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LFSI Gemson\Downloads\"/>
    </mc:Choice>
  </mc:AlternateContent>
  <xr:revisionPtr revIDLastSave="0" documentId="13_ncr:1_{6D5EDCF4-A99B-40AC-8FE9-C8CAFB4A7B07}" xr6:coauthVersionLast="47" xr6:coauthVersionMax="47" xr10:uidLastSave="{00000000-0000-0000-0000-000000000000}"/>
  <bookViews>
    <workbookView xWindow="2508" yWindow="2508" windowWidth="17280" windowHeight="8880" xr2:uid="{00000000-000D-0000-FFFF-FFFF00000000}"/>
  </bookViews>
  <sheets>
    <sheet name="Raw" sheetId="1" r:id="rId1"/>
    <sheet name="combined_data" sheetId="2" r:id="rId2"/>
    <sheet name="cleaned_CF" sheetId="3" r:id="rId3"/>
    <sheet name="cleaned_LF " sheetId="4" r:id="rId4"/>
    <sheet name="cleaned_Malvar" sheetId="5" r:id="rId5"/>
    <sheet name="cleaned_MCN" sheetId="6" r:id="rId6"/>
    <sheet name="cleaned_MCQ" sheetId="7" r:id="rId7"/>
    <sheet name="toReplace_CDO" sheetId="8" r:id="rId8"/>
    <sheet name="cleaned_WYETH" sheetId="9" r:id="rId9"/>
    <sheet name="cleaned_SSS" sheetId="10" r:id="rId10"/>
    <sheet name="cleaned_TF" sheetId="11" r:id="rId11"/>
    <sheet name="cleaned_PMI" sheetId="12" r:id="rId12"/>
    <sheet name="cleaned_Annex" sheetId="13" r:id="rId13"/>
    <sheet name="Sheet1" sheetId="14" r:id="rId14"/>
    <sheet name="Annex" sheetId="15" r:id="rId15"/>
    <sheet name="PMI" sheetId="16" r:id="rId16"/>
    <sheet name="TF" sheetId="17" r:id="rId17"/>
    <sheet name="SSS" sheetId="18" r:id="rId18"/>
    <sheet name="WYETH" sheetId="19" r:id="rId19"/>
    <sheet name="CDO" sheetId="20" r:id="rId20"/>
    <sheet name="MCQ" sheetId="21" r:id="rId21"/>
    <sheet name="MCN" sheetId="22" r:id="rId22"/>
    <sheet name="Malvar" sheetId="23" r:id="rId23"/>
    <sheet name="LF" sheetId="24" r:id="rId24"/>
    <sheet name="CF" sheetId="25" r:id="rId25"/>
  </sheets>
  <definedNames>
    <definedName name="_xlnm._FilterDatabase" localSheetId="1" hidden="1">combined_data!$A$8:$O$8</definedName>
    <definedName name="_xlnm._FilterDatabase" localSheetId="0" hidden="1">Raw!$A$8:$Z$2392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11" i="25" l="1"/>
  <c r="P511" i="25" s="1"/>
  <c r="L511" i="25"/>
  <c r="P510" i="25"/>
  <c r="Q510" i="25" s="1"/>
  <c r="O510" i="25"/>
  <c r="N510" i="25"/>
  <c r="M510" i="25"/>
  <c r="L510" i="25"/>
  <c r="Q509" i="25"/>
  <c r="P509" i="25"/>
  <c r="O509" i="25"/>
  <c r="N509" i="25"/>
  <c r="M509" i="25"/>
  <c r="L509" i="25"/>
  <c r="Q508" i="25"/>
  <c r="P508" i="25"/>
  <c r="O508" i="25"/>
  <c r="N508" i="25"/>
  <c r="M508" i="25"/>
  <c r="L508" i="25"/>
  <c r="O507" i="25"/>
  <c r="N507" i="25"/>
  <c r="O506" i="25"/>
  <c r="N506" i="25"/>
  <c r="O505" i="25"/>
  <c r="N505" i="25"/>
  <c r="O504" i="25"/>
  <c r="N504" i="25"/>
  <c r="O503" i="25"/>
  <c r="N503" i="25"/>
  <c r="O502" i="25"/>
  <c r="N502" i="25"/>
  <c r="O501" i="25"/>
  <c r="N501" i="25"/>
  <c r="O500" i="25"/>
  <c r="N500" i="25"/>
  <c r="O499" i="25"/>
  <c r="N499" i="25"/>
  <c r="O498" i="25"/>
  <c r="N498" i="25"/>
  <c r="O497" i="25"/>
  <c r="N497" i="25"/>
  <c r="O496" i="25"/>
  <c r="N496" i="25"/>
  <c r="O495" i="25"/>
  <c r="N495" i="25"/>
  <c r="O494" i="25"/>
  <c r="N494" i="25"/>
  <c r="O493" i="25"/>
  <c r="N493" i="25"/>
  <c r="O492" i="25"/>
  <c r="N492" i="25"/>
  <c r="O491" i="25"/>
  <c r="N491" i="25"/>
  <c r="O490" i="25"/>
  <c r="N490" i="25"/>
  <c r="O489" i="25"/>
  <c r="N489" i="25"/>
  <c r="O488" i="25"/>
  <c r="N488" i="25"/>
  <c r="O487" i="25"/>
  <c r="N487" i="25"/>
  <c r="O486" i="25"/>
  <c r="N486" i="25"/>
  <c r="O485" i="25"/>
  <c r="N485" i="25"/>
  <c r="O484" i="25"/>
  <c r="N484" i="25"/>
  <c r="O483" i="25"/>
  <c r="N483" i="25"/>
  <c r="O482" i="25"/>
  <c r="N482" i="25"/>
  <c r="O481" i="25"/>
  <c r="N481" i="25"/>
  <c r="O480" i="25"/>
  <c r="N480" i="25"/>
  <c r="O479" i="25"/>
  <c r="N479" i="25"/>
  <c r="O478" i="25"/>
  <c r="N478" i="25"/>
  <c r="O477" i="25"/>
  <c r="N477" i="25"/>
  <c r="O476" i="25"/>
  <c r="N476" i="25"/>
  <c r="O475" i="25"/>
  <c r="N475" i="25"/>
  <c r="O474" i="25"/>
  <c r="N474" i="25"/>
  <c r="O473" i="25"/>
  <c r="N473" i="25"/>
  <c r="O472" i="25"/>
  <c r="N472" i="25"/>
  <c r="O471" i="25"/>
  <c r="N471" i="25"/>
  <c r="O470" i="25"/>
  <c r="N470" i="25"/>
  <c r="O469" i="25"/>
  <c r="N469" i="25"/>
  <c r="O468" i="25"/>
  <c r="N468" i="25"/>
  <c r="O467" i="25"/>
  <c r="N467" i="25"/>
  <c r="O466" i="25"/>
  <c r="N466" i="25"/>
  <c r="O465" i="25"/>
  <c r="N465" i="25"/>
  <c r="O464" i="25"/>
  <c r="N464" i="25"/>
  <c r="O463" i="25"/>
  <c r="N463" i="25"/>
  <c r="O462" i="25"/>
  <c r="N462" i="25"/>
  <c r="O461" i="25"/>
  <c r="N461" i="25"/>
  <c r="O460" i="25"/>
  <c r="N460" i="25"/>
  <c r="O459" i="25"/>
  <c r="N459" i="25"/>
  <c r="O458" i="25"/>
  <c r="N458" i="25"/>
  <c r="O457" i="25"/>
  <c r="N457" i="25"/>
  <c r="O456" i="25"/>
  <c r="N456" i="25"/>
  <c r="O455" i="25"/>
  <c r="N455" i="25"/>
  <c r="O454" i="25"/>
  <c r="N454" i="25"/>
  <c r="O453" i="25"/>
  <c r="N453" i="25"/>
  <c r="O452" i="25"/>
  <c r="N452" i="25"/>
  <c r="O451" i="25"/>
  <c r="N451" i="25"/>
  <c r="O450" i="25"/>
  <c r="N450" i="25"/>
  <c r="O449" i="25"/>
  <c r="N449" i="25"/>
  <c r="O448" i="25"/>
  <c r="N448" i="25"/>
  <c r="O447" i="25"/>
  <c r="N447" i="25"/>
  <c r="O446" i="25"/>
  <c r="N446" i="25"/>
  <c r="O445" i="25"/>
  <c r="N445" i="25"/>
  <c r="O444" i="25"/>
  <c r="N444" i="25"/>
  <c r="O443" i="25"/>
  <c r="N443" i="25"/>
  <c r="O442" i="25"/>
  <c r="N442" i="25"/>
  <c r="O441" i="25"/>
  <c r="N441" i="25"/>
  <c r="O440" i="25"/>
  <c r="N440" i="25"/>
  <c r="O439" i="25"/>
  <c r="N439" i="25"/>
  <c r="O438" i="25"/>
  <c r="N438" i="25"/>
  <c r="O437" i="25"/>
  <c r="N437" i="25"/>
  <c r="O436" i="25"/>
  <c r="N436" i="25"/>
  <c r="O435" i="25"/>
  <c r="N435" i="25"/>
  <c r="O434" i="25"/>
  <c r="N434" i="25"/>
  <c r="O433" i="25"/>
  <c r="N433" i="25"/>
  <c r="O432" i="25"/>
  <c r="N432" i="25"/>
  <c r="O431" i="25"/>
  <c r="N431" i="25"/>
  <c r="O430" i="25"/>
  <c r="N430" i="25"/>
  <c r="O429" i="25"/>
  <c r="N429" i="25"/>
  <c r="O428" i="25"/>
  <c r="N428" i="25"/>
  <c r="O427" i="25"/>
  <c r="N427" i="25"/>
  <c r="O426" i="25"/>
  <c r="N426" i="25"/>
  <c r="O425" i="25"/>
  <c r="N425" i="25"/>
  <c r="O424" i="25"/>
  <c r="N424" i="25"/>
  <c r="O423" i="25"/>
  <c r="N423" i="25"/>
  <c r="O422" i="25"/>
  <c r="N422" i="25"/>
  <c r="O421" i="25"/>
  <c r="N421" i="25"/>
  <c r="O420" i="25"/>
  <c r="N420" i="25"/>
  <c r="O419" i="25"/>
  <c r="N419" i="25"/>
  <c r="O418" i="25"/>
  <c r="N418" i="25"/>
  <c r="O417" i="25"/>
  <c r="N417" i="25"/>
  <c r="O416" i="25"/>
  <c r="N416" i="25"/>
  <c r="O415" i="25"/>
  <c r="N415" i="25"/>
  <c r="O414" i="25"/>
  <c r="N414" i="25"/>
  <c r="O413" i="25"/>
  <c r="N413" i="25"/>
  <c r="O412" i="25"/>
  <c r="N412" i="25"/>
  <c r="O411" i="25"/>
  <c r="N411" i="25"/>
  <c r="O410" i="25"/>
  <c r="N410" i="25"/>
  <c r="O409" i="25"/>
  <c r="N409" i="25"/>
  <c r="O408" i="25"/>
  <c r="N408" i="25"/>
  <c r="O407" i="25"/>
  <c r="N407" i="25"/>
  <c r="O406" i="25"/>
  <c r="N406" i="25"/>
  <c r="O405" i="25"/>
  <c r="N405" i="25"/>
  <c r="O404" i="25"/>
  <c r="N404" i="25"/>
  <c r="O403" i="25"/>
  <c r="N403" i="25"/>
  <c r="O402" i="25"/>
  <c r="N402" i="25"/>
  <c r="O401" i="25"/>
  <c r="N401" i="25"/>
  <c r="O400" i="25"/>
  <c r="N400" i="25"/>
  <c r="O399" i="25"/>
  <c r="N399" i="25"/>
  <c r="O398" i="25"/>
  <c r="N398" i="25"/>
  <c r="O397" i="25"/>
  <c r="N397" i="25"/>
  <c r="O396" i="25"/>
  <c r="N396" i="25"/>
  <c r="O395" i="25"/>
  <c r="N395" i="25"/>
  <c r="O394" i="25"/>
  <c r="N394" i="25"/>
  <c r="O393" i="25"/>
  <c r="N393" i="25"/>
  <c r="O392" i="25"/>
  <c r="N392" i="25"/>
  <c r="O391" i="25"/>
  <c r="N391" i="25"/>
  <c r="O390" i="25"/>
  <c r="N390" i="25"/>
  <c r="O389" i="25"/>
  <c r="N389" i="25"/>
  <c r="O388" i="25"/>
  <c r="N388" i="25"/>
  <c r="O387" i="25"/>
  <c r="N387" i="25"/>
  <c r="O386" i="25"/>
  <c r="N386" i="25"/>
  <c r="O385" i="25"/>
  <c r="N385" i="25"/>
  <c r="O384" i="25"/>
  <c r="N384" i="25"/>
  <c r="O383" i="25"/>
  <c r="N383" i="25"/>
  <c r="O382" i="25"/>
  <c r="N382" i="25"/>
  <c r="O381" i="25"/>
  <c r="N381" i="25"/>
  <c r="O380" i="25"/>
  <c r="N380" i="25"/>
  <c r="O379" i="25"/>
  <c r="N379" i="25"/>
  <c r="O378" i="25"/>
  <c r="N378" i="25"/>
  <c r="O377" i="25"/>
  <c r="N377" i="25"/>
  <c r="O376" i="25"/>
  <c r="N376" i="25"/>
  <c r="O375" i="25"/>
  <c r="N375" i="25"/>
  <c r="O374" i="25"/>
  <c r="N374" i="25"/>
  <c r="O373" i="25"/>
  <c r="N373" i="25"/>
  <c r="O372" i="25"/>
  <c r="N372" i="25"/>
  <c r="O371" i="25"/>
  <c r="N371" i="25"/>
  <c r="O370" i="25"/>
  <c r="N370" i="25"/>
  <c r="O369" i="25"/>
  <c r="N369" i="25"/>
  <c r="O368" i="25"/>
  <c r="N368" i="25"/>
  <c r="O367" i="25"/>
  <c r="N367" i="25"/>
  <c r="O366" i="25"/>
  <c r="N366" i="25"/>
  <c r="O365" i="25"/>
  <c r="N365" i="25"/>
  <c r="O364" i="25"/>
  <c r="N364" i="25"/>
  <c r="O363" i="25"/>
  <c r="N363" i="25"/>
  <c r="O362" i="25"/>
  <c r="N362" i="25"/>
  <c r="O361" i="25"/>
  <c r="N361" i="25"/>
  <c r="O360" i="25"/>
  <c r="N360" i="25"/>
  <c r="O359" i="25"/>
  <c r="N359" i="25"/>
  <c r="O358" i="25"/>
  <c r="N358" i="25"/>
  <c r="O357" i="25"/>
  <c r="N357" i="25"/>
  <c r="O356" i="25"/>
  <c r="N356" i="25"/>
  <c r="O355" i="25"/>
  <c r="N355" i="25"/>
  <c r="O354" i="25"/>
  <c r="N354" i="25"/>
  <c r="O353" i="25"/>
  <c r="N353" i="25"/>
  <c r="O352" i="25"/>
  <c r="N352" i="25"/>
  <c r="O351" i="25"/>
  <c r="N351" i="25"/>
  <c r="O350" i="25"/>
  <c r="N350" i="25"/>
  <c r="O349" i="25"/>
  <c r="N349" i="25"/>
  <c r="O348" i="25"/>
  <c r="N348" i="25"/>
  <c r="O347" i="25"/>
  <c r="N347" i="25"/>
  <c r="O346" i="25"/>
  <c r="N346" i="25"/>
  <c r="O345" i="25"/>
  <c r="N345" i="25"/>
  <c r="O344" i="25"/>
  <c r="N344" i="25"/>
  <c r="O343" i="25"/>
  <c r="N343" i="25"/>
  <c r="O342" i="25"/>
  <c r="N342" i="25"/>
  <c r="O341" i="25"/>
  <c r="N341" i="25"/>
  <c r="O340" i="25"/>
  <c r="N340" i="25"/>
  <c r="O339" i="25"/>
  <c r="N339" i="25"/>
  <c r="O338" i="25"/>
  <c r="N338" i="25"/>
  <c r="O337" i="25"/>
  <c r="N337" i="25"/>
  <c r="O336" i="25"/>
  <c r="N336" i="25"/>
  <c r="O335" i="25"/>
  <c r="N335" i="25"/>
  <c r="O334" i="25"/>
  <c r="N334" i="25"/>
  <c r="O333" i="25"/>
  <c r="N333" i="25"/>
  <c r="O332" i="25"/>
  <c r="N332" i="25"/>
  <c r="O331" i="25"/>
  <c r="N331" i="25"/>
  <c r="O330" i="25"/>
  <c r="N330" i="25"/>
  <c r="O329" i="25"/>
  <c r="N329" i="25"/>
  <c r="O328" i="25"/>
  <c r="N328" i="25"/>
  <c r="O327" i="25"/>
  <c r="N327" i="25"/>
  <c r="O326" i="25"/>
  <c r="N326" i="25"/>
  <c r="O325" i="25"/>
  <c r="N325" i="25"/>
  <c r="O324" i="25"/>
  <c r="N324" i="25"/>
  <c r="O323" i="25"/>
  <c r="N323" i="25"/>
  <c r="O322" i="25"/>
  <c r="N322" i="25"/>
  <c r="O321" i="25"/>
  <c r="N321" i="25"/>
  <c r="O320" i="25"/>
  <c r="N320" i="25"/>
  <c r="O319" i="25"/>
  <c r="N319" i="25"/>
  <c r="O318" i="25"/>
  <c r="N318" i="25"/>
  <c r="O317" i="25"/>
  <c r="N317" i="25"/>
  <c r="O316" i="25"/>
  <c r="N316" i="25"/>
  <c r="O315" i="25"/>
  <c r="N315" i="25"/>
  <c r="O314" i="25"/>
  <c r="N314" i="25"/>
  <c r="O313" i="25"/>
  <c r="N313" i="25"/>
  <c r="O312" i="25"/>
  <c r="N312" i="25"/>
  <c r="O311" i="25"/>
  <c r="N311" i="25"/>
  <c r="O310" i="25"/>
  <c r="N310" i="25"/>
  <c r="O309" i="25"/>
  <c r="N309" i="25"/>
  <c r="O308" i="25"/>
  <c r="N308" i="25"/>
  <c r="O307" i="25"/>
  <c r="N307" i="25"/>
  <c r="O306" i="25"/>
  <c r="N306" i="25"/>
  <c r="O305" i="25"/>
  <c r="N305" i="25"/>
  <c r="O304" i="25"/>
  <c r="N304" i="25"/>
  <c r="O303" i="25"/>
  <c r="N303" i="25"/>
  <c r="O302" i="25"/>
  <c r="N302" i="25"/>
  <c r="O301" i="25"/>
  <c r="N301" i="25"/>
  <c r="O300" i="25"/>
  <c r="N300" i="25"/>
  <c r="O299" i="25"/>
  <c r="N299" i="25"/>
  <c r="O298" i="25"/>
  <c r="N298" i="25"/>
  <c r="O297" i="25"/>
  <c r="N297" i="25"/>
  <c r="O296" i="25"/>
  <c r="N296" i="25"/>
  <c r="O295" i="25"/>
  <c r="N295" i="25"/>
  <c r="O294" i="25"/>
  <c r="N294" i="25"/>
  <c r="O293" i="25"/>
  <c r="N293" i="25"/>
  <c r="O292" i="25"/>
  <c r="N292" i="25"/>
  <c r="O291" i="25"/>
  <c r="N291" i="25"/>
  <c r="O290" i="25"/>
  <c r="N290" i="25"/>
  <c r="O289" i="25"/>
  <c r="N289" i="25"/>
  <c r="O288" i="25"/>
  <c r="N288" i="25"/>
  <c r="O287" i="25"/>
  <c r="N287" i="25"/>
  <c r="O286" i="25"/>
  <c r="N286" i="25"/>
  <c r="O285" i="25"/>
  <c r="N285" i="25"/>
  <c r="O284" i="25"/>
  <c r="N284" i="25"/>
  <c r="O283" i="25"/>
  <c r="N283" i="25"/>
  <c r="O282" i="25"/>
  <c r="N282" i="25"/>
  <c r="O281" i="25"/>
  <c r="N281" i="25"/>
  <c r="O280" i="25"/>
  <c r="N280" i="25"/>
  <c r="O279" i="25"/>
  <c r="N279" i="25"/>
  <c r="O278" i="25"/>
  <c r="N278" i="25"/>
  <c r="O277" i="25"/>
  <c r="N277" i="25"/>
  <c r="O276" i="25"/>
  <c r="N276" i="25"/>
  <c r="O275" i="25"/>
  <c r="N275" i="25"/>
  <c r="O274" i="25"/>
  <c r="N274" i="25"/>
  <c r="O273" i="25"/>
  <c r="N273" i="25"/>
  <c r="O272" i="25"/>
  <c r="N272" i="25"/>
  <c r="O271" i="25"/>
  <c r="N271" i="25"/>
  <c r="O270" i="25"/>
  <c r="N270" i="25"/>
  <c r="O269" i="25"/>
  <c r="N269" i="25"/>
  <c r="O268" i="25"/>
  <c r="N268" i="25"/>
  <c r="O267" i="25"/>
  <c r="N267" i="25"/>
  <c r="O266" i="25"/>
  <c r="N266" i="25"/>
  <c r="O265" i="25"/>
  <c r="N265" i="25"/>
  <c r="O264" i="25"/>
  <c r="N264" i="25"/>
  <c r="O263" i="25"/>
  <c r="N263" i="25"/>
  <c r="O262" i="25"/>
  <c r="N262" i="25"/>
  <c r="O261" i="25"/>
  <c r="N261" i="25"/>
  <c r="O260" i="25"/>
  <c r="N260" i="25"/>
  <c r="O259" i="25"/>
  <c r="N259" i="25"/>
  <c r="O258" i="25"/>
  <c r="N258" i="25"/>
  <c r="O257" i="25"/>
  <c r="N257" i="25"/>
  <c r="O256" i="25"/>
  <c r="N256" i="25"/>
  <c r="O255" i="25"/>
  <c r="N255" i="25"/>
  <c r="O254" i="25"/>
  <c r="N254" i="25"/>
  <c r="O253" i="25"/>
  <c r="N253" i="25"/>
  <c r="O252" i="25"/>
  <c r="N252" i="25"/>
  <c r="O251" i="25"/>
  <c r="N251" i="25"/>
  <c r="O250" i="25"/>
  <c r="N250" i="25"/>
  <c r="O249" i="25"/>
  <c r="N249" i="25"/>
  <c r="O248" i="25"/>
  <c r="N248" i="25"/>
  <c r="O247" i="25"/>
  <c r="N247" i="25"/>
  <c r="O246" i="25"/>
  <c r="N246" i="25"/>
  <c r="O245" i="25"/>
  <c r="N245" i="25"/>
  <c r="O244" i="25"/>
  <c r="N244" i="25"/>
  <c r="O243" i="25"/>
  <c r="N243" i="25"/>
  <c r="O242" i="25"/>
  <c r="N242" i="25"/>
  <c r="O241" i="25"/>
  <c r="N241" i="25"/>
  <c r="O240" i="25"/>
  <c r="N240" i="25"/>
  <c r="O239" i="25"/>
  <c r="N239" i="25"/>
  <c r="O238" i="25"/>
  <c r="N238" i="25"/>
  <c r="O237" i="25"/>
  <c r="N237" i="25"/>
  <c r="O236" i="25"/>
  <c r="N236" i="25"/>
  <c r="O235" i="25"/>
  <c r="N235" i="25"/>
  <c r="O234" i="25"/>
  <c r="N234" i="25"/>
  <c r="O233" i="25"/>
  <c r="N233" i="25"/>
  <c r="O232" i="25"/>
  <c r="N232" i="25"/>
  <c r="O231" i="25"/>
  <c r="N231" i="25"/>
  <c r="O230" i="25"/>
  <c r="N230" i="25"/>
  <c r="O229" i="25"/>
  <c r="N229" i="25"/>
  <c r="O228" i="25"/>
  <c r="N228" i="25"/>
  <c r="O227" i="25"/>
  <c r="N227" i="25"/>
  <c r="O226" i="25"/>
  <c r="N226" i="25"/>
  <c r="O225" i="25"/>
  <c r="N225" i="25"/>
  <c r="O224" i="25"/>
  <c r="N224" i="25"/>
  <c r="O223" i="25"/>
  <c r="N223" i="25"/>
  <c r="O222" i="25"/>
  <c r="N222" i="25"/>
  <c r="O221" i="25"/>
  <c r="N221" i="25"/>
  <c r="O220" i="25"/>
  <c r="N220" i="25"/>
  <c r="O219" i="25"/>
  <c r="N219" i="25"/>
  <c r="O218" i="25"/>
  <c r="N218" i="25"/>
  <c r="O217" i="25"/>
  <c r="N217" i="25"/>
  <c r="O216" i="25"/>
  <c r="N216" i="25"/>
  <c r="O215" i="25"/>
  <c r="N215" i="25"/>
  <c r="O214" i="25"/>
  <c r="N214" i="25"/>
  <c r="O213" i="25"/>
  <c r="N213" i="25"/>
  <c r="O212" i="25"/>
  <c r="N212" i="25"/>
  <c r="O211" i="25"/>
  <c r="N211" i="25"/>
  <c r="O210" i="25"/>
  <c r="N210" i="25"/>
  <c r="O209" i="25"/>
  <c r="N209" i="25"/>
  <c r="O208" i="25"/>
  <c r="N208" i="25"/>
  <c r="O207" i="25"/>
  <c r="N207" i="25"/>
  <c r="O206" i="25"/>
  <c r="N206" i="25"/>
  <c r="O205" i="25"/>
  <c r="N205" i="25"/>
  <c r="O204" i="25"/>
  <c r="N204" i="25"/>
  <c r="O203" i="25"/>
  <c r="N203" i="25"/>
  <c r="O202" i="25"/>
  <c r="N202" i="25"/>
  <c r="O201" i="25"/>
  <c r="N201" i="25"/>
  <c r="O200" i="25"/>
  <c r="N200" i="25"/>
  <c r="O199" i="25"/>
  <c r="N199" i="25"/>
  <c r="O198" i="25"/>
  <c r="N198" i="25"/>
  <c r="O197" i="25"/>
  <c r="N197" i="25"/>
  <c r="O196" i="25"/>
  <c r="N196" i="25"/>
  <c r="O195" i="25"/>
  <c r="N195" i="25"/>
  <c r="O194" i="25"/>
  <c r="N194" i="25"/>
  <c r="O193" i="25"/>
  <c r="N193" i="25"/>
  <c r="O192" i="25"/>
  <c r="N192" i="25"/>
  <c r="O191" i="25"/>
  <c r="N191" i="25"/>
  <c r="O190" i="25"/>
  <c r="N190" i="25"/>
  <c r="O189" i="25"/>
  <c r="N189" i="25"/>
  <c r="O188" i="25"/>
  <c r="N188" i="25"/>
  <c r="O187" i="25"/>
  <c r="N187" i="25"/>
  <c r="O186" i="25"/>
  <c r="N186" i="25"/>
  <c r="O185" i="25"/>
  <c r="N185" i="25"/>
  <c r="O184" i="25"/>
  <c r="N184" i="25"/>
  <c r="O183" i="25"/>
  <c r="N183" i="25"/>
  <c r="O182" i="25"/>
  <c r="N182" i="25"/>
  <c r="O181" i="25"/>
  <c r="N181" i="25"/>
  <c r="O180" i="25"/>
  <c r="N180" i="25"/>
  <c r="N179" i="25"/>
  <c r="N178" i="25"/>
  <c r="N177" i="25"/>
  <c r="N176" i="25"/>
  <c r="N175" i="25"/>
  <c r="N174" i="25"/>
  <c r="N173" i="25"/>
  <c r="N172" i="25"/>
  <c r="N171" i="25"/>
  <c r="Q170" i="25"/>
  <c r="P170" i="25"/>
  <c r="N170" i="25"/>
  <c r="M170" i="25"/>
  <c r="L170" i="25"/>
  <c r="Q169" i="25"/>
  <c r="P169" i="25"/>
  <c r="N169" i="25"/>
  <c r="M169" i="25"/>
  <c r="L169" i="25"/>
  <c r="Q168" i="25"/>
  <c r="P168" i="25"/>
  <c r="N168" i="25"/>
  <c r="M168" i="25"/>
  <c r="L168" i="25"/>
  <c r="Q167" i="25"/>
  <c r="P167" i="25"/>
  <c r="N167" i="25"/>
  <c r="M167" i="25"/>
  <c r="L167" i="25"/>
  <c r="Q166" i="25"/>
  <c r="P166" i="25"/>
  <c r="N166" i="25"/>
  <c r="M166" i="25"/>
  <c r="L166" i="25"/>
  <c r="Q165" i="25"/>
  <c r="P165" i="25"/>
  <c r="O165" i="25"/>
  <c r="N165" i="25"/>
  <c r="M165" i="25"/>
  <c r="L165" i="25"/>
  <c r="Q164" i="25"/>
  <c r="P164" i="25"/>
  <c r="N164" i="25"/>
  <c r="M164" i="25"/>
  <c r="L164" i="25"/>
  <c r="Q163" i="25"/>
  <c r="P163" i="25"/>
  <c r="N163" i="25"/>
  <c r="M163" i="25"/>
  <c r="L163" i="25"/>
  <c r="Q162" i="25"/>
  <c r="P162" i="25"/>
  <c r="N162" i="25"/>
  <c r="M162" i="25"/>
  <c r="L162" i="25"/>
  <c r="Q161" i="25"/>
  <c r="P161" i="25"/>
  <c r="N161" i="25"/>
  <c r="M161" i="25"/>
  <c r="L161" i="25"/>
  <c r="Q160" i="25"/>
  <c r="P160" i="25"/>
  <c r="N160" i="25"/>
  <c r="M160" i="25"/>
  <c r="L160" i="25"/>
  <c r="Q159" i="25"/>
  <c r="P159" i="25"/>
  <c r="N159" i="25"/>
  <c r="M159" i="25"/>
  <c r="L159" i="25"/>
  <c r="Q158" i="25"/>
  <c r="P158" i="25"/>
  <c r="N158" i="25"/>
  <c r="M158" i="25"/>
  <c r="L158" i="25"/>
  <c r="Q157" i="25"/>
  <c r="P157" i="25"/>
  <c r="N157" i="25"/>
  <c r="M157" i="25"/>
  <c r="L157" i="25"/>
  <c r="Q156" i="25"/>
  <c r="P156" i="25"/>
  <c r="N156" i="25"/>
  <c r="M156" i="25"/>
  <c r="L156" i="25"/>
  <c r="P155" i="25"/>
  <c r="Q155" i="25" s="1"/>
  <c r="O155" i="25"/>
  <c r="N155" i="25"/>
  <c r="M155" i="25"/>
  <c r="L155" i="25"/>
  <c r="Q154" i="25"/>
  <c r="P154" i="25"/>
  <c r="N154" i="25"/>
  <c r="M154" i="25"/>
  <c r="L154" i="25"/>
  <c r="Q153" i="25"/>
  <c r="P153" i="25"/>
  <c r="N153" i="25"/>
  <c r="M153" i="25"/>
  <c r="L153" i="25"/>
  <c r="Q152" i="25"/>
  <c r="P152" i="25"/>
  <c r="N152" i="25"/>
  <c r="M152" i="25"/>
  <c r="L152" i="25"/>
  <c r="Q151" i="25"/>
  <c r="P151" i="25"/>
  <c r="N151" i="25"/>
  <c r="M151" i="25"/>
  <c r="L151" i="25"/>
  <c r="Q150" i="25"/>
  <c r="P150" i="25"/>
  <c r="N150" i="25"/>
  <c r="M150" i="25"/>
  <c r="L150" i="25"/>
  <c r="Q149" i="25"/>
  <c r="P149" i="25"/>
  <c r="N149" i="25"/>
  <c r="M149" i="25"/>
  <c r="L149" i="25"/>
  <c r="Q148" i="25"/>
  <c r="P148" i="25"/>
  <c r="N148" i="25"/>
  <c r="M148" i="25"/>
  <c r="L148" i="25"/>
  <c r="Q147" i="25"/>
  <c r="P147" i="25"/>
  <c r="N147" i="25"/>
  <c r="M147" i="25"/>
  <c r="L147" i="25"/>
  <c r="Q146" i="25"/>
  <c r="P146" i="25"/>
  <c r="N146" i="25"/>
  <c r="M146" i="25"/>
  <c r="L146" i="25"/>
  <c r="Q145" i="25"/>
  <c r="P145" i="25"/>
  <c r="N145" i="25"/>
  <c r="M145" i="25"/>
  <c r="L145" i="25"/>
  <c r="Q144" i="25"/>
  <c r="P144" i="25"/>
  <c r="N144" i="25"/>
  <c r="M144" i="25"/>
  <c r="L144" i="25"/>
  <c r="Q143" i="25"/>
  <c r="P143" i="25"/>
  <c r="N143" i="25"/>
  <c r="M143" i="25"/>
  <c r="L143" i="25"/>
  <c r="Q142" i="25"/>
  <c r="P142" i="25"/>
  <c r="N142" i="25"/>
  <c r="M142" i="25"/>
  <c r="L142" i="25"/>
  <c r="Q141" i="25"/>
  <c r="P141" i="25"/>
  <c r="N141" i="25"/>
  <c r="M141" i="25"/>
  <c r="L141" i="25"/>
  <c r="Q140" i="25"/>
  <c r="P140" i="25"/>
  <c r="N140" i="25"/>
  <c r="M140" i="25"/>
  <c r="L140" i="25"/>
  <c r="Q139" i="25"/>
  <c r="P139" i="25"/>
  <c r="N139" i="25"/>
  <c r="M139" i="25"/>
  <c r="L139" i="25"/>
  <c r="Q138" i="25"/>
  <c r="P138" i="25"/>
  <c r="N138" i="25"/>
  <c r="M138" i="25"/>
  <c r="L138" i="25"/>
  <c r="Q137" i="25"/>
  <c r="P137" i="25"/>
  <c r="N137" i="25"/>
  <c r="M137" i="25"/>
  <c r="L137" i="25"/>
  <c r="Q136" i="25"/>
  <c r="P136" i="25"/>
  <c r="N136" i="25"/>
  <c r="M136" i="25"/>
  <c r="L136" i="25"/>
  <c r="Q135" i="25"/>
  <c r="P135" i="25"/>
  <c r="N135" i="25"/>
  <c r="M135" i="25"/>
  <c r="L135" i="25"/>
  <c r="P134" i="25"/>
  <c r="Q134" i="25" s="1"/>
  <c r="O134" i="25"/>
  <c r="N134" i="25"/>
  <c r="M134" i="25"/>
  <c r="L134" i="25"/>
  <c r="Q133" i="25"/>
  <c r="P133" i="25"/>
  <c r="N133" i="25"/>
  <c r="M133" i="25"/>
  <c r="L133" i="25"/>
  <c r="Q132" i="25"/>
  <c r="P132" i="25"/>
  <c r="N132" i="25"/>
  <c r="M132" i="25"/>
  <c r="L132" i="25"/>
  <c r="Q131" i="25"/>
  <c r="P131" i="25"/>
  <c r="N131" i="25"/>
  <c r="M131" i="25"/>
  <c r="L131" i="25"/>
  <c r="Q130" i="25"/>
  <c r="P130" i="25"/>
  <c r="N130" i="25"/>
  <c r="M130" i="25"/>
  <c r="L130" i="25"/>
  <c r="Q129" i="25"/>
  <c r="P129" i="25"/>
  <c r="N129" i="25"/>
  <c r="M129" i="25"/>
  <c r="L129" i="25"/>
  <c r="Q128" i="25"/>
  <c r="P128" i="25"/>
  <c r="N128" i="25"/>
  <c r="M128" i="25"/>
  <c r="L128" i="25"/>
  <c r="Q127" i="25"/>
  <c r="P127" i="25"/>
  <c r="N127" i="25"/>
  <c r="M127" i="25"/>
  <c r="L127" i="25"/>
  <c r="Q126" i="25"/>
  <c r="P126" i="25"/>
  <c r="N126" i="25"/>
  <c r="M126" i="25"/>
  <c r="L126" i="25"/>
  <c r="P125" i="25"/>
  <c r="Q125" i="25" s="1"/>
  <c r="O125" i="25"/>
  <c r="N125" i="25"/>
  <c r="M125" i="25"/>
  <c r="L125" i="25"/>
  <c r="Q124" i="25"/>
  <c r="P124" i="25"/>
  <c r="N124" i="25"/>
  <c r="M124" i="25"/>
  <c r="L124" i="25"/>
  <c r="Q123" i="25"/>
  <c r="P123" i="25"/>
  <c r="N123" i="25"/>
  <c r="M123" i="25"/>
  <c r="L123" i="25"/>
  <c r="P122" i="25"/>
  <c r="Q122" i="25" s="1"/>
  <c r="O122" i="25"/>
  <c r="N122" i="25"/>
  <c r="M122" i="25"/>
  <c r="L122" i="25"/>
  <c r="P121" i="25"/>
  <c r="Q121" i="25" s="1"/>
  <c r="O121" i="25"/>
  <c r="N121" i="25"/>
  <c r="M121" i="25"/>
  <c r="L121" i="25"/>
  <c r="P120" i="25"/>
  <c r="Q120" i="25" s="1"/>
  <c r="O120" i="25"/>
  <c r="N120" i="25"/>
  <c r="M120" i="25"/>
  <c r="L120" i="25"/>
  <c r="Q119" i="25"/>
  <c r="P119" i="25"/>
  <c r="N119" i="25"/>
  <c r="M119" i="25"/>
  <c r="L119" i="25"/>
  <c r="Q118" i="25"/>
  <c r="P118" i="25"/>
  <c r="N118" i="25"/>
  <c r="M118" i="25"/>
  <c r="L118" i="25"/>
  <c r="P117" i="25"/>
  <c r="Q117" i="25" s="1"/>
  <c r="O117" i="25"/>
  <c r="N117" i="25"/>
  <c r="M117" i="25"/>
  <c r="L117" i="25"/>
  <c r="P116" i="25"/>
  <c r="Q116" i="25" s="1"/>
  <c r="O116" i="25"/>
  <c r="N116" i="25"/>
  <c r="M116" i="25"/>
  <c r="L116" i="25"/>
  <c r="P115" i="25"/>
  <c r="Q115" i="25" s="1"/>
  <c r="O115" i="25"/>
  <c r="N115" i="25"/>
  <c r="M115" i="25"/>
  <c r="L115" i="25"/>
  <c r="P114" i="25"/>
  <c r="Q114" i="25" s="1"/>
  <c r="O114" i="25"/>
  <c r="N114" i="25"/>
  <c r="M114" i="25"/>
  <c r="L114" i="25"/>
  <c r="P113" i="25"/>
  <c r="Q113" i="25" s="1"/>
  <c r="O113" i="25"/>
  <c r="N113" i="25"/>
  <c r="M113" i="25"/>
  <c r="L113" i="25"/>
  <c r="P112" i="25"/>
  <c r="Q112" i="25" s="1"/>
  <c r="O112" i="25"/>
  <c r="N112" i="25"/>
  <c r="M112" i="25"/>
  <c r="L112" i="25"/>
  <c r="P111" i="25"/>
  <c r="Q111" i="25" s="1"/>
  <c r="O111" i="25"/>
  <c r="N111" i="25"/>
  <c r="M111" i="25"/>
  <c r="L111" i="25"/>
  <c r="Q110" i="25"/>
  <c r="P110" i="25"/>
  <c r="N110" i="25"/>
  <c r="M110" i="25"/>
  <c r="L110" i="25"/>
  <c r="Q109" i="25"/>
  <c r="P109" i="25"/>
  <c r="N109" i="25"/>
  <c r="M109" i="25"/>
  <c r="L109" i="25"/>
  <c r="P108" i="25"/>
  <c r="Q108" i="25" s="1"/>
  <c r="O108" i="25"/>
  <c r="N108" i="25"/>
  <c r="M108" i="25"/>
  <c r="L108" i="25"/>
  <c r="P107" i="25"/>
  <c r="Q107" i="25" s="1"/>
  <c r="O107" i="25"/>
  <c r="N107" i="25"/>
  <c r="M107" i="25"/>
  <c r="L107" i="25"/>
  <c r="P106" i="25"/>
  <c r="Q106" i="25" s="1"/>
  <c r="O106" i="25"/>
  <c r="N106" i="25"/>
  <c r="M106" i="25"/>
  <c r="L106" i="25"/>
  <c r="P105" i="25"/>
  <c r="Q105" i="25" s="1"/>
  <c r="O105" i="25"/>
  <c r="N105" i="25"/>
  <c r="M105" i="25"/>
  <c r="L105" i="25"/>
  <c r="Q104" i="25"/>
  <c r="P104" i="25"/>
  <c r="N104" i="25"/>
  <c r="M104" i="25"/>
  <c r="L104" i="25"/>
  <c r="Q103" i="25"/>
  <c r="P103" i="25"/>
  <c r="O103" i="25"/>
  <c r="N103" i="25"/>
  <c r="M103" i="25"/>
  <c r="L103" i="25"/>
  <c r="Q102" i="25"/>
  <c r="P102" i="25"/>
  <c r="N102" i="25"/>
  <c r="M102" i="25"/>
  <c r="L102" i="25"/>
  <c r="Q101" i="25"/>
  <c r="P101" i="25"/>
  <c r="N101" i="25"/>
  <c r="M101" i="25"/>
  <c r="L101" i="25"/>
  <c r="Q100" i="25"/>
  <c r="P100" i="25"/>
  <c r="N100" i="25"/>
  <c r="M100" i="25"/>
  <c r="L100" i="25"/>
  <c r="Q99" i="25"/>
  <c r="P99" i="25"/>
  <c r="N99" i="25"/>
  <c r="M99" i="25"/>
  <c r="L99" i="25"/>
  <c r="Q98" i="25"/>
  <c r="P98" i="25"/>
  <c r="N98" i="25"/>
  <c r="M98" i="25"/>
  <c r="L98" i="25"/>
  <c r="Q97" i="25"/>
  <c r="P97" i="25"/>
  <c r="N97" i="25"/>
  <c r="M97" i="25"/>
  <c r="L97" i="25"/>
  <c r="Q96" i="25"/>
  <c r="P96" i="25"/>
  <c r="N96" i="25"/>
  <c r="M96" i="25"/>
  <c r="L96" i="25"/>
  <c r="Q95" i="25"/>
  <c r="P95" i="25"/>
  <c r="N95" i="25"/>
  <c r="M95" i="25"/>
  <c r="L95" i="25"/>
  <c r="Q94" i="25"/>
  <c r="P94" i="25"/>
  <c r="N94" i="25"/>
  <c r="M94" i="25"/>
  <c r="L94" i="25"/>
  <c r="P93" i="25"/>
  <c r="Q93" i="25" s="1"/>
  <c r="O93" i="25"/>
  <c r="N93" i="25"/>
  <c r="M93" i="25"/>
  <c r="L93" i="25"/>
  <c r="Q92" i="25"/>
  <c r="P92" i="25"/>
  <c r="N92" i="25"/>
  <c r="M92" i="25"/>
  <c r="L92" i="25"/>
  <c r="Q91" i="25"/>
  <c r="P91" i="25"/>
  <c r="N91" i="25"/>
  <c r="M91" i="25"/>
  <c r="L91" i="25"/>
  <c r="Q90" i="25"/>
  <c r="P90" i="25"/>
  <c r="N90" i="25"/>
  <c r="M90" i="25"/>
  <c r="L90" i="25"/>
  <c r="Q89" i="25"/>
  <c r="P89" i="25"/>
  <c r="N89" i="25"/>
  <c r="M89" i="25"/>
  <c r="L89" i="25"/>
  <c r="Q88" i="25"/>
  <c r="P88" i="25"/>
  <c r="N88" i="25"/>
  <c r="M88" i="25"/>
  <c r="L88" i="25"/>
  <c r="Q87" i="25"/>
  <c r="P87" i="25"/>
  <c r="N87" i="25"/>
  <c r="M87" i="25"/>
  <c r="L87" i="25"/>
  <c r="P86" i="25"/>
  <c r="Q86" i="25" s="1"/>
  <c r="O86" i="25"/>
  <c r="N86" i="25"/>
  <c r="M86" i="25"/>
  <c r="L86" i="25"/>
  <c r="Q85" i="25"/>
  <c r="P85" i="25"/>
  <c r="N85" i="25"/>
  <c r="M85" i="25"/>
  <c r="L85" i="25"/>
  <c r="Q84" i="25"/>
  <c r="P84" i="25"/>
  <c r="O84" i="25"/>
  <c r="N84" i="25"/>
  <c r="M84" i="25"/>
  <c r="L84" i="25"/>
  <c r="Q83" i="25"/>
  <c r="P83" i="25"/>
  <c r="O83" i="25"/>
  <c r="N83" i="25"/>
  <c r="M83" i="25"/>
  <c r="L83" i="25"/>
  <c r="Q82" i="25"/>
  <c r="P82" i="25"/>
  <c r="O82" i="25"/>
  <c r="N82" i="25"/>
  <c r="M82" i="25"/>
  <c r="L82" i="25"/>
  <c r="Q81" i="25"/>
  <c r="P81" i="25"/>
  <c r="O81" i="25"/>
  <c r="N81" i="25"/>
  <c r="M81" i="25"/>
  <c r="L81" i="25"/>
  <c r="Q80" i="25"/>
  <c r="P80" i="25"/>
  <c r="O80" i="25"/>
  <c r="N80" i="25"/>
  <c r="M80" i="25"/>
  <c r="L80" i="25"/>
  <c r="Q79" i="25"/>
  <c r="P79" i="25"/>
  <c r="O79" i="25"/>
  <c r="N79" i="25"/>
  <c r="M79" i="25"/>
  <c r="L79" i="25"/>
  <c r="Q78" i="25"/>
  <c r="P78" i="25"/>
  <c r="O78" i="25"/>
  <c r="N78" i="25"/>
  <c r="M78" i="25"/>
  <c r="L78" i="25"/>
  <c r="Q77" i="25"/>
  <c r="O77" i="25"/>
  <c r="N77" i="25"/>
  <c r="M77" i="25"/>
  <c r="L77" i="25"/>
  <c r="P76" i="25"/>
  <c r="Q76" i="25" s="1"/>
  <c r="O76" i="25"/>
  <c r="N76" i="25"/>
  <c r="M76" i="25"/>
  <c r="L76" i="25"/>
  <c r="P75" i="25"/>
  <c r="Q75" i="25" s="1"/>
  <c r="O75" i="25"/>
  <c r="N75" i="25"/>
  <c r="M75" i="25"/>
  <c r="L75" i="25"/>
  <c r="P74" i="25"/>
  <c r="Q74" i="25" s="1"/>
  <c r="O74" i="25"/>
  <c r="N74" i="25"/>
  <c r="M74" i="25"/>
  <c r="L74" i="25"/>
  <c r="P73" i="25"/>
  <c r="Q73" i="25" s="1"/>
  <c r="O73" i="25"/>
  <c r="N73" i="25"/>
  <c r="M73" i="25"/>
  <c r="L73" i="25"/>
  <c r="P72" i="25"/>
  <c r="Q72" i="25" s="1"/>
  <c r="O72" i="25"/>
  <c r="N72" i="25"/>
  <c r="M72" i="25"/>
  <c r="L72" i="25"/>
  <c r="P71" i="25"/>
  <c r="Q71" i="25" s="1"/>
  <c r="O71" i="25"/>
  <c r="N71" i="25"/>
  <c r="M71" i="25"/>
  <c r="L71" i="25"/>
  <c r="P70" i="25"/>
  <c r="Q70" i="25" s="1"/>
  <c r="O70" i="25"/>
  <c r="N70" i="25"/>
  <c r="M70" i="25"/>
  <c r="L70" i="25"/>
  <c r="P69" i="25"/>
  <c r="Q69" i="25" s="1"/>
  <c r="O69" i="25"/>
  <c r="N69" i="25"/>
  <c r="M69" i="25"/>
  <c r="L69" i="25"/>
  <c r="P68" i="25"/>
  <c r="Q68" i="25" s="1"/>
  <c r="O68" i="25"/>
  <c r="N68" i="25"/>
  <c r="M68" i="25"/>
  <c r="L68" i="25"/>
  <c r="P67" i="25"/>
  <c r="Q67" i="25" s="1"/>
  <c r="O67" i="25"/>
  <c r="N67" i="25"/>
  <c r="M67" i="25"/>
  <c r="L67" i="25"/>
  <c r="P66" i="25"/>
  <c r="Q66" i="25" s="1"/>
  <c r="O66" i="25"/>
  <c r="N66" i="25"/>
  <c r="M66" i="25"/>
  <c r="L66" i="25"/>
  <c r="P65" i="25"/>
  <c r="Q65" i="25" s="1"/>
  <c r="O65" i="25"/>
  <c r="N65" i="25"/>
  <c r="M65" i="25"/>
  <c r="L65" i="25"/>
  <c r="P64" i="25"/>
  <c r="Q64" i="25" s="1"/>
  <c r="O64" i="25"/>
  <c r="N64" i="25"/>
  <c r="M64" i="25"/>
  <c r="L64" i="25"/>
  <c r="P63" i="25"/>
  <c r="Q63" i="25" s="1"/>
  <c r="O63" i="25"/>
  <c r="N63" i="25"/>
  <c r="M63" i="25"/>
  <c r="L63" i="25"/>
  <c r="P62" i="25"/>
  <c r="Q62" i="25" s="1"/>
  <c r="O62" i="25"/>
  <c r="N62" i="25"/>
  <c r="M62" i="25"/>
  <c r="L62" i="25"/>
  <c r="P61" i="25"/>
  <c r="Q61" i="25" s="1"/>
  <c r="O61" i="25"/>
  <c r="N61" i="25"/>
  <c r="M61" i="25"/>
  <c r="L61" i="25"/>
  <c r="P60" i="25"/>
  <c r="Q60" i="25" s="1"/>
  <c r="O60" i="25"/>
  <c r="N60" i="25"/>
  <c r="M60" i="25"/>
  <c r="L60" i="25"/>
  <c r="P59" i="25"/>
  <c r="Q59" i="25" s="1"/>
  <c r="O59" i="25"/>
  <c r="N59" i="25"/>
  <c r="M59" i="25"/>
  <c r="L59" i="25"/>
  <c r="P58" i="25"/>
  <c r="Q58" i="25" s="1"/>
  <c r="O58" i="25"/>
  <c r="N58" i="25"/>
  <c r="M58" i="25"/>
  <c r="L58" i="25"/>
  <c r="P57" i="25"/>
  <c r="Q57" i="25" s="1"/>
  <c r="O57" i="25"/>
  <c r="N57" i="25"/>
  <c r="M57" i="25"/>
  <c r="L57" i="25"/>
  <c r="P56" i="25"/>
  <c r="Q56" i="25" s="1"/>
  <c r="O56" i="25"/>
  <c r="N56" i="25"/>
  <c r="M56" i="25"/>
  <c r="L56" i="25"/>
  <c r="P55" i="25"/>
  <c r="Q55" i="25" s="1"/>
  <c r="O55" i="25"/>
  <c r="N55" i="25"/>
  <c r="M55" i="25"/>
  <c r="L55" i="25"/>
  <c r="P54" i="25"/>
  <c r="Q54" i="25" s="1"/>
  <c r="O54" i="25"/>
  <c r="N54" i="25"/>
  <c r="M54" i="25"/>
  <c r="L54" i="25"/>
  <c r="P53" i="25"/>
  <c r="Q53" i="25" s="1"/>
  <c r="O53" i="25"/>
  <c r="N53" i="25"/>
  <c r="M53" i="25"/>
  <c r="L53" i="25"/>
  <c r="P52" i="25"/>
  <c r="Q52" i="25" s="1"/>
  <c r="O52" i="25"/>
  <c r="N52" i="25"/>
  <c r="M52" i="25"/>
  <c r="L52" i="25"/>
  <c r="P51" i="25"/>
  <c r="Q51" i="25" s="1"/>
  <c r="O51" i="25"/>
  <c r="N51" i="25"/>
  <c r="M51" i="25"/>
  <c r="L51" i="25"/>
  <c r="P50" i="25"/>
  <c r="Q50" i="25" s="1"/>
  <c r="O50" i="25"/>
  <c r="N50" i="25"/>
  <c r="M50" i="25"/>
  <c r="L50" i="25"/>
  <c r="P49" i="25"/>
  <c r="Q49" i="25" s="1"/>
  <c r="O49" i="25"/>
  <c r="N49" i="25"/>
  <c r="M49" i="25"/>
  <c r="L49" i="25"/>
  <c r="P48" i="25"/>
  <c r="Q48" i="25" s="1"/>
  <c r="O48" i="25"/>
  <c r="N48" i="25"/>
  <c r="M48" i="25"/>
  <c r="L48" i="25"/>
  <c r="P47" i="25"/>
  <c r="Q47" i="25" s="1"/>
  <c r="O47" i="25"/>
  <c r="N47" i="25"/>
  <c r="M47" i="25"/>
  <c r="L47" i="25"/>
  <c r="P46" i="25"/>
  <c r="Q46" i="25" s="1"/>
  <c r="O46" i="25"/>
  <c r="N46" i="25"/>
  <c r="M46" i="25"/>
  <c r="L46" i="25"/>
  <c r="P45" i="25"/>
  <c r="Q45" i="25" s="1"/>
  <c r="O45" i="25"/>
  <c r="N45" i="25"/>
  <c r="M45" i="25"/>
  <c r="L45" i="25"/>
  <c r="P44" i="25"/>
  <c r="Q44" i="25" s="1"/>
  <c r="O44" i="25"/>
  <c r="N44" i="25"/>
  <c r="M44" i="25"/>
  <c r="L44" i="25"/>
  <c r="P43" i="25"/>
  <c r="Q43" i="25" s="1"/>
  <c r="O43" i="25"/>
  <c r="N43" i="25"/>
  <c r="M43" i="25"/>
  <c r="L43" i="25"/>
  <c r="P42" i="25"/>
  <c r="Q42" i="25" s="1"/>
  <c r="O42" i="25"/>
  <c r="N42" i="25"/>
  <c r="M42" i="25"/>
  <c r="L42" i="25"/>
  <c r="P41" i="25"/>
  <c r="Q41" i="25" s="1"/>
  <c r="O41" i="25"/>
  <c r="N41" i="25"/>
  <c r="M41" i="25"/>
  <c r="L41" i="25"/>
  <c r="P40" i="25"/>
  <c r="Q40" i="25" s="1"/>
  <c r="O40" i="25"/>
  <c r="N40" i="25"/>
  <c r="M40" i="25"/>
  <c r="L40" i="25"/>
  <c r="P39" i="25"/>
  <c r="Q39" i="25" s="1"/>
  <c r="O39" i="25"/>
  <c r="N39" i="25"/>
  <c r="M39" i="25"/>
  <c r="L39" i="25"/>
  <c r="P38" i="25"/>
  <c r="Q38" i="25" s="1"/>
  <c r="O38" i="25"/>
  <c r="N38" i="25"/>
  <c r="M38" i="25"/>
  <c r="L38" i="25"/>
  <c r="P37" i="25"/>
  <c r="Q37" i="25" s="1"/>
  <c r="O37" i="25"/>
  <c r="N37" i="25"/>
  <c r="M37" i="25"/>
  <c r="L37" i="25"/>
  <c r="P36" i="25"/>
  <c r="Q36" i="25" s="1"/>
  <c r="O36" i="25"/>
  <c r="N36" i="25"/>
  <c r="M36" i="25"/>
  <c r="L36" i="25"/>
  <c r="P35" i="25"/>
  <c r="Q35" i="25" s="1"/>
  <c r="O35" i="25"/>
  <c r="N35" i="25"/>
  <c r="M35" i="25"/>
  <c r="L35" i="25"/>
  <c r="P34" i="25"/>
  <c r="Q34" i="25" s="1"/>
  <c r="O34" i="25"/>
  <c r="N34" i="25"/>
  <c r="M34" i="25"/>
  <c r="L34" i="25"/>
  <c r="P33" i="25"/>
  <c r="Q33" i="25" s="1"/>
  <c r="O33" i="25"/>
  <c r="N33" i="25"/>
  <c r="M33" i="25"/>
  <c r="L33" i="25"/>
  <c r="P32" i="25"/>
  <c r="Q32" i="25" s="1"/>
  <c r="O32" i="25"/>
  <c r="N32" i="25"/>
  <c r="M32" i="25"/>
  <c r="L32" i="25"/>
  <c r="P31" i="25"/>
  <c r="Q31" i="25" s="1"/>
  <c r="O31" i="25"/>
  <c r="N31" i="25"/>
  <c r="M31" i="25"/>
  <c r="L31" i="25"/>
  <c r="P30" i="25"/>
  <c r="Q30" i="25" s="1"/>
  <c r="O30" i="25"/>
  <c r="N30" i="25"/>
  <c r="M30" i="25"/>
  <c r="L30" i="25"/>
  <c r="P29" i="25"/>
  <c r="Q29" i="25" s="1"/>
  <c r="O29" i="25"/>
  <c r="N29" i="25"/>
  <c r="M29" i="25"/>
  <c r="L29" i="25"/>
  <c r="P28" i="25"/>
  <c r="Q28" i="25" s="1"/>
  <c r="O28" i="25"/>
  <c r="N28" i="25"/>
  <c r="M28" i="25"/>
  <c r="L28" i="25"/>
  <c r="P27" i="25"/>
  <c r="Q27" i="25" s="1"/>
  <c r="O27" i="25"/>
  <c r="N27" i="25"/>
  <c r="M27" i="25"/>
  <c r="L27" i="25"/>
  <c r="P26" i="25"/>
  <c r="Q26" i="25" s="1"/>
  <c r="O26" i="25"/>
  <c r="N26" i="25"/>
  <c r="M26" i="25"/>
  <c r="L26" i="25"/>
  <c r="P25" i="25"/>
  <c r="Q25" i="25" s="1"/>
  <c r="O25" i="25"/>
  <c r="N25" i="25"/>
  <c r="M25" i="25"/>
  <c r="L25" i="25"/>
  <c r="P24" i="25"/>
  <c r="Q24" i="25" s="1"/>
  <c r="O24" i="25"/>
  <c r="N24" i="25"/>
  <c r="M24" i="25"/>
  <c r="L24" i="25"/>
  <c r="P23" i="25"/>
  <c r="Q23" i="25" s="1"/>
  <c r="O23" i="25"/>
  <c r="N23" i="25"/>
  <c r="M23" i="25"/>
  <c r="L23" i="25"/>
  <c r="P22" i="25"/>
  <c r="Q22" i="25" s="1"/>
  <c r="O22" i="25"/>
  <c r="N22" i="25"/>
  <c r="M22" i="25"/>
  <c r="L22" i="25"/>
  <c r="P21" i="25"/>
  <c r="Q21" i="25" s="1"/>
  <c r="O21" i="25"/>
  <c r="N21" i="25"/>
  <c r="M21" i="25"/>
  <c r="L21" i="25"/>
  <c r="P20" i="25"/>
  <c r="Q20" i="25" s="1"/>
  <c r="O20" i="25"/>
  <c r="N20" i="25"/>
  <c r="M20" i="25"/>
  <c r="L20" i="25"/>
  <c r="P19" i="25"/>
  <c r="Q19" i="25" s="1"/>
  <c r="O19" i="25"/>
  <c r="N19" i="25"/>
  <c r="M19" i="25"/>
  <c r="L19" i="25"/>
  <c r="P18" i="25"/>
  <c r="Q18" i="25" s="1"/>
  <c r="O18" i="25"/>
  <c r="N18" i="25"/>
  <c r="M18" i="25"/>
  <c r="L18" i="25"/>
  <c r="P17" i="25"/>
  <c r="Q17" i="25" s="1"/>
  <c r="O17" i="25"/>
  <c r="N17" i="25"/>
  <c r="M17" i="25"/>
  <c r="L17" i="25"/>
  <c r="P16" i="25"/>
  <c r="Q16" i="25" s="1"/>
  <c r="O16" i="25"/>
  <c r="N16" i="25"/>
  <c r="M16" i="25"/>
  <c r="L16" i="25"/>
  <c r="P15" i="25"/>
  <c r="Q15" i="25" s="1"/>
  <c r="O15" i="25"/>
  <c r="N15" i="25"/>
  <c r="M15" i="25"/>
  <c r="L15" i="25"/>
  <c r="P14" i="25"/>
  <c r="Q14" i="25" s="1"/>
  <c r="O14" i="25"/>
  <c r="N14" i="25"/>
  <c r="M14" i="25"/>
  <c r="L14" i="25"/>
  <c r="P13" i="25"/>
  <c r="Q13" i="25" s="1"/>
  <c r="O13" i="25"/>
  <c r="N13" i="25"/>
  <c r="M13" i="25"/>
  <c r="L13" i="25"/>
  <c r="P12" i="25"/>
  <c r="Q12" i="25" s="1"/>
  <c r="O12" i="25"/>
  <c r="N12" i="25"/>
  <c r="M12" i="25"/>
  <c r="L12" i="25"/>
  <c r="P11" i="25"/>
  <c r="Q11" i="25" s="1"/>
  <c r="O11" i="25"/>
  <c r="N11" i="25"/>
  <c r="M11" i="25"/>
  <c r="L11" i="25"/>
  <c r="P10" i="25"/>
  <c r="Q10" i="25" s="1"/>
  <c r="O10" i="25"/>
  <c r="N10" i="25"/>
  <c r="M10" i="25"/>
  <c r="L10" i="25"/>
  <c r="L511" i="24"/>
  <c r="Q510" i="24"/>
  <c r="P510" i="24"/>
  <c r="O510" i="24"/>
  <c r="N510" i="24"/>
  <c r="M510" i="24"/>
  <c r="L510" i="24"/>
  <c r="Q509" i="24"/>
  <c r="P509" i="24"/>
  <c r="O509" i="24"/>
  <c r="N509" i="24"/>
  <c r="M509" i="24"/>
  <c r="L509" i="24"/>
  <c r="Q508" i="24"/>
  <c r="P508" i="24"/>
  <c r="O508" i="24"/>
  <c r="N508" i="24"/>
  <c r="M508" i="24"/>
  <c r="L508" i="24"/>
  <c r="O507" i="24"/>
  <c r="N507" i="24"/>
  <c r="O506" i="24"/>
  <c r="N506" i="24"/>
  <c r="O505" i="24"/>
  <c r="N505" i="24"/>
  <c r="O504" i="24"/>
  <c r="N504" i="24"/>
  <c r="O503" i="24"/>
  <c r="N503" i="24"/>
  <c r="O502" i="24"/>
  <c r="N502" i="24"/>
  <c r="O501" i="24"/>
  <c r="N501" i="24"/>
  <c r="O500" i="24"/>
  <c r="N500" i="24"/>
  <c r="O499" i="24"/>
  <c r="N499" i="24"/>
  <c r="O498" i="24"/>
  <c r="N498" i="24"/>
  <c r="O497" i="24"/>
  <c r="N497" i="24"/>
  <c r="O496" i="24"/>
  <c r="N496" i="24"/>
  <c r="O495" i="24"/>
  <c r="N495" i="24"/>
  <c r="O494" i="24"/>
  <c r="N494" i="24"/>
  <c r="O493" i="24"/>
  <c r="N493" i="24"/>
  <c r="O492" i="24"/>
  <c r="N492" i="24"/>
  <c r="O491" i="24"/>
  <c r="N491" i="24"/>
  <c r="O490" i="24"/>
  <c r="N490" i="24"/>
  <c r="O489" i="24"/>
  <c r="N489" i="24"/>
  <c r="O488" i="24"/>
  <c r="N488" i="24"/>
  <c r="O487" i="24"/>
  <c r="N487" i="24"/>
  <c r="O486" i="24"/>
  <c r="N486" i="24"/>
  <c r="O485" i="24"/>
  <c r="N485" i="24"/>
  <c r="O484" i="24"/>
  <c r="N484" i="24"/>
  <c r="O483" i="24"/>
  <c r="N483" i="24"/>
  <c r="O482" i="24"/>
  <c r="N482" i="24"/>
  <c r="O481" i="24"/>
  <c r="N481" i="24"/>
  <c r="O480" i="24"/>
  <c r="N480" i="24"/>
  <c r="O479" i="24"/>
  <c r="N479" i="24"/>
  <c r="O478" i="24"/>
  <c r="N478" i="24"/>
  <c r="O477" i="24"/>
  <c r="N477" i="24"/>
  <c r="O476" i="24"/>
  <c r="N476" i="24"/>
  <c r="O475" i="24"/>
  <c r="N475" i="24"/>
  <c r="O474" i="24"/>
  <c r="N474" i="24"/>
  <c r="O473" i="24"/>
  <c r="N473" i="24"/>
  <c r="O472" i="24"/>
  <c r="N472" i="24"/>
  <c r="O471" i="24"/>
  <c r="N471" i="24"/>
  <c r="O470" i="24"/>
  <c r="N470" i="24"/>
  <c r="O469" i="24"/>
  <c r="N469" i="24"/>
  <c r="O468" i="24"/>
  <c r="N468" i="24"/>
  <c r="O467" i="24"/>
  <c r="N467" i="24"/>
  <c r="O466" i="24"/>
  <c r="N466" i="24"/>
  <c r="O465" i="24"/>
  <c r="N465" i="24"/>
  <c r="O464" i="24"/>
  <c r="N464" i="24"/>
  <c r="O463" i="24"/>
  <c r="N463" i="24"/>
  <c r="O462" i="24"/>
  <c r="N462" i="24"/>
  <c r="O461" i="24"/>
  <c r="N461" i="24"/>
  <c r="O460" i="24"/>
  <c r="N460" i="24"/>
  <c r="O459" i="24"/>
  <c r="N459" i="24"/>
  <c r="O458" i="24"/>
  <c r="N458" i="24"/>
  <c r="O457" i="24"/>
  <c r="N457" i="24"/>
  <c r="O456" i="24"/>
  <c r="N456" i="24"/>
  <c r="O455" i="24"/>
  <c r="N455" i="24"/>
  <c r="O454" i="24"/>
  <c r="N454" i="24"/>
  <c r="O453" i="24"/>
  <c r="N453" i="24"/>
  <c r="O452" i="24"/>
  <c r="N452" i="24"/>
  <c r="O451" i="24"/>
  <c r="N451" i="24"/>
  <c r="O450" i="24"/>
  <c r="N450" i="24"/>
  <c r="O449" i="24"/>
  <c r="N449" i="24"/>
  <c r="O448" i="24"/>
  <c r="N448" i="24"/>
  <c r="O447" i="24"/>
  <c r="N447" i="24"/>
  <c r="O446" i="24"/>
  <c r="N446" i="24"/>
  <c r="O445" i="24"/>
  <c r="N445" i="24"/>
  <c r="O444" i="24"/>
  <c r="N444" i="24"/>
  <c r="O443" i="24"/>
  <c r="N443" i="24"/>
  <c r="O442" i="24"/>
  <c r="N442" i="24"/>
  <c r="O441" i="24"/>
  <c r="N441" i="24"/>
  <c r="O440" i="24"/>
  <c r="N440" i="24"/>
  <c r="O439" i="24"/>
  <c r="N439" i="24"/>
  <c r="O438" i="24"/>
  <c r="N438" i="24"/>
  <c r="O437" i="24"/>
  <c r="N437" i="24"/>
  <c r="O436" i="24"/>
  <c r="N436" i="24"/>
  <c r="O435" i="24"/>
  <c r="N435" i="24"/>
  <c r="O434" i="24"/>
  <c r="N434" i="24"/>
  <c r="O433" i="24"/>
  <c r="N433" i="24"/>
  <c r="O432" i="24"/>
  <c r="N432" i="24"/>
  <c r="O431" i="24"/>
  <c r="N431" i="24"/>
  <c r="O430" i="24"/>
  <c r="N430" i="24"/>
  <c r="O429" i="24"/>
  <c r="N429" i="24"/>
  <c r="O428" i="24"/>
  <c r="N428" i="24"/>
  <c r="O427" i="24"/>
  <c r="N427" i="24"/>
  <c r="O426" i="24"/>
  <c r="N426" i="24"/>
  <c r="O425" i="24"/>
  <c r="N425" i="24"/>
  <c r="O424" i="24"/>
  <c r="N424" i="24"/>
  <c r="O423" i="24"/>
  <c r="N423" i="24"/>
  <c r="O422" i="24"/>
  <c r="N422" i="24"/>
  <c r="O421" i="24"/>
  <c r="N421" i="24"/>
  <c r="O420" i="24"/>
  <c r="N420" i="24"/>
  <c r="O419" i="24"/>
  <c r="N419" i="24"/>
  <c r="O418" i="24"/>
  <c r="N418" i="24"/>
  <c r="O417" i="24"/>
  <c r="N417" i="24"/>
  <c r="O416" i="24"/>
  <c r="N416" i="24"/>
  <c r="O415" i="24"/>
  <c r="N415" i="24"/>
  <c r="O414" i="24"/>
  <c r="N414" i="24"/>
  <c r="O413" i="24"/>
  <c r="N413" i="24"/>
  <c r="O412" i="24"/>
  <c r="N412" i="24"/>
  <c r="O411" i="24"/>
  <c r="N411" i="24"/>
  <c r="O410" i="24"/>
  <c r="N410" i="24"/>
  <c r="O409" i="24"/>
  <c r="N409" i="24"/>
  <c r="O408" i="24"/>
  <c r="N408" i="24"/>
  <c r="O407" i="24"/>
  <c r="N407" i="24"/>
  <c r="O406" i="24"/>
  <c r="N406" i="24"/>
  <c r="O405" i="24"/>
  <c r="N405" i="24"/>
  <c r="O404" i="24"/>
  <c r="N404" i="24"/>
  <c r="O403" i="24"/>
  <c r="N403" i="24"/>
  <c r="O402" i="24"/>
  <c r="N402" i="24"/>
  <c r="O401" i="24"/>
  <c r="N401" i="24"/>
  <c r="O400" i="24"/>
  <c r="N400" i="24"/>
  <c r="O399" i="24"/>
  <c r="N399" i="24"/>
  <c r="O398" i="24"/>
  <c r="N398" i="24"/>
  <c r="O397" i="24"/>
  <c r="N397" i="24"/>
  <c r="O396" i="24"/>
  <c r="N396" i="24"/>
  <c r="O395" i="24"/>
  <c r="N395" i="24"/>
  <c r="O394" i="24"/>
  <c r="N394" i="24"/>
  <c r="O393" i="24"/>
  <c r="N393" i="24"/>
  <c r="O392" i="24"/>
  <c r="N392" i="24"/>
  <c r="O391" i="24"/>
  <c r="N391" i="24"/>
  <c r="O390" i="24"/>
  <c r="N390" i="24"/>
  <c r="O389" i="24"/>
  <c r="N389" i="24"/>
  <c r="O388" i="24"/>
  <c r="N388" i="24"/>
  <c r="O387" i="24"/>
  <c r="N387" i="24"/>
  <c r="O386" i="24"/>
  <c r="N386" i="24"/>
  <c r="O385" i="24"/>
  <c r="N385" i="24"/>
  <c r="O384" i="24"/>
  <c r="N384" i="24"/>
  <c r="O383" i="24"/>
  <c r="N383" i="24"/>
  <c r="O382" i="24"/>
  <c r="N382" i="24"/>
  <c r="O381" i="24"/>
  <c r="N381" i="24"/>
  <c r="O380" i="24"/>
  <c r="N380" i="24"/>
  <c r="O379" i="24"/>
  <c r="N379" i="24"/>
  <c r="O378" i="24"/>
  <c r="N378" i="24"/>
  <c r="O377" i="24"/>
  <c r="N377" i="24"/>
  <c r="O376" i="24"/>
  <c r="N376" i="24"/>
  <c r="O375" i="24"/>
  <c r="N375" i="24"/>
  <c r="O374" i="24"/>
  <c r="N374" i="24"/>
  <c r="O373" i="24"/>
  <c r="N373" i="24"/>
  <c r="O372" i="24"/>
  <c r="N372" i="24"/>
  <c r="O371" i="24"/>
  <c r="N371" i="24"/>
  <c r="O370" i="24"/>
  <c r="N370" i="24"/>
  <c r="O369" i="24"/>
  <c r="N369" i="24"/>
  <c r="O368" i="24"/>
  <c r="N368" i="24"/>
  <c r="O367" i="24"/>
  <c r="N367" i="24"/>
  <c r="O366" i="24"/>
  <c r="N366" i="24"/>
  <c r="O365" i="24"/>
  <c r="N365" i="24"/>
  <c r="O364" i="24"/>
  <c r="N364" i="24"/>
  <c r="O363" i="24"/>
  <c r="N363" i="24"/>
  <c r="O362" i="24"/>
  <c r="N362" i="24"/>
  <c r="O361" i="24"/>
  <c r="N361" i="24"/>
  <c r="O360" i="24"/>
  <c r="N360" i="24"/>
  <c r="O359" i="24"/>
  <c r="N359" i="24"/>
  <c r="O358" i="24"/>
  <c r="N358" i="24"/>
  <c r="O357" i="24"/>
  <c r="N357" i="24"/>
  <c r="O356" i="24"/>
  <c r="N356" i="24"/>
  <c r="O355" i="24"/>
  <c r="N355" i="24"/>
  <c r="O354" i="24"/>
  <c r="N354" i="24"/>
  <c r="O353" i="24"/>
  <c r="N353" i="24"/>
  <c r="O352" i="24"/>
  <c r="N352" i="24"/>
  <c r="O351" i="24"/>
  <c r="N351" i="24"/>
  <c r="O350" i="24"/>
  <c r="N350" i="24"/>
  <c r="O349" i="24"/>
  <c r="N349" i="24"/>
  <c r="O348" i="24"/>
  <c r="N348" i="24"/>
  <c r="O347" i="24"/>
  <c r="N347" i="24"/>
  <c r="O346" i="24"/>
  <c r="N346" i="24"/>
  <c r="O345" i="24"/>
  <c r="N345" i="24"/>
  <c r="O344" i="24"/>
  <c r="N344" i="24"/>
  <c r="O343" i="24"/>
  <c r="N343" i="24"/>
  <c r="O342" i="24"/>
  <c r="N342" i="24"/>
  <c r="O341" i="24"/>
  <c r="N341" i="24"/>
  <c r="O340" i="24"/>
  <c r="N340" i="24"/>
  <c r="O339" i="24"/>
  <c r="N339" i="24"/>
  <c r="O338" i="24"/>
  <c r="N338" i="24"/>
  <c r="O337" i="24"/>
  <c r="N337" i="24"/>
  <c r="O336" i="24"/>
  <c r="N336" i="24"/>
  <c r="O335" i="24"/>
  <c r="N335" i="24"/>
  <c r="O334" i="24"/>
  <c r="N334" i="24"/>
  <c r="O333" i="24"/>
  <c r="N333" i="24"/>
  <c r="O332" i="24"/>
  <c r="N332" i="24"/>
  <c r="O331" i="24"/>
  <c r="N331" i="24"/>
  <c r="O330" i="24"/>
  <c r="N330" i="24"/>
  <c r="O329" i="24"/>
  <c r="N329" i="24"/>
  <c r="O328" i="24"/>
  <c r="N328" i="24"/>
  <c r="O327" i="24"/>
  <c r="N327" i="24"/>
  <c r="O326" i="24"/>
  <c r="N326" i="24"/>
  <c r="O325" i="24"/>
  <c r="N325" i="24"/>
  <c r="O324" i="24"/>
  <c r="N324" i="24"/>
  <c r="O323" i="24"/>
  <c r="N323" i="24"/>
  <c r="O322" i="24"/>
  <c r="N322" i="24"/>
  <c r="O321" i="24"/>
  <c r="N321" i="24"/>
  <c r="O320" i="24"/>
  <c r="N320" i="24"/>
  <c r="O319" i="24"/>
  <c r="N319" i="24"/>
  <c r="O318" i="24"/>
  <c r="N318" i="24"/>
  <c r="O317" i="24"/>
  <c r="N317" i="24"/>
  <c r="O316" i="24"/>
  <c r="N316" i="24"/>
  <c r="O315" i="24"/>
  <c r="N315" i="24"/>
  <c r="O314" i="24"/>
  <c r="N314" i="24"/>
  <c r="O313" i="24"/>
  <c r="N313" i="24"/>
  <c r="O312" i="24"/>
  <c r="N312" i="24"/>
  <c r="O311" i="24"/>
  <c r="N311" i="24"/>
  <c r="O310" i="24"/>
  <c r="N310" i="24"/>
  <c r="O309" i="24"/>
  <c r="N309" i="24"/>
  <c r="O308" i="24"/>
  <c r="N308" i="24"/>
  <c r="O307" i="24"/>
  <c r="N307" i="24"/>
  <c r="O306" i="24"/>
  <c r="N306" i="24"/>
  <c r="O305" i="24"/>
  <c r="N305" i="24"/>
  <c r="O304" i="24"/>
  <c r="N304" i="24"/>
  <c r="O303" i="24"/>
  <c r="N303" i="24"/>
  <c r="O302" i="24"/>
  <c r="N302" i="24"/>
  <c r="O301" i="24"/>
  <c r="N301" i="24"/>
  <c r="O300" i="24"/>
  <c r="N300" i="24"/>
  <c r="O299" i="24"/>
  <c r="N299" i="24"/>
  <c r="O298" i="24"/>
  <c r="N298" i="24"/>
  <c r="O297" i="24"/>
  <c r="N297" i="24"/>
  <c r="O296" i="24"/>
  <c r="N296" i="24"/>
  <c r="O295" i="24"/>
  <c r="N295" i="24"/>
  <c r="O294" i="24"/>
  <c r="N294" i="24"/>
  <c r="O293" i="24"/>
  <c r="N293" i="24"/>
  <c r="O292" i="24"/>
  <c r="N292" i="24"/>
  <c r="O291" i="24"/>
  <c r="N291" i="24"/>
  <c r="O290" i="24"/>
  <c r="N290" i="24"/>
  <c r="O289" i="24"/>
  <c r="N289" i="24"/>
  <c r="O288" i="24"/>
  <c r="N288" i="24"/>
  <c r="O287" i="24"/>
  <c r="N287" i="24"/>
  <c r="O286" i="24"/>
  <c r="N286" i="24"/>
  <c r="O285" i="24"/>
  <c r="N285" i="24"/>
  <c r="O284" i="24"/>
  <c r="N284" i="24"/>
  <c r="O283" i="24"/>
  <c r="N283" i="24"/>
  <c r="O282" i="24"/>
  <c r="N282" i="24"/>
  <c r="O281" i="24"/>
  <c r="N281" i="24"/>
  <c r="O280" i="24"/>
  <c r="N280" i="24"/>
  <c r="O279" i="24"/>
  <c r="N279" i="24"/>
  <c r="O278" i="24"/>
  <c r="N278" i="24"/>
  <c r="O277" i="24"/>
  <c r="N277" i="24"/>
  <c r="O276" i="24"/>
  <c r="N276" i="24"/>
  <c r="O275" i="24"/>
  <c r="N275" i="24"/>
  <c r="O274" i="24"/>
  <c r="N274" i="24"/>
  <c r="O273" i="24"/>
  <c r="N273" i="24"/>
  <c r="O272" i="24"/>
  <c r="N272" i="24"/>
  <c r="O271" i="24"/>
  <c r="N271" i="24"/>
  <c r="O270" i="24"/>
  <c r="N270" i="24"/>
  <c r="O269" i="24"/>
  <c r="N269" i="24"/>
  <c r="O268" i="24"/>
  <c r="N268" i="24"/>
  <c r="O267" i="24"/>
  <c r="N267" i="24"/>
  <c r="O266" i="24"/>
  <c r="N266" i="24"/>
  <c r="O265" i="24"/>
  <c r="N265" i="24"/>
  <c r="O264" i="24"/>
  <c r="N264" i="24"/>
  <c r="O263" i="24"/>
  <c r="N263" i="24"/>
  <c r="O262" i="24"/>
  <c r="N262" i="24"/>
  <c r="O261" i="24"/>
  <c r="N261" i="24"/>
  <c r="O260" i="24"/>
  <c r="N260" i="24"/>
  <c r="O259" i="24"/>
  <c r="N259" i="24"/>
  <c r="O258" i="24"/>
  <c r="N258" i="24"/>
  <c r="O257" i="24"/>
  <c r="N257" i="24"/>
  <c r="O256" i="24"/>
  <c r="N256" i="24"/>
  <c r="O255" i="24"/>
  <c r="N255" i="24"/>
  <c r="O254" i="24"/>
  <c r="N254" i="24"/>
  <c r="O253" i="24"/>
  <c r="N253" i="24"/>
  <c r="O252" i="24"/>
  <c r="N252" i="24"/>
  <c r="O251" i="24"/>
  <c r="N251" i="24"/>
  <c r="O250" i="24"/>
  <c r="N250" i="24"/>
  <c r="O249" i="24"/>
  <c r="N249" i="24"/>
  <c r="O248" i="24"/>
  <c r="N248" i="24"/>
  <c r="O247" i="24"/>
  <c r="N247" i="24"/>
  <c r="O246" i="24"/>
  <c r="N246" i="24"/>
  <c r="O245" i="24"/>
  <c r="N245" i="24"/>
  <c r="O244" i="24"/>
  <c r="N244" i="24"/>
  <c r="O243" i="24"/>
  <c r="N243" i="24"/>
  <c r="O242" i="24"/>
  <c r="N242" i="24"/>
  <c r="O241" i="24"/>
  <c r="N241" i="24"/>
  <c r="O240" i="24"/>
  <c r="N240" i="24"/>
  <c r="O239" i="24"/>
  <c r="N239" i="24"/>
  <c r="O238" i="24"/>
  <c r="N238" i="24"/>
  <c r="O237" i="24"/>
  <c r="N237" i="24"/>
  <c r="O236" i="24"/>
  <c r="N236" i="24"/>
  <c r="O235" i="24"/>
  <c r="N235" i="24"/>
  <c r="O234" i="24"/>
  <c r="N234" i="24"/>
  <c r="O233" i="24"/>
  <c r="N233" i="24"/>
  <c r="O232" i="24"/>
  <c r="N232" i="24"/>
  <c r="O231" i="24"/>
  <c r="N231" i="24"/>
  <c r="O230" i="24"/>
  <c r="N230" i="24"/>
  <c r="O229" i="24"/>
  <c r="N229" i="24"/>
  <c r="O228" i="24"/>
  <c r="N228" i="24"/>
  <c r="O227" i="24"/>
  <c r="N227" i="24"/>
  <c r="O226" i="24"/>
  <c r="N226" i="24"/>
  <c r="O225" i="24"/>
  <c r="N225" i="24"/>
  <c r="O224" i="24"/>
  <c r="N224" i="24"/>
  <c r="O223" i="24"/>
  <c r="N223" i="24"/>
  <c r="O222" i="24"/>
  <c r="N222" i="24"/>
  <c r="O221" i="24"/>
  <c r="N221" i="24"/>
  <c r="O220" i="24"/>
  <c r="N220" i="24"/>
  <c r="O219" i="24"/>
  <c r="N219" i="24"/>
  <c r="O218" i="24"/>
  <c r="N218" i="24"/>
  <c r="O217" i="24"/>
  <c r="N217" i="24"/>
  <c r="O216" i="24"/>
  <c r="N216" i="24"/>
  <c r="O215" i="24"/>
  <c r="N215" i="24"/>
  <c r="O214" i="24"/>
  <c r="N214" i="24"/>
  <c r="O213" i="24"/>
  <c r="N213" i="24"/>
  <c r="O212" i="24"/>
  <c r="N212" i="24"/>
  <c r="O211" i="24"/>
  <c r="N211" i="24"/>
  <c r="O210" i="24"/>
  <c r="N210" i="24"/>
  <c r="O209" i="24"/>
  <c r="N209" i="24"/>
  <c r="O208" i="24"/>
  <c r="N208" i="24"/>
  <c r="O207" i="24"/>
  <c r="N207" i="24"/>
  <c r="O206" i="24"/>
  <c r="N206" i="24"/>
  <c r="O205" i="24"/>
  <c r="N205" i="24"/>
  <c r="O204" i="24"/>
  <c r="N204" i="24"/>
  <c r="O203" i="24"/>
  <c r="N203" i="24"/>
  <c r="O202" i="24"/>
  <c r="N202" i="24"/>
  <c r="O201" i="24"/>
  <c r="N201" i="24"/>
  <c r="O200" i="24"/>
  <c r="N200" i="24"/>
  <c r="O199" i="24"/>
  <c r="N199" i="24"/>
  <c r="O198" i="24"/>
  <c r="N198" i="24"/>
  <c r="O197" i="24"/>
  <c r="N197" i="24"/>
  <c r="O196" i="24"/>
  <c r="N196" i="24"/>
  <c r="O195" i="24"/>
  <c r="N195" i="24"/>
  <c r="O194" i="24"/>
  <c r="N194" i="24"/>
  <c r="O193" i="24"/>
  <c r="N193" i="24"/>
  <c r="O192" i="24"/>
  <c r="N192" i="24"/>
  <c r="O191" i="24"/>
  <c r="N191" i="24"/>
  <c r="O190" i="24"/>
  <c r="N190" i="24"/>
  <c r="O189" i="24"/>
  <c r="N189" i="24"/>
  <c r="O188" i="24"/>
  <c r="N188" i="24"/>
  <c r="O187" i="24"/>
  <c r="N187" i="24"/>
  <c r="O186" i="24"/>
  <c r="N186" i="24"/>
  <c r="O185" i="24"/>
  <c r="N185" i="24"/>
  <c r="O184" i="24"/>
  <c r="N184" i="24"/>
  <c r="O183" i="24"/>
  <c r="N183" i="24"/>
  <c r="O182" i="24"/>
  <c r="N182" i="24"/>
  <c r="O181" i="24"/>
  <c r="N181" i="24"/>
  <c r="O180" i="24"/>
  <c r="N180" i="24"/>
  <c r="O179" i="24"/>
  <c r="N179" i="24"/>
  <c r="O178" i="24"/>
  <c r="N178" i="24"/>
  <c r="O177" i="24"/>
  <c r="N177" i="24"/>
  <c r="O176" i="24"/>
  <c r="N176" i="24"/>
  <c r="O175" i="24"/>
  <c r="N175" i="24"/>
  <c r="O174" i="24"/>
  <c r="N174" i="24"/>
  <c r="O173" i="24"/>
  <c r="N173" i="24"/>
  <c r="O172" i="24"/>
  <c r="N172" i="24"/>
  <c r="O171" i="24"/>
  <c r="N171" i="24"/>
  <c r="Q170" i="24"/>
  <c r="P170" i="24"/>
  <c r="O170" i="24"/>
  <c r="N170" i="24"/>
  <c r="M170" i="24"/>
  <c r="L170" i="24"/>
  <c r="Q169" i="24"/>
  <c r="P169" i="24"/>
  <c r="O169" i="24"/>
  <c r="N169" i="24"/>
  <c r="M169" i="24"/>
  <c r="L169" i="24"/>
  <c r="Q168" i="24"/>
  <c r="P168" i="24"/>
  <c r="O168" i="24"/>
  <c r="N168" i="24"/>
  <c r="M168" i="24"/>
  <c r="L168" i="24"/>
  <c r="Q167" i="24"/>
  <c r="P167" i="24"/>
  <c r="O167" i="24"/>
  <c r="N167" i="24"/>
  <c r="M167" i="24"/>
  <c r="L167" i="24"/>
  <c r="Q166" i="24"/>
  <c r="P166" i="24"/>
  <c r="O166" i="24"/>
  <c r="N166" i="24"/>
  <c r="M166" i="24"/>
  <c r="L166" i="24"/>
  <c r="Q165" i="24"/>
  <c r="P165" i="24"/>
  <c r="O165" i="24"/>
  <c r="N165" i="24"/>
  <c r="M165" i="24"/>
  <c r="L165" i="24"/>
  <c r="Q164" i="24"/>
  <c r="P164" i="24"/>
  <c r="O164" i="24"/>
  <c r="N164" i="24"/>
  <c r="M164" i="24"/>
  <c r="L164" i="24"/>
  <c r="Q163" i="24"/>
  <c r="P163" i="24"/>
  <c r="O163" i="24"/>
  <c r="N163" i="24"/>
  <c r="M163" i="24"/>
  <c r="L163" i="24"/>
  <c r="Q162" i="24"/>
  <c r="P162" i="24"/>
  <c r="O162" i="24"/>
  <c r="N162" i="24"/>
  <c r="M162" i="24"/>
  <c r="L162" i="24"/>
  <c r="Q161" i="24"/>
  <c r="P161" i="24"/>
  <c r="O161" i="24"/>
  <c r="N161" i="24"/>
  <c r="M161" i="24"/>
  <c r="L161" i="24"/>
  <c r="Q160" i="24"/>
  <c r="P160" i="24"/>
  <c r="O160" i="24"/>
  <c r="N160" i="24"/>
  <c r="M160" i="24"/>
  <c r="L160" i="24"/>
  <c r="Q159" i="24"/>
  <c r="P159" i="24"/>
  <c r="O159" i="24"/>
  <c r="N159" i="24"/>
  <c r="M159" i="24"/>
  <c r="L159" i="24"/>
  <c r="Q158" i="24"/>
  <c r="P158" i="24"/>
  <c r="O158" i="24"/>
  <c r="N158" i="24"/>
  <c r="M158" i="24"/>
  <c r="L158" i="24"/>
  <c r="Q157" i="24"/>
  <c r="P157" i="24"/>
  <c r="O157" i="24"/>
  <c r="N157" i="24"/>
  <c r="M157" i="24"/>
  <c r="L157" i="24"/>
  <c r="Q156" i="24"/>
  <c r="P156" i="24"/>
  <c r="O156" i="24"/>
  <c r="N156" i="24"/>
  <c r="M156" i="24"/>
  <c r="L156" i="24"/>
  <c r="Q155" i="24"/>
  <c r="P155" i="24"/>
  <c r="O155" i="24"/>
  <c r="N155" i="24"/>
  <c r="M155" i="24"/>
  <c r="L155" i="24"/>
  <c r="Q154" i="24"/>
  <c r="P154" i="24"/>
  <c r="O154" i="24"/>
  <c r="N154" i="24"/>
  <c r="M154" i="24"/>
  <c r="L154" i="24"/>
  <c r="Q153" i="24"/>
  <c r="P153" i="24"/>
  <c r="O153" i="24"/>
  <c r="N153" i="24"/>
  <c r="M153" i="24"/>
  <c r="L153" i="24"/>
  <c r="Q152" i="24"/>
  <c r="P152" i="24"/>
  <c r="O152" i="24"/>
  <c r="N152" i="24"/>
  <c r="M152" i="24"/>
  <c r="L152" i="24"/>
  <c r="Q151" i="24"/>
  <c r="P151" i="24"/>
  <c r="O151" i="24"/>
  <c r="N151" i="24"/>
  <c r="M151" i="24"/>
  <c r="L151" i="24"/>
  <c r="Q150" i="24"/>
  <c r="P150" i="24"/>
  <c r="O150" i="24"/>
  <c r="N150" i="24"/>
  <c r="M150" i="24"/>
  <c r="L150" i="24"/>
  <c r="Q149" i="24"/>
  <c r="P149" i="24"/>
  <c r="O149" i="24"/>
  <c r="N149" i="24"/>
  <c r="M149" i="24"/>
  <c r="L149" i="24"/>
  <c r="Q148" i="24"/>
  <c r="P148" i="24"/>
  <c r="O148" i="24"/>
  <c r="N148" i="24"/>
  <c r="M148" i="24"/>
  <c r="L148" i="24"/>
  <c r="Q147" i="24"/>
  <c r="P147" i="24"/>
  <c r="O147" i="24"/>
  <c r="N147" i="24"/>
  <c r="M147" i="24"/>
  <c r="L147" i="24"/>
  <c r="Q146" i="24"/>
  <c r="P146" i="24"/>
  <c r="O146" i="24"/>
  <c r="N146" i="24"/>
  <c r="M146" i="24"/>
  <c r="L146" i="24"/>
  <c r="Q145" i="24"/>
  <c r="P145" i="24"/>
  <c r="O145" i="24"/>
  <c r="N145" i="24"/>
  <c r="M145" i="24"/>
  <c r="L145" i="24"/>
  <c r="Q144" i="24"/>
  <c r="P144" i="24"/>
  <c r="O144" i="24"/>
  <c r="N144" i="24"/>
  <c r="M144" i="24"/>
  <c r="L144" i="24"/>
  <c r="Q143" i="24"/>
  <c r="P143" i="24"/>
  <c r="O143" i="24"/>
  <c r="N143" i="24"/>
  <c r="M143" i="24"/>
  <c r="L143" i="24"/>
  <c r="Q142" i="24"/>
  <c r="P142" i="24"/>
  <c r="O142" i="24"/>
  <c r="N142" i="24"/>
  <c r="M142" i="24"/>
  <c r="L142" i="24"/>
  <c r="Q141" i="24"/>
  <c r="P141" i="24"/>
  <c r="O141" i="24"/>
  <c r="N141" i="24"/>
  <c r="M141" i="24"/>
  <c r="L141" i="24"/>
  <c r="Q140" i="24"/>
  <c r="P140" i="24"/>
  <c r="O140" i="24"/>
  <c r="N140" i="24"/>
  <c r="M140" i="24"/>
  <c r="L140" i="24"/>
  <c r="Q139" i="24"/>
  <c r="P139" i="24"/>
  <c r="O139" i="24"/>
  <c r="N139" i="24"/>
  <c r="M139" i="24"/>
  <c r="L139" i="24"/>
  <c r="Q138" i="24"/>
  <c r="P138" i="24"/>
  <c r="O138" i="24"/>
  <c r="N138" i="24"/>
  <c r="M138" i="24"/>
  <c r="L138" i="24"/>
  <c r="Q137" i="24"/>
  <c r="P137" i="24"/>
  <c r="O137" i="24"/>
  <c r="N137" i="24"/>
  <c r="M137" i="24"/>
  <c r="L137" i="24"/>
  <c r="Q136" i="24"/>
  <c r="P136" i="24"/>
  <c r="O136" i="24"/>
  <c r="N136" i="24"/>
  <c r="M136" i="24"/>
  <c r="L136" i="24"/>
  <c r="Q135" i="24"/>
  <c r="P135" i="24"/>
  <c r="O135" i="24"/>
  <c r="N135" i="24"/>
  <c r="M135" i="24"/>
  <c r="L135" i="24"/>
  <c r="Q134" i="24"/>
  <c r="P134" i="24"/>
  <c r="O134" i="24"/>
  <c r="N134" i="24"/>
  <c r="M134" i="24"/>
  <c r="L134" i="24"/>
  <c r="Q133" i="24"/>
  <c r="P133" i="24"/>
  <c r="O133" i="24"/>
  <c r="N133" i="24"/>
  <c r="M133" i="24"/>
  <c r="L133" i="24"/>
  <c r="Q132" i="24"/>
  <c r="P132" i="24"/>
  <c r="O132" i="24"/>
  <c r="N132" i="24"/>
  <c r="M132" i="24"/>
  <c r="L132" i="24"/>
  <c r="Q131" i="24"/>
  <c r="P131" i="24"/>
  <c r="O131" i="24"/>
  <c r="N131" i="24"/>
  <c r="M131" i="24"/>
  <c r="L131" i="24"/>
  <c r="Q130" i="24"/>
  <c r="P130" i="24"/>
  <c r="O130" i="24"/>
  <c r="N130" i="24"/>
  <c r="M130" i="24"/>
  <c r="L130" i="24"/>
  <c r="Q129" i="24"/>
  <c r="P129" i="24"/>
  <c r="O129" i="24"/>
  <c r="N129" i="24"/>
  <c r="M129" i="24"/>
  <c r="L129" i="24"/>
  <c r="Q128" i="24"/>
  <c r="P128" i="24"/>
  <c r="O128" i="24"/>
  <c r="N128" i="24"/>
  <c r="M128" i="24"/>
  <c r="L128" i="24"/>
  <c r="Q127" i="24"/>
  <c r="P127" i="24"/>
  <c r="O127" i="24"/>
  <c r="N127" i="24"/>
  <c r="M127" i="24"/>
  <c r="L127" i="24"/>
  <c r="Q126" i="24"/>
  <c r="P126" i="24"/>
  <c r="O126" i="24"/>
  <c r="N126" i="24"/>
  <c r="M126" i="24"/>
  <c r="L126" i="24"/>
  <c r="Q125" i="24"/>
  <c r="P125" i="24"/>
  <c r="O125" i="24"/>
  <c r="N125" i="24"/>
  <c r="M125" i="24"/>
  <c r="L125" i="24"/>
  <c r="Q124" i="24"/>
  <c r="P124" i="24"/>
  <c r="O124" i="24"/>
  <c r="N124" i="24"/>
  <c r="M124" i="24"/>
  <c r="L124" i="24"/>
  <c r="Q123" i="24"/>
  <c r="P123" i="24"/>
  <c r="O123" i="24"/>
  <c r="N123" i="24"/>
  <c r="M123" i="24"/>
  <c r="L123" i="24"/>
  <c r="Q122" i="24"/>
  <c r="P122" i="24"/>
  <c r="O122" i="24"/>
  <c r="N122" i="24"/>
  <c r="M122" i="24"/>
  <c r="L122" i="24"/>
  <c r="Q121" i="24"/>
  <c r="P121" i="24"/>
  <c r="O121" i="24"/>
  <c r="N121" i="24"/>
  <c r="M121" i="24"/>
  <c r="L121" i="24"/>
  <c r="Q120" i="24"/>
  <c r="P120" i="24"/>
  <c r="O120" i="24"/>
  <c r="N120" i="24"/>
  <c r="M120" i="24"/>
  <c r="L120" i="24"/>
  <c r="Q119" i="24"/>
  <c r="P119" i="24"/>
  <c r="O119" i="24"/>
  <c r="N119" i="24"/>
  <c r="M119" i="24"/>
  <c r="L119" i="24"/>
  <c r="Q118" i="24"/>
  <c r="P118" i="24"/>
  <c r="O118" i="24"/>
  <c r="N118" i="24"/>
  <c r="M118" i="24"/>
  <c r="L118" i="24"/>
  <c r="Q117" i="24"/>
  <c r="P117" i="24"/>
  <c r="O117" i="24"/>
  <c r="N117" i="24"/>
  <c r="M117" i="24"/>
  <c r="L117" i="24"/>
  <c r="Q116" i="24"/>
  <c r="P116" i="24"/>
  <c r="O116" i="24"/>
  <c r="N116" i="24"/>
  <c r="M116" i="24"/>
  <c r="L116" i="24"/>
  <c r="Q115" i="24"/>
  <c r="P115" i="24"/>
  <c r="O115" i="24"/>
  <c r="N115" i="24"/>
  <c r="M115" i="24"/>
  <c r="L115" i="24"/>
  <c r="Q114" i="24"/>
  <c r="P114" i="24"/>
  <c r="O114" i="24"/>
  <c r="N114" i="24"/>
  <c r="M114" i="24"/>
  <c r="L114" i="24"/>
  <c r="Q113" i="24"/>
  <c r="P113" i="24"/>
  <c r="O113" i="24"/>
  <c r="N113" i="24"/>
  <c r="M113" i="24"/>
  <c r="L113" i="24"/>
  <c r="Q112" i="24"/>
  <c r="P112" i="24"/>
  <c r="O112" i="24"/>
  <c r="N112" i="24"/>
  <c r="M112" i="24"/>
  <c r="L112" i="24"/>
  <c r="Q111" i="24"/>
  <c r="P111" i="24"/>
  <c r="O111" i="24"/>
  <c r="N111" i="24"/>
  <c r="M111" i="24"/>
  <c r="L111" i="24"/>
  <c r="Q110" i="24"/>
  <c r="P110" i="24"/>
  <c r="O110" i="24"/>
  <c r="N110" i="24"/>
  <c r="M110" i="24"/>
  <c r="L110" i="24"/>
  <c r="Q109" i="24"/>
  <c r="P109" i="24"/>
  <c r="O109" i="24"/>
  <c r="N109" i="24"/>
  <c r="M109" i="24"/>
  <c r="L109" i="24"/>
  <c r="Q108" i="24"/>
  <c r="P108" i="24"/>
  <c r="O108" i="24"/>
  <c r="N108" i="24"/>
  <c r="M108" i="24"/>
  <c r="L108" i="24"/>
  <c r="Q107" i="24"/>
  <c r="P107" i="24"/>
  <c r="O107" i="24"/>
  <c r="N107" i="24"/>
  <c r="M107" i="24"/>
  <c r="L107" i="24"/>
  <c r="Q106" i="24"/>
  <c r="P106" i="24"/>
  <c r="O106" i="24"/>
  <c r="N106" i="24"/>
  <c r="M106" i="24"/>
  <c r="L106" i="24"/>
  <c r="Q105" i="24"/>
  <c r="P105" i="24"/>
  <c r="O105" i="24"/>
  <c r="N105" i="24"/>
  <c r="M105" i="24"/>
  <c r="L105" i="24"/>
  <c r="Q104" i="24"/>
  <c r="P104" i="24"/>
  <c r="O104" i="24"/>
  <c r="N104" i="24"/>
  <c r="M104" i="24"/>
  <c r="L104" i="24"/>
  <c r="Q103" i="24"/>
  <c r="P103" i="24"/>
  <c r="O103" i="24"/>
  <c r="N103" i="24"/>
  <c r="M103" i="24"/>
  <c r="L103" i="24"/>
  <c r="Q102" i="24"/>
  <c r="P102" i="24"/>
  <c r="O102" i="24"/>
  <c r="N102" i="24"/>
  <c r="M102" i="24"/>
  <c r="L102" i="24"/>
  <c r="Q101" i="24"/>
  <c r="P101" i="24"/>
  <c r="O101" i="24"/>
  <c r="N101" i="24"/>
  <c r="M101" i="24"/>
  <c r="L101" i="24"/>
  <c r="Q100" i="24"/>
  <c r="O100" i="24"/>
  <c r="P100" i="24" s="1"/>
  <c r="N100" i="24"/>
  <c r="M100" i="24"/>
  <c r="L100" i="24"/>
  <c r="Q99" i="24"/>
  <c r="P99" i="24"/>
  <c r="O99" i="24"/>
  <c r="M99" i="24"/>
  <c r="N99" i="24" s="1"/>
  <c r="L99" i="24"/>
  <c r="Q98" i="24"/>
  <c r="P98" i="24"/>
  <c r="O98" i="24"/>
  <c r="N98" i="24"/>
  <c r="M98" i="24"/>
  <c r="L98" i="24"/>
  <c r="Q97" i="24"/>
  <c r="P97" i="24"/>
  <c r="O97" i="24"/>
  <c r="N97" i="24"/>
  <c r="M97" i="24"/>
  <c r="L97" i="24"/>
  <c r="O96" i="24"/>
  <c r="P96" i="24" s="1"/>
  <c r="Q96" i="24" s="1"/>
  <c r="N96" i="24"/>
  <c r="M96" i="24"/>
  <c r="L96" i="24"/>
  <c r="O95" i="24"/>
  <c r="P95" i="24" s="1"/>
  <c r="Q95" i="24" s="1"/>
  <c r="M95" i="24"/>
  <c r="N95" i="24" s="1"/>
  <c r="L95" i="24"/>
  <c r="Q94" i="24"/>
  <c r="P94" i="24"/>
  <c r="O94" i="24"/>
  <c r="M94" i="24"/>
  <c r="N94" i="24" s="1"/>
  <c r="L94" i="24"/>
  <c r="Q93" i="24"/>
  <c r="P93" i="24"/>
  <c r="O93" i="24"/>
  <c r="N93" i="24"/>
  <c r="M93" i="24"/>
  <c r="L93" i="24"/>
  <c r="O92" i="24"/>
  <c r="P92" i="24" s="1"/>
  <c r="Q92" i="24" s="1"/>
  <c r="N92" i="24"/>
  <c r="M92" i="24"/>
  <c r="L92" i="24"/>
  <c r="O91" i="24"/>
  <c r="P91" i="24" s="1"/>
  <c r="Q91" i="24" s="1"/>
  <c r="M91" i="24"/>
  <c r="N91" i="24" s="1"/>
  <c r="L91" i="24"/>
  <c r="Q90" i="24"/>
  <c r="P90" i="24"/>
  <c r="O90" i="24"/>
  <c r="M90" i="24"/>
  <c r="N90" i="24" s="1"/>
  <c r="L90" i="24"/>
  <c r="Q89" i="24"/>
  <c r="P89" i="24"/>
  <c r="O89" i="24"/>
  <c r="N89" i="24"/>
  <c r="M89" i="24"/>
  <c r="L89" i="24"/>
  <c r="Q88" i="24"/>
  <c r="O88" i="24"/>
  <c r="P88" i="24" s="1"/>
  <c r="N88" i="24"/>
  <c r="M88" i="24"/>
  <c r="L88" i="24"/>
  <c r="O87" i="24"/>
  <c r="P87" i="24" s="1"/>
  <c r="Q87" i="24" s="1"/>
  <c r="M87" i="24"/>
  <c r="N87" i="24" s="1"/>
  <c r="L87" i="24"/>
  <c r="Q86" i="24"/>
  <c r="P86" i="24"/>
  <c r="O86" i="24"/>
  <c r="M86" i="24"/>
  <c r="N86" i="24" s="1"/>
  <c r="L86" i="24"/>
  <c r="Q85" i="24"/>
  <c r="P85" i="24"/>
  <c r="O85" i="24"/>
  <c r="N85" i="24"/>
  <c r="M85" i="24"/>
  <c r="L85" i="24"/>
  <c r="O84" i="24"/>
  <c r="P84" i="24" s="1"/>
  <c r="Q84" i="24" s="1"/>
  <c r="N84" i="24"/>
  <c r="M84" i="24"/>
  <c r="L84" i="24"/>
  <c r="O83" i="24"/>
  <c r="P83" i="24" s="1"/>
  <c r="Q83" i="24" s="1"/>
  <c r="M83" i="24"/>
  <c r="N83" i="24" s="1"/>
  <c r="L83" i="24"/>
  <c r="Q82" i="24"/>
  <c r="P82" i="24"/>
  <c r="O82" i="24"/>
  <c r="M82" i="24"/>
  <c r="N82" i="24" s="1"/>
  <c r="L82" i="24"/>
  <c r="Q81" i="24"/>
  <c r="P81" i="24"/>
  <c r="O81" i="24"/>
  <c r="N81" i="24"/>
  <c r="M81" i="24"/>
  <c r="L81" i="24"/>
  <c r="Q80" i="24"/>
  <c r="O80" i="24"/>
  <c r="P80" i="24" s="1"/>
  <c r="N80" i="24"/>
  <c r="M80" i="24"/>
  <c r="L80" i="24"/>
  <c r="O79" i="24"/>
  <c r="P79" i="24" s="1"/>
  <c r="Q79" i="24" s="1"/>
  <c r="M79" i="24"/>
  <c r="N79" i="24" s="1"/>
  <c r="L79" i="24"/>
  <c r="Q78" i="24"/>
  <c r="P78" i="24"/>
  <c r="O78" i="24"/>
  <c r="M78" i="24"/>
  <c r="N78" i="24" s="1"/>
  <c r="L78" i="24"/>
  <c r="Q77" i="24"/>
  <c r="O77" i="24"/>
  <c r="N77" i="24"/>
  <c r="M77" i="24"/>
  <c r="L77" i="24"/>
  <c r="P76" i="24"/>
  <c r="Q76" i="24" s="1"/>
  <c r="O76" i="24"/>
  <c r="N76" i="24"/>
  <c r="M76" i="24"/>
  <c r="L76" i="24"/>
  <c r="P75" i="24"/>
  <c r="Q75" i="24" s="1"/>
  <c r="O75" i="24"/>
  <c r="N75" i="24"/>
  <c r="M75" i="24"/>
  <c r="L75" i="24"/>
  <c r="P74" i="24"/>
  <c r="Q74" i="24" s="1"/>
  <c r="O74" i="24"/>
  <c r="N74" i="24"/>
  <c r="M74" i="24"/>
  <c r="L74" i="24"/>
  <c r="P73" i="24"/>
  <c r="Q73" i="24" s="1"/>
  <c r="O73" i="24"/>
  <c r="N73" i="24"/>
  <c r="M73" i="24"/>
  <c r="L73" i="24"/>
  <c r="P72" i="24"/>
  <c r="Q72" i="24" s="1"/>
  <c r="O72" i="24"/>
  <c r="N72" i="24"/>
  <c r="M72" i="24"/>
  <c r="L72" i="24"/>
  <c r="P71" i="24"/>
  <c r="Q71" i="24" s="1"/>
  <c r="O71" i="24"/>
  <c r="N71" i="24"/>
  <c r="M71" i="24"/>
  <c r="L71" i="24"/>
  <c r="P70" i="24"/>
  <c r="Q70" i="24" s="1"/>
  <c r="O70" i="24"/>
  <c r="N70" i="24"/>
  <c r="M70" i="24"/>
  <c r="L70" i="24"/>
  <c r="P69" i="24"/>
  <c r="Q69" i="24" s="1"/>
  <c r="O69" i="24"/>
  <c r="N69" i="24"/>
  <c r="M69" i="24"/>
  <c r="L69" i="24"/>
  <c r="P68" i="24"/>
  <c r="Q68" i="24" s="1"/>
  <c r="O68" i="24"/>
  <c r="N68" i="24"/>
  <c r="M68" i="24"/>
  <c r="L68" i="24"/>
  <c r="P67" i="24"/>
  <c r="Q67" i="24" s="1"/>
  <c r="O67" i="24"/>
  <c r="N67" i="24"/>
  <c r="M67" i="24"/>
  <c r="L67" i="24"/>
  <c r="P66" i="24"/>
  <c r="Q66" i="24" s="1"/>
  <c r="O66" i="24"/>
  <c r="N66" i="24"/>
  <c r="M66" i="24"/>
  <c r="L66" i="24"/>
  <c r="P65" i="24"/>
  <c r="Q65" i="24" s="1"/>
  <c r="O65" i="24"/>
  <c r="N65" i="24"/>
  <c r="M65" i="24"/>
  <c r="L65" i="24"/>
  <c r="P64" i="24"/>
  <c r="Q64" i="24" s="1"/>
  <c r="O64" i="24"/>
  <c r="N64" i="24"/>
  <c r="M64" i="24"/>
  <c r="L64" i="24"/>
  <c r="P63" i="24"/>
  <c r="Q63" i="24" s="1"/>
  <c r="O63" i="24"/>
  <c r="N63" i="24"/>
  <c r="M63" i="24"/>
  <c r="L63" i="24"/>
  <c r="P62" i="24"/>
  <c r="Q62" i="24" s="1"/>
  <c r="O62" i="24"/>
  <c r="N62" i="24"/>
  <c r="M62" i="24"/>
  <c r="L62" i="24"/>
  <c r="P61" i="24"/>
  <c r="Q61" i="24" s="1"/>
  <c r="O61" i="24"/>
  <c r="N61" i="24"/>
  <c r="M61" i="24"/>
  <c r="L61" i="24"/>
  <c r="P60" i="24"/>
  <c r="Q60" i="24" s="1"/>
  <c r="O60" i="24"/>
  <c r="N60" i="24"/>
  <c r="M60" i="24"/>
  <c r="L60" i="24"/>
  <c r="P59" i="24"/>
  <c r="Q59" i="24" s="1"/>
  <c r="O59" i="24"/>
  <c r="N59" i="24"/>
  <c r="M59" i="24"/>
  <c r="L59" i="24"/>
  <c r="P58" i="24"/>
  <c r="Q58" i="24" s="1"/>
  <c r="O58" i="24"/>
  <c r="N58" i="24"/>
  <c r="M58" i="24"/>
  <c r="L58" i="24"/>
  <c r="P57" i="24"/>
  <c r="Q57" i="24" s="1"/>
  <c r="O57" i="24"/>
  <c r="N57" i="24"/>
  <c r="M57" i="24"/>
  <c r="L57" i="24"/>
  <c r="P56" i="24"/>
  <c r="Q56" i="24" s="1"/>
  <c r="O56" i="24"/>
  <c r="N56" i="24"/>
  <c r="M56" i="24"/>
  <c r="L56" i="24"/>
  <c r="P55" i="24"/>
  <c r="Q55" i="24" s="1"/>
  <c r="O55" i="24"/>
  <c r="N55" i="24"/>
  <c r="M55" i="24"/>
  <c r="L55" i="24"/>
  <c r="P54" i="24"/>
  <c r="Q54" i="24" s="1"/>
  <c r="O54" i="24"/>
  <c r="N54" i="24"/>
  <c r="M54" i="24"/>
  <c r="L54" i="24"/>
  <c r="P53" i="24"/>
  <c r="Q53" i="24" s="1"/>
  <c r="O53" i="24"/>
  <c r="N53" i="24"/>
  <c r="M53" i="24"/>
  <c r="L53" i="24"/>
  <c r="P52" i="24"/>
  <c r="Q52" i="24" s="1"/>
  <c r="O52" i="24"/>
  <c r="N52" i="24"/>
  <c r="M52" i="24"/>
  <c r="L52" i="24"/>
  <c r="P51" i="24"/>
  <c r="Q51" i="24" s="1"/>
  <c r="O51" i="24"/>
  <c r="N51" i="24"/>
  <c r="M51" i="24"/>
  <c r="L51" i="24"/>
  <c r="P50" i="24"/>
  <c r="Q50" i="24" s="1"/>
  <c r="O50" i="24"/>
  <c r="N50" i="24"/>
  <c r="M50" i="24"/>
  <c r="L50" i="24"/>
  <c r="P49" i="24"/>
  <c r="Q49" i="24" s="1"/>
  <c r="O49" i="24"/>
  <c r="N49" i="24"/>
  <c r="M49" i="24"/>
  <c r="L49" i="24"/>
  <c r="P48" i="24"/>
  <c r="Q48" i="24" s="1"/>
  <c r="O48" i="24"/>
  <c r="N48" i="24"/>
  <c r="M48" i="24"/>
  <c r="L48" i="24"/>
  <c r="P47" i="24"/>
  <c r="Q47" i="24" s="1"/>
  <c r="O47" i="24"/>
  <c r="N47" i="24"/>
  <c r="M47" i="24"/>
  <c r="L47" i="24"/>
  <c r="P46" i="24"/>
  <c r="Q46" i="24" s="1"/>
  <c r="O46" i="24"/>
  <c r="N46" i="24"/>
  <c r="M46" i="24"/>
  <c r="L46" i="24"/>
  <c r="P45" i="24"/>
  <c r="Q45" i="24" s="1"/>
  <c r="O45" i="24"/>
  <c r="N45" i="24"/>
  <c r="M45" i="24"/>
  <c r="L45" i="24"/>
  <c r="P44" i="24"/>
  <c r="Q44" i="24" s="1"/>
  <c r="O44" i="24"/>
  <c r="N44" i="24"/>
  <c r="M44" i="24"/>
  <c r="L44" i="24"/>
  <c r="P43" i="24"/>
  <c r="Q43" i="24" s="1"/>
  <c r="O43" i="24"/>
  <c r="N43" i="24"/>
  <c r="M43" i="24"/>
  <c r="L43" i="24"/>
  <c r="P42" i="24"/>
  <c r="Q42" i="24" s="1"/>
  <c r="O42" i="24"/>
  <c r="N42" i="24"/>
  <c r="M42" i="24"/>
  <c r="L42" i="24"/>
  <c r="P41" i="24"/>
  <c r="Q41" i="24" s="1"/>
  <c r="O41" i="24"/>
  <c r="N41" i="24"/>
  <c r="M41" i="24"/>
  <c r="L41" i="24"/>
  <c r="P40" i="24"/>
  <c r="Q40" i="24" s="1"/>
  <c r="O40" i="24"/>
  <c r="N40" i="24"/>
  <c r="M40" i="24"/>
  <c r="L40" i="24"/>
  <c r="P39" i="24"/>
  <c r="Q39" i="24" s="1"/>
  <c r="O39" i="24"/>
  <c r="N39" i="24"/>
  <c r="M39" i="24"/>
  <c r="L39" i="24"/>
  <c r="P38" i="24"/>
  <c r="Q38" i="24" s="1"/>
  <c r="O38" i="24"/>
  <c r="N38" i="24"/>
  <c r="M38" i="24"/>
  <c r="L38" i="24"/>
  <c r="P37" i="24"/>
  <c r="Q37" i="24" s="1"/>
  <c r="O37" i="24"/>
  <c r="N37" i="24"/>
  <c r="M37" i="24"/>
  <c r="L37" i="24"/>
  <c r="P36" i="24"/>
  <c r="Q36" i="24" s="1"/>
  <c r="O36" i="24"/>
  <c r="N36" i="24"/>
  <c r="M36" i="24"/>
  <c r="L36" i="24"/>
  <c r="P35" i="24"/>
  <c r="Q35" i="24" s="1"/>
  <c r="O35" i="24"/>
  <c r="N35" i="24"/>
  <c r="M35" i="24"/>
  <c r="L35" i="24"/>
  <c r="P34" i="24"/>
  <c r="Q34" i="24" s="1"/>
  <c r="O34" i="24"/>
  <c r="N34" i="24"/>
  <c r="M34" i="24"/>
  <c r="L34" i="24"/>
  <c r="P33" i="24"/>
  <c r="Q33" i="24" s="1"/>
  <c r="O33" i="24"/>
  <c r="N33" i="24"/>
  <c r="M33" i="24"/>
  <c r="L33" i="24"/>
  <c r="P32" i="24"/>
  <c r="Q32" i="24" s="1"/>
  <c r="O32" i="24"/>
  <c r="N32" i="24"/>
  <c r="M32" i="24"/>
  <c r="L32" i="24"/>
  <c r="P31" i="24"/>
  <c r="Q31" i="24" s="1"/>
  <c r="O31" i="24"/>
  <c r="N31" i="24"/>
  <c r="M31" i="24"/>
  <c r="L31" i="24"/>
  <c r="P30" i="24"/>
  <c r="Q30" i="24" s="1"/>
  <c r="O30" i="24"/>
  <c r="N30" i="24"/>
  <c r="M30" i="24"/>
  <c r="L30" i="24"/>
  <c r="P29" i="24"/>
  <c r="Q29" i="24" s="1"/>
  <c r="O29" i="24"/>
  <c r="N29" i="24"/>
  <c r="M29" i="24"/>
  <c r="L29" i="24"/>
  <c r="P28" i="24"/>
  <c r="Q28" i="24" s="1"/>
  <c r="O28" i="24"/>
  <c r="N28" i="24"/>
  <c r="M28" i="24"/>
  <c r="L28" i="24"/>
  <c r="P27" i="24"/>
  <c r="Q27" i="24" s="1"/>
  <c r="O27" i="24"/>
  <c r="N27" i="24"/>
  <c r="M27" i="24"/>
  <c r="L27" i="24"/>
  <c r="P26" i="24"/>
  <c r="Q26" i="24" s="1"/>
  <c r="O26" i="24"/>
  <c r="N26" i="24"/>
  <c r="M26" i="24"/>
  <c r="L26" i="24"/>
  <c r="P25" i="24"/>
  <c r="Q25" i="24" s="1"/>
  <c r="O25" i="24"/>
  <c r="N25" i="24"/>
  <c r="M25" i="24"/>
  <c r="L25" i="24"/>
  <c r="P24" i="24"/>
  <c r="Q24" i="24" s="1"/>
  <c r="O24" i="24"/>
  <c r="N24" i="24"/>
  <c r="M24" i="24"/>
  <c r="L24" i="24"/>
  <c r="P23" i="24"/>
  <c r="Q23" i="24" s="1"/>
  <c r="O23" i="24"/>
  <c r="N23" i="24"/>
  <c r="M23" i="24"/>
  <c r="L23" i="24"/>
  <c r="P22" i="24"/>
  <c r="Q22" i="24" s="1"/>
  <c r="O22" i="24"/>
  <c r="N22" i="24"/>
  <c r="M22" i="24"/>
  <c r="L22" i="24"/>
  <c r="P21" i="24"/>
  <c r="Q21" i="24" s="1"/>
  <c r="O21" i="24"/>
  <c r="N21" i="24"/>
  <c r="M21" i="24"/>
  <c r="L21" i="24"/>
  <c r="P20" i="24"/>
  <c r="Q20" i="24" s="1"/>
  <c r="O20" i="24"/>
  <c r="N20" i="24"/>
  <c r="M20" i="24"/>
  <c r="L20" i="24"/>
  <c r="P19" i="24"/>
  <c r="Q19" i="24" s="1"/>
  <c r="O19" i="24"/>
  <c r="N19" i="24"/>
  <c r="M19" i="24"/>
  <c r="L19" i="24"/>
  <c r="P18" i="24"/>
  <c r="Q18" i="24" s="1"/>
  <c r="O18" i="24"/>
  <c r="N18" i="24"/>
  <c r="M18" i="24"/>
  <c r="L18" i="24"/>
  <c r="P17" i="24"/>
  <c r="Q17" i="24" s="1"/>
  <c r="O17" i="24"/>
  <c r="N17" i="24"/>
  <c r="M17" i="24"/>
  <c r="L17" i="24"/>
  <c r="P16" i="24"/>
  <c r="Q16" i="24" s="1"/>
  <c r="O16" i="24"/>
  <c r="N16" i="24"/>
  <c r="M16" i="24"/>
  <c r="L16" i="24"/>
  <c r="P15" i="24"/>
  <c r="Q15" i="24" s="1"/>
  <c r="O15" i="24"/>
  <c r="N15" i="24"/>
  <c r="M15" i="24"/>
  <c r="L15" i="24"/>
  <c r="P14" i="24"/>
  <c r="Q14" i="24" s="1"/>
  <c r="O14" i="24"/>
  <c r="N14" i="24"/>
  <c r="M14" i="24"/>
  <c r="L14" i="24"/>
  <c r="P13" i="24"/>
  <c r="Q13" i="24" s="1"/>
  <c r="O13" i="24"/>
  <c r="N13" i="24"/>
  <c r="M13" i="24"/>
  <c r="L13" i="24"/>
  <c r="P12" i="24"/>
  <c r="Q12" i="24" s="1"/>
  <c r="O12" i="24"/>
  <c r="N12" i="24"/>
  <c r="M12" i="24"/>
  <c r="L12" i="24"/>
  <c r="P11" i="24"/>
  <c r="Q11" i="24" s="1"/>
  <c r="O11" i="24"/>
  <c r="N11" i="24"/>
  <c r="M11" i="24"/>
  <c r="L11" i="24"/>
  <c r="P10" i="24"/>
  <c r="Q10" i="24" s="1"/>
  <c r="O10" i="24"/>
  <c r="N10" i="24"/>
  <c r="M10" i="24"/>
  <c r="L10" i="24"/>
  <c r="L511" i="23"/>
  <c r="O510" i="23"/>
  <c r="P510" i="23" s="1"/>
  <c r="Q510" i="23" s="1"/>
  <c r="M510" i="23"/>
  <c r="N510" i="23" s="1"/>
  <c r="L510" i="23"/>
  <c r="O509" i="23"/>
  <c r="P509" i="23" s="1"/>
  <c r="Q509" i="23" s="1"/>
  <c r="M509" i="23"/>
  <c r="N509" i="23" s="1"/>
  <c r="L509" i="23"/>
  <c r="O508" i="23"/>
  <c r="P508" i="23" s="1"/>
  <c r="Q508" i="23" s="1"/>
  <c r="M508" i="23"/>
  <c r="N508" i="23" s="1"/>
  <c r="L508" i="23"/>
  <c r="O507" i="23"/>
  <c r="N507" i="23"/>
  <c r="O506" i="23"/>
  <c r="N506" i="23"/>
  <c r="O505" i="23"/>
  <c r="N505" i="23"/>
  <c r="O504" i="23"/>
  <c r="N504" i="23"/>
  <c r="O503" i="23"/>
  <c r="N503" i="23"/>
  <c r="O502" i="23"/>
  <c r="N502" i="23"/>
  <c r="O501" i="23"/>
  <c r="N501" i="23"/>
  <c r="O500" i="23"/>
  <c r="N500" i="23"/>
  <c r="O499" i="23"/>
  <c r="N499" i="23"/>
  <c r="O498" i="23"/>
  <c r="N498" i="23"/>
  <c r="O497" i="23"/>
  <c r="N497" i="23"/>
  <c r="O496" i="23"/>
  <c r="N496" i="23"/>
  <c r="O495" i="23"/>
  <c r="N495" i="23"/>
  <c r="O494" i="23"/>
  <c r="N494" i="23"/>
  <c r="O493" i="23"/>
  <c r="N493" i="23"/>
  <c r="O492" i="23"/>
  <c r="N492" i="23"/>
  <c r="O491" i="23"/>
  <c r="N491" i="23"/>
  <c r="O490" i="23"/>
  <c r="N490" i="23"/>
  <c r="O489" i="23"/>
  <c r="N489" i="23"/>
  <c r="O488" i="23"/>
  <c r="N488" i="23"/>
  <c r="O487" i="23"/>
  <c r="N487" i="23"/>
  <c r="O486" i="23"/>
  <c r="N486" i="23"/>
  <c r="O485" i="23"/>
  <c r="N485" i="23"/>
  <c r="O484" i="23"/>
  <c r="N484" i="23"/>
  <c r="O483" i="23"/>
  <c r="N483" i="23"/>
  <c r="O482" i="23"/>
  <c r="N482" i="23"/>
  <c r="O481" i="23"/>
  <c r="N481" i="23"/>
  <c r="O480" i="23"/>
  <c r="N480" i="23"/>
  <c r="O479" i="23"/>
  <c r="N479" i="23"/>
  <c r="O478" i="23"/>
  <c r="N478" i="23"/>
  <c r="O477" i="23"/>
  <c r="N477" i="23"/>
  <c r="O476" i="23"/>
  <c r="N476" i="23"/>
  <c r="O475" i="23"/>
  <c r="N475" i="23"/>
  <c r="O474" i="23"/>
  <c r="N474" i="23"/>
  <c r="O473" i="23"/>
  <c r="N473" i="23"/>
  <c r="O472" i="23"/>
  <c r="N472" i="23"/>
  <c r="O471" i="23"/>
  <c r="N471" i="23"/>
  <c r="O470" i="23"/>
  <c r="N470" i="23"/>
  <c r="O469" i="23"/>
  <c r="N469" i="23"/>
  <c r="O468" i="23"/>
  <c r="N468" i="23"/>
  <c r="O467" i="23"/>
  <c r="N467" i="23"/>
  <c r="O466" i="23"/>
  <c r="N466" i="23"/>
  <c r="O465" i="23"/>
  <c r="N465" i="23"/>
  <c r="O464" i="23"/>
  <c r="N464" i="23"/>
  <c r="O463" i="23"/>
  <c r="N463" i="23"/>
  <c r="O462" i="23"/>
  <c r="N462" i="23"/>
  <c r="O461" i="23"/>
  <c r="N461" i="23"/>
  <c r="O460" i="23"/>
  <c r="N460" i="23"/>
  <c r="O459" i="23"/>
  <c r="N459" i="23"/>
  <c r="O458" i="23"/>
  <c r="N458" i="23"/>
  <c r="O457" i="23"/>
  <c r="N457" i="23"/>
  <c r="O456" i="23"/>
  <c r="N456" i="23"/>
  <c r="O455" i="23"/>
  <c r="N455" i="23"/>
  <c r="O454" i="23"/>
  <c r="N454" i="23"/>
  <c r="O453" i="23"/>
  <c r="N453" i="23"/>
  <c r="O452" i="23"/>
  <c r="N452" i="23"/>
  <c r="O451" i="23"/>
  <c r="N451" i="23"/>
  <c r="O450" i="23"/>
  <c r="N450" i="23"/>
  <c r="O449" i="23"/>
  <c r="N449" i="23"/>
  <c r="O448" i="23"/>
  <c r="N448" i="23"/>
  <c r="O447" i="23"/>
  <c r="N447" i="23"/>
  <c r="O446" i="23"/>
  <c r="N446" i="23"/>
  <c r="O445" i="23"/>
  <c r="N445" i="23"/>
  <c r="O444" i="23"/>
  <c r="N444" i="23"/>
  <c r="O443" i="23"/>
  <c r="N443" i="23"/>
  <c r="O442" i="23"/>
  <c r="N442" i="23"/>
  <c r="O441" i="23"/>
  <c r="N441" i="23"/>
  <c r="O440" i="23"/>
  <c r="N440" i="23"/>
  <c r="O439" i="23"/>
  <c r="N439" i="23"/>
  <c r="O438" i="23"/>
  <c r="N438" i="23"/>
  <c r="O437" i="23"/>
  <c r="N437" i="23"/>
  <c r="O436" i="23"/>
  <c r="N436" i="23"/>
  <c r="O435" i="23"/>
  <c r="N435" i="23"/>
  <c r="O434" i="23"/>
  <c r="N434" i="23"/>
  <c r="O433" i="23"/>
  <c r="N433" i="23"/>
  <c r="O432" i="23"/>
  <c r="N432" i="23"/>
  <c r="O431" i="23"/>
  <c r="N431" i="23"/>
  <c r="O430" i="23"/>
  <c r="N430" i="23"/>
  <c r="O429" i="23"/>
  <c r="N429" i="23"/>
  <c r="O428" i="23"/>
  <c r="N428" i="23"/>
  <c r="O427" i="23"/>
  <c r="N427" i="23"/>
  <c r="O426" i="23"/>
  <c r="N426" i="23"/>
  <c r="O425" i="23"/>
  <c r="N425" i="23"/>
  <c r="O424" i="23"/>
  <c r="N424" i="23"/>
  <c r="O423" i="23"/>
  <c r="N423" i="23"/>
  <c r="O422" i="23"/>
  <c r="N422" i="23"/>
  <c r="O421" i="23"/>
  <c r="N421" i="23"/>
  <c r="O420" i="23"/>
  <c r="N420" i="23"/>
  <c r="O419" i="23"/>
  <c r="N419" i="23"/>
  <c r="O418" i="23"/>
  <c r="N418" i="23"/>
  <c r="O417" i="23"/>
  <c r="N417" i="23"/>
  <c r="O416" i="23"/>
  <c r="N416" i="23"/>
  <c r="O415" i="23"/>
  <c r="N415" i="23"/>
  <c r="O414" i="23"/>
  <c r="N414" i="23"/>
  <c r="O413" i="23"/>
  <c r="N413" i="23"/>
  <c r="O412" i="23"/>
  <c r="N412" i="23"/>
  <c r="O411" i="23"/>
  <c r="N411" i="23"/>
  <c r="O410" i="23"/>
  <c r="N410" i="23"/>
  <c r="O409" i="23"/>
  <c r="N409" i="23"/>
  <c r="O408" i="23"/>
  <c r="N408" i="23"/>
  <c r="O407" i="23"/>
  <c r="N407" i="23"/>
  <c r="O406" i="23"/>
  <c r="N406" i="23"/>
  <c r="O405" i="23"/>
  <c r="N405" i="23"/>
  <c r="O404" i="23"/>
  <c r="N404" i="23"/>
  <c r="O403" i="23"/>
  <c r="N403" i="23"/>
  <c r="O402" i="23"/>
  <c r="N402" i="23"/>
  <c r="O401" i="23"/>
  <c r="N401" i="23"/>
  <c r="O400" i="23"/>
  <c r="N400" i="23"/>
  <c r="O399" i="23"/>
  <c r="N399" i="23"/>
  <c r="O398" i="23"/>
  <c r="N398" i="23"/>
  <c r="O397" i="23"/>
  <c r="N397" i="23"/>
  <c r="O396" i="23"/>
  <c r="N396" i="23"/>
  <c r="O395" i="23"/>
  <c r="N395" i="23"/>
  <c r="O394" i="23"/>
  <c r="N394" i="23"/>
  <c r="O393" i="23"/>
  <c r="N393" i="23"/>
  <c r="O392" i="23"/>
  <c r="N392" i="23"/>
  <c r="O391" i="23"/>
  <c r="N391" i="23"/>
  <c r="O390" i="23"/>
  <c r="N390" i="23"/>
  <c r="O389" i="23"/>
  <c r="N389" i="23"/>
  <c r="O388" i="23"/>
  <c r="N388" i="23"/>
  <c r="O387" i="23"/>
  <c r="N387" i="23"/>
  <c r="O386" i="23"/>
  <c r="N386" i="23"/>
  <c r="O385" i="23"/>
  <c r="N385" i="23"/>
  <c r="O384" i="23"/>
  <c r="N384" i="23"/>
  <c r="O383" i="23"/>
  <c r="N383" i="23"/>
  <c r="O382" i="23"/>
  <c r="N382" i="23"/>
  <c r="O381" i="23"/>
  <c r="N381" i="23"/>
  <c r="O380" i="23"/>
  <c r="N380" i="23"/>
  <c r="O379" i="23"/>
  <c r="N379" i="23"/>
  <c r="O378" i="23"/>
  <c r="N378" i="23"/>
  <c r="O377" i="23"/>
  <c r="N377" i="23"/>
  <c r="O376" i="23"/>
  <c r="N376" i="23"/>
  <c r="O375" i="23"/>
  <c r="N375" i="23"/>
  <c r="O374" i="23"/>
  <c r="N374" i="23"/>
  <c r="O373" i="23"/>
  <c r="N373" i="23"/>
  <c r="O372" i="23"/>
  <c r="N372" i="23"/>
  <c r="O371" i="23"/>
  <c r="N371" i="23"/>
  <c r="O370" i="23"/>
  <c r="N370" i="23"/>
  <c r="O369" i="23"/>
  <c r="N369" i="23"/>
  <c r="O368" i="23"/>
  <c r="N368" i="23"/>
  <c r="O367" i="23"/>
  <c r="N367" i="23"/>
  <c r="O366" i="23"/>
  <c r="N366" i="23"/>
  <c r="O365" i="23"/>
  <c r="N365" i="23"/>
  <c r="O364" i="23"/>
  <c r="N364" i="23"/>
  <c r="O363" i="23"/>
  <c r="N363" i="23"/>
  <c r="O362" i="23"/>
  <c r="N362" i="23"/>
  <c r="O361" i="23"/>
  <c r="N361" i="23"/>
  <c r="O360" i="23"/>
  <c r="N360" i="23"/>
  <c r="O359" i="23"/>
  <c r="N359" i="23"/>
  <c r="O358" i="23"/>
  <c r="N358" i="23"/>
  <c r="O357" i="23"/>
  <c r="N357" i="23"/>
  <c r="O356" i="23"/>
  <c r="N356" i="23"/>
  <c r="O355" i="23"/>
  <c r="N355" i="23"/>
  <c r="O354" i="23"/>
  <c r="N354" i="23"/>
  <c r="O353" i="23"/>
  <c r="N353" i="23"/>
  <c r="O352" i="23"/>
  <c r="N352" i="23"/>
  <c r="O351" i="23"/>
  <c r="N351" i="23"/>
  <c r="O350" i="23"/>
  <c r="N350" i="23"/>
  <c r="O349" i="23"/>
  <c r="N349" i="23"/>
  <c r="O348" i="23"/>
  <c r="N348" i="23"/>
  <c r="O347" i="23"/>
  <c r="N347" i="23"/>
  <c r="O346" i="23"/>
  <c r="N346" i="23"/>
  <c r="O345" i="23"/>
  <c r="N345" i="23"/>
  <c r="O344" i="23"/>
  <c r="N344" i="23"/>
  <c r="O343" i="23"/>
  <c r="N343" i="23"/>
  <c r="O342" i="23"/>
  <c r="N342" i="23"/>
  <c r="O341" i="23"/>
  <c r="N341" i="23"/>
  <c r="O340" i="23"/>
  <c r="N340" i="23"/>
  <c r="O339" i="23"/>
  <c r="N339" i="23"/>
  <c r="O338" i="23"/>
  <c r="N338" i="23"/>
  <c r="O337" i="23"/>
  <c r="N337" i="23"/>
  <c r="O336" i="23"/>
  <c r="N336" i="23"/>
  <c r="O335" i="23"/>
  <c r="N335" i="23"/>
  <c r="O334" i="23"/>
  <c r="N334" i="23"/>
  <c r="O333" i="23"/>
  <c r="N333" i="23"/>
  <c r="O332" i="23"/>
  <c r="N332" i="23"/>
  <c r="O331" i="23"/>
  <c r="N331" i="23"/>
  <c r="O330" i="23"/>
  <c r="N330" i="23"/>
  <c r="O329" i="23"/>
  <c r="N329" i="23"/>
  <c r="O328" i="23"/>
  <c r="N328" i="23"/>
  <c r="O327" i="23"/>
  <c r="N327" i="23"/>
  <c r="O326" i="23"/>
  <c r="N326" i="23"/>
  <c r="O325" i="23"/>
  <c r="N325" i="23"/>
  <c r="O324" i="23"/>
  <c r="N324" i="23"/>
  <c r="O323" i="23"/>
  <c r="N323" i="23"/>
  <c r="O322" i="23"/>
  <c r="N322" i="23"/>
  <c r="O321" i="23"/>
  <c r="N321" i="23"/>
  <c r="O320" i="23"/>
  <c r="N320" i="23"/>
  <c r="O319" i="23"/>
  <c r="N319" i="23"/>
  <c r="O318" i="23"/>
  <c r="N318" i="23"/>
  <c r="O317" i="23"/>
  <c r="N317" i="23"/>
  <c r="O316" i="23"/>
  <c r="N316" i="23"/>
  <c r="O315" i="23"/>
  <c r="N315" i="23"/>
  <c r="O314" i="23"/>
  <c r="N314" i="23"/>
  <c r="O313" i="23"/>
  <c r="N313" i="23"/>
  <c r="O312" i="23"/>
  <c r="N312" i="23"/>
  <c r="O311" i="23"/>
  <c r="N311" i="23"/>
  <c r="O310" i="23"/>
  <c r="N310" i="23"/>
  <c r="O309" i="23"/>
  <c r="N309" i="23"/>
  <c r="O308" i="23"/>
  <c r="N308" i="23"/>
  <c r="O307" i="23"/>
  <c r="N307" i="23"/>
  <c r="O306" i="23"/>
  <c r="N306" i="23"/>
  <c r="O305" i="23"/>
  <c r="N305" i="23"/>
  <c r="O304" i="23"/>
  <c r="N304" i="23"/>
  <c r="O303" i="23"/>
  <c r="N303" i="23"/>
  <c r="O302" i="23"/>
  <c r="N302" i="23"/>
  <c r="O301" i="23"/>
  <c r="N301" i="23"/>
  <c r="O300" i="23"/>
  <c r="N300" i="23"/>
  <c r="O299" i="23"/>
  <c r="N299" i="23"/>
  <c r="O298" i="23"/>
  <c r="N298" i="23"/>
  <c r="O297" i="23"/>
  <c r="N297" i="23"/>
  <c r="O296" i="23"/>
  <c r="N296" i="23"/>
  <c r="O295" i="23"/>
  <c r="N295" i="23"/>
  <c r="O294" i="23"/>
  <c r="N294" i="23"/>
  <c r="O293" i="23"/>
  <c r="N293" i="23"/>
  <c r="O292" i="23"/>
  <c r="N292" i="23"/>
  <c r="O291" i="23"/>
  <c r="N291" i="23"/>
  <c r="O290" i="23"/>
  <c r="N290" i="23"/>
  <c r="O289" i="23"/>
  <c r="N289" i="23"/>
  <c r="O288" i="23"/>
  <c r="N288" i="23"/>
  <c r="O287" i="23"/>
  <c r="N287" i="23"/>
  <c r="O286" i="23"/>
  <c r="N286" i="23"/>
  <c r="O285" i="23"/>
  <c r="N285" i="23"/>
  <c r="O284" i="23"/>
  <c r="N284" i="23"/>
  <c r="O283" i="23"/>
  <c r="N283" i="23"/>
  <c r="O282" i="23"/>
  <c r="N282" i="23"/>
  <c r="O281" i="23"/>
  <c r="N281" i="23"/>
  <c r="O280" i="23"/>
  <c r="N280" i="23"/>
  <c r="O279" i="23"/>
  <c r="N279" i="23"/>
  <c r="O278" i="23"/>
  <c r="N278" i="23"/>
  <c r="O277" i="23"/>
  <c r="N277" i="23"/>
  <c r="O276" i="23"/>
  <c r="N276" i="23"/>
  <c r="O275" i="23"/>
  <c r="N275" i="23"/>
  <c r="O274" i="23"/>
  <c r="N274" i="23"/>
  <c r="O273" i="23"/>
  <c r="N273" i="23"/>
  <c r="O272" i="23"/>
  <c r="N272" i="23"/>
  <c r="O271" i="23"/>
  <c r="N271" i="23"/>
  <c r="O270" i="23"/>
  <c r="N270" i="23"/>
  <c r="O269" i="23"/>
  <c r="N269" i="23"/>
  <c r="O268" i="23"/>
  <c r="N268" i="23"/>
  <c r="O267" i="23"/>
  <c r="N267" i="23"/>
  <c r="O266" i="23"/>
  <c r="N266" i="23"/>
  <c r="O265" i="23"/>
  <c r="N265" i="23"/>
  <c r="O264" i="23"/>
  <c r="N264" i="23"/>
  <c r="O263" i="23"/>
  <c r="N263" i="23"/>
  <c r="O262" i="23"/>
  <c r="N262" i="23"/>
  <c r="O261" i="23"/>
  <c r="N261" i="23"/>
  <c r="O260" i="23"/>
  <c r="N260" i="23"/>
  <c r="O259" i="23"/>
  <c r="N259" i="23"/>
  <c r="O258" i="23"/>
  <c r="N258" i="23"/>
  <c r="O257" i="23"/>
  <c r="N257" i="23"/>
  <c r="O256" i="23"/>
  <c r="N256" i="23"/>
  <c r="O255" i="23"/>
  <c r="N255" i="23"/>
  <c r="O254" i="23"/>
  <c r="N254" i="23"/>
  <c r="O253" i="23"/>
  <c r="N253" i="23"/>
  <c r="O252" i="23"/>
  <c r="N252" i="23"/>
  <c r="O251" i="23"/>
  <c r="N251" i="23"/>
  <c r="O250" i="23"/>
  <c r="N250" i="23"/>
  <c r="O249" i="23"/>
  <c r="N249" i="23"/>
  <c r="O248" i="23"/>
  <c r="N248" i="23"/>
  <c r="O247" i="23"/>
  <c r="N247" i="23"/>
  <c r="O246" i="23"/>
  <c r="N246" i="23"/>
  <c r="O245" i="23"/>
  <c r="N245" i="23"/>
  <c r="O244" i="23"/>
  <c r="N244" i="23"/>
  <c r="O243" i="23"/>
  <c r="N243" i="23"/>
  <c r="O242" i="23"/>
  <c r="N242" i="23"/>
  <c r="O241" i="23"/>
  <c r="N241" i="23"/>
  <c r="O240" i="23"/>
  <c r="N240" i="23"/>
  <c r="O239" i="23"/>
  <c r="N239" i="23"/>
  <c r="O238" i="23"/>
  <c r="N238" i="23"/>
  <c r="O237" i="23"/>
  <c r="N237" i="23"/>
  <c r="O236" i="23"/>
  <c r="N236" i="23"/>
  <c r="O235" i="23"/>
  <c r="N235" i="23"/>
  <c r="O234" i="23"/>
  <c r="N234" i="23"/>
  <c r="O233" i="23"/>
  <c r="N233" i="23"/>
  <c r="O232" i="23"/>
  <c r="N232" i="23"/>
  <c r="O231" i="23"/>
  <c r="N231" i="23"/>
  <c r="O230" i="23"/>
  <c r="N230" i="23"/>
  <c r="O229" i="23"/>
  <c r="N229" i="23"/>
  <c r="O228" i="23"/>
  <c r="N228" i="23"/>
  <c r="O227" i="23"/>
  <c r="N227" i="23"/>
  <c r="O226" i="23"/>
  <c r="N226" i="23"/>
  <c r="O225" i="23"/>
  <c r="N225" i="23"/>
  <c r="O224" i="23"/>
  <c r="N224" i="23"/>
  <c r="O223" i="23"/>
  <c r="N223" i="23"/>
  <c r="O222" i="23"/>
  <c r="N222" i="23"/>
  <c r="O221" i="23"/>
  <c r="N221" i="23"/>
  <c r="O220" i="23"/>
  <c r="N220" i="23"/>
  <c r="O219" i="23"/>
  <c r="N219" i="23"/>
  <c r="O218" i="23"/>
  <c r="N218" i="23"/>
  <c r="O217" i="23"/>
  <c r="N217" i="23"/>
  <c r="O216" i="23"/>
  <c r="N216" i="23"/>
  <c r="O215" i="23"/>
  <c r="N215" i="23"/>
  <c r="O214" i="23"/>
  <c r="N214" i="23"/>
  <c r="O213" i="23"/>
  <c r="N213" i="23"/>
  <c r="O212" i="23"/>
  <c r="N212" i="23"/>
  <c r="O211" i="23"/>
  <c r="N211" i="23"/>
  <c r="O210" i="23"/>
  <c r="N210" i="23"/>
  <c r="O209" i="23"/>
  <c r="N209" i="23"/>
  <c r="O208" i="23"/>
  <c r="N208" i="23"/>
  <c r="O207" i="23"/>
  <c r="N207" i="23"/>
  <c r="O206" i="23"/>
  <c r="N206" i="23"/>
  <c r="O205" i="23"/>
  <c r="N205" i="23"/>
  <c r="O204" i="23"/>
  <c r="N204" i="23"/>
  <c r="O203" i="23"/>
  <c r="N203" i="23"/>
  <c r="O202" i="23"/>
  <c r="N202" i="23"/>
  <c r="O201" i="23"/>
  <c r="N201" i="23"/>
  <c r="O200" i="23"/>
  <c r="N200" i="23"/>
  <c r="O199" i="23"/>
  <c r="N199" i="23"/>
  <c r="O198" i="23"/>
  <c r="N198" i="23"/>
  <c r="O197" i="23"/>
  <c r="N197" i="23"/>
  <c r="O196" i="23"/>
  <c r="N196" i="23"/>
  <c r="O195" i="23"/>
  <c r="N195" i="23"/>
  <c r="O194" i="23"/>
  <c r="N194" i="23"/>
  <c r="O193" i="23"/>
  <c r="N193" i="23"/>
  <c r="O192" i="23"/>
  <c r="N192" i="23"/>
  <c r="O191" i="23"/>
  <c r="N191" i="23"/>
  <c r="O190" i="23"/>
  <c r="N190" i="23"/>
  <c r="O189" i="23"/>
  <c r="N189" i="23"/>
  <c r="O188" i="23"/>
  <c r="N188" i="23"/>
  <c r="O187" i="23"/>
  <c r="N187" i="23"/>
  <c r="O186" i="23"/>
  <c r="N186" i="23"/>
  <c r="O185" i="23"/>
  <c r="N185" i="23"/>
  <c r="O184" i="23"/>
  <c r="N184" i="23"/>
  <c r="O183" i="23"/>
  <c r="N183" i="23"/>
  <c r="O182" i="23"/>
  <c r="N182" i="23"/>
  <c r="O181" i="23"/>
  <c r="N181" i="23"/>
  <c r="O180" i="23"/>
  <c r="N180" i="23"/>
  <c r="O179" i="23"/>
  <c r="N179" i="23"/>
  <c r="O178" i="23"/>
  <c r="N178" i="23"/>
  <c r="O177" i="23"/>
  <c r="N177" i="23"/>
  <c r="O176" i="23"/>
  <c r="N176" i="23"/>
  <c r="O175" i="23"/>
  <c r="N175" i="23"/>
  <c r="O174" i="23"/>
  <c r="N174" i="23"/>
  <c r="O173" i="23"/>
  <c r="N173" i="23"/>
  <c r="O172" i="23"/>
  <c r="N172" i="23"/>
  <c r="O171" i="23"/>
  <c r="N171" i="23"/>
  <c r="O170" i="23"/>
  <c r="P170" i="23" s="1"/>
  <c r="Q170" i="23" s="1"/>
  <c r="M170" i="23"/>
  <c r="N170" i="23" s="1"/>
  <c r="L170" i="23"/>
  <c r="O169" i="23"/>
  <c r="P169" i="23" s="1"/>
  <c r="Q169" i="23" s="1"/>
  <c r="M169" i="23"/>
  <c r="N169" i="23" s="1"/>
  <c r="L169" i="23"/>
  <c r="P168" i="23"/>
  <c r="Q168" i="23" s="1"/>
  <c r="O168" i="23"/>
  <c r="M168" i="23"/>
  <c r="N168" i="23" s="1"/>
  <c r="L168" i="23"/>
  <c r="Q167" i="23"/>
  <c r="O167" i="23"/>
  <c r="P167" i="23" s="1"/>
  <c r="N167" i="23"/>
  <c r="M167" i="23"/>
  <c r="L167" i="23"/>
  <c r="Q166" i="23"/>
  <c r="O166" i="23"/>
  <c r="P166" i="23" s="1"/>
  <c r="M166" i="23"/>
  <c r="N166" i="23" s="1"/>
  <c r="L166" i="23"/>
  <c r="O165" i="23"/>
  <c r="P165" i="23" s="1"/>
  <c r="Q165" i="23" s="1"/>
  <c r="M165" i="23"/>
  <c r="N165" i="23" s="1"/>
  <c r="L165" i="23"/>
  <c r="O164" i="23"/>
  <c r="P164" i="23" s="1"/>
  <c r="Q164" i="23" s="1"/>
  <c r="M164" i="23"/>
  <c r="N164" i="23" s="1"/>
  <c r="L164" i="23"/>
  <c r="Q163" i="23"/>
  <c r="O163" i="23"/>
  <c r="P163" i="23" s="1"/>
  <c r="N163" i="23"/>
  <c r="M163" i="23"/>
  <c r="L163" i="23"/>
  <c r="O162" i="23"/>
  <c r="P162" i="23" s="1"/>
  <c r="Q162" i="23" s="1"/>
  <c r="M162" i="23"/>
  <c r="N162" i="23" s="1"/>
  <c r="L162" i="23"/>
  <c r="O161" i="23"/>
  <c r="P161" i="23" s="1"/>
  <c r="Q161" i="23" s="1"/>
  <c r="M161" i="23"/>
  <c r="N161" i="23" s="1"/>
  <c r="L161" i="23"/>
  <c r="P160" i="23"/>
  <c r="Q160" i="23" s="1"/>
  <c r="O160" i="23"/>
  <c r="M160" i="23"/>
  <c r="N160" i="23" s="1"/>
  <c r="L160" i="23"/>
  <c r="Q159" i="23"/>
  <c r="O159" i="23"/>
  <c r="P159" i="23" s="1"/>
  <c r="M159" i="23"/>
  <c r="N159" i="23" s="1"/>
  <c r="L159" i="23"/>
  <c r="O158" i="23"/>
  <c r="P158" i="23" s="1"/>
  <c r="Q158" i="23" s="1"/>
  <c r="M158" i="23"/>
  <c r="N158" i="23" s="1"/>
  <c r="L158" i="23"/>
  <c r="Q157" i="23"/>
  <c r="O157" i="23"/>
  <c r="P157" i="23" s="1"/>
  <c r="M157" i="23"/>
  <c r="N157" i="23" s="1"/>
  <c r="L157" i="23"/>
  <c r="P156" i="23"/>
  <c r="Q156" i="23" s="1"/>
  <c r="O156" i="23"/>
  <c r="M156" i="23"/>
  <c r="N156" i="23" s="1"/>
  <c r="L156" i="23"/>
  <c r="O155" i="23"/>
  <c r="P155" i="23" s="1"/>
  <c r="Q155" i="23" s="1"/>
  <c r="N155" i="23"/>
  <c r="M155" i="23"/>
  <c r="L155" i="23"/>
  <c r="O154" i="23"/>
  <c r="P154" i="23" s="1"/>
  <c r="Q154" i="23" s="1"/>
  <c r="M154" i="23"/>
  <c r="N154" i="23" s="1"/>
  <c r="L154" i="23"/>
  <c r="O153" i="23"/>
  <c r="P153" i="23" s="1"/>
  <c r="Q153" i="23" s="1"/>
  <c r="M153" i="23"/>
  <c r="N153" i="23" s="1"/>
  <c r="L153" i="23"/>
  <c r="P152" i="23"/>
  <c r="Q152" i="23" s="1"/>
  <c r="O152" i="23"/>
  <c r="M152" i="23"/>
  <c r="N152" i="23" s="1"/>
  <c r="L152" i="23"/>
  <c r="Q151" i="23"/>
  <c r="O151" i="23"/>
  <c r="P151" i="23" s="1"/>
  <c r="N151" i="23"/>
  <c r="M151" i="23"/>
  <c r="L151" i="23"/>
  <c r="Q150" i="23"/>
  <c r="O150" i="23"/>
  <c r="P150" i="23" s="1"/>
  <c r="M150" i="23"/>
  <c r="N150" i="23" s="1"/>
  <c r="L150" i="23"/>
  <c r="O149" i="23"/>
  <c r="P149" i="23" s="1"/>
  <c r="Q149" i="23" s="1"/>
  <c r="M149" i="23"/>
  <c r="N149" i="23" s="1"/>
  <c r="L149" i="23"/>
  <c r="O148" i="23"/>
  <c r="P148" i="23" s="1"/>
  <c r="Q148" i="23" s="1"/>
  <c r="M148" i="23"/>
  <c r="N148" i="23" s="1"/>
  <c r="L148" i="23"/>
  <c r="Q147" i="23"/>
  <c r="O147" i="23"/>
  <c r="P147" i="23" s="1"/>
  <c r="N147" i="23"/>
  <c r="M147" i="23"/>
  <c r="L147" i="23"/>
  <c r="O146" i="23"/>
  <c r="P146" i="23" s="1"/>
  <c r="Q146" i="23" s="1"/>
  <c r="M146" i="23"/>
  <c r="N146" i="23" s="1"/>
  <c r="L146" i="23"/>
  <c r="O145" i="23"/>
  <c r="P145" i="23" s="1"/>
  <c r="Q145" i="23" s="1"/>
  <c r="M145" i="23"/>
  <c r="N145" i="23" s="1"/>
  <c r="L145" i="23"/>
  <c r="P144" i="23"/>
  <c r="Q144" i="23" s="1"/>
  <c r="O144" i="23"/>
  <c r="M144" i="23"/>
  <c r="N144" i="23" s="1"/>
  <c r="L144" i="23"/>
  <c r="Q143" i="23"/>
  <c r="O143" i="23"/>
  <c r="P143" i="23" s="1"/>
  <c r="M143" i="23"/>
  <c r="N143" i="23" s="1"/>
  <c r="L143" i="23"/>
  <c r="O142" i="23"/>
  <c r="P142" i="23" s="1"/>
  <c r="Q142" i="23" s="1"/>
  <c r="M142" i="23"/>
  <c r="N142" i="23" s="1"/>
  <c r="L142" i="23"/>
  <c r="Q141" i="23"/>
  <c r="O141" i="23"/>
  <c r="P141" i="23" s="1"/>
  <c r="M141" i="23"/>
  <c r="N141" i="23" s="1"/>
  <c r="L141" i="23"/>
  <c r="P140" i="23"/>
  <c r="Q140" i="23" s="1"/>
  <c r="O140" i="23"/>
  <c r="M140" i="23"/>
  <c r="N140" i="23" s="1"/>
  <c r="L140" i="23"/>
  <c r="O139" i="23"/>
  <c r="P139" i="23" s="1"/>
  <c r="Q139" i="23" s="1"/>
  <c r="N139" i="23"/>
  <c r="M139" i="23"/>
  <c r="L139" i="23"/>
  <c r="O138" i="23"/>
  <c r="P138" i="23" s="1"/>
  <c r="Q138" i="23" s="1"/>
  <c r="M138" i="23"/>
  <c r="N138" i="23" s="1"/>
  <c r="L138" i="23"/>
  <c r="O137" i="23"/>
  <c r="P137" i="23" s="1"/>
  <c r="Q137" i="23" s="1"/>
  <c r="M137" i="23"/>
  <c r="N137" i="23" s="1"/>
  <c r="L137" i="23"/>
  <c r="P136" i="23"/>
  <c r="Q136" i="23" s="1"/>
  <c r="O136" i="23"/>
  <c r="M136" i="23"/>
  <c r="N136" i="23" s="1"/>
  <c r="L136" i="23"/>
  <c r="Q135" i="23"/>
  <c r="O135" i="23"/>
  <c r="P135" i="23" s="1"/>
  <c r="N135" i="23"/>
  <c r="M135" i="23"/>
  <c r="L135" i="23"/>
  <c r="Q134" i="23"/>
  <c r="O134" i="23"/>
  <c r="P134" i="23" s="1"/>
  <c r="M134" i="23"/>
  <c r="N134" i="23" s="1"/>
  <c r="L134" i="23"/>
  <c r="O133" i="23"/>
  <c r="P133" i="23" s="1"/>
  <c r="Q133" i="23" s="1"/>
  <c r="M133" i="23"/>
  <c r="N133" i="23" s="1"/>
  <c r="L133" i="23"/>
  <c r="O132" i="23"/>
  <c r="P132" i="23" s="1"/>
  <c r="Q132" i="23" s="1"/>
  <c r="M132" i="23"/>
  <c r="N132" i="23" s="1"/>
  <c r="L132" i="23"/>
  <c r="Q131" i="23"/>
  <c r="O131" i="23"/>
  <c r="P131" i="23" s="1"/>
  <c r="N131" i="23"/>
  <c r="M131" i="23"/>
  <c r="L131" i="23"/>
  <c r="O130" i="23"/>
  <c r="P130" i="23" s="1"/>
  <c r="Q130" i="23" s="1"/>
  <c r="M130" i="23"/>
  <c r="N130" i="23" s="1"/>
  <c r="L130" i="23"/>
  <c r="O129" i="23"/>
  <c r="P129" i="23" s="1"/>
  <c r="Q129" i="23" s="1"/>
  <c r="M129" i="23"/>
  <c r="N129" i="23" s="1"/>
  <c r="L129" i="23"/>
  <c r="P128" i="23"/>
  <c r="Q128" i="23" s="1"/>
  <c r="O128" i="23"/>
  <c r="M128" i="23"/>
  <c r="N128" i="23" s="1"/>
  <c r="L128" i="23"/>
  <c r="Q127" i="23"/>
  <c r="P127" i="23"/>
  <c r="O127" i="23"/>
  <c r="M127" i="23"/>
  <c r="N127" i="23" s="1"/>
  <c r="L127" i="23"/>
  <c r="Q126" i="23"/>
  <c r="O126" i="23"/>
  <c r="P126" i="23" s="1"/>
  <c r="N126" i="23"/>
  <c r="M126" i="23"/>
  <c r="L126" i="23"/>
  <c r="O125" i="23"/>
  <c r="P125" i="23" s="1"/>
  <c r="Q125" i="23" s="1"/>
  <c r="M125" i="23"/>
  <c r="N125" i="23" s="1"/>
  <c r="L125" i="23"/>
  <c r="P124" i="23"/>
  <c r="Q124" i="23" s="1"/>
  <c r="O124" i="23"/>
  <c r="M124" i="23"/>
  <c r="N124" i="23" s="1"/>
  <c r="L124" i="23"/>
  <c r="O123" i="23"/>
  <c r="P123" i="23" s="1"/>
  <c r="Q123" i="23" s="1"/>
  <c r="M123" i="23"/>
  <c r="N123" i="23" s="1"/>
  <c r="L123" i="23"/>
  <c r="O122" i="23"/>
  <c r="P122" i="23" s="1"/>
  <c r="Q122" i="23" s="1"/>
  <c r="N122" i="23"/>
  <c r="M122" i="23"/>
  <c r="L122" i="23"/>
  <c r="O121" i="23"/>
  <c r="P121" i="23" s="1"/>
  <c r="Q121" i="23" s="1"/>
  <c r="M121" i="23"/>
  <c r="N121" i="23" s="1"/>
  <c r="L121" i="23"/>
  <c r="P120" i="23"/>
  <c r="Q120" i="23" s="1"/>
  <c r="O120" i="23"/>
  <c r="M120" i="23"/>
  <c r="N120" i="23" s="1"/>
  <c r="L120" i="23"/>
  <c r="Q119" i="23"/>
  <c r="P119" i="23"/>
  <c r="O119" i="23"/>
  <c r="M119" i="23"/>
  <c r="N119" i="23" s="1"/>
  <c r="L119" i="23"/>
  <c r="Q118" i="23"/>
  <c r="O118" i="23"/>
  <c r="P118" i="23" s="1"/>
  <c r="N118" i="23"/>
  <c r="M118" i="23"/>
  <c r="L118" i="23"/>
  <c r="O117" i="23"/>
  <c r="P117" i="23" s="1"/>
  <c r="Q117" i="23" s="1"/>
  <c r="M117" i="23"/>
  <c r="N117" i="23" s="1"/>
  <c r="L117" i="23"/>
  <c r="P116" i="23"/>
  <c r="Q116" i="23" s="1"/>
  <c r="O116" i="23"/>
  <c r="M116" i="23"/>
  <c r="N116" i="23" s="1"/>
  <c r="L116" i="23"/>
  <c r="O115" i="23"/>
  <c r="P115" i="23" s="1"/>
  <c r="Q115" i="23" s="1"/>
  <c r="M115" i="23"/>
  <c r="N115" i="23" s="1"/>
  <c r="L115" i="23"/>
  <c r="O114" i="23"/>
  <c r="P114" i="23" s="1"/>
  <c r="Q114" i="23" s="1"/>
  <c r="N114" i="23"/>
  <c r="M114" i="23"/>
  <c r="L114" i="23"/>
  <c r="O113" i="23"/>
  <c r="P113" i="23" s="1"/>
  <c r="Q113" i="23" s="1"/>
  <c r="M113" i="23"/>
  <c r="N113" i="23" s="1"/>
  <c r="L113" i="23"/>
  <c r="P112" i="23"/>
  <c r="Q112" i="23" s="1"/>
  <c r="O112" i="23"/>
  <c r="M112" i="23"/>
  <c r="N112" i="23" s="1"/>
  <c r="L112" i="23"/>
  <c r="Q111" i="23"/>
  <c r="P111" i="23"/>
  <c r="O111" i="23"/>
  <c r="M111" i="23"/>
  <c r="N111" i="23" s="1"/>
  <c r="L111" i="23"/>
  <c r="Q110" i="23"/>
  <c r="O110" i="23"/>
  <c r="P110" i="23" s="1"/>
  <c r="N110" i="23"/>
  <c r="M110" i="23"/>
  <c r="L110" i="23"/>
  <c r="O109" i="23"/>
  <c r="P109" i="23" s="1"/>
  <c r="Q109" i="23" s="1"/>
  <c r="M109" i="23"/>
  <c r="N109" i="23" s="1"/>
  <c r="L109" i="23"/>
  <c r="P108" i="23"/>
  <c r="Q108" i="23" s="1"/>
  <c r="O108" i="23"/>
  <c r="M108" i="23"/>
  <c r="N108" i="23" s="1"/>
  <c r="L108" i="23"/>
  <c r="O107" i="23"/>
  <c r="P107" i="23" s="1"/>
  <c r="Q107" i="23" s="1"/>
  <c r="M107" i="23"/>
  <c r="N107" i="23" s="1"/>
  <c r="L107" i="23"/>
  <c r="O106" i="23"/>
  <c r="P106" i="23" s="1"/>
  <c r="Q106" i="23" s="1"/>
  <c r="N106" i="23"/>
  <c r="M106" i="23"/>
  <c r="L106" i="23"/>
  <c r="O105" i="23"/>
  <c r="P105" i="23" s="1"/>
  <c r="Q105" i="23" s="1"/>
  <c r="M105" i="23"/>
  <c r="N105" i="23" s="1"/>
  <c r="L105" i="23"/>
  <c r="P104" i="23"/>
  <c r="Q104" i="23" s="1"/>
  <c r="O104" i="23"/>
  <c r="M104" i="23"/>
  <c r="N104" i="23" s="1"/>
  <c r="L104" i="23"/>
  <c r="Q103" i="23"/>
  <c r="P103" i="23"/>
  <c r="O103" i="23"/>
  <c r="M103" i="23"/>
  <c r="N103" i="23" s="1"/>
  <c r="L103" i="23"/>
  <c r="Q102" i="23"/>
  <c r="O102" i="23"/>
  <c r="P102" i="23" s="1"/>
  <c r="N102" i="23"/>
  <c r="M102" i="23"/>
  <c r="L102" i="23"/>
  <c r="O101" i="23"/>
  <c r="P101" i="23" s="1"/>
  <c r="Q101" i="23" s="1"/>
  <c r="M101" i="23"/>
  <c r="N101" i="23" s="1"/>
  <c r="L101" i="23"/>
  <c r="P100" i="23"/>
  <c r="Q100" i="23" s="1"/>
  <c r="O100" i="23"/>
  <c r="M100" i="23"/>
  <c r="N100" i="23" s="1"/>
  <c r="L100" i="23"/>
  <c r="O99" i="23"/>
  <c r="P99" i="23" s="1"/>
  <c r="Q99" i="23" s="1"/>
  <c r="M99" i="23"/>
  <c r="N99" i="23" s="1"/>
  <c r="L99" i="23"/>
  <c r="O98" i="23"/>
  <c r="P98" i="23" s="1"/>
  <c r="Q98" i="23" s="1"/>
  <c r="N98" i="23"/>
  <c r="M98" i="23"/>
  <c r="L98" i="23"/>
  <c r="P97" i="23"/>
  <c r="Q97" i="23" s="1"/>
  <c r="O97" i="23"/>
  <c r="M97" i="23"/>
  <c r="N97" i="23" s="1"/>
  <c r="L97" i="23"/>
  <c r="O96" i="23"/>
  <c r="P96" i="23" s="1"/>
  <c r="Q96" i="23" s="1"/>
  <c r="M96" i="23"/>
  <c r="N96" i="23" s="1"/>
  <c r="L96" i="23"/>
  <c r="O95" i="23"/>
  <c r="P95" i="23" s="1"/>
  <c r="Q95" i="23" s="1"/>
  <c r="M95" i="23"/>
  <c r="N95" i="23" s="1"/>
  <c r="L95" i="23"/>
  <c r="Q94" i="23"/>
  <c r="O94" i="23"/>
  <c r="P94" i="23" s="1"/>
  <c r="M94" i="23"/>
  <c r="N94" i="23" s="1"/>
  <c r="L94" i="23"/>
  <c r="P93" i="23"/>
  <c r="Q93" i="23" s="1"/>
  <c r="O93" i="23"/>
  <c r="M93" i="23"/>
  <c r="N93" i="23" s="1"/>
  <c r="L93" i="23"/>
  <c r="O92" i="23"/>
  <c r="P92" i="23" s="1"/>
  <c r="Q92" i="23" s="1"/>
  <c r="M92" i="23"/>
  <c r="N92" i="23" s="1"/>
  <c r="L92" i="23"/>
  <c r="Q91" i="23"/>
  <c r="P91" i="23"/>
  <c r="O91" i="23"/>
  <c r="M91" i="23"/>
  <c r="N91" i="23" s="1"/>
  <c r="L91" i="23"/>
  <c r="Q90" i="23"/>
  <c r="O90" i="23"/>
  <c r="P90" i="23" s="1"/>
  <c r="N90" i="23"/>
  <c r="M90" i="23"/>
  <c r="L90" i="23"/>
  <c r="P89" i="23"/>
  <c r="Q89" i="23" s="1"/>
  <c r="O89" i="23"/>
  <c r="M89" i="23"/>
  <c r="N89" i="23" s="1"/>
  <c r="L89" i="23"/>
  <c r="Q88" i="23"/>
  <c r="P88" i="23"/>
  <c r="O88" i="23"/>
  <c r="M88" i="23"/>
  <c r="N88" i="23" s="1"/>
  <c r="L88" i="23"/>
  <c r="O87" i="23"/>
  <c r="P87" i="23" s="1"/>
  <c r="Q87" i="23" s="1"/>
  <c r="N87" i="23"/>
  <c r="M87" i="23"/>
  <c r="L87" i="23"/>
  <c r="Q86" i="23"/>
  <c r="O86" i="23"/>
  <c r="P86" i="23" s="1"/>
  <c r="N86" i="23"/>
  <c r="M86" i="23"/>
  <c r="L86" i="23"/>
  <c r="O85" i="23"/>
  <c r="P85" i="23" s="1"/>
  <c r="Q85" i="23" s="1"/>
  <c r="M85" i="23"/>
  <c r="N85" i="23" s="1"/>
  <c r="L85" i="23"/>
  <c r="O84" i="23"/>
  <c r="P84" i="23" s="1"/>
  <c r="Q84" i="23" s="1"/>
  <c r="N84" i="23"/>
  <c r="M84" i="23"/>
  <c r="L84" i="23"/>
  <c r="O83" i="23"/>
  <c r="P83" i="23" s="1"/>
  <c r="Q83" i="23" s="1"/>
  <c r="M83" i="23"/>
  <c r="N83" i="23" s="1"/>
  <c r="L83" i="23"/>
  <c r="O82" i="23"/>
  <c r="P82" i="23" s="1"/>
  <c r="Q82" i="23" s="1"/>
  <c r="N82" i="23"/>
  <c r="M82" i="23"/>
  <c r="L82" i="23"/>
  <c r="P81" i="23"/>
  <c r="Q81" i="23" s="1"/>
  <c r="O81" i="23"/>
  <c r="M81" i="23"/>
  <c r="N81" i="23" s="1"/>
  <c r="L81" i="23"/>
  <c r="O80" i="23"/>
  <c r="P80" i="23" s="1"/>
  <c r="Q80" i="23" s="1"/>
  <c r="M80" i="23"/>
  <c r="N80" i="23" s="1"/>
  <c r="L80" i="23"/>
  <c r="O79" i="23"/>
  <c r="P79" i="23" s="1"/>
  <c r="Q79" i="23" s="1"/>
  <c r="M79" i="23"/>
  <c r="N79" i="23" s="1"/>
  <c r="L79" i="23"/>
  <c r="Q78" i="23"/>
  <c r="O78" i="23"/>
  <c r="P78" i="23" s="1"/>
  <c r="M78" i="23"/>
  <c r="N78" i="23" s="1"/>
  <c r="L78" i="23"/>
  <c r="Q77" i="23"/>
  <c r="O77" i="23"/>
  <c r="N77" i="23"/>
  <c r="M77" i="23"/>
  <c r="L77" i="23"/>
  <c r="O76" i="23"/>
  <c r="P76" i="23" s="1"/>
  <c r="Q76" i="23" s="1"/>
  <c r="M76" i="23"/>
  <c r="N76" i="23" s="1"/>
  <c r="L76" i="23"/>
  <c r="P75" i="23"/>
  <c r="Q75" i="23" s="1"/>
  <c r="O75" i="23"/>
  <c r="M75" i="23"/>
  <c r="N75" i="23" s="1"/>
  <c r="L75" i="23"/>
  <c r="P74" i="23"/>
  <c r="Q74" i="23" s="1"/>
  <c r="O74" i="23"/>
  <c r="N74" i="23"/>
  <c r="M74" i="23"/>
  <c r="L74" i="23"/>
  <c r="P73" i="23"/>
  <c r="Q73" i="23" s="1"/>
  <c r="O73" i="23"/>
  <c r="N73" i="23"/>
  <c r="M73" i="23"/>
  <c r="L73" i="23"/>
  <c r="O72" i="23"/>
  <c r="P72" i="23" s="1"/>
  <c r="Q72" i="23" s="1"/>
  <c r="N72" i="23"/>
  <c r="M72" i="23"/>
  <c r="L72" i="23"/>
  <c r="O71" i="23"/>
  <c r="P71" i="23" s="1"/>
  <c r="Q71" i="23" s="1"/>
  <c r="N71" i="23"/>
  <c r="M71" i="23"/>
  <c r="L71" i="23"/>
  <c r="Q70" i="23"/>
  <c r="P70" i="23"/>
  <c r="O70" i="23"/>
  <c r="M70" i="23"/>
  <c r="N70" i="23" s="1"/>
  <c r="L70" i="23"/>
  <c r="O69" i="23"/>
  <c r="P69" i="23" s="1"/>
  <c r="Q69" i="23" s="1"/>
  <c r="N69" i="23"/>
  <c r="M69" i="23"/>
  <c r="L69" i="23"/>
  <c r="Q68" i="23"/>
  <c r="P68" i="23"/>
  <c r="O68" i="23"/>
  <c r="M68" i="23"/>
  <c r="N68" i="23" s="1"/>
  <c r="L68" i="23"/>
  <c r="P67" i="23"/>
  <c r="Q67" i="23" s="1"/>
  <c r="O67" i="23"/>
  <c r="N67" i="23"/>
  <c r="M67" i="23"/>
  <c r="L67" i="23"/>
  <c r="P66" i="23"/>
  <c r="Q66" i="23" s="1"/>
  <c r="O66" i="23"/>
  <c r="N66" i="23"/>
  <c r="M66" i="23"/>
  <c r="L66" i="23"/>
  <c r="O65" i="23"/>
  <c r="P65" i="23" s="1"/>
  <c r="Q65" i="23" s="1"/>
  <c r="N65" i="23"/>
  <c r="M65" i="23"/>
  <c r="L65" i="23"/>
  <c r="P64" i="23"/>
  <c r="Q64" i="23" s="1"/>
  <c r="O64" i="23"/>
  <c r="M64" i="23"/>
  <c r="N64" i="23" s="1"/>
  <c r="L64" i="23"/>
  <c r="O63" i="23"/>
  <c r="P63" i="23" s="1"/>
  <c r="Q63" i="23" s="1"/>
  <c r="M63" i="23"/>
  <c r="N63" i="23" s="1"/>
  <c r="L63" i="23"/>
  <c r="P62" i="23"/>
  <c r="Q62" i="23" s="1"/>
  <c r="O62" i="23"/>
  <c r="M62" i="23"/>
  <c r="N62" i="23" s="1"/>
  <c r="L62" i="23"/>
  <c r="Q61" i="23"/>
  <c r="P61" i="23"/>
  <c r="O61" i="23"/>
  <c r="N61" i="23"/>
  <c r="M61" i="23"/>
  <c r="L61" i="23"/>
  <c r="O60" i="23"/>
  <c r="P60" i="23" s="1"/>
  <c r="Q60" i="23" s="1"/>
  <c r="N60" i="23"/>
  <c r="M60" i="23"/>
  <c r="L60" i="23"/>
  <c r="P59" i="23"/>
  <c r="Q59" i="23" s="1"/>
  <c r="O59" i="23"/>
  <c r="N59" i="23"/>
  <c r="M59" i="23"/>
  <c r="L59" i="23"/>
  <c r="Q58" i="23"/>
  <c r="P58" i="23"/>
  <c r="O58" i="23"/>
  <c r="N58" i="23"/>
  <c r="M58" i="23"/>
  <c r="L58" i="23"/>
  <c r="P57" i="23"/>
  <c r="Q57" i="23" s="1"/>
  <c r="O57" i="23"/>
  <c r="N57" i="23"/>
  <c r="M57" i="23"/>
  <c r="L57" i="23"/>
  <c r="P56" i="23"/>
  <c r="Q56" i="23" s="1"/>
  <c r="O56" i="23"/>
  <c r="N56" i="23"/>
  <c r="M56" i="23"/>
  <c r="L56" i="23"/>
  <c r="O55" i="23"/>
  <c r="P55" i="23" s="1"/>
  <c r="Q55" i="23" s="1"/>
  <c r="M55" i="23"/>
  <c r="N55" i="23" s="1"/>
  <c r="L55" i="23"/>
  <c r="Q54" i="23"/>
  <c r="P54" i="23"/>
  <c r="O54" i="23"/>
  <c r="M54" i="23"/>
  <c r="N54" i="23" s="1"/>
  <c r="L54" i="23"/>
  <c r="O53" i="23"/>
  <c r="P53" i="23" s="1"/>
  <c r="Q53" i="23" s="1"/>
  <c r="N53" i="23"/>
  <c r="M53" i="23"/>
  <c r="L53" i="23"/>
  <c r="O52" i="23"/>
  <c r="P52" i="23" s="1"/>
  <c r="Q52" i="23" s="1"/>
  <c r="M52" i="23"/>
  <c r="N52" i="23" s="1"/>
  <c r="L52" i="23"/>
  <c r="O51" i="23"/>
  <c r="P51" i="23" s="1"/>
  <c r="Q51" i="23" s="1"/>
  <c r="N51" i="23"/>
  <c r="M51" i="23"/>
  <c r="L51" i="23"/>
  <c r="P50" i="23"/>
  <c r="Q50" i="23" s="1"/>
  <c r="O50" i="23"/>
  <c r="M50" i="23"/>
  <c r="N50" i="23" s="1"/>
  <c r="L50" i="23"/>
  <c r="P49" i="23"/>
  <c r="Q49" i="23" s="1"/>
  <c r="O49" i="23"/>
  <c r="N49" i="23"/>
  <c r="M49" i="23"/>
  <c r="L49" i="23"/>
  <c r="P48" i="23"/>
  <c r="Q48" i="23" s="1"/>
  <c r="O48" i="23"/>
  <c r="N48" i="23"/>
  <c r="M48" i="23"/>
  <c r="L48" i="23"/>
  <c r="P47" i="23"/>
  <c r="Q47" i="23" s="1"/>
  <c r="O47" i="23"/>
  <c r="M47" i="23"/>
  <c r="N47" i="23" s="1"/>
  <c r="L47" i="23"/>
  <c r="Q46" i="23"/>
  <c r="P46" i="23"/>
  <c r="O46" i="23"/>
  <c r="N46" i="23"/>
  <c r="M46" i="23"/>
  <c r="L46" i="23"/>
  <c r="O45" i="23"/>
  <c r="P45" i="23" s="1"/>
  <c r="Q45" i="23" s="1"/>
  <c r="N45" i="23"/>
  <c r="M45" i="23"/>
  <c r="L45" i="23"/>
  <c r="O44" i="23"/>
  <c r="P44" i="23" s="1"/>
  <c r="Q44" i="23" s="1"/>
  <c r="M44" i="23"/>
  <c r="N44" i="23" s="1"/>
  <c r="L44" i="23"/>
  <c r="P43" i="23"/>
  <c r="Q43" i="23" s="1"/>
  <c r="O43" i="23"/>
  <c r="M43" i="23"/>
  <c r="N43" i="23" s="1"/>
  <c r="L43" i="23"/>
  <c r="P42" i="23"/>
  <c r="Q42" i="23" s="1"/>
  <c r="O42" i="23"/>
  <c r="N42" i="23"/>
  <c r="M42" i="23"/>
  <c r="L42" i="23"/>
  <c r="P41" i="23"/>
  <c r="Q41" i="23" s="1"/>
  <c r="O41" i="23"/>
  <c r="N41" i="23"/>
  <c r="M41" i="23"/>
  <c r="L41" i="23"/>
  <c r="O40" i="23"/>
  <c r="P40" i="23" s="1"/>
  <c r="Q40" i="23" s="1"/>
  <c r="N40" i="23"/>
  <c r="M40" i="23"/>
  <c r="L40" i="23"/>
  <c r="O39" i="23"/>
  <c r="P39" i="23" s="1"/>
  <c r="Q39" i="23" s="1"/>
  <c r="N39" i="23"/>
  <c r="M39" i="23"/>
  <c r="L39" i="23"/>
  <c r="Q38" i="23"/>
  <c r="P38" i="23"/>
  <c r="O38" i="23"/>
  <c r="M38" i="23"/>
  <c r="N38" i="23" s="1"/>
  <c r="L38" i="23"/>
  <c r="O37" i="23"/>
  <c r="P37" i="23" s="1"/>
  <c r="Q37" i="23" s="1"/>
  <c r="N37" i="23"/>
  <c r="M37" i="23"/>
  <c r="L37" i="23"/>
  <c r="Q36" i="23"/>
  <c r="P36" i="23"/>
  <c r="O36" i="23"/>
  <c r="M36" i="23"/>
  <c r="N36" i="23" s="1"/>
  <c r="L36" i="23"/>
  <c r="P35" i="23"/>
  <c r="Q35" i="23" s="1"/>
  <c r="O35" i="23"/>
  <c r="N35" i="23"/>
  <c r="M35" i="23"/>
  <c r="L35" i="23"/>
  <c r="P34" i="23"/>
  <c r="Q34" i="23" s="1"/>
  <c r="O34" i="23"/>
  <c r="N34" i="23"/>
  <c r="M34" i="23"/>
  <c r="L34" i="23"/>
  <c r="O33" i="23"/>
  <c r="P33" i="23" s="1"/>
  <c r="Q33" i="23" s="1"/>
  <c r="N33" i="23"/>
  <c r="M33" i="23"/>
  <c r="L33" i="23"/>
  <c r="P32" i="23"/>
  <c r="Q32" i="23" s="1"/>
  <c r="O32" i="23"/>
  <c r="M32" i="23"/>
  <c r="N32" i="23" s="1"/>
  <c r="L32" i="23"/>
  <c r="O31" i="23"/>
  <c r="P31" i="23" s="1"/>
  <c r="Q31" i="23" s="1"/>
  <c r="M31" i="23"/>
  <c r="N31" i="23" s="1"/>
  <c r="L31" i="23"/>
  <c r="P30" i="23"/>
  <c r="Q30" i="23" s="1"/>
  <c r="O30" i="23"/>
  <c r="M30" i="23"/>
  <c r="N30" i="23" s="1"/>
  <c r="L30" i="23"/>
  <c r="Q29" i="23"/>
  <c r="P29" i="23"/>
  <c r="O29" i="23"/>
  <c r="N29" i="23"/>
  <c r="M29" i="23"/>
  <c r="L29" i="23"/>
  <c r="O28" i="23"/>
  <c r="P28" i="23" s="1"/>
  <c r="Q28" i="23" s="1"/>
  <c r="N28" i="23"/>
  <c r="M28" i="23"/>
  <c r="L28" i="23"/>
  <c r="P27" i="23"/>
  <c r="Q27" i="23" s="1"/>
  <c r="O27" i="23"/>
  <c r="N27" i="23"/>
  <c r="M27" i="23"/>
  <c r="L27" i="23"/>
  <c r="Q26" i="23"/>
  <c r="P26" i="23"/>
  <c r="O26" i="23"/>
  <c r="N26" i="23"/>
  <c r="M26" i="23"/>
  <c r="L26" i="23"/>
  <c r="P25" i="23"/>
  <c r="Q25" i="23" s="1"/>
  <c r="O25" i="23"/>
  <c r="N25" i="23"/>
  <c r="M25" i="23"/>
  <c r="L25" i="23"/>
  <c r="P24" i="23"/>
  <c r="Q24" i="23" s="1"/>
  <c r="O24" i="23"/>
  <c r="N24" i="23"/>
  <c r="M24" i="23"/>
  <c r="L24" i="23"/>
  <c r="O23" i="23"/>
  <c r="P23" i="23" s="1"/>
  <c r="Q23" i="23" s="1"/>
  <c r="M23" i="23"/>
  <c r="N23" i="23" s="1"/>
  <c r="L23" i="23"/>
  <c r="Q22" i="23"/>
  <c r="P22" i="23"/>
  <c r="O22" i="23"/>
  <c r="M22" i="23"/>
  <c r="N22" i="23" s="1"/>
  <c r="L22" i="23"/>
  <c r="O21" i="23"/>
  <c r="P21" i="23" s="1"/>
  <c r="Q21" i="23" s="1"/>
  <c r="N21" i="23"/>
  <c r="M21" i="23"/>
  <c r="L21" i="23"/>
  <c r="O20" i="23"/>
  <c r="P20" i="23" s="1"/>
  <c r="Q20" i="23" s="1"/>
  <c r="M20" i="23"/>
  <c r="N20" i="23" s="1"/>
  <c r="L20" i="23"/>
  <c r="O19" i="23"/>
  <c r="P19" i="23" s="1"/>
  <c r="Q19" i="23" s="1"/>
  <c r="N19" i="23"/>
  <c r="M19" i="23"/>
  <c r="L19" i="23"/>
  <c r="P18" i="23"/>
  <c r="Q18" i="23" s="1"/>
  <c r="O18" i="23"/>
  <c r="M18" i="23"/>
  <c r="N18" i="23" s="1"/>
  <c r="L18" i="23"/>
  <c r="P17" i="23"/>
  <c r="Q17" i="23" s="1"/>
  <c r="O17" i="23"/>
  <c r="N17" i="23"/>
  <c r="M17" i="23"/>
  <c r="L17" i="23"/>
  <c r="P16" i="23"/>
  <c r="Q16" i="23" s="1"/>
  <c r="O16" i="23"/>
  <c r="N16" i="23"/>
  <c r="M16" i="23"/>
  <c r="L16" i="23"/>
  <c r="P15" i="23"/>
  <c r="Q15" i="23" s="1"/>
  <c r="O15" i="23"/>
  <c r="M15" i="23"/>
  <c r="N15" i="23" s="1"/>
  <c r="L15" i="23"/>
  <c r="Q14" i="23"/>
  <c r="P14" i="23"/>
  <c r="O14" i="23"/>
  <c r="N14" i="23"/>
  <c r="M14" i="23"/>
  <c r="L14" i="23"/>
  <c r="O13" i="23"/>
  <c r="P13" i="23" s="1"/>
  <c r="Q13" i="23" s="1"/>
  <c r="N13" i="23"/>
  <c r="M13" i="23"/>
  <c r="L13" i="23"/>
  <c r="O12" i="23"/>
  <c r="P12" i="23" s="1"/>
  <c r="Q12" i="23" s="1"/>
  <c r="M12" i="23"/>
  <c r="N12" i="23" s="1"/>
  <c r="L12" i="23"/>
  <c r="P11" i="23"/>
  <c r="Q11" i="23" s="1"/>
  <c r="O11" i="23"/>
  <c r="M11" i="23"/>
  <c r="N11" i="23" s="1"/>
  <c r="L11" i="23"/>
  <c r="P10" i="23"/>
  <c r="Q10" i="23" s="1"/>
  <c r="O10" i="23"/>
  <c r="N10" i="23"/>
  <c r="M10" i="23"/>
  <c r="L10" i="23"/>
  <c r="L511" i="22"/>
  <c r="O510" i="22"/>
  <c r="P510" i="22" s="1"/>
  <c r="Q510" i="22" s="1"/>
  <c r="N510" i="22"/>
  <c r="M510" i="22"/>
  <c r="L510" i="22"/>
  <c r="O509" i="22"/>
  <c r="P509" i="22" s="1"/>
  <c r="Q509" i="22" s="1"/>
  <c r="M509" i="22"/>
  <c r="N509" i="22" s="1"/>
  <c r="L509" i="22"/>
  <c r="O508" i="22"/>
  <c r="P508" i="22" s="1"/>
  <c r="Q508" i="22" s="1"/>
  <c r="M508" i="22"/>
  <c r="N508" i="22" s="1"/>
  <c r="L508" i="22"/>
  <c r="O507" i="22"/>
  <c r="N507" i="22"/>
  <c r="O506" i="22"/>
  <c r="N506" i="22"/>
  <c r="O505" i="22"/>
  <c r="N505" i="22"/>
  <c r="O504" i="22"/>
  <c r="N504" i="22"/>
  <c r="O503" i="22"/>
  <c r="N503" i="22"/>
  <c r="O502" i="22"/>
  <c r="N502" i="22"/>
  <c r="O501" i="22"/>
  <c r="N501" i="22"/>
  <c r="O500" i="22"/>
  <c r="N500" i="22"/>
  <c r="O499" i="22"/>
  <c r="N499" i="22"/>
  <c r="O498" i="22"/>
  <c r="N498" i="22"/>
  <c r="O497" i="22"/>
  <c r="N497" i="22"/>
  <c r="O496" i="22"/>
  <c r="N496" i="22"/>
  <c r="O495" i="22"/>
  <c r="N495" i="22"/>
  <c r="O494" i="22"/>
  <c r="N494" i="22"/>
  <c r="O493" i="22"/>
  <c r="N493" i="22"/>
  <c r="O492" i="22"/>
  <c r="N492" i="22"/>
  <c r="O491" i="22"/>
  <c r="N491" i="22"/>
  <c r="O490" i="22"/>
  <c r="N490" i="22"/>
  <c r="O489" i="22"/>
  <c r="N489" i="22"/>
  <c r="O488" i="22"/>
  <c r="N488" i="22"/>
  <c r="O487" i="22"/>
  <c r="N487" i="22"/>
  <c r="O486" i="22"/>
  <c r="N486" i="22"/>
  <c r="O485" i="22"/>
  <c r="N485" i="22"/>
  <c r="O484" i="22"/>
  <c r="N484" i="22"/>
  <c r="O483" i="22"/>
  <c r="N483" i="22"/>
  <c r="O482" i="22"/>
  <c r="N482" i="22"/>
  <c r="O481" i="22"/>
  <c r="N481" i="22"/>
  <c r="O480" i="22"/>
  <c r="N480" i="22"/>
  <c r="O479" i="22"/>
  <c r="N479" i="22"/>
  <c r="O478" i="22"/>
  <c r="N478" i="22"/>
  <c r="O477" i="22"/>
  <c r="N477" i="22"/>
  <c r="O476" i="22"/>
  <c r="N476" i="22"/>
  <c r="O475" i="22"/>
  <c r="N475" i="22"/>
  <c r="O474" i="22"/>
  <c r="N474" i="22"/>
  <c r="O473" i="22"/>
  <c r="N473" i="22"/>
  <c r="O472" i="22"/>
  <c r="N472" i="22"/>
  <c r="O471" i="22"/>
  <c r="N471" i="22"/>
  <c r="O470" i="22"/>
  <c r="N470" i="22"/>
  <c r="O469" i="22"/>
  <c r="N469" i="22"/>
  <c r="O468" i="22"/>
  <c r="N468" i="22"/>
  <c r="O467" i="22"/>
  <c r="N467" i="22"/>
  <c r="O466" i="22"/>
  <c r="N466" i="22"/>
  <c r="O465" i="22"/>
  <c r="N465" i="22"/>
  <c r="O464" i="22"/>
  <c r="N464" i="22"/>
  <c r="O463" i="22"/>
  <c r="N463" i="22"/>
  <c r="O462" i="22"/>
  <c r="N462" i="22"/>
  <c r="O461" i="22"/>
  <c r="N461" i="22"/>
  <c r="O460" i="22"/>
  <c r="N460" i="22"/>
  <c r="O459" i="22"/>
  <c r="N459" i="22"/>
  <c r="O458" i="22"/>
  <c r="N458" i="22"/>
  <c r="O457" i="22"/>
  <c r="N457" i="22"/>
  <c r="O456" i="22"/>
  <c r="N456" i="22"/>
  <c r="O455" i="22"/>
  <c r="N455" i="22"/>
  <c r="O454" i="22"/>
  <c r="N454" i="22"/>
  <c r="O453" i="22"/>
  <c r="N453" i="22"/>
  <c r="O452" i="22"/>
  <c r="N452" i="22"/>
  <c r="O451" i="22"/>
  <c r="N451" i="22"/>
  <c r="O450" i="22"/>
  <c r="N450" i="22"/>
  <c r="O449" i="22"/>
  <c r="N449" i="22"/>
  <c r="O448" i="22"/>
  <c r="N448" i="22"/>
  <c r="O447" i="22"/>
  <c r="N447" i="22"/>
  <c r="O446" i="22"/>
  <c r="N446" i="22"/>
  <c r="O445" i="22"/>
  <c r="N445" i="22"/>
  <c r="O444" i="22"/>
  <c r="N444" i="22"/>
  <c r="O443" i="22"/>
  <c r="N443" i="22"/>
  <c r="O442" i="22"/>
  <c r="N442" i="22"/>
  <c r="O441" i="22"/>
  <c r="N441" i="22"/>
  <c r="O440" i="22"/>
  <c r="N440" i="22"/>
  <c r="O439" i="22"/>
  <c r="N439" i="22"/>
  <c r="O438" i="22"/>
  <c r="N438" i="22"/>
  <c r="O437" i="22"/>
  <c r="N437" i="22"/>
  <c r="O436" i="22"/>
  <c r="N436" i="22"/>
  <c r="O435" i="22"/>
  <c r="N435" i="22"/>
  <c r="O434" i="22"/>
  <c r="N434" i="22"/>
  <c r="O433" i="22"/>
  <c r="N433" i="22"/>
  <c r="O432" i="22"/>
  <c r="N432" i="22"/>
  <c r="O431" i="22"/>
  <c r="N431" i="22"/>
  <c r="O430" i="22"/>
  <c r="N430" i="22"/>
  <c r="O429" i="22"/>
  <c r="N429" i="22"/>
  <c r="O428" i="22"/>
  <c r="N428" i="22"/>
  <c r="O427" i="22"/>
  <c r="N427" i="22"/>
  <c r="O426" i="22"/>
  <c r="N426" i="22"/>
  <c r="O425" i="22"/>
  <c r="N425" i="22"/>
  <c r="O424" i="22"/>
  <c r="N424" i="22"/>
  <c r="O423" i="22"/>
  <c r="N423" i="22"/>
  <c r="O422" i="22"/>
  <c r="N422" i="22"/>
  <c r="O421" i="22"/>
  <c r="N421" i="22"/>
  <c r="O420" i="22"/>
  <c r="N420" i="22"/>
  <c r="O419" i="22"/>
  <c r="N419" i="22"/>
  <c r="O418" i="22"/>
  <c r="N418" i="22"/>
  <c r="O417" i="22"/>
  <c r="N417" i="22"/>
  <c r="O416" i="22"/>
  <c r="N416" i="22"/>
  <c r="O415" i="22"/>
  <c r="N415" i="22"/>
  <c r="O414" i="22"/>
  <c r="N414" i="22"/>
  <c r="O413" i="22"/>
  <c r="N413" i="22"/>
  <c r="O412" i="22"/>
  <c r="N412" i="22"/>
  <c r="O411" i="22"/>
  <c r="N411" i="22"/>
  <c r="O410" i="22"/>
  <c r="N410" i="22"/>
  <c r="O409" i="22"/>
  <c r="N409" i="22"/>
  <c r="O408" i="22"/>
  <c r="N408" i="22"/>
  <c r="O407" i="22"/>
  <c r="N407" i="22"/>
  <c r="O406" i="22"/>
  <c r="N406" i="22"/>
  <c r="O405" i="22"/>
  <c r="N405" i="22"/>
  <c r="O404" i="22"/>
  <c r="N404" i="22"/>
  <c r="O403" i="22"/>
  <c r="N403" i="22"/>
  <c r="O402" i="22"/>
  <c r="N402" i="22"/>
  <c r="O401" i="22"/>
  <c r="N401" i="22"/>
  <c r="O400" i="22"/>
  <c r="N400" i="22"/>
  <c r="O399" i="22"/>
  <c r="N399" i="22"/>
  <c r="O398" i="22"/>
  <c r="N398" i="22"/>
  <c r="O397" i="22"/>
  <c r="N397" i="22"/>
  <c r="O396" i="22"/>
  <c r="N396" i="22"/>
  <c r="O395" i="22"/>
  <c r="N395" i="22"/>
  <c r="O394" i="22"/>
  <c r="N394" i="22"/>
  <c r="O393" i="22"/>
  <c r="N393" i="22"/>
  <c r="O392" i="22"/>
  <c r="N392" i="22"/>
  <c r="O391" i="22"/>
  <c r="N391" i="22"/>
  <c r="O390" i="22"/>
  <c r="N390" i="22"/>
  <c r="O389" i="22"/>
  <c r="N389" i="22"/>
  <c r="O388" i="22"/>
  <c r="N388" i="22"/>
  <c r="O387" i="22"/>
  <c r="N387" i="22"/>
  <c r="O386" i="22"/>
  <c r="N386" i="22"/>
  <c r="O385" i="22"/>
  <c r="N385" i="22"/>
  <c r="O384" i="22"/>
  <c r="N384" i="22"/>
  <c r="O383" i="22"/>
  <c r="N383" i="22"/>
  <c r="O382" i="22"/>
  <c r="N382" i="22"/>
  <c r="O381" i="22"/>
  <c r="N381" i="22"/>
  <c r="O380" i="22"/>
  <c r="N380" i="22"/>
  <c r="O379" i="22"/>
  <c r="N379" i="22"/>
  <c r="O378" i="22"/>
  <c r="N378" i="22"/>
  <c r="O377" i="22"/>
  <c r="N377" i="22"/>
  <c r="O376" i="22"/>
  <c r="N376" i="22"/>
  <c r="O375" i="22"/>
  <c r="N375" i="22"/>
  <c r="O374" i="22"/>
  <c r="N374" i="22"/>
  <c r="O373" i="22"/>
  <c r="N373" i="22"/>
  <c r="O372" i="22"/>
  <c r="N372" i="22"/>
  <c r="O371" i="22"/>
  <c r="N371" i="22"/>
  <c r="O370" i="22"/>
  <c r="N370" i="22"/>
  <c r="O369" i="22"/>
  <c r="N369" i="22"/>
  <c r="O368" i="22"/>
  <c r="N368" i="22"/>
  <c r="O367" i="22"/>
  <c r="N367" i="22"/>
  <c r="O366" i="22"/>
  <c r="N366" i="22"/>
  <c r="O365" i="22"/>
  <c r="N365" i="22"/>
  <c r="O364" i="22"/>
  <c r="N364" i="22"/>
  <c r="O363" i="22"/>
  <c r="N363" i="22"/>
  <c r="O362" i="22"/>
  <c r="N362" i="22"/>
  <c r="O361" i="22"/>
  <c r="N361" i="22"/>
  <c r="O360" i="22"/>
  <c r="N360" i="22"/>
  <c r="O359" i="22"/>
  <c r="N359" i="22"/>
  <c r="O358" i="22"/>
  <c r="N358" i="22"/>
  <c r="O357" i="22"/>
  <c r="N357" i="22"/>
  <c r="O356" i="22"/>
  <c r="N356" i="22"/>
  <c r="O355" i="22"/>
  <c r="N355" i="22"/>
  <c r="O354" i="22"/>
  <c r="N354" i="22"/>
  <c r="O353" i="22"/>
  <c r="N353" i="22"/>
  <c r="O352" i="22"/>
  <c r="N352" i="22"/>
  <c r="O351" i="22"/>
  <c r="N351" i="22"/>
  <c r="O350" i="22"/>
  <c r="N350" i="22"/>
  <c r="O349" i="22"/>
  <c r="N349" i="22"/>
  <c r="O348" i="22"/>
  <c r="N348" i="22"/>
  <c r="O347" i="22"/>
  <c r="N347" i="22"/>
  <c r="O346" i="22"/>
  <c r="N346" i="22"/>
  <c r="O345" i="22"/>
  <c r="N345" i="22"/>
  <c r="O344" i="22"/>
  <c r="N344" i="22"/>
  <c r="O343" i="22"/>
  <c r="N343" i="22"/>
  <c r="O342" i="22"/>
  <c r="N342" i="22"/>
  <c r="O341" i="22"/>
  <c r="N341" i="22"/>
  <c r="O340" i="22"/>
  <c r="N340" i="22"/>
  <c r="O339" i="22"/>
  <c r="N339" i="22"/>
  <c r="O338" i="22"/>
  <c r="N338" i="22"/>
  <c r="O337" i="22"/>
  <c r="N337" i="22"/>
  <c r="O336" i="22"/>
  <c r="N336" i="22"/>
  <c r="O335" i="22"/>
  <c r="N335" i="22"/>
  <c r="O334" i="22"/>
  <c r="N334" i="22"/>
  <c r="O333" i="22"/>
  <c r="N333" i="22"/>
  <c r="O332" i="22"/>
  <c r="N332" i="22"/>
  <c r="O331" i="22"/>
  <c r="N331" i="22"/>
  <c r="O330" i="22"/>
  <c r="N330" i="22"/>
  <c r="O329" i="22"/>
  <c r="N329" i="22"/>
  <c r="O328" i="22"/>
  <c r="N328" i="22"/>
  <c r="O327" i="22"/>
  <c r="N327" i="22"/>
  <c r="O326" i="22"/>
  <c r="N326" i="22"/>
  <c r="O325" i="22"/>
  <c r="N325" i="22"/>
  <c r="O324" i="22"/>
  <c r="N324" i="22"/>
  <c r="O323" i="22"/>
  <c r="N323" i="22"/>
  <c r="O322" i="22"/>
  <c r="N322" i="22"/>
  <c r="O321" i="22"/>
  <c r="N321" i="22"/>
  <c r="O320" i="22"/>
  <c r="N320" i="22"/>
  <c r="O319" i="22"/>
  <c r="N319" i="22"/>
  <c r="O318" i="22"/>
  <c r="N318" i="22"/>
  <c r="O317" i="22"/>
  <c r="N317" i="22"/>
  <c r="O316" i="22"/>
  <c r="N316" i="22"/>
  <c r="O315" i="22"/>
  <c r="N315" i="22"/>
  <c r="O314" i="22"/>
  <c r="N314" i="22"/>
  <c r="O313" i="22"/>
  <c r="N313" i="22"/>
  <c r="O312" i="22"/>
  <c r="N312" i="22"/>
  <c r="O311" i="22"/>
  <c r="N311" i="22"/>
  <c r="O310" i="22"/>
  <c r="N310" i="22"/>
  <c r="O309" i="22"/>
  <c r="N309" i="22"/>
  <c r="O308" i="22"/>
  <c r="N308" i="22"/>
  <c r="O307" i="22"/>
  <c r="N307" i="22"/>
  <c r="O306" i="22"/>
  <c r="N306" i="22"/>
  <c r="O305" i="22"/>
  <c r="N305" i="22"/>
  <c r="O304" i="22"/>
  <c r="N304" i="22"/>
  <c r="O303" i="22"/>
  <c r="N303" i="22"/>
  <c r="O302" i="22"/>
  <c r="N302" i="22"/>
  <c r="O301" i="22"/>
  <c r="N301" i="22"/>
  <c r="O300" i="22"/>
  <c r="N300" i="22"/>
  <c r="O299" i="22"/>
  <c r="N299" i="22"/>
  <c r="O298" i="22"/>
  <c r="N298" i="22"/>
  <c r="O297" i="22"/>
  <c r="N297" i="22"/>
  <c r="O296" i="22"/>
  <c r="N296" i="22"/>
  <c r="O295" i="22"/>
  <c r="N295" i="22"/>
  <c r="O294" i="22"/>
  <c r="N294" i="22"/>
  <c r="O293" i="22"/>
  <c r="N293" i="22"/>
  <c r="O292" i="22"/>
  <c r="N292" i="22"/>
  <c r="O291" i="22"/>
  <c r="N291" i="22"/>
  <c r="O290" i="22"/>
  <c r="N290" i="22"/>
  <c r="O289" i="22"/>
  <c r="N289" i="22"/>
  <c r="O288" i="22"/>
  <c r="N288" i="22"/>
  <c r="O287" i="22"/>
  <c r="N287" i="22"/>
  <c r="O286" i="22"/>
  <c r="N286" i="22"/>
  <c r="O285" i="22"/>
  <c r="N285" i="22"/>
  <c r="O284" i="22"/>
  <c r="N284" i="22"/>
  <c r="O283" i="22"/>
  <c r="N283" i="22"/>
  <c r="O282" i="22"/>
  <c r="N282" i="22"/>
  <c r="O281" i="22"/>
  <c r="N281" i="22"/>
  <c r="O280" i="22"/>
  <c r="N280" i="22"/>
  <c r="O279" i="22"/>
  <c r="N279" i="22"/>
  <c r="O278" i="22"/>
  <c r="N278" i="22"/>
  <c r="O277" i="22"/>
  <c r="N277" i="22"/>
  <c r="O276" i="22"/>
  <c r="N276" i="22"/>
  <c r="O275" i="22"/>
  <c r="N275" i="22"/>
  <c r="O274" i="22"/>
  <c r="N274" i="22"/>
  <c r="O273" i="22"/>
  <c r="N273" i="22"/>
  <c r="O272" i="22"/>
  <c r="N272" i="22"/>
  <c r="O271" i="22"/>
  <c r="N271" i="22"/>
  <c r="O270" i="22"/>
  <c r="N270" i="22"/>
  <c r="O269" i="22"/>
  <c r="N269" i="22"/>
  <c r="O268" i="22"/>
  <c r="N268" i="22"/>
  <c r="O267" i="22"/>
  <c r="N267" i="22"/>
  <c r="O266" i="22"/>
  <c r="N266" i="22"/>
  <c r="O265" i="22"/>
  <c r="N265" i="22"/>
  <c r="O264" i="22"/>
  <c r="N264" i="22"/>
  <c r="O263" i="22"/>
  <c r="N263" i="22"/>
  <c r="O262" i="22"/>
  <c r="N262" i="22"/>
  <c r="O261" i="22"/>
  <c r="N261" i="22"/>
  <c r="O260" i="22"/>
  <c r="N260" i="22"/>
  <c r="O259" i="22"/>
  <c r="N259" i="22"/>
  <c r="O258" i="22"/>
  <c r="N258" i="22"/>
  <c r="O257" i="22"/>
  <c r="N257" i="22"/>
  <c r="O256" i="22"/>
  <c r="N256" i="22"/>
  <c r="O255" i="22"/>
  <c r="N255" i="22"/>
  <c r="O254" i="22"/>
  <c r="N254" i="22"/>
  <c r="O253" i="22"/>
  <c r="N253" i="22"/>
  <c r="O252" i="22"/>
  <c r="N252" i="22"/>
  <c r="O251" i="22"/>
  <c r="N251" i="22"/>
  <c r="O250" i="22"/>
  <c r="N250" i="22"/>
  <c r="O249" i="22"/>
  <c r="N249" i="22"/>
  <c r="O248" i="22"/>
  <c r="N248" i="22"/>
  <c r="O247" i="22"/>
  <c r="N247" i="22"/>
  <c r="O246" i="22"/>
  <c r="N246" i="22"/>
  <c r="O245" i="22"/>
  <c r="N245" i="22"/>
  <c r="O244" i="22"/>
  <c r="N244" i="22"/>
  <c r="O243" i="22"/>
  <c r="N243" i="22"/>
  <c r="O242" i="22"/>
  <c r="N242" i="22"/>
  <c r="O241" i="22"/>
  <c r="N241" i="22"/>
  <c r="O240" i="22"/>
  <c r="N240" i="22"/>
  <c r="O239" i="22"/>
  <c r="N239" i="22"/>
  <c r="O238" i="22"/>
  <c r="N238" i="22"/>
  <c r="O237" i="22"/>
  <c r="N237" i="22"/>
  <c r="O236" i="22"/>
  <c r="N236" i="22"/>
  <c r="O235" i="22"/>
  <c r="N235" i="22"/>
  <c r="O234" i="22"/>
  <c r="N234" i="22"/>
  <c r="O233" i="22"/>
  <c r="N233" i="22"/>
  <c r="O232" i="22"/>
  <c r="N232" i="22"/>
  <c r="O231" i="22"/>
  <c r="N231" i="22"/>
  <c r="O230" i="22"/>
  <c r="N230" i="22"/>
  <c r="O229" i="22"/>
  <c r="N229" i="22"/>
  <c r="O228" i="22"/>
  <c r="N228" i="22"/>
  <c r="O227" i="22"/>
  <c r="N227" i="22"/>
  <c r="O226" i="22"/>
  <c r="N226" i="22"/>
  <c r="O225" i="22"/>
  <c r="N225" i="22"/>
  <c r="O224" i="22"/>
  <c r="N224" i="22"/>
  <c r="O223" i="22"/>
  <c r="N223" i="22"/>
  <c r="O222" i="22"/>
  <c r="N222" i="22"/>
  <c r="O221" i="22"/>
  <c r="N221" i="22"/>
  <c r="O220" i="22"/>
  <c r="N220" i="22"/>
  <c r="O219" i="22"/>
  <c r="N219" i="22"/>
  <c r="O218" i="22"/>
  <c r="N218" i="22"/>
  <c r="O217" i="22"/>
  <c r="N217" i="22"/>
  <c r="O216" i="22"/>
  <c r="N216" i="22"/>
  <c r="O215" i="22"/>
  <c r="N215" i="22"/>
  <c r="O214" i="22"/>
  <c r="N214" i="22"/>
  <c r="O213" i="22"/>
  <c r="N213" i="22"/>
  <c r="O212" i="22"/>
  <c r="N212" i="22"/>
  <c r="O211" i="22"/>
  <c r="N211" i="22"/>
  <c r="O210" i="22"/>
  <c r="N210" i="22"/>
  <c r="O209" i="22"/>
  <c r="N209" i="22"/>
  <c r="O208" i="22"/>
  <c r="N208" i="22"/>
  <c r="O207" i="22"/>
  <c r="N207" i="22"/>
  <c r="O206" i="22"/>
  <c r="N206" i="22"/>
  <c r="O205" i="22"/>
  <c r="N205" i="22"/>
  <c r="O204" i="22"/>
  <c r="N204" i="22"/>
  <c r="O203" i="22"/>
  <c r="N203" i="22"/>
  <c r="O202" i="22"/>
  <c r="N202" i="22"/>
  <c r="O201" i="22"/>
  <c r="N201" i="22"/>
  <c r="O200" i="22"/>
  <c r="N200" i="22"/>
  <c r="O199" i="22"/>
  <c r="N199" i="22"/>
  <c r="O198" i="22"/>
  <c r="N198" i="22"/>
  <c r="O197" i="22"/>
  <c r="N197" i="22"/>
  <c r="O196" i="22"/>
  <c r="N196" i="22"/>
  <c r="O195" i="22"/>
  <c r="N195" i="22"/>
  <c r="O194" i="22"/>
  <c r="N194" i="22"/>
  <c r="O193" i="22"/>
  <c r="N193" i="22"/>
  <c r="O192" i="22"/>
  <c r="N192" i="22"/>
  <c r="O191" i="22"/>
  <c r="N191" i="22"/>
  <c r="O190" i="22"/>
  <c r="N190" i="22"/>
  <c r="O189" i="22"/>
  <c r="N189" i="22"/>
  <c r="O188" i="22"/>
  <c r="N188" i="22"/>
  <c r="O187" i="22"/>
  <c r="N187" i="22"/>
  <c r="O186" i="22"/>
  <c r="N186" i="22"/>
  <c r="O185" i="22"/>
  <c r="N185" i="22"/>
  <c r="O184" i="22"/>
  <c r="N184" i="22"/>
  <c r="O183" i="22"/>
  <c r="N183" i="22"/>
  <c r="O182" i="22"/>
  <c r="N182" i="22"/>
  <c r="O181" i="22"/>
  <c r="N181" i="22"/>
  <c r="O180" i="22"/>
  <c r="N180" i="22"/>
  <c r="O179" i="22"/>
  <c r="N179" i="22"/>
  <c r="O178" i="22"/>
  <c r="N178" i="22"/>
  <c r="O177" i="22"/>
  <c r="N177" i="22"/>
  <c r="O176" i="22"/>
  <c r="N176" i="22"/>
  <c r="O175" i="22"/>
  <c r="N175" i="22"/>
  <c r="O174" i="22"/>
  <c r="N174" i="22"/>
  <c r="O173" i="22"/>
  <c r="N173" i="22"/>
  <c r="O172" i="22"/>
  <c r="N172" i="22"/>
  <c r="O171" i="22"/>
  <c r="N171" i="22"/>
  <c r="O170" i="22"/>
  <c r="P170" i="22" s="1"/>
  <c r="Q170" i="22" s="1"/>
  <c r="N170" i="22"/>
  <c r="M170" i="22"/>
  <c r="L170" i="22"/>
  <c r="P169" i="22"/>
  <c r="Q169" i="22" s="1"/>
  <c r="O169" i="22"/>
  <c r="M169" i="22"/>
  <c r="N169" i="22" s="1"/>
  <c r="L169" i="22"/>
  <c r="O168" i="22"/>
  <c r="P168" i="22" s="1"/>
  <c r="Q168" i="22" s="1"/>
  <c r="N168" i="22"/>
  <c r="M168" i="22"/>
  <c r="L168" i="22"/>
  <c r="P167" i="22"/>
  <c r="Q167" i="22" s="1"/>
  <c r="O167" i="22"/>
  <c r="M167" i="22"/>
  <c r="N167" i="22" s="1"/>
  <c r="L167" i="22"/>
  <c r="O166" i="22"/>
  <c r="P166" i="22" s="1"/>
  <c r="Q166" i="22" s="1"/>
  <c r="N166" i="22"/>
  <c r="M166" i="22"/>
  <c r="L166" i="22"/>
  <c r="Q165" i="22"/>
  <c r="P165" i="22"/>
  <c r="O165" i="22"/>
  <c r="M165" i="22"/>
  <c r="N165" i="22" s="1"/>
  <c r="L165" i="22"/>
  <c r="O164" i="22"/>
  <c r="P164" i="22" s="1"/>
  <c r="Q164" i="22" s="1"/>
  <c r="N164" i="22"/>
  <c r="M164" i="22"/>
  <c r="L164" i="22"/>
  <c r="P163" i="22"/>
  <c r="Q163" i="22" s="1"/>
  <c r="O163" i="22"/>
  <c r="M163" i="22"/>
  <c r="N163" i="22" s="1"/>
  <c r="L163" i="22"/>
  <c r="O162" i="22"/>
  <c r="P162" i="22" s="1"/>
  <c r="Q162" i="22" s="1"/>
  <c r="N162" i="22"/>
  <c r="M162" i="22"/>
  <c r="L162" i="22"/>
  <c r="Q161" i="22"/>
  <c r="P161" i="22"/>
  <c r="O161" i="22"/>
  <c r="M161" i="22"/>
  <c r="N161" i="22" s="1"/>
  <c r="L161" i="22"/>
  <c r="O160" i="22"/>
  <c r="P160" i="22" s="1"/>
  <c r="Q160" i="22" s="1"/>
  <c r="N160" i="22"/>
  <c r="M160" i="22"/>
  <c r="L160" i="22"/>
  <c r="P159" i="22"/>
  <c r="Q159" i="22" s="1"/>
  <c r="O159" i="22"/>
  <c r="M159" i="22"/>
  <c r="N159" i="22" s="1"/>
  <c r="L159" i="22"/>
  <c r="O158" i="22"/>
  <c r="P158" i="22" s="1"/>
  <c r="Q158" i="22" s="1"/>
  <c r="N158" i="22"/>
  <c r="M158" i="22"/>
  <c r="L158" i="22"/>
  <c r="Q157" i="22"/>
  <c r="P157" i="22"/>
  <c r="O157" i="22"/>
  <c r="M157" i="22"/>
  <c r="N157" i="22" s="1"/>
  <c r="L157" i="22"/>
  <c r="O156" i="22"/>
  <c r="P156" i="22" s="1"/>
  <c r="Q156" i="22" s="1"/>
  <c r="N156" i="22"/>
  <c r="M156" i="22"/>
  <c r="L156" i="22"/>
  <c r="P155" i="22"/>
  <c r="Q155" i="22" s="1"/>
  <c r="O155" i="22"/>
  <c r="M155" i="22"/>
  <c r="N155" i="22" s="1"/>
  <c r="L155" i="22"/>
  <c r="O154" i="22"/>
  <c r="P154" i="22" s="1"/>
  <c r="Q154" i="22" s="1"/>
  <c r="N154" i="22"/>
  <c r="M154" i="22"/>
  <c r="L154" i="22"/>
  <c r="P153" i="22"/>
  <c r="Q153" i="22" s="1"/>
  <c r="O153" i="22"/>
  <c r="M153" i="22"/>
  <c r="N153" i="22" s="1"/>
  <c r="L153" i="22"/>
  <c r="O152" i="22"/>
  <c r="P152" i="22" s="1"/>
  <c r="Q152" i="22" s="1"/>
  <c r="N152" i="22"/>
  <c r="M152" i="22"/>
  <c r="L152" i="22"/>
  <c r="P151" i="22"/>
  <c r="Q151" i="22" s="1"/>
  <c r="O151" i="22"/>
  <c r="M151" i="22"/>
  <c r="N151" i="22" s="1"/>
  <c r="L151" i="22"/>
  <c r="O150" i="22"/>
  <c r="P150" i="22" s="1"/>
  <c r="Q150" i="22" s="1"/>
  <c r="N150" i="22"/>
  <c r="M150" i="22"/>
  <c r="L150" i="22"/>
  <c r="P149" i="22"/>
  <c r="Q149" i="22" s="1"/>
  <c r="O149" i="22"/>
  <c r="M149" i="22"/>
  <c r="N149" i="22" s="1"/>
  <c r="L149" i="22"/>
  <c r="O148" i="22"/>
  <c r="P148" i="22" s="1"/>
  <c r="Q148" i="22" s="1"/>
  <c r="N148" i="22"/>
  <c r="M148" i="22"/>
  <c r="L148" i="22"/>
  <c r="P147" i="22"/>
  <c r="Q147" i="22" s="1"/>
  <c r="O147" i="22"/>
  <c r="M147" i="22"/>
  <c r="N147" i="22" s="1"/>
  <c r="L147" i="22"/>
  <c r="O146" i="22"/>
  <c r="P146" i="22" s="1"/>
  <c r="Q146" i="22" s="1"/>
  <c r="N146" i="22"/>
  <c r="M146" i="22"/>
  <c r="L146" i="22"/>
  <c r="Q145" i="22"/>
  <c r="P145" i="22"/>
  <c r="O145" i="22"/>
  <c r="M145" i="22"/>
  <c r="N145" i="22" s="1"/>
  <c r="L145" i="22"/>
  <c r="O144" i="22"/>
  <c r="P144" i="22" s="1"/>
  <c r="Q144" i="22" s="1"/>
  <c r="N144" i="22"/>
  <c r="M144" i="22"/>
  <c r="L144" i="22"/>
  <c r="P143" i="22"/>
  <c r="Q143" i="22" s="1"/>
  <c r="O143" i="22"/>
  <c r="M143" i="22"/>
  <c r="N143" i="22" s="1"/>
  <c r="L143" i="22"/>
  <c r="O142" i="22"/>
  <c r="P142" i="22" s="1"/>
  <c r="Q142" i="22" s="1"/>
  <c r="N142" i="22"/>
  <c r="M142" i="22"/>
  <c r="L142" i="22"/>
  <c r="Q141" i="22"/>
  <c r="P141" i="22"/>
  <c r="O141" i="22"/>
  <c r="M141" i="22"/>
  <c r="N141" i="22" s="1"/>
  <c r="L141" i="22"/>
  <c r="O140" i="22"/>
  <c r="P140" i="22" s="1"/>
  <c r="Q140" i="22" s="1"/>
  <c r="N140" i="22"/>
  <c r="M140" i="22"/>
  <c r="L140" i="22"/>
  <c r="P139" i="22"/>
  <c r="Q139" i="22" s="1"/>
  <c r="O139" i="22"/>
  <c r="M139" i="22"/>
  <c r="N139" i="22" s="1"/>
  <c r="L139" i="22"/>
  <c r="O138" i="22"/>
  <c r="P138" i="22" s="1"/>
  <c r="Q138" i="22" s="1"/>
  <c r="N138" i="22"/>
  <c r="M138" i="22"/>
  <c r="L138" i="22"/>
  <c r="P137" i="22"/>
  <c r="Q137" i="22" s="1"/>
  <c r="O137" i="22"/>
  <c r="M137" i="22"/>
  <c r="N137" i="22" s="1"/>
  <c r="L137" i="22"/>
  <c r="O136" i="22"/>
  <c r="P136" i="22" s="1"/>
  <c r="Q136" i="22" s="1"/>
  <c r="N136" i="22"/>
  <c r="M136" i="22"/>
  <c r="L136" i="22"/>
  <c r="P135" i="22"/>
  <c r="Q135" i="22" s="1"/>
  <c r="O135" i="22"/>
  <c r="M135" i="22"/>
  <c r="N135" i="22" s="1"/>
  <c r="L135" i="22"/>
  <c r="O134" i="22"/>
  <c r="P134" i="22" s="1"/>
  <c r="Q134" i="22" s="1"/>
  <c r="N134" i="22"/>
  <c r="M134" i="22"/>
  <c r="L134" i="22"/>
  <c r="P133" i="22"/>
  <c r="Q133" i="22" s="1"/>
  <c r="O133" i="22"/>
  <c r="M133" i="22"/>
  <c r="N133" i="22" s="1"/>
  <c r="L133" i="22"/>
  <c r="O132" i="22"/>
  <c r="P132" i="22" s="1"/>
  <c r="Q132" i="22" s="1"/>
  <c r="N132" i="22"/>
  <c r="M132" i="22"/>
  <c r="L132" i="22"/>
  <c r="P131" i="22"/>
  <c r="Q131" i="22" s="1"/>
  <c r="O131" i="22"/>
  <c r="M131" i="22"/>
  <c r="N131" i="22" s="1"/>
  <c r="L131" i="22"/>
  <c r="O130" i="22"/>
  <c r="P130" i="22" s="1"/>
  <c r="Q130" i="22" s="1"/>
  <c r="N130" i="22"/>
  <c r="M130" i="22"/>
  <c r="L130" i="22"/>
  <c r="Q129" i="22"/>
  <c r="P129" i="22"/>
  <c r="O129" i="22"/>
  <c r="M129" i="22"/>
  <c r="N129" i="22" s="1"/>
  <c r="L129" i="22"/>
  <c r="O128" i="22"/>
  <c r="P128" i="22" s="1"/>
  <c r="Q128" i="22" s="1"/>
  <c r="N128" i="22"/>
  <c r="M128" i="22"/>
  <c r="L128" i="22"/>
  <c r="P127" i="22"/>
  <c r="Q127" i="22" s="1"/>
  <c r="O127" i="22"/>
  <c r="M127" i="22"/>
  <c r="N127" i="22" s="1"/>
  <c r="L127" i="22"/>
  <c r="O126" i="22"/>
  <c r="P126" i="22" s="1"/>
  <c r="Q126" i="22" s="1"/>
  <c r="N126" i="22"/>
  <c r="M126" i="22"/>
  <c r="L126" i="22"/>
  <c r="Q125" i="22"/>
  <c r="P125" i="22"/>
  <c r="O125" i="22"/>
  <c r="M125" i="22"/>
  <c r="N125" i="22" s="1"/>
  <c r="L125" i="22"/>
  <c r="O124" i="22"/>
  <c r="P124" i="22" s="1"/>
  <c r="Q124" i="22" s="1"/>
  <c r="N124" i="22"/>
  <c r="M124" i="22"/>
  <c r="L124" i="22"/>
  <c r="P123" i="22"/>
  <c r="Q123" i="22" s="1"/>
  <c r="O123" i="22"/>
  <c r="M123" i="22"/>
  <c r="N123" i="22" s="1"/>
  <c r="L123" i="22"/>
  <c r="O122" i="22"/>
  <c r="P122" i="22" s="1"/>
  <c r="Q122" i="22" s="1"/>
  <c r="N122" i="22"/>
  <c r="M122" i="22"/>
  <c r="L122" i="22"/>
  <c r="P121" i="22"/>
  <c r="Q121" i="22" s="1"/>
  <c r="O121" i="22"/>
  <c r="M121" i="22"/>
  <c r="N121" i="22" s="1"/>
  <c r="L121" i="22"/>
  <c r="O120" i="22"/>
  <c r="P120" i="22" s="1"/>
  <c r="Q120" i="22" s="1"/>
  <c r="N120" i="22"/>
  <c r="M120" i="22"/>
  <c r="L120" i="22"/>
  <c r="P119" i="22"/>
  <c r="Q119" i="22" s="1"/>
  <c r="O119" i="22"/>
  <c r="M119" i="22"/>
  <c r="N119" i="22" s="1"/>
  <c r="L119" i="22"/>
  <c r="O118" i="22"/>
  <c r="P118" i="22" s="1"/>
  <c r="Q118" i="22" s="1"/>
  <c r="N118" i="22"/>
  <c r="M118" i="22"/>
  <c r="L118" i="22"/>
  <c r="P117" i="22"/>
  <c r="Q117" i="22" s="1"/>
  <c r="O117" i="22"/>
  <c r="M117" i="22"/>
  <c r="N117" i="22" s="1"/>
  <c r="L117" i="22"/>
  <c r="O116" i="22"/>
  <c r="P116" i="22" s="1"/>
  <c r="Q116" i="22" s="1"/>
  <c r="N116" i="22"/>
  <c r="M116" i="22"/>
  <c r="L116" i="22"/>
  <c r="P115" i="22"/>
  <c r="Q115" i="22" s="1"/>
  <c r="O115" i="22"/>
  <c r="M115" i="22"/>
  <c r="N115" i="22" s="1"/>
  <c r="L115" i="22"/>
  <c r="O114" i="22"/>
  <c r="P114" i="22" s="1"/>
  <c r="Q114" i="22" s="1"/>
  <c r="N114" i="22"/>
  <c r="M114" i="22"/>
  <c r="L114" i="22"/>
  <c r="Q113" i="22"/>
  <c r="P113" i="22"/>
  <c r="O113" i="22"/>
  <c r="M113" i="22"/>
  <c r="N113" i="22" s="1"/>
  <c r="L113" i="22"/>
  <c r="O112" i="22"/>
  <c r="P112" i="22" s="1"/>
  <c r="Q112" i="22" s="1"/>
  <c r="N112" i="22"/>
  <c r="M112" i="22"/>
  <c r="L112" i="22"/>
  <c r="P111" i="22"/>
  <c r="Q111" i="22" s="1"/>
  <c r="O111" i="22"/>
  <c r="M111" i="22"/>
  <c r="N111" i="22" s="1"/>
  <c r="L111" i="22"/>
  <c r="O110" i="22"/>
  <c r="P110" i="22" s="1"/>
  <c r="Q110" i="22" s="1"/>
  <c r="N110" i="22"/>
  <c r="M110" i="22"/>
  <c r="L110" i="22"/>
  <c r="Q109" i="22"/>
  <c r="P109" i="22"/>
  <c r="O109" i="22"/>
  <c r="M109" i="22"/>
  <c r="N109" i="22" s="1"/>
  <c r="L109" i="22"/>
  <c r="O108" i="22"/>
  <c r="P108" i="22" s="1"/>
  <c r="Q108" i="22" s="1"/>
  <c r="N108" i="22"/>
  <c r="M108" i="22"/>
  <c r="L108" i="22"/>
  <c r="P107" i="22"/>
  <c r="Q107" i="22" s="1"/>
  <c r="O107" i="22"/>
  <c r="M107" i="22"/>
  <c r="N107" i="22" s="1"/>
  <c r="L107" i="22"/>
  <c r="O106" i="22"/>
  <c r="P106" i="22" s="1"/>
  <c r="Q106" i="22" s="1"/>
  <c r="N106" i="22"/>
  <c r="M106" i="22"/>
  <c r="L106" i="22"/>
  <c r="P105" i="22"/>
  <c r="Q105" i="22" s="1"/>
  <c r="O105" i="22"/>
  <c r="M105" i="22"/>
  <c r="N105" i="22" s="1"/>
  <c r="L105" i="22"/>
  <c r="O104" i="22"/>
  <c r="P104" i="22" s="1"/>
  <c r="Q104" i="22" s="1"/>
  <c r="N104" i="22"/>
  <c r="M104" i="22"/>
  <c r="L104" i="22"/>
  <c r="Q103" i="22"/>
  <c r="P103" i="22"/>
  <c r="O103" i="22"/>
  <c r="M103" i="22"/>
  <c r="N103" i="22" s="1"/>
  <c r="L103" i="22"/>
  <c r="O102" i="22"/>
  <c r="P102" i="22" s="1"/>
  <c r="Q102" i="22" s="1"/>
  <c r="N102" i="22"/>
  <c r="M102" i="22"/>
  <c r="L102" i="22"/>
  <c r="Q101" i="22"/>
  <c r="P101" i="22"/>
  <c r="O101" i="22"/>
  <c r="M101" i="22"/>
  <c r="N101" i="22" s="1"/>
  <c r="L101" i="22"/>
  <c r="O100" i="22"/>
  <c r="P100" i="22" s="1"/>
  <c r="Q100" i="22" s="1"/>
  <c r="N100" i="22"/>
  <c r="M100" i="22"/>
  <c r="L100" i="22"/>
  <c r="Q99" i="22"/>
  <c r="P99" i="22"/>
  <c r="O99" i="22"/>
  <c r="M99" i="22"/>
  <c r="N99" i="22" s="1"/>
  <c r="L99" i="22"/>
  <c r="O98" i="22"/>
  <c r="P98" i="22" s="1"/>
  <c r="Q98" i="22" s="1"/>
  <c r="N98" i="22"/>
  <c r="M98" i="22"/>
  <c r="L98" i="22"/>
  <c r="P97" i="22"/>
  <c r="Q97" i="22" s="1"/>
  <c r="O97" i="22"/>
  <c r="N97" i="22"/>
  <c r="M97" i="22"/>
  <c r="L97" i="22"/>
  <c r="O96" i="22"/>
  <c r="P96" i="22" s="1"/>
  <c r="Q96" i="22" s="1"/>
  <c r="N96" i="22"/>
  <c r="M96" i="22"/>
  <c r="L96" i="22"/>
  <c r="Q95" i="22"/>
  <c r="P95" i="22"/>
  <c r="O95" i="22"/>
  <c r="M95" i="22"/>
  <c r="N95" i="22" s="1"/>
  <c r="L95" i="22"/>
  <c r="P94" i="22"/>
  <c r="Q94" i="22" s="1"/>
  <c r="O94" i="22"/>
  <c r="N94" i="22"/>
  <c r="M94" i="22"/>
  <c r="L94" i="22"/>
  <c r="P93" i="22"/>
  <c r="Q93" i="22" s="1"/>
  <c r="O93" i="22"/>
  <c r="N93" i="22"/>
  <c r="M93" i="22"/>
  <c r="L93" i="22"/>
  <c r="P92" i="22"/>
  <c r="Q92" i="22" s="1"/>
  <c r="O92" i="22"/>
  <c r="N92" i="22"/>
  <c r="M92" i="22"/>
  <c r="L92" i="22"/>
  <c r="Q91" i="22"/>
  <c r="P91" i="22"/>
  <c r="O91" i="22"/>
  <c r="N91" i="22"/>
  <c r="M91" i="22"/>
  <c r="L91" i="22"/>
  <c r="P90" i="22"/>
  <c r="Q90" i="22" s="1"/>
  <c r="O90" i="22"/>
  <c r="N90" i="22"/>
  <c r="M90" i="22"/>
  <c r="L90" i="22"/>
  <c r="Q89" i="22"/>
  <c r="P89" i="22"/>
  <c r="O89" i="22"/>
  <c r="N89" i="22"/>
  <c r="M89" i="22"/>
  <c r="L89" i="22"/>
  <c r="O88" i="22"/>
  <c r="P88" i="22" s="1"/>
  <c r="Q88" i="22" s="1"/>
  <c r="N88" i="22"/>
  <c r="M88" i="22"/>
  <c r="L88" i="22"/>
  <c r="P87" i="22"/>
  <c r="Q87" i="22" s="1"/>
  <c r="O87" i="22"/>
  <c r="M87" i="22"/>
  <c r="N87" i="22" s="1"/>
  <c r="L87" i="22"/>
  <c r="P86" i="22"/>
  <c r="Q86" i="22" s="1"/>
  <c r="O86" i="22"/>
  <c r="N86" i="22"/>
  <c r="M86" i="22"/>
  <c r="L86" i="22"/>
  <c r="P85" i="22"/>
  <c r="Q85" i="22" s="1"/>
  <c r="O85" i="22"/>
  <c r="N85" i="22"/>
  <c r="M85" i="22"/>
  <c r="L85" i="22"/>
  <c r="P84" i="22"/>
  <c r="Q84" i="22" s="1"/>
  <c r="O84" i="22"/>
  <c r="N84" i="22"/>
  <c r="M84" i="22"/>
  <c r="L84" i="22"/>
  <c r="Q83" i="22"/>
  <c r="P83" i="22"/>
  <c r="O83" i="22"/>
  <c r="N83" i="22"/>
  <c r="M83" i="22"/>
  <c r="L83" i="22"/>
  <c r="O82" i="22"/>
  <c r="P82" i="22" s="1"/>
  <c r="Q82" i="22" s="1"/>
  <c r="N82" i="22"/>
  <c r="M82" i="22"/>
  <c r="L82" i="22"/>
  <c r="Q81" i="22"/>
  <c r="P81" i="22"/>
  <c r="O81" i="22"/>
  <c r="M81" i="22"/>
  <c r="N81" i="22" s="1"/>
  <c r="L81" i="22"/>
  <c r="O80" i="22"/>
  <c r="P80" i="22" s="1"/>
  <c r="Q80" i="22" s="1"/>
  <c r="N80" i="22"/>
  <c r="M80" i="22"/>
  <c r="L80" i="22"/>
  <c r="P79" i="22"/>
  <c r="Q79" i="22" s="1"/>
  <c r="O79" i="22"/>
  <c r="M79" i="22"/>
  <c r="N79" i="22" s="1"/>
  <c r="L79" i="22"/>
  <c r="P78" i="22"/>
  <c r="Q78" i="22" s="1"/>
  <c r="O78" i="22"/>
  <c r="N78" i="22"/>
  <c r="M78" i="22"/>
  <c r="L78" i="22"/>
  <c r="Q77" i="22"/>
  <c r="O77" i="22"/>
  <c r="M77" i="22"/>
  <c r="N77" i="22" s="1"/>
  <c r="L77" i="22"/>
  <c r="O76" i="22"/>
  <c r="P76" i="22" s="1"/>
  <c r="Q76" i="22" s="1"/>
  <c r="N76" i="22"/>
  <c r="M76" i="22"/>
  <c r="L76" i="22"/>
  <c r="P75" i="22"/>
  <c r="Q75" i="22" s="1"/>
  <c r="O75" i="22"/>
  <c r="M75" i="22"/>
  <c r="N75" i="22" s="1"/>
  <c r="L75" i="22"/>
  <c r="Q74" i="22"/>
  <c r="O74" i="22"/>
  <c r="P74" i="22" s="1"/>
  <c r="M74" i="22"/>
  <c r="N74" i="22" s="1"/>
  <c r="L74" i="22"/>
  <c r="G74" i="22"/>
  <c r="N73" i="22"/>
  <c r="M73" i="22"/>
  <c r="L73" i="22"/>
  <c r="H73" i="22"/>
  <c r="G73" i="22"/>
  <c r="M72" i="22"/>
  <c r="N72" i="22" s="1"/>
  <c r="L72" i="22"/>
  <c r="H72" i="22"/>
  <c r="G72" i="22"/>
  <c r="Q71" i="22"/>
  <c r="P71" i="22"/>
  <c r="O71" i="22"/>
  <c r="M71" i="22"/>
  <c r="N71" i="22" s="1"/>
  <c r="L71" i="22"/>
  <c r="O70" i="22"/>
  <c r="P70" i="22" s="1"/>
  <c r="Q70" i="22" s="1"/>
  <c r="N70" i="22"/>
  <c r="M70" i="22"/>
  <c r="L70" i="22"/>
  <c r="P69" i="22"/>
  <c r="Q69" i="22" s="1"/>
  <c r="O69" i="22"/>
  <c r="M69" i="22"/>
  <c r="N69" i="22" s="1"/>
  <c r="L69" i="22"/>
  <c r="P68" i="22"/>
  <c r="Q68" i="22" s="1"/>
  <c r="O68" i="22"/>
  <c r="N68" i="22"/>
  <c r="M68" i="22"/>
  <c r="L68" i="22"/>
  <c r="P67" i="22"/>
  <c r="Q67" i="22" s="1"/>
  <c r="O67" i="22"/>
  <c r="N67" i="22"/>
  <c r="M67" i="22"/>
  <c r="L67" i="22"/>
  <c r="P66" i="22"/>
  <c r="Q66" i="22" s="1"/>
  <c r="O66" i="22"/>
  <c r="N66" i="22"/>
  <c r="M66" i="22"/>
  <c r="L66" i="22"/>
  <c r="Q65" i="22"/>
  <c r="P65" i="22"/>
  <c r="O65" i="22"/>
  <c r="N65" i="22"/>
  <c r="M65" i="22"/>
  <c r="L65" i="22"/>
  <c r="O64" i="22"/>
  <c r="P64" i="22" s="1"/>
  <c r="Q64" i="22" s="1"/>
  <c r="N64" i="22"/>
  <c r="M64" i="22"/>
  <c r="L64" i="22"/>
  <c r="Q63" i="22"/>
  <c r="P63" i="22"/>
  <c r="O63" i="22"/>
  <c r="M63" i="22"/>
  <c r="N63" i="22" s="1"/>
  <c r="L63" i="22"/>
  <c r="O62" i="22"/>
  <c r="P62" i="22" s="1"/>
  <c r="Q62" i="22" s="1"/>
  <c r="N62" i="22"/>
  <c r="M62" i="22"/>
  <c r="L62" i="22"/>
  <c r="P61" i="22"/>
  <c r="Q61" i="22" s="1"/>
  <c r="O61" i="22"/>
  <c r="M61" i="22"/>
  <c r="N61" i="22" s="1"/>
  <c r="L61" i="22"/>
  <c r="P60" i="22"/>
  <c r="Q60" i="22" s="1"/>
  <c r="O60" i="22"/>
  <c r="N60" i="22"/>
  <c r="M60" i="22"/>
  <c r="L60" i="22"/>
  <c r="P59" i="22"/>
  <c r="Q59" i="22" s="1"/>
  <c r="O59" i="22"/>
  <c r="N59" i="22"/>
  <c r="M59" i="22"/>
  <c r="L59" i="22"/>
  <c r="P58" i="22"/>
  <c r="Q58" i="22" s="1"/>
  <c r="O58" i="22"/>
  <c r="N58" i="22"/>
  <c r="M58" i="22"/>
  <c r="L58" i="22"/>
  <c r="Q57" i="22"/>
  <c r="P57" i="22"/>
  <c r="O57" i="22"/>
  <c r="N57" i="22"/>
  <c r="M57" i="22"/>
  <c r="L57" i="22"/>
  <c r="O56" i="22"/>
  <c r="P56" i="22" s="1"/>
  <c r="Q56" i="22" s="1"/>
  <c r="N56" i="22"/>
  <c r="M56" i="22"/>
  <c r="L56" i="22"/>
  <c r="Q55" i="22"/>
  <c r="P55" i="22"/>
  <c r="O55" i="22"/>
  <c r="M55" i="22"/>
  <c r="N55" i="22" s="1"/>
  <c r="L55" i="22"/>
  <c r="O54" i="22"/>
  <c r="P54" i="22" s="1"/>
  <c r="Q54" i="22" s="1"/>
  <c r="N54" i="22"/>
  <c r="M54" i="22"/>
  <c r="L54" i="22"/>
  <c r="P53" i="22"/>
  <c r="Q53" i="22" s="1"/>
  <c r="O53" i="22"/>
  <c r="M53" i="22"/>
  <c r="N53" i="22" s="1"/>
  <c r="L53" i="22"/>
  <c r="P52" i="22"/>
  <c r="Q52" i="22" s="1"/>
  <c r="O52" i="22"/>
  <c r="N52" i="22"/>
  <c r="M52" i="22"/>
  <c r="L52" i="22"/>
  <c r="P51" i="22"/>
  <c r="Q51" i="22" s="1"/>
  <c r="O51" i="22"/>
  <c r="N51" i="22"/>
  <c r="M51" i="22"/>
  <c r="L51" i="22"/>
  <c r="Q50" i="22"/>
  <c r="P50" i="22"/>
  <c r="O50" i="22"/>
  <c r="N50" i="22"/>
  <c r="M50" i="22"/>
  <c r="L50" i="22"/>
  <c r="O49" i="22"/>
  <c r="P49" i="22" s="1"/>
  <c r="Q49" i="22" s="1"/>
  <c r="N49" i="22"/>
  <c r="M49" i="22"/>
  <c r="L49" i="22"/>
  <c r="P48" i="22"/>
  <c r="Q48" i="22" s="1"/>
  <c r="O48" i="22"/>
  <c r="M48" i="22"/>
  <c r="N48" i="22" s="1"/>
  <c r="L48" i="22"/>
  <c r="Q47" i="22"/>
  <c r="P47" i="22"/>
  <c r="O47" i="22"/>
  <c r="N47" i="22"/>
  <c r="M47" i="22"/>
  <c r="L47" i="22"/>
  <c r="P46" i="22"/>
  <c r="Q46" i="22" s="1"/>
  <c r="O46" i="22"/>
  <c r="N46" i="22"/>
  <c r="M46" i="22"/>
  <c r="L46" i="22"/>
  <c r="O45" i="22"/>
  <c r="P45" i="22" s="1"/>
  <c r="Q45" i="22" s="1"/>
  <c r="N45" i="22"/>
  <c r="M45" i="22"/>
  <c r="L45" i="22"/>
  <c r="O44" i="22"/>
  <c r="P44" i="22" s="1"/>
  <c r="Q44" i="22" s="1"/>
  <c r="N44" i="22"/>
  <c r="M44" i="22"/>
  <c r="L44" i="22"/>
  <c r="Q43" i="22"/>
  <c r="P43" i="22"/>
  <c r="O43" i="22"/>
  <c r="M43" i="22"/>
  <c r="N43" i="22" s="1"/>
  <c r="L43" i="22"/>
  <c r="O42" i="22"/>
  <c r="P42" i="22" s="1"/>
  <c r="Q42" i="22" s="1"/>
  <c r="N42" i="22"/>
  <c r="M42" i="22"/>
  <c r="L42" i="22"/>
  <c r="Q41" i="22"/>
  <c r="P41" i="22"/>
  <c r="O41" i="22"/>
  <c r="M41" i="22"/>
  <c r="N41" i="22" s="1"/>
  <c r="L41" i="22"/>
  <c r="O40" i="22"/>
  <c r="P40" i="22" s="1"/>
  <c r="Q40" i="22" s="1"/>
  <c r="N40" i="22"/>
  <c r="M40" i="22"/>
  <c r="L40" i="22"/>
  <c r="P39" i="22"/>
  <c r="Q39" i="22" s="1"/>
  <c r="O39" i="22"/>
  <c r="M39" i="22"/>
  <c r="N39" i="22" s="1"/>
  <c r="L39" i="22"/>
  <c r="O38" i="22"/>
  <c r="P38" i="22" s="1"/>
  <c r="Q38" i="22" s="1"/>
  <c r="N38" i="22"/>
  <c r="M38" i="22"/>
  <c r="L38" i="22"/>
  <c r="P37" i="22"/>
  <c r="Q37" i="22" s="1"/>
  <c r="O37" i="22"/>
  <c r="M37" i="22"/>
  <c r="N37" i="22" s="1"/>
  <c r="L37" i="22"/>
  <c r="P36" i="22"/>
  <c r="Q36" i="22" s="1"/>
  <c r="O36" i="22"/>
  <c r="M36" i="22"/>
  <c r="N36" i="22" s="1"/>
  <c r="L36" i="22"/>
  <c r="P35" i="22"/>
  <c r="Q35" i="22" s="1"/>
  <c r="O35" i="22"/>
  <c r="N35" i="22"/>
  <c r="M35" i="22"/>
  <c r="L35" i="22"/>
  <c r="Q34" i="22"/>
  <c r="P34" i="22"/>
  <c r="O34" i="22"/>
  <c r="N34" i="22"/>
  <c r="M34" i="22"/>
  <c r="L34" i="22"/>
  <c r="P33" i="22"/>
  <c r="Q33" i="22" s="1"/>
  <c r="O33" i="22"/>
  <c r="N33" i="22"/>
  <c r="M33" i="22"/>
  <c r="L33" i="22"/>
  <c r="P32" i="22"/>
  <c r="Q32" i="22" s="1"/>
  <c r="O32" i="22"/>
  <c r="M32" i="22"/>
  <c r="N32" i="22" s="1"/>
  <c r="L32" i="22"/>
  <c r="Q31" i="22"/>
  <c r="P31" i="22"/>
  <c r="O31" i="22"/>
  <c r="N31" i="22"/>
  <c r="M31" i="22"/>
  <c r="L31" i="22"/>
  <c r="P30" i="22"/>
  <c r="Q30" i="22" s="1"/>
  <c r="O30" i="22"/>
  <c r="N30" i="22"/>
  <c r="M30" i="22"/>
  <c r="L30" i="22"/>
  <c r="O29" i="22"/>
  <c r="P29" i="22" s="1"/>
  <c r="Q29" i="22" s="1"/>
  <c r="N29" i="22"/>
  <c r="M29" i="22"/>
  <c r="L29" i="22"/>
  <c r="O28" i="22"/>
  <c r="P28" i="22" s="1"/>
  <c r="Q28" i="22" s="1"/>
  <c r="N28" i="22"/>
  <c r="M28" i="22"/>
  <c r="L28" i="22"/>
  <c r="Q27" i="22"/>
  <c r="P27" i="22"/>
  <c r="O27" i="22"/>
  <c r="M27" i="22"/>
  <c r="N27" i="22" s="1"/>
  <c r="L27" i="22"/>
  <c r="O26" i="22"/>
  <c r="P26" i="22" s="1"/>
  <c r="Q26" i="22" s="1"/>
  <c r="N26" i="22"/>
  <c r="M26" i="22"/>
  <c r="L26" i="22"/>
  <c r="Q25" i="22"/>
  <c r="P25" i="22"/>
  <c r="O25" i="22"/>
  <c r="M25" i="22"/>
  <c r="N25" i="22" s="1"/>
  <c r="L25" i="22"/>
  <c r="O24" i="22"/>
  <c r="P24" i="22" s="1"/>
  <c r="Q24" i="22" s="1"/>
  <c r="N24" i="22"/>
  <c r="M24" i="22"/>
  <c r="L24" i="22"/>
  <c r="P23" i="22"/>
  <c r="Q23" i="22" s="1"/>
  <c r="O23" i="22"/>
  <c r="M23" i="22"/>
  <c r="N23" i="22" s="1"/>
  <c r="L23" i="22"/>
  <c r="O22" i="22"/>
  <c r="P22" i="22" s="1"/>
  <c r="Q22" i="22" s="1"/>
  <c r="N22" i="22"/>
  <c r="M22" i="22"/>
  <c r="L22" i="22"/>
  <c r="P21" i="22"/>
  <c r="Q21" i="22" s="1"/>
  <c r="O21" i="22"/>
  <c r="M21" i="22"/>
  <c r="N21" i="22" s="1"/>
  <c r="L21" i="22"/>
  <c r="P20" i="22"/>
  <c r="Q20" i="22" s="1"/>
  <c r="O20" i="22"/>
  <c r="M20" i="22"/>
  <c r="N20" i="22" s="1"/>
  <c r="L20" i="22"/>
  <c r="P19" i="22"/>
  <c r="Q19" i="22" s="1"/>
  <c r="O19" i="22"/>
  <c r="N19" i="22"/>
  <c r="M19" i="22"/>
  <c r="L19" i="22"/>
  <c r="Q18" i="22"/>
  <c r="P18" i="22"/>
  <c r="O18" i="22"/>
  <c r="N18" i="22"/>
  <c r="M18" i="22"/>
  <c r="L18" i="22"/>
  <c r="O17" i="22"/>
  <c r="P17" i="22" s="1"/>
  <c r="Q17" i="22" s="1"/>
  <c r="N17" i="22"/>
  <c r="M17" i="22"/>
  <c r="L17" i="22"/>
  <c r="P16" i="22"/>
  <c r="Q16" i="22" s="1"/>
  <c r="O16" i="22"/>
  <c r="M16" i="22"/>
  <c r="N16" i="22" s="1"/>
  <c r="L16" i="22"/>
  <c r="Q15" i="22"/>
  <c r="P15" i="22"/>
  <c r="O15" i="22"/>
  <c r="N15" i="22"/>
  <c r="M15" i="22"/>
  <c r="L15" i="22"/>
  <c r="P14" i="22"/>
  <c r="Q14" i="22" s="1"/>
  <c r="O14" i="22"/>
  <c r="N14" i="22"/>
  <c r="M14" i="22"/>
  <c r="L14" i="22"/>
  <c r="O13" i="22"/>
  <c r="P13" i="22" s="1"/>
  <c r="Q13" i="22" s="1"/>
  <c r="N13" i="22"/>
  <c r="M13" i="22"/>
  <c r="L13" i="22"/>
  <c r="P12" i="22"/>
  <c r="Q12" i="22" s="1"/>
  <c r="O12" i="22"/>
  <c r="N12" i="22"/>
  <c r="M12" i="22"/>
  <c r="L12" i="22"/>
  <c r="Q11" i="22"/>
  <c r="P11" i="22"/>
  <c r="O11" i="22"/>
  <c r="N11" i="22"/>
  <c r="M11" i="22"/>
  <c r="L11" i="22"/>
  <c r="O10" i="22"/>
  <c r="P10" i="22" s="1"/>
  <c r="Q10" i="22" s="1"/>
  <c r="N10" i="22"/>
  <c r="M10" i="22"/>
  <c r="L10" i="22"/>
  <c r="L511" i="21"/>
  <c r="P510" i="21"/>
  <c r="Q510" i="21" s="1"/>
  <c r="O510" i="21"/>
  <c r="M510" i="21"/>
  <c r="N510" i="21" s="1"/>
  <c r="L510" i="21"/>
  <c r="Q509" i="21"/>
  <c r="P509" i="21"/>
  <c r="O509" i="21"/>
  <c r="M509" i="21"/>
  <c r="N509" i="21" s="1"/>
  <c r="L509" i="21"/>
  <c r="P508" i="21"/>
  <c r="Q508" i="21" s="1"/>
  <c r="O508" i="21"/>
  <c r="N508" i="21"/>
  <c r="M508" i="21"/>
  <c r="L508" i="21"/>
  <c r="O507" i="21"/>
  <c r="N507" i="21"/>
  <c r="O506" i="21"/>
  <c r="N506" i="21"/>
  <c r="O505" i="21"/>
  <c r="N505" i="21"/>
  <c r="O504" i="21"/>
  <c r="N504" i="21"/>
  <c r="O503" i="21"/>
  <c r="N503" i="21"/>
  <c r="O502" i="21"/>
  <c r="N502" i="21"/>
  <c r="O501" i="21"/>
  <c r="N501" i="21"/>
  <c r="O500" i="21"/>
  <c r="N500" i="21"/>
  <c r="O499" i="21"/>
  <c r="N499" i="21"/>
  <c r="O498" i="21"/>
  <c r="N498" i="21"/>
  <c r="O497" i="21"/>
  <c r="N497" i="21"/>
  <c r="O496" i="21"/>
  <c r="N496" i="21"/>
  <c r="O495" i="21"/>
  <c r="N495" i="21"/>
  <c r="O494" i="21"/>
  <c r="N494" i="21"/>
  <c r="O493" i="21"/>
  <c r="N493" i="21"/>
  <c r="O492" i="21"/>
  <c r="N492" i="21"/>
  <c r="O491" i="21"/>
  <c r="N491" i="21"/>
  <c r="O490" i="21"/>
  <c r="N490" i="21"/>
  <c r="O489" i="21"/>
  <c r="N489" i="21"/>
  <c r="O488" i="21"/>
  <c r="N488" i="21"/>
  <c r="O487" i="21"/>
  <c r="N487" i="21"/>
  <c r="O486" i="21"/>
  <c r="N486" i="21"/>
  <c r="O485" i="21"/>
  <c r="N485" i="21"/>
  <c r="O484" i="21"/>
  <c r="N484" i="21"/>
  <c r="O483" i="21"/>
  <c r="N483" i="21"/>
  <c r="O482" i="21"/>
  <c r="N482" i="21"/>
  <c r="O481" i="21"/>
  <c r="N481" i="21"/>
  <c r="O480" i="21"/>
  <c r="N480" i="21"/>
  <c r="O479" i="21"/>
  <c r="N479" i="21"/>
  <c r="O478" i="21"/>
  <c r="N478" i="21"/>
  <c r="O477" i="21"/>
  <c r="N477" i="21"/>
  <c r="O476" i="21"/>
  <c r="N476" i="21"/>
  <c r="O475" i="21"/>
  <c r="N475" i="21"/>
  <c r="O474" i="21"/>
  <c r="N474" i="21"/>
  <c r="O473" i="21"/>
  <c r="N473" i="21"/>
  <c r="O472" i="21"/>
  <c r="N472" i="21"/>
  <c r="O471" i="21"/>
  <c r="N471" i="21"/>
  <c r="O470" i="21"/>
  <c r="N470" i="21"/>
  <c r="O469" i="21"/>
  <c r="N469" i="21"/>
  <c r="O468" i="21"/>
  <c r="N468" i="21"/>
  <c r="O467" i="21"/>
  <c r="N467" i="21"/>
  <c r="O466" i="21"/>
  <c r="N466" i="21"/>
  <c r="O465" i="21"/>
  <c r="N465" i="21"/>
  <c r="O464" i="21"/>
  <c r="N464" i="21"/>
  <c r="O463" i="21"/>
  <c r="N463" i="21"/>
  <c r="O462" i="21"/>
  <c r="N462" i="21"/>
  <c r="O461" i="21"/>
  <c r="N461" i="21"/>
  <c r="O460" i="21"/>
  <c r="N460" i="21"/>
  <c r="O459" i="21"/>
  <c r="N459" i="21"/>
  <c r="O458" i="21"/>
  <c r="N458" i="21"/>
  <c r="O457" i="21"/>
  <c r="N457" i="21"/>
  <c r="O456" i="21"/>
  <c r="N456" i="21"/>
  <c r="O455" i="21"/>
  <c r="N455" i="21"/>
  <c r="O454" i="21"/>
  <c r="N454" i="21"/>
  <c r="O453" i="21"/>
  <c r="N453" i="21"/>
  <c r="O452" i="21"/>
  <c r="N452" i="21"/>
  <c r="O451" i="21"/>
  <c r="N451" i="21"/>
  <c r="O450" i="21"/>
  <c r="N450" i="21"/>
  <c r="O449" i="21"/>
  <c r="N449" i="21"/>
  <c r="O448" i="21"/>
  <c r="N448" i="21"/>
  <c r="O447" i="21"/>
  <c r="N447" i="21"/>
  <c r="O446" i="21"/>
  <c r="N446" i="21"/>
  <c r="O445" i="21"/>
  <c r="N445" i="21"/>
  <c r="O444" i="21"/>
  <c r="N444" i="21"/>
  <c r="O443" i="21"/>
  <c r="N443" i="21"/>
  <c r="O442" i="21"/>
  <c r="N442" i="21"/>
  <c r="O441" i="21"/>
  <c r="N441" i="21"/>
  <c r="O440" i="21"/>
  <c r="N440" i="21"/>
  <c r="O439" i="21"/>
  <c r="N439" i="21"/>
  <c r="O438" i="21"/>
  <c r="N438" i="21"/>
  <c r="O437" i="21"/>
  <c r="N437" i="21"/>
  <c r="O436" i="21"/>
  <c r="N436" i="21"/>
  <c r="O435" i="21"/>
  <c r="N435" i="21"/>
  <c r="O434" i="21"/>
  <c r="N434" i="21"/>
  <c r="O433" i="21"/>
  <c r="N433" i="21"/>
  <c r="O432" i="21"/>
  <c r="N432" i="21"/>
  <c r="O431" i="21"/>
  <c r="N431" i="21"/>
  <c r="O430" i="21"/>
  <c r="N430" i="21"/>
  <c r="O429" i="21"/>
  <c r="N429" i="21"/>
  <c r="O428" i="21"/>
  <c r="N428" i="21"/>
  <c r="O427" i="21"/>
  <c r="N427" i="21"/>
  <c r="O426" i="21"/>
  <c r="N426" i="21"/>
  <c r="O425" i="21"/>
  <c r="N425" i="21"/>
  <c r="O424" i="21"/>
  <c r="N424" i="21"/>
  <c r="O423" i="21"/>
  <c r="N423" i="21"/>
  <c r="O422" i="21"/>
  <c r="N422" i="21"/>
  <c r="O421" i="21"/>
  <c r="N421" i="21"/>
  <c r="O420" i="21"/>
  <c r="N420" i="21"/>
  <c r="O419" i="21"/>
  <c r="N419" i="21"/>
  <c r="O418" i="21"/>
  <c r="N418" i="21"/>
  <c r="O417" i="21"/>
  <c r="N417" i="21"/>
  <c r="O416" i="21"/>
  <c r="N416" i="21"/>
  <c r="O415" i="21"/>
  <c r="N415" i="21"/>
  <c r="O414" i="21"/>
  <c r="N414" i="21"/>
  <c r="O413" i="21"/>
  <c r="N413" i="21"/>
  <c r="O412" i="21"/>
  <c r="N412" i="21"/>
  <c r="O411" i="21"/>
  <c r="N411" i="21"/>
  <c r="O410" i="21"/>
  <c r="N410" i="21"/>
  <c r="O409" i="21"/>
  <c r="N409" i="21"/>
  <c r="O408" i="21"/>
  <c r="N408" i="21"/>
  <c r="O407" i="21"/>
  <c r="N407" i="21"/>
  <c r="O406" i="21"/>
  <c r="N406" i="21"/>
  <c r="O405" i="21"/>
  <c r="N405" i="21"/>
  <c r="O404" i="21"/>
  <c r="N404" i="21"/>
  <c r="O403" i="21"/>
  <c r="N403" i="21"/>
  <c r="O402" i="21"/>
  <c r="N402" i="21"/>
  <c r="O401" i="21"/>
  <c r="N401" i="21"/>
  <c r="O400" i="21"/>
  <c r="N400" i="21"/>
  <c r="O399" i="21"/>
  <c r="N399" i="21"/>
  <c r="O398" i="21"/>
  <c r="N398" i="21"/>
  <c r="O397" i="21"/>
  <c r="N397" i="21"/>
  <c r="O396" i="21"/>
  <c r="N396" i="21"/>
  <c r="O395" i="21"/>
  <c r="N395" i="21"/>
  <c r="O394" i="21"/>
  <c r="N394" i="21"/>
  <c r="O393" i="21"/>
  <c r="N393" i="21"/>
  <c r="O392" i="21"/>
  <c r="N392" i="21"/>
  <c r="O391" i="21"/>
  <c r="N391" i="21"/>
  <c r="O390" i="21"/>
  <c r="N390" i="21"/>
  <c r="O389" i="21"/>
  <c r="N389" i="21"/>
  <c r="O388" i="21"/>
  <c r="N388" i="21"/>
  <c r="O387" i="21"/>
  <c r="N387" i="21"/>
  <c r="O386" i="21"/>
  <c r="N386" i="21"/>
  <c r="O385" i="21"/>
  <c r="N385" i="21"/>
  <c r="O384" i="21"/>
  <c r="N384" i="21"/>
  <c r="O383" i="21"/>
  <c r="N383" i="21"/>
  <c r="O382" i="21"/>
  <c r="N382" i="21"/>
  <c r="O381" i="21"/>
  <c r="N381" i="21"/>
  <c r="O380" i="21"/>
  <c r="N380" i="21"/>
  <c r="O379" i="21"/>
  <c r="N379" i="21"/>
  <c r="O378" i="21"/>
  <c r="N378" i="21"/>
  <c r="O377" i="21"/>
  <c r="N377" i="21"/>
  <c r="O376" i="21"/>
  <c r="N376" i="21"/>
  <c r="O375" i="21"/>
  <c r="N375" i="21"/>
  <c r="O374" i="21"/>
  <c r="N374" i="21"/>
  <c r="O373" i="21"/>
  <c r="N373" i="21"/>
  <c r="O372" i="21"/>
  <c r="N372" i="21"/>
  <c r="O371" i="21"/>
  <c r="N371" i="21"/>
  <c r="O370" i="21"/>
  <c r="N370" i="21"/>
  <c r="O369" i="21"/>
  <c r="N369" i="21"/>
  <c r="O368" i="21"/>
  <c r="N368" i="21"/>
  <c r="O367" i="21"/>
  <c r="N367" i="21"/>
  <c r="O366" i="21"/>
  <c r="N366" i="21"/>
  <c r="O365" i="21"/>
  <c r="N365" i="21"/>
  <c r="O364" i="21"/>
  <c r="N364" i="21"/>
  <c r="O363" i="21"/>
  <c r="N363" i="21"/>
  <c r="O362" i="21"/>
  <c r="N362" i="21"/>
  <c r="O361" i="21"/>
  <c r="N361" i="21"/>
  <c r="O360" i="21"/>
  <c r="N360" i="21"/>
  <c r="O359" i="21"/>
  <c r="N359" i="21"/>
  <c r="O358" i="21"/>
  <c r="N358" i="21"/>
  <c r="O357" i="21"/>
  <c r="N357" i="21"/>
  <c r="O356" i="21"/>
  <c r="N356" i="21"/>
  <c r="O355" i="21"/>
  <c r="N355" i="21"/>
  <c r="O354" i="21"/>
  <c r="N354" i="21"/>
  <c r="O353" i="21"/>
  <c r="N353" i="21"/>
  <c r="O352" i="21"/>
  <c r="N352" i="21"/>
  <c r="O351" i="21"/>
  <c r="N351" i="21"/>
  <c r="O350" i="21"/>
  <c r="N350" i="21"/>
  <c r="O349" i="21"/>
  <c r="N349" i="21"/>
  <c r="O348" i="21"/>
  <c r="N348" i="21"/>
  <c r="O347" i="21"/>
  <c r="N347" i="21"/>
  <c r="O346" i="21"/>
  <c r="N346" i="21"/>
  <c r="O345" i="21"/>
  <c r="N345" i="21"/>
  <c r="O344" i="21"/>
  <c r="N344" i="21"/>
  <c r="O343" i="21"/>
  <c r="N343" i="21"/>
  <c r="O342" i="21"/>
  <c r="N342" i="21"/>
  <c r="O341" i="21"/>
  <c r="N341" i="21"/>
  <c r="O340" i="21"/>
  <c r="N340" i="21"/>
  <c r="O339" i="21"/>
  <c r="N339" i="21"/>
  <c r="O338" i="21"/>
  <c r="N338" i="21"/>
  <c r="O337" i="21"/>
  <c r="N337" i="21"/>
  <c r="O336" i="21"/>
  <c r="N336" i="21"/>
  <c r="O335" i="21"/>
  <c r="N335" i="21"/>
  <c r="O334" i="21"/>
  <c r="N334" i="21"/>
  <c r="O333" i="21"/>
  <c r="N333" i="21"/>
  <c r="O332" i="21"/>
  <c r="N332" i="21"/>
  <c r="O331" i="21"/>
  <c r="N331" i="21"/>
  <c r="O330" i="21"/>
  <c r="N330" i="21"/>
  <c r="O329" i="21"/>
  <c r="N329" i="21"/>
  <c r="O328" i="21"/>
  <c r="N328" i="21"/>
  <c r="O327" i="21"/>
  <c r="N327" i="21"/>
  <c r="O326" i="21"/>
  <c r="N326" i="21"/>
  <c r="O325" i="21"/>
  <c r="N325" i="21"/>
  <c r="O324" i="21"/>
  <c r="N324" i="21"/>
  <c r="O323" i="21"/>
  <c r="N323" i="21"/>
  <c r="O322" i="21"/>
  <c r="N322" i="21"/>
  <c r="O321" i="21"/>
  <c r="N321" i="21"/>
  <c r="O320" i="21"/>
  <c r="N320" i="21"/>
  <c r="O319" i="21"/>
  <c r="N319" i="21"/>
  <c r="O318" i="21"/>
  <c r="N318" i="21"/>
  <c r="O317" i="21"/>
  <c r="N317" i="21"/>
  <c r="O316" i="21"/>
  <c r="N316" i="21"/>
  <c r="O315" i="21"/>
  <c r="N315" i="21"/>
  <c r="O314" i="21"/>
  <c r="N314" i="21"/>
  <c r="O313" i="21"/>
  <c r="N313" i="21"/>
  <c r="O312" i="21"/>
  <c r="N312" i="21"/>
  <c r="O311" i="21"/>
  <c r="N311" i="21"/>
  <c r="O310" i="21"/>
  <c r="N310" i="21"/>
  <c r="O309" i="21"/>
  <c r="N309" i="21"/>
  <c r="O308" i="21"/>
  <c r="N308" i="21"/>
  <c r="O307" i="21"/>
  <c r="N307" i="21"/>
  <c r="O306" i="21"/>
  <c r="N306" i="21"/>
  <c r="O305" i="21"/>
  <c r="N305" i="21"/>
  <c r="O304" i="21"/>
  <c r="N304" i="21"/>
  <c r="O303" i="21"/>
  <c r="N303" i="21"/>
  <c r="O302" i="21"/>
  <c r="N302" i="21"/>
  <c r="O301" i="21"/>
  <c r="N301" i="21"/>
  <c r="O300" i="21"/>
  <c r="N300" i="21"/>
  <c r="O299" i="21"/>
  <c r="N299" i="21"/>
  <c r="O298" i="21"/>
  <c r="N298" i="21"/>
  <c r="O297" i="21"/>
  <c r="N297" i="21"/>
  <c r="O296" i="21"/>
  <c r="N296" i="21"/>
  <c r="O295" i="21"/>
  <c r="N295" i="21"/>
  <c r="O294" i="21"/>
  <c r="N294" i="21"/>
  <c r="M294" i="21"/>
  <c r="O293" i="21"/>
  <c r="M293" i="21"/>
  <c r="N293" i="21" s="1"/>
  <c r="O292" i="21"/>
  <c r="N292" i="21"/>
  <c r="M292" i="21"/>
  <c r="L292" i="21"/>
  <c r="O291" i="21"/>
  <c r="N291" i="21"/>
  <c r="M291" i="21"/>
  <c r="L291" i="21"/>
  <c r="O290" i="21"/>
  <c r="N290" i="21"/>
  <c r="M290" i="21"/>
  <c r="L290" i="21"/>
  <c r="O289" i="21"/>
  <c r="N289" i="21"/>
  <c r="M289" i="21"/>
  <c r="L289" i="21"/>
  <c r="O288" i="21"/>
  <c r="N288" i="21"/>
  <c r="M288" i="21"/>
  <c r="L288" i="21"/>
  <c r="O287" i="21"/>
  <c r="N287" i="21"/>
  <c r="M287" i="21"/>
  <c r="L287" i="21"/>
  <c r="O286" i="21"/>
  <c r="N286" i="21"/>
  <c r="M286" i="21"/>
  <c r="L286" i="21"/>
  <c r="O285" i="21"/>
  <c r="N285" i="21"/>
  <c r="M285" i="21"/>
  <c r="L285" i="21"/>
  <c r="O284" i="21"/>
  <c r="N284" i="21"/>
  <c r="M284" i="21"/>
  <c r="L284" i="21"/>
  <c r="O283" i="21"/>
  <c r="N283" i="21"/>
  <c r="M283" i="21"/>
  <c r="L283" i="21"/>
  <c r="O282" i="21"/>
  <c r="N282" i="21"/>
  <c r="M282" i="21"/>
  <c r="L282" i="21"/>
  <c r="O281" i="21"/>
  <c r="N281" i="21"/>
  <c r="M281" i="21"/>
  <c r="L281" i="21"/>
  <c r="O280" i="21"/>
  <c r="N280" i="21"/>
  <c r="M280" i="21"/>
  <c r="L280" i="21"/>
  <c r="O279" i="21"/>
  <c r="N279" i="21"/>
  <c r="M279" i="21"/>
  <c r="L279" i="21"/>
  <c r="O278" i="21"/>
  <c r="N278" i="21"/>
  <c r="M278" i="21"/>
  <c r="L278" i="21"/>
  <c r="O277" i="21"/>
  <c r="N277" i="21"/>
  <c r="M277" i="21"/>
  <c r="L277" i="21"/>
  <c r="O276" i="21"/>
  <c r="N276" i="21"/>
  <c r="M276" i="21"/>
  <c r="L276" i="21"/>
  <c r="O275" i="21"/>
  <c r="N275" i="21"/>
  <c r="M275" i="21"/>
  <c r="L275" i="21"/>
  <c r="O274" i="21"/>
  <c r="N274" i="21"/>
  <c r="M274" i="21"/>
  <c r="L274" i="21"/>
  <c r="O273" i="21"/>
  <c r="N273" i="21"/>
  <c r="M273" i="21"/>
  <c r="L273" i="21"/>
  <c r="O272" i="21"/>
  <c r="N272" i="21"/>
  <c r="M272" i="21"/>
  <c r="L272" i="21"/>
  <c r="O271" i="21"/>
  <c r="N271" i="21"/>
  <c r="M271" i="21"/>
  <c r="L271" i="21"/>
  <c r="O270" i="21"/>
  <c r="N270" i="21"/>
  <c r="M270" i="21"/>
  <c r="L270" i="21"/>
  <c r="O269" i="21"/>
  <c r="N269" i="21"/>
  <c r="M269" i="21"/>
  <c r="L269" i="21"/>
  <c r="O268" i="21"/>
  <c r="N268" i="21"/>
  <c r="M268" i="21"/>
  <c r="L268" i="21"/>
  <c r="O267" i="21"/>
  <c r="N267" i="21"/>
  <c r="M267" i="21"/>
  <c r="L267" i="21"/>
  <c r="O266" i="21"/>
  <c r="N266" i="21"/>
  <c r="M266" i="21"/>
  <c r="L266" i="21"/>
  <c r="O265" i="21"/>
  <c r="N265" i="21"/>
  <c r="M265" i="21"/>
  <c r="L265" i="21"/>
  <c r="O264" i="21"/>
  <c r="N264" i="21"/>
  <c r="M264" i="21"/>
  <c r="L264" i="21"/>
  <c r="O263" i="21"/>
  <c r="N263" i="21"/>
  <c r="M263" i="21"/>
  <c r="L263" i="21"/>
  <c r="O262" i="21"/>
  <c r="N262" i="21"/>
  <c r="M262" i="21"/>
  <c r="L262" i="21"/>
  <c r="O261" i="21"/>
  <c r="N261" i="21"/>
  <c r="M261" i="21"/>
  <c r="L261" i="21"/>
  <c r="O260" i="21"/>
  <c r="N260" i="21"/>
  <c r="M260" i="21"/>
  <c r="L260" i="21"/>
  <c r="O259" i="21"/>
  <c r="N259" i="21"/>
  <c r="M259" i="21"/>
  <c r="L259" i="21"/>
  <c r="O258" i="21"/>
  <c r="N258" i="21"/>
  <c r="M258" i="21"/>
  <c r="L258" i="21"/>
  <c r="O257" i="21"/>
  <c r="N257" i="21"/>
  <c r="M257" i="21"/>
  <c r="L257" i="21"/>
  <c r="O256" i="21"/>
  <c r="N256" i="21"/>
  <c r="M256" i="21"/>
  <c r="L256" i="21"/>
  <c r="O255" i="21"/>
  <c r="N255" i="21"/>
  <c r="M255" i="21"/>
  <c r="L255" i="21"/>
  <c r="O254" i="21"/>
  <c r="N254" i="21"/>
  <c r="M254" i="21"/>
  <c r="L254" i="21"/>
  <c r="O253" i="21"/>
  <c r="N253" i="21"/>
  <c r="M253" i="21"/>
  <c r="L253" i="21"/>
  <c r="O252" i="21"/>
  <c r="N252" i="21"/>
  <c r="M252" i="21"/>
  <c r="L252" i="21"/>
  <c r="O251" i="21"/>
  <c r="N251" i="21"/>
  <c r="M251" i="21"/>
  <c r="L251" i="21"/>
  <c r="O250" i="21"/>
  <c r="N250" i="21"/>
  <c r="M250" i="21"/>
  <c r="L250" i="21"/>
  <c r="O249" i="21"/>
  <c r="N249" i="21"/>
  <c r="M249" i="21"/>
  <c r="L249" i="21"/>
  <c r="O248" i="21"/>
  <c r="N248" i="21"/>
  <c r="M248" i="21"/>
  <c r="L248" i="21"/>
  <c r="O247" i="21"/>
  <c r="N247" i="21"/>
  <c r="M247" i="21"/>
  <c r="L247" i="21"/>
  <c r="O246" i="21"/>
  <c r="N246" i="21"/>
  <c r="M246" i="21"/>
  <c r="L246" i="21"/>
  <c r="O245" i="21"/>
  <c r="N245" i="21"/>
  <c r="M245" i="21"/>
  <c r="L245" i="21"/>
  <c r="O244" i="21"/>
  <c r="N244" i="21"/>
  <c r="M244" i="21"/>
  <c r="L244" i="21"/>
  <c r="O243" i="21"/>
  <c r="N243" i="21"/>
  <c r="M243" i="21"/>
  <c r="L243" i="21"/>
  <c r="O242" i="21"/>
  <c r="N242" i="21"/>
  <c r="M242" i="21"/>
  <c r="L242" i="21"/>
  <c r="O241" i="21"/>
  <c r="N241" i="21"/>
  <c r="M241" i="21"/>
  <c r="L241" i="21"/>
  <c r="O240" i="21"/>
  <c r="N240" i="21"/>
  <c r="M240" i="21"/>
  <c r="L240" i="21"/>
  <c r="O239" i="21"/>
  <c r="N239" i="21"/>
  <c r="M239" i="21"/>
  <c r="L239" i="21"/>
  <c r="O238" i="21"/>
  <c r="N238" i="21"/>
  <c r="M238" i="21"/>
  <c r="L238" i="21"/>
  <c r="O237" i="21"/>
  <c r="N237" i="21"/>
  <c r="M237" i="21"/>
  <c r="L237" i="21"/>
  <c r="O236" i="21"/>
  <c r="N236" i="21"/>
  <c r="M236" i="21"/>
  <c r="L236" i="21"/>
  <c r="O235" i="21"/>
  <c r="N235" i="21"/>
  <c r="M235" i="21"/>
  <c r="L235" i="21"/>
  <c r="O234" i="21"/>
  <c r="N234" i="21"/>
  <c r="M234" i="21"/>
  <c r="L234" i="21"/>
  <c r="O233" i="21"/>
  <c r="N233" i="21"/>
  <c r="M233" i="21"/>
  <c r="L233" i="21"/>
  <c r="O232" i="21"/>
  <c r="N232" i="21"/>
  <c r="M232" i="21"/>
  <c r="L232" i="21"/>
  <c r="O231" i="21"/>
  <c r="N231" i="21"/>
  <c r="M231" i="21"/>
  <c r="L231" i="21"/>
  <c r="O230" i="21"/>
  <c r="N230" i="21"/>
  <c r="M230" i="21"/>
  <c r="L230" i="21"/>
  <c r="O229" i="21"/>
  <c r="N229" i="21"/>
  <c r="M229" i="21"/>
  <c r="L229" i="21"/>
  <c r="O228" i="21"/>
  <c r="N228" i="21"/>
  <c r="M228" i="21"/>
  <c r="L228" i="21"/>
  <c r="O227" i="21"/>
  <c r="N227" i="21"/>
  <c r="M227" i="21"/>
  <c r="L227" i="21"/>
  <c r="O226" i="21"/>
  <c r="N226" i="21"/>
  <c r="M226" i="21"/>
  <c r="L226" i="21"/>
  <c r="O225" i="21"/>
  <c r="N225" i="21"/>
  <c r="M225" i="21"/>
  <c r="L225" i="21"/>
  <c r="O224" i="21"/>
  <c r="N224" i="21"/>
  <c r="M224" i="21"/>
  <c r="L224" i="21"/>
  <c r="O223" i="21"/>
  <c r="N223" i="21"/>
  <c r="M223" i="21"/>
  <c r="L223" i="21"/>
  <c r="O222" i="21"/>
  <c r="N222" i="21"/>
  <c r="M222" i="21"/>
  <c r="L222" i="21"/>
  <c r="O221" i="21"/>
  <c r="N221" i="21"/>
  <c r="M221" i="21"/>
  <c r="L221" i="21"/>
  <c r="O220" i="21"/>
  <c r="N220" i="21"/>
  <c r="M220" i="21"/>
  <c r="L220" i="21"/>
  <c r="O219" i="21"/>
  <c r="N219" i="21"/>
  <c r="M219" i="21"/>
  <c r="L219" i="21"/>
  <c r="O218" i="21"/>
  <c r="N218" i="21"/>
  <c r="M218" i="21"/>
  <c r="L218" i="21"/>
  <c r="O217" i="21"/>
  <c r="N217" i="21"/>
  <c r="M217" i="21"/>
  <c r="L217" i="21"/>
  <c r="O216" i="21"/>
  <c r="N216" i="21"/>
  <c r="M216" i="21"/>
  <c r="L216" i="21"/>
  <c r="O215" i="21"/>
  <c r="N215" i="21"/>
  <c r="M215" i="21"/>
  <c r="L215" i="21"/>
  <c r="O214" i="21"/>
  <c r="N214" i="21"/>
  <c r="M214" i="21"/>
  <c r="L214" i="21"/>
  <c r="O213" i="21"/>
  <c r="N213" i="21"/>
  <c r="M213" i="21"/>
  <c r="L213" i="21"/>
  <c r="O212" i="21"/>
  <c r="N212" i="21"/>
  <c r="M212" i="21"/>
  <c r="L212" i="21"/>
  <c r="O211" i="21"/>
  <c r="N211" i="21"/>
  <c r="M211" i="21"/>
  <c r="L211" i="21"/>
  <c r="O210" i="21"/>
  <c r="N210" i="21"/>
  <c r="M210" i="21"/>
  <c r="L210" i="21"/>
  <c r="O209" i="21"/>
  <c r="N209" i="21"/>
  <c r="M209" i="21"/>
  <c r="L209" i="21"/>
  <c r="O208" i="21"/>
  <c r="N208" i="21"/>
  <c r="M208" i="21"/>
  <c r="L208" i="21"/>
  <c r="O207" i="21"/>
  <c r="N207" i="21"/>
  <c r="M207" i="21"/>
  <c r="L207" i="21"/>
  <c r="O206" i="21"/>
  <c r="N206" i="21"/>
  <c r="M206" i="21"/>
  <c r="L206" i="21"/>
  <c r="O205" i="21"/>
  <c r="N205" i="21"/>
  <c r="M205" i="21"/>
  <c r="L205" i="21"/>
  <c r="O204" i="21"/>
  <c r="N204" i="21"/>
  <c r="M204" i="21"/>
  <c r="L204" i="21"/>
  <c r="O203" i="21"/>
  <c r="N203" i="21"/>
  <c r="M203" i="21"/>
  <c r="L203" i="21"/>
  <c r="O202" i="21"/>
  <c r="N202" i="21"/>
  <c r="M202" i="21"/>
  <c r="L202" i="21"/>
  <c r="O201" i="21"/>
  <c r="N201" i="21"/>
  <c r="M201" i="21"/>
  <c r="L201" i="21"/>
  <c r="O200" i="21"/>
  <c r="N200" i="21"/>
  <c r="M200" i="21"/>
  <c r="L200" i="21"/>
  <c r="O199" i="21"/>
  <c r="N199" i="21"/>
  <c r="M199" i="21"/>
  <c r="L199" i="21"/>
  <c r="O198" i="21"/>
  <c r="N198" i="21"/>
  <c r="M198" i="21"/>
  <c r="L198" i="21"/>
  <c r="O197" i="21"/>
  <c r="N197" i="21"/>
  <c r="M197" i="21"/>
  <c r="L197" i="21"/>
  <c r="O196" i="21"/>
  <c r="N196" i="21"/>
  <c r="M196" i="21"/>
  <c r="L196" i="21"/>
  <c r="O195" i="21"/>
  <c r="N195" i="21"/>
  <c r="M195" i="21"/>
  <c r="L195" i="21"/>
  <c r="O194" i="21"/>
  <c r="N194" i="21"/>
  <c r="M194" i="21"/>
  <c r="L194" i="21"/>
  <c r="O193" i="21"/>
  <c r="N193" i="21"/>
  <c r="M193" i="21"/>
  <c r="L193" i="21"/>
  <c r="O192" i="21"/>
  <c r="N192" i="21"/>
  <c r="M192" i="21"/>
  <c r="L192" i="21"/>
  <c r="O191" i="21"/>
  <c r="N191" i="21"/>
  <c r="M191" i="21"/>
  <c r="L191" i="21"/>
  <c r="O190" i="21"/>
  <c r="N190" i="21"/>
  <c r="M190" i="21"/>
  <c r="L190" i="21"/>
  <c r="O189" i="21"/>
  <c r="N189" i="21"/>
  <c r="M189" i="21"/>
  <c r="L189" i="21"/>
  <c r="O188" i="21"/>
  <c r="N188" i="21"/>
  <c r="M188" i="21"/>
  <c r="L188" i="21"/>
  <c r="O187" i="21"/>
  <c r="N187" i="21"/>
  <c r="M187" i="21"/>
  <c r="L187" i="21"/>
  <c r="O186" i="21"/>
  <c r="N186" i="21"/>
  <c r="M186" i="21"/>
  <c r="L186" i="21"/>
  <c r="O185" i="21"/>
  <c r="N185" i="21"/>
  <c r="M185" i="21"/>
  <c r="L185" i="21"/>
  <c r="O184" i="21"/>
  <c r="N184" i="21"/>
  <c r="M184" i="21"/>
  <c r="L184" i="21"/>
  <c r="O183" i="21"/>
  <c r="N183" i="21"/>
  <c r="M183" i="21"/>
  <c r="L183" i="21"/>
  <c r="O182" i="21"/>
  <c r="N182" i="21"/>
  <c r="M182" i="21"/>
  <c r="L182" i="21"/>
  <c r="O181" i="21"/>
  <c r="N181" i="21"/>
  <c r="M181" i="21"/>
  <c r="L181" i="21"/>
  <c r="O180" i="21"/>
  <c r="N180" i="21"/>
  <c r="M180" i="21"/>
  <c r="L180" i="21"/>
  <c r="O179" i="21"/>
  <c r="N179" i="21"/>
  <c r="M179" i="21"/>
  <c r="L179" i="21"/>
  <c r="O178" i="21"/>
  <c r="N178" i="21"/>
  <c r="M178" i="21"/>
  <c r="L178" i="21"/>
  <c r="O177" i="21"/>
  <c r="N177" i="21"/>
  <c r="M177" i="21"/>
  <c r="L177" i="21"/>
  <c r="O176" i="21"/>
  <c r="N176" i="21"/>
  <c r="M176" i="21"/>
  <c r="L176" i="21"/>
  <c r="O175" i="21"/>
  <c r="N175" i="21"/>
  <c r="M175" i="21"/>
  <c r="L175" i="21"/>
  <c r="O174" i="21"/>
  <c r="N174" i="21"/>
  <c r="M174" i="21"/>
  <c r="L174" i="21"/>
  <c r="O173" i="21"/>
  <c r="N173" i="21"/>
  <c r="M173" i="21"/>
  <c r="L173" i="21"/>
  <c r="O172" i="21"/>
  <c r="N172" i="21"/>
  <c r="M172" i="21"/>
  <c r="L172" i="21"/>
  <c r="O171" i="21"/>
  <c r="N171" i="21"/>
  <c r="M171" i="21"/>
  <c r="L171" i="21"/>
  <c r="Q170" i="21"/>
  <c r="P170" i="21"/>
  <c r="O170" i="21"/>
  <c r="M170" i="21"/>
  <c r="N170" i="21" s="1"/>
  <c r="L170" i="21"/>
  <c r="O169" i="21"/>
  <c r="P169" i="21" s="1"/>
  <c r="Q169" i="21" s="1"/>
  <c r="N169" i="21"/>
  <c r="M169" i="21"/>
  <c r="L169" i="21"/>
  <c r="Q168" i="21"/>
  <c r="P168" i="21"/>
  <c r="O168" i="21"/>
  <c r="M168" i="21"/>
  <c r="N168" i="21" s="1"/>
  <c r="L168" i="21"/>
  <c r="O167" i="21"/>
  <c r="P167" i="21" s="1"/>
  <c r="Q167" i="21" s="1"/>
  <c r="N167" i="21"/>
  <c r="M167" i="21"/>
  <c r="L167" i="21"/>
  <c r="Q166" i="21"/>
  <c r="P166" i="21"/>
  <c r="O166" i="21"/>
  <c r="M166" i="21"/>
  <c r="N166" i="21" s="1"/>
  <c r="L166" i="21"/>
  <c r="O165" i="21"/>
  <c r="P165" i="21" s="1"/>
  <c r="Q165" i="21" s="1"/>
  <c r="N165" i="21"/>
  <c r="M165" i="21"/>
  <c r="L165" i="21"/>
  <c r="Q164" i="21"/>
  <c r="P164" i="21"/>
  <c r="O164" i="21"/>
  <c r="M164" i="21"/>
  <c r="N164" i="21" s="1"/>
  <c r="L164" i="21"/>
  <c r="O163" i="21"/>
  <c r="P163" i="21" s="1"/>
  <c r="Q163" i="21" s="1"/>
  <c r="N163" i="21"/>
  <c r="M163" i="21"/>
  <c r="L163" i="21"/>
  <c r="Q162" i="21"/>
  <c r="P162" i="21"/>
  <c r="O162" i="21"/>
  <c r="M162" i="21"/>
  <c r="N162" i="21" s="1"/>
  <c r="L162" i="21"/>
  <c r="O161" i="21"/>
  <c r="P161" i="21" s="1"/>
  <c r="Q161" i="21" s="1"/>
  <c r="N161" i="21"/>
  <c r="M161" i="21"/>
  <c r="L161" i="21"/>
  <c r="Q160" i="21"/>
  <c r="P160" i="21"/>
  <c r="O160" i="21"/>
  <c r="M160" i="21"/>
  <c r="N160" i="21" s="1"/>
  <c r="L160" i="21"/>
  <c r="O159" i="21"/>
  <c r="P159" i="21" s="1"/>
  <c r="Q159" i="21" s="1"/>
  <c r="N159" i="21"/>
  <c r="M159" i="21"/>
  <c r="L159" i="21"/>
  <c r="Q158" i="21"/>
  <c r="P158" i="21"/>
  <c r="O158" i="21"/>
  <c r="M158" i="21"/>
  <c r="N158" i="21" s="1"/>
  <c r="L158" i="21"/>
  <c r="O157" i="21"/>
  <c r="P157" i="21" s="1"/>
  <c r="Q157" i="21" s="1"/>
  <c r="N157" i="21"/>
  <c r="M157" i="21"/>
  <c r="L157" i="21"/>
  <c r="Q156" i="21"/>
  <c r="P156" i="21"/>
  <c r="O156" i="21"/>
  <c r="M156" i="21"/>
  <c r="N156" i="21" s="1"/>
  <c r="L156" i="21"/>
  <c r="O155" i="21"/>
  <c r="P155" i="21" s="1"/>
  <c r="Q155" i="21" s="1"/>
  <c r="N155" i="21"/>
  <c r="M155" i="21"/>
  <c r="L155" i="21"/>
  <c r="Q154" i="21"/>
  <c r="P154" i="21"/>
  <c r="O154" i="21"/>
  <c r="M154" i="21"/>
  <c r="N154" i="21" s="1"/>
  <c r="L154" i="21"/>
  <c r="O153" i="21"/>
  <c r="P153" i="21" s="1"/>
  <c r="Q153" i="21" s="1"/>
  <c r="N153" i="21"/>
  <c r="M153" i="21"/>
  <c r="L153" i="21"/>
  <c r="Q152" i="21"/>
  <c r="P152" i="21"/>
  <c r="O152" i="21"/>
  <c r="M152" i="21"/>
  <c r="N152" i="21" s="1"/>
  <c r="L152" i="21"/>
  <c r="O151" i="21"/>
  <c r="P151" i="21" s="1"/>
  <c r="Q151" i="21" s="1"/>
  <c r="N151" i="21"/>
  <c r="M151" i="21"/>
  <c r="L151" i="21"/>
  <c r="Q150" i="21"/>
  <c r="P150" i="21"/>
  <c r="O150" i="21"/>
  <c r="M150" i="21"/>
  <c r="N150" i="21" s="1"/>
  <c r="L150" i="21"/>
  <c r="O149" i="21"/>
  <c r="P149" i="21" s="1"/>
  <c r="Q149" i="21" s="1"/>
  <c r="N149" i="21"/>
  <c r="M149" i="21"/>
  <c r="L149" i="21"/>
  <c r="Q148" i="21"/>
  <c r="P148" i="21"/>
  <c r="O148" i="21"/>
  <c r="M148" i="21"/>
  <c r="N148" i="21" s="1"/>
  <c r="L148" i="21"/>
  <c r="O147" i="21"/>
  <c r="P147" i="21" s="1"/>
  <c r="Q147" i="21" s="1"/>
  <c r="N147" i="21"/>
  <c r="M147" i="21"/>
  <c r="L147" i="21"/>
  <c r="Q146" i="21"/>
  <c r="P146" i="21"/>
  <c r="O146" i="21"/>
  <c r="M146" i="21"/>
  <c r="N146" i="21" s="1"/>
  <c r="L146" i="21"/>
  <c r="O145" i="21"/>
  <c r="P145" i="21" s="1"/>
  <c r="Q145" i="21" s="1"/>
  <c r="N145" i="21"/>
  <c r="M145" i="21"/>
  <c r="L145" i="21"/>
  <c r="Q144" i="21"/>
  <c r="P144" i="21"/>
  <c r="O144" i="21"/>
  <c r="M144" i="21"/>
  <c r="N144" i="21" s="1"/>
  <c r="L144" i="21"/>
  <c r="O143" i="21"/>
  <c r="P143" i="21" s="1"/>
  <c r="Q143" i="21" s="1"/>
  <c r="N143" i="21"/>
  <c r="M143" i="21"/>
  <c r="L143" i="21"/>
  <c r="Q142" i="21"/>
  <c r="P142" i="21"/>
  <c r="O142" i="21"/>
  <c r="M142" i="21"/>
  <c r="N142" i="21" s="1"/>
  <c r="L142" i="21"/>
  <c r="O141" i="21"/>
  <c r="P141" i="21" s="1"/>
  <c r="Q141" i="21" s="1"/>
  <c r="N141" i="21"/>
  <c r="M141" i="21"/>
  <c r="L141" i="21"/>
  <c r="Q140" i="21"/>
  <c r="P140" i="21"/>
  <c r="O140" i="21"/>
  <c r="M140" i="21"/>
  <c r="N140" i="21" s="1"/>
  <c r="L140" i="21"/>
  <c r="O139" i="21"/>
  <c r="P139" i="21" s="1"/>
  <c r="Q139" i="21" s="1"/>
  <c r="N139" i="21"/>
  <c r="M139" i="21"/>
  <c r="L139" i="21"/>
  <c r="Q138" i="21"/>
  <c r="P138" i="21"/>
  <c r="O138" i="21"/>
  <c r="M138" i="21"/>
  <c r="N138" i="21" s="1"/>
  <c r="L138" i="21"/>
  <c r="O137" i="21"/>
  <c r="P137" i="21" s="1"/>
  <c r="Q137" i="21" s="1"/>
  <c r="N137" i="21"/>
  <c r="M137" i="21"/>
  <c r="L137" i="21"/>
  <c r="Q136" i="21"/>
  <c r="P136" i="21"/>
  <c r="O136" i="21"/>
  <c r="M136" i="21"/>
  <c r="N136" i="21" s="1"/>
  <c r="L136" i="21"/>
  <c r="O135" i="21"/>
  <c r="P135" i="21" s="1"/>
  <c r="Q135" i="21" s="1"/>
  <c r="N135" i="21"/>
  <c r="M135" i="21"/>
  <c r="L135" i="21"/>
  <c r="Q134" i="21"/>
  <c r="P134" i="21"/>
  <c r="O134" i="21"/>
  <c r="M134" i="21"/>
  <c r="N134" i="21" s="1"/>
  <c r="L134" i="21"/>
  <c r="O133" i="21"/>
  <c r="P133" i="21" s="1"/>
  <c r="Q133" i="21" s="1"/>
  <c r="N133" i="21"/>
  <c r="M133" i="21"/>
  <c r="L133" i="21"/>
  <c r="Q132" i="21"/>
  <c r="P132" i="21"/>
  <c r="O132" i="21"/>
  <c r="M132" i="21"/>
  <c r="N132" i="21" s="1"/>
  <c r="L132" i="21"/>
  <c r="O131" i="21"/>
  <c r="P131" i="21" s="1"/>
  <c r="Q131" i="21" s="1"/>
  <c r="N131" i="21"/>
  <c r="M131" i="21"/>
  <c r="L131" i="21"/>
  <c r="Q130" i="21"/>
  <c r="P130" i="21"/>
  <c r="O130" i="21"/>
  <c r="M130" i="21"/>
  <c r="N130" i="21" s="1"/>
  <c r="L130" i="21"/>
  <c r="O129" i="21"/>
  <c r="P129" i="21" s="1"/>
  <c r="Q129" i="21" s="1"/>
  <c r="N129" i="21"/>
  <c r="M129" i="21"/>
  <c r="L129" i="21"/>
  <c r="Q128" i="21"/>
  <c r="P128" i="21"/>
  <c r="O128" i="21"/>
  <c r="M128" i="21"/>
  <c r="N128" i="21" s="1"/>
  <c r="L128" i="21"/>
  <c r="O127" i="21"/>
  <c r="P127" i="21" s="1"/>
  <c r="Q127" i="21" s="1"/>
  <c r="N127" i="21"/>
  <c r="M127" i="21"/>
  <c r="L127" i="21"/>
  <c r="Q126" i="21"/>
  <c r="P126" i="21"/>
  <c r="O126" i="21"/>
  <c r="M126" i="21"/>
  <c r="N126" i="21" s="1"/>
  <c r="L126" i="21"/>
  <c r="O125" i="21"/>
  <c r="P125" i="21" s="1"/>
  <c r="Q125" i="21" s="1"/>
  <c r="N125" i="21"/>
  <c r="M125" i="21"/>
  <c r="L125" i="21"/>
  <c r="Q124" i="21"/>
  <c r="P124" i="21"/>
  <c r="O124" i="21"/>
  <c r="M124" i="21"/>
  <c r="N124" i="21" s="1"/>
  <c r="L124" i="21"/>
  <c r="O123" i="21"/>
  <c r="P123" i="21" s="1"/>
  <c r="Q123" i="21" s="1"/>
  <c r="N123" i="21"/>
  <c r="M123" i="21"/>
  <c r="L123" i="21"/>
  <c r="Q122" i="21"/>
  <c r="P122" i="21"/>
  <c r="O122" i="21"/>
  <c r="M122" i="21"/>
  <c r="N122" i="21" s="1"/>
  <c r="L122" i="21"/>
  <c r="O121" i="21"/>
  <c r="P121" i="21" s="1"/>
  <c r="Q121" i="21" s="1"/>
  <c r="N121" i="21"/>
  <c r="M121" i="21"/>
  <c r="L121" i="21"/>
  <c r="Q120" i="21"/>
  <c r="P120" i="21"/>
  <c r="O120" i="21"/>
  <c r="M120" i="21"/>
  <c r="N120" i="21" s="1"/>
  <c r="L120" i="21"/>
  <c r="O119" i="21"/>
  <c r="P119" i="21" s="1"/>
  <c r="Q119" i="21" s="1"/>
  <c r="N119" i="21"/>
  <c r="M119" i="21"/>
  <c r="L119" i="21"/>
  <c r="Q118" i="21"/>
  <c r="P118" i="21"/>
  <c r="O118" i="21"/>
  <c r="M118" i="21"/>
  <c r="N118" i="21" s="1"/>
  <c r="L118" i="21"/>
  <c r="O117" i="21"/>
  <c r="P117" i="21" s="1"/>
  <c r="Q117" i="21" s="1"/>
  <c r="N117" i="21"/>
  <c r="M117" i="21"/>
  <c r="L117" i="21"/>
  <c r="Q116" i="21"/>
  <c r="P116" i="21"/>
  <c r="O116" i="21"/>
  <c r="M116" i="21"/>
  <c r="N116" i="21" s="1"/>
  <c r="L116" i="21"/>
  <c r="O115" i="21"/>
  <c r="P115" i="21" s="1"/>
  <c r="Q115" i="21" s="1"/>
  <c r="N115" i="21"/>
  <c r="M115" i="21"/>
  <c r="L115" i="21"/>
  <c r="Q114" i="21"/>
  <c r="P114" i="21"/>
  <c r="O114" i="21"/>
  <c r="M114" i="21"/>
  <c r="N114" i="21" s="1"/>
  <c r="L114" i="21"/>
  <c r="O113" i="21"/>
  <c r="P113" i="21" s="1"/>
  <c r="Q113" i="21" s="1"/>
  <c r="N113" i="21"/>
  <c r="M113" i="21"/>
  <c r="L113" i="21"/>
  <c r="Q112" i="21"/>
  <c r="P112" i="21"/>
  <c r="O112" i="21"/>
  <c r="M112" i="21"/>
  <c r="N112" i="21" s="1"/>
  <c r="L112" i="21"/>
  <c r="O111" i="21"/>
  <c r="P111" i="21" s="1"/>
  <c r="Q111" i="21" s="1"/>
  <c r="N111" i="21"/>
  <c r="M111" i="21"/>
  <c r="L111" i="21"/>
  <c r="Q110" i="21"/>
  <c r="P110" i="21"/>
  <c r="O110" i="21"/>
  <c r="M110" i="21"/>
  <c r="N110" i="21" s="1"/>
  <c r="L110" i="21"/>
  <c r="O109" i="21"/>
  <c r="P109" i="21" s="1"/>
  <c r="Q109" i="21" s="1"/>
  <c r="N109" i="21"/>
  <c r="M109" i="21"/>
  <c r="L109" i="21"/>
  <c r="Q108" i="21"/>
  <c r="P108" i="21"/>
  <c r="O108" i="21"/>
  <c r="M108" i="21"/>
  <c r="N108" i="21" s="1"/>
  <c r="L108" i="21"/>
  <c r="O107" i="21"/>
  <c r="P107" i="21" s="1"/>
  <c r="Q107" i="21" s="1"/>
  <c r="N107" i="21"/>
  <c r="M107" i="21"/>
  <c r="L107" i="21"/>
  <c r="Q106" i="21"/>
  <c r="P106" i="21"/>
  <c r="O106" i="21"/>
  <c r="M106" i="21"/>
  <c r="N106" i="21" s="1"/>
  <c r="L106" i="21"/>
  <c r="O105" i="21"/>
  <c r="P105" i="21" s="1"/>
  <c r="Q105" i="21" s="1"/>
  <c r="N105" i="21"/>
  <c r="M105" i="21"/>
  <c r="L105" i="21"/>
  <c r="Q104" i="21"/>
  <c r="P104" i="21"/>
  <c r="O104" i="21"/>
  <c r="M104" i="21"/>
  <c r="N104" i="21" s="1"/>
  <c r="L104" i="21"/>
  <c r="O103" i="21"/>
  <c r="P103" i="21" s="1"/>
  <c r="Q103" i="21" s="1"/>
  <c r="N103" i="21"/>
  <c r="M103" i="21"/>
  <c r="L103" i="21"/>
  <c r="Q102" i="21"/>
  <c r="P102" i="21"/>
  <c r="O102" i="21"/>
  <c r="M102" i="21"/>
  <c r="N102" i="21" s="1"/>
  <c r="L102" i="21"/>
  <c r="O101" i="21"/>
  <c r="P101" i="21" s="1"/>
  <c r="Q101" i="21" s="1"/>
  <c r="N101" i="21"/>
  <c r="M101" i="21"/>
  <c r="L101" i="21"/>
  <c r="Q100" i="21"/>
  <c r="P100" i="21"/>
  <c r="O100" i="21"/>
  <c r="M100" i="21"/>
  <c r="N100" i="21" s="1"/>
  <c r="L100" i="21"/>
  <c r="O99" i="21"/>
  <c r="P99" i="21" s="1"/>
  <c r="Q99" i="21" s="1"/>
  <c r="N99" i="21"/>
  <c r="M99" i="21"/>
  <c r="L99" i="21"/>
  <c r="Q98" i="21"/>
  <c r="P98" i="21"/>
  <c r="O98" i="21"/>
  <c r="M98" i="21"/>
  <c r="N98" i="21" s="1"/>
  <c r="L98" i="21"/>
  <c r="O97" i="21"/>
  <c r="P97" i="21" s="1"/>
  <c r="Q97" i="21" s="1"/>
  <c r="N97" i="21"/>
  <c r="M97" i="21"/>
  <c r="L97" i="21"/>
  <c r="Q96" i="21"/>
  <c r="P96" i="21"/>
  <c r="O96" i="21"/>
  <c r="M96" i="21"/>
  <c r="N96" i="21" s="1"/>
  <c r="L96" i="21"/>
  <c r="O95" i="21"/>
  <c r="P95" i="21" s="1"/>
  <c r="Q95" i="21" s="1"/>
  <c r="N95" i="21"/>
  <c r="M95" i="21"/>
  <c r="L95" i="21"/>
  <c r="Q94" i="21"/>
  <c r="P94" i="21"/>
  <c r="O94" i="21"/>
  <c r="M94" i="21"/>
  <c r="N94" i="21" s="1"/>
  <c r="L94" i="21"/>
  <c r="O93" i="21"/>
  <c r="P93" i="21" s="1"/>
  <c r="Q93" i="21" s="1"/>
  <c r="N93" i="21"/>
  <c r="M93" i="21"/>
  <c r="L93" i="21"/>
  <c r="Q92" i="21"/>
  <c r="P92" i="21"/>
  <c r="O92" i="21"/>
  <c r="M92" i="21"/>
  <c r="N92" i="21" s="1"/>
  <c r="L92" i="21"/>
  <c r="O91" i="21"/>
  <c r="P91" i="21" s="1"/>
  <c r="Q91" i="21" s="1"/>
  <c r="N91" i="21"/>
  <c r="M91" i="21"/>
  <c r="L91" i="21"/>
  <c r="Q90" i="21"/>
  <c r="P90" i="21"/>
  <c r="O90" i="21"/>
  <c r="M90" i="21"/>
  <c r="N90" i="21" s="1"/>
  <c r="L90" i="21"/>
  <c r="O89" i="21"/>
  <c r="P89" i="21" s="1"/>
  <c r="Q89" i="21" s="1"/>
  <c r="N89" i="21"/>
  <c r="M89" i="21"/>
  <c r="L89" i="21"/>
  <c r="Q88" i="21"/>
  <c r="P88" i="21"/>
  <c r="O88" i="21"/>
  <c r="M88" i="21"/>
  <c r="N88" i="21" s="1"/>
  <c r="L88" i="21"/>
  <c r="O87" i="21"/>
  <c r="P87" i="21" s="1"/>
  <c r="Q87" i="21" s="1"/>
  <c r="N87" i="21"/>
  <c r="M87" i="21"/>
  <c r="L87" i="21"/>
  <c r="Q86" i="21"/>
  <c r="P86" i="21"/>
  <c r="O86" i="21"/>
  <c r="M86" i="21"/>
  <c r="N86" i="21" s="1"/>
  <c r="L86" i="21"/>
  <c r="O85" i="21"/>
  <c r="P85" i="21" s="1"/>
  <c r="Q85" i="21" s="1"/>
  <c r="N85" i="21"/>
  <c r="M85" i="21"/>
  <c r="L85" i="21"/>
  <c r="Q84" i="21"/>
  <c r="P84" i="21"/>
  <c r="O84" i="21"/>
  <c r="M84" i="21"/>
  <c r="N84" i="21" s="1"/>
  <c r="L84" i="21"/>
  <c r="O83" i="21"/>
  <c r="P83" i="21" s="1"/>
  <c r="Q83" i="21" s="1"/>
  <c r="N83" i="21"/>
  <c r="M83" i="21"/>
  <c r="L83" i="21"/>
  <c r="Q82" i="21"/>
  <c r="P82" i="21"/>
  <c r="O82" i="21"/>
  <c r="M82" i="21"/>
  <c r="N82" i="21" s="1"/>
  <c r="L82" i="21"/>
  <c r="O81" i="21"/>
  <c r="P81" i="21" s="1"/>
  <c r="Q81" i="21" s="1"/>
  <c r="N81" i="21"/>
  <c r="M81" i="21"/>
  <c r="L81" i="21"/>
  <c r="Q80" i="21"/>
  <c r="P80" i="21"/>
  <c r="O80" i="21"/>
  <c r="M80" i="21"/>
  <c r="N80" i="21" s="1"/>
  <c r="L80" i="21"/>
  <c r="O79" i="21"/>
  <c r="P79" i="21" s="1"/>
  <c r="Q79" i="21" s="1"/>
  <c r="N79" i="21"/>
  <c r="M79" i="21"/>
  <c r="L79" i="21"/>
  <c r="Q78" i="21"/>
  <c r="P78" i="21"/>
  <c r="O78" i="21"/>
  <c r="M78" i="21"/>
  <c r="N78" i="21" s="1"/>
  <c r="L78" i="21"/>
  <c r="Q77" i="21"/>
  <c r="O77" i="21"/>
  <c r="N77" i="21"/>
  <c r="M77" i="21"/>
  <c r="L77" i="21"/>
  <c r="P76" i="21"/>
  <c r="Q76" i="21" s="1"/>
  <c r="O76" i="21"/>
  <c r="M76" i="21"/>
  <c r="N76" i="21" s="1"/>
  <c r="L76" i="21"/>
  <c r="O75" i="21"/>
  <c r="P75" i="21" s="1"/>
  <c r="Q75" i="21" s="1"/>
  <c r="N75" i="21"/>
  <c r="M75" i="21"/>
  <c r="L75" i="21"/>
  <c r="P74" i="21"/>
  <c r="Q74" i="21" s="1"/>
  <c r="O74" i="21"/>
  <c r="M74" i="21"/>
  <c r="N74" i="21" s="1"/>
  <c r="L74" i="21"/>
  <c r="O73" i="21"/>
  <c r="P73" i="21" s="1"/>
  <c r="Q73" i="21" s="1"/>
  <c r="N73" i="21"/>
  <c r="M73" i="21"/>
  <c r="L73" i="21"/>
  <c r="P72" i="21"/>
  <c r="Q72" i="21" s="1"/>
  <c r="O72" i="21"/>
  <c r="M72" i="21"/>
  <c r="N72" i="21" s="1"/>
  <c r="L72" i="21"/>
  <c r="O71" i="21"/>
  <c r="P71" i="21" s="1"/>
  <c r="Q71" i="21" s="1"/>
  <c r="N71" i="21"/>
  <c r="M71" i="21"/>
  <c r="L71" i="21"/>
  <c r="P70" i="21"/>
  <c r="Q70" i="21" s="1"/>
  <c r="O70" i="21"/>
  <c r="M70" i="21"/>
  <c r="N70" i="21" s="1"/>
  <c r="L70" i="21"/>
  <c r="O69" i="21"/>
  <c r="P69" i="21" s="1"/>
  <c r="Q69" i="21" s="1"/>
  <c r="N69" i="21"/>
  <c r="M69" i="21"/>
  <c r="L69" i="21"/>
  <c r="Q68" i="21"/>
  <c r="P68" i="21"/>
  <c r="O68" i="21"/>
  <c r="M68" i="21"/>
  <c r="N68" i="21" s="1"/>
  <c r="L68" i="21"/>
  <c r="O67" i="21"/>
  <c r="P67" i="21" s="1"/>
  <c r="Q67" i="21" s="1"/>
  <c r="N67" i="21"/>
  <c r="M67" i="21"/>
  <c r="L67" i="21"/>
  <c r="P66" i="21"/>
  <c r="Q66" i="21" s="1"/>
  <c r="O66" i="21"/>
  <c r="M66" i="21"/>
  <c r="N66" i="21" s="1"/>
  <c r="L66" i="21"/>
  <c r="O65" i="21"/>
  <c r="P65" i="21" s="1"/>
  <c r="Q65" i="21" s="1"/>
  <c r="N65" i="21"/>
  <c r="M65" i="21"/>
  <c r="L65" i="21"/>
  <c r="P64" i="21"/>
  <c r="Q64" i="21" s="1"/>
  <c r="O64" i="21"/>
  <c r="M64" i="21"/>
  <c r="N64" i="21" s="1"/>
  <c r="L64" i="21"/>
  <c r="O63" i="21"/>
  <c r="P63" i="21" s="1"/>
  <c r="Q63" i="21" s="1"/>
  <c r="N63" i="21"/>
  <c r="M63" i="21"/>
  <c r="L63" i="21"/>
  <c r="P62" i="21"/>
  <c r="Q62" i="21" s="1"/>
  <c r="O62" i="21"/>
  <c r="M62" i="21"/>
  <c r="N62" i="21" s="1"/>
  <c r="L62" i="21"/>
  <c r="O61" i="21"/>
  <c r="P61" i="21" s="1"/>
  <c r="Q61" i="21" s="1"/>
  <c r="N61" i="21"/>
  <c r="M61" i="21"/>
  <c r="L61" i="21"/>
  <c r="P60" i="21"/>
  <c r="Q60" i="21" s="1"/>
  <c r="O60" i="21"/>
  <c r="M60" i="21"/>
  <c r="N60" i="21" s="1"/>
  <c r="L60" i="21"/>
  <c r="O59" i="21"/>
  <c r="P59" i="21" s="1"/>
  <c r="Q59" i="21" s="1"/>
  <c r="N59" i="21"/>
  <c r="M59" i="21"/>
  <c r="L59" i="21"/>
  <c r="P58" i="21"/>
  <c r="Q58" i="21" s="1"/>
  <c r="O58" i="21"/>
  <c r="M58" i="21"/>
  <c r="N58" i="21" s="1"/>
  <c r="L58" i="21"/>
  <c r="O57" i="21"/>
  <c r="P57" i="21" s="1"/>
  <c r="Q57" i="21" s="1"/>
  <c r="N57" i="21"/>
  <c r="M57" i="21"/>
  <c r="L57" i="21"/>
  <c r="Q56" i="21"/>
  <c r="P56" i="21"/>
  <c r="O56" i="21"/>
  <c r="M56" i="21"/>
  <c r="N56" i="21" s="1"/>
  <c r="L56" i="21"/>
  <c r="O55" i="21"/>
  <c r="P55" i="21" s="1"/>
  <c r="Q55" i="21" s="1"/>
  <c r="N55" i="21"/>
  <c r="M55" i="21"/>
  <c r="L55" i="21"/>
  <c r="P54" i="21"/>
  <c r="Q54" i="21" s="1"/>
  <c r="O54" i="21"/>
  <c r="M54" i="21"/>
  <c r="N54" i="21" s="1"/>
  <c r="L54" i="21"/>
  <c r="O53" i="21"/>
  <c r="P53" i="21" s="1"/>
  <c r="Q53" i="21" s="1"/>
  <c r="N53" i="21"/>
  <c r="M53" i="21"/>
  <c r="L53" i="21"/>
  <c r="P52" i="21"/>
  <c r="Q52" i="21" s="1"/>
  <c r="O52" i="21"/>
  <c r="M52" i="21"/>
  <c r="N52" i="21" s="1"/>
  <c r="L52" i="21"/>
  <c r="O51" i="21"/>
  <c r="P51" i="21" s="1"/>
  <c r="Q51" i="21" s="1"/>
  <c r="N51" i="21"/>
  <c r="M51" i="21"/>
  <c r="L51" i="21"/>
  <c r="P50" i="21"/>
  <c r="Q50" i="21" s="1"/>
  <c r="O50" i="21"/>
  <c r="M50" i="21"/>
  <c r="N50" i="21" s="1"/>
  <c r="L50" i="21"/>
  <c r="O49" i="21"/>
  <c r="P49" i="21" s="1"/>
  <c r="Q49" i="21" s="1"/>
  <c r="N49" i="21"/>
  <c r="M49" i="21"/>
  <c r="L49" i="21"/>
  <c r="Q48" i="21"/>
  <c r="P48" i="21"/>
  <c r="O48" i="21"/>
  <c r="M48" i="21"/>
  <c r="N48" i="21" s="1"/>
  <c r="L48" i="21"/>
  <c r="O47" i="21"/>
  <c r="P47" i="21" s="1"/>
  <c r="Q47" i="21" s="1"/>
  <c r="N47" i="21"/>
  <c r="M47" i="21"/>
  <c r="L47" i="21"/>
  <c r="P46" i="21"/>
  <c r="Q46" i="21" s="1"/>
  <c r="O46" i="21"/>
  <c r="M46" i="21"/>
  <c r="N46" i="21" s="1"/>
  <c r="L46" i="21"/>
  <c r="O45" i="21"/>
  <c r="P45" i="21" s="1"/>
  <c r="Q45" i="21" s="1"/>
  <c r="N45" i="21"/>
  <c r="M45" i="21"/>
  <c r="L45" i="21"/>
  <c r="P44" i="21"/>
  <c r="Q44" i="21" s="1"/>
  <c r="O44" i="21"/>
  <c r="M44" i="21"/>
  <c r="N44" i="21" s="1"/>
  <c r="L44" i="21"/>
  <c r="O43" i="21"/>
  <c r="P43" i="21" s="1"/>
  <c r="Q43" i="21" s="1"/>
  <c r="N43" i="21"/>
  <c r="M43" i="21"/>
  <c r="L43" i="21"/>
  <c r="P42" i="21"/>
  <c r="Q42" i="21" s="1"/>
  <c r="O42" i="21"/>
  <c r="M42" i="21"/>
  <c r="N42" i="21" s="1"/>
  <c r="L42" i="21"/>
  <c r="O41" i="21"/>
  <c r="P41" i="21" s="1"/>
  <c r="Q41" i="21" s="1"/>
  <c r="N41" i="21"/>
  <c r="M41" i="21"/>
  <c r="L41" i="21"/>
  <c r="P40" i="21"/>
  <c r="Q40" i="21" s="1"/>
  <c r="O40" i="21"/>
  <c r="M40" i="21"/>
  <c r="N40" i="21" s="1"/>
  <c r="L40" i="21"/>
  <c r="O39" i="21"/>
  <c r="P39" i="21" s="1"/>
  <c r="Q39" i="21" s="1"/>
  <c r="N39" i="21"/>
  <c r="M39" i="21"/>
  <c r="L39" i="21"/>
  <c r="P38" i="21"/>
  <c r="Q38" i="21" s="1"/>
  <c r="O38" i="21"/>
  <c r="M38" i="21"/>
  <c r="N38" i="21" s="1"/>
  <c r="L38" i="21"/>
  <c r="O37" i="21"/>
  <c r="P37" i="21" s="1"/>
  <c r="Q37" i="21" s="1"/>
  <c r="N37" i="21"/>
  <c r="M37" i="21"/>
  <c r="L37" i="21"/>
  <c r="Q36" i="21"/>
  <c r="P36" i="21"/>
  <c r="O36" i="21"/>
  <c r="M36" i="21"/>
  <c r="N36" i="21" s="1"/>
  <c r="L36" i="21"/>
  <c r="O35" i="21"/>
  <c r="P35" i="21" s="1"/>
  <c r="Q35" i="21" s="1"/>
  <c r="N35" i="21"/>
  <c r="M35" i="21"/>
  <c r="L35" i="21"/>
  <c r="P34" i="21"/>
  <c r="Q34" i="21" s="1"/>
  <c r="O34" i="21"/>
  <c r="M34" i="21"/>
  <c r="N34" i="21" s="1"/>
  <c r="L34" i="21"/>
  <c r="O33" i="21"/>
  <c r="P33" i="21" s="1"/>
  <c r="Q33" i="21" s="1"/>
  <c r="N33" i="21"/>
  <c r="M33" i="21"/>
  <c r="L33" i="21"/>
  <c r="P32" i="21"/>
  <c r="Q32" i="21" s="1"/>
  <c r="O32" i="21"/>
  <c r="M32" i="21"/>
  <c r="N32" i="21" s="1"/>
  <c r="L32" i="21"/>
  <c r="O31" i="21"/>
  <c r="P31" i="21" s="1"/>
  <c r="Q31" i="21" s="1"/>
  <c r="N31" i="21"/>
  <c r="M31" i="21"/>
  <c r="L31" i="21"/>
  <c r="P30" i="21"/>
  <c r="Q30" i="21" s="1"/>
  <c r="O30" i="21"/>
  <c r="M30" i="21"/>
  <c r="N30" i="21" s="1"/>
  <c r="L30" i="21"/>
  <c r="O29" i="21"/>
  <c r="P29" i="21" s="1"/>
  <c r="Q29" i="21" s="1"/>
  <c r="N29" i="21"/>
  <c r="M29" i="21"/>
  <c r="L29" i="21"/>
  <c r="P28" i="21"/>
  <c r="Q28" i="21" s="1"/>
  <c r="O28" i="21"/>
  <c r="M28" i="21"/>
  <c r="N28" i="21" s="1"/>
  <c r="L28" i="21"/>
  <c r="O27" i="21"/>
  <c r="P27" i="21" s="1"/>
  <c r="Q27" i="21" s="1"/>
  <c r="N27" i="21"/>
  <c r="M27" i="21"/>
  <c r="L27" i="21"/>
  <c r="P26" i="21"/>
  <c r="Q26" i="21" s="1"/>
  <c r="O26" i="21"/>
  <c r="M26" i="21"/>
  <c r="N26" i="21" s="1"/>
  <c r="L26" i="21"/>
  <c r="O25" i="21"/>
  <c r="P25" i="21" s="1"/>
  <c r="Q25" i="21" s="1"/>
  <c r="N25" i="21"/>
  <c r="M25" i="21"/>
  <c r="L25" i="21"/>
  <c r="Q24" i="21"/>
  <c r="P24" i="21"/>
  <c r="O24" i="21"/>
  <c r="M24" i="21"/>
  <c r="N24" i="21" s="1"/>
  <c r="L24" i="21"/>
  <c r="O23" i="21"/>
  <c r="P23" i="21" s="1"/>
  <c r="Q23" i="21" s="1"/>
  <c r="N23" i="21"/>
  <c r="M23" i="21"/>
  <c r="L23" i="21"/>
  <c r="P22" i="21"/>
  <c r="Q22" i="21" s="1"/>
  <c r="O22" i="21"/>
  <c r="M22" i="21"/>
  <c r="N22" i="21" s="1"/>
  <c r="L22" i="21"/>
  <c r="O21" i="21"/>
  <c r="P21" i="21" s="1"/>
  <c r="Q21" i="21" s="1"/>
  <c r="N21" i="21"/>
  <c r="M21" i="21"/>
  <c r="L21" i="21"/>
  <c r="P20" i="21"/>
  <c r="Q20" i="21" s="1"/>
  <c r="O20" i="21"/>
  <c r="M20" i="21"/>
  <c r="N20" i="21" s="1"/>
  <c r="L20" i="21"/>
  <c r="O19" i="21"/>
  <c r="P19" i="21" s="1"/>
  <c r="Q19" i="21" s="1"/>
  <c r="N19" i="21"/>
  <c r="M19" i="21"/>
  <c r="L19" i="21"/>
  <c r="P18" i="21"/>
  <c r="Q18" i="21" s="1"/>
  <c r="O18" i="21"/>
  <c r="M18" i="21"/>
  <c r="N18" i="21" s="1"/>
  <c r="L18" i="21"/>
  <c r="O17" i="21"/>
  <c r="P17" i="21" s="1"/>
  <c r="Q17" i="21" s="1"/>
  <c r="N17" i="21"/>
  <c r="M17" i="21"/>
  <c r="L17" i="21"/>
  <c r="Q16" i="21"/>
  <c r="P16" i="21"/>
  <c r="O16" i="21"/>
  <c r="M16" i="21"/>
  <c r="N16" i="21" s="1"/>
  <c r="L16" i="21"/>
  <c r="O15" i="21"/>
  <c r="P15" i="21" s="1"/>
  <c r="Q15" i="21" s="1"/>
  <c r="N15" i="21"/>
  <c r="M15" i="21"/>
  <c r="L15" i="21"/>
  <c r="P14" i="21"/>
  <c r="Q14" i="21" s="1"/>
  <c r="O14" i="21"/>
  <c r="M14" i="21"/>
  <c r="N14" i="21" s="1"/>
  <c r="L14" i="21"/>
  <c r="O13" i="21"/>
  <c r="P13" i="21" s="1"/>
  <c r="Q13" i="21" s="1"/>
  <c r="N13" i="21"/>
  <c r="M13" i="21"/>
  <c r="L13" i="21"/>
  <c r="P12" i="21"/>
  <c r="Q12" i="21" s="1"/>
  <c r="O12" i="21"/>
  <c r="M12" i="21"/>
  <c r="N12" i="21" s="1"/>
  <c r="L12" i="21"/>
  <c r="O11" i="21"/>
  <c r="N11" i="21"/>
  <c r="M11" i="21"/>
  <c r="L11" i="21"/>
  <c r="P10" i="21"/>
  <c r="Q10" i="21" s="1"/>
  <c r="O10" i="21"/>
  <c r="M10" i="21"/>
  <c r="N10" i="21" s="1"/>
  <c r="L10" i="21"/>
  <c r="L511" i="20"/>
  <c r="Q510" i="20"/>
  <c r="P510" i="20"/>
  <c r="O510" i="20"/>
  <c r="M510" i="20"/>
  <c r="N510" i="20" s="1"/>
  <c r="L510" i="20"/>
  <c r="O509" i="20"/>
  <c r="P509" i="20" s="1"/>
  <c r="Q509" i="20" s="1"/>
  <c r="N509" i="20"/>
  <c r="M509" i="20"/>
  <c r="L509" i="20"/>
  <c r="Q508" i="20"/>
  <c r="P508" i="20"/>
  <c r="O508" i="20"/>
  <c r="M508" i="20"/>
  <c r="N508" i="20" s="1"/>
  <c r="L508" i="20"/>
  <c r="O507" i="20"/>
  <c r="N507" i="20"/>
  <c r="O506" i="20"/>
  <c r="N506" i="20"/>
  <c r="O505" i="20"/>
  <c r="N505" i="20"/>
  <c r="O504" i="20"/>
  <c r="N504" i="20"/>
  <c r="O503" i="20"/>
  <c r="N503" i="20"/>
  <c r="O502" i="20"/>
  <c r="N502" i="20"/>
  <c r="O501" i="20"/>
  <c r="N501" i="20"/>
  <c r="O500" i="20"/>
  <c r="N500" i="20"/>
  <c r="O499" i="20"/>
  <c r="N499" i="20"/>
  <c r="O498" i="20"/>
  <c r="N498" i="20"/>
  <c r="O497" i="20"/>
  <c r="N497" i="20"/>
  <c r="O496" i="20"/>
  <c r="N496" i="20"/>
  <c r="O495" i="20"/>
  <c r="N495" i="20"/>
  <c r="O494" i="20"/>
  <c r="N494" i="20"/>
  <c r="O493" i="20"/>
  <c r="N493" i="20"/>
  <c r="O492" i="20"/>
  <c r="N492" i="20"/>
  <c r="O491" i="20"/>
  <c r="N491" i="20"/>
  <c r="O490" i="20"/>
  <c r="N490" i="20"/>
  <c r="O489" i="20"/>
  <c r="N489" i="20"/>
  <c r="O488" i="20"/>
  <c r="N488" i="20"/>
  <c r="O487" i="20"/>
  <c r="N487" i="20"/>
  <c r="O486" i="20"/>
  <c r="N486" i="20"/>
  <c r="O485" i="20"/>
  <c r="N485" i="20"/>
  <c r="O484" i="20"/>
  <c r="N484" i="20"/>
  <c r="O483" i="20"/>
  <c r="N483" i="20"/>
  <c r="O482" i="20"/>
  <c r="N482" i="20"/>
  <c r="O481" i="20"/>
  <c r="N481" i="20"/>
  <c r="O480" i="20"/>
  <c r="N480" i="20"/>
  <c r="O479" i="20"/>
  <c r="N479" i="20"/>
  <c r="O478" i="20"/>
  <c r="N478" i="20"/>
  <c r="O477" i="20"/>
  <c r="N477" i="20"/>
  <c r="O476" i="20"/>
  <c r="N476" i="20"/>
  <c r="O475" i="20"/>
  <c r="N475" i="20"/>
  <c r="O474" i="20"/>
  <c r="N474" i="20"/>
  <c r="O473" i="20"/>
  <c r="N473" i="20"/>
  <c r="O472" i="20"/>
  <c r="N472" i="20"/>
  <c r="O471" i="20"/>
  <c r="N471" i="20"/>
  <c r="O470" i="20"/>
  <c r="N470" i="20"/>
  <c r="O469" i="20"/>
  <c r="N469" i="20"/>
  <c r="O468" i="20"/>
  <c r="N468" i="20"/>
  <c r="O467" i="20"/>
  <c r="N467" i="20"/>
  <c r="O466" i="20"/>
  <c r="N466" i="20"/>
  <c r="O465" i="20"/>
  <c r="N465" i="20"/>
  <c r="O464" i="20"/>
  <c r="N464" i="20"/>
  <c r="O463" i="20"/>
  <c r="N463" i="20"/>
  <c r="O462" i="20"/>
  <c r="N462" i="20"/>
  <c r="O461" i="20"/>
  <c r="N461" i="20"/>
  <c r="O460" i="20"/>
  <c r="N460" i="20"/>
  <c r="O459" i="20"/>
  <c r="N459" i="20"/>
  <c r="O458" i="20"/>
  <c r="N458" i="20"/>
  <c r="O457" i="20"/>
  <c r="N457" i="20"/>
  <c r="O456" i="20"/>
  <c r="N456" i="20"/>
  <c r="O455" i="20"/>
  <c r="N455" i="20"/>
  <c r="O454" i="20"/>
  <c r="N454" i="20"/>
  <c r="O453" i="20"/>
  <c r="N453" i="20"/>
  <c r="O452" i="20"/>
  <c r="N452" i="20"/>
  <c r="O451" i="20"/>
  <c r="N451" i="20"/>
  <c r="O450" i="20"/>
  <c r="N450" i="20"/>
  <c r="O449" i="20"/>
  <c r="N449" i="20"/>
  <c r="O448" i="20"/>
  <c r="N448" i="20"/>
  <c r="O447" i="20"/>
  <c r="N447" i="20"/>
  <c r="O446" i="20"/>
  <c r="N446" i="20"/>
  <c r="O445" i="20"/>
  <c r="N445" i="20"/>
  <c r="O444" i="20"/>
  <c r="N444" i="20"/>
  <c r="O443" i="20"/>
  <c r="N443" i="20"/>
  <c r="O442" i="20"/>
  <c r="N442" i="20"/>
  <c r="O441" i="20"/>
  <c r="N441" i="20"/>
  <c r="O440" i="20"/>
  <c r="N440" i="20"/>
  <c r="O439" i="20"/>
  <c r="N439" i="20"/>
  <c r="O438" i="20"/>
  <c r="N438" i="20"/>
  <c r="O437" i="20"/>
  <c r="N437" i="20"/>
  <c r="O436" i="20"/>
  <c r="N436" i="20"/>
  <c r="O435" i="20"/>
  <c r="N435" i="20"/>
  <c r="O434" i="20"/>
  <c r="N434" i="20"/>
  <c r="O433" i="20"/>
  <c r="N433" i="20"/>
  <c r="O432" i="20"/>
  <c r="N432" i="20"/>
  <c r="O431" i="20"/>
  <c r="N431" i="20"/>
  <c r="O430" i="20"/>
  <c r="N430" i="20"/>
  <c r="O429" i="20"/>
  <c r="N429" i="20"/>
  <c r="O428" i="20"/>
  <c r="N428" i="20"/>
  <c r="O427" i="20"/>
  <c r="N427" i="20"/>
  <c r="O426" i="20"/>
  <c r="N426" i="20"/>
  <c r="O425" i="20"/>
  <c r="N425" i="20"/>
  <c r="O424" i="20"/>
  <c r="N424" i="20"/>
  <c r="O423" i="20"/>
  <c r="N423" i="20"/>
  <c r="O422" i="20"/>
  <c r="N422" i="20"/>
  <c r="O421" i="20"/>
  <c r="N421" i="20"/>
  <c r="O420" i="20"/>
  <c r="N420" i="20"/>
  <c r="O419" i="20"/>
  <c r="N419" i="20"/>
  <c r="O418" i="20"/>
  <c r="N418" i="20"/>
  <c r="O417" i="20"/>
  <c r="N417" i="20"/>
  <c r="O416" i="20"/>
  <c r="N416" i="20"/>
  <c r="O415" i="20"/>
  <c r="N415" i="20"/>
  <c r="O414" i="20"/>
  <c r="N414" i="20"/>
  <c r="O413" i="20"/>
  <c r="N413" i="20"/>
  <c r="O412" i="20"/>
  <c r="N412" i="20"/>
  <c r="O411" i="20"/>
  <c r="N411" i="20"/>
  <c r="O410" i="20"/>
  <c r="N410" i="20"/>
  <c r="O409" i="20"/>
  <c r="N409" i="20"/>
  <c r="O408" i="20"/>
  <c r="N408" i="20"/>
  <c r="O407" i="20"/>
  <c r="N407" i="20"/>
  <c r="O406" i="20"/>
  <c r="N406" i="20"/>
  <c r="O405" i="20"/>
  <c r="N405" i="20"/>
  <c r="O404" i="20"/>
  <c r="N404" i="20"/>
  <c r="O403" i="20"/>
  <c r="N403" i="20"/>
  <c r="O402" i="20"/>
  <c r="N402" i="20"/>
  <c r="O401" i="20"/>
  <c r="N401" i="20"/>
  <c r="O400" i="20"/>
  <c r="N400" i="20"/>
  <c r="O399" i="20"/>
  <c r="N399" i="20"/>
  <c r="O398" i="20"/>
  <c r="N398" i="20"/>
  <c r="O397" i="20"/>
  <c r="N397" i="20"/>
  <c r="O396" i="20"/>
  <c r="N396" i="20"/>
  <c r="O395" i="20"/>
  <c r="N395" i="20"/>
  <c r="O394" i="20"/>
  <c r="N394" i="20"/>
  <c r="O393" i="20"/>
  <c r="N393" i="20"/>
  <c r="O392" i="20"/>
  <c r="N392" i="20"/>
  <c r="O391" i="20"/>
  <c r="N391" i="20"/>
  <c r="O390" i="20"/>
  <c r="N390" i="20"/>
  <c r="O389" i="20"/>
  <c r="N389" i="20"/>
  <c r="O388" i="20"/>
  <c r="N388" i="20"/>
  <c r="O387" i="20"/>
  <c r="N387" i="20"/>
  <c r="O386" i="20"/>
  <c r="N386" i="20"/>
  <c r="O385" i="20"/>
  <c r="N385" i="20"/>
  <c r="O384" i="20"/>
  <c r="N384" i="20"/>
  <c r="O383" i="20"/>
  <c r="N383" i="20"/>
  <c r="O382" i="20"/>
  <c r="N382" i="20"/>
  <c r="O381" i="20"/>
  <c r="N381" i="20"/>
  <c r="O380" i="20"/>
  <c r="N380" i="20"/>
  <c r="O379" i="20"/>
  <c r="N379" i="20"/>
  <c r="O378" i="20"/>
  <c r="N378" i="20"/>
  <c r="O377" i="20"/>
  <c r="N377" i="20"/>
  <c r="O376" i="20"/>
  <c r="N376" i="20"/>
  <c r="O375" i="20"/>
  <c r="N375" i="20"/>
  <c r="O374" i="20"/>
  <c r="N374" i="20"/>
  <c r="O373" i="20"/>
  <c r="N373" i="20"/>
  <c r="O372" i="20"/>
  <c r="N372" i="20"/>
  <c r="O371" i="20"/>
  <c r="N371" i="20"/>
  <c r="O370" i="20"/>
  <c r="N370" i="20"/>
  <c r="O369" i="20"/>
  <c r="N369" i="20"/>
  <c r="O368" i="20"/>
  <c r="N368" i="20"/>
  <c r="O367" i="20"/>
  <c r="N367" i="20"/>
  <c r="O366" i="20"/>
  <c r="N366" i="20"/>
  <c r="O365" i="20"/>
  <c r="N365" i="20"/>
  <c r="O364" i="20"/>
  <c r="N364" i="20"/>
  <c r="O363" i="20"/>
  <c r="N363" i="20"/>
  <c r="O362" i="20"/>
  <c r="N362" i="20"/>
  <c r="O361" i="20"/>
  <c r="N361" i="20"/>
  <c r="O360" i="20"/>
  <c r="N360" i="20"/>
  <c r="O359" i="20"/>
  <c r="N359" i="20"/>
  <c r="O358" i="20"/>
  <c r="N358" i="20"/>
  <c r="O357" i="20"/>
  <c r="N357" i="20"/>
  <c r="O356" i="20"/>
  <c r="N356" i="20"/>
  <c r="O355" i="20"/>
  <c r="N355" i="20"/>
  <c r="O354" i="20"/>
  <c r="N354" i="20"/>
  <c r="O353" i="20"/>
  <c r="N353" i="20"/>
  <c r="O352" i="20"/>
  <c r="N352" i="20"/>
  <c r="O351" i="20"/>
  <c r="N351" i="20"/>
  <c r="O350" i="20"/>
  <c r="N350" i="20"/>
  <c r="O349" i="20"/>
  <c r="N349" i="20"/>
  <c r="O348" i="20"/>
  <c r="N348" i="20"/>
  <c r="O347" i="20"/>
  <c r="N347" i="20"/>
  <c r="O346" i="20"/>
  <c r="N346" i="20"/>
  <c r="O345" i="20"/>
  <c r="N345" i="20"/>
  <c r="O344" i="20"/>
  <c r="N344" i="20"/>
  <c r="O343" i="20"/>
  <c r="N343" i="20"/>
  <c r="O342" i="20"/>
  <c r="N342" i="20"/>
  <c r="O341" i="20"/>
  <c r="N341" i="20"/>
  <c r="O340" i="20"/>
  <c r="N340" i="20"/>
  <c r="O339" i="20"/>
  <c r="N339" i="20"/>
  <c r="O338" i="20"/>
  <c r="N338" i="20"/>
  <c r="O337" i="20"/>
  <c r="N337" i="20"/>
  <c r="O336" i="20"/>
  <c r="N336" i="20"/>
  <c r="O335" i="20"/>
  <c r="N335" i="20"/>
  <c r="O334" i="20"/>
  <c r="N334" i="20"/>
  <c r="O333" i="20"/>
  <c r="N333" i="20"/>
  <c r="O332" i="20"/>
  <c r="N332" i="20"/>
  <c r="O331" i="20"/>
  <c r="N331" i="20"/>
  <c r="O330" i="20"/>
  <c r="N330" i="20"/>
  <c r="O329" i="20"/>
  <c r="N329" i="20"/>
  <c r="O328" i="20"/>
  <c r="N328" i="20"/>
  <c r="O327" i="20"/>
  <c r="N327" i="20"/>
  <c r="O326" i="20"/>
  <c r="N326" i="20"/>
  <c r="O325" i="20"/>
  <c r="N325" i="20"/>
  <c r="O324" i="20"/>
  <c r="N324" i="20"/>
  <c r="O323" i="20"/>
  <c r="N323" i="20"/>
  <c r="O322" i="20"/>
  <c r="N322" i="20"/>
  <c r="O321" i="20"/>
  <c r="N321" i="20"/>
  <c r="O320" i="20"/>
  <c r="N320" i="20"/>
  <c r="O319" i="20"/>
  <c r="N319" i="20"/>
  <c r="O318" i="20"/>
  <c r="N318" i="20"/>
  <c r="O317" i="20"/>
  <c r="N317" i="20"/>
  <c r="O316" i="20"/>
  <c r="N316" i="20"/>
  <c r="O315" i="20"/>
  <c r="N315" i="20"/>
  <c r="O314" i="20"/>
  <c r="N314" i="20"/>
  <c r="O313" i="20"/>
  <c r="N313" i="20"/>
  <c r="O312" i="20"/>
  <c r="N312" i="20"/>
  <c r="O311" i="20"/>
  <c r="N311" i="20"/>
  <c r="O310" i="20"/>
  <c r="N310" i="20"/>
  <c r="O309" i="20"/>
  <c r="N309" i="20"/>
  <c r="O308" i="20"/>
  <c r="N308" i="20"/>
  <c r="O307" i="20"/>
  <c r="N307" i="20"/>
  <c r="O306" i="20"/>
  <c r="N306" i="20"/>
  <c r="O305" i="20"/>
  <c r="N305" i="20"/>
  <c r="O304" i="20"/>
  <c r="N304" i="20"/>
  <c r="O303" i="20"/>
  <c r="N303" i="20"/>
  <c r="O302" i="20"/>
  <c r="N302" i="20"/>
  <c r="O301" i="20"/>
  <c r="N301" i="20"/>
  <c r="O300" i="20"/>
  <c r="N300" i="20"/>
  <c r="O299" i="20"/>
  <c r="N299" i="20"/>
  <c r="O298" i="20"/>
  <c r="N298" i="20"/>
  <c r="O297" i="20"/>
  <c r="N297" i="20"/>
  <c r="O296" i="20"/>
  <c r="N296" i="20"/>
  <c r="O295" i="20"/>
  <c r="N295" i="20"/>
  <c r="O294" i="20"/>
  <c r="N294" i="20"/>
  <c r="O293" i="20"/>
  <c r="N293" i="20"/>
  <c r="O292" i="20"/>
  <c r="N292" i="20"/>
  <c r="O291" i="20"/>
  <c r="N291" i="20"/>
  <c r="O290" i="20"/>
  <c r="N290" i="20"/>
  <c r="O289" i="20"/>
  <c r="N289" i="20"/>
  <c r="O288" i="20"/>
  <c r="N288" i="20"/>
  <c r="O287" i="20"/>
  <c r="N287" i="20"/>
  <c r="O286" i="20"/>
  <c r="N286" i="20"/>
  <c r="O285" i="20"/>
  <c r="N285" i="20"/>
  <c r="O284" i="20"/>
  <c r="N284" i="20"/>
  <c r="O283" i="20"/>
  <c r="N283" i="20"/>
  <c r="O282" i="20"/>
  <c r="N282" i="20"/>
  <c r="O281" i="20"/>
  <c r="N281" i="20"/>
  <c r="O280" i="20"/>
  <c r="N280" i="20"/>
  <c r="O279" i="20"/>
  <c r="N279" i="20"/>
  <c r="O278" i="20"/>
  <c r="N278" i="20"/>
  <c r="O277" i="20"/>
  <c r="N277" i="20"/>
  <c r="O276" i="20"/>
  <c r="N276" i="20"/>
  <c r="O275" i="20"/>
  <c r="N275" i="20"/>
  <c r="O274" i="20"/>
  <c r="N274" i="20"/>
  <c r="O273" i="20"/>
  <c r="N273" i="20"/>
  <c r="O272" i="20"/>
  <c r="N272" i="20"/>
  <c r="O271" i="20"/>
  <c r="N271" i="20"/>
  <c r="O270" i="20"/>
  <c r="N270" i="20"/>
  <c r="O269" i="20"/>
  <c r="N269" i="20"/>
  <c r="O268" i="20"/>
  <c r="N268" i="20"/>
  <c r="O267" i="20"/>
  <c r="N267" i="20"/>
  <c r="O266" i="20"/>
  <c r="N266" i="20"/>
  <c r="O265" i="20"/>
  <c r="N265" i="20"/>
  <c r="O264" i="20"/>
  <c r="N264" i="20"/>
  <c r="O263" i="20"/>
  <c r="N263" i="20"/>
  <c r="O262" i="20"/>
  <c r="N262" i="20"/>
  <c r="O261" i="20"/>
  <c r="N261" i="20"/>
  <c r="O260" i="20"/>
  <c r="N260" i="20"/>
  <c r="O259" i="20"/>
  <c r="N259" i="20"/>
  <c r="O258" i="20"/>
  <c r="N258" i="20"/>
  <c r="O257" i="20"/>
  <c r="N257" i="20"/>
  <c r="O256" i="20"/>
  <c r="N256" i="20"/>
  <c r="O255" i="20"/>
  <c r="N255" i="20"/>
  <c r="O254" i="20"/>
  <c r="N254" i="20"/>
  <c r="O253" i="20"/>
  <c r="N253" i="20"/>
  <c r="O252" i="20"/>
  <c r="N252" i="20"/>
  <c r="O251" i="20"/>
  <c r="N251" i="20"/>
  <c r="O250" i="20"/>
  <c r="N250" i="20"/>
  <c r="O249" i="20"/>
  <c r="N249" i="20"/>
  <c r="O248" i="20"/>
  <c r="N248" i="20"/>
  <c r="O247" i="20"/>
  <c r="N247" i="20"/>
  <c r="O246" i="20"/>
  <c r="N246" i="20"/>
  <c r="O245" i="20"/>
  <c r="N245" i="20"/>
  <c r="O244" i="20"/>
  <c r="N244" i="20"/>
  <c r="O243" i="20"/>
  <c r="N243" i="20"/>
  <c r="O242" i="20"/>
  <c r="N242" i="20"/>
  <c r="O241" i="20"/>
  <c r="N241" i="20"/>
  <c r="O240" i="20"/>
  <c r="N240" i="20"/>
  <c r="O239" i="20"/>
  <c r="N239" i="20"/>
  <c r="O238" i="20"/>
  <c r="N238" i="20"/>
  <c r="O237" i="20"/>
  <c r="N237" i="20"/>
  <c r="O236" i="20"/>
  <c r="N236" i="20"/>
  <c r="O235" i="20"/>
  <c r="N235" i="20"/>
  <c r="O234" i="20"/>
  <c r="N234" i="20"/>
  <c r="O233" i="20"/>
  <c r="N233" i="20"/>
  <c r="O232" i="20"/>
  <c r="N232" i="20"/>
  <c r="O231" i="20"/>
  <c r="N231" i="20"/>
  <c r="O230" i="20"/>
  <c r="N230" i="20"/>
  <c r="O229" i="20"/>
  <c r="N229" i="20"/>
  <c r="O228" i="20"/>
  <c r="N228" i="20"/>
  <c r="O227" i="20"/>
  <c r="N227" i="20"/>
  <c r="O226" i="20"/>
  <c r="N226" i="20"/>
  <c r="O225" i="20"/>
  <c r="N225" i="20"/>
  <c r="O224" i="20"/>
  <c r="N224" i="20"/>
  <c r="O223" i="20"/>
  <c r="N223" i="20"/>
  <c r="O222" i="20"/>
  <c r="N222" i="20"/>
  <c r="O221" i="20"/>
  <c r="N221" i="20"/>
  <c r="O220" i="20"/>
  <c r="N220" i="20"/>
  <c r="O219" i="20"/>
  <c r="N219" i="20"/>
  <c r="O218" i="20"/>
  <c r="N218" i="20"/>
  <c r="O217" i="20"/>
  <c r="N217" i="20"/>
  <c r="O216" i="20"/>
  <c r="N216" i="20"/>
  <c r="O215" i="20"/>
  <c r="N215" i="20"/>
  <c r="O214" i="20"/>
  <c r="N214" i="20"/>
  <c r="O213" i="20"/>
  <c r="N213" i="20"/>
  <c r="O212" i="20"/>
  <c r="N212" i="20"/>
  <c r="O211" i="20"/>
  <c r="N211" i="20"/>
  <c r="O210" i="20"/>
  <c r="N210" i="20"/>
  <c r="O209" i="20"/>
  <c r="N209" i="20"/>
  <c r="O208" i="20"/>
  <c r="N208" i="20"/>
  <c r="O207" i="20"/>
  <c r="N207" i="20"/>
  <c r="O206" i="20"/>
  <c r="N206" i="20"/>
  <c r="O205" i="20"/>
  <c r="N205" i="20"/>
  <c r="O204" i="20"/>
  <c r="N204" i="20"/>
  <c r="O203" i="20"/>
  <c r="N203" i="20"/>
  <c r="O202" i="20"/>
  <c r="N202" i="20"/>
  <c r="O201" i="20"/>
  <c r="N201" i="20"/>
  <c r="O200" i="20"/>
  <c r="N200" i="20"/>
  <c r="O199" i="20"/>
  <c r="N199" i="20"/>
  <c r="O198" i="20"/>
  <c r="N198" i="20"/>
  <c r="O197" i="20"/>
  <c r="N197" i="20"/>
  <c r="O196" i="20"/>
  <c r="N196" i="20"/>
  <c r="O195" i="20"/>
  <c r="N195" i="20"/>
  <c r="O194" i="20"/>
  <c r="N194" i="20"/>
  <c r="O193" i="20"/>
  <c r="N193" i="20"/>
  <c r="O192" i="20"/>
  <c r="N192" i="20"/>
  <c r="O191" i="20"/>
  <c r="N191" i="20"/>
  <c r="O190" i="20"/>
  <c r="N190" i="20"/>
  <c r="O189" i="20"/>
  <c r="N189" i="20"/>
  <c r="O188" i="20"/>
  <c r="N188" i="20"/>
  <c r="O187" i="20"/>
  <c r="N187" i="20"/>
  <c r="O186" i="20"/>
  <c r="N186" i="20"/>
  <c r="O185" i="20"/>
  <c r="N185" i="20"/>
  <c r="O184" i="20"/>
  <c r="N184" i="20"/>
  <c r="O183" i="20"/>
  <c r="N183" i="20"/>
  <c r="O182" i="20"/>
  <c r="N182" i="20"/>
  <c r="O181" i="20"/>
  <c r="N181" i="20"/>
  <c r="O180" i="20"/>
  <c r="N180" i="20"/>
  <c r="O179" i="20"/>
  <c r="N179" i="20"/>
  <c r="O178" i="20"/>
  <c r="N178" i="20"/>
  <c r="O177" i="20"/>
  <c r="N177" i="20"/>
  <c r="O176" i="20"/>
  <c r="N176" i="20"/>
  <c r="O175" i="20"/>
  <c r="N175" i="20"/>
  <c r="O174" i="20"/>
  <c r="N174" i="20"/>
  <c r="O173" i="20"/>
  <c r="N173" i="20"/>
  <c r="O172" i="20"/>
  <c r="N172" i="20"/>
  <c r="O171" i="20"/>
  <c r="N171" i="20"/>
  <c r="Q170" i="20"/>
  <c r="P170" i="20"/>
  <c r="O170" i="20"/>
  <c r="M170" i="20"/>
  <c r="N170" i="20" s="1"/>
  <c r="L170" i="20"/>
  <c r="P169" i="20"/>
  <c r="Q169" i="20" s="1"/>
  <c r="O169" i="20"/>
  <c r="N169" i="20"/>
  <c r="M169" i="20"/>
  <c r="L169" i="20"/>
  <c r="P168" i="20"/>
  <c r="Q168" i="20" s="1"/>
  <c r="O168" i="20"/>
  <c r="N168" i="20"/>
  <c r="M168" i="20"/>
  <c r="L168" i="20"/>
  <c r="P167" i="20"/>
  <c r="Q167" i="20" s="1"/>
  <c r="O167" i="20"/>
  <c r="N167" i="20"/>
  <c r="M167" i="20"/>
  <c r="L167" i="20"/>
  <c r="Q166" i="20"/>
  <c r="P166" i="20"/>
  <c r="O166" i="20"/>
  <c r="N166" i="20"/>
  <c r="M166" i="20"/>
  <c r="L166" i="20"/>
  <c r="O165" i="20"/>
  <c r="P165" i="20" s="1"/>
  <c r="Q165" i="20" s="1"/>
  <c r="N165" i="20"/>
  <c r="M165" i="20"/>
  <c r="L165" i="20"/>
  <c r="Q164" i="20"/>
  <c r="P164" i="20"/>
  <c r="O164" i="20"/>
  <c r="M164" i="20"/>
  <c r="N164" i="20" s="1"/>
  <c r="L164" i="20"/>
  <c r="P163" i="20"/>
  <c r="Q163" i="20" s="1"/>
  <c r="O163" i="20"/>
  <c r="N163" i="20"/>
  <c r="M163" i="20"/>
  <c r="L163" i="20"/>
  <c r="P162" i="20"/>
  <c r="Q162" i="20" s="1"/>
  <c r="O162" i="20"/>
  <c r="N162" i="20"/>
  <c r="M162" i="20"/>
  <c r="L162" i="20"/>
  <c r="O161" i="20"/>
  <c r="P161" i="20" s="1"/>
  <c r="Q161" i="20" s="1"/>
  <c r="N161" i="20"/>
  <c r="M161" i="20"/>
  <c r="L161" i="20"/>
  <c r="Q160" i="20"/>
  <c r="P160" i="20"/>
  <c r="O160" i="20"/>
  <c r="M160" i="20"/>
  <c r="N160" i="20" s="1"/>
  <c r="L160" i="20"/>
  <c r="O159" i="20"/>
  <c r="P159" i="20" s="1"/>
  <c r="Q159" i="20" s="1"/>
  <c r="N159" i="20"/>
  <c r="M159" i="20"/>
  <c r="L159" i="20"/>
  <c r="P158" i="20"/>
  <c r="Q158" i="20" s="1"/>
  <c r="O158" i="20"/>
  <c r="M158" i="20"/>
  <c r="N158" i="20" s="1"/>
  <c r="L158" i="20"/>
  <c r="P157" i="20"/>
  <c r="Q157" i="20" s="1"/>
  <c r="O157" i="20"/>
  <c r="N157" i="20"/>
  <c r="M157" i="20"/>
  <c r="L157" i="20"/>
  <c r="P156" i="20"/>
  <c r="Q156" i="20" s="1"/>
  <c r="O156" i="20"/>
  <c r="N156" i="20"/>
  <c r="M156" i="20"/>
  <c r="L156" i="20"/>
  <c r="O155" i="20"/>
  <c r="P155" i="20" s="1"/>
  <c r="Q155" i="20" s="1"/>
  <c r="N155" i="20"/>
  <c r="M155" i="20"/>
  <c r="L155" i="20"/>
  <c r="Q154" i="20"/>
  <c r="P154" i="20"/>
  <c r="O154" i="20"/>
  <c r="M154" i="20"/>
  <c r="N154" i="20" s="1"/>
  <c r="L154" i="20"/>
  <c r="P153" i="20"/>
  <c r="Q153" i="20" s="1"/>
  <c r="O153" i="20"/>
  <c r="N153" i="20"/>
  <c r="M153" i="20"/>
  <c r="L153" i="20"/>
  <c r="P152" i="20"/>
  <c r="Q152" i="20" s="1"/>
  <c r="O152" i="20"/>
  <c r="N152" i="20"/>
  <c r="M152" i="20"/>
  <c r="L152" i="20"/>
  <c r="P151" i="20"/>
  <c r="Q151" i="20" s="1"/>
  <c r="O151" i="20"/>
  <c r="N151" i="20"/>
  <c r="M151" i="20"/>
  <c r="L151" i="20"/>
  <c r="Q150" i="20"/>
  <c r="P150" i="20"/>
  <c r="O150" i="20"/>
  <c r="N150" i="20"/>
  <c r="M150" i="20"/>
  <c r="L150" i="20"/>
  <c r="O149" i="20"/>
  <c r="P149" i="20" s="1"/>
  <c r="Q149" i="20" s="1"/>
  <c r="N149" i="20"/>
  <c r="M149" i="20"/>
  <c r="L149" i="20"/>
  <c r="Q148" i="20"/>
  <c r="P148" i="20"/>
  <c r="O148" i="20"/>
  <c r="M148" i="20"/>
  <c r="N148" i="20" s="1"/>
  <c r="L148" i="20"/>
  <c r="P147" i="20"/>
  <c r="Q147" i="20" s="1"/>
  <c r="O147" i="20"/>
  <c r="N147" i="20"/>
  <c r="M147" i="20"/>
  <c r="L147" i="20"/>
  <c r="P146" i="20"/>
  <c r="Q146" i="20" s="1"/>
  <c r="O146" i="20"/>
  <c r="N146" i="20"/>
  <c r="M146" i="20"/>
  <c r="L146" i="20"/>
  <c r="O145" i="20"/>
  <c r="P145" i="20" s="1"/>
  <c r="Q145" i="20" s="1"/>
  <c r="N145" i="20"/>
  <c r="M145" i="20"/>
  <c r="L145" i="20"/>
  <c r="Q144" i="20"/>
  <c r="P144" i="20"/>
  <c r="O144" i="20"/>
  <c r="M144" i="20"/>
  <c r="N144" i="20" s="1"/>
  <c r="L144" i="20"/>
  <c r="O143" i="20"/>
  <c r="P143" i="20" s="1"/>
  <c r="Q143" i="20" s="1"/>
  <c r="N143" i="20"/>
  <c r="M143" i="20"/>
  <c r="L143" i="20"/>
  <c r="P142" i="20"/>
  <c r="Q142" i="20" s="1"/>
  <c r="O142" i="20"/>
  <c r="M142" i="20"/>
  <c r="N142" i="20" s="1"/>
  <c r="L142" i="20"/>
  <c r="P141" i="20"/>
  <c r="Q141" i="20" s="1"/>
  <c r="O141" i="20"/>
  <c r="N141" i="20"/>
  <c r="M141" i="20"/>
  <c r="L141" i="20"/>
  <c r="P140" i="20"/>
  <c r="Q140" i="20" s="1"/>
  <c r="O140" i="20"/>
  <c r="N140" i="20"/>
  <c r="M140" i="20"/>
  <c r="L140" i="20"/>
  <c r="O139" i="20"/>
  <c r="P139" i="20" s="1"/>
  <c r="Q139" i="20" s="1"/>
  <c r="N139" i="20"/>
  <c r="M139" i="20"/>
  <c r="L139" i="20"/>
  <c r="Q138" i="20"/>
  <c r="P138" i="20"/>
  <c r="O138" i="20"/>
  <c r="M138" i="20"/>
  <c r="N138" i="20" s="1"/>
  <c r="L138" i="20"/>
  <c r="P137" i="20"/>
  <c r="Q137" i="20" s="1"/>
  <c r="O137" i="20"/>
  <c r="N137" i="20"/>
  <c r="M137" i="20"/>
  <c r="L137" i="20"/>
  <c r="P136" i="20"/>
  <c r="Q136" i="20" s="1"/>
  <c r="O136" i="20"/>
  <c r="N136" i="20"/>
  <c r="M136" i="20"/>
  <c r="L136" i="20"/>
  <c r="P135" i="20"/>
  <c r="Q135" i="20" s="1"/>
  <c r="O135" i="20"/>
  <c r="N135" i="20"/>
  <c r="M135" i="20"/>
  <c r="L135" i="20"/>
  <c r="Q134" i="20"/>
  <c r="P134" i="20"/>
  <c r="O134" i="20"/>
  <c r="N134" i="20"/>
  <c r="M134" i="20"/>
  <c r="L134" i="20"/>
  <c r="O133" i="20"/>
  <c r="P133" i="20" s="1"/>
  <c r="Q133" i="20" s="1"/>
  <c r="N133" i="20"/>
  <c r="M133" i="20"/>
  <c r="L133" i="20"/>
  <c r="Q132" i="20"/>
  <c r="P132" i="20"/>
  <c r="O132" i="20"/>
  <c r="M132" i="20"/>
  <c r="N132" i="20" s="1"/>
  <c r="L132" i="20"/>
  <c r="P131" i="20"/>
  <c r="Q131" i="20" s="1"/>
  <c r="O131" i="20"/>
  <c r="N131" i="20"/>
  <c r="M131" i="20"/>
  <c r="L131" i="20"/>
  <c r="P130" i="20"/>
  <c r="Q130" i="20" s="1"/>
  <c r="O130" i="20"/>
  <c r="N130" i="20"/>
  <c r="M130" i="20"/>
  <c r="L130" i="20"/>
  <c r="O129" i="20"/>
  <c r="P129" i="20" s="1"/>
  <c r="Q129" i="20" s="1"/>
  <c r="N129" i="20"/>
  <c r="M129" i="20"/>
  <c r="L129" i="20"/>
  <c r="Q128" i="20"/>
  <c r="P128" i="20"/>
  <c r="O128" i="20"/>
  <c r="M128" i="20"/>
  <c r="N128" i="20" s="1"/>
  <c r="L128" i="20"/>
  <c r="O127" i="20"/>
  <c r="P127" i="20" s="1"/>
  <c r="Q127" i="20" s="1"/>
  <c r="N127" i="20"/>
  <c r="M127" i="20"/>
  <c r="L127" i="20"/>
  <c r="P126" i="20"/>
  <c r="Q126" i="20" s="1"/>
  <c r="O126" i="20"/>
  <c r="M126" i="20"/>
  <c r="N126" i="20" s="1"/>
  <c r="L126" i="20"/>
  <c r="P125" i="20"/>
  <c r="Q125" i="20" s="1"/>
  <c r="O125" i="20"/>
  <c r="N125" i="20"/>
  <c r="M125" i="20"/>
  <c r="L125" i="20"/>
  <c r="P124" i="20"/>
  <c r="Q124" i="20" s="1"/>
  <c r="O124" i="20"/>
  <c r="N124" i="20"/>
  <c r="M124" i="20"/>
  <c r="L124" i="20"/>
  <c r="O123" i="20"/>
  <c r="P123" i="20" s="1"/>
  <c r="Q123" i="20" s="1"/>
  <c r="N123" i="20"/>
  <c r="M123" i="20"/>
  <c r="L123" i="20"/>
  <c r="Q122" i="20"/>
  <c r="P122" i="20"/>
  <c r="O122" i="20"/>
  <c r="M122" i="20"/>
  <c r="N122" i="20" s="1"/>
  <c r="L122" i="20"/>
  <c r="P121" i="20"/>
  <c r="Q121" i="20" s="1"/>
  <c r="O121" i="20"/>
  <c r="N121" i="20"/>
  <c r="M121" i="20"/>
  <c r="L121" i="20"/>
  <c r="P120" i="20"/>
  <c r="Q120" i="20" s="1"/>
  <c r="O120" i="20"/>
  <c r="N120" i="20"/>
  <c r="M120" i="20"/>
  <c r="L120" i="20"/>
  <c r="P119" i="20"/>
  <c r="Q119" i="20" s="1"/>
  <c r="O119" i="20"/>
  <c r="N119" i="20"/>
  <c r="M119" i="20"/>
  <c r="L119" i="20"/>
  <c r="Q118" i="20"/>
  <c r="P118" i="20"/>
  <c r="O118" i="20"/>
  <c r="N118" i="20"/>
  <c r="M118" i="20"/>
  <c r="L118" i="20"/>
  <c r="O117" i="20"/>
  <c r="P117" i="20" s="1"/>
  <c r="Q117" i="20" s="1"/>
  <c r="N117" i="20"/>
  <c r="M117" i="20"/>
  <c r="L117" i="20"/>
  <c r="Q116" i="20"/>
  <c r="P116" i="20"/>
  <c r="O116" i="20"/>
  <c r="M116" i="20"/>
  <c r="N116" i="20" s="1"/>
  <c r="L116" i="20"/>
  <c r="P115" i="20"/>
  <c r="Q115" i="20" s="1"/>
  <c r="O115" i="20"/>
  <c r="N115" i="20"/>
  <c r="M115" i="20"/>
  <c r="L115" i="20"/>
  <c r="P114" i="20"/>
  <c r="Q114" i="20" s="1"/>
  <c r="O114" i="20"/>
  <c r="N114" i="20"/>
  <c r="M114" i="20"/>
  <c r="L114" i="20"/>
  <c r="O113" i="20"/>
  <c r="P113" i="20" s="1"/>
  <c r="Q113" i="20" s="1"/>
  <c r="N113" i="20"/>
  <c r="M113" i="20"/>
  <c r="L113" i="20"/>
  <c r="Q112" i="20"/>
  <c r="P112" i="20"/>
  <c r="O112" i="20"/>
  <c r="M112" i="20"/>
  <c r="N112" i="20" s="1"/>
  <c r="L112" i="20"/>
  <c r="O111" i="20"/>
  <c r="P111" i="20" s="1"/>
  <c r="Q111" i="20" s="1"/>
  <c r="N111" i="20"/>
  <c r="M111" i="20"/>
  <c r="L111" i="20"/>
  <c r="P110" i="20"/>
  <c r="Q110" i="20" s="1"/>
  <c r="O110" i="20"/>
  <c r="M110" i="20"/>
  <c r="N110" i="20" s="1"/>
  <c r="L110" i="20"/>
  <c r="P109" i="20"/>
  <c r="Q109" i="20" s="1"/>
  <c r="O109" i="20"/>
  <c r="N109" i="20"/>
  <c r="M109" i="20"/>
  <c r="L109" i="20"/>
  <c r="P108" i="20"/>
  <c r="Q108" i="20" s="1"/>
  <c r="O108" i="20"/>
  <c r="N108" i="20"/>
  <c r="M108" i="20"/>
  <c r="L108" i="20"/>
  <c r="O107" i="20"/>
  <c r="P107" i="20" s="1"/>
  <c r="Q107" i="20" s="1"/>
  <c r="N107" i="20"/>
  <c r="M107" i="20"/>
  <c r="L107" i="20"/>
  <c r="Q106" i="20"/>
  <c r="P106" i="20"/>
  <c r="O106" i="20"/>
  <c r="M106" i="20"/>
  <c r="N106" i="20" s="1"/>
  <c r="L106" i="20"/>
  <c r="P105" i="20"/>
  <c r="Q105" i="20" s="1"/>
  <c r="O105" i="20"/>
  <c r="N105" i="20"/>
  <c r="M105" i="20"/>
  <c r="L105" i="20"/>
  <c r="P104" i="20"/>
  <c r="Q104" i="20" s="1"/>
  <c r="O104" i="20"/>
  <c r="N104" i="20"/>
  <c r="M104" i="20"/>
  <c r="L104" i="20"/>
  <c r="P103" i="20"/>
  <c r="Q103" i="20" s="1"/>
  <c r="O103" i="20"/>
  <c r="N103" i="20"/>
  <c r="M103" i="20"/>
  <c r="L103" i="20"/>
  <c r="Q102" i="20"/>
  <c r="P102" i="20"/>
  <c r="O102" i="20"/>
  <c r="N102" i="20"/>
  <c r="M102" i="20"/>
  <c r="L102" i="20"/>
  <c r="O101" i="20"/>
  <c r="P101" i="20" s="1"/>
  <c r="Q101" i="20" s="1"/>
  <c r="N101" i="20"/>
  <c r="M101" i="20"/>
  <c r="L101" i="20"/>
  <c r="Q100" i="20"/>
  <c r="P100" i="20"/>
  <c r="O100" i="20"/>
  <c r="M100" i="20"/>
  <c r="N100" i="20" s="1"/>
  <c r="L100" i="20"/>
  <c r="P99" i="20"/>
  <c r="Q99" i="20" s="1"/>
  <c r="O99" i="20"/>
  <c r="N99" i="20"/>
  <c r="M99" i="20"/>
  <c r="L99" i="20"/>
  <c r="P98" i="20"/>
  <c r="Q98" i="20" s="1"/>
  <c r="O98" i="20"/>
  <c r="N98" i="20"/>
  <c r="M98" i="20"/>
  <c r="L98" i="20"/>
  <c r="O97" i="20"/>
  <c r="P97" i="20" s="1"/>
  <c r="Q97" i="20" s="1"/>
  <c r="N97" i="20"/>
  <c r="M97" i="20"/>
  <c r="L97" i="20"/>
  <c r="Q96" i="20"/>
  <c r="P96" i="20"/>
  <c r="O96" i="20"/>
  <c r="M96" i="20"/>
  <c r="N96" i="20" s="1"/>
  <c r="L96" i="20"/>
  <c r="O95" i="20"/>
  <c r="P95" i="20" s="1"/>
  <c r="Q95" i="20" s="1"/>
  <c r="N95" i="20"/>
  <c r="M95" i="20"/>
  <c r="L95" i="20"/>
  <c r="P94" i="20"/>
  <c r="Q94" i="20" s="1"/>
  <c r="O94" i="20"/>
  <c r="M94" i="20"/>
  <c r="N94" i="20" s="1"/>
  <c r="L94" i="20"/>
  <c r="P93" i="20"/>
  <c r="Q93" i="20" s="1"/>
  <c r="O93" i="20"/>
  <c r="N93" i="20"/>
  <c r="M93" i="20"/>
  <c r="L93" i="20"/>
  <c r="P92" i="20"/>
  <c r="Q92" i="20" s="1"/>
  <c r="O92" i="20"/>
  <c r="N92" i="20"/>
  <c r="M92" i="20"/>
  <c r="L92" i="20"/>
  <c r="O91" i="20"/>
  <c r="P91" i="20" s="1"/>
  <c r="Q91" i="20" s="1"/>
  <c r="N91" i="20"/>
  <c r="M91" i="20"/>
  <c r="L91" i="20"/>
  <c r="Q90" i="20"/>
  <c r="P90" i="20"/>
  <c r="O90" i="20"/>
  <c r="M90" i="20"/>
  <c r="N90" i="20" s="1"/>
  <c r="L90" i="20"/>
  <c r="P89" i="20"/>
  <c r="Q89" i="20" s="1"/>
  <c r="O89" i="20"/>
  <c r="N89" i="20"/>
  <c r="M89" i="20"/>
  <c r="L89" i="20"/>
  <c r="P88" i="20"/>
  <c r="Q88" i="20" s="1"/>
  <c r="O88" i="20"/>
  <c r="N88" i="20"/>
  <c r="M88" i="20"/>
  <c r="L88" i="20"/>
  <c r="P87" i="20"/>
  <c r="Q87" i="20" s="1"/>
  <c r="O87" i="20"/>
  <c r="N87" i="20"/>
  <c r="M87" i="20"/>
  <c r="L87" i="20"/>
  <c r="Q86" i="20"/>
  <c r="P86" i="20"/>
  <c r="O86" i="20"/>
  <c r="N86" i="20"/>
  <c r="M86" i="20"/>
  <c r="L86" i="20"/>
  <c r="O85" i="20"/>
  <c r="P85" i="20" s="1"/>
  <c r="Q85" i="20" s="1"/>
  <c r="N85" i="20"/>
  <c r="M85" i="20"/>
  <c r="L85" i="20"/>
  <c r="Q84" i="20"/>
  <c r="P84" i="20"/>
  <c r="O84" i="20"/>
  <c r="M84" i="20"/>
  <c r="N84" i="20" s="1"/>
  <c r="L84" i="20"/>
  <c r="P83" i="20"/>
  <c r="Q83" i="20" s="1"/>
  <c r="O83" i="20"/>
  <c r="N83" i="20"/>
  <c r="M83" i="20"/>
  <c r="L83" i="20"/>
  <c r="P82" i="20"/>
  <c r="Q82" i="20" s="1"/>
  <c r="O82" i="20"/>
  <c r="N82" i="20"/>
  <c r="M82" i="20"/>
  <c r="L82" i="20"/>
  <c r="O81" i="20"/>
  <c r="P81" i="20" s="1"/>
  <c r="Q81" i="20" s="1"/>
  <c r="N81" i="20"/>
  <c r="M81" i="20"/>
  <c r="L81" i="20"/>
  <c r="Q80" i="20"/>
  <c r="P80" i="20"/>
  <c r="O80" i="20"/>
  <c r="M80" i="20"/>
  <c r="N80" i="20" s="1"/>
  <c r="L80" i="20"/>
  <c r="O79" i="20"/>
  <c r="P79" i="20" s="1"/>
  <c r="Q79" i="20" s="1"/>
  <c r="N79" i="20"/>
  <c r="M79" i="20"/>
  <c r="L79" i="20"/>
  <c r="P78" i="20"/>
  <c r="Q78" i="20" s="1"/>
  <c r="O78" i="20"/>
  <c r="M78" i="20"/>
  <c r="N78" i="20" s="1"/>
  <c r="L78" i="20"/>
  <c r="Q77" i="20"/>
  <c r="O77" i="20"/>
  <c r="M77" i="20"/>
  <c r="N77" i="20" s="1"/>
  <c r="L77" i="20"/>
  <c r="P76" i="20"/>
  <c r="Q76" i="20" s="1"/>
  <c r="O76" i="20"/>
  <c r="M76" i="20"/>
  <c r="N76" i="20" s="1"/>
  <c r="L76" i="20"/>
  <c r="O75" i="20"/>
  <c r="P75" i="20" s="1"/>
  <c r="Q75" i="20" s="1"/>
  <c r="M75" i="20"/>
  <c r="N75" i="20" s="1"/>
  <c r="L75" i="20"/>
  <c r="Q74" i="20"/>
  <c r="P74" i="20"/>
  <c r="O74" i="20"/>
  <c r="M74" i="20"/>
  <c r="N74" i="20" s="1"/>
  <c r="L74" i="20"/>
  <c r="O73" i="20"/>
  <c r="P73" i="20" s="1"/>
  <c r="Q73" i="20" s="1"/>
  <c r="N73" i="20"/>
  <c r="M73" i="20"/>
  <c r="L73" i="20"/>
  <c r="O72" i="20"/>
  <c r="P72" i="20" s="1"/>
  <c r="Q72" i="20" s="1"/>
  <c r="M72" i="20"/>
  <c r="N72" i="20" s="1"/>
  <c r="L72" i="20"/>
  <c r="Q71" i="20"/>
  <c r="O71" i="20"/>
  <c r="P71" i="20" s="1"/>
  <c r="N71" i="20"/>
  <c r="M71" i="20"/>
  <c r="L71" i="20"/>
  <c r="O70" i="20"/>
  <c r="P70" i="20" s="1"/>
  <c r="Q70" i="20" s="1"/>
  <c r="M70" i="20"/>
  <c r="N70" i="20" s="1"/>
  <c r="L70" i="20"/>
  <c r="Q69" i="20"/>
  <c r="O69" i="20"/>
  <c r="P69" i="20" s="1"/>
  <c r="M69" i="20"/>
  <c r="N69" i="20" s="1"/>
  <c r="L69" i="20"/>
  <c r="P68" i="20"/>
  <c r="Q68" i="20" s="1"/>
  <c r="O68" i="20"/>
  <c r="M68" i="20"/>
  <c r="N68" i="20" s="1"/>
  <c r="L68" i="20"/>
  <c r="O67" i="20"/>
  <c r="P67" i="20" s="1"/>
  <c r="Q67" i="20" s="1"/>
  <c r="M67" i="20"/>
  <c r="N67" i="20" s="1"/>
  <c r="L67" i="20"/>
  <c r="Q66" i="20"/>
  <c r="P66" i="20"/>
  <c r="O66" i="20"/>
  <c r="M66" i="20"/>
  <c r="N66" i="20" s="1"/>
  <c r="L66" i="20"/>
  <c r="O65" i="20"/>
  <c r="P65" i="20" s="1"/>
  <c r="Q65" i="20" s="1"/>
  <c r="N65" i="20"/>
  <c r="M65" i="20"/>
  <c r="L65" i="20"/>
  <c r="O64" i="20"/>
  <c r="P64" i="20" s="1"/>
  <c r="Q64" i="20" s="1"/>
  <c r="M64" i="20"/>
  <c r="N64" i="20" s="1"/>
  <c r="L64" i="20"/>
  <c r="Q63" i="20"/>
  <c r="O63" i="20"/>
  <c r="P63" i="20" s="1"/>
  <c r="N63" i="20"/>
  <c r="M63" i="20"/>
  <c r="L63" i="20"/>
  <c r="O62" i="20"/>
  <c r="P62" i="20" s="1"/>
  <c r="Q62" i="20" s="1"/>
  <c r="M62" i="20"/>
  <c r="N62" i="20" s="1"/>
  <c r="L62" i="20"/>
  <c r="Q61" i="20"/>
  <c r="O61" i="20"/>
  <c r="P61" i="20" s="1"/>
  <c r="M61" i="20"/>
  <c r="N61" i="20" s="1"/>
  <c r="L61" i="20"/>
  <c r="P60" i="20"/>
  <c r="Q60" i="20" s="1"/>
  <c r="O60" i="20"/>
  <c r="M60" i="20"/>
  <c r="N60" i="20" s="1"/>
  <c r="L60" i="20"/>
  <c r="O59" i="20"/>
  <c r="P59" i="20" s="1"/>
  <c r="Q59" i="20" s="1"/>
  <c r="M59" i="20"/>
  <c r="N59" i="20" s="1"/>
  <c r="L59" i="20"/>
  <c r="Q58" i="20"/>
  <c r="P58" i="20"/>
  <c r="O58" i="20"/>
  <c r="M58" i="20"/>
  <c r="N58" i="20" s="1"/>
  <c r="L58" i="20"/>
  <c r="O57" i="20"/>
  <c r="P57" i="20" s="1"/>
  <c r="Q57" i="20" s="1"/>
  <c r="N57" i="20"/>
  <c r="M57" i="20"/>
  <c r="L57" i="20"/>
  <c r="O56" i="20"/>
  <c r="P56" i="20" s="1"/>
  <c r="Q56" i="20" s="1"/>
  <c r="M56" i="20"/>
  <c r="N56" i="20" s="1"/>
  <c r="L56" i="20"/>
  <c r="Q55" i="20"/>
  <c r="O55" i="20"/>
  <c r="P55" i="20" s="1"/>
  <c r="N55" i="20"/>
  <c r="M55" i="20"/>
  <c r="L55" i="20"/>
  <c r="O54" i="20"/>
  <c r="P54" i="20" s="1"/>
  <c r="Q54" i="20" s="1"/>
  <c r="M54" i="20"/>
  <c r="N54" i="20" s="1"/>
  <c r="L54" i="20"/>
  <c r="Q53" i="20"/>
  <c r="O53" i="20"/>
  <c r="P53" i="20" s="1"/>
  <c r="M53" i="20"/>
  <c r="N53" i="20" s="1"/>
  <c r="L53" i="20"/>
  <c r="P52" i="20"/>
  <c r="Q52" i="20" s="1"/>
  <c r="O52" i="20"/>
  <c r="M52" i="20"/>
  <c r="N52" i="20" s="1"/>
  <c r="L52" i="20"/>
  <c r="O51" i="20"/>
  <c r="P51" i="20" s="1"/>
  <c r="Q51" i="20" s="1"/>
  <c r="M51" i="20"/>
  <c r="N51" i="20" s="1"/>
  <c r="L51" i="20"/>
  <c r="Q50" i="20"/>
  <c r="P50" i="20"/>
  <c r="O50" i="20"/>
  <c r="M50" i="20"/>
  <c r="N50" i="20" s="1"/>
  <c r="L50" i="20"/>
  <c r="O49" i="20"/>
  <c r="P49" i="20" s="1"/>
  <c r="Q49" i="20" s="1"/>
  <c r="N49" i="20"/>
  <c r="M49" i="20"/>
  <c r="L49" i="20"/>
  <c r="O48" i="20"/>
  <c r="P48" i="20" s="1"/>
  <c r="Q48" i="20" s="1"/>
  <c r="M48" i="20"/>
  <c r="N48" i="20" s="1"/>
  <c r="L48" i="20"/>
  <c r="Q47" i="20"/>
  <c r="O47" i="20"/>
  <c r="P47" i="20" s="1"/>
  <c r="N47" i="20"/>
  <c r="M47" i="20"/>
  <c r="L47" i="20"/>
  <c r="O46" i="20"/>
  <c r="P46" i="20" s="1"/>
  <c r="Q46" i="20" s="1"/>
  <c r="M46" i="20"/>
  <c r="N46" i="20" s="1"/>
  <c r="L46" i="20"/>
  <c r="Q45" i="20"/>
  <c r="O45" i="20"/>
  <c r="P45" i="20" s="1"/>
  <c r="M45" i="20"/>
  <c r="N45" i="20" s="1"/>
  <c r="L45" i="20"/>
  <c r="P44" i="20"/>
  <c r="Q44" i="20" s="1"/>
  <c r="O44" i="20"/>
  <c r="M44" i="20"/>
  <c r="N44" i="20" s="1"/>
  <c r="L44" i="20"/>
  <c r="O43" i="20"/>
  <c r="P43" i="20" s="1"/>
  <c r="Q43" i="20" s="1"/>
  <c r="M43" i="20"/>
  <c r="N43" i="20" s="1"/>
  <c r="L43" i="20"/>
  <c r="Q42" i="20"/>
  <c r="P42" i="20"/>
  <c r="O42" i="20"/>
  <c r="M42" i="20"/>
  <c r="N42" i="20" s="1"/>
  <c r="L42" i="20"/>
  <c r="O41" i="20"/>
  <c r="P41" i="20" s="1"/>
  <c r="Q41" i="20" s="1"/>
  <c r="N41" i="20"/>
  <c r="M41" i="20"/>
  <c r="L41" i="20"/>
  <c r="O40" i="20"/>
  <c r="P40" i="20" s="1"/>
  <c r="Q40" i="20" s="1"/>
  <c r="M40" i="20"/>
  <c r="N40" i="20" s="1"/>
  <c r="L40" i="20"/>
  <c r="Q39" i="20"/>
  <c r="O39" i="20"/>
  <c r="P39" i="20" s="1"/>
  <c r="N39" i="20"/>
  <c r="M39" i="20"/>
  <c r="L39" i="20"/>
  <c r="O38" i="20"/>
  <c r="P38" i="20" s="1"/>
  <c r="Q38" i="20" s="1"/>
  <c r="M38" i="20"/>
  <c r="N38" i="20" s="1"/>
  <c r="L38" i="20"/>
  <c r="Q37" i="20"/>
  <c r="O37" i="20"/>
  <c r="P37" i="20" s="1"/>
  <c r="M37" i="20"/>
  <c r="N37" i="20" s="1"/>
  <c r="L37" i="20"/>
  <c r="P36" i="20"/>
  <c r="Q36" i="20" s="1"/>
  <c r="O36" i="20"/>
  <c r="M36" i="20"/>
  <c r="N36" i="20" s="1"/>
  <c r="L36" i="20"/>
  <c r="O35" i="20"/>
  <c r="P35" i="20" s="1"/>
  <c r="Q35" i="20" s="1"/>
  <c r="M35" i="20"/>
  <c r="N35" i="20" s="1"/>
  <c r="L35" i="20"/>
  <c r="Q34" i="20"/>
  <c r="P34" i="20"/>
  <c r="O34" i="20"/>
  <c r="M34" i="20"/>
  <c r="N34" i="20" s="1"/>
  <c r="L34" i="20"/>
  <c r="O33" i="20"/>
  <c r="P33" i="20" s="1"/>
  <c r="Q33" i="20" s="1"/>
  <c r="N33" i="20"/>
  <c r="M33" i="20"/>
  <c r="L33" i="20"/>
  <c r="O32" i="20"/>
  <c r="P32" i="20" s="1"/>
  <c r="Q32" i="20" s="1"/>
  <c r="M32" i="20"/>
  <c r="N32" i="20" s="1"/>
  <c r="L32" i="20"/>
  <c r="Q31" i="20"/>
  <c r="O31" i="20"/>
  <c r="P31" i="20" s="1"/>
  <c r="N31" i="20"/>
  <c r="M31" i="20"/>
  <c r="L31" i="20"/>
  <c r="O30" i="20"/>
  <c r="P30" i="20" s="1"/>
  <c r="Q30" i="20" s="1"/>
  <c r="M30" i="20"/>
  <c r="N30" i="20" s="1"/>
  <c r="L30" i="20"/>
  <c r="Q29" i="20"/>
  <c r="O29" i="20"/>
  <c r="P29" i="20" s="1"/>
  <c r="M29" i="20"/>
  <c r="N29" i="20" s="1"/>
  <c r="L29" i="20"/>
  <c r="P28" i="20"/>
  <c r="Q28" i="20" s="1"/>
  <c r="O28" i="20"/>
  <c r="M28" i="20"/>
  <c r="N28" i="20" s="1"/>
  <c r="L28" i="20"/>
  <c r="O27" i="20"/>
  <c r="P27" i="20" s="1"/>
  <c r="Q27" i="20" s="1"/>
  <c r="M27" i="20"/>
  <c r="N27" i="20" s="1"/>
  <c r="L27" i="20"/>
  <c r="Q26" i="20"/>
  <c r="P26" i="20"/>
  <c r="O26" i="20"/>
  <c r="M26" i="20"/>
  <c r="N26" i="20" s="1"/>
  <c r="L26" i="20"/>
  <c r="O25" i="20"/>
  <c r="P25" i="20" s="1"/>
  <c r="Q25" i="20" s="1"/>
  <c r="N25" i="20"/>
  <c r="M25" i="20"/>
  <c r="L25" i="20"/>
  <c r="O24" i="20"/>
  <c r="P24" i="20" s="1"/>
  <c r="Q24" i="20" s="1"/>
  <c r="M24" i="20"/>
  <c r="N24" i="20" s="1"/>
  <c r="L24" i="20"/>
  <c r="Q23" i="20"/>
  <c r="O23" i="20"/>
  <c r="P23" i="20" s="1"/>
  <c r="N23" i="20"/>
  <c r="M23" i="20"/>
  <c r="L23" i="20"/>
  <c r="O22" i="20"/>
  <c r="P22" i="20" s="1"/>
  <c r="Q22" i="20" s="1"/>
  <c r="M22" i="20"/>
  <c r="N22" i="20" s="1"/>
  <c r="L22" i="20"/>
  <c r="Q21" i="20"/>
  <c r="O21" i="20"/>
  <c r="P21" i="20" s="1"/>
  <c r="M21" i="20"/>
  <c r="N21" i="20" s="1"/>
  <c r="L21" i="20"/>
  <c r="P20" i="20"/>
  <c r="Q20" i="20" s="1"/>
  <c r="O20" i="20"/>
  <c r="M20" i="20"/>
  <c r="N20" i="20" s="1"/>
  <c r="L20" i="20"/>
  <c r="O19" i="20"/>
  <c r="P19" i="20" s="1"/>
  <c r="Q19" i="20" s="1"/>
  <c r="M19" i="20"/>
  <c r="N19" i="20" s="1"/>
  <c r="L19" i="20"/>
  <c r="Q18" i="20"/>
  <c r="P18" i="20"/>
  <c r="O18" i="20"/>
  <c r="M18" i="20"/>
  <c r="N18" i="20" s="1"/>
  <c r="L18" i="20"/>
  <c r="O17" i="20"/>
  <c r="P17" i="20" s="1"/>
  <c r="Q17" i="20" s="1"/>
  <c r="N17" i="20"/>
  <c r="M17" i="20"/>
  <c r="L17" i="20"/>
  <c r="O16" i="20"/>
  <c r="P16" i="20" s="1"/>
  <c r="Q16" i="20" s="1"/>
  <c r="M16" i="20"/>
  <c r="N16" i="20" s="1"/>
  <c r="L16" i="20"/>
  <c r="Q15" i="20"/>
  <c r="O15" i="20"/>
  <c r="P15" i="20" s="1"/>
  <c r="N15" i="20"/>
  <c r="M15" i="20"/>
  <c r="L15" i="20"/>
  <c r="O14" i="20"/>
  <c r="P14" i="20" s="1"/>
  <c r="Q14" i="20" s="1"/>
  <c r="M14" i="20"/>
  <c r="N14" i="20" s="1"/>
  <c r="L14" i="20"/>
  <c r="Q13" i="20"/>
  <c r="O13" i="20"/>
  <c r="P13" i="20" s="1"/>
  <c r="M13" i="20"/>
  <c r="N13" i="20" s="1"/>
  <c r="L13" i="20"/>
  <c r="P12" i="20"/>
  <c r="Q12" i="20" s="1"/>
  <c r="O12" i="20"/>
  <c r="M12" i="20"/>
  <c r="N12" i="20" s="1"/>
  <c r="L12" i="20"/>
  <c r="O11" i="20"/>
  <c r="M11" i="20"/>
  <c r="N11" i="20" s="1"/>
  <c r="L11" i="20"/>
  <c r="Q10" i="20"/>
  <c r="P10" i="20"/>
  <c r="O10" i="20"/>
  <c r="M10" i="20"/>
  <c r="N10" i="20" s="1"/>
  <c r="L10" i="20"/>
  <c r="L1740" i="19"/>
  <c r="P1738" i="19"/>
  <c r="O1738" i="19"/>
  <c r="N1738" i="19"/>
  <c r="P1737" i="19"/>
  <c r="O1737" i="19"/>
  <c r="N1737" i="19"/>
  <c r="O1736" i="19"/>
  <c r="P1736" i="19" s="1"/>
  <c r="N1736" i="19"/>
  <c r="P1735" i="19"/>
  <c r="O1735" i="19"/>
  <c r="N1735" i="19"/>
  <c r="Q1734" i="19"/>
  <c r="P1734" i="19"/>
  <c r="O1734" i="19"/>
  <c r="M1734" i="19"/>
  <c r="N1734" i="19" s="1"/>
  <c r="L1734" i="19"/>
  <c r="P1733" i="19"/>
  <c r="Q1733" i="19" s="1"/>
  <c r="O1733" i="19"/>
  <c r="N1733" i="19"/>
  <c r="M1733" i="19"/>
  <c r="L1733" i="19"/>
  <c r="P1732" i="19"/>
  <c r="Q1732" i="19" s="1"/>
  <c r="O1732" i="19"/>
  <c r="N1732" i="19"/>
  <c r="M1732" i="19"/>
  <c r="L1732" i="19"/>
  <c r="O1731" i="19"/>
  <c r="P1731" i="19" s="1"/>
  <c r="Q1731" i="19" s="1"/>
  <c r="N1731" i="19"/>
  <c r="M1731" i="19"/>
  <c r="L1731" i="19"/>
  <c r="Q1730" i="19"/>
  <c r="P1730" i="19"/>
  <c r="O1730" i="19"/>
  <c r="M1730" i="19"/>
  <c r="N1730" i="19" s="1"/>
  <c r="L1730" i="19"/>
  <c r="O1729" i="19"/>
  <c r="P1729" i="19" s="1"/>
  <c r="N1729" i="19"/>
  <c r="P1728" i="19"/>
  <c r="O1728" i="19"/>
  <c r="N1728" i="19"/>
  <c r="O1727" i="19"/>
  <c r="P1727" i="19" s="1"/>
  <c r="N1727" i="19"/>
  <c r="O1726" i="19"/>
  <c r="P1726" i="19" s="1"/>
  <c r="N1726" i="19"/>
  <c r="O1725" i="19"/>
  <c r="P1725" i="19" s="1"/>
  <c r="N1725" i="19"/>
  <c r="P1724" i="19"/>
  <c r="O1724" i="19"/>
  <c r="N1724" i="19"/>
  <c r="O1723" i="19"/>
  <c r="P1723" i="19" s="1"/>
  <c r="N1723" i="19"/>
  <c r="P1722" i="19"/>
  <c r="O1722" i="19"/>
  <c r="N1722" i="19"/>
  <c r="O1721" i="19"/>
  <c r="P1721" i="19" s="1"/>
  <c r="N1721" i="19"/>
  <c r="P1720" i="19"/>
  <c r="O1720" i="19"/>
  <c r="N1720" i="19"/>
  <c r="P1719" i="19"/>
  <c r="O1719" i="19"/>
  <c r="N1719" i="19"/>
  <c r="O1718" i="19"/>
  <c r="P1718" i="19" s="1"/>
  <c r="N1718" i="19"/>
  <c r="O1717" i="19"/>
  <c r="P1717" i="19" s="1"/>
  <c r="N1717" i="19"/>
  <c r="P1716" i="19"/>
  <c r="O1716" i="19"/>
  <c r="N1716" i="19"/>
  <c r="P1715" i="19"/>
  <c r="Q1715" i="19" s="1"/>
  <c r="O1715" i="19"/>
  <c r="N1715" i="19"/>
  <c r="M1715" i="19"/>
  <c r="L1715" i="19"/>
  <c r="P1714" i="19"/>
  <c r="Q1714" i="19" s="1"/>
  <c r="O1714" i="19"/>
  <c r="N1714" i="19"/>
  <c r="M1714" i="19"/>
  <c r="L1714" i="19"/>
  <c r="Q1713" i="19"/>
  <c r="P1713" i="19"/>
  <c r="O1713" i="19"/>
  <c r="N1713" i="19"/>
  <c r="M1713" i="19"/>
  <c r="L1713" i="19"/>
  <c r="O1712" i="19"/>
  <c r="P1712" i="19" s="1"/>
  <c r="Q1712" i="19" s="1"/>
  <c r="N1712" i="19"/>
  <c r="M1712" i="19"/>
  <c r="L1712" i="19"/>
  <c r="Q1711" i="19"/>
  <c r="P1711" i="19"/>
  <c r="O1711" i="19"/>
  <c r="M1711" i="19"/>
  <c r="N1711" i="19" s="1"/>
  <c r="L1711" i="19"/>
  <c r="O1710" i="19"/>
  <c r="P1710" i="19" s="1"/>
  <c r="N1710" i="19"/>
  <c r="P1709" i="19"/>
  <c r="O1709" i="19"/>
  <c r="N1709" i="19"/>
  <c r="O1708" i="19"/>
  <c r="P1708" i="19" s="1"/>
  <c r="N1708" i="19"/>
  <c r="Q1707" i="19"/>
  <c r="P1707" i="19"/>
  <c r="O1707" i="19"/>
  <c r="M1707" i="19"/>
  <c r="N1707" i="19" s="1"/>
  <c r="L1707" i="19"/>
  <c r="O1706" i="19"/>
  <c r="P1706" i="19" s="1"/>
  <c r="Q1706" i="19" s="1"/>
  <c r="N1706" i="19"/>
  <c r="M1706" i="19"/>
  <c r="L1706" i="19"/>
  <c r="P1705" i="19"/>
  <c r="O1705" i="19"/>
  <c r="N1705" i="19"/>
  <c r="O1704" i="19"/>
  <c r="P1704" i="19" s="1"/>
  <c r="N1704" i="19"/>
  <c r="P1703" i="19"/>
  <c r="O1703" i="19"/>
  <c r="N1703" i="19"/>
  <c r="P1702" i="19"/>
  <c r="O1702" i="19"/>
  <c r="N1702" i="19"/>
  <c r="O1701" i="19"/>
  <c r="P1701" i="19" s="1"/>
  <c r="N1701" i="19"/>
  <c r="O1700" i="19"/>
  <c r="P1700" i="19" s="1"/>
  <c r="N1700" i="19"/>
  <c r="P1699" i="19"/>
  <c r="O1699" i="19"/>
  <c r="N1699" i="19"/>
  <c r="O1698" i="19"/>
  <c r="P1698" i="19" s="1"/>
  <c r="N1698" i="19"/>
  <c r="P1697" i="19"/>
  <c r="O1697" i="19"/>
  <c r="N1697" i="19"/>
  <c r="O1696" i="19"/>
  <c r="P1696" i="19" s="1"/>
  <c r="N1696" i="19"/>
  <c r="P1695" i="19"/>
  <c r="O1695" i="19"/>
  <c r="N1695" i="19"/>
  <c r="P1694" i="19"/>
  <c r="O1694" i="19"/>
  <c r="N1694" i="19"/>
  <c r="O1693" i="19"/>
  <c r="P1693" i="19" s="1"/>
  <c r="N1693" i="19"/>
  <c r="O1692" i="19"/>
  <c r="P1692" i="19" s="1"/>
  <c r="N1692" i="19"/>
  <c r="P1691" i="19"/>
  <c r="O1691" i="19"/>
  <c r="N1691" i="19"/>
  <c r="O1690" i="19"/>
  <c r="P1690" i="19" s="1"/>
  <c r="N1690" i="19"/>
  <c r="O1689" i="19"/>
  <c r="P1689" i="19" s="1"/>
  <c r="N1689" i="19"/>
  <c r="O1688" i="19"/>
  <c r="P1688" i="19" s="1"/>
  <c r="N1688" i="19"/>
  <c r="P1687" i="19"/>
  <c r="O1687" i="19"/>
  <c r="N1687" i="19"/>
  <c r="O1686" i="19"/>
  <c r="P1686" i="19" s="1"/>
  <c r="N1686" i="19"/>
  <c r="P1685" i="19"/>
  <c r="O1685" i="19"/>
  <c r="N1685" i="19"/>
  <c r="O1684" i="19"/>
  <c r="P1684" i="19" s="1"/>
  <c r="Q1684" i="19" s="1"/>
  <c r="N1684" i="19"/>
  <c r="M1684" i="19"/>
  <c r="L1684" i="19"/>
  <c r="Q1683" i="19"/>
  <c r="P1683" i="19"/>
  <c r="O1683" i="19"/>
  <c r="M1683" i="19"/>
  <c r="N1683" i="19" s="1"/>
  <c r="L1683" i="19"/>
  <c r="O1682" i="19"/>
  <c r="P1682" i="19" s="1"/>
  <c r="N1682" i="19"/>
  <c r="P1681" i="19"/>
  <c r="O1681" i="19"/>
  <c r="N1681" i="19"/>
  <c r="O1680" i="19"/>
  <c r="P1680" i="19" s="1"/>
  <c r="N1680" i="19"/>
  <c r="P1679" i="19"/>
  <c r="O1679" i="19"/>
  <c r="N1679" i="19"/>
  <c r="O1678" i="19"/>
  <c r="P1678" i="19" s="1"/>
  <c r="N1678" i="19"/>
  <c r="P1677" i="19"/>
  <c r="O1677" i="19"/>
  <c r="N1677" i="19"/>
  <c r="P1676" i="19"/>
  <c r="O1676" i="19"/>
  <c r="N1676" i="19"/>
  <c r="P1675" i="19"/>
  <c r="O1675" i="19"/>
  <c r="N1675" i="19"/>
  <c r="O1674" i="19"/>
  <c r="P1674" i="19" s="1"/>
  <c r="N1674" i="19"/>
  <c r="P1673" i="19"/>
  <c r="O1673" i="19"/>
  <c r="N1673" i="19"/>
  <c r="P1672" i="19"/>
  <c r="O1672" i="19"/>
  <c r="N1672" i="19"/>
  <c r="O1671" i="19"/>
  <c r="P1671" i="19" s="1"/>
  <c r="Q1671" i="19" s="1"/>
  <c r="M1671" i="19"/>
  <c r="N1671" i="19" s="1"/>
  <c r="L1671" i="19"/>
  <c r="Q1670" i="19"/>
  <c r="O1670" i="19"/>
  <c r="P1670" i="19" s="1"/>
  <c r="M1670" i="19"/>
  <c r="N1670" i="19" s="1"/>
  <c r="L1670" i="19"/>
  <c r="Q1669" i="19"/>
  <c r="P1669" i="19"/>
  <c r="O1669" i="19"/>
  <c r="M1669" i="19"/>
  <c r="N1669" i="19" s="1"/>
  <c r="L1669" i="19"/>
  <c r="O1668" i="19"/>
  <c r="P1668" i="19" s="1"/>
  <c r="Q1668" i="19" s="1"/>
  <c r="M1668" i="19"/>
  <c r="N1668" i="19" s="1"/>
  <c r="L1668" i="19"/>
  <c r="P1667" i="19"/>
  <c r="O1667" i="19"/>
  <c r="N1667" i="19"/>
  <c r="O1666" i="19"/>
  <c r="P1666" i="19" s="1"/>
  <c r="N1666" i="19"/>
  <c r="P1665" i="19"/>
  <c r="O1665" i="19"/>
  <c r="N1665" i="19"/>
  <c r="P1664" i="19"/>
  <c r="O1664" i="19"/>
  <c r="N1664" i="19"/>
  <c r="O1663" i="19"/>
  <c r="P1663" i="19" s="1"/>
  <c r="N1663" i="19"/>
  <c r="O1662" i="19"/>
  <c r="P1662" i="19" s="1"/>
  <c r="N1662" i="19"/>
  <c r="P1661" i="19"/>
  <c r="O1661" i="19"/>
  <c r="N1661" i="19"/>
  <c r="O1660" i="19"/>
  <c r="P1660" i="19" s="1"/>
  <c r="N1660" i="19"/>
  <c r="Q1659" i="19"/>
  <c r="P1659" i="19"/>
  <c r="O1659" i="19"/>
  <c r="M1659" i="19"/>
  <c r="N1659" i="19" s="1"/>
  <c r="L1659" i="19"/>
  <c r="O1658" i="19"/>
  <c r="P1658" i="19" s="1"/>
  <c r="Q1658" i="19" s="1"/>
  <c r="N1658" i="19"/>
  <c r="M1658" i="19"/>
  <c r="L1658" i="19"/>
  <c r="P1657" i="19"/>
  <c r="O1657" i="19"/>
  <c r="N1657" i="19"/>
  <c r="O1656" i="19"/>
  <c r="P1656" i="19" s="1"/>
  <c r="N1656" i="19"/>
  <c r="P1655" i="19"/>
  <c r="O1655" i="19"/>
  <c r="N1655" i="19"/>
  <c r="O1654" i="19"/>
  <c r="P1654" i="19" s="1"/>
  <c r="N1654" i="19"/>
  <c r="O1653" i="19"/>
  <c r="P1653" i="19" s="1"/>
  <c r="N1653" i="19"/>
  <c r="O1652" i="19"/>
  <c r="P1652" i="19" s="1"/>
  <c r="N1652" i="19"/>
  <c r="O1651" i="19"/>
  <c r="P1651" i="19" s="1"/>
  <c r="N1651" i="19"/>
  <c r="O1650" i="19"/>
  <c r="P1650" i="19" s="1"/>
  <c r="N1650" i="19"/>
  <c r="Q1649" i="19"/>
  <c r="P1649" i="19"/>
  <c r="O1649" i="19"/>
  <c r="M1649" i="19"/>
  <c r="N1649" i="19" s="1"/>
  <c r="L1649" i="19"/>
  <c r="P1648" i="19"/>
  <c r="O1648" i="19"/>
  <c r="N1648" i="19"/>
  <c r="O1647" i="19"/>
  <c r="P1647" i="19" s="1"/>
  <c r="Q1647" i="19" s="1"/>
  <c r="M1647" i="19"/>
  <c r="N1647" i="19" s="1"/>
  <c r="L1647" i="19"/>
  <c r="P1646" i="19"/>
  <c r="Q1646" i="19" s="1"/>
  <c r="O1646" i="19"/>
  <c r="N1646" i="19"/>
  <c r="M1646" i="19"/>
  <c r="L1646" i="19"/>
  <c r="P1645" i="19"/>
  <c r="Q1645" i="19" s="1"/>
  <c r="O1645" i="19"/>
  <c r="N1645" i="19"/>
  <c r="M1645" i="19"/>
  <c r="L1645" i="19"/>
  <c r="O1644" i="19"/>
  <c r="P1644" i="19" s="1"/>
  <c r="Q1644" i="19" s="1"/>
  <c r="N1644" i="19"/>
  <c r="M1644" i="19"/>
  <c r="L1644" i="19"/>
  <c r="Q1643" i="19"/>
  <c r="P1643" i="19"/>
  <c r="O1643" i="19"/>
  <c r="M1643" i="19"/>
  <c r="N1643" i="19" s="1"/>
  <c r="L1643" i="19"/>
  <c r="O1642" i="19"/>
  <c r="P1642" i="19" s="1"/>
  <c r="Q1642" i="19" s="1"/>
  <c r="N1642" i="19"/>
  <c r="M1642" i="19"/>
  <c r="L1642" i="19"/>
  <c r="P1641" i="19"/>
  <c r="Q1641" i="19" s="1"/>
  <c r="O1641" i="19"/>
  <c r="M1641" i="19"/>
  <c r="N1641" i="19" s="1"/>
  <c r="L1641" i="19"/>
  <c r="O1640" i="19"/>
  <c r="P1640" i="19" s="1"/>
  <c r="Q1640" i="19" s="1"/>
  <c r="N1640" i="19"/>
  <c r="M1640" i="19"/>
  <c r="L1640" i="19"/>
  <c r="Q1639" i="19"/>
  <c r="P1639" i="19"/>
  <c r="O1639" i="19"/>
  <c r="M1639" i="19"/>
  <c r="N1639" i="19" s="1"/>
  <c r="L1639" i="19"/>
  <c r="O1638" i="19"/>
  <c r="P1638" i="19" s="1"/>
  <c r="Q1638" i="19" s="1"/>
  <c r="N1638" i="19"/>
  <c r="M1638" i="19"/>
  <c r="L1638" i="19"/>
  <c r="O1637" i="19"/>
  <c r="P1637" i="19" s="1"/>
  <c r="N1637" i="19"/>
  <c r="P1636" i="19"/>
  <c r="Q1636" i="19" s="1"/>
  <c r="O1636" i="19"/>
  <c r="N1636" i="19"/>
  <c r="M1636" i="19"/>
  <c r="L1636" i="19"/>
  <c r="P1635" i="19"/>
  <c r="O1635" i="19"/>
  <c r="N1635" i="19"/>
  <c r="P1634" i="19"/>
  <c r="O1634" i="19"/>
  <c r="N1634" i="19"/>
  <c r="P1633" i="19"/>
  <c r="O1633" i="19"/>
  <c r="N1633" i="19"/>
  <c r="G1633" i="19"/>
  <c r="O1632" i="19"/>
  <c r="P1632" i="19" s="1"/>
  <c r="Q1632" i="19" s="1"/>
  <c r="N1632" i="19"/>
  <c r="M1632" i="19"/>
  <c r="L1632" i="19"/>
  <c r="P1631" i="19"/>
  <c r="O1631" i="19"/>
  <c r="N1631" i="19"/>
  <c r="P1630" i="19"/>
  <c r="Q1630" i="19" s="1"/>
  <c r="O1630" i="19"/>
  <c r="N1630" i="19"/>
  <c r="M1630" i="19"/>
  <c r="L1630" i="19"/>
  <c r="O1629" i="19"/>
  <c r="P1629" i="19" s="1"/>
  <c r="N1629" i="19"/>
  <c r="O1628" i="19"/>
  <c r="P1628" i="19" s="1"/>
  <c r="N1628" i="19"/>
  <c r="P1627" i="19"/>
  <c r="O1627" i="19"/>
  <c r="N1627" i="19"/>
  <c r="O1626" i="19"/>
  <c r="P1626" i="19" s="1"/>
  <c r="N1626" i="19"/>
  <c r="P1625" i="19"/>
  <c r="O1625" i="19"/>
  <c r="N1625" i="19"/>
  <c r="P1624" i="19"/>
  <c r="O1624" i="19"/>
  <c r="N1624" i="19"/>
  <c r="O1623" i="19"/>
  <c r="P1623" i="19" s="1"/>
  <c r="N1623" i="19"/>
  <c r="P1622" i="19"/>
  <c r="O1622" i="19"/>
  <c r="N1622" i="19"/>
  <c r="O1621" i="19"/>
  <c r="P1621" i="19" s="1"/>
  <c r="N1621" i="19"/>
  <c r="O1620" i="19"/>
  <c r="P1620" i="19" s="1"/>
  <c r="N1620" i="19"/>
  <c r="P1619" i="19"/>
  <c r="O1619" i="19"/>
  <c r="N1619" i="19"/>
  <c r="O1618" i="19"/>
  <c r="P1618" i="19" s="1"/>
  <c r="N1618" i="19"/>
  <c r="O1617" i="19"/>
  <c r="P1617" i="19" s="1"/>
  <c r="N1617" i="19"/>
  <c r="P1616" i="19"/>
  <c r="O1616" i="19"/>
  <c r="N1616" i="19"/>
  <c r="O1615" i="19"/>
  <c r="P1615" i="19" s="1"/>
  <c r="N1615" i="19"/>
  <c r="P1614" i="19"/>
  <c r="O1614" i="19"/>
  <c r="N1614" i="19"/>
  <c r="O1613" i="19"/>
  <c r="P1613" i="19" s="1"/>
  <c r="N1613" i="19"/>
  <c r="O1612" i="19"/>
  <c r="P1612" i="19" s="1"/>
  <c r="N1612" i="19"/>
  <c r="P1611" i="19"/>
  <c r="O1611" i="19"/>
  <c r="N1611" i="19"/>
  <c r="O1610" i="19"/>
  <c r="P1610" i="19" s="1"/>
  <c r="N1610" i="19"/>
  <c r="O1609" i="19"/>
  <c r="P1609" i="19" s="1"/>
  <c r="Q1609" i="19" s="1"/>
  <c r="N1609" i="19"/>
  <c r="M1609" i="19"/>
  <c r="L1609" i="19"/>
  <c r="O1608" i="19"/>
  <c r="P1608" i="19" s="1"/>
  <c r="N1608" i="19"/>
  <c r="P1607" i="19"/>
  <c r="O1607" i="19"/>
  <c r="N1607" i="19"/>
  <c r="O1606" i="19"/>
  <c r="P1606" i="19" s="1"/>
  <c r="N1606" i="19"/>
  <c r="O1605" i="19"/>
  <c r="P1605" i="19" s="1"/>
  <c r="N1605" i="19"/>
  <c r="P1604" i="19"/>
  <c r="O1604" i="19"/>
  <c r="N1604" i="19"/>
  <c r="P1603" i="19"/>
  <c r="O1603" i="19"/>
  <c r="N1603" i="19"/>
  <c r="O1602" i="19"/>
  <c r="P1602" i="19" s="1"/>
  <c r="N1602" i="19"/>
  <c r="P1601" i="19"/>
  <c r="O1601" i="19"/>
  <c r="N1601" i="19"/>
  <c r="O1600" i="19"/>
  <c r="P1600" i="19" s="1"/>
  <c r="N1600" i="19"/>
  <c r="O1599" i="19"/>
  <c r="P1599" i="19" s="1"/>
  <c r="N1599" i="19"/>
  <c r="O1598" i="19"/>
  <c r="P1598" i="19" s="1"/>
  <c r="N1598" i="19"/>
  <c r="O1597" i="19"/>
  <c r="P1597" i="19" s="1"/>
  <c r="N1597" i="19"/>
  <c r="O1596" i="19"/>
  <c r="P1596" i="19" s="1"/>
  <c r="N1596" i="19"/>
  <c r="P1595" i="19"/>
  <c r="O1595" i="19"/>
  <c r="N1595" i="19"/>
  <c r="O1594" i="19"/>
  <c r="P1594" i="19" s="1"/>
  <c r="N1594" i="19"/>
  <c r="P1593" i="19"/>
  <c r="O1593" i="19"/>
  <c r="N1593" i="19"/>
  <c r="P1592" i="19"/>
  <c r="O1592" i="19"/>
  <c r="N1592" i="19"/>
  <c r="O1591" i="19"/>
  <c r="P1591" i="19" s="1"/>
  <c r="N1591" i="19"/>
  <c r="O1590" i="19"/>
  <c r="P1590" i="19" s="1"/>
  <c r="N1590" i="19"/>
  <c r="P1589" i="19"/>
  <c r="O1589" i="19"/>
  <c r="N1589" i="19"/>
  <c r="O1588" i="19"/>
  <c r="P1588" i="19" s="1"/>
  <c r="N1588" i="19"/>
  <c r="P1587" i="19"/>
  <c r="O1587" i="19"/>
  <c r="N1587" i="19"/>
  <c r="O1586" i="19"/>
  <c r="P1586" i="19" s="1"/>
  <c r="N1586" i="19"/>
  <c r="P1585" i="19"/>
  <c r="O1585" i="19"/>
  <c r="N1585" i="19"/>
  <c r="Q1584" i="19"/>
  <c r="P1584" i="19"/>
  <c r="O1584" i="19"/>
  <c r="M1584" i="19"/>
  <c r="N1584" i="19" s="1"/>
  <c r="L1584" i="19"/>
  <c r="O1583" i="19"/>
  <c r="P1583" i="19" s="1"/>
  <c r="Q1583" i="19" s="1"/>
  <c r="N1583" i="19"/>
  <c r="M1583" i="19"/>
  <c r="L1583" i="19"/>
  <c r="N1582" i="19"/>
  <c r="G1582" i="19"/>
  <c r="O1582" i="19" s="1"/>
  <c r="P1582" i="19" s="1"/>
  <c r="P1581" i="19"/>
  <c r="O1581" i="19"/>
  <c r="N1581" i="19"/>
  <c r="O1580" i="19"/>
  <c r="P1580" i="19" s="1"/>
  <c r="Q1580" i="19" s="1"/>
  <c r="M1580" i="19"/>
  <c r="N1580" i="19" s="1"/>
  <c r="L1580" i="19"/>
  <c r="Q1579" i="19"/>
  <c r="P1579" i="19"/>
  <c r="O1579" i="19"/>
  <c r="M1579" i="19"/>
  <c r="N1579" i="19" s="1"/>
  <c r="L1579" i="19"/>
  <c r="P1578" i="19"/>
  <c r="Q1578" i="19" s="1"/>
  <c r="O1578" i="19"/>
  <c r="N1578" i="19"/>
  <c r="M1578" i="19"/>
  <c r="L1578" i="19"/>
  <c r="O1577" i="19"/>
  <c r="P1577" i="19" s="1"/>
  <c r="Q1577" i="19" s="1"/>
  <c r="M1577" i="19"/>
  <c r="N1577" i="19" s="1"/>
  <c r="L1577" i="19"/>
  <c r="P1576" i="19"/>
  <c r="O1576" i="19"/>
  <c r="N1576" i="19"/>
  <c r="O1575" i="19"/>
  <c r="P1575" i="19" s="1"/>
  <c r="N1575" i="19"/>
  <c r="O1574" i="19"/>
  <c r="P1574" i="19" s="1"/>
  <c r="N1574" i="19"/>
  <c r="P1573" i="19"/>
  <c r="O1573" i="19"/>
  <c r="N1573" i="19"/>
  <c r="O1572" i="19"/>
  <c r="P1572" i="19" s="1"/>
  <c r="N1572" i="19"/>
  <c r="P1571" i="19"/>
  <c r="O1571" i="19"/>
  <c r="N1571" i="19"/>
  <c r="Q1570" i="19"/>
  <c r="O1570" i="19"/>
  <c r="P1570" i="19" s="1"/>
  <c r="M1570" i="19"/>
  <c r="N1570" i="19" s="1"/>
  <c r="L1570" i="19"/>
  <c r="P1569" i="19"/>
  <c r="O1569" i="19"/>
  <c r="N1569" i="19"/>
  <c r="O1568" i="19"/>
  <c r="P1568" i="19" s="1"/>
  <c r="N1568" i="19"/>
  <c r="O1567" i="19"/>
  <c r="P1567" i="19" s="1"/>
  <c r="N1567" i="19"/>
  <c r="P1566" i="19"/>
  <c r="Q1566" i="19" s="1"/>
  <c r="O1566" i="19"/>
  <c r="N1566" i="19"/>
  <c r="M1566" i="19"/>
  <c r="L1566" i="19"/>
  <c r="O1565" i="19"/>
  <c r="P1565" i="19" s="1"/>
  <c r="Q1565" i="19" s="1"/>
  <c r="N1565" i="19"/>
  <c r="M1565" i="19"/>
  <c r="L1565" i="19"/>
  <c r="O1564" i="19"/>
  <c r="P1564" i="19" s="1"/>
  <c r="Q1564" i="19" s="1"/>
  <c r="M1564" i="19"/>
  <c r="N1564" i="19" s="1"/>
  <c r="L1564" i="19"/>
  <c r="O1563" i="19"/>
  <c r="P1563" i="19" s="1"/>
  <c r="N1563" i="19"/>
  <c r="O1562" i="19"/>
  <c r="P1562" i="19" s="1"/>
  <c r="N1562" i="19"/>
  <c r="O1561" i="19"/>
  <c r="P1561" i="19" s="1"/>
  <c r="N1561" i="19"/>
  <c r="P1560" i="19"/>
  <c r="O1560" i="19"/>
  <c r="N1560" i="19"/>
  <c r="O1559" i="19"/>
  <c r="P1559" i="19" s="1"/>
  <c r="N1559" i="19"/>
  <c r="P1558" i="19"/>
  <c r="O1558" i="19"/>
  <c r="N1558" i="19"/>
  <c r="P1557" i="19"/>
  <c r="O1557" i="19"/>
  <c r="N1557" i="19"/>
  <c r="O1556" i="19"/>
  <c r="P1556" i="19" s="1"/>
  <c r="N1556" i="19"/>
  <c r="O1555" i="19"/>
  <c r="P1555" i="19" s="1"/>
  <c r="N1555" i="19"/>
  <c r="P1554" i="19"/>
  <c r="O1554" i="19"/>
  <c r="N1554" i="19"/>
  <c r="O1553" i="19"/>
  <c r="P1553" i="19" s="1"/>
  <c r="N1553" i="19"/>
  <c r="O1552" i="19"/>
  <c r="P1552" i="19" s="1"/>
  <c r="N1552" i="19"/>
  <c r="O1551" i="19"/>
  <c r="P1551" i="19" s="1"/>
  <c r="N1551" i="19"/>
  <c r="O1550" i="19"/>
  <c r="P1550" i="19" s="1"/>
  <c r="Q1550" i="19" s="1"/>
  <c r="N1550" i="19"/>
  <c r="M1550" i="19"/>
  <c r="L1550" i="19"/>
  <c r="O1549" i="19"/>
  <c r="P1549" i="19" s="1"/>
  <c r="N1549" i="19"/>
  <c r="O1548" i="19"/>
  <c r="P1548" i="19" s="1"/>
  <c r="Q1548" i="19" s="1"/>
  <c r="N1548" i="19"/>
  <c r="M1548" i="19"/>
  <c r="L1548" i="19"/>
  <c r="O1547" i="19"/>
  <c r="P1547" i="19" s="1"/>
  <c r="Q1547" i="19" s="1"/>
  <c r="N1547" i="19"/>
  <c r="M1547" i="19"/>
  <c r="L1547" i="19"/>
  <c r="O1546" i="19"/>
  <c r="P1546" i="19" s="1"/>
  <c r="Q1546" i="19" s="1"/>
  <c r="M1546" i="19"/>
  <c r="N1546" i="19" s="1"/>
  <c r="L1546" i="19"/>
  <c r="Q1545" i="19"/>
  <c r="P1545" i="19"/>
  <c r="O1545" i="19"/>
  <c r="M1545" i="19"/>
  <c r="N1545" i="19" s="1"/>
  <c r="L1545" i="19"/>
  <c r="P1544" i="19"/>
  <c r="Q1544" i="19" s="1"/>
  <c r="O1544" i="19"/>
  <c r="N1544" i="19"/>
  <c r="M1544" i="19"/>
  <c r="L1544" i="19"/>
  <c r="O1543" i="19"/>
  <c r="P1543" i="19" s="1"/>
  <c r="N1543" i="19"/>
  <c r="O1542" i="19"/>
  <c r="P1542" i="19" s="1"/>
  <c r="N1542" i="19"/>
  <c r="O1541" i="19"/>
  <c r="P1541" i="19" s="1"/>
  <c r="N1541" i="19"/>
  <c r="P1540" i="19"/>
  <c r="Q1540" i="19" s="1"/>
  <c r="O1540" i="19"/>
  <c r="N1540" i="19"/>
  <c r="M1540" i="19"/>
  <c r="L1540" i="19"/>
  <c r="O1539" i="19"/>
  <c r="P1539" i="19" s="1"/>
  <c r="N1539" i="19"/>
  <c r="Q1538" i="19"/>
  <c r="P1538" i="19"/>
  <c r="O1538" i="19"/>
  <c r="N1538" i="19"/>
  <c r="M1538" i="19"/>
  <c r="L1538" i="19"/>
  <c r="O1537" i="19"/>
  <c r="P1537" i="19" s="1"/>
  <c r="Q1537" i="19" s="1"/>
  <c r="M1537" i="19"/>
  <c r="N1537" i="19" s="1"/>
  <c r="L1537" i="19"/>
  <c r="O1536" i="19"/>
  <c r="P1536" i="19" s="1"/>
  <c r="Q1536" i="19" s="1"/>
  <c r="M1536" i="19"/>
  <c r="N1536" i="19" s="1"/>
  <c r="L1536" i="19"/>
  <c r="Q1535" i="19"/>
  <c r="P1535" i="19"/>
  <c r="O1535" i="19"/>
  <c r="M1535" i="19"/>
  <c r="N1535" i="19" s="1"/>
  <c r="L1535" i="19"/>
  <c r="O1534" i="19"/>
  <c r="P1534" i="19" s="1"/>
  <c r="Q1534" i="19" s="1"/>
  <c r="N1534" i="19"/>
  <c r="M1534" i="19"/>
  <c r="L1534" i="19"/>
  <c r="O1533" i="19"/>
  <c r="P1533" i="19" s="1"/>
  <c r="N1533" i="19"/>
  <c r="P1532" i="19"/>
  <c r="O1532" i="19"/>
  <c r="N1532" i="19"/>
  <c r="O1531" i="19"/>
  <c r="P1531" i="19" s="1"/>
  <c r="N1531" i="19"/>
  <c r="O1530" i="19"/>
  <c r="P1530" i="19" s="1"/>
  <c r="Q1530" i="19" s="1"/>
  <c r="N1530" i="19"/>
  <c r="M1530" i="19"/>
  <c r="L1530" i="19"/>
  <c r="O1529" i="19"/>
  <c r="P1529" i="19" s="1"/>
  <c r="Q1529" i="19" s="1"/>
  <c r="N1529" i="19"/>
  <c r="M1529" i="19"/>
  <c r="L1529" i="19"/>
  <c r="O1528" i="19"/>
  <c r="P1528" i="19" s="1"/>
  <c r="Q1528" i="19" s="1"/>
  <c r="M1528" i="19"/>
  <c r="N1528" i="19" s="1"/>
  <c r="L1528" i="19"/>
  <c r="P1527" i="19"/>
  <c r="Q1527" i="19" s="1"/>
  <c r="O1527" i="19"/>
  <c r="M1527" i="19"/>
  <c r="N1527" i="19" s="1"/>
  <c r="L1527" i="19"/>
  <c r="P1526" i="19"/>
  <c r="Q1526" i="19" s="1"/>
  <c r="O1526" i="19"/>
  <c r="N1526" i="19"/>
  <c r="M1526" i="19"/>
  <c r="L1526" i="19"/>
  <c r="O1525" i="19"/>
  <c r="P1525" i="19" s="1"/>
  <c r="N1525" i="19"/>
  <c r="O1524" i="19"/>
  <c r="P1524" i="19" s="1"/>
  <c r="N1524" i="19"/>
  <c r="P1523" i="19"/>
  <c r="O1523" i="19"/>
  <c r="N1523" i="19"/>
  <c r="O1522" i="19"/>
  <c r="P1522" i="19" s="1"/>
  <c r="N1522" i="19"/>
  <c r="O1521" i="19"/>
  <c r="P1521" i="19" s="1"/>
  <c r="N1521" i="19"/>
  <c r="O1520" i="19"/>
  <c r="P1520" i="19" s="1"/>
  <c r="N1520" i="19"/>
  <c r="O1519" i="19"/>
  <c r="P1519" i="19" s="1"/>
  <c r="N1519" i="19"/>
  <c r="P1518" i="19"/>
  <c r="O1518" i="19"/>
  <c r="N1518" i="19"/>
  <c r="O1517" i="19"/>
  <c r="P1517" i="19" s="1"/>
  <c r="N1517" i="19"/>
  <c r="O1516" i="19"/>
  <c r="P1516" i="19" s="1"/>
  <c r="N1516" i="19"/>
  <c r="O1515" i="19"/>
  <c r="P1515" i="19" s="1"/>
  <c r="Q1515" i="19" s="1"/>
  <c r="M1515" i="19"/>
  <c r="N1515" i="19" s="1"/>
  <c r="L1515" i="19"/>
  <c r="P1514" i="19"/>
  <c r="O1514" i="19"/>
  <c r="N1514" i="19"/>
  <c r="O1513" i="19"/>
  <c r="P1513" i="19" s="1"/>
  <c r="N1513" i="19"/>
  <c r="O1512" i="19"/>
  <c r="P1512" i="19" s="1"/>
  <c r="N1512" i="19"/>
  <c r="P1511" i="19"/>
  <c r="O1511" i="19"/>
  <c r="N1511" i="19"/>
  <c r="O1510" i="19"/>
  <c r="P1510" i="19" s="1"/>
  <c r="N1510" i="19"/>
  <c r="P1509" i="19"/>
  <c r="O1509" i="19"/>
  <c r="N1509" i="19"/>
  <c r="P1508" i="19"/>
  <c r="O1508" i="19"/>
  <c r="N1508" i="19"/>
  <c r="O1507" i="19"/>
  <c r="P1507" i="19" s="1"/>
  <c r="N1507" i="19"/>
  <c r="P1506" i="19"/>
  <c r="O1506" i="19"/>
  <c r="N1506" i="19"/>
  <c r="O1505" i="19"/>
  <c r="P1505" i="19" s="1"/>
  <c r="N1505" i="19"/>
  <c r="O1504" i="19"/>
  <c r="P1504" i="19" s="1"/>
  <c r="N1504" i="19"/>
  <c r="P1503" i="19"/>
  <c r="O1503" i="19"/>
  <c r="N1503" i="19"/>
  <c r="O1502" i="19"/>
  <c r="P1502" i="19" s="1"/>
  <c r="N1502" i="19"/>
  <c r="P1501" i="19"/>
  <c r="O1501" i="19"/>
  <c r="N1501" i="19"/>
  <c r="P1500" i="19"/>
  <c r="O1500" i="19"/>
  <c r="N1500" i="19"/>
  <c r="O1499" i="19"/>
  <c r="P1499" i="19" s="1"/>
  <c r="N1499" i="19"/>
  <c r="P1498" i="19"/>
  <c r="O1498" i="19"/>
  <c r="N1498" i="19"/>
  <c r="O1497" i="19"/>
  <c r="P1497" i="19" s="1"/>
  <c r="N1497" i="19"/>
  <c r="O1496" i="19"/>
  <c r="P1496" i="19" s="1"/>
  <c r="N1496" i="19"/>
  <c r="P1495" i="19"/>
  <c r="O1495" i="19"/>
  <c r="N1495" i="19"/>
  <c r="O1494" i="19"/>
  <c r="P1494" i="19" s="1"/>
  <c r="N1494" i="19"/>
  <c r="P1493" i="19"/>
  <c r="O1493" i="19"/>
  <c r="N1493" i="19"/>
  <c r="P1492" i="19"/>
  <c r="O1492" i="19"/>
  <c r="N1492" i="19"/>
  <c r="O1491" i="19"/>
  <c r="P1491" i="19" s="1"/>
  <c r="N1491" i="19"/>
  <c r="P1490" i="19"/>
  <c r="O1490" i="19"/>
  <c r="N1490" i="19"/>
  <c r="O1489" i="19"/>
  <c r="P1489" i="19" s="1"/>
  <c r="N1489" i="19"/>
  <c r="O1488" i="19"/>
  <c r="P1488" i="19" s="1"/>
  <c r="N1488" i="19"/>
  <c r="P1487" i="19"/>
  <c r="O1487" i="19"/>
  <c r="N1487" i="19"/>
  <c r="O1486" i="19"/>
  <c r="P1486" i="19" s="1"/>
  <c r="N1486" i="19"/>
  <c r="P1485" i="19"/>
  <c r="O1485" i="19"/>
  <c r="N1485" i="19"/>
  <c r="P1484" i="19"/>
  <c r="O1484" i="19"/>
  <c r="N1484" i="19"/>
  <c r="O1483" i="19"/>
  <c r="P1483" i="19" s="1"/>
  <c r="N1483" i="19"/>
  <c r="P1482" i="19"/>
  <c r="O1482" i="19"/>
  <c r="N1482" i="19"/>
  <c r="O1481" i="19"/>
  <c r="P1481" i="19" s="1"/>
  <c r="N1481" i="19"/>
  <c r="O1480" i="19"/>
  <c r="P1480" i="19" s="1"/>
  <c r="N1480" i="19"/>
  <c r="P1479" i="19"/>
  <c r="O1479" i="19"/>
  <c r="N1479" i="19"/>
  <c r="O1478" i="19"/>
  <c r="P1478" i="19" s="1"/>
  <c r="N1478" i="19"/>
  <c r="P1477" i="19"/>
  <c r="O1477" i="19"/>
  <c r="N1477" i="19"/>
  <c r="P1476" i="19"/>
  <c r="O1476" i="19"/>
  <c r="N1476" i="19"/>
  <c r="O1475" i="19"/>
  <c r="P1475" i="19" s="1"/>
  <c r="N1475" i="19"/>
  <c r="P1474" i="19"/>
  <c r="O1474" i="19"/>
  <c r="N1474" i="19"/>
  <c r="O1473" i="19"/>
  <c r="P1473" i="19" s="1"/>
  <c r="N1473" i="19"/>
  <c r="O1472" i="19"/>
  <c r="P1472" i="19" s="1"/>
  <c r="N1472" i="19"/>
  <c r="P1471" i="19"/>
  <c r="O1471" i="19"/>
  <c r="N1471" i="19"/>
  <c r="O1470" i="19"/>
  <c r="P1470" i="19" s="1"/>
  <c r="N1470" i="19"/>
  <c r="P1469" i="19"/>
  <c r="O1469" i="19"/>
  <c r="N1469" i="19"/>
  <c r="P1468" i="19"/>
  <c r="O1468" i="19"/>
  <c r="N1468" i="19"/>
  <c r="O1467" i="19"/>
  <c r="P1467" i="19" s="1"/>
  <c r="N1467" i="19"/>
  <c r="P1466" i="19"/>
  <c r="O1466" i="19"/>
  <c r="N1466" i="19"/>
  <c r="O1465" i="19"/>
  <c r="P1465" i="19" s="1"/>
  <c r="N1465" i="19"/>
  <c r="O1464" i="19"/>
  <c r="P1464" i="19" s="1"/>
  <c r="Q1464" i="19" s="1"/>
  <c r="N1464" i="19"/>
  <c r="M1464" i="19"/>
  <c r="L1464" i="19"/>
  <c r="O1463" i="19"/>
  <c r="P1463" i="19" s="1"/>
  <c r="Q1463" i="19" s="1"/>
  <c r="M1463" i="19"/>
  <c r="N1463" i="19" s="1"/>
  <c r="L1463" i="19"/>
  <c r="O1462" i="19"/>
  <c r="P1462" i="19" s="1"/>
  <c r="Q1462" i="19" s="1"/>
  <c r="M1462" i="19"/>
  <c r="N1462" i="19" s="1"/>
  <c r="L1462" i="19"/>
  <c r="P1461" i="19"/>
  <c r="Q1461" i="19" s="1"/>
  <c r="O1461" i="19"/>
  <c r="M1461" i="19"/>
  <c r="N1461" i="19" s="1"/>
  <c r="L1461" i="19"/>
  <c r="O1460" i="19"/>
  <c r="P1460" i="19" s="1"/>
  <c r="N1460" i="19"/>
  <c r="P1459" i="19"/>
  <c r="O1459" i="19"/>
  <c r="N1459" i="19"/>
  <c r="O1458" i="19"/>
  <c r="P1458" i="19" s="1"/>
  <c r="N1458" i="19"/>
  <c r="O1457" i="19"/>
  <c r="P1457" i="19" s="1"/>
  <c r="N1457" i="19"/>
  <c r="P1456" i="19"/>
  <c r="O1456" i="19"/>
  <c r="N1456" i="19"/>
  <c r="O1455" i="19"/>
  <c r="P1455" i="19" s="1"/>
  <c r="N1455" i="19"/>
  <c r="O1454" i="19"/>
  <c r="P1454" i="19" s="1"/>
  <c r="N1454" i="19"/>
  <c r="O1453" i="19"/>
  <c r="P1453" i="19" s="1"/>
  <c r="N1453" i="19"/>
  <c r="O1452" i="19"/>
  <c r="P1452" i="19" s="1"/>
  <c r="N1452" i="19"/>
  <c r="Q1451" i="19"/>
  <c r="P1451" i="19"/>
  <c r="O1451" i="19"/>
  <c r="M1451" i="19"/>
  <c r="N1451" i="19" s="1"/>
  <c r="L1451" i="19"/>
  <c r="P1450" i="19"/>
  <c r="Q1450" i="19" s="1"/>
  <c r="O1450" i="19"/>
  <c r="N1450" i="19"/>
  <c r="M1450" i="19"/>
  <c r="L1450" i="19"/>
  <c r="O1449" i="19"/>
  <c r="P1449" i="19" s="1"/>
  <c r="Q1449" i="19" s="1"/>
  <c r="N1449" i="19"/>
  <c r="M1449" i="19"/>
  <c r="L1449" i="19"/>
  <c r="O1448" i="19"/>
  <c r="P1448" i="19" s="1"/>
  <c r="Q1448" i="19" s="1"/>
  <c r="M1448" i="19"/>
  <c r="N1448" i="19" s="1"/>
  <c r="L1448" i="19"/>
  <c r="P1447" i="19"/>
  <c r="O1447" i="19"/>
  <c r="N1447" i="19"/>
  <c r="O1446" i="19"/>
  <c r="P1446" i="19" s="1"/>
  <c r="N1446" i="19"/>
  <c r="P1445" i="19"/>
  <c r="Q1445" i="19" s="1"/>
  <c r="O1445" i="19"/>
  <c r="N1445" i="19"/>
  <c r="M1445" i="19"/>
  <c r="L1445" i="19"/>
  <c r="O1444" i="19"/>
  <c r="P1444" i="19" s="1"/>
  <c r="Q1444" i="19" s="1"/>
  <c r="N1444" i="19"/>
  <c r="M1444" i="19"/>
  <c r="L1444" i="19"/>
  <c r="O1443" i="19"/>
  <c r="P1443" i="19" s="1"/>
  <c r="Q1443" i="19" s="1"/>
  <c r="M1443" i="19"/>
  <c r="N1443" i="19" s="1"/>
  <c r="L1443" i="19"/>
  <c r="Q1442" i="19"/>
  <c r="P1442" i="19"/>
  <c r="O1442" i="19"/>
  <c r="M1442" i="19"/>
  <c r="N1442" i="19" s="1"/>
  <c r="L1442" i="19"/>
  <c r="O1441" i="19"/>
  <c r="P1441" i="19" s="1"/>
  <c r="Q1441" i="19" s="1"/>
  <c r="N1441" i="19"/>
  <c r="M1441" i="19"/>
  <c r="L1441" i="19"/>
  <c r="O1440" i="19"/>
  <c r="P1440" i="19" s="1"/>
  <c r="Q1440" i="19" s="1"/>
  <c r="N1440" i="19"/>
  <c r="M1440" i="19"/>
  <c r="L1440" i="19"/>
  <c r="O1439" i="19"/>
  <c r="P1439" i="19" s="1"/>
  <c r="Q1439" i="19" s="1"/>
  <c r="N1439" i="19"/>
  <c r="M1439" i="19"/>
  <c r="L1439" i="19"/>
  <c r="P1438" i="19"/>
  <c r="O1438" i="19"/>
  <c r="N1438" i="19"/>
  <c r="O1437" i="19"/>
  <c r="P1437" i="19" s="1"/>
  <c r="N1437" i="19"/>
  <c r="P1436" i="19"/>
  <c r="O1436" i="19"/>
  <c r="N1436" i="19"/>
  <c r="N1435" i="19"/>
  <c r="G1435" i="19"/>
  <c r="O1435" i="19" s="1"/>
  <c r="P1435" i="19" s="1"/>
  <c r="N1434" i="19"/>
  <c r="G1434" i="19"/>
  <c r="O1434" i="19" s="1"/>
  <c r="P1434" i="19" s="1"/>
  <c r="O1433" i="19"/>
  <c r="P1433" i="19" s="1"/>
  <c r="Q1433" i="19" s="1"/>
  <c r="M1433" i="19"/>
  <c r="N1433" i="19" s="1"/>
  <c r="L1433" i="19"/>
  <c r="P1432" i="19"/>
  <c r="O1432" i="19"/>
  <c r="N1432" i="19"/>
  <c r="O1431" i="19"/>
  <c r="P1431" i="19" s="1"/>
  <c r="N1431" i="19"/>
  <c r="O1430" i="19"/>
  <c r="P1430" i="19" s="1"/>
  <c r="N1430" i="19"/>
  <c r="P1429" i="19"/>
  <c r="O1429" i="19"/>
  <c r="N1429" i="19"/>
  <c r="O1428" i="19"/>
  <c r="P1428" i="19" s="1"/>
  <c r="N1428" i="19"/>
  <c r="O1427" i="19"/>
  <c r="P1427" i="19" s="1"/>
  <c r="N1427" i="19"/>
  <c r="P1426" i="19"/>
  <c r="O1426" i="19"/>
  <c r="N1426" i="19"/>
  <c r="O1425" i="19"/>
  <c r="P1425" i="19" s="1"/>
  <c r="N1425" i="19"/>
  <c r="O1424" i="19"/>
  <c r="P1424" i="19" s="1"/>
  <c r="N1424" i="19"/>
  <c r="O1423" i="19"/>
  <c r="P1423" i="19" s="1"/>
  <c r="N1423" i="19"/>
  <c r="O1422" i="19"/>
  <c r="P1422" i="19" s="1"/>
  <c r="N1422" i="19"/>
  <c r="P1421" i="19"/>
  <c r="O1421" i="19"/>
  <c r="N1421" i="19"/>
  <c r="O1420" i="19"/>
  <c r="P1420" i="19" s="1"/>
  <c r="N1420" i="19"/>
  <c r="O1419" i="19"/>
  <c r="P1419" i="19" s="1"/>
  <c r="N1419" i="19"/>
  <c r="P1418" i="19"/>
  <c r="O1418" i="19"/>
  <c r="N1418" i="19"/>
  <c r="O1417" i="19"/>
  <c r="P1417" i="19" s="1"/>
  <c r="N1417" i="19"/>
  <c r="O1416" i="19"/>
  <c r="P1416" i="19" s="1"/>
  <c r="N1416" i="19"/>
  <c r="O1415" i="19"/>
  <c r="P1415" i="19" s="1"/>
  <c r="N1415" i="19"/>
  <c r="O1414" i="19"/>
  <c r="P1414" i="19" s="1"/>
  <c r="N1414" i="19"/>
  <c r="P1413" i="19"/>
  <c r="O1413" i="19"/>
  <c r="N1413" i="19"/>
  <c r="O1412" i="19"/>
  <c r="P1412" i="19" s="1"/>
  <c r="Q1412" i="19" s="1"/>
  <c r="N1412" i="19"/>
  <c r="M1412" i="19"/>
  <c r="L1412" i="19"/>
  <c r="P1411" i="19"/>
  <c r="O1411" i="19"/>
  <c r="N1411" i="19"/>
  <c r="O1410" i="19"/>
  <c r="P1410" i="19" s="1"/>
  <c r="N1410" i="19"/>
  <c r="P1409" i="19"/>
  <c r="O1409" i="19"/>
  <c r="N1409" i="19"/>
  <c r="O1408" i="19"/>
  <c r="P1408" i="19" s="1"/>
  <c r="N1408" i="19"/>
  <c r="P1407" i="19"/>
  <c r="O1407" i="19"/>
  <c r="N1407" i="19"/>
  <c r="P1406" i="19"/>
  <c r="O1406" i="19"/>
  <c r="N1406" i="19"/>
  <c r="O1405" i="19"/>
  <c r="P1405" i="19" s="1"/>
  <c r="N1405" i="19"/>
  <c r="P1404" i="19"/>
  <c r="O1404" i="19"/>
  <c r="N1404" i="19"/>
  <c r="P1403" i="19"/>
  <c r="O1403" i="19"/>
  <c r="N1403" i="19"/>
  <c r="O1402" i="19"/>
  <c r="P1402" i="19" s="1"/>
  <c r="Q1402" i="19" s="1"/>
  <c r="N1402" i="19"/>
  <c r="M1402" i="19"/>
  <c r="L1402" i="19"/>
  <c r="O1401" i="19"/>
  <c r="P1401" i="19" s="1"/>
  <c r="Q1401" i="19" s="1"/>
  <c r="M1401" i="19"/>
  <c r="N1401" i="19" s="1"/>
  <c r="L1401" i="19"/>
  <c r="Q1400" i="19"/>
  <c r="P1400" i="19"/>
  <c r="O1400" i="19"/>
  <c r="M1400" i="19"/>
  <c r="N1400" i="19" s="1"/>
  <c r="L1400" i="19"/>
  <c r="P1399" i="19"/>
  <c r="Q1399" i="19" s="1"/>
  <c r="O1399" i="19"/>
  <c r="N1399" i="19"/>
  <c r="M1399" i="19"/>
  <c r="L1399" i="19"/>
  <c r="O1398" i="19"/>
  <c r="P1398" i="19" s="1"/>
  <c r="Q1398" i="19" s="1"/>
  <c r="M1398" i="19"/>
  <c r="N1398" i="19" s="1"/>
  <c r="L1398" i="19"/>
  <c r="O1397" i="19"/>
  <c r="P1397" i="19" s="1"/>
  <c r="Q1397" i="19" s="1"/>
  <c r="N1397" i="19"/>
  <c r="M1397" i="19"/>
  <c r="L1397" i="19"/>
  <c r="P1396" i="19"/>
  <c r="O1396" i="19"/>
  <c r="N1396" i="19"/>
  <c r="O1395" i="19"/>
  <c r="P1395" i="19" s="1"/>
  <c r="N1395" i="19"/>
  <c r="P1394" i="19"/>
  <c r="O1394" i="19"/>
  <c r="N1394" i="19"/>
  <c r="O1393" i="19"/>
  <c r="P1393" i="19" s="1"/>
  <c r="Q1393" i="19" s="1"/>
  <c r="M1393" i="19"/>
  <c r="N1393" i="19" s="1"/>
  <c r="L1393" i="19"/>
  <c r="Q1392" i="19"/>
  <c r="P1392" i="19"/>
  <c r="O1392" i="19"/>
  <c r="M1392" i="19"/>
  <c r="N1392" i="19" s="1"/>
  <c r="L1392" i="19"/>
  <c r="O1391" i="19"/>
  <c r="P1391" i="19" s="1"/>
  <c r="Q1391" i="19" s="1"/>
  <c r="N1391" i="19"/>
  <c r="M1391" i="19"/>
  <c r="L1391" i="19"/>
  <c r="O1390" i="19"/>
  <c r="P1390" i="19" s="1"/>
  <c r="Q1390" i="19" s="1"/>
  <c r="M1390" i="19"/>
  <c r="N1390" i="19" s="1"/>
  <c r="L1390" i="19"/>
  <c r="P1389" i="19"/>
  <c r="O1389" i="19"/>
  <c r="N1389" i="19"/>
  <c r="O1388" i="19"/>
  <c r="P1388" i="19" s="1"/>
  <c r="N1388" i="19"/>
  <c r="O1387" i="19"/>
  <c r="P1387" i="19" s="1"/>
  <c r="N1387" i="19"/>
  <c r="O1386" i="19"/>
  <c r="P1386" i="19" s="1"/>
  <c r="N1386" i="19"/>
  <c r="O1385" i="19"/>
  <c r="P1385" i="19" s="1"/>
  <c r="N1385" i="19"/>
  <c r="P1384" i="19"/>
  <c r="O1384" i="19"/>
  <c r="N1384" i="19"/>
  <c r="O1383" i="19"/>
  <c r="P1383" i="19" s="1"/>
  <c r="N1383" i="19"/>
  <c r="O1382" i="19"/>
  <c r="P1382" i="19" s="1"/>
  <c r="N1382" i="19"/>
  <c r="P1381" i="19"/>
  <c r="O1381" i="19"/>
  <c r="N1381" i="19"/>
  <c r="O1380" i="19"/>
  <c r="P1380" i="19" s="1"/>
  <c r="N1380" i="19"/>
  <c r="O1379" i="19"/>
  <c r="P1379" i="19" s="1"/>
  <c r="N1379" i="19"/>
  <c r="O1378" i="19"/>
  <c r="P1378" i="19" s="1"/>
  <c r="N1378" i="19"/>
  <c r="O1377" i="19"/>
  <c r="P1377" i="19" s="1"/>
  <c r="N1377" i="19"/>
  <c r="P1376" i="19"/>
  <c r="O1376" i="19"/>
  <c r="N1376" i="19"/>
  <c r="O1375" i="19"/>
  <c r="P1375" i="19" s="1"/>
  <c r="N1375" i="19"/>
  <c r="O1374" i="19"/>
  <c r="P1374" i="19" s="1"/>
  <c r="N1374" i="19"/>
  <c r="P1373" i="19"/>
  <c r="O1373" i="19"/>
  <c r="N1373" i="19"/>
  <c r="O1372" i="19"/>
  <c r="P1372" i="19" s="1"/>
  <c r="N1372" i="19"/>
  <c r="O1371" i="19"/>
  <c r="P1371" i="19" s="1"/>
  <c r="N1371" i="19"/>
  <c r="O1370" i="19"/>
  <c r="P1370" i="19" s="1"/>
  <c r="N1370" i="19"/>
  <c r="P1369" i="19"/>
  <c r="O1369" i="19"/>
  <c r="N1369" i="19"/>
  <c r="P1368" i="19"/>
  <c r="O1368" i="19"/>
  <c r="N1368" i="19"/>
  <c r="O1367" i="19"/>
  <c r="P1367" i="19" s="1"/>
  <c r="N1367" i="19"/>
  <c r="P1366" i="19"/>
  <c r="O1366" i="19"/>
  <c r="N1366" i="19"/>
  <c r="P1365" i="19"/>
  <c r="O1365" i="19"/>
  <c r="N1365" i="19"/>
  <c r="O1364" i="19"/>
  <c r="P1364" i="19" s="1"/>
  <c r="N1364" i="19"/>
  <c r="P1363" i="19"/>
  <c r="O1363" i="19"/>
  <c r="N1363" i="19"/>
  <c r="O1362" i="19"/>
  <c r="P1362" i="19" s="1"/>
  <c r="N1362" i="19"/>
  <c r="P1361" i="19"/>
  <c r="O1361" i="19"/>
  <c r="N1361" i="19"/>
  <c r="P1360" i="19"/>
  <c r="O1360" i="19"/>
  <c r="N1360" i="19"/>
  <c r="O1359" i="19"/>
  <c r="P1359" i="19" s="1"/>
  <c r="N1359" i="19"/>
  <c r="P1358" i="19"/>
  <c r="O1358" i="19"/>
  <c r="N1358" i="19"/>
  <c r="P1357" i="19"/>
  <c r="O1357" i="19"/>
  <c r="N1357" i="19"/>
  <c r="O1356" i="19"/>
  <c r="P1356" i="19" s="1"/>
  <c r="N1356" i="19"/>
  <c r="P1355" i="19"/>
  <c r="O1355" i="19"/>
  <c r="N1355" i="19"/>
  <c r="O1354" i="19"/>
  <c r="P1354" i="19" s="1"/>
  <c r="N1354" i="19"/>
  <c r="P1353" i="19"/>
  <c r="O1353" i="19"/>
  <c r="N1353" i="19"/>
  <c r="P1352" i="19"/>
  <c r="O1352" i="19"/>
  <c r="N1352" i="19"/>
  <c r="O1351" i="19"/>
  <c r="P1351" i="19" s="1"/>
  <c r="N1351" i="19"/>
  <c r="P1350" i="19"/>
  <c r="O1350" i="19"/>
  <c r="N1350" i="19"/>
  <c r="P1349" i="19"/>
  <c r="O1349" i="19"/>
  <c r="N1349" i="19"/>
  <c r="O1348" i="19"/>
  <c r="P1348" i="19" s="1"/>
  <c r="N1348" i="19"/>
  <c r="P1347" i="19"/>
  <c r="O1347" i="19"/>
  <c r="N1347" i="19"/>
  <c r="O1346" i="19"/>
  <c r="P1346" i="19" s="1"/>
  <c r="N1346" i="19"/>
  <c r="P1345" i="19"/>
  <c r="O1345" i="19"/>
  <c r="N1345" i="19"/>
  <c r="P1344" i="19"/>
  <c r="O1344" i="19"/>
  <c r="N1344" i="19"/>
  <c r="O1343" i="19"/>
  <c r="P1343" i="19" s="1"/>
  <c r="N1343" i="19"/>
  <c r="P1342" i="19"/>
  <c r="O1342" i="19"/>
  <c r="N1342" i="19"/>
  <c r="O1341" i="19"/>
  <c r="P1341" i="19" s="1"/>
  <c r="Q1341" i="19" s="1"/>
  <c r="M1341" i="19"/>
  <c r="N1341" i="19" s="1"/>
  <c r="L1341" i="19"/>
  <c r="Q1340" i="19"/>
  <c r="P1340" i="19"/>
  <c r="O1340" i="19"/>
  <c r="M1340" i="19"/>
  <c r="N1340" i="19" s="1"/>
  <c r="L1340" i="19"/>
  <c r="O1339" i="19"/>
  <c r="P1339" i="19" s="1"/>
  <c r="Q1339" i="19" s="1"/>
  <c r="N1339" i="19"/>
  <c r="M1339" i="19"/>
  <c r="L1339" i="19"/>
  <c r="O1338" i="19"/>
  <c r="P1338" i="19" s="1"/>
  <c r="Q1338" i="19" s="1"/>
  <c r="M1338" i="19"/>
  <c r="N1338" i="19" s="1"/>
  <c r="L1338" i="19"/>
  <c r="P1337" i="19"/>
  <c r="O1337" i="19"/>
  <c r="N1337" i="19"/>
  <c r="O1336" i="19"/>
  <c r="P1336" i="19" s="1"/>
  <c r="N1336" i="19"/>
  <c r="O1335" i="19"/>
  <c r="P1335" i="19" s="1"/>
  <c r="N1335" i="19"/>
  <c r="O1334" i="19"/>
  <c r="P1334" i="19" s="1"/>
  <c r="N1334" i="19"/>
  <c r="O1333" i="19"/>
  <c r="P1333" i="19" s="1"/>
  <c r="N1333" i="19"/>
  <c r="Q1332" i="19"/>
  <c r="P1332" i="19"/>
  <c r="O1332" i="19"/>
  <c r="M1332" i="19"/>
  <c r="N1332" i="19" s="1"/>
  <c r="L1332" i="19"/>
  <c r="P1331" i="19"/>
  <c r="Q1331" i="19" s="1"/>
  <c r="O1331" i="19"/>
  <c r="N1331" i="19"/>
  <c r="M1331" i="19"/>
  <c r="L1331" i="19"/>
  <c r="P1330" i="19"/>
  <c r="Q1330" i="19" s="1"/>
  <c r="O1330" i="19"/>
  <c r="M1330" i="19"/>
  <c r="N1330" i="19" s="1"/>
  <c r="L1330" i="19"/>
  <c r="O1329" i="19"/>
  <c r="P1329" i="19" s="1"/>
  <c r="N1329" i="19"/>
  <c r="O1328" i="19"/>
  <c r="P1328" i="19" s="1"/>
  <c r="N1328" i="19"/>
  <c r="Q1327" i="19"/>
  <c r="P1327" i="19"/>
  <c r="O1327" i="19"/>
  <c r="M1327" i="19"/>
  <c r="N1327" i="19" s="1"/>
  <c r="L1327" i="19"/>
  <c r="P1326" i="19"/>
  <c r="Q1326" i="19" s="1"/>
  <c r="O1326" i="19"/>
  <c r="N1326" i="19"/>
  <c r="M1326" i="19"/>
  <c r="L1326" i="19"/>
  <c r="P1325" i="19"/>
  <c r="Q1325" i="19" s="1"/>
  <c r="O1325" i="19"/>
  <c r="M1325" i="19"/>
  <c r="N1325" i="19" s="1"/>
  <c r="L1325" i="19"/>
  <c r="O1324" i="19"/>
  <c r="P1324" i="19" s="1"/>
  <c r="Q1324" i="19" s="1"/>
  <c r="N1324" i="19"/>
  <c r="M1324" i="19"/>
  <c r="L1324" i="19"/>
  <c r="P1323" i="19"/>
  <c r="O1323" i="19"/>
  <c r="N1323" i="19"/>
  <c r="O1322" i="19"/>
  <c r="P1322" i="19" s="1"/>
  <c r="N1322" i="19"/>
  <c r="Q1321" i="19"/>
  <c r="P1321" i="19"/>
  <c r="O1321" i="19"/>
  <c r="N1321" i="19"/>
  <c r="M1321" i="19"/>
  <c r="L1321" i="19"/>
  <c r="P1320" i="19"/>
  <c r="Q1320" i="19" s="1"/>
  <c r="O1320" i="19"/>
  <c r="N1320" i="19"/>
  <c r="M1320" i="19"/>
  <c r="L1320" i="19"/>
  <c r="O1319" i="19"/>
  <c r="P1319" i="19" s="1"/>
  <c r="Q1319" i="19" s="1"/>
  <c r="M1319" i="19"/>
  <c r="N1319" i="19" s="1"/>
  <c r="L1319" i="19"/>
  <c r="Q1318" i="19"/>
  <c r="P1318" i="19"/>
  <c r="O1318" i="19"/>
  <c r="M1318" i="19"/>
  <c r="N1318" i="19" s="1"/>
  <c r="L1318" i="19"/>
  <c r="P1317" i="19"/>
  <c r="Q1317" i="19" s="1"/>
  <c r="O1317" i="19"/>
  <c r="N1317" i="19"/>
  <c r="M1317" i="19"/>
  <c r="L1317" i="19"/>
  <c r="P1316" i="19"/>
  <c r="Q1316" i="19" s="1"/>
  <c r="O1316" i="19"/>
  <c r="M1316" i="19"/>
  <c r="N1316" i="19" s="1"/>
  <c r="L1316" i="19"/>
  <c r="O1315" i="19"/>
  <c r="P1315" i="19" s="1"/>
  <c r="Q1315" i="19" s="1"/>
  <c r="N1315" i="19"/>
  <c r="M1315" i="19"/>
  <c r="L1315" i="19"/>
  <c r="P1314" i="19"/>
  <c r="O1314" i="19"/>
  <c r="N1314" i="19"/>
  <c r="O1313" i="19"/>
  <c r="P1313" i="19" s="1"/>
  <c r="Q1313" i="19" s="1"/>
  <c r="M1313" i="19"/>
  <c r="N1313" i="19" s="1"/>
  <c r="L1313" i="19"/>
  <c r="O1312" i="19"/>
  <c r="P1312" i="19" s="1"/>
  <c r="Q1312" i="19" s="1"/>
  <c r="M1312" i="19"/>
  <c r="N1312" i="19" s="1"/>
  <c r="L1312" i="19"/>
  <c r="Q1311" i="19"/>
  <c r="P1311" i="19"/>
  <c r="O1311" i="19"/>
  <c r="M1311" i="19"/>
  <c r="N1311" i="19" s="1"/>
  <c r="L1311" i="19"/>
  <c r="Q1310" i="19"/>
  <c r="P1310" i="19"/>
  <c r="O1310" i="19"/>
  <c r="N1310" i="19"/>
  <c r="M1310" i="19"/>
  <c r="L1310" i="19"/>
  <c r="O1309" i="19"/>
  <c r="P1309" i="19" s="1"/>
  <c r="N1309" i="19"/>
  <c r="Q1308" i="19"/>
  <c r="P1308" i="19"/>
  <c r="O1308" i="19"/>
  <c r="N1308" i="19"/>
  <c r="M1308" i="19"/>
  <c r="L1308" i="19"/>
  <c r="P1307" i="19"/>
  <c r="Q1307" i="19" s="1"/>
  <c r="O1307" i="19"/>
  <c r="N1307" i="19"/>
  <c r="M1307" i="19"/>
  <c r="L1307" i="19"/>
  <c r="O1306" i="19"/>
  <c r="P1306" i="19" s="1"/>
  <c r="N1306" i="19"/>
  <c r="P1305" i="19"/>
  <c r="Q1305" i="19" s="1"/>
  <c r="O1305" i="19"/>
  <c r="N1305" i="19"/>
  <c r="M1305" i="19"/>
  <c r="L1305" i="19"/>
  <c r="O1304" i="19"/>
  <c r="P1304" i="19" s="1"/>
  <c r="Q1304" i="19" s="1"/>
  <c r="N1304" i="19"/>
  <c r="M1304" i="19"/>
  <c r="L1304" i="19"/>
  <c r="O1303" i="19"/>
  <c r="P1303" i="19" s="1"/>
  <c r="Q1303" i="19" s="1"/>
  <c r="M1303" i="19"/>
  <c r="N1303" i="19" s="1"/>
  <c r="L1303" i="19"/>
  <c r="O1302" i="19"/>
  <c r="P1302" i="19" s="1"/>
  <c r="N1302" i="19"/>
  <c r="O1301" i="19"/>
  <c r="P1301" i="19" s="1"/>
  <c r="N1301" i="19"/>
  <c r="O1300" i="19"/>
  <c r="P1300" i="19" s="1"/>
  <c r="N1300" i="19"/>
  <c r="P1299" i="19"/>
  <c r="O1299" i="19"/>
  <c r="N1299" i="19"/>
  <c r="O1298" i="19"/>
  <c r="P1298" i="19" s="1"/>
  <c r="N1298" i="19"/>
  <c r="O1297" i="19"/>
  <c r="P1297" i="19" s="1"/>
  <c r="N1297" i="19"/>
  <c r="P1296" i="19"/>
  <c r="O1296" i="19"/>
  <c r="N1296" i="19"/>
  <c r="O1295" i="19"/>
  <c r="P1295" i="19" s="1"/>
  <c r="N1295" i="19"/>
  <c r="O1294" i="19"/>
  <c r="P1294" i="19" s="1"/>
  <c r="N1294" i="19"/>
  <c r="O1293" i="19"/>
  <c r="P1293" i="19" s="1"/>
  <c r="Q1293" i="19" s="1"/>
  <c r="N1293" i="19"/>
  <c r="M1293" i="19"/>
  <c r="L1293" i="19"/>
  <c r="Q1292" i="19"/>
  <c r="P1292" i="19"/>
  <c r="O1292" i="19"/>
  <c r="M1292" i="19"/>
  <c r="N1292" i="19" s="1"/>
  <c r="L1292" i="19"/>
  <c r="P1291" i="19"/>
  <c r="O1291" i="19"/>
  <c r="N1291" i="19"/>
  <c r="P1290" i="19"/>
  <c r="O1290" i="19"/>
  <c r="N1290" i="19"/>
  <c r="O1289" i="19"/>
  <c r="P1289" i="19" s="1"/>
  <c r="N1289" i="19"/>
  <c r="P1288" i="19"/>
  <c r="O1288" i="19"/>
  <c r="N1288" i="19"/>
  <c r="O1287" i="19"/>
  <c r="P1287" i="19" s="1"/>
  <c r="N1287" i="19"/>
  <c r="P1286" i="19"/>
  <c r="O1286" i="19"/>
  <c r="N1286" i="19"/>
  <c r="P1285" i="19"/>
  <c r="O1285" i="19"/>
  <c r="N1285" i="19"/>
  <c r="O1284" i="19"/>
  <c r="P1284" i="19" s="1"/>
  <c r="N1284" i="19"/>
  <c r="Q1283" i="19"/>
  <c r="P1283" i="19"/>
  <c r="O1283" i="19"/>
  <c r="N1283" i="19"/>
  <c r="M1283" i="19"/>
  <c r="L1283" i="19"/>
  <c r="P1282" i="19"/>
  <c r="Q1282" i="19" s="1"/>
  <c r="O1282" i="19"/>
  <c r="N1282" i="19"/>
  <c r="M1282" i="19"/>
  <c r="L1282" i="19"/>
  <c r="O1281" i="19"/>
  <c r="P1281" i="19" s="1"/>
  <c r="Q1281" i="19" s="1"/>
  <c r="N1281" i="19"/>
  <c r="M1281" i="19"/>
  <c r="L1281" i="19"/>
  <c r="Q1280" i="19"/>
  <c r="P1280" i="19"/>
  <c r="O1280" i="19"/>
  <c r="M1280" i="19"/>
  <c r="N1280" i="19" s="1"/>
  <c r="L1280" i="19"/>
  <c r="O1279" i="19"/>
  <c r="P1279" i="19" s="1"/>
  <c r="Q1279" i="19" s="1"/>
  <c r="N1279" i="19"/>
  <c r="M1279" i="19"/>
  <c r="L1279" i="19"/>
  <c r="O1278" i="19"/>
  <c r="P1278" i="19" s="1"/>
  <c r="Q1278" i="19" s="1"/>
  <c r="N1278" i="19"/>
  <c r="M1278" i="19"/>
  <c r="L1278" i="19"/>
  <c r="O1277" i="19"/>
  <c r="P1277" i="19" s="1"/>
  <c r="N1277" i="19"/>
  <c r="P1276" i="19"/>
  <c r="O1276" i="19"/>
  <c r="N1276" i="19"/>
  <c r="P1275" i="19"/>
  <c r="O1275" i="19"/>
  <c r="N1275" i="19"/>
  <c r="O1274" i="19"/>
  <c r="P1274" i="19" s="1"/>
  <c r="N1274" i="19"/>
  <c r="P1273" i="19"/>
  <c r="O1273" i="19"/>
  <c r="N1273" i="19"/>
  <c r="P1272" i="19"/>
  <c r="O1272" i="19"/>
  <c r="N1272" i="19"/>
  <c r="O1271" i="19"/>
  <c r="P1271" i="19" s="1"/>
  <c r="N1271" i="19"/>
  <c r="P1270" i="19"/>
  <c r="O1270" i="19"/>
  <c r="N1270" i="19"/>
  <c r="O1269" i="19"/>
  <c r="P1269" i="19" s="1"/>
  <c r="N1269" i="19"/>
  <c r="P1268" i="19"/>
  <c r="O1268" i="19"/>
  <c r="N1268" i="19"/>
  <c r="P1267" i="19"/>
  <c r="O1267" i="19"/>
  <c r="N1267" i="19"/>
  <c r="O1266" i="19"/>
  <c r="P1266" i="19" s="1"/>
  <c r="N1266" i="19"/>
  <c r="P1265" i="19"/>
  <c r="O1265" i="19"/>
  <c r="N1265" i="19"/>
  <c r="P1264" i="19"/>
  <c r="O1264" i="19"/>
  <c r="N1264" i="19"/>
  <c r="O1263" i="19"/>
  <c r="P1263" i="19" s="1"/>
  <c r="N1263" i="19"/>
  <c r="P1262" i="19"/>
  <c r="O1262" i="19"/>
  <c r="N1262" i="19"/>
  <c r="O1261" i="19"/>
  <c r="P1261" i="19" s="1"/>
  <c r="N1261" i="19"/>
  <c r="P1260" i="19"/>
  <c r="O1260" i="19"/>
  <c r="N1260" i="19"/>
  <c r="P1259" i="19"/>
  <c r="O1259" i="19"/>
  <c r="N1259" i="19"/>
  <c r="O1258" i="19"/>
  <c r="P1258" i="19" s="1"/>
  <c r="Q1258" i="19" s="1"/>
  <c r="M1258" i="19"/>
  <c r="N1258" i="19" s="1"/>
  <c r="L1258" i="19"/>
  <c r="O1257" i="19"/>
  <c r="P1257" i="19" s="1"/>
  <c r="Q1257" i="19" s="1"/>
  <c r="M1257" i="19"/>
  <c r="N1257" i="19" s="1"/>
  <c r="L1257" i="19"/>
  <c r="Q1256" i="19"/>
  <c r="P1256" i="19"/>
  <c r="O1256" i="19"/>
  <c r="M1256" i="19"/>
  <c r="N1256" i="19" s="1"/>
  <c r="L1256" i="19"/>
  <c r="O1255" i="19"/>
  <c r="P1255" i="19" s="1"/>
  <c r="N1255" i="19"/>
  <c r="P1254" i="19"/>
  <c r="O1254" i="19"/>
  <c r="N1254" i="19"/>
  <c r="O1253" i="19"/>
  <c r="P1253" i="19" s="1"/>
  <c r="N1253" i="19"/>
  <c r="P1252" i="19"/>
  <c r="Q1252" i="19" s="1"/>
  <c r="O1252" i="19"/>
  <c r="N1252" i="19"/>
  <c r="M1252" i="19"/>
  <c r="L1252" i="19"/>
  <c r="P1251" i="19"/>
  <c r="Q1251" i="19" s="1"/>
  <c r="O1251" i="19"/>
  <c r="M1251" i="19"/>
  <c r="N1251" i="19" s="1"/>
  <c r="L1251" i="19"/>
  <c r="O1250" i="19"/>
  <c r="P1250" i="19" s="1"/>
  <c r="Q1250" i="19" s="1"/>
  <c r="N1250" i="19"/>
  <c r="M1250" i="19"/>
  <c r="L1250" i="19"/>
  <c r="Q1249" i="19"/>
  <c r="P1249" i="19"/>
  <c r="O1249" i="19"/>
  <c r="M1249" i="19"/>
  <c r="N1249" i="19" s="1"/>
  <c r="L1249" i="19"/>
  <c r="P1248" i="19"/>
  <c r="O1248" i="19"/>
  <c r="N1248" i="19"/>
  <c r="P1247" i="19"/>
  <c r="O1247" i="19"/>
  <c r="N1247" i="19"/>
  <c r="O1246" i="19"/>
  <c r="P1246" i="19" s="1"/>
  <c r="N1246" i="19"/>
  <c r="P1245" i="19"/>
  <c r="O1245" i="19"/>
  <c r="N1245" i="19"/>
  <c r="O1244" i="19"/>
  <c r="P1244" i="19" s="1"/>
  <c r="Q1244" i="19" s="1"/>
  <c r="M1244" i="19"/>
  <c r="N1244" i="19" s="1"/>
  <c r="L1244" i="19"/>
  <c r="Q1243" i="19"/>
  <c r="P1243" i="19"/>
  <c r="O1243" i="19"/>
  <c r="M1243" i="19"/>
  <c r="N1243" i="19" s="1"/>
  <c r="L1243" i="19"/>
  <c r="P1242" i="19"/>
  <c r="Q1242" i="19" s="1"/>
  <c r="O1242" i="19"/>
  <c r="N1242" i="19"/>
  <c r="M1242" i="19"/>
  <c r="L1242" i="19"/>
  <c r="P1241" i="19"/>
  <c r="Q1241" i="19" s="1"/>
  <c r="O1241" i="19"/>
  <c r="M1241" i="19"/>
  <c r="N1241" i="19" s="1"/>
  <c r="L1241" i="19"/>
  <c r="O1240" i="19"/>
  <c r="P1240" i="19" s="1"/>
  <c r="Q1240" i="19" s="1"/>
  <c r="N1240" i="19"/>
  <c r="M1240" i="19"/>
  <c r="L1240" i="19"/>
  <c r="Q1239" i="19"/>
  <c r="P1239" i="19"/>
  <c r="O1239" i="19"/>
  <c r="M1239" i="19"/>
  <c r="N1239" i="19" s="1"/>
  <c r="L1239" i="19"/>
  <c r="O1238" i="19"/>
  <c r="P1238" i="19" s="1"/>
  <c r="Q1238" i="19" s="1"/>
  <c r="N1238" i="19"/>
  <c r="M1238" i="19"/>
  <c r="L1238" i="19"/>
  <c r="O1237" i="19"/>
  <c r="P1237" i="19" s="1"/>
  <c r="Q1237" i="19" s="1"/>
  <c r="N1237" i="19"/>
  <c r="M1237" i="19"/>
  <c r="L1237" i="19"/>
  <c r="O1236" i="19"/>
  <c r="P1236" i="19" s="1"/>
  <c r="Q1236" i="19" s="1"/>
  <c r="M1236" i="19"/>
  <c r="N1236" i="19" s="1"/>
  <c r="L1236" i="19"/>
  <c r="Q1235" i="19"/>
  <c r="P1235" i="19"/>
  <c r="O1235" i="19"/>
  <c r="M1235" i="19"/>
  <c r="N1235" i="19" s="1"/>
  <c r="L1235" i="19"/>
  <c r="P1234" i="19"/>
  <c r="Q1234" i="19" s="1"/>
  <c r="O1234" i="19"/>
  <c r="N1234" i="19"/>
  <c r="M1234" i="19"/>
  <c r="L1234" i="19"/>
  <c r="P1233" i="19"/>
  <c r="Q1233" i="19" s="1"/>
  <c r="O1233" i="19"/>
  <c r="M1233" i="19"/>
  <c r="N1233" i="19" s="1"/>
  <c r="L1233" i="19"/>
  <c r="O1232" i="19"/>
  <c r="P1232" i="19" s="1"/>
  <c r="Q1232" i="19" s="1"/>
  <c r="N1232" i="19"/>
  <c r="M1232" i="19"/>
  <c r="L1232" i="19"/>
  <c r="Q1231" i="19"/>
  <c r="P1231" i="19"/>
  <c r="O1231" i="19"/>
  <c r="M1231" i="19"/>
  <c r="N1231" i="19" s="1"/>
  <c r="L1231" i="19"/>
  <c r="P1230" i="19"/>
  <c r="O1230" i="19"/>
  <c r="N1230" i="19"/>
  <c r="Q1229" i="19"/>
  <c r="O1229" i="19"/>
  <c r="P1229" i="19" s="1"/>
  <c r="M1229" i="19"/>
  <c r="N1229" i="19" s="1"/>
  <c r="L1229" i="19"/>
  <c r="P1228" i="19"/>
  <c r="O1228" i="19"/>
  <c r="N1228" i="19"/>
  <c r="O1227" i="19"/>
  <c r="P1227" i="19" s="1"/>
  <c r="N1227" i="19"/>
  <c r="O1226" i="19"/>
  <c r="P1226" i="19" s="1"/>
  <c r="N1226" i="19"/>
  <c r="G1226" i="19"/>
  <c r="P1225" i="19"/>
  <c r="O1225" i="19"/>
  <c r="N1225" i="19"/>
  <c r="O1224" i="19"/>
  <c r="P1224" i="19" s="1"/>
  <c r="N1224" i="19"/>
  <c r="P1223" i="19"/>
  <c r="O1223" i="19"/>
  <c r="N1223" i="19"/>
  <c r="O1222" i="19"/>
  <c r="P1222" i="19" s="1"/>
  <c r="N1222" i="19"/>
  <c r="Q1221" i="19"/>
  <c r="P1221" i="19"/>
  <c r="O1221" i="19"/>
  <c r="N1221" i="19"/>
  <c r="M1221" i="19"/>
  <c r="L1221" i="19"/>
  <c r="O1220" i="19"/>
  <c r="P1220" i="19" s="1"/>
  <c r="N1220" i="19"/>
  <c r="P1219" i="19"/>
  <c r="O1219" i="19"/>
  <c r="N1219" i="19"/>
  <c r="P1218" i="19"/>
  <c r="O1218" i="19"/>
  <c r="N1218" i="19"/>
  <c r="O1217" i="19"/>
  <c r="P1217" i="19" s="1"/>
  <c r="N1217" i="19"/>
  <c r="P1216" i="19"/>
  <c r="O1216" i="19"/>
  <c r="N1216" i="19"/>
  <c r="O1215" i="19"/>
  <c r="P1215" i="19" s="1"/>
  <c r="N1215" i="19"/>
  <c r="P1214" i="19"/>
  <c r="O1214" i="19"/>
  <c r="N1214" i="19"/>
  <c r="P1213" i="19"/>
  <c r="O1213" i="19"/>
  <c r="N1213" i="19"/>
  <c r="O1212" i="19"/>
  <c r="P1212" i="19" s="1"/>
  <c r="N1212" i="19"/>
  <c r="P1211" i="19"/>
  <c r="O1211" i="19"/>
  <c r="N1211" i="19"/>
  <c r="P1210" i="19"/>
  <c r="O1210" i="19"/>
  <c r="N1210" i="19"/>
  <c r="O1209" i="19"/>
  <c r="P1209" i="19" s="1"/>
  <c r="N1209" i="19"/>
  <c r="P1208" i="19"/>
  <c r="O1208" i="19"/>
  <c r="N1208" i="19"/>
  <c r="O1207" i="19"/>
  <c r="P1207" i="19" s="1"/>
  <c r="N1207" i="19"/>
  <c r="O1206" i="19"/>
  <c r="P1206" i="19" s="1"/>
  <c r="N1206" i="19"/>
  <c r="P1205" i="19"/>
  <c r="O1205" i="19"/>
  <c r="N1205" i="19"/>
  <c r="O1204" i="19"/>
  <c r="P1204" i="19" s="1"/>
  <c r="N1204" i="19"/>
  <c r="O1203" i="19"/>
  <c r="P1203" i="19" s="1"/>
  <c r="N1203" i="19"/>
  <c r="P1202" i="19"/>
  <c r="O1202" i="19"/>
  <c r="N1202" i="19"/>
  <c r="O1201" i="19"/>
  <c r="P1201" i="19" s="1"/>
  <c r="N1201" i="19"/>
  <c r="O1200" i="19"/>
  <c r="P1200" i="19" s="1"/>
  <c r="N1200" i="19"/>
  <c r="O1199" i="19"/>
  <c r="P1199" i="19" s="1"/>
  <c r="N1199" i="19"/>
  <c r="O1198" i="19"/>
  <c r="P1198" i="19" s="1"/>
  <c r="N1198" i="19"/>
  <c r="O1197" i="19"/>
  <c r="P1197" i="19" s="1"/>
  <c r="N1197" i="19"/>
  <c r="O1196" i="19"/>
  <c r="P1196" i="19" s="1"/>
  <c r="N1196" i="19"/>
  <c r="O1195" i="19"/>
  <c r="P1195" i="19" s="1"/>
  <c r="N1195" i="19"/>
  <c r="P1194" i="19"/>
  <c r="O1194" i="19"/>
  <c r="N1194" i="19"/>
  <c r="O1193" i="19"/>
  <c r="P1193" i="19" s="1"/>
  <c r="N1193" i="19"/>
  <c r="O1192" i="19"/>
  <c r="P1192" i="19" s="1"/>
  <c r="N1192" i="19"/>
  <c r="O1191" i="19"/>
  <c r="P1191" i="19" s="1"/>
  <c r="N1191" i="19"/>
  <c r="O1190" i="19"/>
  <c r="P1190" i="19" s="1"/>
  <c r="N1190" i="19"/>
  <c r="O1189" i="19"/>
  <c r="P1189" i="19" s="1"/>
  <c r="N1189" i="19"/>
  <c r="O1188" i="19"/>
  <c r="P1188" i="19" s="1"/>
  <c r="N1188" i="19"/>
  <c r="O1187" i="19"/>
  <c r="P1187" i="19" s="1"/>
  <c r="N1187" i="19"/>
  <c r="P1186" i="19"/>
  <c r="O1186" i="19"/>
  <c r="N1186" i="19"/>
  <c r="O1185" i="19"/>
  <c r="P1185" i="19" s="1"/>
  <c r="N1185" i="19"/>
  <c r="O1184" i="19"/>
  <c r="P1184" i="19" s="1"/>
  <c r="N1184" i="19"/>
  <c r="O1183" i="19"/>
  <c r="P1183" i="19" s="1"/>
  <c r="N1183" i="19"/>
  <c r="P1182" i="19"/>
  <c r="O1182" i="19"/>
  <c r="N1182" i="19"/>
  <c r="O1181" i="19"/>
  <c r="P1181" i="19" s="1"/>
  <c r="N1181" i="19"/>
  <c r="O1180" i="19"/>
  <c r="P1180" i="19" s="1"/>
  <c r="N1180" i="19"/>
  <c r="N1179" i="19"/>
  <c r="G1179" i="19"/>
  <c r="O1179" i="19" s="1"/>
  <c r="P1179" i="19" s="1"/>
  <c r="N1178" i="19"/>
  <c r="G1178" i="19"/>
  <c r="O1178" i="19" s="1"/>
  <c r="P1178" i="19" s="1"/>
  <c r="O1177" i="19"/>
  <c r="P1177" i="19" s="1"/>
  <c r="N1177" i="19"/>
  <c r="P1176" i="19"/>
  <c r="O1176" i="19"/>
  <c r="N1176" i="19"/>
  <c r="O1175" i="19"/>
  <c r="P1175" i="19" s="1"/>
  <c r="N1175" i="19"/>
  <c r="O1174" i="19"/>
  <c r="P1174" i="19" s="1"/>
  <c r="N1174" i="19"/>
  <c r="O1173" i="19"/>
  <c r="P1173" i="19" s="1"/>
  <c r="N1173" i="19"/>
  <c r="O1172" i="19"/>
  <c r="P1172" i="19" s="1"/>
  <c r="N1172" i="19"/>
  <c r="O1171" i="19"/>
  <c r="P1171" i="19" s="1"/>
  <c r="N1171" i="19"/>
  <c r="O1170" i="19"/>
  <c r="P1170" i="19" s="1"/>
  <c r="N1170" i="19"/>
  <c r="O1169" i="19"/>
  <c r="P1169" i="19" s="1"/>
  <c r="N1169" i="19"/>
  <c r="P1168" i="19"/>
  <c r="O1168" i="19"/>
  <c r="N1168" i="19"/>
  <c r="O1167" i="19"/>
  <c r="P1167" i="19" s="1"/>
  <c r="N1167" i="19"/>
  <c r="O1166" i="19"/>
  <c r="P1166" i="19" s="1"/>
  <c r="N1166" i="19"/>
  <c r="O1165" i="19"/>
  <c r="P1165" i="19" s="1"/>
  <c r="N1165" i="19"/>
  <c r="P1164" i="19"/>
  <c r="O1164" i="19"/>
  <c r="N1164" i="19"/>
  <c r="O1163" i="19"/>
  <c r="P1163" i="19" s="1"/>
  <c r="N1163" i="19"/>
  <c r="O1162" i="19"/>
  <c r="P1162" i="19" s="1"/>
  <c r="N1162" i="19"/>
  <c r="P1161" i="19"/>
  <c r="O1161" i="19"/>
  <c r="N1161" i="19"/>
  <c r="P1160" i="19"/>
  <c r="O1160" i="19"/>
  <c r="N1160" i="19"/>
  <c r="O1159" i="19"/>
  <c r="P1159" i="19" s="1"/>
  <c r="N1159" i="19"/>
  <c r="P1158" i="19"/>
  <c r="Q1158" i="19" s="1"/>
  <c r="O1158" i="19"/>
  <c r="M1158" i="19"/>
  <c r="N1158" i="19" s="1"/>
  <c r="L1158" i="19"/>
  <c r="P1157" i="19"/>
  <c r="Q1157" i="19" s="1"/>
  <c r="O1157" i="19"/>
  <c r="M1157" i="19"/>
  <c r="N1157" i="19" s="1"/>
  <c r="L1157" i="19"/>
  <c r="P1156" i="19"/>
  <c r="Q1156" i="19" s="1"/>
  <c r="O1156" i="19"/>
  <c r="M1156" i="19"/>
  <c r="N1156" i="19" s="1"/>
  <c r="L1156" i="19"/>
  <c r="O1155" i="19"/>
  <c r="P1155" i="19" s="1"/>
  <c r="Q1155" i="19" s="1"/>
  <c r="M1155" i="19"/>
  <c r="N1155" i="19" s="1"/>
  <c r="L1155" i="19"/>
  <c r="P1154" i="19"/>
  <c r="Q1154" i="19" s="1"/>
  <c r="O1154" i="19"/>
  <c r="M1154" i="19"/>
  <c r="N1154" i="19" s="1"/>
  <c r="L1154" i="19"/>
  <c r="P1153" i="19"/>
  <c r="Q1153" i="19" s="1"/>
  <c r="O1153" i="19"/>
  <c r="M1153" i="19"/>
  <c r="N1153" i="19" s="1"/>
  <c r="L1153" i="19"/>
  <c r="O1152" i="19"/>
  <c r="P1152" i="19" s="1"/>
  <c r="Q1152" i="19" s="1"/>
  <c r="M1152" i="19"/>
  <c r="N1152" i="19" s="1"/>
  <c r="L1152" i="19"/>
  <c r="P1151" i="19"/>
  <c r="O1151" i="19"/>
  <c r="N1151" i="19"/>
  <c r="P1150" i="19"/>
  <c r="Q1150" i="19" s="1"/>
  <c r="O1150" i="19"/>
  <c r="N1150" i="19"/>
  <c r="M1150" i="19"/>
  <c r="L1150" i="19"/>
  <c r="O1149" i="19"/>
  <c r="P1149" i="19" s="1"/>
  <c r="N1149" i="19"/>
  <c r="O1148" i="19"/>
  <c r="P1148" i="19" s="1"/>
  <c r="N1148" i="19"/>
  <c r="P1147" i="19"/>
  <c r="O1147" i="19"/>
  <c r="N1147" i="19"/>
  <c r="O1146" i="19"/>
  <c r="P1146" i="19" s="1"/>
  <c r="N1146" i="19"/>
  <c r="O1145" i="19"/>
  <c r="P1145" i="19" s="1"/>
  <c r="N1145" i="19"/>
  <c r="P1144" i="19"/>
  <c r="O1144" i="19"/>
  <c r="N1144" i="19"/>
  <c r="P1143" i="19"/>
  <c r="O1143" i="19"/>
  <c r="N1143" i="19"/>
  <c r="P1142" i="19"/>
  <c r="O1142" i="19"/>
  <c r="N1142" i="19"/>
  <c r="O1141" i="19"/>
  <c r="P1141" i="19" s="1"/>
  <c r="N1141" i="19"/>
  <c r="Q1140" i="19"/>
  <c r="P1140" i="19"/>
  <c r="O1140" i="19"/>
  <c r="N1140" i="19"/>
  <c r="M1140" i="19"/>
  <c r="L1140" i="19"/>
  <c r="O1139" i="19"/>
  <c r="P1139" i="19" s="1"/>
  <c r="N1139" i="19"/>
  <c r="P1138" i="19"/>
  <c r="O1138" i="19"/>
  <c r="N1138" i="19"/>
  <c r="P1137" i="19"/>
  <c r="O1137" i="19"/>
  <c r="N1137" i="19"/>
  <c r="P1136" i="19"/>
  <c r="O1136" i="19"/>
  <c r="N1136" i="19"/>
  <c r="P1135" i="19"/>
  <c r="O1135" i="19"/>
  <c r="N1135" i="19"/>
  <c r="O1134" i="19"/>
  <c r="P1134" i="19" s="1"/>
  <c r="N1134" i="19"/>
  <c r="P1133" i="19"/>
  <c r="O1133" i="19"/>
  <c r="N1133" i="19"/>
  <c r="P1132" i="19"/>
  <c r="O1132" i="19"/>
  <c r="N1132" i="19"/>
  <c r="O1131" i="19"/>
  <c r="P1131" i="19" s="1"/>
  <c r="N1131" i="19"/>
  <c r="P1130" i="19"/>
  <c r="O1130" i="19"/>
  <c r="N1130" i="19"/>
  <c r="P1129" i="19"/>
  <c r="O1129" i="19"/>
  <c r="N1129" i="19"/>
  <c r="O1128" i="19"/>
  <c r="P1128" i="19" s="1"/>
  <c r="N1128" i="19"/>
  <c r="O1127" i="19"/>
  <c r="P1127" i="19" s="1"/>
  <c r="N1127" i="19"/>
  <c r="O1126" i="19"/>
  <c r="P1126" i="19" s="1"/>
  <c r="N1126" i="19"/>
  <c r="O1125" i="19"/>
  <c r="P1125" i="19" s="1"/>
  <c r="N1125" i="19"/>
  <c r="O1124" i="19"/>
  <c r="P1124" i="19" s="1"/>
  <c r="N1124" i="19"/>
  <c r="O1123" i="19"/>
  <c r="P1123" i="19" s="1"/>
  <c r="N1123" i="19"/>
  <c r="O1122" i="19"/>
  <c r="P1122" i="19" s="1"/>
  <c r="N1122" i="19"/>
  <c r="P1121" i="19"/>
  <c r="O1121" i="19"/>
  <c r="N1121" i="19"/>
  <c r="O1120" i="19"/>
  <c r="P1120" i="19" s="1"/>
  <c r="N1120" i="19"/>
  <c r="O1119" i="19"/>
  <c r="P1119" i="19" s="1"/>
  <c r="N1119" i="19"/>
  <c r="O1118" i="19"/>
  <c r="P1118" i="19" s="1"/>
  <c r="N1118" i="19"/>
  <c r="O1117" i="19"/>
  <c r="P1117" i="19" s="1"/>
  <c r="N1117" i="19"/>
  <c r="O1116" i="19"/>
  <c r="P1116" i="19" s="1"/>
  <c r="N1116" i="19"/>
  <c r="O1115" i="19"/>
  <c r="P1115" i="19" s="1"/>
  <c r="N1115" i="19"/>
  <c r="O1114" i="19"/>
  <c r="P1114" i="19" s="1"/>
  <c r="N1114" i="19"/>
  <c r="P1113" i="19"/>
  <c r="O1113" i="19"/>
  <c r="N1113" i="19"/>
  <c r="P1112" i="19"/>
  <c r="O1112" i="19"/>
  <c r="N1112" i="19"/>
  <c r="P1111" i="19"/>
  <c r="O1111" i="19"/>
  <c r="N1111" i="19"/>
  <c r="O1110" i="19"/>
  <c r="P1110" i="19" s="1"/>
  <c r="N1110" i="19"/>
  <c r="P1109" i="19"/>
  <c r="O1109" i="19"/>
  <c r="N1109" i="19"/>
  <c r="P1108" i="19"/>
  <c r="O1108" i="19"/>
  <c r="N1108" i="19"/>
  <c r="P1107" i="19"/>
  <c r="Q1107" i="19" s="1"/>
  <c r="O1107" i="19"/>
  <c r="N1107" i="19"/>
  <c r="M1107" i="19"/>
  <c r="L1107" i="19"/>
  <c r="P1106" i="19"/>
  <c r="O1106" i="19"/>
  <c r="N1106" i="19"/>
  <c r="P1105" i="19"/>
  <c r="O1105" i="19"/>
  <c r="N1105" i="19"/>
  <c r="P1104" i="19"/>
  <c r="O1104" i="19"/>
  <c r="N1104" i="19"/>
  <c r="O1103" i="19"/>
  <c r="P1103" i="19" s="1"/>
  <c r="N1103" i="19"/>
  <c r="P1102" i="19"/>
  <c r="O1102" i="19"/>
  <c r="N1102" i="19"/>
  <c r="Q1101" i="19"/>
  <c r="P1101" i="19"/>
  <c r="O1101" i="19"/>
  <c r="M1101" i="19"/>
  <c r="N1101" i="19" s="1"/>
  <c r="L1101" i="19"/>
  <c r="O1100" i="19"/>
  <c r="P1100" i="19" s="1"/>
  <c r="Q1100" i="19" s="1"/>
  <c r="N1100" i="19"/>
  <c r="M1100" i="19"/>
  <c r="L1100" i="19"/>
  <c r="O1099" i="19"/>
  <c r="P1099" i="19" s="1"/>
  <c r="Q1099" i="19" s="1"/>
  <c r="M1099" i="19"/>
  <c r="N1099" i="19" s="1"/>
  <c r="L1099" i="19"/>
  <c r="O1098" i="19"/>
  <c r="P1098" i="19" s="1"/>
  <c r="Q1098" i="19" s="1"/>
  <c r="N1098" i="19"/>
  <c r="M1098" i="19"/>
  <c r="L1098" i="19"/>
  <c r="Q1097" i="19"/>
  <c r="P1097" i="19"/>
  <c r="O1097" i="19"/>
  <c r="M1097" i="19"/>
  <c r="N1097" i="19" s="1"/>
  <c r="L1097" i="19"/>
  <c r="O1096" i="19"/>
  <c r="P1096" i="19" s="1"/>
  <c r="Q1096" i="19" s="1"/>
  <c r="N1096" i="19"/>
  <c r="M1096" i="19"/>
  <c r="L1096" i="19"/>
  <c r="O1095" i="19"/>
  <c r="P1095" i="19" s="1"/>
  <c r="Q1095" i="19" s="1"/>
  <c r="M1095" i="19"/>
  <c r="N1095" i="19" s="1"/>
  <c r="L1095" i="19"/>
  <c r="O1094" i="19"/>
  <c r="P1094" i="19" s="1"/>
  <c r="N1094" i="19"/>
  <c r="P1093" i="19"/>
  <c r="O1093" i="19"/>
  <c r="N1093" i="19"/>
  <c r="O1092" i="19"/>
  <c r="P1092" i="19" s="1"/>
  <c r="N1092" i="19"/>
  <c r="O1091" i="19"/>
  <c r="P1091" i="19" s="1"/>
  <c r="Q1091" i="19" s="1"/>
  <c r="N1091" i="19"/>
  <c r="M1091" i="19"/>
  <c r="L1091" i="19"/>
  <c r="P1090" i="19"/>
  <c r="O1090" i="19"/>
  <c r="N1090" i="19"/>
  <c r="O1089" i="19"/>
  <c r="P1089" i="19" s="1"/>
  <c r="N1089" i="19"/>
  <c r="O1088" i="19"/>
  <c r="P1088" i="19" s="1"/>
  <c r="N1088" i="19"/>
  <c r="O1087" i="19"/>
  <c r="P1087" i="19" s="1"/>
  <c r="N1087" i="19"/>
  <c r="O1086" i="19"/>
  <c r="P1086" i="19" s="1"/>
  <c r="N1086" i="19"/>
  <c r="O1085" i="19"/>
  <c r="P1085" i="19" s="1"/>
  <c r="N1085" i="19"/>
  <c r="O1084" i="19"/>
  <c r="P1084" i="19" s="1"/>
  <c r="N1084" i="19"/>
  <c r="O1083" i="19"/>
  <c r="P1083" i="19" s="1"/>
  <c r="N1083" i="19"/>
  <c r="P1082" i="19"/>
  <c r="O1082" i="19"/>
  <c r="N1082" i="19"/>
  <c r="O1081" i="19"/>
  <c r="P1081" i="19" s="1"/>
  <c r="N1081" i="19"/>
  <c r="P1080" i="19"/>
  <c r="O1080" i="19"/>
  <c r="N1080" i="19"/>
  <c r="O1079" i="19"/>
  <c r="P1079" i="19" s="1"/>
  <c r="N1079" i="19"/>
  <c r="O1078" i="19"/>
  <c r="P1078" i="19" s="1"/>
  <c r="N1078" i="19"/>
  <c r="P1077" i="19"/>
  <c r="O1077" i="19"/>
  <c r="N1077" i="19"/>
  <c r="O1076" i="19"/>
  <c r="P1076" i="19" s="1"/>
  <c r="N1076" i="19"/>
  <c r="O1075" i="19"/>
  <c r="P1075" i="19" s="1"/>
  <c r="N1075" i="19"/>
  <c r="P1074" i="19"/>
  <c r="O1074" i="19"/>
  <c r="N1074" i="19"/>
  <c r="P1073" i="19"/>
  <c r="O1073" i="19"/>
  <c r="N1073" i="19"/>
  <c r="P1072" i="19"/>
  <c r="O1072" i="19"/>
  <c r="N1072" i="19"/>
  <c r="O1071" i="19"/>
  <c r="P1071" i="19" s="1"/>
  <c r="N1071" i="19"/>
  <c r="P1070" i="19"/>
  <c r="O1070" i="19"/>
  <c r="N1070" i="19"/>
  <c r="P1069" i="19"/>
  <c r="O1069" i="19"/>
  <c r="N1069" i="19"/>
  <c r="P1068" i="19"/>
  <c r="O1068" i="19"/>
  <c r="N1068" i="19"/>
  <c r="O1067" i="19"/>
  <c r="P1067" i="19" s="1"/>
  <c r="N1067" i="19"/>
  <c r="O1066" i="19"/>
  <c r="P1066" i="19" s="1"/>
  <c r="Q1066" i="19" s="1"/>
  <c r="N1066" i="19"/>
  <c r="M1066" i="19"/>
  <c r="L1066" i="19"/>
  <c r="O1065" i="19"/>
  <c r="P1065" i="19" s="1"/>
  <c r="Q1065" i="19" s="1"/>
  <c r="M1065" i="19"/>
  <c r="N1065" i="19" s="1"/>
  <c r="L1065" i="19"/>
  <c r="O1064" i="19"/>
  <c r="P1064" i="19" s="1"/>
  <c r="Q1064" i="19" s="1"/>
  <c r="M1064" i="19"/>
  <c r="N1064" i="19" s="1"/>
  <c r="L1064" i="19"/>
  <c r="P1063" i="19"/>
  <c r="Q1063" i="19" s="1"/>
  <c r="O1063" i="19"/>
  <c r="M1063" i="19"/>
  <c r="N1063" i="19" s="1"/>
  <c r="L1063" i="19"/>
  <c r="O1062" i="19"/>
  <c r="P1062" i="19" s="1"/>
  <c r="Q1062" i="19" s="1"/>
  <c r="M1062" i="19"/>
  <c r="N1062" i="19" s="1"/>
  <c r="L1062" i="19"/>
  <c r="P1061" i="19"/>
  <c r="Q1061" i="19" s="1"/>
  <c r="O1061" i="19"/>
  <c r="M1061" i="19"/>
  <c r="N1061" i="19" s="1"/>
  <c r="L1061" i="19"/>
  <c r="P1060" i="19"/>
  <c r="Q1060" i="19" s="1"/>
  <c r="O1060" i="19"/>
  <c r="M1060" i="19"/>
  <c r="N1060" i="19" s="1"/>
  <c r="L1060" i="19"/>
  <c r="P1059" i="19"/>
  <c r="Q1059" i="19" s="1"/>
  <c r="O1059" i="19"/>
  <c r="N1059" i="19"/>
  <c r="M1059" i="19"/>
  <c r="L1059" i="19"/>
  <c r="Q1058" i="19"/>
  <c r="O1058" i="19"/>
  <c r="P1058" i="19" s="1"/>
  <c r="M1058" i="19"/>
  <c r="N1058" i="19" s="1"/>
  <c r="L1058" i="19"/>
  <c r="Q1057" i="19"/>
  <c r="P1057" i="19"/>
  <c r="O1057" i="19"/>
  <c r="M1057" i="19"/>
  <c r="N1057" i="19" s="1"/>
  <c r="L1057" i="19"/>
  <c r="P1056" i="19"/>
  <c r="Q1056" i="19" s="1"/>
  <c r="O1056" i="19"/>
  <c r="N1056" i="19"/>
  <c r="M1056" i="19"/>
  <c r="L1056" i="19"/>
  <c r="Q1055" i="19"/>
  <c r="O1055" i="19"/>
  <c r="P1055" i="19" s="1"/>
  <c r="N1055" i="19"/>
  <c r="M1055" i="19"/>
  <c r="L1055" i="19"/>
  <c r="Q1054" i="19"/>
  <c r="O1054" i="19"/>
  <c r="P1054" i="19" s="1"/>
  <c r="N1054" i="19"/>
  <c r="M1054" i="19"/>
  <c r="L1054" i="19"/>
  <c r="O1053" i="19"/>
  <c r="P1053" i="19" s="1"/>
  <c r="Q1053" i="19" s="1"/>
  <c r="M1053" i="19"/>
  <c r="N1053" i="19" s="1"/>
  <c r="L1053" i="19"/>
  <c r="P1052" i="19"/>
  <c r="O1052" i="19"/>
  <c r="N1052" i="19"/>
  <c r="P1051" i="19"/>
  <c r="O1051" i="19"/>
  <c r="N1051" i="19"/>
  <c r="P1050" i="19"/>
  <c r="O1050" i="19"/>
  <c r="N1050" i="19"/>
  <c r="O1049" i="19"/>
  <c r="P1049" i="19" s="1"/>
  <c r="Q1049" i="19" s="1"/>
  <c r="N1049" i="19"/>
  <c r="M1049" i="19"/>
  <c r="L1049" i="19"/>
  <c r="P1048" i="19"/>
  <c r="Q1048" i="19" s="1"/>
  <c r="O1048" i="19"/>
  <c r="M1048" i="19"/>
  <c r="N1048" i="19" s="1"/>
  <c r="L1048" i="19"/>
  <c r="P1047" i="19"/>
  <c r="Q1047" i="19" s="1"/>
  <c r="O1047" i="19"/>
  <c r="M1047" i="19"/>
  <c r="N1047" i="19" s="1"/>
  <c r="L1047" i="19"/>
  <c r="P1046" i="19"/>
  <c r="Q1046" i="19" s="1"/>
  <c r="O1046" i="19"/>
  <c r="N1046" i="19"/>
  <c r="M1046" i="19"/>
  <c r="L1046" i="19"/>
  <c r="O1045" i="19"/>
  <c r="P1045" i="19" s="1"/>
  <c r="Q1045" i="19" s="1"/>
  <c r="N1045" i="19"/>
  <c r="M1045" i="19"/>
  <c r="L1045" i="19"/>
  <c r="O1044" i="19"/>
  <c r="P1044" i="19" s="1"/>
  <c r="Q1044" i="19" s="1"/>
  <c r="M1044" i="19"/>
  <c r="N1044" i="19" s="1"/>
  <c r="L1044" i="19"/>
  <c r="P1043" i="19"/>
  <c r="Q1043" i="19" s="1"/>
  <c r="O1043" i="19"/>
  <c r="M1043" i="19"/>
  <c r="N1043" i="19" s="1"/>
  <c r="L1043" i="19"/>
  <c r="P1042" i="19"/>
  <c r="Q1042" i="19" s="1"/>
  <c r="O1042" i="19"/>
  <c r="N1042" i="19"/>
  <c r="M1042" i="19"/>
  <c r="L1042" i="19"/>
  <c r="P1041" i="19"/>
  <c r="O1041" i="19"/>
  <c r="N1041" i="19"/>
  <c r="P1040" i="19"/>
  <c r="O1040" i="19"/>
  <c r="N1040" i="19"/>
  <c r="P1039" i="19"/>
  <c r="O1039" i="19"/>
  <c r="N1039" i="19"/>
  <c r="O1038" i="19"/>
  <c r="P1038" i="19" s="1"/>
  <c r="N1038" i="19"/>
  <c r="O1037" i="19"/>
  <c r="P1037" i="19" s="1"/>
  <c r="N1037" i="19"/>
  <c r="O1036" i="19"/>
  <c r="P1036" i="19" s="1"/>
  <c r="N1036" i="19"/>
  <c r="O1035" i="19"/>
  <c r="P1035" i="19" s="1"/>
  <c r="N1035" i="19"/>
  <c r="P1034" i="19"/>
  <c r="O1034" i="19"/>
  <c r="N1034" i="19"/>
  <c r="P1033" i="19"/>
  <c r="O1033" i="19"/>
  <c r="N1033" i="19"/>
  <c r="P1032" i="19"/>
  <c r="O1032" i="19"/>
  <c r="N1032" i="19"/>
  <c r="P1031" i="19"/>
  <c r="O1031" i="19"/>
  <c r="N1031" i="19"/>
  <c r="O1030" i="19"/>
  <c r="P1030" i="19" s="1"/>
  <c r="N1030" i="19"/>
  <c r="O1029" i="19"/>
  <c r="P1029" i="19" s="1"/>
  <c r="N1029" i="19"/>
  <c r="P1028" i="19"/>
  <c r="Q1028" i="19" s="1"/>
  <c r="O1028" i="19"/>
  <c r="M1028" i="19"/>
  <c r="N1028" i="19" s="1"/>
  <c r="L1028" i="19"/>
  <c r="P1027" i="19"/>
  <c r="O1027" i="19"/>
  <c r="N1027" i="19"/>
  <c r="Q1026" i="19"/>
  <c r="O1026" i="19"/>
  <c r="P1026" i="19" s="1"/>
  <c r="N1026" i="19"/>
  <c r="M1026" i="19"/>
  <c r="L1026" i="19"/>
  <c r="O1025" i="19"/>
  <c r="P1025" i="19" s="1"/>
  <c r="Q1025" i="19" s="1"/>
  <c r="M1025" i="19"/>
  <c r="N1025" i="19" s="1"/>
  <c r="L1025" i="19"/>
  <c r="O1024" i="19"/>
  <c r="P1024" i="19" s="1"/>
  <c r="N1024" i="19"/>
  <c r="O1023" i="19"/>
  <c r="P1023" i="19" s="1"/>
  <c r="N1023" i="19"/>
  <c r="O1022" i="19"/>
  <c r="P1022" i="19" s="1"/>
  <c r="N1022" i="19"/>
  <c r="P1021" i="19"/>
  <c r="O1021" i="19"/>
  <c r="N1021" i="19"/>
  <c r="P1020" i="19"/>
  <c r="O1020" i="19"/>
  <c r="N1020" i="19"/>
  <c r="O1019" i="19"/>
  <c r="P1019" i="19" s="1"/>
  <c r="Q1019" i="19" s="1"/>
  <c r="N1019" i="19"/>
  <c r="M1019" i="19"/>
  <c r="L1019" i="19"/>
  <c r="O1018" i="19"/>
  <c r="P1018" i="19" s="1"/>
  <c r="Q1018" i="19" s="1"/>
  <c r="M1018" i="19"/>
  <c r="N1018" i="19" s="1"/>
  <c r="L1018" i="19"/>
  <c r="P1017" i="19"/>
  <c r="Q1017" i="19" s="1"/>
  <c r="O1017" i="19"/>
  <c r="M1017" i="19"/>
  <c r="N1017" i="19" s="1"/>
  <c r="L1017" i="19"/>
  <c r="Q1016" i="19"/>
  <c r="P1016" i="19"/>
  <c r="O1016" i="19"/>
  <c r="N1016" i="19"/>
  <c r="M1016" i="19"/>
  <c r="L1016" i="19"/>
  <c r="O1015" i="19"/>
  <c r="P1015" i="19" s="1"/>
  <c r="Q1015" i="19" s="1"/>
  <c r="N1015" i="19"/>
  <c r="M1015" i="19"/>
  <c r="L1015" i="19"/>
  <c r="O1014" i="19"/>
  <c r="P1014" i="19" s="1"/>
  <c r="Q1014" i="19" s="1"/>
  <c r="M1014" i="19"/>
  <c r="N1014" i="19" s="1"/>
  <c r="L1014" i="19"/>
  <c r="P1013" i="19"/>
  <c r="Q1013" i="19" s="1"/>
  <c r="O1013" i="19"/>
  <c r="M1013" i="19"/>
  <c r="N1013" i="19" s="1"/>
  <c r="L1013" i="19"/>
  <c r="P1012" i="19"/>
  <c r="O1012" i="19"/>
  <c r="N1012" i="19"/>
  <c r="P1011" i="19"/>
  <c r="O1011" i="19"/>
  <c r="N1011" i="19"/>
  <c r="P1010" i="19"/>
  <c r="O1010" i="19"/>
  <c r="N1010" i="19"/>
  <c r="P1009" i="19"/>
  <c r="O1009" i="19"/>
  <c r="N1009" i="19"/>
  <c r="O1008" i="19"/>
  <c r="P1008" i="19" s="1"/>
  <c r="N1008" i="19"/>
  <c r="O1007" i="19"/>
  <c r="P1007" i="19" s="1"/>
  <c r="N1007" i="19"/>
  <c r="O1006" i="19"/>
  <c r="P1006" i="19" s="1"/>
  <c r="N1006" i="19"/>
  <c r="O1005" i="19"/>
  <c r="P1005" i="19" s="1"/>
  <c r="N1005" i="19"/>
  <c r="P1004" i="19"/>
  <c r="O1004" i="19"/>
  <c r="N1004" i="19"/>
  <c r="P1003" i="19"/>
  <c r="O1003" i="19"/>
  <c r="N1003" i="19"/>
  <c r="O1002" i="19"/>
  <c r="P1002" i="19" s="1"/>
  <c r="Q1002" i="19" s="1"/>
  <c r="N1002" i="19"/>
  <c r="M1002" i="19"/>
  <c r="L1002" i="19"/>
  <c r="O1001" i="19"/>
  <c r="P1001" i="19" s="1"/>
  <c r="Q1001" i="19" s="1"/>
  <c r="M1001" i="19"/>
  <c r="N1001" i="19" s="1"/>
  <c r="L1001" i="19"/>
  <c r="P1000" i="19"/>
  <c r="Q1000" i="19" s="1"/>
  <c r="O1000" i="19"/>
  <c r="M1000" i="19"/>
  <c r="N1000" i="19" s="1"/>
  <c r="L1000" i="19"/>
  <c r="Q999" i="19"/>
  <c r="P999" i="19"/>
  <c r="O999" i="19"/>
  <c r="N999" i="19"/>
  <c r="M999" i="19"/>
  <c r="L999" i="19"/>
  <c r="P998" i="19"/>
  <c r="O998" i="19"/>
  <c r="N998" i="19"/>
  <c r="O997" i="19"/>
  <c r="P997" i="19" s="1"/>
  <c r="Q997" i="19" s="1"/>
  <c r="M997" i="19"/>
  <c r="N997" i="19" s="1"/>
  <c r="L997" i="19"/>
  <c r="P996" i="19"/>
  <c r="Q996" i="19" s="1"/>
  <c r="O996" i="19"/>
  <c r="M996" i="19"/>
  <c r="N996" i="19" s="1"/>
  <c r="L996" i="19"/>
  <c r="P995" i="19"/>
  <c r="Q995" i="19" s="1"/>
  <c r="O995" i="19"/>
  <c r="N995" i="19"/>
  <c r="M995" i="19"/>
  <c r="L995" i="19"/>
  <c r="O994" i="19"/>
  <c r="P994" i="19" s="1"/>
  <c r="Q994" i="19" s="1"/>
  <c r="N994" i="19"/>
  <c r="M994" i="19"/>
  <c r="L994" i="19"/>
  <c r="O993" i="19"/>
  <c r="P993" i="19" s="1"/>
  <c r="Q993" i="19" s="1"/>
  <c r="M993" i="19"/>
  <c r="N993" i="19" s="1"/>
  <c r="L993" i="19"/>
  <c r="P992" i="19"/>
  <c r="Q992" i="19" s="1"/>
  <c r="O992" i="19"/>
  <c r="M992" i="19"/>
  <c r="N992" i="19" s="1"/>
  <c r="L992" i="19"/>
  <c r="P991" i="19"/>
  <c r="Q991" i="19" s="1"/>
  <c r="O991" i="19"/>
  <c r="N991" i="19"/>
  <c r="M991" i="19"/>
  <c r="L991" i="19"/>
  <c r="O990" i="19"/>
  <c r="P990" i="19" s="1"/>
  <c r="Q990" i="19" s="1"/>
  <c r="N990" i="19"/>
  <c r="M990" i="19"/>
  <c r="L990" i="19"/>
  <c r="O989" i="19"/>
  <c r="P989" i="19" s="1"/>
  <c r="Q989" i="19" s="1"/>
  <c r="M989" i="19"/>
  <c r="N989" i="19" s="1"/>
  <c r="L989" i="19"/>
  <c r="P988" i="19"/>
  <c r="Q988" i="19" s="1"/>
  <c r="O988" i="19"/>
  <c r="M988" i="19"/>
  <c r="N988" i="19" s="1"/>
  <c r="L988" i="19"/>
  <c r="P987" i="19"/>
  <c r="Q987" i="19" s="1"/>
  <c r="O987" i="19"/>
  <c r="N987" i="19"/>
  <c r="M987" i="19"/>
  <c r="L987" i="19"/>
  <c r="Q986" i="19"/>
  <c r="O986" i="19"/>
  <c r="P986" i="19" s="1"/>
  <c r="N986" i="19"/>
  <c r="M986" i="19"/>
  <c r="L986" i="19"/>
  <c r="O985" i="19"/>
  <c r="P985" i="19" s="1"/>
  <c r="Q985" i="19" s="1"/>
  <c r="M985" i="19"/>
  <c r="N985" i="19" s="1"/>
  <c r="L985" i="19"/>
  <c r="P984" i="19"/>
  <c r="Q984" i="19" s="1"/>
  <c r="O984" i="19"/>
  <c r="M984" i="19"/>
  <c r="N984" i="19" s="1"/>
  <c r="L984" i="19"/>
  <c r="P983" i="19"/>
  <c r="Q983" i="19" s="1"/>
  <c r="O983" i="19"/>
  <c r="N983" i="19"/>
  <c r="M983" i="19"/>
  <c r="L983" i="19"/>
  <c r="O982" i="19"/>
  <c r="P982" i="19" s="1"/>
  <c r="Q982" i="19" s="1"/>
  <c r="N982" i="19"/>
  <c r="M982" i="19"/>
  <c r="L982" i="19"/>
  <c r="O981" i="19"/>
  <c r="P981" i="19" s="1"/>
  <c r="Q981" i="19" s="1"/>
  <c r="M981" i="19"/>
  <c r="N981" i="19" s="1"/>
  <c r="L981" i="19"/>
  <c r="O980" i="19"/>
  <c r="P980" i="19" s="1"/>
  <c r="N980" i="19"/>
  <c r="O979" i="19"/>
  <c r="P979" i="19" s="1"/>
  <c r="N979" i="19"/>
  <c r="O978" i="19"/>
  <c r="P978" i="19" s="1"/>
  <c r="N978" i="19"/>
  <c r="P977" i="19"/>
  <c r="O977" i="19"/>
  <c r="N977" i="19"/>
  <c r="P976" i="19"/>
  <c r="O976" i="19"/>
  <c r="N976" i="19"/>
  <c r="P975" i="19"/>
  <c r="O975" i="19"/>
  <c r="N975" i="19"/>
  <c r="P974" i="19"/>
  <c r="O974" i="19"/>
  <c r="N974" i="19"/>
  <c r="O973" i="19"/>
  <c r="P973" i="19" s="1"/>
  <c r="N973" i="19"/>
  <c r="P972" i="19"/>
  <c r="Q972" i="19" s="1"/>
  <c r="O972" i="19"/>
  <c r="M972" i="19"/>
  <c r="N972" i="19" s="1"/>
  <c r="L972" i="19"/>
  <c r="P971" i="19"/>
  <c r="Q971" i="19" s="1"/>
  <c r="O971" i="19"/>
  <c r="N971" i="19"/>
  <c r="M971" i="19"/>
  <c r="L971" i="19"/>
  <c r="O970" i="19"/>
  <c r="P970" i="19" s="1"/>
  <c r="Q970" i="19" s="1"/>
  <c r="N970" i="19"/>
  <c r="M970" i="19"/>
  <c r="L970" i="19"/>
  <c r="O969" i="19"/>
  <c r="P969" i="19" s="1"/>
  <c r="Q969" i="19" s="1"/>
  <c r="M969" i="19"/>
  <c r="N969" i="19" s="1"/>
  <c r="L969" i="19"/>
  <c r="P968" i="19"/>
  <c r="Q968" i="19" s="1"/>
  <c r="O968" i="19"/>
  <c r="M968" i="19"/>
  <c r="N968" i="19" s="1"/>
  <c r="L968" i="19"/>
  <c r="P967" i="19"/>
  <c r="Q967" i="19" s="1"/>
  <c r="O967" i="19"/>
  <c r="N967" i="19"/>
  <c r="M967" i="19"/>
  <c r="L967" i="19"/>
  <c r="O966" i="19"/>
  <c r="P966" i="19" s="1"/>
  <c r="Q966" i="19" s="1"/>
  <c r="N966" i="19"/>
  <c r="M966" i="19"/>
  <c r="L966" i="19"/>
  <c r="O965" i="19"/>
  <c r="P965" i="19" s="1"/>
  <c r="Q965" i="19" s="1"/>
  <c r="M965" i="19"/>
  <c r="N965" i="19" s="1"/>
  <c r="L965" i="19"/>
  <c r="P964" i="19"/>
  <c r="Q964" i="19" s="1"/>
  <c r="O964" i="19"/>
  <c r="M964" i="19"/>
  <c r="N964" i="19" s="1"/>
  <c r="L964" i="19"/>
  <c r="P963" i="19"/>
  <c r="Q963" i="19" s="1"/>
  <c r="O963" i="19"/>
  <c r="N963" i="19"/>
  <c r="M963" i="19"/>
  <c r="L963" i="19"/>
  <c r="P962" i="19"/>
  <c r="O962" i="19"/>
  <c r="N962" i="19"/>
  <c r="P961" i="19"/>
  <c r="O961" i="19"/>
  <c r="N961" i="19"/>
  <c r="P960" i="19"/>
  <c r="O960" i="19"/>
  <c r="N960" i="19"/>
  <c r="O959" i="19"/>
  <c r="P959" i="19" s="1"/>
  <c r="Q959" i="19" s="1"/>
  <c r="M959" i="19"/>
  <c r="N959" i="19" s="1"/>
  <c r="L959" i="19"/>
  <c r="P958" i="19"/>
  <c r="Q958" i="19" s="1"/>
  <c r="O958" i="19"/>
  <c r="M958" i="19"/>
  <c r="N958" i="19" s="1"/>
  <c r="L958" i="19"/>
  <c r="Q957" i="19"/>
  <c r="P957" i="19"/>
  <c r="O957" i="19"/>
  <c r="N957" i="19"/>
  <c r="M957" i="19"/>
  <c r="L957" i="19"/>
  <c r="P956" i="19"/>
  <c r="O956" i="19"/>
  <c r="N956" i="19"/>
  <c r="P955" i="19"/>
  <c r="O955" i="19"/>
  <c r="N955" i="19"/>
  <c r="O954" i="19"/>
  <c r="P954" i="19" s="1"/>
  <c r="N954" i="19"/>
  <c r="O953" i="19"/>
  <c r="P953" i="19" s="1"/>
  <c r="N953" i="19"/>
  <c r="O952" i="19"/>
  <c r="P952" i="19" s="1"/>
  <c r="N952" i="19"/>
  <c r="O951" i="19"/>
  <c r="P951" i="19" s="1"/>
  <c r="N951" i="19"/>
  <c r="Q950" i="19"/>
  <c r="P950" i="19"/>
  <c r="O950" i="19"/>
  <c r="N950" i="19"/>
  <c r="M950" i="19"/>
  <c r="L950" i="19"/>
  <c r="O949" i="19"/>
  <c r="P949" i="19" s="1"/>
  <c r="Q949" i="19" s="1"/>
  <c r="N949" i="19"/>
  <c r="M949" i="19"/>
  <c r="L949" i="19"/>
  <c r="O948" i="19"/>
  <c r="P948" i="19" s="1"/>
  <c r="Q948" i="19" s="1"/>
  <c r="M948" i="19"/>
  <c r="N948" i="19" s="1"/>
  <c r="L948" i="19"/>
  <c r="O947" i="19"/>
  <c r="P947" i="19" s="1"/>
  <c r="N947" i="19"/>
  <c r="P946" i="19"/>
  <c r="Q946" i="19" s="1"/>
  <c r="O946" i="19"/>
  <c r="N946" i="19"/>
  <c r="M946" i="19"/>
  <c r="L946" i="19"/>
  <c r="Q945" i="19"/>
  <c r="O945" i="19"/>
  <c r="P945" i="19" s="1"/>
  <c r="N945" i="19"/>
  <c r="M945" i="19"/>
  <c r="L945" i="19"/>
  <c r="O944" i="19"/>
  <c r="P944" i="19" s="1"/>
  <c r="Q944" i="19" s="1"/>
  <c r="M944" i="19"/>
  <c r="N944" i="19" s="1"/>
  <c r="L944" i="19"/>
  <c r="P943" i="19"/>
  <c r="Q943" i="19" s="1"/>
  <c r="O943" i="19"/>
  <c r="M943" i="19"/>
  <c r="N943" i="19" s="1"/>
  <c r="L943" i="19"/>
  <c r="O942" i="19"/>
  <c r="P942" i="19" s="1"/>
  <c r="N942" i="19"/>
  <c r="P941" i="19"/>
  <c r="O941" i="19"/>
  <c r="N941" i="19"/>
  <c r="O940" i="19"/>
  <c r="P940" i="19" s="1"/>
  <c r="Q940" i="19" s="1"/>
  <c r="N940" i="19"/>
  <c r="M940" i="19"/>
  <c r="L940" i="19"/>
  <c r="O939" i="19"/>
  <c r="P939" i="19" s="1"/>
  <c r="Q939" i="19" s="1"/>
  <c r="M939" i="19"/>
  <c r="N939" i="19" s="1"/>
  <c r="L939" i="19"/>
  <c r="O938" i="19"/>
  <c r="P938" i="19" s="1"/>
  <c r="N938" i="19"/>
  <c r="P937" i="19"/>
  <c r="Q937" i="19" s="1"/>
  <c r="O937" i="19"/>
  <c r="M937" i="19"/>
  <c r="N937" i="19" s="1"/>
  <c r="L937" i="19"/>
  <c r="Q936" i="19"/>
  <c r="P936" i="19"/>
  <c r="O936" i="19"/>
  <c r="N936" i="19"/>
  <c r="M936" i="19"/>
  <c r="L936" i="19"/>
  <c r="O935" i="19"/>
  <c r="P935" i="19" s="1"/>
  <c r="Q935" i="19" s="1"/>
  <c r="N935" i="19"/>
  <c r="M935" i="19"/>
  <c r="L935" i="19"/>
  <c r="O934" i="19"/>
  <c r="P934" i="19" s="1"/>
  <c r="N934" i="19"/>
  <c r="O933" i="19"/>
  <c r="P933" i="19" s="1"/>
  <c r="N933" i="19"/>
  <c r="O932" i="19"/>
  <c r="P932" i="19" s="1"/>
  <c r="N932" i="19"/>
  <c r="O931" i="19"/>
  <c r="P931" i="19" s="1"/>
  <c r="N931" i="19"/>
  <c r="P930" i="19"/>
  <c r="O930" i="19"/>
  <c r="N930" i="19"/>
  <c r="P929" i="19"/>
  <c r="O929" i="19"/>
  <c r="N929" i="19"/>
  <c r="P928" i="19"/>
  <c r="O928" i="19"/>
  <c r="N928" i="19"/>
  <c r="P927" i="19"/>
  <c r="O927" i="19"/>
  <c r="N927" i="19"/>
  <c r="O926" i="19"/>
  <c r="P926" i="19" s="1"/>
  <c r="N926" i="19"/>
  <c r="O925" i="19"/>
  <c r="P925" i="19" s="1"/>
  <c r="N925" i="19"/>
  <c r="O924" i="19"/>
  <c r="P924" i="19" s="1"/>
  <c r="N924" i="19"/>
  <c r="O923" i="19"/>
  <c r="P923" i="19" s="1"/>
  <c r="N923" i="19"/>
  <c r="P922" i="19"/>
  <c r="O922" i="19"/>
  <c r="N922" i="19"/>
  <c r="P921" i="19"/>
  <c r="O921" i="19"/>
  <c r="N921" i="19"/>
  <c r="P920" i="19"/>
  <c r="O920" i="19"/>
  <c r="N920" i="19"/>
  <c r="P919" i="19"/>
  <c r="O919" i="19"/>
  <c r="N919" i="19"/>
  <c r="O918" i="19"/>
  <c r="P918" i="19" s="1"/>
  <c r="N918" i="19"/>
  <c r="O917" i="19"/>
  <c r="P917" i="19" s="1"/>
  <c r="N917" i="19"/>
  <c r="O916" i="19"/>
  <c r="P916" i="19" s="1"/>
  <c r="N916" i="19"/>
  <c r="O915" i="19"/>
  <c r="P915" i="19" s="1"/>
  <c r="N915" i="19"/>
  <c r="P914" i="19"/>
  <c r="O914" i="19"/>
  <c r="N914" i="19"/>
  <c r="P913" i="19"/>
  <c r="O913" i="19"/>
  <c r="N913" i="19"/>
  <c r="P912" i="19"/>
  <c r="O912" i="19"/>
  <c r="N912" i="19"/>
  <c r="P911" i="19"/>
  <c r="O911" i="19"/>
  <c r="N911" i="19"/>
  <c r="O910" i="19"/>
  <c r="P910" i="19" s="1"/>
  <c r="Q910" i="19" s="1"/>
  <c r="M910" i="19"/>
  <c r="N910" i="19" s="1"/>
  <c r="L910" i="19"/>
  <c r="P909" i="19"/>
  <c r="Q909" i="19" s="1"/>
  <c r="O909" i="19"/>
  <c r="M909" i="19"/>
  <c r="N909" i="19" s="1"/>
  <c r="L909" i="19"/>
  <c r="Q908" i="19"/>
  <c r="P908" i="19"/>
  <c r="O908" i="19"/>
  <c r="N908" i="19"/>
  <c r="M908" i="19"/>
  <c r="L908" i="19"/>
  <c r="P907" i="19"/>
  <c r="O907" i="19"/>
  <c r="N907" i="19"/>
  <c r="O906" i="19"/>
  <c r="P906" i="19" s="1"/>
  <c r="Q906" i="19" s="1"/>
  <c r="M906" i="19"/>
  <c r="N906" i="19" s="1"/>
  <c r="L906" i="19"/>
  <c r="O905" i="19"/>
  <c r="P905" i="19" s="1"/>
  <c r="N905" i="19"/>
  <c r="O904" i="19"/>
  <c r="P904" i="19" s="1"/>
  <c r="N904" i="19"/>
  <c r="P903" i="19"/>
  <c r="Q903" i="19" s="1"/>
  <c r="O903" i="19"/>
  <c r="N903" i="19"/>
  <c r="M903" i="19"/>
  <c r="L903" i="19"/>
  <c r="O902" i="19"/>
  <c r="P902" i="19" s="1"/>
  <c r="Q902" i="19" s="1"/>
  <c r="N902" i="19"/>
  <c r="M902" i="19"/>
  <c r="L902" i="19"/>
  <c r="O901" i="19"/>
  <c r="P901" i="19" s="1"/>
  <c r="Q901" i="19" s="1"/>
  <c r="M901" i="19"/>
  <c r="N901" i="19" s="1"/>
  <c r="L901" i="19"/>
  <c r="O900" i="19"/>
  <c r="P900" i="19" s="1"/>
  <c r="N900" i="19"/>
  <c r="O899" i="19"/>
  <c r="P899" i="19" s="1"/>
  <c r="N899" i="19"/>
  <c r="G899" i="19"/>
  <c r="P898" i="19"/>
  <c r="O898" i="19"/>
  <c r="N898" i="19"/>
  <c r="P897" i="19"/>
  <c r="O897" i="19"/>
  <c r="N897" i="19"/>
  <c r="O896" i="19"/>
  <c r="P896" i="19" s="1"/>
  <c r="N896" i="19"/>
  <c r="P895" i="19"/>
  <c r="Q895" i="19" s="1"/>
  <c r="O895" i="19"/>
  <c r="M895" i="19"/>
  <c r="N895" i="19" s="1"/>
  <c r="L895" i="19"/>
  <c r="O894" i="19"/>
  <c r="P894" i="19" s="1"/>
  <c r="N894" i="19"/>
  <c r="Q893" i="19"/>
  <c r="P893" i="19"/>
  <c r="O893" i="19"/>
  <c r="N893" i="19"/>
  <c r="M893" i="19"/>
  <c r="L893" i="19"/>
  <c r="O892" i="19"/>
  <c r="P892" i="19" s="1"/>
  <c r="Q892" i="19" s="1"/>
  <c r="N892" i="19"/>
  <c r="M892" i="19"/>
  <c r="L892" i="19"/>
  <c r="O891" i="19"/>
  <c r="P891" i="19" s="1"/>
  <c r="Q891" i="19" s="1"/>
  <c r="M891" i="19"/>
  <c r="N891" i="19" s="1"/>
  <c r="L891" i="19"/>
  <c r="O890" i="19"/>
  <c r="P890" i="19" s="1"/>
  <c r="N890" i="19"/>
  <c r="O889" i="19"/>
  <c r="P889" i="19" s="1"/>
  <c r="N889" i="19"/>
  <c r="P888" i="19"/>
  <c r="O888" i="19"/>
  <c r="N888" i="19"/>
  <c r="P887" i="19"/>
  <c r="O887" i="19"/>
  <c r="N887" i="19"/>
  <c r="P886" i="19"/>
  <c r="O886" i="19"/>
  <c r="N886" i="19"/>
  <c r="P885" i="19"/>
  <c r="O885" i="19"/>
  <c r="N885" i="19"/>
  <c r="O884" i="19"/>
  <c r="P884" i="19" s="1"/>
  <c r="Q884" i="19" s="1"/>
  <c r="M884" i="19"/>
  <c r="N884" i="19" s="1"/>
  <c r="L884" i="19"/>
  <c r="P883" i="19"/>
  <c r="Q883" i="19" s="1"/>
  <c r="O883" i="19"/>
  <c r="M883" i="19"/>
  <c r="N883" i="19" s="1"/>
  <c r="L883" i="19"/>
  <c r="P882" i="19"/>
  <c r="O882" i="19"/>
  <c r="N882" i="19"/>
  <c r="P881" i="19"/>
  <c r="O881" i="19"/>
  <c r="N881" i="19"/>
  <c r="P880" i="19"/>
  <c r="O880" i="19"/>
  <c r="N880" i="19"/>
  <c r="P879" i="19"/>
  <c r="O879" i="19"/>
  <c r="N879" i="19"/>
  <c r="O878" i="19"/>
  <c r="P878" i="19" s="1"/>
  <c r="N878" i="19"/>
  <c r="G878" i="19"/>
  <c r="P877" i="19"/>
  <c r="O877" i="19"/>
  <c r="N877" i="19"/>
  <c r="P876" i="19"/>
  <c r="O876" i="19"/>
  <c r="N876" i="19"/>
  <c r="P875" i="19"/>
  <c r="O875" i="19"/>
  <c r="N875" i="19"/>
  <c r="P874" i="19"/>
  <c r="O874" i="19"/>
  <c r="N874" i="19"/>
  <c r="O873" i="19"/>
  <c r="P873" i="19" s="1"/>
  <c r="N873" i="19"/>
  <c r="O872" i="19"/>
  <c r="P872" i="19" s="1"/>
  <c r="N872" i="19"/>
  <c r="O871" i="19"/>
  <c r="P871" i="19" s="1"/>
  <c r="N871" i="19"/>
  <c r="O870" i="19"/>
  <c r="P870" i="19" s="1"/>
  <c r="N870" i="19"/>
  <c r="P869" i="19"/>
  <c r="O869" i="19"/>
  <c r="N869" i="19"/>
  <c r="P868" i="19"/>
  <c r="O868" i="19"/>
  <c r="N868" i="19"/>
  <c r="P867" i="19"/>
  <c r="O867" i="19"/>
  <c r="N867" i="19"/>
  <c r="P866" i="19"/>
  <c r="O866" i="19"/>
  <c r="N866" i="19"/>
  <c r="O865" i="19"/>
  <c r="P865" i="19" s="1"/>
  <c r="N865" i="19"/>
  <c r="O864" i="19"/>
  <c r="P864" i="19" s="1"/>
  <c r="N864" i="19"/>
  <c r="P863" i="19"/>
  <c r="Q863" i="19" s="1"/>
  <c r="O863" i="19"/>
  <c r="M863" i="19"/>
  <c r="N863" i="19" s="1"/>
  <c r="L863" i="19"/>
  <c r="Q862" i="19"/>
  <c r="P862" i="19"/>
  <c r="O862" i="19"/>
  <c r="N862" i="19"/>
  <c r="M862" i="19"/>
  <c r="L862" i="19"/>
  <c r="O861" i="19"/>
  <c r="P861" i="19" s="1"/>
  <c r="Q861" i="19" s="1"/>
  <c r="N861" i="19"/>
  <c r="M861" i="19"/>
  <c r="L861" i="19"/>
  <c r="O860" i="19"/>
  <c r="P860" i="19" s="1"/>
  <c r="Q860" i="19" s="1"/>
  <c r="M860" i="19"/>
  <c r="N860" i="19" s="1"/>
  <c r="L860" i="19"/>
  <c r="O859" i="19"/>
  <c r="P859" i="19" s="1"/>
  <c r="N859" i="19"/>
  <c r="P858" i="19"/>
  <c r="Q858" i="19" s="1"/>
  <c r="O858" i="19"/>
  <c r="N858" i="19"/>
  <c r="M858" i="19"/>
  <c r="L858" i="19"/>
  <c r="P857" i="19"/>
  <c r="O857" i="19"/>
  <c r="N857" i="19"/>
  <c r="P856" i="19"/>
  <c r="O856" i="19"/>
  <c r="N856" i="19"/>
  <c r="O855" i="19"/>
  <c r="P855" i="19" s="1"/>
  <c r="Q855" i="19" s="1"/>
  <c r="M855" i="19"/>
  <c r="N855" i="19" s="1"/>
  <c r="L855" i="19"/>
  <c r="P854" i="19"/>
  <c r="Q854" i="19" s="1"/>
  <c r="O854" i="19"/>
  <c r="M854" i="19"/>
  <c r="N854" i="19" s="1"/>
  <c r="L854" i="19"/>
  <c r="P853" i="19"/>
  <c r="Q853" i="19" s="1"/>
  <c r="O853" i="19"/>
  <c r="N853" i="19"/>
  <c r="M853" i="19"/>
  <c r="L853" i="19"/>
  <c r="Q852" i="19"/>
  <c r="O852" i="19"/>
  <c r="P852" i="19" s="1"/>
  <c r="N852" i="19"/>
  <c r="M852" i="19"/>
  <c r="L852" i="19"/>
  <c r="O851" i="19"/>
  <c r="P851" i="19" s="1"/>
  <c r="Q851" i="19" s="1"/>
  <c r="M851" i="19"/>
  <c r="N851" i="19" s="1"/>
  <c r="L851" i="19"/>
  <c r="O850" i="19"/>
  <c r="P850" i="19" s="1"/>
  <c r="N850" i="19"/>
  <c r="O849" i="19"/>
  <c r="P849" i="19" s="1"/>
  <c r="N849" i="19"/>
  <c r="O848" i="19"/>
  <c r="P848" i="19" s="1"/>
  <c r="N848" i="19"/>
  <c r="Q847" i="19"/>
  <c r="P847" i="19"/>
  <c r="O847" i="19"/>
  <c r="N847" i="19"/>
  <c r="M847" i="19"/>
  <c r="L847" i="19"/>
  <c r="P846" i="19"/>
  <c r="O846" i="19"/>
  <c r="N846" i="19"/>
  <c r="P845" i="19"/>
  <c r="O845" i="19"/>
  <c r="N845" i="19"/>
  <c r="O844" i="19"/>
  <c r="P844" i="19" s="1"/>
  <c r="N844" i="19"/>
  <c r="O843" i="19"/>
  <c r="P843" i="19" s="1"/>
  <c r="N843" i="19"/>
  <c r="O842" i="19"/>
  <c r="P842" i="19" s="1"/>
  <c r="N842" i="19"/>
  <c r="O841" i="19"/>
  <c r="P841" i="19" s="1"/>
  <c r="N841" i="19"/>
  <c r="P840" i="19"/>
  <c r="O840" i="19"/>
  <c r="N840" i="19"/>
  <c r="P839" i="19"/>
  <c r="O839" i="19"/>
  <c r="N839" i="19"/>
  <c r="P838" i="19"/>
  <c r="O838" i="19"/>
  <c r="N838" i="19"/>
  <c r="P837" i="19"/>
  <c r="O837" i="19"/>
  <c r="N837" i="19"/>
  <c r="O836" i="19"/>
  <c r="P836" i="19" s="1"/>
  <c r="N836" i="19"/>
  <c r="O835" i="19"/>
  <c r="P835" i="19" s="1"/>
  <c r="N835" i="19"/>
  <c r="O834" i="19"/>
  <c r="P834" i="19" s="1"/>
  <c r="N834" i="19"/>
  <c r="P833" i="19"/>
  <c r="Q833" i="19" s="1"/>
  <c r="O833" i="19"/>
  <c r="N833" i="19"/>
  <c r="M833" i="19"/>
  <c r="L833" i="19"/>
  <c r="O832" i="19"/>
  <c r="P832" i="19" s="1"/>
  <c r="Q832" i="19" s="1"/>
  <c r="N832" i="19"/>
  <c r="M832" i="19"/>
  <c r="L832" i="19"/>
  <c r="O831" i="19"/>
  <c r="P831" i="19" s="1"/>
  <c r="Q831" i="19" s="1"/>
  <c r="M831" i="19"/>
  <c r="N831" i="19" s="1"/>
  <c r="L831" i="19"/>
  <c r="O830" i="19"/>
  <c r="P830" i="19" s="1"/>
  <c r="N830" i="19"/>
  <c r="O829" i="19"/>
  <c r="P829" i="19" s="1"/>
  <c r="N829" i="19"/>
  <c r="O828" i="19"/>
  <c r="P828" i="19" s="1"/>
  <c r="N828" i="19"/>
  <c r="P827" i="19"/>
  <c r="O827" i="19"/>
  <c r="N827" i="19"/>
  <c r="P826" i="19"/>
  <c r="O826" i="19"/>
  <c r="N826" i="19"/>
  <c r="P825" i="19"/>
  <c r="O825" i="19"/>
  <c r="N825" i="19"/>
  <c r="P824" i="19"/>
  <c r="O824" i="19"/>
  <c r="N824" i="19"/>
  <c r="O823" i="19"/>
  <c r="P823" i="19" s="1"/>
  <c r="N823" i="19"/>
  <c r="O822" i="19"/>
  <c r="P822" i="19" s="1"/>
  <c r="N822" i="19"/>
  <c r="O821" i="19"/>
  <c r="P821" i="19" s="1"/>
  <c r="N821" i="19"/>
  <c r="O820" i="19"/>
  <c r="P820" i="19" s="1"/>
  <c r="N820" i="19"/>
  <c r="P819" i="19"/>
  <c r="O819" i="19"/>
  <c r="N819" i="19"/>
  <c r="O818" i="19"/>
  <c r="P818" i="19" s="1"/>
  <c r="Q818" i="19" s="1"/>
  <c r="N818" i="19"/>
  <c r="M818" i="19"/>
  <c r="L818" i="19"/>
  <c r="O817" i="19"/>
  <c r="P817" i="19" s="1"/>
  <c r="Q817" i="19" s="1"/>
  <c r="M817" i="19"/>
  <c r="N817" i="19" s="1"/>
  <c r="L817" i="19"/>
  <c r="P816" i="19"/>
  <c r="Q816" i="19" s="1"/>
  <c r="O816" i="19"/>
  <c r="M816" i="19"/>
  <c r="N816" i="19" s="1"/>
  <c r="L816" i="19"/>
  <c r="P815" i="19"/>
  <c r="Q815" i="19" s="1"/>
  <c r="O815" i="19"/>
  <c r="N815" i="19"/>
  <c r="M815" i="19"/>
  <c r="L815" i="19"/>
  <c r="Q814" i="19"/>
  <c r="O814" i="19"/>
  <c r="P814" i="19" s="1"/>
  <c r="N814" i="19"/>
  <c r="M814" i="19"/>
  <c r="L814" i="19"/>
  <c r="O813" i="19"/>
  <c r="P813" i="19" s="1"/>
  <c r="Q813" i="19" s="1"/>
  <c r="M813" i="19"/>
  <c r="N813" i="19" s="1"/>
  <c r="L813" i="19"/>
  <c r="P812" i="19"/>
  <c r="Q812" i="19" s="1"/>
  <c r="O812" i="19"/>
  <c r="M812" i="19"/>
  <c r="N812" i="19" s="1"/>
  <c r="L812" i="19"/>
  <c r="P811" i="19"/>
  <c r="Q811" i="19" s="1"/>
  <c r="O811" i="19"/>
  <c r="N811" i="19"/>
  <c r="M811" i="19"/>
  <c r="L811" i="19"/>
  <c r="Q810" i="19"/>
  <c r="O810" i="19"/>
  <c r="P810" i="19" s="1"/>
  <c r="N810" i="19"/>
  <c r="M810" i="19"/>
  <c r="L810" i="19"/>
  <c r="O809" i="19"/>
  <c r="P809" i="19" s="1"/>
  <c r="Q809" i="19" s="1"/>
  <c r="M809" i="19"/>
  <c r="N809" i="19" s="1"/>
  <c r="L809" i="19"/>
  <c r="O808" i="19"/>
  <c r="P808" i="19" s="1"/>
  <c r="N808" i="19"/>
  <c r="G808" i="19"/>
  <c r="N807" i="19"/>
  <c r="G807" i="19"/>
  <c r="O807" i="19" s="1"/>
  <c r="P807" i="19" s="1"/>
  <c r="O806" i="19"/>
  <c r="P806" i="19" s="1"/>
  <c r="N806" i="19"/>
  <c r="O805" i="19"/>
  <c r="P805" i="19" s="1"/>
  <c r="N805" i="19"/>
  <c r="P804" i="19"/>
  <c r="Q804" i="19" s="1"/>
  <c r="O804" i="19"/>
  <c r="N804" i="19"/>
  <c r="M804" i="19"/>
  <c r="L804" i="19"/>
  <c r="Q803" i="19"/>
  <c r="O803" i="19"/>
  <c r="P803" i="19" s="1"/>
  <c r="N803" i="19"/>
  <c r="M803" i="19"/>
  <c r="L803" i="19"/>
  <c r="O802" i="19"/>
  <c r="P802" i="19" s="1"/>
  <c r="Q802" i="19" s="1"/>
  <c r="M802" i="19"/>
  <c r="N802" i="19" s="1"/>
  <c r="L802" i="19"/>
  <c r="P801" i="19"/>
  <c r="Q801" i="19" s="1"/>
  <c r="O801" i="19"/>
  <c r="M801" i="19"/>
  <c r="N801" i="19" s="1"/>
  <c r="L801" i="19"/>
  <c r="P800" i="19"/>
  <c r="Q800" i="19" s="1"/>
  <c r="O800" i="19"/>
  <c r="N800" i="19"/>
  <c r="M800" i="19"/>
  <c r="L800" i="19"/>
  <c r="P799" i="19"/>
  <c r="O799" i="19"/>
  <c r="N799" i="19"/>
  <c r="P798" i="19"/>
  <c r="O798" i="19"/>
  <c r="N798" i="19"/>
  <c r="P797" i="19"/>
  <c r="O797" i="19"/>
  <c r="N797" i="19"/>
  <c r="O796" i="19"/>
  <c r="P796" i="19" s="1"/>
  <c r="Q796" i="19" s="1"/>
  <c r="M796" i="19"/>
  <c r="N796" i="19" s="1"/>
  <c r="L796" i="19"/>
  <c r="P795" i="19"/>
  <c r="Q795" i="19" s="1"/>
  <c r="O795" i="19"/>
  <c r="M795" i="19"/>
  <c r="N795" i="19" s="1"/>
  <c r="L795" i="19"/>
  <c r="Q794" i="19"/>
  <c r="P794" i="19"/>
  <c r="O794" i="19"/>
  <c r="N794" i="19"/>
  <c r="M794" i="19"/>
  <c r="L794" i="19"/>
  <c r="P793" i="19"/>
  <c r="O793" i="19"/>
  <c r="N793" i="19"/>
  <c r="P792" i="19"/>
  <c r="O792" i="19"/>
  <c r="N792" i="19"/>
  <c r="O791" i="19"/>
  <c r="P791" i="19" s="1"/>
  <c r="N791" i="19"/>
  <c r="O790" i="19"/>
  <c r="P790" i="19" s="1"/>
  <c r="N790" i="19"/>
  <c r="O789" i="19"/>
  <c r="P789" i="19" s="1"/>
  <c r="N789" i="19"/>
  <c r="P788" i="19"/>
  <c r="Q788" i="19" s="1"/>
  <c r="O788" i="19"/>
  <c r="N788" i="19"/>
  <c r="M788" i="19"/>
  <c r="L788" i="19"/>
  <c r="P787" i="19"/>
  <c r="O787" i="19"/>
  <c r="N787" i="19"/>
  <c r="P786" i="19"/>
  <c r="O786" i="19"/>
  <c r="N786" i="19"/>
  <c r="O785" i="19"/>
  <c r="P785" i="19" s="1"/>
  <c r="Q785" i="19" s="1"/>
  <c r="M785" i="19"/>
  <c r="N785" i="19" s="1"/>
  <c r="L785" i="19"/>
  <c r="P784" i="19"/>
  <c r="Q784" i="19" s="1"/>
  <c r="O784" i="19"/>
  <c r="M784" i="19"/>
  <c r="N784" i="19" s="1"/>
  <c r="L784" i="19"/>
  <c r="Q783" i="19"/>
  <c r="P783" i="19"/>
  <c r="O783" i="19"/>
  <c r="N783" i="19"/>
  <c r="M783" i="19"/>
  <c r="L783" i="19"/>
  <c r="O782" i="19"/>
  <c r="P782" i="19" s="1"/>
  <c r="Q782" i="19" s="1"/>
  <c r="N782" i="19"/>
  <c r="M782" i="19"/>
  <c r="L782" i="19"/>
  <c r="O781" i="19"/>
  <c r="P781" i="19" s="1"/>
  <c r="Q781" i="19" s="1"/>
  <c r="M781" i="19"/>
  <c r="N781" i="19" s="1"/>
  <c r="L781" i="19"/>
  <c r="P780" i="19"/>
  <c r="Q780" i="19" s="1"/>
  <c r="O780" i="19"/>
  <c r="M780" i="19"/>
  <c r="N780" i="19" s="1"/>
  <c r="L780" i="19"/>
  <c r="O779" i="19"/>
  <c r="P779" i="19" s="1"/>
  <c r="N779" i="19"/>
  <c r="P778" i="19"/>
  <c r="O778" i="19"/>
  <c r="N778" i="19"/>
  <c r="P777" i="19"/>
  <c r="O777" i="19"/>
  <c r="N777" i="19"/>
  <c r="P776" i="19"/>
  <c r="O776" i="19"/>
  <c r="N776" i="19"/>
  <c r="P775" i="19"/>
  <c r="O775" i="19"/>
  <c r="N775" i="19"/>
  <c r="O774" i="19"/>
  <c r="P774" i="19" s="1"/>
  <c r="N774" i="19"/>
  <c r="P773" i="19"/>
  <c r="Q773" i="19" s="1"/>
  <c r="O773" i="19"/>
  <c r="M773" i="19"/>
  <c r="N773" i="19" s="1"/>
  <c r="L773" i="19"/>
  <c r="P772" i="19"/>
  <c r="O772" i="19"/>
  <c r="N772" i="19"/>
  <c r="P771" i="19"/>
  <c r="O771" i="19"/>
  <c r="N771" i="19"/>
  <c r="P770" i="19"/>
  <c r="O770" i="19"/>
  <c r="N770" i="19"/>
  <c r="O769" i="19"/>
  <c r="P769" i="19" s="1"/>
  <c r="Q769" i="19" s="1"/>
  <c r="N769" i="19"/>
  <c r="M769" i="19"/>
  <c r="L769" i="19"/>
  <c r="O768" i="19"/>
  <c r="P768" i="19" s="1"/>
  <c r="Q768" i="19" s="1"/>
  <c r="M768" i="19"/>
  <c r="N768" i="19" s="1"/>
  <c r="L768" i="19"/>
  <c r="P767" i="19"/>
  <c r="Q767" i="19" s="1"/>
  <c r="O767" i="19"/>
  <c r="N767" i="19"/>
  <c r="M767" i="19"/>
  <c r="L767" i="19"/>
  <c r="Q766" i="19"/>
  <c r="P766" i="19"/>
  <c r="O766" i="19"/>
  <c r="N766" i="19"/>
  <c r="M766" i="19"/>
  <c r="L766" i="19"/>
  <c r="P765" i="19"/>
  <c r="O765" i="19"/>
  <c r="N765" i="19"/>
  <c r="P764" i="19"/>
  <c r="O764" i="19"/>
  <c r="N764" i="19"/>
  <c r="O763" i="19"/>
  <c r="P763" i="19" s="1"/>
  <c r="N763" i="19"/>
  <c r="O762" i="19"/>
  <c r="P762" i="19" s="1"/>
  <c r="N762" i="19"/>
  <c r="P761" i="19"/>
  <c r="Q761" i="19" s="1"/>
  <c r="O761" i="19"/>
  <c r="M761" i="19"/>
  <c r="N761" i="19" s="1"/>
  <c r="L761" i="19"/>
  <c r="P760" i="19"/>
  <c r="O760" i="19"/>
  <c r="N760" i="19"/>
  <c r="P759" i="19"/>
  <c r="O759" i="19"/>
  <c r="N759" i="19"/>
  <c r="P758" i="19"/>
  <c r="O758" i="19"/>
  <c r="N758" i="19"/>
  <c r="P757" i="19"/>
  <c r="O757" i="19"/>
  <c r="N757" i="19"/>
  <c r="O756" i="19"/>
  <c r="P756" i="19" s="1"/>
  <c r="N756" i="19"/>
  <c r="O755" i="19"/>
  <c r="P755" i="19" s="1"/>
  <c r="N755" i="19"/>
  <c r="O754" i="19"/>
  <c r="P754" i="19" s="1"/>
  <c r="N754" i="19"/>
  <c r="O753" i="19"/>
  <c r="P753" i="19" s="1"/>
  <c r="N753" i="19"/>
  <c r="P752" i="19"/>
  <c r="O752" i="19"/>
  <c r="N752" i="19"/>
  <c r="P751" i="19"/>
  <c r="O751" i="19"/>
  <c r="N751" i="19"/>
  <c r="P750" i="19"/>
  <c r="O750" i="19"/>
  <c r="N750" i="19"/>
  <c r="P749" i="19"/>
  <c r="O749" i="19"/>
  <c r="N749" i="19"/>
  <c r="O748" i="19"/>
  <c r="P748" i="19" s="1"/>
  <c r="N748" i="19"/>
  <c r="O747" i="19"/>
  <c r="P747" i="19" s="1"/>
  <c r="N747" i="19"/>
  <c r="O746" i="19"/>
  <c r="P746" i="19" s="1"/>
  <c r="N746" i="19"/>
  <c r="O745" i="19"/>
  <c r="P745" i="19" s="1"/>
  <c r="N745" i="19"/>
  <c r="P744" i="19"/>
  <c r="O744" i="19"/>
  <c r="N744" i="19"/>
  <c r="P743" i="19"/>
  <c r="O743" i="19"/>
  <c r="N743" i="19"/>
  <c r="P742" i="19"/>
  <c r="O742" i="19"/>
  <c r="N742" i="19"/>
  <c r="P741" i="19"/>
  <c r="O741" i="19"/>
  <c r="N741" i="19"/>
  <c r="O740" i="19"/>
  <c r="P740" i="19" s="1"/>
  <c r="N740" i="19"/>
  <c r="O739" i="19"/>
  <c r="P739" i="19" s="1"/>
  <c r="N739" i="19"/>
  <c r="O738" i="19"/>
  <c r="P738" i="19" s="1"/>
  <c r="N738" i="19"/>
  <c r="O737" i="19"/>
  <c r="P737" i="19" s="1"/>
  <c r="N737" i="19"/>
  <c r="P736" i="19"/>
  <c r="O736" i="19"/>
  <c r="N736" i="19"/>
  <c r="P735" i="19"/>
  <c r="O735" i="19"/>
  <c r="N735" i="19"/>
  <c r="P734" i="19"/>
  <c r="O734" i="19"/>
  <c r="N734" i="19"/>
  <c r="P733" i="19"/>
  <c r="O733" i="19"/>
  <c r="N733" i="19"/>
  <c r="O732" i="19"/>
  <c r="P732" i="19" s="1"/>
  <c r="N732" i="19"/>
  <c r="O731" i="19"/>
  <c r="P731" i="19" s="1"/>
  <c r="N731" i="19"/>
  <c r="O730" i="19"/>
  <c r="P730" i="19" s="1"/>
  <c r="N730" i="19"/>
  <c r="P729" i="19"/>
  <c r="O729" i="19"/>
  <c r="N729" i="19"/>
  <c r="P728" i="19"/>
  <c r="O728" i="19"/>
  <c r="N728" i="19"/>
  <c r="P727" i="19"/>
  <c r="O727" i="19"/>
  <c r="N727" i="19"/>
  <c r="P726" i="19"/>
  <c r="O726" i="19"/>
  <c r="N726" i="19"/>
  <c r="P725" i="19"/>
  <c r="O725" i="19"/>
  <c r="N725" i="19"/>
  <c r="O724" i="19"/>
  <c r="P724" i="19" s="1"/>
  <c r="N724" i="19"/>
  <c r="P723" i="19"/>
  <c r="Q723" i="19" s="1"/>
  <c r="O723" i="19"/>
  <c r="M723" i="19"/>
  <c r="N723" i="19" s="1"/>
  <c r="L723" i="19"/>
  <c r="Q722" i="19"/>
  <c r="P722" i="19"/>
  <c r="O722" i="19"/>
  <c r="N722" i="19"/>
  <c r="M722" i="19"/>
  <c r="L722" i="19"/>
  <c r="O721" i="19"/>
  <c r="P721" i="19" s="1"/>
  <c r="Q721" i="19" s="1"/>
  <c r="N721" i="19"/>
  <c r="M721" i="19"/>
  <c r="L721" i="19"/>
  <c r="O720" i="19"/>
  <c r="P720" i="19" s="1"/>
  <c r="Q720" i="19" s="1"/>
  <c r="M720" i="19"/>
  <c r="N720" i="19" s="1"/>
  <c r="L720" i="19"/>
  <c r="P719" i="19"/>
  <c r="Q719" i="19" s="1"/>
  <c r="O719" i="19"/>
  <c r="M719" i="19"/>
  <c r="N719" i="19" s="1"/>
  <c r="L719" i="19"/>
  <c r="Q718" i="19"/>
  <c r="P718" i="19"/>
  <c r="O718" i="19"/>
  <c r="N718" i="19"/>
  <c r="M718" i="19"/>
  <c r="L718" i="19"/>
  <c r="P717" i="19"/>
  <c r="O717" i="19"/>
  <c r="N717" i="19"/>
  <c r="P716" i="19"/>
  <c r="O716" i="19"/>
  <c r="N716" i="19"/>
  <c r="P715" i="19"/>
  <c r="O715" i="19"/>
  <c r="N715" i="19"/>
  <c r="O714" i="19"/>
  <c r="P714" i="19" s="1"/>
  <c r="N714" i="19"/>
  <c r="O713" i="19"/>
  <c r="P713" i="19" s="1"/>
  <c r="N713" i="19"/>
  <c r="O712" i="19"/>
  <c r="P712" i="19" s="1"/>
  <c r="N712" i="19"/>
  <c r="O711" i="19"/>
  <c r="P711" i="19" s="1"/>
  <c r="N711" i="19"/>
  <c r="Q710" i="19"/>
  <c r="P710" i="19"/>
  <c r="O710" i="19"/>
  <c r="N710" i="19"/>
  <c r="M710" i="19"/>
  <c r="L710" i="19"/>
  <c r="P709" i="19"/>
  <c r="O709" i="19"/>
  <c r="N709" i="19"/>
  <c r="P708" i="19"/>
  <c r="O708" i="19"/>
  <c r="N708" i="19"/>
  <c r="O707" i="19"/>
  <c r="P707" i="19" s="1"/>
  <c r="N707" i="19"/>
  <c r="O706" i="19"/>
  <c r="P706" i="19" s="1"/>
  <c r="N706" i="19"/>
  <c r="O705" i="19"/>
  <c r="P705" i="19" s="1"/>
  <c r="N705" i="19"/>
  <c r="O704" i="19"/>
  <c r="P704" i="19" s="1"/>
  <c r="N704" i="19"/>
  <c r="P703" i="19"/>
  <c r="O703" i="19"/>
  <c r="N703" i="19"/>
  <c r="Q702" i="19"/>
  <c r="O702" i="19"/>
  <c r="P702" i="19" s="1"/>
  <c r="N702" i="19"/>
  <c r="M702" i="19"/>
  <c r="L702" i="19"/>
  <c r="O701" i="19"/>
  <c r="P701" i="19" s="1"/>
  <c r="Q701" i="19" s="1"/>
  <c r="M701" i="19"/>
  <c r="N701" i="19" s="1"/>
  <c r="L701" i="19"/>
  <c r="P700" i="19"/>
  <c r="Q700" i="19" s="1"/>
  <c r="O700" i="19"/>
  <c r="M700" i="19"/>
  <c r="N700" i="19" s="1"/>
  <c r="L700" i="19"/>
  <c r="P699" i="19"/>
  <c r="Q699" i="19" s="1"/>
  <c r="O699" i="19"/>
  <c r="N699" i="19"/>
  <c r="M699" i="19"/>
  <c r="L699" i="19"/>
  <c r="O698" i="19"/>
  <c r="P698" i="19" s="1"/>
  <c r="Q698" i="19" s="1"/>
  <c r="N698" i="19"/>
  <c r="M698" i="19"/>
  <c r="L698" i="19"/>
  <c r="P697" i="19"/>
  <c r="O697" i="19"/>
  <c r="N697" i="19"/>
  <c r="O696" i="19"/>
  <c r="P696" i="19" s="1"/>
  <c r="N696" i="19"/>
  <c r="O695" i="19"/>
  <c r="P695" i="19" s="1"/>
  <c r="N695" i="19"/>
  <c r="O694" i="19"/>
  <c r="P694" i="19" s="1"/>
  <c r="N694" i="19"/>
  <c r="P693" i="19"/>
  <c r="O693" i="19"/>
  <c r="N693" i="19"/>
  <c r="P692" i="19"/>
  <c r="O692" i="19"/>
  <c r="N692" i="19"/>
  <c r="Q691" i="19"/>
  <c r="O691" i="19"/>
  <c r="P691" i="19" s="1"/>
  <c r="N691" i="19"/>
  <c r="M691" i="19"/>
  <c r="L691" i="19"/>
  <c r="P690" i="19"/>
  <c r="O690" i="19"/>
  <c r="N690" i="19"/>
  <c r="O689" i="19"/>
  <c r="P689" i="19" s="1"/>
  <c r="N689" i="19"/>
  <c r="O688" i="19"/>
  <c r="P688" i="19" s="1"/>
  <c r="N688" i="19"/>
  <c r="O687" i="19"/>
  <c r="P687" i="19" s="1"/>
  <c r="N687" i="19"/>
  <c r="O686" i="19"/>
  <c r="P686" i="19" s="1"/>
  <c r="N686" i="19"/>
  <c r="Q685" i="19"/>
  <c r="P685" i="19"/>
  <c r="O685" i="19"/>
  <c r="N685" i="19"/>
  <c r="M685" i="19"/>
  <c r="L685" i="19"/>
  <c r="O684" i="19"/>
  <c r="P684" i="19" s="1"/>
  <c r="Q684" i="19" s="1"/>
  <c r="N684" i="19"/>
  <c r="M684" i="19"/>
  <c r="L684" i="19"/>
  <c r="O683" i="19"/>
  <c r="P683" i="19" s="1"/>
  <c r="N683" i="19"/>
  <c r="O682" i="19"/>
  <c r="P682" i="19" s="1"/>
  <c r="N682" i="19"/>
  <c r="P681" i="19"/>
  <c r="Q681" i="19" s="1"/>
  <c r="O681" i="19"/>
  <c r="N681" i="19"/>
  <c r="M681" i="19"/>
  <c r="L681" i="19"/>
  <c r="Q680" i="19"/>
  <c r="P680" i="19"/>
  <c r="O680" i="19"/>
  <c r="N680" i="19"/>
  <c r="M680" i="19"/>
  <c r="L680" i="19"/>
  <c r="P679" i="19"/>
  <c r="O679" i="19"/>
  <c r="N679" i="19"/>
  <c r="P678" i="19"/>
  <c r="O678" i="19"/>
  <c r="N678" i="19"/>
  <c r="O677" i="19"/>
  <c r="P677" i="19" s="1"/>
  <c r="N677" i="19"/>
  <c r="O676" i="19"/>
  <c r="P676" i="19" s="1"/>
  <c r="N676" i="19"/>
  <c r="O675" i="19"/>
  <c r="P675" i="19" s="1"/>
  <c r="N675" i="19"/>
  <c r="O674" i="19"/>
  <c r="P674" i="19" s="1"/>
  <c r="N674" i="19"/>
  <c r="P673" i="19"/>
  <c r="O673" i="19"/>
  <c r="N673" i="19"/>
  <c r="Q672" i="19"/>
  <c r="O672" i="19"/>
  <c r="P672" i="19" s="1"/>
  <c r="N672" i="19"/>
  <c r="M672" i="19"/>
  <c r="L672" i="19"/>
  <c r="O671" i="19"/>
  <c r="P671" i="19" s="1"/>
  <c r="Q671" i="19" s="1"/>
  <c r="M671" i="19"/>
  <c r="N671" i="19" s="1"/>
  <c r="L671" i="19"/>
  <c r="P670" i="19"/>
  <c r="Q670" i="19" s="1"/>
  <c r="O670" i="19"/>
  <c r="M670" i="19"/>
  <c r="N670" i="19" s="1"/>
  <c r="L670" i="19"/>
  <c r="O669" i="19"/>
  <c r="P669" i="19" s="1"/>
  <c r="N669" i="19"/>
  <c r="P668" i="19"/>
  <c r="O668" i="19"/>
  <c r="N668" i="19"/>
  <c r="P667" i="19"/>
  <c r="O667" i="19"/>
  <c r="N667" i="19"/>
  <c r="P666" i="19"/>
  <c r="O666" i="19"/>
  <c r="N666" i="19"/>
  <c r="P665" i="19"/>
  <c r="O665" i="19"/>
  <c r="N665" i="19"/>
  <c r="O664" i="19"/>
  <c r="P664" i="19" s="1"/>
  <c r="N664" i="19"/>
  <c r="O663" i="19"/>
  <c r="P663" i="19" s="1"/>
  <c r="N663" i="19"/>
  <c r="O662" i="19"/>
  <c r="P662" i="19" s="1"/>
  <c r="N662" i="19"/>
  <c r="P661" i="19"/>
  <c r="Q661" i="19" s="1"/>
  <c r="O661" i="19"/>
  <c r="N661" i="19"/>
  <c r="M661" i="19"/>
  <c r="L661" i="19"/>
  <c r="P660" i="19"/>
  <c r="O660" i="19"/>
  <c r="N660" i="19"/>
  <c r="P659" i="19"/>
  <c r="O659" i="19"/>
  <c r="N659" i="19"/>
  <c r="P658" i="19"/>
  <c r="O658" i="19"/>
  <c r="N658" i="19"/>
  <c r="O657" i="19"/>
  <c r="P657" i="19" s="1"/>
  <c r="N657" i="19"/>
  <c r="O656" i="19"/>
  <c r="P656" i="19" s="1"/>
  <c r="N656" i="19"/>
  <c r="O655" i="19"/>
  <c r="P655" i="19" s="1"/>
  <c r="N655" i="19"/>
  <c r="P654" i="19"/>
  <c r="O654" i="19"/>
  <c r="N654" i="19"/>
  <c r="P653" i="19"/>
  <c r="O653" i="19"/>
  <c r="N653" i="19"/>
  <c r="P652" i="19"/>
  <c r="O652" i="19"/>
  <c r="N652" i="19"/>
  <c r="P651" i="19"/>
  <c r="O651" i="19"/>
  <c r="N651" i="19"/>
  <c r="P650" i="19"/>
  <c r="O650" i="19"/>
  <c r="N650" i="19"/>
  <c r="O649" i="19"/>
  <c r="P649" i="19" s="1"/>
  <c r="N649" i="19"/>
  <c r="O648" i="19"/>
  <c r="P648" i="19" s="1"/>
  <c r="N648" i="19"/>
  <c r="O647" i="19"/>
  <c r="P647" i="19" s="1"/>
  <c r="N647" i="19"/>
  <c r="Q646" i="19"/>
  <c r="P646" i="19"/>
  <c r="O646" i="19"/>
  <c r="N646" i="19"/>
  <c r="M646" i="19"/>
  <c r="L646" i="19"/>
  <c r="O645" i="19"/>
  <c r="P645" i="19" s="1"/>
  <c r="Q645" i="19" s="1"/>
  <c r="N645" i="19"/>
  <c r="M645" i="19"/>
  <c r="L645" i="19"/>
  <c r="O644" i="19"/>
  <c r="P644" i="19" s="1"/>
  <c r="Q644" i="19" s="1"/>
  <c r="M644" i="19"/>
  <c r="N644" i="19" s="1"/>
  <c r="L644" i="19"/>
  <c r="P643" i="19"/>
  <c r="Q643" i="19" s="1"/>
  <c r="O643" i="19"/>
  <c r="M643" i="19"/>
  <c r="N643" i="19" s="1"/>
  <c r="L643" i="19"/>
  <c r="Q642" i="19"/>
  <c r="P642" i="19"/>
  <c r="O642" i="19"/>
  <c r="N642" i="19"/>
  <c r="M642" i="19"/>
  <c r="L642" i="19"/>
  <c r="Q641" i="19"/>
  <c r="O641" i="19"/>
  <c r="P641" i="19" s="1"/>
  <c r="N641" i="19"/>
  <c r="M641" i="19"/>
  <c r="L641" i="19"/>
  <c r="O640" i="19"/>
  <c r="P640" i="19" s="1"/>
  <c r="N640" i="19"/>
  <c r="O639" i="19"/>
  <c r="P639" i="19" s="1"/>
  <c r="N639" i="19"/>
  <c r="O638" i="19"/>
  <c r="P638" i="19" s="1"/>
  <c r="N638" i="19"/>
  <c r="O637" i="19"/>
  <c r="P637" i="19" s="1"/>
  <c r="N637" i="19"/>
  <c r="P636" i="19"/>
  <c r="O636" i="19"/>
  <c r="N636" i="19"/>
  <c r="P635" i="19"/>
  <c r="O635" i="19"/>
  <c r="N635" i="19"/>
  <c r="P634" i="19"/>
  <c r="O634" i="19"/>
  <c r="N634" i="19"/>
  <c r="P633" i="19"/>
  <c r="O633" i="19"/>
  <c r="N633" i="19"/>
  <c r="O632" i="19"/>
  <c r="P632" i="19" s="1"/>
  <c r="N632" i="19"/>
  <c r="P631" i="19"/>
  <c r="Q631" i="19" s="1"/>
  <c r="O631" i="19"/>
  <c r="M631" i="19"/>
  <c r="N631" i="19" s="1"/>
  <c r="L631" i="19"/>
  <c r="P630" i="19"/>
  <c r="Q630" i="19" s="1"/>
  <c r="O630" i="19"/>
  <c r="M630" i="19"/>
  <c r="N630" i="19" s="1"/>
  <c r="L630" i="19"/>
  <c r="O629" i="19"/>
  <c r="P629" i="19" s="1"/>
  <c r="Q629" i="19" s="1"/>
  <c r="N629" i="19"/>
  <c r="M629" i="19"/>
  <c r="L629" i="19"/>
  <c r="P628" i="19"/>
  <c r="O628" i="19"/>
  <c r="N628" i="19"/>
  <c r="O627" i="19"/>
  <c r="P627" i="19" s="1"/>
  <c r="Q627" i="19" s="1"/>
  <c r="M627" i="19"/>
  <c r="N627" i="19" s="1"/>
  <c r="L627" i="19"/>
  <c r="O626" i="19"/>
  <c r="P626" i="19" s="1"/>
  <c r="N626" i="19"/>
  <c r="O625" i="19"/>
  <c r="P625" i="19" s="1"/>
  <c r="N625" i="19"/>
  <c r="P624" i="19"/>
  <c r="O624" i="19"/>
  <c r="N624" i="19"/>
  <c r="P623" i="19"/>
  <c r="O623" i="19"/>
  <c r="N623" i="19"/>
  <c r="P622" i="19"/>
  <c r="O622" i="19"/>
  <c r="N622" i="19"/>
  <c r="P621" i="19"/>
  <c r="O621" i="19"/>
  <c r="N621" i="19"/>
  <c r="O620" i="19"/>
  <c r="P620" i="19" s="1"/>
  <c r="Q620" i="19" s="1"/>
  <c r="M620" i="19"/>
  <c r="N620" i="19" s="1"/>
  <c r="L620" i="19"/>
  <c r="Q619" i="19"/>
  <c r="P619" i="19"/>
  <c r="O619" i="19"/>
  <c r="M619" i="19"/>
  <c r="N619" i="19" s="1"/>
  <c r="L619" i="19"/>
  <c r="P618" i="19"/>
  <c r="Q618" i="19" s="1"/>
  <c r="O618" i="19"/>
  <c r="N618" i="19"/>
  <c r="M618" i="19"/>
  <c r="L618" i="19"/>
  <c r="Q617" i="19"/>
  <c r="O617" i="19"/>
  <c r="P617" i="19" s="1"/>
  <c r="M617" i="19"/>
  <c r="N617" i="19" s="1"/>
  <c r="L617" i="19"/>
  <c r="O616" i="19"/>
  <c r="P616" i="19" s="1"/>
  <c r="N616" i="19"/>
  <c r="O615" i="19"/>
  <c r="P615" i="19" s="1"/>
  <c r="N615" i="19"/>
  <c r="O614" i="19"/>
  <c r="P614" i="19" s="1"/>
  <c r="N614" i="19"/>
  <c r="O613" i="19"/>
  <c r="P613" i="19" s="1"/>
  <c r="N613" i="19"/>
  <c r="P612" i="19"/>
  <c r="O612" i="19"/>
  <c r="N612" i="19"/>
  <c r="P611" i="19"/>
  <c r="O611" i="19"/>
  <c r="N611" i="19"/>
  <c r="O610" i="19"/>
  <c r="P610" i="19" s="1"/>
  <c r="Q610" i="19" s="1"/>
  <c r="N610" i="19"/>
  <c r="M610" i="19"/>
  <c r="L610" i="19"/>
  <c r="O609" i="19"/>
  <c r="P609" i="19" s="1"/>
  <c r="N609" i="19"/>
  <c r="O608" i="19"/>
  <c r="P608" i="19" s="1"/>
  <c r="N608" i="19"/>
  <c r="Q607" i="19"/>
  <c r="P607" i="19"/>
  <c r="O607" i="19"/>
  <c r="M607" i="19"/>
  <c r="N607" i="19" s="1"/>
  <c r="L607" i="19"/>
  <c r="P606" i="19"/>
  <c r="Q606" i="19" s="1"/>
  <c r="O606" i="19"/>
  <c r="N606" i="19"/>
  <c r="M606" i="19"/>
  <c r="L606" i="19"/>
  <c r="Q605" i="19"/>
  <c r="O605" i="19"/>
  <c r="P605" i="19" s="1"/>
  <c r="M605" i="19"/>
  <c r="N605" i="19" s="1"/>
  <c r="L605" i="19"/>
  <c r="O604" i="19"/>
  <c r="P604" i="19" s="1"/>
  <c r="Q604" i="19" s="1"/>
  <c r="M604" i="19"/>
  <c r="N604" i="19" s="1"/>
  <c r="L604" i="19"/>
  <c r="Q603" i="19"/>
  <c r="P603" i="19"/>
  <c r="O603" i="19"/>
  <c r="M603" i="19"/>
  <c r="N603" i="19" s="1"/>
  <c r="L603" i="19"/>
  <c r="Q602" i="19"/>
  <c r="P602" i="19"/>
  <c r="O602" i="19"/>
  <c r="N602" i="19"/>
  <c r="M602" i="19"/>
  <c r="L602" i="19"/>
  <c r="Q601" i="19"/>
  <c r="O601" i="19"/>
  <c r="P601" i="19" s="1"/>
  <c r="N601" i="19"/>
  <c r="M601" i="19"/>
  <c r="L601" i="19"/>
  <c r="O600" i="19"/>
  <c r="P600" i="19" s="1"/>
  <c r="N600" i="19"/>
  <c r="O599" i="19"/>
  <c r="P599" i="19" s="1"/>
  <c r="N599" i="19"/>
  <c r="O598" i="19"/>
  <c r="P598" i="19" s="1"/>
  <c r="N598" i="19"/>
  <c r="O597" i="19"/>
  <c r="P597" i="19" s="1"/>
  <c r="N597" i="19"/>
  <c r="O596" i="19"/>
  <c r="P596" i="19" s="1"/>
  <c r="N596" i="19"/>
  <c r="P595" i="19"/>
  <c r="O595" i="19"/>
  <c r="N595" i="19"/>
  <c r="P594" i="19"/>
  <c r="O594" i="19"/>
  <c r="N594" i="19"/>
  <c r="O593" i="19"/>
  <c r="P593" i="19" s="1"/>
  <c r="N593" i="19"/>
  <c r="O592" i="19"/>
  <c r="P592" i="19" s="1"/>
  <c r="N592" i="19"/>
  <c r="O591" i="19"/>
  <c r="P591" i="19" s="1"/>
  <c r="N591" i="19"/>
  <c r="O590" i="19"/>
  <c r="P590" i="19" s="1"/>
  <c r="N590" i="19"/>
  <c r="O589" i="19"/>
  <c r="P589" i="19" s="1"/>
  <c r="N589" i="19"/>
  <c r="P588" i="19"/>
  <c r="O588" i="19"/>
  <c r="N588" i="19"/>
  <c r="P587" i="19"/>
  <c r="O587" i="19"/>
  <c r="N587" i="19"/>
  <c r="P586" i="19"/>
  <c r="O586" i="19"/>
  <c r="N586" i="19"/>
  <c r="O585" i="19"/>
  <c r="P585" i="19" s="1"/>
  <c r="N585" i="19"/>
  <c r="O584" i="19"/>
  <c r="P584" i="19" s="1"/>
  <c r="N584" i="19"/>
  <c r="O583" i="19"/>
  <c r="P583" i="19" s="1"/>
  <c r="N583" i="19"/>
  <c r="Q582" i="19"/>
  <c r="P582" i="19"/>
  <c r="O582" i="19"/>
  <c r="M582" i="19"/>
  <c r="N582" i="19" s="1"/>
  <c r="L582" i="19"/>
  <c r="P581" i="19"/>
  <c r="O581" i="19"/>
  <c r="N581" i="19"/>
  <c r="Q580" i="19"/>
  <c r="O580" i="19"/>
  <c r="P580" i="19" s="1"/>
  <c r="N580" i="19"/>
  <c r="M580" i="19"/>
  <c r="L580" i="19"/>
  <c r="O579" i="19"/>
  <c r="P579" i="19" s="1"/>
  <c r="Q579" i="19" s="1"/>
  <c r="M579" i="19"/>
  <c r="N579" i="19" s="1"/>
  <c r="L579" i="19"/>
  <c r="P578" i="19"/>
  <c r="Q578" i="19" s="1"/>
  <c r="O578" i="19"/>
  <c r="M578" i="19"/>
  <c r="N578" i="19" s="1"/>
  <c r="L578" i="19"/>
  <c r="P577" i="19"/>
  <c r="Q577" i="19" s="1"/>
  <c r="O577" i="19"/>
  <c r="M577" i="19"/>
  <c r="N577" i="19" s="1"/>
  <c r="L577" i="19"/>
  <c r="O576" i="19"/>
  <c r="P576" i="19" s="1"/>
  <c r="Q576" i="19" s="1"/>
  <c r="N576" i="19"/>
  <c r="M576" i="19"/>
  <c r="L576" i="19"/>
  <c r="P575" i="19"/>
  <c r="Q575" i="19" s="1"/>
  <c r="O575" i="19"/>
  <c r="M575" i="19"/>
  <c r="N575" i="19" s="1"/>
  <c r="L575" i="19"/>
  <c r="O574" i="19"/>
  <c r="P574" i="19" s="1"/>
  <c r="Q574" i="19" s="1"/>
  <c r="N574" i="19"/>
  <c r="M574" i="19"/>
  <c r="L574" i="19"/>
  <c r="O573" i="19"/>
  <c r="P573" i="19" s="1"/>
  <c r="N573" i="19"/>
  <c r="P572" i="19"/>
  <c r="O572" i="19"/>
  <c r="N572" i="19"/>
  <c r="Q571" i="19"/>
  <c r="O571" i="19"/>
  <c r="P571" i="19" s="1"/>
  <c r="N571" i="19"/>
  <c r="M571" i="19"/>
  <c r="L571" i="19"/>
  <c r="O570" i="19"/>
  <c r="P570" i="19" s="1"/>
  <c r="Q570" i="19" s="1"/>
  <c r="M570" i="19"/>
  <c r="N570" i="19" s="1"/>
  <c r="L570" i="19"/>
  <c r="O569" i="19"/>
  <c r="P569" i="19" s="1"/>
  <c r="N569" i="19"/>
  <c r="P568" i="19"/>
  <c r="Q568" i="19" s="1"/>
  <c r="O568" i="19"/>
  <c r="M568" i="19"/>
  <c r="N568" i="19" s="1"/>
  <c r="L568" i="19"/>
  <c r="P567" i="19"/>
  <c r="Q567" i="19" s="1"/>
  <c r="O567" i="19"/>
  <c r="N567" i="19"/>
  <c r="M567" i="19"/>
  <c r="L567" i="19"/>
  <c r="Q566" i="19"/>
  <c r="O566" i="19"/>
  <c r="P566" i="19" s="1"/>
  <c r="M566" i="19"/>
  <c r="N566" i="19" s="1"/>
  <c r="L566" i="19"/>
  <c r="O565" i="19"/>
  <c r="P565" i="19" s="1"/>
  <c r="Q565" i="19" s="1"/>
  <c r="M565" i="19"/>
  <c r="N565" i="19" s="1"/>
  <c r="L565" i="19"/>
  <c r="Q564" i="19"/>
  <c r="P564" i="19"/>
  <c r="O564" i="19"/>
  <c r="M564" i="19"/>
  <c r="N564" i="19" s="1"/>
  <c r="L564" i="19"/>
  <c r="P563" i="19"/>
  <c r="Q563" i="19" s="1"/>
  <c r="O563" i="19"/>
  <c r="N563" i="19"/>
  <c r="M563" i="19"/>
  <c r="L563" i="19"/>
  <c r="Q562" i="19"/>
  <c r="O562" i="19"/>
  <c r="P562" i="19" s="1"/>
  <c r="M562" i="19"/>
  <c r="N562" i="19" s="1"/>
  <c r="L562" i="19"/>
  <c r="P561" i="19"/>
  <c r="Q561" i="19" s="1"/>
  <c r="O561" i="19"/>
  <c r="M561" i="19"/>
  <c r="N561" i="19" s="1"/>
  <c r="L561" i="19"/>
  <c r="P560" i="19"/>
  <c r="Q560" i="19" s="1"/>
  <c r="O560" i="19"/>
  <c r="M560" i="19"/>
  <c r="N560" i="19" s="1"/>
  <c r="L560" i="19"/>
  <c r="P559" i="19"/>
  <c r="Q559" i="19" s="1"/>
  <c r="O559" i="19"/>
  <c r="N559" i="19"/>
  <c r="M559" i="19"/>
  <c r="L559" i="19"/>
  <c r="Q558" i="19"/>
  <c r="O558" i="19"/>
  <c r="P558" i="19" s="1"/>
  <c r="M558" i="19"/>
  <c r="N558" i="19" s="1"/>
  <c r="L558" i="19"/>
  <c r="O557" i="19"/>
  <c r="P557" i="19" s="1"/>
  <c r="N557" i="19"/>
  <c r="O556" i="19"/>
  <c r="P556" i="19" s="1"/>
  <c r="N556" i="19"/>
  <c r="O555" i="19"/>
  <c r="P555" i="19" s="1"/>
  <c r="N555" i="19"/>
  <c r="O554" i="19"/>
  <c r="P554" i="19" s="1"/>
  <c r="N554" i="19"/>
  <c r="P553" i="19"/>
  <c r="O553" i="19"/>
  <c r="N553" i="19"/>
  <c r="P552" i="19"/>
  <c r="O552" i="19"/>
  <c r="N552" i="19"/>
  <c r="P551" i="19"/>
  <c r="O551" i="19"/>
  <c r="N551" i="19"/>
  <c r="P550" i="19"/>
  <c r="O550" i="19"/>
  <c r="N550" i="19"/>
  <c r="O549" i="19"/>
  <c r="P549" i="19" s="1"/>
  <c r="N549" i="19"/>
  <c r="O548" i="19"/>
  <c r="P548" i="19" s="1"/>
  <c r="N548" i="19"/>
  <c r="O547" i="19"/>
  <c r="P547" i="19" s="1"/>
  <c r="N547" i="19"/>
  <c r="O546" i="19"/>
  <c r="P546" i="19" s="1"/>
  <c r="N546" i="19"/>
  <c r="P545" i="19"/>
  <c r="O545" i="19"/>
  <c r="N545" i="19"/>
  <c r="P544" i="19"/>
  <c r="O544" i="19"/>
  <c r="N544" i="19"/>
  <c r="O543" i="19"/>
  <c r="P543" i="19" s="1"/>
  <c r="Q543" i="19" s="1"/>
  <c r="N543" i="19"/>
  <c r="M543" i="19"/>
  <c r="L543" i="19"/>
  <c r="O542" i="19"/>
  <c r="P542" i="19" s="1"/>
  <c r="Q542" i="19" s="1"/>
  <c r="M542" i="19"/>
  <c r="N542" i="19" s="1"/>
  <c r="L542" i="19"/>
  <c r="P541" i="19"/>
  <c r="Q541" i="19" s="1"/>
  <c r="O541" i="19"/>
  <c r="M541" i="19"/>
  <c r="N541" i="19" s="1"/>
  <c r="L541" i="19"/>
  <c r="Q540" i="19"/>
  <c r="P540" i="19"/>
  <c r="O540" i="19"/>
  <c r="N540" i="19"/>
  <c r="M540" i="19"/>
  <c r="L540" i="19"/>
  <c r="O539" i="19"/>
  <c r="P539" i="19" s="1"/>
  <c r="Q539" i="19" s="1"/>
  <c r="N539" i="19"/>
  <c r="M539" i="19"/>
  <c r="L539" i="19"/>
  <c r="O538" i="19"/>
  <c r="P538" i="19" s="1"/>
  <c r="Q538" i="19" s="1"/>
  <c r="M538" i="19"/>
  <c r="N538" i="19" s="1"/>
  <c r="L538" i="19"/>
  <c r="P537" i="19"/>
  <c r="Q537" i="19" s="1"/>
  <c r="O537" i="19"/>
  <c r="M537" i="19"/>
  <c r="N537" i="19" s="1"/>
  <c r="L537" i="19"/>
  <c r="Q536" i="19"/>
  <c r="P536" i="19"/>
  <c r="O536" i="19"/>
  <c r="N536" i="19"/>
  <c r="M536" i="19"/>
  <c r="L536" i="19"/>
  <c r="P535" i="19"/>
  <c r="O535" i="19"/>
  <c r="N535" i="19"/>
  <c r="M534" i="19"/>
  <c r="N534" i="19" s="1"/>
  <c r="L534" i="19"/>
  <c r="G534" i="19"/>
  <c r="O534" i="19" s="1"/>
  <c r="P534" i="19" s="1"/>
  <c r="Q534" i="19" s="1"/>
  <c r="Q533" i="19"/>
  <c r="P533" i="19"/>
  <c r="O533" i="19"/>
  <c r="N533" i="19"/>
  <c r="M533" i="19"/>
  <c r="L533" i="19"/>
  <c r="O532" i="19"/>
  <c r="P532" i="19" s="1"/>
  <c r="Q532" i="19" s="1"/>
  <c r="N532" i="19"/>
  <c r="M532" i="19"/>
  <c r="L532" i="19"/>
  <c r="O531" i="19"/>
  <c r="P531" i="19" s="1"/>
  <c r="Q531" i="19" s="1"/>
  <c r="M531" i="19"/>
  <c r="N531" i="19" s="1"/>
  <c r="L531" i="19"/>
  <c r="P530" i="19"/>
  <c r="Q530" i="19" s="1"/>
  <c r="O530" i="19"/>
  <c r="M530" i="19"/>
  <c r="N530" i="19" s="1"/>
  <c r="L530" i="19"/>
  <c r="Q529" i="19"/>
  <c r="P529" i="19"/>
  <c r="O529" i="19"/>
  <c r="N529" i="19"/>
  <c r="M529" i="19"/>
  <c r="L529" i="19"/>
  <c r="P528" i="19"/>
  <c r="O528" i="19"/>
  <c r="N528" i="19"/>
  <c r="O527" i="19"/>
  <c r="P527" i="19" s="1"/>
  <c r="Q527" i="19" s="1"/>
  <c r="M527" i="19"/>
  <c r="N527" i="19" s="1"/>
  <c r="L527" i="19"/>
  <c r="O526" i="19"/>
  <c r="P526" i="19" s="1"/>
  <c r="N526" i="19"/>
  <c r="O525" i="19"/>
  <c r="P525" i="19" s="1"/>
  <c r="N525" i="19"/>
  <c r="O524" i="19"/>
  <c r="P524" i="19" s="1"/>
  <c r="N524" i="19"/>
  <c r="P523" i="19"/>
  <c r="O523" i="19"/>
  <c r="N523" i="19"/>
  <c r="P522" i="19"/>
  <c r="O522" i="19"/>
  <c r="N522" i="19"/>
  <c r="O521" i="19"/>
  <c r="P521" i="19" s="1"/>
  <c r="Q521" i="19" s="1"/>
  <c r="N521" i="19"/>
  <c r="M521" i="19"/>
  <c r="L521" i="19"/>
  <c r="O520" i="19"/>
  <c r="P520" i="19" s="1"/>
  <c r="N520" i="19"/>
  <c r="P519" i="19"/>
  <c r="Q519" i="19" s="1"/>
  <c r="O519" i="19"/>
  <c r="M519" i="19"/>
  <c r="N519" i="19" s="1"/>
  <c r="L519" i="19"/>
  <c r="O518" i="19"/>
  <c r="P518" i="19" s="1"/>
  <c r="N518" i="19"/>
  <c r="P517" i="19"/>
  <c r="O517" i="19"/>
  <c r="N517" i="19"/>
  <c r="P516" i="19"/>
  <c r="O516" i="19"/>
  <c r="N516" i="19"/>
  <c r="P515" i="19"/>
  <c r="O515" i="19"/>
  <c r="N515" i="19"/>
  <c r="P514" i="19"/>
  <c r="O514" i="19"/>
  <c r="N514" i="19"/>
  <c r="O513" i="19"/>
  <c r="P513" i="19" s="1"/>
  <c r="Q513" i="19" s="1"/>
  <c r="M513" i="19"/>
  <c r="N513" i="19" s="1"/>
  <c r="L513" i="19"/>
  <c r="P512" i="19"/>
  <c r="Q512" i="19" s="1"/>
  <c r="O512" i="19"/>
  <c r="M512" i="19"/>
  <c r="N512" i="19" s="1"/>
  <c r="L512" i="19"/>
  <c r="Q511" i="19"/>
  <c r="P511" i="19"/>
  <c r="O511" i="19"/>
  <c r="N511" i="19"/>
  <c r="M511" i="19"/>
  <c r="L511" i="19"/>
  <c r="O510" i="19"/>
  <c r="P510" i="19" s="1"/>
  <c r="Q510" i="19" s="1"/>
  <c r="N510" i="19"/>
  <c r="M510" i="19"/>
  <c r="L510" i="19"/>
  <c r="O509" i="19"/>
  <c r="P509" i="19" s="1"/>
  <c r="N509" i="19"/>
  <c r="P508" i="19"/>
  <c r="Q508" i="19" s="1"/>
  <c r="O508" i="19"/>
  <c r="M508" i="19"/>
  <c r="N508" i="19" s="1"/>
  <c r="L508" i="19"/>
  <c r="P507" i="19"/>
  <c r="Q507" i="19" s="1"/>
  <c r="O507" i="19"/>
  <c r="N507" i="19"/>
  <c r="M507" i="19"/>
  <c r="L507" i="19"/>
  <c r="O506" i="19"/>
  <c r="P506" i="19" s="1"/>
  <c r="Q506" i="19" s="1"/>
  <c r="N506" i="19"/>
  <c r="M506" i="19"/>
  <c r="L506" i="19"/>
  <c r="O505" i="19"/>
  <c r="P505" i="19" s="1"/>
  <c r="Q505" i="19" s="1"/>
  <c r="M505" i="19"/>
  <c r="N505" i="19" s="1"/>
  <c r="L505" i="19"/>
  <c r="P504" i="19"/>
  <c r="Q504" i="19" s="1"/>
  <c r="O504" i="19"/>
  <c r="M504" i="19"/>
  <c r="N504" i="19" s="1"/>
  <c r="L504" i="19"/>
  <c r="P503" i="19"/>
  <c r="Q503" i="19" s="1"/>
  <c r="O503" i="19"/>
  <c r="N503" i="19"/>
  <c r="M503" i="19"/>
  <c r="L503" i="19"/>
  <c r="O502" i="19"/>
  <c r="P502" i="19" s="1"/>
  <c r="Q502" i="19" s="1"/>
  <c r="N502" i="19"/>
  <c r="M502" i="19"/>
  <c r="L502" i="19"/>
  <c r="O501" i="19"/>
  <c r="P501" i="19" s="1"/>
  <c r="Q501" i="19" s="1"/>
  <c r="M501" i="19"/>
  <c r="N501" i="19" s="1"/>
  <c r="L501" i="19"/>
  <c r="P500" i="19"/>
  <c r="Q500" i="19" s="1"/>
  <c r="O500" i="19"/>
  <c r="M500" i="19"/>
  <c r="N500" i="19" s="1"/>
  <c r="L500" i="19"/>
  <c r="P499" i="19"/>
  <c r="Q499" i="19" s="1"/>
  <c r="O499" i="19"/>
  <c r="N499" i="19"/>
  <c r="M499" i="19"/>
  <c r="L499" i="19"/>
  <c r="P498" i="19"/>
  <c r="O498" i="19"/>
  <c r="N498" i="19"/>
  <c r="O497" i="19"/>
  <c r="P497" i="19" s="1"/>
  <c r="Q497" i="19" s="1"/>
  <c r="N497" i="19"/>
  <c r="M497" i="19"/>
  <c r="L497" i="19"/>
  <c r="O496" i="19"/>
  <c r="P496" i="19" s="1"/>
  <c r="Q496" i="19" s="1"/>
  <c r="M496" i="19"/>
  <c r="N496" i="19" s="1"/>
  <c r="L496" i="19"/>
  <c r="P495" i="19"/>
  <c r="Q495" i="19" s="1"/>
  <c r="O495" i="19"/>
  <c r="M495" i="19"/>
  <c r="N495" i="19" s="1"/>
  <c r="L495" i="19"/>
  <c r="Q494" i="19"/>
  <c r="P494" i="19"/>
  <c r="O494" i="19"/>
  <c r="N494" i="19"/>
  <c r="M494" i="19"/>
  <c r="L494" i="19"/>
  <c r="O493" i="19"/>
  <c r="P493" i="19" s="1"/>
  <c r="Q493" i="19" s="1"/>
  <c r="N493" i="19"/>
  <c r="M493" i="19"/>
  <c r="L493" i="19"/>
  <c r="O492" i="19"/>
  <c r="P492" i="19" s="1"/>
  <c r="Q492" i="19" s="1"/>
  <c r="M492" i="19"/>
  <c r="N492" i="19" s="1"/>
  <c r="L492" i="19"/>
  <c r="P491" i="19"/>
  <c r="Q491" i="19" s="1"/>
  <c r="O491" i="19"/>
  <c r="M491" i="19"/>
  <c r="N491" i="19" s="1"/>
  <c r="L491" i="19"/>
  <c r="Q490" i="19"/>
  <c r="P490" i="19"/>
  <c r="O490" i="19"/>
  <c r="N490" i="19"/>
  <c r="M490" i="19"/>
  <c r="L490" i="19"/>
  <c r="O489" i="19"/>
  <c r="P489" i="19" s="1"/>
  <c r="Q489" i="19" s="1"/>
  <c r="N489" i="19"/>
  <c r="M489" i="19"/>
  <c r="L489" i="19"/>
  <c r="O488" i="19"/>
  <c r="P488" i="19" s="1"/>
  <c r="Q488" i="19" s="1"/>
  <c r="M488" i="19"/>
  <c r="N488" i="19" s="1"/>
  <c r="L488" i="19"/>
  <c r="O487" i="19"/>
  <c r="P487" i="19" s="1"/>
  <c r="N487" i="19"/>
  <c r="O486" i="19"/>
  <c r="P486" i="19" s="1"/>
  <c r="N486" i="19"/>
  <c r="Q485" i="19"/>
  <c r="P485" i="19"/>
  <c r="O485" i="19"/>
  <c r="N485" i="19"/>
  <c r="M485" i="19"/>
  <c r="L485" i="19"/>
  <c r="O484" i="19"/>
  <c r="P484" i="19" s="1"/>
  <c r="Q484" i="19" s="1"/>
  <c r="N484" i="19"/>
  <c r="M484" i="19"/>
  <c r="L484" i="19"/>
  <c r="O483" i="19"/>
  <c r="P483" i="19" s="1"/>
  <c r="Q483" i="19" s="1"/>
  <c r="M483" i="19"/>
  <c r="N483" i="19" s="1"/>
  <c r="L483" i="19"/>
  <c r="P482" i="19"/>
  <c r="Q482" i="19" s="1"/>
  <c r="O482" i="19"/>
  <c r="M482" i="19"/>
  <c r="N482" i="19" s="1"/>
  <c r="L482" i="19"/>
  <c r="Q481" i="19"/>
  <c r="P481" i="19"/>
  <c r="O481" i="19"/>
  <c r="N481" i="19"/>
  <c r="M481" i="19"/>
  <c r="L481" i="19"/>
  <c r="O480" i="19"/>
  <c r="P480" i="19" s="1"/>
  <c r="Q480" i="19" s="1"/>
  <c r="N480" i="19"/>
  <c r="M480" i="19"/>
  <c r="L480" i="19"/>
  <c r="O479" i="19"/>
  <c r="P479" i="19" s="1"/>
  <c r="Q479" i="19" s="1"/>
  <c r="M479" i="19"/>
  <c r="N479" i="19" s="1"/>
  <c r="L479" i="19"/>
  <c r="P478" i="19"/>
  <c r="Q478" i="19" s="1"/>
  <c r="O478" i="19"/>
  <c r="M478" i="19"/>
  <c r="N478" i="19" s="1"/>
  <c r="L478" i="19"/>
  <c r="Q477" i="19"/>
  <c r="P477" i="19"/>
  <c r="O477" i="19"/>
  <c r="N477" i="19"/>
  <c r="M477" i="19"/>
  <c r="L477" i="19"/>
  <c r="P476" i="19"/>
  <c r="O476" i="19"/>
  <c r="N476" i="19"/>
  <c r="P475" i="19"/>
  <c r="O475" i="19"/>
  <c r="N475" i="19"/>
  <c r="O474" i="19"/>
  <c r="P474" i="19" s="1"/>
  <c r="N474" i="19"/>
  <c r="P473" i="19"/>
  <c r="Q473" i="19" s="1"/>
  <c r="O473" i="19"/>
  <c r="M473" i="19"/>
  <c r="N473" i="19" s="1"/>
  <c r="L473" i="19"/>
  <c r="O472" i="19"/>
  <c r="P472" i="19" s="1"/>
  <c r="N472" i="19"/>
  <c r="Q471" i="19"/>
  <c r="P471" i="19"/>
  <c r="O471" i="19"/>
  <c r="N471" i="19"/>
  <c r="M471" i="19"/>
  <c r="L471" i="19"/>
  <c r="O470" i="19"/>
  <c r="P470" i="19" s="1"/>
  <c r="Q470" i="19" s="1"/>
  <c r="N470" i="19"/>
  <c r="M470" i="19"/>
  <c r="L470" i="19"/>
  <c r="O469" i="19"/>
  <c r="P469" i="19" s="1"/>
  <c r="N469" i="19"/>
  <c r="O468" i="19"/>
  <c r="P468" i="19" s="1"/>
  <c r="N468" i="19"/>
  <c r="O467" i="19"/>
  <c r="P467" i="19" s="1"/>
  <c r="N467" i="19"/>
  <c r="O466" i="19"/>
  <c r="P466" i="19" s="1"/>
  <c r="N466" i="19"/>
  <c r="P465" i="19"/>
  <c r="O465" i="19"/>
  <c r="N465" i="19"/>
  <c r="P464" i="19"/>
  <c r="O464" i="19"/>
  <c r="N464" i="19"/>
  <c r="O463" i="19"/>
  <c r="P463" i="19" s="1"/>
  <c r="Q463" i="19" s="1"/>
  <c r="N463" i="19"/>
  <c r="M463" i="19"/>
  <c r="L463" i="19"/>
  <c r="O462" i="19"/>
  <c r="P462" i="19" s="1"/>
  <c r="Q462" i="19" s="1"/>
  <c r="M462" i="19"/>
  <c r="N462" i="19" s="1"/>
  <c r="L462" i="19"/>
  <c r="P461" i="19"/>
  <c r="Q461" i="19" s="1"/>
  <c r="O461" i="19"/>
  <c r="M461" i="19"/>
  <c r="N461" i="19" s="1"/>
  <c r="L461" i="19"/>
  <c r="Q460" i="19"/>
  <c r="P460" i="19"/>
  <c r="O460" i="19"/>
  <c r="N460" i="19"/>
  <c r="M460" i="19"/>
  <c r="L460" i="19"/>
  <c r="O459" i="19"/>
  <c r="P459" i="19" s="1"/>
  <c r="Q459" i="19" s="1"/>
  <c r="N459" i="19"/>
  <c r="M459" i="19"/>
  <c r="L459" i="19"/>
  <c r="O458" i="19"/>
  <c r="P458" i="19" s="1"/>
  <c r="Q458" i="19" s="1"/>
  <c r="M458" i="19"/>
  <c r="N458" i="19" s="1"/>
  <c r="L458" i="19"/>
  <c r="P457" i="19"/>
  <c r="Q457" i="19" s="1"/>
  <c r="O457" i="19"/>
  <c r="M457" i="19"/>
  <c r="N457" i="19" s="1"/>
  <c r="L457" i="19"/>
  <c r="Q456" i="19"/>
  <c r="P456" i="19"/>
  <c r="O456" i="19"/>
  <c r="N456" i="19"/>
  <c r="M456" i="19"/>
  <c r="L456" i="19"/>
  <c r="O455" i="19"/>
  <c r="P455" i="19" s="1"/>
  <c r="Q455" i="19" s="1"/>
  <c r="N455" i="19"/>
  <c r="M455" i="19"/>
  <c r="L455" i="19"/>
  <c r="O454" i="19"/>
  <c r="P454" i="19" s="1"/>
  <c r="N454" i="19"/>
  <c r="P453" i="19"/>
  <c r="Q453" i="19" s="1"/>
  <c r="O453" i="19"/>
  <c r="M453" i="19"/>
  <c r="N453" i="19" s="1"/>
  <c r="L453" i="19"/>
  <c r="O452" i="19"/>
  <c r="P452" i="19" s="1"/>
  <c r="N452" i="19"/>
  <c r="P451" i="19"/>
  <c r="O451" i="19"/>
  <c r="N451" i="19"/>
  <c r="O450" i="19"/>
  <c r="P450" i="19" s="1"/>
  <c r="Q450" i="19" s="1"/>
  <c r="N450" i="19"/>
  <c r="M450" i="19"/>
  <c r="L450" i="19"/>
  <c r="O449" i="19"/>
  <c r="P449" i="19" s="1"/>
  <c r="Q449" i="19" s="1"/>
  <c r="M449" i="19"/>
  <c r="N449" i="19" s="1"/>
  <c r="L449" i="19"/>
  <c r="P448" i="19"/>
  <c r="Q448" i="19" s="1"/>
  <c r="O448" i="19"/>
  <c r="M448" i="19"/>
  <c r="N448" i="19" s="1"/>
  <c r="L448" i="19"/>
  <c r="P447" i="19"/>
  <c r="Q447" i="19" s="1"/>
  <c r="O447" i="19"/>
  <c r="N447" i="19"/>
  <c r="M447" i="19"/>
  <c r="L447" i="19"/>
  <c r="O446" i="19"/>
  <c r="P446" i="19" s="1"/>
  <c r="Q446" i="19" s="1"/>
  <c r="N446" i="19"/>
  <c r="M446" i="19"/>
  <c r="L446" i="19"/>
  <c r="O445" i="19"/>
  <c r="P445" i="19" s="1"/>
  <c r="Q445" i="19" s="1"/>
  <c r="M445" i="19"/>
  <c r="N445" i="19" s="1"/>
  <c r="L445" i="19"/>
  <c r="P444" i="19"/>
  <c r="Q444" i="19" s="1"/>
  <c r="O444" i="19"/>
  <c r="M444" i="19"/>
  <c r="N444" i="19" s="1"/>
  <c r="L444" i="19"/>
  <c r="P443" i="19"/>
  <c r="Q443" i="19" s="1"/>
  <c r="O443" i="19"/>
  <c r="N443" i="19"/>
  <c r="M443" i="19"/>
  <c r="L443" i="19"/>
  <c r="P442" i="19"/>
  <c r="O442" i="19"/>
  <c r="N442" i="19"/>
  <c r="O441" i="19"/>
  <c r="P441" i="19" s="1"/>
  <c r="Q441" i="19" s="1"/>
  <c r="N441" i="19"/>
  <c r="M441" i="19"/>
  <c r="L441" i="19"/>
  <c r="O440" i="19"/>
  <c r="P440" i="19" s="1"/>
  <c r="Q440" i="19" s="1"/>
  <c r="M440" i="19"/>
  <c r="N440" i="19" s="1"/>
  <c r="L440" i="19"/>
  <c r="P439" i="19"/>
  <c r="Q439" i="19" s="1"/>
  <c r="O439" i="19"/>
  <c r="M439" i="19"/>
  <c r="N439" i="19" s="1"/>
  <c r="L439" i="19"/>
  <c r="Q438" i="19"/>
  <c r="P438" i="19"/>
  <c r="O438" i="19"/>
  <c r="N438" i="19"/>
  <c r="M438" i="19"/>
  <c r="L438" i="19"/>
  <c r="P437" i="19"/>
  <c r="O437" i="19"/>
  <c r="N437" i="19"/>
  <c r="P436" i="19"/>
  <c r="O436" i="19"/>
  <c r="N436" i="19"/>
  <c r="O435" i="19"/>
  <c r="P435" i="19" s="1"/>
  <c r="Q435" i="19" s="1"/>
  <c r="M435" i="19"/>
  <c r="N435" i="19" s="1"/>
  <c r="L435" i="19"/>
  <c r="P434" i="19"/>
  <c r="Q434" i="19" s="1"/>
  <c r="O434" i="19"/>
  <c r="M434" i="19"/>
  <c r="N434" i="19" s="1"/>
  <c r="L434" i="19"/>
  <c r="Q433" i="19"/>
  <c r="P433" i="19"/>
  <c r="O433" i="19"/>
  <c r="N433" i="19"/>
  <c r="M433" i="19"/>
  <c r="L433" i="19"/>
  <c r="O432" i="19"/>
  <c r="P432" i="19" s="1"/>
  <c r="Q432" i="19" s="1"/>
  <c r="N432" i="19"/>
  <c r="M432" i="19"/>
  <c r="L432" i="19"/>
  <c r="O431" i="19"/>
  <c r="P431" i="19" s="1"/>
  <c r="Q431" i="19" s="1"/>
  <c r="M431" i="19"/>
  <c r="N431" i="19" s="1"/>
  <c r="L431" i="19"/>
  <c r="O430" i="19"/>
  <c r="P430" i="19" s="1"/>
  <c r="N430" i="19"/>
  <c r="P429" i="19"/>
  <c r="Q429" i="19" s="1"/>
  <c r="O429" i="19"/>
  <c r="N429" i="19"/>
  <c r="M429" i="19"/>
  <c r="L429" i="19"/>
  <c r="O428" i="19"/>
  <c r="P428" i="19" s="1"/>
  <c r="Q428" i="19" s="1"/>
  <c r="N428" i="19"/>
  <c r="M428" i="19"/>
  <c r="L428" i="19"/>
  <c r="O427" i="19"/>
  <c r="P427" i="19" s="1"/>
  <c r="Q427" i="19" s="1"/>
  <c r="M427" i="19"/>
  <c r="N427" i="19" s="1"/>
  <c r="L427" i="19"/>
  <c r="O426" i="19"/>
  <c r="P426" i="19" s="1"/>
  <c r="N426" i="19"/>
  <c r="O425" i="19"/>
  <c r="P425" i="19" s="1"/>
  <c r="N425" i="19"/>
  <c r="O424" i="19"/>
  <c r="P424" i="19" s="1"/>
  <c r="N424" i="19"/>
  <c r="P423" i="19"/>
  <c r="O423" i="19"/>
  <c r="N423" i="19"/>
  <c r="P422" i="19"/>
  <c r="O422" i="19"/>
  <c r="N422" i="19"/>
  <c r="P421" i="19"/>
  <c r="O421" i="19"/>
  <c r="N421" i="19"/>
  <c r="P420" i="19"/>
  <c r="O420" i="19"/>
  <c r="N420" i="19"/>
  <c r="O419" i="19"/>
  <c r="P419" i="19" s="1"/>
  <c r="N419" i="19"/>
  <c r="O418" i="19"/>
  <c r="P418" i="19" s="1"/>
  <c r="N418" i="19"/>
  <c r="O417" i="19"/>
  <c r="P417" i="19" s="1"/>
  <c r="N417" i="19"/>
  <c r="O416" i="19"/>
  <c r="P416" i="19" s="1"/>
  <c r="N416" i="19"/>
  <c r="P415" i="19"/>
  <c r="O415" i="19"/>
  <c r="N415" i="19"/>
  <c r="P414" i="19"/>
  <c r="O414" i="19"/>
  <c r="N414" i="19"/>
  <c r="P413" i="19"/>
  <c r="O413" i="19"/>
  <c r="N413" i="19"/>
  <c r="P412" i="19"/>
  <c r="O412" i="19"/>
  <c r="N412" i="19"/>
  <c r="O411" i="19"/>
  <c r="P411" i="19" s="1"/>
  <c r="N411" i="19"/>
  <c r="O410" i="19"/>
  <c r="P410" i="19" s="1"/>
  <c r="N410" i="19"/>
  <c r="P409" i="19"/>
  <c r="Q409" i="19" s="1"/>
  <c r="O409" i="19"/>
  <c r="M409" i="19"/>
  <c r="N409" i="19" s="1"/>
  <c r="L409" i="19"/>
  <c r="Q408" i="19"/>
  <c r="P408" i="19"/>
  <c r="O408" i="19"/>
  <c r="N408" i="19"/>
  <c r="M408" i="19"/>
  <c r="L408" i="19"/>
  <c r="O407" i="19"/>
  <c r="P407" i="19" s="1"/>
  <c r="Q407" i="19" s="1"/>
  <c r="N407" i="19"/>
  <c r="M407" i="19"/>
  <c r="L407" i="19"/>
  <c r="O406" i="19"/>
  <c r="P406" i="19" s="1"/>
  <c r="Q406" i="19" s="1"/>
  <c r="M406" i="19"/>
  <c r="N406" i="19" s="1"/>
  <c r="L406" i="19"/>
  <c r="P405" i="19"/>
  <c r="Q405" i="19" s="1"/>
  <c r="O405" i="19"/>
  <c r="M405" i="19"/>
  <c r="N405" i="19" s="1"/>
  <c r="L405" i="19"/>
  <c r="Q404" i="19"/>
  <c r="P404" i="19"/>
  <c r="O404" i="19"/>
  <c r="N404" i="19"/>
  <c r="M404" i="19"/>
  <c r="L404" i="19"/>
  <c r="O403" i="19"/>
  <c r="P403" i="19" s="1"/>
  <c r="Q403" i="19" s="1"/>
  <c r="N403" i="19"/>
  <c r="M403" i="19"/>
  <c r="L403" i="19"/>
  <c r="O402" i="19"/>
  <c r="P402" i="19" s="1"/>
  <c r="Q402" i="19" s="1"/>
  <c r="M402" i="19"/>
  <c r="N402" i="19" s="1"/>
  <c r="L402" i="19"/>
  <c r="P401" i="19"/>
  <c r="Q401" i="19" s="1"/>
  <c r="O401" i="19"/>
  <c r="M401" i="19"/>
  <c r="N401" i="19" s="1"/>
  <c r="L401" i="19"/>
  <c r="Q400" i="19"/>
  <c r="P400" i="19"/>
  <c r="O400" i="19"/>
  <c r="N400" i="19"/>
  <c r="M400" i="19"/>
  <c r="L400" i="19"/>
  <c r="P399" i="19"/>
  <c r="O399" i="19"/>
  <c r="N399" i="19"/>
  <c r="P398" i="19"/>
  <c r="O398" i="19"/>
  <c r="N398" i="19"/>
  <c r="O397" i="19"/>
  <c r="P397" i="19" s="1"/>
  <c r="N397" i="19"/>
  <c r="O396" i="19"/>
  <c r="P396" i="19" s="1"/>
  <c r="N396" i="19"/>
  <c r="O395" i="19"/>
  <c r="P395" i="19" s="1"/>
  <c r="N395" i="19"/>
  <c r="O394" i="19"/>
  <c r="P394" i="19" s="1"/>
  <c r="N394" i="19"/>
  <c r="P393" i="19"/>
  <c r="O393" i="19"/>
  <c r="N393" i="19"/>
  <c r="P392" i="19"/>
  <c r="O392" i="19"/>
  <c r="N392" i="19"/>
  <c r="O391" i="19"/>
  <c r="P391" i="19" s="1"/>
  <c r="Q391" i="19" s="1"/>
  <c r="N391" i="19"/>
  <c r="M391" i="19"/>
  <c r="L391" i="19"/>
  <c r="O390" i="19"/>
  <c r="P390" i="19" s="1"/>
  <c r="Q390" i="19" s="1"/>
  <c r="M390" i="19"/>
  <c r="N390" i="19" s="1"/>
  <c r="L390" i="19"/>
  <c r="O389" i="19"/>
  <c r="P389" i="19" s="1"/>
  <c r="N389" i="19"/>
  <c r="O388" i="19"/>
  <c r="P388" i="19" s="1"/>
  <c r="N388" i="19"/>
  <c r="P387" i="19"/>
  <c r="O387" i="19"/>
  <c r="N387" i="19"/>
  <c r="P386" i="19"/>
  <c r="O386" i="19"/>
  <c r="N386" i="19"/>
  <c r="O385" i="19"/>
  <c r="P385" i="19" s="1"/>
  <c r="Q385" i="19" s="1"/>
  <c r="N385" i="19"/>
  <c r="M385" i="19"/>
  <c r="L385" i="19"/>
  <c r="O384" i="19"/>
  <c r="P384" i="19" s="1"/>
  <c r="Q384" i="19" s="1"/>
  <c r="M384" i="19"/>
  <c r="N384" i="19" s="1"/>
  <c r="L384" i="19"/>
  <c r="P383" i="19"/>
  <c r="Q383" i="19" s="1"/>
  <c r="O383" i="19"/>
  <c r="M383" i="19"/>
  <c r="N383" i="19" s="1"/>
  <c r="L383" i="19"/>
  <c r="Q382" i="19"/>
  <c r="P382" i="19"/>
  <c r="O382" i="19"/>
  <c r="N382" i="19"/>
  <c r="M382" i="19"/>
  <c r="L382" i="19"/>
  <c r="O381" i="19"/>
  <c r="P381" i="19" s="1"/>
  <c r="Q381" i="19" s="1"/>
  <c r="N381" i="19"/>
  <c r="M381" i="19"/>
  <c r="L381" i="19"/>
  <c r="O380" i="19"/>
  <c r="P380" i="19" s="1"/>
  <c r="Q380" i="19" s="1"/>
  <c r="M380" i="19"/>
  <c r="N380" i="19" s="1"/>
  <c r="L380" i="19"/>
  <c r="P379" i="19"/>
  <c r="Q379" i="19" s="1"/>
  <c r="O379" i="19"/>
  <c r="M379" i="19"/>
  <c r="N379" i="19" s="1"/>
  <c r="L379" i="19"/>
  <c r="Q378" i="19"/>
  <c r="P378" i="19"/>
  <c r="O378" i="19"/>
  <c r="N378" i="19"/>
  <c r="M378" i="19"/>
  <c r="L378" i="19"/>
  <c r="O377" i="19"/>
  <c r="P377" i="19" s="1"/>
  <c r="Q377" i="19" s="1"/>
  <c r="N377" i="19"/>
  <c r="M377" i="19"/>
  <c r="L377" i="19"/>
  <c r="O376" i="19"/>
  <c r="P376" i="19" s="1"/>
  <c r="Q376" i="19" s="1"/>
  <c r="M376" i="19"/>
  <c r="N376" i="19" s="1"/>
  <c r="L376" i="19"/>
  <c r="P375" i="19"/>
  <c r="Q375" i="19" s="1"/>
  <c r="O375" i="19"/>
  <c r="M375" i="19"/>
  <c r="N375" i="19" s="1"/>
  <c r="L375" i="19"/>
  <c r="Q374" i="19"/>
  <c r="P374" i="19"/>
  <c r="O374" i="19"/>
  <c r="N374" i="19"/>
  <c r="M374" i="19"/>
  <c r="L374" i="19"/>
  <c r="O373" i="19"/>
  <c r="P373" i="19" s="1"/>
  <c r="Q373" i="19" s="1"/>
  <c r="N373" i="19"/>
  <c r="M373" i="19"/>
  <c r="L373" i="19"/>
  <c r="O372" i="19"/>
  <c r="P372" i="19" s="1"/>
  <c r="N372" i="19"/>
  <c r="O371" i="19"/>
  <c r="P371" i="19" s="1"/>
  <c r="N371" i="19"/>
  <c r="P370" i="19"/>
  <c r="Q370" i="19" s="1"/>
  <c r="O370" i="19"/>
  <c r="M370" i="19"/>
  <c r="N370" i="19" s="1"/>
  <c r="L370" i="19"/>
  <c r="Q369" i="19"/>
  <c r="P369" i="19"/>
  <c r="O369" i="19"/>
  <c r="N369" i="19"/>
  <c r="M369" i="19"/>
  <c r="L369" i="19"/>
  <c r="P368" i="19"/>
  <c r="O368" i="19"/>
  <c r="N368" i="19"/>
  <c r="P367" i="19"/>
  <c r="O367" i="19"/>
  <c r="N367" i="19"/>
  <c r="O366" i="19"/>
  <c r="P366" i="19" s="1"/>
  <c r="N366" i="19"/>
  <c r="P365" i="19"/>
  <c r="Q365" i="19" s="1"/>
  <c r="O365" i="19"/>
  <c r="M365" i="19"/>
  <c r="N365" i="19" s="1"/>
  <c r="L365" i="19"/>
  <c r="P364" i="19"/>
  <c r="Q364" i="19" s="1"/>
  <c r="O364" i="19"/>
  <c r="N364" i="19"/>
  <c r="M364" i="19"/>
  <c r="L364" i="19"/>
  <c r="O363" i="19"/>
  <c r="P363" i="19" s="1"/>
  <c r="Q363" i="19" s="1"/>
  <c r="N363" i="19"/>
  <c r="M363" i="19"/>
  <c r="L363" i="19"/>
  <c r="O362" i="19"/>
  <c r="P362" i="19" s="1"/>
  <c r="Q362" i="19" s="1"/>
  <c r="M362" i="19"/>
  <c r="N362" i="19" s="1"/>
  <c r="L362" i="19"/>
  <c r="P361" i="19"/>
  <c r="Q361" i="19" s="1"/>
  <c r="O361" i="19"/>
  <c r="M361" i="19"/>
  <c r="N361" i="19" s="1"/>
  <c r="L361" i="19"/>
  <c r="P360" i="19"/>
  <c r="Q360" i="19" s="1"/>
  <c r="O360" i="19"/>
  <c r="N360" i="19"/>
  <c r="M360" i="19"/>
  <c r="L360" i="19"/>
  <c r="O359" i="19"/>
  <c r="P359" i="19" s="1"/>
  <c r="Q359" i="19" s="1"/>
  <c r="N359" i="19"/>
  <c r="M359" i="19"/>
  <c r="L359" i="19"/>
  <c r="O358" i="19"/>
  <c r="P358" i="19" s="1"/>
  <c r="Q358" i="19" s="1"/>
  <c r="M358" i="19"/>
  <c r="N358" i="19" s="1"/>
  <c r="L358" i="19"/>
  <c r="P357" i="19"/>
  <c r="Q357" i="19" s="1"/>
  <c r="O357" i="19"/>
  <c r="M357" i="19"/>
  <c r="N357" i="19" s="1"/>
  <c r="L357" i="19"/>
  <c r="P356" i="19"/>
  <c r="Q356" i="19" s="1"/>
  <c r="O356" i="19"/>
  <c r="N356" i="19"/>
  <c r="M356" i="19"/>
  <c r="L356" i="19"/>
  <c r="O355" i="19"/>
  <c r="P355" i="19" s="1"/>
  <c r="Q355" i="19" s="1"/>
  <c r="N355" i="19"/>
  <c r="M355" i="19"/>
  <c r="L355" i="19"/>
  <c r="O354" i="19"/>
  <c r="P354" i="19" s="1"/>
  <c r="Q354" i="19" s="1"/>
  <c r="M354" i="19"/>
  <c r="N354" i="19" s="1"/>
  <c r="L354" i="19"/>
  <c r="P353" i="19"/>
  <c r="Q353" i="19" s="1"/>
  <c r="O353" i="19"/>
  <c r="M353" i="19"/>
  <c r="N353" i="19" s="1"/>
  <c r="L353" i="19"/>
  <c r="P352" i="19"/>
  <c r="Q352" i="19" s="1"/>
  <c r="O352" i="19"/>
  <c r="N352" i="19"/>
  <c r="M352" i="19"/>
  <c r="L352" i="19"/>
  <c r="O351" i="19"/>
  <c r="P351" i="19" s="1"/>
  <c r="Q351" i="19" s="1"/>
  <c r="N351" i="19"/>
  <c r="M351" i="19"/>
  <c r="L351" i="19"/>
  <c r="O350" i="19"/>
  <c r="P350" i="19" s="1"/>
  <c r="Q350" i="19" s="1"/>
  <c r="M350" i="19"/>
  <c r="N350" i="19" s="1"/>
  <c r="L350" i="19"/>
  <c r="P349" i="19"/>
  <c r="Q349" i="19" s="1"/>
  <c r="O349" i="19"/>
  <c r="M349" i="19"/>
  <c r="N349" i="19" s="1"/>
  <c r="L349" i="19"/>
  <c r="P348" i="19"/>
  <c r="Q348" i="19" s="1"/>
  <c r="O348" i="19"/>
  <c r="N348" i="19"/>
  <c r="M348" i="19"/>
  <c r="L348" i="19"/>
  <c r="O347" i="19"/>
  <c r="P347" i="19" s="1"/>
  <c r="Q347" i="19" s="1"/>
  <c r="N347" i="19"/>
  <c r="M347" i="19"/>
  <c r="L347" i="19"/>
  <c r="O346" i="19"/>
  <c r="P346" i="19" s="1"/>
  <c r="Q346" i="19" s="1"/>
  <c r="M346" i="19"/>
  <c r="N346" i="19" s="1"/>
  <c r="L346" i="19"/>
  <c r="O345" i="19"/>
  <c r="P345" i="19" s="1"/>
  <c r="N345" i="19"/>
  <c r="P344" i="19"/>
  <c r="Q344" i="19" s="1"/>
  <c r="O344" i="19"/>
  <c r="M344" i="19"/>
  <c r="N344" i="19" s="1"/>
  <c r="L344" i="19"/>
  <c r="P343" i="19"/>
  <c r="O343" i="19"/>
  <c r="N343" i="19"/>
  <c r="P342" i="19"/>
  <c r="O342" i="19"/>
  <c r="N342" i="19"/>
  <c r="P341" i="19"/>
  <c r="O341" i="19"/>
  <c r="N341" i="19"/>
  <c r="P340" i="19"/>
  <c r="O340" i="19"/>
  <c r="N340" i="19"/>
  <c r="O339" i="19"/>
  <c r="P339" i="19" s="1"/>
  <c r="N339" i="19"/>
  <c r="O338" i="19"/>
  <c r="P338" i="19" s="1"/>
  <c r="N338" i="19"/>
  <c r="O337" i="19"/>
  <c r="P337" i="19" s="1"/>
  <c r="N337" i="19"/>
  <c r="P336" i="19"/>
  <c r="Q336" i="19" s="1"/>
  <c r="O336" i="19"/>
  <c r="N336" i="19"/>
  <c r="M336" i="19"/>
  <c r="L336" i="19"/>
  <c r="P335" i="19"/>
  <c r="O335" i="19"/>
  <c r="N335" i="19"/>
  <c r="O334" i="19"/>
  <c r="P334" i="19" s="1"/>
  <c r="Q334" i="19" s="1"/>
  <c r="N334" i="19"/>
  <c r="M334" i="19"/>
  <c r="L334" i="19"/>
  <c r="O333" i="19"/>
  <c r="P333" i="19" s="1"/>
  <c r="Q333" i="19" s="1"/>
  <c r="M333" i="19"/>
  <c r="N333" i="19" s="1"/>
  <c r="L333" i="19"/>
  <c r="P332" i="19"/>
  <c r="Q332" i="19" s="1"/>
  <c r="O332" i="19"/>
  <c r="M332" i="19"/>
  <c r="N332" i="19" s="1"/>
  <c r="L332" i="19"/>
  <c r="Q331" i="19"/>
  <c r="P331" i="19"/>
  <c r="O331" i="19"/>
  <c r="N331" i="19"/>
  <c r="M331" i="19"/>
  <c r="L331" i="19"/>
  <c r="O330" i="19"/>
  <c r="P330" i="19" s="1"/>
  <c r="Q330" i="19" s="1"/>
  <c r="N330" i="19"/>
  <c r="M330" i="19"/>
  <c r="L330" i="19"/>
  <c r="O329" i="19"/>
  <c r="P329" i="19" s="1"/>
  <c r="Q329" i="19" s="1"/>
  <c r="M329" i="19"/>
  <c r="N329" i="19" s="1"/>
  <c r="L329" i="19"/>
  <c r="P328" i="19"/>
  <c r="Q328" i="19" s="1"/>
  <c r="O328" i="19"/>
  <c r="M328" i="19"/>
  <c r="N328" i="19" s="1"/>
  <c r="L328" i="19"/>
  <c r="Q327" i="19"/>
  <c r="P327" i="19"/>
  <c r="O327" i="19"/>
  <c r="N327" i="19"/>
  <c r="M327" i="19"/>
  <c r="L327" i="19"/>
  <c r="O326" i="19"/>
  <c r="P326" i="19" s="1"/>
  <c r="Q326" i="19" s="1"/>
  <c r="N326" i="19"/>
  <c r="M326" i="19"/>
  <c r="L326" i="19"/>
  <c r="O325" i="19"/>
  <c r="P325" i="19" s="1"/>
  <c r="Q325" i="19" s="1"/>
  <c r="M325" i="19"/>
  <c r="N325" i="19" s="1"/>
  <c r="L325" i="19"/>
  <c r="O324" i="19"/>
  <c r="P324" i="19" s="1"/>
  <c r="N324" i="19"/>
  <c r="O323" i="19"/>
  <c r="P323" i="19" s="1"/>
  <c r="N323" i="19"/>
  <c r="P322" i="19"/>
  <c r="O322" i="19"/>
  <c r="N322" i="19"/>
  <c r="P321" i="19"/>
  <c r="O321" i="19"/>
  <c r="N321" i="19"/>
  <c r="P320" i="19"/>
  <c r="O320" i="19"/>
  <c r="N320" i="19"/>
  <c r="P319" i="19"/>
  <c r="O319" i="19"/>
  <c r="N319" i="19"/>
  <c r="O318" i="19"/>
  <c r="P318" i="19" s="1"/>
  <c r="N318" i="19"/>
  <c r="O317" i="19"/>
  <c r="P317" i="19" s="1"/>
  <c r="N317" i="19"/>
  <c r="O316" i="19"/>
  <c r="P316" i="19" s="1"/>
  <c r="N316" i="19"/>
  <c r="O315" i="19"/>
  <c r="P315" i="19" s="1"/>
  <c r="N315" i="19"/>
  <c r="Q314" i="19"/>
  <c r="P314" i="19"/>
  <c r="O314" i="19"/>
  <c r="N314" i="19"/>
  <c r="M314" i="19"/>
  <c r="L314" i="19"/>
  <c r="P313" i="19"/>
  <c r="O313" i="19"/>
  <c r="N313" i="19"/>
  <c r="Q312" i="19"/>
  <c r="O312" i="19"/>
  <c r="P312" i="19" s="1"/>
  <c r="M312" i="19"/>
  <c r="N312" i="19" s="1"/>
  <c r="L312" i="19"/>
  <c r="O311" i="19"/>
  <c r="P311" i="19" s="1"/>
  <c r="N311" i="19"/>
  <c r="P310" i="19"/>
  <c r="Q310" i="19" s="1"/>
  <c r="O310" i="19"/>
  <c r="M310" i="19"/>
  <c r="N310" i="19" s="1"/>
  <c r="L310" i="19"/>
  <c r="P309" i="19"/>
  <c r="Q309" i="19" s="1"/>
  <c r="O309" i="19"/>
  <c r="N309" i="19"/>
  <c r="M309" i="19"/>
  <c r="L309" i="19"/>
  <c r="P308" i="19"/>
  <c r="O308" i="19"/>
  <c r="N308" i="19"/>
  <c r="P307" i="19"/>
  <c r="O307" i="19"/>
  <c r="N307" i="19"/>
  <c r="O306" i="19"/>
  <c r="P306" i="19" s="1"/>
  <c r="N306" i="19"/>
  <c r="O305" i="19"/>
  <c r="P305" i="19" s="1"/>
  <c r="N305" i="19"/>
  <c r="O304" i="19"/>
  <c r="P304" i="19" s="1"/>
  <c r="N304" i="19"/>
  <c r="O303" i="19"/>
  <c r="P303" i="19" s="1"/>
  <c r="N303" i="19"/>
  <c r="O302" i="19"/>
  <c r="P302" i="19" s="1"/>
  <c r="N302" i="19"/>
  <c r="O301" i="19"/>
  <c r="P301" i="19" s="1"/>
  <c r="Q301" i="19" s="1"/>
  <c r="N301" i="19"/>
  <c r="M301" i="19"/>
  <c r="L301" i="19"/>
  <c r="Q300" i="19"/>
  <c r="O300" i="19"/>
  <c r="P300" i="19" s="1"/>
  <c r="M300" i="19"/>
  <c r="N300" i="19" s="1"/>
  <c r="L300" i="19"/>
  <c r="O299" i="19"/>
  <c r="P299" i="19" s="1"/>
  <c r="N299" i="19"/>
  <c r="O298" i="19"/>
  <c r="P298" i="19" s="1"/>
  <c r="N298" i="19"/>
  <c r="O297" i="19"/>
  <c r="P297" i="19" s="1"/>
  <c r="N297" i="19"/>
  <c r="P296" i="19"/>
  <c r="O296" i="19"/>
  <c r="N296" i="19"/>
  <c r="P295" i="19"/>
  <c r="O295" i="19"/>
  <c r="N295" i="19"/>
  <c r="O294" i="19"/>
  <c r="P294" i="19" s="1"/>
  <c r="Q294" i="19" s="1"/>
  <c r="N294" i="19"/>
  <c r="M294" i="19"/>
  <c r="L294" i="19"/>
  <c r="O293" i="19"/>
  <c r="P293" i="19" s="1"/>
  <c r="Q293" i="19" s="1"/>
  <c r="M293" i="19"/>
  <c r="N293" i="19" s="1"/>
  <c r="L293" i="19"/>
  <c r="P292" i="19"/>
  <c r="Q292" i="19" s="1"/>
  <c r="O292" i="19"/>
  <c r="M292" i="19"/>
  <c r="N292" i="19" s="1"/>
  <c r="L292" i="19"/>
  <c r="Q291" i="19"/>
  <c r="P291" i="19"/>
  <c r="O291" i="19"/>
  <c r="N291" i="19"/>
  <c r="M291" i="19"/>
  <c r="L291" i="19"/>
  <c r="O290" i="19"/>
  <c r="P290" i="19" s="1"/>
  <c r="Q290" i="19" s="1"/>
  <c r="N290" i="19"/>
  <c r="M290" i="19"/>
  <c r="L290" i="19"/>
  <c r="O289" i="19"/>
  <c r="P289" i="19" s="1"/>
  <c r="Q289" i="19" s="1"/>
  <c r="M289" i="19"/>
  <c r="N289" i="19" s="1"/>
  <c r="L289" i="19"/>
  <c r="P288" i="19"/>
  <c r="Q288" i="19" s="1"/>
  <c r="O288" i="19"/>
  <c r="M288" i="19"/>
  <c r="N288" i="19" s="1"/>
  <c r="L288" i="19"/>
  <c r="P287" i="19"/>
  <c r="Q287" i="19" s="1"/>
  <c r="O287" i="19"/>
  <c r="N287" i="19"/>
  <c r="M287" i="19"/>
  <c r="L287" i="19"/>
  <c r="P286" i="19"/>
  <c r="O286" i="19"/>
  <c r="N286" i="19"/>
  <c r="O285" i="19"/>
  <c r="P285" i="19" s="1"/>
  <c r="Q285" i="19" s="1"/>
  <c r="M285" i="19"/>
  <c r="N285" i="19" s="1"/>
  <c r="L285" i="19"/>
  <c r="O284" i="19"/>
  <c r="P284" i="19" s="1"/>
  <c r="Q284" i="19" s="1"/>
  <c r="M284" i="19"/>
  <c r="N284" i="19" s="1"/>
  <c r="L284" i="19"/>
  <c r="P283" i="19"/>
  <c r="Q283" i="19" s="1"/>
  <c r="O283" i="19"/>
  <c r="M283" i="19"/>
  <c r="N283" i="19" s="1"/>
  <c r="L283" i="19"/>
  <c r="O282" i="19"/>
  <c r="P282" i="19" s="1"/>
  <c r="Q282" i="19" s="1"/>
  <c r="N282" i="19"/>
  <c r="M282" i="19"/>
  <c r="L282" i="19"/>
  <c r="Q281" i="19"/>
  <c r="O281" i="19"/>
  <c r="P281" i="19" s="1"/>
  <c r="M281" i="19"/>
  <c r="N281" i="19" s="1"/>
  <c r="L281" i="19"/>
  <c r="P280" i="19"/>
  <c r="Q280" i="19" s="1"/>
  <c r="O280" i="19"/>
  <c r="M280" i="19"/>
  <c r="N280" i="19" s="1"/>
  <c r="L280" i="19"/>
  <c r="P279" i="19"/>
  <c r="Q279" i="19" s="1"/>
  <c r="O279" i="19"/>
  <c r="N279" i="19"/>
  <c r="M279" i="19"/>
  <c r="L279" i="19"/>
  <c r="O278" i="19"/>
  <c r="P278" i="19" s="1"/>
  <c r="Q278" i="19" s="1"/>
  <c r="N278" i="19"/>
  <c r="M278" i="19"/>
  <c r="L278" i="19"/>
  <c r="O277" i="19"/>
  <c r="P277" i="19" s="1"/>
  <c r="Q277" i="19" s="1"/>
  <c r="M277" i="19"/>
  <c r="N277" i="19" s="1"/>
  <c r="L277" i="19"/>
  <c r="P276" i="19"/>
  <c r="Q276" i="19" s="1"/>
  <c r="O276" i="19"/>
  <c r="M276" i="19"/>
  <c r="N276" i="19" s="1"/>
  <c r="L276" i="19"/>
  <c r="O275" i="19"/>
  <c r="P275" i="19" s="1"/>
  <c r="N275" i="19"/>
  <c r="P274" i="19"/>
  <c r="Q274" i="19" s="1"/>
  <c r="O274" i="19"/>
  <c r="N274" i="19"/>
  <c r="M274" i="19"/>
  <c r="L274" i="19"/>
  <c r="O273" i="19"/>
  <c r="P273" i="19" s="1"/>
  <c r="Q273" i="19" s="1"/>
  <c r="N273" i="19"/>
  <c r="M273" i="19"/>
  <c r="L273" i="19"/>
  <c r="O272" i="19"/>
  <c r="P272" i="19" s="1"/>
  <c r="Q272" i="19" s="1"/>
  <c r="M272" i="19"/>
  <c r="N272" i="19" s="1"/>
  <c r="L272" i="19"/>
  <c r="O271" i="19"/>
  <c r="P271" i="19" s="1"/>
  <c r="N271" i="19"/>
  <c r="O270" i="19"/>
  <c r="P270" i="19" s="1"/>
  <c r="N270" i="19"/>
  <c r="P269" i="19"/>
  <c r="O269" i="19"/>
  <c r="N269" i="19"/>
  <c r="P268" i="19"/>
  <c r="O268" i="19"/>
  <c r="N268" i="19"/>
  <c r="O267" i="19"/>
  <c r="P267" i="19" s="1"/>
  <c r="Q267" i="19" s="1"/>
  <c r="N267" i="19"/>
  <c r="M267" i="19"/>
  <c r="L267" i="19"/>
  <c r="O266" i="19"/>
  <c r="P266" i="19" s="1"/>
  <c r="N266" i="19"/>
  <c r="P265" i="19"/>
  <c r="Q265" i="19" s="1"/>
  <c r="O265" i="19"/>
  <c r="M265" i="19"/>
  <c r="N265" i="19" s="1"/>
  <c r="L265" i="19"/>
  <c r="P264" i="19"/>
  <c r="Q264" i="19" s="1"/>
  <c r="O264" i="19"/>
  <c r="M264" i="19"/>
  <c r="N264" i="19" s="1"/>
  <c r="L264" i="19"/>
  <c r="P263" i="19"/>
  <c r="O263" i="19"/>
  <c r="N263" i="19"/>
  <c r="P262" i="19"/>
  <c r="O262" i="19"/>
  <c r="N262" i="19"/>
  <c r="P261" i="19"/>
  <c r="O261" i="19"/>
  <c r="N261" i="19"/>
  <c r="O260" i="19"/>
  <c r="P260" i="19" s="1"/>
  <c r="N260" i="19"/>
  <c r="O259" i="19"/>
  <c r="P259" i="19" s="1"/>
  <c r="N259" i="19"/>
  <c r="O258" i="19"/>
  <c r="P258" i="19" s="1"/>
  <c r="N258" i="19"/>
  <c r="O257" i="19"/>
  <c r="P257" i="19" s="1"/>
  <c r="N257" i="19"/>
  <c r="Q256" i="19"/>
  <c r="P256" i="19"/>
  <c r="O256" i="19"/>
  <c r="N256" i="19"/>
  <c r="M256" i="19"/>
  <c r="L256" i="19"/>
  <c r="P255" i="19"/>
  <c r="O255" i="19"/>
  <c r="N255" i="19"/>
  <c r="O254" i="19"/>
  <c r="P254" i="19" s="1"/>
  <c r="Q254" i="19" s="1"/>
  <c r="M254" i="19"/>
  <c r="N254" i="19" s="1"/>
  <c r="L254" i="19"/>
  <c r="O253" i="19"/>
  <c r="P253" i="19" s="1"/>
  <c r="N253" i="19"/>
  <c r="P252" i="19"/>
  <c r="Q252" i="19" s="1"/>
  <c r="O252" i="19"/>
  <c r="M252" i="19"/>
  <c r="N252" i="19" s="1"/>
  <c r="L252" i="19"/>
  <c r="P251" i="19"/>
  <c r="O251" i="19"/>
  <c r="N251" i="19"/>
  <c r="O250" i="19"/>
  <c r="P250" i="19" s="1"/>
  <c r="Q250" i="19" s="1"/>
  <c r="N250" i="19"/>
  <c r="M250" i="19"/>
  <c r="L250" i="19"/>
  <c r="Q249" i="19"/>
  <c r="O249" i="19"/>
  <c r="P249" i="19" s="1"/>
  <c r="M249" i="19"/>
  <c r="N249" i="19" s="1"/>
  <c r="L249" i="19"/>
  <c r="O248" i="19"/>
  <c r="P248" i="19" s="1"/>
  <c r="N248" i="19"/>
  <c r="O247" i="19"/>
  <c r="P247" i="19" s="1"/>
  <c r="N247" i="19"/>
  <c r="P246" i="19"/>
  <c r="Q246" i="19" s="1"/>
  <c r="O246" i="19"/>
  <c r="N246" i="19"/>
  <c r="M246" i="19"/>
  <c r="L246" i="19"/>
  <c r="O245" i="19"/>
  <c r="P245" i="19" s="1"/>
  <c r="Q245" i="19" s="1"/>
  <c r="N245" i="19"/>
  <c r="M245" i="19"/>
  <c r="L245" i="19"/>
  <c r="Q244" i="19"/>
  <c r="O244" i="19"/>
  <c r="P244" i="19" s="1"/>
  <c r="M244" i="19"/>
  <c r="N244" i="19" s="1"/>
  <c r="L244" i="19"/>
  <c r="O243" i="19"/>
  <c r="P243" i="19" s="1"/>
  <c r="Q243" i="19" s="1"/>
  <c r="M243" i="19"/>
  <c r="N243" i="19" s="1"/>
  <c r="L243" i="19"/>
  <c r="P242" i="19"/>
  <c r="Q242" i="19" s="1"/>
  <c r="O242" i="19"/>
  <c r="M242" i="19"/>
  <c r="N242" i="19" s="1"/>
  <c r="L242" i="19"/>
  <c r="O241" i="19"/>
  <c r="P241" i="19" s="1"/>
  <c r="Q241" i="19" s="1"/>
  <c r="N241" i="19"/>
  <c r="M241" i="19"/>
  <c r="L241" i="19"/>
  <c r="Q240" i="19"/>
  <c r="O240" i="19"/>
  <c r="P240" i="19" s="1"/>
  <c r="M240" i="19"/>
  <c r="N240" i="19" s="1"/>
  <c r="L240" i="19"/>
  <c r="P239" i="19"/>
  <c r="Q239" i="19" s="1"/>
  <c r="O239" i="19"/>
  <c r="M239" i="19"/>
  <c r="N239" i="19" s="1"/>
  <c r="L239" i="19"/>
  <c r="P238" i="19"/>
  <c r="Q238" i="19" s="1"/>
  <c r="O238" i="19"/>
  <c r="N238" i="19"/>
  <c r="M238" i="19"/>
  <c r="I238" i="19"/>
  <c r="L238" i="19" s="1"/>
  <c r="O237" i="19"/>
  <c r="P237" i="19" s="1"/>
  <c r="Q237" i="19" s="1"/>
  <c r="M237" i="19"/>
  <c r="N237" i="19" s="1"/>
  <c r="L237" i="19"/>
  <c r="P236" i="19"/>
  <c r="Q236" i="19" s="1"/>
  <c r="O236" i="19"/>
  <c r="M236" i="19"/>
  <c r="N236" i="19" s="1"/>
  <c r="L236" i="19"/>
  <c r="Q235" i="19"/>
  <c r="P235" i="19"/>
  <c r="O235" i="19"/>
  <c r="N235" i="19"/>
  <c r="M235" i="19"/>
  <c r="L235" i="19"/>
  <c r="O234" i="19"/>
  <c r="P234" i="19" s="1"/>
  <c r="Q234" i="19" s="1"/>
  <c r="N234" i="19"/>
  <c r="M234" i="19"/>
  <c r="L234" i="19"/>
  <c r="O233" i="19"/>
  <c r="P233" i="19" s="1"/>
  <c r="Q233" i="19" s="1"/>
  <c r="M233" i="19"/>
  <c r="N233" i="19" s="1"/>
  <c r="L233" i="19"/>
  <c r="P232" i="19"/>
  <c r="Q232" i="19" s="1"/>
  <c r="O232" i="19"/>
  <c r="M232" i="19"/>
  <c r="N232" i="19" s="1"/>
  <c r="L232" i="19"/>
  <c r="P231" i="19"/>
  <c r="Q231" i="19" s="1"/>
  <c r="O231" i="19"/>
  <c r="N231" i="19"/>
  <c r="M231" i="19"/>
  <c r="L231" i="19"/>
  <c r="O230" i="19"/>
  <c r="P230" i="19" s="1"/>
  <c r="Q230" i="19" s="1"/>
  <c r="N230" i="19"/>
  <c r="M230" i="19"/>
  <c r="L230" i="19"/>
  <c r="O229" i="19"/>
  <c r="P229" i="19" s="1"/>
  <c r="Q229" i="19" s="1"/>
  <c r="M229" i="19"/>
  <c r="N229" i="19" s="1"/>
  <c r="L229" i="19"/>
  <c r="O228" i="19"/>
  <c r="P228" i="19" s="1"/>
  <c r="N228" i="19"/>
  <c r="O227" i="19"/>
  <c r="P227" i="19" s="1"/>
  <c r="N227" i="19"/>
  <c r="P226" i="19"/>
  <c r="O226" i="19"/>
  <c r="N226" i="19"/>
  <c r="O225" i="19"/>
  <c r="P225" i="19" s="1"/>
  <c r="Q225" i="19" s="1"/>
  <c r="N225" i="19"/>
  <c r="M225" i="19"/>
  <c r="L225" i="19"/>
  <c r="P224" i="19"/>
  <c r="O224" i="19"/>
  <c r="N224" i="19"/>
  <c r="O223" i="19"/>
  <c r="P223" i="19" s="1"/>
  <c r="N223" i="19"/>
  <c r="P222" i="19"/>
  <c r="Q222" i="19" s="1"/>
  <c r="O222" i="19"/>
  <c r="M222" i="19"/>
  <c r="N222" i="19" s="1"/>
  <c r="L222" i="19"/>
  <c r="P221" i="19"/>
  <c r="Q221" i="19" s="1"/>
  <c r="O221" i="19"/>
  <c r="N221" i="19"/>
  <c r="M221" i="19"/>
  <c r="L221" i="19"/>
  <c r="O220" i="19"/>
  <c r="P220" i="19" s="1"/>
  <c r="Q220" i="19" s="1"/>
  <c r="N220" i="19"/>
  <c r="M220" i="19"/>
  <c r="L220" i="19"/>
  <c r="P219" i="19"/>
  <c r="O219" i="19"/>
  <c r="N219" i="19"/>
  <c r="O218" i="19"/>
  <c r="P218" i="19" s="1"/>
  <c r="N218" i="19"/>
  <c r="P217" i="19"/>
  <c r="Q217" i="19" s="1"/>
  <c r="O217" i="19"/>
  <c r="M217" i="19"/>
  <c r="N217" i="19" s="1"/>
  <c r="L217" i="19"/>
  <c r="O216" i="19"/>
  <c r="P216" i="19" s="1"/>
  <c r="N216" i="19"/>
  <c r="P215" i="19"/>
  <c r="O215" i="19"/>
  <c r="N215" i="19"/>
  <c r="N214" i="19"/>
  <c r="H214" i="19"/>
  <c r="O214" i="19" s="1"/>
  <c r="P214" i="19" s="1"/>
  <c r="O213" i="19"/>
  <c r="P213" i="19" s="1"/>
  <c r="N213" i="19"/>
  <c r="H213" i="19"/>
  <c r="N212" i="19"/>
  <c r="H212" i="19"/>
  <c r="O212" i="19" s="1"/>
  <c r="P212" i="19" s="1"/>
  <c r="O211" i="19"/>
  <c r="P211" i="19" s="1"/>
  <c r="N211" i="19"/>
  <c r="O210" i="19"/>
  <c r="P210" i="19" s="1"/>
  <c r="N210" i="19"/>
  <c r="P209" i="19"/>
  <c r="Q209" i="19" s="1"/>
  <c r="O209" i="19"/>
  <c r="N209" i="19"/>
  <c r="M209" i="19"/>
  <c r="L209" i="19"/>
  <c r="P208" i="19"/>
  <c r="O208" i="19"/>
  <c r="N208" i="19"/>
  <c r="P207" i="19"/>
  <c r="O207" i="19"/>
  <c r="N207" i="19"/>
  <c r="P206" i="19"/>
  <c r="O206" i="19"/>
  <c r="N206" i="19"/>
  <c r="O205" i="19"/>
  <c r="P205" i="19" s="1"/>
  <c r="Q205" i="19" s="1"/>
  <c r="M205" i="19"/>
  <c r="N205" i="19" s="1"/>
  <c r="L205" i="19"/>
  <c r="P204" i="19"/>
  <c r="Q204" i="19" s="1"/>
  <c r="O204" i="19"/>
  <c r="M204" i="19"/>
  <c r="N204" i="19" s="1"/>
  <c r="L204" i="19"/>
  <c r="O203" i="19"/>
  <c r="P203" i="19" s="1"/>
  <c r="N203" i="19"/>
  <c r="O202" i="19"/>
  <c r="P202" i="19" s="1"/>
  <c r="Q202" i="19" s="1"/>
  <c r="N202" i="19"/>
  <c r="M202" i="19"/>
  <c r="L202" i="19"/>
  <c r="Q201" i="19"/>
  <c r="O201" i="19"/>
  <c r="P201" i="19" s="1"/>
  <c r="M201" i="19"/>
  <c r="N201" i="19" s="1"/>
  <c r="L201" i="19"/>
  <c r="O200" i="19"/>
  <c r="P200" i="19" s="1"/>
  <c r="N200" i="19"/>
  <c r="P199" i="19"/>
  <c r="Q199" i="19" s="1"/>
  <c r="O199" i="19"/>
  <c r="M199" i="19"/>
  <c r="N199" i="19" s="1"/>
  <c r="L199" i="19"/>
  <c r="P198" i="19"/>
  <c r="O198" i="19"/>
  <c r="N198" i="19"/>
  <c r="P197" i="19"/>
  <c r="O197" i="19"/>
  <c r="N197" i="19"/>
  <c r="P196" i="19"/>
  <c r="O196" i="19"/>
  <c r="N196" i="19"/>
  <c r="Q195" i="19"/>
  <c r="O195" i="19"/>
  <c r="P195" i="19" s="1"/>
  <c r="M195" i="19"/>
  <c r="N195" i="19" s="1"/>
  <c r="L195" i="19"/>
  <c r="O194" i="19"/>
  <c r="P194" i="19" s="1"/>
  <c r="N194" i="19"/>
  <c r="O193" i="19"/>
  <c r="P193" i="19" s="1"/>
  <c r="N193" i="19"/>
  <c r="O192" i="19"/>
  <c r="P192" i="19" s="1"/>
  <c r="N192" i="19"/>
  <c r="P191" i="19"/>
  <c r="Q191" i="19" s="1"/>
  <c r="O191" i="19"/>
  <c r="N191" i="19"/>
  <c r="M191" i="19"/>
  <c r="L191" i="19"/>
  <c r="O190" i="19"/>
  <c r="P190" i="19" s="1"/>
  <c r="Q190" i="19" s="1"/>
  <c r="N190" i="19"/>
  <c r="M190" i="19"/>
  <c r="L190" i="19"/>
  <c r="O189" i="19"/>
  <c r="P189" i="19" s="1"/>
  <c r="Q189" i="19" s="1"/>
  <c r="M189" i="19"/>
  <c r="N189" i="19" s="1"/>
  <c r="L189" i="19"/>
  <c r="O188" i="19"/>
  <c r="P188" i="19" s="1"/>
  <c r="N188" i="19"/>
  <c r="P187" i="19"/>
  <c r="Q187" i="19" s="1"/>
  <c r="O187" i="19"/>
  <c r="N187" i="19"/>
  <c r="M187" i="19"/>
  <c r="L187" i="19"/>
  <c r="P186" i="19"/>
  <c r="O186" i="19"/>
  <c r="N186" i="19"/>
  <c r="N185" i="19"/>
  <c r="H185" i="19"/>
  <c r="O185" i="19" s="1"/>
  <c r="P185" i="19" s="1"/>
  <c r="O184" i="19"/>
  <c r="P184" i="19" s="1"/>
  <c r="N184" i="19"/>
  <c r="O183" i="19"/>
  <c r="P183" i="19" s="1"/>
  <c r="N183" i="19"/>
  <c r="P182" i="19"/>
  <c r="O182" i="19"/>
  <c r="N182" i="19"/>
  <c r="P181" i="19"/>
  <c r="O181" i="19"/>
  <c r="N181" i="19"/>
  <c r="P180" i="19"/>
  <c r="O180" i="19"/>
  <c r="N180" i="19"/>
  <c r="P179" i="19"/>
  <c r="O179" i="19"/>
  <c r="N179" i="19"/>
  <c r="O178" i="19"/>
  <c r="P178" i="19" s="1"/>
  <c r="Q178" i="19" s="1"/>
  <c r="M178" i="19"/>
  <c r="N178" i="19" s="1"/>
  <c r="L178" i="19"/>
  <c r="O177" i="19"/>
  <c r="P177" i="19" s="1"/>
  <c r="N177" i="19"/>
  <c r="O176" i="19"/>
  <c r="P176" i="19" s="1"/>
  <c r="N176" i="19"/>
  <c r="O175" i="19"/>
  <c r="P175" i="19" s="1"/>
  <c r="N175" i="19"/>
  <c r="P174" i="19"/>
  <c r="O174" i="19"/>
  <c r="N174" i="19"/>
  <c r="P173" i="19"/>
  <c r="O173" i="19"/>
  <c r="N173" i="19"/>
  <c r="P172" i="19"/>
  <c r="O172" i="19"/>
  <c r="N172" i="19"/>
  <c r="O171" i="19"/>
  <c r="P171" i="19" s="1"/>
  <c r="Q171" i="19" s="1"/>
  <c r="M171" i="19"/>
  <c r="N171" i="19" s="1"/>
  <c r="L171" i="19"/>
  <c r="O170" i="19"/>
  <c r="P170" i="19" s="1"/>
  <c r="N170" i="19"/>
  <c r="O169" i="19"/>
  <c r="P169" i="19" s="1"/>
  <c r="N169" i="19"/>
  <c r="P168" i="19"/>
  <c r="O168" i="19"/>
  <c r="N168" i="19"/>
  <c r="P167" i="19"/>
  <c r="O167" i="19"/>
  <c r="N167" i="19"/>
  <c r="P166" i="19"/>
  <c r="O166" i="19"/>
  <c r="N166" i="19"/>
  <c r="P165" i="19"/>
  <c r="O165" i="19"/>
  <c r="N165" i="19"/>
  <c r="O164" i="19"/>
  <c r="P164" i="19" s="1"/>
  <c r="Q164" i="19" s="1"/>
  <c r="M164" i="19"/>
  <c r="N164" i="19" s="1"/>
  <c r="L164" i="19"/>
  <c r="O163" i="19"/>
  <c r="P163" i="19" s="1"/>
  <c r="N163" i="19"/>
  <c r="P162" i="19"/>
  <c r="Q162" i="19" s="1"/>
  <c r="O162" i="19"/>
  <c r="N162" i="19"/>
  <c r="M162" i="19"/>
  <c r="L162" i="19"/>
  <c r="P161" i="19"/>
  <c r="O161" i="19"/>
  <c r="N161" i="19"/>
  <c r="P160" i="19"/>
  <c r="O160" i="19"/>
  <c r="N160" i="19"/>
  <c r="P159" i="19"/>
  <c r="O159" i="19"/>
  <c r="N159" i="19"/>
  <c r="O158" i="19"/>
  <c r="P158" i="19" s="1"/>
  <c r="Q158" i="19" s="1"/>
  <c r="M158" i="19"/>
  <c r="N158" i="19" s="1"/>
  <c r="L158" i="19"/>
  <c r="P157" i="19"/>
  <c r="Q157" i="19" s="1"/>
  <c r="O157" i="19"/>
  <c r="M157" i="19"/>
  <c r="N157" i="19" s="1"/>
  <c r="L157" i="19"/>
  <c r="Q156" i="19"/>
  <c r="P156" i="19"/>
  <c r="O156" i="19"/>
  <c r="N156" i="19"/>
  <c r="M156" i="19"/>
  <c r="L156" i="19"/>
  <c r="P155" i="19"/>
  <c r="O155" i="19"/>
  <c r="N155" i="19"/>
  <c r="O154" i="19"/>
  <c r="P154" i="19" s="1"/>
  <c r="Q154" i="19" s="1"/>
  <c r="M154" i="19"/>
  <c r="N154" i="19" s="1"/>
  <c r="L154" i="19"/>
  <c r="P153" i="19"/>
  <c r="Q153" i="19" s="1"/>
  <c r="O153" i="19"/>
  <c r="M153" i="19"/>
  <c r="N153" i="19" s="1"/>
  <c r="L153" i="19"/>
  <c r="P152" i="19"/>
  <c r="Q152" i="19" s="1"/>
  <c r="O152" i="19"/>
  <c r="M152" i="19"/>
  <c r="N152" i="19" s="1"/>
  <c r="L152" i="19"/>
  <c r="O151" i="19"/>
  <c r="P151" i="19" s="1"/>
  <c r="Q151" i="19" s="1"/>
  <c r="N151" i="19"/>
  <c r="M151" i="19"/>
  <c r="L151" i="19"/>
  <c r="P150" i="19"/>
  <c r="O150" i="19"/>
  <c r="N150" i="19"/>
  <c r="O149" i="19"/>
  <c r="P149" i="19" s="1"/>
  <c r="N149" i="19"/>
  <c r="O148" i="19"/>
  <c r="P148" i="19" s="1"/>
  <c r="Q148" i="19" s="1"/>
  <c r="M148" i="19"/>
  <c r="N148" i="19" s="1"/>
  <c r="L148" i="19"/>
  <c r="P147" i="19"/>
  <c r="Q147" i="19" s="1"/>
  <c r="O147" i="19"/>
  <c r="N147" i="19"/>
  <c r="M147" i="19"/>
  <c r="L147" i="19"/>
  <c r="O146" i="19"/>
  <c r="P146" i="19" s="1"/>
  <c r="Q146" i="19" s="1"/>
  <c r="N146" i="19"/>
  <c r="M146" i="19"/>
  <c r="L146" i="19"/>
  <c r="P145" i="19"/>
  <c r="O145" i="19"/>
  <c r="N145" i="19"/>
  <c r="O144" i="19"/>
  <c r="P144" i="19" s="1"/>
  <c r="N144" i="19"/>
  <c r="O143" i="19"/>
  <c r="P143" i="19" s="1"/>
  <c r="N143" i="19"/>
  <c r="O142" i="19"/>
  <c r="P142" i="19" s="1"/>
  <c r="N142" i="19"/>
  <c r="O141" i="19"/>
  <c r="P141" i="19" s="1"/>
  <c r="N141" i="19"/>
  <c r="O140" i="19"/>
  <c r="P140" i="19" s="1"/>
  <c r="N140" i="19"/>
  <c r="O139" i="19"/>
  <c r="P139" i="19" s="1"/>
  <c r="Q139" i="19" s="1"/>
  <c r="N139" i="19"/>
  <c r="M139" i="19"/>
  <c r="L139" i="19"/>
  <c r="Q138" i="19"/>
  <c r="O138" i="19"/>
  <c r="P138" i="19" s="1"/>
  <c r="M138" i="19"/>
  <c r="N138" i="19" s="1"/>
  <c r="L138" i="19"/>
  <c r="O137" i="19"/>
  <c r="P137" i="19" s="1"/>
  <c r="N137" i="19"/>
  <c r="O136" i="19"/>
  <c r="P136" i="19" s="1"/>
  <c r="N136" i="19"/>
  <c r="O135" i="19"/>
  <c r="P135" i="19" s="1"/>
  <c r="N135" i="19"/>
  <c r="Q134" i="19"/>
  <c r="P134" i="19"/>
  <c r="O134" i="19"/>
  <c r="N134" i="19"/>
  <c r="M134" i="19"/>
  <c r="L134" i="19"/>
  <c r="P133" i="19"/>
  <c r="O133" i="19"/>
  <c r="N133" i="19"/>
  <c r="O132" i="19"/>
  <c r="P132" i="19" s="1"/>
  <c r="Q132" i="19" s="1"/>
  <c r="M132" i="19"/>
  <c r="N132" i="19" s="1"/>
  <c r="L132" i="19"/>
  <c r="O131" i="19"/>
  <c r="P131" i="19" s="1"/>
  <c r="N131" i="19"/>
  <c r="O130" i="19"/>
  <c r="P130" i="19" s="1"/>
  <c r="N130" i="19"/>
  <c r="O129" i="19"/>
  <c r="P129" i="19" s="1"/>
  <c r="N129" i="19"/>
  <c r="P128" i="19"/>
  <c r="Q128" i="19" s="1"/>
  <c r="O128" i="19"/>
  <c r="N128" i="19"/>
  <c r="M128" i="19"/>
  <c r="L128" i="19"/>
  <c r="O127" i="19"/>
  <c r="P127" i="19" s="1"/>
  <c r="Q127" i="19" s="1"/>
  <c r="N127" i="19"/>
  <c r="M127" i="19"/>
  <c r="L127" i="19"/>
  <c r="O126" i="19"/>
  <c r="P126" i="19" s="1"/>
  <c r="N126" i="19"/>
  <c r="O125" i="19"/>
  <c r="P125" i="19" s="1"/>
  <c r="Q125" i="19" s="1"/>
  <c r="M125" i="19"/>
  <c r="N125" i="19" s="1"/>
  <c r="L125" i="19"/>
  <c r="O124" i="19"/>
  <c r="P124" i="19" s="1"/>
  <c r="N124" i="19"/>
  <c r="P123" i="19"/>
  <c r="O123" i="19"/>
  <c r="N123" i="19"/>
  <c r="O122" i="19"/>
  <c r="P122" i="19" s="1"/>
  <c r="Q122" i="19" s="1"/>
  <c r="N122" i="19"/>
  <c r="M122" i="19"/>
  <c r="L122" i="19"/>
  <c r="O121" i="19"/>
  <c r="P121" i="19" s="1"/>
  <c r="Q121" i="19" s="1"/>
  <c r="M121" i="19"/>
  <c r="N121" i="19" s="1"/>
  <c r="L121" i="19"/>
  <c r="P120" i="19"/>
  <c r="Q120" i="19" s="1"/>
  <c r="O120" i="19"/>
  <c r="M120" i="19"/>
  <c r="N120" i="19" s="1"/>
  <c r="L120" i="19"/>
  <c r="P119" i="19"/>
  <c r="Q119" i="19" s="1"/>
  <c r="O119" i="19"/>
  <c r="N119" i="19"/>
  <c r="M119" i="19"/>
  <c r="L119" i="19"/>
  <c r="P118" i="19"/>
  <c r="O118" i="19"/>
  <c r="N118" i="19"/>
  <c r="O117" i="19"/>
  <c r="P117" i="19" s="1"/>
  <c r="Q117" i="19" s="1"/>
  <c r="N117" i="19"/>
  <c r="M117" i="19"/>
  <c r="L117" i="19"/>
  <c r="O116" i="19"/>
  <c r="P116" i="19" s="1"/>
  <c r="Q116" i="19" s="1"/>
  <c r="M116" i="19"/>
  <c r="N116" i="19" s="1"/>
  <c r="L116" i="19"/>
  <c r="P115" i="19"/>
  <c r="Q115" i="19" s="1"/>
  <c r="O115" i="19"/>
  <c r="M115" i="19"/>
  <c r="N115" i="19" s="1"/>
  <c r="L115" i="19"/>
  <c r="P114" i="19"/>
  <c r="Q114" i="19" s="1"/>
  <c r="O114" i="19"/>
  <c r="N114" i="19"/>
  <c r="M114" i="19"/>
  <c r="L114" i="19"/>
  <c r="P113" i="19"/>
  <c r="O113" i="19"/>
  <c r="N113" i="19"/>
  <c r="Q112" i="19"/>
  <c r="O112" i="19"/>
  <c r="P112" i="19" s="1"/>
  <c r="M112" i="19"/>
  <c r="N112" i="19" s="1"/>
  <c r="L112" i="19"/>
  <c r="O111" i="19"/>
  <c r="P111" i="19" s="1"/>
  <c r="N111" i="19"/>
  <c r="O110" i="19"/>
  <c r="P110" i="19" s="1"/>
  <c r="N110" i="19"/>
  <c r="O109" i="19"/>
  <c r="P109" i="19" s="1"/>
  <c r="N109" i="19"/>
  <c r="Q108" i="19"/>
  <c r="P108" i="19"/>
  <c r="O108" i="19"/>
  <c r="N108" i="19"/>
  <c r="M108" i="19"/>
  <c r="L108" i="19"/>
  <c r="O107" i="19"/>
  <c r="P107" i="19" s="1"/>
  <c r="Q107" i="19" s="1"/>
  <c r="N107" i="19"/>
  <c r="M107" i="19"/>
  <c r="L107" i="19"/>
  <c r="O106" i="19"/>
  <c r="P106" i="19" s="1"/>
  <c r="Q106" i="19" s="1"/>
  <c r="M106" i="19"/>
  <c r="N106" i="19" s="1"/>
  <c r="L106" i="19"/>
  <c r="O105" i="19"/>
  <c r="P105" i="19" s="1"/>
  <c r="N105" i="19"/>
  <c r="O104" i="19"/>
  <c r="P104" i="19" s="1"/>
  <c r="N104" i="19"/>
  <c r="O103" i="19"/>
  <c r="P103" i="19" s="1"/>
  <c r="N103" i="19"/>
  <c r="O102" i="19"/>
  <c r="P102" i="19" s="1"/>
  <c r="Q102" i="19" s="1"/>
  <c r="N102" i="19"/>
  <c r="M102" i="19"/>
  <c r="L102" i="19"/>
  <c r="P101" i="19"/>
  <c r="O101" i="19"/>
  <c r="N101" i="19"/>
  <c r="O100" i="19"/>
  <c r="P100" i="19" s="1"/>
  <c r="N100" i="19"/>
  <c r="O99" i="19"/>
  <c r="P99" i="19" s="1"/>
  <c r="N99" i="19"/>
  <c r="P98" i="19"/>
  <c r="Q98" i="19" s="1"/>
  <c r="O98" i="19"/>
  <c r="M98" i="19"/>
  <c r="N98" i="19" s="1"/>
  <c r="L98" i="19"/>
  <c r="Q97" i="19"/>
  <c r="P97" i="19"/>
  <c r="O97" i="19"/>
  <c r="N97" i="19"/>
  <c r="M97" i="19"/>
  <c r="L97" i="19"/>
  <c r="O96" i="19"/>
  <c r="P96" i="19" s="1"/>
  <c r="Q96" i="19" s="1"/>
  <c r="N96" i="19"/>
  <c r="M96" i="19"/>
  <c r="L96" i="19"/>
  <c r="O95" i="19"/>
  <c r="P95" i="19" s="1"/>
  <c r="N95" i="19"/>
  <c r="P94" i="19"/>
  <c r="Q94" i="19" s="1"/>
  <c r="O94" i="19"/>
  <c r="M94" i="19"/>
  <c r="N94" i="19" s="1"/>
  <c r="L94" i="19"/>
  <c r="P93" i="19"/>
  <c r="Q93" i="19" s="1"/>
  <c r="O93" i="19"/>
  <c r="N93" i="19"/>
  <c r="M93" i="19"/>
  <c r="L93" i="19"/>
  <c r="O92" i="19"/>
  <c r="P92" i="19" s="1"/>
  <c r="Q92" i="19" s="1"/>
  <c r="N92" i="19"/>
  <c r="M92" i="19"/>
  <c r="L92" i="19"/>
  <c r="O91" i="19"/>
  <c r="P91" i="19" s="1"/>
  <c r="Q91" i="19" s="1"/>
  <c r="M91" i="19"/>
  <c r="N91" i="19" s="1"/>
  <c r="L91" i="19"/>
  <c r="O90" i="19"/>
  <c r="P90" i="19" s="1"/>
  <c r="N90" i="19"/>
  <c r="O89" i="19"/>
  <c r="P89" i="19" s="1"/>
  <c r="N89" i="19"/>
  <c r="P88" i="19"/>
  <c r="Q88" i="19" s="1"/>
  <c r="O88" i="19"/>
  <c r="M88" i="19"/>
  <c r="N88" i="19" s="1"/>
  <c r="L88" i="19"/>
  <c r="P87" i="19"/>
  <c r="O87" i="19"/>
  <c r="N87" i="19"/>
  <c r="P86" i="19"/>
  <c r="O86" i="19"/>
  <c r="N86" i="19"/>
  <c r="P85" i="19"/>
  <c r="O85" i="19"/>
  <c r="N85" i="19"/>
  <c r="O84" i="19"/>
  <c r="P84" i="19" s="1"/>
  <c r="N84" i="19"/>
  <c r="O83" i="19"/>
  <c r="P83" i="19" s="1"/>
  <c r="N83" i="19"/>
  <c r="O82" i="19"/>
  <c r="P82" i="19" s="1"/>
  <c r="N82" i="19"/>
  <c r="O81" i="19"/>
  <c r="P81" i="19" s="1"/>
  <c r="N81" i="19"/>
  <c r="P80" i="19"/>
  <c r="O80" i="19"/>
  <c r="N80" i="19"/>
  <c r="P79" i="19"/>
  <c r="O79" i="19"/>
  <c r="N79" i="19"/>
  <c r="O78" i="19"/>
  <c r="P78" i="19" s="1"/>
  <c r="Q78" i="19" s="1"/>
  <c r="N78" i="19"/>
  <c r="M78" i="19"/>
  <c r="L78" i="19"/>
  <c r="O77" i="19"/>
  <c r="P77" i="19" s="1"/>
  <c r="N77" i="19"/>
  <c r="O76" i="19"/>
  <c r="P76" i="19" s="1"/>
  <c r="N76" i="19"/>
  <c r="O75" i="19"/>
  <c r="P75" i="19" s="1"/>
  <c r="N75" i="19"/>
  <c r="P74" i="19"/>
  <c r="Q74" i="19" s="1"/>
  <c r="O74" i="19"/>
  <c r="N74" i="19"/>
  <c r="M74" i="19"/>
  <c r="L74" i="19"/>
  <c r="P73" i="19"/>
  <c r="O73" i="19"/>
  <c r="N73" i="19"/>
  <c r="P72" i="19"/>
  <c r="O72" i="19"/>
  <c r="N72" i="19"/>
  <c r="P71" i="19"/>
  <c r="O71" i="19"/>
  <c r="N71" i="19"/>
  <c r="O70" i="19"/>
  <c r="P70" i="19" s="1"/>
  <c r="Q70" i="19" s="1"/>
  <c r="M70" i="19"/>
  <c r="N70" i="19" s="1"/>
  <c r="L70" i="19"/>
  <c r="O69" i="19"/>
  <c r="P69" i="19" s="1"/>
  <c r="N69" i="19"/>
  <c r="P68" i="19"/>
  <c r="Q68" i="19" s="1"/>
  <c r="O68" i="19"/>
  <c r="M68" i="19"/>
  <c r="N68" i="19" s="1"/>
  <c r="L68" i="19"/>
  <c r="O67" i="19"/>
  <c r="P67" i="19" s="1"/>
  <c r="Q67" i="19" s="1"/>
  <c r="N67" i="19"/>
  <c r="M67" i="19"/>
  <c r="L67" i="19"/>
  <c r="Q66" i="19"/>
  <c r="O66" i="19"/>
  <c r="P66" i="19" s="1"/>
  <c r="M66" i="19"/>
  <c r="N66" i="19" s="1"/>
  <c r="L66" i="19"/>
  <c r="P65" i="19"/>
  <c r="Q65" i="19" s="1"/>
  <c r="O65" i="19"/>
  <c r="M65" i="19"/>
  <c r="N65" i="19" s="1"/>
  <c r="L65" i="19"/>
  <c r="O64" i="19"/>
  <c r="P64" i="19" s="1"/>
  <c r="N64" i="19"/>
  <c r="O63" i="19"/>
  <c r="P63" i="19" s="1"/>
  <c r="N63" i="19"/>
  <c r="P62" i="19"/>
  <c r="O62" i="19"/>
  <c r="N62" i="19"/>
  <c r="P61" i="19"/>
  <c r="O61" i="19"/>
  <c r="N61" i="19"/>
  <c r="P60" i="19"/>
  <c r="O60" i="19"/>
  <c r="N60" i="19"/>
  <c r="O59" i="19"/>
  <c r="P59" i="19" s="1"/>
  <c r="Q59" i="19" s="1"/>
  <c r="M59" i="19"/>
  <c r="N59" i="19" s="1"/>
  <c r="L59" i="19"/>
  <c r="P58" i="19"/>
  <c r="Q58" i="19" s="1"/>
  <c r="O58" i="19"/>
  <c r="M58" i="19"/>
  <c r="N58" i="19" s="1"/>
  <c r="L58" i="19"/>
  <c r="P57" i="19"/>
  <c r="Q57" i="19" s="1"/>
  <c r="O57" i="19"/>
  <c r="N57" i="19"/>
  <c r="M57" i="19"/>
  <c r="L57" i="19"/>
  <c r="P56" i="19"/>
  <c r="O56" i="19"/>
  <c r="N56" i="19"/>
  <c r="P55" i="19"/>
  <c r="O55" i="19"/>
  <c r="N55" i="19"/>
  <c r="O54" i="19"/>
  <c r="P54" i="19" s="1"/>
  <c r="N54" i="19"/>
  <c r="O53" i="19"/>
  <c r="P53" i="19" s="1"/>
  <c r="N53" i="19"/>
  <c r="O52" i="19"/>
  <c r="P52" i="19" s="1"/>
  <c r="N52" i="19"/>
  <c r="O51" i="19"/>
  <c r="P51" i="19" s="1"/>
  <c r="N51" i="19"/>
  <c r="O50" i="19"/>
  <c r="P50" i="19" s="1"/>
  <c r="N50" i="19"/>
  <c r="P49" i="19"/>
  <c r="O49" i="19"/>
  <c r="N49" i="19"/>
  <c r="P48" i="19"/>
  <c r="O48" i="19"/>
  <c r="N48" i="19"/>
  <c r="P47" i="19"/>
  <c r="O47" i="19"/>
  <c r="N47" i="19"/>
  <c r="O46" i="19"/>
  <c r="P46" i="19" s="1"/>
  <c r="N46" i="19"/>
  <c r="O45" i="19"/>
  <c r="P45" i="19" s="1"/>
  <c r="N45" i="19"/>
  <c r="O44" i="19"/>
  <c r="P44" i="19" s="1"/>
  <c r="N44" i="19"/>
  <c r="O43" i="19"/>
  <c r="P43" i="19" s="1"/>
  <c r="N43" i="19"/>
  <c r="P42" i="19"/>
  <c r="Q42" i="19" s="1"/>
  <c r="O42" i="19"/>
  <c r="N42" i="19"/>
  <c r="M42" i="19"/>
  <c r="L42" i="19"/>
  <c r="P41" i="19"/>
  <c r="O41" i="19"/>
  <c r="N41" i="19"/>
  <c r="P40" i="19"/>
  <c r="O40" i="19"/>
  <c r="N40" i="19"/>
  <c r="O39" i="19"/>
  <c r="P39" i="19" s="1"/>
  <c r="Q39" i="19" s="1"/>
  <c r="M39" i="19"/>
  <c r="N39" i="19" s="1"/>
  <c r="L39" i="19"/>
  <c r="O38" i="19"/>
  <c r="P38" i="19" s="1"/>
  <c r="N38" i="19"/>
  <c r="P37" i="19"/>
  <c r="Q37" i="19" s="1"/>
  <c r="O37" i="19"/>
  <c r="N37" i="19"/>
  <c r="M37" i="19"/>
  <c r="L37" i="19"/>
  <c r="O36" i="19"/>
  <c r="P36" i="19" s="1"/>
  <c r="Q36" i="19" s="1"/>
  <c r="N36" i="19"/>
  <c r="M36" i="19"/>
  <c r="L36" i="19"/>
  <c r="P35" i="19"/>
  <c r="O35" i="19"/>
  <c r="N35" i="19"/>
  <c r="O34" i="19"/>
  <c r="P34" i="19" s="1"/>
  <c r="Q34" i="19" s="1"/>
  <c r="M34" i="19"/>
  <c r="N34" i="19" s="1"/>
  <c r="L34" i="19"/>
  <c r="P33" i="19"/>
  <c r="Q33" i="19" s="1"/>
  <c r="O33" i="19"/>
  <c r="M33" i="19"/>
  <c r="N33" i="19" s="1"/>
  <c r="L33" i="19"/>
  <c r="P32" i="19"/>
  <c r="Q32" i="19" s="1"/>
  <c r="O32" i="19"/>
  <c r="N32" i="19"/>
  <c r="M32" i="19"/>
  <c r="L32" i="19"/>
  <c r="Q31" i="19"/>
  <c r="O31" i="19"/>
  <c r="P31" i="19" s="1"/>
  <c r="N31" i="19"/>
  <c r="M31" i="19"/>
  <c r="L31" i="19"/>
  <c r="O30" i="19"/>
  <c r="P30" i="19" s="1"/>
  <c r="Q30" i="19" s="1"/>
  <c r="M30" i="19"/>
  <c r="N30" i="19" s="1"/>
  <c r="L30" i="19"/>
  <c r="O29" i="19"/>
  <c r="P29" i="19" s="1"/>
  <c r="N29" i="19"/>
  <c r="P28" i="19"/>
  <c r="Q28" i="19" s="1"/>
  <c r="O28" i="19"/>
  <c r="N28" i="19"/>
  <c r="M28" i="19"/>
  <c r="L28" i="19"/>
  <c r="O27" i="19"/>
  <c r="P27" i="19" s="1"/>
  <c r="Q27" i="19" s="1"/>
  <c r="N27" i="19"/>
  <c r="M27" i="19"/>
  <c r="L27" i="19"/>
  <c r="O26" i="19"/>
  <c r="P26" i="19" s="1"/>
  <c r="Q26" i="19" s="1"/>
  <c r="M26" i="19"/>
  <c r="N26" i="19" s="1"/>
  <c r="L26" i="19"/>
  <c r="O25" i="19"/>
  <c r="P25" i="19" s="1"/>
  <c r="N25" i="19"/>
  <c r="P24" i="19"/>
  <c r="Q24" i="19" s="1"/>
  <c r="O24" i="19"/>
  <c r="M24" i="19"/>
  <c r="N24" i="19" s="1"/>
  <c r="L24" i="19"/>
  <c r="P23" i="19"/>
  <c r="O23" i="19"/>
  <c r="N23" i="19"/>
  <c r="O22" i="19"/>
  <c r="P22" i="19" s="1"/>
  <c r="Q22" i="19" s="1"/>
  <c r="N22" i="19"/>
  <c r="M22" i="19"/>
  <c r="L22" i="19"/>
  <c r="Q21" i="19"/>
  <c r="O21" i="19"/>
  <c r="P21" i="19" s="1"/>
  <c r="M21" i="19"/>
  <c r="N21" i="19" s="1"/>
  <c r="L21" i="19"/>
  <c r="O20" i="19"/>
  <c r="P20" i="19" s="1"/>
  <c r="N20" i="19"/>
  <c r="O19" i="19"/>
  <c r="P19" i="19" s="1"/>
  <c r="N19" i="19"/>
  <c r="O18" i="19"/>
  <c r="P18" i="19" s="1"/>
  <c r="N18" i="19"/>
  <c r="P17" i="19"/>
  <c r="Q17" i="19" s="1"/>
  <c r="O17" i="19"/>
  <c r="N17" i="19"/>
  <c r="M17" i="19"/>
  <c r="L17" i="19"/>
  <c r="P16" i="19"/>
  <c r="O16" i="19"/>
  <c r="N16" i="19"/>
  <c r="P15" i="19"/>
  <c r="O15" i="19"/>
  <c r="N15" i="19"/>
  <c r="O14" i="19"/>
  <c r="P14" i="19" s="1"/>
  <c r="N14" i="19"/>
  <c r="O13" i="19"/>
  <c r="P13" i="19" s="1"/>
  <c r="N13" i="19"/>
  <c r="O12" i="19"/>
  <c r="N12" i="19"/>
  <c r="O11" i="19"/>
  <c r="P11" i="19" s="1"/>
  <c r="N11" i="19"/>
  <c r="P10" i="19"/>
  <c r="Q10" i="19" s="1"/>
  <c r="O10" i="19"/>
  <c r="N10" i="19"/>
  <c r="M10" i="19"/>
  <c r="L10" i="19"/>
  <c r="L511" i="18"/>
  <c r="O510" i="18"/>
  <c r="P510" i="18" s="1"/>
  <c r="Q510" i="18" s="1"/>
  <c r="M510" i="18"/>
  <c r="N510" i="18" s="1"/>
  <c r="L510" i="18"/>
  <c r="O509" i="18"/>
  <c r="P509" i="18" s="1"/>
  <c r="Q509" i="18" s="1"/>
  <c r="M509" i="18"/>
  <c r="N509" i="18" s="1"/>
  <c r="L509" i="18"/>
  <c r="P508" i="18"/>
  <c r="Q508" i="18" s="1"/>
  <c r="O508" i="18"/>
  <c r="N508" i="18"/>
  <c r="M508" i="18"/>
  <c r="L508" i="18"/>
  <c r="O507" i="18"/>
  <c r="N507" i="18"/>
  <c r="O506" i="18"/>
  <c r="N506" i="18"/>
  <c r="O505" i="18"/>
  <c r="N505" i="18"/>
  <c r="O504" i="18"/>
  <c r="N504" i="18"/>
  <c r="O503" i="18"/>
  <c r="N503" i="18"/>
  <c r="O502" i="18"/>
  <c r="N502" i="18"/>
  <c r="O501" i="18"/>
  <c r="N501" i="18"/>
  <c r="O500" i="18"/>
  <c r="N500" i="18"/>
  <c r="O499" i="18"/>
  <c r="N499" i="18"/>
  <c r="O498" i="18"/>
  <c r="N498" i="18"/>
  <c r="O497" i="18"/>
  <c r="N497" i="18"/>
  <c r="O496" i="18"/>
  <c r="N496" i="18"/>
  <c r="O495" i="18"/>
  <c r="N495" i="18"/>
  <c r="O494" i="18"/>
  <c r="N494" i="18"/>
  <c r="O493" i="18"/>
  <c r="N493" i="18"/>
  <c r="O492" i="18"/>
  <c r="N492" i="18"/>
  <c r="O491" i="18"/>
  <c r="N491" i="18"/>
  <c r="O490" i="18"/>
  <c r="N490" i="18"/>
  <c r="O489" i="18"/>
  <c r="N489" i="18"/>
  <c r="O488" i="18"/>
  <c r="N488" i="18"/>
  <c r="O487" i="18"/>
  <c r="N487" i="18"/>
  <c r="O486" i="18"/>
  <c r="N486" i="18"/>
  <c r="O485" i="18"/>
  <c r="N485" i="18"/>
  <c r="O484" i="18"/>
  <c r="N484" i="18"/>
  <c r="O483" i="18"/>
  <c r="N483" i="18"/>
  <c r="O482" i="18"/>
  <c r="N482" i="18"/>
  <c r="O481" i="18"/>
  <c r="N481" i="18"/>
  <c r="O480" i="18"/>
  <c r="N480" i="18"/>
  <c r="O479" i="18"/>
  <c r="N479" i="18"/>
  <c r="O478" i="18"/>
  <c r="N478" i="18"/>
  <c r="O477" i="18"/>
  <c r="N477" i="18"/>
  <c r="O476" i="18"/>
  <c r="N476" i="18"/>
  <c r="O475" i="18"/>
  <c r="N475" i="18"/>
  <c r="O474" i="18"/>
  <c r="N474" i="18"/>
  <c r="O473" i="18"/>
  <c r="N473" i="18"/>
  <c r="O472" i="18"/>
  <c r="N472" i="18"/>
  <c r="O471" i="18"/>
  <c r="N471" i="18"/>
  <c r="O470" i="18"/>
  <c r="N470" i="18"/>
  <c r="O469" i="18"/>
  <c r="N469" i="18"/>
  <c r="O468" i="18"/>
  <c r="N468" i="18"/>
  <c r="O467" i="18"/>
  <c r="N467" i="18"/>
  <c r="O466" i="18"/>
  <c r="N466" i="18"/>
  <c r="O465" i="18"/>
  <c r="N465" i="18"/>
  <c r="O464" i="18"/>
  <c r="N464" i="18"/>
  <c r="O463" i="18"/>
  <c r="N463" i="18"/>
  <c r="O462" i="18"/>
  <c r="N462" i="18"/>
  <c r="O461" i="18"/>
  <c r="N461" i="18"/>
  <c r="O460" i="18"/>
  <c r="N460" i="18"/>
  <c r="O459" i="18"/>
  <c r="N459" i="18"/>
  <c r="O458" i="18"/>
  <c r="N458" i="18"/>
  <c r="O457" i="18"/>
  <c r="N457" i="18"/>
  <c r="O456" i="18"/>
  <c r="N456" i="18"/>
  <c r="O455" i="18"/>
  <c r="N455" i="18"/>
  <c r="O454" i="18"/>
  <c r="N454" i="18"/>
  <c r="O453" i="18"/>
  <c r="N453" i="18"/>
  <c r="O452" i="18"/>
  <c r="N452" i="18"/>
  <c r="O451" i="18"/>
  <c r="N451" i="18"/>
  <c r="O450" i="18"/>
  <c r="N450" i="18"/>
  <c r="O449" i="18"/>
  <c r="N449" i="18"/>
  <c r="O448" i="18"/>
  <c r="N448" i="18"/>
  <c r="O447" i="18"/>
  <c r="N447" i="18"/>
  <c r="O446" i="18"/>
  <c r="N446" i="18"/>
  <c r="O445" i="18"/>
  <c r="N445" i="18"/>
  <c r="O444" i="18"/>
  <c r="N444" i="18"/>
  <c r="O443" i="18"/>
  <c r="N443" i="18"/>
  <c r="O442" i="18"/>
  <c r="N442" i="18"/>
  <c r="O441" i="18"/>
  <c r="N441" i="18"/>
  <c r="O440" i="18"/>
  <c r="N440" i="18"/>
  <c r="O439" i="18"/>
  <c r="N439" i="18"/>
  <c r="O438" i="18"/>
  <c r="N438" i="18"/>
  <c r="O437" i="18"/>
  <c r="N437" i="18"/>
  <c r="O436" i="18"/>
  <c r="N436" i="18"/>
  <c r="O435" i="18"/>
  <c r="N435" i="18"/>
  <c r="O434" i="18"/>
  <c r="N434" i="18"/>
  <c r="O433" i="18"/>
  <c r="N433" i="18"/>
  <c r="O432" i="18"/>
  <c r="N432" i="18"/>
  <c r="O431" i="18"/>
  <c r="N431" i="18"/>
  <c r="O430" i="18"/>
  <c r="N430" i="18"/>
  <c r="O429" i="18"/>
  <c r="N429" i="18"/>
  <c r="O428" i="18"/>
  <c r="N428" i="18"/>
  <c r="O427" i="18"/>
  <c r="N427" i="18"/>
  <c r="O426" i="18"/>
  <c r="N426" i="18"/>
  <c r="O425" i="18"/>
  <c r="N425" i="18"/>
  <c r="O424" i="18"/>
  <c r="N424" i="18"/>
  <c r="O423" i="18"/>
  <c r="N423" i="18"/>
  <c r="O422" i="18"/>
  <c r="N422" i="18"/>
  <c r="O421" i="18"/>
  <c r="N421" i="18"/>
  <c r="O420" i="18"/>
  <c r="N420" i="18"/>
  <c r="O419" i="18"/>
  <c r="N419" i="18"/>
  <c r="O418" i="18"/>
  <c r="N418" i="18"/>
  <c r="O417" i="18"/>
  <c r="N417" i="18"/>
  <c r="O416" i="18"/>
  <c r="N416" i="18"/>
  <c r="O415" i="18"/>
  <c r="N415" i="18"/>
  <c r="O414" i="18"/>
  <c r="N414" i="18"/>
  <c r="O413" i="18"/>
  <c r="N413" i="18"/>
  <c r="O412" i="18"/>
  <c r="N412" i="18"/>
  <c r="O411" i="18"/>
  <c r="N411" i="18"/>
  <c r="O410" i="18"/>
  <c r="N410" i="18"/>
  <c r="O409" i="18"/>
  <c r="N409" i="18"/>
  <c r="O408" i="18"/>
  <c r="N408" i="18"/>
  <c r="O407" i="18"/>
  <c r="N407" i="18"/>
  <c r="O406" i="18"/>
  <c r="N406" i="18"/>
  <c r="O405" i="18"/>
  <c r="N405" i="18"/>
  <c r="O404" i="18"/>
  <c r="N404" i="18"/>
  <c r="O403" i="18"/>
  <c r="N403" i="18"/>
  <c r="O402" i="18"/>
  <c r="N402" i="18"/>
  <c r="O401" i="18"/>
  <c r="N401" i="18"/>
  <c r="O400" i="18"/>
  <c r="N400" i="18"/>
  <c r="O399" i="18"/>
  <c r="N399" i="18"/>
  <c r="O398" i="18"/>
  <c r="N398" i="18"/>
  <c r="O397" i="18"/>
  <c r="N397" i="18"/>
  <c r="O396" i="18"/>
  <c r="N396" i="18"/>
  <c r="O395" i="18"/>
  <c r="N395" i="18"/>
  <c r="O394" i="18"/>
  <c r="N394" i="18"/>
  <c r="O393" i="18"/>
  <c r="N393" i="18"/>
  <c r="O392" i="18"/>
  <c r="N392" i="18"/>
  <c r="O391" i="18"/>
  <c r="N391" i="18"/>
  <c r="O390" i="18"/>
  <c r="N390" i="18"/>
  <c r="O389" i="18"/>
  <c r="N389" i="18"/>
  <c r="O388" i="18"/>
  <c r="N388" i="18"/>
  <c r="O387" i="18"/>
  <c r="N387" i="18"/>
  <c r="O386" i="18"/>
  <c r="N386" i="18"/>
  <c r="O385" i="18"/>
  <c r="N385" i="18"/>
  <c r="O384" i="18"/>
  <c r="N384" i="18"/>
  <c r="O383" i="18"/>
  <c r="N383" i="18"/>
  <c r="O382" i="18"/>
  <c r="N382" i="18"/>
  <c r="O381" i="18"/>
  <c r="N381" i="18"/>
  <c r="O380" i="18"/>
  <c r="N380" i="18"/>
  <c r="O379" i="18"/>
  <c r="N379" i="18"/>
  <c r="O378" i="18"/>
  <c r="N378" i="18"/>
  <c r="O377" i="18"/>
  <c r="N377" i="18"/>
  <c r="O376" i="18"/>
  <c r="N376" i="18"/>
  <c r="O375" i="18"/>
  <c r="N375" i="18"/>
  <c r="O374" i="18"/>
  <c r="N374" i="18"/>
  <c r="O373" i="18"/>
  <c r="N373" i="18"/>
  <c r="O372" i="18"/>
  <c r="N372" i="18"/>
  <c r="O371" i="18"/>
  <c r="N371" i="18"/>
  <c r="O370" i="18"/>
  <c r="N370" i="18"/>
  <c r="O369" i="18"/>
  <c r="N369" i="18"/>
  <c r="O368" i="18"/>
  <c r="N368" i="18"/>
  <c r="O367" i="18"/>
  <c r="N367" i="18"/>
  <c r="O366" i="18"/>
  <c r="N366" i="18"/>
  <c r="O365" i="18"/>
  <c r="N365" i="18"/>
  <c r="O364" i="18"/>
  <c r="N364" i="18"/>
  <c r="O363" i="18"/>
  <c r="N363" i="18"/>
  <c r="O362" i="18"/>
  <c r="N362" i="18"/>
  <c r="O361" i="18"/>
  <c r="N361" i="18"/>
  <c r="O360" i="18"/>
  <c r="N360" i="18"/>
  <c r="O359" i="18"/>
  <c r="N359" i="18"/>
  <c r="O358" i="18"/>
  <c r="N358" i="18"/>
  <c r="O357" i="18"/>
  <c r="N357" i="18"/>
  <c r="O356" i="18"/>
  <c r="N356" i="18"/>
  <c r="O355" i="18"/>
  <c r="N355" i="18"/>
  <c r="O354" i="18"/>
  <c r="N354" i="18"/>
  <c r="O353" i="18"/>
  <c r="N353" i="18"/>
  <c r="O352" i="18"/>
  <c r="N352" i="18"/>
  <c r="O351" i="18"/>
  <c r="N351" i="18"/>
  <c r="O350" i="18"/>
  <c r="N350" i="18"/>
  <c r="O349" i="18"/>
  <c r="N349" i="18"/>
  <c r="O348" i="18"/>
  <c r="N348" i="18"/>
  <c r="O347" i="18"/>
  <c r="N347" i="18"/>
  <c r="O346" i="18"/>
  <c r="N346" i="18"/>
  <c r="O345" i="18"/>
  <c r="N345" i="18"/>
  <c r="O344" i="18"/>
  <c r="N344" i="18"/>
  <c r="O343" i="18"/>
  <c r="N343" i="18"/>
  <c r="O342" i="18"/>
  <c r="N342" i="18"/>
  <c r="O341" i="18"/>
  <c r="N341" i="18"/>
  <c r="O340" i="18"/>
  <c r="N340" i="18"/>
  <c r="O339" i="18"/>
  <c r="N339" i="18"/>
  <c r="O338" i="18"/>
  <c r="N338" i="18"/>
  <c r="O337" i="18"/>
  <c r="N337" i="18"/>
  <c r="O336" i="18"/>
  <c r="N336" i="18"/>
  <c r="O335" i="18"/>
  <c r="N335" i="18"/>
  <c r="O334" i="18"/>
  <c r="N334" i="18"/>
  <c r="O333" i="18"/>
  <c r="N333" i="18"/>
  <c r="O332" i="18"/>
  <c r="N332" i="18"/>
  <c r="O331" i="18"/>
  <c r="N331" i="18"/>
  <c r="O330" i="18"/>
  <c r="N330" i="18"/>
  <c r="O329" i="18"/>
  <c r="N329" i="18"/>
  <c r="O328" i="18"/>
  <c r="N328" i="18"/>
  <c r="O327" i="18"/>
  <c r="N327" i="18"/>
  <c r="O326" i="18"/>
  <c r="N326" i="18"/>
  <c r="O325" i="18"/>
  <c r="N325" i="18"/>
  <c r="O324" i="18"/>
  <c r="N324" i="18"/>
  <c r="O323" i="18"/>
  <c r="N323" i="18"/>
  <c r="O322" i="18"/>
  <c r="N322" i="18"/>
  <c r="O321" i="18"/>
  <c r="N321" i="18"/>
  <c r="O320" i="18"/>
  <c r="N320" i="18"/>
  <c r="O319" i="18"/>
  <c r="N319" i="18"/>
  <c r="O318" i="18"/>
  <c r="N318" i="18"/>
  <c r="O317" i="18"/>
  <c r="N317" i="18"/>
  <c r="O316" i="18"/>
  <c r="N316" i="18"/>
  <c r="O315" i="18"/>
  <c r="N315" i="18"/>
  <c r="O314" i="18"/>
  <c r="N314" i="18"/>
  <c r="O313" i="18"/>
  <c r="N313" i="18"/>
  <c r="O312" i="18"/>
  <c r="N312" i="18"/>
  <c r="O311" i="18"/>
  <c r="N311" i="18"/>
  <c r="O310" i="18"/>
  <c r="N310" i="18"/>
  <c r="O309" i="18"/>
  <c r="N309" i="18"/>
  <c r="O308" i="18"/>
  <c r="N308" i="18"/>
  <c r="O307" i="18"/>
  <c r="N307" i="18"/>
  <c r="O306" i="18"/>
  <c r="N306" i="18"/>
  <c r="O305" i="18"/>
  <c r="N305" i="18"/>
  <c r="O304" i="18"/>
  <c r="N304" i="18"/>
  <c r="O303" i="18"/>
  <c r="N303" i="18"/>
  <c r="O302" i="18"/>
  <c r="N302" i="18"/>
  <c r="O301" i="18"/>
  <c r="N301" i="18"/>
  <c r="O300" i="18"/>
  <c r="N300" i="18"/>
  <c r="O299" i="18"/>
  <c r="N299" i="18"/>
  <c r="O298" i="18"/>
  <c r="N298" i="18"/>
  <c r="O297" i="18"/>
  <c r="N297" i="18"/>
  <c r="O296" i="18"/>
  <c r="N296" i="18"/>
  <c r="O295" i="18"/>
  <c r="N295" i="18"/>
  <c r="O294" i="18"/>
  <c r="N294" i="18"/>
  <c r="O293" i="18"/>
  <c r="N293" i="18"/>
  <c r="O292" i="18"/>
  <c r="N292" i="18"/>
  <c r="O291" i="18"/>
  <c r="N291" i="18"/>
  <c r="O290" i="18"/>
  <c r="N290" i="18"/>
  <c r="O289" i="18"/>
  <c r="N289" i="18"/>
  <c r="O288" i="18"/>
  <c r="N288" i="18"/>
  <c r="O287" i="18"/>
  <c r="N287" i="18"/>
  <c r="O286" i="18"/>
  <c r="N286" i="18"/>
  <c r="O285" i="18"/>
  <c r="N285" i="18"/>
  <c r="O284" i="18"/>
  <c r="N284" i="18"/>
  <c r="O283" i="18"/>
  <c r="N283" i="18"/>
  <c r="O282" i="18"/>
  <c r="N282" i="18"/>
  <c r="O281" i="18"/>
  <c r="N281" i="18"/>
  <c r="O280" i="18"/>
  <c r="N280" i="18"/>
  <c r="O279" i="18"/>
  <c r="N279" i="18"/>
  <c r="O278" i="18"/>
  <c r="N278" i="18"/>
  <c r="O277" i="18"/>
  <c r="N277" i="18"/>
  <c r="O276" i="18"/>
  <c r="N276" i="18"/>
  <c r="O275" i="18"/>
  <c r="N275" i="18"/>
  <c r="O274" i="18"/>
  <c r="N274" i="18"/>
  <c r="O273" i="18"/>
  <c r="N273" i="18"/>
  <c r="O272" i="18"/>
  <c r="N272" i="18"/>
  <c r="O271" i="18"/>
  <c r="N271" i="18"/>
  <c r="O270" i="18"/>
  <c r="N270" i="18"/>
  <c r="O269" i="18"/>
  <c r="N269" i="18"/>
  <c r="O268" i="18"/>
  <c r="N268" i="18"/>
  <c r="O267" i="18"/>
  <c r="N267" i="18"/>
  <c r="O266" i="18"/>
  <c r="N266" i="18"/>
  <c r="O265" i="18"/>
  <c r="N265" i="18"/>
  <c r="O264" i="18"/>
  <c r="N264" i="18"/>
  <c r="O263" i="18"/>
  <c r="N263" i="18"/>
  <c r="O262" i="18"/>
  <c r="N262" i="18"/>
  <c r="O261" i="18"/>
  <c r="N261" i="18"/>
  <c r="O260" i="18"/>
  <c r="N260" i="18"/>
  <c r="O259" i="18"/>
  <c r="N259" i="18"/>
  <c r="O258" i="18"/>
  <c r="N258" i="18"/>
  <c r="O257" i="18"/>
  <c r="N257" i="18"/>
  <c r="O256" i="18"/>
  <c r="N256" i="18"/>
  <c r="O255" i="18"/>
  <c r="N255" i="18"/>
  <c r="O254" i="18"/>
  <c r="N254" i="18"/>
  <c r="O253" i="18"/>
  <c r="N253" i="18"/>
  <c r="O252" i="18"/>
  <c r="N252" i="18"/>
  <c r="O251" i="18"/>
  <c r="N251" i="18"/>
  <c r="O250" i="18"/>
  <c r="N250" i="18"/>
  <c r="O249" i="18"/>
  <c r="N249" i="18"/>
  <c r="O248" i="18"/>
  <c r="N248" i="18"/>
  <c r="O247" i="18"/>
  <c r="N247" i="18"/>
  <c r="O246" i="18"/>
  <c r="N246" i="18"/>
  <c r="O245" i="18"/>
  <c r="N245" i="18"/>
  <c r="O244" i="18"/>
  <c r="N244" i="18"/>
  <c r="O243" i="18"/>
  <c r="N243" i="18"/>
  <c r="O242" i="18"/>
  <c r="N242" i="18"/>
  <c r="O241" i="18"/>
  <c r="N241" i="18"/>
  <c r="O240" i="18"/>
  <c r="N240" i="18"/>
  <c r="O239" i="18"/>
  <c r="N239" i="18"/>
  <c r="O238" i="18"/>
  <c r="N238" i="18"/>
  <c r="O237" i="18"/>
  <c r="N237" i="18"/>
  <c r="O236" i="18"/>
  <c r="N236" i="18"/>
  <c r="O235" i="18"/>
  <c r="N235" i="18"/>
  <c r="O234" i="18"/>
  <c r="N234" i="18"/>
  <c r="O233" i="18"/>
  <c r="N233" i="18"/>
  <c r="O232" i="18"/>
  <c r="N232" i="18"/>
  <c r="O231" i="18"/>
  <c r="N231" i="18"/>
  <c r="O230" i="18"/>
  <c r="N230" i="18"/>
  <c r="O229" i="18"/>
  <c r="N229" i="18"/>
  <c r="O228" i="18"/>
  <c r="N228" i="18"/>
  <c r="O227" i="18"/>
  <c r="N227" i="18"/>
  <c r="O226" i="18"/>
  <c r="N226" i="18"/>
  <c r="O225" i="18"/>
  <c r="N225" i="18"/>
  <c r="O224" i="18"/>
  <c r="N224" i="18"/>
  <c r="O223" i="18"/>
  <c r="N223" i="18"/>
  <c r="O222" i="18"/>
  <c r="N222" i="18"/>
  <c r="O221" i="18"/>
  <c r="N221" i="18"/>
  <c r="O220" i="18"/>
  <c r="N220" i="18"/>
  <c r="O219" i="18"/>
  <c r="N219" i="18"/>
  <c r="O218" i="18"/>
  <c r="N218" i="18"/>
  <c r="O217" i="18"/>
  <c r="N217" i="18"/>
  <c r="O216" i="18"/>
  <c r="N216" i="18"/>
  <c r="O215" i="18"/>
  <c r="N215" i="18"/>
  <c r="O214" i="18"/>
  <c r="N214" i="18"/>
  <c r="O213" i="18"/>
  <c r="N213" i="18"/>
  <c r="O212" i="18"/>
  <c r="N212" i="18"/>
  <c r="O211" i="18"/>
  <c r="N211" i="18"/>
  <c r="O210" i="18"/>
  <c r="N210" i="18"/>
  <c r="O209" i="18"/>
  <c r="N209" i="18"/>
  <c r="O208" i="18"/>
  <c r="N208" i="18"/>
  <c r="O207" i="18"/>
  <c r="N207" i="18"/>
  <c r="O206" i="18"/>
  <c r="N206" i="18"/>
  <c r="O205" i="18"/>
  <c r="N205" i="18"/>
  <c r="O204" i="18"/>
  <c r="N204" i="18"/>
  <c r="O203" i="18"/>
  <c r="N203" i="18"/>
  <c r="O202" i="18"/>
  <c r="N202" i="18"/>
  <c r="O201" i="18"/>
  <c r="N201" i="18"/>
  <c r="O200" i="18"/>
  <c r="N200" i="18"/>
  <c r="O199" i="18"/>
  <c r="N199" i="18"/>
  <c r="O198" i="18"/>
  <c r="N198" i="18"/>
  <c r="O197" i="18"/>
  <c r="N197" i="18"/>
  <c r="O196" i="18"/>
  <c r="N196" i="18"/>
  <c r="O195" i="18"/>
  <c r="N195" i="18"/>
  <c r="O194" i="18"/>
  <c r="N194" i="18"/>
  <c r="O193" i="18"/>
  <c r="N193" i="18"/>
  <c r="O192" i="18"/>
  <c r="N192" i="18"/>
  <c r="O191" i="18"/>
  <c r="N191" i="18"/>
  <c r="O190" i="18"/>
  <c r="N190" i="18"/>
  <c r="O189" i="18"/>
  <c r="N189" i="18"/>
  <c r="O188" i="18"/>
  <c r="N188" i="18"/>
  <c r="O187" i="18"/>
  <c r="N187" i="18"/>
  <c r="O186" i="18"/>
  <c r="N186" i="18"/>
  <c r="O185" i="18"/>
  <c r="N185" i="18"/>
  <c r="O184" i="18"/>
  <c r="N184" i="18"/>
  <c r="O183" i="18"/>
  <c r="N183" i="18"/>
  <c r="O182" i="18"/>
  <c r="N182" i="18"/>
  <c r="O181" i="18"/>
  <c r="N181" i="18"/>
  <c r="O180" i="18"/>
  <c r="N180" i="18"/>
  <c r="O179" i="18"/>
  <c r="N179" i="18"/>
  <c r="O178" i="18"/>
  <c r="N178" i="18"/>
  <c r="O177" i="18"/>
  <c r="N177" i="18"/>
  <c r="O176" i="18"/>
  <c r="N176" i="18"/>
  <c r="O175" i="18"/>
  <c r="N175" i="18"/>
  <c r="O174" i="18"/>
  <c r="N174" i="18"/>
  <c r="O173" i="18"/>
  <c r="N173" i="18"/>
  <c r="O172" i="18"/>
  <c r="N172" i="18"/>
  <c r="O171" i="18"/>
  <c r="N171" i="18"/>
  <c r="P170" i="18"/>
  <c r="Q170" i="18" s="1"/>
  <c r="O170" i="18"/>
  <c r="M170" i="18"/>
  <c r="N170" i="18" s="1"/>
  <c r="L170" i="18"/>
  <c r="Q169" i="18"/>
  <c r="P169" i="18"/>
  <c r="O169" i="18"/>
  <c r="N169" i="18"/>
  <c r="M169" i="18"/>
  <c r="L169" i="18"/>
  <c r="Q168" i="18"/>
  <c r="O168" i="18"/>
  <c r="P168" i="18" s="1"/>
  <c r="N168" i="18"/>
  <c r="M168" i="18"/>
  <c r="L168" i="18"/>
  <c r="O167" i="18"/>
  <c r="P167" i="18" s="1"/>
  <c r="Q167" i="18" s="1"/>
  <c r="M167" i="18"/>
  <c r="N167" i="18" s="1"/>
  <c r="L167" i="18"/>
  <c r="P166" i="18"/>
  <c r="Q166" i="18" s="1"/>
  <c r="O166" i="18"/>
  <c r="M166" i="18"/>
  <c r="N166" i="18" s="1"/>
  <c r="L166" i="18"/>
  <c r="Q165" i="18"/>
  <c r="P165" i="18"/>
  <c r="O165" i="18"/>
  <c r="N165" i="18"/>
  <c r="M165" i="18"/>
  <c r="L165" i="18"/>
  <c r="Q164" i="18"/>
  <c r="O164" i="18"/>
  <c r="P164" i="18" s="1"/>
  <c r="N164" i="18"/>
  <c r="M164" i="18"/>
  <c r="L164" i="18"/>
  <c r="P163" i="18"/>
  <c r="Q163" i="18" s="1"/>
  <c r="O163" i="18"/>
  <c r="M163" i="18"/>
  <c r="N163" i="18" s="1"/>
  <c r="L163" i="18"/>
  <c r="P162" i="18"/>
  <c r="Q162" i="18" s="1"/>
  <c r="O162" i="18"/>
  <c r="M162" i="18"/>
  <c r="N162" i="18" s="1"/>
  <c r="L162" i="18"/>
  <c r="Q161" i="18"/>
  <c r="P161" i="18"/>
  <c r="O161" i="18"/>
  <c r="N161" i="18"/>
  <c r="M161" i="18"/>
  <c r="L161" i="18"/>
  <c r="Q160" i="18"/>
  <c r="O160" i="18"/>
  <c r="P160" i="18" s="1"/>
  <c r="M160" i="18"/>
  <c r="N160" i="18" s="1"/>
  <c r="L160" i="18"/>
  <c r="P159" i="18"/>
  <c r="Q159" i="18" s="1"/>
  <c r="O159" i="18"/>
  <c r="M159" i="18"/>
  <c r="N159" i="18" s="1"/>
  <c r="L159" i="18"/>
  <c r="Q158" i="18"/>
  <c r="P158" i="18"/>
  <c r="O158" i="18"/>
  <c r="M158" i="18"/>
  <c r="N158" i="18" s="1"/>
  <c r="L158" i="18"/>
  <c r="Q157" i="18"/>
  <c r="O157" i="18"/>
  <c r="P157" i="18" s="1"/>
  <c r="N157" i="18"/>
  <c r="M157" i="18"/>
  <c r="L157" i="18"/>
  <c r="O156" i="18"/>
  <c r="P156" i="18" s="1"/>
  <c r="Q156" i="18" s="1"/>
  <c r="M156" i="18"/>
  <c r="N156" i="18" s="1"/>
  <c r="L156" i="18"/>
  <c r="P155" i="18"/>
  <c r="Q155" i="18" s="1"/>
  <c r="O155" i="18"/>
  <c r="M155" i="18"/>
  <c r="N155" i="18" s="1"/>
  <c r="L155" i="18"/>
  <c r="Q154" i="18"/>
  <c r="O154" i="18"/>
  <c r="P154" i="18" s="1"/>
  <c r="M154" i="18"/>
  <c r="N154" i="18" s="1"/>
  <c r="L154" i="18"/>
  <c r="O153" i="18"/>
  <c r="P153" i="18" s="1"/>
  <c r="Q153" i="18" s="1"/>
  <c r="N153" i="18"/>
  <c r="M153" i="18"/>
  <c r="L153" i="18"/>
  <c r="O152" i="18"/>
  <c r="P152" i="18" s="1"/>
  <c r="Q152" i="18" s="1"/>
  <c r="M152" i="18"/>
  <c r="N152" i="18" s="1"/>
  <c r="L152" i="18"/>
  <c r="P151" i="18"/>
  <c r="Q151" i="18" s="1"/>
  <c r="O151" i="18"/>
  <c r="M151" i="18"/>
  <c r="N151" i="18" s="1"/>
  <c r="L151" i="18"/>
  <c r="Q150" i="18"/>
  <c r="P150" i="18"/>
  <c r="O150" i="18"/>
  <c r="M150" i="18"/>
  <c r="N150" i="18" s="1"/>
  <c r="L150" i="18"/>
  <c r="Q149" i="18"/>
  <c r="O149" i="18"/>
  <c r="P149" i="18" s="1"/>
  <c r="N149" i="18"/>
  <c r="M149" i="18"/>
  <c r="L149" i="18"/>
  <c r="O148" i="18"/>
  <c r="P148" i="18" s="1"/>
  <c r="Q148" i="18" s="1"/>
  <c r="M148" i="18"/>
  <c r="N148" i="18" s="1"/>
  <c r="L148" i="18"/>
  <c r="P147" i="18"/>
  <c r="Q147" i="18" s="1"/>
  <c r="O147" i="18"/>
  <c r="M147" i="18"/>
  <c r="N147" i="18" s="1"/>
  <c r="L147" i="18"/>
  <c r="Q146" i="18"/>
  <c r="O146" i="18"/>
  <c r="P146" i="18" s="1"/>
  <c r="M146" i="18"/>
  <c r="N146" i="18" s="1"/>
  <c r="L146" i="18"/>
  <c r="O145" i="18"/>
  <c r="P145" i="18" s="1"/>
  <c r="Q145" i="18" s="1"/>
  <c r="N145" i="18"/>
  <c r="M145" i="18"/>
  <c r="L145" i="18"/>
  <c r="O144" i="18"/>
  <c r="P144" i="18" s="1"/>
  <c r="Q144" i="18" s="1"/>
  <c r="M144" i="18"/>
  <c r="N144" i="18" s="1"/>
  <c r="L144" i="18"/>
  <c r="P143" i="18"/>
  <c r="Q143" i="18" s="1"/>
  <c r="O143" i="18"/>
  <c r="M143" i="18"/>
  <c r="N143" i="18" s="1"/>
  <c r="L143" i="18"/>
  <c r="Q142" i="18"/>
  <c r="P142" i="18"/>
  <c r="O142" i="18"/>
  <c r="M142" i="18"/>
  <c r="N142" i="18" s="1"/>
  <c r="L142" i="18"/>
  <c r="Q141" i="18"/>
  <c r="O141" i="18"/>
  <c r="P141" i="18" s="1"/>
  <c r="N141" i="18"/>
  <c r="M141" i="18"/>
  <c r="L141" i="18"/>
  <c r="O140" i="18"/>
  <c r="P140" i="18" s="1"/>
  <c r="Q140" i="18" s="1"/>
  <c r="M140" i="18"/>
  <c r="N140" i="18" s="1"/>
  <c r="L140" i="18"/>
  <c r="P139" i="18"/>
  <c r="Q139" i="18" s="1"/>
  <c r="O139" i="18"/>
  <c r="M139" i="18"/>
  <c r="N139" i="18" s="1"/>
  <c r="L139" i="18"/>
  <c r="Q138" i="18"/>
  <c r="O138" i="18"/>
  <c r="P138" i="18" s="1"/>
  <c r="M138" i="18"/>
  <c r="N138" i="18" s="1"/>
  <c r="L138" i="18"/>
  <c r="O137" i="18"/>
  <c r="P137" i="18" s="1"/>
  <c r="Q137" i="18" s="1"/>
  <c r="N137" i="18"/>
  <c r="M137" i="18"/>
  <c r="L137" i="18"/>
  <c r="O136" i="18"/>
  <c r="P136" i="18" s="1"/>
  <c r="Q136" i="18" s="1"/>
  <c r="M136" i="18"/>
  <c r="N136" i="18" s="1"/>
  <c r="L136" i="18"/>
  <c r="P135" i="18"/>
  <c r="Q135" i="18" s="1"/>
  <c r="O135" i="18"/>
  <c r="M135" i="18"/>
  <c r="N135" i="18" s="1"/>
  <c r="L135" i="18"/>
  <c r="Q134" i="18"/>
  <c r="P134" i="18"/>
  <c r="O134" i="18"/>
  <c r="M134" i="18"/>
  <c r="N134" i="18" s="1"/>
  <c r="L134" i="18"/>
  <c r="Q133" i="18"/>
  <c r="O133" i="18"/>
  <c r="P133" i="18" s="1"/>
  <c r="N133" i="18"/>
  <c r="M133" i="18"/>
  <c r="L133" i="18"/>
  <c r="O132" i="18"/>
  <c r="P132" i="18" s="1"/>
  <c r="Q132" i="18" s="1"/>
  <c r="M132" i="18"/>
  <c r="N132" i="18" s="1"/>
  <c r="L132" i="18"/>
  <c r="P131" i="18"/>
  <c r="Q131" i="18" s="1"/>
  <c r="O131" i="18"/>
  <c r="M131" i="18"/>
  <c r="N131" i="18" s="1"/>
  <c r="L131" i="18"/>
  <c r="Q130" i="18"/>
  <c r="O130" i="18"/>
  <c r="P130" i="18" s="1"/>
  <c r="M130" i="18"/>
  <c r="N130" i="18" s="1"/>
  <c r="L130" i="18"/>
  <c r="O129" i="18"/>
  <c r="P129" i="18" s="1"/>
  <c r="Q129" i="18" s="1"/>
  <c r="N129" i="18"/>
  <c r="M129" i="18"/>
  <c r="L129" i="18"/>
  <c r="O128" i="18"/>
  <c r="P128" i="18" s="1"/>
  <c r="Q128" i="18" s="1"/>
  <c r="M128" i="18"/>
  <c r="N128" i="18" s="1"/>
  <c r="L128" i="18"/>
  <c r="P127" i="18"/>
  <c r="Q127" i="18" s="1"/>
  <c r="O127" i="18"/>
  <c r="M127" i="18"/>
  <c r="N127" i="18" s="1"/>
  <c r="L127" i="18"/>
  <c r="Q126" i="18"/>
  <c r="P126" i="18"/>
  <c r="O126" i="18"/>
  <c r="M126" i="18"/>
  <c r="N126" i="18" s="1"/>
  <c r="L126" i="18"/>
  <c r="Q125" i="18"/>
  <c r="O125" i="18"/>
  <c r="P125" i="18" s="1"/>
  <c r="N125" i="18"/>
  <c r="M125" i="18"/>
  <c r="L125" i="18"/>
  <c r="O124" i="18"/>
  <c r="P124" i="18" s="1"/>
  <c r="Q124" i="18" s="1"/>
  <c r="M124" i="18"/>
  <c r="N124" i="18" s="1"/>
  <c r="L124" i="18"/>
  <c r="P123" i="18"/>
  <c r="Q123" i="18" s="1"/>
  <c r="O123" i="18"/>
  <c r="M123" i="18"/>
  <c r="N123" i="18" s="1"/>
  <c r="L123" i="18"/>
  <c r="Q122" i="18"/>
  <c r="O122" i="18"/>
  <c r="P122" i="18" s="1"/>
  <c r="M122" i="18"/>
  <c r="N122" i="18" s="1"/>
  <c r="L122" i="18"/>
  <c r="O121" i="18"/>
  <c r="P121" i="18" s="1"/>
  <c r="Q121" i="18" s="1"/>
  <c r="N121" i="18"/>
  <c r="M121" i="18"/>
  <c r="L121" i="18"/>
  <c r="O120" i="18"/>
  <c r="P120" i="18" s="1"/>
  <c r="Q120" i="18" s="1"/>
  <c r="M120" i="18"/>
  <c r="N120" i="18" s="1"/>
  <c r="L120" i="18"/>
  <c r="P119" i="18"/>
  <c r="Q119" i="18" s="1"/>
  <c r="O119" i="18"/>
  <c r="M119" i="18"/>
  <c r="N119" i="18" s="1"/>
  <c r="L119" i="18"/>
  <c r="Q118" i="18"/>
  <c r="P118" i="18"/>
  <c r="O118" i="18"/>
  <c r="M118" i="18"/>
  <c r="N118" i="18" s="1"/>
  <c r="L118" i="18"/>
  <c r="Q117" i="18"/>
  <c r="O117" i="18"/>
  <c r="P117" i="18" s="1"/>
  <c r="N117" i="18"/>
  <c r="M117" i="18"/>
  <c r="L117" i="18"/>
  <c r="O116" i="18"/>
  <c r="P116" i="18" s="1"/>
  <c r="Q116" i="18" s="1"/>
  <c r="M116" i="18"/>
  <c r="N116" i="18" s="1"/>
  <c r="L116" i="18"/>
  <c r="P115" i="18"/>
  <c r="Q115" i="18" s="1"/>
  <c r="O115" i="18"/>
  <c r="M115" i="18"/>
  <c r="N115" i="18" s="1"/>
  <c r="L115" i="18"/>
  <c r="Q114" i="18"/>
  <c r="O114" i="18"/>
  <c r="P114" i="18" s="1"/>
  <c r="M114" i="18"/>
  <c r="N114" i="18" s="1"/>
  <c r="L114" i="18"/>
  <c r="O113" i="18"/>
  <c r="P113" i="18" s="1"/>
  <c r="Q113" i="18" s="1"/>
  <c r="N113" i="18"/>
  <c r="M113" i="18"/>
  <c r="L113" i="18"/>
  <c r="O112" i="18"/>
  <c r="P112" i="18" s="1"/>
  <c r="Q112" i="18" s="1"/>
  <c r="M112" i="18"/>
  <c r="N112" i="18" s="1"/>
  <c r="L112" i="18"/>
  <c r="P111" i="18"/>
  <c r="Q111" i="18" s="1"/>
  <c r="O111" i="18"/>
  <c r="M111" i="18"/>
  <c r="N111" i="18" s="1"/>
  <c r="L111" i="18"/>
  <c r="Q110" i="18"/>
  <c r="P110" i="18"/>
  <c r="O110" i="18"/>
  <c r="M110" i="18"/>
  <c r="N110" i="18" s="1"/>
  <c r="L110" i="18"/>
  <c r="O109" i="18"/>
  <c r="P109" i="18" s="1"/>
  <c r="Q109" i="18" s="1"/>
  <c r="N109" i="18"/>
  <c r="M109" i="18"/>
  <c r="L109" i="18"/>
  <c r="Q108" i="18"/>
  <c r="O108" i="18"/>
  <c r="P108" i="18" s="1"/>
  <c r="N108" i="18"/>
  <c r="M108" i="18"/>
  <c r="L108" i="18"/>
  <c r="O107" i="18"/>
  <c r="P107" i="18" s="1"/>
  <c r="Q107" i="18" s="1"/>
  <c r="M107" i="18"/>
  <c r="N107" i="18" s="1"/>
  <c r="L107" i="18"/>
  <c r="O106" i="18"/>
  <c r="P106" i="18" s="1"/>
  <c r="Q106" i="18" s="1"/>
  <c r="N106" i="18"/>
  <c r="M106" i="18"/>
  <c r="L106" i="18"/>
  <c r="O105" i="18"/>
  <c r="P105" i="18" s="1"/>
  <c r="Q105" i="18" s="1"/>
  <c r="M105" i="18"/>
  <c r="N105" i="18" s="1"/>
  <c r="L105" i="18"/>
  <c r="O104" i="18"/>
  <c r="P104" i="18" s="1"/>
  <c r="Q104" i="18" s="1"/>
  <c r="N104" i="18"/>
  <c r="M104" i="18"/>
  <c r="L104" i="18"/>
  <c r="P103" i="18"/>
  <c r="Q103" i="18" s="1"/>
  <c r="O103" i="18"/>
  <c r="M103" i="18"/>
  <c r="N103" i="18" s="1"/>
  <c r="L103" i="18"/>
  <c r="Q102" i="18"/>
  <c r="O102" i="18"/>
  <c r="P102" i="18" s="1"/>
  <c r="M102" i="18"/>
  <c r="N102" i="18" s="1"/>
  <c r="L102" i="18"/>
  <c r="O101" i="18"/>
  <c r="P101" i="18" s="1"/>
  <c r="Q101" i="18" s="1"/>
  <c r="M101" i="18"/>
  <c r="N101" i="18" s="1"/>
  <c r="L101" i="18"/>
  <c r="Q100" i="18"/>
  <c r="O100" i="18"/>
  <c r="P100" i="18" s="1"/>
  <c r="M100" i="18"/>
  <c r="N100" i="18" s="1"/>
  <c r="L100" i="18"/>
  <c r="P99" i="18"/>
  <c r="Q99" i="18" s="1"/>
  <c r="O99" i="18"/>
  <c r="M99" i="18"/>
  <c r="N99" i="18" s="1"/>
  <c r="L99" i="18"/>
  <c r="O98" i="18"/>
  <c r="P98" i="18" s="1"/>
  <c r="Q98" i="18" s="1"/>
  <c r="M98" i="18"/>
  <c r="N98" i="18" s="1"/>
  <c r="L98" i="18"/>
  <c r="Q97" i="18"/>
  <c r="P97" i="18"/>
  <c r="O97" i="18"/>
  <c r="M97" i="18"/>
  <c r="N97" i="18" s="1"/>
  <c r="L97" i="18"/>
  <c r="Q96" i="18"/>
  <c r="O96" i="18"/>
  <c r="P96" i="18" s="1"/>
  <c r="N96" i="18"/>
  <c r="M96" i="18"/>
  <c r="L96" i="18"/>
  <c r="P95" i="18"/>
  <c r="Q95" i="18" s="1"/>
  <c r="O95" i="18"/>
  <c r="M95" i="18"/>
  <c r="N95" i="18" s="1"/>
  <c r="L95" i="18"/>
  <c r="Q94" i="18"/>
  <c r="P94" i="18"/>
  <c r="O94" i="18"/>
  <c r="M94" i="18"/>
  <c r="N94" i="18" s="1"/>
  <c r="L94" i="18"/>
  <c r="O93" i="18"/>
  <c r="P93" i="18" s="1"/>
  <c r="Q93" i="18" s="1"/>
  <c r="N93" i="18"/>
  <c r="M93" i="18"/>
  <c r="L93" i="18"/>
  <c r="Q92" i="18"/>
  <c r="O92" i="18"/>
  <c r="P92" i="18" s="1"/>
  <c r="N92" i="18"/>
  <c r="M92" i="18"/>
  <c r="L92" i="18"/>
  <c r="O91" i="18"/>
  <c r="P91" i="18" s="1"/>
  <c r="Q91" i="18" s="1"/>
  <c r="M91" i="18"/>
  <c r="N91" i="18" s="1"/>
  <c r="L91" i="18"/>
  <c r="O90" i="18"/>
  <c r="P90" i="18" s="1"/>
  <c r="Q90" i="18" s="1"/>
  <c r="N90" i="18"/>
  <c r="M90" i="18"/>
  <c r="L90" i="18"/>
  <c r="O89" i="18"/>
  <c r="P89" i="18" s="1"/>
  <c r="Q89" i="18" s="1"/>
  <c r="M89" i="18"/>
  <c r="N89" i="18" s="1"/>
  <c r="L89" i="18"/>
  <c r="O88" i="18"/>
  <c r="P88" i="18" s="1"/>
  <c r="Q88" i="18" s="1"/>
  <c r="M88" i="18"/>
  <c r="N88" i="18" s="1"/>
  <c r="L88" i="18"/>
  <c r="Q87" i="18"/>
  <c r="P87" i="18"/>
  <c r="O87" i="18"/>
  <c r="M87" i="18"/>
  <c r="N87" i="18" s="1"/>
  <c r="L87" i="18"/>
  <c r="Q86" i="18"/>
  <c r="O86" i="18"/>
  <c r="P86" i="18" s="1"/>
  <c r="N86" i="18"/>
  <c r="M86" i="18"/>
  <c r="L86" i="18"/>
  <c r="Q85" i="18"/>
  <c r="O85" i="18"/>
  <c r="P85" i="18" s="1"/>
  <c r="M85" i="18"/>
  <c r="N85" i="18" s="1"/>
  <c r="L85" i="18"/>
  <c r="O84" i="18"/>
  <c r="P84" i="18" s="1"/>
  <c r="Q84" i="18" s="1"/>
  <c r="M84" i="18"/>
  <c r="N84" i="18" s="1"/>
  <c r="L84" i="18"/>
  <c r="Q83" i="18"/>
  <c r="P83" i="18"/>
  <c r="O83" i="18"/>
  <c r="M83" i="18"/>
  <c r="N83" i="18" s="1"/>
  <c r="L83" i="18"/>
  <c r="O82" i="18"/>
  <c r="P82" i="18" s="1"/>
  <c r="Q82" i="18" s="1"/>
  <c r="N82" i="18"/>
  <c r="M82" i="18"/>
  <c r="L82" i="18"/>
  <c r="Q81" i="18"/>
  <c r="O81" i="18"/>
  <c r="P81" i="18" s="1"/>
  <c r="M81" i="18"/>
  <c r="N81" i="18" s="1"/>
  <c r="L81" i="18"/>
  <c r="O80" i="18"/>
  <c r="P80" i="18" s="1"/>
  <c r="Q80" i="18" s="1"/>
  <c r="M80" i="18"/>
  <c r="N80" i="18" s="1"/>
  <c r="L80" i="18"/>
  <c r="Q79" i="18"/>
  <c r="P79" i="18"/>
  <c r="O79" i="18"/>
  <c r="M79" i="18"/>
  <c r="N79" i="18" s="1"/>
  <c r="L79" i="18"/>
  <c r="O78" i="18"/>
  <c r="P78" i="18" s="1"/>
  <c r="Q78" i="18" s="1"/>
  <c r="N78" i="18"/>
  <c r="M78" i="18"/>
  <c r="L78" i="18"/>
  <c r="Q77" i="18"/>
  <c r="O77" i="18"/>
  <c r="N77" i="18"/>
  <c r="M77" i="18"/>
  <c r="L77" i="18"/>
  <c r="O76" i="18"/>
  <c r="P76" i="18" s="1"/>
  <c r="Q76" i="18" s="1"/>
  <c r="N76" i="18"/>
  <c r="M76" i="18"/>
  <c r="L76" i="18"/>
  <c r="P75" i="18"/>
  <c r="Q75" i="18" s="1"/>
  <c r="O75" i="18"/>
  <c r="M75" i="18"/>
  <c r="N75" i="18" s="1"/>
  <c r="L75" i="18"/>
  <c r="P74" i="18"/>
  <c r="Q74" i="18" s="1"/>
  <c r="O74" i="18"/>
  <c r="N74" i="18"/>
  <c r="M74" i="18"/>
  <c r="L74" i="18"/>
  <c r="P73" i="18"/>
  <c r="Q73" i="18" s="1"/>
  <c r="O73" i="18"/>
  <c r="N73" i="18"/>
  <c r="M73" i="18"/>
  <c r="L73" i="18"/>
  <c r="O72" i="18"/>
  <c r="P72" i="18" s="1"/>
  <c r="Q72" i="18" s="1"/>
  <c r="N72" i="18"/>
  <c r="M72" i="18"/>
  <c r="L72" i="18"/>
  <c r="P71" i="18"/>
  <c r="Q71" i="18" s="1"/>
  <c r="O71" i="18"/>
  <c r="M71" i="18"/>
  <c r="N71" i="18" s="1"/>
  <c r="L71" i="18"/>
  <c r="P70" i="18"/>
  <c r="Q70" i="18" s="1"/>
  <c r="O70" i="18"/>
  <c r="N70" i="18"/>
  <c r="M70" i="18"/>
  <c r="L70" i="18"/>
  <c r="P69" i="18"/>
  <c r="Q69" i="18" s="1"/>
  <c r="O69" i="18"/>
  <c r="N69" i="18"/>
  <c r="M69" i="18"/>
  <c r="L69" i="18"/>
  <c r="O68" i="18"/>
  <c r="P68" i="18" s="1"/>
  <c r="Q68" i="18" s="1"/>
  <c r="N68" i="18"/>
  <c r="M68" i="18"/>
  <c r="L68" i="18"/>
  <c r="P67" i="18"/>
  <c r="Q67" i="18" s="1"/>
  <c r="O67" i="18"/>
  <c r="M67" i="18"/>
  <c r="N67" i="18" s="1"/>
  <c r="L67" i="18"/>
  <c r="P66" i="18"/>
  <c r="Q66" i="18" s="1"/>
  <c r="O66" i="18"/>
  <c r="N66" i="18"/>
  <c r="M66" i="18"/>
  <c r="L66" i="18"/>
  <c r="P65" i="18"/>
  <c r="Q65" i="18" s="1"/>
  <c r="O65" i="18"/>
  <c r="N65" i="18"/>
  <c r="M65" i="18"/>
  <c r="L65" i="18"/>
  <c r="O64" i="18"/>
  <c r="P64" i="18" s="1"/>
  <c r="Q64" i="18" s="1"/>
  <c r="N64" i="18"/>
  <c r="M64" i="18"/>
  <c r="L64" i="18"/>
  <c r="P63" i="18"/>
  <c r="Q63" i="18" s="1"/>
  <c r="O63" i="18"/>
  <c r="M63" i="18"/>
  <c r="N63" i="18" s="1"/>
  <c r="L63" i="18"/>
  <c r="P62" i="18"/>
  <c r="Q62" i="18" s="1"/>
  <c r="O62" i="18"/>
  <c r="N62" i="18"/>
  <c r="M62" i="18"/>
  <c r="L62" i="18"/>
  <c r="P61" i="18"/>
  <c r="Q61" i="18" s="1"/>
  <c r="O61" i="18"/>
  <c r="N61" i="18"/>
  <c r="M61" i="18"/>
  <c r="L61" i="18"/>
  <c r="O60" i="18"/>
  <c r="P60" i="18" s="1"/>
  <c r="Q60" i="18" s="1"/>
  <c r="N60" i="18"/>
  <c r="M60" i="18"/>
  <c r="L60" i="18"/>
  <c r="P59" i="18"/>
  <c r="Q59" i="18" s="1"/>
  <c r="O59" i="18"/>
  <c r="M59" i="18"/>
  <c r="N59" i="18" s="1"/>
  <c r="L59" i="18"/>
  <c r="P58" i="18"/>
  <c r="Q58" i="18" s="1"/>
  <c r="O58" i="18"/>
  <c r="N58" i="18"/>
  <c r="M58" i="18"/>
  <c r="L58" i="18"/>
  <c r="P57" i="18"/>
  <c r="Q57" i="18" s="1"/>
  <c r="O57" i="18"/>
  <c r="N57" i="18"/>
  <c r="M57" i="18"/>
  <c r="L57" i="18"/>
  <c r="O56" i="18"/>
  <c r="P56" i="18" s="1"/>
  <c r="Q56" i="18" s="1"/>
  <c r="N56" i="18"/>
  <c r="M56" i="18"/>
  <c r="L56" i="18"/>
  <c r="P55" i="18"/>
  <c r="Q55" i="18" s="1"/>
  <c r="O55" i="18"/>
  <c r="M55" i="18"/>
  <c r="N55" i="18" s="1"/>
  <c r="L55" i="18"/>
  <c r="P54" i="18"/>
  <c r="Q54" i="18" s="1"/>
  <c r="O54" i="18"/>
  <c r="N54" i="18"/>
  <c r="M54" i="18"/>
  <c r="L54" i="18"/>
  <c r="P53" i="18"/>
  <c r="Q53" i="18" s="1"/>
  <c r="O53" i="18"/>
  <c r="N53" i="18"/>
  <c r="M53" i="18"/>
  <c r="L53" i="18"/>
  <c r="O52" i="18"/>
  <c r="P52" i="18" s="1"/>
  <c r="Q52" i="18" s="1"/>
  <c r="N52" i="18"/>
  <c r="M52" i="18"/>
  <c r="L52" i="18"/>
  <c r="P51" i="18"/>
  <c r="Q51" i="18" s="1"/>
  <c r="O51" i="18"/>
  <c r="M51" i="18"/>
  <c r="N51" i="18" s="1"/>
  <c r="L51" i="18"/>
  <c r="P50" i="18"/>
  <c r="Q50" i="18" s="1"/>
  <c r="O50" i="18"/>
  <c r="N50" i="18"/>
  <c r="M50" i="18"/>
  <c r="L50" i="18"/>
  <c r="P49" i="18"/>
  <c r="Q49" i="18" s="1"/>
  <c r="O49" i="18"/>
  <c r="N49" i="18"/>
  <c r="M49" i="18"/>
  <c r="L49" i="18"/>
  <c r="O48" i="18"/>
  <c r="P48" i="18" s="1"/>
  <c r="Q48" i="18" s="1"/>
  <c r="N48" i="18"/>
  <c r="M48" i="18"/>
  <c r="L48" i="18"/>
  <c r="P47" i="18"/>
  <c r="Q47" i="18" s="1"/>
  <c r="O47" i="18"/>
  <c r="M47" i="18"/>
  <c r="N47" i="18" s="1"/>
  <c r="L47" i="18"/>
  <c r="P46" i="18"/>
  <c r="Q46" i="18" s="1"/>
  <c r="O46" i="18"/>
  <c r="N46" i="18"/>
  <c r="M46" i="18"/>
  <c r="L46" i="18"/>
  <c r="P45" i="18"/>
  <c r="Q45" i="18" s="1"/>
  <c r="O45" i="18"/>
  <c r="N45" i="18"/>
  <c r="M45" i="18"/>
  <c r="L45" i="18"/>
  <c r="O44" i="18"/>
  <c r="P44" i="18" s="1"/>
  <c r="Q44" i="18" s="1"/>
  <c r="N44" i="18"/>
  <c r="M44" i="18"/>
  <c r="L44" i="18"/>
  <c r="P43" i="18"/>
  <c r="Q43" i="18" s="1"/>
  <c r="O43" i="18"/>
  <c r="M43" i="18"/>
  <c r="N43" i="18" s="1"/>
  <c r="L43" i="18"/>
  <c r="P42" i="18"/>
  <c r="Q42" i="18" s="1"/>
  <c r="O42" i="18"/>
  <c r="N42" i="18"/>
  <c r="M42" i="18"/>
  <c r="L42" i="18"/>
  <c r="P41" i="18"/>
  <c r="Q41" i="18" s="1"/>
  <c r="O41" i="18"/>
  <c r="N41" i="18"/>
  <c r="M41" i="18"/>
  <c r="L41" i="18"/>
  <c r="O40" i="18"/>
  <c r="P40" i="18" s="1"/>
  <c r="Q40" i="18" s="1"/>
  <c r="N40" i="18"/>
  <c r="M40" i="18"/>
  <c r="L40" i="18"/>
  <c r="P39" i="18"/>
  <c r="Q39" i="18" s="1"/>
  <c r="O39" i="18"/>
  <c r="M39" i="18"/>
  <c r="N39" i="18" s="1"/>
  <c r="L39" i="18"/>
  <c r="P38" i="18"/>
  <c r="Q38" i="18" s="1"/>
  <c r="O38" i="18"/>
  <c r="N38" i="18"/>
  <c r="M38" i="18"/>
  <c r="L38" i="18"/>
  <c r="P37" i="18"/>
  <c r="Q37" i="18" s="1"/>
  <c r="O37" i="18"/>
  <c r="N37" i="18"/>
  <c r="M37" i="18"/>
  <c r="L37" i="18"/>
  <c r="O36" i="18"/>
  <c r="P36" i="18" s="1"/>
  <c r="Q36" i="18" s="1"/>
  <c r="N36" i="18"/>
  <c r="M36" i="18"/>
  <c r="L36" i="18"/>
  <c r="P35" i="18"/>
  <c r="Q35" i="18" s="1"/>
  <c r="O35" i="18"/>
  <c r="M35" i="18"/>
  <c r="N35" i="18" s="1"/>
  <c r="L35" i="18"/>
  <c r="P34" i="18"/>
  <c r="Q34" i="18" s="1"/>
  <c r="O34" i="18"/>
  <c r="N34" i="18"/>
  <c r="M34" i="18"/>
  <c r="L34" i="18"/>
  <c r="P33" i="18"/>
  <c r="Q33" i="18" s="1"/>
  <c r="O33" i="18"/>
  <c r="N33" i="18"/>
  <c r="M33" i="18"/>
  <c r="L33" i="18"/>
  <c r="O32" i="18"/>
  <c r="P32" i="18" s="1"/>
  <c r="Q32" i="18" s="1"/>
  <c r="N32" i="18"/>
  <c r="M32" i="18"/>
  <c r="L32" i="18"/>
  <c r="P31" i="18"/>
  <c r="Q31" i="18" s="1"/>
  <c r="O31" i="18"/>
  <c r="M31" i="18"/>
  <c r="N31" i="18" s="1"/>
  <c r="L31" i="18"/>
  <c r="P30" i="18"/>
  <c r="Q30" i="18" s="1"/>
  <c r="O30" i="18"/>
  <c r="N30" i="18"/>
  <c r="M30" i="18"/>
  <c r="L30" i="18"/>
  <c r="P29" i="18"/>
  <c r="Q29" i="18" s="1"/>
  <c r="O29" i="18"/>
  <c r="N29" i="18"/>
  <c r="M29" i="18"/>
  <c r="L29" i="18"/>
  <c r="O28" i="18"/>
  <c r="P28" i="18" s="1"/>
  <c r="Q28" i="18" s="1"/>
  <c r="N28" i="18"/>
  <c r="M28" i="18"/>
  <c r="L28" i="18"/>
  <c r="P27" i="18"/>
  <c r="Q27" i="18" s="1"/>
  <c r="O27" i="18"/>
  <c r="M27" i="18"/>
  <c r="N27" i="18" s="1"/>
  <c r="L27" i="18"/>
  <c r="P26" i="18"/>
  <c r="Q26" i="18" s="1"/>
  <c r="O26" i="18"/>
  <c r="N26" i="18"/>
  <c r="M26" i="18"/>
  <c r="L26" i="18"/>
  <c r="P25" i="18"/>
  <c r="Q25" i="18" s="1"/>
  <c r="O25" i="18"/>
  <c r="N25" i="18"/>
  <c r="M25" i="18"/>
  <c r="L25" i="18"/>
  <c r="O24" i="18"/>
  <c r="P24" i="18" s="1"/>
  <c r="Q24" i="18" s="1"/>
  <c r="N24" i="18"/>
  <c r="M24" i="18"/>
  <c r="L24" i="18"/>
  <c r="P23" i="18"/>
  <c r="Q23" i="18" s="1"/>
  <c r="O23" i="18"/>
  <c r="M23" i="18"/>
  <c r="N23" i="18" s="1"/>
  <c r="L23" i="18"/>
  <c r="P22" i="18"/>
  <c r="Q22" i="18" s="1"/>
  <c r="O22" i="18"/>
  <c r="N22" i="18"/>
  <c r="M22" i="18"/>
  <c r="L22" i="18"/>
  <c r="P21" i="18"/>
  <c r="Q21" i="18" s="1"/>
  <c r="O21" i="18"/>
  <c r="N21" i="18"/>
  <c r="M21" i="18"/>
  <c r="L21" i="18"/>
  <c r="O20" i="18"/>
  <c r="P20" i="18" s="1"/>
  <c r="Q20" i="18" s="1"/>
  <c r="N20" i="18"/>
  <c r="M20" i="18"/>
  <c r="L20" i="18"/>
  <c r="P19" i="18"/>
  <c r="Q19" i="18" s="1"/>
  <c r="O19" i="18"/>
  <c r="M19" i="18"/>
  <c r="N19" i="18" s="1"/>
  <c r="L19" i="18"/>
  <c r="P18" i="18"/>
  <c r="Q18" i="18" s="1"/>
  <c r="O18" i="18"/>
  <c r="N18" i="18"/>
  <c r="M18" i="18"/>
  <c r="L18" i="18"/>
  <c r="P17" i="18"/>
  <c r="Q17" i="18" s="1"/>
  <c r="O17" i="18"/>
  <c r="N17" i="18"/>
  <c r="M17" i="18"/>
  <c r="L17" i="18"/>
  <c r="O16" i="18"/>
  <c r="P16" i="18" s="1"/>
  <c r="Q16" i="18" s="1"/>
  <c r="N16" i="18"/>
  <c r="M16" i="18"/>
  <c r="L16" i="18"/>
  <c r="P15" i="18"/>
  <c r="Q15" i="18" s="1"/>
  <c r="O15" i="18"/>
  <c r="M15" i="18"/>
  <c r="N15" i="18" s="1"/>
  <c r="L15" i="18"/>
  <c r="P14" i="18"/>
  <c r="Q14" i="18" s="1"/>
  <c r="O14" i="18"/>
  <c r="N14" i="18"/>
  <c r="M14" i="18"/>
  <c r="L14" i="18"/>
  <c r="P13" i="18"/>
  <c r="Q13" i="18" s="1"/>
  <c r="O13" i="18"/>
  <c r="N13" i="18"/>
  <c r="M13" i="18"/>
  <c r="L13" i="18"/>
  <c r="O12" i="18"/>
  <c r="P12" i="18" s="1"/>
  <c r="Q12" i="18" s="1"/>
  <c r="N12" i="18"/>
  <c r="M12" i="18"/>
  <c r="L12" i="18"/>
  <c r="P11" i="18"/>
  <c r="Q11" i="18" s="1"/>
  <c r="O11" i="18"/>
  <c r="M11" i="18"/>
  <c r="N11" i="18" s="1"/>
  <c r="L11" i="18"/>
  <c r="P10" i="18"/>
  <c r="Q10" i="18" s="1"/>
  <c r="O10" i="18"/>
  <c r="N10" i="18"/>
  <c r="M10" i="18"/>
  <c r="L10" i="18"/>
  <c r="L511" i="17"/>
  <c r="Q510" i="17"/>
  <c r="O510" i="17"/>
  <c r="P510" i="17" s="1"/>
  <c r="N510" i="17"/>
  <c r="M510" i="17"/>
  <c r="L510" i="17"/>
  <c r="Q509" i="17"/>
  <c r="O509" i="17"/>
  <c r="P509" i="17" s="1"/>
  <c r="M509" i="17"/>
  <c r="N509" i="17" s="1"/>
  <c r="L509" i="17"/>
  <c r="O508" i="17"/>
  <c r="P508" i="17" s="1"/>
  <c r="Q508" i="17" s="1"/>
  <c r="M508" i="17"/>
  <c r="N508" i="17" s="1"/>
  <c r="L508" i="17"/>
  <c r="O507" i="17"/>
  <c r="N507" i="17"/>
  <c r="O506" i="17"/>
  <c r="N506" i="17"/>
  <c r="O505" i="17"/>
  <c r="N505" i="17"/>
  <c r="O504" i="17"/>
  <c r="N504" i="17"/>
  <c r="O503" i="17"/>
  <c r="N503" i="17"/>
  <c r="O502" i="17"/>
  <c r="N502" i="17"/>
  <c r="O501" i="17"/>
  <c r="N501" i="17"/>
  <c r="O500" i="17"/>
  <c r="N500" i="17"/>
  <c r="O499" i="17"/>
  <c r="N499" i="17"/>
  <c r="O498" i="17"/>
  <c r="N498" i="17"/>
  <c r="O497" i="17"/>
  <c r="N497" i="17"/>
  <c r="O496" i="17"/>
  <c r="N496" i="17"/>
  <c r="O495" i="17"/>
  <c r="N495" i="17"/>
  <c r="O494" i="17"/>
  <c r="N494" i="17"/>
  <c r="O493" i="17"/>
  <c r="N493" i="17"/>
  <c r="O492" i="17"/>
  <c r="N492" i="17"/>
  <c r="O491" i="17"/>
  <c r="N491" i="17"/>
  <c r="O490" i="17"/>
  <c r="N490" i="17"/>
  <c r="O489" i="17"/>
  <c r="N489" i="17"/>
  <c r="O488" i="17"/>
  <c r="N488" i="17"/>
  <c r="O487" i="17"/>
  <c r="N487" i="17"/>
  <c r="O486" i="17"/>
  <c r="N486" i="17"/>
  <c r="O485" i="17"/>
  <c r="N485" i="17"/>
  <c r="O484" i="17"/>
  <c r="N484" i="17"/>
  <c r="O483" i="17"/>
  <c r="N483" i="17"/>
  <c r="O482" i="17"/>
  <c r="N482" i="17"/>
  <c r="O481" i="17"/>
  <c r="N481" i="17"/>
  <c r="O480" i="17"/>
  <c r="N480" i="17"/>
  <c r="O479" i="17"/>
  <c r="N479" i="17"/>
  <c r="O478" i="17"/>
  <c r="N478" i="17"/>
  <c r="O477" i="17"/>
  <c r="N477" i="17"/>
  <c r="O476" i="17"/>
  <c r="N476" i="17"/>
  <c r="O475" i="17"/>
  <c r="N475" i="17"/>
  <c r="O474" i="17"/>
  <c r="N474" i="17"/>
  <c r="O473" i="17"/>
  <c r="N473" i="17"/>
  <c r="O472" i="17"/>
  <c r="N472" i="17"/>
  <c r="O471" i="17"/>
  <c r="N471" i="17"/>
  <c r="O470" i="17"/>
  <c r="N470" i="17"/>
  <c r="O469" i="17"/>
  <c r="N469" i="17"/>
  <c r="O468" i="17"/>
  <c r="N468" i="17"/>
  <c r="O467" i="17"/>
  <c r="N467" i="17"/>
  <c r="O466" i="17"/>
  <c r="N466" i="17"/>
  <c r="O465" i="17"/>
  <c r="N465" i="17"/>
  <c r="O464" i="17"/>
  <c r="N464" i="17"/>
  <c r="O463" i="17"/>
  <c r="N463" i="17"/>
  <c r="O462" i="17"/>
  <c r="N462" i="17"/>
  <c r="O461" i="17"/>
  <c r="N461" i="17"/>
  <c r="O460" i="17"/>
  <c r="N460" i="17"/>
  <c r="O459" i="17"/>
  <c r="N459" i="17"/>
  <c r="O458" i="17"/>
  <c r="N458" i="17"/>
  <c r="O457" i="17"/>
  <c r="N457" i="17"/>
  <c r="O456" i="17"/>
  <c r="N456" i="17"/>
  <c r="O455" i="17"/>
  <c r="N455" i="17"/>
  <c r="O454" i="17"/>
  <c r="N454" i="17"/>
  <c r="O453" i="17"/>
  <c r="N453" i="17"/>
  <c r="O452" i="17"/>
  <c r="N452" i="17"/>
  <c r="O451" i="17"/>
  <c r="N451" i="17"/>
  <c r="O450" i="17"/>
  <c r="N450" i="17"/>
  <c r="O449" i="17"/>
  <c r="N449" i="17"/>
  <c r="O448" i="17"/>
  <c r="N448" i="17"/>
  <c r="O447" i="17"/>
  <c r="N447" i="17"/>
  <c r="O446" i="17"/>
  <c r="N446" i="17"/>
  <c r="O445" i="17"/>
  <c r="N445" i="17"/>
  <c r="O444" i="17"/>
  <c r="N444" i="17"/>
  <c r="O443" i="17"/>
  <c r="N443" i="17"/>
  <c r="O442" i="17"/>
  <c r="N442" i="17"/>
  <c r="O441" i="17"/>
  <c r="N441" i="17"/>
  <c r="O440" i="17"/>
  <c r="N440" i="17"/>
  <c r="O439" i="17"/>
  <c r="N439" i="17"/>
  <c r="O438" i="17"/>
  <c r="N438" i="17"/>
  <c r="O437" i="17"/>
  <c r="N437" i="17"/>
  <c r="O436" i="17"/>
  <c r="N436" i="17"/>
  <c r="O435" i="17"/>
  <c r="N435" i="17"/>
  <c r="O434" i="17"/>
  <c r="N434" i="17"/>
  <c r="O433" i="17"/>
  <c r="N433" i="17"/>
  <c r="O432" i="17"/>
  <c r="N432" i="17"/>
  <c r="O431" i="17"/>
  <c r="N431" i="17"/>
  <c r="O430" i="17"/>
  <c r="N430" i="17"/>
  <c r="O429" i="17"/>
  <c r="N429" i="17"/>
  <c r="O428" i="17"/>
  <c r="N428" i="17"/>
  <c r="O427" i="17"/>
  <c r="N427" i="17"/>
  <c r="O426" i="17"/>
  <c r="N426" i="17"/>
  <c r="O425" i="17"/>
  <c r="N425" i="17"/>
  <c r="O424" i="17"/>
  <c r="N424" i="17"/>
  <c r="O423" i="17"/>
  <c r="N423" i="17"/>
  <c r="O422" i="17"/>
  <c r="N422" i="17"/>
  <c r="O421" i="17"/>
  <c r="N421" i="17"/>
  <c r="O420" i="17"/>
  <c r="N420" i="17"/>
  <c r="O419" i="17"/>
  <c r="N419" i="17"/>
  <c r="O418" i="17"/>
  <c r="N418" i="17"/>
  <c r="O417" i="17"/>
  <c r="N417" i="17"/>
  <c r="O416" i="17"/>
  <c r="N416" i="17"/>
  <c r="O415" i="17"/>
  <c r="N415" i="17"/>
  <c r="O414" i="17"/>
  <c r="N414" i="17"/>
  <c r="O413" i="17"/>
  <c r="N413" i="17"/>
  <c r="O412" i="17"/>
  <c r="N412" i="17"/>
  <c r="O411" i="17"/>
  <c r="N411" i="17"/>
  <c r="O410" i="17"/>
  <c r="N410" i="17"/>
  <c r="O409" i="17"/>
  <c r="N409" i="17"/>
  <c r="O408" i="17"/>
  <c r="N408" i="17"/>
  <c r="O407" i="17"/>
  <c r="N407" i="17"/>
  <c r="O406" i="17"/>
  <c r="N406" i="17"/>
  <c r="O405" i="17"/>
  <c r="N405" i="17"/>
  <c r="O404" i="17"/>
  <c r="N404" i="17"/>
  <c r="O403" i="17"/>
  <c r="N403" i="17"/>
  <c r="O402" i="17"/>
  <c r="N402" i="17"/>
  <c r="O401" i="17"/>
  <c r="N401" i="17"/>
  <c r="O400" i="17"/>
  <c r="N400" i="17"/>
  <c r="O399" i="17"/>
  <c r="N399" i="17"/>
  <c r="O398" i="17"/>
  <c r="N398" i="17"/>
  <c r="O397" i="17"/>
  <c r="N397" i="17"/>
  <c r="O396" i="17"/>
  <c r="N396" i="17"/>
  <c r="O395" i="17"/>
  <c r="N395" i="17"/>
  <c r="O394" i="17"/>
  <c r="N394" i="17"/>
  <c r="O393" i="17"/>
  <c r="N393" i="17"/>
  <c r="O392" i="17"/>
  <c r="N392" i="17"/>
  <c r="O391" i="17"/>
  <c r="N391" i="17"/>
  <c r="O390" i="17"/>
  <c r="N390" i="17"/>
  <c r="O389" i="17"/>
  <c r="N389" i="17"/>
  <c r="O388" i="17"/>
  <c r="N388" i="17"/>
  <c r="O387" i="17"/>
  <c r="N387" i="17"/>
  <c r="O386" i="17"/>
  <c r="N386" i="17"/>
  <c r="O385" i="17"/>
  <c r="N385" i="17"/>
  <c r="O384" i="17"/>
  <c r="N384" i="17"/>
  <c r="O383" i="17"/>
  <c r="N383" i="17"/>
  <c r="O382" i="17"/>
  <c r="N382" i="17"/>
  <c r="O381" i="17"/>
  <c r="N381" i="17"/>
  <c r="O380" i="17"/>
  <c r="N380" i="17"/>
  <c r="O379" i="17"/>
  <c r="N379" i="17"/>
  <c r="O378" i="17"/>
  <c r="N378" i="17"/>
  <c r="O377" i="17"/>
  <c r="N377" i="17"/>
  <c r="O376" i="17"/>
  <c r="N376" i="17"/>
  <c r="O375" i="17"/>
  <c r="N375" i="17"/>
  <c r="O374" i="17"/>
  <c r="N374" i="17"/>
  <c r="O373" i="17"/>
  <c r="N373" i="17"/>
  <c r="O372" i="17"/>
  <c r="N372" i="17"/>
  <c r="O371" i="17"/>
  <c r="N371" i="17"/>
  <c r="O370" i="17"/>
  <c r="N370" i="17"/>
  <c r="O369" i="17"/>
  <c r="N369" i="17"/>
  <c r="O368" i="17"/>
  <c r="N368" i="17"/>
  <c r="O367" i="17"/>
  <c r="N367" i="17"/>
  <c r="O366" i="17"/>
  <c r="N366" i="17"/>
  <c r="O365" i="17"/>
  <c r="N365" i="17"/>
  <c r="O364" i="17"/>
  <c r="N364" i="17"/>
  <c r="O363" i="17"/>
  <c r="N363" i="17"/>
  <c r="O362" i="17"/>
  <c r="N362" i="17"/>
  <c r="O361" i="17"/>
  <c r="N361" i="17"/>
  <c r="O360" i="17"/>
  <c r="N360" i="17"/>
  <c r="O359" i="17"/>
  <c r="N359" i="17"/>
  <c r="O358" i="17"/>
  <c r="N358" i="17"/>
  <c r="O357" i="17"/>
  <c r="N357" i="17"/>
  <c r="O356" i="17"/>
  <c r="N356" i="17"/>
  <c r="O355" i="17"/>
  <c r="N355" i="17"/>
  <c r="O354" i="17"/>
  <c r="N354" i="17"/>
  <c r="O353" i="17"/>
  <c r="N353" i="17"/>
  <c r="O352" i="17"/>
  <c r="N352" i="17"/>
  <c r="O351" i="17"/>
  <c r="N351" i="17"/>
  <c r="O350" i="17"/>
  <c r="N350" i="17"/>
  <c r="O349" i="17"/>
  <c r="N349" i="17"/>
  <c r="O348" i="17"/>
  <c r="N348" i="17"/>
  <c r="O347" i="17"/>
  <c r="N347" i="17"/>
  <c r="O346" i="17"/>
  <c r="N346" i="17"/>
  <c r="O345" i="17"/>
  <c r="N345" i="17"/>
  <c r="O344" i="17"/>
  <c r="N344" i="17"/>
  <c r="O343" i="17"/>
  <c r="N343" i="17"/>
  <c r="O342" i="17"/>
  <c r="N342" i="17"/>
  <c r="O341" i="17"/>
  <c r="N341" i="17"/>
  <c r="O340" i="17"/>
  <c r="N340" i="17"/>
  <c r="O339" i="17"/>
  <c r="N339" i="17"/>
  <c r="O338" i="17"/>
  <c r="N338" i="17"/>
  <c r="O337" i="17"/>
  <c r="N337" i="17"/>
  <c r="O336" i="17"/>
  <c r="N336" i="17"/>
  <c r="O335" i="17"/>
  <c r="N335" i="17"/>
  <c r="O334" i="17"/>
  <c r="N334" i="17"/>
  <c r="O333" i="17"/>
  <c r="N333" i="17"/>
  <c r="O332" i="17"/>
  <c r="N332" i="17"/>
  <c r="O331" i="17"/>
  <c r="N331" i="17"/>
  <c r="O330" i="17"/>
  <c r="N330" i="17"/>
  <c r="O329" i="17"/>
  <c r="N329" i="17"/>
  <c r="R328" i="17"/>
  <c r="O328" i="17"/>
  <c r="N328" i="17"/>
  <c r="R327" i="17"/>
  <c r="O327" i="17"/>
  <c r="N327" i="17"/>
  <c r="R326" i="17"/>
  <c r="O326" i="17"/>
  <c r="N326" i="17"/>
  <c r="R325" i="17"/>
  <c r="O325" i="17"/>
  <c r="N325" i="17"/>
  <c r="R324" i="17"/>
  <c r="O324" i="17"/>
  <c r="N324" i="17"/>
  <c r="R323" i="17"/>
  <c r="O323" i="17"/>
  <c r="N323" i="17"/>
  <c r="R322" i="17"/>
  <c r="O322" i="17"/>
  <c r="N322" i="17"/>
  <c r="R321" i="17"/>
  <c r="O321" i="17"/>
  <c r="N321" i="17"/>
  <c r="R320" i="17"/>
  <c r="O320" i="17"/>
  <c r="N320" i="17"/>
  <c r="R319" i="17"/>
  <c r="O319" i="17"/>
  <c r="N319" i="17"/>
  <c r="R318" i="17"/>
  <c r="O318" i="17"/>
  <c r="N318" i="17"/>
  <c r="R317" i="17"/>
  <c r="O317" i="17"/>
  <c r="N317" i="17"/>
  <c r="O316" i="17"/>
  <c r="N316" i="17"/>
  <c r="O315" i="17"/>
  <c r="N315" i="17"/>
  <c r="O314" i="17"/>
  <c r="N314" i="17"/>
  <c r="O313" i="17"/>
  <c r="N313" i="17"/>
  <c r="O312" i="17"/>
  <c r="N312" i="17"/>
  <c r="O311" i="17"/>
  <c r="N311" i="17"/>
  <c r="O310" i="17"/>
  <c r="N310" i="17"/>
  <c r="O309" i="17"/>
  <c r="N309" i="17"/>
  <c r="O308" i="17"/>
  <c r="N308" i="17"/>
  <c r="O307" i="17"/>
  <c r="N307" i="17"/>
  <c r="O306" i="17"/>
  <c r="N306" i="17"/>
  <c r="O305" i="17"/>
  <c r="N305" i="17"/>
  <c r="O304" i="17"/>
  <c r="N304" i="17"/>
  <c r="O303" i="17"/>
  <c r="N303" i="17"/>
  <c r="O302" i="17"/>
  <c r="N302" i="17"/>
  <c r="O301" i="17"/>
  <c r="N301" i="17"/>
  <c r="O300" i="17"/>
  <c r="N300" i="17"/>
  <c r="O299" i="17"/>
  <c r="N299" i="17"/>
  <c r="O298" i="17"/>
  <c r="N298" i="17"/>
  <c r="O297" i="17"/>
  <c r="N297" i="17"/>
  <c r="O296" i="17"/>
  <c r="N296" i="17"/>
  <c r="O295" i="17"/>
  <c r="N295" i="17"/>
  <c r="O294" i="17"/>
  <c r="N294" i="17"/>
  <c r="O293" i="17"/>
  <c r="N293" i="17"/>
  <c r="O292" i="17"/>
  <c r="N292" i="17"/>
  <c r="O291" i="17"/>
  <c r="N291" i="17"/>
  <c r="O290" i="17"/>
  <c r="N290" i="17"/>
  <c r="O289" i="17"/>
  <c r="N289" i="17"/>
  <c r="O288" i="17"/>
  <c r="N288" i="17"/>
  <c r="O287" i="17"/>
  <c r="N287" i="17"/>
  <c r="O286" i="17"/>
  <c r="N286" i="17"/>
  <c r="O285" i="17"/>
  <c r="N285" i="17"/>
  <c r="O284" i="17"/>
  <c r="N284" i="17"/>
  <c r="O283" i="17"/>
  <c r="N283" i="17"/>
  <c r="O282" i="17"/>
  <c r="N282" i="17"/>
  <c r="O281" i="17"/>
  <c r="N281" i="17"/>
  <c r="O280" i="17"/>
  <c r="N280" i="17"/>
  <c r="O279" i="17"/>
  <c r="P279" i="17" s="1"/>
  <c r="R279" i="17" s="1"/>
  <c r="N279" i="17"/>
  <c r="R278" i="17"/>
  <c r="P278" i="17"/>
  <c r="O278" i="17"/>
  <c r="N278" i="17"/>
  <c r="R277" i="17"/>
  <c r="O277" i="17"/>
  <c r="P277" i="17" s="1"/>
  <c r="N277" i="17"/>
  <c r="R276" i="17"/>
  <c r="P276" i="17"/>
  <c r="O276" i="17"/>
  <c r="N276" i="17"/>
  <c r="O275" i="17"/>
  <c r="P275" i="17" s="1"/>
  <c r="R275" i="17" s="1"/>
  <c r="N275" i="17"/>
  <c r="R274" i="17"/>
  <c r="P274" i="17"/>
  <c r="O274" i="17"/>
  <c r="N274" i="17"/>
  <c r="O273" i="17"/>
  <c r="P273" i="17" s="1"/>
  <c r="R273" i="17" s="1"/>
  <c r="N273" i="17"/>
  <c r="R272" i="17"/>
  <c r="P272" i="17"/>
  <c r="O272" i="17"/>
  <c r="N272" i="17"/>
  <c r="R271" i="17"/>
  <c r="O271" i="17"/>
  <c r="P271" i="17" s="1"/>
  <c r="N271" i="17"/>
  <c r="R270" i="17"/>
  <c r="P270" i="17"/>
  <c r="O270" i="17"/>
  <c r="N270" i="17"/>
  <c r="R269" i="17"/>
  <c r="O269" i="17"/>
  <c r="P269" i="17" s="1"/>
  <c r="N269" i="17"/>
  <c r="R268" i="17"/>
  <c r="P268" i="17"/>
  <c r="O268" i="17"/>
  <c r="N268" i="17"/>
  <c r="R267" i="17"/>
  <c r="O267" i="17"/>
  <c r="P267" i="17" s="1"/>
  <c r="N267" i="17"/>
  <c r="R266" i="17"/>
  <c r="P266" i="17"/>
  <c r="O266" i="17"/>
  <c r="N266" i="17"/>
  <c r="R265" i="17"/>
  <c r="O265" i="17"/>
  <c r="P265" i="17" s="1"/>
  <c r="N265" i="17"/>
  <c r="R264" i="17"/>
  <c r="P264" i="17"/>
  <c r="O264" i="17"/>
  <c r="N264" i="17"/>
  <c r="O263" i="17"/>
  <c r="P263" i="17" s="1"/>
  <c r="R263" i="17" s="1"/>
  <c r="N263" i="17"/>
  <c r="R262" i="17"/>
  <c r="P262" i="17"/>
  <c r="O262" i="17"/>
  <c r="N262" i="17"/>
  <c r="R261" i="17"/>
  <c r="O261" i="17"/>
  <c r="P261" i="17" s="1"/>
  <c r="N261" i="17"/>
  <c r="R260" i="17"/>
  <c r="P260" i="17"/>
  <c r="O260" i="17"/>
  <c r="N260" i="17"/>
  <c r="O259" i="17"/>
  <c r="P259" i="17" s="1"/>
  <c r="R259" i="17" s="1"/>
  <c r="N259" i="17"/>
  <c r="R258" i="17"/>
  <c r="P258" i="17"/>
  <c r="O258" i="17"/>
  <c r="N258" i="17"/>
  <c r="O257" i="17"/>
  <c r="P257" i="17" s="1"/>
  <c r="R257" i="17" s="1"/>
  <c r="N257" i="17"/>
  <c r="R256" i="17"/>
  <c r="P256" i="17"/>
  <c r="O256" i="17"/>
  <c r="N256" i="17"/>
  <c r="R255" i="17"/>
  <c r="O255" i="17"/>
  <c r="P255" i="17" s="1"/>
  <c r="N255" i="17"/>
  <c r="R254" i="17"/>
  <c r="P254" i="17"/>
  <c r="O254" i="17"/>
  <c r="N254" i="17"/>
  <c r="R253" i="17"/>
  <c r="O253" i="17"/>
  <c r="P253" i="17" s="1"/>
  <c r="N253" i="17"/>
  <c r="N252" i="17"/>
  <c r="G252" i="17"/>
  <c r="O252" i="17" s="1"/>
  <c r="P252" i="17" s="1"/>
  <c r="P251" i="17"/>
  <c r="N251" i="17"/>
  <c r="G251" i="17"/>
  <c r="O251" i="17" s="1"/>
  <c r="N250" i="17"/>
  <c r="G250" i="17"/>
  <c r="N249" i="17"/>
  <c r="G249" i="17"/>
  <c r="N248" i="17"/>
  <c r="G248" i="17"/>
  <c r="O247" i="17"/>
  <c r="P247" i="17" s="1"/>
  <c r="R247" i="17" s="1"/>
  <c r="N247" i="17"/>
  <c r="G247" i="17"/>
  <c r="R246" i="17"/>
  <c r="O246" i="17"/>
  <c r="P246" i="17" s="1"/>
  <c r="N246" i="17"/>
  <c r="O245" i="17"/>
  <c r="P245" i="17" s="1"/>
  <c r="R245" i="17" s="1"/>
  <c r="N245" i="17"/>
  <c r="O244" i="17"/>
  <c r="P244" i="17" s="1"/>
  <c r="R244" i="17" s="1"/>
  <c r="N244" i="17"/>
  <c r="N243" i="17"/>
  <c r="G243" i="17"/>
  <c r="N242" i="17"/>
  <c r="G242" i="17"/>
  <c r="R241" i="17"/>
  <c r="O241" i="17"/>
  <c r="P241" i="17" s="1"/>
  <c r="N241" i="17"/>
  <c r="R240" i="17"/>
  <c r="P240" i="17"/>
  <c r="O240" i="17"/>
  <c r="N240" i="17"/>
  <c r="R239" i="17"/>
  <c r="O239" i="17"/>
  <c r="P239" i="17" s="1"/>
  <c r="N239" i="17"/>
  <c r="R238" i="17"/>
  <c r="P238" i="17"/>
  <c r="O238" i="17"/>
  <c r="N238" i="17"/>
  <c r="O237" i="17"/>
  <c r="P237" i="17" s="1"/>
  <c r="R237" i="17" s="1"/>
  <c r="N237" i="17"/>
  <c r="R236" i="17"/>
  <c r="P236" i="17"/>
  <c r="O236" i="17"/>
  <c r="N236" i="17"/>
  <c r="R235" i="17"/>
  <c r="O235" i="17"/>
  <c r="P235" i="17" s="1"/>
  <c r="N235" i="17"/>
  <c r="R234" i="17"/>
  <c r="N234" i="17"/>
  <c r="G234" i="17"/>
  <c r="O234" i="17" s="1"/>
  <c r="P234" i="17" s="1"/>
  <c r="N233" i="17"/>
  <c r="G233" i="17"/>
  <c r="O233" i="17" s="1"/>
  <c r="P233" i="17" s="1"/>
  <c r="O232" i="17"/>
  <c r="P232" i="17" s="1"/>
  <c r="N232" i="17"/>
  <c r="G232" i="17"/>
  <c r="N231" i="17"/>
  <c r="G231" i="17"/>
  <c r="R230" i="17"/>
  <c r="O230" i="17"/>
  <c r="P230" i="17" s="1"/>
  <c r="N230" i="17"/>
  <c r="R229" i="17"/>
  <c r="P229" i="17"/>
  <c r="O229" i="17"/>
  <c r="N229" i="17"/>
  <c r="O228" i="17"/>
  <c r="P228" i="17" s="1"/>
  <c r="R228" i="17" s="1"/>
  <c r="N228" i="17"/>
  <c r="R227" i="17"/>
  <c r="N227" i="17"/>
  <c r="G227" i="17"/>
  <c r="O227" i="17" s="1"/>
  <c r="P227" i="17" s="1"/>
  <c r="N226" i="17"/>
  <c r="G226" i="17"/>
  <c r="O226" i="17" s="1"/>
  <c r="P226" i="17" s="1"/>
  <c r="N225" i="17"/>
  <c r="G225" i="17"/>
  <c r="O225" i="17" s="1"/>
  <c r="P225" i="17" s="1"/>
  <c r="P224" i="17"/>
  <c r="R224" i="17" s="1"/>
  <c r="O224" i="17"/>
  <c r="N224" i="17"/>
  <c r="P223" i="17"/>
  <c r="R223" i="17" s="1"/>
  <c r="O223" i="17"/>
  <c r="N223" i="17"/>
  <c r="G223" i="17"/>
  <c r="R222" i="17"/>
  <c r="P222" i="17"/>
  <c r="O222" i="17"/>
  <c r="N222" i="17"/>
  <c r="R221" i="17"/>
  <c r="O221" i="17"/>
  <c r="P221" i="17" s="1"/>
  <c r="N221" i="17"/>
  <c r="R220" i="17"/>
  <c r="P220" i="17"/>
  <c r="O220" i="17"/>
  <c r="N220" i="17"/>
  <c r="O219" i="17"/>
  <c r="P219" i="17" s="1"/>
  <c r="R219" i="17" s="1"/>
  <c r="N219" i="17"/>
  <c r="R218" i="17"/>
  <c r="P218" i="17"/>
  <c r="O218" i="17"/>
  <c r="N218" i="17"/>
  <c r="O217" i="17"/>
  <c r="P217" i="17" s="1"/>
  <c r="R217" i="17" s="1"/>
  <c r="N217" i="17"/>
  <c r="R216" i="17"/>
  <c r="P216" i="17"/>
  <c r="O216" i="17"/>
  <c r="N216" i="17"/>
  <c r="R215" i="17"/>
  <c r="O215" i="17"/>
  <c r="P215" i="17" s="1"/>
  <c r="N215" i="17"/>
  <c r="R214" i="17"/>
  <c r="P214" i="17"/>
  <c r="O214" i="17"/>
  <c r="N214" i="17"/>
  <c r="R213" i="17"/>
  <c r="O213" i="17"/>
  <c r="P213" i="17" s="1"/>
  <c r="N213" i="17"/>
  <c r="N212" i="17"/>
  <c r="G212" i="17"/>
  <c r="O212" i="17" s="1"/>
  <c r="P212" i="17" s="1"/>
  <c r="P211" i="17"/>
  <c r="N211" i="17"/>
  <c r="G211" i="17"/>
  <c r="O211" i="17" s="1"/>
  <c r="P210" i="17"/>
  <c r="R210" i="17" s="1"/>
  <c r="O210" i="17"/>
  <c r="N210" i="17"/>
  <c r="R209" i="17"/>
  <c r="O209" i="17"/>
  <c r="P209" i="17" s="1"/>
  <c r="N209" i="17"/>
  <c r="G209" i="17"/>
  <c r="R208" i="17"/>
  <c r="P208" i="17"/>
  <c r="O208" i="17"/>
  <c r="N208" i="17"/>
  <c r="G208" i="17"/>
  <c r="R207" i="17"/>
  <c r="P207" i="17"/>
  <c r="O207" i="17"/>
  <c r="N207" i="17"/>
  <c r="R206" i="17"/>
  <c r="O206" i="17"/>
  <c r="P206" i="17" s="1"/>
  <c r="N206" i="17"/>
  <c r="R205" i="17"/>
  <c r="P205" i="17"/>
  <c r="O205" i="17"/>
  <c r="N205" i="17"/>
  <c r="R204" i="17"/>
  <c r="O204" i="17"/>
  <c r="P204" i="17" s="1"/>
  <c r="N204" i="17"/>
  <c r="R203" i="17"/>
  <c r="P203" i="17"/>
  <c r="O203" i="17"/>
  <c r="N203" i="17"/>
  <c r="R202" i="17"/>
  <c r="O202" i="17"/>
  <c r="P202" i="17" s="1"/>
  <c r="N202" i="17"/>
  <c r="R201" i="17"/>
  <c r="P201" i="17"/>
  <c r="O201" i="17"/>
  <c r="N201" i="17"/>
  <c r="R200" i="17"/>
  <c r="O200" i="17"/>
  <c r="P200" i="17" s="1"/>
  <c r="N200" i="17"/>
  <c r="N199" i="17"/>
  <c r="G199" i="17"/>
  <c r="O199" i="17" s="1"/>
  <c r="P199" i="17" s="1"/>
  <c r="P198" i="17"/>
  <c r="N198" i="17"/>
  <c r="G198" i="17"/>
  <c r="O198" i="17" s="1"/>
  <c r="P197" i="17"/>
  <c r="R197" i="17" s="1"/>
  <c r="O197" i="17"/>
  <c r="N197" i="17"/>
  <c r="O196" i="17"/>
  <c r="P196" i="17" s="1"/>
  <c r="R196" i="17" s="1"/>
  <c r="N196" i="17"/>
  <c r="O195" i="17"/>
  <c r="P195" i="17" s="1"/>
  <c r="R195" i="17" s="1"/>
  <c r="N195" i="17"/>
  <c r="R194" i="17"/>
  <c r="O194" i="17"/>
  <c r="P194" i="17" s="1"/>
  <c r="N194" i="17"/>
  <c r="G194" i="17"/>
  <c r="R193" i="17"/>
  <c r="P193" i="17"/>
  <c r="O193" i="17"/>
  <c r="N193" i="17"/>
  <c r="G193" i="17"/>
  <c r="R192" i="17"/>
  <c r="P192" i="17"/>
  <c r="O192" i="17"/>
  <c r="N192" i="17"/>
  <c r="O191" i="17"/>
  <c r="P191" i="17" s="1"/>
  <c r="R191" i="17" s="1"/>
  <c r="N191" i="17"/>
  <c r="R190" i="17"/>
  <c r="P190" i="17"/>
  <c r="O190" i="17"/>
  <c r="N190" i="17"/>
  <c r="R189" i="17"/>
  <c r="O189" i="17"/>
  <c r="P189" i="17" s="1"/>
  <c r="N189" i="17"/>
  <c r="R188" i="17"/>
  <c r="P188" i="17"/>
  <c r="O188" i="17"/>
  <c r="N188" i="17"/>
  <c r="O187" i="17"/>
  <c r="P187" i="17" s="1"/>
  <c r="R187" i="17" s="1"/>
  <c r="N187" i="17"/>
  <c r="R186" i="17"/>
  <c r="N186" i="17"/>
  <c r="G186" i="17"/>
  <c r="O186" i="17" s="1"/>
  <c r="P186" i="17" s="1"/>
  <c r="P185" i="17"/>
  <c r="R185" i="17" s="1"/>
  <c r="O185" i="17"/>
  <c r="N185" i="17"/>
  <c r="O184" i="17"/>
  <c r="P184" i="17" s="1"/>
  <c r="R184" i="17" s="1"/>
  <c r="N184" i="17"/>
  <c r="G184" i="17"/>
  <c r="R183" i="17"/>
  <c r="O183" i="17"/>
  <c r="P183" i="17" s="1"/>
  <c r="N183" i="17"/>
  <c r="O182" i="17"/>
  <c r="P182" i="17" s="1"/>
  <c r="R182" i="17" s="1"/>
  <c r="N182" i="17"/>
  <c r="O181" i="17"/>
  <c r="P181" i="17" s="1"/>
  <c r="R181" i="17" s="1"/>
  <c r="N181" i="17"/>
  <c r="P180" i="17"/>
  <c r="R180" i="17" s="1"/>
  <c r="O180" i="17"/>
  <c r="N180" i="17"/>
  <c r="O179" i="17"/>
  <c r="P179" i="17" s="1"/>
  <c r="R179" i="17" s="1"/>
  <c r="N179" i="17"/>
  <c r="P178" i="17"/>
  <c r="R178" i="17" s="1"/>
  <c r="O178" i="17"/>
  <c r="N178" i="17"/>
  <c r="R177" i="17"/>
  <c r="O177" i="17"/>
  <c r="P177" i="17" s="1"/>
  <c r="N177" i="17"/>
  <c r="P176" i="17"/>
  <c r="R176" i="17" s="1"/>
  <c r="O176" i="17"/>
  <c r="N176" i="17"/>
  <c r="R175" i="17"/>
  <c r="O175" i="17"/>
  <c r="P175" i="17" s="1"/>
  <c r="N175" i="17"/>
  <c r="N174" i="17"/>
  <c r="G174" i="17"/>
  <c r="N173" i="17"/>
  <c r="G173" i="17"/>
  <c r="R172" i="17"/>
  <c r="O172" i="17"/>
  <c r="P172" i="17" s="1"/>
  <c r="N172" i="17"/>
  <c r="R171" i="17"/>
  <c r="N171" i="17"/>
  <c r="G171" i="17"/>
  <c r="O171" i="17" s="1"/>
  <c r="P171" i="17" s="1"/>
  <c r="Q170" i="17"/>
  <c r="O170" i="17"/>
  <c r="P170" i="17" s="1"/>
  <c r="R170" i="17" s="1"/>
  <c r="N170" i="17"/>
  <c r="M170" i="17"/>
  <c r="L170" i="17"/>
  <c r="N169" i="17"/>
  <c r="M169" i="17"/>
  <c r="L169" i="17"/>
  <c r="G169" i="17"/>
  <c r="N168" i="17"/>
  <c r="M168" i="17"/>
  <c r="L168" i="17"/>
  <c r="G168" i="17"/>
  <c r="R167" i="17"/>
  <c r="P167" i="17"/>
  <c r="Q167" i="17" s="1"/>
  <c r="O167" i="17"/>
  <c r="N167" i="17"/>
  <c r="M167" i="17"/>
  <c r="L167" i="17"/>
  <c r="R166" i="17"/>
  <c r="Q166" i="17"/>
  <c r="O166" i="17"/>
  <c r="P166" i="17" s="1"/>
  <c r="M166" i="17"/>
  <c r="N166" i="17" s="1"/>
  <c r="L166" i="17"/>
  <c r="G166" i="17"/>
  <c r="R165" i="17"/>
  <c r="O165" i="17"/>
  <c r="P165" i="17" s="1"/>
  <c r="Q165" i="17" s="1"/>
  <c r="M165" i="17"/>
  <c r="N165" i="17" s="1"/>
  <c r="L165" i="17"/>
  <c r="Q164" i="17"/>
  <c r="P164" i="17"/>
  <c r="R164" i="17" s="1"/>
  <c r="O164" i="17"/>
  <c r="N164" i="17"/>
  <c r="M164" i="17"/>
  <c r="L164" i="17"/>
  <c r="P163" i="17"/>
  <c r="O163" i="17"/>
  <c r="M163" i="17"/>
  <c r="N163" i="17" s="1"/>
  <c r="L163" i="17"/>
  <c r="O162" i="17"/>
  <c r="P162" i="17" s="1"/>
  <c r="N162" i="17"/>
  <c r="M162" i="17"/>
  <c r="L162" i="17"/>
  <c r="Q161" i="17"/>
  <c r="P161" i="17"/>
  <c r="R161" i="17" s="1"/>
  <c r="O161" i="17"/>
  <c r="M161" i="17"/>
  <c r="N161" i="17" s="1"/>
  <c r="L161" i="17"/>
  <c r="R160" i="17"/>
  <c r="P160" i="17"/>
  <c r="Q160" i="17" s="1"/>
  <c r="O160" i="17"/>
  <c r="M160" i="17"/>
  <c r="N160" i="17" s="1"/>
  <c r="L160" i="17"/>
  <c r="O159" i="17"/>
  <c r="P159" i="17" s="1"/>
  <c r="Q159" i="17" s="1"/>
  <c r="N159" i="17"/>
  <c r="M159" i="17"/>
  <c r="L159" i="17"/>
  <c r="G159" i="17"/>
  <c r="N158" i="17"/>
  <c r="M158" i="17"/>
  <c r="L158" i="17"/>
  <c r="G158" i="17"/>
  <c r="Q157" i="17"/>
  <c r="O157" i="17"/>
  <c r="P157" i="17" s="1"/>
  <c r="R157" i="17" s="1"/>
  <c r="N157" i="17"/>
  <c r="M157" i="17"/>
  <c r="L157" i="17"/>
  <c r="R156" i="17"/>
  <c r="P156" i="17"/>
  <c r="Q156" i="17" s="1"/>
  <c r="O156" i="17"/>
  <c r="N156" i="17"/>
  <c r="M156" i="17"/>
  <c r="L156" i="17"/>
  <c r="O155" i="17"/>
  <c r="P155" i="17" s="1"/>
  <c r="M155" i="17"/>
  <c r="N155" i="17" s="1"/>
  <c r="L155" i="17"/>
  <c r="Q154" i="17"/>
  <c r="P154" i="17"/>
  <c r="R154" i="17" s="1"/>
  <c r="O154" i="17"/>
  <c r="N154" i="17"/>
  <c r="M154" i="17"/>
  <c r="L154" i="17"/>
  <c r="O153" i="17"/>
  <c r="P153" i="17" s="1"/>
  <c r="M153" i="17"/>
  <c r="N153" i="17" s="1"/>
  <c r="L153" i="17"/>
  <c r="R152" i="17"/>
  <c r="O152" i="17"/>
  <c r="P152" i="17" s="1"/>
  <c r="Q152" i="17" s="1"/>
  <c r="N152" i="17"/>
  <c r="M152" i="17"/>
  <c r="L152" i="17"/>
  <c r="Q151" i="17"/>
  <c r="P151" i="17"/>
  <c r="R151" i="17" s="1"/>
  <c r="O151" i="17"/>
  <c r="N151" i="17"/>
  <c r="M151" i="17"/>
  <c r="L151" i="17"/>
  <c r="R150" i="17"/>
  <c r="P150" i="17"/>
  <c r="Q150" i="17" s="1"/>
  <c r="O150" i="17"/>
  <c r="M150" i="17"/>
  <c r="N150" i="17" s="1"/>
  <c r="L150" i="17"/>
  <c r="Q149" i="17"/>
  <c r="O149" i="17"/>
  <c r="P149" i="17" s="1"/>
  <c r="R149" i="17" s="1"/>
  <c r="N149" i="17"/>
  <c r="M149" i="17"/>
  <c r="L149" i="17"/>
  <c r="R148" i="17"/>
  <c r="P148" i="17"/>
  <c r="Q148" i="17" s="1"/>
  <c r="O148" i="17"/>
  <c r="N148" i="17"/>
  <c r="M148" i="17"/>
  <c r="L148" i="17"/>
  <c r="O147" i="17"/>
  <c r="P147" i="17" s="1"/>
  <c r="Q147" i="17" s="1"/>
  <c r="M147" i="17"/>
  <c r="N147" i="17" s="1"/>
  <c r="L147" i="17"/>
  <c r="Q146" i="17"/>
  <c r="P146" i="17"/>
  <c r="R146" i="17" s="1"/>
  <c r="O146" i="17"/>
  <c r="N146" i="17"/>
  <c r="M146" i="17"/>
  <c r="L146" i="17"/>
  <c r="R145" i="17"/>
  <c r="P145" i="17"/>
  <c r="Q145" i="17" s="1"/>
  <c r="O145" i="17"/>
  <c r="M145" i="17"/>
  <c r="N145" i="17" s="1"/>
  <c r="L145" i="17"/>
  <c r="O144" i="17"/>
  <c r="P144" i="17" s="1"/>
  <c r="Q144" i="17" s="1"/>
  <c r="N144" i="17"/>
  <c r="M144" i="17"/>
  <c r="L144" i="17"/>
  <c r="P143" i="17"/>
  <c r="R143" i="17" s="1"/>
  <c r="O143" i="17"/>
  <c r="M143" i="17"/>
  <c r="N143" i="17" s="1"/>
  <c r="L143" i="17"/>
  <c r="R142" i="17"/>
  <c r="P142" i="17"/>
  <c r="Q142" i="17" s="1"/>
  <c r="O142" i="17"/>
  <c r="M142" i="17"/>
  <c r="N142" i="17" s="1"/>
  <c r="L142" i="17"/>
  <c r="O141" i="17"/>
  <c r="P141" i="17" s="1"/>
  <c r="N141" i="17"/>
  <c r="M141" i="17"/>
  <c r="L141" i="17"/>
  <c r="P140" i="17"/>
  <c r="Q140" i="17" s="1"/>
  <c r="O140" i="17"/>
  <c r="M140" i="17"/>
  <c r="N140" i="17" s="1"/>
  <c r="L140" i="17"/>
  <c r="R139" i="17"/>
  <c r="Q139" i="17"/>
  <c r="O139" i="17"/>
  <c r="P139" i="17" s="1"/>
  <c r="M139" i="17"/>
  <c r="N139" i="17" s="1"/>
  <c r="L139" i="17"/>
  <c r="P138" i="17"/>
  <c r="O138" i="17"/>
  <c r="N138" i="17"/>
  <c r="M138" i="17"/>
  <c r="L138" i="17"/>
  <c r="P137" i="17"/>
  <c r="O137" i="17"/>
  <c r="M137" i="17"/>
  <c r="N137" i="17" s="1"/>
  <c r="L137" i="17"/>
  <c r="H137" i="17"/>
  <c r="O136" i="17"/>
  <c r="P136" i="17" s="1"/>
  <c r="M136" i="17"/>
  <c r="N136" i="17" s="1"/>
  <c r="L136" i="17"/>
  <c r="R135" i="17"/>
  <c r="Q135" i="17"/>
  <c r="O135" i="17"/>
  <c r="P135" i="17" s="1"/>
  <c r="N135" i="17"/>
  <c r="M135" i="17"/>
  <c r="L135" i="17"/>
  <c r="Q134" i="17"/>
  <c r="P134" i="17"/>
  <c r="R134" i="17" s="1"/>
  <c r="O134" i="17"/>
  <c r="N134" i="17"/>
  <c r="M134" i="17"/>
  <c r="L134" i="17"/>
  <c r="O133" i="17"/>
  <c r="P133" i="17" s="1"/>
  <c r="M133" i="17"/>
  <c r="N133" i="17" s="1"/>
  <c r="L133" i="17"/>
  <c r="H133" i="17"/>
  <c r="R132" i="17"/>
  <c r="P132" i="17"/>
  <c r="Q132" i="17" s="1"/>
  <c r="O132" i="17"/>
  <c r="M132" i="17"/>
  <c r="N132" i="17" s="1"/>
  <c r="L132" i="17"/>
  <c r="H132" i="17"/>
  <c r="R131" i="17"/>
  <c r="P131" i="17"/>
  <c r="Q131" i="17" s="1"/>
  <c r="O131" i="17"/>
  <c r="M131" i="17"/>
  <c r="N131" i="17" s="1"/>
  <c r="L131" i="17"/>
  <c r="O130" i="17"/>
  <c r="P130" i="17" s="1"/>
  <c r="N130" i="17"/>
  <c r="M130" i="17"/>
  <c r="L130" i="17"/>
  <c r="R129" i="17"/>
  <c r="P129" i="17"/>
  <c r="Q129" i="17" s="1"/>
  <c r="O129" i="17"/>
  <c r="M129" i="17"/>
  <c r="N129" i="17" s="1"/>
  <c r="L129" i="17"/>
  <c r="R128" i="17"/>
  <c r="Q128" i="17"/>
  <c r="O128" i="17"/>
  <c r="P128" i="17" s="1"/>
  <c r="M128" i="17"/>
  <c r="N128" i="17" s="1"/>
  <c r="L128" i="17"/>
  <c r="P127" i="17"/>
  <c r="O127" i="17"/>
  <c r="N127" i="17"/>
  <c r="M127" i="17"/>
  <c r="L127" i="17"/>
  <c r="O126" i="17"/>
  <c r="P126" i="17" s="1"/>
  <c r="M126" i="17"/>
  <c r="N126" i="17" s="1"/>
  <c r="L126" i="17"/>
  <c r="R125" i="17"/>
  <c r="Q125" i="17"/>
  <c r="O125" i="17"/>
  <c r="P125" i="17" s="1"/>
  <c r="N125" i="17"/>
  <c r="M125" i="17"/>
  <c r="L125" i="17"/>
  <c r="Q124" i="17"/>
  <c r="P124" i="17"/>
  <c r="R124" i="17" s="1"/>
  <c r="O124" i="17"/>
  <c r="N124" i="17"/>
  <c r="M124" i="17"/>
  <c r="L124" i="17"/>
  <c r="O123" i="17"/>
  <c r="P123" i="17" s="1"/>
  <c r="M123" i="17"/>
  <c r="N123" i="17" s="1"/>
  <c r="L123" i="17"/>
  <c r="Q122" i="17"/>
  <c r="O122" i="17"/>
  <c r="P122" i="17" s="1"/>
  <c r="R122" i="17" s="1"/>
  <c r="N122" i="17"/>
  <c r="M122" i="17"/>
  <c r="L122" i="17"/>
  <c r="R121" i="17"/>
  <c r="P121" i="17"/>
  <c r="Q121" i="17" s="1"/>
  <c r="O121" i="17"/>
  <c r="N121" i="17"/>
  <c r="M121" i="17"/>
  <c r="L121" i="17"/>
  <c r="O120" i="17"/>
  <c r="P120" i="17" s="1"/>
  <c r="M120" i="17"/>
  <c r="N120" i="17" s="1"/>
  <c r="L120" i="17"/>
  <c r="Q119" i="17"/>
  <c r="P119" i="17"/>
  <c r="R119" i="17" s="1"/>
  <c r="O119" i="17"/>
  <c r="N119" i="17"/>
  <c r="M119" i="17"/>
  <c r="L119" i="17"/>
  <c r="P118" i="17"/>
  <c r="O118" i="17"/>
  <c r="M118" i="17"/>
  <c r="N118" i="17" s="1"/>
  <c r="L118" i="17"/>
  <c r="O117" i="17"/>
  <c r="P117" i="17" s="1"/>
  <c r="N117" i="17"/>
  <c r="M117" i="17"/>
  <c r="L117" i="17"/>
  <c r="Q116" i="17"/>
  <c r="P116" i="17"/>
  <c r="R116" i="17" s="1"/>
  <c r="O116" i="17"/>
  <c r="M116" i="17"/>
  <c r="N116" i="17" s="1"/>
  <c r="L116" i="17"/>
  <c r="R115" i="17"/>
  <c r="P115" i="17"/>
  <c r="Q115" i="17" s="1"/>
  <c r="O115" i="17"/>
  <c r="M115" i="17"/>
  <c r="N115" i="17" s="1"/>
  <c r="L115" i="17"/>
  <c r="O114" i="17"/>
  <c r="P114" i="17" s="1"/>
  <c r="L114" i="17"/>
  <c r="H114" i="17"/>
  <c r="M114" i="17" s="1"/>
  <c r="N114" i="17" s="1"/>
  <c r="Q113" i="17"/>
  <c r="O113" i="17"/>
  <c r="P113" i="17" s="1"/>
  <c r="R113" i="17" s="1"/>
  <c r="N113" i="17"/>
  <c r="M113" i="17"/>
  <c r="L113" i="17"/>
  <c r="P112" i="17"/>
  <c r="O112" i="17"/>
  <c r="N112" i="17"/>
  <c r="M112" i="17"/>
  <c r="L112" i="17"/>
  <c r="Q111" i="17"/>
  <c r="O111" i="17"/>
  <c r="P111" i="17" s="1"/>
  <c r="R111" i="17" s="1"/>
  <c r="M111" i="17"/>
  <c r="N111" i="17" s="1"/>
  <c r="L111" i="17"/>
  <c r="Q110" i="17"/>
  <c r="P110" i="17"/>
  <c r="R110" i="17" s="1"/>
  <c r="O110" i="17"/>
  <c r="N110" i="17"/>
  <c r="M110" i="17"/>
  <c r="L110" i="17"/>
  <c r="R109" i="17"/>
  <c r="P109" i="17"/>
  <c r="Q109" i="17" s="1"/>
  <c r="O109" i="17"/>
  <c r="M109" i="17"/>
  <c r="N109" i="17" s="1"/>
  <c r="L109" i="17"/>
  <c r="Q108" i="17"/>
  <c r="O108" i="17"/>
  <c r="P108" i="17" s="1"/>
  <c r="R108" i="17" s="1"/>
  <c r="N108" i="17"/>
  <c r="M108" i="17"/>
  <c r="L108" i="17"/>
  <c r="Q107" i="17"/>
  <c r="P107" i="17"/>
  <c r="R107" i="17" s="1"/>
  <c r="O107" i="17"/>
  <c r="N107" i="17"/>
  <c r="M107" i="17"/>
  <c r="L107" i="17"/>
  <c r="R106" i="17"/>
  <c r="P106" i="17"/>
  <c r="Q106" i="17" s="1"/>
  <c r="O106" i="17"/>
  <c r="M106" i="17"/>
  <c r="N106" i="17" s="1"/>
  <c r="L106" i="17"/>
  <c r="Q105" i="17"/>
  <c r="O105" i="17"/>
  <c r="P105" i="17" s="1"/>
  <c r="R105" i="17" s="1"/>
  <c r="N105" i="17"/>
  <c r="L105" i="17"/>
  <c r="H105" i="17"/>
  <c r="M105" i="17" s="1"/>
  <c r="Q104" i="17"/>
  <c r="O104" i="17"/>
  <c r="P104" i="17" s="1"/>
  <c r="R104" i="17" s="1"/>
  <c r="N104" i="17"/>
  <c r="M104" i="17"/>
  <c r="L104" i="17"/>
  <c r="R103" i="17"/>
  <c r="P103" i="17"/>
  <c r="Q103" i="17" s="1"/>
  <c r="O103" i="17"/>
  <c r="N103" i="17"/>
  <c r="M103" i="17"/>
  <c r="L103" i="17"/>
  <c r="R102" i="17"/>
  <c r="O102" i="17"/>
  <c r="P102" i="17" s="1"/>
  <c r="Q102" i="17" s="1"/>
  <c r="M102" i="17"/>
  <c r="N102" i="17" s="1"/>
  <c r="L102" i="17"/>
  <c r="H102" i="17"/>
  <c r="G102" i="17"/>
  <c r="P101" i="17"/>
  <c r="O101" i="17"/>
  <c r="N101" i="17"/>
  <c r="M101" i="17"/>
  <c r="L101" i="17"/>
  <c r="O100" i="17"/>
  <c r="P100" i="17" s="1"/>
  <c r="R100" i="17" s="1"/>
  <c r="M100" i="17"/>
  <c r="N100" i="17" s="1"/>
  <c r="L100" i="17"/>
  <c r="Q99" i="17"/>
  <c r="P99" i="17"/>
  <c r="R99" i="17" s="1"/>
  <c r="O99" i="17"/>
  <c r="N99" i="17"/>
  <c r="M99" i="17"/>
  <c r="L99" i="17"/>
  <c r="R98" i="17"/>
  <c r="O98" i="17"/>
  <c r="P98" i="17" s="1"/>
  <c r="Q98" i="17" s="1"/>
  <c r="M98" i="17"/>
  <c r="N98" i="17" s="1"/>
  <c r="L98" i="17"/>
  <c r="O97" i="17"/>
  <c r="P97" i="17" s="1"/>
  <c r="R97" i="17" s="1"/>
  <c r="N97" i="17"/>
  <c r="M97" i="17"/>
  <c r="L97" i="17"/>
  <c r="Q96" i="17"/>
  <c r="P96" i="17"/>
  <c r="R96" i="17" s="1"/>
  <c r="O96" i="17"/>
  <c r="M96" i="17"/>
  <c r="N96" i="17" s="1"/>
  <c r="L96" i="17"/>
  <c r="P95" i="17"/>
  <c r="O95" i="17"/>
  <c r="M95" i="17"/>
  <c r="N95" i="17" s="1"/>
  <c r="L95" i="17"/>
  <c r="H95" i="17"/>
  <c r="P94" i="17"/>
  <c r="O94" i="17"/>
  <c r="M94" i="17"/>
  <c r="N94" i="17" s="1"/>
  <c r="L94" i="17"/>
  <c r="Q93" i="17"/>
  <c r="O93" i="17"/>
  <c r="P93" i="17" s="1"/>
  <c r="R93" i="17" s="1"/>
  <c r="N93" i="17"/>
  <c r="M93" i="17"/>
  <c r="L93" i="17"/>
  <c r="P92" i="17"/>
  <c r="O92" i="17"/>
  <c r="N92" i="17"/>
  <c r="M92" i="17"/>
  <c r="L92" i="17"/>
  <c r="Q91" i="17"/>
  <c r="O91" i="17"/>
  <c r="P91" i="17" s="1"/>
  <c r="R91" i="17" s="1"/>
  <c r="M91" i="17"/>
  <c r="N91" i="17" s="1"/>
  <c r="L91" i="17"/>
  <c r="L90" i="17"/>
  <c r="H90" i="17"/>
  <c r="P89" i="17"/>
  <c r="O89" i="17"/>
  <c r="N89" i="17"/>
  <c r="M89" i="17"/>
  <c r="L89" i="17"/>
  <c r="P88" i="17"/>
  <c r="O88" i="17"/>
  <c r="M88" i="17"/>
  <c r="N88" i="17" s="1"/>
  <c r="L88" i="17"/>
  <c r="R87" i="17"/>
  <c r="Q87" i="17"/>
  <c r="O87" i="17"/>
  <c r="P87" i="17" s="1"/>
  <c r="N87" i="17"/>
  <c r="M87" i="17"/>
  <c r="L87" i="17"/>
  <c r="Q86" i="17"/>
  <c r="P86" i="17"/>
  <c r="R86" i="17" s="1"/>
  <c r="L86" i="17"/>
  <c r="H86" i="17"/>
  <c r="O86" i="17" s="1"/>
  <c r="Q85" i="17"/>
  <c r="P85" i="17"/>
  <c r="R85" i="17" s="1"/>
  <c r="O85" i="17"/>
  <c r="N85" i="17"/>
  <c r="M85" i="17"/>
  <c r="L85" i="17"/>
  <c r="O84" i="17"/>
  <c r="P84" i="17" s="1"/>
  <c r="M84" i="17"/>
  <c r="N84" i="17" s="1"/>
  <c r="L84" i="17"/>
  <c r="H84" i="17"/>
  <c r="R83" i="17"/>
  <c r="P83" i="17"/>
  <c r="Q83" i="17" s="1"/>
  <c r="O83" i="17"/>
  <c r="M83" i="17"/>
  <c r="N83" i="17" s="1"/>
  <c r="L83" i="17"/>
  <c r="H83" i="17"/>
  <c r="R82" i="17"/>
  <c r="P82" i="17"/>
  <c r="Q82" i="17" s="1"/>
  <c r="O82" i="17"/>
  <c r="M82" i="17"/>
  <c r="N82" i="17" s="1"/>
  <c r="L82" i="17"/>
  <c r="O81" i="17"/>
  <c r="P81" i="17" s="1"/>
  <c r="N81" i="17"/>
  <c r="M81" i="17"/>
  <c r="L81" i="17"/>
  <c r="R80" i="17"/>
  <c r="P80" i="17"/>
  <c r="Q80" i="17" s="1"/>
  <c r="O80" i="17"/>
  <c r="M80" i="17"/>
  <c r="N80" i="17" s="1"/>
  <c r="L80" i="17"/>
  <c r="R79" i="17"/>
  <c r="Q79" i="17"/>
  <c r="O79" i="17"/>
  <c r="P79" i="17" s="1"/>
  <c r="M79" i="17"/>
  <c r="N79" i="17" s="1"/>
  <c r="L79" i="17"/>
  <c r="P78" i="17"/>
  <c r="O78" i="17"/>
  <c r="N78" i="17"/>
  <c r="M78" i="17"/>
  <c r="L78" i="17"/>
  <c r="M77" i="17"/>
  <c r="N77" i="17" s="1"/>
  <c r="L77" i="17"/>
  <c r="H77" i="17"/>
  <c r="O77" i="17" s="1"/>
  <c r="P77" i="17" s="1"/>
  <c r="R76" i="17"/>
  <c r="P76" i="17"/>
  <c r="Q76" i="17" s="1"/>
  <c r="O76" i="17"/>
  <c r="M76" i="17"/>
  <c r="N76" i="17" s="1"/>
  <c r="L76" i="17"/>
  <c r="R75" i="17"/>
  <c r="O75" i="17"/>
  <c r="P75" i="17" s="1"/>
  <c r="Q75" i="17" s="1"/>
  <c r="N75" i="17"/>
  <c r="M75" i="17"/>
  <c r="L75" i="17"/>
  <c r="P74" i="17"/>
  <c r="R74" i="17" s="1"/>
  <c r="O74" i="17"/>
  <c r="M74" i="17"/>
  <c r="N74" i="17" s="1"/>
  <c r="L74" i="17"/>
  <c r="R73" i="17"/>
  <c r="P73" i="17"/>
  <c r="Q73" i="17" s="1"/>
  <c r="O73" i="17"/>
  <c r="M73" i="17"/>
  <c r="N73" i="17" s="1"/>
  <c r="L73" i="17"/>
  <c r="H73" i="17"/>
  <c r="R72" i="17"/>
  <c r="P72" i="17"/>
  <c r="Q72" i="17" s="1"/>
  <c r="O72" i="17"/>
  <c r="M72" i="17"/>
  <c r="N72" i="17" s="1"/>
  <c r="L72" i="17"/>
  <c r="O71" i="17"/>
  <c r="P71" i="17" s="1"/>
  <c r="N71" i="17"/>
  <c r="M71" i="17"/>
  <c r="L71" i="17"/>
  <c r="L70" i="17"/>
  <c r="H70" i="17"/>
  <c r="O70" i="17" s="1"/>
  <c r="P70" i="17" s="1"/>
  <c r="R69" i="17"/>
  <c r="P69" i="17"/>
  <c r="Q69" i="17" s="1"/>
  <c r="L69" i="17"/>
  <c r="H69" i="17"/>
  <c r="O69" i="17" s="1"/>
  <c r="R68" i="17"/>
  <c r="P68" i="17"/>
  <c r="Q68" i="17" s="1"/>
  <c r="N68" i="17"/>
  <c r="M68" i="17"/>
  <c r="L68" i="17"/>
  <c r="H68" i="17"/>
  <c r="O68" i="17" s="1"/>
  <c r="L67" i="17"/>
  <c r="H67" i="17"/>
  <c r="O67" i="17" s="1"/>
  <c r="P67" i="17" s="1"/>
  <c r="L66" i="17"/>
  <c r="H66" i="17"/>
  <c r="O66" i="17" s="1"/>
  <c r="P66" i="17" s="1"/>
  <c r="R65" i="17"/>
  <c r="P65" i="17"/>
  <c r="Q65" i="17" s="1"/>
  <c r="L65" i="17"/>
  <c r="H65" i="17"/>
  <c r="O65" i="17" s="1"/>
  <c r="R64" i="17"/>
  <c r="P64" i="17"/>
  <c r="Q64" i="17" s="1"/>
  <c r="O64" i="17"/>
  <c r="N64" i="17"/>
  <c r="M64" i="17"/>
  <c r="L64" i="17"/>
  <c r="O63" i="17"/>
  <c r="P63" i="17" s="1"/>
  <c r="M63" i="17"/>
  <c r="N63" i="17" s="1"/>
  <c r="L63" i="17"/>
  <c r="H63" i="17"/>
  <c r="R62" i="17"/>
  <c r="Q62" i="17"/>
  <c r="O62" i="17"/>
  <c r="P62" i="17" s="1"/>
  <c r="M62" i="17"/>
  <c r="N62" i="17" s="1"/>
  <c r="L62" i="17"/>
  <c r="H62" i="17"/>
  <c r="R61" i="17"/>
  <c r="Q61" i="17"/>
  <c r="O61" i="17"/>
  <c r="P61" i="17" s="1"/>
  <c r="M61" i="17"/>
  <c r="N61" i="17" s="1"/>
  <c r="L61" i="17"/>
  <c r="H61" i="17"/>
  <c r="R60" i="17"/>
  <c r="O60" i="17"/>
  <c r="P60" i="17" s="1"/>
  <c r="Q60" i="17" s="1"/>
  <c r="M60" i="17"/>
  <c r="N60" i="17" s="1"/>
  <c r="L60" i="17"/>
  <c r="H60" i="17"/>
  <c r="O59" i="17"/>
  <c r="P59" i="17" s="1"/>
  <c r="M59" i="17"/>
  <c r="N59" i="17" s="1"/>
  <c r="L59" i="17"/>
  <c r="H59" i="17"/>
  <c r="R58" i="17"/>
  <c r="Q58" i="17"/>
  <c r="O58" i="17"/>
  <c r="P58" i="17" s="1"/>
  <c r="M58" i="17"/>
  <c r="N58" i="17" s="1"/>
  <c r="L58" i="17"/>
  <c r="H58" i="17"/>
  <c r="R57" i="17"/>
  <c r="Q57" i="17"/>
  <c r="O57" i="17"/>
  <c r="P57" i="17" s="1"/>
  <c r="M57" i="17"/>
  <c r="N57" i="17" s="1"/>
  <c r="L57" i="17"/>
  <c r="P56" i="17"/>
  <c r="O56" i="17"/>
  <c r="N56" i="17"/>
  <c r="M56" i="17"/>
  <c r="L56" i="17"/>
  <c r="O55" i="17"/>
  <c r="P55" i="17" s="1"/>
  <c r="M55" i="17"/>
  <c r="N55" i="17" s="1"/>
  <c r="L55" i="17"/>
  <c r="R54" i="17"/>
  <c r="Q54" i="17"/>
  <c r="O54" i="17"/>
  <c r="P54" i="17" s="1"/>
  <c r="N54" i="17"/>
  <c r="M54" i="17"/>
  <c r="L54" i="17"/>
  <c r="G54" i="17"/>
  <c r="Q53" i="17"/>
  <c r="O53" i="17"/>
  <c r="P53" i="17" s="1"/>
  <c r="R53" i="17" s="1"/>
  <c r="N53" i="17"/>
  <c r="M53" i="17"/>
  <c r="L53" i="17"/>
  <c r="G53" i="17"/>
  <c r="O52" i="17"/>
  <c r="P52" i="17" s="1"/>
  <c r="Q52" i="17" s="1"/>
  <c r="N52" i="17"/>
  <c r="M52" i="17"/>
  <c r="L52" i="17"/>
  <c r="P51" i="17"/>
  <c r="R51" i="17" s="1"/>
  <c r="O51" i="17"/>
  <c r="M51" i="17"/>
  <c r="N51" i="17" s="1"/>
  <c r="L51" i="17"/>
  <c r="R50" i="17"/>
  <c r="P50" i="17"/>
  <c r="Q50" i="17" s="1"/>
  <c r="O50" i="17"/>
  <c r="M50" i="17"/>
  <c r="N50" i="17" s="1"/>
  <c r="L50" i="17"/>
  <c r="O49" i="17"/>
  <c r="P49" i="17" s="1"/>
  <c r="Q49" i="17" s="1"/>
  <c r="N49" i="17"/>
  <c r="M49" i="17"/>
  <c r="L49" i="17"/>
  <c r="G49" i="17"/>
  <c r="O48" i="17"/>
  <c r="P48" i="17" s="1"/>
  <c r="Q48" i="17" s="1"/>
  <c r="N48" i="17"/>
  <c r="M48" i="17"/>
  <c r="L48" i="17"/>
  <c r="G48" i="17"/>
  <c r="N47" i="17"/>
  <c r="M47" i="17"/>
  <c r="L47" i="17"/>
  <c r="G47" i="17"/>
  <c r="Q46" i="17"/>
  <c r="O46" i="17"/>
  <c r="P46" i="17" s="1"/>
  <c r="R46" i="17" s="1"/>
  <c r="N46" i="17"/>
  <c r="M46" i="17"/>
  <c r="L46" i="17"/>
  <c r="R45" i="17"/>
  <c r="P45" i="17"/>
  <c r="Q45" i="17" s="1"/>
  <c r="O45" i="17"/>
  <c r="N45" i="17"/>
  <c r="M45" i="17"/>
  <c r="L45" i="17"/>
  <c r="O44" i="17"/>
  <c r="P44" i="17" s="1"/>
  <c r="M44" i="17"/>
  <c r="N44" i="17" s="1"/>
  <c r="L44" i="17"/>
  <c r="G44" i="17"/>
  <c r="R43" i="17"/>
  <c r="Q43" i="17"/>
  <c r="O43" i="17"/>
  <c r="P43" i="17" s="1"/>
  <c r="M43" i="17"/>
  <c r="N43" i="17" s="1"/>
  <c r="L43" i="17"/>
  <c r="G43" i="17"/>
  <c r="R42" i="17"/>
  <c r="Q42" i="17"/>
  <c r="O42" i="17"/>
  <c r="P42" i="17" s="1"/>
  <c r="M42" i="17"/>
  <c r="N42" i="17" s="1"/>
  <c r="L42" i="17"/>
  <c r="G42" i="17"/>
  <c r="R41" i="17"/>
  <c r="O41" i="17"/>
  <c r="P41" i="17" s="1"/>
  <c r="Q41" i="17" s="1"/>
  <c r="M41" i="17"/>
  <c r="N41" i="17" s="1"/>
  <c r="L41" i="17"/>
  <c r="G41" i="17"/>
  <c r="O40" i="17"/>
  <c r="P40" i="17" s="1"/>
  <c r="M40" i="17"/>
  <c r="N40" i="17" s="1"/>
  <c r="L40" i="17"/>
  <c r="G40" i="17"/>
  <c r="R39" i="17"/>
  <c r="Q39" i="17"/>
  <c r="O39" i="17"/>
  <c r="P39" i="17" s="1"/>
  <c r="M39" i="17"/>
  <c r="N39" i="17" s="1"/>
  <c r="L39" i="17"/>
  <c r="H39" i="17"/>
  <c r="R38" i="17"/>
  <c r="Q38" i="17"/>
  <c r="O38" i="17"/>
  <c r="P38" i="17" s="1"/>
  <c r="M38" i="17"/>
  <c r="N38" i="17" s="1"/>
  <c r="L38" i="17"/>
  <c r="P37" i="17"/>
  <c r="O37" i="17"/>
  <c r="N37" i="17"/>
  <c r="M37" i="17"/>
  <c r="L37" i="17"/>
  <c r="L36" i="17"/>
  <c r="H36" i="17"/>
  <c r="M36" i="17" s="1"/>
  <c r="N36" i="17" s="1"/>
  <c r="G36" i="17"/>
  <c r="L35" i="17"/>
  <c r="H35" i="17"/>
  <c r="P34" i="17"/>
  <c r="O34" i="17"/>
  <c r="N34" i="17"/>
  <c r="M34" i="17"/>
  <c r="L34" i="17"/>
  <c r="P33" i="17"/>
  <c r="O33" i="17"/>
  <c r="M33" i="17"/>
  <c r="N33" i="17" s="1"/>
  <c r="L33" i="17"/>
  <c r="R32" i="17"/>
  <c r="Q32" i="17"/>
  <c r="O32" i="17"/>
  <c r="P32" i="17" s="1"/>
  <c r="N32" i="17"/>
  <c r="M32" i="17"/>
  <c r="L32" i="17"/>
  <c r="Q31" i="17"/>
  <c r="P31" i="17"/>
  <c r="R31" i="17" s="1"/>
  <c r="O31" i="17"/>
  <c r="N31" i="17"/>
  <c r="M31" i="17"/>
  <c r="L31" i="17"/>
  <c r="R30" i="17"/>
  <c r="O30" i="17"/>
  <c r="P30" i="17" s="1"/>
  <c r="Q30" i="17" s="1"/>
  <c r="M30" i="17"/>
  <c r="N30" i="17" s="1"/>
  <c r="L30" i="17"/>
  <c r="Q29" i="17"/>
  <c r="O29" i="17"/>
  <c r="P29" i="17" s="1"/>
  <c r="R29" i="17" s="1"/>
  <c r="N29" i="17"/>
  <c r="M29" i="17"/>
  <c r="L29" i="17"/>
  <c r="R28" i="17"/>
  <c r="P28" i="17"/>
  <c r="Q28" i="17" s="1"/>
  <c r="O28" i="17"/>
  <c r="N28" i="17"/>
  <c r="M28" i="17"/>
  <c r="L28" i="17"/>
  <c r="O27" i="17"/>
  <c r="P27" i="17" s="1"/>
  <c r="Q27" i="17" s="1"/>
  <c r="M27" i="17"/>
  <c r="N27" i="17" s="1"/>
  <c r="L27" i="17"/>
  <c r="L26" i="17"/>
  <c r="H26" i="17"/>
  <c r="L25" i="17"/>
  <c r="H25" i="17"/>
  <c r="L24" i="17"/>
  <c r="H24" i="17"/>
  <c r="Q23" i="17"/>
  <c r="P23" i="17"/>
  <c r="R23" i="17" s="1"/>
  <c r="O23" i="17"/>
  <c r="N23" i="17"/>
  <c r="M23" i="17"/>
  <c r="L23" i="17"/>
  <c r="R22" i="17"/>
  <c r="P22" i="17"/>
  <c r="Q22" i="17" s="1"/>
  <c r="O22" i="17"/>
  <c r="M22" i="17"/>
  <c r="N22" i="17" s="1"/>
  <c r="L22" i="17"/>
  <c r="Q21" i="17"/>
  <c r="O21" i="17"/>
  <c r="P21" i="17" s="1"/>
  <c r="R21" i="17" s="1"/>
  <c r="N21" i="17"/>
  <c r="M21" i="17"/>
  <c r="L21" i="17"/>
  <c r="L20" i="17"/>
  <c r="H20" i="17"/>
  <c r="O20" i="17" s="1"/>
  <c r="P20" i="17" s="1"/>
  <c r="L19" i="17"/>
  <c r="H19" i="17"/>
  <c r="P18" i="17"/>
  <c r="N18" i="17"/>
  <c r="M18" i="17"/>
  <c r="L18" i="17"/>
  <c r="H18" i="17"/>
  <c r="O18" i="17" s="1"/>
  <c r="P17" i="17"/>
  <c r="M17" i="17"/>
  <c r="N17" i="17" s="1"/>
  <c r="L17" i="17"/>
  <c r="H17" i="17"/>
  <c r="O17" i="17" s="1"/>
  <c r="Q16" i="17"/>
  <c r="P16" i="17"/>
  <c r="R16" i="17" s="1"/>
  <c r="O16" i="17"/>
  <c r="N16" i="17"/>
  <c r="M16" i="17"/>
  <c r="L16" i="17"/>
  <c r="R15" i="17"/>
  <c r="P15" i="17"/>
  <c r="Q15" i="17" s="1"/>
  <c r="O15" i="17"/>
  <c r="M15" i="17"/>
  <c r="N15" i="17" s="1"/>
  <c r="L15" i="17"/>
  <c r="Q14" i="17"/>
  <c r="O14" i="17"/>
  <c r="P14" i="17" s="1"/>
  <c r="R14" i="17" s="1"/>
  <c r="N14" i="17"/>
  <c r="M14" i="17"/>
  <c r="L14" i="17"/>
  <c r="R13" i="17"/>
  <c r="P13" i="17"/>
  <c r="Q13" i="17" s="1"/>
  <c r="O13" i="17"/>
  <c r="N13" i="17"/>
  <c r="M13" i="17"/>
  <c r="L13" i="17"/>
  <c r="R12" i="17"/>
  <c r="Q12" i="17"/>
  <c r="O12" i="17"/>
  <c r="P12" i="17" s="1"/>
  <c r="M12" i="17"/>
  <c r="N12" i="17" s="1"/>
  <c r="L12" i="17"/>
  <c r="G12" i="17"/>
  <c r="Q11" i="17"/>
  <c r="P11" i="17"/>
  <c r="R11" i="17" s="1"/>
  <c r="O11" i="17"/>
  <c r="M11" i="17"/>
  <c r="N11" i="17" s="1"/>
  <c r="L11" i="17"/>
  <c r="P10" i="17"/>
  <c r="O10" i="17"/>
  <c r="N10" i="17"/>
  <c r="M10" i="17"/>
  <c r="L10" i="17"/>
  <c r="Q508" i="16"/>
  <c r="Q507" i="16"/>
  <c r="Q506" i="16"/>
  <c r="O176" i="16"/>
  <c r="N176" i="16"/>
  <c r="L176" i="16"/>
  <c r="O175" i="16"/>
  <c r="N175" i="16"/>
  <c r="L175" i="16"/>
  <c r="O174" i="16"/>
  <c r="N174" i="16"/>
  <c r="L174" i="16"/>
  <c r="O173" i="16"/>
  <c r="N173" i="16"/>
  <c r="L173" i="16"/>
  <c r="O172" i="16"/>
  <c r="N172" i="16"/>
  <c r="L172" i="16"/>
  <c r="O171" i="16"/>
  <c r="N171" i="16"/>
  <c r="L171" i="16"/>
  <c r="O170" i="16"/>
  <c r="N170" i="16"/>
  <c r="L170" i="16"/>
  <c r="O169" i="16"/>
  <c r="N169" i="16"/>
  <c r="L169" i="16"/>
  <c r="Q168" i="16"/>
  <c r="O168" i="16"/>
  <c r="P168" i="16" s="1"/>
  <c r="N168" i="16"/>
  <c r="M168" i="16"/>
  <c r="L168" i="16"/>
  <c r="O167" i="16"/>
  <c r="P167" i="16" s="1"/>
  <c r="Q167" i="16" s="1"/>
  <c r="N167" i="16"/>
  <c r="M167" i="16"/>
  <c r="L167" i="16"/>
  <c r="Q166" i="16"/>
  <c r="P166" i="16"/>
  <c r="O166" i="16"/>
  <c r="M166" i="16"/>
  <c r="N166" i="16" s="1"/>
  <c r="L166" i="16"/>
  <c r="P165" i="16"/>
  <c r="Q165" i="16" s="1"/>
  <c r="O165" i="16"/>
  <c r="N165" i="16"/>
  <c r="M165" i="16"/>
  <c r="L165" i="16"/>
  <c r="P164" i="16"/>
  <c r="Q164" i="16" s="1"/>
  <c r="O164" i="16"/>
  <c r="N164" i="16"/>
  <c r="M164" i="16"/>
  <c r="L164" i="16"/>
  <c r="P163" i="16"/>
  <c r="Q163" i="16" s="1"/>
  <c r="O163" i="16"/>
  <c r="M163" i="16"/>
  <c r="N163" i="16" s="1"/>
  <c r="L163" i="16"/>
  <c r="Q162" i="16"/>
  <c r="P162" i="16"/>
  <c r="O162" i="16"/>
  <c r="N162" i="16"/>
  <c r="M162" i="16"/>
  <c r="L162" i="16"/>
  <c r="Q161" i="16"/>
  <c r="O161" i="16"/>
  <c r="P161" i="16" s="1"/>
  <c r="N161" i="16"/>
  <c r="M161" i="16"/>
  <c r="L161" i="16"/>
  <c r="O160" i="16"/>
  <c r="P160" i="16" s="1"/>
  <c r="Q160" i="16" s="1"/>
  <c r="M160" i="16"/>
  <c r="N160" i="16" s="1"/>
  <c r="L160" i="16"/>
  <c r="P159" i="16"/>
  <c r="Q159" i="16" s="1"/>
  <c r="O159" i="16"/>
  <c r="M159" i="16"/>
  <c r="N159" i="16" s="1"/>
  <c r="L159" i="16"/>
  <c r="P158" i="16"/>
  <c r="Q158" i="16" s="1"/>
  <c r="O158" i="16"/>
  <c r="N158" i="16"/>
  <c r="M158" i="16"/>
  <c r="L158" i="16"/>
  <c r="P157" i="16"/>
  <c r="Q157" i="16" s="1"/>
  <c r="O157" i="16"/>
  <c r="N157" i="16"/>
  <c r="M157" i="16"/>
  <c r="L157" i="16"/>
  <c r="O156" i="16"/>
  <c r="P156" i="16" s="1"/>
  <c r="Q156" i="16" s="1"/>
  <c r="N156" i="16"/>
  <c r="M156" i="16"/>
  <c r="L156" i="16"/>
  <c r="P155" i="16"/>
  <c r="Q155" i="16" s="1"/>
  <c r="O155" i="16"/>
  <c r="N155" i="16"/>
  <c r="M155" i="16"/>
  <c r="L155" i="16"/>
  <c r="Q154" i="16"/>
  <c r="P154" i="16"/>
  <c r="O154" i="16"/>
  <c r="N154" i="16"/>
  <c r="M154" i="16"/>
  <c r="L154" i="16"/>
  <c r="O153" i="16"/>
  <c r="P153" i="16" s="1"/>
  <c r="Q153" i="16" s="1"/>
  <c r="N153" i="16"/>
  <c r="M153" i="16"/>
  <c r="L153" i="16"/>
  <c r="Q152" i="16"/>
  <c r="P152" i="16"/>
  <c r="O152" i="16"/>
  <c r="M152" i="16"/>
  <c r="N152" i="16" s="1"/>
  <c r="L152" i="16"/>
  <c r="P151" i="16"/>
  <c r="Q151" i="16" s="1"/>
  <c r="O151" i="16"/>
  <c r="N151" i="16"/>
  <c r="M151" i="16"/>
  <c r="L151" i="16"/>
  <c r="P150" i="16"/>
  <c r="Q150" i="16" s="1"/>
  <c r="O150" i="16"/>
  <c r="N150" i="16"/>
  <c r="M150" i="16"/>
  <c r="L150" i="16"/>
  <c r="O149" i="16"/>
  <c r="P149" i="16" s="1"/>
  <c r="Q149" i="16" s="1"/>
  <c r="N149" i="16"/>
  <c r="M149" i="16"/>
  <c r="L149" i="16"/>
  <c r="Q148" i="16"/>
  <c r="P148" i="16"/>
  <c r="O148" i="16"/>
  <c r="M148" i="16"/>
  <c r="N148" i="16" s="1"/>
  <c r="L148" i="16"/>
  <c r="O147" i="16"/>
  <c r="P147" i="16" s="1"/>
  <c r="Q147" i="16" s="1"/>
  <c r="N147" i="16"/>
  <c r="M147" i="16"/>
  <c r="L147" i="16"/>
  <c r="P146" i="16"/>
  <c r="Q146" i="16" s="1"/>
  <c r="O146" i="16"/>
  <c r="M146" i="16"/>
  <c r="N146" i="16" s="1"/>
  <c r="L146" i="16"/>
  <c r="Q145" i="16"/>
  <c r="P145" i="16"/>
  <c r="O145" i="16"/>
  <c r="N145" i="16"/>
  <c r="M145" i="16"/>
  <c r="L145" i="16"/>
  <c r="Q144" i="16"/>
  <c r="P144" i="16"/>
  <c r="O144" i="16"/>
  <c r="N144" i="16"/>
  <c r="M144" i="16"/>
  <c r="L144" i="16"/>
  <c r="P143" i="16"/>
  <c r="Q143" i="16" s="1"/>
  <c r="O143" i="16"/>
  <c r="N143" i="16"/>
  <c r="M143" i="16"/>
  <c r="L143" i="16"/>
  <c r="Q142" i="16"/>
  <c r="P142" i="16"/>
  <c r="O142" i="16"/>
  <c r="N142" i="16"/>
  <c r="M142" i="16"/>
  <c r="L142" i="16"/>
  <c r="Q141" i="16"/>
  <c r="P141" i="16"/>
  <c r="O141" i="16"/>
  <c r="N141" i="16"/>
  <c r="M141" i="16"/>
  <c r="L141" i="16"/>
  <c r="P140" i="16"/>
  <c r="Q140" i="16" s="1"/>
  <c r="O140" i="16"/>
  <c r="N140" i="16"/>
  <c r="M140" i="16"/>
  <c r="L140" i="16"/>
  <c r="O139" i="16"/>
  <c r="P139" i="16" s="1"/>
  <c r="Q139" i="16" s="1"/>
  <c r="M139" i="16"/>
  <c r="N139" i="16" s="1"/>
  <c r="L139" i="16"/>
  <c r="Q138" i="16"/>
  <c r="P138" i="16"/>
  <c r="O138" i="16"/>
  <c r="M138" i="16"/>
  <c r="N138" i="16" s="1"/>
  <c r="L138" i="16"/>
  <c r="Q137" i="16"/>
  <c r="P137" i="16"/>
  <c r="O137" i="16"/>
  <c r="N137" i="16"/>
  <c r="M137" i="16"/>
  <c r="L137" i="16"/>
  <c r="O136" i="16"/>
  <c r="P136" i="16" s="1"/>
  <c r="Q136" i="16" s="1"/>
  <c r="N136" i="16"/>
  <c r="M136" i="16"/>
  <c r="L136" i="16"/>
  <c r="O135" i="16"/>
  <c r="P135" i="16" s="1"/>
  <c r="Q135" i="16" s="1"/>
  <c r="N135" i="16"/>
  <c r="M135" i="16"/>
  <c r="L135" i="16"/>
  <c r="Q134" i="16"/>
  <c r="P134" i="16"/>
  <c r="O134" i="16"/>
  <c r="M134" i="16"/>
  <c r="N134" i="16" s="1"/>
  <c r="L134" i="16"/>
  <c r="P133" i="16"/>
  <c r="Q133" i="16" s="1"/>
  <c r="O133" i="16"/>
  <c r="N133" i="16"/>
  <c r="M133" i="16"/>
  <c r="L133" i="16"/>
  <c r="P132" i="16"/>
  <c r="Q132" i="16" s="1"/>
  <c r="O132" i="16"/>
  <c r="N132" i="16"/>
  <c r="M132" i="16"/>
  <c r="L132" i="16"/>
  <c r="P131" i="16"/>
  <c r="Q131" i="16" s="1"/>
  <c r="O131" i="16"/>
  <c r="M131" i="16"/>
  <c r="N131" i="16" s="1"/>
  <c r="L131" i="16"/>
  <c r="Q130" i="16"/>
  <c r="P130" i="16"/>
  <c r="O130" i="16"/>
  <c r="N130" i="16"/>
  <c r="M130" i="16"/>
  <c r="L130" i="16"/>
  <c r="O129" i="16"/>
  <c r="P129" i="16" s="1"/>
  <c r="Q129" i="16" s="1"/>
  <c r="N129" i="16"/>
  <c r="M129" i="16"/>
  <c r="L129" i="16"/>
  <c r="O128" i="16"/>
  <c r="P128" i="16" s="1"/>
  <c r="Q128" i="16" s="1"/>
  <c r="M128" i="16"/>
  <c r="N128" i="16" s="1"/>
  <c r="L128" i="16"/>
  <c r="P127" i="16"/>
  <c r="Q127" i="16" s="1"/>
  <c r="O127" i="16"/>
  <c r="M127" i="16"/>
  <c r="N127" i="16" s="1"/>
  <c r="L127" i="16"/>
  <c r="P126" i="16"/>
  <c r="Q126" i="16" s="1"/>
  <c r="O126" i="16"/>
  <c r="N126" i="16"/>
  <c r="M126" i="16"/>
  <c r="L126" i="16"/>
  <c r="P125" i="16"/>
  <c r="Q125" i="16" s="1"/>
  <c r="O125" i="16"/>
  <c r="N125" i="16"/>
  <c r="M125" i="16"/>
  <c r="L125" i="16"/>
  <c r="O124" i="16"/>
  <c r="P124" i="16" s="1"/>
  <c r="Q124" i="16" s="1"/>
  <c r="N124" i="16"/>
  <c r="M124" i="16"/>
  <c r="L124" i="16"/>
  <c r="P123" i="16"/>
  <c r="Q123" i="16" s="1"/>
  <c r="O123" i="16"/>
  <c r="N123" i="16"/>
  <c r="M123" i="16"/>
  <c r="L123" i="16"/>
  <c r="Q122" i="16"/>
  <c r="P122" i="16"/>
  <c r="O122" i="16"/>
  <c r="N122" i="16"/>
  <c r="M122" i="16"/>
  <c r="L122" i="16"/>
  <c r="O121" i="16"/>
  <c r="P121" i="16" s="1"/>
  <c r="Q121" i="16" s="1"/>
  <c r="N121" i="16"/>
  <c r="M121" i="16"/>
  <c r="L121" i="16"/>
  <c r="Q120" i="16"/>
  <c r="P120" i="16"/>
  <c r="O120" i="16"/>
  <c r="M120" i="16"/>
  <c r="N120" i="16" s="1"/>
  <c r="L120" i="16"/>
  <c r="P119" i="16"/>
  <c r="Q119" i="16" s="1"/>
  <c r="O119" i="16"/>
  <c r="N119" i="16"/>
  <c r="M119" i="16"/>
  <c r="L119" i="16"/>
  <c r="P118" i="16"/>
  <c r="Q118" i="16" s="1"/>
  <c r="O118" i="16"/>
  <c r="N118" i="16"/>
  <c r="M118" i="16"/>
  <c r="L118" i="16"/>
  <c r="O117" i="16"/>
  <c r="P117" i="16" s="1"/>
  <c r="Q117" i="16" s="1"/>
  <c r="N117" i="16"/>
  <c r="M117" i="16"/>
  <c r="L117" i="16"/>
  <c r="Q116" i="16"/>
  <c r="P116" i="16"/>
  <c r="O116" i="16"/>
  <c r="M116" i="16"/>
  <c r="N116" i="16" s="1"/>
  <c r="L116" i="16"/>
  <c r="O115" i="16"/>
  <c r="P115" i="16" s="1"/>
  <c r="Q115" i="16" s="1"/>
  <c r="N115" i="16"/>
  <c r="M115" i="16"/>
  <c r="L115" i="16"/>
  <c r="P114" i="16"/>
  <c r="Q114" i="16" s="1"/>
  <c r="O114" i="16"/>
  <c r="M114" i="16"/>
  <c r="N114" i="16" s="1"/>
  <c r="L114" i="16"/>
  <c r="Q113" i="16"/>
  <c r="P113" i="16"/>
  <c r="O113" i="16"/>
  <c r="N113" i="16"/>
  <c r="M113" i="16"/>
  <c r="L113" i="16"/>
  <c r="Q112" i="16"/>
  <c r="P112" i="16"/>
  <c r="O112" i="16"/>
  <c r="N112" i="16"/>
  <c r="M112" i="16"/>
  <c r="L112" i="16"/>
  <c r="P111" i="16"/>
  <c r="Q111" i="16" s="1"/>
  <c r="O111" i="16"/>
  <c r="N111" i="16"/>
  <c r="M111" i="16"/>
  <c r="L111" i="16"/>
  <c r="Q110" i="16"/>
  <c r="P110" i="16"/>
  <c r="O110" i="16"/>
  <c r="N110" i="16"/>
  <c r="M110" i="16"/>
  <c r="L110" i="16"/>
  <c r="Q109" i="16"/>
  <c r="P109" i="16"/>
  <c r="O109" i="16"/>
  <c r="N109" i="16"/>
  <c r="M109" i="16"/>
  <c r="L109" i="16"/>
  <c r="P108" i="16"/>
  <c r="Q108" i="16" s="1"/>
  <c r="O108" i="16"/>
  <c r="N108" i="16"/>
  <c r="M108" i="16"/>
  <c r="L108" i="16"/>
  <c r="O107" i="16"/>
  <c r="P107" i="16" s="1"/>
  <c r="Q107" i="16" s="1"/>
  <c r="M107" i="16"/>
  <c r="N107" i="16" s="1"/>
  <c r="L107" i="16"/>
  <c r="Q106" i="16"/>
  <c r="P106" i="16"/>
  <c r="O106" i="16"/>
  <c r="M106" i="16"/>
  <c r="N106" i="16" s="1"/>
  <c r="L106" i="16"/>
  <c r="Q105" i="16"/>
  <c r="P105" i="16"/>
  <c r="O105" i="16"/>
  <c r="Q104" i="16"/>
  <c r="O104" i="16"/>
  <c r="P104" i="16" s="1"/>
  <c r="P103" i="16"/>
  <c r="Q103" i="16" s="1"/>
  <c r="O103" i="16"/>
  <c r="Q102" i="16"/>
  <c r="P102" i="16"/>
  <c r="O102" i="16"/>
  <c r="P101" i="16"/>
  <c r="Q101" i="16" s="1"/>
  <c r="O101" i="16"/>
  <c r="P100" i="16"/>
  <c r="Q100" i="16" s="1"/>
  <c r="O100" i="16"/>
  <c r="Q99" i="16"/>
  <c r="P99" i="16"/>
  <c r="O99" i="16"/>
  <c r="O98" i="16"/>
  <c r="P98" i="16" s="1"/>
  <c r="Q98" i="16" s="1"/>
  <c r="N98" i="16"/>
  <c r="M98" i="16"/>
  <c r="L98" i="16"/>
  <c r="Q97" i="16"/>
  <c r="O97" i="16"/>
  <c r="P97" i="16" s="1"/>
  <c r="N97" i="16"/>
  <c r="M97" i="16"/>
  <c r="L97" i="16"/>
  <c r="Q96" i="16"/>
  <c r="O96" i="16"/>
  <c r="P96" i="16" s="1"/>
  <c r="M96" i="16"/>
  <c r="N96" i="16" s="1"/>
  <c r="L96" i="16"/>
  <c r="O95" i="16"/>
  <c r="P95" i="16" s="1"/>
  <c r="Q95" i="16" s="1"/>
  <c r="N95" i="16"/>
  <c r="M95" i="16"/>
  <c r="L95" i="16"/>
  <c r="Q94" i="16"/>
  <c r="P94" i="16"/>
  <c r="O94" i="16"/>
  <c r="M94" i="16"/>
  <c r="N94" i="16" s="1"/>
  <c r="L94" i="16"/>
  <c r="O93" i="16"/>
  <c r="P93" i="16" s="1"/>
  <c r="Q93" i="16" s="1"/>
  <c r="N93" i="16"/>
  <c r="M93" i="16"/>
  <c r="L93" i="16"/>
  <c r="O92" i="16"/>
  <c r="P92" i="16" s="1"/>
  <c r="Q92" i="16" s="1"/>
  <c r="M92" i="16"/>
  <c r="N92" i="16" s="1"/>
  <c r="L92" i="16"/>
  <c r="Q91" i="16"/>
  <c r="P91" i="16"/>
  <c r="O91" i="16"/>
  <c r="M91" i="16"/>
  <c r="N91" i="16" s="1"/>
  <c r="L91" i="16"/>
  <c r="P90" i="16"/>
  <c r="Q90" i="16" s="1"/>
  <c r="O90" i="16"/>
  <c r="N90" i="16"/>
  <c r="M90" i="16"/>
  <c r="L90" i="16"/>
  <c r="O89" i="16"/>
  <c r="P89" i="16" s="1"/>
  <c r="Q89" i="16" s="1"/>
  <c r="M89" i="16"/>
  <c r="N89" i="16" s="1"/>
  <c r="L89" i="16"/>
  <c r="Q88" i="16"/>
  <c r="P88" i="16"/>
  <c r="O88" i="16"/>
  <c r="M88" i="16"/>
  <c r="N88" i="16" s="1"/>
  <c r="L88" i="16"/>
  <c r="P87" i="16"/>
  <c r="Q87" i="16" s="1"/>
  <c r="O87" i="16"/>
  <c r="N87" i="16"/>
  <c r="M87" i="16"/>
  <c r="L87" i="16"/>
  <c r="P86" i="16"/>
  <c r="Q86" i="16" s="1"/>
  <c r="O86" i="16"/>
  <c r="N86" i="16"/>
  <c r="M86" i="16"/>
  <c r="L86" i="16"/>
  <c r="Q85" i="16"/>
  <c r="O85" i="16"/>
  <c r="P85" i="16" s="1"/>
  <c r="M85" i="16"/>
  <c r="N85" i="16" s="1"/>
  <c r="L85" i="16"/>
  <c r="Q84" i="16"/>
  <c r="P84" i="16"/>
  <c r="O84" i="16"/>
  <c r="M84" i="16"/>
  <c r="N84" i="16" s="1"/>
  <c r="L84" i="16"/>
  <c r="P83" i="16"/>
  <c r="Q83" i="16" s="1"/>
  <c r="O83" i="16"/>
  <c r="N83" i="16"/>
  <c r="M83" i="16"/>
  <c r="L83" i="16"/>
  <c r="O82" i="16"/>
  <c r="P82" i="16" s="1"/>
  <c r="Q82" i="16" s="1"/>
  <c r="N82" i="16"/>
  <c r="M82" i="16"/>
  <c r="L82" i="16"/>
  <c r="Q81" i="16"/>
  <c r="O81" i="16"/>
  <c r="P81" i="16" s="1"/>
  <c r="N81" i="16"/>
  <c r="M81" i="16"/>
  <c r="L81" i="16"/>
  <c r="O80" i="16"/>
  <c r="P80" i="16" s="1"/>
  <c r="Q80" i="16" s="1"/>
  <c r="M80" i="16"/>
  <c r="N80" i="16" s="1"/>
  <c r="L80" i="16"/>
  <c r="O79" i="16"/>
  <c r="P79" i="16" s="1"/>
  <c r="Q79" i="16" s="1"/>
  <c r="N79" i="16"/>
  <c r="M79" i="16"/>
  <c r="L79" i="16"/>
  <c r="Q78" i="16"/>
  <c r="P78" i="16"/>
  <c r="O78" i="16"/>
  <c r="M78" i="16"/>
  <c r="N78" i="16" s="1"/>
  <c r="L78" i="16"/>
  <c r="O77" i="16"/>
  <c r="P77" i="16" s="1"/>
  <c r="Q77" i="16" s="1"/>
  <c r="N77" i="16"/>
  <c r="M77" i="16"/>
  <c r="L77" i="16"/>
  <c r="O76" i="16"/>
  <c r="P76" i="16" s="1"/>
  <c r="Q76" i="16" s="1"/>
  <c r="M76" i="16"/>
  <c r="N76" i="16" s="1"/>
  <c r="L76" i="16"/>
  <c r="Q75" i="16"/>
  <c r="O75" i="16"/>
  <c r="M75" i="16"/>
  <c r="N75" i="16" s="1"/>
  <c r="L75" i="16"/>
  <c r="Q74" i="16"/>
  <c r="O74" i="16"/>
  <c r="N74" i="16"/>
  <c r="M74" i="16"/>
  <c r="L74" i="16"/>
  <c r="Q73" i="16"/>
  <c r="O73" i="16"/>
  <c r="N73" i="16"/>
  <c r="M73" i="16"/>
  <c r="L73" i="16"/>
  <c r="Q72" i="16"/>
  <c r="O72" i="16"/>
  <c r="N72" i="16"/>
  <c r="M72" i="16"/>
  <c r="L72" i="16"/>
  <c r="Q71" i="16"/>
  <c r="O71" i="16"/>
  <c r="N71" i="16"/>
  <c r="M71" i="16"/>
  <c r="L71" i="16"/>
  <c r="Q70" i="16"/>
  <c r="O70" i="16"/>
  <c r="M70" i="16"/>
  <c r="N70" i="16" s="1"/>
  <c r="L70" i="16"/>
  <c r="Q69" i="16"/>
  <c r="O69" i="16"/>
  <c r="N69" i="16"/>
  <c r="M69" i="16"/>
  <c r="L69" i="16"/>
  <c r="Q68" i="16"/>
  <c r="O68" i="16"/>
  <c r="M68" i="16"/>
  <c r="N68" i="16" s="1"/>
  <c r="L68" i="16"/>
  <c r="Q67" i="16"/>
  <c r="O67" i="16"/>
  <c r="M67" i="16"/>
  <c r="N67" i="16" s="1"/>
  <c r="L67" i="16"/>
  <c r="Q66" i="16"/>
  <c r="O66" i="16"/>
  <c r="N66" i="16"/>
  <c r="M66" i="16"/>
  <c r="L66" i="16"/>
  <c r="Q65" i="16"/>
  <c r="O65" i="16"/>
  <c r="N65" i="16"/>
  <c r="M65" i="16"/>
  <c r="L65" i="16"/>
  <c r="Q64" i="16"/>
  <c r="O64" i="16"/>
  <c r="N64" i="16"/>
  <c r="M64" i="16"/>
  <c r="L64" i="16"/>
  <c r="Q63" i="16"/>
  <c r="O63" i="16"/>
  <c r="N63" i="16"/>
  <c r="M63" i="16"/>
  <c r="L63" i="16"/>
  <c r="Q62" i="16"/>
  <c r="O62" i="16"/>
  <c r="M62" i="16"/>
  <c r="N62" i="16" s="1"/>
  <c r="L62" i="16"/>
  <c r="Q61" i="16"/>
  <c r="O61" i="16"/>
  <c r="N61" i="16"/>
  <c r="M61" i="16"/>
  <c r="L61" i="16"/>
  <c r="Q60" i="16"/>
  <c r="O60" i="16"/>
  <c r="M60" i="16"/>
  <c r="N60" i="16" s="1"/>
  <c r="L60" i="16"/>
  <c r="Q59" i="16"/>
  <c r="O59" i="16"/>
  <c r="M59" i="16"/>
  <c r="N59" i="16" s="1"/>
  <c r="L59" i="16"/>
  <c r="Q58" i="16"/>
  <c r="O58" i="16"/>
  <c r="N58" i="16"/>
  <c r="M58" i="16"/>
  <c r="L58" i="16"/>
  <c r="Q57" i="16"/>
  <c r="O57" i="16"/>
  <c r="N57" i="16"/>
  <c r="M57" i="16"/>
  <c r="L57" i="16"/>
  <c r="Q56" i="16"/>
  <c r="O56" i="16"/>
  <c r="N56" i="16"/>
  <c r="M56" i="16"/>
  <c r="L56" i="16"/>
  <c r="Q55" i="16"/>
  <c r="O55" i="16"/>
  <c r="N55" i="16"/>
  <c r="M55" i="16"/>
  <c r="L55" i="16"/>
  <c r="Q54" i="16"/>
  <c r="O54" i="16"/>
  <c r="M54" i="16"/>
  <c r="N54" i="16" s="1"/>
  <c r="L54" i="16"/>
  <c r="Q53" i="16"/>
  <c r="O53" i="16"/>
  <c r="N53" i="16"/>
  <c r="M53" i="16"/>
  <c r="L53" i="16"/>
  <c r="Q52" i="16"/>
  <c r="O52" i="16"/>
  <c r="M52" i="16"/>
  <c r="N52" i="16" s="1"/>
  <c r="L52" i="16"/>
  <c r="Q51" i="16"/>
  <c r="O51" i="16"/>
  <c r="M51" i="16"/>
  <c r="N51" i="16" s="1"/>
  <c r="L51" i="16"/>
  <c r="Q50" i="16"/>
  <c r="O50" i="16"/>
  <c r="N50" i="16"/>
  <c r="M50" i="16"/>
  <c r="L50" i="16"/>
  <c r="Q49" i="16"/>
  <c r="O49" i="16"/>
  <c r="N49" i="16"/>
  <c r="M49" i="16"/>
  <c r="L49" i="16"/>
  <c r="Q48" i="16"/>
  <c r="O48" i="16"/>
  <c r="N48" i="16"/>
  <c r="M48" i="16"/>
  <c r="L48" i="16"/>
  <c r="Q47" i="16"/>
  <c r="O47" i="16"/>
  <c r="N47" i="16"/>
  <c r="M47" i="16"/>
  <c r="L47" i="16"/>
  <c r="Q46" i="16"/>
  <c r="O46" i="16"/>
  <c r="M46" i="16"/>
  <c r="N46" i="16" s="1"/>
  <c r="L46" i="16"/>
  <c r="Q45" i="16"/>
  <c r="O45" i="16"/>
  <c r="N45" i="16"/>
  <c r="M45" i="16"/>
  <c r="L45" i="16"/>
  <c r="Q44" i="16"/>
  <c r="O44" i="16"/>
  <c r="M44" i="16"/>
  <c r="N44" i="16" s="1"/>
  <c r="L44" i="16"/>
  <c r="Q43" i="16"/>
  <c r="O43" i="16"/>
  <c r="M43" i="16"/>
  <c r="N43" i="16" s="1"/>
  <c r="L43" i="16"/>
  <c r="Q42" i="16"/>
  <c r="O42" i="16"/>
  <c r="N42" i="16"/>
  <c r="M42" i="16"/>
  <c r="L42" i="16"/>
  <c r="Q41" i="16"/>
  <c r="O41" i="16"/>
  <c r="N41" i="16"/>
  <c r="M41" i="16"/>
  <c r="L41" i="16"/>
  <c r="Q40" i="16"/>
  <c r="O40" i="16"/>
  <c r="N40" i="16"/>
  <c r="M40" i="16"/>
  <c r="L40" i="16"/>
  <c r="Q39" i="16"/>
  <c r="O39" i="16"/>
  <c r="N39" i="16"/>
  <c r="M39" i="16"/>
  <c r="L39" i="16"/>
  <c r="Q38" i="16"/>
  <c r="O38" i="16"/>
  <c r="M38" i="16"/>
  <c r="N38" i="16" s="1"/>
  <c r="L38" i="16"/>
  <c r="Q37" i="16"/>
  <c r="O37" i="16"/>
  <c r="N37" i="16"/>
  <c r="M37" i="16"/>
  <c r="L37" i="16"/>
  <c r="Q36" i="16"/>
  <c r="O36" i="16"/>
  <c r="M36" i="16"/>
  <c r="N36" i="16" s="1"/>
  <c r="L36" i="16"/>
  <c r="Q35" i="16"/>
  <c r="O35" i="16"/>
  <c r="M35" i="16"/>
  <c r="N35" i="16" s="1"/>
  <c r="L35" i="16"/>
  <c r="Q34" i="16"/>
  <c r="O34" i="16"/>
  <c r="N34" i="16"/>
  <c r="M34" i="16"/>
  <c r="L34" i="16"/>
  <c r="Q33" i="16"/>
  <c r="O33" i="16"/>
  <c r="N33" i="16"/>
  <c r="M33" i="16"/>
  <c r="L33" i="16"/>
  <c r="Q32" i="16"/>
  <c r="O32" i="16"/>
  <c r="N32" i="16"/>
  <c r="M32" i="16"/>
  <c r="L32" i="16"/>
  <c r="Q31" i="16"/>
  <c r="O31" i="16"/>
  <c r="N31" i="16"/>
  <c r="M31" i="16"/>
  <c r="L31" i="16"/>
  <c r="Q30" i="16"/>
  <c r="O30" i="16"/>
  <c r="M30" i="16"/>
  <c r="N30" i="16" s="1"/>
  <c r="L30" i="16"/>
  <c r="Q29" i="16"/>
  <c r="O29" i="16"/>
  <c r="N29" i="16"/>
  <c r="M29" i="16"/>
  <c r="L29" i="16"/>
  <c r="Q28" i="16"/>
  <c r="O28" i="16"/>
  <c r="M28" i="16"/>
  <c r="N28" i="16" s="1"/>
  <c r="L28" i="16"/>
  <c r="Q27" i="16"/>
  <c r="O27" i="16"/>
  <c r="M27" i="16"/>
  <c r="N27" i="16" s="1"/>
  <c r="L27" i="16"/>
  <c r="Q26" i="16"/>
  <c r="O26" i="16"/>
  <c r="N26" i="16"/>
  <c r="M26" i="16"/>
  <c r="L26" i="16"/>
  <c r="Q25" i="16"/>
  <c r="O25" i="16"/>
  <c r="N25" i="16"/>
  <c r="M25" i="16"/>
  <c r="L25" i="16"/>
  <c r="Q24" i="16"/>
  <c r="O24" i="16"/>
  <c r="N24" i="16"/>
  <c r="M24" i="16"/>
  <c r="L24" i="16"/>
  <c r="Q23" i="16"/>
  <c r="O23" i="16"/>
  <c r="M23" i="16"/>
  <c r="N23" i="16" s="1"/>
  <c r="L23" i="16"/>
  <c r="Q22" i="16"/>
  <c r="O22" i="16"/>
  <c r="M22" i="16"/>
  <c r="N22" i="16" s="1"/>
  <c r="L22" i="16"/>
  <c r="Q21" i="16"/>
  <c r="O21" i="16"/>
  <c r="N21" i="16"/>
  <c r="M21" i="16"/>
  <c r="L21" i="16"/>
  <c r="Q20" i="16"/>
  <c r="O20" i="16"/>
  <c r="M20" i="16"/>
  <c r="N20" i="16" s="1"/>
  <c r="L20" i="16"/>
  <c r="Q19" i="16"/>
  <c r="O19" i="16"/>
  <c r="M19" i="16"/>
  <c r="N19" i="16" s="1"/>
  <c r="L19" i="16"/>
  <c r="Q18" i="16"/>
  <c r="O18" i="16"/>
  <c r="N18" i="16"/>
  <c r="M18" i="16"/>
  <c r="L18" i="16"/>
  <c r="Q17" i="16"/>
  <c r="O17" i="16"/>
  <c r="N17" i="16"/>
  <c r="M17" i="16"/>
  <c r="L17" i="16"/>
  <c r="Q16" i="16"/>
  <c r="O16" i="16"/>
  <c r="N16" i="16"/>
  <c r="M16" i="16"/>
  <c r="L16" i="16"/>
  <c r="Q15" i="16"/>
  <c r="O15" i="16"/>
  <c r="N15" i="16"/>
  <c r="M15" i="16"/>
  <c r="L15" i="16"/>
  <c r="Q14" i="16"/>
  <c r="O14" i="16"/>
  <c r="M14" i="16"/>
  <c r="N14" i="16" s="1"/>
  <c r="L14" i="16"/>
  <c r="Q13" i="16"/>
  <c r="O13" i="16"/>
  <c r="N13" i="16"/>
  <c r="M13" i="16"/>
  <c r="L13" i="16"/>
  <c r="Q12" i="16"/>
  <c r="O12" i="16"/>
  <c r="M12" i="16"/>
  <c r="N12" i="16" s="1"/>
  <c r="L12" i="16"/>
  <c r="Q11" i="16"/>
  <c r="O11" i="16"/>
  <c r="M11" i="16"/>
  <c r="N11" i="16" s="1"/>
  <c r="L11" i="16"/>
  <c r="Q10" i="16"/>
  <c r="O10" i="16"/>
  <c r="N10" i="16"/>
  <c r="M10" i="16"/>
  <c r="L10" i="16"/>
  <c r="Q9" i="16"/>
  <c r="O9" i="16"/>
  <c r="M9" i="16"/>
  <c r="L9" i="16"/>
  <c r="Q8" i="16"/>
  <c r="O8" i="16"/>
  <c r="N8" i="16"/>
  <c r="M8" i="16"/>
  <c r="L8" i="16"/>
  <c r="N195" i="15"/>
  <c r="L195" i="15"/>
  <c r="P194" i="15"/>
  <c r="O194" i="15"/>
  <c r="N194" i="15"/>
  <c r="L194" i="15"/>
  <c r="O193" i="15"/>
  <c r="P193" i="15" s="1"/>
  <c r="N193" i="15"/>
  <c r="L193" i="15"/>
  <c r="P192" i="15"/>
  <c r="O192" i="15"/>
  <c r="N192" i="15"/>
  <c r="L192" i="15"/>
  <c r="O191" i="15"/>
  <c r="P191" i="15" s="1"/>
  <c r="N191" i="15"/>
  <c r="L191" i="15"/>
  <c r="P190" i="15"/>
  <c r="O190" i="15"/>
  <c r="N190" i="15"/>
  <c r="L190" i="15"/>
  <c r="O189" i="15"/>
  <c r="P189" i="15" s="1"/>
  <c r="N189" i="15"/>
  <c r="L189" i="15"/>
  <c r="P188" i="15"/>
  <c r="O188" i="15"/>
  <c r="N188" i="15"/>
  <c r="L188" i="15"/>
  <c r="O187" i="15"/>
  <c r="P187" i="15" s="1"/>
  <c r="N187" i="15"/>
  <c r="L187" i="15"/>
  <c r="P186" i="15"/>
  <c r="O186" i="15"/>
  <c r="N186" i="15"/>
  <c r="M186" i="15"/>
  <c r="L186" i="15"/>
  <c r="P185" i="15"/>
  <c r="O185" i="15"/>
  <c r="M185" i="15"/>
  <c r="N185" i="15" s="1"/>
  <c r="L185" i="15"/>
  <c r="P184" i="15"/>
  <c r="O184" i="15"/>
  <c r="M184" i="15"/>
  <c r="N184" i="15" s="1"/>
  <c r="L184" i="15"/>
  <c r="O183" i="15"/>
  <c r="P183" i="15" s="1"/>
  <c r="N183" i="15"/>
  <c r="M183" i="15"/>
  <c r="L183" i="15"/>
  <c r="O182" i="15"/>
  <c r="P182" i="15" s="1"/>
  <c r="M182" i="15"/>
  <c r="N182" i="15" s="1"/>
  <c r="L182" i="15"/>
  <c r="P181" i="15"/>
  <c r="O181" i="15"/>
  <c r="M181" i="15"/>
  <c r="N181" i="15" s="1"/>
  <c r="L181" i="15"/>
  <c r="O180" i="15"/>
  <c r="P180" i="15" s="1"/>
  <c r="N180" i="15"/>
  <c r="M180" i="15"/>
  <c r="L180" i="15"/>
  <c r="O179" i="15"/>
  <c r="P179" i="15" s="1"/>
  <c r="N179" i="15"/>
  <c r="M179" i="15"/>
  <c r="L179" i="15"/>
  <c r="P178" i="15"/>
  <c r="O178" i="15"/>
  <c r="N178" i="15"/>
  <c r="M178" i="15"/>
  <c r="L178" i="15"/>
  <c r="P177" i="15"/>
  <c r="O177" i="15"/>
  <c r="N177" i="15"/>
  <c r="M177" i="15"/>
  <c r="L177" i="15"/>
  <c r="P176" i="15"/>
  <c r="O176" i="15"/>
  <c r="M176" i="15"/>
  <c r="N176" i="15" s="1"/>
  <c r="L176" i="15"/>
  <c r="P175" i="15"/>
  <c r="O175" i="15"/>
  <c r="N175" i="15"/>
  <c r="M175" i="15"/>
  <c r="L175" i="15"/>
  <c r="O174" i="15"/>
  <c r="P174" i="15" s="1"/>
  <c r="M174" i="15"/>
  <c r="N174" i="15" s="1"/>
  <c r="L174" i="15"/>
  <c r="P173" i="15"/>
  <c r="O173" i="15"/>
  <c r="M173" i="15"/>
  <c r="N173" i="15" s="1"/>
  <c r="L173" i="15"/>
  <c r="O172" i="15"/>
  <c r="P172" i="15" s="1"/>
  <c r="N172" i="15"/>
  <c r="M172" i="15"/>
  <c r="L172" i="15"/>
  <c r="O171" i="15"/>
  <c r="P171" i="15" s="1"/>
  <c r="N171" i="15"/>
  <c r="M171" i="15"/>
  <c r="L171" i="15"/>
  <c r="P170" i="15"/>
  <c r="O170" i="15"/>
  <c r="N170" i="15"/>
  <c r="M170" i="15"/>
  <c r="L170" i="15"/>
  <c r="Q169" i="15"/>
  <c r="O169" i="15"/>
  <c r="P169" i="15" s="1"/>
  <c r="N169" i="15"/>
  <c r="M169" i="15"/>
  <c r="L169" i="15"/>
  <c r="O168" i="15"/>
  <c r="P168" i="15" s="1"/>
  <c r="Q168" i="15" s="1"/>
  <c r="M168" i="15"/>
  <c r="N168" i="15" s="1"/>
  <c r="L168" i="15"/>
  <c r="Q167" i="15"/>
  <c r="P167" i="15"/>
  <c r="O167" i="15"/>
  <c r="M167" i="15"/>
  <c r="N167" i="15" s="1"/>
  <c r="L167" i="15"/>
  <c r="P166" i="15"/>
  <c r="Q166" i="15" s="1"/>
  <c r="O166" i="15"/>
  <c r="N166" i="15"/>
  <c r="M166" i="15"/>
  <c r="L166" i="15"/>
  <c r="Q165" i="15"/>
  <c r="O165" i="15"/>
  <c r="P165" i="15" s="1"/>
  <c r="N165" i="15"/>
  <c r="M165" i="15"/>
  <c r="L165" i="15"/>
  <c r="O164" i="15"/>
  <c r="P164" i="15" s="1"/>
  <c r="Q164" i="15" s="1"/>
  <c r="M164" i="15"/>
  <c r="N164" i="15" s="1"/>
  <c r="L164" i="15"/>
  <c r="Q163" i="15"/>
  <c r="P163" i="15"/>
  <c r="O163" i="15"/>
  <c r="M163" i="15"/>
  <c r="N163" i="15" s="1"/>
  <c r="L163" i="15"/>
  <c r="P162" i="15"/>
  <c r="Q162" i="15" s="1"/>
  <c r="O162" i="15"/>
  <c r="N162" i="15"/>
  <c r="M162" i="15"/>
  <c r="L162" i="15"/>
  <c r="Q161" i="15"/>
  <c r="O161" i="15"/>
  <c r="P161" i="15" s="1"/>
  <c r="N161" i="15"/>
  <c r="M161" i="15"/>
  <c r="L161" i="15"/>
  <c r="O160" i="15"/>
  <c r="P160" i="15" s="1"/>
  <c r="Q160" i="15" s="1"/>
  <c r="M160" i="15"/>
  <c r="N160" i="15" s="1"/>
  <c r="L160" i="15"/>
  <c r="Q159" i="15"/>
  <c r="P159" i="15"/>
  <c r="O159" i="15"/>
  <c r="M159" i="15"/>
  <c r="N159" i="15" s="1"/>
  <c r="L159" i="15"/>
  <c r="Q158" i="15"/>
  <c r="P158" i="15"/>
  <c r="O158" i="15"/>
  <c r="N158" i="15"/>
  <c r="M158" i="15"/>
  <c r="L158" i="15"/>
  <c r="Q157" i="15"/>
  <c r="O157" i="15"/>
  <c r="P157" i="15" s="1"/>
  <c r="N157" i="15"/>
  <c r="M157" i="15"/>
  <c r="L157" i="15"/>
  <c r="O156" i="15"/>
  <c r="P156" i="15" s="1"/>
  <c r="Q156" i="15" s="1"/>
  <c r="M156" i="15"/>
  <c r="N156" i="15" s="1"/>
  <c r="L156" i="15"/>
  <c r="Q155" i="15"/>
  <c r="P155" i="15"/>
  <c r="O155" i="15"/>
  <c r="M155" i="15"/>
  <c r="N155" i="15" s="1"/>
  <c r="L155" i="15"/>
  <c r="Q154" i="15"/>
  <c r="P154" i="15"/>
  <c r="O154" i="15"/>
  <c r="N154" i="15"/>
  <c r="M154" i="15"/>
  <c r="L154" i="15"/>
  <c r="O153" i="15"/>
  <c r="P153" i="15" s="1"/>
  <c r="Q153" i="15" s="1"/>
  <c r="N153" i="15"/>
  <c r="M153" i="15"/>
  <c r="L153" i="15"/>
  <c r="O152" i="15"/>
  <c r="P152" i="15" s="1"/>
  <c r="Q152" i="15" s="1"/>
  <c r="M152" i="15"/>
  <c r="N152" i="15" s="1"/>
  <c r="L152" i="15"/>
  <c r="Q151" i="15"/>
  <c r="P151" i="15"/>
  <c r="O151" i="15"/>
  <c r="M151" i="15"/>
  <c r="N151" i="15" s="1"/>
  <c r="L151" i="15"/>
  <c r="P150" i="15"/>
  <c r="Q150" i="15" s="1"/>
  <c r="O150" i="15"/>
  <c r="N150" i="15"/>
  <c r="M150" i="15"/>
  <c r="L150" i="15"/>
  <c r="Q149" i="15"/>
  <c r="O149" i="15"/>
  <c r="P149" i="15" s="1"/>
  <c r="N149" i="15"/>
  <c r="M149" i="15"/>
  <c r="L149" i="15"/>
  <c r="O148" i="15"/>
  <c r="P148" i="15" s="1"/>
  <c r="Q148" i="15" s="1"/>
  <c r="M148" i="15"/>
  <c r="N148" i="15" s="1"/>
  <c r="L148" i="15"/>
  <c r="Q147" i="15"/>
  <c r="P147" i="15"/>
  <c r="O147" i="15"/>
  <c r="M147" i="15"/>
  <c r="N147" i="15" s="1"/>
  <c r="L147" i="15"/>
  <c r="P146" i="15"/>
  <c r="Q146" i="15" s="1"/>
  <c r="O146" i="15"/>
  <c r="N146" i="15"/>
  <c r="M146" i="15"/>
  <c r="L146" i="15"/>
  <c r="O145" i="15"/>
  <c r="P145" i="15" s="1"/>
  <c r="Q145" i="15" s="1"/>
  <c r="N145" i="15"/>
  <c r="M145" i="15"/>
  <c r="L145" i="15"/>
  <c r="O144" i="15"/>
  <c r="P144" i="15" s="1"/>
  <c r="Q144" i="15" s="1"/>
  <c r="M144" i="15"/>
  <c r="N144" i="15" s="1"/>
  <c r="L144" i="15"/>
  <c r="Q143" i="15"/>
  <c r="P143" i="15"/>
  <c r="O143" i="15"/>
  <c r="M143" i="15"/>
  <c r="N143" i="15" s="1"/>
  <c r="L143" i="15"/>
  <c r="Q142" i="15"/>
  <c r="P142" i="15"/>
  <c r="O142" i="15"/>
  <c r="N142" i="15"/>
  <c r="M142" i="15"/>
  <c r="L142" i="15"/>
  <c r="O141" i="15"/>
  <c r="P141" i="15" s="1"/>
  <c r="Q141" i="15" s="1"/>
  <c r="N141" i="15"/>
  <c r="M141" i="15"/>
  <c r="L141" i="15"/>
  <c r="O140" i="15"/>
  <c r="P140" i="15" s="1"/>
  <c r="Q140" i="15" s="1"/>
  <c r="M140" i="15"/>
  <c r="N140" i="15" s="1"/>
  <c r="L140" i="15"/>
  <c r="Q139" i="15"/>
  <c r="P139" i="15"/>
  <c r="O139" i="15"/>
  <c r="M139" i="15"/>
  <c r="N139" i="15" s="1"/>
  <c r="L139" i="15"/>
  <c r="P138" i="15"/>
  <c r="Q138" i="15" s="1"/>
  <c r="O138" i="15"/>
  <c r="N138" i="15"/>
  <c r="M138" i="15"/>
  <c r="L138" i="15"/>
  <c r="O137" i="15"/>
  <c r="P137" i="15" s="1"/>
  <c r="Q137" i="15" s="1"/>
  <c r="N137" i="15"/>
  <c r="M137" i="15"/>
  <c r="L137" i="15"/>
  <c r="O136" i="15"/>
  <c r="P136" i="15" s="1"/>
  <c r="Q136" i="15" s="1"/>
  <c r="M136" i="15"/>
  <c r="N136" i="15" s="1"/>
  <c r="L136" i="15"/>
  <c r="Q135" i="15"/>
  <c r="P135" i="15"/>
  <c r="O135" i="15"/>
  <c r="M135" i="15"/>
  <c r="N135" i="15" s="1"/>
  <c r="L135" i="15"/>
  <c r="P134" i="15"/>
  <c r="Q134" i="15" s="1"/>
  <c r="O134" i="15"/>
  <c r="N134" i="15"/>
  <c r="M134" i="15"/>
  <c r="L134" i="15"/>
  <c r="Q133" i="15"/>
  <c r="O133" i="15"/>
  <c r="P133" i="15" s="1"/>
  <c r="N133" i="15"/>
  <c r="M133" i="15"/>
  <c r="L133" i="15"/>
  <c r="O132" i="15"/>
  <c r="P132" i="15" s="1"/>
  <c r="Q132" i="15" s="1"/>
  <c r="M132" i="15"/>
  <c r="N132" i="15" s="1"/>
  <c r="L132" i="15"/>
  <c r="Q131" i="15"/>
  <c r="P131" i="15"/>
  <c r="O131" i="15"/>
  <c r="M131" i="15"/>
  <c r="N131" i="15" s="1"/>
  <c r="L131" i="15"/>
  <c r="P130" i="15"/>
  <c r="Q130" i="15" s="1"/>
  <c r="O130" i="15"/>
  <c r="N130" i="15"/>
  <c r="M130" i="15"/>
  <c r="L130" i="15"/>
  <c r="O129" i="15"/>
  <c r="P129" i="15" s="1"/>
  <c r="Q129" i="15" s="1"/>
  <c r="N129" i="15"/>
  <c r="M129" i="15"/>
  <c r="L129" i="15"/>
  <c r="O128" i="15"/>
  <c r="P128" i="15" s="1"/>
  <c r="Q128" i="15" s="1"/>
  <c r="M128" i="15"/>
  <c r="N128" i="15" s="1"/>
  <c r="L128" i="15"/>
  <c r="Q127" i="15"/>
  <c r="P127" i="15"/>
  <c r="O127" i="15"/>
  <c r="M127" i="15"/>
  <c r="N127" i="15" s="1"/>
  <c r="L127" i="15"/>
  <c r="Q126" i="15"/>
  <c r="P126" i="15"/>
  <c r="O126" i="15"/>
  <c r="N126" i="15"/>
  <c r="M126" i="15"/>
  <c r="L126" i="15"/>
  <c r="Q125" i="15"/>
  <c r="O125" i="15"/>
  <c r="P125" i="15" s="1"/>
  <c r="N125" i="15"/>
  <c r="M125" i="15"/>
  <c r="L125" i="15"/>
  <c r="O124" i="15"/>
  <c r="P124" i="15" s="1"/>
  <c r="Q124" i="15" s="1"/>
  <c r="M124" i="15"/>
  <c r="N124" i="15" s="1"/>
  <c r="L124" i="15"/>
  <c r="Q123" i="15"/>
  <c r="P123" i="15"/>
  <c r="O123" i="15"/>
  <c r="M123" i="15"/>
  <c r="N123" i="15" s="1"/>
  <c r="L123" i="15"/>
  <c r="P122" i="15"/>
  <c r="Q122" i="15" s="1"/>
  <c r="O122" i="15"/>
  <c r="N122" i="15"/>
  <c r="M122" i="15"/>
  <c r="L122" i="15"/>
  <c r="O121" i="15"/>
  <c r="P121" i="15" s="1"/>
  <c r="Q121" i="15" s="1"/>
  <c r="N121" i="15"/>
  <c r="M121" i="15"/>
  <c r="L121" i="15"/>
  <c r="O120" i="15"/>
  <c r="P120" i="15" s="1"/>
  <c r="Q120" i="15" s="1"/>
  <c r="M120" i="15"/>
  <c r="N120" i="15" s="1"/>
  <c r="L120" i="15"/>
  <c r="Q119" i="15"/>
  <c r="P119" i="15"/>
  <c r="O119" i="15"/>
  <c r="M119" i="15"/>
  <c r="N119" i="15" s="1"/>
  <c r="L119" i="15"/>
  <c r="P118" i="15"/>
  <c r="Q118" i="15" s="1"/>
  <c r="O118" i="15"/>
  <c r="N118" i="15"/>
  <c r="M118" i="15"/>
  <c r="L118" i="15"/>
  <c r="Q117" i="15"/>
  <c r="O117" i="15"/>
  <c r="P117" i="15" s="1"/>
  <c r="N117" i="15"/>
  <c r="M117" i="15"/>
  <c r="L117" i="15"/>
  <c r="O116" i="15"/>
  <c r="P116" i="15" s="1"/>
  <c r="Q116" i="15" s="1"/>
  <c r="M116" i="15"/>
  <c r="N116" i="15" s="1"/>
  <c r="L116" i="15"/>
  <c r="Q115" i="15"/>
  <c r="P115" i="15"/>
  <c r="O115" i="15"/>
  <c r="M115" i="15"/>
  <c r="N115" i="15" s="1"/>
  <c r="L115" i="15"/>
  <c r="P114" i="15"/>
  <c r="Q114" i="15" s="1"/>
  <c r="O114" i="15"/>
  <c r="N114" i="15"/>
  <c r="M114" i="15"/>
  <c r="L114" i="15"/>
  <c r="O113" i="15"/>
  <c r="P113" i="15" s="1"/>
  <c r="Q113" i="15" s="1"/>
  <c r="N113" i="15"/>
  <c r="M113" i="15"/>
  <c r="L113" i="15"/>
  <c r="O112" i="15"/>
  <c r="P112" i="15" s="1"/>
  <c r="Q112" i="15" s="1"/>
  <c r="M112" i="15"/>
  <c r="N112" i="15" s="1"/>
  <c r="L112" i="15"/>
  <c r="Q111" i="15"/>
  <c r="P111" i="15"/>
  <c r="O111" i="15"/>
  <c r="M111" i="15"/>
  <c r="N111" i="15" s="1"/>
  <c r="L111" i="15"/>
  <c r="Q110" i="15"/>
  <c r="P110" i="15"/>
  <c r="O110" i="15"/>
  <c r="N110" i="15"/>
  <c r="M110" i="15"/>
  <c r="L110" i="15"/>
  <c r="Q109" i="15"/>
  <c r="O109" i="15"/>
  <c r="P109" i="15" s="1"/>
  <c r="N109" i="15"/>
  <c r="M109" i="15"/>
  <c r="L109" i="15"/>
  <c r="O108" i="15"/>
  <c r="P108" i="15" s="1"/>
  <c r="Q108" i="15" s="1"/>
  <c r="M108" i="15"/>
  <c r="N108" i="15" s="1"/>
  <c r="L108" i="15"/>
  <c r="Q107" i="15"/>
  <c r="P107" i="15"/>
  <c r="O107" i="15"/>
  <c r="M107" i="15"/>
  <c r="N107" i="15" s="1"/>
  <c r="L107" i="15"/>
  <c r="P106" i="15"/>
  <c r="Q106" i="15" s="1"/>
  <c r="O106" i="15"/>
  <c r="N106" i="15"/>
  <c r="M106" i="15"/>
  <c r="L106" i="15"/>
  <c r="O105" i="15"/>
  <c r="P105" i="15" s="1"/>
  <c r="Q105" i="15" s="1"/>
  <c r="N105" i="15"/>
  <c r="M105" i="15"/>
  <c r="L105" i="15"/>
  <c r="O104" i="15"/>
  <c r="P104" i="15" s="1"/>
  <c r="Q104" i="15" s="1"/>
  <c r="M104" i="15"/>
  <c r="N104" i="15" s="1"/>
  <c r="L104" i="15"/>
  <c r="Q103" i="15"/>
  <c r="P103" i="15"/>
  <c r="O103" i="15"/>
  <c r="M103" i="15"/>
  <c r="N103" i="15" s="1"/>
  <c r="L103" i="15"/>
  <c r="Q102" i="15"/>
  <c r="P102" i="15"/>
  <c r="O102" i="15"/>
  <c r="N102" i="15"/>
  <c r="M102" i="15"/>
  <c r="L102" i="15"/>
  <c r="Q101" i="15"/>
  <c r="O101" i="15"/>
  <c r="P101" i="15" s="1"/>
  <c r="N101" i="15"/>
  <c r="M101" i="15"/>
  <c r="L101" i="15"/>
  <c r="O100" i="15"/>
  <c r="P100" i="15" s="1"/>
  <c r="Q100" i="15" s="1"/>
  <c r="M100" i="15"/>
  <c r="N100" i="15" s="1"/>
  <c r="L100" i="15"/>
  <c r="Q99" i="15"/>
  <c r="P99" i="15"/>
  <c r="O99" i="15"/>
  <c r="M99" i="15"/>
  <c r="N99" i="15" s="1"/>
  <c r="L99" i="15"/>
  <c r="P98" i="15"/>
  <c r="Q98" i="15" s="1"/>
  <c r="O98" i="15"/>
  <c r="N98" i="15"/>
  <c r="M98" i="15"/>
  <c r="L98" i="15"/>
  <c r="Q97" i="15"/>
  <c r="O97" i="15"/>
  <c r="P97" i="15" s="1"/>
  <c r="N97" i="15"/>
  <c r="M97" i="15"/>
  <c r="L97" i="15"/>
  <c r="O96" i="15"/>
  <c r="P96" i="15" s="1"/>
  <c r="Q96" i="15" s="1"/>
  <c r="M96" i="15"/>
  <c r="N96" i="15" s="1"/>
  <c r="L96" i="15"/>
  <c r="Q95" i="15"/>
  <c r="P95" i="15"/>
  <c r="O95" i="15"/>
  <c r="M95" i="15"/>
  <c r="N95" i="15" s="1"/>
  <c r="L95" i="15"/>
  <c r="Q94" i="15"/>
  <c r="P94" i="15"/>
  <c r="O94" i="15"/>
  <c r="N94" i="15"/>
  <c r="M94" i="15"/>
  <c r="L94" i="15"/>
  <c r="Q93" i="15"/>
  <c r="O93" i="15"/>
  <c r="P93" i="15" s="1"/>
  <c r="N93" i="15"/>
  <c r="M93" i="15"/>
  <c r="L93" i="15"/>
  <c r="O92" i="15"/>
  <c r="P92" i="15" s="1"/>
  <c r="Q92" i="15" s="1"/>
  <c r="M92" i="15"/>
  <c r="N92" i="15" s="1"/>
  <c r="L92" i="15"/>
  <c r="Q91" i="15"/>
  <c r="P91" i="15"/>
  <c r="O91" i="15"/>
  <c r="M91" i="15"/>
  <c r="N91" i="15" s="1"/>
  <c r="L91" i="15"/>
  <c r="Q90" i="15"/>
  <c r="P90" i="15"/>
  <c r="O90" i="15"/>
  <c r="N90" i="15"/>
  <c r="M90" i="15"/>
  <c r="L90" i="15"/>
  <c r="O89" i="15"/>
  <c r="P89" i="15" s="1"/>
  <c r="Q89" i="15" s="1"/>
  <c r="N89" i="15"/>
  <c r="M89" i="15"/>
  <c r="L89" i="15"/>
  <c r="O88" i="15"/>
  <c r="P88" i="15" s="1"/>
  <c r="Q88" i="15" s="1"/>
  <c r="M88" i="15"/>
  <c r="N88" i="15" s="1"/>
  <c r="L88" i="15"/>
  <c r="Q87" i="15"/>
  <c r="P87" i="15"/>
  <c r="O87" i="15"/>
  <c r="M87" i="15"/>
  <c r="N87" i="15" s="1"/>
  <c r="L87" i="15"/>
  <c r="Q86" i="15"/>
  <c r="P86" i="15"/>
  <c r="O86" i="15"/>
  <c r="N86" i="15"/>
  <c r="M86" i="15"/>
  <c r="L86" i="15"/>
  <c r="Q85" i="15"/>
  <c r="O85" i="15"/>
  <c r="P85" i="15" s="1"/>
  <c r="N85" i="15"/>
  <c r="M85" i="15"/>
  <c r="L85" i="15"/>
  <c r="O84" i="15"/>
  <c r="P84" i="15" s="1"/>
  <c r="Q84" i="15" s="1"/>
  <c r="M84" i="15"/>
  <c r="N84" i="15" s="1"/>
  <c r="L84" i="15"/>
  <c r="Q83" i="15"/>
  <c r="P83" i="15"/>
  <c r="O83" i="15"/>
  <c r="N83" i="15"/>
  <c r="Q82" i="15"/>
  <c r="O82" i="15"/>
  <c r="P82" i="15" s="1"/>
  <c r="N82" i="15"/>
  <c r="Q81" i="15"/>
  <c r="P81" i="15"/>
  <c r="O81" i="15"/>
  <c r="N81" i="15"/>
  <c r="O80" i="15"/>
  <c r="P80" i="15" s="1"/>
  <c r="Q80" i="15" s="1"/>
  <c r="N80" i="15"/>
  <c r="Q79" i="15"/>
  <c r="P79" i="15"/>
  <c r="O79" i="15"/>
  <c r="N79" i="15"/>
  <c r="Q78" i="15"/>
  <c r="O78" i="15"/>
  <c r="P78" i="15" s="1"/>
  <c r="N78" i="15"/>
  <c r="Q77" i="15"/>
  <c r="P77" i="15"/>
  <c r="O77" i="15"/>
  <c r="N77" i="15"/>
  <c r="O76" i="15"/>
  <c r="P76" i="15" s="1"/>
  <c r="Q76" i="15" s="1"/>
  <c r="N76" i="15"/>
  <c r="Q75" i="15"/>
  <c r="P75" i="15"/>
  <c r="O75" i="15"/>
  <c r="N75" i="15"/>
  <c r="Q74" i="15"/>
  <c r="O74" i="15"/>
  <c r="P74" i="15" s="1"/>
  <c r="N74" i="15"/>
  <c r="Q73" i="15"/>
  <c r="P73" i="15"/>
  <c r="O73" i="15"/>
  <c r="N73" i="15"/>
  <c r="O72" i="15"/>
  <c r="P72" i="15" s="1"/>
  <c r="Q72" i="15" s="1"/>
  <c r="N72" i="15"/>
  <c r="Q71" i="15"/>
  <c r="P71" i="15"/>
  <c r="O71" i="15"/>
  <c r="N71" i="15"/>
  <c r="Q70" i="15"/>
  <c r="O70" i="15"/>
  <c r="P70" i="15" s="1"/>
  <c r="N70" i="15"/>
  <c r="Q69" i="15"/>
  <c r="P69" i="15"/>
  <c r="O69" i="15"/>
  <c r="N69" i="15"/>
  <c r="O68" i="15"/>
  <c r="P68" i="15" s="1"/>
  <c r="Q68" i="15" s="1"/>
  <c r="N68" i="15"/>
  <c r="Q67" i="15"/>
  <c r="P67" i="15"/>
  <c r="O67" i="15"/>
  <c r="N67" i="15"/>
  <c r="Q66" i="15"/>
  <c r="O66" i="15"/>
  <c r="P66" i="15" s="1"/>
  <c r="N66" i="15"/>
  <c r="Q65" i="15"/>
  <c r="P65" i="15"/>
  <c r="O65" i="15"/>
  <c r="N65" i="15"/>
  <c r="O64" i="15"/>
  <c r="P64" i="15" s="1"/>
  <c r="Q64" i="15" s="1"/>
  <c r="N64" i="15"/>
  <c r="Q63" i="15"/>
  <c r="P63" i="15"/>
  <c r="O63" i="15"/>
  <c r="N63" i="15"/>
  <c r="Q62" i="15"/>
  <c r="O62" i="15"/>
  <c r="P62" i="15" s="1"/>
  <c r="N62" i="15"/>
  <c r="Q61" i="15"/>
  <c r="P61" i="15"/>
  <c r="O61" i="15"/>
  <c r="N61" i="15"/>
  <c r="O60" i="15"/>
  <c r="P60" i="15" s="1"/>
  <c r="Q60" i="15" s="1"/>
  <c r="N60" i="15"/>
  <c r="Q59" i="15"/>
  <c r="P59" i="15"/>
  <c r="O59" i="15"/>
  <c r="N59" i="15"/>
  <c r="Q58" i="15"/>
  <c r="O58" i="15"/>
  <c r="P58" i="15" s="1"/>
  <c r="N58" i="15"/>
  <c r="Q57" i="15"/>
  <c r="P57" i="15"/>
  <c r="O57" i="15"/>
  <c r="N57" i="15"/>
  <c r="Q56" i="15"/>
  <c r="O56" i="15"/>
  <c r="P56" i="15" s="1"/>
  <c r="N56" i="15"/>
  <c r="Q55" i="15"/>
  <c r="P55" i="15"/>
  <c r="O55" i="15"/>
  <c r="N55" i="15"/>
  <c r="O54" i="15"/>
  <c r="P54" i="15" s="1"/>
  <c r="Q54" i="15" s="1"/>
  <c r="N54" i="15"/>
  <c r="Q53" i="15"/>
  <c r="P53" i="15"/>
  <c r="O53" i="15"/>
  <c r="N53" i="15"/>
  <c r="O52" i="15"/>
  <c r="P52" i="15" s="1"/>
  <c r="Q52" i="15" s="1"/>
  <c r="N52" i="15"/>
  <c r="Q51" i="15"/>
  <c r="P51" i="15"/>
  <c r="O51" i="15"/>
  <c r="N51" i="15"/>
  <c r="Q50" i="15"/>
  <c r="O50" i="15"/>
  <c r="P50" i="15" s="1"/>
  <c r="N50" i="15"/>
  <c r="Q49" i="15"/>
  <c r="P49" i="15"/>
  <c r="O49" i="15"/>
  <c r="N49" i="15"/>
  <c r="O48" i="15"/>
  <c r="P48" i="15" s="1"/>
  <c r="Q48" i="15" s="1"/>
  <c r="N48" i="15"/>
  <c r="Q47" i="15"/>
  <c r="P47" i="15"/>
  <c r="O47" i="15"/>
  <c r="N47" i="15"/>
  <c r="Q46" i="15"/>
  <c r="O46" i="15"/>
  <c r="P46" i="15" s="1"/>
  <c r="N46" i="15"/>
  <c r="Q45" i="15"/>
  <c r="P45" i="15"/>
  <c r="O45" i="15"/>
  <c r="N45" i="15"/>
  <c r="O44" i="15"/>
  <c r="P44" i="15" s="1"/>
  <c r="Q44" i="15" s="1"/>
  <c r="N44" i="15"/>
  <c r="Q43" i="15"/>
  <c r="P43" i="15"/>
  <c r="O43" i="15"/>
  <c r="N43" i="15"/>
  <c r="Q42" i="15"/>
  <c r="O42" i="15"/>
  <c r="P42" i="15" s="1"/>
  <c r="N42" i="15"/>
  <c r="Q41" i="15"/>
  <c r="P41" i="15"/>
  <c r="O41" i="15"/>
  <c r="N41" i="15"/>
  <c r="O40" i="15"/>
  <c r="P40" i="15" s="1"/>
  <c r="Q40" i="15" s="1"/>
  <c r="N40" i="15"/>
  <c r="Q39" i="15"/>
  <c r="P39" i="15"/>
  <c r="O39" i="15"/>
  <c r="N39" i="15"/>
  <c r="Q38" i="15"/>
  <c r="O38" i="15"/>
  <c r="P38" i="15" s="1"/>
  <c r="Q37" i="15"/>
  <c r="P37" i="15"/>
  <c r="O37" i="15"/>
  <c r="O36" i="15"/>
  <c r="P36" i="15" s="1"/>
  <c r="Q36" i="15" s="1"/>
  <c r="N36" i="15"/>
  <c r="P35" i="15"/>
  <c r="Q35" i="15" s="1"/>
  <c r="O35" i="15"/>
  <c r="N35" i="15"/>
  <c r="O34" i="15"/>
  <c r="P34" i="15" s="1"/>
  <c r="Q34" i="15" s="1"/>
  <c r="N34" i="15"/>
  <c r="P33" i="15"/>
  <c r="Q33" i="15" s="1"/>
  <c r="O33" i="15"/>
  <c r="N33" i="15"/>
  <c r="O32" i="15"/>
  <c r="P32" i="15" s="1"/>
  <c r="Q32" i="15" s="1"/>
  <c r="N32" i="15"/>
  <c r="P31" i="15"/>
  <c r="Q31" i="15" s="1"/>
  <c r="O31" i="15"/>
  <c r="N31" i="15"/>
  <c r="O30" i="15"/>
  <c r="P30" i="15" s="1"/>
  <c r="Q30" i="15" s="1"/>
  <c r="N30" i="15"/>
  <c r="P29" i="15"/>
  <c r="Q29" i="15" s="1"/>
  <c r="O29" i="15"/>
  <c r="N29" i="15"/>
  <c r="O28" i="15"/>
  <c r="P28" i="15" s="1"/>
  <c r="Q28" i="15" s="1"/>
  <c r="N28" i="15"/>
  <c r="P27" i="15"/>
  <c r="Q27" i="15" s="1"/>
  <c r="O27" i="15"/>
  <c r="N27" i="15"/>
  <c r="O26" i="15"/>
  <c r="P26" i="15" s="1"/>
  <c r="Q26" i="15" s="1"/>
  <c r="N26" i="15"/>
  <c r="P25" i="15"/>
  <c r="Q25" i="15" s="1"/>
  <c r="O25" i="15"/>
  <c r="N25" i="15"/>
  <c r="O24" i="15"/>
  <c r="P24" i="15" s="1"/>
  <c r="Q24" i="15" s="1"/>
  <c r="N24" i="15"/>
  <c r="P23" i="15"/>
  <c r="Q23" i="15" s="1"/>
  <c r="O23" i="15"/>
  <c r="N23" i="15"/>
  <c r="O22" i="15"/>
  <c r="P22" i="15" s="1"/>
  <c r="Q22" i="15" s="1"/>
  <c r="N22" i="15"/>
  <c r="P21" i="15"/>
  <c r="Q21" i="15" s="1"/>
  <c r="O21" i="15"/>
  <c r="N21" i="15"/>
  <c r="O20" i="15"/>
  <c r="P20" i="15" s="1"/>
  <c r="Q20" i="15" s="1"/>
  <c r="N20" i="15"/>
  <c r="P19" i="15"/>
  <c r="Q19" i="15" s="1"/>
  <c r="O19" i="15"/>
  <c r="N19" i="15"/>
  <c r="O18" i="15"/>
  <c r="P18" i="15" s="1"/>
  <c r="Q18" i="15" s="1"/>
  <c r="N18" i="15"/>
  <c r="P17" i="15"/>
  <c r="Q17" i="15" s="1"/>
  <c r="O17" i="15"/>
  <c r="N17" i="15"/>
  <c r="O16" i="15"/>
  <c r="P16" i="15" s="1"/>
  <c r="Q16" i="15" s="1"/>
  <c r="N16" i="15"/>
  <c r="P15" i="15"/>
  <c r="Q15" i="15" s="1"/>
  <c r="O15" i="15"/>
  <c r="N15" i="15"/>
  <c r="O14" i="15"/>
  <c r="P14" i="15" s="1"/>
  <c r="Q14" i="15" s="1"/>
  <c r="N14" i="15"/>
  <c r="Q13" i="15"/>
  <c r="P13" i="15"/>
  <c r="O13" i="15"/>
  <c r="N13" i="15"/>
  <c r="O12" i="15"/>
  <c r="P12" i="15" s="1"/>
  <c r="Q12" i="15" s="1"/>
  <c r="N12" i="15"/>
  <c r="P11" i="15"/>
  <c r="Q11" i="15" s="1"/>
  <c r="O11" i="15"/>
  <c r="N11" i="15"/>
  <c r="O10" i="15"/>
  <c r="P10" i="15" s="1"/>
  <c r="Q10" i="15" s="1"/>
  <c r="S19" i="15"/>
  <c r="S18" i="15"/>
  <c r="S13" i="15"/>
  <c r="S11" i="15"/>
  <c r="S10" i="15"/>
  <c r="S9" i="15" a="1"/>
  <c r="S17" i="15" s="1"/>
  <c r="O9" i="15"/>
  <c r="P9" i="15" s="1"/>
  <c r="Q9" i="15" s="1"/>
  <c r="M9" i="15"/>
  <c r="N9" i="15" s="1"/>
  <c r="L9" i="15"/>
  <c r="P194" i="13"/>
  <c r="N194" i="13"/>
  <c r="L194" i="13"/>
  <c r="O193" i="13"/>
  <c r="P193" i="13" s="1"/>
  <c r="M193" i="13"/>
  <c r="N193" i="13" s="1"/>
  <c r="L193" i="13"/>
  <c r="P192" i="13"/>
  <c r="O192" i="13"/>
  <c r="M192" i="13"/>
  <c r="N192" i="13" s="1"/>
  <c r="L192" i="13"/>
  <c r="O191" i="13"/>
  <c r="P191" i="13" s="1"/>
  <c r="N191" i="13"/>
  <c r="M191" i="13"/>
  <c r="L191" i="13"/>
  <c r="O190" i="13"/>
  <c r="P190" i="13" s="1"/>
  <c r="N190" i="13"/>
  <c r="M190" i="13"/>
  <c r="L190" i="13"/>
  <c r="O189" i="13"/>
  <c r="P189" i="13" s="1"/>
  <c r="N189" i="13"/>
  <c r="M189" i="13"/>
  <c r="L189" i="13"/>
  <c r="P188" i="13"/>
  <c r="O188" i="13"/>
  <c r="N188" i="13"/>
  <c r="M188" i="13"/>
  <c r="L188" i="13"/>
  <c r="P187" i="13"/>
  <c r="O187" i="13"/>
  <c r="M187" i="13"/>
  <c r="N187" i="13" s="1"/>
  <c r="L187" i="13"/>
  <c r="O186" i="13"/>
  <c r="P186" i="13" s="1"/>
  <c r="N186" i="13"/>
  <c r="M186" i="13"/>
  <c r="L186" i="13"/>
  <c r="O185" i="13"/>
  <c r="P185" i="13" s="1"/>
  <c r="M185" i="13"/>
  <c r="N185" i="13" s="1"/>
  <c r="L185" i="13"/>
  <c r="P184" i="13"/>
  <c r="O184" i="13"/>
  <c r="M184" i="13"/>
  <c r="N184" i="13" s="1"/>
  <c r="L184" i="13"/>
  <c r="O183" i="13"/>
  <c r="P183" i="13" s="1"/>
  <c r="N183" i="13"/>
  <c r="M183" i="13"/>
  <c r="L183" i="13"/>
  <c r="O182" i="13"/>
  <c r="P182" i="13" s="1"/>
  <c r="N182" i="13"/>
  <c r="M182" i="13"/>
  <c r="L182" i="13"/>
  <c r="O181" i="13"/>
  <c r="P181" i="13" s="1"/>
  <c r="N181" i="13"/>
  <c r="M181" i="13"/>
  <c r="L181" i="13"/>
  <c r="P180" i="13"/>
  <c r="O180" i="13"/>
  <c r="N180" i="13"/>
  <c r="M180" i="13"/>
  <c r="L180" i="13"/>
  <c r="P179" i="13"/>
  <c r="O179" i="13"/>
  <c r="M179" i="13"/>
  <c r="N179" i="13" s="1"/>
  <c r="L179" i="13"/>
  <c r="O178" i="13"/>
  <c r="P178" i="13" s="1"/>
  <c r="N178" i="13"/>
  <c r="M178" i="13"/>
  <c r="L178" i="13"/>
  <c r="O177" i="13"/>
  <c r="P177" i="13" s="1"/>
  <c r="M177" i="13"/>
  <c r="N177" i="13" s="1"/>
  <c r="L177" i="13"/>
  <c r="P176" i="13"/>
  <c r="O176" i="13"/>
  <c r="M176" i="13"/>
  <c r="N176" i="13" s="1"/>
  <c r="L176" i="13"/>
  <c r="O175" i="13"/>
  <c r="P175" i="13" s="1"/>
  <c r="M175" i="13"/>
  <c r="N175" i="13" s="1"/>
  <c r="L175" i="13"/>
  <c r="O174" i="13"/>
  <c r="P174" i="13" s="1"/>
  <c r="N174" i="13"/>
  <c r="M174" i="13"/>
  <c r="L174" i="13"/>
  <c r="O173" i="13"/>
  <c r="P173" i="13" s="1"/>
  <c r="N173" i="13"/>
  <c r="M173" i="13"/>
  <c r="L173" i="13"/>
  <c r="P172" i="13"/>
  <c r="O172" i="13"/>
  <c r="N172" i="13"/>
  <c r="M172" i="13"/>
  <c r="L172" i="13"/>
  <c r="P171" i="13"/>
  <c r="O171" i="13"/>
  <c r="M171" i="13"/>
  <c r="N171" i="13" s="1"/>
  <c r="L171" i="13"/>
  <c r="P170" i="13"/>
  <c r="O170" i="13"/>
  <c r="N170" i="13"/>
  <c r="M170" i="13"/>
  <c r="L170" i="13"/>
  <c r="O169" i="13"/>
  <c r="P169" i="13" s="1"/>
  <c r="M169" i="13"/>
  <c r="N169" i="13" s="1"/>
  <c r="L169" i="13"/>
  <c r="Q168" i="13"/>
  <c r="P168" i="13"/>
  <c r="O168" i="13"/>
  <c r="M168" i="13"/>
  <c r="N168" i="13" s="1"/>
  <c r="L168" i="13"/>
  <c r="O167" i="13"/>
  <c r="P167" i="13" s="1"/>
  <c r="Q167" i="13" s="1"/>
  <c r="N167" i="13"/>
  <c r="M167" i="13"/>
  <c r="L167" i="13"/>
  <c r="Q166" i="13"/>
  <c r="O166" i="13"/>
  <c r="P166" i="13" s="1"/>
  <c r="N166" i="13"/>
  <c r="M166" i="13"/>
  <c r="L166" i="13"/>
  <c r="O165" i="13"/>
  <c r="P165" i="13" s="1"/>
  <c r="Q165" i="13" s="1"/>
  <c r="M165" i="13"/>
  <c r="N165" i="13" s="1"/>
  <c r="L165" i="13"/>
  <c r="Q164" i="13"/>
  <c r="P164" i="13"/>
  <c r="O164" i="13"/>
  <c r="M164" i="13"/>
  <c r="N164" i="13" s="1"/>
  <c r="L164" i="13"/>
  <c r="P163" i="13"/>
  <c r="Q163" i="13" s="1"/>
  <c r="O163" i="13"/>
  <c r="N163" i="13"/>
  <c r="M163" i="13"/>
  <c r="L163" i="13"/>
  <c r="O162" i="13"/>
  <c r="P162" i="13" s="1"/>
  <c r="Q162" i="13" s="1"/>
  <c r="N162" i="13"/>
  <c r="M162" i="13"/>
  <c r="L162" i="13"/>
  <c r="O161" i="13"/>
  <c r="P161" i="13" s="1"/>
  <c r="Q161" i="13" s="1"/>
  <c r="M161" i="13"/>
  <c r="N161" i="13" s="1"/>
  <c r="L161" i="13"/>
  <c r="Q160" i="13"/>
  <c r="P160" i="13"/>
  <c r="O160" i="13"/>
  <c r="M160" i="13"/>
  <c r="N160" i="13" s="1"/>
  <c r="L160" i="13"/>
  <c r="O159" i="13"/>
  <c r="P159" i="13" s="1"/>
  <c r="Q159" i="13" s="1"/>
  <c r="N159" i="13"/>
  <c r="M159" i="13"/>
  <c r="L159" i="13"/>
  <c r="Q158" i="13"/>
  <c r="O158" i="13"/>
  <c r="P158" i="13" s="1"/>
  <c r="M158" i="13"/>
  <c r="N158" i="13" s="1"/>
  <c r="L158" i="13"/>
  <c r="O157" i="13"/>
  <c r="P157" i="13" s="1"/>
  <c r="Q157" i="13" s="1"/>
  <c r="M157" i="13"/>
  <c r="N157" i="13" s="1"/>
  <c r="L157" i="13"/>
  <c r="Q156" i="13"/>
  <c r="P156" i="13"/>
  <c r="O156" i="13"/>
  <c r="M156" i="13"/>
  <c r="N156" i="13" s="1"/>
  <c r="L156" i="13"/>
  <c r="O155" i="13"/>
  <c r="P155" i="13" s="1"/>
  <c r="Q155" i="13" s="1"/>
  <c r="N155" i="13"/>
  <c r="M155" i="13"/>
  <c r="L155" i="13"/>
  <c r="O154" i="13"/>
  <c r="P154" i="13" s="1"/>
  <c r="Q154" i="13" s="1"/>
  <c r="M154" i="13"/>
  <c r="N154" i="13" s="1"/>
  <c r="L154" i="13"/>
  <c r="O153" i="13"/>
  <c r="P153" i="13" s="1"/>
  <c r="Q153" i="13" s="1"/>
  <c r="M153" i="13"/>
  <c r="N153" i="13" s="1"/>
  <c r="L153" i="13"/>
  <c r="Q152" i="13"/>
  <c r="P152" i="13"/>
  <c r="O152" i="13"/>
  <c r="M152" i="13"/>
  <c r="N152" i="13" s="1"/>
  <c r="L152" i="13"/>
  <c r="O151" i="13"/>
  <c r="P151" i="13" s="1"/>
  <c r="Q151" i="13" s="1"/>
  <c r="N151" i="13"/>
  <c r="M151" i="13"/>
  <c r="L151" i="13"/>
  <c r="Q150" i="13"/>
  <c r="O150" i="13"/>
  <c r="P150" i="13" s="1"/>
  <c r="M150" i="13"/>
  <c r="N150" i="13" s="1"/>
  <c r="L150" i="13"/>
  <c r="O149" i="13"/>
  <c r="P149" i="13" s="1"/>
  <c r="Q149" i="13" s="1"/>
  <c r="M149" i="13"/>
  <c r="N149" i="13" s="1"/>
  <c r="L149" i="13"/>
  <c r="Q148" i="13"/>
  <c r="P148" i="13"/>
  <c r="O148" i="13"/>
  <c r="M148" i="13"/>
  <c r="N148" i="13" s="1"/>
  <c r="L148" i="13"/>
  <c r="O147" i="13"/>
  <c r="P147" i="13" s="1"/>
  <c r="Q147" i="13" s="1"/>
  <c r="N147" i="13"/>
  <c r="M147" i="13"/>
  <c r="L147" i="13"/>
  <c r="P146" i="13"/>
  <c r="Q146" i="13" s="1"/>
  <c r="O146" i="13"/>
  <c r="N146" i="13"/>
  <c r="M146" i="13"/>
  <c r="L146" i="13"/>
  <c r="O145" i="13"/>
  <c r="P145" i="13" s="1"/>
  <c r="Q145" i="13" s="1"/>
  <c r="M145" i="13"/>
  <c r="N145" i="13" s="1"/>
  <c r="L145" i="13"/>
  <c r="Q144" i="13"/>
  <c r="P144" i="13"/>
  <c r="O144" i="13"/>
  <c r="N144" i="13"/>
  <c r="M144" i="13"/>
  <c r="L144" i="13"/>
  <c r="P143" i="13"/>
  <c r="Q143" i="13" s="1"/>
  <c r="O143" i="13"/>
  <c r="N143" i="13"/>
  <c r="M143" i="13"/>
  <c r="L143" i="13"/>
  <c r="O142" i="13"/>
  <c r="P142" i="13" s="1"/>
  <c r="Q142" i="13" s="1"/>
  <c r="N142" i="13"/>
  <c r="M142" i="13"/>
  <c r="L142" i="13"/>
  <c r="O141" i="13"/>
  <c r="P141" i="13" s="1"/>
  <c r="Q141" i="13" s="1"/>
  <c r="M141" i="13"/>
  <c r="N141" i="13" s="1"/>
  <c r="L141" i="13"/>
  <c r="Q140" i="13"/>
  <c r="P140" i="13"/>
  <c r="O140" i="13"/>
  <c r="N140" i="13"/>
  <c r="M140" i="13"/>
  <c r="L140" i="13"/>
  <c r="O139" i="13"/>
  <c r="P139" i="13" s="1"/>
  <c r="Q139" i="13" s="1"/>
  <c r="N139" i="13"/>
  <c r="M139" i="13"/>
  <c r="L139" i="13"/>
  <c r="O138" i="13"/>
  <c r="P138" i="13" s="1"/>
  <c r="Q138" i="13" s="1"/>
  <c r="M138" i="13"/>
  <c r="N138" i="13" s="1"/>
  <c r="L138" i="13"/>
  <c r="O137" i="13"/>
  <c r="P137" i="13" s="1"/>
  <c r="Q137" i="13" s="1"/>
  <c r="N137" i="13"/>
  <c r="M137" i="13"/>
  <c r="L137" i="13"/>
  <c r="Q136" i="13"/>
  <c r="P136" i="13"/>
  <c r="O136" i="13"/>
  <c r="M136" i="13"/>
  <c r="N136" i="13" s="1"/>
  <c r="L136" i="13"/>
  <c r="O135" i="13"/>
  <c r="P135" i="13" s="1"/>
  <c r="Q135" i="13" s="1"/>
  <c r="N135" i="13"/>
  <c r="M135" i="13"/>
  <c r="L135" i="13"/>
  <c r="Q134" i="13"/>
  <c r="P134" i="13"/>
  <c r="O134" i="13"/>
  <c r="M134" i="13"/>
  <c r="N134" i="13" s="1"/>
  <c r="L134" i="13"/>
  <c r="O133" i="13"/>
  <c r="P133" i="13" s="1"/>
  <c r="Q133" i="13" s="1"/>
  <c r="N133" i="13"/>
  <c r="M133" i="13"/>
  <c r="L133" i="13"/>
  <c r="Q132" i="13"/>
  <c r="P132" i="13"/>
  <c r="O132" i="13"/>
  <c r="M132" i="13"/>
  <c r="N132" i="13" s="1"/>
  <c r="L132" i="13"/>
  <c r="Q131" i="13"/>
  <c r="O131" i="13"/>
  <c r="P131" i="13" s="1"/>
  <c r="N131" i="13"/>
  <c r="M131" i="13"/>
  <c r="L131" i="13"/>
  <c r="O130" i="13"/>
  <c r="P130" i="13" s="1"/>
  <c r="Q130" i="13" s="1"/>
  <c r="M130" i="13"/>
  <c r="N130" i="13" s="1"/>
  <c r="L130" i="13"/>
  <c r="P129" i="13"/>
  <c r="Q129" i="13" s="1"/>
  <c r="O129" i="13"/>
  <c r="N129" i="13"/>
  <c r="M129" i="13"/>
  <c r="L129" i="13"/>
  <c r="Q128" i="13"/>
  <c r="P128" i="13"/>
  <c r="O128" i="13"/>
  <c r="N128" i="13"/>
  <c r="M128" i="13"/>
  <c r="L128" i="13"/>
  <c r="P127" i="13"/>
  <c r="Q127" i="13" s="1"/>
  <c r="O127" i="13"/>
  <c r="N127" i="13"/>
  <c r="M127" i="13"/>
  <c r="L127" i="13"/>
  <c r="O126" i="13"/>
  <c r="P126" i="13" s="1"/>
  <c r="Q126" i="13" s="1"/>
  <c r="N126" i="13"/>
  <c r="M126" i="13"/>
  <c r="L126" i="13"/>
  <c r="O125" i="13"/>
  <c r="P125" i="13" s="1"/>
  <c r="Q125" i="13" s="1"/>
  <c r="M125" i="13"/>
  <c r="N125" i="13" s="1"/>
  <c r="L125" i="13"/>
  <c r="Q124" i="13"/>
  <c r="P124" i="13"/>
  <c r="O124" i="13"/>
  <c r="M124" i="13"/>
  <c r="N124" i="13" s="1"/>
  <c r="L124" i="13"/>
  <c r="Q123" i="13"/>
  <c r="O123" i="13"/>
  <c r="P123" i="13" s="1"/>
  <c r="N123" i="13"/>
  <c r="M123" i="13"/>
  <c r="L123" i="13"/>
  <c r="O122" i="13"/>
  <c r="P122" i="13" s="1"/>
  <c r="Q122" i="13" s="1"/>
  <c r="N122" i="13"/>
  <c r="M122" i="13"/>
  <c r="L122" i="13"/>
  <c r="O121" i="13"/>
  <c r="P121" i="13" s="1"/>
  <c r="Q121" i="13" s="1"/>
  <c r="N121" i="13"/>
  <c r="M121" i="13"/>
  <c r="L121" i="13"/>
  <c r="Q120" i="13"/>
  <c r="P120" i="13"/>
  <c r="O120" i="13"/>
  <c r="M120" i="13"/>
  <c r="N120" i="13" s="1"/>
  <c r="L120" i="13"/>
  <c r="P119" i="13"/>
  <c r="Q119" i="13" s="1"/>
  <c r="O119" i="13"/>
  <c r="N119" i="13"/>
  <c r="M119" i="13"/>
  <c r="L119" i="13"/>
  <c r="P118" i="13"/>
  <c r="Q118" i="13" s="1"/>
  <c r="O118" i="13"/>
  <c r="M118" i="13"/>
  <c r="N118" i="13" s="1"/>
  <c r="L118" i="13"/>
  <c r="O117" i="13"/>
  <c r="P117" i="13" s="1"/>
  <c r="Q117" i="13" s="1"/>
  <c r="M117" i="13"/>
  <c r="N117" i="13" s="1"/>
  <c r="L117" i="13"/>
  <c r="Q116" i="13"/>
  <c r="P116" i="13"/>
  <c r="O116" i="13"/>
  <c r="M116" i="13"/>
  <c r="N116" i="13" s="1"/>
  <c r="L116" i="13"/>
  <c r="O115" i="13"/>
  <c r="P115" i="13" s="1"/>
  <c r="Q115" i="13" s="1"/>
  <c r="N115" i="13"/>
  <c r="M115" i="13"/>
  <c r="L115" i="13"/>
  <c r="O114" i="13"/>
  <c r="P114" i="13" s="1"/>
  <c r="Q114" i="13" s="1"/>
  <c r="M114" i="13"/>
  <c r="N114" i="13" s="1"/>
  <c r="L114" i="13"/>
  <c r="P113" i="13"/>
  <c r="Q113" i="13" s="1"/>
  <c r="O113" i="13"/>
  <c r="M113" i="13"/>
  <c r="N113" i="13" s="1"/>
  <c r="L113" i="13"/>
  <c r="Q112" i="13"/>
  <c r="P112" i="13"/>
  <c r="O112" i="13"/>
  <c r="N112" i="13"/>
  <c r="M112" i="13"/>
  <c r="L112" i="13"/>
  <c r="P111" i="13"/>
  <c r="Q111" i="13" s="1"/>
  <c r="O111" i="13"/>
  <c r="N111" i="13"/>
  <c r="M111" i="13"/>
  <c r="L111" i="13"/>
  <c r="P110" i="13"/>
  <c r="Q110" i="13" s="1"/>
  <c r="O110" i="13"/>
  <c r="N110" i="13"/>
  <c r="M110" i="13"/>
  <c r="L110" i="13"/>
  <c r="P109" i="13"/>
  <c r="Q109" i="13" s="1"/>
  <c r="O109" i="13"/>
  <c r="M109" i="13"/>
  <c r="N109" i="13" s="1"/>
  <c r="L109" i="13"/>
  <c r="Q108" i="13"/>
  <c r="P108" i="13"/>
  <c r="O108" i="13"/>
  <c r="M108" i="13"/>
  <c r="N108" i="13" s="1"/>
  <c r="L108" i="13"/>
  <c r="O107" i="13"/>
  <c r="P107" i="13" s="1"/>
  <c r="Q107" i="13" s="1"/>
  <c r="N107" i="13"/>
  <c r="M107" i="13"/>
  <c r="L107" i="13"/>
  <c r="Q106" i="13"/>
  <c r="O106" i="13"/>
  <c r="P106" i="13" s="1"/>
  <c r="M106" i="13"/>
  <c r="N106" i="13" s="1"/>
  <c r="L106" i="13"/>
  <c r="P105" i="13"/>
  <c r="Q105" i="13" s="1"/>
  <c r="O105" i="13"/>
  <c r="N105" i="13"/>
  <c r="M105" i="13"/>
  <c r="L105" i="13"/>
  <c r="Q104" i="13"/>
  <c r="P104" i="13"/>
  <c r="O104" i="13"/>
  <c r="N104" i="13"/>
  <c r="M104" i="13"/>
  <c r="L104" i="13"/>
  <c r="P103" i="13"/>
  <c r="Q103" i="13" s="1"/>
  <c r="O103" i="13"/>
  <c r="N103" i="13"/>
  <c r="M103" i="13"/>
  <c r="L103" i="13"/>
  <c r="Q102" i="13"/>
  <c r="P102" i="13"/>
  <c r="O102" i="13"/>
  <c r="N102" i="13"/>
  <c r="M102" i="13"/>
  <c r="L102" i="13"/>
  <c r="O101" i="13"/>
  <c r="P101" i="13" s="1"/>
  <c r="Q101" i="13" s="1"/>
  <c r="M101" i="13"/>
  <c r="N101" i="13" s="1"/>
  <c r="L101" i="13"/>
  <c r="Q100" i="13"/>
  <c r="P100" i="13"/>
  <c r="O100" i="13"/>
  <c r="M100" i="13"/>
  <c r="N100" i="13" s="1"/>
  <c r="L100" i="13"/>
  <c r="O99" i="13"/>
  <c r="P99" i="13" s="1"/>
  <c r="Q99" i="13" s="1"/>
  <c r="N99" i="13"/>
  <c r="M99" i="13"/>
  <c r="L99" i="13"/>
  <c r="Q98" i="13"/>
  <c r="O98" i="13"/>
  <c r="P98" i="13" s="1"/>
  <c r="M98" i="13"/>
  <c r="N98" i="13" s="1"/>
  <c r="L98" i="13"/>
  <c r="P97" i="13"/>
  <c r="Q97" i="13" s="1"/>
  <c r="O97" i="13"/>
  <c r="M97" i="13"/>
  <c r="N97" i="13" s="1"/>
  <c r="L97" i="13"/>
  <c r="Q96" i="13"/>
  <c r="P96" i="13"/>
  <c r="O96" i="13"/>
  <c r="N96" i="13"/>
  <c r="M96" i="13"/>
  <c r="L96" i="13"/>
  <c r="Q95" i="13"/>
  <c r="P95" i="13"/>
  <c r="O95" i="13"/>
  <c r="N95" i="13"/>
  <c r="M95" i="13"/>
  <c r="L95" i="13"/>
  <c r="O94" i="13"/>
  <c r="P94" i="13" s="1"/>
  <c r="Q94" i="13" s="1"/>
  <c r="N94" i="13"/>
  <c r="M94" i="13"/>
  <c r="L94" i="13"/>
  <c r="O93" i="13"/>
  <c r="P93" i="13" s="1"/>
  <c r="Q93" i="13" s="1"/>
  <c r="M93" i="13"/>
  <c r="N93" i="13" s="1"/>
  <c r="L93" i="13"/>
  <c r="Q92" i="13"/>
  <c r="P92" i="13"/>
  <c r="O92" i="13"/>
  <c r="M92" i="13"/>
  <c r="N92" i="13" s="1"/>
  <c r="L92" i="13"/>
  <c r="P91" i="13"/>
  <c r="Q91" i="13" s="1"/>
  <c r="O91" i="13"/>
  <c r="N91" i="13"/>
  <c r="M91" i="13"/>
  <c r="L91" i="13"/>
  <c r="O90" i="13"/>
  <c r="P90" i="13" s="1"/>
  <c r="Q90" i="13" s="1"/>
  <c r="M90" i="13"/>
  <c r="N90" i="13" s="1"/>
  <c r="L90" i="13"/>
  <c r="P89" i="13"/>
  <c r="Q89" i="13" s="1"/>
  <c r="O89" i="13"/>
  <c r="N89" i="13"/>
  <c r="M89" i="13"/>
  <c r="L89" i="13"/>
  <c r="P88" i="13"/>
  <c r="Q88" i="13" s="1"/>
  <c r="O88" i="13"/>
  <c r="N88" i="13"/>
  <c r="M88" i="13"/>
  <c r="L88" i="13"/>
  <c r="O87" i="13"/>
  <c r="P87" i="13" s="1"/>
  <c r="Q87" i="13" s="1"/>
  <c r="N87" i="13"/>
  <c r="M87" i="13"/>
  <c r="L87" i="13"/>
  <c r="P86" i="13"/>
  <c r="Q86" i="13" s="1"/>
  <c r="O86" i="13"/>
  <c r="N86" i="13"/>
  <c r="M86" i="13"/>
  <c r="L86" i="13"/>
  <c r="O85" i="13"/>
  <c r="P85" i="13" s="1"/>
  <c r="Q85" i="13" s="1"/>
  <c r="M85" i="13"/>
  <c r="N85" i="13" s="1"/>
  <c r="L85" i="13"/>
  <c r="P84" i="13"/>
  <c r="Q84" i="13" s="1"/>
  <c r="O84" i="13"/>
  <c r="M84" i="13"/>
  <c r="N84" i="13" s="1"/>
  <c r="L84" i="13"/>
  <c r="O83" i="13"/>
  <c r="P83" i="13" s="1"/>
  <c r="Q83" i="13" s="1"/>
  <c r="N83" i="13"/>
  <c r="M83" i="13"/>
  <c r="L83" i="13"/>
  <c r="O82" i="13"/>
  <c r="P82" i="13" s="1"/>
  <c r="Q82" i="13" s="1"/>
  <c r="M82" i="13"/>
  <c r="N82" i="13" s="1"/>
  <c r="L82" i="13"/>
  <c r="P81" i="13"/>
  <c r="Q81" i="13" s="1"/>
  <c r="O81" i="13"/>
  <c r="N81" i="13"/>
  <c r="M81" i="13"/>
  <c r="L81" i="13"/>
  <c r="P80" i="13"/>
  <c r="Q80" i="13" s="1"/>
  <c r="O80" i="13"/>
  <c r="N80" i="13"/>
  <c r="M80" i="13"/>
  <c r="L80" i="13"/>
  <c r="P79" i="13"/>
  <c r="Q79" i="13" s="1"/>
  <c r="O79" i="13"/>
  <c r="N79" i="13"/>
  <c r="M79" i="13"/>
  <c r="L79" i="13"/>
  <c r="P78" i="13"/>
  <c r="Q78" i="13" s="1"/>
  <c r="O78" i="13"/>
  <c r="N78" i="13"/>
  <c r="M78" i="13"/>
  <c r="L78" i="13"/>
  <c r="O77" i="13"/>
  <c r="P77" i="13" s="1"/>
  <c r="Q77" i="13" s="1"/>
  <c r="M77" i="13"/>
  <c r="N77" i="13" s="1"/>
  <c r="L77" i="13"/>
  <c r="Q76" i="13"/>
  <c r="P76" i="13"/>
  <c r="O76" i="13"/>
  <c r="M76" i="13"/>
  <c r="N76" i="13" s="1"/>
  <c r="L76" i="13"/>
  <c r="O75" i="13"/>
  <c r="P75" i="13" s="1"/>
  <c r="Q75" i="13" s="1"/>
  <c r="N75" i="13"/>
  <c r="M75" i="13"/>
  <c r="L75" i="13"/>
  <c r="O74" i="13"/>
  <c r="P74" i="13" s="1"/>
  <c r="Q74" i="13" s="1"/>
  <c r="M74" i="13"/>
  <c r="N74" i="13" s="1"/>
  <c r="L74" i="13"/>
  <c r="O73" i="13"/>
  <c r="P73" i="13" s="1"/>
  <c r="Q73" i="13" s="1"/>
  <c r="N73" i="13"/>
  <c r="M73" i="13"/>
  <c r="L73" i="13"/>
  <c r="P72" i="13"/>
  <c r="Q72" i="13" s="1"/>
  <c r="O72" i="13"/>
  <c r="N72" i="13"/>
  <c r="M72" i="13"/>
  <c r="L72" i="13"/>
  <c r="P71" i="13"/>
  <c r="Q71" i="13" s="1"/>
  <c r="O71" i="13"/>
  <c r="N71" i="13"/>
  <c r="M71" i="13"/>
  <c r="L71" i="13"/>
  <c r="Q70" i="13"/>
  <c r="P70" i="13"/>
  <c r="O70" i="13"/>
  <c r="N70" i="13"/>
  <c r="M70" i="13"/>
  <c r="L70" i="13"/>
  <c r="O69" i="13"/>
  <c r="P69" i="13" s="1"/>
  <c r="Q69" i="13" s="1"/>
  <c r="M69" i="13"/>
  <c r="N69" i="13" s="1"/>
  <c r="L69" i="13"/>
  <c r="Q68" i="13"/>
  <c r="P68" i="13"/>
  <c r="O68" i="13"/>
  <c r="M68" i="13"/>
  <c r="N68" i="13" s="1"/>
  <c r="L68" i="13"/>
  <c r="O67" i="13"/>
  <c r="P67" i="13" s="1"/>
  <c r="Q67" i="13" s="1"/>
  <c r="N67" i="13"/>
  <c r="M67" i="13"/>
  <c r="L67" i="13"/>
  <c r="O66" i="13"/>
  <c r="P66" i="13" s="1"/>
  <c r="Q66" i="13" s="1"/>
  <c r="M66" i="13"/>
  <c r="N66" i="13" s="1"/>
  <c r="L66" i="13"/>
  <c r="P65" i="13"/>
  <c r="Q65" i="13" s="1"/>
  <c r="O65" i="13"/>
  <c r="M65" i="13"/>
  <c r="N65" i="13" s="1"/>
  <c r="L65" i="13"/>
  <c r="P64" i="13"/>
  <c r="Q64" i="13" s="1"/>
  <c r="O64" i="13"/>
  <c r="N64" i="13"/>
  <c r="M64" i="13"/>
  <c r="L64" i="13"/>
  <c r="P63" i="13"/>
  <c r="Q63" i="13" s="1"/>
  <c r="O63" i="13"/>
  <c r="N63" i="13"/>
  <c r="M63" i="13"/>
  <c r="L63" i="13"/>
  <c r="O62" i="13"/>
  <c r="P62" i="13" s="1"/>
  <c r="Q62" i="13" s="1"/>
  <c r="N62" i="13"/>
  <c r="M62" i="13"/>
  <c r="L62" i="13"/>
  <c r="O61" i="13"/>
  <c r="P61" i="13" s="1"/>
  <c r="Q61" i="13" s="1"/>
  <c r="M61" i="13"/>
  <c r="N61" i="13" s="1"/>
  <c r="L61" i="13"/>
  <c r="Q60" i="13"/>
  <c r="P60" i="13"/>
  <c r="O60" i="13"/>
  <c r="M60" i="13"/>
  <c r="N60" i="13" s="1"/>
  <c r="L60" i="13"/>
  <c r="O59" i="13"/>
  <c r="P59" i="13" s="1"/>
  <c r="Q59" i="13" s="1"/>
  <c r="N59" i="13"/>
  <c r="M59" i="13"/>
  <c r="L59" i="13"/>
  <c r="Q58" i="13"/>
  <c r="O58" i="13"/>
  <c r="P58" i="13" s="1"/>
  <c r="M58" i="13"/>
  <c r="N58" i="13" s="1"/>
  <c r="L58" i="13"/>
  <c r="P57" i="13"/>
  <c r="Q57" i="13" s="1"/>
  <c r="O57" i="13"/>
  <c r="N57" i="13"/>
  <c r="M57" i="13"/>
  <c r="L57" i="13"/>
  <c r="P56" i="13"/>
  <c r="Q56" i="13" s="1"/>
  <c r="O56" i="13"/>
  <c r="N56" i="13"/>
  <c r="M56" i="13"/>
  <c r="L56" i="13"/>
  <c r="P55" i="13"/>
  <c r="Q55" i="13" s="1"/>
  <c r="O55" i="13"/>
  <c r="N55" i="13"/>
  <c r="M55" i="13"/>
  <c r="L55" i="13"/>
  <c r="P54" i="13"/>
  <c r="Q54" i="13" s="1"/>
  <c r="O54" i="13"/>
  <c r="M54" i="13"/>
  <c r="N54" i="13" s="1"/>
  <c r="L54" i="13"/>
  <c r="O53" i="13"/>
  <c r="P53" i="13" s="1"/>
  <c r="Q53" i="13" s="1"/>
  <c r="M53" i="13"/>
  <c r="N53" i="13" s="1"/>
  <c r="L53" i="13"/>
  <c r="P52" i="13"/>
  <c r="Q52" i="13" s="1"/>
  <c r="O52" i="13"/>
  <c r="M52" i="13"/>
  <c r="N52" i="13" s="1"/>
  <c r="L52" i="13"/>
  <c r="O51" i="13"/>
  <c r="P51" i="13" s="1"/>
  <c r="Q51" i="13" s="1"/>
  <c r="N51" i="13"/>
  <c r="M51" i="13"/>
  <c r="L51" i="13"/>
  <c r="O50" i="13"/>
  <c r="P50" i="13" s="1"/>
  <c r="Q50" i="13" s="1"/>
  <c r="M50" i="13"/>
  <c r="N50" i="13" s="1"/>
  <c r="L50" i="13"/>
  <c r="P49" i="13"/>
  <c r="Q49" i="13" s="1"/>
  <c r="O49" i="13"/>
  <c r="N49" i="13"/>
  <c r="M49" i="13"/>
  <c r="L49" i="13"/>
  <c r="P48" i="13"/>
  <c r="Q48" i="13" s="1"/>
  <c r="O48" i="13"/>
  <c r="N48" i="13"/>
  <c r="M48" i="13"/>
  <c r="L48" i="13"/>
  <c r="P47" i="13"/>
  <c r="Q47" i="13" s="1"/>
  <c r="O47" i="13"/>
  <c r="N47" i="13"/>
  <c r="M47" i="13"/>
  <c r="L47" i="13"/>
  <c r="P46" i="13"/>
  <c r="Q46" i="13" s="1"/>
  <c r="O46" i="13"/>
  <c r="N46" i="13"/>
  <c r="M46" i="13"/>
  <c r="L46" i="13"/>
  <c r="P45" i="13"/>
  <c r="Q45" i="13" s="1"/>
  <c r="O45" i="13"/>
  <c r="M45" i="13"/>
  <c r="N45" i="13" s="1"/>
  <c r="L45" i="13"/>
  <c r="Q44" i="13"/>
  <c r="P44" i="13"/>
  <c r="O44" i="13"/>
  <c r="M44" i="13"/>
  <c r="N44" i="13" s="1"/>
  <c r="L44" i="13"/>
  <c r="O43" i="13"/>
  <c r="P43" i="13" s="1"/>
  <c r="Q43" i="13" s="1"/>
  <c r="N43" i="13"/>
  <c r="M43" i="13"/>
  <c r="L43" i="13"/>
  <c r="Q42" i="13"/>
  <c r="O42" i="13"/>
  <c r="P42" i="13" s="1"/>
  <c r="M42" i="13"/>
  <c r="N42" i="13" s="1"/>
  <c r="L42" i="13"/>
  <c r="P41" i="13"/>
  <c r="Q41" i="13" s="1"/>
  <c r="O41" i="13"/>
  <c r="N41" i="13"/>
  <c r="M41" i="13"/>
  <c r="L41" i="13"/>
  <c r="P40" i="13"/>
  <c r="Q40" i="13" s="1"/>
  <c r="O40" i="13"/>
  <c r="M40" i="13"/>
  <c r="N40" i="13" s="1"/>
  <c r="L40" i="13"/>
  <c r="P39" i="13"/>
  <c r="Q39" i="13" s="1"/>
  <c r="O39" i="13"/>
  <c r="N39" i="13"/>
  <c r="M39" i="13"/>
  <c r="L39" i="13"/>
  <c r="P38" i="13"/>
  <c r="Q38" i="13" s="1"/>
  <c r="O38" i="13"/>
  <c r="N38" i="13"/>
  <c r="M38" i="13"/>
  <c r="L38" i="13"/>
  <c r="O37" i="13"/>
  <c r="P37" i="13" s="1"/>
  <c r="Q37" i="13" s="1"/>
  <c r="N37" i="13"/>
  <c r="M37" i="13"/>
  <c r="L37" i="13"/>
  <c r="Q36" i="13"/>
  <c r="P36" i="13"/>
  <c r="O36" i="13"/>
  <c r="M36" i="13"/>
  <c r="N36" i="13" s="1"/>
  <c r="L36" i="13"/>
  <c r="Q35" i="13"/>
  <c r="O35" i="13"/>
  <c r="P35" i="13" s="1"/>
  <c r="N35" i="13"/>
  <c r="M35" i="13"/>
  <c r="L35" i="13"/>
  <c r="P34" i="13"/>
  <c r="Q34" i="13" s="1"/>
  <c r="O34" i="13"/>
  <c r="M34" i="13"/>
  <c r="N34" i="13" s="1"/>
  <c r="L34" i="13"/>
  <c r="P33" i="13"/>
  <c r="Q33" i="13" s="1"/>
  <c r="O33" i="13"/>
  <c r="M33" i="13"/>
  <c r="N33" i="13" s="1"/>
  <c r="L33" i="13"/>
  <c r="P32" i="13"/>
  <c r="Q32" i="13" s="1"/>
  <c r="O32" i="13"/>
  <c r="N32" i="13"/>
  <c r="M32" i="13"/>
  <c r="L32" i="13"/>
  <c r="P31" i="13"/>
  <c r="Q31" i="13" s="1"/>
  <c r="O31" i="13"/>
  <c r="N31" i="13"/>
  <c r="M31" i="13"/>
  <c r="L31" i="13"/>
  <c r="P30" i="13"/>
  <c r="Q30" i="13" s="1"/>
  <c r="O30" i="13"/>
  <c r="N30" i="13"/>
  <c r="M30" i="13"/>
  <c r="L30" i="13"/>
  <c r="O29" i="13"/>
  <c r="P29" i="13" s="1"/>
  <c r="Q29" i="13" s="1"/>
  <c r="M29" i="13"/>
  <c r="N29" i="13" s="1"/>
  <c r="L29" i="13"/>
  <c r="Q28" i="13"/>
  <c r="P28" i="13"/>
  <c r="O28" i="13"/>
  <c r="M28" i="13"/>
  <c r="N28" i="13" s="1"/>
  <c r="L28" i="13"/>
  <c r="P27" i="13"/>
  <c r="Q27" i="13" s="1"/>
  <c r="O27" i="13"/>
  <c r="N27" i="13"/>
  <c r="M27" i="13"/>
  <c r="L27" i="13"/>
  <c r="O26" i="13"/>
  <c r="P26" i="13" s="1"/>
  <c r="Q26" i="13" s="1"/>
  <c r="M26" i="13"/>
  <c r="N26" i="13" s="1"/>
  <c r="L26" i="13"/>
  <c r="P25" i="13"/>
  <c r="Q25" i="13" s="1"/>
  <c r="O25" i="13"/>
  <c r="N25" i="13"/>
  <c r="M25" i="13"/>
  <c r="L25" i="13"/>
  <c r="P24" i="13"/>
  <c r="Q24" i="13" s="1"/>
  <c r="O24" i="13"/>
  <c r="N24" i="13"/>
  <c r="M24" i="13"/>
  <c r="L24" i="13"/>
  <c r="O23" i="13"/>
  <c r="P23" i="13" s="1"/>
  <c r="Q23" i="13" s="1"/>
  <c r="N23" i="13"/>
  <c r="M23" i="13"/>
  <c r="L23" i="13"/>
  <c r="P22" i="13"/>
  <c r="Q22" i="13" s="1"/>
  <c r="O22" i="13"/>
  <c r="M22" i="13"/>
  <c r="N22" i="13" s="1"/>
  <c r="L22" i="13"/>
  <c r="O21" i="13"/>
  <c r="P21" i="13" s="1"/>
  <c r="Q21" i="13" s="1"/>
  <c r="M21" i="13"/>
  <c r="N21" i="13" s="1"/>
  <c r="L21" i="13"/>
  <c r="Q20" i="13"/>
  <c r="P20" i="13"/>
  <c r="O20" i="13"/>
  <c r="M20" i="13"/>
  <c r="N20" i="13" s="1"/>
  <c r="L20" i="13"/>
  <c r="O19" i="13"/>
  <c r="P19" i="13" s="1"/>
  <c r="Q19" i="13" s="1"/>
  <c r="N19" i="13"/>
  <c r="M19" i="13"/>
  <c r="L19" i="13"/>
  <c r="O18" i="13"/>
  <c r="P18" i="13" s="1"/>
  <c r="Q18" i="13" s="1"/>
  <c r="M18" i="13"/>
  <c r="N18" i="13" s="1"/>
  <c r="L18" i="13"/>
  <c r="P17" i="13"/>
  <c r="Q17" i="13" s="1"/>
  <c r="O17" i="13"/>
  <c r="N17" i="13"/>
  <c r="M17" i="13"/>
  <c r="L17" i="13"/>
  <c r="P16" i="13"/>
  <c r="Q16" i="13" s="1"/>
  <c r="O16" i="13"/>
  <c r="N16" i="13"/>
  <c r="M16" i="13"/>
  <c r="L16" i="13"/>
  <c r="P15" i="13"/>
  <c r="Q15" i="13" s="1"/>
  <c r="O15" i="13"/>
  <c r="N15" i="13"/>
  <c r="M15" i="13"/>
  <c r="L15" i="13"/>
  <c r="P14" i="13"/>
  <c r="Q14" i="13" s="1"/>
  <c r="O14" i="13"/>
  <c r="N14" i="13"/>
  <c r="M14" i="13"/>
  <c r="L14" i="13"/>
  <c r="O13" i="13"/>
  <c r="P13" i="13" s="1"/>
  <c r="Q13" i="13" s="1"/>
  <c r="M13" i="13"/>
  <c r="N13" i="13" s="1"/>
  <c r="L13" i="13"/>
  <c r="Q12" i="13"/>
  <c r="P12" i="13"/>
  <c r="O12" i="13"/>
  <c r="N12" i="13"/>
  <c r="M12" i="13"/>
  <c r="L12" i="13"/>
  <c r="O11" i="13"/>
  <c r="P11" i="13" s="1"/>
  <c r="Q11" i="13" s="1"/>
  <c r="N11" i="13"/>
  <c r="M11" i="13"/>
  <c r="L11" i="13"/>
  <c r="O10" i="13"/>
  <c r="P10" i="13" s="1"/>
  <c r="Q10" i="13" s="1"/>
  <c r="M10" i="13"/>
  <c r="N10" i="13" s="1"/>
  <c r="L10" i="13"/>
  <c r="O9" i="13"/>
  <c r="N9" i="13"/>
  <c r="M9" i="13"/>
  <c r="L9" i="13"/>
  <c r="S15" i="13"/>
  <c r="S12" i="13"/>
  <c r="S11" i="13"/>
  <c r="S10" i="13"/>
  <c r="S8" i="13" a="1"/>
  <c r="S14" i="13" s="1"/>
  <c r="P8" i="13"/>
  <c r="Q8" i="13" s="1"/>
  <c r="O8" i="13"/>
  <c r="M8" i="13"/>
  <c r="N8" i="13" s="1"/>
  <c r="L8" i="13"/>
  <c r="O176" i="12"/>
  <c r="M176" i="12"/>
  <c r="N176" i="12" s="1"/>
  <c r="L176" i="12"/>
  <c r="O175" i="12"/>
  <c r="N175" i="12"/>
  <c r="M175" i="12"/>
  <c r="L175" i="12"/>
  <c r="O174" i="12"/>
  <c r="M174" i="12"/>
  <c r="N174" i="12" s="1"/>
  <c r="L174" i="12"/>
  <c r="O173" i="12"/>
  <c r="M173" i="12"/>
  <c r="N173" i="12" s="1"/>
  <c r="L173" i="12"/>
  <c r="O172" i="12"/>
  <c r="M172" i="12"/>
  <c r="N172" i="12" s="1"/>
  <c r="L172" i="12"/>
  <c r="O171" i="12"/>
  <c r="N171" i="12"/>
  <c r="M171" i="12"/>
  <c r="L171" i="12"/>
  <c r="O170" i="12"/>
  <c r="M170" i="12"/>
  <c r="N170" i="12" s="1"/>
  <c r="L170" i="12"/>
  <c r="O169" i="12"/>
  <c r="M169" i="12"/>
  <c r="N169" i="12" s="1"/>
  <c r="L169" i="12"/>
  <c r="Q168" i="12"/>
  <c r="O168" i="12"/>
  <c r="P168" i="12" s="1"/>
  <c r="N168" i="12"/>
  <c r="M168" i="12"/>
  <c r="L168" i="12"/>
  <c r="P167" i="12"/>
  <c r="Q167" i="12" s="1"/>
  <c r="O167" i="12"/>
  <c r="M167" i="12"/>
  <c r="N167" i="12" s="1"/>
  <c r="L167" i="12"/>
  <c r="O166" i="12"/>
  <c r="P166" i="12" s="1"/>
  <c r="Q166" i="12" s="1"/>
  <c r="M166" i="12"/>
  <c r="N166" i="12" s="1"/>
  <c r="L166" i="12"/>
  <c r="O165" i="12"/>
  <c r="P165" i="12" s="1"/>
  <c r="Q165" i="12" s="1"/>
  <c r="M165" i="12"/>
  <c r="N165" i="12" s="1"/>
  <c r="L165" i="12"/>
  <c r="Q164" i="12"/>
  <c r="O164" i="12"/>
  <c r="P164" i="12" s="1"/>
  <c r="N164" i="12"/>
  <c r="M164" i="12"/>
  <c r="L164" i="12"/>
  <c r="P163" i="12"/>
  <c r="Q163" i="12" s="1"/>
  <c r="O163" i="12"/>
  <c r="M163" i="12"/>
  <c r="N163" i="12" s="1"/>
  <c r="L163" i="12"/>
  <c r="P162" i="12"/>
  <c r="Q162" i="12" s="1"/>
  <c r="O162" i="12"/>
  <c r="M162" i="12"/>
  <c r="N162" i="12" s="1"/>
  <c r="L162" i="12"/>
  <c r="Q161" i="12"/>
  <c r="O161" i="12"/>
  <c r="P161" i="12" s="1"/>
  <c r="N161" i="12"/>
  <c r="M161" i="12"/>
  <c r="L161" i="12"/>
  <c r="Q160" i="12"/>
  <c r="O160" i="12"/>
  <c r="P160" i="12" s="1"/>
  <c r="N160" i="12"/>
  <c r="M160" i="12"/>
  <c r="L160" i="12"/>
  <c r="Q159" i="12"/>
  <c r="P159" i="12"/>
  <c r="O159" i="12"/>
  <c r="M159" i="12"/>
  <c r="N159" i="12" s="1"/>
  <c r="L159" i="12"/>
  <c r="O158" i="12"/>
  <c r="P158" i="12" s="1"/>
  <c r="Q158" i="12" s="1"/>
  <c r="M158" i="12"/>
  <c r="N158" i="12" s="1"/>
  <c r="L158" i="12"/>
  <c r="O157" i="12"/>
  <c r="P157" i="12" s="1"/>
  <c r="Q157" i="12" s="1"/>
  <c r="M157" i="12"/>
  <c r="N157" i="12" s="1"/>
  <c r="L157" i="12"/>
  <c r="Q156" i="12"/>
  <c r="O156" i="12"/>
  <c r="P156" i="12" s="1"/>
  <c r="N156" i="12"/>
  <c r="M156" i="12"/>
  <c r="L156" i="12"/>
  <c r="P155" i="12"/>
  <c r="Q155" i="12" s="1"/>
  <c r="O155" i="12"/>
  <c r="M155" i="12"/>
  <c r="N155" i="12" s="1"/>
  <c r="L155" i="12"/>
  <c r="O154" i="12"/>
  <c r="P154" i="12" s="1"/>
  <c r="Q154" i="12" s="1"/>
  <c r="M154" i="12"/>
  <c r="N154" i="12" s="1"/>
  <c r="L154" i="12"/>
  <c r="O153" i="12"/>
  <c r="P153" i="12" s="1"/>
  <c r="Q153" i="12" s="1"/>
  <c r="M153" i="12"/>
  <c r="N153" i="12" s="1"/>
  <c r="L153" i="12"/>
  <c r="O152" i="12"/>
  <c r="P152" i="12" s="1"/>
  <c r="Q152" i="12" s="1"/>
  <c r="N152" i="12"/>
  <c r="M152" i="12"/>
  <c r="L152" i="12"/>
  <c r="P151" i="12"/>
  <c r="Q151" i="12" s="1"/>
  <c r="O151" i="12"/>
  <c r="M151" i="12"/>
  <c r="N151" i="12" s="1"/>
  <c r="L151" i="12"/>
  <c r="Q150" i="12"/>
  <c r="O150" i="12"/>
  <c r="P150" i="12" s="1"/>
  <c r="M150" i="12"/>
  <c r="N150" i="12" s="1"/>
  <c r="L150" i="12"/>
  <c r="O149" i="12"/>
  <c r="P149" i="12" s="1"/>
  <c r="Q149" i="12" s="1"/>
  <c r="M149" i="12"/>
  <c r="N149" i="12" s="1"/>
  <c r="L149" i="12"/>
  <c r="Q148" i="12"/>
  <c r="O148" i="12"/>
  <c r="P148" i="12" s="1"/>
  <c r="M148" i="12"/>
  <c r="N148" i="12" s="1"/>
  <c r="L148" i="12"/>
  <c r="P147" i="12"/>
  <c r="Q147" i="12" s="1"/>
  <c r="O147" i="12"/>
  <c r="M147" i="12"/>
  <c r="N147" i="12" s="1"/>
  <c r="L147" i="12"/>
  <c r="O146" i="12"/>
  <c r="P146" i="12" s="1"/>
  <c r="Q146" i="12" s="1"/>
  <c r="M146" i="12"/>
  <c r="N146" i="12" s="1"/>
  <c r="L146" i="12"/>
  <c r="O145" i="12"/>
  <c r="P145" i="12" s="1"/>
  <c r="Q145" i="12" s="1"/>
  <c r="M145" i="12"/>
  <c r="N145" i="12" s="1"/>
  <c r="L145" i="12"/>
  <c r="Q144" i="12"/>
  <c r="O144" i="12"/>
  <c r="P144" i="12" s="1"/>
  <c r="N144" i="12"/>
  <c r="M144" i="12"/>
  <c r="L144" i="12"/>
  <c r="P143" i="12"/>
  <c r="Q143" i="12" s="1"/>
  <c r="O143" i="12"/>
  <c r="M143" i="12"/>
  <c r="N143" i="12" s="1"/>
  <c r="L143" i="12"/>
  <c r="O142" i="12"/>
  <c r="P142" i="12" s="1"/>
  <c r="Q142" i="12" s="1"/>
  <c r="N142" i="12"/>
  <c r="M142" i="12"/>
  <c r="L142" i="12"/>
  <c r="O141" i="12"/>
  <c r="P141" i="12" s="1"/>
  <c r="Q141" i="12" s="1"/>
  <c r="M141" i="12"/>
  <c r="N141" i="12" s="1"/>
  <c r="L141" i="12"/>
  <c r="Q140" i="12"/>
  <c r="O140" i="12"/>
  <c r="P140" i="12" s="1"/>
  <c r="N140" i="12"/>
  <c r="M140" i="12"/>
  <c r="L140" i="12"/>
  <c r="O139" i="12"/>
  <c r="P139" i="12" s="1"/>
  <c r="Q139" i="12" s="1"/>
  <c r="M139" i="12"/>
  <c r="N139" i="12" s="1"/>
  <c r="L139" i="12"/>
  <c r="O138" i="12"/>
  <c r="P138" i="12" s="1"/>
  <c r="Q138" i="12" s="1"/>
  <c r="M138" i="12"/>
  <c r="N138" i="12" s="1"/>
  <c r="L138" i="12"/>
  <c r="Q137" i="12"/>
  <c r="O137" i="12"/>
  <c r="P137" i="12" s="1"/>
  <c r="M137" i="12"/>
  <c r="N137" i="12" s="1"/>
  <c r="L137" i="12"/>
  <c r="O136" i="12"/>
  <c r="P136" i="12" s="1"/>
  <c r="Q136" i="12" s="1"/>
  <c r="N136" i="12"/>
  <c r="M136" i="12"/>
  <c r="L136" i="12"/>
  <c r="P135" i="12"/>
  <c r="Q135" i="12" s="1"/>
  <c r="O135" i="12"/>
  <c r="M135" i="12"/>
  <c r="N135" i="12" s="1"/>
  <c r="L135" i="12"/>
  <c r="O134" i="12"/>
  <c r="P134" i="12" s="1"/>
  <c r="Q134" i="12" s="1"/>
  <c r="M134" i="12"/>
  <c r="N134" i="12" s="1"/>
  <c r="L134" i="12"/>
  <c r="P133" i="12"/>
  <c r="Q133" i="12" s="1"/>
  <c r="O133" i="12"/>
  <c r="M133" i="12"/>
  <c r="N133" i="12" s="1"/>
  <c r="L133" i="12"/>
  <c r="Q132" i="12"/>
  <c r="O132" i="12"/>
  <c r="P132" i="12" s="1"/>
  <c r="N132" i="12"/>
  <c r="M132" i="12"/>
  <c r="L132" i="12"/>
  <c r="P131" i="12"/>
  <c r="Q131" i="12" s="1"/>
  <c r="O131" i="12"/>
  <c r="M131" i="12"/>
  <c r="N131" i="12" s="1"/>
  <c r="L131" i="12"/>
  <c r="P130" i="12"/>
  <c r="Q130" i="12" s="1"/>
  <c r="O130" i="12"/>
  <c r="M130" i="12"/>
  <c r="N130" i="12" s="1"/>
  <c r="L130" i="12"/>
  <c r="O129" i="12"/>
  <c r="P129" i="12" s="1"/>
  <c r="Q129" i="12" s="1"/>
  <c r="N129" i="12"/>
  <c r="M129" i="12"/>
  <c r="L129" i="12"/>
  <c r="Q128" i="12"/>
  <c r="O128" i="12"/>
  <c r="P128" i="12" s="1"/>
  <c r="N128" i="12"/>
  <c r="M128" i="12"/>
  <c r="L128" i="12"/>
  <c r="Q127" i="12"/>
  <c r="P127" i="12"/>
  <c r="O127" i="12"/>
  <c r="M127" i="12"/>
  <c r="N127" i="12" s="1"/>
  <c r="L127" i="12"/>
  <c r="O126" i="12"/>
  <c r="P126" i="12" s="1"/>
  <c r="Q126" i="12" s="1"/>
  <c r="M126" i="12"/>
  <c r="N126" i="12" s="1"/>
  <c r="L126" i="12"/>
  <c r="Q125" i="12"/>
  <c r="O125" i="12"/>
  <c r="P125" i="12" s="1"/>
  <c r="M125" i="12"/>
  <c r="N125" i="12" s="1"/>
  <c r="L125" i="12"/>
  <c r="Q124" i="12"/>
  <c r="O124" i="12"/>
  <c r="P124" i="12" s="1"/>
  <c r="N124" i="12"/>
  <c r="M124" i="12"/>
  <c r="L124" i="12"/>
  <c r="O123" i="12"/>
  <c r="P123" i="12" s="1"/>
  <c r="Q123" i="12" s="1"/>
  <c r="M123" i="12"/>
  <c r="N123" i="12" s="1"/>
  <c r="L123" i="12"/>
  <c r="O122" i="12"/>
  <c r="P122" i="12" s="1"/>
  <c r="Q122" i="12" s="1"/>
  <c r="M122" i="12"/>
  <c r="N122" i="12" s="1"/>
  <c r="L122" i="12"/>
  <c r="O121" i="12"/>
  <c r="P121" i="12" s="1"/>
  <c r="Q121" i="12" s="1"/>
  <c r="M121" i="12"/>
  <c r="N121" i="12" s="1"/>
  <c r="L121" i="12"/>
  <c r="O120" i="12"/>
  <c r="P120" i="12" s="1"/>
  <c r="Q120" i="12" s="1"/>
  <c r="N120" i="12"/>
  <c r="M120" i="12"/>
  <c r="L120" i="12"/>
  <c r="P119" i="12"/>
  <c r="Q119" i="12" s="1"/>
  <c r="O119" i="12"/>
  <c r="M119" i="12"/>
  <c r="N119" i="12" s="1"/>
  <c r="L119" i="12"/>
  <c r="Q118" i="12"/>
  <c r="O118" i="12"/>
  <c r="P118" i="12" s="1"/>
  <c r="M118" i="12"/>
  <c r="N118" i="12" s="1"/>
  <c r="L118" i="12"/>
  <c r="O117" i="12"/>
  <c r="P117" i="12" s="1"/>
  <c r="Q117" i="12" s="1"/>
  <c r="M117" i="12"/>
  <c r="N117" i="12" s="1"/>
  <c r="L117" i="12"/>
  <c r="O116" i="12"/>
  <c r="P116" i="12" s="1"/>
  <c r="Q116" i="12" s="1"/>
  <c r="M116" i="12"/>
  <c r="N116" i="12" s="1"/>
  <c r="L116" i="12"/>
  <c r="O115" i="12"/>
  <c r="P115" i="12" s="1"/>
  <c r="Q115" i="12" s="1"/>
  <c r="M115" i="12"/>
  <c r="N115" i="12" s="1"/>
  <c r="L115" i="12"/>
  <c r="Q114" i="12"/>
  <c r="O114" i="12"/>
  <c r="P114" i="12" s="1"/>
  <c r="M114" i="12"/>
  <c r="N114" i="12" s="1"/>
  <c r="L114" i="12"/>
  <c r="O113" i="12"/>
  <c r="P113" i="12" s="1"/>
  <c r="Q113" i="12" s="1"/>
  <c r="M113" i="12"/>
  <c r="N113" i="12" s="1"/>
  <c r="L113" i="12"/>
  <c r="O112" i="12"/>
  <c r="P112" i="12" s="1"/>
  <c r="Q112" i="12" s="1"/>
  <c r="M112" i="12"/>
  <c r="N112" i="12" s="1"/>
  <c r="L112" i="12"/>
  <c r="Q111" i="12"/>
  <c r="O111" i="12"/>
  <c r="P111" i="12" s="1"/>
  <c r="M111" i="12"/>
  <c r="N111" i="12" s="1"/>
  <c r="L111" i="12"/>
  <c r="Q110" i="12"/>
  <c r="O110" i="12"/>
  <c r="P110" i="12" s="1"/>
  <c r="M110" i="12"/>
  <c r="N110" i="12" s="1"/>
  <c r="L110" i="12"/>
  <c r="O109" i="12"/>
  <c r="P109" i="12" s="1"/>
  <c r="Q109" i="12" s="1"/>
  <c r="M109" i="12"/>
  <c r="N109" i="12" s="1"/>
  <c r="L109" i="12"/>
  <c r="O108" i="12"/>
  <c r="P108" i="12" s="1"/>
  <c r="Q108" i="12" s="1"/>
  <c r="M108" i="12"/>
  <c r="N108" i="12" s="1"/>
  <c r="L108" i="12"/>
  <c r="Q107" i="12"/>
  <c r="O107" i="12"/>
  <c r="P107" i="12" s="1"/>
  <c r="M107" i="12"/>
  <c r="N107" i="12" s="1"/>
  <c r="L107" i="12"/>
  <c r="O106" i="12"/>
  <c r="P106" i="12" s="1"/>
  <c r="Q106" i="12" s="1"/>
  <c r="M106" i="12"/>
  <c r="N106" i="12" s="1"/>
  <c r="L106" i="12"/>
  <c r="O105" i="12"/>
  <c r="P105" i="12" s="1"/>
  <c r="Q105" i="12" s="1"/>
  <c r="M105" i="12"/>
  <c r="N105" i="12" s="1"/>
  <c r="L105" i="12"/>
  <c r="O104" i="12"/>
  <c r="P104" i="12" s="1"/>
  <c r="Q104" i="12" s="1"/>
  <c r="M104" i="12"/>
  <c r="N104" i="12" s="1"/>
  <c r="L104" i="12"/>
  <c r="Q103" i="12"/>
  <c r="O103" i="12"/>
  <c r="P103" i="12" s="1"/>
  <c r="M103" i="12"/>
  <c r="N103" i="12" s="1"/>
  <c r="L103" i="12"/>
  <c r="Q102" i="12"/>
  <c r="O102" i="12"/>
  <c r="P102" i="12" s="1"/>
  <c r="M102" i="12"/>
  <c r="N102" i="12" s="1"/>
  <c r="L102" i="12"/>
  <c r="O101" i="12"/>
  <c r="P101" i="12" s="1"/>
  <c r="Q101" i="12" s="1"/>
  <c r="M101" i="12"/>
  <c r="N101" i="12" s="1"/>
  <c r="L101" i="12"/>
  <c r="O100" i="12"/>
  <c r="P100" i="12" s="1"/>
  <c r="Q100" i="12" s="1"/>
  <c r="M100" i="12"/>
  <c r="N100" i="12" s="1"/>
  <c r="L100" i="12"/>
  <c r="O99" i="12"/>
  <c r="P99" i="12" s="1"/>
  <c r="Q99" i="12" s="1"/>
  <c r="M99" i="12"/>
  <c r="N99" i="12" s="1"/>
  <c r="L99" i="12"/>
  <c r="Q98" i="12"/>
  <c r="O98" i="12"/>
  <c r="P98" i="12" s="1"/>
  <c r="M98" i="12"/>
  <c r="N98" i="12" s="1"/>
  <c r="L98" i="12"/>
  <c r="O97" i="12"/>
  <c r="P97" i="12" s="1"/>
  <c r="Q97" i="12" s="1"/>
  <c r="M97" i="12"/>
  <c r="N97" i="12" s="1"/>
  <c r="L97" i="12"/>
  <c r="O96" i="12"/>
  <c r="P96" i="12" s="1"/>
  <c r="Q96" i="12" s="1"/>
  <c r="M96" i="12"/>
  <c r="N96" i="12" s="1"/>
  <c r="L96" i="12"/>
  <c r="Q95" i="12"/>
  <c r="O95" i="12"/>
  <c r="P95" i="12" s="1"/>
  <c r="M95" i="12"/>
  <c r="N95" i="12" s="1"/>
  <c r="L95" i="12"/>
  <c r="Q94" i="12"/>
  <c r="O94" i="12"/>
  <c r="P94" i="12" s="1"/>
  <c r="M94" i="12"/>
  <c r="N94" i="12" s="1"/>
  <c r="L94" i="12"/>
  <c r="Q93" i="12"/>
  <c r="O93" i="12"/>
  <c r="P93" i="12" s="1"/>
  <c r="M93" i="12"/>
  <c r="N93" i="12" s="1"/>
  <c r="L93" i="12"/>
  <c r="O92" i="12"/>
  <c r="P92" i="12" s="1"/>
  <c r="Q92" i="12" s="1"/>
  <c r="N92" i="12"/>
  <c r="M92" i="12"/>
  <c r="L92" i="12"/>
  <c r="O91" i="12"/>
  <c r="P91" i="12" s="1"/>
  <c r="Q91" i="12" s="1"/>
  <c r="M91" i="12"/>
  <c r="N91" i="12" s="1"/>
  <c r="L91" i="12"/>
  <c r="Q90" i="12"/>
  <c r="O90" i="12"/>
  <c r="P90" i="12" s="1"/>
  <c r="M90" i="12"/>
  <c r="N90" i="12" s="1"/>
  <c r="L90" i="12"/>
  <c r="O89" i="12"/>
  <c r="P89" i="12" s="1"/>
  <c r="Q89" i="12" s="1"/>
  <c r="N89" i="12"/>
  <c r="M89" i="12"/>
  <c r="L89" i="12"/>
  <c r="P88" i="12"/>
  <c r="Q88" i="12" s="1"/>
  <c r="O88" i="12"/>
  <c r="M88" i="12"/>
  <c r="N88" i="12" s="1"/>
  <c r="L88" i="12"/>
  <c r="P87" i="12"/>
  <c r="Q87" i="12" s="1"/>
  <c r="O87" i="12"/>
  <c r="N87" i="12"/>
  <c r="M87" i="12"/>
  <c r="L87" i="12"/>
  <c r="P86" i="12"/>
  <c r="Q86" i="12" s="1"/>
  <c r="O86" i="12"/>
  <c r="N86" i="12"/>
  <c r="M86" i="12"/>
  <c r="L86" i="12"/>
  <c r="O85" i="12"/>
  <c r="P85" i="12" s="1"/>
  <c r="Q85" i="12" s="1"/>
  <c r="N85" i="12"/>
  <c r="M85" i="12"/>
  <c r="L85" i="12"/>
  <c r="P84" i="12"/>
  <c r="Q84" i="12" s="1"/>
  <c r="O84" i="12"/>
  <c r="M84" i="12"/>
  <c r="N84" i="12" s="1"/>
  <c r="L84" i="12"/>
  <c r="P83" i="12"/>
  <c r="Q83" i="12" s="1"/>
  <c r="O83" i="12"/>
  <c r="N83" i="12"/>
  <c r="M83" i="12"/>
  <c r="L83" i="12"/>
  <c r="P82" i="12"/>
  <c r="Q82" i="12" s="1"/>
  <c r="O82" i="12"/>
  <c r="N82" i="12"/>
  <c r="M82" i="12"/>
  <c r="L82" i="12"/>
  <c r="O81" i="12"/>
  <c r="P81" i="12" s="1"/>
  <c r="Q81" i="12" s="1"/>
  <c r="N81" i="12"/>
  <c r="M81" i="12"/>
  <c r="L81" i="12"/>
  <c r="P80" i="12"/>
  <c r="Q80" i="12" s="1"/>
  <c r="O80" i="12"/>
  <c r="M80" i="12"/>
  <c r="N80" i="12" s="1"/>
  <c r="L80" i="12"/>
  <c r="P79" i="12"/>
  <c r="Q79" i="12" s="1"/>
  <c r="O79" i="12"/>
  <c r="N79" i="12"/>
  <c r="M79" i="12"/>
  <c r="L79" i="12"/>
  <c r="P78" i="12"/>
  <c r="Q78" i="12" s="1"/>
  <c r="O78" i="12"/>
  <c r="N78" i="12"/>
  <c r="M78" i="12"/>
  <c r="L78" i="12"/>
  <c r="O77" i="12"/>
  <c r="P77" i="12" s="1"/>
  <c r="Q77" i="12" s="1"/>
  <c r="N77" i="12"/>
  <c r="M77" i="12"/>
  <c r="L77" i="12"/>
  <c r="P76" i="12"/>
  <c r="Q76" i="12" s="1"/>
  <c r="O76" i="12"/>
  <c r="M76" i="12"/>
  <c r="N76" i="12" s="1"/>
  <c r="L76" i="12"/>
  <c r="Q75" i="12"/>
  <c r="O75" i="12"/>
  <c r="M75" i="12"/>
  <c r="N75" i="12" s="1"/>
  <c r="L75" i="12"/>
  <c r="Q74" i="12"/>
  <c r="O74" i="12"/>
  <c r="N74" i="12"/>
  <c r="M74" i="12"/>
  <c r="L74" i="12"/>
  <c r="Q73" i="12"/>
  <c r="O73" i="12"/>
  <c r="M73" i="12"/>
  <c r="N73" i="12" s="1"/>
  <c r="L73" i="12"/>
  <c r="Q72" i="12"/>
  <c r="O72" i="12"/>
  <c r="N72" i="12"/>
  <c r="M72" i="12"/>
  <c r="L72" i="12"/>
  <c r="Q71" i="12"/>
  <c r="O71" i="12"/>
  <c r="M71" i="12"/>
  <c r="N71" i="12" s="1"/>
  <c r="L71" i="12"/>
  <c r="Q70" i="12"/>
  <c r="O70" i="12"/>
  <c r="N70" i="12"/>
  <c r="M70" i="12"/>
  <c r="L70" i="12"/>
  <c r="Q69" i="12"/>
  <c r="O69" i="12"/>
  <c r="M69" i="12"/>
  <c r="N69" i="12" s="1"/>
  <c r="L69" i="12"/>
  <c r="Q68" i="12"/>
  <c r="O68" i="12"/>
  <c r="M68" i="12"/>
  <c r="N68" i="12" s="1"/>
  <c r="L68" i="12"/>
  <c r="Q67" i="12"/>
  <c r="O67" i="12"/>
  <c r="M67" i="12"/>
  <c r="N67" i="12" s="1"/>
  <c r="L67" i="12"/>
  <c r="Q66" i="12"/>
  <c r="O66" i="12"/>
  <c r="N66" i="12"/>
  <c r="M66" i="12"/>
  <c r="L66" i="12"/>
  <c r="Q65" i="12"/>
  <c r="O65" i="12"/>
  <c r="M65" i="12"/>
  <c r="N65" i="12" s="1"/>
  <c r="L65" i="12"/>
  <c r="Q64" i="12"/>
  <c r="O64" i="12"/>
  <c r="N64" i="12"/>
  <c r="M64" i="12"/>
  <c r="L64" i="12"/>
  <c r="Q63" i="12"/>
  <c r="O63" i="12"/>
  <c r="M63" i="12"/>
  <c r="N63" i="12" s="1"/>
  <c r="L63" i="12"/>
  <c r="Q62" i="12"/>
  <c r="O62" i="12"/>
  <c r="N62" i="12"/>
  <c r="M62" i="12"/>
  <c r="L62" i="12"/>
  <c r="Q61" i="12"/>
  <c r="O61" i="12"/>
  <c r="M61" i="12"/>
  <c r="N61" i="12" s="1"/>
  <c r="L61" i="12"/>
  <c r="Q60" i="12"/>
  <c r="O60" i="12"/>
  <c r="M60" i="12"/>
  <c r="N60" i="12" s="1"/>
  <c r="L60" i="12"/>
  <c r="Q59" i="12"/>
  <c r="O59" i="12"/>
  <c r="M59" i="12"/>
  <c r="N59" i="12" s="1"/>
  <c r="L59" i="12"/>
  <c r="Q58" i="12"/>
  <c r="O58" i="12"/>
  <c r="N58" i="12"/>
  <c r="M58" i="12"/>
  <c r="L58" i="12"/>
  <c r="Q57" i="12"/>
  <c r="O57" i="12"/>
  <c r="M57" i="12"/>
  <c r="N57" i="12" s="1"/>
  <c r="L57" i="12"/>
  <c r="Q56" i="12"/>
  <c r="O56" i="12"/>
  <c r="N56" i="12"/>
  <c r="M56" i="12"/>
  <c r="L56" i="12"/>
  <c r="Q55" i="12"/>
  <c r="O55" i="12"/>
  <c r="M55" i="12"/>
  <c r="N55" i="12" s="1"/>
  <c r="L55" i="12"/>
  <c r="Q54" i="12"/>
  <c r="O54" i="12"/>
  <c r="N54" i="12"/>
  <c r="M54" i="12"/>
  <c r="L54" i="12"/>
  <c r="Q53" i="12"/>
  <c r="O53" i="12"/>
  <c r="M53" i="12"/>
  <c r="N53" i="12" s="1"/>
  <c r="L53" i="12"/>
  <c r="Q52" i="12"/>
  <c r="O52" i="12"/>
  <c r="M52" i="12"/>
  <c r="N52" i="12" s="1"/>
  <c r="L52" i="12"/>
  <c r="Q51" i="12"/>
  <c r="O51" i="12"/>
  <c r="M51" i="12"/>
  <c r="N51" i="12" s="1"/>
  <c r="L51" i="12"/>
  <c r="Q50" i="12"/>
  <c r="O50" i="12"/>
  <c r="N50" i="12"/>
  <c r="M50" i="12"/>
  <c r="L50" i="12"/>
  <c r="Q49" i="12"/>
  <c r="O49" i="12"/>
  <c r="M49" i="12"/>
  <c r="N49" i="12" s="1"/>
  <c r="L49" i="12"/>
  <c r="Q48" i="12"/>
  <c r="O48" i="12"/>
  <c r="N48" i="12"/>
  <c r="M48" i="12"/>
  <c r="L48" i="12"/>
  <c r="Q47" i="12"/>
  <c r="O47" i="12"/>
  <c r="M47" i="12"/>
  <c r="N47" i="12" s="1"/>
  <c r="L47" i="12"/>
  <c r="Q46" i="12"/>
  <c r="O46" i="12"/>
  <c r="N46" i="12"/>
  <c r="M46" i="12"/>
  <c r="L46" i="12"/>
  <c r="Q45" i="12"/>
  <c r="O45" i="12"/>
  <c r="M45" i="12"/>
  <c r="N45" i="12" s="1"/>
  <c r="L45" i="12"/>
  <c r="Q44" i="12"/>
  <c r="O44" i="12"/>
  <c r="M44" i="12"/>
  <c r="N44" i="12" s="1"/>
  <c r="L44" i="12"/>
  <c r="Q43" i="12"/>
  <c r="O43" i="12"/>
  <c r="M43" i="12"/>
  <c r="N43" i="12" s="1"/>
  <c r="L43" i="12"/>
  <c r="Q42" i="12"/>
  <c r="O42" i="12"/>
  <c r="N42" i="12"/>
  <c r="M42" i="12"/>
  <c r="L42" i="12"/>
  <c r="Q41" i="12"/>
  <c r="O41" i="12"/>
  <c r="M41" i="12"/>
  <c r="N41" i="12" s="1"/>
  <c r="L41" i="12"/>
  <c r="Q40" i="12"/>
  <c r="O40" i="12"/>
  <c r="N40" i="12"/>
  <c r="M40" i="12"/>
  <c r="L40" i="12"/>
  <c r="Q39" i="12"/>
  <c r="O39" i="12"/>
  <c r="M39" i="12"/>
  <c r="N39" i="12" s="1"/>
  <c r="L39" i="12"/>
  <c r="Q38" i="12"/>
  <c r="O38" i="12"/>
  <c r="N38" i="12"/>
  <c r="M38" i="12"/>
  <c r="L38" i="12"/>
  <c r="Q37" i="12"/>
  <c r="O37" i="12"/>
  <c r="M37" i="12"/>
  <c r="N37" i="12" s="1"/>
  <c r="L37" i="12"/>
  <c r="Q36" i="12"/>
  <c r="O36" i="12"/>
  <c r="M36" i="12"/>
  <c r="N36" i="12" s="1"/>
  <c r="L36" i="12"/>
  <c r="Q35" i="12"/>
  <c r="O35" i="12"/>
  <c r="M35" i="12"/>
  <c r="N35" i="12" s="1"/>
  <c r="L35" i="12"/>
  <c r="Q34" i="12"/>
  <c r="O34" i="12"/>
  <c r="N34" i="12"/>
  <c r="M34" i="12"/>
  <c r="L34" i="12"/>
  <c r="Q33" i="12"/>
  <c r="O33" i="12"/>
  <c r="M33" i="12"/>
  <c r="N33" i="12" s="1"/>
  <c r="L33" i="12"/>
  <c r="Q32" i="12"/>
  <c r="O32" i="12"/>
  <c r="N32" i="12"/>
  <c r="M32" i="12"/>
  <c r="L32" i="12"/>
  <c r="Q31" i="12"/>
  <c r="O31" i="12"/>
  <c r="M31" i="12"/>
  <c r="N31" i="12" s="1"/>
  <c r="L31" i="12"/>
  <c r="Q30" i="12"/>
  <c r="O30" i="12"/>
  <c r="N30" i="12"/>
  <c r="M30" i="12"/>
  <c r="L30" i="12"/>
  <c r="Q29" i="12"/>
  <c r="O29" i="12"/>
  <c r="M29" i="12"/>
  <c r="N29" i="12" s="1"/>
  <c r="L29" i="12"/>
  <c r="Q28" i="12"/>
  <c r="O28" i="12"/>
  <c r="M28" i="12"/>
  <c r="N28" i="12" s="1"/>
  <c r="L28" i="12"/>
  <c r="Q27" i="12"/>
  <c r="O27" i="12"/>
  <c r="M27" i="12"/>
  <c r="N27" i="12" s="1"/>
  <c r="L27" i="12"/>
  <c r="Q26" i="12"/>
  <c r="O26" i="12"/>
  <c r="N26" i="12"/>
  <c r="M26" i="12"/>
  <c r="L26" i="12"/>
  <c r="Q25" i="12"/>
  <c r="O25" i="12"/>
  <c r="M25" i="12"/>
  <c r="N25" i="12" s="1"/>
  <c r="L25" i="12"/>
  <c r="Q24" i="12"/>
  <c r="O24" i="12"/>
  <c r="N24" i="12"/>
  <c r="M24" i="12"/>
  <c r="L24" i="12"/>
  <c r="Q23" i="12"/>
  <c r="O23" i="12"/>
  <c r="M23" i="12"/>
  <c r="N23" i="12" s="1"/>
  <c r="L23" i="12"/>
  <c r="Q22" i="12"/>
  <c r="O22" i="12"/>
  <c r="N22" i="12"/>
  <c r="M22" i="12"/>
  <c r="L22" i="12"/>
  <c r="Q21" i="12"/>
  <c r="O21" i="12"/>
  <c r="M21" i="12"/>
  <c r="N21" i="12" s="1"/>
  <c r="L21" i="12"/>
  <c r="Q20" i="12"/>
  <c r="O20" i="12"/>
  <c r="M20" i="12"/>
  <c r="N20" i="12" s="1"/>
  <c r="L20" i="12"/>
  <c r="Q19" i="12"/>
  <c r="O19" i="12"/>
  <c r="M19" i="12"/>
  <c r="N19" i="12" s="1"/>
  <c r="L19" i="12"/>
  <c r="Q18" i="12"/>
  <c r="O18" i="12"/>
  <c r="N18" i="12"/>
  <c r="M18" i="12"/>
  <c r="L18" i="12"/>
  <c r="Q17" i="12"/>
  <c r="O17" i="12"/>
  <c r="M17" i="12"/>
  <c r="N17" i="12" s="1"/>
  <c r="L17" i="12"/>
  <c r="Q16" i="12"/>
  <c r="O16" i="12"/>
  <c r="N16" i="12"/>
  <c r="M16" i="12"/>
  <c r="L16" i="12"/>
  <c r="Q15" i="12"/>
  <c r="O15" i="12"/>
  <c r="M15" i="12"/>
  <c r="N15" i="12" s="1"/>
  <c r="L15" i="12"/>
  <c r="Q14" i="12"/>
  <c r="O14" i="12"/>
  <c r="N14" i="12"/>
  <c r="M14" i="12"/>
  <c r="L14" i="12"/>
  <c r="Q13" i="12"/>
  <c r="O13" i="12"/>
  <c r="M13" i="12"/>
  <c r="N13" i="12" s="1"/>
  <c r="L13" i="12"/>
  <c r="Q12" i="12"/>
  <c r="O12" i="12"/>
  <c r="M12" i="12"/>
  <c r="N12" i="12" s="1"/>
  <c r="L12" i="12"/>
  <c r="Q11" i="12"/>
  <c r="O11" i="12"/>
  <c r="M11" i="12"/>
  <c r="N11" i="12" s="1"/>
  <c r="L11" i="12"/>
  <c r="Q10" i="12"/>
  <c r="O10" i="12"/>
  <c r="N10" i="12"/>
  <c r="M10" i="12"/>
  <c r="L10" i="12"/>
  <c r="R9" i="12" a="1"/>
  <c r="Q9" i="12"/>
  <c r="O9" i="12"/>
  <c r="N9" i="12"/>
  <c r="M9" i="12"/>
  <c r="L9" i="12"/>
  <c r="Q8" i="12"/>
  <c r="O8" i="12"/>
  <c r="M8" i="12"/>
  <c r="N8" i="12" s="1"/>
  <c r="L8" i="12"/>
  <c r="Q510" i="11"/>
  <c r="Q509" i="11"/>
  <c r="Q508" i="11"/>
  <c r="R328" i="11"/>
  <c r="R327" i="11"/>
  <c r="R326" i="11"/>
  <c r="R325" i="11"/>
  <c r="R324" i="11"/>
  <c r="R323" i="11"/>
  <c r="R322" i="11"/>
  <c r="R321" i="11"/>
  <c r="R320" i="11"/>
  <c r="R319" i="11"/>
  <c r="R318" i="11"/>
  <c r="R317" i="11"/>
  <c r="P279" i="11"/>
  <c r="R279" i="11" s="1"/>
  <c r="O279" i="11"/>
  <c r="M279" i="11"/>
  <c r="N279" i="11" s="1"/>
  <c r="L279" i="11"/>
  <c r="P278" i="11"/>
  <c r="R278" i="11" s="1"/>
  <c r="O278" i="11"/>
  <c r="N278" i="11"/>
  <c r="M278" i="11"/>
  <c r="L278" i="11"/>
  <c r="P277" i="11"/>
  <c r="R277" i="11" s="1"/>
  <c r="O277" i="11"/>
  <c r="N277" i="11"/>
  <c r="M277" i="11"/>
  <c r="L277" i="11"/>
  <c r="O276" i="11"/>
  <c r="P276" i="11" s="1"/>
  <c r="R276" i="11" s="1"/>
  <c r="N276" i="11"/>
  <c r="M276" i="11"/>
  <c r="L276" i="11"/>
  <c r="P275" i="11"/>
  <c r="R275" i="11" s="1"/>
  <c r="O275" i="11"/>
  <c r="M275" i="11"/>
  <c r="N275" i="11" s="1"/>
  <c r="L275" i="11"/>
  <c r="P274" i="11"/>
  <c r="R274" i="11" s="1"/>
  <c r="O274" i="11"/>
  <c r="N274" i="11"/>
  <c r="M274" i="11"/>
  <c r="L274" i="11"/>
  <c r="P273" i="11"/>
  <c r="R273" i="11" s="1"/>
  <c r="O273" i="11"/>
  <c r="N273" i="11"/>
  <c r="M273" i="11"/>
  <c r="L273" i="11"/>
  <c r="O272" i="11"/>
  <c r="P272" i="11" s="1"/>
  <c r="R272" i="11" s="1"/>
  <c r="N272" i="11"/>
  <c r="M272" i="11"/>
  <c r="L272" i="11"/>
  <c r="P271" i="11"/>
  <c r="R271" i="11" s="1"/>
  <c r="O271" i="11"/>
  <c r="M271" i="11"/>
  <c r="N271" i="11" s="1"/>
  <c r="L271" i="11"/>
  <c r="P270" i="11"/>
  <c r="R270" i="11" s="1"/>
  <c r="O270" i="11"/>
  <c r="N270" i="11"/>
  <c r="M270" i="11"/>
  <c r="L270" i="11"/>
  <c r="P269" i="11"/>
  <c r="R269" i="11" s="1"/>
  <c r="O269" i="11"/>
  <c r="N269" i="11"/>
  <c r="M269" i="11"/>
  <c r="L269" i="11"/>
  <c r="O268" i="11"/>
  <c r="P268" i="11" s="1"/>
  <c r="R268" i="11" s="1"/>
  <c r="N268" i="11"/>
  <c r="M268" i="11"/>
  <c r="L268" i="11"/>
  <c r="P267" i="11"/>
  <c r="R267" i="11" s="1"/>
  <c r="O267" i="11"/>
  <c r="M267" i="11"/>
  <c r="N267" i="11" s="1"/>
  <c r="L267" i="11"/>
  <c r="P266" i="11"/>
  <c r="R266" i="11" s="1"/>
  <c r="O266" i="11"/>
  <c r="N266" i="11"/>
  <c r="M266" i="11"/>
  <c r="L266" i="11"/>
  <c r="P265" i="11"/>
  <c r="R265" i="11" s="1"/>
  <c r="O265" i="11"/>
  <c r="N265" i="11"/>
  <c r="M265" i="11"/>
  <c r="L265" i="11"/>
  <c r="O264" i="11"/>
  <c r="P264" i="11" s="1"/>
  <c r="R264" i="11" s="1"/>
  <c r="N264" i="11"/>
  <c r="M264" i="11"/>
  <c r="L264" i="11"/>
  <c r="P263" i="11"/>
  <c r="R263" i="11" s="1"/>
  <c r="O263" i="11"/>
  <c r="M263" i="11"/>
  <c r="N263" i="11" s="1"/>
  <c r="L263" i="11"/>
  <c r="P262" i="11"/>
  <c r="R262" i="11" s="1"/>
  <c r="O262" i="11"/>
  <c r="N262" i="11"/>
  <c r="M262" i="11"/>
  <c r="L262" i="11"/>
  <c r="P261" i="11"/>
  <c r="R261" i="11" s="1"/>
  <c r="O261" i="11"/>
  <c r="N261" i="11"/>
  <c r="M261" i="11"/>
  <c r="L261" i="11"/>
  <c r="O260" i="11"/>
  <c r="P260" i="11" s="1"/>
  <c r="R260" i="11" s="1"/>
  <c r="N260" i="11"/>
  <c r="M260" i="11"/>
  <c r="L260" i="11"/>
  <c r="P259" i="11"/>
  <c r="R259" i="11" s="1"/>
  <c r="O259" i="11"/>
  <c r="M259" i="11"/>
  <c r="N259" i="11" s="1"/>
  <c r="L259" i="11"/>
  <c r="P258" i="11"/>
  <c r="R258" i="11" s="1"/>
  <c r="O258" i="11"/>
  <c r="N258" i="11"/>
  <c r="M258" i="11"/>
  <c r="L258" i="11"/>
  <c r="P257" i="11"/>
  <c r="R257" i="11" s="1"/>
  <c r="O257" i="11"/>
  <c r="N257" i="11"/>
  <c r="M257" i="11"/>
  <c r="L257" i="11"/>
  <c r="O256" i="11"/>
  <c r="P256" i="11" s="1"/>
  <c r="R256" i="11" s="1"/>
  <c r="N256" i="11"/>
  <c r="M256" i="11"/>
  <c r="L256" i="11"/>
  <c r="P255" i="11"/>
  <c r="R255" i="11" s="1"/>
  <c r="O255" i="11"/>
  <c r="M255" i="11"/>
  <c r="N255" i="11" s="1"/>
  <c r="L255" i="11"/>
  <c r="P254" i="11"/>
  <c r="R254" i="11" s="1"/>
  <c r="O254" i="11"/>
  <c r="N254" i="11"/>
  <c r="M254" i="11"/>
  <c r="L254" i="11"/>
  <c r="P253" i="11"/>
  <c r="R253" i="11" s="1"/>
  <c r="O253" i="11"/>
  <c r="N253" i="11"/>
  <c r="M253" i="11"/>
  <c r="L253" i="11"/>
  <c r="O252" i="11"/>
  <c r="P252" i="11" s="1"/>
  <c r="N252" i="11"/>
  <c r="M252" i="11"/>
  <c r="L252" i="11"/>
  <c r="G252" i="11"/>
  <c r="R252" i="11" s="1"/>
  <c r="M251" i="11"/>
  <c r="N251" i="11" s="1"/>
  <c r="L251" i="11"/>
  <c r="G251" i="11"/>
  <c r="M250" i="11"/>
  <c r="N250" i="11" s="1"/>
  <c r="L250" i="11"/>
  <c r="G250" i="11"/>
  <c r="O250" i="11" s="1"/>
  <c r="P250" i="11" s="1"/>
  <c r="R250" i="11" s="1"/>
  <c r="M249" i="11"/>
  <c r="N249" i="11" s="1"/>
  <c r="L249" i="11"/>
  <c r="G249" i="11"/>
  <c r="O249" i="11" s="1"/>
  <c r="P249" i="11" s="1"/>
  <c r="P248" i="11"/>
  <c r="N248" i="11"/>
  <c r="M248" i="11"/>
  <c r="L248" i="11"/>
  <c r="G248" i="11"/>
  <c r="O248" i="11" s="1"/>
  <c r="R247" i="11"/>
  <c r="O247" i="11"/>
  <c r="P247" i="11" s="1"/>
  <c r="M247" i="11"/>
  <c r="N247" i="11" s="1"/>
  <c r="L247" i="11"/>
  <c r="G247" i="11"/>
  <c r="P246" i="11"/>
  <c r="R246" i="11" s="1"/>
  <c r="O246" i="11"/>
  <c r="N246" i="11"/>
  <c r="M246" i="11"/>
  <c r="L246" i="11"/>
  <c r="O245" i="11"/>
  <c r="P245" i="11" s="1"/>
  <c r="R245" i="11" s="1"/>
  <c r="N245" i="11"/>
  <c r="M245" i="11"/>
  <c r="L245" i="11"/>
  <c r="P244" i="11"/>
  <c r="R244" i="11" s="1"/>
  <c r="O244" i="11"/>
  <c r="M244" i="11"/>
  <c r="N244" i="11" s="1"/>
  <c r="L244" i="11"/>
  <c r="P243" i="11"/>
  <c r="N243" i="11"/>
  <c r="M243" i="11"/>
  <c r="L243" i="11"/>
  <c r="G243" i="11"/>
  <c r="O243" i="11" s="1"/>
  <c r="O242" i="11"/>
  <c r="P242" i="11" s="1"/>
  <c r="R242" i="11" s="1"/>
  <c r="M242" i="11"/>
  <c r="N242" i="11" s="1"/>
  <c r="L242" i="11"/>
  <c r="G242" i="11"/>
  <c r="P241" i="11"/>
  <c r="R241" i="11" s="1"/>
  <c r="O241" i="11"/>
  <c r="N241" i="11"/>
  <c r="M241" i="11"/>
  <c r="L241" i="11"/>
  <c r="O240" i="11"/>
  <c r="P240" i="11" s="1"/>
  <c r="R240" i="11" s="1"/>
  <c r="N240" i="11"/>
  <c r="M240" i="11"/>
  <c r="L240" i="11"/>
  <c r="P239" i="11"/>
  <c r="R239" i="11" s="1"/>
  <c r="O239" i="11"/>
  <c r="M239" i="11"/>
  <c r="N239" i="11" s="1"/>
  <c r="L239" i="11"/>
  <c r="P238" i="11"/>
  <c r="R238" i="11" s="1"/>
  <c r="O238" i="11"/>
  <c r="N238" i="11"/>
  <c r="M238" i="11"/>
  <c r="L238" i="11"/>
  <c r="P237" i="11"/>
  <c r="R237" i="11" s="1"/>
  <c r="O237" i="11"/>
  <c r="N237" i="11"/>
  <c r="M237" i="11"/>
  <c r="L237" i="11"/>
  <c r="O236" i="11"/>
  <c r="P236" i="11" s="1"/>
  <c r="R236" i="11" s="1"/>
  <c r="N236" i="11"/>
  <c r="M236" i="11"/>
  <c r="L236" i="11"/>
  <c r="P235" i="11"/>
  <c r="R235" i="11" s="1"/>
  <c r="O235" i="11"/>
  <c r="M235" i="11"/>
  <c r="N235" i="11" s="1"/>
  <c r="L235" i="11"/>
  <c r="P234" i="11"/>
  <c r="N234" i="11"/>
  <c r="M234" i="11"/>
  <c r="L234" i="11"/>
  <c r="G234" i="11"/>
  <c r="O234" i="11" s="1"/>
  <c r="R233" i="11"/>
  <c r="O233" i="11"/>
  <c r="P233" i="11" s="1"/>
  <c r="M233" i="11"/>
  <c r="N233" i="11" s="1"/>
  <c r="L233" i="11"/>
  <c r="G233" i="11"/>
  <c r="P232" i="11"/>
  <c r="R232" i="11" s="1"/>
  <c r="O232" i="11"/>
  <c r="N232" i="11"/>
  <c r="M232" i="11"/>
  <c r="L232" i="11"/>
  <c r="G232" i="11"/>
  <c r="O231" i="11"/>
  <c r="P231" i="11" s="1"/>
  <c r="M231" i="11"/>
  <c r="N231" i="11" s="1"/>
  <c r="L231" i="11"/>
  <c r="G231" i="11"/>
  <c r="O230" i="11"/>
  <c r="P230" i="11" s="1"/>
  <c r="R230" i="11" s="1"/>
  <c r="N230" i="11"/>
  <c r="M230" i="11"/>
  <c r="L230" i="11"/>
  <c r="P229" i="11"/>
  <c r="R229" i="11" s="1"/>
  <c r="O229" i="11"/>
  <c r="M229" i="11"/>
  <c r="N229" i="11" s="1"/>
  <c r="L229" i="11"/>
  <c r="P228" i="11"/>
  <c r="R228" i="11" s="1"/>
  <c r="O228" i="11"/>
  <c r="N228" i="11"/>
  <c r="M228" i="11"/>
  <c r="L228" i="11"/>
  <c r="P227" i="11"/>
  <c r="R227" i="11" s="1"/>
  <c r="O227" i="11"/>
  <c r="N227" i="11"/>
  <c r="M227" i="11"/>
  <c r="L227" i="11"/>
  <c r="G227" i="11"/>
  <c r="O226" i="11"/>
  <c r="P226" i="11" s="1"/>
  <c r="M226" i="11"/>
  <c r="N226" i="11" s="1"/>
  <c r="L226" i="11"/>
  <c r="G226" i="11"/>
  <c r="R226" i="11" s="1"/>
  <c r="O225" i="11"/>
  <c r="P225" i="11" s="1"/>
  <c r="N225" i="11"/>
  <c r="M225" i="11"/>
  <c r="L225" i="11"/>
  <c r="G225" i="11"/>
  <c r="R225" i="11" s="1"/>
  <c r="O224" i="11"/>
  <c r="P224" i="11" s="1"/>
  <c r="R224" i="11" s="1"/>
  <c r="M224" i="11"/>
  <c r="N224" i="11" s="1"/>
  <c r="L224" i="11"/>
  <c r="R223" i="11"/>
  <c r="M223" i="11"/>
  <c r="N223" i="11" s="1"/>
  <c r="L223" i="11"/>
  <c r="G223" i="11"/>
  <c r="O223" i="11" s="1"/>
  <c r="P223" i="11" s="1"/>
  <c r="P222" i="11"/>
  <c r="R222" i="11" s="1"/>
  <c r="O222" i="11"/>
  <c r="N222" i="11"/>
  <c r="M222" i="11"/>
  <c r="L222" i="11"/>
  <c r="P221" i="11"/>
  <c r="R221" i="11" s="1"/>
  <c r="O221" i="11"/>
  <c r="N221" i="11"/>
  <c r="M221" i="11"/>
  <c r="L221" i="11"/>
  <c r="O220" i="11"/>
  <c r="P220" i="11" s="1"/>
  <c r="R220" i="11" s="1"/>
  <c r="N220" i="11"/>
  <c r="M220" i="11"/>
  <c r="L220" i="11"/>
  <c r="P219" i="11"/>
  <c r="R219" i="11" s="1"/>
  <c r="O219" i="11"/>
  <c r="M219" i="11"/>
  <c r="N219" i="11" s="1"/>
  <c r="L219" i="11"/>
  <c r="P218" i="11"/>
  <c r="R218" i="11" s="1"/>
  <c r="O218" i="11"/>
  <c r="N218" i="11"/>
  <c r="M218" i="11"/>
  <c r="L218" i="11"/>
  <c r="P217" i="11"/>
  <c r="R217" i="11" s="1"/>
  <c r="O217" i="11"/>
  <c r="N217" i="11"/>
  <c r="M217" i="11"/>
  <c r="L217" i="11"/>
  <c r="O216" i="11"/>
  <c r="P216" i="11" s="1"/>
  <c r="R216" i="11" s="1"/>
  <c r="N216" i="11"/>
  <c r="M216" i="11"/>
  <c r="L216" i="11"/>
  <c r="P215" i="11"/>
  <c r="R215" i="11" s="1"/>
  <c r="O215" i="11"/>
  <c r="M215" i="11"/>
  <c r="N215" i="11" s="1"/>
  <c r="L215" i="11"/>
  <c r="P214" i="11"/>
  <c r="R214" i="11" s="1"/>
  <c r="O214" i="11"/>
  <c r="N214" i="11"/>
  <c r="M214" i="11"/>
  <c r="L214" i="11"/>
  <c r="P213" i="11"/>
  <c r="R213" i="11" s="1"/>
  <c r="O213" i="11"/>
  <c r="N213" i="11"/>
  <c r="M213" i="11"/>
  <c r="L213" i="11"/>
  <c r="O212" i="11"/>
  <c r="P212" i="11" s="1"/>
  <c r="N212" i="11"/>
  <c r="M212" i="11"/>
  <c r="L212" i="11"/>
  <c r="G212" i="11"/>
  <c r="M211" i="11"/>
  <c r="N211" i="11" s="1"/>
  <c r="L211" i="11"/>
  <c r="G211" i="11"/>
  <c r="P210" i="11"/>
  <c r="R210" i="11" s="1"/>
  <c r="O210" i="11"/>
  <c r="M210" i="11"/>
  <c r="N210" i="11" s="1"/>
  <c r="L210" i="11"/>
  <c r="N209" i="11"/>
  <c r="M209" i="11"/>
  <c r="L209" i="11"/>
  <c r="G209" i="11"/>
  <c r="O209" i="11" s="1"/>
  <c r="P209" i="11" s="1"/>
  <c r="O208" i="11"/>
  <c r="P208" i="11" s="1"/>
  <c r="R208" i="11" s="1"/>
  <c r="M208" i="11"/>
  <c r="N208" i="11" s="1"/>
  <c r="L208" i="11"/>
  <c r="G208" i="11"/>
  <c r="P207" i="11"/>
  <c r="R207" i="11" s="1"/>
  <c r="O207" i="11"/>
  <c r="N207" i="11"/>
  <c r="M207" i="11"/>
  <c r="L207" i="11"/>
  <c r="O206" i="11"/>
  <c r="P206" i="11" s="1"/>
  <c r="R206" i="11" s="1"/>
  <c r="N206" i="11"/>
  <c r="M206" i="11"/>
  <c r="L206" i="11"/>
  <c r="P205" i="11"/>
  <c r="R205" i="11" s="1"/>
  <c r="O205" i="11"/>
  <c r="M205" i="11"/>
  <c r="N205" i="11" s="1"/>
  <c r="L205" i="11"/>
  <c r="P204" i="11"/>
  <c r="R204" i="11" s="1"/>
  <c r="O204" i="11"/>
  <c r="N204" i="11"/>
  <c r="M204" i="11"/>
  <c r="L204" i="11"/>
  <c r="P203" i="11"/>
  <c r="R203" i="11" s="1"/>
  <c r="O203" i="11"/>
  <c r="N203" i="11"/>
  <c r="M203" i="11"/>
  <c r="L203" i="11"/>
  <c r="O202" i="11"/>
  <c r="P202" i="11" s="1"/>
  <c r="R202" i="11" s="1"/>
  <c r="N202" i="11"/>
  <c r="M202" i="11"/>
  <c r="L202" i="11"/>
  <c r="P201" i="11"/>
  <c r="R201" i="11" s="1"/>
  <c r="O201" i="11"/>
  <c r="M201" i="11"/>
  <c r="N201" i="11" s="1"/>
  <c r="L201" i="11"/>
  <c r="P200" i="11"/>
  <c r="R200" i="11" s="1"/>
  <c r="O200" i="11"/>
  <c r="N200" i="11"/>
  <c r="M200" i="11"/>
  <c r="L200" i="11"/>
  <c r="P199" i="11"/>
  <c r="R199" i="11" s="1"/>
  <c r="O199" i="11"/>
  <c r="N199" i="11"/>
  <c r="M199" i="11"/>
  <c r="L199" i="11"/>
  <c r="G199" i="11"/>
  <c r="O198" i="11"/>
  <c r="P198" i="11" s="1"/>
  <c r="M198" i="11"/>
  <c r="N198" i="11" s="1"/>
  <c r="L198" i="11"/>
  <c r="G198" i="11"/>
  <c r="R198" i="11" s="1"/>
  <c r="O197" i="11"/>
  <c r="P197" i="11" s="1"/>
  <c r="R197" i="11" s="1"/>
  <c r="N197" i="11"/>
  <c r="M197" i="11"/>
  <c r="L197" i="11"/>
  <c r="P196" i="11"/>
  <c r="R196" i="11" s="1"/>
  <c r="O196" i="11"/>
  <c r="M196" i="11"/>
  <c r="N196" i="11" s="1"/>
  <c r="L196" i="11"/>
  <c r="P195" i="11"/>
  <c r="R195" i="11" s="1"/>
  <c r="O195" i="11"/>
  <c r="N195" i="11"/>
  <c r="M195" i="11"/>
  <c r="L195" i="11"/>
  <c r="P194" i="11"/>
  <c r="R194" i="11" s="1"/>
  <c r="O194" i="11"/>
  <c r="N194" i="11"/>
  <c r="M194" i="11"/>
  <c r="L194" i="11"/>
  <c r="G194" i="11"/>
  <c r="O193" i="11"/>
  <c r="P193" i="11" s="1"/>
  <c r="M193" i="11"/>
  <c r="N193" i="11" s="1"/>
  <c r="L193" i="11"/>
  <c r="G193" i="11"/>
  <c r="R193" i="11" s="1"/>
  <c r="O192" i="11"/>
  <c r="P192" i="11" s="1"/>
  <c r="R192" i="11" s="1"/>
  <c r="N192" i="11"/>
  <c r="M192" i="11"/>
  <c r="L192" i="11"/>
  <c r="P191" i="11"/>
  <c r="R191" i="11" s="1"/>
  <c r="O191" i="11"/>
  <c r="M191" i="11"/>
  <c r="N191" i="11" s="1"/>
  <c r="L191" i="11"/>
  <c r="P190" i="11"/>
  <c r="R190" i="11" s="1"/>
  <c r="O190" i="11"/>
  <c r="N190" i="11"/>
  <c r="M190" i="11"/>
  <c r="L190" i="11"/>
  <c r="P189" i="11"/>
  <c r="R189" i="11" s="1"/>
  <c r="O189" i="11"/>
  <c r="N189" i="11"/>
  <c r="M189" i="11"/>
  <c r="L189" i="11"/>
  <c r="O188" i="11"/>
  <c r="P188" i="11" s="1"/>
  <c r="R188" i="11" s="1"/>
  <c r="N188" i="11"/>
  <c r="M188" i="11"/>
  <c r="L188" i="11"/>
  <c r="P187" i="11"/>
  <c r="R187" i="11" s="1"/>
  <c r="O187" i="11"/>
  <c r="M187" i="11"/>
  <c r="N187" i="11" s="1"/>
  <c r="L187" i="11"/>
  <c r="P186" i="11"/>
  <c r="N186" i="11"/>
  <c r="M186" i="11"/>
  <c r="L186" i="11"/>
  <c r="G186" i="11"/>
  <c r="O186" i="11" s="1"/>
  <c r="O185" i="11"/>
  <c r="P185" i="11" s="1"/>
  <c r="R185" i="11" s="1"/>
  <c r="M185" i="11"/>
  <c r="N185" i="11" s="1"/>
  <c r="L185" i="11"/>
  <c r="O184" i="11"/>
  <c r="P184" i="11" s="1"/>
  <c r="M184" i="11"/>
  <c r="N184" i="11" s="1"/>
  <c r="L184" i="11"/>
  <c r="G184" i="11"/>
  <c r="O183" i="11"/>
  <c r="P183" i="11" s="1"/>
  <c r="R183" i="11" s="1"/>
  <c r="N183" i="11"/>
  <c r="M183" i="11"/>
  <c r="L183" i="11"/>
  <c r="P182" i="11"/>
  <c r="R182" i="11" s="1"/>
  <c r="O182" i="11"/>
  <c r="M182" i="11"/>
  <c r="N182" i="11" s="1"/>
  <c r="L182" i="11"/>
  <c r="P181" i="11"/>
  <c r="R181" i="11" s="1"/>
  <c r="O181" i="11"/>
  <c r="N181" i="11"/>
  <c r="M181" i="11"/>
  <c r="L181" i="11"/>
  <c r="P180" i="11"/>
  <c r="R180" i="11" s="1"/>
  <c r="O180" i="11"/>
  <c r="N180" i="11"/>
  <c r="M180" i="11"/>
  <c r="L180" i="11"/>
  <c r="O179" i="11"/>
  <c r="P179" i="11" s="1"/>
  <c r="R179" i="11" s="1"/>
  <c r="N179" i="11"/>
  <c r="M179" i="11"/>
  <c r="L179" i="11"/>
  <c r="P178" i="11"/>
  <c r="R178" i="11" s="1"/>
  <c r="O178" i="11"/>
  <c r="M178" i="11"/>
  <c r="N178" i="11" s="1"/>
  <c r="L178" i="11"/>
  <c r="P177" i="11"/>
  <c r="R177" i="11" s="1"/>
  <c r="O177" i="11"/>
  <c r="N177" i="11"/>
  <c r="M177" i="11"/>
  <c r="L177" i="11"/>
  <c r="P176" i="11"/>
  <c r="R176" i="11" s="1"/>
  <c r="O176" i="11"/>
  <c r="N176" i="11"/>
  <c r="M176" i="11"/>
  <c r="L176" i="11"/>
  <c r="O175" i="11"/>
  <c r="P175" i="11" s="1"/>
  <c r="R175" i="11" s="1"/>
  <c r="N175" i="11"/>
  <c r="M175" i="11"/>
  <c r="L175" i="11"/>
  <c r="M174" i="11"/>
  <c r="N174" i="11" s="1"/>
  <c r="L174" i="11"/>
  <c r="G174" i="11"/>
  <c r="O174" i="11" s="1"/>
  <c r="P174" i="11" s="1"/>
  <c r="R174" i="11" s="1"/>
  <c r="R173" i="11"/>
  <c r="M173" i="11"/>
  <c r="N173" i="11" s="1"/>
  <c r="L173" i="11"/>
  <c r="G173" i="11"/>
  <c r="O173" i="11" s="1"/>
  <c r="P173" i="11" s="1"/>
  <c r="P172" i="11"/>
  <c r="R172" i="11" s="1"/>
  <c r="O172" i="11"/>
  <c r="N172" i="11"/>
  <c r="M172" i="11"/>
  <c r="L172" i="11"/>
  <c r="N171" i="11"/>
  <c r="M171" i="11"/>
  <c r="L171" i="11"/>
  <c r="G171" i="11"/>
  <c r="O171" i="11" s="1"/>
  <c r="P171" i="11" s="1"/>
  <c r="R171" i="11" s="1"/>
  <c r="P170" i="11"/>
  <c r="O170" i="11"/>
  <c r="N170" i="11"/>
  <c r="M170" i="11"/>
  <c r="L170" i="11"/>
  <c r="O169" i="11"/>
  <c r="P169" i="11" s="1"/>
  <c r="M169" i="11"/>
  <c r="N169" i="11" s="1"/>
  <c r="L169" i="11"/>
  <c r="G169" i="11"/>
  <c r="R169" i="11" s="1"/>
  <c r="O168" i="11"/>
  <c r="P168" i="11" s="1"/>
  <c r="M168" i="11"/>
  <c r="N168" i="11" s="1"/>
  <c r="L168" i="11"/>
  <c r="G168" i="11"/>
  <c r="R168" i="11" s="1"/>
  <c r="O167" i="11"/>
  <c r="P167" i="11" s="1"/>
  <c r="M167" i="11"/>
  <c r="N167" i="11" s="1"/>
  <c r="L167" i="11"/>
  <c r="N166" i="11"/>
  <c r="M166" i="11"/>
  <c r="L166" i="11"/>
  <c r="G166" i="11"/>
  <c r="O165" i="11"/>
  <c r="P165" i="11" s="1"/>
  <c r="N165" i="11"/>
  <c r="M165" i="11"/>
  <c r="L165" i="11"/>
  <c r="O164" i="11"/>
  <c r="P164" i="11" s="1"/>
  <c r="M164" i="11"/>
  <c r="N164" i="11" s="1"/>
  <c r="L164" i="11"/>
  <c r="R163" i="11"/>
  <c r="P163" i="11"/>
  <c r="Q163" i="11" s="1"/>
  <c r="O163" i="11"/>
  <c r="M163" i="11"/>
  <c r="N163" i="11" s="1"/>
  <c r="L163" i="11"/>
  <c r="Q162" i="11"/>
  <c r="O162" i="11"/>
  <c r="P162" i="11" s="1"/>
  <c r="R162" i="11" s="1"/>
  <c r="M162" i="11"/>
  <c r="N162" i="11" s="1"/>
  <c r="L162" i="11"/>
  <c r="P161" i="11"/>
  <c r="Q161" i="11" s="1"/>
  <c r="O161" i="11"/>
  <c r="N161" i="11"/>
  <c r="M161" i="11"/>
  <c r="L161" i="11"/>
  <c r="Q160" i="11"/>
  <c r="O160" i="11"/>
  <c r="P160" i="11" s="1"/>
  <c r="R160" i="11" s="1"/>
  <c r="M160" i="11"/>
  <c r="N160" i="11" s="1"/>
  <c r="L160" i="11"/>
  <c r="N159" i="11"/>
  <c r="M159" i="11"/>
  <c r="L159" i="11"/>
  <c r="G159" i="11"/>
  <c r="O159" i="11" s="1"/>
  <c r="P159" i="11" s="1"/>
  <c r="N158" i="11"/>
  <c r="M158" i="11"/>
  <c r="L158" i="11"/>
  <c r="G158" i="11"/>
  <c r="O158" i="11" s="1"/>
  <c r="P158" i="11" s="1"/>
  <c r="P157" i="11"/>
  <c r="O157" i="11"/>
  <c r="N157" i="11"/>
  <c r="M157" i="11"/>
  <c r="L157" i="11"/>
  <c r="O156" i="11"/>
  <c r="P156" i="11" s="1"/>
  <c r="M156" i="11"/>
  <c r="N156" i="11" s="1"/>
  <c r="L156" i="11"/>
  <c r="O155" i="11"/>
  <c r="P155" i="11" s="1"/>
  <c r="N155" i="11"/>
  <c r="M155" i="11"/>
  <c r="L155" i="11"/>
  <c r="O154" i="11"/>
  <c r="P154" i="11" s="1"/>
  <c r="M154" i="11"/>
  <c r="N154" i="11" s="1"/>
  <c r="L154" i="11"/>
  <c r="R153" i="11"/>
  <c r="P153" i="11"/>
  <c r="Q153" i="11" s="1"/>
  <c r="O153" i="11"/>
  <c r="M153" i="11"/>
  <c r="N153" i="11" s="1"/>
  <c r="L153" i="11"/>
  <c r="O152" i="11"/>
  <c r="P152" i="11" s="1"/>
  <c r="R152" i="11" s="1"/>
  <c r="M152" i="11"/>
  <c r="N152" i="11" s="1"/>
  <c r="L152" i="11"/>
  <c r="R151" i="11"/>
  <c r="P151" i="11"/>
  <c r="Q151" i="11" s="1"/>
  <c r="O151" i="11"/>
  <c r="N151" i="11"/>
  <c r="M151" i="11"/>
  <c r="L151" i="11"/>
  <c r="O150" i="11"/>
  <c r="P150" i="11" s="1"/>
  <c r="R150" i="11" s="1"/>
  <c r="M150" i="11"/>
  <c r="N150" i="11" s="1"/>
  <c r="L150" i="11"/>
  <c r="P149" i="11"/>
  <c r="O149" i="11"/>
  <c r="N149" i="11"/>
  <c r="M149" i="11"/>
  <c r="L149" i="11"/>
  <c r="O148" i="11"/>
  <c r="P148" i="11" s="1"/>
  <c r="M148" i="11"/>
  <c r="N148" i="11" s="1"/>
  <c r="L148" i="11"/>
  <c r="O147" i="11"/>
  <c r="P147" i="11" s="1"/>
  <c r="N147" i="11"/>
  <c r="M147" i="11"/>
  <c r="L147" i="11"/>
  <c r="O146" i="11"/>
  <c r="P146" i="11" s="1"/>
  <c r="R146" i="11" s="1"/>
  <c r="M146" i="11"/>
  <c r="N146" i="11" s="1"/>
  <c r="L146" i="11"/>
  <c r="R145" i="11"/>
  <c r="P145" i="11"/>
  <c r="Q145" i="11" s="1"/>
  <c r="O145" i="11"/>
  <c r="M145" i="11"/>
  <c r="N145" i="11" s="1"/>
  <c r="L145" i="11"/>
  <c r="O144" i="11"/>
  <c r="P144" i="11" s="1"/>
  <c r="M144" i="11"/>
  <c r="N144" i="11" s="1"/>
  <c r="L144" i="11"/>
  <c r="P143" i="11"/>
  <c r="Q143" i="11" s="1"/>
  <c r="O143" i="11"/>
  <c r="N143" i="11"/>
  <c r="M143" i="11"/>
  <c r="L143" i="11"/>
  <c r="O142" i="11"/>
  <c r="P142" i="11" s="1"/>
  <c r="R142" i="11" s="1"/>
  <c r="M142" i="11"/>
  <c r="N142" i="11" s="1"/>
  <c r="L142" i="11"/>
  <c r="P141" i="11"/>
  <c r="O141" i="11"/>
  <c r="N141" i="11"/>
  <c r="M141" i="11"/>
  <c r="L141" i="11"/>
  <c r="O140" i="11"/>
  <c r="P140" i="11" s="1"/>
  <c r="M140" i="11"/>
  <c r="N140" i="11" s="1"/>
  <c r="L140" i="11"/>
  <c r="R139" i="11"/>
  <c r="O139" i="11"/>
  <c r="P139" i="11" s="1"/>
  <c r="Q139" i="11" s="1"/>
  <c r="N139" i="11"/>
  <c r="M139" i="11"/>
  <c r="L139" i="11"/>
  <c r="Q138" i="11"/>
  <c r="O138" i="11"/>
  <c r="P138" i="11" s="1"/>
  <c r="R138" i="11" s="1"/>
  <c r="M138" i="11"/>
  <c r="N138" i="11" s="1"/>
  <c r="L138" i="11"/>
  <c r="M137" i="11"/>
  <c r="N137" i="11" s="1"/>
  <c r="L137" i="11"/>
  <c r="H137" i="11"/>
  <c r="O137" i="11" s="1"/>
  <c r="P137" i="11" s="1"/>
  <c r="R136" i="11"/>
  <c r="P136" i="11"/>
  <c r="Q136" i="11" s="1"/>
  <c r="O136" i="11"/>
  <c r="M136" i="11"/>
  <c r="N136" i="11" s="1"/>
  <c r="L136" i="11"/>
  <c r="Q135" i="11"/>
  <c r="O135" i="11"/>
  <c r="P135" i="11" s="1"/>
  <c r="R135" i="11" s="1"/>
  <c r="M135" i="11"/>
  <c r="N135" i="11" s="1"/>
  <c r="L135" i="11"/>
  <c r="P134" i="11"/>
  <c r="Q134" i="11" s="1"/>
  <c r="O134" i="11"/>
  <c r="N134" i="11"/>
  <c r="M134" i="11"/>
  <c r="L134" i="11"/>
  <c r="Q133" i="11"/>
  <c r="O133" i="11"/>
  <c r="P133" i="11" s="1"/>
  <c r="R133" i="11" s="1"/>
  <c r="M133" i="11"/>
  <c r="N133" i="11" s="1"/>
  <c r="L133" i="11"/>
  <c r="H133" i="11"/>
  <c r="O132" i="11"/>
  <c r="P132" i="11" s="1"/>
  <c r="M132" i="11"/>
  <c r="N132" i="11" s="1"/>
  <c r="L132" i="11"/>
  <c r="H132" i="11"/>
  <c r="O131" i="11"/>
  <c r="P131" i="11" s="1"/>
  <c r="R131" i="11" s="1"/>
  <c r="M131" i="11"/>
  <c r="N131" i="11" s="1"/>
  <c r="L131" i="11"/>
  <c r="P130" i="11"/>
  <c r="O130" i="11"/>
  <c r="N130" i="11"/>
  <c r="M130" i="11"/>
  <c r="L130" i="11"/>
  <c r="O129" i="11"/>
  <c r="P129" i="11" s="1"/>
  <c r="M129" i="11"/>
  <c r="N129" i="11" s="1"/>
  <c r="L129" i="11"/>
  <c r="R128" i="11"/>
  <c r="O128" i="11"/>
  <c r="P128" i="11" s="1"/>
  <c r="Q128" i="11" s="1"/>
  <c r="N128" i="11"/>
  <c r="M128" i="11"/>
  <c r="L128" i="11"/>
  <c r="Q127" i="11"/>
  <c r="O127" i="11"/>
  <c r="P127" i="11" s="1"/>
  <c r="R127" i="11" s="1"/>
  <c r="M127" i="11"/>
  <c r="N127" i="11" s="1"/>
  <c r="L127" i="11"/>
  <c r="P126" i="11"/>
  <c r="Q126" i="11" s="1"/>
  <c r="O126" i="11"/>
  <c r="M126" i="11"/>
  <c r="N126" i="11" s="1"/>
  <c r="L126" i="11"/>
  <c r="O125" i="11"/>
  <c r="P125" i="11" s="1"/>
  <c r="R125" i="11" s="1"/>
  <c r="M125" i="11"/>
  <c r="N125" i="11" s="1"/>
  <c r="L125" i="11"/>
  <c r="R124" i="11"/>
  <c r="P124" i="11"/>
  <c r="Q124" i="11" s="1"/>
  <c r="O124" i="11"/>
  <c r="N124" i="11"/>
  <c r="M124" i="11"/>
  <c r="L124" i="11"/>
  <c r="Q123" i="11"/>
  <c r="O123" i="11"/>
  <c r="P123" i="11" s="1"/>
  <c r="R123" i="11" s="1"/>
  <c r="M123" i="11"/>
  <c r="N123" i="11" s="1"/>
  <c r="L123" i="11"/>
  <c r="P122" i="11"/>
  <c r="O122" i="11"/>
  <c r="N122" i="11"/>
  <c r="M122" i="11"/>
  <c r="L122" i="11"/>
  <c r="O121" i="11"/>
  <c r="P121" i="11" s="1"/>
  <c r="M121" i="11"/>
  <c r="N121" i="11" s="1"/>
  <c r="L121" i="11"/>
  <c r="O120" i="11"/>
  <c r="P120" i="11" s="1"/>
  <c r="Q120" i="11" s="1"/>
  <c r="N120" i="11"/>
  <c r="M120" i="11"/>
  <c r="L120" i="11"/>
  <c r="O119" i="11"/>
  <c r="P119" i="11" s="1"/>
  <c r="R119" i="11" s="1"/>
  <c r="M119" i="11"/>
  <c r="N119" i="11" s="1"/>
  <c r="L119" i="11"/>
  <c r="R118" i="11"/>
  <c r="P118" i="11"/>
  <c r="Q118" i="11" s="1"/>
  <c r="O118" i="11"/>
  <c r="M118" i="11"/>
  <c r="N118" i="11" s="1"/>
  <c r="L118" i="11"/>
  <c r="Q117" i="11"/>
  <c r="O117" i="11"/>
  <c r="P117" i="11" s="1"/>
  <c r="R117" i="11" s="1"/>
  <c r="M117" i="11"/>
  <c r="N117" i="11" s="1"/>
  <c r="L117" i="11"/>
  <c r="P116" i="11"/>
  <c r="Q116" i="11" s="1"/>
  <c r="O116" i="11"/>
  <c r="N116" i="11"/>
  <c r="M116" i="11"/>
  <c r="L116" i="11"/>
  <c r="O115" i="11"/>
  <c r="P115" i="11" s="1"/>
  <c r="R115" i="11" s="1"/>
  <c r="M115" i="11"/>
  <c r="N115" i="11" s="1"/>
  <c r="L115" i="11"/>
  <c r="P114" i="11"/>
  <c r="N114" i="11"/>
  <c r="M114" i="11"/>
  <c r="L114" i="11"/>
  <c r="H114" i="11"/>
  <c r="O114" i="11" s="1"/>
  <c r="P113" i="11"/>
  <c r="O113" i="11"/>
  <c r="N113" i="11"/>
  <c r="M113" i="11"/>
  <c r="L113" i="11"/>
  <c r="O112" i="11"/>
  <c r="P112" i="11" s="1"/>
  <c r="M112" i="11"/>
  <c r="N112" i="11" s="1"/>
  <c r="L112" i="11"/>
  <c r="R111" i="11"/>
  <c r="O111" i="11"/>
  <c r="P111" i="11" s="1"/>
  <c r="Q111" i="11" s="1"/>
  <c r="N111" i="11"/>
  <c r="M111" i="11"/>
  <c r="L111" i="11"/>
  <c r="Q110" i="11"/>
  <c r="O110" i="11"/>
  <c r="P110" i="11" s="1"/>
  <c r="R110" i="11" s="1"/>
  <c r="M110" i="11"/>
  <c r="N110" i="11" s="1"/>
  <c r="L110" i="11"/>
  <c r="P109" i="11"/>
  <c r="Q109" i="11" s="1"/>
  <c r="O109" i="11"/>
  <c r="M109" i="11"/>
  <c r="N109" i="11" s="1"/>
  <c r="L109" i="11"/>
  <c r="O108" i="11"/>
  <c r="P108" i="11" s="1"/>
  <c r="R108" i="11" s="1"/>
  <c r="M108" i="11"/>
  <c r="N108" i="11" s="1"/>
  <c r="L108" i="11"/>
  <c r="P107" i="11"/>
  <c r="O107" i="11"/>
  <c r="N107" i="11"/>
  <c r="M107" i="11"/>
  <c r="L107" i="11"/>
  <c r="Q106" i="11"/>
  <c r="O106" i="11"/>
  <c r="P106" i="11" s="1"/>
  <c r="R106" i="11" s="1"/>
  <c r="M106" i="11"/>
  <c r="N106" i="11" s="1"/>
  <c r="L106" i="11"/>
  <c r="N105" i="11"/>
  <c r="M105" i="11"/>
  <c r="L105" i="11"/>
  <c r="H105" i="11"/>
  <c r="O105" i="11" s="1"/>
  <c r="P105" i="11" s="1"/>
  <c r="P104" i="11"/>
  <c r="O104" i="11"/>
  <c r="N104" i="11"/>
  <c r="M104" i="11"/>
  <c r="L104" i="11"/>
  <c r="O103" i="11"/>
  <c r="P103" i="11" s="1"/>
  <c r="M103" i="11"/>
  <c r="N103" i="11" s="1"/>
  <c r="L103" i="11"/>
  <c r="N102" i="11"/>
  <c r="L102" i="11"/>
  <c r="H102" i="11"/>
  <c r="M102" i="11" s="1"/>
  <c r="G102" i="11"/>
  <c r="O101" i="11"/>
  <c r="P101" i="11" s="1"/>
  <c r="M101" i="11"/>
  <c r="N101" i="11" s="1"/>
  <c r="L101" i="11"/>
  <c r="O100" i="11"/>
  <c r="P100" i="11" s="1"/>
  <c r="Q100" i="11" s="1"/>
  <c r="N100" i="11"/>
  <c r="M100" i="11"/>
  <c r="L100" i="11"/>
  <c r="O99" i="11"/>
  <c r="P99" i="11" s="1"/>
  <c r="R99" i="11" s="1"/>
  <c r="M99" i="11"/>
  <c r="N99" i="11" s="1"/>
  <c r="L99" i="11"/>
  <c r="P98" i="11"/>
  <c r="O98" i="11"/>
  <c r="M98" i="11"/>
  <c r="N98" i="11" s="1"/>
  <c r="L98" i="11"/>
  <c r="O97" i="11"/>
  <c r="P97" i="11" s="1"/>
  <c r="R97" i="11" s="1"/>
  <c r="M97" i="11"/>
  <c r="N97" i="11" s="1"/>
  <c r="L97" i="11"/>
  <c r="R96" i="11"/>
  <c r="P96" i="11"/>
  <c r="Q96" i="11" s="1"/>
  <c r="O96" i="11"/>
  <c r="N96" i="11"/>
  <c r="M96" i="11"/>
  <c r="L96" i="11"/>
  <c r="O95" i="11"/>
  <c r="P95" i="11" s="1"/>
  <c r="R95" i="11" s="1"/>
  <c r="M95" i="11"/>
  <c r="N95" i="11" s="1"/>
  <c r="L95" i="11"/>
  <c r="H95" i="11"/>
  <c r="O94" i="11"/>
  <c r="P94" i="11" s="1"/>
  <c r="R94" i="11" s="1"/>
  <c r="M94" i="11"/>
  <c r="N94" i="11" s="1"/>
  <c r="L94" i="11"/>
  <c r="P93" i="11"/>
  <c r="O93" i="11"/>
  <c r="N93" i="11"/>
  <c r="M93" i="11"/>
  <c r="L93" i="11"/>
  <c r="O92" i="11"/>
  <c r="P92" i="11" s="1"/>
  <c r="M92" i="11"/>
  <c r="N92" i="11" s="1"/>
  <c r="L92" i="11"/>
  <c r="O91" i="11"/>
  <c r="P91" i="11" s="1"/>
  <c r="N91" i="11"/>
  <c r="M91" i="11"/>
  <c r="L91" i="11"/>
  <c r="L90" i="11"/>
  <c r="H90" i="11"/>
  <c r="O90" i="11" s="1"/>
  <c r="P90" i="11" s="1"/>
  <c r="R90" i="11" s="1"/>
  <c r="Q89" i="11"/>
  <c r="O89" i="11"/>
  <c r="P89" i="11" s="1"/>
  <c r="R89" i="11" s="1"/>
  <c r="M89" i="11"/>
  <c r="N89" i="11" s="1"/>
  <c r="L89" i="11"/>
  <c r="P88" i="11"/>
  <c r="Q88" i="11" s="1"/>
  <c r="O88" i="11"/>
  <c r="M88" i="11"/>
  <c r="N88" i="11" s="1"/>
  <c r="L88" i="11"/>
  <c r="O87" i="11"/>
  <c r="P87" i="11" s="1"/>
  <c r="R87" i="11" s="1"/>
  <c r="M87" i="11"/>
  <c r="N87" i="11" s="1"/>
  <c r="L87" i="11"/>
  <c r="R86" i="11"/>
  <c r="P86" i="11"/>
  <c r="Q86" i="11" s="1"/>
  <c r="O86" i="11"/>
  <c r="N86" i="11"/>
  <c r="L86" i="11"/>
  <c r="H86" i="11"/>
  <c r="M86" i="11" s="1"/>
  <c r="P85" i="11"/>
  <c r="Q85" i="11" s="1"/>
  <c r="O85" i="11"/>
  <c r="N85" i="11"/>
  <c r="M85" i="11"/>
  <c r="L85" i="11"/>
  <c r="O84" i="11"/>
  <c r="P84" i="11" s="1"/>
  <c r="R84" i="11" s="1"/>
  <c r="M84" i="11"/>
  <c r="N84" i="11" s="1"/>
  <c r="L84" i="11"/>
  <c r="H84" i="11"/>
  <c r="O83" i="11"/>
  <c r="P83" i="11" s="1"/>
  <c r="R83" i="11" s="1"/>
  <c r="M83" i="11"/>
  <c r="N83" i="11" s="1"/>
  <c r="L83" i="11"/>
  <c r="H83" i="11"/>
  <c r="Q82" i="11"/>
  <c r="O82" i="11"/>
  <c r="P82" i="11" s="1"/>
  <c r="R82" i="11" s="1"/>
  <c r="M82" i="11"/>
  <c r="N82" i="11" s="1"/>
  <c r="L82" i="11"/>
  <c r="P81" i="11"/>
  <c r="O81" i="11"/>
  <c r="N81" i="11"/>
  <c r="M81" i="11"/>
  <c r="L81" i="11"/>
  <c r="O80" i="11"/>
  <c r="P80" i="11" s="1"/>
  <c r="M80" i="11"/>
  <c r="N80" i="11" s="1"/>
  <c r="L80" i="11"/>
  <c r="O79" i="11"/>
  <c r="P79" i="11" s="1"/>
  <c r="N79" i="11"/>
  <c r="M79" i="11"/>
  <c r="L79" i="11"/>
  <c r="O78" i="11"/>
  <c r="P78" i="11" s="1"/>
  <c r="R78" i="11" s="1"/>
  <c r="M78" i="11"/>
  <c r="N78" i="11" s="1"/>
  <c r="L78" i="11"/>
  <c r="R77" i="11"/>
  <c r="P77" i="11"/>
  <c r="Q77" i="11" s="1"/>
  <c r="O77" i="11"/>
  <c r="M77" i="11"/>
  <c r="N77" i="11" s="1"/>
  <c r="L77" i="11"/>
  <c r="H77" i="11"/>
  <c r="P76" i="11"/>
  <c r="Q76" i="11" s="1"/>
  <c r="O76" i="11"/>
  <c r="M76" i="11"/>
  <c r="N76" i="11" s="1"/>
  <c r="L76" i="11"/>
  <c r="Q75" i="11"/>
  <c r="O75" i="11"/>
  <c r="P75" i="11" s="1"/>
  <c r="R75" i="11" s="1"/>
  <c r="M75" i="11"/>
  <c r="N75" i="11" s="1"/>
  <c r="L75" i="11"/>
  <c r="P74" i="11"/>
  <c r="O74" i="11"/>
  <c r="N74" i="11"/>
  <c r="M74" i="11"/>
  <c r="L74" i="11"/>
  <c r="Q73" i="11"/>
  <c r="O73" i="11"/>
  <c r="P73" i="11" s="1"/>
  <c r="R73" i="11" s="1"/>
  <c r="M73" i="11"/>
  <c r="N73" i="11" s="1"/>
  <c r="L73" i="11"/>
  <c r="H73" i="11"/>
  <c r="Q72" i="11"/>
  <c r="O72" i="11"/>
  <c r="P72" i="11" s="1"/>
  <c r="R72" i="11" s="1"/>
  <c r="M72" i="11"/>
  <c r="N72" i="11" s="1"/>
  <c r="L72" i="11"/>
  <c r="P71" i="11"/>
  <c r="O71" i="11"/>
  <c r="N71" i="11"/>
  <c r="M71" i="11"/>
  <c r="L71" i="11"/>
  <c r="O70" i="11"/>
  <c r="P70" i="11" s="1"/>
  <c r="M70" i="11"/>
  <c r="N70" i="11" s="1"/>
  <c r="L70" i="11"/>
  <c r="H70" i="11"/>
  <c r="O69" i="11"/>
  <c r="P69" i="11" s="1"/>
  <c r="M69" i="11"/>
  <c r="N69" i="11" s="1"/>
  <c r="L69" i="11"/>
  <c r="H69" i="11"/>
  <c r="O68" i="11"/>
  <c r="P68" i="11" s="1"/>
  <c r="M68" i="11"/>
  <c r="N68" i="11" s="1"/>
  <c r="L68" i="11"/>
  <c r="H68" i="11"/>
  <c r="O67" i="11"/>
  <c r="P67" i="11" s="1"/>
  <c r="M67" i="11"/>
  <c r="N67" i="11" s="1"/>
  <c r="L67" i="11"/>
  <c r="H67" i="11"/>
  <c r="O66" i="11"/>
  <c r="P66" i="11" s="1"/>
  <c r="M66" i="11"/>
  <c r="N66" i="11" s="1"/>
  <c r="L66" i="11"/>
  <c r="H66" i="11"/>
  <c r="O65" i="11"/>
  <c r="P65" i="11" s="1"/>
  <c r="M65" i="11"/>
  <c r="N65" i="11" s="1"/>
  <c r="L65" i="11"/>
  <c r="H65" i="11"/>
  <c r="O64" i="11"/>
  <c r="P64" i="11" s="1"/>
  <c r="M64" i="11"/>
  <c r="N64" i="11" s="1"/>
  <c r="L64" i="11"/>
  <c r="R63" i="11"/>
  <c r="L63" i="11"/>
  <c r="H63" i="11"/>
  <c r="O63" i="11" s="1"/>
  <c r="P63" i="11" s="1"/>
  <c r="Q63" i="11" s="1"/>
  <c r="R62" i="11"/>
  <c r="L62" i="11"/>
  <c r="H62" i="11"/>
  <c r="O62" i="11" s="1"/>
  <c r="P62" i="11" s="1"/>
  <c r="Q62" i="11" s="1"/>
  <c r="R61" i="11"/>
  <c r="L61" i="11"/>
  <c r="H61" i="11"/>
  <c r="O61" i="11" s="1"/>
  <c r="P61" i="11" s="1"/>
  <c r="Q61" i="11" s="1"/>
  <c r="R60" i="11"/>
  <c r="L60" i="11"/>
  <c r="H60" i="11"/>
  <c r="O60" i="11" s="1"/>
  <c r="P60" i="11" s="1"/>
  <c r="Q60" i="11" s="1"/>
  <c r="R59" i="11"/>
  <c r="L59" i="11"/>
  <c r="H59" i="11"/>
  <c r="O59" i="11" s="1"/>
  <c r="P59" i="11" s="1"/>
  <c r="Q59" i="11" s="1"/>
  <c r="R58" i="11"/>
  <c r="L58" i="11"/>
  <c r="H58" i="11"/>
  <c r="O58" i="11" s="1"/>
  <c r="P58" i="11" s="1"/>
  <c r="Q58" i="11" s="1"/>
  <c r="O57" i="11"/>
  <c r="P57" i="11" s="1"/>
  <c r="Q57" i="11" s="1"/>
  <c r="N57" i="11"/>
  <c r="M57" i="11"/>
  <c r="L57" i="11"/>
  <c r="O56" i="11"/>
  <c r="P56" i="11" s="1"/>
  <c r="R56" i="11" s="1"/>
  <c r="M56" i="11"/>
  <c r="N56" i="11" s="1"/>
  <c r="L56" i="11"/>
  <c r="P55" i="11"/>
  <c r="O55" i="11"/>
  <c r="M55" i="11"/>
  <c r="N55" i="11" s="1"/>
  <c r="L55" i="11"/>
  <c r="M54" i="11"/>
  <c r="N54" i="11" s="1"/>
  <c r="L54" i="11"/>
  <c r="G54" i="11"/>
  <c r="O53" i="11"/>
  <c r="P53" i="11" s="1"/>
  <c r="M53" i="11"/>
  <c r="N53" i="11" s="1"/>
  <c r="L53" i="11"/>
  <c r="G53" i="11"/>
  <c r="Q53" i="11" s="1"/>
  <c r="O52" i="11"/>
  <c r="P52" i="11" s="1"/>
  <c r="R52" i="11" s="1"/>
  <c r="M52" i="11"/>
  <c r="N52" i="11" s="1"/>
  <c r="L52" i="11"/>
  <c r="R51" i="11"/>
  <c r="P51" i="11"/>
  <c r="Q51" i="11" s="1"/>
  <c r="O51" i="11"/>
  <c r="N51" i="11"/>
  <c r="M51" i="11"/>
  <c r="L51" i="11"/>
  <c r="Q50" i="11"/>
  <c r="O50" i="11"/>
  <c r="P50" i="11" s="1"/>
  <c r="R50" i="11" s="1"/>
  <c r="M50" i="11"/>
  <c r="N50" i="11" s="1"/>
  <c r="L50" i="11"/>
  <c r="N49" i="11"/>
  <c r="M49" i="11"/>
  <c r="L49" i="11"/>
  <c r="G49" i="11"/>
  <c r="O49" i="11" s="1"/>
  <c r="P49" i="11" s="1"/>
  <c r="N48" i="11"/>
  <c r="M48" i="11"/>
  <c r="L48" i="11"/>
  <c r="G48" i="11"/>
  <c r="O48" i="11" s="1"/>
  <c r="P48" i="11" s="1"/>
  <c r="N47" i="11"/>
  <c r="M47" i="11"/>
  <c r="L47" i="11"/>
  <c r="G47" i="11"/>
  <c r="O47" i="11" s="1"/>
  <c r="P47" i="11" s="1"/>
  <c r="P46" i="11"/>
  <c r="O46" i="11"/>
  <c r="N46" i="11"/>
  <c r="M46" i="11"/>
  <c r="L46" i="11"/>
  <c r="O45" i="11"/>
  <c r="P45" i="11" s="1"/>
  <c r="M45" i="11"/>
  <c r="N45" i="11" s="1"/>
  <c r="L45" i="11"/>
  <c r="N44" i="11"/>
  <c r="M44" i="11"/>
  <c r="L44" i="11"/>
  <c r="G44" i="11"/>
  <c r="N43" i="11"/>
  <c r="M43" i="11"/>
  <c r="L43" i="11"/>
  <c r="G43" i="11"/>
  <c r="N42" i="11"/>
  <c r="M42" i="11"/>
  <c r="L42" i="11"/>
  <c r="G42" i="11"/>
  <c r="N41" i="11"/>
  <c r="M41" i="11"/>
  <c r="L41" i="11"/>
  <c r="G41" i="11"/>
  <c r="N40" i="11"/>
  <c r="M40" i="11"/>
  <c r="L40" i="11"/>
  <c r="G40" i="11"/>
  <c r="L39" i="11"/>
  <c r="H39" i="11"/>
  <c r="R38" i="11"/>
  <c r="O38" i="11"/>
  <c r="P38" i="11" s="1"/>
  <c r="Q38" i="11" s="1"/>
  <c r="N38" i="11"/>
  <c r="M38" i="11"/>
  <c r="L38" i="11"/>
  <c r="O37" i="11"/>
  <c r="P37" i="11" s="1"/>
  <c r="R37" i="11" s="1"/>
  <c r="M37" i="11"/>
  <c r="N37" i="11" s="1"/>
  <c r="L37" i="11"/>
  <c r="M36" i="11"/>
  <c r="N36" i="11" s="1"/>
  <c r="L36" i="11"/>
  <c r="H36" i="11"/>
  <c r="G36" i="11"/>
  <c r="Q35" i="11"/>
  <c r="L35" i="11"/>
  <c r="H35" i="11"/>
  <c r="O35" i="11" s="1"/>
  <c r="P35" i="11" s="1"/>
  <c r="R35" i="11" s="1"/>
  <c r="O34" i="11"/>
  <c r="P34" i="11" s="1"/>
  <c r="M34" i="11"/>
  <c r="N34" i="11" s="1"/>
  <c r="L34" i="11"/>
  <c r="P33" i="11"/>
  <c r="R33" i="11" s="1"/>
  <c r="O33" i="11"/>
  <c r="M33" i="11"/>
  <c r="N33" i="11" s="1"/>
  <c r="L33" i="11"/>
  <c r="P32" i="11"/>
  <c r="R32" i="11" s="1"/>
  <c r="O32" i="11"/>
  <c r="M32" i="11"/>
  <c r="N32" i="11" s="1"/>
  <c r="L32" i="11"/>
  <c r="O31" i="11"/>
  <c r="P31" i="11" s="1"/>
  <c r="N31" i="11"/>
  <c r="M31" i="11"/>
  <c r="L31" i="11"/>
  <c r="O30" i="11"/>
  <c r="P30" i="11" s="1"/>
  <c r="R30" i="11" s="1"/>
  <c r="M30" i="11"/>
  <c r="N30" i="11" s="1"/>
  <c r="L30" i="11"/>
  <c r="P29" i="11"/>
  <c r="O29" i="11"/>
  <c r="M29" i="11"/>
  <c r="N29" i="11" s="1"/>
  <c r="L29" i="11"/>
  <c r="O28" i="11"/>
  <c r="P28" i="11" s="1"/>
  <c r="M28" i="11"/>
  <c r="N28" i="11" s="1"/>
  <c r="L28" i="11"/>
  <c r="O27" i="11"/>
  <c r="P27" i="11" s="1"/>
  <c r="Q27" i="11" s="1"/>
  <c r="N27" i="11"/>
  <c r="M27" i="11"/>
  <c r="L27" i="11"/>
  <c r="Q26" i="11"/>
  <c r="M26" i="11"/>
  <c r="N26" i="11" s="1"/>
  <c r="L26" i="11"/>
  <c r="H26" i="11"/>
  <c r="O26" i="11" s="1"/>
  <c r="P26" i="11" s="1"/>
  <c r="R26" i="11" s="1"/>
  <c r="L25" i="11"/>
  <c r="H25" i="11"/>
  <c r="O25" i="11" s="1"/>
  <c r="P25" i="11" s="1"/>
  <c r="R25" i="11" s="1"/>
  <c r="R24" i="11"/>
  <c r="M24" i="11"/>
  <c r="N24" i="11" s="1"/>
  <c r="L24" i="11"/>
  <c r="H24" i="11"/>
  <c r="O24" i="11" s="1"/>
  <c r="P24" i="11" s="1"/>
  <c r="Q24" i="11" s="1"/>
  <c r="O23" i="11"/>
  <c r="P23" i="11" s="1"/>
  <c r="R23" i="11" s="1"/>
  <c r="M23" i="11"/>
  <c r="N23" i="11" s="1"/>
  <c r="L23" i="11"/>
  <c r="R22" i="11"/>
  <c r="P22" i="11"/>
  <c r="Q22" i="11" s="1"/>
  <c r="O22" i="11"/>
  <c r="M22" i="11"/>
  <c r="N22" i="11" s="1"/>
  <c r="L22" i="11"/>
  <c r="O21" i="11"/>
  <c r="P21" i="11" s="1"/>
  <c r="R21" i="11" s="1"/>
  <c r="M21" i="11"/>
  <c r="N21" i="11" s="1"/>
  <c r="L21" i="11"/>
  <c r="O20" i="11"/>
  <c r="P20" i="11" s="1"/>
  <c r="N20" i="11"/>
  <c r="L20" i="11"/>
  <c r="H20" i="11"/>
  <c r="M20" i="11" s="1"/>
  <c r="O19" i="11"/>
  <c r="P19" i="11" s="1"/>
  <c r="L19" i="11"/>
  <c r="H19" i="11"/>
  <c r="M19" i="11" s="1"/>
  <c r="N19" i="11" s="1"/>
  <c r="P18" i="11"/>
  <c r="Q18" i="11" s="1"/>
  <c r="O18" i="11"/>
  <c r="N18" i="11"/>
  <c r="L18" i="11"/>
  <c r="H18" i="11"/>
  <c r="M18" i="11" s="1"/>
  <c r="P17" i="11"/>
  <c r="O17" i="11"/>
  <c r="N17" i="11"/>
  <c r="L17" i="11"/>
  <c r="H17" i="11"/>
  <c r="M17" i="11" s="1"/>
  <c r="O16" i="11"/>
  <c r="P16" i="11" s="1"/>
  <c r="N16" i="11"/>
  <c r="M16" i="11"/>
  <c r="L16" i="11"/>
  <c r="O15" i="11"/>
  <c r="P15" i="11" s="1"/>
  <c r="R15" i="11" s="1"/>
  <c r="N15" i="11"/>
  <c r="M15" i="11"/>
  <c r="L15" i="11"/>
  <c r="P14" i="11"/>
  <c r="O14" i="11"/>
  <c r="N14" i="11"/>
  <c r="M14" i="11"/>
  <c r="L14" i="11"/>
  <c r="O13" i="11"/>
  <c r="P13" i="11" s="1"/>
  <c r="M13" i="11"/>
  <c r="N13" i="11" s="1"/>
  <c r="L13" i="11"/>
  <c r="N12" i="11"/>
  <c r="M12" i="11"/>
  <c r="L12" i="11"/>
  <c r="G12" i="11"/>
  <c r="T22" i="11"/>
  <c r="T18" i="11"/>
  <c r="T16" i="11"/>
  <c r="T15" i="11"/>
  <c r="T14" i="11"/>
  <c r="T11" i="11" a="1"/>
  <c r="T21" i="11" s="1"/>
  <c r="T11" i="11"/>
  <c r="P11" i="11"/>
  <c r="R11" i="11" s="1"/>
  <c r="O11" i="11"/>
  <c r="M11" i="11"/>
  <c r="N11" i="11" s="1"/>
  <c r="L11" i="11"/>
  <c r="P10" i="11"/>
  <c r="Q10" i="11" s="1"/>
  <c r="O10" i="11"/>
  <c r="N10" i="11"/>
  <c r="M10" i="11"/>
  <c r="L10" i="11"/>
  <c r="P511" i="10"/>
  <c r="Q510" i="10"/>
  <c r="P510" i="10"/>
  <c r="Q509" i="10"/>
  <c r="P509" i="10"/>
  <c r="Q508" i="10"/>
  <c r="P508" i="10"/>
  <c r="O202" i="10"/>
  <c r="M202" i="10"/>
  <c r="N202" i="10" s="1"/>
  <c r="O201" i="10"/>
  <c r="N201" i="10"/>
  <c r="M201" i="10"/>
  <c r="O200" i="10"/>
  <c r="M200" i="10"/>
  <c r="N200" i="10" s="1"/>
  <c r="O199" i="10"/>
  <c r="N199" i="10"/>
  <c r="M199" i="10"/>
  <c r="O198" i="10"/>
  <c r="N198" i="10"/>
  <c r="M198" i="10"/>
  <c r="O197" i="10"/>
  <c r="M197" i="10"/>
  <c r="N197" i="10" s="1"/>
  <c r="O196" i="10"/>
  <c r="M196" i="10"/>
  <c r="N196" i="10" s="1"/>
  <c r="O195" i="10"/>
  <c r="N195" i="10"/>
  <c r="M195" i="10"/>
  <c r="O194" i="10"/>
  <c r="M194" i="10"/>
  <c r="N194" i="10" s="1"/>
  <c r="O193" i="10"/>
  <c r="M193" i="10"/>
  <c r="N193" i="10" s="1"/>
  <c r="O192" i="10"/>
  <c r="M192" i="10"/>
  <c r="N192" i="10" s="1"/>
  <c r="O191" i="10"/>
  <c r="N191" i="10"/>
  <c r="M191" i="10"/>
  <c r="O190" i="10"/>
  <c r="M190" i="10"/>
  <c r="N190" i="10" s="1"/>
  <c r="O189" i="10"/>
  <c r="M189" i="10"/>
  <c r="N189" i="10" s="1"/>
  <c r="O188" i="10"/>
  <c r="M188" i="10"/>
  <c r="N188" i="10" s="1"/>
  <c r="O187" i="10"/>
  <c r="N187" i="10"/>
  <c r="M187" i="10"/>
  <c r="O186" i="10"/>
  <c r="M186" i="10"/>
  <c r="N186" i="10" s="1"/>
  <c r="O185" i="10"/>
  <c r="M185" i="10"/>
  <c r="N185" i="10" s="1"/>
  <c r="O184" i="10"/>
  <c r="M184" i="10"/>
  <c r="N184" i="10" s="1"/>
  <c r="O183" i="10"/>
  <c r="N183" i="10"/>
  <c r="M183" i="10"/>
  <c r="O182" i="10"/>
  <c r="M182" i="10"/>
  <c r="N182" i="10" s="1"/>
  <c r="O181" i="10"/>
  <c r="M181" i="10"/>
  <c r="N181" i="10" s="1"/>
  <c r="O180" i="10"/>
  <c r="M180" i="10"/>
  <c r="N180" i="10" s="1"/>
  <c r="O179" i="10"/>
  <c r="N179" i="10"/>
  <c r="M179" i="10"/>
  <c r="O178" i="10"/>
  <c r="M178" i="10"/>
  <c r="N178" i="10" s="1"/>
  <c r="O177" i="10"/>
  <c r="N177" i="10"/>
  <c r="M177" i="10"/>
  <c r="O176" i="10"/>
  <c r="M176" i="10"/>
  <c r="N176" i="10" s="1"/>
  <c r="O175" i="10"/>
  <c r="N175" i="10"/>
  <c r="M175" i="10"/>
  <c r="O174" i="10"/>
  <c r="N174" i="10"/>
  <c r="M174" i="10"/>
  <c r="O173" i="10"/>
  <c r="N173" i="10"/>
  <c r="M173" i="10"/>
  <c r="O172" i="10"/>
  <c r="M172" i="10"/>
  <c r="N172" i="10" s="1"/>
  <c r="O171" i="10"/>
  <c r="N171" i="10"/>
  <c r="M171" i="10"/>
  <c r="P170" i="10"/>
  <c r="Q170" i="10" s="1"/>
  <c r="O170" i="10"/>
  <c r="M170" i="10"/>
  <c r="N170" i="10" s="1"/>
  <c r="L170" i="10"/>
  <c r="O169" i="10"/>
  <c r="P169" i="10" s="1"/>
  <c r="Q169" i="10" s="1"/>
  <c r="M169" i="10"/>
  <c r="N169" i="10" s="1"/>
  <c r="L169" i="10"/>
  <c r="O168" i="10"/>
  <c r="P168" i="10" s="1"/>
  <c r="Q168" i="10" s="1"/>
  <c r="M168" i="10"/>
  <c r="N168" i="10" s="1"/>
  <c r="L168" i="10"/>
  <c r="O167" i="10"/>
  <c r="P167" i="10" s="1"/>
  <c r="Q167" i="10" s="1"/>
  <c r="N167" i="10"/>
  <c r="M167" i="10"/>
  <c r="L167" i="10"/>
  <c r="O166" i="10"/>
  <c r="P166" i="10" s="1"/>
  <c r="Q166" i="10" s="1"/>
  <c r="M166" i="10"/>
  <c r="N166" i="10" s="1"/>
  <c r="L166" i="10"/>
  <c r="Q165" i="10"/>
  <c r="O165" i="10"/>
  <c r="P165" i="10" s="1"/>
  <c r="M165" i="10"/>
  <c r="N165" i="10" s="1"/>
  <c r="L165" i="10"/>
  <c r="O164" i="10"/>
  <c r="P164" i="10" s="1"/>
  <c r="Q164" i="10" s="1"/>
  <c r="M164" i="10"/>
  <c r="N164" i="10" s="1"/>
  <c r="L164" i="10"/>
  <c r="O163" i="10"/>
  <c r="P163" i="10" s="1"/>
  <c r="Q163" i="10" s="1"/>
  <c r="M163" i="10"/>
  <c r="N163" i="10" s="1"/>
  <c r="L163" i="10"/>
  <c r="P162" i="10"/>
  <c r="Q162" i="10" s="1"/>
  <c r="O162" i="10"/>
  <c r="M162" i="10"/>
  <c r="N162" i="10" s="1"/>
  <c r="L162" i="10"/>
  <c r="O161" i="10"/>
  <c r="P161" i="10" s="1"/>
  <c r="Q161" i="10" s="1"/>
  <c r="M161" i="10"/>
  <c r="N161" i="10" s="1"/>
  <c r="L161" i="10"/>
  <c r="O160" i="10"/>
  <c r="P160" i="10" s="1"/>
  <c r="Q160" i="10" s="1"/>
  <c r="M160" i="10"/>
  <c r="N160" i="10" s="1"/>
  <c r="L160" i="10"/>
  <c r="O159" i="10"/>
  <c r="P159" i="10" s="1"/>
  <c r="Q159" i="10" s="1"/>
  <c r="N159" i="10"/>
  <c r="M159" i="10"/>
  <c r="L159" i="10"/>
  <c r="O158" i="10"/>
  <c r="P158" i="10" s="1"/>
  <c r="Q158" i="10" s="1"/>
  <c r="M158" i="10"/>
  <c r="N158" i="10" s="1"/>
  <c r="L158" i="10"/>
  <c r="Q157" i="10"/>
  <c r="O157" i="10"/>
  <c r="P157" i="10" s="1"/>
  <c r="M157" i="10"/>
  <c r="N157" i="10" s="1"/>
  <c r="L157" i="10"/>
  <c r="O156" i="10"/>
  <c r="P156" i="10" s="1"/>
  <c r="Q156" i="10" s="1"/>
  <c r="M156" i="10"/>
  <c r="N156" i="10" s="1"/>
  <c r="L156" i="10"/>
  <c r="O155" i="10"/>
  <c r="P155" i="10" s="1"/>
  <c r="Q155" i="10" s="1"/>
  <c r="M155" i="10"/>
  <c r="N155" i="10" s="1"/>
  <c r="L155" i="10"/>
  <c r="P154" i="10"/>
  <c r="Q154" i="10" s="1"/>
  <c r="O154" i="10"/>
  <c r="M154" i="10"/>
  <c r="N154" i="10" s="1"/>
  <c r="L154" i="10"/>
  <c r="O153" i="10"/>
  <c r="P153" i="10" s="1"/>
  <c r="Q153" i="10" s="1"/>
  <c r="M153" i="10"/>
  <c r="N153" i="10" s="1"/>
  <c r="L153" i="10"/>
  <c r="O152" i="10"/>
  <c r="P152" i="10" s="1"/>
  <c r="Q152" i="10" s="1"/>
  <c r="M152" i="10"/>
  <c r="N152" i="10" s="1"/>
  <c r="L152" i="10"/>
  <c r="P151" i="10"/>
  <c r="Q151" i="10" s="1"/>
  <c r="O151" i="10"/>
  <c r="M151" i="10"/>
  <c r="N151" i="10" s="1"/>
  <c r="L151" i="10"/>
  <c r="O150" i="10"/>
  <c r="P150" i="10" s="1"/>
  <c r="Q150" i="10" s="1"/>
  <c r="N150" i="10"/>
  <c r="M150" i="10"/>
  <c r="L150" i="10"/>
  <c r="O149" i="10"/>
  <c r="P149" i="10" s="1"/>
  <c r="Q149" i="10" s="1"/>
  <c r="M149" i="10"/>
  <c r="N149" i="10" s="1"/>
  <c r="L149" i="10"/>
  <c r="O148" i="10"/>
  <c r="P148" i="10" s="1"/>
  <c r="Q148" i="10" s="1"/>
  <c r="M148" i="10"/>
  <c r="N148" i="10" s="1"/>
  <c r="L148" i="10"/>
  <c r="P147" i="10"/>
  <c r="Q147" i="10" s="1"/>
  <c r="O147" i="10"/>
  <c r="M147" i="10"/>
  <c r="N147" i="10" s="1"/>
  <c r="L147" i="10"/>
  <c r="O146" i="10"/>
  <c r="P146" i="10" s="1"/>
  <c r="Q146" i="10" s="1"/>
  <c r="N146" i="10"/>
  <c r="M146" i="10"/>
  <c r="L146" i="10"/>
  <c r="O145" i="10"/>
  <c r="P145" i="10" s="1"/>
  <c r="Q145" i="10" s="1"/>
  <c r="M145" i="10"/>
  <c r="N145" i="10" s="1"/>
  <c r="L145" i="10"/>
  <c r="O144" i="10"/>
  <c r="P144" i="10" s="1"/>
  <c r="Q144" i="10" s="1"/>
  <c r="M144" i="10"/>
  <c r="N144" i="10" s="1"/>
  <c r="L144" i="10"/>
  <c r="P143" i="10"/>
  <c r="Q143" i="10" s="1"/>
  <c r="O143" i="10"/>
  <c r="M143" i="10"/>
  <c r="N143" i="10" s="1"/>
  <c r="L143" i="10"/>
  <c r="O142" i="10"/>
  <c r="P142" i="10" s="1"/>
  <c r="Q142" i="10" s="1"/>
  <c r="N142" i="10"/>
  <c r="M142" i="10"/>
  <c r="L142" i="10"/>
  <c r="O141" i="10"/>
  <c r="P141" i="10" s="1"/>
  <c r="Q141" i="10" s="1"/>
  <c r="M141" i="10"/>
  <c r="N141" i="10" s="1"/>
  <c r="L141" i="10"/>
  <c r="O140" i="10"/>
  <c r="P140" i="10" s="1"/>
  <c r="Q140" i="10" s="1"/>
  <c r="M140" i="10"/>
  <c r="N140" i="10" s="1"/>
  <c r="L140" i="10"/>
  <c r="P139" i="10"/>
  <c r="Q139" i="10" s="1"/>
  <c r="O139" i="10"/>
  <c r="M139" i="10"/>
  <c r="N139" i="10" s="1"/>
  <c r="L139" i="10"/>
  <c r="O138" i="10"/>
  <c r="P138" i="10" s="1"/>
  <c r="Q138" i="10" s="1"/>
  <c r="N138" i="10"/>
  <c r="M138" i="10"/>
  <c r="L138" i="10"/>
  <c r="O137" i="10"/>
  <c r="P137" i="10" s="1"/>
  <c r="Q137" i="10" s="1"/>
  <c r="M137" i="10"/>
  <c r="N137" i="10" s="1"/>
  <c r="L137" i="10"/>
  <c r="O136" i="10"/>
  <c r="P136" i="10" s="1"/>
  <c r="Q136" i="10" s="1"/>
  <c r="M136" i="10"/>
  <c r="N136" i="10" s="1"/>
  <c r="L136" i="10"/>
  <c r="P135" i="10"/>
  <c r="Q135" i="10" s="1"/>
  <c r="O135" i="10"/>
  <c r="M135" i="10"/>
  <c r="N135" i="10" s="1"/>
  <c r="L135" i="10"/>
  <c r="O134" i="10"/>
  <c r="P134" i="10" s="1"/>
  <c r="Q134" i="10" s="1"/>
  <c r="N134" i="10"/>
  <c r="M134" i="10"/>
  <c r="L134" i="10"/>
  <c r="O133" i="10"/>
  <c r="P133" i="10" s="1"/>
  <c r="Q133" i="10" s="1"/>
  <c r="M133" i="10"/>
  <c r="N133" i="10" s="1"/>
  <c r="L133" i="10"/>
  <c r="O132" i="10"/>
  <c r="P132" i="10" s="1"/>
  <c r="Q132" i="10" s="1"/>
  <c r="M132" i="10"/>
  <c r="N132" i="10" s="1"/>
  <c r="L132" i="10"/>
  <c r="P131" i="10"/>
  <c r="Q131" i="10" s="1"/>
  <c r="O131" i="10"/>
  <c r="M131" i="10"/>
  <c r="N131" i="10" s="1"/>
  <c r="L131" i="10"/>
  <c r="O130" i="10"/>
  <c r="P130" i="10" s="1"/>
  <c r="Q130" i="10" s="1"/>
  <c r="N130" i="10"/>
  <c r="M130" i="10"/>
  <c r="L130" i="10"/>
  <c r="O129" i="10"/>
  <c r="P129" i="10" s="1"/>
  <c r="Q129" i="10" s="1"/>
  <c r="M129" i="10"/>
  <c r="N129" i="10" s="1"/>
  <c r="L129" i="10"/>
  <c r="O128" i="10"/>
  <c r="P128" i="10" s="1"/>
  <c r="Q128" i="10" s="1"/>
  <c r="M128" i="10"/>
  <c r="N128" i="10" s="1"/>
  <c r="L128" i="10"/>
  <c r="P127" i="10"/>
  <c r="Q127" i="10" s="1"/>
  <c r="O127" i="10"/>
  <c r="M127" i="10"/>
  <c r="N127" i="10" s="1"/>
  <c r="L127" i="10"/>
  <c r="O126" i="10"/>
  <c r="P126" i="10" s="1"/>
  <c r="Q126" i="10" s="1"/>
  <c r="N126" i="10"/>
  <c r="M126" i="10"/>
  <c r="L126" i="10"/>
  <c r="O125" i="10"/>
  <c r="P125" i="10" s="1"/>
  <c r="Q125" i="10" s="1"/>
  <c r="M125" i="10"/>
  <c r="N125" i="10" s="1"/>
  <c r="L125" i="10"/>
  <c r="O124" i="10"/>
  <c r="P124" i="10" s="1"/>
  <c r="Q124" i="10" s="1"/>
  <c r="M124" i="10"/>
  <c r="N124" i="10" s="1"/>
  <c r="L124" i="10"/>
  <c r="P123" i="10"/>
  <c r="Q123" i="10" s="1"/>
  <c r="O123" i="10"/>
  <c r="M123" i="10"/>
  <c r="N123" i="10" s="1"/>
  <c r="L123" i="10"/>
  <c r="O122" i="10"/>
  <c r="P122" i="10" s="1"/>
  <c r="Q122" i="10" s="1"/>
  <c r="N122" i="10"/>
  <c r="M122" i="10"/>
  <c r="L122" i="10"/>
  <c r="O121" i="10"/>
  <c r="P121" i="10" s="1"/>
  <c r="Q121" i="10" s="1"/>
  <c r="M121" i="10"/>
  <c r="N121" i="10" s="1"/>
  <c r="L121" i="10"/>
  <c r="O120" i="10"/>
  <c r="P120" i="10" s="1"/>
  <c r="Q120" i="10" s="1"/>
  <c r="M120" i="10"/>
  <c r="N120" i="10" s="1"/>
  <c r="L120" i="10"/>
  <c r="P119" i="10"/>
  <c r="Q119" i="10" s="1"/>
  <c r="O119" i="10"/>
  <c r="M119" i="10"/>
  <c r="N119" i="10" s="1"/>
  <c r="L119" i="10"/>
  <c r="O118" i="10"/>
  <c r="P118" i="10" s="1"/>
  <c r="Q118" i="10" s="1"/>
  <c r="N118" i="10"/>
  <c r="M118" i="10"/>
  <c r="L118" i="10"/>
  <c r="O117" i="10"/>
  <c r="P117" i="10" s="1"/>
  <c r="Q117" i="10" s="1"/>
  <c r="M117" i="10"/>
  <c r="N117" i="10" s="1"/>
  <c r="L117" i="10"/>
  <c r="O116" i="10"/>
  <c r="P116" i="10" s="1"/>
  <c r="Q116" i="10" s="1"/>
  <c r="M116" i="10"/>
  <c r="N116" i="10" s="1"/>
  <c r="L116" i="10"/>
  <c r="P115" i="10"/>
  <c r="Q115" i="10" s="1"/>
  <c r="O115" i="10"/>
  <c r="M115" i="10"/>
  <c r="N115" i="10" s="1"/>
  <c r="L115" i="10"/>
  <c r="O114" i="10"/>
  <c r="P114" i="10" s="1"/>
  <c r="Q114" i="10" s="1"/>
  <c r="N114" i="10"/>
  <c r="M114" i="10"/>
  <c r="L114" i="10"/>
  <c r="O113" i="10"/>
  <c r="P113" i="10" s="1"/>
  <c r="Q113" i="10" s="1"/>
  <c r="M113" i="10"/>
  <c r="N113" i="10" s="1"/>
  <c r="L113" i="10"/>
  <c r="O112" i="10"/>
  <c r="P112" i="10" s="1"/>
  <c r="Q112" i="10" s="1"/>
  <c r="M112" i="10"/>
  <c r="N112" i="10" s="1"/>
  <c r="L112" i="10"/>
  <c r="P111" i="10"/>
  <c r="Q111" i="10" s="1"/>
  <c r="O111" i="10"/>
  <c r="M111" i="10"/>
  <c r="N111" i="10" s="1"/>
  <c r="L111" i="10"/>
  <c r="O110" i="10"/>
  <c r="P110" i="10" s="1"/>
  <c r="Q110" i="10" s="1"/>
  <c r="N110" i="10"/>
  <c r="M110" i="10"/>
  <c r="L110" i="10"/>
  <c r="O109" i="10"/>
  <c r="P109" i="10" s="1"/>
  <c r="Q109" i="10" s="1"/>
  <c r="M109" i="10"/>
  <c r="N109" i="10" s="1"/>
  <c r="L109" i="10"/>
  <c r="O108" i="10"/>
  <c r="P108" i="10" s="1"/>
  <c r="Q108" i="10" s="1"/>
  <c r="M108" i="10"/>
  <c r="N108" i="10" s="1"/>
  <c r="L108" i="10"/>
  <c r="P107" i="10"/>
  <c r="Q107" i="10" s="1"/>
  <c r="O107" i="10"/>
  <c r="M107" i="10"/>
  <c r="N107" i="10" s="1"/>
  <c r="L107" i="10"/>
  <c r="O106" i="10"/>
  <c r="P106" i="10" s="1"/>
  <c r="Q106" i="10" s="1"/>
  <c r="N106" i="10"/>
  <c r="M106" i="10"/>
  <c r="L106" i="10"/>
  <c r="O105" i="10"/>
  <c r="P105" i="10" s="1"/>
  <c r="Q105" i="10" s="1"/>
  <c r="M105" i="10"/>
  <c r="N105" i="10" s="1"/>
  <c r="L105" i="10"/>
  <c r="O104" i="10"/>
  <c r="P104" i="10" s="1"/>
  <c r="Q104" i="10" s="1"/>
  <c r="M104" i="10"/>
  <c r="N104" i="10" s="1"/>
  <c r="L104" i="10"/>
  <c r="P103" i="10"/>
  <c r="Q103" i="10" s="1"/>
  <c r="O103" i="10"/>
  <c r="M103" i="10"/>
  <c r="N103" i="10" s="1"/>
  <c r="L103" i="10"/>
  <c r="Q102" i="10"/>
  <c r="P102" i="10"/>
  <c r="O102" i="10"/>
  <c r="N102" i="10"/>
  <c r="M102" i="10"/>
  <c r="L102" i="10"/>
  <c r="O101" i="10"/>
  <c r="P101" i="10" s="1"/>
  <c r="Q101" i="10" s="1"/>
  <c r="N101" i="10"/>
  <c r="M101" i="10"/>
  <c r="L101" i="10"/>
  <c r="O100" i="10"/>
  <c r="P100" i="10" s="1"/>
  <c r="Q100" i="10" s="1"/>
  <c r="M100" i="10"/>
  <c r="N100" i="10" s="1"/>
  <c r="L100" i="10"/>
  <c r="P99" i="10"/>
  <c r="Q99" i="10" s="1"/>
  <c r="O99" i="10"/>
  <c r="M99" i="10"/>
  <c r="N99" i="10" s="1"/>
  <c r="L99" i="10"/>
  <c r="Q98" i="10"/>
  <c r="P98" i="10"/>
  <c r="O98" i="10"/>
  <c r="N98" i="10"/>
  <c r="M98" i="10"/>
  <c r="L98" i="10"/>
  <c r="O97" i="10"/>
  <c r="P97" i="10" s="1"/>
  <c r="Q97" i="10" s="1"/>
  <c r="N97" i="10"/>
  <c r="M97" i="10"/>
  <c r="L97" i="10"/>
  <c r="O96" i="10"/>
  <c r="P96" i="10" s="1"/>
  <c r="Q96" i="10" s="1"/>
  <c r="M96" i="10"/>
  <c r="N96" i="10" s="1"/>
  <c r="L96" i="10"/>
  <c r="P95" i="10"/>
  <c r="Q95" i="10" s="1"/>
  <c r="O95" i="10"/>
  <c r="M95" i="10"/>
  <c r="N95" i="10" s="1"/>
  <c r="L95" i="10"/>
  <c r="Q94" i="10"/>
  <c r="P94" i="10"/>
  <c r="O94" i="10"/>
  <c r="N94" i="10"/>
  <c r="M94" i="10"/>
  <c r="L94" i="10"/>
  <c r="Q93" i="10"/>
  <c r="O93" i="10"/>
  <c r="P93" i="10" s="1"/>
  <c r="N93" i="10"/>
  <c r="M93" i="10"/>
  <c r="L93" i="10"/>
  <c r="O92" i="10"/>
  <c r="P92" i="10" s="1"/>
  <c r="Q92" i="10" s="1"/>
  <c r="M92" i="10"/>
  <c r="N92" i="10" s="1"/>
  <c r="L92" i="10"/>
  <c r="P91" i="10"/>
  <c r="Q91" i="10" s="1"/>
  <c r="O91" i="10"/>
  <c r="M91" i="10"/>
  <c r="N91" i="10" s="1"/>
  <c r="L91" i="10"/>
  <c r="Q90" i="10"/>
  <c r="P90" i="10"/>
  <c r="O90" i="10"/>
  <c r="N90" i="10"/>
  <c r="M90" i="10"/>
  <c r="L90" i="10"/>
  <c r="Q89" i="10"/>
  <c r="O89" i="10"/>
  <c r="P89" i="10" s="1"/>
  <c r="N89" i="10"/>
  <c r="M89" i="10"/>
  <c r="L89" i="10"/>
  <c r="O88" i="10"/>
  <c r="P88" i="10" s="1"/>
  <c r="Q88" i="10" s="1"/>
  <c r="M88" i="10"/>
  <c r="N88" i="10" s="1"/>
  <c r="L88" i="10"/>
  <c r="P87" i="10"/>
  <c r="Q87" i="10" s="1"/>
  <c r="O87" i="10"/>
  <c r="M87" i="10"/>
  <c r="N87" i="10" s="1"/>
  <c r="L87" i="10"/>
  <c r="Q86" i="10"/>
  <c r="P86" i="10"/>
  <c r="O86" i="10"/>
  <c r="N86" i="10"/>
  <c r="M86" i="10"/>
  <c r="L86" i="10"/>
  <c r="O85" i="10"/>
  <c r="P85" i="10" s="1"/>
  <c r="Q85" i="10" s="1"/>
  <c r="N85" i="10"/>
  <c r="M85" i="10"/>
  <c r="L85" i="10"/>
  <c r="O84" i="10"/>
  <c r="P84" i="10" s="1"/>
  <c r="Q84" i="10" s="1"/>
  <c r="M84" i="10"/>
  <c r="N84" i="10" s="1"/>
  <c r="L84" i="10"/>
  <c r="P83" i="10"/>
  <c r="Q83" i="10" s="1"/>
  <c r="O83" i="10"/>
  <c r="M83" i="10"/>
  <c r="N83" i="10" s="1"/>
  <c r="L83" i="10"/>
  <c r="Q82" i="10"/>
  <c r="P82" i="10"/>
  <c r="O82" i="10"/>
  <c r="N82" i="10"/>
  <c r="M82" i="10"/>
  <c r="L82" i="10"/>
  <c r="O81" i="10"/>
  <c r="P81" i="10" s="1"/>
  <c r="Q81" i="10" s="1"/>
  <c r="N81" i="10"/>
  <c r="M81" i="10"/>
  <c r="L81" i="10"/>
  <c r="O80" i="10"/>
  <c r="P80" i="10" s="1"/>
  <c r="Q80" i="10" s="1"/>
  <c r="M80" i="10"/>
  <c r="N80" i="10" s="1"/>
  <c r="L80" i="10"/>
  <c r="P79" i="10"/>
  <c r="Q79" i="10" s="1"/>
  <c r="O79" i="10"/>
  <c r="M79" i="10"/>
  <c r="N79" i="10" s="1"/>
  <c r="L79" i="10"/>
  <c r="Q78" i="10"/>
  <c r="P78" i="10"/>
  <c r="O78" i="10"/>
  <c r="N78" i="10"/>
  <c r="M78" i="10"/>
  <c r="L78" i="10"/>
  <c r="Q77" i="10"/>
  <c r="O77" i="10"/>
  <c r="N77" i="10"/>
  <c r="M77" i="10"/>
  <c r="L77" i="10"/>
  <c r="O76" i="10"/>
  <c r="P76" i="10" s="1"/>
  <c r="Q76" i="10" s="1"/>
  <c r="N76" i="10"/>
  <c r="M76" i="10"/>
  <c r="L76" i="10"/>
  <c r="O75" i="10"/>
  <c r="P75" i="10" s="1"/>
  <c r="Q75" i="10" s="1"/>
  <c r="M75" i="10"/>
  <c r="N75" i="10" s="1"/>
  <c r="L75" i="10"/>
  <c r="P74" i="10"/>
  <c r="Q74" i="10" s="1"/>
  <c r="O74" i="10"/>
  <c r="M74" i="10"/>
  <c r="N74" i="10" s="1"/>
  <c r="L74" i="10"/>
  <c r="P73" i="10"/>
  <c r="Q73" i="10" s="1"/>
  <c r="O73" i="10"/>
  <c r="N73" i="10"/>
  <c r="M73" i="10"/>
  <c r="L73" i="10"/>
  <c r="O72" i="10"/>
  <c r="P72" i="10" s="1"/>
  <c r="Q72" i="10" s="1"/>
  <c r="N72" i="10"/>
  <c r="M72" i="10"/>
  <c r="L72" i="10"/>
  <c r="O71" i="10"/>
  <c r="P71" i="10" s="1"/>
  <c r="Q71" i="10" s="1"/>
  <c r="M71" i="10"/>
  <c r="N71" i="10" s="1"/>
  <c r="L71" i="10"/>
  <c r="P70" i="10"/>
  <c r="Q70" i="10" s="1"/>
  <c r="O70" i="10"/>
  <c r="M70" i="10"/>
  <c r="N70" i="10" s="1"/>
  <c r="L70" i="10"/>
  <c r="P69" i="10"/>
  <c r="Q69" i="10" s="1"/>
  <c r="O69" i="10"/>
  <c r="N69" i="10"/>
  <c r="M69" i="10"/>
  <c r="L69" i="10"/>
  <c r="O68" i="10"/>
  <c r="P68" i="10" s="1"/>
  <c r="Q68" i="10" s="1"/>
  <c r="N68" i="10"/>
  <c r="M68" i="10"/>
  <c r="L68" i="10"/>
  <c r="O67" i="10"/>
  <c r="P67" i="10" s="1"/>
  <c r="Q67" i="10" s="1"/>
  <c r="M67" i="10"/>
  <c r="N67" i="10" s="1"/>
  <c r="L67" i="10"/>
  <c r="P66" i="10"/>
  <c r="Q66" i="10" s="1"/>
  <c r="O66" i="10"/>
  <c r="M66" i="10"/>
  <c r="N66" i="10" s="1"/>
  <c r="L66" i="10"/>
  <c r="P65" i="10"/>
  <c r="Q65" i="10" s="1"/>
  <c r="O65" i="10"/>
  <c r="N65" i="10"/>
  <c r="M65" i="10"/>
  <c r="L65" i="10"/>
  <c r="O64" i="10"/>
  <c r="P64" i="10" s="1"/>
  <c r="Q64" i="10" s="1"/>
  <c r="N64" i="10"/>
  <c r="M64" i="10"/>
  <c r="L64" i="10"/>
  <c r="O63" i="10"/>
  <c r="P63" i="10" s="1"/>
  <c r="Q63" i="10" s="1"/>
  <c r="M63" i="10"/>
  <c r="N63" i="10" s="1"/>
  <c r="L63" i="10"/>
  <c r="P62" i="10"/>
  <c r="Q62" i="10" s="1"/>
  <c r="O62" i="10"/>
  <c r="M62" i="10"/>
  <c r="N62" i="10" s="1"/>
  <c r="L62" i="10"/>
  <c r="P61" i="10"/>
  <c r="Q61" i="10" s="1"/>
  <c r="O61" i="10"/>
  <c r="N61" i="10"/>
  <c r="M61" i="10"/>
  <c r="L61" i="10"/>
  <c r="O60" i="10"/>
  <c r="P60" i="10" s="1"/>
  <c r="Q60" i="10" s="1"/>
  <c r="N60" i="10"/>
  <c r="M60" i="10"/>
  <c r="L60" i="10"/>
  <c r="O59" i="10"/>
  <c r="P59" i="10" s="1"/>
  <c r="Q59" i="10" s="1"/>
  <c r="M59" i="10"/>
  <c r="N59" i="10" s="1"/>
  <c r="L59" i="10"/>
  <c r="P58" i="10"/>
  <c r="Q58" i="10" s="1"/>
  <c r="O58" i="10"/>
  <c r="M58" i="10"/>
  <c r="N58" i="10" s="1"/>
  <c r="L58" i="10"/>
  <c r="P57" i="10"/>
  <c r="Q57" i="10" s="1"/>
  <c r="O57" i="10"/>
  <c r="N57" i="10"/>
  <c r="M57" i="10"/>
  <c r="L57" i="10"/>
  <c r="O56" i="10"/>
  <c r="P56" i="10" s="1"/>
  <c r="Q56" i="10" s="1"/>
  <c r="N56" i="10"/>
  <c r="M56" i="10"/>
  <c r="L56" i="10"/>
  <c r="O55" i="10"/>
  <c r="P55" i="10" s="1"/>
  <c r="Q55" i="10" s="1"/>
  <c r="M55" i="10"/>
  <c r="N55" i="10" s="1"/>
  <c r="L55" i="10"/>
  <c r="P54" i="10"/>
  <c r="Q54" i="10" s="1"/>
  <c r="O54" i="10"/>
  <c r="M54" i="10"/>
  <c r="N54" i="10" s="1"/>
  <c r="L54" i="10"/>
  <c r="P53" i="10"/>
  <c r="Q53" i="10" s="1"/>
  <c r="O53" i="10"/>
  <c r="N53" i="10"/>
  <c r="M53" i="10"/>
  <c r="L53" i="10"/>
  <c r="O52" i="10"/>
  <c r="P52" i="10" s="1"/>
  <c r="Q52" i="10" s="1"/>
  <c r="N52" i="10"/>
  <c r="M52" i="10"/>
  <c r="L52" i="10"/>
  <c r="O51" i="10"/>
  <c r="P51" i="10" s="1"/>
  <c r="Q51" i="10" s="1"/>
  <c r="M51" i="10"/>
  <c r="N51" i="10" s="1"/>
  <c r="L51" i="10"/>
  <c r="P50" i="10"/>
  <c r="Q50" i="10" s="1"/>
  <c r="O50" i="10"/>
  <c r="M50" i="10"/>
  <c r="N50" i="10" s="1"/>
  <c r="L50" i="10"/>
  <c r="P49" i="10"/>
  <c r="Q49" i="10" s="1"/>
  <c r="O49" i="10"/>
  <c r="N49" i="10"/>
  <c r="M49" i="10"/>
  <c r="L49" i="10"/>
  <c r="O48" i="10"/>
  <c r="P48" i="10" s="1"/>
  <c r="Q48" i="10" s="1"/>
  <c r="N48" i="10"/>
  <c r="M48" i="10"/>
  <c r="L48" i="10"/>
  <c r="O47" i="10"/>
  <c r="P47" i="10" s="1"/>
  <c r="Q47" i="10" s="1"/>
  <c r="M47" i="10"/>
  <c r="N47" i="10" s="1"/>
  <c r="L47" i="10"/>
  <c r="P46" i="10"/>
  <c r="Q46" i="10" s="1"/>
  <c r="O46" i="10"/>
  <c r="M46" i="10"/>
  <c r="N46" i="10" s="1"/>
  <c r="L46" i="10"/>
  <c r="P45" i="10"/>
  <c r="Q45" i="10" s="1"/>
  <c r="O45" i="10"/>
  <c r="N45" i="10"/>
  <c r="M45" i="10"/>
  <c r="L45" i="10"/>
  <c r="O44" i="10"/>
  <c r="P44" i="10" s="1"/>
  <c r="Q44" i="10" s="1"/>
  <c r="N44" i="10"/>
  <c r="M44" i="10"/>
  <c r="L44" i="10"/>
  <c r="O43" i="10"/>
  <c r="P43" i="10" s="1"/>
  <c r="Q43" i="10" s="1"/>
  <c r="M43" i="10"/>
  <c r="N43" i="10" s="1"/>
  <c r="L43" i="10"/>
  <c r="P42" i="10"/>
  <c r="Q42" i="10" s="1"/>
  <c r="O42" i="10"/>
  <c r="M42" i="10"/>
  <c r="N42" i="10" s="1"/>
  <c r="L42" i="10"/>
  <c r="P41" i="10"/>
  <c r="Q41" i="10" s="1"/>
  <c r="O41" i="10"/>
  <c r="N41" i="10"/>
  <c r="M41" i="10"/>
  <c r="L41" i="10"/>
  <c r="O40" i="10"/>
  <c r="P40" i="10" s="1"/>
  <c r="Q40" i="10" s="1"/>
  <c r="N40" i="10"/>
  <c r="M40" i="10"/>
  <c r="L40" i="10"/>
  <c r="O39" i="10"/>
  <c r="P39" i="10" s="1"/>
  <c r="Q39" i="10" s="1"/>
  <c r="M39" i="10"/>
  <c r="N39" i="10" s="1"/>
  <c r="L39" i="10"/>
  <c r="P38" i="10"/>
  <c r="Q38" i="10" s="1"/>
  <c r="O38" i="10"/>
  <c r="M38" i="10"/>
  <c r="N38" i="10" s="1"/>
  <c r="L38" i="10"/>
  <c r="P37" i="10"/>
  <c r="Q37" i="10" s="1"/>
  <c r="O37" i="10"/>
  <c r="N37" i="10"/>
  <c r="M37" i="10"/>
  <c r="L37" i="10"/>
  <c r="O36" i="10"/>
  <c r="P36" i="10" s="1"/>
  <c r="Q36" i="10" s="1"/>
  <c r="N36" i="10"/>
  <c r="M36" i="10"/>
  <c r="L36" i="10"/>
  <c r="O35" i="10"/>
  <c r="P35" i="10" s="1"/>
  <c r="Q35" i="10" s="1"/>
  <c r="M35" i="10"/>
  <c r="N35" i="10" s="1"/>
  <c r="L35" i="10"/>
  <c r="P34" i="10"/>
  <c r="Q34" i="10" s="1"/>
  <c r="O34" i="10"/>
  <c r="M34" i="10"/>
  <c r="N34" i="10" s="1"/>
  <c r="L34" i="10"/>
  <c r="P33" i="10"/>
  <c r="Q33" i="10" s="1"/>
  <c r="O33" i="10"/>
  <c r="N33" i="10"/>
  <c r="M33" i="10"/>
  <c r="L33" i="10"/>
  <c r="O32" i="10"/>
  <c r="P32" i="10" s="1"/>
  <c r="Q32" i="10" s="1"/>
  <c r="N32" i="10"/>
  <c r="M32" i="10"/>
  <c r="L32" i="10"/>
  <c r="O31" i="10"/>
  <c r="P31" i="10" s="1"/>
  <c r="Q31" i="10" s="1"/>
  <c r="M31" i="10"/>
  <c r="N31" i="10" s="1"/>
  <c r="L31" i="10"/>
  <c r="P30" i="10"/>
  <c r="Q30" i="10" s="1"/>
  <c r="O30" i="10"/>
  <c r="M30" i="10"/>
  <c r="N30" i="10" s="1"/>
  <c r="L30" i="10"/>
  <c r="P29" i="10"/>
  <c r="Q29" i="10" s="1"/>
  <c r="O29" i="10"/>
  <c r="N29" i="10"/>
  <c r="M29" i="10"/>
  <c r="L29" i="10"/>
  <c r="O28" i="10"/>
  <c r="P28" i="10" s="1"/>
  <c r="Q28" i="10" s="1"/>
  <c r="N28" i="10"/>
  <c r="M28" i="10"/>
  <c r="L28" i="10"/>
  <c r="O27" i="10"/>
  <c r="P27" i="10" s="1"/>
  <c r="Q27" i="10" s="1"/>
  <c r="M27" i="10"/>
  <c r="N27" i="10" s="1"/>
  <c r="L27" i="10"/>
  <c r="P26" i="10"/>
  <c r="Q26" i="10" s="1"/>
  <c r="O26" i="10"/>
  <c r="M26" i="10"/>
  <c r="N26" i="10" s="1"/>
  <c r="L26" i="10"/>
  <c r="P25" i="10"/>
  <c r="Q25" i="10" s="1"/>
  <c r="O25" i="10"/>
  <c r="N25" i="10"/>
  <c r="M25" i="10"/>
  <c r="L25" i="10"/>
  <c r="O24" i="10"/>
  <c r="P24" i="10" s="1"/>
  <c r="Q24" i="10" s="1"/>
  <c r="N24" i="10"/>
  <c r="M24" i="10"/>
  <c r="L24" i="10"/>
  <c r="O23" i="10"/>
  <c r="P23" i="10" s="1"/>
  <c r="Q23" i="10" s="1"/>
  <c r="M23" i="10"/>
  <c r="N23" i="10" s="1"/>
  <c r="L23" i="10"/>
  <c r="P22" i="10"/>
  <c r="Q22" i="10" s="1"/>
  <c r="O22" i="10"/>
  <c r="M22" i="10"/>
  <c r="N22" i="10" s="1"/>
  <c r="L22" i="10"/>
  <c r="P21" i="10"/>
  <c r="Q21" i="10" s="1"/>
  <c r="O21" i="10"/>
  <c r="N21" i="10"/>
  <c r="M21" i="10"/>
  <c r="L21" i="10"/>
  <c r="O20" i="10"/>
  <c r="P20" i="10" s="1"/>
  <c r="Q20" i="10" s="1"/>
  <c r="N20" i="10"/>
  <c r="M20" i="10"/>
  <c r="L20" i="10"/>
  <c r="O19" i="10"/>
  <c r="P19" i="10" s="1"/>
  <c r="Q19" i="10" s="1"/>
  <c r="M19" i="10"/>
  <c r="N19" i="10" s="1"/>
  <c r="L19" i="10"/>
  <c r="P18" i="10"/>
  <c r="Q18" i="10" s="1"/>
  <c r="O18" i="10"/>
  <c r="M18" i="10"/>
  <c r="N18" i="10" s="1"/>
  <c r="L18" i="10"/>
  <c r="P17" i="10"/>
  <c r="Q17" i="10" s="1"/>
  <c r="O17" i="10"/>
  <c r="N17" i="10"/>
  <c r="M17" i="10"/>
  <c r="L17" i="10"/>
  <c r="O16" i="10"/>
  <c r="P16" i="10" s="1"/>
  <c r="Q16" i="10" s="1"/>
  <c r="N16" i="10"/>
  <c r="M16" i="10"/>
  <c r="L16" i="10"/>
  <c r="O15" i="10"/>
  <c r="P15" i="10" s="1"/>
  <c r="Q15" i="10" s="1"/>
  <c r="M15" i="10"/>
  <c r="N15" i="10" s="1"/>
  <c r="L15" i="10"/>
  <c r="P14" i="10"/>
  <c r="Q14" i="10" s="1"/>
  <c r="O14" i="10"/>
  <c r="M14" i="10"/>
  <c r="N14" i="10" s="1"/>
  <c r="L14" i="10"/>
  <c r="P13" i="10"/>
  <c r="Q13" i="10" s="1"/>
  <c r="O13" i="10"/>
  <c r="N13" i="10"/>
  <c r="M13" i="10"/>
  <c r="L13" i="10"/>
  <c r="O12" i="10"/>
  <c r="P12" i="10" s="1"/>
  <c r="Q12" i="10" s="1"/>
  <c r="N12" i="10"/>
  <c r="M12" i="10"/>
  <c r="L12" i="10"/>
  <c r="O11" i="10"/>
  <c r="P11" i="10" s="1"/>
  <c r="Q11" i="10" s="1"/>
  <c r="M11" i="10"/>
  <c r="N11" i="10" s="1"/>
  <c r="L11" i="10"/>
  <c r="P10" i="10"/>
  <c r="Q10" i="10" s="1"/>
  <c r="O10" i="10"/>
  <c r="M10" i="10"/>
  <c r="N10" i="10" s="1"/>
  <c r="L10" i="10"/>
  <c r="S21" i="10"/>
  <c r="S20" i="10"/>
  <c r="S18" i="10"/>
  <c r="S15" i="10"/>
  <c r="S13" i="10"/>
  <c r="S12" i="10"/>
  <c r="S10" i="10"/>
  <c r="S9" i="10" a="1"/>
  <c r="S17" i="10" s="1"/>
  <c r="P219" i="9"/>
  <c r="O219" i="9"/>
  <c r="N219" i="9"/>
  <c r="L219" i="9"/>
  <c r="O218" i="9"/>
  <c r="P218" i="9" s="1"/>
  <c r="N218" i="9"/>
  <c r="L218" i="9"/>
  <c r="O217" i="9"/>
  <c r="P217" i="9" s="1"/>
  <c r="Q217" i="9" s="1"/>
  <c r="N217" i="9"/>
  <c r="M217" i="9"/>
  <c r="L217" i="9"/>
  <c r="P216" i="9"/>
  <c r="O216" i="9"/>
  <c r="N216" i="9"/>
  <c r="L216" i="9"/>
  <c r="O215" i="9"/>
  <c r="P215" i="9" s="1"/>
  <c r="N215" i="9"/>
  <c r="L215" i="9"/>
  <c r="N214" i="9"/>
  <c r="L214" i="9"/>
  <c r="H214" i="9"/>
  <c r="O214" i="9" s="1"/>
  <c r="P214" i="9" s="1"/>
  <c r="P213" i="9"/>
  <c r="N213" i="9"/>
  <c r="L213" i="9"/>
  <c r="H213" i="9"/>
  <c r="O213" i="9" s="1"/>
  <c r="P212" i="9"/>
  <c r="O212" i="9"/>
  <c r="N212" i="9"/>
  <c r="L212" i="9"/>
  <c r="H212" i="9"/>
  <c r="P211" i="9"/>
  <c r="O211" i="9"/>
  <c r="N211" i="9"/>
  <c r="L211" i="9"/>
  <c r="O210" i="9"/>
  <c r="P210" i="9" s="1"/>
  <c r="N210" i="9"/>
  <c r="L210" i="9"/>
  <c r="Q209" i="9"/>
  <c r="P209" i="9"/>
  <c r="O209" i="9"/>
  <c r="N209" i="9"/>
  <c r="M209" i="9"/>
  <c r="L209" i="9"/>
  <c r="P208" i="9"/>
  <c r="O208" i="9"/>
  <c r="N208" i="9"/>
  <c r="L208" i="9"/>
  <c r="O207" i="9"/>
  <c r="P207" i="9" s="1"/>
  <c r="N207" i="9"/>
  <c r="L207" i="9"/>
  <c r="P206" i="9"/>
  <c r="O206" i="9"/>
  <c r="N206" i="9"/>
  <c r="L206" i="9"/>
  <c r="P205" i="9"/>
  <c r="Q205" i="9" s="1"/>
  <c r="O205" i="9"/>
  <c r="M205" i="9"/>
  <c r="N205" i="9" s="1"/>
  <c r="L205" i="9"/>
  <c r="Q204" i="9"/>
  <c r="P204" i="9"/>
  <c r="O204" i="9"/>
  <c r="N204" i="9"/>
  <c r="M204" i="9"/>
  <c r="L204" i="9"/>
  <c r="P203" i="9"/>
  <c r="O203" i="9"/>
  <c r="N203" i="9"/>
  <c r="L203" i="9"/>
  <c r="P202" i="9"/>
  <c r="Q202" i="9" s="1"/>
  <c r="O202" i="9"/>
  <c r="M202" i="9"/>
  <c r="N202" i="9" s="1"/>
  <c r="L202" i="9"/>
  <c r="Q201" i="9"/>
  <c r="P201" i="9"/>
  <c r="O201" i="9"/>
  <c r="N201" i="9"/>
  <c r="M201" i="9"/>
  <c r="L201" i="9"/>
  <c r="P200" i="9"/>
  <c r="O200" i="9"/>
  <c r="N200" i="9"/>
  <c r="L200" i="9"/>
  <c r="P199" i="9"/>
  <c r="Q199" i="9" s="1"/>
  <c r="O199" i="9"/>
  <c r="M199" i="9"/>
  <c r="N199" i="9" s="1"/>
  <c r="L199" i="9"/>
  <c r="P198" i="9"/>
  <c r="O198" i="9"/>
  <c r="N198" i="9"/>
  <c r="L198" i="9"/>
  <c r="O197" i="9"/>
  <c r="P197" i="9" s="1"/>
  <c r="N197" i="9"/>
  <c r="L197" i="9"/>
  <c r="P196" i="9"/>
  <c r="O196" i="9"/>
  <c r="N196" i="9"/>
  <c r="L196" i="9"/>
  <c r="O195" i="9"/>
  <c r="P195" i="9" s="1"/>
  <c r="Q195" i="9" s="1"/>
  <c r="M195" i="9"/>
  <c r="N195" i="9" s="1"/>
  <c r="L195" i="9"/>
  <c r="O194" i="9"/>
  <c r="P194" i="9" s="1"/>
  <c r="N194" i="9"/>
  <c r="L194" i="9"/>
  <c r="P193" i="9"/>
  <c r="O193" i="9"/>
  <c r="N193" i="9"/>
  <c r="L193" i="9"/>
  <c r="O192" i="9"/>
  <c r="P192" i="9" s="1"/>
  <c r="N192" i="9"/>
  <c r="L192" i="9"/>
  <c r="Q191" i="9"/>
  <c r="O191" i="9"/>
  <c r="P191" i="9" s="1"/>
  <c r="N191" i="9"/>
  <c r="M191" i="9"/>
  <c r="L191" i="9"/>
  <c r="O190" i="9"/>
  <c r="P190" i="9" s="1"/>
  <c r="Q190" i="9" s="1"/>
  <c r="M190" i="9"/>
  <c r="N190" i="9" s="1"/>
  <c r="L190" i="9"/>
  <c r="P189" i="9"/>
  <c r="Q189" i="9" s="1"/>
  <c r="O189" i="9"/>
  <c r="M189" i="9"/>
  <c r="N189" i="9" s="1"/>
  <c r="L189" i="9"/>
  <c r="P188" i="9"/>
  <c r="O188" i="9"/>
  <c r="N188" i="9"/>
  <c r="L188" i="9"/>
  <c r="O187" i="9"/>
  <c r="P187" i="9" s="1"/>
  <c r="Q187" i="9" s="1"/>
  <c r="M187" i="9"/>
  <c r="N187" i="9" s="1"/>
  <c r="L187" i="9"/>
  <c r="O186" i="9"/>
  <c r="P186" i="9" s="1"/>
  <c r="N186" i="9"/>
  <c r="L186" i="9"/>
  <c r="P185" i="9"/>
  <c r="N185" i="9"/>
  <c r="L185" i="9"/>
  <c r="H185" i="9"/>
  <c r="O185" i="9" s="1"/>
  <c r="P184" i="9"/>
  <c r="O184" i="9"/>
  <c r="N184" i="9"/>
  <c r="L184" i="9"/>
  <c r="O183" i="9"/>
  <c r="P183" i="9" s="1"/>
  <c r="N183" i="9"/>
  <c r="L183" i="9"/>
  <c r="P182" i="9"/>
  <c r="O182" i="9"/>
  <c r="N182" i="9"/>
  <c r="L182" i="9"/>
  <c r="O181" i="9"/>
  <c r="P181" i="9" s="1"/>
  <c r="N181" i="9"/>
  <c r="L181" i="9"/>
  <c r="P180" i="9"/>
  <c r="O180" i="9"/>
  <c r="N180" i="9"/>
  <c r="L180" i="9"/>
  <c r="O179" i="9"/>
  <c r="P179" i="9" s="1"/>
  <c r="N179" i="9"/>
  <c r="L179" i="9"/>
  <c r="O178" i="9"/>
  <c r="P178" i="9" s="1"/>
  <c r="Q178" i="9" s="1"/>
  <c r="N178" i="9"/>
  <c r="M178" i="9"/>
  <c r="L178" i="9"/>
  <c r="P177" i="9"/>
  <c r="O177" i="9"/>
  <c r="N177" i="9"/>
  <c r="L177" i="9"/>
  <c r="O176" i="9"/>
  <c r="P176" i="9" s="1"/>
  <c r="N176" i="9"/>
  <c r="L176" i="9"/>
  <c r="P175" i="9"/>
  <c r="O175" i="9"/>
  <c r="N175" i="9"/>
  <c r="L175" i="9"/>
  <c r="O174" i="9"/>
  <c r="P174" i="9" s="1"/>
  <c r="N174" i="9"/>
  <c r="L174" i="9"/>
  <c r="P173" i="9"/>
  <c r="O173" i="9"/>
  <c r="N173" i="9"/>
  <c r="L173" i="9"/>
  <c r="O172" i="9"/>
  <c r="P172" i="9" s="1"/>
  <c r="N172" i="9"/>
  <c r="L172" i="9"/>
  <c r="O171" i="9"/>
  <c r="P171" i="9" s="1"/>
  <c r="Q171" i="9" s="1"/>
  <c r="M171" i="9"/>
  <c r="N171" i="9" s="1"/>
  <c r="L171" i="9"/>
  <c r="O170" i="9"/>
  <c r="P170" i="9" s="1"/>
  <c r="N170" i="9"/>
  <c r="L170" i="9"/>
  <c r="P169" i="9"/>
  <c r="O169" i="9"/>
  <c r="N169" i="9"/>
  <c r="L169" i="9"/>
  <c r="O168" i="9"/>
  <c r="P168" i="9" s="1"/>
  <c r="N168" i="9"/>
  <c r="L168" i="9"/>
  <c r="P167" i="9"/>
  <c r="O167" i="9"/>
  <c r="N167" i="9"/>
  <c r="L167" i="9"/>
  <c r="O166" i="9"/>
  <c r="P166" i="9" s="1"/>
  <c r="N166" i="9"/>
  <c r="L166" i="9"/>
  <c r="P165" i="9"/>
  <c r="O165" i="9"/>
  <c r="N165" i="9"/>
  <c r="L165" i="9"/>
  <c r="P164" i="9"/>
  <c r="Q164" i="9" s="1"/>
  <c r="O164" i="9"/>
  <c r="M164" i="9"/>
  <c r="N164" i="9" s="1"/>
  <c r="L164" i="9"/>
  <c r="O163" i="9"/>
  <c r="P163" i="9" s="1"/>
  <c r="N163" i="9"/>
  <c r="L163" i="9"/>
  <c r="O162" i="9"/>
  <c r="P162" i="9" s="1"/>
  <c r="Q162" i="9" s="1"/>
  <c r="M162" i="9"/>
  <c r="N162" i="9" s="1"/>
  <c r="L162" i="9"/>
  <c r="O161" i="9"/>
  <c r="P161" i="9" s="1"/>
  <c r="N161" i="9"/>
  <c r="L161" i="9"/>
  <c r="P160" i="9"/>
  <c r="O160" i="9"/>
  <c r="N160" i="9"/>
  <c r="L160" i="9"/>
  <c r="O159" i="9"/>
  <c r="P159" i="9" s="1"/>
  <c r="N159" i="9"/>
  <c r="L159" i="9"/>
  <c r="O158" i="9"/>
  <c r="P158" i="9" s="1"/>
  <c r="Q158" i="9" s="1"/>
  <c r="N158" i="9"/>
  <c r="M158" i="9"/>
  <c r="L158" i="9"/>
  <c r="O157" i="9"/>
  <c r="P157" i="9" s="1"/>
  <c r="Q157" i="9" s="1"/>
  <c r="M157" i="9"/>
  <c r="N157" i="9" s="1"/>
  <c r="L157" i="9"/>
  <c r="P156" i="9"/>
  <c r="Q156" i="9" s="1"/>
  <c r="O156" i="9"/>
  <c r="M156" i="9"/>
  <c r="N156" i="9" s="1"/>
  <c r="L156" i="9"/>
  <c r="O155" i="9"/>
  <c r="P155" i="9" s="1"/>
  <c r="N155" i="9"/>
  <c r="L155" i="9"/>
  <c r="O154" i="9"/>
  <c r="P154" i="9" s="1"/>
  <c r="Q154" i="9" s="1"/>
  <c r="M154" i="9"/>
  <c r="N154" i="9" s="1"/>
  <c r="L154" i="9"/>
  <c r="P153" i="9"/>
  <c r="Q153" i="9" s="1"/>
  <c r="O153" i="9"/>
  <c r="M153" i="9"/>
  <c r="N153" i="9" s="1"/>
  <c r="L153" i="9"/>
  <c r="P152" i="9"/>
  <c r="Q152" i="9" s="1"/>
  <c r="O152" i="9"/>
  <c r="N152" i="9"/>
  <c r="M152" i="9"/>
  <c r="L152" i="9"/>
  <c r="O151" i="9"/>
  <c r="P151" i="9" s="1"/>
  <c r="Q151" i="9" s="1"/>
  <c r="N151" i="9"/>
  <c r="M151" i="9"/>
  <c r="L151" i="9"/>
  <c r="P150" i="9"/>
  <c r="O150" i="9"/>
  <c r="N150" i="9"/>
  <c r="L150" i="9"/>
  <c r="O149" i="9"/>
  <c r="P149" i="9" s="1"/>
  <c r="N149" i="9"/>
  <c r="L149" i="9"/>
  <c r="O148" i="9"/>
  <c r="P148" i="9" s="1"/>
  <c r="Q148" i="9" s="1"/>
  <c r="M148" i="9"/>
  <c r="N148" i="9" s="1"/>
  <c r="L148" i="9"/>
  <c r="P147" i="9"/>
  <c r="Q147" i="9" s="1"/>
  <c r="O147" i="9"/>
  <c r="M147" i="9"/>
  <c r="N147" i="9" s="1"/>
  <c r="L147" i="9"/>
  <c r="P146" i="9"/>
  <c r="Q146" i="9" s="1"/>
  <c r="O146" i="9"/>
  <c r="N146" i="9"/>
  <c r="M146" i="9"/>
  <c r="L146" i="9"/>
  <c r="P145" i="9"/>
  <c r="O145" i="9"/>
  <c r="N145" i="9"/>
  <c r="L145" i="9"/>
  <c r="O144" i="9"/>
  <c r="P144" i="9" s="1"/>
  <c r="N144" i="9"/>
  <c r="L144" i="9"/>
  <c r="P143" i="9"/>
  <c r="O143" i="9"/>
  <c r="N143" i="9"/>
  <c r="L143" i="9"/>
  <c r="O142" i="9"/>
  <c r="P142" i="9" s="1"/>
  <c r="N142" i="9"/>
  <c r="L142" i="9"/>
  <c r="P141" i="9"/>
  <c r="O141" i="9"/>
  <c r="N141" i="9"/>
  <c r="L141" i="9"/>
  <c r="O140" i="9"/>
  <c r="P140" i="9" s="1"/>
  <c r="N140" i="9"/>
  <c r="L140" i="9"/>
  <c r="O139" i="9"/>
  <c r="P139" i="9" s="1"/>
  <c r="Q139" i="9" s="1"/>
  <c r="N139" i="9"/>
  <c r="M139" i="9"/>
  <c r="L139" i="9"/>
  <c r="O138" i="9"/>
  <c r="P138" i="9" s="1"/>
  <c r="Q138" i="9" s="1"/>
  <c r="M138" i="9"/>
  <c r="N138" i="9" s="1"/>
  <c r="L138" i="9"/>
  <c r="O137" i="9"/>
  <c r="P137" i="9" s="1"/>
  <c r="N137" i="9"/>
  <c r="L137" i="9"/>
  <c r="P136" i="9"/>
  <c r="O136" i="9"/>
  <c r="N136" i="9"/>
  <c r="L136" i="9"/>
  <c r="O135" i="9"/>
  <c r="P135" i="9" s="1"/>
  <c r="N135" i="9"/>
  <c r="L135" i="9"/>
  <c r="O134" i="9"/>
  <c r="P134" i="9" s="1"/>
  <c r="Q134" i="9" s="1"/>
  <c r="N134" i="9"/>
  <c r="M134" i="9"/>
  <c r="L134" i="9"/>
  <c r="P133" i="9"/>
  <c r="O133" i="9"/>
  <c r="N133" i="9"/>
  <c r="L133" i="9"/>
  <c r="P132" i="9"/>
  <c r="Q132" i="9" s="1"/>
  <c r="O132" i="9"/>
  <c r="N132" i="9"/>
  <c r="M132" i="9"/>
  <c r="L132" i="9"/>
  <c r="P131" i="9"/>
  <c r="O131" i="9"/>
  <c r="N131" i="9"/>
  <c r="L131" i="9"/>
  <c r="O130" i="9"/>
  <c r="P130" i="9" s="1"/>
  <c r="N130" i="9"/>
  <c r="L130" i="9"/>
  <c r="P129" i="9"/>
  <c r="O129" i="9"/>
  <c r="N129" i="9"/>
  <c r="L129" i="9"/>
  <c r="P128" i="9"/>
  <c r="Q128" i="9" s="1"/>
  <c r="O128" i="9"/>
  <c r="M128" i="9"/>
  <c r="N128" i="9" s="1"/>
  <c r="L128" i="9"/>
  <c r="Q127" i="9"/>
  <c r="P127" i="9"/>
  <c r="O127" i="9"/>
  <c r="N127" i="9"/>
  <c r="M127" i="9"/>
  <c r="L127" i="9"/>
  <c r="P126" i="9"/>
  <c r="O126" i="9"/>
  <c r="N126" i="9"/>
  <c r="L126" i="9"/>
  <c r="P125" i="9"/>
  <c r="Q125" i="9" s="1"/>
  <c r="O125" i="9"/>
  <c r="M125" i="9"/>
  <c r="N125" i="9" s="1"/>
  <c r="L125" i="9"/>
  <c r="O124" i="9"/>
  <c r="P124" i="9" s="1"/>
  <c r="N124" i="9"/>
  <c r="L124" i="9"/>
  <c r="O123" i="9"/>
  <c r="P123" i="9" s="1"/>
  <c r="N123" i="9"/>
  <c r="L123" i="9"/>
  <c r="P122" i="9"/>
  <c r="Q122" i="9" s="1"/>
  <c r="O122" i="9"/>
  <c r="N122" i="9"/>
  <c r="M122" i="9"/>
  <c r="L122" i="9"/>
  <c r="O121" i="9"/>
  <c r="P121" i="9" s="1"/>
  <c r="Q121" i="9" s="1"/>
  <c r="N121" i="9"/>
  <c r="M121" i="9"/>
  <c r="L121" i="9"/>
  <c r="O120" i="9"/>
  <c r="P120" i="9" s="1"/>
  <c r="Q120" i="9" s="1"/>
  <c r="M120" i="9"/>
  <c r="N120" i="9" s="1"/>
  <c r="L120" i="9"/>
  <c r="P119" i="9"/>
  <c r="Q119" i="9" s="1"/>
  <c r="O119" i="9"/>
  <c r="M119" i="9"/>
  <c r="N119" i="9" s="1"/>
  <c r="L119" i="9"/>
  <c r="O118" i="9"/>
  <c r="P118" i="9" s="1"/>
  <c r="N118" i="9"/>
  <c r="L118" i="9"/>
  <c r="O117" i="9"/>
  <c r="P117" i="9" s="1"/>
  <c r="Q117" i="9" s="1"/>
  <c r="M117" i="9"/>
  <c r="N117" i="9" s="1"/>
  <c r="L117" i="9"/>
  <c r="P116" i="9"/>
  <c r="Q116" i="9" s="1"/>
  <c r="O116" i="9"/>
  <c r="M116" i="9"/>
  <c r="N116" i="9" s="1"/>
  <c r="L116" i="9"/>
  <c r="P115" i="9"/>
  <c r="Q115" i="9" s="1"/>
  <c r="O115" i="9"/>
  <c r="N115" i="9"/>
  <c r="M115" i="9"/>
  <c r="L115" i="9"/>
  <c r="O114" i="9"/>
  <c r="P114" i="9" s="1"/>
  <c r="Q114" i="9" s="1"/>
  <c r="N114" i="9"/>
  <c r="M114" i="9"/>
  <c r="L114" i="9"/>
  <c r="O113" i="9"/>
  <c r="P113" i="9" s="1"/>
  <c r="N113" i="9"/>
  <c r="L113" i="9"/>
  <c r="P112" i="9"/>
  <c r="Q112" i="9" s="1"/>
  <c r="O112" i="9"/>
  <c r="N112" i="9"/>
  <c r="M112" i="9"/>
  <c r="L112" i="9"/>
  <c r="P111" i="9"/>
  <c r="O111" i="9"/>
  <c r="N111" i="9"/>
  <c r="L111" i="9"/>
  <c r="O110" i="9"/>
  <c r="P110" i="9" s="1"/>
  <c r="N110" i="9"/>
  <c r="L110" i="9"/>
  <c r="P109" i="9"/>
  <c r="O109" i="9"/>
  <c r="N109" i="9"/>
  <c r="L109" i="9"/>
  <c r="P108" i="9"/>
  <c r="Q108" i="9" s="1"/>
  <c r="O108" i="9"/>
  <c r="M108" i="9"/>
  <c r="N108" i="9" s="1"/>
  <c r="L108" i="9"/>
  <c r="P107" i="9"/>
  <c r="Q107" i="9" s="1"/>
  <c r="O107" i="9"/>
  <c r="N107" i="9"/>
  <c r="M107" i="9"/>
  <c r="L107" i="9"/>
  <c r="O106" i="9"/>
  <c r="P106" i="9" s="1"/>
  <c r="Q106" i="9" s="1"/>
  <c r="N106" i="9"/>
  <c r="M106" i="9"/>
  <c r="L106" i="9"/>
  <c r="O105" i="9"/>
  <c r="P105" i="9" s="1"/>
  <c r="N105" i="9"/>
  <c r="L105" i="9"/>
  <c r="P104" i="9"/>
  <c r="O104" i="9"/>
  <c r="N104" i="9"/>
  <c r="L104" i="9"/>
  <c r="O103" i="9"/>
  <c r="P103" i="9" s="1"/>
  <c r="N103" i="9"/>
  <c r="L103" i="9"/>
  <c r="Q102" i="9"/>
  <c r="P102" i="9"/>
  <c r="O102" i="9"/>
  <c r="N102" i="9"/>
  <c r="M102" i="9"/>
  <c r="L102" i="9"/>
  <c r="P101" i="9"/>
  <c r="O101" i="9"/>
  <c r="N101" i="9"/>
  <c r="L101" i="9"/>
  <c r="O100" i="9"/>
  <c r="P100" i="9" s="1"/>
  <c r="N100" i="9"/>
  <c r="L100" i="9"/>
  <c r="P99" i="9"/>
  <c r="O99" i="9"/>
  <c r="N99" i="9"/>
  <c r="L99" i="9"/>
  <c r="P98" i="9"/>
  <c r="Q98" i="9" s="1"/>
  <c r="O98" i="9"/>
  <c r="M98" i="9"/>
  <c r="N98" i="9" s="1"/>
  <c r="L98" i="9"/>
  <c r="Q97" i="9"/>
  <c r="P97" i="9"/>
  <c r="O97" i="9"/>
  <c r="N97" i="9"/>
  <c r="M97" i="9"/>
  <c r="L97" i="9"/>
  <c r="O96" i="9"/>
  <c r="P96" i="9" s="1"/>
  <c r="Q96" i="9" s="1"/>
  <c r="N96" i="9"/>
  <c r="M96" i="9"/>
  <c r="L96" i="9"/>
  <c r="O95" i="9"/>
  <c r="P95" i="9" s="1"/>
  <c r="N95" i="9"/>
  <c r="L95" i="9"/>
  <c r="P94" i="9"/>
  <c r="Q94" i="9" s="1"/>
  <c r="O94" i="9"/>
  <c r="N94" i="9"/>
  <c r="M94" i="9"/>
  <c r="L94" i="9"/>
  <c r="O93" i="9"/>
  <c r="P93" i="9" s="1"/>
  <c r="Q93" i="9" s="1"/>
  <c r="N93" i="9"/>
  <c r="M93" i="9"/>
  <c r="L93" i="9"/>
  <c r="O92" i="9"/>
  <c r="P92" i="9" s="1"/>
  <c r="Q92" i="9" s="1"/>
  <c r="M92" i="9"/>
  <c r="N92" i="9" s="1"/>
  <c r="L92" i="9"/>
  <c r="P91" i="9"/>
  <c r="Q91" i="9" s="1"/>
  <c r="O91" i="9"/>
  <c r="M91" i="9"/>
  <c r="N91" i="9" s="1"/>
  <c r="L91" i="9"/>
  <c r="P90" i="9"/>
  <c r="O90" i="9"/>
  <c r="N90" i="9"/>
  <c r="L90" i="9"/>
  <c r="O89" i="9"/>
  <c r="P89" i="9" s="1"/>
  <c r="N89" i="9"/>
  <c r="L89" i="9"/>
  <c r="P88" i="9"/>
  <c r="Q88" i="9" s="1"/>
  <c r="O88" i="9"/>
  <c r="N88" i="9"/>
  <c r="M88" i="9"/>
  <c r="L88" i="9"/>
  <c r="P87" i="9"/>
  <c r="O87" i="9"/>
  <c r="N87" i="9"/>
  <c r="L87" i="9"/>
  <c r="O86" i="9"/>
  <c r="P86" i="9" s="1"/>
  <c r="N86" i="9"/>
  <c r="L86" i="9"/>
  <c r="P85" i="9"/>
  <c r="O85" i="9"/>
  <c r="N85" i="9"/>
  <c r="L85" i="9"/>
  <c r="O84" i="9"/>
  <c r="P84" i="9" s="1"/>
  <c r="N84" i="9"/>
  <c r="L84" i="9"/>
  <c r="P83" i="9"/>
  <c r="O83" i="9"/>
  <c r="N83" i="9"/>
  <c r="L83" i="9"/>
  <c r="O82" i="9"/>
  <c r="P82" i="9" s="1"/>
  <c r="N82" i="9"/>
  <c r="L82" i="9"/>
  <c r="P81" i="9"/>
  <c r="O81" i="9"/>
  <c r="N81" i="9"/>
  <c r="L81" i="9"/>
  <c r="O80" i="9"/>
  <c r="P80" i="9" s="1"/>
  <c r="N80" i="9"/>
  <c r="L80" i="9"/>
  <c r="P79" i="9"/>
  <c r="O79" i="9"/>
  <c r="N79" i="9"/>
  <c r="L79" i="9"/>
  <c r="P78" i="9"/>
  <c r="Q78" i="9" s="1"/>
  <c r="O78" i="9"/>
  <c r="M78" i="9"/>
  <c r="N78" i="9" s="1"/>
  <c r="L78" i="9"/>
  <c r="O77" i="9"/>
  <c r="P77" i="9" s="1"/>
  <c r="N77" i="9"/>
  <c r="L77" i="9"/>
  <c r="O76" i="9"/>
  <c r="P76" i="9" s="1"/>
  <c r="N76" i="9"/>
  <c r="L76" i="9"/>
  <c r="P75" i="9"/>
  <c r="O75" i="9"/>
  <c r="N75" i="9"/>
  <c r="L75" i="9"/>
  <c r="O74" i="9"/>
  <c r="P74" i="9" s="1"/>
  <c r="Q74" i="9" s="1"/>
  <c r="M74" i="9"/>
  <c r="N74" i="9" s="1"/>
  <c r="L74" i="9"/>
  <c r="O73" i="9"/>
  <c r="P73" i="9" s="1"/>
  <c r="N73" i="9"/>
  <c r="L73" i="9"/>
  <c r="P72" i="9"/>
  <c r="O72" i="9"/>
  <c r="N72" i="9"/>
  <c r="L72" i="9"/>
  <c r="O71" i="9"/>
  <c r="P71" i="9" s="1"/>
  <c r="N71" i="9"/>
  <c r="L71" i="9"/>
  <c r="O70" i="9"/>
  <c r="P70" i="9" s="1"/>
  <c r="Q70" i="9" s="1"/>
  <c r="N70" i="9"/>
  <c r="M70" i="9"/>
  <c r="L70" i="9"/>
  <c r="O69" i="9"/>
  <c r="P69" i="9" s="1"/>
  <c r="N69" i="9"/>
  <c r="L69" i="9"/>
  <c r="Q68" i="9"/>
  <c r="P68" i="9"/>
  <c r="O68" i="9"/>
  <c r="N68" i="9"/>
  <c r="M68" i="9"/>
  <c r="L68" i="9"/>
  <c r="O67" i="9"/>
  <c r="P67" i="9" s="1"/>
  <c r="Q67" i="9" s="1"/>
  <c r="N67" i="9"/>
  <c r="M67" i="9"/>
  <c r="L67" i="9"/>
  <c r="O66" i="9"/>
  <c r="P66" i="9" s="1"/>
  <c r="Q66" i="9" s="1"/>
  <c r="M66" i="9"/>
  <c r="N66" i="9" s="1"/>
  <c r="L66" i="9"/>
  <c r="P65" i="9"/>
  <c r="Q65" i="9" s="1"/>
  <c r="O65" i="9"/>
  <c r="M65" i="9"/>
  <c r="N65" i="9" s="1"/>
  <c r="L65" i="9"/>
  <c r="O64" i="9"/>
  <c r="P64" i="9" s="1"/>
  <c r="N64" i="9"/>
  <c r="L64" i="9"/>
  <c r="O63" i="9"/>
  <c r="P63" i="9" s="1"/>
  <c r="N63" i="9"/>
  <c r="L63" i="9"/>
  <c r="P62" i="9"/>
  <c r="O62" i="9"/>
  <c r="N62" i="9"/>
  <c r="L62" i="9"/>
  <c r="O61" i="9"/>
  <c r="P61" i="9" s="1"/>
  <c r="N61" i="9"/>
  <c r="L61" i="9"/>
  <c r="O60" i="9"/>
  <c r="P60" i="9" s="1"/>
  <c r="N60" i="9"/>
  <c r="L60" i="9"/>
  <c r="O59" i="9"/>
  <c r="P59" i="9" s="1"/>
  <c r="Q59" i="9" s="1"/>
  <c r="M59" i="9"/>
  <c r="N59" i="9" s="1"/>
  <c r="L59" i="9"/>
  <c r="P58" i="9"/>
  <c r="Q58" i="9" s="1"/>
  <c r="O58" i="9"/>
  <c r="M58" i="9"/>
  <c r="N58" i="9" s="1"/>
  <c r="L58" i="9"/>
  <c r="Q57" i="9"/>
  <c r="P57" i="9"/>
  <c r="O57" i="9"/>
  <c r="N57" i="9"/>
  <c r="M57" i="9"/>
  <c r="L57" i="9"/>
  <c r="P56" i="9"/>
  <c r="O56" i="9"/>
  <c r="N56" i="9"/>
  <c r="L56" i="9"/>
  <c r="O55" i="9"/>
  <c r="P55" i="9" s="1"/>
  <c r="N55" i="9"/>
  <c r="L55" i="9"/>
  <c r="P54" i="9"/>
  <c r="O54" i="9"/>
  <c r="N54" i="9"/>
  <c r="L54" i="9"/>
  <c r="O53" i="9"/>
  <c r="P53" i="9" s="1"/>
  <c r="N53" i="9"/>
  <c r="L53" i="9"/>
  <c r="P52" i="9"/>
  <c r="O52" i="9"/>
  <c r="N52" i="9"/>
  <c r="L52" i="9"/>
  <c r="O51" i="9"/>
  <c r="P51" i="9" s="1"/>
  <c r="N51" i="9"/>
  <c r="L51" i="9"/>
  <c r="P50" i="9"/>
  <c r="O50" i="9"/>
  <c r="N50" i="9"/>
  <c r="L50" i="9"/>
  <c r="O49" i="9"/>
  <c r="P49" i="9" s="1"/>
  <c r="N49" i="9"/>
  <c r="L49" i="9"/>
  <c r="P48" i="9"/>
  <c r="O48" i="9"/>
  <c r="N48" i="9"/>
  <c r="L48" i="9"/>
  <c r="O47" i="9"/>
  <c r="P47" i="9" s="1"/>
  <c r="N47" i="9"/>
  <c r="L47" i="9"/>
  <c r="P46" i="9"/>
  <c r="O46" i="9"/>
  <c r="N46" i="9"/>
  <c r="L46" i="9"/>
  <c r="O45" i="9"/>
  <c r="P45" i="9" s="1"/>
  <c r="N45" i="9"/>
  <c r="L45" i="9"/>
  <c r="P44" i="9"/>
  <c r="O44" i="9"/>
  <c r="N44" i="9"/>
  <c r="L44" i="9"/>
  <c r="O43" i="9"/>
  <c r="P43" i="9" s="1"/>
  <c r="N43" i="9"/>
  <c r="L43" i="9"/>
  <c r="O42" i="9"/>
  <c r="P42" i="9" s="1"/>
  <c r="Q42" i="9" s="1"/>
  <c r="N42" i="9"/>
  <c r="M42" i="9"/>
  <c r="L42" i="9"/>
  <c r="O41" i="9"/>
  <c r="P41" i="9" s="1"/>
  <c r="N41" i="9"/>
  <c r="L41" i="9"/>
  <c r="P40" i="9"/>
  <c r="O40" i="9"/>
  <c r="N40" i="9"/>
  <c r="L40" i="9"/>
  <c r="O39" i="9"/>
  <c r="P39" i="9" s="1"/>
  <c r="Q39" i="9" s="1"/>
  <c r="M39" i="9"/>
  <c r="N39" i="9" s="1"/>
  <c r="L39" i="9"/>
  <c r="O38" i="9"/>
  <c r="P38" i="9" s="1"/>
  <c r="N38" i="9"/>
  <c r="L38" i="9"/>
  <c r="O37" i="9"/>
  <c r="P37" i="9" s="1"/>
  <c r="Q37" i="9" s="1"/>
  <c r="N37" i="9"/>
  <c r="M37" i="9"/>
  <c r="L37" i="9"/>
  <c r="O36" i="9"/>
  <c r="P36" i="9" s="1"/>
  <c r="Q36" i="9" s="1"/>
  <c r="M36" i="9"/>
  <c r="N36" i="9" s="1"/>
  <c r="L36" i="9"/>
  <c r="O35" i="9"/>
  <c r="P35" i="9" s="1"/>
  <c r="N35" i="9"/>
  <c r="L35" i="9"/>
  <c r="O34" i="9"/>
  <c r="P34" i="9" s="1"/>
  <c r="Q34" i="9" s="1"/>
  <c r="N34" i="9"/>
  <c r="M34" i="9"/>
  <c r="L34" i="9"/>
  <c r="O33" i="9"/>
  <c r="P33" i="9" s="1"/>
  <c r="Q33" i="9" s="1"/>
  <c r="M33" i="9"/>
  <c r="N33" i="9" s="1"/>
  <c r="L33" i="9"/>
  <c r="P32" i="9"/>
  <c r="Q32" i="9" s="1"/>
  <c r="O32" i="9"/>
  <c r="M32" i="9"/>
  <c r="N32" i="9" s="1"/>
  <c r="L32" i="9"/>
  <c r="P31" i="9"/>
  <c r="Q31" i="9" s="1"/>
  <c r="O31" i="9"/>
  <c r="N31" i="9"/>
  <c r="M31" i="9"/>
  <c r="L31" i="9"/>
  <c r="O30" i="9"/>
  <c r="P30" i="9" s="1"/>
  <c r="Q30" i="9" s="1"/>
  <c r="N30" i="9"/>
  <c r="M30" i="9"/>
  <c r="L30" i="9"/>
  <c r="O29" i="9"/>
  <c r="P29" i="9" s="1"/>
  <c r="N29" i="9"/>
  <c r="L29" i="9"/>
  <c r="P28" i="9"/>
  <c r="Q28" i="9" s="1"/>
  <c r="O28" i="9"/>
  <c r="N28" i="9"/>
  <c r="M28" i="9"/>
  <c r="L28" i="9"/>
  <c r="O27" i="9"/>
  <c r="P27" i="9" s="1"/>
  <c r="Q27" i="9" s="1"/>
  <c r="N27" i="9"/>
  <c r="M27" i="9"/>
  <c r="L27" i="9"/>
  <c r="O26" i="9"/>
  <c r="P26" i="9" s="1"/>
  <c r="Q26" i="9" s="1"/>
  <c r="M26" i="9"/>
  <c r="N26" i="9" s="1"/>
  <c r="L26" i="9"/>
  <c r="O25" i="9"/>
  <c r="P25" i="9" s="1"/>
  <c r="N25" i="9"/>
  <c r="L25" i="9"/>
  <c r="O24" i="9"/>
  <c r="P24" i="9" s="1"/>
  <c r="Q24" i="9" s="1"/>
  <c r="N24" i="9"/>
  <c r="M24" i="9"/>
  <c r="L24" i="9"/>
  <c r="O23" i="9"/>
  <c r="P23" i="9" s="1"/>
  <c r="N23" i="9"/>
  <c r="L23" i="9"/>
  <c r="P22" i="9"/>
  <c r="Q22" i="9" s="1"/>
  <c r="O22" i="9"/>
  <c r="N22" i="9"/>
  <c r="M22" i="9"/>
  <c r="L22" i="9"/>
  <c r="O21" i="9"/>
  <c r="P21" i="9" s="1"/>
  <c r="Q21" i="9" s="1"/>
  <c r="N21" i="9"/>
  <c r="M21" i="9"/>
  <c r="L21" i="9"/>
  <c r="O20" i="9"/>
  <c r="P20" i="9" s="1"/>
  <c r="N20" i="9"/>
  <c r="L20" i="9"/>
  <c r="P19" i="9"/>
  <c r="O19" i="9"/>
  <c r="N19" i="9"/>
  <c r="L19" i="9"/>
  <c r="O18" i="9"/>
  <c r="P18" i="9" s="1"/>
  <c r="N18" i="9"/>
  <c r="L18" i="9"/>
  <c r="P17" i="9"/>
  <c r="Q17" i="9" s="1"/>
  <c r="O17" i="9"/>
  <c r="N17" i="9"/>
  <c r="M17" i="9"/>
  <c r="L17" i="9"/>
  <c r="P16" i="9"/>
  <c r="O16" i="9"/>
  <c r="N16" i="9"/>
  <c r="L16" i="9"/>
  <c r="O15" i="9"/>
  <c r="P15" i="9" s="1"/>
  <c r="N15" i="9"/>
  <c r="L15" i="9"/>
  <c r="P14" i="9"/>
  <c r="O14" i="9"/>
  <c r="N14" i="9"/>
  <c r="L14" i="9"/>
  <c r="O13" i="9"/>
  <c r="P13" i="9" s="1"/>
  <c r="N13" i="9"/>
  <c r="L13" i="9"/>
  <c r="P12" i="9"/>
  <c r="O12" i="9"/>
  <c r="N12" i="9"/>
  <c r="L12" i="9"/>
  <c r="O11" i="9"/>
  <c r="P11" i="9" s="1"/>
  <c r="M11" i="9"/>
  <c r="N11" i="9" s="1"/>
  <c r="L11" i="9"/>
  <c r="P10" i="9"/>
  <c r="Q10" i="9" s="1"/>
  <c r="O10" i="9"/>
  <c r="M10" i="9"/>
  <c r="N10" i="9" s="1"/>
  <c r="L10" i="9"/>
  <c r="L505" i="8"/>
  <c r="P504" i="8"/>
  <c r="Q504" i="8" s="1"/>
  <c r="O504" i="8"/>
  <c r="N504" i="8"/>
  <c r="M504" i="8"/>
  <c r="L504" i="8"/>
  <c r="O503" i="8"/>
  <c r="P503" i="8" s="1"/>
  <c r="Q503" i="8" s="1"/>
  <c r="N503" i="8"/>
  <c r="M503" i="8"/>
  <c r="L503" i="8"/>
  <c r="O502" i="8"/>
  <c r="P502" i="8" s="1"/>
  <c r="Q502" i="8" s="1"/>
  <c r="M502" i="8"/>
  <c r="N502" i="8" s="1"/>
  <c r="L502" i="8"/>
  <c r="O501" i="8"/>
  <c r="N501" i="8"/>
  <c r="O500" i="8"/>
  <c r="N500" i="8"/>
  <c r="O499" i="8"/>
  <c r="N499" i="8"/>
  <c r="O498" i="8"/>
  <c r="N498" i="8"/>
  <c r="O497" i="8"/>
  <c r="N497" i="8"/>
  <c r="O496" i="8"/>
  <c r="N496" i="8"/>
  <c r="O495" i="8"/>
  <c r="N495" i="8"/>
  <c r="O494" i="8"/>
  <c r="N494" i="8"/>
  <c r="O493" i="8"/>
  <c r="N493" i="8"/>
  <c r="O492" i="8"/>
  <c r="N492" i="8"/>
  <c r="O491" i="8"/>
  <c r="N491" i="8"/>
  <c r="O490" i="8"/>
  <c r="N490" i="8"/>
  <c r="O489" i="8"/>
  <c r="N489" i="8"/>
  <c r="O488" i="8"/>
  <c r="N488" i="8"/>
  <c r="O487" i="8"/>
  <c r="N487" i="8"/>
  <c r="O486" i="8"/>
  <c r="N486" i="8"/>
  <c r="O485" i="8"/>
  <c r="N485" i="8"/>
  <c r="O484" i="8"/>
  <c r="N484" i="8"/>
  <c r="O483" i="8"/>
  <c r="N483" i="8"/>
  <c r="O482" i="8"/>
  <c r="N482" i="8"/>
  <c r="O481" i="8"/>
  <c r="N481" i="8"/>
  <c r="O480" i="8"/>
  <c r="N480" i="8"/>
  <c r="O479" i="8"/>
  <c r="N479" i="8"/>
  <c r="O478" i="8"/>
  <c r="N478" i="8"/>
  <c r="O477" i="8"/>
  <c r="N477" i="8"/>
  <c r="O476" i="8"/>
  <c r="N476" i="8"/>
  <c r="O475" i="8"/>
  <c r="N475" i="8"/>
  <c r="O474" i="8"/>
  <c r="N474" i="8"/>
  <c r="O473" i="8"/>
  <c r="N473" i="8"/>
  <c r="O472" i="8"/>
  <c r="N472" i="8"/>
  <c r="O471" i="8"/>
  <c r="N471" i="8"/>
  <c r="O470" i="8"/>
  <c r="N470" i="8"/>
  <c r="O469" i="8"/>
  <c r="N469" i="8"/>
  <c r="O468" i="8"/>
  <c r="N468" i="8"/>
  <c r="O467" i="8"/>
  <c r="N467" i="8"/>
  <c r="O466" i="8"/>
  <c r="N466" i="8"/>
  <c r="O465" i="8"/>
  <c r="N465" i="8"/>
  <c r="O464" i="8"/>
  <c r="N464" i="8"/>
  <c r="O463" i="8"/>
  <c r="N463" i="8"/>
  <c r="O462" i="8"/>
  <c r="N462" i="8"/>
  <c r="O461" i="8"/>
  <c r="N461" i="8"/>
  <c r="O460" i="8"/>
  <c r="N460" i="8"/>
  <c r="O459" i="8"/>
  <c r="N459" i="8"/>
  <c r="O458" i="8"/>
  <c r="N458" i="8"/>
  <c r="O457" i="8"/>
  <c r="N457" i="8"/>
  <c r="O456" i="8"/>
  <c r="N456" i="8"/>
  <c r="O455" i="8"/>
  <c r="N455" i="8"/>
  <c r="O454" i="8"/>
  <c r="N454" i="8"/>
  <c r="O453" i="8"/>
  <c r="N453" i="8"/>
  <c r="O452" i="8"/>
  <c r="N452" i="8"/>
  <c r="O451" i="8"/>
  <c r="N451" i="8"/>
  <c r="O450" i="8"/>
  <c r="N450" i="8"/>
  <c r="O449" i="8"/>
  <c r="N449" i="8"/>
  <c r="O448" i="8"/>
  <c r="N448" i="8"/>
  <c r="O447" i="8"/>
  <c r="N447" i="8"/>
  <c r="O446" i="8"/>
  <c r="N446" i="8"/>
  <c r="O445" i="8"/>
  <c r="N445" i="8"/>
  <c r="O444" i="8"/>
  <c r="N444" i="8"/>
  <c r="O443" i="8"/>
  <c r="N443" i="8"/>
  <c r="O442" i="8"/>
  <c r="N442" i="8"/>
  <c r="O441" i="8"/>
  <c r="N441" i="8"/>
  <c r="O440" i="8"/>
  <c r="N440" i="8"/>
  <c r="O439" i="8"/>
  <c r="N439" i="8"/>
  <c r="O438" i="8"/>
  <c r="N438" i="8"/>
  <c r="O437" i="8"/>
  <c r="N437" i="8"/>
  <c r="O436" i="8"/>
  <c r="N436" i="8"/>
  <c r="O435" i="8"/>
  <c r="N435" i="8"/>
  <c r="O434" i="8"/>
  <c r="N434" i="8"/>
  <c r="O433" i="8"/>
  <c r="N433" i="8"/>
  <c r="O432" i="8"/>
  <c r="N432" i="8"/>
  <c r="O431" i="8"/>
  <c r="N431" i="8"/>
  <c r="O430" i="8"/>
  <c r="N430" i="8"/>
  <c r="O429" i="8"/>
  <c r="N429" i="8"/>
  <c r="O428" i="8"/>
  <c r="N428" i="8"/>
  <c r="O427" i="8"/>
  <c r="N427" i="8"/>
  <c r="O426" i="8"/>
  <c r="N426" i="8"/>
  <c r="O425" i="8"/>
  <c r="N425" i="8"/>
  <c r="O424" i="8"/>
  <c r="N424" i="8"/>
  <c r="O423" i="8"/>
  <c r="N423" i="8"/>
  <c r="O422" i="8"/>
  <c r="N422" i="8"/>
  <c r="O421" i="8"/>
  <c r="N421" i="8"/>
  <c r="O420" i="8"/>
  <c r="N420" i="8"/>
  <c r="O419" i="8"/>
  <c r="N419" i="8"/>
  <c r="O418" i="8"/>
  <c r="N418" i="8"/>
  <c r="O417" i="8"/>
  <c r="N417" i="8"/>
  <c r="O416" i="8"/>
  <c r="N416" i="8"/>
  <c r="O415" i="8"/>
  <c r="N415" i="8"/>
  <c r="O414" i="8"/>
  <c r="N414" i="8"/>
  <c r="O413" i="8"/>
  <c r="N413" i="8"/>
  <c r="O412" i="8"/>
  <c r="N412" i="8"/>
  <c r="O411" i="8"/>
  <c r="N411" i="8"/>
  <c r="O410" i="8"/>
  <c r="N410" i="8"/>
  <c r="O409" i="8"/>
  <c r="N409" i="8"/>
  <c r="O408" i="8"/>
  <c r="N408" i="8"/>
  <c r="O407" i="8"/>
  <c r="N407" i="8"/>
  <c r="O406" i="8"/>
  <c r="N406" i="8"/>
  <c r="O405" i="8"/>
  <c r="N405" i="8"/>
  <c r="O404" i="8"/>
  <c r="N404" i="8"/>
  <c r="O403" i="8"/>
  <c r="N403" i="8"/>
  <c r="O402" i="8"/>
  <c r="N402" i="8"/>
  <c r="O401" i="8"/>
  <c r="N401" i="8"/>
  <c r="O400" i="8"/>
  <c r="N400" i="8"/>
  <c r="O399" i="8"/>
  <c r="N399" i="8"/>
  <c r="O398" i="8"/>
  <c r="N398" i="8"/>
  <c r="O397" i="8"/>
  <c r="N397" i="8"/>
  <c r="O396" i="8"/>
  <c r="N396" i="8"/>
  <c r="O395" i="8"/>
  <c r="N395" i="8"/>
  <c r="O394" i="8"/>
  <c r="N394" i="8"/>
  <c r="O393" i="8"/>
  <c r="N393" i="8"/>
  <c r="O392" i="8"/>
  <c r="N392" i="8"/>
  <c r="O391" i="8"/>
  <c r="N391" i="8"/>
  <c r="O390" i="8"/>
  <c r="N390" i="8"/>
  <c r="O389" i="8"/>
  <c r="N389" i="8"/>
  <c r="O388" i="8"/>
  <c r="N388" i="8"/>
  <c r="O387" i="8"/>
  <c r="N387" i="8"/>
  <c r="O386" i="8"/>
  <c r="N386" i="8"/>
  <c r="O385" i="8"/>
  <c r="N385" i="8"/>
  <c r="O384" i="8"/>
  <c r="N384" i="8"/>
  <c r="O383" i="8"/>
  <c r="N383" i="8"/>
  <c r="O382" i="8"/>
  <c r="N382" i="8"/>
  <c r="O381" i="8"/>
  <c r="N381" i="8"/>
  <c r="O380" i="8"/>
  <c r="N380" i="8"/>
  <c r="O379" i="8"/>
  <c r="N379" i="8"/>
  <c r="O378" i="8"/>
  <c r="N378" i="8"/>
  <c r="O377" i="8"/>
  <c r="N377" i="8"/>
  <c r="O376" i="8"/>
  <c r="N376" i="8"/>
  <c r="O375" i="8"/>
  <c r="N375" i="8"/>
  <c r="O374" i="8"/>
  <c r="N374" i="8"/>
  <c r="O373" i="8"/>
  <c r="N373" i="8"/>
  <c r="O372" i="8"/>
  <c r="N372" i="8"/>
  <c r="O371" i="8"/>
  <c r="N371" i="8"/>
  <c r="O370" i="8"/>
  <c r="N370" i="8"/>
  <c r="O369" i="8"/>
  <c r="N369" i="8"/>
  <c r="O368" i="8"/>
  <c r="N368" i="8"/>
  <c r="O367" i="8"/>
  <c r="N367" i="8"/>
  <c r="O366" i="8"/>
  <c r="N366" i="8"/>
  <c r="O365" i="8"/>
  <c r="N365" i="8"/>
  <c r="O364" i="8"/>
  <c r="N364" i="8"/>
  <c r="O363" i="8"/>
  <c r="N363" i="8"/>
  <c r="O362" i="8"/>
  <c r="N362" i="8"/>
  <c r="O361" i="8"/>
  <c r="N361" i="8"/>
  <c r="O360" i="8"/>
  <c r="N360" i="8"/>
  <c r="O359" i="8"/>
  <c r="N359" i="8"/>
  <c r="O358" i="8"/>
  <c r="N358" i="8"/>
  <c r="O357" i="8"/>
  <c r="N357" i="8"/>
  <c r="O356" i="8"/>
  <c r="N356" i="8"/>
  <c r="O355" i="8"/>
  <c r="N355" i="8"/>
  <c r="O354" i="8"/>
  <c r="N354" i="8"/>
  <c r="O353" i="8"/>
  <c r="N353" i="8"/>
  <c r="O352" i="8"/>
  <c r="N352" i="8"/>
  <c r="O351" i="8"/>
  <c r="N351" i="8"/>
  <c r="O350" i="8"/>
  <c r="N350" i="8"/>
  <c r="O349" i="8"/>
  <c r="N349" i="8"/>
  <c r="O348" i="8"/>
  <c r="N348" i="8"/>
  <c r="O347" i="8"/>
  <c r="N347" i="8"/>
  <c r="O346" i="8"/>
  <c r="N346" i="8"/>
  <c r="O345" i="8"/>
  <c r="N345" i="8"/>
  <c r="O344" i="8"/>
  <c r="N344" i="8"/>
  <c r="O343" i="8"/>
  <c r="N343" i="8"/>
  <c r="O342" i="8"/>
  <c r="N342" i="8"/>
  <c r="O341" i="8"/>
  <c r="N341" i="8"/>
  <c r="O340" i="8"/>
  <c r="N340" i="8"/>
  <c r="O339" i="8"/>
  <c r="N339" i="8"/>
  <c r="O338" i="8"/>
  <c r="N338" i="8"/>
  <c r="O337" i="8"/>
  <c r="N337" i="8"/>
  <c r="O336" i="8"/>
  <c r="N336" i="8"/>
  <c r="O335" i="8"/>
  <c r="N335" i="8"/>
  <c r="O334" i="8"/>
  <c r="N334" i="8"/>
  <c r="O333" i="8"/>
  <c r="N333" i="8"/>
  <c r="O332" i="8"/>
  <c r="N332" i="8"/>
  <c r="O331" i="8"/>
  <c r="N331" i="8"/>
  <c r="O330" i="8"/>
  <c r="N330" i="8"/>
  <c r="O329" i="8"/>
  <c r="N329" i="8"/>
  <c r="O328" i="8"/>
  <c r="N328" i="8"/>
  <c r="O327" i="8"/>
  <c r="N327" i="8"/>
  <c r="O326" i="8"/>
  <c r="N326" i="8"/>
  <c r="O325" i="8"/>
  <c r="N325" i="8"/>
  <c r="O324" i="8"/>
  <c r="N324" i="8"/>
  <c r="O323" i="8"/>
  <c r="N323" i="8"/>
  <c r="O322" i="8"/>
  <c r="N322" i="8"/>
  <c r="O321" i="8"/>
  <c r="N321" i="8"/>
  <c r="O320" i="8"/>
  <c r="N320" i="8"/>
  <c r="O319" i="8"/>
  <c r="N319" i="8"/>
  <c r="O318" i="8"/>
  <c r="N318" i="8"/>
  <c r="O317" i="8"/>
  <c r="N317" i="8"/>
  <c r="O316" i="8"/>
  <c r="N316" i="8"/>
  <c r="O315" i="8"/>
  <c r="N315" i="8"/>
  <c r="O314" i="8"/>
  <c r="N314" i="8"/>
  <c r="O313" i="8"/>
  <c r="N313" i="8"/>
  <c r="O312" i="8"/>
  <c r="N312" i="8"/>
  <c r="O311" i="8"/>
  <c r="N311" i="8"/>
  <c r="O310" i="8"/>
  <c r="N310" i="8"/>
  <c r="O309" i="8"/>
  <c r="N309" i="8"/>
  <c r="O308" i="8"/>
  <c r="N308" i="8"/>
  <c r="O307" i="8"/>
  <c r="N307" i="8"/>
  <c r="O306" i="8"/>
  <c r="N306" i="8"/>
  <c r="O305" i="8"/>
  <c r="N305" i="8"/>
  <c r="O304" i="8"/>
  <c r="N304" i="8"/>
  <c r="O303" i="8"/>
  <c r="N303" i="8"/>
  <c r="O302" i="8"/>
  <c r="N302" i="8"/>
  <c r="O301" i="8"/>
  <c r="N301" i="8"/>
  <c r="O300" i="8"/>
  <c r="N300" i="8"/>
  <c r="O299" i="8"/>
  <c r="N299" i="8"/>
  <c r="O298" i="8"/>
  <c r="N298" i="8"/>
  <c r="O297" i="8"/>
  <c r="N297" i="8"/>
  <c r="O296" i="8"/>
  <c r="N296" i="8"/>
  <c r="O295" i="8"/>
  <c r="N295" i="8"/>
  <c r="O294" i="8"/>
  <c r="N294" i="8"/>
  <c r="O293" i="8"/>
  <c r="N293" i="8"/>
  <c r="O292" i="8"/>
  <c r="N292" i="8"/>
  <c r="O291" i="8"/>
  <c r="N291" i="8"/>
  <c r="O290" i="8"/>
  <c r="N290" i="8"/>
  <c r="O289" i="8"/>
  <c r="N289" i="8"/>
  <c r="O288" i="8"/>
  <c r="N288" i="8"/>
  <c r="O287" i="8"/>
  <c r="N287" i="8"/>
  <c r="O286" i="8"/>
  <c r="N286" i="8"/>
  <c r="O285" i="8"/>
  <c r="N285" i="8"/>
  <c r="O284" i="8"/>
  <c r="N284" i="8"/>
  <c r="O283" i="8"/>
  <c r="N283" i="8"/>
  <c r="O282" i="8"/>
  <c r="N282" i="8"/>
  <c r="O281" i="8"/>
  <c r="N281" i="8"/>
  <c r="O280" i="8"/>
  <c r="N280" i="8"/>
  <c r="O279" i="8"/>
  <c r="N279" i="8"/>
  <c r="O278" i="8"/>
  <c r="N278" i="8"/>
  <c r="O277" i="8"/>
  <c r="N277" i="8"/>
  <c r="O276" i="8"/>
  <c r="N276" i="8"/>
  <c r="O275" i="8"/>
  <c r="N275" i="8"/>
  <c r="O274" i="8"/>
  <c r="N274" i="8"/>
  <c r="O273" i="8"/>
  <c r="N273" i="8"/>
  <c r="O272" i="8"/>
  <c r="N272" i="8"/>
  <c r="O271" i="8"/>
  <c r="N271" i="8"/>
  <c r="O270" i="8"/>
  <c r="N270" i="8"/>
  <c r="O269" i="8"/>
  <c r="N269" i="8"/>
  <c r="O268" i="8"/>
  <c r="N268" i="8"/>
  <c r="O267" i="8"/>
  <c r="N267" i="8"/>
  <c r="O266" i="8"/>
  <c r="N266" i="8"/>
  <c r="O265" i="8"/>
  <c r="N265" i="8"/>
  <c r="O264" i="8"/>
  <c r="N264" i="8"/>
  <c r="O263" i="8"/>
  <c r="N263" i="8"/>
  <c r="O262" i="8"/>
  <c r="N262" i="8"/>
  <c r="O261" i="8"/>
  <c r="N261" i="8"/>
  <c r="O260" i="8"/>
  <c r="N260" i="8"/>
  <c r="O259" i="8"/>
  <c r="N259" i="8"/>
  <c r="O258" i="8"/>
  <c r="N258" i="8"/>
  <c r="O257" i="8"/>
  <c r="N257" i="8"/>
  <c r="O256" i="8"/>
  <c r="N256" i="8"/>
  <c r="O255" i="8"/>
  <c r="N255" i="8"/>
  <c r="O254" i="8"/>
  <c r="N254" i="8"/>
  <c r="O253" i="8"/>
  <c r="N253" i="8"/>
  <c r="O252" i="8"/>
  <c r="N252" i="8"/>
  <c r="O251" i="8"/>
  <c r="N251" i="8"/>
  <c r="O250" i="8"/>
  <c r="N250" i="8"/>
  <c r="O249" i="8"/>
  <c r="N249" i="8"/>
  <c r="O248" i="8"/>
  <c r="N248" i="8"/>
  <c r="O247" i="8"/>
  <c r="N247" i="8"/>
  <c r="O246" i="8"/>
  <c r="N246" i="8"/>
  <c r="O245" i="8"/>
  <c r="N245" i="8"/>
  <c r="O244" i="8"/>
  <c r="N244" i="8"/>
  <c r="O243" i="8"/>
  <c r="N243" i="8"/>
  <c r="O242" i="8"/>
  <c r="N242" i="8"/>
  <c r="O241" i="8"/>
  <c r="N241" i="8"/>
  <c r="O240" i="8"/>
  <c r="N240" i="8"/>
  <c r="O239" i="8"/>
  <c r="N239" i="8"/>
  <c r="O238" i="8"/>
  <c r="N238" i="8"/>
  <c r="O237" i="8"/>
  <c r="N237" i="8"/>
  <c r="O236" i="8"/>
  <c r="N236" i="8"/>
  <c r="O235" i="8"/>
  <c r="N235" i="8"/>
  <c r="O234" i="8"/>
  <c r="N234" i="8"/>
  <c r="O233" i="8"/>
  <c r="N233" i="8"/>
  <c r="O232" i="8"/>
  <c r="N232" i="8"/>
  <c r="O231" i="8"/>
  <c r="N231" i="8"/>
  <c r="O230" i="8"/>
  <c r="N230" i="8"/>
  <c r="O229" i="8"/>
  <c r="N229" i="8"/>
  <c r="O228" i="8"/>
  <c r="N228" i="8"/>
  <c r="O227" i="8"/>
  <c r="N227" i="8"/>
  <c r="O226" i="8"/>
  <c r="N226" i="8"/>
  <c r="O225" i="8"/>
  <c r="N225" i="8"/>
  <c r="O224" i="8"/>
  <c r="N224" i="8"/>
  <c r="O223" i="8"/>
  <c r="N223" i="8"/>
  <c r="O222" i="8"/>
  <c r="N222" i="8"/>
  <c r="O221" i="8"/>
  <c r="N221" i="8"/>
  <c r="O220" i="8"/>
  <c r="N220" i="8"/>
  <c r="O219" i="8"/>
  <c r="N219" i="8"/>
  <c r="O218" i="8"/>
  <c r="N218" i="8"/>
  <c r="O217" i="8"/>
  <c r="N217" i="8"/>
  <c r="O216" i="8"/>
  <c r="N216" i="8"/>
  <c r="O215" i="8"/>
  <c r="N215" i="8"/>
  <c r="O214" i="8"/>
  <c r="N214" i="8"/>
  <c r="O213" i="8"/>
  <c r="N213" i="8"/>
  <c r="O212" i="8"/>
  <c r="N212" i="8"/>
  <c r="O211" i="8"/>
  <c r="N211" i="8"/>
  <c r="O210" i="8"/>
  <c r="N210" i="8"/>
  <c r="O209" i="8"/>
  <c r="N209" i="8"/>
  <c r="O208" i="8"/>
  <c r="N208" i="8"/>
  <c r="O207" i="8"/>
  <c r="N207" i="8"/>
  <c r="O206" i="8"/>
  <c r="N206" i="8"/>
  <c r="O205" i="8"/>
  <c r="N205" i="8"/>
  <c r="O204" i="8"/>
  <c r="N204" i="8"/>
  <c r="O203" i="8"/>
  <c r="N203" i="8"/>
  <c r="O202" i="8"/>
  <c r="N202" i="8"/>
  <c r="O201" i="8"/>
  <c r="N201" i="8"/>
  <c r="O200" i="8"/>
  <c r="N200" i="8"/>
  <c r="O199" i="8"/>
  <c r="N199" i="8"/>
  <c r="O198" i="8"/>
  <c r="N198" i="8"/>
  <c r="O197" i="8"/>
  <c r="N197" i="8"/>
  <c r="O196" i="8"/>
  <c r="N196" i="8"/>
  <c r="O195" i="8"/>
  <c r="N195" i="8"/>
  <c r="O194" i="8"/>
  <c r="N194" i="8"/>
  <c r="O193" i="8"/>
  <c r="N193" i="8"/>
  <c r="O192" i="8"/>
  <c r="N192" i="8"/>
  <c r="O191" i="8"/>
  <c r="N191" i="8"/>
  <c r="O190" i="8"/>
  <c r="N190" i="8"/>
  <c r="O189" i="8"/>
  <c r="N189" i="8"/>
  <c r="O188" i="8"/>
  <c r="N188" i="8"/>
  <c r="O187" i="8"/>
  <c r="N187" i="8"/>
  <c r="O186" i="8"/>
  <c r="N186" i="8"/>
  <c r="O185" i="8"/>
  <c r="N185" i="8"/>
  <c r="O184" i="8"/>
  <c r="N184" i="8"/>
  <c r="O183" i="8"/>
  <c r="N183" i="8"/>
  <c r="O182" i="8"/>
  <c r="N182" i="8"/>
  <c r="O181" i="8"/>
  <c r="N181" i="8"/>
  <c r="O180" i="8"/>
  <c r="N180" i="8"/>
  <c r="O179" i="8"/>
  <c r="N179" i="8"/>
  <c r="O178" i="8"/>
  <c r="N178" i="8"/>
  <c r="O177" i="8"/>
  <c r="N177" i="8"/>
  <c r="O176" i="8"/>
  <c r="N176" i="8"/>
  <c r="O175" i="8"/>
  <c r="N175" i="8"/>
  <c r="O174" i="8"/>
  <c r="N174" i="8"/>
  <c r="O173" i="8"/>
  <c r="N173" i="8"/>
  <c r="O172" i="8"/>
  <c r="N172" i="8"/>
  <c r="O171" i="8"/>
  <c r="N171" i="8"/>
  <c r="O170" i="8"/>
  <c r="N170" i="8"/>
  <c r="O169" i="8"/>
  <c r="N169" i="8"/>
  <c r="O168" i="8"/>
  <c r="N168" i="8"/>
  <c r="Q167" i="8"/>
  <c r="O167" i="8"/>
  <c r="P167" i="8" s="1"/>
  <c r="N167" i="8"/>
  <c r="M167" i="8"/>
  <c r="L167" i="8"/>
  <c r="O166" i="8"/>
  <c r="P166" i="8" s="1"/>
  <c r="Q166" i="8" s="1"/>
  <c r="M166" i="8"/>
  <c r="N166" i="8" s="1"/>
  <c r="L166" i="8"/>
  <c r="P165" i="8"/>
  <c r="Q165" i="8" s="1"/>
  <c r="O165" i="8"/>
  <c r="M165" i="8"/>
  <c r="N165" i="8" s="1"/>
  <c r="L165" i="8"/>
  <c r="P164" i="8"/>
  <c r="Q164" i="8" s="1"/>
  <c r="O164" i="8"/>
  <c r="N164" i="8"/>
  <c r="M164" i="8"/>
  <c r="L164" i="8"/>
  <c r="Q163" i="8"/>
  <c r="O163" i="8"/>
  <c r="P163" i="8" s="1"/>
  <c r="N163" i="8"/>
  <c r="M163" i="8"/>
  <c r="L163" i="8"/>
  <c r="O162" i="8"/>
  <c r="P162" i="8" s="1"/>
  <c r="Q162" i="8" s="1"/>
  <c r="M162" i="8"/>
  <c r="N162" i="8" s="1"/>
  <c r="L162" i="8"/>
  <c r="P161" i="8"/>
  <c r="Q161" i="8" s="1"/>
  <c r="O161" i="8"/>
  <c r="M161" i="8"/>
  <c r="N161" i="8" s="1"/>
  <c r="L161" i="8"/>
  <c r="Q160" i="8"/>
  <c r="P160" i="8"/>
  <c r="O160" i="8"/>
  <c r="N160" i="8"/>
  <c r="M160" i="8"/>
  <c r="L160" i="8"/>
  <c r="O159" i="8"/>
  <c r="P159" i="8" s="1"/>
  <c r="Q159" i="8" s="1"/>
  <c r="N159" i="8"/>
  <c r="M159" i="8"/>
  <c r="L159" i="8"/>
  <c r="O158" i="8"/>
  <c r="P158" i="8" s="1"/>
  <c r="Q158" i="8" s="1"/>
  <c r="M158" i="8"/>
  <c r="N158" i="8" s="1"/>
  <c r="L158" i="8"/>
  <c r="P157" i="8"/>
  <c r="Q157" i="8" s="1"/>
  <c r="O157" i="8"/>
  <c r="M157" i="8"/>
  <c r="N157" i="8" s="1"/>
  <c r="L157" i="8"/>
  <c r="Q156" i="8"/>
  <c r="P156" i="8"/>
  <c r="O156" i="8"/>
  <c r="N156" i="8"/>
  <c r="M156" i="8"/>
  <c r="L156" i="8"/>
  <c r="Q155" i="8"/>
  <c r="O155" i="8"/>
  <c r="P155" i="8" s="1"/>
  <c r="N155" i="8"/>
  <c r="M155" i="8"/>
  <c r="L155" i="8"/>
  <c r="O154" i="8"/>
  <c r="P154" i="8" s="1"/>
  <c r="Q154" i="8" s="1"/>
  <c r="M154" i="8"/>
  <c r="N154" i="8" s="1"/>
  <c r="L154" i="8"/>
  <c r="P153" i="8"/>
  <c r="Q153" i="8" s="1"/>
  <c r="O153" i="8"/>
  <c r="M153" i="8"/>
  <c r="N153" i="8" s="1"/>
  <c r="L153" i="8"/>
  <c r="Q152" i="8"/>
  <c r="P152" i="8"/>
  <c r="O152" i="8"/>
  <c r="N152" i="8"/>
  <c r="M152" i="8"/>
  <c r="L152" i="8"/>
  <c r="Q151" i="8"/>
  <c r="O151" i="8"/>
  <c r="P151" i="8" s="1"/>
  <c r="N151" i="8"/>
  <c r="M151" i="8"/>
  <c r="L151" i="8"/>
  <c r="O150" i="8"/>
  <c r="P150" i="8" s="1"/>
  <c r="Q150" i="8" s="1"/>
  <c r="M150" i="8"/>
  <c r="N150" i="8" s="1"/>
  <c r="L150" i="8"/>
  <c r="P149" i="8"/>
  <c r="Q149" i="8" s="1"/>
  <c r="O149" i="8"/>
  <c r="M149" i="8"/>
  <c r="N149" i="8" s="1"/>
  <c r="L149" i="8"/>
  <c r="P148" i="8"/>
  <c r="Q148" i="8" s="1"/>
  <c r="O148" i="8"/>
  <c r="N148" i="8"/>
  <c r="M148" i="8"/>
  <c r="L148" i="8"/>
  <c r="Q147" i="8"/>
  <c r="O147" i="8"/>
  <c r="P147" i="8" s="1"/>
  <c r="N147" i="8"/>
  <c r="M147" i="8"/>
  <c r="L147" i="8"/>
  <c r="O146" i="8"/>
  <c r="P146" i="8" s="1"/>
  <c r="Q146" i="8" s="1"/>
  <c r="M146" i="8"/>
  <c r="N146" i="8" s="1"/>
  <c r="L146" i="8"/>
  <c r="P145" i="8"/>
  <c r="Q145" i="8" s="1"/>
  <c r="O145" i="8"/>
  <c r="M145" i="8"/>
  <c r="N145" i="8" s="1"/>
  <c r="L145" i="8"/>
  <c r="Q144" i="8"/>
  <c r="P144" i="8"/>
  <c r="O144" i="8"/>
  <c r="N144" i="8"/>
  <c r="M144" i="8"/>
  <c r="L144" i="8"/>
  <c r="O143" i="8"/>
  <c r="P143" i="8" s="1"/>
  <c r="Q143" i="8" s="1"/>
  <c r="N143" i="8"/>
  <c r="M143" i="8"/>
  <c r="L143" i="8"/>
  <c r="O142" i="8"/>
  <c r="P142" i="8" s="1"/>
  <c r="Q142" i="8" s="1"/>
  <c r="M142" i="8"/>
  <c r="N142" i="8" s="1"/>
  <c r="L142" i="8"/>
  <c r="P141" i="8"/>
  <c r="Q141" i="8" s="1"/>
  <c r="O141" i="8"/>
  <c r="M141" i="8"/>
  <c r="N141" i="8" s="1"/>
  <c r="L141" i="8"/>
  <c r="Q140" i="8"/>
  <c r="P140" i="8"/>
  <c r="O140" i="8"/>
  <c r="N140" i="8"/>
  <c r="M140" i="8"/>
  <c r="L140" i="8"/>
  <c r="Q139" i="8"/>
  <c r="O139" i="8"/>
  <c r="P139" i="8" s="1"/>
  <c r="N139" i="8"/>
  <c r="M139" i="8"/>
  <c r="L139" i="8"/>
  <c r="O138" i="8"/>
  <c r="P138" i="8" s="1"/>
  <c r="Q138" i="8" s="1"/>
  <c r="M138" i="8"/>
  <c r="N138" i="8" s="1"/>
  <c r="L138" i="8"/>
  <c r="P137" i="8"/>
  <c r="Q137" i="8" s="1"/>
  <c r="O137" i="8"/>
  <c r="M137" i="8"/>
  <c r="N137" i="8" s="1"/>
  <c r="L137" i="8"/>
  <c r="Q136" i="8"/>
  <c r="P136" i="8"/>
  <c r="O136" i="8"/>
  <c r="N136" i="8"/>
  <c r="M136" i="8"/>
  <c r="L136" i="8"/>
  <c r="Q135" i="8"/>
  <c r="O135" i="8"/>
  <c r="P135" i="8" s="1"/>
  <c r="N135" i="8"/>
  <c r="M135" i="8"/>
  <c r="L135" i="8"/>
  <c r="O134" i="8"/>
  <c r="P134" i="8" s="1"/>
  <c r="Q134" i="8" s="1"/>
  <c r="M134" i="8"/>
  <c r="N134" i="8" s="1"/>
  <c r="L134" i="8"/>
  <c r="P133" i="8"/>
  <c r="Q133" i="8" s="1"/>
  <c r="O133" i="8"/>
  <c r="M133" i="8"/>
  <c r="N133" i="8" s="1"/>
  <c r="L133" i="8"/>
  <c r="P132" i="8"/>
  <c r="Q132" i="8" s="1"/>
  <c r="O132" i="8"/>
  <c r="N132" i="8"/>
  <c r="M132" i="8"/>
  <c r="L132" i="8"/>
  <c r="Q131" i="8"/>
  <c r="O131" i="8"/>
  <c r="P131" i="8" s="1"/>
  <c r="N131" i="8"/>
  <c r="M131" i="8"/>
  <c r="L131" i="8"/>
  <c r="O130" i="8"/>
  <c r="P130" i="8" s="1"/>
  <c r="Q130" i="8" s="1"/>
  <c r="M130" i="8"/>
  <c r="N130" i="8" s="1"/>
  <c r="L130" i="8"/>
  <c r="P129" i="8"/>
  <c r="Q129" i="8" s="1"/>
  <c r="O129" i="8"/>
  <c r="M129" i="8"/>
  <c r="N129" i="8" s="1"/>
  <c r="L129" i="8"/>
  <c r="Q128" i="8"/>
  <c r="P128" i="8"/>
  <c r="O128" i="8"/>
  <c r="N128" i="8"/>
  <c r="M128" i="8"/>
  <c r="L128" i="8"/>
  <c r="O127" i="8"/>
  <c r="P127" i="8" s="1"/>
  <c r="Q127" i="8" s="1"/>
  <c r="N127" i="8"/>
  <c r="M127" i="8"/>
  <c r="L127" i="8"/>
  <c r="O126" i="8"/>
  <c r="P126" i="8" s="1"/>
  <c r="Q126" i="8" s="1"/>
  <c r="M126" i="8"/>
  <c r="N126" i="8" s="1"/>
  <c r="L126" i="8"/>
  <c r="P125" i="8"/>
  <c r="Q125" i="8" s="1"/>
  <c r="O125" i="8"/>
  <c r="M125" i="8"/>
  <c r="N125" i="8" s="1"/>
  <c r="L125" i="8"/>
  <c r="Q124" i="8"/>
  <c r="P124" i="8"/>
  <c r="O124" i="8"/>
  <c r="N124" i="8"/>
  <c r="M124" i="8"/>
  <c r="L124" i="8"/>
  <c r="Q123" i="8"/>
  <c r="O123" i="8"/>
  <c r="P123" i="8" s="1"/>
  <c r="N123" i="8"/>
  <c r="M123" i="8"/>
  <c r="L123" i="8"/>
  <c r="O122" i="8"/>
  <c r="P122" i="8" s="1"/>
  <c r="Q122" i="8" s="1"/>
  <c r="M122" i="8"/>
  <c r="N122" i="8" s="1"/>
  <c r="L122" i="8"/>
  <c r="P121" i="8"/>
  <c r="Q121" i="8" s="1"/>
  <c r="O121" i="8"/>
  <c r="M121" i="8"/>
  <c r="N121" i="8" s="1"/>
  <c r="L121" i="8"/>
  <c r="Q120" i="8"/>
  <c r="P120" i="8"/>
  <c r="O120" i="8"/>
  <c r="N120" i="8"/>
  <c r="M120" i="8"/>
  <c r="L120" i="8"/>
  <c r="Q119" i="8"/>
  <c r="O119" i="8"/>
  <c r="P119" i="8" s="1"/>
  <c r="N119" i="8"/>
  <c r="M119" i="8"/>
  <c r="L119" i="8"/>
  <c r="O118" i="8"/>
  <c r="P118" i="8" s="1"/>
  <c r="Q118" i="8" s="1"/>
  <c r="M118" i="8"/>
  <c r="N118" i="8" s="1"/>
  <c r="L118" i="8"/>
  <c r="P117" i="8"/>
  <c r="Q117" i="8" s="1"/>
  <c r="O117" i="8"/>
  <c r="M117" i="8"/>
  <c r="N117" i="8" s="1"/>
  <c r="L117" i="8"/>
  <c r="P116" i="8"/>
  <c r="Q116" i="8" s="1"/>
  <c r="O116" i="8"/>
  <c r="N116" i="8"/>
  <c r="M116" i="8"/>
  <c r="L116" i="8"/>
  <c r="Q115" i="8"/>
  <c r="O115" i="8"/>
  <c r="P115" i="8" s="1"/>
  <c r="N115" i="8"/>
  <c r="M115" i="8"/>
  <c r="L115" i="8"/>
  <c r="O114" i="8"/>
  <c r="P114" i="8" s="1"/>
  <c r="Q114" i="8" s="1"/>
  <c r="M114" i="8"/>
  <c r="N114" i="8" s="1"/>
  <c r="L114" i="8"/>
  <c r="P113" i="8"/>
  <c r="Q113" i="8" s="1"/>
  <c r="O113" i="8"/>
  <c r="M113" i="8"/>
  <c r="N113" i="8" s="1"/>
  <c r="L113" i="8"/>
  <c r="Q112" i="8"/>
  <c r="P112" i="8"/>
  <c r="O112" i="8"/>
  <c r="N112" i="8"/>
  <c r="M112" i="8"/>
  <c r="L112" i="8"/>
  <c r="O111" i="8"/>
  <c r="P111" i="8" s="1"/>
  <c r="Q111" i="8" s="1"/>
  <c r="N111" i="8"/>
  <c r="M111" i="8"/>
  <c r="L111" i="8"/>
  <c r="O110" i="8"/>
  <c r="P110" i="8" s="1"/>
  <c r="Q110" i="8" s="1"/>
  <c r="M110" i="8"/>
  <c r="N110" i="8" s="1"/>
  <c r="L110" i="8"/>
  <c r="P109" i="8"/>
  <c r="Q109" i="8" s="1"/>
  <c r="O109" i="8"/>
  <c r="M109" i="8"/>
  <c r="N109" i="8" s="1"/>
  <c r="L109" i="8"/>
  <c r="Q108" i="8"/>
  <c r="P108" i="8"/>
  <c r="O108" i="8"/>
  <c r="N108" i="8"/>
  <c r="M108" i="8"/>
  <c r="L108" i="8"/>
  <c r="Q107" i="8"/>
  <c r="O107" i="8"/>
  <c r="P107" i="8" s="1"/>
  <c r="N107" i="8"/>
  <c r="M107" i="8"/>
  <c r="L107" i="8"/>
  <c r="O106" i="8"/>
  <c r="P106" i="8" s="1"/>
  <c r="Q106" i="8" s="1"/>
  <c r="M106" i="8"/>
  <c r="N106" i="8" s="1"/>
  <c r="L106" i="8"/>
  <c r="P105" i="8"/>
  <c r="Q105" i="8" s="1"/>
  <c r="O105" i="8"/>
  <c r="M105" i="8"/>
  <c r="N105" i="8" s="1"/>
  <c r="L105" i="8"/>
  <c r="Q104" i="8"/>
  <c r="P104" i="8"/>
  <c r="O104" i="8"/>
  <c r="N104" i="8"/>
  <c r="M104" i="8"/>
  <c r="L104" i="8"/>
  <c r="Q103" i="8"/>
  <c r="O103" i="8"/>
  <c r="P103" i="8" s="1"/>
  <c r="N103" i="8"/>
  <c r="M103" i="8"/>
  <c r="L103" i="8"/>
  <c r="O102" i="8"/>
  <c r="P102" i="8" s="1"/>
  <c r="Q102" i="8" s="1"/>
  <c r="M102" i="8"/>
  <c r="N102" i="8" s="1"/>
  <c r="L102" i="8"/>
  <c r="P101" i="8"/>
  <c r="Q101" i="8" s="1"/>
  <c r="O101" i="8"/>
  <c r="M101" i="8"/>
  <c r="N101" i="8" s="1"/>
  <c r="L101" i="8"/>
  <c r="P100" i="8"/>
  <c r="Q100" i="8" s="1"/>
  <c r="O100" i="8"/>
  <c r="N100" i="8"/>
  <c r="M100" i="8"/>
  <c r="L100" i="8"/>
  <c r="Q99" i="8"/>
  <c r="O99" i="8"/>
  <c r="P99" i="8" s="1"/>
  <c r="N99" i="8"/>
  <c r="M99" i="8"/>
  <c r="L99" i="8"/>
  <c r="O98" i="8"/>
  <c r="P98" i="8" s="1"/>
  <c r="Q98" i="8" s="1"/>
  <c r="M98" i="8"/>
  <c r="N98" i="8" s="1"/>
  <c r="L98" i="8"/>
  <c r="P97" i="8"/>
  <c r="Q97" i="8" s="1"/>
  <c r="O97" i="8"/>
  <c r="M97" i="8"/>
  <c r="N97" i="8" s="1"/>
  <c r="L97" i="8"/>
  <c r="Q96" i="8"/>
  <c r="P96" i="8"/>
  <c r="O96" i="8"/>
  <c r="N96" i="8"/>
  <c r="M96" i="8"/>
  <c r="L96" i="8"/>
  <c r="O95" i="8"/>
  <c r="P95" i="8" s="1"/>
  <c r="Q95" i="8" s="1"/>
  <c r="N95" i="8"/>
  <c r="M95" i="8"/>
  <c r="L95" i="8"/>
  <c r="O94" i="8"/>
  <c r="P94" i="8" s="1"/>
  <c r="Q94" i="8" s="1"/>
  <c r="M94" i="8"/>
  <c r="N94" i="8" s="1"/>
  <c r="L94" i="8"/>
  <c r="P93" i="8"/>
  <c r="Q93" i="8" s="1"/>
  <c r="O93" i="8"/>
  <c r="M93" i="8"/>
  <c r="N93" i="8" s="1"/>
  <c r="L93" i="8"/>
  <c r="Q92" i="8"/>
  <c r="P92" i="8"/>
  <c r="O92" i="8"/>
  <c r="N92" i="8"/>
  <c r="M92" i="8"/>
  <c r="L92" i="8"/>
  <c r="Q91" i="8"/>
  <c r="O91" i="8"/>
  <c r="P91" i="8" s="1"/>
  <c r="N91" i="8"/>
  <c r="M91" i="8"/>
  <c r="L91" i="8"/>
  <c r="O90" i="8"/>
  <c r="P90" i="8" s="1"/>
  <c r="Q90" i="8" s="1"/>
  <c r="M90" i="8"/>
  <c r="N90" i="8" s="1"/>
  <c r="L90" i="8"/>
  <c r="P89" i="8"/>
  <c r="Q89" i="8" s="1"/>
  <c r="O89" i="8"/>
  <c r="M89" i="8"/>
  <c r="N89" i="8" s="1"/>
  <c r="L89" i="8"/>
  <c r="Q88" i="8"/>
  <c r="P88" i="8"/>
  <c r="O88" i="8"/>
  <c r="N88" i="8"/>
  <c r="M88" i="8"/>
  <c r="L88" i="8"/>
  <c r="Q87" i="8"/>
  <c r="O87" i="8"/>
  <c r="P87" i="8" s="1"/>
  <c r="N87" i="8"/>
  <c r="M87" i="8"/>
  <c r="L87" i="8"/>
  <c r="O86" i="8"/>
  <c r="P86" i="8" s="1"/>
  <c r="Q86" i="8" s="1"/>
  <c r="M86" i="8"/>
  <c r="N86" i="8" s="1"/>
  <c r="L86" i="8"/>
  <c r="P85" i="8"/>
  <c r="Q85" i="8" s="1"/>
  <c r="O85" i="8"/>
  <c r="M85" i="8"/>
  <c r="N85" i="8" s="1"/>
  <c r="L85" i="8"/>
  <c r="P84" i="8"/>
  <c r="Q84" i="8" s="1"/>
  <c r="O84" i="8"/>
  <c r="N84" i="8"/>
  <c r="M84" i="8"/>
  <c r="L84" i="8"/>
  <c r="Q83" i="8"/>
  <c r="O83" i="8"/>
  <c r="P83" i="8" s="1"/>
  <c r="N83" i="8"/>
  <c r="M83" i="8"/>
  <c r="L83" i="8"/>
  <c r="O82" i="8"/>
  <c r="P82" i="8" s="1"/>
  <c r="Q82" i="8" s="1"/>
  <c r="M82" i="8"/>
  <c r="N82" i="8" s="1"/>
  <c r="L82" i="8"/>
  <c r="P81" i="8"/>
  <c r="Q81" i="8" s="1"/>
  <c r="O81" i="8"/>
  <c r="M81" i="8"/>
  <c r="N81" i="8" s="1"/>
  <c r="L81" i="8"/>
  <c r="Q80" i="8"/>
  <c r="P80" i="8"/>
  <c r="O80" i="8"/>
  <c r="N80" i="8"/>
  <c r="M80" i="8"/>
  <c r="L80" i="8"/>
  <c r="O79" i="8"/>
  <c r="P79" i="8" s="1"/>
  <c r="Q79" i="8" s="1"/>
  <c r="N79" i="8"/>
  <c r="M79" i="8"/>
  <c r="L79" i="8"/>
  <c r="O78" i="8"/>
  <c r="P78" i="8" s="1"/>
  <c r="Q78" i="8" s="1"/>
  <c r="M78" i="8"/>
  <c r="N78" i="8" s="1"/>
  <c r="L78" i="8"/>
  <c r="Q77" i="8"/>
  <c r="O77" i="8"/>
  <c r="M77" i="8"/>
  <c r="N77" i="8" s="1"/>
  <c r="L77" i="8"/>
  <c r="P76" i="8"/>
  <c r="Q76" i="8" s="1"/>
  <c r="O76" i="8"/>
  <c r="M76" i="8"/>
  <c r="N76" i="8" s="1"/>
  <c r="L76" i="8"/>
  <c r="P75" i="8"/>
  <c r="Q75" i="8" s="1"/>
  <c r="O75" i="8"/>
  <c r="N75" i="8"/>
  <c r="M75" i="8"/>
  <c r="L75" i="8"/>
  <c r="O74" i="8"/>
  <c r="P74" i="8" s="1"/>
  <c r="Q74" i="8" s="1"/>
  <c r="N74" i="8"/>
  <c r="M74" i="8"/>
  <c r="L74" i="8"/>
  <c r="Q73" i="8"/>
  <c r="O73" i="8"/>
  <c r="P73" i="8" s="1"/>
  <c r="M73" i="8"/>
  <c r="N73" i="8" s="1"/>
  <c r="L73" i="8"/>
  <c r="P72" i="8"/>
  <c r="Q72" i="8" s="1"/>
  <c r="O72" i="8"/>
  <c r="M72" i="8"/>
  <c r="N72" i="8" s="1"/>
  <c r="L72" i="8"/>
  <c r="P71" i="8"/>
  <c r="Q71" i="8" s="1"/>
  <c r="O71" i="8"/>
  <c r="N71" i="8"/>
  <c r="M71" i="8"/>
  <c r="L71" i="8"/>
  <c r="Q70" i="8"/>
  <c r="O70" i="8"/>
  <c r="P70" i="8" s="1"/>
  <c r="N70" i="8"/>
  <c r="M70" i="8"/>
  <c r="L70" i="8"/>
  <c r="Q69" i="8"/>
  <c r="O69" i="8"/>
  <c r="P69" i="8" s="1"/>
  <c r="M69" i="8"/>
  <c r="N69" i="8" s="1"/>
  <c r="L69" i="8"/>
  <c r="O68" i="8"/>
  <c r="P68" i="8" s="1"/>
  <c r="Q68" i="8" s="1"/>
  <c r="M68" i="8"/>
  <c r="N68" i="8" s="1"/>
  <c r="L68" i="8"/>
  <c r="P67" i="8"/>
  <c r="Q67" i="8" s="1"/>
  <c r="O67" i="8"/>
  <c r="N67" i="8"/>
  <c r="M67" i="8"/>
  <c r="L67" i="8"/>
  <c r="Q66" i="8"/>
  <c r="O66" i="8"/>
  <c r="P66" i="8" s="1"/>
  <c r="N66" i="8"/>
  <c r="M66" i="8"/>
  <c r="L66" i="8"/>
  <c r="Q65" i="8"/>
  <c r="O65" i="8"/>
  <c r="P65" i="8" s="1"/>
  <c r="M65" i="8"/>
  <c r="N65" i="8" s="1"/>
  <c r="L65" i="8"/>
  <c r="P64" i="8"/>
  <c r="Q64" i="8" s="1"/>
  <c r="O64" i="8"/>
  <c r="M64" i="8"/>
  <c r="N64" i="8" s="1"/>
  <c r="L64" i="8"/>
  <c r="Q63" i="8"/>
  <c r="P63" i="8"/>
  <c r="O63" i="8"/>
  <c r="N63" i="8"/>
  <c r="M63" i="8"/>
  <c r="L63" i="8"/>
  <c r="Q62" i="8"/>
  <c r="O62" i="8"/>
  <c r="P62" i="8" s="1"/>
  <c r="N62" i="8"/>
  <c r="M62" i="8"/>
  <c r="L62" i="8"/>
  <c r="Q61" i="8"/>
  <c r="O61" i="8"/>
  <c r="P61" i="8" s="1"/>
  <c r="M61" i="8"/>
  <c r="N61" i="8" s="1"/>
  <c r="L61" i="8"/>
  <c r="O60" i="8"/>
  <c r="P60" i="8" s="1"/>
  <c r="Q60" i="8" s="1"/>
  <c r="M60" i="8"/>
  <c r="N60" i="8" s="1"/>
  <c r="L60" i="8"/>
  <c r="Q59" i="8"/>
  <c r="P59" i="8"/>
  <c r="O59" i="8"/>
  <c r="N59" i="8"/>
  <c r="M59" i="8"/>
  <c r="L59" i="8"/>
  <c r="Q58" i="8"/>
  <c r="O58" i="8"/>
  <c r="P58" i="8" s="1"/>
  <c r="N58" i="8"/>
  <c r="M58" i="8"/>
  <c r="L58" i="8"/>
  <c r="Q57" i="8"/>
  <c r="O57" i="8"/>
  <c r="P57" i="8" s="1"/>
  <c r="M57" i="8"/>
  <c r="N57" i="8" s="1"/>
  <c r="L57" i="8"/>
  <c r="O56" i="8"/>
  <c r="P56" i="8" s="1"/>
  <c r="Q56" i="8" s="1"/>
  <c r="M56" i="8"/>
  <c r="N56" i="8" s="1"/>
  <c r="L56" i="8"/>
  <c r="Q55" i="8"/>
  <c r="P55" i="8"/>
  <c r="O55" i="8"/>
  <c r="N55" i="8"/>
  <c r="M55" i="8"/>
  <c r="L55" i="8"/>
  <c r="Q54" i="8"/>
  <c r="O54" i="8"/>
  <c r="P54" i="8" s="1"/>
  <c r="N54" i="8"/>
  <c r="M54" i="8"/>
  <c r="L54" i="8"/>
  <c r="Q53" i="8"/>
  <c r="O53" i="8"/>
  <c r="P53" i="8" s="1"/>
  <c r="M53" i="8"/>
  <c r="N53" i="8" s="1"/>
  <c r="L53" i="8"/>
  <c r="O52" i="8"/>
  <c r="P52" i="8" s="1"/>
  <c r="Q52" i="8" s="1"/>
  <c r="M52" i="8"/>
  <c r="N52" i="8" s="1"/>
  <c r="L52" i="8"/>
  <c r="Q51" i="8"/>
  <c r="P51" i="8"/>
  <c r="O51" i="8"/>
  <c r="N51" i="8"/>
  <c r="M51" i="8"/>
  <c r="L51" i="8"/>
  <c r="O50" i="8"/>
  <c r="P50" i="8" s="1"/>
  <c r="Q50" i="8" s="1"/>
  <c r="N50" i="8"/>
  <c r="M50" i="8"/>
  <c r="L50" i="8"/>
  <c r="Q49" i="8"/>
  <c r="O49" i="8"/>
  <c r="P49" i="8" s="1"/>
  <c r="M49" i="8"/>
  <c r="N49" i="8" s="1"/>
  <c r="L49" i="8"/>
  <c r="P48" i="8"/>
  <c r="Q48" i="8" s="1"/>
  <c r="O48" i="8"/>
  <c r="M48" i="8"/>
  <c r="N48" i="8" s="1"/>
  <c r="L48" i="8"/>
  <c r="Q47" i="8"/>
  <c r="P47" i="8"/>
  <c r="O47" i="8"/>
  <c r="M47" i="8"/>
  <c r="N47" i="8" s="1"/>
  <c r="L47" i="8"/>
  <c r="O46" i="8"/>
  <c r="P46" i="8" s="1"/>
  <c r="Q46" i="8" s="1"/>
  <c r="N46" i="8"/>
  <c r="M46" i="8"/>
  <c r="L46" i="8"/>
  <c r="O45" i="8"/>
  <c r="P45" i="8" s="1"/>
  <c r="Q45" i="8" s="1"/>
  <c r="M45" i="8"/>
  <c r="N45" i="8" s="1"/>
  <c r="L45" i="8"/>
  <c r="P44" i="8"/>
  <c r="Q44" i="8" s="1"/>
  <c r="O44" i="8"/>
  <c r="M44" i="8"/>
  <c r="N44" i="8" s="1"/>
  <c r="L44" i="8"/>
  <c r="P43" i="8"/>
  <c r="Q43" i="8" s="1"/>
  <c r="O43" i="8"/>
  <c r="M43" i="8"/>
  <c r="N43" i="8" s="1"/>
  <c r="L43" i="8"/>
  <c r="O42" i="8"/>
  <c r="P42" i="8" s="1"/>
  <c r="Q42" i="8" s="1"/>
  <c r="N42" i="8"/>
  <c r="M42" i="8"/>
  <c r="L42" i="8"/>
  <c r="O41" i="8"/>
  <c r="P41" i="8" s="1"/>
  <c r="Q41" i="8" s="1"/>
  <c r="M41" i="8"/>
  <c r="N41" i="8" s="1"/>
  <c r="L41" i="8"/>
  <c r="P40" i="8"/>
  <c r="Q40" i="8" s="1"/>
  <c r="O40" i="8"/>
  <c r="M40" i="8"/>
  <c r="N40" i="8" s="1"/>
  <c r="L40" i="8"/>
  <c r="P39" i="8"/>
  <c r="Q39" i="8" s="1"/>
  <c r="O39" i="8"/>
  <c r="M39" i="8"/>
  <c r="N39" i="8" s="1"/>
  <c r="L39" i="8"/>
  <c r="Q38" i="8"/>
  <c r="O38" i="8"/>
  <c r="P38" i="8" s="1"/>
  <c r="N38" i="8"/>
  <c r="M38" i="8"/>
  <c r="L38" i="8"/>
  <c r="O37" i="8"/>
  <c r="P37" i="8" s="1"/>
  <c r="Q37" i="8" s="1"/>
  <c r="M37" i="8"/>
  <c r="N37" i="8" s="1"/>
  <c r="L37" i="8"/>
  <c r="P36" i="8"/>
  <c r="Q36" i="8" s="1"/>
  <c r="O36" i="8"/>
  <c r="M36" i="8"/>
  <c r="N36" i="8" s="1"/>
  <c r="L36" i="8"/>
  <c r="P35" i="8"/>
  <c r="Q35" i="8" s="1"/>
  <c r="O35" i="8"/>
  <c r="N35" i="8"/>
  <c r="M35" i="8"/>
  <c r="L35" i="8"/>
  <c r="Q34" i="8"/>
  <c r="O34" i="8"/>
  <c r="P34" i="8" s="1"/>
  <c r="N34" i="8"/>
  <c r="M34" i="8"/>
  <c r="L34" i="8"/>
  <c r="Q33" i="8"/>
  <c r="O33" i="8"/>
  <c r="P33" i="8" s="1"/>
  <c r="M33" i="8"/>
  <c r="N33" i="8" s="1"/>
  <c r="L33" i="8"/>
  <c r="P32" i="8"/>
  <c r="Q32" i="8" s="1"/>
  <c r="O32" i="8"/>
  <c r="M32" i="8"/>
  <c r="N32" i="8" s="1"/>
  <c r="L32" i="8"/>
  <c r="Q31" i="8"/>
  <c r="P31" i="8"/>
  <c r="O31" i="8"/>
  <c r="N31" i="8"/>
  <c r="M31" i="8"/>
  <c r="L31" i="8"/>
  <c r="Q30" i="8"/>
  <c r="O30" i="8"/>
  <c r="P30" i="8" s="1"/>
  <c r="N30" i="8"/>
  <c r="M30" i="8"/>
  <c r="L30" i="8"/>
  <c r="Q29" i="8"/>
  <c r="O29" i="8"/>
  <c r="P29" i="8" s="1"/>
  <c r="M29" i="8"/>
  <c r="N29" i="8" s="1"/>
  <c r="L29" i="8"/>
  <c r="O28" i="8"/>
  <c r="P28" i="8" s="1"/>
  <c r="Q28" i="8" s="1"/>
  <c r="M28" i="8"/>
  <c r="N28" i="8" s="1"/>
  <c r="L28" i="8"/>
  <c r="Q27" i="8"/>
  <c r="P27" i="8"/>
  <c r="O27" i="8"/>
  <c r="N27" i="8"/>
  <c r="M27" i="8"/>
  <c r="L27" i="8"/>
  <c r="Q26" i="8"/>
  <c r="O26" i="8"/>
  <c r="P26" i="8" s="1"/>
  <c r="N26" i="8"/>
  <c r="M26" i="8"/>
  <c r="L26" i="8"/>
  <c r="Q25" i="8"/>
  <c r="O25" i="8"/>
  <c r="P25" i="8" s="1"/>
  <c r="M25" i="8"/>
  <c r="N25" i="8" s="1"/>
  <c r="L25" i="8"/>
  <c r="O24" i="8"/>
  <c r="P24" i="8" s="1"/>
  <c r="Q24" i="8" s="1"/>
  <c r="M24" i="8"/>
  <c r="N24" i="8" s="1"/>
  <c r="L24" i="8"/>
  <c r="Q23" i="8"/>
  <c r="P23" i="8"/>
  <c r="O23" i="8"/>
  <c r="N23" i="8"/>
  <c r="M23" i="8"/>
  <c r="L23" i="8"/>
  <c r="Q22" i="8"/>
  <c r="O22" i="8"/>
  <c r="P22" i="8" s="1"/>
  <c r="N22" i="8"/>
  <c r="M22" i="8"/>
  <c r="L22" i="8"/>
  <c r="Q21" i="8"/>
  <c r="O21" i="8"/>
  <c r="P21" i="8" s="1"/>
  <c r="M21" i="8"/>
  <c r="N21" i="8" s="1"/>
  <c r="L21" i="8"/>
  <c r="O20" i="8"/>
  <c r="P20" i="8" s="1"/>
  <c r="Q20" i="8" s="1"/>
  <c r="M20" i="8"/>
  <c r="N20" i="8" s="1"/>
  <c r="L20" i="8"/>
  <c r="Q19" i="8"/>
  <c r="P19" i="8"/>
  <c r="O19" i="8"/>
  <c r="N19" i="8"/>
  <c r="M19" i="8"/>
  <c r="L19" i="8"/>
  <c r="O18" i="8"/>
  <c r="P18" i="8" s="1"/>
  <c r="Q18" i="8" s="1"/>
  <c r="N18" i="8"/>
  <c r="M18" i="8"/>
  <c r="L18" i="8"/>
  <c r="Q17" i="8"/>
  <c r="O17" i="8"/>
  <c r="P17" i="8" s="1"/>
  <c r="M17" i="8"/>
  <c r="N17" i="8" s="1"/>
  <c r="L17" i="8"/>
  <c r="P16" i="8"/>
  <c r="Q16" i="8" s="1"/>
  <c r="O16" i="8"/>
  <c r="M16" i="8"/>
  <c r="N16" i="8" s="1"/>
  <c r="L16" i="8"/>
  <c r="Q15" i="8"/>
  <c r="P15" i="8"/>
  <c r="O15" i="8"/>
  <c r="M15" i="8"/>
  <c r="N15" i="8" s="1"/>
  <c r="L15" i="8"/>
  <c r="O14" i="8"/>
  <c r="P14" i="8" s="1"/>
  <c r="Q14" i="8" s="1"/>
  <c r="N14" i="8"/>
  <c r="M14" i="8"/>
  <c r="L14" i="8"/>
  <c r="O13" i="8"/>
  <c r="P13" i="8" s="1"/>
  <c r="Q13" i="8" s="1"/>
  <c r="M13" i="8"/>
  <c r="N13" i="8" s="1"/>
  <c r="L13" i="8"/>
  <c r="P12" i="8"/>
  <c r="Q12" i="8" s="1"/>
  <c r="O12" i="8"/>
  <c r="M12" i="8"/>
  <c r="N12" i="8" s="1"/>
  <c r="L12" i="8"/>
  <c r="P11" i="8"/>
  <c r="Q11" i="8" s="1"/>
  <c r="O11" i="8"/>
  <c r="M11" i="8"/>
  <c r="N11" i="8" s="1"/>
  <c r="L11" i="8"/>
  <c r="O10" i="8"/>
  <c r="P10" i="8" s="1"/>
  <c r="Q10" i="8" s="1"/>
  <c r="N10" i="8"/>
  <c r="M10" i="8"/>
  <c r="L10" i="8"/>
  <c r="P276" i="7"/>
  <c r="O276" i="7"/>
  <c r="N276" i="7"/>
  <c r="M276" i="7"/>
  <c r="L276" i="7"/>
  <c r="P275" i="7"/>
  <c r="O275" i="7"/>
  <c r="N275" i="7"/>
  <c r="M275" i="7"/>
  <c r="L275" i="7"/>
  <c r="P274" i="7"/>
  <c r="O274" i="7"/>
  <c r="N274" i="7"/>
  <c r="M274" i="7"/>
  <c r="L274" i="7"/>
  <c r="P273" i="7"/>
  <c r="O273" i="7"/>
  <c r="M273" i="7"/>
  <c r="N273" i="7" s="1"/>
  <c r="L273" i="7"/>
  <c r="O272" i="7"/>
  <c r="P272" i="7" s="1"/>
  <c r="M272" i="7"/>
  <c r="N272" i="7" s="1"/>
  <c r="L272" i="7"/>
  <c r="O271" i="7"/>
  <c r="P271" i="7" s="1"/>
  <c r="M271" i="7"/>
  <c r="N271" i="7" s="1"/>
  <c r="L271" i="7"/>
  <c r="O270" i="7"/>
  <c r="P270" i="7" s="1"/>
  <c r="N270" i="7"/>
  <c r="M270" i="7"/>
  <c r="L270" i="7"/>
  <c r="O269" i="7"/>
  <c r="P269" i="7" s="1"/>
  <c r="N269" i="7"/>
  <c r="M269" i="7"/>
  <c r="L269" i="7"/>
  <c r="P268" i="7"/>
  <c r="O268" i="7"/>
  <c r="N268" i="7"/>
  <c r="M268" i="7"/>
  <c r="L268" i="7"/>
  <c r="P267" i="7"/>
  <c r="O267" i="7"/>
  <c r="M267" i="7"/>
  <c r="N267" i="7" s="1"/>
  <c r="L267" i="7"/>
  <c r="P266" i="7"/>
  <c r="O266" i="7"/>
  <c r="M266" i="7"/>
  <c r="N266" i="7" s="1"/>
  <c r="L266" i="7"/>
  <c r="O265" i="7"/>
  <c r="P265" i="7" s="1"/>
  <c r="M265" i="7"/>
  <c r="N265" i="7" s="1"/>
  <c r="L265" i="7"/>
  <c r="P264" i="7"/>
  <c r="O264" i="7"/>
  <c r="N264" i="7"/>
  <c r="M264" i="7"/>
  <c r="L264" i="7"/>
  <c r="O263" i="7"/>
  <c r="P263" i="7" s="1"/>
  <c r="M263" i="7"/>
  <c r="N263" i="7" s="1"/>
  <c r="L263" i="7"/>
  <c r="P262" i="7"/>
  <c r="O262" i="7"/>
  <c r="N262" i="7"/>
  <c r="M262" i="7"/>
  <c r="L262" i="7"/>
  <c r="O261" i="7"/>
  <c r="P261" i="7" s="1"/>
  <c r="M261" i="7"/>
  <c r="N261" i="7" s="1"/>
  <c r="L261" i="7"/>
  <c r="P260" i="7"/>
  <c r="O260" i="7"/>
  <c r="N260" i="7"/>
  <c r="M260" i="7"/>
  <c r="L260" i="7"/>
  <c r="O259" i="7"/>
  <c r="P259" i="7" s="1"/>
  <c r="N259" i="7"/>
  <c r="M259" i="7"/>
  <c r="L259" i="7"/>
  <c r="P258" i="7"/>
  <c r="O258" i="7"/>
  <c r="N258" i="7"/>
  <c r="M258" i="7"/>
  <c r="L258" i="7"/>
  <c r="P257" i="7"/>
  <c r="O257" i="7"/>
  <c r="M257" i="7"/>
  <c r="N257" i="7" s="1"/>
  <c r="L257" i="7"/>
  <c r="O256" i="7"/>
  <c r="P256" i="7" s="1"/>
  <c r="M256" i="7"/>
  <c r="N256" i="7" s="1"/>
  <c r="L256" i="7"/>
  <c r="O255" i="7"/>
  <c r="P255" i="7" s="1"/>
  <c r="M255" i="7"/>
  <c r="N255" i="7" s="1"/>
  <c r="L255" i="7"/>
  <c r="O254" i="7"/>
  <c r="P254" i="7" s="1"/>
  <c r="N254" i="7"/>
  <c r="M254" i="7"/>
  <c r="L254" i="7"/>
  <c r="O253" i="7"/>
  <c r="P253" i="7" s="1"/>
  <c r="N253" i="7"/>
  <c r="M253" i="7"/>
  <c r="L253" i="7"/>
  <c r="P252" i="7"/>
  <c r="O252" i="7"/>
  <c r="N252" i="7"/>
  <c r="M252" i="7"/>
  <c r="L252" i="7"/>
  <c r="P251" i="7"/>
  <c r="O251" i="7"/>
  <c r="N251" i="7"/>
  <c r="M251" i="7"/>
  <c r="L251" i="7"/>
  <c r="P250" i="7"/>
  <c r="O250" i="7"/>
  <c r="N250" i="7"/>
  <c r="M250" i="7"/>
  <c r="L250" i="7"/>
  <c r="P249" i="7"/>
  <c r="O249" i="7"/>
  <c r="M249" i="7"/>
  <c r="N249" i="7" s="1"/>
  <c r="L249" i="7"/>
  <c r="O248" i="7"/>
  <c r="P248" i="7" s="1"/>
  <c r="N248" i="7"/>
  <c r="M248" i="7"/>
  <c r="L248" i="7"/>
  <c r="O247" i="7"/>
  <c r="P247" i="7" s="1"/>
  <c r="N247" i="7"/>
  <c r="M247" i="7"/>
  <c r="L247" i="7"/>
  <c r="P246" i="7"/>
  <c r="O246" i="7"/>
  <c r="N246" i="7"/>
  <c r="M246" i="7"/>
  <c r="L246" i="7"/>
  <c r="P245" i="7"/>
  <c r="O245" i="7"/>
  <c r="M245" i="7"/>
  <c r="N245" i="7" s="1"/>
  <c r="L245" i="7"/>
  <c r="P244" i="7"/>
  <c r="O244" i="7"/>
  <c r="M244" i="7"/>
  <c r="N244" i="7" s="1"/>
  <c r="L244" i="7"/>
  <c r="O243" i="7"/>
  <c r="P243" i="7" s="1"/>
  <c r="N243" i="7"/>
  <c r="M243" i="7"/>
  <c r="L243" i="7"/>
  <c r="O242" i="7"/>
  <c r="P242" i="7" s="1"/>
  <c r="N242" i="7"/>
  <c r="M242" i="7"/>
  <c r="L242" i="7"/>
  <c r="P241" i="7"/>
  <c r="O241" i="7"/>
  <c r="M241" i="7"/>
  <c r="N241" i="7" s="1"/>
  <c r="L241" i="7"/>
  <c r="P240" i="7"/>
  <c r="O240" i="7"/>
  <c r="M240" i="7"/>
  <c r="N240" i="7" s="1"/>
  <c r="L240" i="7"/>
  <c r="O239" i="7"/>
  <c r="P239" i="7" s="1"/>
  <c r="N239" i="7"/>
  <c r="M239" i="7"/>
  <c r="L239" i="7"/>
  <c r="P238" i="7"/>
  <c r="O238" i="7"/>
  <c r="N238" i="7"/>
  <c r="M238" i="7"/>
  <c r="L238" i="7"/>
  <c r="P237" i="7"/>
  <c r="O237" i="7"/>
  <c r="N237" i="7"/>
  <c r="M237" i="7"/>
  <c r="L237" i="7"/>
  <c r="P236" i="7"/>
  <c r="O236" i="7"/>
  <c r="M236" i="7"/>
  <c r="N236" i="7" s="1"/>
  <c r="L236" i="7"/>
  <c r="P235" i="7"/>
  <c r="O235" i="7"/>
  <c r="M235" i="7"/>
  <c r="N235" i="7" s="1"/>
  <c r="L235" i="7"/>
  <c r="O234" i="7"/>
  <c r="P234" i="7" s="1"/>
  <c r="M234" i="7"/>
  <c r="N234" i="7" s="1"/>
  <c r="L234" i="7"/>
  <c r="O233" i="7"/>
  <c r="P233" i="7" s="1"/>
  <c r="M233" i="7"/>
  <c r="N233" i="7" s="1"/>
  <c r="L233" i="7"/>
  <c r="O232" i="7"/>
  <c r="P232" i="7" s="1"/>
  <c r="N232" i="7"/>
  <c r="M232" i="7"/>
  <c r="L232" i="7"/>
  <c r="O231" i="7"/>
  <c r="P231" i="7" s="1"/>
  <c r="N231" i="7"/>
  <c r="M231" i="7"/>
  <c r="L231" i="7"/>
  <c r="O230" i="7"/>
  <c r="P230" i="7" s="1"/>
  <c r="N230" i="7"/>
  <c r="M230" i="7"/>
  <c r="L230" i="7"/>
  <c r="P229" i="7"/>
  <c r="O229" i="7"/>
  <c r="M229" i="7"/>
  <c r="N229" i="7" s="1"/>
  <c r="L229" i="7"/>
  <c r="P228" i="7"/>
  <c r="O228" i="7"/>
  <c r="N228" i="7"/>
  <c r="M228" i="7"/>
  <c r="L228" i="7"/>
  <c r="P227" i="7"/>
  <c r="O227" i="7"/>
  <c r="N227" i="7"/>
  <c r="M227" i="7"/>
  <c r="L227" i="7"/>
  <c r="P226" i="7"/>
  <c r="O226" i="7"/>
  <c r="M226" i="7"/>
  <c r="N226" i="7" s="1"/>
  <c r="L226" i="7"/>
  <c r="P225" i="7"/>
  <c r="O225" i="7"/>
  <c r="M225" i="7"/>
  <c r="N225" i="7" s="1"/>
  <c r="L225" i="7"/>
  <c r="P224" i="7"/>
  <c r="O224" i="7"/>
  <c r="M224" i="7"/>
  <c r="N224" i="7" s="1"/>
  <c r="L224" i="7"/>
  <c r="O223" i="7"/>
  <c r="P223" i="7" s="1"/>
  <c r="M223" i="7"/>
  <c r="N223" i="7" s="1"/>
  <c r="L223" i="7"/>
  <c r="O222" i="7"/>
  <c r="P222" i="7" s="1"/>
  <c r="N222" i="7"/>
  <c r="M222" i="7"/>
  <c r="L222" i="7"/>
  <c r="O221" i="7"/>
  <c r="P221" i="7" s="1"/>
  <c r="N221" i="7"/>
  <c r="M221" i="7"/>
  <c r="L221" i="7"/>
  <c r="P220" i="7"/>
  <c r="O220" i="7"/>
  <c r="N220" i="7"/>
  <c r="M220" i="7"/>
  <c r="L220" i="7"/>
  <c r="P219" i="7"/>
  <c r="O219" i="7"/>
  <c r="M219" i="7"/>
  <c r="N219" i="7" s="1"/>
  <c r="L219" i="7"/>
  <c r="P218" i="7"/>
  <c r="O218" i="7"/>
  <c r="N218" i="7"/>
  <c r="M218" i="7"/>
  <c r="L218" i="7"/>
  <c r="O217" i="7"/>
  <c r="P217" i="7" s="1"/>
  <c r="M217" i="7"/>
  <c r="N217" i="7" s="1"/>
  <c r="L217" i="7"/>
  <c r="O216" i="7"/>
  <c r="P216" i="7" s="1"/>
  <c r="N216" i="7"/>
  <c r="M216" i="7"/>
  <c r="L216" i="7"/>
  <c r="O215" i="7"/>
  <c r="P215" i="7" s="1"/>
  <c r="N215" i="7"/>
  <c r="M215" i="7"/>
  <c r="L215" i="7"/>
  <c r="P214" i="7"/>
  <c r="O214" i="7"/>
  <c r="N214" i="7"/>
  <c r="M214" i="7"/>
  <c r="L214" i="7"/>
  <c r="P213" i="7"/>
  <c r="O213" i="7"/>
  <c r="M213" i="7"/>
  <c r="N213" i="7" s="1"/>
  <c r="L213" i="7"/>
  <c r="P212" i="7"/>
  <c r="O212" i="7"/>
  <c r="M212" i="7"/>
  <c r="N212" i="7" s="1"/>
  <c r="L212" i="7"/>
  <c r="O211" i="7"/>
  <c r="P211" i="7" s="1"/>
  <c r="N211" i="7"/>
  <c r="M211" i="7"/>
  <c r="L211" i="7"/>
  <c r="O210" i="7"/>
  <c r="P210" i="7" s="1"/>
  <c r="N210" i="7"/>
  <c r="M210" i="7"/>
  <c r="L210" i="7"/>
  <c r="P209" i="7"/>
  <c r="O209" i="7"/>
  <c r="M209" i="7"/>
  <c r="N209" i="7" s="1"/>
  <c r="L209" i="7"/>
  <c r="P208" i="7"/>
  <c r="O208" i="7"/>
  <c r="M208" i="7"/>
  <c r="N208" i="7" s="1"/>
  <c r="L208" i="7"/>
  <c r="O207" i="7"/>
  <c r="P207" i="7" s="1"/>
  <c r="M207" i="7"/>
  <c r="N207" i="7" s="1"/>
  <c r="L207" i="7"/>
  <c r="P206" i="7"/>
  <c r="O206" i="7"/>
  <c r="N206" i="7"/>
  <c r="M206" i="7"/>
  <c r="L206" i="7"/>
  <c r="O205" i="7"/>
  <c r="P205" i="7" s="1"/>
  <c r="N205" i="7"/>
  <c r="M205" i="7"/>
  <c r="L205" i="7"/>
  <c r="P204" i="7"/>
  <c r="O204" i="7"/>
  <c r="M204" i="7"/>
  <c r="N204" i="7" s="1"/>
  <c r="L204" i="7"/>
  <c r="P203" i="7"/>
  <c r="O203" i="7"/>
  <c r="M203" i="7"/>
  <c r="N203" i="7" s="1"/>
  <c r="L203" i="7"/>
  <c r="O202" i="7"/>
  <c r="P202" i="7" s="1"/>
  <c r="M202" i="7"/>
  <c r="N202" i="7" s="1"/>
  <c r="L202" i="7"/>
  <c r="O201" i="7"/>
  <c r="P201" i="7" s="1"/>
  <c r="M201" i="7"/>
  <c r="N201" i="7" s="1"/>
  <c r="L201" i="7"/>
  <c r="O200" i="7"/>
  <c r="P200" i="7" s="1"/>
  <c r="N200" i="7"/>
  <c r="M200" i="7"/>
  <c r="L200" i="7"/>
  <c r="O199" i="7"/>
  <c r="P199" i="7" s="1"/>
  <c r="N199" i="7"/>
  <c r="M199" i="7"/>
  <c r="L199" i="7"/>
  <c r="O198" i="7"/>
  <c r="P198" i="7" s="1"/>
  <c r="N198" i="7"/>
  <c r="M198" i="7"/>
  <c r="L198" i="7"/>
  <c r="P197" i="7"/>
  <c r="O197" i="7"/>
  <c r="M197" i="7"/>
  <c r="N197" i="7" s="1"/>
  <c r="L197" i="7"/>
  <c r="P196" i="7"/>
  <c r="O196" i="7"/>
  <c r="N196" i="7"/>
  <c r="M196" i="7"/>
  <c r="L196" i="7"/>
  <c r="O195" i="7"/>
  <c r="P195" i="7" s="1"/>
  <c r="N195" i="7"/>
  <c r="M195" i="7"/>
  <c r="L195" i="7"/>
  <c r="P194" i="7"/>
  <c r="O194" i="7"/>
  <c r="N194" i="7"/>
  <c r="M194" i="7"/>
  <c r="L194" i="7"/>
  <c r="P193" i="7"/>
  <c r="O193" i="7"/>
  <c r="M193" i="7"/>
  <c r="N193" i="7" s="1"/>
  <c r="L193" i="7"/>
  <c r="P192" i="7"/>
  <c r="O192" i="7"/>
  <c r="M192" i="7"/>
  <c r="N192" i="7" s="1"/>
  <c r="L192" i="7"/>
  <c r="O191" i="7"/>
  <c r="P191" i="7" s="1"/>
  <c r="M191" i="7"/>
  <c r="N191" i="7" s="1"/>
  <c r="L191" i="7"/>
  <c r="P190" i="7"/>
  <c r="O190" i="7"/>
  <c r="N190" i="7"/>
  <c r="M190" i="7"/>
  <c r="L190" i="7"/>
  <c r="O189" i="7"/>
  <c r="P189" i="7" s="1"/>
  <c r="N189" i="7"/>
  <c r="M189" i="7"/>
  <c r="L189" i="7"/>
  <c r="P188" i="7"/>
  <c r="O188" i="7"/>
  <c r="N188" i="7"/>
  <c r="M188" i="7"/>
  <c r="L188" i="7"/>
  <c r="P187" i="7"/>
  <c r="O187" i="7"/>
  <c r="M187" i="7"/>
  <c r="N187" i="7" s="1"/>
  <c r="L187" i="7"/>
  <c r="P186" i="7"/>
  <c r="O186" i="7"/>
  <c r="N186" i="7"/>
  <c r="M186" i="7"/>
  <c r="L186" i="7"/>
  <c r="O185" i="7"/>
  <c r="P185" i="7" s="1"/>
  <c r="M185" i="7"/>
  <c r="N185" i="7" s="1"/>
  <c r="L185" i="7"/>
  <c r="O184" i="7"/>
  <c r="P184" i="7" s="1"/>
  <c r="N184" i="7"/>
  <c r="M184" i="7"/>
  <c r="L184" i="7"/>
  <c r="O183" i="7"/>
  <c r="P183" i="7" s="1"/>
  <c r="N183" i="7"/>
  <c r="M183" i="7"/>
  <c r="L183" i="7"/>
  <c r="P182" i="7"/>
  <c r="O182" i="7"/>
  <c r="N182" i="7"/>
  <c r="M182" i="7"/>
  <c r="L182" i="7"/>
  <c r="P181" i="7"/>
  <c r="O181" i="7"/>
  <c r="M181" i="7"/>
  <c r="N181" i="7" s="1"/>
  <c r="L181" i="7"/>
  <c r="P180" i="7"/>
  <c r="O180" i="7"/>
  <c r="M180" i="7"/>
  <c r="N180" i="7" s="1"/>
  <c r="L180" i="7"/>
  <c r="O179" i="7"/>
  <c r="P179" i="7" s="1"/>
  <c r="N179" i="7"/>
  <c r="M179" i="7"/>
  <c r="L179" i="7"/>
  <c r="O178" i="7"/>
  <c r="P178" i="7" s="1"/>
  <c r="N178" i="7"/>
  <c r="M178" i="7"/>
  <c r="L178" i="7"/>
  <c r="P177" i="7"/>
  <c r="O177" i="7"/>
  <c r="M177" i="7"/>
  <c r="N177" i="7" s="1"/>
  <c r="L177" i="7"/>
  <c r="P176" i="7"/>
  <c r="O176" i="7"/>
  <c r="M176" i="7"/>
  <c r="N176" i="7" s="1"/>
  <c r="L176" i="7"/>
  <c r="O175" i="7"/>
  <c r="P175" i="7" s="1"/>
  <c r="M175" i="7"/>
  <c r="N175" i="7" s="1"/>
  <c r="L175" i="7"/>
  <c r="P174" i="7"/>
  <c r="O174" i="7"/>
  <c r="N174" i="7"/>
  <c r="M174" i="7"/>
  <c r="L174" i="7"/>
  <c r="O173" i="7"/>
  <c r="P173" i="7" s="1"/>
  <c r="N173" i="7"/>
  <c r="M173" i="7"/>
  <c r="L173" i="7"/>
  <c r="P172" i="7"/>
  <c r="O172" i="7"/>
  <c r="N172" i="7"/>
  <c r="M172" i="7"/>
  <c r="L172" i="7"/>
  <c r="P171" i="7"/>
  <c r="O171" i="7"/>
  <c r="M171" i="7"/>
  <c r="N171" i="7" s="1"/>
  <c r="L171" i="7"/>
  <c r="P170" i="7"/>
  <c r="O170" i="7"/>
  <c r="M170" i="7"/>
  <c r="N170" i="7" s="1"/>
  <c r="L170" i="7"/>
  <c r="O169" i="7"/>
  <c r="P169" i="7" s="1"/>
  <c r="N169" i="7"/>
  <c r="M169" i="7"/>
  <c r="L169" i="7"/>
  <c r="P168" i="7"/>
  <c r="Q168" i="7" s="1"/>
  <c r="O168" i="7"/>
  <c r="M168" i="7"/>
  <c r="N168" i="7" s="1"/>
  <c r="L168" i="7"/>
  <c r="O167" i="7"/>
  <c r="P167" i="7" s="1"/>
  <c r="Q167" i="7" s="1"/>
  <c r="N167" i="7"/>
  <c r="M167" i="7"/>
  <c r="L167" i="7"/>
  <c r="Q166" i="7"/>
  <c r="P166" i="7"/>
  <c r="O166" i="7"/>
  <c r="M166" i="7"/>
  <c r="N166" i="7" s="1"/>
  <c r="L166" i="7"/>
  <c r="O165" i="7"/>
  <c r="P165" i="7" s="1"/>
  <c r="Q165" i="7" s="1"/>
  <c r="N165" i="7"/>
  <c r="M165" i="7"/>
  <c r="L165" i="7"/>
  <c r="P164" i="7"/>
  <c r="Q164" i="7" s="1"/>
  <c r="O164" i="7"/>
  <c r="M164" i="7"/>
  <c r="N164" i="7" s="1"/>
  <c r="L164" i="7"/>
  <c r="O163" i="7"/>
  <c r="P163" i="7" s="1"/>
  <c r="Q163" i="7" s="1"/>
  <c r="N163" i="7"/>
  <c r="M163" i="7"/>
  <c r="L163" i="7"/>
  <c r="Q162" i="7"/>
  <c r="P162" i="7"/>
  <c r="O162" i="7"/>
  <c r="M162" i="7"/>
  <c r="N162" i="7" s="1"/>
  <c r="L162" i="7"/>
  <c r="O161" i="7"/>
  <c r="P161" i="7" s="1"/>
  <c r="Q161" i="7" s="1"/>
  <c r="N161" i="7"/>
  <c r="M161" i="7"/>
  <c r="L161" i="7"/>
  <c r="P160" i="7"/>
  <c r="Q160" i="7" s="1"/>
  <c r="O160" i="7"/>
  <c r="M160" i="7"/>
  <c r="N160" i="7" s="1"/>
  <c r="L160" i="7"/>
  <c r="O159" i="7"/>
  <c r="P159" i="7" s="1"/>
  <c r="Q159" i="7" s="1"/>
  <c r="N159" i="7"/>
  <c r="M159" i="7"/>
  <c r="L159" i="7"/>
  <c r="Q158" i="7"/>
  <c r="P158" i="7"/>
  <c r="O158" i="7"/>
  <c r="M158" i="7"/>
  <c r="N158" i="7" s="1"/>
  <c r="L158" i="7"/>
  <c r="O157" i="7"/>
  <c r="P157" i="7" s="1"/>
  <c r="Q157" i="7" s="1"/>
  <c r="N157" i="7"/>
  <c r="M157" i="7"/>
  <c r="L157" i="7"/>
  <c r="P156" i="7"/>
  <c r="Q156" i="7" s="1"/>
  <c r="O156" i="7"/>
  <c r="M156" i="7"/>
  <c r="N156" i="7" s="1"/>
  <c r="L156" i="7"/>
  <c r="O155" i="7"/>
  <c r="P155" i="7" s="1"/>
  <c r="Q155" i="7" s="1"/>
  <c r="N155" i="7"/>
  <c r="M155" i="7"/>
  <c r="L155" i="7"/>
  <c r="Q154" i="7"/>
  <c r="P154" i="7"/>
  <c r="O154" i="7"/>
  <c r="M154" i="7"/>
  <c r="N154" i="7" s="1"/>
  <c r="L154" i="7"/>
  <c r="O153" i="7"/>
  <c r="P153" i="7" s="1"/>
  <c r="Q153" i="7" s="1"/>
  <c r="N153" i="7"/>
  <c r="M153" i="7"/>
  <c r="L153" i="7"/>
  <c r="P152" i="7"/>
  <c r="Q152" i="7" s="1"/>
  <c r="O152" i="7"/>
  <c r="M152" i="7"/>
  <c r="N152" i="7" s="1"/>
  <c r="L152" i="7"/>
  <c r="O151" i="7"/>
  <c r="P151" i="7" s="1"/>
  <c r="Q151" i="7" s="1"/>
  <c r="N151" i="7"/>
  <c r="M151" i="7"/>
  <c r="L151" i="7"/>
  <c r="Q150" i="7"/>
  <c r="P150" i="7"/>
  <c r="O150" i="7"/>
  <c r="M150" i="7"/>
  <c r="N150" i="7" s="1"/>
  <c r="L150" i="7"/>
  <c r="O149" i="7"/>
  <c r="P149" i="7" s="1"/>
  <c r="Q149" i="7" s="1"/>
  <c r="N149" i="7"/>
  <c r="M149" i="7"/>
  <c r="L149" i="7"/>
  <c r="P148" i="7"/>
  <c r="Q148" i="7" s="1"/>
  <c r="O148" i="7"/>
  <c r="M148" i="7"/>
  <c r="N148" i="7" s="1"/>
  <c r="L148" i="7"/>
  <c r="O147" i="7"/>
  <c r="P147" i="7" s="1"/>
  <c r="Q147" i="7" s="1"/>
  <c r="N147" i="7"/>
  <c r="M147" i="7"/>
  <c r="L147" i="7"/>
  <c r="Q146" i="7"/>
  <c r="P146" i="7"/>
  <c r="O146" i="7"/>
  <c r="M146" i="7"/>
  <c r="N146" i="7" s="1"/>
  <c r="L146" i="7"/>
  <c r="O145" i="7"/>
  <c r="P145" i="7" s="1"/>
  <c r="Q145" i="7" s="1"/>
  <c r="N145" i="7"/>
  <c r="M145" i="7"/>
  <c r="L145" i="7"/>
  <c r="P144" i="7"/>
  <c r="Q144" i="7" s="1"/>
  <c r="O144" i="7"/>
  <c r="M144" i="7"/>
  <c r="N144" i="7" s="1"/>
  <c r="L144" i="7"/>
  <c r="O143" i="7"/>
  <c r="P143" i="7" s="1"/>
  <c r="Q143" i="7" s="1"/>
  <c r="N143" i="7"/>
  <c r="M143" i="7"/>
  <c r="L143" i="7"/>
  <c r="Q142" i="7"/>
  <c r="P142" i="7"/>
  <c r="O142" i="7"/>
  <c r="M142" i="7"/>
  <c r="N142" i="7" s="1"/>
  <c r="L142" i="7"/>
  <c r="O141" i="7"/>
  <c r="P141" i="7" s="1"/>
  <c r="Q141" i="7" s="1"/>
  <c r="N141" i="7"/>
  <c r="M141" i="7"/>
  <c r="L141" i="7"/>
  <c r="P140" i="7"/>
  <c r="Q140" i="7" s="1"/>
  <c r="O140" i="7"/>
  <c r="M140" i="7"/>
  <c r="N140" i="7" s="1"/>
  <c r="L140" i="7"/>
  <c r="O139" i="7"/>
  <c r="P139" i="7" s="1"/>
  <c r="Q139" i="7" s="1"/>
  <c r="N139" i="7"/>
  <c r="M139" i="7"/>
  <c r="L139" i="7"/>
  <c r="Q138" i="7"/>
  <c r="P138" i="7"/>
  <c r="O138" i="7"/>
  <c r="M138" i="7"/>
  <c r="N138" i="7" s="1"/>
  <c r="L138" i="7"/>
  <c r="O137" i="7"/>
  <c r="P137" i="7" s="1"/>
  <c r="Q137" i="7" s="1"/>
  <c r="N137" i="7"/>
  <c r="M137" i="7"/>
  <c r="L137" i="7"/>
  <c r="P136" i="7"/>
  <c r="Q136" i="7" s="1"/>
  <c r="O136" i="7"/>
  <c r="M136" i="7"/>
  <c r="N136" i="7" s="1"/>
  <c r="L136" i="7"/>
  <c r="O135" i="7"/>
  <c r="P135" i="7" s="1"/>
  <c r="Q135" i="7" s="1"/>
  <c r="N135" i="7"/>
  <c r="M135" i="7"/>
  <c r="L135" i="7"/>
  <c r="Q134" i="7"/>
  <c r="P134" i="7"/>
  <c r="O134" i="7"/>
  <c r="M134" i="7"/>
  <c r="N134" i="7" s="1"/>
  <c r="L134" i="7"/>
  <c r="O133" i="7"/>
  <c r="P133" i="7" s="1"/>
  <c r="Q133" i="7" s="1"/>
  <c r="N133" i="7"/>
  <c r="M133" i="7"/>
  <c r="L133" i="7"/>
  <c r="P132" i="7"/>
  <c r="Q132" i="7" s="1"/>
  <c r="O132" i="7"/>
  <c r="M132" i="7"/>
  <c r="N132" i="7" s="1"/>
  <c r="L132" i="7"/>
  <c r="O131" i="7"/>
  <c r="P131" i="7" s="1"/>
  <c r="Q131" i="7" s="1"/>
  <c r="N131" i="7"/>
  <c r="M131" i="7"/>
  <c r="L131" i="7"/>
  <c r="Q130" i="7"/>
  <c r="P130" i="7"/>
  <c r="O130" i="7"/>
  <c r="M130" i="7"/>
  <c r="N130" i="7" s="1"/>
  <c r="L130" i="7"/>
  <c r="O129" i="7"/>
  <c r="P129" i="7" s="1"/>
  <c r="Q129" i="7" s="1"/>
  <c r="N129" i="7"/>
  <c r="M129" i="7"/>
  <c r="L129" i="7"/>
  <c r="P128" i="7"/>
  <c r="Q128" i="7" s="1"/>
  <c r="O128" i="7"/>
  <c r="M128" i="7"/>
  <c r="N128" i="7" s="1"/>
  <c r="L128" i="7"/>
  <c r="O127" i="7"/>
  <c r="P127" i="7" s="1"/>
  <c r="Q127" i="7" s="1"/>
  <c r="N127" i="7"/>
  <c r="M127" i="7"/>
  <c r="L127" i="7"/>
  <c r="Q126" i="7"/>
  <c r="P126" i="7"/>
  <c r="O126" i="7"/>
  <c r="M126" i="7"/>
  <c r="N126" i="7" s="1"/>
  <c r="L126" i="7"/>
  <c r="O125" i="7"/>
  <c r="P125" i="7" s="1"/>
  <c r="Q125" i="7" s="1"/>
  <c r="N125" i="7"/>
  <c r="M125" i="7"/>
  <c r="L125" i="7"/>
  <c r="P124" i="7"/>
  <c r="Q124" i="7" s="1"/>
  <c r="O124" i="7"/>
  <c r="M124" i="7"/>
  <c r="N124" i="7" s="1"/>
  <c r="L124" i="7"/>
  <c r="O123" i="7"/>
  <c r="P123" i="7" s="1"/>
  <c r="Q123" i="7" s="1"/>
  <c r="N123" i="7"/>
  <c r="M123" i="7"/>
  <c r="L123" i="7"/>
  <c r="Q122" i="7"/>
  <c r="P122" i="7"/>
  <c r="O122" i="7"/>
  <c r="M122" i="7"/>
  <c r="N122" i="7" s="1"/>
  <c r="L122" i="7"/>
  <c r="O121" i="7"/>
  <c r="P121" i="7" s="1"/>
  <c r="Q121" i="7" s="1"/>
  <c r="N121" i="7"/>
  <c r="M121" i="7"/>
  <c r="L121" i="7"/>
  <c r="P120" i="7"/>
  <c r="Q120" i="7" s="1"/>
  <c r="O120" i="7"/>
  <c r="M120" i="7"/>
  <c r="N120" i="7" s="1"/>
  <c r="L120" i="7"/>
  <c r="O119" i="7"/>
  <c r="P119" i="7" s="1"/>
  <c r="Q119" i="7" s="1"/>
  <c r="N119" i="7"/>
  <c r="M119" i="7"/>
  <c r="L119" i="7"/>
  <c r="Q118" i="7"/>
  <c r="P118" i="7"/>
  <c r="O118" i="7"/>
  <c r="M118" i="7"/>
  <c r="N118" i="7" s="1"/>
  <c r="L118" i="7"/>
  <c r="O117" i="7"/>
  <c r="P117" i="7" s="1"/>
  <c r="Q117" i="7" s="1"/>
  <c r="N117" i="7"/>
  <c r="M117" i="7"/>
  <c r="L117" i="7"/>
  <c r="P116" i="7"/>
  <c r="Q116" i="7" s="1"/>
  <c r="O116" i="7"/>
  <c r="M116" i="7"/>
  <c r="N116" i="7" s="1"/>
  <c r="L116" i="7"/>
  <c r="O115" i="7"/>
  <c r="P115" i="7" s="1"/>
  <c r="Q115" i="7" s="1"/>
  <c r="N115" i="7"/>
  <c r="M115" i="7"/>
  <c r="L115" i="7"/>
  <c r="Q114" i="7"/>
  <c r="P114" i="7"/>
  <c r="O114" i="7"/>
  <c r="M114" i="7"/>
  <c r="N114" i="7" s="1"/>
  <c r="L114" i="7"/>
  <c r="O113" i="7"/>
  <c r="P113" i="7" s="1"/>
  <c r="Q113" i="7" s="1"/>
  <c r="N113" i="7"/>
  <c r="M113" i="7"/>
  <c r="L113" i="7"/>
  <c r="P112" i="7"/>
  <c r="Q112" i="7" s="1"/>
  <c r="O112" i="7"/>
  <c r="M112" i="7"/>
  <c r="N112" i="7" s="1"/>
  <c r="L112" i="7"/>
  <c r="P111" i="7"/>
  <c r="Q111" i="7" s="1"/>
  <c r="O111" i="7"/>
  <c r="N111" i="7"/>
  <c r="M111" i="7"/>
  <c r="L111" i="7"/>
  <c r="Q110" i="7"/>
  <c r="P110" i="7"/>
  <c r="O110" i="7"/>
  <c r="M110" i="7"/>
  <c r="N110" i="7" s="1"/>
  <c r="L110" i="7"/>
  <c r="O109" i="7"/>
  <c r="P109" i="7" s="1"/>
  <c r="Q109" i="7" s="1"/>
  <c r="N109" i="7"/>
  <c r="M109" i="7"/>
  <c r="L109" i="7"/>
  <c r="P108" i="7"/>
  <c r="Q108" i="7" s="1"/>
  <c r="O108" i="7"/>
  <c r="M108" i="7"/>
  <c r="N108" i="7" s="1"/>
  <c r="L108" i="7"/>
  <c r="P107" i="7"/>
  <c r="Q107" i="7" s="1"/>
  <c r="O107" i="7"/>
  <c r="N107" i="7"/>
  <c r="M107" i="7"/>
  <c r="L107" i="7"/>
  <c r="Q106" i="7"/>
  <c r="P106" i="7"/>
  <c r="O106" i="7"/>
  <c r="N106" i="7"/>
  <c r="M106" i="7"/>
  <c r="L106" i="7"/>
  <c r="O105" i="7"/>
  <c r="P105" i="7" s="1"/>
  <c r="Q105" i="7" s="1"/>
  <c r="N105" i="7"/>
  <c r="M105" i="7"/>
  <c r="L105" i="7"/>
  <c r="P104" i="7"/>
  <c r="Q104" i="7" s="1"/>
  <c r="O104" i="7"/>
  <c r="M104" i="7"/>
  <c r="N104" i="7" s="1"/>
  <c r="L104" i="7"/>
  <c r="P103" i="7"/>
  <c r="Q103" i="7" s="1"/>
  <c r="O103" i="7"/>
  <c r="N103" i="7"/>
  <c r="M103" i="7"/>
  <c r="L103" i="7"/>
  <c r="Q102" i="7"/>
  <c r="P102" i="7"/>
  <c r="O102" i="7"/>
  <c r="N102" i="7"/>
  <c r="M102" i="7"/>
  <c r="L102" i="7"/>
  <c r="O101" i="7"/>
  <c r="P101" i="7" s="1"/>
  <c r="Q101" i="7" s="1"/>
  <c r="N101" i="7"/>
  <c r="M101" i="7"/>
  <c r="L101" i="7"/>
  <c r="P100" i="7"/>
  <c r="Q100" i="7" s="1"/>
  <c r="O100" i="7"/>
  <c r="M100" i="7"/>
  <c r="N100" i="7" s="1"/>
  <c r="L100" i="7"/>
  <c r="P99" i="7"/>
  <c r="Q99" i="7" s="1"/>
  <c r="O99" i="7"/>
  <c r="N99" i="7"/>
  <c r="M99" i="7"/>
  <c r="L99" i="7"/>
  <c r="Q98" i="7"/>
  <c r="P98" i="7"/>
  <c r="O98" i="7"/>
  <c r="N98" i="7"/>
  <c r="M98" i="7"/>
  <c r="L98" i="7"/>
  <c r="O97" i="7"/>
  <c r="P97" i="7" s="1"/>
  <c r="Q97" i="7" s="1"/>
  <c r="N97" i="7"/>
  <c r="M97" i="7"/>
  <c r="L97" i="7"/>
  <c r="P96" i="7"/>
  <c r="Q96" i="7" s="1"/>
  <c r="O96" i="7"/>
  <c r="M96" i="7"/>
  <c r="N96" i="7" s="1"/>
  <c r="L96" i="7"/>
  <c r="P95" i="7"/>
  <c r="Q95" i="7" s="1"/>
  <c r="O95" i="7"/>
  <c r="N95" i="7"/>
  <c r="M95" i="7"/>
  <c r="L95" i="7"/>
  <c r="Q94" i="7"/>
  <c r="P94" i="7"/>
  <c r="O94" i="7"/>
  <c r="N94" i="7"/>
  <c r="M94" i="7"/>
  <c r="L94" i="7"/>
  <c r="O93" i="7"/>
  <c r="P93" i="7" s="1"/>
  <c r="Q93" i="7" s="1"/>
  <c r="N93" i="7"/>
  <c r="M93" i="7"/>
  <c r="L93" i="7"/>
  <c r="P92" i="7"/>
  <c r="Q92" i="7" s="1"/>
  <c r="O92" i="7"/>
  <c r="M92" i="7"/>
  <c r="N92" i="7" s="1"/>
  <c r="L92" i="7"/>
  <c r="P91" i="7"/>
  <c r="Q91" i="7" s="1"/>
  <c r="O91" i="7"/>
  <c r="N91" i="7"/>
  <c r="M91" i="7"/>
  <c r="L91" i="7"/>
  <c r="Q90" i="7"/>
  <c r="P90" i="7"/>
  <c r="O90" i="7"/>
  <c r="N90" i="7"/>
  <c r="M90" i="7"/>
  <c r="L90" i="7"/>
  <c r="O89" i="7"/>
  <c r="P89" i="7" s="1"/>
  <c r="Q89" i="7" s="1"/>
  <c r="N89" i="7"/>
  <c r="M89" i="7"/>
  <c r="L89" i="7"/>
  <c r="P88" i="7"/>
  <c r="Q88" i="7" s="1"/>
  <c r="O88" i="7"/>
  <c r="M88" i="7"/>
  <c r="N88" i="7" s="1"/>
  <c r="L88" i="7"/>
  <c r="P87" i="7"/>
  <c r="Q87" i="7" s="1"/>
  <c r="O87" i="7"/>
  <c r="N87" i="7"/>
  <c r="M87" i="7"/>
  <c r="L87" i="7"/>
  <c r="Q86" i="7"/>
  <c r="P86" i="7"/>
  <c r="O86" i="7"/>
  <c r="N86" i="7"/>
  <c r="M86" i="7"/>
  <c r="L86" i="7"/>
  <c r="O85" i="7"/>
  <c r="P85" i="7" s="1"/>
  <c r="Q85" i="7" s="1"/>
  <c r="N85" i="7"/>
  <c r="M85" i="7"/>
  <c r="L85" i="7"/>
  <c r="P84" i="7"/>
  <c r="Q84" i="7" s="1"/>
  <c r="O84" i="7"/>
  <c r="M84" i="7"/>
  <c r="N84" i="7" s="1"/>
  <c r="L84" i="7"/>
  <c r="P83" i="7"/>
  <c r="Q83" i="7" s="1"/>
  <c r="O83" i="7"/>
  <c r="N83" i="7"/>
  <c r="M83" i="7"/>
  <c r="L83" i="7"/>
  <c r="Q82" i="7"/>
  <c r="P82" i="7"/>
  <c r="O82" i="7"/>
  <c r="N82" i="7"/>
  <c r="M82" i="7"/>
  <c r="L82" i="7"/>
  <c r="O81" i="7"/>
  <c r="P81" i="7" s="1"/>
  <c r="Q81" i="7" s="1"/>
  <c r="N81" i="7"/>
  <c r="M81" i="7"/>
  <c r="L81" i="7"/>
  <c r="P80" i="7"/>
  <c r="Q80" i="7" s="1"/>
  <c r="O80" i="7"/>
  <c r="M80" i="7"/>
  <c r="N80" i="7" s="1"/>
  <c r="L80" i="7"/>
  <c r="P79" i="7"/>
  <c r="Q79" i="7" s="1"/>
  <c r="O79" i="7"/>
  <c r="N79" i="7"/>
  <c r="M79" i="7"/>
  <c r="L79" i="7"/>
  <c r="Q78" i="7"/>
  <c r="P78" i="7"/>
  <c r="O78" i="7"/>
  <c r="N78" i="7"/>
  <c r="M78" i="7"/>
  <c r="L78" i="7"/>
  <c r="O77" i="7"/>
  <c r="P77" i="7" s="1"/>
  <c r="Q77" i="7" s="1"/>
  <c r="N77" i="7"/>
  <c r="M77" i="7"/>
  <c r="L77" i="7"/>
  <c r="P76" i="7"/>
  <c r="Q76" i="7" s="1"/>
  <c r="O76" i="7"/>
  <c r="M76" i="7"/>
  <c r="N76" i="7" s="1"/>
  <c r="L76" i="7"/>
  <c r="P75" i="7"/>
  <c r="Q75" i="7" s="1"/>
  <c r="O75" i="7"/>
  <c r="N75" i="7"/>
  <c r="M75" i="7"/>
  <c r="L75" i="7"/>
  <c r="Q74" i="7"/>
  <c r="P74" i="7"/>
  <c r="O74" i="7"/>
  <c r="N74" i="7"/>
  <c r="M74" i="7"/>
  <c r="L74" i="7"/>
  <c r="O73" i="7"/>
  <c r="P73" i="7" s="1"/>
  <c r="Q73" i="7" s="1"/>
  <c r="N73" i="7"/>
  <c r="M73" i="7"/>
  <c r="L73" i="7"/>
  <c r="P72" i="7"/>
  <c r="Q72" i="7" s="1"/>
  <c r="O72" i="7"/>
  <c r="M72" i="7"/>
  <c r="N72" i="7" s="1"/>
  <c r="L72" i="7"/>
  <c r="P71" i="7"/>
  <c r="Q71" i="7" s="1"/>
  <c r="O71" i="7"/>
  <c r="N71" i="7"/>
  <c r="M71" i="7"/>
  <c r="L71" i="7"/>
  <c r="Q70" i="7"/>
  <c r="P70" i="7"/>
  <c r="O70" i="7"/>
  <c r="N70" i="7"/>
  <c r="M70" i="7"/>
  <c r="L70" i="7"/>
  <c r="O69" i="7"/>
  <c r="P69" i="7" s="1"/>
  <c r="Q69" i="7" s="1"/>
  <c r="N69" i="7"/>
  <c r="M69" i="7"/>
  <c r="L69" i="7"/>
  <c r="P68" i="7"/>
  <c r="Q68" i="7" s="1"/>
  <c r="O68" i="7"/>
  <c r="M68" i="7"/>
  <c r="N68" i="7" s="1"/>
  <c r="L68" i="7"/>
  <c r="P67" i="7"/>
  <c r="Q67" i="7" s="1"/>
  <c r="O67" i="7"/>
  <c r="N67" i="7"/>
  <c r="M67" i="7"/>
  <c r="L67" i="7"/>
  <c r="Q66" i="7"/>
  <c r="P66" i="7"/>
  <c r="O66" i="7"/>
  <c r="N66" i="7"/>
  <c r="M66" i="7"/>
  <c r="L66" i="7"/>
  <c r="O65" i="7"/>
  <c r="P65" i="7" s="1"/>
  <c r="Q65" i="7" s="1"/>
  <c r="N65" i="7"/>
  <c r="M65" i="7"/>
  <c r="L65" i="7"/>
  <c r="P64" i="7"/>
  <c r="Q64" i="7" s="1"/>
  <c r="O64" i="7"/>
  <c r="M64" i="7"/>
  <c r="N64" i="7" s="1"/>
  <c r="L64" i="7"/>
  <c r="P63" i="7"/>
  <c r="Q63" i="7" s="1"/>
  <c r="O63" i="7"/>
  <c r="N63" i="7"/>
  <c r="M63" i="7"/>
  <c r="L63" i="7"/>
  <c r="Q62" i="7"/>
  <c r="P62" i="7"/>
  <c r="O62" i="7"/>
  <c r="N62" i="7"/>
  <c r="M62" i="7"/>
  <c r="L62" i="7"/>
  <c r="O61" i="7"/>
  <c r="P61" i="7" s="1"/>
  <c r="Q61" i="7" s="1"/>
  <c r="N61" i="7"/>
  <c r="M61" i="7"/>
  <c r="L61" i="7"/>
  <c r="P60" i="7"/>
  <c r="Q60" i="7" s="1"/>
  <c r="O60" i="7"/>
  <c r="M60" i="7"/>
  <c r="N60" i="7" s="1"/>
  <c r="L60" i="7"/>
  <c r="P59" i="7"/>
  <c r="Q59" i="7" s="1"/>
  <c r="O59" i="7"/>
  <c r="N59" i="7"/>
  <c r="M59" i="7"/>
  <c r="L59" i="7"/>
  <c r="Q58" i="7"/>
  <c r="P58" i="7"/>
  <c r="O58" i="7"/>
  <c r="N58" i="7"/>
  <c r="M58" i="7"/>
  <c r="L58" i="7"/>
  <c r="O57" i="7"/>
  <c r="P57" i="7" s="1"/>
  <c r="Q57" i="7" s="1"/>
  <c r="N57" i="7"/>
  <c r="M57" i="7"/>
  <c r="L57" i="7"/>
  <c r="P56" i="7"/>
  <c r="Q56" i="7" s="1"/>
  <c r="O56" i="7"/>
  <c r="M56" i="7"/>
  <c r="N56" i="7" s="1"/>
  <c r="L56" i="7"/>
  <c r="P55" i="7"/>
  <c r="Q55" i="7" s="1"/>
  <c r="O55" i="7"/>
  <c r="N55" i="7"/>
  <c r="M55" i="7"/>
  <c r="L55" i="7"/>
  <c r="Q54" i="7"/>
  <c r="P54" i="7"/>
  <c r="O54" i="7"/>
  <c r="N54" i="7"/>
  <c r="M54" i="7"/>
  <c r="L54" i="7"/>
  <c r="O53" i="7"/>
  <c r="P53" i="7" s="1"/>
  <c r="Q53" i="7" s="1"/>
  <c r="N53" i="7"/>
  <c r="M53" i="7"/>
  <c r="L53" i="7"/>
  <c r="P52" i="7"/>
  <c r="Q52" i="7" s="1"/>
  <c r="O52" i="7"/>
  <c r="M52" i="7"/>
  <c r="N52" i="7" s="1"/>
  <c r="L52" i="7"/>
  <c r="P51" i="7"/>
  <c r="Q51" i="7" s="1"/>
  <c r="O51" i="7"/>
  <c r="N51" i="7"/>
  <c r="M51" i="7"/>
  <c r="L51" i="7"/>
  <c r="Q50" i="7"/>
  <c r="P50" i="7"/>
  <c r="O50" i="7"/>
  <c r="N50" i="7"/>
  <c r="M50" i="7"/>
  <c r="L50" i="7"/>
  <c r="O49" i="7"/>
  <c r="P49" i="7" s="1"/>
  <c r="Q49" i="7" s="1"/>
  <c r="N49" i="7"/>
  <c r="M49" i="7"/>
  <c r="L49" i="7"/>
  <c r="P48" i="7"/>
  <c r="Q48" i="7" s="1"/>
  <c r="O48" i="7"/>
  <c r="M48" i="7"/>
  <c r="N48" i="7" s="1"/>
  <c r="L48" i="7"/>
  <c r="P47" i="7"/>
  <c r="Q47" i="7" s="1"/>
  <c r="O47" i="7"/>
  <c r="N47" i="7"/>
  <c r="M47" i="7"/>
  <c r="L47" i="7"/>
  <c r="Q46" i="7"/>
  <c r="P46" i="7"/>
  <c r="O46" i="7"/>
  <c r="N46" i="7"/>
  <c r="M46" i="7"/>
  <c r="L46" i="7"/>
  <c r="O45" i="7"/>
  <c r="P45" i="7" s="1"/>
  <c r="Q45" i="7" s="1"/>
  <c r="N45" i="7"/>
  <c r="M45" i="7"/>
  <c r="L45" i="7"/>
  <c r="P44" i="7"/>
  <c r="Q44" i="7" s="1"/>
  <c r="O44" i="7"/>
  <c r="M44" i="7"/>
  <c r="N44" i="7" s="1"/>
  <c r="L44" i="7"/>
  <c r="P43" i="7"/>
  <c r="Q43" i="7" s="1"/>
  <c r="O43" i="7"/>
  <c r="N43" i="7"/>
  <c r="M43" i="7"/>
  <c r="L43" i="7"/>
  <c r="Q42" i="7"/>
  <c r="P42" i="7"/>
  <c r="O42" i="7"/>
  <c r="N42" i="7"/>
  <c r="M42" i="7"/>
  <c r="L42" i="7"/>
  <c r="O41" i="7"/>
  <c r="P41" i="7" s="1"/>
  <c r="Q41" i="7" s="1"/>
  <c r="N41" i="7"/>
  <c r="M41" i="7"/>
  <c r="L41" i="7"/>
  <c r="P40" i="7"/>
  <c r="Q40" i="7" s="1"/>
  <c r="O40" i="7"/>
  <c r="M40" i="7"/>
  <c r="N40" i="7" s="1"/>
  <c r="L40" i="7"/>
  <c r="P39" i="7"/>
  <c r="Q39" i="7" s="1"/>
  <c r="O39" i="7"/>
  <c r="N39" i="7"/>
  <c r="M39" i="7"/>
  <c r="L39" i="7"/>
  <c r="Q38" i="7"/>
  <c r="P38" i="7"/>
  <c r="O38" i="7"/>
  <c r="N38" i="7"/>
  <c r="M38" i="7"/>
  <c r="L38" i="7"/>
  <c r="O37" i="7"/>
  <c r="P37" i="7" s="1"/>
  <c r="Q37" i="7" s="1"/>
  <c r="N37" i="7"/>
  <c r="M37" i="7"/>
  <c r="L37" i="7"/>
  <c r="P36" i="7"/>
  <c r="Q36" i="7" s="1"/>
  <c r="O36" i="7"/>
  <c r="M36" i="7"/>
  <c r="N36" i="7" s="1"/>
  <c r="L36" i="7"/>
  <c r="P35" i="7"/>
  <c r="Q35" i="7" s="1"/>
  <c r="O35" i="7"/>
  <c r="N35" i="7"/>
  <c r="M35" i="7"/>
  <c r="L35" i="7"/>
  <c r="Q34" i="7"/>
  <c r="P34" i="7"/>
  <c r="O34" i="7"/>
  <c r="N34" i="7"/>
  <c r="M34" i="7"/>
  <c r="L34" i="7"/>
  <c r="O33" i="7"/>
  <c r="P33" i="7" s="1"/>
  <c r="Q33" i="7" s="1"/>
  <c r="N33" i="7"/>
  <c r="M33" i="7"/>
  <c r="L33" i="7"/>
  <c r="P32" i="7"/>
  <c r="Q32" i="7" s="1"/>
  <c r="O32" i="7"/>
  <c r="M32" i="7"/>
  <c r="N32" i="7" s="1"/>
  <c r="L32" i="7"/>
  <c r="P31" i="7"/>
  <c r="Q31" i="7" s="1"/>
  <c r="O31" i="7"/>
  <c r="N31" i="7"/>
  <c r="M31" i="7"/>
  <c r="L31" i="7"/>
  <c r="Q30" i="7"/>
  <c r="P30" i="7"/>
  <c r="O30" i="7"/>
  <c r="N30" i="7"/>
  <c r="M30" i="7"/>
  <c r="L30" i="7"/>
  <c r="O29" i="7"/>
  <c r="P29" i="7" s="1"/>
  <c r="Q29" i="7" s="1"/>
  <c r="N29" i="7"/>
  <c r="M29" i="7"/>
  <c r="L29" i="7"/>
  <c r="P28" i="7"/>
  <c r="Q28" i="7" s="1"/>
  <c r="O28" i="7"/>
  <c r="M28" i="7"/>
  <c r="N28" i="7" s="1"/>
  <c r="L28" i="7"/>
  <c r="P27" i="7"/>
  <c r="Q27" i="7" s="1"/>
  <c r="O27" i="7"/>
  <c r="N27" i="7"/>
  <c r="M27" i="7"/>
  <c r="L27" i="7"/>
  <c r="Q26" i="7"/>
  <c r="P26" i="7"/>
  <c r="O26" i="7"/>
  <c r="N26" i="7"/>
  <c r="M26" i="7"/>
  <c r="L26" i="7"/>
  <c r="O25" i="7"/>
  <c r="P25" i="7" s="1"/>
  <c r="Q25" i="7" s="1"/>
  <c r="N25" i="7"/>
  <c r="M25" i="7"/>
  <c r="L25" i="7"/>
  <c r="P24" i="7"/>
  <c r="Q24" i="7" s="1"/>
  <c r="O24" i="7"/>
  <c r="M24" i="7"/>
  <c r="N24" i="7" s="1"/>
  <c r="L24" i="7"/>
  <c r="P23" i="7"/>
  <c r="Q23" i="7" s="1"/>
  <c r="O23" i="7"/>
  <c r="N23" i="7"/>
  <c r="M23" i="7"/>
  <c r="L23" i="7"/>
  <c r="Q22" i="7"/>
  <c r="P22" i="7"/>
  <c r="O22" i="7"/>
  <c r="N22" i="7"/>
  <c r="M22" i="7"/>
  <c r="L22" i="7"/>
  <c r="O21" i="7"/>
  <c r="P21" i="7" s="1"/>
  <c r="Q21" i="7" s="1"/>
  <c r="N21" i="7"/>
  <c r="M21" i="7"/>
  <c r="L21" i="7"/>
  <c r="P20" i="7"/>
  <c r="Q20" i="7" s="1"/>
  <c r="O20" i="7"/>
  <c r="M20" i="7"/>
  <c r="N20" i="7" s="1"/>
  <c r="L20" i="7"/>
  <c r="P19" i="7"/>
  <c r="Q19" i="7" s="1"/>
  <c r="O19" i="7"/>
  <c r="N19" i="7"/>
  <c r="M19" i="7"/>
  <c r="L19" i="7"/>
  <c r="Q18" i="7"/>
  <c r="P18" i="7"/>
  <c r="O18" i="7"/>
  <c r="N18" i="7"/>
  <c r="M18" i="7"/>
  <c r="L18" i="7"/>
  <c r="O17" i="7"/>
  <c r="P17" i="7" s="1"/>
  <c r="Q17" i="7" s="1"/>
  <c r="N17" i="7"/>
  <c r="M17" i="7"/>
  <c r="L17" i="7"/>
  <c r="P16" i="7"/>
  <c r="Q16" i="7" s="1"/>
  <c r="O16" i="7"/>
  <c r="M16" i="7"/>
  <c r="N16" i="7" s="1"/>
  <c r="L16" i="7"/>
  <c r="P15" i="7"/>
  <c r="Q15" i="7" s="1"/>
  <c r="O15" i="7"/>
  <c r="N15" i="7"/>
  <c r="M15" i="7"/>
  <c r="L15" i="7"/>
  <c r="Q14" i="7"/>
  <c r="P14" i="7"/>
  <c r="O14" i="7"/>
  <c r="N14" i="7"/>
  <c r="M14" i="7"/>
  <c r="L14" i="7"/>
  <c r="O13" i="7"/>
  <c r="P13" i="7" s="1"/>
  <c r="Q13" i="7" s="1"/>
  <c r="N13" i="7"/>
  <c r="M13" i="7"/>
  <c r="L13" i="7"/>
  <c r="P12" i="7"/>
  <c r="Q12" i="7" s="1"/>
  <c r="O12" i="7"/>
  <c r="M12" i="7"/>
  <c r="N12" i="7" s="1"/>
  <c r="L12" i="7"/>
  <c r="P11" i="7"/>
  <c r="Q11" i="7" s="1"/>
  <c r="O11" i="7"/>
  <c r="N11" i="7"/>
  <c r="M11" i="7"/>
  <c r="L11" i="7"/>
  <c r="S24" i="7"/>
  <c r="S23" i="7"/>
  <c r="S19" i="7"/>
  <c r="S16" i="7"/>
  <c r="S15" i="7"/>
  <c r="S11" i="7"/>
  <c r="S10" i="7" a="1"/>
  <c r="S22" i="7" s="1"/>
  <c r="Q10" i="7"/>
  <c r="P10" i="7"/>
  <c r="O10" i="7"/>
  <c r="N10" i="7"/>
  <c r="M10" i="7"/>
  <c r="L10" i="7"/>
  <c r="O84" i="6"/>
  <c r="P84" i="6" s="1"/>
  <c r="Q84" i="6" s="1"/>
  <c r="N84" i="6"/>
  <c r="M84" i="6"/>
  <c r="L84" i="6"/>
  <c r="P83" i="6"/>
  <c r="Q83" i="6" s="1"/>
  <c r="O83" i="6"/>
  <c r="M83" i="6"/>
  <c r="N83" i="6" s="1"/>
  <c r="L83" i="6"/>
  <c r="P82" i="6"/>
  <c r="Q82" i="6" s="1"/>
  <c r="O82" i="6"/>
  <c r="N82" i="6"/>
  <c r="M82" i="6"/>
  <c r="L82" i="6"/>
  <c r="Q81" i="6"/>
  <c r="P81" i="6"/>
  <c r="O81" i="6"/>
  <c r="N81" i="6"/>
  <c r="M81" i="6"/>
  <c r="L81" i="6"/>
  <c r="O80" i="6"/>
  <c r="P80" i="6" s="1"/>
  <c r="Q80" i="6" s="1"/>
  <c r="N80" i="6"/>
  <c r="M80" i="6"/>
  <c r="L80" i="6"/>
  <c r="P79" i="6"/>
  <c r="Q79" i="6" s="1"/>
  <c r="O79" i="6"/>
  <c r="M79" i="6"/>
  <c r="N79" i="6" s="1"/>
  <c r="L79" i="6"/>
  <c r="P78" i="6"/>
  <c r="Q78" i="6" s="1"/>
  <c r="O78" i="6"/>
  <c r="N78" i="6"/>
  <c r="M78" i="6"/>
  <c r="L78" i="6"/>
  <c r="Q77" i="6"/>
  <c r="P77" i="6"/>
  <c r="O77" i="6"/>
  <c r="N77" i="6"/>
  <c r="M77" i="6"/>
  <c r="L77" i="6"/>
  <c r="O76" i="6"/>
  <c r="P76" i="6" s="1"/>
  <c r="Q76" i="6" s="1"/>
  <c r="N76" i="6"/>
  <c r="M76" i="6"/>
  <c r="L76" i="6"/>
  <c r="P75" i="6"/>
  <c r="Q75" i="6" s="1"/>
  <c r="O75" i="6"/>
  <c r="M75" i="6"/>
  <c r="N75" i="6" s="1"/>
  <c r="L75" i="6"/>
  <c r="N74" i="6"/>
  <c r="M74" i="6"/>
  <c r="L74" i="6"/>
  <c r="G74" i="6"/>
  <c r="M73" i="6"/>
  <c r="N73" i="6" s="1"/>
  <c r="L73" i="6"/>
  <c r="H73" i="6"/>
  <c r="G73" i="6"/>
  <c r="M72" i="6"/>
  <c r="N72" i="6" s="1"/>
  <c r="L72" i="6"/>
  <c r="H72" i="6"/>
  <c r="G72" i="6"/>
  <c r="O71" i="6"/>
  <c r="P71" i="6" s="1"/>
  <c r="Q71" i="6" s="1"/>
  <c r="M71" i="6"/>
  <c r="N71" i="6" s="1"/>
  <c r="L71" i="6"/>
  <c r="P70" i="6"/>
  <c r="Q70" i="6" s="1"/>
  <c r="O70" i="6"/>
  <c r="M70" i="6"/>
  <c r="N70" i="6" s="1"/>
  <c r="L70" i="6"/>
  <c r="Q69" i="6"/>
  <c r="P69" i="6"/>
  <c r="O69" i="6"/>
  <c r="N69" i="6"/>
  <c r="M69" i="6"/>
  <c r="L69" i="6"/>
  <c r="O68" i="6"/>
  <c r="P68" i="6" s="1"/>
  <c r="Q68" i="6" s="1"/>
  <c r="N68" i="6"/>
  <c r="M68" i="6"/>
  <c r="L68" i="6"/>
  <c r="O67" i="6"/>
  <c r="P67" i="6" s="1"/>
  <c r="Q67" i="6" s="1"/>
  <c r="M67" i="6"/>
  <c r="N67" i="6" s="1"/>
  <c r="L67" i="6"/>
  <c r="P66" i="6"/>
  <c r="Q66" i="6" s="1"/>
  <c r="O66" i="6"/>
  <c r="M66" i="6"/>
  <c r="N66" i="6" s="1"/>
  <c r="L66" i="6"/>
  <c r="Q65" i="6"/>
  <c r="P65" i="6"/>
  <c r="O65" i="6"/>
  <c r="N65" i="6"/>
  <c r="M65" i="6"/>
  <c r="L65" i="6"/>
  <c r="O64" i="6"/>
  <c r="P64" i="6" s="1"/>
  <c r="Q64" i="6" s="1"/>
  <c r="N64" i="6"/>
  <c r="M64" i="6"/>
  <c r="L64" i="6"/>
  <c r="O63" i="6"/>
  <c r="P63" i="6" s="1"/>
  <c r="Q63" i="6" s="1"/>
  <c r="M63" i="6"/>
  <c r="N63" i="6" s="1"/>
  <c r="L63" i="6"/>
  <c r="P62" i="6"/>
  <c r="Q62" i="6" s="1"/>
  <c r="O62" i="6"/>
  <c r="M62" i="6"/>
  <c r="N62" i="6" s="1"/>
  <c r="L62" i="6"/>
  <c r="Q61" i="6"/>
  <c r="P61" i="6"/>
  <c r="O61" i="6"/>
  <c r="N61" i="6"/>
  <c r="M61" i="6"/>
  <c r="L61" i="6"/>
  <c r="O60" i="6"/>
  <c r="P60" i="6" s="1"/>
  <c r="Q60" i="6" s="1"/>
  <c r="N60" i="6"/>
  <c r="M60" i="6"/>
  <c r="L60" i="6"/>
  <c r="O59" i="6"/>
  <c r="P59" i="6" s="1"/>
  <c r="Q59" i="6" s="1"/>
  <c r="M59" i="6"/>
  <c r="N59" i="6" s="1"/>
  <c r="L59" i="6"/>
  <c r="P58" i="6"/>
  <c r="Q58" i="6" s="1"/>
  <c r="O58" i="6"/>
  <c r="M58" i="6"/>
  <c r="N58" i="6" s="1"/>
  <c r="L58" i="6"/>
  <c r="Q57" i="6"/>
  <c r="P57" i="6"/>
  <c r="O57" i="6"/>
  <c r="N57" i="6"/>
  <c r="M57" i="6"/>
  <c r="L57" i="6"/>
  <c r="O56" i="6"/>
  <c r="P56" i="6" s="1"/>
  <c r="Q56" i="6" s="1"/>
  <c r="N56" i="6"/>
  <c r="M56" i="6"/>
  <c r="L56" i="6"/>
  <c r="O55" i="6"/>
  <c r="P55" i="6" s="1"/>
  <c r="Q55" i="6" s="1"/>
  <c r="M55" i="6"/>
  <c r="N55" i="6" s="1"/>
  <c r="L55" i="6"/>
  <c r="P54" i="6"/>
  <c r="Q54" i="6" s="1"/>
  <c r="O54" i="6"/>
  <c r="M54" i="6"/>
  <c r="N54" i="6" s="1"/>
  <c r="L54" i="6"/>
  <c r="Q53" i="6"/>
  <c r="P53" i="6"/>
  <c r="O53" i="6"/>
  <c r="N53" i="6"/>
  <c r="M53" i="6"/>
  <c r="L53" i="6"/>
  <c r="O52" i="6"/>
  <c r="P52" i="6" s="1"/>
  <c r="Q52" i="6" s="1"/>
  <c r="N52" i="6"/>
  <c r="M52" i="6"/>
  <c r="L52" i="6"/>
  <c r="O51" i="6"/>
  <c r="P51" i="6" s="1"/>
  <c r="Q51" i="6" s="1"/>
  <c r="M51" i="6"/>
  <c r="N51" i="6" s="1"/>
  <c r="L51" i="6"/>
  <c r="P50" i="6"/>
  <c r="Q50" i="6" s="1"/>
  <c r="O50" i="6"/>
  <c r="M50" i="6"/>
  <c r="N50" i="6" s="1"/>
  <c r="L50" i="6"/>
  <c r="Q49" i="6"/>
  <c r="P49" i="6"/>
  <c r="O49" i="6"/>
  <c r="N49" i="6"/>
  <c r="M49" i="6"/>
  <c r="L49" i="6"/>
  <c r="O48" i="6"/>
  <c r="P48" i="6" s="1"/>
  <c r="Q48" i="6" s="1"/>
  <c r="N48" i="6"/>
  <c r="M48" i="6"/>
  <c r="L48" i="6"/>
  <c r="O47" i="6"/>
  <c r="P47" i="6" s="1"/>
  <c r="Q47" i="6" s="1"/>
  <c r="M47" i="6"/>
  <c r="N47" i="6" s="1"/>
  <c r="L47" i="6"/>
  <c r="P46" i="6"/>
  <c r="Q46" i="6" s="1"/>
  <c r="O46" i="6"/>
  <c r="M46" i="6"/>
  <c r="N46" i="6" s="1"/>
  <c r="L46" i="6"/>
  <c r="Q45" i="6"/>
  <c r="P45" i="6"/>
  <c r="O45" i="6"/>
  <c r="N45" i="6"/>
  <c r="M45" i="6"/>
  <c r="L45" i="6"/>
  <c r="O44" i="6"/>
  <c r="P44" i="6" s="1"/>
  <c r="Q44" i="6" s="1"/>
  <c r="N44" i="6"/>
  <c r="M44" i="6"/>
  <c r="L44" i="6"/>
  <c r="O43" i="6"/>
  <c r="P43" i="6" s="1"/>
  <c r="Q43" i="6" s="1"/>
  <c r="M43" i="6"/>
  <c r="N43" i="6" s="1"/>
  <c r="L43" i="6"/>
  <c r="P42" i="6"/>
  <c r="Q42" i="6" s="1"/>
  <c r="O42" i="6"/>
  <c r="M42" i="6"/>
  <c r="N42" i="6" s="1"/>
  <c r="L42" i="6"/>
  <c r="Q41" i="6"/>
  <c r="P41" i="6"/>
  <c r="O41" i="6"/>
  <c r="N41" i="6"/>
  <c r="M41" i="6"/>
  <c r="L41" i="6"/>
  <c r="O40" i="6"/>
  <c r="P40" i="6" s="1"/>
  <c r="Q40" i="6" s="1"/>
  <c r="N40" i="6"/>
  <c r="M40" i="6"/>
  <c r="L40" i="6"/>
  <c r="O39" i="6"/>
  <c r="P39" i="6" s="1"/>
  <c r="Q39" i="6" s="1"/>
  <c r="M39" i="6"/>
  <c r="N39" i="6" s="1"/>
  <c r="L39" i="6"/>
  <c r="P38" i="6"/>
  <c r="Q38" i="6" s="1"/>
  <c r="O38" i="6"/>
  <c r="M38" i="6"/>
  <c r="N38" i="6" s="1"/>
  <c r="L38" i="6"/>
  <c r="Q37" i="6"/>
  <c r="P37" i="6"/>
  <c r="O37" i="6"/>
  <c r="N37" i="6"/>
  <c r="M37" i="6"/>
  <c r="L37" i="6"/>
  <c r="O36" i="6"/>
  <c r="P36" i="6" s="1"/>
  <c r="Q36" i="6" s="1"/>
  <c r="N36" i="6"/>
  <c r="M36" i="6"/>
  <c r="L36" i="6"/>
  <c r="O35" i="6"/>
  <c r="P35" i="6" s="1"/>
  <c r="Q35" i="6" s="1"/>
  <c r="M35" i="6"/>
  <c r="N35" i="6" s="1"/>
  <c r="L35" i="6"/>
  <c r="P34" i="6"/>
  <c r="Q34" i="6" s="1"/>
  <c r="O34" i="6"/>
  <c r="M34" i="6"/>
  <c r="N34" i="6" s="1"/>
  <c r="L34" i="6"/>
  <c r="Q33" i="6"/>
  <c r="P33" i="6"/>
  <c r="O33" i="6"/>
  <c r="N33" i="6"/>
  <c r="M33" i="6"/>
  <c r="L33" i="6"/>
  <c r="O32" i="6"/>
  <c r="P32" i="6" s="1"/>
  <c r="Q32" i="6" s="1"/>
  <c r="N32" i="6"/>
  <c r="M32" i="6"/>
  <c r="L32" i="6"/>
  <c r="O31" i="6"/>
  <c r="P31" i="6" s="1"/>
  <c r="Q31" i="6" s="1"/>
  <c r="M31" i="6"/>
  <c r="N31" i="6" s="1"/>
  <c r="L31" i="6"/>
  <c r="P30" i="6"/>
  <c r="Q30" i="6" s="1"/>
  <c r="O30" i="6"/>
  <c r="M30" i="6"/>
  <c r="N30" i="6" s="1"/>
  <c r="L30" i="6"/>
  <c r="Q29" i="6"/>
  <c r="P29" i="6"/>
  <c r="O29" i="6"/>
  <c r="N29" i="6"/>
  <c r="M29" i="6"/>
  <c r="L29" i="6"/>
  <c r="O28" i="6"/>
  <c r="P28" i="6" s="1"/>
  <c r="Q28" i="6" s="1"/>
  <c r="N28" i="6"/>
  <c r="M28" i="6"/>
  <c r="L28" i="6"/>
  <c r="O27" i="6"/>
  <c r="P27" i="6" s="1"/>
  <c r="Q27" i="6" s="1"/>
  <c r="M27" i="6"/>
  <c r="N27" i="6" s="1"/>
  <c r="L27" i="6"/>
  <c r="P26" i="6"/>
  <c r="Q26" i="6" s="1"/>
  <c r="O26" i="6"/>
  <c r="M26" i="6"/>
  <c r="N26" i="6" s="1"/>
  <c r="L26" i="6"/>
  <c r="Q25" i="6"/>
  <c r="P25" i="6"/>
  <c r="O25" i="6"/>
  <c r="N25" i="6"/>
  <c r="M25" i="6"/>
  <c r="L25" i="6"/>
  <c r="O24" i="6"/>
  <c r="P24" i="6" s="1"/>
  <c r="Q24" i="6" s="1"/>
  <c r="N24" i="6"/>
  <c r="M24" i="6"/>
  <c r="L24" i="6"/>
  <c r="O23" i="6"/>
  <c r="P23" i="6" s="1"/>
  <c r="Q23" i="6" s="1"/>
  <c r="M23" i="6"/>
  <c r="N23" i="6" s="1"/>
  <c r="L23" i="6"/>
  <c r="P22" i="6"/>
  <c r="Q22" i="6" s="1"/>
  <c r="O22" i="6"/>
  <c r="M22" i="6"/>
  <c r="N22" i="6" s="1"/>
  <c r="L22" i="6"/>
  <c r="Q21" i="6"/>
  <c r="P21" i="6"/>
  <c r="O21" i="6"/>
  <c r="N21" i="6"/>
  <c r="M21" i="6"/>
  <c r="L21" i="6"/>
  <c r="O20" i="6"/>
  <c r="P20" i="6" s="1"/>
  <c r="Q20" i="6" s="1"/>
  <c r="N20" i="6"/>
  <c r="M20" i="6"/>
  <c r="L20" i="6"/>
  <c r="O19" i="6"/>
  <c r="P19" i="6" s="1"/>
  <c r="Q19" i="6" s="1"/>
  <c r="M19" i="6"/>
  <c r="N19" i="6" s="1"/>
  <c r="L19" i="6"/>
  <c r="P18" i="6"/>
  <c r="Q18" i="6" s="1"/>
  <c r="O18" i="6"/>
  <c r="M18" i="6"/>
  <c r="N18" i="6" s="1"/>
  <c r="L18" i="6"/>
  <c r="Q17" i="6"/>
  <c r="P17" i="6"/>
  <c r="O17" i="6"/>
  <c r="N17" i="6"/>
  <c r="M17" i="6"/>
  <c r="L17" i="6"/>
  <c r="O16" i="6"/>
  <c r="P16" i="6" s="1"/>
  <c r="Q16" i="6" s="1"/>
  <c r="N16" i="6"/>
  <c r="M16" i="6"/>
  <c r="L16" i="6"/>
  <c r="O15" i="6"/>
  <c r="P15" i="6" s="1"/>
  <c r="Q15" i="6" s="1"/>
  <c r="M15" i="6"/>
  <c r="N15" i="6" s="1"/>
  <c r="L15" i="6"/>
  <c r="P14" i="6"/>
  <c r="Q14" i="6" s="1"/>
  <c r="O14" i="6"/>
  <c r="M14" i="6"/>
  <c r="N14" i="6" s="1"/>
  <c r="L14" i="6"/>
  <c r="Q13" i="6"/>
  <c r="P13" i="6"/>
  <c r="O13" i="6"/>
  <c r="N13" i="6"/>
  <c r="M13" i="6"/>
  <c r="L13" i="6"/>
  <c r="O12" i="6"/>
  <c r="P12" i="6" s="1"/>
  <c r="Q12" i="6" s="1"/>
  <c r="N12" i="6"/>
  <c r="M12" i="6"/>
  <c r="L12" i="6"/>
  <c r="O11" i="6"/>
  <c r="P11" i="6" s="1"/>
  <c r="Q11" i="6" s="1"/>
  <c r="M11" i="6"/>
  <c r="N11" i="6" s="1"/>
  <c r="L11" i="6"/>
  <c r="P10" i="6"/>
  <c r="Q10" i="6" s="1"/>
  <c r="O10" i="6"/>
  <c r="M10" i="6"/>
  <c r="N10" i="6" s="1"/>
  <c r="L10" i="6"/>
  <c r="Q510" i="5"/>
  <c r="Q509" i="5"/>
  <c r="Q508" i="5"/>
  <c r="Q170" i="5"/>
  <c r="Q169" i="5"/>
  <c r="Q168" i="5"/>
  <c r="Q167" i="5"/>
  <c r="Q166" i="5"/>
  <c r="Q165" i="5"/>
  <c r="Q164" i="5"/>
  <c r="Q163" i="5"/>
  <c r="Q162" i="5"/>
  <c r="Q161" i="5"/>
  <c r="Q160" i="5"/>
  <c r="Q159" i="5"/>
  <c r="Q158" i="5"/>
  <c r="Q157" i="5"/>
  <c r="Q156" i="5"/>
  <c r="Q155" i="5"/>
  <c r="Q154" i="5"/>
  <c r="Q153" i="5"/>
  <c r="Q152" i="5"/>
  <c r="Q151" i="5"/>
  <c r="Q150" i="5"/>
  <c r="Q149" i="5"/>
  <c r="Q148" i="5"/>
  <c r="Q147" i="5"/>
  <c r="Q146" i="5"/>
  <c r="Q145" i="5"/>
  <c r="Q144" i="5"/>
  <c r="Q143" i="5"/>
  <c r="Q142" i="5"/>
  <c r="Q141" i="5"/>
  <c r="Q140" i="5"/>
  <c r="P139" i="5"/>
  <c r="Q139" i="5" s="1"/>
  <c r="O139" i="5"/>
  <c r="M139" i="5"/>
  <c r="N139" i="5" s="1"/>
  <c r="L139" i="5"/>
  <c r="Q138" i="5"/>
  <c r="P138" i="5"/>
  <c r="O138" i="5"/>
  <c r="N138" i="5"/>
  <c r="M138" i="5"/>
  <c r="L138" i="5"/>
  <c r="O137" i="5"/>
  <c r="P137" i="5" s="1"/>
  <c r="Q137" i="5" s="1"/>
  <c r="N137" i="5"/>
  <c r="M137" i="5"/>
  <c r="L137" i="5"/>
  <c r="O136" i="5"/>
  <c r="P136" i="5" s="1"/>
  <c r="Q136" i="5" s="1"/>
  <c r="M136" i="5"/>
  <c r="N136" i="5" s="1"/>
  <c r="L136" i="5"/>
  <c r="P135" i="5"/>
  <c r="Q135" i="5" s="1"/>
  <c r="O135" i="5"/>
  <c r="M135" i="5"/>
  <c r="N135" i="5" s="1"/>
  <c r="L135" i="5"/>
  <c r="Q134" i="5"/>
  <c r="P134" i="5"/>
  <c r="O134" i="5"/>
  <c r="N134" i="5"/>
  <c r="M134" i="5"/>
  <c r="L134" i="5"/>
  <c r="O133" i="5"/>
  <c r="P133" i="5" s="1"/>
  <c r="Q133" i="5" s="1"/>
  <c r="N133" i="5"/>
  <c r="M133" i="5"/>
  <c r="L133" i="5"/>
  <c r="Q132" i="5"/>
  <c r="P132" i="5"/>
  <c r="O132" i="5"/>
  <c r="M132" i="5"/>
  <c r="N132" i="5" s="1"/>
  <c r="L132" i="5"/>
  <c r="P131" i="5"/>
  <c r="Q131" i="5" s="1"/>
  <c r="O131" i="5"/>
  <c r="N131" i="5"/>
  <c r="M131" i="5"/>
  <c r="L131" i="5"/>
  <c r="Q130" i="5"/>
  <c r="P130" i="5"/>
  <c r="O130" i="5"/>
  <c r="N130" i="5"/>
  <c r="M130" i="5"/>
  <c r="L130" i="5"/>
  <c r="O129" i="5"/>
  <c r="P129" i="5" s="1"/>
  <c r="Q129" i="5" s="1"/>
  <c r="N129" i="5"/>
  <c r="M129" i="5"/>
  <c r="L129" i="5"/>
  <c r="Q128" i="5"/>
  <c r="P128" i="5"/>
  <c r="O128" i="5"/>
  <c r="M128" i="5"/>
  <c r="N128" i="5" s="1"/>
  <c r="L128" i="5"/>
  <c r="P127" i="5"/>
  <c r="Q127" i="5" s="1"/>
  <c r="O127" i="5"/>
  <c r="N127" i="5"/>
  <c r="M127" i="5"/>
  <c r="L127" i="5"/>
  <c r="Q126" i="5"/>
  <c r="P126" i="5"/>
  <c r="O126" i="5"/>
  <c r="N126" i="5"/>
  <c r="M126" i="5"/>
  <c r="L126" i="5"/>
  <c r="O125" i="5"/>
  <c r="P125" i="5" s="1"/>
  <c r="Q125" i="5" s="1"/>
  <c r="N125" i="5"/>
  <c r="M125" i="5"/>
  <c r="L125" i="5"/>
  <c r="Q124" i="5"/>
  <c r="P124" i="5"/>
  <c r="O124" i="5"/>
  <c r="M124" i="5"/>
  <c r="N124" i="5" s="1"/>
  <c r="L124" i="5"/>
  <c r="P123" i="5"/>
  <c r="Q123" i="5" s="1"/>
  <c r="O123" i="5"/>
  <c r="N123" i="5"/>
  <c r="M123" i="5"/>
  <c r="L123" i="5"/>
  <c r="Q122" i="5"/>
  <c r="P122" i="5"/>
  <c r="O122" i="5"/>
  <c r="N122" i="5"/>
  <c r="M122" i="5"/>
  <c r="L122" i="5"/>
  <c r="O121" i="5"/>
  <c r="P121" i="5" s="1"/>
  <c r="Q121" i="5" s="1"/>
  <c r="N121" i="5"/>
  <c r="M121" i="5"/>
  <c r="L121" i="5"/>
  <c r="Q120" i="5"/>
  <c r="P120" i="5"/>
  <c r="O120" i="5"/>
  <c r="M120" i="5"/>
  <c r="N120" i="5" s="1"/>
  <c r="L120" i="5"/>
  <c r="P119" i="5"/>
  <c r="Q119" i="5" s="1"/>
  <c r="O119" i="5"/>
  <c r="N119" i="5"/>
  <c r="M119" i="5"/>
  <c r="L119" i="5"/>
  <c r="Q118" i="5"/>
  <c r="P118" i="5"/>
  <c r="O118" i="5"/>
  <c r="N118" i="5"/>
  <c r="M118" i="5"/>
  <c r="L118" i="5"/>
  <c r="O117" i="5"/>
  <c r="P117" i="5" s="1"/>
  <c r="Q117" i="5" s="1"/>
  <c r="N117" i="5"/>
  <c r="M117" i="5"/>
  <c r="L117" i="5"/>
  <c r="Q116" i="5"/>
  <c r="P116" i="5"/>
  <c r="O116" i="5"/>
  <c r="M116" i="5"/>
  <c r="N116" i="5" s="1"/>
  <c r="L116" i="5"/>
  <c r="P115" i="5"/>
  <c r="Q115" i="5" s="1"/>
  <c r="O115" i="5"/>
  <c r="N115" i="5"/>
  <c r="M115" i="5"/>
  <c r="L115" i="5"/>
  <c r="Q114" i="5"/>
  <c r="P114" i="5"/>
  <c r="O114" i="5"/>
  <c r="N114" i="5"/>
  <c r="M114" i="5"/>
  <c r="L114" i="5"/>
  <c r="O113" i="5"/>
  <c r="P113" i="5" s="1"/>
  <c r="Q113" i="5" s="1"/>
  <c r="N113" i="5"/>
  <c r="M113" i="5"/>
  <c r="L113" i="5"/>
  <c r="Q112" i="5"/>
  <c r="P112" i="5"/>
  <c r="O112" i="5"/>
  <c r="M112" i="5"/>
  <c r="N112" i="5" s="1"/>
  <c r="L112" i="5"/>
  <c r="P111" i="5"/>
  <c r="Q111" i="5" s="1"/>
  <c r="O111" i="5"/>
  <c r="N111" i="5"/>
  <c r="M111" i="5"/>
  <c r="L111" i="5"/>
  <c r="Q110" i="5"/>
  <c r="P110" i="5"/>
  <c r="O110" i="5"/>
  <c r="N110" i="5"/>
  <c r="M110" i="5"/>
  <c r="L110" i="5"/>
  <c r="O109" i="5"/>
  <c r="P109" i="5" s="1"/>
  <c r="Q109" i="5" s="1"/>
  <c r="N109" i="5"/>
  <c r="M109" i="5"/>
  <c r="L109" i="5"/>
  <c r="Q108" i="5"/>
  <c r="P108" i="5"/>
  <c r="O108" i="5"/>
  <c r="M108" i="5"/>
  <c r="N108" i="5" s="1"/>
  <c r="L108" i="5"/>
  <c r="P107" i="5"/>
  <c r="Q107" i="5" s="1"/>
  <c r="O107" i="5"/>
  <c r="N107" i="5"/>
  <c r="M107" i="5"/>
  <c r="L107" i="5"/>
  <c r="Q106" i="5"/>
  <c r="P106" i="5"/>
  <c r="O106" i="5"/>
  <c r="N106" i="5"/>
  <c r="M106" i="5"/>
  <c r="L106" i="5"/>
  <c r="O105" i="5"/>
  <c r="P105" i="5" s="1"/>
  <c r="Q105" i="5" s="1"/>
  <c r="N105" i="5"/>
  <c r="M105" i="5"/>
  <c r="L105" i="5"/>
  <c r="Q104" i="5"/>
  <c r="P104" i="5"/>
  <c r="O104" i="5"/>
  <c r="M104" i="5"/>
  <c r="N104" i="5" s="1"/>
  <c r="L104" i="5"/>
  <c r="P103" i="5"/>
  <c r="Q103" i="5" s="1"/>
  <c r="O103" i="5"/>
  <c r="N103" i="5"/>
  <c r="M103" i="5"/>
  <c r="L103" i="5"/>
  <c r="Q102" i="5"/>
  <c r="P102" i="5"/>
  <c r="O102" i="5"/>
  <c r="N102" i="5"/>
  <c r="M102" i="5"/>
  <c r="L102" i="5"/>
  <c r="O101" i="5"/>
  <c r="P101" i="5" s="1"/>
  <c r="Q101" i="5" s="1"/>
  <c r="N101" i="5"/>
  <c r="M101" i="5"/>
  <c r="L101" i="5"/>
  <c r="Q100" i="5"/>
  <c r="P100" i="5"/>
  <c r="O100" i="5"/>
  <c r="M100" i="5"/>
  <c r="N100" i="5" s="1"/>
  <c r="L100" i="5"/>
  <c r="P99" i="5"/>
  <c r="Q99" i="5" s="1"/>
  <c r="O99" i="5"/>
  <c r="N99" i="5"/>
  <c r="M99" i="5"/>
  <c r="L99" i="5"/>
  <c r="Q98" i="5"/>
  <c r="P98" i="5"/>
  <c r="O98" i="5"/>
  <c r="N98" i="5"/>
  <c r="M98" i="5"/>
  <c r="L98" i="5"/>
  <c r="O97" i="5"/>
  <c r="P97" i="5" s="1"/>
  <c r="Q97" i="5" s="1"/>
  <c r="N97" i="5"/>
  <c r="M97" i="5"/>
  <c r="L97" i="5"/>
  <c r="Q96" i="5"/>
  <c r="P96" i="5"/>
  <c r="O96" i="5"/>
  <c r="M96" i="5"/>
  <c r="N96" i="5" s="1"/>
  <c r="L96" i="5"/>
  <c r="P95" i="5"/>
  <c r="Q95" i="5" s="1"/>
  <c r="O95" i="5"/>
  <c r="N95" i="5"/>
  <c r="M95" i="5"/>
  <c r="L95" i="5"/>
  <c r="Q94" i="5"/>
  <c r="P94" i="5"/>
  <c r="O94" i="5"/>
  <c r="N94" i="5"/>
  <c r="M94" i="5"/>
  <c r="L94" i="5"/>
  <c r="O93" i="5"/>
  <c r="P93" i="5" s="1"/>
  <c r="Q93" i="5" s="1"/>
  <c r="N93" i="5"/>
  <c r="M93" i="5"/>
  <c r="L93" i="5"/>
  <c r="Q92" i="5"/>
  <c r="P92" i="5"/>
  <c r="O92" i="5"/>
  <c r="M92" i="5"/>
  <c r="N92" i="5" s="1"/>
  <c r="L92" i="5"/>
  <c r="P91" i="5"/>
  <c r="Q91" i="5" s="1"/>
  <c r="O91" i="5"/>
  <c r="N91" i="5"/>
  <c r="M91" i="5"/>
  <c r="L91" i="5"/>
  <c r="Q90" i="5"/>
  <c r="P90" i="5"/>
  <c r="O90" i="5"/>
  <c r="N90" i="5"/>
  <c r="M90" i="5"/>
  <c r="L90" i="5"/>
  <c r="O89" i="5"/>
  <c r="P89" i="5" s="1"/>
  <c r="Q89" i="5" s="1"/>
  <c r="N89" i="5"/>
  <c r="M89" i="5"/>
  <c r="L89" i="5"/>
  <c r="Q88" i="5"/>
  <c r="P88" i="5"/>
  <c r="O88" i="5"/>
  <c r="M88" i="5"/>
  <c r="N88" i="5" s="1"/>
  <c r="L88" i="5"/>
  <c r="P87" i="5"/>
  <c r="Q87" i="5" s="1"/>
  <c r="O87" i="5"/>
  <c r="N87" i="5"/>
  <c r="M87" i="5"/>
  <c r="L87" i="5"/>
  <c r="Q86" i="5"/>
  <c r="P86" i="5"/>
  <c r="O86" i="5"/>
  <c r="N86" i="5"/>
  <c r="M86" i="5"/>
  <c r="L86" i="5"/>
  <c r="O85" i="5"/>
  <c r="P85" i="5" s="1"/>
  <c r="Q85" i="5" s="1"/>
  <c r="N85" i="5"/>
  <c r="M85" i="5"/>
  <c r="L85" i="5"/>
  <c r="Q84" i="5"/>
  <c r="P84" i="5"/>
  <c r="O84" i="5"/>
  <c r="M84" i="5"/>
  <c r="N84" i="5" s="1"/>
  <c r="L84" i="5"/>
  <c r="P83" i="5"/>
  <c r="Q83" i="5" s="1"/>
  <c r="O83" i="5"/>
  <c r="N83" i="5"/>
  <c r="M83" i="5"/>
  <c r="L83" i="5"/>
  <c r="Q82" i="5"/>
  <c r="P82" i="5"/>
  <c r="O82" i="5"/>
  <c r="N82" i="5"/>
  <c r="M82" i="5"/>
  <c r="L82" i="5"/>
  <c r="O81" i="5"/>
  <c r="P81" i="5" s="1"/>
  <c r="Q81" i="5" s="1"/>
  <c r="N81" i="5"/>
  <c r="M81" i="5"/>
  <c r="L81" i="5"/>
  <c r="Q80" i="5"/>
  <c r="P80" i="5"/>
  <c r="O80" i="5"/>
  <c r="M80" i="5"/>
  <c r="N80" i="5" s="1"/>
  <c r="L80" i="5"/>
  <c r="P79" i="5"/>
  <c r="Q79" i="5" s="1"/>
  <c r="O79" i="5"/>
  <c r="N79" i="5"/>
  <c r="M79" i="5"/>
  <c r="L79" i="5"/>
  <c r="Q78" i="5"/>
  <c r="P78" i="5"/>
  <c r="O78" i="5"/>
  <c r="N78" i="5"/>
  <c r="M78" i="5"/>
  <c r="L78" i="5"/>
  <c r="Q77" i="5"/>
  <c r="O77" i="5"/>
  <c r="N77" i="5"/>
  <c r="M77" i="5"/>
  <c r="L77" i="5"/>
  <c r="Q76" i="5"/>
  <c r="P76" i="5"/>
  <c r="O76" i="5"/>
  <c r="M76" i="5"/>
  <c r="N76" i="5" s="1"/>
  <c r="L76" i="5"/>
  <c r="O75" i="5"/>
  <c r="P75" i="5" s="1"/>
  <c r="Q75" i="5" s="1"/>
  <c r="N75" i="5"/>
  <c r="M75" i="5"/>
  <c r="L75" i="5"/>
  <c r="P74" i="5"/>
  <c r="Q74" i="5" s="1"/>
  <c r="O74" i="5"/>
  <c r="M74" i="5"/>
  <c r="N74" i="5" s="1"/>
  <c r="L74" i="5"/>
  <c r="O73" i="5"/>
  <c r="P73" i="5" s="1"/>
  <c r="Q73" i="5" s="1"/>
  <c r="N73" i="5"/>
  <c r="M73" i="5"/>
  <c r="L73" i="5"/>
  <c r="Q72" i="5"/>
  <c r="P72" i="5"/>
  <c r="O72" i="5"/>
  <c r="M72" i="5"/>
  <c r="N72" i="5" s="1"/>
  <c r="L72" i="5"/>
  <c r="O71" i="5"/>
  <c r="P71" i="5" s="1"/>
  <c r="Q71" i="5" s="1"/>
  <c r="N71" i="5"/>
  <c r="M71" i="5"/>
  <c r="L71" i="5"/>
  <c r="P70" i="5"/>
  <c r="Q70" i="5" s="1"/>
  <c r="O70" i="5"/>
  <c r="M70" i="5"/>
  <c r="N70" i="5" s="1"/>
  <c r="L70" i="5"/>
  <c r="O69" i="5"/>
  <c r="P69" i="5" s="1"/>
  <c r="Q69" i="5" s="1"/>
  <c r="N69" i="5"/>
  <c r="M69" i="5"/>
  <c r="L69" i="5"/>
  <c r="Q68" i="5"/>
  <c r="P68" i="5"/>
  <c r="O68" i="5"/>
  <c r="M68" i="5"/>
  <c r="N68" i="5" s="1"/>
  <c r="L68" i="5"/>
  <c r="O67" i="5"/>
  <c r="P67" i="5" s="1"/>
  <c r="Q67" i="5" s="1"/>
  <c r="N67" i="5"/>
  <c r="M67" i="5"/>
  <c r="L67" i="5"/>
  <c r="P66" i="5"/>
  <c r="Q66" i="5" s="1"/>
  <c r="O66" i="5"/>
  <c r="M66" i="5"/>
  <c r="N66" i="5" s="1"/>
  <c r="L66" i="5"/>
  <c r="O65" i="5"/>
  <c r="P65" i="5" s="1"/>
  <c r="Q65" i="5" s="1"/>
  <c r="N65" i="5"/>
  <c r="M65" i="5"/>
  <c r="L65" i="5"/>
  <c r="Q64" i="5"/>
  <c r="P64" i="5"/>
  <c r="O64" i="5"/>
  <c r="M64" i="5"/>
  <c r="N64" i="5" s="1"/>
  <c r="L64" i="5"/>
  <c r="O63" i="5"/>
  <c r="P63" i="5" s="1"/>
  <c r="Q63" i="5" s="1"/>
  <c r="N63" i="5"/>
  <c r="M63" i="5"/>
  <c r="L63" i="5"/>
  <c r="P62" i="5"/>
  <c r="Q62" i="5" s="1"/>
  <c r="O62" i="5"/>
  <c r="M62" i="5"/>
  <c r="N62" i="5" s="1"/>
  <c r="L62" i="5"/>
  <c r="O61" i="5"/>
  <c r="P61" i="5" s="1"/>
  <c r="Q61" i="5" s="1"/>
  <c r="N61" i="5"/>
  <c r="M61" i="5"/>
  <c r="L61" i="5"/>
  <c r="Q60" i="5"/>
  <c r="P60" i="5"/>
  <c r="O60" i="5"/>
  <c r="M60" i="5"/>
  <c r="N60" i="5" s="1"/>
  <c r="L60" i="5"/>
  <c r="O59" i="5"/>
  <c r="P59" i="5" s="1"/>
  <c r="Q59" i="5" s="1"/>
  <c r="N59" i="5"/>
  <c r="M59" i="5"/>
  <c r="L59" i="5"/>
  <c r="P58" i="5"/>
  <c r="Q58" i="5" s="1"/>
  <c r="O58" i="5"/>
  <c r="M58" i="5"/>
  <c r="N58" i="5" s="1"/>
  <c r="L58" i="5"/>
  <c r="O57" i="5"/>
  <c r="P57" i="5" s="1"/>
  <c r="Q57" i="5" s="1"/>
  <c r="N57" i="5"/>
  <c r="M57" i="5"/>
  <c r="L57" i="5"/>
  <c r="Q56" i="5"/>
  <c r="P56" i="5"/>
  <c r="O56" i="5"/>
  <c r="M56" i="5"/>
  <c r="N56" i="5" s="1"/>
  <c r="L56" i="5"/>
  <c r="O55" i="5"/>
  <c r="P55" i="5" s="1"/>
  <c r="Q55" i="5" s="1"/>
  <c r="N55" i="5"/>
  <c r="M55" i="5"/>
  <c r="L55" i="5"/>
  <c r="P54" i="5"/>
  <c r="Q54" i="5" s="1"/>
  <c r="O54" i="5"/>
  <c r="M54" i="5"/>
  <c r="N54" i="5" s="1"/>
  <c r="L54" i="5"/>
  <c r="O53" i="5"/>
  <c r="P53" i="5" s="1"/>
  <c r="Q53" i="5" s="1"/>
  <c r="N53" i="5"/>
  <c r="M53" i="5"/>
  <c r="L53" i="5"/>
  <c r="Q52" i="5"/>
  <c r="P52" i="5"/>
  <c r="O52" i="5"/>
  <c r="M52" i="5"/>
  <c r="N52" i="5" s="1"/>
  <c r="L52" i="5"/>
  <c r="O51" i="5"/>
  <c r="P51" i="5" s="1"/>
  <c r="Q51" i="5" s="1"/>
  <c r="N51" i="5"/>
  <c r="M51" i="5"/>
  <c r="L51" i="5"/>
  <c r="P50" i="5"/>
  <c r="Q50" i="5" s="1"/>
  <c r="O50" i="5"/>
  <c r="M50" i="5"/>
  <c r="N50" i="5" s="1"/>
  <c r="L50" i="5"/>
  <c r="O49" i="5"/>
  <c r="P49" i="5" s="1"/>
  <c r="Q49" i="5" s="1"/>
  <c r="N49" i="5"/>
  <c r="M49" i="5"/>
  <c r="L49" i="5"/>
  <c r="Q48" i="5"/>
  <c r="P48" i="5"/>
  <c r="O48" i="5"/>
  <c r="M48" i="5"/>
  <c r="N48" i="5" s="1"/>
  <c r="L48" i="5"/>
  <c r="O47" i="5"/>
  <c r="P47" i="5" s="1"/>
  <c r="Q47" i="5" s="1"/>
  <c r="N47" i="5"/>
  <c r="M47" i="5"/>
  <c r="L47" i="5"/>
  <c r="P46" i="5"/>
  <c r="Q46" i="5" s="1"/>
  <c r="O46" i="5"/>
  <c r="M46" i="5"/>
  <c r="N46" i="5" s="1"/>
  <c r="L46" i="5"/>
  <c r="O45" i="5"/>
  <c r="P45" i="5" s="1"/>
  <c r="Q45" i="5" s="1"/>
  <c r="N45" i="5"/>
  <c r="M45" i="5"/>
  <c r="L45" i="5"/>
  <c r="Q44" i="5"/>
  <c r="P44" i="5"/>
  <c r="O44" i="5"/>
  <c r="M44" i="5"/>
  <c r="N44" i="5" s="1"/>
  <c r="L44" i="5"/>
  <c r="O43" i="5"/>
  <c r="P43" i="5" s="1"/>
  <c r="Q43" i="5" s="1"/>
  <c r="N43" i="5"/>
  <c r="M43" i="5"/>
  <c r="L43" i="5"/>
  <c r="P42" i="5"/>
  <c r="Q42" i="5" s="1"/>
  <c r="O42" i="5"/>
  <c r="M42" i="5"/>
  <c r="N42" i="5" s="1"/>
  <c r="L42" i="5"/>
  <c r="O41" i="5"/>
  <c r="P41" i="5" s="1"/>
  <c r="Q41" i="5" s="1"/>
  <c r="N41" i="5"/>
  <c r="M41" i="5"/>
  <c r="L41" i="5"/>
  <c r="Q40" i="5"/>
  <c r="P40" i="5"/>
  <c r="O40" i="5"/>
  <c r="M40" i="5"/>
  <c r="N40" i="5" s="1"/>
  <c r="L40" i="5"/>
  <c r="O39" i="5"/>
  <c r="P39" i="5" s="1"/>
  <c r="Q39" i="5" s="1"/>
  <c r="N39" i="5"/>
  <c r="M39" i="5"/>
  <c r="L39" i="5"/>
  <c r="P38" i="5"/>
  <c r="Q38" i="5" s="1"/>
  <c r="O38" i="5"/>
  <c r="M38" i="5"/>
  <c r="N38" i="5" s="1"/>
  <c r="L38" i="5"/>
  <c r="O37" i="5"/>
  <c r="P37" i="5" s="1"/>
  <c r="Q37" i="5" s="1"/>
  <c r="N37" i="5"/>
  <c r="M37" i="5"/>
  <c r="L37" i="5"/>
  <c r="Q36" i="5"/>
  <c r="P36" i="5"/>
  <c r="O36" i="5"/>
  <c r="M36" i="5"/>
  <c r="N36" i="5" s="1"/>
  <c r="L36" i="5"/>
  <c r="O35" i="5"/>
  <c r="P35" i="5" s="1"/>
  <c r="Q35" i="5" s="1"/>
  <c r="N35" i="5"/>
  <c r="M35" i="5"/>
  <c r="L35" i="5"/>
  <c r="P34" i="5"/>
  <c r="Q34" i="5" s="1"/>
  <c r="O34" i="5"/>
  <c r="M34" i="5"/>
  <c r="N34" i="5" s="1"/>
  <c r="L34" i="5"/>
  <c r="O33" i="5"/>
  <c r="P33" i="5" s="1"/>
  <c r="Q33" i="5" s="1"/>
  <c r="N33" i="5"/>
  <c r="M33" i="5"/>
  <c r="L33" i="5"/>
  <c r="Q32" i="5"/>
  <c r="P32" i="5"/>
  <c r="O32" i="5"/>
  <c r="M32" i="5"/>
  <c r="N32" i="5" s="1"/>
  <c r="L32" i="5"/>
  <c r="O31" i="5"/>
  <c r="P31" i="5" s="1"/>
  <c r="Q31" i="5" s="1"/>
  <c r="N31" i="5"/>
  <c r="M31" i="5"/>
  <c r="L31" i="5"/>
  <c r="O30" i="5"/>
  <c r="P30" i="5" s="1"/>
  <c r="Q30" i="5" s="1"/>
  <c r="M30" i="5"/>
  <c r="N30" i="5" s="1"/>
  <c r="L30" i="5"/>
  <c r="O29" i="5"/>
  <c r="P29" i="5" s="1"/>
  <c r="Q29" i="5" s="1"/>
  <c r="M29" i="5"/>
  <c r="N29" i="5" s="1"/>
  <c r="L29" i="5"/>
  <c r="Q28" i="5"/>
  <c r="P28" i="5"/>
  <c r="O28" i="5"/>
  <c r="M28" i="5"/>
  <c r="N28" i="5" s="1"/>
  <c r="L28" i="5"/>
  <c r="O27" i="5"/>
  <c r="P27" i="5" s="1"/>
  <c r="Q27" i="5" s="1"/>
  <c r="N27" i="5"/>
  <c r="M27" i="5"/>
  <c r="L27" i="5"/>
  <c r="O26" i="5"/>
  <c r="P26" i="5" s="1"/>
  <c r="Q26" i="5" s="1"/>
  <c r="M26" i="5"/>
  <c r="N26" i="5" s="1"/>
  <c r="L26" i="5"/>
  <c r="O25" i="5"/>
  <c r="P25" i="5" s="1"/>
  <c r="Q25" i="5" s="1"/>
  <c r="N25" i="5"/>
  <c r="M25" i="5"/>
  <c r="L25" i="5"/>
  <c r="Q24" i="5"/>
  <c r="P24" i="5"/>
  <c r="O24" i="5"/>
  <c r="M24" i="5"/>
  <c r="N24" i="5" s="1"/>
  <c r="L24" i="5"/>
  <c r="Q23" i="5"/>
  <c r="O23" i="5"/>
  <c r="P23" i="5" s="1"/>
  <c r="N23" i="5"/>
  <c r="M23" i="5"/>
  <c r="L23" i="5"/>
  <c r="P22" i="5"/>
  <c r="Q22" i="5" s="1"/>
  <c r="O22" i="5"/>
  <c r="M22" i="5"/>
  <c r="N22" i="5" s="1"/>
  <c r="L22" i="5"/>
  <c r="O21" i="5"/>
  <c r="P21" i="5" s="1"/>
  <c r="Q21" i="5" s="1"/>
  <c r="N21" i="5"/>
  <c r="M21" i="5"/>
  <c r="L21" i="5"/>
  <c r="Q20" i="5"/>
  <c r="P20" i="5"/>
  <c r="O20" i="5"/>
  <c r="M20" i="5"/>
  <c r="N20" i="5" s="1"/>
  <c r="L20" i="5"/>
  <c r="Q19" i="5"/>
  <c r="O19" i="5"/>
  <c r="P19" i="5" s="1"/>
  <c r="N19" i="5"/>
  <c r="M19" i="5"/>
  <c r="L19" i="5"/>
  <c r="O18" i="5"/>
  <c r="P18" i="5" s="1"/>
  <c r="Q18" i="5" s="1"/>
  <c r="M18" i="5"/>
  <c r="N18" i="5" s="1"/>
  <c r="L18" i="5"/>
  <c r="O17" i="5"/>
  <c r="P17" i="5" s="1"/>
  <c r="Q17" i="5" s="1"/>
  <c r="N17" i="5"/>
  <c r="M17" i="5"/>
  <c r="L17" i="5"/>
  <c r="Q16" i="5"/>
  <c r="P16" i="5"/>
  <c r="O16" i="5"/>
  <c r="M16" i="5"/>
  <c r="N16" i="5" s="1"/>
  <c r="L16" i="5"/>
  <c r="Q15" i="5"/>
  <c r="O15" i="5"/>
  <c r="P15" i="5" s="1"/>
  <c r="N15" i="5"/>
  <c r="M15" i="5"/>
  <c r="L15" i="5"/>
  <c r="O14" i="5"/>
  <c r="P14" i="5" s="1"/>
  <c r="Q14" i="5" s="1"/>
  <c r="M14" i="5"/>
  <c r="N14" i="5" s="1"/>
  <c r="L14" i="5"/>
  <c r="O13" i="5"/>
  <c r="P13" i="5" s="1"/>
  <c r="Q13" i="5" s="1"/>
  <c r="M13" i="5"/>
  <c r="N13" i="5" s="1"/>
  <c r="L13" i="5"/>
  <c r="Q12" i="5"/>
  <c r="P12" i="5"/>
  <c r="O12" i="5"/>
  <c r="M12" i="5"/>
  <c r="N12" i="5" s="1"/>
  <c r="L12" i="5"/>
  <c r="O11" i="5"/>
  <c r="P11" i="5" s="1"/>
  <c r="Q11" i="5" s="1"/>
  <c r="N11" i="5"/>
  <c r="M11" i="5"/>
  <c r="L11" i="5"/>
  <c r="O10" i="5"/>
  <c r="P10" i="5" s="1"/>
  <c r="Q10" i="5" s="1"/>
  <c r="M10" i="5"/>
  <c r="N10" i="5" s="1"/>
  <c r="L10" i="5"/>
  <c r="P511" i="4"/>
  <c r="P510" i="4"/>
  <c r="Q510" i="4" s="1"/>
  <c r="P509" i="4"/>
  <c r="Q509" i="4" s="1"/>
  <c r="P508" i="4"/>
  <c r="Q508" i="4" s="1"/>
  <c r="P265" i="4"/>
  <c r="O265" i="4"/>
  <c r="M265" i="4"/>
  <c r="N265" i="4" s="1"/>
  <c r="L265" i="4"/>
  <c r="P264" i="4"/>
  <c r="O264" i="4"/>
  <c r="N264" i="4"/>
  <c r="M264" i="4"/>
  <c r="L264" i="4"/>
  <c r="O263" i="4"/>
  <c r="P263" i="4" s="1"/>
  <c r="M263" i="4"/>
  <c r="N263" i="4" s="1"/>
  <c r="L263" i="4"/>
  <c r="P262" i="4"/>
  <c r="O262" i="4"/>
  <c r="N262" i="4"/>
  <c r="M262" i="4"/>
  <c r="L262" i="4"/>
  <c r="O261" i="4"/>
  <c r="P261" i="4" s="1"/>
  <c r="M261" i="4"/>
  <c r="N261" i="4" s="1"/>
  <c r="L261" i="4"/>
  <c r="P260" i="4"/>
  <c r="O260" i="4"/>
  <c r="M260" i="4"/>
  <c r="N260" i="4" s="1"/>
  <c r="L260" i="4"/>
  <c r="O259" i="4"/>
  <c r="P259" i="4" s="1"/>
  <c r="N259" i="4"/>
  <c r="M259" i="4"/>
  <c r="L259" i="4"/>
  <c r="O258" i="4"/>
  <c r="P258" i="4" s="1"/>
  <c r="N258" i="4"/>
  <c r="M258" i="4"/>
  <c r="L258" i="4"/>
  <c r="P257" i="4"/>
  <c r="O257" i="4"/>
  <c r="M257" i="4"/>
  <c r="N257" i="4" s="1"/>
  <c r="L257" i="4"/>
  <c r="P256" i="4"/>
  <c r="O256" i="4"/>
  <c r="N256" i="4"/>
  <c r="M256" i="4"/>
  <c r="L256" i="4"/>
  <c r="O255" i="4"/>
  <c r="P255" i="4" s="1"/>
  <c r="N255" i="4"/>
  <c r="M255" i="4"/>
  <c r="L255" i="4"/>
  <c r="P254" i="4"/>
  <c r="O254" i="4"/>
  <c r="N254" i="4"/>
  <c r="M254" i="4"/>
  <c r="L254" i="4"/>
  <c r="P253" i="4"/>
  <c r="O253" i="4"/>
  <c r="M253" i="4"/>
  <c r="N253" i="4" s="1"/>
  <c r="L253" i="4"/>
  <c r="P252" i="4"/>
  <c r="O252" i="4"/>
  <c r="M252" i="4"/>
  <c r="N252" i="4" s="1"/>
  <c r="L252" i="4"/>
  <c r="O251" i="4"/>
  <c r="P251" i="4" s="1"/>
  <c r="N251" i="4"/>
  <c r="M251" i="4"/>
  <c r="L251" i="4"/>
  <c r="O250" i="4"/>
  <c r="P250" i="4" s="1"/>
  <c r="N250" i="4"/>
  <c r="M250" i="4"/>
  <c r="L250" i="4"/>
  <c r="P249" i="4"/>
  <c r="O249" i="4"/>
  <c r="M249" i="4"/>
  <c r="N249" i="4" s="1"/>
  <c r="L249" i="4"/>
  <c r="P248" i="4"/>
  <c r="O248" i="4"/>
  <c r="N248" i="4"/>
  <c r="M248" i="4"/>
  <c r="L248" i="4"/>
  <c r="O247" i="4"/>
  <c r="P247" i="4" s="1"/>
  <c r="N247" i="4"/>
  <c r="M247" i="4"/>
  <c r="L247" i="4"/>
  <c r="P246" i="4"/>
  <c r="O246" i="4"/>
  <c r="N246" i="4"/>
  <c r="M246" i="4"/>
  <c r="L246" i="4"/>
  <c r="P245" i="4"/>
  <c r="O245" i="4"/>
  <c r="M245" i="4"/>
  <c r="N245" i="4" s="1"/>
  <c r="L245" i="4"/>
  <c r="P244" i="4"/>
  <c r="O244" i="4"/>
  <c r="M244" i="4"/>
  <c r="N244" i="4" s="1"/>
  <c r="L244" i="4"/>
  <c r="O243" i="4"/>
  <c r="P243" i="4" s="1"/>
  <c r="N243" i="4"/>
  <c r="M243" i="4"/>
  <c r="L243" i="4"/>
  <c r="O242" i="4"/>
  <c r="P242" i="4" s="1"/>
  <c r="N242" i="4"/>
  <c r="M242" i="4"/>
  <c r="L242" i="4"/>
  <c r="P241" i="4"/>
  <c r="O241" i="4"/>
  <c r="M241" i="4"/>
  <c r="N241" i="4" s="1"/>
  <c r="L241" i="4"/>
  <c r="P240" i="4"/>
  <c r="O240" i="4"/>
  <c r="N240" i="4"/>
  <c r="M240" i="4"/>
  <c r="L240" i="4"/>
  <c r="O239" i="4"/>
  <c r="P239" i="4" s="1"/>
  <c r="N239" i="4"/>
  <c r="M239" i="4"/>
  <c r="L239" i="4"/>
  <c r="P238" i="4"/>
  <c r="O238" i="4"/>
  <c r="N238" i="4"/>
  <c r="M238" i="4"/>
  <c r="L238" i="4"/>
  <c r="P237" i="4"/>
  <c r="O237" i="4"/>
  <c r="M237" i="4"/>
  <c r="N237" i="4" s="1"/>
  <c r="L237" i="4"/>
  <c r="P236" i="4"/>
  <c r="O236" i="4"/>
  <c r="M236" i="4"/>
  <c r="N236" i="4" s="1"/>
  <c r="L236" i="4"/>
  <c r="O235" i="4"/>
  <c r="P235" i="4" s="1"/>
  <c r="N235" i="4"/>
  <c r="M235" i="4"/>
  <c r="L235" i="4"/>
  <c r="O234" i="4"/>
  <c r="P234" i="4" s="1"/>
  <c r="N234" i="4"/>
  <c r="M234" i="4"/>
  <c r="L234" i="4"/>
  <c r="P233" i="4"/>
  <c r="O233" i="4"/>
  <c r="M233" i="4"/>
  <c r="N233" i="4" s="1"/>
  <c r="L233" i="4"/>
  <c r="P232" i="4"/>
  <c r="O232" i="4"/>
  <c r="N232" i="4"/>
  <c r="M232" i="4"/>
  <c r="L232" i="4"/>
  <c r="O231" i="4"/>
  <c r="P231" i="4" s="1"/>
  <c r="M231" i="4"/>
  <c r="N231" i="4" s="1"/>
  <c r="L231" i="4"/>
  <c r="P230" i="4"/>
  <c r="O230" i="4"/>
  <c r="N230" i="4"/>
  <c r="M230" i="4"/>
  <c r="L230" i="4"/>
  <c r="O229" i="4"/>
  <c r="P229" i="4" s="1"/>
  <c r="M229" i="4"/>
  <c r="N229" i="4" s="1"/>
  <c r="L229" i="4"/>
  <c r="P228" i="4"/>
  <c r="O228" i="4"/>
  <c r="M228" i="4"/>
  <c r="N228" i="4" s="1"/>
  <c r="L228" i="4"/>
  <c r="O227" i="4"/>
  <c r="P227" i="4" s="1"/>
  <c r="N227" i="4"/>
  <c r="M227" i="4"/>
  <c r="L227" i="4"/>
  <c r="O226" i="4"/>
  <c r="P226" i="4" s="1"/>
  <c r="N226" i="4"/>
  <c r="M226" i="4"/>
  <c r="L226" i="4"/>
  <c r="P225" i="4"/>
  <c r="O225" i="4"/>
  <c r="M225" i="4"/>
  <c r="N225" i="4" s="1"/>
  <c r="L225" i="4"/>
  <c r="P224" i="4"/>
  <c r="O224" i="4"/>
  <c r="N224" i="4"/>
  <c r="M224" i="4"/>
  <c r="L224" i="4"/>
  <c r="O223" i="4"/>
  <c r="P223" i="4" s="1"/>
  <c r="N223" i="4"/>
  <c r="M223" i="4"/>
  <c r="L223" i="4"/>
  <c r="P222" i="4"/>
  <c r="O222" i="4"/>
  <c r="N222" i="4"/>
  <c r="M222" i="4"/>
  <c r="L222" i="4"/>
  <c r="P221" i="4"/>
  <c r="O221" i="4"/>
  <c r="M221" i="4"/>
  <c r="N221" i="4" s="1"/>
  <c r="L221" i="4"/>
  <c r="P220" i="4"/>
  <c r="O220" i="4"/>
  <c r="M220" i="4"/>
  <c r="N220" i="4" s="1"/>
  <c r="L220" i="4"/>
  <c r="O219" i="4"/>
  <c r="P219" i="4" s="1"/>
  <c r="N219" i="4"/>
  <c r="M219" i="4"/>
  <c r="L219" i="4"/>
  <c r="O218" i="4"/>
  <c r="P218" i="4" s="1"/>
  <c r="N218" i="4"/>
  <c r="M218" i="4"/>
  <c r="L218" i="4"/>
  <c r="P217" i="4"/>
  <c r="O217" i="4"/>
  <c r="M217" i="4"/>
  <c r="N217" i="4" s="1"/>
  <c r="L217" i="4"/>
  <c r="P216" i="4"/>
  <c r="O216" i="4"/>
  <c r="N216" i="4"/>
  <c r="M216" i="4"/>
  <c r="L216" i="4"/>
  <c r="O215" i="4"/>
  <c r="P215" i="4" s="1"/>
  <c r="N215" i="4"/>
  <c r="M215" i="4"/>
  <c r="L215" i="4"/>
  <c r="P214" i="4"/>
  <c r="O214" i="4"/>
  <c r="N214" i="4"/>
  <c r="M214" i="4"/>
  <c r="L214" i="4"/>
  <c r="P213" i="4"/>
  <c r="O213" i="4"/>
  <c r="M213" i="4"/>
  <c r="N213" i="4" s="1"/>
  <c r="L213" i="4"/>
  <c r="P212" i="4"/>
  <c r="O212" i="4"/>
  <c r="M212" i="4"/>
  <c r="N212" i="4" s="1"/>
  <c r="L212" i="4"/>
  <c r="O211" i="4"/>
  <c r="P211" i="4" s="1"/>
  <c r="N211" i="4"/>
  <c r="M211" i="4"/>
  <c r="L211" i="4"/>
  <c r="O210" i="4"/>
  <c r="P210" i="4" s="1"/>
  <c r="N210" i="4"/>
  <c r="M210" i="4"/>
  <c r="L210" i="4"/>
  <c r="P209" i="4"/>
  <c r="O209" i="4"/>
  <c r="M209" i="4"/>
  <c r="N209" i="4" s="1"/>
  <c r="L209" i="4"/>
  <c r="P208" i="4"/>
  <c r="O208" i="4"/>
  <c r="N208" i="4"/>
  <c r="M208" i="4"/>
  <c r="L208" i="4"/>
  <c r="O207" i="4"/>
  <c r="P207" i="4" s="1"/>
  <c r="N207" i="4"/>
  <c r="M207" i="4"/>
  <c r="L207" i="4"/>
  <c r="P206" i="4"/>
  <c r="O206" i="4"/>
  <c r="N206" i="4"/>
  <c r="M206" i="4"/>
  <c r="L206" i="4"/>
  <c r="P205" i="4"/>
  <c r="O205" i="4"/>
  <c r="M205" i="4"/>
  <c r="N205" i="4" s="1"/>
  <c r="L205" i="4"/>
  <c r="P204" i="4"/>
  <c r="O204" i="4"/>
  <c r="M204" i="4"/>
  <c r="N204" i="4" s="1"/>
  <c r="L204" i="4"/>
  <c r="O203" i="4"/>
  <c r="P203" i="4" s="1"/>
  <c r="N203" i="4"/>
  <c r="M203" i="4"/>
  <c r="L203" i="4"/>
  <c r="O202" i="4"/>
  <c r="P202" i="4" s="1"/>
  <c r="N202" i="4"/>
  <c r="M202" i="4"/>
  <c r="L202" i="4"/>
  <c r="P201" i="4"/>
  <c r="O201" i="4"/>
  <c r="M201" i="4"/>
  <c r="N201" i="4" s="1"/>
  <c r="L201" i="4"/>
  <c r="P200" i="4"/>
  <c r="O200" i="4"/>
  <c r="N200" i="4"/>
  <c r="M200" i="4"/>
  <c r="L200" i="4"/>
  <c r="O199" i="4"/>
  <c r="P199" i="4" s="1"/>
  <c r="M199" i="4"/>
  <c r="N199" i="4" s="1"/>
  <c r="L199" i="4"/>
  <c r="P198" i="4"/>
  <c r="O198" i="4"/>
  <c r="N198" i="4"/>
  <c r="M198" i="4"/>
  <c r="L198" i="4"/>
  <c r="O197" i="4"/>
  <c r="P197" i="4" s="1"/>
  <c r="M197" i="4"/>
  <c r="N197" i="4" s="1"/>
  <c r="L197" i="4"/>
  <c r="P196" i="4"/>
  <c r="O196" i="4"/>
  <c r="M196" i="4"/>
  <c r="N196" i="4" s="1"/>
  <c r="L196" i="4"/>
  <c r="O195" i="4"/>
  <c r="P195" i="4" s="1"/>
  <c r="N195" i="4"/>
  <c r="M195" i="4"/>
  <c r="L195" i="4"/>
  <c r="O194" i="4"/>
  <c r="P194" i="4" s="1"/>
  <c r="N194" i="4"/>
  <c r="M194" i="4"/>
  <c r="L194" i="4"/>
  <c r="P193" i="4"/>
  <c r="O193" i="4"/>
  <c r="M193" i="4"/>
  <c r="N193" i="4" s="1"/>
  <c r="L193" i="4"/>
  <c r="P192" i="4"/>
  <c r="O192" i="4"/>
  <c r="N192" i="4"/>
  <c r="M192" i="4"/>
  <c r="L192" i="4"/>
  <c r="O191" i="4"/>
  <c r="P191" i="4" s="1"/>
  <c r="N191" i="4"/>
  <c r="M191" i="4"/>
  <c r="L191" i="4"/>
  <c r="O190" i="4"/>
  <c r="P190" i="4" s="1"/>
  <c r="N190" i="4"/>
  <c r="M190" i="4"/>
  <c r="L190" i="4"/>
  <c r="P189" i="4"/>
  <c r="O189" i="4"/>
  <c r="M189" i="4"/>
  <c r="N189" i="4" s="1"/>
  <c r="L189" i="4"/>
  <c r="P188" i="4"/>
  <c r="O188" i="4"/>
  <c r="M188" i="4"/>
  <c r="N188" i="4" s="1"/>
  <c r="L188" i="4"/>
  <c r="O187" i="4"/>
  <c r="P187" i="4" s="1"/>
  <c r="N187" i="4"/>
  <c r="M187" i="4"/>
  <c r="L187" i="4"/>
  <c r="O186" i="4"/>
  <c r="P186" i="4" s="1"/>
  <c r="N186" i="4"/>
  <c r="M186" i="4"/>
  <c r="L186" i="4"/>
  <c r="P185" i="4"/>
  <c r="O185" i="4"/>
  <c r="M185" i="4"/>
  <c r="N185" i="4" s="1"/>
  <c r="L185" i="4"/>
  <c r="P184" i="4"/>
  <c r="O184" i="4"/>
  <c r="M184" i="4"/>
  <c r="N184" i="4" s="1"/>
  <c r="L184" i="4"/>
  <c r="O183" i="4"/>
  <c r="P183" i="4" s="1"/>
  <c r="N183" i="4"/>
  <c r="M183" i="4"/>
  <c r="L183" i="4"/>
  <c r="P182" i="4"/>
  <c r="O182" i="4"/>
  <c r="N182" i="4"/>
  <c r="M182" i="4"/>
  <c r="L182" i="4"/>
  <c r="P181" i="4"/>
  <c r="O181" i="4"/>
  <c r="M181" i="4"/>
  <c r="N181" i="4" s="1"/>
  <c r="L181" i="4"/>
  <c r="P180" i="4"/>
  <c r="O180" i="4"/>
  <c r="M180" i="4"/>
  <c r="N180" i="4" s="1"/>
  <c r="L180" i="4"/>
  <c r="O179" i="4"/>
  <c r="P179" i="4" s="1"/>
  <c r="N179" i="4"/>
  <c r="M179" i="4"/>
  <c r="L179" i="4"/>
  <c r="O178" i="4"/>
  <c r="P178" i="4" s="1"/>
  <c r="N178" i="4"/>
  <c r="M178" i="4"/>
  <c r="L178" i="4"/>
  <c r="P177" i="4"/>
  <c r="O177" i="4"/>
  <c r="M177" i="4"/>
  <c r="N177" i="4" s="1"/>
  <c r="L177" i="4"/>
  <c r="P176" i="4"/>
  <c r="O176" i="4"/>
  <c r="N176" i="4"/>
  <c r="M176" i="4"/>
  <c r="L176" i="4"/>
  <c r="O175" i="4"/>
  <c r="P175" i="4" s="1"/>
  <c r="N175" i="4"/>
  <c r="M175" i="4"/>
  <c r="L175" i="4"/>
  <c r="O174" i="4"/>
  <c r="P174" i="4" s="1"/>
  <c r="N174" i="4"/>
  <c r="M174" i="4"/>
  <c r="L174" i="4"/>
  <c r="P173" i="4"/>
  <c r="O173" i="4"/>
  <c r="M173" i="4"/>
  <c r="N173" i="4" s="1"/>
  <c r="L173" i="4"/>
  <c r="P172" i="4"/>
  <c r="O172" i="4"/>
  <c r="M172" i="4"/>
  <c r="N172" i="4" s="1"/>
  <c r="L172" i="4"/>
  <c r="O171" i="4"/>
  <c r="P171" i="4" s="1"/>
  <c r="N171" i="4"/>
  <c r="M171" i="4"/>
  <c r="L171" i="4"/>
  <c r="P170" i="4"/>
  <c r="Q170" i="4" s="1"/>
  <c r="O170" i="4"/>
  <c r="M170" i="4"/>
  <c r="N170" i="4" s="1"/>
  <c r="L170" i="4"/>
  <c r="O169" i="4"/>
  <c r="P169" i="4" s="1"/>
  <c r="Q169" i="4" s="1"/>
  <c r="N169" i="4"/>
  <c r="M169" i="4"/>
  <c r="L169" i="4"/>
  <c r="Q168" i="4"/>
  <c r="P168" i="4"/>
  <c r="O168" i="4"/>
  <c r="M168" i="4"/>
  <c r="N168" i="4" s="1"/>
  <c r="L168" i="4"/>
  <c r="Q167" i="4"/>
  <c r="O167" i="4"/>
  <c r="P167" i="4" s="1"/>
  <c r="N167" i="4"/>
  <c r="M167" i="4"/>
  <c r="L167" i="4"/>
  <c r="P166" i="4"/>
  <c r="Q166" i="4" s="1"/>
  <c r="O166" i="4"/>
  <c r="M166" i="4"/>
  <c r="N166" i="4" s="1"/>
  <c r="L166" i="4"/>
  <c r="O165" i="4"/>
  <c r="P165" i="4" s="1"/>
  <c r="Q165" i="4" s="1"/>
  <c r="M165" i="4"/>
  <c r="N165" i="4" s="1"/>
  <c r="L165" i="4"/>
  <c r="Q164" i="4"/>
  <c r="P164" i="4"/>
  <c r="O164" i="4"/>
  <c r="M164" i="4"/>
  <c r="N164" i="4" s="1"/>
  <c r="L164" i="4"/>
  <c r="O163" i="4"/>
  <c r="P163" i="4" s="1"/>
  <c r="Q163" i="4" s="1"/>
  <c r="N163" i="4"/>
  <c r="M163" i="4"/>
  <c r="L163" i="4"/>
  <c r="P162" i="4"/>
  <c r="Q162" i="4" s="1"/>
  <c r="O162" i="4"/>
  <c r="M162" i="4"/>
  <c r="N162" i="4" s="1"/>
  <c r="L162" i="4"/>
  <c r="Q161" i="4"/>
  <c r="P161" i="4"/>
  <c r="O161" i="4"/>
  <c r="M161" i="4"/>
  <c r="N161" i="4" s="1"/>
  <c r="L161" i="4"/>
  <c r="P160" i="4"/>
  <c r="Q160" i="4" s="1"/>
  <c r="O160" i="4"/>
  <c r="N160" i="4"/>
  <c r="M160" i="4"/>
  <c r="L160" i="4"/>
  <c r="Q159" i="4"/>
  <c r="O159" i="4"/>
  <c r="P159" i="4" s="1"/>
  <c r="N159" i="4"/>
  <c r="M159" i="4"/>
  <c r="L159" i="4"/>
  <c r="O158" i="4"/>
  <c r="P158" i="4" s="1"/>
  <c r="Q158" i="4" s="1"/>
  <c r="M158" i="4"/>
  <c r="N158" i="4" s="1"/>
  <c r="L158" i="4"/>
  <c r="Q157" i="4"/>
  <c r="P157" i="4"/>
  <c r="O157" i="4"/>
  <c r="N157" i="4"/>
  <c r="M157" i="4"/>
  <c r="L157" i="4"/>
  <c r="P156" i="4"/>
  <c r="Q156" i="4" s="1"/>
  <c r="O156" i="4"/>
  <c r="N156" i="4"/>
  <c r="M156" i="4"/>
  <c r="L156" i="4"/>
  <c r="O155" i="4"/>
  <c r="P155" i="4" s="1"/>
  <c r="Q155" i="4" s="1"/>
  <c r="N155" i="4"/>
  <c r="M155" i="4"/>
  <c r="L155" i="4"/>
  <c r="O154" i="4"/>
  <c r="P154" i="4" s="1"/>
  <c r="Q154" i="4" s="1"/>
  <c r="M154" i="4"/>
  <c r="N154" i="4" s="1"/>
  <c r="L154" i="4"/>
  <c r="Q153" i="4"/>
  <c r="P153" i="4"/>
  <c r="O153" i="4"/>
  <c r="N153" i="4"/>
  <c r="M153" i="4"/>
  <c r="L153" i="4"/>
  <c r="Q152" i="4"/>
  <c r="P152" i="4"/>
  <c r="O152" i="4"/>
  <c r="N152" i="4"/>
  <c r="M152" i="4"/>
  <c r="L152" i="4"/>
  <c r="O151" i="4"/>
  <c r="P151" i="4" s="1"/>
  <c r="Q151" i="4" s="1"/>
  <c r="N151" i="4"/>
  <c r="M151" i="4"/>
  <c r="L151" i="4"/>
  <c r="O150" i="4"/>
  <c r="P150" i="4" s="1"/>
  <c r="Q150" i="4" s="1"/>
  <c r="M150" i="4"/>
  <c r="N150" i="4" s="1"/>
  <c r="L150" i="4"/>
  <c r="Q149" i="4"/>
  <c r="P149" i="4"/>
  <c r="O149" i="4"/>
  <c r="N149" i="4"/>
  <c r="M149" i="4"/>
  <c r="L149" i="4"/>
  <c r="Q148" i="4"/>
  <c r="P148" i="4"/>
  <c r="O148" i="4"/>
  <c r="N148" i="4"/>
  <c r="M148" i="4"/>
  <c r="L148" i="4"/>
  <c r="O147" i="4"/>
  <c r="P147" i="4" s="1"/>
  <c r="Q147" i="4" s="1"/>
  <c r="N147" i="4"/>
  <c r="M147" i="4"/>
  <c r="L147" i="4"/>
  <c r="P146" i="4"/>
  <c r="Q146" i="4" s="1"/>
  <c r="O146" i="4"/>
  <c r="M146" i="4"/>
  <c r="N146" i="4" s="1"/>
  <c r="L146" i="4"/>
  <c r="Q145" i="4"/>
  <c r="P145" i="4"/>
  <c r="O145" i="4"/>
  <c r="M145" i="4"/>
  <c r="N145" i="4" s="1"/>
  <c r="L145" i="4"/>
  <c r="Q144" i="4"/>
  <c r="P144" i="4"/>
  <c r="O144" i="4"/>
  <c r="N144" i="4"/>
  <c r="M144" i="4"/>
  <c r="L144" i="4"/>
  <c r="Q143" i="4"/>
  <c r="O143" i="4"/>
  <c r="P143" i="4" s="1"/>
  <c r="N143" i="4"/>
  <c r="M143" i="4"/>
  <c r="L143" i="4"/>
  <c r="P142" i="4"/>
  <c r="Q142" i="4" s="1"/>
  <c r="O142" i="4"/>
  <c r="M142" i="4"/>
  <c r="N142" i="4" s="1"/>
  <c r="L142" i="4"/>
  <c r="Q141" i="4"/>
  <c r="P141" i="4"/>
  <c r="O141" i="4"/>
  <c r="N141" i="4"/>
  <c r="M141" i="4"/>
  <c r="L141" i="4"/>
  <c r="P140" i="4"/>
  <c r="Q140" i="4" s="1"/>
  <c r="O140" i="4"/>
  <c r="N140" i="4"/>
  <c r="M140" i="4"/>
  <c r="L140" i="4"/>
  <c r="Q139" i="4"/>
  <c r="O139" i="4"/>
  <c r="P139" i="4" s="1"/>
  <c r="N139" i="4"/>
  <c r="M139" i="4"/>
  <c r="L139" i="4"/>
  <c r="P138" i="4"/>
  <c r="Q138" i="4" s="1"/>
  <c r="O138" i="4"/>
  <c r="M138" i="4"/>
  <c r="N138" i="4" s="1"/>
  <c r="L138" i="4"/>
  <c r="Q137" i="4"/>
  <c r="P137" i="4"/>
  <c r="O137" i="4"/>
  <c r="M137" i="4"/>
  <c r="N137" i="4" s="1"/>
  <c r="L137" i="4"/>
  <c r="Q136" i="4"/>
  <c r="P136" i="4"/>
  <c r="O136" i="4"/>
  <c r="N136" i="4"/>
  <c r="M136" i="4"/>
  <c r="L136" i="4"/>
  <c r="Q135" i="4"/>
  <c r="O135" i="4"/>
  <c r="P135" i="4" s="1"/>
  <c r="N135" i="4"/>
  <c r="M135" i="4"/>
  <c r="L135" i="4"/>
  <c r="O134" i="4"/>
  <c r="P134" i="4" s="1"/>
  <c r="Q134" i="4" s="1"/>
  <c r="M134" i="4"/>
  <c r="N134" i="4" s="1"/>
  <c r="L134" i="4"/>
  <c r="Q133" i="4"/>
  <c r="P133" i="4"/>
  <c r="O133" i="4"/>
  <c r="M133" i="4"/>
  <c r="N133" i="4" s="1"/>
  <c r="L133" i="4"/>
  <c r="P132" i="4"/>
  <c r="Q132" i="4" s="1"/>
  <c r="O132" i="4"/>
  <c r="N132" i="4"/>
  <c r="M132" i="4"/>
  <c r="L132" i="4"/>
  <c r="O131" i="4"/>
  <c r="P131" i="4" s="1"/>
  <c r="Q131" i="4" s="1"/>
  <c r="N131" i="4"/>
  <c r="M131" i="4"/>
  <c r="L131" i="4"/>
  <c r="P130" i="4"/>
  <c r="Q130" i="4" s="1"/>
  <c r="O130" i="4"/>
  <c r="M130" i="4"/>
  <c r="N130" i="4" s="1"/>
  <c r="L130" i="4"/>
  <c r="Q129" i="4"/>
  <c r="P129" i="4"/>
  <c r="O129" i="4"/>
  <c r="M129" i="4"/>
  <c r="N129" i="4" s="1"/>
  <c r="L129" i="4"/>
  <c r="P128" i="4"/>
  <c r="Q128" i="4" s="1"/>
  <c r="O128" i="4"/>
  <c r="N128" i="4"/>
  <c r="M128" i="4"/>
  <c r="L128" i="4"/>
  <c r="Q127" i="4"/>
  <c r="O127" i="4"/>
  <c r="P127" i="4" s="1"/>
  <c r="N127" i="4"/>
  <c r="M127" i="4"/>
  <c r="L127" i="4"/>
  <c r="O126" i="4"/>
  <c r="P126" i="4" s="1"/>
  <c r="Q126" i="4" s="1"/>
  <c r="M126" i="4"/>
  <c r="N126" i="4" s="1"/>
  <c r="L126" i="4"/>
  <c r="Q125" i="4"/>
  <c r="P125" i="4"/>
  <c r="O125" i="4"/>
  <c r="N125" i="4"/>
  <c r="M125" i="4"/>
  <c r="L125" i="4"/>
  <c r="P124" i="4"/>
  <c r="Q124" i="4" s="1"/>
  <c r="O124" i="4"/>
  <c r="N124" i="4"/>
  <c r="M124" i="4"/>
  <c r="L124" i="4"/>
  <c r="O123" i="4"/>
  <c r="P123" i="4" s="1"/>
  <c r="Q123" i="4" s="1"/>
  <c r="N123" i="4"/>
  <c r="M123" i="4"/>
  <c r="L123" i="4"/>
  <c r="O122" i="4"/>
  <c r="P122" i="4" s="1"/>
  <c r="Q122" i="4" s="1"/>
  <c r="M122" i="4"/>
  <c r="N122" i="4" s="1"/>
  <c r="L122" i="4"/>
  <c r="Q121" i="4"/>
  <c r="P121" i="4"/>
  <c r="O121" i="4"/>
  <c r="N121" i="4"/>
  <c r="M121" i="4"/>
  <c r="L121" i="4"/>
  <c r="Q120" i="4"/>
  <c r="P120" i="4"/>
  <c r="O120" i="4"/>
  <c r="N120" i="4"/>
  <c r="M120" i="4"/>
  <c r="L120" i="4"/>
  <c r="O119" i="4"/>
  <c r="P119" i="4" s="1"/>
  <c r="Q119" i="4" s="1"/>
  <c r="N119" i="4"/>
  <c r="M119" i="4"/>
  <c r="L119" i="4"/>
  <c r="O118" i="4"/>
  <c r="P118" i="4" s="1"/>
  <c r="Q118" i="4" s="1"/>
  <c r="M118" i="4"/>
  <c r="N118" i="4" s="1"/>
  <c r="L118" i="4"/>
  <c r="Q117" i="4"/>
  <c r="P117" i="4"/>
  <c r="O117" i="4"/>
  <c r="N117" i="4"/>
  <c r="M117" i="4"/>
  <c r="L117" i="4"/>
  <c r="Q116" i="4"/>
  <c r="P116" i="4"/>
  <c r="O116" i="4"/>
  <c r="N116" i="4"/>
  <c r="M116" i="4"/>
  <c r="L116" i="4"/>
  <c r="O115" i="4"/>
  <c r="P115" i="4" s="1"/>
  <c r="Q115" i="4" s="1"/>
  <c r="N115" i="4"/>
  <c r="M115" i="4"/>
  <c r="L115" i="4"/>
  <c r="P114" i="4"/>
  <c r="Q114" i="4" s="1"/>
  <c r="O114" i="4"/>
  <c r="M114" i="4"/>
  <c r="N114" i="4" s="1"/>
  <c r="L114" i="4"/>
  <c r="Q113" i="4"/>
  <c r="P113" i="4"/>
  <c r="O113" i="4"/>
  <c r="M113" i="4"/>
  <c r="N113" i="4" s="1"/>
  <c r="L113" i="4"/>
  <c r="Q112" i="4"/>
  <c r="P112" i="4"/>
  <c r="O112" i="4"/>
  <c r="N112" i="4"/>
  <c r="M112" i="4"/>
  <c r="L112" i="4"/>
  <c r="Q111" i="4"/>
  <c r="O111" i="4"/>
  <c r="P111" i="4" s="1"/>
  <c r="N111" i="4"/>
  <c r="M111" i="4"/>
  <c r="L111" i="4"/>
  <c r="P110" i="4"/>
  <c r="Q110" i="4" s="1"/>
  <c r="O110" i="4"/>
  <c r="M110" i="4"/>
  <c r="N110" i="4" s="1"/>
  <c r="L110" i="4"/>
  <c r="Q109" i="4"/>
  <c r="P109" i="4"/>
  <c r="O109" i="4"/>
  <c r="N109" i="4"/>
  <c r="M109" i="4"/>
  <c r="L109" i="4"/>
  <c r="P108" i="4"/>
  <c r="Q108" i="4" s="1"/>
  <c r="O108" i="4"/>
  <c r="N108" i="4"/>
  <c r="M108" i="4"/>
  <c r="L108" i="4"/>
  <c r="Q107" i="4"/>
  <c r="O107" i="4"/>
  <c r="P107" i="4" s="1"/>
  <c r="N107" i="4"/>
  <c r="M107" i="4"/>
  <c r="L107" i="4"/>
  <c r="P106" i="4"/>
  <c r="Q106" i="4" s="1"/>
  <c r="O106" i="4"/>
  <c r="M106" i="4"/>
  <c r="N106" i="4" s="1"/>
  <c r="L106" i="4"/>
  <c r="Q105" i="4"/>
  <c r="P105" i="4"/>
  <c r="O105" i="4"/>
  <c r="M105" i="4"/>
  <c r="N105" i="4" s="1"/>
  <c r="L105" i="4"/>
  <c r="Q104" i="4"/>
  <c r="P104" i="4"/>
  <c r="O104" i="4"/>
  <c r="N104" i="4"/>
  <c r="M104" i="4"/>
  <c r="L104" i="4"/>
  <c r="Q103" i="4"/>
  <c r="O103" i="4"/>
  <c r="P103" i="4" s="1"/>
  <c r="N103" i="4"/>
  <c r="M103" i="4"/>
  <c r="L103" i="4"/>
  <c r="O102" i="4"/>
  <c r="P102" i="4" s="1"/>
  <c r="Q102" i="4" s="1"/>
  <c r="M102" i="4"/>
  <c r="N102" i="4" s="1"/>
  <c r="L102" i="4"/>
  <c r="Q101" i="4"/>
  <c r="P101" i="4"/>
  <c r="O101" i="4"/>
  <c r="M101" i="4"/>
  <c r="N101" i="4" s="1"/>
  <c r="L101" i="4"/>
  <c r="P100" i="4"/>
  <c r="Q100" i="4" s="1"/>
  <c r="O100" i="4"/>
  <c r="N100" i="4"/>
  <c r="M100" i="4"/>
  <c r="L100" i="4"/>
  <c r="O99" i="4"/>
  <c r="P99" i="4" s="1"/>
  <c r="Q99" i="4" s="1"/>
  <c r="N99" i="4"/>
  <c r="M99" i="4"/>
  <c r="L99" i="4"/>
  <c r="P98" i="4"/>
  <c r="Q98" i="4" s="1"/>
  <c r="O98" i="4"/>
  <c r="M98" i="4"/>
  <c r="N98" i="4" s="1"/>
  <c r="L98" i="4"/>
  <c r="Q97" i="4"/>
  <c r="P97" i="4"/>
  <c r="O97" i="4"/>
  <c r="M97" i="4"/>
  <c r="N97" i="4" s="1"/>
  <c r="L97" i="4"/>
  <c r="P96" i="4"/>
  <c r="Q96" i="4" s="1"/>
  <c r="O96" i="4"/>
  <c r="N96" i="4"/>
  <c r="M96" i="4"/>
  <c r="L96" i="4"/>
  <c r="Q95" i="4"/>
  <c r="O95" i="4"/>
  <c r="P95" i="4" s="1"/>
  <c r="N95" i="4"/>
  <c r="M95" i="4"/>
  <c r="L95" i="4"/>
  <c r="O94" i="4"/>
  <c r="P94" i="4" s="1"/>
  <c r="Q94" i="4" s="1"/>
  <c r="M94" i="4"/>
  <c r="N94" i="4" s="1"/>
  <c r="L94" i="4"/>
  <c r="Q93" i="4"/>
  <c r="P93" i="4"/>
  <c r="O93" i="4"/>
  <c r="N93" i="4"/>
  <c r="M93" i="4"/>
  <c r="L93" i="4"/>
  <c r="P92" i="4"/>
  <c r="Q92" i="4" s="1"/>
  <c r="O92" i="4"/>
  <c r="N92" i="4"/>
  <c r="M92" i="4"/>
  <c r="L92" i="4"/>
  <c r="O91" i="4"/>
  <c r="P91" i="4" s="1"/>
  <c r="Q91" i="4" s="1"/>
  <c r="N91" i="4"/>
  <c r="M91" i="4"/>
  <c r="L91" i="4"/>
  <c r="O90" i="4"/>
  <c r="P90" i="4" s="1"/>
  <c r="Q90" i="4" s="1"/>
  <c r="M90" i="4"/>
  <c r="N90" i="4" s="1"/>
  <c r="L90" i="4"/>
  <c r="Q89" i="4"/>
  <c r="P89" i="4"/>
  <c r="O89" i="4"/>
  <c r="N89" i="4"/>
  <c r="M89" i="4"/>
  <c r="L89" i="4"/>
  <c r="Q88" i="4"/>
  <c r="P88" i="4"/>
  <c r="O88" i="4"/>
  <c r="N88" i="4"/>
  <c r="M88" i="4"/>
  <c r="L88" i="4"/>
  <c r="O87" i="4"/>
  <c r="P87" i="4" s="1"/>
  <c r="Q87" i="4" s="1"/>
  <c r="N87" i="4"/>
  <c r="M87" i="4"/>
  <c r="L87" i="4"/>
  <c r="O86" i="4"/>
  <c r="P86" i="4" s="1"/>
  <c r="Q86" i="4" s="1"/>
  <c r="M86" i="4"/>
  <c r="N86" i="4" s="1"/>
  <c r="L86" i="4"/>
  <c r="Q85" i="4"/>
  <c r="P85" i="4"/>
  <c r="O85" i="4"/>
  <c r="N85" i="4"/>
  <c r="M85" i="4"/>
  <c r="L85" i="4"/>
  <c r="Q84" i="4"/>
  <c r="P84" i="4"/>
  <c r="O84" i="4"/>
  <c r="N84" i="4"/>
  <c r="M84" i="4"/>
  <c r="L84" i="4"/>
  <c r="O83" i="4"/>
  <c r="P83" i="4" s="1"/>
  <c r="Q83" i="4" s="1"/>
  <c r="N83" i="4"/>
  <c r="M83" i="4"/>
  <c r="L83" i="4"/>
  <c r="P82" i="4"/>
  <c r="Q82" i="4" s="1"/>
  <c r="O82" i="4"/>
  <c r="M82" i="4"/>
  <c r="N82" i="4" s="1"/>
  <c r="L82" i="4"/>
  <c r="Q81" i="4"/>
  <c r="P81" i="4"/>
  <c r="O81" i="4"/>
  <c r="M81" i="4"/>
  <c r="N81" i="4" s="1"/>
  <c r="L81" i="4"/>
  <c r="Q80" i="4"/>
  <c r="P80" i="4"/>
  <c r="O80" i="4"/>
  <c r="N80" i="4"/>
  <c r="M80" i="4"/>
  <c r="L80" i="4"/>
  <c r="Q79" i="4"/>
  <c r="O79" i="4"/>
  <c r="P79" i="4" s="1"/>
  <c r="N79" i="4"/>
  <c r="M79" i="4"/>
  <c r="L79" i="4"/>
  <c r="P78" i="4"/>
  <c r="Q78" i="4" s="1"/>
  <c r="O78" i="4"/>
  <c r="M78" i="4"/>
  <c r="N78" i="4" s="1"/>
  <c r="L78" i="4"/>
  <c r="Q77" i="4"/>
  <c r="O77" i="4"/>
  <c r="M77" i="4"/>
  <c r="N77" i="4" s="1"/>
  <c r="L77" i="4"/>
  <c r="P76" i="4"/>
  <c r="Q76" i="4" s="1"/>
  <c r="O76" i="4"/>
  <c r="M76" i="4"/>
  <c r="N76" i="4" s="1"/>
  <c r="L76" i="4"/>
  <c r="P75" i="4"/>
  <c r="Q75" i="4" s="1"/>
  <c r="O75" i="4"/>
  <c r="N75" i="4"/>
  <c r="M75" i="4"/>
  <c r="L75" i="4"/>
  <c r="O74" i="4"/>
  <c r="P74" i="4" s="1"/>
  <c r="Q74" i="4" s="1"/>
  <c r="N74" i="4"/>
  <c r="M74" i="4"/>
  <c r="L74" i="4"/>
  <c r="Q73" i="4"/>
  <c r="P73" i="4"/>
  <c r="O73" i="4"/>
  <c r="M73" i="4"/>
  <c r="N73" i="4" s="1"/>
  <c r="L73" i="4"/>
  <c r="P72" i="4"/>
  <c r="Q72" i="4" s="1"/>
  <c r="O72" i="4"/>
  <c r="N72" i="4"/>
  <c r="M72" i="4"/>
  <c r="L72" i="4"/>
  <c r="Q71" i="4"/>
  <c r="P71" i="4"/>
  <c r="O71" i="4"/>
  <c r="N71" i="4"/>
  <c r="M71" i="4"/>
  <c r="L71" i="4"/>
  <c r="O70" i="4"/>
  <c r="P70" i="4" s="1"/>
  <c r="Q70" i="4" s="1"/>
  <c r="N70" i="4"/>
  <c r="M70" i="4"/>
  <c r="L70" i="4"/>
  <c r="Q69" i="4"/>
  <c r="P69" i="4"/>
  <c r="O69" i="4"/>
  <c r="M69" i="4"/>
  <c r="N69" i="4" s="1"/>
  <c r="L69" i="4"/>
  <c r="P68" i="4"/>
  <c r="Q68" i="4" s="1"/>
  <c r="O68" i="4"/>
  <c r="N68" i="4"/>
  <c r="M68" i="4"/>
  <c r="L68" i="4"/>
  <c r="P67" i="4"/>
  <c r="Q67" i="4" s="1"/>
  <c r="O67" i="4"/>
  <c r="N67" i="4"/>
  <c r="M67" i="4"/>
  <c r="L67" i="4"/>
  <c r="O66" i="4"/>
  <c r="P66" i="4" s="1"/>
  <c r="Q66" i="4" s="1"/>
  <c r="N66" i="4"/>
  <c r="M66" i="4"/>
  <c r="L66" i="4"/>
  <c r="Q65" i="4"/>
  <c r="P65" i="4"/>
  <c r="O65" i="4"/>
  <c r="M65" i="4"/>
  <c r="N65" i="4" s="1"/>
  <c r="L65" i="4"/>
  <c r="P64" i="4"/>
  <c r="Q64" i="4" s="1"/>
  <c r="O64" i="4"/>
  <c r="N64" i="4"/>
  <c r="M64" i="4"/>
  <c r="L64" i="4"/>
  <c r="Q63" i="4"/>
  <c r="P63" i="4"/>
  <c r="O63" i="4"/>
  <c r="N63" i="4"/>
  <c r="M63" i="4"/>
  <c r="L63" i="4"/>
  <c r="O62" i="4"/>
  <c r="P62" i="4" s="1"/>
  <c r="Q62" i="4" s="1"/>
  <c r="N62" i="4"/>
  <c r="M62" i="4"/>
  <c r="L62" i="4"/>
  <c r="Q61" i="4"/>
  <c r="P61" i="4"/>
  <c r="O61" i="4"/>
  <c r="M61" i="4"/>
  <c r="N61" i="4" s="1"/>
  <c r="L61" i="4"/>
  <c r="P60" i="4"/>
  <c r="Q60" i="4" s="1"/>
  <c r="O60" i="4"/>
  <c r="N60" i="4"/>
  <c r="M60" i="4"/>
  <c r="L60" i="4"/>
  <c r="P59" i="4"/>
  <c r="Q59" i="4" s="1"/>
  <c r="O59" i="4"/>
  <c r="N59" i="4"/>
  <c r="M59" i="4"/>
  <c r="L59" i="4"/>
  <c r="O58" i="4"/>
  <c r="P58" i="4" s="1"/>
  <c r="Q58" i="4" s="1"/>
  <c r="N58" i="4"/>
  <c r="M58" i="4"/>
  <c r="L58" i="4"/>
  <c r="Q57" i="4"/>
  <c r="P57" i="4"/>
  <c r="O57" i="4"/>
  <c r="M57" i="4"/>
  <c r="N57" i="4" s="1"/>
  <c r="L57" i="4"/>
  <c r="P56" i="4"/>
  <c r="Q56" i="4" s="1"/>
  <c r="O56" i="4"/>
  <c r="N56" i="4"/>
  <c r="M56" i="4"/>
  <c r="L56" i="4"/>
  <c r="Q55" i="4"/>
  <c r="P55" i="4"/>
  <c r="O55" i="4"/>
  <c r="N55" i="4"/>
  <c r="M55" i="4"/>
  <c r="L55" i="4"/>
  <c r="O54" i="4"/>
  <c r="P54" i="4" s="1"/>
  <c r="Q54" i="4" s="1"/>
  <c r="N54" i="4"/>
  <c r="M54" i="4"/>
  <c r="L54" i="4"/>
  <c r="Q53" i="4"/>
  <c r="P53" i="4"/>
  <c r="O53" i="4"/>
  <c r="M53" i="4"/>
  <c r="N53" i="4" s="1"/>
  <c r="L53" i="4"/>
  <c r="P52" i="4"/>
  <c r="Q52" i="4" s="1"/>
  <c r="O52" i="4"/>
  <c r="N52" i="4"/>
  <c r="M52" i="4"/>
  <c r="L52" i="4"/>
  <c r="P51" i="4"/>
  <c r="Q51" i="4" s="1"/>
  <c r="O51" i="4"/>
  <c r="N51" i="4"/>
  <c r="M51" i="4"/>
  <c r="L51" i="4"/>
  <c r="O50" i="4"/>
  <c r="P50" i="4" s="1"/>
  <c r="Q50" i="4" s="1"/>
  <c r="N50" i="4"/>
  <c r="M50" i="4"/>
  <c r="L50" i="4"/>
  <c r="Q49" i="4"/>
  <c r="P49" i="4"/>
  <c r="O49" i="4"/>
  <c r="M49" i="4"/>
  <c r="N49" i="4" s="1"/>
  <c r="L49" i="4"/>
  <c r="P48" i="4"/>
  <c r="Q48" i="4" s="1"/>
  <c r="O48" i="4"/>
  <c r="N48" i="4"/>
  <c r="M48" i="4"/>
  <c r="L48" i="4"/>
  <c r="Q47" i="4"/>
  <c r="P47" i="4"/>
  <c r="O47" i="4"/>
  <c r="N47" i="4"/>
  <c r="M47" i="4"/>
  <c r="L47" i="4"/>
  <c r="O46" i="4"/>
  <c r="P46" i="4" s="1"/>
  <c r="Q46" i="4" s="1"/>
  <c r="N46" i="4"/>
  <c r="M46" i="4"/>
  <c r="L46" i="4"/>
  <c r="Q45" i="4"/>
  <c r="P45" i="4"/>
  <c r="O45" i="4"/>
  <c r="M45" i="4"/>
  <c r="N45" i="4" s="1"/>
  <c r="L45" i="4"/>
  <c r="P44" i="4"/>
  <c r="Q44" i="4" s="1"/>
  <c r="O44" i="4"/>
  <c r="N44" i="4"/>
  <c r="M44" i="4"/>
  <c r="L44" i="4"/>
  <c r="P43" i="4"/>
  <c r="Q43" i="4" s="1"/>
  <c r="O43" i="4"/>
  <c r="N43" i="4"/>
  <c r="M43" i="4"/>
  <c r="L43" i="4"/>
  <c r="O42" i="4"/>
  <c r="P42" i="4" s="1"/>
  <c r="Q42" i="4" s="1"/>
  <c r="N42" i="4"/>
  <c r="M42" i="4"/>
  <c r="L42" i="4"/>
  <c r="Q41" i="4"/>
  <c r="P41" i="4"/>
  <c r="O41" i="4"/>
  <c r="M41" i="4"/>
  <c r="N41" i="4" s="1"/>
  <c r="L41" i="4"/>
  <c r="P40" i="4"/>
  <c r="Q40" i="4" s="1"/>
  <c r="O40" i="4"/>
  <c r="N40" i="4"/>
  <c r="M40" i="4"/>
  <c r="L40" i="4"/>
  <c r="Q39" i="4"/>
  <c r="P39" i="4"/>
  <c r="O39" i="4"/>
  <c r="N39" i="4"/>
  <c r="M39" i="4"/>
  <c r="L39" i="4"/>
  <c r="O38" i="4"/>
  <c r="P38" i="4" s="1"/>
  <c r="Q38" i="4" s="1"/>
  <c r="N38" i="4"/>
  <c r="M38" i="4"/>
  <c r="L38" i="4"/>
  <c r="Q37" i="4"/>
  <c r="P37" i="4"/>
  <c r="O37" i="4"/>
  <c r="M37" i="4"/>
  <c r="N37" i="4" s="1"/>
  <c r="L37" i="4"/>
  <c r="P36" i="4"/>
  <c r="Q36" i="4" s="1"/>
  <c r="O36" i="4"/>
  <c r="N36" i="4"/>
  <c r="M36" i="4"/>
  <c r="L36" i="4"/>
  <c r="P35" i="4"/>
  <c r="Q35" i="4" s="1"/>
  <c r="O35" i="4"/>
  <c r="N35" i="4"/>
  <c r="M35" i="4"/>
  <c r="L35" i="4"/>
  <c r="O34" i="4"/>
  <c r="P34" i="4" s="1"/>
  <c r="Q34" i="4" s="1"/>
  <c r="N34" i="4"/>
  <c r="M34" i="4"/>
  <c r="L34" i="4"/>
  <c r="Q33" i="4"/>
  <c r="P33" i="4"/>
  <c r="O33" i="4"/>
  <c r="M33" i="4"/>
  <c r="N33" i="4" s="1"/>
  <c r="L33" i="4"/>
  <c r="P32" i="4"/>
  <c r="Q32" i="4" s="1"/>
  <c r="O32" i="4"/>
  <c r="N32" i="4"/>
  <c r="M32" i="4"/>
  <c r="L32" i="4"/>
  <c r="Q31" i="4"/>
  <c r="P31" i="4"/>
  <c r="O31" i="4"/>
  <c r="N31" i="4"/>
  <c r="M31" i="4"/>
  <c r="L31" i="4"/>
  <c r="O30" i="4"/>
  <c r="P30" i="4" s="1"/>
  <c r="Q30" i="4" s="1"/>
  <c r="N30" i="4"/>
  <c r="M30" i="4"/>
  <c r="L30" i="4"/>
  <c r="Q29" i="4"/>
  <c r="P29" i="4"/>
  <c r="O29" i="4"/>
  <c r="M29" i="4"/>
  <c r="N29" i="4" s="1"/>
  <c r="L29" i="4"/>
  <c r="P28" i="4"/>
  <c r="Q28" i="4" s="1"/>
  <c r="O28" i="4"/>
  <c r="N28" i="4"/>
  <c r="M28" i="4"/>
  <c r="L28" i="4"/>
  <c r="P27" i="4"/>
  <c r="Q27" i="4" s="1"/>
  <c r="O27" i="4"/>
  <c r="N27" i="4"/>
  <c r="M27" i="4"/>
  <c r="L27" i="4"/>
  <c r="O26" i="4"/>
  <c r="P26" i="4" s="1"/>
  <c r="Q26" i="4" s="1"/>
  <c r="N26" i="4"/>
  <c r="M26" i="4"/>
  <c r="L26" i="4"/>
  <c r="Q25" i="4"/>
  <c r="P25" i="4"/>
  <c r="O25" i="4"/>
  <c r="M25" i="4"/>
  <c r="N25" i="4" s="1"/>
  <c r="L25" i="4"/>
  <c r="P24" i="4"/>
  <c r="Q24" i="4" s="1"/>
  <c r="O24" i="4"/>
  <c r="N24" i="4"/>
  <c r="M24" i="4"/>
  <c r="L24" i="4"/>
  <c r="Q23" i="4"/>
  <c r="P23" i="4"/>
  <c r="O23" i="4"/>
  <c r="N23" i="4"/>
  <c r="M23" i="4"/>
  <c r="L23" i="4"/>
  <c r="O22" i="4"/>
  <c r="P22" i="4" s="1"/>
  <c r="Q22" i="4" s="1"/>
  <c r="N22" i="4"/>
  <c r="M22" i="4"/>
  <c r="L22" i="4"/>
  <c r="Q21" i="4"/>
  <c r="P21" i="4"/>
  <c r="O21" i="4"/>
  <c r="M21" i="4"/>
  <c r="N21" i="4" s="1"/>
  <c r="L21" i="4"/>
  <c r="P20" i="4"/>
  <c r="Q20" i="4" s="1"/>
  <c r="O20" i="4"/>
  <c r="N20" i="4"/>
  <c r="M20" i="4"/>
  <c r="L20" i="4"/>
  <c r="P19" i="4"/>
  <c r="Q19" i="4" s="1"/>
  <c r="O19" i="4"/>
  <c r="N19" i="4"/>
  <c r="M19" i="4"/>
  <c r="L19" i="4"/>
  <c r="O18" i="4"/>
  <c r="P18" i="4" s="1"/>
  <c r="Q18" i="4" s="1"/>
  <c r="N18" i="4"/>
  <c r="M18" i="4"/>
  <c r="L18" i="4"/>
  <c r="Q17" i="4"/>
  <c r="P17" i="4"/>
  <c r="O17" i="4"/>
  <c r="M17" i="4"/>
  <c r="N17" i="4" s="1"/>
  <c r="L17" i="4"/>
  <c r="P16" i="4"/>
  <c r="Q16" i="4" s="1"/>
  <c r="O16" i="4"/>
  <c r="N16" i="4"/>
  <c r="M16" i="4"/>
  <c r="L16" i="4"/>
  <c r="Q15" i="4"/>
  <c r="P15" i="4"/>
  <c r="O15" i="4"/>
  <c r="N15" i="4"/>
  <c r="M15" i="4"/>
  <c r="L15" i="4"/>
  <c r="O14" i="4"/>
  <c r="P14" i="4" s="1"/>
  <c r="Q14" i="4" s="1"/>
  <c r="N14" i="4"/>
  <c r="M14" i="4"/>
  <c r="L14" i="4"/>
  <c r="P13" i="4"/>
  <c r="Q13" i="4" s="1"/>
  <c r="O13" i="4"/>
  <c r="M13" i="4"/>
  <c r="N13" i="4" s="1"/>
  <c r="L13" i="4"/>
  <c r="P12" i="4"/>
  <c r="Q12" i="4" s="1"/>
  <c r="O12" i="4"/>
  <c r="N12" i="4"/>
  <c r="M12" i="4"/>
  <c r="L12" i="4"/>
  <c r="P11" i="4"/>
  <c r="Q11" i="4" s="1"/>
  <c r="O11" i="4"/>
  <c r="N11" i="4"/>
  <c r="M11" i="4"/>
  <c r="L11" i="4"/>
  <c r="O10" i="4"/>
  <c r="P10" i="4" s="1"/>
  <c r="Q10" i="4" s="1"/>
  <c r="N10" i="4"/>
  <c r="M10" i="4"/>
  <c r="L10" i="4"/>
  <c r="M178" i="3"/>
  <c r="N178" i="3" s="1"/>
  <c r="L178" i="3"/>
  <c r="H178" i="3"/>
  <c r="L177" i="3"/>
  <c r="H177" i="3"/>
  <c r="M177" i="3" s="1"/>
  <c r="N177" i="3" s="1"/>
  <c r="M176" i="3"/>
  <c r="N176" i="3" s="1"/>
  <c r="L176" i="3"/>
  <c r="H176" i="3"/>
  <c r="L175" i="3"/>
  <c r="H175" i="3"/>
  <c r="M175" i="3" s="1"/>
  <c r="N175" i="3" s="1"/>
  <c r="M174" i="3"/>
  <c r="N174" i="3" s="1"/>
  <c r="L174" i="3"/>
  <c r="H174" i="3"/>
  <c r="L173" i="3"/>
  <c r="H173" i="3"/>
  <c r="M173" i="3" s="1"/>
  <c r="N173" i="3" s="1"/>
  <c r="M172" i="3"/>
  <c r="N172" i="3" s="1"/>
  <c r="L172" i="3"/>
  <c r="H172" i="3"/>
  <c r="L171" i="3"/>
  <c r="H171" i="3"/>
  <c r="M171" i="3" s="1"/>
  <c r="N171" i="3" s="1"/>
  <c r="M170" i="3"/>
  <c r="N170" i="3" s="1"/>
  <c r="L170" i="3"/>
  <c r="H170" i="3"/>
  <c r="L169" i="3"/>
  <c r="H169" i="3"/>
  <c r="P169" i="3" s="1"/>
  <c r="Q169" i="3" s="1"/>
  <c r="L168" i="3"/>
  <c r="H168" i="3"/>
  <c r="P168" i="3" s="1"/>
  <c r="Q168" i="3" s="1"/>
  <c r="L167" i="3"/>
  <c r="H167" i="3"/>
  <c r="M167" i="3" s="1"/>
  <c r="N167" i="3" s="1"/>
  <c r="P166" i="3"/>
  <c r="Q166" i="3" s="1"/>
  <c r="M166" i="3"/>
  <c r="N166" i="3" s="1"/>
  <c r="L166" i="3"/>
  <c r="H166" i="3"/>
  <c r="P165" i="3"/>
  <c r="Q165" i="3" s="1"/>
  <c r="M165" i="3"/>
  <c r="N165" i="3" s="1"/>
  <c r="L165" i="3"/>
  <c r="H165" i="3"/>
  <c r="L164" i="3"/>
  <c r="H164" i="3"/>
  <c r="P164" i="3" s="1"/>
  <c r="Q164" i="3" s="1"/>
  <c r="Q163" i="3"/>
  <c r="P163" i="3"/>
  <c r="L163" i="3"/>
  <c r="H163" i="3"/>
  <c r="M163" i="3" s="1"/>
  <c r="N163" i="3" s="1"/>
  <c r="P162" i="3"/>
  <c r="Q162" i="3" s="1"/>
  <c r="M162" i="3"/>
  <c r="N162" i="3" s="1"/>
  <c r="L162" i="3"/>
  <c r="H162" i="3"/>
  <c r="P161" i="3"/>
  <c r="Q161" i="3" s="1"/>
  <c r="L161" i="3"/>
  <c r="H161" i="3"/>
  <c r="M161" i="3" s="1"/>
  <c r="N161" i="3" s="1"/>
  <c r="L160" i="3"/>
  <c r="H160" i="3"/>
  <c r="P160" i="3" s="1"/>
  <c r="Q160" i="3" s="1"/>
  <c r="L159" i="3"/>
  <c r="H159" i="3"/>
  <c r="M159" i="3" s="1"/>
  <c r="N159" i="3" s="1"/>
  <c r="P158" i="3"/>
  <c r="Q158" i="3" s="1"/>
  <c r="M158" i="3"/>
  <c r="N158" i="3" s="1"/>
  <c r="L158" i="3"/>
  <c r="H158" i="3"/>
  <c r="L157" i="3"/>
  <c r="H157" i="3"/>
  <c r="P157" i="3" s="1"/>
  <c r="Q157" i="3" s="1"/>
  <c r="N156" i="3"/>
  <c r="M156" i="3"/>
  <c r="L156" i="3"/>
  <c r="H156" i="3"/>
  <c r="P156" i="3" s="1"/>
  <c r="Q156" i="3" s="1"/>
  <c r="L155" i="3"/>
  <c r="Q154" i="3"/>
  <c r="P154" i="3"/>
  <c r="N154" i="3"/>
  <c r="L154" i="3"/>
  <c r="H154" i="3"/>
  <c r="M154" i="3" s="1"/>
  <c r="N153" i="3"/>
  <c r="M153" i="3"/>
  <c r="L153" i="3"/>
  <c r="H153" i="3"/>
  <c r="P153" i="3" s="1"/>
  <c r="Q153" i="3" s="1"/>
  <c r="P152" i="3"/>
  <c r="Q152" i="3" s="1"/>
  <c r="L152" i="3"/>
  <c r="H152" i="3"/>
  <c r="M152" i="3" s="1"/>
  <c r="N152" i="3" s="1"/>
  <c r="Q151" i="3"/>
  <c r="P151" i="3"/>
  <c r="M151" i="3"/>
  <c r="N151" i="3" s="1"/>
  <c r="L151" i="3"/>
  <c r="H151" i="3"/>
  <c r="L150" i="3"/>
  <c r="H150" i="3"/>
  <c r="M150" i="3" s="1"/>
  <c r="N150" i="3" s="1"/>
  <c r="Q149" i="3"/>
  <c r="M149" i="3"/>
  <c r="N149" i="3" s="1"/>
  <c r="L149" i="3"/>
  <c r="H149" i="3"/>
  <c r="P149" i="3" s="1"/>
  <c r="L148" i="3"/>
  <c r="H148" i="3"/>
  <c r="M148" i="3" s="1"/>
  <c r="N148" i="3" s="1"/>
  <c r="Q147" i="3"/>
  <c r="P147" i="3"/>
  <c r="M147" i="3"/>
  <c r="N147" i="3" s="1"/>
  <c r="L147" i="3"/>
  <c r="H147" i="3"/>
  <c r="L146" i="3"/>
  <c r="H146" i="3"/>
  <c r="M145" i="3"/>
  <c r="N145" i="3" s="1"/>
  <c r="L145" i="3"/>
  <c r="H145" i="3"/>
  <c r="P145" i="3" s="1"/>
  <c r="Q145" i="3" s="1"/>
  <c r="P144" i="3"/>
  <c r="Q144" i="3" s="1"/>
  <c r="N144" i="3"/>
  <c r="L144" i="3"/>
  <c r="H144" i="3"/>
  <c r="M144" i="3" s="1"/>
  <c r="Q143" i="3"/>
  <c r="P143" i="3"/>
  <c r="M143" i="3"/>
  <c r="N143" i="3" s="1"/>
  <c r="L143" i="3"/>
  <c r="H143" i="3"/>
  <c r="P142" i="3"/>
  <c r="Q142" i="3" s="1"/>
  <c r="L142" i="3"/>
  <c r="H142" i="3"/>
  <c r="M142" i="3" s="1"/>
  <c r="N142" i="3" s="1"/>
  <c r="M141" i="3"/>
  <c r="N141" i="3" s="1"/>
  <c r="L141" i="3"/>
  <c r="H141" i="3"/>
  <c r="P141" i="3" s="1"/>
  <c r="Q141" i="3" s="1"/>
  <c r="L140" i="3"/>
  <c r="H140" i="3"/>
  <c r="M140" i="3" s="1"/>
  <c r="N140" i="3" s="1"/>
  <c r="Q139" i="3"/>
  <c r="P139" i="3"/>
  <c r="M139" i="3"/>
  <c r="N139" i="3" s="1"/>
  <c r="L139" i="3"/>
  <c r="H139" i="3"/>
  <c r="L138" i="3"/>
  <c r="H138" i="3"/>
  <c r="M138" i="3" s="1"/>
  <c r="N138" i="3" s="1"/>
  <c r="Q137" i="3"/>
  <c r="N137" i="3"/>
  <c r="M137" i="3"/>
  <c r="L137" i="3"/>
  <c r="H137" i="3"/>
  <c r="P137" i="3" s="1"/>
  <c r="L136" i="3"/>
  <c r="H136" i="3"/>
  <c r="M136" i="3" s="1"/>
  <c r="N136" i="3" s="1"/>
  <c r="Q135" i="3"/>
  <c r="P135" i="3"/>
  <c r="M135" i="3"/>
  <c r="N135" i="3" s="1"/>
  <c r="L135" i="3"/>
  <c r="H135" i="3"/>
  <c r="P134" i="3"/>
  <c r="Q134" i="3" s="1"/>
  <c r="O134" i="3"/>
  <c r="M134" i="3"/>
  <c r="N134" i="3" s="1"/>
  <c r="L134" i="3"/>
  <c r="M133" i="3"/>
  <c r="N133" i="3" s="1"/>
  <c r="L133" i="3"/>
  <c r="H133" i="3"/>
  <c r="P133" i="3" s="1"/>
  <c r="Q133" i="3" s="1"/>
  <c r="P132" i="3"/>
  <c r="Q132" i="3" s="1"/>
  <c r="N132" i="3"/>
  <c r="L132" i="3"/>
  <c r="H132" i="3"/>
  <c r="M132" i="3" s="1"/>
  <c r="Q131" i="3"/>
  <c r="P131" i="3"/>
  <c r="M131" i="3"/>
  <c r="N131" i="3" s="1"/>
  <c r="L131" i="3"/>
  <c r="H131" i="3"/>
  <c r="L130" i="3"/>
  <c r="H130" i="3"/>
  <c r="M130" i="3" s="1"/>
  <c r="N130" i="3" s="1"/>
  <c r="Q129" i="3"/>
  <c r="N129" i="3"/>
  <c r="M129" i="3"/>
  <c r="L129" i="3"/>
  <c r="H129" i="3"/>
  <c r="P129" i="3" s="1"/>
  <c r="L128" i="3"/>
  <c r="H128" i="3"/>
  <c r="M128" i="3" s="1"/>
  <c r="N128" i="3" s="1"/>
  <c r="Q127" i="3"/>
  <c r="P127" i="3"/>
  <c r="M127" i="3"/>
  <c r="N127" i="3" s="1"/>
  <c r="L127" i="3"/>
  <c r="H127" i="3"/>
  <c r="L126" i="3"/>
  <c r="H126" i="3"/>
  <c r="M126" i="3" s="1"/>
  <c r="N126" i="3" s="1"/>
  <c r="Q125" i="3"/>
  <c r="O125" i="3"/>
  <c r="P125" i="3" s="1"/>
  <c r="M125" i="3"/>
  <c r="N125" i="3" s="1"/>
  <c r="L125" i="3"/>
  <c r="P124" i="3"/>
  <c r="Q124" i="3" s="1"/>
  <c r="N124" i="3"/>
  <c r="M124" i="3"/>
  <c r="L124" i="3"/>
  <c r="L123" i="3"/>
  <c r="H123" i="3"/>
  <c r="M123" i="3" s="1"/>
  <c r="N123" i="3" s="1"/>
  <c r="O122" i="3"/>
  <c r="P122" i="3" s="1"/>
  <c r="Q122" i="3" s="1"/>
  <c r="N122" i="3"/>
  <c r="M122" i="3"/>
  <c r="L122" i="3"/>
  <c r="P121" i="3"/>
  <c r="Q121" i="3" s="1"/>
  <c r="O121" i="3"/>
  <c r="M121" i="3"/>
  <c r="N121" i="3" s="1"/>
  <c r="L121" i="3"/>
  <c r="O120" i="3"/>
  <c r="P120" i="3" s="1"/>
  <c r="Q120" i="3" s="1"/>
  <c r="N120" i="3"/>
  <c r="M120" i="3"/>
  <c r="L120" i="3"/>
  <c r="Q119" i="3"/>
  <c r="P119" i="3"/>
  <c r="M119" i="3"/>
  <c r="N119" i="3" s="1"/>
  <c r="L119" i="3"/>
  <c r="Q118" i="3"/>
  <c r="P118" i="3"/>
  <c r="M118" i="3"/>
  <c r="N118" i="3" s="1"/>
  <c r="L118" i="3"/>
  <c r="O117" i="3"/>
  <c r="P117" i="3" s="1"/>
  <c r="Q117" i="3" s="1"/>
  <c r="N117" i="3"/>
  <c r="M117" i="3"/>
  <c r="L117" i="3"/>
  <c r="P116" i="3"/>
  <c r="Q116" i="3" s="1"/>
  <c r="O116" i="3"/>
  <c r="M116" i="3"/>
  <c r="N116" i="3" s="1"/>
  <c r="L116" i="3"/>
  <c r="P115" i="3"/>
  <c r="Q115" i="3" s="1"/>
  <c r="O115" i="3"/>
  <c r="N115" i="3"/>
  <c r="M115" i="3"/>
  <c r="L115" i="3"/>
  <c r="P114" i="3"/>
  <c r="Q114" i="3" s="1"/>
  <c r="O114" i="3"/>
  <c r="N114" i="3"/>
  <c r="M114" i="3"/>
  <c r="L114" i="3"/>
  <c r="O113" i="3"/>
  <c r="P113" i="3" s="1"/>
  <c r="Q113" i="3" s="1"/>
  <c r="N113" i="3"/>
  <c r="M113" i="3"/>
  <c r="L113" i="3"/>
  <c r="P112" i="3"/>
  <c r="Q112" i="3" s="1"/>
  <c r="O112" i="3"/>
  <c r="M112" i="3"/>
  <c r="N112" i="3" s="1"/>
  <c r="L112" i="3"/>
  <c r="O111" i="3"/>
  <c r="P111" i="3" s="1"/>
  <c r="Q111" i="3" s="1"/>
  <c r="N111" i="3"/>
  <c r="M111" i="3"/>
  <c r="L111" i="3"/>
  <c r="P110" i="3"/>
  <c r="Q110" i="3" s="1"/>
  <c r="L110" i="3"/>
  <c r="H110" i="3"/>
  <c r="M110" i="3" s="1"/>
  <c r="N110" i="3" s="1"/>
  <c r="L109" i="3"/>
  <c r="H109" i="3"/>
  <c r="P109" i="3" s="1"/>
  <c r="Q109" i="3" s="1"/>
  <c r="Q108" i="3"/>
  <c r="P108" i="3"/>
  <c r="O108" i="3"/>
  <c r="M108" i="3"/>
  <c r="N108" i="3" s="1"/>
  <c r="L108" i="3"/>
  <c r="O107" i="3"/>
  <c r="P107" i="3" s="1"/>
  <c r="Q107" i="3" s="1"/>
  <c r="N107" i="3"/>
  <c r="M107" i="3"/>
  <c r="L107" i="3"/>
  <c r="P106" i="3"/>
  <c r="Q106" i="3" s="1"/>
  <c r="O106" i="3"/>
  <c r="M106" i="3"/>
  <c r="N106" i="3" s="1"/>
  <c r="L106" i="3"/>
  <c r="O105" i="3"/>
  <c r="P105" i="3" s="1"/>
  <c r="Q105" i="3" s="1"/>
  <c r="N105" i="3"/>
  <c r="M105" i="3"/>
  <c r="L105" i="3"/>
  <c r="L104" i="3"/>
  <c r="H104" i="3"/>
  <c r="M104" i="3" s="1"/>
  <c r="N104" i="3" s="1"/>
  <c r="P103" i="3"/>
  <c r="Q103" i="3" s="1"/>
  <c r="O103" i="3"/>
  <c r="N103" i="3"/>
  <c r="M103" i="3"/>
  <c r="L103" i="3"/>
  <c r="P102" i="3"/>
  <c r="Q102" i="3" s="1"/>
  <c r="M102" i="3"/>
  <c r="N102" i="3" s="1"/>
  <c r="L102" i="3"/>
  <c r="H102" i="3"/>
  <c r="L101" i="3"/>
  <c r="H101" i="3"/>
  <c r="P101" i="3" s="1"/>
  <c r="Q101" i="3" s="1"/>
  <c r="Q100" i="3"/>
  <c r="P100" i="3"/>
  <c r="L100" i="3"/>
  <c r="H100" i="3"/>
  <c r="M100" i="3" s="1"/>
  <c r="N100" i="3" s="1"/>
  <c r="P99" i="3"/>
  <c r="Q99" i="3" s="1"/>
  <c r="M99" i="3"/>
  <c r="N99" i="3" s="1"/>
  <c r="L99" i="3"/>
  <c r="P98" i="3"/>
  <c r="Q98" i="3" s="1"/>
  <c r="N98" i="3"/>
  <c r="L98" i="3"/>
  <c r="H98" i="3"/>
  <c r="M98" i="3" s="1"/>
  <c r="M97" i="3"/>
  <c r="N97" i="3" s="1"/>
  <c r="L97" i="3"/>
  <c r="H97" i="3"/>
  <c r="P97" i="3" s="1"/>
  <c r="Q97" i="3" s="1"/>
  <c r="Q96" i="3"/>
  <c r="P96" i="3"/>
  <c r="N96" i="3"/>
  <c r="L96" i="3"/>
  <c r="H96" i="3"/>
  <c r="M96" i="3" s="1"/>
  <c r="N95" i="3"/>
  <c r="M95" i="3"/>
  <c r="L95" i="3"/>
  <c r="H95" i="3"/>
  <c r="P95" i="3" s="1"/>
  <c r="Q95" i="3" s="1"/>
  <c r="L94" i="3"/>
  <c r="H94" i="3"/>
  <c r="M94" i="3" s="1"/>
  <c r="N94" i="3" s="1"/>
  <c r="O93" i="3"/>
  <c r="P93" i="3" s="1"/>
  <c r="Q93" i="3" s="1"/>
  <c r="M93" i="3"/>
  <c r="N93" i="3" s="1"/>
  <c r="L93" i="3"/>
  <c r="P92" i="3"/>
  <c r="Q92" i="3" s="1"/>
  <c r="N92" i="3"/>
  <c r="M92" i="3"/>
  <c r="L92" i="3"/>
  <c r="P91" i="3"/>
  <c r="Q91" i="3" s="1"/>
  <c r="L91" i="3"/>
  <c r="H91" i="3"/>
  <c r="M91" i="3" s="1"/>
  <c r="N91" i="3" s="1"/>
  <c r="L90" i="3"/>
  <c r="H90" i="3"/>
  <c r="P89" i="3"/>
  <c r="Q89" i="3" s="1"/>
  <c r="M89" i="3"/>
  <c r="N89" i="3" s="1"/>
  <c r="L89" i="3"/>
  <c r="Q88" i="3"/>
  <c r="P88" i="3"/>
  <c r="M88" i="3"/>
  <c r="N88" i="3" s="1"/>
  <c r="L88" i="3"/>
  <c r="P87" i="3"/>
  <c r="Q87" i="3" s="1"/>
  <c r="M87" i="3"/>
  <c r="N87" i="3" s="1"/>
  <c r="L87" i="3"/>
  <c r="O86" i="3"/>
  <c r="P86" i="3" s="1"/>
  <c r="Q86" i="3" s="1"/>
  <c r="M86" i="3"/>
  <c r="N86" i="3" s="1"/>
  <c r="L86" i="3"/>
  <c r="Q85" i="3"/>
  <c r="P85" i="3"/>
  <c r="M85" i="3"/>
  <c r="N85" i="3" s="1"/>
  <c r="L85" i="3"/>
  <c r="P84" i="3"/>
  <c r="Q84" i="3" s="1"/>
  <c r="O84" i="3"/>
  <c r="N84" i="3"/>
  <c r="M84" i="3"/>
  <c r="L84" i="3"/>
  <c r="P83" i="3"/>
  <c r="Q83" i="3" s="1"/>
  <c r="O83" i="3"/>
  <c r="N83" i="3"/>
  <c r="M83" i="3"/>
  <c r="L83" i="3"/>
  <c r="O82" i="3"/>
  <c r="P82" i="3" s="1"/>
  <c r="Q82" i="3" s="1"/>
  <c r="N82" i="3"/>
  <c r="M82" i="3"/>
  <c r="L82" i="3"/>
  <c r="Q81" i="3"/>
  <c r="P81" i="3"/>
  <c r="O81" i="3"/>
  <c r="M81" i="3"/>
  <c r="N81" i="3" s="1"/>
  <c r="L81" i="3"/>
  <c r="P80" i="3"/>
  <c r="Q80" i="3" s="1"/>
  <c r="O80" i="3"/>
  <c r="N80" i="3"/>
  <c r="M80" i="3"/>
  <c r="L80" i="3"/>
  <c r="P79" i="3"/>
  <c r="Q79" i="3" s="1"/>
  <c r="O79" i="3"/>
  <c r="N79" i="3"/>
  <c r="M79" i="3"/>
  <c r="L79" i="3"/>
  <c r="O78" i="3"/>
  <c r="P78" i="3" s="1"/>
  <c r="Q78" i="3" s="1"/>
  <c r="N78" i="3"/>
  <c r="M78" i="3"/>
  <c r="L78" i="3"/>
  <c r="Q77" i="3"/>
  <c r="O77" i="3"/>
  <c r="M77" i="3"/>
  <c r="N77" i="3" s="1"/>
  <c r="L77" i="3"/>
  <c r="O76" i="3"/>
  <c r="P76" i="3" s="1"/>
  <c r="Q76" i="3" s="1"/>
  <c r="N76" i="3"/>
  <c r="M76" i="3"/>
  <c r="L76" i="3"/>
  <c r="P75" i="3"/>
  <c r="Q75" i="3" s="1"/>
  <c r="O75" i="3"/>
  <c r="M75" i="3"/>
  <c r="N75" i="3" s="1"/>
  <c r="L75" i="3"/>
  <c r="Q74" i="3"/>
  <c r="O74" i="3"/>
  <c r="P74" i="3" s="1"/>
  <c r="N74" i="3"/>
  <c r="M74" i="3"/>
  <c r="L74" i="3"/>
  <c r="O73" i="3"/>
  <c r="P73" i="3" s="1"/>
  <c r="Q73" i="3" s="1"/>
  <c r="M73" i="3"/>
  <c r="N73" i="3" s="1"/>
  <c r="L73" i="3"/>
  <c r="Q72" i="3"/>
  <c r="O72" i="3"/>
  <c r="P72" i="3" s="1"/>
  <c r="N72" i="3"/>
  <c r="M72" i="3"/>
  <c r="L72" i="3"/>
  <c r="P71" i="3"/>
  <c r="Q71" i="3" s="1"/>
  <c r="O71" i="3"/>
  <c r="M71" i="3"/>
  <c r="N71" i="3" s="1"/>
  <c r="L71" i="3"/>
  <c r="Q70" i="3"/>
  <c r="O70" i="3"/>
  <c r="P70" i="3" s="1"/>
  <c r="M70" i="3"/>
  <c r="N70" i="3" s="1"/>
  <c r="L70" i="3"/>
  <c r="P69" i="3"/>
  <c r="Q69" i="3" s="1"/>
  <c r="O69" i="3"/>
  <c r="M69" i="3"/>
  <c r="N69" i="3" s="1"/>
  <c r="L69" i="3"/>
  <c r="O68" i="3"/>
  <c r="P68" i="3" s="1"/>
  <c r="Q68" i="3" s="1"/>
  <c r="N68" i="3"/>
  <c r="M68" i="3"/>
  <c r="L68" i="3"/>
  <c r="P67" i="3"/>
  <c r="Q67" i="3" s="1"/>
  <c r="O67" i="3"/>
  <c r="M67" i="3"/>
  <c r="N67" i="3" s="1"/>
  <c r="L67" i="3"/>
  <c r="Q66" i="3"/>
  <c r="O66" i="3"/>
  <c r="P66" i="3" s="1"/>
  <c r="N66" i="3"/>
  <c r="M66" i="3"/>
  <c r="L66" i="3"/>
  <c r="O65" i="3"/>
  <c r="P65" i="3" s="1"/>
  <c r="Q65" i="3" s="1"/>
  <c r="M65" i="3"/>
  <c r="N65" i="3" s="1"/>
  <c r="L65" i="3"/>
  <c r="Q64" i="3"/>
  <c r="O64" i="3"/>
  <c r="P64" i="3" s="1"/>
  <c r="N64" i="3"/>
  <c r="M64" i="3"/>
  <c r="L64" i="3"/>
  <c r="P63" i="3"/>
  <c r="Q63" i="3" s="1"/>
  <c r="O63" i="3"/>
  <c r="M63" i="3"/>
  <c r="N63" i="3" s="1"/>
  <c r="L63" i="3"/>
  <c r="Q62" i="3"/>
  <c r="O62" i="3"/>
  <c r="P62" i="3" s="1"/>
  <c r="M62" i="3"/>
  <c r="N62" i="3" s="1"/>
  <c r="L62" i="3"/>
  <c r="P61" i="3"/>
  <c r="Q61" i="3" s="1"/>
  <c r="O61" i="3"/>
  <c r="N61" i="3"/>
  <c r="M61" i="3"/>
  <c r="L61" i="3"/>
  <c r="O60" i="3"/>
  <c r="P60" i="3" s="1"/>
  <c r="Q60" i="3" s="1"/>
  <c r="M60" i="3"/>
  <c r="N60" i="3" s="1"/>
  <c r="L60" i="3"/>
  <c r="Q59" i="3"/>
  <c r="O59" i="3"/>
  <c r="P59" i="3" s="1"/>
  <c r="M59" i="3"/>
  <c r="N59" i="3" s="1"/>
  <c r="L59" i="3"/>
  <c r="O58" i="3"/>
  <c r="P58" i="3" s="1"/>
  <c r="Q58" i="3" s="1"/>
  <c r="M58" i="3"/>
  <c r="N58" i="3" s="1"/>
  <c r="L58" i="3"/>
  <c r="O57" i="3"/>
  <c r="P57" i="3" s="1"/>
  <c r="Q57" i="3" s="1"/>
  <c r="M57" i="3"/>
  <c r="N57" i="3" s="1"/>
  <c r="L57" i="3"/>
  <c r="O56" i="3"/>
  <c r="P56" i="3" s="1"/>
  <c r="Q56" i="3" s="1"/>
  <c r="M56" i="3"/>
  <c r="N56" i="3" s="1"/>
  <c r="L56" i="3"/>
  <c r="O55" i="3"/>
  <c r="P55" i="3" s="1"/>
  <c r="Q55" i="3" s="1"/>
  <c r="M55" i="3"/>
  <c r="N55" i="3" s="1"/>
  <c r="L55" i="3"/>
  <c r="O54" i="3"/>
  <c r="P54" i="3" s="1"/>
  <c r="Q54" i="3" s="1"/>
  <c r="M54" i="3"/>
  <c r="N54" i="3" s="1"/>
  <c r="L54" i="3"/>
  <c r="O53" i="3"/>
  <c r="P53" i="3" s="1"/>
  <c r="Q53" i="3" s="1"/>
  <c r="M53" i="3"/>
  <c r="N53" i="3" s="1"/>
  <c r="L53" i="3"/>
  <c r="O52" i="3"/>
  <c r="P52" i="3" s="1"/>
  <c r="Q52" i="3" s="1"/>
  <c r="M52" i="3"/>
  <c r="N52" i="3" s="1"/>
  <c r="L52" i="3"/>
  <c r="Q51" i="3"/>
  <c r="O51" i="3"/>
  <c r="P51" i="3" s="1"/>
  <c r="M51" i="3"/>
  <c r="N51" i="3" s="1"/>
  <c r="L51" i="3"/>
  <c r="O50" i="3"/>
  <c r="P50" i="3" s="1"/>
  <c r="Q50" i="3" s="1"/>
  <c r="M50" i="3"/>
  <c r="N50" i="3" s="1"/>
  <c r="L50" i="3"/>
  <c r="O49" i="3"/>
  <c r="P49" i="3" s="1"/>
  <c r="Q49" i="3" s="1"/>
  <c r="M49" i="3"/>
  <c r="N49" i="3" s="1"/>
  <c r="L49" i="3"/>
  <c r="O48" i="3"/>
  <c r="P48" i="3" s="1"/>
  <c r="Q48" i="3" s="1"/>
  <c r="M48" i="3"/>
  <c r="N48" i="3" s="1"/>
  <c r="L48" i="3"/>
  <c r="Q47" i="3"/>
  <c r="O47" i="3"/>
  <c r="P47" i="3" s="1"/>
  <c r="M47" i="3"/>
  <c r="N47" i="3" s="1"/>
  <c r="L47" i="3"/>
  <c r="O46" i="3"/>
  <c r="P46" i="3" s="1"/>
  <c r="Q46" i="3" s="1"/>
  <c r="M46" i="3"/>
  <c r="N46" i="3" s="1"/>
  <c r="L46" i="3"/>
  <c r="O45" i="3"/>
  <c r="P45" i="3" s="1"/>
  <c r="Q45" i="3" s="1"/>
  <c r="M45" i="3"/>
  <c r="N45" i="3" s="1"/>
  <c r="L45" i="3"/>
  <c r="O44" i="3"/>
  <c r="P44" i="3" s="1"/>
  <c r="Q44" i="3" s="1"/>
  <c r="M44" i="3"/>
  <c r="N44" i="3" s="1"/>
  <c r="L44" i="3"/>
  <c r="Q43" i="3"/>
  <c r="P43" i="3"/>
  <c r="O43" i="3"/>
  <c r="M43" i="3"/>
  <c r="N43" i="3" s="1"/>
  <c r="L43" i="3"/>
  <c r="O42" i="3"/>
  <c r="P42" i="3" s="1"/>
  <c r="Q42" i="3" s="1"/>
  <c r="N42" i="3"/>
  <c r="M42" i="3"/>
  <c r="L42" i="3"/>
  <c r="O41" i="3"/>
  <c r="P41" i="3" s="1"/>
  <c r="Q41" i="3" s="1"/>
  <c r="M41" i="3"/>
  <c r="N41" i="3" s="1"/>
  <c r="L41" i="3"/>
  <c r="O40" i="3"/>
  <c r="P40" i="3" s="1"/>
  <c r="Q40" i="3" s="1"/>
  <c r="M40" i="3"/>
  <c r="N40" i="3" s="1"/>
  <c r="L40" i="3"/>
  <c r="Q39" i="3"/>
  <c r="P39" i="3"/>
  <c r="O39" i="3"/>
  <c r="M39" i="3"/>
  <c r="N39" i="3" s="1"/>
  <c r="L39" i="3"/>
  <c r="O38" i="3"/>
  <c r="P38" i="3" s="1"/>
  <c r="Q38" i="3" s="1"/>
  <c r="N38" i="3"/>
  <c r="M38" i="3"/>
  <c r="L38" i="3"/>
  <c r="O37" i="3"/>
  <c r="P37" i="3" s="1"/>
  <c r="Q37" i="3" s="1"/>
  <c r="M37" i="3"/>
  <c r="N37" i="3" s="1"/>
  <c r="L37" i="3"/>
  <c r="O36" i="3"/>
  <c r="P36" i="3" s="1"/>
  <c r="Q36" i="3" s="1"/>
  <c r="M36" i="3"/>
  <c r="N36" i="3" s="1"/>
  <c r="L36" i="3"/>
  <c r="Q35" i="3"/>
  <c r="P35" i="3"/>
  <c r="O35" i="3"/>
  <c r="M35" i="3"/>
  <c r="N35" i="3" s="1"/>
  <c r="L35" i="3"/>
  <c r="O34" i="3"/>
  <c r="P34" i="3" s="1"/>
  <c r="Q34" i="3" s="1"/>
  <c r="N34" i="3"/>
  <c r="M34" i="3"/>
  <c r="L34" i="3"/>
  <c r="O33" i="3"/>
  <c r="P33" i="3" s="1"/>
  <c r="Q33" i="3" s="1"/>
  <c r="M33" i="3"/>
  <c r="N33" i="3" s="1"/>
  <c r="L33" i="3"/>
  <c r="O32" i="3"/>
  <c r="P32" i="3" s="1"/>
  <c r="Q32" i="3" s="1"/>
  <c r="M32" i="3"/>
  <c r="N32" i="3" s="1"/>
  <c r="L32" i="3"/>
  <c r="Q31" i="3"/>
  <c r="P31" i="3"/>
  <c r="O31" i="3"/>
  <c r="M31" i="3"/>
  <c r="N31" i="3" s="1"/>
  <c r="L31" i="3"/>
  <c r="O30" i="3"/>
  <c r="P30" i="3" s="1"/>
  <c r="Q30" i="3" s="1"/>
  <c r="N30" i="3"/>
  <c r="M30" i="3"/>
  <c r="L30" i="3"/>
  <c r="O29" i="3"/>
  <c r="P29" i="3" s="1"/>
  <c r="Q29" i="3" s="1"/>
  <c r="M29" i="3"/>
  <c r="N29" i="3" s="1"/>
  <c r="L29" i="3"/>
  <c r="O28" i="3"/>
  <c r="P28" i="3" s="1"/>
  <c r="Q28" i="3" s="1"/>
  <c r="M28" i="3"/>
  <c r="N28" i="3" s="1"/>
  <c r="L28" i="3"/>
  <c r="Q27" i="3"/>
  <c r="P27" i="3"/>
  <c r="O27" i="3"/>
  <c r="M27" i="3"/>
  <c r="N27" i="3" s="1"/>
  <c r="L27" i="3"/>
  <c r="O26" i="3"/>
  <c r="P26" i="3" s="1"/>
  <c r="Q26" i="3" s="1"/>
  <c r="N26" i="3"/>
  <c r="M26" i="3"/>
  <c r="L26" i="3"/>
  <c r="O25" i="3"/>
  <c r="P25" i="3" s="1"/>
  <c r="Q25" i="3" s="1"/>
  <c r="M25" i="3"/>
  <c r="N25" i="3" s="1"/>
  <c r="L25" i="3"/>
  <c r="O24" i="3"/>
  <c r="P24" i="3" s="1"/>
  <c r="Q24" i="3" s="1"/>
  <c r="M24" i="3"/>
  <c r="N24" i="3" s="1"/>
  <c r="L24" i="3"/>
  <c r="Q23" i="3"/>
  <c r="P23" i="3"/>
  <c r="O23" i="3"/>
  <c r="M23" i="3"/>
  <c r="N23" i="3" s="1"/>
  <c r="L23" i="3"/>
  <c r="O22" i="3"/>
  <c r="P22" i="3" s="1"/>
  <c r="Q22" i="3" s="1"/>
  <c r="N22" i="3"/>
  <c r="M22" i="3"/>
  <c r="L22" i="3"/>
  <c r="O21" i="3"/>
  <c r="P21" i="3" s="1"/>
  <c r="Q21" i="3" s="1"/>
  <c r="M21" i="3"/>
  <c r="N21" i="3" s="1"/>
  <c r="L21" i="3"/>
  <c r="O20" i="3"/>
  <c r="P20" i="3" s="1"/>
  <c r="Q20" i="3" s="1"/>
  <c r="M20" i="3"/>
  <c r="N20" i="3" s="1"/>
  <c r="L20" i="3"/>
  <c r="Q19" i="3"/>
  <c r="P19" i="3"/>
  <c r="O19" i="3"/>
  <c r="M19" i="3"/>
  <c r="N19" i="3" s="1"/>
  <c r="L19" i="3"/>
  <c r="O18" i="3"/>
  <c r="P18" i="3" s="1"/>
  <c r="Q18" i="3" s="1"/>
  <c r="N18" i="3"/>
  <c r="M18" i="3"/>
  <c r="L18" i="3"/>
  <c r="O17" i="3"/>
  <c r="P17" i="3" s="1"/>
  <c r="Q17" i="3" s="1"/>
  <c r="M17" i="3"/>
  <c r="N17" i="3" s="1"/>
  <c r="L17" i="3"/>
  <c r="O16" i="3"/>
  <c r="P16" i="3" s="1"/>
  <c r="Q16" i="3" s="1"/>
  <c r="M16" i="3"/>
  <c r="N16" i="3" s="1"/>
  <c r="L16" i="3"/>
  <c r="Q15" i="3"/>
  <c r="P15" i="3"/>
  <c r="O15" i="3"/>
  <c r="M15" i="3"/>
  <c r="N15" i="3" s="1"/>
  <c r="L15" i="3"/>
  <c r="O14" i="3"/>
  <c r="P14" i="3" s="1"/>
  <c r="Q14" i="3" s="1"/>
  <c r="N14" i="3"/>
  <c r="M14" i="3"/>
  <c r="L14" i="3"/>
  <c r="O13" i="3"/>
  <c r="P13" i="3" s="1"/>
  <c r="Q13" i="3" s="1"/>
  <c r="M13" i="3"/>
  <c r="N13" i="3" s="1"/>
  <c r="L13" i="3"/>
  <c r="O12" i="3"/>
  <c r="P12" i="3" s="1"/>
  <c r="Q12" i="3" s="1"/>
  <c r="M12" i="3"/>
  <c r="N12" i="3" s="1"/>
  <c r="L12" i="3"/>
  <c r="Q11" i="3"/>
  <c r="P11" i="3"/>
  <c r="O11" i="3"/>
  <c r="M11" i="3"/>
  <c r="N11" i="3" s="1"/>
  <c r="L11" i="3"/>
  <c r="O10" i="3"/>
  <c r="P10" i="3" s="1"/>
  <c r="Q10" i="3" s="1"/>
  <c r="N10" i="3"/>
  <c r="M10" i="3"/>
  <c r="L10" i="3"/>
  <c r="N2392" i="2"/>
  <c r="M2392" i="2"/>
  <c r="L2392" i="2"/>
  <c r="O2391" i="2"/>
  <c r="N2391" i="2"/>
  <c r="M2391" i="2"/>
  <c r="L2391" i="2"/>
  <c r="O2390" i="2"/>
  <c r="N2390" i="2"/>
  <c r="M2390" i="2"/>
  <c r="L2390" i="2"/>
  <c r="O2389" i="2"/>
  <c r="N2389" i="2"/>
  <c r="M2389" i="2"/>
  <c r="L2389" i="2"/>
  <c r="O2388" i="2"/>
  <c r="N2388" i="2"/>
  <c r="M2388" i="2"/>
  <c r="L2388" i="2"/>
  <c r="O2387" i="2"/>
  <c r="N2387" i="2"/>
  <c r="M2387" i="2"/>
  <c r="L2387" i="2"/>
  <c r="O2386" i="2"/>
  <c r="N2386" i="2"/>
  <c r="M2386" i="2"/>
  <c r="L2386" i="2"/>
  <c r="O2385" i="2"/>
  <c r="N2385" i="2"/>
  <c r="M2385" i="2"/>
  <c r="L2385" i="2"/>
  <c r="O2384" i="2"/>
  <c r="N2384" i="2"/>
  <c r="M2384" i="2"/>
  <c r="L2384" i="2"/>
  <c r="O2383" i="2"/>
  <c r="N2383" i="2"/>
  <c r="M2383" i="2"/>
  <c r="L2383" i="2"/>
  <c r="O2382" i="2"/>
  <c r="N2382" i="2"/>
  <c r="M2382" i="2"/>
  <c r="L2382" i="2"/>
  <c r="O2381" i="2"/>
  <c r="N2381" i="2"/>
  <c r="M2381" i="2"/>
  <c r="L2381" i="2"/>
  <c r="O2380" i="2"/>
  <c r="N2380" i="2"/>
  <c r="M2380" i="2"/>
  <c r="L2380" i="2"/>
  <c r="O2379" i="2"/>
  <c r="N2379" i="2"/>
  <c r="M2379" i="2"/>
  <c r="L2379" i="2"/>
  <c r="O2378" i="2"/>
  <c r="N2378" i="2"/>
  <c r="M2378" i="2"/>
  <c r="L2378" i="2"/>
  <c r="O2377" i="2"/>
  <c r="N2377" i="2"/>
  <c r="M2377" i="2"/>
  <c r="L2377" i="2"/>
  <c r="O2376" i="2"/>
  <c r="N2376" i="2"/>
  <c r="M2376" i="2"/>
  <c r="L2376" i="2"/>
  <c r="O2375" i="2"/>
  <c r="N2375" i="2"/>
  <c r="M2375" i="2"/>
  <c r="L2375" i="2"/>
  <c r="O2374" i="2"/>
  <c r="N2374" i="2"/>
  <c r="M2374" i="2"/>
  <c r="L2374" i="2"/>
  <c r="O2373" i="2"/>
  <c r="N2373" i="2"/>
  <c r="M2373" i="2"/>
  <c r="L2373" i="2"/>
  <c r="O2372" i="2"/>
  <c r="N2372" i="2"/>
  <c r="M2372" i="2"/>
  <c r="L2372" i="2"/>
  <c r="O2371" i="2"/>
  <c r="N2371" i="2"/>
  <c r="M2371" i="2"/>
  <c r="L2371" i="2"/>
  <c r="O2370" i="2"/>
  <c r="N2370" i="2"/>
  <c r="M2370" i="2"/>
  <c r="L2370" i="2"/>
  <c r="O2369" i="2"/>
  <c r="N2369" i="2"/>
  <c r="M2369" i="2"/>
  <c r="L2369" i="2"/>
  <c r="O2368" i="2"/>
  <c r="N2368" i="2"/>
  <c r="M2368" i="2"/>
  <c r="L2368" i="2"/>
  <c r="O2367" i="2"/>
  <c r="N2367" i="2"/>
  <c r="M2367" i="2"/>
  <c r="L2367" i="2"/>
  <c r="O2366" i="2"/>
  <c r="N2366" i="2"/>
  <c r="M2366" i="2"/>
  <c r="L2366" i="2"/>
  <c r="O2365" i="2"/>
  <c r="N2365" i="2"/>
  <c r="M2365" i="2"/>
  <c r="L2365" i="2"/>
  <c r="O2364" i="2"/>
  <c r="N2364" i="2"/>
  <c r="M2364" i="2"/>
  <c r="L2364" i="2"/>
  <c r="O2363" i="2"/>
  <c r="N2363" i="2"/>
  <c r="M2363" i="2"/>
  <c r="L2363" i="2"/>
  <c r="O2362" i="2"/>
  <c r="N2362" i="2"/>
  <c r="M2362" i="2"/>
  <c r="L2362" i="2"/>
  <c r="O2361" i="2"/>
  <c r="N2361" i="2"/>
  <c r="M2361" i="2"/>
  <c r="L2361" i="2"/>
  <c r="O2360" i="2"/>
  <c r="N2360" i="2"/>
  <c r="M2360" i="2"/>
  <c r="L2360" i="2"/>
  <c r="O2359" i="2"/>
  <c r="N2359" i="2"/>
  <c r="M2359" i="2"/>
  <c r="L2359" i="2"/>
  <c r="O2358" i="2"/>
  <c r="N2358" i="2"/>
  <c r="M2358" i="2"/>
  <c r="L2358" i="2"/>
  <c r="O2357" i="2"/>
  <c r="N2357" i="2"/>
  <c r="M2357" i="2"/>
  <c r="L2357" i="2"/>
  <c r="O2356" i="2"/>
  <c r="N2356" i="2"/>
  <c r="M2356" i="2"/>
  <c r="L2356" i="2"/>
  <c r="O2355" i="2"/>
  <c r="N2355" i="2"/>
  <c r="M2355" i="2"/>
  <c r="L2355" i="2"/>
  <c r="O2354" i="2"/>
  <c r="N2354" i="2"/>
  <c r="M2354" i="2"/>
  <c r="L2354" i="2"/>
  <c r="O2353" i="2"/>
  <c r="N2353" i="2"/>
  <c r="M2353" i="2"/>
  <c r="L2353" i="2"/>
  <c r="O2352" i="2"/>
  <c r="N2352" i="2"/>
  <c r="M2352" i="2"/>
  <c r="L2352" i="2"/>
  <c r="O2351" i="2"/>
  <c r="N2351" i="2"/>
  <c r="M2351" i="2"/>
  <c r="L2351" i="2"/>
  <c r="O2350" i="2"/>
  <c r="N2350" i="2"/>
  <c r="M2350" i="2"/>
  <c r="L2350" i="2"/>
  <c r="O2349" i="2"/>
  <c r="N2349" i="2"/>
  <c r="M2349" i="2"/>
  <c r="L2349" i="2"/>
  <c r="O2348" i="2"/>
  <c r="N2348" i="2"/>
  <c r="M2348" i="2"/>
  <c r="L2348" i="2"/>
  <c r="O2347" i="2"/>
  <c r="N2347" i="2"/>
  <c r="M2347" i="2"/>
  <c r="L2347" i="2"/>
  <c r="O2346" i="2"/>
  <c r="N2346" i="2"/>
  <c r="M2346" i="2"/>
  <c r="L2346" i="2"/>
  <c r="O2345" i="2"/>
  <c r="N2345" i="2"/>
  <c r="M2345" i="2"/>
  <c r="L2345" i="2"/>
  <c r="O2344" i="2"/>
  <c r="N2344" i="2"/>
  <c r="M2344" i="2"/>
  <c r="L2344" i="2"/>
  <c r="O2343" i="2"/>
  <c r="N2343" i="2"/>
  <c r="M2343" i="2"/>
  <c r="L2343" i="2"/>
  <c r="O2342" i="2"/>
  <c r="N2342" i="2"/>
  <c r="M2342" i="2"/>
  <c r="L2342" i="2"/>
  <c r="O2341" i="2"/>
  <c r="N2341" i="2"/>
  <c r="M2341" i="2"/>
  <c r="L2341" i="2"/>
  <c r="O2340" i="2"/>
  <c r="N2340" i="2"/>
  <c r="M2340" i="2"/>
  <c r="L2340" i="2"/>
  <c r="O2339" i="2"/>
  <c r="N2339" i="2"/>
  <c r="M2339" i="2"/>
  <c r="L2339" i="2"/>
  <c r="O2338" i="2"/>
  <c r="N2338" i="2"/>
  <c r="M2338" i="2"/>
  <c r="L2338" i="2"/>
  <c r="O2337" i="2"/>
  <c r="N2337" i="2"/>
  <c r="M2337" i="2"/>
  <c r="L2337" i="2"/>
  <c r="O2336" i="2"/>
  <c r="N2336" i="2"/>
  <c r="M2336" i="2"/>
  <c r="L2336" i="2"/>
  <c r="O2335" i="2"/>
  <c r="N2335" i="2"/>
  <c r="M2335" i="2"/>
  <c r="L2335" i="2"/>
  <c r="O2334" i="2"/>
  <c r="N2334" i="2"/>
  <c r="M2334" i="2"/>
  <c r="L2334" i="2"/>
  <c r="O2333" i="2"/>
  <c r="N2333" i="2"/>
  <c r="M2333" i="2"/>
  <c r="L2333" i="2"/>
  <c r="O2332" i="2"/>
  <c r="N2332" i="2"/>
  <c r="M2332" i="2"/>
  <c r="L2332" i="2"/>
  <c r="O2331" i="2"/>
  <c r="N2331" i="2"/>
  <c r="M2331" i="2"/>
  <c r="L2331" i="2"/>
  <c r="O2330" i="2"/>
  <c r="N2330" i="2"/>
  <c r="M2330" i="2"/>
  <c r="L2330" i="2"/>
  <c r="O2329" i="2"/>
  <c r="N2329" i="2"/>
  <c r="M2329" i="2"/>
  <c r="L2329" i="2"/>
  <c r="O2328" i="2"/>
  <c r="N2328" i="2"/>
  <c r="M2328" i="2"/>
  <c r="L2328" i="2"/>
  <c r="O2327" i="2"/>
  <c r="N2327" i="2"/>
  <c r="M2327" i="2"/>
  <c r="L2327" i="2"/>
  <c r="O2326" i="2"/>
  <c r="N2326" i="2"/>
  <c r="M2326" i="2"/>
  <c r="L2326" i="2"/>
  <c r="O2325" i="2"/>
  <c r="N2325" i="2"/>
  <c r="M2325" i="2"/>
  <c r="L2325" i="2"/>
  <c r="O2324" i="2"/>
  <c r="N2324" i="2"/>
  <c r="M2324" i="2"/>
  <c r="L2324" i="2"/>
  <c r="O2323" i="2"/>
  <c r="N2323" i="2"/>
  <c r="M2323" i="2"/>
  <c r="L2323" i="2"/>
  <c r="O2322" i="2"/>
  <c r="N2322" i="2"/>
  <c r="M2322" i="2"/>
  <c r="L2322" i="2"/>
  <c r="O2321" i="2"/>
  <c r="N2321" i="2"/>
  <c r="M2321" i="2"/>
  <c r="L2321" i="2"/>
  <c r="O2320" i="2"/>
  <c r="N2320" i="2"/>
  <c r="M2320" i="2"/>
  <c r="L2320" i="2"/>
  <c r="O2319" i="2"/>
  <c r="N2319" i="2"/>
  <c r="M2319" i="2"/>
  <c r="L2319" i="2"/>
  <c r="O2318" i="2"/>
  <c r="N2318" i="2"/>
  <c r="M2318" i="2"/>
  <c r="L2318" i="2"/>
  <c r="O2317" i="2"/>
  <c r="N2317" i="2"/>
  <c r="M2317" i="2"/>
  <c r="L2317" i="2"/>
  <c r="O2316" i="2"/>
  <c r="N2316" i="2"/>
  <c r="M2316" i="2"/>
  <c r="L2316" i="2"/>
  <c r="O2315" i="2"/>
  <c r="N2315" i="2"/>
  <c r="M2315" i="2"/>
  <c r="L2315" i="2"/>
  <c r="O2314" i="2"/>
  <c r="N2314" i="2"/>
  <c r="M2314" i="2"/>
  <c r="L2314" i="2"/>
  <c r="O2313" i="2"/>
  <c r="N2313" i="2"/>
  <c r="M2313" i="2"/>
  <c r="L2313" i="2"/>
  <c r="O2312" i="2"/>
  <c r="N2312" i="2"/>
  <c r="M2312" i="2"/>
  <c r="L2312" i="2"/>
  <c r="O2311" i="2"/>
  <c r="N2311" i="2"/>
  <c r="M2311" i="2"/>
  <c r="L2311" i="2"/>
  <c r="O2310" i="2"/>
  <c r="N2310" i="2"/>
  <c r="M2310" i="2"/>
  <c r="L2310" i="2"/>
  <c r="O2309" i="2"/>
  <c r="N2309" i="2"/>
  <c r="M2309" i="2"/>
  <c r="L2309" i="2"/>
  <c r="O2308" i="2"/>
  <c r="N2308" i="2"/>
  <c r="M2308" i="2"/>
  <c r="L2308" i="2"/>
  <c r="O2307" i="2"/>
  <c r="N2307" i="2"/>
  <c r="M2307" i="2"/>
  <c r="L2307" i="2"/>
  <c r="O2306" i="2"/>
  <c r="N2306" i="2"/>
  <c r="M2306" i="2"/>
  <c r="L2306" i="2"/>
  <c r="O2305" i="2"/>
  <c r="N2305" i="2"/>
  <c r="M2305" i="2"/>
  <c r="L2305" i="2"/>
  <c r="O2304" i="2"/>
  <c r="N2304" i="2"/>
  <c r="M2304" i="2"/>
  <c r="L2304" i="2"/>
  <c r="O2303" i="2"/>
  <c r="N2303" i="2"/>
  <c r="M2303" i="2"/>
  <c r="L2303" i="2"/>
  <c r="O2302" i="2"/>
  <c r="N2302" i="2"/>
  <c r="M2302" i="2"/>
  <c r="L2302" i="2"/>
  <c r="O2301" i="2"/>
  <c r="N2301" i="2"/>
  <c r="M2301" i="2"/>
  <c r="L2301" i="2"/>
  <c r="O2300" i="2"/>
  <c r="N2300" i="2"/>
  <c r="M2300" i="2"/>
  <c r="L2300" i="2"/>
  <c r="O2299" i="2"/>
  <c r="N2299" i="2"/>
  <c r="M2299" i="2"/>
  <c r="L2299" i="2"/>
  <c r="O2298" i="2"/>
  <c r="N2298" i="2"/>
  <c r="M2298" i="2"/>
  <c r="L2298" i="2"/>
  <c r="O2297" i="2"/>
  <c r="N2297" i="2"/>
  <c r="M2297" i="2"/>
  <c r="L2297" i="2"/>
  <c r="O2296" i="2"/>
  <c r="N2296" i="2"/>
  <c r="M2296" i="2"/>
  <c r="L2296" i="2"/>
  <c r="O2295" i="2"/>
  <c r="N2295" i="2"/>
  <c r="M2295" i="2"/>
  <c r="L2295" i="2"/>
  <c r="O2294" i="2"/>
  <c r="N2294" i="2"/>
  <c r="M2294" i="2"/>
  <c r="L2294" i="2"/>
  <c r="O2293" i="2"/>
  <c r="N2293" i="2"/>
  <c r="M2293" i="2"/>
  <c r="L2293" i="2"/>
  <c r="O2292" i="2"/>
  <c r="N2292" i="2"/>
  <c r="M2292" i="2"/>
  <c r="L2292" i="2"/>
  <c r="O2291" i="2"/>
  <c r="N2291" i="2"/>
  <c r="M2291" i="2"/>
  <c r="L2291" i="2"/>
  <c r="O2290" i="2"/>
  <c r="N2290" i="2"/>
  <c r="M2290" i="2"/>
  <c r="L2290" i="2"/>
  <c r="O2289" i="2"/>
  <c r="N2289" i="2"/>
  <c r="M2289" i="2"/>
  <c r="L2289" i="2"/>
  <c r="O2288" i="2"/>
  <c r="N2288" i="2"/>
  <c r="M2288" i="2"/>
  <c r="L2288" i="2"/>
  <c r="O2287" i="2"/>
  <c r="N2287" i="2"/>
  <c r="M2287" i="2"/>
  <c r="L2287" i="2"/>
  <c r="O2286" i="2"/>
  <c r="N2286" i="2"/>
  <c r="M2286" i="2"/>
  <c r="L2286" i="2"/>
  <c r="O2285" i="2"/>
  <c r="N2285" i="2"/>
  <c r="M2285" i="2"/>
  <c r="L2285" i="2"/>
  <c r="O2284" i="2"/>
  <c r="N2284" i="2"/>
  <c r="M2284" i="2"/>
  <c r="L2284" i="2"/>
  <c r="O2283" i="2"/>
  <c r="N2283" i="2"/>
  <c r="M2283" i="2"/>
  <c r="L2283" i="2"/>
  <c r="O2282" i="2"/>
  <c r="N2282" i="2"/>
  <c r="M2282" i="2"/>
  <c r="L2282" i="2"/>
  <c r="O2281" i="2"/>
  <c r="N2281" i="2"/>
  <c r="M2281" i="2"/>
  <c r="L2281" i="2"/>
  <c r="O2280" i="2"/>
  <c r="N2280" i="2"/>
  <c r="M2280" i="2"/>
  <c r="L2280" i="2"/>
  <c r="O2279" i="2"/>
  <c r="N2279" i="2"/>
  <c r="M2279" i="2"/>
  <c r="L2279" i="2"/>
  <c r="O2278" i="2"/>
  <c r="N2278" i="2"/>
  <c r="M2278" i="2"/>
  <c r="L2278" i="2"/>
  <c r="O2277" i="2"/>
  <c r="N2277" i="2"/>
  <c r="M2277" i="2"/>
  <c r="L2277" i="2"/>
  <c r="O2276" i="2"/>
  <c r="N2276" i="2"/>
  <c r="M2276" i="2"/>
  <c r="L2276" i="2"/>
  <c r="O2275" i="2"/>
  <c r="N2275" i="2"/>
  <c r="M2275" i="2"/>
  <c r="L2275" i="2"/>
  <c r="O2274" i="2"/>
  <c r="N2274" i="2"/>
  <c r="M2274" i="2"/>
  <c r="L2274" i="2"/>
  <c r="O2273" i="2"/>
  <c r="N2273" i="2"/>
  <c r="M2273" i="2"/>
  <c r="L2273" i="2"/>
  <c r="O2272" i="2"/>
  <c r="N2272" i="2"/>
  <c r="M2272" i="2"/>
  <c r="L2272" i="2"/>
  <c r="O2271" i="2"/>
  <c r="N2271" i="2"/>
  <c r="M2271" i="2"/>
  <c r="L2271" i="2"/>
  <c r="O2270" i="2"/>
  <c r="N2270" i="2"/>
  <c r="M2270" i="2"/>
  <c r="L2270" i="2"/>
  <c r="O2269" i="2"/>
  <c r="N2269" i="2"/>
  <c r="M2269" i="2"/>
  <c r="L2269" i="2"/>
  <c r="O2268" i="2"/>
  <c r="N2268" i="2"/>
  <c r="M2268" i="2"/>
  <c r="L2268" i="2"/>
  <c r="O2267" i="2"/>
  <c r="N2267" i="2"/>
  <c r="M2267" i="2"/>
  <c r="L2267" i="2"/>
  <c r="O2266" i="2"/>
  <c r="N2266" i="2"/>
  <c r="M2266" i="2"/>
  <c r="L2266" i="2"/>
  <c r="O2265" i="2"/>
  <c r="N2265" i="2"/>
  <c r="M2265" i="2"/>
  <c r="L2265" i="2"/>
  <c r="O2264" i="2"/>
  <c r="N2264" i="2"/>
  <c r="M2264" i="2"/>
  <c r="L2264" i="2"/>
  <c r="O2263" i="2"/>
  <c r="N2263" i="2"/>
  <c r="M2263" i="2"/>
  <c r="L2263" i="2"/>
  <c r="O2262" i="2"/>
  <c r="N2262" i="2"/>
  <c r="M2262" i="2"/>
  <c r="L2262" i="2"/>
  <c r="O2261" i="2"/>
  <c r="N2261" i="2"/>
  <c r="M2261" i="2"/>
  <c r="L2261" i="2"/>
  <c r="O2260" i="2"/>
  <c r="N2260" i="2"/>
  <c r="M2260" i="2"/>
  <c r="L2260" i="2"/>
  <c r="O2259" i="2"/>
  <c r="N2259" i="2"/>
  <c r="M2259" i="2"/>
  <c r="L2259" i="2"/>
  <c r="O2258" i="2"/>
  <c r="N2258" i="2"/>
  <c r="M2258" i="2"/>
  <c r="L2258" i="2"/>
  <c r="O2257" i="2"/>
  <c r="N2257" i="2"/>
  <c r="M2257" i="2"/>
  <c r="L2257" i="2"/>
  <c r="O2256" i="2"/>
  <c r="N2256" i="2"/>
  <c r="M2256" i="2"/>
  <c r="L2256" i="2"/>
  <c r="O2255" i="2"/>
  <c r="N2255" i="2"/>
  <c r="M2255" i="2"/>
  <c r="L2255" i="2"/>
  <c r="O2254" i="2"/>
  <c r="N2254" i="2"/>
  <c r="M2254" i="2"/>
  <c r="L2254" i="2"/>
  <c r="O2253" i="2"/>
  <c r="N2253" i="2"/>
  <c r="M2253" i="2"/>
  <c r="L2253" i="2"/>
  <c r="O2252" i="2"/>
  <c r="N2252" i="2"/>
  <c r="M2252" i="2"/>
  <c r="L2252" i="2"/>
  <c r="O2251" i="2"/>
  <c r="N2251" i="2"/>
  <c r="M2251" i="2"/>
  <c r="L2251" i="2"/>
  <c r="O2250" i="2"/>
  <c r="N2250" i="2"/>
  <c r="M2250" i="2"/>
  <c r="L2250" i="2"/>
  <c r="O2249" i="2"/>
  <c r="N2249" i="2"/>
  <c r="M2249" i="2"/>
  <c r="L2249" i="2"/>
  <c r="O2248" i="2"/>
  <c r="N2248" i="2"/>
  <c r="M2248" i="2"/>
  <c r="L2248" i="2"/>
  <c r="O2247" i="2"/>
  <c r="N2247" i="2"/>
  <c r="M2247" i="2"/>
  <c r="L2247" i="2"/>
  <c r="O2246" i="2"/>
  <c r="N2246" i="2"/>
  <c r="M2246" i="2"/>
  <c r="L2246" i="2"/>
  <c r="O2245" i="2"/>
  <c r="N2245" i="2"/>
  <c r="M2245" i="2"/>
  <c r="L2245" i="2"/>
  <c r="O2244" i="2"/>
  <c r="N2244" i="2"/>
  <c r="M2244" i="2"/>
  <c r="L2244" i="2"/>
  <c r="O2243" i="2"/>
  <c r="N2243" i="2"/>
  <c r="M2243" i="2"/>
  <c r="L2243" i="2"/>
  <c r="O2242" i="2"/>
  <c r="N2242" i="2"/>
  <c r="M2242" i="2"/>
  <c r="L2242" i="2"/>
  <c r="O2241" i="2"/>
  <c r="N2241" i="2"/>
  <c r="M2241" i="2"/>
  <c r="L2241" i="2"/>
  <c r="O2240" i="2"/>
  <c r="N2240" i="2"/>
  <c r="M2240" i="2"/>
  <c r="L2240" i="2"/>
  <c r="O2239" i="2"/>
  <c r="N2239" i="2"/>
  <c r="M2239" i="2"/>
  <c r="L2239" i="2"/>
  <c r="O2238" i="2"/>
  <c r="N2238" i="2"/>
  <c r="M2238" i="2"/>
  <c r="L2238" i="2"/>
  <c r="O2237" i="2"/>
  <c r="N2237" i="2"/>
  <c r="M2237" i="2"/>
  <c r="L2237" i="2"/>
  <c r="O2236" i="2"/>
  <c r="N2236" i="2"/>
  <c r="M2236" i="2"/>
  <c r="L2236" i="2"/>
  <c r="O2235" i="2"/>
  <c r="N2235" i="2"/>
  <c r="M2235" i="2"/>
  <c r="L2235" i="2"/>
  <c r="O2234" i="2"/>
  <c r="N2234" i="2"/>
  <c r="M2234" i="2"/>
  <c r="L2234" i="2"/>
  <c r="O2233" i="2"/>
  <c r="N2233" i="2"/>
  <c r="M2233" i="2"/>
  <c r="L2233" i="2"/>
  <c r="O2232" i="2"/>
  <c r="N2232" i="2"/>
  <c r="M2232" i="2"/>
  <c r="L2232" i="2"/>
  <c r="O2231" i="2"/>
  <c r="N2231" i="2"/>
  <c r="M2231" i="2"/>
  <c r="L2231" i="2"/>
  <c r="O2230" i="2"/>
  <c r="N2230" i="2"/>
  <c r="M2230" i="2"/>
  <c r="L2230" i="2"/>
  <c r="O2229" i="2"/>
  <c r="N2229" i="2"/>
  <c r="M2229" i="2"/>
  <c r="L2229" i="2"/>
  <c r="O2228" i="2"/>
  <c r="N2228" i="2"/>
  <c r="M2228" i="2"/>
  <c r="L2228" i="2"/>
  <c r="O2227" i="2"/>
  <c r="N2227" i="2"/>
  <c r="M2227" i="2"/>
  <c r="L2227" i="2"/>
  <c r="O2226" i="2"/>
  <c r="N2226" i="2"/>
  <c r="M2226" i="2"/>
  <c r="L2226" i="2"/>
  <c r="O2225" i="2"/>
  <c r="N2225" i="2"/>
  <c r="M2225" i="2"/>
  <c r="L2225" i="2"/>
  <c r="O2224" i="2"/>
  <c r="N2224" i="2"/>
  <c r="M2224" i="2"/>
  <c r="L2224" i="2"/>
  <c r="O2223" i="2"/>
  <c r="N2223" i="2"/>
  <c r="M2223" i="2"/>
  <c r="L2223" i="2"/>
  <c r="O2222" i="2"/>
  <c r="N2222" i="2"/>
  <c r="M2222" i="2"/>
  <c r="L2222" i="2"/>
  <c r="O2221" i="2"/>
  <c r="N2221" i="2"/>
  <c r="M2221" i="2"/>
  <c r="L2221" i="2"/>
  <c r="O2220" i="2"/>
  <c r="N2220" i="2"/>
  <c r="M2220" i="2"/>
  <c r="L2220" i="2"/>
  <c r="O2219" i="2"/>
  <c r="N2219" i="2"/>
  <c r="M2219" i="2"/>
  <c r="L2219" i="2"/>
  <c r="O2218" i="2"/>
  <c r="N2218" i="2"/>
  <c r="M2218" i="2"/>
  <c r="L2218" i="2"/>
  <c r="O2217" i="2"/>
  <c r="N2217" i="2"/>
  <c r="M2217" i="2"/>
  <c r="L2217" i="2"/>
  <c r="O2216" i="2"/>
  <c r="N2216" i="2"/>
  <c r="M2216" i="2"/>
  <c r="L2216" i="2"/>
  <c r="O2215" i="2"/>
  <c r="N2215" i="2"/>
  <c r="M2215" i="2"/>
  <c r="L2215" i="2"/>
  <c r="O2214" i="2"/>
  <c r="N2214" i="2"/>
  <c r="M2214" i="2"/>
  <c r="L2214" i="2"/>
  <c r="O2213" i="2"/>
  <c r="N2213" i="2"/>
  <c r="M2213" i="2"/>
  <c r="L2213" i="2"/>
  <c r="L2212" i="2"/>
  <c r="H2212" i="2"/>
  <c r="M2212" i="2" s="1"/>
  <c r="N2212" i="2" s="1"/>
  <c r="M2211" i="2"/>
  <c r="N2211" i="2" s="1"/>
  <c r="L2211" i="2"/>
  <c r="H2211" i="2"/>
  <c r="L2210" i="2"/>
  <c r="H2210" i="2"/>
  <c r="M2210" i="2" s="1"/>
  <c r="N2210" i="2" s="1"/>
  <c r="M2209" i="2"/>
  <c r="N2209" i="2" s="1"/>
  <c r="L2209" i="2"/>
  <c r="H2209" i="2"/>
  <c r="L2208" i="2"/>
  <c r="H2208" i="2"/>
  <c r="M2208" i="2" s="1"/>
  <c r="N2208" i="2" s="1"/>
  <c r="M2207" i="2"/>
  <c r="N2207" i="2" s="1"/>
  <c r="L2207" i="2"/>
  <c r="H2207" i="2"/>
  <c r="L2206" i="2"/>
  <c r="H2206" i="2"/>
  <c r="M2206" i="2" s="1"/>
  <c r="N2206" i="2" s="1"/>
  <c r="M2205" i="2"/>
  <c r="N2205" i="2" s="1"/>
  <c r="L2205" i="2"/>
  <c r="H2205" i="2"/>
  <c r="L2204" i="2"/>
  <c r="H2204" i="2"/>
  <c r="M2204" i="2" s="1"/>
  <c r="N2204" i="2" s="1"/>
  <c r="M2203" i="2"/>
  <c r="N2203" i="2" s="1"/>
  <c r="L2203" i="2"/>
  <c r="H2203" i="2"/>
  <c r="L2202" i="2"/>
  <c r="H2202" i="2"/>
  <c r="M2202" i="2" s="1"/>
  <c r="N2202" i="2" s="1"/>
  <c r="M2201" i="2"/>
  <c r="N2201" i="2" s="1"/>
  <c r="L2201" i="2"/>
  <c r="H2201" i="2"/>
  <c r="L2200" i="2"/>
  <c r="H2200" i="2"/>
  <c r="M2200" i="2" s="1"/>
  <c r="N2200" i="2" s="1"/>
  <c r="M2199" i="2"/>
  <c r="N2199" i="2" s="1"/>
  <c r="L2199" i="2"/>
  <c r="H2199" i="2"/>
  <c r="L2198" i="2"/>
  <c r="H2198" i="2"/>
  <c r="M2198" i="2" s="1"/>
  <c r="N2198" i="2" s="1"/>
  <c r="M2197" i="2"/>
  <c r="N2197" i="2" s="1"/>
  <c r="L2197" i="2"/>
  <c r="H2197" i="2"/>
  <c r="L2196" i="2"/>
  <c r="H2196" i="2"/>
  <c r="M2196" i="2" s="1"/>
  <c r="N2196" i="2" s="1"/>
  <c r="M2195" i="2"/>
  <c r="N2195" i="2" s="1"/>
  <c r="L2195" i="2"/>
  <c r="H2195" i="2"/>
  <c r="L2194" i="2"/>
  <c r="H2194" i="2"/>
  <c r="M2194" i="2" s="1"/>
  <c r="N2194" i="2" s="1"/>
  <c r="M2193" i="2"/>
  <c r="N2193" i="2" s="1"/>
  <c r="L2193" i="2"/>
  <c r="H2193" i="2"/>
  <c r="O2192" i="2"/>
  <c r="N2192" i="2"/>
  <c r="M2192" i="2"/>
  <c r="L2192" i="2"/>
  <c r="M2191" i="2"/>
  <c r="N2191" i="2" s="1"/>
  <c r="L2191" i="2"/>
  <c r="O2190" i="2"/>
  <c r="M2190" i="2"/>
  <c r="N2190" i="2" s="1"/>
  <c r="L2190" i="2"/>
  <c r="O2189" i="2"/>
  <c r="M2189" i="2"/>
  <c r="N2189" i="2" s="1"/>
  <c r="L2189" i="2"/>
  <c r="L2188" i="2"/>
  <c r="H2188" i="2"/>
  <c r="M2188" i="2" s="1"/>
  <c r="N2188" i="2" s="1"/>
  <c r="N2187" i="2"/>
  <c r="M2187" i="2"/>
  <c r="L2187" i="2"/>
  <c r="H2187" i="2"/>
  <c r="L2186" i="2"/>
  <c r="H2186" i="2"/>
  <c r="M2186" i="2" s="1"/>
  <c r="N2186" i="2" s="1"/>
  <c r="N2185" i="2"/>
  <c r="M2185" i="2"/>
  <c r="L2185" i="2"/>
  <c r="H2185" i="2"/>
  <c r="L2184" i="2"/>
  <c r="H2184" i="2"/>
  <c r="M2184" i="2" s="1"/>
  <c r="N2184" i="2" s="1"/>
  <c r="O2183" i="2"/>
  <c r="M2183" i="2"/>
  <c r="N2183" i="2" s="1"/>
  <c r="L2183" i="2"/>
  <c r="L2182" i="2"/>
  <c r="H2182" i="2"/>
  <c r="M2182" i="2" s="1"/>
  <c r="N2182" i="2" s="1"/>
  <c r="O2181" i="2"/>
  <c r="M2181" i="2"/>
  <c r="N2181" i="2" s="1"/>
  <c r="L2181" i="2"/>
  <c r="L2180" i="2"/>
  <c r="H2180" i="2"/>
  <c r="M2180" i="2" s="1"/>
  <c r="N2180" i="2" s="1"/>
  <c r="O2179" i="2"/>
  <c r="M2179" i="2"/>
  <c r="N2179" i="2" s="1"/>
  <c r="L2179" i="2"/>
  <c r="O2178" i="2"/>
  <c r="M2178" i="2"/>
  <c r="N2178" i="2" s="1"/>
  <c r="L2178" i="2"/>
  <c r="O2177" i="2"/>
  <c r="M2177" i="2"/>
  <c r="N2177" i="2" s="1"/>
  <c r="L2177" i="2"/>
  <c r="O2176" i="2"/>
  <c r="M2176" i="2"/>
  <c r="N2176" i="2" s="1"/>
  <c r="L2176" i="2"/>
  <c r="O2175" i="2"/>
  <c r="M2175" i="2"/>
  <c r="N2175" i="2" s="1"/>
  <c r="L2175" i="2"/>
  <c r="O2174" i="2"/>
  <c r="M2174" i="2"/>
  <c r="N2174" i="2" s="1"/>
  <c r="L2174" i="2"/>
  <c r="O2173" i="2"/>
  <c r="M2173" i="2"/>
  <c r="N2173" i="2" s="1"/>
  <c r="L2173" i="2"/>
  <c r="O2172" i="2"/>
  <c r="M2172" i="2"/>
  <c r="N2172" i="2" s="1"/>
  <c r="L2172" i="2"/>
  <c r="O2171" i="2"/>
  <c r="M2171" i="2"/>
  <c r="N2171" i="2" s="1"/>
  <c r="L2171" i="2"/>
  <c r="O2170" i="2"/>
  <c r="M2170" i="2"/>
  <c r="N2170" i="2" s="1"/>
  <c r="L2170" i="2"/>
  <c r="O2169" i="2"/>
  <c r="M2169" i="2"/>
  <c r="N2169" i="2" s="1"/>
  <c r="L2169" i="2"/>
  <c r="O2168" i="2"/>
  <c r="M2168" i="2"/>
  <c r="N2168" i="2" s="1"/>
  <c r="L2168" i="2"/>
  <c r="O2167" i="2"/>
  <c r="M2167" i="2"/>
  <c r="N2167" i="2" s="1"/>
  <c r="L2167" i="2"/>
  <c r="O2166" i="2"/>
  <c r="M2166" i="2"/>
  <c r="N2166" i="2" s="1"/>
  <c r="L2166" i="2"/>
  <c r="O2165" i="2"/>
  <c r="M2165" i="2"/>
  <c r="N2165" i="2" s="1"/>
  <c r="L2165" i="2"/>
  <c r="O2164" i="2"/>
  <c r="M2164" i="2"/>
  <c r="N2164" i="2" s="1"/>
  <c r="L2164" i="2"/>
  <c r="O2163" i="2"/>
  <c r="M2163" i="2"/>
  <c r="N2163" i="2" s="1"/>
  <c r="L2163" i="2"/>
  <c r="O2162" i="2"/>
  <c r="M2162" i="2"/>
  <c r="N2162" i="2" s="1"/>
  <c r="L2162" i="2"/>
  <c r="O2161" i="2"/>
  <c r="M2161" i="2"/>
  <c r="N2161" i="2" s="1"/>
  <c r="L2161" i="2"/>
  <c r="O2160" i="2"/>
  <c r="M2160" i="2"/>
  <c r="N2160" i="2" s="1"/>
  <c r="L2160" i="2"/>
  <c r="O2159" i="2"/>
  <c r="M2159" i="2"/>
  <c r="N2159" i="2" s="1"/>
  <c r="L2159" i="2"/>
  <c r="L2158" i="2"/>
  <c r="H2158" i="2"/>
  <c r="M2158" i="2" s="1"/>
  <c r="N2158" i="2" s="1"/>
  <c r="O2157" i="2"/>
  <c r="M2157" i="2"/>
  <c r="N2157" i="2" s="1"/>
  <c r="L2157" i="2"/>
  <c r="O2156" i="2"/>
  <c r="M2156" i="2"/>
  <c r="N2156" i="2" s="1"/>
  <c r="L2156" i="2"/>
  <c r="O2155" i="2"/>
  <c r="M2155" i="2"/>
  <c r="N2155" i="2" s="1"/>
  <c r="L2155" i="2"/>
  <c r="O2154" i="2"/>
  <c r="M2154" i="2"/>
  <c r="N2154" i="2" s="1"/>
  <c r="L2154" i="2"/>
  <c r="O2153" i="2"/>
  <c r="M2153" i="2"/>
  <c r="N2153" i="2" s="1"/>
  <c r="L2153" i="2"/>
  <c r="N2152" i="2"/>
  <c r="M2152" i="2"/>
  <c r="L2152" i="2"/>
  <c r="O2151" i="2"/>
  <c r="N2151" i="2"/>
  <c r="M2151" i="2"/>
  <c r="L2151" i="2"/>
  <c r="O2150" i="2"/>
  <c r="N2150" i="2"/>
  <c r="M2150" i="2"/>
  <c r="L2150" i="2"/>
  <c r="O2149" i="2"/>
  <c r="N2149" i="2"/>
  <c r="M2149" i="2"/>
  <c r="L2149" i="2"/>
  <c r="O2148" i="2"/>
  <c r="N2148" i="2"/>
  <c r="M2148" i="2"/>
  <c r="L2148" i="2"/>
  <c r="O2147" i="2"/>
  <c r="N2147" i="2"/>
  <c r="M2147" i="2"/>
  <c r="L2147" i="2"/>
  <c r="O2146" i="2"/>
  <c r="N2146" i="2"/>
  <c r="M2146" i="2"/>
  <c r="L2146" i="2"/>
  <c r="O2145" i="2"/>
  <c r="N2145" i="2"/>
  <c r="M2145" i="2"/>
  <c r="L2145" i="2"/>
  <c r="O2144" i="2"/>
  <c r="N2144" i="2"/>
  <c r="M2144" i="2"/>
  <c r="L2144" i="2"/>
  <c r="O2143" i="2"/>
  <c r="N2143" i="2"/>
  <c r="M2143" i="2"/>
  <c r="L2143" i="2"/>
  <c r="O2142" i="2"/>
  <c r="N2142" i="2"/>
  <c r="M2142" i="2"/>
  <c r="L2142" i="2"/>
  <c r="O2141" i="2"/>
  <c r="N2141" i="2"/>
  <c r="M2141" i="2"/>
  <c r="L2141" i="2"/>
  <c r="O2140" i="2"/>
  <c r="N2140" i="2"/>
  <c r="M2140" i="2"/>
  <c r="L2140" i="2"/>
  <c r="O2139" i="2"/>
  <c r="N2139" i="2"/>
  <c r="M2139" i="2"/>
  <c r="L2139" i="2"/>
  <c r="O2138" i="2"/>
  <c r="N2138" i="2"/>
  <c r="M2138" i="2"/>
  <c r="L2138" i="2"/>
  <c r="O2137" i="2"/>
  <c r="N2137" i="2"/>
  <c r="M2137" i="2"/>
  <c r="L2137" i="2"/>
  <c r="O2136" i="2"/>
  <c r="N2136" i="2"/>
  <c r="M2136" i="2"/>
  <c r="L2136" i="2"/>
  <c r="O2135" i="2"/>
  <c r="N2135" i="2"/>
  <c r="M2135" i="2"/>
  <c r="L2135" i="2"/>
  <c r="O2134" i="2"/>
  <c r="N2134" i="2"/>
  <c r="M2134" i="2"/>
  <c r="L2134" i="2"/>
  <c r="O2133" i="2"/>
  <c r="N2133" i="2"/>
  <c r="M2133" i="2"/>
  <c r="L2133" i="2"/>
  <c r="O2132" i="2"/>
  <c r="N2132" i="2"/>
  <c r="M2132" i="2"/>
  <c r="L2132" i="2"/>
  <c r="O2131" i="2"/>
  <c r="N2131" i="2"/>
  <c r="M2131" i="2"/>
  <c r="L2131" i="2"/>
  <c r="O2130" i="2"/>
  <c r="N2130" i="2"/>
  <c r="M2130" i="2"/>
  <c r="L2130" i="2"/>
  <c r="O2129" i="2"/>
  <c r="N2129" i="2"/>
  <c r="M2129" i="2"/>
  <c r="L2129" i="2"/>
  <c r="O2128" i="2"/>
  <c r="N2128" i="2"/>
  <c r="M2128" i="2"/>
  <c r="L2128" i="2"/>
  <c r="O2127" i="2"/>
  <c r="N2127" i="2"/>
  <c r="M2127" i="2"/>
  <c r="L2127" i="2"/>
  <c r="O2126" i="2"/>
  <c r="N2126" i="2"/>
  <c r="M2126" i="2"/>
  <c r="L2126" i="2"/>
  <c r="O2125" i="2"/>
  <c r="N2125" i="2"/>
  <c r="M2125" i="2"/>
  <c r="L2125" i="2"/>
  <c r="O2124" i="2"/>
  <c r="N2124" i="2"/>
  <c r="M2124" i="2"/>
  <c r="L2124" i="2"/>
  <c r="O2123" i="2"/>
  <c r="N2123" i="2"/>
  <c r="M2123" i="2"/>
  <c r="L2123" i="2"/>
  <c r="O2122" i="2"/>
  <c r="N2122" i="2"/>
  <c r="M2122" i="2"/>
  <c r="L2122" i="2"/>
  <c r="O2121" i="2"/>
  <c r="N2121" i="2"/>
  <c r="M2121" i="2"/>
  <c r="L2121" i="2"/>
  <c r="O2120" i="2"/>
  <c r="N2120" i="2"/>
  <c r="M2120" i="2"/>
  <c r="L2120" i="2"/>
  <c r="O2119" i="2"/>
  <c r="N2119" i="2"/>
  <c r="M2119" i="2"/>
  <c r="L2119" i="2"/>
  <c r="O2118" i="2"/>
  <c r="N2118" i="2"/>
  <c r="M2118" i="2"/>
  <c r="L2118" i="2"/>
  <c r="O2117" i="2"/>
  <c r="N2117" i="2"/>
  <c r="M2117" i="2"/>
  <c r="L2117" i="2"/>
  <c r="O2116" i="2"/>
  <c r="N2116" i="2"/>
  <c r="M2116" i="2"/>
  <c r="L2116" i="2"/>
  <c r="O2115" i="2"/>
  <c r="N2115" i="2"/>
  <c r="M2115" i="2"/>
  <c r="L2115" i="2"/>
  <c r="O2114" i="2"/>
  <c r="N2114" i="2"/>
  <c r="M2114" i="2"/>
  <c r="L2114" i="2"/>
  <c r="O2113" i="2"/>
  <c r="N2113" i="2"/>
  <c r="M2113" i="2"/>
  <c r="L2113" i="2"/>
  <c r="O2112" i="2"/>
  <c r="N2112" i="2"/>
  <c r="M2112" i="2"/>
  <c r="L2112" i="2"/>
  <c r="O2111" i="2"/>
  <c r="N2111" i="2"/>
  <c r="M2111" i="2"/>
  <c r="L2111" i="2"/>
  <c r="O2110" i="2"/>
  <c r="N2110" i="2"/>
  <c r="M2110" i="2"/>
  <c r="L2110" i="2"/>
  <c r="O2109" i="2"/>
  <c r="N2109" i="2"/>
  <c r="M2109" i="2"/>
  <c r="L2109" i="2"/>
  <c r="O2108" i="2"/>
  <c r="N2108" i="2"/>
  <c r="M2108" i="2"/>
  <c r="L2108" i="2"/>
  <c r="O2107" i="2"/>
  <c r="N2107" i="2"/>
  <c r="M2107" i="2"/>
  <c r="L2107" i="2"/>
  <c r="O2106" i="2"/>
  <c r="N2106" i="2"/>
  <c r="M2106" i="2"/>
  <c r="L2106" i="2"/>
  <c r="O2105" i="2"/>
  <c r="N2105" i="2"/>
  <c r="M2105" i="2"/>
  <c r="L2105" i="2"/>
  <c r="O2104" i="2"/>
  <c r="N2104" i="2"/>
  <c r="M2104" i="2"/>
  <c r="L2104" i="2"/>
  <c r="O2103" i="2"/>
  <c r="N2103" i="2"/>
  <c r="M2103" i="2"/>
  <c r="L2103" i="2"/>
  <c r="O2102" i="2"/>
  <c r="N2102" i="2"/>
  <c r="M2102" i="2"/>
  <c r="L2102" i="2"/>
  <c r="O2101" i="2"/>
  <c r="N2101" i="2"/>
  <c r="M2101" i="2"/>
  <c r="L2101" i="2"/>
  <c r="O2100" i="2"/>
  <c r="N2100" i="2"/>
  <c r="M2100" i="2"/>
  <c r="L2100" i="2"/>
  <c r="O2099" i="2"/>
  <c r="N2099" i="2"/>
  <c r="M2099" i="2"/>
  <c r="L2099" i="2"/>
  <c r="O2098" i="2"/>
  <c r="N2098" i="2"/>
  <c r="M2098" i="2"/>
  <c r="L2098" i="2"/>
  <c r="O2097" i="2"/>
  <c r="N2097" i="2"/>
  <c r="M2097" i="2"/>
  <c r="L2097" i="2"/>
  <c r="O2096" i="2"/>
  <c r="N2096" i="2"/>
  <c r="M2096" i="2"/>
  <c r="L2096" i="2"/>
  <c r="O2095" i="2"/>
  <c r="N2095" i="2"/>
  <c r="M2095" i="2"/>
  <c r="L2095" i="2"/>
  <c r="O2094" i="2"/>
  <c r="N2094" i="2"/>
  <c r="M2094" i="2"/>
  <c r="L2094" i="2"/>
  <c r="O2093" i="2"/>
  <c r="N2093" i="2"/>
  <c r="M2093" i="2"/>
  <c r="L2093" i="2"/>
  <c r="O2092" i="2"/>
  <c r="N2092" i="2"/>
  <c r="M2092" i="2"/>
  <c r="L2092" i="2"/>
  <c r="O2091" i="2"/>
  <c r="N2091" i="2"/>
  <c r="M2091" i="2"/>
  <c r="L2091" i="2"/>
  <c r="O2090" i="2"/>
  <c r="N2090" i="2"/>
  <c r="M2090" i="2"/>
  <c r="L2090" i="2"/>
  <c r="O2089" i="2"/>
  <c r="N2089" i="2"/>
  <c r="M2089" i="2"/>
  <c r="L2089" i="2"/>
  <c r="O2088" i="2"/>
  <c r="N2088" i="2"/>
  <c r="M2088" i="2"/>
  <c r="L2088" i="2"/>
  <c r="O2087" i="2"/>
  <c r="N2087" i="2"/>
  <c r="M2087" i="2"/>
  <c r="L2087" i="2"/>
  <c r="O2086" i="2"/>
  <c r="N2086" i="2"/>
  <c r="M2086" i="2"/>
  <c r="L2086" i="2"/>
  <c r="O2085" i="2"/>
  <c r="N2085" i="2"/>
  <c r="M2085" i="2"/>
  <c r="L2085" i="2"/>
  <c r="O2084" i="2"/>
  <c r="N2084" i="2"/>
  <c r="M2084" i="2"/>
  <c r="L2084" i="2"/>
  <c r="O2083" i="2"/>
  <c r="N2083" i="2"/>
  <c r="M2083" i="2"/>
  <c r="L2083" i="2"/>
  <c r="O2082" i="2"/>
  <c r="N2082" i="2"/>
  <c r="M2082" i="2"/>
  <c r="L2082" i="2"/>
  <c r="O2081" i="2"/>
  <c r="N2081" i="2"/>
  <c r="M2081" i="2"/>
  <c r="L2081" i="2"/>
  <c r="O2080" i="2"/>
  <c r="N2080" i="2"/>
  <c r="M2080" i="2"/>
  <c r="L2080" i="2"/>
  <c r="O2079" i="2"/>
  <c r="N2079" i="2"/>
  <c r="M2079" i="2"/>
  <c r="L2079" i="2"/>
  <c r="O2078" i="2"/>
  <c r="N2078" i="2"/>
  <c r="M2078" i="2"/>
  <c r="L2078" i="2"/>
  <c r="O2077" i="2"/>
  <c r="N2077" i="2"/>
  <c r="M2077" i="2"/>
  <c r="L2077" i="2"/>
  <c r="O2076" i="2"/>
  <c r="N2076" i="2"/>
  <c r="M2076" i="2"/>
  <c r="L2076" i="2"/>
  <c r="O2075" i="2"/>
  <c r="N2075" i="2"/>
  <c r="M2075" i="2"/>
  <c r="L2075" i="2"/>
  <c r="O2074" i="2"/>
  <c r="N2074" i="2"/>
  <c r="M2074" i="2"/>
  <c r="L2074" i="2"/>
  <c r="O2073" i="2"/>
  <c r="N2073" i="2"/>
  <c r="M2073" i="2"/>
  <c r="L2073" i="2"/>
  <c r="O2072" i="2"/>
  <c r="N2072" i="2"/>
  <c r="M2072" i="2"/>
  <c r="L2072" i="2"/>
  <c r="O2071" i="2"/>
  <c r="N2071" i="2"/>
  <c r="M2071" i="2"/>
  <c r="L2071" i="2"/>
  <c r="O2070" i="2"/>
  <c r="N2070" i="2"/>
  <c r="M2070" i="2"/>
  <c r="L2070" i="2"/>
  <c r="O2069" i="2"/>
  <c r="N2069" i="2"/>
  <c r="M2069" i="2"/>
  <c r="L2069" i="2"/>
  <c r="O2068" i="2"/>
  <c r="N2068" i="2"/>
  <c r="M2068" i="2"/>
  <c r="L2068" i="2"/>
  <c r="O2067" i="2"/>
  <c r="N2067" i="2"/>
  <c r="M2067" i="2"/>
  <c r="L2067" i="2"/>
  <c r="O2066" i="2"/>
  <c r="N2066" i="2"/>
  <c r="M2066" i="2"/>
  <c r="L2066" i="2"/>
  <c r="O2065" i="2"/>
  <c r="N2065" i="2"/>
  <c r="M2065" i="2"/>
  <c r="L2065" i="2"/>
  <c r="O2064" i="2"/>
  <c r="N2064" i="2"/>
  <c r="M2064" i="2"/>
  <c r="L2064" i="2"/>
  <c r="O2063" i="2"/>
  <c r="N2063" i="2"/>
  <c r="M2063" i="2"/>
  <c r="L2063" i="2"/>
  <c r="O2062" i="2"/>
  <c r="N2062" i="2"/>
  <c r="M2062" i="2"/>
  <c r="L2062" i="2"/>
  <c r="O2061" i="2"/>
  <c r="N2061" i="2"/>
  <c r="M2061" i="2"/>
  <c r="L2061" i="2"/>
  <c r="O2060" i="2"/>
  <c r="N2060" i="2"/>
  <c r="M2060" i="2"/>
  <c r="L2060" i="2"/>
  <c r="O2059" i="2"/>
  <c r="N2059" i="2"/>
  <c r="M2059" i="2"/>
  <c r="L2059" i="2"/>
  <c r="O2058" i="2"/>
  <c r="N2058" i="2"/>
  <c r="M2058" i="2"/>
  <c r="L2058" i="2"/>
  <c r="O2057" i="2"/>
  <c r="N2057" i="2"/>
  <c r="M2057" i="2"/>
  <c r="L2057" i="2"/>
  <c r="O2056" i="2"/>
  <c r="N2056" i="2"/>
  <c r="M2056" i="2"/>
  <c r="L2056" i="2"/>
  <c r="O2055" i="2"/>
  <c r="N2055" i="2"/>
  <c r="M2055" i="2"/>
  <c r="L2055" i="2"/>
  <c r="O2054" i="2"/>
  <c r="N2054" i="2"/>
  <c r="M2054" i="2"/>
  <c r="L2054" i="2"/>
  <c r="O2053" i="2"/>
  <c r="N2053" i="2"/>
  <c r="M2053" i="2"/>
  <c r="L2053" i="2"/>
  <c r="O2052" i="2"/>
  <c r="N2052" i="2"/>
  <c r="M2052" i="2"/>
  <c r="L2052" i="2"/>
  <c r="O2051" i="2"/>
  <c r="N2051" i="2"/>
  <c r="M2051" i="2"/>
  <c r="L2051" i="2"/>
  <c r="O2050" i="2"/>
  <c r="N2050" i="2"/>
  <c r="M2050" i="2"/>
  <c r="L2050" i="2"/>
  <c r="O2049" i="2"/>
  <c r="N2049" i="2"/>
  <c r="M2049" i="2"/>
  <c r="L2049" i="2"/>
  <c r="O2048" i="2"/>
  <c r="N2048" i="2"/>
  <c r="M2048" i="2"/>
  <c r="L2048" i="2"/>
  <c r="O2047" i="2"/>
  <c r="N2047" i="2"/>
  <c r="M2047" i="2"/>
  <c r="L2047" i="2"/>
  <c r="O2046" i="2"/>
  <c r="N2046" i="2"/>
  <c r="M2046" i="2"/>
  <c r="L2046" i="2"/>
  <c r="O2045" i="2"/>
  <c r="N2045" i="2"/>
  <c r="M2045" i="2"/>
  <c r="L2045" i="2"/>
  <c r="O2044" i="2"/>
  <c r="N2044" i="2"/>
  <c r="M2044" i="2"/>
  <c r="L2044" i="2"/>
  <c r="O2043" i="2"/>
  <c r="N2043" i="2"/>
  <c r="M2043" i="2"/>
  <c r="L2043" i="2"/>
  <c r="O2042" i="2"/>
  <c r="N2042" i="2"/>
  <c r="M2042" i="2"/>
  <c r="L2042" i="2"/>
  <c r="O2041" i="2"/>
  <c r="N2041" i="2"/>
  <c r="M2041" i="2"/>
  <c r="L2041" i="2"/>
  <c r="O2040" i="2"/>
  <c r="N2040" i="2"/>
  <c r="M2040" i="2"/>
  <c r="L2040" i="2"/>
  <c r="O2039" i="2"/>
  <c r="N2039" i="2"/>
  <c r="M2039" i="2"/>
  <c r="L2039" i="2"/>
  <c r="O2038" i="2"/>
  <c r="N2038" i="2"/>
  <c r="M2038" i="2"/>
  <c r="L2038" i="2"/>
  <c r="O2037" i="2"/>
  <c r="N2037" i="2"/>
  <c r="M2037" i="2"/>
  <c r="L2037" i="2"/>
  <c r="O2036" i="2"/>
  <c r="N2036" i="2"/>
  <c r="M2036" i="2"/>
  <c r="L2036" i="2"/>
  <c r="O2035" i="2"/>
  <c r="N2035" i="2"/>
  <c r="M2035" i="2"/>
  <c r="L2035" i="2"/>
  <c r="O2034" i="2"/>
  <c r="N2034" i="2"/>
  <c r="M2034" i="2"/>
  <c r="L2034" i="2"/>
  <c r="O2033" i="2"/>
  <c r="N2033" i="2"/>
  <c r="M2033" i="2"/>
  <c r="L2033" i="2"/>
  <c r="O2032" i="2"/>
  <c r="N2032" i="2"/>
  <c r="M2032" i="2"/>
  <c r="L2032" i="2"/>
  <c r="O2031" i="2"/>
  <c r="N2031" i="2"/>
  <c r="M2031" i="2"/>
  <c r="L2031" i="2"/>
  <c r="O2030" i="2"/>
  <c r="N2030" i="2"/>
  <c r="M2030" i="2"/>
  <c r="L2030" i="2"/>
  <c r="O2029" i="2"/>
  <c r="N2029" i="2"/>
  <c r="M2029" i="2"/>
  <c r="L2029" i="2"/>
  <c r="O2028" i="2"/>
  <c r="N2028" i="2"/>
  <c r="M2028" i="2"/>
  <c r="L2028" i="2"/>
  <c r="O2027" i="2"/>
  <c r="N2027" i="2"/>
  <c r="M2027" i="2"/>
  <c r="L2027" i="2"/>
  <c r="O2026" i="2"/>
  <c r="N2026" i="2"/>
  <c r="M2026" i="2"/>
  <c r="L2026" i="2"/>
  <c r="O2025" i="2"/>
  <c r="N2025" i="2"/>
  <c r="M2025" i="2"/>
  <c r="L2025" i="2"/>
  <c r="O2024" i="2"/>
  <c r="N2024" i="2"/>
  <c r="M2024" i="2"/>
  <c r="L2024" i="2"/>
  <c r="O2023" i="2"/>
  <c r="N2023" i="2"/>
  <c r="M2023" i="2"/>
  <c r="L2023" i="2"/>
  <c r="O2022" i="2"/>
  <c r="N2022" i="2"/>
  <c r="M2022" i="2"/>
  <c r="L2022" i="2"/>
  <c r="O2021" i="2"/>
  <c r="N2021" i="2"/>
  <c r="M2021" i="2"/>
  <c r="L2021" i="2"/>
  <c r="L2020" i="2"/>
  <c r="H2020" i="2"/>
  <c r="M2020" i="2" s="1"/>
  <c r="N2020" i="2" s="1"/>
  <c r="O2019" i="2"/>
  <c r="N2019" i="2"/>
  <c r="M2019" i="2"/>
  <c r="L2019" i="2"/>
  <c r="O2018" i="2"/>
  <c r="N2018" i="2"/>
  <c r="M2018" i="2"/>
  <c r="L2018" i="2"/>
  <c r="O2017" i="2"/>
  <c r="N2017" i="2"/>
  <c r="M2017" i="2"/>
  <c r="L2017" i="2"/>
  <c r="O2016" i="2"/>
  <c r="N2016" i="2"/>
  <c r="M2016" i="2"/>
  <c r="L2016" i="2"/>
  <c r="O2015" i="2"/>
  <c r="N2015" i="2"/>
  <c r="M2015" i="2"/>
  <c r="L2015" i="2"/>
  <c r="O2014" i="2"/>
  <c r="N2014" i="2"/>
  <c r="M2014" i="2"/>
  <c r="L2014" i="2"/>
  <c r="O2013" i="2"/>
  <c r="N2013" i="2"/>
  <c r="M2013" i="2"/>
  <c r="L2013" i="2"/>
  <c r="O2012" i="2"/>
  <c r="N2012" i="2"/>
  <c r="M2012" i="2"/>
  <c r="L2012" i="2"/>
  <c r="O2011" i="2"/>
  <c r="N2011" i="2"/>
  <c r="M2011" i="2"/>
  <c r="L2011" i="2"/>
  <c r="O2010" i="2"/>
  <c r="N2010" i="2"/>
  <c r="M2010" i="2"/>
  <c r="L2010" i="2"/>
  <c r="O2009" i="2"/>
  <c r="N2009" i="2"/>
  <c r="M2009" i="2"/>
  <c r="L2009" i="2"/>
  <c r="O2008" i="2"/>
  <c r="N2008" i="2"/>
  <c r="M2008" i="2"/>
  <c r="L2008" i="2"/>
  <c r="O2007" i="2"/>
  <c r="N2007" i="2"/>
  <c r="M2007" i="2"/>
  <c r="L2007" i="2"/>
  <c r="O2006" i="2"/>
  <c r="N2006" i="2"/>
  <c r="M2006" i="2"/>
  <c r="L2006" i="2"/>
  <c r="O2005" i="2"/>
  <c r="N2005" i="2"/>
  <c r="M2005" i="2"/>
  <c r="L2005" i="2"/>
  <c r="O2004" i="2"/>
  <c r="N2004" i="2"/>
  <c r="M2004" i="2"/>
  <c r="L2004" i="2"/>
  <c r="O2003" i="2"/>
  <c r="N2003" i="2"/>
  <c r="M2003" i="2"/>
  <c r="L2003" i="2"/>
  <c r="O2002" i="2"/>
  <c r="N2002" i="2"/>
  <c r="M2002" i="2"/>
  <c r="L2002" i="2"/>
  <c r="O2001" i="2"/>
  <c r="N2001" i="2"/>
  <c r="M2001" i="2"/>
  <c r="L2001" i="2"/>
  <c r="O2000" i="2"/>
  <c r="N2000" i="2"/>
  <c r="M2000" i="2"/>
  <c r="L2000" i="2"/>
  <c r="O1999" i="2"/>
  <c r="N1999" i="2"/>
  <c r="M1999" i="2"/>
  <c r="L1999" i="2"/>
  <c r="O1998" i="2"/>
  <c r="N1998" i="2"/>
  <c r="M1998" i="2"/>
  <c r="L1998" i="2"/>
  <c r="O1997" i="2"/>
  <c r="N1997" i="2"/>
  <c r="M1997" i="2"/>
  <c r="L1997" i="2"/>
  <c r="O1996" i="2"/>
  <c r="N1996" i="2"/>
  <c r="M1996" i="2"/>
  <c r="L1996" i="2"/>
  <c r="O1995" i="2"/>
  <c r="N1995" i="2"/>
  <c r="M1995" i="2"/>
  <c r="L1995" i="2"/>
  <c r="O1994" i="2"/>
  <c r="N1994" i="2"/>
  <c r="M1994" i="2"/>
  <c r="L1994" i="2"/>
  <c r="O1993" i="2"/>
  <c r="N1993" i="2"/>
  <c r="M1993" i="2"/>
  <c r="L1993" i="2"/>
  <c r="O1992" i="2"/>
  <c r="N1992" i="2"/>
  <c r="M1992" i="2"/>
  <c r="L1992" i="2"/>
  <c r="O1991" i="2"/>
  <c r="N1991" i="2"/>
  <c r="M1991" i="2"/>
  <c r="L1991" i="2"/>
  <c r="O1990" i="2"/>
  <c r="N1990" i="2"/>
  <c r="M1990" i="2"/>
  <c r="L1990" i="2"/>
  <c r="O1989" i="2"/>
  <c r="N1989" i="2"/>
  <c r="M1989" i="2"/>
  <c r="L1989" i="2"/>
  <c r="O1988" i="2"/>
  <c r="N1988" i="2"/>
  <c r="M1988" i="2"/>
  <c r="L1988" i="2"/>
  <c r="O1987" i="2"/>
  <c r="N1987" i="2"/>
  <c r="M1987" i="2"/>
  <c r="L1987" i="2"/>
  <c r="O1986" i="2"/>
  <c r="N1986" i="2"/>
  <c r="M1986" i="2"/>
  <c r="L1986" i="2"/>
  <c r="O1985" i="2"/>
  <c r="N1985" i="2"/>
  <c r="M1985" i="2"/>
  <c r="L1985" i="2"/>
  <c r="O1984" i="2"/>
  <c r="N1984" i="2"/>
  <c r="M1984" i="2"/>
  <c r="L1984" i="2"/>
  <c r="O1983" i="2"/>
  <c r="N1983" i="2"/>
  <c r="M1983" i="2"/>
  <c r="L1983" i="2"/>
  <c r="O1982" i="2"/>
  <c r="N1982" i="2"/>
  <c r="M1982" i="2"/>
  <c r="L1982" i="2"/>
  <c r="O1981" i="2"/>
  <c r="N1981" i="2"/>
  <c r="M1981" i="2"/>
  <c r="L1981" i="2"/>
  <c r="O1980" i="2"/>
  <c r="N1980" i="2"/>
  <c r="M1980" i="2"/>
  <c r="L1980" i="2"/>
  <c r="O1979" i="2"/>
  <c r="N1979" i="2"/>
  <c r="M1979" i="2"/>
  <c r="L1979" i="2"/>
  <c r="O1978" i="2"/>
  <c r="N1978" i="2"/>
  <c r="M1978" i="2"/>
  <c r="L1978" i="2"/>
  <c r="O1977" i="2"/>
  <c r="N1977" i="2"/>
  <c r="M1977" i="2"/>
  <c r="L1977" i="2"/>
  <c r="O1976" i="2"/>
  <c r="N1976" i="2"/>
  <c r="M1976" i="2"/>
  <c r="L1976" i="2"/>
  <c r="O1975" i="2"/>
  <c r="N1975" i="2"/>
  <c r="M1975" i="2"/>
  <c r="L1975" i="2"/>
  <c r="O1974" i="2"/>
  <c r="N1974" i="2"/>
  <c r="M1974" i="2"/>
  <c r="L1974" i="2"/>
  <c r="O1973" i="2"/>
  <c r="N1973" i="2"/>
  <c r="M1973" i="2"/>
  <c r="L1973" i="2"/>
  <c r="O1972" i="2"/>
  <c r="N1972" i="2"/>
  <c r="M1972" i="2"/>
  <c r="L1972" i="2"/>
  <c r="O1971" i="2"/>
  <c r="N1971" i="2"/>
  <c r="M1971" i="2"/>
  <c r="L1971" i="2"/>
  <c r="O1970" i="2"/>
  <c r="N1970" i="2"/>
  <c r="M1970" i="2"/>
  <c r="L1970" i="2"/>
  <c r="O1969" i="2"/>
  <c r="N1969" i="2"/>
  <c r="M1969" i="2"/>
  <c r="L1969" i="2"/>
  <c r="O1968" i="2"/>
  <c r="N1968" i="2"/>
  <c r="M1968" i="2"/>
  <c r="L1968" i="2"/>
  <c r="O1967" i="2"/>
  <c r="N1967" i="2"/>
  <c r="M1967" i="2"/>
  <c r="L1967" i="2"/>
  <c r="O1966" i="2"/>
  <c r="N1966" i="2"/>
  <c r="M1966" i="2"/>
  <c r="L1966" i="2"/>
  <c r="O1965" i="2"/>
  <c r="N1965" i="2"/>
  <c r="M1965" i="2"/>
  <c r="L1965" i="2"/>
  <c r="O1964" i="2"/>
  <c r="N1964" i="2"/>
  <c r="M1964" i="2"/>
  <c r="L1964" i="2"/>
  <c r="O1963" i="2"/>
  <c r="N1963" i="2"/>
  <c r="M1963" i="2"/>
  <c r="L1963" i="2"/>
  <c r="O1962" i="2"/>
  <c r="N1962" i="2"/>
  <c r="M1962" i="2"/>
  <c r="L1962" i="2"/>
  <c r="O1961" i="2"/>
  <c r="N1961" i="2"/>
  <c r="M1961" i="2"/>
  <c r="L1961" i="2"/>
  <c r="O1960" i="2"/>
  <c r="N1960" i="2"/>
  <c r="M1960" i="2"/>
  <c r="L1960" i="2"/>
  <c r="O1959" i="2"/>
  <c r="N1959" i="2"/>
  <c r="M1959" i="2"/>
  <c r="L1959" i="2"/>
  <c r="O1958" i="2"/>
  <c r="N1958" i="2"/>
  <c r="M1958" i="2"/>
  <c r="L1958" i="2"/>
  <c r="O1957" i="2"/>
  <c r="N1957" i="2"/>
  <c r="M1957" i="2"/>
  <c r="L1957" i="2"/>
  <c r="O1956" i="2"/>
  <c r="N1956" i="2"/>
  <c r="M1956" i="2"/>
  <c r="L1956" i="2"/>
  <c r="O1955" i="2"/>
  <c r="N1955" i="2"/>
  <c r="M1955" i="2"/>
  <c r="L1955" i="2"/>
  <c r="O1954" i="2"/>
  <c r="N1954" i="2"/>
  <c r="M1954" i="2"/>
  <c r="L1954" i="2"/>
  <c r="O1953" i="2"/>
  <c r="N1953" i="2"/>
  <c r="M1953" i="2"/>
  <c r="L1953" i="2"/>
  <c r="O1952" i="2"/>
  <c r="N1952" i="2"/>
  <c r="M1952" i="2"/>
  <c r="L1952" i="2"/>
  <c r="O1951" i="2"/>
  <c r="N1951" i="2"/>
  <c r="M1951" i="2"/>
  <c r="L1951" i="2"/>
  <c r="O1950" i="2"/>
  <c r="N1950" i="2"/>
  <c r="M1950" i="2"/>
  <c r="L1950" i="2"/>
  <c r="O1949" i="2"/>
  <c r="N1949" i="2"/>
  <c r="M1949" i="2"/>
  <c r="L1949" i="2"/>
  <c r="O1948" i="2"/>
  <c r="N1948" i="2"/>
  <c r="M1948" i="2"/>
  <c r="L1948" i="2"/>
  <c r="O1947" i="2"/>
  <c r="N1947" i="2"/>
  <c r="M1947" i="2"/>
  <c r="L1947" i="2"/>
  <c r="O1946" i="2"/>
  <c r="N1946" i="2"/>
  <c r="M1946" i="2"/>
  <c r="L1946" i="2"/>
  <c r="O1945" i="2"/>
  <c r="N1945" i="2"/>
  <c r="M1945" i="2"/>
  <c r="L1945" i="2"/>
  <c r="O1944" i="2"/>
  <c r="N1944" i="2"/>
  <c r="M1944" i="2"/>
  <c r="L1944" i="2"/>
  <c r="O1943" i="2"/>
  <c r="N1943" i="2"/>
  <c r="M1943" i="2"/>
  <c r="L1943" i="2"/>
  <c r="O1942" i="2"/>
  <c r="N1942" i="2"/>
  <c r="M1942" i="2"/>
  <c r="L1942" i="2"/>
  <c r="O1941" i="2"/>
  <c r="N1941" i="2"/>
  <c r="M1941" i="2"/>
  <c r="L1941" i="2"/>
  <c r="O1940" i="2"/>
  <c r="N1940" i="2"/>
  <c r="M1940" i="2"/>
  <c r="L1940" i="2"/>
  <c r="O1939" i="2"/>
  <c r="N1939" i="2"/>
  <c r="M1939" i="2"/>
  <c r="L1939" i="2"/>
  <c r="O1938" i="2"/>
  <c r="N1938" i="2"/>
  <c r="M1938" i="2"/>
  <c r="L1938" i="2"/>
  <c r="O1937" i="2"/>
  <c r="N1937" i="2"/>
  <c r="M1937" i="2"/>
  <c r="L1937" i="2"/>
  <c r="O1936" i="2"/>
  <c r="N1936" i="2"/>
  <c r="M1936" i="2"/>
  <c r="L1936" i="2"/>
  <c r="O1935" i="2"/>
  <c r="N1935" i="2"/>
  <c r="M1935" i="2"/>
  <c r="L1935" i="2"/>
  <c r="G1935" i="2"/>
  <c r="O1934" i="2"/>
  <c r="M1934" i="2"/>
  <c r="N1934" i="2" s="1"/>
  <c r="L1934" i="2"/>
  <c r="O1933" i="2"/>
  <c r="M1933" i="2"/>
  <c r="N1933" i="2" s="1"/>
  <c r="L1933" i="2"/>
  <c r="N1932" i="2"/>
  <c r="L1932" i="2"/>
  <c r="H1932" i="2"/>
  <c r="M1932" i="2" s="1"/>
  <c r="O1931" i="2"/>
  <c r="M1931" i="2"/>
  <c r="N1931" i="2" s="1"/>
  <c r="L1931" i="2"/>
  <c r="O1930" i="2"/>
  <c r="M1930" i="2"/>
  <c r="N1930" i="2" s="1"/>
  <c r="L1930" i="2"/>
  <c r="O1929" i="2"/>
  <c r="M1929" i="2"/>
  <c r="N1929" i="2" s="1"/>
  <c r="L1929" i="2"/>
  <c r="O1928" i="2"/>
  <c r="M1928" i="2"/>
  <c r="N1928" i="2" s="1"/>
  <c r="L1928" i="2"/>
  <c r="O1927" i="2"/>
  <c r="M1927" i="2"/>
  <c r="N1927" i="2" s="1"/>
  <c r="L1927" i="2"/>
  <c r="O1926" i="2"/>
  <c r="M1926" i="2"/>
  <c r="N1926" i="2" s="1"/>
  <c r="L1926" i="2"/>
  <c r="O1925" i="2"/>
  <c r="M1925" i="2"/>
  <c r="N1925" i="2" s="1"/>
  <c r="L1925" i="2"/>
  <c r="O1924" i="2"/>
  <c r="M1924" i="2"/>
  <c r="N1924" i="2" s="1"/>
  <c r="L1924" i="2"/>
  <c r="O1923" i="2"/>
  <c r="M1923" i="2"/>
  <c r="N1923" i="2" s="1"/>
  <c r="L1923" i="2"/>
  <c r="O1922" i="2"/>
  <c r="M1922" i="2"/>
  <c r="N1922" i="2" s="1"/>
  <c r="L1922" i="2"/>
  <c r="O1921" i="2"/>
  <c r="M1921" i="2"/>
  <c r="N1921" i="2" s="1"/>
  <c r="L1921" i="2"/>
  <c r="O1920" i="2"/>
  <c r="M1920" i="2"/>
  <c r="N1920" i="2" s="1"/>
  <c r="L1920" i="2"/>
  <c r="O1919" i="2"/>
  <c r="M1919" i="2"/>
  <c r="N1919" i="2" s="1"/>
  <c r="L1919" i="2"/>
  <c r="O1918" i="2"/>
  <c r="M1918" i="2"/>
  <c r="N1918" i="2" s="1"/>
  <c r="L1918" i="2"/>
  <c r="O1917" i="2"/>
  <c r="M1917" i="2"/>
  <c r="N1917" i="2" s="1"/>
  <c r="L1917" i="2"/>
  <c r="O1916" i="2"/>
  <c r="M1916" i="2"/>
  <c r="N1916" i="2" s="1"/>
  <c r="L1916" i="2"/>
  <c r="O1915" i="2"/>
  <c r="M1915" i="2"/>
  <c r="N1915" i="2" s="1"/>
  <c r="L1915" i="2"/>
  <c r="O1914" i="2"/>
  <c r="M1914" i="2"/>
  <c r="N1914" i="2" s="1"/>
  <c r="L1914" i="2"/>
  <c r="O1913" i="2"/>
  <c r="M1913" i="2"/>
  <c r="N1913" i="2" s="1"/>
  <c r="L1913" i="2"/>
  <c r="O1912" i="2"/>
  <c r="M1912" i="2"/>
  <c r="N1912" i="2" s="1"/>
  <c r="L1912" i="2"/>
  <c r="O1911" i="2"/>
  <c r="M1911" i="2"/>
  <c r="N1911" i="2" s="1"/>
  <c r="L1911" i="2"/>
  <c r="O1910" i="2"/>
  <c r="M1910" i="2"/>
  <c r="N1910" i="2" s="1"/>
  <c r="L1910" i="2"/>
  <c r="O1909" i="2"/>
  <c r="M1909" i="2"/>
  <c r="N1909" i="2" s="1"/>
  <c r="L1909" i="2"/>
  <c r="O1908" i="2"/>
  <c r="M1908" i="2"/>
  <c r="N1908" i="2" s="1"/>
  <c r="L1908" i="2"/>
  <c r="O1907" i="2"/>
  <c r="M1907" i="2"/>
  <c r="N1907" i="2" s="1"/>
  <c r="L1907" i="2"/>
  <c r="O1906" i="2"/>
  <c r="M1906" i="2"/>
  <c r="N1906" i="2" s="1"/>
  <c r="L1906" i="2"/>
  <c r="O1905" i="2"/>
  <c r="M1905" i="2"/>
  <c r="N1905" i="2" s="1"/>
  <c r="L1905" i="2"/>
  <c r="O1904" i="2"/>
  <c r="M1904" i="2"/>
  <c r="N1904" i="2" s="1"/>
  <c r="L1904" i="2"/>
  <c r="O1903" i="2"/>
  <c r="M1903" i="2"/>
  <c r="N1903" i="2" s="1"/>
  <c r="L1903" i="2"/>
  <c r="O1902" i="2"/>
  <c r="M1902" i="2"/>
  <c r="N1902" i="2" s="1"/>
  <c r="L1902" i="2"/>
  <c r="O1901" i="2"/>
  <c r="M1901" i="2"/>
  <c r="N1901" i="2" s="1"/>
  <c r="L1901" i="2"/>
  <c r="O1900" i="2"/>
  <c r="M1900" i="2"/>
  <c r="N1900" i="2" s="1"/>
  <c r="L1900" i="2"/>
  <c r="O1899" i="2"/>
  <c r="M1899" i="2"/>
  <c r="N1899" i="2" s="1"/>
  <c r="L1899" i="2"/>
  <c r="O1898" i="2"/>
  <c r="M1898" i="2"/>
  <c r="N1898" i="2" s="1"/>
  <c r="L1898" i="2"/>
  <c r="O1897" i="2"/>
  <c r="M1897" i="2"/>
  <c r="N1897" i="2" s="1"/>
  <c r="L1897" i="2"/>
  <c r="O1896" i="2"/>
  <c r="M1896" i="2"/>
  <c r="N1896" i="2" s="1"/>
  <c r="L1896" i="2"/>
  <c r="O1895" i="2"/>
  <c r="M1895" i="2"/>
  <c r="N1895" i="2" s="1"/>
  <c r="L1895" i="2"/>
  <c r="O1894" i="2"/>
  <c r="M1894" i="2"/>
  <c r="N1894" i="2" s="1"/>
  <c r="L1894" i="2"/>
  <c r="O1893" i="2"/>
  <c r="M1893" i="2"/>
  <c r="N1893" i="2" s="1"/>
  <c r="L1893" i="2"/>
  <c r="O1892" i="2"/>
  <c r="M1892" i="2"/>
  <c r="N1892" i="2" s="1"/>
  <c r="L1892" i="2"/>
  <c r="O1891" i="2"/>
  <c r="M1891" i="2"/>
  <c r="N1891" i="2" s="1"/>
  <c r="L1891" i="2"/>
  <c r="O1890" i="2"/>
  <c r="M1890" i="2"/>
  <c r="N1890" i="2" s="1"/>
  <c r="L1890" i="2"/>
  <c r="O1889" i="2"/>
  <c r="M1889" i="2"/>
  <c r="N1889" i="2" s="1"/>
  <c r="L1889" i="2"/>
  <c r="O1888" i="2"/>
  <c r="M1888" i="2"/>
  <c r="N1888" i="2" s="1"/>
  <c r="L1888" i="2"/>
  <c r="O1887" i="2"/>
  <c r="M1887" i="2"/>
  <c r="N1887" i="2" s="1"/>
  <c r="L1887" i="2"/>
  <c r="O1886" i="2"/>
  <c r="M1886" i="2"/>
  <c r="N1886" i="2" s="1"/>
  <c r="L1886" i="2"/>
  <c r="O1885" i="2"/>
  <c r="M1885" i="2"/>
  <c r="N1885" i="2" s="1"/>
  <c r="L1885" i="2"/>
  <c r="O1884" i="2"/>
  <c r="M1884" i="2"/>
  <c r="N1884" i="2" s="1"/>
  <c r="L1884" i="2"/>
  <c r="O1883" i="2"/>
  <c r="M1883" i="2"/>
  <c r="N1883" i="2" s="1"/>
  <c r="L1883" i="2"/>
  <c r="O1882" i="2"/>
  <c r="M1882" i="2"/>
  <c r="N1882" i="2" s="1"/>
  <c r="L1882" i="2"/>
  <c r="O1881" i="2"/>
  <c r="M1881" i="2"/>
  <c r="N1881" i="2" s="1"/>
  <c r="L1881" i="2"/>
  <c r="O1880" i="2"/>
  <c r="M1880" i="2"/>
  <c r="N1880" i="2" s="1"/>
  <c r="L1880" i="2"/>
  <c r="O1879" i="2"/>
  <c r="M1879" i="2"/>
  <c r="N1879" i="2" s="1"/>
  <c r="L1879" i="2"/>
  <c r="O1878" i="2"/>
  <c r="M1878" i="2"/>
  <c r="N1878" i="2" s="1"/>
  <c r="L1878" i="2"/>
  <c r="O1877" i="2"/>
  <c r="M1877" i="2"/>
  <c r="N1877" i="2" s="1"/>
  <c r="L1877" i="2"/>
  <c r="O1876" i="2"/>
  <c r="M1876" i="2"/>
  <c r="N1876" i="2" s="1"/>
  <c r="L1876" i="2"/>
  <c r="O1875" i="2"/>
  <c r="M1875" i="2"/>
  <c r="N1875" i="2" s="1"/>
  <c r="L1875" i="2"/>
  <c r="O1874" i="2"/>
  <c r="M1874" i="2"/>
  <c r="N1874" i="2" s="1"/>
  <c r="L1874" i="2"/>
  <c r="O1873" i="2"/>
  <c r="M1873" i="2"/>
  <c r="N1873" i="2" s="1"/>
  <c r="L1873" i="2"/>
  <c r="O1872" i="2"/>
  <c r="M1872" i="2"/>
  <c r="N1872" i="2" s="1"/>
  <c r="L1872" i="2"/>
  <c r="O1871" i="2"/>
  <c r="M1871" i="2"/>
  <c r="N1871" i="2" s="1"/>
  <c r="L1871" i="2"/>
  <c r="O1870" i="2"/>
  <c r="M1870" i="2"/>
  <c r="N1870" i="2" s="1"/>
  <c r="L1870" i="2"/>
  <c r="O1869" i="2"/>
  <c r="M1869" i="2"/>
  <c r="N1869" i="2" s="1"/>
  <c r="L1869" i="2"/>
  <c r="O1868" i="2"/>
  <c r="M1868" i="2"/>
  <c r="N1868" i="2" s="1"/>
  <c r="L1868" i="2"/>
  <c r="O1867" i="2"/>
  <c r="M1867" i="2"/>
  <c r="N1867" i="2" s="1"/>
  <c r="L1867" i="2"/>
  <c r="O1866" i="2"/>
  <c r="M1866" i="2"/>
  <c r="N1866" i="2" s="1"/>
  <c r="L1866" i="2"/>
  <c r="O1865" i="2"/>
  <c r="M1865" i="2"/>
  <c r="N1865" i="2" s="1"/>
  <c r="L1865" i="2"/>
  <c r="O1864" i="2"/>
  <c r="M1864" i="2"/>
  <c r="N1864" i="2" s="1"/>
  <c r="L1864" i="2"/>
  <c r="O1863" i="2"/>
  <c r="M1863" i="2"/>
  <c r="N1863" i="2" s="1"/>
  <c r="L1863" i="2"/>
  <c r="O1862" i="2"/>
  <c r="M1862" i="2"/>
  <c r="N1862" i="2" s="1"/>
  <c r="L1862" i="2"/>
  <c r="O1861" i="2"/>
  <c r="M1861" i="2"/>
  <c r="N1861" i="2" s="1"/>
  <c r="L1861" i="2"/>
  <c r="O1860" i="2"/>
  <c r="M1860" i="2"/>
  <c r="N1860" i="2" s="1"/>
  <c r="L1860" i="2"/>
  <c r="O1859" i="2"/>
  <c r="M1859" i="2"/>
  <c r="N1859" i="2" s="1"/>
  <c r="L1859" i="2"/>
  <c r="O1858" i="2"/>
  <c r="M1858" i="2"/>
  <c r="N1858" i="2" s="1"/>
  <c r="L1858" i="2"/>
  <c r="O1857" i="2"/>
  <c r="M1857" i="2"/>
  <c r="N1857" i="2" s="1"/>
  <c r="L1857" i="2"/>
  <c r="O1856" i="2"/>
  <c r="M1856" i="2"/>
  <c r="N1856" i="2" s="1"/>
  <c r="L1856" i="2"/>
  <c r="O1855" i="2"/>
  <c r="M1855" i="2"/>
  <c r="N1855" i="2" s="1"/>
  <c r="L1855" i="2"/>
  <c r="O1854" i="2"/>
  <c r="M1854" i="2"/>
  <c r="N1854" i="2" s="1"/>
  <c r="L1854" i="2"/>
  <c r="O1853" i="2"/>
  <c r="M1853" i="2"/>
  <c r="N1853" i="2" s="1"/>
  <c r="L1853" i="2"/>
  <c r="O1852" i="2"/>
  <c r="M1852" i="2"/>
  <c r="N1852" i="2" s="1"/>
  <c r="L1852" i="2"/>
  <c r="O1851" i="2"/>
  <c r="M1851" i="2"/>
  <c r="N1851" i="2" s="1"/>
  <c r="L1851" i="2"/>
  <c r="O1850" i="2"/>
  <c r="M1850" i="2"/>
  <c r="N1850" i="2" s="1"/>
  <c r="L1850" i="2"/>
  <c r="O1849" i="2"/>
  <c r="M1849" i="2"/>
  <c r="N1849" i="2" s="1"/>
  <c r="L1849" i="2"/>
  <c r="O1848" i="2"/>
  <c r="M1848" i="2"/>
  <c r="N1848" i="2" s="1"/>
  <c r="L1848" i="2"/>
  <c r="O1847" i="2"/>
  <c r="M1847" i="2"/>
  <c r="N1847" i="2" s="1"/>
  <c r="L1847" i="2"/>
  <c r="O1846" i="2"/>
  <c r="M1846" i="2"/>
  <c r="N1846" i="2" s="1"/>
  <c r="L1846" i="2"/>
  <c r="O1845" i="2"/>
  <c r="M1845" i="2"/>
  <c r="N1845" i="2" s="1"/>
  <c r="L1845" i="2"/>
  <c r="O1844" i="2"/>
  <c r="M1844" i="2"/>
  <c r="N1844" i="2" s="1"/>
  <c r="L1844" i="2"/>
  <c r="O1843" i="2"/>
  <c r="M1843" i="2"/>
  <c r="N1843" i="2" s="1"/>
  <c r="L1843" i="2"/>
  <c r="O1842" i="2"/>
  <c r="M1842" i="2"/>
  <c r="N1842" i="2" s="1"/>
  <c r="L1842" i="2"/>
  <c r="O1841" i="2"/>
  <c r="M1841" i="2"/>
  <c r="N1841" i="2" s="1"/>
  <c r="L1841" i="2"/>
  <c r="O1840" i="2"/>
  <c r="M1840" i="2"/>
  <c r="N1840" i="2" s="1"/>
  <c r="L1840" i="2"/>
  <c r="O1839" i="2"/>
  <c r="M1839" i="2"/>
  <c r="N1839" i="2" s="1"/>
  <c r="L1839" i="2"/>
  <c r="O1838" i="2"/>
  <c r="M1838" i="2"/>
  <c r="N1838" i="2" s="1"/>
  <c r="L1838" i="2"/>
  <c r="O1837" i="2"/>
  <c r="M1837" i="2"/>
  <c r="N1837" i="2" s="1"/>
  <c r="L1837" i="2"/>
  <c r="O1836" i="2"/>
  <c r="M1836" i="2"/>
  <c r="N1836" i="2" s="1"/>
  <c r="L1836" i="2"/>
  <c r="O1835" i="2"/>
  <c r="M1835" i="2"/>
  <c r="N1835" i="2" s="1"/>
  <c r="L1835" i="2"/>
  <c r="O1834" i="2"/>
  <c r="M1834" i="2"/>
  <c r="N1834" i="2" s="1"/>
  <c r="L1834" i="2"/>
  <c r="O1833" i="2"/>
  <c r="M1833" i="2"/>
  <c r="N1833" i="2" s="1"/>
  <c r="L1833" i="2"/>
  <c r="O1832" i="2"/>
  <c r="M1832" i="2"/>
  <c r="N1832" i="2" s="1"/>
  <c r="L1832" i="2"/>
  <c r="O1831" i="2"/>
  <c r="M1831" i="2"/>
  <c r="N1831" i="2" s="1"/>
  <c r="L1831" i="2"/>
  <c r="O1830" i="2"/>
  <c r="M1830" i="2"/>
  <c r="N1830" i="2" s="1"/>
  <c r="L1830" i="2"/>
  <c r="O1829" i="2"/>
  <c r="M1829" i="2"/>
  <c r="N1829" i="2" s="1"/>
  <c r="L1829" i="2"/>
  <c r="O1828" i="2"/>
  <c r="M1828" i="2"/>
  <c r="N1828" i="2" s="1"/>
  <c r="L1828" i="2"/>
  <c r="O1827" i="2"/>
  <c r="M1827" i="2"/>
  <c r="N1827" i="2" s="1"/>
  <c r="L1827" i="2"/>
  <c r="O1826" i="2"/>
  <c r="M1826" i="2"/>
  <c r="N1826" i="2" s="1"/>
  <c r="L1826" i="2"/>
  <c r="O1825" i="2"/>
  <c r="M1825" i="2"/>
  <c r="N1825" i="2" s="1"/>
  <c r="L1825" i="2"/>
  <c r="O1824" i="2"/>
  <c r="M1824" i="2"/>
  <c r="N1824" i="2" s="1"/>
  <c r="L1824" i="2"/>
  <c r="O1823" i="2"/>
  <c r="M1823" i="2"/>
  <c r="N1823" i="2" s="1"/>
  <c r="L1823" i="2"/>
  <c r="O1822" i="2"/>
  <c r="M1822" i="2"/>
  <c r="N1822" i="2" s="1"/>
  <c r="L1822" i="2"/>
  <c r="O1821" i="2"/>
  <c r="M1821" i="2"/>
  <c r="N1821" i="2" s="1"/>
  <c r="L1821" i="2"/>
  <c r="O1820" i="2"/>
  <c r="M1820" i="2"/>
  <c r="N1820" i="2" s="1"/>
  <c r="L1820" i="2"/>
  <c r="O1819" i="2"/>
  <c r="M1819" i="2"/>
  <c r="N1819" i="2" s="1"/>
  <c r="L1819" i="2"/>
  <c r="O1818" i="2"/>
  <c r="M1818" i="2"/>
  <c r="N1818" i="2" s="1"/>
  <c r="L1818" i="2"/>
  <c r="O1817" i="2"/>
  <c r="M1817" i="2"/>
  <c r="N1817" i="2" s="1"/>
  <c r="L1817" i="2"/>
  <c r="O1816" i="2"/>
  <c r="M1816" i="2"/>
  <c r="N1816" i="2" s="1"/>
  <c r="L1816" i="2"/>
  <c r="O1815" i="2"/>
  <c r="M1815" i="2"/>
  <c r="N1815" i="2" s="1"/>
  <c r="L1815" i="2"/>
  <c r="O1814" i="2"/>
  <c r="M1814" i="2"/>
  <c r="N1814" i="2" s="1"/>
  <c r="L1814" i="2"/>
  <c r="O1813" i="2"/>
  <c r="M1813" i="2"/>
  <c r="N1813" i="2" s="1"/>
  <c r="L1813" i="2"/>
  <c r="O1812" i="2"/>
  <c r="M1812" i="2"/>
  <c r="N1812" i="2" s="1"/>
  <c r="L1812" i="2"/>
  <c r="O1811" i="2"/>
  <c r="N1811" i="2"/>
  <c r="M1811" i="2"/>
  <c r="L1811" i="2"/>
  <c r="O1810" i="2"/>
  <c r="M1810" i="2"/>
  <c r="N1810" i="2" s="1"/>
  <c r="L1810" i="2"/>
  <c r="O1809" i="2"/>
  <c r="M1809" i="2"/>
  <c r="N1809" i="2" s="1"/>
  <c r="L1809" i="2"/>
  <c r="O1808" i="2"/>
  <c r="M1808" i="2"/>
  <c r="N1808" i="2" s="1"/>
  <c r="L1808" i="2"/>
  <c r="O1807" i="2"/>
  <c r="N1807" i="2"/>
  <c r="M1807" i="2"/>
  <c r="L1807" i="2"/>
  <c r="O1806" i="2"/>
  <c r="M1806" i="2"/>
  <c r="N1806" i="2" s="1"/>
  <c r="L1806" i="2"/>
  <c r="O1805" i="2"/>
  <c r="N1805" i="2"/>
  <c r="M1805" i="2"/>
  <c r="L1805" i="2"/>
  <c r="O1804" i="2"/>
  <c r="M1804" i="2"/>
  <c r="N1804" i="2" s="1"/>
  <c r="L1804" i="2"/>
  <c r="O1803" i="2"/>
  <c r="N1803" i="2"/>
  <c r="M1803" i="2"/>
  <c r="L1803" i="2"/>
  <c r="O1802" i="2"/>
  <c r="M1802" i="2"/>
  <c r="N1802" i="2" s="1"/>
  <c r="L1802" i="2"/>
  <c r="O1801" i="2"/>
  <c r="N1801" i="2"/>
  <c r="M1801" i="2"/>
  <c r="L1801" i="2"/>
  <c r="O1800" i="2"/>
  <c r="M1800" i="2"/>
  <c r="N1800" i="2" s="1"/>
  <c r="L1800" i="2"/>
  <c r="O1799" i="2"/>
  <c r="M1799" i="2"/>
  <c r="N1799" i="2" s="1"/>
  <c r="L1799" i="2"/>
  <c r="O1798" i="2"/>
  <c r="M1798" i="2"/>
  <c r="N1798" i="2" s="1"/>
  <c r="L1798" i="2"/>
  <c r="O1797" i="2"/>
  <c r="M1797" i="2"/>
  <c r="N1797" i="2" s="1"/>
  <c r="L1797" i="2"/>
  <c r="O1796" i="2"/>
  <c r="M1796" i="2"/>
  <c r="N1796" i="2" s="1"/>
  <c r="L1796" i="2"/>
  <c r="O1795" i="2"/>
  <c r="N1795" i="2"/>
  <c r="M1795" i="2"/>
  <c r="L1795" i="2"/>
  <c r="N1794" i="2"/>
  <c r="L1794" i="2"/>
  <c r="H1794" i="2"/>
  <c r="M1794" i="2" s="1"/>
  <c r="O1793" i="2"/>
  <c r="M1793" i="2"/>
  <c r="N1793" i="2" s="1"/>
  <c r="L1793" i="2"/>
  <c r="O1792" i="2"/>
  <c r="M1792" i="2"/>
  <c r="N1792" i="2" s="1"/>
  <c r="L1792" i="2"/>
  <c r="O1791" i="2"/>
  <c r="N1791" i="2"/>
  <c r="M1791" i="2"/>
  <c r="L1791" i="2"/>
  <c r="O1790" i="2"/>
  <c r="M1790" i="2"/>
  <c r="N1790" i="2" s="1"/>
  <c r="L1790" i="2"/>
  <c r="O1789" i="2"/>
  <c r="N1789" i="2"/>
  <c r="M1789" i="2"/>
  <c r="L1789" i="2"/>
  <c r="O1788" i="2"/>
  <c r="M1788" i="2"/>
  <c r="N1788" i="2" s="1"/>
  <c r="L1788" i="2"/>
  <c r="O1787" i="2"/>
  <c r="N1787" i="2"/>
  <c r="M1787" i="2"/>
  <c r="L1787" i="2"/>
  <c r="O1786" i="2"/>
  <c r="M1786" i="2"/>
  <c r="N1786" i="2" s="1"/>
  <c r="L1786" i="2"/>
  <c r="O1785" i="2"/>
  <c r="N1785" i="2"/>
  <c r="M1785" i="2"/>
  <c r="L1785" i="2"/>
  <c r="O1784" i="2"/>
  <c r="M1784" i="2"/>
  <c r="N1784" i="2" s="1"/>
  <c r="L1784" i="2"/>
  <c r="O1783" i="2"/>
  <c r="M1783" i="2"/>
  <c r="N1783" i="2" s="1"/>
  <c r="L1783" i="2"/>
  <c r="O1782" i="2"/>
  <c r="M1782" i="2"/>
  <c r="N1782" i="2" s="1"/>
  <c r="L1782" i="2"/>
  <c r="O1781" i="2"/>
  <c r="M1781" i="2"/>
  <c r="N1781" i="2" s="1"/>
  <c r="L1781" i="2"/>
  <c r="O1780" i="2"/>
  <c r="M1780" i="2"/>
  <c r="N1780" i="2" s="1"/>
  <c r="L1780" i="2"/>
  <c r="O1779" i="2"/>
  <c r="N1779" i="2"/>
  <c r="M1779" i="2"/>
  <c r="L1779" i="2"/>
  <c r="O1778" i="2"/>
  <c r="M1778" i="2"/>
  <c r="N1778" i="2" s="1"/>
  <c r="L1778" i="2"/>
  <c r="O1777" i="2"/>
  <c r="M1777" i="2"/>
  <c r="N1777" i="2" s="1"/>
  <c r="L1777" i="2"/>
  <c r="O1776" i="2"/>
  <c r="M1776" i="2"/>
  <c r="N1776" i="2" s="1"/>
  <c r="L1776" i="2"/>
  <c r="O1775" i="2"/>
  <c r="N1775" i="2"/>
  <c r="M1775" i="2"/>
  <c r="L1775" i="2"/>
  <c r="O1774" i="2"/>
  <c r="M1774" i="2"/>
  <c r="N1774" i="2" s="1"/>
  <c r="L1774" i="2"/>
  <c r="O1773" i="2"/>
  <c r="M1773" i="2"/>
  <c r="N1773" i="2" s="1"/>
  <c r="L1773" i="2"/>
  <c r="O1772" i="2"/>
  <c r="M1772" i="2"/>
  <c r="N1772" i="2" s="1"/>
  <c r="L1772" i="2"/>
  <c r="O1771" i="2"/>
  <c r="N1771" i="2"/>
  <c r="M1771" i="2"/>
  <c r="L1771" i="2"/>
  <c r="O1770" i="2"/>
  <c r="M1770" i="2"/>
  <c r="N1770" i="2" s="1"/>
  <c r="L1770" i="2"/>
  <c r="O1769" i="2"/>
  <c r="N1769" i="2"/>
  <c r="M1769" i="2"/>
  <c r="L1769" i="2"/>
  <c r="O1768" i="2"/>
  <c r="M1768" i="2"/>
  <c r="N1768" i="2" s="1"/>
  <c r="L1768" i="2"/>
  <c r="O1767" i="2"/>
  <c r="M1767" i="2"/>
  <c r="N1767" i="2" s="1"/>
  <c r="L1767" i="2"/>
  <c r="O1766" i="2"/>
  <c r="M1766" i="2"/>
  <c r="N1766" i="2" s="1"/>
  <c r="L1766" i="2"/>
  <c r="O1765" i="2"/>
  <c r="M1765" i="2"/>
  <c r="N1765" i="2" s="1"/>
  <c r="L1765" i="2"/>
  <c r="O1764" i="2"/>
  <c r="M1764" i="2"/>
  <c r="N1764" i="2" s="1"/>
  <c r="L1764" i="2"/>
  <c r="O1763" i="2"/>
  <c r="N1763" i="2"/>
  <c r="M1763" i="2"/>
  <c r="L1763" i="2"/>
  <c r="O1762" i="2"/>
  <c r="M1762" i="2"/>
  <c r="N1762" i="2" s="1"/>
  <c r="L1762" i="2"/>
  <c r="O1761" i="2"/>
  <c r="M1761" i="2"/>
  <c r="N1761" i="2" s="1"/>
  <c r="L1761" i="2"/>
  <c r="O1760" i="2"/>
  <c r="M1760" i="2"/>
  <c r="N1760" i="2" s="1"/>
  <c r="L1760" i="2"/>
  <c r="O1759" i="2"/>
  <c r="N1759" i="2"/>
  <c r="M1759" i="2"/>
  <c r="L1759" i="2"/>
  <c r="O1758" i="2"/>
  <c r="M1758" i="2"/>
  <c r="N1758" i="2" s="1"/>
  <c r="L1758" i="2"/>
  <c r="O1757" i="2"/>
  <c r="M1757" i="2"/>
  <c r="N1757" i="2" s="1"/>
  <c r="L1757" i="2"/>
  <c r="O1756" i="2"/>
  <c r="M1756" i="2"/>
  <c r="N1756" i="2" s="1"/>
  <c r="L1756" i="2"/>
  <c r="O1755" i="2"/>
  <c r="N1755" i="2"/>
  <c r="M1755" i="2"/>
  <c r="L1755" i="2"/>
  <c r="O1754" i="2"/>
  <c r="M1754" i="2"/>
  <c r="N1754" i="2" s="1"/>
  <c r="L1754" i="2"/>
  <c r="O1753" i="2"/>
  <c r="N1753" i="2"/>
  <c r="M1753" i="2"/>
  <c r="L1753" i="2"/>
  <c r="O1752" i="2"/>
  <c r="M1752" i="2"/>
  <c r="N1752" i="2" s="1"/>
  <c r="L1752" i="2"/>
  <c r="O1751" i="2"/>
  <c r="M1751" i="2"/>
  <c r="N1751" i="2" s="1"/>
  <c r="L1751" i="2"/>
  <c r="O1750" i="2"/>
  <c r="M1750" i="2"/>
  <c r="N1750" i="2" s="1"/>
  <c r="L1750" i="2"/>
  <c r="O1749" i="2"/>
  <c r="M1749" i="2"/>
  <c r="N1749" i="2" s="1"/>
  <c r="L1749" i="2"/>
  <c r="O1748" i="2"/>
  <c r="M1748" i="2"/>
  <c r="N1748" i="2" s="1"/>
  <c r="L1748" i="2"/>
  <c r="O1747" i="2"/>
  <c r="N1747" i="2"/>
  <c r="M1747" i="2"/>
  <c r="L1747" i="2"/>
  <c r="O1746" i="2"/>
  <c r="M1746" i="2"/>
  <c r="N1746" i="2" s="1"/>
  <c r="L1746" i="2"/>
  <c r="O1745" i="2"/>
  <c r="M1745" i="2"/>
  <c r="N1745" i="2" s="1"/>
  <c r="L1745" i="2"/>
  <c r="O1744" i="2"/>
  <c r="M1744" i="2"/>
  <c r="N1744" i="2" s="1"/>
  <c r="L1744" i="2"/>
  <c r="O1743" i="2"/>
  <c r="N1743" i="2"/>
  <c r="M1743" i="2"/>
  <c r="L1743" i="2"/>
  <c r="O1742" i="2"/>
  <c r="M1742" i="2"/>
  <c r="N1742" i="2" s="1"/>
  <c r="L1742" i="2"/>
  <c r="O1741" i="2"/>
  <c r="M1741" i="2"/>
  <c r="N1741" i="2" s="1"/>
  <c r="L1741" i="2"/>
  <c r="O1740" i="2"/>
  <c r="M1740" i="2"/>
  <c r="N1740" i="2" s="1"/>
  <c r="L1740" i="2"/>
  <c r="O1739" i="2"/>
  <c r="N1739" i="2"/>
  <c r="M1739" i="2"/>
  <c r="L1739" i="2"/>
  <c r="O1738" i="2"/>
  <c r="M1738" i="2"/>
  <c r="N1738" i="2" s="1"/>
  <c r="L1738" i="2"/>
  <c r="O1737" i="2"/>
  <c r="N1737" i="2"/>
  <c r="M1737" i="2"/>
  <c r="L1737" i="2"/>
  <c r="O1736" i="2"/>
  <c r="M1736" i="2"/>
  <c r="N1736" i="2" s="1"/>
  <c r="L1736" i="2"/>
  <c r="O1735" i="2"/>
  <c r="M1735" i="2"/>
  <c r="N1735" i="2" s="1"/>
  <c r="L1735" i="2"/>
  <c r="O1734" i="2"/>
  <c r="M1734" i="2"/>
  <c r="N1734" i="2" s="1"/>
  <c r="L1734" i="2"/>
  <c r="O1733" i="2"/>
  <c r="M1733" i="2"/>
  <c r="N1733" i="2" s="1"/>
  <c r="L1733" i="2"/>
  <c r="O1732" i="2"/>
  <c r="M1732" i="2"/>
  <c r="N1732" i="2" s="1"/>
  <c r="L1732" i="2"/>
  <c r="O1731" i="2"/>
  <c r="N1731" i="2"/>
  <c r="M1731" i="2"/>
  <c r="L1731" i="2"/>
  <c r="O1730" i="2"/>
  <c r="M1730" i="2"/>
  <c r="N1730" i="2" s="1"/>
  <c r="L1730" i="2"/>
  <c r="O1729" i="2"/>
  <c r="M1729" i="2"/>
  <c r="N1729" i="2" s="1"/>
  <c r="L1729" i="2"/>
  <c r="O1728" i="2"/>
  <c r="M1728" i="2"/>
  <c r="N1728" i="2" s="1"/>
  <c r="L1728" i="2"/>
  <c r="O1727" i="2"/>
  <c r="N1727" i="2"/>
  <c r="M1727" i="2"/>
  <c r="L1727" i="2"/>
  <c r="O1726" i="2"/>
  <c r="M1726" i="2"/>
  <c r="N1726" i="2" s="1"/>
  <c r="L1726" i="2"/>
  <c r="O1725" i="2"/>
  <c r="M1725" i="2"/>
  <c r="N1725" i="2" s="1"/>
  <c r="L1725" i="2"/>
  <c r="O1724" i="2"/>
  <c r="M1724" i="2"/>
  <c r="N1724" i="2" s="1"/>
  <c r="L1724" i="2"/>
  <c r="O1723" i="2"/>
  <c r="N1723" i="2"/>
  <c r="M1723" i="2"/>
  <c r="L1723" i="2"/>
  <c r="O1722" i="2"/>
  <c r="M1722" i="2"/>
  <c r="N1722" i="2" s="1"/>
  <c r="L1722" i="2"/>
  <c r="O1721" i="2"/>
  <c r="N1721" i="2"/>
  <c r="M1721" i="2"/>
  <c r="L1721" i="2"/>
  <c r="O1720" i="2"/>
  <c r="M1720" i="2"/>
  <c r="N1720" i="2" s="1"/>
  <c r="L1720" i="2"/>
  <c r="O1719" i="2"/>
  <c r="M1719" i="2"/>
  <c r="N1719" i="2" s="1"/>
  <c r="L1719" i="2"/>
  <c r="O1718" i="2"/>
  <c r="M1718" i="2"/>
  <c r="N1718" i="2" s="1"/>
  <c r="L1718" i="2"/>
  <c r="O1717" i="2"/>
  <c r="M1717" i="2"/>
  <c r="N1717" i="2" s="1"/>
  <c r="L1717" i="2"/>
  <c r="O1716" i="2"/>
  <c r="M1716" i="2"/>
  <c r="N1716" i="2" s="1"/>
  <c r="L1716" i="2"/>
  <c r="H1716" i="2"/>
  <c r="O1715" i="2"/>
  <c r="M1715" i="2"/>
  <c r="N1715" i="2" s="1"/>
  <c r="L1715" i="2"/>
  <c r="O1714" i="2"/>
  <c r="M1714" i="2"/>
  <c r="N1714" i="2" s="1"/>
  <c r="L1714" i="2"/>
  <c r="O1713" i="2"/>
  <c r="M1713" i="2"/>
  <c r="N1713" i="2" s="1"/>
  <c r="L1713" i="2"/>
  <c r="O1712" i="2"/>
  <c r="M1712" i="2"/>
  <c r="N1712" i="2" s="1"/>
  <c r="L1712" i="2"/>
  <c r="O1711" i="2"/>
  <c r="M1711" i="2"/>
  <c r="N1711" i="2" s="1"/>
  <c r="L1711" i="2"/>
  <c r="O1710" i="2"/>
  <c r="M1710" i="2"/>
  <c r="N1710" i="2" s="1"/>
  <c r="L1710" i="2"/>
  <c r="O1709" i="2"/>
  <c r="M1709" i="2"/>
  <c r="N1709" i="2" s="1"/>
  <c r="L1709" i="2"/>
  <c r="O1708" i="2"/>
  <c r="M1708" i="2"/>
  <c r="N1708" i="2" s="1"/>
  <c r="L1708" i="2"/>
  <c r="O1707" i="2"/>
  <c r="M1707" i="2"/>
  <c r="N1707" i="2" s="1"/>
  <c r="L1707" i="2"/>
  <c r="O1706" i="2"/>
  <c r="M1706" i="2"/>
  <c r="N1706" i="2" s="1"/>
  <c r="L1706" i="2"/>
  <c r="O1705" i="2"/>
  <c r="M1705" i="2"/>
  <c r="N1705" i="2" s="1"/>
  <c r="L1705" i="2"/>
  <c r="O1704" i="2"/>
  <c r="M1704" i="2"/>
  <c r="N1704" i="2" s="1"/>
  <c r="L1704" i="2"/>
  <c r="O1703" i="2"/>
  <c r="M1703" i="2"/>
  <c r="N1703" i="2" s="1"/>
  <c r="L1703" i="2"/>
  <c r="O1702" i="2"/>
  <c r="M1702" i="2"/>
  <c r="N1702" i="2" s="1"/>
  <c r="L1702" i="2"/>
  <c r="O1701" i="2"/>
  <c r="M1701" i="2"/>
  <c r="N1701" i="2" s="1"/>
  <c r="L1701" i="2"/>
  <c r="O1700" i="2"/>
  <c r="M1700" i="2"/>
  <c r="N1700" i="2" s="1"/>
  <c r="L1700" i="2"/>
  <c r="O1699" i="2"/>
  <c r="M1699" i="2"/>
  <c r="N1699" i="2" s="1"/>
  <c r="L1699" i="2"/>
  <c r="O1698" i="2"/>
  <c r="M1698" i="2"/>
  <c r="N1698" i="2" s="1"/>
  <c r="L1698" i="2"/>
  <c r="O1697" i="2"/>
  <c r="M1697" i="2"/>
  <c r="N1697" i="2" s="1"/>
  <c r="L1697" i="2"/>
  <c r="O1696" i="2"/>
  <c r="M1696" i="2"/>
  <c r="N1696" i="2" s="1"/>
  <c r="L1696" i="2"/>
  <c r="O1695" i="2"/>
  <c r="M1695" i="2"/>
  <c r="N1695" i="2" s="1"/>
  <c r="L1695" i="2"/>
  <c r="O1694" i="2"/>
  <c r="M1694" i="2"/>
  <c r="N1694" i="2" s="1"/>
  <c r="L1694" i="2"/>
  <c r="O1693" i="2"/>
  <c r="M1693" i="2"/>
  <c r="N1693" i="2" s="1"/>
  <c r="L1693" i="2"/>
  <c r="O1692" i="2"/>
  <c r="M1692" i="2"/>
  <c r="N1692" i="2" s="1"/>
  <c r="L1692" i="2"/>
  <c r="O1691" i="2"/>
  <c r="M1691" i="2"/>
  <c r="N1691" i="2" s="1"/>
  <c r="L1691" i="2"/>
  <c r="O1690" i="2"/>
  <c r="M1690" i="2"/>
  <c r="N1690" i="2" s="1"/>
  <c r="L1690" i="2"/>
  <c r="O1689" i="2"/>
  <c r="M1689" i="2"/>
  <c r="N1689" i="2" s="1"/>
  <c r="L1689" i="2"/>
  <c r="O1688" i="2"/>
  <c r="M1688" i="2"/>
  <c r="N1688" i="2" s="1"/>
  <c r="L1688" i="2"/>
  <c r="O1687" i="2"/>
  <c r="M1687" i="2"/>
  <c r="N1687" i="2" s="1"/>
  <c r="L1687" i="2"/>
  <c r="O1686" i="2"/>
  <c r="M1686" i="2"/>
  <c r="N1686" i="2" s="1"/>
  <c r="L1686" i="2"/>
  <c r="O1685" i="2"/>
  <c r="M1685" i="2"/>
  <c r="N1685" i="2" s="1"/>
  <c r="L1685" i="2"/>
  <c r="O1684" i="2"/>
  <c r="M1684" i="2"/>
  <c r="N1684" i="2" s="1"/>
  <c r="L1684" i="2"/>
  <c r="O1683" i="2"/>
  <c r="M1683" i="2"/>
  <c r="N1683" i="2" s="1"/>
  <c r="L1683" i="2"/>
  <c r="O1682" i="2"/>
  <c r="M1682" i="2"/>
  <c r="N1682" i="2" s="1"/>
  <c r="L1682" i="2"/>
  <c r="O1681" i="2"/>
  <c r="M1681" i="2"/>
  <c r="N1681" i="2" s="1"/>
  <c r="L1681" i="2"/>
  <c r="O1680" i="2"/>
  <c r="M1680" i="2"/>
  <c r="N1680" i="2" s="1"/>
  <c r="L1680" i="2"/>
  <c r="O1679" i="2"/>
  <c r="M1679" i="2"/>
  <c r="N1679" i="2" s="1"/>
  <c r="L1679" i="2"/>
  <c r="O1678" i="2"/>
  <c r="M1678" i="2"/>
  <c r="N1678" i="2" s="1"/>
  <c r="L1678" i="2"/>
  <c r="O1677" i="2"/>
  <c r="M1677" i="2"/>
  <c r="N1677" i="2" s="1"/>
  <c r="L1677" i="2"/>
  <c r="O1676" i="2"/>
  <c r="M1676" i="2"/>
  <c r="N1676" i="2" s="1"/>
  <c r="L1676" i="2"/>
  <c r="O1675" i="2"/>
  <c r="M1675" i="2"/>
  <c r="N1675" i="2" s="1"/>
  <c r="L1675" i="2"/>
  <c r="O1674" i="2"/>
  <c r="M1674" i="2"/>
  <c r="N1674" i="2" s="1"/>
  <c r="L1674" i="2"/>
  <c r="O1673" i="2"/>
  <c r="M1673" i="2"/>
  <c r="N1673" i="2" s="1"/>
  <c r="L1673" i="2"/>
  <c r="O1672" i="2"/>
  <c r="M1672" i="2"/>
  <c r="N1672" i="2" s="1"/>
  <c r="L1672" i="2"/>
  <c r="O1671" i="2"/>
  <c r="M1671" i="2"/>
  <c r="N1671" i="2" s="1"/>
  <c r="L1671" i="2"/>
  <c r="O1670" i="2"/>
  <c r="M1670" i="2"/>
  <c r="N1670" i="2" s="1"/>
  <c r="L1670" i="2"/>
  <c r="O1669" i="2"/>
  <c r="M1669" i="2"/>
  <c r="N1669" i="2" s="1"/>
  <c r="L1669" i="2"/>
  <c r="O1668" i="2"/>
  <c r="M1668" i="2"/>
  <c r="N1668" i="2" s="1"/>
  <c r="L1668" i="2"/>
  <c r="O1667" i="2"/>
  <c r="M1667" i="2"/>
  <c r="N1667" i="2" s="1"/>
  <c r="L1667" i="2"/>
  <c r="O1666" i="2"/>
  <c r="M1666" i="2"/>
  <c r="N1666" i="2" s="1"/>
  <c r="L1666" i="2"/>
  <c r="O1665" i="2"/>
  <c r="M1665" i="2"/>
  <c r="N1665" i="2" s="1"/>
  <c r="L1665" i="2"/>
  <c r="O1664" i="2"/>
  <c r="M1664" i="2"/>
  <c r="N1664" i="2" s="1"/>
  <c r="L1664" i="2"/>
  <c r="O1663" i="2"/>
  <c r="M1663" i="2"/>
  <c r="N1663" i="2" s="1"/>
  <c r="L1663" i="2"/>
  <c r="N1662" i="2"/>
  <c r="M1662" i="2"/>
  <c r="L1662" i="2"/>
  <c r="H1662" i="2"/>
  <c r="G1662" i="2"/>
  <c r="O1662" i="2" s="1"/>
  <c r="O1661" i="2"/>
  <c r="N1661" i="2"/>
  <c r="M1661" i="2"/>
  <c r="L1661" i="2"/>
  <c r="O1660" i="2"/>
  <c r="N1660" i="2"/>
  <c r="M1660" i="2"/>
  <c r="L1660" i="2"/>
  <c r="O1659" i="2"/>
  <c r="N1659" i="2"/>
  <c r="M1659" i="2"/>
  <c r="L1659" i="2"/>
  <c r="O1658" i="2"/>
  <c r="N1658" i="2"/>
  <c r="M1658" i="2"/>
  <c r="L1658" i="2"/>
  <c r="O1657" i="2"/>
  <c r="N1657" i="2"/>
  <c r="M1657" i="2"/>
  <c r="L1657" i="2"/>
  <c r="O1656" i="2"/>
  <c r="N1656" i="2"/>
  <c r="M1656" i="2"/>
  <c r="L1656" i="2"/>
  <c r="O1655" i="2"/>
  <c r="N1655" i="2"/>
  <c r="M1655" i="2"/>
  <c r="L1655" i="2"/>
  <c r="O1654" i="2"/>
  <c r="N1654" i="2"/>
  <c r="M1654" i="2"/>
  <c r="L1654" i="2"/>
  <c r="O1653" i="2"/>
  <c r="N1653" i="2"/>
  <c r="M1653" i="2"/>
  <c r="L1653" i="2"/>
  <c r="O1652" i="2"/>
  <c r="N1652" i="2"/>
  <c r="M1652" i="2"/>
  <c r="L1652" i="2"/>
  <c r="O1651" i="2"/>
  <c r="N1651" i="2"/>
  <c r="M1651" i="2"/>
  <c r="L1651" i="2"/>
  <c r="O1650" i="2"/>
  <c r="N1650" i="2"/>
  <c r="M1650" i="2"/>
  <c r="L1650" i="2"/>
  <c r="O1649" i="2"/>
  <c r="N1649" i="2"/>
  <c r="M1649" i="2"/>
  <c r="L1649" i="2"/>
  <c r="O1648" i="2"/>
  <c r="N1648" i="2"/>
  <c r="M1648" i="2"/>
  <c r="L1648" i="2"/>
  <c r="O1647" i="2"/>
  <c r="N1647" i="2"/>
  <c r="M1647" i="2"/>
  <c r="L1647" i="2"/>
  <c r="O1646" i="2"/>
  <c r="N1646" i="2"/>
  <c r="M1646" i="2"/>
  <c r="L1646" i="2"/>
  <c r="O1645" i="2"/>
  <c r="N1645" i="2"/>
  <c r="M1645" i="2"/>
  <c r="L1645" i="2"/>
  <c r="O1644" i="2"/>
  <c r="N1644" i="2"/>
  <c r="M1644" i="2"/>
  <c r="L1644" i="2"/>
  <c r="O1643" i="2"/>
  <c r="N1643" i="2"/>
  <c r="M1643" i="2"/>
  <c r="L1643" i="2"/>
  <c r="L1642" i="2"/>
  <c r="O1641" i="2"/>
  <c r="M1641" i="2"/>
  <c r="N1641" i="2" s="1"/>
  <c r="L1641" i="2"/>
  <c r="O1640" i="2"/>
  <c r="N1640" i="2"/>
  <c r="M1640" i="2"/>
  <c r="L1640" i="2"/>
  <c r="O1639" i="2"/>
  <c r="M1639" i="2"/>
  <c r="N1639" i="2" s="1"/>
  <c r="L1639" i="2"/>
  <c r="O1638" i="2"/>
  <c r="M1638" i="2"/>
  <c r="N1638" i="2" s="1"/>
  <c r="L1638" i="2"/>
  <c r="O1637" i="2"/>
  <c r="M1637" i="2"/>
  <c r="N1637" i="2" s="1"/>
  <c r="L1637" i="2"/>
  <c r="O1636" i="2"/>
  <c r="N1636" i="2"/>
  <c r="M1636" i="2"/>
  <c r="L1636" i="2"/>
  <c r="O1635" i="2"/>
  <c r="M1635" i="2"/>
  <c r="N1635" i="2" s="1"/>
  <c r="L1635" i="2"/>
  <c r="O1634" i="2"/>
  <c r="N1634" i="2"/>
  <c r="M1634" i="2"/>
  <c r="L1634" i="2"/>
  <c r="O1633" i="2"/>
  <c r="M1633" i="2"/>
  <c r="N1633" i="2" s="1"/>
  <c r="L1633" i="2"/>
  <c r="O1632" i="2"/>
  <c r="M1632" i="2"/>
  <c r="N1632" i="2" s="1"/>
  <c r="L1632" i="2"/>
  <c r="O1631" i="2"/>
  <c r="M1631" i="2"/>
  <c r="N1631" i="2" s="1"/>
  <c r="L1631" i="2"/>
  <c r="O1630" i="2"/>
  <c r="M1630" i="2"/>
  <c r="N1630" i="2" s="1"/>
  <c r="L1630" i="2"/>
  <c r="O1629" i="2"/>
  <c r="M1629" i="2"/>
  <c r="N1629" i="2" s="1"/>
  <c r="L1629" i="2"/>
  <c r="O1628" i="2"/>
  <c r="N1628" i="2"/>
  <c r="M1628" i="2"/>
  <c r="L1628" i="2"/>
  <c r="O1627" i="2"/>
  <c r="M1627" i="2"/>
  <c r="N1627" i="2" s="1"/>
  <c r="L1627" i="2"/>
  <c r="O1626" i="2"/>
  <c r="M1626" i="2"/>
  <c r="N1626" i="2" s="1"/>
  <c r="L1626" i="2"/>
  <c r="O1625" i="2"/>
  <c r="M1625" i="2"/>
  <c r="N1625" i="2" s="1"/>
  <c r="L1625" i="2"/>
  <c r="O1624" i="2"/>
  <c r="N1624" i="2"/>
  <c r="M1624" i="2"/>
  <c r="L1624" i="2"/>
  <c r="O1623" i="2"/>
  <c r="M1623" i="2"/>
  <c r="N1623" i="2" s="1"/>
  <c r="L1623" i="2"/>
  <c r="O1622" i="2"/>
  <c r="M1622" i="2"/>
  <c r="N1622" i="2" s="1"/>
  <c r="L1622" i="2"/>
  <c r="O1621" i="2"/>
  <c r="M1621" i="2"/>
  <c r="N1621" i="2" s="1"/>
  <c r="L1621" i="2"/>
  <c r="O1620" i="2"/>
  <c r="N1620" i="2"/>
  <c r="M1620" i="2"/>
  <c r="L1620" i="2"/>
  <c r="O1619" i="2"/>
  <c r="M1619" i="2"/>
  <c r="N1619" i="2" s="1"/>
  <c r="L1619" i="2"/>
  <c r="O1618" i="2"/>
  <c r="N1618" i="2"/>
  <c r="M1618" i="2"/>
  <c r="L1618" i="2"/>
  <c r="O1617" i="2"/>
  <c r="M1617" i="2"/>
  <c r="N1617" i="2" s="1"/>
  <c r="L1617" i="2"/>
  <c r="M1616" i="2"/>
  <c r="N1616" i="2" s="1"/>
  <c r="L1616" i="2"/>
  <c r="H1616" i="2"/>
  <c r="O1615" i="2"/>
  <c r="M1615" i="2"/>
  <c r="N1615" i="2" s="1"/>
  <c r="L1615" i="2"/>
  <c r="O1614" i="2"/>
  <c r="M1614" i="2"/>
  <c r="N1614" i="2" s="1"/>
  <c r="L1614" i="2"/>
  <c r="O1613" i="2"/>
  <c r="M1613" i="2"/>
  <c r="N1613" i="2" s="1"/>
  <c r="L1613" i="2"/>
  <c r="O1612" i="2"/>
  <c r="N1612" i="2"/>
  <c r="M1612" i="2"/>
  <c r="L1612" i="2"/>
  <c r="O1611" i="2"/>
  <c r="M1611" i="2"/>
  <c r="N1611" i="2" s="1"/>
  <c r="L1611" i="2"/>
  <c r="O1610" i="2"/>
  <c r="M1610" i="2"/>
  <c r="N1610" i="2" s="1"/>
  <c r="L1610" i="2"/>
  <c r="O1609" i="2"/>
  <c r="M1609" i="2"/>
  <c r="N1609" i="2" s="1"/>
  <c r="L1609" i="2"/>
  <c r="O1608" i="2"/>
  <c r="N1608" i="2"/>
  <c r="M1608" i="2"/>
  <c r="L1608" i="2"/>
  <c r="O1607" i="2"/>
  <c r="M1607" i="2"/>
  <c r="N1607" i="2" s="1"/>
  <c r="L1607" i="2"/>
  <c r="O1606" i="2"/>
  <c r="M1606" i="2"/>
  <c r="N1606" i="2" s="1"/>
  <c r="L1606" i="2"/>
  <c r="O1605" i="2"/>
  <c r="M1605" i="2"/>
  <c r="N1605" i="2" s="1"/>
  <c r="L1605" i="2"/>
  <c r="O1604" i="2"/>
  <c r="N1604" i="2"/>
  <c r="M1604" i="2"/>
  <c r="L1604" i="2"/>
  <c r="O1603" i="2"/>
  <c r="M1603" i="2"/>
  <c r="N1603" i="2" s="1"/>
  <c r="L1603" i="2"/>
  <c r="O1602" i="2"/>
  <c r="N1602" i="2"/>
  <c r="M1602" i="2"/>
  <c r="L1602" i="2"/>
  <c r="O1601" i="2"/>
  <c r="M1601" i="2"/>
  <c r="N1601" i="2" s="1"/>
  <c r="L1601" i="2"/>
  <c r="O1600" i="2"/>
  <c r="M1600" i="2"/>
  <c r="N1600" i="2" s="1"/>
  <c r="L1600" i="2"/>
  <c r="O1599" i="2"/>
  <c r="M1599" i="2"/>
  <c r="N1599" i="2" s="1"/>
  <c r="L1599" i="2"/>
  <c r="O1598" i="2"/>
  <c r="M1598" i="2"/>
  <c r="N1598" i="2" s="1"/>
  <c r="L1598" i="2"/>
  <c r="O1597" i="2"/>
  <c r="M1597" i="2"/>
  <c r="N1597" i="2" s="1"/>
  <c r="L1597" i="2"/>
  <c r="O1596" i="2"/>
  <c r="N1596" i="2"/>
  <c r="M1596" i="2"/>
  <c r="L1596" i="2"/>
  <c r="O1595" i="2"/>
  <c r="M1595" i="2"/>
  <c r="N1595" i="2" s="1"/>
  <c r="L1595" i="2"/>
  <c r="O1594" i="2"/>
  <c r="M1594" i="2"/>
  <c r="N1594" i="2" s="1"/>
  <c r="L1594" i="2"/>
  <c r="O1593" i="2"/>
  <c r="M1593" i="2"/>
  <c r="N1593" i="2" s="1"/>
  <c r="L1593" i="2"/>
  <c r="O1592" i="2"/>
  <c r="N1592" i="2"/>
  <c r="M1592" i="2"/>
  <c r="L1592" i="2"/>
  <c r="O1591" i="2"/>
  <c r="M1591" i="2"/>
  <c r="N1591" i="2" s="1"/>
  <c r="L1591" i="2"/>
  <c r="O1590" i="2"/>
  <c r="M1590" i="2"/>
  <c r="N1590" i="2" s="1"/>
  <c r="L1590" i="2"/>
  <c r="O1589" i="2"/>
  <c r="M1589" i="2"/>
  <c r="N1589" i="2" s="1"/>
  <c r="L1589" i="2"/>
  <c r="O1588" i="2"/>
  <c r="N1588" i="2"/>
  <c r="M1588" i="2"/>
  <c r="L1588" i="2"/>
  <c r="O1587" i="2"/>
  <c r="M1587" i="2"/>
  <c r="N1587" i="2" s="1"/>
  <c r="L1587" i="2"/>
  <c r="O1586" i="2"/>
  <c r="N1586" i="2"/>
  <c r="M1586" i="2"/>
  <c r="L1586" i="2"/>
  <c r="O1585" i="2"/>
  <c r="M1585" i="2"/>
  <c r="N1585" i="2" s="1"/>
  <c r="L1585" i="2"/>
  <c r="O1584" i="2"/>
  <c r="M1584" i="2"/>
  <c r="N1584" i="2" s="1"/>
  <c r="L1584" i="2"/>
  <c r="O1583" i="2"/>
  <c r="M1583" i="2"/>
  <c r="N1583" i="2" s="1"/>
  <c r="L1583" i="2"/>
  <c r="O1582" i="2"/>
  <c r="M1582" i="2"/>
  <c r="N1582" i="2" s="1"/>
  <c r="L1582" i="2"/>
  <c r="O1581" i="2"/>
  <c r="M1581" i="2"/>
  <c r="N1581" i="2" s="1"/>
  <c r="L1581" i="2"/>
  <c r="O1580" i="2"/>
  <c r="N1580" i="2"/>
  <c r="M1580" i="2"/>
  <c r="L1580" i="2"/>
  <c r="O1579" i="2"/>
  <c r="M1579" i="2"/>
  <c r="N1579" i="2" s="1"/>
  <c r="L1579" i="2"/>
  <c r="O1578" i="2"/>
  <c r="M1578" i="2"/>
  <c r="N1578" i="2" s="1"/>
  <c r="L1578" i="2"/>
  <c r="N1577" i="2"/>
  <c r="L1577" i="2"/>
  <c r="H1577" i="2"/>
  <c r="M1577" i="2" s="1"/>
  <c r="O1576" i="2"/>
  <c r="N1576" i="2"/>
  <c r="M1576" i="2"/>
  <c r="L1576" i="2"/>
  <c r="O1575" i="2"/>
  <c r="M1575" i="2"/>
  <c r="N1575" i="2" s="1"/>
  <c r="L1575" i="2"/>
  <c r="O1574" i="2"/>
  <c r="M1574" i="2"/>
  <c r="N1574" i="2" s="1"/>
  <c r="L1574" i="2"/>
  <c r="O1573" i="2"/>
  <c r="M1573" i="2"/>
  <c r="N1573" i="2" s="1"/>
  <c r="L1573" i="2"/>
  <c r="O1572" i="2"/>
  <c r="N1572" i="2"/>
  <c r="M1572" i="2"/>
  <c r="L1572" i="2"/>
  <c r="O1571" i="2"/>
  <c r="M1571" i="2"/>
  <c r="N1571" i="2" s="1"/>
  <c r="L1571" i="2"/>
  <c r="O1570" i="2"/>
  <c r="N1570" i="2"/>
  <c r="M1570" i="2"/>
  <c r="L1570" i="2"/>
  <c r="O1569" i="2"/>
  <c r="M1569" i="2"/>
  <c r="N1569" i="2" s="1"/>
  <c r="L1569" i="2"/>
  <c r="O1568" i="2"/>
  <c r="M1568" i="2"/>
  <c r="N1568" i="2" s="1"/>
  <c r="L1568" i="2"/>
  <c r="O1567" i="2"/>
  <c r="M1567" i="2"/>
  <c r="N1567" i="2" s="1"/>
  <c r="L1567" i="2"/>
  <c r="O1566" i="2"/>
  <c r="M1566" i="2"/>
  <c r="N1566" i="2" s="1"/>
  <c r="L1566" i="2"/>
  <c r="O1565" i="2"/>
  <c r="M1565" i="2"/>
  <c r="N1565" i="2" s="1"/>
  <c r="L1565" i="2"/>
  <c r="O1564" i="2"/>
  <c r="N1564" i="2"/>
  <c r="M1564" i="2"/>
  <c r="L1564" i="2"/>
  <c r="O1563" i="2"/>
  <c r="M1563" i="2"/>
  <c r="N1563" i="2" s="1"/>
  <c r="L1563" i="2"/>
  <c r="O1562" i="2"/>
  <c r="M1562" i="2"/>
  <c r="N1562" i="2" s="1"/>
  <c r="L1562" i="2"/>
  <c r="O1561" i="2"/>
  <c r="M1561" i="2"/>
  <c r="N1561" i="2" s="1"/>
  <c r="L1561" i="2"/>
  <c r="O1560" i="2"/>
  <c r="N1560" i="2"/>
  <c r="M1560" i="2"/>
  <c r="L1560" i="2"/>
  <c r="O1559" i="2"/>
  <c r="M1559" i="2"/>
  <c r="N1559" i="2" s="1"/>
  <c r="L1559" i="2"/>
  <c r="O1558" i="2"/>
  <c r="M1558" i="2"/>
  <c r="N1558" i="2" s="1"/>
  <c r="L1558" i="2"/>
  <c r="O1557" i="2"/>
  <c r="M1557" i="2"/>
  <c r="N1557" i="2" s="1"/>
  <c r="L1557" i="2"/>
  <c r="O1556" i="2"/>
  <c r="N1556" i="2"/>
  <c r="M1556" i="2"/>
  <c r="L1556" i="2"/>
  <c r="O1555" i="2"/>
  <c r="M1555" i="2"/>
  <c r="N1555" i="2" s="1"/>
  <c r="L1555" i="2"/>
  <c r="O1554" i="2"/>
  <c r="N1554" i="2"/>
  <c r="M1554" i="2"/>
  <c r="L1554" i="2"/>
  <c r="O1553" i="2"/>
  <c r="M1553" i="2"/>
  <c r="N1553" i="2" s="1"/>
  <c r="L1553" i="2"/>
  <c r="O1552" i="2"/>
  <c r="M1552" i="2"/>
  <c r="N1552" i="2" s="1"/>
  <c r="L1552" i="2"/>
  <c r="O1551" i="2"/>
  <c r="M1551" i="2"/>
  <c r="N1551" i="2" s="1"/>
  <c r="L1551" i="2"/>
  <c r="O1550" i="2"/>
  <c r="M1550" i="2"/>
  <c r="N1550" i="2" s="1"/>
  <c r="L1550" i="2"/>
  <c r="O1549" i="2"/>
  <c r="M1549" i="2"/>
  <c r="N1549" i="2" s="1"/>
  <c r="L1549" i="2"/>
  <c r="O1548" i="2"/>
  <c r="N1548" i="2"/>
  <c r="M1548" i="2"/>
  <c r="L1548" i="2"/>
  <c r="O1547" i="2"/>
  <c r="M1547" i="2"/>
  <c r="N1547" i="2" s="1"/>
  <c r="L1547" i="2"/>
  <c r="O1546" i="2"/>
  <c r="M1546" i="2"/>
  <c r="N1546" i="2" s="1"/>
  <c r="L1546" i="2"/>
  <c r="O1545" i="2"/>
  <c r="M1545" i="2"/>
  <c r="N1545" i="2" s="1"/>
  <c r="L1545" i="2"/>
  <c r="O1544" i="2"/>
  <c r="N1544" i="2"/>
  <c r="M1544" i="2"/>
  <c r="L1544" i="2"/>
  <c r="O1543" i="2"/>
  <c r="M1543" i="2"/>
  <c r="N1543" i="2" s="1"/>
  <c r="L1543" i="2"/>
  <c r="O1542" i="2"/>
  <c r="M1542" i="2"/>
  <c r="N1542" i="2" s="1"/>
  <c r="L1542" i="2"/>
  <c r="O1541" i="2"/>
  <c r="M1541" i="2"/>
  <c r="N1541" i="2" s="1"/>
  <c r="L1541" i="2"/>
  <c r="O1540" i="2"/>
  <c r="N1540" i="2"/>
  <c r="M1540" i="2"/>
  <c r="L1540" i="2"/>
  <c r="O1539" i="2"/>
  <c r="M1539" i="2"/>
  <c r="N1539" i="2" s="1"/>
  <c r="L1539" i="2"/>
  <c r="O1538" i="2"/>
  <c r="N1538" i="2"/>
  <c r="M1538" i="2"/>
  <c r="L1538" i="2"/>
  <c r="O1537" i="2"/>
  <c r="M1537" i="2"/>
  <c r="N1537" i="2" s="1"/>
  <c r="L1537" i="2"/>
  <c r="O1536" i="2"/>
  <c r="M1536" i="2"/>
  <c r="N1536" i="2" s="1"/>
  <c r="L1536" i="2"/>
  <c r="O1535" i="2"/>
  <c r="M1535" i="2"/>
  <c r="N1535" i="2" s="1"/>
  <c r="L1535" i="2"/>
  <c r="O1534" i="2"/>
  <c r="M1534" i="2"/>
  <c r="N1534" i="2" s="1"/>
  <c r="L1534" i="2"/>
  <c r="O1533" i="2"/>
  <c r="M1533" i="2"/>
  <c r="N1533" i="2" s="1"/>
  <c r="L1533" i="2"/>
  <c r="O1532" i="2"/>
  <c r="N1532" i="2"/>
  <c r="M1532" i="2"/>
  <c r="L1532" i="2"/>
  <c r="O1531" i="2"/>
  <c r="M1531" i="2"/>
  <c r="N1531" i="2" s="1"/>
  <c r="L1531" i="2"/>
  <c r="O1530" i="2"/>
  <c r="M1530" i="2"/>
  <c r="N1530" i="2" s="1"/>
  <c r="L1530" i="2"/>
  <c r="O1529" i="2"/>
  <c r="M1529" i="2"/>
  <c r="N1529" i="2" s="1"/>
  <c r="L1529" i="2"/>
  <c r="O1528" i="2"/>
  <c r="N1528" i="2"/>
  <c r="M1528" i="2"/>
  <c r="L1528" i="2"/>
  <c r="O1527" i="2"/>
  <c r="M1527" i="2"/>
  <c r="N1527" i="2" s="1"/>
  <c r="L1527" i="2"/>
  <c r="O1526" i="2"/>
  <c r="M1526" i="2"/>
  <c r="N1526" i="2" s="1"/>
  <c r="L1526" i="2"/>
  <c r="O1525" i="2"/>
  <c r="M1525" i="2"/>
  <c r="N1525" i="2" s="1"/>
  <c r="L1525" i="2"/>
  <c r="O1524" i="2"/>
  <c r="N1524" i="2"/>
  <c r="M1524" i="2"/>
  <c r="L1524" i="2"/>
  <c r="O1523" i="2"/>
  <c r="M1523" i="2"/>
  <c r="N1523" i="2" s="1"/>
  <c r="L1523" i="2"/>
  <c r="O1522" i="2"/>
  <c r="N1522" i="2"/>
  <c r="M1522" i="2"/>
  <c r="L1522" i="2"/>
  <c r="O1521" i="2"/>
  <c r="M1521" i="2"/>
  <c r="N1521" i="2" s="1"/>
  <c r="L1521" i="2"/>
  <c r="O1520" i="2"/>
  <c r="M1520" i="2"/>
  <c r="N1520" i="2" s="1"/>
  <c r="L1520" i="2"/>
  <c r="O1519" i="2"/>
  <c r="M1519" i="2"/>
  <c r="N1519" i="2" s="1"/>
  <c r="L1519" i="2"/>
  <c r="O1518" i="2"/>
  <c r="M1518" i="2"/>
  <c r="N1518" i="2" s="1"/>
  <c r="L1518" i="2"/>
  <c r="O1517" i="2"/>
  <c r="M1517" i="2"/>
  <c r="N1517" i="2" s="1"/>
  <c r="L1517" i="2"/>
  <c r="O1516" i="2"/>
  <c r="N1516" i="2"/>
  <c r="M1516" i="2"/>
  <c r="L1516" i="2"/>
  <c r="O1515" i="2"/>
  <c r="M1515" i="2"/>
  <c r="N1515" i="2" s="1"/>
  <c r="L1515" i="2"/>
  <c r="O1514" i="2"/>
  <c r="M1514" i="2"/>
  <c r="N1514" i="2" s="1"/>
  <c r="L1514" i="2"/>
  <c r="O1513" i="2"/>
  <c r="M1513" i="2"/>
  <c r="N1513" i="2" s="1"/>
  <c r="L1513" i="2"/>
  <c r="O1512" i="2"/>
  <c r="N1512" i="2"/>
  <c r="M1512" i="2"/>
  <c r="L1512" i="2"/>
  <c r="O1511" i="2"/>
  <c r="M1511" i="2"/>
  <c r="N1511" i="2" s="1"/>
  <c r="L1511" i="2"/>
  <c r="O1510" i="2"/>
  <c r="M1510" i="2"/>
  <c r="N1510" i="2" s="1"/>
  <c r="L1510" i="2"/>
  <c r="O1509" i="2"/>
  <c r="M1509" i="2"/>
  <c r="N1509" i="2" s="1"/>
  <c r="L1509" i="2"/>
  <c r="O1508" i="2"/>
  <c r="N1508" i="2"/>
  <c r="M1508" i="2"/>
  <c r="L1508" i="2"/>
  <c r="O1507" i="2"/>
  <c r="M1507" i="2"/>
  <c r="N1507" i="2" s="1"/>
  <c r="L1507" i="2"/>
  <c r="O1506" i="2"/>
  <c r="N1506" i="2"/>
  <c r="M1506" i="2"/>
  <c r="L1506" i="2"/>
  <c r="O1505" i="2"/>
  <c r="M1505" i="2"/>
  <c r="N1505" i="2" s="1"/>
  <c r="L1505" i="2"/>
  <c r="O1504" i="2"/>
  <c r="M1504" i="2"/>
  <c r="N1504" i="2" s="1"/>
  <c r="L1504" i="2"/>
  <c r="O1503" i="2"/>
  <c r="M1503" i="2"/>
  <c r="N1503" i="2" s="1"/>
  <c r="L1503" i="2"/>
  <c r="O1502" i="2"/>
  <c r="M1502" i="2"/>
  <c r="N1502" i="2" s="1"/>
  <c r="L1502" i="2"/>
  <c r="O1501" i="2"/>
  <c r="M1501" i="2"/>
  <c r="N1501" i="2" s="1"/>
  <c r="L1501" i="2"/>
  <c r="O1500" i="2"/>
  <c r="N1500" i="2"/>
  <c r="M1500" i="2"/>
  <c r="L1500" i="2"/>
  <c r="O1499" i="2"/>
  <c r="M1499" i="2"/>
  <c r="N1499" i="2" s="1"/>
  <c r="L1499" i="2"/>
  <c r="O1498" i="2"/>
  <c r="M1498" i="2"/>
  <c r="N1498" i="2" s="1"/>
  <c r="L1498" i="2"/>
  <c r="O1497" i="2"/>
  <c r="M1497" i="2"/>
  <c r="N1497" i="2" s="1"/>
  <c r="L1497" i="2"/>
  <c r="O1496" i="2"/>
  <c r="N1496" i="2"/>
  <c r="M1496" i="2"/>
  <c r="L1496" i="2"/>
  <c r="O1495" i="2"/>
  <c r="M1495" i="2"/>
  <c r="N1495" i="2" s="1"/>
  <c r="L1495" i="2"/>
  <c r="O1494" i="2"/>
  <c r="M1494" i="2"/>
  <c r="N1494" i="2" s="1"/>
  <c r="L1494" i="2"/>
  <c r="O1493" i="2"/>
  <c r="M1493" i="2"/>
  <c r="N1493" i="2" s="1"/>
  <c r="L1493" i="2"/>
  <c r="O1492" i="2"/>
  <c r="N1492" i="2"/>
  <c r="M1492" i="2"/>
  <c r="L1492" i="2"/>
  <c r="O1491" i="2"/>
  <c r="M1491" i="2"/>
  <c r="N1491" i="2" s="1"/>
  <c r="L1491" i="2"/>
  <c r="O1490" i="2"/>
  <c r="N1490" i="2"/>
  <c r="M1490" i="2"/>
  <c r="L1490" i="2"/>
  <c r="O1489" i="2"/>
  <c r="M1489" i="2"/>
  <c r="N1489" i="2" s="1"/>
  <c r="L1489" i="2"/>
  <c r="O1488" i="2"/>
  <c r="M1488" i="2"/>
  <c r="N1488" i="2" s="1"/>
  <c r="L1488" i="2"/>
  <c r="O1487" i="2"/>
  <c r="M1487" i="2"/>
  <c r="N1487" i="2" s="1"/>
  <c r="L1487" i="2"/>
  <c r="O1486" i="2"/>
  <c r="M1486" i="2"/>
  <c r="N1486" i="2" s="1"/>
  <c r="L1486" i="2"/>
  <c r="O1485" i="2"/>
  <c r="M1485" i="2"/>
  <c r="N1485" i="2" s="1"/>
  <c r="L1485" i="2"/>
  <c r="O1484" i="2"/>
  <c r="N1484" i="2"/>
  <c r="M1484" i="2"/>
  <c r="L1484" i="2"/>
  <c r="O1483" i="2"/>
  <c r="M1483" i="2"/>
  <c r="N1483" i="2" s="1"/>
  <c r="L1483" i="2"/>
  <c r="O1482" i="2"/>
  <c r="M1482" i="2"/>
  <c r="N1482" i="2" s="1"/>
  <c r="L1482" i="2"/>
  <c r="O1481" i="2"/>
  <c r="M1481" i="2"/>
  <c r="N1481" i="2" s="1"/>
  <c r="L1481" i="2"/>
  <c r="O1480" i="2"/>
  <c r="N1480" i="2"/>
  <c r="M1480" i="2"/>
  <c r="L1480" i="2"/>
  <c r="O1479" i="2"/>
  <c r="M1479" i="2"/>
  <c r="N1479" i="2" s="1"/>
  <c r="L1479" i="2"/>
  <c r="O1478" i="2"/>
  <c r="M1478" i="2"/>
  <c r="N1478" i="2" s="1"/>
  <c r="L1478" i="2"/>
  <c r="O1477" i="2"/>
  <c r="M1477" i="2"/>
  <c r="N1477" i="2" s="1"/>
  <c r="L1477" i="2"/>
  <c r="O1476" i="2"/>
  <c r="N1476" i="2"/>
  <c r="M1476" i="2"/>
  <c r="L1476" i="2"/>
  <c r="O1475" i="2"/>
  <c r="M1475" i="2"/>
  <c r="N1475" i="2" s="1"/>
  <c r="L1475" i="2"/>
  <c r="O1474" i="2"/>
  <c r="N1474" i="2"/>
  <c r="M1474" i="2"/>
  <c r="L1474" i="2"/>
  <c r="O1473" i="2"/>
  <c r="M1473" i="2"/>
  <c r="N1473" i="2" s="1"/>
  <c r="L1473" i="2"/>
  <c r="O1472" i="2"/>
  <c r="M1472" i="2"/>
  <c r="N1472" i="2" s="1"/>
  <c r="L1472" i="2"/>
  <c r="O1471" i="2"/>
  <c r="M1471" i="2"/>
  <c r="N1471" i="2" s="1"/>
  <c r="L1471" i="2"/>
  <c r="O1470" i="2"/>
  <c r="M1470" i="2"/>
  <c r="N1470" i="2" s="1"/>
  <c r="L1470" i="2"/>
  <c r="O1469" i="2"/>
  <c r="M1469" i="2"/>
  <c r="N1469" i="2" s="1"/>
  <c r="L1469" i="2"/>
  <c r="O1468" i="2"/>
  <c r="N1468" i="2"/>
  <c r="M1468" i="2"/>
  <c r="L1468" i="2"/>
  <c r="O1467" i="2"/>
  <c r="M1467" i="2"/>
  <c r="N1467" i="2" s="1"/>
  <c r="L1467" i="2"/>
  <c r="O1466" i="2"/>
  <c r="M1466" i="2"/>
  <c r="N1466" i="2" s="1"/>
  <c r="L1466" i="2"/>
  <c r="O1465" i="2"/>
  <c r="M1465" i="2"/>
  <c r="N1465" i="2" s="1"/>
  <c r="L1465" i="2"/>
  <c r="O1464" i="2"/>
  <c r="N1464" i="2"/>
  <c r="M1464" i="2"/>
  <c r="L1464" i="2"/>
  <c r="O1463" i="2"/>
  <c r="M1463" i="2"/>
  <c r="N1463" i="2" s="1"/>
  <c r="L1463" i="2"/>
  <c r="O1462" i="2"/>
  <c r="M1462" i="2"/>
  <c r="N1462" i="2" s="1"/>
  <c r="L1462" i="2"/>
  <c r="O1461" i="2"/>
  <c r="M1461" i="2"/>
  <c r="N1461" i="2" s="1"/>
  <c r="L1461" i="2"/>
  <c r="O1460" i="2"/>
  <c r="N1460" i="2"/>
  <c r="M1460" i="2"/>
  <c r="L1460" i="2"/>
  <c r="O1459" i="2"/>
  <c r="M1459" i="2"/>
  <c r="N1459" i="2" s="1"/>
  <c r="L1459" i="2"/>
  <c r="O1458" i="2"/>
  <c r="N1458" i="2"/>
  <c r="M1458" i="2"/>
  <c r="L1458" i="2"/>
  <c r="O1457" i="2"/>
  <c r="M1457" i="2"/>
  <c r="N1457" i="2" s="1"/>
  <c r="L1457" i="2"/>
  <c r="O1456" i="2"/>
  <c r="M1456" i="2"/>
  <c r="N1456" i="2" s="1"/>
  <c r="L1456" i="2"/>
  <c r="O1455" i="2"/>
  <c r="M1455" i="2"/>
  <c r="N1455" i="2" s="1"/>
  <c r="L1455" i="2"/>
  <c r="O1454" i="2"/>
  <c r="M1454" i="2"/>
  <c r="N1454" i="2" s="1"/>
  <c r="L1454" i="2"/>
  <c r="O1453" i="2"/>
  <c r="M1453" i="2"/>
  <c r="N1453" i="2" s="1"/>
  <c r="L1453" i="2"/>
  <c r="O1452" i="2"/>
  <c r="N1452" i="2"/>
  <c r="M1452" i="2"/>
  <c r="L1452" i="2"/>
  <c r="O1451" i="2"/>
  <c r="M1451" i="2"/>
  <c r="N1451" i="2" s="1"/>
  <c r="L1451" i="2"/>
  <c r="O1450" i="2"/>
  <c r="M1450" i="2"/>
  <c r="N1450" i="2" s="1"/>
  <c r="L1450" i="2"/>
  <c r="O1449" i="2"/>
  <c r="M1449" i="2"/>
  <c r="N1449" i="2" s="1"/>
  <c r="L1449" i="2"/>
  <c r="O1448" i="2"/>
  <c r="N1448" i="2"/>
  <c r="M1448" i="2"/>
  <c r="L1448" i="2"/>
  <c r="O1447" i="2"/>
  <c r="M1447" i="2"/>
  <c r="N1447" i="2" s="1"/>
  <c r="L1447" i="2"/>
  <c r="O1446" i="2"/>
  <c r="M1446" i="2"/>
  <c r="N1446" i="2" s="1"/>
  <c r="L1446" i="2"/>
  <c r="O1445" i="2"/>
  <c r="M1445" i="2"/>
  <c r="N1445" i="2" s="1"/>
  <c r="L1445" i="2"/>
  <c r="O1444" i="2"/>
  <c r="N1444" i="2"/>
  <c r="M1444" i="2"/>
  <c r="L1444" i="2"/>
  <c r="O1443" i="2"/>
  <c r="M1443" i="2"/>
  <c r="N1443" i="2" s="1"/>
  <c r="L1443" i="2"/>
  <c r="O1442" i="2"/>
  <c r="N1442" i="2"/>
  <c r="M1442" i="2"/>
  <c r="L1442" i="2"/>
  <c r="O1441" i="2"/>
  <c r="M1441" i="2"/>
  <c r="N1441" i="2" s="1"/>
  <c r="L1441" i="2"/>
  <c r="O1440" i="2"/>
  <c r="M1440" i="2"/>
  <c r="N1440" i="2" s="1"/>
  <c r="L1440" i="2"/>
  <c r="O1439" i="2"/>
  <c r="M1439" i="2"/>
  <c r="N1439" i="2" s="1"/>
  <c r="L1439" i="2"/>
  <c r="O1438" i="2"/>
  <c r="M1438" i="2"/>
  <c r="N1438" i="2" s="1"/>
  <c r="L1438" i="2"/>
  <c r="O1437" i="2"/>
  <c r="M1437" i="2"/>
  <c r="N1437" i="2" s="1"/>
  <c r="L1437" i="2"/>
  <c r="O1436" i="2"/>
  <c r="N1436" i="2"/>
  <c r="M1436" i="2"/>
  <c r="L1436" i="2"/>
  <c r="O1435" i="2"/>
  <c r="M1435" i="2"/>
  <c r="N1435" i="2" s="1"/>
  <c r="L1435" i="2"/>
  <c r="O1434" i="2"/>
  <c r="M1434" i="2"/>
  <c r="N1434" i="2" s="1"/>
  <c r="L1434" i="2"/>
  <c r="O1433" i="2"/>
  <c r="M1433" i="2"/>
  <c r="N1433" i="2" s="1"/>
  <c r="L1433" i="2"/>
  <c r="O1432" i="2"/>
  <c r="N1432" i="2"/>
  <c r="M1432" i="2"/>
  <c r="L1432" i="2"/>
  <c r="O1431" i="2"/>
  <c r="M1431" i="2"/>
  <c r="N1431" i="2" s="1"/>
  <c r="L1431" i="2"/>
  <c r="O1430" i="2"/>
  <c r="M1430" i="2"/>
  <c r="N1430" i="2" s="1"/>
  <c r="L1430" i="2"/>
  <c r="O1429" i="2"/>
  <c r="M1429" i="2"/>
  <c r="N1429" i="2" s="1"/>
  <c r="L1429" i="2"/>
  <c r="O1428" i="2"/>
  <c r="N1428" i="2"/>
  <c r="M1428" i="2"/>
  <c r="L1428" i="2"/>
  <c r="O1427" i="2"/>
  <c r="M1427" i="2"/>
  <c r="N1427" i="2" s="1"/>
  <c r="L1427" i="2"/>
  <c r="O1426" i="2"/>
  <c r="N1426" i="2"/>
  <c r="M1426" i="2"/>
  <c r="L1426" i="2"/>
  <c r="O1425" i="2"/>
  <c r="M1425" i="2"/>
  <c r="N1425" i="2" s="1"/>
  <c r="L1425" i="2"/>
  <c r="O1424" i="2"/>
  <c r="M1424" i="2"/>
  <c r="N1424" i="2" s="1"/>
  <c r="L1424" i="2"/>
  <c r="O1423" i="2"/>
  <c r="M1423" i="2"/>
  <c r="N1423" i="2" s="1"/>
  <c r="L1423" i="2"/>
  <c r="O1422" i="2"/>
  <c r="M1422" i="2"/>
  <c r="N1422" i="2" s="1"/>
  <c r="L1422" i="2"/>
  <c r="O1421" i="2"/>
  <c r="M1421" i="2"/>
  <c r="N1421" i="2" s="1"/>
  <c r="L1421" i="2"/>
  <c r="O1420" i="2"/>
  <c r="N1420" i="2"/>
  <c r="M1420" i="2"/>
  <c r="L1420" i="2"/>
  <c r="N1419" i="2"/>
  <c r="L1419" i="2"/>
  <c r="H1419" i="2"/>
  <c r="M1419" i="2" s="1"/>
  <c r="O1418" i="2"/>
  <c r="M1418" i="2"/>
  <c r="N1418" i="2" s="1"/>
  <c r="L1418" i="2"/>
  <c r="O1417" i="2"/>
  <c r="M1417" i="2"/>
  <c r="N1417" i="2" s="1"/>
  <c r="L1417" i="2"/>
  <c r="O1416" i="2"/>
  <c r="N1416" i="2"/>
  <c r="M1416" i="2"/>
  <c r="L1416" i="2"/>
  <c r="O1415" i="2"/>
  <c r="M1415" i="2"/>
  <c r="N1415" i="2" s="1"/>
  <c r="L1415" i="2"/>
  <c r="O1414" i="2"/>
  <c r="M1414" i="2"/>
  <c r="N1414" i="2" s="1"/>
  <c r="L1414" i="2"/>
  <c r="O1413" i="2"/>
  <c r="M1413" i="2"/>
  <c r="N1413" i="2" s="1"/>
  <c r="L1413" i="2"/>
  <c r="O1412" i="2"/>
  <c r="N1412" i="2"/>
  <c r="M1412" i="2"/>
  <c r="L1412" i="2"/>
  <c r="N1411" i="2"/>
  <c r="L1411" i="2"/>
  <c r="H1411" i="2"/>
  <c r="M1411" i="2" s="1"/>
  <c r="O1410" i="2"/>
  <c r="N1410" i="2"/>
  <c r="M1410" i="2"/>
  <c r="L1410" i="2"/>
  <c r="O1409" i="2"/>
  <c r="M1409" i="2"/>
  <c r="N1409" i="2" s="1"/>
  <c r="L1409" i="2"/>
  <c r="O1408" i="2"/>
  <c r="M1408" i="2"/>
  <c r="N1408" i="2" s="1"/>
  <c r="L1408" i="2"/>
  <c r="O1407" i="2"/>
  <c r="M1407" i="2"/>
  <c r="N1407" i="2" s="1"/>
  <c r="L1407" i="2"/>
  <c r="O1406" i="2"/>
  <c r="M1406" i="2"/>
  <c r="N1406" i="2" s="1"/>
  <c r="L1406" i="2"/>
  <c r="N1405" i="2"/>
  <c r="L1405" i="2"/>
  <c r="H1405" i="2"/>
  <c r="M1405" i="2" s="1"/>
  <c r="O1404" i="2"/>
  <c r="N1404" i="2"/>
  <c r="M1404" i="2"/>
  <c r="L1404" i="2"/>
  <c r="O1403" i="2"/>
  <c r="M1403" i="2"/>
  <c r="N1403" i="2" s="1"/>
  <c r="L1403" i="2"/>
  <c r="O1402" i="2"/>
  <c r="M1402" i="2"/>
  <c r="N1402" i="2" s="1"/>
  <c r="L1402" i="2"/>
  <c r="O1401" i="2"/>
  <c r="M1401" i="2"/>
  <c r="N1401" i="2" s="1"/>
  <c r="L1401" i="2"/>
  <c r="O1400" i="2"/>
  <c r="N1400" i="2"/>
  <c r="M1400" i="2"/>
  <c r="L1400" i="2"/>
  <c r="L1399" i="2"/>
  <c r="H1399" i="2"/>
  <c r="M1399" i="2" s="1"/>
  <c r="N1399" i="2" s="1"/>
  <c r="O1398" i="2"/>
  <c r="M1398" i="2"/>
  <c r="N1398" i="2" s="1"/>
  <c r="L1398" i="2"/>
  <c r="O1397" i="2"/>
  <c r="M1397" i="2"/>
  <c r="N1397" i="2" s="1"/>
  <c r="L1397" i="2"/>
  <c r="O1396" i="2"/>
  <c r="N1396" i="2"/>
  <c r="M1396" i="2"/>
  <c r="L1396" i="2"/>
  <c r="O1395" i="2"/>
  <c r="M1395" i="2"/>
  <c r="N1395" i="2" s="1"/>
  <c r="L1395" i="2"/>
  <c r="O1394" i="2"/>
  <c r="N1394" i="2"/>
  <c r="M1394" i="2"/>
  <c r="L1394" i="2"/>
  <c r="O1393" i="2"/>
  <c r="M1393" i="2"/>
  <c r="N1393" i="2" s="1"/>
  <c r="L1393" i="2"/>
  <c r="O1392" i="2"/>
  <c r="M1392" i="2"/>
  <c r="N1392" i="2" s="1"/>
  <c r="L1392" i="2"/>
  <c r="O1391" i="2"/>
  <c r="M1391" i="2"/>
  <c r="N1391" i="2" s="1"/>
  <c r="L1391" i="2"/>
  <c r="O1390" i="2"/>
  <c r="M1390" i="2"/>
  <c r="N1390" i="2" s="1"/>
  <c r="L1390" i="2"/>
  <c r="O1389" i="2"/>
  <c r="M1389" i="2"/>
  <c r="N1389" i="2" s="1"/>
  <c r="L1389" i="2"/>
  <c r="L1388" i="2"/>
  <c r="H1388" i="2"/>
  <c r="M1388" i="2" s="1"/>
  <c r="N1388" i="2" s="1"/>
  <c r="O1387" i="2"/>
  <c r="M1387" i="2"/>
  <c r="N1387" i="2" s="1"/>
  <c r="L1387" i="2"/>
  <c r="O1386" i="2"/>
  <c r="M1386" i="2"/>
  <c r="N1386" i="2" s="1"/>
  <c r="L1386" i="2"/>
  <c r="O1385" i="2"/>
  <c r="M1385" i="2"/>
  <c r="N1385" i="2" s="1"/>
  <c r="L1385" i="2"/>
  <c r="O1384" i="2"/>
  <c r="N1384" i="2"/>
  <c r="M1384" i="2"/>
  <c r="L1384" i="2"/>
  <c r="O1383" i="2"/>
  <c r="M1383" i="2"/>
  <c r="N1383" i="2" s="1"/>
  <c r="L1383" i="2"/>
  <c r="N1382" i="2"/>
  <c r="M1382" i="2"/>
  <c r="L1382" i="2"/>
  <c r="H1382" i="2"/>
  <c r="O1381" i="2"/>
  <c r="M1381" i="2"/>
  <c r="N1381" i="2" s="1"/>
  <c r="L1381" i="2"/>
  <c r="O1380" i="2"/>
  <c r="N1380" i="2"/>
  <c r="M1380" i="2"/>
  <c r="L1380" i="2"/>
  <c r="O1379" i="2"/>
  <c r="M1379" i="2"/>
  <c r="N1379" i="2" s="1"/>
  <c r="L1379" i="2"/>
  <c r="O1378" i="2"/>
  <c r="N1378" i="2"/>
  <c r="M1378" i="2"/>
  <c r="L1378" i="2"/>
  <c r="O1377" i="2"/>
  <c r="M1377" i="2"/>
  <c r="N1377" i="2" s="1"/>
  <c r="L1377" i="2"/>
  <c r="O1376" i="2"/>
  <c r="M1376" i="2"/>
  <c r="N1376" i="2" s="1"/>
  <c r="L1376" i="2"/>
  <c r="N1375" i="2"/>
  <c r="L1375" i="2"/>
  <c r="H1375" i="2"/>
  <c r="M1375" i="2" s="1"/>
  <c r="O1374" i="2"/>
  <c r="M1374" i="2"/>
  <c r="N1374" i="2" s="1"/>
  <c r="L1374" i="2"/>
  <c r="O1373" i="2"/>
  <c r="M1373" i="2"/>
  <c r="N1373" i="2" s="1"/>
  <c r="L1373" i="2"/>
  <c r="O1372" i="2"/>
  <c r="N1372" i="2"/>
  <c r="M1372" i="2"/>
  <c r="L1372" i="2"/>
  <c r="N1371" i="2"/>
  <c r="M1371" i="2"/>
  <c r="L1371" i="2"/>
  <c r="H1371" i="2"/>
  <c r="O1370" i="2"/>
  <c r="N1370" i="2"/>
  <c r="M1370" i="2"/>
  <c r="L1370" i="2"/>
  <c r="O1369" i="2"/>
  <c r="N1369" i="2"/>
  <c r="M1369" i="2"/>
  <c r="L1369" i="2"/>
  <c r="O1368" i="2"/>
  <c r="N1368" i="2"/>
  <c r="M1368" i="2"/>
  <c r="L1368" i="2"/>
  <c r="O1367" i="2"/>
  <c r="N1367" i="2"/>
  <c r="M1367" i="2"/>
  <c r="L1367" i="2"/>
  <c r="G1367" i="2"/>
  <c r="O1366" i="2"/>
  <c r="M1366" i="2"/>
  <c r="N1366" i="2" s="1"/>
  <c r="L1366" i="2"/>
  <c r="G1366" i="2"/>
  <c r="O1365" i="2"/>
  <c r="N1365" i="2"/>
  <c r="M1365" i="2"/>
  <c r="L1365" i="2"/>
  <c r="G1365" i="2"/>
  <c r="O1364" i="2"/>
  <c r="N1364" i="2"/>
  <c r="M1364" i="2"/>
  <c r="L1364" i="2"/>
  <c r="O1363" i="2"/>
  <c r="M1363" i="2"/>
  <c r="N1363" i="2" s="1"/>
  <c r="L1363" i="2"/>
  <c r="O1362" i="2"/>
  <c r="N1362" i="2"/>
  <c r="M1362" i="2"/>
  <c r="L1362" i="2"/>
  <c r="M1361" i="2"/>
  <c r="N1361" i="2" s="1"/>
  <c r="L1361" i="2"/>
  <c r="G1361" i="2"/>
  <c r="O1361" i="2" s="1"/>
  <c r="O1360" i="2"/>
  <c r="N1360" i="2"/>
  <c r="M1360" i="2"/>
  <c r="L1360" i="2"/>
  <c r="G1360" i="2"/>
  <c r="O1359" i="2"/>
  <c r="M1359" i="2"/>
  <c r="N1359" i="2" s="1"/>
  <c r="L1359" i="2"/>
  <c r="M1358" i="2"/>
  <c r="N1358" i="2" s="1"/>
  <c r="L1358" i="2"/>
  <c r="G1358" i="2"/>
  <c r="O1358" i="2" s="1"/>
  <c r="O1357" i="2"/>
  <c r="M1357" i="2"/>
  <c r="N1357" i="2" s="1"/>
  <c r="L1357" i="2"/>
  <c r="O1356" i="2"/>
  <c r="N1356" i="2"/>
  <c r="M1356" i="2"/>
  <c r="L1356" i="2"/>
  <c r="O1355" i="2"/>
  <c r="M1355" i="2"/>
  <c r="N1355" i="2" s="1"/>
  <c r="L1355" i="2"/>
  <c r="O1354" i="2"/>
  <c r="N1354" i="2"/>
  <c r="M1354" i="2"/>
  <c r="L1354" i="2"/>
  <c r="G1354" i="2"/>
  <c r="O1353" i="2"/>
  <c r="N1353" i="2"/>
  <c r="M1353" i="2"/>
  <c r="L1353" i="2"/>
  <c r="G1353" i="2"/>
  <c r="O1352" i="2"/>
  <c r="N1352" i="2"/>
  <c r="M1352" i="2"/>
  <c r="L1352" i="2"/>
  <c r="O1351" i="2"/>
  <c r="N1351" i="2"/>
  <c r="M1351" i="2"/>
  <c r="L1351" i="2"/>
  <c r="O1350" i="2"/>
  <c r="N1350" i="2"/>
  <c r="M1350" i="2"/>
  <c r="L1350" i="2"/>
  <c r="O1349" i="2"/>
  <c r="N1349" i="2"/>
  <c r="M1349" i="2"/>
  <c r="L1349" i="2"/>
  <c r="O1348" i="2"/>
  <c r="N1348" i="2"/>
  <c r="M1348" i="2"/>
  <c r="L1348" i="2"/>
  <c r="O1347" i="2"/>
  <c r="N1347" i="2"/>
  <c r="M1347" i="2"/>
  <c r="L1347" i="2"/>
  <c r="O1346" i="2"/>
  <c r="N1346" i="2"/>
  <c r="M1346" i="2"/>
  <c r="L1346" i="2"/>
  <c r="O1345" i="2"/>
  <c r="N1345" i="2"/>
  <c r="M1345" i="2"/>
  <c r="L1345" i="2"/>
  <c r="O1344" i="2"/>
  <c r="N1344" i="2"/>
  <c r="M1344" i="2"/>
  <c r="L1344" i="2"/>
  <c r="O1343" i="2"/>
  <c r="N1343" i="2"/>
  <c r="M1343" i="2"/>
  <c r="L1343" i="2"/>
  <c r="N1342" i="2"/>
  <c r="M1342" i="2"/>
  <c r="L1342" i="2"/>
  <c r="G1342" i="2"/>
  <c r="O1342" i="2" s="1"/>
  <c r="O1341" i="2"/>
  <c r="M1341" i="2"/>
  <c r="N1341" i="2" s="1"/>
  <c r="L1341" i="2"/>
  <c r="O1340" i="2"/>
  <c r="M1340" i="2"/>
  <c r="N1340" i="2" s="1"/>
  <c r="L1340" i="2"/>
  <c r="G1340" i="2"/>
  <c r="O1339" i="2"/>
  <c r="N1339" i="2"/>
  <c r="M1339" i="2"/>
  <c r="L1339" i="2"/>
  <c r="G1339" i="2"/>
  <c r="O1338" i="2"/>
  <c r="N1338" i="2"/>
  <c r="M1338" i="2"/>
  <c r="L1338" i="2"/>
  <c r="M1337" i="2"/>
  <c r="N1337" i="2" s="1"/>
  <c r="L1337" i="2"/>
  <c r="G1337" i="2"/>
  <c r="O1337" i="2" s="1"/>
  <c r="O1336" i="2"/>
  <c r="N1336" i="2"/>
  <c r="M1336" i="2"/>
  <c r="L1336" i="2"/>
  <c r="O1335" i="2"/>
  <c r="N1335" i="2"/>
  <c r="M1335" i="2"/>
  <c r="L1335" i="2"/>
  <c r="O1334" i="2"/>
  <c r="N1334" i="2"/>
  <c r="M1334" i="2"/>
  <c r="L1334" i="2"/>
  <c r="N1333" i="2"/>
  <c r="M1333" i="2"/>
  <c r="L1333" i="2"/>
  <c r="G1333" i="2"/>
  <c r="O1333" i="2" s="1"/>
  <c r="O1332" i="2"/>
  <c r="M1332" i="2"/>
  <c r="N1332" i="2" s="1"/>
  <c r="L1332" i="2"/>
  <c r="O1331" i="2"/>
  <c r="M1331" i="2"/>
  <c r="N1331" i="2" s="1"/>
  <c r="L1331" i="2"/>
  <c r="N1330" i="2"/>
  <c r="M1330" i="2"/>
  <c r="L1330" i="2"/>
  <c r="H1330" i="2"/>
  <c r="O1329" i="2"/>
  <c r="M1329" i="2"/>
  <c r="N1329" i="2" s="1"/>
  <c r="L1329" i="2"/>
  <c r="M1328" i="2"/>
  <c r="N1328" i="2" s="1"/>
  <c r="L1328" i="2"/>
  <c r="G1328" i="2"/>
  <c r="O1328" i="2" s="1"/>
  <c r="O1327" i="2"/>
  <c r="M1327" i="2"/>
  <c r="N1327" i="2" s="1"/>
  <c r="L1327" i="2"/>
  <c r="O1326" i="2"/>
  <c r="N1326" i="2"/>
  <c r="M1326" i="2"/>
  <c r="L1326" i="2"/>
  <c r="M1325" i="2"/>
  <c r="N1325" i="2" s="1"/>
  <c r="L1325" i="2"/>
  <c r="G1325" i="2"/>
  <c r="O1325" i="2" s="1"/>
  <c r="O1324" i="2"/>
  <c r="M1324" i="2"/>
  <c r="N1324" i="2" s="1"/>
  <c r="L1324" i="2"/>
  <c r="O1323" i="2"/>
  <c r="N1323" i="2"/>
  <c r="M1323" i="2"/>
  <c r="L1323" i="2"/>
  <c r="O1322" i="2"/>
  <c r="M1322" i="2"/>
  <c r="N1322" i="2" s="1"/>
  <c r="L1322" i="2"/>
  <c r="O1321" i="2"/>
  <c r="N1321" i="2"/>
  <c r="M1321" i="2"/>
  <c r="L1321" i="2"/>
  <c r="O1320" i="2"/>
  <c r="M1320" i="2"/>
  <c r="N1320" i="2" s="1"/>
  <c r="L1320" i="2"/>
  <c r="O1319" i="2"/>
  <c r="N1319" i="2"/>
  <c r="M1319" i="2"/>
  <c r="L1319" i="2"/>
  <c r="O1318" i="2"/>
  <c r="M1318" i="2"/>
  <c r="N1318" i="2" s="1"/>
  <c r="L1318" i="2"/>
  <c r="O1317" i="2"/>
  <c r="N1317" i="2"/>
  <c r="M1317" i="2"/>
  <c r="L1317" i="2"/>
  <c r="O1316" i="2"/>
  <c r="M1316" i="2"/>
  <c r="N1316" i="2" s="1"/>
  <c r="L1316" i="2"/>
  <c r="O1315" i="2"/>
  <c r="N1315" i="2"/>
  <c r="M1315" i="2"/>
  <c r="L1315" i="2"/>
  <c r="O1314" i="2"/>
  <c r="M1314" i="2"/>
  <c r="N1314" i="2" s="1"/>
  <c r="L1314" i="2"/>
  <c r="O1313" i="2"/>
  <c r="N1313" i="2"/>
  <c r="M1313" i="2"/>
  <c r="L1313" i="2"/>
  <c r="M1312" i="2"/>
  <c r="N1312" i="2" s="1"/>
  <c r="L1312" i="2"/>
  <c r="G1312" i="2"/>
  <c r="O1312" i="2" s="1"/>
  <c r="O1311" i="2"/>
  <c r="N1311" i="2"/>
  <c r="M1311" i="2"/>
  <c r="L1311" i="2"/>
  <c r="G1311" i="2"/>
  <c r="O1310" i="2"/>
  <c r="M1310" i="2"/>
  <c r="N1310" i="2" s="1"/>
  <c r="L1310" i="2"/>
  <c r="M1309" i="2"/>
  <c r="N1309" i="2" s="1"/>
  <c r="L1309" i="2"/>
  <c r="G1309" i="2"/>
  <c r="O1309" i="2" s="1"/>
  <c r="M1308" i="2"/>
  <c r="N1308" i="2" s="1"/>
  <c r="L1308" i="2"/>
  <c r="G1308" i="2"/>
  <c r="O1308" i="2" s="1"/>
  <c r="O1307" i="2"/>
  <c r="M1307" i="2"/>
  <c r="N1307" i="2" s="1"/>
  <c r="L1307" i="2"/>
  <c r="O1306" i="2"/>
  <c r="N1306" i="2"/>
  <c r="M1306" i="2"/>
  <c r="L1306" i="2"/>
  <c r="O1305" i="2"/>
  <c r="M1305" i="2"/>
  <c r="N1305" i="2" s="1"/>
  <c r="L1305" i="2"/>
  <c r="O1304" i="2"/>
  <c r="N1304" i="2"/>
  <c r="M1304" i="2"/>
  <c r="L1304" i="2"/>
  <c r="O1303" i="2"/>
  <c r="M1303" i="2"/>
  <c r="N1303" i="2" s="1"/>
  <c r="L1303" i="2"/>
  <c r="O1302" i="2"/>
  <c r="N1302" i="2"/>
  <c r="M1302" i="2"/>
  <c r="L1302" i="2"/>
  <c r="O1301" i="2"/>
  <c r="M1301" i="2"/>
  <c r="N1301" i="2" s="1"/>
  <c r="L1301" i="2"/>
  <c r="O1300" i="2"/>
  <c r="N1300" i="2"/>
  <c r="M1300" i="2"/>
  <c r="L1300" i="2"/>
  <c r="O1299" i="2"/>
  <c r="M1299" i="2"/>
  <c r="N1299" i="2" s="1"/>
  <c r="L1299" i="2"/>
  <c r="O1298" i="2"/>
  <c r="N1298" i="2"/>
  <c r="M1298" i="2"/>
  <c r="L1298" i="2"/>
  <c r="O1297" i="2"/>
  <c r="M1297" i="2"/>
  <c r="N1297" i="2" s="1"/>
  <c r="L1297" i="2"/>
  <c r="O1296" i="2"/>
  <c r="N1296" i="2"/>
  <c r="M1296" i="2"/>
  <c r="L1296" i="2"/>
  <c r="O1295" i="2"/>
  <c r="M1295" i="2"/>
  <c r="N1295" i="2" s="1"/>
  <c r="L1295" i="2"/>
  <c r="O1294" i="2"/>
  <c r="N1294" i="2"/>
  <c r="M1294" i="2"/>
  <c r="L1294" i="2"/>
  <c r="O1293" i="2"/>
  <c r="M1293" i="2"/>
  <c r="N1293" i="2" s="1"/>
  <c r="L1293" i="2"/>
  <c r="O1292" i="2"/>
  <c r="N1292" i="2"/>
  <c r="M1292" i="2"/>
  <c r="L1292" i="2"/>
  <c r="G1292" i="2"/>
  <c r="N1291" i="2"/>
  <c r="M1291" i="2"/>
  <c r="L1291" i="2"/>
  <c r="G1291" i="2"/>
  <c r="O1291" i="2" s="1"/>
  <c r="O1290" i="2"/>
  <c r="M1290" i="2"/>
  <c r="N1290" i="2" s="1"/>
  <c r="L1290" i="2"/>
  <c r="O1289" i="2"/>
  <c r="M1289" i="2"/>
  <c r="N1289" i="2" s="1"/>
  <c r="L1289" i="2"/>
  <c r="O1288" i="2"/>
  <c r="M1288" i="2"/>
  <c r="N1288" i="2" s="1"/>
  <c r="L1288" i="2"/>
  <c r="O1287" i="2"/>
  <c r="M1287" i="2"/>
  <c r="N1287" i="2" s="1"/>
  <c r="L1287" i="2"/>
  <c r="O1286" i="2"/>
  <c r="M1286" i="2"/>
  <c r="N1286" i="2" s="1"/>
  <c r="L1286" i="2"/>
  <c r="O1285" i="2"/>
  <c r="M1285" i="2"/>
  <c r="N1285" i="2" s="1"/>
  <c r="L1285" i="2"/>
  <c r="G1285" i="2"/>
  <c r="O1284" i="2"/>
  <c r="N1284" i="2"/>
  <c r="M1284" i="2"/>
  <c r="L1284" i="2"/>
  <c r="O1283" i="2"/>
  <c r="M1283" i="2"/>
  <c r="N1283" i="2" s="1"/>
  <c r="L1283" i="2"/>
  <c r="O1282" i="2"/>
  <c r="N1282" i="2"/>
  <c r="M1282" i="2"/>
  <c r="L1282" i="2"/>
  <c r="G1282" i="2"/>
  <c r="O1281" i="2"/>
  <c r="N1281" i="2"/>
  <c r="M1281" i="2"/>
  <c r="L1281" i="2"/>
  <c r="O1280" i="2"/>
  <c r="M1280" i="2"/>
  <c r="N1280" i="2" s="1"/>
  <c r="L1280" i="2"/>
  <c r="O1279" i="2"/>
  <c r="N1279" i="2"/>
  <c r="M1279" i="2"/>
  <c r="L1279" i="2"/>
  <c r="O1278" i="2"/>
  <c r="M1278" i="2"/>
  <c r="N1278" i="2" s="1"/>
  <c r="L1278" i="2"/>
  <c r="O1277" i="2"/>
  <c r="N1277" i="2"/>
  <c r="M1277" i="2"/>
  <c r="L1277" i="2"/>
  <c r="O1276" i="2"/>
  <c r="M1276" i="2"/>
  <c r="N1276" i="2" s="1"/>
  <c r="L1276" i="2"/>
  <c r="O1275" i="2"/>
  <c r="N1275" i="2"/>
  <c r="M1275" i="2"/>
  <c r="L1275" i="2"/>
  <c r="O1274" i="2"/>
  <c r="M1274" i="2"/>
  <c r="N1274" i="2" s="1"/>
  <c r="L1274" i="2"/>
  <c r="O1273" i="2"/>
  <c r="N1273" i="2"/>
  <c r="M1273" i="2"/>
  <c r="L1273" i="2"/>
  <c r="O1272" i="2"/>
  <c r="M1272" i="2"/>
  <c r="N1272" i="2" s="1"/>
  <c r="L1272" i="2"/>
  <c r="O1271" i="2"/>
  <c r="N1271" i="2"/>
  <c r="M1271" i="2"/>
  <c r="L1271" i="2"/>
  <c r="O1270" i="2"/>
  <c r="M1270" i="2"/>
  <c r="N1270" i="2" s="1"/>
  <c r="L1270" i="2"/>
  <c r="O1269" i="2"/>
  <c r="N1269" i="2"/>
  <c r="M1269" i="2"/>
  <c r="L1269" i="2"/>
  <c r="O1268" i="2"/>
  <c r="M1268" i="2"/>
  <c r="N1268" i="2" s="1"/>
  <c r="L1268" i="2"/>
  <c r="O1267" i="2"/>
  <c r="N1267" i="2"/>
  <c r="M1267" i="2"/>
  <c r="L1267" i="2"/>
  <c r="G1267" i="2"/>
  <c r="O1266" i="2"/>
  <c r="N1266" i="2"/>
  <c r="M1266" i="2"/>
  <c r="L1266" i="2"/>
  <c r="N1265" i="2"/>
  <c r="M1265" i="2"/>
  <c r="L1265" i="2"/>
  <c r="O1264" i="2"/>
  <c r="M1264" i="2"/>
  <c r="N1264" i="2" s="1"/>
  <c r="L1264" i="2"/>
  <c r="O1263" i="2"/>
  <c r="N1263" i="2"/>
  <c r="M1263" i="2"/>
  <c r="L1263" i="2"/>
  <c r="O1262" i="2"/>
  <c r="M1262" i="2"/>
  <c r="N1262" i="2" s="1"/>
  <c r="L1262" i="2"/>
  <c r="O1261" i="2"/>
  <c r="N1261" i="2"/>
  <c r="M1261" i="2"/>
  <c r="L1261" i="2"/>
  <c r="O1260" i="2"/>
  <c r="M1260" i="2"/>
  <c r="N1260" i="2" s="1"/>
  <c r="L1260" i="2"/>
  <c r="O1259" i="2"/>
  <c r="N1259" i="2"/>
  <c r="M1259" i="2"/>
  <c r="L1259" i="2"/>
  <c r="O1258" i="2"/>
  <c r="M1258" i="2"/>
  <c r="N1258" i="2" s="1"/>
  <c r="L1258" i="2"/>
  <c r="O1257" i="2"/>
  <c r="N1257" i="2"/>
  <c r="M1257" i="2"/>
  <c r="L1257" i="2"/>
  <c r="O1256" i="2"/>
  <c r="M1256" i="2"/>
  <c r="N1256" i="2" s="1"/>
  <c r="L1256" i="2"/>
  <c r="O1255" i="2"/>
  <c r="N1255" i="2"/>
  <c r="M1255" i="2"/>
  <c r="L1255" i="2"/>
  <c r="M1254" i="2"/>
  <c r="N1254" i="2" s="1"/>
  <c r="L1254" i="2"/>
  <c r="G1254" i="2"/>
  <c r="O1254" i="2" s="1"/>
  <c r="O1253" i="2"/>
  <c r="N1253" i="2"/>
  <c r="M1253" i="2"/>
  <c r="L1253" i="2"/>
  <c r="N1252" i="2"/>
  <c r="M1252" i="2"/>
  <c r="L1252" i="2"/>
  <c r="G1252" i="2"/>
  <c r="O1252" i="2" s="1"/>
  <c r="L1251" i="2"/>
  <c r="H1251" i="2"/>
  <c r="O1251" i="2" s="1"/>
  <c r="G1251" i="2"/>
  <c r="O1250" i="2"/>
  <c r="N1250" i="2"/>
  <c r="M1250" i="2"/>
  <c r="L1250" i="2"/>
  <c r="O1249" i="2"/>
  <c r="M1249" i="2"/>
  <c r="N1249" i="2" s="1"/>
  <c r="L1249" i="2"/>
  <c r="O1248" i="2"/>
  <c r="N1248" i="2"/>
  <c r="M1248" i="2"/>
  <c r="L1248" i="2"/>
  <c r="G1248" i="2"/>
  <c r="O1247" i="2"/>
  <c r="N1247" i="2"/>
  <c r="M1247" i="2"/>
  <c r="L1247" i="2"/>
  <c r="O1246" i="2"/>
  <c r="N1246" i="2"/>
  <c r="M1246" i="2"/>
  <c r="L1246" i="2"/>
  <c r="O1245" i="2"/>
  <c r="N1245" i="2"/>
  <c r="M1245" i="2"/>
  <c r="L1245" i="2"/>
  <c r="O1244" i="2"/>
  <c r="N1244" i="2"/>
  <c r="M1244" i="2"/>
  <c r="L1244" i="2"/>
  <c r="N1243" i="2"/>
  <c r="M1243" i="2"/>
  <c r="L1243" i="2"/>
  <c r="G1243" i="2"/>
  <c r="O1243" i="2" s="1"/>
  <c r="M1242" i="2"/>
  <c r="N1242" i="2" s="1"/>
  <c r="L1242" i="2"/>
  <c r="G1242" i="2"/>
  <c r="O1242" i="2" s="1"/>
  <c r="O1241" i="2"/>
  <c r="M1241" i="2"/>
  <c r="N1241" i="2" s="1"/>
  <c r="L1241" i="2"/>
  <c r="O1240" i="2"/>
  <c r="N1240" i="2"/>
  <c r="M1240" i="2"/>
  <c r="L1240" i="2"/>
  <c r="G1240" i="2"/>
  <c r="O1239" i="2"/>
  <c r="N1239" i="2"/>
  <c r="M1239" i="2"/>
  <c r="L1239" i="2"/>
  <c r="O1238" i="2"/>
  <c r="M1238" i="2"/>
  <c r="N1238" i="2" s="1"/>
  <c r="L1238" i="2"/>
  <c r="O1237" i="2"/>
  <c r="N1237" i="2"/>
  <c r="M1237" i="2"/>
  <c r="L1237" i="2"/>
  <c r="O1236" i="2"/>
  <c r="M1236" i="2"/>
  <c r="N1236" i="2" s="1"/>
  <c r="L1236" i="2"/>
  <c r="O1235" i="2"/>
  <c r="N1235" i="2"/>
  <c r="M1235" i="2"/>
  <c r="L1235" i="2"/>
  <c r="O1234" i="2"/>
  <c r="M1234" i="2"/>
  <c r="N1234" i="2" s="1"/>
  <c r="L1234" i="2"/>
  <c r="O1233" i="2"/>
  <c r="N1233" i="2"/>
  <c r="M1233" i="2"/>
  <c r="L1233" i="2"/>
  <c r="O1232" i="2"/>
  <c r="M1232" i="2"/>
  <c r="N1232" i="2" s="1"/>
  <c r="L1232" i="2"/>
  <c r="O1231" i="2"/>
  <c r="N1231" i="2"/>
  <c r="M1231" i="2"/>
  <c r="L1231" i="2"/>
  <c r="M1230" i="2"/>
  <c r="N1230" i="2" s="1"/>
  <c r="L1230" i="2"/>
  <c r="G1230" i="2"/>
  <c r="O1230" i="2" s="1"/>
  <c r="O1229" i="2"/>
  <c r="N1229" i="2"/>
  <c r="M1229" i="2"/>
  <c r="L1229" i="2"/>
  <c r="O1228" i="2"/>
  <c r="N1228" i="2"/>
  <c r="M1228" i="2"/>
  <c r="L1228" i="2"/>
  <c r="O1227" i="2"/>
  <c r="N1227" i="2"/>
  <c r="M1227" i="2"/>
  <c r="L1227" i="2"/>
  <c r="L1226" i="2"/>
  <c r="H1226" i="2"/>
  <c r="M1226" i="2" s="1"/>
  <c r="N1226" i="2" s="1"/>
  <c r="O1225" i="2"/>
  <c r="N1225" i="2"/>
  <c r="M1225" i="2"/>
  <c r="L1225" i="2"/>
  <c r="M1224" i="2"/>
  <c r="N1224" i="2" s="1"/>
  <c r="L1224" i="2"/>
  <c r="O1223" i="2"/>
  <c r="N1223" i="2"/>
  <c r="M1223" i="2"/>
  <c r="L1223" i="2"/>
  <c r="O1222" i="2"/>
  <c r="M1222" i="2"/>
  <c r="N1222" i="2" s="1"/>
  <c r="L1222" i="2"/>
  <c r="M1221" i="2"/>
  <c r="N1221" i="2" s="1"/>
  <c r="L1221" i="2"/>
  <c r="H1221" i="2"/>
  <c r="O1220" i="2"/>
  <c r="M1220" i="2"/>
  <c r="N1220" i="2" s="1"/>
  <c r="L1220" i="2"/>
  <c r="O1219" i="2"/>
  <c r="N1219" i="2"/>
  <c r="M1219" i="2"/>
  <c r="L1219" i="2"/>
  <c r="O1218" i="2"/>
  <c r="M1218" i="2"/>
  <c r="N1218" i="2" s="1"/>
  <c r="L1218" i="2"/>
  <c r="O1217" i="2"/>
  <c r="N1217" i="2"/>
  <c r="M1217" i="2"/>
  <c r="L1217" i="2"/>
  <c r="O1216" i="2"/>
  <c r="M1216" i="2"/>
  <c r="N1216" i="2" s="1"/>
  <c r="L1216" i="2"/>
  <c r="M1215" i="2"/>
  <c r="N1215" i="2" s="1"/>
  <c r="L1215" i="2"/>
  <c r="O1214" i="2"/>
  <c r="N1214" i="2"/>
  <c r="M1214" i="2"/>
  <c r="L1214" i="2"/>
  <c r="O1213" i="2"/>
  <c r="M1213" i="2"/>
  <c r="N1213" i="2" s="1"/>
  <c r="L1213" i="2"/>
  <c r="M1212" i="2"/>
  <c r="N1212" i="2" s="1"/>
  <c r="L1212" i="2"/>
  <c r="O1211" i="2"/>
  <c r="M1211" i="2"/>
  <c r="N1211" i="2" s="1"/>
  <c r="L1211" i="2"/>
  <c r="O1210" i="2"/>
  <c r="M1210" i="2"/>
  <c r="N1210" i="2" s="1"/>
  <c r="L1210" i="2"/>
  <c r="O1209" i="2"/>
  <c r="M1209" i="2"/>
  <c r="N1209" i="2" s="1"/>
  <c r="L1209" i="2"/>
  <c r="O1208" i="2"/>
  <c r="M1208" i="2"/>
  <c r="N1208" i="2" s="1"/>
  <c r="L1208" i="2"/>
  <c r="O1207" i="2"/>
  <c r="M1207" i="2"/>
  <c r="N1207" i="2" s="1"/>
  <c r="L1207" i="2"/>
  <c r="O1206" i="2"/>
  <c r="M1206" i="2"/>
  <c r="N1206" i="2" s="1"/>
  <c r="L1206" i="2"/>
  <c r="O1205" i="2"/>
  <c r="M1205" i="2"/>
  <c r="N1205" i="2" s="1"/>
  <c r="L1205" i="2"/>
  <c r="O1204" i="2"/>
  <c r="M1204" i="2"/>
  <c r="N1204" i="2" s="1"/>
  <c r="L1204" i="2"/>
  <c r="O1203" i="2"/>
  <c r="M1203" i="2"/>
  <c r="N1203" i="2" s="1"/>
  <c r="L1203" i="2"/>
  <c r="O1202" i="2"/>
  <c r="M1202" i="2"/>
  <c r="N1202" i="2" s="1"/>
  <c r="L1202" i="2"/>
  <c r="O1201" i="2"/>
  <c r="M1201" i="2"/>
  <c r="N1201" i="2" s="1"/>
  <c r="L1201" i="2"/>
  <c r="O1200" i="2"/>
  <c r="M1200" i="2"/>
  <c r="N1200" i="2" s="1"/>
  <c r="L1200" i="2"/>
  <c r="O1199" i="2"/>
  <c r="M1199" i="2"/>
  <c r="N1199" i="2" s="1"/>
  <c r="L1199" i="2"/>
  <c r="L1198" i="2"/>
  <c r="H1198" i="2"/>
  <c r="O1198" i="2" s="1"/>
  <c r="O1197" i="2"/>
  <c r="M1197" i="2"/>
  <c r="N1197" i="2" s="1"/>
  <c r="L1197" i="2"/>
  <c r="O1196" i="2"/>
  <c r="N1196" i="2"/>
  <c r="M1196" i="2"/>
  <c r="L1196" i="2"/>
  <c r="H1196" i="2"/>
  <c r="O1195" i="2"/>
  <c r="N1195" i="2"/>
  <c r="M1195" i="2"/>
  <c r="L1195" i="2"/>
  <c r="O1194" i="2"/>
  <c r="M1194" i="2"/>
  <c r="N1194" i="2" s="1"/>
  <c r="L1194" i="2"/>
  <c r="O1193" i="2"/>
  <c r="N1193" i="2"/>
  <c r="M1193" i="2"/>
  <c r="L1193" i="2"/>
  <c r="O1192" i="2"/>
  <c r="M1192" i="2"/>
  <c r="N1192" i="2" s="1"/>
  <c r="L1192" i="2"/>
  <c r="O1191" i="2"/>
  <c r="N1191" i="2"/>
  <c r="M1191" i="2"/>
  <c r="L1191" i="2"/>
  <c r="O1190" i="2"/>
  <c r="M1190" i="2"/>
  <c r="N1190" i="2" s="1"/>
  <c r="L1190" i="2"/>
  <c r="O1189" i="2"/>
  <c r="N1189" i="2"/>
  <c r="M1189" i="2"/>
  <c r="L1189" i="2"/>
  <c r="O1188" i="2"/>
  <c r="M1188" i="2"/>
  <c r="N1188" i="2" s="1"/>
  <c r="L1188" i="2"/>
  <c r="O1187" i="2"/>
  <c r="N1187" i="2"/>
  <c r="M1187" i="2"/>
  <c r="L1187" i="2"/>
  <c r="O1186" i="2"/>
  <c r="M1186" i="2"/>
  <c r="N1186" i="2" s="1"/>
  <c r="L1186" i="2"/>
  <c r="O1185" i="2"/>
  <c r="N1185" i="2"/>
  <c r="M1185" i="2"/>
  <c r="L1185" i="2"/>
  <c r="O1184" i="2"/>
  <c r="M1184" i="2"/>
  <c r="N1184" i="2" s="1"/>
  <c r="L1184" i="2"/>
  <c r="O1183" i="2"/>
  <c r="N1183" i="2"/>
  <c r="M1183" i="2"/>
  <c r="L1183" i="2"/>
  <c r="O1182" i="2"/>
  <c r="M1182" i="2"/>
  <c r="N1182" i="2" s="1"/>
  <c r="L1182" i="2"/>
  <c r="O1181" i="2"/>
  <c r="N1181" i="2"/>
  <c r="M1181" i="2"/>
  <c r="L1181" i="2"/>
  <c r="O1180" i="2"/>
  <c r="M1180" i="2"/>
  <c r="N1180" i="2" s="1"/>
  <c r="L1180" i="2"/>
  <c r="O1179" i="2"/>
  <c r="N1179" i="2"/>
  <c r="M1179" i="2"/>
  <c r="L1179" i="2"/>
  <c r="O1178" i="2"/>
  <c r="M1178" i="2"/>
  <c r="N1178" i="2" s="1"/>
  <c r="L1178" i="2"/>
  <c r="O1177" i="2"/>
  <c r="N1177" i="2"/>
  <c r="M1177" i="2"/>
  <c r="L1177" i="2"/>
  <c r="O1176" i="2"/>
  <c r="M1176" i="2"/>
  <c r="N1176" i="2" s="1"/>
  <c r="L1176" i="2"/>
  <c r="O1175" i="2"/>
  <c r="N1175" i="2"/>
  <c r="M1175" i="2"/>
  <c r="L1175" i="2"/>
  <c r="O1174" i="2"/>
  <c r="M1174" i="2"/>
  <c r="N1174" i="2" s="1"/>
  <c r="L1174" i="2"/>
  <c r="O1173" i="2"/>
  <c r="N1173" i="2"/>
  <c r="M1173" i="2"/>
  <c r="L1173" i="2"/>
  <c r="O1172" i="2"/>
  <c r="M1172" i="2"/>
  <c r="N1172" i="2" s="1"/>
  <c r="L1172" i="2"/>
  <c r="O1171" i="2"/>
  <c r="N1171" i="2"/>
  <c r="M1171" i="2"/>
  <c r="L1171" i="2"/>
  <c r="O1170" i="2"/>
  <c r="M1170" i="2"/>
  <c r="N1170" i="2" s="1"/>
  <c r="L1170" i="2"/>
  <c r="O1169" i="2"/>
  <c r="N1169" i="2"/>
  <c r="M1169" i="2"/>
  <c r="L1169" i="2"/>
  <c r="O1168" i="2"/>
  <c r="M1168" i="2"/>
  <c r="N1168" i="2" s="1"/>
  <c r="L1168" i="2"/>
  <c r="O1167" i="2"/>
  <c r="N1167" i="2"/>
  <c r="M1167" i="2"/>
  <c r="L1167" i="2"/>
  <c r="O1166" i="2"/>
  <c r="M1166" i="2"/>
  <c r="N1166" i="2" s="1"/>
  <c r="L1166" i="2"/>
  <c r="O1165" i="2"/>
  <c r="N1165" i="2"/>
  <c r="M1165" i="2"/>
  <c r="L1165" i="2"/>
  <c r="O1164" i="2"/>
  <c r="M1164" i="2"/>
  <c r="N1164" i="2" s="1"/>
  <c r="L1164" i="2"/>
  <c r="O1163" i="2"/>
  <c r="N1163" i="2"/>
  <c r="M1163" i="2"/>
  <c r="L1163" i="2"/>
  <c r="O1162" i="2"/>
  <c r="M1162" i="2"/>
  <c r="N1162" i="2" s="1"/>
  <c r="L1162" i="2"/>
  <c r="O1161" i="2"/>
  <c r="N1161" i="2"/>
  <c r="M1161" i="2"/>
  <c r="L1161" i="2"/>
  <c r="O1160" i="2"/>
  <c r="M1160" i="2"/>
  <c r="N1160" i="2" s="1"/>
  <c r="L1160" i="2"/>
  <c r="O1159" i="2"/>
  <c r="N1159" i="2"/>
  <c r="M1159" i="2"/>
  <c r="L1159" i="2"/>
  <c r="O1158" i="2"/>
  <c r="M1158" i="2"/>
  <c r="N1158" i="2" s="1"/>
  <c r="L1158" i="2"/>
  <c r="O1157" i="2"/>
  <c r="N1157" i="2"/>
  <c r="M1157" i="2"/>
  <c r="L1157" i="2"/>
  <c r="O1156" i="2"/>
  <c r="M1156" i="2"/>
  <c r="N1156" i="2" s="1"/>
  <c r="L1156" i="2"/>
  <c r="O1155" i="2"/>
  <c r="N1155" i="2"/>
  <c r="M1155" i="2"/>
  <c r="L1155" i="2"/>
  <c r="O1154" i="2"/>
  <c r="M1154" i="2"/>
  <c r="N1154" i="2" s="1"/>
  <c r="L1154" i="2"/>
  <c r="O1153" i="2"/>
  <c r="N1153" i="2"/>
  <c r="M1153" i="2"/>
  <c r="L1153" i="2"/>
  <c r="O1152" i="2"/>
  <c r="M1152" i="2"/>
  <c r="N1152" i="2" s="1"/>
  <c r="L1152" i="2"/>
  <c r="O1151" i="2"/>
  <c r="N1151" i="2"/>
  <c r="M1151" i="2"/>
  <c r="L1151" i="2"/>
  <c r="O1150" i="2"/>
  <c r="M1150" i="2"/>
  <c r="N1150" i="2" s="1"/>
  <c r="L1150" i="2"/>
  <c r="O1149" i="2"/>
  <c r="N1149" i="2"/>
  <c r="M1149" i="2"/>
  <c r="L1149" i="2"/>
  <c r="O1148" i="2"/>
  <c r="M1148" i="2"/>
  <c r="N1148" i="2" s="1"/>
  <c r="L1148" i="2"/>
  <c r="O1147" i="2"/>
  <c r="N1147" i="2"/>
  <c r="M1147" i="2"/>
  <c r="L1147" i="2"/>
  <c r="O1146" i="2"/>
  <c r="M1146" i="2"/>
  <c r="N1146" i="2" s="1"/>
  <c r="L1146" i="2"/>
  <c r="O1145" i="2"/>
  <c r="N1145" i="2"/>
  <c r="M1145" i="2"/>
  <c r="L1145" i="2"/>
  <c r="O1144" i="2"/>
  <c r="M1144" i="2"/>
  <c r="N1144" i="2" s="1"/>
  <c r="L1144" i="2"/>
  <c r="O1143" i="2"/>
  <c r="N1143" i="2"/>
  <c r="M1143" i="2"/>
  <c r="L1143" i="2"/>
  <c r="O1142" i="2"/>
  <c r="M1142" i="2"/>
  <c r="N1142" i="2" s="1"/>
  <c r="L1142" i="2"/>
  <c r="O1141" i="2"/>
  <c r="N1141" i="2"/>
  <c r="M1141" i="2"/>
  <c r="L1141" i="2"/>
  <c r="H1141" i="2"/>
  <c r="G1141" i="2"/>
  <c r="O1140" i="2"/>
  <c r="M1140" i="2"/>
  <c r="N1140" i="2" s="1"/>
  <c r="L1140" i="2"/>
  <c r="O1139" i="2"/>
  <c r="M1139" i="2"/>
  <c r="N1139" i="2" s="1"/>
  <c r="L1139" i="2"/>
  <c r="O1138" i="2"/>
  <c r="M1138" i="2"/>
  <c r="N1138" i="2" s="1"/>
  <c r="L1138" i="2"/>
  <c r="O1137" i="2"/>
  <c r="M1137" i="2"/>
  <c r="N1137" i="2" s="1"/>
  <c r="L1137" i="2"/>
  <c r="O1136" i="2"/>
  <c r="M1136" i="2"/>
  <c r="N1136" i="2" s="1"/>
  <c r="L1136" i="2"/>
  <c r="O1135" i="2"/>
  <c r="M1135" i="2"/>
  <c r="N1135" i="2" s="1"/>
  <c r="L1135" i="2"/>
  <c r="O1134" i="2"/>
  <c r="M1134" i="2"/>
  <c r="N1134" i="2" s="1"/>
  <c r="L1134" i="2"/>
  <c r="O1133" i="2"/>
  <c r="M1133" i="2"/>
  <c r="N1133" i="2" s="1"/>
  <c r="L1133" i="2"/>
  <c r="O1132" i="2"/>
  <c r="M1132" i="2"/>
  <c r="N1132" i="2" s="1"/>
  <c r="L1132" i="2"/>
  <c r="O1131" i="2"/>
  <c r="M1131" i="2"/>
  <c r="N1131" i="2" s="1"/>
  <c r="L1131" i="2"/>
  <c r="O1130" i="2"/>
  <c r="M1130" i="2"/>
  <c r="N1130" i="2" s="1"/>
  <c r="L1130" i="2"/>
  <c r="O1129" i="2"/>
  <c r="M1129" i="2"/>
  <c r="N1129" i="2" s="1"/>
  <c r="L1129" i="2"/>
  <c r="O1128" i="2"/>
  <c r="M1128" i="2"/>
  <c r="N1128" i="2" s="1"/>
  <c r="L1128" i="2"/>
  <c r="O1127" i="2"/>
  <c r="M1127" i="2"/>
  <c r="N1127" i="2" s="1"/>
  <c r="L1127" i="2"/>
  <c r="O1126" i="2"/>
  <c r="M1126" i="2"/>
  <c r="N1126" i="2" s="1"/>
  <c r="L1126" i="2"/>
  <c r="O1125" i="2"/>
  <c r="M1125" i="2"/>
  <c r="N1125" i="2" s="1"/>
  <c r="L1125" i="2"/>
  <c r="O1124" i="2"/>
  <c r="M1124" i="2"/>
  <c r="N1124" i="2" s="1"/>
  <c r="L1124" i="2"/>
  <c r="O1123" i="2"/>
  <c r="M1123" i="2"/>
  <c r="N1123" i="2" s="1"/>
  <c r="L1123" i="2"/>
  <c r="O1122" i="2"/>
  <c r="M1122" i="2"/>
  <c r="N1122" i="2" s="1"/>
  <c r="L1122" i="2"/>
  <c r="O1121" i="2"/>
  <c r="M1121" i="2"/>
  <c r="N1121" i="2" s="1"/>
  <c r="L1121" i="2"/>
  <c r="O1120" i="2"/>
  <c r="M1120" i="2"/>
  <c r="N1120" i="2" s="1"/>
  <c r="L1120" i="2"/>
  <c r="H1120" i="2"/>
  <c r="O1119" i="2"/>
  <c r="N1119" i="2"/>
  <c r="M1119" i="2"/>
  <c r="L1119" i="2"/>
  <c r="O1118" i="2"/>
  <c r="M1118" i="2"/>
  <c r="N1118" i="2" s="1"/>
  <c r="L1118" i="2"/>
  <c r="O1117" i="2"/>
  <c r="N1117" i="2"/>
  <c r="M1117" i="2"/>
  <c r="L1117" i="2"/>
  <c r="O1116" i="2"/>
  <c r="M1116" i="2"/>
  <c r="N1116" i="2" s="1"/>
  <c r="L1116" i="2"/>
  <c r="O1115" i="2"/>
  <c r="N1115" i="2"/>
  <c r="M1115" i="2"/>
  <c r="L1115" i="2"/>
  <c r="O1114" i="2"/>
  <c r="M1114" i="2"/>
  <c r="N1114" i="2" s="1"/>
  <c r="L1114" i="2"/>
  <c r="O1113" i="2"/>
  <c r="N1113" i="2"/>
  <c r="M1113" i="2"/>
  <c r="L1113" i="2"/>
  <c r="O1112" i="2"/>
  <c r="M1112" i="2"/>
  <c r="N1112" i="2" s="1"/>
  <c r="L1112" i="2"/>
  <c r="O1111" i="2"/>
  <c r="N1111" i="2"/>
  <c r="M1111" i="2"/>
  <c r="L1111" i="2"/>
  <c r="O1110" i="2"/>
  <c r="M1110" i="2"/>
  <c r="N1110" i="2" s="1"/>
  <c r="L1110" i="2"/>
  <c r="O1109" i="2"/>
  <c r="N1109" i="2"/>
  <c r="M1109" i="2"/>
  <c r="L1109" i="2"/>
  <c r="O1108" i="2"/>
  <c r="M1108" i="2"/>
  <c r="N1108" i="2" s="1"/>
  <c r="L1108" i="2"/>
  <c r="O1107" i="2"/>
  <c r="N1107" i="2"/>
  <c r="M1107" i="2"/>
  <c r="L1107" i="2"/>
  <c r="M1106" i="2"/>
  <c r="N1106" i="2" s="1"/>
  <c r="L1106" i="2"/>
  <c r="H1106" i="2"/>
  <c r="O1106" i="2" s="1"/>
  <c r="O1105" i="2"/>
  <c r="M1105" i="2"/>
  <c r="N1105" i="2" s="1"/>
  <c r="L1105" i="2"/>
  <c r="O1104" i="2"/>
  <c r="N1104" i="2"/>
  <c r="M1104" i="2"/>
  <c r="L1104" i="2"/>
  <c r="O1103" i="2"/>
  <c r="M1103" i="2"/>
  <c r="N1103" i="2" s="1"/>
  <c r="L1103" i="2"/>
  <c r="O1102" i="2"/>
  <c r="N1102" i="2"/>
  <c r="M1102" i="2"/>
  <c r="L1102" i="2"/>
  <c r="H1102" i="2"/>
  <c r="O1101" i="2"/>
  <c r="N1101" i="2"/>
  <c r="M1101" i="2"/>
  <c r="L1101" i="2"/>
  <c r="O1100" i="2"/>
  <c r="N1100" i="2"/>
  <c r="M1100" i="2"/>
  <c r="L1100" i="2"/>
  <c r="H1100" i="2"/>
  <c r="O1099" i="2"/>
  <c r="M1099" i="2"/>
  <c r="N1099" i="2" s="1"/>
  <c r="L1099" i="2"/>
  <c r="L1098" i="2"/>
  <c r="H1098" i="2"/>
  <c r="O1098" i="2" s="1"/>
  <c r="O1097" i="2"/>
  <c r="M1097" i="2"/>
  <c r="N1097" i="2" s="1"/>
  <c r="L1097" i="2"/>
  <c r="O1096" i="2"/>
  <c r="N1096" i="2"/>
  <c r="M1096" i="2"/>
  <c r="L1096" i="2"/>
  <c r="O1095" i="2"/>
  <c r="M1095" i="2"/>
  <c r="N1095" i="2" s="1"/>
  <c r="L1095" i="2"/>
  <c r="O1094" i="2"/>
  <c r="N1094" i="2"/>
  <c r="M1094" i="2"/>
  <c r="L1094" i="2"/>
  <c r="O1093" i="2"/>
  <c r="M1093" i="2"/>
  <c r="N1093" i="2" s="1"/>
  <c r="L1093" i="2"/>
  <c r="O1092" i="2"/>
  <c r="N1092" i="2"/>
  <c r="M1092" i="2"/>
  <c r="L1092" i="2"/>
  <c r="O1091" i="2"/>
  <c r="M1091" i="2"/>
  <c r="N1091" i="2" s="1"/>
  <c r="L1091" i="2"/>
  <c r="O1090" i="2"/>
  <c r="N1090" i="2"/>
  <c r="M1090" i="2"/>
  <c r="L1090" i="2"/>
  <c r="O1089" i="2"/>
  <c r="M1089" i="2"/>
  <c r="N1089" i="2" s="1"/>
  <c r="L1089" i="2"/>
  <c r="O1088" i="2"/>
  <c r="N1088" i="2"/>
  <c r="M1088" i="2"/>
  <c r="L1088" i="2"/>
  <c r="O1087" i="2"/>
  <c r="M1087" i="2"/>
  <c r="N1087" i="2" s="1"/>
  <c r="L1087" i="2"/>
  <c r="O1086" i="2"/>
  <c r="N1086" i="2"/>
  <c r="M1086" i="2"/>
  <c r="L1086" i="2"/>
  <c r="O1085" i="2"/>
  <c r="M1085" i="2"/>
  <c r="N1085" i="2" s="1"/>
  <c r="L1085" i="2"/>
  <c r="O1084" i="2"/>
  <c r="N1084" i="2"/>
  <c r="M1084" i="2"/>
  <c r="L1084" i="2"/>
  <c r="O1083" i="2"/>
  <c r="M1083" i="2"/>
  <c r="N1083" i="2" s="1"/>
  <c r="L1083" i="2"/>
  <c r="O1082" i="2"/>
  <c r="N1082" i="2"/>
  <c r="M1082" i="2"/>
  <c r="L1082" i="2"/>
  <c r="O1081" i="2"/>
  <c r="M1081" i="2"/>
  <c r="N1081" i="2" s="1"/>
  <c r="L1081" i="2"/>
  <c r="O1080" i="2"/>
  <c r="N1080" i="2"/>
  <c r="M1080" i="2"/>
  <c r="L1080" i="2"/>
  <c r="O1079" i="2"/>
  <c r="M1079" i="2"/>
  <c r="N1079" i="2" s="1"/>
  <c r="L1079" i="2"/>
  <c r="O1078" i="2"/>
  <c r="N1078" i="2"/>
  <c r="M1078" i="2"/>
  <c r="L1078" i="2"/>
  <c r="O1077" i="2"/>
  <c r="M1077" i="2"/>
  <c r="N1077" i="2" s="1"/>
  <c r="L1077" i="2"/>
  <c r="O1076" i="2"/>
  <c r="N1076" i="2"/>
  <c r="M1076" i="2"/>
  <c r="L1076" i="2"/>
  <c r="O1075" i="2"/>
  <c r="M1075" i="2"/>
  <c r="N1075" i="2" s="1"/>
  <c r="L1075" i="2"/>
  <c r="O1074" i="2"/>
  <c r="N1074" i="2"/>
  <c r="M1074" i="2"/>
  <c r="L1074" i="2"/>
  <c r="O1073" i="2"/>
  <c r="M1073" i="2"/>
  <c r="N1073" i="2" s="1"/>
  <c r="L1073" i="2"/>
  <c r="O1072" i="2"/>
  <c r="N1072" i="2"/>
  <c r="M1072" i="2"/>
  <c r="L1072" i="2"/>
  <c r="O1071" i="2"/>
  <c r="M1071" i="2"/>
  <c r="N1071" i="2" s="1"/>
  <c r="L1071" i="2"/>
  <c r="O1070" i="2"/>
  <c r="N1070" i="2"/>
  <c r="M1070" i="2"/>
  <c r="L1070" i="2"/>
  <c r="O1069" i="2"/>
  <c r="M1069" i="2"/>
  <c r="N1069" i="2" s="1"/>
  <c r="L1069" i="2"/>
  <c r="O1068" i="2"/>
  <c r="N1068" i="2"/>
  <c r="M1068" i="2"/>
  <c r="L1068" i="2"/>
  <c r="M1067" i="2"/>
  <c r="N1067" i="2" s="1"/>
  <c r="L1067" i="2"/>
  <c r="H1067" i="2"/>
  <c r="O1067" i="2" s="1"/>
  <c r="O1066" i="2"/>
  <c r="M1066" i="2"/>
  <c r="N1066" i="2" s="1"/>
  <c r="L1066" i="2"/>
  <c r="O1065" i="2"/>
  <c r="N1065" i="2"/>
  <c r="M1065" i="2"/>
  <c r="L1065" i="2"/>
  <c r="O1064" i="2"/>
  <c r="M1064" i="2"/>
  <c r="N1064" i="2" s="1"/>
  <c r="L1064" i="2"/>
  <c r="O1063" i="2"/>
  <c r="N1063" i="2"/>
  <c r="M1063" i="2"/>
  <c r="L1063" i="2"/>
  <c r="O1062" i="2"/>
  <c r="M1062" i="2"/>
  <c r="N1062" i="2" s="1"/>
  <c r="L1062" i="2"/>
  <c r="O1061" i="2"/>
  <c r="N1061" i="2"/>
  <c r="M1061" i="2"/>
  <c r="L1061" i="2"/>
  <c r="H1061" i="2"/>
  <c r="L1060" i="2"/>
  <c r="H1060" i="2"/>
  <c r="O1060" i="2" s="1"/>
  <c r="O1059" i="2"/>
  <c r="M1059" i="2"/>
  <c r="N1059" i="2" s="1"/>
  <c r="L1059" i="2"/>
  <c r="O1058" i="2"/>
  <c r="M1058" i="2"/>
  <c r="N1058" i="2" s="1"/>
  <c r="L1058" i="2"/>
  <c r="O1057" i="2"/>
  <c r="M1057" i="2"/>
  <c r="N1057" i="2" s="1"/>
  <c r="L1057" i="2"/>
  <c r="O1056" i="2"/>
  <c r="M1056" i="2"/>
  <c r="N1056" i="2" s="1"/>
  <c r="L1056" i="2"/>
  <c r="O1055" i="2"/>
  <c r="M1055" i="2"/>
  <c r="N1055" i="2" s="1"/>
  <c r="L1055" i="2"/>
  <c r="O1054" i="2"/>
  <c r="M1054" i="2"/>
  <c r="N1054" i="2" s="1"/>
  <c r="L1054" i="2"/>
  <c r="O1053" i="2"/>
  <c r="M1053" i="2"/>
  <c r="N1053" i="2" s="1"/>
  <c r="L1053" i="2"/>
  <c r="O1052" i="2"/>
  <c r="M1052" i="2"/>
  <c r="N1052" i="2" s="1"/>
  <c r="L1052" i="2"/>
  <c r="H1052" i="2"/>
  <c r="O1051" i="2"/>
  <c r="N1051" i="2"/>
  <c r="M1051" i="2"/>
  <c r="L1051" i="2"/>
  <c r="H1051" i="2"/>
  <c r="O1050" i="2"/>
  <c r="N1050" i="2"/>
  <c r="M1050" i="2"/>
  <c r="L1050" i="2"/>
  <c r="O1049" i="2"/>
  <c r="M1049" i="2"/>
  <c r="N1049" i="2" s="1"/>
  <c r="L1049" i="2"/>
  <c r="O1048" i="2"/>
  <c r="N1048" i="2"/>
  <c r="M1048" i="2"/>
  <c r="L1048" i="2"/>
  <c r="O1047" i="2"/>
  <c r="M1047" i="2"/>
  <c r="N1047" i="2" s="1"/>
  <c r="L1047" i="2"/>
  <c r="O1046" i="2"/>
  <c r="N1046" i="2"/>
  <c r="M1046" i="2"/>
  <c r="L1046" i="2"/>
  <c r="H1046" i="2"/>
  <c r="O1045" i="2"/>
  <c r="N1045" i="2"/>
  <c r="M1045" i="2"/>
  <c r="L1045" i="2"/>
  <c r="O1044" i="2"/>
  <c r="N1044" i="2"/>
  <c r="M1044" i="2"/>
  <c r="L1044" i="2"/>
  <c r="L1043" i="2"/>
  <c r="H1043" i="2"/>
  <c r="O1043" i="2" s="1"/>
  <c r="O1042" i="2"/>
  <c r="M1042" i="2"/>
  <c r="N1042" i="2" s="1"/>
  <c r="L1042" i="2"/>
  <c r="O1041" i="2"/>
  <c r="M1041" i="2"/>
  <c r="N1041" i="2" s="1"/>
  <c r="L1041" i="2"/>
  <c r="L1040" i="2"/>
  <c r="H1040" i="2"/>
  <c r="O1040" i="2" s="1"/>
  <c r="O1039" i="2"/>
  <c r="M1039" i="2"/>
  <c r="N1039" i="2" s="1"/>
  <c r="L1039" i="2"/>
  <c r="O1038" i="2"/>
  <c r="N1038" i="2"/>
  <c r="M1038" i="2"/>
  <c r="L1038" i="2"/>
  <c r="O1037" i="2"/>
  <c r="M1037" i="2"/>
  <c r="N1037" i="2" s="1"/>
  <c r="L1037" i="2"/>
  <c r="O1036" i="2"/>
  <c r="N1036" i="2"/>
  <c r="M1036" i="2"/>
  <c r="L1036" i="2"/>
  <c r="O1035" i="2"/>
  <c r="M1035" i="2"/>
  <c r="N1035" i="2" s="1"/>
  <c r="L1035" i="2"/>
  <c r="O1034" i="2"/>
  <c r="N1034" i="2"/>
  <c r="M1034" i="2"/>
  <c r="L1034" i="2"/>
  <c r="O1033" i="2"/>
  <c r="M1033" i="2"/>
  <c r="N1033" i="2" s="1"/>
  <c r="L1033" i="2"/>
  <c r="O1032" i="2"/>
  <c r="N1032" i="2"/>
  <c r="M1032" i="2"/>
  <c r="L1032" i="2"/>
  <c r="M1031" i="2"/>
  <c r="N1031" i="2" s="1"/>
  <c r="L1031" i="2"/>
  <c r="G1031" i="2"/>
  <c r="O1031" i="2" s="1"/>
  <c r="O1030" i="2"/>
  <c r="M1030" i="2"/>
  <c r="N1030" i="2" s="1"/>
  <c r="L1030" i="2"/>
  <c r="O1029" i="2"/>
  <c r="N1029" i="2"/>
  <c r="M1029" i="2"/>
  <c r="L1029" i="2"/>
  <c r="O1028" i="2"/>
  <c r="M1028" i="2"/>
  <c r="N1028" i="2" s="1"/>
  <c r="L1028" i="2"/>
  <c r="O1027" i="2"/>
  <c r="N1027" i="2"/>
  <c r="M1027" i="2"/>
  <c r="L1027" i="2"/>
  <c r="O1026" i="2"/>
  <c r="M1026" i="2"/>
  <c r="N1026" i="2" s="1"/>
  <c r="L1026" i="2"/>
  <c r="O1025" i="2"/>
  <c r="N1025" i="2"/>
  <c r="M1025" i="2"/>
  <c r="L1025" i="2"/>
  <c r="O1024" i="2"/>
  <c r="M1024" i="2"/>
  <c r="N1024" i="2" s="1"/>
  <c r="L1024" i="2"/>
  <c r="O1023" i="2"/>
  <c r="N1023" i="2"/>
  <c r="M1023" i="2"/>
  <c r="L1023" i="2"/>
  <c r="G1023" i="2"/>
  <c r="O1022" i="2"/>
  <c r="N1022" i="2"/>
  <c r="M1022" i="2"/>
  <c r="L1022" i="2"/>
  <c r="O1021" i="2"/>
  <c r="N1021" i="2"/>
  <c r="M1021" i="2"/>
  <c r="L1021" i="2"/>
  <c r="G1021" i="2"/>
  <c r="O1020" i="2"/>
  <c r="M1020" i="2"/>
  <c r="N1020" i="2" s="1"/>
  <c r="L1020" i="2"/>
  <c r="G1020" i="2"/>
  <c r="O1019" i="2"/>
  <c r="N1019" i="2"/>
  <c r="M1019" i="2"/>
  <c r="L1019" i="2"/>
  <c r="O1018" i="2"/>
  <c r="M1018" i="2"/>
  <c r="N1018" i="2" s="1"/>
  <c r="L1018" i="2"/>
  <c r="O1017" i="2"/>
  <c r="N1017" i="2"/>
  <c r="M1017" i="2"/>
  <c r="L1017" i="2"/>
  <c r="O1016" i="2"/>
  <c r="M1016" i="2"/>
  <c r="N1016" i="2" s="1"/>
  <c r="L1016" i="2"/>
  <c r="O1015" i="2"/>
  <c r="N1015" i="2"/>
  <c r="M1015" i="2"/>
  <c r="L1015" i="2"/>
  <c r="O1014" i="2"/>
  <c r="M1014" i="2"/>
  <c r="N1014" i="2" s="1"/>
  <c r="L1014" i="2"/>
  <c r="O1013" i="2"/>
  <c r="N1013" i="2"/>
  <c r="M1013" i="2"/>
  <c r="L1013" i="2"/>
  <c r="G1013" i="2"/>
  <c r="O1012" i="2"/>
  <c r="N1012" i="2"/>
  <c r="M1012" i="2"/>
  <c r="L1012" i="2"/>
  <c r="M1011" i="2"/>
  <c r="N1011" i="2" s="1"/>
  <c r="L1011" i="2"/>
  <c r="G1011" i="2"/>
  <c r="O1011" i="2" s="1"/>
  <c r="O1010" i="2"/>
  <c r="N1010" i="2"/>
  <c r="M1010" i="2"/>
  <c r="L1010" i="2"/>
  <c r="G1010" i="2"/>
  <c r="O1009" i="2"/>
  <c r="M1009" i="2"/>
  <c r="N1009" i="2" s="1"/>
  <c r="L1009" i="2"/>
  <c r="G1009" i="2"/>
  <c r="O1008" i="2"/>
  <c r="N1008" i="2"/>
  <c r="M1008" i="2"/>
  <c r="L1008" i="2"/>
  <c r="O1007" i="2"/>
  <c r="M1007" i="2"/>
  <c r="N1007" i="2" s="1"/>
  <c r="L1007" i="2"/>
  <c r="O1006" i="2"/>
  <c r="N1006" i="2"/>
  <c r="M1006" i="2"/>
  <c r="L1006" i="2"/>
  <c r="H1006" i="2"/>
  <c r="O1005" i="2"/>
  <c r="N1005" i="2"/>
  <c r="M1005" i="2"/>
  <c r="L1005" i="2"/>
  <c r="H1005" i="2"/>
  <c r="O1004" i="2"/>
  <c r="N1004" i="2"/>
  <c r="M1004" i="2"/>
  <c r="L1004" i="2"/>
  <c r="O1003" i="2"/>
  <c r="N1003" i="2"/>
  <c r="M1003" i="2"/>
  <c r="L1003" i="2"/>
  <c r="O1002" i="2"/>
  <c r="N1002" i="2"/>
  <c r="M1002" i="2"/>
  <c r="L1002" i="2"/>
  <c r="O1001" i="2"/>
  <c r="N1001" i="2"/>
  <c r="M1001" i="2"/>
  <c r="L1001" i="2"/>
  <c r="O1000" i="2"/>
  <c r="N1000" i="2"/>
  <c r="M1000" i="2"/>
  <c r="L1000" i="2"/>
  <c r="O999" i="2"/>
  <c r="N999" i="2"/>
  <c r="M999" i="2"/>
  <c r="L999" i="2"/>
  <c r="L998" i="2"/>
  <c r="H998" i="2"/>
  <c r="M998" i="2" s="1"/>
  <c r="N998" i="2" s="1"/>
  <c r="G998" i="2"/>
  <c r="O998" i="2" s="1"/>
  <c r="O997" i="2"/>
  <c r="N997" i="2"/>
  <c r="M997" i="2"/>
  <c r="L997" i="2"/>
  <c r="O996" i="2"/>
  <c r="M996" i="2"/>
  <c r="N996" i="2" s="1"/>
  <c r="L996" i="2"/>
  <c r="O995" i="2"/>
  <c r="N995" i="2"/>
  <c r="M995" i="2"/>
  <c r="L995" i="2"/>
  <c r="H995" i="2"/>
  <c r="O994" i="2"/>
  <c r="N994" i="2"/>
  <c r="M994" i="2"/>
  <c r="L994" i="2"/>
  <c r="O993" i="2"/>
  <c r="M993" i="2"/>
  <c r="N993" i="2" s="1"/>
  <c r="L993" i="2"/>
  <c r="O992" i="2"/>
  <c r="N992" i="2"/>
  <c r="M992" i="2"/>
  <c r="L992" i="2"/>
  <c r="O991" i="2"/>
  <c r="M991" i="2"/>
  <c r="N991" i="2" s="1"/>
  <c r="L991" i="2"/>
  <c r="O990" i="2"/>
  <c r="N990" i="2"/>
  <c r="M990" i="2"/>
  <c r="L990" i="2"/>
  <c r="O989" i="2"/>
  <c r="M989" i="2"/>
  <c r="N989" i="2" s="1"/>
  <c r="L989" i="2"/>
  <c r="O988" i="2"/>
  <c r="N988" i="2"/>
  <c r="M988" i="2"/>
  <c r="L988" i="2"/>
  <c r="O987" i="2"/>
  <c r="M987" i="2"/>
  <c r="N987" i="2" s="1"/>
  <c r="L987" i="2"/>
  <c r="O986" i="2"/>
  <c r="N986" i="2"/>
  <c r="M986" i="2"/>
  <c r="L986" i="2"/>
  <c r="O985" i="2"/>
  <c r="M985" i="2"/>
  <c r="N985" i="2" s="1"/>
  <c r="L985" i="2"/>
  <c r="O984" i="2"/>
  <c r="N984" i="2"/>
  <c r="M984" i="2"/>
  <c r="L984" i="2"/>
  <c r="O983" i="2"/>
  <c r="M983" i="2"/>
  <c r="N983" i="2" s="1"/>
  <c r="L983" i="2"/>
  <c r="O982" i="2"/>
  <c r="N982" i="2"/>
  <c r="M982" i="2"/>
  <c r="L982" i="2"/>
  <c r="O981" i="2"/>
  <c r="M981" i="2"/>
  <c r="N981" i="2" s="1"/>
  <c r="L981" i="2"/>
  <c r="O980" i="2"/>
  <c r="N980" i="2"/>
  <c r="M980" i="2"/>
  <c r="L980" i="2"/>
  <c r="O979" i="2"/>
  <c r="M979" i="2"/>
  <c r="N979" i="2" s="1"/>
  <c r="L979" i="2"/>
  <c r="O978" i="2"/>
  <c r="N978" i="2"/>
  <c r="M978" i="2"/>
  <c r="L978" i="2"/>
  <c r="O977" i="2"/>
  <c r="M977" i="2"/>
  <c r="N977" i="2" s="1"/>
  <c r="L977" i="2"/>
  <c r="O976" i="2"/>
  <c r="N976" i="2"/>
  <c r="M976" i="2"/>
  <c r="L976" i="2"/>
  <c r="O975" i="2"/>
  <c r="M975" i="2"/>
  <c r="N975" i="2" s="1"/>
  <c r="L975" i="2"/>
  <c r="O974" i="2"/>
  <c r="N974" i="2"/>
  <c r="M974" i="2"/>
  <c r="L974" i="2"/>
  <c r="O973" i="2"/>
  <c r="M973" i="2"/>
  <c r="N973" i="2" s="1"/>
  <c r="L973" i="2"/>
  <c r="O972" i="2"/>
  <c r="N972" i="2"/>
  <c r="M972" i="2"/>
  <c r="L972" i="2"/>
  <c r="L971" i="2"/>
  <c r="H971" i="2"/>
  <c r="O971" i="2" s="1"/>
  <c r="O970" i="2"/>
  <c r="N970" i="2"/>
  <c r="M970" i="2"/>
  <c r="L970" i="2"/>
  <c r="O969" i="2"/>
  <c r="N969" i="2"/>
  <c r="M969" i="2"/>
  <c r="L969" i="2"/>
  <c r="O968" i="2"/>
  <c r="N968" i="2"/>
  <c r="M968" i="2"/>
  <c r="L968" i="2"/>
  <c r="O967" i="2"/>
  <c r="N967" i="2"/>
  <c r="M967" i="2"/>
  <c r="L967" i="2"/>
  <c r="O966" i="2"/>
  <c r="N966" i="2"/>
  <c r="M966" i="2"/>
  <c r="L966" i="2"/>
  <c r="O965" i="2"/>
  <c r="N965" i="2"/>
  <c r="M965" i="2"/>
  <c r="L965" i="2"/>
  <c r="O964" i="2"/>
  <c r="N964" i="2"/>
  <c r="M964" i="2"/>
  <c r="L964" i="2"/>
  <c r="H964" i="2"/>
  <c r="O963" i="2"/>
  <c r="M963" i="2"/>
  <c r="N963" i="2" s="1"/>
  <c r="L963" i="2"/>
  <c r="O962" i="2"/>
  <c r="M962" i="2"/>
  <c r="N962" i="2" s="1"/>
  <c r="L962" i="2"/>
  <c r="O961" i="2"/>
  <c r="M961" i="2"/>
  <c r="N961" i="2" s="1"/>
  <c r="L961" i="2"/>
  <c r="O960" i="2"/>
  <c r="M960" i="2"/>
  <c r="N960" i="2" s="1"/>
  <c r="L960" i="2"/>
  <c r="O959" i="2"/>
  <c r="M959" i="2"/>
  <c r="N959" i="2" s="1"/>
  <c r="L959" i="2"/>
  <c r="O958" i="2"/>
  <c r="M958" i="2"/>
  <c r="N958" i="2" s="1"/>
  <c r="L958" i="2"/>
  <c r="O957" i="2"/>
  <c r="M957" i="2"/>
  <c r="N957" i="2" s="1"/>
  <c r="L957" i="2"/>
  <c r="O956" i="2"/>
  <c r="M956" i="2"/>
  <c r="N956" i="2" s="1"/>
  <c r="L956" i="2"/>
  <c r="O955" i="2"/>
  <c r="M955" i="2"/>
  <c r="N955" i="2" s="1"/>
  <c r="L955" i="2"/>
  <c r="O954" i="2"/>
  <c r="M954" i="2"/>
  <c r="N954" i="2" s="1"/>
  <c r="L954" i="2"/>
  <c r="O953" i="2"/>
  <c r="M953" i="2"/>
  <c r="N953" i="2" s="1"/>
  <c r="L953" i="2"/>
  <c r="O952" i="2"/>
  <c r="M952" i="2"/>
  <c r="N952" i="2" s="1"/>
  <c r="L952" i="2"/>
  <c r="O951" i="2"/>
  <c r="M951" i="2"/>
  <c r="N951" i="2" s="1"/>
  <c r="L951" i="2"/>
  <c r="O950" i="2"/>
  <c r="M950" i="2"/>
  <c r="N950" i="2" s="1"/>
  <c r="L950" i="2"/>
  <c r="O949" i="2"/>
  <c r="M949" i="2"/>
  <c r="N949" i="2" s="1"/>
  <c r="L949" i="2"/>
  <c r="O948" i="2"/>
  <c r="M948" i="2"/>
  <c r="N948" i="2" s="1"/>
  <c r="L948" i="2"/>
  <c r="O947" i="2"/>
  <c r="M947" i="2"/>
  <c r="N947" i="2" s="1"/>
  <c r="L947" i="2"/>
  <c r="O946" i="2"/>
  <c r="M946" i="2"/>
  <c r="N946" i="2" s="1"/>
  <c r="L946" i="2"/>
  <c r="O945" i="2"/>
  <c r="M945" i="2"/>
  <c r="N945" i="2" s="1"/>
  <c r="L945" i="2"/>
  <c r="O944" i="2"/>
  <c r="M944" i="2"/>
  <c r="N944" i="2" s="1"/>
  <c r="L944" i="2"/>
  <c r="O943" i="2"/>
  <c r="M943" i="2"/>
  <c r="N943" i="2" s="1"/>
  <c r="L943" i="2"/>
  <c r="L942" i="2"/>
  <c r="H942" i="2"/>
  <c r="O942" i="2" s="1"/>
  <c r="O941" i="2"/>
  <c r="M941" i="2"/>
  <c r="N941" i="2" s="1"/>
  <c r="L941" i="2"/>
  <c r="O940" i="2"/>
  <c r="N940" i="2"/>
  <c r="M940" i="2"/>
  <c r="L940" i="2"/>
  <c r="O939" i="2"/>
  <c r="M939" i="2"/>
  <c r="N939" i="2" s="1"/>
  <c r="L939" i="2"/>
  <c r="O938" i="2"/>
  <c r="N938" i="2"/>
  <c r="M938" i="2"/>
  <c r="L938" i="2"/>
  <c r="O937" i="2"/>
  <c r="M937" i="2"/>
  <c r="N937" i="2" s="1"/>
  <c r="L937" i="2"/>
  <c r="O936" i="2"/>
  <c r="N936" i="2"/>
  <c r="M936" i="2"/>
  <c r="L936" i="2"/>
  <c r="O935" i="2"/>
  <c r="M935" i="2"/>
  <c r="N935" i="2" s="1"/>
  <c r="L935" i="2"/>
  <c r="O934" i="2"/>
  <c r="N934" i="2"/>
  <c r="M934" i="2"/>
  <c r="L934" i="2"/>
  <c r="O933" i="2"/>
  <c r="M933" i="2"/>
  <c r="N933" i="2" s="1"/>
  <c r="L933" i="2"/>
  <c r="O932" i="2"/>
  <c r="N932" i="2"/>
  <c r="M932" i="2"/>
  <c r="L932" i="2"/>
  <c r="O931" i="2"/>
  <c r="M931" i="2"/>
  <c r="N931" i="2" s="1"/>
  <c r="L931" i="2"/>
  <c r="O930" i="2"/>
  <c r="N930" i="2"/>
  <c r="M930" i="2"/>
  <c r="L930" i="2"/>
  <c r="O929" i="2"/>
  <c r="M929" i="2"/>
  <c r="N929" i="2" s="1"/>
  <c r="L929" i="2"/>
  <c r="O928" i="2"/>
  <c r="N928" i="2"/>
  <c r="M928" i="2"/>
  <c r="L928" i="2"/>
  <c r="O927" i="2"/>
  <c r="M927" i="2"/>
  <c r="N927" i="2" s="1"/>
  <c r="L927" i="2"/>
  <c r="O926" i="2"/>
  <c r="N926" i="2"/>
  <c r="M926" i="2"/>
  <c r="L926" i="2"/>
  <c r="O925" i="2"/>
  <c r="M925" i="2"/>
  <c r="N925" i="2" s="1"/>
  <c r="L925" i="2"/>
  <c r="L924" i="2"/>
  <c r="H924" i="2"/>
  <c r="M924" i="2" s="1"/>
  <c r="N924" i="2" s="1"/>
  <c r="O923" i="2"/>
  <c r="M923" i="2"/>
  <c r="N923" i="2" s="1"/>
  <c r="L923" i="2"/>
  <c r="O922" i="2"/>
  <c r="N922" i="2"/>
  <c r="M922" i="2"/>
  <c r="L922" i="2"/>
  <c r="O921" i="2"/>
  <c r="M921" i="2"/>
  <c r="N921" i="2" s="1"/>
  <c r="L921" i="2"/>
  <c r="O920" i="2"/>
  <c r="N920" i="2"/>
  <c r="M920" i="2"/>
  <c r="L920" i="2"/>
  <c r="O919" i="2"/>
  <c r="M919" i="2"/>
  <c r="N919" i="2" s="1"/>
  <c r="L919" i="2"/>
  <c r="O918" i="2"/>
  <c r="N918" i="2"/>
  <c r="M918" i="2"/>
  <c r="L918" i="2"/>
  <c r="M917" i="2"/>
  <c r="N917" i="2" s="1"/>
  <c r="L917" i="2"/>
  <c r="H917" i="2"/>
  <c r="O916" i="2"/>
  <c r="N916" i="2"/>
  <c r="M916" i="2"/>
  <c r="L916" i="2"/>
  <c r="O915" i="2"/>
  <c r="M915" i="2"/>
  <c r="N915" i="2" s="1"/>
  <c r="L915" i="2"/>
  <c r="O914" i="2"/>
  <c r="N914" i="2"/>
  <c r="M914" i="2"/>
  <c r="L914" i="2"/>
  <c r="O913" i="2"/>
  <c r="M913" i="2"/>
  <c r="N913" i="2" s="1"/>
  <c r="L913" i="2"/>
  <c r="O912" i="2"/>
  <c r="N912" i="2"/>
  <c r="M912" i="2"/>
  <c r="L912" i="2"/>
  <c r="O911" i="2"/>
  <c r="M911" i="2"/>
  <c r="N911" i="2" s="1"/>
  <c r="L911" i="2"/>
  <c r="O910" i="2"/>
  <c r="N910" i="2"/>
  <c r="M910" i="2"/>
  <c r="L910" i="2"/>
  <c r="O909" i="2"/>
  <c r="M909" i="2"/>
  <c r="N909" i="2" s="1"/>
  <c r="L909" i="2"/>
  <c r="O908" i="2"/>
  <c r="N908" i="2"/>
  <c r="M908" i="2"/>
  <c r="L908" i="2"/>
  <c r="O907" i="2"/>
  <c r="M907" i="2"/>
  <c r="N907" i="2" s="1"/>
  <c r="L907" i="2"/>
  <c r="O906" i="2"/>
  <c r="N906" i="2"/>
  <c r="M906" i="2"/>
  <c r="L906" i="2"/>
  <c r="O905" i="2"/>
  <c r="M905" i="2"/>
  <c r="N905" i="2" s="1"/>
  <c r="L905" i="2"/>
  <c r="O904" i="2"/>
  <c r="N904" i="2"/>
  <c r="M904" i="2"/>
  <c r="L904" i="2"/>
  <c r="O903" i="2"/>
  <c r="M903" i="2"/>
  <c r="N903" i="2" s="1"/>
  <c r="L903" i="2"/>
  <c r="L902" i="2"/>
  <c r="H902" i="2"/>
  <c r="M902" i="2" s="1"/>
  <c r="N902" i="2" s="1"/>
  <c r="O901" i="2"/>
  <c r="M901" i="2"/>
  <c r="N901" i="2" s="1"/>
  <c r="L901" i="2"/>
  <c r="O900" i="2"/>
  <c r="N900" i="2"/>
  <c r="M900" i="2"/>
  <c r="L900" i="2"/>
  <c r="O899" i="2"/>
  <c r="M899" i="2"/>
  <c r="N899" i="2" s="1"/>
  <c r="L899" i="2"/>
  <c r="O898" i="2"/>
  <c r="N898" i="2"/>
  <c r="M898" i="2"/>
  <c r="L898" i="2"/>
  <c r="O897" i="2"/>
  <c r="M897" i="2"/>
  <c r="N897" i="2" s="1"/>
  <c r="L897" i="2"/>
  <c r="O896" i="2"/>
  <c r="N896" i="2"/>
  <c r="M896" i="2"/>
  <c r="L896" i="2"/>
  <c r="O895" i="2"/>
  <c r="M895" i="2"/>
  <c r="N895" i="2" s="1"/>
  <c r="L895" i="2"/>
  <c r="L894" i="2"/>
  <c r="H894" i="2"/>
  <c r="M894" i="2" s="1"/>
  <c r="N894" i="2" s="1"/>
  <c r="O893" i="2"/>
  <c r="M893" i="2"/>
  <c r="N893" i="2" s="1"/>
  <c r="L893" i="2"/>
  <c r="O892" i="2"/>
  <c r="N892" i="2"/>
  <c r="M892" i="2"/>
  <c r="L892" i="2"/>
  <c r="O891" i="2"/>
  <c r="M891" i="2"/>
  <c r="N891" i="2" s="1"/>
  <c r="L891" i="2"/>
  <c r="O890" i="2"/>
  <c r="N890" i="2"/>
  <c r="M890" i="2"/>
  <c r="L890" i="2"/>
  <c r="O889" i="2"/>
  <c r="M889" i="2"/>
  <c r="N889" i="2" s="1"/>
  <c r="L889" i="2"/>
  <c r="O888" i="2"/>
  <c r="N888" i="2"/>
  <c r="M888" i="2"/>
  <c r="L888" i="2"/>
  <c r="M887" i="2"/>
  <c r="N887" i="2" s="1"/>
  <c r="L887" i="2"/>
  <c r="H887" i="2"/>
  <c r="O886" i="2"/>
  <c r="N886" i="2"/>
  <c r="M886" i="2"/>
  <c r="L886" i="2"/>
  <c r="O885" i="2"/>
  <c r="M885" i="2"/>
  <c r="N885" i="2" s="1"/>
  <c r="L885" i="2"/>
  <c r="O884" i="2"/>
  <c r="N884" i="2"/>
  <c r="M884" i="2"/>
  <c r="L884" i="2"/>
  <c r="O883" i="2"/>
  <c r="M883" i="2"/>
  <c r="N883" i="2" s="1"/>
  <c r="L883" i="2"/>
  <c r="O882" i="2"/>
  <c r="N882" i="2"/>
  <c r="M882" i="2"/>
  <c r="L882" i="2"/>
  <c r="O881" i="2"/>
  <c r="M881" i="2"/>
  <c r="N881" i="2" s="1"/>
  <c r="L881" i="2"/>
  <c r="O880" i="2"/>
  <c r="N880" i="2"/>
  <c r="M880" i="2"/>
  <c r="L880" i="2"/>
  <c r="O879" i="2"/>
  <c r="M879" i="2"/>
  <c r="N879" i="2" s="1"/>
  <c r="L879" i="2"/>
  <c r="O878" i="2"/>
  <c r="N878" i="2"/>
  <c r="M878" i="2"/>
  <c r="L878" i="2"/>
  <c r="O877" i="2"/>
  <c r="M877" i="2"/>
  <c r="N877" i="2" s="1"/>
  <c r="L877" i="2"/>
  <c r="O876" i="2"/>
  <c r="N876" i="2"/>
  <c r="M876" i="2"/>
  <c r="L876" i="2"/>
  <c r="M875" i="2"/>
  <c r="N875" i="2" s="1"/>
  <c r="L875" i="2"/>
  <c r="H875" i="2"/>
  <c r="O874" i="2"/>
  <c r="N874" i="2"/>
  <c r="M874" i="2"/>
  <c r="L874" i="2"/>
  <c r="O873" i="2"/>
  <c r="M873" i="2"/>
  <c r="N873" i="2" s="1"/>
  <c r="L873" i="2"/>
  <c r="O872" i="2"/>
  <c r="N872" i="2"/>
  <c r="M872" i="2"/>
  <c r="L872" i="2"/>
  <c r="O871" i="2"/>
  <c r="M871" i="2"/>
  <c r="N871" i="2" s="1"/>
  <c r="L871" i="2"/>
  <c r="O870" i="2"/>
  <c r="N870" i="2"/>
  <c r="M870" i="2"/>
  <c r="L870" i="2"/>
  <c r="O869" i="2"/>
  <c r="M869" i="2"/>
  <c r="N869" i="2" s="1"/>
  <c r="L869" i="2"/>
  <c r="O868" i="2"/>
  <c r="N868" i="2"/>
  <c r="M868" i="2"/>
  <c r="L868" i="2"/>
  <c r="O867" i="2"/>
  <c r="M867" i="2"/>
  <c r="N867" i="2" s="1"/>
  <c r="L867" i="2"/>
  <c r="O866" i="2"/>
  <c r="N866" i="2"/>
  <c r="M866" i="2"/>
  <c r="L866" i="2"/>
  <c r="O865" i="2"/>
  <c r="M865" i="2"/>
  <c r="N865" i="2" s="1"/>
  <c r="L865" i="2"/>
  <c r="O864" i="2"/>
  <c r="N864" i="2"/>
  <c r="M864" i="2"/>
  <c r="L864" i="2"/>
  <c r="O863" i="2"/>
  <c r="M863" i="2"/>
  <c r="N863" i="2" s="1"/>
  <c r="L863" i="2"/>
  <c r="O862" i="2"/>
  <c r="N862" i="2"/>
  <c r="M862" i="2"/>
  <c r="L862" i="2"/>
  <c r="O861" i="2"/>
  <c r="M861" i="2"/>
  <c r="N861" i="2" s="1"/>
  <c r="L861" i="2"/>
  <c r="O860" i="2"/>
  <c r="N860" i="2"/>
  <c r="M860" i="2"/>
  <c r="L860" i="2"/>
  <c r="O859" i="2"/>
  <c r="M859" i="2"/>
  <c r="N859" i="2" s="1"/>
  <c r="L859" i="2"/>
  <c r="O858" i="2"/>
  <c r="N858" i="2"/>
  <c r="M858" i="2"/>
  <c r="L858" i="2"/>
  <c r="O857" i="2"/>
  <c r="M857" i="2"/>
  <c r="N857" i="2" s="1"/>
  <c r="L857" i="2"/>
  <c r="O856" i="2"/>
  <c r="N856" i="2"/>
  <c r="M856" i="2"/>
  <c r="L856" i="2"/>
  <c r="O855" i="2"/>
  <c r="M855" i="2"/>
  <c r="N855" i="2" s="1"/>
  <c r="L855" i="2"/>
  <c r="O854" i="2"/>
  <c r="N854" i="2"/>
  <c r="M854" i="2"/>
  <c r="L854" i="2"/>
  <c r="O853" i="2"/>
  <c r="M853" i="2"/>
  <c r="N853" i="2" s="1"/>
  <c r="L853" i="2"/>
  <c r="O852" i="2"/>
  <c r="N852" i="2"/>
  <c r="M852" i="2"/>
  <c r="L852" i="2"/>
  <c r="G852" i="2"/>
  <c r="O851" i="2"/>
  <c r="N851" i="2"/>
  <c r="M851" i="2"/>
  <c r="L851" i="2"/>
  <c r="O850" i="2"/>
  <c r="M850" i="2"/>
  <c r="N850" i="2" s="1"/>
  <c r="L850" i="2"/>
  <c r="O849" i="2"/>
  <c r="N849" i="2"/>
  <c r="M849" i="2"/>
  <c r="L849" i="2"/>
  <c r="O848" i="2"/>
  <c r="M848" i="2"/>
  <c r="N848" i="2" s="1"/>
  <c r="L848" i="2"/>
  <c r="O847" i="2"/>
  <c r="N847" i="2"/>
  <c r="M847" i="2"/>
  <c r="L847" i="2"/>
  <c r="O846" i="2"/>
  <c r="M846" i="2"/>
  <c r="N846" i="2" s="1"/>
  <c r="L846" i="2"/>
  <c r="O845" i="2"/>
  <c r="N845" i="2"/>
  <c r="M845" i="2"/>
  <c r="L845" i="2"/>
  <c r="O844" i="2"/>
  <c r="M844" i="2"/>
  <c r="N844" i="2" s="1"/>
  <c r="L844" i="2"/>
  <c r="O843" i="2"/>
  <c r="N843" i="2"/>
  <c r="M843" i="2"/>
  <c r="L843" i="2"/>
  <c r="O842" i="2"/>
  <c r="M842" i="2"/>
  <c r="N842" i="2" s="1"/>
  <c r="L842" i="2"/>
  <c r="O841" i="2"/>
  <c r="N841" i="2"/>
  <c r="M841" i="2"/>
  <c r="L841" i="2"/>
  <c r="O840" i="2"/>
  <c r="M840" i="2"/>
  <c r="N840" i="2" s="1"/>
  <c r="L840" i="2"/>
  <c r="O839" i="2"/>
  <c r="N839" i="2"/>
  <c r="M839" i="2"/>
  <c r="L839" i="2"/>
  <c r="O838" i="2"/>
  <c r="M838" i="2"/>
  <c r="N838" i="2" s="1"/>
  <c r="L838" i="2"/>
  <c r="O837" i="2"/>
  <c r="N837" i="2"/>
  <c r="M837" i="2"/>
  <c r="L837" i="2"/>
  <c r="O836" i="2"/>
  <c r="M836" i="2"/>
  <c r="N836" i="2" s="1"/>
  <c r="L836" i="2"/>
  <c r="O835" i="2"/>
  <c r="N835" i="2"/>
  <c r="M835" i="2"/>
  <c r="L835" i="2"/>
  <c r="O834" i="2"/>
  <c r="M834" i="2"/>
  <c r="N834" i="2" s="1"/>
  <c r="L834" i="2"/>
  <c r="O833" i="2"/>
  <c r="N833" i="2"/>
  <c r="M833" i="2"/>
  <c r="L833" i="2"/>
  <c r="O832" i="2"/>
  <c r="M832" i="2"/>
  <c r="N832" i="2" s="1"/>
  <c r="L832" i="2"/>
  <c r="O831" i="2"/>
  <c r="N831" i="2"/>
  <c r="M831" i="2"/>
  <c r="L831" i="2"/>
  <c r="O830" i="2"/>
  <c r="M830" i="2"/>
  <c r="N830" i="2" s="1"/>
  <c r="L830" i="2"/>
  <c r="O829" i="2"/>
  <c r="N829" i="2"/>
  <c r="M829" i="2"/>
  <c r="L829" i="2"/>
  <c r="O828" i="2"/>
  <c r="M828" i="2"/>
  <c r="N828" i="2" s="1"/>
  <c r="L828" i="2"/>
  <c r="O827" i="2"/>
  <c r="N827" i="2"/>
  <c r="M827" i="2"/>
  <c r="L827" i="2"/>
  <c r="O826" i="2"/>
  <c r="M826" i="2"/>
  <c r="N826" i="2" s="1"/>
  <c r="L826" i="2"/>
  <c r="O825" i="2"/>
  <c r="N825" i="2"/>
  <c r="M825" i="2"/>
  <c r="L825" i="2"/>
  <c r="O824" i="2"/>
  <c r="M824" i="2"/>
  <c r="N824" i="2" s="1"/>
  <c r="L824" i="2"/>
  <c r="O823" i="2"/>
  <c r="N823" i="2"/>
  <c r="M823" i="2"/>
  <c r="L823" i="2"/>
  <c r="O822" i="2"/>
  <c r="M822" i="2"/>
  <c r="N822" i="2" s="1"/>
  <c r="L822" i="2"/>
  <c r="O821" i="2"/>
  <c r="N821" i="2"/>
  <c r="M821" i="2"/>
  <c r="L821" i="2"/>
  <c r="O820" i="2"/>
  <c r="M820" i="2"/>
  <c r="N820" i="2" s="1"/>
  <c r="L820" i="2"/>
  <c r="O819" i="2"/>
  <c r="N819" i="2"/>
  <c r="M819" i="2"/>
  <c r="L819" i="2"/>
  <c r="O818" i="2"/>
  <c r="M818" i="2"/>
  <c r="N818" i="2" s="1"/>
  <c r="L818" i="2"/>
  <c r="O817" i="2"/>
  <c r="N817" i="2"/>
  <c r="M817" i="2"/>
  <c r="L817" i="2"/>
  <c r="O816" i="2"/>
  <c r="M816" i="2"/>
  <c r="N816" i="2" s="1"/>
  <c r="L816" i="2"/>
  <c r="O815" i="2"/>
  <c r="N815" i="2"/>
  <c r="M815" i="2"/>
  <c r="L815" i="2"/>
  <c r="O814" i="2"/>
  <c r="M814" i="2"/>
  <c r="N814" i="2" s="1"/>
  <c r="L814" i="2"/>
  <c r="O813" i="2"/>
  <c r="N813" i="2"/>
  <c r="M813" i="2"/>
  <c r="L813" i="2"/>
  <c r="O812" i="2"/>
  <c r="M812" i="2"/>
  <c r="N812" i="2" s="1"/>
  <c r="L812" i="2"/>
  <c r="O811" i="2"/>
  <c r="N811" i="2"/>
  <c r="M811" i="2"/>
  <c r="L811" i="2"/>
  <c r="O810" i="2"/>
  <c r="M810" i="2"/>
  <c r="N810" i="2" s="1"/>
  <c r="L810" i="2"/>
  <c r="O809" i="2"/>
  <c r="N809" i="2"/>
  <c r="M809" i="2"/>
  <c r="L809" i="2"/>
  <c r="O808" i="2"/>
  <c r="M808" i="2"/>
  <c r="N808" i="2" s="1"/>
  <c r="L808" i="2"/>
  <c r="O807" i="2"/>
  <c r="N807" i="2"/>
  <c r="M807" i="2"/>
  <c r="L807" i="2"/>
  <c r="O806" i="2"/>
  <c r="M806" i="2"/>
  <c r="N806" i="2" s="1"/>
  <c r="L806" i="2"/>
  <c r="O805" i="2"/>
  <c r="N805" i="2"/>
  <c r="M805" i="2"/>
  <c r="L805" i="2"/>
  <c r="O804" i="2"/>
  <c r="M804" i="2"/>
  <c r="N804" i="2" s="1"/>
  <c r="L804" i="2"/>
  <c r="O803" i="2"/>
  <c r="N803" i="2"/>
  <c r="M803" i="2"/>
  <c r="L803" i="2"/>
  <c r="O802" i="2"/>
  <c r="M802" i="2"/>
  <c r="N802" i="2" s="1"/>
  <c r="L802" i="2"/>
  <c r="O801" i="2"/>
  <c r="N801" i="2"/>
  <c r="M801" i="2"/>
  <c r="L801" i="2"/>
  <c r="O800" i="2"/>
  <c r="M800" i="2"/>
  <c r="N800" i="2" s="1"/>
  <c r="L800" i="2"/>
  <c r="O799" i="2"/>
  <c r="N799" i="2"/>
  <c r="M799" i="2"/>
  <c r="L799" i="2"/>
  <c r="O798" i="2"/>
  <c r="M798" i="2"/>
  <c r="N798" i="2" s="1"/>
  <c r="L798" i="2"/>
  <c r="O797" i="2"/>
  <c r="N797" i="2"/>
  <c r="M797" i="2"/>
  <c r="L797" i="2"/>
  <c r="O796" i="2"/>
  <c r="M796" i="2"/>
  <c r="N796" i="2" s="1"/>
  <c r="L796" i="2"/>
  <c r="M795" i="2"/>
  <c r="N795" i="2" s="1"/>
  <c r="L795" i="2"/>
  <c r="H795" i="2"/>
  <c r="N794" i="2"/>
  <c r="M794" i="2"/>
  <c r="L794" i="2"/>
  <c r="H794" i="2"/>
  <c r="O793" i="2"/>
  <c r="N793" i="2"/>
  <c r="M793" i="2"/>
  <c r="L793" i="2"/>
  <c r="O792" i="2"/>
  <c r="M792" i="2"/>
  <c r="N792" i="2" s="1"/>
  <c r="L792" i="2"/>
  <c r="O791" i="2"/>
  <c r="N791" i="2"/>
  <c r="M791" i="2"/>
  <c r="L791" i="2"/>
  <c r="O790" i="2"/>
  <c r="M790" i="2"/>
  <c r="N790" i="2" s="1"/>
  <c r="L790" i="2"/>
  <c r="O789" i="2"/>
  <c r="N789" i="2"/>
  <c r="M789" i="2"/>
  <c r="L789" i="2"/>
  <c r="O788" i="2"/>
  <c r="M788" i="2"/>
  <c r="N788" i="2" s="1"/>
  <c r="L788" i="2"/>
  <c r="O787" i="2"/>
  <c r="N787" i="2"/>
  <c r="M787" i="2"/>
  <c r="L787" i="2"/>
  <c r="O786" i="2"/>
  <c r="M786" i="2"/>
  <c r="N786" i="2" s="1"/>
  <c r="L786" i="2"/>
  <c r="O785" i="2"/>
  <c r="N785" i="2"/>
  <c r="M785" i="2"/>
  <c r="L785" i="2"/>
  <c r="O784" i="2"/>
  <c r="M784" i="2"/>
  <c r="N784" i="2" s="1"/>
  <c r="L784" i="2"/>
  <c r="O783" i="2"/>
  <c r="N783" i="2"/>
  <c r="M783" i="2"/>
  <c r="L783" i="2"/>
  <c r="O782" i="2"/>
  <c r="M782" i="2"/>
  <c r="N782" i="2" s="1"/>
  <c r="L782" i="2"/>
  <c r="O781" i="2"/>
  <c r="N781" i="2"/>
  <c r="M781" i="2"/>
  <c r="L781" i="2"/>
  <c r="M780" i="2"/>
  <c r="N780" i="2" s="1"/>
  <c r="L780" i="2"/>
  <c r="G780" i="2"/>
  <c r="O780" i="2" s="1"/>
  <c r="O779" i="2"/>
  <c r="N779" i="2"/>
  <c r="M779" i="2"/>
  <c r="L779" i="2"/>
  <c r="O778" i="2"/>
  <c r="N778" i="2"/>
  <c r="M778" i="2"/>
  <c r="L778" i="2"/>
  <c r="O777" i="2"/>
  <c r="N777" i="2"/>
  <c r="M777" i="2"/>
  <c r="L777" i="2"/>
  <c r="O776" i="2"/>
  <c r="N776" i="2"/>
  <c r="M776" i="2"/>
  <c r="L776" i="2"/>
  <c r="O775" i="2"/>
  <c r="N775" i="2"/>
  <c r="M775" i="2"/>
  <c r="L775" i="2"/>
  <c r="L774" i="2"/>
  <c r="H774" i="2"/>
  <c r="M774" i="2" s="1"/>
  <c r="N774" i="2" s="1"/>
  <c r="O773" i="2"/>
  <c r="N773" i="2"/>
  <c r="M773" i="2"/>
  <c r="L773" i="2"/>
  <c r="O772" i="2"/>
  <c r="N772" i="2"/>
  <c r="M772" i="2"/>
  <c r="L772" i="2"/>
  <c r="N771" i="2"/>
  <c r="M771" i="2"/>
  <c r="L771" i="2"/>
  <c r="H771" i="2"/>
  <c r="O770" i="2"/>
  <c r="N770" i="2"/>
  <c r="M770" i="2"/>
  <c r="L770" i="2"/>
  <c r="O769" i="2"/>
  <c r="N769" i="2"/>
  <c r="M769" i="2"/>
  <c r="L769" i="2"/>
  <c r="O768" i="2"/>
  <c r="N768" i="2"/>
  <c r="M768" i="2"/>
  <c r="L768" i="2"/>
  <c r="O767" i="2"/>
  <c r="N767" i="2"/>
  <c r="M767" i="2"/>
  <c r="L767" i="2"/>
  <c r="O766" i="2"/>
  <c r="N766" i="2"/>
  <c r="M766" i="2"/>
  <c r="L766" i="2"/>
  <c r="O765" i="2"/>
  <c r="N765" i="2"/>
  <c r="M765" i="2"/>
  <c r="L765" i="2"/>
  <c r="O764" i="2"/>
  <c r="N764" i="2"/>
  <c r="M764" i="2"/>
  <c r="L764" i="2"/>
  <c r="O763" i="2"/>
  <c r="N763" i="2"/>
  <c r="M763" i="2"/>
  <c r="L763" i="2"/>
  <c r="O762" i="2"/>
  <c r="N762" i="2"/>
  <c r="M762" i="2"/>
  <c r="L762" i="2"/>
  <c r="O761" i="2"/>
  <c r="N761" i="2"/>
  <c r="M761" i="2"/>
  <c r="L761" i="2"/>
  <c r="O760" i="2"/>
  <c r="N760" i="2"/>
  <c r="M760" i="2"/>
  <c r="L760" i="2"/>
  <c r="O759" i="2"/>
  <c r="N759" i="2"/>
  <c r="M759" i="2"/>
  <c r="L759" i="2"/>
  <c r="O758" i="2"/>
  <c r="N758" i="2"/>
  <c r="M758" i="2"/>
  <c r="L758" i="2"/>
  <c r="O757" i="2"/>
  <c r="N757" i="2"/>
  <c r="M757" i="2"/>
  <c r="L757" i="2"/>
  <c r="O756" i="2"/>
  <c r="N756" i="2"/>
  <c r="M756" i="2"/>
  <c r="L756" i="2"/>
  <c r="O755" i="2"/>
  <c r="N755" i="2"/>
  <c r="M755" i="2"/>
  <c r="L755" i="2"/>
  <c r="O754" i="2"/>
  <c r="N754" i="2"/>
  <c r="M754" i="2"/>
  <c r="L754" i="2"/>
  <c r="O753" i="2"/>
  <c r="N753" i="2"/>
  <c r="M753" i="2"/>
  <c r="L753" i="2"/>
  <c r="O752" i="2"/>
  <c r="N752" i="2"/>
  <c r="M752" i="2"/>
  <c r="L752" i="2"/>
  <c r="O751" i="2"/>
  <c r="N751" i="2"/>
  <c r="M751" i="2"/>
  <c r="L751" i="2"/>
  <c r="O750" i="2"/>
  <c r="N750" i="2"/>
  <c r="M750" i="2"/>
  <c r="L750" i="2"/>
  <c r="O749" i="2"/>
  <c r="N749" i="2"/>
  <c r="M749" i="2"/>
  <c r="L749" i="2"/>
  <c r="O748" i="2"/>
  <c r="N748" i="2"/>
  <c r="M748" i="2"/>
  <c r="L748" i="2"/>
  <c r="O747" i="2"/>
  <c r="N747" i="2"/>
  <c r="M747" i="2"/>
  <c r="L747" i="2"/>
  <c r="O746" i="2"/>
  <c r="N746" i="2"/>
  <c r="M746" i="2"/>
  <c r="L746" i="2"/>
  <c r="O745" i="2"/>
  <c r="N745" i="2"/>
  <c r="M745" i="2"/>
  <c r="L745" i="2"/>
  <c r="O744" i="2"/>
  <c r="N744" i="2"/>
  <c r="M744" i="2"/>
  <c r="L744" i="2"/>
  <c r="O743" i="2"/>
  <c r="N743" i="2"/>
  <c r="M743" i="2"/>
  <c r="L743" i="2"/>
  <c r="O742" i="2"/>
  <c r="N742" i="2"/>
  <c r="M742" i="2"/>
  <c r="L742" i="2"/>
  <c r="O741" i="2"/>
  <c r="N741" i="2"/>
  <c r="M741" i="2"/>
  <c r="L741" i="2"/>
  <c r="L740" i="2"/>
  <c r="H740" i="2"/>
  <c r="O740" i="2" s="1"/>
  <c r="O739" i="2"/>
  <c r="M739" i="2"/>
  <c r="N739" i="2" s="1"/>
  <c r="L739" i="2"/>
  <c r="O738" i="2"/>
  <c r="M738" i="2"/>
  <c r="N738" i="2" s="1"/>
  <c r="L738" i="2"/>
  <c r="O737" i="2"/>
  <c r="M737" i="2"/>
  <c r="N737" i="2" s="1"/>
  <c r="L737" i="2"/>
  <c r="O736" i="2"/>
  <c r="M736" i="2"/>
  <c r="N736" i="2" s="1"/>
  <c r="L736" i="2"/>
  <c r="O735" i="2"/>
  <c r="M735" i="2"/>
  <c r="N735" i="2" s="1"/>
  <c r="L735" i="2"/>
  <c r="O734" i="2"/>
  <c r="M734" i="2"/>
  <c r="N734" i="2" s="1"/>
  <c r="L734" i="2"/>
  <c r="O733" i="2"/>
  <c r="M733" i="2"/>
  <c r="N733" i="2" s="1"/>
  <c r="L733" i="2"/>
  <c r="O732" i="2"/>
  <c r="M732" i="2"/>
  <c r="N732" i="2" s="1"/>
  <c r="L732" i="2"/>
  <c r="O731" i="2"/>
  <c r="M731" i="2"/>
  <c r="N731" i="2" s="1"/>
  <c r="L731" i="2"/>
  <c r="O730" i="2"/>
  <c r="M730" i="2"/>
  <c r="N730" i="2" s="1"/>
  <c r="L730" i="2"/>
  <c r="O729" i="2"/>
  <c r="M729" i="2"/>
  <c r="N729" i="2" s="1"/>
  <c r="L729" i="2"/>
  <c r="O728" i="2"/>
  <c r="M728" i="2"/>
  <c r="N728" i="2" s="1"/>
  <c r="L728" i="2"/>
  <c r="O727" i="2"/>
  <c r="M727" i="2"/>
  <c r="N727" i="2" s="1"/>
  <c r="L727" i="2"/>
  <c r="O726" i="2"/>
  <c r="M726" i="2"/>
  <c r="N726" i="2" s="1"/>
  <c r="L726" i="2"/>
  <c r="O725" i="2"/>
  <c r="M725" i="2"/>
  <c r="N725" i="2" s="1"/>
  <c r="L725" i="2"/>
  <c r="O724" i="2"/>
  <c r="M724" i="2"/>
  <c r="N724" i="2" s="1"/>
  <c r="L724" i="2"/>
  <c r="O723" i="2"/>
  <c r="M723" i="2"/>
  <c r="N723" i="2" s="1"/>
  <c r="L723" i="2"/>
  <c r="O722" i="2"/>
  <c r="M722" i="2"/>
  <c r="N722" i="2" s="1"/>
  <c r="L722" i="2"/>
  <c r="O721" i="2"/>
  <c r="M721" i="2"/>
  <c r="N721" i="2" s="1"/>
  <c r="L721" i="2"/>
  <c r="O720" i="2"/>
  <c r="M720" i="2"/>
  <c r="N720" i="2" s="1"/>
  <c r="L720" i="2"/>
  <c r="O719" i="2"/>
  <c r="M719" i="2"/>
  <c r="N719" i="2" s="1"/>
  <c r="L719" i="2"/>
  <c r="O718" i="2"/>
  <c r="M718" i="2"/>
  <c r="N718" i="2" s="1"/>
  <c r="L718" i="2"/>
  <c r="O717" i="2"/>
  <c r="M717" i="2"/>
  <c r="N717" i="2" s="1"/>
  <c r="L717" i="2"/>
  <c r="O716" i="2"/>
  <c r="M716" i="2"/>
  <c r="N716" i="2" s="1"/>
  <c r="L716" i="2"/>
  <c r="O715" i="2"/>
  <c r="M715" i="2"/>
  <c r="N715" i="2" s="1"/>
  <c r="L715" i="2"/>
  <c r="O714" i="2"/>
  <c r="M714" i="2"/>
  <c r="N714" i="2" s="1"/>
  <c r="L714" i="2"/>
  <c r="O713" i="2"/>
  <c r="M713" i="2"/>
  <c r="N713" i="2" s="1"/>
  <c r="L713" i="2"/>
  <c r="O712" i="2"/>
  <c r="M712" i="2"/>
  <c r="N712" i="2" s="1"/>
  <c r="L712" i="2"/>
  <c r="O711" i="2"/>
  <c r="M711" i="2"/>
  <c r="N711" i="2" s="1"/>
  <c r="L711" i="2"/>
  <c r="O710" i="2"/>
  <c r="M710" i="2"/>
  <c r="N710" i="2" s="1"/>
  <c r="L710" i="2"/>
  <c r="O709" i="2"/>
  <c r="M709" i="2"/>
  <c r="N709" i="2" s="1"/>
  <c r="L709" i="2"/>
  <c r="O708" i="2"/>
  <c r="M708" i="2"/>
  <c r="N708" i="2" s="1"/>
  <c r="L708" i="2"/>
  <c r="O707" i="2"/>
  <c r="M707" i="2"/>
  <c r="N707" i="2" s="1"/>
  <c r="L707" i="2"/>
  <c r="O706" i="2"/>
  <c r="M706" i="2"/>
  <c r="N706" i="2" s="1"/>
  <c r="L706" i="2"/>
  <c r="O705" i="2"/>
  <c r="M705" i="2"/>
  <c r="N705" i="2" s="1"/>
  <c r="L705" i="2"/>
  <c r="O704" i="2"/>
  <c r="M704" i="2"/>
  <c r="N704" i="2" s="1"/>
  <c r="L704" i="2"/>
  <c r="O703" i="2"/>
  <c r="M703" i="2"/>
  <c r="N703" i="2" s="1"/>
  <c r="L703" i="2"/>
  <c r="O702" i="2"/>
  <c r="M702" i="2"/>
  <c r="N702" i="2" s="1"/>
  <c r="L702" i="2"/>
  <c r="O701" i="2"/>
  <c r="M701" i="2"/>
  <c r="N701" i="2" s="1"/>
  <c r="L701" i="2"/>
  <c r="O700" i="2"/>
  <c r="M700" i="2"/>
  <c r="N700" i="2" s="1"/>
  <c r="L700" i="2"/>
  <c r="O699" i="2"/>
  <c r="M699" i="2"/>
  <c r="N699" i="2" s="1"/>
  <c r="L699" i="2"/>
  <c r="O698" i="2"/>
  <c r="M698" i="2"/>
  <c r="N698" i="2" s="1"/>
  <c r="L698" i="2"/>
  <c r="O697" i="2"/>
  <c r="M697" i="2"/>
  <c r="N697" i="2" s="1"/>
  <c r="L697" i="2"/>
  <c r="O696" i="2"/>
  <c r="M696" i="2"/>
  <c r="N696" i="2" s="1"/>
  <c r="L696" i="2"/>
  <c r="L695" i="2"/>
  <c r="H695" i="2"/>
  <c r="O695" i="2" s="1"/>
  <c r="O694" i="2"/>
  <c r="M694" i="2"/>
  <c r="N694" i="2" s="1"/>
  <c r="L694" i="2"/>
  <c r="O693" i="2"/>
  <c r="N693" i="2"/>
  <c r="M693" i="2"/>
  <c r="L693" i="2"/>
  <c r="O692" i="2"/>
  <c r="M692" i="2"/>
  <c r="N692" i="2" s="1"/>
  <c r="L692" i="2"/>
  <c r="O691" i="2"/>
  <c r="N691" i="2"/>
  <c r="M691" i="2"/>
  <c r="L691" i="2"/>
  <c r="O690" i="2"/>
  <c r="M690" i="2"/>
  <c r="N690" i="2" s="1"/>
  <c r="L690" i="2"/>
  <c r="O689" i="2"/>
  <c r="N689" i="2"/>
  <c r="M689" i="2"/>
  <c r="L689" i="2"/>
  <c r="O688" i="2"/>
  <c r="M688" i="2"/>
  <c r="N688" i="2" s="1"/>
  <c r="L688" i="2"/>
  <c r="O687" i="2"/>
  <c r="N687" i="2"/>
  <c r="M687" i="2"/>
  <c r="L687" i="2"/>
  <c r="O686" i="2"/>
  <c r="M686" i="2"/>
  <c r="N686" i="2" s="1"/>
  <c r="L686" i="2"/>
  <c r="O685" i="2"/>
  <c r="N685" i="2"/>
  <c r="M685" i="2"/>
  <c r="L685" i="2"/>
  <c r="O684" i="2"/>
  <c r="M684" i="2"/>
  <c r="N684" i="2" s="1"/>
  <c r="L684" i="2"/>
  <c r="O683" i="2"/>
  <c r="N683" i="2"/>
  <c r="M683" i="2"/>
  <c r="L683" i="2"/>
  <c r="O682" i="2"/>
  <c r="M682" i="2"/>
  <c r="N682" i="2" s="1"/>
  <c r="L682" i="2"/>
  <c r="O681" i="2"/>
  <c r="N681" i="2"/>
  <c r="M681" i="2"/>
  <c r="L681" i="2"/>
  <c r="O680" i="2"/>
  <c r="M680" i="2"/>
  <c r="N680" i="2" s="1"/>
  <c r="L680" i="2"/>
  <c r="O679" i="2"/>
  <c r="N679" i="2"/>
  <c r="M679" i="2"/>
  <c r="L679" i="2"/>
  <c r="O678" i="2"/>
  <c r="M678" i="2"/>
  <c r="N678" i="2" s="1"/>
  <c r="L678" i="2"/>
  <c r="O677" i="2"/>
  <c r="N677" i="2"/>
  <c r="M677" i="2"/>
  <c r="L677" i="2"/>
  <c r="O676" i="2"/>
  <c r="M676" i="2"/>
  <c r="N676" i="2" s="1"/>
  <c r="L676" i="2"/>
  <c r="O675" i="2"/>
  <c r="N675" i="2"/>
  <c r="M675" i="2"/>
  <c r="L675" i="2"/>
  <c r="O674" i="2"/>
  <c r="M674" i="2"/>
  <c r="N674" i="2" s="1"/>
  <c r="L674" i="2"/>
  <c r="O673" i="2"/>
  <c r="N673" i="2"/>
  <c r="M673" i="2"/>
  <c r="L673" i="2"/>
  <c r="O672" i="2"/>
  <c r="M672" i="2"/>
  <c r="N672" i="2" s="1"/>
  <c r="L672" i="2"/>
  <c r="O671" i="2"/>
  <c r="N671" i="2"/>
  <c r="M671" i="2"/>
  <c r="L671" i="2"/>
  <c r="O670" i="2"/>
  <c r="M670" i="2"/>
  <c r="N670" i="2" s="1"/>
  <c r="L670" i="2"/>
  <c r="O669" i="2"/>
  <c r="N669" i="2"/>
  <c r="M669" i="2"/>
  <c r="L669" i="2"/>
  <c r="O668" i="2"/>
  <c r="M668" i="2"/>
  <c r="N668" i="2" s="1"/>
  <c r="L668" i="2"/>
  <c r="O667" i="2"/>
  <c r="N667" i="2"/>
  <c r="M667" i="2"/>
  <c r="L667" i="2"/>
  <c r="O666" i="2"/>
  <c r="M666" i="2"/>
  <c r="N666" i="2" s="1"/>
  <c r="L666" i="2"/>
  <c r="O665" i="2"/>
  <c r="N665" i="2"/>
  <c r="M665" i="2"/>
  <c r="L665" i="2"/>
  <c r="O664" i="2"/>
  <c r="M664" i="2"/>
  <c r="N664" i="2" s="1"/>
  <c r="L664" i="2"/>
  <c r="O663" i="2"/>
  <c r="N663" i="2"/>
  <c r="M663" i="2"/>
  <c r="L663" i="2"/>
  <c r="M662" i="2"/>
  <c r="N662" i="2" s="1"/>
  <c r="L662" i="2"/>
  <c r="H662" i="2"/>
  <c r="O662" i="2" s="1"/>
  <c r="L661" i="2"/>
  <c r="H661" i="2"/>
  <c r="O661" i="2" s="1"/>
  <c r="O660" i="2"/>
  <c r="N660" i="2"/>
  <c r="M660" i="2"/>
  <c r="L660" i="2"/>
  <c r="O659" i="2"/>
  <c r="N659" i="2"/>
  <c r="M659" i="2"/>
  <c r="L659" i="2"/>
  <c r="O658" i="2"/>
  <c r="N658" i="2"/>
  <c r="M658" i="2"/>
  <c r="L658" i="2"/>
  <c r="O657" i="2"/>
  <c r="N657" i="2"/>
  <c r="M657" i="2"/>
  <c r="L657" i="2"/>
  <c r="O656" i="2"/>
  <c r="N656" i="2"/>
  <c r="M656" i="2"/>
  <c r="L656" i="2"/>
  <c r="O655" i="2"/>
  <c r="N655" i="2"/>
  <c r="M655" i="2"/>
  <c r="L655" i="2"/>
  <c r="O654" i="2"/>
  <c r="N654" i="2"/>
  <c r="M654" i="2"/>
  <c r="L654" i="2"/>
  <c r="O653" i="2"/>
  <c r="N653" i="2"/>
  <c r="M653" i="2"/>
  <c r="L653" i="2"/>
  <c r="O652" i="2"/>
  <c r="N652" i="2"/>
  <c r="M652" i="2"/>
  <c r="L652" i="2"/>
  <c r="O651" i="2"/>
  <c r="N651" i="2"/>
  <c r="M651" i="2"/>
  <c r="L651" i="2"/>
  <c r="O650" i="2"/>
  <c r="N650" i="2"/>
  <c r="M650" i="2"/>
  <c r="L650" i="2"/>
  <c r="O649" i="2"/>
  <c r="N649" i="2"/>
  <c r="M649" i="2"/>
  <c r="L649" i="2"/>
  <c r="O648" i="2"/>
  <c r="N648" i="2"/>
  <c r="M648" i="2"/>
  <c r="L648" i="2"/>
  <c r="O647" i="2"/>
  <c r="N647" i="2"/>
  <c r="M647" i="2"/>
  <c r="L647" i="2"/>
  <c r="O646" i="2"/>
  <c r="N646" i="2"/>
  <c r="M646" i="2"/>
  <c r="L646" i="2"/>
  <c r="O645" i="2"/>
  <c r="N645" i="2"/>
  <c r="M645" i="2"/>
  <c r="L645" i="2"/>
  <c r="O644" i="2"/>
  <c r="N644" i="2"/>
  <c r="M644" i="2"/>
  <c r="L644" i="2"/>
  <c r="O643" i="2"/>
  <c r="N643" i="2"/>
  <c r="M643" i="2"/>
  <c r="L643" i="2"/>
  <c r="O642" i="2"/>
  <c r="N642" i="2"/>
  <c r="M642" i="2"/>
  <c r="L642" i="2"/>
  <c r="O641" i="2"/>
  <c r="N641" i="2"/>
  <c r="M641" i="2"/>
  <c r="L641" i="2"/>
  <c r="O640" i="2"/>
  <c r="N640" i="2"/>
  <c r="M640" i="2"/>
  <c r="L640" i="2"/>
  <c r="O639" i="2"/>
  <c r="N639" i="2"/>
  <c r="M639" i="2"/>
  <c r="L639" i="2"/>
  <c r="O638" i="2"/>
  <c r="N638" i="2"/>
  <c r="M638" i="2"/>
  <c r="L638" i="2"/>
  <c r="O637" i="2"/>
  <c r="N637" i="2"/>
  <c r="M637" i="2"/>
  <c r="L637" i="2"/>
  <c r="O636" i="2"/>
  <c r="N636" i="2"/>
  <c r="M636" i="2"/>
  <c r="L636" i="2"/>
  <c r="O635" i="2"/>
  <c r="N635" i="2"/>
  <c r="M635" i="2"/>
  <c r="L635" i="2"/>
  <c r="O634" i="2"/>
  <c r="N634" i="2"/>
  <c r="M634" i="2"/>
  <c r="L634" i="2"/>
  <c r="O633" i="2"/>
  <c r="N633" i="2"/>
  <c r="M633" i="2"/>
  <c r="L633" i="2"/>
  <c r="O632" i="2"/>
  <c r="N632" i="2"/>
  <c r="M632" i="2"/>
  <c r="L632" i="2"/>
  <c r="O631" i="2"/>
  <c r="N631" i="2"/>
  <c r="M631" i="2"/>
  <c r="L631" i="2"/>
  <c r="O630" i="2"/>
  <c r="N630" i="2"/>
  <c r="M630" i="2"/>
  <c r="L630" i="2"/>
  <c r="O629" i="2"/>
  <c r="N629" i="2"/>
  <c r="M629" i="2"/>
  <c r="L629" i="2"/>
  <c r="O628" i="2"/>
  <c r="N628" i="2"/>
  <c r="M628" i="2"/>
  <c r="L628" i="2"/>
  <c r="O627" i="2"/>
  <c r="N627" i="2"/>
  <c r="M627" i="2"/>
  <c r="L627" i="2"/>
  <c r="O626" i="2"/>
  <c r="N626" i="2"/>
  <c r="M626" i="2"/>
  <c r="L626" i="2"/>
  <c r="L625" i="2"/>
  <c r="H625" i="2"/>
  <c r="O625" i="2" s="1"/>
  <c r="O624" i="2"/>
  <c r="M624" i="2"/>
  <c r="N624" i="2" s="1"/>
  <c r="L624" i="2"/>
  <c r="O623" i="2"/>
  <c r="M623" i="2"/>
  <c r="N623" i="2" s="1"/>
  <c r="L623" i="2"/>
  <c r="O622" i="2"/>
  <c r="M622" i="2"/>
  <c r="N622" i="2" s="1"/>
  <c r="L622" i="2"/>
  <c r="O621" i="2"/>
  <c r="M621" i="2"/>
  <c r="N621" i="2" s="1"/>
  <c r="L621" i="2"/>
  <c r="O620" i="2"/>
  <c r="M620" i="2"/>
  <c r="N620" i="2" s="1"/>
  <c r="L620" i="2"/>
  <c r="O619" i="2"/>
  <c r="M619" i="2"/>
  <c r="N619" i="2" s="1"/>
  <c r="L619" i="2"/>
  <c r="O618" i="2"/>
  <c r="M618" i="2"/>
  <c r="N618" i="2" s="1"/>
  <c r="L618" i="2"/>
  <c r="O617" i="2"/>
  <c r="M617" i="2"/>
  <c r="N617" i="2" s="1"/>
  <c r="L617" i="2"/>
  <c r="O616" i="2"/>
  <c r="M616" i="2"/>
  <c r="N616" i="2" s="1"/>
  <c r="L616" i="2"/>
  <c r="O615" i="2"/>
  <c r="M615" i="2"/>
  <c r="N615" i="2" s="1"/>
  <c r="L615" i="2"/>
  <c r="O614" i="2"/>
  <c r="M614" i="2"/>
  <c r="N614" i="2" s="1"/>
  <c r="L614" i="2"/>
  <c r="O613" i="2"/>
  <c r="M613" i="2"/>
  <c r="N613" i="2" s="1"/>
  <c r="L613" i="2"/>
  <c r="N612" i="2"/>
  <c r="M612" i="2"/>
  <c r="L612" i="2"/>
  <c r="H612" i="2"/>
  <c r="O611" i="2"/>
  <c r="M611" i="2"/>
  <c r="N611" i="2" s="1"/>
  <c r="L611" i="2"/>
  <c r="N610" i="2"/>
  <c r="M610" i="2"/>
  <c r="L610" i="2"/>
  <c r="H610" i="2"/>
  <c r="O609" i="2"/>
  <c r="M609" i="2"/>
  <c r="N609" i="2" s="1"/>
  <c r="L609" i="2"/>
  <c r="O608" i="2"/>
  <c r="M608" i="2"/>
  <c r="N608" i="2" s="1"/>
  <c r="L608" i="2"/>
  <c r="O607" i="2"/>
  <c r="M607" i="2"/>
  <c r="N607" i="2" s="1"/>
  <c r="L607" i="2"/>
  <c r="O606" i="2"/>
  <c r="M606" i="2"/>
  <c r="N606" i="2" s="1"/>
  <c r="L606" i="2"/>
  <c r="O605" i="2"/>
  <c r="M605" i="2"/>
  <c r="N605" i="2" s="1"/>
  <c r="L605" i="2"/>
  <c r="O604" i="2"/>
  <c r="M604" i="2"/>
  <c r="N604" i="2" s="1"/>
  <c r="L604" i="2"/>
  <c r="O603" i="2"/>
  <c r="M603" i="2"/>
  <c r="N603" i="2" s="1"/>
  <c r="L603" i="2"/>
  <c r="O602" i="2"/>
  <c r="M602" i="2"/>
  <c r="N602" i="2" s="1"/>
  <c r="L602" i="2"/>
  <c r="L601" i="2"/>
  <c r="H601" i="2"/>
  <c r="M601" i="2" s="1"/>
  <c r="N601" i="2" s="1"/>
  <c r="O600" i="2"/>
  <c r="M600" i="2"/>
  <c r="N600" i="2" s="1"/>
  <c r="L600" i="2"/>
  <c r="O599" i="2"/>
  <c r="M599" i="2"/>
  <c r="N599" i="2" s="1"/>
  <c r="L599" i="2"/>
  <c r="O598" i="2"/>
  <c r="M598" i="2"/>
  <c r="N598" i="2" s="1"/>
  <c r="L598" i="2"/>
  <c r="O597" i="2"/>
  <c r="M597" i="2"/>
  <c r="N597" i="2" s="1"/>
  <c r="L597" i="2"/>
  <c r="O596" i="2"/>
  <c r="M596" i="2"/>
  <c r="N596" i="2" s="1"/>
  <c r="L596" i="2"/>
  <c r="O595" i="2"/>
  <c r="M595" i="2"/>
  <c r="N595" i="2" s="1"/>
  <c r="L595" i="2"/>
  <c r="O594" i="2"/>
  <c r="M594" i="2"/>
  <c r="N594" i="2" s="1"/>
  <c r="L594" i="2"/>
  <c r="O593" i="2"/>
  <c r="M593" i="2"/>
  <c r="N593" i="2" s="1"/>
  <c r="L593" i="2"/>
  <c r="O592" i="2"/>
  <c r="M592" i="2"/>
  <c r="N592" i="2" s="1"/>
  <c r="L592" i="2"/>
  <c r="L591" i="2"/>
  <c r="H591" i="2"/>
  <c r="M591" i="2" s="1"/>
  <c r="N591" i="2" s="1"/>
  <c r="O590" i="2"/>
  <c r="M590" i="2"/>
  <c r="N590" i="2" s="1"/>
  <c r="L590" i="2"/>
  <c r="O589" i="2"/>
  <c r="M589" i="2"/>
  <c r="N589" i="2" s="1"/>
  <c r="L589" i="2"/>
  <c r="O588" i="2"/>
  <c r="M588" i="2"/>
  <c r="N588" i="2" s="1"/>
  <c r="L588" i="2"/>
  <c r="O587" i="2"/>
  <c r="M587" i="2"/>
  <c r="N587" i="2" s="1"/>
  <c r="L587" i="2"/>
  <c r="N586" i="2"/>
  <c r="M586" i="2"/>
  <c r="L586" i="2"/>
  <c r="H586" i="2"/>
  <c r="O585" i="2"/>
  <c r="M585" i="2"/>
  <c r="N585" i="2" s="1"/>
  <c r="L585" i="2"/>
  <c r="O584" i="2"/>
  <c r="M584" i="2"/>
  <c r="N584" i="2" s="1"/>
  <c r="L584" i="2"/>
  <c r="O583" i="2"/>
  <c r="M583" i="2"/>
  <c r="N583" i="2" s="1"/>
  <c r="L583" i="2"/>
  <c r="O582" i="2"/>
  <c r="M582" i="2"/>
  <c r="N582" i="2" s="1"/>
  <c r="L582" i="2"/>
  <c r="O581" i="2"/>
  <c r="M581" i="2"/>
  <c r="N581" i="2" s="1"/>
  <c r="L581" i="2"/>
  <c r="O580" i="2"/>
  <c r="M580" i="2"/>
  <c r="N580" i="2" s="1"/>
  <c r="L580" i="2"/>
  <c r="O579" i="2"/>
  <c r="M579" i="2"/>
  <c r="N579" i="2" s="1"/>
  <c r="L579" i="2"/>
  <c r="O578" i="2"/>
  <c r="M578" i="2"/>
  <c r="N578" i="2" s="1"/>
  <c r="L578" i="2"/>
  <c r="O577" i="2"/>
  <c r="M577" i="2"/>
  <c r="N577" i="2" s="1"/>
  <c r="L577" i="2"/>
  <c r="O576" i="2"/>
  <c r="M576" i="2"/>
  <c r="N576" i="2" s="1"/>
  <c r="L576" i="2"/>
  <c r="O575" i="2"/>
  <c r="M575" i="2"/>
  <c r="N575" i="2" s="1"/>
  <c r="L575" i="2"/>
  <c r="O574" i="2"/>
  <c r="M574" i="2"/>
  <c r="N574" i="2" s="1"/>
  <c r="L574" i="2"/>
  <c r="O573" i="2"/>
  <c r="M573" i="2"/>
  <c r="N573" i="2" s="1"/>
  <c r="L573" i="2"/>
  <c r="O572" i="2"/>
  <c r="M572" i="2"/>
  <c r="N572" i="2" s="1"/>
  <c r="L572" i="2"/>
  <c r="O571" i="2"/>
  <c r="M571" i="2"/>
  <c r="N571" i="2" s="1"/>
  <c r="L571" i="2"/>
  <c r="O570" i="2"/>
  <c r="M570" i="2"/>
  <c r="N570" i="2" s="1"/>
  <c r="L570" i="2"/>
  <c r="O569" i="2"/>
  <c r="M569" i="2"/>
  <c r="N569" i="2" s="1"/>
  <c r="L569" i="2"/>
  <c r="O568" i="2"/>
  <c r="M568" i="2"/>
  <c r="N568" i="2" s="1"/>
  <c r="L568" i="2"/>
  <c r="O567" i="2"/>
  <c r="M567" i="2"/>
  <c r="N567" i="2" s="1"/>
  <c r="L567" i="2"/>
  <c r="O566" i="2"/>
  <c r="M566" i="2"/>
  <c r="N566" i="2" s="1"/>
  <c r="L566" i="2"/>
  <c r="O565" i="2"/>
  <c r="M565" i="2"/>
  <c r="N565" i="2" s="1"/>
  <c r="L565" i="2"/>
  <c r="O564" i="2"/>
  <c r="M564" i="2"/>
  <c r="N564" i="2" s="1"/>
  <c r="L564" i="2"/>
  <c r="O563" i="2"/>
  <c r="M563" i="2"/>
  <c r="N563" i="2" s="1"/>
  <c r="L563" i="2"/>
  <c r="O562" i="2"/>
  <c r="M562" i="2"/>
  <c r="N562" i="2" s="1"/>
  <c r="L562" i="2"/>
  <c r="O561" i="2"/>
  <c r="M561" i="2"/>
  <c r="N561" i="2" s="1"/>
  <c r="L561" i="2"/>
  <c r="O560" i="2"/>
  <c r="M560" i="2"/>
  <c r="N560" i="2" s="1"/>
  <c r="L560" i="2"/>
  <c r="O559" i="2"/>
  <c r="M559" i="2"/>
  <c r="N559" i="2" s="1"/>
  <c r="L559" i="2"/>
  <c r="O558" i="2"/>
  <c r="M558" i="2"/>
  <c r="N558" i="2" s="1"/>
  <c r="L558" i="2"/>
  <c r="O557" i="2"/>
  <c r="M557" i="2"/>
  <c r="N557" i="2" s="1"/>
  <c r="L557" i="2"/>
  <c r="O556" i="2"/>
  <c r="M556" i="2"/>
  <c r="N556" i="2" s="1"/>
  <c r="L556" i="2"/>
  <c r="O555" i="2"/>
  <c r="M555" i="2"/>
  <c r="N555" i="2" s="1"/>
  <c r="L555" i="2"/>
  <c r="O554" i="2"/>
  <c r="M554" i="2"/>
  <c r="N554" i="2" s="1"/>
  <c r="L554" i="2"/>
  <c r="O553" i="2"/>
  <c r="M553" i="2"/>
  <c r="N553" i="2" s="1"/>
  <c r="L553" i="2"/>
  <c r="O552" i="2"/>
  <c r="M552" i="2"/>
  <c r="N552" i="2" s="1"/>
  <c r="L552" i="2"/>
  <c r="O551" i="2"/>
  <c r="M551" i="2"/>
  <c r="N551" i="2" s="1"/>
  <c r="L551" i="2"/>
  <c r="O550" i="2"/>
  <c r="M550" i="2"/>
  <c r="N550" i="2" s="1"/>
  <c r="L550" i="2"/>
  <c r="O549" i="2"/>
  <c r="M549" i="2"/>
  <c r="N549" i="2" s="1"/>
  <c r="L549" i="2"/>
  <c r="O548" i="2"/>
  <c r="M548" i="2"/>
  <c r="N548" i="2" s="1"/>
  <c r="L548" i="2"/>
  <c r="O547" i="2"/>
  <c r="M547" i="2"/>
  <c r="N547" i="2" s="1"/>
  <c r="L547" i="2"/>
  <c r="O546" i="2"/>
  <c r="M546" i="2"/>
  <c r="N546" i="2" s="1"/>
  <c r="L546" i="2"/>
  <c r="O545" i="2"/>
  <c r="M545" i="2"/>
  <c r="N545" i="2" s="1"/>
  <c r="L545" i="2"/>
  <c r="M544" i="2"/>
  <c r="N544" i="2" s="1"/>
  <c r="L544" i="2"/>
  <c r="G544" i="2"/>
  <c r="O544" i="2" s="1"/>
  <c r="O543" i="2"/>
  <c r="M543" i="2"/>
  <c r="N543" i="2" s="1"/>
  <c r="L543" i="2"/>
  <c r="O542" i="2"/>
  <c r="N542" i="2"/>
  <c r="M542" i="2"/>
  <c r="L542" i="2"/>
  <c r="O541" i="2"/>
  <c r="M541" i="2"/>
  <c r="N541" i="2" s="1"/>
  <c r="L541" i="2"/>
  <c r="O540" i="2"/>
  <c r="N540" i="2"/>
  <c r="M540" i="2"/>
  <c r="L540" i="2"/>
  <c r="O539" i="2"/>
  <c r="M539" i="2"/>
  <c r="N539" i="2" s="1"/>
  <c r="L539" i="2"/>
  <c r="O538" i="2"/>
  <c r="N538" i="2"/>
  <c r="M538" i="2"/>
  <c r="L538" i="2"/>
  <c r="O537" i="2"/>
  <c r="M537" i="2"/>
  <c r="N537" i="2" s="1"/>
  <c r="L537" i="2"/>
  <c r="O536" i="2"/>
  <c r="N536" i="2"/>
  <c r="M536" i="2"/>
  <c r="L536" i="2"/>
  <c r="M535" i="2"/>
  <c r="N535" i="2" s="1"/>
  <c r="L535" i="2"/>
  <c r="O534" i="2"/>
  <c r="M534" i="2"/>
  <c r="N534" i="2" s="1"/>
  <c r="L534" i="2"/>
  <c r="O533" i="2"/>
  <c r="M533" i="2"/>
  <c r="N533" i="2" s="1"/>
  <c r="L533" i="2"/>
  <c r="O532" i="2"/>
  <c r="M532" i="2"/>
  <c r="N532" i="2" s="1"/>
  <c r="L532" i="2"/>
  <c r="O531" i="2"/>
  <c r="M531" i="2"/>
  <c r="N531" i="2" s="1"/>
  <c r="L531" i="2"/>
  <c r="O530" i="2"/>
  <c r="M530" i="2"/>
  <c r="N530" i="2" s="1"/>
  <c r="L530" i="2"/>
  <c r="O529" i="2"/>
  <c r="M529" i="2"/>
  <c r="N529" i="2" s="1"/>
  <c r="L529" i="2"/>
  <c r="H529" i="2"/>
  <c r="O528" i="2"/>
  <c r="N528" i="2"/>
  <c r="M528" i="2"/>
  <c r="L528" i="2"/>
  <c r="O527" i="2"/>
  <c r="M527" i="2"/>
  <c r="N527" i="2" s="1"/>
  <c r="L527" i="2"/>
  <c r="O526" i="2"/>
  <c r="N526" i="2"/>
  <c r="M526" i="2"/>
  <c r="L526" i="2"/>
  <c r="O525" i="2"/>
  <c r="M525" i="2"/>
  <c r="N525" i="2" s="1"/>
  <c r="L525" i="2"/>
  <c r="O524" i="2"/>
  <c r="N524" i="2"/>
  <c r="M524" i="2"/>
  <c r="L524" i="2"/>
  <c r="O523" i="2"/>
  <c r="M523" i="2"/>
  <c r="N523" i="2" s="1"/>
  <c r="L523" i="2"/>
  <c r="O522" i="2"/>
  <c r="N522" i="2"/>
  <c r="M522" i="2"/>
  <c r="L522" i="2"/>
  <c r="O521" i="2"/>
  <c r="M521" i="2"/>
  <c r="N521" i="2" s="1"/>
  <c r="L521" i="2"/>
  <c r="O520" i="2"/>
  <c r="N520" i="2"/>
  <c r="M520" i="2"/>
  <c r="L520" i="2"/>
  <c r="O519" i="2"/>
  <c r="M519" i="2"/>
  <c r="N519" i="2" s="1"/>
  <c r="L519" i="2"/>
  <c r="O518" i="2"/>
  <c r="N518" i="2"/>
  <c r="M518" i="2"/>
  <c r="L518" i="2"/>
  <c r="O517" i="2"/>
  <c r="M517" i="2"/>
  <c r="N517" i="2" s="1"/>
  <c r="L517" i="2"/>
  <c r="O516" i="2"/>
  <c r="N516" i="2"/>
  <c r="M516" i="2"/>
  <c r="L516" i="2"/>
  <c r="O515" i="2"/>
  <c r="M515" i="2"/>
  <c r="N515" i="2" s="1"/>
  <c r="L515" i="2"/>
  <c r="O514" i="2"/>
  <c r="N514" i="2"/>
  <c r="M514" i="2"/>
  <c r="L514" i="2"/>
  <c r="O513" i="2"/>
  <c r="M513" i="2"/>
  <c r="N513" i="2" s="1"/>
  <c r="L513" i="2"/>
  <c r="O512" i="2"/>
  <c r="N512" i="2"/>
  <c r="M512" i="2"/>
  <c r="L512" i="2"/>
  <c r="O511" i="2"/>
  <c r="M511" i="2"/>
  <c r="N511" i="2" s="1"/>
  <c r="L511" i="2"/>
  <c r="O510" i="2"/>
  <c r="N510" i="2"/>
  <c r="M510" i="2"/>
  <c r="L510" i="2"/>
  <c r="O509" i="2"/>
  <c r="M509" i="2"/>
  <c r="N509" i="2" s="1"/>
  <c r="L509" i="2"/>
  <c r="O508" i="2"/>
  <c r="N508" i="2"/>
  <c r="M508" i="2"/>
  <c r="L508" i="2"/>
  <c r="O507" i="2"/>
  <c r="M507" i="2"/>
  <c r="N507" i="2" s="1"/>
  <c r="L507" i="2"/>
  <c r="O506" i="2"/>
  <c r="N506" i="2"/>
  <c r="M506" i="2"/>
  <c r="L506" i="2"/>
  <c r="O505" i="2"/>
  <c r="M505" i="2"/>
  <c r="N505" i="2" s="1"/>
  <c r="L505" i="2"/>
  <c r="O504" i="2"/>
  <c r="N504" i="2"/>
  <c r="M504" i="2"/>
  <c r="L504" i="2"/>
  <c r="O503" i="2"/>
  <c r="M503" i="2"/>
  <c r="N503" i="2" s="1"/>
  <c r="L503" i="2"/>
  <c r="O502" i="2"/>
  <c r="N502" i="2"/>
  <c r="M502" i="2"/>
  <c r="L502" i="2"/>
  <c r="O501" i="2"/>
  <c r="M501" i="2"/>
  <c r="N501" i="2" s="1"/>
  <c r="L501" i="2"/>
  <c r="O500" i="2"/>
  <c r="N500" i="2"/>
  <c r="M500" i="2"/>
  <c r="L500" i="2"/>
  <c r="O499" i="2"/>
  <c r="M499" i="2"/>
  <c r="N499" i="2" s="1"/>
  <c r="L499" i="2"/>
  <c r="O498" i="2"/>
  <c r="N498" i="2"/>
  <c r="M498" i="2"/>
  <c r="L498" i="2"/>
  <c r="O497" i="2"/>
  <c r="M497" i="2"/>
  <c r="N497" i="2" s="1"/>
  <c r="L497" i="2"/>
  <c r="O496" i="2"/>
  <c r="N496" i="2"/>
  <c r="M496" i="2"/>
  <c r="L496" i="2"/>
  <c r="M495" i="2"/>
  <c r="N495" i="2" s="1"/>
  <c r="L495" i="2"/>
  <c r="G495" i="2"/>
  <c r="O495" i="2" s="1"/>
  <c r="N494" i="2"/>
  <c r="M494" i="2"/>
  <c r="L494" i="2"/>
  <c r="H494" i="2"/>
  <c r="O493" i="2"/>
  <c r="N493" i="2"/>
  <c r="M493" i="2"/>
  <c r="L493" i="2"/>
  <c r="O492" i="2"/>
  <c r="M492" i="2"/>
  <c r="N492" i="2" s="1"/>
  <c r="L492" i="2"/>
  <c r="O491" i="2"/>
  <c r="N491" i="2"/>
  <c r="M491" i="2"/>
  <c r="L491" i="2"/>
  <c r="O490" i="2"/>
  <c r="M490" i="2"/>
  <c r="N490" i="2" s="1"/>
  <c r="L490" i="2"/>
  <c r="O489" i="2"/>
  <c r="N489" i="2"/>
  <c r="M489" i="2"/>
  <c r="L489" i="2"/>
  <c r="O488" i="2"/>
  <c r="M488" i="2"/>
  <c r="N488" i="2" s="1"/>
  <c r="L488" i="2"/>
  <c r="O487" i="2"/>
  <c r="N487" i="2"/>
  <c r="M487" i="2"/>
  <c r="L487" i="2"/>
  <c r="O486" i="2"/>
  <c r="M486" i="2"/>
  <c r="N486" i="2" s="1"/>
  <c r="L486" i="2"/>
  <c r="O485" i="2"/>
  <c r="N485" i="2"/>
  <c r="M485" i="2"/>
  <c r="L485" i="2"/>
  <c r="O484" i="2"/>
  <c r="M484" i="2"/>
  <c r="N484" i="2" s="1"/>
  <c r="L484" i="2"/>
  <c r="O483" i="2"/>
  <c r="N483" i="2"/>
  <c r="M483" i="2"/>
  <c r="L483" i="2"/>
  <c r="O482" i="2"/>
  <c r="M482" i="2"/>
  <c r="N482" i="2" s="1"/>
  <c r="L482" i="2"/>
  <c r="O481" i="2"/>
  <c r="N481" i="2"/>
  <c r="M481" i="2"/>
  <c r="L481" i="2"/>
  <c r="O480" i="2"/>
  <c r="M480" i="2"/>
  <c r="N480" i="2" s="1"/>
  <c r="L480" i="2"/>
  <c r="O479" i="2"/>
  <c r="N479" i="2"/>
  <c r="M479" i="2"/>
  <c r="L479" i="2"/>
  <c r="O478" i="2"/>
  <c r="M478" i="2"/>
  <c r="N478" i="2" s="1"/>
  <c r="L478" i="2"/>
  <c r="O477" i="2"/>
  <c r="N477" i="2"/>
  <c r="M477" i="2"/>
  <c r="L477" i="2"/>
  <c r="O476" i="2"/>
  <c r="M476" i="2"/>
  <c r="N476" i="2" s="1"/>
  <c r="L476" i="2"/>
  <c r="O475" i="2"/>
  <c r="N475" i="2"/>
  <c r="M475" i="2"/>
  <c r="L475" i="2"/>
  <c r="O474" i="2"/>
  <c r="M474" i="2"/>
  <c r="N474" i="2" s="1"/>
  <c r="L474" i="2"/>
  <c r="O473" i="2"/>
  <c r="N473" i="2"/>
  <c r="M473" i="2"/>
  <c r="L473" i="2"/>
  <c r="O472" i="2"/>
  <c r="M472" i="2"/>
  <c r="N472" i="2" s="1"/>
  <c r="L472" i="2"/>
  <c r="O471" i="2"/>
  <c r="N471" i="2"/>
  <c r="M471" i="2"/>
  <c r="L471" i="2"/>
  <c r="O470" i="2"/>
  <c r="M470" i="2"/>
  <c r="N470" i="2" s="1"/>
  <c r="L470" i="2"/>
  <c r="O469" i="2"/>
  <c r="N469" i="2"/>
  <c r="M469" i="2"/>
  <c r="L469" i="2"/>
  <c r="O468" i="2"/>
  <c r="M468" i="2"/>
  <c r="N468" i="2" s="1"/>
  <c r="L468" i="2"/>
  <c r="O467" i="2"/>
  <c r="N467" i="2"/>
  <c r="M467" i="2"/>
  <c r="L467" i="2"/>
  <c r="O466" i="2"/>
  <c r="M466" i="2"/>
  <c r="N466" i="2" s="1"/>
  <c r="L466" i="2"/>
  <c r="O465" i="2"/>
  <c r="N465" i="2"/>
  <c r="M465" i="2"/>
  <c r="L465" i="2"/>
  <c r="O464" i="2"/>
  <c r="M464" i="2"/>
  <c r="N464" i="2" s="1"/>
  <c r="L464" i="2"/>
  <c r="O463" i="2"/>
  <c r="N463" i="2"/>
  <c r="M463" i="2"/>
  <c r="L463" i="2"/>
  <c r="O462" i="2"/>
  <c r="M462" i="2"/>
  <c r="N462" i="2" s="1"/>
  <c r="L462" i="2"/>
  <c r="O461" i="2"/>
  <c r="N461" i="2"/>
  <c r="M461" i="2"/>
  <c r="L461" i="2"/>
  <c r="O460" i="2"/>
  <c r="M460" i="2"/>
  <c r="N460" i="2" s="1"/>
  <c r="L460" i="2"/>
  <c r="O459" i="2"/>
  <c r="N459" i="2"/>
  <c r="M459" i="2"/>
  <c r="L459" i="2"/>
  <c r="O458" i="2"/>
  <c r="M458" i="2"/>
  <c r="N458" i="2" s="1"/>
  <c r="L458" i="2"/>
  <c r="O457" i="2"/>
  <c r="N457" i="2"/>
  <c r="M457" i="2"/>
  <c r="L457" i="2"/>
  <c r="O456" i="2"/>
  <c r="M456" i="2"/>
  <c r="N456" i="2" s="1"/>
  <c r="L456" i="2"/>
  <c r="O455" i="2"/>
  <c r="N455" i="2"/>
  <c r="M455" i="2"/>
  <c r="L455" i="2"/>
  <c r="O454" i="2"/>
  <c r="M454" i="2"/>
  <c r="N454" i="2" s="1"/>
  <c r="L454" i="2"/>
  <c r="O453" i="2"/>
  <c r="N453" i="2"/>
  <c r="M453" i="2"/>
  <c r="L453" i="2"/>
  <c r="O452" i="2"/>
  <c r="M452" i="2"/>
  <c r="N452" i="2" s="1"/>
  <c r="L452" i="2"/>
  <c r="O451" i="2"/>
  <c r="N451" i="2"/>
  <c r="M451" i="2"/>
  <c r="L451" i="2"/>
  <c r="O450" i="2"/>
  <c r="M450" i="2"/>
  <c r="N450" i="2" s="1"/>
  <c r="L450" i="2"/>
  <c r="O449" i="2"/>
  <c r="N449" i="2"/>
  <c r="M449" i="2"/>
  <c r="L449" i="2"/>
  <c r="O448" i="2"/>
  <c r="M448" i="2"/>
  <c r="N448" i="2" s="1"/>
  <c r="L448" i="2"/>
  <c r="O447" i="2"/>
  <c r="N447" i="2"/>
  <c r="M447" i="2"/>
  <c r="L447" i="2"/>
  <c r="O446" i="2"/>
  <c r="M446" i="2"/>
  <c r="N446" i="2" s="1"/>
  <c r="L446" i="2"/>
  <c r="O445" i="2"/>
  <c r="N445" i="2"/>
  <c r="M445" i="2"/>
  <c r="L445" i="2"/>
  <c r="O444" i="2"/>
  <c r="M444" i="2"/>
  <c r="N444" i="2" s="1"/>
  <c r="L444" i="2"/>
  <c r="O443" i="2"/>
  <c r="N443" i="2"/>
  <c r="M443" i="2"/>
  <c r="L443" i="2"/>
  <c r="O442" i="2"/>
  <c r="M442" i="2"/>
  <c r="N442" i="2" s="1"/>
  <c r="L442" i="2"/>
  <c r="O441" i="2"/>
  <c r="N441" i="2"/>
  <c r="M441" i="2"/>
  <c r="L441" i="2"/>
  <c r="O440" i="2"/>
  <c r="M440" i="2"/>
  <c r="N440" i="2" s="1"/>
  <c r="L440" i="2"/>
  <c r="O439" i="2"/>
  <c r="N439" i="2"/>
  <c r="M439" i="2"/>
  <c r="L439" i="2"/>
  <c r="O438" i="2"/>
  <c r="M438" i="2"/>
  <c r="N438" i="2" s="1"/>
  <c r="L438" i="2"/>
  <c r="O437" i="2"/>
  <c r="N437" i="2"/>
  <c r="M437" i="2"/>
  <c r="L437" i="2"/>
  <c r="O436" i="2"/>
  <c r="M436" i="2"/>
  <c r="N436" i="2" s="1"/>
  <c r="L436" i="2"/>
  <c r="O435" i="2"/>
  <c r="N435" i="2"/>
  <c r="M435" i="2"/>
  <c r="L435" i="2"/>
  <c r="O434" i="2"/>
  <c r="M434" i="2"/>
  <c r="N434" i="2" s="1"/>
  <c r="L434" i="2"/>
  <c r="O433" i="2"/>
  <c r="N433" i="2"/>
  <c r="M433" i="2"/>
  <c r="L433" i="2"/>
  <c r="O432" i="2"/>
  <c r="M432" i="2"/>
  <c r="N432" i="2" s="1"/>
  <c r="L432" i="2"/>
  <c r="O431" i="2"/>
  <c r="N431" i="2"/>
  <c r="M431" i="2"/>
  <c r="L431" i="2"/>
  <c r="O430" i="2"/>
  <c r="M430" i="2"/>
  <c r="N430" i="2" s="1"/>
  <c r="L430" i="2"/>
  <c r="O429" i="2"/>
  <c r="N429" i="2"/>
  <c r="M429" i="2"/>
  <c r="L429" i="2"/>
  <c r="O428" i="2"/>
  <c r="M428" i="2"/>
  <c r="N428" i="2" s="1"/>
  <c r="L428" i="2"/>
  <c r="M427" i="2"/>
  <c r="N427" i="2" s="1"/>
  <c r="L427" i="2"/>
  <c r="O426" i="2"/>
  <c r="N426" i="2"/>
  <c r="M426" i="2"/>
  <c r="L426" i="2"/>
  <c r="O425" i="2"/>
  <c r="M425" i="2"/>
  <c r="N425" i="2" s="1"/>
  <c r="L425" i="2"/>
  <c r="O424" i="2"/>
  <c r="N424" i="2"/>
  <c r="M424" i="2"/>
  <c r="L424" i="2"/>
  <c r="O423" i="2"/>
  <c r="M423" i="2"/>
  <c r="N423" i="2" s="1"/>
  <c r="L423" i="2"/>
  <c r="O422" i="2"/>
  <c r="N422" i="2"/>
  <c r="M422" i="2"/>
  <c r="L422" i="2"/>
  <c r="O421" i="2"/>
  <c r="M421" i="2"/>
  <c r="N421" i="2" s="1"/>
  <c r="L421" i="2"/>
  <c r="O420" i="2"/>
  <c r="N420" i="2"/>
  <c r="M420" i="2"/>
  <c r="L420" i="2"/>
  <c r="O419" i="2"/>
  <c r="M419" i="2"/>
  <c r="N419" i="2" s="1"/>
  <c r="L419" i="2"/>
  <c r="O418" i="2"/>
  <c r="N418" i="2"/>
  <c r="M418" i="2"/>
  <c r="L418" i="2"/>
  <c r="O417" i="2"/>
  <c r="M417" i="2"/>
  <c r="N417" i="2" s="1"/>
  <c r="L417" i="2"/>
  <c r="O416" i="2"/>
  <c r="N416" i="2"/>
  <c r="M416" i="2"/>
  <c r="L416" i="2"/>
  <c r="O415" i="2"/>
  <c r="M415" i="2"/>
  <c r="N415" i="2" s="1"/>
  <c r="L415" i="2"/>
  <c r="O414" i="2"/>
  <c r="N414" i="2"/>
  <c r="M414" i="2"/>
  <c r="L414" i="2"/>
  <c r="O413" i="2"/>
  <c r="M413" i="2"/>
  <c r="N413" i="2" s="1"/>
  <c r="L413" i="2"/>
  <c r="O412" i="2"/>
  <c r="N412" i="2"/>
  <c r="M412" i="2"/>
  <c r="L412" i="2"/>
  <c r="O411" i="2"/>
  <c r="M411" i="2"/>
  <c r="N411" i="2" s="1"/>
  <c r="L411" i="2"/>
  <c r="O410" i="2"/>
  <c r="N410" i="2"/>
  <c r="M410" i="2"/>
  <c r="L410" i="2"/>
  <c r="O409" i="2"/>
  <c r="M409" i="2"/>
  <c r="N409" i="2" s="1"/>
  <c r="L409" i="2"/>
  <c r="O408" i="2"/>
  <c r="N408" i="2"/>
  <c r="M408" i="2"/>
  <c r="L408" i="2"/>
  <c r="O407" i="2"/>
  <c r="M407" i="2"/>
  <c r="N407" i="2" s="1"/>
  <c r="L407" i="2"/>
  <c r="O406" i="2"/>
  <c r="N406" i="2"/>
  <c r="M406" i="2"/>
  <c r="L406" i="2"/>
  <c r="O405" i="2"/>
  <c r="M405" i="2"/>
  <c r="N405" i="2" s="1"/>
  <c r="L405" i="2"/>
  <c r="O404" i="2"/>
  <c r="N404" i="2"/>
  <c r="M404" i="2"/>
  <c r="L404" i="2"/>
  <c r="O403" i="2"/>
  <c r="M403" i="2"/>
  <c r="N403" i="2" s="1"/>
  <c r="L403" i="2"/>
  <c r="O402" i="2"/>
  <c r="N402" i="2"/>
  <c r="M402" i="2"/>
  <c r="L402" i="2"/>
  <c r="O401" i="2"/>
  <c r="M401" i="2"/>
  <c r="N401" i="2" s="1"/>
  <c r="L401" i="2"/>
  <c r="O400" i="2"/>
  <c r="N400" i="2"/>
  <c r="M400" i="2"/>
  <c r="L400" i="2"/>
  <c r="O399" i="2"/>
  <c r="M399" i="2"/>
  <c r="N399" i="2" s="1"/>
  <c r="L399" i="2"/>
  <c r="O398" i="2"/>
  <c r="N398" i="2"/>
  <c r="M398" i="2"/>
  <c r="L398" i="2"/>
  <c r="O397" i="2"/>
  <c r="M397" i="2"/>
  <c r="N397" i="2" s="1"/>
  <c r="L397" i="2"/>
  <c r="O396" i="2"/>
  <c r="N396" i="2"/>
  <c r="M396" i="2"/>
  <c r="L396" i="2"/>
  <c r="O395" i="2"/>
  <c r="M395" i="2"/>
  <c r="N395" i="2" s="1"/>
  <c r="L395" i="2"/>
  <c r="O394" i="2"/>
  <c r="N394" i="2"/>
  <c r="M394" i="2"/>
  <c r="L394" i="2"/>
  <c r="O393" i="2"/>
  <c r="M393" i="2"/>
  <c r="N393" i="2" s="1"/>
  <c r="L393" i="2"/>
  <c r="O392" i="2"/>
  <c r="N392" i="2"/>
  <c r="M392" i="2"/>
  <c r="L392" i="2"/>
  <c r="O391" i="2"/>
  <c r="M391" i="2"/>
  <c r="N391" i="2" s="1"/>
  <c r="L391" i="2"/>
  <c r="O390" i="2"/>
  <c r="N390" i="2"/>
  <c r="M390" i="2"/>
  <c r="L390" i="2"/>
  <c r="O389" i="2"/>
  <c r="M389" i="2"/>
  <c r="N389" i="2" s="1"/>
  <c r="L389" i="2"/>
  <c r="O388" i="2"/>
  <c r="N388" i="2"/>
  <c r="M388" i="2"/>
  <c r="L388" i="2"/>
  <c r="O387" i="2"/>
  <c r="M387" i="2"/>
  <c r="N387" i="2" s="1"/>
  <c r="L387" i="2"/>
  <c r="O386" i="2"/>
  <c r="N386" i="2"/>
  <c r="M386" i="2"/>
  <c r="L386" i="2"/>
  <c r="O385" i="2"/>
  <c r="M385" i="2"/>
  <c r="N385" i="2" s="1"/>
  <c r="L385" i="2"/>
  <c r="O384" i="2"/>
  <c r="N384" i="2"/>
  <c r="M384" i="2"/>
  <c r="L384" i="2"/>
  <c r="O383" i="2"/>
  <c r="M383" i="2"/>
  <c r="N383" i="2" s="1"/>
  <c r="L383" i="2"/>
  <c r="O382" i="2"/>
  <c r="N382" i="2"/>
  <c r="M382" i="2"/>
  <c r="L382" i="2"/>
  <c r="O381" i="2"/>
  <c r="M381" i="2"/>
  <c r="N381" i="2" s="1"/>
  <c r="L381" i="2"/>
  <c r="O380" i="2"/>
  <c r="N380" i="2"/>
  <c r="M380" i="2"/>
  <c r="L380" i="2"/>
  <c r="O379" i="2"/>
  <c r="M379" i="2"/>
  <c r="N379" i="2" s="1"/>
  <c r="L379" i="2"/>
  <c r="O378" i="2"/>
  <c r="N378" i="2"/>
  <c r="M378" i="2"/>
  <c r="L378" i="2"/>
  <c r="O377" i="2"/>
  <c r="M377" i="2"/>
  <c r="N377" i="2" s="1"/>
  <c r="L377" i="2"/>
  <c r="O376" i="2"/>
  <c r="N376" i="2"/>
  <c r="M376" i="2"/>
  <c r="L376" i="2"/>
  <c r="O375" i="2"/>
  <c r="M375" i="2"/>
  <c r="N375" i="2" s="1"/>
  <c r="L375" i="2"/>
  <c r="O374" i="2"/>
  <c r="N374" i="2"/>
  <c r="M374" i="2"/>
  <c r="L374" i="2"/>
  <c r="O373" i="2"/>
  <c r="M373" i="2"/>
  <c r="N373" i="2" s="1"/>
  <c r="L373" i="2"/>
  <c r="O372" i="2"/>
  <c r="N372" i="2"/>
  <c r="M372" i="2"/>
  <c r="L372" i="2"/>
  <c r="O371" i="2"/>
  <c r="M371" i="2"/>
  <c r="N371" i="2" s="1"/>
  <c r="L371" i="2"/>
  <c r="O370" i="2"/>
  <c r="N370" i="2"/>
  <c r="M370" i="2"/>
  <c r="L370" i="2"/>
  <c r="O369" i="2"/>
  <c r="M369" i="2"/>
  <c r="N369" i="2" s="1"/>
  <c r="L369" i="2"/>
  <c r="O368" i="2"/>
  <c r="N368" i="2"/>
  <c r="M368" i="2"/>
  <c r="L368" i="2"/>
  <c r="O367" i="2"/>
  <c r="M367" i="2"/>
  <c r="N367" i="2" s="1"/>
  <c r="L367" i="2"/>
  <c r="O366" i="2"/>
  <c r="N366" i="2"/>
  <c r="M366" i="2"/>
  <c r="L366" i="2"/>
  <c r="O365" i="2"/>
  <c r="M365" i="2"/>
  <c r="N365" i="2" s="1"/>
  <c r="L365" i="2"/>
  <c r="O364" i="2"/>
  <c r="N364" i="2"/>
  <c r="M364" i="2"/>
  <c r="L364" i="2"/>
  <c r="O363" i="2"/>
  <c r="M363" i="2"/>
  <c r="N363" i="2" s="1"/>
  <c r="L363" i="2"/>
  <c r="O362" i="2"/>
  <c r="N362" i="2"/>
  <c r="M362" i="2"/>
  <c r="L362" i="2"/>
  <c r="O361" i="2"/>
  <c r="M361" i="2"/>
  <c r="N361" i="2" s="1"/>
  <c r="L361" i="2"/>
  <c r="O360" i="2"/>
  <c r="N360" i="2"/>
  <c r="M360" i="2"/>
  <c r="L360" i="2"/>
  <c r="O359" i="2"/>
  <c r="M359" i="2"/>
  <c r="N359" i="2" s="1"/>
  <c r="L359" i="2"/>
  <c r="O358" i="2"/>
  <c r="N358" i="2"/>
  <c r="M358" i="2"/>
  <c r="L358" i="2"/>
  <c r="O357" i="2"/>
  <c r="M357" i="2"/>
  <c r="N357" i="2" s="1"/>
  <c r="L357" i="2"/>
  <c r="O356" i="2"/>
  <c r="N356" i="2"/>
  <c r="M356" i="2"/>
  <c r="L356" i="2"/>
  <c r="O355" i="2"/>
  <c r="M355" i="2"/>
  <c r="N355" i="2" s="1"/>
  <c r="L355" i="2"/>
  <c r="O354" i="2"/>
  <c r="N354" i="2"/>
  <c r="M354" i="2"/>
  <c r="L354" i="2"/>
  <c r="O353" i="2"/>
  <c r="M353" i="2"/>
  <c r="N353" i="2" s="1"/>
  <c r="L353" i="2"/>
  <c r="O352" i="2"/>
  <c r="N352" i="2"/>
  <c r="M352" i="2"/>
  <c r="L352" i="2"/>
  <c r="O351" i="2"/>
  <c r="M351" i="2"/>
  <c r="N351" i="2" s="1"/>
  <c r="L351" i="2"/>
  <c r="O350" i="2"/>
  <c r="N350" i="2"/>
  <c r="M350" i="2"/>
  <c r="L350" i="2"/>
  <c r="O349" i="2"/>
  <c r="M349" i="2"/>
  <c r="N349" i="2" s="1"/>
  <c r="L349" i="2"/>
  <c r="O348" i="2"/>
  <c r="N348" i="2"/>
  <c r="M348" i="2"/>
  <c r="L348" i="2"/>
  <c r="O347" i="2"/>
  <c r="M347" i="2"/>
  <c r="N347" i="2" s="1"/>
  <c r="L347" i="2"/>
  <c r="O346" i="2"/>
  <c r="N346" i="2"/>
  <c r="M346" i="2"/>
  <c r="L346" i="2"/>
  <c r="H346" i="2"/>
  <c r="O345" i="2"/>
  <c r="N345" i="2"/>
  <c r="M345" i="2"/>
  <c r="L345" i="2"/>
  <c r="O344" i="2"/>
  <c r="M344" i="2"/>
  <c r="N344" i="2" s="1"/>
  <c r="L344" i="2"/>
  <c r="O343" i="2"/>
  <c r="N343" i="2"/>
  <c r="M343" i="2"/>
  <c r="L343" i="2"/>
  <c r="O342" i="2"/>
  <c r="M342" i="2"/>
  <c r="N342" i="2" s="1"/>
  <c r="L342" i="2"/>
  <c r="O341" i="2"/>
  <c r="N341" i="2"/>
  <c r="M341" i="2"/>
  <c r="L341" i="2"/>
  <c r="O340" i="2"/>
  <c r="M340" i="2"/>
  <c r="N340" i="2" s="1"/>
  <c r="L340" i="2"/>
  <c r="O339" i="2"/>
  <c r="N339" i="2"/>
  <c r="M339" i="2"/>
  <c r="L339" i="2"/>
  <c r="O338" i="2"/>
  <c r="M338" i="2"/>
  <c r="N338" i="2" s="1"/>
  <c r="L338" i="2"/>
  <c r="O337" i="2"/>
  <c r="N337" i="2"/>
  <c r="M337" i="2"/>
  <c r="L337" i="2"/>
  <c r="O336" i="2"/>
  <c r="M336" i="2"/>
  <c r="N336" i="2" s="1"/>
  <c r="L336" i="2"/>
  <c r="O335" i="2"/>
  <c r="N335" i="2"/>
  <c r="M335" i="2"/>
  <c r="L335" i="2"/>
  <c r="O334" i="2"/>
  <c r="M334" i="2"/>
  <c r="N334" i="2" s="1"/>
  <c r="L334" i="2"/>
  <c r="O333" i="2"/>
  <c r="N333" i="2"/>
  <c r="M333" i="2"/>
  <c r="L333" i="2"/>
  <c r="O332" i="2"/>
  <c r="M332" i="2"/>
  <c r="N332" i="2" s="1"/>
  <c r="L332" i="2"/>
  <c r="O331" i="2"/>
  <c r="N331" i="2"/>
  <c r="M331" i="2"/>
  <c r="L331" i="2"/>
  <c r="O330" i="2"/>
  <c r="M330" i="2"/>
  <c r="N330" i="2" s="1"/>
  <c r="L330" i="2"/>
  <c r="O329" i="2"/>
  <c r="N329" i="2"/>
  <c r="M329" i="2"/>
  <c r="L329" i="2"/>
  <c r="O328" i="2"/>
  <c r="M328" i="2"/>
  <c r="N328" i="2" s="1"/>
  <c r="L328" i="2"/>
  <c r="O327" i="2"/>
  <c r="N327" i="2"/>
  <c r="M327" i="2"/>
  <c r="L327" i="2"/>
  <c r="O326" i="2"/>
  <c r="M326" i="2"/>
  <c r="N326" i="2" s="1"/>
  <c r="L326" i="2"/>
  <c r="O325" i="2"/>
  <c r="N325" i="2"/>
  <c r="M325" i="2"/>
  <c r="L325" i="2"/>
  <c r="O324" i="2"/>
  <c r="M324" i="2"/>
  <c r="N324" i="2" s="1"/>
  <c r="L324" i="2"/>
  <c r="O323" i="2"/>
  <c r="N323" i="2"/>
  <c r="M323" i="2"/>
  <c r="L323" i="2"/>
  <c r="O322" i="2"/>
  <c r="M322" i="2"/>
  <c r="N322" i="2" s="1"/>
  <c r="L322" i="2"/>
  <c r="O321" i="2"/>
  <c r="N321" i="2"/>
  <c r="M321" i="2"/>
  <c r="L321" i="2"/>
  <c r="L320" i="2"/>
  <c r="H320" i="2"/>
  <c r="O320" i="2" s="1"/>
  <c r="O319" i="2"/>
  <c r="M319" i="2"/>
  <c r="N319" i="2" s="1"/>
  <c r="L319" i="2"/>
  <c r="O318" i="2"/>
  <c r="N318" i="2"/>
  <c r="M318" i="2"/>
  <c r="L318" i="2"/>
  <c r="O317" i="2"/>
  <c r="M317" i="2"/>
  <c r="N317" i="2" s="1"/>
  <c r="L317" i="2"/>
  <c r="O316" i="2"/>
  <c r="N316" i="2"/>
  <c r="M316" i="2"/>
  <c r="L316" i="2"/>
  <c r="O315" i="2"/>
  <c r="M315" i="2"/>
  <c r="N315" i="2" s="1"/>
  <c r="L315" i="2"/>
  <c r="O314" i="2"/>
  <c r="N314" i="2"/>
  <c r="M314" i="2"/>
  <c r="L314" i="2"/>
  <c r="O313" i="2"/>
  <c r="M313" i="2"/>
  <c r="N313" i="2" s="1"/>
  <c r="L313" i="2"/>
  <c r="O312" i="2"/>
  <c r="N312" i="2"/>
  <c r="M312" i="2"/>
  <c r="L312" i="2"/>
  <c r="O311" i="2"/>
  <c r="M311" i="2"/>
  <c r="N311" i="2" s="1"/>
  <c r="L311" i="2"/>
  <c r="O310" i="2"/>
  <c r="N310" i="2"/>
  <c r="M310" i="2"/>
  <c r="L310" i="2"/>
  <c r="O309" i="2"/>
  <c r="M309" i="2"/>
  <c r="N309" i="2" s="1"/>
  <c r="L309" i="2"/>
  <c r="O308" i="2"/>
  <c r="N308" i="2"/>
  <c r="M308" i="2"/>
  <c r="L308" i="2"/>
  <c r="O307" i="2"/>
  <c r="M307" i="2"/>
  <c r="N307" i="2" s="1"/>
  <c r="L307" i="2"/>
  <c r="O306" i="2"/>
  <c r="N306" i="2"/>
  <c r="M306" i="2"/>
  <c r="L306" i="2"/>
  <c r="O305" i="2"/>
  <c r="M305" i="2"/>
  <c r="N305" i="2" s="1"/>
  <c r="L305" i="2"/>
  <c r="O304" i="2"/>
  <c r="N304" i="2"/>
  <c r="M304" i="2"/>
  <c r="L304" i="2"/>
  <c r="O303" i="2"/>
  <c r="M303" i="2"/>
  <c r="N303" i="2" s="1"/>
  <c r="L303" i="2"/>
  <c r="O302" i="2"/>
  <c r="N302" i="2"/>
  <c r="M302" i="2"/>
  <c r="L302" i="2"/>
  <c r="O301" i="2"/>
  <c r="M301" i="2"/>
  <c r="N301" i="2" s="1"/>
  <c r="L301" i="2"/>
  <c r="O300" i="2"/>
  <c r="N300" i="2"/>
  <c r="M300" i="2"/>
  <c r="L300" i="2"/>
  <c r="O299" i="2"/>
  <c r="M299" i="2"/>
  <c r="N299" i="2" s="1"/>
  <c r="L299" i="2"/>
  <c r="O298" i="2"/>
  <c r="N298" i="2"/>
  <c r="M298" i="2"/>
  <c r="L298" i="2"/>
  <c r="O297" i="2"/>
  <c r="M297" i="2"/>
  <c r="N297" i="2" s="1"/>
  <c r="L297" i="2"/>
  <c r="O296" i="2"/>
  <c r="N296" i="2"/>
  <c r="M296" i="2"/>
  <c r="L296" i="2"/>
  <c r="O295" i="2"/>
  <c r="M295" i="2"/>
  <c r="N295" i="2" s="1"/>
  <c r="L295" i="2"/>
  <c r="O294" i="2"/>
  <c r="N294" i="2"/>
  <c r="M294" i="2"/>
  <c r="L294" i="2"/>
  <c r="O293" i="2"/>
  <c r="M293" i="2"/>
  <c r="N293" i="2" s="1"/>
  <c r="L293" i="2"/>
  <c r="O292" i="2"/>
  <c r="N292" i="2"/>
  <c r="M292" i="2"/>
  <c r="L292" i="2"/>
  <c r="O291" i="2"/>
  <c r="M291" i="2"/>
  <c r="N291" i="2" s="1"/>
  <c r="L291" i="2"/>
  <c r="O290" i="2"/>
  <c r="N290" i="2"/>
  <c r="M290" i="2"/>
  <c r="L290" i="2"/>
  <c r="O289" i="2"/>
  <c r="M289" i="2"/>
  <c r="N289" i="2" s="1"/>
  <c r="L289" i="2"/>
  <c r="O288" i="2"/>
  <c r="N288" i="2"/>
  <c r="M288" i="2"/>
  <c r="L288" i="2"/>
  <c r="O287" i="2"/>
  <c r="M287" i="2"/>
  <c r="N287" i="2" s="1"/>
  <c r="L287" i="2"/>
  <c r="O286" i="2"/>
  <c r="N286" i="2"/>
  <c r="M286" i="2"/>
  <c r="L286" i="2"/>
  <c r="O285" i="2"/>
  <c r="M285" i="2"/>
  <c r="N285" i="2" s="1"/>
  <c r="L285" i="2"/>
  <c r="O284" i="2"/>
  <c r="N284" i="2"/>
  <c r="M284" i="2"/>
  <c r="L284" i="2"/>
  <c r="O283" i="2"/>
  <c r="M283" i="2"/>
  <c r="N283" i="2" s="1"/>
  <c r="L283" i="2"/>
  <c r="O282" i="2"/>
  <c r="N282" i="2"/>
  <c r="M282" i="2"/>
  <c r="L282" i="2"/>
  <c r="O281" i="2"/>
  <c r="M281" i="2"/>
  <c r="N281" i="2" s="1"/>
  <c r="L281" i="2"/>
  <c r="O280" i="2"/>
  <c r="N280" i="2"/>
  <c r="M280" i="2"/>
  <c r="L280" i="2"/>
  <c r="O279" i="2"/>
  <c r="M279" i="2"/>
  <c r="N279" i="2" s="1"/>
  <c r="L279" i="2"/>
  <c r="O278" i="2"/>
  <c r="N278" i="2"/>
  <c r="M278" i="2"/>
  <c r="L278" i="2"/>
  <c r="O277" i="2"/>
  <c r="M277" i="2"/>
  <c r="N277" i="2" s="1"/>
  <c r="L277" i="2"/>
  <c r="O276" i="2"/>
  <c r="N276" i="2"/>
  <c r="M276" i="2"/>
  <c r="L276" i="2"/>
  <c r="O275" i="2"/>
  <c r="M275" i="2"/>
  <c r="N275" i="2" s="1"/>
  <c r="L275" i="2"/>
  <c r="O274" i="2"/>
  <c r="N274" i="2"/>
  <c r="M274" i="2"/>
  <c r="L274" i="2"/>
  <c r="O273" i="2"/>
  <c r="M273" i="2"/>
  <c r="N273" i="2" s="1"/>
  <c r="L273" i="2"/>
  <c r="O272" i="2"/>
  <c r="N272" i="2"/>
  <c r="M272" i="2"/>
  <c r="L272" i="2"/>
  <c r="O271" i="2"/>
  <c r="M271" i="2"/>
  <c r="N271" i="2" s="1"/>
  <c r="L271" i="2"/>
  <c r="L270" i="2"/>
  <c r="H270" i="2"/>
  <c r="O269" i="2"/>
  <c r="N269" i="2"/>
  <c r="M269" i="2"/>
  <c r="L269" i="2"/>
  <c r="O268" i="2"/>
  <c r="M268" i="2"/>
  <c r="N268" i="2" s="1"/>
  <c r="L268" i="2"/>
  <c r="O267" i="2"/>
  <c r="N267" i="2"/>
  <c r="M267" i="2"/>
  <c r="L267" i="2"/>
  <c r="O266" i="2"/>
  <c r="M266" i="2"/>
  <c r="N266" i="2" s="1"/>
  <c r="L266" i="2"/>
  <c r="O265" i="2"/>
  <c r="N265" i="2"/>
  <c r="M265" i="2"/>
  <c r="L265" i="2"/>
  <c r="O264" i="2"/>
  <c r="M264" i="2"/>
  <c r="N264" i="2" s="1"/>
  <c r="L264" i="2"/>
  <c r="O263" i="2"/>
  <c r="N263" i="2"/>
  <c r="M263" i="2"/>
  <c r="L263" i="2"/>
  <c r="O262" i="2"/>
  <c r="M262" i="2"/>
  <c r="N262" i="2" s="1"/>
  <c r="L262" i="2"/>
  <c r="O261" i="2"/>
  <c r="N261" i="2"/>
  <c r="M261" i="2"/>
  <c r="L261" i="2"/>
  <c r="O260" i="2"/>
  <c r="M260" i="2"/>
  <c r="N260" i="2" s="1"/>
  <c r="L260" i="2"/>
  <c r="O259" i="2"/>
  <c r="N259" i="2"/>
  <c r="M259" i="2"/>
  <c r="L259" i="2"/>
  <c r="O258" i="2"/>
  <c r="M258" i="2"/>
  <c r="N258" i="2" s="1"/>
  <c r="L258" i="2"/>
  <c r="O257" i="2"/>
  <c r="N257" i="2"/>
  <c r="M257" i="2"/>
  <c r="L257" i="2"/>
  <c r="O256" i="2"/>
  <c r="M256" i="2"/>
  <c r="N256" i="2" s="1"/>
  <c r="L256" i="2"/>
  <c r="O255" i="2"/>
  <c r="N255" i="2"/>
  <c r="M255" i="2"/>
  <c r="L255" i="2"/>
  <c r="O254" i="2"/>
  <c r="M254" i="2"/>
  <c r="N254" i="2" s="1"/>
  <c r="L254" i="2"/>
  <c r="L253" i="2"/>
  <c r="H253" i="2"/>
  <c r="O253" i="2" s="1"/>
  <c r="O252" i="2"/>
  <c r="M252" i="2"/>
  <c r="N252" i="2" s="1"/>
  <c r="L252" i="2"/>
  <c r="O251" i="2"/>
  <c r="N251" i="2"/>
  <c r="M251" i="2"/>
  <c r="L251" i="2"/>
  <c r="O250" i="2"/>
  <c r="M250" i="2"/>
  <c r="N250" i="2" s="1"/>
  <c r="L250" i="2"/>
  <c r="O249" i="2"/>
  <c r="N249" i="2"/>
  <c r="M249" i="2"/>
  <c r="L249" i="2"/>
  <c r="O248" i="2"/>
  <c r="M248" i="2"/>
  <c r="N248" i="2" s="1"/>
  <c r="L248" i="2"/>
  <c r="O247" i="2"/>
  <c r="N247" i="2"/>
  <c r="M247" i="2"/>
  <c r="L247" i="2"/>
  <c r="O246" i="2"/>
  <c r="M246" i="2"/>
  <c r="N246" i="2" s="1"/>
  <c r="L246" i="2"/>
  <c r="O245" i="2"/>
  <c r="N245" i="2"/>
  <c r="M245" i="2"/>
  <c r="L245" i="2"/>
  <c r="O244" i="2"/>
  <c r="M244" i="2"/>
  <c r="N244" i="2" s="1"/>
  <c r="L244" i="2"/>
  <c r="O243" i="2"/>
  <c r="N243" i="2"/>
  <c r="M243" i="2"/>
  <c r="L243" i="2"/>
  <c r="O242" i="2"/>
  <c r="M242" i="2"/>
  <c r="N242" i="2" s="1"/>
  <c r="L242" i="2"/>
  <c r="O241" i="2"/>
  <c r="N241" i="2"/>
  <c r="M241" i="2"/>
  <c r="L241" i="2"/>
  <c r="O240" i="2"/>
  <c r="M240" i="2"/>
  <c r="N240" i="2" s="1"/>
  <c r="L240" i="2"/>
  <c r="O239" i="2"/>
  <c r="N239" i="2"/>
  <c r="M239" i="2"/>
  <c r="L239" i="2"/>
  <c r="O238" i="2"/>
  <c r="M238" i="2"/>
  <c r="N238" i="2" s="1"/>
  <c r="L238" i="2"/>
  <c r="O237" i="2"/>
  <c r="N237" i="2"/>
  <c r="M237" i="2"/>
  <c r="L237" i="2"/>
  <c r="O236" i="2"/>
  <c r="M236" i="2"/>
  <c r="N236" i="2" s="1"/>
  <c r="L236" i="2"/>
  <c r="O235" i="2"/>
  <c r="N235" i="2"/>
  <c r="M235" i="2"/>
  <c r="L235" i="2"/>
  <c r="H235" i="2"/>
  <c r="O234" i="2"/>
  <c r="N234" i="2"/>
  <c r="M234" i="2"/>
  <c r="L234" i="2"/>
  <c r="O233" i="2"/>
  <c r="M233" i="2"/>
  <c r="N233" i="2" s="1"/>
  <c r="L233" i="2"/>
  <c r="O232" i="2"/>
  <c r="N232" i="2"/>
  <c r="M232" i="2"/>
  <c r="L232" i="2"/>
  <c r="O231" i="2"/>
  <c r="M231" i="2"/>
  <c r="N231" i="2" s="1"/>
  <c r="L231" i="2"/>
  <c r="O230" i="2"/>
  <c r="N230" i="2"/>
  <c r="M230" i="2"/>
  <c r="L230" i="2"/>
  <c r="O229" i="2"/>
  <c r="M229" i="2"/>
  <c r="N229" i="2" s="1"/>
  <c r="L229" i="2"/>
  <c r="O228" i="2"/>
  <c r="N228" i="2"/>
  <c r="M228" i="2"/>
  <c r="L228" i="2"/>
  <c r="O227" i="2"/>
  <c r="M227" i="2"/>
  <c r="N227" i="2" s="1"/>
  <c r="L227" i="2"/>
  <c r="O226" i="2"/>
  <c r="N226" i="2"/>
  <c r="M226" i="2"/>
  <c r="L226" i="2"/>
  <c r="H226" i="2"/>
  <c r="N225" i="2"/>
  <c r="M225" i="2"/>
  <c r="L225" i="2"/>
  <c r="G225" i="2"/>
  <c r="O225" i="2" s="1"/>
  <c r="O224" i="2"/>
  <c r="N224" i="2"/>
  <c r="M224" i="2"/>
  <c r="L224" i="2"/>
  <c r="O223" i="2"/>
  <c r="M223" i="2"/>
  <c r="N223" i="2" s="1"/>
  <c r="L223" i="2"/>
  <c r="O222" i="2"/>
  <c r="N222" i="2"/>
  <c r="M222" i="2"/>
  <c r="L222" i="2"/>
  <c r="O221" i="2"/>
  <c r="M221" i="2"/>
  <c r="N221" i="2" s="1"/>
  <c r="L221" i="2"/>
  <c r="O220" i="2"/>
  <c r="N220" i="2"/>
  <c r="M220" i="2"/>
  <c r="L220" i="2"/>
  <c r="O219" i="2"/>
  <c r="M219" i="2"/>
  <c r="N219" i="2" s="1"/>
  <c r="L219" i="2"/>
  <c r="O218" i="2"/>
  <c r="N218" i="2"/>
  <c r="M218" i="2"/>
  <c r="L218" i="2"/>
  <c r="O217" i="2"/>
  <c r="M217" i="2"/>
  <c r="N217" i="2" s="1"/>
  <c r="L217" i="2"/>
  <c r="O216" i="2"/>
  <c r="N216" i="2"/>
  <c r="M216" i="2"/>
  <c r="L216" i="2"/>
  <c r="O215" i="2"/>
  <c r="M215" i="2"/>
  <c r="N215" i="2" s="1"/>
  <c r="L215" i="2"/>
  <c r="O214" i="2"/>
  <c r="N214" i="2"/>
  <c r="M214" i="2"/>
  <c r="L214" i="2"/>
  <c r="O213" i="2"/>
  <c r="M213" i="2"/>
  <c r="N213" i="2" s="1"/>
  <c r="L213" i="2"/>
  <c r="O212" i="2"/>
  <c r="N212" i="2"/>
  <c r="M212" i="2"/>
  <c r="L212" i="2"/>
  <c r="O211" i="2"/>
  <c r="M211" i="2"/>
  <c r="N211" i="2" s="1"/>
  <c r="L211" i="2"/>
  <c r="O210" i="2"/>
  <c r="N210" i="2"/>
  <c r="M210" i="2"/>
  <c r="L210" i="2"/>
  <c r="O209" i="2"/>
  <c r="M209" i="2"/>
  <c r="N209" i="2" s="1"/>
  <c r="L209" i="2"/>
  <c r="O208" i="2"/>
  <c r="N208" i="2"/>
  <c r="M208" i="2"/>
  <c r="L208" i="2"/>
  <c r="O207" i="2"/>
  <c r="M207" i="2"/>
  <c r="N207" i="2" s="1"/>
  <c r="L207" i="2"/>
  <c r="O206" i="2"/>
  <c r="N206" i="2"/>
  <c r="M206" i="2"/>
  <c r="L206" i="2"/>
  <c r="O205" i="2"/>
  <c r="M205" i="2"/>
  <c r="N205" i="2" s="1"/>
  <c r="L205" i="2"/>
  <c r="O204" i="2"/>
  <c r="N204" i="2"/>
  <c r="M204" i="2"/>
  <c r="L204" i="2"/>
  <c r="O203" i="2"/>
  <c r="M203" i="2"/>
  <c r="N203" i="2" s="1"/>
  <c r="L203" i="2"/>
  <c r="O202" i="2"/>
  <c r="N202" i="2"/>
  <c r="M202" i="2"/>
  <c r="L202" i="2"/>
  <c r="O201" i="2"/>
  <c r="M201" i="2"/>
  <c r="N201" i="2" s="1"/>
  <c r="L201" i="2"/>
  <c r="O200" i="2"/>
  <c r="N200" i="2"/>
  <c r="M200" i="2"/>
  <c r="L200" i="2"/>
  <c r="O199" i="2"/>
  <c r="M199" i="2"/>
  <c r="N199" i="2" s="1"/>
  <c r="L199" i="2"/>
  <c r="O198" i="2"/>
  <c r="N198" i="2"/>
  <c r="M198" i="2"/>
  <c r="L198" i="2"/>
  <c r="O197" i="2"/>
  <c r="M197" i="2"/>
  <c r="N197" i="2" s="1"/>
  <c r="L197" i="2"/>
  <c r="O196" i="2"/>
  <c r="N196" i="2"/>
  <c r="M196" i="2"/>
  <c r="L196" i="2"/>
  <c r="O195" i="2"/>
  <c r="M195" i="2"/>
  <c r="N195" i="2" s="1"/>
  <c r="L195" i="2"/>
  <c r="O194" i="2"/>
  <c r="P194" i="2" s="1"/>
  <c r="N194" i="2"/>
  <c r="M194" i="2"/>
  <c r="L194" i="2"/>
  <c r="O193" i="2"/>
  <c r="P193" i="2" s="1"/>
  <c r="N193" i="2"/>
  <c r="M193" i="2"/>
  <c r="L193" i="2"/>
  <c r="P192" i="2"/>
  <c r="O192" i="2"/>
  <c r="N192" i="2"/>
  <c r="M192" i="2"/>
  <c r="L192" i="2"/>
  <c r="P191" i="2"/>
  <c r="O191" i="2"/>
  <c r="N191" i="2"/>
  <c r="M191" i="2"/>
  <c r="L191" i="2"/>
  <c r="P190" i="2"/>
  <c r="O190" i="2"/>
  <c r="M190" i="2"/>
  <c r="N190" i="2" s="1"/>
  <c r="L190" i="2"/>
  <c r="P189" i="2"/>
  <c r="O189" i="2"/>
  <c r="M189" i="2"/>
  <c r="N189" i="2" s="1"/>
  <c r="L189" i="2"/>
  <c r="O188" i="2"/>
  <c r="P188" i="2" s="1"/>
  <c r="M188" i="2"/>
  <c r="N188" i="2" s="1"/>
  <c r="L188" i="2"/>
  <c r="O187" i="2"/>
  <c r="P187" i="2" s="1"/>
  <c r="M187" i="2"/>
  <c r="N187" i="2" s="1"/>
  <c r="L187" i="2"/>
  <c r="O186" i="2"/>
  <c r="P186" i="2" s="1"/>
  <c r="N186" i="2"/>
  <c r="M186" i="2"/>
  <c r="L186" i="2"/>
  <c r="O185" i="2"/>
  <c r="P185" i="2" s="1"/>
  <c r="N185" i="2"/>
  <c r="M185" i="2"/>
  <c r="L185" i="2"/>
  <c r="P184" i="2"/>
  <c r="O184" i="2"/>
  <c r="N184" i="2"/>
  <c r="M184" i="2"/>
  <c r="L184" i="2"/>
  <c r="P183" i="2"/>
  <c r="O183" i="2"/>
  <c r="N183" i="2"/>
  <c r="M183" i="2"/>
  <c r="L183" i="2"/>
  <c r="P182" i="2"/>
  <c r="O182" i="2"/>
  <c r="M182" i="2"/>
  <c r="N182" i="2" s="1"/>
  <c r="L182" i="2"/>
  <c r="P181" i="2"/>
  <c r="O181" i="2"/>
  <c r="M181" i="2"/>
  <c r="N181" i="2" s="1"/>
  <c r="L181" i="2"/>
  <c r="O180" i="2"/>
  <c r="P180" i="2" s="1"/>
  <c r="M180" i="2"/>
  <c r="N180" i="2" s="1"/>
  <c r="L180" i="2"/>
  <c r="O179" i="2"/>
  <c r="P179" i="2" s="1"/>
  <c r="M179" i="2"/>
  <c r="N179" i="2" s="1"/>
  <c r="L179" i="2"/>
  <c r="O178" i="2"/>
  <c r="P178" i="2" s="1"/>
  <c r="N178" i="2"/>
  <c r="M178" i="2"/>
  <c r="L178" i="2"/>
  <c r="O177" i="2"/>
  <c r="P177" i="2" s="1"/>
  <c r="N177" i="2"/>
  <c r="M177" i="2"/>
  <c r="L177" i="2"/>
  <c r="P176" i="2"/>
  <c r="O176" i="2"/>
  <c r="N176" i="2"/>
  <c r="M176" i="2"/>
  <c r="L176" i="2"/>
  <c r="P175" i="2"/>
  <c r="O175" i="2"/>
  <c r="N175" i="2"/>
  <c r="M175" i="2"/>
  <c r="L175" i="2"/>
  <c r="P174" i="2"/>
  <c r="O174" i="2"/>
  <c r="M174" i="2"/>
  <c r="N174" i="2" s="1"/>
  <c r="L174" i="2"/>
  <c r="P173" i="2"/>
  <c r="O173" i="2"/>
  <c r="M173" i="2"/>
  <c r="N173" i="2" s="1"/>
  <c r="L173" i="2"/>
  <c r="O172" i="2"/>
  <c r="P172" i="2" s="1"/>
  <c r="M172" i="2"/>
  <c r="N172" i="2" s="1"/>
  <c r="L172" i="2"/>
  <c r="O171" i="2"/>
  <c r="P171" i="2" s="1"/>
  <c r="M171" i="2"/>
  <c r="N171" i="2" s="1"/>
  <c r="L171" i="2"/>
  <c r="O170" i="2"/>
  <c r="P170" i="2" s="1"/>
  <c r="N170" i="2"/>
  <c r="M170" i="2"/>
  <c r="L170" i="2"/>
  <c r="O169" i="2"/>
  <c r="P169" i="2" s="1"/>
  <c r="N169" i="2"/>
  <c r="M169" i="2"/>
  <c r="L169" i="2"/>
  <c r="O168" i="2"/>
  <c r="P168" i="2" s="1"/>
  <c r="Q168" i="2" s="1"/>
  <c r="M168" i="2"/>
  <c r="N168" i="2" s="1"/>
  <c r="L168" i="2"/>
  <c r="P167" i="2"/>
  <c r="Q167" i="2" s="1"/>
  <c r="O167" i="2"/>
  <c r="M167" i="2"/>
  <c r="N167" i="2" s="1"/>
  <c r="L167" i="2"/>
  <c r="P166" i="2"/>
  <c r="Q166" i="2" s="1"/>
  <c r="O166" i="2"/>
  <c r="N166" i="2"/>
  <c r="M166" i="2"/>
  <c r="L166" i="2"/>
  <c r="O165" i="2"/>
  <c r="P165" i="2" s="1"/>
  <c r="Q165" i="2" s="1"/>
  <c r="N165" i="2"/>
  <c r="M165" i="2"/>
  <c r="L165" i="2"/>
  <c r="O164" i="2"/>
  <c r="P164" i="2" s="1"/>
  <c r="Q164" i="2" s="1"/>
  <c r="M164" i="2"/>
  <c r="N164" i="2" s="1"/>
  <c r="L164" i="2"/>
  <c r="H164" i="2"/>
  <c r="Q163" i="2"/>
  <c r="P163" i="2"/>
  <c r="O163" i="2"/>
  <c r="N163" i="2"/>
  <c r="M163" i="2"/>
  <c r="L163" i="2"/>
  <c r="O162" i="2"/>
  <c r="P162" i="2" s="1"/>
  <c r="Q162" i="2" s="1"/>
  <c r="N162" i="2"/>
  <c r="M162" i="2"/>
  <c r="L162" i="2"/>
  <c r="O161" i="2"/>
  <c r="P161" i="2" s="1"/>
  <c r="Q161" i="2" s="1"/>
  <c r="M161" i="2"/>
  <c r="N161" i="2" s="1"/>
  <c r="L161" i="2"/>
  <c r="P160" i="2"/>
  <c r="Q160" i="2" s="1"/>
  <c r="O160" i="2"/>
  <c r="M160" i="2"/>
  <c r="N160" i="2" s="1"/>
  <c r="L160" i="2"/>
  <c r="Q159" i="2"/>
  <c r="P159" i="2"/>
  <c r="O159" i="2"/>
  <c r="N159" i="2"/>
  <c r="M159" i="2"/>
  <c r="L159" i="2"/>
  <c r="O158" i="2"/>
  <c r="P158" i="2" s="1"/>
  <c r="Q158" i="2" s="1"/>
  <c r="N158" i="2"/>
  <c r="M158" i="2"/>
  <c r="L158" i="2"/>
  <c r="O157" i="2"/>
  <c r="P157" i="2" s="1"/>
  <c r="Q157" i="2" s="1"/>
  <c r="M157" i="2"/>
  <c r="N157" i="2" s="1"/>
  <c r="L157" i="2"/>
  <c r="P156" i="2"/>
  <c r="Q156" i="2" s="1"/>
  <c r="O156" i="2"/>
  <c r="M156" i="2"/>
  <c r="N156" i="2" s="1"/>
  <c r="L156" i="2"/>
  <c r="Q155" i="2"/>
  <c r="P155" i="2"/>
  <c r="O155" i="2"/>
  <c r="N155" i="2"/>
  <c r="M155" i="2"/>
  <c r="L155" i="2"/>
  <c r="Q154" i="2"/>
  <c r="O154" i="2"/>
  <c r="P154" i="2" s="1"/>
  <c r="N154" i="2"/>
  <c r="M154" i="2"/>
  <c r="L154" i="2"/>
  <c r="O153" i="2"/>
  <c r="P153" i="2" s="1"/>
  <c r="Q153" i="2" s="1"/>
  <c r="M153" i="2"/>
  <c r="N153" i="2" s="1"/>
  <c r="L153" i="2"/>
  <c r="P152" i="2"/>
  <c r="Q152" i="2" s="1"/>
  <c r="O152" i="2"/>
  <c r="M152" i="2"/>
  <c r="N152" i="2" s="1"/>
  <c r="L152" i="2"/>
  <c r="Q151" i="2"/>
  <c r="P151" i="2"/>
  <c r="O151" i="2"/>
  <c r="N151" i="2"/>
  <c r="M151" i="2"/>
  <c r="L151" i="2"/>
  <c r="O150" i="2"/>
  <c r="P150" i="2" s="1"/>
  <c r="Q150" i="2" s="1"/>
  <c r="N150" i="2"/>
  <c r="M150" i="2"/>
  <c r="L150" i="2"/>
  <c r="O149" i="2"/>
  <c r="P149" i="2" s="1"/>
  <c r="Q149" i="2" s="1"/>
  <c r="M149" i="2"/>
  <c r="N149" i="2" s="1"/>
  <c r="L149" i="2"/>
  <c r="P148" i="2"/>
  <c r="Q148" i="2" s="1"/>
  <c r="O148" i="2"/>
  <c r="M148" i="2"/>
  <c r="N148" i="2" s="1"/>
  <c r="L148" i="2"/>
  <c r="Q147" i="2"/>
  <c r="P147" i="2"/>
  <c r="O147" i="2"/>
  <c r="N147" i="2"/>
  <c r="M147" i="2"/>
  <c r="L147" i="2"/>
  <c r="Q146" i="2"/>
  <c r="O146" i="2"/>
  <c r="P146" i="2" s="1"/>
  <c r="N146" i="2"/>
  <c r="M146" i="2"/>
  <c r="L146" i="2"/>
  <c r="H146" i="2"/>
  <c r="P145" i="2"/>
  <c r="Q145" i="2" s="1"/>
  <c r="O145" i="2"/>
  <c r="N145" i="2"/>
  <c r="M145" i="2"/>
  <c r="L145" i="2"/>
  <c r="O144" i="2"/>
  <c r="P144" i="2" s="1"/>
  <c r="Q144" i="2" s="1"/>
  <c r="N144" i="2"/>
  <c r="M144" i="2"/>
  <c r="L144" i="2"/>
  <c r="O143" i="2"/>
  <c r="P143" i="2" s="1"/>
  <c r="Q143" i="2" s="1"/>
  <c r="M143" i="2"/>
  <c r="N143" i="2" s="1"/>
  <c r="L143" i="2"/>
  <c r="P142" i="2"/>
  <c r="Q142" i="2" s="1"/>
  <c r="O142" i="2"/>
  <c r="M142" i="2"/>
  <c r="N142" i="2" s="1"/>
  <c r="L142" i="2"/>
  <c r="P141" i="2"/>
  <c r="Q141" i="2" s="1"/>
  <c r="O141" i="2"/>
  <c r="N141" i="2"/>
  <c r="M141" i="2"/>
  <c r="L141" i="2"/>
  <c r="O140" i="2"/>
  <c r="P140" i="2" s="1"/>
  <c r="Q140" i="2" s="1"/>
  <c r="N140" i="2"/>
  <c r="M140" i="2"/>
  <c r="L140" i="2"/>
  <c r="O139" i="2"/>
  <c r="P139" i="2" s="1"/>
  <c r="Q139" i="2" s="1"/>
  <c r="M139" i="2"/>
  <c r="N139" i="2" s="1"/>
  <c r="L139" i="2"/>
  <c r="P138" i="2"/>
  <c r="Q138" i="2" s="1"/>
  <c r="O138" i="2"/>
  <c r="M138" i="2"/>
  <c r="N138" i="2" s="1"/>
  <c r="L138" i="2"/>
  <c r="P137" i="2"/>
  <c r="Q137" i="2" s="1"/>
  <c r="O137" i="2"/>
  <c r="N137" i="2"/>
  <c r="M137" i="2"/>
  <c r="L137" i="2"/>
  <c r="O136" i="2"/>
  <c r="P136" i="2" s="1"/>
  <c r="Q136" i="2" s="1"/>
  <c r="N136" i="2"/>
  <c r="M136" i="2"/>
  <c r="L136" i="2"/>
  <c r="O135" i="2"/>
  <c r="P135" i="2" s="1"/>
  <c r="Q135" i="2" s="1"/>
  <c r="M135" i="2"/>
  <c r="N135" i="2" s="1"/>
  <c r="L135" i="2"/>
  <c r="M134" i="2"/>
  <c r="N134" i="2" s="1"/>
  <c r="L134" i="2"/>
  <c r="G134" i="2"/>
  <c r="Q133" i="2"/>
  <c r="O133" i="2"/>
  <c r="P133" i="2" s="1"/>
  <c r="N133" i="2"/>
  <c r="M133" i="2"/>
  <c r="L133" i="2"/>
  <c r="O132" i="2"/>
  <c r="P132" i="2" s="1"/>
  <c r="Q132" i="2" s="1"/>
  <c r="M132" i="2"/>
  <c r="N132" i="2" s="1"/>
  <c r="L132" i="2"/>
  <c r="P131" i="2"/>
  <c r="Q131" i="2" s="1"/>
  <c r="O131" i="2"/>
  <c r="M131" i="2"/>
  <c r="N131" i="2" s="1"/>
  <c r="L131" i="2"/>
  <c r="Q130" i="2"/>
  <c r="P130" i="2"/>
  <c r="O130" i="2"/>
  <c r="N130" i="2"/>
  <c r="M130" i="2"/>
  <c r="L130" i="2"/>
  <c r="Q129" i="2"/>
  <c r="O129" i="2"/>
  <c r="P129" i="2" s="1"/>
  <c r="N129" i="2"/>
  <c r="M129" i="2"/>
  <c r="L129" i="2"/>
  <c r="O128" i="2"/>
  <c r="P128" i="2" s="1"/>
  <c r="Q128" i="2" s="1"/>
  <c r="M128" i="2"/>
  <c r="N128" i="2" s="1"/>
  <c r="L128" i="2"/>
  <c r="P127" i="2"/>
  <c r="Q127" i="2" s="1"/>
  <c r="O127" i="2"/>
  <c r="M127" i="2"/>
  <c r="N127" i="2" s="1"/>
  <c r="L127" i="2"/>
  <c r="Q126" i="2"/>
  <c r="P126" i="2"/>
  <c r="O126" i="2"/>
  <c r="N126" i="2"/>
  <c r="M126" i="2"/>
  <c r="L126" i="2"/>
  <c r="O125" i="2"/>
  <c r="P125" i="2" s="1"/>
  <c r="Q125" i="2" s="1"/>
  <c r="N125" i="2"/>
  <c r="M125" i="2"/>
  <c r="L125" i="2"/>
  <c r="O124" i="2"/>
  <c r="P124" i="2" s="1"/>
  <c r="Q124" i="2" s="1"/>
  <c r="M124" i="2"/>
  <c r="N124" i="2" s="1"/>
  <c r="L124" i="2"/>
  <c r="P123" i="2"/>
  <c r="Q123" i="2" s="1"/>
  <c r="O123" i="2"/>
  <c r="M123" i="2"/>
  <c r="N123" i="2" s="1"/>
  <c r="L123" i="2"/>
  <c r="Q122" i="2"/>
  <c r="P122" i="2"/>
  <c r="O122" i="2"/>
  <c r="N122" i="2"/>
  <c r="M122" i="2"/>
  <c r="L122" i="2"/>
  <c r="Q121" i="2"/>
  <c r="O121" i="2"/>
  <c r="P121" i="2" s="1"/>
  <c r="N121" i="2"/>
  <c r="M121" i="2"/>
  <c r="L121" i="2"/>
  <c r="O120" i="2"/>
  <c r="P120" i="2" s="1"/>
  <c r="Q120" i="2" s="1"/>
  <c r="M120" i="2"/>
  <c r="N120" i="2" s="1"/>
  <c r="L120" i="2"/>
  <c r="P119" i="2"/>
  <c r="Q119" i="2" s="1"/>
  <c r="O119" i="2"/>
  <c r="M119" i="2"/>
  <c r="N119" i="2" s="1"/>
  <c r="L119" i="2"/>
  <c r="Q118" i="2"/>
  <c r="P118" i="2"/>
  <c r="O118" i="2"/>
  <c r="N118" i="2"/>
  <c r="M118" i="2"/>
  <c r="L118" i="2"/>
  <c r="Q117" i="2"/>
  <c r="O117" i="2"/>
  <c r="P117" i="2" s="1"/>
  <c r="N117" i="2"/>
  <c r="M117" i="2"/>
  <c r="L117" i="2"/>
  <c r="O116" i="2"/>
  <c r="P116" i="2" s="1"/>
  <c r="Q116" i="2" s="1"/>
  <c r="M116" i="2"/>
  <c r="N116" i="2" s="1"/>
  <c r="L116" i="2"/>
  <c r="P115" i="2"/>
  <c r="Q115" i="2" s="1"/>
  <c r="O115" i="2"/>
  <c r="M115" i="2"/>
  <c r="N115" i="2" s="1"/>
  <c r="L115" i="2"/>
  <c r="Q114" i="2"/>
  <c r="P114" i="2"/>
  <c r="O114" i="2"/>
  <c r="N114" i="2"/>
  <c r="M114" i="2"/>
  <c r="L114" i="2"/>
  <c r="Q113" i="2"/>
  <c r="O113" i="2"/>
  <c r="P113" i="2" s="1"/>
  <c r="N113" i="2"/>
  <c r="M113" i="2"/>
  <c r="L113" i="2"/>
  <c r="O112" i="2"/>
  <c r="P112" i="2" s="1"/>
  <c r="Q112" i="2" s="1"/>
  <c r="M112" i="2"/>
  <c r="N112" i="2" s="1"/>
  <c r="L112" i="2"/>
  <c r="P111" i="2"/>
  <c r="Q111" i="2" s="1"/>
  <c r="O111" i="2"/>
  <c r="M111" i="2"/>
  <c r="N111" i="2" s="1"/>
  <c r="L111" i="2"/>
  <c r="Q110" i="2"/>
  <c r="P110" i="2"/>
  <c r="O110" i="2"/>
  <c r="N110" i="2"/>
  <c r="M110" i="2"/>
  <c r="L110" i="2"/>
  <c r="O109" i="2"/>
  <c r="P109" i="2" s="1"/>
  <c r="Q109" i="2" s="1"/>
  <c r="N109" i="2"/>
  <c r="M109" i="2"/>
  <c r="L109" i="2"/>
  <c r="P108" i="2"/>
  <c r="Q108" i="2" s="1"/>
  <c r="N108" i="2"/>
  <c r="M108" i="2"/>
  <c r="L108" i="2"/>
  <c r="H108" i="2"/>
  <c r="P107" i="2"/>
  <c r="Q107" i="2" s="1"/>
  <c r="O107" i="2"/>
  <c r="M107" i="2"/>
  <c r="N107" i="2" s="1"/>
  <c r="L107" i="2"/>
  <c r="Q106" i="2"/>
  <c r="P106" i="2"/>
  <c r="O106" i="2"/>
  <c r="N106" i="2"/>
  <c r="M106" i="2"/>
  <c r="L106" i="2"/>
  <c r="Q105" i="2"/>
  <c r="O105" i="2"/>
  <c r="P105" i="2" s="1"/>
  <c r="N105" i="2"/>
  <c r="M105" i="2"/>
  <c r="L105" i="2"/>
  <c r="O104" i="2"/>
  <c r="P104" i="2" s="1"/>
  <c r="Q104" i="2" s="1"/>
  <c r="M104" i="2"/>
  <c r="N104" i="2" s="1"/>
  <c r="L104" i="2"/>
  <c r="P103" i="2"/>
  <c r="Q103" i="2" s="1"/>
  <c r="O103" i="2"/>
  <c r="M103" i="2"/>
  <c r="N103" i="2" s="1"/>
  <c r="L103" i="2"/>
  <c r="Q102" i="2"/>
  <c r="P102" i="2"/>
  <c r="O102" i="2"/>
  <c r="N102" i="2"/>
  <c r="M102" i="2"/>
  <c r="L102" i="2"/>
  <c r="Q101" i="2"/>
  <c r="O101" i="2"/>
  <c r="P101" i="2" s="1"/>
  <c r="N101" i="2"/>
  <c r="M101" i="2"/>
  <c r="L101" i="2"/>
  <c r="O100" i="2"/>
  <c r="P100" i="2" s="1"/>
  <c r="Q100" i="2" s="1"/>
  <c r="M100" i="2"/>
  <c r="N100" i="2" s="1"/>
  <c r="L100" i="2"/>
  <c r="P99" i="2"/>
  <c r="Q99" i="2" s="1"/>
  <c r="O99" i="2"/>
  <c r="M99" i="2"/>
  <c r="N99" i="2" s="1"/>
  <c r="L99" i="2"/>
  <c r="Q98" i="2"/>
  <c r="P98" i="2"/>
  <c r="O98" i="2"/>
  <c r="N98" i="2"/>
  <c r="M98" i="2"/>
  <c r="L98" i="2"/>
  <c r="O97" i="2"/>
  <c r="P97" i="2" s="1"/>
  <c r="Q97" i="2" s="1"/>
  <c r="N97" i="2"/>
  <c r="M97" i="2"/>
  <c r="L97" i="2"/>
  <c r="O96" i="2"/>
  <c r="P96" i="2" s="1"/>
  <c r="Q96" i="2" s="1"/>
  <c r="M96" i="2"/>
  <c r="N96" i="2" s="1"/>
  <c r="L96" i="2"/>
  <c r="P95" i="2"/>
  <c r="Q95" i="2" s="1"/>
  <c r="O95" i="2"/>
  <c r="M95" i="2"/>
  <c r="N95" i="2" s="1"/>
  <c r="L95" i="2"/>
  <c r="Q94" i="2"/>
  <c r="P94" i="2"/>
  <c r="O94" i="2"/>
  <c r="N94" i="2"/>
  <c r="M94" i="2"/>
  <c r="L94" i="2"/>
  <c r="Q93" i="2"/>
  <c r="O93" i="2"/>
  <c r="P93" i="2" s="1"/>
  <c r="N93" i="2"/>
  <c r="M93" i="2"/>
  <c r="L93" i="2"/>
  <c r="O92" i="2"/>
  <c r="P92" i="2" s="1"/>
  <c r="Q92" i="2" s="1"/>
  <c r="M92" i="2"/>
  <c r="N92" i="2" s="1"/>
  <c r="L92" i="2"/>
  <c r="P91" i="2"/>
  <c r="Q91" i="2" s="1"/>
  <c r="O91" i="2"/>
  <c r="M91" i="2"/>
  <c r="N91" i="2" s="1"/>
  <c r="L91" i="2"/>
  <c r="L90" i="2"/>
  <c r="H90" i="2"/>
  <c r="P89" i="2"/>
  <c r="Q89" i="2" s="1"/>
  <c r="O89" i="2"/>
  <c r="M89" i="2"/>
  <c r="N89" i="2" s="1"/>
  <c r="L89" i="2"/>
  <c r="P88" i="2"/>
  <c r="Q88" i="2" s="1"/>
  <c r="O88" i="2"/>
  <c r="N88" i="2"/>
  <c r="M88" i="2"/>
  <c r="L88" i="2"/>
  <c r="O87" i="2"/>
  <c r="P87" i="2" s="1"/>
  <c r="Q87" i="2" s="1"/>
  <c r="N87" i="2"/>
  <c r="M87" i="2"/>
  <c r="L87" i="2"/>
  <c r="O86" i="2"/>
  <c r="P86" i="2" s="1"/>
  <c r="Q86" i="2" s="1"/>
  <c r="M86" i="2"/>
  <c r="N86" i="2" s="1"/>
  <c r="L86" i="2"/>
  <c r="P85" i="2"/>
  <c r="Q85" i="2" s="1"/>
  <c r="O85" i="2"/>
  <c r="M85" i="2"/>
  <c r="N85" i="2" s="1"/>
  <c r="L85" i="2"/>
  <c r="P84" i="2"/>
  <c r="Q84" i="2" s="1"/>
  <c r="O84" i="2"/>
  <c r="N84" i="2"/>
  <c r="M84" i="2"/>
  <c r="L84" i="2"/>
  <c r="O83" i="2"/>
  <c r="P83" i="2" s="1"/>
  <c r="Q83" i="2" s="1"/>
  <c r="N83" i="2"/>
  <c r="M83" i="2"/>
  <c r="L83" i="2"/>
  <c r="O82" i="2"/>
  <c r="P82" i="2" s="1"/>
  <c r="Q82" i="2" s="1"/>
  <c r="M82" i="2"/>
  <c r="N82" i="2" s="1"/>
  <c r="L82" i="2"/>
  <c r="P81" i="2"/>
  <c r="Q81" i="2" s="1"/>
  <c r="O81" i="2"/>
  <c r="M81" i="2"/>
  <c r="N81" i="2" s="1"/>
  <c r="L81" i="2"/>
  <c r="P80" i="2"/>
  <c r="Q80" i="2" s="1"/>
  <c r="O80" i="2"/>
  <c r="N80" i="2"/>
  <c r="M80" i="2"/>
  <c r="L80" i="2"/>
  <c r="O79" i="2"/>
  <c r="P79" i="2" s="1"/>
  <c r="Q79" i="2" s="1"/>
  <c r="N79" i="2"/>
  <c r="M79" i="2"/>
  <c r="L79" i="2"/>
  <c r="O78" i="2"/>
  <c r="P78" i="2" s="1"/>
  <c r="Q78" i="2" s="1"/>
  <c r="M78" i="2"/>
  <c r="N78" i="2" s="1"/>
  <c r="L78" i="2"/>
  <c r="P77" i="2"/>
  <c r="Q77" i="2" s="1"/>
  <c r="O77" i="2"/>
  <c r="M77" i="2"/>
  <c r="N77" i="2" s="1"/>
  <c r="L77" i="2"/>
  <c r="P76" i="2"/>
  <c r="Q76" i="2" s="1"/>
  <c r="O76" i="2"/>
  <c r="N76" i="2"/>
  <c r="M76" i="2"/>
  <c r="L76" i="2"/>
  <c r="O75" i="2"/>
  <c r="P75" i="2" s="1"/>
  <c r="Q75" i="2" s="1"/>
  <c r="N75" i="2"/>
  <c r="M75" i="2"/>
  <c r="L75" i="2"/>
  <c r="O74" i="2"/>
  <c r="P74" i="2" s="1"/>
  <c r="Q74" i="2" s="1"/>
  <c r="M74" i="2"/>
  <c r="N74" i="2" s="1"/>
  <c r="L74" i="2"/>
  <c r="P73" i="2"/>
  <c r="Q73" i="2" s="1"/>
  <c r="O73" i="2"/>
  <c r="M73" i="2"/>
  <c r="N73" i="2" s="1"/>
  <c r="L73" i="2"/>
  <c r="P72" i="2"/>
  <c r="Q72" i="2" s="1"/>
  <c r="O72" i="2"/>
  <c r="N72" i="2"/>
  <c r="M72" i="2"/>
  <c r="L72" i="2"/>
  <c r="O71" i="2"/>
  <c r="P71" i="2" s="1"/>
  <c r="Q71" i="2" s="1"/>
  <c r="N71" i="2"/>
  <c r="M71" i="2"/>
  <c r="L71" i="2"/>
  <c r="O70" i="2"/>
  <c r="P70" i="2" s="1"/>
  <c r="Q70" i="2" s="1"/>
  <c r="M70" i="2"/>
  <c r="N70" i="2" s="1"/>
  <c r="L70" i="2"/>
  <c r="P69" i="2"/>
  <c r="Q69" i="2" s="1"/>
  <c r="O69" i="2"/>
  <c r="M69" i="2"/>
  <c r="N69" i="2" s="1"/>
  <c r="L69" i="2"/>
  <c r="P68" i="2"/>
  <c r="Q68" i="2" s="1"/>
  <c r="M68" i="2"/>
  <c r="N68" i="2" s="1"/>
  <c r="L68" i="2"/>
  <c r="H68" i="2"/>
  <c r="O67" i="2"/>
  <c r="P67" i="2" s="1"/>
  <c r="Q67" i="2" s="1"/>
  <c r="N67" i="2"/>
  <c r="M67" i="2"/>
  <c r="L67" i="2"/>
  <c r="O66" i="2"/>
  <c r="P66" i="2" s="1"/>
  <c r="Q66" i="2" s="1"/>
  <c r="M66" i="2"/>
  <c r="N66" i="2" s="1"/>
  <c r="L66" i="2"/>
  <c r="P65" i="2"/>
  <c r="Q65" i="2" s="1"/>
  <c r="O65" i="2"/>
  <c r="M65" i="2"/>
  <c r="N65" i="2" s="1"/>
  <c r="L65" i="2"/>
  <c r="P64" i="2"/>
  <c r="Q64" i="2" s="1"/>
  <c r="O64" i="2"/>
  <c r="N64" i="2"/>
  <c r="M64" i="2"/>
  <c r="L64" i="2"/>
  <c r="O63" i="2"/>
  <c r="P63" i="2" s="1"/>
  <c r="Q63" i="2" s="1"/>
  <c r="N63" i="2"/>
  <c r="M63" i="2"/>
  <c r="L63" i="2"/>
  <c r="O62" i="2"/>
  <c r="P62" i="2" s="1"/>
  <c r="Q62" i="2" s="1"/>
  <c r="M62" i="2"/>
  <c r="N62" i="2" s="1"/>
  <c r="L62" i="2"/>
  <c r="H62" i="2"/>
  <c r="Q61" i="2"/>
  <c r="P61" i="2"/>
  <c r="O61" i="2"/>
  <c r="N61" i="2"/>
  <c r="M61" i="2"/>
  <c r="L61" i="2"/>
  <c r="Q60" i="2"/>
  <c r="O60" i="2"/>
  <c r="P60" i="2" s="1"/>
  <c r="N60" i="2"/>
  <c r="M60" i="2"/>
  <c r="L60" i="2"/>
  <c r="O59" i="2"/>
  <c r="P59" i="2" s="1"/>
  <c r="Q59" i="2" s="1"/>
  <c r="M59" i="2"/>
  <c r="N59" i="2" s="1"/>
  <c r="L59" i="2"/>
  <c r="P58" i="2"/>
  <c r="Q58" i="2" s="1"/>
  <c r="O58" i="2"/>
  <c r="M58" i="2"/>
  <c r="N58" i="2" s="1"/>
  <c r="L58" i="2"/>
  <c r="L57" i="2"/>
  <c r="H57" i="2"/>
  <c r="P57" i="2" s="1"/>
  <c r="Q57" i="2" s="1"/>
  <c r="Q56" i="2"/>
  <c r="O56" i="2"/>
  <c r="P56" i="2" s="1"/>
  <c r="N56" i="2"/>
  <c r="M56" i="2"/>
  <c r="L56" i="2"/>
  <c r="O55" i="2"/>
  <c r="P55" i="2" s="1"/>
  <c r="Q55" i="2" s="1"/>
  <c r="M55" i="2"/>
  <c r="N55" i="2" s="1"/>
  <c r="L55" i="2"/>
  <c r="P54" i="2"/>
  <c r="Q54" i="2" s="1"/>
  <c r="O54" i="2"/>
  <c r="M54" i="2"/>
  <c r="N54" i="2" s="1"/>
  <c r="L54" i="2"/>
  <c r="Q53" i="2"/>
  <c r="P53" i="2"/>
  <c r="O53" i="2"/>
  <c r="N53" i="2"/>
  <c r="M53" i="2"/>
  <c r="L53" i="2"/>
  <c r="Q52" i="2"/>
  <c r="O52" i="2"/>
  <c r="P52" i="2" s="1"/>
  <c r="N52" i="2"/>
  <c r="M52" i="2"/>
  <c r="L52" i="2"/>
  <c r="H52" i="2"/>
  <c r="P51" i="2"/>
  <c r="Q51" i="2" s="1"/>
  <c r="O51" i="2"/>
  <c r="N51" i="2"/>
  <c r="M51" i="2"/>
  <c r="L51" i="2"/>
  <c r="O50" i="2"/>
  <c r="P50" i="2" s="1"/>
  <c r="Q50" i="2" s="1"/>
  <c r="N50" i="2"/>
  <c r="M50" i="2"/>
  <c r="L50" i="2"/>
  <c r="O49" i="2"/>
  <c r="P49" i="2" s="1"/>
  <c r="Q49" i="2" s="1"/>
  <c r="M49" i="2"/>
  <c r="N49" i="2" s="1"/>
  <c r="L49" i="2"/>
  <c r="P48" i="2"/>
  <c r="Q48" i="2" s="1"/>
  <c r="O48" i="2"/>
  <c r="M48" i="2"/>
  <c r="N48" i="2" s="1"/>
  <c r="L48" i="2"/>
  <c r="P47" i="2"/>
  <c r="Q47" i="2" s="1"/>
  <c r="O47" i="2"/>
  <c r="N47" i="2"/>
  <c r="M47" i="2"/>
  <c r="L47" i="2"/>
  <c r="O46" i="2"/>
  <c r="P46" i="2" s="1"/>
  <c r="Q46" i="2" s="1"/>
  <c r="N46" i="2"/>
  <c r="M46" i="2"/>
  <c r="L46" i="2"/>
  <c r="L45" i="2"/>
  <c r="H45" i="2"/>
  <c r="P44" i="2"/>
  <c r="Q44" i="2" s="1"/>
  <c r="O44" i="2"/>
  <c r="M44" i="2"/>
  <c r="N44" i="2" s="1"/>
  <c r="L44" i="2"/>
  <c r="P43" i="2"/>
  <c r="Q43" i="2" s="1"/>
  <c r="O43" i="2"/>
  <c r="N43" i="2"/>
  <c r="M43" i="2"/>
  <c r="L43" i="2"/>
  <c r="O42" i="2"/>
  <c r="P42" i="2" s="1"/>
  <c r="Q42" i="2" s="1"/>
  <c r="N42" i="2"/>
  <c r="M42" i="2"/>
  <c r="L42" i="2"/>
  <c r="O41" i="2"/>
  <c r="P41" i="2" s="1"/>
  <c r="Q41" i="2" s="1"/>
  <c r="M41" i="2"/>
  <c r="N41" i="2" s="1"/>
  <c r="L41" i="2"/>
  <c r="P40" i="2"/>
  <c r="Q40" i="2" s="1"/>
  <c r="O40" i="2"/>
  <c r="M40" i="2"/>
  <c r="N40" i="2" s="1"/>
  <c r="L40" i="2"/>
  <c r="P39" i="2"/>
  <c r="Q39" i="2" s="1"/>
  <c r="L39" i="2"/>
  <c r="H39" i="2"/>
  <c r="O39" i="2" s="1"/>
  <c r="O38" i="2"/>
  <c r="P38" i="2" s="1"/>
  <c r="Q38" i="2" s="1"/>
  <c r="M38" i="2"/>
  <c r="N38" i="2" s="1"/>
  <c r="L38" i="2"/>
  <c r="P37" i="2"/>
  <c r="Q37" i="2" s="1"/>
  <c r="O37" i="2"/>
  <c r="M37" i="2"/>
  <c r="N37" i="2" s="1"/>
  <c r="L37" i="2"/>
  <c r="Q36" i="2"/>
  <c r="P36" i="2"/>
  <c r="O36" i="2"/>
  <c r="N36" i="2"/>
  <c r="M36" i="2"/>
  <c r="L36" i="2"/>
  <c r="Q35" i="2"/>
  <c r="O35" i="2"/>
  <c r="P35" i="2" s="1"/>
  <c r="N35" i="2"/>
  <c r="M35" i="2"/>
  <c r="L35" i="2"/>
  <c r="O34" i="2"/>
  <c r="P34" i="2" s="1"/>
  <c r="Q34" i="2" s="1"/>
  <c r="M34" i="2"/>
  <c r="N34" i="2" s="1"/>
  <c r="L34" i="2"/>
  <c r="P33" i="2"/>
  <c r="Q33" i="2" s="1"/>
  <c r="O33" i="2"/>
  <c r="M33" i="2"/>
  <c r="N33" i="2" s="1"/>
  <c r="L33" i="2"/>
  <c r="Q32" i="2"/>
  <c r="P32" i="2"/>
  <c r="O32" i="2"/>
  <c r="N32" i="2"/>
  <c r="M32" i="2"/>
  <c r="L32" i="2"/>
  <c r="O31" i="2"/>
  <c r="P31" i="2" s="1"/>
  <c r="Q31" i="2" s="1"/>
  <c r="N31" i="2"/>
  <c r="M31" i="2"/>
  <c r="L31" i="2"/>
  <c r="P30" i="2"/>
  <c r="Q30" i="2" s="1"/>
  <c r="N30" i="2"/>
  <c r="M30" i="2"/>
  <c r="L30" i="2"/>
  <c r="H30" i="2"/>
  <c r="P29" i="2"/>
  <c r="Q29" i="2" s="1"/>
  <c r="O29" i="2"/>
  <c r="M29" i="2"/>
  <c r="N29" i="2" s="1"/>
  <c r="L29" i="2"/>
  <c r="Q28" i="2"/>
  <c r="P28" i="2"/>
  <c r="O28" i="2"/>
  <c r="N28" i="2"/>
  <c r="M28" i="2"/>
  <c r="L28" i="2"/>
  <c r="O27" i="2"/>
  <c r="P27" i="2" s="1"/>
  <c r="Q27" i="2" s="1"/>
  <c r="N27" i="2"/>
  <c r="M27" i="2"/>
  <c r="L27" i="2"/>
  <c r="O26" i="2"/>
  <c r="P26" i="2" s="1"/>
  <c r="Q26" i="2" s="1"/>
  <c r="M26" i="2"/>
  <c r="N26" i="2" s="1"/>
  <c r="L26" i="2"/>
  <c r="P25" i="2"/>
  <c r="Q25" i="2" s="1"/>
  <c r="O25" i="2"/>
  <c r="M25" i="2"/>
  <c r="N25" i="2" s="1"/>
  <c r="L25" i="2"/>
  <c r="N24" i="2"/>
  <c r="M24" i="2"/>
  <c r="L24" i="2"/>
  <c r="G24" i="2"/>
  <c r="P23" i="2"/>
  <c r="Q23" i="2" s="1"/>
  <c r="O23" i="2"/>
  <c r="M23" i="2"/>
  <c r="N23" i="2" s="1"/>
  <c r="L23" i="2"/>
  <c r="P22" i="2"/>
  <c r="Q22" i="2" s="1"/>
  <c r="O22" i="2"/>
  <c r="N22" i="2"/>
  <c r="M22" i="2"/>
  <c r="L22" i="2"/>
  <c r="O21" i="2"/>
  <c r="P21" i="2" s="1"/>
  <c r="Q21" i="2" s="1"/>
  <c r="N21" i="2"/>
  <c r="M21" i="2"/>
  <c r="L21" i="2"/>
  <c r="O20" i="2"/>
  <c r="P20" i="2" s="1"/>
  <c r="Q20" i="2" s="1"/>
  <c r="M20" i="2"/>
  <c r="N20" i="2" s="1"/>
  <c r="L20" i="2"/>
  <c r="P19" i="2"/>
  <c r="Q19" i="2" s="1"/>
  <c r="O19" i="2"/>
  <c r="M19" i="2"/>
  <c r="N19" i="2" s="1"/>
  <c r="L19" i="2"/>
  <c r="P18" i="2"/>
  <c r="Q18" i="2" s="1"/>
  <c r="O18" i="2"/>
  <c r="N18" i="2"/>
  <c r="M18" i="2"/>
  <c r="L18" i="2"/>
  <c r="O17" i="2"/>
  <c r="P17" i="2" s="1"/>
  <c r="Q17" i="2" s="1"/>
  <c r="N17" i="2"/>
  <c r="M17" i="2"/>
  <c r="L17" i="2"/>
  <c r="O16" i="2"/>
  <c r="P16" i="2" s="1"/>
  <c r="Q16" i="2" s="1"/>
  <c r="M16" i="2"/>
  <c r="N16" i="2" s="1"/>
  <c r="L16" i="2"/>
  <c r="P15" i="2"/>
  <c r="Q15" i="2" s="1"/>
  <c r="O15" i="2"/>
  <c r="M15" i="2"/>
  <c r="N15" i="2" s="1"/>
  <c r="L15" i="2"/>
  <c r="P14" i="2"/>
  <c r="Q14" i="2" s="1"/>
  <c r="O14" i="2"/>
  <c r="N14" i="2"/>
  <c r="M14" i="2"/>
  <c r="L14" i="2"/>
  <c r="O13" i="2"/>
  <c r="P13" i="2" s="1"/>
  <c r="Q13" i="2" s="1"/>
  <c r="N13" i="2"/>
  <c r="M13" i="2"/>
  <c r="L13" i="2"/>
  <c r="O12" i="2"/>
  <c r="P12" i="2" s="1"/>
  <c r="Q12" i="2" s="1"/>
  <c r="M12" i="2"/>
  <c r="N12" i="2" s="1"/>
  <c r="L12" i="2"/>
  <c r="P11" i="2"/>
  <c r="Q11" i="2" s="1"/>
  <c r="O11" i="2"/>
  <c r="M11" i="2"/>
  <c r="N11" i="2" s="1"/>
  <c r="L11" i="2"/>
  <c r="P10" i="2"/>
  <c r="Q10" i="2" s="1"/>
  <c r="O10" i="2"/>
  <c r="N10" i="2"/>
  <c r="M10" i="2"/>
  <c r="L10" i="2"/>
  <c r="O9" i="2"/>
  <c r="N9" i="2"/>
  <c r="M9" i="2"/>
  <c r="L9" i="2"/>
  <c r="N2392" i="1"/>
  <c r="M2392" i="1"/>
  <c r="L2392" i="1"/>
  <c r="O2391" i="1"/>
  <c r="M2391" i="1"/>
  <c r="N2391" i="1" s="1"/>
  <c r="L2391" i="1"/>
  <c r="O2390" i="1"/>
  <c r="N2390" i="1"/>
  <c r="M2390" i="1"/>
  <c r="L2390" i="1"/>
  <c r="O2389" i="1"/>
  <c r="M2389" i="1"/>
  <c r="N2389" i="1" s="1"/>
  <c r="L2389" i="1"/>
  <c r="O2388" i="1"/>
  <c r="N2388" i="1"/>
  <c r="M2388" i="1"/>
  <c r="L2388" i="1"/>
  <c r="N2387" i="1"/>
  <c r="M2387" i="1"/>
  <c r="L2387" i="1"/>
  <c r="H2387" i="1"/>
  <c r="D2387" i="1"/>
  <c r="O2386" i="1"/>
  <c r="P2386" i="1" s="1"/>
  <c r="Q2386" i="1" s="1"/>
  <c r="N2386" i="1"/>
  <c r="M2386" i="1"/>
  <c r="L2386" i="1"/>
  <c r="D2386" i="1"/>
  <c r="L2385" i="1"/>
  <c r="H2385" i="1"/>
  <c r="M2385" i="1" s="1"/>
  <c r="N2385" i="1" s="1"/>
  <c r="D2385" i="1"/>
  <c r="O2384" i="1"/>
  <c r="N2384" i="1"/>
  <c r="M2384" i="1"/>
  <c r="L2384" i="1"/>
  <c r="D2384" i="1"/>
  <c r="O2383" i="1"/>
  <c r="M2383" i="1"/>
  <c r="N2383" i="1" s="1"/>
  <c r="L2383" i="1"/>
  <c r="D2383" i="1"/>
  <c r="O2382" i="1"/>
  <c r="N2382" i="1"/>
  <c r="M2382" i="1"/>
  <c r="L2382" i="1"/>
  <c r="D2382" i="1"/>
  <c r="O2381" i="1"/>
  <c r="M2381" i="1"/>
  <c r="N2381" i="1" s="1"/>
  <c r="L2381" i="1"/>
  <c r="D2381" i="1"/>
  <c r="O2380" i="1"/>
  <c r="M2380" i="1"/>
  <c r="N2380" i="1" s="1"/>
  <c r="L2380" i="1"/>
  <c r="D2380" i="1"/>
  <c r="O2379" i="1"/>
  <c r="M2379" i="1"/>
  <c r="N2379" i="1" s="1"/>
  <c r="L2379" i="1"/>
  <c r="D2379" i="1"/>
  <c r="O2378" i="1"/>
  <c r="N2378" i="1"/>
  <c r="M2378" i="1"/>
  <c r="L2378" i="1"/>
  <c r="D2378" i="1"/>
  <c r="O2377" i="1"/>
  <c r="N2377" i="1"/>
  <c r="M2377" i="1"/>
  <c r="L2377" i="1"/>
  <c r="D2377" i="1"/>
  <c r="O2376" i="1"/>
  <c r="N2376" i="1"/>
  <c r="M2376" i="1"/>
  <c r="L2376" i="1"/>
  <c r="D2376" i="1"/>
  <c r="O2375" i="1"/>
  <c r="M2375" i="1"/>
  <c r="N2375" i="1" s="1"/>
  <c r="L2375" i="1"/>
  <c r="D2375" i="1"/>
  <c r="O2374" i="1"/>
  <c r="N2374" i="1"/>
  <c r="M2374" i="1"/>
  <c r="L2374" i="1"/>
  <c r="D2374" i="1"/>
  <c r="O2373" i="1"/>
  <c r="M2373" i="1"/>
  <c r="N2373" i="1" s="1"/>
  <c r="L2373" i="1"/>
  <c r="O2372" i="1"/>
  <c r="N2372" i="1"/>
  <c r="M2372" i="1"/>
  <c r="L2372" i="1"/>
  <c r="D2372" i="1"/>
  <c r="O2371" i="1"/>
  <c r="N2371" i="1"/>
  <c r="M2371" i="1"/>
  <c r="L2371" i="1"/>
  <c r="D2371" i="1"/>
  <c r="O2370" i="1"/>
  <c r="M2370" i="1"/>
  <c r="N2370" i="1" s="1"/>
  <c r="L2370" i="1"/>
  <c r="D2370" i="1"/>
  <c r="O2369" i="1"/>
  <c r="N2369" i="1"/>
  <c r="M2369" i="1"/>
  <c r="L2369" i="1"/>
  <c r="D2369" i="1"/>
  <c r="O2368" i="1"/>
  <c r="M2368" i="1"/>
  <c r="N2368" i="1" s="1"/>
  <c r="L2368" i="1"/>
  <c r="D2368" i="1"/>
  <c r="O2367" i="1"/>
  <c r="M2367" i="1"/>
  <c r="N2367" i="1" s="1"/>
  <c r="L2367" i="1"/>
  <c r="D2367" i="1"/>
  <c r="O2366" i="1"/>
  <c r="M2366" i="1"/>
  <c r="N2366" i="1" s="1"/>
  <c r="L2366" i="1"/>
  <c r="D2366" i="1"/>
  <c r="O2365" i="1"/>
  <c r="P2365" i="1" s="1"/>
  <c r="M2365" i="1"/>
  <c r="N2365" i="1" s="1"/>
  <c r="L2365" i="1"/>
  <c r="O2364" i="1"/>
  <c r="N2364" i="1"/>
  <c r="M2364" i="1"/>
  <c r="L2364" i="1"/>
  <c r="D2364" i="1"/>
  <c r="O2363" i="1"/>
  <c r="N2363" i="1"/>
  <c r="M2363" i="1"/>
  <c r="L2363" i="1"/>
  <c r="D2363" i="1"/>
  <c r="O2362" i="1"/>
  <c r="M2362" i="1"/>
  <c r="N2362" i="1" s="1"/>
  <c r="L2362" i="1"/>
  <c r="D2362" i="1"/>
  <c r="O2361" i="1"/>
  <c r="N2361" i="1"/>
  <c r="M2361" i="1"/>
  <c r="L2361" i="1"/>
  <c r="D2361" i="1"/>
  <c r="O2360" i="1"/>
  <c r="M2360" i="1"/>
  <c r="N2360" i="1" s="1"/>
  <c r="L2360" i="1"/>
  <c r="D2360" i="1"/>
  <c r="O2359" i="1"/>
  <c r="M2359" i="1"/>
  <c r="N2359" i="1" s="1"/>
  <c r="L2359" i="1"/>
  <c r="D2359" i="1"/>
  <c r="O2358" i="1"/>
  <c r="M2358" i="1"/>
  <c r="N2358" i="1" s="1"/>
  <c r="L2358" i="1"/>
  <c r="D2358" i="1"/>
  <c r="O2357" i="1"/>
  <c r="P2357" i="1" s="1"/>
  <c r="M2357" i="1"/>
  <c r="N2357" i="1" s="1"/>
  <c r="L2357" i="1"/>
  <c r="Q2356" i="1"/>
  <c r="P2356" i="1"/>
  <c r="O2356" i="1"/>
  <c r="M2356" i="1"/>
  <c r="N2356" i="1" s="1"/>
  <c r="L2356" i="1"/>
  <c r="D2356" i="1"/>
  <c r="P2355" i="1"/>
  <c r="Q2355" i="1" s="1"/>
  <c r="O2355" i="1"/>
  <c r="M2355" i="1"/>
  <c r="N2355" i="1" s="1"/>
  <c r="L2355" i="1"/>
  <c r="D2355" i="1"/>
  <c r="O2354" i="1"/>
  <c r="P2354" i="1" s="1"/>
  <c r="Q2354" i="1" s="1"/>
  <c r="N2354" i="1"/>
  <c r="M2354" i="1"/>
  <c r="L2354" i="1"/>
  <c r="O2353" i="1"/>
  <c r="M2353" i="1"/>
  <c r="N2353" i="1" s="1"/>
  <c r="L2353" i="1"/>
  <c r="D2353" i="1"/>
  <c r="O2352" i="1"/>
  <c r="M2352" i="1"/>
  <c r="N2352" i="1" s="1"/>
  <c r="L2352" i="1"/>
  <c r="D2352" i="1"/>
  <c r="O2351" i="1"/>
  <c r="M2351" i="1"/>
  <c r="N2351" i="1" s="1"/>
  <c r="L2351" i="1"/>
  <c r="D2351" i="1"/>
  <c r="O2350" i="1"/>
  <c r="N2350" i="1"/>
  <c r="M2350" i="1"/>
  <c r="L2350" i="1"/>
  <c r="D2350" i="1"/>
  <c r="O2349" i="1"/>
  <c r="N2349" i="1"/>
  <c r="M2349" i="1"/>
  <c r="L2349" i="1"/>
  <c r="D2349" i="1"/>
  <c r="O2348" i="1"/>
  <c r="N2348" i="1"/>
  <c r="M2348" i="1"/>
  <c r="L2348" i="1"/>
  <c r="D2348" i="1"/>
  <c r="O2347" i="1"/>
  <c r="M2347" i="1"/>
  <c r="N2347" i="1" s="1"/>
  <c r="L2347" i="1"/>
  <c r="O2346" i="1"/>
  <c r="M2346" i="1"/>
  <c r="N2346" i="1" s="1"/>
  <c r="L2346" i="1"/>
  <c r="D2346" i="1"/>
  <c r="O2345" i="1"/>
  <c r="N2345" i="1"/>
  <c r="M2345" i="1"/>
  <c r="L2345" i="1"/>
  <c r="D2345" i="1"/>
  <c r="O2344" i="1"/>
  <c r="N2344" i="1"/>
  <c r="M2344" i="1"/>
  <c r="L2344" i="1"/>
  <c r="D2344" i="1"/>
  <c r="O2343" i="1"/>
  <c r="N2343" i="1"/>
  <c r="M2343" i="1"/>
  <c r="L2343" i="1"/>
  <c r="D2343" i="1"/>
  <c r="O2342" i="1"/>
  <c r="M2342" i="1"/>
  <c r="N2342" i="1" s="1"/>
  <c r="L2342" i="1"/>
  <c r="D2342" i="1"/>
  <c r="O2341" i="1"/>
  <c r="N2341" i="1"/>
  <c r="M2341" i="1"/>
  <c r="L2341" i="1"/>
  <c r="D2341" i="1"/>
  <c r="O2340" i="1"/>
  <c r="M2340" i="1"/>
  <c r="N2340" i="1" s="1"/>
  <c r="L2340" i="1"/>
  <c r="D2340" i="1"/>
  <c r="O2339" i="1"/>
  <c r="P2339" i="1" s="1"/>
  <c r="Q2339" i="1" s="1"/>
  <c r="N2339" i="1"/>
  <c r="M2339" i="1"/>
  <c r="L2339" i="1"/>
  <c r="P2338" i="1"/>
  <c r="Q2338" i="1" s="1"/>
  <c r="O2338" i="1"/>
  <c r="M2338" i="1"/>
  <c r="N2338" i="1" s="1"/>
  <c r="L2338" i="1"/>
  <c r="O2337" i="1"/>
  <c r="N2337" i="1"/>
  <c r="M2337" i="1"/>
  <c r="L2337" i="1"/>
  <c r="D2337" i="1"/>
  <c r="O2336" i="1"/>
  <c r="M2336" i="1"/>
  <c r="N2336" i="1" s="1"/>
  <c r="L2336" i="1"/>
  <c r="D2336" i="1"/>
  <c r="O2335" i="1"/>
  <c r="N2335" i="1"/>
  <c r="M2335" i="1"/>
  <c r="L2335" i="1"/>
  <c r="D2335" i="1"/>
  <c r="M2334" i="1"/>
  <c r="N2334" i="1" s="1"/>
  <c r="L2334" i="1"/>
  <c r="G2334" i="1"/>
  <c r="O2334" i="1" s="1"/>
  <c r="D2334" i="1"/>
  <c r="O2333" i="1"/>
  <c r="P2333" i="1" s="1"/>
  <c r="N2333" i="1"/>
  <c r="M2333" i="1"/>
  <c r="L2333" i="1"/>
  <c r="G2333" i="1"/>
  <c r="O2332" i="1"/>
  <c r="N2332" i="1"/>
  <c r="M2332" i="1"/>
  <c r="L2332" i="1"/>
  <c r="D2332" i="1"/>
  <c r="O2331" i="1"/>
  <c r="N2331" i="1"/>
  <c r="M2331" i="1"/>
  <c r="L2331" i="1"/>
  <c r="D2331" i="1"/>
  <c r="O2330" i="1"/>
  <c r="M2330" i="1"/>
  <c r="N2330" i="1" s="1"/>
  <c r="L2330" i="1"/>
  <c r="D2330" i="1"/>
  <c r="O2329" i="1"/>
  <c r="N2329" i="1"/>
  <c r="M2329" i="1"/>
  <c r="L2329" i="1"/>
  <c r="D2329" i="1"/>
  <c r="O2328" i="1"/>
  <c r="M2328" i="1"/>
  <c r="N2328" i="1" s="1"/>
  <c r="L2328" i="1"/>
  <c r="D2328" i="1"/>
  <c r="O2327" i="1"/>
  <c r="M2327" i="1"/>
  <c r="N2327" i="1" s="1"/>
  <c r="L2327" i="1"/>
  <c r="D2327" i="1"/>
  <c r="O2326" i="1"/>
  <c r="M2326" i="1"/>
  <c r="N2326" i="1" s="1"/>
  <c r="L2326" i="1"/>
  <c r="D2326" i="1"/>
  <c r="O2325" i="1"/>
  <c r="N2325" i="1"/>
  <c r="M2325" i="1"/>
  <c r="L2325" i="1"/>
  <c r="D2325" i="1"/>
  <c r="O2324" i="1"/>
  <c r="N2324" i="1"/>
  <c r="M2324" i="1"/>
  <c r="L2324" i="1"/>
  <c r="D2324" i="1"/>
  <c r="O2323" i="1"/>
  <c r="N2323" i="1"/>
  <c r="M2323" i="1"/>
  <c r="L2323" i="1"/>
  <c r="D2323" i="1"/>
  <c r="O2322" i="1"/>
  <c r="M2322" i="1"/>
  <c r="N2322" i="1" s="1"/>
  <c r="L2322" i="1"/>
  <c r="D2322" i="1"/>
  <c r="O2321" i="1"/>
  <c r="N2321" i="1"/>
  <c r="M2321" i="1"/>
  <c r="L2321" i="1"/>
  <c r="D2321" i="1"/>
  <c r="O2320" i="1"/>
  <c r="M2320" i="1"/>
  <c r="N2320" i="1" s="1"/>
  <c r="L2320" i="1"/>
  <c r="D2320" i="1"/>
  <c r="O2319" i="1"/>
  <c r="M2319" i="1"/>
  <c r="N2319" i="1" s="1"/>
  <c r="L2319" i="1"/>
  <c r="D2319" i="1"/>
  <c r="O2318" i="1"/>
  <c r="M2318" i="1"/>
  <c r="N2318" i="1" s="1"/>
  <c r="L2318" i="1"/>
  <c r="D2318" i="1"/>
  <c r="O2317" i="1"/>
  <c r="N2317" i="1"/>
  <c r="M2317" i="1"/>
  <c r="L2317" i="1"/>
  <c r="D2317" i="1"/>
  <c r="Q2316" i="1"/>
  <c r="P2316" i="1"/>
  <c r="O2316" i="1"/>
  <c r="M2316" i="1"/>
  <c r="N2316" i="1" s="1"/>
  <c r="L2316" i="1"/>
  <c r="O2315" i="1"/>
  <c r="P2315" i="1" s="1"/>
  <c r="Q2315" i="1" s="1"/>
  <c r="N2315" i="1"/>
  <c r="M2315" i="1"/>
  <c r="L2315" i="1"/>
  <c r="O2314" i="1"/>
  <c r="M2314" i="1"/>
  <c r="N2314" i="1" s="1"/>
  <c r="L2314" i="1"/>
  <c r="D2314" i="1"/>
  <c r="O2313" i="1"/>
  <c r="M2313" i="1"/>
  <c r="N2313" i="1" s="1"/>
  <c r="L2313" i="1"/>
  <c r="D2313" i="1"/>
  <c r="O2312" i="1"/>
  <c r="M2312" i="1"/>
  <c r="N2312" i="1" s="1"/>
  <c r="L2312" i="1"/>
  <c r="D2312" i="1"/>
  <c r="P2311" i="1"/>
  <c r="Q2311" i="1" s="1"/>
  <c r="O2311" i="1"/>
  <c r="N2311" i="1"/>
  <c r="M2311" i="1"/>
  <c r="L2311" i="1"/>
  <c r="O2310" i="1"/>
  <c r="M2310" i="1"/>
  <c r="N2310" i="1" s="1"/>
  <c r="L2310" i="1"/>
  <c r="L2309" i="1"/>
  <c r="H2309" i="1"/>
  <c r="M2309" i="1" s="1"/>
  <c r="N2309" i="1" s="1"/>
  <c r="O2308" i="1"/>
  <c r="M2308" i="1"/>
  <c r="N2308" i="1" s="1"/>
  <c r="L2308" i="1"/>
  <c r="O2307" i="1"/>
  <c r="N2307" i="1"/>
  <c r="M2307" i="1"/>
  <c r="L2307" i="1"/>
  <c r="D2307" i="1"/>
  <c r="M2306" i="1"/>
  <c r="N2306" i="1" s="1"/>
  <c r="L2306" i="1"/>
  <c r="H2306" i="1"/>
  <c r="O2306" i="1" s="1"/>
  <c r="D2306" i="1"/>
  <c r="O2305" i="1"/>
  <c r="N2305" i="1"/>
  <c r="M2305" i="1"/>
  <c r="L2305" i="1"/>
  <c r="D2305" i="1"/>
  <c r="O2304" i="1"/>
  <c r="N2304" i="1"/>
  <c r="M2304" i="1"/>
  <c r="L2304" i="1"/>
  <c r="D2304" i="1"/>
  <c r="O2303" i="1"/>
  <c r="M2303" i="1"/>
  <c r="N2303" i="1" s="1"/>
  <c r="L2303" i="1"/>
  <c r="D2303" i="1"/>
  <c r="O2302" i="1"/>
  <c r="N2302" i="1"/>
  <c r="M2302" i="1"/>
  <c r="L2302" i="1"/>
  <c r="O2301" i="1"/>
  <c r="N2301" i="1"/>
  <c r="M2301" i="1"/>
  <c r="L2301" i="1"/>
  <c r="D2301" i="1"/>
  <c r="O2300" i="1"/>
  <c r="N2300" i="1"/>
  <c r="M2300" i="1"/>
  <c r="L2300" i="1"/>
  <c r="D2300" i="1"/>
  <c r="O2299" i="1"/>
  <c r="N2299" i="1"/>
  <c r="M2299" i="1"/>
  <c r="L2299" i="1"/>
  <c r="D2299" i="1"/>
  <c r="O2298" i="1"/>
  <c r="M2298" i="1"/>
  <c r="N2298" i="1" s="1"/>
  <c r="L2298" i="1"/>
  <c r="D2298" i="1"/>
  <c r="O2297" i="1"/>
  <c r="N2297" i="1"/>
  <c r="M2297" i="1"/>
  <c r="L2297" i="1"/>
  <c r="M2296" i="1"/>
  <c r="N2296" i="1" s="1"/>
  <c r="L2296" i="1"/>
  <c r="H2296" i="1"/>
  <c r="O2295" i="1"/>
  <c r="N2295" i="1"/>
  <c r="M2295" i="1"/>
  <c r="L2295" i="1"/>
  <c r="D2295" i="1"/>
  <c r="O2294" i="1"/>
  <c r="M2294" i="1"/>
  <c r="N2294" i="1" s="1"/>
  <c r="L2294" i="1"/>
  <c r="D2294" i="1"/>
  <c r="O2293" i="1"/>
  <c r="M2293" i="1"/>
  <c r="N2293" i="1" s="1"/>
  <c r="L2293" i="1"/>
  <c r="D2293" i="1"/>
  <c r="O2292" i="1"/>
  <c r="M2292" i="1"/>
  <c r="N2292" i="1" s="1"/>
  <c r="L2292" i="1"/>
  <c r="H2292" i="1"/>
  <c r="D2292" i="1"/>
  <c r="O2291" i="1"/>
  <c r="M2291" i="1"/>
  <c r="N2291" i="1" s="1"/>
  <c r="L2291" i="1"/>
  <c r="D2291" i="1"/>
  <c r="O2290" i="1"/>
  <c r="M2290" i="1"/>
  <c r="N2290" i="1" s="1"/>
  <c r="L2290" i="1"/>
  <c r="D2290" i="1"/>
  <c r="O2289" i="1"/>
  <c r="M2289" i="1"/>
  <c r="N2289" i="1" s="1"/>
  <c r="L2289" i="1"/>
  <c r="D2289" i="1"/>
  <c r="P2288" i="1"/>
  <c r="Q2288" i="1" s="1"/>
  <c r="O2288" i="1"/>
  <c r="N2288" i="1"/>
  <c r="M2288" i="1"/>
  <c r="L2288" i="1"/>
  <c r="O2287" i="1"/>
  <c r="M2287" i="1"/>
  <c r="N2287" i="1" s="1"/>
  <c r="L2287" i="1"/>
  <c r="P2286" i="1"/>
  <c r="Q2286" i="1" s="1"/>
  <c r="O2286" i="1"/>
  <c r="N2286" i="1"/>
  <c r="M2286" i="1"/>
  <c r="L2286" i="1"/>
  <c r="P2285" i="1"/>
  <c r="Q2285" i="1" s="1"/>
  <c r="O2285" i="1"/>
  <c r="N2285" i="1"/>
  <c r="M2285" i="1"/>
  <c r="L2285" i="1"/>
  <c r="O2284" i="1"/>
  <c r="P2284" i="1" s="1"/>
  <c r="Q2284" i="1" s="1"/>
  <c r="N2284" i="1"/>
  <c r="M2284" i="1"/>
  <c r="L2284" i="1"/>
  <c r="O2283" i="1"/>
  <c r="N2283" i="1"/>
  <c r="M2283" i="1"/>
  <c r="L2283" i="1"/>
  <c r="D2283" i="1"/>
  <c r="Q2282" i="1"/>
  <c r="O2282" i="1"/>
  <c r="P2282" i="1" s="1"/>
  <c r="M2282" i="1"/>
  <c r="N2282" i="1" s="1"/>
  <c r="L2282" i="1"/>
  <c r="D2282" i="1"/>
  <c r="O2281" i="1"/>
  <c r="N2281" i="1"/>
  <c r="M2281" i="1"/>
  <c r="L2281" i="1"/>
  <c r="O2280" i="1"/>
  <c r="N2280" i="1"/>
  <c r="M2280" i="1"/>
  <c r="L2280" i="1"/>
  <c r="D2280" i="1"/>
  <c r="O2279" i="1"/>
  <c r="M2279" i="1"/>
  <c r="N2279" i="1" s="1"/>
  <c r="L2279" i="1"/>
  <c r="D2279" i="1"/>
  <c r="O2278" i="1"/>
  <c r="M2278" i="1"/>
  <c r="N2278" i="1" s="1"/>
  <c r="L2278" i="1"/>
  <c r="D2278" i="1"/>
  <c r="O2277" i="1"/>
  <c r="M2277" i="1"/>
  <c r="N2277" i="1" s="1"/>
  <c r="L2277" i="1"/>
  <c r="D2277" i="1"/>
  <c r="O2276" i="1"/>
  <c r="N2276" i="1"/>
  <c r="M2276" i="1"/>
  <c r="L2276" i="1"/>
  <c r="D2276" i="1"/>
  <c r="O2275" i="1"/>
  <c r="N2275" i="1"/>
  <c r="M2275" i="1"/>
  <c r="L2275" i="1"/>
  <c r="D2275" i="1"/>
  <c r="O2274" i="1"/>
  <c r="N2274" i="1"/>
  <c r="M2274" i="1"/>
  <c r="L2274" i="1"/>
  <c r="D2274" i="1"/>
  <c r="O2273" i="1"/>
  <c r="M2273" i="1"/>
  <c r="N2273" i="1" s="1"/>
  <c r="L2273" i="1"/>
  <c r="D2273" i="1"/>
  <c r="O2272" i="1"/>
  <c r="N2272" i="1"/>
  <c r="M2272" i="1"/>
  <c r="L2272" i="1"/>
  <c r="D2272" i="1"/>
  <c r="O2271" i="1"/>
  <c r="M2271" i="1"/>
  <c r="N2271" i="1" s="1"/>
  <c r="L2271" i="1"/>
  <c r="D2271" i="1"/>
  <c r="O2270" i="1"/>
  <c r="M2270" i="1"/>
  <c r="N2270" i="1" s="1"/>
  <c r="L2270" i="1"/>
  <c r="D2270" i="1"/>
  <c r="O2269" i="1"/>
  <c r="M2269" i="1"/>
  <c r="N2269" i="1" s="1"/>
  <c r="L2269" i="1"/>
  <c r="D2269" i="1"/>
  <c r="O2268" i="1"/>
  <c r="N2268" i="1"/>
  <c r="M2268" i="1"/>
  <c r="L2268" i="1"/>
  <c r="D2268" i="1"/>
  <c r="O2267" i="1"/>
  <c r="N2267" i="1"/>
  <c r="M2267" i="1"/>
  <c r="L2267" i="1"/>
  <c r="D2267" i="1"/>
  <c r="L2266" i="1"/>
  <c r="H2266" i="1"/>
  <c r="M2266" i="1" s="1"/>
  <c r="N2266" i="1" s="1"/>
  <c r="D2266" i="1"/>
  <c r="O2265" i="1"/>
  <c r="M2265" i="1"/>
  <c r="N2265" i="1" s="1"/>
  <c r="L2265" i="1"/>
  <c r="D2265" i="1"/>
  <c r="O2264" i="1"/>
  <c r="N2264" i="1"/>
  <c r="M2264" i="1"/>
  <c r="L2264" i="1"/>
  <c r="D2264" i="1"/>
  <c r="O2263" i="1"/>
  <c r="M2263" i="1"/>
  <c r="N2263" i="1" s="1"/>
  <c r="L2263" i="1"/>
  <c r="O2262" i="1"/>
  <c r="N2262" i="1"/>
  <c r="M2262" i="1"/>
  <c r="L2262" i="1"/>
  <c r="O2261" i="1"/>
  <c r="M2261" i="1"/>
  <c r="N2261" i="1" s="1"/>
  <c r="L2261" i="1"/>
  <c r="D2261" i="1"/>
  <c r="O2260" i="1"/>
  <c r="M2260" i="1"/>
  <c r="N2260" i="1" s="1"/>
  <c r="L2260" i="1"/>
  <c r="D2260" i="1"/>
  <c r="O2259" i="1"/>
  <c r="M2259" i="1"/>
  <c r="N2259" i="1" s="1"/>
  <c r="L2259" i="1"/>
  <c r="D2259" i="1"/>
  <c r="O2258" i="1"/>
  <c r="N2258" i="1"/>
  <c r="M2258" i="1"/>
  <c r="L2258" i="1"/>
  <c r="D2258" i="1"/>
  <c r="O2257" i="1"/>
  <c r="N2257" i="1"/>
  <c r="M2257" i="1"/>
  <c r="L2257" i="1"/>
  <c r="D2257" i="1"/>
  <c r="O2256" i="1"/>
  <c r="N2256" i="1"/>
  <c r="M2256" i="1"/>
  <c r="L2256" i="1"/>
  <c r="D2256" i="1"/>
  <c r="O2255" i="1"/>
  <c r="M2255" i="1"/>
  <c r="N2255" i="1" s="1"/>
  <c r="L2255" i="1"/>
  <c r="D2255" i="1"/>
  <c r="O2254" i="1"/>
  <c r="N2254" i="1"/>
  <c r="M2254" i="1"/>
  <c r="L2254" i="1"/>
  <c r="D2254" i="1"/>
  <c r="O2253" i="1"/>
  <c r="M2253" i="1"/>
  <c r="N2253" i="1" s="1"/>
  <c r="L2253" i="1"/>
  <c r="D2253" i="1"/>
  <c r="O2252" i="1"/>
  <c r="M2252" i="1"/>
  <c r="N2252" i="1" s="1"/>
  <c r="L2252" i="1"/>
  <c r="D2252" i="1"/>
  <c r="O2251" i="1"/>
  <c r="M2251" i="1"/>
  <c r="N2251" i="1" s="1"/>
  <c r="L2251" i="1"/>
  <c r="D2251" i="1"/>
  <c r="O2250" i="1"/>
  <c r="N2250" i="1"/>
  <c r="M2250" i="1"/>
  <c r="L2250" i="1"/>
  <c r="D2250" i="1"/>
  <c r="O2249" i="1"/>
  <c r="N2249" i="1"/>
  <c r="M2249" i="1"/>
  <c r="L2249" i="1"/>
  <c r="D2249" i="1"/>
  <c r="P2248" i="1"/>
  <c r="Q2248" i="1" s="1"/>
  <c r="O2248" i="1"/>
  <c r="N2248" i="1"/>
  <c r="M2248" i="1"/>
  <c r="L2248" i="1"/>
  <c r="O2247" i="1"/>
  <c r="N2247" i="1"/>
  <c r="M2247" i="1"/>
  <c r="L2247" i="1"/>
  <c r="D2247" i="1"/>
  <c r="O2246" i="1"/>
  <c r="N2246" i="1"/>
  <c r="M2246" i="1"/>
  <c r="L2246" i="1"/>
  <c r="D2246" i="1"/>
  <c r="O2245" i="1"/>
  <c r="P2245" i="1" s="1"/>
  <c r="M2245" i="1"/>
  <c r="N2245" i="1" s="1"/>
  <c r="L2245" i="1"/>
  <c r="D2245" i="1"/>
  <c r="O2244" i="1"/>
  <c r="N2244" i="1"/>
  <c r="M2244" i="1"/>
  <c r="L2244" i="1"/>
  <c r="G2244" i="1"/>
  <c r="D2244" i="1"/>
  <c r="O2243" i="1"/>
  <c r="M2243" i="1"/>
  <c r="N2243" i="1" s="1"/>
  <c r="L2243" i="1"/>
  <c r="D2243" i="1"/>
  <c r="O2242" i="1"/>
  <c r="M2242" i="1"/>
  <c r="N2242" i="1" s="1"/>
  <c r="L2242" i="1"/>
  <c r="D2242" i="1"/>
  <c r="O2241" i="1"/>
  <c r="N2241" i="1"/>
  <c r="M2241" i="1"/>
  <c r="L2241" i="1"/>
  <c r="D2241" i="1"/>
  <c r="O2240" i="1"/>
  <c r="N2240" i="1"/>
  <c r="M2240" i="1"/>
  <c r="L2240" i="1"/>
  <c r="D2240" i="1"/>
  <c r="O2239" i="1"/>
  <c r="N2239" i="1"/>
  <c r="M2239" i="1"/>
  <c r="L2239" i="1"/>
  <c r="D2239" i="1"/>
  <c r="O2238" i="1"/>
  <c r="M2238" i="1"/>
  <c r="N2238" i="1" s="1"/>
  <c r="L2238" i="1"/>
  <c r="D2238" i="1"/>
  <c r="O2237" i="1"/>
  <c r="N2237" i="1"/>
  <c r="M2237" i="1"/>
  <c r="L2237" i="1"/>
  <c r="D2237" i="1"/>
  <c r="O2236" i="1"/>
  <c r="M2236" i="1"/>
  <c r="N2236" i="1" s="1"/>
  <c r="L2236" i="1"/>
  <c r="D2236" i="1"/>
  <c r="O2235" i="1"/>
  <c r="M2235" i="1"/>
  <c r="N2235" i="1" s="1"/>
  <c r="L2235" i="1"/>
  <c r="D2235" i="1"/>
  <c r="O2234" i="1"/>
  <c r="M2234" i="1"/>
  <c r="N2234" i="1" s="1"/>
  <c r="L2234" i="1"/>
  <c r="D2234" i="1"/>
  <c r="O2233" i="1"/>
  <c r="N2233" i="1"/>
  <c r="M2233" i="1"/>
  <c r="L2233" i="1"/>
  <c r="D2233" i="1"/>
  <c r="O2232" i="1"/>
  <c r="N2232" i="1"/>
  <c r="M2232" i="1"/>
  <c r="L2232" i="1"/>
  <c r="D2232" i="1"/>
  <c r="O2231" i="1"/>
  <c r="N2231" i="1"/>
  <c r="M2231" i="1"/>
  <c r="L2231" i="1"/>
  <c r="D2231" i="1"/>
  <c r="O2230" i="1"/>
  <c r="M2230" i="1"/>
  <c r="N2230" i="1" s="1"/>
  <c r="L2230" i="1"/>
  <c r="D2230" i="1"/>
  <c r="O2229" i="1"/>
  <c r="N2229" i="1"/>
  <c r="M2229" i="1"/>
  <c r="L2229" i="1"/>
  <c r="D2229" i="1"/>
  <c r="O2228" i="1"/>
  <c r="M2228" i="1"/>
  <c r="N2228" i="1" s="1"/>
  <c r="L2228" i="1"/>
  <c r="D2228" i="1"/>
  <c r="O2227" i="1"/>
  <c r="M2227" i="1"/>
  <c r="N2227" i="1" s="1"/>
  <c r="L2227" i="1"/>
  <c r="H2227" i="1"/>
  <c r="D2227" i="1"/>
  <c r="O2226" i="1"/>
  <c r="N2226" i="1"/>
  <c r="M2226" i="1"/>
  <c r="L2226" i="1"/>
  <c r="D2226" i="1"/>
  <c r="O2225" i="1"/>
  <c r="M2225" i="1"/>
  <c r="N2225" i="1" s="1"/>
  <c r="L2225" i="1"/>
  <c r="D2225" i="1"/>
  <c r="O2224" i="1"/>
  <c r="M2224" i="1"/>
  <c r="N2224" i="1" s="1"/>
  <c r="L2224" i="1"/>
  <c r="D2224" i="1"/>
  <c r="L2223" i="1"/>
  <c r="H2223" i="1"/>
  <c r="M2223" i="1" s="1"/>
  <c r="N2223" i="1" s="1"/>
  <c r="D2223" i="1"/>
  <c r="O2222" i="1"/>
  <c r="N2222" i="1"/>
  <c r="M2222" i="1"/>
  <c r="L2222" i="1"/>
  <c r="D2222" i="1"/>
  <c r="N2221" i="1"/>
  <c r="L2221" i="1"/>
  <c r="H2221" i="1"/>
  <c r="M2221" i="1" s="1"/>
  <c r="D2221" i="1"/>
  <c r="L2220" i="1"/>
  <c r="H2220" i="1"/>
  <c r="M2220" i="1" s="1"/>
  <c r="N2220" i="1" s="1"/>
  <c r="D2220" i="1"/>
  <c r="O2219" i="1"/>
  <c r="M2219" i="1"/>
  <c r="N2219" i="1" s="1"/>
  <c r="L2219" i="1"/>
  <c r="D2219" i="1"/>
  <c r="O2218" i="1"/>
  <c r="N2218" i="1"/>
  <c r="M2218" i="1"/>
  <c r="L2218" i="1"/>
  <c r="D2218" i="1"/>
  <c r="O2217" i="1"/>
  <c r="M2217" i="1"/>
  <c r="N2217" i="1" s="1"/>
  <c r="L2217" i="1"/>
  <c r="D2217" i="1"/>
  <c r="O2216" i="1"/>
  <c r="M2216" i="1"/>
  <c r="N2216" i="1" s="1"/>
  <c r="L2216" i="1"/>
  <c r="D2216" i="1"/>
  <c r="O2215" i="1"/>
  <c r="M2215" i="1"/>
  <c r="N2215" i="1" s="1"/>
  <c r="L2215" i="1"/>
  <c r="D2215" i="1"/>
  <c r="O2214" i="1"/>
  <c r="N2214" i="1"/>
  <c r="M2214" i="1"/>
  <c r="L2214" i="1"/>
  <c r="D2214" i="1"/>
  <c r="O2213" i="1"/>
  <c r="N2213" i="1"/>
  <c r="M2213" i="1"/>
  <c r="L2213" i="1"/>
  <c r="D2213" i="1"/>
  <c r="O2212" i="1"/>
  <c r="N2212" i="1"/>
  <c r="M2212" i="1"/>
  <c r="L2212" i="1"/>
  <c r="D2212" i="1"/>
  <c r="O2211" i="1"/>
  <c r="M2211" i="1"/>
  <c r="N2211" i="1" s="1"/>
  <c r="L2211" i="1"/>
  <c r="D2211" i="1"/>
  <c r="O2210" i="1"/>
  <c r="N2210" i="1"/>
  <c r="M2210" i="1"/>
  <c r="L2210" i="1"/>
  <c r="D2210" i="1"/>
  <c r="O2209" i="1"/>
  <c r="M2209" i="1"/>
  <c r="N2209" i="1" s="1"/>
  <c r="L2209" i="1"/>
  <c r="D2209" i="1"/>
  <c r="O2208" i="1"/>
  <c r="M2208" i="1"/>
  <c r="N2208" i="1" s="1"/>
  <c r="L2208" i="1"/>
  <c r="D2208" i="1"/>
  <c r="O2207" i="1"/>
  <c r="M2207" i="1"/>
  <c r="N2207" i="1" s="1"/>
  <c r="L2207" i="1"/>
  <c r="D2207" i="1"/>
  <c r="O2206" i="1"/>
  <c r="N2206" i="1"/>
  <c r="M2206" i="1"/>
  <c r="L2206" i="1"/>
  <c r="P2205" i="1"/>
  <c r="Q2205" i="1" s="1"/>
  <c r="O2205" i="1"/>
  <c r="M2205" i="1"/>
  <c r="N2205" i="1" s="1"/>
  <c r="L2205" i="1"/>
  <c r="O2204" i="1"/>
  <c r="N2204" i="1"/>
  <c r="M2204" i="1"/>
  <c r="L2204" i="1"/>
  <c r="D2204" i="1"/>
  <c r="O2203" i="1"/>
  <c r="M2203" i="1"/>
  <c r="N2203" i="1" s="1"/>
  <c r="L2203" i="1"/>
  <c r="D2203" i="1"/>
  <c r="O2202" i="1"/>
  <c r="N2202" i="1"/>
  <c r="M2202" i="1"/>
  <c r="L2202" i="1"/>
  <c r="D2202" i="1"/>
  <c r="O2201" i="1"/>
  <c r="M2201" i="1"/>
  <c r="N2201" i="1" s="1"/>
  <c r="L2201" i="1"/>
  <c r="D2201" i="1"/>
  <c r="O2200" i="1"/>
  <c r="M2200" i="1"/>
  <c r="N2200" i="1" s="1"/>
  <c r="L2200" i="1"/>
  <c r="D2200" i="1"/>
  <c r="O2199" i="1"/>
  <c r="M2199" i="1"/>
  <c r="N2199" i="1" s="1"/>
  <c r="L2199" i="1"/>
  <c r="D2199" i="1"/>
  <c r="O2198" i="1"/>
  <c r="N2198" i="1"/>
  <c r="M2198" i="1"/>
  <c r="L2198" i="1"/>
  <c r="D2198" i="1"/>
  <c r="O2197" i="1"/>
  <c r="N2197" i="1"/>
  <c r="M2197" i="1"/>
  <c r="L2197" i="1"/>
  <c r="O2196" i="1"/>
  <c r="M2196" i="1"/>
  <c r="N2196" i="1" s="1"/>
  <c r="L2196" i="1"/>
  <c r="D2196" i="1"/>
  <c r="O2195" i="1"/>
  <c r="M2195" i="1"/>
  <c r="N2195" i="1" s="1"/>
  <c r="L2195" i="1"/>
  <c r="D2195" i="1"/>
  <c r="O2194" i="1"/>
  <c r="M2194" i="1"/>
  <c r="N2194" i="1" s="1"/>
  <c r="L2194" i="1"/>
  <c r="D2194" i="1"/>
  <c r="O2193" i="1"/>
  <c r="N2193" i="1"/>
  <c r="M2193" i="1"/>
  <c r="L2193" i="1"/>
  <c r="D2193" i="1"/>
  <c r="O2192" i="1"/>
  <c r="N2192" i="1"/>
  <c r="M2192" i="1"/>
  <c r="L2192" i="1"/>
  <c r="D2192" i="1"/>
  <c r="O2191" i="1"/>
  <c r="N2191" i="1"/>
  <c r="M2191" i="1"/>
  <c r="L2191" i="1"/>
  <c r="D2191" i="1"/>
  <c r="O2190" i="1"/>
  <c r="M2190" i="1"/>
  <c r="N2190" i="1" s="1"/>
  <c r="L2190" i="1"/>
  <c r="D2190" i="1"/>
  <c r="O2189" i="1"/>
  <c r="N2189" i="1"/>
  <c r="M2189" i="1"/>
  <c r="L2189" i="1"/>
  <c r="D2189" i="1"/>
  <c r="O2188" i="1"/>
  <c r="M2188" i="1"/>
  <c r="N2188" i="1" s="1"/>
  <c r="L2188" i="1"/>
  <c r="D2188" i="1"/>
  <c r="O2187" i="1"/>
  <c r="M2187" i="1"/>
  <c r="N2187" i="1" s="1"/>
  <c r="L2187" i="1"/>
  <c r="D2187" i="1"/>
  <c r="O2186" i="1"/>
  <c r="M2186" i="1"/>
  <c r="N2186" i="1" s="1"/>
  <c r="L2186" i="1"/>
  <c r="D2186" i="1"/>
  <c r="O2185" i="1"/>
  <c r="N2185" i="1"/>
  <c r="M2185" i="1"/>
  <c r="L2185" i="1"/>
  <c r="D2185" i="1"/>
  <c r="O2184" i="1"/>
  <c r="N2184" i="1"/>
  <c r="M2184" i="1"/>
  <c r="L2184" i="1"/>
  <c r="D2184" i="1"/>
  <c r="O2183" i="1"/>
  <c r="N2183" i="1"/>
  <c r="M2183" i="1"/>
  <c r="L2183" i="1"/>
  <c r="D2183" i="1"/>
  <c r="O2182" i="1"/>
  <c r="M2182" i="1"/>
  <c r="N2182" i="1" s="1"/>
  <c r="L2182" i="1"/>
  <c r="D2182" i="1"/>
  <c r="O2181" i="1"/>
  <c r="N2181" i="1"/>
  <c r="M2181" i="1"/>
  <c r="L2181" i="1"/>
  <c r="D2181" i="1"/>
  <c r="O2180" i="1"/>
  <c r="M2180" i="1"/>
  <c r="N2180" i="1" s="1"/>
  <c r="L2180" i="1"/>
  <c r="D2180" i="1"/>
  <c r="O2179" i="1"/>
  <c r="M2179" i="1"/>
  <c r="N2179" i="1" s="1"/>
  <c r="L2179" i="1"/>
  <c r="D2179" i="1"/>
  <c r="O2178" i="1"/>
  <c r="M2178" i="1"/>
  <c r="N2178" i="1" s="1"/>
  <c r="L2178" i="1"/>
  <c r="D2178" i="1"/>
  <c r="O2177" i="1"/>
  <c r="N2177" i="1"/>
  <c r="M2177" i="1"/>
  <c r="L2177" i="1"/>
  <c r="D2177" i="1"/>
  <c r="N2176" i="1"/>
  <c r="M2176" i="1"/>
  <c r="L2176" i="1"/>
  <c r="G2176" i="1"/>
  <c r="O2176" i="1" s="1"/>
  <c r="D2176" i="1"/>
  <c r="O2175" i="1"/>
  <c r="M2175" i="1"/>
  <c r="N2175" i="1" s="1"/>
  <c r="L2175" i="1"/>
  <c r="D2175" i="1"/>
  <c r="O2174" i="1"/>
  <c r="N2174" i="1"/>
  <c r="M2174" i="1"/>
  <c r="L2174" i="1"/>
  <c r="D2174" i="1"/>
  <c r="O2173" i="1"/>
  <c r="N2173" i="1"/>
  <c r="M2173" i="1"/>
  <c r="L2173" i="1"/>
  <c r="D2173" i="1"/>
  <c r="O2172" i="1"/>
  <c r="N2172" i="1"/>
  <c r="M2172" i="1"/>
  <c r="L2172" i="1"/>
  <c r="D2172" i="1"/>
  <c r="O2171" i="1"/>
  <c r="M2171" i="1"/>
  <c r="N2171" i="1" s="1"/>
  <c r="L2171" i="1"/>
  <c r="D2171" i="1"/>
  <c r="O2170" i="1"/>
  <c r="N2170" i="1"/>
  <c r="M2170" i="1"/>
  <c r="L2170" i="1"/>
  <c r="D2170" i="1"/>
  <c r="O2169" i="1"/>
  <c r="M2169" i="1"/>
  <c r="N2169" i="1" s="1"/>
  <c r="L2169" i="1"/>
  <c r="D2169" i="1"/>
  <c r="O2168" i="1"/>
  <c r="M2168" i="1"/>
  <c r="N2168" i="1" s="1"/>
  <c r="L2168" i="1"/>
  <c r="D2168" i="1"/>
  <c r="O2167" i="1"/>
  <c r="M2167" i="1"/>
  <c r="N2167" i="1" s="1"/>
  <c r="L2167" i="1"/>
  <c r="D2167" i="1"/>
  <c r="O2166" i="1"/>
  <c r="N2166" i="1"/>
  <c r="M2166" i="1"/>
  <c r="L2166" i="1"/>
  <c r="D2166" i="1"/>
  <c r="O2165" i="1"/>
  <c r="N2165" i="1"/>
  <c r="M2165" i="1"/>
  <c r="L2165" i="1"/>
  <c r="D2165" i="1"/>
  <c r="O2164" i="1"/>
  <c r="N2164" i="1"/>
  <c r="M2164" i="1"/>
  <c r="L2164" i="1"/>
  <c r="D2164" i="1"/>
  <c r="M2163" i="1"/>
  <c r="N2163" i="1" s="1"/>
  <c r="L2163" i="1"/>
  <c r="H2163" i="1"/>
  <c r="D2163" i="1"/>
  <c r="O2162" i="1"/>
  <c r="N2162" i="1"/>
  <c r="M2162" i="1"/>
  <c r="L2162" i="1"/>
  <c r="D2162" i="1"/>
  <c r="O2161" i="1"/>
  <c r="M2161" i="1"/>
  <c r="N2161" i="1" s="1"/>
  <c r="L2161" i="1"/>
  <c r="O2160" i="1"/>
  <c r="N2160" i="1"/>
  <c r="M2160" i="1"/>
  <c r="L2160" i="1"/>
  <c r="D2160" i="1"/>
  <c r="L2159" i="1"/>
  <c r="H2159" i="1"/>
  <c r="M2159" i="1" s="1"/>
  <c r="N2159" i="1" s="1"/>
  <c r="D2159" i="1"/>
  <c r="O2158" i="1"/>
  <c r="M2158" i="1"/>
  <c r="N2158" i="1" s="1"/>
  <c r="L2158" i="1"/>
  <c r="D2158" i="1"/>
  <c r="O2157" i="1"/>
  <c r="N2157" i="1"/>
  <c r="M2157" i="1"/>
  <c r="L2157" i="1"/>
  <c r="D2157" i="1"/>
  <c r="O2156" i="1"/>
  <c r="M2156" i="1"/>
  <c r="N2156" i="1" s="1"/>
  <c r="L2156" i="1"/>
  <c r="D2156" i="1"/>
  <c r="O2155" i="1"/>
  <c r="M2155" i="1"/>
  <c r="N2155" i="1" s="1"/>
  <c r="L2155" i="1"/>
  <c r="D2155" i="1"/>
  <c r="O2154" i="1"/>
  <c r="M2154" i="1"/>
  <c r="N2154" i="1" s="1"/>
  <c r="L2154" i="1"/>
  <c r="D2154" i="1"/>
  <c r="O2153" i="1"/>
  <c r="N2153" i="1"/>
  <c r="M2153" i="1"/>
  <c r="L2153" i="1"/>
  <c r="D2153" i="1"/>
  <c r="O2152" i="1"/>
  <c r="N2152" i="1"/>
  <c r="M2152" i="1"/>
  <c r="L2152" i="1"/>
  <c r="D2152" i="1"/>
  <c r="N2151" i="1"/>
  <c r="M2151" i="1"/>
  <c r="L2151" i="1"/>
  <c r="G2151" i="1"/>
  <c r="O2151" i="1" s="1"/>
  <c r="D2151" i="1"/>
  <c r="O2150" i="1"/>
  <c r="N2150" i="1"/>
  <c r="M2150" i="1"/>
  <c r="L2150" i="1"/>
  <c r="D2150" i="1"/>
  <c r="O2149" i="1"/>
  <c r="N2149" i="1"/>
  <c r="M2149" i="1"/>
  <c r="L2149" i="1"/>
  <c r="D2149" i="1"/>
  <c r="O2148" i="1"/>
  <c r="N2148" i="1"/>
  <c r="M2148" i="1"/>
  <c r="L2148" i="1"/>
  <c r="D2148" i="1"/>
  <c r="O2147" i="1"/>
  <c r="M2147" i="1"/>
  <c r="N2147" i="1" s="1"/>
  <c r="L2147" i="1"/>
  <c r="D2147" i="1"/>
  <c r="O2146" i="1"/>
  <c r="N2146" i="1"/>
  <c r="M2146" i="1"/>
  <c r="L2146" i="1"/>
  <c r="D2146" i="1"/>
  <c r="O2145" i="1"/>
  <c r="M2145" i="1"/>
  <c r="N2145" i="1" s="1"/>
  <c r="L2145" i="1"/>
  <c r="D2145" i="1"/>
  <c r="O2144" i="1"/>
  <c r="M2144" i="1"/>
  <c r="N2144" i="1" s="1"/>
  <c r="L2144" i="1"/>
  <c r="D2144" i="1"/>
  <c r="O2143" i="1"/>
  <c r="M2143" i="1"/>
  <c r="N2143" i="1" s="1"/>
  <c r="L2143" i="1"/>
  <c r="D2143" i="1"/>
  <c r="O2142" i="1"/>
  <c r="N2142" i="1"/>
  <c r="M2142" i="1"/>
  <c r="L2142" i="1"/>
  <c r="D2142" i="1"/>
  <c r="O2141" i="1"/>
  <c r="N2141" i="1"/>
  <c r="M2141" i="1"/>
  <c r="L2141" i="1"/>
  <c r="D2141" i="1"/>
  <c r="O2140" i="1"/>
  <c r="N2140" i="1"/>
  <c r="M2140" i="1"/>
  <c r="L2140" i="1"/>
  <c r="D2140" i="1"/>
  <c r="O2139" i="1"/>
  <c r="M2139" i="1"/>
  <c r="N2139" i="1" s="1"/>
  <c r="L2139" i="1"/>
  <c r="D2139" i="1"/>
  <c r="O2138" i="1"/>
  <c r="N2138" i="1"/>
  <c r="M2138" i="1"/>
  <c r="L2138" i="1"/>
  <c r="D2138" i="1"/>
  <c r="O2137" i="1"/>
  <c r="M2137" i="1"/>
  <c r="N2137" i="1" s="1"/>
  <c r="L2137" i="1"/>
  <c r="D2137" i="1"/>
  <c r="O2136" i="1"/>
  <c r="M2136" i="1"/>
  <c r="N2136" i="1" s="1"/>
  <c r="L2136" i="1"/>
  <c r="D2136" i="1"/>
  <c r="O2135" i="1"/>
  <c r="M2135" i="1"/>
  <c r="N2135" i="1" s="1"/>
  <c r="L2135" i="1"/>
  <c r="D2135" i="1"/>
  <c r="O2134" i="1"/>
  <c r="N2134" i="1"/>
  <c r="M2134" i="1"/>
  <c r="L2134" i="1"/>
  <c r="D2134" i="1"/>
  <c r="O2133" i="1"/>
  <c r="N2133" i="1"/>
  <c r="M2133" i="1"/>
  <c r="L2133" i="1"/>
  <c r="D2133" i="1"/>
  <c r="O2132" i="1"/>
  <c r="N2132" i="1"/>
  <c r="M2132" i="1"/>
  <c r="L2132" i="1"/>
  <c r="D2132" i="1"/>
  <c r="O2131" i="1"/>
  <c r="M2131" i="1"/>
  <c r="N2131" i="1" s="1"/>
  <c r="L2131" i="1"/>
  <c r="D2131" i="1"/>
  <c r="O2130" i="1"/>
  <c r="N2130" i="1"/>
  <c r="M2130" i="1"/>
  <c r="L2130" i="1"/>
  <c r="D2130" i="1"/>
  <c r="O2129" i="1"/>
  <c r="M2129" i="1"/>
  <c r="N2129" i="1" s="1"/>
  <c r="L2129" i="1"/>
  <c r="D2129" i="1"/>
  <c r="O2128" i="1"/>
  <c r="M2128" i="1"/>
  <c r="N2128" i="1" s="1"/>
  <c r="L2128" i="1"/>
  <c r="D2128" i="1"/>
  <c r="O2127" i="1"/>
  <c r="M2127" i="1"/>
  <c r="N2127" i="1" s="1"/>
  <c r="L2127" i="1"/>
  <c r="D2127" i="1"/>
  <c r="O2126" i="1"/>
  <c r="N2126" i="1"/>
  <c r="M2126" i="1"/>
  <c r="L2126" i="1"/>
  <c r="D2126" i="1"/>
  <c r="O2125" i="1"/>
  <c r="N2125" i="1"/>
  <c r="M2125" i="1"/>
  <c r="L2125" i="1"/>
  <c r="D2125" i="1"/>
  <c r="O2124" i="1"/>
  <c r="N2124" i="1"/>
  <c r="M2124" i="1"/>
  <c r="L2124" i="1"/>
  <c r="D2124" i="1"/>
  <c r="O2123" i="1"/>
  <c r="M2123" i="1"/>
  <c r="N2123" i="1" s="1"/>
  <c r="L2123" i="1"/>
  <c r="D2123" i="1"/>
  <c r="O2122" i="1"/>
  <c r="N2122" i="1"/>
  <c r="M2122" i="1"/>
  <c r="L2122" i="1"/>
  <c r="O2121" i="1"/>
  <c r="N2121" i="1"/>
  <c r="M2121" i="1"/>
  <c r="L2121" i="1"/>
  <c r="D2121" i="1"/>
  <c r="O2120" i="1"/>
  <c r="N2120" i="1"/>
  <c r="M2120" i="1"/>
  <c r="L2120" i="1"/>
  <c r="D2120" i="1"/>
  <c r="O2119" i="1"/>
  <c r="N2119" i="1"/>
  <c r="M2119" i="1"/>
  <c r="L2119" i="1"/>
  <c r="D2119" i="1"/>
  <c r="O2118" i="1"/>
  <c r="M2118" i="1"/>
  <c r="N2118" i="1" s="1"/>
  <c r="L2118" i="1"/>
  <c r="D2118" i="1"/>
  <c r="O2117" i="1"/>
  <c r="N2117" i="1"/>
  <c r="M2117" i="1"/>
  <c r="L2117" i="1"/>
  <c r="D2117" i="1"/>
  <c r="O2116" i="1"/>
  <c r="M2116" i="1"/>
  <c r="N2116" i="1" s="1"/>
  <c r="L2116" i="1"/>
  <c r="D2116" i="1"/>
  <c r="O2115" i="1"/>
  <c r="M2115" i="1"/>
  <c r="N2115" i="1" s="1"/>
  <c r="L2115" i="1"/>
  <c r="D2115" i="1"/>
  <c r="O2114" i="1"/>
  <c r="M2114" i="1"/>
  <c r="N2114" i="1" s="1"/>
  <c r="L2114" i="1"/>
  <c r="D2114" i="1"/>
  <c r="O2113" i="1"/>
  <c r="N2113" i="1"/>
  <c r="M2113" i="1"/>
  <c r="L2113" i="1"/>
  <c r="D2113" i="1"/>
  <c r="O2112" i="1"/>
  <c r="N2112" i="1"/>
  <c r="M2112" i="1"/>
  <c r="L2112" i="1"/>
  <c r="D2112" i="1"/>
  <c r="O2111" i="1"/>
  <c r="N2111" i="1"/>
  <c r="M2111" i="1"/>
  <c r="L2111" i="1"/>
  <c r="D2111" i="1"/>
  <c r="O2110" i="1"/>
  <c r="M2110" i="1"/>
  <c r="N2110" i="1" s="1"/>
  <c r="L2110" i="1"/>
  <c r="D2110" i="1"/>
  <c r="O2109" i="1"/>
  <c r="N2109" i="1"/>
  <c r="M2109" i="1"/>
  <c r="L2109" i="1"/>
  <c r="D2109" i="1"/>
  <c r="O2108" i="1"/>
  <c r="M2108" i="1"/>
  <c r="N2108" i="1" s="1"/>
  <c r="L2108" i="1"/>
  <c r="D2108" i="1"/>
  <c r="O2107" i="1"/>
  <c r="M2107" i="1"/>
  <c r="N2107" i="1" s="1"/>
  <c r="L2107" i="1"/>
  <c r="O2106" i="1"/>
  <c r="N2106" i="1"/>
  <c r="M2106" i="1"/>
  <c r="L2106" i="1"/>
  <c r="D2106" i="1"/>
  <c r="O2105" i="1"/>
  <c r="M2105" i="1"/>
  <c r="N2105" i="1" s="1"/>
  <c r="L2105" i="1"/>
  <c r="D2105" i="1"/>
  <c r="P2104" i="1"/>
  <c r="Q2104" i="1" s="1"/>
  <c r="O2104" i="1"/>
  <c r="M2104" i="1"/>
  <c r="N2104" i="1" s="1"/>
  <c r="L2104" i="1"/>
  <c r="D2104" i="1"/>
  <c r="O2103" i="1"/>
  <c r="M2103" i="1"/>
  <c r="N2103" i="1" s="1"/>
  <c r="L2103" i="1"/>
  <c r="O2102" i="1"/>
  <c r="M2102" i="1"/>
  <c r="N2102" i="1" s="1"/>
  <c r="L2102" i="1"/>
  <c r="O2101" i="1"/>
  <c r="M2101" i="1"/>
  <c r="N2101" i="1" s="1"/>
  <c r="L2101" i="1"/>
  <c r="O2100" i="1"/>
  <c r="M2100" i="1"/>
  <c r="N2100" i="1" s="1"/>
  <c r="L2100" i="1"/>
  <c r="D2100" i="1"/>
  <c r="O2099" i="1"/>
  <c r="N2099" i="1"/>
  <c r="M2099" i="1"/>
  <c r="L2099" i="1"/>
  <c r="D2099" i="1"/>
  <c r="Q2098" i="1"/>
  <c r="O2098" i="1"/>
  <c r="P2098" i="1" s="1"/>
  <c r="M2098" i="1"/>
  <c r="N2098" i="1" s="1"/>
  <c r="L2098" i="1"/>
  <c r="O2097" i="1"/>
  <c r="M2097" i="1"/>
  <c r="N2097" i="1" s="1"/>
  <c r="L2097" i="1"/>
  <c r="D2097" i="1"/>
  <c r="O2096" i="1"/>
  <c r="N2096" i="1"/>
  <c r="M2096" i="1"/>
  <c r="L2096" i="1"/>
  <c r="D2096" i="1"/>
  <c r="O2095" i="1"/>
  <c r="M2095" i="1"/>
  <c r="N2095" i="1" s="1"/>
  <c r="L2095" i="1"/>
  <c r="D2095" i="1"/>
  <c r="O2094" i="1"/>
  <c r="M2094" i="1"/>
  <c r="N2094" i="1" s="1"/>
  <c r="L2094" i="1"/>
  <c r="D2094" i="1"/>
  <c r="O2093" i="1"/>
  <c r="M2093" i="1"/>
  <c r="N2093" i="1" s="1"/>
  <c r="L2093" i="1"/>
  <c r="D2093" i="1"/>
  <c r="O2092" i="1"/>
  <c r="N2092" i="1"/>
  <c r="M2092" i="1"/>
  <c r="L2092" i="1"/>
  <c r="D2092" i="1"/>
  <c r="O2091" i="1"/>
  <c r="N2091" i="1"/>
  <c r="M2091" i="1"/>
  <c r="L2091" i="1"/>
  <c r="D2091" i="1"/>
  <c r="O2090" i="1"/>
  <c r="N2090" i="1"/>
  <c r="M2090" i="1"/>
  <c r="L2090" i="1"/>
  <c r="D2090" i="1"/>
  <c r="N2089" i="1"/>
  <c r="M2089" i="1"/>
  <c r="L2089" i="1"/>
  <c r="G2089" i="1"/>
  <c r="O2089" i="1" s="1"/>
  <c r="D2089" i="1"/>
  <c r="O2088" i="1"/>
  <c r="N2088" i="1"/>
  <c r="M2088" i="1"/>
  <c r="L2088" i="1"/>
  <c r="D2088" i="1"/>
  <c r="O2087" i="1"/>
  <c r="N2087" i="1"/>
  <c r="M2087" i="1"/>
  <c r="L2087" i="1"/>
  <c r="D2087" i="1"/>
  <c r="O2086" i="1"/>
  <c r="N2086" i="1"/>
  <c r="M2086" i="1"/>
  <c r="L2086" i="1"/>
  <c r="D2086" i="1"/>
  <c r="O2085" i="1"/>
  <c r="N2085" i="1"/>
  <c r="M2085" i="1"/>
  <c r="L2085" i="1"/>
  <c r="D2085" i="1"/>
  <c r="O2084" i="1"/>
  <c r="M2084" i="1"/>
  <c r="N2084" i="1" s="1"/>
  <c r="L2084" i="1"/>
  <c r="D2084" i="1"/>
  <c r="O2083" i="1"/>
  <c r="M2083" i="1"/>
  <c r="N2083" i="1" s="1"/>
  <c r="L2083" i="1"/>
  <c r="D2083" i="1"/>
  <c r="O2082" i="1"/>
  <c r="M2082" i="1"/>
  <c r="N2082" i="1" s="1"/>
  <c r="L2082" i="1"/>
  <c r="D2082" i="1"/>
  <c r="O2081" i="1"/>
  <c r="N2081" i="1"/>
  <c r="M2081" i="1"/>
  <c r="L2081" i="1"/>
  <c r="D2081" i="1"/>
  <c r="O2080" i="1"/>
  <c r="N2080" i="1"/>
  <c r="M2080" i="1"/>
  <c r="L2080" i="1"/>
  <c r="D2080" i="1"/>
  <c r="O2079" i="1"/>
  <c r="N2079" i="1"/>
  <c r="M2079" i="1"/>
  <c r="L2079" i="1"/>
  <c r="D2079" i="1"/>
  <c r="O2078" i="1"/>
  <c r="M2078" i="1"/>
  <c r="N2078" i="1" s="1"/>
  <c r="L2078" i="1"/>
  <c r="D2078" i="1"/>
  <c r="O2077" i="1"/>
  <c r="N2077" i="1"/>
  <c r="M2077" i="1"/>
  <c r="L2077" i="1"/>
  <c r="D2077" i="1"/>
  <c r="O2076" i="1"/>
  <c r="M2076" i="1"/>
  <c r="N2076" i="1" s="1"/>
  <c r="L2076" i="1"/>
  <c r="D2076" i="1"/>
  <c r="O2075" i="1"/>
  <c r="M2075" i="1"/>
  <c r="N2075" i="1" s="1"/>
  <c r="L2075" i="1"/>
  <c r="D2075" i="1"/>
  <c r="O2074" i="1"/>
  <c r="M2074" i="1"/>
  <c r="N2074" i="1" s="1"/>
  <c r="L2074" i="1"/>
  <c r="D2074" i="1"/>
  <c r="O2073" i="1"/>
  <c r="N2073" i="1"/>
  <c r="M2073" i="1"/>
  <c r="L2073" i="1"/>
  <c r="D2073" i="1"/>
  <c r="O2072" i="1"/>
  <c r="N2072" i="1"/>
  <c r="M2072" i="1"/>
  <c r="L2072" i="1"/>
  <c r="D2072" i="1"/>
  <c r="O2071" i="1"/>
  <c r="N2071" i="1"/>
  <c r="M2071" i="1"/>
  <c r="L2071" i="1"/>
  <c r="D2071" i="1"/>
  <c r="O2070" i="1"/>
  <c r="N2070" i="1"/>
  <c r="M2070" i="1"/>
  <c r="L2070" i="1"/>
  <c r="D2070" i="1"/>
  <c r="O2069" i="1"/>
  <c r="N2069" i="1"/>
  <c r="M2069" i="1"/>
  <c r="L2069" i="1"/>
  <c r="D2069" i="1"/>
  <c r="O2068" i="1"/>
  <c r="M2068" i="1"/>
  <c r="N2068" i="1" s="1"/>
  <c r="L2068" i="1"/>
  <c r="D2068" i="1"/>
  <c r="O2067" i="1"/>
  <c r="M2067" i="1"/>
  <c r="N2067" i="1" s="1"/>
  <c r="L2067" i="1"/>
  <c r="D2067" i="1"/>
  <c r="O2066" i="1"/>
  <c r="M2066" i="1"/>
  <c r="N2066" i="1" s="1"/>
  <c r="L2066" i="1"/>
  <c r="D2066" i="1"/>
  <c r="O2065" i="1"/>
  <c r="N2065" i="1"/>
  <c r="M2065" i="1"/>
  <c r="L2065" i="1"/>
  <c r="D2065" i="1"/>
  <c r="O2064" i="1"/>
  <c r="N2064" i="1"/>
  <c r="M2064" i="1"/>
  <c r="L2064" i="1"/>
  <c r="D2064" i="1"/>
  <c r="O2063" i="1"/>
  <c r="N2063" i="1"/>
  <c r="M2063" i="1"/>
  <c r="L2063" i="1"/>
  <c r="D2063" i="1"/>
  <c r="O2062" i="1"/>
  <c r="M2062" i="1"/>
  <c r="N2062" i="1" s="1"/>
  <c r="L2062" i="1"/>
  <c r="D2062" i="1"/>
  <c r="O2061" i="1"/>
  <c r="N2061" i="1"/>
  <c r="M2061" i="1"/>
  <c r="L2061" i="1"/>
  <c r="D2061" i="1"/>
  <c r="O2060" i="1"/>
  <c r="M2060" i="1"/>
  <c r="N2060" i="1" s="1"/>
  <c r="L2060" i="1"/>
  <c r="D2060" i="1"/>
  <c r="O2059" i="1"/>
  <c r="M2059" i="1"/>
  <c r="N2059" i="1" s="1"/>
  <c r="L2059" i="1"/>
  <c r="D2059" i="1"/>
  <c r="O2058" i="1"/>
  <c r="M2058" i="1"/>
  <c r="N2058" i="1" s="1"/>
  <c r="L2058" i="1"/>
  <c r="D2058" i="1"/>
  <c r="O2057" i="1"/>
  <c r="N2057" i="1"/>
  <c r="M2057" i="1"/>
  <c r="L2057" i="1"/>
  <c r="D2057" i="1"/>
  <c r="O2056" i="1"/>
  <c r="N2056" i="1"/>
  <c r="M2056" i="1"/>
  <c r="L2056" i="1"/>
  <c r="D2056" i="1"/>
  <c r="O2055" i="1"/>
  <c r="N2055" i="1"/>
  <c r="M2055" i="1"/>
  <c r="L2055" i="1"/>
  <c r="D2055" i="1"/>
  <c r="O2054" i="1"/>
  <c r="N2054" i="1"/>
  <c r="M2054" i="1"/>
  <c r="L2054" i="1"/>
  <c r="D2054" i="1"/>
  <c r="O2053" i="1"/>
  <c r="N2053" i="1"/>
  <c r="M2053" i="1"/>
  <c r="L2053" i="1"/>
  <c r="D2053" i="1"/>
  <c r="O2052" i="1"/>
  <c r="M2052" i="1"/>
  <c r="N2052" i="1" s="1"/>
  <c r="L2052" i="1"/>
  <c r="D2052" i="1"/>
  <c r="O2051" i="1"/>
  <c r="M2051" i="1"/>
  <c r="N2051" i="1" s="1"/>
  <c r="L2051" i="1"/>
  <c r="D2051" i="1"/>
  <c r="O2050" i="1"/>
  <c r="M2050" i="1"/>
  <c r="N2050" i="1" s="1"/>
  <c r="L2050" i="1"/>
  <c r="D2050" i="1"/>
  <c r="O2049" i="1"/>
  <c r="N2049" i="1"/>
  <c r="M2049" i="1"/>
  <c r="L2049" i="1"/>
  <c r="D2049" i="1"/>
  <c r="O2048" i="1"/>
  <c r="N2048" i="1"/>
  <c r="M2048" i="1"/>
  <c r="L2048" i="1"/>
  <c r="D2048" i="1"/>
  <c r="O2047" i="1"/>
  <c r="N2047" i="1"/>
  <c r="M2047" i="1"/>
  <c r="L2047" i="1"/>
  <c r="D2047" i="1"/>
  <c r="O2046" i="1"/>
  <c r="N2046" i="1"/>
  <c r="M2046" i="1"/>
  <c r="L2046" i="1"/>
  <c r="D2046" i="1"/>
  <c r="O2045" i="1"/>
  <c r="N2045" i="1"/>
  <c r="M2045" i="1"/>
  <c r="L2045" i="1"/>
  <c r="D2045" i="1"/>
  <c r="O2044" i="1"/>
  <c r="M2044" i="1"/>
  <c r="N2044" i="1" s="1"/>
  <c r="L2044" i="1"/>
  <c r="O2043" i="1"/>
  <c r="N2043" i="1"/>
  <c r="M2043" i="1"/>
  <c r="L2043" i="1"/>
  <c r="D2043" i="1"/>
  <c r="O2042" i="1"/>
  <c r="N2042" i="1"/>
  <c r="M2042" i="1"/>
  <c r="L2042" i="1"/>
  <c r="D2042" i="1"/>
  <c r="O2041" i="1"/>
  <c r="N2041" i="1"/>
  <c r="M2041" i="1"/>
  <c r="L2041" i="1"/>
  <c r="D2041" i="1"/>
  <c r="O2040" i="1"/>
  <c r="N2040" i="1"/>
  <c r="M2040" i="1"/>
  <c r="L2040" i="1"/>
  <c r="D2040" i="1"/>
  <c r="O2039" i="1"/>
  <c r="M2039" i="1"/>
  <c r="N2039" i="1" s="1"/>
  <c r="L2039" i="1"/>
  <c r="O2038" i="1"/>
  <c r="N2038" i="1"/>
  <c r="M2038" i="1"/>
  <c r="L2038" i="1"/>
  <c r="O2037" i="1"/>
  <c r="M2037" i="1"/>
  <c r="N2037" i="1" s="1"/>
  <c r="L2037" i="1"/>
  <c r="O2036" i="1"/>
  <c r="N2036" i="1"/>
  <c r="M2036" i="1"/>
  <c r="L2036" i="1"/>
  <c r="O2035" i="1"/>
  <c r="M2035" i="1"/>
  <c r="N2035" i="1" s="1"/>
  <c r="L2035" i="1"/>
  <c r="O2034" i="1"/>
  <c r="N2034" i="1"/>
  <c r="M2034" i="1"/>
  <c r="L2034" i="1"/>
  <c r="D2034" i="1"/>
  <c r="O2033" i="1"/>
  <c r="N2033" i="1"/>
  <c r="M2033" i="1"/>
  <c r="L2033" i="1"/>
  <c r="D2033" i="1"/>
  <c r="O2032" i="1"/>
  <c r="M2032" i="1"/>
  <c r="N2032" i="1" s="1"/>
  <c r="L2032" i="1"/>
  <c r="D2032" i="1"/>
  <c r="O2031" i="1"/>
  <c r="N2031" i="1"/>
  <c r="M2031" i="1"/>
  <c r="L2031" i="1"/>
  <c r="D2031" i="1"/>
  <c r="O2030" i="1"/>
  <c r="M2030" i="1"/>
  <c r="N2030" i="1" s="1"/>
  <c r="L2030" i="1"/>
  <c r="D2030" i="1"/>
  <c r="O2029" i="1"/>
  <c r="M2029" i="1"/>
  <c r="N2029" i="1" s="1"/>
  <c r="L2029" i="1"/>
  <c r="D2029" i="1"/>
  <c r="O2028" i="1"/>
  <c r="M2028" i="1"/>
  <c r="N2028" i="1" s="1"/>
  <c r="L2028" i="1"/>
  <c r="D2028" i="1"/>
  <c r="O2027" i="1"/>
  <c r="N2027" i="1"/>
  <c r="M2027" i="1"/>
  <c r="L2027" i="1"/>
  <c r="D2027" i="1"/>
  <c r="O2026" i="1"/>
  <c r="N2026" i="1"/>
  <c r="M2026" i="1"/>
  <c r="L2026" i="1"/>
  <c r="G2026" i="1"/>
  <c r="D2026" i="1"/>
  <c r="O2025" i="1"/>
  <c r="M2025" i="1"/>
  <c r="N2025" i="1" s="1"/>
  <c r="L2025" i="1"/>
  <c r="D2025" i="1"/>
  <c r="O2024" i="1"/>
  <c r="N2024" i="1"/>
  <c r="M2024" i="1"/>
  <c r="L2024" i="1"/>
  <c r="D2024" i="1"/>
  <c r="O2023" i="1"/>
  <c r="N2023" i="1"/>
  <c r="M2023" i="1"/>
  <c r="L2023" i="1"/>
  <c r="D2023" i="1"/>
  <c r="O2022" i="1"/>
  <c r="N2022" i="1"/>
  <c r="M2022" i="1"/>
  <c r="L2022" i="1"/>
  <c r="D2022" i="1"/>
  <c r="O2021" i="1"/>
  <c r="N2021" i="1"/>
  <c r="M2021" i="1"/>
  <c r="L2021" i="1"/>
  <c r="D2021" i="1"/>
  <c r="M2020" i="1"/>
  <c r="N2020" i="1" s="1"/>
  <c r="L2020" i="1"/>
  <c r="D2020" i="1"/>
  <c r="O2019" i="1"/>
  <c r="N2019" i="1"/>
  <c r="M2019" i="1"/>
  <c r="L2019" i="1"/>
  <c r="D2019" i="1"/>
  <c r="O2018" i="1"/>
  <c r="N2018" i="1"/>
  <c r="M2018" i="1"/>
  <c r="L2018" i="1"/>
  <c r="D2018" i="1"/>
  <c r="N2017" i="1"/>
  <c r="M2017" i="1"/>
  <c r="L2017" i="1"/>
  <c r="G2017" i="1"/>
  <c r="O2017" i="1" s="1"/>
  <c r="D2017" i="1"/>
  <c r="O2016" i="1"/>
  <c r="N2016" i="1"/>
  <c r="M2016" i="1"/>
  <c r="L2016" i="1"/>
  <c r="D2016" i="1"/>
  <c r="O2015" i="1"/>
  <c r="N2015" i="1"/>
  <c r="M2015" i="1"/>
  <c r="L2015" i="1"/>
  <c r="O2014" i="1"/>
  <c r="M2014" i="1"/>
  <c r="N2014" i="1" s="1"/>
  <c r="L2014" i="1"/>
  <c r="D2014" i="1"/>
  <c r="O2013" i="1"/>
  <c r="M2013" i="1"/>
  <c r="N2013" i="1" s="1"/>
  <c r="L2013" i="1"/>
  <c r="D2013" i="1"/>
  <c r="O2012" i="1"/>
  <c r="M2012" i="1"/>
  <c r="N2012" i="1" s="1"/>
  <c r="L2012" i="1"/>
  <c r="D2012" i="1"/>
  <c r="N2011" i="1"/>
  <c r="M2011" i="1"/>
  <c r="L2011" i="1"/>
  <c r="H2011" i="1"/>
  <c r="P2010" i="1"/>
  <c r="Q2010" i="1" s="1"/>
  <c r="N2010" i="1"/>
  <c r="L2010" i="1"/>
  <c r="H2010" i="1"/>
  <c r="M2010" i="1" s="1"/>
  <c r="D2010" i="1"/>
  <c r="O2009" i="1"/>
  <c r="M2009" i="1"/>
  <c r="N2009" i="1" s="1"/>
  <c r="L2009" i="1"/>
  <c r="D2009" i="1"/>
  <c r="O2008" i="1"/>
  <c r="N2008" i="1"/>
  <c r="M2008" i="1"/>
  <c r="L2008" i="1"/>
  <c r="D2008" i="1"/>
  <c r="O2007" i="1"/>
  <c r="N2007" i="1"/>
  <c r="M2007" i="1"/>
  <c r="L2007" i="1"/>
  <c r="O2006" i="1"/>
  <c r="M2006" i="1"/>
  <c r="N2006" i="1" s="1"/>
  <c r="L2006" i="1"/>
  <c r="D2006" i="1"/>
  <c r="O2005" i="1"/>
  <c r="M2005" i="1"/>
  <c r="N2005" i="1" s="1"/>
  <c r="L2005" i="1"/>
  <c r="H2005" i="1"/>
  <c r="D2005" i="1"/>
  <c r="M2004" i="1"/>
  <c r="N2004" i="1" s="1"/>
  <c r="L2004" i="1"/>
  <c r="H2004" i="1"/>
  <c r="O2004" i="1" s="1"/>
  <c r="D2004" i="1"/>
  <c r="O2003" i="1"/>
  <c r="N2003" i="1"/>
  <c r="M2003" i="1"/>
  <c r="L2003" i="1"/>
  <c r="D2003" i="1"/>
  <c r="O2002" i="1"/>
  <c r="N2002" i="1"/>
  <c r="M2002" i="1"/>
  <c r="L2002" i="1"/>
  <c r="O2001" i="1"/>
  <c r="M2001" i="1"/>
  <c r="N2001" i="1" s="1"/>
  <c r="L2001" i="1"/>
  <c r="D2001" i="1"/>
  <c r="O2000" i="1"/>
  <c r="N2000" i="1"/>
  <c r="M2000" i="1"/>
  <c r="L2000" i="1"/>
  <c r="D2000" i="1"/>
  <c r="O1999" i="1"/>
  <c r="N1999" i="1"/>
  <c r="M1999" i="1"/>
  <c r="L1999" i="1"/>
  <c r="D1999" i="1"/>
  <c r="O1998" i="1"/>
  <c r="N1998" i="1"/>
  <c r="M1998" i="1"/>
  <c r="L1998" i="1"/>
  <c r="D1998" i="1"/>
  <c r="O1997" i="1"/>
  <c r="M1997" i="1"/>
  <c r="N1997" i="1" s="1"/>
  <c r="L1997" i="1"/>
  <c r="D1997" i="1"/>
  <c r="O1996" i="1"/>
  <c r="N1996" i="1"/>
  <c r="M1996" i="1"/>
  <c r="L1996" i="1"/>
  <c r="D1996" i="1"/>
  <c r="O1995" i="1"/>
  <c r="M1995" i="1"/>
  <c r="N1995" i="1" s="1"/>
  <c r="L1995" i="1"/>
  <c r="D1995" i="1"/>
  <c r="O1994" i="1"/>
  <c r="M1994" i="1"/>
  <c r="N1994" i="1" s="1"/>
  <c r="L1994" i="1"/>
  <c r="D1994" i="1"/>
  <c r="O1993" i="1"/>
  <c r="M1993" i="1"/>
  <c r="N1993" i="1" s="1"/>
  <c r="L1993" i="1"/>
  <c r="D1993" i="1"/>
  <c r="O1992" i="1"/>
  <c r="N1992" i="1"/>
  <c r="M1992" i="1"/>
  <c r="L1992" i="1"/>
  <c r="D1992" i="1"/>
  <c r="O1991" i="1"/>
  <c r="N1991" i="1"/>
  <c r="M1991" i="1"/>
  <c r="L1991" i="1"/>
  <c r="D1991" i="1"/>
  <c r="O1990" i="1"/>
  <c r="N1990" i="1"/>
  <c r="M1990" i="1"/>
  <c r="L1990" i="1"/>
  <c r="D1990" i="1"/>
  <c r="O1989" i="1"/>
  <c r="N1989" i="1"/>
  <c r="M1989" i="1"/>
  <c r="L1989" i="1"/>
  <c r="D1989" i="1"/>
  <c r="O1988" i="1"/>
  <c r="M1988" i="1"/>
  <c r="N1988" i="1" s="1"/>
  <c r="L1988" i="1"/>
  <c r="D1988" i="1"/>
  <c r="O1987" i="1"/>
  <c r="N1987" i="1"/>
  <c r="M1987" i="1"/>
  <c r="L1987" i="1"/>
  <c r="O1986" i="1"/>
  <c r="N1986" i="1"/>
  <c r="M1986" i="1"/>
  <c r="L1986" i="1"/>
  <c r="O1985" i="1"/>
  <c r="N1985" i="1"/>
  <c r="M1985" i="1"/>
  <c r="L1985" i="1"/>
  <c r="D1985" i="1"/>
  <c r="O1984" i="1"/>
  <c r="M1984" i="1"/>
  <c r="N1984" i="1" s="1"/>
  <c r="L1984" i="1"/>
  <c r="D1984" i="1"/>
  <c r="O1983" i="1"/>
  <c r="M1983" i="1"/>
  <c r="N1983" i="1" s="1"/>
  <c r="L1983" i="1"/>
  <c r="D1983" i="1"/>
  <c r="O1982" i="1"/>
  <c r="M1982" i="1"/>
  <c r="N1982" i="1" s="1"/>
  <c r="L1982" i="1"/>
  <c r="D1982" i="1"/>
  <c r="O1981" i="1"/>
  <c r="N1981" i="1"/>
  <c r="M1981" i="1"/>
  <c r="L1981" i="1"/>
  <c r="D1981" i="1"/>
  <c r="Q1980" i="1"/>
  <c r="P1980" i="1"/>
  <c r="O1980" i="1"/>
  <c r="M1980" i="1"/>
  <c r="N1980" i="1" s="1"/>
  <c r="L1980" i="1"/>
  <c r="O1979" i="1"/>
  <c r="M1979" i="1"/>
  <c r="N1979" i="1" s="1"/>
  <c r="L1979" i="1"/>
  <c r="D1979" i="1"/>
  <c r="O1978" i="1"/>
  <c r="N1978" i="1"/>
  <c r="M1978" i="1"/>
  <c r="L1978" i="1"/>
  <c r="D1978" i="1"/>
  <c r="O1977" i="1"/>
  <c r="N1977" i="1"/>
  <c r="M1977" i="1"/>
  <c r="L1977" i="1"/>
  <c r="D1977" i="1"/>
  <c r="O1976" i="1"/>
  <c r="N1976" i="1"/>
  <c r="M1976" i="1"/>
  <c r="L1976" i="1"/>
  <c r="D1976" i="1"/>
  <c r="O1975" i="1"/>
  <c r="M1975" i="1"/>
  <c r="N1975" i="1" s="1"/>
  <c r="L1975" i="1"/>
  <c r="D1975" i="1"/>
  <c r="O1974" i="1"/>
  <c r="N1974" i="1"/>
  <c r="M1974" i="1"/>
  <c r="L1974" i="1"/>
  <c r="D1974" i="1"/>
  <c r="O1973" i="1"/>
  <c r="M1973" i="1"/>
  <c r="N1973" i="1" s="1"/>
  <c r="L1973" i="1"/>
  <c r="D1973" i="1"/>
  <c r="O1972" i="1"/>
  <c r="M1972" i="1"/>
  <c r="N1972" i="1" s="1"/>
  <c r="L1972" i="1"/>
  <c r="D1972" i="1"/>
  <c r="O1971" i="1"/>
  <c r="M1971" i="1"/>
  <c r="N1971" i="1" s="1"/>
  <c r="L1971" i="1"/>
  <c r="D1971" i="1"/>
  <c r="O1970" i="1"/>
  <c r="N1970" i="1"/>
  <c r="M1970" i="1"/>
  <c r="L1970" i="1"/>
  <c r="D1970" i="1"/>
  <c r="O1969" i="1"/>
  <c r="N1969" i="1"/>
  <c r="M1969" i="1"/>
  <c r="L1969" i="1"/>
  <c r="O1968" i="1"/>
  <c r="M1968" i="1"/>
  <c r="N1968" i="1" s="1"/>
  <c r="L1968" i="1"/>
  <c r="D1968" i="1"/>
  <c r="O1967" i="1"/>
  <c r="M1967" i="1"/>
  <c r="N1967" i="1" s="1"/>
  <c r="L1967" i="1"/>
  <c r="D1967" i="1"/>
  <c r="O1966" i="1"/>
  <c r="M1966" i="1"/>
  <c r="N1966" i="1" s="1"/>
  <c r="L1966" i="1"/>
  <c r="D1966" i="1"/>
  <c r="O1965" i="1"/>
  <c r="N1965" i="1"/>
  <c r="M1965" i="1"/>
  <c r="L1965" i="1"/>
  <c r="D1965" i="1"/>
  <c r="O1964" i="1"/>
  <c r="N1964" i="1"/>
  <c r="M1964" i="1"/>
  <c r="L1964" i="1"/>
  <c r="D1964" i="1"/>
  <c r="O1963" i="1"/>
  <c r="N1963" i="1"/>
  <c r="M1963" i="1"/>
  <c r="L1963" i="1"/>
  <c r="O1962" i="1"/>
  <c r="M1962" i="1"/>
  <c r="N1962" i="1" s="1"/>
  <c r="L1962" i="1"/>
  <c r="D1962" i="1"/>
  <c r="O1961" i="1"/>
  <c r="N1961" i="1"/>
  <c r="M1961" i="1"/>
  <c r="L1961" i="1"/>
  <c r="D1961" i="1"/>
  <c r="O1960" i="1"/>
  <c r="N1960" i="1"/>
  <c r="M1960" i="1"/>
  <c r="L1960" i="1"/>
  <c r="D1960" i="1"/>
  <c r="L1959" i="1"/>
  <c r="H1959" i="1"/>
  <c r="M1959" i="1" s="1"/>
  <c r="N1959" i="1" s="1"/>
  <c r="D1959" i="1"/>
  <c r="O1958" i="1"/>
  <c r="M1958" i="1"/>
  <c r="N1958" i="1" s="1"/>
  <c r="L1958" i="1"/>
  <c r="D1958" i="1"/>
  <c r="O1957" i="1"/>
  <c r="N1957" i="1"/>
  <c r="M1957" i="1"/>
  <c r="L1957" i="1"/>
  <c r="D1957" i="1"/>
  <c r="O1956" i="1"/>
  <c r="M1956" i="1"/>
  <c r="N1956" i="1" s="1"/>
  <c r="L1956" i="1"/>
  <c r="D1956" i="1"/>
  <c r="O1955" i="1"/>
  <c r="M1955" i="1"/>
  <c r="N1955" i="1" s="1"/>
  <c r="L1955" i="1"/>
  <c r="D1955" i="1"/>
  <c r="O1954" i="1"/>
  <c r="M1954" i="1"/>
  <c r="N1954" i="1" s="1"/>
  <c r="L1954" i="1"/>
  <c r="D1954" i="1"/>
  <c r="O1953" i="1"/>
  <c r="N1953" i="1"/>
  <c r="M1953" i="1"/>
  <c r="L1953" i="1"/>
  <c r="D1953" i="1"/>
  <c r="O1952" i="1"/>
  <c r="N1952" i="1"/>
  <c r="M1952" i="1"/>
  <c r="L1952" i="1"/>
  <c r="D1952" i="1"/>
  <c r="O1951" i="1"/>
  <c r="P1951" i="1" s="1"/>
  <c r="M1951" i="1"/>
  <c r="N1951" i="1" s="1"/>
  <c r="L1951" i="1"/>
  <c r="D1951" i="1"/>
  <c r="O1950" i="1"/>
  <c r="N1950" i="1"/>
  <c r="M1950" i="1"/>
  <c r="L1950" i="1"/>
  <c r="D1950" i="1"/>
  <c r="P1949" i="1"/>
  <c r="Q1949" i="1" s="1"/>
  <c r="O1949" i="1"/>
  <c r="N1949" i="1"/>
  <c r="M1949" i="1"/>
  <c r="L1949" i="1"/>
  <c r="D1949" i="1"/>
  <c r="P1948" i="1"/>
  <c r="Q1948" i="1" s="1"/>
  <c r="O1948" i="1"/>
  <c r="M1948" i="1"/>
  <c r="N1948" i="1" s="1"/>
  <c r="L1948" i="1"/>
  <c r="D1948" i="1"/>
  <c r="Q1947" i="1"/>
  <c r="O1947" i="1"/>
  <c r="P1947" i="1" s="1"/>
  <c r="N1947" i="1"/>
  <c r="M1947" i="1"/>
  <c r="L1947" i="1"/>
  <c r="D1947" i="1"/>
  <c r="O1946" i="1"/>
  <c r="N1946" i="1"/>
  <c r="M1946" i="1"/>
  <c r="L1946" i="1"/>
  <c r="D1946" i="1"/>
  <c r="O1945" i="1"/>
  <c r="M1945" i="1"/>
  <c r="N1945" i="1" s="1"/>
  <c r="L1945" i="1"/>
  <c r="D1945" i="1"/>
  <c r="O1944" i="1"/>
  <c r="P1944" i="1" s="1"/>
  <c r="Q1944" i="1" s="1"/>
  <c r="M1944" i="1"/>
  <c r="N1944" i="1" s="1"/>
  <c r="L1944" i="1"/>
  <c r="O1943" i="1"/>
  <c r="N1943" i="1"/>
  <c r="M1943" i="1"/>
  <c r="L1943" i="1"/>
  <c r="D1943" i="1"/>
  <c r="O1942" i="1"/>
  <c r="M1942" i="1"/>
  <c r="N1942" i="1" s="1"/>
  <c r="L1942" i="1"/>
  <c r="D1942" i="1"/>
  <c r="O1941" i="1"/>
  <c r="P1941" i="1" s="1"/>
  <c r="Q1941" i="1" s="1"/>
  <c r="M1941" i="1"/>
  <c r="N1941" i="1" s="1"/>
  <c r="L1941" i="1"/>
  <c r="D1941" i="1"/>
  <c r="O1940" i="1"/>
  <c r="M1940" i="1"/>
  <c r="N1940" i="1" s="1"/>
  <c r="L1940" i="1"/>
  <c r="D1940" i="1"/>
  <c r="O1939" i="1"/>
  <c r="N1939" i="1"/>
  <c r="M1939" i="1"/>
  <c r="L1939" i="1"/>
  <c r="D1939" i="1"/>
  <c r="O1938" i="1"/>
  <c r="N1938" i="1"/>
  <c r="M1938" i="1"/>
  <c r="L1938" i="1"/>
  <c r="D1938" i="1"/>
  <c r="O1937" i="1"/>
  <c r="N1937" i="1"/>
  <c r="M1937" i="1"/>
  <c r="L1937" i="1"/>
  <c r="D1937" i="1"/>
  <c r="O1936" i="1"/>
  <c r="N1936" i="1"/>
  <c r="M1936" i="1"/>
  <c r="L1936" i="1"/>
  <c r="D1936" i="1"/>
  <c r="O1935" i="1"/>
  <c r="M1935" i="1"/>
  <c r="N1935" i="1" s="1"/>
  <c r="L1935" i="1"/>
  <c r="D1935" i="1"/>
  <c r="O1934" i="1"/>
  <c r="N1934" i="1"/>
  <c r="M1934" i="1"/>
  <c r="L1934" i="1"/>
  <c r="D1934" i="1"/>
  <c r="O1933" i="1"/>
  <c r="M1933" i="1"/>
  <c r="N1933" i="1" s="1"/>
  <c r="L1933" i="1"/>
  <c r="D1933" i="1"/>
  <c r="O1932" i="1"/>
  <c r="M1932" i="1"/>
  <c r="N1932" i="1" s="1"/>
  <c r="L1932" i="1"/>
  <c r="D1932" i="1"/>
  <c r="O1931" i="1"/>
  <c r="M1931" i="1"/>
  <c r="N1931" i="1" s="1"/>
  <c r="L1931" i="1"/>
  <c r="D1931" i="1"/>
  <c r="O1930" i="1"/>
  <c r="N1930" i="1"/>
  <c r="M1930" i="1"/>
  <c r="L1930" i="1"/>
  <c r="D1930" i="1"/>
  <c r="O1929" i="1"/>
  <c r="N1929" i="1"/>
  <c r="M1929" i="1"/>
  <c r="L1929" i="1"/>
  <c r="D1929" i="1"/>
  <c r="O1928" i="1"/>
  <c r="N1928" i="1"/>
  <c r="M1928" i="1"/>
  <c r="L1928" i="1"/>
  <c r="D1928" i="1"/>
  <c r="O1927" i="1"/>
  <c r="M1927" i="1"/>
  <c r="N1927" i="1" s="1"/>
  <c r="L1927" i="1"/>
  <c r="D1927" i="1"/>
  <c r="O1926" i="1"/>
  <c r="N1926" i="1"/>
  <c r="M1926" i="1"/>
  <c r="L1926" i="1"/>
  <c r="D1926" i="1"/>
  <c r="Q1925" i="1"/>
  <c r="O1925" i="1"/>
  <c r="P1925" i="1" s="1"/>
  <c r="N1925" i="1"/>
  <c r="M1925" i="1"/>
  <c r="L1925" i="1"/>
  <c r="D1925" i="1"/>
  <c r="Q1924" i="1"/>
  <c r="P1924" i="1"/>
  <c r="O1924" i="1"/>
  <c r="M1924" i="1"/>
  <c r="N1924" i="1" s="1"/>
  <c r="L1924" i="1"/>
  <c r="D1924" i="1"/>
  <c r="P1923" i="1"/>
  <c r="Q1923" i="1" s="1"/>
  <c r="O1923" i="1"/>
  <c r="M1923" i="1"/>
  <c r="N1923" i="1" s="1"/>
  <c r="L1923" i="1"/>
  <c r="D1923" i="1"/>
  <c r="O1922" i="1"/>
  <c r="M1922" i="1"/>
  <c r="N1922" i="1" s="1"/>
  <c r="L1922" i="1"/>
  <c r="D1922" i="1"/>
  <c r="O1921" i="1"/>
  <c r="M1921" i="1"/>
  <c r="N1921" i="1" s="1"/>
  <c r="L1921" i="1"/>
  <c r="D1921" i="1"/>
  <c r="O1920" i="1"/>
  <c r="N1920" i="1"/>
  <c r="M1920" i="1"/>
  <c r="L1920" i="1"/>
  <c r="D1920" i="1"/>
  <c r="O1919" i="1"/>
  <c r="N1919" i="1"/>
  <c r="M1919" i="1"/>
  <c r="L1919" i="1"/>
  <c r="D1919" i="1"/>
  <c r="O1918" i="1"/>
  <c r="N1918" i="1"/>
  <c r="M1918" i="1"/>
  <c r="L1918" i="1"/>
  <c r="D1918" i="1"/>
  <c r="O1917" i="1"/>
  <c r="M1917" i="1"/>
  <c r="N1917" i="1" s="1"/>
  <c r="L1917" i="1"/>
  <c r="O1916" i="1"/>
  <c r="M1916" i="1"/>
  <c r="N1916" i="1" s="1"/>
  <c r="L1916" i="1"/>
  <c r="O1915" i="1"/>
  <c r="M1915" i="1"/>
  <c r="N1915" i="1" s="1"/>
  <c r="L1915" i="1"/>
  <c r="N1914" i="1"/>
  <c r="M1914" i="1"/>
  <c r="L1914" i="1"/>
  <c r="H1914" i="1"/>
  <c r="D1914" i="1"/>
  <c r="O1913" i="1"/>
  <c r="N1913" i="1"/>
  <c r="M1913" i="1"/>
  <c r="L1913" i="1"/>
  <c r="D1913" i="1"/>
  <c r="O1912" i="1"/>
  <c r="M1912" i="1"/>
  <c r="N1912" i="1" s="1"/>
  <c r="L1912" i="1"/>
  <c r="O1911" i="1"/>
  <c r="M1911" i="1"/>
  <c r="N1911" i="1" s="1"/>
  <c r="L1911" i="1"/>
  <c r="H1911" i="1"/>
  <c r="D1911" i="1"/>
  <c r="N1910" i="1"/>
  <c r="M1910" i="1"/>
  <c r="L1910" i="1"/>
  <c r="G1910" i="1"/>
  <c r="O1910" i="1" s="1"/>
  <c r="D1910" i="1"/>
  <c r="O1909" i="1"/>
  <c r="N1909" i="1"/>
  <c r="M1909" i="1"/>
  <c r="L1909" i="1"/>
  <c r="D1909" i="1"/>
  <c r="O1908" i="1"/>
  <c r="N1908" i="1"/>
  <c r="M1908" i="1"/>
  <c r="L1908" i="1"/>
  <c r="O1907" i="1"/>
  <c r="M1907" i="1"/>
  <c r="N1907" i="1" s="1"/>
  <c r="L1907" i="1"/>
  <c r="D1907" i="1"/>
  <c r="O1906" i="1"/>
  <c r="N1906" i="1"/>
  <c r="M1906" i="1"/>
  <c r="L1906" i="1"/>
  <c r="D1906" i="1"/>
  <c r="L1905" i="1"/>
  <c r="H1905" i="1"/>
  <c r="M1905" i="1" s="1"/>
  <c r="N1905" i="1" s="1"/>
  <c r="O1904" i="1"/>
  <c r="M1904" i="1"/>
  <c r="N1904" i="1" s="1"/>
  <c r="L1904" i="1"/>
  <c r="O1903" i="1"/>
  <c r="N1903" i="1"/>
  <c r="M1903" i="1"/>
  <c r="L1903" i="1"/>
  <c r="O1902" i="1"/>
  <c r="M1902" i="1"/>
  <c r="N1902" i="1" s="1"/>
  <c r="L1902" i="1"/>
  <c r="D1902" i="1"/>
  <c r="O1901" i="1"/>
  <c r="M1901" i="1"/>
  <c r="N1901" i="1" s="1"/>
  <c r="L1901" i="1"/>
  <c r="D1901" i="1"/>
  <c r="O1900" i="1"/>
  <c r="N1900" i="1"/>
  <c r="M1900" i="1"/>
  <c r="L1900" i="1"/>
  <c r="D1900" i="1"/>
  <c r="O1899" i="1"/>
  <c r="N1899" i="1"/>
  <c r="M1899" i="1"/>
  <c r="L1899" i="1"/>
  <c r="D1899" i="1"/>
  <c r="O1898" i="1"/>
  <c r="N1898" i="1"/>
  <c r="M1898" i="1"/>
  <c r="L1898" i="1"/>
  <c r="D1898" i="1"/>
  <c r="O1897" i="1"/>
  <c r="M1897" i="1"/>
  <c r="N1897" i="1" s="1"/>
  <c r="L1897" i="1"/>
  <c r="D1897" i="1"/>
  <c r="O1896" i="1"/>
  <c r="N1896" i="1"/>
  <c r="M1896" i="1"/>
  <c r="L1896" i="1"/>
  <c r="D1896" i="1"/>
  <c r="O1895" i="1"/>
  <c r="M1895" i="1"/>
  <c r="N1895" i="1" s="1"/>
  <c r="L1895" i="1"/>
  <c r="D1895" i="1"/>
  <c r="O1894" i="1"/>
  <c r="N1894" i="1"/>
  <c r="M1894" i="1"/>
  <c r="L1894" i="1"/>
  <c r="D1894" i="1"/>
  <c r="O1893" i="1"/>
  <c r="M1893" i="1"/>
  <c r="N1893" i="1" s="1"/>
  <c r="L1893" i="1"/>
  <c r="D1893" i="1"/>
  <c r="O1892" i="1"/>
  <c r="M1892" i="1"/>
  <c r="N1892" i="1" s="1"/>
  <c r="L1892" i="1"/>
  <c r="O1891" i="1"/>
  <c r="M1891" i="1"/>
  <c r="N1891" i="1" s="1"/>
  <c r="L1891" i="1"/>
  <c r="O1890" i="1"/>
  <c r="P1890" i="1" s="1"/>
  <c r="Q1890" i="1" s="1"/>
  <c r="M1890" i="1"/>
  <c r="N1890" i="1" s="1"/>
  <c r="L1890" i="1"/>
  <c r="O1889" i="1"/>
  <c r="N1889" i="1"/>
  <c r="M1889" i="1"/>
  <c r="L1889" i="1"/>
  <c r="D1889" i="1"/>
  <c r="P1888" i="1"/>
  <c r="Q1888" i="1" s="1"/>
  <c r="O1888" i="1"/>
  <c r="N1888" i="1"/>
  <c r="M1888" i="1"/>
  <c r="L1888" i="1"/>
  <c r="D1888" i="1"/>
  <c r="Q1887" i="1"/>
  <c r="O1887" i="1"/>
  <c r="P1887" i="1" s="1"/>
  <c r="M1887" i="1"/>
  <c r="N1887" i="1" s="1"/>
  <c r="L1887" i="1"/>
  <c r="D1887" i="1"/>
  <c r="O1886" i="1"/>
  <c r="N1886" i="1"/>
  <c r="M1886" i="1"/>
  <c r="L1886" i="1"/>
  <c r="O1885" i="1"/>
  <c r="N1885" i="1"/>
  <c r="M1885" i="1"/>
  <c r="L1885" i="1"/>
  <c r="O1884" i="1"/>
  <c r="N1884" i="1"/>
  <c r="M1884" i="1"/>
  <c r="L1884" i="1"/>
  <c r="O1883" i="1"/>
  <c r="N1883" i="1"/>
  <c r="M1883" i="1"/>
  <c r="L1883" i="1"/>
  <c r="O1882" i="1"/>
  <c r="N1882" i="1"/>
  <c r="M1882" i="1"/>
  <c r="L1882" i="1"/>
  <c r="G1882" i="1"/>
  <c r="M1881" i="1"/>
  <c r="N1881" i="1" s="1"/>
  <c r="L1881" i="1"/>
  <c r="G1881" i="1"/>
  <c r="O1881" i="1" s="1"/>
  <c r="O1880" i="1"/>
  <c r="N1880" i="1"/>
  <c r="M1880" i="1"/>
  <c r="L1880" i="1"/>
  <c r="O1879" i="1"/>
  <c r="N1879" i="1"/>
  <c r="M1879" i="1"/>
  <c r="L1879" i="1"/>
  <c r="M1878" i="1"/>
  <c r="N1878" i="1" s="1"/>
  <c r="L1878" i="1"/>
  <c r="G1878" i="1"/>
  <c r="O1878" i="1" s="1"/>
  <c r="P1878" i="1" s="1"/>
  <c r="O1877" i="1"/>
  <c r="N1877" i="1"/>
  <c r="M1877" i="1"/>
  <c r="L1877" i="1"/>
  <c r="O1876" i="1"/>
  <c r="N1876" i="1"/>
  <c r="M1876" i="1"/>
  <c r="L1876" i="1"/>
  <c r="D1876" i="1"/>
  <c r="P1875" i="1"/>
  <c r="O1875" i="1"/>
  <c r="N1875" i="1"/>
  <c r="M1875" i="1"/>
  <c r="L1875" i="1"/>
  <c r="O1874" i="1"/>
  <c r="N1874" i="1"/>
  <c r="M1874" i="1"/>
  <c r="L1874" i="1"/>
  <c r="D1874" i="1"/>
  <c r="O1873" i="1"/>
  <c r="M1873" i="1"/>
  <c r="N1873" i="1" s="1"/>
  <c r="L1873" i="1"/>
  <c r="D1873" i="1"/>
  <c r="O1872" i="1"/>
  <c r="N1872" i="1"/>
  <c r="M1872" i="1"/>
  <c r="L1872" i="1"/>
  <c r="D1872" i="1"/>
  <c r="O1871" i="1"/>
  <c r="M1871" i="1"/>
  <c r="N1871" i="1" s="1"/>
  <c r="L1871" i="1"/>
  <c r="O1870" i="1"/>
  <c r="M1870" i="1"/>
  <c r="N1870" i="1" s="1"/>
  <c r="L1870" i="1"/>
  <c r="G1870" i="1"/>
  <c r="D1870" i="1"/>
  <c r="O1869" i="1"/>
  <c r="M1869" i="1"/>
  <c r="N1869" i="1" s="1"/>
  <c r="L1869" i="1"/>
  <c r="D1869" i="1"/>
  <c r="O1868" i="1"/>
  <c r="N1868" i="1"/>
  <c r="M1868" i="1"/>
  <c r="L1868" i="1"/>
  <c r="D1868" i="1"/>
  <c r="O1867" i="1"/>
  <c r="M1867" i="1"/>
  <c r="N1867" i="1" s="1"/>
  <c r="L1867" i="1"/>
  <c r="D1867" i="1"/>
  <c r="O1866" i="1"/>
  <c r="N1866" i="1"/>
  <c r="M1866" i="1"/>
  <c r="L1866" i="1"/>
  <c r="D1866" i="1"/>
  <c r="O1865" i="1"/>
  <c r="M1865" i="1"/>
  <c r="N1865" i="1" s="1"/>
  <c r="L1865" i="1"/>
  <c r="D1865" i="1"/>
  <c r="O1864" i="1"/>
  <c r="N1864" i="1"/>
  <c r="M1864" i="1"/>
  <c r="L1864" i="1"/>
  <c r="O1863" i="1"/>
  <c r="N1863" i="1"/>
  <c r="M1863" i="1"/>
  <c r="L1863" i="1"/>
  <c r="D1863" i="1"/>
  <c r="O1862" i="1"/>
  <c r="M1862" i="1"/>
  <c r="N1862" i="1" s="1"/>
  <c r="L1862" i="1"/>
  <c r="O1861" i="1"/>
  <c r="M1861" i="1"/>
  <c r="N1861" i="1" s="1"/>
  <c r="L1861" i="1"/>
  <c r="D1861" i="1"/>
  <c r="O1860" i="1"/>
  <c r="N1860" i="1"/>
  <c r="M1860" i="1"/>
  <c r="L1860" i="1"/>
  <c r="D1860" i="1"/>
  <c r="O1859" i="1"/>
  <c r="M1859" i="1"/>
  <c r="N1859" i="1" s="1"/>
  <c r="L1859" i="1"/>
  <c r="D1859" i="1"/>
  <c r="O1858" i="1"/>
  <c r="N1858" i="1"/>
  <c r="M1858" i="1"/>
  <c r="L1858" i="1"/>
  <c r="D1858" i="1"/>
  <c r="O1857" i="1"/>
  <c r="M1857" i="1"/>
  <c r="N1857" i="1" s="1"/>
  <c r="L1857" i="1"/>
  <c r="D1857" i="1"/>
  <c r="O1856" i="1"/>
  <c r="P1856" i="1" s="1"/>
  <c r="M1856" i="1"/>
  <c r="N1856" i="1" s="1"/>
  <c r="L1856" i="1"/>
  <c r="P1855" i="1"/>
  <c r="O1855" i="1"/>
  <c r="N1855" i="1"/>
  <c r="M1855" i="1"/>
  <c r="L1855" i="1"/>
  <c r="O1854" i="1"/>
  <c r="N1854" i="1"/>
  <c r="M1854" i="1"/>
  <c r="L1854" i="1"/>
  <c r="O1853" i="1"/>
  <c r="N1853" i="1"/>
  <c r="M1853" i="1"/>
  <c r="L1853" i="1"/>
  <c r="D1853" i="1"/>
  <c r="O1852" i="1"/>
  <c r="M1852" i="1"/>
  <c r="N1852" i="1" s="1"/>
  <c r="L1852" i="1"/>
  <c r="D1852" i="1"/>
  <c r="O1851" i="1"/>
  <c r="N1851" i="1"/>
  <c r="M1851" i="1"/>
  <c r="L1851" i="1"/>
  <c r="D1851" i="1"/>
  <c r="O1850" i="1"/>
  <c r="M1850" i="1"/>
  <c r="N1850" i="1" s="1"/>
  <c r="L1850" i="1"/>
  <c r="D1850" i="1"/>
  <c r="O1849" i="1"/>
  <c r="N1849" i="1"/>
  <c r="M1849" i="1"/>
  <c r="L1849" i="1"/>
  <c r="D1849" i="1"/>
  <c r="O1848" i="1"/>
  <c r="M1848" i="1"/>
  <c r="N1848" i="1" s="1"/>
  <c r="L1848" i="1"/>
  <c r="D1848" i="1"/>
  <c r="O1847" i="1"/>
  <c r="N1847" i="1"/>
  <c r="M1847" i="1"/>
  <c r="L1847" i="1"/>
  <c r="D1847" i="1"/>
  <c r="O1846" i="1"/>
  <c r="P1846" i="1" s="1"/>
  <c r="Q1846" i="1" s="1"/>
  <c r="M1846" i="1"/>
  <c r="N1846" i="1" s="1"/>
  <c r="L1846" i="1"/>
  <c r="D1846" i="1"/>
  <c r="O1845" i="1"/>
  <c r="N1845" i="1"/>
  <c r="M1845" i="1"/>
  <c r="L1845" i="1"/>
  <c r="D1845" i="1"/>
  <c r="O1844" i="1"/>
  <c r="P1844" i="1" s="1"/>
  <c r="Q1844" i="1" s="1"/>
  <c r="N1844" i="1"/>
  <c r="M1844" i="1"/>
  <c r="L1844" i="1"/>
  <c r="D1844" i="1"/>
  <c r="P1843" i="1"/>
  <c r="Q1843" i="1" s="1"/>
  <c r="O1843" i="1"/>
  <c r="N1843" i="1"/>
  <c r="M1843" i="1"/>
  <c r="L1843" i="1"/>
  <c r="D1843" i="1"/>
  <c r="O1842" i="1"/>
  <c r="P1842" i="1" s="1"/>
  <c r="Q1842" i="1" s="1"/>
  <c r="M1842" i="1"/>
  <c r="N1842" i="1" s="1"/>
  <c r="L1842" i="1"/>
  <c r="D1842" i="1"/>
  <c r="O1841" i="1"/>
  <c r="N1841" i="1"/>
  <c r="M1841" i="1"/>
  <c r="L1841" i="1"/>
  <c r="D1841" i="1"/>
  <c r="O1840" i="1"/>
  <c r="N1840" i="1"/>
  <c r="M1840" i="1"/>
  <c r="L1840" i="1"/>
  <c r="D1840" i="1"/>
  <c r="O1839" i="1"/>
  <c r="N1839" i="1"/>
  <c r="M1839" i="1"/>
  <c r="L1839" i="1"/>
  <c r="D1839" i="1"/>
  <c r="O1838" i="1"/>
  <c r="M1838" i="1"/>
  <c r="N1838" i="1" s="1"/>
  <c r="L1838" i="1"/>
  <c r="O1837" i="1"/>
  <c r="M1837" i="1"/>
  <c r="N1837" i="1" s="1"/>
  <c r="L1837" i="1"/>
  <c r="D1837" i="1"/>
  <c r="O1836" i="1"/>
  <c r="N1836" i="1"/>
  <c r="M1836" i="1"/>
  <c r="L1836" i="1"/>
  <c r="D1836" i="1"/>
  <c r="O1835" i="1"/>
  <c r="N1835" i="1"/>
  <c r="M1835" i="1"/>
  <c r="L1835" i="1"/>
  <c r="D1835" i="1"/>
  <c r="O1834" i="1"/>
  <c r="N1834" i="1"/>
  <c r="M1834" i="1"/>
  <c r="L1834" i="1"/>
  <c r="D1834" i="1"/>
  <c r="O1833" i="1"/>
  <c r="M1833" i="1"/>
  <c r="N1833" i="1" s="1"/>
  <c r="L1833" i="1"/>
  <c r="D1833" i="1"/>
  <c r="O1832" i="1"/>
  <c r="N1832" i="1"/>
  <c r="M1832" i="1"/>
  <c r="L1832" i="1"/>
  <c r="D1832" i="1"/>
  <c r="O1831" i="1"/>
  <c r="M1831" i="1"/>
  <c r="N1831" i="1" s="1"/>
  <c r="L1831" i="1"/>
  <c r="O1830" i="1"/>
  <c r="N1830" i="1"/>
  <c r="M1830" i="1"/>
  <c r="L1830" i="1"/>
  <c r="D1830" i="1"/>
  <c r="O1829" i="1"/>
  <c r="N1829" i="1"/>
  <c r="M1829" i="1"/>
  <c r="L1829" i="1"/>
  <c r="O1828" i="1"/>
  <c r="N1828" i="1"/>
  <c r="M1828" i="1"/>
  <c r="L1828" i="1"/>
  <c r="D1828" i="1"/>
  <c r="M1827" i="1"/>
  <c r="N1827" i="1" s="1"/>
  <c r="L1827" i="1"/>
  <c r="G1827" i="1"/>
  <c r="O1827" i="1" s="1"/>
  <c r="D1827" i="1"/>
  <c r="O1826" i="1"/>
  <c r="M1826" i="1"/>
  <c r="N1826" i="1" s="1"/>
  <c r="L1826" i="1"/>
  <c r="D1826" i="1"/>
  <c r="O1825" i="1"/>
  <c r="N1825" i="1"/>
  <c r="M1825" i="1"/>
  <c r="L1825" i="1"/>
  <c r="D1825" i="1"/>
  <c r="O1824" i="1"/>
  <c r="M1824" i="1"/>
  <c r="N1824" i="1" s="1"/>
  <c r="L1824" i="1"/>
  <c r="O1823" i="1"/>
  <c r="M1823" i="1"/>
  <c r="N1823" i="1" s="1"/>
  <c r="L1823" i="1"/>
  <c r="D1823" i="1"/>
  <c r="O1822" i="1"/>
  <c r="N1822" i="1"/>
  <c r="M1822" i="1"/>
  <c r="L1822" i="1"/>
  <c r="D1822" i="1"/>
  <c r="O1821" i="1"/>
  <c r="M1821" i="1"/>
  <c r="N1821" i="1" s="1"/>
  <c r="L1821" i="1"/>
  <c r="O1820" i="1"/>
  <c r="N1820" i="1"/>
  <c r="M1820" i="1"/>
  <c r="L1820" i="1"/>
  <c r="O1819" i="1"/>
  <c r="M1819" i="1"/>
  <c r="N1819" i="1" s="1"/>
  <c r="L1819" i="1"/>
  <c r="O1818" i="1"/>
  <c r="N1818" i="1"/>
  <c r="M1818" i="1"/>
  <c r="L1818" i="1"/>
  <c r="O1817" i="1"/>
  <c r="M1817" i="1"/>
  <c r="N1817" i="1" s="1"/>
  <c r="L1817" i="1"/>
  <c r="O1816" i="1"/>
  <c r="N1816" i="1"/>
  <c r="M1816" i="1"/>
  <c r="L1816" i="1"/>
  <c r="O1815" i="1"/>
  <c r="M1815" i="1"/>
  <c r="N1815" i="1" s="1"/>
  <c r="L1815" i="1"/>
  <c r="N1814" i="1"/>
  <c r="M1814" i="1"/>
  <c r="L1814" i="1"/>
  <c r="H1814" i="1"/>
  <c r="O1813" i="1"/>
  <c r="M1813" i="1"/>
  <c r="N1813" i="1" s="1"/>
  <c r="L1813" i="1"/>
  <c r="O1812" i="1"/>
  <c r="N1812" i="1"/>
  <c r="M1812" i="1"/>
  <c r="L1812" i="1"/>
  <c r="O1811" i="1"/>
  <c r="M1811" i="1"/>
  <c r="N1811" i="1" s="1"/>
  <c r="L1811" i="1"/>
  <c r="O1810" i="1"/>
  <c r="N1810" i="1"/>
  <c r="M1810" i="1"/>
  <c r="L1810" i="1"/>
  <c r="O1809" i="1"/>
  <c r="M1809" i="1"/>
  <c r="N1809" i="1" s="1"/>
  <c r="L1809" i="1"/>
  <c r="O1808" i="1"/>
  <c r="N1808" i="1"/>
  <c r="M1808" i="1"/>
  <c r="L1808" i="1"/>
  <c r="O1807" i="1"/>
  <c r="M1807" i="1"/>
  <c r="N1807" i="1" s="1"/>
  <c r="L1807" i="1"/>
  <c r="O1806" i="1"/>
  <c r="N1806" i="1"/>
  <c r="M1806" i="1"/>
  <c r="L1806" i="1"/>
  <c r="O1805" i="1"/>
  <c r="M1805" i="1"/>
  <c r="N1805" i="1" s="1"/>
  <c r="L1805" i="1"/>
  <c r="O1804" i="1"/>
  <c r="N1804" i="1"/>
  <c r="M1804" i="1"/>
  <c r="L1804" i="1"/>
  <c r="O1803" i="1"/>
  <c r="M1803" i="1"/>
  <c r="N1803" i="1" s="1"/>
  <c r="L1803" i="1"/>
  <c r="O1802" i="1"/>
  <c r="N1802" i="1"/>
  <c r="M1802" i="1"/>
  <c r="L1802" i="1"/>
  <c r="O1801" i="1"/>
  <c r="M1801" i="1"/>
  <c r="N1801" i="1" s="1"/>
  <c r="L1801" i="1"/>
  <c r="Q1800" i="1"/>
  <c r="P1800" i="1"/>
  <c r="O1800" i="1"/>
  <c r="M1800" i="1"/>
  <c r="N1800" i="1" s="1"/>
  <c r="L1800" i="1"/>
  <c r="M1799" i="1"/>
  <c r="N1799" i="1" s="1"/>
  <c r="L1799" i="1"/>
  <c r="G1799" i="1"/>
  <c r="O1799" i="1" s="1"/>
  <c r="D1799" i="1"/>
  <c r="O1798" i="1"/>
  <c r="M1798" i="1"/>
  <c r="N1798" i="1" s="1"/>
  <c r="L1798" i="1"/>
  <c r="D1798" i="1"/>
  <c r="O1797" i="1"/>
  <c r="N1797" i="1"/>
  <c r="M1797" i="1"/>
  <c r="L1797" i="1"/>
  <c r="D1797" i="1"/>
  <c r="O1796" i="1"/>
  <c r="M1796" i="1"/>
  <c r="N1796" i="1" s="1"/>
  <c r="L1796" i="1"/>
  <c r="D1796" i="1"/>
  <c r="O1795" i="1"/>
  <c r="N1795" i="1"/>
  <c r="M1795" i="1"/>
  <c r="L1795" i="1"/>
  <c r="D1795" i="1"/>
  <c r="O1794" i="1"/>
  <c r="N1794" i="1"/>
  <c r="M1794" i="1"/>
  <c r="L1794" i="1"/>
  <c r="D1794" i="1"/>
  <c r="O1793" i="1"/>
  <c r="N1793" i="1"/>
  <c r="M1793" i="1"/>
  <c r="L1793" i="1"/>
  <c r="D1793" i="1"/>
  <c r="O1792" i="1"/>
  <c r="M1792" i="1"/>
  <c r="N1792" i="1" s="1"/>
  <c r="L1792" i="1"/>
  <c r="D1792" i="1"/>
  <c r="O1791" i="1"/>
  <c r="N1791" i="1"/>
  <c r="M1791" i="1"/>
  <c r="L1791" i="1"/>
  <c r="D1791" i="1"/>
  <c r="O1790" i="1"/>
  <c r="M1790" i="1"/>
  <c r="N1790" i="1" s="1"/>
  <c r="L1790" i="1"/>
  <c r="D1790" i="1"/>
  <c r="O1789" i="1"/>
  <c r="N1789" i="1"/>
  <c r="M1789" i="1"/>
  <c r="L1789" i="1"/>
  <c r="D1789" i="1"/>
  <c r="M1788" i="1"/>
  <c r="N1788" i="1" s="1"/>
  <c r="L1788" i="1"/>
  <c r="G1788" i="1"/>
  <c r="O1788" i="1" s="1"/>
  <c r="D1788" i="1"/>
  <c r="O1787" i="1"/>
  <c r="M1787" i="1"/>
  <c r="N1787" i="1" s="1"/>
  <c r="L1787" i="1"/>
  <c r="D1787" i="1"/>
  <c r="O1786" i="1"/>
  <c r="N1786" i="1"/>
  <c r="M1786" i="1"/>
  <c r="L1786" i="1"/>
  <c r="G1786" i="1"/>
  <c r="D1786" i="1"/>
  <c r="O1785" i="1"/>
  <c r="N1785" i="1"/>
  <c r="M1785" i="1"/>
  <c r="L1785" i="1"/>
  <c r="D1785" i="1"/>
  <c r="L1784" i="1"/>
  <c r="H1784" i="1"/>
  <c r="M1784" i="1" s="1"/>
  <c r="N1784" i="1" s="1"/>
  <c r="D1784" i="1"/>
  <c r="O1783" i="1"/>
  <c r="N1783" i="1"/>
  <c r="M1783" i="1"/>
  <c r="L1783" i="1"/>
  <c r="D1783" i="1"/>
  <c r="O1782" i="1"/>
  <c r="M1782" i="1"/>
  <c r="N1782" i="1" s="1"/>
  <c r="L1782" i="1"/>
  <c r="D1782" i="1"/>
  <c r="O1781" i="1"/>
  <c r="N1781" i="1"/>
  <c r="M1781" i="1"/>
  <c r="L1781" i="1"/>
  <c r="D1781" i="1"/>
  <c r="O1780" i="1"/>
  <c r="N1780" i="1"/>
  <c r="M1780" i="1"/>
  <c r="L1780" i="1"/>
  <c r="D1780" i="1"/>
  <c r="O1779" i="1"/>
  <c r="N1779" i="1"/>
  <c r="M1779" i="1"/>
  <c r="L1779" i="1"/>
  <c r="D1779" i="1"/>
  <c r="O1778" i="1"/>
  <c r="M1778" i="1"/>
  <c r="N1778" i="1" s="1"/>
  <c r="L1778" i="1"/>
  <c r="D1778" i="1"/>
  <c r="O1777" i="1"/>
  <c r="N1777" i="1"/>
  <c r="M1777" i="1"/>
  <c r="L1777" i="1"/>
  <c r="D1777" i="1"/>
  <c r="O1776" i="1"/>
  <c r="M1776" i="1"/>
  <c r="N1776" i="1" s="1"/>
  <c r="L1776" i="1"/>
  <c r="D1776" i="1"/>
  <c r="O1775" i="1"/>
  <c r="N1775" i="1"/>
  <c r="M1775" i="1"/>
  <c r="L1775" i="1"/>
  <c r="D1775" i="1"/>
  <c r="O1774" i="1"/>
  <c r="M1774" i="1"/>
  <c r="N1774" i="1" s="1"/>
  <c r="L1774" i="1"/>
  <c r="D1774" i="1"/>
  <c r="O1773" i="1"/>
  <c r="N1773" i="1"/>
  <c r="M1773" i="1"/>
  <c r="L1773" i="1"/>
  <c r="D1773" i="1"/>
  <c r="O1772" i="1"/>
  <c r="N1772" i="1"/>
  <c r="M1772" i="1"/>
  <c r="L1772" i="1"/>
  <c r="D1772" i="1"/>
  <c r="O1771" i="1"/>
  <c r="N1771" i="1"/>
  <c r="M1771" i="1"/>
  <c r="L1771" i="1"/>
  <c r="D1771" i="1"/>
  <c r="O1770" i="1"/>
  <c r="M1770" i="1"/>
  <c r="N1770" i="1" s="1"/>
  <c r="L1770" i="1"/>
  <c r="D1770" i="1"/>
  <c r="O1769" i="1"/>
  <c r="N1769" i="1"/>
  <c r="M1769" i="1"/>
  <c r="L1769" i="1"/>
  <c r="D1769" i="1"/>
  <c r="O1768" i="1"/>
  <c r="M1768" i="1"/>
  <c r="N1768" i="1" s="1"/>
  <c r="L1768" i="1"/>
  <c r="D1768" i="1"/>
  <c r="O1767" i="1"/>
  <c r="N1767" i="1"/>
  <c r="M1767" i="1"/>
  <c r="L1767" i="1"/>
  <c r="O1766" i="1"/>
  <c r="N1766" i="1"/>
  <c r="M1766" i="1"/>
  <c r="L1766" i="1"/>
  <c r="D1766" i="1"/>
  <c r="O1765" i="1"/>
  <c r="M1765" i="1"/>
  <c r="N1765" i="1" s="1"/>
  <c r="L1765" i="1"/>
  <c r="D1765" i="1"/>
  <c r="O1764" i="1"/>
  <c r="N1764" i="1"/>
  <c r="M1764" i="1"/>
  <c r="L1764" i="1"/>
  <c r="D1764" i="1"/>
  <c r="O1763" i="1"/>
  <c r="M1763" i="1"/>
  <c r="N1763" i="1" s="1"/>
  <c r="L1763" i="1"/>
  <c r="D1763" i="1"/>
  <c r="O1762" i="1"/>
  <c r="N1762" i="1"/>
  <c r="M1762" i="1"/>
  <c r="L1762" i="1"/>
  <c r="D1762" i="1"/>
  <c r="O1761" i="1"/>
  <c r="M1761" i="1"/>
  <c r="N1761" i="1" s="1"/>
  <c r="L1761" i="1"/>
  <c r="D1761" i="1"/>
  <c r="O1760" i="1"/>
  <c r="N1760" i="1"/>
  <c r="M1760" i="1"/>
  <c r="L1760" i="1"/>
  <c r="O1759" i="1"/>
  <c r="N1759" i="1"/>
  <c r="M1759" i="1"/>
  <c r="L1759" i="1"/>
  <c r="O1758" i="1"/>
  <c r="N1758" i="1"/>
  <c r="M1758" i="1"/>
  <c r="L1758" i="1"/>
  <c r="D1758" i="1"/>
  <c r="O1757" i="1"/>
  <c r="N1757" i="1"/>
  <c r="M1757" i="1"/>
  <c r="L1757" i="1"/>
  <c r="D1757" i="1"/>
  <c r="O1756" i="1"/>
  <c r="N1756" i="1"/>
  <c r="M1756" i="1"/>
  <c r="L1756" i="1"/>
  <c r="D1756" i="1"/>
  <c r="O1755" i="1"/>
  <c r="M1755" i="1"/>
  <c r="N1755" i="1" s="1"/>
  <c r="L1755" i="1"/>
  <c r="D1755" i="1"/>
  <c r="O1754" i="1"/>
  <c r="N1754" i="1"/>
  <c r="M1754" i="1"/>
  <c r="L1754" i="1"/>
  <c r="D1754" i="1"/>
  <c r="N1753" i="1"/>
  <c r="M1753" i="1"/>
  <c r="L1753" i="1"/>
  <c r="D1753" i="1"/>
  <c r="O1752" i="1"/>
  <c r="N1752" i="1"/>
  <c r="M1752" i="1"/>
  <c r="L1752" i="1"/>
  <c r="D1752" i="1"/>
  <c r="O1751" i="1"/>
  <c r="N1751" i="1"/>
  <c r="M1751" i="1"/>
  <c r="L1751" i="1"/>
  <c r="D1751" i="1"/>
  <c r="O1750" i="1"/>
  <c r="M1750" i="1"/>
  <c r="N1750" i="1" s="1"/>
  <c r="L1750" i="1"/>
  <c r="D1750" i="1"/>
  <c r="O1749" i="1"/>
  <c r="N1749" i="1"/>
  <c r="M1749" i="1"/>
  <c r="L1749" i="1"/>
  <c r="D1749" i="1"/>
  <c r="O1748" i="1"/>
  <c r="M1748" i="1"/>
  <c r="N1748" i="1" s="1"/>
  <c r="L1748" i="1"/>
  <c r="D1748" i="1"/>
  <c r="O1747" i="1"/>
  <c r="N1747" i="1"/>
  <c r="M1747" i="1"/>
  <c r="L1747" i="1"/>
  <c r="D1747" i="1"/>
  <c r="O1746" i="1"/>
  <c r="M1746" i="1"/>
  <c r="N1746" i="1" s="1"/>
  <c r="L1746" i="1"/>
  <c r="D1746" i="1"/>
  <c r="O1745" i="1"/>
  <c r="N1745" i="1"/>
  <c r="M1745" i="1"/>
  <c r="L1745" i="1"/>
  <c r="D1745" i="1"/>
  <c r="O1744" i="1"/>
  <c r="N1744" i="1"/>
  <c r="M1744" i="1"/>
  <c r="L1744" i="1"/>
  <c r="D1744" i="1"/>
  <c r="M1743" i="1"/>
  <c r="N1743" i="1" s="1"/>
  <c r="L1743" i="1"/>
  <c r="D1743" i="1"/>
  <c r="O1742" i="1"/>
  <c r="N1742" i="1"/>
  <c r="M1742" i="1"/>
  <c r="L1742" i="1"/>
  <c r="D1742" i="1"/>
  <c r="O1741" i="1"/>
  <c r="M1741" i="1"/>
  <c r="N1741" i="1" s="1"/>
  <c r="L1741" i="1"/>
  <c r="D1741" i="1"/>
  <c r="O1740" i="1"/>
  <c r="N1740" i="1"/>
  <c r="M1740" i="1"/>
  <c r="L1740" i="1"/>
  <c r="D1740" i="1"/>
  <c r="O1739" i="1"/>
  <c r="N1739" i="1"/>
  <c r="M1739" i="1"/>
  <c r="L1739" i="1"/>
  <c r="D1739" i="1"/>
  <c r="L1738" i="1"/>
  <c r="H1738" i="1"/>
  <c r="O1738" i="1" s="1"/>
  <c r="D1738" i="1"/>
  <c r="O1737" i="1"/>
  <c r="N1737" i="1"/>
  <c r="M1737" i="1"/>
  <c r="L1737" i="1"/>
  <c r="D1737" i="1"/>
  <c r="O1736" i="1"/>
  <c r="N1736" i="1"/>
  <c r="M1736" i="1"/>
  <c r="L1736" i="1"/>
  <c r="D1736" i="1"/>
  <c r="O1735" i="1"/>
  <c r="N1735" i="1"/>
  <c r="M1735" i="1"/>
  <c r="L1735" i="1"/>
  <c r="D1735" i="1"/>
  <c r="O1734" i="1"/>
  <c r="M1734" i="1"/>
  <c r="N1734" i="1" s="1"/>
  <c r="L1734" i="1"/>
  <c r="D1734" i="1"/>
  <c r="O1733" i="1"/>
  <c r="N1733" i="1"/>
  <c r="M1733" i="1"/>
  <c r="L1733" i="1"/>
  <c r="D1733" i="1"/>
  <c r="N1732" i="1"/>
  <c r="M1732" i="1"/>
  <c r="L1732" i="1"/>
  <c r="H1732" i="1"/>
  <c r="D1732" i="1"/>
  <c r="O1731" i="1"/>
  <c r="N1731" i="1"/>
  <c r="M1731" i="1"/>
  <c r="L1731" i="1"/>
  <c r="D1731" i="1"/>
  <c r="O1730" i="1"/>
  <c r="M1730" i="1"/>
  <c r="N1730" i="1" s="1"/>
  <c r="L1730" i="1"/>
  <c r="D1730" i="1"/>
  <c r="O1729" i="1"/>
  <c r="N1729" i="1"/>
  <c r="M1729" i="1"/>
  <c r="L1729" i="1"/>
  <c r="D1729" i="1"/>
  <c r="O1728" i="1"/>
  <c r="N1728" i="1"/>
  <c r="M1728" i="1"/>
  <c r="L1728" i="1"/>
  <c r="D1728" i="1"/>
  <c r="O1727" i="1"/>
  <c r="N1727" i="1"/>
  <c r="M1727" i="1"/>
  <c r="L1727" i="1"/>
  <c r="D1727" i="1"/>
  <c r="O1726" i="1"/>
  <c r="P1726" i="1" s="1"/>
  <c r="Q1726" i="1" s="1"/>
  <c r="M1726" i="1"/>
  <c r="N1726" i="1" s="1"/>
  <c r="L1726" i="1"/>
  <c r="Q1725" i="1"/>
  <c r="P1725" i="1"/>
  <c r="O1725" i="1"/>
  <c r="M1725" i="1"/>
  <c r="N1725" i="1" s="1"/>
  <c r="L1725" i="1"/>
  <c r="O1724" i="1"/>
  <c r="M1724" i="1"/>
  <c r="N1724" i="1" s="1"/>
  <c r="L1724" i="1"/>
  <c r="D1724" i="1"/>
  <c r="O1723" i="1"/>
  <c r="N1723" i="1"/>
  <c r="M1723" i="1"/>
  <c r="L1723" i="1"/>
  <c r="G1723" i="1"/>
  <c r="D1723" i="1"/>
  <c r="O1722" i="1"/>
  <c r="N1722" i="1"/>
  <c r="M1722" i="1"/>
  <c r="L1722" i="1"/>
  <c r="O1721" i="1"/>
  <c r="N1721" i="1"/>
  <c r="M1721" i="1"/>
  <c r="L1721" i="1"/>
  <c r="O1720" i="1"/>
  <c r="N1720" i="1"/>
  <c r="M1720" i="1"/>
  <c r="L1720" i="1"/>
  <c r="D1720" i="1"/>
  <c r="O1719" i="1"/>
  <c r="M1719" i="1"/>
  <c r="N1719" i="1" s="1"/>
  <c r="L1719" i="1"/>
  <c r="O1718" i="1"/>
  <c r="M1718" i="1"/>
  <c r="N1718" i="1" s="1"/>
  <c r="L1718" i="1"/>
  <c r="D1718" i="1"/>
  <c r="O1717" i="1"/>
  <c r="N1717" i="1"/>
  <c r="M1717" i="1"/>
  <c r="L1717" i="1"/>
  <c r="D1717" i="1"/>
  <c r="O1716" i="1"/>
  <c r="M1716" i="1"/>
  <c r="N1716" i="1" s="1"/>
  <c r="L1716" i="1"/>
  <c r="D1716" i="1"/>
  <c r="P1715" i="1"/>
  <c r="O1715" i="1"/>
  <c r="M1715" i="1"/>
  <c r="N1715" i="1" s="1"/>
  <c r="L1715" i="1"/>
  <c r="D1715" i="1"/>
  <c r="M1714" i="1"/>
  <c r="N1714" i="1" s="1"/>
  <c r="L1714" i="1"/>
  <c r="H1714" i="1"/>
  <c r="D1714" i="1"/>
  <c r="O1713" i="1"/>
  <c r="M1713" i="1"/>
  <c r="N1713" i="1" s="1"/>
  <c r="L1713" i="1"/>
  <c r="D1713" i="1"/>
  <c r="O1712" i="1"/>
  <c r="N1712" i="1"/>
  <c r="M1712" i="1"/>
  <c r="L1712" i="1"/>
  <c r="D1712" i="1"/>
  <c r="L1711" i="1"/>
  <c r="H1711" i="1"/>
  <c r="M1711" i="1" s="1"/>
  <c r="N1711" i="1" s="1"/>
  <c r="D1711" i="1"/>
  <c r="O1710" i="1"/>
  <c r="N1710" i="1"/>
  <c r="M1710" i="1"/>
  <c r="L1710" i="1"/>
  <c r="D1710" i="1"/>
  <c r="O1709" i="1"/>
  <c r="N1709" i="1"/>
  <c r="M1709" i="1"/>
  <c r="L1709" i="1"/>
  <c r="O1708" i="1"/>
  <c r="M1708" i="1"/>
  <c r="N1708" i="1" s="1"/>
  <c r="L1708" i="1"/>
  <c r="D1708" i="1"/>
  <c r="N1707" i="1"/>
  <c r="M1707" i="1"/>
  <c r="L1707" i="1"/>
  <c r="D1707" i="1"/>
  <c r="O1706" i="1"/>
  <c r="N1706" i="1"/>
  <c r="M1706" i="1"/>
  <c r="L1706" i="1"/>
  <c r="D1706" i="1"/>
  <c r="O1705" i="1"/>
  <c r="M1705" i="1"/>
  <c r="N1705" i="1" s="1"/>
  <c r="L1705" i="1"/>
  <c r="O1704" i="1"/>
  <c r="M1704" i="1"/>
  <c r="N1704" i="1" s="1"/>
  <c r="L1704" i="1"/>
  <c r="O1703" i="1"/>
  <c r="M1703" i="1"/>
  <c r="N1703" i="1" s="1"/>
  <c r="L1703" i="1"/>
  <c r="O1702" i="1"/>
  <c r="M1702" i="1"/>
  <c r="N1702" i="1" s="1"/>
  <c r="L1702" i="1"/>
  <c r="D1702" i="1"/>
  <c r="O1701" i="1"/>
  <c r="N1701" i="1"/>
  <c r="M1701" i="1"/>
  <c r="L1701" i="1"/>
  <c r="D1701" i="1"/>
  <c r="O1700" i="1"/>
  <c r="N1700" i="1"/>
  <c r="M1700" i="1"/>
  <c r="L1700" i="1"/>
  <c r="D1700" i="1"/>
  <c r="O1699" i="1"/>
  <c r="N1699" i="1"/>
  <c r="M1699" i="1"/>
  <c r="L1699" i="1"/>
  <c r="D1699" i="1"/>
  <c r="O1698" i="1"/>
  <c r="M1698" i="1"/>
  <c r="N1698" i="1" s="1"/>
  <c r="L1698" i="1"/>
  <c r="D1698" i="1"/>
  <c r="O1697" i="1"/>
  <c r="N1697" i="1"/>
  <c r="M1697" i="1"/>
  <c r="L1697" i="1"/>
  <c r="D1697" i="1"/>
  <c r="O1696" i="1"/>
  <c r="M1696" i="1"/>
  <c r="N1696" i="1" s="1"/>
  <c r="L1696" i="1"/>
  <c r="D1696" i="1"/>
  <c r="O1695" i="1"/>
  <c r="N1695" i="1"/>
  <c r="M1695" i="1"/>
  <c r="L1695" i="1"/>
  <c r="D1695" i="1"/>
  <c r="O1694" i="1"/>
  <c r="M1694" i="1"/>
  <c r="N1694" i="1" s="1"/>
  <c r="L1694" i="1"/>
  <c r="D1694" i="1"/>
  <c r="O1693" i="1"/>
  <c r="N1693" i="1"/>
  <c r="M1693" i="1"/>
  <c r="L1693" i="1"/>
  <c r="D1693" i="1"/>
  <c r="O1692" i="1"/>
  <c r="N1692" i="1"/>
  <c r="M1692" i="1"/>
  <c r="L1692" i="1"/>
  <c r="D1692" i="1"/>
  <c r="O1691" i="1"/>
  <c r="N1691" i="1"/>
  <c r="M1691" i="1"/>
  <c r="L1691" i="1"/>
  <c r="D1691" i="1"/>
  <c r="O1690" i="1"/>
  <c r="M1690" i="1"/>
  <c r="N1690" i="1" s="1"/>
  <c r="L1690" i="1"/>
  <c r="G1690" i="1"/>
  <c r="D1690" i="1"/>
  <c r="O1689" i="1"/>
  <c r="N1689" i="1"/>
  <c r="M1689" i="1"/>
  <c r="L1689" i="1"/>
  <c r="D1689" i="1"/>
  <c r="O1688" i="1"/>
  <c r="N1688" i="1"/>
  <c r="M1688" i="1"/>
  <c r="L1688" i="1"/>
  <c r="D1688" i="1"/>
  <c r="O1687" i="1"/>
  <c r="M1687" i="1"/>
  <c r="N1687" i="1" s="1"/>
  <c r="L1687" i="1"/>
  <c r="D1687" i="1"/>
  <c r="O1686" i="1"/>
  <c r="N1686" i="1"/>
  <c r="M1686" i="1"/>
  <c r="L1686" i="1"/>
  <c r="D1686" i="1"/>
  <c r="O1685" i="1"/>
  <c r="M1685" i="1"/>
  <c r="N1685" i="1" s="1"/>
  <c r="L1685" i="1"/>
  <c r="D1685" i="1"/>
  <c r="O1684" i="1"/>
  <c r="N1684" i="1"/>
  <c r="M1684" i="1"/>
  <c r="L1684" i="1"/>
  <c r="D1684" i="1"/>
  <c r="O1683" i="1"/>
  <c r="M1683" i="1"/>
  <c r="N1683" i="1" s="1"/>
  <c r="L1683" i="1"/>
  <c r="D1683" i="1"/>
  <c r="O1682" i="1"/>
  <c r="N1682" i="1"/>
  <c r="M1682" i="1"/>
  <c r="L1682" i="1"/>
  <c r="D1682" i="1"/>
  <c r="O1681" i="1"/>
  <c r="N1681" i="1"/>
  <c r="M1681" i="1"/>
  <c r="L1681" i="1"/>
  <c r="D1681" i="1"/>
  <c r="O1680" i="1"/>
  <c r="N1680" i="1"/>
  <c r="M1680" i="1"/>
  <c r="L1680" i="1"/>
  <c r="D1680" i="1"/>
  <c r="O1679" i="1"/>
  <c r="M1679" i="1"/>
  <c r="N1679" i="1" s="1"/>
  <c r="L1679" i="1"/>
  <c r="D1679" i="1"/>
  <c r="O1678" i="1"/>
  <c r="N1678" i="1"/>
  <c r="M1678" i="1"/>
  <c r="L1678" i="1"/>
  <c r="D1678" i="1"/>
  <c r="O1677" i="1"/>
  <c r="M1677" i="1"/>
  <c r="N1677" i="1" s="1"/>
  <c r="L1677" i="1"/>
  <c r="D1677" i="1"/>
  <c r="O1676" i="1"/>
  <c r="N1676" i="1"/>
  <c r="M1676" i="1"/>
  <c r="L1676" i="1"/>
  <c r="O1675" i="1"/>
  <c r="N1675" i="1"/>
  <c r="M1675" i="1"/>
  <c r="L1675" i="1"/>
  <c r="D1675" i="1"/>
  <c r="O1674" i="1"/>
  <c r="M1674" i="1"/>
  <c r="N1674" i="1" s="1"/>
  <c r="L1674" i="1"/>
  <c r="D1674" i="1"/>
  <c r="O1673" i="1"/>
  <c r="N1673" i="1"/>
  <c r="M1673" i="1"/>
  <c r="L1673" i="1"/>
  <c r="D1673" i="1"/>
  <c r="O1672" i="1"/>
  <c r="M1672" i="1"/>
  <c r="N1672" i="1" s="1"/>
  <c r="L1672" i="1"/>
  <c r="D1672" i="1"/>
  <c r="O1671" i="1"/>
  <c r="N1671" i="1"/>
  <c r="M1671" i="1"/>
  <c r="L1671" i="1"/>
  <c r="D1671" i="1"/>
  <c r="O1670" i="1"/>
  <c r="M1670" i="1"/>
  <c r="N1670" i="1" s="1"/>
  <c r="L1670" i="1"/>
  <c r="D1670" i="1"/>
  <c r="O1669" i="1"/>
  <c r="N1669" i="1"/>
  <c r="M1669" i="1"/>
  <c r="L1669" i="1"/>
  <c r="D1669" i="1"/>
  <c r="O1668" i="1"/>
  <c r="N1668" i="1"/>
  <c r="M1668" i="1"/>
  <c r="L1668" i="1"/>
  <c r="D1668" i="1"/>
  <c r="O1667" i="1"/>
  <c r="N1667" i="1"/>
  <c r="M1667" i="1"/>
  <c r="L1667" i="1"/>
  <c r="D1667" i="1"/>
  <c r="O1666" i="1"/>
  <c r="M1666" i="1"/>
  <c r="N1666" i="1" s="1"/>
  <c r="L1666" i="1"/>
  <c r="D1666" i="1"/>
  <c r="O1665" i="1"/>
  <c r="N1665" i="1"/>
  <c r="M1665" i="1"/>
  <c r="L1665" i="1"/>
  <c r="D1665" i="1"/>
  <c r="O1664" i="1"/>
  <c r="M1664" i="1"/>
  <c r="N1664" i="1" s="1"/>
  <c r="L1664" i="1"/>
  <c r="D1664" i="1"/>
  <c r="O1663" i="1"/>
  <c r="N1663" i="1"/>
  <c r="M1663" i="1"/>
  <c r="L1663" i="1"/>
  <c r="D1663" i="1"/>
  <c r="O1662" i="1"/>
  <c r="M1662" i="1"/>
  <c r="N1662" i="1" s="1"/>
  <c r="L1662" i="1"/>
  <c r="D1662" i="1"/>
  <c r="O1661" i="1"/>
  <c r="N1661" i="1"/>
  <c r="M1661" i="1"/>
  <c r="L1661" i="1"/>
  <c r="D1661" i="1"/>
  <c r="O1660" i="1"/>
  <c r="N1660" i="1"/>
  <c r="M1660" i="1"/>
  <c r="L1660" i="1"/>
  <c r="D1660" i="1"/>
  <c r="O1659" i="1"/>
  <c r="N1659" i="1"/>
  <c r="M1659" i="1"/>
  <c r="L1659" i="1"/>
  <c r="D1659" i="1"/>
  <c r="L1658" i="1"/>
  <c r="H1658" i="1"/>
  <c r="M1658" i="1" s="1"/>
  <c r="N1658" i="1" s="1"/>
  <c r="D1658" i="1"/>
  <c r="O1657" i="1"/>
  <c r="N1657" i="1"/>
  <c r="M1657" i="1"/>
  <c r="L1657" i="1"/>
  <c r="D1657" i="1"/>
  <c r="O1656" i="1"/>
  <c r="M1656" i="1"/>
  <c r="N1656" i="1" s="1"/>
  <c r="L1656" i="1"/>
  <c r="D1656" i="1"/>
  <c r="O1655" i="1"/>
  <c r="N1655" i="1"/>
  <c r="M1655" i="1"/>
  <c r="L1655" i="1"/>
  <c r="D1655" i="1"/>
  <c r="O1654" i="1"/>
  <c r="M1654" i="1"/>
  <c r="N1654" i="1" s="1"/>
  <c r="L1654" i="1"/>
  <c r="O1653" i="1"/>
  <c r="P1653" i="1" s="1"/>
  <c r="Q1653" i="1" s="1"/>
  <c r="M1653" i="1"/>
  <c r="N1653" i="1" s="1"/>
  <c r="L1653" i="1"/>
  <c r="D1653" i="1"/>
  <c r="Q1652" i="1"/>
  <c r="P1652" i="1"/>
  <c r="O1652" i="1"/>
  <c r="N1652" i="1"/>
  <c r="M1652" i="1"/>
  <c r="L1652" i="1"/>
  <c r="D1652" i="1"/>
  <c r="Q1651" i="1"/>
  <c r="P1651" i="1"/>
  <c r="O1651" i="1"/>
  <c r="M1651" i="1"/>
  <c r="N1651" i="1" s="1"/>
  <c r="L1651" i="1"/>
  <c r="D1651" i="1"/>
  <c r="O1650" i="1"/>
  <c r="N1650" i="1"/>
  <c r="M1650" i="1"/>
  <c r="L1650" i="1"/>
  <c r="D1650" i="1"/>
  <c r="O1649" i="1"/>
  <c r="M1649" i="1"/>
  <c r="N1649" i="1" s="1"/>
  <c r="L1649" i="1"/>
  <c r="D1649" i="1"/>
  <c r="Q1648" i="1"/>
  <c r="P1648" i="1"/>
  <c r="O1648" i="1"/>
  <c r="N1648" i="1"/>
  <c r="M1648" i="1"/>
  <c r="L1648" i="1"/>
  <c r="D1648" i="1"/>
  <c r="Q1647" i="1"/>
  <c r="P1647" i="1"/>
  <c r="O1647" i="1"/>
  <c r="M1647" i="1"/>
  <c r="N1647" i="1" s="1"/>
  <c r="L1647" i="1"/>
  <c r="D1647" i="1"/>
  <c r="O1646" i="1"/>
  <c r="N1646" i="1"/>
  <c r="M1646" i="1"/>
  <c r="L1646" i="1"/>
  <c r="D1646" i="1"/>
  <c r="O1645" i="1"/>
  <c r="M1645" i="1"/>
  <c r="N1645" i="1" s="1"/>
  <c r="L1645" i="1"/>
  <c r="D1645" i="1"/>
  <c r="O1644" i="1"/>
  <c r="N1644" i="1"/>
  <c r="M1644" i="1"/>
  <c r="L1644" i="1"/>
  <c r="D1644" i="1"/>
  <c r="O1643" i="1"/>
  <c r="M1643" i="1"/>
  <c r="N1643" i="1" s="1"/>
  <c r="L1643" i="1"/>
  <c r="D1643" i="1"/>
  <c r="O1642" i="1"/>
  <c r="N1642" i="1"/>
  <c r="M1642" i="1"/>
  <c r="L1642" i="1"/>
  <c r="D1642" i="1"/>
  <c r="Q1641" i="1"/>
  <c r="P1641" i="1"/>
  <c r="O1641" i="1"/>
  <c r="M1641" i="1"/>
  <c r="N1641" i="1" s="1"/>
  <c r="L1641" i="1"/>
  <c r="D1641" i="1"/>
  <c r="O1640" i="1"/>
  <c r="N1640" i="1"/>
  <c r="M1640" i="1"/>
  <c r="L1640" i="1"/>
  <c r="D1640" i="1"/>
  <c r="O1639" i="1"/>
  <c r="M1639" i="1"/>
  <c r="N1639" i="1" s="1"/>
  <c r="L1639" i="1"/>
  <c r="N1638" i="1"/>
  <c r="M1638" i="1"/>
  <c r="L1638" i="1"/>
  <c r="H1638" i="1"/>
  <c r="D1638" i="1"/>
  <c r="O1637" i="1"/>
  <c r="N1637" i="1"/>
  <c r="M1637" i="1"/>
  <c r="L1637" i="1"/>
  <c r="D1637" i="1"/>
  <c r="L1636" i="1"/>
  <c r="H1636" i="1"/>
  <c r="M1636" i="1" s="1"/>
  <c r="N1636" i="1" s="1"/>
  <c r="O1635" i="1"/>
  <c r="M1635" i="1"/>
  <c r="N1635" i="1" s="1"/>
  <c r="L1635" i="1"/>
  <c r="D1635" i="1"/>
  <c r="N1634" i="1"/>
  <c r="M1634" i="1"/>
  <c r="L1634" i="1"/>
  <c r="G1634" i="1"/>
  <c r="O1634" i="1" s="1"/>
  <c r="D1634" i="1"/>
  <c r="O1633" i="1"/>
  <c r="N1633" i="1"/>
  <c r="M1633" i="1"/>
  <c r="L1633" i="1"/>
  <c r="D1633" i="1"/>
  <c r="O1632" i="1"/>
  <c r="M1632" i="1"/>
  <c r="N1632" i="1" s="1"/>
  <c r="L1632" i="1"/>
  <c r="D1632" i="1"/>
  <c r="O1631" i="1"/>
  <c r="N1631" i="1"/>
  <c r="M1631" i="1"/>
  <c r="L1631" i="1"/>
  <c r="D1631" i="1"/>
  <c r="N1630" i="1"/>
  <c r="M1630" i="1"/>
  <c r="L1630" i="1"/>
  <c r="G1630" i="1"/>
  <c r="O1630" i="1" s="1"/>
  <c r="D1630" i="1"/>
  <c r="O1629" i="1"/>
  <c r="M1629" i="1"/>
  <c r="N1629" i="1" s="1"/>
  <c r="L1629" i="1"/>
  <c r="O1628" i="1"/>
  <c r="M1628" i="1"/>
  <c r="N1628" i="1" s="1"/>
  <c r="L1628" i="1"/>
  <c r="M1627" i="1"/>
  <c r="N1627" i="1" s="1"/>
  <c r="L1627" i="1"/>
  <c r="G1627" i="1"/>
  <c r="O1627" i="1" s="1"/>
  <c r="O1626" i="1"/>
  <c r="N1626" i="1"/>
  <c r="M1626" i="1"/>
  <c r="L1626" i="1"/>
  <c r="D1626" i="1"/>
  <c r="O1625" i="1"/>
  <c r="N1625" i="1"/>
  <c r="M1625" i="1"/>
  <c r="L1625" i="1"/>
  <c r="D1625" i="1"/>
  <c r="O1624" i="1"/>
  <c r="N1624" i="1"/>
  <c r="M1624" i="1"/>
  <c r="L1624" i="1"/>
  <c r="D1624" i="1"/>
  <c r="L1623" i="1"/>
  <c r="H1623" i="1"/>
  <c r="M1623" i="1" s="1"/>
  <c r="N1623" i="1" s="1"/>
  <c r="L1622" i="1"/>
  <c r="H1622" i="1"/>
  <c r="M1622" i="1" s="1"/>
  <c r="N1622" i="1" s="1"/>
  <c r="O1621" i="1"/>
  <c r="M1621" i="1"/>
  <c r="N1621" i="1" s="1"/>
  <c r="L1621" i="1"/>
  <c r="O1620" i="1"/>
  <c r="M1620" i="1"/>
  <c r="N1620" i="1" s="1"/>
  <c r="L1620" i="1"/>
  <c r="O1619" i="1"/>
  <c r="M1619" i="1"/>
  <c r="N1619" i="1" s="1"/>
  <c r="L1619" i="1"/>
  <c r="H1619" i="1"/>
  <c r="G1619" i="1"/>
  <c r="D1619" i="1"/>
  <c r="O1618" i="1"/>
  <c r="N1618" i="1"/>
  <c r="M1618" i="1"/>
  <c r="L1618" i="1"/>
  <c r="L1617" i="1"/>
  <c r="H1617" i="1"/>
  <c r="M1617" i="1" s="1"/>
  <c r="N1617" i="1" s="1"/>
  <c r="G1617" i="1"/>
  <c r="O1617" i="1" s="1"/>
  <c r="D1617" i="1"/>
  <c r="O1616" i="1"/>
  <c r="M1616" i="1"/>
  <c r="N1616" i="1" s="1"/>
  <c r="L1616" i="1"/>
  <c r="G1616" i="1"/>
  <c r="O1615" i="1"/>
  <c r="N1615" i="1"/>
  <c r="M1615" i="1"/>
  <c r="L1615" i="1"/>
  <c r="D1615" i="1"/>
  <c r="O1614" i="1"/>
  <c r="M1614" i="1"/>
  <c r="N1614" i="1" s="1"/>
  <c r="L1614" i="1"/>
  <c r="D1614" i="1"/>
  <c r="O1613" i="1"/>
  <c r="N1613" i="1"/>
  <c r="M1613" i="1"/>
  <c r="L1613" i="1"/>
  <c r="D1613" i="1"/>
  <c r="O1612" i="1"/>
  <c r="N1612" i="1"/>
  <c r="M1612" i="1"/>
  <c r="L1612" i="1"/>
  <c r="D1612" i="1"/>
  <c r="L1611" i="1"/>
  <c r="H1611" i="1"/>
  <c r="M1611" i="1" s="1"/>
  <c r="N1611" i="1" s="1"/>
  <c r="D1611" i="1"/>
  <c r="O1610" i="1"/>
  <c r="M1610" i="1"/>
  <c r="N1610" i="1" s="1"/>
  <c r="L1610" i="1"/>
  <c r="D1610" i="1"/>
  <c r="P1609" i="1"/>
  <c r="Q1609" i="1" s="1"/>
  <c r="O1609" i="1"/>
  <c r="N1609" i="1"/>
  <c r="M1609" i="1"/>
  <c r="L1609" i="1"/>
  <c r="D1609" i="1"/>
  <c r="O1608" i="1"/>
  <c r="M1608" i="1"/>
  <c r="N1608" i="1" s="1"/>
  <c r="L1608" i="1"/>
  <c r="D1608" i="1"/>
  <c r="O1607" i="1"/>
  <c r="N1607" i="1"/>
  <c r="M1607" i="1"/>
  <c r="L1607" i="1"/>
  <c r="D1607" i="1"/>
  <c r="N1606" i="1"/>
  <c r="M1606" i="1"/>
  <c r="L1606" i="1"/>
  <c r="G1606" i="1"/>
  <c r="O1606" i="1" s="1"/>
  <c r="D1606" i="1"/>
  <c r="O1605" i="1"/>
  <c r="M1605" i="1"/>
  <c r="N1605" i="1" s="1"/>
  <c r="L1605" i="1"/>
  <c r="D1605" i="1"/>
  <c r="M1604" i="1"/>
  <c r="N1604" i="1" s="1"/>
  <c r="L1604" i="1"/>
  <c r="H1604" i="1"/>
  <c r="D1604" i="1"/>
  <c r="O1603" i="1"/>
  <c r="N1603" i="1"/>
  <c r="M1603" i="1"/>
  <c r="L1603" i="1"/>
  <c r="D1603" i="1"/>
  <c r="O1602" i="1"/>
  <c r="N1602" i="1"/>
  <c r="M1602" i="1"/>
  <c r="L1602" i="1"/>
  <c r="D1602" i="1"/>
  <c r="O1601" i="1"/>
  <c r="M1601" i="1"/>
  <c r="N1601" i="1" s="1"/>
  <c r="L1601" i="1"/>
  <c r="D1601" i="1"/>
  <c r="O1600" i="1"/>
  <c r="N1600" i="1"/>
  <c r="M1600" i="1"/>
  <c r="L1600" i="1"/>
  <c r="D1600" i="1"/>
  <c r="O1599" i="1"/>
  <c r="M1599" i="1"/>
  <c r="N1599" i="1" s="1"/>
  <c r="L1599" i="1"/>
  <c r="D1599" i="1"/>
  <c r="O1598" i="1"/>
  <c r="N1598" i="1"/>
  <c r="M1598" i="1"/>
  <c r="L1598" i="1"/>
  <c r="D1598" i="1"/>
  <c r="O1597" i="1"/>
  <c r="M1597" i="1"/>
  <c r="N1597" i="1" s="1"/>
  <c r="L1597" i="1"/>
  <c r="D1597" i="1"/>
  <c r="O1596" i="1"/>
  <c r="N1596" i="1"/>
  <c r="M1596" i="1"/>
  <c r="L1596" i="1"/>
  <c r="D1596" i="1"/>
  <c r="O1595" i="1"/>
  <c r="N1595" i="1"/>
  <c r="M1595" i="1"/>
  <c r="L1595" i="1"/>
  <c r="D1595" i="1"/>
  <c r="O1594" i="1"/>
  <c r="N1594" i="1"/>
  <c r="M1594" i="1"/>
  <c r="L1594" i="1"/>
  <c r="D1594" i="1"/>
  <c r="O1593" i="1"/>
  <c r="M1593" i="1"/>
  <c r="N1593" i="1" s="1"/>
  <c r="L1593" i="1"/>
  <c r="D1593" i="1"/>
  <c r="O1592" i="1"/>
  <c r="N1592" i="1"/>
  <c r="M1592" i="1"/>
  <c r="L1592" i="1"/>
  <c r="D1592" i="1"/>
  <c r="O1591" i="1"/>
  <c r="M1591" i="1"/>
  <c r="N1591" i="1" s="1"/>
  <c r="L1591" i="1"/>
  <c r="D1591" i="1"/>
  <c r="O1590" i="1"/>
  <c r="N1590" i="1"/>
  <c r="M1590" i="1"/>
  <c r="L1590" i="1"/>
  <c r="D1590" i="1"/>
  <c r="O1589" i="1"/>
  <c r="M1589" i="1"/>
  <c r="N1589" i="1" s="1"/>
  <c r="L1589" i="1"/>
  <c r="D1589" i="1"/>
  <c r="O1588" i="1"/>
  <c r="N1588" i="1"/>
  <c r="M1588" i="1"/>
  <c r="L1588" i="1"/>
  <c r="D1588" i="1"/>
  <c r="O1587" i="1"/>
  <c r="N1587" i="1"/>
  <c r="M1587" i="1"/>
  <c r="L1587" i="1"/>
  <c r="D1587" i="1"/>
  <c r="O1586" i="1"/>
  <c r="N1586" i="1"/>
  <c r="M1586" i="1"/>
  <c r="L1586" i="1"/>
  <c r="D1586" i="1"/>
  <c r="O1585" i="1"/>
  <c r="M1585" i="1"/>
  <c r="N1585" i="1" s="1"/>
  <c r="L1585" i="1"/>
  <c r="D1585" i="1"/>
  <c r="O1584" i="1"/>
  <c r="N1584" i="1"/>
  <c r="M1584" i="1"/>
  <c r="L1584" i="1"/>
  <c r="D1584" i="1"/>
  <c r="N1583" i="1"/>
  <c r="M1583" i="1"/>
  <c r="L1583" i="1"/>
  <c r="D1583" i="1"/>
  <c r="O1582" i="1"/>
  <c r="N1582" i="1"/>
  <c r="M1582" i="1"/>
  <c r="L1582" i="1"/>
  <c r="D1582" i="1"/>
  <c r="O1581" i="1"/>
  <c r="N1581" i="1"/>
  <c r="M1581" i="1"/>
  <c r="L1581" i="1"/>
  <c r="D1581" i="1"/>
  <c r="O1580" i="1"/>
  <c r="M1580" i="1"/>
  <c r="N1580" i="1" s="1"/>
  <c r="L1580" i="1"/>
  <c r="D1580" i="1"/>
  <c r="O1579" i="1"/>
  <c r="N1579" i="1"/>
  <c r="M1579" i="1"/>
  <c r="L1579" i="1"/>
  <c r="D1579" i="1"/>
  <c r="O1578" i="1"/>
  <c r="M1578" i="1"/>
  <c r="N1578" i="1" s="1"/>
  <c r="L1578" i="1"/>
  <c r="D1578" i="1"/>
  <c r="O1577" i="1"/>
  <c r="N1577" i="1"/>
  <c r="M1577" i="1"/>
  <c r="L1577" i="1"/>
  <c r="D1577" i="1"/>
  <c r="O1576" i="1"/>
  <c r="M1576" i="1"/>
  <c r="N1576" i="1" s="1"/>
  <c r="L1576" i="1"/>
  <c r="D1576" i="1"/>
  <c r="O1575" i="1"/>
  <c r="N1575" i="1"/>
  <c r="M1575" i="1"/>
  <c r="L1575" i="1"/>
  <c r="D1575" i="1"/>
  <c r="O1574" i="1"/>
  <c r="N1574" i="1"/>
  <c r="M1574" i="1"/>
  <c r="L1574" i="1"/>
  <c r="D1574" i="1"/>
  <c r="O1573" i="1"/>
  <c r="N1573" i="1"/>
  <c r="M1573" i="1"/>
  <c r="L1573" i="1"/>
  <c r="D1573" i="1"/>
  <c r="O1572" i="1"/>
  <c r="M1572" i="1"/>
  <c r="N1572" i="1" s="1"/>
  <c r="L1572" i="1"/>
  <c r="D1572" i="1"/>
  <c r="O1571" i="1"/>
  <c r="N1571" i="1"/>
  <c r="M1571" i="1"/>
  <c r="L1571" i="1"/>
  <c r="D1571" i="1"/>
  <c r="O1570" i="1"/>
  <c r="P1570" i="1" s="1"/>
  <c r="Q1570" i="1" s="1"/>
  <c r="M1570" i="1"/>
  <c r="N1570" i="1" s="1"/>
  <c r="L1570" i="1"/>
  <c r="O1569" i="1"/>
  <c r="M1569" i="1"/>
  <c r="N1569" i="1" s="1"/>
  <c r="L1569" i="1"/>
  <c r="O1568" i="1"/>
  <c r="M1568" i="1"/>
  <c r="N1568" i="1" s="1"/>
  <c r="L1568" i="1"/>
  <c r="D1568" i="1"/>
  <c r="O1567" i="1"/>
  <c r="N1567" i="1"/>
  <c r="M1567" i="1"/>
  <c r="L1567" i="1"/>
  <c r="D1567" i="1"/>
  <c r="N1566" i="1"/>
  <c r="M1566" i="1"/>
  <c r="L1566" i="1"/>
  <c r="H1566" i="1"/>
  <c r="D1566" i="1"/>
  <c r="O1565" i="1"/>
  <c r="N1565" i="1"/>
  <c r="M1565" i="1"/>
  <c r="L1565" i="1"/>
  <c r="D1565" i="1"/>
  <c r="O1564" i="1"/>
  <c r="M1564" i="1"/>
  <c r="N1564" i="1" s="1"/>
  <c r="L1564" i="1"/>
  <c r="D1564" i="1"/>
  <c r="O1563" i="1"/>
  <c r="N1563" i="1"/>
  <c r="M1563" i="1"/>
  <c r="L1563" i="1"/>
  <c r="D1563" i="1"/>
  <c r="O1562" i="1"/>
  <c r="M1562" i="1"/>
  <c r="N1562" i="1" s="1"/>
  <c r="L1562" i="1"/>
  <c r="D1562" i="1"/>
  <c r="O1561" i="1"/>
  <c r="N1561" i="1"/>
  <c r="M1561" i="1"/>
  <c r="L1561" i="1"/>
  <c r="D1561" i="1"/>
  <c r="O1560" i="1"/>
  <c r="M1560" i="1"/>
  <c r="N1560" i="1" s="1"/>
  <c r="L1560" i="1"/>
  <c r="D1560" i="1"/>
  <c r="O1559" i="1"/>
  <c r="N1559" i="1"/>
  <c r="M1559" i="1"/>
  <c r="L1559" i="1"/>
  <c r="D1559" i="1"/>
  <c r="N1558" i="1"/>
  <c r="M1558" i="1"/>
  <c r="L1558" i="1"/>
  <c r="H1558" i="1"/>
  <c r="D1558" i="1"/>
  <c r="O1557" i="1"/>
  <c r="N1557" i="1"/>
  <c r="M1557" i="1"/>
  <c r="L1557" i="1"/>
  <c r="D1557" i="1"/>
  <c r="O1556" i="1"/>
  <c r="M1556" i="1"/>
  <c r="N1556" i="1" s="1"/>
  <c r="L1556" i="1"/>
  <c r="D1556" i="1"/>
  <c r="O1555" i="1"/>
  <c r="N1555" i="1"/>
  <c r="M1555" i="1"/>
  <c r="L1555" i="1"/>
  <c r="D1555" i="1"/>
  <c r="O1554" i="1"/>
  <c r="M1554" i="1"/>
  <c r="N1554" i="1" s="1"/>
  <c r="L1554" i="1"/>
  <c r="D1554" i="1"/>
  <c r="O1553" i="1"/>
  <c r="N1553" i="1"/>
  <c r="M1553" i="1"/>
  <c r="L1553" i="1"/>
  <c r="D1553" i="1"/>
  <c r="M1552" i="1"/>
  <c r="N1552" i="1" s="1"/>
  <c r="L1552" i="1"/>
  <c r="G1552" i="1"/>
  <c r="O1552" i="1" s="1"/>
  <c r="D1552" i="1"/>
  <c r="O1551" i="1"/>
  <c r="M1551" i="1"/>
  <c r="N1551" i="1" s="1"/>
  <c r="L1551" i="1"/>
  <c r="D1551" i="1"/>
  <c r="O1550" i="1"/>
  <c r="N1550" i="1"/>
  <c r="M1550" i="1"/>
  <c r="L1550" i="1"/>
  <c r="D1550" i="1"/>
  <c r="O1549" i="1"/>
  <c r="M1549" i="1"/>
  <c r="N1549" i="1" s="1"/>
  <c r="L1549" i="1"/>
  <c r="D1549" i="1"/>
  <c r="O1548" i="1"/>
  <c r="N1548" i="1"/>
  <c r="M1548" i="1"/>
  <c r="L1548" i="1"/>
  <c r="D1548" i="1"/>
  <c r="O1547" i="1"/>
  <c r="N1547" i="1"/>
  <c r="M1547" i="1"/>
  <c r="L1547" i="1"/>
  <c r="D1547" i="1"/>
  <c r="O1546" i="1"/>
  <c r="N1546" i="1"/>
  <c r="M1546" i="1"/>
  <c r="L1546" i="1"/>
  <c r="D1546" i="1"/>
  <c r="O1545" i="1"/>
  <c r="M1545" i="1"/>
  <c r="N1545" i="1" s="1"/>
  <c r="L1545" i="1"/>
  <c r="D1545" i="1"/>
  <c r="O1544" i="1"/>
  <c r="N1544" i="1"/>
  <c r="M1544" i="1"/>
  <c r="L1544" i="1"/>
  <c r="D1544" i="1"/>
  <c r="O1543" i="1"/>
  <c r="M1543" i="1"/>
  <c r="N1543" i="1" s="1"/>
  <c r="L1543" i="1"/>
  <c r="D1543" i="1"/>
  <c r="O1542" i="1"/>
  <c r="N1542" i="1"/>
  <c r="M1542" i="1"/>
  <c r="L1542" i="1"/>
  <c r="D1542" i="1"/>
  <c r="O1541" i="1"/>
  <c r="M1541" i="1"/>
  <c r="N1541" i="1" s="1"/>
  <c r="L1541" i="1"/>
  <c r="D1541" i="1"/>
  <c r="O1540" i="1"/>
  <c r="N1540" i="1"/>
  <c r="M1540" i="1"/>
  <c r="L1540" i="1"/>
  <c r="D1540" i="1"/>
  <c r="O1539" i="1"/>
  <c r="N1539" i="1"/>
  <c r="M1539" i="1"/>
  <c r="L1539" i="1"/>
  <c r="D1539" i="1"/>
  <c r="O1538" i="1"/>
  <c r="N1538" i="1"/>
  <c r="M1538" i="1"/>
  <c r="L1538" i="1"/>
  <c r="D1538" i="1"/>
  <c r="L1537" i="1"/>
  <c r="H1537" i="1"/>
  <c r="M1537" i="1" s="1"/>
  <c r="N1537" i="1" s="1"/>
  <c r="D1537" i="1"/>
  <c r="O1536" i="1"/>
  <c r="N1536" i="1"/>
  <c r="M1536" i="1"/>
  <c r="L1536" i="1"/>
  <c r="D1536" i="1"/>
  <c r="O1535" i="1"/>
  <c r="M1535" i="1"/>
  <c r="N1535" i="1" s="1"/>
  <c r="L1535" i="1"/>
  <c r="D1535" i="1"/>
  <c r="O1534" i="1"/>
  <c r="N1534" i="1"/>
  <c r="M1534" i="1"/>
  <c r="L1534" i="1"/>
  <c r="D1534" i="1"/>
  <c r="O1533" i="1"/>
  <c r="M1533" i="1"/>
  <c r="N1533" i="1" s="1"/>
  <c r="L1533" i="1"/>
  <c r="D1533" i="1"/>
  <c r="O1532" i="1"/>
  <c r="N1532" i="1"/>
  <c r="M1532" i="1"/>
  <c r="L1532" i="1"/>
  <c r="D1532" i="1"/>
  <c r="O1531" i="1"/>
  <c r="N1531" i="1"/>
  <c r="M1531" i="1"/>
  <c r="L1531" i="1"/>
  <c r="D1531" i="1"/>
  <c r="O1530" i="1"/>
  <c r="N1530" i="1"/>
  <c r="M1530" i="1"/>
  <c r="L1530" i="1"/>
  <c r="D1530" i="1"/>
  <c r="O1529" i="1"/>
  <c r="M1529" i="1"/>
  <c r="N1529" i="1" s="1"/>
  <c r="L1529" i="1"/>
  <c r="D1529" i="1"/>
  <c r="O1528" i="1"/>
  <c r="N1528" i="1"/>
  <c r="M1528" i="1"/>
  <c r="L1528" i="1"/>
  <c r="D1528" i="1"/>
  <c r="O1527" i="1"/>
  <c r="M1527" i="1"/>
  <c r="N1527" i="1" s="1"/>
  <c r="L1527" i="1"/>
  <c r="D1527" i="1"/>
  <c r="O1526" i="1"/>
  <c r="N1526" i="1"/>
  <c r="M1526" i="1"/>
  <c r="L1526" i="1"/>
  <c r="D1526" i="1"/>
  <c r="O1525" i="1"/>
  <c r="M1525" i="1"/>
  <c r="N1525" i="1" s="1"/>
  <c r="L1525" i="1"/>
  <c r="D1525" i="1"/>
  <c r="O1524" i="1"/>
  <c r="N1524" i="1"/>
  <c r="M1524" i="1"/>
  <c r="L1524" i="1"/>
  <c r="D1524" i="1"/>
  <c r="N1523" i="1"/>
  <c r="M1523" i="1"/>
  <c r="L1523" i="1"/>
  <c r="H1523" i="1"/>
  <c r="D1523" i="1"/>
  <c r="O1522" i="1"/>
  <c r="N1522" i="1"/>
  <c r="M1522" i="1"/>
  <c r="L1522" i="1"/>
  <c r="D1522" i="1"/>
  <c r="O1521" i="1"/>
  <c r="M1521" i="1"/>
  <c r="N1521" i="1" s="1"/>
  <c r="L1521" i="1"/>
  <c r="G1521" i="1"/>
  <c r="D1521" i="1"/>
  <c r="O1520" i="1"/>
  <c r="N1520" i="1"/>
  <c r="M1520" i="1"/>
  <c r="L1520" i="1"/>
  <c r="D1520" i="1"/>
  <c r="O1519" i="1"/>
  <c r="N1519" i="1"/>
  <c r="M1519" i="1"/>
  <c r="L1519" i="1"/>
  <c r="D1519" i="1"/>
  <c r="O1518" i="1"/>
  <c r="M1518" i="1"/>
  <c r="N1518" i="1" s="1"/>
  <c r="L1518" i="1"/>
  <c r="D1518" i="1"/>
  <c r="O1517" i="1"/>
  <c r="N1517" i="1"/>
  <c r="M1517" i="1"/>
  <c r="L1517" i="1"/>
  <c r="D1517" i="1"/>
  <c r="O1516" i="1"/>
  <c r="M1516" i="1"/>
  <c r="N1516" i="1" s="1"/>
  <c r="L1516" i="1"/>
  <c r="D1516" i="1"/>
  <c r="O1515" i="1"/>
  <c r="N1515" i="1"/>
  <c r="M1515" i="1"/>
  <c r="L1515" i="1"/>
  <c r="D1515" i="1"/>
  <c r="O1514" i="1"/>
  <c r="M1514" i="1"/>
  <c r="N1514" i="1" s="1"/>
  <c r="L1514" i="1"/>
  <c r="D1514" i="1"/>
  <c r="O1513" i="1"/>
  <c r="N1513" i="1"/>
  <c r="M1513" i="1"/>
  <c r="L1513" i="1"/>
  <c r="D1513" i="1"/>
  <c r="O1512" i="1"/>
  <c r="N1512" i="1"/>
  <c r="M1512" i="1"/>
  <c r="L1512" i="1"/>
  <c r="D1512" i="1"/>
  <c r="L1511" i="1"/>
  <c r="H1511" i="1"/>
  <c r="O1511" i="1" s="1"/>
  <c r="D1511" i="1"/>
  <c r="O1510" i="1"/>
  <c r="N1510" i="1"/>
  <c r="M1510" i="1"/>
  <c r="L1510" i="1"/>
  <c r="D1510" i="1"/>
  <c r="O1509" i="1"/>
  <c r="N1509" i="1"/>
  <c r="M1509" i="1"/>
  <c r="L1509" i="1"/>
  <c r="D1509" i="1"/>
  <c r="O1508" i="1"/>
  <c r="N1508" i="1"/>
  <c r="M1508" i="1"/>
  <c r="L1508" i="1"/>
  <c r="D1508" i="1"/>
  <c r="O1507" i="1"/>
  <c r="M1507" i="1"/>
  <c r="N1507" i="1" s="1"/>
  <c r="L1507" i="1"/>
  <c r="D1507" i="1"/>
  <c r="O1506" i="1"/>
  <c r="N1506" i="1"/>
  <c r="M1506" i="1"/>
  <c r="L1506" i="1"/>
  <c r="D1506" i="1"/>
  <c r="O1505" i="1"/>
  <c r="M1505" i="1"/>
  <c r="N1505" i="1" s="1"/>
  <c r="L1505" i="1"/>
  <c r="D1505" i="1"/>
  <c r="O1504" i="1"/>
  <c r="N1504" i="1"/>
  <c r="M1504" i="1"/>
  <c r="L1504" i="1"/>
  <c r="D1504" i="1"/>
  <c r="O1503" i="1"/>
  <c r="M1503" i="1"/>
  <c r="N1503" i="1" s="1"/>
  <c r="L1503" i="1"/>
  <c r="D1503" i="1"/>
  <c r="O1502" i="1"/>
  <c r="N1502" i="1"/>
  <c r="M1502" i="1"/>
  <c r="L1502" i="1"/>
  <c r="D1502" i="1"/>
  <c r="O1501" i="1"/>
  <c r="N1501" i="1"/>
  <c r="M1501" i="1"/>
  <c r="L1501" i="1"/>
  <c r="D1501" i="1"/>
  <c r="O1500" i="1"/>
  <c r="N1500" i="1"/>
  <c r="M1500" i="1"/>
  <c r="L1500" i="1"/>
  <c r="D1500" i="1"/>
  <c r="O1499" i="1"/>
  <c r="M1499" i="1"/>
  <c r="N1499" i="1" s="1"/>
  <c r="L1499" i="1"/>
  <c r="D1499" i="1"/>
  <c r="O1498" i="1"/>
  <c r="N1498" i="1"/>
  <c r="M1498" i="1"/>
  <c r="L1498" i="1"/>
  <c r="D1498" i="1"/>
  <c r="O1497" i="1"/>
  <c r="M1497" i="1"/>
  <c r="N1497" i="1" s="1"/>
  <c r="L1497" i="1"/>
  <c r="D1497" i="1"/>
  <c r="O1496" i="1"/>
  <c r="N1496" i="1"/>
  <c r="M1496" i="1"/>
  <c r="L1496" i="1"/>
  <c r="D1496" i="1"/>
  <c r="O1495" i="1"/>
  <c r="M1495" i="1"/>
  <c r="N1495" i="1" s="1"/>
  <c r="L1495" i="1"/>
  <c r="D1495" i="1"/>
  <c r="O1494" i="1"/>
  <c r="N1494" i="1"/>
  <c r="M1494" i="1"/>
  <c r="L1494" i="1"/>
  <c r="D1494" i="1"/>
  <c r="O1493" i="1"/>
  <c r="N1493" i="1"/>
  <c r="M1493" i="1"/>
  <c r="L1493" i="1"/>
  <c r="D1493" i="1"/>
  <c r="O1492" i="1"/>
  <c r="N1492" i="1"/>
  <c r="M1492" i="1"/>
  <c r="L1492" i="1"/>
  <c r="D1492" i="1"/>
  <c r="O1491" i="1"/>
  <c r="M1491" i="1"/>
  <c r="N1491" i="1" s="1"/>
  <c r="L1491" i="1"/>
  <c r="D1491" i="1"/>
  <c r="M1490" i="1"/>
  <c r="N1490" i="1" s="1"/>
  <c r="L1490" i="1"/>
  <c r="H1490" i="1"/>
  <c r="D1490" i="1"/>
  <c r="N1489" i="1"/>
  <c r="M1489" i="1"/>
  <c r="L1489" i="1"/>
  <c r="H1489" i="1"/>
  <c r="D1489" i="1"/>
  <c r="O1488" i="1"/>
  <c r="N1488" i="1"/>
  <c r="M1488" i="1"/>
  <c r="L1488" i="1"/>
  <c r="D1488" i="1"/>
  <c r="O1487" i="1"/>
  <c r="M1487" i="1"/>
  <c r="N1487" i="1" s="1"/>
  <c r="L1487" i="1"/>
  <c r="D1487" i="1"/>
  <c r="O1486" i="1"/>
  <c r="N1486" i="1"/>
  <c r="M1486" i="1"/>
  <c r="L1486" i="1"/>
  <c r="D1486" i="1"/>
  <c r="O1485" i="1"/>
  <c r="N1485" i="1"/>
  <c r="M1485" i="1"/>
  <c r="L1485" i="1"/>
  <c r="D1485" i="1"/>
  <c r="O1484" i="1"/>
  <c r="N1484" i="1"/>
  <c r="M1484" i="1"/>
  <c r="L1484" i="1"/>
  <c r="D1484" i="1"/>
  <c r="O1483" i="1"/>
  <c r="M1483" i="1"/>
  <c r="N1483" i="1" s="1"/>
  <c r="L1483" i="1"/>
  <c r="D1483" i="1"/>
  <c r="O1482" i="1"/>
  <c r="N1482" i="1"/>
  <c r="M1482" i="1"/>
  <c r="L1482" i="1"/>
  <c r="D1482" i="1"/>
  <c r="O1481" i="1"/>
  <c r="M1481" i="1"/>
  <c r="N1481" i="1" s="1"/>
  <c r="L1481" i="1"/>
  <c r="D1481" i="1"/>
  <c r="O1480" i="1"/>
  <c r="N1480" i="1"/>
  <c r="M1480" i="1"/>
  <c r="L1480" i="1"/>
  <c r="D1480" i="1"/>
  <c r="O1479" i="1"/>
  <c r="M1479" i="1"/>
  <c r="N1479" i="1" s="1"/>
  <c r="L1479" i="1"/>
  <c r="D1479" i="1"/>
  <c r="O1478" i="1"/>
  <c r="N1478" i="1"/>
  <c r="M1478" i="1"/>
  <c r="L1478" i="1"/>
  <c r="D1478" i="1"/>
  <c r="O1477" i="1"/>
  <c r="N1477" i="1"/>
  <c r="M1477" i="1"/>
  <c r="L1477" i="1"/>
  <c r="D1477" i="1"/>
  <c r="O1476" i="1"/>
  <c r="N1476" i="1"/>
  <c r="M1476" i="1"/>
  <c r="L1476" i="1"/>
  <c r="D1476" i="1"/>
  <c r="O1475" i="1"/>
  <c r="M1475" i="1"/>
  <c r="N1475" i="1" s="1"/>
  <c r="L1475" i="1"/>
  <c r="D1475" i="1"/>
  <c r="O1474" i="1"/>
  <c r="N1474" i="1"/>
  <c r="M1474" i="1"/>
  <c r="L1474" i="1"/>
  <c r="D1474" i="1"/>
  <c r="O1473" i="1"/>
  <c r="M1473" i="1"/>
  <c r="N1473" i="1" s="1"/>
  <c r="L1473" i="1"/>
  <c r="D1473" i="1"/>
  <c r="O1472" i="1"/>
  <c r="N1472" i="1"/>
  <c r="M1472" i="1"/>
  <c r="L1472" i="1"/>
  <c r="G1472" i="1"/>
  <c r="D1472" i="1"/>
  <c r="N1471" i="1"/>
  <c r="M1471" i="1"/>
  <c r="L1471" i="1"/>
  <c r="G1471" i="1"/>
  <c r="O1471" i="1" s="1"/>
  <c r="D1471" i="1"/>
  <c r="O1470" i="1"/>
  <c r="N1470" i="1"/>
  <c r="M1470" i="1"/>
  <c r="L1470" i="1"/>
  <c r="D1470" i="1"/>
  <c r="O1469" i="1"/>
  <c r="M1469" i="1"/>
  <c r="N1469" i="1" s="1"/>
  <c r="L1469" i="1"/>
  <c r="G1469" i="1"/>
  <c r="D1469" i="1"/>
  <c r="O1468" i="1"/>
  <c r="N1468" i="1"/>
  <c r="M1468" i="1"/>
  <c r="L1468" i="1"/>
  <c r="D1468" i="1"/>
  <c r="O1467" i="1"/>
  <c r="N1467" i="1"/>
  <c r="M1467" i="1"/>
  <c r="L1467" i="1"/>
  <c r="D1467" i="1"/>
  <c r="O1466" i="1"/>
  <c r="M1466" i="1"/>
  <c r="N1466" i="1" s="1"/>
  <c r="L1466" i="1"/>
  <c r="D1466" i="1"/>
  <c r="O1465" i="1"/>
  <c r="N1465" i="1"/>
  <c r="M1465" i="1"/>
  <c r="L1465" i="1"/>
  <c r="D1465" i="1"/>
  <c r="O1464" i="1"/>
  <c r="M1464" i="1"/>
  <c r="N1464" i="1" s="1"/>
  <c r="L1464" i="1"/>
  <c r="D1464" i="1"/>
  <c r="O1463" i="1"/>
  <c r="N1463" i="1"/>
  <c r="M1463" i="1"/>
  <c r="L1463" i="1"/>
  <c r="D1463" i="1"/>
  <c r="O1462" i="1"/>
  <c r="M1462" i="1"/>
  <c r="N1462" i="1" s="1"/>
  <c r="L1462" i="1"/>
  <c r="D1462" i="1"/>
  <c r="O1461" i="1"/>
  <c r="N1461" i="1"/>
  <c r="M1461" i="1"/>
  <c r="L1461" i="1"/>
  <c r="D1461" i="1"/>
  <c r="O1460" i="1"/>
  <c r="N1460" i="1"/>
  <c r="M1460" i="1"/>
  <c r="L1460" i="1"/>
  <c r="D1460" i="1"/>
  <c r="O1459" i="1"/>
  <c r="N1459" i="1"/>
  <c r="M1459" i="1"/>
  <c r="L1459" i="1"/>
  <c r="D1459" i="1"/>
  <c r="O1458" i="1"/>
  <c r="M1458" i="1"/>
  <c r="N1458" i="1" s="1"/>
  <c r="L1458" i="1"/>
  <c r="D1458" i="1"/>
  <c r="O1457" i="1"/>
  <c r="N1457" i="1"/>
  <c r="M1457" i="1"/>
  <c r="L1457" i="1"/>
  <c r="D1457" i="1"/>
  <c r="O1456" i="1"/>
  <c r="M1456" i="1"/>
  <c r="N1456" i="1" s="1"/>
  <c r="L1456" i="1"/>
  <c r="D1456" i="1"/>
  <c r="O1455" i="1"/>
  <c r="N1455" i="1"/>
  <c r="M1455" i="1"/>
  <c r="L1455" i="1"/>
  <c r="D1455" i="1"/>
  <c r="O1454" i="1"/>
  <c r="M1454" i="1"/>
  <c r="N1454" i="1" s="1"/>
  <c r="L1454" i="1"/>
  <c r="D1454" i="1"/>
  <c r="O1453" i="1"/>
  <c r="N1453" i="1"/>
  <c r="M1453" i="1"/>
  <c r="L1453" i="1"/>
  <c r="D1453" i="1"/>
  <c r="O1452" i="1"/>
  <c r="N1452" i="1"/>
  <c r="M1452" i="1"/>
  <c r="L1452" i="1"/>
  <c r="D1452" i="1"/>
  <c r="O1451" i="1"/>
  <c r="N1451" i="1"/>
  <c r="M1451" i="1"/>
  <c r="L1451" i="1"/>
  <c r="D1451" i="1"/>
  <c r="O1450" i="1"/>
  <c r="M1450" i="1"/>
  <c r="N1450" i="1" s="1"/>
  <c r="L1450" i="1"/>
  <c r="D1450" i="1"/>
  <c r="O1449" i="1"/>
  <c r="N1449" i="1"/>
  <c r="M1449" i="1"/>
  <c r="L1449" i="1"/>
  <c r="D1449" i="1"/>
  <c r="O1448" i="1"/>
  <c r="M1448" i="1"/>
  <c r="N1448" i="1" s="1"/>
  <c r="L1448" i="1"/>
  <c r="D1448" i="1"/>
  <c r="O1447" i="1"/>
  <c r="N1447" i="1"/>
  <c r="M1447" i="1"/>
  <c r="L1447" i="1"/>
  <c r="D1447" i="1"/>
  <c r="O1446" i="1"/>
  <c r="M1446" i="1"/>
  <c r="N1446" i="1" s="1"/>
  <c r="L1446" i="1"/>
  <c r="D1446" i="1"/>
  <c r="O1445" i="1"/>
  <c r="N1445" i="1"/>
  <c r="M1445" i="1"/>
  <c r="L1445" i="1"/>
  <c r="D1445" i="1"/>
  <c r="N1444" i="1"/>
  <c r="M1444" i="1"/>
  <c r="L1444" i="1"/>
  <c r="H1444" i="1"/>
  <c r="D1444" i="1"/>
  <c r="O1443" i="1"/>
  <c r="N1443" i="1"/>
  <c r="M1443" i="1"/>
  <c r="L1443" i="1"/>
  <c r="D1443" i="1"/>
  <c r="O1442" i="1"/>
  <c r="M1442" i="1"/>
  <c r="N1442" i="1" s="1"/>
  <c r="L1442" i="1"/>
  <c r="D1442" i="1"/>
  <c r="O1441" i="1"/>
  <c r="N1441" i="1"/>
  <c r="M1441" i="1"/>
  <c r="L1441" i="1"/>
  <c r="D1441" i="1"/>
  <c r="O1440" i="1"/>
  <c r="M1440" i="1"/>
  <c r="N1440" i="1" s="1"/>
  <c r="L1440" i="1"/>
  <c r="D1440" i="1"/>
  <c r="O1439" i="1"/>
  <c r="N1439" i="1"/>
  <c r="M1439" i="1"/>
  <c r="L1439" i="1"/>
  <c r="D1439" i="1"/>
  <c r="O1438" i="1"/>
  <c r="M1438" i="1"/>
  <c r="N1438" i="1" s="1"/>
  <c r="L1438" i="1"/>
  <c r="D1438" i="1"/>
  <c r="O1437" i="1"/>
  <c r="P1437" i="1" s="1"/>
  <c r="M1437" i="1"/>
  <c r="N1437" i="1" s="1"/>
  <c r="L1437" i="1"/>
  <c r="G1437" i="1"/>
  <c r="O1436" i="1"/>
  <c r="N1436" i="1"/>
  <c r="M1436" i="1"/>
  <c r="L1436" i="1"/>
  <c r="D1436" i="1"/>
  <c r="O1435" i="1"/>
  <c r="M1435" i="1"/>
  <c r="N1435" i="1" s="1"/>
  <c r="L1435" i="1"/>
  <c r="O1434" i="1"/>
  <c r="M1434" i="1"/>
  <c r="N1434" i="1" s="1"/>
  <c r="L1434" i="1"/>
  <c r="D1434" i="1"/>
  <c r="O1433" i="1"/>
  <c r="N1433" i="1"/>
  <c r="M1433" i="1"/>
  <c r="L1433" i="1"/>
  <c r="D1433" i="1"/>
  <c r="O1432" i="1"/>
  <c r="M1432" i="1"/>
  <c r="N1432" i="1" s="1"/>
  <c r="L1432" i="1"/>
  <c r="D1432" i="1"/>
  <c r="O1431" i="1"/>
  <c r="N1431" i="1"/>
  <c r="M1431" i="1"/>
  <c r="L1431" i="1"/>
  <c r="D1431" i="1"/>
  <c r="O1430" i="1"/>
  <c r="M1430" i="1"/>
  <c r="N1430" i="1" s="1"/>
  <c r="L1430" i="1"/>
  <c r="D1430" i="1"/>
  <c r="O1429" i="1"/>
  <c r="N1429" i="1"/>
  <c r="M1429" i="1"/>
  <c r="L1429" i="1"/>
  <c r="D1429" i="1"/>
  <c r="O1428" i="1"/>
  <c r="N1428" i="1"/>
  <c r="M1428" i="1"/>
  <c r="L1428" i="1"/>
  <c r="D1428" i="1"/>
  <c r="O1427" i="1"/>
  <c r="N1427" i="1"/>
  <c r="M1427" i="1"/>
  <c r="L1427" i="1"/>
  <c r="D1427" i="1"/>
  <c r="O1426" i="1"/>
  <c r="M1426" i="1"/>
  <c r="N1426" i="1" s="1"/>
  <c r="L1426" i="1"/>
  <c r="D1426" i="1"/>
  <c r="O1425" i="1"/>
  <c r="N1425" i="1"/>
  <c r="M1425" i="1"/>
  <c r="L1425" i="1"/>
  <c r="D1425" i="1"/>
  <c r="O1424" i="1"/>
  <c r="M1424" i="1"/>
  <c r="N1424" i="1" s="1"/>
  <c r="L1424" i="1"/>
  <c r="D1424" i="1"/>
  <c r="O1423" i="1"/>
  <c r="N1423" i="1"/>
  <c r="M1423" i="1"/>
  <c r="L1423" i="1"/>
  <c r="D1423" i="1"/>
  <c r="O1422" i="1"/>
  <c r="M1422" i="1"/>
  <c r="N1422" i="1" s="1"/>
  <c r="L1422" i="1"/>
  <c r="D1422" i="1"/>
  <c r="O1421" i="1"/>
  <c r="N1421" i="1"/>
  <c r="M1421" i="1"/>
  <c r="L1421" i="1"/>
  <c r="D1421" i="1"/>
  <c r="O1420" i="1"/>
  <c r="N1420" i="1"/>
  <c r="M1420" i="1"/>
  <c r="L1420" i="1"/>
  <c r="D1420" i="1"/>
  <c r="O1419" i="1"/>
  <c r="N1419" i="1"/>
  <c r="M1419" i="1"/>
  <c r="L1419" i="1"/>
  <c r="D1419" i="1"/>
  <c r="O1418" i="1"/>
  <c r="M1418" i="1"/>
  <c r="N1418" i="1" s="1"/>
  <c r="L1418" i="1"/>
  <c r="D1418" i="1"/>
  <c r="O1417" i="1"/>
  <c r="N1417" i="1"/>
  <c r="M1417" i="1"/>
  <c r="L1417" i="1"/>
  <c r="D1417" i="1"/>
  <c r="O1416" i="1"/>
  <c r="M1416" i="1"/>
  <c r="N1416" i="1" s="1"/>
  <c r="L1416" i="1"/>
  <c r="D1416" i="1"/>
  <c r="O1415" i="1"/>
  <c r="N1415" i="1"/>
  <c r="M1415" i="1"/>
  <c r="L1415" i="1"/>
  <c r="D1415" i="1"/>
  <c r="O1414" i="1"/>
  <c r="M1414" i="1"/>
  <c r="N1414" i="1" s="1"/>
  <c r="L1414" i="1"/>
  <c r="D1414" i="1"/>
  <c r="O1413" i="1"/>
  <c r="N1413" i="1"/>
  <c r="M1413" i="1"/>
  <c r="L1413" i="1"/>
  <c r="D1413" i="1"/>
  <c r="O1412" i="1"/>
  <c r="N1412" i="1"/>
  <c r="M1412" i="1"/>
  <c r="L1412" i="1"/>
  <c r="D1412" i="1"/>
  <c r="O1411" i="1"/>
  <c r="N1411" i="1"/>
  <c r="M1411" i="1"/>
  <c r="L1411" i="1"/>
  <c r="D1411" i="1"/>
  <c r="O1410" i="1"/>
  <c r="M1410" i="1"/>
  <c r="N1410" i="1" s="1"/>
  <c r="L1410" i="1"/>
  <c r="H1410" i="1"/>
  <c r="D1410" i="1"/>
  <c r="O1409" i="1"/>
  <c r="N1409" i="1"/>
  <c r="M1409" i="1"/>
  <c r="L1409" i="1"/>
  <c r="D1409" i="1"/>
  <c r="O1408" i="1"/>
  <c r="N1408" i="1"/>
  <c r="M1408" i="1"/>
  <c r="L1408" i="1"/>
  <c r="D1408" i="1"/>
  <c r="O1407" i="1"/>
  <c r="M1407" i="1"/>
  <c r="N1407" i="1" s="1"/>
  <c r="L1407" i="1"/>
  <c r="G1407" i="1"/>
  <c r="D1407" i="1"/>
  <c r="O1406" i="1"/>
  <c r="N1406" i="1"/>
  <c r="M1406" i="1"/>
  <c r="L1406" i="1"/>
  <c r="D1406" i="1"/>
  <c r="O1405" i="1"/>
  <c r="N1405" i="1"/>
  <c r="M1405" i="1"/>
  <c r="L1405" i="1"/>
  <c r="D1405" i="1"/>
  <c r="O1404" i="1"/>
  <c r="M1404" i="1"/>
  <c r="N1404" i="1" s="1"/>
  <c r="L1404" i="1"/>
  <c r="D1404" i="1"/>
  <c r="O1403" i="1"/>
  <c r="N1403" i="1"/>
  <c r="M1403" i="1"/>
  <c r="L1403" i="1"/>
  <c r="D1403" i="1"/>
  <c r="O1402" i="1"/>
  <c r="M1402" i="1"/>
  <c r="N1402" i="1" s="1"/>
  <c r="L1402" i="1"/>
  <c r="D1402" i="1"/>
  <c r="O1401" i="1"/>
  <c r="N1401" i="1"/>
  <c r="M1401" i="1"/>
  <c r="L1401" i="1"/>
  <c r="D1401" i="1"/>
  <c r="O1400" i="1"/>
  <c r="P1400" i="1" s="1"/>
  <c r="Q1400" i="1" s="1"/>
  <c r="N1400" i="1"/>
  <c r="M1400" i="1"/>
  <c r="L1400" i="1"/>
  <c r="D1400" i="1"/>
  <c r="P1399" i="1"/>
  <c r="Q1399" i="1" s="1"/>
  <c r="O1399" i="1"/>
  <c r="N1399" i="1"/>
  <c r="M1399" i="1"/>
  <c r="L1399" i="1"/>
  <c r="D1399" i="1"/>
  <c r="O1398" i="1"/>
  <c r="P1398" i="1" s="1"/>
  <c r="Q1398" i="1" s="1"/>
  <c r="M1398" i="1"/>
  <c r="N1398" i="1" s="1"/>
  <c r="L1398" i="1"/>
  <c r="O1397" i="1"/>
  <c r="P1397" i="1" s="1"/>
  <c r="Q1397" i="1" s="1"/>
  <c r="M1397" i="1"/>
  <c r="N1397" i="1" s="1"/>
  <c r="L1397" i="1"/>
  <c r="O1396" i="1"/>
  <c r="N1396" i="1"/>
  <c r="M1396" i="1"/>
  <c r="L1396" i="1"/>
  <c r="D1396" i="1"/>
  <c r="O1395" i="1"/>
  <c r="N1395" i="1"/>
  <c r="M1395" i="1"/>
  <c r="L1395" i="1"/>
  <c r="D1395" i="1"/>
  <c r="O1394" i="1"/>
  <c r="M1394" i="1"/>
  <c r="N1394" i="1" s="1"/>
  <c r="L1394" i="1"/>
  <c r="D1394" i="1"/>
  <c r="O1393" i="1"/>
  <c r="N1393" i="1"/>
  <c r="M1393" i="1"/>
  <c r="L1393" i="1"/>
  <c r="D1393" i="1"/>
  <c r="O1392" i="1"/>
  <c r="M1392" i="1"/>
  <c r="N1392" i="1" s="1"/>
  <c r="L1392" i="1"/>
  <c r="D1392" i="1"/>
  <c r="O1391" i="1"/>
  <c r="N1391" i="1"/>
  <c r="M1391" i="1"/>
  <c r="L1391" i="1"/>
  <c r="D1391" i="1"/>
  <c r="O1390" i="1"/>
  <c r="M1390" i="1"/>
  <c r="N1390" i="1" s="1"/>
  <c r="L1390" i="1"/>
  <c r="D1390" i="1"/>
  <c r="O1389" i="1"/>
  <c r="N1389" i="1"/>
  <c r="M1389" i="1"/>
  <c r="L1389" i="1"/>
  <c r="D1389" i="1"/>
  <c r="O1388" i="1"/>
  <c r="N1388" i="1"/>
  <c r="M1388" i="1"/>
  <c r="L1388" i="1"/>
  <c r="O1387" i="1"/>
  <c r="M1387" i="1"/>
  <c r="N1387" i="1" s="1"/>
  <c r="L1387" i="1"/>
  <c r="D1387" i="1"/>
  <c r="O1386" i="1"/>
  <c r="N1386" i="1"/>
  <c r="M1386" i="1"/>
  <c r="L1386" i="1"/>
  <c r="D1386" i="1"/>
  <c r="O1385" i="1"/>
  <c r="M1385" i="1"/>
  <c r="N1385" i="1" s="1"/>
  <c r="L1385" i="1"/>
  <c r="D1385" i="1"/>
  <c r="O1384" i="1"/>
  <c r="N1384" i="1"/>
  <c r="M1384" i="1"/>
  <c r="L1384" i="1"/>
  <c r="D1384" i="1"/>
  <c r="O1383" i="1"/>
  <c r="N1383" i="1"/>
  <c r="M1383" i="1"/>
  <c r="L1383" i="1"/>
  <c r="O1382" i="1"/>
  <c r="M1382" i="1"/>
  <c r="N1382" i="1" s="1"/>
  <c r="L1382" i="1"/>
  <c r="O1381" i="1"/>
  <c r="N1381" i="1"/>
  <c r="M1381" i="1"/>
  <c r="L1381" i="1"/>
  <c r="O1380" i="1"/>
  <c r="P1380" i="1" s="1"/>
  <c r="Q1380" i="1" s="1"/>
  <c r="M1380" i="1"/>
  <c r="N1380" i="1" s="1"/>
  <c r="L1380" i="1"/>
  <c r="D1380" i="1"/>
  <c r="O1379" i="1"/>
  <c r="N1379" i="1"/>
  <c r="M1379" i="1"/>
  <c r="L1379" i="1"/>
  <c r="D1379" i="1"/>
  <c r="P1378" i="1"/>
  <c r="O1378" i="1"/>
  <c r="N1378" i="1"/>
  <c r="M1378" i="1"/>
  <c r="L1378" i="1"/>
  <c r="D1378" i="1"/>
  <c r="O1377" i="1"/>
  <c r="P1377" i="1" s="1"/>
  <c r="Q1377" i="1" s="1"/>
  <c r="N1377" i="1"/>
  <c r="M1377" i="1"/>
  <c r="L1377" i="1"/>
  <c r="D1377" i="1"/>
  <c r="P1376" i="1"/>
  <c r="Q1376" i="1" s="1"/>
  <c r="O1376" i="1"/>
  <c r="N1376" i="1"/>
  <c r="M1376" i="1"/>
  <c r="L1376" i="1"/>
  <c r="D1376" i="1"/>
  <c r="O1375" i="1"/>
  <c r="P1375" i="1" s="1"/>
  <c r="Q1375" i="1" s="1"/>
  <c r="M1375" i="1"/>
  <c r="N1375" i="1" s="1"/>
  <c r="L1375" i="1"/>
  <c r="D1375" i="1"/>
  <c r="O1374" i="1"/>
  <c r="N1374" i="1"/>
  <c r="M1374" i="1"/>
  <c r="L1374" i="1"/>
  <c r="D1374" i="1"/>
  <c r="O1373" i="1"/>
  <c r="N1373" i="1"/>
  <c r="M1373" i="1"/>
  <c r="L1373" i="1"/>
  <c r="O1372" i="1"/>
  <c r="M1372" i="1"/>
  <c r="N1372" i="1" s="1"/>
  <c r="L1372" i="1"/>
  <c r="Q1371" i="1"/>
  <c r="P1371" i="1"/>
  <c r="O1371" i="1"/>
  <c r="M1371" i="1"/>
  <c r="N1371" i="1" s="1"/>
  <c r="L1371" i="1"/>
  <c r="O1370" i="1"/>
  <c r="M1370" i="1"/>
  <c r="N1370" i="1" s="1"/>
  <c r="L1370" i="1"/>
  <c r="D1370" i="1"/>
  <c r="M1369" i="1"/>
  <c r="N1369" i="1" s="1"/>
  <c r="L1369" i="1"/>
  <c r="H1369" i="1"/>
  <c r="O1368" i="1"/>
  <c r="N1368" i="1"/>
  <c r="M1368" i="1"/>
  <c r="L1368" i="1"/>
  <c r="P1367" i="1"/>
  <c r="Q1367" i="1" s="1"/>
  <c r="O1367" i="1"/>
  <c r="N1367" i="1"/>
  <c r="M1367" i="1"/>
  <c r="L1367" i="1"/>
  <c r="Q1366" i="1"/>
  <c r="P1366" i="1"/>
  <c r="O1366" i="1"/>
  <c r="N1366" i="1"/>
  <c r="M1366" i="1"/>
  <c r="L1366" i="1"/>
  <c r="O1365" i="1"/>
  <c r="N1365" i="1"/>
  <c r="M1365" i="1"/>
  <c r="L1365" i="1"/>
  <c r="D1365" i="1"/>
  <c r="O1364" i="1"/>
  <c r="M1364" i="1"/>
  <c r="N1364" i="1" s="1"/>
  <c r="L1364" i="1"/>
  <c r="O1363" i="1"/>
  <c r="N1363" i="1"/>
  <c r="M1363" i="1"/>
  <c r="L1363" i="1"/>
  <c r="D1363" i="1"/>
  <c r="P1362" i="1"/>
  <c r="Q1362" i="1" s="1"/>
  <c r="O1362" i="1"/>
  <c r="N1362" i="1"/>
  <c r="M1362" i="1"/>
  <c r="L1362" i="1"/>
  <c r="D1362" i="1"/>
  <c r="O1361" i="1"/>
  <c r="M1361" i="1"/>
  <c r="N1361" i="1" s="1"/>
  <c r="L1361" i="1"/>
  <c r="D1361" i="1"/>
  <c r="O1360" i="1"/>
  <c r="N1360" i="1"/>
  <c r="M1360" i="1"/>
  <c r="L1360" i="1"/>
  <c r="D1360" i="1"/>
  <c r="O1359" i="1"/>
  <c r="M1359" i="1"/>
  <c r="N1359" i="1" s="1"/>
  <c r="L1359" i="1"/>
  <c r="D1359" i="1"/>
  <c r="O1358" i="1"/>
  <c r="N1358" i="1"/>
  <c r="M1358" i="1"/>
  <c r="L1358" i="1"/>
  <c r="D1358" i="1"/>
  <c r="O1357" i="1"/>
  <c r="N1357" i="1"/>
  <c r="M1357" i="1"/>
  <c r="L1357" i="1"/>
  <c r="D1357" i="1"/>
  <c r="O1356" i="1"/>
  <c r="N1356" i="1"/>
  <c r="M1356" i="1"/>
  <c r="L1356" i="1"/>
  <c r="D1356" i="1"/>
  <c r="O1355" i="1"/>
  <c r="M1355" i="1"/>
  <c r="N1355" i="1" s="1"/>
  <c r="L1355" i="1"/>
  <c r="D1355" i="1"/>
  <c r="O1354" i="1"/>
  <c r="N1354" i="1"/>
  <c r="M1354" i="1"/>
  <c r="L1354" i="1"/>
  <c r="D1354" i="1"/>
  <c r="O1353" i="1"/>
  <c r="M1353" i="1"/>
  <c r="N1353" i="1" s="1"/>
  <c r="L1353" i="1"/>
  <c r="D1353" i="1"/>
  <c r="O1352" i="1"/>
  <c r="N1352" i="1"/>
  <c r="M1352" i="1"/>
  <c r="L1352" i="1"/>
  <c r="D1352" i="1"/>
  <c r="O1351" i="1"/>
  <c r="M1351" i="1"/>
  <c r="N1351" i="1" s="1"/>
  <c r="L1351" i="1"/>
  <c r="D1351" i="1"/>
  <c r="O1350" i="1"/>
  <c r="N1350" i="1"/>
  <c r="M1350" i="1"/>
  <c r="L1350" i="1"/>
  <c r="D1350" i="1"/>
  <c r="O1349" i="1"/>
  <c r="N1349" i="1"/>
  <c r="M1349" i="1"/>
  <c r="L1349" i="1"/>
  <c r="D1349" i="1"/>
  <c r="O1348" i="1"/>
  <c r="N1348" i="1"/>
  <c r="M1348" i="1"/>
  <c r="L1348" i="1"/>
  <c r="D1348" i="1"/>
  <c r="O1347" i="1"/>
  <c r="M1347" i="1"/>
  <c r="N1347" i="1" s="1"/>
  <c r="L1347" i="1"/>
  <c r="D1347" i="1"/>
  <c r="O1346" i="1"/>
  <c r="N1346" i="1"/>
  <c r="M1346" i="1"/>
  <c r="L1346" i="1"/>
  <c r="D1346" i="1"/>
  <c r="O1345" i="1"/>
  <c r="M1345" i="1"/>
  <c r="N1345" i="1" s="1"/>
  <c r="L1345" i="1"/>
  <c r="D1345" i="1"/>
  <c r="O1344" i="1"/>
  <c r="N1344" i="1"/>
  <c r="M1344" i="1"/>
  <c r="L1344" i="1"/>
  <c r="D1344" i="1"/>
  <c r="O1343" i="1"/>
  <c r="M1343" i="1"/>
  <c r="N1343" i="1" s="1"/>
  <c r="L1343" i="1"/>
  <c r="D1343" i="1"/>
  <c r="O1342" i="1"/>
  <c r="N1342" i="1"/>
  <c r="M1342" i="1"/>
  <c r="L1342" i="1"/>
  <c r="D1342" i="1"/>
  <c r="O1341" i="1"/>
  <c r="N1341" i="1"/>
  <c r="M1341" i="1"/>
  <c r="L1341" i="1"/>
  <c r="D1341" i="1"/>
  <c r="O1340" i="1"/>
  <c r="N1340" i="1"/>
  <c r="M1340" i="1"/>
  <c r="L1340" i="1"/>
  <c r="D1340" i="1"/>
  <c r="O1339" i="1"/>
  <c r="M1339" i="1"/>
  <c r="N1339" i="1" s="1"/>
  <c r="L1339" i="1"/>
  <c r="D1339" i="1"/>
  <c r="O1338" i="1"/>
  <c r="N1338" i="1"/>
  <c r="M1338" i="1"/>
  <c r="L1338" i="1"/>
  <c r="D1338" i="1"/>
  <c r="O1337" i="1"/>
  <c r="M1337" i="1"/>
  <c r="N1337" i="1" s="1"/>
  <c r="L1337" i="1"/>
  <c r="D1337" i="1"/>
  <c r="O1336" i="1"/>
  <c r="N1336" i="1"/>
  <c r="M1336" i="1"/>
  <c r="L1336" i="1"/>
  <c r="O1335" i="1"/>
  <c r="N1335" i="1"/>
  <c r="M1335" i="1"/>
  <c r="L1335" i="1"/>
  <c r="D1335" i="1"/>
  <c r="O1334" i="1"/>
  <c r="M1334" i="1"/>
  <c r="N1334" i="1" s="1"/>
  <c r="L1334" i="1"/>
  <c r="D1334" i="1"/>
  <c r="O1333" i="1"/>
  <c r="N1333" i="1"/>
  <c r="M1333" i="1"/>
  <c r="L1333" i="1"/>
  <c r="D1333" i="1"/>
  <c r="O1332" i="1"/>
  <c r="M1332" i="1"/>
  <c r="N1332" i="1" s="1"/>
  <c r="L1332" i="1"/>
  <c r="D1332" i="1"/>
  <c r="O1331" i="1"/>
  <c r="N1331" i="1"/>
  <c r="M1331" i="1"/>
  <c r="L1331" i="1"/>
  <c r="D1331" i="1"/>
  <c r="O1330" i="1"/>
  <c r="M1330" i="1"/>
  <c r="N1330" i="1" s="1"/>
  <c r="L1330" i="1"/>
  <c r="D1330" i="1"/>
  <c r="O1329" i="1"/>
  <c r="N1329" i="1"/>
  <c r="M1329" i="1"/>
  <c r="L1329" i="1"/>
  <c r="D1329" i="1"/>
  <c r="O1328" i="1"/>
  <c r="N1328" i="1"/>
  <c r="M1328" i="1"/>
  <c r="L1328" i="1"/>
  <c r="D1328" i="1"/>
  <c r="O1327" i="1"/>
  <c r="N1327" i="1"/>
  <c r="M1327" i="1"/>
  <c r="L1327" i="1"/>
  <c r="D1327" i="1"/>
  <c r="O1326" i="1"/>
  <c r="M1326" i="1"/>
  <c r="N1326" i="1" s="1"/>
  <c r="L1326" i="1"/>
  <c r="D1326" i="1"/>
  <c r="O1325" i="1"/>
  <c r="N1325" i="1"/>
  <c r="M1325" i="1"/>
  <c r="L1325" i="1"/>
  <c r="D1325" i="1"/>
  <c r="O1324" i="1"/>
  <c r="M1324" i="1"/>
  <c r="N1324" i="1" s="1"/>
  <c r="L1324" i="1"/>
  <c r="D1324" i="1"/>
  <c r="O1323" i="1"/>
  <c r="N1323" i="1"/>
  <c r="M1323" i="1"/>
  <c r="L1323" i="1"/>
  <c r="D1323" i="1"/>
  <c r="O1322" i="1"/>
  <c r="M1322" i="1"/>
  <c r="N1322" i="1" s="1"/>
  <c r="L1322" i="1"/>
  <c r="D1322" i="1"/>
  <c r="O1321" i="1"/>
  <c r="N1321" i="1"/>
  <c r="M1321" i="1"/>
  <c r="L1321" i="1"/>
  <c r="D1321" i="1"/>
  <c r="O1320" i="1"/>
  <c r="N1320" i="1"/>
  <c r="M1320" i="1"/>
  <c r="L1320" i="1"/>
  <c r="D1320" i="1"/>
  <c r="O1319" i="1"/>
  <c r="N1319" i="1"/>
  <c r="M1319" i="1"/>
  <c r="L1319" i="1"/>
  <c r="D1319" i="1"/>
  <c r="L1318" i="1"/>
  <c r="H1318" i="1"/>
  <c r="M1318" i="1" s="1"/>
  <c r="N1318" i="1" s="1"/>
  <c r="D1318" i="1"/>
  <c r="P1317" i="1"/>
  <c r="Q1317" i="1" s="1"/>
  <c r="O1317" i="1"/>
  <c r="N1317" i="1"/>
  <c r="M1317" i="1"/>
  <c r="L1317" i="1"/>
  <c r="D1317" i="1"/>
  <c r="O1316" i="1"/>
  <c r="P1316" i="1" s="1"/>
  <c r="Q1316" i="1" s="1"/>
  <c r="N1316" i="1"/>
  <c r="M1316" i="1"/>
  <c r="L1316" i="1"/>
  <c r="D1316" i="1"/>
  <c r="P1315" i="1"/>
  <c r="Q1315" i="1" s="1"/>
  <c r="O1315" i="1"/>
  <c r="N1315" i="1"/>
  <c r="M1315" i="1"/>
  <c r="L1315" i="1"/>
  <c r="D1315" i="1"/>
  <c r="O1314" i="1"/>
  <c r="M1314" i="1"/>
  <c r="N1314" i="1" s="1"/>
  <c r="L1314" i="1"/>
  <c r="D1314" i="1"/>
  <c r="O1313" i="1"/>
  <c r="N1313" i="1"/>
  <c r="M1313" i="1"/>
  <c r="L1313" i="1"/>
  <c r="D1313" i="1"/>
  <c r="O1312" i="1"/>
  <c r="M1312" i="1"/>
  <c r="N1312" i="1" s="1"/>
  <c r="L1312" i="1"/>
  <c r="D1312" i="1"/>
  <c r="O1311" i="1"/>
  <c r="N1311" i="1"/>
  <c r="M1311" i="1"/>
  <c r="L1311" i="1"/>
  <c r="G1311" i="1"/>
  <c r="D1311" i="1"/>
  <c r="O1310" i="1"/>
  <c r="N1310" i="1"/>
  <c r="M1310" i="1"/>
  <c r="L1310" i="1"/>
  <c r="D1310" i="1"/>
  <c r="O1309" i="1"/>
  <c r="M1309" i="1"/>
  <c r="N1309" i="1" s="1"/>
  <c r="L1309" i="1"/>
  <c r="D1309" i="1"/>
  <c r="O1308" i="1"/>
  <c r="N1308" i="1"/>
  <c r="M1308" i="1"/>
  <c r="L1308" i="1"/>
  <c r="D1308" i="1"/>
  <c r="O1307" i="1"/>
  <c r="N1307" i="1"/>
  <c r="M1307" i="1"/>
  <c r="L1307" i="1"/>
  <c r="D1307" i="1"/>
  <c r="O1306" i="1"/>
  <c r="N1306" i="1"/>
  <c r="M1306" i="1"/>
  <c r="L1306" i="1"/>
  <c r="D1306" i="1"/>
  <c r="O1305" i="1"/>
  <c r="M1305" i="1"/>
  <c r="N1305" i="1" s="1"/>
  <c r="L1305" i="1"/>
  <c r="D1305" i="1"/>
  <c r="O1304" i="1"/>
  <c r="N1304" i="1"/>
  <c r="M1304" i="1"/>
  <c r="L1304" i="1"/>
  <c r="D1304" i="1"/>
  <c r="O1303" i="1"/>
  <c r="M1303" i="1"/>
  <c r="N1303" i="1" s="1"/>
  <c r="L1303" i="1"/>
  <c r="D1303" i="1"/>
  <c r="O1302" i="1"/>
  <c r="N1302" i="1"/>
  <c r="M1302" i="1"/>
  <c r="L1302" i="1"/>
  <c r="D1302" i="1"/>
  <c r="O1301" i="1"/>
  <c r="M1301" i="1"/>
  <c r="N1301" i="1" s="1"/>
  <c r="L1301" i="1"/>
  <c r="D1301" i="1"/>
  <c r="O1300" i="1"/>
  <c r="N1300" i="1"/>
  <c r="M1300" i="1"/>
  <c r="L1300" i="1"/>
  <c r="D1300" i="1"/>
  <c r="P1299" i="1"/>
  <c r="O1299" i="1"/>
  <c r="N1299" i="1"/>
  <c r="M1299" i="1"/>
  <c r="L1299" i="1"/>
  <c r="D1299" i="1"/>
  <c r="N1298" i="1"/>
  <c r="M1298" i="1"/>
  <c r="L1298" i="1"/>
  <c r="H1298" i="1"/>
  <c r="P1298" i="1" s="1"/>
  <c r="Q1298" i="1" s="1"/>
  <c r="D1298" i="1"/>
  <c r="L1297" i="1"/>
  <c r="H1297" i="1"/>
  <c r="M1297" i="1" s="1"/>
  <c r="N1297" i="1" s="1"/>
  <c r="D1297" i="1"/>
  <c r="O1296" i="1"/>
  <c r="M1296" i="1"/>
  <c r="N1296" i="1" s="1"/>
  <c r="L1296" i="1"/>
  <c r="D1296" i="1"/>
  <c r="O1295" i="1"/>
  <c r="N1295" i="1"/>
  <c r="M1295" i="1"/>
  <c r="L1295" i="1"/>
  <c r="D1295" i="1"/>
  <c r="O1294" i="1"/>
  <c r="M1294" i="1"/>
  <c r="N1294" i="1" s="1"/>
  <c r="L1294" i="1"/>
  <c r="D1294" i="1"/>
  <c r="O1293" i="1"/>
  <c r="N1293" i="1"/>
  <c r="M1293" i="1"/>
  <c r="L1293" i="1"/>
  <c r="D1293" i="1"/>
  <c r="O1292" i="1"/>
  <c r="M1292" i="1"/>
  <c r="N1292" i="1" s="1"/>
  <c r="L1292" i="1"/>
  <c r="D1292" i="1"/>
  <c r="O1291" i="1"/>
  <c r="N1291" i="1"/>
  <c r="M1291" i="1"/>
  <c r="L1291" i="1"/>
  <c r="O1290" i="1"/>
  <c r="N1290" i="1"/>
  <c r="M1290" i="1"/>
  <c r="L1290" i="1"/>
  <c r="D1290" i="1"/>
  <c r="N1289" i="1"/>
  <c r="M1289" i="1"/>
  <c r="L1289" i="1"/>
  <c r="H1289" i="1"/>
  <c r="D1289" i="1"/>
  <c r="Q1288" i="1"/>
  <c r="P1288" i="1"/>
  <c r="O1288" i="1"/>
  <c r="N1288" i="1"/>
  <c r="M1288" i="1"/>
  <c r="L1288" i="1"/>
  <c r="D1288" i="1"/>
  <c r="O1287" i="1"/>
  <c r="N1287" i="1"/>
  <c r="M1287" i="1"/>
  <c r="L1287" i="1"/>
  <c r="O1286" i="1"/>
  <c r="M1286" i="1"/>
  <c r="N1286" i="1" s="1"/>
  <c r="L1286" i="1"/>
  <c r="Q1285" i="1"/>
  <c r="P1285" i="1"/>
  <c r="O1285" i="1"/>
  <c r="M1285" i="1"/>
  <c r="N1285" i="1" s="1"/>
  <c r="L1285" i="1"/>
  <c r="O1284" i="1"/>
  <c r="P1284" i="1" s="1"/>
  <c r="Q1284" i="1" s="1"/>
  <c r="N1284" i="1"/>
  <c r="M1284" i="1"/>
  <c r="L1284" i="1"/>
  <c r="O1283" i="1"/>
  <c r="P1283" i="1" s="1"/>
  <c r="Q1283" i="1" s="1"/>
  <c r="M1283" i="1"/>
  <c r="N1283" i="1" s="1"/>
  <c r="L1283" i="1"/>
  <c r="O1282" i="1"/>
  <c r="P1282" i="1" s="1"/>
  <c r="Q1282" i="1" s="1"/>
  <c r="M1282" i="1"/>
  <c r="N1282" i="1" s="1"/>
  <c r="L1282" i="1"/>
  <c r="D1282" i="1"/>
  <c r="Q1281" i="1"/>
  <c r="P1281" i="1"/>
  <c r="O1281" i="1"/>
  <c r="N1281" i="1"/>
  <c r="M1281" i="1"/>
  <c r="L1281" i="1"/>
  <c r="D1281" i="1"/>
  <c r="O1280" i="1"/>
  <c r="N1280" i="1"/>
  <c r="M1280" i="1"/>
  <c r="L1280" i="1"/>
  <c r="D1280" i="1"/>
  <c r="O1279" i="1"/>
  <c r="N1279" i="1"/>
  <c r="M1279" i="1"/>
  <c r="L1279" i="1"/>
  <c r="D1279" i="1"/>
  <c r="O1278" i="1"/>
  <c r="M1278" i="1"/>
  <c r="N1278" i="1" s="1"/>
  <c r="L1278" i="1"/>
  <c r="D1278" i="1"/>
  <c r="O1277" i="1"/>
  <c r="N1277" i="1"/>
  <c r="M1277" i="1"/>
  <c r="L1277" i="1"/>
  <c r="D1277" i="1"/>
  <c r="O1276" i="1"/>
  <c r="M1276" i="1"/>
  <c r="N1276" i="1" s="1"/>
  <c r="L1276" i="1"/>
  <c r="D1276" i="1"/>
  <c r="O1275" i="1"/>
  <c r="N1275" i="1"/>
  <c r="M1275" i="1"/>
  <c r="L1275" i="1"/>
  <c r="D1275" i="1"/>
  <c r="O1274" i="1"/>
  <c r="M1274" i="1"/>
  <c r="N1274" i="1" s="1"/>
  <c r="L1274" i="1"/>
  <c r="D1274" i="1"/>
  <c r="O1273" i="1"/>
  <c r="N1273" i="1"/>
  <c r="M1273" i="1"/>
  <c r="L1273" i="1"/>
  <c r="D1273" i="1"/>
  <c r="L1272" i="1"/>
  <c r="H1272" i="1"/>
  <c r="D1272" i="1"/>
  <c r="O1271" i="1"/>
  <c r="M1271" i="1"/>
  <c r="N1271" i="1" s="1"/>
  <c r="L1271" i="1"/>
  <c r="D1271" i="1"/>
  <c r="O1270" i="1"/>
  <c r="N1270" i="1"/>
  <c r="M1270" i="1"/>
  <c r="L1270" i="1"/>
  <c r="D1270" i="1"/>
  <c r="O1269" i="1"/>
  <c r="N1269" i="1"/>
  <c r="M1269" i="1"/>
  <c r="L1269" i="1"/>
  <c r="D1269" i="1"/>
  <c r="O1268" i="1"/>
  <c r="N1268" i="1"/>
  <c r="M1268" i="1"/>
  <c r="L1268" i="1"/>
  <c r="D1268" i="1"/>
  <c r="O1267" i="1"/>
  <c r="M1267" i="1"/>
  <c r="N1267" i="1" s="1"/>
  <c r="L1267" i="1"/>
  <c r="D1267" i="1"/>
  <c r="O1266" i="1"/>
  <c r="N1266" i="1"/>
  <c r="M1266" i="1"/>
  <c r="L1266" i="1"/>
  <c r="D1266" i="1"/>
  <c r="O1265" i="1"/>
  <c r="M1265" i="1"/>
  <c r="N1265" i="1" s="1"/>
  <c r="L1265" i="1"/>
  <c r="D1265" i="1"/>
  <c r="O1264" i="1"/>
  <c r="N1264" i="1"/>
  <c r="M1264" i="1"/>
  <c r="L1264" i="1"/>
  <c r="D1264" i="1"/>
  <c r="O1263" i="1"/>
  <c r="M1263" i="1"/>
  <c r="N1263" i="1" s="1"/>
  <c r="L1263" i="1"/>
  <c r="D1263" i="1"/>
  <c r="O1262" i="1"/>
  <c r="N1262" i="1"/>
  <c r="M1262" i="1"/>
  <c r="L1262" i="1"/>
  <c r="D1262" i="1"/>
  <c r="O1261" i="1"/>
  <c r="N1261" i="1"/>
  <c r="M1261" i="1"/>
  <c r="L1261" i="1"/>
  <c r="D1261" i="1"/>
  <c r="O1260" i="1"/>
  <c r="N1260" i="1"/>
  <c r="M1260" i="1"/>
  <c r="L1260" i="1"/>
  <c r="D1260" i="1"/>
  <c r="O1259" i="1"/>
  <c r="M1259" i="1"/>
  <c r="N1259" i="1" s="1"/>
  <c r="L1259" i="1"/>
  <c r="D1259" i="1"/>
  <c r="O1258" i="1"/>
  <c r="N1258" i="1"/>
  <c r="M1258" i="1"/>
  <c r="L1258" i="1"/>
  <c r="D1258" i="1"/>
  <c r="O1257" i="1"/>
  <c r="M1257" i="1"/>
  <c r="N1257" i="1" s="1"/>
  <c r="L1257" i="1"/>
  <c r="D1257" i="1"/>
  <c r="O1256" i="1"/>
  <c r="M1256" i="1"/>
  <c r="N1256" i="1" s="1"/>
  <c r="L1256" i="1"/>
  <c r="D1256" i="1"/>
  <c r="O1255" i="1"/>
  <c r="M1255" i="1"/>
  <c r="N1255" i="1" s="1"/>
  <c r="L1255" i="1"/>
  <c r="O1254" i="1"/>
  <c r="M1254" i="1"/>
  <c r="N1254" i="1" s="1"/>
  <c r="L1254" i="1"/>
  <c r="O1253" i="1"/>
  <c r="M1253" i="1"/>
  <c r="N1253" i="1" s="1"/>
  <c r="L1253" i="1"/>
  <c r="O1252" i="1"/>
  <c r="M1252" i="1"/>
  <c r="N1252" i="1" s="1"/>
  <c r="L1252" i="1"/>
  <c r="H1252" i="1"/>
  <c r="O1251" i="1"/>
  <c r="N1251" i="1"/>
  <c r="M1251" i="1"/>
  <c r="L1251" i="1"/>
  <c r="D1251" i="1"/>
  <c r="O1250" i="1"/>
  <c r="M1250" i="1"/>
  <c r="N1250" i="1" s="1"/>
  <c r="L1250" i="1"/>
  <c r="D1250" i="1"/>
  <c r="O1249" i="1"/>
  <c r="M1249" i="1"/>
  <c r="N1249" i="1" s="1"/>
  <c r="L1249" i="1"/>
  <c r="O1248" i="1"/>
  <c r="N1248" i="1"/>
  <c r="M1248" i="1"/>
  <c r="L1248" i="1"/>
  <c r="O1247" i="1"/>
  <c r="M1247" i="1"/>
  <c r="N1247" i="1" s="1"/>
  <c r="L1247" i="1"/>
  <c r="O1246" i="1"/>
  <c r="N1246" i="1"/>
  <c r="M1246" i="1"/>
  <c r="L1246" i="1"/>
  <c r="O1245" i="1"/>
  <c r="M1245" i="1"/>
  <c r="N1245" i="1" s="1"/>
  <c r="L1245" i="1"/>
  <c r="D1245" i="1"/>
  <c r="O1244" i="1"/>
  <c r="M1244" i="1"/>
  <c r="N1244" i="1" s="1"/>
  <c r="L1244" i="1"/>
  <c r="D1244" i="1"/>
  <c r="O1243" i="1"/>
  <c r="N1243" i="1"/>
  <c r="M1243" i="1"/>
  <c r="L1243" i="1"/>
  <c r="D1243" i="1"/>
  <c r="O1242" i="1"/>
  <c r="N1242" i="1"/>
  <c r="M1242" i="1"/>
  <c r="L1242" i="1"/>
  <c r="D1242" i="1"/>
  <c r="O1241" i="1"/>
  <c r="N1241" i="1"/>
  <c r="M1241" i="1"/>
  <c r="L1241" i="1"/>
  <c r="D1241" i="1"/>
  <c r="O1240" i="1"/>
  <c r="M1240" i="1"/>
  <c r="N1240" i="1" s="1"/>
  <c r="L1240" i="1"/>
  <c r="D1240" i="1"/>
  <c r="O1239" i="1"/>
  <c r="N1239" i="1"/>
  <c r="M1239" i="1"/>
  <c r="L1239" i="1"/>
  <c r="D1239" i="1"/>
  <c r="O1238" i="1"/>
  <c r="M1238" i="1"/>
  <c r="N1238" i="1" s="1"/>
  <c r="L1238" i="1"/>
  <c r="G1238" i="1"/>
  <c r="D1238" i="1"/>
  <c r="O1237" i="1"/>
  <c r="M1237" i="1"/>
  <c r="N1237" i="1" s="1"/>
  <c r="L1237" i="1"/>
  <c r="D1237" i="1"/>
  <c r="O1236" i="1"/>
  <c r="N1236" i="1"/>
  <c r="M1236" i="1"/>
  <c r="L1236" i="1"/>
  <c r="D1236" i="1"/>
  <c r="O1235" i="1"/>
  <c r="M1235" i="1"/>
  <c r="N1235" i="1" s="1"/>
  <c r="L1235" i="1"/>
  <c r="D1235" i="1"/>
  <c r="P1234" i="1"/>
  <c r="O1234" i="1"/>
  <c r="M1234" i="1"/>
  <c r="N1234" i="1" s="1"/>
  <c r="L1234" i="1"/>
  <c r="D1234" i="1"/>
  <c r="O1233" i="1"/>
  <c r="N1233" i="1"/>
  <c r="M1233" i="1"/>
  <c r="L1233" i="1"/>
  <c r="D1233" i="1"/>
  <c r="O1232" i="1"/>
  <c r="M1232" i="1"/>
  <c r="N1232" i="1" s="1"/>
  <c r="L1232" i="1"/>
  <c r="D1232" i="1"/>
  <c r="O1231" i="1"/>
  <c r="M1231" i="1"/>
  <c r="N1231" i="1" s="1"/>
  <c r="L1231" i="1"/>
  <c r="D1231" i="1"/>
  <c r="O1230" i="1"/>
  <c r="M1230" i="1"/>
  <c r="N1230" i="1" s="1"/>
  <c r="L1230" i="1"/>
  <c r="D1230" i="1"/>
  <c r="O1229" i="1"/>
  <c r="N1229" i="1"/>
  <c r="M1229" i="1"/>
  <c r="L1229" i="1"/>
  <c r="D1229" i="1"/>
  <c r="O1228" i="1"/>
  <c r="N1228" i="1"/>
  <c r="M1228" i="1"/>
  <c r="L1228" i="1"/>
  <c r="O1227" i="1"/>
  <c r="M1227" i="1"/>
  <c r="N1227" i="1" s="1"/>
  <c r="L1227" i="1"/>
  <c r="D1227" i="1"/>
  <c r="O1226" i="1"/>
  <c r="M1226" i="1"/>
  <c r="N1226" i="1" s="1"/>
  <c r="L1226" i="1"/>
  <c r="D1226" i="1"/>
  <c r="O1225" i="1"/>
  <c r="M1225" i="1"/>
  <c r="N1225" i="1" s="1"/>
  <c r="L1225" i="1"/>
  <c r="D1225" i="1"/>
  <c r="O1224" i="1"/>
  <c r="N1224" i="1"/>
  <c r="M1224" i="1"/>
  <c r="L1224" i="1"/>
  <c r="D1224" i="1"/>
  <c r="O1223" i="1"/>
  <c r="N1223" i="1"/>
  <c r="M1223" i="1"/>
  <c r="L1223" i="1"/>
  <c r="D1223" i="1"/>
  <c r="O1222" i="1"/>
  <c r="N1222" i="1"/>
  <c r="M1222" i="1"/>
  <c r="L1222" i="1"/>
  <c r="D1222" i="1"/>
  <c r="O1221" i="1"/>
  <c r="M1221" i="1"/>
  <c r="N1221" i="1" s="1"/>
  <c r="L1221" i="1"/>
  <c r="D1221" i="1"/>
  <c r="L1220" i="1"/>
  <c r="H1220" i="1"/>
  <c r="O1220" i="1" s="1"/>
  <c r="D1220" i="1"/>
  <c r="L1219" i="1"/>
  <c r="H1219" i="1"/>
  <c r="O1219" i="1" s="1"/>
  <c r="D1219" i="1"/>
  <c r="O1218" i="1"/>
  <c r="N1218" i="1"/>
  <c r="M1218" i="1"/>
  <c r="L1218" i="1"/>
  <c r="D1218" i="1"/>
  <c r="O1217" i="1"/>
  <c r="N1217" i="1"/>
  <c r="M1217" i="1"/>
  <c r="L1217" i="1"/>
  <c r="D1217" i="1"/>
  <c r="O1216" i="1"/>
  <c r="N1216" i="1"/>
  <c r="M1216" i="1"/>
  <c r="L1216" i="1"/>
  <c r="L1215" i="1"/>
  <c r="H1215" i="1"/>
  <c r="M1215" i="1" s="1"/>
  <c r="N1215" i="1" s="1"/>
  <c r="O1214" i="1"/>
  <c r="N1214" i="1"/>
  <c r="M1214" i="1"/>
  <c r="L1214" i="1"/>
  <c r="O1213" i="1"/>
  <c r="M1213" i="1"/>
  <c r="N1213" i="1" s="1"/>
  <c r="L1213" i="1"/>
  <c r="O1212" i="1"/>
  <c r="N1212" i="1"/>
  <c r="M1212" i="1"/>
  <c r="L1212" i="1"/>
  <c r="D1212" i="1"/>
  <c r="O1211" i="1"/>
  <c r="M1211" i="1"/>
  <c r="N1211" i="1" s="1"/>
  <c r="L1211" i="1"/>
  <c r="D1211" i="1"/>
  <c r="O1210" i="1"/>
  <c r="N1210" i="1"/>
  <c r="M1210" i="1"/>
  <c r="L1210" i="1"/>
  <c r="D1210" i="1"/>
  <c r="O1209" i="1"/>
  <c r="M1209" i="1"/>
  <c r="N1209" i="1" s="1"/>
  <c r="L1209" i="1"/>
  <c r="D1209" i="1"/>
  <c r="O1208" i="1"/>
  <c r="P1208" i="1" s="1"/>
  <c r="Q1208" i="1" s="1"/>
  <c r="N1208" i="1"/>
  <c r="M1208" i="1"/>
  <c r="L1208" i="1"/>
  <c r="D1208" i="1"/>
  <c r="Q1207" i="1"/>
  <c r="P1207" i="1"/>
  <c r="O1207" i="1"/>
  <c r="M1207" i="1"/>
  <c r="N1207" i="1" s="1"/>
  <c r="L1207" i="1"/>
  <c r="L1206" i="1"/>
  <c r="H1206" i="1"/>
  <c r="M1206" i="1" s="1"/>
  <c r="N1206" i="1" s="1"/>
  <c r="O1205" i="1"/>
  <c r="M1205" i="1"/>
  <c r="N1205" i="1" s="1"/>
  <c r="L1205" i="1"/>
  <c r="O1204" i="1"/>
  <c r="M1204" i="1"/>
  <c r="N1204" i="1" s="1"/>
  <c r="L1204" i="1"/>
  <c r="O1203" i="1"/>
  <c r="M1203" i="1"/>
  <c r="N1203" i="1" s="1"/>
  <c r="L1203" i="1"/>
  <c r="O1202" i="1"/>
  <c r="M1202" i="1"/>
  <c r="N1202" i="1" s="1"/>
  <c r="L1202" i="1"/>
  <c r="D1202" i="1"/>
  <c r="O1201" i="1"/>
  <c r="N1201" i="1"/>
  <c r="M1201" i="1"/>
  <c r="L1201" i="1"/>
  <c r="H1201" i="1"/>
  <c r="D1201" i="1"/>
  <c r="O1200" i="1"/>
  <c r="M1200" i="1"/>
  <c r="N1200" i="1" s="1"/>
  <c r="L1200" i="1"/>
  <c r="D1200" i="1"/>
  <c r="O1199" i="1"/>
  <c r="M1199" i="1"/>
  <c r="N1199" i="1" s="1"/>
  <c r="L1199" i="1"/>
  <c r="D1199" i="1"/>
  <c r="P1198" i="1"/>
  <c r="Q1198" i="1" s="1"/>
  <c r="O1198" i="1"/>
  <c r="N1198" i="1"/>
  <c r="M1198" i="1"/>
  <c r="L1198" i="1"/>
  <c r="O1197" i="1"/>
  <c r="P1197" i="1" s="1"/>
  <c r="Q1197" i="1" s="1"/>
  <c r="N1197" i="1"/>
  <c r="M1197" i="1"/>
  <c r="L1197" i="1"/>
  <c r="H1197" i="1"/>
  <c r="Q1196" i="1"/>
  <c r="P1196" i="1"/>
  <c r="O1196" i="1"/>
  <c r="M1196" i="1"/>
  <c r="N1196" i="1" s="1"/>
  <c r="L1196" i="1"/>
  <c r="O1195" i="1"/>
  <c r="P1195" i="1" s="1"/>
  <c r="Q1195" i="1" s="1"/>
  <c r="N1195" i="1"/>
  <c r="M1195" i="1"/>
  <c r="L1195" i="1"/>
  <c r="D1195" i="1"/>
  <c r="O1194" i="1"/>
  <c r="N1194" i="1"/>
  <c r="M1194" i="1"/>
  <c r="L1194" i="1"/>
  <c r="D1194" i="1"/>
  <c r="O1193" i="1"/>
  <c r="M1193" i="1"/>
  <c r="N1193" i="1" s="1"/>
  <c r="L1193" i="1"/>
  <c r="D1193" i="1"/>
  <c r="O1192" i="1"/>
  <c r="N1192" i="1"/>
  <c r="M1192" i="1"/>
  <c r="L1192" i="1"/>
  <c r="D1192" i="1"/>
  <c r="O1191" i="1"/>
  <c r="M1191" i="1"/>
  <c r="N1191" i="1" s="1"/>
  <c r="L1191" i="1"/>
  <c r="D1191" i="1"/>
  <c r="O1190" i="1"/>
  <c r="M1190" i="1"/>
  <c r="N1190" i="1" s="1"/>
  <c r="L1190" i="1"/>
  <c r="D1190" i="1"/>
  <c r="O1189" i="1"/>
  <c r="M1189" i="1"/>
  <c r="N1189" i="1" s="1"/>
  <c r="L1189" i="1"/>
  <c r="D1189" i="1"/>
  <c r="O1188" i="1"/>
  <c r="P1188" i="1" s="1"/>
  <c r="M1188" i="1"/>
  <c r="N1188" i="1" s="1"/>
  <c r="L1188" i="1"/>
  <c r="O1187" i="1"/>
  <c r="N1187" i="1"/>
  <c r="M1187" i="1"/>
  <c r="L1187" i="1"/>
  <c r="D1187" i="1"/>
  <c r="O1186" i="1"/>
  <c r="N1186" i="1"/>
  <c r="M1186" i="1"/>
  <c r="L1186" i="1"/>
  <c r="D1186" i="1"/>
  <c r="O1185" i="1"/>
  <c r="M1185" i="1"/>
  <c r="N1185" i="1" s="1"/>
  <c r="L1185" i="1"/>
  <c r="D1185" i="1"/>
  <c r="O1184" i="1"/>
  <c r="N1184" i="1"/>
  <c r="M1184" i="1"/>
  <c r="L1184" i="1"/>
  <c r="D1184" i="1"/>
  <c r="O1183" i="1"/>
  <c r="M1183" i="1"/>
  <c r="N1183" i="1" s="1"/>
  <c r="L1183" i="1"/>
  <c r="D1183" i="1"/>
  <c r="O1182" i="1"/>
  <c r="M1182" i="1"/>
  <c r="N1182" i="1" s="1"/>
  <c r="L1182" i="1"/>
  <c r="D1182" i="1"/>
  <c r="O1181" i="1"/>
  <c r="M1181" i="1"/>
  <c r="N1181" i="1" s="1"/>
  <c r="L1181" i="1"/>
  <c r="D1181" i="1"/>
  <c r="O1180" i="1"/>
  <c r="N1180" i="1"/>
  <c r="M1180" i="1"/>
  <c r="L1180" i="1"/>
  <c r="D1180" i="1"/>
  <c r="L1179" i="1"/>
  <c r="H1179" i="1"/>
  <c r="M1179" i="1" s="1"/>
  <c r="N1179" i="1" s="1"/>
  <c r="D1179" i="1"/>
  <c r="O1178" i="1"/>
  <c r="N1178" i="1"/>
  <c r="M1178" i="1"/>
  <c r="L1178" i="1"/>
  <c r="D1178" i="1"/>
  <c r="O1177" i="1"/>
  <c r="M1177" i="1"/>
  <c r="N1177" i="1" s="1"/>
  <c r="L1177" i="1"/>
  <c r="D1177" i="1"/>
  <c r="O1176" i="1"/>
  <c r="N1176" i="1"/>
  <c r="M1176" i="1"/>
  <c r="L1176" i="1"/>
  <c r="D1176" i="1"/>
  <c r="O1175" i="1"/>
  <c r="M1175" i="1"/>
  <c r="N1175" i="1" s="1"/>
  <c r="L1175" i="1"/>
  <c r="D1175" i="1"/>
  <c r="L1174" i="1"/>
  <c r="H1174" i="1"/>
  <c r="M1174" i="1" s="1"/>
  <c r="N1174" i="1" s="1"/>
  <c r="D1174" i="1"/>
  <c r="O1173" i="1"/>
  <c r="M1173" i="1"/>
  <c r="N1173" i="1" s="1"/>
  <c r="L1173" i="1"/>
  <c r="D1173" i="1"/>
  <c r="O1172" i="1"/>
  <c r="N1172" i="1"/>
  <c r="M1172" i="1"/>
  <c r="L1172" i="1"/>
  <c r="D1172" i="1"/>
  <c r="O1171" i="1"/>
  <c r="N1171" i="1"/>
  <c r="M1171" i="1"/>
  <c r="L1171" i="1"/>
  <c r="D1171" i="1"/>
  <c r="O1170" i="1"/>
  <c r="N1170" i="1"/>
  <c r="M1170" i="1"/>
  <c r="L1170" i="1"/>
  <c r="D1170" i="1"/>
  <c r="O1169" i="1"/>
  <c r="M1169" i="1"/>
  <c r="N1169" i="1" s="1"/>
  <c r="L1169" i="1"/>
  <c r="D1169" i="1"/>
  <c r="O1168" i="1"/>
  <c r="N1168" i="1"/>
  <c r="M1168" i="1"/>
  <c r="L1168" i="1"/>
  <c r="D1168" i="1"/>
  <c r="O1167" i="1"/>
  <c r="M1167" i="1"/>
  <c r="N1167" i="1" s="1"/>
  <c r="L1167" i="1"/>
  <c r="D1167" i="1"/>
  <c r="O1166" i="1"/>
  <c r="M1166" i="1"/>
  <c r="N1166" i="1" s="1"/>
  <c r="L1166" i="1"/>
  <c r="D1166" i="1"/>
  <c r="O1165" i="1"/>
  <c r="M1165" i="1"/>
  <c r="N1165" i="1" s="1"/>
  <c r="L1165" i="1"/>
  <c r="D1165" i="1"/>
  <c r="O1164" i="1"/>
  <c r="N1164" i="1"/>
  <c r="M1164" i="1"/>
  <c r="L1164" i="1"/>
  <c r="D1164" i="1"/>
  <c r="O1163" i="1"/>
  <c r="N1163" i="1"/>
  <c r="M1163" i="1"/>
  <c r="L1163" i="1"/>
  <c r="D1163" i="1"/>
  <c r="O1162" i="1"/>
  <c r="N1162" i="1"/>
  <c r="M1162" i="1"/>
  <c r="L1162" i="1"/>
  <c r="D1162" i="1"/>
  <c r="O1161" i="1"/>
  <c r="M1161" i="1"/>
  <c r="N1161" i="1" s="1"/>
  <c r="L1161" i="1"/>
  <c r="D1161" i="1"/>
  <c r="O1160" i="1"/>
  <c r="N1160" i="1"/>
  <c r="M1160" i="1"/>
  <c r="L1160" i="1"/>
  <c r="D1160" i="1"/>
  <c r="O1159" i="1"/>
  <c r="M1159" i="1"/>
  <c r="N1159" i="1" s="1"/>
  <c r="L1159" i="1"/>
  <c r="D1159" i="1"/>
  <c r="O1158" i="1"/>
  <c r="M1158" i="1"/>
  <c r="N1158" i="1" s="1"/>
  <c r="L1158" i="1"/>
  <c r="D1158" i="1"/>
  <c r="O1157" i="1"/>
  <c r="M1157" i="1"/>
  <c r="N1157" i="1" s="1"/>
  <c r="L1157" i="1"/>
  <c r="D1157" i="1"/>
  <c r="P1156" i="1"/>
  <c r="Q1156" i="1" s="1"/>
  <c r="O1156" i="1"/>
  <c r="N1156" i="1"/>
  <c r="M1156" i="1"/>
  <c r="L1156" i="1"/>
  <c r="D1156" i="1"/>
  <c r="O1155" i="1"/>
  <c r="M1155" i="1"/>
  <c r="N1155" i="1" s="1"/>
  <c r="L1155" i="1"/>
  <c r="D1155" i="1"/>
  <c r="O1154" i="1"/>
  <c r="N1154" i="1"/>
  <c r="M1154" i="1"/>
  <c r="L1154" i="1"/>
  <c r="D1154" i="1"/>
  <c r="O1153" i="1"/>
  <c r="M1153" i="1"/>
  <c r="N1153" i="1" s="1"/>
  <c r="L1153" i="1"/>
  <c r="D1153" i="1"/>
  <c r="O1152" i="1"/>
  <c r="M1152" i="1"/>
  <c r="N1152" i="1" s="1"/>
  <c r="L1152" i="1"/>
  <c r="D1152" i="1"/>
  <c r="O1151" i="1"/>
  <c r="M1151" i="1"/>
  <c r="N1151" i="1" s="1"/>
  <c r="L1151" i="1"/>
  <c r="D1151" i="1"/>
  <c r="P1150" i="1"/>
  <c r="Q1150" i="1" s="1"/>
  <c r="O1150" i="1"/>
  <c r="N1150" i="1"/>
  <c r="M1150" i="1"/>
  <c r="L1150" i="1"/>
  <c r="O1149" i="1"/>
  <c r="M1149" i="1"/>
  <c r="N1149" i="1" s="1"/>
  <c r="L1149" i="1"/>
  <c r="D1149" i="1"/>
  <c r="O1148" i="1"/>
  <c r="M1148" i="1"/>
  <c r="N1148" i="1" s="1"/>
  <c r="L1148" i="1"/>
  <c r="D1148" i="1"/>
  <c r="M1147" i="1"/>
  <c r="N1147" i="1" s="1"/>
  <c r="L1147" i="1"/>
  <c r="H1147" i="1"/>
  <c r="D1147" i="1"/>
  <c r="O1146" i="1"/>
  <c r="N1146" i="1"/>
  <c r="M1146" i="1"/>
  <c r="L1146" i="1"/>
  <c r="D1146" i="1"/>
  <c r="O1145" i="1"/>
  <c r="N1145" i="1"/>
  <c r="M1145" i="1"/>
  <c r="L1145" i="1"/>
  <c r="D1145" i="1"/>
  <c r="O1144" i="1"/>
  <c r="M1144" i="1"/>
  <c r="N1144" i="1" s="1"/>
  <c r="L1144" i="1"/>
  <c r="D1144" i="1"/>
  <c r="O1143" i="1"/>
  <c r="N1143" i="1"/>
  <c r="M1143" i="1"/>
  <c r="L1143" i="1"/>
  <c r="D1143" i="1"/>
  <c r="O1142" i="1"/>
  <c r="M1142" i="1"/>
  <c r="N1142" i="1" s="1"/>
  <c r="L1142" i="1"/>
  <c r="D1142" i="1"/>
  <c r="O1141" i="1"/>
  <c r="M1141" i="1"/>
  <c r="N1141" i="1" s="1"/>
  <c r="L1141" i="1"/>
  <c r="D1141" i="1"/>
  <c r="O1140" i="1"/>
  <c r="M1140" i="1"/>
  <c r="N1140" i="1" s="1"/>
  <c r="L1140" i="1"/>
  <c r="O1139" i="1"/>
  <c r="M1139" i="1"/>
  <c r="N1139" i="1" s="1"/>
  <c r="L1139" i="1"/>
  <c r="D1139" i="1"/>
  <c r="O1138" i="1"/>
  <c r="N1138" i="1"/>
  <c r="M1138" i="1"/>
  <c r="L1138" i="1"/>
  <c r="O1137" i="1"/>
  <c r="N1137" i="1"/>
  <c r="M1137" i="1"/>
  <c r="L1137" i="1"/>
  <c r="D1137" i="1"/>
  <c r="O1136" i="1"/>
  <c r="N1136" i="1"/>
  <c r="M1136" i="1"/>
  <c r="L1136" i="1"/>
  <c r="D1136" i="1"/>
  <c r="O1135" i="1"/>
  <c r="N1135" i="1"/>
  <c r="M1135" i="1"/>
  <c r="L1135" i="1"/>
  <c r="D1135" i="1"/>
  <c r="O1134" i="1"/>
  <c r="M1134" i="1"/>
  <c r="N1134" i="1" s="1"/>
  <c r="L1134" i="1"/>
  <c r="D1134" i="1"/>
  <c r="O1133" i="1"/>
  <c r="N1133" i="1"/>
  <c r="M1133" i="1"/>
  <c r="L1133" i="1"/>
  <c r="D1133" i="1"/>
  <c r="O1132" i="1"/>
  <c r="M1132" i="1"/>
  <c r="N1132" i="1" s="1"/>
  <c r="L1132" i="1"/>
  <c r="D1132" i="1"/>
  <c r="O1131" i="1"/>
  <c r="M1131" i="1"/>
  <c r="N1131" i="1" s="1"/>
  <c r="L1131" i="1"/>
  <c r="D1131" i="1"/>
  <c r="O1130" i="1"/>
  <c r="M1130" i="1"/>
  <c r="N1130" i="1" s="1"/>
  <c r="L1130" i="1"/>
  <c r="D1130" i="1"/>
  <c r="O1129" i="1"/>
  <c r="N1129" i="1"/>
  <c r="M1129" i="1"/>
  <c r="L1129" i="1"/>
  <c r="D1129" i="1"/>
  <c r="O1128" i="1"/>
  <c r="N1128" i="1"/>
  <c r="M1128" i="1"/>
  <c r="L1128" i="1"/>
  <c r="D1128" i="1"/>
  <c r="O1127" i="1"/>
  <c r="N1127" i="1"/>
  <c r="M1127" i="1"/>
  <c r="L1127" i="1"/>
  <c r="D1127" i="1"/>
  <c r="O1126" i="1"/>
  <c r="M1126" i="1"/>
  <c r="N1126" i="1" s="1"/>
  <c r="L1126" i="1"/>
  <c r="D1126" i="1"/>
  <c r="O1125" i="1"/>
  <c r="N1125" i="1"/>
  <c r="M1125" i="1"/>
  <c r="L1125" i="1"/>
  <c r="D1125" i="1"/>
  <c r="O1124" i="1"/>
  <c r="M1124" i="1"/>
  <c r="N1124" i="1" s="1"/>
  <c r="L1124" i="1"/>
  <c r="D1124" i="1"/>
  <c r="O1123" i="1"/>
  <c r="M1123" i="1"/>
  <c r="N1123" i="1" s="1"/>
  <c r="L1123" i="1"/>
  <c r="D1123" i="1"/>
  <c r="O1122" i="1"/>
  <c r="M1122" i="1"/>
  <c r="N1122" i="1" s="1"/>
  <c r="L1122" i="1"/>
  <c r="D1122" i="1"/>
  <c r="O1121" i="1"/>
  <c r="N1121" i="1"/>
  <c r="M1121" i="1"/>
  <c r="L1121" i="1"/>
  <c r="D1121" i="1"/>
  <c r="O1120" i="1"/>
  <c r="N1120" i="1"/>
  <c r="M1120" i="1"/>
  <c r="L1120" i="1"/>
  <c r="D1120" i="1"/>
  <c r="O1119" i="1"/>
  <c r="N1119" i="1"/>
  <c r="M1119" i="1"/>
  <c r="L1119" i="1"/>
  <c r="D1119" i="1"/>
  <c r="O1118" i="1"/>
  <c r="M1118" i="1"/>
  <c r="N1118" i="1" s="1"/>
  <c r="L1118" i="1"/>
  <c r="D1118" i="1"/>
  <c r="O1117" i="1"/>
  <c r="N1117" i="1"/>
  <c r="M1117" i="1"/>
  <c r="L1117" i="1"/>
  <c r="D1117" i="1"/>
  <c r="O1116" i="1"/>
  <c r="M1116" i="1"/>
  <c r="N1116" i="1" s="1"/>
  <c r="L1116" i="1"/>
  <c r="D1116" i="1"/>
  <c r="O1115" i="1"/>
  <c r="M1115" i="1"/>
  <c r="N1115" i="1" s="1"/>
  <c r="L1115" i="1"/>
  <c r="D1115" i="1"/>
  <c r="O1114" i="1"/>
  <c r="M1114" i="1"/>
  <c r="N1114" i="1" s="1"/>
  <c r="L1114" i="1"/>
  <c r="D1114" i="1"/>
  <c r="O1113" i="1"/>
  <c r="N1113" i="1"/>
  <c r="M1113" i="1"/>
  <c r="L1113" i="1"/>
  <c r="D1113" i="1"/>
  <c r="O1112" i="1"/>
  <c r="N1112" i="1"/>
  <c r="M1112" i="1"/>
  <c r="L1112" i="1"/>
  <c r="D1112" i="1"/>
  <c r="O1111" i="1"/>
  <c r="N1111" i="1"/>
  <c r="M1111" i="1"/>
  <c r="L1111" i="1"/>
  <c r="D1111" i="1"/>
  <c r="O1110" i="1"/>
  <c r="M1110" i="1"/>
  <c r="N1110" i="1" s="1"/>
  <c r="L1110" i="1"/>
  <c r="D1110" i="1"/>
  <c r="O1109" i="1"/>
  <c r="N1109" i="1"/>
  <c r="M1109" i="1"/>
  <c r="L1109" i="1"/>
  <c r="D1109" i="1"/>
  <c r="O1108" i="1"/>
  <c r="L1108" i="1"/>
  <c r="H1108" i="1"/>
  <c r="M1108" i="1" s="1"/>
  <c r="N1108" i="1" s="1"/>
  <c r="D1108" i="1"/>
  <c r="O1107" i="1"/>
  <c r="M1107" i="1"/>
  <c r="N1107" i="1" s="1"/>
  <c r="L1107" i="1"/>
  <c r="D1107" i="1"/>
  <c r="O1106" i="1"/>
  <c r="N1106" i="1"/>
  <c r="M1106" i="1"/>
  <c r="L1106" i="1"/>
  <c r="D1106" i="1"/>
  <c r="O1105" i="1"/>
  <c r="M1105" i="1"/>
  <c r="N1105" i="1" s="1"/>
  <c r="L1105" i="1"/>
  <c r="D1105" i="1"/>
  <c r="O1104" i="1"/>
  <c r="P1104" i="1" s="1"/>
  <c r="Q1104" i="1" s="1"/>
  <c r="N1104" i="1"/>
  <c r="M1104" i="1"/>
  <c r="L1104" i="1"/>
  <c r="O1103" i="1"/>
  <c r="N1103" i="1"/>
  <c r="M1103" i="1"/>
  <c r="L1103" i="1"/>
  <c r="D1103" i="1"/>
  <c r="L1102" i="1"/>
  <c r="H1102" i="1"/>
  <c r="M1102" i="1" s="1"/>
  <c r="N1102" i="1" s="1"/>
  <c r="D1102" i="1"/>
  <c r="O1101" i="1"/>
  <c r="M1101" i="1"/>
  <c r="N1101" i="1" s="1"/>
  <c r="L1101" i="1"/>
  <c r="D1101" i="1"/>
  <c r="O1100" i="1"/>
  <c r="M1100" i="1"/>
  <c r="N1100" i="1" s="1"/>
  <c r="L1100" i="1"/>
  <c r="D1100" i="1"/>
  <c r="O1099" i="1"/>
  <c r="N1099" i="1"/>
  <c r="M1099" i="1"/>
  <c r="L1099" i="1"/>
  <c r="D1099" i="1"/>
  <c r="O1098" i="1"/>
  <c r="N1098" i="1"/>
  <c r="M1098" i="1"/>
  <c r="L1098" i="1"/>
  <c r="D1098" i="1"/>
  <c r="O1097" i="1"/>
  <c r="N1097" i="1"/>
  <c r="M1097" i="1"/>
  <c r="L1097" i="1"/>
  <c r="D1097" i="1"/>
  <c r="O1096" i="1"/>
  <c r="M1096" i="1"/>
  <c r="N1096" i="1" s="1"/>
  <c r="L1096" i="1"/>
  <c r="D1096" i="1"/>
  <c r="O1095" i="1"/>
  <c r="N1095" i="1"/>
  <c r="M1095" i="1"/>
  <c r="L1095" i="1"/>
  <c r="D1095" i="1"/>
  <c r="O1094" i="1"/>
  <c r="M1094" i="1"/>
  <c r="N1094" i="1" s="1"/>
  <c r="L1094" i="1"/>
  <c r="D1094" i="1"/>
  <c r="O1093" i="1"/>
  <c r="M1093" i="1"/>
  <c r="N1093" i="1" s="1"/>
  <c r="L1093" i="1"/>
  <c r="D1093" i="1"/>
  <c r="O1092" i="1"/>
  <c r="M1092" i="1"/>
  <c r="N1092" i="1" s="1"/>
  <c r="L1092" i="1"/>
  <c r="O1091" i="1"/>
  <c r="M1091" i="1"/>
  <c r="N1091" i="1" s="1"/>
  <c r="L1091" i="1"/>
  <c r="D1091" i="1"/>
  <c r="O1090" i="1"/>
  <c r="N1090" i="1"/>
  <c r="M1090" i="1"/>
  <c r="L1090" i="1"/>
  <c r="O1089" i="1"/>
  <c r="N1089" i="1"/>
  <c r="M1089" i="1"/>
  <c r="L1089" i="1"/>
  <c r="D1089" i="1"/>
  <c r="N1088" i="1"/>
  <c r="M1088" i="1"/>
  <c r="L1088" i="1"/>
  <c r="G1088" i="1"/>
  <c r="O1088" i="1" s="1"/>
  <c r="D1088" i="1"/>
  <c r="O1087" i="1"/>
  <c r="M1087" i="1"/>
  <c r="N1087" i="1" s="1"/>
  <c r="L1087" i="1"/>
  <c r="D1087" i="1"/>
  <c r="O1086" i="1"/>
  <c r="N1086" i="1"/>
  <c r="M1086" i="1"/>
  <c r="L1086" i="1"/>
  <c r="O1085" i="1"/>
  <c r="N1085" i="1"/>
  <c r="M1085" i="1"/>
  <c r="L1085" i="1"/>
  <c r="D1085" i="1"/>
  <c r="O1084" i="1"/>
  <c r="P1084" i="1" s="1"/>
  <c r="Q1084" i="1" s="1"/>
  <c r="M1084" i="1"/>
  <c r="N1084" i="1" s="1"/>
  <c r="L1084" i="1"/>
  <c r="O1083" i="1"/>
  <c r="M1083" i="1"/>
  <c r="N1083" i="1" s="1"/>
  <c r="L1083" i="1"/>
  <c r="D1083" i="1"/>
  <c r="O1082" i="1"/>
  <c r="N1082" i="1"/>
  <c r="M1082" i="1"/>
  <c r="L1082" i="1"/>
  <c r="D1082" i="1"/>
  <c r="O1081" i="1"/>
  <c r="M1081" i="1"/>
  <c r="N1081" i="1" s="1"/>
  <c r="L1081" i="1"/>
  <c r="D1081" i="1"/>
  <c r="O1080" i="1"/>
  <c r="M1080" i="1"/>
  <c r="N1080" i="1" s="1"/>
  <c r="L1080" i="1"/>
  <c r="D1080" i="1"/>
  <c r="O1079" i="1"/>
  <c r="M1079" i="1"/>
  <c r="N1079" i="1" s="1"/>
  <c r="L1079" i="1"/>
  <c r="D1079" i="1"/>
  <c r="O1078" i="1"/>
  <c r="N1078" i="1"/>
  <c r="M1078" i="1"/>
  <c r="L1078" i="1"/>
  <c r="D1078" i="1"/>
  <c r="O1077" i="1"/>
  <c r="N1077" i="1"/>
  <c r="M1077" i="1"/>
  <c r="L1077" i="1"/>
  <c r="D1077" i="1"/>
  <c r="O1076" i="1"/>
  <c r="N1076" i="1"/>
  <c r="M1076" i="1"/>
  <c r="L1076" i="1"/>
  <c r="D1076" i="1"/>
  <c r="O1075" i="1"/>
  <c r="M1075" i="1"/>
  <c r="N1075" i="1" s="1"/>
  <c r="L1075" i="1"/>
  <c r="D1075" i="1"/>
  <c r="O1074" i="1"/>
  <c r="N1074" i="1"/>
  <c r="M1074" i="1"/>
  <c r="L1074" i="1"/>
  <c r="D1074" i="1"/>
  <c r="O1073" i="1"/>
  <c r="M1073" i="1"/>
  <c r="N1073" i="1" s="1"/>
  <c r="L1073" i="1"/>
  <c r="D1073" i="1"/>
  <c r="O1072" i="1"/>
  <c r="M1072" i="1"/>
  <c r="N1072" i="1" s="1"/>
  <c r="L1072" i="1"/>
  <c r="H1072" i="1"/>
  <c r="D1072" i="1"/>
  <c r="O1071" i="1"/>
  <c r="N1071" i="1"/>
  <c r="M1071" i="1"/>
  <c r="L1071" i="1"/>
  <c r="D1071" i="1"/>
  <c r="O1070" i="1"/>
  <c r="M1070" i="1"/>
  <c r="N1070" i="1" s="1"/>
  <c r="L1070" i="1"/>
  <c r="O1069" i="1"/>
  <c r="N1069" i="1"/>
  <c r="M1069" i="1"/>
  <c r="L1069" i="1"/>
  <c r="D1069" i="1"/>
  <c r="O1068" i="1"/>
  <c r="N1068" i="1"/>
  <c r="M1068" i="1"/>
  <c r="L1068" i="1"/>
  <c r="D1068" i="1"/>
  <c r="O1067" i="1"/>
  <c r="M1067" i="1"/>
  <c r="N1067" i="1" s="1"/>
  <c r="L1067" i="1"/>
  <c r="D1067" i="1"/>
  <c r="O1066" i="1"/>
  <c r="N1066" i="1"/>
  <c r="M1066" i="1"/>
  <c r="L1066" i="1"/>
  <c r="D1066" i="1"/>
  <c r="O1065" i="1"/>
  <c r="M1065" i="1"/>
  <c r="N1065" i="1" s="1"/>
  <c r="L1065" i="1"/>
  <c r="D1065" i="1"/>
  <c r="O1064" i="1"/>
  <c r="M1064" i="1"/>
  <c r="N1064" i="1" s="1"/>
  <c r="L1064" i="1"/>
  <c r="D1064" i="1"/>
  <c r="O1063" i="1"/>
  <c r="M1063" i="1"/>
  <c r="N1063" i="1" s="1"/>
  <c r="L1063" i="1"/>
  <c r="D1063" i="1"/>
  <c r="P1062" i="1"/>
  <c r="Q1062" i="1" s="1"/>
  <c r="O1062" i="1"/>
  <c r="N1062" i="1"/>
  <c r="M1062" i="1"/>
  <c r="L1062" i="1"/>
  <c r="D1062" i="1"/>
  <c r="O1061" i="1"/>
  <c r="M1061" i="1"/>
  <c r="N1061" i="1" s="1"/>
  <c r="L1061" i="1"/>
  <c r="D1061" i="1"/>
  <c r="O1060" i="1"/>
  <c r="N1060" i="1"/>
  <c r="M1060" i="1"/>
  <c r="L1060" i="1"/>
  <c r="D1060" i="1"/>
  <c r="N1059" i="1"/>
  <c r="M1059" i="1"/>
  <c r="L1059" i="1"/>
  <c r="H1059" i="1"/>
  <c r="D1059" i="1"/>
  <c r="O1058" i="1"/>
  <c r="P1058" i="1" s="1"/>
  <c r="Q1058" i="1" s="1"/>
  <c r="N1058" i="1"/>
  <c r="M1058" i="1"/>
  <c r="L1058" i="1"/>
  <c r="D1058" i="1"/>
  <c r="O1057" i="1"/>
  <c r="N1057" i="1"/>
  <c r="M1057" i="1"/>
  <c r="L1057" i="1"/>
  <c r="D1057" i="1"/>
  <c r="O1056" i="1"/>
  <c r="N1056" i="1"/>
  <c r="M1056" i="1"/>
  <c r="L1056" i="1"/>
  <c r="D1056" i="1"/>
  <c r="O1055" i="1"/>
  <c r="M1055" i="1"/>
  <c r="N1055" i="1" s="1"/>
  <c r="L1055" i="1"/>
  <c r="D1055" i="1"/>
  <c r="O1054" i="1"/>
  <c r="N1054" i="1"/>
  <c r="M1054" i="1"/>
  <c r="L1054" i="1"/>
  <c r="D1054" i="1"/>
  <c r="O1053" i="1"/>
  <c r="M1053" i="1"/>
  <c r="N1053" i="1" s="1"/>
  <c r="L1053" i="1"/>
  <c r="D1053" i="1"/>
  <c r="O1052" i="1"/>
  <c r="M1052" i="1"/>
  <c r="N1052" i="1" s="1"/>
  <c r="L1052" i="1"/>
  <c r="D1052" i="1"/>
  <c r="O1051" i="1"/>
  <c r="M1051" i="1"/>
  <c r="N1051" i="1" s="1"/>
  <c r="L1051" i="1"/>
  <c r="D1051" i="1"/>
  <c r="O1050" i="1"/>
  <c r="N1050" i="1"/>
  <c r="M1050" i="1"/>
  <c r="L1050" i="1"/>
  <c r="D1050" i="1"/>
  <c r="O1049" i="1"/>
  <c r="N1049" i="1"/>
  <c r="M1049" i="1"/>
  <c r="L1049" i="1"/>
  <c r="D1049" i="1"/>
  <c r="O1048" i="1"/>
  <c r="N1048" i="1"/>
  <c r="M1048" i="1"/>
  <c r="L1048" i="1"/>
  <c r="D1048" i="1"/>
  <c r="O1047" i="1"/>
  <c r="M1047" i="1"/>
  <c r="N1047" i="1" s="1"/>
  <c r="L1047" i="1"/>
  <c r="D1047" i="1"/>
  <c r="O1046" i="1"/>
  <c r="N1046" i="1"/>
  <c r="M1046" i="1"/>
  <c r="L1046" i="1"/>
  <c r="D1046" i="1"/>
  <c r="O1045" i="1"/>
  <c r="M1045" i="1"/>
  <c r="N1045" i="1" s="1"/>
  <c r="L1045" i="1"/>
  <c r="D1045" i="1"/>
  <c r="O1044" i="1"/>
  <c r="M1044" i="1"/>
  <c r="N1044" i="1" s="1"/>
  <c r="L1044" i="1"/>
  <c r="D1044" i="1"/>
  <c r="O1043" i="1"/>
  <c r="M1043" i="1"/>
  <c r="N1043" i="1" s="1"/>
  <c r="L1043" i="1"/>
  <c r="D1043" i="1"/>
  <c r="O1042" i="1"/>
  <c r="N1042" i="1"/>
  <c r="M1042" i="1"/>
  <c r="L1042" i="1"/>
  <c r="H1042" i="1"/>
  <c r="D1042" i="1"/>
  <c r="O1041" i="1"/>
  <c r="M1041" i="1"/>
  <c r="N1041" i="1" s="1"/>
  <c r="L1041" i="1"/>
  <c r="D1041" i="1"/>
  <c r="O1040" i="1"/>
  <c r="M1040" i="1"/>
  <c r="N1040" i="1" s="1"/>
  <c r="L1040" i="1"/>
  <c r="D1040" i="1"/>
  <c r="O1039" i="1"/>
  <c r="N1039" i="1"/>
  <c r="M1039" i="1"/>
  <c r="L1039" i="1"/>
  <c r="D1039" i="1"/>
  <c r="O1038" i="1"/>
  <c r="N1038" i="1"/>
  <c r="M1038" i="1"/>
  <c r="L1038" i="1"/>
  <c r="D1038" i="1"/>
  <c r="O1037" i="1"/>
  <c r="N1037" i="1"/>
  <c r="M1037" i="1"/>
  <c r="L1037" i="1"/>
  <c r="D1037" i="1"/>
  <c r="O1036" i="1"/>
  <c r="M1036" i="1"/>
  <c r="N1036" i="1" s="1"/>
  <c r="L1036" i="1"/>
  <c r="D1036" i="1"/>
  <c r="O1035" i="1"/>
  <c r="N1035" i="1"/>
  <c r="M1035" i="1"/>
  <c r="L1035" i="1"/>
  <c r="D1035" i="1"/>
  <c r="O1034" i="1"/>
  <c r="M1034" i="1"/>
  <c r="N1034" i="1" s="1"/>
  <c r="L1034" i="1"/>
  <c r="D1034" i="1"/>
  <c r="O1033" i="1"/>
  <c r="M1033" i="1"/>
  <c r="N1033" i="1" s="1"/>
  <c r="L1033" i="1"/>
  <c r="O1032" i="1"/>
  <c r="N1032" i="1"/>
  <c r="M1032" i="1"/>
  <c r="L1032" i="1"/>
  <c r="O1031" i="1"/>
  <c r="M1031" i="1"/>
  <c r="N1031" i="1" s="1"/>
  <c r="L1031" i="1"/>
  <c r="O1030" i="1"/>
  <c r="N1030" i="1"/>
  <c r="M1030" i="1"/>
  <c r="L1030" i="1"/>
  <c r="O1029" i="1"/>
  <c r="M1029" i="1"/>
  <c r="N1029" i="1" s="1"/>
  <c r="L1029" i="1"/>
  <c r="D1029" i="1"/>
  <c r="O1028" i="1"/>
  <c r="M1028" i="1"/>
  <c r="N1028" i="1" s="1"/>
  <c r="L1028" i="1"/>
  <c r="D1028" i="1"/>
  <c r="O1027" i="1"/>
  <c r="N1027" i="1"/>
  <c r="M1027" i="1"/>
  <c r="L1027" i="1"/>
  <c r="D1027" i="1"/>
  <c r="Q1026" i="1"/>
  <c r="P1026" i="1"/>
  <c r="O1026" i="1"/>
  <c r="M1026" i="1"/>
  <c r="N1026" i="1" s="1"/>
  <c r="L1026" i="1"/>
  <c r="O1025" i="1"/>
  <c r="M1025" i="1"/>
  <c r="N1025" i="1" s="1"/>
  <c r="L1025" i="1"/>
  <c r="D1025" i="1"/>
  <c r="O1024" i="1"/>
  <c r="N1024" i="1"/>
  <c r="M1024" i="1"/>
  <c r="L1024" i="1"/>
  <c r="D1024" i="1"/>
  <c r="O1023" i="1"/>
  <c r="N1023" i="1"/>
  <c r="M1023" i="1"/>
  <c r="L1023" i="1"/>
  <c r="D1023" i="1"/>
  <c r="O1022" i="1"/>
  <c r="N1022" i="1"/>
  <c r="M1022" i="1"/>
  <c r="L1022" i="1"/>
  <c r="D1022" i="1"/>
  <c r="O1021" i="1"/>
  <c r="M1021" i="1"/>
  <c r="N1021" i="1" s="1"/>
  <c r="L1021" i="1"/>
  <c r="D1021" i="1"/>
  <c r="O1020" i="1"/>
  <c r="N1020" i="1"/>
  <c r="M1020" i="1"/>
  <c r="L1020" i="1"/>
  <c r="O1019" i="1"/>
  <c r="N1019" i="1"/>
  <c r="M1019" i="1"/>
  <c r="L1019" i="1"/>
  <c r="D1019" i="1"/>
  <c r="O1018" i="1"/>
  <c r="N1018" i="1"/>
  <c r="M1018" i="1"/>
  <c r="L1018" i="1"/>
  <c r="D1018" i="1"/>
  <c r="P1017" i="1"/>
  <c r="Q1017" i="1" s="1"/>
  <c r="O1017" i="1"/>
  <c r="N1017" i="1"/>
  <c r="M1017" i="1"/>
  <c r="L1017" i="1"/>
  <c r="O1016" i="1"/>
  <c r="N1016" i="1"/>
  <c r="M1016" i="1"/>
  <c r="L1016" i="1"/>
  <c r="O1015" i="1"/>
  <c r="N1015" i="1"/>
  <c r="M1015" i="1"/>
  <c r="L1015" i="1"/>
  <c r="O1014" i="1"/>
  <c r="N1014" i="1"/>
  <c r="M1014" i="1"/>
  <c r="L1014" i="1"/>
  <c r="D1014" i="1"/>
  <c r="O1013" i="1"/>
  <c r="N1013" i="1"/>
  <c r="M1013" i="1"/>
  <c r="L1013" i="1"/>
  <c r="O1012" i="1"/>
  <c r="M1012" i="1"/>
  <c r="N1012" i="1" s="1"/>
  <c r="L1012" i="1"/>
  <c r="O1011" i="1"/>
  <c r="N1011" i="1"/>
  <c r="M1011" i="1"/>
  <c r="L1011" i="1"/>
  <c r="D1011" i="1"/>
  <c r="O1010" i="1"/>
  <c r="N1010" i="1"/>
  <c r="M1010" i="1"/>
  <c r="L1010" i="1"/>
  <c r="O1009" i="1"/>
  <c r="M1009" i="1"/>
  <c r="N1009" i="1" s="1"/>
  <c r="L1009" i="1"/>
  <c r="O1008" i="1"/>
  <c r="N1008" i="1"/>
  <c r="M1008" i="1"/>
  <c r="L1008" i="1"/>
  <c r="O1007" i="1"/>
  <c r="M1007" i="1"/>
  <c r="N1007" i="1" s="1"/>
  <c r="L1007" i="1"/>
  <c r="D1007" i="1"/>
  <c r="O1006" i="1"/>
  <c r="M1006" i="1"/>
  <c r="N1006" i="1" s="1"/>
  <c r="L1006" i="1"/>
  <c r="D1006" i="1"/>
  <c r="O1005" i="1"/>
  <c r="N1005" i="1"/>
  <c r="M1005" i="1"/>
  <c r="L1005" i="1"/>
  <c r="D1005" i="1"/>
  <c r="O1004" i="1"/>
  <c r="N1004" i="1"/>
  <c r="M1004" i="1"/>
  <c r="L1004" i="1"/>
  <c r="D1004" i="1"/>
  <c r="O1003" i="1"/>
  <c r="N1003" i="1"/>
  <c r="M1003" i="1"/>
  <c r="L1003" i="1"/>
  <c r="D1003" i="1"/>
  <c r="O1002" i="1"/>
  <c r="M1002" i="1"/>
  <c r="N1002" i="1" s="1"/>
  <c r="L1002" i="1"/>
  <c r="D1002" i="1"/>
  <c r="O1001" i="1"/>
  <c r="N1001" i="1"/>
  <c r="M1001" i="1"/>
  <c r="L1001" i="1"/>
  <c r="D1001" i="1"/>
  <c r="O1000" i="1"/>
  <c r="M1000" i="1"/>
  <c r="N1000" i="1" s="1"/>
  <c r="L1000" i="1"/>
  <c r="D1000" i="1"/>
  <c r="O999" i="1"/>
  <c r="M999" i="1"/>
  <c r="N999" i="1" s="1"/>
  <c r="L999" i="1"/>
  <c r="D999" i="1"/>
  <c r="O998" i="1"/>
  <c r="M998" i="1"/>
  <c r="N998" i="1" s="1"/>
  <c r="L998" i="1"/>
  <c r="D998" i="1"/>
  <c r="O997" i="1"/>
  <c r="N997" i="1"/>
  <c r="M997" i="1"/>
  <c r="L997" i="1"/>
  <c r="D997" i="1"/>
  <c r="O996" i="1"/>
  <c r="N996" i="1"/>
  <c r="M996" i="1"/>
  <c r="L996" i="1"/>
  <c r="D996" i="1"/>
  <c r="O995" i="1"/>
  <c r="N995" i="1"/>
  <c r="M995" i="1"/>
  <c r="L995" i="1"/>
  <c r="D995" i="1"/>
  <c r="O994" i="1"/>
  <c r="M994" i="1"/>
  <c r="N994" i="1" s="1"/>
  <c r="L994" i="1"/>
  <c r="D994" i="1"/>
  <c r="O993" i="1"/>
  <c r="N993" i="1"/>
  <c r="M993" i="1"/>
  <c r="L993" i="1"/>
  <c r="D993" i="1"/>
  <c r="O992" i="1"/>
  <c r="L992" i="1"/>
  <c r="H992" i="1"/>
  <c r="M992" i="1" s="1"/>
  <c r="N992" i="1" s="1"/>
  <c r="D992" i="1"/>
  <c r="O991" i="1"/>
  <c r="M991" i="1"/>
  <c r="N991" i="1" s="1"/>
  <c r="L991" i="1"/>
  <c r="D991" i="1"/>
  <c r="O990" i="1"/>
  <c r="N990" i="1"/>
  <c r="M990" i="1"/>
  <c r="L990" i="1"/>
  <c r="D990" i="1"/>
  <c r="O989" i="1"/>
  <c r="M989" i="1"/>
  <c r="N989" i="1" s="1"/>
  <c r="L989" i="1"/>
  <c r="D989" i="1"/>
  <c r="O988" i="1"/>
  <c r="M988" i="1"/>
  <c r="N988" i="1" s="1"/>
  <c r="L988" i="1"/>
  <c r="D988" i="1"/>
  <c r="O987" i="1"/>
  <c r="M987" i="1"/>
  <c r="N987" i="1" s="1"/>
  <c r="L987" i="1"/>
  <c r="D987" i="1"/>
  <c r="O986" i="1"/>
  <c r="N986" i="1"/>
  <c r="M986" i="1"/>
  <c r="L986" i="1"/>
  <c r="D986" i="1"/>
  <c r="O985" i="1"/>
  <c r="N985" i="1"/>
  <c r="M985" i="1"/>
  <c r="L985" i="1"/>
  <c r="D985" i="1"/>
  <c r="O984" i="1"/>
  <c r="N984" i="1"/>
  <c r="M984" i="1"/>
  <c r="L984" i="1"/>
  <c r="D984" i="1"/>
  <c r="O983" i="1"/>
  <c r="M983" i="1"/>
  <c r="N983" i="1" s="1"/>
  <c r="L983" i="1"/>
  <c r="D983" i="1"/>
  <c r="O982" i="1"/>
  <c r="N982" i="1"/>
  <c r="M982" i="1"/>
  <c r="L982" i="1"/>
  <c r="D982" i="1"/>
  <c r="O981" i="1"/>
  <c r="M981" i="1"/>
  <c r="N981" i="1" s="1"/>
  <c r="L981" i="1"/>
  <c r="D981" i="1"/>
  <c r="O980" i="1"/>
  <c r="M980" i="1"/>
  <c r="N980" i="1" s="1"/>
  <c r="L980" i="1"/>
  <c r="D980" i="1"/>
  <c r="O979" i="1"/>
  <c r="M979" i="1"/>
  <c r="N979" i="1" s="1"/>
  <c r="L979" i="1"/>
  <c r="D979" i="1"/>
  <c r="O978" i="1"/>
  <c r="N978" i="1"/>
  <c r="M978" i="1"/>
  <c r="L978" i="1"/>
  <c r="H978" i="1"/>
  <c r="D978" i="1"/>
  <c r="O977" i="1"/>
  <c r="M977" i="1"/>
  <c r="N977" i="1" s="1"/>
  <c r="L977" i="1"/>
  <c r="D977" i="1"/>
  <c r="O976" i="1"/>
  <c r="M976" i="1"/>
  <c r="N976" i="1" s="1"/>
  <c r="L976" i="1"/>
  <c r="D976" i="1"/>
  <c r="O975" i="1"/>
  <c r="N975" i="1"/>
  <c r="M975" i="1"/>
  <c r="L975" i="1"/>
  <c r="D975" i="1"/>
  <c r="O974" i="1"/>
  <c r="N974" i="1"/>
  <c r="M974" i="1"/>
  <c r="L974" i="1"/>
  <c r="D974" i="1"/>
  <c r="O973" i="1"/>
  <c r="N973" i="1"/>
  <c r="M973" i="1"/>
  <c r="L973" i="1"/>
  <c r="D973" i="1"/>
  <c r="O972" i="1"/>
  <c r="M972" i="1"/>
  <c r="N972" i="1" s="1"/>
  <c r="L972" i="1"/>
  <c r="D972" i="1"/>
  <c r="O971" i="1"/>
  <c r="N971" i="1"/>
  <c r="M971" i="1"/>
  <c r="L971" i="1"/>
  <c r="D971" i="1"/>
  <c r="O970" i="1"/>
  <c r="L970" i="1"/>
  <c r="H970" i="1"/>
  <c r="M970" i="1" s="1"/>
  <c r="N970" i="1" s="1"/>
  <c r="D970" i="1"/>
  <c r="O969" i="1"/>
  <c r="M969" i="1"/>
  <c r="N969" i="1" s="1"/>
  <c r="L969" i="1"/>
  <c r="D969" i="1"/>
  <c r="O968" i="1"/>
  <c r="N968" i="1"/>
  <c r="M968" i="1"/>
  <c r="L968" i="1"/>
  <c r="D968" i="1"/>
  <c r="O967" i="1"/>
  <c r="M967" i="1"/>
  <c r="N967" i="1" s="1"/>
  <c r="L967" i="1"/>
  <c r="D967" i="1"/>
  <c r="O966" i="1"/>
  <c r="M966" i="1"/>
  <c r="N966" i="1" s="1"/>
  <c r="L966" i="1"/>
  <c r="D966" i="1"/>
  <c r="O965" i="1"/>
  <c r="M965" i="1"/>
  <c r="N965" i="1" s="1"/>
  <c r="L965" i="1"/>
  <c r="D965" i="1"/>
  <c r="O964" i="1"/>
  <c r="N964" i="1"/>
  <c r="M964" i="1"/>
  <c r="L964" i="1"/>
  <c r="D964" i="1"/>
  <c r="O963" i="1"/>
  <c r="N963" i="1"/>
  <c r="M963" i="1"/>
  <c r="L963" i="1"/>
  <c r="D963" i="1"/>
  <c r="O962" i="1"/>
  <c r="N962" i="1"/>
  <c r="M962" i="1"/>
  <c r="L962" i="1"/>
  <c r="D962" i="1"/>
  <c r="O961" i="1"/>
  <c r="M961" i="1"/>
  <c r="N961" i="1" s="1"/>
  <c r="L961" i="1"/>
  <c r="D961" i="1"/>
  <c r="O960" i="1"/>
  <c r="N960" i="1"/>
  <c r="M960" i="1"/>
  <c r="L960" i="1"/>
  <c r="D960" i="1"/>
  <c r="O959" i="1"/>
  <c r="M959" i="1"/>
  <c r="N959" i="1" s="1"/>
  <c r="L959" i="1"/>
  <c r="D959" i="1"/>
  <c r="O958" i="1"/>
  <c r="M958" i="1"/>
  <c r="N958" i="1" s="1"/>
  <c r="L958" i="1"/>
  <c r="D958" i="1"/>
  <c r="O957" i="1"/>
  <c r="M957" i="1"/>
  <c r="N957" i="1" s="1"/>
  <c r="L957" i="1"/>
  <c r="D957" i="1"/>
  <c r="O956" i="1"/>
  <c r="N956" i="1"/>
  <c r="M956" i="1"/>
  <c r="L956" i="1"/>
  <c r="D956" i="1"/>
  <c r="O955" i="1"/>
  <c r="N955" i="1"/>
  <c r="M955" i="1"/>
  <c r="L955" i="1"/>
  <c r="O954" i="1"/>
  <c r="M954" i="1"/>
  <c r="N954" i="1" s="1"/>
  <c r="L954" i="1"/>
  <c r="O953" i="1"/>
  <c r="N953" i="1"/>
  <c r="M953" i="1"/>
  <c r="L953" i="1"/>
  <c r="O952" i="1"/>
  <c r="M952" i="1"/>
  <c r="N952" i="1" s="1"/>
  <c r="L952" i="1"/>
  <c r="O951" i="1"/>
  <c r="N951" i="1"/>
  <c r="M951" i="1"/>
  <c r="L951" i="1"/>
  <c r="D951" i="1"/>
  <c r="O950" i="1"/>
  <c r="N950" i="1"/>
  <c r="M950" i="1"/>
  <c r="L950" i="1"/>
  <c r="D950" i="1"/>
  <c r="O949" i="1"/>
  <c r="M949" i="1"/>
  <c r="N949" i="1" s="1"/>
  <c r="L949" i="1"/>
  <c r="D949" i="1"/>
  <c r="O948" i="1"/>
  <c r="N948" i="1"/>
  <c r="M948" i="1"/>
  <c r="L948" i="1"/>
  <c r="D948" i="1"/>
  <c r="O947" i="1"/>
  <c r="M947" i="1"/>
  <c r="N947" i="1" s="1"/>
  <c r="L947" i="1"/>
  <c r="D947" i="1"/>
  <c r="O946" i="1"/>
  <c r="M946" i="1"/>
  <c r="N946" i="1" s="1"/>
  <c r="L946" i="1"/>
  <c r="D946" i="1"/>
  <c r="O945" i="1"/>
  <c r="M945" i="1"/>
  <c r="N945" i="1" s="1"/>
  <c r="L945" i="1"/>
  <c r="D945" i="1"/>
  <c r="O944" i="1"/>
  <c r="N944" i="1"/>
  <c r="M944" i="1"/>
  <c r="L944" i="1"/>
  <c r="D944" i="1"/>
  <c r="O943" i="1"/>
  <c r="N943" i="1"/>
  <c r="M943" i="1"/>
  <c r="L943" i="1"/>
  <c r="D943" i="1"/>
  <c r="O942" i="1"/>
  <c r="N942" i="1"/>
  <c r="M942" i="1"/>
  <c r="L942" i="1"/>
  <c r="D942" i="1"/>
  <c r="O941" i="1"/>
  <c r="M941" i="1"/>
  <c r="N941" i="1" s="1"/>
  <c r="L941" i="1"/>
  <c r="O940" i="1"/>
  <c r="M940" i="1"/>
  <c r="N940" i="1" s="1"/>
  <c r="L940" i="1"/>
  <c r="D940" i="1"/>
  <c r="O939" i="1"/>
  <c r="N939" i="1"/>
  <c r="M939" i="1"/>
  <c r="L939" i="1"/>
  <c r="D939" i="1"/>
  <c r="O938" i="1"/>
  <c r="N938" i="1"/>
  <c r="M938" i="1"/>
  <c r="L938" i="1"/>
  <c r="D938" i="1"/>
  <c r="O937" i="1"/>
  <c r="N937" i="1"/>
  <c r="M937" i="1"/>
  <c r="L937" i="1"/>
  <c r="D937" i="1"/>
  <c r="O936" i="1"/>
  <c r="M936" i="1"/>
  <c r="N936" i="1" s="1"/>
  <c r="L936" i="1"/>
  <c r="D936" i="1"/>
  <c r="O935" i="1"/>
  <c r="N935" i="1"/>
  <c r="M935" i="1"/>
  <c r="L935" i="1"/>
  <c r="D935" i="1"/>
  <c r="O934" i="1"/>
  <c r="M934" i="1"/>
  <c r="N934" i="1" s="1"/>
  <c r="L934" i="1"/>
  <c r="D934" i="1"/>
  <c r="O933" i="1"/>
  <c r="M933" i="1"/>
  <c r="N933" i="1" s="1"/>
  <c r="L933" i="1"/>
  <c r="D933" i="1"/>
  <c r="O932" i="1"/>
  <c r="M932" i="1"/>
  <c r="N932" i="1" s="1"/>
  <c r="L932" i="1"/>
  <c r="D932" i="1"/>
  <c r="O931" i="1"/>
  <c r="N931" i="1"/>
  <c r="M931" i="1"/>
  <c r="L931" i="1"/>
  <c r="O930" i="1"/>
  <c r="N930" i="1"/>
  <c r="M930" i="1"/>
  <c r="L930" i="1"/>
  <c r="D930" i="1"/>
  <c r="O929" i="1"/>
  <c r="M929" i="1"/>
  <c r="N929" i="1" s="1"/>
  <c r="L929" i="1"/>
  <c r="D929" i="1"/>
  <c r="O928" i="1"/>
  <c r="M928" i="1"/>
  <c r="N928" i="1" s="1"/>
  <c r="L928" i="1"/>
  <c r="D928" i="1"/>
  <c r="O927" i="1"/>
  <c r="M927" i="1"/>
  <c r="N927" i="1" s="1"/>
  <c r="L927" i="1"/>
  <c r="D927" i="1"/>
  <c r="O926" i="1"/>
  <c r="N926" i="1"/>
  <c r="M926" i="1"/>
  <c r="L926" i="1"/>
  <c r="O925" i="1"/>
  <c r="N925" i="1"/>
  <c r="M925" i="1"/>
  <c r="L925" i="1"/>
  <c r="O924" i="1"/>
  <c r="N924" i="1"/>
  <c r="M924" i="1"/>
  <c r="L924" i="1"/>
  <c r="D924" i="1"/>
  <c r="O923" i="1"/>
  <c r="N923" i="1"/>
  <c r="M923" i="1"/>
  <c r="L923" i="1"/>
  <c r="D923" i="1"/>
  <c r="O922" i="1"/>
  <c r="N922" i="1"/>
  <c r="M922" i="1"/>
  <c r="L922" i="1"/>
  <c r="D922" i="1"/>
  <c r="O921" i="1"/>
  <c r="M921" i="1"/>
  <c r="N921" i="1" s="1"/>
  <c r="L921" i="1"/>
  <c r="D921" i="1"/>
  <c r="O920" i="1"/>
  <c r="N920" i="1"/>
  <c r="M920" i="1"/>
  <c r="L920" i="1"/>
  <c r="D920" i="1"/>
  <c r="O919" i="1"/>
  <c r="M919" i="1"/>
  <c r="N919" i="1" s="1"/>
  <c r="L919" i="1"/>
  <c r="D919" i="1"/>
  <c r="O918" i="1"/>
  <c r="M918" i="1"/>
  <c r="N918" i="1" s="1"/>
  <c r="L918" i="1"/>
  <c r="D918" i="1"/>
  <c r="O917" i="1"/>
  <c r="M917" i="1"/>
  <c r="N917" i="1" s="1"/>
  <c r="L917" i="1"/>
  <c r="D917" i="1"/>
  <c r="O916" i="1"/>
  <c r="N916" i="1"/>
  <c r="M916" i="1"/>
  <c r="L916" i="1"/>
  <c r="D916" i="1"/>
  <c r="O915" i="1"/>
  <c r="N915" i="1"/>
  <c r="M915" i="1"/>
  <c r="L915" i="1"/>
  <c r="D915" i="1"/>
  <c r="O914" i="1"/>
  <c r="N914" i="1"/>
  <c r="M914" i="1"/>
  <c r="L914" i="1"/>
  <c r="D914" i="1"/>
  <c r="O913" i="1"/>
  <c r="M913" i="1"/>
  <c r="N913" i="1" s="1"/>
  <c r="L913" i="1"/>
  <c r="D913" i="1"/>
  <c r="O912" i="1"/>
  <c r="N912" i="1"/>
  <c r="M912" i="1"/>
  <c r="L912" i="1"/>
  <c r="D912" i="1"/>
  <c r="O911" i="1"/>
  <c r="M911" i="1"/>
  <c r="N911" i="1" s="1"/>
  <c r="L911" i="1"/>
  <c r="D911" i="1"/>
  <c r="O910" i="1"/>
  <c r="M910" i="1"/>
  <c r="N910" i="1" s="1"/>
  <c r="L910" i="1"/>
  <c r="D910" i="1"/>
  <c r="O909" i="1"/>
  <c r="P909" i="1" s="1"/>
  <c r="Q909" i="1" s="1"/>
  <c r="N909" i="1"/>
  <c r="M909" i="1"/>
  <c r="L909" i="1"/>
  <c r="O908" i="1"/>
  <c r="M908" i="1"/>
  <c r="N908" i="1" s="1"/>
  <c r="L908" i="1"/>
  <c r="D908" i="1"/>
  <c r="O907" i="1"/>
  <c r="P907" i="1" s="1"/>
  <c r="Q907" i="1" s="1"/>
  <c r="N907" i="1"/>
  <c r="M907" i="1"/>
  <c r="L907" i="1"/>
  <c r="D907" i="1"/>
  <c r="O906" i="1"/>
  <c r="N906" i="1"/>
  <c r="M906" i="1"/>
  <c r="L906" i="1"/>
  <c r="Q905" i="1"/>
  <c r="O905" i="1"/>
  <c r="P905" i="1" s="1"/>
  <c r="M905" i="1"/>
  <c r="N905" i="1" s="1"/>
  <c r="L905" i="1"/>
  <c r="O904" i="1"/>
  <c r="P904" i="1" s="1"/>
  <c r="Q904" i="1" s="1"/>
  <c r="M904" i="1"/>
  <c r="N904" i="1" s="1"/>
  <c r="L904" i="1"/>
  <c r="L903" i="1"/>
  <c r="H903" i="1"/>
  <c r="M903" i="1" s="1"/>
  <c r="N903" i="1" s="1"/>
  <c r="D903" i="1"/>
  <c r="O902" i="1"/>
  <c r="N902" i="1"/>
  <c r="M902" i="1"/>
  <c r="L902" i="1"/>
  <c r="D902" i="1"/>
  <c r="O901" i="1"/>
  <c r="M901" i="1"/>
  <c r="N901" i="1" s="1"/>
  <c r="L901" i="1"/>
  <c r="D901" i="1"/>
  <c r="O900" i="1"/>
  <c r="N900" i="1"/>
  <c r="M900" i="1"/>
  <c r="L900" i="1"/>
  <c r="D900" i="1"/>
  <c r="O899" i="1"/>
  <c r="M899" i="1"/>
  <c r="N899" i="1" s="1"/>
  <c r="L899" i="1"/>
  <c r="D899" i="1"/>
  <c r="O898" i="1"/>
  <c r="M898" i="1"/>
  <c r="N898" i="1" s="1"/>
  <c r="L898" i="1"/>
  <c r="D898" i="1"/>
  <c r="O897" i="1"/>
  <c r="M897" i="1"/>
  <c r="N897" i="1" s="1"/>
  <c r="L897" i="1"/>
  <c r="D897" i="1"/>
  <c r="O896" i="1"/>
  <c r="N896" i="1"/>
  <c r="M896" i="1"/>
  <c r="L896" i="1"/>
  <c r="D896" i="1"/>
  <c r="O895" i="1"/>
  <c r="N895" i="1"/>
  <c r="M895" i="1"/>
  <c r="L895" i="1"/>
  <c r="D895" i="1"/>
  <c r="O894" i="1"/>
  <c r="N894" i="1"/>
  <c r="M894" i="1"/>
  <c r="L894" i="1"/>
  <c r="D894" i="1"/>
  <c r="O893" i="1"/>
  <c r="M893" i="1"/>
  <c r="N893" i="1" s="1"/>
  <c r="L893" i="1"/>
  <c r="D893" i="1"/>
  <c r="O892" i="1"/>
  <c r="N892" i="1"/>
  <c r="M892" i="1"/>
  <c r="L892" i="1"/>
  <c r="D892" i="1"/>
  <c r="O891" i="1"/>
  <c r="M891" i="1"/>
  <c r="N891" i="1" s="1"/>
  <c r="L891" i="1"/>
  <c r="D891" i="1"/>
  <c r="O890" i="1"/>
  <c r="M890" i="1"/>
  <c r="N890" i="1" s="1"/>
  <c r="L890" i="1"/>
  <c r="D890" i="1"/>
  <c r="O889" i="1"/>
  <c r="M889" i="1"/>
  <c r="N889" i="1" s="1"/>
  <c r="L889" i="1"/>
  <c r="D889" i="1"/>
  <c r="O888" i="1"/>
  <c r="L888" i="1"/>
  <c r="H888" i="1"/>
  <c r="M888" i="1" s="1"/>
  <c r="N888" i="1" s="1"/>
  <c r="D888" i="1"/>
  <c r="O887" i="1"/>
  <c r="M887" i="1"/>
  <c r="N887" i="1" s="1"/>
  <c r="L887" i="1"/>
  <c r="H887" i="1"/>
  <c r="D887" i="1"/>
  <c r="O886" i="1"/>
  <c r="N886" i="1"/>
  <c r="M886" i="1"/>
  <c r="L886" i="1"/>
  <c r="D886" i="1"/>
  <c r="O885" i="1"/>
  <c r="M885" i="1"/>
  <c r="N885" i="1" s="1"/>
  <c r="L885" i="1"/>
  <c r="D885" i="1"/>
  <c r="O884" i="1"/>
  <c r="M884" i="1"/>
  <c r="N884" i="1" s="1"/>
  <c r="L884" i="1"/>
  <c r="D884" i="1"/>
  <c r="O883" i="1"/>
  <c r="M883" i="1"/>
  <c r="N883" i="1" s="1"/>
  <c r="L883" i="1"/>
  <c r="D883" i="1"/>
  <c r="O882" i="1"/>
  <c r="N882" i="1"/>
  <c r="M882" i="1"/>
  <c r="L882" i="1"/>
  <c r="D882" i="1"/>
  <c r="N881" i="1"/>
  <c r="M881" i="1"/>
  <c r="L881" i="1"/>
  <c r="G881" i="1"/>
  <c r="O881" i="1" s="1"/>
  <c r="D881" i="1"/>
  <c r="O880" i="1"/>
  <c r="M880" i="1"/>
  <c r="N880" i="1" s="1"/>
  <c r="L880" i="1"/>
  <c r="D880" i="1"/>
  <c r="M879" i="1"/>
  <c r="N879" i="1" s="1"/>
  <c r="L879" i="1"/>
  <c r="H879" i="1"/>
  <c r="D879" i="1"/>
  <c r="O878" i="1"/>
  <c r="N878" i="1"/>
  <c r="M878" i="1"/>
  <c r="L878" i="1"/>
  <c r="D878" i="1"/>
  <c r="O877" i="1"/>
  <c r="N877" i="1"/>
  <c r="M877" i="1"/>
  <c r="L877" i="1"/>
  <c r="D877" i="1"/>
  <c r="O876" i="1"/>
  <c r="M876" i="1"/>
  <c r="N876" i="1" s="1"/>
  <c r="L876" i="1"/>
  <c r="D876" i="1"/>
  <c r="O875" i="1"/>
  <c r="N875" i="1"/>
  <c r="M875" i="1"/>
  <c r="L875" i="1"/>
  <c r="D875" i="1"/>
  <c r="O874" i="1"/>
  <c r="M874" i="1"/>
  <c r="N874" i="1" s="1"/>
  <c r="L874" i="1"/>
  <c r="D874" i="1"/>
  <c r="O873" i="1"/>
  <c r="M873" i="1"/>
  <c r="N873" i="1" s="1"/>
  <c r="L873" i="1"/>
  <c r="D873" i="1"/>
  <c r="O872" i="1"/>
  <c r="M872" i="1"/>
  <c r="N872" i="1" s="1"/>
  <c r="L872" i="1"/>
  <c r="D872" i="1"/>
  <c r="O871" i="1"/>
  <c r="N871" i="1"/>
  <c r="M871" i="1"/>
  <c r="L871" i="1"/>
  <c r="D871" i="1"/>
  <c r="O870" i="1"/>
  <c r="N870" i="1"/>
  <c r="M870" i="1"/>
  <c r="L870" i="1"/>
  <c r="D870" i="1"/>
  <c r="O869" i="1"/>
  <c r="N869" i="1"/>
  <c r="M869" i="1"/>
  <c r="L869" i="1"/>
  <c r="D869" i="1"/>
  <c r="O868" i="1"/>
  <c r="M868" i="1"/>
  <c r="N868" i="1" s="1"/>
  <c r="L868" i="1"/>
  <c r="D868" i="1"/>
  <c r="O867" i="1"/>
  <c r="N867" i="1"/>
  <c r="M867" i="1"/>
  <c r="L867" i="1"/>
  <c r="D867" i="1"/>
  <c r="O866" i="1"/>
  <c r="M866" i="1"/>
  <c r="N866" i="1" s="1"/>
  <c r="L866" i="1"/>
  <c r="D866" i="1"/>
  <c r="O865" i="1"/>
  <c r="M865" i="1"/>
  <c r="N865" i="1" s="1"/>
  <c r="L865" i="1"/>
  <c r="D865" i="1"/>
  <c r="N864" i="1"/>
  <c r="M864" i="1"/>
  <c r="L864" i="1"/>
  <c r="O863" i="1"/>
  <c r="M863" i="1"/>
  <c r="N863" i="1" s="1"/>
  <c r="L863" i="1"/>
  <c r="O862" i="1"/>
  <c r="N862" i="1"/>
  <c r="M862" i="1"/>
  <c r="L862" i="1"/>
  <c r="O861" i="1"/>
  <c r="M861" i="1"/>
  <c r="N861" i="1" s="1"/>
  <c r="L861" i="1"/>
  <c r="O860" i="1"/>
  <c r="N860" i="1"/>
  <c r="M860" i="1"/>
  <c r="L860" i="1"/>
  <c r="D860" i="1"/>
  <c r="O859" i="1"/>
  <c r="M859" i="1"/>
  <c r="N859" i="1" s="1"/>
  <c r="L859" i="1"/>
  <c r="D859" i="1"/>
  <c r="P858" i="1"/>
  <c r="Q858" i="1" s="1"/>
  <c r="O858" i="1"/>
  <c r="M858" i="1"/>
  <c r="N858" i="1" s="1"/>
  <c r="L858" i="1"/>
  <c r="O857" i="1"/>
  <c r="N857" i="1"/>
  <c r="M857" i="1"/>
  <c r="L857" i="1"/>
  <c r="D857" i="1"/>
  <c r="O856" i="1"/>
  <c r="M856" i="1"/>
  <c r="N856" i="1" s="1"/>
  <c r="L856" i="1"/>
  <c r="D856" i="1"/>
  <c r="O855" i="1"/>
  <c r="N855" i="1"/>
  <c r="M855" i="1"/>
  <c r="L855" i="1"/>
  <c r="D855" i="1"/>
  <c r="O854" i="1"/>
  <c r="M854" i="1"/>
  <c r="N854" i="1" s="1"/>
  <c r="L854" i="1"/>
  <c r="D854" i="1"/>
  <c r="O853" i="1"/>
  <c r="M853" i="1"/>
  <c r="N853" i="1" s="1"/>
  <c r="L853" i="1"/>
  <c r="D853" i="1"/>
  <c r="O852" i="1"/>
  <c r="M852" i="1"/>
  <c r="N852" i="1" s="1"/>
  <c r="L852" i="1"/>
  <c r="D852" i="1"/>
  <c r="O851" i="1"/>
  <c r="N851" i="1"/>
  <c r="M851" i="1"/>
  <c r="L851" i="1"/>
  <c r="D851" i="1"/>
  <c r="O850" i="1"/>
  <c r="N850" i="1"/>
  <c r="M850" i="1"/>
  <c r="L850" i="1"/>
  <c r="D850" i="1"/>
  <c r="L849" i="1"/>
  <c r="H849" i="1"/>
  <c r="O849" i="1" s="1"/>
  <c r="D849" i="1"/>
  <c r="O848" i="1"/>
  <c r="N848" i="1"/>
  <c r="M848" i="1"/>
  <c r="L848" i="1"/>
  <c r="D848" i="1"/>
  <c r="O847" i="1"/>
  <c r="N847" i="1"/>
  <c r="M847" i="1"/>
  <c r="L847" i="1"/>
  <c r="D847" i="1"/>
  <c r="O846" i="1"/>
  <c r="N846" i="1"/>
  <c r="M846" i="1"/>
  <c r="L846" i="1"/>
  <c r="D846" i="1"/>
  <c r="O845" i="1"/>
  <c r="M845" i="1"/>
  <c r="N845" i="1" s="1"/>
  <c r="L845" i="1"/>
  <c r="D845" i="1"/>
  <c r="O844" i="1"/>
  <c r="N844" i="1"/>
  <c r="M844" i="1"/>
  <c r="L844" i="1"/>
  <c r="D844" i="1"/>
  <c r="O843" i="1"/>
  <c r="M843" i="1"/>
  <c r="N843" i="1" s="1"/>
  <c r="L843" i="1"/>
  <c r="D843" i="1"/>
  <c r="O842" i="1"/>
  <c r="M842" i="1"/>
  <c r="N842" i="1" s="1"/>
  <c r="L842" i="1"/>
  <c r="D842" i="1"/>
  <c r="O841" i="1"/>
  <c r="M841" i="1"/>
  <c r="N841" i="1" s="1"/>
  <c r="L841" i="1"/>
  <c r="D841" i="1"/>
  <c r="O840" i="1"/>
  <c r="N840" i="1"/>
  <c r="M840" i="1"/>
  <c r="L840" i="1"/>
  <c r="D840" i="1"/>
  <c r="O839" i="1"/>
  <c r="N839" i="1"/>
  <c r="M839" i="1"/>
  <c r="L839" i="1"/>
  <c r="D839" i="1"/>
  <c r="O838" i="1"/>
  <c r="N838" i="1"/>
  <c r="M838" i="1"/>
  <c r="L838" i="1"/>
  <c r="D838" i="1"/>
  <c r="O837" i="1"/>
  <c r="M837" i="1"/>
  <c r="N837" i="1" s="1"/>
  <c r="L837" i="1"/>
  <c r="D837" i="1"/>
  <c r="O836" i="1"/>
  <c r="N836" i="1"/>
  <c r="M836" i="1"/>
  <c r="L836" i="1"/>
  <c r="D836" i="1"/>
  <c r="O835" i="1"/>
  <c r="M835" i="1"/>
  <c r="N835" i="1" s="1"/>
  <c r="L835" i="1"/>
  <c r="D835" i="1"/>
  <c r="O834" i="1"/>
  <c r="M834" i="1"/>
  <c r="N834" i="1" s="1"/>
  <c r="L834" i="1"/>
  <c r="D834" i="1"/>
  <c r="O833" i="1"/>
  <c r="M833" i="1"/>
  <c r="N833" i="1" s="1"/>
  <c r="L833" i="1"/>
  <c r="D833" i="1"/>
  <c r="O832" i="1"/>
  <c r="N832" i="1"/>
  <c r="M832" i="1"/>
  <c r="L832" i="1"/>
  <c r="D832" i="1"/>
  <c r="O831" i="1"/>
  <c r="N831" i="1"/>
  <c r="M831" i="1"/>
  <c r="L831" i="1"/>
  <c r="D831" i="1"/>
  <c r="O830" i="1"/>
  <c r="N830" i="1"/>
  <c r="M830" i="1"/>
  <c r="L830" i="1"/>
  <c r="D830" i="1"/>
  <c r="O829" i="1"/>
  <c r="M829" i="1"/>
  <c r="N829" i="1" s="1"/>
  <c r="L829" i="1"/>
  <c r="D829" i="1"/>
  <c r="O828" i="1"/>
  <c r="N828" i="1"/>
  <c r="M828" i="1"/>
  <c r="L828" i="1"/>
  <c r="D828" i="1"/>
  <c r="O827" i="1"/>
  <c r="M827" i="1"/>
  <c r="N827" i="1" s="1"/>
  <c r="L827" i="1"/>
  <c r="D827" i="1"/>
  <c r="O826" i="1"/>
  <c r="M826" i="1"/>
  <c r="N826" i="1" s="1"/>
  <c r="L826" i="1"/>
  <c r="D826" i="1"/>
  <c r="O825" i="1"/>
  <c r="M825" i="1"/>
  <c r="N825" i="1" s="1"/>
  <c r="L825" i="1"/>
  <c r="D825" i="1"/>
  <c r="O824" i="1"/>
  <c r="N824" i="1"/>
  <c r="M824" i="1"/>
  <c r="L824" i="1"/>
  <c r="D824" i="1"/>
  <c r="O823" i="1"/>
  <c r="N823" i="1"/>
  <c r="M823" i="1"/>
  <c r="L823" i="1"/>
  <c r="D823" i="1"/>
  <c r="O822" i="1"/>
  <c r="N822" i="1"/>
  <c r="M822" i="1"/>
  <c r="L822" i="1"/>
  <c r="D822" i="1"/>
  <c r="O821" i="1"/>
  <c r="M821" i="1"/>
  <c r="N821" i="1" s="1"/>
  <c r="L821" i="1"/>
  <c r="D821" i="1"/>
  <c r="O820" i="1"/>
  <c r="N820" i="1"/>
  <c r="M820" i="1"/>
  <c r="L820" i="1"/>
  <c r="D820" i="1"/>
  <c r="O819" i="1"/>
  <c r="M819" i="1"/>
  <c r="N819" i="1" s="1"/>
  <c r="L819" i="1"/>
  <c r="D819" i="1"/>
  <c r="O818" i="1"/>
  <c r="M818" i="1"/>
  <c r="N818" i="1" s="1"/>
  <c r="L818" i="1"/>
  <c r="D818" i="1"/>
  <c r="O817" i="1"/>
  <c r="M817" i="1"/>
  <c r="N817" i="1" s="1"/>
  <c r="L817" i="1"/>
  <c r="D817" i="1"/>
  <c r="O816" i="1"/>
  <c r="N816" i="1"/>
  <c r="M816" i="1"/>
  <c r="L816" i="1"/>
  <c r="D816" i="1"/>
  <c r="O815" i="1"/>
  <c r="N815" i="1"/>
  <c r="M815" i="1"/>
  <c r="L815" i="1"/>
  <c r="D815" i="1"/>
  <c r="O814" i="1"/>
  <c r="N814" i="1"/>
  <c r="M814" i="1"/>
  <c r="L814" i="1"/>
  <c r="D814" i="1"/>
  <c r="O813" i="1"/>
  <c r="M813" i="1"/>
  <c r="N813" i="1" s="1"/>
  <c r="L813" i="1"/>
  <c r="D813" i="1"/>
  <c r="O812" i="1"/>
  <c r="N812" i="1"/>
  <c r="M812" i="1"/>
  <c r="L812" i="1"/>
  <c r="D812" i="1"/>
  <c r="O811" i="1"/>
  <c r="M811" i="1"/>
  <c r="N811" i="1" s="1"/>
  <c r="L811" i="1"/>
  <c r="D811" i="1"/>
  <c r="O810" i="1"/>
  <c r="M810" i="1"/>
  <c r="N810" i="1" s="1"/>
  <c r="L810" i="1"/>
  <c r="D810" i="1"/>
  <c r="O809" i="1"/>
  <c r="M809" i="1"/>
  <c r="N809" i="1" s="1"/>
  <c r="L809" i="1"/>
  <c r="G809" i="1"/>
  <c r="O808" i="1"/>
  <c r="N808" i="1"/>
  <c r="M808" i="1"/>
  <c r="L808" i="1"/>
  <c r="O807" i="1"/>
  <c r="N807" i="1"/>
  <c r="M807" i="1"/>
  <c r="L807" i="1"/>
  <c r="P806" i="1"/>
  <c r="Q806" i="1" s="1"/>
  <c r="O806" i="1"/>
  <c r="N806" i="1"/>
  <c r="M806" i="1"/>
  <c r="L806" i="1"/>
  <c r="O805" i="1"/>
  <c r="M805" i="1"/>
  <c r="N805" i="1" s="1"/>
  <c r="L805" i="1"/>
  <c r="D805" i="1"/>
  <c r="O804" i="1"/>
  <c r="M804" i="1"/>
  <c r="N804" i="1" s="1"/>
  <c r="L804" i="1"/>
  <c r="D804" i="1"/>
  <c r="O803" i="1"/>
  <c r="N803" i="1"/>
  <c r="M803" i="1"/>
  <c r="L803" i="1"/>
  <c r="D803" i="1"/>
  <c r="O802" i="1"/>
  <c r="N802" i="1"/>
  <c r="M802" i="1"/>
  <c r="L802" i="1"/>
  <c r="D802" i="1"/>
  <c r="O801" i="1"/>
  <c r="N801" i="1"/>
  <c r="M801" i="1"/>
  <c r="L801" i="1"/>
  <c r="D801" i="1"/>
  <c r="O800" i="1"/>
  <c r="M800" i="1"/>
  <c r="N800" i="1" s="1"/>
  <c r="L800" i="1"/>
  <c r="D800" i="1"/>
  <c r="O799" i="1"/>
  <c r="N799" i="1"/>
  <c r="M799" i="1"/>
  <c r="L799" i="1"/>
  <c r="O798" i="1"/>
  <c r="N798" i="1"/>
  <c r="M798" i="1"/>
  <c r="L798" i="1"/>
  <c r="D798" i="1"/>
  <c r="O797" i="1"/>
  <c r="N797" i="1"/>
  <c r="M797" i="1"/>
  <c r="L797" i="1"/>
  <c r="D797" i="1"/>
  <c r="O796" i="1"/>
  <c r="N796" i="1"/>
  <c r="M796" i="1"/>
  <c r="L796" i="1"/>
  <c r="D796" i="1"/>
  <c r="O795" i="1"/>
  <c r="M795" i="1"/>
  <c r="N795" i="1" s="1"/>
  <c r="L795" i="1"/>
  <c r="D795" i="1"/>
  <c r="O794" i="1"/>
  <c r="N794" i="1"/>
  <c r="M794" i="1"/>
  <c r="L794" i="1"/>
  <c r="D794" i="1"/>
  <c r="O793" i="1"/>
  <c r="M793" i="1"/>
  <c r="N793" i="1" s="1"/>
  <c r="L793" i="1"/>
  <c r="D793" i="1"/>
  <c r="O792" i="1"/>
  <c r="M792" i="1"/>
  <c r="N792" i="1" s="1"/>
  <c r="L792" i="1"/>
  <c r="D792" i="1"/>
  <c r="O791" i="1"/>
  <c r="M791" i="1"/>
  <c r="N791" i="1" s="1"/>
  <c r="L791" i="1"/>
  <c r="D791" i="1"/>
  <c r="O790" i="1"/>
  <c r="N790" i="1"/>
  <c r="M790" i="1"/>
  <c r="L790" i="1"/>
  <c r="D790" i="1"/>
  <c r="O789" i="1"/>
  <c r="N789" i="1"/>
  <c r="M789" i="1"/>
  <c r="L789" i="1"/>
  <c r="D789" i="1"/>
  <c r="O788" i="1"/>
  <c r="N788" i="1"/>
  <c r="M788" i="1"/>
  <c r="L788" i="1"/>
  <c r="D788" i="1"/>
  <c r="O787" i="1"/>
  <c r="M787" i="1"/>
  <c r="N787" i="1" s="1"/>
  <c r="L787" i="1"/>
  <c r="D787" i="1"/>
  <c r="O786" i="1"/>
  <c r="N786" i="1"/>
  <c r="M786" i="1"/>
  <c r="L786" i="1"/>
  <c r="D786" i="1"/>
  <c r="O785" i="1"/>
  <c r="M785" i="1"/>
  <c r="N785" i="1" s="1"/>
  <c r="L785" i="1"/>
  <c r="D785" i="1"/>
  <c r="O784" i="1"/>
  <c r="M784" i="1"/>
  <c r="N784" i="1" s="1"/>
  <c r="L784" i="1"/>
  <c r="D784" i="1"/>
  <c r="O783" i="1"/>
  <c r="P783" i="1" s="1"/>
  <c r="Q783" i="1" s="1"/>
  <c r="N783" i="1"/>
  <c r="M783" i="1"/>
  <c r="L783" i="1"/>
  <c r="O782" i="1"/>
  <c r="P782" i="1" s="1"/>
  <c r="Q782" i="1" s="1"/>
  <c r="M782" i="1"/>
  <c r="N782" i="1" s="1"/>
  <c r="L782" i="1"/>
  <c r="O781" i="1"/>
  <c r="P781" i="1" s="1"/>
  <c r="Q781" i="1" s="1"/>
  <c r="M781" i="1"/>
  <c r="N781" i="1" s="1"/>
  <c r="L781" i="1"/>
  <c r="Q780" i="1"/>
  <c r="P780" i="1"/>
  <c r="O780" i="1"/>
  <c r="M780" i="1"/>
  <c r="N780" i="1" s="1"/>
  <c r="L780" i="1"/>
  <c r="O779" i="1"/>
  <c r="P779" i="1" s="1"/>
  <c r="Q779" i="1" s="1"/>
  <c r="N779" i="1"/>
  <c r="M779" i="1"/>
  <c r="L779" i="1"/>
  <c r="O778" i="1"/>
  <c r="P778" i="1" s="1"/>
  <c r="Q778" i="1" s="1"/>
  <c r="M778" i="1"/>
  <c r="N778" i="1" s="1"/>
  <c r="L778" i="1"/>
  <c r="O777" i="1"/>
  <c r="P777" i="1" s="1"/>
  <c r="Q777" i="1" s="1"/>
  <c r="M777" i="1"/>
  <c r="N777" i="1" s="1"/>
  <c r="L777" i="1"/>
  <c r="M776" i="1"/>
  <c r="N776" i="1" s="1"/>
  <c r="L776" i="1"/>
  <c r="H776" i="1"/>
  <c r="O776" i="1" s="1"/>
  <c r="P776" i="1" s="1"/>
  <c r="Q776" i="1" s="1"/>
  <c r="P775" i="1"/>
  <c r="Q775" i="1" s="1"/>
  <c r="O775" i="1"/>
  <c r="M775" i="1"/>
  <c r="N775" i="1" s="1"/>
  <c r="L775" i="1"/>
  <c r="O774" i="1"/>
  <c r="N774" i="1"/>
  <c r="M774" i="1"/>
  <c r="L774" i="1"/>
  <c r="D774" i="1"/>
  <c r="O773" i="1"/>
  <c r="P773" i="1" s="1"/>
  <c r="Q773" i="1" s="1"/>
  <c r="M773" i="1"/>
  <c r="N773" i="1" s="1"/>
  <c r="L773" i="1"/>
  <c r="O772" i="1"/>
  <c r="N772" i="1"/>
  <c r="M772" i="1"/>
  <c r="L772" i="1"/>
  <c r="D772" i="1"/>
  <c r="O771" i="1"/>
  <c r="N771" i="1"/>
  <c r="M771" i="1"/>
  <c r="L771" i="1"/>
  <c r="D771" i="1"/>
  <c r="O770" i="1"/>
  <c r="M770" i="1"/>
  <c r="N770" i="1" s="1"/>
  <c r="L770" i="1"/>
  <c r="D770" i="1"/>
  <c r="O769" i="1"/>
  <c r="N769" i="1"/>
  <c r="M769" i="1"/>
  <c r="L769" i="1"/>
  <c r="D769" i="1"/>
  <c r="O768" i="1"/>
  <c r="M768" i="1"/>
  <c r="N768" i="1" s="1"/>
  <c r="L768" i="1"/>
  <c r="D768" i="1"/>
  <c r="O767" i="1"/>
  <c r="M767" i="1"/>
  <c r="N767" i="1" s="1"/>
  <c r="L767" i="1"/>
  <c r="D767" i="1"/>
  <c r="O766" i="1"/>
  <c r="M766" i="1"/>
  <c r="N766" i="1" s="1"/>
  <c r="L766" i="1"/>
  <c r="D766" i="1"/>
  <c r="O765" i="1"/>
  <c r="N765" i="1"/>
  <c r="M765" i="1"/>
  <c r="L765" i="1"/>
  <c r="O764" i="1"/>
  <c r="N764" i="1"/>
  <c r="M764" i="1"/>
  <c r="L764" i="1"/>
  <c r="O763" i="1"/>
  <c r="N763" i="1"/>
  <c r="M763" i="1"/>
  <c r="L763" i="1"/>
  <c r="D763" i="1"/>
  <c r="O762" i="1"/>
  <c r="N762" i="1"/>
  <c r="M762" i="1"/>
  <c r="L762" i="1"/>
  <c r="D762" i="1"/>
  <c r="O761" i="1"/>
  <c r="N761" i="1"/>
  <c r="M761" i="1"/>
  <c r="L761" i="1"/>
  <c r="O760" i="1"/>
  <c r="M760" i="1"/>
  <c r="N760" i="1" s="1"/>
  <c r="L760" i="1"/>
  <c r="G760" i="1"/>
  <c r="D760" i="1"/>
  <c r="N759" i="1"/>
  <c r="M759" i="1"/>
  <c r="L759" i="1"/>
  <c r="G759" i="1"/>
  <c r="O759" i="1" s="1"/>
  <c r="D759" i="1"/>
  <c r="O758" i="1"/>
  <c r="N758" i="1"/>
  <c r="M758" i="1"/>
  <c r="L758" i="1"/>
  <c r="O757" i="1"/>
  <c r="M757" i="1"/>
  <c r="N757" i="1" s="1"/>
  <c r="L757" i="1"/>
  <c r="O756" i="1"/>
  <c r="N756" i="1"/>
  <c r="M756" i="1"/>
  <c r="L756" i="1"/>
  <c r="O755" i="1"/>
  <c r="M755" i="1"/>
  <c r="N755" i="1" s="1"/>
  <c r="L755" i="1"/>
  <c r="O754" i="1"/>
  <c r="N754" i="1"/>
  <c r="M754" i="1"/>
  <c r="L754" i="1"/>
  <c r="O753" i="1"/>
  <c r="M753" i="1"/>
  <c r="N753" i="1" s="1"/>
  <c r="L753" i="1"/>
  <c r="O752" i="1"/>
  <c r="N752" i="1"/>
  <c r="M752" i="1"/>
  <c r="L752" i="1"/>
  <c r="O751" i="1"/>
  <c r="M751" i="1"/>
  <c r="N751" i="1" s="1"/>
  <c r="L751" i="1"/>
  <c r="O750" i="1"/>
  <c r="N750" i="1"/>
  <c r="M750" i="1"/>
  <c r="L750" i="1"/>
  <c r="O749" i="1"/>
  <c r="M749" i="1"/>
  <c r="N749" i="1" s="1"/>
  <c r="L749" i="1"/>
  <c r="O748" i="1"/>
  <c r="N748" i="1"/>
  <c r="M748" i="1"/>
  <c r="L748" i="1"/>
  <c r="O747" i="1"/>
  <c r="M747" i="1"/>
  <c r="N747" i="1" s="1"/>
  <c r="L747" i="1"/>
  <c r="N746" i="1"/>
  <c r="M746" i="1"/>
  <c r="L746" i="1"/>
  <c r="G746" i="1"/>
  <c r="O746" i="1" s="1"/>
  <c r="O745" i="1"/>
  <c r="M745" i="1"/>
  <c r="N745" i="1" s="1"/>
  <c r="L745" i="1"/>
  <c r="O744" i="1"/>
  <c r="M744" i="1"/>
  <c r="N744" i="1" s="1"/>
  <c r="L744" i="1"/>
  <c r="D744" i="1"/>
  <c r="O743" i="1"/>
  <c r="N743" i="1"/>
  <c r="M743" i="1"/>
  <c r="L743" i="1"/>
  <c r="D743" i="1"/>
  <c r="O742" i="1"/>
  <c r="N742" i="1"/>
  <c r="M742" i="1"/>
  <c r="L742" i="1"/>
  <c r="O741" i="1"/>
  <c r="M741" i="1"/>
  <c r="N741" i="1" s="1"/>
  <c r="L741" i="1"/>
  <c r="O740" i="1"/>
  <c r="N740" i="1"/>
  <c r="M740" i="1"/>
  <c r="L740" i="1"/>
  <c r="D740" i="1"/>
  <c r="P739" i="1"/>
  <c r="Q739" i="1" s="1"/>
  <c r="O739" i="1"/>
  <c r="N739" i="1"/>
  <c r="M739" i="1"/>
  <c r="L739" i="1"/>
  <c r="O738" i="1"/>
  <c r="N738" i="1"/>
  <c r="M738" i="1"/>
  <c r="L738" i="1"/>
  <c r="D738" i="1"/>
  <c r="O737" i="1"/>
  <c r="N737" i="1"/>
  <c r="M737" i="1"/>
  <c r="L737" i="1"/>
  <c r="D737" i="1"/>
  <c r="O736" i="1"/>
  <c r="N736" i="1"/>
  <c r="M736" i="1"/>
  <c r="L736" i="1"/>
  <c r="D736" i="1"/>
  <c r="O735" i="1"/>
  <c r="M735" i="1"/>
  <c r="N735" i="1" s="1"/>
  <c r="L735" i="1"/>
  <c r="D735" i="1"/>
  <c r="O734" i="1"/>
  <c r="N734" i="1"/>
  <c r="M734" i="1"/>
  <c r="L734" i="1"/>
  <c r="D734" i="1"/>
  <c r="O733" i="1"/>
  <c r="P733" i="1" s="1"/>
  <c r="Q733" i="1" s="1"/>
  <c r="M733" i="1"/>
  <c r="N733" i="1" s="1"/>
  <c r="L733" i="1"/>
  <c r="D733" i="1"/>
  <c r="O732" i="1"/>
  <c r="N732" i="1"/>
  <c r="M732" i="1"/>
  <c r="L732" i="1"/>
  <c r="D732" i="1"/>
  <c r="M731" i="1"/>
  <c r="N731" i="1" s="1"/>
  <c r="L731" i="1"/>
  <c r="G731" i="1"/>
  <c r="O731" i="1" s="1"/>
  <c r="P731" i="1" s="1"/>
  <c r="Q731" i="1" s="1"/>
  <c r="O730" i="1"/>
  <c r="N730" i="1"/>
  <c r="M730" i="1"/>
  <c r="L730" i="1"/>
  <c r="D730" i="1"/>
  <c r="O729" i="1"/>
  <c r="M729" i="1"/>
  <c r="N729" i="1" s="1"/>
  <c r="L729" i="1"/>
  <c r="D729" i="1"/>
  <c r="O728" i="1"/>
  <c r="M728" i="1"/>
  <c r="N728" i="1" s="1"/>
  <c r="L728" i="1"/>
  <c r="N727" i="1"/>
  <c r="M727" i="1"/>
  <c r="L727" i="1"/>
  <c r="G727" i="1"/>
  <c r="O726" i="1"/>
  <c r="M726" i="1"/>
  <c r="N726" i="1" s="1"/>
  <c r="L726" i="1"/>
  <c r="D726" i="1"/>
  <c r="O725" i="1"/>
  <c r="M725" i="1"/>
  <c r="N725" i="1" s="1"/>
  <c r="L725" i="1"/>
  <c r="D725" i="1"/>
  <c r="O724" i="1"/>
  <c r="M724" i="1"/>
  <c r="N724" i="1" s="1"/>
  <c r="L724" i="1"/>
  <c r="D724" i="1"/>
  <c r="O723" i="1"/>
  <c r="N723" i="1"/>
  <c r="M723" i="1"/>
  <c r="L723" i="1"/>
  <c r="D723" i="1"/>
  <c r="O722" i="1"/>
  <c r="N722" i="1"/>
  <c r="M722" i="1"/>
  <c r="L722" i="1"/>
  <c r="D722" i="1"/>
  <c r="O721" i="1"/>
  <c r="N721" i="1"/>
  <c r="M721" i="1"/>
  <c r="L721" i="1"/>
  <c r="D721" i="1"/>
  <c r="O720" i="1"/>
  <c r="M720" i="1"/>
  <c r="N720" i="1" s="1"/>
  <c r="L720" i="1"/>
  <c r="D720" i="1"/>
  <c r="O719" i="1"/>
  <c r="N719" i="1"/>
  <c r="M719" i="1"/>
  <c r="L719" i="1"/>
  <c r="D719" i="1"/>
  <c r="O718" i="1"/>
  <c r="M718" i="1"/>
  <c r="N718" i="1" s="1"/>
  <c r="L718" i="1"/>
  <c r="D718" i="1"/>
  <c r="O717" i="1"/>
  <c r="M717" i="1"/>
  <c r="N717" i="1" s="1"/>
  <c r="L717" i="1"/>
  <c r="D717" i="1"/>
  <c r="O716" i="1"/>
  <c r="M716" i="1"/>
  <c r="N716" i="1" s="1"/>
  <c r="L716" i="1"/>
  <c r="D716" i="1"/>
  <c r="O715" i="1"/>
  <c r="N715" i="1"/>
  <c r="M715" i="1"/>
  <c r="L715" i="1"/>
  <c r="D715" i="1"/>
  <c r="O714" i="1"/>
  <c r="N714" i="1"/>
  <c r="M714" i="1"/>
  <c r="L714" i="1"/>
  <c r="D714" i="1"/>
  <c r="O713" i="1"/>
  <c r="N713" i="1"/>
  <c r="M713" i="1"/>
  <c r="L713" i="1"/>
  <c r="O712" i="1"/>
  <c r="P712" i="1" s="1"/>
  <c r="Q712" i="1" s="1"/>
  <c r="N712" i="1"/>
  <c r="M712" i="1"/>
  <c r="L712" i="1"/>
  <c r="O711" i="1"/>
  <c r="N711" i="1"/>
  <c r="M711" i="1"/>
  <c r="L711" i="1"/>
  <c r="D711" i="1"/>
  <c r="O710" i="1"/>
  <c r="M710" i="1"/>
  <c r="N710" i="1" s="1"/>
  <c r="L710" i="1"/>
  <c r="D710" i="1"/>
  <c r="O709" i="1"/>
  <c r="M709" i="1"/>
  <c r="N709" i="1" s="1"/>
  <c r="L709" i="1"/>
  <c r="D709" i="1"/>
  <c r="O708" i="1"/>
  <c r="M708" i="1"/>
  <c r="N708" i="1" s="1"/>
  <c r="L708" i="1"/>
  <c r="D708" i="1"/>
  <c r="O707" i="1"/>
  <c r="N707" i="1"/>
  <c r="M707" i="1"/>
  <c r="L707" i="1"/>
  <c r="D707" i="1"/>
  <c r="O706" i="1"/>
  <c r="N706" i="1"/>
  <c r="M706" i="1"/>
  <c r="L706" i="1"/>
  <c r="D706" i="1"/>
  <c r="O705" i="1"/>
  <c r="N705" i="1"/>
  <c r="M705" i="1"/>
  <c r="L705" i="1"/>
  <c r="D705" i="1"/>
  <c r="O704" i="1"/>
  <c r="M704" i="1"/>
  <c r="N704" i="1" s="1"/>
  <c r="L704" i="1"/>
  <c r="D704" i="1"/>
  <c r="M703" i="1"/>
  <c r="N703" i="1" s="1"/>
  <c r="L703" i="1"/>
  <c r="H703" i="1"/>
  <c r="D703" i="1"/>
  <c r="O702" i="1"/>
  <c r="M702" i="1"/>
  <c r="N702" i="1" s="1"/>
  <c r="L702" i="1"/>
  <c r="D702" i="1"/>
  <c r="O701" i="1"/>
  <c r="M701" i="1"/>
  <c r="N701" i="1" s="1"/>
  <c r="L701" i="1"/>
  <c r="D701" i="1"/>
  <c r="O700" i="1"/>
  <c r="M700" i="1"/>
  <c r="N700" i="1" s="1"/>
  <c r="L700" i="1"/>
  <c r="D700" i="1"/>
  <c r="O699" i="1"/>
  <c r="N699" i="1"/>
  <c r="M699" i="1"/>
  <c r="L699" i="1"/>
  <c r="D699" i="1"/>
  <c r="O698" i="1"/>
  <c r="N698" i="1"/>
  <c r="M698" i="1"/>
  <c r="L698" i="1"/>
  <c r="D698" i="1"/>
  <c r="P697" i="1"/>
  <c r="Q697" i="1" s="1"/>
  <c r="O697" i="1"/>
  <c r="N697" i="1"/>
  <c r="M697" i="1"/>
  <c r="L697" i="1"/>
  <c r="D697" i="1"/>
  <c r="O696" i="1"/>
  <c r="M696" i="1"/>
  <c r="N696" i="1" s="1"/>
  <c r="L696" i="1"/>
  <c r="G696" i="1"/>
  <c r="D696" i="1"/>
  <c r="O695" i="1"/>
  <c r="M695" i="1"/>
  <c r="N695" i="1" s="1"/>
  <c r="L695" i="1"/>
  <c r="D695" i="1"/>
  <c r="O694" i="1"/>
  <c r="N694" i="1"/>
  <c r="M694" i="1"/>
  <c r="L694" i="1"/>
  <c r="D694" i="1"/>
  <c r="O693" i="1"/>
  <c r="M693" i="1"/>
  <c r="N693" i="1" s="1"/>
  <c r="L693" i="1"/>
  <c r="D693" i="1"/>
  <c r="O692" i="1"/>
  <c r="M692" i="1"/>
  <c r="N692" i="1" s="1"/>
  <c r="L692" i="1"/>
  <c r="D692" i="1"/>
  <c r="O691" i="1"/>
  <c r="M691" i="1"/>
  <c r="N691" i="1" s="1"/>
  <c r="L691" i="1"/>
  <c r="O690" i="1"/>
  <c r="M690" i="1"/>
  <c r="N690" i="1" s="1"/>
  <c r="L690" i="1"/>
  <c r="D690" i="1"/>
  <c r="O689" i="1"/>
  <c r="N689" i="1"/>
  <c r="M689" i="1"/>
  <c r="L689" i="1"/>
  <c r="D689" i="1"/>
  <c r="O688" i="1"/>
  <c r="M688" i="1"/>
  <c r="N688" i="1" s="1"/>
  <c r="L688" i="1"/>
  <c r="D688" i="1"/>
  <c r="O687" i="1"/>
  <c r="M687" i="1"/>
  <c r="N687" i="1" s="1"/>
  <c r="L687" i="1"/>
  <c r="D687" i="1"/>
  <c r="O686" i="1"/>
  <c r="M686" i="1"/>
  <c r="N686" i="1" s="1"/>
  <c r="L686" i="1"/>
  <c r="D686" i="1"/>
  <c r="O685" i="1"/>
  <c r="N685" i="1"/>
  <c r="M685" i="1"/>
  <c r="L685" i="1"/>
  <c r="D685" i="1"/>
  <c r="O684" i="1"/>
  <c r="N684" i="1"/>
  <c r="M684" i="1"/>
  <c r="L684" i="1"/>
  <c r="D684" i="1"/>
  <c r="P683" i="1"/>
  <c r="Q683" i="1" s="1"/>
  <c r="O683" i="1"/>
  <c r="N683" i="1"/>
  <c r="M683" i="1"/>
  <c r="L683" i="1"/>
  <c r="D683" i="1"/>
  <c r="O682" i="1"/>
  <c r="M682" i="1"/>
  <c r="N682" i="1" s="1"/>
  <c r="L682" i="1"/>
  <c r="D682" i="1"/>
  <c r="O681" i="1"/>
  <c r="P681" i="1" s="1"/>
  <c r="Q681" i="1" s="1"/>
  <c r="N681" i="1"/>
  <c r="M681" i="1"/>
  <c r="L681" i="1"/>
  <c r="D681" i="1"/>
  <c r="O680" i="1"/>
  <c r="N680" i="1"/>
  <c r="M680" i="1"/>
  <c r="L680" i="1"/>
  <c r="D680" i="1"/>
  <c r="O679" i="1"/>
  <c r="N679" i="1"/>
  <c r="M679" i="1"/>
  <c r="L679" i="1"/>
  <c r="D679" i="1"/>
  <c r="O678" i="1"/>
  <c r="M678" i="1"/>
  <c r="N678" i="1" s="1"/>
  <c r="L678" i="1"/>
  <c r="D678" i="1"/>
  <c r="O677" i="1"/>
  <c r="N677" i="1"/>
  <c r="M677" i="1"/>
  <c r="L677" i="1"/>
  <c r="D677" i="1"/>
  <c r="O676" i="1"/>
  <c r="M676" i="1"/>
  <c r="N676" i="1" s="1"/>
  <c r="L676" i="1"/>
  <c r="D676" i="1"/>
  <c r="O675" i="1"/>
  <c r="M675" i="1"/>
  <c r="N675" i="1" s="1"/>
  <c r="L675" i="1"/>
  <c r="D675" i="1"/>
  <c r="O674" i="1"/>
  <c r="M674" i="1"/>
  <c r="N674" i="1" s="1"/>
  <c r="L674" i="1"/>
  <c r="D674" i="1"/>
  <c r="O673" i="1"/>
  <c r="N673" i="1"/>
  <c r="M673" i="1"/>
  <c r="L673" i="1"/>
  <c r="D673" i="1"/>
  <c r="O672" i="1"/>
  <c r="N672" i="1"/>
  <c r="M672" i="1"/>
  <c r="L672" i="1"/>
  <c r="D672" i="1"/>
  <c r="O671" i="1"/>
  <c r="N671" i="1"/>
  <c r="M671" i="1"/>
  <c r="L671" i="1"/>
  <c r="D671" i="1"/>
  <c r="O670" i="1"/>
  <c r="M670" i="1"/>
  <c r="N670" i="1" s="1"/>
  <c r="L670" i="1"/>
  <c r="D670" i="1"/>
  <c r="O669" i="1"/>
  <c r="N669" i="1"/>
  <c r="M669" i="1"/>
  <c r="L669" i="1"/>
  <c r="D669" i="1"/>
  <c r="O668" i="1"/>
  <c r="M668" i="1"/>
  <c r="N668" i="1" s="1"/>
  <c r="L668" i="1"/>
  <c r="D668" i="1"/>
  <c r="O667" i="1"/>
  <c r="M667" i="1"/>
  <c r="N667" i="1" s="1"/>
  <c r="L667" i="1"/>
  <c r="D667" i="1"/>
  <c r="O666" i="1"/>
  <c r="M666" i="1"/>
  <c r="N666" i="1" s="1"/>
  <c r="L666" i="1"/>
  <c r="D666" i="1"/>
  <c r="O665" i="1"/>
  <c r="N665" i="1"/>
  <c r="M665" i="1"/>
  <c r="L665" i="1"/>
  <c r="D665" i="1"/>
  <c r="O664" i="1"/>
  <c r="N664" i="1"/>
  <c r="M664" i="1"/>
  <c r="L664" i="1"/>
  <c r="D664" i="1"/>
  <c r="O663" i="1"/>
  <c r="N663" i="1"/>
  <c r="M663" i="1"/>
  <c r="L663" i="1"/>
  <c r="D663" i="1"/>
  <c r="O662" i="1"/>
  <c r="M662" i="1"/>
  <c r="N662" i="1" s="1"/>
  <c r="L662" i="1"/>
  <c r="D662" i="1"/>
  <c r="O661" i="1"/>
  <c r="N661" i="1"/>
  <c r="M661" i="1"/>
  <c r="L661" i="1"/>
  <c r="D661" i="1"/>
  <c r="O660" i="1"/>
  <c r="M660" i="1"/>
  <c r="N660" i="1" s="1"/>
  <c r="L660" i="1"/>
  <c r="D660" i="1"/>
  <c r="O659" i="1"/>
  <c r="M659" i="1"/>
  <c r="N659" i="1" s="1"/>
  <c r="L659" i="1"/>
  <c r="D659" i="1"/>
  <c r="O658" i="1"/>
  <c r="M658" i="1"/>
  <c r="N658" i="1" s="1"/>
  <c r="L658" i="1"/>
  <c r="D658" i="1"/>
  <c r="O657" i="1"/>
  <c r="N657" i="1"/>
  <c r="M657" i="1"/>
  <c r="L657" i="1"/>
  <c r="H657" i="1"/>
  <c r="D657" i="1"/>
  <c r="O656" i="1"/>
  <c r="M656" i="1"/>
  <c r="N656" i="1" s="1"/>
  <c r="L656" i="1"/>
  <c r="D656" i="1"/>
  <c r="O655" i="1"/>
  <c r="M655" i="1"/>
  <c r="N655" i="1" s="1"/>
  <c r="L655" i="1"/>
  <c r="D655" i="1"/>
  <c r="O654" i="1"/>
  <c r="N654" i="1"/>
  <c r="M654" i="1"/>
  <c r="L654" i="1"/>
  <c r="D654" i="1"/>
  <c r="O653" i="1"/>
  <c r="N653" i="1"/>
  <c r="M653" i="1"/>
  <c r="L653" i="1"/>
  <c r="D653" i="1"/>
  <c r="O652" i="1"/>
  <c r="N652" i="1"/>
  <c r="M652" i="1"/>
  <c r="L652" i="1"/>
  <c r="D652" i="1"/>
  <c r="O651" i="1"/>
  <c r="M651" i="1"/>
  <c r="N651" i="1" s="1"/>
  <c r="L651" i="1"/>
  <c r="D651" i="1"/>
  <c r="O650" i="1"/>
  <c r="N650" i="1"/>
  <c r="M650" i="1"/>
  <c r="L650" i="1"/>
  <c r="D650" i="1"/>
  <c r="O649" i="1"/>
  <c r="M649" i="1"/>
  <c r="N649" i="1" s="1"/>
  <c r="L649" i="1"/>
  <c r="D649" i="1"/>
  <c r="O648" i="1"/>
  <c r="P648" i="1" s="1"/>
  <c r="Q648" i="1" s="1"/>
  <c r="N648" i="1"/>
  <c r="M648" i="1"/>
  <c r="L648" i="1"/>
  <c r="D648" i="1"/>
  <c r="O647" i="1"/>
  <c r="N647" i="1"/>
  <c r="M647" i="1"/>
  <c r="L647" i="1"/>
  <c r="D647" i="1"/>
  <c r="P646" i="1"/>
  <c r="Q646" i="1" s="1"/>
  <c r="O646" i="1"/>
  <c r="N646" i="1"/>
  <c r="M646" i="1"/>
  <c r="L646" i="1"/>
  <c r="D646" i="1"/>
  <c r="O645" i="1"/>
  <c r="M645" i="1"/>
  <c r="N645" i="1" s="1"/>
  <c r="L645" i="1"/>
  <c r="D645" i="1"/>
  <c r="O644" i="1"/>
  <c r="M644" i="1"/>
  <c r="N644" i="1" s="1"/>
  <c r="L644" i="1"/>
  <c r="O643" i="1"/>
  <c r="N643" i="1"/>
  <c r="M643" i="1"/>
  <c r="L643" i="1"/>
  <c r="O642" i="1"/>
  <c r="M642" i="1"/>
  <c r="N642" i="1" s="1"/>
  <c r="L642" i="1"/>
  <c r="D642" i="1"/>
  <c r="O641" i="1"/>
  <c r="M641" i="1"/>
  <c r="N641" i="1" s="1"/>
  <c r="L641" i="1"/>
  <c r="D641" i="1"/>
  <c r="O640" i="1"/>
  <c r="N640" i="1"/>
  <c r="M640" i="1"/>
  <c r="L640" i="1"/>
  <c r="D640" i="1"/>
  <c r="O639" i="1"/>
  <c r="N639" i="1"/>
  <c r="M639" i="1"/>
  <c r="L639" i="1"/>
  <c r="D639" i="1"/>
  <c r="N638" i="1"/>
  <c r="M638" i="1"/>
  <c r="L638" i="1"/>
  <c r="G638" i="1"/>
  <c r="O638" i="1" s="1"/>
  <c r="D638" i="1"/>
  <c r="O637" i="1"/>
  <c r="N637" i="1"/>
  <c r="M637" i="1"/>
  <c r="L637" i="1"/>
  <c r="D637" i="1"/>
  <c r="O636" i="1"/>
  <c r="N636" i="1"/>
  <c r="M636" i="1"/>
  <c r="L636" i="1"/>
  <c r="D636" i="1"/>
  <c r="O635" i="1"/>
  <c r="N635" i="1"/>
  <c r="M635" i="1"/>
  <c r="L635" i="1"/>
  <c r="D635" i="1"/>
  <c r="O634" i="1"/>
  <c r="M634" i="1"/>
  <c r="N634" i="1" s="1"/>
  <c r="L634" i="1"/>
  <c r="D634" i="1"/>
  <c r="O633" i="1"/>
  <c r="N633" i="1"/>
  <c r="M633" i="1"/>
  <c r="L633" i="1"/>
  <c r="D633" i="1"/>
  <c r="O632" i="1"/>
  <c r="M632" i="1"/>
  <c r="N632" i="1" s="1"/>
  <c r="L632" i="1"/>
  <c r="D632" i="1"/>
  <c r="O631" i="1"/>
  <c r="M631" i="1"/>
  <c r="N631" i="1" s="1"/>
  <c r="L631" i="1"/>
  <c r="D631" i="1"/>
  <c r="O630" i="1"/>
  <c r="M630" i="1"/>
  <c r="N630" i="1" s="1"/>
  <c r="L630" i="1"/>
  <c r="D630" i="1"/>
  <c r="O629" i="1"/>
  <c r="N629" i="1"/>
  <c r="M629" i="1"/>
  <c r="L629" i="1"/>
  <c r="D629" i="1"/>
  <c r="O628" i="1"/>
  <c r="N628" i="1"/>
  <c r="M628" i="1"/>
  <c r="L628" i="1"/>
  <c r="D628" i="1"/>
  <c r="O627" i="1"/>
  <c r="N627" i="1"/>
  <c r="M627" i="1"/>
  <c r="L627" i="1"/>
  <c r="D627" i="1"/>
  <c r="O626" i="1"/>
  <c r="M626" i="1"/>
  <c r="N626" i="1" s="1"/>
  <c r="L626" i="1"/>
  <c r="D626" i="1"/>
  <c r="O625" i="1"/>
  <c r="N625" i="1"/>
  <c r="M625" i="1"/>
  <c r="L625" i="1"/>
  <c r="D625" i="1"/>
  <c r="O624" i="1"/>
  <c r="M624" i="1"/>
  <c r="N624" i="1" s="1"/>
  <c r="L624" i="1"/>
  <c r="D624" i="1"/>
  <c r="O623" i="1"/>
  <c r="M623" i="1"/>
  <c r="N623" i="1" s="1"/>
  <c r="L623" i="1"/>
  <c r="D623" i="1"/>
  <c r="O622" i="1"/>
  <c r="M622" i="1"/>
  <c r="N622" i="1" s="1"/>
  <c r="L622" i="1"/>
  <c r="M621" i="1"/>
  <c r="N621" i="1" s="1"/>
  <c r="L621" i="1"/>
  <c r="H621" i="1"/>
  <c r="O621" i="1" s="1"/>
  <c r="D621" i="1"/>
  <c r="L620" i="1"/>
  <c r="H620" i="1"/>
  <c r="M620" i="1" s="1"/>
  <c r="N620" i="1" s="1"/>
  <c r="D620" i="1"/>
  <c r="O619" i="1"/>
  <c r="N619" i="1"/>
  <c r="M619" i="1"/>
  <c r="L619" i="1"/>
  <c r="D619" i="1"/>
  <c r="O618" i="1"/>
  <c r="P618" i="1" s="1"/>
  <c r="Q618" i="1" s="1"/>
  <c r="M618" i="1"/>
  <c r="N618" i="1" s="1"/>
  <c r="L618" i="1"/>
  <c r="O617" i="1"/>
  <c r="N617" i="1"/>
  <c r="M617" i="1"/>
  <c r="L617" i="1"/>
  <c r="D617" i="1"/>
  <c r="O616" i="1"/>
  <c r="N616" i="1"/>
  <c r="M616" i="1"/>
  <c r="L616" i="1"/>
  <c r="D616" i="1"/>
  <c r="M615" i="1"/>
  <c r="N615" i="1" s="1"/>
  <c r="L615" i="1"/>
  <c r="H615" i="1"/>
  <c r="O615" i="1" s="1"/>
  <c r="D615" i="1"/>
  <c r="O614" i="1"/>
  <c r="N614" i="1"/>
  <c r="M614" i="1"/>
  <c r="L614" i="1"/>
  <c r="D614" i="1"/>
  <c r="L613" i="1"/>
  <c r="H613" i="1"/>
  <c r="O613" i="1" s="1"/>
  <c r="D613" i="1"/>
  <c r="P612" i="1"/>
  <c r="Q612" i="1" s="1"/>
  <c r="O612" i="1"/>
  <c r="N612" i="1"/>
  <c r="M612" i="1"/>
  <c r="L612" i="1"/>
  <c r="O611" i="1"/>
  <c r="M611" i="1"/>
  <c r="N611" i="1" s="1"/>
  <c r="L611" i="1"/>
  <c r="D611" i="1"/>
  <c r="O610" i="1"/>
  <c r="M610" i="1"/>
  <c r="N610" i="1" s="1"/>
  <c r="L610" i="1"/>
  <c r="D610" i="1"/>
  <c r="O609" i="1"/>
  <c r="N609" i="1"/>
  <c r="M609" i="1"/>
  <c r="L609" i="1"/>
  <c r="D609" i="1"/>
  <c r="O608" i="1"/>
  <c r="N608" i="1"/>
  <c r="M608" i="1"/>
  <c r="L608" i="1"/>
  <c r="D608" i="1"/>
  <c r="O607" i="1"/>
  <c r="N607" i="1"/>
  <c r="M607" i="1"/>
  <c r="L607" i="1"/>
  <c r="D607" i="1"/>
  <c r="O606" i="1"/>
  <c r="M606" i="1"/>
  <c r="N606" i="1" s="1"/>
  <c r="L606" i="1"/>
  <c r="D606" i="1"/>
  <c r="O605" i="1"/>
  <c r="N605" i="1"/>
  <c r="M605" i="1"/>
  <c r="L605" i="1"/>
  <c r="D605" i="1"/>
  <c r="O604" i="1"/>
  <c r="M604" i="1"/>
  <c r="N604" i="1" s="1"/>
  <c r="L604" i="1"/>
  <c r="D604" i="1"/>
  <c r="O603" i="1"/>
  <c r="M603" i="1"/>
  <c r="N603" i="1" s="1"/>
  <c r="L603" i="1"/>
  <c r="D603" i="1"/>
  <c r="O602" i="1"/>
  <c r="M602" i="1"/>
  <c r="N602" i="1" s="1"/>
  <c r="L602" i="1"/>
  <c r="D602" i="1"/>
  <c r="O601" i="1"/>
  <c r="N601" i="1"/>
  <c r="M601" i="1"/>
  <c r="L601" i="1"/>
  <c r="D601" i="1"/>
  <c r="O600" i="1"/>
  <c r="N600" i="1"/>
  <c r="M600" i="1"/>
  <c r="L600" i="1"/>
  <c r="D600" i="1"/>
  <c r="O599" i="1"/>
  <c r="N599" i="1"/>
  <c r="M599" i="1"/>
  <c r="L599" i="1"/>
  <c r="D599" i="1"/>
  <c r="O598" i="1"/>
  <c r="M598" i="1"/>
  <c r="N598" i="1" s="1"/>
  <c r="L598" i="1"/>
  <c r="D598" i="1"/>
  <c r="O597" i="1"/>
  <c r="N597" i="1"/>
  <c r="M597" i="1"/>
  <c r="L597" i="1"/>
  <c r="D597" i="1"/>
  <c r="O596" i="1"/>
  <c r="M596" i="1"/>
  <c r="N596" i="1" s="1"/>
  <c r="L596" i="1"/>
  <c r="D596" i="1"/>
  <c r="O595" i="1"/>
  <c r="M595" i="1"/>
  <c r="N595" i="1" s="1"/>
  <c r="L595" i="1"/>
  <c r="D595" i="1"/>
  <c r="O594" i="1"/>
  <c r="M594" i="1"/>
  <c r="N594" i="1" s="1"/>
  <c r="L594" i="1"/>
  <c r="D594" i="1"/>
  <c r="O593" i="1"/>
  <c r="N593" i="1"/>
  <c r="M593" i="1"/>
  <c r="L593" i="1"/>
  <c r="D593" i="1"/>
  <c r="O592" i="1"/>
  <c r="N592" i="1"/>
  <c r="M592" i="1"/>
  <c r="L592" i="1"/>
  <c r="D592" i="1"/>
  <c r="O591" i="1"/>
  <c r="N591" i="1"/>
  <c r="M591" i="1"/>
  <c r="L591" i="1"/>
  <c r="D591" i="1"/>
  <c r="O590" i="1"/>
  <c r="M590" i="1"/>
  <c r="N590" i="1" s="1"/>
  <c r="L590" i="1"/>
  <c r="D590" i="1"/>
  <c r="O589" i="1"/>
  <c r="N589" i="1"/>
  <c r="M589" i="1"/>
  <c r="L589" i="1"/>
  <c r="D589" i="1"/>
  <c r="O588" i="1"/>
  <c r="M588" i="1"/>
  <c r="N588" i="1" s="1"/>
  <c r="L588" i="1"/>
  <c r="D588" i="1"/>
  <c r="O587" i="1"/>
  <c r="M587" i="1"/>
  <c r="N587" i="1" s="1"/>
  <c r="L587" i="1"/>
  <c r="D587" i="1"/>
  <c r="O586" i="1"/>
  <c r="M586" i="1"/>
  <c r="N586" i="1" s="1"/>
  <c r="L586" i="1"/>
  <c r="D586" i="1"/>
  <c r="O585" i="1"/>
  <c r="N585" i="1"/>
  <c r="M585" i="1"/>
  <c r="L585" i="1"/>
  <c r="D585" i="1"/>
  <c r="O584" i="1"/>
  <c r="N584" i="1"/>
  <c r="M584" i="1"/>
  <c r="L584" i="1"/>
  <c r="D584" i="1"/>
  <c r="L583" i="1"/>
  <c r="H583" i="1"/>
  <c r="M583" i="1" s="1"/>
  <c r="N583" i="1" s="1"/>
  <c r="D583" i="1"/>
  <c r="O582" i="1"/>
  <c r="M582" i="1"/>
  <c r="N582" i="1" s="1"/>
  <c r="L582" i="1"/>
  <c r="D582" i="1"/>
  <c r="L581" i="1"/>
  <c r="H581" i="1"/>
  <c r="O581" i="1" s="1"/>
  <c r="D581" i="1"/>
  <c r="O580" i="1"/>
  <c r="N580" i="1"/>
  <c r="M580" i="1"/>
  <c r="L580" i="1"/>
  <c r="D580" i="1"/>
  <c r="O579" i="1"/>
  <c r="M579" i="1"/>
  <c r="N579" i="1" s="1"/>
  <c r="L579" i="1"/>
  <c r="D579" i="1"/>
  <c r="O578" i="1"/>
  <c r="N578" i="1"/>
  <c r="M578" i="1"/>
  <c r="L578" i="1"/>
  <c r="D578" i="1"/>
  <c r="O577" i="1"/>
  <c r="P577" i="1" s="1"/>
  <c r="Q577" i="1" s="1"/>
  <c r="M577" i="1"/>
  <c r="N577" i="1" s="1"/>
  <c r="L577" i="1"/>
  <c r="O576" i="1"/>
  <c r="M576" i="1"/>
  <c r="N576" i="1" s="1"/>
  <c r="L576" i="1"/>
  <c r="D576" i="1"/>
  <c r="P575" i="1"/>
  <c r="Q575" i="1" s="1"/>
  <c r="O575" i="1"/>
  <c r="M575" i="1"/>
  <c r="N575" i="1" s="1"/>
  <c r="L575" i="1"/>
  <c r="P574" i="1"/>
  <c r="Q574" i="1" s="1"/>
  <c r="O574" i="1"/>
  <c r="N574" i="1"/>
  <c r="M574" i="1"/>
  <c r="L574" i="1"/>
  <c r="P573" i="1"/>
  <c r="Q573" i="1" s="1"/>
  <c r="O573" i="1"/>
  <c r="N573" i="1"/>
  <c r="M573" i="1"/>
  <c r="L573" i="1"/>
  <c r="O572" i="1"/>
  <c r="P572" i="1" s="1"/>
  <c r="Q572" i="1" s="1"/>
  <c r="N572" i="1"/>
  <c r="M572" i="1"/>
  <c r="L572" i="1"/>
  <c r="P571" i="1"/>
  <c r="Q571" i="1" s="1"/>
  <c r="O571" i="1"/>
  <c r="M571" i="1"/>
  <c r="N571" i="1" s="1"/>
  <c r="L571" i="1"/>
  <c r="D571" i="1"/>
  <c r="O570" i="1"/>
  <c r="M570" i="1"/>
  <c r="N570" i="1" s="1"/>
  <c r="L570" i="1"/>
  <c r="D570" i="1"/>
  <c r="O569" i="1"/>
  <c r="N569" i="1"/>
  <c r="M569" i="1"/>
  <c r="L569" i="1"/>
  <c r="D569" i="1"/>
  <c r="O568" i="1"/>
  <c r="N568" i="1"/>
  <c r="M568" i="1"/>
  <c r="L568" i="1"/>
  <c r="D568" i="1"/>
  <c r="O567" i="1"/>
  <c r="N567" i="1"/>
  <c r="M567" i="1"/>
  <c r="L567" i="1"/>
  <c r="D567" i="1"/>
  <c r="M566" i="1"/>
  <c r="N566" i="1" s="1"/>
  <c r="L566" i="1"/>
  <c r="H566" i="1"/>
  <c r="O566" i="1" s="1"/>
  <c r="G566" i="1"/>
  <c r="D566" i="1"/>
  <c r="O565" i="1"/>
  <c r="M565" i="1"/>
  <c r="N565" i="1" s="1"/>
  <c r="L565" i="1"/>
  <c r="D565" i="1"/>
  <c r="O564" i="1"/>
  <c r="M564" i="1"/>
  <c r="N564" i="1" s="1"/>
  <c r="L564" i="1"/>
  <c r="D564" i="1"/>
  <c r="O563" i="1"/>
  <c r="N563" i="1"/>
  <c r="M563" i="1"/>
  <c r="L563" i="1"/>
  <c r="D563" i="1"/>
  <c r="O562" i="1"/>
  <c r="N562" i="1"/>
  <c r="M562" i="1"/>
  <c r="L562" i="1"/>
  <c r="D562" i="1"/>
  <c r="L561" i="1"/>
  <c r="H561" i="1"/>
  <c r="O561" i="1" s="1"/>
  <c r="D561" i="1"/>
  <c r="O560" i="1"/>
  <c r="N560" i="1"/>
  <c r="M560" i="1"/>
  <c r="L560" i="1"/>
  <c r="D560" i="1"/>
  <c r="O559" i="1"/>
  <c r="N559" i="1"/>
  <c r="M559" i="1"/>
  <c r="L559" i="1"/>
  <c r="D559" i="1"/>
  <c r="O558" i="1"/>
  <c r="N558" i="1"/>
  <c r="M558" i="1"/>
  <c r="L558" i="1"/>
  <c r="D558" i="1"/>
  <c r="O557" i="1"/>
  <c r="M557" i="1"/>
  <c r="N557" i="1" s="1"/>
  <c r="L557" i="1"/>
  <c r="D557" i="1"/>
  <c r="O556" i="1"/>
  <c r="N556" i="1"/>
  <c r="M556" i="1"/>
  <c r="L556" i="1"/>
  <c r="D556" i="1"/>
  <c r="O555" i="1"/>
  <c r="M555" i="1"/>
  <c r="N555" i="1" s="1"/>
  <c r="L555" i="1"/>
  <c r="D555" i="1"/>
  <c r="O554" i="1"/>
  <c r="M554" i="1"/>
  <c r="N554" i="1" s="1"/>
  <c r="L554" i="1"/>
  <c r="D554" i="1"/>
  <c r="O553" i="1"/>
  <c r="M553" i="1"/>
  <c r="N553" i="1" s="1"/>
  <c r="L553" i="1"/>
  <c r="D553" i="1"/>
  <c r="O552" i="1"/>
  <c r="N552" i="1"/>
  <c r="M552" i="1"/>
  <c r="L552" i="1"/>
  <c r="D552" i="1"/>
  <c r="O551" i="1"/>
  <c r="N551" i="1"/>
  <c r="M551" i="1"/>
  <c r="L551" i="1"/>
  <c r="D551" i="1"/>
  <c r="O550" i="1"/>
  <c r="N550" i="1"/>
  <c r="M550" i="1"/>
  <c r="L550" i="1"/>
  <c r="D550" i="1"/>
  <c r="O549" i="1"/>
  <c r="M549" i="1"/>
  <c r="N549" i="1" s="1"/>
  <c r="L549" i="1"/>
  <c r="D549" i="1"/>
  <c r="O548" i="1"/>
  <c r="N548" i="1"/>
  <c r="M548" i="1"/>
  <c r="L548" i="1"/>
  <c r="D548" i="1"/>
  <c r="O547" i="1"/>
  <c r="M547" i="1"/>
  <c r="N547" i="1" s="1"/>
  <c r="L547" i="1"/>
  <c r="D547" i="1"/>
  <c r="O546" i="1"/>
  <c r="M546" i="1"/>
  <c r="N546" i="1" s="1"/>
  <c r="L546" i="1"/>
  <c r="D546" i="1"/>
  <c r="O545" i="1"/>
  <c r="M545" i="1"/>
  <c r="N545" i="1" s="1"/>
  <c r="L545" i="1"/>
  <c r="D545" i="1"/>
  <c r="O544" i="1"/>
  <c r="N544" i="1"/>
  <c r="M544" i="1"/>
  <c r="L544" i="1"/>
  <c r="D544" i="1"/>
  <c r="O543" i="1"/>
  <c r="N543" i="1"/>
  <c r="M543" i="1"/>
  <c r="L543" i="1"/>
  <c r="D543" i="1"/>
  <c r="O542" i="1"/>
  <c r="N542" i="1"/>
  <c r="M542" i="1"/>
  <c r="L542" i="1"/>
  <c r="D542" i="1"/>
  <c r="O541" i="1"/>
  <c r="M541" i="1"/>
  <c r="N541" i="1" s="1"/>
  <c r="L541" i="1"/>
  <c r="D541" i="1"/>
  <c r="O540" i="1"/>
  <c r="N540" i="1"/>
  <c r="M540" i="1"/>
  <c r="L540" i="1"/>
  <c r="D540" i="1"/>
  <c r="O539" i="1"/>
  <c r="M539" i="1"/>
  <c r="N539" i="1" s="1"/>
  <c r="L539" i="1"/>
  <c r="D539" i="1"/>
  <c r="O538" i="1"/>
  <c r="M538" i="1"/>
  <c r="N538" i="1" s="1"/>
  <c r="L538" i="1"/>
  <c r="D538" i="1"/>
  <c r="O537" i="1"/>
  <c r="M537" i="1"/>
  <c r="N537" i="1" s="1"/>
  <c r="L537" i="1"/>
  <c r="D537" i="1"/>
  <c r="O536" i="1"/>
  <c r="N536" i="1"/>
  <c r="M536" i="1"/>
  <c r="L536" i="1"/>
  <c r="D536" i="1"/>
  <c r="O535" i="1"/>
  <c r="N535" i="1"/>
  <c r="M535" i="1"/>
  <c r="L535" i="1"/>
  <c r="D535" i="1"/>
  <c r="O534" i="1"/>
  <c r="N534" i="1"/>
  <c r="M534" i="1"/>
  <c r="L534" i="1"/>
  <c r="D534" i="1"/>
  <c r="O533" i="1"/>
  <c r="M533" i="1"/>
  <c r="N533" i="1" s="1"/>
  <c r="L533" i="1"/>
  <c r="D533" i="1"/>
  <c r="O532" i="1"/>
  <c r="N532" i="1"/>
  <c r="M532" i="1"/>
  <c r="L532" i="1"/>
  <c r="D532" i="1"/>
  <c r="O531" i="1"/>
  <c r="M531" i="1"/>
  <c r="N531" i="1" s="1"/>
  <c r="L531" i="1"/>
  <c r="D531" i="1"/>
  <c r="O530" i="1"/>
  <c r="M530" i="1"/>
  <c r="N530" i="1" s="1"/>
  <c r="L530" i="1"/>
  <c r="D530" i="1"/>
  <c r="O529" i="1"/>
  <c r="M529" i="1"/>
  <c r="N529" i="1" s="1"/>
  <c r="L529" i="1"/>
  <c r="D529" i="1"/>
  <c r="O528" i="1"/>
  <c r="N528" i="1"/>
  <c r="M528" i="1"/>
  <c r="L528" i="1"/>
  <c r="D528" i="1"/>
  <c r="O527" i="1"/>
  <c r="N527" i="1"/>
  <c r="M527" i="1"/>
  <c r="L527" i="1"/>
  <c r="D527" i="1"/>
  <c r="O526" i="1"/>
  <c r="N526" i="1"/>
  <c r="M526" i="1"/>
  <c r="L526" i="1"/>
  <c r="D526" i="1"/>
  <c r="M525" i="1"/>
  <c r="N525" i="1" s="1"/>
  <c r="L525" i="1"/>
  <c r="H525" i="1"/>
  <c r="O525" i="1" s="1"/>
  <c r="G525" i="1"/>
  <c r="D525" i="1"/>
  <c r="O524" i="1"/>
  <c r="M524" i="1"/>
  <c r="N524" i="1" s="1"/>
  <c r="L524" i="1"/>
  <c r="D524" i="1"/>
  <c r="O523" i="1"/>
  <c r="M523" i="1"/>
  <c r="N523" i="1" s="1"/>
  <c r="L523" i="1"/>
  <c r="D523" i="1"/>
  <c r="O522" i="1"/>
  <c r="N522" i="1"/>
  <c r="M522" i="1"/>
  <c r="L522" i="1"/>
  <c r="D522" i="1"/>
  <c r="O521" i="1"/>
  <c r="N521" i="1"/>
  <c r="M521" i="1"/>
  <c r="L521" i="1"/>
  <c r="D521" i="1"/>
  <c r="O520" i="1"/>
  <c r="N520" i="1"/>
  <c r="M520" i="1"/>
  <c r="L520" i="1"/>
  <c r="D520" i="1"/>
  <c r="O519" i="1"/>
  <c r="M519" i="1"/>
  <c r="N519" i="1" s="1"/>
  <c r="L519" i="1"/>
  <c r="D519" i="1"/>
  <c r="O518" i="1"/>
  <c r="N518" i="1"/>
  <c r="M518" i="1"/>
  <c r="L518" i="1"/>
  <c r="D518" i="1"/>
  <c r="O517" i="1"/>
  <c r="M517" i="1"/>
  <c r="N517" i="1" s="1"/>
  <c r="L517" i="1"/>
  <c r="G517" i="1"/>
  <c r="D517" i="1"/>
  <c r="O516" i="1"/>
  <c r="M516" i="1"/>
  <c r="N516" i="1" s="1"/>
  <c r="L516" i="1"/>
  <c r="D516" i="1"/>
  <c r="O515" i="1"/>
  <c r="N515" i="1"/>
  <c r="M515" i="1"/>
  <c r="L515" i="1"/>
  <c r="D515" i="1"/>
  <c r="O514" i="1"/>
  <c r="M514" i="1"/>
  <c r="N514" i="1" s="1"/>
  <c r="L514" i="1"/>
  <c r="D514" i="1"/>
  <c r="O513" i="1"/>
  <c r="M513" i="1"/>
  <c r="N513" i="1" s="1"/>
  <c r="L513" i="1"/>
  <c r="D513" i="1"/>
  <c r="O512" i="1"/>
  <c r="M512" i="1"/>
  <c r="N512" i="1" s="1"/>
  <c r="L512" i="1"/>
  <c r="D512" i="1"/>
  <c r="O511" i="1"/>
  <c r="N511" i="1"/>
  <c r="M511" i="1"/>
  <c r="L511" i="1"/>
  <c r="D511" i="1"/>
  <c r="O510" i="1"/>
  <c r="N510" i="1"/>
  <c r="M510" i="1"/>
  <c r="L510" i="1"/>
  <c r="D510" i="1"/>
  <c r="O509" i="1"/>
  <c r="N509" i="1"/>
  <c r="M509" i="1"/>
  <c r="L509" i="1"/>
  <c r="D509" i="1"/>
  <c r="O508" i="1"/>
  <c r="M508" i="1"/>
  <c r="N508" i="1" s="1"/>
  <c r="L508" i="1"/>
  <c r="D508" i="1"/>
  <c r="O507" i="1"/>
  <c r="N507" i="1"/>
  <c r="M507" i="1"/>
  <c r="L507" i="1"/>
  <c r="D507" i="1"/>
  <c r="O506" i="1"/>
  <c r="M506" i="1"/>
  <c r="N506" i="1" s="1"/>
  <c r="L506" i="1"/>
  <c r="D506" i="1"/>
  <c r="O505" i="1"/>
  <c r="M505" i="1"/>
  <c r="N505" i="1" s="1"/>
  <c r="L505" i="1"/>
  <c r="D505" i="1"/>
  <c r="O504" i="1"/>
  <c r="M504" i="1"/>
  <c r="N504" i="1" s="1"/>
  <c r="L504" i="1"/>
  <c r="D504" i="1"/>
  <c r="O503" i="1"/>
  <c r="N503" i="1"/>
  <c r="M503" i="1"/>
  <c r="L503" i="1"/>
  <c r="D503" i="1"/>
  <c r="O502" i="1"/>
  <c r="N502" i="1"/>
  <c r="M502" i="1"/>
  <c r="L502" i="1"/>
  <c r="D502" i="1"/>
  <c r="O501" i="1"/>
  <c r="N501" i="1"/>
  <c r="M501" i="1"/>
  <c r="L501" i="1"/>
  <c r="D501" i="1"/>
  <c r="O500" i="1"/>
  <c r="M500" i="1"/>
  <c r="N500" i="1" s="1"/>
  <c r="L500" i="1"/>
  <c r="D500" i="1"/>
  <c r="O499" i="1"/>
  <c r="N499" i="1"/>
  <c r="M499" i="1"/>
  <c r="L499" i="1"/>
  <c r="D499" i="1"/>
  <c r="O498" i="1"/>
  <c r="M498" i="1"/>
  <c r="N498" i="1" s="1"/>
  <c r="L498" i="1"/>
  <c r="D498" i="1"/>
  <c r="O497" i="1"/>
  <c r="M497" i="1"/>
  <c r="N497" i="1" s="1"/>
  <c r="L497" i="1"/>
  <c r="D497" i="1"/>
  <c r="O496" i="1"/>
  <c r="M496" i="1"/>
  <c r="N496" i="1" s="1"/>
  <c r="L496" i="1"/>
  <c r="D496" i="1"/>
  <c r="O495" i="1"/>
  <c r="N495" i="1"/>
  <c r="M495" i="1"/>
  <c r="L495" i="1"/>
  <c r="D495" i="1"/>
  <c r="O494" i="1"/>
  <c r="N494" i="1"/>
  <c r="M494" i="1"/>
  <c r="L494" i="1"/>
  <c r="D494" i="1"/>
  <c r="O493" i="1"/>
  <c r="N493" i="1"/>
  <c r="M493" i="1"/>
  <c r="L493" i="1"/>
  <c r="D493" i="1"/>
  <c r="O492" i="1"/>
  <c r="M492" i="1"/>
  <c r="N492" i="1" s="1"/>
  <c r="L492" i="1"/>
  <c r="D492" i="1"/>
  <c r="O491" i="1"/>
  <c r="N491" i="1"/>
  <c r="M491" i="1"/>
  <c r="L491" i="1"/>
  <c r="D491" i="1"/>
  <c r="O490" i="1"/>
  <c r="M490" i="1"/>
  <c r="N490" i="1" s="1"/>
  <c r="L490" i="1"/>
  <c r="D490" i="1"/>
  <c r="O489" i="1"/>
  <c r="M489" i="1"/>
  <c r="N489" i="1" s="1"/>
  <c r="L489" i="1"/>
  <c r="D489" i="1"/>
  <c r="O488" i="1"/>
  <c r="M488" i="1"/>
  <c r="N488" i="1" s="1"/>
  <c r="L488" i="1"/>
  <c r="D488" i="1"/>
  <c r="P487" i="1"/>
  <c r="Q487" i="1" s="1"/>
  <c r="O487" i="1"/>
  <c r="N487" i="1"/>
  <c r="M487" i="1"/>
  <c r="L487" i="1"/>
  <c r="O486" i="1"/>
  <c r="M486" i="1"/>
  <c r="N486" i="1" s="1"/>
  <c r="L486" i="1"/>
  <c r="D486" i="1"/>
  <c r="O485" i="1"/>
  <c r="M485" i="1"/>
  <c r="N485" i="1" s="1"/>
  <c r="L485" i="1"/>
  <c r="O484" i="1"/>
  <c r="M484" i="1"/>
  <c r="N484" i="1" s="1"/>
  <c r="L484" i="1"/>
  <c r="D484" i="1"/>
  <c r="O483" i="1"/>
  <c r="N483" i="1"/>
  <c r="M483" i="1"/>
  <c r="L483" i="1"/>
  <c r="D483" i="1"/>
  <c r="O482" i="1"/>
  <c r="M482" i="1"/>
  <c r="N482" i="1" s="1"/>
  <c r="L482" i="1"/>
  <c r="D482" i="1"/>
  <c r="O481" i="1"/>
  <c r="M481" i="1"/>
  <c r="N481" i="1" s="1"/>
  <c r="L481" i="1"/>
  <c r="G481" i="1"/>
  <c r="D481" i="1"/>
  <c r="O480" i="1"/>
  <c r="N480" i="1"/>
  <c r="M480" i="1"/>
  <c r="L480" i="1"/>
  <c r="D480" i="1"/>
  <c r="O479" i="1"/>
  <c r="M479" i="1"/>
  <c r="N479" i="1" s="1"/>
  <c r="L479" i="1"/>
  <c r="D479" i="1"/>
  <c r="O478" i="1"/>
  <c r="M478" i="1"/>
  <c r="N478" i="1" s="1"/>
  <c r="L478" i="1"/>
  <c r="D478" i="1"/>
  <c r="O477" i="1"/>
  <c r="M477" i="1"/>
  <c r="N477" i="1" s="1"/>
  <c r="L477" i="1"/>
  <c r="D477" i="1"/>
  <c r="O476" i="1"/>
  <c r="N476" i="1"/>
  <c r="M476" i="1"/>
  <c r="L476" i="1"/>
  <c r="D476" i="1"/>
  <c r="O475" i="1"/>
  <c r="N475" i="1"/>
  <c r="M475" i="1"/>
  <c r="L475" i="1"/>
  <c r="D475" i="1"/>
  <c r="O474" i="1"/>
  <c r="N474" i="1"/>
  <c r="M474" i="1"/>
  <c r="L474" i="1"/>
  <c r="D474" i="1"/>
  <c r="M473" i="1"/>
  <c r="N473" i="1" s="1"/>
  <c r="L473" i="1"/>
  <c r="H473" i="1"/>
  <c r="D473" i="1"/>
  <c r="O472" i="1"/>
  <c r="N472" i="1"/>
  <c r="M472" i="1"/>
  <c r="L472" i="1"/>
  <c r="D472" i="1"/>
  <c r="O471" i="1"/>
  <c r="M471" i="1"/>
  <c r="N471" i="1" s="1"/>
  <c r="L471" i="1"/>
  <c r="O470" i="1"/>
  <c r="N470" i="1"/>
  <c r="M470" i="1"/>
  <c r="L470" i="1"/>
  <c r="D470" i="1"/>
  <c r="O469" i="1"/>
  <c r="N469" i="1"/>
  <c r="M469" i="1"/>
  <c r="L469" i="1"/>
  <c r="D469" i="1"/>
  <c r="O468" i="1"/>
  <c r="M468" i="1"/>
  <c r="N468" i="1" s="1"/>
  <c r="L468" i="1"/>
  <c r="D468" i="1"/>
  <c r="O467" i="1"/>
  <c r="N467" i="1"/>
  <c r="M467" i="1"/>
  <c r="L467" i="1"/>
  <c r="D467" i="1"/>
  <c r="O466" i="1"/>
  <c r="M466" i="1"/>
  <c r="N466" i="1" s="1"/>
  <c r="L466" i="1"/>
  <c r="D466" i="1"/>
  <c r="O465" i="1"/>
  <c r="M465" i="1"/>
  <c r="N465" i="1" s="1"/>
  <c r="L465" i="1"/>
  <c r="D465" i="1"/>
  <c r="O464" i="1"/>
  <c r="M464" i="1"/>
  <c r="N464" i="1" s="1"/>
  <c r="L464" i="1"/>
  <c r="D464" i="1"/>
  <c r="O463" i="1"/>
  <c r="N463" i="1"/>
  <c r="M463" i="1"/>
  <c r="L463" i="1"/>
  <c r="D463" i="1"/>
  <c r="O462" i="1"/>
  <c r="N462" i="1"/>
  <c r="M462" i="1"/>
  <c r="L462" i="1"/>
  <c r="D462" i="1"/>
  <c r="O461" i="1"/>
  <c r="N461" i="1"/>
  <c r="M461" i="1"/>
  <c r="L461" i="1"/>
  <c r="D461" i="1"/>
  <c r="O460" i="1"/>
  <c r="M460" i="1"/>
  <c r="N460" i="1" s="1"/>
  <c r="L460" i="1"/>
  <c r="D460" i="1"/>
  <c r="O459" i="1"/>
  <c r="N459" i="1"/>
  <c r="M459" i="1"/>
  <c r="L459" i="1"/>
  <c r="D459" i="1"/>
  <c r="O458" i="1"/>
  <c r="M458" i="1"/>
  <c r="N458" i="1" s="1"/>
  <c r="L458" i="1"/>
  <c r="D458" i="1"/>
  <c r="O457" i="1"/>
  <c r="M457" i="1"/>
  <c r="N457" i="1" s="1"/>
  <c r="L457" i="1"/>
  <c r="D457" i="1"/>
  <c r="O456" i="1"/>
  <c r="M456" i="1"/>
  <c r="N456" i="1" s="1"/>
  <c r="L456" i="1"/>
  <c r="D456" i="1"/>
  <c r="O455" i="1"/>
  <c r="N455" i="1"/>
  <c r="M455" i="1"/>
  <c r="L455" i="1"/>
  <c r="O454" i="1"/>
  <c r="N454" i="1"/>
  <c r="M454" i="1"/>
  <c r="L454" i="1"/>
  <c r="O453" i="1"/>
  <c r="N453" i="1"/>
  <c r="M453" i="1"/>
  <c r="L453" i="1"/>
  <c r="D453" i="1"/>
  <c r="O452" i="1"/>
  <c r="N452" i="1"/>
  <c r="M452" i="1"/>
  <c r="L452" i="1"/>
  <c r="D452" i="1"/>
  <c r="O451" i="1"/>
  <c r="N451" i="1"/>
  <c r="M451" i="1"/>
  <c r="L451" i="1"/>
  <c r="D451" i="1"/>
  <c r="O450" i="1"/>
  <c r="M450" i="1"/>
  <c r="N450" i="1" s="1"/>
  <c r="L450" i="1"/>
  <c r="D450" i="1"/>
  <c r="O449" i="1"/>
  <c r="N449" i="1"/>
  <c r="M449" i="1"/>
  <c r="L449" i="1"/>
  <c r="D449" i="1"/>
  <c r="L448" i="1"/>
  <c r="H448" i="1"/>
  <c r="P448" i="1" s="1"/>
  <c r="Q448" i="1" s="1"/>
  <c r="D448" i="1"/>
  <c r="O447" i="1"/>
  <c r="N447" i="1"/>
  <c r="M447" i="1"/>
  <c r="L447" i="1"/>
  <c r="D447" i="1"/>
  <c r="O446" i="1"/>
  <c r="N446" i="1"/>
  <c r="M446" i="1"/>
  <c r="L446" i="1"/>
  <c r="D446" i="1"/>
  <c r="O445" i="1"/>
  <c r="N445" i="1"/>
  <c r="M445" i="1"/>
  <c r="L445" i="1"/>
  <c r="O444" i="1"/>
  <c r="M444" i="1"/>
  <c r="N444" i="1" s="1"/>
  <c r="L444" i="1"/>
  <c r="O443" i="1"/>
  <c r="N443" i="1"/>
  <c r="M443" i="1"/>
  <c r="L443" i="1"/>
  <c r="L442" i="1"/>
  <c r="H442" i="1"/>
  <c r="M442" i="1" s="1"/>
  <c r="N442" i="1" s="1"/>
  <c r="D442" i="1"/>
  <c r="O441" i="1"/>
  <c r="M441" i="1"/>
  <c r="N441" i="1" s="1"/>
  <c r="L441" i="1"/>
  <c r="D441" i="1"/>
  <c r="O440" i="1"/>
  <c r="N440" i="1"/>
  <c r="M440" i="1"/>
  <c r="L440" i="1"/>
  <c r="D440" i="1"/>
  <c r="O439" i="1"/>
  <c r="N439" i="1"/>
  <c r="M439" i="1"/>
  <c r="L439" i="1"/>
  <c r="D439" i="1"/>
  <c r="O438" i="1"/>
  <c r="N438" i="1"/>
  <c r="M438" i="1"/>
  <c r="L438" i="1"/>
  <c r="O437" i="1"/>
  <c r="M437" i="1"/>
  <c r="N437" i="1" s="1"/>
  <c r="L437" i="1"/>
  <c r="O436" i="1"/>
  <c r="N436" i="1"/>
  <c r="M436" i="1"/>
  <c r="L436" i="1"/>
  <c r="O435" i="1"/>
  <c r="M435" i="1"/>
  <c r="N435" i="1" s="1"/>
  <c r="L435" i="1"/>
  <c r="P434" i="1"/>
  <c r="Q434" i="1" s="1"/>
  <c r="O434" i="1"/>
  <c r="N434" i="1"/>
  <c r="M434" i="1"/>
  <c r="L434" i="1"/>
  <c r="D434" i="1"/>
  <c r="O433" i="1"/>
  <c r="M433" i="1"/>
  <c r="N433" i="1" s="1"/>
  <c r="L433" i="1"/>
  <c r="D433" i="1"/>
  <c r="O432" i="1"/>
  <c r="M432" i="1"/>
  <c r="N432" i="1" s="1"/>
  <c r="L432" i="1"/>
  <c r="O431" i="1"/>
  <c r="N431" i="1"/>
  <c r="M431" i="1"/>
  <c r="L431" i="1"/>
  <c r="D431" i="1"/>
  <c r="O430" i="1"/>
  <c r="M430" i="1"/>
  <c r="N430" i="1" s="1"/>
  <c r="L430" i="1"/>
  <c r="D430" i="1"/>
  <c r="O429" i="1"/>
  <c r="N429" i="1"/>
  <c r="M429" i="1"/>
  <c r="L429" i="1"/>
  <c r="O428" i="1"/>
  <c r="N428" i="1"/>
  <c r="M428" i="1"/>
  <c r="L428" i="1"/>
  <c r="N427" i="1"/>
  <c r="M427" i="1"/>
  <c r="L427" i="1"/>
  <c r="G427" i="1"/>
  <c r="O427" i="1" s="1"/>
  <c r="D427" i="1"/>
  <c r="O426" i="1"/>
  <c r="P426" i="1" s="1"/>
  <c r="M426" i="1"/>
  <c r="N426" i="1" s="1"/>
  <c r="L426" i="1"/>
  <c r="O425" i="1"/>
  <c r="M425" i="1"/>
  <c r="N425" i="1" s="1"/>
  <c r="L425" i="1"/>
  <c r="D425" i="1"/>
  <c r="O424" i="1"/>
  <c r="N424" i="1"/>
  <c r="M424" i="1"/>
  <c r="L424" i="1"/>
  <c r="D424" i="1"/>
  <c r="O423" i="1"/>
  <c r="M423" i="1"/>
  <c r="N423" i="1" s="1"/>
  <c r="L423" i="1"/>
  <c r="O422" i="1"/>
  <c r="N422" i="1"/>
  <c r="M422" i="1"/>
  <c r="L422" i="1"/>
  <c r="D422" i="1"/>
  <c r="O421" i="1"/>
  <c r="N421" i="1"/>
  <c r="M421" i="1"/>
  <c r="L421" i="1"/>
  <c r="D421" i="1"/>
  <c r="O420" i="1"/>
  <c r="M420" i="1"/>
  <c r="N420" i="1" s="1"/>
  <c r="L420" i="1"/>
  <c r="D420" i="1"/>
  <c r="P419" i="1"/>
  <c r="Q419" i="1" s="1"/>
  <c r="O419" i="1"/>
  <c r="M419" i="1"/>
  <c r="N419" i="1" s="1"/>
  <c r="L419" i="1"/>
  <c r="P418" i="1"/>
  <c r="Q418" i="1" s="1"/>
  <c r="O418" i="1"/>
  <c r="N418" i="1"/>
  <c r="M418" i="1"/>
  <c r="L418" i="1"/>
  <c r="O417" i="1"/>
  <c r="N417" i="1"/>
  <c r="M417" i="1"/>
  <c r="L417" i="1"/>
  <c r="O416" i="1"/>
  <c r="N416" i="1"/>
  <c r="M416" i="1"/>
  <c r="L416" i="1"/>
  <c r="O415" i="1"/>
  <c r="N415" i="1"/>
  <c r="M415" i="1"/>
  <c r="L415" i="1"/>
  <c r="H415" i="1"/>
  <c r="L414" i="1"/>
  <c r="H414" i="1"/>
  <c r="M414" i="1" s="1"/>
  <c r="N414" i="1" s="1"/>
  <c r="D414" i="1"/>
  <c r="O413" i="1"/>
  <c r="N413" i="1"/>
  <c r="M413" i="1"/>
  <c r="L413" i="1"/>
  <c r="D413" i="1"/>
  <c r="O412" i="1"/>
  <c r="M412" i="1"/>
  <c r="N412" i="1" s="1"/>
  <c r="L412" i="1"/>
  <c r="D412" i="1"/>
  <c r="O411" i="1"/>
  <c r="N411" i="1"/>
  <c r="M411" i="1"/>
  <c r="L411" i="1"/>
  <c r="D411" i="1"/>
  <c r="O410" i="1"/>
  <c r="M410" i="1"/>
  <c r="N410" i="1" s="1"/>
  <c r="L410" i="1"/>
  <c r="D410" i="1"/>
  <c r="O409" i="1"/>
  <c r="M409" i="1"/>
  <c r="N409" i="1" s="1"/>
  <c r="L409" i="1"/>
  <c r="D409" i="1"/>
  <c r="O408" i="1"/>
  <c r="M408" i="1"/>
  <c r="N408" i="1" s="1"/>
  <c r="L408" i="1"/>
  <c r="D408" i="1"/>
  <c r="P407" i="1"/>
  <c r="Q407" i="1" s="1"/>
  <c r="O407" i="1"/>
  <c r="N407" i="1"/>
  <c r="M407" i="1"/>
  <c r="L407" i="1"/>
  <c r="D407" i="1"/>
  <c r="O406" i="1"/>
  <c r="P406" i="1" s="1"/>
  <c r="Q406" i="1" s="1"/>
  <c r="M406" i="1"/>
  <c r="N406" i="1" s="1"/>
  <c r="L406" i="1"/>
  <c r="D406" i="1"/>
  <c r="O405" i="1"/>
  <c r="P405" i="1" s="1"/>
  <c r="Q405" i="1" s="1"/>
  <c r="N405" i="1"/>
  <c r="M405" i="1"/>
  <c r="L405" i="1"/>
  <c r="D405" i="1"/>
  <c r="Q404" i="1"/>
  <c r="P404" i="1"/>
  <c r="O404" i="1"/>
  <c r="M404" i="1"/>
  <c r="N404" i="1" s="1"/>
  <c r="L404" i="1"/>
  <c r="D404" i="1"/>
  <c r="O403" i="1"/>
  <c r="N403" i="1"/>
  <c r="M403" i="1"/>
  <c r="L403" i="1"/>
  <c r="D403" i="1"/>
  <c r="O402" i="1"/>
  <c r="M402" i="1"/>
  <c r="N402" i="1" s="1"/>
  <c r="L402" i="1"/>
  <c r="O401" i="1"/>
  <c r="N401" i="1"/>
  <c r="M401" i="1"/>
  <c r="L401" i="1"/>
  <c r="D401" i="1"/>
  <c r="O400" i="1"/>
  <c r="N400" i="1"/>
  <c r="M400" i="1"/>
  <c r="L400" i="1"/>
  <c r="D400" i="1"/>
  <c r="O399" i="1"/>
  <c r="M399" i="1"/>
  <c r="N399" i="1" s="1"/>
  <c r="L399" i="1"/>
  <c r="D399" i="1"/>
  <c r="O398" i="1"/>
  <c r="N398" i="1"/>
  <c r="M398" i="1"/>
  <c r="L398" i="1"/>
  <c r="D398" i="1"/>
  <c r="O397" i="1"/>
  <c r="M397" i="1"/>
  <c r="N397" i="1" s="1"/>
  <c r="L397" i="1"/>
  <c r="O396" i="1"/>
  <c r="N396" i="1"/>
  <c r="M396" i="1"/>
  <c r="L396" i="1"/>
  <c r="O395" i="1"/>
  <c r="M395" i="1"/>
  <c r="N395" i="1" s="1"/>
  <c r="L395" i="1"/>
  <c r="O394" i="1"/>
  <c r="N394" i="1"/>
  <c r="M394" i="1"/>
  <c r="L394" i="1"/>
  <c r="D394" i="1"/>
  <c r="O393" i="1"/>
  <c r="N393" i="1"/>
  <c r="M393" i="1"/>
  <c r="L393" i="1"/>
  <c r="O392" i="1"/>
  <c r="M392" i="1"/>
  <c r="N392" i="1" s="1"/>
  <c r="L392" i="1"/>
  <c r="O391" i="1"/>
  <c r="N391" i="1"/>
  <c r="M391" i="1"/>
  <c r="L391" i="1"/>
  <c r="D391" i="1"/>
  <c r="O390" i="1"/>
  <c r="M390" i="1"/>
  <c r="N390" i="1" s="1"/>
  <c r="L390" i="1"/>
  <c r="D390" i="1"/>
  <c r="O389" i="1"/>
  <c r="N389" i="1"/>
  <c r="M389" i="1"/>
  <c r="L389" i="1"/>
  <c r="D389" i="1"/>
  <c r="O388" i="1"/>
  <c r="M388" i="1"/>
  <c r="N388" i="1" s="1"/>
  <c r="L388" i="1"/>
  <c r="D388" i="1"/>
  <c r="O387" i="1"/>
  <c r="M387" i="1"/>
  <c r="N387" i="1" s="1"/>
  <c r="L387" i="1"/>
  <c r="D387" i="1"/>
  <c r="O386" i="1"/>
  <c r="M386" i="1"/>
  <c r="N386" i="1" s="1"/>
  <c r="L386" i="1"/>
  <c r="D386" i="1"/>
  <c r="O385" i="1"/>
  <c r="N385" i="1"/>
  <c r="M385" i="1"/>
  <c r="L385" i="1"/>
  <c r="D385" i="1"/>
  <c r="O384" i="1"/>
  <c r="N384" i="1"/>
  <c r="M384" i="1"/>
  <c r="L384" i="1"/>
  <c r="D384" i="1"/>
  <c r="O383" i="1"/>
  <c r="N383" i="1"/>
  <c r="M383" i="1"/>
  <c r="L383" i="1"/>
  <c r="D383" i="1"/>
  <c r="O382" i="1"/>
  <c r="M382" i="1"/>
  <c r="N382" i="1" s="1"/>
  <c r="L382" i="1"/>
  <c r="O381" i="1"/>
  <c r="M381" i="1"/>
  <c r="N381" i="1" s="1"/>
  <c r="L381" i="1"/>
  <c r="O380" i="1"/>
  <c r="M380" i="1"/>
  <c r="N380" i="1" s="1"/>
  <c r="L380" i="1"/>
  <c r="O379" i="1"/>
  <c r="M379" i="1"/>
  <c r="N379" i="1" s="1"/>
  <c r="L379" i="1"/>
  <c r="O378" i="1"/>
  <c r="M378" i="1"/>
  <c r="N378" i="1" s="1"/>
  <c r="L378" i="1"/>
  <c r="D378" i="1"/>
  <c r="O377" i="1"/>
  <c r="N377" i="1"/>
  <c r="M377" i="1"/>
  <c r="L377" i="1"/>
  <c r="D377" i="1"/>
  <c r="O376" i="1"/>
  <c r="M376" i="1"/>
  <c r="N376" i="1" s="1"/>
  <c r="L376" i="1"/>
  <c r="D376" i="1"/>
  <c r="O375" i="1"/>
  <c r="M375" i="1"/>
  <c r="N375" i="1" s="1"/>
  <c r="L375" i="1"/>
  <c r="D375" i="1"/>
  <c r="O374" i="1"/>
  <c r="M374" i="1"/>
  <c r="N374" i="1" s="1"/>
  <c r="L374" i="1"/>
  <c r="D374" i="1"/>
  <c r="M373" i="1"/>
  <c r="N373" i="1" s="1"/>
  <c r="L373" i="1"/>
  <c r="H373" i="1"/>
  <c r="O372" i="1"/>
  <c r="N372" i="1"/>
  <c r="M372" i="1"/>
  <c r="L372" i="1"/>
  <c r="O371" i="1"/>
  <c r="N371" i="1"/>
  <c r="M371" i="1"/>
  <c r="L371" i="1"/>
  <c r="O370" i="1"/>
  <c r="N370" i="1"/>
  <c r="M370" i="1"/>
  <c r="L370" i="1"/>
  <c r="O369" i="1"/>
  <c r="N369" i="1"/>
  <c r="M369" i="1"/>
  <c r="L369" i="1"/>
  <c r="O368" i="1"/>
  <c r="N368" i="1"/>
  <c r="M368" i="1"/>
  <c r="L368" i="1"/>
  <c r="O367" i="1"/>
  <c r="N367" i="1"/>
  <c r="M367" i="1"/>
  <c r="L367" i="1"/>
  <c r="O366" i="1"/>
  <c r="N366" i="1"/>
  <c r="M366" i="1"/>
  <c r="L366" i="1"/>
  <c r="O365" i="1"/>
  <c r="N365" i="1"/>
  <c r="M365" i="1"/>
  <c r="L365" i="1"/>
  <c r="O364" i="1"/>
  <c r="N364" i="1"/>
  <c r="M364" i="1"/>
  <c r="L364" i="1"/>
  <c r="O363" i="1"/>
  <c r="N363" i="1"/>
  <c r="M363" i="1"/>
  <c r="L363" i="1"/>
  <c r="D363" i="1"/>
  <c r="O362" i="1"/>
  <c r="N362" i="1"/>
  <c r="M362" i="1"/>
  <c r="L362" i="1"/>
  <c r="D362" i="1"/>
  <c r="O361" i="1"/>
  <c r="N361" i="1"/>
  <c r="M361" i="1"/>
  <c r="L361" i="1"/>
  <c r="O360" i="1"/>
  <c r="M360" i="1"/>
  <c r="N360" i="1" s="1"/>
  <c r="L360" i="1"/>
  <c r="D360" i="1"/>
  <c r="O359" i="1"/>
  <c r="M359" i="1"/>
  <c r="N359" i="1" s="1"/>
  <c r="L359" i="1"/>
  <c r="O358" i="1"/>
  <c r="M358" i="1"/>
  <c r="N358" i="1" s="1"/>
  <c r="L358" i="1"/>
  <c r="O357" i="1"/>
  <c r="M357" i="1"/>
  <c r="N357" i="1" s="1"/>
  <c r="L357" i="1"/>
  <c r="D357" i="1"/>
  <c r="O356" i="1"/>
  <c r="N356" i="1"/>
  <c r="M356" i="1"/>
  <c r="L356" i="1"/>
  <c r="D356" i="1"/>
  <c r="O355" i="1"/>
  <c r="N355" i="1"/>
  <c r="M355" i="1"/>
  <c r="L355" i="1"/>
  <c r="D355" i="1"/>
  <c r="O354" i="1"/>
  <c r="N354" i="1"/>
  <c r="M354" i="1"/>
  <c r="L354" i="1"/>
  <c r="O353" i="1"/>
  <c r="P353" i="1" s="1"/>
  <c r="Q353" i="1" s="1"/>
  <c r="N353" i="1"/>
  <c r="M353" i="1"/>
  <c r="L353" i="1"/>
  <c r="O352" i="1"/>
  <c r="N352" i="1"/>
  <c r="M352" i="1"/>
  <c r="L352" i="1"/>
  <c r="O351" i="1"/>
  <c r="N351" i="1"/>
  <c r="M351" i="1"/>
  <c r="L351" i="1"/>
  <c r="O350" i="1"/>
  <c r="N350" i="1"/>
  <c r="M350" i="1"/>
  <c r="L350" i="1"/>
  <c r="D350" i="1"/>
  <c r="O349" i="1"/>
  <c r="M349" i="1"/>
  <c r="N349" i="1" s="1"/>
  <c r="L349" i="1"/>
  <c r="O348" i="1"/>
  <c r="N348" i="1"/>
  <c r="M348" i="1"/>
  <c r="L348" i="1"/>
  <c r="O347" i="1"/>
  <c r="M347" i="1"/>
  <c r="N347" i="1" s="1"/>
  <c r="L347" i="1"/>
  <c r="L346" i="1"/>
  <c r="H346" i="1"/>
  <c r="M346" i="1" s="1"/>
  <c r="N346" i="1" s="1"/>
  <c r="O345" i="1"/>
  <c r="M345" i="1"/>
  <c r="N345" i="1" s="1"/>
  <c r="L345" i="1"/>
  <c r="O344" i="1"/>
  <c r="N344" i="1"/>
  <c r="M344" i="1"/>
  <c r="L344" i="1"/>
  <c r="O343" i="1"/>
  <c r="M343" i="1"/>
  <c r="N343" i="1" s="1"/>
  <c r="L343" i="1"/>
  <c r="O342" i="1"/>
  <c r="N342" i="1"/>
  <c r="M342" i="1"/>
  <c r="L342" i="1"/>
  <c r="D342" i="1"/>
  <c r="O341" i="1"/>
  <c r="N341" i="1"/>
  <c r="M341" i="1"/>
  <c r="L341" i="1"/>
  <c r="O340" i="1"/>
  <c r="M340" i="1"/>
  <c r="N340" i="1" s="1"/>
  <c r="L340" i="1"/>
  <c r="O339" i="1"/>
  <c r="N339" i="1"/>
  <c r="M339" i="1"/>
  <c r="L339" i="1"/>
  <c r="D339" i="1"/>
  <c r="O338" i="1"/>
  <c r="M338" i="1"/>
  <c r="N338" i="1" s="1"/>
  <c r="L338" i="1"/>
  <c r="D338" i="1"/>
  <c r="O337" i="1"/>
  <c r="N337" i="1"/>
  <c r="M337" i="1"/>
  <c r="L337" i="1"/>
  <c r="D337" i="1"/>
  <c r="L336" i="1"/>
  <c r="H336" i="1"/>
  <c r="M336" i="1" s="1"/>
  <c r="N336" i="1" s="1"/>
  <c r="D336" i="1"/>
  <c r="L335" i="1"/>
  <c r="H335" i="1"/>
  <c r="M335" i="1" s="1"/>
  <c r="N335" i="1" s="1"/>
  <c r="O334" i="1"/>
  <c r="N334" i="1"/>
  <c r="M334" i="1"/>
  <c r="L334" i="1"/>
  <c r="O333" i="1"/>
  <c r="M333" i="1"/>
  <c r="N333" i="1" s="1"/>
  <c r="L333" i="1"/>
  <c r="O332" i="1"/>
  <c r="N332" i="1"/>
  <c r="M332" i="1"/>
  <c r="L332" i="1"/>
  <c r="O331" i="1"/>
  <c r="M331" i="1"/>
  <c r="N331" i="1" s="1"/>
  <c r="L331" i="1"/>
  <c r="O330" i="1"/>
  <c r="N330" i="1"/>
  <c r="M330" i="1"/>
  <c r="L330" i="1"/>
  <c r="O329" i="1"/>
  <c r="M329" i="1"/>
  <c r="N329" i="1" s="1"/>
  <c r="L329" i="1"/>
  <c r="O328" i="1"/>
  <c r="N328" i="1"/>
  <c r="M328" i="1"/>
  <c r="L328" i="1"/>
  <c r="D328" i="1"/>
  <c r="O327" i="1"/>
  <c r="M327" i="1"/>
  <c r="N327" i="1" s="1"/>
  <c r="L327" i="1"/>
  <c r="D327" i="1"/>
  <c r="O326" i="1"/>
  <c r="N326" i="1"/>
  <c r="M326" i="1"/>
  <c r="L326" i="1"/>
  <c r="O325" i="1"/>
  <c r="N325" i="1"/>
  <c r="M325" i="1"/>
  <c r="L325" i="1"/>
  <c r="D325" i="1"/>
  <c r="O324" i="1"/>
  <c r="N324" i="1"/>
  <c r="M324" i="1"/>
  <c r="L324" i="1"/>
  <c r="D324" i="1"/>
  <c r="O323" i="1"/>
  <c r="N323" i="1"/>
  <c r="M323" i="1"/>
  <c r="L323" i="1"/>
  <c r="D323" i="1"/>
  <c r="M322" i="1"/>
  <c r="N322" i="1" s="1"/>
  <c r="L322" i="1"/>
  <c r="H322" i="1"/>
  <c r="O322" i="1" s="1"/>
  <c r="D322" i="1"/>
  <c r="O321" i="1"/>
  <c r="N321" i="1"/>
  <c r="M321" i="1"/>
  <c r="L321" i="1"/>
  <c r="D321" i="1"/>
  <c r="O320" i="1"/>
  <c r="N320" i="1"/>
  <c r="M320" i="1"/>
  <c r="L320" i="1"/>
  <c r="D320" i="1"/>
  <c r="O319" i="1"/>
  <c r="M319" i="1"/>
  <c r="N319" i="1" s="1"/>
  <c r="L319" i="1"/>
  <c r="D319" i="1"/>
  <c r="O318" i="1"/>
  <c r="N318" i="1"/>
  <c r="M318" i="1"/>
  <c r="L318" i="1"/>
  <c r="O317" i="1"/>
  <c r="N317" i="1"/>
  <c r="M317" i="1"/>
  <c r="L317" i="1"/>
  <c r="D317" i="1"/>
  <c r="O316" i="1"/>
  <c r="N316" i="1"/>
  <c r="M316" i="1"/>
  <c r="L316" i="1"/>
  <c r="D316" i="1"/>
  <c r="O315" i="1"/>
  <c r="N315" i="1"/>
  <c r="M315" i="1"/>
  <c r="L315" i="1"/>
  <c r="D315" i="1"/>
  <c r="O314" i="1"/>
  <c r="M314" i="1"/>
  <c r="N314" i="1" s="1"/>
  <c r="L314" i="1"/>
  <c r="D314" i="1"/>
  <c r="L313" i="1"/>
  <c r="H313" i="1"/>
  <c r="O313" i="1" s="1"/>
  <c r="D313" i="1"/>
  <c r="P312" i="1"/>
  <c r="Q312" i="1" s="1"/>
  <c r="O312" i="1"/>
  <c r="N312" i="1"/>
  <c r="M312" i="1"/>
  <c r="L312" i="1"/>
  <c r="O311" i="1"/>
  <c r="N311" i="1"/>
  <c r="M311" i="1"/>
  <c r="L311" i="1"/>
  <c r="D311" i="1"/>
  <c r="O310" i="1"/>
  <c r="N310" i="1"/>
  <c r="M310" i="1"/>
  <c r="L310" i="1"/>
  <c r="D310" i="1"/>
  <c r="O309" i="1"/>
  <c r="N309" i="1"/>
  <c r="M309" i="1"/>
  <c r="L309" i="1"/>
  <c r="O308" i="1"/>
  <c r="M308" i="1"/>
  <c r="N308" i="1" s="1"/>
  <c r="L308" i="1"/>
  <c r="O307" i="1"/>
  <c r="N307" i="1"/>
  <c r="M307" i="1"/>
  <c r="L307" i="1"/>
  <c r="O306" i="1"/>
  <c r="M306" i="1"/>
  <c r="N306" i="1" s="1"/>
  <c r="L306" i="1"/>
  <c r="O305" i="1"/>
  <c r="N305" i="1"/>
  <c r="M305" i="1"/>
  <c r="L305" i="1"/>
  <c r="O304" i="1"/>
  <c r="M304" i="1"/>
  <c r="N304" i="1" s="1"/>
  <c r="L304" i="1"/>
  <c r="O303" i="1"/>
  <c r="N303" i="1"/>
  <c r="M303" i="1"/>
  <c r="L303" i="1"/>
  <c r="O302" i="1"/>
  <c r="M302" i="1"/>
  <c r="N302" i="1" s="1"/>
  <c r="L302" i="1"/>
  <c r="O301" i="1"/>
  <c r="N301" i="1"/>
  <c r="M301" i="1"/>
  <c r="L301" i="1"/>
  <c r="O300" i="1"/>
  <c r="M300" i="1"/>
  <c r="N300" i="1" s="1"/>
  <c r="L300" i="1"/>
  <c r="O299" i="1"/>
  <c r="N299" i="1"/>
  <c r="M299" i="1"/>
  <c r="L299" i="1"/>
  <c r="O298" i="1"/>
  <c r="M298" i="1"/>
  <c r="N298" i="1" s="1"/>
  <c r="L298" i="1"/>
  <c r="D298" i="1"/>
  <c r="O297" i="1"/>
  <c r="M297" i="1"/>
  <c r="N297" i="1" s="1"/>
  <c r="L297" i="1"/>
  <c r="O296" i="1"/>
  <c r="M296" i="1"/>
  <c r="N296" i="1" s="1"/>
  <c r="L296" i="1"/>
  <c r="O295" i="1"/>
  <c r="M295" i="1"/>
  <c r="N295" i="1" s="1"/>
  <c r="L295" i="1"/>
  <c r="D295" i="1"/>
  <c r="O294" i="1"/>
  <c r="N294" i="1"/>
  <c r="M294" i="1"/>
  <c r="L294" i="1"/>
  <c r="D294" i="1"/>
  <c r="O293" i="1"/>
  <c r="N293" i="1"/>
  <c r="M293" i="1"/>
  <c r="L293" i="1"/>
  <c r="D293" i="1"/>
  <c r="O292" i="1"/>
  <c r="N292" i="1"/>
  <c r="M292" i="1"/>
  <c r="L292" i="1"/>
  <c r="D292" i="1"/>
  <c r="O291" i="1"/>
  <c r="M291" i="1"/>
  <c r="N291" i="1" s="1"/>
  <c r="L291" i="1"/>
  <c r="D291" i="1"/>
  <c r="O290" i="1"/>
  <c r="N290" i="1"/>
  <c r="M290" i="1"/>
  <c r="L290" i="1"/>
  <c r="D290" i="1"/>
  <c r="O289" i="1"/>
  <c r="M289" i="1"/>
  <c r="N289" i="1" s="1"/>
  <c r="L289" i="1"/>
  <c r="D289" i="1"/>
  <c r="O288" i="1"/>
  <c r="M288" i="1"/>
  <c r="N288" i="1" s="1"/>
  <c r="L288" i="1"/>
  <c r="D288" i="1"/>
  <c r="O287" i="1"/>
  <c r="M287" i="1"/>
  <c r="N287" i="1" s="1"/>
  <c r="L287" i="1"/>
  <c r="D287" i="1"/>
  <c r="O286" i="1"/>
  <c r="N286" i="1"/>
  <c r="M286" i="1"/>
  <c r="L286" i="1"/>
  <c r="D286" i="1"/>
  <c r="O285" i="1"/>
  <c r="N285" i="1"/>
  <c r="M285" i="1"/>
  <c r="L285" i="1"/>
  <c r="D285" i="1"/>
  <c r="O284" i="1"/>
  <c r="N284" i="1"/>
  <c r="M284" i="1"/>
  <c r="L284" i="1"/>
  <c r="D284" i="1"/>
  <c r="O283" i="1"/>
  <c r="M283" i="1"/>
  <c r="N283" i="1" s="1"/>
  <c r="L283" i="1"/>
  <c r="D283" i="1"/>
  <c r="O282" i="1"/>
  <c r="N282" i="1"/>
  <c r="M282" i="1"/>
  <c r="L282" i="1"/>
  <c r="D282" i="1"/>
  <c r="O281" i="1"/>
  <c r="M281" i="1"/>
  <c r="N281" i="1" s="1"/>
  <c r="L281" i="1"/>
  <c r="D281" i="1"/>
  <c r="O280" i="1"/>
  <c r="M280" i="1"/>
  <c r="N280" i="1" s="1"/>
  <c r="L280" i="1"/>
  <c r="D280" i="1"/>
  <c r="O279" i="1"/>
  <c r="M279" i="1"/>
  <c r="N279" i="1" s="1"/>
  <c r="L279" i="1"/>
  <c r="D279" i="1"/>
  <c r="O278" i="1"/>
  <c r="N278" i="1"/>
  <c r="M278" i="1"/>
  <c r="L278" i="1"/>
  <c r="D278" i="1"/>
  <c r="O277" i="1"/>
  <c r="N277" i="1"/>
  <c r="M277" i="1"/>
  <c r="L277" i="1"/>
  <c r="D277" i="1"/>
  <c r="O276" i="1"/>
  <c r="N276" i="1"/>
  <c r="M276" i="1"/>
  <c r="L276" i="1"/>
  <c r="D276" i="1"/>
  <c r="O275" i="1"/>
  <c r="M275" i="1"/>
  <c r="N275" i="1" s="1"/>
  <c r="L275" i="1"/>
  <c r="D275" i="1"/>
  <c r="O274" i="1"/>
  <c r="N274" i="1"/>
  <c r="M274" i="1"/>
  <c r="L274" i="1"/>
  <c r="D274" i="1"/>
  <c r="O273" i="1"/>
  <c r="M273" i="1"/>
  <c r="N273" i="1" s="1"/>
  <c r="L273" i="1"/>
  <c r="O272" i="1"/>
  <c r="N272" i="1"/>
  <c r="M272" i="1"/>
  <c r="L272" i="1"/>
  <c r="L271" i="1"/>
  <c r="H271" i="1"/>
  <c r="M271" i="1" s="1"/>
  <c r="N271" i="1" s="1"/>
  <c r="O270" i="1"/>
  <c r="N270" i="1"/>
  <c r="M270" i="1"/>
  <c r="L270" i="1"/>
  <c r="O269" i="1"/>
  <c r="M269" i="1"/>
  <c r="N269" i="1" s="1"/>
  <c r="L269" i="1"/>
  <c r="O268" i="1"/>
  <c r="N268" i="1"/>
  <c r="M268" i="1"/>
  <c r="L268" i="1"/>
  <c r="O267" i="1"/>
  <c r="P267" i="1" s="1"/>
  <c r="Q267" i="1" s="1"/>
  <c r="M267" i="1"/>
  <c r="N267" i="1" s="1"/>
  <c r="L267" i="1"/>
  <c r="O266" i="1"/>
  <c r="M266" i="1"/>
  <c r="N266" i="1" s="1"/>
  <c r="L266" i="1"/>
  <c r="D266" i="1"/>
  <c r="O265" i="1"/>
  <c r="N265" i="1"/>
  <c r="M265" i="1"/>
  <c r="L265" i="1"/>
  <c r="D265" i="1"/>
  <c r="O264" i="1"/>
  <c r="M264" i="1"/>
  <c r="N264" i="1" s="1"/>
  <c r="L264" i="1"/>
  <c r="O263" i="1"/>
  <c r="N263" i="1"/>
  <c r="M263" i="1"/>
  <c r="L263" i="1"/>
  <c r="D263" i="1"/>
  <c r="O262" i="1"/>
  <c r="N262" i="1"/>
  <c r="M262" i="1"/>
  <c r="L262" i="1"/>
  <c r="D262" i="1"/>
  <c r="O261" i="1"/>
  <c r="M261" i="1"/>
  <c r="N261" i="1" s="1"/>
  <c r="L261" i="1"/>
  <c r="O260" i="1"/>
  <c r="M260" i="1"/>
  <c r="N260" i="1" s="1"/>
  <c r="L260" i="1"/>
  <c r="D260" i="1"/>
  <c r="O259" i="1"/>
  <c r="N259" i="1"/>
  <c r="M259" i="1"/>
  <c r="L259" i="1"/>
  <c r="D259" i="1"/>
  <c r="O258" i="1"/>
  <c r="N258" i="1"/>
  <c r="M258" i="1"/>
  <c r="L258" i="1"/>
  <c r="D258" i="1"/>
  <c r="O257" i="1"/>
  <c r="N257" i="1"/>
  <c r="M257" i="1"/>
  <c r="L257" i="1"/>
  <c r="D257" i="1"/>
  <c r="O256" i="1"/>
  <c r="M256" i="1"/>
  <c r="N256" i="1" s="1"/>
  <c r="L256" i="1"/>
  <c r="D256" i="1"/>
  <c r="O255" i="1"/>
  <c r="N255" i="1"/>
  <c r="M255" i="1"/>
  <c r="L255" i="1"/>
  <c r="D255" i="1"/>
  <c r="O254" i="1"/>
  <c r="L254" i="1"/>
  <c r="H254" i="1"/>
  <c r="M254" i="1" s="1"/>
  <c r="N254" i="1" s="1"/>
  <c r="D254" i="1"/>
  <c r="O253" i="1"/>
  <c r="M253" i="1"/>
  <c r="N253" i="1" s="1"/>
  <c r="L253" i="1"/>
  <c r="D253" i="1"/>
  <c r="O252" i="1"/>
  <c r="N252" i="1"/>
  <c r="M252" i="1"/>
  <c r="L252" i="1"/>
  <c r="D252" i="1"/>
  <c r="O251" i="1"/>
  <c r="M251" i="1"/>
  <c r="N251" i="1" s="1"/>
  <c r="L251" i="1"/>
  <c r="D251" i="1"/>
  <c r="O250" i="1"/>
  <c r="M250" i="1"/>
  <c r="N250" i="1" s="1"/>
  <c r="L250" i="1"/>
  <c r="D250" i="1"/>
  <c r="O249" i="1"/>
  <c r="M249" i="1"/>
  <c r="N249" i="1" s="1"/>
  <c r="L249" i="1"/>
  <c r="O248" i="1"/>
  <c r="M248" i="1"/>
  <c r="N248" i="1" s="1"/>
  <c r="L248" i="1"/>
  <c r="O247" i="1"/>
  <c r="M247" i="1"/>
  <c r="N247" i="1" s="1"/>
  <c r="L247" i="1"/>
  <c r="O246" i="1"/>
  <c r="M246" i="1"/>
  <c r="N246" i="1" s="1"/>
  <c r="L246" i="1"/>
  <c r="O245" i="1"/>
  <c r="M245" i="1"/>
  <c r="N245" i="1" s="1"/>
  <c r="L245" i="1"/>
  <c r="O244" i="1"/>
  <c r="M244" i="1"/>
  <c r="N244" i="1" s="1"/>
  <c r="L244" i="1"/>
  <c r="D244" i="1"/>
  <c r="O243" i="1"/>
  <c r="N243" i="1"/>
  <c r="M243" i="1"/>
  <c r="L243" i="1"/>
  <c r="D243" i="1"/>
  <c r="O242" i="1"/>
  <c r="L242" i="1"/>
  <c r="H242" i="1"/>
  <c r="M242" i="1" s="1"/>
  <c r="N242" i="1" s="1"/>
  <c r="D242" i="1"/>
  <c r="O241" i="1"/>
  <c r="M241" i="1"/>
  <c r="N241" i="1" s="1"/>
  <c r="L241" i="1"/>
  <c r="O240" i="1"/>
  <c r="M240" i="1"/>
  <c r="N240" i="1" s="1"/>
  <c r="L240" i="1"/>
  <c r="O239" i="1"/>
  <c r="M239" i="1"/>
  <c r="N239" i="1" s="1"/>
  <c r="L239" i="1"/>
  <c r="O238" i="1"/>
  <c r="M238" i="1"/>
  <c r="N238" i="1" s="1"/>
  <c r="L238" i="1"/>
  <c r="O237" i="1"/>
  <c r="M237" i="1"/>
  <c r="N237" i="1" s="1"/>
  <c r="L237" i="1"/>
  <c r="O236" i="1"/>
  <c r="M236" i="1"/>
  <c r="N236" i="1" s="1"/>
  <c r="L236" i="1"/>
  <c r="O235" i="1"/>
  <c r="M235" i="1"/>
  <c r="N235" i="1" s="1"/>
  <c r="L235" i="1"/>
  <c r="D235" i="1"/>
  <c r="O234" i="1"/>
  <c r="N234" i="1"/>
  <c r="M234" i="1"/>
  <c r="L234" i="1"/>
  <c r="D234" i="1"/>
  <c r="O233" i="1"/>
  <c r="M233" i="1"/>
  <c r="N233" i="1" s="1"/>
  <c r="L233" i="1"/>
  <c r="D233" i="1"/>
  <c r="O232" i="1"/>
  <c r="M232" i="1"/>
  <c r="N232" i="1" s="1"/>
  <c r="L232" i="1"/>
  <c r="D232" i="1"/>
  <c r="O231" i="1"/>
  <c r="M231" i="1"/>
  <c r="N231" i="1" s="1"/>
  <c r="L231" i="1"/>
  <c r="O230" i="1"/>
  <c r="M230" i="1"/>
  <c r="N230" i="1" s="1"/>
  <c r="L230" i="1"/>
  <c r="O229" i="1"/>
  <c r="M229" i="1"/>
  <c r="N229" i="1" s="1"/>
  <c r="L229" i="1"/>
  <c r="O228" i="1"/>
  <c r="M228" i="1"/>
  <c r="N228" i="1" s="1"/>
  <c r="L228" i="1"/>
  <c r="O227" i="1"/>
  <c r="M227" i="1"/>
  <c r="N227" i="1" s="1"/>
  <c r="L227" i="1"/>
  <c r="D227" i="1"/>
  <c r="O226" i="1"/>
  <c r="N226" i="1"/>
  <c r="M226" i="1"/>
  <c r="L226" i="1"/>
  <c r="D226" i="1"/>
  <c r="O225" i="1"/>
  <c r="N225" i="1"/>
  <c r="M225" i="1"/>
  <c r="L225" i="1"/>
  <c r="D225" i="1"/>
  <c r="O224" i="1"/>
  <c r="N224" i="1"/>
  <c r="M224" i="1"/>
  <c r="L224" i="1"/>
  <c r="D224" i="1"/>
  <c r="M223" i="1"/>
  <c r="N223" i="1" s="1"/>
  <c r="L223" i="1"/>
  <c r="H223" i="1"/>
  <c r="O223" i="1" s="1"/>
  <c r="D223" i="1"/>
  <c r="O222" i="1"/>
  <c r="N222" i="1"/>
  <c r="M222" i="1"/>
  <c r="L222" i="1"/>
  <c r="D222" i="1"/>
  <c r="O221" i="1"/>
  <c r="N221" i="1"/>
  <c r="M221" i="1"/>
  <c r="L221" i="1"/>
  <c r="D221" i="1"/>
  <c r="O220" i="1"/>
  <c r="P220" i="1" s="1"/>
  <c r="Q220" i="1" s="1"/>
  <c r="M220" i="1"/>
  <c r="N220" i="1" s="1"/>
  <c r="L220" i="1"/>
  <c r="O219" i="1"/>
  <c r="N219" i="1"/>
  <c r="M219" i="1"/>
  <c r="L219" i="1"/>
  <c r="O218" i="1"/>
  <c r="L218" i="1"/>
  <c r="H218" i="1"/>
  <c r="M218" i="1" s="1"/>
  <c r="N218" i="1" s="1"/>
  <c r="D218" i="1"/>
  <c r="O217" i="1"/>
  <c r="M217" i="1"/>
  <c r="N217" i="1" s="1"/>
  <c r="L217" i="1"/>
  <c r="D217" i="1"/>
  <c r="O216" i="1"/>
  <c r="N216" i="1"/>
  <c r="M216" i="1"/>
  <c r="L216" i="1"/>
  <c r="D216" i="1"/>
  <c r="O215" i="1"/>
  <c r="M215" i="1"/>
  <c r="N215" i="1" s="1"/>
  <c r="L215" i="1"/>
  <c r="D215" i="1"/>
  <c r="O214" i="1"/>
  <c r="M214" i="1"/>
  <c r="N214" i="1" s="1"/>
  <c r="L214" i="1"/>
  <c r="O213" i="1"/>
  <c r="N213" i="1"/>
  <c r="M213" i="1"/>
  <c r="L213" i="1"/>
  <c r="D213" i="1"/>
  <c r="O212" i="1"/>
  <c r="M212" i="1"/>
  <c r="N212" i="1" s="1"/>
  <c r="L212" i="1"/>
  <c r="D212" i="1"/>
  <c r="O211" i="1"/>
  <c r="N211" i="1"/>
  <c r="M211" i="1"/>
  <c r="L211" i="1"/>
  <c r="O210" i="1"/>
  <c r="N210" i="1"/>
  <c r="M210" i="1"/>
  <c r="L210" i="1"/>
  <c r="P209" i="1"/>
  <c r="Q209" i="1" s="1"/>
  <c r="O209" i="1"/>
  <c r="M209" i="1"/>
  <c r="N209" i="1" s="1"/>
  <c r="L209" i="1"/>
  <c r="D209" i="1"/>
  <c r="O208" i="1"/>
  <c r="P208" i="1" s="1"/>
  <c r="Q208" i="1" s="1"/>
  <c r="N208" i="1"/>
  <c r="M208" i="1"/>
  <c r="L208" i="1"/>
  <c r="D208" i="1"/>
  <c r="O207" i="1"/>
  <c r="N207" i="1"/>
  <c r="M207" i="1"/>
  <c r="L207" i="1"/>
  <c r="O206" i="1"/>
  <c r="M206" i="1"/>
  <c r="N206" i="1" s="1"/>
  <c r="L206" i="1"/>
  <c r="O205" i="1"/>
  <c r="N205" i="1"/>
  <c r="M205" i="1"/>
  <c r="L205" i="1"/>
  <c r="O204" i="1"/>
  <c r="M204" i="1"/>
  <c r="N204" i="1" s="1"/>
  <c r="L204" i="1"/>
  <c r="D204" i="1"/>
  <c r="O203" i="1"/>
  <c r="M203" i="1"/>
  <c r="N203" i="1" s="1"/>
  <c r="L203" i="1"/>
  <c r="O202" i="1"/>
  <c r="M202" i="1"/>
  <c r="N202" i="1" s="1"/>
  <c r="L202" i="1"/>
  <c r="O201" i="1"/>
  <c r="M201" i="1"/>
  <c r="N201" i="1" s="1"/>
  <c r="L201" i="1"/>
  <c r="O200" i="1"/>
  <c r="M200" i="1"/>
  <c r="N200" i="1" s="1"/>
  <c r="L200" i="1"/>
  <c r="D200" i="1"/>
  <c r="P199" i="1"/>
  <c r="Q199" i="1" s="1"/>
  <c r="O199" i="1"/>
  <c r="M199" i="1"/>
  <c r="N199" i="1" s="1"/>
  <c r="L199" i="1"/>
  <c r="O198" i="1"/>
  <c r="N198" i="1"/>
  <c r="M198" i="1"/>
  <c r="L198" i="1"/>
  <c r="O197" i="1"/>
  <c r="M197" i="1"/>
  <c r="N197" i="1" s="1"/>
  <c r="L197" i="1"/>
  <c r="P196" i="1"/>
  <c r="Q196" i="1" s="1"/>
  <c r="O196" i="1"/>
  <c r="N196" i="1"/>
  <c r="M196" i="1"/>
  <c r="L196" i="1"/>
  <c r="P195" i="1"/>
  <c r="Q195" i="1" s="1"/>
  <c r="O195" i="1"/>
  <c r="N195" i="1"/>
  <c r="M195" i="1"/>
  <c r="L195" i="1"/>
  <c r="O194" i="1"/>
  <c r="M194" i="1"/>
  <c r="N194" i="1" s="1"/>
  <c r="L194" i="1"/>
  <c r="O193" i="1"/>
  <c r="N193" i="1"/>
  <c r="M193" i="1"/>
  <c r="L193" i="1"/>
  <c r="D193" i="1"/>
  <c r="O192" i="1"/>
  <c r="M192" i="1"/>
  <c r="N192" i="1" s="1"/>
  <c r="L192" i="1"/>
  <c r="D192" i="1"/>
  <c r="O191" i="1"/>
  <c r="N191" i="1"/>
  <c r="M191" i="1"/>
  <c r="L191" i="1"/>
  <c r="D191" i="1"/>
  <c r="O190" i="1"/>
  <c r="M190" i="1"/>
  <c r="N190" i="1" s="1"/>
  <c r="L190" i="1"/>
  <c r="D190" i="1"/>
  <c r="O189" i="1"/>
  <c r="M189" i="1"/>
  <c r="N189" i="1" s="1"/>
  <c r="L189" i="1"/>
  <c r="D189" i="1"/>
  <c r="O188" i="1"/>
  <c r="M188" i="1"/>
  <c r="N188" i="1" s="1"/>
  <c r="L188" i="1"/>
  <c r="D188" i="1"/>
  <c r="O187" i="1"/>
  <c r="N187" i="1"/>
  <c r="M187" i="1"/>
  <c r="L187" i="1"/>
  <c r="D187" i="1"/>
  <c r="O186" i="1"/>
  <c r="N186" i="1"/>
  <c r="M186" i="1"/>
  <c r="L186" i="1"/>
  <c r="D186" i="1"/>
  <c r="O185" i="1"/>
  <c r="N185" i="1"/>
  <c r="M185" i="1"/>
  <c r="L185" i="1"/>
  <c r="D185" i="1"/>
  <c r="O184" i="1"/>
  <c r="M184" i="1"/>
  <c r="N184" i="1" s="1"/>
  <c r="L184" i="1"/>
  <c r="D184" i="1"/>
  <c r="O183" i="1"/>
  <c r="N183" i="1"/>
  <c r="M183" i="1"/>
  <c r="L183" i="1"/>
  <c r="O182" i="1"/>
  <c r="N182" i="1"/>
  <c r="M182" i="1"/>
  <c r="L182" i="1"/>
  <c r="D182" i="1"/>
  <c r="O181" i="1"/>
  <c r="N181" i="1"/>
  <c r="M181" i="1"/>
  <c r="L181" i="1"/>
  <c r="D181" i="1"/>
  <c r="O180" i="1"/>
  <c r="N180" i="1"/>
  <c r="M180" i="1"/>
  <c r="L180" i="1"/>
  <c r="O179" i="1"/>
  <c r="P179" i="1" s="1"/>
  <c r="Q179" i="1" s="1"/>
  <c r="N179" i="1"/>
  <c r="M179" i="1"/>
  <c r="L179" i="1"/>
  <c r="O178" i="1"/>
  <c r="N178" i="1"/>
  <c r="M178" i="1"/>
  <c r="L178" i="1"/>
  <c r="O177" i="1"/>
  <c r="N177" i="1"/>
  <c r="M177" i="1"/>
  <c r="L177" i="1"/>
  <c r="O176" i="1"/>
  <c r="N176" i="1"/>
  <c r="M176" i="1"/>
  <c r="L176" i="1"/>
  <c r="M175" i="1"/>
  <c r="N175" i="1" s="1"/>
  <c r="L175" i="1"/>
  <c r="H175" i="1"/>
  <c r="O174" i="1"/>
  <c r="N174" i="1"/>
  <c r="M174" i="1"/>
  <c r="L174" i="1"/>
  <c r="O173" i="1"/>
  <c r="N173" i="1"/>
  <c r="M173" i="1"/>
  <c r="L173" i="1"/>
  <c r="O172" i="1"/>
  <c r="N172" i="1"/>
  <c r="M172" i="1"/>
  <c r="L172" i="1"/>
  <c r="P171" i="1"/>
  <c r="Q171" i="1" s="1"/>
  <c r="O171" i="1"/>
  <c r="N171" i="1"/>
  <c r="M171" i="1"/>
  <c r="L171" i="1"/>
  <c r="O170" i="1"/>
  <c r="P170" i="1" s="1"/>
  <c r="Q170" i="1" s="1"/>
  <c r="N170" i="1"/>
  <c r="M170" i="1"/>
  <c r="L170" i="1"/>
  <c r="P169" i="1"/>
  <c r="Q169" i="1" s="1"/>
  <c r="O169" i="1"/>
  <c r="M169" i="1"/>
  <c r="N169" i="1" s="1"/>
  <c r="L169" i="1"/>
  <c r="P168" i="1"/>
  <c r="Q168" i="1" s="1"/>
  <c r="O168" i="1"/>
  <c r="N168" i="1"/>
  <c r="M168" i="1"/>
  <c r="L168" i="1"/>
  <c r="O167" i="1"/>
  <c r="N167" i="1"/>
  <c r="M167" i="1"/>
  <c r="L167" i="1"/>
  <c r="O166" i="1"/>
  <c r="N166" i="1"/>
  <c r="M166" i="1"/>
  <c r="L166" i="1"/>
  <c r="O165" i="1"/>
  <c r="N165" i="1"/>
  <c r="M165" i="1"/>
  <c r="L165" i="1"/>
  <c r="O164" i="1"/>
  <c r="N164" i="1"/>
  <c r="M164" i="1"/>
  <c r="L164" i="1"/>
  <c r="O163" i="1"/>
  <c r="N163" i="1"/>
  <c r="M163" i="1"/>
  <c r="L163" i="1"/>
  <c r="O162" i="1"/>
  <c r="N162" i="1"/>
  <c r="M162" i="1"/>
  <c r="L162" i="1"/>
  <c r="O161" i="1"/>
  <c r="N161" i="1"/>
  <c r="M161" i="1"/>
  <c r="L161" i="1"/>
  <c r="O160" i="1"/>
  <c r="N160" i="1"/>
  <c r="M160" i="1"/>
  <c r="L160" i="1"/>
  <c r="O159" i="1"/>
  <c r="N159" i="1"/>
  <c r="M159" i="1"/>
  <c r="L159" i="1"/>
  <c r="O158" i="1"/>
  <c r="N158" i="1"/>
  <c r="M158" i="1"/>
  <c r="L158" i="1"/>
  <c r="O157" i="1"/>
  <c r="N157" i="1"/>
  <c r="M157" i="1"/>
  <c r="L157" i="1"/>
  <c r="D157" i="1"/>
  <c r="O156" i="1"/>
  <c r="N156" i="1"/>
  <c r="M156" i="1"/>
  <c r="L156" i="1"/>
  <c r="D156" i="1"/>
  <c r="O155" i="1"/>
  <c r="N155" i="1"/>
  <c r="M155" i="1"/>
  <c r="L155" i="1"/>
  <c r="O154" i="1"/>
  <c r="P154" i="1" s="1"/>
  <c r="Q154" i="1" s="1"/>
  <c r="N154" i="1"/>
  <c r="M154" i="1"/>
  <c r="L154" i="1"/>
  <c r="D154" i="1"/>
  <c r="O153" i="1"/>
  <c r="N153" i="1"/>
  <c r="M153" i="1"/>
  <c r="L153" i="1"/>
  <c r="D153" i="1"/>
  <c r="O152" i="1"/>
  <c r="N152" i="1"/>
  <c r="M152" i="1"/>
  <c r="L152" i="1"/>
  <c r="O151" i="1"/>
  <c r="M151" i="1"/>
  <c r="N151" i="1" s="1"/>
  <c r="L151" i="1"/>
  <c r="D151" i="1"/>
  <c r="O150" i="1"/>
  <c r="M150" i="1"/>
  <c r="N150" i="1" s="1"/>
  <c r="L150" i="1"/>
  <c r="H150" i="1"/>
  <c r="D150" i="1"/>
  <c r="O149" i="1"/>
  <c r="M149" i="1"/>
  <c r="N149" i="1" s="1"/>
  <c r="L149" i="1"/>
  <c r="O148" i="1"/>
  <c r="N148" i="1"/>
  <c r="M148" i="1"/>
  <c r="L148" i="1"/>
  <c r="D148" i="1"/>
  <c r="O147" i="1"/>
  <c r="N147" i="1"/>
  <c r="M147" i="1"/>
  <c r="L147" i="1"/>
  <c r="O146" i="1"/>
  <c r="M146" i="1"/>
  <c r="N146" i="1" s="1"/>
  <c r="L146" i="1"/>
  <c r="D146" i="1"/>
  <c r="O145" i="1"/>
  <c r="M145" i="1"/>
  <c r="N145" i="1" s="1"/>
  <c r="L145" i="1"/>
  <c r="D145" i="1"/>
  <c r="O144" i="1"/>
  <c r="N144" i="1"/>
  <c r="M144" i="1"/>
  <c r="L144" i="1"/>
  <c r="D144" i="1"/>
  <c r="O143" i="1"/>
  <c r="N143" i="1"/>
  <c r="M143" i="1"/>
  <c r="L143" i="1"/>
  <c r="D143" i="1"/>
  <c r="O142" i="1"/>
  <c r="N142" i="1"/>
  <c r="M142" i="1"/>
  <c r="L142" i="1"/>
  <c r="O141" i="1"/>
  <c r="M141" i="1"/>
  <c r="N141" i="1" s="1"/>
  <c r="L141" i="1"/>
  <c r="O140" i="1"/>
  <c r="N140" i="1"/>
  <c r="M140" i="1"/>
  <c r="L140" i="1"/>
  <c r="D140" i="1"/>
  <c r="O139" i="1"/>
  <c r="M139" i="1"/>
  <c r="N139" i="1" s="1"/>
  <c r="L139" i="1"/>
  <c r="D139" i="1"/>
  <c r="O138" i="1"/>
  <c r="N138" i="1"/>
  <c r="M138" i="1"/>
  <c r="L138" i="1"/>
  <c r="D138" i="1"/>
  <c r="O137" i="1"/>
  <c r="M137" i="1"/>
  <c r="N137" i="1" s="1"/>
  <c r="L137" i="1"/>
  <c r="D137" i="1"/>
  <c r="O136" i="1"/>
  <c r="M136" i="1"/>
  <c r="N136" i="1" s="1"/>
  <c r="L136" i="1"/>
  <c r="D136" i="1"/>
  <c r="L135" i="1"/>
  <c r="H135" i="1"/>
  <c r="M135" i="1" s="1"/>
  <c r="N135" i="1" s="1"/>
  <c r="D135" i="1"/>
  <c r="M134" i="1"/>
  <c r="N134" i="1" s="1"/>
  <c r="L134" i="1"/>
  <c r="H134" i="1"/>
  <c r="O133" i="1"/>
  <c r="N133" i="1"/>
  <c r="M133" i="1"/>
  <c r="L133" i="1"/>
  <c r="O132" i="1"/>
  <c r="N132" i="1"/>
  <c r="M132" i="1"/>
  <c r="L132" i="1"/>
  <c r="O131" i="1"/>
  <c r="N131" i="1"/>
  <c r="M131" i="1"/>
  <c r="L131" i="1"/>
  <c r="O130" i="1"/>
  <c r="N130" i="1"/>
  <c r="M130" i="1"/>
  <c r="L130" i="1"/>
  <c r="O129" i="1"/>
  <c r="N129" i="1"/>
  <c r="M129" i="1"/>
  <c r="L129" i="1"/>
  <c r="O128" i="1"/>
  <c r="N128" i="1"/>
  <c r="M128" i="1"/>
  <c r="L128" i="1"/>
  <c r="O127" i="1"/>
  <c r="N127" i="1"/>
  <c r="M127" i="1"/>
  <c r="L127" i="1"/>
  <c r="O126" i="1"/>
  <c r="N126" i="1"/>
  <c r="M126" i="1"/>
  <c r="L126" i="1"/>
  <c r="M125" i="1"/>
  <c r="N125" i="1" s="1"/>
  <c r="L125" i="1"/>
  <c r="O124" i="1"/>
  <c r="M124" i="1"/>
  <c r="N124" i="1" s="1"/>
  <c r="L124" i="1"/>
  <c r="O123" i="1"/>
  <c r="M123" i="1"/>
  <c r="N123" i="1" s="1"/>
  <c r="L123" i="1"/>
  <c r="O122" i="1"/>
  <c r="M122" i="1"/>
  <c r="N122" i="1" s="1"/>
  <c r="L122" i="1"/>
  <c r="O121" i="1"/>
  <c r="M121" i="1"/>
  <c r="N121" i="1" s="1"/>
  <c r="L121" i="1"/>
  <c r="O120" i="1"/>
  <c r="M120" i="1"/>
  <c r="N120" i="1" s="1"/>
  <c r="L120" i="1"/>
  <c r="O119" i="1"/>
  <c r="M119" i="1"/>
  <c r="N119" i="1" s="1"/>
  <c r="L119" i="1"/>
  <c r="O118" i="1"/>
  <c r="M118" i="1"/>
  <c r="N118" i="1" s="1"/>
  <c r="L118" i="1"/>
  <c r="O117" i="1"/>
  <c r="M117" i="1"/>
  <c r="N117" i="1" s="1"/>
  <c r="L117" i="1"/>
  <c r="O116" i="1"/>
  <c r="M116" i="1"/>
  <c r="N116" i="1" s="1"/>
  <c r="L116" i="1"/>
  <c r="P115" i="1"/>
  <c r="O115" i="1"/>
  <c r="N115" i="1"/>
  <c r="M115" i="1"/>
  <c r="L115" i="1"/>
  <c r="O114" i="1"/>
  <c r="N114" i="1"/>
  <c r="M114" i="1"/>
  <c r="L114" i="1"/>
  <c r="O113" i="1"/>
  <c r="N113" i="1"/>
  <c r="M113" i="1"/>
  <c r="L113" i="1"/>
  <c r="O112" i="1"/>
  <c r="N112" i="1"/>
  <c r="M112" i="1"/>
  <c r="L112" i="1"/>
  <c r="O111" i="1"/>
  <c r="N111" i="1"/>
  <c r="M111" i="1"/>
  <c r="L111" i="1"/>
  <c r="O110" i="1"/>
  <c r="N110" i="1"/>
  <c r="M110" i="1"/>
  <c r="L110" i="1"/>
  <c r="O109" i="1"/>
  <c r="N109" i="1"/>
  <c r="M109" i="1"/>
  <c r="L109" i="1"/>
  <c r="O108" i="1"/>
  <c r="P108" i="1" s="1"/>
  <c r="M108" i="1"/>
  <c r="N108" i="1" s="1"/>
  <c r="L108" i="1"/>
  <c r="P107" i="1"/>
  <c r="O107" i="1"/>
  <c r="M107" i="1"/>
  <c r="N107" i="1" s="1"/>
  <c r="L107" i="1"/>
  <c r="O106" i="1"/>
  <c r="P106" i="1" s="1"/>
  <c r="M106" i="1"/>
  <c r="N106" i="1" s="1"/>
  <c r="L106" i="1"/>
  <c r="O105" i="1"/>
  <c r="P105" i="1" s="1"/>
  <c r="N105" i="1"/>
  <c r="M105" i="1"/>
  <c r="L105" i="1"/>
  <c r="O104" i="1"/>
  <c r="P104" i="1" s="1"/>
  <c r="N104" i="1"/>
  <c r="M104" i="1"/>
  <c r="L104" i="1"/>
  <c r="P103" i="1"/>
  <c r="O103" i="1"/>
  <c r="N103" i="1"/>
  <c r="M103" i="1"/>
  <c r="L103" i="1"/>
  <c r="P102" i="1"/>
  <c r="O102" i="1"/>
  <c r="M102" i="1"/>
  <c r="N102" i="1" s="1"/>
  <c r="L102" i="1"/>
  <c r="P101" i="1"/>
  <c r="O101" i="1"/>
  <c r="N101" i="1"/>
  <c r="M101" i="1"/>
  <c r="L101" i="1"/>
  <c r="M100" i="1"/>
  <c r="N100" i="1" s="1"/>
  <c r="L100" i="1"/>
  <c r="H100" i="1"/>
  <c r="O99" i="1"/>
  <c r="N99" i="1"/>
  <c r="M99" i="1"/>
  <c r="L99" i="1"/>
  <c r="O98" i="1"/>
  <c r="N98" i="1"/>
  <c r="M98" i="1"/>
  <c r="L98" i="1"/>
  <c r="O97" i="1"/>
  <c r="N97" i="1"/>
  <c r="M97" i="1"/>
  <c r="L97" i="1"/>
  <c r="O96" i="1"/>
  <c r="N96" i="1"/>
  <c r="M96" i="1"/>
  <c r="L96" i="1"/>
  <c r="O95" i="1"/>
  <c r="N95" i="1"/>
  <c r="M95" i="1"/>
  <c r="L95" i="1"/>
  <c r="O94" i="1"/>
  <c r="N94" i="1"/>
  <c r="M94" i="1"/>
  <c r="L94" i="1"/>
  <c r="P93" i="1"/>
  <c r="Q93" i="1" s="1"/>
  <c r="O93" i="1"/>
  <c r="M93" i="1"/>
  <c r="N93" i="1" s="1"/>
  <c r="L93" i="1"/>
  <c r="P92" i="1"/>
  <c r="Q92" i="1" s="1"/>
  <c r="O92" i="1"/>
  <c r="N92" i="1"/>
  <c r="M92" i="1"/>
  <c r="L92" i="1"/>
  <c r="P91" i="1"/>
  <c r="Q91" i="1" s="1"/>
  <c r="O91" i="1"/>
  <c r="N91" i="1"/>
  <c r="M91" i="1"/>
  <c r="L91" i="1"/>
  <c r="O90" i="1"/>
  <c r="M90" i="1"/>
  <c r="N90" i="1" s="1"/>
  <c r="L90" i="1"/>
  <c r="L89" i="1"/>
  <c r="H89" i="1"/>
  <c r="O89" i="1" s="1"/>
  <c r="O88" i="1"/>
  <c r="P88" i="1" s="1"/>
  <c r="Q88" i="1" s="1"/>
  <c r="M88" i="1"/>
  <c r="N88" i="1" s="1"/>
  <c r="L88" i="1"/>
  <c r="O87" i="1"/>
  <c r="N87" i="1"/>
  <c r="M87" i="1"/>
  <c r="L87" i="1"/>
  <c r="O86" i="1"/>
  <c r="M86" i="1"/>
  <c r="N86" i="1" s="1"/>
  <c r="L86" i="1"/>
  <c r="O85" i="1"/>
  <c r="N85" i="1"/>
  <c r="M85" i="1"/>
  <c r="L85" i="1"/>
  <c r="O84" i="1"/>
  <c r="M84" i="1"/>
  <c r="N84" i="1" s="1"/>
  <c r="L84" i="1"/>
  <c r="O83" i="1"/>
  <c r="N83" i="1"/>
  <c r="M83" i="1"/>
  <c r="L83" i="1"/>
  <c r="O82" i="1"/>
  <c r="M82" i="1"/>
  <c r="N82" i="1" s="1"/>
  <c r="L82" i="1"/>
  <c r="O81" i="1"/>
  <c r="N81" i="1"/>
  <c r="M81" i="1"/>
  <c r="L81" i="1"/>
  <c r="O80" i="1"/>
  <c r="M80" i="1"/>
  <c r="N80" i="1" s="1"/>
  <c r="L80" i="1"/>
  <c r="O79" i="1"/>
  <c r="N79" i="1"/>
  <c r="M79" i="1"/>
  <c r="L79" i="1"/>
  <c r="O78" i="1"/>
  <c r="M78" i="1"/>
  <c r="N78" i="1" s="1"/>
  <c r="L78" i="1"/>
  <c r="O77" i="1"/>
  <c r="N77" i="1"/>
  <c r="M77" i="1"/>
  <c r="L77" i="1"/>
  <c r="O76" i="1"/>
  <c r="M76" i="1"/>
  <c r="N76" i="1" s="1"/>
  <c r="L76" i="1"/>
  <c r="O75" i="1"/>
  <c r="N75" i="1"/>
  <c r="M75" i="1"/>
  <c r="L75" i="1"/>
  <c r="L74" i="1"/>
  <c r="H74" i="1"/>
  <c r="M74" i="1" s="1"/>
  <c r="N74" i="1" s="1"/>
  <c r="O73" i="1"/>
  <c r="N73" i="1"/>
  <c r="M73" i="1"/>
  <c r="L73" i="1"/>
  <c r="O72" i="1"/>
  <c r="M72" i="1"/>
  <c r="N72" i="1" s="1"/>
  <c r="L72" i="1"/>
  <c r="O71" i="1"/>
  <c r="N71" i="1"/>
  <c r="M71" i="1"/>
  <c r="L71" i="1"/>
  <c r="O70" i="1"/>
  <c r="M70" i="1"/>
  <c r="N70" i="1" s="1"/>
  <c r="L70" i="1"/>
  <c r="O69" i="1"/>
  <c r="N69" i="1"/>
  <c r="M69" i="1"/>
  <c r="L69" i="1"/>
  <c r="Q68" i="1"/>
  <c r="P68" i="1"/>
  <c r="N68" i="1"/>
  <c r="M68" i="1"/>
  <c r="L68" i="1"/>
  <c r="O67" i="1"/>
  <c r="M67" i="1"/>
  <c r="N67" i="1" s="1"/>
  <c r="L67" i="1"/>
  <c r="O66" i="1"/>
  <c r="N66" i="1"/>
  <c r="M66" i="1"/>
  <c r="L66" i="1"/>
  <c r="O65" i="1"/>
  <c r="M65" i="1"/>
  <c r="N65" i="1" s="1"/>
  <c r="L65" i="1"/>
  <c r="O64" i="1"/>
  <c r="N64" i="1"/>
  <c r="M64" i="1"/>
  <c r="L64" i="1"/>
  <c r="O63" i="1"/>
  <c r="M63" i="1"/>
  <c r="N63" i="1" s="1"/>
  <c r="L63" i="1"/>
  <c r="O62" i="1"/>
  <c r="N62" i="1"/>
  <c r="M62" i="1"/>
  <c r="L62" i="1"/>
  <c r="O61" i="1"/>
  <c r="M61" i="1"/>
  <c r="N61" i="1" s="1"/>
  <c r="L61" i="1"/>
  <c r="O60" i="1"/>
  <c r="N60" i="1"/>
  <c r="M60" i="1"/>
  <c r="L60" i="1"/>
  <c r="O59" i="1"/>
  <c r="M59" i="1"/>
  <c r="N59" i="1" s="1"/>
  <c r="L59" i="1"/>
  <c r="O58" i="1"/>
  <c r="N58" i="1"/>
  <c r="M58" i="1"/>
  <c r="L58" i="1"/>
  <c r="O57" i="1"/>
  <c r="M57" i="1"/>
  <c r="N57" i="1" s="1"/>
  <c r="L57" i="1"/>
  <c r="O56" i="1"/>
  <c r="N56" i="1"/>
  <c r="M56" i="1"/>
  <c r="L56" i="1"/>
  <c r="O55" i="1"/>
  <c r="M55" i="1"/>
  <c r="N55" i="1" s="1"/>
  <c r="L55" i="1"/>
  <c r="O54" i="1"/>
  <c r="N54" i="1"/>
  <c r="M54" i="1"/>
  <c r="L54" i="1"/>
  <c r="O53" i="1"/>
  <c r="M53" i="1"/>
  <c r="N53" i="1" s="1"/>
  <c r="L53" i="1"/>
  <c r="O52" i="1"/>
  <c r="N52" i="1"/>
  <c r="M52" i="1"/>
  <c r="L52" i="1"/>
  <c r="O51" i="1"/>
  <c r="M51" i="1"/>
  <c r="N51" i="1" s="1"/>
  <c r="L51" i="1"/>
  <c r="G51" i="1"/>
  <c r="O50" i="1"/>
  <c r="M50" i="1"/>
  <c r="N50" i="1" s="1"/>
  <c r="L50" i="1"/>
  <c r="O49" i="1"/>
  <c r="M49" i="1"/>
  <c r="N49" i="1" s="1"/>
  <c r="L49" i="1"/>
  <c r="O48" i="1"/>
  <c r="P48" i="1" s="1"/>
  <c r="Q48" i="1" s="1"/>
  <c r="N48" i="1"/>
  <c r="M48" i="1"/>
  <c r="L48" i="1"/>
  <c r="L47" i="1"/>
  <c r="H47" i="1"/>
  <c r="P47" i="1" s="1"/>
  <c r="Q47" i="1" s="1"/>
  <c r="O46" i="1"/>
  <c r="M46" i="1"/>
  <c r="N46" i="1" s="1"/>
  <c r="L46" i="1"/>
  <c r="O45" i="1"/>
  <c r="P45" i="1" s="1"/>
  <c r="Q45" i="1" s="1"/>
  <c r="N45" i="1"/>
  <c r="M45" i="1"/>
  <c r="L45" i="1"/>
  <c r="O44" i="1"/>
  <c r="P44" i="1" s="1"/>
  <c r="Q44" i="1" s="1"/>
  <c r="M44" i="1"/>
  <c r="N44" i="1" s="1"/>
  <c r="L44" i="1"/>
  <c r="P43" i="1"/>
  <c r="Q43" i="1" s="1"/>
  <c r="O43" i="1"/>
  <c r="M43" i="1"/>
  <c r="N43" i="1" s="1"/>
  <c r="L43" i="1"/>
  <c r="Q42" i="1"/>
  <c r="P42" i="1"/>
  <c r="O42" i="1"/>
  <c r="M42" i="1"/>
  <c r="N42" i="1" s="1"/>
  <c r="L42" i="1"/>
  <c r="O41" i="1"/>
  <c r="M41" i="1"/>
  <c r="N41" i="1" s="1"/>
  <c r="L41" i="1"/>
  <c r="O40" i="1"/>
  <c r="M40" i="1"/>
  <c r="N40" i="1" s="1"/>
  <c r="L40" i="1"/>
  <c r="O39" i="1"/>
  <c r="M39" i="1"/>
  <c r="N39" i="1" s="1"/>
  <c r="L39" i="1"/>
  <c r="O38" i="1"/>
  <c r="M38" i="1"/>
  <c r="N38" i="1" s="1"/>
  <c r="L38" i="1"/>
  <c r="O37" i="1"/>
  <c r="M37" i="1"/>
  <c r="N37" i="1" s="1"/>
  <c r="L37" i="1"/>
  <c r="O36" i="1"/>
  <c r="M36" i="1"/>
  <c r="N36" i="1" s="1"/>
  <c r="L36" i="1"/>
  <c r="O35" i="1"/>
  <c r="M35" i="1"/>
  <c r="N35" i="1" s="1"/>
  <c r="L35" i="1"/>
  <c r="O34" i="1"/>
  <c r="M34" i="1"/>
  <c r="N34" i="1" s="1"/>
  <c r="L34" i="1"/>
  <c r="O33" i="1"/>
  <c r="P33" i="1" s="1"/>
  <c r="Q33" i="1" s="1"/>
  <c r="N33" i="1"/>
  <c r="M33" i="1"/>
  <c r="L33" i="1"/>
  <c r="O32" i="1"/>
  <c r="P32" i="1" s="1"/>
  <c r="Q32" i="1" s="1"/>
  <c r="M32" i="1"/>
  <c r="N32" i="1" s="1"/>
  <c r="L32" i="1"/>
  <c r="P31" i="1"/>
  <c r="Q31" i="1" s="1"/>
  <c r="O31" i="1"/>
  <c r="M31" i="1"/>
  <c r="N31" i="1" s="1"/>
  <c r="L31" i="1"/>
  <c r="Q30" i="1"/>
  <c r="P30" i="1"/>
  <c r="O30" i="1"/>
  <c r="M30" i="1"/>
  <c r="N30" i="1" s="1"/>
  <c r="L30" i="1"/>
  <c r="O29" i="1"/>
  <c r="P29" i="1" s="1"/>
  <c r="Q29" i="1" s="1"/>
  <c r="N29" i="1"/>
  <c r="M29" i="1"/>
  <c r="L29" i="1"/>
  <c r="O28" i="1"/>
  <c r="M28" i="1"/>
  <c r="N28" i="1" s="1"/>
  <c r="L28" i="1"/>
  <c r="O27" i="1"/>
  <c r="N27" i="1"/>
  <c r="M27" i="1"/>
  <c r="L27" i="1"/>
  <c r="O26" i="1"/>
  <c r="P26" i="1" s="1"/>
  <c r="Q26" i="1" s="1"/>
  <c r="M26" i="1"/>
  <c r="N26" i="1" s="1"/>
  <c r="L26" i="1"/>
  <c r="P25" i="1"/>
  <c r="Q25" i="1" s="1"/>
  <c r="O25" i="1"/>
  <c r="M25" i="1"/>
  <c r="N25" i="1" s="1"/>
  <c r="L25" i="1"/>
  <c r="O24" i="1"/>
  <c r="N24" i="1"/>
  <c r="M24" i="1"/>
  <c r="L24" i="1"/>
  <c r="O23" i="1"/>
  <c r="M23" i="1"/>
  <c r="N23" i="1" s="1"/>
  <c r="L23" i="1"/>
  <c r="O22" i="1"/>
  <c r="N22" i="1"/>
  <c r="M22" i="1"/>
  <c r="L22" i="1"/>
  <c r="O21" i="1"/>
  <c r="M21" i="1"/>
  <c r="N21" i="1" s="1"/>
  <c r="L21" i="1"/>
  <c r="O20" i="1"/>
  <c r="N20" i="1"/>
  <c r="M20" i="1"/>
  <c r="L20" i="1"/>
  <c r="O19" i="1"/>
  <c r="P19" i="1" s="1"/>
  <c r="Q19" i="1" s="1"/>
  <c r="M19" i="1"/>
  <c r="N19" i="1" s="1"/>
  <c r="L19" i="1"/>
  <c r="O18" i="1"/>
  <c r="M18" i="1"/>
  <c r="N18" i="1" s="1"/>
  <c r="L18" i="1"/>
  <c r="P17" i="1"/>
  <c r="O17" i="1"/>
  <c r="N17" i="1"/>
  <c r="M17" i="1"/>
  <c r="L17" i="1"/>
  <c r="O16" i="1"/>
  <c r="N16" i="1"/>
  <c r="M16" i="1"/>
  <c r="L16" i="1"/>
  <c r="O15" i="1"/>
  <c r="N15" i="1"/>
  <c r="M15" i="1"/>
  <c r="L15" i="1"/>
  <c r="P14" i="1"/>
  <c r="Q14" i="1" s="1"/>
  <c r="O14" i="1"/>
  <c r="N14" i="1"/>
  <c r="M14" i="1"/>
  <c r="L14" i="1"/>
  <c r="O13" i="1"/>
  <c r="M13" i="1"/>
  <c r="N13" i="1" s="1"/>
  <c r="L13" i="1"/>
  <c r="O12" i="1"/>
  <c r="N12" i="1"/>
  <c r="M12" i="1"/>
  <c r="L12" i="1"/>
  <c r="O11" i="1"/>
  <c r="M11" i="1"/>
  <c r="N11" i="1" s="1"/>
  <c r="L11" i="1"/>
  <c r="O10" i="1"/>
  <c r="N10" i="1"/>
  <c r="M10" i="1"/>
  <c r="L10" i="1"/>
  <c r="O9" i="1"/>
  <c r="M9" i="1"/>
  <c r="N9" i="1" s="1"/>
  <c r="L9" i="1"/>
  <c r="D2" i="1"/>
  <c r="O1272" i="1" l="1"/>
  <c r="M1272" i="1"/>
  <c r="N1272" i="1" s="1"/>
  <c r="R7" i="1"/>
  <c r="P45" i="2"/>
  <c r="Q45" i="2" s="1"/>
  <c r="M45" i="2"/>
  <c r="N45" i="2" s="1"/>
  <c r="O270" i="2"/>
  <c r="M270" i="2"/>
  <c r="N270" i="2" s="1"/>
  <c r="M313" i="1"/>
  <c r="N313" i="1" s="1"/>
  <c r="M581" i="1"/>
  <c r="N581" i="1" s="1"/>
  <c r="M1220" i="1"/>
  <c r="N1220" i="1" s="1"/>
  <c r="Q134" i="2"/>
  <c r="M47" i="1"/>
  <c r="N47" i="1" s="1"/>
  <c r="M89" i="1"/>
  <c r="N89" i="1" s="1"/>
  <c r="M448" i="1"/>
  <c r="N448" i="1" s="1"/>
  <c r="M561" i="1"/>
  <c r="N561" i="1" s="1"/>
  <c r="M613" i="1"/>
  <c r="N613" i="1" s="1"/>
  <c r="O727" i="1"/>
  <c r="P727" i="1" s="1"/>
  <c r="Q727" i="1" s="1"/>
  <c r="M849" i="1"/>
  <c r="N849" i="1" s="1"/>
  <c r="M1219" i="1"/>
  <c r="N1219" i="1" s="1"/>
  <c r="M1511" i="1"/>
  <c r="N1511" i="1" s="1"/>
  <c r="M1738" i="1"/>
  <c r="N1738" i="1" s="1"/>
  <c r="Q24" i="2"/>
  <c r="O24" i="2"/>
  <c r="P24" i="2" s="1"/>
  <c r="O90" i="2"/>
  <c r="P90" i="2" s="1"/>
  <c r="Q90" i="2" s="1"/>
  <c r="M90" i="2"/>
  <c r="N90" i="2" s="1"/>
  <c r="O36" i="11"/>
  <c r="P36" i="11" s="1"/>
  <c r="Q36" i="11" s="1"/>
  <c r="M146" i="3"/>
  <c r="N146" i="3" s="1"/>
  <c r="P146" i="3"/>
  <c r="Q146" i="3" s="1"/>
  <c r="Q72" i="6"/>
  <c r="O72" i="6"/>
  <c r="P72" i="6" s="1"/>
  <c r="O74" i="6"/>
  <c r="P74" i="6" s="1"/>
  <c r="Q74" i="6" s="1"/>
  <c r="P9" i="2"/>
  <c r="Q9" i="2" s="1"/>
  <c r="M625" i="2"/>
  <c r="N625" i="2" s="1"/>
  <c r="M740" i="2"/>
  <c r="N740" i="2" s="1"/>
  <c r="M1043" i="2"/>
  <c r="N1043" i="2" s="1"/>
  <c r="M1060" i="2"/>
  <c r="N1060" i="2" s="1"/>
  <c r="M57" i="2"/>
  <c r="N57" i="2" s="1"/>
  <c r="M320" i="2"/>
  <c r="N320" i="2" s="1"/>
  <c r="M661" i="2"/>
  <c r="N661" i="2" s="1"/>
  <c r="M971" i="2"/>
  <c r="N971" i="2" s="1"/>
  <c r="P90" i="3"/>
  <c r="Q90" i="3" s="1"/>
  <c r="M90" i="3"/>
  <c r="N90" i="3" s="1"/>
  <c r="M39" i="2"/>
  <c r="N39" i="2" s="1"/>
  <c r="O134" i="2"/>
  <c r="P134" i="2" s="1"/>
  <c r="M253" i="2"/>
  <c r="N253" i="2" s="1"/>
  <c r="M695" i="2"/>
  <c r="N695" i="2" s="1"/>
  <c r="M942" i="2"/>
  <c r="N942" i="2" s="1"/>
  <c r="M1040" i="2"/>
  <c r="N1040" i="2" s="1"/>
  <c r="M1098" i="2"/>
  <c r="N1098" i="2" s="1"/>
  <c r="M1198" i="2"/>
  <c r="N1198" i="2" s="1"/>
  <c r="M1251" i="2"/>
  <c r="N1251" i="2" s="1"/>
  <c r="R14" i="11"/>
  <c r="Q14" i="11"/>
  <c r="Q16" i="11"/>
  <c r="R16" i="11"/>
  <c r="R47" i="11"/>
  <c r="Q47" i="11"/>
  <c r="R49" i="11"/>
  <c r="Q49" i="11"/>
  <c r="Q137" i="11"/>
  <c r="R137" i="11"/>
  <c r="O6" i="13"/>
  <c r="P9" i="13"/>
  <c r="Q9" i="13" s="1"/>
  <c r="P104" i="3"/>
  <c r="Q104" i="3" s="1"/>
  <c r="M109" i="3"/>
  <c r="N109" i="3" s="1"/>
  <c r="M160" i="3"/>
  <c r="N160" i="3" s="1"/>
  <c r="P167" i="3"/>
  <c r="Q167" i="3" s="1"/>
  <c r="M169" i="3"/>
  <c r="N169" i="3" s="1"/>
  <c r="P126" i="3"/>
  <c r="Q126" i="3" s="1"/>
  <c r="P136" i="3"/>
  <c r="Q136" i="3" s="1"/>
  <c r="O73" i="6"/>
  <c r="P73" i="6" s="1"/>
  <c r="Q73" i="6" s="1"/>
  <c r="M101" i="3"/>
  <c r="N101" i="3" s="1"/>
  <c r="P138" i="3"/>
  <c r="Q138" i="3" s="1"/>
  <c r="P148" i="3"/>
  <c r="Q148" i="3" s="1"/>
  <c r="M157" i="3"/>
  <c r="N157" i="3" s="1"/>
  <c r="M164" i="3"/>
  <c r="N164" i="3" s="1"/>
  <c r="P123" i="3"/>
  <c r="Q123" i="3" s="1"/>
  <c r="P128" i="3"/>
  <c r="Q128" i="3" s="1"/>
  <c r="P150" i="3"/>
  <c r="Q150" i="3" s="1"/>
  <c r="P94" i="3"/>
  <c r="Q94" i="3" s="1"/>
  <c r="P130" i="3"/>
  <c r="Q130" i="3" s="1"/>
  <c r="P140" i="3"/>
  <c r="Q140" i="3" s="1"/>
  <c r="P159" i="3"/>
  <c r="Q159" i="3" s="1"/>
  <c r="M168" i="3"/>
  <c r="N168" i="3" s="1"/>
  <c r="R54" i="11"/>
  <c r="O54" i="11"/>
  <c r="P54" i="11" s="1"/>
  <c r="Q54" i="11" s="1"/>
  <c r="R130" i="11"/>
  <c r="Q130" i="11"/>
  <c r="S10" i="7"/>
  <c r="S17" i="7"/>
  <c r="Q20" i="11"/>
  <c r="R20" i="11"/>
  <c r="Q31" i="11"/>
  <c r="R31" i="11"/>
  <c r="Q107" i="11"/>
  <c r="R107" i="11"/>
  <c r="R144" i="11"/>
  <c r="Q144" i="11"/>
  <c r="S18" i="7"/>
  <c r="O505" i="8"/>
  <c r="P505" i="8" s="1"/>
  <c r="Q79" i="11"/>
  <c r="R79" i="11"/>
  <c r="Q91" i="11"/>
  <c r="R91" i="11"/>
  <c r="R159" i="11"/>
  <c r="Q159" i="11"/>
  <c r="R164" i="11"/>
  <c r="Q164" i="11"/>
  <c r="R170" i="11"/>
  <c r="Q170" i="11"/>
  <c r="S12" i="7"/>
  <c r="S20" i="7"/>
  <c r="R34" i="11"/>
  <c r="Q34" i="11"/>
  <c r="O251" i="11"/>
  <c r="P251" i="11" s="1"/>
  <c r="R251" i="11" s="1"/>
  <c r="S13" i="7"/>
  <c r="S21" i="7"/>
  <c r="Q17" i="11"/>
  <c r="R17" i="11"/>
  <c r="Q19" i="11"/>
  <c r="R19" i="11"/>
  <c r="Q21" i="11"/>
  <c r="R45" i="11"/>
  <c r="Q45" i="11"/>
  <c r="Q74" i="11"/>
  <c r="R74" i="11"/>
  <c r="R105" i="11"/>
  <c r="Q105" i="11"/>
  <c r="R155" i="11"/>
  <c r="Q155" i="11"/>
  <c r="R157" i="11"/>
  <c r="Q157" i="11"/>
  <c r="S14" i="7"/>
  <c r="Q55" i="11"/>
  <c r="R55" i="11"/>
  <c r="Q98" i="11"/>
  <c r="R98" i="11"/>
  <c r="R114" i="11"/>
  <c r="Q114" i="11"/>
  <c r="R158" i="11"/>
  <c r="Q158" i="11"/>
  <c r="R48" i="11"/>
  <c r="Q48" i="11"/>
  <c r="R132" i="11"/>
  <c r="Q132" i="11"/>
  <c r="O102" i="11"/>
  <c r="P102" i="11" s="1"/>
  <c r="Q102" i="11" s="1"/>
  <c r="R112" i="11"/>
  <c r="Q112" i="11"/>
  <c r="R140" i="11"/>
  <c r="Q140" i="11"/>
  <c r="R147" i="11"/>
  <c r="Q147" i="11"/>
  <c r="R149" i="11"/>
  <c r="Q149" i="11"/>
  <c r="S11" i="10"/>
  <c r="S19" i="10"/>
  <c r="R10" i="11"/>
  <c r="R18" i="11"/>
  <c r="R27" i="11"/>
  <c r="R29" i="11"/>
  <c r="Q29" i="11"/>
  <c r="Q32" i="11"/>
  <c r="Q84" i="11"/>
  <c r="Q87" i="11"/>
  <c r="Q119" i="11"/>
  <c r="R121" i="11"/>
  <c r="Q121" i="11"/>
  <c r="R126" i="11"/>
  <c r="Q142" i="11"/>
  <c r="R212" i="11"/>
  <c r="O39" i="11"/>
  <c r="P39" i="11" s="1"/>
  <c r="M39" i="11"/>
  <c r="N39" i="11" s="1"/>
  <c r="Q44" i="11"/>
  <c r="R65" i="11"/>
  <c r="Q65" i="11"/>
  <c r="R67" i="11"/>
  <c r="Q67" i="11"/>
  <c r="R69" i="11"/>
  <c r="Q69" i="11"/>
  <c r="R81" i="11"/>
  <c r="Q81" i="11"/>
  <c r="R93" i="11"/>
  <c r="Q93" i="11"/>
  <c r="R148" i="11"/>
  <c r="Q148" i="11"/>
  <c r="S14" i="10"/>
  <c r="Q23" i="11"/>
  <c r="R28" i="11"/>
  <c r="Q28" i="11"/>
  <c r="Q37" i="11"/>
  <c r="Q52" i="11"/>
  <c r="R57" i="11"/>
  <c r="R71" i="11"/>
  <c r="Q71" i="11"/>
  <c r="R76" i="11"/>
  <c r="Q83" i="11"/>
  <c r="Q95" i="11"/>
  <c r="R100" i="11"/>
  <c r="R104" i="11"/>
  <c r="Q104" i="11"/>
  <c r="R109" i="11"/>
  <c r="R116" i="11"/>
  <c r="Q125" i="11"/>
  <c r="Q146" i="11"/>
  <c r="Q150" i="11"/>
  <c r="R184" i="11"/>
  <c r="R14" i="12"/>
  <c r="R13" i="12"/>
  <c r="R12" i="12"/>
  <c r="R11" i="12"/>
  <c r="R10" i="12"/>
  <c r="R9" i="12"/>
  <c r="R13" i="11"/>
  <c r="Q13" i="11"/>
  <c r="M25" i="11"/>
  <c r="N25" i="11" s="1"/>
  <c r="R53" i="11"/>
  <c r="M90" i="11"/>
  <c r="N90" i="11" s="1"/>
  <c r="R113" i="11"/>
  <c r="Q113" i="11"/>
  <c r="R129" i="11"/>
  <c r="Q129" i="11"/>
  <c r="R141" i="11"/>
  <c r="Q141" i="11"/>
  <c r="R156" i="11"/>
  <c r="Q156" i="11"/>
  <c r="R167" i="11"/>
  <c r="Q167" i="11"/>
  <c r="R18" i="17"/>
  <c r="Q18" i="17"/>
  <c r="S9" i="10"/>
  <c r="S16" i="10"/>
  <c r="Q11" i="11"/>
  <c r="Q12" i="11"/>
  <c r="O12" i="11"/>
  <c r="P12" i="11" s="1"/>
  <c r="R12" i="11" s="1"/>
  <c r="Q25" i="11"/>
  <c r="Q30" i="11"/>
  <c r="Q33" i="11"/>
  <c r="Q78" i="11"/>
  <c r="R80" i="11"/>
  <c r="Q80" i="11"/>
  <c r="R88" i="11"/>
  <c r="Q90" i="11"/>
  <c r="R92" i="11"/>
  <c r="Q92" i="11"/>
  <c r="Q97" i="11"/>
  <c r="Q115" i="11"/>
  <c r="R120" i="11"/>
  <c r="R122" i="11"/>
  <c r="Q122" i="11"/>
  <c r="Q131" i="11"/>
  <c r="R134" i="11"/>
  <c r="Q152" i="11"/>
  <c r="R154" i="11"/>
  <c r="Q154" i="11"/>
  <c r="R161" i="11"/>
  <c r="R165" i="11"/>
  <c r="Q165" i="11"/>
  <c r="R211" i="11"/>
  <c r="O211" i="11"/>
  <c r="P211" i="11" s="1"/>
  <c r="R249" i="11"/>
  <c r="Q15" i="11"/>
  <c r="M35" i="11"/>
  <c r="N35" i="11" s="1"/>
  <c r="R46" i="11"/>
  <c r="Q46" i="11"/>
  <c r="Q56" i="11"/>
  <c r="R64" i="11"/>
  <c r="Q64" i="11"/>
  <c r="R66" i="11"/>
  <c r="Q66" i="11"/>
  <c r="R68" i="11"/>
  <c r="Q68" i="11"/>
  <c r="R70" i="11"/>
  <c r="Q70" i="11"/>
  <c r="R85" i="11"/>
  <c r="Q94" i="11"/>
  <c r="Q99" i="11"/>
  <c r="R101" i="11"/>
  <c r="Q101" i="11"/>
  <c r="R103" i="11"/>
  <c r="Q103" i="11"/>
  <c r="Q108" i="11"/>
  <c r="R143" i="11"/>
  <c r="R231" i="11"/>
  <c r="Q33" i="17"/>
  <c r="R33" i="17"/>
  <c r="R36" i="17"/>
  <c r="T17" i="11"/>
  <c r="M58" i="11"/>
  <c r="N58" i="11" s="1"/>
  <c r="M59" i="11"/>
  <c r="N59" i="11" s="1"/>
  <c r="M60" i="11"/>
  <c r="N60" i="11" s="1"/>
  <c r="M61" i="11"/>
  <c r="N61" i="11" s="1"/>
  <c r="M62" i="11"/>
  <c r="N62" i="11" s="1"/>
  <c r="M63" i="11"/>
  <c r="N63" i="11" s="1"/>
  <c r="R186" i="11"/>
  <c r="R209" i="11"/>
  <c r="R234" i="11"/>
  <c r="R243" i="11"/>
  <c r="R248" i="11"/>
  <c r="R27" i="17"/>
  <c r="R248" i="17"/>
  <c r="T19" i="11"/>
  <c r="O40" i="11"/>
  <c r="P40" i="11" s="1"/>
  <c r="R40" i="11" s="1"/>
  <c r="O41" i="11"/>
  <c r="P41" i="11" s="1"/>
  <c r="R41" i="11" s="1"/>
  <c r="O42" i="11"/>
  <c r="P42" i="11" s="1"/>
  <c r="R42" i="11" s="1"/>
  <c r="O43" i="11"/>
  <c r="P43" i="11" s="1"/>
  <c r="R43" i="11" s="1"/>
  <c r="O44" i="11"/>
  <c r="P44" i="11" s="1"/>
  <c r="R44" i="11" s="1"/>
  <c r="O166" i="11"/>
  <c r="P166" i="11" s="1"/>
  <c r="R166" i="11" s="1"/>
  <c r="O19" i="17"/>
  <c r="P19" i="17" s="1"/>
  <c r="M19" i="17"/>
  <c r="N19" i="17" s="1"/>
  <c r="Q158" i="17"/>
  <c r="O158" i="17"/>
  <c r="P158" i="17" s="1"/>
  <c r="R158" i="17" s="1"/>
  <c r="T12" i="11"/>
  <c r="T20" i="11"/>
  <c r="Q168" i="11"/>
  <c r="Q169" i="11"/>
  <c r="T13" i="11"/>
  <c r="Q112" i="17"/>
  <c r="R112" i="17"/>
  <c r="R114" i="17"/>
  <c r="Q114" i="17"/>
  <c r="Q126" i="17"/>
  <c r="R126" i="17"/>
  <c r="R141" i="17"/>
  <c r="Q141" i="17"/>
  <c r="R56" i="17"/>
  <c r="Q56" i="17"/>
  <c r="Q84" i="17"/>
  <c r="R84" i="17"/>
  <c r="Q123" i="17"/>
  <c r="R123" i="17"/>
  <c r="Q136" i="17"/>
  <c r="R136" i="17"/>
  <c r="R37" i="17"/>
  <c r="Q37" i="17"/>
  <c r="O47" i="17"/>
  <c r="P47" i="17" s="1"/>
  <c r="R47" i="17" s="1"/>
  <c r="Q67" i="17"/>
  <c r="R67" i="17"/>
  <c r="R81" i="17"/>
  <c r="Q81" i="17"/>
  <c r="R89" i="17"/>
  <c r="Q89" i="17"/>
  <c r="Q118" i="17"/>
  <c r="R118" i="17"/>
  <c r="Q133" i="17"/>
  <c r="R133" i="17"/>
  <c r="O242" i="17"/>
  <c r="P242" i="17" s="1"/>
  <c r="R242" i="17" s="1"/>
  <c r="S13" i="13"/>
  <c r="R17" i="17"/>
  <c r="Q17" i="17"/>
  <c r="R20" i="17"/>
  <c r="Q20" i="17"/>
  <c r="R52" i="17"/>
  <c r="Q55" i="17"/>
  <c r="R55" i="17"/>
  <c r="R71" i="17"/>
  <c r="Q71" i="17"/>
  <c r="M90" i="17"/>
  <c r="N90" i="17" s="1"/>
  <c r="O90" i="17"/>
  <c r="P90" i="17" s="1"/>
  <c r="Q95" i="17"/>
  <c r="R95" i="17"/>
  <c r="R120" i="17"/>
  <c r="Q120" i="17"/>
  <c r="R130" i="17"/>
  <c r="Q130" i="17"/>
  <c r="R138" i="17"/>
  <c r="Q138" i="17"/>
  <c r="R153" i="17"/>
  <c r="Q153" i="17"/>
  <c r="R44" i="17"/>
  <c r="Q44" i="17"/>
  <c r="R63" i="17"/>
  <c r="Q63" i="17"/>
  <c r="R78" i="17"/>
  <c r="Q78" i="17"/>
  <c r="R155" i="17"/>
  <c r="Q155" i="17"/>
  <c r="S8" i="13"/>
  <c r="S16" i="13"/>
  <c r="M20" i="17"/>
  <c r="N20" i="17" s="1"/>
  <c r="R34" i="17"/>
  <c r="Q34" i="17"/>
  <c r="Q77" i="17"/>
  <c r="R77" i="17"/>
  <c r="Q88" i="17"/>
  <c r="R88" i="17"/>
  <c r="Q92" i="17"/>
  <c r="R92" i="17"/>
  <c r="R127" i="17"/>
  <c r="Q127" i="17"/>
  <c r="R147" i="17"/>
  <c r="O250" i="17"/>
  <c r="P250" i="17" s="1"/>
  <c r="R250" i="17" s="1"/>
  <c r="R10" i="17"/>
  <c r="Q10" i="17"/>
  <c r="M35" i="17"/>
  <c r="N35" i="17" s="1"/>
  <c r="O35" i="17"/>
  <c r="P35" i="17" s="1"/>
  <c r="Q70" i="17"/>
  <c r="R70" i="17"/>
  <c r="Q94" i="17"/>
  <c r="R94" i="17"/>
  <c r="Q101" i="17"/>
  <c r="R101" i="17"/>
  <c r="R117" i="17"/>
  <c r="Q117" i="17"/>
  <c r="Q137" i="17"/>
  <c r="R137" i="17"/>
  <c r="R144" i="17"/>
  <c r="Q162" i="17"/>
  <c r="R162" i="17"/>
  <c r="S9" i="13"/>
  <c r="O195" i="15"/>
  <c r="P195" i="15" s="1"/>
  <c r="R40" i="17"/>
  <c r="Q40" i="17"/>
  <c r="R59" i="17"/>
  <c r="Q59" i="17"/>
  <c r="Q66" i="17"/>
  <c r="R66" i="17"/>
  <c r="S12" i="15"/>
  <c r="S20" i="15"/>
  <c r="M26" i="17"/>
  <c r="N26" i="17" s="1"/>
  <c r="O26" i="17"/>
  <c r="P26" i="17" s="1"/>
  <c r="M67" i="17"/>
  <c r="N67" i="17" s="1"/>
  <c r="R174" i="17"/>
  <c r="S14" i="15"/>
  <c r="O36" i="17"/>
  <c r="P36" i="17" s="1"/>
  <c r="Q36" i="17" s="1"/>
  <c r="M66" i="17"/>
  <c r="N66" i="17" s="1"/>
  <c r="M70" i="17"/>
  <c r="N70" i="17" s="1"/>
  <c r="O174" i="17"/>
  <c r="P174" i="17" s="1"/>
  <c r="R212" i="17"/>
  <c r="R231" i="17"/>
  <c r="O231" i="17"/>
  <c r="P231" i="17" s="1"/>
  <c r="R243" i="17"/>
  <c r="R252" i="17"/>
  <c r="S15" i="15"/>
  <c r="M25" i="17"/>
  <c r="N25" i="17" s="1"/>
  <c r="O25" i="17"/>
  <c r="P25" i="17" s="1"/>
  <c r="R49" i="17"/>
  <c r="Q51" i="17"/>
  <c r="Q74" i="17"/>
  <c r="Q97" i="17"/>
  <c r="Q100" i="17"/>
  <c r="R140" i="17"/>
  <c r="Q143" i="17"/>
  <c r="S9" i="15"/>
  <c r="S16" i="15"/>
  <c r="M65" i="17"/>
  <c r="N65" i="17" s="1"/>
  <c r="M69" i="17"/>
  <c r="N69" i="17" s="1"/>
  <c r="M86" i="17"/>
  <c r="N86" i="17" s="1"/>
  <c r="O169" i="17"/>
  <c r="P169" i="17" s="1"/>
  <c r="R169" i="17" s="1"/>
  <c r="Q169" i="17"/>
  <c r="R199" i="17"/>
  <c r="O243" i="17"/>
  <c r="P243" i="17" s="1"/>
  <c r="O248" i="17"/>
  <c r="P248" i="17" s="1"/>
  <c r="R48" i="17"/>
  <c r="R159" i="17"/>
  <c r="R173" i="17"/>
  <c r="O173" i="17"/>
  <c r="P173" i="17" s="1"/>
  <c r="R232" i="17"/>
  <c r="M24" i="17"/>
  <c r="N24" i="17" s="1"/>
  <c r="O24" i="17"/>
  <c r="P24" i="17" s="1"/>
  <c r="R163" i="17"/>
  <c r="Q163" i="17"/>
  <c r="O168" i="17"/>
  <c r="P168" i="17" s="1"/>
  <c r="R168" i="17" s="1"/>
  <c r="R225" i="17"/>
  <c r="R249" i="17"/>
  <c r="O249" i="17"/>
  <c r="P249" i="17" s="1"/>
  <c r="R198" i="17"/>
  <c r="R211" i="17"/>
  <c r="R226" i="17"/>
  <c r="R233" i="17"/>
  <c r="R251" i="17"/>
  <c r="O511" i="18"/>
  <c r="P511" i="18" s="1"/>
  <c r="O1740" i="19"/>
  <c r="P1740" i="19" s="1"/>
  <c r="P12" i="19"/>
  <c r="O511" i="21"/>
  <c r="P511" i="21" s="1"/>
  <c r="P11" i="21"/>
  <c r="Q11" i="21" s="1"/>
  <c r="O72" i="22"/>
  <c r="P72" i="22" s="1"/>
  <c r="Q72" i="22"/>
  <c r="O511" i="20"/>
  <c r="P511" i="20" s="1"/>
  <c r="P11" i="20"/>
  <c r="Q11" i="20" s="1"/>
  <c r="O73" i="22"/>
  <c r="P73" i="22" s="1"/>
  <c r="Q73" i="22" s="1"/>
  <c r="O511" i="23"/>
  <c r="P511" i="23" s="1"/>
  <c r="O511" i="24"/>
  <c r="P511" i="24" s="1"/>
  <c r="O511" i="17" l="1"/>
  <c r="P511" i="17" s="1"/>
  <c r="Q168" i="17"/>
  <c r="R36" i="11"/>
  <c r="R90" i="17"/>
  <c r="Q90" i="17"/>
  <c r="Q39" i="11"/>
  <c r="R39" i="11"/>
  <c r="R19" i="17"/>
  <c r="Q19" i="17"/>
  <c r="Q40" i="11"/>
  <c r="Q42" i="11"/>
  <c r="R26" i="17"/>
  <c r="Q26" i="17"/>
  <c r="Q47" i="17"/>
  <c r="Q43" i="11"/>
  <c r="R102" i="11"/>
  <c r="O511" i="22"/>
  <c r="P511" i="22" s="1"/>
  <c r="R24" i="17"/>
  <c r="Q24" i="17"/>
  <c r="R25" i="17"/>
  <c r="Q25" i="17"/>
  <c r="R35" i="17"/>
  <c r="Q35" i="17"/>
  <c r="Q166" i="11"/>
  <c r="Q41" i="11"/>
  <c r="R7" i="2" l="1"/>
  <c r="O6" i="2"/>
  <c r="N1642" i="2"/>
  <c r="O1642" i="2"/>
  <c r="H1642" i="2"/>
  <c r="M1642" i="2"/>
  <c r="Q155" i="3"/>
  <c r="P155" i="3"/>
  <c r="N155" i="3"/>
  <c r="O155" i="3"/>
  <c r="H155" i="3"/>
  <c r="M155" i="3"/>
</calcChain>
</file>

<file path=xl/sharedStrings.xml><?xml version="1.0" encoding="utf-8"?>
<sst xmlns="http://schemas.openxmlformats.org/spreadsheetml/2006/main" count="49067" uniqueCount="4863">
  <si>
    <t>For Retail / Manufacturing Industry</t>
  </si>
  <si>
    <t>LETTERED L FOOD SERVICES, INC.</t>
  </si>
  <si>
    <t>copy</t>
  </si>
  <si>
    <t>Inventory</t>
  </si>
  <si>
    <t>MERCHANDISE/ RAW MATERIALS / GOODS IN PROCESS / FINISHED GOODS INVENTORY</t>
  </si>
  <si>
    <t>As of December 31, 2025</t>
  </si>
  <si>
    <t>MCN</t>
  </si>
  <si>
    <t>PRODUCT / INVENTORY CODE</t>
  </si>
  <si>
    <t>ITEM DESCRIPTION</t>
  </si>
  <si>
    <t>LOCATION (Note 1)</t>
  </si>
  <si>
    <t>REMARKS</t>
  </si>
  <si>
    <t>INVENTORY VALUATION METHOD</t>
  </si>
  <si>
    <t>UNIT PRICE</t>
  </si>
  <si>
    <t>QUANTITY IN STOCKS</t>
  </si>
  <si>
    <t>weight / volume</t>
  </si>
  <si>
    <t>Unit of Measure</t>
  </si>
  <si>
    <t>UNIT OF MEASUREMENT</t>
  </si>
  <si>
    <t>TOTAL WEIGHT / VOLUME</t>
  </si>
  <si>
    <t>TOTAL COST</t>
  </si>
  <si>
    <t>need</t>
  </si>
  <si>
    <t>concat</t>
  </si>
  <si>
    <t>qty*weight</t>
  </si>
  <si>
    <t>add</t>
  </si>
  <si>
    <t>Checking</t>
  </si>
  <si>
    <t>line: 1642</t>
  </si>
  <si>
    <t>BRAND</t>
  </si>
  <si>
    <t xml:space="preserve"> </t>
  </si>
  <si>
    <t>CF</t>
  </si>
  <si>
    <t>Ticman/gallons/3500ml</t>
  </si>
  <si>
    <t>ml</t>
  </si>
  <si>
    <t xml:space="preserve"> saoe</t>
  </si>
  <si>
    <t>PMI</t>
  </si>
  <si>
    <t>vegetables</t>
  </si>
  <si>
    <t>kg</t>
  </si>
  <si>
    <t>16 0Z PP CLEAR SET</t>
  </si>
  <si>
    <t>SSS</t>
  </si>
  <si>
    <t>carandang merh.</t>
  </si>
  <si>
    <t>pieces</t>
  </si>
  <si>
    <t>4 x 12 plastic - Ice Bag</t>
  </si>
  <si>
    <t>WYETH</t>
  </si>
  <si>
    <t>Everyday</t>
  </si>
  <si>
    <t>Everyday/100 packs</t>
  </si>
  <si>
    <t>packs</t>
  </si>
  <si>
    <t>TF</t>
  </si>
  <si>
    <t>Shure</t>
  </si>
  <si>
    <t>Shure/packs/100pieces</t>
  </si>
  <si>
    <t>555 Fried Sardines Hot &amp; Spicy</t>
  </si>
  <si>
    <t>CIP</t>
  </si>
  <si>
    <t>555/can/155grams</t>
  </si>
  <si>
    <t>8 0Z DOUBLE SET</t>
  </si>
  <si>
    <t>8x11</t>
  </si>
  <si>
    <t>8x11 plastic</t>
  </si>
  <si>
    <t>Calypsu</t>
  </si>
  <si>
    <t>Calypsu/100</t>
  </si>
  <si>
    <t>Acqua Panna</t>
  </si>
  <si>
    <t>LF</t>
  </si>
  <si>
    <t>Aji Panda Seasoning</t>
  </si>
  <si>
    <t>Ajinomoto</t>
  </si>
  <si>
    <t>Ajinomoto/packs/500grams</t>
  </si>
  <si>
    <t>grams</t>
  </si>
  <si>
    <t>alamang</t>
  </si>
  <si>
    <t>ANNEX</t>
  </si>
  <si>
    <t>Alamang</t>
  </si>
  <si>
    <t>Alaska Powder</t>
  </si>
  <si>
    <t>Alaska</t>
  </si>
  <si>
    <t>Alaska/packs (sachetx33grams)</t>
  </si>
  <si>
    <t>alaska powder</t>
  </si>
  <si>
    <t>alaska/sachet/33grams</t>
  </si>
  <si>
    <t>F1</t>
  </si>
  <si>
    <t>Alcogel</t>
  </si>
  <si>
    <t>Konic</t>
  </si>
  <si>
    <t>Konic/200grams</t>
  </si>
  <si>
    <t>All Purpose Cream</t>
  </si>
  <si>
    <t>Alaska/tetrapacks(48x250ml)</t>
  </si>
  <si>
    <t>Malvar</t>
  </si>
  <si>
    <t>Angel</t>
  </si>
  <si>
    <t>FIFO</t>
  </si>
  <si>
    <t>all purpose cream</t>
  </si>
  <si>
    <t>jersey</t>
  </si>
  <si>
    <t>Nestle</t>
  </si>
  <si>
    <t>NESTLE</t>
  </si>
  <si>
    <t>Nestle/tetrapacks/250ml</t>
  </si>
  <si>
    <t>MCQ</t>
  </si>
  <si>
    <t>All Purpose Dressing</t>
  </si>
  <si>
    <t>Best Foods</t>
  </si>
  <si>
    <t>Best Foods/gallons/3500ml</t>
  </si>
  <si>
    <t>gallons</t>
  </si>
  <si>
    <t>All purpose flour</t>
  </si>
  <si>
    <t>Alpha</t>
  </si>
  <si>
    <t>Alpha/sack/25kg</t>
  </si>
  <si>
    <t>All Purpose Flour</t>
  </si>
  <si>
    <t>Amparos</t>
  </si>
  <si>
    <t>Amparos/packs/1000grams</t>
  </si>
  <si>
    <t>Maya</t>
  </si>
  <si>
    <t>Maya Complete/box/500grams</t>
  </si>
  <si>
    <t>Maya/box (24packs400grams)</t>
  </si>
  <si>
    <t>Maya/packs/500grams</t>
  </si>
  <si>
    <t>No Brand/packs/1000grams</t>
  </si>
  <si>
    <t>Penguin</t>
  </si>
  <si>
    <t>Penguin/packs/1000grams</t>
  </si>
  <si>
    <t>Wellington</t>
  </si>
  <si>
    <t>Wellington/packs/1000grams</t>
  </si>
  <si>
    <t>White Pigeon</t>
  </si>
  <si>
    <t>all purpose flour</t>
  </si>
  <si>
    <t>white pigion</t>
  </si>
  <si>
    <t>Willington/packs/1000grams</t>
  </si>
  <si>
    <t>All Purpose Flour - 1st Class</t>
  </si>
  <si>
    <t>packs/1000grams</t>
  </si>
  <si>
    <t>All Purpose Flour - 3rd class</t>
  </si>
  <si>
    <t>Almond Flavor</t>
  </si>
  <si>
    <t>McCormick</t>
  </si>
  <si>
    <t>Mc Cormick/bottle/20ml</t>
  </si>
  <si>
    <t>alugbati</t>
  </si>
  <si>
    <t>Alumahan</t>
  </si>
  <si>
    <t>7pieces/kg</t>
  </si>
  <si>
    <t>Aluminum Foil</t>
  </si>
  <si>
    <t>Gold Wrap</t>
  </si>
  <si>
    <t>rolls</t>
  </si>
  <si>
    <t>My everyday</t>
  </si>
  <si>
    <t>my everydayl (30cmx8m)</t>
  </si>
  <si>
    <t>Ampalaya</t>
  </si>
  <si>
    <t>Fresh</t>
  </si>
  <si>
    <t>Apple</t>
  </si>
  <si>
    <t>Apple Cider Vinegar</t>
  </si>
  <si>
    <t>Essential Everyday</t>
  </si>
  <si>
    <t>Apple Juice</t>
  </si>
  <si>
    <t>Zest-O</t>
  </si>
  <si>
    <t>ZEST-O Big 250/box(10piecesx250ml)</t>
  </si>
  <si>
    <t>Asparagus Cut</t>
  </si>
  <si>
    <t>Jolly</t>
  </si>
  <si>
    <t>Jolly/can 270grams</t>
  </si>
  <si>
    <t>Assorted Gatorade</t>
  </si>
  <si>
    <t>Asuete</t>
  </si>
  <si>
    <t>Atsuete</t>
  </si>
  <si>
    <t>Edward</t>
  </si>
  <si>
    <t>Pack/1000grams</t>
  </si>
  <si>
    <t>Atusete</t>
  </si>
  <si>
    <t>EDWART</t>
  </si>
  <si>
    <t>Azuete</t>
  </si>
  <si>
    <t>Bacon</t>
  </si>
  <si>
    <t>Bossing</t>
  </si>
  <si>
    <t>Bossing/packs/230grams</t>
  </si>
  <si>
    <t>Vida</t>
  </si>
  <si>
    <t>Vida/packs/250grams</t>
  </si>
  <si>
    <t>Baconette</t>
  </si>
  <si>
    <t>Oishi</t>
  </si>
  <si>
    <t>Badia - Cumin Ground</t>
  </si>
  <si>
    <t>Badia</t>
  </si>
  <si>
    <t>Badia/bottle/198.5grams</t>
  </si>
  <si>
    <t>Bagoong Alamang</t>
  </si>
  <si>
    <t>Barrio Fiesta</t>
  </si>
  <si>
    <t>Barrio Fiesta/bottle/250grams</t>
  </si>
  <si>
    <t>Bagoong Alamang (sweet)</t>
  </si>
  <si>
    <t>Bagoong Isda Balayan</t>
  </si>
  <si>
    <t>La Marina</t>
  </si>
  <si>
    <t>La Marina/bottle/340grams</t>
  </si>
  <si>
    <t>Bagoong Isda Jp Boneless</t>
  </si>
  <si>
    <t>Bagui Beans</t>
  </si>
  <si>
    <t>Baguio Beans</t>
  </si>
  <si>
    <t>Baguio beans</t>
  </si>
  <si>
    <t>Baking Powder</t>
  </si>
  <si>
    <t>Calumet</t>
  </si>
  <si>
    <t>CALUMET</t>
  </si>
  <si>
    <t>Calumet/packs/1000grams</t>
  </si>
  <si>
    <t>Calumet/sachet/50grams</t>
  </si>
  <si>
    <t>Baking Soda</t>
  </si>
  <si>
    <t>Queen</t>
  </si>
  <si>
    <t>Queen/box/125grams</t>
  </si>
  <si>
    <t>Queen/box/250grams</t>
  </si>
  <si>
    <t>Balsamic Vinegar</t>
  </si>
  <si>
    <t>Capri</t>
  </si>
  <si>
    <t>Capri/bottle/500ml</t>
  </si>
  <si>
    <t>Filipo Berio</t>
  </si>
  <si>
    <t>Filippo Berio/bottle/250ml</t>
  </si>
  <si>
    <t>Filippo Berio/bottle/330ml</t>
  </si>
  <si>
    <t>Bamboo Toothpick</t>
  </si>
  <si>
    <t>Pad Bear</t>
  </si>
  <si>
    <t xml:space="preserve">Banana Blossoms </t>
  </si>
  <si>
    <t>rehnalyn/30grams</t>
  </si>
  <si>
    <t>Banana Essence</t>
  </si>
  <si>
    <t>Twin Brand</t>
  </si>
  <si>
    <t>Twin Brand/bottle/25ml</t>
  </si>
  <si>
    <t>White Rose</t>
  </si>
  <si>
    <t>White Rose/bottle/25ml</t>
  </si>
  <si>
    <t>Bangus</t>
  </si>
  <si>
    <t>Indicate ave weight/pieces</t>
  </si>
  <si>
    <t>Louise and Food Beverages</t>
  </si>
  <si>
    <t>seafoods</t>
  </si>
  <si>
    <t>bangus</t>
  </si>
  <si>
    <t>Barako Grind</t>
  </si>
  <si>
    <t>Gourmet</t>
  </si>
  <si>
    <t>Barbecue Stick</t>
  </si>
  <si>
    <t>Mama Sitas</t>
  </si>
  <si>
    <t>Mamas Sitas</t>
  </si>
  <si>
    <t>Barbecue Sticks</t>
  </si>
  <si>
    <t>packs/100pieces</t>
  </si>
  <si>
    <t>Basmati Rice</t>
  </si>
  <si>
    <t>Jordan Farm</t>
  </si>
  <si>
    <t>Jordan Farm/Pack/2000grams</t>
  </si>
  <si>
    <t>Bath Soap</t>
  </si>
  <si>
    <t>Safeguard</t>
  </si>
  <si>
    <t>Safeguard/box/25g</t>
  </si>
  <si>
    <t>Bathroom Tissue - Roll</t>
  </si>
  <si>
    <t>My Everyday/packs/12s'</t>
  </si>
  <si>
    <t>BBQ Marinate</t>
  </si>
  <si>
    <t>Mama SitaS/bottle/350ml</t>
  </si>
  <si>
    <t>BBQ Stick</t>
  </si>
  <si>
    <t>my everyday</t>
  </si>
  <si>
    <t>S8/packs/100pieces</t>
  </si>
  <si>
    <t>Uncle John/packs/100pieces</t>
  </si>
  <si>
    <t>BBQ stick</t>
  </si>
  <si>
    <t>BBQ Stick small</t>
  </si>
  <si>
    <t>Bear brand</t>
  </si>
  <si>
    <t>Bear Brand</t>
  </si>
  <si>
    <t>Nestle/piecesx33grams)</t>
  </si>
  <si>
    <t>bear brand adult</t>
  </si>
  <si>
    <t>nestle/piecesx33gms</t>
  </si>
  <si>
    <t>Bear Brand Adult</t>
  </si>
  <si>
    <t>Bear Brand Sterilized</t>
  </si>
  <si>
    <t>Nestle/Tetrapacks/250ml</t>
  </si>
  <si>
    <t>Bear Brand Swak</t>
  </si>
  <si>
    <t>Nestle/packs (piecesx33grams)</t>
  </si>
  <si>
    <t>bear brand swak</t>
  </si>
  <si>
    <t>nestle/sachet/33grams/</t>
  </si>
  <si>
    <t>BEARBRAND CHOCO</t>
  </si>
  <si>
    <t>Bearbrand Swak</t>
  </si>
  <si>
    <t>Bearbrand</t>
  </si>
  <si>
    <t>beef</t>
  </si>
  <si>
    <t>froozen/box/kg</t>
  </si>
  <si>
    <t>beef cube</t>
  </si>
  <si>
    <t>knorr/12pieces/box/120</t>
  </si>
  <si>
    <t>box</t>
  </si>
  <si>
    <t>Beef Cubes</t>
  </si>
  <si>
    <t>Knorr</t>
  </si>
  <si>
    <t>Beef Giniling</t>
  </si>
  <si>
    <t>FRANCIS</t>
  </si>
  <si>
    <t>francis</t>
  </si>
  <si>
    <t>BEEF LAMAN</t>
  </si>
  <si>
    <t>Beef Laman</t>
  </si>
  <si>
    <t>Beef Laman (fresh)</t>
  </si>
  <si>
    <t>Beef Laman (frozen)</t>
  </si>
  <si>
    <t>kikz</t>
  </si>
  <si>
    <t>seara</t>
  </si>
  <si>
    <t>Beef Loaf</t>
  </si>
  <si>
    <t>Argentina</t>
  </si>
  <si>
    <t>Argentina/can/250grams</t>
  </si>
  <si>
    <t>Beefloaf</t>
  </si>
  <si>
    <t>Bell Pepper</t>
  </si>
  <si>
    <t>BELL PEPPER</t>
  </si>
  <si>
    <t>HERNAN</t>
  </si>
  <si>
    <t>Bell pepper</t>
  </si>
  <si>
    <t>Beng-Beng Choco Caramel</t>
  </si>
  <si>
    <t>Beng-beng</t>
  </si>
  <si>
    <t>Mayorapacks (10piecesx26.5grams)</t>
  </si>
  <si>
    <t>Bento 5 diviison box</t>
  </si>
  <si>
    <t>Bento Box - black</t>
  </si>
  <si>
    <t>3 division</t>
  </si>
  <si>
    <t>Besuto</t>
  </si>
  <si>
    <t>Bibingka Flour</t>
  </si>
  <si>
    <t>Sarap Pinoy/packs/320grams</t>
  </si>
  <si>
    <t>White king/packs/500grams</t>
  </si>
  <si>
    <t>Bihon</t>
  </si>
  <si>
    <t>Super Q</t>
  </si>
  <si>
    <t>Super Q/packs/500grams</t>
  </si>
  <si>
    <t>bihon</t>
  </si>
  <si>
    <t>super Q/piecesk/1000</t>
  </si>
  <si>
    <t xml:space="preserve">Bihon </t>
  </si>
  <si>
    <t>binggo/orange</t>
  </si>
  <si>
    <t>Monde</t>
  </si>
  <si>
    <t>10pieces/packs/28gram</t>
  </si>
  <si>
    <t>binggo/Vanilla biscuits</t>
  </si>
  <si>
    <t>Bingo</t>
  </si>
  <si>
    <t>Bingo Choco Orange</t>
  </si>
  <si>
    <t>Monde(10piecesx28grams)</t>
  </si>
  <si>
    <t>bingo double choco</t>
  </si>
  <si>
    <t>10piecesx28grams</t>
  </si>
  <si>
    <t>Bingo Double Choco</t>
  </si>
  <si>
    <t>Monde/packs (10piecesx28grams)</t>
  </si>
  <si>
    <t>Bingo Orange</t>
  </si>
  <si>
    <t>Bingo Vanilla Biscuits</t>
  </si>
  <si>
    <t>Monde (10piecesx28grams)</t>
  </si>
  <si>
    <t>Bio packs division box</t>
  </si>
  <si>
    <t>Birch Tree</t>
  </si>
  <si>
    <t>Birch Tree/packs (piecesx33grams)</t>
  </si>
  <si>
    <t>birch tree</t>
  </si>
  <si>
    <t>birch tree/sachet/33grams/</t>
  </si>
  <si>
    <t>Black Beans</t>
  </si>
  <si>
    <t>Orchid/can/grams</t>
  </si>
  <si>
    <t>Temple/can/180grams</t>
  </si>
  <si>
    <t xml:space="preserve">Black Beans </t>
  </si>
  <si>
    <t>TEMPLE</t>
  </si>
  <si>
    <t>Black Beans - Salted</t>
  </si>
  <si>
    <t>Jolly/can/180grams</t>
  </si>
  <si>
    <t>Ram/packs/100grams</t>
  </si>
  <si>
    <t>Black Fungus</t>
  </si>
  <si>
    <t>Lipa Spices</t>
  </si>
  <si>
    <t>black olive</t>
  </si>
  <si>
    <t>330grams</t>
  </si>
  <si>
    <t>Black Olives - Sliced</t>
  </si>
  <si>
    <t>DONA  ELENA</t>
  </si>
  <si>
    <t>Dona Elena/bottle/330grams</t>
  </si>
  <si>
    <t>drained weight grams</t>
  </si>
  <si>
    <t>Dona Elena/bottle/330grams/165drained weight</t>
  </si>
  <si>
    <t>Black Pepper - Ground</t>
  </si>
  <si>
    <t>Simply Chef/packs/100grams</t>
  </si>
  <si>
    <t>Black Pepper - Whole</t>
  </si>
  <si>
    <t>I-Spice/packs/1000grams</t>
  </si>
  <si>
    <t>Black Peppercon - Ground</t>
  </si>
  <si>
    <t>Edward/packs/1000grams</t>
  </si>
  <si>
    <t>Black Sesame Seeds</t>
  </si>
  <si>
    <t>Manny's premium</t>
  </si>
  <si>
    <t>blacks coffee</t>
  </si>
  <si>
    <t>kopiko</t>
  </si>
  <si>
    <t>kopiko blck/30grams</t>
  </si>
  <si>
    <t>Blanca</t>
  </si>
  <si>
    <t>blanca coffee</t>
  </si>
  <si>
    <t>kopiko /30grams</t>
  </si>
  <si>
    <t>Blanca Coffee</t>
  </si>
  <si>
    <t>Kopiko/packs (piecesx30grams)</t>
  </si>
  <si>
    <t>Blank</t>
  </si>
  <si>
    <t>Bleach</t>
  </si>
  <si>
    <t>QUINRIV</t>
  </si>
  <si>
    <t>Quinriv</t>
  </si>
  <si>
    <t>bleach</t>
  </si>
  <si>
    <t>quinrive</t>
  </si>
  <si>
    <t>Blend 45</t>
  </si>
  <si>
    <t>URC</t>
  </si>
  <si>
    <t>blend 45</t>
  </si>
  <si>
    <t>URC/sachet/18grams</t>
  </si>
  <si>
    <t>Bologna - Chicken</t>
  </si>
  <si>
    <t>Macos/packs/240grams</t>
  </si>
  <si>
    <t>Bologna - Pork</t>
  </si>
  <si>
    <t>Bologna -Chicken</t>
  </si>
  <si>
    <t>Boneless bagoong</t>
  </si>
  <si>
    <t>JP/bottle/290grams</t>
  </si>
  <si>
    <t>Boneless Dilis</t>
  </si>
  <si>
    <t>JMRL</t>
  </si>
  <si>
    <t>Bravo Biscuit</t>
  </si>
  <si>
    <t>Bravo Biscuits</t>
  </si>
  <si>
    <t>Rebisco</t>
  </si>
  <si>
    <t>Rebiscopacks (10piecesx30g)</t>
  </si>
  <si>
    <t>Rebiscopacks (10piecesx30grams)</t>
  </si>
  <si>
    <t>Bread Crumbs</t>
  </si>
  <si>
    <t>Good Life</t>
  </si>
  <si>
    <t>Goodlife/packs/1000grams</t>
  </si>
  <si>
    <t>Goodlife/packs/230grams</t>
  </si>
  <si>
    <t>Happy Fiesta/packs/230grams</t>
  </si>
  <si>
    <t>Krispers/packs/1000grams</t>
  </si>
  <si>
    <t>Krispers/packs/230grams</t>
  </si>
  <si>
    <t>Ram</t>
  </si>
  <si>
    <t>Yan-Yans/packs/1000grams</t>
  </si>
  <si>
    <t>Yan-Yans/packs/230grams</t>
  </si>
  <si>
    <t xml:space="preserve">Bread Pan Butter Toast </t>
  </si>
  <si>
    <t>Oishi/box (piecesx42grams)</t>
  </si>
  <si>
    <t>Bread Pan white cheddar</t>
  </si>
  <si>
    <t>Bread Stick</t>
  </si>
  <si>
    <t>Bread Stixx</t>
  </si>
  <si>
    <t>Nissin/box(30piecesx130grams)</t>
  </si>
  <si>
    <t>Breadcrumbs</t>
  </si>
  <si>
    <t>Krispers</t>
  </si>
  <si>
    <t>Krispers 1000grams/packs</t>
  </si>
  <si>
    <t>Breading Mix</t>
  </si>
  <si>
    <t>Crispy Fry</t>
  </si>
  <si>
    <t>brewed coffee</t>
  </si>
  <si>
    <t>1000/piecesk</t>
  </si>
  <si>
    <t>BREWED COFFEE</t>
  </si>
  <si>
    <t>TROPICAL</t>
  </si>
  <si>
    <t>Brewed Coffee</t>
  </si>
  <si>
    <t>Tropical Brewed/packs/500grams</t>
  </si>
  <si>
    <t>Broccoli</t>
  </si>
  <si>
    <t>Brocolli</t>
  </si>
  <si>
    <t>Broth Cubes</t>
  </si>
  <si>
    <t>knorr</t>
  </si>
  <si>
    <t>Broth Cubes - Beef</t>
  </si>
  <si>
    <t>Knorr/box/120grams</t>
  </si>
  <si>
    <t>Knorr/box/60grams</t>
  </si>
  <si>
    <t>Knorr/pieces/4.23oz</t>
  </si>
  <si>
    <t>Broth Cubes - Chicken</t>
  </si>
  <si>
    <t>Broth Cubes - Pork</t>
  </si>
  <si>
    <t>Broth Cubes Chicken</t>
  </si>
  <si>
    <t>Broth Cubes Pork</t>
  </si>
  <si>
    <t>Broth Cubes Shrimp</t>
  </si>
  <si>
    <t xml:space="preserve">Brown </t>
  </si>
  <si>
    <t>Brown Coffee</t>
  </si>
  <si>
    <t>KOPIKO</t>
  </si>
  <si>
    <t>Brown Rice</t>
  </si>
  <si>
    <t>Dona Maria/packs (2kg)</t>
  </si>
  <si>
    <t>Harvester</t>
  </si>
  <si>
    <t>BROWN RICE</t>
  </si>
  <si>
    <t>JAPONICA</t>
  </si>
  <si>
    <t>Jordan Farm/Pack/800grams</t>
  </si>
  <si>
    <t>Brown Sugar</t>
  </si>
  <si>
    <t>Hermano</t>
  </si>
  <si>
    <t>Brown Supot #1</t>
  </si>
  <si>
    <t>packs by 100's</t>
  </si>
  <si>
    <t>Brown Supot #10</t>
  </si>
  <si>
    <t>bundle</t>
  </si>
  <si>
    <t>Brown Supot #12</t>
  </si>
  <si>
    <t>Brown Supot #16</t>
  </si>
  <si>
    <t>Brown Supot #2</t>
  </si>
  <si>
    <t>Brown Supot #4</t>
  </si>
  <si>
    <t>Brown Supot 10''</t>
  </si>
  <si>
    <t>Buko</t>
  </si>
  <si>
    <t>Buko Kayod</t>
  </si>
  <si>
    <t>packs/1000g</t>
  </si>
  <si>
    <t>Buko Pandan Flavor</t>
  </si>
  <si>
    <t>Buko Pastillas</t>
  </si>
  <si>
    <t>B and k</t>
  </si>
  <si>
    <t>Burger Patties</t>
  </si>
  <si>
    <t>CDO/canister/912grams</t>
  </si>
  <si>
    <t>Butter (salted)</t>
  </si>
  <si>
    <t>Magnolia/box/200grams</t>
  </si>
  <si>
    <t>Butter Coconut</t>
  </si>
  <si>
    <t>Nissin/packs (10piecesx28grams)</t>
  </si>
  <si>
    <t>Butter Coconut - Slug</t>
  </si>
  <si>
    <t>Nissin/pieces/(90grams)</t>
  </si>
  <si>
    <t>Butter Cuconut</t>
  </si>
  <si>
    <t>Button Mushroom Whole</t>
  </si>
  <si>
    <t>Happy Fiesta/can/180grams</t>
  </si>
  <si>
    <t>Jolly/can/284grams/156 drained weight</t>
  </si>
  <si>
    <t>Jolly/can/400grams.200gramsdrained weight</t>
  </si>
  <si>
    <t>buttonmusgroom in can</t>
  </si>
  <si>
    <t>jolly/156gram</t>
  </si>
  <si>
    <t>C2  Solo Apple</t>
  </si>
  <si>
    <t>PEPSI</t>
  </si>
  <si>
    <t>C2 Solo</t>
  </si>
  <si>
    <t>C2 Solo Apple</t>
  </si>
  <si>
    <t>Pepsi/box (24x230ml)</t>
  </si>
  <si>
    <t>C2 SOLO LEMON</t>
  </si>
  <si>
    <t>Cabbage</t>
  </si>
  <si>
    <t>cabbage</t>
  </si>
  <si>
    <t>Cajun</t>
  </si>
  <si>
    <t>SJX/kg</t>
  </si>
  <si>
    <t>Cajun Seasoning</t>
  </si>
  <si>
    <t>Mc Cormik/bottle/45grams</t>
  </si>
  <si>
    <t xml:space="preserve">Cajun Seasoning </t>
  </si>
  <si>
    <t>Mc Cormick</t>
  </si>
  <si>
    <t>cake bar chocolate</t>
  </si>
  <si>
    <t>fudgeebar/10pieces/40gram</t>
  </si>
  <si>
    <t>Cake Flour</t>
  </si>
  <si>
    <t>Cal Cheese Wafer</t>
  </si>
  <si>
    <t>Mayora/packs (10piecesx20grams)</t>
  </si>
  <si>
    <t>calabasa</t>
  </si>
  <si>
    <t>Calabasa</t>
  </si>
  <si>
    <t>Calamansi</t>
  </si>
  <si>
    <t>calamansi</t>
  </si>
  <si>
    <t>Calamansi Juice</t>
  </si>
  <si>
    <t>Zambo/box (18x500ml)</t>
  </si>
  <si>
    <t>Calbee</t>
  </si>
  <si>
    <t>Canola Oil</t>
  </si>
  <si>
    <t>canton</t>
  </si>
  <si>
    <t>500gram/packs</t>
  </si>
  <si>
    <t>Canton</t>
  </si>
  <si>
    <t>epti/packs1000grams</t>
  </si>
  <si>
    <t>Excellent/packs/400grams</t>
  </si>
  <si>
    <t>Excellent/packs/500grams</t>
  </si>
  <si>
    <t>CANTON</t>
  </si>
  <si>
    <t>PREMIUM</t>
  </si>
  <si>
    <t>Super Dragon</t>
  </si>
  <si>
    <t>Canton Noodles</t>
  </si>
  <si>
    <t>Cappucino Candy</t>
  </si>
  <si>
    <t>Kopiko</t>
  </si>
  <si>
    <t>caramel popiecesorn</t>
  </si>
  <si>
    <t>oishi/60gram</t>
  </si>
  <si>
    <t>Carne Norte Classic</t>
  </si>
  <si>
    <t>Carrots</t>
  </si>
  <si>
    <t>carrots</t>
  </si>
  <si>
    <t>Cashew</t>
  </si>
  <si>
    <t>Mialendras/jar</t>
  </si>
  <si>
    <t>jar</t>
  </si>
  <si>
    <t>Mialendras/pouch</t>
  </si>
  <si>
    <t>pouch</t>
  </si>
  <si>
    <t>CASHEW NUT</t>
  </si>
  <si>
    <t>GROWERS</t>
  </si>
  <si>
    <t>Cassava Flou</t>
  </si>
  <si>
    <t>Cassava Flour</t>
  </si>
  <si>
    <t>cassava flour</t>
  </si>
  <si>
    <t>kg/packs</t>
  </si>
  <si>
    <t>Cassava Starch</t>
  </si>
  <si>
    <t>Catsup</t>
  </si>
  <si>
    <t>JUGIROX</t>
  </si>
  <si>
    <t>catsup</t>
  </si>
  <si>
    <t>ticman</t>
  </si>
  <si>
    <t>UFC</t>
  </si>
  <si>
    <t>l</t>
  </si>
  <si>
    <t>Cauliflower</t>
  </si>
  <si>
    <t>Cayenne Pepper Powder</t>
  </si>
  <si>
    <t>J&amp;Y/bottle/30grams</t>
  </si>
  <si>
    <t>Cayenne Powder</t>
  </si>
  <si>
    <t xml:space="preserve">celery </t>
  </si>
  <si>
    <t>Century Flakes in Oil</t>
  </si>
  <si>
    <t>champion</t>
  </si>
  <si>
    <t>energen/30grams</t>
  </si>
  <si>
    <t>Champion</t>
  </si>
  <si>
    <t>Energen/packs (piecesx30grams)</t>
  </si>
  <si>
    <t>Charmee All Night</t>
  </si>
  <si>
    <t>Charmee</t>
  </si>
  <si>
    <t>Charmee Panty Liner</t>
  </si>
  <si>
    <t>Charmie liner</t>
  </si>
  <si>
    <t>Cheepee</t>
  </si>
  <si>
    <t>WL Foods</t>
  </si>
  <si>
    <t>Cheese</t>
  </si>
  <si>
    <t>Big Time</t>
  </si>
  <si>
    <t>cheese</t>
  </si>
  <si>
    <t>bigtime</t>
  </si>
  <si>
    <t>Bigtime/packs/160grams</t>
  </si>
  <si>
    <t>daily Quezo</t>
  </si>
  <si>
    <t>Daily Quezo/box/160grams</t>
  </si>
  <si>
    <t>Eden /box/430grams</t>
  </si>
  <si>
    <t>eden/160grams</t>
  </si>
  <si>
    <t>Magnoila</t>
  </si>
  <si>
    <t>Magnoila Daily Quezo/box/160grams</t>
  </si>
  <si>
    <t>Cheese Ball</t>
  </si>
  <si>
    <t>Cheese Curls</t>
  </si>
  <si>
    <t>Cheese Powder</t>
  </si>
  <si>
    <t>A-mark</t>
  </si>
  <si>
    <t>A-mark/packs/250grams</t>
  </si>
  <si>
    <t>Cheesemees</t>
  </si>
  <si>
    <t>SM Bonus/packs/50grams</t>
  </si>
  <si>
    <t>Cheese Ring</t>
  </si>
  <si>
    <t>OISHI</t>
  </si>
  <si>
    <t>Cheese Ring Cheese</t>
  </si>
  <si>
    <t>Regent/bundle (25x60grams)</t>
  </si>
  <si>
    <t>cheesring</t>
  </si>
  <si>
    <t>regent/bundle/60gram</t>
  </si>
  <si>
    <t>cheez it</t>
  </si>
  <si>
    <t>Nutri-Snack</t>
  </si>
  <si>
    <t>bundle/50pieces/60gram</t>
  </si>
  <si>
    <t>Cheez-it Cheese</t>
  </si>
  <si>
    <t>Nutri-Snack/bundle (50x60grams)</t>
  </si>
  <si>
    <t>Nutri-Snackbundle (50x60grams)</t>
  </si>
  <si>
    <t>Kraft</t>
  </si>
  <si>
    <t>Cheeze Whiz cheese</t>
  </si>
  <si>
    <t xml:space="preserve">Cheeze Whize Red </t>
  </si>
  <si>
    <t>Cheezy</t>
  </si>
  <si>
    <t>Cherry Candy</t>
  </si>
  <si>
    <t>maxx</t>
  </si>
  <si>
    <t>Chicharon</t>
  </si>
  <si>
    <t>Chicharon Durog</t>
  </si>
  <si>
    <t>Chicharon powder</t>
  </si>
  <si>
    <t>Chicken</t>
  </si>
  <si>
    <t>Chicken  Sotanghon</t>
  </si>
  <si>
    <t>Lucky me</t>
  </si>
  <si>
    <t>Chicken and Corn</t>
  </si>
  <si>
    <t>Knorr/sachet/60grams</t>
  </si>
  <si>
    <t>chicken ball</t>
  </si>
  <si>
    <t>shanghai/250grams</t>
  </si>
  <si>
    <t>Chicken Breast</t>
  </si>
  <si>
    <t>Fresh without bone</t>
  </si>
  <si>
    <t>chicken breast</t>
  </si>
  <si>
    <t>froozen</t>
  </si>
  <si>
    <t>chicken cubes</t>
  </si>
  <si>
    <t xml:space="preserve">Chicken Fillet </t>
  </si>
  <si>
    <t>MAGNOLIA</t>
  </si>
  <si>
    <t>chicken franks</t>
  </si>
  <si>
    <t>Bossing/kg</t>
  </si>
  <si>
    <t>Chicken Leg Quarter</t>
  </si>
  <si>
    <t>Frozen/box(15kg)</t>
  </si>
  <si>
    <t>Frozen/box(kg)</t>
  </si>
  <si>
    <t>chicken LQ</t>
  </si>
  <si>
    <t>Frozen</t>
  </si>
  <si>
    <t>Chicken Luncheon Meat</t>
  </si>
  <si>
    <t>Chef's Choice</t>
  </si>
  <si>
    <t>Lotte</t>
  </si>
  <si>
    <t>Maling</t>
  </si>
  <si>
    <t>Chicken Neck</t>
  </si>
  <si>
    <t>Chicken Nuggets</t>
  </si>
  <si>
    <t>GERRABELLE</t>
  </si>
  <si>
    <t>Chicken Tocino</t>
  </si>
  <si>
    <t>CDO/packs/225grams</t>
  </si>
  <si>
    <t>Chicken Whole</t>
  </si>
  <si>
    <t>Chicken Wings</t>
  </si>
  <si>
    <t>Chili Corned Tuna</t>
  </si>
  <si>
    <t>San Marino</t>
  </si>
  <si>
    <t>Chili Garlic Sauce</t>
  </si>
  <si>
    <t>Lee Kum Kee</t>
  </si>
  <si>
    <t>Lee Kum Kee/bottle/226grams</t>
  </si>
  <si>
    <t>Chili powder</t>
  </si>
  <si>
    <t>Pack/30grams</t>
  </si>
  <si>
    <t>chili powder</t>
  </si>
  <si>
    <t>ufc</t>
  </si>
  <si>
    <t xml:space="preserve">Chili Powder </t>
  </si>
  <si>
    <t>Mc Cody/packs/kg</t>
  </si>
  <si>
    <t>Chippy</t>
  </si>
  <si>
    <t>Chippy Babarque</t>
  </si>
  <si>
    <t>chippy bbq</t>
  </si>
  <si>
    <t>jack in jill/100pieces/25gram</t>
  </si>
  <si>
    <t>Chips Ahoy</t>
  </si>
  <si>
    <t>Jack &amp; Jill/packs/142.5grams</t>
  </si>
  <si>
    <t>chiz curls</t>
  </si>
  <si>
    <t>jack in jill/55grams</t>
  </si>
  <si>
    <t>chocnut</t>
  </si>
  <si>
    <t>king/packs/24pieces/piecesk</t>
  </si>
  <si>
    <t>choco candy</t>
  </si>
  <si>
    <t>dynamite</t>
  </si>
  <si>
    <t>Choco Crunchies</t>
  </si>
  <si>
    <t>Fibisco/box (48x60grams)</t>
  </si>
  <si>
    <t>Choco Knots Chocolate</t>
  </si>
  <si>
    <t>Jack n' Jill</t>
  </si>
  <si>
    <t>Jack n Jill (piecesx25grams)</t>
  </si>
  <si>
    <t>Choco Mallows</t>
  </si>
  <si>
    <t>Fibisco/box (piecesx100grams)</t>
  </si>
  <si>
    <t>choco mani</t>
  </si>
  <si>
    <t>Choco Mani</t>
  </si>
  <si>
    <t>24/piecesk</t>
  </si>
  <si>
    <t>Choco Mucho  Sandwich Chocolate</t>
  </si>
  <si>
    <t>Multirich/packs (10piecesx33grams)</t>
  </si>
  <si>
    <t>Choco Mucho  Sandwich White</t>
  </si>
  <si>
    <t>Multirich/packs (10piecesx30grams)</t>
  </si>
  <si>
    <t>Choco Mucho - Cookies &amp; Cream</t>
  </si>
  <si>
    <t>Choco Mucho - Dark Choco caramel</t>
  </si>
  <si>
    <t>Choco Mucho - Peanut Butter</t>
  </si>
  <si>
    <t>chocolate</t>
  </si>
  <si>
    <t>Pocky</t>
  </si>
  <si>
    <t>Chocolate Chips - white</t>
  </si>
  <si>
    <t>Dutche/packs/350grams</t>
  </si>
  <si>
    <t>Chocolate Chips Delight</t>
  </si>
  <si>
    <t>Chips Delight/packs (130grams)</t>
  </si>
  <si>
    <t>Chocolate Syrup</t>
  </si>
  <si>
    <t>Hersheys/bottle/623grams</t>
  </si>
  <si>
    <t>chocolate syrup</t>
  </si>
  <si>
    <t>injoy</t>
  </si>
  <si>
    <t>Chocolate-Cadbury</t>
  </si>
  <si>
    <t>Chocolate-Kikkat</t>
  </si>
  <si>
    <t>Chopsticks</t>
  </si>
  <si>
    <t>Welcome/packs 100s'</t>
  </si>
  <si>
    <t>Chorizo Bilbao</t>
  </si>
  <si>
    <t>Purefoods/packs/210grams</t>
  </si>
  <si>
    <t>Chorizo macao</t>
  </si>
  <si>
    <t>Chuckie</t>
  </si>
  <si>
    <t>Nestle/box (piecesx250ml)</t>
  </si>
  <si>
    <t>Chunky Salsa</t>
  </si>
  <si>
    <t>Tostitos/bottle/439.4grams</t>
  </si>
  <si>
    <t>CLEAR PACK</t>
  </si>
  <si>
    <t>CLINGWRAP</t>
  </si>
  <si>
    <t>FRORMOSO</t>
  </si>
  <si>
    <t>Cloud 9 Classic</t>
  </si>
  <si>
    <t>Cloud 9</t>
  </si>
  <si>
    <t>Jack n Jill/box (12piecesx/28grams)</t>
  </si>
  <si>
    <t>Cloud 9 Classic mini</t>
  </si>
  <si>
    <t>Cloud 9 Overload</t>
  </si>
  <si>
    <t>Jack n Jill/box (12piecesx/50grams)</t>
  </si>
  <si>
    <t>Cloud 9 Peanut Butter</t>
  </si>
  <si>
    <t>Cloud 9 white</t>
  </si>
  <si>
    <t>Jack n Jill/box / 28grams</t>
  </si>
  <si>
    <t>Clover BBQ</t>
  </si>
  <si>
    <t>Clover Chips - Cheese</t>
  </si>
  <si>
    <t>Leslies/box/(105piecesx24grams)</t>
  </si>
  <si>
    <t>Cloves Powder</t>
  </si>
  <si>
    <t>J&amp;Y/bottle/20grams</t>
  </si>
  <si>
    <t>Cocktail Toothpick</t>
  </si>
  <si>
    <t>packs by 200's</t>
  </si>
  <si>
    <t>Cocoa Powder</t>
  </si>
  <si>
    <t>Dutche/packs/1000grams</t>
  </si>
  <si>
    <t>JB 15/packs/500grams</t>
  </si>
  <si>
    <t>Ricoa/packs/70grams</t>
  </si>
  <si>
    <t>Coconut Milk Powder</t>
  </si>
  <si>
    <t>Vista/packs (24piecesx50grams)</t>
  </si>
  <si>
    <t>coconut powder</t>
  </si>
  <si>
    <t>vista</t>
  </si>
  <si>
    <t>Coconut Powder</t>
  </si>
  <si>
    <t>Vista</t>
  </si>
  <si>
    <t>Coffee 5 in 1</t>
  </si>
  <si>
    <t>Coffee Cups (Riffle-brown)</t>
  </si>
  <si>
    <t>Coffee Granules Stick</t>
  </si>
  <si>
    <t>Great Taste/1.8/Sachet</t>
  </si>
  <si>
    <t>Coffee mate</t>
  </si>
  <si>
    <t>Coffee Premuim Classic Stick</t>
  </si>
  <si>
    <t>Coffee Stick</t>
  </si>
  <si>
    <t>Great Tastepacks/ (piecesx1.8grams)</t>
  </si>
  <si>
    <t>coffee stick</t>
  </si>
  <si>
    <t>great taste /1.8grams</t>
  </si>
  <si>
    <t>NESCAFE</t>
  </si>
  <si>
    <t>Nescafe/packs (48piecesx1.9grams)</t>
  </si>
  <si>
    <t>Coffee Stick Nescafe</t>
  </si>
  <si>
    <t>Nescafe</t>
  </si>
  <si>
    <t>Coffee Stirrer</t>
  </si>
  <si>
    <t>My Everyday/50's</t>
  </si>
  <si>
    <t>coffee sugar free</t>
  </si>
  <si>
    <t>san mig/20gram</t>
  </si>
  <si>
    <t>Coffeemate</t>
  </si>
  <si>
    <t>coffeemate</t>
  </si>
  <si>
    <t>nestle/packs</t>
  </si>
  <si>
    <t>Nestle/packs (piecesx5grams)</t>
  </si>
  <si>
    <t>Coffemate</t>
  </si>
  <si>
    <t>coffemate</t>
  </si>
  <si>
    <t>nestle/sachet/5grams</t>
  </si>
  <si>
    <t>coke</t>
  </si>
  <si>
    <t>Coca-Cola/case(12piecesx 1.75liter)</t>
  </si>
  <si>
    <t>Coke - 1.5l</t>
  </si>
  <si>
    <t>Coca-Cola/case (12x1.5l)</t>
  </si>
  <si>
    <t>coke in can mini zero</t>
  </si>
  <si>
    <t>coca cola/(6x180 ml)</t>
  </si>
  <si>
    <t>Coke Mismo</t>
  </si>
  <si>
    <t>coca cola</t>
  </si>
  <si>
    <t>coke mismo</t>
  </si>
  <si>
    <t>coca cola/bottle/290</t>
  </si>
  <si>
    <t>Coca-Cola/case (12x290ml)</t>
  </si>
  <si>
    <t>Coke mismo</t>
  </si>
  <si>
    <t>coca-cola</t>
  </si>
  <si>
    <t>Coke Regular</t>
  </si>
  <si>
    <t>Coke Regular - Can</t>
  </si>
  <si>
    <t>Coca-Cola/case (24piecesx320ml)</t>
  </si>
  <si>
    <t>Coca-Cola/case (24piecesx330ml)</t>
  </si>
  <si>
    <t>coke zero</t>
  </si>
  <si>
    <t>Coke Zero</t>
  </si>
  <si>
    <t>Coke Zero - Can</t>
  </si>
  <si>
    <t>Coca-Cola /(case 24piecesx 320ml)</t>
  </si>
  <si>
    <t>Combi</t>
  </si>
  <si>
    <t>Combi Triple Choco</t>
  </si>
  <si>
    <t>Rebisco/packs (10piecesx30grams)</t>
  </si>
  <si>
    <t>Condensada</t>
  </si>
  <si>
    <t>ALASKA</t>
  </si>
  <si>
    <t>Alaska (48x370ml)</t>
  </si>
  <si>
    <t>Alaska 206ml</t>
  </si>
  <si>
    <t xml:space="preserve">Alaska 370 </t>
  </si>
  <si>
    <t>Alaska evap/360ml</t>
  </si>
  <si>
    <t>Condense</t>
  </si>
  <si>
    <t>Cowbell</t>
  </si>
  <si>
    <t>Condensed Milk</t>
  </si>
  <si>
    <t>Angel/can/380ml</t>
  </si>
  <si>
    <t>condensed milk</t>
  </si>
  <si>
    <t>cowbell</t>
  </si>
  <si>
    <t>Cowbell/can/300ml</t>
  </si>
  <si>
    <t>Cowbell/can/374ml</t>
  </si>
  <si>
    <t>doreen/390grams</t>
  </si>
  <si>
    <t>Vina/can/390ml</t>
  </si>
  <si>
    <t>Condensed Milk Macapuno</t>
  </si>
  <si>
    <t>Jersey/can/390ml</t>
  </si>
  <si>
    <t>Condensed Milk Mango</t>
  </si>
  <si>
    <t>Condensed Milk pandan</t>
  </si>
  <si>
    <t>condensed milk ube</t>
  </si>
  <si>
    <t>Condensed Milk Ube</t>
  </si>
  <si>
    <t>Jersey</t>
  </si>
  <si>
    <t>Condensed Milk ube</t>
  </si>
  <si>
    <t xml:space="preserve">Condesed </t>
  </si>
  <si>
    <t>Cowbel</t>
  </si>
  <si>
    <t>Conditioner - Creamsilk</t>
  </si>
  <si>
    <t>Creamsilk/13ml</t>
  </si>
  <si>
    <t>Confectioner sugar</t>
  </si>
  <si>
    <t>Peotraco/box/450grams</t>
  </si>
  <si>
    <t>Cooked Ham</t>
  </si>
  <si>
    <t>CDO/packs/250grams</t>
  </si>
  <si>
    <t>Cooking oil</t>
  </si>
  <si>
    <t>Freeto</t>
  </si>
  <si>
    <t>can</t>
  </si>
  <si>
    <t>Cooking Oil</t>
  </si>
  <si>
    <t>tins</t>
  </si>
  <si>
    <t>cooking oil</t>
  </si>
  <si>
    <t>ufc /feista/pouch/1.8</t>
  </si>
  <si>
    <t>Cooking Oil - Vegetable</t>
  </si>
  <si>
    <t>Freeto/tin can/16kg</t>
  </si>
  <si>
    <t>Cooking Wine</t>
  </si>
  <si>
    <t>Marca Pina/bottle/350ml</t>
  </si>
  <si>
    <t>Coriander Powder</t>
  </si>
  <si>
    <t>Corn Oil</t>
  </si>
  <si>
    <t>gallons/2000ml</t>
  </si>
  <si>
    <t>Corn Syrup</t>
  </si>
  <si>
    <t>Peotraco/500ml</t>
  </si>
  <si>
    <t>Corned Beef</t>
  </si>
  <si>
    <t>Argentina/can/260grams</t>
  </si>
  <si>
    <t>Star/can/260grams</t>
  </si>
  <si>
    <t>Corned beef</t>
  </si>
  <si>
    <t>star</t>
  </si>
  <si>
    <t>Corned Tuna</t>
  </si>
  <si>
    <t>San Marino/can/180grams</t>
  </si>
  <si>
    <t>Corned Tuna chilli</t>
  </si>
  <si>
    <t>san marino</t>
  </si>
  <si>
    <t>Corned Tuna Plain</t>
  </si>
  <si>
    <t>Cornstarch</t>
  </si>
  <si>
    <t>master chef/25kg</t>
  </si>
  <si>
    <t>Maya/box/24packsx400grams</t>
  </si>
  <si>
    <t>premium</t>
  </si>
  <si>
    <t>Queen/box/400grams</t>
  </si>
  <si>
    <t>cornstarch</t>
  </si>
  <si>
    <t>superior</t>
  </si>
  <si>
    <t>Superior/packs/1000grams</t>
  </si>
  <si>
    <t>Couscous</t>
  </si>
  <si>
    <t>CRAB AND CORN</t>
  </si>
  <si>
    <t>KNORR</t>
  </si>
  <si>
    <t>Crab and Corn</t>
  </si>
  <si>
    <t>Knorr/sachet/37grams</t>
  </si>
  <si>
    <t>Crabsticks</t>
  </si>
  <si>
    <t>Robo/packs/500grams</t>
  </si>
  <si>
    <t>Crackging</t>
  </si>
  <si>
    <t>Crackgings</t>
  </si>
  <si>
    <t>oishi</t>
  </si>
  <si>
    <t>Crackgings Baconette</t>
  </si>
  <si>
    <t>Oishi/box (piecesx90grams)</t>
  </si>
  <si>
    <t>Crackgings Salt &amp; Vinegar</t>
  </si>
  <si>
    <t>Oishi/box (50piecesx50grams)</t>
  </si>
  <si>
    <t>Cream Corn</t>
  </si>
  <si>
    <t>Jolly/can/425gramsdrained weight</t>
  </si>
  <si>
    <t>Cream corn Style</t>
  </si>
  <si>
    <t>cream corn style</t>
  </si>
  <si>
    <t>jolly/425gram</t>
  </si>
  <si>
    <t>Cream Dory Fish Fillet</t>
  </si>
  <si>
    <t>cream o cake  bar</t>
  </si>
  <si>
    <t>Cream-O/10pieces/packs/37grams</t>
  </si>
  <si>
    <t>cream o crinkges</t>
  </si>
  <si>
    <t>Cream-O/30grams</t>
  </si>
  <si>
    <t>cream o vanilla</t>
  </si>
  <si>
    <t>Cream-O/10pieces/33grams</t>
  </si>
  <si>
    <t>Cream of Corn Stye</t>
  </si>
  <si>
    <t>Golden Sweet/can/425grams</t>
  </si>
  <si>
    <t>Mega Prime/can/425grams</t>
  </si>
  <si>
    <t>cream-o</t>
  </si>
  <si>
    <t>Cream of Mushroom</t>
  </si>
  <si>
    <t>cream of mushroom</t>
  </si>
  <si>
    <t>knorr/62grams/packs</t>
  </si>
  <si>
    <t>Knorr/sachet/62grams</t>
  </si>
  <si>
    <t>Cream of Pumpkin</t>
  </si>
  <si>
    <t>Cream of Tartar</t>
  </si>
  <si>
    <t xml:space="preserve">Cream- O </t>
  </si>
  <si>
    <t>Cream-O Cake Bar</t>
  </si>
  <si>
    <t>Jack n Jill/box (10piecesx37grams)</t>
  </si>
  <si>
    <t>Cream-O Choco</t>
  </si>
  <si>
    <t>Jack n Jill/packs (10piecesx30grams)</t>
  </si>
  <si>
    <t>Jack n Jill/packs (10piecesx33grams)</t>
  </si>
  <si>
    <t>Cream-O Choco Chips</t>
  </si>
  <si>
    <t>Cream-O Crinkges</t>
  </si>
  <si>
    <t>Jack n Jill/packs (10x30grams)</t>
  </si>
  <si>
    <t>Cream-O Premium</t>
  </si>
  <si>
    <t>Jack n Jill/box (12piecesx40grams)</t>
  </si>
  <si>
    <t>Cream-O Vanilla</t>
  </si>
  <si>
    <t>Creamer</t>
  </si>
  <si>
    <t>Great Taste /</t>
  </si>
  <si>
    <t>Creamy White</t>
  </si>
  <si>
    <t>Great Taste/packs (piecesx26grams)</t>
  </si>
  <si>
    <t>crispy fry</t>
  </si>
  <si>
    <t>ajinomoto</t>
  </si>
  <si>
    <t>Crispy fry</t>
  </si>
  <si>
    <t>Crispy Fry Breadcrumbs</t>
  </si>
  <si>
    <t>Ajinomoto/packs/62grams</t>
  </si>
  <si>
    <t>Crispy Patata</t>
  </si>
  <si>
    <t>Oishi/packs(pieces x85grams)</t>
  </si>
  <si>
    <t>crush graham</t>
  </si>
  <si>
    <t>my san</t>
  </si>
  <si>
    <t>Crushed Graham</t>
  </si>
  <si>
    <t>My San/packs/200grams</t>
  </si>
  <si>
    <t>Cumin Ground</t>
  </si>
  <si>
    <t>cumin ground</t>
  </si>
  <si>
    <t>mckormick/bot/30gram</t>
  </si>
  <si>
    <t>Cumin Powder</t>
  </si>
  <si>
    <t>Robinson /packs/20grams</t>
  </si>
  <si>
    <t>Cup Cake Holder</t>
  </si>
  <si>
    <t>Cupiecesake Holder</t>
  </si>
  <si>
    <t>Cup-Noodes Batchoy</t>
  </si>
  <si>
    <t>Nissin/box (48piecesx60grams)</t>
  </si>
  <si>
    <t>Cup-Noodles Chicken Sotanghon</t>
  </si>
  <si>
    <t>Lucky Me/box (48piecesx40grams)</t>
  </si>
  <si>
    <t>Cup-Noodles Creamy Seafood</t>
  </si>
  <si>
    <t>Cup-Noodles Jjamppong</t>
  </si>
  <si>
    <t>Cup-Noodles Seafood</t>
  </si>
  <si>
    <t>Curry Bar</t>
  </si>
  <si>
    <t>bar/1000grams</t>
  </si>
  <si>
    <t>Curry Powder</t>
  </si>
  <si>
    <t>Edward/packs/500grams</t>
  </si>
  <si>
    <t>Pure Basic/packs/50grams</t>
  </si>
  <si>
    <t>curry powder</t>
  </si>
  <si>
    <t>ufc/packs/30gram</t>
  </si>
  <si>
    <t>UFC/packs/30grams</t>
  </si>
  <si>
    <t>Dahon ng Saging</t>
  </si>
  <si>
    <t>Dalagang Bukid</t>
  </si>
  <si>
    <t>DALANDAN JUICE</t>
  </si>
  <si>
    <t>TANG</t>
  </si>
  <si>
    <t>Dalandan Juice Powder</t>
  </si>
  <si>
    <t>Tang/sachet/19grams</t>
  </si>
  <si>
    <t>Danggit</t>
  </si>
  <si>
    <t>tagumpay</t>
  </si>
  <si>
    <t>Dashi</t>
  </si>
  <si>
    <t>Marutomo</t>
  </si>
  <si>
    <t>Del Monte/case (24piecesx220ml)</t>
  </si>
  <si>
    <t>del monte/case (24x500ml)</t>
  </si>
  <si>
    <t>dewberry</t>
  </si>
  <si>
    <t>Jack n Jill</t>
  </si>
  <si>
    <t>dewberry/10pieces/packs</t>
  </si>
  <si>
    <t>Dewberry</t>
  </si>
  <si>
    <t>Dewberry Blueberry</t>
  </si>
  <si>
    <t>Jack n Jill/packs (10x33grams)</t>
  </si>
  <si>
    <t>Dewberry Cakeberry</t>
  </si>
  <si>
    <t>Jack n Jill/packs (10piecesx/2grams)</t>
  </si>
  <si>
    <t>Dewberry Strawberry</t>
  </si>
  <si>
    <t>Dewberry Yogurt - Blueberry Cake</t>
  </si>
  <si>
    <t>Jack n Jill/packs (10piecesx/25grams)</t>
  </si>
  <si>
    <t>Dewberry Yogurt - Mango Cake</t>
  </si>
  <si>
    <t>Dexie Cup</t>
  </si>
  <si>
    <t>Diced Tomato</t>
  </si>
  <si>
    <t>Sunbest</t>
  </si>
  <si>
    <t>Dilis</t>
  </si>
  <si>
    <t>Dishwashing Liquid</t>
  </si>
  <si>
    <t>Disposable Fork</t>
  </si>
  <si>
    <t>156 pieces/kg</t>
  </si>
  <si>
    <t>Disposable Gloves</t>
  </si>
  <si>
    <t>pinoy gloves/packs</t>
  </si>
  <si>
    <t>Safe Hand/packs</t>
  </si>
  <si>
    <t>Disposable Kraft Chicken popiecesorn cups</t>
  </si>
  <si>
    <t>Disposable Spoon</t>
  </si>
  <si>
    <t>122 pieces/kg</t>
  </si>
  <si>
    <t>Glow/packs/25pieces</t>
  </si>
  <si>
    <t>Dixie cups w/ Lid</t>
  </si>
  <si>
    <t>Belle/pieces</t>
  </si>
  <si>
    <t>Dowee Donut Choco</t>
  </si>
  <si>
    <t>Suncrest Food/box (10piecesx42grams)</t>
  </si>
  <si>
    <t>Dried Dilis</t>
  </si>
  <si>
    <t>dried mushroom</t>
  </si>
  <si>
    <t>Dried Mushroom</t>
  </si>
  <si>
    <t>Dried Oregano</t>
  </si>
  <si>
    <t>J &amp; Y House of Spice</t>
  </si>
  <si>
    <t>Dry Yeast</t>
  </si>
  <si>
    <t>Angel/packs/500grams</t>
  </si>
  <si>
    <t>Great buy/packs/1000grams</t>
  </si>
  <si>
    <t>dulong</t>
  </si>
  <si>
    <t>Dulong</t>
  </si>
  <si>
    <t>Dutchmill Yogurt Orange</t>
  </si>
  <si>
    <t>dutch mill</t>
  </si>
  <si>
    <t>Dutchmill Yogurt Strawberry</t>
  </si>
  <si>
    <t>Eco Bag</t>
  </si>
  <si>
    <t>Eco Bag - medium</t>
  </si>
  <si>
    <t>Everyday/bundle/25pieces</t>
  </si>
  <si>
    <t>eco sun</t>
  </si>
  <si>
    <t>Egg</t>
  </si>
  <si>
    <t>Medium/tray</t>
  </si>
  <si>
    <t>Medium/tray/30pieces</t>
  </si>
  <si>
    <t>EGG</t>
  </si>
  <si>
    <t>MEDUIM</t>
  </si>
  <si>
    <t>tray</t>
  </si>
  <si>
    <t>QPLC</t>
  </si>
  <si>
    <t>egg</t>
  </si>
  <si>
    <t>small/30pieces/tray</t>
  </si>
  <si>
    <t>Small/tray</t>
  </si>
  <si>
    <t>Eggnog Cookies</t>
  </si>
  <si>
    <t>Nissin/box (20piecesx130grams)</t>
  </si>
  <si>
    <t>Nissin/box (60piecesx32grams)</t>
  </si>
  <si>
    <t>Energen Champion</t>
  </si>
  <si>
    <t>ENERGEN CHOCO</t>
  </si>
  <si>
    <t>ENERGEN</t>
  </si>
  <si>
    <t>Energen Choco</t>
  </si>
  <si>
    <t>Energen</t>
  </si>
  <si>
    <t>Energen Chocolate</t>
  </si>
  <si>
    <t>ENERGEN VANILLA</t>
  </si>
  <si>
    <t>Energen Vanilla</t>
  </si>
  <si>
    <t>Energen/packs (piecesx40grams)</t>
  </si>
  <si>
    <t xml:space="preserve">Energen/packs (piecesx40grams) </t>
  </si>
  <si>
    <t>energen vanilla</t>
  </si>
  <si>
    <t>Energen/sachet/40grams</t>
  </si>
  <si>
    <t>Energen/</t>
  </si>
  <si>
    <t>energen/choco</t>
  </si>
  <si>
    <t>evap milk</t>
  </si>
  <si>
    <t>alaska/can</t>
  </si>
  <si>
    <t>Evaporada</t>
  </si>
  <si>
    <t>Cowbell/can/360ml</t>
  </si>
  <si>
    <t>Evaporated Milk</t>
  </si>
  <si>
    <t>Alaska/can/360ml</t>
  </si>
  <si>
    <t>Alaska/can/370ml</t>
  </si>
  <si>
    <t>Alaska/tetrapacks/1liter</t>
  </si>
  <si>
    <t>Angel/can/410ml</t>
  </si>
  <si>
    <t>Healthy cow/can/370ml</t>
  </si>
  <si>
    <t>fettucini Noodles</t>
  </si>
  <si>
    <t>san remo/packs/500grams</t>
  </si>
  <si>
    <t>FILLIPO BERIO</t>
  </si>
  <si>
    <t>SUNDRIED PESTO</t>
  </si>
  <si>
    <t>Fish ball</t>
  </si>
  <si>
    <t>Shanghai/packs/1000grams</t>
  </si>
  <si>
    <t>Shanghai/packs/250grams</t>
  </si>
  <si>
    <t>Fish Salmon Local</t>
  </si>
  <si>
    <t>Fish Sauce</t>
  </si>
  <si>
    <t>Fishda</t>
  </si>
  <si>
    <t>Oishi/box(piecesx90grams)</t>
  </si>
  <si>
    <t>Fit and Right Pineapple</t>
  </si>
  <si>
    <t>Del Monte</t>
  </si>
  <si>
    <t>Fit n Right Burn Pineapple</t>
  </si>
  <si>
    <t>Del Monte/box (24x320ml)</t>
  </si>
  <si>
    <t>Fita</t>
  </si>
  <si>
    <t>FITA</t>
  </si>
  <si>
    <t>fita/packs/pieces</t>
  </si>
  <si>
    <t>Fita Cracker - Tuna</t>
  </si>
  <si>
    <t>fita/M.Y/ Sanpacks (10x30grams)</t>
  </si>
  <si>
    <t>fita crackers</t>
  </si>
  <si>
    <t>10pieces/packs/30grams</t>
  </si>
  <si>
    <t>Fita Crackers Plain</t>
  </si>
  <si>
    <t>fita</t>
  </si>
  <si>
    <t>M.Y Sanpacks (10x30grams)</t>
  </si>
  <si>
    <t>Fita Crackers Plain - Slug</t>
  </si>
  <si>
    <t>M.Y San/box (40piecesx80grams)</t>
  </si>
  <si>
    <t>Flour</t>
  </si>
  <si>
    <t>food color</t>
  </si>
  <si>
    <t>hyco/botled</t>
  </si>
  <si>
    <t xml:space="preserve">Food Color </t>
  </si>
  <si>
    <t>Hyco/bottle/454grams</t>
  </si>
  <si>
    <t>Food Color green</t>
  </si>
  <si>
    <t>green Leaves</t>
  </si>
  <si>
    <t>Food Color Yellow</t>
  </si>
  <si>
    <t>Mc Cormick/bottle/475ml</t>
  </si>
  <si>
    <t>Food Flavoring - Melon</t>
  </si>
  <si>
    <t>Food Flavoring - Strawberry</t>
  </si>
  <si>
    <t>Mc Cormick/bottle.20ml</t>
  </si>
  <si>
    <t>Food Flavoring-Cheese Powder</t>
  </si>
  <si>
    <t>Good Foods/100grams/packs</t>
  </si>
  <si>
    <t>Food wrap</t>
  </si>
  <si>
    <t>Formosa</t>
  </si>
  <si>
    <t>Food Wrap</t>
  </si>
  <si>
    <t>Foodwrap</t>
  </si>
  <si>
    <t>Croco/roll</t>
  </si>
  <si>
    <t>Formosa/roll</t>
  </si>
  <si>
    <t>Formosa/roll/Bambo</t>
  </si>
  <si>
    <t>Xin Ya Wrap/roll</t>
  </si>
  <si>
    <t>Footlong</t>
  </si>
  <si>
    <t>Holiday/packs/1000grams</t>
  </si>
  <si>
    <t>Four Season</t>
  </si>
  <si>
    <t>Four Season Powder Juice</t>
  </si>
  <si>
    <t>Four Seasons</t>
  </si>
  <si>
    <t>Del Monte/tetrapacks/1liter</t>
  </si>
  <si>
    <t>French Fries</t>
  </si>
  <si>
    <t>Frenchies/packs/1000grams</t>
  </si>
  <si>
    <t>Fresh Coco Milk</t>
  </si>
  <si>
    <t>COCO MAMA</t>
  </si>
  <si>
    <t>Fresh Milk</t>
  </si>
  <si>
    <t>Fresh Whole Chicken</t>
  </si>
  <si>
    <t>Freshmilk</t>
  </si>
  <si>
    <t>Selecta/tetrapacks/1liter</t>
  </si>
  <si>
    <t>Frozen Leg Quarter</t>
  </si>
  <si>
    <t>FROZEN PEAS</t>
  </si>
  <si>
    <t>Frozen Peas</t>
  </si>
  <si>
    <t>Frozen Pork Jowls</t>
  </si>
  <si>
    <t>Frozen Pork Kasim</t>
  </si>
  <si>
    <t>Frozen Pork Liempo</t>
  </si>
  <si>
    <t>Frozen Pork Pata</t>
  </si>
  <si>
    <t>Fruit Cocktail</t>
  </si>
  <si>
    <t>Today's/can/3033grams</t>
  </si>
  <si>
    <t>Today's/can/3033grams/1.552drained weight</t>
  </si>
  <si>
    <t>Today's/can/836grams/422drainedweight</t>
  </si>
  <si>
    <t>fruit cocktail</t>
  </si>
  <si>
    <t>today's/836/422gram/drain</t>
  </si>
  <si>
    <t>FRUIT COCTAIL</t>
  </si>
  <si>
    <t>DEL MONTE</t>
  </si>
  <si>
    <t>Fruit Dalandan</t>
  </si>
  <si>
    <t>Fruit Kalamansi</t>
  </si>
  <si>
    <t>Fruit Soda Orange</t>
  </si>
  <si>
    <t>Fruitti Apple</t>
  </si>
  <si>
    <t>fruitti apple juice</t>
  </si>
  <si>
    <t>alaska/pet.bottle/ml</t>
  </si>
  <si>
    <t>Fudge Bar - Macapuno</t>
  </si>
  <si>
    <t>Suncrest Food/packs (10piecesx41grams)</t>
  </si>
  <si>
    <t>Fudgee Bar - Dark Choco</t>
  </si>
  <si>
    <t>Suncrest Food/packs (10piecesx42grams)</t>
  </si>
  <si>
    <t>Fussili Gourmet</t>
  </si>
  <si>
    <t>Galunggong</t>
  </si>
  <si>
    <t>GARBANSOS</t>
  </si>
  <si>
    <t>RAM</t>
  </si>
  <si>
    <t>Garbanzos</t>
  </si>
  <si>
    <t>Jolly/can/225grams</t>
  </si>
  <si>
    <t>garbanzos</t>
  </si>
  <si>
    <t>ram/450grams</t>
  </si>
  <si>
    <t>Ram/can/225grams/drained weight 113/grams</t>
  </si>
  <si>
    <t>Ram/can/450grams</t>
  </si>
  <si>
    <t>Sevilla/can/drained weight 113/grams</t>
  </si>
  <si>
    <t>Garlic</t>
  </si>
  <si>
    <t>Garlic Granulated Singles</t>
  </si>
  <si>
    <t>Garlic Peanut</t>
  </si>
  <si>
    <t>Growers/box (24piecesx80grams)</t>
  </si>
  <si>
    <t>Garlic Powder</t>
  </si>
  <si>
    <t>MCCORMICK</t>
  </si>
  <si>
    <t>Sure buy</t>
  </si>
  <si>
    <t>Sure buy/packs/30grams</t>
  </si>
  <si>
    <t>Gatorade</t>
  </si>
  <si>
    <t>Coke</t>
  </si>
  <si>
    <t>Gatorade (asstd flavor)</t>
  </si>
  <si>
    <t>Pepsi/case (24x500ml)</t>
  </si>
  <si>
    <t>Gatorade Blue Bolt</t>
  </si>
  <si>
    <t>gatorade(asstd.flavor)</t>
  </si>
  <si>
    <t>pepsi/24x500)</t>
  </si>
  <si>
    <t>Gelatine</t>
  </si>
  <si>
    <t>Ferna</t>
  </si>
  <si>
    <t>Ferna/box/50grams</t>
  </si>
  <si>
    <t>General Sanitizer</t>
  </si>
  <si>
    <t>Gin</t>
  </si>
  <si>
    <t>Ginebra</t>
  </si>
  <si>
    <t>Ginger</t>
  </si>
  <si>
    <t>GINGER</t>
  </si>
  <si>
    <t>Giniling</t>
  </si>
  <si>
    <t>Glutinous</t>
  </si>
  <si>
    <t>arwana</t>
  </si>
  <si>
    <t>glutinous rice</t>
  </si>
  <si>
    <t>polarbear/500/piecesk</t>
  </si>
  <si>
    <t>Glutinous Rice Flour</t>
  </si>
  <si>
    <t>Arawan</t>
  </si>
  <si>
    <t>Arawan/packs/500grams</t>
  </si>
  <si>
    <t>glutinous rice flour</t>
  </si>
  <si>
    <t>kings/packs/500</t>
  </si>
  <si>
    <t>Kings/packs/500grams</t>
  </si>
  <si>
    <t>Master Chef/packs/500grams</t>
  </si>
  <si>
    <t>Polar Bear/packs/500grams</t>
  </si>
  <si>
    <t>Glutionous Rice</t>
  </si>
  <si>
    <t>Go cup Batchoy 40g</t>
  </si>
  <si>
    <t>Lucky Me</t>
  </si>
  <si>
    <t>Go cup Beef 40g</t>
  </si>
  <si>
    <t>Go cup Bulalo 40g</t>
  </si>
  <si>
    <t>Go cup Jjampong 40g</t>
  </si>
  <si>
    <t>Go cup Seafood 40g</t>
  </si>
  <si>
    <t>Go cup Sotanghon 40g</t>
  </si>
  <si>
    <t>Go cup Spicy Batchoy 40g</t>
  </si>
  <si>
    <t>Goto</t>
  </si>
  <si>
    <t>Goya Chocolate Big</t>
  </si>
  <si>
    <t>Goya</t>
  </si>
  <si>
    <t>Goya Chocolate small</t>
  </si>
  <si>
    <t>Graham Crackers</t>
  </si>
  <si>
    <t>M.Y San/packs (210grams)</t>
  </si>
  <si>
    <t>MY San</t>
  </si>
  <si>
    <t>Graham Crushed</t>
  </si>
  <si>
    <t>M.Y San/packs (200grams)</t>
  </si>
  <si>
    <t>Grahams</t>
  </si>
  <si>
    <t>M.y san</t>
  </si>
  <si>
    <t>GRAHHAMCRUSHED</t>
  </si>
  <si>
    <t>M.y san/packs/pieces</t>
  </si>
  <si>
    <t>Grapes Green</t>
  </si>
  <si>
    <t>Grapes Seedless</t>
  </si>
  <si>
    <t>Grass Jelly</t>
  </si>
  <si>
    <t>JOLLY</t>
  </si>
  <si>
    <t>grass jelly</t>
  </si>
  <si>
    <t>jolly/540gram</t>
  </si>
  <si>
    <t>Greaseproof french fries paperbag</t>
  </si>
  <si>
    <t>Great Taste - White</t>
  </si>
  <si>
    <t>Great Taste</t>
  </si>
  <si>
    <t>greattaste white</t>
  </si>
  <si>
    <t>great taste/sachet/30gram</t>
  </si>
  <si>
    <t>Green Olives</t>
  </si>
  <si>
    <t>Capri/bottled/200grams</t>
  </si>
  <si>
    <t>Green olives</t>
  </si>
  <si>
    <t>Dona Elena/bottle/160 drained weight ingrams</t>
  </si>
  <si>
    <t>Green Peas</t>
  </si>
  <si>
    <t>Ram/can/225grams</t>
  </si>
  <si>
    <t>Green Tea</t>
  </si>
  <si>
    <t>Lipton</t>
  </si>
  <si>
    <t>GREEN TEA</t>
  </si>
  <si>
    <t>LIPTON</t>
  </si>
  <si>
    <t>Lipton/box (piecesx1.5grams)</t>
  </si>
  <si>
    <t>Ground Pepper</t>
  </si>
  <si>
    <t>Ground Pepper Crack</t>
  </si>
  <si>
    <t>Gulaman - Black</t>
  </si>
  <si>
    <t>Mr Gulaman/box/(10sachetx25grams)</t>
  </si>
  <si>
    <t>Gulaman - Buko Pandan</t>
  </si>
  <si>
    <t>Master Gulaman/box/(10sachetx25grams)</t>
  </si>
  <si>
    <t>Gulaman - Green</t>
  </si>
  <si>
    <t>Gulaman - Mango</t>
  </si>
  <si>
    <t>Gulaman - Orange</t>
  </si>
  <si>
    <t>Gulaman - Red</t>
  </si>
  <si>
    <t>Master Chef/box/(10sachetx25grams)</t>
  </si>
  <si>
    <t>Gulaman - White</t>
  </si>
  <si>
    <t>Gulaman - Yellow</t>
  </si>
  <si>
    <t>Gulaman Buko Pandan</t>
  </si>
  <si>
    <t>Mr. Gulaman</t>
  </si>
  <si>
    <t>Gulaman Red</t>
  </si>
  <si>
    <t>Master. Gulaman</t>
  </si>
  <si>
    <t>Gulaman-Black</t>
  </si>
  <si>
    <t>gulaman/coffee</t>
  </si>
  <si>
    <t>mr.gulaman/sachet</t>
  </si>
  <si>
    <t>gulaman/green</t>
  </si>
  <si>
    <t>gulaman/red</t>
  </si>
  <si>
    <t>gulaman/white</t>
  </si>
  <si>
    <t>gummy worm</t>
  </si>
  <si>
    <t>Mialendras</t>
  </si>
  <si>
    <t>guyabano juice</t>
  </si>
  <si>
    <t>zest o/big 250/50ml/pouch</t>
  </si>
  <si>
    <t>Guyabano Juice</t>
  </si>
  <si>
    <t>ZEST-O Big 250/box (10x250ml)</t>
  </si>
  <si>
    <t>Ham</t>
  </si>
  <si>
    <t>Mekeni/packs/250grams</t>
  </si>
  <si>
    <t>Vida/packs/150grams</t>
  </si>
  <si>
    <t>HAND GLOVES</t>
  </si>
  <si>
    <t>GLOW</t>
  </si>
  <si>
    <t>Hand Gloves</t>
  </si>
  <si>
    <t xml:space="preserve">My Every day </t>
  </si>
  <si>
    <t>My Eveyday ( 1 X 100 )</t>
  </si>
  <si>
    <t>Hand Sanitizer</t>
  </si>
  <si>
    <t>Hansel Biscuits - Butter</t>
  </si>
  <si>
    <t>Rebisco/packs (10piecesx31grams)</t>
  </si>
  <si>
    <t>Hansel Cracker</t>
  </si>
  <si>
    <t>rebisco</t>
  </si>
  <si>
    <t>Hansel Cracker - Plain</t>
  </si>
  <si>
    <t>Rebisco/packs (10piecesx32grams)</t>
  </si>
  <si>
    <t>Hansel Crackers - Milk</t>
  </si>
  <si>
    <t>Hansel Crackers - Mocha</t>
  </si>
  <si>
    <t>Hansel Mocha</t>
  </si>
  <si>
    <t>Hany Milk</t>
  </si>
  <si>
    <t>Hany</t>
  </si>
  <si>
    <t>HAPPY PEANUT</t>
  </si>
  <si>
    <t>JBC/100 GRM</t>
  </si>
  <si>
    <t>Hello Panda Caramel</t>
  </si>
  <si>
    <t>Meiji</t>
  </si>
  <si>
    <t>Hello Wafer Strawberry</t>
  </si>
  <si>
    <t>Jack n Jill/packs (10piecesX15grams)</t>
  </si>
  <si>
    <t>Hi-ho</t>
  </si>
  <si>
    <t>Hi-Ho</t>
  </si>
  <si>
    <t>Hi-Ro</t>
  </si>
  <si>
    <t>Hi-ro Chocolate Cookie Sandwich</t>
  </si>
  <si>
    <t>Fibisco/packs (10piecesx33grams)</t>
  </si>
  <si>
    <t>Hipon</t>
  </si>
  <si>
    <t>Hipon ( 30 )</t>
  </si>
  <si>
    <t>hiro</t>
  </si>
  <si>
    <t>Fibisco</t>
  </si>
  <si>
    <t>10pieces/33grams</t>
  </si>
  <si>
    <t>Hiro</t>
  </si>
  <si>
    <t>FIBISCO</t>
  </si>
  <si>
    <t>Hofan Rice Noodles</t>
  </si>
  <si>
    <t>Fat &amp; thin/packs/400grams</t>
  </si>
  <si>
    <t>Hoisin Sauce</t>
  </si>
  <si>
    <t>Lee-Kum-Kee/bottle/240grams</t>
  </si>
  <si>
    <t>Lee-Kum-Kee/bottle/397grams</t>
  </si>
  <si>
    <t>Honey</t>
  </si>
  <si>
    <t xml:space="preserve">Australian </t>
  </si>
  <si>
    <t>Honeylicious/bottle/750ml</t>
  </si>
  <si>
    <t>Honey Butter</t>
  </si>
  <si>
    <t>HONEY LEMON</t>
  </si>
  <si>
    <t>Honeybee</t>
  </si>
  <si>
    <t>Hopia Monggo</t>
  </si>
  <si>
    <t>Tipas</t>
  </si>
  <si>
    <t>Hopia Pandan</t>
  </si>
  <si>
    <t>Hot Cheesy</t>
  </si>
  <si>
    <t>nissin</t>
  </si>
  <si>
    <t>Hot Pepper Sauce</t>
  </si>
  <si>
    <t>Tabasco/bottle/60ml</t>
  </si>
  <si>
    <t>Hot Sauce</t>
  </si>
  <si>
    <t>mothers best/bottle/50grams</t>
  </si>
  <si>
    <t>Hotcake</t>
  </si>
  <si>
    <t>Hotcake Mix</t>
  </si>
  <si>
    <t>MAYA</t>
  </si>
  <si>
    <t>hotcake mix</t>
  </si>
  <si>
    <t>maya/500/packs</t>
  </si>
  <si>
    <t>Maya/box/500grams</t>
  </si>
  <si>
    <t xml:space="preserve">Hotdog </t>
  </si>
  <si>
    <t>Purefoods</t>
  </si>
  <si>
    <t>Hotdog Jumbo</t>
  </si>
  <si>
    <t>PUREFOODS</t>
  </si>
  <si>
    <t>Purefoods/packs/1000grams</t>
  </si>
  <si>
    <t>Hotdog King Size</t>
  </si>
  <si>
    <t>hotdog king size</t>
  </si>
  <si>
    <t>rpurefoods</t>
  </si>
  <si>
    <t>Hotdog Regular</t>
  </si>
  <si>
    <t>Star/packs/1000grams</t>
  </si>
  <si>
    <t>Hotdog TJ Jumbo</t>
  </si>
  <si>
    <t>Hungarian Sausage</t>
  </si>
  <si>
    <t>hungarian sausage</t>
  </si>
  <si>
    <t>MJB/Carnebal/1kg</t>
  </si>
  <si>
    <t>Ice bag</t>
  </si>
  <si>
    <t>Instant Oast</t>
  </si>
  <si>
    <t>quaker/packs/500grams</t>
  </si>
  <si>
    <t>Instant Oats</t>
  </si>
  <si>
    <t>Australia Harvest/packs/1000grams</t>
  </si>
  <si>
    <t>Iodized Salt</t>
  </si>
  <si>
    <t>Fidel</t>
  </si>
  <si>
    <t>lasap</t>
  </si>
  <si>
    <t>Italian Seasoning</t>
  </si>
  <si>
    <t>mccormick</t>
  </si>
  <si>
    <t>Italian Spaghetti Sauce</t>
  </si>
  <si>
    <t>itallian toamatosauce</t>
  </si>
  <si>
    <t>del monte/900gram</t>
  </si>
  <si>
    <t>packs/pieces</t>
  </si>
  <si>
    <t>jamonila</t>
  </si>
  <si>
    <t>tulip/340gram</t>
  </si>
  <si>
    <t>Jamonila</t>
  </si>
  <si>
    <t>Tulip/can/24piecesx340grams</t>
  </si>
  <si>
    <t>Tulip/can24pieces/340grams</t>
  </si>
  <si>
    <t>Jampong</t>
  </si>
  <si>
    <t>lucky me</t>
  </si>
  <si>
    <t>Japanese Cake</t>
  </si>
  <si>
    <t>Regent/packs (10piecesx34grams)</t>
  </si>
  <si>
    <t>Japanese Cake-ube</t>
  </si>
  <si>
    <t>Japanese Mayonaise</t>
  </si>
  <si>
    <t>japanese mayonise</t>
  </si>
  <si>
    <t>kewpie/500ml</t>
  </si>
  <si>
    <t>Japanese Mayonnaise</t>
  </si>
  <si>
    <t>Kewpie/bottle/1000ml</t>
  </si>
  <si>
    <t>Japanese Motchi</t>
  </si>
  <si>
    <t>japanese rice</t>
  </si>
  <si>
    <t>5kg/bag/1000</t>
  </si>
  <si>
    <t>Japanese Rice</t>
  </si>
  <si>
    <t>JAPCHAE NOODLES</t>
  </si>
  <si>
    <t>PACK/1000</t>
  </si>
  <si>
    <t>Japnese Cheesecake</t>
  </si>
  <si>
    <t>Jasmine Rice</t>
  </si>
  <si>
    <t>Golden Grains/packs/5kg</t>
  </si>
  <si>
    <t>Thai Jasmine/sack/25kg</t>
  </si>
  <si>
    <t>Jet Dry</t>
  </si>
  <si>
    <t>Finish</t>
  </si>
  <si>
    <t>Jjampong</t>
  </si>
  <si>
    <t>Jolly Biscuit</t>
  </si>
  <si>
    <t>Juice Mixed Berries</t>
  </si>
  <si>
    <t>Tang</t>
  </si>
  <si>
    <t>Juice Pineapple</t>
  </si>
  <si>
    <t>Kalamansi Juice</t>
  </si>
  <si>
    <t>Zambo/box (24x350ml)</t>
  </si>
  <si>
    <t>Zambo/case(18x 500ml)</t>
  </si>
  <si>
    <t>KAMATIS</t>
  </si>
  <si>
    <t>Kangkong</t>
  </si>
  <si>
    <t>kangkong</t>
  </si>
  <si>
    <t>Kaong Red</t>
  </si>
  <si>
    <t>Florence</t>
  </si>
  <si>
    <t>Kapeng Barako - Ground</t>
  </si>
  <si>
    <t>Amparos/packs/500grams</t>
  </si>
  <si>
    <t>Kernel Corn Whole</t>
  </si>
  <si>
    <t>HAPPY FIESTA</t>
  </si>
  <si>
    <t>J em J/can/425grams</t>
  </si>
  <si>
    <t>Jolly/can/425grams/250gramsdrained weight</t>
  </si>
  <si>
    <t>Ketchup</t>
  </si>
  <si>
    <t>Ticman</t>
  </si>
  <si>
    <t>Kikiam</t>
  </si>
  <si>
    <t>Daisuke</t>
  </si>
  <si>
    <t>ORION</t>
  </si>
  <si>
    <t>kingcrab</t>
  </si>
  <si>
    <t>regent/box/85gram</t>
  </si>
  <si>
    <t>Kirei</t>
  </si>
  <si>
    <t>Kirei 45g</t>
  </si>
  <si>
    <t>Knorr Liquid Seasoning</t>
  </si>
  <si>
    <t>Kopiko Black</t>
  </si>
  <si>
    <t>KOPIKO BLACK</t>
  </si>
  <si>
    <t>Kopiko/packs (10x30grams)</t>
  </si>
  <si>
    <t>kopiko black</t>
  </si>
  <si>
    <t>sachet/30gram</t>
  </si>
  <si>
    <t>Kopiko Blanca</t>
  </si>
  <si>
    <t>KOPIKO BLANCA</t>
  </si>
  <si>
    <t>kopiko blanca</t>
  </si>
  <si>
    <t>Kopiko Brown</t>
  </si>
  <si>
    <t>Kopiko/packs (10x27.5grams)</t>
  </si>
  <si>
    <t>Kopiko L.A</t>
  </si>
  <si>
    <t>Kopiko/packs (20piecesx/25grams)</t>
  </si>
  <si>
    <t>KOPIKO LA</t>
  </si>
  <si>
    <t>kopiko LA</t>
  </si>
  <si>
    <t>sachet 25grams</t>
  </si>
  <si>
    <t>Labanos</t>
  </si>
  <si>
    <t xml:space="preserve">labanos </t>
  </si>
  <si>
    <t>LABUYO</t>
  </si>
  <si>
    <t xml:space="preserve">Ladys Choice Bacon </t>
  </si>
  <si>
    <t>Lady's Choice</t>
  </si>
  <si>
    <t xml:space="preserve">Ladys Choice Chicken Spread </t>
  </si>
  <si>
    <t xml:space="preserve">Ladys Choice Ham Spread </t>
  </si>
  <si>
    <t>Lakatan</t>
  </si>
  <si>
    <t>Lala Tempura</t>
  </si>
  <si>
    <t>Lala</t>
  </si>
  <si>
    <t>Langka</t>
  </si>
  <si>
    <t>Tita Elys/bottle/340grams</t>
  </si>
  <si>
    <t>Lard</t>
  </si>
  <si>
    <t>Approved/6800grams</t>
  </si>
  <si>
    <t>Spring Shortening/pail/11000grams</t>
  </si>
  <si>
    <t>Lasagna Noodles</t>
  </si>
  <si>
    <t>Ideal/box/454grams</t>
  </si>
  <si>
    <t>lasagna noodles</t>
  </si>
  <si>
    <t>ideal/box/500grams</t>
  </si>
  <si>
    <t>Lasagna Pasta</t>
  </si>
  <si>
    <t>Dona elena</t>
  </si>
  <si>
    <t>Laurel Leaves</t>
  </si>
  <si>
    <t>Amparos/packs/250grams</t>
  </si>
  <si>
    <t>Lipa Spices/packs/1000grams</t>
  </si>
  <si>
    <t>Lava Cake</t>
  </si>
  <si>
    <t>LB2 CLEAR</t>
  </si>
  <si>
    <t>IBOX</t>
  </si>
  <si>
    <t>LB3 CLEAR</t>
  </si>
  <si>
    <t>LECHON SAUCE</t>
  </si>
  <si>
    <t>LASAP</t>
  </si>
  <si>
    <t>Lechon Sauce</t>
  </si>
  <si>
    <t>Mang Tomas/bottle/325grams</t>
  </si>
  <si>
    <t>Mang Tomas/bottle/550grams</t>
  </si>
  <si>
    <t>Mang Tomas/pouch/1000grams</t>
  </si>
  <si>
    <t>lechon sauce</t>
  </si>
  <si>
    <t>mang tomas</t>
  </si>
  <si>
    <t>Lemon</t>
  </si>
  <si>
    <t>fruits</t>
  </si>
  <si>
    <t>Lemon Candy</t>
  </si>
  <si>
    <t>Lemon Iced Tea</t>
  </si>
  <si>
    <t>Lettuce - Green Ice</t>
  </si>
  <si>
    <t>Lettuce-Iceberg</t>
  </si>
  <si>
    <t>Light Soy Sauce</t>
  </si>
  <si>
    <t>heng Bing/bottle/1800Ml</t>
  </si>
  <si>
    <t>Light Soy sauce</t>
  </si>
  <si>
    <t>Kikkoman</t>
  </si>
  <si>
    <t>Ligo Sardines</t>
  </si>
  <si>
    <t>Ligo</t>
  </si>
  <si>
    <t>Liguine Pasta</t>
  </si>
  <si>
    <t>ideal</t>
  </si>
  <si>
    <t>Lihia</t>
  </si>
  <si>
    <t>Mr. Brown/bottle/350ml</t>
  </si>
  <si>
    <t>Sampaguita/bottle/350ml</t>
  </si>
  <si>
    <t>Lihia/Lye Water</t>
  </si>
  <si>
    <t>Green Leaves/bottle/375ml</t>
  </si>
  <si>
    <t>Lime Away</t>
  </si>
  <si>
    <t>Lime-A-Way</t>
  </si>
  <si>
    <t>Lime Juice</t>
  </si>
  <si>
    <t>bottle/350ml</t>
  </si>
  <si>
    <t>Lime Seasoning Mix</t>
  </si>
  <si>
    <t>Liquid Glucose</t>
  </si>
  <si>
    <t>Ferna/bottle/1000ml</t>
  </si>
  <si>
    <t>Liquid seasoning</t>
  </si>
  <si>
    <t>Liquid Seasoning</t>
  </si>
  <si>
    <t>Knorr/bottle/1000ml</t>
  </si>
  <si>
    <t xml:space="preserve">Liquid Seasoning </t>
  </si>
  <si>
    <t>liquide seasoning</t>
  </si>
  <si>
    <t>knorr/bot/500ml</t>
  </si>
  <si>
    <t>Liver Spread</t>
  </si>
  <si>
    <t>Argentina/can/85grams</t>
  </si>
  <si>
    <t>CDO/can/85grams</t>
  </si>
  <si>
    <t>Reno/can/85grams</t>
  </si>
  <si>
    <t>Lomi</t>
  </si>
  <si>
    <t>Lomi Noodles</t>
  </si>
  <si>
    <t>packs/800grams</t>
  </si>
  <si>
    <t>LPG</t>
  </si>
  <si>
    <t>50KLS/TANK</t>
  </si>
  <si>
    <t>tank</t>
  </si>
  <si>
    <t>Balcos</t>
  </si>
  <si>
    <t>cylinder</t>
  </si>
  <si>
    <t>LQ Chicken</t>
  </si>
  <si>
    <t>Ludy's Salabat</t>
  </si>
  <si>
    <t>Ludy's</t>
  </si>
  <si>
    <t>LUMPIA WRAPPER</t>
  </si>
  <si>
    <t>Lumpia Wrapper</t>
  </si>
  <si>
    <t>Lumpia Wrapper Large</t>
  </si>
  <si>
    <t>packs (1x100pieces)</t>
  </si>
  <si>
    <t>Lumpia Wrapper Medium</t>
  </si>
  <si>
    <t>Lumpia Wrapper Small</t>
  </si>
  <si>
    <t xml:space="preserve">packs </t>
  </si>
  <si>
    <t>Luncheon Meat</t>
  </si>
  <si>
    <t>Purefoods/can/340grams</t>
  </si>
  <si>
    <t>Tulip</t>
  </si>
  <si>
    <t>Luncheon Meat - Chicken</t>
  </si>
  <si>
    <t>CDO/can/350grams</t>
  </si>
  <si>
    <t>Lotte/can/340grams</t>
  </si>
  <si>
    <t>Luncheon Meat - Chinese Style</t>
  </si>
  <si>
    <t>Purefoods/can/350grams</t>
  </si>
  <si>
    <t>Purefoods/can350grams</t>
  </si>
  <si>
    <t>luncheon meat/chicken</t>
  </si>
  <si>
    <t>purefoods/340grams</t>
  </si>
  <si>
    <t>luya</t>
  </si>
  <si>
    <t>Luya</t>
  </si>
  <si>
    <t>luya monggo</t>
  </si>
  <si>
    <t>Lychee in Light Syrup</t>
  </si>
  <si>
    <t>Jolly/can/540grams/230 draigned weight</t>
  </si>
  <si>
    <t>Lychees</t>
  </si>
  <si>
    <t>Jolly/can/230grams</t>
  </si>
  <si>
    <t>Lye Water</t>
  </si>
  <si>
    <t>Green Leaves</t>
  </si>
  <si>
    <t>Macapuno</t>
  </si>
  <si>
    <t>Buenas</t>
  </si>
  <si>
    <t>Macaroni (Elbow)</t>
  </si>
  <si>
    <t>Macaroni Elbow</t>
  </si>
  <si>
    <t>El Real</t>
  </si>
  <si>
    <t>Macaroni Noodles</t>
  </si>
  <si>
    <t>Ideal/packs/1000grams</t>
  </si>
  <si>
    <t>Ideal/packs/5000grams</t>
  </si>
  <si>
    <t>Ideal/packs/500grams</t>
  </si>
  <si>
    <t>sunmac</t>
  </si>
  <si>
    <t>Macaroni Pasta</t>
  </si>
  <si>
    <t>Ideal</t>
  </si>
  <si>
    <t>macaroni pasta</t>
  </si>
  <si>
    <t>ideal/1000</t>
  </si>
  <si>
    <t>Mackarel</t>
  </si>
  <si>
    <t>Uni-pak</t>
  </si>
  <si>
    <t>Uni pak</t>
  </si>
  <si>
    <t>Mackerel</t>
  </si>
  <si>
    <t>mackerel</t>
  </si>
  <si>
    <t>uni pak/425gram</t>
  </si>
  <si>
    <t>Mackerel in Natural Oil</t>
  </si>
  <si>
    <t>MEGA</t>
  </si>
  <si>
    <t>Mega/can/425grams</t>
  </si>
  <si>
    <t>Unipacks/can/425grams</t>
  </si>
  <si>
    <t>UNIPAK</t>
  </si>
  <si>
    <t>Maggi Savor Classic</t>
  </si>
  <si>
    <t>Maggi/bottle/130ml</t>
  </si>
  <si>
    <t>Magic Chips -  Cheese</t>
  </si>
  <si>
    <t>Jack n Jill/box (piecesx28grams)</t>
  </si>
  <si>
    <t>Magic Chips -  Sourcream&amp;Onion</t>
  </si>
  <si>
    <t>Magic Creams Butter</t>
  </si>
  <si>
    <t>Rebisco/box (10piecesx28grams)</t>
  </si>
  <si>
    <t>Magic Creams Cracker Sandwich - Butter</t>
  </si>
  <si>
    <t>Magic Creams Cracker Sandwich - Choco</t>
  </si>
  <si>
    <t>Magic Creams Cracker Sandwich - Condensada</t>
  </si>
  <si>
    <t>Magic Creams Cracker Sandwich - Peanut Butter</t>
  </si>
  <si>
    <t>Magic Creams Peanut Butter</t>
  </si>
  <si>
    <t>Jack n jill</t>
  </si>
  <si>
    <t>Magic Flakes Cheese</t>
  </si>
  <si>
    <t>Jack n jill/packs (10piecesx28grams)</t>
  </si>
  <si>
    <t>Magic Flakes Plain Crackers</t>
  </si>
  <si>
    <t>Magic Sarap</t>
  </si>
  <si>
    <t>magggi</t>
  </si>
  <si>
    <t>MAGGI</t>
  </si>
  <si>
    <t>Maggi</t>
  </si>
  <si>
    <t>Maggi/sachet/150grams</t>
  </si>
  <si>
    <t>magic sarap</t>
  </si>
  <si>
    <t>maggi/sachet/8grams</t>
  </si>
  <si>
    <t>Maggi/sachet/8grams</t>
  </si>
  <si>
    <t>Malagkit</t>
  </si>
  <si>
    <t>Malagkit na Bigas</t>
  </si>
  <si>
    <t>/packs/1kg</t>
  </si>
  <si>
    <t>Amparos/packs/1kg</t>
  </si>
  <si>
    <t>MALAGKIT RICE</t>
  </si>
  <si>
    <t>EDWARD</t>
  </si>
  <si>
    <t>Mami</t>
  </si>
  <si>
    <t>BestFoods/packs/1000grams</t>
  </si>
  <si>
    <t>golden silk/800grams</t>
  </si>
  <si>
    <t>mang juan chicken skin</t>
  </si>
  <si>
    <t>mang juan/70g</t>
  </si>
  <si>
    <t>Mang Juan Chix &amp; Skin</t>
  </si>
  <si>
    <t>Jack 'n Jill</t>
  </si>
  <si>
    <t>Mang Juan Sukang Paombong</t>
  </si>
  <si>
    <t>Jack n Jill/bundle (18x90grams)</t>
  </si>
  <si>
    <t>Mang Tomas All around sarsa</t>
  </si>
  <si>
    <t>Mang Tomas</t>
  </si>
  <si>
    <t>Mango Juice</t>
  </si>
  <si>
    <t>Mango Ripe</t>
  </si>
  <si>
    <t>Margarine</t>
  </si>
  <si>
    <t>500g</t>
  </si>
  <si>
    <t>Buttercup/bar/200grams</t>
  </si>
  <si>
    <t>Dari Cream/bar/200grams</t>
  </si>
  <si>
    <t>Freeto/pail/11000grams</t>
  </si>
  <si>
    <t>Frito/500grams</t>
  </si>
  <si>
    <t>Star</t>
  </si>
  <si>
    <t>margarine</t>
  </si>
  <si>
    <t>star/pail/1000</t>
  </si>
  <si>
    <t>Star/pail/1000grams</t>
  </si>
  <si>
    <t>Marsmallow</t>
  </si>
  <si>
    <t>Mello/680</t>
  </si>
  <si>
    <t>Marty's Spicy</t>
  </si>
  <si>
    <t>Martys Chicken Inasal</t>
  </si>
  <si>
    <t>Oishi/bundle(30piecesx90grams)</t>
  </si>
  <si>
    <t>Martys Crackgin</t>
  </si>
  <si>
    <t>Martys Spicy</t>
  </si>
  <si>
    <t>Oishi/box/ 90g</t>
  </si>
  <si>
    <t>Mayo Sandwich Spread</t>
  </si>
  <si>
    <t>Cheezwhiz/sachet/24grams</t>
  </si>
  <si>
    <t>mayonise</t>
  </si>
  <si>
    <t>bestfood/3500/gallons.</t>
  </si>
  <si>
    <t>Mayonnaise</t>
  </si>
  <si>
    <t>lady's choice/27ml</t>
  </si>
  <si>
    <t>Mc Cormick - All Spice Ground</t>
  </si>
  <si>
    <t>Mc Cormick/bottle/32grams</t>
  </si>
  <si>
    <t>Mc Cormick - Basil Leaves Whole</t>
  </si>
  <si>
    <t>Mc Cormick/bottle/9grams</t>
  </si>
  <si>
    <t>Mc Cormick - Cayenne Powder</t>
  </si>
  <si>
    <t>Mc Cormik/bottle/26grams</t>
  </si>
  <si>
    <t>Mc Cormick - Chili Powder</t>
  </si>
  <si>
    <t>Mc Cormik/bottle/35grams</t>
  </si>
  <si>
    <t>Mc Cormick - Chili Seasoning</t>
  </si>
  <si>
    <t>Mc Cormick - Cinnamon Powder</t>
  </si>
  <si>
    <t>Mc Cormik/bottle/30grams</t>
  </si>
  <si>
    <t>Mc Cormick - Cream of tartar</t>
  </si>
  <si>
    <t>MC CORMICK</t>
  </si>
  <si>
    <t>Mc Cormick/bottle/45grams</t>
  </si>
  <si>
    <t>Mc Cormick - Cumin Ground</t>
  </si>
  <si>
    <t>Mc Cormick/bottle/30grams</t>
  </si>
  <si>
    <t>Mc Cormick - Dry Mustard</t>
  </si>
  <si>
    <t>Mc Cormick - Italian Seasoning</t>
  </si>
  <si>
    <t>Mc Cormick/bottle/13grams</t>
  </si>
  <si>
    <t>Mc Cormick - Marjoram</t>
  </si>
  <si>
    <t>Mc Cormick/bottle/7grams</t>
  </si>
  <si>
    <t>Mc Cormick - Meat Tenderizer</t>
  </si>
  <si>
    <t>Mc Cormick - Nut Meg</t>
  </si>
  <si>
    <t>Mc Cormick/bottle/37grams</t>
  </si>
  <si>
    <t>Mc Cormick - Onion Powder</t>
  </si>
  <si>
    <t>Mc Cormick - Oregano Ground</t>
  </si>
  <si>
    <t>Mc Cormick/bottle/23grams</t>
  </si>
  <si>
    <t>Mc Cormick - Oregano Leaves Whole</t>
  </si>
  <si>
    <t>Mc Cormick/bottle/10grams</t>
  </si>
  <si>
    <t>Mc Cormick - Pizza Seasoning</t>
  </si>
  <si>
    <t>Mc Cormick - Rosemary Leaves</t>
  </si>
  <si>
    <t>Mc Cormick/bottle/11grams</t>
  </si>
  <si>
    <t>Mc Cormick - Sage</t>
  </si>
  <si>
    <t>Mc Cormick/bottle/12grams</t>
  </si>
  <si>
    <t>Mc Cormick - Spanish Paprika</t>
  </si>
  <si>
    <t>Mc Cormick/bottle/34grams</t>
  </si>
  <si>
    <t>Mc Cormick - Star Anise</t>
  </si>
  <si>
    <t>Mc Cormick - Taco Seasoning</t>
  </si>
  <si>
    <t>Mc Cormick - Tarragon</t>
  </si>
  <si>
    <t>Mc Cormick/bottle/5grams</t>
  </si>
  <si>
    <t>Mc Cormick - Thyme Leaves Whole</t>
  </si>
  <si>
    <t>Mc Cormick/bottle/14grams</t>
  </si>
  <si>
    <t>Mc Cormick - Turmeric Ground</t>
  </si>
  <si>
    <t>Mc Cormick - White Pepper</t>
  </si>
  <si>
    <t>Mc Cormick/bottle/31grams</t>
  </si>
  <si>
    <t>Meat Loaf</t>
  </si>
  <si>
    <t>Argentuna</t>
  </si>
  <si>
    <t>Meat loaf</t>
  </si>
  <si>
    <t>CDO/can/210grams</t>
  </si>
  <si>
    <t>Meat Tenderizer</t>
  </si>
  <si>
    <t>Meatloaf</t>
  </si>
  <si>
    <t>Mechado</t>
  </si>
  <si>
    <t>555 Tuna</t>
  </si>
  <si>
    <t>Melon Cantaloupe</t>
  </si>
  <si>
    <t>Melon Honeydew</t>
  </si>
  <si>
    <t>melon mint candy</t>
  </si>
  <si>
    <t>microwable/750ml</t>
  </si>
  <si>
    <t>10pieces/packs</t>
  </si>
  <si>
    <t>Microwavable - 4 division</t>
  </si>
  <si>
    <t>trigem</t>
  </si>
  <si>
    <t>Microwavable - Rectangular 500</t>
  </si>
  <si>
    <t>Fas Pack/pieces</t>
  </si>
  <si>
    <t>Microwavable - Rectangular 500ml</t>
  </si>
  <si>
    <t>Belle/packs by 10s</t>
  </si>
  <si>
    <t>Bestbuy/packs by 10s'</t>
  </si>
  <si>
    <t>Microwavable - Rectangular 750</t>
  </si>
  <si>
    <t>Calypso/pieces</t>
  </si>
  <si>
    <t>Microwavable - Rectangular 750ml</t>
  </si>
  <si>
    <t>Gold Label/packs by 10s'</t>
  </si>
  <si>
    <t>Microwavable - Round 10oz</t>
  </si>
  <si>
    <t>Microwavable -3D</t>
  </si>
  <si>
    <t>Microwavable -4D</t>
  </si>
  <si>
    <t>Microwavable -5D</t>
  </si>
  <si>
    <t>Microwavable 30oz Plastic Round Conatiner</t>
  </si>
  <si>
    <t>Microwavable 500ml Plastic Rectanguar Container</t>
  </si>
  <si>
    <t>Miggos</t>
  </si>
  <si>
    <t>Milk Shake</t>
  </si>
  <si>
    <t>Milk Shake/Injoy/1000</t>
  </si>
  <si>
    <t>Milky Knots Choco (100x25g)</t>
  </si>
  <si>
    <t>Milo</t>
  </si>
  <si>
    <t>Nestle/packs (12x24grams)</t>
  </si>
  <si>
    <t>milo</t>
  </si>
  <si>
    <t>Mineral Water</t>
  </si>
  <si>
    <t>Acqua pana/bottle/250ml</t>
  </si>
  <si>
    <t>Acqua pana/bottle/500ml</t>
  </si>
  <si>
    <t>mineral water</t>
  </si>
  <si>
    <t>below zero/24/casex500ml</t>
  </si>
  <si>
    <t>Below Zero/box (24piecesx500ml)</t>
  </si>
  <si>
    <t>Mineral water</t>
  </si>
  <si>
    <t>Nature Spring</t>
  </si>
  <si>
    <t>Nature Spring/box (35x500ml)</t>
  </si>
  <si>
    <t>nature spring/box (40x350ml)</t>
  </si>
  <si>
    <t>Summit/Box(12x330ml)</t>
  </si>
  <si>
    <t>Summit/500ml/24pieces/case</t>
  </si>
  <si>
    <t>Summit/box (24x500ml)</t>
  </si>
  <si>
    <t>Summit/box (35x350ml)</t>
  </si>
  <si>
    <t>Wilkins/box (piecesx500ml)</t>
  </si>
  <si>
    <t>Mineral Water 350ml</t>
  </si>
  <si>
    <t>Summit</t>
  </si>
  <si>
    <t>Mineral Water Summit</t>
  </si>
  <si>
    <t>Minute Maid</t>
  </si>
  <si>
    <t>Minute maid</t>
  </si>
  <si>
    <t>Minute Maid Fresh</t>
  </si>
  <si>
    <t>COCA COLA</t>
  </si>
  <si>
    <t>Coca-Cola (piecesx250ml)</t>
  </si>
  <si>
    <t>Minute Maid Mango</t>
  </si>
  <si>
    <t>Pepsi/case/180ml</t>
  </si>
  <si>
    <t>Pepsi/case/240ml</t>
  </si>
  <si>
    <t>Minute Maid Orange</t>
  </si>
  <si>
    <t>Mirin</t>
  </si>
  <si>
    <t>Sunbest/bottle/500ml</t>
  </si>
  <si>
    <t>Miso</t>
  </si>
  <si>
    <t>Miso Paste</t>
  </si>
  <si>
    <t>marukume</t>
  </si>
  <si>
    <t>Misua</t>
  </si>
  <si>
    <t>excellent</t>
  </si>
  <si>
    <t>Excellent/packs/10x100grams</t>
  </si>
  <si>
    <t>Unicorn/packs/1000grams</t>
  </si>
  <si>
    <t>miswa</t>
  </si>
  <si>
    <t>excellent/packs/1000grams</t>
  </si>
  <si>
    <t>Mixed Herbs</t>
  </si>
  <si>
    <t>Meadows</t>
  </si>
  <si>
    <t>Moby</t>
  </si>
  <si>
    <t>Oishi/packs/pieces/60grams</t>
  </si>
  <si>
    <t>Moby-Caramel puff</t>
  </si>
  <si>
    <t>Modess All night</t>
  </si>
  <si>
    <t>Modess</t>
  </si>
  <si>
    <t>Mogu-Mogu Melon</t>
  </si>
  <si>
    <t>Mogu-Mogu</t>
  </si>
  <si>
    <t>box (24piecesx320ml)</t>
  </si>
  <si>
    <t>Molo Wrapper</t>
  </si>
  <si>
    <t>Dinks</t>
  </si>
  <si>
    <t>MOLO WRAPPER</t>
  </si>
  <si>
    <t>Monde Mamon Classic</t>
  </si>
  <si>
    <t>Monde/packs(8piecesx23grams)</t>
  </si>
  <si>
    <t>Monggo</t>
  </si>
  <si>
    <t>wet Market</t>
  </si>
  <si>
    <t>monggo</t>
  </si>
  <si>
    <t>Mop Head</t>
  </si>
  <si>
    <t>Universal/large/pieces</t>
  </si>
  <si>
    <t>Universal/medium/pieces</t>
  </si>
  <si>
    <t>Mop Head round</t>
  </si>
  <si>
    <t>mophead</t>
  </si>
  <si>
    <t>universal</t>
  </si>
  <si>
    <t>Mountain Dew</t>
  </si>
  <si>
    <t>Pepsi</t>
  </si>
  <si>
    <t>Pepsi/ (12x290ml)</t>
  </si>
  <si>
    <t>mountain dew</t>
  </si>
  <si>
    <t>pepsi/12bot/case/290</t>
  </si>
  <si>
    <t>Mr Chips Sweet Corn</t>
  </si>
  <si>
    <t>Mr Chips Sweet Corn 110g</t>
  </si>
  <si>
    <t>Mr Gulaman Black</t>
  </si>
  <si>
    <t>Mr Gulaman Green</t>
  </si>
  <si>
    <t>Mr Gulaman Red</t>
  </si>
  <si>
    <t>Mr Gulaman Yellow</t>
  </si>
  <si>
    <t>Mr. Chips</t>
  </si>
  <si>
    <t>jack n jill</t>
  </si>
  <si>
    <t>Mr. Chips Cheese</t>
  </si>
  <si>
    <t>Jack n Jill/ box (50piecesx98grams)</t>
  </si>
  <si>
    <t>mr.gulaman/buko pandan</t>
  </si>
  <si>
    <t>mr. gulaman/sachet</t>
  </si>
  <si>
    <t>Mt. Dew - Can</t>
  </si>
  <si>
    <t>Pepsi/case (24piecesx320ml)</t>
  </si>
  <si>
    <t>Mug Rootbeer - Can</t>
  </si>
  <si>
    <t>Pepsi/case (24x320ml)</t>
  </si>
  <si>
    <t>Pepsi/case (24x330ml)</t>
  </si>
  <si>
    <t>Multi Purpose Cleaner</t>
  </si>
  <si>
    <t>Multi-Purpse Cleaner ( MPC)</t>
  </si>
  <si>
    <t>multipurposed</t>
  </si>
  <si>
    <t>quinriv</t>
  </si>
  <si>
    <t>Muncher</t>
  </si>
  <si>
    <t>W.L</t>
  </si>
  <si>
    <t>Mushroom pieces &amp; Stem</t>
  </si>
  <si>
    <t>Jolly/can/156grams</t>
  </si>
  <si>
    <t>Mushroom Whole</t>
  </si>
  <si>
    <t>Mustard</t>
  </si>
  <si>
    <t>mc cormick</t>
  </si>
  <si>
    <t>Nachos</t>
  </si>
  <si>
    <t>naive pecha</t>
  </si>
  <si>
    <t>Napkin</t>
  </si>
  <si>
    <t>Charmee/drynet/piecesk/8pieces</t>
  </si>
  <si>
    <t>Charmee/piecesk/8+1pieces</t>
  </si>
  <si>
    <t>modess</t>
  </si>
  <si>
    <t>nata de coco - Green</t>
  </si>
  <si>
    <t>fruit delight/bottle/896grams</t>
  </si>
  <si>
    <t>Nescafe Coffee Original</t>
  </si>
  <si>
    <t>Nescafe/packs (20piecesx26grams)</t>
  </si>
  <si>
    <t>Nescafe/packs (30piecesx26grams)</t>
  </si>
  <si>
    <t>Nescafe Coffee Stick</t>
  </si>
  <si>
    <t>Nescafe Creamy Latte</t>
  </si>
  <si>
    <t>Nescafe Creamy White</t>
  </si>
  <si>
    <t>Nescafe Creamy white</t>
  </si>
  <si>
    <t>nescafe creamy white</t>
  </si>
  <si>
    <t>sachet/25.5grams</t>
  </si>
  <si>
    <t>Nescafe Creamy White Coffee</t>
  </si>
  <si>
    <t>Nescafe/ (piecesx/20grams)</t>
  </si>
  <si>
    <t>Nescafe/ (piecesx/25.5grams)</t>
  </si>
  <si>
    <t>Nescafe/ (piecesx/25.5grams)TWIN</t>
  </si>
  <si>
    <t>nescafe opriginal</t>
  </si>
  <si>
    <t>sachet/26gram</t>
  </si>
  <si>
    <t>Nescafe Original</t>
  </si>
  <si>
    <t>Nescafe Twin Pack - Creamylatte</t>
  </si>
  <si>
    <t>Nescafe/packs (piecesx51grams)</t>
  </si>
  <si>
    <t>NIDO ORIENTAL SOUP</t>
  </si>
  <si>
    <t>Nido Oriental Soup</t>
  </si>
  <si>
    <t>Nido Oriental Style</t>
  </si>
  <si>
    <t>Knorr/sachet/53grams</t>
  </si>
  <si>
    <t>Nips White Chocolate</t>
  </si>
  <si>
    <t>Jack n Jill/80grams</t>
  </si>
  <si>
    <t>Niyog Kayod</t>
  </si>
  <si>
    <t>NOVA</t>
  </si>
  <si>
    <t>JACK n JILL</t>
  </si>
  <si>
    <t>Nova Cheddar</t>
  </si>
  <si>
    <t>Jack n Jill/box/ (80piecesx 38grams)</t>
  </si>
  <si>
    <t>Jack n Jill/box (50piecesx78grams)</t>
  </si>
  <si>
    <t>O-Puff Mashmallow - Chocolate</t>
  </si>
  <si>
    <t>Oishi/box/24pieces x 84g)</t>
  </si>
  <si>
    <t>O-Pusit</t>
  </si>
  <si>
    <t>O-pusit</t>
  </si>
  <si>
    <t>oishi/80gram</t>
  </si>
  <si>
    <t>Oinion Rings</t>
  </si>
  <si>
    <t>oishi prawn cracker</t>
  </si>
  <si>
    <t xml:space="preserve">Okejie Tempura </t>
  </si>
  <si>
    <t>Nutri Snacks/100grams</t>
  </si>
  <si>
    <t>Okra</t>
  </si>
  <si>
    <t>okra</t>
  </si>
  <si>
    <t>Olive Oil</t>
  </si>
  <si>
    <t>Dona Elena/bottle/500ml</t>
  </si>
  <si>
    <t>olive oil</t>
  </si>
  <si>
    <t>dona ellena/bot/250ml</t>
  </si>
  <si>
    <t>Olive Oil - Pure</t>
  </si>
  <si>
    <t>DONA ELENA</t>
  </si>
  <si>
    <t>Dona Elena/bottle/250ml</t>
  </si>
  <si>
    <t>Onion Leeks</t>
  </si>
  <si>
    <t>onion leeks</t>
  </si>
  <si>
    <t>Onion leeks</t>
  </si>
  <si>
    <t>Onion Powder</t>
  </si>
  <si>
    <t>Onion Red</t>
  </si>
  <si>
    <t>Onion Rings</t>
  </si>
  <si>
    <t>Oishi/bundle (30piecesx75grams)</t>
  </si>
  <si>
    <t>onion whie</t>
  </si>
  <si>
    <t>onion whiite</t>
  </si>
  <si>
    <t>Onion White</t>
  </si>
  <si>
    <t>ONION WHITE</t>
  </si>
  <si>
    <t xml:space="preserve">Onion White </t>
  </si>
  <si>
    <t xml:space="preserve">Orange Juice </t>
  </si>
  <si>
    <t>ZEST-O/ Big 250/box (10x250ml)</t>
  </si>
  <si>
    <t>Orange Juice Powder</t>
  </si>
  <si>
    <t>Tang/packs/19grams</t>
  </si>
  <si>
    <t xml:space="preserve">Orange Juice Powder </t>
  </si>
  <si>
    <t>Orange Marmalade</t>
  </si>
  <si>
    <t>Clara Ole/bottle/320grams</t>
  </si>
  <si>
    <t>Orange Ponkan</t>
  </si>
  <si>
    <t>Oregano Leaves Whole</t>
  </si>
  <si>
    <t>J&amp;Y/bottle/10grams</t>
  </si>
  <si>
    <t>Oreo - Vanilla</t>
  </si>
  <si>
    <t>Mondelez/packs (9piecesx27.6grams)</t>
  </si>
  <si>
    <t>Original Chiz Whiz</t>
  </si>
  <si>
    <t>ouake overload</t>
  </si>
  <si>
    <t>Quake</t>
  </si>
  <si>
    <t>10pieces/piecesk/38gr</t>
  </si>
  <si>
    <t>OXTRIPE</t>
  </si>
  <si>
    <t>Oxtripe</t>
  </si>
  <si>
    <t>Oyster Sauce</t>
  </si>
  <si>
    <t>GOLD DRAGON</t>
  </si>
  <si>
    <t>mama sitas</t>
  </si>
  <si>
    <t>Mama Sitas/bottle/405grams</t>
  </si>
  <si>
    <t>Mama Sitas/bottle/4200grams</t>
  </si>
  <si>
    <t>Mama Sitas/bottle/765grams</t>
  </si>
  <si>
    <t>3500</t>
  </si>
  <si>
    <t>1</t>
  </si>
  <si>
    <t>Pakwan</t>
  </si>
  <si>
    <t>Pakwan Yellow</t>
  </si>
  <si>
    <t>Palabok</t>
  </si>
  <si>
    <t>SUPER Q</t>
  </si>
  <si>
    <t>palabok</t>
  </si>
  <si>
    <t>super Q/500grams/packs</t>
  </si>
  <si>
    <t>Pamintang Buo</t>
  </si>
  <si>
    <t xml:space="preserve">Panda 3D Biscuits </t>
  </si>
  <si>
    <t>WL/packs (10piecesx56grams)</t>
  </si>
  <si>
    <t>Pandan Extract</t>
  </si>
  <si>
    <t>Mc Cormick/bottle/30ml</t>
  </si>
  <si>
    <t>pandan extract</t>
  </si>
  <si>
    <t>mckormick/bottle</t>
  </si>
  <si>
    <t>pandesal mate</t>
  </si>
  <si>
    <t>energen/sachet 30gram</t>
  </si>
  <si>
    <t>Pandesal Mate Chocolate Drink</t>
  </si>
  <si>
    <t>Pangasinan Fish Sauce</t>
  </si>
  <si>
    <t>JP/bottle/12oz</t>
  </si>
  <si>
    <t>panty liner</t>
  </si>
  <si>
    <t>charme</t>
  </si>
  <si>
    <t>Panty Liner</t>
  </si>
  <si>
    <t>charmee</t>
  </si>
  <si>
    <t>Panty liner</t>
  </si>
  <si>
    <t>Charmee/piecesk/20s</t>
  </si>
  <si>
    <t>Sister/packs/22's</t>
  </si>
  <si>
    <t>Sister/packs/8s'</t>
  </si>
  <si>
    <t>Panutsa</t>
  </si>
  <si>
    <t>Papaya</t>
  </si>
  <si>
    <t>Paper Box -  2 division</t>
  </si>
  <si>
    <t>Wow/packs by 50s'</t>
  </si>
  <si>
    <t>Paper box 2 division</t>
  </si>
  <si>
    <t>Paper Box 2D</t>
  </si>
  <si>
    <t>Orange Box/pieces</t>
  </si>
  <si>
    <t>Paper Box Microwavable</t>
  </si>
  <si>
    <t>Paper Box Silver - Single</t>
  </si>
  <si>
    <t>My Everyday</t>
  </si>
  <si>
    <t>packs/25pieces</t>
  </si>
  <si>
    <t>Paper Cups - 12oz</t>
  </si>
  <si>
    <t xml:space="preserve">My Everyday/paper cups </t>
  </si>
  <si>
    <t>packs by 50s'</t>
  </si>
  <si>
    <t>Paper Cups - 8oz</t>
  </si>
  <si>
    <t>my everyday/packs by 25s'</t>
  </si>
  <si>
    <t>Paper cups 10oz</t>
  </si>
  <si>
    <t>packs/50pieces</t>
  </si>
  <si>
    <t>Paper cups 16oz</t>
  </si>
  <si>
    <t>PAPER CUPS 8 0Z</t>
  </si>
  <si>
    <t>Paper Cups 8 oz</t>
  </si>
  <si>
    <t>Paper cups 8 oz</t>
  </si>
  <si>
    <t>Paper Cups with Lid - 390cc</t>
  </si>
  <si>
    <t>Paper Cups with Lid - 520cc</t>
  </si>
  <si>
    <t>paper cups-6.5</t>
  </si>
  <si>
    <t>Paper Hotdog</t>
  </si>
  <si>
    <t>PAPER PLATE</t>
  </si>
  <si>
    <t>Paper Plate</t>
  </si>
  <si>
    <t>Paper Plate - Small</t>
  </si>
  <si>
    <t>Good News/packs by 40s'</t>
  </si>
  <si>
    <t>Paper plate round</t>
  </si>
  <si>
    <t>Paper soup bowl 260cc</t>
  </si>
  <si>
    <t>Paper Towel</t>
  </si>
  <si>
    <t>Everyday/packs/175pulls</t>
  </si>
  <si>
    <t xml:space="preserve">Paprika </t>
  </si>
  <si>
    <t>paprika Powder</t>
  </si>
  <si>
    <t>Pack/50grams</t>
  </si>
  <si>
    <t>Parmesan Cheese</t>
  </si>
  <si>
    <t>Coloma</t>
  </si>
  <si>
    <t>Pastillas roll</t>
  </si>
  <si>
    <t>Patata</t>
  </si>
  <si>
    <t>Peach Halves</t>
  </si>
  <si>
    <t>Peanut (BIG)</t>
  </si>
  <si>
    <t>Peanut (small)</t>
  </si>
  <si>
    <t>Peanut Butter</t>
  </si>
  <si>
    <t>Baby</t>
  </si>
  <si>
    <t>Baby Peabut Spreads</t>
  </si>
  <si>
    <t>Lilys/bottle/504grams</t>
  </si>
  <si>
    <t>peanut butter</t>
  </si>
  <si>
    <t>mama/canister/1000gram</t>
  </si>
  <si>
    <t>peanut butter big</t>
  </si>
  <si>
    <t>baby/canister</t>
  </si>
  <si>
    <t>Peanut Butter Big</t>
  </si>
  <si>
    <t>Baby/canister/1800grams</t>
  </si>
  <si>
    <t>Peanut sachet</t>
  </si>
  <si>
    <t>sachet</t>
  </si>
  <si>
    <t>Pechay Baguio</t>
  </si>
  <si>
    <t>Pechay Native</t>
  </si>
  <si>
    <t>Peewee</t>
  </si>
  <si>
    <t>Penne Pasta</t>
  </si>
  <si>
    <t>IDEAL</t>
  </si>
  <si>
    <t>San Remo/packs/500grams</t>
  </si>
  <si>
    <t>Perrier</t>
  </si>
  <si>
    <t>Piattos</t>
  </si>
  <si>
    <t>Piattos - Cheese</t>
  </si>
  <si>
    <t>Jack n Jill/box (50piecesx85grams)</t>
  </si>
  <si>
    <t>PIC-A BBQ Overload</t>
  </si>
  <si>
    <t>Pickges - Relish</t>
  </si>
  <si>
    <t>pili nut (small)</t>
  </si>
  <si>
    <t>Pillows Choco</t>
  </si>
  <si>
    <t>Oishi /(piecesx150grams)</t>
  </si>
  <si>
    <t xml:space="preserve">Pillows Ube </t>
  </si>
  <si>
    <t>Pimiento Chiz Whiz</t>
  </si>
  <si>
    <t>Pinatsu Seaweed</t>
  </si>
  <si>
    <t>Oishi/packs(30x 100grams)</t>
  </si>
  <si>
    <t>pine apple powder</t>
  </si>
  <si>
    <t>tang/sachey 19grams</t>
  </si>
  <si>
    <t>pine apple sliced</t>
  </si>
  <si>
    <t>del monte</t>
  </si>
  <si>
    <t>Pineapple  Jam</t>
  </si>
  <si>
    <t>Pineapple Chunks</t>
  </si>
  <si>
    <t>Del Monte/can (200grams)</t>
  </si>
  <si>
    <t>pineapple chunks</t>
  </si>
  <si>
    <t>del monte/137gram</t>
  </si>
  <si>
    <t>Pineapple Juice</t>
  </si>
  <si>
    <t>Del Monte/can/530ml</t>
  </si>
  <si>
    <t>pineapple juice</t>
  </si>
  <si>
    <t>Pineapple Juice Ace</t>
  </si>
  <si>
    <t>Pineapple Juice Powder</t>
  </si>
  <si>
    <t>pineapple juice w/ ace</t>
  </si>
  <si>
    <t>del monte/24/220ml</t>
  </si>
  <si>
    <t>Pineapple Juice with ACE</t>
  </si>
  <si>
    <t>Pineapple Orange Juice</t>
  </si>
  <si>
    <t>Pineapple Sliced</t>
  </si>
  <si>
    <t>Del Monte/can/137gramsdrained weight</t>
  </si>
  <si>
    <t>Pineapple Tidbits</t>
  </si>
  <si>
    <t>Del Monte/can/200grams/112gramsdrained weight</t>
  </si>
  <si>
    <t>Del Monte/can227grams/137drained weight</t>
  </si>
  <si>
    <t>Pinipig</t>
  </si>
  <si>
    <t>Pink Salmon</t>
  </si>
  <si>
    <t>Pink Salmon Head</t>
  </si>
  <si>
    <t>PINTO BEANS</t>
  </si>
  <si>
    <t>LA COSTERA</t>
  </si>
  <si>
    <t>Pinya</t>
  </si>
  <si>
    <t>Pipino</t>
  </si>
  <si>
    <t>Plastic Bag 8x11</t>
  </si>
  <si>
    <t>Calypso</t>
  </si>
  <si>
    <t>Plastic cups- 16oz</t>
  </si>
  <si>
    <t>Plastic Labo 8x11</t>
  </si>
  <si>
    <t>Plastic spoon</t>
  </si>
  <si>
    <t>Pocari Sweat</t>
  </si>
  <si>
    <t>case (24x350ml)</t>
  </si>
  <si>
    <t>Pocari Sweat 350ml</t>
  </si>
  <si>
    <t>Pod Pea</t>
  </si>
  <si>
    <t>Pods Pea Snacks</t>
  </si>
  <si>
    <t>Oishi/ box (50piecesx60grams)</t>
  </si>
  <si>
    <t>pods snacks</t>
  </si>
  <si>
    <t>50pieces/60gram</t>
  </si>
  <si>
    <t>popiecesorn caramel</t>
  </si>
  <si>
    <t>Pork &amp; Beans</t>
  </si>
  <si>
    <t>Hunts/can/425grams</t>
  </si>
  <si>
    <t>Pork BBQ on Stick</t>
  </si>
  <si>
    <t>Richard/pieces/</t>
  </si>
  <si>
    <t>Pork Cubes</t>
  </si>
  <si>
    <t>pork cubes</t>
  </si>
  <si>
    <t>Pork Ears</t>
  </si>
  <si>
    <t>Pork embotido</t>
  </si>
  <si>
    <t>Freah's/450grams</t>
  </si>
  <si>
    <t>PORK GINILING</t>
  </si>
  <si>
    <t>FRESH</t>
  </si>
  <si>
    <t>Pork Ground</t>
  </si>
  <si>
    <t>pork jowls</t>
  </si>
  <si>
    <t>frozen/1 kg</t>
  </si>
  <si>
    <t>Pork Jowls</t>
  </si>
  <si>
    <t>pork kasim</t>
  </si>
  <si>
    <t>Pork Kasim</t>
  </si>
  <si>
    <t>Frozen/box(20kg)</t>
  </si>
  <si>
    <t xml:space="preserve">PORK KASIM </t>
  </si>
  <si>
    <t>Pork Laman</t>
  </si>
  <si>
    <t>Pork Liempo</t>
  </si>
  <si>
    <t>PORK LIEMPO</t>
  </si>
  <si>
    <t>PORK LIVER</t>
  </si>
  <si>
    <t>Pork Liver</t>
  </si>
  <si>
    <t>Pork Liver/mascara</t>
  </si>
  <si>
    <t>Pork Longanisa</t>
  </si>
  <si>
    <t>Pork Longganisa</t>
  </si>
  <si>
    <t>pork lonnga</t>
  </si>
  <si>
    <t>cdo/200grams</t>
  </si>
  <si>
    <t>PORK PATA</t>
  </si>
  <si>
    <t>Pork Pata</t>
  </si>
  <si>
    <t>Pork Siomai</t>
  </si>
  <si>
    <t>FC/packs/1000grams</t>
  </si>
  <si>
    <t>Pork Tocino</t>
  </si>
  <si>
    <t>CDO/packs/450grams</t>
  </si>
  <si>
    <t>Joshua/packs/000grams</t>
  </si>
  <si>
    <t>porkchop</t>
  </si>
  <si>
    <t>Porkchop</t>
  </si>
  <si>
    <t>Pot Holder</t>
  </si>
  <si>
    <t>Potato</t>
  </si>
  <si>
    <t>POTATO</t>
  </si>
  <si>
    <t>Potato chips</t>
  </si>
  <si>
    <t>Potato Chips - Sweet and Spicy</t>
  </si>
  <si>
    <t>Oishi/box (30piecesx60grams)</t>
  </si>
  <si>
    <t>potato fries</t>
  </si>
  <si>
    <t>oishi/50pieces/50gram</t>
  </si>
  <si>
    <t>Potato Fries - Cheese</t>
  </si>
  <si>
    <t>Potato Fries - Ketchup</t>
  </si>
  <si>
    <t>Potato Fries - Plain</t>
  </si>
  <si>
    <t>Oishi/50grams)</t>
  </si>
  <si>
    <t>Powdered Sugar</t>
  </si>
  <si>
    <t>Peotraco/packs/2272grams</t>
  </si>
  <si>
    <t>Powdered-juices</t>
  </si>
  <si>
    <t>Prawn Crackers Spicy</t>
  </si>
  <si>
    <t>Oishi/box (100piecesx24grams)</t>
  </si>
  <si>
    <t>prest o creams choco peanut b</t>
  </si>
  <si>
    <t>10pieces/30gram</t>
  </si>
  <si>
    <t>Presto Cream</t>
  </si>
  <si>
    <t>Presto Creams - Choco Peanut Butter</t>
  </si>
  <si>
    <t>Jack n Jill/ packs (10piecesx30grams)</t>
  </si>
  <si>
    <t xml:space="preserve">Presto Creams - Choco Vanilla </t>
  </si>
  <si>
    <t>Presto Creams - Chocolate</t>
  </si>
  <si>
    <t>Presto Creams - Chocolate - Slug</t>
  </si>
  <si>
    <t>Jack n Jill/ packs (80grams)</t>
  </si>
  <si>
    <t>Presto Creams - Peanut Butter</t>
  </si>
  <si>
    <t>Pretzels Chocolate Mini</t>
  </si>
  <si>
    <t>Jack n Jill/box (piecesx40grams)</t>
  </si>
  <si>
    <t>pusit kalawang</t>
  </si>
  <si>
    <t>Pusit Kalawang</t>
  </si>
  <si>
    <t>Puso ng Saging</t>
  </si>
  <si>
    <t>Puso Saging Buo</t>
  </si>
  <si>
    <t>Puso Saging Gayat</t>
  </si>
  <si>
    <t>Quake Black Forest</t>
  </si>
  <si>
    <t>Quake Choco Burst</t>
  </si>
  <si>
    <t>Jack &amp; Jill/packs(10piecesx38grams))</t>
  </si>
  <si>
    <t>Quake Chocolate Bar</t>
  </si>
  <si>
    <t>Jack &amp; Jill/packs(10piecesx33grams))</t>
  </si>
  <si>
    <t>Quake Overload</t>
  </si>
  <si>
    <t>Quake Strawberry</t>
  </si>
  <si>
    <t>Quake Vanilla Trilla Bar</t>
  </si>
  <si>
    <t>Quaker Oats Instant Honey Banana</t>
  </si>
  <si>
    <t>Quaker/packs (6x33grams)</t>
  </si>
  <si>
    <t>Quaker Oats Instant Oatmeal</t>
  </si>
  <si>
    <t>Quaker</t>
  </si>
  <si>
    <t xml:space="preserve">Quaker Oats Instant Oatmeal </t>
  </si>
  <si>
    <t>Quaker Oats Instant Oatmeal Chocolate</t>
  </si>
  <si>
    <t>Quekiam</t>
  </si>
  <si>
    <t>Holiday</t>
  </si>
  <si>
    <t>raisin</t>
  </si>
  <si>
    <t>ram/packs/kg</t>
  </si>
  <si>
    <t>Raisin</t>
  </si>
  <si>
    <t>Raisins</t>
  </si>
  <si>
    <t>Mother's Best/packs/100grams</t>
  </si>
  <si>
    <t>Sun Maid</t>
  </si>
  <si>
    <t>Sunmaid/pouch/100grams</t>
  </si>
  <si>
    <t>Raisins seedless</t>
  </si>
  <si>
    <t>Raw Sago</t>
  </si>
  <si>
    <t>No Brand/1000grams</t>
  </si>
  <si>
    <t>Razor blade</t>
  </si>
  <si>
    <t>gillette/pieces</t>
  </si>
  <si>
    <t>RC Cola</t>
  </si>
  <si>
    <t>Rc/ Cola (12 x 237 )</t>
  </si>
  <si>
    <t>RE500 MICROWABABLE</t>
  </si>
  <si>
    <t>BELLE</t>
  </si>
  <si>
    <t xml:space="preserve">RE750 </t>
  </si>
  <si>
    <t>RE750 TWIN</t>
  </si>
  <si>
    <t>REAL MAYO</t>
  </si>
  <si>
    <t>LADY'S CHOICE</t>
  </si>
  <si>
    <t>Real Mayonaise</t>
  </si>
  <si>
    <t>bestfood/ wonder</t>
  </si>
  <si>
    <t>Rebisco Butter</t>
  </si>
  <si>
    <t>Rebisco Choco</t>
  </si>
  <si>
    <t>Rebisco Cracker</t>
  </si>
  <si>
    <t>Rebisco Cracker - Plain</t>
  </si>
  <si>
    <t>Rebisco/ (10piecesx33grams)</t>
  </si>
  <si>
    <t>Rebisco Crackers</t>
  </si>
  <si>
    <t>Rebisco Crackers - Chocolate</t>
  </si>
  <si>
    <t>Rebisco Pastillas</t>
  </si>
  <si>
    <t>red bell pepper</t>
  </si>
  <si>
    <t>Red Cane Vinegar</t>
  </si>
  <si>
    <t>bottle/490ml</t>
  </si>
  <si>
    <t>Red Pimiento</t>
  </si>
  <si>
    <t>Capri/can/185grams</t>
  </si>
  <si>
    <t>Red Rice</t>
  </si>
  <si>
    <t>MBN</t>
  </si>
  <si>
    <t>Red Wine</t>
  </si>
  <si>
    <t>Carlo Rossi</t>
  </si>
  <si>
    <t>Carlo Rossi/bottle/1000ml</t>
  </si>
  <si>
    <t>Regent</t>
  </si>
  <si>
    <t>Rice</t>
  </si>
  <si>
    <t>Golden Cup/sack/50kg</t>
  </si>
  <si>
    <t>rice</t>
  </si>
  <si>
    <t>malagkit/rice/</t>
  </si>
  <si>
    <t>Premium/sack/25kg</t>
  </si>
  <si>
    <t>Sinandomeng/sack25kg</t>
  </si>
  <si>
    <t>sinandoming/25kg/sack</t>
  </si>
  <si>
    <t>super alsa/25kg/sack</t>
  </si>
  <si>
    <t>Super Alsa/sack/25kg</t>
  </si>
  <si>
    <t xml:space="preserve">Rice </t>
  </si>
  <si>
    <t>Orchids</t>
  </si>
  <si>
    <t>Rice 25 kg/sacks</t>
  </si>
  <si>
    <t>sacks</t>
  </si>
  <si>
    <t>Rice Vinegar</t>
  </si>
  <si>
    <t>marukan/355ml</t>
  </si>
  <si>
    <t>Rice Wrapper - Large</t>
  </si>
  <si>
    <t>bundle/1000pieces</t>
  </si>
  <si>
    <t>RICE WRPPER</t>
  </si>
  <si>
    <t>RICE/25 KLS PER SOCK</t>
  </si>
  <si>
    <t>EDWARD EDIT</t>
  </si>
  <si>
    <t>Richeese Cheese Wafer</t>
  </si>
  <si>
    <t>box (60piecesx48grams)</t>
  </si>
  <si>
    <t>Rinbee</t>
  </si>
  <si>
    <t>Rinbee Cheese Sticks</t>
  </si>
  <si>
    <t>Rite &amp; Lite Cucumber</t>
  </si>
  <si>
    <t xml:space="preserve">Rite n Lite </t>
  </si>
  <si>
    <t>case (24piecesx250ml)</t>
  </si>
  <si>
    <t>Rite &amp; Lite Lemon</t>
  </si>
  <si>
    <t>Rite &amp; Lite Rootbeer</t>
  </si>
  <si>
    <t>Rite n Lite Cucumber</t>
  </si>
  <si>
    <t>Rite n Lite</t>
  </si>
  <si>
    <t>Rite n Lite Lemon and Lime</t>
  </si>
  <si>
    <t>RO10</t>
  </si>
  <si>
    <t>RO16</t>
  </si>
  <si>
    <t>Roasted Sesame Dressing</t>
  </si>
  <si>
    <t>Kewpie</t>
  </si>
  <si>
    <t>rocksalt</t>
  </si>
  <si>
    <t>1000gram</t>
  </si>
  <si>
    <t>Rolled Oats</t>
  </si>
  <si>
    <t>packs/500grams</t>
  </si>
  <si>
    <t>Rosemary</t>
  </si>
  <si>
    <t>royal</t>
  </si>
  <si>
    <t>Coca Cola/case(12piecesx 1.75liter)</t>
  </si>
  <si>
    <t>Royal</t>
  </si>
  <si>
    <t>Royal - Can</t>
  </si>
  <si>
    <t>royal mismo</t>
  </si>
  <si>
    <t>coca cola/bottle/250ml</t>
  </si>
  <si>
    <t>Royal mismo</t>
  </si>
  <si>
    <t>Coca Cola/case (24x250ml)</t>
  </si>
  <si>
    <t>Royal Tru Orange -</t>
  </si>
  <si>
    <t>Saba</t>
  </si>
  <si>
    <t>Sage</t>
  </si>
  <si>
    <t xml:space="preserve">Sago </t>
  </si>
  <si>
    <t>Sake</t>
  </si>
  <si>
    <t>salabat</t>
  </si>
  <si>
    <t>ludys/sachet/8gram</t>
  </si>
  <si>
    <t>Salabat</t>
  </si>
  <si>
    <t>Ludys/box (6x12pieces)(8grams)</t>
  </si>
  <si>
    <t>Salami</t>
  </si>
  <si>
    <t>King Sue/packs/250grams</t>
  </si>
  <si>
    <t>Ramjul/ kg</t>
  </si>
  <si>
    <t>Salmon Head</t>
  </si>
  <si>
    <t>Salt</t>
  </si>
  <si>
    <t>Salt - Iodized</t>
  </si>
  <si>
    <t>FIDEL</t>
  </si>
  <si>
    <t>Fidel/packs/1000grams</t>
  </si>
  <si>
    <t>Lasap/packs/500grams</t>
  </si>
  <si>
    <t>Salt - Rock</t>
  </si>
  <si>
    <t>/packs/1000grams</t>
  </si>
  <si>
    <t>Salted Black  Beans</t>
  </si>
  <si>
    <t>Philips</t>
  </si>
  <si>
    <t>Salted Egg</t>
  </si>
  <si>
    <t>salted/beans</t>
  </si>
  <si>
    <t>ram/pouch 100grams</t>
  </si>
  <si>
    <t>San Marino Red</t>
  </si>
  <si>
    <t>San Marino Yellow</t>
  </si>
  <si>
    <t>San Mig Coffee - Original</t>
  </si>
  <si>
    <t>San Mig/packs/7grams</t>
  </si>
  <si>
    <t>San Mig Coffee - Sugar Free</t>
  </si>
  <si>
    <t>San Mig/packs (10piecesx20grams)</t>
  </si>
  <si>
    <t>Sandwich Bag</t>
  </si>
  <si>
    <t>Cheers/box/50pieces</t>
  </si>
  <si>
    <t>sanitary napkin</t>
  </si>
  <si>
    <t>sister/piecesk</t>
  </si>
  <si>
    <t>Sanitary Napkin - Day</t>
  </si>
  <si>
    <t>Sanitary Napkin - Night Max</t>
  </si>
  <si>
    <t>Sanitary Napkin Regular</t>
  </si>
  <si>
    <t xml:space="preserve">Modess </t>
  </si>
  <si>
    <t>Sapsap</t>
  </si>
  <si>
    <t>Sapsqap</t>
  </si>
  <si>
    <t>Sardines</t>
  </si>
  <si>
    <t>Master</t>
  </si>
  <si>
    <t>sardines</t>
  </si>
  <si>
    <t>mega/can/425grams</t>
  </si>
  <si>
    <t>Sardines in Tomato Sauce</t>
  </si>
  <si>
    <t>555/can/425grams</t>
  </si>
  <si>
    <t>Young's Town</t>
  </si>
  <si>
    <t xml:space="preserve">Sardines in Tomato Sauce </t>
  </si>
  <si>
    <t>Masters/can/425grams</t>
  </si>
  <si>
    <t>Sauce Cup - 30ml</t>
  </si>
  <si>
    <t>Calypso/packs by 50s'</t>
  </si>
  <si>
    <t>Sauce cup 1oz</t>
  </si>
  <si>
    <t>Sauce cup 4oz</t>
  </si>
  <si>
    <t>Sayote</t>
  </si>
  <si>
    <t>sayote</t>
  </si>
  <si>
    <t>Scotch brite Pad</t>
  </si>
  <si>
    <t>Scotch Brite</t>
  </si>
  <si>
    <t>Scotch brite w/ Foam</t>
  </si>
  <si>
    <t>Zim</t>
  </si>
  <si>
    <t>Scotchbrite</t>
  </si>
  <si>
    <t>Scotch-Brite</t>
  </si>
  <si>
    <t>Scoth brite with Foam</t>
  </si>
  <si>
    <t>huh?</t>
  </si>
  <si>
    <t>done</t>
  </si>
  <si>
    <t>was qty:6 ttl:99</t>
  </si>
  <si>
    <t>Scothbrite</t>
  </si>
  <si>
    <t>ZIM</t>
  </si>
  <si>
    <t>Scrubbing Pad</t>
  </si>
  <si>
    <t>SCRUBBING PAD</t>
  </si>
  <si>
    <t>SCOTH BRITE</t>
  </si>
  <si>
    <t>SCOTHBRITE</t>
  </si>
  <si>
    <t>Scrubbing Pad 3 in 1</t>
  </si>
  <si>
    <t>Scrubbing pad 3m</t>
  </si>
  <si>
    <t>Scrubbing pad black</t>
  </si>
  <si>
    <t>Seafoods</t>
  </si>
  <si>
    <t>Seasoning Powder</t>
  </si>
  <si>
    <t>Mc Cody/250grams</t>
  </si>
  <si>
    <t>Sesame Dressing</t>
  </si>
  <si>
    <t>Sesame Oil</t>
  </si>
  <si>
    <t>Goodlife/bottle/210ml</t>
  </si>
  <si>
    <t>Lee Kum Lee</t>
  </si>
  <si>
    <t>sesame oil</t>
  </si>
  <si>
    <t>leekum kee/bot/420ml</t>
  </si>
  <si>
    <t>Sesame Seeds</t>
  </si>
  <si>
    <t>Amparos/packs/50grams</t>
  </si>
  <si>
    <t>Sesame seeds</t>
  </si>
  <si>
    <t>Shampoo</t>
  </si>
  <si>
    <t>Sunsilk/13.5ml</t>
  </si>
  <si>
    <t>Shiracha Catsup</t>
  </si>
  <si>
    <t>Jufran/bottle/285ml</t>
  </si>
  <si>
    <t>Shitake Mushroom</t>
  </si>
  <si>
    <t>Sunbest/cam/156grams</t>
  </si>
  <si>
    <t>siaw</t>
  </si>
  <si>
    <t>sili labuo</t>
  </si>
  <si>
    <t>Sili Labuyo</t>
  </si>
  <si>
    <t>Sili Sigang</t>
  </si>
  <si>
    <t>sili sigang</t>
  </si>
  <si>
    <t>Single division box paper</t>
  </si>
  <si>
    <t>Sinigang Mix</t>
  </si>
  <si>
    <t>Sinigang Mix Original</t>
  </si>
  <si>
    <t>Knorr/sachet/44grams</t>
  </si>
  <si>
    <t>Maggi/sachet/25grams</t>
  </si>
  <si>
    <t>Sinigang Mix sa Bayabas</t>
  </si>
  <si>
    <t>Mama Sita's</t>
  </si>
  <si>
    <t>Sinigang Mix sa Gabi</t>
  </si>
  <si>
    <t>Sinigang Mix sa Sampalok</t>
  </si>
  <si>
    <t>sinigang mix sampalok</t>
  </si>
  <si>
    <t>knorr/44grams/pieces</t>
  </si>
  <si>
    <t>Sinigang sa Sampalok</t>
  </si>
  <si>
    <t>Siomai</t>
  </si>
  <si>
    <t>Bayani/kg</t>
  </si>
  <si>
    <t>Sitaw</t>
  </si>
  <si>
    <t>Skinless Longganisa</t>
  </si>
  <si>
    <t>Gerabelle/packs/360grams</t>
  </si>
  <si>
    <t>Sky Flakes</t>
  </si>
  <si>
    <t>M.Y.C</t>
  </si>
  <si>
    <t>Skyflakes</t>
  </si>
  <si>
    <t>Skyflakes Cracker</t>
  </si>
  <si>
    <t>M.Y San/ packs (10piecesx25grams)</t>
  </si>
  <si>
    <t>M.Y San/packs (24piecesx25grams)</t>
  </si>
  <si>
    <t>M.Y San/tub (900grams)</t>
  </si>
  <si>
    <t>Skyflakes Cracker - Sweet Butter</t>
  </si>
  <si>
    <t>Skyflakes Crackers</t>
  </si>
  <si>
    <t>Skyflakes Crackers - Condensada</t>
  </si>
  <si>
    <t>Sliced Cheese</t>
  </si>
  <si>
    <t>Danes/packs/105grams</t>
  </si>
  <si>
    <t>Danes/packs/250grams</t>
  </si>
  <si>
    <t>Eden/packs/100grams</t>
  </si>
  <si>
    <t>Snacku</t>
  </si>
  <si>
    <t>Regent/bundle (50piecesx60grams)</t>
  </si>
  <si>
    <t>Snaku</t>
  </si>
  <si>
    <t>Socks</t>
  </si>
  <si>
    <t>pair</t>
  </si>
  <si>
    <t>Sotanghon</t>
  </si>
  <si>
    <t>Goodlife/packs/500grams</t>
  </si>
  <si>
    <t>Sapporo</t>
  </si>
  <si>
    <t>Sapporo/packs/1000grams</t>
  </si>
  <si>
    <t>Soup Chicken &amp; Corn</t>
  </si>
  <si>
    <t>Soup Crab and Corn Soup</t>
  </si>
  <si>
    <t>Soup Cream of Mushroom</t>
  </si>
  <si>
    <t>Soup Nido Oriental</t>
  </si>
  <si>
    <t>sourcream</t>
  </si>
  <si>
    <t>piecesk/</t>
  </si>
  <si>
    <t>Soy Sauce</t>
  </si>
  <si>
    <t>Datu Puti</t>
  </si>
  <si>
    <t>Kikkoman/bottle/1000ml</t>
  </si>
  <si>
    <t>Kings/gallons/3500ml</t>
  </si>
  <si>
    <t>Soy sauce</t>
  </si>
  <si>
    <t>PACK/200grams</t>
  </si>
  <si>
    <t>soy sauce</t>
  </si>
  <si>
    <t>ticman/gallons/3500</t>
  </si>
  <si>
    <t xml:space="preserve">soy sauce </t>
  </si>
  <si>
    <t>kikoman/bot/1000ml</t>
  </si>
  <si>
    <t>Soy Sause Premuim</t>
  </si>
  <si>
    <t>Kikkoman/bottle/500ml</t>
  </si>
  <si>
    <t>Spagehtti Box</t>
  </si>
  <si>
    <t>spaghetti</t>
  </si>
  <si>
    <t>ideal/900gram/packs</t>
  </si>
  <si>
    <t>Spaghetti</t>
  </si>
  <si>
    <t>Ideal/packs/800grams</t>
  </si>
  <si>
    <t>SunMac/packs/800grams</t>
  </si>
  <si>
    <t>Sunmac/packs/1000grams</t>
  </si>
  <si>
    <t>Sunmac/packs/800grams</t>
  </si>
  <si>
    <t xml:space="preserve">Spaghetti </t>
  </si>
  <si>
    <t>Sunshine/packs/800grams</t>
  </si>
  <si>
    <t>Spaghetti box</t>
  </si>
  <si>
    <t>Spaghetti Noodles with Sauce</t>
  </si>
  <si>
    <t>Spaghetti Pasta</t>
  </si>
  <si>
    <t>Sunmac</t>
  </si>
  <si>
    <t>Spaghetti Sauce - Filipino Style</t>
  </si>
  <si>
    <t>Del Monte/packs/900grams</t>
  </si>
  <si>
    <t>Spaghetti Sauce Sweet Style</t>
  </si>
  <si>
    <t>Spam 25% less sodium</t>
  </si>
  <si>
    <t>Hormel</t>
  </si>
  <si>
    <t>Spam Lite</t>
  </si>
  <si>
    <t>Hormel/can/340grams</t>
  </si>
  <si>
    <t>SPANISH PAPRIKA</t>
  </si>
  <si>
    <t>Spanish Paprika Singles</t>
  </si>
  <si>
    <t>Spicy Bulalo</t>
  </si>
  <si>
    <t>Spicy Seafood Curls</t>
  </si>
  <si>
    <t>Spicy Seafood Prawn Cracker</t>
  </si>
  <si>
    <t>Spiral Noodles</t>
  </si>
  <si>
    <t>Sponge</t>
  </si>
  <si>
    <t>sponge w/ foam</t>
  </si>
  <si>
    <t>scothbrite</t>
  </si>
  <si>
    <t>sponge w/ pad/srub</t>
  </si>
  <si>
    <t xml:space="preserve">scothbrite </t>
  </si>
  <si>
    <t>Sponge with Scrub</t>
  </si>
  <si>
    <t>Spread</t>
  </si>
  <si>
    <t>Springroll Wrapper</t>
  </si>
  <si>
    <t>Fat and Thin</t>
  </si>
  <si>
    <t>Sprite</t>
  </si>
  <si>
    <t>Sprite - Can</t>
  </si>
  <si>
    <t>Coca Cola/case (24pieces x320ml)</t>
  </si>
  <si>
    <t>Coca Cola/case (24pieces x330ml)</t>
  </si>
  <si>
    <t>Squid Balls</t>
  </si>
  <si>
    <t>Shanghai</t>
  </si>
  <si>
    <t xml:space="preserve">Squidball </t>
  </si>
  <si>
    <t>Stainless Steel</t>
  </si>
  <si>
    <t>Star Anise</t>
  </si>
  <si>
    <t>star annise</t>
  </si>
  <si>
    <t>packs/1000gram</t>
  </si>
  <si>
    <t>Star Margarine</t>
  </si>
  <si>
    <t>Magnolia</t>
  </si>
  <si>
    <t>STEAK ASAUSE</t>
  </si>
  <si>
    <t>A1</t>
  </si>
  <si>
    <t>Still Mineral Water 1liter</t>
  </si>
  <si>
    <t>Sting</t>
  </si>
  <si>
    <t>Stirrer</t>
  </si>
  <si>
    <t>Strawberry</t>
  </si>
  <si>
    <t>Sunbest/can/595grams</t>
  </si>
  <si>
    <t xml:space="preserve">Strawberry </t>
  </si>
  <si>
    <t>Strawberry Drink RTD</t>
  </si>
  <si>
    <t>Nutriboost/box / 200Ml</t>
  </si>
  <si>
    <t>Strawberry Jam</t>
  </si>
  <si>
    <t>strippler</t>
  </si>
  <si>
    <t>durabrite</t>
  </si>
  <si>
    <t>Suga r- Refined</t>
  </si>
  <si>
    <t>Hermano/packs/1000grams</t>
  </si>
  <si>
    <t>Sugar</t>
  </si>
  <si>
    <t>Equal/box (50piecesx1gram)</t>
  </si>
  <si>
    <t>Splenda/box(50piecesx1.75grams)</t>
  </si>
  <si>
    <t>Sugar - Brown</t>
  </si>
  <si>
    <t>Sugar - Brown Sachet</t>
  </si>
  <si>
    <t>My Everyday/sachet/5grams</t>
  </si>
  <si>
    <t>Sugar - Intense</t>
  </si>
  <si>
    <t>Injoy/packs/200grams</t>
  </si>
  <si>
    <t>Sugar - Washed</t>
  </si>
  <si>
    <t>Sugar - White</t>
  </si>
  <si>
    <t>Golden Harvest/sachet/5grams</t>
  </si>
  <si>
    <t>Sugar - White Premuim</t>
  </si>
  <si>
    <t>Sugar -White</t>
  </si>
  <si>
    <t>Sugar Brown</t>
  </si>
  <si>
    <t>sugar brown</t>
  </si>
  <si>
    <t>hermano/piecesk/kg</t>
  </si>
  <si>
    <t>SUGAR SACHET</t>
  </si>
  <si>
    <t>DEPOT</t>
  </si>
  <si>
    <t>sugar sachet</t>
  </si>
  <si>
    <t>sachet/1grams</t>
  </si>
  <si>
    <t>sugar wash</t>
  </si>
  <si>
    <t>hermano/packs/kg</t>
  </si>
  <si>
    <t>Sugar Washed</t>
  </si>
  <si>
    <t>SUGAR WHITE</t>
  </si>
  <si>
    <t>Sugar White</t>
  </si>
  <si>
    <t>sugar white</t>
  </si>
  <si>
    <t>Sugar-Brown</t>
  </si>
  <si>
    <t>Sugar-White</t>
  </si>
  <si>
    <t>Hermano/packs/500grams</t>
  </si>
  <si>
    <t>SUPOT #1</t>
  </si>
  <si>
    <t>SUPOT#4</t>
  </si>
  <si>
    <t>Sweet Chilli Sauce</t>
  </si>
  <si>
    <t>UFC/bottle/340grams</t>
  </si>
  <si>
    <t>Sweet Corn</t>
  </si>
  <si>
    <t>Regent/bundle (25piecesx60grams)</t>
  </si>
  <si>
    <t>Sweet Ham</t>
  </si>
  <si>
    <t>vida</t>
  </si>
  <si>
    <t>table napkin</t>
  </si>
  <si>
    <t>everyday/packs by 1000</t>
  </si>
  <si>
    <t>Table napkin</t>
  </si>
  <si>
    <t>Jade</t>
  </si>
  <si>
    <t>Table Napkin - Pre Cut</t>
  </si>
  <si>
    <t>Everyday/packs by 1000s'</t>
  </si>
  <si>
    <t>Taco seasoning</t>
  </si>
  <si>
    <t>mccormick/40grams</t>
  </si>
  <si>
    <t>Talong</t>
  </si>
  <si>
    <t>talong</t>
  </si>
  <si>
    <t>Tambakol</t>
  </si>
  <si>
    <t>Tanglad</t>
  </si>
  <si>
    <t>TANGLAD</t>
  </si>
  <si>
    <t>tanglad</t>
  </si>
  <si>
    <t>Tanigue</t>
  </si>
  <si>
    <t>Tarragon</t>
  </si>
  <si>
    <t>Tater</t>
  </si>
  <si>
    <t>Tater Chips</t>
  </si>
  <si>
    <t>tater thins crackers</t>
  </si>
  <si>
    <t>oishi/box/75gram</t>
  </si>
  <si>
    <t>Tater Thins Cucumber Snacks</t>
  </si>
  <si>
    <t>Oishi/bundle (30x75grams)</t>
  </si>
  <si>
    <t>Tattoos</t>
  </si>
  <si>
    <t xml:space="preserve">Tattos </t>
  </si>
  <si>
    <t>Tawilis</t>
  </si>
  <si>
    <t>Tempura</t>
  </si>
  <si>
    <t>Regent/box (25piecesx100grams)</t>
  </si>
  <si>
    <t>Tempura Batter mix</t>
  </si>
  <si>
    <t>Showa/box/700grams</t>
  </si>
  <si>
    <t>Tenga Daga</t>
  </si>
  <si>
    <t>EDWARd</t>
  </si>
  <si>
    <t>Teriyaki Sauce</t>
  </si>
  <si>
    <t>Three division box paper</t>
  </si>
  <si>
    <t>THYME</t>
  </si>
  <si>
    <t>Thyme</t>
  </si>
  <si>
    <t>Thyme Leaves</t>
  </si>
  <si>
    <t>Tiger</t>
  </si>
  <si>
    <t>Tilapia</t>
  </si>
  <si>
    <t>tilapya</t>
  </si>
  <si>
    <t>Tinapa</t>
  </si>
  <si>
    <t>Tinapa Powder</t>
  </si>
  <si>
    <t>tingang daga</t>
  </si>
  <si>
    <t>1000/packs</t>
  </si>
  <si>
    <t>Tissue</t>
  </si>
  <si>
    <t>counter tissue/edward/bundle</t>
  </si>
  <si>
    <t>Femme</t>
  </si>
  <si>
    <t>1`</t>
  </si>
  <si>
    <t>Harmony</t>
  </si>
  <si>
    <t xml:space="preserve">Tissue </t>
  </si>
  <si>
    <t>FEMME</t>
  </si>
  <si>
    <t>Tissue - Pre-cut</t>
  </si>
  <si>
    <t>Jade /packs/1000s'</t>
  </si>
  <si>
    <t>Tissue - Quarterly Fold</t>
  </si>
  <si>
    <t>Tissue Pre-cut</t>
  </si>
  <si>
    <t>Tofu</t>
  </si>
  <si>
    <t>Kem Kang/packs/500grams</t>
  </si>
  <si>
    <t>togarashi</t>
  </si>
  <si>
    <t>S/B/packs</t>
  </si>
  <si>
    <t>togue</t>
  </si>
  <si>
    <t>Togue</t>
  </si>
  <si>
    <t>Tokwa</t>
  </si>
  <si>
    <t>Tomato</t>
  </si>
  <si>
    <t>tomato ketchup</t>
  </si>
  <si>
    <t>ufc/PACK/12/ 25g</t>
  </si>
  <si>
    <t>Tomato Paste</t>
  </si>
  <si>
    <t>Del monte</t>
  </si>
  <si>
    <t>Del Monte/sachet/150grams</t>
  </si>
  <si>
    <t>Del Monte/sachet/70grams</t>
  </si>
  <si>
    <t>ram</t>
  </si>
  <si>
    <t>Tomato Sauce</t>
  </si>
  <si>
    <t>Tomato sauce</t>
  </si>
  <si>
    <t>Tomato Sauce - Filipino Style</t>
  </si>
  <si>
    <t>Tomato Sauce - Original Style</t>
  </si>
  <si>
    <t>tomatosauce</t>
  </si>
  <si>
    <t>Tomi</t>
  </si>
  <si>
    <t>Tomi Sweet Corn</t>
  </si>
  <si>
    <t>Stateline/box (50piecesx110grams)</t>
  </si>
  <si>
    <t>tonkatsu</t>
  </si>
  <si>
    <t>bulldog/bot</t>
  </si>
  <si>
    <t>Tonkatsu Sauce</t>
  </si>
  <si>
    <t>toothbrass</t>
  </si>
  <si>
    <t>colgate/66gram</t>
  </si>
  <si>
    <t>Toothbrush</t>
  </si>
  <si>
    <t>Colgate</t>
  </si>
  <si>
    <t xml:space="preserve"> Colgate</t>
  </si>
  <si>
    <t>colgate</t>
  </si>
  <si>
    <t>Colgate/classic/adult</t>
  </si>
  <si>
    <t>Toothpaste</t>
  </si>
  <si>
    <t>Close-up</t>
  </si>
  <si>
    <t>Close-Up/twinpacks/20g</t>
  </si>
  <si>
    <t>Unique/tube/150ml</t>
  </si>
  <si>
    <t>toothpaste</t>
  </si>
  <si>
    <t>unique/tube/50ml</t>
  </si>
  <si>
    <t>Toothpick</t>
  </si>
  <si>
    <t>Uncle john</t>
  </si>
  <si>
    <t>Tops</t>
  </si>
  <si>
    <t>Suncrest Food/packs (10piecesx34grams)</t>
  </si>
  <si>
    <t>Tortilla</t>
  </si>
  <si>
    <t>SNB/packs/500G</t>
  </si>
  <si>
    <t>Tortillos - BBQ</t>
  </si>
  <si>
    <t>Granny Goose/box(50piecesx100grams)</t>
  </si>
  <si>
    <t>tortillos cheese</t>
  </si>
  <si>
    <t>granny goose/50pieces/bx/72g</t>
  </si>
  <si>
    <t>Trash Bag</t>
  </si>
  <si>
    <t>trash bag</t>
  </si>
  <si>
    <t>Trash Bag Black</t>
  </si>
  <si>
    <t>my Every day</t>
  </si>
  <si>
    <t>Superb/rollx10pieces/XXL</t>
  </si>
  <si>
    <t>Trash Bag White</t>
  </si>
  <si>
    <t>Wow/bundle/10rollx20pieces/(20x30)</t>
  </si>
  <si>
    <t>Trash Bag White -XL</t>
  </si>
  <si>
    <t>My Everyday/rollx10pieces</t>
  </si>
  <si>
    <t>Trash Bag xl-White</t>
  </si>
  <si>
    <t>Trash Bag xxl-Black</t>
  </si>
  <si>
    <t>Trash Bag xxl-White</t>
  </si>
  <si>
    <t>Trashbag Black</t>
  </si>
  <si>
    <t>trashbag roll</t>
  </si>
  <si>
    <t>roll/xxl</t>
  </si>
  <si>
    <t>Tuna</t>
  </si>
  <si>
    <t>9slice/kg</t>
  </si>
  <si>
    <t>Tuna Adobo</t>
  </si>
  <si>
    <t>Tuna Afritada</t>
  </si>
  <si>
    <t>Tuna Caldereta</t>
  </si>
  <si>
    <t>Tuna Flakes in  Oil</t>
  </si>
  <si>
    <t>Century/Tuna</t>
  </si>
  <si>
    <t>Tuna Flakes in oil</t>
  </si>
  <si>
    <t>Century</t>
  </si>
  <si>
    <t>tuna flakes in oil</t>
  </si>
  <si>
    <t>century/tuna in can/420</t>
  </si>
  <si>
    <t>Tuna Flakes in Oil</t>
  </si>
  <si>
    <t>Century/can/420grams</t>
  </si>
  <si>
    <t>Century/can/425grams</t>
  </si>
  <si>
    <t>Tuna Hot &amp; Spicy</t>
  </si>
  <si>
    <t>Tuna Loin</t>
  </si>
  <si>
    <t>TURMERIC</t>
  </si>
  <si>
    <t>Turmeric Powder</t>
  </si>
  <si>
    <t>Twinning Tea</t>
  </si>
  <si>
    <t>English Bfast</t>
  </si>
  <si>
    <t xml:space="preserve">Twinning Tea </t>
  </si>
  <si>
    <t>Peppermint</t>
  </si>
  <si>
    <t>Two division box paper</t>
  </si>
  <si>
    <t>Ube Flavor</t>
  </si>
  <si>
    <t>Flavorade/bottle/500grams</t>
  </si>
  <si>
    <t>Ulam Burger Patties</t>
  </si>
  <si>
    <t>CDO/canister/228grams</t>
  </si>
  <si>
    <t>Upo</t>
  </si>
  <si>
    <t>upo</t>
  </si>
  <si>
    <t>Valmer Choco Sandwich Biscuit</t>
  </si>
  <si>
    <t>packs (10piecesx36grams)</t>
  </si>
  <si>
    <t>vanilla flavor</t>
  </si>
  <si>
    <t>botltled</t>
  </si>
  <si>
    <t>Vanilla Flavor</t>
  </si>
  <si>
    <t>Green leaves</t>
  </si>
  <si>
    <t>Mr Brown/bottle/350ml</t>
  </si>
  <si>
    <t>Orion/bottle/375ml</t>
  </si>
  <si>
    <t>vienna saugage</t>
  </si>
  <si>
    <t>argentina</t>
  </si>
  <si>
    <t>Vienna Sausage</t>
  </si>
  <si>
    <t>Argentina/can/260grams/155drained weight</t>
  </si>
  <si>
    <t>Purefoods/can/130grams</t>
  </si>
  <si>
    <t>Vinegar</t>
  </si>
  <si>
    <t>Datu Puti/gallons/1000ml</t>
  </si>
  <si>
    <t>Silver swan/gallons/1000ml</t>
  </si>
  <si>
    <t>vinegar</t>
  </si>
  <si>
    <t>Vista Coconut Powder</t>
  </si>
  <si>
    <t>Wafello Coconut Crème</t>
  </si>
  <si>
    <t>box (48gramsx60)</t>
  </si>
  <si>
    <t>Wafer Double Chocolate</t>
  </si>
  <si>
    <t>Nissin/box (60piecesx55grams)</t>
  </si>
  <si>
    <t>Wafertime</t>
  </si>
  <si>
    <t>Rebisco (10piecesxgrams)</t>
  </si>
  <si>
    <t>Wakame</t>
  </si>
  <si>
    <t>wakame big</t>
  </si>
  <si>
    <t>wakamesmall</t>
  </si>
  <si>
    <t>200/piecesk</t>
  </si>
  <si>
    <t>Walnuts</t>
  </si>
  <si>
    <t>Crown Food/Pack/150grams</t>
  </si>
  <si>
    <t>Water Chestnut</t>
  </si>
  <si>
    <t>Sunbest/can/304grams</t>
  </si>
  <si>
    <t>Wax</t>
  </si>
  <si>
    <t>Easy Heat</t>
  </si>
  <si>
    <t>White Bread</t>
  </si>
  <si>
    <t>Gardenia/600grams</t>
  </si>
  <si>
    <t>loaves</t>
  </si>
  <si>
    <t>WHITE JUMBO P.BAG</t>
  </si>
  <si>
    <t>White Sugar</t>
  </si>
  <si>
    <t>Whole Corn Kernel</t>
  </si>
  <si>
    <t>Whole Kernel Corn</t>
  </si>
  <si>
    <t>Whole Mushroom</t>
  </si>
  <si>
    <t>Whole Young Corn</t>
  </si>
  <si>
    <t>Mega Prime</t>
  </si>
  <si>
    <t>Whoopie Marshmallow Cake - Strawberry</t>
  </si>
  <si>
    <t>Suncrest Food/packs(10piecesx32grams)</t>
  </si>
  <si>
    <t>whote beans</t>
  </si>
  <si>
    <t>200/packs</t>
  </si>
  <si>
    <t>WONDER MAYO</t>
  </si>
  <si>
    <t>BESTFOODS</t>
  </si>
  <si>
    <t>Wooden Fork</t>
  </si>
  <si>
    <t>Biopacks/packs by 25s'</t>
  </si>
  <si>
    <t>wooden fork</t>
  </si>
  <si>
    <t>by 25pieces/packs</t>
  </si>
  <si>
    <t>WOODEN FORK</t>
  </si>
  <si>
    <t>Versa/packs by 25s'</t>
  </si>
  <si>
    <t>Wooden Fruitfork</t>
  </si>
  <si>
    <t>Wooden Knife</t>
  </si>
  <si>
    <t>wooden spoon</t>
  </si>
  <si>
    <t>WOODEN SPOON</t>
  </si>
  <si>
    <t>Wooden Spoon</t>
  </si>
  <si>
    <t>wooden spork</t>
  </si>
  <si>
    <t>Wooden Stirrer</t>
  </si>
  <si>
    <t>Mr Bamboo/packs by 100's</t>
  </si>
  <si>
    <t>Worcestireshire Sauce</t>
  </si>
  <si>
    <t>Lea &amp; Perrins/bottle/150grams</t>
  </si>
  <si>
    <t>Lea &amp; Perrins/bottle/290grams</t>
  </si>
  <si>
    <t>Lea &amp; Perrins/bottle/340grams</t>
  </si>
  <si>
    <t>worcestireshire sauce</t>
  </si>
  <si>
    <t>lea perrins/bot/270ml</t>
  </si>
  <si>
    <t>Yakult</t>
  </si>
  <si>
    <t>yakult</t>
  </si>
  <si>
    <t>Yellow Label Tea</t>
  </si>
  <si>
    <t>Lipton/box (100x2grams)</t>
  </si>
  <si>
    <t>Lipton/box (15x2grams)</t>
  </si>
  <si>
    <t>Yellow Watermelon</t>
  </si>
  <si>
    <t>Yellowfin</t>
  </si>
  <si>
    <t>Yema</t>
  </si>
  <si>
    <t>Young Corn</t>
  </si>
  <si>
    <t>Young Corn Cuts</t>
  </si>
  <si>
    <t>Zesto Big Apple</t>
  </si>
  <si>
    <t>Zesto</t>
  </si>
  <si>
    <t>Zesto Big Orange</t>
  </si>
  <si>
    <t>Zesto Big PineApple</t>
  </si>
  <si>
    <t>BIg Time</t>
  </si>
  <si>
    <t>Summit Still/Box(12x330ml)</t>
  </si>
  <si>
    <t>Pepsi (12x290ml)</t>
  </si>
  <si>
    <t>delmonte in can/24/220ml</t>
  </si>
  <si>
    <t>Coca-Cola/case (24x250ml)</t>
  </si>
  <si>
    <t>birchtree/sachet/33grams/</t>
  </si>
  <si>
    <t>greattaste /1.8grams</t>
  </si>
  <si>
    <t>Great Tastepacks (piecesx1.8grams)</t>
  </si>
  <si>
    <t>sachet/40grams</t>
  </si>
  <si>
    <t>sachet/24gram</t>
  </si>
  <si>
    <t>ludy/sachet/8gram</t>
  </si>
  <si>
    <t>sanmig/20gram</t>
  </si>
  <si>
    <t>todays836/422gram/drain</t>
  </si>
  <si>
    <t>jolly540gram</t>
  </si>
  <si>
    <t>unipacks/425gram</t>
  </si>
  <si>
    <t>Unipak</t>
  </si>
  <si>
    <t>delmonta in can</t>
  </si>
  <si>
    <t>delmonte/137gram</t>
  </si>
  <si>
    <t>mega in can/425grams</t>
  </si>
  <si>
    <t>century tuna in can/420</t>
  </si>
  <si>
    <t>ufc feista/pouch/1.8</t>
  </si>
  <si>
    <t>delmonte/900gram</t>
  </si>
  <si>
    <t>mangtomas</t>
  </si>
  <si>
    <t>knoor/44grams/piecesk</t>
  </si>
  <si>
    <t>kikoman bot/1000ml</t>
  </si>
  <si>
    <t>superQ/piecesk/1000</t>
  </si>
  <si>
    <t>Sun Mac/packs/800grams</t>
  </si>
  <si>
    <t>cogate/66gram</t>
  </si>
  <si>
    <t>cogate</t>
  </si>
  <si>
    <t>Close up</t>
  </si>
  <si>
    <t>froozen/1 kg</t>
  </si>
  <si>
    <t>cream o 30grams</t>
  </si>
  <si>
    <t>10pieces/packs/37grams</t>
  </si>
  <si>
    <t>Liption</t>
  </si>
  <si>
    <t>Unipacks</t>
  </si>
  <si>
    <t>bestfood wonder</t>
  </si>
  <si>
    <t>Charmee drynet/piecesk/8pieces</t>
  </si>
  <si>
    <t>MC.CORMICK</t>
  </si>
  <si>
    <t>Coca-Cola (case 24piecesx 320ml)</t>
  </si>
  <si>
    <t>Coca-Cola/case (24pieces x320ml)</t>
  </si>
  <si>
    <t>Coca-Cola/case (24pieces x330ml)</t>
  </si>
  <si>
    <t>my everydaypacks by 25s'</t>
  </si>
  <si>
    <t>Jack &amp; Jill/box/ (80piecesx 38grams)</t>
  </si>
  <si>
    <t>Oishi (piecesx150grams)</t>
  </si>
  <si>
    <t>coca cola(6x180 ml)</t>
  </si>
  <si>
    <t>LADYS CHOICE</t>
  </si>
  <si>
    <t>JACK EN JILL</t>
  </si>
  <si>
    <t xml:space="preserve">My Everyday paper cups </t>
  </si>
  <si>
    <t>Kopikopacks (20piecesx/25grams)</t>
  </si>
  <si>
    <t>Century Tuna</t>
  </si>
  <si>
    <t>Uncle jhon</t>
  </si>
  <si>
    <t>case (24x500ml)</t>
  </si>
  <si>
    <t>Oishibox(piecesx90grams)</t>
  </si>
  <si>
    <t>Rc Cola (12 x 237 )</t>
  </si>
  <si>
    <t>Rebisco (10piecesx33grams)</t>
  </si>
  <si>
    <t>ANNEX A</t>
  </si>
  <si>
    <t>ADDRESS</t>
  </si>
  <si>
    <t>CODE</t>
  </si>
  <si>
    <t>(In weight or volume)</t>
  </si>
  <si>
    <t>(Note 2)</t>
  </si>
  <si>
    <t>e.g., kilos, grams, liters, etc.)</t>
  </si>
  <si>
    <t>SAMPLE</t>
  </si>
  <si>
    <t>All Purpose Ceam</t>
  </si>
  <si>
    <t>Willington/pack/1000grams</t>
  </si>
  <si>
    <t>kilograms</t>
  </si>
  <si>
    <t>Penguin/pack/1000grams</t>
  </si>
  <si>
    <t>Yan-Yans/pack/1000grams</t>
  </si>
  <si>
    <t>Krispers 1000 grams/pack</t>
  </si>
  <si>
    <t>Hermano/pack/1000grams</t>
  </si>
  <si>
    <t>Hermano/pack/500grams</t>
  </si>
  <si>
    <t>ZEST-O Big 250/box(10pcsx250ml)</t>
  </si>
  <si>
    <t>Coca-Cola (case 24pcsx 320ml)</t>
  </si>
  <si>
    <t>Del Monte/case (24pcsx220ml)</t>
  </si>
  <si>
    <t>case (24pcsx250ml)</t>
  </si>
  <si>
    <t>Lipton/box (pcsx1.5grams)</t>
  </si>
  <si>
    <t>Quaker/pack (6x33grams)</t>
  </si>
  <si>
    <t>Equal/box (50pcsx1gram)</t>
  </si>
  <si>
    <t>Ram/can/225 grams/drained weight 113/grams</t>
  </si>
  <si>
    <t>Mushroom Pieces &amp; Stem</t>
  </si>
  <si>
    <t>Frozen/box(kilos)</t>
  </si>
  <si>
    <t>Shanghai/pack/1000grams</t>
  </si>
  <si>
    <t>Holiday/pack/1000grams</t>
  </si>
  <si>
    <t>Purefoods/pack/1000grams</t>
  </si>
  <si>
    <t xml:space="preserve">grams </t>
  </si>
  <si>
    <t>pack/1000g</t>
  </si>
  <si>
    <t>g</t>
  </si>
  <si>
    <t>Joshua/pack/000grams</t>
  </si>
  <si>
    <t>Vida/pack/250grams</t>
  </si>
  <si>
    <t>Best Foods/gallon/3500ml</t>
  </si>
  <si>
    <t>I-Spice/pack/1000grams</t>
  </si>
  <si>
    <t>Ticman/gallon/3500ml</t>
  </si>
  <si>
    <t>Vista/pack (24pcsx50grams)</t>
  </si>
  <si>
    <t>gallon</t>
  </si>
  <si>
    <t>/pack/1000grams</t>
  </si>
  <si>
    <t>7pcs/kl</t>
  </si>
  <si>
    <t>Indicate ave weight/piece</t>
  </si>
  <si>
    <t>Super Q/pack/500grams</t>
  </si>
  <si>
    <t>pack/800grams</t>
  </si>
  <si>
    <t>Ideal/pack/5000grams</t>
  </si>
  <si>
    <t>Sapporo/pack/1000grams</t>
  </si>
  <si>
    <t>Sunmac/pack/800grams</t>
  </si>
  <si>
    <t>My Everyday/pack/12s'</t>
  </si>
  <si>
    <t>gillette/piece</t>
  </si>
  <si>
    <t>Uncle John/pack/100pcs</t>
  </si>
  <si>
    <t>pack by 100's</t>
  </si>
  <si>
    <t>Versa/pack by 25s'</t>
  </si>
  <si>
    <t>Frozen/box(20kilo)</t>
  </si>
  <si>
    <t>/pack/1kilos</t>
  </si>
  <si>
    <t>Sinandomeng/sack25kilos</t>
  </si>
  <si>
    <t>M.Y San/pack (210grams)</t>
  </si>
  <si>
    <t>Jack n Jill/box (50pcsx78grams)</t>
  </si>
  <si>
    <t>M.Y San/ pack (10pcsx25grams)</t>
  </si>
  <si>
    <t>pack (1x100piece)</t>
  </si>
  <si>
    <t>SJX/kilo</t>
  </si>
  <si>
    <t>Mc Cody/pack/kilo</t>
  </si>
  <si>
    <t>Bayani/kilo</t>
  </si>
  <si>
    <t>Ramjul/ kilo</t>
  </si>
  <si>
    <t>Bossing/kilo</t>
  </si>
  <si>
    <t>MJB/Carnebal/1kilo</t>
  </si>
  <si>
    <t>pack/50pcs</t>
  </si>
  <si>
    <t>SNB/pack/500G</t>
  </si>
  <si>
    <t>Charmee/pck/8+1pcs</t>
  </si>
  <si>
    <t>Charmee drynet/pck/8pcs</t>
  </si>
  <si>
    <t>Charmee/pck/20s</t>
  </si>
  <si>
    <t>DW g</t>
  </si>
  <si>
    <t>pc</t>
  </si>
  <si>
    <t>pcs</t>
  </si>
  <si>
    <t>Bio pack division box</t>
  </si>
  <si>
    <t>Disposable Kraft Chicken popcorn cups</t>
  </si>
  <si>
    <t>Martys Cracklin</t>
  </si>
  <si>
    <t>Crackling</t>
  </si>
  <si>
    <t>kgs</t>
  </si>
  <si>
    <t>As of December 31, 2023</t>
  </si>
  <si>
    <t>pack</t>
  </si>
  <si>
    <t>roll</t>
  </si>
  <si>
    <t>Rice 25 kilos/sacks</t>
  </si>
  <si>
    <t>Cracklings</t>
  </si>
  <si>
    <t>galon</t>
  </si>
  <si>
    <t>Nestle/tetrapack/250ml</t>
  </si>
  <si>
    <t>Ricoa/pack/70grams</t>
  </si>
  <si>
    <t>Arawan/pack/500grams</t>
  </si>
  <si>
    <t>Nescafe/pack (48pcsx1.9grams)</t>
  </si>
  <si>
    <t>piece</t>
  </si>
  <si>
    <t>Nescafe/pack (30pcsx26grams)</t>
  </si>
  <si>
    <t>Nescafe/ (pcsx/25.5grams)TWIN</t>
  </si>
  <si>
    <t>Del Monte/can/200grams/112grams drained weight</t>
  </si>
  <si>
    <t>kilo</t>
  </si>
  <si>
    <t>Star/pack/1000grams</t>
  </si>
  <si>
    <t>CDO/pack/450grams</t>
  </si>
  <si>
    <t>Gerabelle/pack/360grams</t>
  </si>
  <si>
    <t>Shanghai/pack/250grams</t>
  </si>
  <si>
    <t>Simply Chef/pack/100grams</t>
  </si>
  <si>
    <t>A-mark/pack/250grams</t>
  </si>
  <si>
    <t>Pure Basic/pack/50grams</t>
  </si>
  <si>
    <t>Amparos/pack/50grams</t>
  </si>
  <si>
    <t>kl</t>
  </si>
  <si>
    <t>Excellent/pack/500grams</t>
  </si>
  <si>
    <t>Ideal/pack/800grams</t>
  </si>
  <si>
    <t>Belle/pack by 10s</t>
  </si>
  <si>
    <t>my everydaypack by 25s'</t>
  </si>
  <si>
    <t>Premium/sack/25kilos</t>
  </si>
  <si>
    <t>Summit/500ml/24pcs/case</t>
  </si>
  <si>
    <t>Maya/pack/500grams</t>
  </si>
  <si>
    <t>kilos</t>
  </si>
  <si>
    <t>Wellington/pack/1000grams</t>
  </si>
  <si>
    <t>tin</t>
  </si>
  <si>
    <t>Happy Fiesta/pack/230grams</t>
  </si>
  <si>
    <t>Dutche/pack/350grams</t>
  </si>
  <si>
    <t>Piece</t>
  </si>
  <si>
    <t>JB 15/pack/500grams</t>
  </si>
  <si>
    <t>Dutche/pack/1000grams</t>
  </si>
  <si>
    <t>My San/pack/200grams</t>
  </si>
  <si>
    <t>Angel/pack/500grams</t>
  </si>
  <si>
    <t>Master Chef/pack/500grams</t>
  </si>
  <si>
    <t>Polar Bear/pack/500grams</t>
  </si>
  <si>
    <t>pack/1000grams</t>
  </si>
  <si>
    <t>White king/pack/500grams</t>
  </si>
  <si>
    <t>Sarap Pinoy/pack/320grams</t>
  </si>
  <si>
    <t>pack/500grams</t>
  </si>
  <si>
    <t>quaker/pack/500grams</t>
  </si>
  <si>
    <t>Danes/pack/105grams</t>
  </si>
  <si>
    <t>Coca-Cola/case (24pcsx330ml)</t>
  </si>
  <si>
    <t>Wilkins/box (pcsx500ml)</t>
  </si>
  <si>
    <t>Coca-Cola (pcsx250ml)</t>
  </si>
  <si>
    <t>Coca-Cola/case (24pcs x330ml)</t>
  </si>
  <si>
    <t>Nestle/box (pcsx250ml)</t>
  </si>
  <si>
    <t>Coca-Cola/case(12pcsx 1.75liter)</t>
  </si>
  <si>
    <t>Nestle/pcsx33grams)</t>
  </si>
  <si>
    <t>Kopiko/pack (pcsx30grams)</t>
  </si>
  <si>
    <t xml:space="preserve">Energen/pack (pcsx40grams) </t>
  </si>
  <si>
    <t>Kopiko/pack (10x27.5grams)</t>
  </si>
  <si>
    <t>Kopikopack (20pcsx/25grams)</t>
  </si>
  <si>
    <t>Nestle/pack (12x24grams)</t>
  </si>
  <si>
    <t>Nescafe/pack (pcsx51grams)</t>
  </si>
  <si>
    <t>San Mig/pack/7grams</t>
  </si>
  <si>
    <t>Nescafe/ (pcsx/20grams)</t>
  </si>
  <si>
    <t>Jolly/can/225 grams</t>
  </si>
  <si>
    <t>Dona Elena/bottle/160 drained weight in grams</t>
  </si>
  <si>
    <t>Purefoods/pack/210grams</t>
  </si>
  <si>
    <t>King Sue/pack/250grams</t>
  </si>
  <si>
    <t>Richard/piece/</t>
  </si>
  <si>
    <t>Knorr/piece/4.23oz</t>
  </si>
  <si>
    <t>UFC/pack/30grams</t>
  </si>
  <si>
    <t>Ram/pack/100grams</t>
  </si>
  <si>
    <t>Fidel/pack/1000grams</t>
  </si>
  <si>
    <t>Silver swan/gallon/1000ml</t>
  </si>
  <si>
    <t>Datu Puti/gallon/1000ml</t>
  </si>
  <si>
    <t>Fat &amp; thin/pack/400grams</t>
  </si>
  <si>
    <t>Ideal/pack/500grams</t>
  </si>
  <si>
    <t>San Remo/pack/500grams</t>
  </si>
  <si>
    <t>Sun Mac/pack/800grams</t>
  </si>
  <si>
    <t>epti/pack1000grams</t>
  </si>
  <si>
    <t>Fas Pack/Piece</t>
  </si>
  <si>
    <t>Calypso/Piece</t>
  </si>
  <si>
    <t>Safe Hand/pack</t>
  </si>
  <si>
    <t>Orange Box/Piece</t>
  </si>
  <si>
    <t>Belle/Piece</t>
  </si>
  <si>
    <t>pack by 200's</t>
  </si>
  <si>
    <t>Dona Maria/pack (2kilos)</t>
  </si>
  <si>
    <t>Golden Cup/sack/50kilos</t>
  </si>
  <si>
    <t>Oishi/box (pcsx42grams)</t>
  </si>
  <si>
    <t>Jack n Jill (pcsx25grams)</t>
  </si>
  <si>
    <t>Multirich/pack (10pcsx30grams)</t>
  </si>
  <si>
    <t>Multirich/pack (10pcsx33grams)</t>
  </si>
  <si>
    <t>Jack n Jill/box (12pcsx/50grams)</t>
  </si>
  <si>
    <t>Jack n Jill/box (pcsx40grams)</t>
  </si>
  <si>
    <t>Jack &amp; Jill/pack/142.5grams</t>
  </si>
  <si>
    <t>pinoy gloves/pack</t>
  </si>
  <si>
    <t>Note 1</t>
  </si>
  <si>
    <t>Include all goods whether taxpayer has title thereto or not, provided these goods are actually situated in location/address at the Head Office or Branch or Facilities (with or without sales activity of the taxpayer).  Facilities shall include but not limited to place of production, showroom, warehouse, storage place, leased property, etc.  Include also goods out on consignment, though not physically present are nonetheless owned by the taxpayer.</t>
  </si>
  <si>
    <t>Use the following codes:</t>
  </si>
  <si>
    <r>
      <rPr>
        <b/>
        <sz val="10"/>
        <color theme="1"/>
        <rFont val="Calibri"/>
        <family val="2"/>
      </rPr>
      <t>C</t>
    </r>
    <r>
      <rPr>
        <b/>
        <vertAlign val="subscript"/>
        <sz val="10"/>
        <color rgb="FF000000"/>
        <rFont val="Calibri"/>
        <family val="2"/>
      </rPr>
      <t>H</t>
    </r>
  </si>
  <si>
    <t>Goods on consignment held by the taxpayer</t>
  </si>
  <si>
    <t>Indicate the name of the consignor in the Remarks column</t>
  </si>
  <si>
    <t>P</t>
  </si>
  <si>
    <t>Parked goods or goods owned by related parties</t>
  </si>
  <si>
    <t>Indicate the name of related party/owner in the Remarks column</t>
  </si>
  <si>
    <t>O</t>
  </si>
  <si>
    <t>Goods owned by the taxpayer</t>
  </si>
  <si>
    <r>
      <rPr>
        <b/>
        <sz val="10"/>
        <color theme="1"/>
        <rFont val="Calibri"/>
        <family val="2"/>
      </rPr>
      <t>C</t>
    </r>
    <r>
      <rPr>
        <b/>
        <vertAlign val="subscript"/>
        <sz val="10"/>
        <color rgb="FF000000"/>
        <rFont val="Calibri"/>
        <family val="2"/>
      </rPr>
      <t>O</t>
    </r>
  </si>
  <si>
    <t>Goods out on consignment held in the hands of entity other than taxpayer</t>
  </si>
  <si>
    <t>Indicate the name of the entity in the Remarks column</t>
  </si>
  <si>
    <t>Note 2</t>
  </si>
  <si>
    <t>Indicate Costing Method applied, e.g., Standard Costing, FIFO, Weighted Average, Specific Identification, etc.</t>
  </si>
  <si>
    <t xml:space="preserve">               We declare, under the penalties of perjury, that this schedule has been made in good faith, verified by us, and to the best of our knowlegde and belief, is true and correct pursuant to the provisions of the National Internal Revenue Code, as amended, and the regulations issued under authority thereof.</t>
  </si>
  <si>
    <t>BETTY S. ASCANO</t>
  </si>
  <si>
    <t>Finance Officer</t>
  </si>
  <si>
    <t>TIN :</t>
  </si>
  <si>
    <t>006-723-814-000</t>
  </si>
  <si>
    <t>ALL PURPOSE FLOUR</t>
  </si>
  <si>
    <t>FEFO</t>
  </si>
  <si>
    <t>GRAMS</t>
  </si>
  <si>
    <t>BAKING POWDER</t>
  </si>
  <si>
    <t>BAKING SODA</t>
  </si>
  <si>
    <t>ARM &amp; HAMMER</t>
  </si>
  <si>
    <t>BREAD CRUMBS</t>
  </si>
  <si>
    <t>GOODLIFE</t>
  </si>
  <si>
    <t>CORNSTARCH</t>
  </si>
  <si>
    <t>OPEN MARKET</t>
  </si>
  <si>
    <t>KILO</t>
  </si>
  <si>
    <t>CASSAVA STARCH</t>
  </si>
  <si>
    <t>FLOUR</t>
  </si>
  <si>
    <t>3RD</t>
  </si>
  <si>
    <t>HOTCAKE  FLOUR</t>
  </si>
  <si>
    <t>MARGARINE</t>
  </si>
  <si>
    <t>CHOCOLATE</t>
  </si>
  <si>
    <t>BATANGAS TABLEA</t>
  </si>
  <si>
    <t>VANILLA</t>
  </si>
  <si>
    <t>ML</t>
  </si>
  <si>
    <t xml:space="preserve">COKE REGULAR </t>
  </si>
  <si>
    <t>COCA-COLA</t>
  </si>
  <si>
    <t>L</t>
  </si>
  <si>
    <t xml:space="preserve">MINERAL WATER </t>
  </si>
  <si>
    <t>NATURES SPRING</t>
  </si>
  <si>
    <t>NESTEA HOUSEBLEND</t>
  </si>
  <si>
    <t>BLUE LEMONADE</t>
  </si>
  <si>
    <t>CUCUMBER LEMONADE</t>
  </si>
  <si>
    <t>BEEF LOAF</t>
  </si>
  <si>
    <t>ARGENTINA</t>
  </si>
  <si>
    <t>BUTTON MUSHROOM (P &amp; S)</t>
  </si>
  <si>
    <t xml:space="preserve">CENTURY TUNA </t>
  </si>
  <si>
    <t>CENTURY TUNA</t>
  </si>
  <si>
    <t>CONDENSED MILK</t>
  </si>
  <si>
    <t>COWBELL</t>
  </si>
  <si>
    <t>EVAPORATED MILK</t>
  </si>
  <si>
    <t>ANGEL</t>
  </si>
  <si>
    <t>GREEN PEAS</t>
  </si>
  <si>
    <t>LUNCHEON MEAT</t>
  </si>
  <si>
    <t>PREM</t>
  </si>
  <si>
    <t>MACKEREL</t>
  </si>
  <si>
    <t>MEATLOAF</t>
  </si>
  <si>
    <t>SARDINES</t>
  </si>
  <si>
    <t>VIENNA SAUSAGE</t>
  </si>
  <si>
    <t>STEEL WOOL</t>
  </si>
  <si>
    <t>CLEANS UP</t>
  </si>
  <si>
    <t>PIECE</t>
  </si>
  <si>
    <t>HANDGLOVES</t>
  </si>
  <si>
    <t>SCOTCH BRITE</t>
  </si>
  <si>
    <t>PAIR</t>
  </si>
  <si>
    <t>SCRUB SPONGE</t>
  </si>
  <si>
    <t xml:space="preserve">3M </t>
  </si>
  <si>
    <t>SPONGE</t>
  </si>
  <si>
    <t>SCOTCHBRITE</t>
  </si>
  <si>
    <t>NET SPONGE</t>
  </si>
  <si>
    <t>BACON</t>
  </si>
  <si>
    <t>PURE FOODS</t>
  </si>
  <si>
    <t xml:space="preserve">COOKED HAM </t>
  </si>
  <si>
    <t>WINNER</t>
  </si>
  <si>
    <t>HIOTDOG CHEESE</t>
  </si>
  <si>
    <t>VIRGINIA</t>
  </si>
  <si>
    <t>HOTDOG GIANT</t>
  </si>
  <si>
    <t>HOTDOG JUMBO</t>
  </si>
  <si>
    <t>HOTDOG KING SIZE</t>
  </si>
  <si>
    <t>HOTDOG CHEESE FIILED</t>
  </si>
  <si>
    <t>NEW YORKERS</t>
  </si>
  <si>
    <t>PORK TOCINO</t>
  </si>
  <si>
    <t>CDO</t>
  </si>
  <si>
    <t>SKINLESS LONGGANISA</t>
  </si>
  <si>
    <t>CHINOS</t>
  </si>
  <si>
    <t>ULAM BURGER</t>
  </si>
  <si>
    <t>CHEESE SLICED</t>
  </si>
  <si>
    <t>DANES</t>
  </si>
  <si>
    <t>EDEN</t>
  </si>
  <si>
    <t>BUTTERCUP</t>
  </si>
  <si>
    <t>MANG TOMAS</t>
  </si>
  <si>
    <t xml:space="preserve">NUTRI ASIA </t>
  </si>
  <si>
    <t>FISH SAUCE</t>
  </si>
  <si>
    <t>LORINS</t>
  </si>
  <si>
    <t>KETCHUP</t>
  </si>
  <si>
    <t>MAFRAN</t>
  </si>
  <si>
    <t>GALLON</t>
  </si>
  <si>
    <t>MUSTARD</t>
  </si>
  <si>
    <t>MR CORMICK</t>
  </si>
  <si>
    <t>SALT</t>
  </si>
  <si>
    <t>CRYSTAL</t>
  </si>
  <si>
    <t>SOYSAUCE</t>
  </si>
  <si>
    <t>SILVER SWAN</t>
  </si>
  <si>
    <t>VINEGAR</t>
  </si>
  <si>
    <t>DATU PUTI</t>
  </si>
  <si>
    <t>COOKING OIL</t>
  </si>
  <si>
    <t>MARCA LEON</t>
  </si>
  <si>
    <t>KILOS</t>
  </si>
  <si>
    <t>OLIVE OIL</t>
  </si>
  <si>
    <t>FILIPPO BERIO</t>
  </si>
  <si>
    <t>LITER</t>
  </si>
  <si>
    <t>NATURE PURE</t>
  </si>
  <si>
    <t xml:space="preserve">CHEESE </t>
  </si>
  <si>
    <t>DAILY QUEZO MAG.</t>
  </si>
  <si>
    <t>CHEESE</t>
  </si>
  <si>
    <t>MAYONAISE</t>
  </si>
  <si>
    <t>BEST FOODS</t>
  </si>
  <si>
    <t>CAESAR DRESSING</t>
  </si>
  <si>
    <t>PARMESAN CHEESE</t>
  </si>
  <si>
    <t>FRANCESCA</t>
  </si>
  <si>
    <t>SUGAR BROWN</t>
  </si>
  <si>
    <t>PURE HONEY</t>
  </si>
  <si>
    <t>HONEYLICIOUS</t>
  </si>
  <si>
    <t>LYCHEES</t>
  </si>
  <si>
    <t>HOSEN</t>
  </si>
  <si>
    <t>GULAMAN RED</t>
  </si>
  <si>
    <t>MR GULAMAN</t>
  </si>
  <si>
    <t>GULAMAN WHITE</t>
  </si>
  <si>
    <t>GULAMAN GREEN</t>
  </si>
  <si>
    <t>WHITE EGG</t>
  </si>
  <si>
    <t>TRAY</t>
  </si>
  <si>
    <t>ALAMANG</t>
  </si>
  <si>
    <t>ANDUHAW</t>
  </si>
  <si>
    <t>BALO</t>
  </si>
  <si>
    <t>BANGUS</t>
  </si>
  <si>
    <t>BANGUS (S)</t>
  </si>
  <si>
    <t>BARELES</t>
  </si>
  <si>
    <t>BISUGO</t>
  </si>
  <si>
    <t>BONELESS BANGUS</t>
  </si>
  <si>
    <t>SARANGANI</t>
  </si>
  <si>
    <t>BOROT</t>
  </si>
  <si>
    <t>BUDLISAN</t>
  </si>
  <si>
    <t>CARAW</t>
  </si>
  <si>
    <t>CARAW (S)</t>
  </si>
  <si>
    <t>DILIS</t>
  </si>
  <si>
    <t>FISH FILLET</t>
  </si>
  <si>
    <t>BANGSIKOL</t>
  </si>
  <si>
    <t>GUSO</t>
  </si>
  <si>
    <t xml:space="preserve">HASA </t>
  </si>
  <si>
    <t>KUTOB</t>
  </si>
  <si>
    <t>LAPU2X</t>
  </si>
  <si>
    <t>LEPTE</t>
  </si>
  <si>
    <t>MALAPATE</t>
  </si>
  <si>
    <t>MALASUGI</t>
  </si>
  <si>
    <t>MAROT</t>
  </si>
  <si>
    <t>MAYA2X</t>
  </si>
  <si>
    <t>PANDAWAN</t>
  </si>
  <si>
    <t>PUSIT</t>
  </si>
  <si>
    <t>SALAY</t>
  </si>
  <si>
    <t>SALMON</t>
  </si>
  <si>
    <t>SARI</t>
  </si>
  <si>
    <t>SALAWASIG</t>
  </si>
  <si>
    <t>SHRIMP</t>
  </si>
  <si>
    <t>TAHONG</t>
  </si>
  <si>
    <t>DALAGANG BUKID</t>
  </si>
  <si>
    <t>SOLIB</t>
  </si>
  <si>
    <t>SOLINAW</t>
  </si>
  <si>
    <t>TABILOS</t>
  </si>
  <si>
    <t>TALAKITOK</t>
  </si>
  <si>
    <t>TANEGEHON</t>
  </si>
  <si>
    <t>TEMBO</t>
  </si>
  <si>
    <t>TILAPIA</t>
  </si>
  <si>
    <t>CARABELLAS</t>
  </si>
  <si>
    <t>ROMPI</t>
  </si>
  <si>
    <t>KATAMBAK</t>
  </si>
  <si>
    <t>ASOOS</t>
  </si>
  <si>
    <t>BELONG</t>
  </si>
  <si>
    <t>MOL MOL</t>
  </si>
  <si>
    <t>PAMPANO</t>
  </si>
  <si>
    <t>DRIED FISH</t>
  </si>
  <si>
    <t>DAING NA BANGUS</t>
  </si>
  <si>
    <t>DAING NA DALAGANG BUKID</t>
  </si>
  <si>
    <t>DAING NA GG</t>
  </si>
  <si>
    <t>DAING NA PUSIT</t>
  </si>
  <si>
    <t>DANGGIT</t>
  </si>
  <si>
    <t>SAPSAP</t>
  </si>
  <si>
    <t>LOPOY</t>
  </si>
  <si>
    <t>TUYO</t>
  </si>
  <si>
    <t>SUB CATEGORY</t>
  </si>
  <si>
    <t>LAKATAN</t>
  </si>
  <si>
    <t>PAPAYA</t>
  </si>
  <si>
    <t>MELON</t>
  </si>
  <si>
    <t>MANGGA</t>
  </si>
  <si>
    <t>MANGGA (HILAW)</t>
  </si>
  <si>
    <t>PINYA (KG)</t>
  </si>
  <si>
    <t>PINYA (BUNDLE)</t>
  </si>
  <si>
    <t>AVOCADO</t>
  </si>
  <si>
    <t>APPLE</t>
  </si>
  <si>
    <t>BUKO</t>
  </si>
  <si>
    <t>ORANGE</t>
  </si>
  <si>
    <t>KIWI</t>
  </si>
  <si>
    <t>DRAGON FRUIT</t>
  </si>
  <si>
    <t>GRAPES</t>
  </si>
  <si>
    <t>PONKAN</t>
  </si>
  <si>
    <t>LANSONES</t>
  </si>
  <si>
    <t>SUNKIST</t>
  </si>
  <si>
    <t>GUYABANO</t>
  </si>
  <si>
    <t>BEEF</t>
  </si>
  <si>
    <t>GROUND BEEF</t>
  </si>
  <si>
    <t>BEEF RIBS</t>
  </si>
  <si>
    <t>BEEF LOIN</t>
  </si>
  <si>
    <t>OX TRIPE</t>
  </si>
  <si>
    <t>BEEF MASK</t>
  </si>
  <si>
    <t>CHICKEN</t>
  </si>
  <si>
    <t>CHICKEN BREAST</t>
  </si>
  <si>
    <t>CHICKEN WINGS</t>
  </si>
  <si>
    <t>CHICKEN GIZZARD</t>
  </si>
  <si>
    <t>CHICKEN LIVER</t>
  </si>
  <si>
    <t>WHOLE CHICKEN</t>
  </si>
  <si>
    <t>PORK</t>
  </si>
  <si>
    <t>PORK GROUND</t>
  </si>
  <si>
    <t>PORK LAMAN</t>
  </si>
  <si>
    <t>PORK CHOP (BUO)</t>
  </si>
  <si>
    <t>PORK MASK</t>
  </si>
  <si>
    <t>PORK CHOP</t>
  </si>
  <si>
    <t>PORK RIBS</t>
  </si>
  <si>
    <t>PORK LOIN</t>
  </si>
  <si>
    <t>PORK SARI</t>
  </si>
  <si>
    <t>KALABASA</t>
  </si>
  <si>
    <t>SITAW</t>
  </si>
  <si>
    <t>OKRA</t>
  </si>
  <si>
    <t>AMPALAYA</t>
  </si>
  <si>
    <t>TALONG</t>
  </si>
  <si>
    <t>CARROTS</t>
  </si>
  <si>
    <t>PATATAS</t>
  </si>
  <si>
    <t>SAYOTE</t>
  </si>
  <si>
    <t>OMBOK</t>
  </si>
  <si>
    <t>CABBAGE</t>
  </si>
  <si>
    <t>B-BEANS</t>
  </si>
  <si>
    <t>PATOLA</t>
  </si>
  <si>
    <t>UPO</t>
  </si>
  <si>
    <t>LABANOS</t>
  </si>
  <si>
    <t>PIPINO</t>
  </si>
  <si>
    <t>LANGKA</t>
  </si>
  <si>
    <t>LABONG</t>
  </si>
  <si>
    <t>PAPAYA HILAW</t>
  </si>
  <si>
    <t>PUSO</t>
  </si>
  <si>
    <t>PETCHAY</t>
  </si>
  <si>
    <t>UBOD</t>
  </si>
  <si>
    <t>SINGKAMAS</t>
  </si>
  <si>
    <t>PAPAYA KAYOD</t>
  </si>
  <si>
    <t>BROCOLLI</t>
  </si>
  <si>
    <t>CAULI FLOWER</t>
  </si>
  <si>
    <t>SWEET PEAS</t>
  </si>
  <si>
    <t>SIGARILLAS</t>
  </si>
  <si>
    <t>LETTUCE</t>
  </si>
  <si>
    <t>CELERY</t>
  </si>
  <si>
    <t>L-WRAPPER</t>
  </si>
  <si>
    <t>LOLO ROSO</t>
  </si>
  <si>
    <t>SALUYOT</t>
  </si>
  <si>
    <t>ALUGBATI</t>
  </si>
  <si>
    <t>KANGKONG</t>
  </si>
  <si>
    <t>MALUNGGAY</t>
  </si>
  <si>
    <t>TALBOS</t>
  </si>
  <si>
    <t>SPINACH</t>
  </si>
  <si>
    <t>WHITE ONION</t>
  </si>
  <si>
    <t>SIBUYAS</t>
  </si>
  <si>
    <t>BAWANG</t>
  </si>
  <si>
    <t>KALAMANSI</t>
  </si>
  <si>
    <t>SILI</t>
  </si>
  <si>
    <t>ESPADA</t>
  </si>
  <si>
    <t>LUYA</t>
  </si>
  <si>
    <t>ATSAL</t>
  </si>
  <si>
    <t>DAHUNAN</t>
  </si>
  <si>
    <t>DAHON SAGING</t>
  </si>
  <si>
    <t>LAING</t>
  </si>
  <si>
    <t>OM</t>
  </si>
  <si>
    <t>SM BUNOS</t>
  </si>
  <si>
    <t>LUBI BUO</t>
  </si>
  <si>
    <t>LUBI KAYOD</t>
  </si>
  <si>
    <t>KAMOTE</t>
  </si>
  <si>
    <t>SABA</t>
  </si>
  <si>
    <t>GABI</t>
  </si>
  <si>
    <t>UBI</t>
  </si>
  <si>
    <t>CASSAVA LAMAN</t>
  </si>
  <si>
    <t>CASSAVA KAYOD</t>
  </si>
  <si>
    <t>TUBA</t>
  </si>
  <si>
    <t>MONGGO</t>
  </si>
  <si>
    <t>MANI</t>
  </si>
  <si>
    <t>SUHA</t>
  </si>
  <si>
    <t>TABON2X</t>
  </si>
  <si>
    <t>SAGO</t>
  </si>
  <si>
    <t>SWEET CORN</t>
  </si>
  <si>
    <t>TOFU</t>
  </si>
  <si>
    <t>LEMON</t>
  </si>
  <si>
    <t>TOPPINGS</t>
  </si>
  <si>
    <t>ICE</t>
  </si>
  <si>
    <t>BASIL FRESH</t>
  </si>
  <si>
    <t>STAR ANIS</t>
  </si>
  <si>
    <t>CCELERY</t>
  </si>
  <si>
    <t>100O</t>
  </si>
  <si>
    <t>PARSLEY</t>
  </si>
  <si>
    <t>ZUCHINI</t>
  </si>
  <si>
    <t>MIKI</t>
  </si>
  <si>
    <t>LASAGNA</t>
  </si>
  <si>
    <t xml:space="preserve">DONA ELENA </t>
  </si>
  <si>
    <t>MACARONI (ELBOW)</t>
  </si>
  <si>
    <t>SUNSHINE</t>
  </si>
  <si>
    <t>SPAGHETTI</t>
  </si>
  <si>
    <t>BIHON</t>
  </si>
  <si>
    <t>HOBE</t>
  </si>
  <si>
    <t>EXCELENT</t>
  </si>
  <si>
    <t>KENDYS</t>
  </si>
  <si>
    <t>MISUA</t>
  </si>
  <si>
    <t>PURE BASIC</t>
  </si>
  <si>
    <t xml:space="preserve">SOTANGHON </t>
  </si>
  <si>
    <t>RELISH</t>
  </si>
  <si>
    <t>OUNCE</t>
  </si>
  <si>
    <t>PANTY LINER</t>
  </si>
  <si>
    <t>CHARMEE</t>
  </si>
  <si>
    <t>PACK</t>
  </si>
  <si>
    <t>NAPKIN</t>
  </si>
  <si>
    <t>MODESS</t>
  </si>
  <si>
    <t>TOOTHBRUSH</t>
  </si>
  <si>
    <t>COLGATE</t>
  </si>
  <si>
    <t>TOOTHPASTE</t>
  </si>
  <si>
    <t>SHAMPOO</t>
  </si>
  <si>
    <t>SUNSILK</t>
  </si>
  <si>
    <t>BARBECUE STICK</t>
  </si>
  <si>
    <t>STACK AND STOCK</t>
  </si>
  <si>
    <t xml:space="preserve">BROWN SUPOT # 3 </t>
  </si>
  <si>
    <t>REAM</t>
  </si>
  <si>
    <t>BROWN SUPOT# 8</t>
  </si>
  <si>
    <t>WAX PAPER</t>
  </si>
  <si>
    <t>CROCO</t>
  </si>
  <si>
    <t>ROLL</t>
  </si>
  <si>
    <t xml:space="preserve">FOOD WRAP </t>
  </si>
  <si>
    <t>TOOTHPICK</t>
  </si>
  <si>
    <t>TIGER</t>
  </si>
  <si>
    <t>DISPOSABLE GLOVES</t>
  </si>
  <si>
    <t>SUREBUY</t>
  </si>
  <si>
    <t>FUNCTION RICE</t>
  </si>
  <si>
    <t>KOHAKU</t>
  </si>
  <si>
    <t>PRESTO</t>
  </si>
  <si>
    <t>CRUSHED GRAHAMS</t>
  </si>
  <si>
    <t>MR. CHIPS</t>
  </si>
  <si>
    <t>JACK N JILL</t>
  </si>
  <si>
    <t>CHIPPY 100g</t>
  </si>
  <si>
    <t>PIATOS</t>
  </si>
  <si>
    <t>PRAWN CRACKERS</t>
  </si>
  <si>
    <t>LOBSTER</t>
  </si>
  <si>
    <t>BESUTO ONION &amp; GARLIC</t>
  </si>
  <si>
    <t>BASIL FLAKES</t>
  </si>
  <si>
    <t>MEMBERS VALUE</t>
  </si>
  <si>
    <t>BLACK BEANS</t>
  </si>
  <si>
    <t>CUMIN POWDER</t>
  </si>
  <si>
    <t>ROBINSONS</t>
  </si>
  <si>
    <t>SPANISH PAPRIKA (GROUND)</t>
  </si>
  <si>
    <t>CREAM OF MUSHROOM</t>
  </si>
  <si>
    <t>CUBES - BEEF</t>
  </si>
  <si>
    <t>CUBES - PORK</t>
  </si>
  <si>
    <t>CURRY POWDER</t>
  </si>
  <si>
    <t>PEACH HALVES</t>
  </si>
  <si>
    <t>PICKLES</t>
  </si>
  <si>
    <t>SINIGANG MIX (SAMPALOK)</t>
  </si>
  <si>
    <t>GARLIC PEANUT</t>
  </si>
  <si>
    <t>WOW MANI</t>
  </si>
  <si>
    <t>NESTEA ORANGE</t>
  </si>
  <si>
    <t>NESTEA PINEAPPLE</t>
  </si>
  <si>
    <t>NESTEA PINK LYCHEE</t>
  </si>
  <si>
    <t>NESTEA STRAWBERRY</t>
  </si>
  <si>
    <t>TOTAL</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</si>
  <si>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</si>
  <si>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</si>
  <si>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t>
  </si>
  <si>
    <t>tali</t>
  </si>
  <si>
    <t>Lipa Spices/pack/1000grams</t>
  </si>
  <si>
    <t>Calumet/pack/1000grams</t>
  </si>
  <si>
    <t>Amparos/pack/1000grams</t>
  </si>
  <si>
    <t>Cracklings Baconette</t>
  </si>
  <si>
    <t>Oishi/box (pcsx90grams)</t>
  </si>
  <si>
    <t>Ajinomoto/pack/62grams</t>
  </si>
  <si>
    <t>Great buy/pack/1000grams</t>
  </si>
  <si>
    <t>BestFoods/pack/1000grams</t>
  </si>
  <si>
    <t>FC/pack/1000grams</t>
  </si>
  <si>
    <t>Kem Kang/pack/500grams</t>
  </si>
  <si>
    <t>Bossing/pack/230grams</t>
  </si>
  <si>
    <t>grams/drained weight</t>
  </si>
  <si>
    <t>Freeto/tin can/16kilos</t>
  </si>
  <si>
    <t>Edward/pack/500 grams</t>
  </si>
  <si>
    <t>Tulip/can/24pcsx340 grams</t>
  </si>
  <si>
    <t>bundle/tali</t>
  </si>
  <si>
    <t>Unicorn/pack/1000grams</t>
  </si>
  <si>
    <t>pack by 50s'</t>
  </si>
  <si>
    <t>Ideal/pack/1000grams</t>
  </si>
  <si>
    <t>Close-Up/twinpack/20g</t>
  </si>
  <si>
    <t>9slice/kl</t>
  </si>
  <si>
    <t>Sister/pack/22's</t>
  </si>
  <si>
    <t>Wow/pack by 50s'</t>
  </si>
  <si>
    <t>Biopack/pack by 25s'</t>
  </si>
  <si>
    <t>Amparos/pack/1kilos</t>
  </si>
  <si>
    <t>Oishi/ box (50pcsx60grams)</t>
  </si>
  <si>
    <t>Mr Bamboo/pack by 100's</t>
  </si>
  <si>
    <t>Macos/pack/240grams</t>
  </si>
  <si>
    <t>Goodlife/pack/230grams</t>
  </si>
  <si>
    <t>Drained Weight grams</t>
  </si>
  <si>
    <t>Jack &amp; Jill/pack(10pcsx33grams))</t>
  </si>
  <si>
    <t>Universal/large/piece</t>
  </si>
  <si>
    <t>Everyday/100 pack</t>
  </si>
  <si>
    <t>Nissin/box (48pcsx60grams)</t>
  </si>
  <si>
    <t>Unipack/can/425grams</t>
  </si>
  <si>
    <t>Oishi/pack(pcs x85grams)</t>
  </si>
  <si>
    <t>Oishi/box/24pcs x 84g)</t>
  </si>
  <si>
    <t>Coca-Cola/case (24pcs x320ml)</t>
  </si>
  <si>
    <t>Jack n Jill/pack (10pcsx33grams)</t>
  </si>
  <si>
    <t>Splenda/box(50pcsx1.75grams)</t>
  </si>
  <si>
    <t>Suncrest Food/box (10pcsx42grams)</t>
  </si>
  <si>
    <t>Mekeni/pack/250grams</t>
  </si>
  <si>
    <t>Del Monte/pack/900grams</t>
  </si>
  <si>
    <t>Nissin/box(30pcsx130grams)</t>
  </si>
  <si>
    <t>Sunmac/pack/1000grams</t>
  </si>
  <si>
    <t>Coca-Cola/case (24pcsx320ml)</t>
  </si>
  <si>
    <t>Kings/pack/500grams</t>
  </si>
  <si>
    <t>Bestbuy/pack by 10s'</t>
  </si>
  <si>
    <t>Drained weight grams</t>
  </si>
  <si>
    <t>Regent/bundle (50pcsx60grams)</t>
  </si>
  <si>
    <t>Regent/box (25pcsx100grams)</t>
  </si>
  <si>
    <t>24/pck</t>
  </si>
  <si>
    <t>Lasap/pack/500grams</t>
  </si>
  <si>
    <t>Oishi/box (50pcsx50grams)</t>
  </si>
  <si>
    <t>M.Y Sanpack (10x30grams)</t>
  </si>
  <si>
    <t>Nissin/pack (10pcsx28grams)</t>
  </si>
  <si>
    <t>Jack n Jill/ pack (10pcsx30grams)</t>
  </si>
  <si>
    <t>Rebisco/pack (10pcsx30grams)</t>
  </si>
  <si>
    <t>Monde/pack(8pcsx23grams)</t>
  </si>
  <si>
    <t>pack (10pcsx36grams)</t>
  </si>
  <si>
    <t>Regent/pack (10pcsx34grams)</t>
  </si>
  <si>
    <t>Suncrest Food/pack (10pcsx42grams)</t>
  </si>
  <si>
    <t>Rebiscopack (10pcsx30g)</t>
  </si>
  <si>
    <t>Monde (10pcsx28grams)</t>
  </si>
  <si>
    <t>Superb/rollx10pcs/XXL</t>
  </si>
  <si>
    <t>Wow/bundle/10rollx20pcs/(20x30)</t>
  </si>
  <si>
    <t>Monde(10pcsx28grams)</t>
  </si>
  <si>
    <t>Rebisco/pack (10pcsx32grams)</t>
  </si>
  <si>
    <t>Ludys/box (6x12pcs)(8 grams)</t>
  </si>
  <si>
    <t>Nestle/pack (pcsx33grams)</t>
  </si>
  <si>
    <t>Nescafe/ (pcsx/25.5grams)</t>
  </si>
  <si>
    <t>Nescafe/pack (20pcsx26grams)</t>
  </si>
  <si>
    <t>liters</t>
  </si>
  <si>
    <t xml:space="preserve"> grams</t>
  </si>
  <si>
    <t>Yan-Yans/pack/230grams</t>
  </si>
  <si>
    <t>Peotraco/pack/2272grams</t>
  </si>
  <si>
    <t>Eden/pack/100grams</t>
  </si>
  <si>
    <t>Coke - 1.5liters</t>
  </si>
  <si>
    <t>Coca-Cola/case (12x1.5liters)</t>
  </si>
  <si>
    <t>Selecta/tetrapack/1liter</t>
  </si>
  <si>
    <t>rehnalyn/30 grams</t>
  </si>
  <si>
    <t>Knorr/box/120 grams</t>
  </si>
  <si>
    <t>mothers best/bottle/50 grams</t>
  </si>
  <si>
    <t>Mother's Best/pack/100grams</t>
  </si>
  <si>
    <t>san remo/pack/500grams</t>
  </si>
  <si>
    <t>S8/pack/100pcs</t>
  </si>
  <si>
    <t>Jack n Jill/pack (10pcsx30grams)</t>
  </si>
  <si>
    <t>pack/pieces</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</si>
  <si>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</si>
  <si>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</si>
  <si>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LETTERED L FOOD SERVICES, INC./ NPITF</t>
  </si>
  <si>
    <t>Krispers/pack/230grams</t>
  </si>
  <si>
    <t>Danes/pack/250grams</t>
  </si>
  <si>
    <t>Del Monte/tetrapack/1liter</t>
  </si>
  <si>
    <t>box (24pcsx320ml)</t>
  </si>
  <si>
    <t>Pepsi/case (24pcsx320ml)</t>
  </si>
  <si>
    <t>Amparos/pack/500grams</t>
  </si>
  <si>
    <t>Universal/medium/piece</t>
  </si>
  <si>
    <t>My Everyday/rollx10pcs</t>
  </si>
  <si>
    <t>Frozen/box(15kilos)</t>
  </si>
  <si>
    <t>CDO/pack/225grams</t>
  </si>
  <si>
    <t>Robo/pack/500grams</t>
  </si>
  <si>
    <t>Frenchies/pack/1000grams</t>
  </si>
  <si>
    <t>Vida/pack/150grams</t>
  </si>
  <si>
    <t>CDO/pack/250grams</t>
  </si>
  <si>
    <t>Amparos/pack/250grams</t>
  </si>
  <si>
    <t>Pickles - Relish</t>
  </si>
  <si>
    <t>Kings/gallon/3500ml</t>
  </si>
  <si>
    <t>Lucky Me/box (48pcsx40grams)</t>
  </si>
  <si>
    <t>Excellent/pack/10x100grams</t>
  </si>
  <si>
    <t>Goodlife/pack/500grams</t>
  </si>
  <si>
    <t>Sunshine/pack/800grams</t>
  </si>
  <si>
    <t>Shure/pack/100pcs</t>
  </si>
  <si>
    <t>156 pcs/kilo</t>
  </si>
  <si>
    <t>Glow/pack/25pcs</t>
  </si>
  <si>
    <t>122 pcs/kilo</t>
  </si>
  <si>
    <t>Everyday/bundle/25pcs</t>
  </si>
  <si>
    <t>pack/25pcs</t>
  </si>
  <si>
    <t>Good News/pack by 40s'</t>
  </si>
  <si>
    <t>Everyday/pack/175pulls</t>
  </si>
  <si>
    <t>bundle/1000pcs</t>
  </si>
  <si>
    <t>Cheers/box/50pcs</t>
  </si>
  <si>
    <t>Calypso/pack by 50s'</t>
  </si>
  <si>
    <t>Everyday/pack by 1000s'</t>
  </si>
  <si>
    <t>Frozen/box(20kilos)</t>
  </si>
  <si>
    <t>Golden Grains/pack/5kilos</t>
  </si>
  <si>
    <t>Super Alsa/sack/25kilos</t>
  </si>
  <si>
    <t>Mayorapack (10pcsx26.5grams)</t>
  </si>
  <si>
    <t>Monde/pack (10pcsx28grams)</t>
  </si>
  <si>
    <t>Rebiscopack (10pcsx30grams)</t>
  </si>
  <si>
    <t>Nissin/pcs/(90grams)</t>
  </si>
  <si>
    <t>Mayora/packs (10pcsx20grams)</t>
  </si>
  <si>
    <t>Fibisco/box (pcsx100grams)</t>
  </si>
  <si>
    <t>Chips Delight/pack (130grams)</t>
  </si>
  <si>
    <t>Jack n Jill/box (12pcsx/28grams)</t>
  </si>
  <si>
    <t>Leslies/box/(105pcsx24grams)</t>
  </si>
  <si>
    <t>Cracklings Salt &amp; Vinegar</t>
  </si>
  <si>
    <t>Jack n Jill/box (10pcsx37grams)</t>
  </si>
  <si>
    <t>Cream-O Crinkles</t>
  </si>
  <si>
    <t>Jack n Jill/pack (10x30grams)</t>
  </si>
  <si>
    <t>Jack n Jill/box (12pcsx40grams)</t>
  </si>
  <si>
    <t>Jack n Jill/pack (10pcsx/25grams)</t>
  </si>
  <si>
    <t>Nissin/box (60pcsx32grams)</t>
  </si>
  <si>
    <t>Nissin/box (20pcsx130grams)</t>
  </si>
  <si>
    <t>M.Y San/box (40pcsx80grams)</t>
  </si>
  <si>
    <t>Growers/box (24pcsx80grams)</t>
  </si>
  <si>
    <t>Rebisco/pack (10pcsx31grams)</t>
  </si>
  <si>
    <t>Fibisco/pack (10pcsx33grams)</t>
  </si>
  <si>
    <t>Jack n Jill/box (pcsx28grams)</t>
  </si>
  <si>
    <t>Rebisco/box (10pcsx28grams)</t>
  </si>
  <si>
    <t>Jack n jill/pack (10pcsx28grams)</t>
  </si>
  <si>
    <t>Oishi/bundle(30pcsx90grams)</t>
  </si>
  <si>
    <t>Oishi/pack/pc/60grams</t>
  </si>
  <si>
    <t>Jack n Jill/ box (50pcsx98grams)</t>
  </si>
  <si>
    <t>Oishi/bundle (30pcsx75grams)</t>
  </si>
  <si>
    <t>WL/pack (10pcsx56grams)</t>
  </si>
  <si>
    <t>Oishi (pcsx150grams)</t>
  </si>
  <si>
    <t>Oishi/box (30pcsx60grams)</t>
  </si>
  <si>
    <t>Oishi/box (100pcsx24grams)</t>
  </si>
  <si>
    <t>Jack n Jill/ pack (80grams)</t>
  </si>
  <si>
    <t>Jack &amp; Jill/pack(10pcsx38grams))</t>
  </si>
  <si>
    <t>box (60pcsx48grams)</t>
  </si>
  <si>
    <t>M.Y San/pack (24pcsx25grams)</t>
  </si>
  <si>
    <t>Regent/bundle (25pcsx60grams)</t>
  </si>
  <si>
    <t>Stateline/box (50pcsx110grams)</t>
  </si>
  <si>
    <t>Nissin/box (60pcsx55grams)</t>
  </si>
  <si>
    <t xml:space="preserve">pack </t>
  </si>
  <si>
    <t>missing values</t>
  </si>
  <si>
    <t>Unipack</t>
  </si>
  <si>
    <t>kilo/pack</t>
  </si>
  <si>
    <t>condensedmilk ube</t>
  </si>
  <si>
    <t>polarbear/500/pck</t>
  </si>
  <si>
    <t>kings/pack/500</t>
  </si>
  <si>
    <t>gula,man/white</t>
  </si>
  <si>
    <t>maya/500/pack</t>
  </si>
  <si>
    <t>peanutbutter big</t>
  </si>
  <si>
    <t>hermano/pck/kilo</t>
  </si>
  <si>
    <t>hermano/pack/kilo</t>
  </si>
  <si>
    <t>froozen/box/kilo</t>
  </si>
  <si>
    <t>nestle/pcsx33gms</t>
  </si>
  <si>
    <t>birchtree</t>
  </si>
  <si>
    <t>1000/pck</t>
  </si>
  <si>
    <t>nestle/pack</t>
  </si>
  <si>
    <t>unipack/425gram</t>
  </si>
  <si>
    <t>knorr/12pcs/box/120</t>
  </si>
  <si>
    <t>knorr/62grams/pack</t>
  </si>
  <si>
    <t>ufc/pack/30gram</t>
  </si>
  <si>
    <t>bestfood/3500/gal.</t>
  </si>
  <si>
    <t>ram/pack/kg</t>
  </si>
  <si>
    <t>knoor/44grams/pck</t>
  </si>
  <si>
    <t>ticman/gallon/3500</t>
  </si>
  <si>
    <t>pack/1000gram</t>
  </si>
  <si>
    <t>200/pack</t>
  </si>
  <si>
    <t>small/30pcs/tray</t>
  </si>
  <si>
    <t>5kilos/bag/1000</t>
  </si>
  <si>
    <t>1000/pack</t>
  </si>
  <si>
    <t>S/B/pack</t>
  </si>
  <si>
    <t>200/pck</t>
  </si>
  <si>
    <t>superQ/pck/1000</t>
  </si>
  <si>
    <t>500gram/pack</t>
  </si>
  <si>
    <t>excellent/pack/1000grams</t>
  </si>
  <si>
    <t>super Q/500grams/pack</t>
  </si>
  <si>
    <t>ideal/900gram/pack</t>
  </si>
  <si>
    <t>sister/pck</t>
  </si>
  <si>
    <t>10pcs/pack</t>
  </si>
  <si>
    <t>everyday/pack by 1000</t>
  </si>
  <si>
    <t>by 25pcs/pack</t>
  </si>
  <si>
    <t>froozen/1 kilo</t>
  </si>
  <si>
    <t>super alsa/25kilos/sack</t>
  </si>
  <si>
    <t>sinandoming/25kilos/sack</t>
  </si>
  <si>
    <t>10pcs/pack/28gram</t>
  </si>
  <si>
    <t>10pcsx28grams</t>
  </si>
  <si>
    <t>fudgeebar/10pcs/40gram</t>
  </si>
  <si>
    <t>caramel popcorn</t>
  </si>
  <si>
    <t>bundle/50pcs/60gram</t>
  </si>
  <si>
    <t>jack in jill/100pcs/25gram</t>
  </si>
  <si>
    <t>king/pack/24pcs/pck</t>
  </si>
  <si>
    <t>10pcs/33grams</t>
  </si>
  <si>
    <t>10pcs/pack/30grams</t>
  </si>
  <si>
    <t>50pcs/60gram</t>
  </si>
  <si>
    <t>popcorn caramel</t>
  </si>
  <si>
    <t>oishi/50pcs/50gram</t>
  </si>
  <si>
    <t>10pcs/30gram</t>
  </si>
  <si>
    <t>10pcs/pck/38gr</t>
  </si>
  <si>
    <t>granny goose/50pcs/bx/72g</t>
  </si>
  <si>
    <t>pck/</t>
  </si>
  <si>
    <t>cream o crinkles</t>
  </si>
  <si>
    <t>10pcs/pack/37grams</t>
  </si>
  <si>
    <t>allpurpose cream</t>
  </si>
  <si>
    <t>250ml</t>
  </si>
  <si>
    <t>allpurpose flour</t>
  </si>
  <si>
    <t>mk</t>
  </si>
  <si>
    <t>grm</t>
  </si>
  <si>
    <t>condenzedmilk</t>
  </si>
  <si>
    <t>condenzedmilk ube</t>
  </si>
  <si>
    <t>gal</t>
  </si>
  <si>
    <t>pck</t>
  </si>
  <si>
    <t>alaska/sachet/33grms</t>
  </si>
  <si>
    <t>nestle/sachet/33grm/</t>
  </si>
  <si>
    <t>birchtree/sachet/33grm//</t>
  </si>
  <si>
    <t>kopiko blck/30grms</t>
  </si>
  <si>
    <t>URC/sachet/18grm</t>
  </si>
  <si>
    <t>kopiko /30grms</t>
  </si>
  <si>
    <t>energen/30grm</t>
  </si>
  <si>
    <t>greattaste /1.8grms</t>
  </si>
  <si>
    <t>nestle/sachet/5grms</t>
  </si>
  <si>
    <t>sachet/40grms</t>
  </si>
  <si>
    <t>sachet/25.5grms</t>
  </si>
  <si>
    <t>sachet/1grm</t>
  </si>
  <si>
    <t>purefoods/340grm</t>
  </si>
  <si>
    <t>10pcsx28grm</t>
  </si>
  <si>
    <t>jack in jill/55grm</t>
  </si>
  <si>
    <t>10pcs/pack/30grm</t>
  </si>
  <si>
    <t>10pcs/33grm</t>
  </si>
  <si>
    <t>250 ml</t>
  </si>
  <si>
    <t>Coco Mama/pack/200grams</t>
  </si>
  <si>
    <t>Fresh Gata</t>
  </si>
  <si>
    <t>Coco Mama/pack/400grams</t>
  </si>
  <si>
    <t>DM Fiesta/can/836grams/507 drained weight</t>
  </si>
  <si>
    <r>
      <rPr>
        <b/>
        <sz val="10"/>
        <color theme="1"/>
        <rFont val="Calibri"/>
        <family val="2"/>
      </rPr>
      <t>C</t>
    </r>
    <r>
      <rPr>
        <b/>
        <vertAlign val="subscript"/>
        <sz val="10"/>
        <color rgb="FF000000"/>
        <rFont val="Calibri"/>
        <family val="2"/>
      </rPr>
      <t>H</t>
    </r>
  </si>
  <si>
    <t>Del Monte/can/432grams/266drained weight</t>
  </si>
  <si>
    <t>Jolly/can/425 grams</t>
  </si>
  <si>
    <t>UFC/cab/grams</t>
  </si>
  <si>
    <t>Ram/pouch/100grams</t>
  </si>
  <si>
    <r>
      <rPr>
        <b/>
        <sz val="10"/>
        <color theme="1"/>
        <rFont val="Calibri"/>
        <family val="2"/>
      </rPr>
      <t>C</t>
    </r>
    <r>
      <rPr>
        <b/>
        <vertAlign val="subscript"/>
        <sz val="10"/>
        <color rgb="FF000000"/>
        <rFont val="Calibri"/>
        <family val="2"/>
      </rPr>
      <t>O</t>
    </r>
  </si>
  <si>
    <t>Sunbest/can/540grams</t>
  </si>
  <si>
    <t>Jolly/can/540grams</t>
  </si>
  <si>
    <t>Jolly/can/400grams</t>
  </si>
  <si>
    <t>UFC/can/155grams</t>
  </si>
  <si>
    <t>Prime/can/155grams</t>
  </si>
  <si>
    <t>UFC/can/400grams</t>
  </si>
  <si>
    <t>Mega Prime/can/425grams/250gramsdrained weight</t>
  </si>
  <si>
    <t>Happy Fiesta/can/425grams/223gramsdrained weight</t>
  </si>
  <si>
    <t>Star/can/85grams</t>
  </si>
  <si>
    <t>Reno/can/230grams</t>
  </si>
  <si>
    <t>Spam/can/340grams</t>
  </si>
  <si>
    <t>Royal Smokehouse/can/340grams</t>
  </si>
  <si>
    <t>Maling/ca/397grams</t>
  </si>
  <si>
    <t>HOLIDAY/can/360grams</t>
  </si>
  <si>
    <t>Luncheon Meat - Beef</t>
  </si>
  <si>
    <t>Chef's Choice/can/340grams</t>
  </si>
  <si>
    <t>Maling/can/397grams</t>
  </si>
  <si>
    <t>Jolly/can/565grams</t>
  </si>
  <si>
    <t>Saba/can/425grams</t>
  </si>
  <si>
    <t>Saba/can/1555grams</t>
  </si>
  <si>
    <t>Ligo/can/425grams</t>
  </si>
  <si>
    <t>Unipack/can/155grams</t>
  </si>
  <si>
    <t>Hekkaido/can/425grams</t>
  </si>
  <si>
    <t>Relish/can/156grams</t>
  </si>
  <si>
    <t>Relish/can/200grams</t>
  </si>
  <si>
    <t>Jolly/can/200grams</t>
  </si>
  <si>
    <t>UFC/can/180grams</t>
  </si>
  <si>
    <t>Heng Bing/can/425grams</t>
  </si>
  <si>
    <t>Del Monte/can/825grams</t>
  </si>
  <si>
    <t>Jolly/can/825grams</t>
  </si>
  <si>
    <t>Mega Prime/can/825grams/460 ddrained weight</t>
  </si>
  <si>
    <t>Del Monte/can/257grams</t>
  </si>
  <si>
    <t>Del Monte/can/137grams</t>
  </si>
  <si>
    <t>Del Monte/can/432grams/257gramsdrained weight</t>
  </si>
  <si>
    <t>Pineapple Crushed</t>
  </si>
  <si>
    <t>Del Monte/can/149grams</t>
  </si>
  <si>
    <t>Ram/can/390grams</t>
  </si>
  <si>
    <t>Jolly/can/113grams</t>
  </si>
  <si>
    <t>Molinera/can/125grams</t>
  </si>
  <si>
    <t>Royal Bluberry</t>
  </si>
  <si>
    <t>Comstock/can/595grams</t>
  </si>
  <si>
    <t>Young's Town/can/425grams</t>
  </si>
  <si>
    <t>Young's Town/can/155grams</t>
  </si>
  <si>
    <t>Sardines Spanish Style</t>
  </si>
  <si>
    <t>Sunbest/can/156grams</t>
  </si>
  <si>
    <t>Jolly/can/227grams</t>
  </si>
  <si>
    <t>Sunbest/can/284grams</t>
  </si>
  <si>
    <t>Straw Mushroom</t>
  </si>
  <si>
    <t>Sunbest/can/200grams</t>
  </si>
  <si>
    <t>Jolly/can/227garms</t>
  </si>
  <si>
    <t>Sunbest/can/340grams</t>
  </si>
  <si>
    <t>Sunbest/can/157grams</t>
  </si>
  <si>
    <t>Strawberry Filling</t>
  </si>
  <si>
    <t>Sundried Tomato</t>
  </si>
  <si>
    <t>Molinera/can/180grams</t>
  </si>
  <si>
    <t>Always Fresh/can/220grams</t>
  </si>
  <si>
    <t>Dolce Vita/can/170grams</t>
  </si>
  <si>
    <t>Tuna Chunks Water</t>
  </si>
  <si>
    <t>Century/can/1705grams</t>
  </si>
  <si>
    <t>Tuna Flakes Calamansi</t>
  </si>
  <si>
    <t>Century/can/155grams</t>
  </si>
  <si>
    <t>Fresca/can/425grams</t>
  </si>
  <si>
    <t>Tuna Mechado</t>
  </si>
  <si>
    <t>Vegetable Soup</t>
  </si>
  <si>
    <t>Campbells/can/290grams</t>
  </si>
  <si>
    <t>Purefoods/can/230grams</t>
  </si>
  <si>
    <t>Argentina/can/155grams</t>
  </si>
  <si>
    <t>Whole Peeled Tomato</t>
  </si>
  <si>
    <t>Dona Elena/can/400grams</t>
  </si>
  <si>
    <t>Sunbest/can/230grams</t>
  </si>
  <si>
    <t>UFC/can/200grams</t>
  </si>
  <si>
    <t>Young Corn Slices</t>
  </si>
  <si>
    <t>UFC/can/grams</t>
  </si>
  <si>
    <t>Young Corn Whole</t>
  </si>
  <si>
    <t>Jolly/can/425grams/225drained weight</t>
  </si>
  <si>
    <t>Mega Prime/can/230grams</t>
  </si>
  <si>
    <t>Zonrox/gal/liter</t>
  </si>
  <si>
    <t>Sparkly/pack/6liter</t>
  </si>
  <si>
    <t>Eco Klene</t>
  </si>
  <si>
    <t>Eco Lab</t>
  </si>
  <si>
    <t>Foam</t>
  </si>
  <si>
    <t>Handwashing Soap</t>
  </si>
  <si>
    <t>100mmx70mm</t>
  </si>
  <si>
    <t>Cleans Up</t>
  </si>
  <si>
    <t xml:space="preserve">Sponge </t>
  </si>
  <si>
    <t>Sponge with Scrub (Blue)</t>
  </si>
  <si>
    <t>Sponge with Scrub (pink)</t>
  </si>
  <si>
    <t>Sponge with Scrub (yellow)</t>
  </si>
  <si>
    <t>Superb/rollx10pcs/XXL(37x40)</t>
  </si>
  <si>
    <t>Chicken Back</t>
  </si>
  <si>
    <t>Fresh with bone</t>
  </si>
  <si>
    <t>Chicken Fillet</t>
  </si>
  <si>
    <t>Fresh Thigh</t>
  </si>
  <si>
    <t>Fresh Breast</t>
  </si>
  <si>
    <t>Chicken Gizzard</t>
  </si>
  <si>
    <t>Chicken Liver</t>
  </si>
  <si>
    <t>Angus Beef Franks</t>
  </si>
  <si>
    <t>Purefoods/pack/200grams</t>
  </si>
  <si>
    <t>Vida/pack/500grams</t>
  </si>
  <si>
    <t>Holiday/pack200grams</t>
  </si>
  <si>
    <t>Cheesedog</t>
  </si>
  <si>
    <t>CDO/pack/1000grams</t>
  </si>
  <si>
    <t>Chicken Burger</t>
  </si>
  <si>
    <t>Star Nutri-Meat/canister/228grams</t>
  </si>
  <si>
    <t>Chicken Franks</t>
  </si>
  <si>
    <t>Swift/pack/1000grams</t>
  </si>
  <si>
    <t>Chicken Hotdog Jumbo</t>
  </si>
  <si>
    <t>Chicken Longganisa</t>
  </si>
  <si>
    <t>Purefoods/pack/500grams</t>
  </si>
  <si>
    <t>Pampangas Best/pack/450grams</t>
  </si>
  <si>
    <t>King Sue/pack/70grams</t>
  </si>
  <si>
    <t>Cocktail Hotdog</t>
  </si>
  <si>
    <t>Mekeni/pack/500grams</t>
  </si>
  <si>
    <t>El Rancho/pack/1000grams</t>
  </si>
  <si>
    <t>CDO/pack/4000grams</t>
  </si>
  <si>
    <t>K &amp; K/canister/5000grams</t>
  </si>
  <si>
    <t>Kick/canister/3000grams</t>
  </si>
  <si>
    <t>Crispy Burger</t>
  </si>
  <si>
    <t>Dumplings</t>
  </si>
  <si>
    <t>Orion/pack/1000grams</t>
  </si>
  <si>
    <t>Marby/pack/1000grams</t>
  </si>
  <si>
    <t>Fish Ball</t>
  </si>
  <si>
    <t>Marby/pack/500grams</t>
  </si>
  <si>
    <t>Marby/pack/200grams</t>
  </si>
  <si>
    <t>SM bonus/pack/1000grams</t>
  </si>
  <si>
    <t>Fiesta/pack/1000grams</t>
  </si>
  <si>
    <t>German Franks</t>
  </si>
  <si>
    <t>Deli/pack/500grams</t>
  </si>
  <si>
    <t>King Sue/pack/500grams</t>
  </si>
  <si>
    <t>Purefood/pack/250grams</t>
  </si>
  <si>
    <t>Hotdog</t>
  </si>
  <si>
    <t>Hotdog Cheese</t>
  </si>
  <si>
    <t>Hotdog Giant</t>
  </si>
  <si>
    <t>Gerabelle/pack/1000grams</t>
  </si>
  <si>
    <t>Hungarian sausage</t>
  </si>
  <si>
    <t>Frabelle/pack/250grams</t>
  </si>
  <si>
    <t>Shanghai/pack/500grams</t>
  </si>
  <si>
    <t>Orion/pack/500grams</t>
  </si>
  <si>
    <t>Pork Embutido</t>
  </si>
  <si>
    <t>pack/500g</t>
  </si>
  <si>
    <t>Pork Hamonado Longganisa</t>
  </si>
  <si>
    <t>Kick/pack/1000grams</t>
  </si>
  <si>
    <t>Siomai House/pack/400grams</t>
  </si>
  <si>
    <t>Pork Skinless Longganisa</t>
  </si>
  <si>
    <t>Food Crafters/pack/1000grams</t>
  </si>
  <si>
    <t>Schublig Sausage</t>
  </si>
  <si>
    <t>Skinless Longanisa</t>
  </si>
  <si>
    <t>Pampangas Best/pack/500grams</t>
  </si>
  <si>
    <t>Gerabelle/pack/500grams</t>
  </si>
  <si>
    <t>Skinless Longganisa- Beef</t>
  </si>
  <si>
    <t>Micaellas/pack/200grams</t>
  </si>
  <si>
    <t>Marby/pack/400grams</t>
  </si>
  <si>
    <t>Golden Peacock/pack/250grams</t>
  </si>
  <si>
    <t>Golden Peacock/pack/500grams</t>
  </si>
  <si>
    <t>Swedish Sausage</t>
  </si>
  <si>
    <t>CDO/pack/500grams</t>
  </si>
  <si>
    <t>Bossing/pack/225grams</t>
  </si>
  <si>
    <t>Tortillas - 6 inch</t>
  </si>
  <si>
    <t>Bambi/pack/300grams (12pcs)</t>
  </si>
  <si>
    <t>Ajinomoto/pack/500grams</t>
  </si>
  <si>
    <t>Anchovies</t>
  </si>
  <si>
    <t>Dona Elena/bottle/56grams</t>
  </si>
  <si>
    <t>Essential Everyday/bottle/473ml</t>
  </si>
  <si>
    <t>Banana Blossom</t>
  </si>
  <si>
    <t>Lipa Spices/pack/100grams</t>
  </si>
  <si>
    <t>Pure/pack/30grams</t>
  </si>
  <si>
    <t>Surebuy/pack/50grams</t>
  </si>
  <si>
    <t>White Rose/bottle/90ml</t>
  </si>
  <si>
    <t>Banana Ketchup</t>
  </si>
  <si>
    <t>UFC/bottle/320ml</t>
  </si>
  <si>
    <t>Lipa Spices/pack/250grams</t>
  </si>
  <si>
    <t>I-Spice/pack/30grams</t>
  </si>
  <si>
    <t>I-Spice/pack/100grams</t>
  </si>
  <si>
    <t>Edward/pack/1000grams</t>
  </si>
  <si>
    <t>Black Peppercorn - Whole</t>
  </si>
  <si>
    <t>Edward Edit/pack/1000 grams</t>
  </si>
  <si>
    <t>Blueberry Jam</t>
  </si>
  <si>
    <t>Knorr/box/grams</t>
  </si>
  <si>
    <t>Broth Cubes - Shrimp</t>
  </si>
  <si>
    <t>Capers in Vinegar</t>
  </si>
  <si>
    <t>Dona Elena/bottle/340grams</t>
  </si>
  <si>
    <t>Delmonte/bottle/320grams</t>
  </si>
  <si>
    <t>Edward/gal</t>
  </si>
  <si>
    <t>Great Buy/pack/30grams</t>
  </si>
  <si>
    <t>Ceasar Dressing</t>
  </si>
  <si>
    <t>Ladys choice/bottle/1000ml</t>
  </si>
  <si>
    <t>SM Bonus/pack/50grams</t>
  </si>
  <si>
    <t>Good Foods/100grams/pack</t>
  </si>
  <si>
    <t>Chili Flakes</t>
  </si>
  <si>
    <t>Sure buy/pack/50grams</t>
  </si>
  <si>
    <t>Marianes/pack/40grams</t>
  </si>
  <si>
    <t>Lee Kum Kee/bottle/370grams</t>
  </si>
  <si>
    <t>Chilli Powder</t>
  </si>
  <si>
    <t>Chives Flakes</t>
  </si>
  <si>
    <t>UFC/pack/25grams</t>
  </si>
  <si>
    <t>Cinnamon Powder</t>
  </si>
  <si>
    <t>SM Bonus/pack/20grams</t>
  </si>
  <si>
    <t>Robinsons/pack/20grams</t>
  </si>
  <si>
    <t>Jams/pack/50grams</t>
  </si>
  <si>
    <t>Orchid/tin can/16000ml</t>
  </si>
  <si>
    <t>UFC/bottle/2000ml</t>
  </si>
  <si>
    <t>Marca Leon/gallon</t>
  </si>
  <si>
    <t>Happy Fiesta/pouch/1800ml</t>
  </si>
  <si>
    <t>Cooking Oil - Palm Oil</t>
  </si>
  <si>
    <t>Prito Plus/tin can/16000ml</t>
  </si>
  <si>
    <t>Frito/pouch/1800ml</t>
  </si>
  <si>
    <t xml:space="preserve">Crab and Corn </t>
  </si>
  <si>
    <t>UFC/pack/60grams</t>
  </si>
  <si>
    <t>Crab and Corn Soup</t>
  </si>
  <si>
    <t>Knorr/sachet/55grams</t>
  </si>
  <si>
    <t>UFC/sachet/60grams</t>
  </si>
  <si>
    <t>Knorr/sachet/50grams</t>
  </si>
  <si>
    <t>UFC/pack/70grams</t>
  </si>
  <si>
    <t>Cream of Pumpkin Soup</t>
  </si>
  <si>
    <t>Knorr/sachet/70grams</t>
  </si>
  <si>
    <t>Robinson /pack/20grams</t>
  </si>
  <si>
    <t>Andres/pack/100grams</t>
  </si>
  <si>
    <t>S8 Greatbuy/pack/30grams</t>
  </si>
  <si>
    <t>I-Spice/pack/50grams</t>
  </si>
  <si>
    <t>Mc Cody/pack/250grams</t>
  </si>
  <si>
    <t>Del Monte Ketchup</t>
  </si>
  <si>
    <t>Del Monte Ketchup/567/bottle</t>
  </si>
  <si>
    <t>Edwardpack//500 grams</t>
  </si>
  <si>
    <t>Lorins/gallon/1000ml</t>
  </si>
  <si>
    <t>Sure buy/pack/30grams</t>
  </si>
  <si>
    <t>Mc Cormick/pack/1000grams</t>
  </si>
  <si>
    <t>Herb Seasoning Mix</t>
  </si>
  <si>
    <t>Sunbest/bottle/19grams</t>
  </si>
  <si>
    <t>Lee Kum Kee/bottle/100grams</t>
  </si>
  <si>
    <t>Lee-Kum-Kee/bottle/226grams</t>
  </si>
  <si>
    <t>UFC/bottle/100 grams</t>
  </si>
  <si>
    <t>Lasap/gallon</t>
  </si>
  <si>
    <t xml:space="preserve">Hot sauce </t>
  </si>
  <si>
    <t>Jufran/bottle/165grams</t>
  </si>
  <si>
    <t>Kaong</t>
  </si>
  <si>
    <t>Fruit Delight/bottle/896grams</t>
  </si>
  <si>
    <t>Kaong - Green</t>
  </si>
  <si>
    <t>YS/bottle/907grams</t>
  </si>
  <si>
    <t>Kaong - Red</t>
  </si>
  <si>
    <t>Kasubha</t>
  </si>
  <si>
    <t>Sm Bonus/pack/10grams</t>
  </si>
  <si>
    <t>Florence/bottle/340grams</t>
  </si>
  <si>
    <t>UFC/pack/8grams</t>
  </si>
  <si>
    <t>Amparos/pack/30grams</t>
  </si>
  <si>
    <t>Amparos/pack/20grams</t>
  </si>
  <si>
    <t>pack/370grams</t>
  </si>
  <si>
    <t>Maggi/bottle/1800ml</t>
  </si>
  <si>
    <t>Knorr/bottle/500ml</t>
  </si>
  <si>
    <t>Maggi Savor Chili</t>
  </si>
  <si>
    <t>Maggi Savor Chilimansi</t>
  </si>
  <si>
    <t>Maggi/sachet/55grams</t>
  </si>
  <si>
    <t>Maggi/sachet/21grams</t>
  </si>
  <si>
    <t>Maggi/pack/800grams</t>
  </si>
  <si>
    <t>Maple Syrup</t>
  </si>
  <si>
    <t>Clara Ole/bottle/355ml</t>
  </si>
  <si>
    <t>Rogers/gallon/3500ml</t>
  </si>
  <si>
    <t>Lady's Choice/gallon/5500ml</t>
  </si>
  <si>
    <t>Mayo Wonder</t>
  </si>
  <si>
    <t xml:space="preserve">Ladys Choice/bottle/470ml </t>
  </si>
  <si>
    <t>Mayonnaise - Real</t>
  </si>
  <si>
    <t xml:space="preserve">Ladys Choice/gallon/3500ml </t>
  </si>
  <si>
    <t>Mc Cormik/bottle/5grams</t>
  </si>
  <si>
    <t>Mc Cormik/pack/3grams</t>
  </si>
  <si>
    <t>Mc Cormick - Curry Powder</t>
  </si>
  <si>
    <t>Mc Cormick/bottle/40grams</t>
  </si>
  <si>
    <t>Mc Cormick/bottle/200grams</t>
  </si>
  <si>
    <t>Mc Cormick - Five Spice</t>
  </si>
  <si>
    <t>Mc Cormick - Garlic Granules</t>
  </si>
  <si>
    <t>Mc Cormick - Garlic Powder</t>
  </si>
  <si>
    <t>Mc Cormick/bottle/36grams</t>
  </si>
  <si>
    <t>Mc Cormick - Ginger Ground</t>
  </si>
  <si>
    <t>Mc Cormick/bottle/60grams</t>
  </si>
  <si>
    <t>Mc Cormick - Parsley</t>
  </si>
  <si>
    <t>Mc Cormick/pack/40grams</t>
  </si>
  <si>
    <t>MSG</t>
  </si>
  <si>
    <t>Ajinomoto/pack/1000grams</t>
  </si>
  <si>
    <t>Mushroom Dark Soy Sauce</t>
  </si>
  <si>
    <t>Zheng Feng/Bottle/650ml</t>
  </si>
  <si>
    <t>Nata de Coco - Green</t>
  </si>
  <si>
    <t>CDO/bottle/680grams</t>
  </si>
  <si>
    <t>Nata de Coco - Red</t>
  </si>
  <si>
    <t>Basso/bottle/250ml</t>
  </si>
  <si>
    <t xml:space="preserve">Olive Oil </t>
  </si>
  <si>
    <t>Doña Elena/bottle/1000ml</t>
  </si>
  <si>
    <t>Maggi/bottle/750ml</t>
  </si>
  <si>
    <t>Tai Hing/gallon/2270grams</t>
  </si>
  <si>
    <t>Maggi/bottle/290ml</t>
  </si>
  <si>
    <t>Gold Dragon/bottle/2270ml</t>
  </si>
  <si>
    <t>Maggi/bottle/2000ml</t>
  </si>
  <si>
    <t>LKK Kumchun/bottle/770grams</t>
  </si>
  <si>
    <t>Tai Hing Oyster/bottle/1000ml</t>
  </si>
  <si>
    <t>Gold Dragon/gallon/2270ml</t>
  </si>
  <si>
    <t>Mother Best/750/bottle</t>
  </si>
  <si>
    <t>Mama/canister/1000grams</t>
  </si>
  <si>
    <t>Sunny Cheers/canister/1000grams</t>
  </si>
  <si>
    <t>Skimmy Gelo/bottle/480grams</t>
  </si>
  <si>
    <t>Sunny Cheers/canister/500grams</t>
  </si>
  <si>
    <t>Pesto Sauce</t>
  </si>
  <si>
    <t>Clara Ole/bottle/180grams</t>
  </si>
  <si>
    <t>Ram/bottle/405grams</t>
  </si>
  <si>
    <t>Ram/bottle/220grams</t>
  </si>
  <si>
    <t>Pickles - Whole</t>
  </si>
  <si>
    <t>Ram/bottle/160grams</t>
  </si>
  <si>
    <t>Pineapple Jam</t>
  </si>
  <si>
    <t>Phillipines Prod/bottle/450grams</t>
  </si>
  <si>
    <t>Sunmaid/box/250grams</t>
  </si>
  <si>
    <t>California/sachet/500grams</t>
  </si>
  <si>
    <t>Sevilla/box/100grams</t>
  </si>
  <si>
    <t>Mother's Best/pack/50grams</t>
  </si>
  <si>
    <t>Ram/box/30grams</t>
  </si>
  <si>
    <t>Ram/box/200grams</t>
  </si>
  <si>
    <t>Del Monte/bottle/490ml</t>
  </si>
  <si>
    <t>Doňa Elena/bottle/750ml</t>
  </si>
  <si>
    <t>Carlo Rossi/bottle/750ml</t>
  </si>
  <si>
    <t>Kewpie/bottle/210ml</t>
  </si>
  <si>
    <t>Crystal/pack/1000grams</t>
  </si>
  <si>
    <t>Lasap/pack/1000grams</t>
  </si>
  <si>
    <t>Lee Kum Kee/bottle/410grams</t>
  </si>
  <si>
    <t>Goodlife/bottle/420ml</t>
  </si>
  <si>
    <t>Goodlife/bottle/650ml</t>
  </si>
  <si>
    <t>Goodlife/bottle/1000ml</t>
  </si>
  <si>
    <t>Lee Kum Kee/bottle/207grams</t>
  </si>
  <si>
    <t>Sibot</t>
  </si>
  <si>
    <t>Robinson/pack/20grams</t>
  </si>
  <si>
    <t>Mama Sitas/sachet/40grams</t>
  </si>
  <si>
    <t>Knorr/sachet/22grams</t>
  </si>
  <si>
    <t>Sinigang Mix sa Miso</t>
  </si>
  <si>
    <t>Knorr/sachet/23grams</t>
  </si>
  <si>
    <t>Knorr/sachet/12grams</t>
  </si>
  <si>
    <t>Spaghetti Sauce -  Italian Style</t>
  </si>
  <si>
    <t>Spaghetti Sauce -  Sweet Style</t>
  </si>
  <si>
    <t>Spanish Paprika Powder</t>
  </si>
  <si>
    <t>Sundried Tomato Pesto</t>
  </si>
  <si>
    <t>Filippo Berio/bottle/190grams</t>
  </si>
  <si>
    <t>Sweet Chili Sauce</t>
  </si>
  <si>
    <t>Del Monte/bottle30grams</t>
  </si>
  <si>
    <t>Sweet Mixed Pickles</t>
  </si>
  <si>
    <t>Ram/bottle/420grams</t>
  </si>
  <si>
    <t>Tapioca Pearl</t>
  </si>
  <si>
    <t>Arawan/pack/1000grams</t>
  </si>
  <si>
    <t>Tengang Daga</t>
  </si>
  <si>
    <t>Amparos/pack/64grams</t>
  </si>
  <si>
    <t>Tagumpay/pack/20grams</t>
  </si>
  <si>
    <t>Kikoman/bottle/500ml</t>
  </si>
  <si>
    <t>Kikoman/bottle/1000ml</t>
  </si>
  <si>
    <t>Thousand Island Dressing</t>
  </si>
  <si>
    <t>Ladys Choice/bottle/236ml</t>
  </si>
  <si>
    <t>Three Cheese Spaghetti Sauce</t>
  </si>
  <si>
    <t>Clara Ole/pack/1000grams</t>
  </si>
  <si>
    <t>Tomato Catsup</t>
  </si>
  <si>
    <t>Del Monte/pouch/320grams</t>
  </si>
  <si>
    <t>Heinz/pouch/325grams</t>
  </si>
  <si>
    <t>Tomato Sauce Basil</t>
  </si>
  <si>
    <t>Clara Ole/pouch/1000grams</t>
  </si>
  <si>
    <t>Ube Halaya</t>
  </si>
  <si>
    <t>CDO/bottle/907grams</t>
  </si>
  <si>
    <t>Ube Jam</t>
  </si>
  <si>
    <t>Tita Ely/bottle/340grams</t>
  </si>
  <si>
    <t>White Beans</t>
  </si>
  <si>
    <t>White Vinegar - Distilled</t>
  </si>
  <si>
    <t>Heinz/bottle/473ml</t>
  </si>
  <si>
    <t>White Wine</t>
  </si>
  <si>
    <t>Lasap/bottle/3785ml</t>
  </si>
  <si>
    <t>Daing Bisugo</t>
  </si>
  <si>
    <t>Tuyo Hawot</t>
  </si>
  <si>
    <t>Tuyo Tamban</t>
  </si>
  <si>
    <t>Large/tray</t>
  </si>
  <si>
    <t>Quail Egg</t>
  </si>
  <si>
    <t>Blue Marlin</t>
  </si>
  <si>
    <t>10slice/100grams</t>
  </si>
  <si>
    <t>Boneless Bangus</t>
  </si>
  <si>
    <t>Seaking/pack/420grams</t>
  </si>
  <si>
    <t>Daing na Bangus</t>
  </si>
  <si>
    <t>7pcs/kl 142grams per pc</t>
  </si>
  <si>
    <t>100grams per pc</t>
  </si>
  <si>
    <t>Durado Fish Fillet</t>
  </si>
  <si>
    <t>Halaan</t>
  </si>
  <si>
    <t>Hito</t>
  </si>
  <si>
    <t>Lumot</t>
  </si>
  <si>
    <t>Matambaka</t>
  </si>
  <si>
    <t>Maya Maya</t>
  </si>
  <si>
    <t>Pampano</t>
  </si>
  <si>
    <t>2pcs/kl</t>
  </si>
  <si>
    <t>Pink Salmon belly</t>
  </si>
  <si>
    <t>Salay Salay</t>
  </si>
  <si>
    <t>Salmon Local</t>
  </si>
  <si>
    <t>Tagunton</t>
  </si>
  <si>
    <t>Tamban</t>
  </si>
  <si>
    <t>Avocado</t>
  </si>
  <si>
    <t>fresh</t>
  </si>
  <si>
    <t>Dragon Fruits</t>
  </si>
  <si>
    <t>Mango Green</t>
  </si>
  <si>
    <t>Orange Sunkist</t>
  </si>
  <si>
    <t>Pakwan Seedless</t>
  </si>
  <si>
    <t>pack/100pcs</t>
  </si>
  <si>
    <t>Beni Shoga</t>
  </si>
  <si>
    <t>pack/250grams</t>
  </si>
  <si>
    <t>Chili Oil</t>
  </si>
  <si>
    <t>Layu Oil/920/bottle</t>
  </si>
  <si>
    <t>Chopstick</t>
  </si>
  <si>
    <t>Welcome/pack 100s'</t>
  </si>
  <si>
    <t>gallon/2000ml</t>
  </si>
  <si>
    <t>Curry Paste</t>
  </si>
  <si>
    <t>S/B/box/30grams</t>
  </si>
  <si>
    <t>Dried Shitake Mushroom</t>
  </si>
  <si>
    <t>Tai Hing Oyster/pack/200grams</t>
  </si>
  <si>
    <t>Furtake</t>
  </si>
  <si>
    <t>Garlic Chilli Sauce</t>
  </si>
  <si>
    <t>bottle/130grams</t>
  </si>
  <si>
    <t>Gyoza Wrapper</t>
  </si>
  <si>
    <t>Honmirin</t>
  </si>
  <si>
    <t>Hinode/bottle</t>
  </si>
  <si>
    <t>Kewpie/bottle/300ml</t>
  </si>
  <si>
    <t>Japanese Oyster</t>
  </si>
  <si>
    <t>gallon/500ml</t>
  </si>
  <si>
    <t>Harvester/pack/1kilo</t>
  </si>
  <si>
    <t>Mt. Fuji/sack/25kilos</t>
  </si>
  <si>
    <t>Japanese Tea</t>
  </si>
  <si>
    <t>Kata Kurutchi</t>
  </si>
  <si>
    <t>Mama Udon</t>
  </si>
  <si>
    <t>bottle/1000grams</t>
  </si>
  <si>
    <t>Mizkan Rice Vinegar</t>
  </si>
  <si>
    <t>Naruto</t>
  </si>
  <si>
    <t>Nori Sheet</t>
  </si>
  <si>
    <t>Bulldog/1800/bottle</t>
  </si>
  <si>
    <t>Ramen</t>
  </si>
  <si>
    <t>Saikyu Miso</t>
  </si>
  <si>
    <t>Miskan Ryorishi/bottle</t>
  </si>
  <si>
    <t>Shiritaki Noodles</t>
  </si>
  <si>
    <t>pack/200grams</t>
  </si>
  <si>
    <t>Soba Sauce</t>
  </si>
  <si>
    <t>bottle/1000ml</t>
  </si>
  <si>
    <t>Sushi Grass</t>
  </si>
  <si>
    <t>Baran/pack</t>
  </si>
  <si>
    <t>bottle/340grams</t>
  </si>
  <si>
    <t>Tofu Firm</t>
  </si>
  <si>
    <t>DJ Gum/bar/500grams</t>
  </si>
  <si>
    <t>Togananami</t>
  </si>
  <si>
    <t>S/B</t>
  </si>
  <si>
    <t>Togarashi</t>
  </si>
  <si>
    <t>Bulldog/bottle</t>
  </si>
  <si>
    <t>Unagi no tare</t>
  </si>
  <si>
    <t>pack/210grams</t>
  </si>
  <si>
    <t>Yakiniku Sauce</t>
  </si>
  <si>
    <t>Yakisoba</t>
  </si>
  <si>
    <t>Miyakochi</t>
  </si>
  <si>
    <t>Angel hair</t>
  </si>
  <si>
    <t>Excellent/pack/400grams</t>
  </si>
  <si>
    <t>Premium/pack720grams</t>
  </si>
  <si>
    <t>Good Luck/pack/750grams</t>
  </si>
  <si>
    <t>Premium/pack1000grams</t>
  </si>
  <si>
    <t>Goodluck/pack/400grams</t>
  </si>
  <si>
    <t>Cup-Noodes Beef</t>
  </si>
  <si>
    <t>Cup-Noodes Bulalo</t>
  </si>
  <si>
    <t>Cup-Noodes Bulalo Spicy</t>
  </si>
  <si>
    <t>Cup-Noodles Batchoy Spicy</t>
  </si>
  <si>
    <t>Cup-Noodles Chicken Mami</t>
  </si>
  <si>
    <t>Fettucine Noodles</t>
  </si>
  <si>
    <t>Prima/pack/1000grams</t>
  </si>
  <si>
    <t>Flat Noodles</t>
  </si>
  <si>
    <t>Thai/pack/410grams</t>
  </si>
  <si>
    <t>Fussili Pasta</t>
  </si>
  <si>
    <t>Glass noodles</t>
  </si>
  <si>
    <t>Vermecilli/pack/500grams</t>
  </si>
  <si>
    <t>Gnocchi Pasta</t>
  </si>
  <si>
    <t>Pasta Zara/pack/500grams</t>
  </si>
  <si>
    <t>Ideal/box/500grams</t>
  </si>
  <si>
    <t>Linguine Pasta</t>
  </si>
  <si>
    <t>White king/pack/1000grams</t>
  </si>
  <si>
    <t>Royal/pack/400grams</t>
  </si>
  <si>
    <t>Sunshine/pack/900grams</t>
  </si>
  <si>
    <t>Ideal/pack/450grams</t>
  </si>
  <si>
    <t>Sun Mac/pack/1000grams</t>
  </si>
  <si>
    <t>Ideal/pack/400grams</t>
  </si>
  <si>
    <t>Excellent/pack/454grams</t>
  </si>
  <si>
    <t>Miki</t>
  </si>
  <si>
    <t>Twin Swan/pack/400grams</t>
  </si>
  <si>
    <t>BestFoods/pack/500grams</t>
  </si>
  <si>
    <t>JRS/pack/1000grams</t>
  </si>
  <si>
    <t>Unicorn/pack/400grams</t>
  </si>
  <si>
    <t>Great buy/pack/100grams</t>
  </si>
  <si>
    <t>Hobe/pack/454grams</t>
  </si>
  <si>
    <t>Super Q/pack/1000grams</t>
  </si>
  <si>
    <t>Relish/pack/1000grams</t>
  </si>
  <si>
    <t>Goodlife/pack/1000grams</t>
  </si>
  <si>
    <t>Del Monte/pack/700grams</t>
  </si>
  <si>
    <t>Spinach Fettucini</t>
  </si>
  <si>
    <t>Ziti Noodles</t>
  </si>
  <si>
    <t>Mouth Wash</t>
  </si>
  <si>
    <t>Colgate Plax/Bottled</t>
  </si>
  <si>
    <t>Silkday/packx8's</t>
  </si>
  <si>
    <t>Sister/pack by 20s'</t>
  </si>
  <si>
    <t>Sister/pack/8s'</t>
  </si>
  <si>
    <t>Sister/pack/12s'</t>
  </si>
  <si>
    <t>Sanitary Napkin non Wings</t>
  </si>
  <si>
    <t>Silkday/packx20's</t>
  </si>
  <si>
    <t>Sanitary Napkin with Wings</t>
  </si>
  <si>
    <t xml:space="preserve">Kleenex </t>
  </si>
  <si>
    <t>Colgate/medium</t>
  </si>
  <si>
    <t>Close-Up/10g</t>
  </si>
  <si>
    <t>Colgate/box/193grams</t>
  </si>
  <si>
    <t>Colgate/box/a25grams</t>
  </si>
  <si>
    <t>Close-Up/50ml</t>
  </si>
  <si>
    <t>1x10 plastic</t>
  </si>
  <si>
    <t>Greate buy/roll (30cmx5m)</t>
  </si>
  <si>
    <t>Glow/roll (30cmx8m)</t>
  </si>
  <si>
    <t>Versa/pack(100pcs/10 inches)</t>
  </si>
  <si>
    <t>Versa/pack(100pcs)</t>
  </si>
  <si>
    <t>Bending Straw</t>
  </si>
  <si>
    <t>Brown Supot #3</t>
  </si>
  <si>
    <t>Brown Supot #5</t>
  </si>
  <si>
    <t>Brown Supot #7</t>
  </si>
  <si>
    <t>Brown Supot #8</t>
  </si>
  <si>
    <t>Uncle John/pack by 100's</t>
  </si>
  <si>
    <t>Cup cake Box</t>
  </si>
  <si>
    <t>Cupcake Box</t>
  </si>
  <si>
    <t>Cupcake Holder</t>
  </si>
  <si>
    <t>Glow/box/100pcs</t>
  </si>
  <si>
    <t>SM Bonus/box/50</t>
  </si>
  <si>
    <t>Gold Label/pack by 10s'</t>
  </si>
  <si>
    <t xml:space="preserve">My Everyday/pack by 10s' </t>
  </si>
  <si>
    <t>Microwavable - Round 16oz</t>
  </si>
  <si>
    <t>Microwavable - Round 30oz</t>
  </si>
  <si>
    <t>Paper Box -  3 division</t>
  </si>
  <si>
    <t>SM Bonus/pack by 50s'</t>
  </si>
  <si>
    <t>Box by 1000s'</t>
  </si>
  <si>
    <t>Paper Plate -  Big</t>
  </si>
  <si>
    <t>pack by 20s'</t>
  </si>
  <si>
    <t>Versa/ pack by 20s'</t>
  </si>
  <si>
    <t>Paper Plate - Medium</t>
  </si>
  <si>
    <t>Femme/pack by 120pulls</t>
  </si>
  <si>
    <t>Table Napkin - Quarted Fold</t>
  </si>
  <si>
    <t>Everyday/pack by 350s'</t>
  </si>
  <si>
    <t>Jade /pack/1000s'</t>
  </si>
  <si>
    <t>Mr Bamboo/pack by 25's</t>
  </si>
  <si>
    <t>Pork Batchoy</t>
  </si>
  <si>
    <t>Pork Buto Buto</t>
  </si>
  <si>
    <t>Pork Carcass</t>
  </si>
  <si>
    <t>Pork Ham leg</t>
  </si>
  <si>
    <t>Frozen/box(10kilos)</t>
  </si>
  <si>
    <t>Pork Lungs</t>
  </si>
  <si>
    <t>Pork Ribs</t>
  </si>
  <si>
    <t>Pork T. Bone</t>
  </si>
  <si>
    <t>Pork Tenderloin</t>
  </si>
  <si>
    <t>Pork Ulo</t>
  </si>
  <si>
    <t>Organic/pack/2000grams</t>
  </si>
  <si>
    <t>sack/25kilos</t>
  </si>
  <si>
    <t>Thai Jasmine/sack/25kilos</t>
  </si>
  <si>
    <t>Sm Bonus/pack/1kilos</t>
  </si>
  <si>
    <t>S8/packs/1kilos</t>
  </si>
  <si>
    <t>Angelica/sack/50kilos</t>
  </si>
  <si>
    <t>White Pigeon/Sinandomeng/sack25kilos</t>
  </si>
  <si>
    <t>Maharlika/sack/25kilos</t>
  </si>
  <si>
    <t>Orchids/Premium/sack/25kilos</t>
  </si>
  <si>
    <t>Tahong</t>
  </si>
  <si>
    <t>4X Corn Snacks</t>
  </si>
  <si>
    <t>Oishi/box (30pcsx85grams)</t>
  </si>
  <si>
    <t>Bangkok Sweet and Spicy Tamarind</t>
  </si>
  <si>
    <t>moniegold</t>
  </si>
  <si>
    <t>Bangkok Sweet Tamarind</t>
  </si>
  <si>
    <t>Berry Knots/25/grams</t>
  </si>
  <si>
    <t>Jack &amp; Jill/pack/25/grams</t>
  </si>
  <si>
    <t xml:space="preserve">Boogyman Crunch </t>
  </si>
  <si>
    <t>Oishibox(pcsx24grams)</t>
  </si>
  <si>
    <t>Boy Bawang Garlic</t>
  </si>
  <si>
    <t>Ksk Food/Pack/(40 x 90)</t>
  </si>
  <si>
    <t xml:space="preserve">Bread Pan  Butter Toast </t>
  </si>
  <si>
    <t>Bread Pan Cheese Onions</t>
  </si>
  <si>
    <t>Bread Pan Toasted Garlic</t>
  </si>
  <si>
    <t>Bread Pan Whole Wheat</t>
  </si>
  <si>
    <t>Brownies Break</t>
  </si>
  <si>
    <t xml:space="preserve">Suncrest Food/pack (20pcsxgrams) </t>
  </si>
  <si>
    <t>Brownies fun square</t>
  </si>
  <si>
    <t xml:space="preserve">Lemon Squarepack (pcsxgrams) </t>
  </si>
  <si>
    <t>Butter Cookies</t>
  </si>
  <si>
    <t>Danish/can (340grams)</t>
  </si>
  <si>
    <t>Butter Cream Crackers</t>
  </si>
  <si>
    <t>Croley Foodspack (10pcsx25grams)</t>
  </si>
  <si>
    <t>Cake Bar -  Vanilla</t>
  </si>
  <si>
    <t>Fudgee bar/pack (10pcsx40grams)</t>
  </si>
  <si>
    <t>Cake Bar - Chocolate</t>
  </si>
  <si>
    <t>Jack &amp;  Jill (10 pcs x37 grams )</t>
  </si>
  <si>
    <t>Cake Bar - Macapuno</t>
  </si>
  <si>
    <t>Cake Bar - Milk custard</t>
  </si>
  <si>
    <t>Cake Bar - Milk yellow</t>
  </si>
  <si>
    <t>Cake Bar - Mocha</t>
  </si>
  <si>
    <t>Mayora/box (60pcsx48grams)</t>
  </si>
  <si>
    <t>Caramel Popcorn</t>
  </si>
  <si>
    <t>Oishi/box (pcsx60grams)</t>
  </si>
  <si>
    <t>Cashew Nut</t>
  </si>
  <si>
    <t>Cheese Cake</t>
  </si>
  <si>
    <t>Lemon Square/pack (10pcsx30grams)</t>
  </si>
  <si>
    <t xml:space="preserve">Cheese Ring  Jalapeno </t>
  </si>
  <si>
    <t>Regent/bundle (25x60 grams)</t>
  </si>
  <si>
    <t>Cheeseball</t>
  </si>
  <si>
    <t>Cheezy Red Hot</t>
  </si>
  <si>
    <t>Leslies/box (40pcsx70grams)</t>
  </si>
  <si>
    <t>Dantes/bundlex20pcs</t>
  </si>
  <si>
    <t>Jack n Jill/box (pcsx108grams)</t>
  </si>
  <si>
    <t>Chiz Curls</t>
  </si>
  <si>
    <t>Jack n Jill/box (50pcsx55grams)</t>
  </si>
  <si>
    <t>Jack &amp; Jill /pack/18/grams</t>
  </si>
  <si>
    <t>Chocnut</t>
  </si>
  <si>
    <t>King/pack (24pcsxgrams)</t>
  </si>
  <si>
    <t>Choco Chips</t>
  </si>
  <si>
    <t>Fibisco/pack (80grams)</t>
  </si>
  <si>
    <t>Choco Filled Crackers</t>
  </si>
  <si>
    <t>Pillows/box (20X150 grams)</t>
  </si>
  <si>
    <t>Choco Mucho - Choco Caramel</t>
  </si>
  <si>
    <t>Choco Mucho - Cookie Sandwich Choco</t>
  </si>
  <si>
    <t>Choco Mucho Wafer Roll -  Dark Chocolate</t>
  </si>
  <si>
    <t>Choco Mucho Wafer Roll - Milk Chocolate</t>
  </si>
  <si>
    <t>Choco-Chips Cookies</t>
  </si>
  <si>
    <t>Jack &amp; Jill  (10 pcs  x36 grams)</t>
  </si>
  <si>
    <t>Chocovron Cookies &amp; Cream</t>
  </si>
  <si>
    <t>Chovron/packx12pcs</t>
  </si>
  <si>
    <t>Chunkee Cookie Sandwich</t>
  </si>
  <si>
    <t>Mrs.Goodman/pack (10pcsx40grams)</t>
  </si>
  <si>
    <t>Leslies/pack/(36 x 85grams)</t>
  </si>
  <si>
    <t>Leslies/box/(48pcsx55grams)</t>
  </si>
  <si>
    <t>Cornbits BBQ</t>
  </si>
  <si>
    <t>WL/pack (10pcsx70grams)</t>
  </si>
  <si>
    <t>Crossini Rolls</t>
  </si>
  <si>
    <t>Danish Butter Cookies</t>
  </si>
  <si>
    <t>Royal Dansk/can (454 grams)</t>
  </si>
  <si>
    <t>Dark Milk Almond Chocolate</t>
  </si>
  <si>
    <t>Van Houten/pack (pcsx40 grams)</t>
  </si>
  <si>
    <t>Dark Milk Fruits &amp; Nuts</t>
  </si>
  <si>
    <t>Dingdong Nuts</t>
  </si>
  <si>
    <t>JBC Foods/box (60x100grams)</t>
  </si>
  <si>
    <t>Dipdip</t>
  </si>
  <si>
    <t>pack/10x30g</t>
  </si>
  <si>
    <t>Dowee Donut Milk</t>
  </si>
  <si>
    <t>Suncrest Food/box (6pcsxgrams)</t>
  </si>
  <si>
    <t>Dowee Donut Strawberry</t>
  </si>
  <si>
    <t>Fish Cracker</t>
  </si>
  <si>
    <t>Lala/box (48pcsx50grams)</t>
  </si>
  <si>
    <t>Oishibox(pcsx90grams)</t>
  </si>
  <si>
    <t>Fita Cracker - Plain</t>
  </si>
  <si>
    <t>Fita Crackers</t>
  </si>
  <si>
    <t>My San/pack (pcsx600grams)</t>
  </si>
  <si>
    <t>Frootees Strawberry</t>
  </si>
  <si>
    <t>pack/10x32grams</t>
  </si>
  <si>
    <t>Fudge Barr - Macapuno</t>
  </si>
  <si>
    <t>Suncrest Food/pack (10pcsx41grams)</t>
  </si>
  <si>
    <t>Fudge Barr - Vanilla</t>
  </si>
  <si>
    <t>Fudgee Barr - Dark Choco</t>
  </si>
  <si>
    <t>Fudgee Barr - Salted Caramel</t>
  </si>
  <si>
    <t>Suncrest Food/pack (10pcsx38grams)</t>
  </si>
  <si>
    <t>Sugobox (24x100grams)</t>
  </si>
  <si>
    <t>Goya Bar - Milk Chocolate</t>
  </si>
  <si>
    <t>Goya/box (24pcsx30grams)</t>
  </si>
  <si>
    <t>M.Y San/pack (200grams)</t>
  </si>
  <si>
    <t>Graham Honey Crackers</t>
  </si>
  <si>
    <t>M.Y San/pack (10x25grams)</t>
  </si>
  <si>
    <t>Growers Mix Nuts</t>
  </si>
  <si>
    <t>Growers Savory</t>
  </si>
  <si>
    <t>Haitai Original Crackers</t>
  </si>
  <si>
    <t>box (172grams)</t>
  </si>
  <si>
    <t>Hansel Biscuits - Choco</t>
  </si>
  <si>
    <t>Hansel Biscuits - Milk</t>
  </si>
  <si>
    <t>Hansel Biscuits - Mocha</t>
  </si>
  <si>
    <t>Hansel Cracker - Cheese</t>
  </si>
  <si>
    <t>Hany/pack (24pcsxgrams)</t>
  </si>
  <si>
    <t>Hany/pack (16pcsxgrams)</t>
  </si>
  <si>
    <t>Happy peanuts</t>
  </si>
  <si>
    <t>JBC/box (24pcsx100grams)</t>
  </si>
  <si>
    <t>Meijii/box (43grams)</t>
  </si>
  <si>
    <t>Hello Panda Chocolate</t>
  </si>
  <si>
    <t>Hello Panda Cookies and Cream</t>
  </si>
  <si>
    <t>Hello Panda Milk</t>
  </si>
  <si>
    <t>Hello Wafer Choco</t>
  </si>
  <si>
    <t>Jack n Jill/pack (10pcsX15grams)</t>
  </si>
  <si>
    <t>Ice Cream - Crunch Chocolate</t>
  </si>
  <si>
    <t>Nestle/box (pcsx110ml)</t>
  </si>
  <si>
    <t>Ice Cream - Crunch Cookies and Cream</t>
  </si>
  <si>
    <t>Nestle/box (pcsx60ml)</t>
  </si>
  <si>
    <t xml:space="preserve">Ice Cream - Drumstick Double Chocolate </t>
  </si>
  <si>
    <t>Nestle/box (pcsx100ml)</t>
  </si>
  <si>
    <t>Ice Cream - Drumstick Ube Cheesecake</t>
  </si>
  <si>
    <t>Ice Cream - Kitkat</t>
  </si>
  <si>
    <t>Ice Cream - Oreo Cone</t>
  </si>
  <si>
    <t>Iced Gem</t>
  </si>
  <si>
    <t>Khong Guan (12 pcs x 30 grams)</t>
  </si>
  <si>
    <t>Inipit</t>
  </si>
  <si>
    <t>Lemon Square/pack (pcsx23grams)</t>
  </si>
  <si>
    <t>Jelly Bean</t>
  </si>
  <si>
    <t>Mialendraspack (320grams)</t>
  </si>
  <si>
    <t>Karate Belt</t>
  </si>
  <si>
    <t>Mialendraspack (250grams)</t>
  </si>
  <si>
    <t>King Crab</t>
  </si>
  <si>
    <t>Regentbox (pcsx85grams)</t>
  </si>
  <si>
    <t>Kirie Yummy Flakes</t>
  </si>
  <si>
    <t>Oishibox (pccsx60grams)</t>
  </si>
  <si>
    <t>Knick Knack - Choco Coated Biscuit</t>
  </si>
  <si>
    <t>Delfi/pack (pcsx50grams)</t>
  </si>
  <si>
    <t>Knick Knack - Milk Coated Biscuit</t>
  </si>
  <si>
    <t>Knick Knacks Double Choco</t>
  </si>
  <si>
    <t>Knick Knacks Strawberry</t>
  </si>
  <si>
    <t>Kropeck Pusit</t>
  </si>
  <si>
    <t>Jack n Jillpack (pcsx80grams)</t>
  </si>
  <si>
    <t>Lemon Square/pack (10pcsx38grams)</t>
  </si>
  <si>
    <t>Magic Chips -  Bbq</t>
  </si>
  <si>
    <t>Mang Juan Suka't Sili</t>
  </si>
  <si>
    <t>Mango Cubes</t>
  </si>
  <si>
    <t>Mialendras/box (pcsx70grams)</t>
  </si>
  <si>
    <t xml:space="preserve">Miggos </t>
  </si>
  <si>
    <t>Oishi/box/105grams</t>
  </si>
  <si>
    <t>Monde/(8pcsx43grams)</t>
  </si>
  <si>
    <t>Monde Mamon Classic - Choco</t>
  </si>
  <si>
    <t>Monde/pack(4pcsx48grams)</t>
  </si>
  <si>
    <t>Mr. Chips Sweet Corn</t>
  </si>
  <si>
    <t>Jack n Jill/ box (50pcsx110grams)</t>
  </si>
  <si>
    <t>Bambi/box/150grams</t>
  </si>
  <si>
    <t>Mega Mexican/box/180grams</t>
  </si>
  <si>
    <t>Nips Chocolate</t>
  </si>
  <si>
    <t>Jack n Jill/box(12pcsx80 grams)</t>
  </si>
  <si>
    <t>Jack &amp; Jill/box/ (80pcsx 38grams)</t>
  </si>
  <si>
    <t>Oishi Ridges - Cheese</t>
  </si>
  <si>
    <t>Oishi/pack(30x 60grams)</t>
  </si>
  <si>
    <t>Oishi/box/30pcs x 84g)</t>
  </si>
  <si>
    <t xml:space="preserve">O-Puff Mashmallow - Macha </t>
  </si>
  <si>
    <t>Oishi/80grams</t>
  </si>
  <si>
    <t>Oreo - Chocolate Crème</t>
  </si>
  <si>
    <t>Mondelez/pack (9pcsx27.6grams)</t>
  </si>
  <si>
    <t>Oreo - Strawberry</t>
  </si>
  <si>
    <t>Panchos</t>
  </si>
  <si>
    <t>Oishi/box (pcsx85grams)</t>
  </si>
  <si>
    <t>Peewee Sizzling BBQ</t>
  </si>
  <si>
    <t>Jack n Jill/box (50pcsx85grams)</t>
  </si>
  <si>
    <t>Piattos - Sourcream</t>
  </si>
  <si>
    <t>Piattos - Spicy Cheese</t>
  </si>
  <si>
    <t>Jack n Jill/box (pcsx90grams)</t>
  </si>
  <si>
    <t>PIC-A Cheddar</t>
  </si>
  <si>
    <t>Piknik Original</t>
  </si>
  <si>
    <t>box (12pcsxgrams)</t>
  </si>
  <si>
    <t>Oishi/pack(30x 100grams)</t>
  </si>
  <si>
    <t xml:space="preserve">Pistachios </t>
  </si>
  <si>
    <t>Tobi (100grams)</t>
  </si>
  <si>
    <t xml:space="preserve">Popcorn Caramel </t>
  </si>
  <si>
    <t>Oishi/(pcsx120grams)</t>
  </si>
  <si>
    <t>Potato Chips - BBQ</t>
  </si>
  <si>
    <t>Potato Chips - Plain and Salted</t>
  </si>
  <si>
    <t>Potchi</t>
  </si>
  <si>
    <t xml:space="preserve">Prawn Crackers </t>
  </si>
  <si>
    <t>Oishi/box (50pcsx60grams)</t>
  </si>
  <si>
    <t>Prawn Crackers Sweet&amp;Extra Hot</t>
  </si>
  <si>
    <t>Presto Creams - Peanut Chocolate - Slug</t>
  </si>
  <si>
    <t>Presto Creams - Peanut Butter - Slug</t>
  </si>
  <si>
    <t>Pringles - Cheezy Cheese</t>
  </si>
  <si>
    <t>box (12x42grams)</t>
  </si>
  <si>
    <t>Pringles - Original</t>
  </si>
  <si>
    <t>102 gams</t>
  </si>
  <si>
    <t>Pringles - Sour &amp; Cream</t>
  </si>
  <si>
    <t>Rebisco (10pcsx33grams)</t>
  </si>
  <si>
    <t>Rebisco Cracker Sandwich - Butter</t>
  </si>
  <si>
    <t>Rebisco (10pcsx32grams)</t>
  </si>
  <si>
    <t>Rebisco Cracker Sandwich - Chocolate</t>
  </si>
  <si>
    <t>Rebisco  (10pcsx32 grams)</t>
  </si>
  <si>
    <t>Rebisco Cracker Sandwich - Cream</t>
  </si>
  <si>
    <t>Rebisco Cracker Sandwich - Honey Butter</t>
  </si>
  <si>
    <t>Rebisco Cracker Sandwich - Pastillas</t>
  </si>
  <si>
    <t>Rebisco Cracker Sandwich - Peanut Butter</t>
  </si>
  <si>
    <t>Rebisco Cracker Sandwich - Strawberry</t>
  </si>
  <si>
    <t>Ri-chee</t>
  </si>
  <si>
    <t>Nutrisnack/bundle(50x60grams)</t>
  </si>
  <si>
    <t>Richoco Chocolate Wafer</t>
  </si>
  <si>
    <t>Ricoa Flatops</t>
  </si>
  <si>
    <t>Ricoa</t>
  </si>
  <si>
    <t>Oishi/bundle (30pcsx85grams)</t>
  </si>
  <si>
    <t>Rolled Coaster Cheese</t>
  </si>
  <si>
    <t>Jack &amp; Jill/box(50pcsx85grams)</t>
  </si>
  <si>
    <t>Savoury Hot Peanut</t>
  </si>
  <si>
    <t>Skyflakes Cracker - Choco</t>
  </si>
  <si>
    <t>Skyflakes Cracker - Condensada</t>
  </si>
  <si>
    <t>Skyflakes Cracker - Omega3</t>
  </si>
  <si>
    <t>My San/pack (10pcsx25grams)</t>
  </si>
  <si>
    <t>Skyflakes Cracker - Onion and Chives</t>
  </si>
  <si>
    <t>Skyflakes Cracker - Tsokolate</t>
  </si>
  <si>
    <t>Spearmint flavored candies</t>
  </si>
  <si>
    <t>Tictac</t>
  </si>
  <si>
    <t>Special Broas</t>
  </si>
  <si>
    <t>Special Polvoron</t>
  </si>
  <si>
    <t>Ron Delicacies</t>
  </si>
  <si>
    <t>Spicy Mani</t>
  </si>
  <si>
    <t>Spicy Sampalok</t>
  </si>
  <si>
    <t>E Perez/tub (60pcs)</t>
  </si>
  <si>
    <t>Squido</t>
  </si>
  <si>
    <t>Lala/100grams</t>
  </si>
  <si>
    <t>Supersticks Stick-O</t>
  </si>
  <si>
    <t>Eco Foods/Canister(380grams)</t>
  </si>
  <si>
    <t>Sweet Chili Peanut</t>
  </si>
  <si>
    <t>Happy (24pcsx100g)</t>
  </si>
  <si>
    <t>Tattoos Spicy Cheese</t>
  </si>
  <si>
    <t>W.L Foods/pack 10X60grams)</t>
  </si>
  <si>
    <t>W.L Foods/pack/88grams)</t>
  </si>
  <si>
    <t xml:space="preserve">Tempura </t>
  </si>
  <si>
    <t>Regent/box (pcsx35grams)</t>
  </si>
  <si>
    <t>Suncrest Food/pack (10pcsx34grams)</t>
  </si>
  <si>
    <t>Granny Goose/box(50pcsx100grams)</t>
  </si>
  <si>
    <t>Tortillos - Cheese</t>
  </si>
  <si>
    <t xml:space="preserve">Tostillas </t>
  </si>
  <si>
    <t>Jack&amp;Jill/box (50x72grams)</t>
  </si>
  <si>
    <t xml:space="preserve">V-cut </t>
  </si>
  <si>
    <t>Jack n Jill/box (pcsx60grams)</t>
  </si>
  <si>
    <t>Wafer - Coconut Cream</t>
  </si>
  <si>
    <t>Wafello/box (60pcsx48grams)</t>
  </si>
  <si>
    <t>Wafer Stick</t>
  </si>
  <si>
    <t>Delico/tin Can</t>
  </si>
  <si>
    <t>Rebisco (10pcsxgrams)</t>
  </si>
  <si>
    <t>Wafrets Cheese</t>
  </si>
  <si>
    <t>Jack &amp; Jill/pack (10pcsxgrams)</t>
  </si>
  <si>
    <t>Wafrets Choco</t>
  </si>
  <si>
    <t>Whattatops - Choco</t>
  </si>
  <si>
    <t>Lemon Square</t>
  </si>
  <si>
    <t>Whattatops - Mango graham</t>
  </si>
  <si>
    <t>Whattatops - Vanilla cream</t>
  </si>
  <si>
    <t>Whoopie Marshmallow Cake - Chocolate</t>
  </si>
  <si>
    <t>Suncrest Food/pack(10pcsx34grams)</t>
  </si>
  <si>
    <t>Suncrest Food/pack(10pcsx32grams)</t>
  </si>
  <si>
    <t>Yanyan Chocolate</t>
  </si>
  <si>
    <t>Meiji/box</t>
  </si>
  <si>
    <t>Yanyan Milk</t>
  </si>
  <si>
    <t>Yanyan Strawberry</t>
  </si>
  <si>
    <t>Yanyan Vanilla</t>
  </si>
  <si>
    <t>Yum-yum Chocolate</t>
  </si>
  <si>
    <t>( 10 x 30 grams)</t>
  </si>
  <si>
    <t>Yum-yum Milk</t>
  </si>
  <si>
    <t>Yum-yum Strawberry</t>
  </si>
  <si>
    <t>Alugbati</t>
  </si>
  <si>
    <t>Asparagus Fresh</t>
  </si>
  <si>
    <t>Basil Leaves</t>
  </si>
  <si>
    <t>Bokchoy</t>
  </si>
  <si>
    <t>Camansi</t>
  </si>
  <si>
    <t>Camias</t>
  </si>
  <si>
    <t>Camote</t>
  </si>
  <si>
    <t>Camote Tops</t>
  </si>
  <si>
    <t>Cassava</t>
  </si>
  <si>
    <t>Celery</t>
  </si>
  <si>
    <t>Cilantro</t>
  </si>
  <si>
    <t>Dahon saging</t>
  </si>
  <si>
    <t>Dahon Sili</t>
  </si>
  <si>
    <t>Dried Kamias</t>
  </si>
  <si>
    <t>Driied</t>
  </si>
  <si>
    <t>SM bonus/pack/200grams</t>
  </si>
  <si>
    <t>Gabi Laman</t>
  </si>
  <si>
    <t>Kalabasa</t>
  </si>
  <si>
    <t>Kinchay</t>
  </si>
  <si>
    <t>Labong</t>
  </si>
  <si>
    <t>Laing Gayat</t>
  </si>
  <si>
    <t>Langka Gayat</t>
  </si>
  <si>
    <t>Lettuce - Iceberg</t>
  </si>
  <si>
    <t>Lumpia Wrapper - Regular</t>
  </si>
  <si>
    <t>Marby/pack/20pcs</t>
  </si>
  <si>
    <t>Mais Dilaw</t>
  </si>
  <si>
    <t>Mais Puti</t>
  </si>
  <si>
    <t>Malunggay Leaves</t>
  </si>
  <si>
    <t>Maning Hilaw may balat</t>
  </si>
  <si>
    <t>1000grams</t>
  </si>
  <si>
    <t>Maning Hilaw walang balat</t>
  </si>
  <si>
    <t>Mixed Vegetable</t>
  </si>
  <si>
    <t>Dinks/pack/400grams</t>
  </si>
  <si>
    <t>SM bonus/pack/280grams</t>
  </si>
  <si>
    <t>Bambi/pack/grams</t>
  </si>
  <si>
    <t>Molo wrapper</t>
  </si>
  <si>
    <t>Meiji/pack/200grams</t>
  </si>
  <si>
    <t>Mustasa</t>
  </si>
  <si>
    <t>Niyog Buo</t>
  </si>
  <si>
    <t>Onion Ring</t>
  </si>
  <si>
    <t>Pandan Leaves</t>
  </si>
  <si>
    <t>Papaya Buo Hilaw</t>
  </si>
  <si>
    <t>Papaya Gayat</t>
  </si>
  <si>
    <t>Papaya Gayat pang atchara</t>
  </si>
  <si>
    <t>Parsley</t>
  </si>
  <si>
    <t>Patola</t>
  </si>
  <si>
    <t>Saluyot</t>
  </si>
  <si>
    <t>Sigarilyas</t>
  </si>
  <si>
    <t>Singkamas</t>
  </si>
  <si>
    <t>Snowpeas/ Sitsaro</t>
  </si>
  <si>
    <t>Spinach</t>
  </si>
  <si>
    <t>Springonion</t>
  </si>
  <si>
    <t>Sugar Beets</t>
  </si>
  <si>
    <t>Tainga ng Daga</t>
  </si>
  <si>
    <t>Ube</t>
  </si>
  <si>
    <t>Ubod</t>
  </si>
  <si>
    <t xml:space="preserve">Young Corn </t>
  </si>
  <si>
    <t>KG</t>
  </si>
  <si>
    <t>KL</t>
  </si>
  <si>
    <t>LITERS</t>
  </si>
  <si>
    <t xml:space="preserve"> GRAMS</t>
  </si>
  <si>
    <t>PER</t>
  </si>
  <si>
    <t>G</t>
  </si>
  <si>
    <t>GAL</t>
  </si>
  <si>
    <t>TINS</t>
  </si>
  <si>
    <t xml:space="preserve">PER </t>
  </si>
  <si>
    <t>BUNDLE</t>
  </si>
  <si>
    <t>PCS</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</si>
  <si>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</si>
  <si>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</si>
  <si>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 xml:space="preserve">7-Up </t>
  </si>
  <si>
    <t>Alaska/pack/680grams</t>
  </si>
  <si>
    <t>Alaska/pack (sachetx33grams)</t>
  </si>
  <si>
    <t>Jersey/can/250grams</t>
  </si>
  <si>
    <t>Alaska/tetrapack/250ml</t>
  </si>
  <si>
    <t>mL</t>
  </si>
  <si>
    <t>Nestle/Tetrapack/250ml</t>
  </si>
  <si>
    <t>Angel/tetrapack/250ml</t>
  </si>
  <si>
    <t>Goldfish/sack/25kilos</t>
  </si>
  <si>
    <t>Maya/pack/1000grams</t>
  </si>
  <si>
    <t>Maya/pack/200grams</t>
  </si>
  <si>
    <t>Calumet/pack/25gras</t>
  </si>
  <si>
    <t>Ellie/pack/200grams</t>
  </si>
  <si>
    <t>Magnolia/pack/800grams</t>
  </si>
  <si>
    <t>White Pigeon/pack/1000grams</t>
  </si>
  <si>
    <t>American Blend</t>
  </si>
  <si>
    <t>Culture/pack (pcsx20grams)</t>
  </si>
  <si>
    <t>Anlene Adult</t>
  </si>
  <si>
    <t>sachet (pcsx30grams)</t>
  </si>
  <si>
    <t>Motts/can/240ml</t>
  </si>
  <si>
    <t>Treetop/can/240ml</t>
  </si>
  <si>
    <t>Assorted Bread</t>
  </si>
  <si>
    <t xml:space="preserve">Antonia's </t>
  </si>
  <si>
    <t>BNK</t>
  </si>
  <si>
    <t>PUREFOODS/pack/1000g</t>
  </si>
  <si>
    <t>Baked Beans</t>
  </si>
  <si>
    <t>Hunts/can/230grams</t>
  </si>
  <si>
    <t>Calumet/sachet/100grams</t>
  </si>
  <si>
    <t>Pure Basic/sachet/50grams</t>
  </si>
  <si>
    <t>Arms &amp; Hammer/box/150grams</t>
  </si>
  <si>
    <t>Ferna/box/500grams</t>
  </si>
  <si>
    <t>Queen/box/500grams</t>
  </si>
  <si>
    <t>Arms &amp; Hammer/box/454grams</t>
  </si>
  <si>
    <t>Banaba Tea</t>
  </si>
  <si>
    <t>San Raphael/box (10pcsx2grams)</t>
  </si>
  <si>
    <t>Banana Flavor</t>
  </si>
  <si>
    <t>BASKET</t>
  </si>
  <si>
    <t>MEDIUM</t>
  </si>
  <si>
    <t>Nesle/Bear Brand Adult/33</t>
  </si>
  <si>
    <t>Bear Brand Choco</t>
  </si>
  <si>
    <t>melba marbella</t>
  </si>
  <si>
    <t xml:space="preserve">BILAO BLACK </t>
  </si>
  <si>
    <t>Mondepack (10pcsx28grams)</t>
  </si>
  <si>
    <t>Birch Tree/pack (pcsx33grams)</t>
  </si>
  <si>
    <t>SM Bonus/can/180grams</t>
  </si>
  <si>
    <t>Silverswan/can/100grams</t>
  </si>
  <si>
    <t>Philips/can/110grams</t>
  </si>
  <si>
    <t>Black Coffee</t>
  </si>
  <si>
    <t>Black Pitted Olives</t>
  </si>
  <si>
    <t>Doña Elena/bottle/330grams</t>
  </si>
  <si>
    <t>Capri/bottle330grams</t>
  </si>
  <si>
    <t>Molinera/bottle/170grams</t>
  </si>
  <si>
    <t>URC/pack (pcsx18grams)</t>
  </si>
  <si>
    <t>Blue Lemondae</t>
  </si>
  <si>
    <t>Nestle/pack/200grams</t>
  </si>
  <si>
    <t>Blueberries in Syrup</t>
  </si>
  <si>
    <t>Sunbest/can/170grams</t>
  </si>
  <si>
    <t>Comstack/can/595grams</t>
  </si>
  <si>
    <t>Michigan/can/595grams</t>
  </si>
  <si>
    <t>Duncan Homes/can/595grams</t>
  </si>
  <si>
    <t>Ram/pack/1000grams</t>
  </si>
  <si>
    <t>Happy Fiesta/pack/1000grams</t>
  </si>
  <si>
    <t>Greatbuy/pack/230grams</t>
  </si>
  <si>
    <t>Greatbuy/pack/1000grams</t>
  </si>
  <si>
    <t>Laura/250</t>
  </si>
  <si>
    <t>Tropical Brewed/pack/500grams</t>
  </si>
  <si>
    <t>Firenzee/pack/500grams</t>
  </si>
  <si>
    <t>Brown Barako</t>
  </si>
  <si>
    <t>Great Taste/pack (pcsx30grams)</t>
  </si>
  <si>
    <t>Kopikopack (pcsx25.5 grams)</t>
  </si>
  <si>
    <t>Buger patties</t>
  </si>
  <si>
    <t>food crafter/240g</t>
  </si>
  <si>
    <t>Bukhayo</t>
  </si>
  <si>
    <t>B and k Kakanin</t>
  </si>
  <si>
    <t>Jolly/can/400grams.200grams drained weight</t>
  </si>
  <si>
    <t>C'est La vie coffee</t>
  </si>
  <si>
    <t>Nutriinnovation/pack (pcsx8.5grams)</t>
  </si>
  <si>
    <t>C2  Solo Green Tea</t>
  </si>
  <si>
    <t>C2  Solo Lemon</t>
  </si>
  <si>
    <t>Café Latte</t>
  </si>
  <si>
    <t>Coffee Bean/can/240ml</t>
  </si>
  <si>
    <t>Cafe Puro (20)</t>
  </si>
  <si>
    <t>Cafe Pura/pack (pcsx17grams)</t>
  </si>
  <si>
    <t>Cake Bar- Chocolate</t>
  </si>
  <si>
    <t>Calamansi juice</t>
  </si>
  <si>
    <t>Mineshine/bottle/350ml</t>
  </si>
  <si>
    <t>Calamansi Juice Powder</t>
  </si>
  <si>
    <t>Tang/pack (pcsx19grams)</t>
  </si>
  <si>
    <t>Capers</t>
  </si>
  <si>
    <t>Doňa Elena/bottle/60grams</t>
  </si>
  <si>
    <t>Energen/pack (pcsx30grams)</t>
  </si>
  <si>
    <t xml:space="preserve">Cheddar Cheese </t>
  </si>
  <si>
    <t>Chizboy/pack/350grams</t>
  </si>
  <si>
    <t>Bigtime/pack/160grams</t>
  </si>
  <si>
    <t>Eden /box/160grams</t>
  </si>
  <si>
    <t>Cheese Triangle</t>
  </si>
  <si>
    <t>Emborge/box/140grams</t>
  </si>
  <si>
    <t>cheesedog</t>
  </si>
  <si>
    <t>holiday/1000g</t>
  </si>
  <si>
    <t>cheezy corn crunch</t>
  </si>
  <si>
    <t>leslies</t>
  </si>
  <si>
    <t>bossing/1000g</t>
  </si>
  <si>
    <t>Amparos/pack/40grams</t>
  </si>
  <si>
    <t>Chilli Corned Tuna</t>
  </si>
  <si>
    <t>San Marino/can 85grams</t>
  </si>
  <si>
    <t>Fibisco/pack (200grams)</t>
  </si>
  <si>
    <t>Choco Hazel Nut</t>
  </si>
  <si>
    <t>Swiss Missbox (pcsx26grams)</t>
  </si>
  <si>
    <t>Chocolate Cereal</t>
  </si>
  <si>
    <t>Energen/box (pcsx40grams)</t>
  </si>
  <si>
    <t>Chocolate Chips</t>
  </si>
  <si>
    <t>Goya/pack/70grams</t>
  </si>
  <si>
    <t>Dutche/pack/500grams</t>
  </si>
  <si>
    <t>Chocolate Coffee</t>
  </si>
  <si>
    <t>Chocolate Drink RTD</t>
  </si>
  <si>
    <t>Nutriboost/box (pcsx245ml)</t>
  </si>
  <si>
    <t>Selecta/box (pcsx245ml)</t>
  </si>
  <si>
    <t>Milo/box (pcsx180ml)</t>
  </si>
  <si>
    <t>Chocolate Marsmallow</t>
  </si>
  <si>
    <t>Swiss mIssbox (pcsx26grams)</t>
  </si>
  <si>
    <t>Goya/bottle/450grams</t>
  </si>
  <si>
    <t>chocolate wafer</t>
  </si>
  <si>
    <t>richoco/10/20g</t>
  </si>
  <si>
    <t>Chovron/pack(12pcsx)</t>
  </si>
  <si>
    <t>Nestle/box (pcsx180ml)</t>
  </si>
  <si>
    <t>Tostitos/bottle/439.9rmas</t>
  </si>
  <si>
    <t>Leslie/pack/(36 x 85grams)</t>
  </si>
  <si>
    <t>Dutche/pack/100grams</t>
  </si>
  <si>
    <t>Boston/pack/75garms</t>
  </si>
  <si>
    <t>Cocoa Powder - unsweetened</t>
  </si>
  <si>
    <t>Goya/pack/350grams</t>
  </si>
  <si>
    <t>Bensdrop/pack/250grams</t>
  </si>
  <si>
    <t xml:space="preserve">Coconut Milk </t>
  </si>
  <si>
    <t>Coco Mama/can/400ml</t>
  </si>
  <si>
    <t>Coco Mama/can/200ml</t>
  </si>
  <si>
    <t>Coffee 3 in 1</t>
  </si>
  <si>
    <t>Jimm's/pack (pcsx21grams)</t>
  </si>
  <si>
    <t>Coffee 7 in 1</t>
  </si>
  <si>
    <t>Jimm's/pack (pcsx30grams)</t>
  </si>
  <si>
    <t>Coffee Smile Mocha</t>
  </si>
  <si>
    <t>Gardenia/pack (pcsx25grams)</t>
  </si>
  <si>
    <t>Great Tastepack (pcsx1.8grams)</t>
  </si>
  <si>
    <t>Nestle/pack (pcsx5grams)</t>
  </si>
  <si>
    <t>Nestle/pack/400grams</t>
  </si>
  <si>
    <t>Nestle/pack/220grams</t>
  </si>
  <si>
    <t xml:space="preserve">Coke Mismo </t>
  </si>
  <si>
    <t>Condensed Macapuno</t>
  </si>
  <si>
    <t>Alaska/can/374grams</t>
  </si>
  <si>
    <t>Jollycow/can/300ml</t>
  </si>
  <si>
    <t>Jollycow/can/375ml</t>
  </si>
  <si>
    <t>Carnation/can/300ml</t>
  </si>
  <si>
    <t>Condensed-Choco</t>
  </si>
  <si>
    <t>Jersey/Canned/370/grams</t>
  </si>
  <si>
    <t>Confectioner Sugar</t>
  </si>
  <si>
    <t>Cornbits</t>
  </si>
  <si>
    <t>WL/pack (10pcsx32grams)</t>
  </si>
  <si>
    <t>Purefoods/can/380grams</t>
  </si>
  <si>
    <t>CDO/can/260grams</t>
  </si>
  <si>
    <t>Argentina/can/150grams</t>
  </si>
  <si>
    <t>San Marino/can/150grams</t>
  </si>
  <si>
    <t>San Marino/can/425grams</t>
  </si>
  <si>
    <t>San Marino/can/85grams</t>
  </si>
  <si>
    <t>San Marino/can/155grams</t>
  </si>
  <si>
    <t>Corned Tuna - Afritada</t>
  </si>
  <si>
    <t>Cornedbeef</t>
  </si>
  <si>
    <t>Cornedtuna Spicy</t>
  </si>
  <si>
    <t>San Marino/can/85/grams</t>
  </si>
  <si>
    <t>Maya/box/400grams</t>
  </si>
  <si>
    <t>Superior/pack/1000grams</t>
  </si>
  <si>
    <t>Cranberry Juice</t>
  </si>
  <si>
    <t>Nestea/sachet/20grams</t>
  </si>
  <si>
    <t>Cream Cheese</t>
  </si>
  <si>
    <t>Magnolia/box/225grams</t>
  </si>
  <si>
    <t>Jolly/can/425grams</t>
  </si>
  <si>
    <t>Ram/can/425grams</t>
  </si>
  <si>
    <t>Jolly/can/250grams</t>
  </si>
  <si>
    <t>Ram/can/250grams</t>
  </si>
  <si>
    <t xml:space="preserve">Great Taste/pack (pcsx26grams) </t>
  </si>
  <si>
    <t>My San/pack/210grams</t>
  </si>
  <si>
    <t>Cucumber Lemonade</t>
  </si>
  <si>
    <t>Cup-Noodles Spicy Batchoy</t>
  </si>
  <si>
    <t>Dalandan Juice</t>
  </si>
  <si>
    <t>Locally/case (24x240ml)</t>
  </si>
  <si>
    <t>Mineshine (bottlex290ml)</t>
  </si>
  <si>
    <t>Delight</t>
  </si>
  <si>
    <t>Monde Nissin</t>
  </si>
  <si>
    <t>Dutchmill</t>
  </si>
  <si>
    <t>Jack n Jill/pack (10x33 grams)</t>
  </si>
  <si>
    <t>Jack n Jill/pack (10pcsx/2grams)</t>
  </si>
  <si>
    <t>Diced Tomatoes</t>
  </si>
  <si>
    <t>Double Shot Espresso Latte</t>
  </si>
  <si>
    <t>Starbucks/can/220ml</t>
  </si>
  <si>
    <t>Double Shot Espresso Mocha</t>
  </si>
  <si>
    <t>Eagle/pack/500grams</t>
  </si>
  <si>
    <t>Dutchmill Yogurt</t>
  </si>
  <si>
    <t>Dutchmill/case (24x220ml)</t>
  </si>
  <si>
    <t>eco bag</t>
  </si>
  <si>
    <t>Energen/pack (sachetx30grams)</t>
  </si>
  <si>
    <t>Angel/can/370ml</t>
  </si>
  <si>
    <t>Alaska/tetrapack/1liter</t>
  </si>
  <si>
    <t>Lala/pack/pcs/grams</t>
  </si>
  <si>
    <t>Fit n Right Burn Four Seasons</t>
  </si>
  <si>
    <t>Fit n Right Green Apple</t>
  </si>
  <si>
    <t>fita/10x30g</t>
  </si>
  <si>
    <t>Food Color - Red</t>
  </si>
  <si>
    <t>Food Color - Violet</t>
  </si>
  <si>
    <t>Four Red Fruit Tea</t>
  </si>
  <si>
    <t>Twinnings/box (25pcsx2grams)</t>
  </si>
  <si>
    <t>Frappucino Coffee</t>
  </si>
  <si>
    <t>Starbucks/can/280ml</t>
  </si>
  <si>
    <t>Century Pacific/pack/200grams</t>
  </si>
  <si>
    <t>Magnolia/tetrapack/1liter</t>
  </si>
  <si>
    <t>Nestle/tetrapack/1liter</t>
  </si>
  <si>
    <t>Fiesta/can/507grams</t>
  </si>
  <si>
    <t>Del Monte/can/507grams</t>
  </si>
  <si>
    <t>Alaska/box (48x80ml)</t>
  </si>
  <si>
    <t>Fruitti Strawberry</t>
  </si>
  <si>
    <t>Fudge Bar - Vanilla</t>
  </si>
  <si>
    <t>Fudgee Bar - Salted Caramel</t>
  </si>
  <si>
    <t>Funtasy Mallows</t>
  </si>
  <si>
    <t>Swiss mIss</t>
  </si>
  <si>
    <t>gms.</t>
  </si>
  <si>
    <t>Gatorade Grapes</t>
  </si>
  <si>
    <t>Gatorade Tropical Burst</t>
  </si>
  <si>
    <t>Ginger Lemon Tea</t>
  </si>
  <si>
    <t>Ginger Turmeric</t>
  </si>
  <si>
    <t>Aldi/pack (pcsx14grams)</t>
  </si>
  <si>
    <t>Kangaroo/pack/500grams</t>
  </si>
  <si>
    <t>Polar Bear/pack/1000grams</t>
  </si>
  <si>
    <t>Glutinous Riceflour</t>
  </si>
  <si>
    <t>Goya Spread Double Hazel Nut</t>
  </si>
  <si>
    <t>Bottled/170/grams</t>
  </si>
  <si>
    <t>Great Taste - Chocolate</t>
  </si>
  <si>
    <t>Great Taste/pack (10pcsx30grams)</t>
  </si>
  <si>
    <t>Great Taste Barako</t>
  </si>
  <si>
    <t>Great Taste Barako ( 10 x 30)</t>
  </si>
  <si>
    <t>Green Tea &amp; Lemon</t>
  </si>
  <si>
    <t>Green Tea Mint</t>
  </si>
  <si>
    <t>Gulaman - Coffee</t>
  </si>
  <si>
    <t>Gulaman - Lychee</t>
  </si>
  <si>
    <t>Gulaman - Orange Melon Flavor</t>
  </si>
  <si>
    <t>Jelly Best</t>
  </si>
  <si>
    <t>Gulaman - Strawberry</t>
  </si>
  <si>
    <t>Gulaman - Unflavored</t>
  </si>
  <si>
    <t>Guyabano</t>
  </si>
  <si>
    <t>Locally/can/240ml</t>
  </si>
  <si>
    <t>Rita/can/330ml</t>
  </si>
  <si>
    <t>Guyabano Tea</t>
  </si>
  <si>
    <t>San Raphael/(10pcsx2grams)</t>
  </si>
  <si>
    <t>HALLS</t>
  </si>
  <si>
    <t>PACK/50s</t>
  </si>
  <si>
    <t>Hamburger Buns</t>
  </si>
  <si>
    <t>hapi cow cookie choco chip</t>
  </si>
  <si>
    <t>jar/380g</t>
  </si>
  <si>
    <t>Meadows/bottle/400grams</t>
  </si>
  <si>
    <t>Honey Lemon Iced Tea</t>
  </si>
  <si>
    <t>Wild/bottle/220ml</t>
  </si>
  <si>
    <t>Hotdog Buns</t>
  </si>
  <si>
    <t>Iced Tea</t>
  </si>
  <si>
    <t>Iced Tea Lemon</t>
  </si>
  <si>
    <t>Sola/bottle/250ml</t>
  </si>
  <si>
    <t>Iced Tea Raspberry</t>
  </si>
  <si>
    <t>Australia Harvest/pack/500grams</t>
  </si>
  <si>
    <t>Kalamansi juice</t>
  </si>
  <si>
    <t>Kopiko/pack (10x30grams)</t>
  </si>
  <si>
    <t>Kopiko Capuccino</t>
  </si>
  <si>
    <t>Kopiko/pack (10x25grams)</t>
  </si>
  <si>
    <t>Kopiko Ice</t>
  </si>
  <si>
    <t>Kopiko/bottle/ml</t>
  </si>
  <si>
    <t>Kopiko Supremo Premuim</t>
  </si>
  <si>
    <t>Kopiko Supremo/Sachet/(2 x 12 )</t>
  </si>
  <si>
    <t>L.A Coffee</t>
  </si>
  <si>
    <t>Kopikopack (pcsx30grams)</t>
  </si>
  <si>
    <t>Nestea/pack/200grams</t>
  </si>
  <si>
    <t>Lemon Iced Tea Houseblend</t>
  </si>
  <si>
    <t>Lemon Tea</t>
  </si>
  <si>
    <t>Liptonbox (10pcsx1.5 grams)</t>
  </si>
  <si>
    <t>Lemonade</t>
  </si>
  <si>
    <t>Stellina/can/400ml</t>
  </si>
  <si>
    <t>White Rose/bottle/350ml</t>
  </si>
  <si>
    <t>Liquid Food Flavor - Chocolate</t>
  </si>
  <si>
    <t>Ferna/bottle/500ml</t>
  </si>
  <si>
    <t>loaded chocolate</t>
  </si>
  <si>
    <t>loaded/65g</t>
  </si>
  <si>
    <t>Low Fat Milk</t>
  </si>
  <si>
    <t>Lychee Juice Powder</t>
  </si>
  <si>
    <t>Mr. Brown/bottle/60ml</t>
  </si>
  <si>
    <t>Magic Chip -  Bbq</t>
  </si>
  <si>
    <t>Magic Creams Condensada</t>
  </si>
  <si>
    <t>Del Monte/case (24x220ml)</t>
  </si>
  <si>
    <t>Star/pail/2000grams</t>
  </si>
  <si>
    <t>Freeto/1000 grams</t>
  </si>
  <si>
    <t>Mc Cormick/bottle/grams</t>
  </si>
  <si>
    <t>Creamer/pack/424grams</t>
  </si>
  <si>
    <t>Melon Juice Powder</t>
  </si>
  <si>
    <t>Milk Chocolate</t>
  </si>
  <si>
    <t>Swiss Miss/pack (pcsx26 grams)</t>
  </si>
  <si>
    <t>Absolute/box (pcsx500ml)</t>
  </si>
  <si>
    <t>Wilkins/box (pcsx330ml)</t>
  </si>
  <si>
    <t>Below Zero/box (pcsx330ml)</t>
  </si>
  <si>
    <t>Nature Spring/box (pcsx500ml)</t>
  </si>
  <si>
    <t>Below Zero/box (24pcsx500ml)</t>
  </si>
  <si>
    <t>Absolute/box (pcsx350ml)</t>
  </si>
  <si>
    <t>wilkins(7 liter)</t>
  </si>
  <si>
    <t>Pepsi/case (10x180ml)</t>
  </si>
  <si>
    <t>Mogu-Mogu Coconut</t>
  </si>
  <si>
    <t>Mogu-Mogu Lychee</t>
  </si>
  <si>
    <t>Monde/(12pcsx43grams)</t>
  </si>
  <si>
    <t>Pepsi (24x290ml)</t>
  </si>
  <si>
    <t>Mountaindew 1.5</t>
  </si>
  <si>
    <t>Coke/case (12pcsx1.5liters)</t>
  </si>
  <si>
    <t>Pepsi/case (24pcsx330ml)</t>
  </si>
  <si>
    <t>Muscovado Sugar</t>
  </si>
  <si>
    <t>Healthy Way/pack/500grams</t>
  </si>
  <si>
    <t>Mx3 Coffee Mix</t>
  </si>
  <si>
    <t>Mx3</t>
  </si>
  <si>
    <t xml:space="preserve">Nescafe Coffee Black </t>
  </si>
  <si>
    <t>Nescafe Coffee Latte</t>
  </si>
  <si>
    <t>Nescafe/pack (30pcsx/27.5grams)</t>
  </si>
  <si>
    <t xml:space="preserve">Nescafe Gold </t>
  </si>
  <si>
    <t>Nestle/pack/170grams</t>
  </si>
  <si>
    <t>Nescafe Gold Intense</t>
  </si>
  <si>
    <t>Nestle/bottle/100grams</t>
  </si>
  <si>
    <t>Nestea Lemon Iced Tea</t>
  </si>
  <si>
    <t>onion ring</t>
  </si>
  <si>
    <t>oishi/75g</t>
  </si>
  <si>
    <t>Tang/pack/19grams</t>
  </si>
  <si>
    <t>Pakumbo</t>
  </si>
  <si>
    <t>Palamig - Buko</t>
  </si>
  <si>
    <t>Tasty/pack/500grams</t>
  </si>
  <si>
    <t>Palamig - Buko Pandan</t>
  </si>
  <si>
    <t>Palamig - Iced Coffee</t>
  </si>
  <si>
    <t>Palamig - Lychee</t>
  </si>
  <si>
    <t xml:space="preserve">Palamig - Sago't Gulaman </t>
  </si>
  <si>
    <t>Pale Pilsen - Can</t>
  </si>
  <si>
    <t>San Miguel/case (24x330ml)</t>
  </si>
  <si>
    <t xml:space="preserve">Panda Biscuits </t>
  </si>
  <si>
    <t>Papaya Hilaw</t>
  </si>
  <si>
    <t>Paper Box -  single</t>
  </si>
  <si>
    <t>Carmel Sun/bottle/227grams</t>
  </si>
  <si>
    <t>Chianti/bottle/227grams</t>
  </si>
  <si>
    <t>Satini/bottle/454grams</t>
  </si>
  <si>
    <t>Coloma/bottle/227grams</t>
  </si>
  <si>
    <t>Marca Pina/bottle227grams</t>
  </si>
  <si>
    <t>Santini/bottle/240grams</t>
  </si>
  <si>
    <t>Satini/bottle/85grams</t>
  </si>
  <si>
    <t>Pastillas</t>
  </si>
  <si>
    <t>B and k Kakanin/ (25pcsxpacks)</t>
  </si>
  <si>
    <t>Pastillas Roll</t>
  </si>
  <si>
    <t>Willmarr (25pcsxtub)</t>
  </si>
  <si>
    <t>Mama/canister/2000grams</t>
  </si>
  <si>
    <t>Peanut Butter small</t>
  </si>
  <si>
    <t>Sunny Cheers/bottle/1000grams</t>
  </si>
  <si>
    <t>Pepsi (12x290)</t>
  </si>
  <si>
    <t>Pepsi - Can</t>
  </si>
  <si>
    <t>Pepsi/ cas (24pcsx320ml)</t>
  </si>
  <si>
    <t xml:space="preserve">Pineapple Juice </t>
  </si>
  <si>
    <t>ZEST-O Big 250/box(10x250ml)</t>
  </si>
  <si>
    <t>Pineapple Juice Fiber</t>
  </si>
  <si>
    <t>Del Monte/box (24x220ml)</t>
  </si>
  <si>
    <t>Pineapple Juice Heart Smart</t>
  </si>
  <si>
    <t>case (24x340ml)</t>
  </si>
  <si>
    <t>Pork Bologna</t>
  </si>
  <si>
    <t>Premium Barako</t>
  </si>
  <si>
    <t>BC/pack/1000grams</t>
  </si>
  <si>
    <t>Proceesed Cheese</t>
  </si>
  <si>
    <t>Magnolia/box/440grams</t>
  </si>
  <si>
    <t>Pure Green Tea</t>
  </si>
  <si>
    <t>Twinnings/box (25x2grams)</t>
  </si>
  <si>
    <t>Pure Purified Water</t>
  </si>
  <si>
    <t>Wilkins/case (pcsx330ml)</t>
  </si>
  <si>
    <t>Wilkins/case (pcsx500ml)</t>
  </si>
  <si>
    <t>Quick Melt Cheese</t>
  </si>
  <si>
    <t>Chi-Vital/720</t>
  </si>
  <si>
    <t>Quickmelt Cheese</t>
  </si>
  <si>
    <t>Magnolia/box/430grams</t>
  </si>
  <si>
    <t>Rebisco Crackers - Butter Sandwich</t>
  </si>
  <si>
    <t>Rebisco  (10  pcsx32 grams)</t>
  </si>
  <si>
    <t>Rebisco Crackers - Honey Butter</t>
  </si>
  <si>
    <t>Rebisco Crackers - Peanut Butter</t>
  </si>
  <si>
    <t>Rebisco Crackers - Strawberry</t>
  </si>
  <si>
    <t>Rebisco Crackers -Cream Filled Pastillas</t>
  </si>
  <si>
    <t>Royal Tru Orange -1.5liter</t>
  </si>
  <si>
    <t>Coca-Cola/pet bottle(12pcsx1.5liter)</t>
  </si>
  <si>
    <t>San Mig/pack (10pcsx20grams)</t>
  </si>
  <si>
    <t>San Mig Coffee - White</t>
  </si>
  <si>
    <t>San Mig light</t>
  </si>
  <si>
    <t>San Miguel/case (24pcsx330ml)</t>
  </si>
  <si>
    <t>130mm*200 mm</t>
  </si>
  <si>
    <t>Net Weigth</t>
  </si>
  <si>
    <t>Skyflakes Crackers - Choco</t>
  </si>
  <si>
    <t>Skyflakes Crackers - Omega3</t>
  </si>
  <si>
    <t>Skyflakes Crackers - Onion and Chives</t>
  </si>
  <si>
    <t>Skyflakes Crackers - Sweet Butter</t>
  </si>
  <si>
    <t>Skyflakes Crackers - Tsokolate</t>
  </si>
  <si>
    <t>Eden/pack/208grams</t>
  </si>
  <si>
    <t>Bigtime/pack/240grams</t>
  </si>
  <si>
    <t>CDO/pack/240grams</t>
  </si>
  <si>
    <t>Eden/pack/200grams</t>
  </si>
  <si>
    <t>Smart C Dalandan</t>
  </si>
  <si>
    <t>Oishi/case (24pcsx500ml)</t>
  </si>
  <si>
    <t>Smart C Lemon</t>
  </si>
  <si>
    <t>Spaghetti Noodles</t>
  </si>
  <si>
    <t>tub</t>
  </si>
  <si>
    <t>Coca-Cola/case(12pcsx290ml)</t>
  </si>
  <si>
    <t>Coca-Cola/case(12pcsx 1.5liter)</t>
  </si>
  <si>
    <t>Stevia Powder</t>
  </si>
  <si>
    <t>Healthy You/pack (50xgrams)</t>
  </si>
  <si>
    <t>Strawberry Lemonade</t>
  </si>
  <si>
    <t>Depot/pack (100pcsx5grams)</t>
  </si>
  <si>
    <t>Cilgar/pack (pcsx1gram)</t>
  </si>
  <si>
    <t>Victoria/pack/1000grams</t>
  </si>
  <si>
    <t>Super 8/pack/1000grams</t>
  </si>
  <si>
    <t>Summit Sparkling Water</t>
  </si>
  <si>
    <t>Asia Brewery/Summit/330 (330 x 24)</t>
  </si>
  <si>
    <t>Sweet and Fit</t>
  </si>
  <si>
    <t>Stevia/pack (pcsx1gram)</t>
  </si>
  <si>
    <t>bundle (25pcsx60grams)</t>
  </si>
  <si>
    <t>Swiss Miss Dark Choco</t>
  </si>
  <si>
    <t>Swiss Miss/box (8x26)</t>
  </si>
  <si>
    <t>Tapioca Cassava Starch</t>
  </si>
  <si>
    <t>W.L Foods/pack88grams)</t>
  </si>
  <si>
    <t>tiger bisquits</t>
  </si>
  <si>
    <t>Tipco Cranberry Juice</t>
  </si>
  <si>
    <t>Nature Earth/bottle/1000ml</t>
  </si>
  <si>
    <t>Tipco Orange Juice</t>
  </si>
  <si>
    <t>Tipcop Pomegranate</t>
  </si>
  <si>
    <t>Tocino</t>
  </si>
  <si>
    <t>fantastic young pork</t>
  </si>
  <si>
    <t>tomato sauce</t>
  </si>
  <si>
    <t>delmonte/200ml</t>
  </si>
  <si>
    <t>Stateline/box (pcsx100grams)</t>
  </si>
  <si>
    <t>Tropicana</t>
  </si>
  <si>
    <t>Tropicana/case (24x355ml)</t>
  </si>
  <si>
    <t>Vanilla Cereal</t>
  </si>
  <si>
    <t>Energen/pack (pcsx40grams)</t>
  </si>
  <si>
    <t>Vanilla Extract</t>
  </si>
  <si>
    <t>Mc Cormick/bottle/350ml</t>
  </si>
  <si>
    <t>Green Leaves/bottle/350ml</t>
  </si>
  <si>
    <t>Mr. Brown/bottle/175ml</t>
  </si>
  <si>
    <t>Vinamilk</t>
  </si>
  <si>
    <t>Del Monte/tetrapack (6x180ml)</t>
  </si>
  <si>
    <t>Vita Coconut</t>
  </si>
  <si>
    <t>Nature Earth/tetrapack/ml</t>
  </si>
  <si>
    <t>Vitamilk</t>
  </si>
  <si>
    <t>Vitamilk/bottle</t>
  </si>
  <si>
    <t>Wafer Stick o</t>
  </si>
  <si>
    <t>junior</t>
  </si>
  <si>
    <t>Wheat Bread</t>
  </si>
  <si>
    <t>New Baked</t>
  </si>
  <si>
    <t>Tita Ely/bottle/680grams</t>
  </si>
  <si>
    <t>White Chocolate</t>
  </si>
  <si>
    <t>350grams</t>
  </si>
  <si>
    <t>Whole Rolled Oats</t>
  </si>
  <si>
    <t>Suncrest Food/pack(10pcsxgrams)</t>
  </si>
  <si>
    <t>Yakult/bottle/80ml</t>
  </si>
  <si>
    <t>Yogurt Drink Blueberry</t>
  </si>
  <si>
    <t>Alaska/case (pcsx170ml)</t>
  </si>
  <si>
    <t>Yogurt Drink Strawberry</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</si>
  <si>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</si>
  <si>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</si>
  <si>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</si>
  <si>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</si>
  <si>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Tin</t>
  </si>
  <si>
    <t>Cylinder</t>
  </si>
  <si>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</si>
  <si>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</si>
  <si>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</si>
  <si>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</si>
  <si>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</si>
  <si>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</si>
  <si>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r>
      <rPr>
        <b/>
        <sz val="10"/>
        <color theme="1"/>
        <rFont val="Calibri"/>
        <family val="2"/>
      </rPr>
      <t>C</t>
    </r>
    <r>
      <rPr>
        <b/>
        <vertAlign val="subscript"/>
        <sz val="10"/>
        <color rgb="FF000000"/>
        <rFont val="Calibri"/>
        <family val="2"/>
      </rPr>
      <t>H</t>
    </r>
  </si>
  <si>
    <r>
      <rPr>
        <b/>
        <sz val="10"/>
        <color theme="1"/>
        <rFont val="Calibri"/>
        <family val="2"/>
      </rPr>
      <t>C</t>
    </r>
    <r>
      <rPr>
        <b/>
        <vertAlign val="subscript"/>
        <sz val="10"/>
        <color rgb="FF000000"/>
        <rFont val="Calibri"/>
        <family val="2"/>
      </rPr>
      <t>O</t>
    </r>
  </si>
  <si>
    <t>Breadcrums</t>
  </si>
  <si>
    <r>
      <rPr>
        <sz val="12"/>
        <color theme="1"/>
        <rFont val="Droid Sans"/>
      </rPr>
      <t>C</t>
    </r>
    <r>
      <rPr>
        <b/>
        <vertAlign val="subscript"/>
        <sz val="10"/>
        <color rgb="FF000000"/>
        <rFont val="Calibri"/>
        <family val="2"/>
      </rPr>
      <t xml:space="preserve">H
</t>
    </r>
  </si>
  <si>
    <r>
      <rPr>
        <sz val="12"/>
        <color theme="1"/>
        <rFont val="Droid Sans"/>
      </rPr>
      <t>C</t>
    </r>
    <r>
      <rPr>
        <b/>
        <vertAlign val="subscript"/>
        <sz val="10"/>
        <color rgb="FF000000"/>
        <rFont val="Calibri"/>
        <family val="2"/>
      </rPr>
      <t xml:space="preserve">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</si>
</sst>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_-* #,##0.00_-;\-* #,##0.00_-;_-* &quot;-&quot;??_-;_-@"/>
    <numFmt numFmtId="167" formatCode="0_);\(0\)"/>
  </numFmts>
  <fonts count="46">
    <font>
      <sz val="10"/>
      <color rgb="FF000000"/>
      <name val="Arial"/>
      <scheme val="minor"/>
    </font>
    <font>
      <b/>
      <i/>
      <sz val="14"/>
      <color theme="1"/>
      <name val="Arial Narrow"/>
      <family val="2"/>
    </font>
    <font>
      <sz val="11"/>
      <color theme="1"/>
      <name val="Arial Narrow"/>
      <family val="2"/>
    </font>
    <font>
      <sz val="11"/>
      <color rgb="FFFF0000"/>
      <name val="Arial Narrow"/>
      <family val="2"/>
    </font>
    <font>
      <sz val="11"/>
      <color theme="1"/>
      <name val="Calibri"/>
      <family val="2"/>
    </font>
    <font>
      <b/>
      <sz val="11"/>
      <color theme="1"/>
      <name val="Arial Narrow"/>
      <family val="2"/>
    </font>
    <font>
      <sz val="12"/>
      <color rgb="FF000000"/>
      <name val="Arial Narrow"/>
      <family val="2"/>
    </font>
    <font>
      <sz val="10"/>
      <color rgb="FFFF0000"/>
      <name val="Arial Narrow"/>
      <family val="2"/>
    </font>
    <font>
      <sz val="11"/>
      <color rgb="FFD0CECE"/>
      <name val="Calibri"/>
      <family val="2"/>
    </font>
    <font>
      <b/>
      <sz val="11"/>
      <color rgb="FFFF0000"/>
      <name val="Arial Narrow"/>
      <family val="2"/>
    </font>
    <font>
      <b/>
      <sz val="11"/>
      <color rgb="FFFF0000"/>
      <name val="Calibri"/>
      <family val="2"/>
    </font>
    <font>
      <sz val="11"/>
      <color theme="1"/>
      <name val="Arial"/>
      <family val="2"/>
    </font>
    <font>
      <sz val="12"/>
      <color rgb="FF000000"/>
      <name val="Calibri"/>
      <family val="2"/>
    </font>
    <font>
      <b/>
      <sz val="12"/>
      <color theme="1"/>
      <name val="Calibri"/>
      <family val="2"/>
    </font>
    <font>
      <sz val="11"/>
      <color rgb="FF000000"/>
      <name val="Arial Narrow"/>
      <family val="2"/>
    </font>
    <font>
      <sz val="12"/>
      <color theme="1"/>
      <name val="Calibri"/>
      <family val="2"/>
    </font>
    <font>
      <sz val="12"/>
      <color theme="1"/>
      <name val="Arial"/>
      <family val="2"/>
    </font>
    <font>
      <b/>
      <sz val="12"/>
      <color rgb="FF000000"/>
      <name val="Arial"/>
      <family val="2"/>
    </font>
    <font>
      <sz val="12"/>
      <color rgb="FF000000"/>
      <name val="Arial"/>
      <family val="2"/>
    </font>
    <font>
      <b/>
      <sz val="12"/>
      <color rgb="FF000000"/>
      <name val="Calibri"/>
      <family val="2"/>
    </font>
    <font>
      <b/>
      <sz val="11"/>
      <color theme="1"/>
      <name val="Calibri"/>
      <family val="2"/>
    </font>
    <font>
      <sz val="11"/>
      <color rgb="FFC00000"/>
      <name val="Arial"/>
      <family val="2"/>
    </font>
    <font>
      <b/>
      <sz val="10"/>
      <color theme="1"/>
      <name val="Arial Narrow"/>
      <family val="2"/>
    </font>
    <font>
      <b/>
      <sz val="10"/>
      <color theme="1"/>
      <name val="Calibri"/>
      <family val="2"/>
    </font>
    <font>
      <sz val="12"/>
      <color theme="1"/>
      <name val="Arial Narrow"/>
      <family val="2"/>
    </font>
    <font>
      <sz val="10"/>
      <color theme="1"/>
      <name val="Calibri"/>
      <family val="2"/>
    </font>
    <font>
      <sz val="12"/>
      <color rgb="FFC00000"/>
      <name val="Arial"/>
      <family val="2"/>
    </font>
    <font>
      <sz val="11"/>
      <color rgb="FF000000"/>
      <name val="Arial"/>
      <family val="2"/>
    </font>
    <font>
      <sz val="14"/>
      <color theme="1"/>
      <name val="Arial"/>
      <family val="2"/>
    </font>
    <font>
      <sz val="14"/>
      <color rgb="FF000000"/>
      <name val="Arial"/>
      <family val="2"/>
    </font>
    <font>
      <u/>
      <sz val="12"/>
      <color rgb="FF000000"/>
      <name val="Calibri"/>
      <family val="2"/>
    </font>
    <font>
      <b/>
      <sz val="12"/>
      <color theme="1"/>
      <name val="Arial"/>
      <family val="2"/>
    </font>
    <font>
      <i/>
      <sz val="11"/>
      <color rgb="FF000000"/>
      <name val="Arial"/>
      <family val="2"/>
    </font>
    <font>
      <u/>
      <sz val="12"/>
      <color rgb="FF000000"/>
      <name val="Calibri"/>
      <family val="2"/>
    </font>
    <font>
      <b/>
      <sz val="18"/>
      <color rgb="FFFF0000"/>
      <name val="Arial Narrow"/>
      <family val="2"/>
    </font>
    <font>
      <b/>
      <sz val="18"/>
      <color theme="1"/>
      <name val="Arial Narrow"/>
      <family val="2"/>
    </font>
    <font>
      <b/>
      <sz val="12"/>
      <color rgb="FFFF0000"/>
      <name val="Calibri"/>
      <family val="2"/>
    </font>
    <font>
      <sz val="10"/>
      <color theme="1"/>
      <name val="Arial Narrow"/>
      <family val="2"/>
    </font>
    <font>
      <sz val="10"/>
      <color theme="1"/>
      <name val="Arial"/>
      <family val="2"/>
      <scheme val="minor"/>
    </font>
    <font>
      <b/>
      <i/>
      <sz val="11"/>
      <color rgb="FFFF0000"/>
      <name val="Arial Narrow"/>
      <family val="2"/>
    </font>
    <font>
      <sz val="12"/>
      <color rgb="FFA66500"/>
      <name val="Arial"/>
      <family val="2"/>
    </font>
    <font>
      <sz val="12"/>
      <color rgb="FF787800"/>
      <name val="Arial"/>
      <family val="2"/>
    </font>
    <font>
      <sz val="16"/>
      <color rgb="FF000000"/>
      <name val="Calibri"/>
      <family val="2"/>
    </font>
    <font>
      <sz val="10"/>
      <color theme="1"/>
      <name val="Arial"/>
      <family val="2"/>
    </font>
    <font>
      <b/>
      <vertAlign val="subscript"/>
      <sz val="10"/>
      <color rgb="FF000000"/>
      <name val="Calibri"/>
      <family val="2"/>
    </font>
    <font>
      <sz val="12"/>
      <color theme="1"/>
      <name val="Droid Sans"/>
    </font>
  </fonts>
  <fills count="8">
    <fill>
      <patternFill patternType="none"/>
    </fill>
    <fill>
      <patternFill patternType="gray125"/>
    </fill>
    <fill>
      <patternFill patternType="solid">
        <fgColor rgb="FFFFFF00"/>
        <bgColor rgb="FFFFFF00"/>
      </patternFill>
    </fill>
    <fill>
      <patternFill patternType="solid">
        <fgColor rgb="FFFFF3CB"/>
        <bgColor rgb="FFFFF3CB"/>
      </patternFill>
    </fill>
    <fill>
      <patternFill patternType="solid">
        <fgColor rgb="FFFEF2CB"/>
        <bgColor rgb="FFFEF2CB"/>
      </patternFill>
    </fill>
    <fill>
      <patternFill patternType="solid">
        <fgColor rgb="FFFFFFFF"/>
        <bgColor rgb="FFFFFFFF"/>
      </patternFill>
    </fill>
    <fill>
      <patternFill patternType="solid">
        <fgColor theme="0"/>
        <bgColor theme="0"/>
      </patternFill>
    </fill>
    <fill>
      <patternFill patternType="solid">
        <fgColor rgb="FFFFFF99"/>
        <bgColor rgb="FFFFFF99"/>
      </patternFill>
    </fill>
  </fills>
  <borders count="24">
    <border>
      <left/>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double">
        <color rgb="FF000000"/>
      </bottom>
      <diagonal/>
    </border>
    <border>
      <left/>
      <right/>
      <top style="thin">
        <color rgb="FF000000"/>
      </top>
      <bottom/>
      <diagonal/>
    </border>
  </borders>
  <cellStyleXfs count="1">
    <xf numFmtId="0" fontId="0" fillId="0" borderId="0"/>
  </cellStyleXfs>
  <cellXfs count="833">
    <xf numFmtId="0" fontId="0" fillId="0" borderId="0" xfId="0"/>
    <xf numFmtId="0" fontId="1"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164" fontId="2" fillId="0" borderId="0" xfId="0" applyNumberFormat="1" applyFont="1" applyAlignment="1">
      <alignment horizontal="left"/>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applyAlignment="1">
      <alignment horizontal="left"/>
    </xf>
    <xf numFmtId="0" fontId="5" fillId="0" borderId="0" xfId="0" applyFont="1"/>
    <xf numFmtId="0" fontId="6" fillId="0" borderId="1" xfId="0" applyFont="1" applyBorder="1"/>
    <xf numFmtId="164" fontId="5" fillId="0" borderId="0" xfId="0" applyNumberFormat="1" applyFont="1"/>
    <xf numFmtId="0" fontId="4" fillId="0" borderId="0" xfId="0" applyFont="1"/>
    <xf numFmtId="0" fontId="2" fillId="0" borderId="0" xfId="0" applyFont="1"/>
    <xf numFmtId="0" fontId="7" fillId="0" borderId="2" xfId="0" applyFont="1" applyBorder="1" applyAlignment="1">
      <alignment vertical="center" wrapText="1"/>
    </xf>
    <xf numFmtId="0" fontId="3" fillId="0" borderId="2" xfId="0" applyFont="1" applyBorder="1" applyAlignment="1">
      <alignment vertical="center" wrapText="1"/>
    </xf>
    <xf numFmtId="164" fontId="3" fillId="0" borderId="2" xfId="0" applyNumberFormat="1" applyFont="1" applyBorder="1" applyAlignment="1">
      <alignment vertical="center" wrapText="1"/>
    </xf>
    <xf numFmtId="0" fontId="3" fillId="0" borderId="2" xfId="0" applyFont="1" applyBorder="1" applyAlignment="1">
      <alignment horizontal="center" vertical="center" wrapText="1"/>
    </xf>
    <xf numFmtId="0" fontId="3" fillId="0" borderId="3" xfId="0" applyFont="1" applyBorder="1" applyAlignment="1">
      <alignment vertical="center" wrapText="1"/>
    </xf>
    <xf numFmtId="0" fontId="3" fillId="0" borderId="3" xfId="0" applyFont="1" applyBorder="1" applyAlignment="1">
      <alignment horizontal="center" vertical="center" wrapText="1"/>
    </xf>
    <xf numFmtId="0" fontId="2" fillId="0" borderId="2" xfId="0" applyFont="1" applyBorder="1" applyAlignment="1">
      <alignment vertical="center" wrapText="1"/>
    </xf>
    <xf numFmtId="165" fontId="2" fillId="0" borderId="2" xfId="0" applyNumberFormat="1" applyFont="1" applyBorder="1" applyAlignment="1">
      <alignment vertical="center" wrapText="1"/>
    </xf>
    <xf numFmtId="164" fontId="2" fillId="0" borderId="2" xfId="0" applyNumberFormat="1" applyFont="1" applyBorder="1" applyAlignment="1">
      <alignment vertical="center" wrapText="1"/>
    </xf>
    <xf numFmtId="164" fontId="5" fillId="0" borderId="2" xfId="0" applyNumberFormat="1" applyFont="1" applyBorder="1" applyAlignment="1">
      <alignment wrapText="1"/>
    </xf>
    <xf numFmtId="0" fontId="8" fillId="0" borderId="0" xfId="0" applyFont="1" applyAlignment="1">
      <alignment horizontal="center" vertical="center" wrapText="1"/>
    </xf>
    <xf numFmtId="0" fontId="4" fillId="0" borderId="0" xfId="0" applyFont="1" applyAlignment="1">
      <alignment horizontal="center" vertical="center" wrapText="1"/>
    </xf>
    <xf numFmtId="0" fontId="3" fillId="0" borderId="4" xfId="0" applyFont="1" applyBorder="1" applyAlignment="1">
      <alignment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xf>
    <xf numFmtId="0" fontId="4" fillId="0" borderId="0" xfId="0" applyFont="1" applyAlignment="1">
      <alignment horizontal="center" vertical="center"/>
    </xf>
    <xf numFmtId="164" fontId="4" fillId="0" borderId="0" xfId="0" applyNumberFormat="1" applyFont="1" applyAlignment="1">
      <alignment horizontal="center" vertical="center"/>
    </xf>
    <xf numFmtId="164" fontId="9" fillId="2" borderId="2" xfId="0" applyNumberFormat="1" applyFont="1" applyFill="1" applyBorder="1" applyAlignment="1">
      <alignment horizontal="center" vertical="center" wrapText="1"/>
    </xf>
    <xf numFmtId="164" fontId="10" fillId="2" borderId="5" xfId="0" applyNumberFormat="1" applyFont="1" applyFill="1" applyBorder="1" applyAlignment="1">
      <alignment horizontal="center" vertical="center"/>
    </xf>
    <xf numFmtId="0" fontId="11" fillId="0" borderId="2" xfId="0" applyFont="1" applyBorder="1" applyAlignment="1">
      <alignment horizontal="center" vertical="center"/>
    </xf>
    <xf numFmtId="0" fontId="12" fillId="0" borderId="2" xfId="0" applyFont="1" applyBorder="1"/>
    <xf numFmtId="0" fontId="13" fillId="0" borderId="2" xfId="0" applyFont="1" applyBorder="1" applyAlignment="1">
      <alignment horizontal="center" vertical="center"/>
    </xf>
    <xf numFmtId="0" fontId="6" fillId="0" borderId="2" xfId="0" applyFont="1" applyBorder="1"/>
    <xf numFmtId="0" fontId="11" fillId="0" borderId="2" xfId="0" applyFont="1" applyBorder="1" applyAlignment="1">
      <alignment horizontal="left"/>
    </xf>
    <xf numFmtId="0" fontId="14" fillId="0" borderId="2" xfId="0" applyFont="1" applyBorder="1" applyAlignment="1">
      <alignment horizontal="center" vertical="center"/>
    </xf>
    <xf numFmtId="4" fontId="12" fillId="0" borderId="2" xfId="0" applyNumberFormat="1" applyFont="1" applyBorder="1" applyAlignment="1">
      <alignment horizontal="center" vertical="center"/>
    </xf>
    <xf numFmtId="3" fontId="12" fillId="0" borderId="2" xfId="0" applyNumberFormat="1" applyFont="1" applyBorder="1" applyAlignment="1">
      <alignment horizontal="center" vertical="center"/>
    </xf>
    <xf numFmtId="0" fontId="12" fillId="0" borderId="6" xfId="0" applyFont="1" applyBorder="1" applyAlignment="1">
      <alignment horizontal="center"/>
    </xf>
    <xf numFmtId="0" fontId="12" fillId="0" borderId="0" xfId="0" applyFont="1" applyAlignment="1">
      <alignment horizontal="center"/>
    </xf>
    <xf numFmtId="0" fontId="5" fillId="0" borderId="2" xfId="0" applyFont="1" applyBorder="1" applyAlignment="1">
      <alignment horizontal="center" vertical="center" wrapText="1"/>
    </xf>
    <xf numFmtId="4" fontId="5" fillId="2" borderId="2" xfId="0" applyNumberFormat="1" applyFont="1" applyFill="1" applyBorder="1" applyAlignment="1">
      <alignment horizontal="center" vertical="center" wrapText="1"/>
    </xf>
    <xf numFmtId="0" fontId="5" fillId="2" borderId="2" xfId="0" applyFont="1" applyFill="1" applyBorder="1" applyAlignment="1">
      <alignment horizontal="center" vertical="center" wrapText="1"/>
    </xf>
    <xf numFmtId="4" fontId="2" fillId="3" borderId="2" xfId="0" applyNumberFormat="1" applyFont="1" applyFill="1" applyBorder="1" applyAlignment="1">
      <alignment horizontal="center" vertical="center" wrapText="1"/>
    </xf>
    <xf numFmtId="0" fontId="11" fillId="0" borderId="0" xfId="0" applyFont="1"/>
    <xf numFmtId="0" fontId="2" fillId="0" borderId="2" xfId="0" applyFont="1" applyBorder="1" applyAlignment="1">
      <alignment horizontal="center" vertical="center"/>
    </xf>
    <xf numFmtId="0" fontId="15" fillId="0" borderId="2" xfId="0" applyFont="1" applyBorder="1"/>
    <xf numFmtId="0" fontId="15" fillId="0" borderId="2" xfId="0" applyFont="1" applyBorder="1" applyAlignment="1">
      <alignment horizontal="center" vertical="center"/>
    </xf>
    <xf numFmtId="0" fontId="12" fillId="0" borderId="2" xfId="0" applyFont="1" applyBorder="1" applyAlignment="1">
      <alignment horizontal="left"/>
    </xf>
    <xf numFmtId="4" fontId="2" fillId="4" borderId="2" xfId="0" applyNumberFormat="1" applyFont="1" applyFill="1" applyBorder="1" applyAlignment="1">
      <alignment horizontal="center" vertical="center" wrapText="1"/>
    </xf>
    <xf numFmtId="0" fontId="16" fillId="0" borderId="2" xfId="0" applyFont="1" applyBorder="1" applyAlignment="1">
      <alignment horizontal="left"/>
    </xf>
    <xf numFmtId="0" fontId="17" fillId="0" borderId="2" xfId="0" applyFont="1" applyBorder="1" applyAlignment="1">
      <alignment horizontal="center" vertical="center"/>
    </xf>
    <xf numFmtId="4" fontId="18" fillId="0" borderId="3" xfId="0" applyNumberFormat="1" applyFont="1" applyBorder="1" applyAlignment="1">
      <alignment horizontal="center" vertical="center"/>
    </xf>
    <xf numFmtId="3" fontId="18" fillId="0" borderId="3" xfId="0" applyNumberFormat="1" applyFont="1" applyBorder="1" applyAlignment="1">
      <alignment horizontal="center" vertical="center"/>
    </xf>
    <xf numFmtId="0" fontId="18" fillId="0" borderId="6" xfId="0" applyFont="1" applyBorder="1" applyAlignment="1">
      <alignment horizontal="center"/>
    </xf>
    <xf numFmtId="0" fontId="19" fillId="0" borderId="2" xfId="0" applyFont="1" applyBorder="1" applyAlignment="1">
      <alignment horizontal="left"/>
    </xf>
    <xf numFmtId="0" fontId="11" fillId="0" borderId="1" xfId="0" applyFont="1" applyBorder="1"/>
    <xf numFmtId="0" fontId="11" fillId="0" borderId="2" xfId="0" applyFont="1" applyBorder="1"/>
    <xf numFmtId="0" fontId="12" fillId="0" borderId="7" xfId="0" applyFont="1" applyBorder="1" applyAlignment="1">
      <alignment horizontal="center"/>
    </xf>
    <xf numFmtId="0" fontId="15" fillId="0" borderId="3" xfId="0" applyFont="1" applyBorder="1"/>
    <xf numFmtId="0" fontId="12" fillId="0" borderId="3" xfId="0" applyFont="1" applyBorder="1" applyAlignment="1">
      <alignment horizontal="left"/>
    </xf>
    <xf numFmtId="4" fontId="12" fillId="0" borderId="3" xfId="0" applyNumberFormat="1" applyFont="1" applyBorder="1" applyAlignment="1">
      <alignment horizontal="center" vertical="center"/>
    </xf>
    <xf numFmtId="3" fontId="12" fillId="0" borderId="3" xfId="0" applyNumberFormat="1" applyFont="1" applyBorder="1" applyAlignment="1">
      <alignment horizontal="center" vertical="center"/>
    </xf>
    <xf numFmtId="0" fontId="2" fillId="0" borderId="8" xfId="0" applyFont="1" applyBorder="1" applyAlignment="1">
      <alignment horizontal="center" vertical="center"/>
    </xf>
    <xf numFmtId="0" fontId="14" fillId="0" borderId="9" xfId="0" applyFont="1" applyBorder="1" applyAlignment="1">
      <alignment horizontal="center" vertical="center"/>
    </xf>
    <xf numFmtId="3" fontId="12" fillId="0" borderId="6" xfId="0" applyNumberFormat="1" applyFont="1" applyBorder="1" applyAlignment="1">
      <alignment horizontal="center" vertical="center"/>
    </xf>
    <xf numFmtId="0" fontId="18" fillId="0" borderId="2" xfId="0" applyFont="1" applyBorder="1" applyAlignment="1">
      <alignment horizontal="left"/>
    </xf>
    <xf numFmtId="0" fontId="2" fillId="0" borderId="9" xfId="0" applyFont="1" applyBorder="1" applyAlignment="1">
      <alignment horizontal="center"/>
    </xf>
    <xf numFmtId="4" fontId="18" fillId="0" borderId="2" xfId="0" applyNumberFormat="1" applyFont="1" applyBorder="1" applyAlignment="1">
      <alignment horizontal="center" vertical="center"/>
    </xf>
    <xf numFmtId="3" fontId="18" fillId="0" borderId="2" xfId="0" applyNumberFormat="1" applyFont="1" applyBorder="1" applyAlignment="1">
      <alignment horizontal="center" vertical="center"/>
    </xf>
    <xf numFmtId="3" fontId="18" fillId="0" borderId="7" xfId="0" applyNumberFormat="1" applyFont="1" applyBorder="1" applyAlignment="1">
      <alignment horizontal="center" vertical="center"/>
    </xf>
    <xf numFmtId="0" fontId="18" fillId="0" borderId="7" xfId="0" applyFont="1" applyBorder="1" applyAlignment="1">
      <alignment horizontal="center"/>
    </xf>
    <xf numFmtId="164" fontId="11" fillId="0" borderId="0" xfId="0" applyNumberFormat="1" applyFont="1"/>
    <xf numFmtId="0" fontId="11" fillId="0" borderId="8" xfId="0" applyFont="1" applyBorder="1" applyAlignment="1">
      <alignment horizontal="center" vertical="center"/>
    </xf>
    <xf numFmtId="0" fontId="16" fillId="0" borderId="2" xfId="0" applyFont="1" applyBorder="1"/>
    <xf numFmtId="4" fontId="16" fillId="0" borderId="2" xfId="0" applyNumberFormat="1" applyFont="1" applyBorder="1" applyAlignment="1">
      <alignment horizontal="center" vertical="center"/>
    </xf>
    <xf numFmtId="3" fontId="16" fillId="0" borderId="2" xfId="0" applyNumberFormat="1" applyFont="1" applyBorder="1" applyAlignment="1">
      <alignment horizontal="center" vertical="center"/>
    </xf>
    <xf numFmtId="0" fontId="13" fillId="0" borderId="2" xfId="0" applyFont="1" applyBorder="1" applyAlignment="1">
      <alignment horizontal="left"/>
    </xf>
    <xf numFmtId="0" fontId="11" fillId="0" borderId="9" xfId="0" applyFont="1" applyBorder="1"/>
    <xf numFmtId="3" fontId="12" fillId="0" borderId="1" xfId="0" applyNumberFormat="1" applyFont="1" applyBorder="1" applyAlignment="1">
      <alignment horizontal="center" vertical="center"/>
    </xf>
    <xf numFmtId="164" fontId="20" fillId="0" borderId="0" xfId="0" applyNumberFormat="1" applyFont="1"/>
    <xf numFmtId="0" fontId="20" fillId="0" borderId="0" xfId="0" applyFont="1"/>
    <xf numFmtId="0" fontId="20" fillId="0" borderId="0" xfId="0" applyFont="1" applyAlignment="1">
      <alignment horizontal="center" vertical="center"/>
    </xf>
    <xf numFmtId="3" fontId="12" fillId="0" borderId="10" xfId="0" applyNumberFormat="1" applyFont="1" applyBorder="1" applyAlignment="1">
      <alignment horizontal="center" vertical="center"/>
    </xf>
    <xf numFmtId="0" fontId="12" fillId="0" borderId="11" xfId="0" applyFont="1" applyBorder="1" applyAlignment="1">
      <alignment horizontal="center"/>
    </xf>
    <xf numFmtId="0" fontId="21" fillId="0" borderId="2" xfId="0" applyFont="1" applyBorder="1" applyAlignment="1">
      <alignment horizontal="left" vertical="top" wrapText="1"/>
    </xf>
    <xf numFmtId="0" fontId="12" fillId="0" borderId="1" xfId="0" applyFont="1" applyBorder="1" applyAlignment="1">
      <alignment horizontal="center"/>
    </xf>
    <xf numFmtId="0" fontId="12" fillId="0" borderId="1" xfId="0" applyFont="1" applyBorder="1"/>
    <xf numFmtId="0" fontId="15" fillId="0" borderId="1" xfId="0" applyFont="1" applyBorder="1"/>
    <xf numFmtId="0" fontId="15" fillId="0" borderId="1" xfId="0" applyFont="1" applyBorder="1" applyAlignment="1">
      <alignment horizontal="left"/>
    </xf>
    <xf numFmtId="0" fontId="2" fillId="0" borderId="8" xfId="0" applyFont="1" applyBorder="1" applyAlignment="1">
      <alignment horizontal="center"/>
    </xf>
    <xf numFmtId="0" fontId="19" fillId="0" borderId="1" xfId="0" applyFont="1" applyBorder="1" applyAlignment="1">
      <alignment horizontal="left"/>
    </xf>
    <xf numFmtId="0" fontId="20" fillId="0" borderId="2" xfId="0" applyFont="1" applyBorder="1" applyAlignment="1">
      <alignment horizontal="center" vertical="center"/>
    </xf>
    <xf numFmtId="4" fontId="15" fillId="0" borderId="1" xfId="0" applyNumberFormat="1" applyFont="1" applyBorder="1" applyAlignment="1">
      <alignment horizontal="center" vertical="center"/>
    </xf>
    <xf numFmtId="3" fontId="11" fillId="5" borderId="1" xfId="0" applyNumberFormat="1" applyFont="1" applyFill="1" applyBorder="1" applyAlignment="1">
      <alignment horizontal="center" vertical="center"/>
    </xf>
    <xf numFmtId="3" fontId="11" fillId="0" borderId="1" xfId="0" applyNumberFormat="1" applyFont="1" applyBorder="1" applyAlignment="1">
      <alignment horizontal="center" vertical="center"/>
    </xf>
    <xf numFmtId="0" fontId="15" fillId="5" borderId="1" xfId="0" applyFont="1" applyFill="1" applyBorder="1" applyAlignment="1">
      <alignment horizontal="center"/>
    </xf>
    <xf numFmtId="0" fontId="18" fillId="0" borderId="1" xfId="0" applyFont="1" applyBorder="1" applyAlignment="1">
      <alignment horizontal="left"/>
    </xf>
    <xf numFmtId="0" fontId="16" fillId="0" borderId="10" xfId="0" applyFont="1" applyBorder="1" applyAlignment="1">
      <alignment horizontal="left"/>
    </xf>
    <xf numFmtId="0" fontId="16" fillId="0" borderId="1" xfId="0" applyFont="1" applyBorder="1" applyAlignment="1">
      <alignment horizontal="left"/>
    </xf>
    <xf numFmtId="4" fontId="18" fillId="0" borderId="1" xfId="0" applyNumberFormat="1" applyFont="1" applyBorder="1" applyAlignment="1">
      <alignment horizontal="center" vertical="center"/>
    </xf>
    <xf numFmtId="3" fontId="18" fillId="0" borderId="1" xfId="0" applyNumberFormat="1" applyFont="1" applyBorder="1" applyAlignment="1">
      <alignment horizontal="center" vertical="center"/>
    </xf>
    <xf numFmtId="0" fontId="18" fillId="0" borderId="1" xfId="0" applyFont="1" applyBorder="1" applyAlignment="1">
      <alignment horizontal="center"/>
    </xf>
    <xf numFmtId="0" fontId="16" fillId="0" borderId="1" xfId="0" applyFont="1" applyBorder="1"/>
    <xf numFmtId="4" fontId="16" fillId="0" borderId="1" xfId="0" applyNumberFormat="1" applyFont="1" applyBorder="1" applyAlignment="1">
      <alignment horizontal="center" vertical="center"/>
    </xf>
    <xf numFmtId="0" fontId="13" fillId="0" borderId="1" xfId="0" applyFont="1" applyBorder="1" applyAlignment="1">
      <alignment horizontal="left"/>
    </xf>
    <xf numFmtId="4" fontId="12" fillId="0" borderId="1" xfId="0" applyNumberFormat="1" applyFont="1" applyBorder="1" applyAlignment="1">
      <alignment horizontal="center" vertical="center"/>
    </xf>
    <xf numFmtId="164" fontId="4" fillId="0" borderId="0" xfId="0" applyNumberFormat="1" applyFont="1"/>
    <xf numFmtId="0" fontId="15" fillId="0" borderId="1" xfId="0" applyFont="1" applyBorder="1" applyAlignment="1">
      <alignment horizontal="center"/>
    </xf>
    <xf numFmtId="0" fontId="2" fillId="0" borderId="2" xfId="0" applyFont="1" applyBorder="1" applyAlignment="1">
      <alignment horizontal="center"/>
    </xf>
    <xf numFmtId="3" fontId="15" fillId="0" borderId="1" xfId="0" applyNumberFormat="1" applyFont="1" applyBorder="1" applyAlignment="1">
      <alignment horizontal="center" vertical="center"/>
    </xf>
    <xf numFmtId="0" fontId="19" fillId="0" borderId="10" xfId="0" applyFont="1" applyBorder="1" applyAlignment="1">
      <alignment horizontal="left"/>
    </xf>
    <xf numFmtId="0" fontId="12" fillId="0" borderId="10" xfId="0" applyFont="1" applyBorder="1" applyAlignment="1">
      <alignment horizontal="left"/>
    </xf>
    <xf numFmtId="4" fontId="12" fillId="0" borderId="10" xfId="0" applyNumberFormat="1" applyFont="1" applyBorder="1" applyAlignment="1">
      <alignment horizontal="center" vertical="center"/>
    </xf>
    <xf numFmtId="0" fontId="15" fillId="0" borderId="2" xfId="0" applyFont="1" applyBorder="1" applyAlignment="1">
      <alignment horizontal="left"/>
    </xf>
    <xf numFmtId="0" fontId="22" fillId="0" borderId="2" xfId="0" applyFont="1" applyBorder="1" applyAlignment="1">
      <alignment horizontal="center" vertical="center"/>
    </xf>
    <xf numFmtId="0" fontId="23" fillId="0" borderId="2" xfId="0" applyFont="1" applyBorder="1" applyAlignment="1">
      <alignment horizontal="center" vertical="center"/>
    </xf>
    <xf numFmtId="0" fontId="15" fillId="0" borderId="12" xfId="0" applyFont="1" applyBorder="1"/>
    <xf numFmtId="3" fontId="12" fillId="0" borderId="12" xfId="0" applyNumberFormat="1" applyFont="1" applyBorder="1" applyAlignment="1">
      <alignment horizontal="center" vertical="center"/>
    </xf>
    <xf numFmtId="0" fontId="12" fillId="0" borderId="2" xfId="0" applyFont="1" applyBorder="1" applyAlignment="1">
      <alignment horizontal="center"/>
    </xf>
    <xf numFmtId="0" fontId="18" fillId="6" borderId="2" xfId="0" applyFont="1" applyFill="1" applyBorder="1" applyAlignment="1">
      <alignment horizontal="left"/>
    </xf>
    <xf numFmtId="4" fontId="18" fillId="6" borderId="1" xfId="0" applyNumberFormat="1" applyFont="1" applyFill="1" applyBorder="1" applyAlignment="1">
      <alignment horizontal="center" vertical="center"/>
    </xf>
    <xf numFmtId="3" fontId="18" fillId="6" borderId="1" xfId="0" applyNumberFormat="1" applyFont="1" applyFill="1" applyBorder="1" applyAlignment="1">
      <alignment horizontal="center" vertical="center"/>
    </xf>
    <xf numFmtId="0" fontId="18" fillId="6" borderId="6" xfId="0" applyFont="1" applyFill="1" applyBorder="1" applyAlignment="1">
      <alignment horizontal="center"/>
    </xf>
    <xf numFmtId="4" fontId="12" fillId="0" borderId="12" xfId="0" applyNumberFormat="1" applyFont="1" applyBorder="1" applyAlignment="1">
      <alignment horizontal="center" vertical="center"/>
    </xf>
    <xf numFmtId="0" fontId="12" fillId="0" borderId="5" xfId="0" applyFont="1" applyBorder="1" applyAlignment="1">
      <alignment horizontal="center"/>
    </xf>
    <xf numFmtId="0" fontId="16" fillId="6" borderId="2" xfId="0" applyFont="1" applyFill="1" applyBorder="1" applyAlignment="1">
      <alignment horizontal="left"/>
    </xf>
    <xf numFmtId="3" fontId="18" fillId="6" borderId="12" xfId="0" applyNumberFormat="1" applyFont="1" applyFill="1" applyBorder="1" applyAlignment="1">
      <alignment horizontal="center" vertical="center"/>
    </xf>
    <xf numFmtId="0" fontId="18" fillId="6" borderId="7" xfId="0" applyFont="1" applyFill="1" applyBorder="1" applyAlignment="1">
      <alignment horizontal="center"/>
    </xf>
    <xf numFmtId="0" fontId="15" fillId="0" borderId="6" xfId="0" applyFont="1" applyBorder="1" applyAlignment="1">
      <alignment horizontal="center"/>
    </xf>
    <xf numFmtId="0" fontId="18" fillId="7" borderId="2" xfId="0" applyFont="1" applyFill="1" applyBorder="1" applyAlignment="1">
      <alignment horizontal="left"/>
    </xf>
    <xf numFmtId="4" fontId="24" fillId="3" borderId="2" xfId="0" applyNumberFormat="1" applyFont="1" applyFill="1" applyBorder="1" applyAlignment="1">
      <alignment horizontal="center" vertical="center" wrapText="1"/>
    </xf>
    <xf numFmtId="0" fontId="13" fillId="0" borderId="13" xfId="0" applyFont="1" applyBorder="1" applyAlignment="1">
      <alignment horizontal="left"/>
    </xf>
    <xf numFmtId="0" fontId="15" fillId="0" borderId="14" xfId="0" applyFont="1" applyBorder="1" applyAlignment="1">
      <alignment horizontal="left"/>
    </xf>
    <xf numFmtId="4" fontId="16" fillId="6" borderId="1" xfId="0" applyNumberFormat="1" applyFont="1" applyFill="1" applyBorder="1" applyAlignment="1">
      <alignment horizontal="center" vertical="center"/>
    </xf>
    <xf numFmtId="0" fontId="18" fillId="6" borderId="1" xfId="0" applyFont="1" applyFill="1" applyBorder="1" applyAlignment="1">
      <alignment horizontal="center"/>
    </xf>
    <xf numFmtId="0" fontId="25" fillId="0" borderId="2" xfId="0" applyFont="1" applyBorder="1" applyAlignment="1">
      <alignment horizontal="center" vertical="center"/>
    </xf>
    <xf numFmtId="0" fontId="6" fillId="0" borderId="9" xfId="0" applyFont="1" applyBorder="1"/>
    <xf numFmtId="0" fontId="15" fillId="6" borderId="2" xfId="0" applyFont="1" applyFill="1" applyBorder="1" applyAlignment="1">
      <alignment horizontal="left"/>
    </xf>
    <xf numFmtId="4" fontId="12" fillId="6" borderId="1" xfId="0" applyNumberFormat="1" applyFont="1" applyFill="1" applyBorder="1" applyAlignment="1">
      <alignment horizontal="center" vertical="center"/>
    </xf>
    <xf numFmtId="3" fontId="12" fillId="6" borderId="1" xfId="0" applyNumberFormat="1" applyFont="1" applyFill="1" applyBorder="1" applyAlignment="1">
      <alignment horizontal="center" vertical="center"/>
    </xf>
    <xf numFmtId="0" fontId="12" fillId="6" borderId="1" xfId="0" applyFont="1" applyFill="1" applyBorder="1" applyAlignment="1">
      <alignment horizontal="center"/>
    </xf>
    <xf numFmtId="0" fontId="12" fillId="0" borderId="0" xfId="0" applyFont="1" applyAlignment="1">
      <alignment horizontal="left"/>
    </xf>
    <xf numFmtId="0" fontId="15" fillId="0" borderId="9" xfId="0" applyFont="1" applyBorder="1"/>
    <xf numFmtId="0" fontId="16" fillId="6" borderId="1" xfId="0" applyFont="1" applyFill="1" applyBorder="1" applyAlignment="1">
      <alignment horizontal="left"/>
    </xf>
    <xf numFmtId="3" fontId="16" fillId="6" borderId="12" xfId="0" applyNumberFormat="1" applyFont="1" applyFill="1" applyBorder="1" applyAlignment="1">
      <alignment horizontal="center" vertical="center"/>
    </xf>
    <xf numFmtId="3" fontId="16" fillId="6" borderId="1" xfId="0" applyNumberFormat="1" applyFont="1" applyFill="1" applyBorder="1" applyAlignment="1">
      <alignment horizontal="center" vertical="center"/>
    </xf>
    <xf numFmtId="0" fontId="12" fillId="0" borderId="1" xfId="0" applyFont="1" applyBorder="1" applyAlignment="1">
      <alignment horizontal="left"/>
    </xf>
    <xf numFmtId="0" fontId="11" fillId="0" borderId="12" xfId="0" applyFont="1" applyBorder="1" applyAlignment="1">
      <alignment horizontal="left"/>
    </xf>
    <xf numFmtId="0" fontId="21" fillId="0" borderId="12" xfId="0" applyFont="1" applyBorder="1" applyAlignment="1">
      <alignment horizontal="left" vertical="top" wrapText="1"/>
    </xf>
    <xf numFmtId="0" fontId="12" fillId="0" borderId="12" xfId="0" applyFont="1" applyBorder="1" applyAlignment="1">
      <alignment horizontal="center"/>
    </xf>
    <xf numFmtId="3" fontId="16" fillId="0" borderId="1" xfId="0" applyNumberFormat="1" applyFont="1" applyBorder="1" applyAlignment="1">
      <alignment horizontal="center" vertical="center"/>
    </xf>
    <xf numFmtId="0" fontId="18" fillId="6" borderId="1" xfId="0" applyFont="1" applyFill="1" applyBorder="1" applyAlignment="1">
      <alignment horizontal="left"/>
    </xf>
    <xf numFmtId="0" fontId="2" fillId="0" borderId="6" xfId="0" applyFont="1" applyBorder="1" applyAlignment="1">
      <alignment horizontal="center"/>
    </xf>
    <xf numFmtId="0" fontId="14" fillId="0" borderId="6" xfId="0" applyFont="1" applyBorder="1" applyAlignment="1">
      <alignment horizontal="center" vertical="center"/>
    </xf>
    <xf numFmtId="0" fontId="12" fillId="0" borderId="12" xfId="0" applyFont="1" applyBorder="1" applyAlignment="1">
      <alignment horizontal="left"/>
    </xf>
    <xf numFmtId="0" fontId="4" fillId="0" borderId="1" xfId="0" applyFont="1" applyBorder="1" applyAlignment="1">
      <alignment horizontal="center"/>
    </xf>
    <xf numFmtId="4" fontId="18" fillId="0" borderId="6" xfId="0" applyNumberFormat="1" applyFont="1" applyBorder="1" applyAlignment="1">
      <alignment horizontal="center" vertical="center"/>
    </xf>
    <xf numFmtId="0" fontId="18" fillId="0" borderId="2" xfId="0" applyFont="1" applyBorder="1" applyAlignment="1">
      <alignment horizontal="center"/>
    </xf>
    <xf numFmtId="0" fontId="14" fillId="0" borderId="1" xfId="0" applyFont="1" applyBorder="1" applyAlignment="1">
      <alignment horizontal="center" vertical="center"/>
    </xf>
    <xf numFmtId="0" fontId="2" fillId="0" borderId="1" xfId="0" applyFont="1" applyBorder="1" applyAlignment="1">
      <alignment horizontal="center"/>
    </xf>
    <xf numFmtId="0" fontId="6" fillId="6" borderId="1" xfId="0" applyFont="1" applyFill="1" applyBorder="1"/>
    <xf numFmtId="4" fontId="16" fillId="6" borderId="2" xfId="0" applyNumberFormat="1" applyFont="1" applyFill="1" applyBorder="1" applyAlignment="1">
      <alignment horizontal="center" vertical="center"/>
    </xf>
    <xf numFmtId="3" fontId="18" fillId="6" borderId="2" xfId="0" applyNumberFormat="1" applyFont="1" applyFill="1" applyBorder="1" applyAlignment="1">
      <alignment horizontal="center" vertical="center"/>
    </xf>
    <xf numFmtId="0" fontId="18" fillId="6" borderId="9" xfId="0" applyFont="1" applyFill="1" applyBorder="1" applyAlignment="1">
      <alignment horizontal="center"/>
    </xf>
    <xf numFmtId="0" fontId="12" fillId="0" borderId="15" xfId="0" applyFont="1" applyBorder="1" applyAlignment="1">
      <alignment horizontal="center"/>
    </xf>
    <xf numFmtId="0" fontId="12" fillId="0" borderId="9" xfId="0" applyFont="1" applyBorder="1" applyAlignment="1">
      <alignment horizontal="center"/>
    </xf>
    <xf numFmtId="4" fontId="16" fillId="6" borderId="16" xfId="0" applyNumberFormat="1" applyFont="1" applyFill="1" applyBorder="1" applyAlignment="1">
      <alignment horizontal="center" vertical="center"/>
    </xf>
    <xf numFmtId="3" fontId="16" fillId="6" borderId="2" xfId="0" applyNumberFormat="1" applyFont="1" applyFill="1" applyBorder="1" applyAlignment="1">
      <alignment horizontal="center" vertical="center"/>
    </xf>
    <xf numFmtId="4" fontId="15" fillId="0" borderId="16" xfId="0" applyNumberFormat="1" applyFont="1" applyBorder="1" applyAlignment="1">
      <alignment horizontal="center" vertical="center"/>
    </xf>
    <xf numFmtId="3" fontId="15" fillId="0" borderId="2" xfId="0" applyNumberFormat="1" applyFont="1" applyBorder="1" applyAlignment="1">
      <alignment horizontal="center" vertical="center"/>
    </xf>
    <xf numFmtId="0" fontId="12" fillId="2" borderId="1" xfId="0" applyFont="1" applyFill="1" applyBorder="1" applyAlignment="1">
      <alignment horizontal="left"/>
    </xf>
    <xf numFmtId="0" fontId="15" fillId="6" borderId="1" xfId="0" applyFont="1" applyFill="1" applyBorder="1" applyAlignment="1">
      <alignment horizontal="left"/>
    </xf>
    <xf numFmtId="4" fontId="15" fillId="6" borderId="2" xfId="0" applyNumberFormat="1" applyFont="1" applyFill="1" applyBorder="1" applyAlignment="1">
      <alignment horizontal="center" vertical="center"/>
    </xf>
    <xf numFmtId="3" fontId="15" fillId="6" borderId="2" xfId="0" applyNumberFormat="1" applyFont="1" applyFill="1" applyBorder="1" applyAlignment="1">
      <alignment horizontal="center" vertical="center"/>
    </xf>
    <xf numFmtId="3" fontId="15" fillId="6" borderId="1" xfId="0" applyNumberFormat="1" applyFont="1" applyFill="1" applyBorder="1" applyAlignment="1">
      <alignment horizontal="center" vertical="center"/>
    </xf>
    <xf numFmtId="0" fontId="12" fillId="6" borderId="2" xfId="0" applyFont="1" applyFill="1" applyBorder="1" applyAlignment="1">
      <alignment horizontal="center"/>
    </xf>
    <xf numFmtId="0" fontId="6" fillId="0" borderId="6" xfId="0" applyFont="1" applyBorder="1"/>
    <xf numFmtId="4" fontId="12" fillId="0" borderId="6" xfId="0" applyNumberFormat="1" applyFont="1" applyBorder="1" applyAlignment="1">
      <alignment horizontal="center" vertical="center"/>
    </xf>
    <xf numFmtId="4" fontId="18" fillId="0" borderId="12" xfId="0" applyNumberFormat="1" applyFont="1" applyBorder="1" applyAlignment="1">
      <alignment horizontal="center" vertical="center"/>
    </xf>
    <xf numFmtId="3" fontId="18" fillId="0" borderId="12" xfId="0" applyNumberFormat="1" applyFont="1" applyBorder="1" applyAlignment="1">
      <alignment horizontal="center" vertical="center"/>
    </xf>
    <xf numFmtId="0" fontId="18" fillId="0" borderId="12" xfId="0" applyFont="1" applyBorder="1" applyAlignment="1">
      <alignment horizontal="center"/>
    </xf>
    <xf numFmtId="0" fontId="24" fillId="0" borderId="1" xfId="0" applyFont="1" applyBorder="1"/>
    <xf numFmtId="0" fontId="15" fillId="0" borderId="3" xfId="0" applyFont="1" applyBorder="1" applyAlignment="1">
      <alignment horizontal="left"/>
    </xf>
    <xf numFmtId="3" fontId="15" fillId="0" borderId="10" xfId="0" applyNumberFormat="1" applyFont="1" applyBorder="1" applyAlignment="1">
      <alignment horizontal="center" vertical="center"/>
    </xf>
    <xf numFmtId="0" fontId="13" fillId="0" borderId="3" xfId="0" applyFont="1" applyBorder="1" applyAlignment="1">
      <alignment horizontal="left"/>
    </xf>
    <xf numFmtId="0" fontId="18" fillId="0" borderId="3" xfId="0" applyFont="1" applyBorder="1" applyAlignment="1">
      <alignment horizontal="left"/>
    </xf>
    <xf numFmtId="4" fontId="15" fillId="0" borderId="6" xfId="0" applyNumberFormat="1" applyFont="1" applyBorder="1" applyAlignment="1">
      <alignment horizontal="center" vertical="center"/>
    </xf>
    <xf numFmtId="3" fontId="15" fillId="0" borderId="6" xfId="0" applyNumberFormat="1" applyFont="1" applyBorder="1" applyAlignment="1">
      <alignment horizontal="center" vertical="center"/>
    </xf>
    <xf numFmtId="3" fontId="15" fillId="0" borderId="11" xfId="0" applyNumberFormat="1" applyFont="1" applyBorder="1" applyAlignment="1">
      <alignment horizontal="center" vertical="center"/>
    </xf>
    <xf numFmtId="0" fontId="18" fillId="0" borderId="12" xfId="0" applyFont="1" applyBorder="1" applyAlignment="1">
      <alignment horizontal="left"/>
    </xf>
    <xf numFmtId="0" fontId="12" fillId="0" borderId="6" xfId="0" applyFont="1" applyBorder="1"/>
    <xf numFmtId="0" fontId="16" fillId="0" borderId="6" xfId="0" applyFont="1" applyBorder="1" applyAlignment="1">
      <alignment horizontal="left"/>
    </xf>
    <xf numFmtId="0" fontId="11" fillId="0" borderId="6" xfId="0" applyFont="1" applyBorder="1"/>
    <xf numFmtId="0" fontId="18" fillId="6" borderId="2" xfId="0" applyFont="1" applyFill="1" applyBorder="1" applyAlignment="1">
      <alignment horizontal="center"/>
    </xf>
    <xf numFmtId="0" fontId="26" fillId="0" borderId="2" xfId="0" applyFont="1" applyBorder="1" applyAlignment="1">
      <alignment horizontal="left" vertical="top" wrapText="1"/>
    </xf>
    <xf numFmtId="0" fontId="16" fillId="0" borderId="2" xfId="0" applyFont="1" applyBorder="1" applyAlignment="1">
      <alignment horizontal="center"/>
    </xf>
    <xf numFmtId="0" fontId="6" fillId="5" borderId="2" xfId="0" applyFont="1" applyFill="1" applyBorder="1"/>
    <xf numFmtId="0" fontId="16" fillId="0" borderId="12" xfId="0" applyFont="1" applyBorder="1"/>
    <xf numFmtId="4" fontId="16" fillId="0" borderId="12" xfId="0" applyNumberFormat="1" applyFont="1" applyBorder="1" applyAlignment="1">
      <alignment horizontal="center" vertical="center"/>
    </xf>
    <xf numFmtId="3" fontId="16" fillId="0" borderId="12" xfId="0" applyNumberFormat="1" applyFont="1" applyBorder="1" applyAlignment="1">
      <alignment horizontal="center" vertical="center"/>
    </xf>
    <xf numFmtId="0" fontId="18" fillId="6" borderId="12" xfId="0" applyFont="1" applyFill="1" applyBorder="1" applyAlignment="1">
      <alignment horizontal="left"/>
    </xf>
    <xf numFmtId="0" fontId="6" fillId="6" borderId="2" xfId="0" applyFont="1" applyFill="1" applyBorder="1"/>
    <xf numFmtId="4" fontId="18" fillId="6" borderId="12" xfId="0" applyNumberFormat="1" applyFont="1" applyFill="1" applyBorder="1" applyAlignment="1">
      <alignment horizontal="center" vertical="center"/>
    </xf>
    <xf numFmtId="0" fontId="13" fillId="0" borderId="12" xfId="0" applyFont="1" applyBorder="1" applyAlignment="1">
      <alignment horizontal="left"/>
    </xf>
    <xf numFmtId="4" fontId="18" fillId="6" borderId="2" xfId="0" applyNumberFormat="1" applyFont="1" applyFill="1" applyBorder="1" applyAlignment="1">
      <alignment horizontal="center" vertical="center"/>
    </xf>
    <xf numFmtId="0" fontId="27" fillId="0" borderId="2" xfId="0" applyFont="1" applyBorder="1" applyAlignment="1">
      <alignment horizontal="left"/>
    </xf>
    <xf numFmtId="0" fontId="12" fillId="6" borderId="2" xfId="0" applyFont="1" applyFill="1" applyBorder="1"/>
    <xf numFmtId="3" fontId="12" fillId="0" borderId="7" xfId="0" applyNumberFormat="1" applyFont="1" applyBorder="1" applyAlignment="1">
      <alignment horizontal="center" vertical="center"/>
    </xf>
    <xf numFmtId="3" fontId="18" fillId="6" borderId="6" xfId="0" applyNumberFormat="1" applyFont="1" applyFill="1" applyBorder="1" applyAlignment="1">
      <alignment horizontal="center" vertical="center"/>
    </xf>
    <xf numFmtId="4" fontId="15" fillId="0" borderId="2" xfId="0" applyNumberFormat="1" applyFont="1" applyBorder="1" applyAlignment="1">
      <alignment horizontal="center" vertical="center"/>
    </xf>
    <xf numFmtId="3" fontId="11" fillId="5" borderId="2" xfId="0" applyNumberFormat="1" applyFont="1" applyFill="1" applyBorder="1" applyAlignment="1">
      <alignment horizontal="center" vertical="center"/>
    </xf>
    <xf numFmtId="3" fontId="11" fillId="5" borderId="6" xfId="0" applyNumberFormat="1" applyFont="1" applyFill="1" applyBorder="1" applyAlignment="1">
      <alignment horizontal="center" vertical="center"/>
    </xf>
    <xf numFmtId="0" fontId="15" fillId="5" borderId="2" xfId="0" applyFont="1" applyFill="1" applyBorder="1" applyAlignment="1">
      <alignment horizontal="center"/>
    </xf>
    <xf numFmtId="0" fontId="15" fillId="0" borderId="7" xfId="0" applyFont="1" applyBorder="1" applyAlignment="1">
      <alignment horizontal="left"/>
    </xf>
    <xf numFmtId="4" fontId="12" fillId="0" borderId="7" xfId="0" applyNumberFormat="1" applyFont="1" applyBorder="1" applyAlignment="1">
      <alignment horizontal="center" vertical="center"/>
    </xf>
    <xf numFmtId="3" fontId="18" fillId="0" borderId="6" xfId="0" applyNumberFormat="1" applyFont="1" applyBorder="1" applyAlignment="1">
      <alignment horizontal="center" vertical="center"/>
    </xf>
    <xf numFmtId="0" fontId="15" fillId="5" borderId="6" xfId="0" applyFont="1" applyFill="1" applyBorder="1" applyAlignment="1">
      <alignment horizontal="center"/>
    </xf>
    <xf numFmtId="0" fontId="4" fillId="0" borderId="2" xfId="0" applyFont="1" applyBorder="1" applyAlignment="1">
      <alignment horizontal="center" vertical="center"/>
    </xf>
    <xf numFmtId="0" fontId="12" fillId="6" borderId="1" xfId="0" applyFont="1" applyFill="1" applyBorder="1" applyAlignment="1">
      <alignment horizontal="left"/>
    </xf>
    <xf numFmtId="3" fontId="12" fillId="6" borderId="6" xfId="0" applyNumberFormat="1" applyFont="1" applyFill="1" applyBorder="1" applyAlignment="1">
      <alignment horizontal="center" vertical="center"/>
    </xf>
    <xf numFmtId="0" fontId="15" fillId="6" borderId="6" xfId="0" applyFont="1" applyFill="1" applyBorder="1" applyAlignment="1">
      <alignment horizontal="center"/>
    </xf>
    <xf numFmtId="3" fontId="16" fillId="6" borderId="6" xfId="0" applyNumberFormat="1" applyFont="1" applyFill="1" applyBorder="1" applyAlignment="1">
      <alignment horizontal="center" vertical="center"/>
    </xf>
    <xf numFmtId="0" fontId="16" fillId="6" borderId="6" xfId="0" applyFont="1" applyFill="1" applyBorder="1" applyAlignment="1">
      <alignment horizontal="center"/>
    </xf>
    <xf numFmtId="0" fontId="16" fillId="0" borderId="6" xfId="0" applyFont="1" applyBorder="1" applyAlignment="1">
      <alignment horizontal="center"/>
    </xf>
    <xf numFmtId="3" fontId="11" fillId="0" borderId="6" xfId="0" applyNumberFormat="1" applyFont="1" applyBorder="1" applyAlignment="1">
      <alignment horizontal="center" vertical="center"/>
    </xf>
    <xf numFmtId="0" fontId="16" fillId="0" borderId="12" xfId="0" applyFont="1" applyBorder="1" applyAlignment="1">
      <alignment horizontal="left"/>
    </xf>
    <xf numFmtId="0" fontId="19" fillId="0" borderId="0" xfId="0" applyFont="1" applyAlignment="1">
      <alignment horizontal="center"/>
    </xf>
    <xf numFmtId="0" fontId="11" fillId="0" borderId="1" xfId="0" applyFont="1" applyBorder="1" applyAlignment="1">
      <alignment horizontal="left"/>
    </xf>
    <xf numFmtId="0" fontId="15" fillId="0" borderId="6" xfId="0" applyFont="1" applyBorder="1"/>
    <xf numFmtId="0" fontId="2" fillId="0" borderId="0" xfId="0" applyFont="1" applyAlignment="1">
      <alignment horizontal="center" vertical="center"/>
    </xf>
    <xf numFmtId="0" fontId="11" fillId="0" borderId="0" xfId="0" applyFont="1" applyAlignment="1">
      <alignment horizontal="center" vertical="center"/>
    </xf>
    <xf numFmtId="0" fontId="16" fillId="6" borderId="2" xfId="0" applyFont="1" applyFill="1" applyBorder="1"/>
    <xf numFmtId="4" fontId="16" fillId="0" borderId="3" xfId="0" applyNumberFormat="1" applyFont="1" applyBorder="1" applyAlignment="1">
      <alignment horizontal="center" vertical="center"/>
    </xf>
    <xf numFmtId="3" fontId="4" fillId="0" borderId="2" xfId="0" applyNumberFormat="1" applyFont="1" applyBorder="1" applyAlignment="1">
      <alignment horizontal="center" vertical="center"/>
    </xf>
    <xf numFmtId="4" fontId="15" fillId="0" borderId="0" xfId="0" applyNumberFormat="1" applyFont="1" applyAlignment="1">
      <alignment horizontal="center" vertical="center"/>
    </xf>
    <xf numFmtId="4" fontId="18" fillId="0" borderId="0" xfId="0" applyNumberFormat="1" applyFont="1" applyAlignment="1">
      <alignment horizontal="center" vertical="center"/>
    </xf>
    <xf numFmtId="3" fontId="18" fillId="6" borderId="12" xfId="0" applyNumberFormat="1" applyFont="1" applyFill="1" applyBorder="1" applyAlignment="1">
      <alignment horizontal="center" vertical="center" wrapText="1"/>
    </xf>
    <xf numFmtId="0" fontId="18" fillId="6" borderId="12" xfId="0" applyFont="1" applyFill="1" applyBorder="1" applyAlignment="1">
      <alignment horizontal="center"/>
    </xf>
    <xf numFmtId="0" fontId="12" fillId="0" borderId="10" xfId="0" applyFont="1" applyBorder="1"/>
    <xf numFmtId="3" fontId="12" fillId="2" borderId="1" xfId="0" applyNumberFormat="1" applyFont="1" applyFill="1" applyBorder="1" applyAlignment="1">
      <alignment horizontal="center" vertical="center"/>
    </xf>
    <xf numFmtId="0" fontId="28" fillId="0" borderId="2" xfId="0" applyFont="1" applyBorder="1" applyAlignment="1">
      <alignment horizontal="left"/>
    </xf>
    <xf numFmtId="4" fontId="29" fillId="0" borderId="1" xfId="0" applyNumberFormat="1" applyFont="1" applyBorder="1" applyAlignment="1">
      <alignment horizontal="center" vertical="center"/>
    </xf>
    <xf numFmtId="3" fontId="28" fillId="0" borderId="1" xfId="0" applyNumberFormat="1" applyFont="1" applyBorder="1" applyAlignment="1">
      <alignment horizontal="center" vertical="center"/>
    </xf>
    <xf numFmtId="0" fontId="18" fillId="6" borderId="6" xfId="0" applyFont="1" applyFill="1" applyBorder="1" applyAlignment="1">
      <alignment horizontal="center" vertical="center"/>
    </xf>
    <xf numFmtId="0" fontId="18" fillId="6" borderId="14" xfId="0" applyFont="1" applyFill="1" applyBorder="1" applyAlignment="1">
      <alignment horizontal="left"/>
    </xf>
    <xf numFmtId="0" fontId="30" fillId="0" borderId="2" xfId="0" applyFont="1" applyBorder="1" applyAlignment="1">
      <alignment horizontal="left"/>
    </xf>
    <xf numFmtId="0" fontId="16" fillId="0" borderId="9" xfId="0" applyFont="1" applyBorder="1" applyAlignment="1">
      <alignment horizontal="left"/>
    </xf>
    <xf numFmtId="0" fontId="25" fillId="0" borderId="0" xfId="0" applyFont="1" applyAlignment="1">
      <alignment horizontal="center" vertical="center"/>
    </xf>
    <xf numFmtId="0" fontId="15" fillId="0" borderId="12" xfId="0" applyFont="1" applyBorder="1" applyAlignment="1">
      <alignment horizontal="left"/>
    </xf>
    <xf numFmtId="4" fontId="15" fillId="0" borderId="12" xfId="0" applyNumberFormat="1" applyFont="1" applyBorder="1" applyAlignment="1">
      <alignment horizontal="center" vertical="center"/>
    </xf>
    <xf numFmtId="3" fontId="11" fillId="0" borderId="12" xfId="0" applyNumberFormat="1" applyFont="1" applyBorder="1" applyAlignment="1">
      <alignment horizontal="center" vertical="center"/>
    </xf>
    <xf numFmtId="0" fontId="15" fillId="0" borderId="12" xfId="0" applyFont="1" applyBorder="1" applyAlignment="1">
      <alignment horizontal="center"/>
    </xf>
    <xf numFmtId="3" fontId="15" fillId="0" borderId="12" xfId="0" applyNumberFormat="1" applyFont="1" applyBorder="1" applyAlignment="1">
      <alignment horizontal="center" vertical="center"/>
    </xf>
    <xf numFmtId="0" fontId="16" fillId="0" borderId="1" xfId="0" applyFont="1" applyBorder="1" applyAlignment="1">
      <alignment horizontal="left" wrapText="1"/>
    </xf>
    <xf numFmtId="0" fontId="15" fillId="0" borderId="2" xfId="0" applyFont="1" applyBorder="1" applyAlignment="1">
      <alignment horizontal="center"/>
    </xf>
    <xf numFmtId="4" fontId="12" fillId="0" borderId="16" xfId="0" applyNumberFormat="1" applyFont="1" applyBorder="1" applyAlignment="1">
      <alignment horizontal="center" vertical="center"/>
    </xf>
    <xf numFmtId="0" fontId="28" fillId="0" borderId="12" xfId="0" applyFont="1" applyBorder="1" applyAlignment="1">
      <alignment horizontal="left"/>
    </xf>
    <xf numFmtId="4" fontId="29" fillId="0" borderId="12" xfId="0" applyNumberFormat="1" applyFont="1" applyBorder="1" applyAlignment="1">
      <alignment horizontal="center" vertical="center"/>
    </xf>
    <xf numFmtId="3" fontId="29" fillId="0" borderId="12" xfId="0" applyNumberFormat="1" applyFont="1" applyBorder="1" applyAlignment="1">
      <alignment horizontal="center" vertical="center"/>
    </xf>
    <xf numFmtId="0" fontId="29" fillId="0" borderId="7" xfId="0" applyFont="1" applyBorder="1" applyAlignment="1">
      <alignment horizontal="center"/>
    </xf>
    <xf numFmtId="3" fontId="29" fillId="6" borderId="1" xfId="0" applyNumberFormat="1" applyFont="1" applyFill="1" applyBorder="1" applyAlignment="1">
      <alignment horizontal="center" vertical="center"/>
    </xf>
    <xf numFmtId="0" fontId="16" fillId="6" borderId="12" xfId="0" applyFont="1" applyFill="1" applyBorder="1" applyAlignment="1">
      <alignment horizontal="left"/>
    </xf>
    <xf numFmtId="4" fontId="29" fillId="0" borderId="6" xfId="0" applyNumberFormat="1" applyFont="1" applyBorder="1" applyAlignment="1">
      <alignment horizontal="center" vertical="center"/>
    </xf>
    <xf numFmtId="3" fontId="29" fillId="0" borderId="1" xfId="0" applyNumberFormat="1" applyFont="1" applyBorder="1" applyAlignment="1">
      <alignment horizontal="center" vertical="center"/>
    </xf>
    <xf numFmtId="0" fontId="29" fillId="0" borderId="6" xfId="0" applyFont="1" applyBorder="1" applyAlignment="1">
      <alignment horizontal="center"/>
    </xf>
    <xf numFmtId="0" fontId="28" fillId="6" borderId="2" xfId="0" applyFont="1" applyFill="1" applyBorder="1" applyAlignment="1">
      <alignment horizontal="left"/>
    </xf>
    <xf numFmtId="4" fontId="29" fillId="6" borderId="12" xfId="0" applyNumberFormat="1" applyFont="1" applyFill="1" applyBorder="1" applyAlignment="1">
      <alignment horizontal="center" vertical="center"/>
    </xf>
    <xf numFmtId="3" fontId="29" fillId="6" borderId="12" xfId="0" applyNumberFormat="1" applyFont="1" applyFill="1" applyBorder="1" applyAlignment="1">
      <alignment horizontal="center" vertical="center"/>
    </xf>
    <xf numFmtId="0" fontId="29" fillId="6" borderId="7" xfId="0" applyFont="1" applyFill="1" applyBorder="1" applyAlignment="1">
      <alignment horizontal="center"/>
    </xf>
    <xf numFmtId="0" fontId="15" fillId="0" borderId="17" xfId="0" applyFont="1" applyBorder="1" applyAlignment="1">
      <alignment horizontal="left"/>
    </xf>
    <xf numFmtId="3" fontId="12" fillId="0" borderId="18" xfId="0" applyNumberFormat="1" applyFont="1" applyBorder="1" applyAlignment="1">
      <alignment horizontal="center" vertical="center"/>
    </xf>
    <xf numFmtId="0" fontId="16" fillId="0" borderId="3" xfId="0" applyFont="1" applyBorder="1" applyAlignment="1">
      <alignment horizontal="left"/>
    </xf>
    <xf numFmtId="0" fontId="12" fillId="0" borderId="3" xfId="0" applyFont="1" applyBorder="1"/>
    <xf numFmtId="0" fontId="16" fillId="6" borderId="3" xfId="0" applyFont="1" applyFill="1" applyBorder="1" applyAlignment="1">
      <alignment horizontal="left"/>
    </xf>
    <xf numFmtId="3" fontId="12" fillId="0" borderId="11" xfId="0" applyNumberFormat="1" applyFont="1" applyBorder="1" applyAlignment="1">
      <alignment horizontal="center" vertical="center"/>
    </xf>
    <xf numFmtId="4" fontId="18" fillId="6" borderId="6" xfId="0" applyNumberFormat="1" applyFont="1" applyFill="1" applyBorder="1" applyAlignment="1">
      <alignment horizontal="center" vertical="center"/>
    </xf>
    <xf numFmtId="0" fontId="18" fillId="6" borderId="6" xfId="0" applyFont="1" applyFill="1" applyBorder="1" applyAlignment="1">
      <alignment horizontal="left"/>
    </xf>
    <xf numFmtId="0" fontId="12" fillId="2" borderId="2" xfId="0" applyFont="1" applyFill="1" applyBorder="1" applyAlignment="1">
      <alignment horizontal="left"/>
    </xf>
    <xf numFmtId="0" fontId="12" fillId="5" borderId="2" xfId="0" applyFont="1" applyFill="1" applyBorder="1"/>
    <xf numFmtId="0" fontId="6" fillId="0" borderId="12" xfId="0" applyFont="1" applyBorder="1"/>
    <xf numFmtId="0" fontId="12" fillId="6" borderId="2" xfId="0" applyFont="1" applyFill="1" applyBorder="1" applyAlignment="1">
      <alignment horizontal="left"/>
    </xf>
    <xf numFmtId="4" fontId="12" fillId="6" borderId="2" xfId="0" applyNumberFormat="1" applyFont="1" applyFill="1" applyBorder="1" applyAlignment="1">
      <alignment horizontal="center" vertical="center"/>
    </xf>
    <xf numFmtId="3" fontId="12" fillId="6" borderId="2" xfId="0" applyNumberFormat="1" applyFont="1" applyFill="1" applyBorder="1" applyAlignment="1">
      <alignment horizontal="center" vertical="center"/>
    </xf>
    <xf numFmtId="0" fontId="19" fillId="6" borderId="2" xfId="0" applyFont="1" applyFill="1" applyBorder="1" applyAlignment="1">
      <alignment horizontal="left"/>
    </xf>
    <xf numFmtId="0" fontId="12" fillId="0" borderId="6" xfId="0" applyFont="1" applyBorder="1" applyAlignment="1">
      <alignment horizontal="left"/>
    </xf>
    <xf numFmtId="0" fontId="18" fillId="7" borderId="1" xfId="0" applyFont="1" applyFill="1" applyBorder="1" applyAlignment="1">
      <alignment horizontal="left"/>
    </xf>
    <xf numFmtId="0" fontId="28" fillId="6" borderId="2" xfId="0" applyFont="1" applyFill="1" applyBorder="1" applyAlignment="1">
      <alignment horizontal="left" vertical="center"/>
    </xf>
    <xf numFmtId="0" fontId="28" fillId="6" borderId="1" xfId="0" applyFont="1" applyFill="1" applyBorder="1" applyAlignment="1">
      <alignment horizontal="left" vertical="center"/>
    </xf>
    <xf numFmtId="4" fontId="29" fillId="6" borderId="1" xfId="0" applyNumberFormat="1" applyFont="1" applyFill="1" applyBorder="1" applyAlignment="1">
      <alignment horizontal="center" vertical="center" wrapText="1"/>
    </xf>
    <xf numFmtId="3" fontId="29" fillId="6" borderId="6" xfId="0" applyNumberFormat="1" applyFont="1" applyFill="1" applyBorder="1" applyAlignment="1">
      <alignment horizontal="center" vertical="center"/>
    </xf>
    <xf numFmtId="0" fontId="29" fillId="6" borderId="2" xfId="0" applyFont="1" applyFill="1" applyBorder="1" applyAlignment="1">
      <alignment horizontal="center"/>
    </xf>
    <xf numFmtId="4" fontId="15" fillId="0" borderId="3" xfId="0" applyNumberFormat="1" applyFont="1" applyBorder="1" applyAlignment="1">
      <alignment horizontal="center" vertical="center"/>
    </xf>
    <xf numFmtId="3" fontId="11" fillId="5" borderId="3" xfId="0" applyNumberFormat="1" applyFont="1" applyFill="1" applyBorder="1" applyAlignment="1">
      <alignment horizontal="center" vertical="center"/>
    </xf>
    <xf numFmtId="3" fontId="11" fillId="0" borderId="3" xfId="0" applyNumberFormat="1" applyFont="1" applyBorder="1" applyAlignment="1">
      <alignment horizontal="center" vertical="center"/>
    </xf>
    <xf numFmtId="4" fontId="12" fillId="0" borderId="0" xfId="0" applyNumberFormat="1" applyFont="1" applyAlignment="1">
      <alignment horizontal="center" vertical="center"/>
    </xf>
    <xf numFmtId="4" fontId="18" fillId="6" borderId="3" xfId="0" applyNumberFormat="1" applyFont="1" applyFill="1" applyBorder="1" applyAlignment="1">
      <alignment horizontal="center" vertical="center"/>
    </xf>
    <xf numFmtId="3" fontId="18" fillId="6" borderId="10" xfId="0" applyNumberFormat="1" applyFont="1" applyFill="1" applyBorder="1" applyAlignment="1">
      <alignment horizontal="center" vertical="center"/>
    </xf>
    <xf numFmtId="0" fontId="18" fillId="6" borderId="11" xfId="0" applyFont="1" applyFill="1" applyBorder="1" applyAlignment="1">
      <alignment horizontal="center"/>
    </xf>
    <xf numFmtId="0" fontId="11" fillId="0" borderId="10" xfId="0" applyFont="1" applyBorder="1"/>
    <xf numFmtId="0" fontId="12" fillId="6" borderId="1" xfId="0" applyFont="1" applyFill="1" applyBorder="1"/>
    <xf numFmtId="0" fontId="16" fillId="0" borderId="18" xfId="0" applyFont="1" applyBorder="1" applyAlignment="1">
      <alignment horizontal="left"/>
    </xf>
    <xf numFmtId="4" fontId="18" fillId="0" borderId="18" xfId="0" applyNumberFormat="1" applyFont="1" applyBorder="1" applyAlignment="1">
      <alignment horizontal="center" vertical="center"/>
    </xf>
    <xf numFmtId="3" fontId="16" fillId="0" borderId="18" xfId="0" applyNumberFormat="1" applyFont="1" applyBorder="1" applyAlignment="1">
      <alignment horizontal="center" vertical="center"/>
    </xf>
    <xf numFmtId="3" fontId="18" fillId="0" borderId="18" xfId="0" applyNumberFormat="1" applyFont="1" applyBorder="1" applyAlignment="1">
      <alignment horizontal="center" vertical="center"/>
    </xf>
    <xf numFmtId="4" fontId="16" fillId="6" borderId="12" xfId="0" applyNumberFormat="1" applyFont="1" applyFill="1" applyBorder="1" applyAlignment="1">
      <alignment horizontal="center" vertical="center"/>
    </xf>
    <xf numFmtId="3" fontId="11" fillId="5" borderId="12" xfId="0" applyNumberFormat="1" applyFont="1" applyFill="1" applyBorder="1" applyAlignment="1">
      <alignment horizontal="center" vertical="center"/>
    </xf>
    <xf numFmtId="0" fontId="15" fillId="0" borderId="7" xfId="0" applyFont="1" applyBorder="1" applyAlignment="1">
      <alignment horizontal="center"/>
    </xf>
    <xf numFmtId="0" fontId="13" fillId="6" borderId="13" xfId="0" applyFont="1" applyFill="1" applyBorder="1" applyAlignment="1">
      <alignment horizontal="left"/>
    </xf>
    <xf numFmtId="0" fontId="15" fillId="0" borderId="13" xfId="0" applyFont="1" applyBorder="1" applyAlignment="1">
      <alignment horizontal="left"/>
    </xf>
    <xf numFmtId="0" fontId="15" fillId="5" borderId="12" xfId="0" applyFont="1" applyFill="1" applyBorder="1" applyAlignment="1">
      <alignment horizontal="center"/>
    </xf>
    <xf numFmtId="0" fontId="15" fillId="0" borderId="0" xfId="0" applyFont="1" applyAlignment="1">
      <alignment horizontal="left"/>
    </xf>
    <xf numFmtId="0" fontId="29" fillId="6" borderId="2" xfId="0" applyFont="1" applyFill="1" applyBorder="1" applyAlignment="1">
      <alignment horizontal="left"/>
    </xf>
    <xf numFmtId="4" fontId="29" fillId="6" borderId="1" xfId="0" applyNumberFormat="1" applyFont="1" applyFill="1" applyBorder="1" applyAlignment="1">
      <alignment horizontal="center" vertical="center"/>
    </xf>
    <xf numFmtId="0" fontId="29" fillId="6" borderId="1" xfId="0" applyFont="1" applyFill="1" applyBorder="1" applyAlignment="1">
      <alignment horizontal="center"/>
    </xf>
    <xf numFmtId="0" fontId="12" fillId="0" borderId="12" xfId="0" applyFont="1" applyBorder="1"/>
    <xf numFmtId="0" fontId="19" fillId="0" borderId="12" xfId="0" applyFont="1" applyBorder="1" applyAlignment="1">
      <alignment horizontal="left"/>
    </xf>
    <xf numFmtId="0" fontId="16" fillId="7" borderId="12" xfId="0" applyFont="1" applyFill="1" applyBorder="1"/>
    <xf numFmtId="0" fontId="12" fillId="6" borderId="12" xfId="0" applyFont="1" applyFill="1" applyBorder="1"/>
    <xf numFmtId="4" fontId="16" fillId="0" borderId="6" xfId="0" applyNumberFormat="1" applyFont="1" applyBorder="1" applyAlignment="1">
      <alignment horizontal="center" vertical="center"/>
    </xf>
    <xf numFmtId="3" fontId="11" fillId="0" borderId="10" xfId="0" applyNumberFormat="1" applyFont="1" applyBorder="1" applyAlignment="1">
      <alignment horizontal="center" vertical="center"/>
    </xf>
    <xf numFmtId="4" fontId="16" fillId="6" borderId="6" xfId="0" applyNumberFormat="1" applyFont="1" applyFill="1" applyBorder="1" applyAlignment="1">
      <alignment horizontal="center" vertical="center"/>
    </xf>
    <xf numFmtId="0" fontId="19" fillId="5" borderId="1" xfId="0" applyFont="1" applyFill="1" applyBorder="1" applyAlignment="1">
      <alignment horizontal="left"/>
    </xf>
    <xf numFmtId="0" fontId="16" fillId="0" borderId="7" xfId="0" applyFont="1" applyBorder="1"/>
    <xf numFmtId="3" fontId="11" fillId="0" borderId="2" xfId="0" applyNumberFormat="1" applyFont="1" applyBorder="1" applyAlignment="1">
      <alignment horizontal="center" vertical="center"/>
    </xf>
    <xf numFmtId="0" fontId="16" fillId="2" borderId="1" xfId="0" applyFont="1" applyFill="1" applyBorder="1" applyAlignment="1">
      <alignment horizontal="left"/>
    </xf>
    <xf numFmtId="0" fontId="14" fillId="6" borderId="6" xfId="0" applyFont="1" applyFill="1" applyBorder="1" applyAlignment="1">
      <alignment horizontal="center" vertical="center"/>
    </xf>
    <xf numFmtId="0" fontId="16" fillId="6" borderId="6" xfId="0" applyFont="1" applyFill="1" applyBorder="1" applyAlignment="1">
      <alignment horizontal="left"/>
    </xf>
    <xf numFmtId="0" fontId="16" fillId="6" borderId="2" xfId="0" applyFont="1" applyFill="1" applyBorder="1" applyAlignment="1">
      <alignment horizontal="left" vertical="center"/>
    </xf>
    <xf numFmtId="0" fontId="16" fillId="6" borderId="1" xfId="0" applyFont="1" applyFill="1" applyBorder="1" applyAlignment="1">
      <alignment horizontal="left" vertical="center"/>
    </xf>
    <xf numFmtId="4" fontId="18" fillId="6" borderId="1" xfId="0" applyNumberFormat="1" applyFont="1" applyFill="1" applyBorder="1" applyAlignment="1">
      <alignment horizontal="center" vertical="center" wrapText="1"/>
    </xf>
    <xf numFmtId="0" fontId="14" fillId="0" borderId="7" xfId="0" applyFont="1" applyBorder="1" applyAlignment="1">
      <alignment horizontal="center" vertical="center"/>
    </xf>
    <xf numFmtId="3" fontId="18" fillId="6" borderId="7" xfId="0" applyNumberFormat="1" applyFont="1" applyFill="1" applyBorder="1" applyAlignment="1">
      <alignment horizontal="center" vertical="center"/>
    </xf>
    <xf numFmtId="0" fontId="31" fillId="6" borderId="1" xfId="0" applyFont="1" applyFill="1" applyBorder="1" applyAlignment="1">
      <alignment horizontal="left"/>
    </xf>
    <xf numFmtId="0" fontId="27" fillId="0" borderId="1" xfId="0" applyFont="1" applyBorder="1" applyAlignment="1">
      <alignment horizontal="left"/>
    </xf>
    <xf numFmtId="0" fontId="13" fillId="0" borderId="2" xfId="0" applyFont="1" applyBorder="1" applyAlignment="1">
      <alignment horizontal="left" vertical="center"/>
    </xf>
    <xf numFmtId="3" fontId="11" fillId="0" borderId="7" xfId="0" applyNumberFormat="1" applyFont="1" applyBorder="1" applyAlignment="1">
      <alignment horizontal="center" vertical="center"/>
    </xf>
    <xf numFmtId="0" fontId="16" fillId="0" borderId="2" xfId="0" applyFont="1" applyBorder="1" applyAlignment="1">
      <alignment horizontal="left" vertical="center"/>
    </xf>
    <xf numFmtId="3" fontId="16" fillId="0" borderId="6" xfId="0" applyNumberFormat="1" applyFont="1" applyBorder="1" applyAlignment="1">
      <alignment horizontal="center" vertical="center"/>
    </xf>
    <xf numFmtId="3" fontId="15" fillId="0" borderId="7" xfId="0" applyNumberFormat="1" applyFont="1" applyBorder="1" applyAlignment="1">
      <alignment horizontal="center" vertical="center"/>
    </xf>
    <xf numFmtId="0" fontId="16" fillId="0" borderId="19" xfId="0" applyFont="1" applyBorder="1" applyAlignment="1">
      <alignment horizontal="center"/>
    </xf>
    <xf numFmtId="0" fontId="15" fillId="0" borderId="1" xfId="0" applyFont="1" applyBorder="1" applyAlignment="1">
      <alignment horizontal="center" vertical="top" wrapText="1"/>
    </xf>
    <xf numFmtId="0" fontId="12" fillId="0" borderId="14" xfId="0" applyFont="1" applyBorder="1" applyAlignment="1">
      <alignment horizontal="left"/>
    </xf>
    <xf numFmtId="0" fontId="29" fillId="0" borderId="2" xfId="0" applyFont="1" applyBorder="1" applyAlignment="1">
      <alignment horizontal="left"/>
    </xf>
    <xf numFmtId="0" fontId="29" fillId="0" borderId="1" xfId="0" applyFont="1" applyBorder="1" applyAlignment="1">
      <alignment horizontal="left"/>
    </xf>
    <xf numFmtId="0" fontId="29" fillId="0" borderId="1" xfId="0" applyFont="1" applyBorder="1" applyAlignment="1">
      <alignment horizontal="center"/>
    </xf>
    <xf numFmtId="4" fontId="29" fillId="0" borderId="2" xfId="0" applyNumberFormat="1" applyFont="1" applyBorder="1" applyAlignment="1">
      <alignment horizontal="center" vertical="center"/>
    </xf>
    <xf numFmtId="0" fontId="28" fillId="0" borderId="1" xfId="0" applyFont="1" applyBorder="1" applyAlignment="1">
      <alignment horizontal="left"/>
    </xf>
    <xf numFmtId="4" fontId="18" fillId="0" borderId="7" xfId="0" applyNumberFormat="1" applyFont="1" applyBorder="1" applyAlignment="1">
      <alignment horizontal="center" vertical="center"/>
    </xf>
    <xf numFmtId="0" fontId="12" fillId="6" borderId="9" xfId="0" applyFont="1" applyFill="1" applyBorder="1" applyAlignment="1">
      <alignment horizontal="center" vertical="center"/>
    </xf>
    <xf numFmtId="4" fontId="18" fillId="6" borderId="16" xfId="0" applyNumberFormat="1" applyFont="1" applyFill="1" applyBorder="1" applyAlignment="1">
      <alignment horizontal="center" vertical="center"/>
    </xf>
    <xf numFmtId="4" fontId="18" fillId="0" borderId="16" xfId="0" applyNumberFormat="1" applyFont="1" applyBorder="1" applyAlignment="1">
      <alignment horizontal="center" vertical="center"/>
    </xf>
    <xf numFmtId="0" fontId="16" fillId="0" borderId="3" xfId="0" applyFont="1" applyBorder="1"/>
    <xf numFmtId="0" fontId="12" fillId="6" borderId="6" xfId="0" applyFont="1" applyFill="1" applyBorder="1" applyAlignment="1">
      <alignment horizontal="center"/>
    </xf>
    <xf numFmtId="0" fontId="16" fillId="6" borderId="7" xfId="0" applyFont="1" applyFill="1" applyBorder="1" applyAlignment="1">
      <alignment horizontal="center"/>
    </xf>
    <xf numFmtId="3" fontId="12" fillId="0" borderId="19" xfId="0" applyNumberFormat="1" applyFont="1" applyBorder="1" applyAlignment="1">
      <alignment horizontal="center" vertical="center"/>
    </xf>
    <xf numFmtId="0" fontId="15" fillId="0" borderId="6" xfId="0" applyFont="1" applyBorder="1" applyAlignment="1">
      <alignment horizontal="left"/>
    </xf>
    <xf numFmtId="0" fontId="13" fillId="6" borderId="2" xfId="0" applyFont="1" applyFill="1" applyBorder="1" applyAlignment="1">
      <alignment horizontal="left" vertical="center"/>
    </xf>
    <xf numFmtId="0" fontId="12" fillId="0" borderId="7" xfId="0" applyFont="1" applyBorder="1" applyAlignment="1">
      <alignment horizontal="left"/>
    </xf>
    <xf numFmtId="0" fontId="15" fillId="5" borderId="7" xfId="0" applyFont="1" applyFill="1" applyBorder="1" applyAlignment="1">
      <alignment horizontal="center"/>
    </xf>
    <xf numFmtId="0" fontId="27" fillId="6" borderId="2" xfId="0" applyFont="1" applyFill="1" applyBorder="1" applyAlignment="1">
      <alignment horizontal="left"/>
    </xf>
    <xf numFmtId="3" fontId="12" fillId="2" borderId="2" xfId="0" applyNumberFormat="1" applyFont="1" applyFill="1" applyBorder="1" applyAlignment="1">
      <alignment horizontal="center" vertical="center"/>
    </xf>
    <xf numFmtId="0" fontId="18" fillId="0" borderId="2" xfId="0" applyFont="1" applyBorder="1" applyAlignment="1">
      <alignment horizontal="center" vertical="top" wrapText="1"/>
    </xf>
    <xf numFmtId="0" fontId="15" fillId="0" borderId="2" xfId="0" applyFont="1" applyBorder="1" applyAlignment="1">
      <alignment horizontal="center" vertical="top" wrapText="1"/>
    </xf>
    <xf numFmtId="0" fontId="16" fillId="0" borderId="0" xfId="0" applyFont="1"/>
    <xf numFmtId="0" fontId="16" fillId="0" borderId="0" xfId="0" applyFont="1" applyAlignment="1">
      <alignment horizontal="left"/>
    </xf>
    <xf numFmtId="0" fontId="14" fillId="0" borderId="0" xfId="0" applyFont="1" applyAlignment="1">
      <alignment horizontal="center" vertical="center"/>
    </xf>
    <xf numFmtId="4" fontId="16" fillId="0" borderId="0" xfId="0" applyNumberFormat="1" applyFont="1" applyAlignment="1">
      <alignment horizontal="center" vertical="center"/>
    </xf>
    <xf numFmtId="3" fontId="16" fillId="0" borderId="0" xfId="0" applyNumberFormat="1" applyFont="1" applyAlignment="1">
      <alignment horizontal="center" vertical="center"/>
    </xf>
    <xf numFmtId="3" fontId="12" fillId="0" borderId="0" xfId="0" applyNumberFormat="1" applyFont="1" applyAlignment="1">
      <alignment horizontal="center" vertical="center"/>
    </xf>
    <xf numFmtId="4" fontId="2" fillId="4" borderId="5" xfId="0" applyNumberFormat="1" applyFont="1" applyFill="1" applyBorder="1" applyAlignment="1">
      <alignment horizontal="center" vertical="center" wrapText="1"/>
    </xf>
    <xf numFmtId="0" fontId="2" fillId="0" borderId="7" xfId="0" applyFont="1" applyBorder="1" applyAlignment="1">
      <alignment horizontal="center"/>
    </xf>
    <xf numFmtId="0" fontId="16" fillId="7" borderId="2" xfId="0" applyFont="1" applyFill="1" applyBorder="1"/>
    <xf numFmtId="3" fontId="18" fillId="2" borderId="2" xfId="0" applyNumberFormat="1" applyFont="1" applyFill="1" applyBorder="1" applyAlignment="1">
      <alignment horizontal="center" vertical="center"/>
    </xf>
    <xf numFmtId="0" fontId="19" fillId="5" borderId="2" xfId="0" applyFont="1" applyFill="1" applyBorder="1" applyAlignment="1">
      <alignment horizontal="left"/>
    </xf>
    <xf numFmtId="0" fontId="14" fillId="6" borderId="2" xfId="0" applyFont="1" applyFill="1" applyBorder="1" applyAlignment="1">
      <alignment horizontal="center" vertical="center"/>
    </xf>
    <xf numFmtId="0" fontId="18" fillId="6" borderId="2" xfId="0" applyFont="1" applyFill="1" applyBorder="1" applyAlignment="1">
      <alignment horizontal="center" vertical="top" wrapText="1"/>
    </xf>
    <xf numFmtId="3" fontId="18" fillId="6" borderId="2" xfId="0" applyNumberFormat="1" applyFont="1" applyFill="1" applyBorder="1" applyAlignment="1">
      <alignment horizontal="center" vertical="center" wrapText="1"/>
    </xf>
    <xf numFmtId="0" fontId="12" fillId="2" borderId="2" xfId="0" applyFont="1" applyFill="1" applyBorder="1" applyAlignment="1">
      <alignment horizontal="center"/>
    </xf>
    <xf numFmtId="0" fontId="11" fillId="6" borderId="2" xfId="0" applyFont="1" applyFill="1" applyBorder="1" applyAlignment="1">
      <alignment horizontal="left"/>
    </xf>
    <xf numFmtId="4" fontId="12" fillId="0" borderId="20" xfId="0" applyNumberFormat="1" applyFont="1" applyBorder="1" applyAlignment="1">
      <alignment horizontal="center" vertical="center"/>
    </xf>
    <xf numFmtId="3" fontId="12" fillId="0" borderId="5" xfId="0" applyNumberFormat="1" applyFont="1" applyBorder="1" applyAlignment="1">
      <alignment horizontal="center" vertical="center"/>
    </xf>
    <xf numFmtId="4" fontId="12" fillId="0" borderId="8" xfId="0" applyNumberFormat="1" applyFont="1" applyBorder="1" applyAlignment="1">
      <alignment horizontal="center" vertical="center"/>
    </xf>
    <xf numFmtId="3" fontId="12" fillId="0" borderId="14" xfId="0" applyNumberFormat="1" applyFont="1" applyBorder="1" applyAlignment="1">
      <alignment horizontal="center" vertical="center"/>
    </xf>
    <xf numFmtId="0" fontId="18" fillId="6" borderId="2" xfId="0" applyFont="1" applyFill="1" applyBorder="1" applyAlignment="1">
      <alignment horizontal="center" vertical="center"/>
    </xf>
    <xf numFmtId="0" fontId="16" fillId="6" borderId="2" xfId="0" applyFont="1" applyFill="1" applyBorder="1" applyAlignment="1">
      <alignment horizontal="center"/>
    </xf>
    <xf numFmtId="4" fontId="18" fillId="0" borderId="2" xfId="0" applyNumberFormat="1" applyFont="1" applyBorder="1" applyAlignment="1">
      <alignment horizontal="center" vertical="center" wrapText="1"/>
    </xf>
    <xf numFmtId="0" fontId="15" fillId="2" borderId="2" xfId="0" applyFont="1" applyFill="1" applyBorder="1"/>
    <xf numFmtId="0" fontId="14" fillId="2" borderId="2" xfId="0" applyFont="1" applyFill="1" applyBorder="1" applyAlignment="1">
      <alignment horizontal="center" vertical="center"/>
    </xf>
    <xf numFmtId="4" fontId="12" fillId="2" borderId="2" xfId="0" applyNumberFormat="1" applyFont="1" applyFill="1" applyBorder="1" applyAlignment="1">
      <alignment horizontal="center" vertical="center"/>
    </xf>
    <xf numFmtId="0" fontId="12" fillId="2" borderId="6" xfId="0" applyFont="1" applyFill="1" applyBorder="1" applyAlignment="1">
      <alignment horizontal="center"/>
    </xf>
    <xf numFmtId="0" fontId="12" fillId="2" borderId="0" xfId="0" applyFont="1" applyFill="1" applyAlignment="1">
      <alignment horizontal="center"/>
    </xf>
    <xf numFmtId="4" fontId="24" fillId="2" borderId="2" xfId="0" applyNumberFormat="1" applyFont="1" applyFill="1" applyBorder="1" applyAlignment="1">
      <alignment horizontal="center" vertical="center" wrapText="1"/>
    </xf>
    <xf numFmtId="0" fontId="16" fillId="0" borderId="17" xfId="0" applyFont="1" applyBorder="1" applyAlignment="1">
      <alignment horizontal="left"/>
    </xf>
    <xf numFmtId="0" fontId="16" fillId="0" borderId="1" xfId="0" applyFont="1" applyBorder="1" applyAlignment="1">
      <alignment horizontal="left" vertical="center"/>
    </xf>
    <xf numFmtId="4" fontId="18" fillId="0" borderId="1" xfId="0" applyNumberFormat="1" applyFont="1" applyBorder="1" applyAlignment="1">
      <alignment horizontal="center" vertical="center" wrapText="1"/>
    </xf>
    <xf numFmtId="0" fontId="18" fillId="0" borderId="1" xfId="0" applyFont="1" applyBorder="1" applyAlignment="1">
      <alignment horizontal="center" vertical="center"/>
    </xf>
    <xf numFmtId="0" fontId="18" fillId="7" borderId="12" xfId="0" applyFont="1" applyFill="1" applyBorder="1" applyAlignment="1">
      <alignment horizontal="left"/>
    </xf>
    <xf numFmtId="0" fontId="15" fillId="0" borderId="10" xfId="0" applyFont="1" applyBorder="1" applyAlignment="1">
      <alignment horizontal="left"/>
    </xf>
    <xf numFmtId="0" fontId="16" fillId="0" borderId="7" xfId="0" applyFont="1" applyBorder="1" applyAlignment="1">
      <alignment horizontal="center"/>
    </xf>
    <xf numFmtId="0" fontId="16" fillId="7" borderId="6" xfId="0" applyFont="1" applyFill="1" applyBorder="1" applyAlignment="1">
      <alignment horizontal="left"/>
    </xf>
    <xf numFmtId="0" fontId="16" fillId="7" borderId="1" xfId="0" applyFont="1" applyFill="1" applyBorder="1" applyAlignment="1">
      <alignment horizontal="left" vertical="center"/>
    </xf>
    <xf numFmtId="3" fontId="12" fillId="2" borderId="3" xfId="0" applyNumberFormat="1" applyFont="1" applyFill="1" applyBorder="1" applyAlignment="1">
      <alignment horizontal="center" vertical="center"/>
    </xf>
    <xf numFmtId="4" fontId="16" fillId="6" borderId="0" xfId="0" applyNumberFormat="1" applyFont="1" applyFill="1" applyAlignment="1">
      <alignment horizontal="center" vertical="center"/>
    </xf>
    <xf numFmtId="4" fontId="15" fillId="0" borderId="10" xfId="0" applyNumberFormat="1" applyFont="1" applyBorder="1" applyAlignment="1">
      <alignment horizontal="center" vertical="center"/>
    </xf>
    <xf numFmtId="3" fontId="11" fillId="5" borderId="10" xfId="0" applyNumberFormat="1" applyFont="1" applyFill="1" applyBorder="1" applyAlignment="1">
      <alignment horizontal="center" vertical="center"/>
    </xf>
    <xf numFmtId="0" fontId="12" fillId="0" borderId="13" xfId="0" applyFont="1" applyBorder="1"/>
    <xf numFmtId="0" fontId="18" fillId="6" borderId="1" xfId="0" applyFont="1" applyFill="1" applyBorder="1" applyAlignment="1">
      <alignment horizontal="center" vertical="center"/>
    </xf>
    <xf numFmtId="0" fontId="15" fillId="0" borderId="5" xfId="0" applyFont="1" applyBorder="1" applyAlignment="1">
      <alignment horizontal="left"/>
    </xf>
    <xf numFmtId="0" fontId="18" fillId="0" borderId="2" xfId="0" applyFont="1" applyBorder="1" applyAlignment="1">
      <alignment horizontal="center" vertical="center"/>
    </xf>
    <xf numFmtId="0" fontId="18" fillId="6" borderId="15" xfId="0" applyFont="1" applyFill="1" applyBorder="1" applyAlignment="1">
      <alignment horizontal="center"/>
    </xf>
    <xf numFmtId="4" fontId="12" fillId="0" borderId="21" xfId="0" applyNumberFormat="1" applyFont="1" applyBorder="1" applyAlignment="1">
      <alignment horizontal="center" vertical="center"/>
    </xf>
    <xf numFmtId="0" fontId="23" fillId="0" borderId="0" xfId="0" applyFont="1" applyAlignment="1">
      <alignment horizontal="center" vertical="center"/>
    </xf>
    <xf numFmtId="0" fontId="16" fillId="0" borderId="1" xfId="0" applyFont="1" applyBorder="1" applyAlignment="1">
      <alignment horizontal="left" vertical="top" wrapText="1"/>
    </xf>
    <xf numFmtId="0" fontId="29" fillId="0" borderId="12" xfId="0" applyFont="1" applyBorder="1" applyAlignment="1">
      <alignment horizontal="left"/>
    </xf>
    <xf numFmtId="3" fontId="29" fillId="0" borderId="2" xfId="0" applyNumberFormat="1" applyFont="1" applyBorder="1" applyAlignment="1">
      <alignment horizontal="center" vertical="center"/>
    </xf>
    <xf numFmtId="3" fontId="18" fillId="6" borderId="3" xfId="0" applyNumberFormat="1" applyFont="1" applyFill="1" applyBorder="1" applyAlignment="1">
      <alignment horizontal="center" vertical="center"/>
    </xf>
    <xf numFmtId="4" fontId="18" fillId="6" borderId="0" xfId="0" applyNumberFormat="1" applyFont="1" applyFill="1" applyAlignment="1">
      <alignment horizontal="center" vertical="center"/>
    </xf>
    <xf numFmtId="0" fontId="18" fillId="6" borderId="18" xfId="0" applyFont="1" applyFill="1" applyBorder="1" applyAlignment="1">
      <alignment horizontal="left"/>
    </xf>
    <xf numFmtId="4" fontId="18" fillId="6" borderId="18" xfId="0" applyNumberFormat="1" applyFont="1" applyFill="1" applyBorder="1" applyAlignment="1">
      <alignment horizontal="center" vertical="center"/>
    </xf>
    <xf numFmtId="3" fontId="18" fillId="6" borderId="18" xfId="0" applyNumberFormat="1" applyFont="1" applyFill="1" applyBorder="1" applyAlignment="1">
      <alignment horizontal="center" vertical="center"/>
    </xf>
    <xf numFmtId="0" fontId="16" fillId="6" borderId="13" xfId="0" applyFont="1" applyFill="1" applyBorder="1" applyAlignment="1">
      <alignment horizontal="left"/>
    </xf>
    <xf numFmtId="0" fontId="15" fillId="0" borderId="5" xfId="0" applyFont="1" applyBorder="1"/>
    <xf numFmtId="0" fontId="12" fillId="0" borderId="5" xfId="0" applyFont="1" applyBorder="1" applyAlignment="1">
      <alignment horizontal="left"/>
    </xf>
    <xf numFmtId="4" fontId="12" fillId="0" borderId="5" xfId="0" applyNumberFormat="1" applyFont="1" applyBorder="1" applyAlignment="1">
      <alignment horizontal="center" vertical="center"/>
    </xf>
    <xf numFmtId="0" fontId="13" fillId="0" borderId="0" xfId="0" applyFont="1" applyAlignment="1">
      <alignment horizontal="left"/>
    </xf>
    <xf numFmtId="0" fontId="15" fillId="0" borderId="0" xfId="0" applyFont="1"/>
    <xf numFmtId="0" fontId="12" fillId="0" borderId="5" xfId="0" applyFont="1" applyBorder="1"/>
    <xf numFmtId="0" fontId="18" fillId="0" borderId="0" xfId="0" applyFont="1" applyAlignment="1">
      <alignment horizontal="left"/>
    </xf>
    <xf numFmtId="0" fontId="11" fillId="0" borderId="5" xfId="0" applyFont="1" applyBorder="1" applyAlignment="1">
      <alignment horizontal="left"/>
    </xf>
    <xf numFmtId="0" fontId="16" fillId="6" borderId="0" xfId="0" applyFont="1" applyFill="1" applyAlignment="1">
      <alignment horizontal="left"/>
    </xf>
    <xf numFmtId="0" fontId="11" fillId="0" borderId="0" xfId="0" applyFont="1" applyAlignment="1">
      <alignment horizontal="left"/>
    </xf>
    <xf numFmtId="0" fontId="19" fillId="0" borderId="0" xfId="0" applyFont="1" applyAlignment="1">
      <alignment horizontal="left"/>
    </xf>
    <xf numFmtId="0" fontId="12" fillId="0" borderId="0" xfId="0" applyFont="1"/>
    <xf numFmtId="0" fontId="18" fillId="6" borderId="0" xfId="0" applyFont="1" applyFill="1" applyAlignment="1">
      <alignment horizontal="left"/>
    </xf>
    <xf numFmtId="0" fontId="27" fillId="0" borderId="0" xfId="0" applyFont="1" applyAlignment="1">
      <alignment horizontal="left"/>
    </xf>
    <xf numFmtId="0" fontId="19" fillId="6" borderId="0" xfId="0" applyFont="1" applyFill="1" applyAlignment="1">
      <alignment horizontal="left"/>
    </xf>
    <xf numFmtId="3" fontId="16" fillId="6" borderId="11" xfId="0" applyNumberFormat="1" applyFont="1" applyFill="1" applyBorder="1" applyAlignment="1">
      <alignment horizontal="center" vertical="center"/>
    </xf>
    <xf numFmtId="0" fontId="16" fillId="7" borderId="0" xfId="0" applyFont="1" applyFill="1"/>
    <xf numFmtId="0" fontId="16" fillId="6" borderId="5" xfId="0" applyFont="1" applyFill="1" applyBorder="1" applyAlignment="1">
      <alignment horizontal="left"/>
    </xf>
    <xf numFmtId="4" fontId="18" fillId="6" borderId="5" xfId="0" applyNumberFormat="1" applyFont="1" applyFill="1" applyBorder="1" applyAlignment="1">
      <alignment horizontal="center" vertical="center"/>
    </xf>
    <xf numFmtId="0" fontId="12" fillId="6" borderId="0" xfId="0" applyFont="1" applyFill="1"/>
    <xf numFmtId="0" fontId="28" fillId="6" borderId="0" xfId="0" applyFont="1" applyFill="1" applyAlignment="1">
      <alignment horizontal="left"/>
    </xf>
    <xf numFmtId="0" fontId="28" fillId="6" borderId="1" xfId="0" applyFont="1" applyFill="1" applyBorder="1" applyAlignment="1">
      <alignment horizontal="left"/>
    </xf>
    <xf numFmtId="4" fontId="29" fillId="6" borderId="0" xfId="0" applyNumberFormat="1" applyFont="1" applyFill="1" applyAlignment="1">
      <alignment horizontal="center" vertical="center"/>
    </xf>
    <xf numFmtId="3" fontId="29" fillId="6" borderId="2" xfId="0" applyNumberFormat="1" applyFont="1" applyFill="1" applyBorder="1" applyAlignment="1">
      <alignment horizontal="center" vertical="center"/>
    </xf>
    <xf numFmtId="0" fontId="18" fillId="7" borderId="0" xfId="0" applyFont="1" applyFill="1" applyAlignment="1">
      <alignment horizontal="left"/>
    </xf>
    <xf numFmtId="0" fontId="16" fillId="0" borderId="5" xfId="0" applyFont="1" applyBorder="1"/>
    <xf numFmtId="0" fontId="18" fillId="6" borderId="5" xfId="0" applyFont="1" applyFill="1" applyBorder="1" applyAlignment="1">
      <alignment horizontal="left"/>
    </xf>
    <xf numFmtId="3" fontId="18" fillId="6" borderId="5" xfId="0" applyNumberFormat="1" applyFont="1" applyFill="1" applyBorder="1" applyAlignment="1">
      <alignment horizontal="center" vertical="center"/>
    </xf>
    <xf numFmtId="3" fontId="18" fillId="6" borderId="0" xfId="0" applyNumberFormat="1" applyFont="1" applyFill="1" applyAlignment="1">
      <alignment horizontal="center" vertical="center"/>
    </xf>
    <xf numFmtId="3" fontId="11" fillId="0" borderId="0" xfId="0" applyNumberFormat="1" applyFont="1" applyAlignment="1">
      <alignment horizontal="center" vertical="center"/>
    </xf>
    <xf numFmtId="0" fontId="13" fillId="0" borderId="5" xfId="0" applyFont="1" applyBorder="1" applyAlignment="1">
      <alignment horizontal="left"/>
    </xf>
    <xf numFmtId="3" fontId="18" fillId="6" borderId="1" xfId="0" applyNumberFormat="1" applyFont="1" applyFill="1" applyBorder="1" applyAlignment="1">
      <alignment horizontal="center" vertical="center" wrapText="1"/>
    </xf>
    <xf numFmtId="3" fontId="18" fillId="0" borderId="0" xfId="0" applyNumberFormat="1" applyFont="1" applyAlignment="1">
      <alignment horizontal="center" vertical="center"/>
    </xf>
    <xf numFmtId="3" fontId="18" fillId="6" borderId="0" xfId="0" applyNumberFormat="1" applyFont="1" applyFill="1" applyAlignment="1">
      <alignment horizontal="center" vertical="center" wrapText="1"/>
    </xf>
    <xf numFmtId="0" fontId="18" fillId="0" borderId="6" xfId="0" applyFont="1" applyBorder="1" applyAlignment="1">
      <alignment horizontal="center" vertical="top" wrapText="1"/>
    </xf>
    <xf numFmtId="0" fontId="12" fillId="6" borderId="0" xfId="0" applyFont="1" applyFill="1" applyAlignment="1">
      <alignment horizontal="left"/>
    </xf>
    <xf numFmtId="4" fontId="12" fillId="6" borderId="0" xfId="0" applyNumberFormat="1" applyFont="1" applyFill="1" applyAlignment="1">
      <alignment horizontal="center" vertical="center"/>
    </xf>
    <xf numFmtId="3" fontId="12" fillId="6" borderId="1" xfId="0" applyNumberFormat="1" applyFont="1" applyFill="1" applyBorder="1" applyAlignment="1">
      <alignment horizontal="center" vertical="center" wrapText="1"/>
    </xf>
    <xf numFmtId="3" fontId="12" fillId="6" borderId="7" xfId="0" applyNumberFormat="1" applyFont="1" applyFill="1" applyBorder="1" applyAlignment="1">
      <alignment horizontal="center" vertical="center"/>
    </xf>
    <xf numFmtId="0" fontId="12" fillId="6" borderId="7" xfId="0" applyFont="1" applyFill="1" applyBorder="1" applyAlignment="1">
      <alignment horizontal="center"/>
    </xf>
    <xf numFmtId="0" fontId="12" fillId="2" borderId="0" xfId="0" applyFont="1" applyFill="1" applyAlignment="1">
      <alignment horizontal="left"/>
    </xf>
    <xf numFmtId="0" fontId="16" fillId="6" borderId="0" xfId="0" applyFont="1" applyFill="1"/>
    <xf numFmtId="0" fontId="28" fillId="0" borderId="0" xfId="0" applyFont="1" applyAlignment="1">
      <alignment horizontal="left"/>
    </xf>
    <xf numFmtId="4" fontId="29" fillId="0" borderId="0" xfId="0" applyNumberFormat="1" applyFont="1" applyAlignment="1">
      <alignment horizontal="center" vertical="center"/>
    </xf>
    <xf numFmtId="3" fontId="4" fillId="0" borderId="0" xfId="0" applyNumberFormat="1" applyFont="1" applyAlignment="1">
      <alignment horizontal="center" vertical="center"/>
    </xf>
    <xf numFmtId="3" fontId="29" fillId="0" borderId="6" xfId="0" applyNumberFormat="1" applyFont="1" applyBorder="1" applyAlignment="1">
      <alignment horizontal="center" vertical="center"/>
    </xf>
    <xf numFmtId="0" fontId="19" fillId="5" borderId="0" xfId="0" applyFont="1" applyFill="1" applyAlignment="1">
      <alignment horizontal="left"/>
    </xf>
    <xf numFmtId="0" fontId="16" fillId="7" borderId="1" xfId="0" applyFont="1" applyFill="1" applyBorder="1"/>
    <xf numFmtId="0" fontId="16" fillId="6" borderId="2" xfId="0" applyFont="1" applyFill="1" applyBorder="1" applyAlignment="1">
      <alignment horizontal="left" vertical="top" wrapText="1"/>
    </xf>
    <xf numFmtId="0" fontId="12" fillId="5" borderId="1" xfId="0" applyFont="1" applyFill="1" applyBorder="1"/>
    <xf numFmtId="0" fontId="27" fillId="0" borderId="12" xfId="0" applyFont="1" applyBorder="1" applyAlignment="1">
      <alignment horizontal="left"/>
    </xf>
    <xf numFmtId="0" fontId="13" fillId="0" borderId="10" xfId="0" applyFont="1" applyBorder="1" applyAlignment="1">
      <alignment horizontal="left"/>
    </xf>
    <xf numFmtId="0" fontId="16" fillId="0" borderId="1" xfId="0" applyFont="1" applyBorder="1" applyAlignment="1">
      <alignment horizontal="center"/>
    </xf>
    <xf numFmtId="0" fontId="14" fillId="0" borderId="12" xfId="0" applyFont="1" applyBorder="1" applyAlignment="1">
      <alignment horizontal="center" vertical="center"/>
    </xf>
    <xf numFmtId="3" fontId="4" fillId="0" borderId="1" xfId="0" applyNumberFormat="1" applyFont="1" applyBorder="1" applyAlignment="1">
      <alignment horizontal="center" vertical="center"/>
    </xf>
    <xf numFmtId="3" fontId="15" fillId="6" borderId="6" xfId="0" applyNumberFormat="1" applyFont="1" applyFill="1" applyBorder="1" applyAlignment="1">
      <alignment horizontal="center" vertical="center"/>
    </xf>
    <xf numFmtId="3" fontId="16" fillId="0" borderId="14" xfId="0" applyNumberFormat="1" applyFont="1" applyBorder="1" applyAlignment="1">
      <alignment horizontal="center" vertical="center"/>
    </xf>
    <xf numFmtId="0" fontId="12" fillId="0" borderId="14" xfId="0" applyFont="1" applyBorder="1" applyAlignment="1">
      <alignment horizontal="center"/>
    </xf>
    <xf numFmtId="0" fontId="15" fillId="6" borderId="2" xfId="0" applyFont="1" applyFill="1" applyBorder="1" applyAlignment="1">
      <alignment horizontal="left" vertical="center"/>
    </xf>
    <xf numFmtId="4" fontId="12" fillId="6" borderId="2" xfId="0" applyNumberFormat="1" applyFont="1" applyFill="1" applyBorder="1" applyAlignment="1">
      <alignment horizontal="center" vertical="center" wrapText="1"/>
    </xf>
    <xf numFmtId="0" fontId="29" fillId="0" borderId="2" xfId="0" applyFont="1" applyBorder="1" applyAlignment="1">
      <alignment horizontal="center"/>
    </xf>
    <xf numFmtId="0" fontId="6" fillId="0" borderId="0" xfId="0" applyFont="1"/>
    <xf numFmtId="0" fontId="16" fillId="7" borderId="0" xfId="0" applyFont="1" applyFill="1" applyAlignment="1">
      <alignment horizontal="left"/>
    </xf>
    <xf numFmtId="0" fontId="14" fillId="6" borderId="0" xfId="0" applyFont="1" applyFill="1" applyAlignment="1">
      <alignment horizontal="center" vertical="center"/>
    </xf>
    <xf numFmtId="4" fontId="18" fillId="6" borderId="2" xfId="0" applyNumberFormat="1" applyFont="1" applyFill="1" applyBorder="1" applyAlignment="1">
      <alignment horizontal="center" vertical="center" wrapText="1"/>
    </xf>
    <xf numFmtId="0" fontId="32" fillId="3" borderId="2" xfId="0" applyFont="1" applyFill="1" applyBorder="1" applyAlignment="1">
      <alignment horizontal="left"/>
    </xf>
    <xf numFmtId="0" fontId="12" fillId="0" borderId="14" xfId="0" applyFont="1" applyBorder="1"/>
    <xf numFmtId="3" fontId="12" fillId="6" borderId="14" xfId="0" applyNumberFormat="1" applyFont="1" applyFill="1" applyBorder="1" applyAlignment="1">
      <alignment horizontal="center" vertical="center"/>
    </xf>
    <xf numFmtId="0" fontId="15" fillId="6" borderId="14" xfId="0" applyFont="1" applyFill="1" applyBorder="1" applyAlignment="1">
      <alignment horizontal="center"/>
    </xf>
    <xf numFmtId="0" fontId="15" fillId="6" borderId="2" xfId="0" applyFont="1" applyFill="1" applyBorder="1" applyAlignment="1">
      <alignment horizontal="center"/>
    </xf>
    <xf numFmtId="3" fontId="18" fillId="0" borderId="8" xfId="0" applyNumberFormat="1" applyFont="1" applyBorder="1" applyAlignment="1">
      <alignment horizontal="center" vertical="center"/>
    </xf>
    <xf numFmtId="0" fontId="18" fillId="0" borderId="11" xfId="0" applyFont="1" applyBorder="1" applyAlignment="1">
      <alignment horizontal="center"/>
    </xf>
    <xf numFmtId="0" fontId="19" fillId="0" borderId="14" xfId="0" applyFont="1" applyBorder="1" applyAlignment="1">
      <alignment horizontal="left"/>
    </xf>
    <xf numFmtId="0" fontId="12" fillId="5" borderId="3" xfId="0" applyFont="1" applyFill="1" applyBorder="1"/>
    <xf numFmtId="0" fontId="18" fillId="0" borderId="1" xfId="0" applyFont="1" applyBorder="1" applyAlignment="1">
      <alignment horizontal="center" vertical="top" wrapText="1"/>
    </xf>
    <xf numFmtId="0" fontId="6" fillId="5" borderId="0" xfId="0" applyFont="1" applyFill="1"/>
    <xf numFmtId="0" fontId="24" fillId="0" borderId="0" xfId="0" applyFont="1"/>
    <xf numFmtId="0" fontId="16" fillId="0" borderId="0" xfId="0" applyFont="1" applyAlignment="1">
      <alignment horizontal="left" wrapText="1"/>
    </xf>
    <xf numFmtId="3" fontId="12" fillId="6" borderId="12" xfId="0" applyNumberFormat="1" applyFont="1" applyFill="1" applyBorder="1" applyAlignment="1">
      <alignment horizontal="center" vertical="center"/>
    </xf>
    <xf numFmtId="4" fontId="2" fillId="0" borderId="2" xfId="0" applyNumberFormat="1" applyFont="1" applyBorder="1" applyAlignment="1">
      <alignment horizontal="center" vertical="center" wrapText="1"/>
    </xf>
    <xf numFmtId="0" fontId="15" fillId="0" borderId="6" xfId="0" applyFont="1" applyBorder="1" applyAlignment="1">
      <alignment horizontal="center" vertical="top" wrapText="1"/>
    </xf>
    <xf numFmtId="3" fontId="4" fillId="0" borderId="12" xfId="0" applyNumberFormat="1" applyFont="1" applyBorder="1" applyAlignment="1">
      <alignment horizontal="center" vertical="center"/>
    </xf>
    <xf numFmtId="3" fontId="4" fillId="6" borderId="1" xfId="0" applyNumberFormat="1" applyFont="1" applyFill="1" applyBorder="1" applyAlignment="1">
      <alignment horizontal="center" vertical="center"/>
    </xf>
    <xf numFmtId="0" fontId="13" fillId="6" borderId="2" xfId="0" applyFont="1" applyFill="1" applyBorder="1" applyAlignment="1">
      <alignment horizontal="left"/>
    </xf>
    <xf numFmtId="3" fontId="11" fillId="5" borderId="7" xfId="0" applyNumberFormat="1" applyFont="1" applyFill="1" applyBorder="1" applyAlignment="1">
      <alignment horizontal="center" vertical="center"/>
    </xf>
    <xf numFmtId="0" fontId="12" fillId="2" borderId="2" xfId="0" applyFont="1" applyFill="1" applyBorder="1"/>
    <xf numFmtId="0" fontId="6" fillId="2" borderId="5" xfId="0" applyFont="1" applyFill="1" applyBorder="1"/>
    <xf numFmtId="0" fontId="12" fillId="2" borderId="12" xfId="0" applyFont="1" applyFill="1" applyBorder="1" applyAlignment="1">
      <alignment horizontal="left"/>
    </xf>
    <xf numFmtId="0" fontId="14" fillId="2" borderId="5" xfId="0" applyFont="1" applyFill="1" applyBorder="1" applyAlignment="1">
      <alignment horizontal="center" vertical="center"/>
    </xf>
    <xf numFmtId="4" fontId="12" fillId="2" borderId="12" xfId="0" applyNumberFormat="1" applyFont="1" applyFill="1" applyBorder="1" applyAlignment="1">
      <alignment horizontal="center" vertical="center"/>
    </xf>
    <xf numFmtId="3" fontId="12" fillId="2" borderId="12" xfId="0" applyNumberFormat="1" applyFont="1" applyFill="1" applyBorder="1" applyAlignment="1">
      <alignment horizontal="center" vertical="center"/>
    </xf>
    <xf numFmtId="3" fontId="12" fillId="2" borderId="7" xfId="0" applyNumberFormat="1" applyFont="1" applyFill="1" applyBorder="1" applyAlignment="1">
      <alignment horizontal="center" vertical="center"/>
    </xf>
    <xf numFmtId="0" fontId="12" fillId="2" borderId="7" xfId="0" applyFont="1" applyFill="1" applyBorder="1" applyAlignment="1">
      <alignment horizontal="center"/>
    </xf>
    <xf numFmtId="0" fontId="12" fillId="2" borderId="5" xfId="0" applyFont="1" applyFill="1" applyBorder="1" applyAlignment="1">
      <alignment horizontal="center"/>
    </xf>
    <xf numFmtId="0" fontId="2" fillId="0" borderId="2" xfId="0" applyFont="1" applyBorder="1" applyAlignment="1">
      <alignment horizontal="center" vertical="center" wrapText="1"/>
    </xf>
    <xf numFmtId="0" fontId="18" fillId="6" borderId="17" xfId="0" applyFont="1" applyFill="1" applyBorder="1" applyAlignment="1">
      <alignment horizontal="left"/>
    </xf>
    <xf numFmtId="4" fontId="18" fillId="6" borderId="17" xfId="0" applyNumberFormat="1" applyFont="1" applyFill="1" applyBorder="1" applyAlignment="1">
      <alignment horizontal="center" vertical="center"/>
    </xf>
    <xf numFmtId="3" fontId="18" fillId="6" borderId="17" xfId="0" applyNumberFormat="1" applyFont="1" applyFill="1" applyBorder="1" applyAlignment="1">
      <alignment horizontal="center" vertical="center"/>
    </xf>
    <xf numFmtId="0" fontId="15" fillId="0" borderId="11" xfId="0" applyFont="1" applyBorder="1" applyAlignment="1">
      <alignment horizontal="center"/>
    </xf>
    <xf numFmtId="0" fontId="25" fillId="0" borderId="8" xfId="0" applyFont="1" applyBorder="1" applyAlignment="1">
      <alignment horizontal="center" vertical="center"/>
    </xf>
    <xf numFmtId="0" fontId="15" fillId="6" borderId="12" xfId="0" applyFont="1" applyFill="1" applyBorder="1" applyAlignment="1">
      <alignment horizontal="left"/>
    </xf>
    <xf numFmtId="0" fontId="6" fillId="0" borderId="10" xfId="0" applyFont="1" applyBorder="1"/>
    <xf numFmtId="4" fontId="12" fillId="6" borderId="12" xfId="0" applyNumberFormat="1" applyFont="1" applyFill="1" applyBorder="1" applyAlignment="1">
      <alignment horizontal="center" vertical="center"/>
    </xf>
    <xf numFmtId="0" fontId="12" fillId="6" borderId="12" xfId="0" applyFont="1" applyFill="1" applyBorder="1" applyAlignment="1">
      <alignment horizontal="center"/>
    </xf>
    <xf numFmtId="3" fontId="11" fillId="5" borderId="18" xfId="0" applyNumberFormat="1" applyFont="1" applyFill="1" applyBorder="1" applyAlignment="1">
      <alignment horizontal="center" vertical="center"/>
    </xf>
    <xf numFmtId="0" fontId="15" fillId="0" borderId="14" xfId="0" applyFont="1" applyBorder="1"/>
    <xf numFmtId="0" fontId="18" fillId="0" borderId="9" xfId="0" applyFont="1" applyBorder="1" applyAlignment="1">
      <alignment horizontal="left"/>
    </xf>
    <xf numFmtId="4" fontId="12" fillId="6" borderId="7" xfId="0" applyNumberFormat="1" applyFont="1" applyFill="1" applyBorder="1" applyAlignment="1">
      <alignment horizontal="center" vertical="center"/>
    </xf>
    <xf numFmtId="0" fontId="6" fillId="2" borderId="2" xfId="0" applyFont="1" applyFill="1" applyBorder="1"/>
    <xf numFmtId="0" fontId="14" fillId="2" borderId="12" xfId="0" applyFont="1" applyFill="1" applyBorder="1" applyAlignment="1">
      <alignment horizontal="center" vertical="center"/>
    </xf>
    <xf numFmtId="0" fontId="12" fillId="2" borderId="12" xfId="0" applyFont="1" applyFill="1" applyBorder="1" applyAlignment="1">
      <alignment horizontal="center"/>
    </xf>
    <xf numFmtId="0" fontId="33" fillId="0" borderId="1" xfId="0" applyFont="1" applyBorder="1" applyAlignment="1">
      <alignment horizontal="left"/>
    </xf>
    <xf numFmtId="0" fontId="18" fillId="6" borderId="7" xfId="0" applyFont="1" applyFill="1" applyBorder="1" applyAlignment="1">
      <alignment horizontal="center" vertical="center"/>
    </xf>
    <xf numFmtId="3" fontId="11" fillId="5" borderId="17" xfId="0" applyNumberFormat="1" applyFont="1" applyFill="1" applyBorder="1" applyAlignment="1">
      <alignment horizontal="center" vertical="center"/>
    </xf>
    <xf numFmtId="0" fontId="19" fillId="0" borderId="3" xfId="0" applyFont="1" applyBorder="1" applyAlignment="1">
      <alignment horizontal="left"/>
    </xf>
    <xf numFmtId="0" fontId="15" fillId="5" borderId="19" xfId="0" applyFont="1" applyFill="1" applyBorder="1" applyAlignment="1">
      <alignment horizontal="center"/>
    </xf>
    <xf numFmtId="0" fontId="18" fillId="0" borderId="10" xfId="0" applyFont="1" applyBorder="1" applyAlignment="1">
      <alignment horizontal="left"/>
    </xf>
    <xf numFmtId="3" fontId="18" fillId="2" borderId="12" xfId="0" applyNumberFormat="1" applyFont="1" applyFill="1" applyBorder="1" applyAlignment="1">
      <alignment horizontal="center" vertical="center"/>
    </xf>
    <xf numFmtId="0" fontId="19" fillId="5" borderId="12" xfId="0" applyFont="1" applyFill="1" applyBorder="1" applyAlignment="1">
      <alignment horizontal="left"/>
    </xf>
    <xf numFmtId="0" fontId="16" fillId="6" borderId="17" xfId="0" applyFont="1" applyFill="1" applyBorder="1" applyAlignment="1">
      <alignment horizontal="left"/>
    </xf>
    <xf numFmtId="3" fontId="16" fillId="6" borderId="18" xfId="0" applyNumberFormat="1" applyFont="1" applyFill="1" applyBorder="1" applyAlignment="1">
      <alignment horizontal="center" vertical="center"/>
    </xf>
    <xf numFmtId="0" fontId="19" fillId="0" borderId="6" xfId="0" applyFont="1" applyBorder="1" applyAlignment="1">
      <alignment horizontal="center"/>
    </xf>
    <xf numFmtId="0" fontId="13" fillId="0" borderId="1" xfId="0" applyFont="1" applyBorder="1" applyAlignment="1">
      <alignment horizontal="left" vertical="center"/>
    </xf>
    <xf numFmtId="0" fontId="12" fillId="6" borderId="2" xfId="0" applyFont="1" applyFill="1" applyBorder="1" applyAlignment="1">
      <alignment horizontal="center" vertical="center"/>
    </xf>
    <xf numFmtId="0" fontId="18" fillId="0" borderId="0" xfId="0" applyFont="1" applyAlignment="1">
      <alignment horizontal="center"/>
    </xf>
    <xf numFmtId="3" fontId="16" fillId="6" borderId="7" xfId="0" applyNumberFormat="1" applyFont="1" applyFill="1" applyBorder="1" applyAlignment="1">
      <alignment horizontal="center" vertical="center"/>
    </xf>
    <xf numFmtId="0" fontId="12" fillId="6" borderId="17" xfId="0" applyFont="1" applyFill="1" applyBorder="1"/>
    <xf numFmtId="0" fontId="16" fillId="7" borderId="12" xfId="0" applyFont="1" applyFill="1" applyBorder="1" applyAlignment="1">
      <alignment horizontal="left"/>
    </xf>
    <xf numFmtId="0" fontId="24" fillId="0" borderId="9" xfId="0" applyFont="1" applyBorder="1"/>
    <xf numFmtId="0" fontId="26" fillId="0" borderId="6" xfId="0" applyFont="1" applyBorder="1" applyAlignment="1">
      <alignment horizontal="left" vertical="top" wrapText="1"/>
    </xf>
    <xf numFmtId="0" fontId="26" fillId="0" borderId="1" xfId="0" applyFont="1" applyBorder="1" applyAlignment="1">
      <alignment horizontal="left" vertical="top" wrapText="1"/>
    </xf>
    <xf numFmtId="0" fontId="6" fillId="5" borderId="7" xfId="0" applyFont="1" applyFill="1" applyBorder="1"/>
    <xf numFmtId="0" fontId="21" fillId="0" borderId="1" xfId="0" applyFont="1" applyBorder="1" applyAlignment="1">
      <alignment horizontal="left" vertical="top" wrapText="1"/>
    </xf>
    <xf numFmtId="0" fontId="27" fillId="0" borderId="3" xfId="0" applyFont="1" applyBorder="1" applyAlignment="1">
      <alignment horizontal="left"/>
    </xf>
    <xf numFmtId="4" fontId="29" fillId="6" borderId="7" xfId="0" applyNumberFormat="1" applyFont="1" applyFill="1" applyBorder="1" applyAlignment="1">
      <alignment horizontal="center" vertical="center" wrapText="1"/>
    </xf>
    <xf numFmtId="3" fontId="12" fillId="6" borderId="12" xfId="0" applyNumberFormat="1" applyFont="1" applyFill="1" applyBorder="1" applyAlignment="1">
      <alignment horizontal="center" vertical="center" wrapText="1"/>
    </xf>
    <xf numFmtId="0" fontId="18" fillId="0" borderId="6" xfId="0" applyFont="1" applyBorder="1" applyAlignment="1">
      <alignment horizontal="left"/>
    </xf>
    <xf numFmtId="0" fontId="24" fillId="0" borderId="2" xfId="0" applyFont="1" applyBorder="1"/>
    <xf numFmtId="0" fontId="4" fillId="0" borderId="2" xfId="0" applyFont="1" applyBorder="1" applyAlignment="1">
      <alignment horizontal="center"/>
    </xf>
    <xf numFmtId="0" fontId="16" fillId="2" borderId="2" xfId="0" applyFont="1" applyFill="1" applyBorder="1" applyAlignment="1">
      <alignment horizontal="left"/>
    </xf>
    <xf numFmtId="0" fontId="14" fillId="6" borderId="12" xfId="0" applyFont="1" applyFill="1" applyBorder="1" applyAlignment="1">
      <alignment horizontal="center" vertical="center"/>
    </xf>
    <xf numFmtId="0" fontId="6" fillId="6" borderId="12" xfId="0" applyFont="1" applyFill="1" applyBorder="1"/>
    <xf numFmtId="4" fontId="29" fillId="6" borderId="2" xfId="0" applyNumberFormat="1" applyFont="1" applyFill="1" applyBorder="1" applyAlignment="1">
      <alignment horizontal="center" vertical="center"/>
    </xf>
    <xf numFmtId="0" fontId="15" fillId="0" borderId="10" xfId="0" applyFont="1" applyBorder="1"/>
    <xf numFmtId="0" fontId="18" fillId="0" borderId="14" xfId="0" applyFont="1" applyBorder="1" applyAlignment="1">
      <alignment horizontal="left"/>
    </xf>
    <xf numFmtId="0" fontId="16" fillId="0" borderId="14" xfId="0" applyFont="1" applyBorder="1" applyAlignment="1">
      <alignment horizontal="left"/>
    </xf>
    <xf numFmtId="0" fontId="18" fillId="0" borderId="9" xfId="0" applyFont="1" applyBorder="1" applyAlignment="1">
      <alignment horizontal="center"/>
    </xf>
    <xf numFmtId="0" fontId="13" fillId="0" borderId="14" xfId="0" applyFont="1" applyBorder="1" applyAlignment="1">
      <alignment horizontal="left"/>
    </xf>
    <xf numFmtId="0" fontId="12" fillId="6" borderId="12" xfId="0" applyFont="1" applyFill="1" applyBorder="1" applyAlignment="1">
      <alignment horizontal="left"/>
    </xf>
    <xf numFmtId="0" fontId="15" fillId="6" borderId="12" xfId="0" applyFont="1" applyFill="1" applyBorder="1" applyAlignment="1">
      <alignment horizontal="center"/>
    </xf>
    <xf numFmtId="0" fontId="31" fillId="6" borderId="2" xfId="0" applyFont="1" applyFill="1" applyBorder="1" applyAlignment="1">
      <alignment horizontal="left"/>
    </xf>
    <xf numFmtId="0" fontId="15" fillId="0" borderId="9" xfId="0" applyFont="1" applyBorder="1" applyAlignment="1">
      <alignment horizontal="center"/>
    </xf>
    <xf numFmtId="0" fontId="12" fillId="2" borderId="12" xfId="0" applyFont="1" applyFill="1" applyBorder="1"/>
    <xf numFmtId="4" fontId="18" fillId="6" borderId="7" xfId="0" applyNumberFormat="1" applyFont="1" applyFill="1" applyBorder="1" applyAlignment="1">
      <alignment horizontal="center" vertical="center"/>
    </xf>
    <xf numFmtId="3" fontId="4" fillId="6" borderId="12" xfId="0" applyNumberFormat="1" applyFont="1" applyFill="1" applyBorder="1" applyAlignment="1">
      <alignment horizontal="center" vertical="center"/>
    </xf>
    <xf numFmtId="0" fontId="6" fillId="6" borderId="7" xfId="0" applyFont="1" applyFill="1" applyBorder="1"/>
    <xf numFmtId="0" fontId="18" fillId="6" borderId="13" xfId="0" applyFont="1" applyFill="1" applyBorder="1" applyAlignment="1">
      <alignment horizontal="left"/>
    </xf>
    <xf numFmtId="0" fontId="12" fillId="6" borderId="5" xfId="0" applyFont="1" applyFill="1" applyBorder="1"/>
    <xf numFmtId="0" fontId="16" fillId="6" borderId="5" xfId="0" applyFont="1" applyFill="1" applyBorder="1" applyAlignment="1">
      <alignment horizontal="left" vertical="top" wrapText="1"/>
    </xf>
    <xf numFmtId="4" fontId="16" fillId="6" borderId="5" xfId="0" applyNumberFormat="1" applyFont="1" applyFill="1" applyBorder="1" applyAlignment="1">
      <alignment horizontal="center" vertical="center"/>
    </xf>
    <xf numFmtId="0" fontId="19" fillId="6" borderId="5" xfId="0" applyFont="1" applyFill="1" applyBorder="1" applyAlignment="1">
      <alignment horizontal="left"/>
    </xf>
    <xf numFmtId="3" fontId="18" fillId="0" borderId="11" xfId="0" applyNumberFormat="1" applyFont="1" applyBorder="1" applyAlignment="1">
      <alignment horizontal="center" vertical="center"/>
    </xf>
    <xf numFmtId="4" fontId="18" fillId="0" borderId="0" xfId="0" applyNumberFormat="1" applyFont="1" applyAlignment="1">
      <alignment horizontal="center" vertical="center" wrapText="1"/>
    </xf>
    <xf numFmtId="0" fontId="16" fillId="7" borderId="5" xfId="0" applyFont="1" applyFill="1" applyBorder="1"/>
    <xf numFmtId="3" fontId="28" fillId="0" borderId="2" xfId="0" applyNumberFormat="1" applyFont="1" applyBorder="1" applyAlignment="1">
      <alignment horizontal="center" vertical="center"/>
    </xf>
    <xf numFmtId="0" fontId="14" fillId="6" borderId="7" xfId="0" applyFont="1" applyFill="1" applyBorder="1" applyAlignment="1">
      <alignment horizontal="center" vertical="center"/>
    </xf>
    <xf numFmtId="0" fontId="18" fillId="7" borderId="5" xfId="0" applyFont="1" applyFill="1" applyBorder="1" applyAlignment="1">
      <alignment horizontal="left"/>
    </xf>
    <xf numFmtId="0" fontId="29" fillId="0" borderId="0" xfId="0" applyFont="1" applyAlignment="1">
      <alignment horizontal="left"/>
    </xf>
    <xf numFmtId="0" fontId="16" fillId="6" borderId="5" xfId="0" applyFont="1" applyFill="1" applyBorder="1" applyAlignment="1">
      <alignment horizontal="left" vertical="center"/>
    </xf>
    <xf numFmtId="3" fontId="4" fillId="6" borderId="5" xfId="0" applyNumberFormat="1" applyFont="1" applyFill="1" applyBorder="1" applyAlignment="1">
      <alignment horizontal="center" vertical="center"/>
    </xf>
    <xf numFmtId="3" fontId="15" fillId="0" borderId="0" xfId="0" applyNumberFormat="1" applyFont="1" applyAlignment="1">
      <alignment horizontal="center" vertical="center"/>
    </xf>
    <xf numFmtId="0" fontId="16" fillId="7" borderId="2" xfId="0" applyFont="1" applyFill="1" applyBorder="1" applyAlignment="1">
      <alignment horizontal="left"/>
    </xf>
    <xf numFmtId="0" fontId="16" fillId="7" borderId="2" xfId="0" applyFont="1" applyFill="1" applyBorder="1" applyAlignment="1">
      <alignment horizontal="left" vertical="center"/>
    </xf>
    <xf numFmtId="3" fontId="12" fillId="2" borderId="5" xfId="0" applyNumberFormat="1" applyFont="1" applyFill="1" applyBorder="1" applyAlignment="1">
      <alignment horizontal="center" vertical="center"/>
    </xf>
    <xf numFmtId="0" fontId="16" fillId="0" borderId="0" xfId="0" applyFont="1" applyAlignment="1">
      <alignment horizontal="left" vertical="center"/>
    </xf>
    <xf numFmtId="0" fontId="18" fillId="0" borderId="6" xfId="0" applyFont="1" applyBorder="1" applyAlignment="1">
      <alignment horizontal="center" vertical="center"/>
    </xf>
    <xf numFmtId="0" fontId="16" fillId="0" borderId="2" xfId="0" applyFont="1" applyBorder="1" applyAlignment="1">
      <alignment horizontal="left" wrapText="1"/>
    </xf>
    <xf numFmtId="3" fontId="11" fillId="5" borderId="5" xfId="0" applyNumberFormat="1" applyFont="1" applyFill="1" applyBorder="1" applyAlignment="1">
      <alignment horizontal="center" vertical="center"/>
    </xf>
    <xf numFmtId="0" fontId="15" fillId="6" borderId="5" xfId="0" applyFont="1" applyFill="1" applyBorder="1" applyAlignment="1">
      <alignment horizontal="left"/>
    </xf>
    <xf numFmtId="4" fontId="12" fillId="6" borderId="5" xfId="0" applyNumberFormat="1" applyFont="1" applyFill="1" applyBorder="1" applyAlignment="1">
      <alignment horizontal="center" vertical="center"/>
    </xf>
    <xf numFmtId="3" fontId="15" fillId="6" borderId="7" xfId="0" applyNumberFormat="1" applyFont="1" applyFill="1" applyBorder="1" applyAlignment="1">
      <alignment horizontal="center" vertical="center"/>
    </xf>
    <xf numFmtId="0" fontId="16" fillId="6" borderId="12" xfId="0" applyFont="1" applyFill="1" applyBorder="1" applyAlignment="1">
      <alignment horizontal="left" vertical="center"/>
    </xf>
    <xf numFmtId="4" fontId="18" fillId="6" borderId="5" xfId="0" applyNumberFormat="1" applyFont="1" applyFill="1" applyBorder="1" applyAlignment="1">
      <alignment horizontal="center" vertical="center" wrapText="1"/>
    </xf>
    <xf numFmtId="4" fontId="16" fillId="6" borderId="17" xfId="0" applyNumberFormat="1" applyFont="1" applyFill="1" applyBorder="1" applyAlignment="1">
      <alignment horizontal="center" vertical="center"/>
    </xf>
    <xf numFmtId="0" fontId="19" fillId="6" borderId="17" xfId="0" applyFont="1" applyFill="1" applyBorder="1" applyAlignment="1">
      <alignment horizontal="left"/>
    </xf>
    <xf numFmtId="0" fontId="15" fillId="6" borderId="12" xfId="0" applyFont="1" applyFill="1" applyBorder="1" applyAlignment="1">
      <alignment horizontal="left" vertical="center"/>
    </xf>
    <xf numFmtId="0" fontId="15" fillId="6" borderId="17" xfId="0" applyFont="1" applyFill="1" applyBorder="1" applyAlignment="1">
      <alignment horizontal="left" vertical="center"/>
    </xf>
    <xf numFmtId="4" fontId="12" fillId="6" borderId="17" xfId="0" applyNumberFormat="1" applyFont="1" applyFill="1" applyBorder="1" applyAlignment="1">
      <alignment horizontal="center" vertical="center" wrapText="1"/>
    </xf>
    <xf numFmtId="3" fontId="12" fillId="6" borderId="18" xfId="0" applyNumberFormat="1" applyFont="1" applyFill="1" applyBorder="1" applyAlignment="1">
      <alignment horizontal="center" vertical="center"/>
    </xf>
    <xf numFmtId="0" fontId="12" fillId="6" borderId="19" xfId="0" applyFont="1" applyFill="1" applyBorder="1" applyAlignment="1">
      <alignment horizontal="center"/>
    </xf>
    <xf numFmtId="0" fontId="19" fillId="6" borderId="12" xfId="0" applyFont="1" applyFill="1" applyBorder="1" applyAlignment="1">
      <alignment horizontal="left"/>
    </xf>
    <xf numFmtId="0" fontId="16" fillId="6" borderId="18" xfId="0" applyFont="1" applyFill="1" applyBorder="1" applyAlignment="1">
      <alignment horizontal="left"/>
    </xf>
    <xf numFmtId="0" fontId="15" fillId="6" borderId="7" xfId="0" applyFont="1" applyFill="1" applyBorder="1" applyAlignment="1">
      <alignment horizontal="center"/>
    </xf>
    <xf numFmtId="4" fontId="15" fillId="6" borderId="12" xfId="0" applyNumberFormat="1" applyFont="1" applyFill="1" applyBorder="1" applyAlignment="1">
      <alignment horizontal="center" vertical="center"/>
    </xf>
    <xf numFmtId="3" fontId="15" fillId="6" borderId="12" xfId="0" applyNumberFormat="1" applyFont="1" applyFill="1" applyBorder="1" applyAlignment="1">
      <alignment horizontal="center" vertical="center"/>
    </xf>
    <xf numFmtId="0" fontId="18" fillId="6" borderId="12" xfId="0" applyFont="1" applyFill="1" applyBorder="1" applyAlignment="1">
      <alignment horizontal="center" vertical="center"/>
    </xf>
    <xf numFmtId="0" fontId="6" fillId="6" borderId="15" xfId="0" applyFont="1" applyFill="1" applyBorder="1"/>
    <xf numFmtId="4" fontId="16" fillId="6" borderId="7" xfId="0" applyNumberFormat="1" applyFont="1" applyFill="1" applyBorder="1" applyAlignment="1">
      <alignment horizontal="center" vertical="center"/>
    </xf>
    <xf numFmtId="4" fontId="16" fillId="6" borderId="21" xfId="0" applyNumberFormat="1" applyFont="1" applyFill="1" applyBorder="1" applyAlignment="1">
      <alignment horizontal="center" vertical="center"/>
    </xf>
    <xf numFmtId="3" fontId="16" fillId="6" borderId="19" xfId="0" applyNumberFormat="1" applyFont="1" applyFill="1" applyBorder="1" applyAlignment="1">
      <alignment horizontal="center" vertical="center"/>
    </xf>
    <xf numFmtId="0" fontId="16" fillId="6" borderId="7" xfId="0" applyFont="1" applyFill="1" applyBorder="1" applyAlignment="1">
      <alignment horizontal="left"/>
    </xf>
    <xf numFmtId="3" fontId="12" fillId="2" borderId="13" xfId="0" applyNumberFormat="1" applyFont="1" applyFill="1" applyBorder="1" applyAlignment="1">
      <alignment horizontal="center" vertical="center"/>
    </xf>
    <xf numFmtId="0" fontId="6" fillId="6" borderId="5" xfId="0" applyFont="1" applyFill="1" applyBorder="1"/>
    <xf numFmtId="0" fontId="16" fillId="0" borderId="14" xfId="0" applyFont="1" applyBorder="1"/>
    <xf numFmtId="3" fontId="12" fillId="0" borderId="8" xfId="0" applyNumberFormat="1" applyFont="1" applyBorder="1" applyAlignment="1">
      <alignment horizontal="center" vertical="center"/>
    </xf>
    <xf numFmtId="0" fontId="11" fillId="0" borderId="3" xfId="0" applyFont="1" applyBorder="1" applyAlignment="1">
      <alignment horizontal="left"/>
    </xf>
    <xf numFmtId="0" fontId="6" fillId="5" borderId="5" xfId="0" applyFont="1" applyFill="1" applyBorder="1"/>
    <xf numFmtId="0" fontId="27" fillId="0" borderId="10" xfId="0" applyFont="1" applyBorder="1" applyAlignment="1">
      <alignment horizontal="left"/>
    </xf>
    <xf numFmtId="0" fontId="18" fillId="7" borderId="13" xfId="0" applyFont="1" applyFill="1" applyBorder="1" applyAlignment="1">
      <alignment horizontal="left"/>
    </xf>
    <xf numFmtId="0" fontId="19" fillId="6" borderId="7" xfId="0" applyFont="1" applyFill="1" applyBorder="1" applyAlignment="1">
      <alignment horizontal="left"/>
    </xf>
    <xf numFmtId="166" fontId="2" fillId="0" borderId="0" xfId="0" applyNumberFormat="1" applyFont="1" applyAlignment="1">
      <alignment horizontal="left"/>
    </xf>
    <xf numFmtId="166" fontId="2" fillId="0" borderId="0" xfId="0" applyNumberFormat="1" applyFont="1"/>
    <xf numFmtId="165" fontId="34" fillId="0" borderId="0" xfId="0" applyNumberFormat="1" applyFont="1" applyAlignment="1">
      <alignment horizontal="center"/>
    </xf>
    <xf numFmtId="166" fontId="35" fillId="0" borderId="0" xfId="0" applyNumberFormat="1" applyFont="1" applyAlignment="1">
      <alignment horizontal="left"/>
    </xf>
    <xf numFmtId="166" fontId="5" fillId="0" borderId="0" xfId="0" applyNumberFormat="1" applyFont="1"/>
    <xf numFmtId="166" fontId="3" fillId="0" borderId="2" xfId="0" applyNumberFormat="1" applyFont="1" applyBorder="1" applyAlignment="1">
      <alignment vertical="center" wrapText="1"/>
    </xf>
    <xf numFmtId="166" fontId="2" fillId="0" borderId="2" xfId="0" applyNumberFormat="1" applyFont="1" applyBorder="1" applyAlignment="1">
      <alignment vertical="center" wrapText="1"/>
    </xf>
    <xf numFmtId="166" fontId="5" fillId="0" borderId="2" xfId="0" applyNumberFormat="1" applyFont="1" applyBorder="1" applyAlignment="1">
      <alignment wrapText="1"/>
    </xf>
    <xf numFmtId="0" fontId="3" fillId="0" borderId="14" xfId="0" applyFont="1" applyBorder="1" applyAlignment="1">
      <alignment vertical="center" wrapText="1"/>
    </xf>
    <xf numFmtId="0" fontId="3" fillId="0" borderId="14" xfId="0" applyFont="1" applyBorder="1" applyAlignment="1">
      <alignment horizontal="center" vertical="center" wrapText="1"/>
    </xf>
    <xf numFmtId="0" fontId="9" fillId="2" borderId="2" xfId="0" applyFont="1" applyFill="1" applyBorder="1" applyAlignment="1">
      <alignment horizontal="center"/>
    </xf>
    <xf numFmtId="0" fontId="36" fillId="2" borderId="2" xfId="0" applyFont="1" applyFill="1" applyBorder="1"/>
    <xf numFmtId="0" fontId="36" fillId="2" borderId="2" xfId="0" applyFont="1" applyFill="1" applyBorder="1" applyAlignment="1">
      <alignment horizontal="left"/>
    </xf>
    <xf numFmtId="166" fontId="36" fillId="2" borderId="2" xfId="0" applyNumberFormat="1" applyFont="1" applyFill="1" applyBorder="1"/>
    <xf numFmtId="0" fontId="36" fillId="2" borderId="2" xfId="0" applyFont="1" applyFill="1" applyBorder="1" applyAlignment="1">
      <alignment horizontal="center"/>
    </xf>
    <xf numFmtId="0" fontId="36" fillId="2" borderId="7" xfId="0" applyFont="1" applyFill="1" applyBorder="1" applyAlignment="1">
      <alignment horizontal="center"/>
    </xf>
    <xf numFmtId="0" fontId="36" fillId="2" borderId="5" xfId="0" applyFont="1" applyFill="1" applyBorder="1" applyAlignment="1">
      <alignment horizontal="center"/>
    </xf>
    <xf numFmtId="0" fontId="9" fillId="2" borderId="2" xfId="0" applyFont="1" applyFill="1" applyBorder="1" applyAlignment="1">
      <alignment horizontal="center" vertical="center" wrapText="1"/>
    </xf>
    <xf numFmtId="165" fontId="9" fillId="2" borderId="2" xfId="0" applyNumberFormat="1" applyFont="1" applyFill="1" applyBorder="1" applyAlignment="1">
      <alignment horizontal="center" vertical="center" wrapText="1"/>
    </xf>
    <xf numFmtId="166" fontId="9" fillId="2" borderId="2" xfId="0" applyNumberFormat="1" applyFont="1" applyFill="1" applyBorder="1" applyAlignment="1">
      <alignment horizontal="center" vertical="center" wrapText="1"/>
    </xf>
    <xf numFmtId="166" fontId="10" fillId="2" borderId="5" xfId="0" applyNumberFormat="1" applyFont="1" applyFill="1" applyBorder="1" applyAlignment="1">
      <alignment horizontal="center" vertical="center"/>
    </xf>
    <xf numFmtId="166" fontId="4" fillId="0" borderId="0" xfId="0" applyNumberFormat="1" applyFont="1" applyAlignment="1">
      <alignment horizontal="center" vertical="center"/>
    </xf>
    <xf numFmtId="0" fontId="13" fillId="0" borderId="2" xfId="0" applyFont="1" applyBorder="1"/>
    <xf numFmtId="166" fontId="12" fillId="0" borderId="2" xfId="0" applyNumberFormat="1" applyFont="1" applyBorder="1"/>
    <xf numFmtId="165" fontId="5" fillId="2" borderId="2" xfId="0" applyNumberFormat="1" applyFont="1" applyFill="1" applyBorder="1" applyAlignment="1">
      <alignment horizontal="center" vertical="center" wrapText="1"/>
    </xf>
    <xf numFmtId="164" fontId="5" fillId="2" borderId="2" xfId="0" applyNumberFormat="1" applyFont="1" applyFill="1" applyBorder="1" applyAlignment="1">
      <alignment horizontal="center" vertical="center" wrapText="1"/>
    </xf>
    <xf numFmtId="166" fontId="2" fillId="3" borderId="2" xfId="0" applyNumberFormat="1" applyFont="1" applyFill="1" applyBorder="1" applyAlignment="1">
      <alignment horizontal="center" vertical="center" wrapText="1"/>
    </xf>
    <xf numFmtId="166" fontId="15" fillId="0" borderId="2" xfId="0" applyNumberFormat="1" applyFont="1" applyBorder="1"/>
    <xf numFmtId="166" fontId="4" fillId="0" borderId="0" xfId="0" applyNumberFormat="1" applyFont="1"/>
    <xf numFmtId="166" fontId="15" fillId="0" borderId="3" xfId="0" applyNumberFormat="1" applyFont="1" applyBorder="1"/>
    <xf numFmtId="0" fontId="15" fillId="0" borderId="3" xfId="0" applyFont="1" applyBorder="1" applyAlignment="1">
      <alignment horizontal="center"/>
    </xf>
    <xf numFmtId="166" fontId="11" fillId="0" borderId="0" xfId="0" applyNumberFormat="1" applyFont="1"/>
    <xf numFmtId="166" fontId="12" fillId="0" borderId="0" xfId="0" applyNumberFormat="1" applyFont="1"/>
    <xf numFmtId="166" fontId="15" fillId="0" borderId="0" xfId="0" applyNumberFormat="1" applyFont="1"/>
    <xf numFmtId="166" fontId="12" fillId="0" borderId="3" xfId="0" applyNumberFormat="1" applyFont="1" applyBorder="1"/>
    <xf numFmtId="0" fontId="12" fillId="0" borderId="10" xfId="0" applyFont="1" applyBorder="1" applyAlignment="1">
      <alignment horizontal="center"/>
    </xf>
    <xf numFmtId="166" fontId="12" fillId="0" borderId="1" xfId="0" applyNumberFormat="1" applyFont="1" applyBorder="1"/>
    <xf numFmtId="166" fontId="15" fillId="0" borderId="1" xfId="0" applyNumberFormat="1" applyFont="1" applyBorder="1"/>
    <xf numFmtId="166" fontId="12" fillId="0" borderId="10" xfId="0" applyNumberFormat="1" applyFont="1" applyBorder="1"/>
    <xf numFmtId="166" fontId="20" fillId="0" borderId="0" xfId="0" applyNumberFormat="1" applyFont="1" applyAlignment="1">
      <alignment horizontal="center" vertical="center"/>
    </xf>
    <xf numFmtId="166" fontId="20" fillId="0" borderId="0" xfId="0" applyNumberFormat="1" applyFont="1"/>
    <xf numFmtId="166" fontId="12" fillId="0" borderId="6" xfId="0" applyNumberFormat="1" applyFont="1" applyBorder="1"/>
    <xf numFmtId="167" fontId="12" fillId="0" borderId="1" xfId="0" applyNumberFormat="1" applyFont="1" applyBorder="1" applyAlignment="1">
      <alignment horizontal="center"/>
    </xf>
    <xf numFmtId="166" fontId="12" fillId="0" borderId="2" xfId="0" applyNumberFormat="1" applyFont="1" applyBorder="1" applyAlignment="1">
      <alignment horizontal="center"/>
    </xf>
    <xf numFmtId="166" fontId="24" fillId="3" borderId="2" xfId="0" applyNumberFormat="1" applyFont="1" applyFill="1" applyBorder="1" applyAlignment="1">
      <alignment horizontal="center" vertical="center" wrapText="1"/>
    </xf>
    <xf numFmtId="166" fontId="12" fillId="0" borderId="16" xfId="0" applyNumberFormat="1" applyFont="1" applyBorder="1"/>
    <xf numFmtId="0" fontId="2" fillId="2" borderId="2" xfId="0" applyFont="1" applyFill="1" applyBorder="1" applyAlignment="1">
      <alignment horizontal="center"/>
    </xf>
    <xf numFmtId="166" fontId="12" fillId="2" borderId="12" xfId="0" applyNumberFormat="1" applyFont="1" applyFill="1" applyBorder="1"/>
    <xf numFmtId="166" fontId="24" fillId="2" borderId="2" xfId="0" applyNumberFormat="1" applyFont="1" applyFill="1" applyBorder="1" applyAlignment="1">
      <alignment horizontal="center" vertical="center" wrapText="1"/>
    </xf>
    <xf numFmtId="166" fontId="4" fillId="2" borderId="5" xfId="0" applyNumberFormat="1" applyFont="1" applyFill="1" applyBorder="1" applyAlignment="1">
      <alignment horizontal="center" vertical="center"/>
    </xf>
    <xf numFmtId="166" fontId="11" fillId="2" borderId="5" xfId="0" applyNumberFormat="1" applyFont="1" applyFill="1" applyBorder="1"/>
    <xf numFmtId="0" fontId="4" fillId="2" borderId="5" xfId="0" applyFont="1" applyFill="1" applyBorder="1" applyAlignment="1">
      <alignment horizontal="center" vertical="center"/>
    </xf>
    <xf numFmtId="2" fontId="12" fillId="0" borderId="1" xfId="0" applyNumberFormat="1" applyFont="1" applyBorder="1"/>
    <xf numFmtId="37" fontId="12" fillId="0" borderId="2" xfId="0" applyNumberFormat="1" applyFont="1" applyBorder="1" applyAlignment="1">
      <alignment horizontal="center"/>
    </xf>
    <xf numFmtId="0" fontId="14" fillId="2" borderId="7" xfId="0" applyFont="1" applyFill="1" applyBorder="1" applyAlignment="1">
      <alignment horizontal="center" vertical="center"/>
    </xf>
    <xf numFmtId="166" fontId="5" fillId="2" borderId="2" xfId="0" applyNumberFormat="1" applyFont="1" applyFill="1" applyBorder="1" applyAlignment="1">
      <alignment horizontal="center" vertical="center" wrapText="1"/>
    </xf>
    <xf numFmtId="164" fontId="2" fillId="0" borderId="0" xfId="0" applyNumberFormat="1" applyFont="1"/>
    <xf numFmtId="164" fontId="35" fillId="0" borderId="0" xfId="0" applyNumberFormat="1" applyFont="1" applyAlignment="1">
      <alignment horizontal="left"/>
    </xf>
    <xf numFmtId="164" fontId="2" fillId="4" borderId="2" xfId="0" applyNumberFormat="1" applyFont="1" applyFill="1" applyBorder="1" applyAlignment="1">
      <alignment horizontal="center" vertical="center" wrapText="1"/>
    </xf>
    <xf numFmtId="164" fontId="20" fillId="0" borderId="0" xfId="0" applyNumberFormat="1" applyFont="1" applyAlignment="1">
      <alignment horizontal="center" vertical="center"/>
    </xf>
    <xf numFmtId="0" fontId="16" fillId="6" borderId="5" xfId="0" applyFont="1" applyFill="1" applyBorder="1"/>
    <xf numFmtId="0" fontId="18" fillId="0" borderId="0" xfId="0" applyFont="1"/>
    <xf numFmtId="167" fontId="12" fillId="0" borderId="2" xfId="0" applyNumberFormat="1" applyFont="1" applyBorder="1" applyAlignment="1">
      <alignment horizontal="center"/>
    </xf>
    <xf numFmtId="0" fontId="16" fillId="0" borderId="0" xfId="0" applyFont="1" applyAlignment="1">
      <alignment horizontal="center"/>
    </xf>
    <xf numFmtId="0" fontId="22" fillId="0" borderId="2" xfId="0" applyFont="1" applyBorder="1" applyAlignment="1">
      <alignment horizontal="center"/>
    </xf>
    <xf numFmtId="0" fontId="2" fillId="0" borderId="2" xfId="0" applyFont="1" applyBorder="1"/>
    <xf numFmtId="0" fontId="37" fillId="0" borderId="2" xfId="0" applyFont="1" applyBorder="1" applyAlignment="1">
      <alignment horizontal="center"/>
    </xf>
    <xf numFmtId="0" fontId="37" fillId="0" borderId="2" xfId="0" applyFont="1" applyBorder="1"/>
    <xf numFmtId="164" fontId="37" fillId="0" borderId="2" xfId="0" applyNumberFormat="1" applyFont="1" applyBorder="1"/>
    <xf numFmtId="0" fontId="7" fillId="0" borderId="2" xfId="0" applyFont="1" applyBorder="1" applyAlignment="1">
      <alignment horizontal="center"/>
    </xf>
    <xf numFmtId="165" fontId="3" fillId="0" borderId="2" xfId="0" applyNumberFormat="1" applyFont="1" applyBorder="1" applyAlignment="1">
      <alignment horizontal="center"/>
    </xf>
    <xf numFmtId="164" fontId="2" fillId="0" borderId="2" xfId="0" applyNumberFormat="1" applyFont="1" applyBorder="1"/>
    <xf numFmtId="164" fontId="5" fillId="4" borderId="22" xfId="0" applyNumberFormat="1" applyFont="1" applyFill="1" applyBorder="1" applyAlignment="1">
      <alignment horizontal="center" vertical="center" wrapText="1"/>
    </xf>
    <xf numFmtId="0" fontId="23" fillId="0" borderId="0" xfId="0" applyFont="1" applyAlignment="1">
      <alignment horizontal="right"/>
    </xf>
    <xf numFmtId="0" fontId="22" fillId="0" borderId="0" xfId="0" applyFont="1" applyAlignment="1">
      <alignment horizontal="center"/>
    </xf>
    <xf numFmtId="0" fontId="25" fillId="0" borderId="0" xfId="0" applyFont="1" applyAlignment="1">
      <alignment vertical="top" wrapText="1"/>
    </xf>
    <xf numFmtId="0" fontId="25" fillId="0" borderId="0" xfId="0" applyFont="1"/>
    <xf numFmtId="0" fontId="37" fillId="0" borderId="0" xfId="0" applyFont="1"/>
    <xf numFmtId="0" fontId="25" fillId="0" borderId="0" xfId="0" applyFont="1" applyAlignment="1">
      <alignment horizontal="center"/>
    </xf>
    <xf numFmtId="164" fontId="25" fillId="0" borderId="0" xfId="0" applyNumberFormat="1" applyFont="1"/>
    <xf numFmtId="165" fontId="25" fillId="0" borderId="0" xfId="0" applyNumberFormat="1" applyFont="1" applyAlignment="1">
      <alignment horizontal="center"/>
    </xf>
    <xf numFmtId="0" fontId="23" fillId="0" borderId="0" xfId="0" applyFont="1" applyAlignment="1">
      <alignment horizontal="center"/>
    </xf>
    <xf numFmtId="0" fontId="25" fillId="0" borderId="0" xfId="0" applyFont="1" applyAlignment="1">
      <alignment wrapText="1"/>
    </xf>
    <xf numFmtId="164" fontId="25" fillId="0" borderId="0" xfId="0" applyNumberFormat="1" applyFont="1" applyAlignment="1">
      <alignment horizontal="left" wrapText="1"/>
    </xf>
    <xf numFmtId="0" fontId="25" fillId="0" borderId="0" xfId="0" applyFont="1" applyAlignment="1">
      <alignment horizontal="center" wrapText="1"/>
    </xf>
    <xf numFmtId="165" fontId="25" fillId="0" borderId="0" xfId="0" applyNumberFormat="1" applyFont="1" applyAlignment="1">
      <alignment horizontal="center" wrapText="1"/>
    </xf>
    <xf numFmtId="164" fontId="25" fillId="0" borderId="0" xfId="0" applyNumberFormat="1" applyFont="1" applyAlignment="1">
      <alignment wrapText="1"/>
    </xf>
    <xf numFmtId="0" fontId="4" fillId="0" borderId="0" xfId="0" applyFont="1" applyAlignment="1">
      <alignment horizontal="center" vertical="top" wrapText="1"/>
    </xf>
    <xf numFmtId="0" fontId="4" fillId="0" borderId="0" xfId="0" applyFont="1" applyAlignment="1">
      <alignment vertical="top" wrapText="1"/>
    </xf>
    <xf numFmtId="164" fontId="4" fillId="0" borderId="0" xfId="0" applyNumberFormat="1" applyFont="1" applyAlignment="1">
      <alignment vertical="top" wrapText="1"/>
    </xf>
    <xf numFmtId="165" fontId="4" fillId="0" borderId="0" xfId="0" applyNumberFormat="1" applyFont="1" applyAlignment="1">
      <alignment horizontal="center"/>
    </xf>
    <xf numFmtId="0" fontId="4" fillId="0" borderId="0" xfId="0" applyFont="1" applyAlignment="1">
      <alignment vertical="center" wrapText="1"/>
    </xf>
    <xf numFmtId="164" fontId="4"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164" fontId="4" fillId="0" borderId="0" xfId="0" applyNumberFormat="1" applyFont="1" applyAlignment="1">
      <alignment horizontal="left" vertical="center" wrapText="1"/>
    </xf>
    <xf numFmtId="165" fontId="4" fillId="0" borderId="0" xfId="0" applyNumberFormat="1" applyFont="1" applyAlignment="1">
      <alignment horizontal="center" vertical="center" wrapText="1"/>
    </xf>
    <xf numFmtId="0" fontId="4" fillId="0" borderId="0" xfId="0" applyFont="1" applyAlignment="1">
      <alignment horizontal="center"/>
    </xf>
    <xf numFmtId="0" fontId="20" fillId="0" borderId="16" xfId="0" applyFont="1" applyBorder="1"/>
    <xf numFmtId="0" fontId="20" fillId="0" borderId="0" xfId="0" applyFont="1" applyAlignment="1">
      <alignment horizontal="center"/>
    </xf>
    <xf numFmtId="0" fontId="4" fillId="0" borderId="23" xfId="0" applyFont="1" applyBorder="1"/>
    <xf numFmtId="164" fontId="2" fillId="0" borderId="2" xfId="0" applyNumberFormat="1" applyFont="1" applyBorder="1" applyAlignment="1">
      <alignment horizontal="center" vertical="center" wrapText="1"/>
    </xf>
    <xf numFmtId="0" fontId="12" fillId="5" borderId="12" xfId="0" applyFont="1" applyFill="1" applyBorder="1"/>
    <xf numFmtId="0" fontId="12" fillId="2" borderId="5" xfId="0" applyFont="1" applyFill="1" applyBorder="1" applyAlignment="1">
      <alignment horizontal="left"/>
    </xf>
    <xf numFmtId="0" fontId="12" fillId="2" borderId="15" xfId="0" applyFont="1" applyFill="1" applyBorder="1" applyAlignment="1">
      <alignment horizontal="center"/>
    </xf>
    <xf numFmtId="4" fontId="18" fillId="6" borderId="2" xfId="0" applyNumberFormat="1" applyFont="1" applyFill="1" applyBorder="1" applyAlignment="1">
      <alignment horizontal="center"/>
    </xf>
    <xf numFmtId="4" fontId="16" fillId="6" borderId="2" xfId="0" applyNumberFormat="1" applyFont="1" applyFill="1" applyBorder="1" applyAlignment="1">
      <alignment horizontal="center"/>
    </xf>
    <xf numFmtId="4" fontId="12" fillId="6" borderId="2" xfId="0" applyNumberFormat="1" applyFont="1" applyFill="1" applyBorder="1" applyAlignment="1">
      <alignment horizontal="center"/>
    </xf>
    <xf numFmtId="4" fontId="29" fillId="6" borderId="2" xfId="0" applyNumberFormat="1" applyFont="1" applyFill="1" applyBorder="1" applyAlignment="1">
      <alignment horizontal="center"/>
    </xf>
    <xf numFmtId="0" fontId="18" fillId="6" borderId="2" xfId="0" applyFont="1" applyFill="1" applyBorder="1" applyAlignment="1">
      <alignment horizontal="left" vertical="center"/>
    </xf>
    <xf numFmtId="0" fontId="12" fillId="6" borderId="2" xfId="0" applyFont="1" applyFill="1" applyBorder="1" applyAlignment="1">
      <alignment horizontal="left" vertical="center"/>
    </xf>
    <xf numFmtId="0" fontId="18" fillId="6" borderId="2" xfId="0" applyFont="1" applyFill="1" applyBorder="1" applyAlignment="1">
      <alignment horizontal="left" vertical="top" wrapText="1"/>
    </xf>
    <xf numFmtId="0" fontId="12" fillId="6" borderId="2" xfId="0" applyFont="1" applyFill="1" applyBorder="1" applyAlignment="1">
      <alignment horizontal="left" vertical="top" wrapText="1"/>
    </xf>
    <xf numFmtId="4" fontId="15" fillId="6" borderId="2" xfId="0" applyNumberFormat="1" applyFont="1" applyFill="1" applyBorder="1" applyAlignment="1">
      <alignment horizontal="center"/>
    </xf>
    <xf numFmtId="4" fontId="29" fillId="6" borderId="2" xfId="0" applyNumberFormat="1" applyFont="1" applyFill="1" applyBorder="1" applyAlignment="1">
      <alignment horizontal="center" vertical="center" wrapText="1"/>
    </xf>
    <xf numFmtId="0" fontId="29" fillId="6" borderId="2" xfId="0" applyFont="1" applyFill="1" applyBorder="1" applyAlignment="1">
      <alignment horizontal="left" vertical="center"/>
    </xf>
    <xf numFmtId="4" fontId="18" fillId="6" borderId="20" xfId="0" applyNumberFormat="1" applyFont="1" applyFill="1" applyBorder="1" applyAlignment="1">
      <alignment horizontal="center"/>
    </xf>
    <xf numFmtId="2" fontId="15" fillId="0" borderId="2" xfId="0" applyNumberFormat="1" applyFont="1" applyBorder="1" applyAlignment="1">
      <alignment horizontal="center"/>
    </xf>
    <xf numFmtId="0" fontId="4" fillId="0" borderId="0" xfId="0" applyFont="1" applyAlignment="1">
      <alignment vertical="center"/>
    </xf>
    <xf numFmtId="0" fontId="15" fillId="0" borderId="2" xfId="0" applyFont="1" applyBorder="1" applyAlignment="1">
      <alignment horizontal="left" vertical="top"/>
    </xf>
    <xf numFmtId="2" fontId="15" fillId="6" borderId="2" xfId="0" applyNumberFormat="1" applyFont="1" applyFill="1" applyBorder="1" applyAlignment="1">
      <alignment horizontal="center"/>
    </xf>
    <xf numFmtId="2" fontId="15" fillId="0" borderId="3" xfId="0" applyNumberFormat="1" applyFont="1" applyBorder="1" applyAlignment="1">
      <alignment horizontal="center"/>
    </xf>
    <xf numFmtId="2" fontId="15" fillId="0" borderId="14" xfId="0" applyNumberFormat="1" applyFont="1" applyBorder="1" applyAlignment="1">
      <alignment horizontal="center"/>
    </xf>
    <xf numFmtId="0" fontId="15" fillId="6" borderId="2" xfId="0" applyFont="1" applyFill="1" applyBorder="1"/>
    <xf numFmtId="0" fontId="4" fillId="0" borderId="2" xfId="0" applyFont="1" applyBorder="1"/>
    <xf numFmtId="2" fontId="4" fillId="0" borderId="2" xfId="0" applyNumberFormat="1" applyFont="1" applyBorder="1" applyAlignment="1">
      <alignment horizontal="center"/>
    </xf>
    <xf numFmtId="4" fontId="18" fillId="0" borderId="2" xfId="0" applyNumberFormat="1" applyFont="1" applyBorder="1" applyAlignment="1">
      <alignment horizontal="center"/>
    </xf>
    <xf numFmtId="164" fontId="4" fillId="0" borderId="2" xfId="0" applyNumberFormat="1" applyFont="1" applyBorder="1" applyAlignment="1">
      <alignment horizontal="center" vertical="center"/>
    </xf>
    <xf numFmtId="0" fontId="16" fillId="0" borderId="2" xfId="0" applyFont="1" applyBorder="1" applyAlignment="1">
      <alignment horizontal="center" vertical="center"/>
    </xf>
    <xf numFmtId="4" fontId="18" fillId="0" borderId="2" xfId="0" applyNumberFormat="1" applyFont="1" applyBorder="1" applyAlignment="1">
      <alignment horizontal="center" wrapText="1"/>
    </xf>
    <xf numFmtId="4" fontId="16" fillId="0" borderId="2" xfId="0" applyNumberFormat="1" applyFont="1" applyBorder="1" applyAlignment="1">
      <alignment horizontal="center"/>
    </xf>
    <xf numFmtId="4" fontId="29" fillId="0" borderId="2" xfId="0" applyNumberFormat="1" applyFont="1" applyBorder="1" applyAlignment="1">
      <alignment horizontal="center"/>
    </xf>
    <xf numFmtId="0" fontId="28" fillId="0" borderId="2" xfId="0" applyFont="1" applyBorder="1" applyAlignment="1">
      <alignment horizontal="center"/>
    </xf>
    <xf numFmtId="0" fontId="18" fillId="2" borderId="2" xfId="0" applyFont="1" applyFill="1" applyBorder="1" applyAlignment="1">
      <alignment horizontal="center"/>
    </xf>
    <xf numFmtId="49" fontId="18" fillId="0" borderId="2" xfId="0" applyNumberFormat="1" applyFont="1" applyBorder="1" applyAlignment="1">
      <alignment horizontal="center"/>
    </xf>
    <xf numFmtId="166" fontId="18" fillId="0" borderId="2" xfId="0" applyNumberFormat="1" applyFont="1" applyBorder="1" applyAlignment="1">
      <alignment horizontal="center"/>
    </xf>
    <xf numFmtId="4" fontId="18" fillId="0" borderId="0" xfId="0" applyNumberFormat="1" applyFont="1" applyAlignment="1">
      <alignment horizontal="center"/>
    </xf>
    <xf numFmtId="165" fontId="5" fillId="2" borderId="5" xfId="0" applyNumberFormat="1"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164" fontId="2" fillId="4" borderId="5" xfId="0" applyNumberFormat="1" applyFont="1" applyFill="1" applyBorder="1" applyAlignment="1">
      <alignment horizontal="center" vertical="center" wrapText="1"/>
    </xf>
    <xf numFmtId="0" fontId="29" fillId="0" borderId="2" xfId="0" applyFont="1" applyBorder="1" applyAlignment="1">
      <alignment horizontal="center" vertical="center"/>
    </xf>
    <xf numFmtId="0" fontId="4" fillId="6" borderId="2" xfId="0" applyFont="1" applyFill="1" applyBorder="1" applyAlignment="1">
      <alignment horizontal="center"/>
    </xf>
    <xf numFmtId="4" fontId="12" fillId="0" borderId="2" xfId="0" applyNumberFormat="1" applyFont="1" applyBorder="1" applyAlignment="1">
      <alignment horizontal="center"/>
    </xf>
    <xf numFmtId="0" fontId="18" fillId="2" borderId="2" xfId="0" applyFont="1" applyFill="1" applyBorder="1" applyAlignment="1">
      <alignment horizontal="left"/>
    </xf>
    <xf numFmtId="4" fontId="15" fillId="0" borderId="2" xfId="0" applyNumberFormat="1" applyFont="1" applyBorder="1" applyAlignment="1">
      <alignment horizontal="center"/>
    </xf>
    <xf numFmtId="0" fontId="29" fillId="0" borderId="2" xfId="0" applyFont="1" applyBorder="1"/>
    <xf numFmtId="0" fontId="16" fillId="0" borderId="2" xfId="0" applyFont="1" applyBorder="1" applyAlignment="1">
      <alignment horizontal="left" vertical="top" wrapText="1"/>
    </xf>
    <xf numFmtId="3" fontId="12" fillId="0" borderId="1" xfId="0" applyNumberFormat="1" applyFont="1" applyBorder="1" applyAlignment="1">
      <alignment horizontal="center"/>
    </xf>
    <xf numFmtId="165" fontId="5" fillId="0" borderId="2" xfId="0" applyNumberFormat="1" applyFont="1" applyBorder="1" applyAlignment="1">
      <alignment horizontal="center" vertical="center" wrapText="1"/>
    </xf>
    <xf numFmtId="164" fontId="5" fillId="0" borderId="2" xfId="0" applyNumberFormat="1" applyFont="1" applyBorder="1" applyAlignment="1">
      <alignment horizontal="center" vertical="center" wrapText="1"/>
    </xf>
    <xf numFmtId="164" fontId="5" fillId="0" borderId="22" xfId="0" applyNumberFormat="1" applyFont="1" applyBorder="1" applyAlignment="1">
      <alignment horizontal="center" vertical="center" wrapText="1"/>
    </xf>
    <xf numFmtId="0" fontId="38" fillId="0" borderId="0" xfId="0" applyFont="1"/>
    <xf numFmtId="4" fontId="15" fillId="0" borderId="3" xfId="0" applyNumberFormat="1" applyFont="1" applyBorder="1" applyAlignment="1">
      <alignment horizontal="center"/>
    </xf>
    <xf numFmtId="4" fontId="12" fillId="0" borderId="1" xfId="0" applyNumberFormat="1" applyFont="1" applyBorder="1" applyAlignment="1">
      <alignment horizontal="center"/>
    </xf>
    <xf numFmtId="4" fontId="12" fillId="0" borderId="10" xfId="0" applyNumberFormat="1" applyFont="1" applyBorder="1" applyAlignment="1">
      <alignment horizontal="center"/>
    </xf>
    <xf numFmtId="4" fontId="15" fillId="0" borderId="1" xfId="0" applyNumberFormat="1" applyFont="1" applyBorder="1" applyAlignment="1">
      <alignment horizontal="center"/>
    </xf>
    <xf numFmtId="166" fontId="37" fillId="0" borderId="2" xfId="0" applyNumberFormat="1" applyFont="1" applyBorder="1"/>
    <xf numFmtId="166" fontId="25" fillId="0" borderId="0" xfId="0" applyNumberFormat="1" applyFont="1" applyAlignment="1">
      <alignment vertical="top" wrapText="1"/>
    </xf>
    <xf numFmtId="166" fontId="25" fillId="0" borderId="0" xfId="0" applyNumberFormat="1" applyFont="1"/>
    <xf numFmtId="166" fontId="25" fillId="0" borderId="0" xfId="0" applyNumberFormat="1" applyFont="1" applyAlignment="1">
      <alignment wrapText="1"/>
    </xf>
    <xf numFmtId="166" fontId="25" fillId="0" borderId="0" xfId="0" applyNumberFormat="1" applyFont="1" applyAlignment="1">
      <alignment horizontal="left" wrapText="1"/>
    </xf>
    <xf numFmtId="166" fontId="4" fillId="0" borderId="0" xfId="0" applyNumberFormat="1" applyFont="1" applyAlignment="1">
      <alignment vertical="top" wrapText="1"/>
    </xf>
    <xf numFmtId="166" fontId="4" fillId="0" borderId="0" xfId="0" applyNumberFormat="1" applyFont="1" applyAlignment="1">
      <alignment vertical="center" wrapText="1"/>
    </xf>
    <xf numFmtId="166" fontId="4" fillId="0" borderId="0" xfId="0" applyNumberFormat="1" applyFont="1" applyAlignment="1">
      <alignment horizontal="left" vertical="center" wrapText="1"/>
    </xf>
    <xf numFmtId="166" fontId="20" fillId="0" borderId="16" xfId="0" applyNumberFormat="1" applyFont="1" applyBorder="1"/>
    <xf numFmtId="166" fontId="4" fillId="0" borderId="23" xfId="0" applyNumberFormat="1" applyFont="1" applyBorder="1"/>
    <xf numFmtId="0" fontId="39" fillId="0" borderId="14" xfId="0" applyFont="1" applyBorder="1" applyAlignment="1">
      <alignment vertical="center" wrapText="1"/>
    </xf>
    <xf numFmtId="0" fontId="6" fillId="0" borderId="3" xfId="0" applyFont="1" applyBorder="1"/>
    <xf numFmtId="0" fontId="5" fillId="0" borderId="0" xfId="0" applyFont="1" applyAlignment="1">
      <alignment horizontal="center" vertical="center" wrapText="1"/>
    </xf>
    <xf numFmtId="0" fontId="28" fillId="0" borderId="2" xfId="0" applyFont="1" applyBorder="1" applyAlignment="1">
      <alignment horizontal="left" vertical="center"/>
    </xf>
    <xf numFmtId="4" fontId="29" fillId="0" borderId="2" xfId="0" applyNumberFormat="1" applyFont="1" applyBorder="1" applyAlignment="1">
      <alignment horizontal="center" vertical="center" wrapText="1"/>
    </xf>
    <xf numFmtId="4" fontId="26" fillId="0" borderId="2" xfId="0" applyNumberFormat="1" applyFont="1" applyBorder="1" applyAlignment="1">
      <alignment horizontal="center" vertical="top" wrapText="1"/>
    </xf>
    <xf numFmtId="0" fontId="40" fillId="0" borderId="2" xfId="0" applyFont="1" applyBorder="1" applyAlignment="1">
      <alignment horizontal="left"/>
    </xf>
    <xf numFmtId="0" fontId="18" fillId="0" borderId="2" xfId="0" applyFont="1" applyBorder="1" applyAlignment="1">
      <alignment horizontal="left" wrapText="1"/>
    </xf>
    <xf numFmtId="37" fontId="18" fillId="0" borderId="2" xfId="0" applyNumberFormat="1" applyFont="1" applyBorder="1" applyAlignment="1">
      <alignment horizontal="center"/>
    </xf>
    <xf numFmtId="0" fontId="12" fillId="0" borderId="2" xfId="0" applyFont="1" applyBorder="1" applyAlignment="1">
      <alignment horizontal="center" vertical="top" wrapText="1"/>
    </xf>
    <xf numFmtId="0" fontId="41" fillId="0" borderId="2" xfId="0" applyFont="1" applyBorder="1" applyAlignment="1">
      <alignment horizontal="left"/>
    </xf>
    <xf numFmtId="0" fontId="15" fillId="0" borderId="2" xfId="0" applyFont="1" applyBorder="1" applyAlignment="1">
      <alignment horizontal="left" vertical="center"/>
    </xf>
    <xf numFmtId="4" fontId="12" fillId="0" borderId="2" xfId="0" applyNumberFormat="1" applyFont="1" applyBorder="1" applyAlignment="1">
      <alignment horizontal="center" vertical="center" wrapText="1"/>
    </xf>
    <xf numFmtId="0" fontId="12" fillId="0" borderId="2" xfId="0" applyFont="1" applyBorder="1" applyAlignment="1">
      <alignment horizontal="center" vertical="center"/>
    </xf>
    <xf numFmtId="0" fontId="42" fillId="0" borderId="2" xfId="0" applyFont="1" applyBorder="1" applyAlignment="1">
      <alignment horizontal="center"/>
    </xf>
    <xf numFmtId="0" fontId="18" fillId="0" borderId="2" xfId="0" applyFont="1" applyBorder="1" applyAlignment="1">
      <alignment horizontal="center" vertical="center" wrapText="1"/>
    </xf>
    <xf numFmtId="0" fontId="12" fillId="0" borderId="2" xfId="0" applyFont="1" applyBorder="1" applyAlignment="1">
      <alignment horizontal="center" vertical="center" wrapText="1"/>
    </xf>
    <xf numFmtId="0" fontId="18" fillId="0" borderId="3" xfId="0" applyFont="1" applyBorder="1" applyAlignment="1">
      <alignment horizontal="center"/>
    </xf>
    <xf numFmtId="4" fontId="18" fillId="0" borderId="8" xfId="0" applyNumberFormat="1" applyFont="1" applyBorder="1" applyAlignment="1">
      <alignment horizontal="center"/>
    </xf>
    <xf numFmtId="0" fontId="12" fillId="0" borderId="8" xfId="0" applyFont="1" applyBorder="1" applyAlignment="1">
      <alignment horizontal="center"/>
    </xf>
    <xf numFmtId="0" fontId="18" fillId="0" borderId="14" xfId="0" applyFont="1" applyBorder="1" applyAlignment="1">
      <alignment horizontal="center"/>
    </xf>
    <xf numFmtId="4" fontId="18" fillId="6" borderId="5" xfId="0" applyNumberFormat="1" applyFont="1" applyFill="1" applyBorder="1" applyAlignment="1">
      <alignment horizontal="center"/>
    </xf>
    <xf numFmtId="0" fontId="18" fillId="6" borderId="13" xfId="0" applyFont="1" applyFill="1" applyBorder="1" applyAlignment="1">
      <alignment horizontal="center"/>
    </xf>
    <xf numFmtId="0" fontId="18" fillId="6" borderId="5" xfId="0" applyFont="1" applyFill="1" applyBorder="1" applyAlignment="1">
      <alignment horizontal="center"/>
    </xf>
    <xf numFmtId="4" fontId="28" fillId="0" borderId="2" xfId="0" applyNumberFormat="1" applyFont="1" applyBorder="1" applyAlignment="1">
      <alignment horizontal="center"/>
    </xf>
    <xf numFmtId="0" fontId="18" fillId="6" borderId="2" xfId="0" applyFont="1" applyFill="1" applyBorder="1"/>
    <xf numFmtId="0" fontId="43" fillId="0" borderId="2" xfId="0" applyFont="1" applyBorder="1"/>
    <xf numFmtId="0" fontId="43" fillId="0" borderId="6" xfId="0" applyFont="1" applyBorder="1"/>
    <xf numFmtId="164" fontId="37" fillId="6" borderId="2" xfId="0" applyNumberFormat="1" applyFont="1" applyFill="1" applyBorder="1"/>
    <xf numFmtId="0" fontId="37" fillId="6" borderId="2" xfId="0" applyFont="1" applyFill="1" applyBorder="1" applyAlignment="1">
      <alignment horizontal="center"/>
    </xf>
    <xf numFmtId="166" fontId="18" fillId="6" borderId="2" xfId="0" applyNumberFormat="1" applyFont="1" applyFill="1" applyBorder="1" applyAlignment="1">
      <alignment horizontal="left"/>
    </xf>
    <xf numFmtId="166" fontId="2" fillId="0" borderId="2" xfId="0" applyNumberFormat="1" applyFont="1" applyBorder="1"/>
    <xf numFmtId="166" fontId="5" fillId="3" borderId="2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92"/>
  <sheetViews>
    <sheetView tabSelected="1" workbookViewId="0">
      <pane ySplit="5" topLeftCell="A6" activePane="bottomLeft" state="frozen"/>
      <selection pane="bottomLeft" activeCell="B7" sqref="B7"/>
    </sheetView>
  </sheetViews>
  <sheetFormatPr defaultColWidth="12.6640625" defaultRowHeight="15" customHeight="1" outlineLevelCol="1"/>
  <cols>
    <col min="1" max="1" width="8.88671875" customWidth="1"/>
    <col min="2" max="2" width="30.21875" customWidth="1"/>
    <col min="3" max="3" width="18.88671875" customWidth="1"/>
    <col min="4" max="4" width="51.21875" customWidth="1"/>
    <col min="5" max="5" width="29" customWidth="1"/>
    <col min="6" max="6" width="14.33203125" customWidth="1"/>
    <col min="7" max="7" width="12.6640625" customWidth="1"/>
    <col min="8" max="9" width="12.88671875" customWidth="1"/>
    <col min="10" max="10" width="12.44140625" customWidth="1"/>
    <col min="11" max="11" width="6.77734375" customWidth="1"/>
    <col min="12" max="12" width="16.109375" customWidth="1"/>
    <col min="13" max="13" width="14.77734375" customWidth="1"/>
    <col min="14" max="14" width="14.44140625" customWidth="1"/>
    <col min="15" max="15" width="38.44140625" customWidth="1"/>
    <col min="16" max="16" width="11.33203125" hidden="1" customWidth="1" outlineLevel="1"/>
    <col min="17" max="17" width="10.44140625" hidden="1" customWidth="1"/>
    <col min="18" max="18" width="13.88671875" customWidth="1"/>
    <col min="19" max="26" width="8.6640625" customWidth="1"/>
  </cols>
  <sheetData>
    <row r="1" spans="1:26" ht="18"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13.5" customHeight="1">
      <c r="A2" s="8" t="s">
        <v>1</v>
      </c>
      <c r="B2" s="8"/>
      <c r="C2" s="8"/>
      <c r="D2" s="9" t="str">
        <f>IFERROR(LEFT(E2, FIND("/", E2)-1), E2)</f>
        <v>copy</v>
      </c>
      <c r="E2" s="8" t="s">
        <v>2</v>
      </c>
      <c r="F2" s="8"/>
      <c r="G2" s="8"/>
      <c r="H2" s="8"/>
      <c r="I2" s="8"/>
      <c r="J2" s="8"/>
      <c r="K2" s="8"/>
      <c r="L2" s="8"/>
      <c r="M2" s="8"/>
      <c r="N2" s="10"/>
      <c r="O2" s="8"/>
      <c r="P2" s="11" t="s">
        <v>3</v>
      </c>
      <c r="Q2" s="11"/>
      <c r="R2" s="11"/>
      <c r="S2" s="11"/>
      <c r="T2" s="11"/>
      <c r="U2" s="11"/>
      <c r="V2" s="11"/>
      <c r="W2" s="11"/>
      <c r="X2" s="11"/>
      <c r="Y2" s="11"/>
      <c r="Z2" s="11"/>
    </row>
    <row r="3" spans="1:26" ht="13.5" customHeight="1">
      <c r="A3" s="8" t="s">
        <v>4</v>
      </c>
      <c r="B3" s="8"/>
      <c r="C3" s="8"/>
      <c r="D3" s="8"/>
      <c r="E3" s="8"/>
      <c r="F3" s="8"/>
      <c r="G3" s="8"/>
      <c r="H3" s="8"/>
      <c r="I3" s="8"/>
      <c r="J3" s="8"/>
      <c r="K3" s="8"/>
      <c r="L3" s="8"/>
      <c r="M3" s="8"/>
      <c r="N3" s="10"/>
      <c r="O3" s="8"/>
      <c r="P3" s="11"/>
      <c r="Q3" s="11"/>
      <c r="R3" s="11"/>
      <c r="S3" s="11"/>
      <c r="T3" s="11"/>
      <c r="U3" s="11"/>
      <c r="V3" s="11"/>
      <c r="W3" s="11"/>
      <c r="X3" s="11"/>
      <c r="Y3" s="11"/>
      <c r="Z3" s="11"/>
    </row>
    <row r="4" spans="1:26" ht="13.5" customHeight="1">
      <c r="A4" s="12" t="s">
        <v>5</v>
      </c>
      <c r="B4" s="12"/>
      <c r="C4" s="12"/>
      <c r="D4" s="12"/>
      <c r="E4" s="12" t="s">
        <v>6</v>
      </c>
      <c r="F4" s="12"/>
      <c r="G4" s="12"/>
      <c r="H4" s="12"/>
      <c r="I4" s="12"/>
      <c r="J4" s="12"/>
      <c r="K4" s="12"/>
      <c r="L4" s="12"/>
      <c r="M4" s="12"/>
      <c r="N4" s="12"/>
      <c r="O4" s="12"/>
      <c r="P4" s="11"/>
      <c r="Q4" s="11"/>
      <c r="R4" s="11"/>
      <c r="S4" s="11"/>
      <c r="T4" s="11"/>
      <c r="U4" s="11"/>
      <c r="V4" s="11"/>
      <c r="W4" s="11"/>
      <c r="X4" s="11"/>
      <c r="Y4" s="11"/>
      <c r="Z4" s="11"/>
    </row>
    <row r="5" spans="1:26" ht="13.5" customHeight="1">
      <c r="A5" s="13" t="s">
        <v>7</v>
      </c>
      <c r="B5" s="14" t="s">
        <v>8</v>
      </c>
      <c r="C5" s="14" t="s">
        <v>9</v>
      </c>
      <c r="D5" s="14"/>
      <c r="E5" s="14" t="s">
        <v>10</v>
      </c>
      <c r="F5" s="13" t="s">
        <v>11</v>
      </c>
      <c r="G5" s="15" t="s">
        <v>12</v>
      </c>
      <c r="H5" s="16" t="s">
        <v>13</v>
      </c>
      <c r="I5" s="17" t="s">
        <v>14</v>
      </c>
      <c r="J5" s="18" t="s">
        <v>15</v>
      </c>
      <c r="K5" s="18"/>
      <c r="L5" s="19" t="s">
        <v>16</v>
      </c>
      <c r="M5" s="20" t="s">
        <v>17</v>
      </c>
      <c r="N5" s="21" t="s">
        <v>17</v>
      </c>
      <c r="O5" s="22" t="s">
        <v>18</v>
      </c>
      <c r="P5" s="23"/>
      <c r="Q5" s="24"/>
      <c r="R5" s="24"/>
      <c r="S5" s="24"/>
      <c r="T5" s="24"/>
      <c r="U5" s="24"/>
      <c r="V5" s="24"/>
      <c r="W5" s="24"/>
      <c r="X5" s="24"/>
      <c r="Y5" s="24"/>
      <c r="Z5" s="24"/>
    </row>
    <row r="6" spans="1:26" ht="14.25" customHeight="1">
      <c r="A6" s="13">
        <v>0</v>
      </c>
      <c r="B6" s="14">
        <v>1</v>
      </c>
      <c r="C6" s="14">
        <v>2</v>
      </c>
      <c r="D6" s="14">
        <v>3</v>
      </c>
      <c r="E6" s="14">
        <v>4</v>
      </c>
      <c r="F6" s="13">
        <v>5</v>
      </c>
      <c r="G6" s="15">
        <v>6</v>
      </c>
      <c r="H6" s="16">
        <v>7</v>
      </c>
      <c r="I6" s="25">
        <v>8</v>
      </c>
      <c r="J6" s="26">
        <v>9</v>
      </c>
      <c r="K6" s="26">
        <v>10</v>
      </c>
      <c r="L6" s="26">
        <v>11</v>
      </c>
      <c r="M6" s="26">
        <v>12</v>
      </c>
      <c r="N6" s="26">
        <v>13</v>
      </c>
      <c r="O6" s="26">
        <v>14</v>
      </c>
      <c r="P6" s="24"/>
      <c r="Q6" s="24"/>
      <c r="R6" s="24"/>
      <c r="S6" s="24"/>
      <c r="T6" s="24"/>
      <c r="U6" s="24"/>
      <c r="V6" s="24"/>
      <c r="W6" s="24"/>
      <c r="X6" s="24"/>
      <c r="Y6" s="24"/>
      <c r="Z6" s="24"/>
    </row>
    <row r="7" spans="1:26" ht="13.5" customHeight="1">
      <c r="A7" s="13" t="s">
        <v>19</v>
      </c>
      <c r="B7" s="14" t="s">
        <v>19</v>
      </c>
      <c r="C7" s="14"/>
      <c r="D7" s="14"/>
      <c r="E7" s="14"/>
      <c r="F7" s="27"/>
      <c r="G7" s="15" t="s">
        <v>19</v>
      </c>
      <c r="H7" s="16" t="s">
        <v>19</v>
      </c>
      <c r="I7" s="12" t="s">
        <v>19</v>
      </c>
      <c r="J7" s="3" t="s">
        <v>19</v>
      </c>
      <c r="K7" s="12"/>
      <c r="L7" s="12" t="s">
        <v>20</v>
      </c>
      <c r="M7" s="12" t="s">
        <v>21</v>
      </c>
      <c r="N7" s="12" t="s">
        <v>20</v>
      </c>
      <c r="O7" s="12" t="s">
        <v>22</v>
      </c>
      <c r="P7" s="28" t="s">
        <v>23</v>
      </c>
      <c r="Q7" s="28"/>
      <c r="R7" s="29">
        <f>SUM(O9:O2500)</f>
        <v>2265063.8426788934</v>
      </c>
      <c r="S7" s="28" t="s">
        <v>24</v>
      </c>
      <c r="T7" s="28"/>
      <c r="U7" s="28"/>
      <c r="V7" s="28"/>
      <c r="W7" s="28"/>
      <c r="X7" s="28"/>
      <c r="Y7" s="28"/>
      <c r="Z7" s="28"/>
    </row>
    <row r="8" spans="1:26" ht="15" customHeight="1">
      <c r="A8" s="13" t="s">
        <v>7</v>
      </c>
      <c r="B8" s="14" t="s">
        <v>8</v>
      </c>
      <c r="C8" s="14" t="s">
        <v>9</v>
      </c>
      <c r="D8" s="14" t="s">
        <v>25</v>
      </c>
      <c r="E8" s="14" t="s">
        <v>10</v>
      </c>
      <c r="F8" s="13" t="s">
        <v>11</v>
      </c>
      <c r="G8" s="15" t="s">
        <v>12</v>
      </c>
      <c r="H8" s="16" t="s">
        <v>13</v>
      </c>
      <c r="I8" s="17" t="s">
        <v>14</v>
      </c>
      <c r="J8" s="18" t="s">
        <v>15</v>
      </c>
      <c r="K8" s="18"/>
      <c r="L8" s="19" t="s">
        <v>16</v>
      </c>
      <c r="M8" s="20" t="s">
        <v>17</v>
      </c>
      <c r="N8" s="21" t="s">
        <v>17</v>
      </c>
      <c r="O8" s="30" t="s">
        <v>18</v>
      </c>
      <c r="P8" s="31"/>
      <c r="Q8" s="29"/>
      <c r="R8" s="28"/>
      <c r="S8" s="28"/>
      <c r="T8" s="28"/>
      <c r="U8" s="28"/>
      <c r="V8" s="28"/>
      <c r="W8" s="28"/>
      <c r="X8" s="28"/>
      <c r="Y8" s="28"/>
      <c r="Z8" s="28"/>
    </row>
    <row r="9" spans="1:26" ht="15" customHeight="1">
      <c r="A9" s="32">
        <v>1072</v>
      </c>
      <c r="B9" s="33" t="s">
        <v>26</v>
      </c>
      <c r="C9" s="34" t="s">
        <v>27</v>
      </c>
      <c r="D9" s="35"/>
      <c r="E9" s="36" t="s">
        <v>28</v>
      </c>
      <c r="F9" s="37"/>
      <c r="G9" s="38">
        <v>73</v>
      </c>
      <c r="H9" s="39">
        <v>29</v>
      </c>
      <c r="I9" s="39">
        <v>3500</v>
      </c>
      <c r="J9" s="40" t="s">
        <v>29</v>
      </c>
      <c r="K9" s="41" t="s">
        <v>26</v>
      </c>
      <c r="L9" s="42" t="str">
        <f t="shared" ref="L9:L263" si="0">CONCATENATE(I9,J9)</f>
        <v>3500ml</v>
      </c>
      <c r="M9" s="43">
        <f t="shared" ref="M9:M263" si="1">H9*I9</f>
        <v>101500</v>
      </c>
      <c r="N9" s="44" t="str">
        <f t="shared" ref="N9:N263" si="2">CONCATENATE(M9,J9)</f>
        <v>101500ml</v>
      </c>
      <c r="O9" s="45">
        <f t="shared" ref="O9:O46" si="3">G9*H9</f>
        <v>2117</v>
      </c>
      <c r="P9" s="46"/>
      <c r="Q9" s="46"/>
      <c r="R9" s="46"/>
      <c r="S9" s="46"/>
      <c r="T9" s="46"/>
      <c r="U9" s="46"/>
      <c r="V9" s="46"/>
      <c r="W9" s="46"/>
      <c r="X9" s="46"/>
      <c r="Y9" s="46"/>
      <c r="Z9" s="46"/>
    </row>
    <row r="10" spans="1:26" ht="15" customHeight="1">
      <c r="A10" s="47">
        <v>308</v>
      </c>
      <c r="B10" s="48" t="s">
        <v>30</v>
      </c>
      <c r="C10" s="49" t="s">
        <v>31</v>
      </c>
      <c r="D10" s="35"/>
      <c r="E10" s="50" t="s">
        <v>32</v>
      </c>
      <c r="F10" s="37"/>
      <c r="G10" s="38">
        <v>105.84</v>
      </c>
      <c r="H10" s="39">
        <v>1.08</v>
      </c>
      <c r="I10" s="39"/>
      <c r="J10" s="40" t="s">
        <v>33</v>
      </c>
      <c r="K10" s="41"/>
      <c r="L10" s="42" t="str">
        <f t="shared" si="0"/>
        <v>kg</v>
      </c>
      <c r="M10" s="43">
        <f t="shared" si="1"/>
        <v>0</v>
      </c>
      <c r="N10" s="44" t="str">
        <f t="shared" si="2"/>
        <v>0kg</v>
      </c>
      <c r="O10" s="51">
        <f t="shared" si="3"/>
        <v>114.30720000000001</v>
      </c>
      <c r="P10" s="46"/>
      <c r="Q10" s="46"/>
      <c r="R10" s="46"/>
      <c r="S10" s="46"/>
      <c r="T10" s="46"/>
      <c r="U10" s="46"/>
      <c r="V10" s="46"/>
      <c r="W10" s="46"/>
      <c r="X10" s="46"/>
      <c r="Y10" s="46"/>
      <c r="Z10" s="46"/>
    </row>
    <row r="11" spans="1:26" ht="15" customHeight="1">
      <c r="A11" s="32">
        <v>608</v>
      </c>
      <c r="B11" s="48" t="s">
        <v>34</v>
      </c>
      <c r="C11" s="34" t="s">
        <v>35</v>
      </c>
      <c r="D11" s="35"/>
      <c r="E11" s="50" t="s">
        <v>36</v>
      </c>
      <c r="F11" s="37"/>
      <c r="G11" s="38">
        <v>264</v>
      </c>
      <c r="H11" s="39">
        <v>1</v>
      </c>
      <c r="I11" s="39">
        <v>100</v>
      </c>
      <c r="J11" s="40" t="s">
        <v>37</v>
      </c>
      <c r="K11" s="41"/>
      <c r="L11" s="42" t="str">
        <f t="shared" si="0"/>
        <v>100pieces</v>
      </c>
      <c r="M11" s="43">
        <f t="shared" si="1"/>
        <v>100</v>
      </c>
      <c r="N11" s="44" t="str">
        <f t="shared" si="2"/>
        <v>100pieces</v>
      </c>
      <c r="O11" s="51">
        <f t="shared" si="3"/>
        <v>264</v>
      </c>
      <c r="P11" s="29"/>
      <c r="Q11" s="11"/>
      <c r="R11" s="11"/>
      <c r="S11" s="11"/>
      <c r="T11" s="11"/>
      <c r="U11" s="11"/>
      <c r="V11" s="11"/>
      <c r="W11" s="11"/>
      <c r="X11" s="11"/>
      <c r="Y11" s="11"/>
      <c r="Z11" s="11"/>
    </row>
    <row r="12" spans="1:26" ht="15" customHeight="1">
      <c r="A12" s="47">
        <v>422</v>
      </c>
      <c r="B12" s="52" t="s">
        <v>38</v>
      </c>
      <c r="C12" s="53" t="s">
        <v>39</v>
      </c>
      <c r="D12" s="52" t="s">
        <v>40</v>
      </c>
      <c r="E12" s="52" t="s">
        <v>41</v>
      </c>
      <c r="F12" s="37"/>
      <c r="G12" s="54">
        <v>25</v>
      </c>
      <c r="H12" s="55">
        <v>7</v>
      </c>
      <c r="I12" s="55">
        <v>1</v>
      </c>
      <c r="J12" s="56" t="s">
        <v>42</v>
      </c>
      <c r="K12" s="41" t="s">
        <v>26</v>
      </c>
      <c r="L12" s="42" t="str">
        <f t="shared" si="0"/>
        <v>1packs</v>
      </c>
      <c r="M12" s="43">
        <f t="shared" si="1"/>
        <v>7</v>
      </c>
      <c r="N12" s="44" t="str">
        <f t="shared" si="2"/>
        <v>7packs</v>
      </c>
      <c r="O12" s="51">
        <f t="shared" si="3"/>
        <v>175</v>
      </c>
      <c r="P12" s="11"/>
      <c r="Q12" s="11"/>
      <c r="R12" s="11"/>
      <c r="S12" s="11"/>
      <c r="T12" s="11"/>
      <c r="U12" s="11"/>
      <c r="V12" s="11"/>
      <c r="W12" s="11"/>
      <c r="X12" s="11"/>
      <c r="Y12" s="11"/>
      <c r="Z12" s="11"/>
    </row>
    <row r="13" spans="1:26" ht="15" customHeight="1">
      <c r="A13" s="47">
        <v>422</v>
      </c>
      <c r="B13" s="48" t="s">
        <v>38</v>
      </c>
      <c r="C13" s="34" t="s">
        <v>43</v>
      </c>
      <c r="D13" s="35" t="s">
        <v>44</v>
      </c>
      <c r="E13" s="50" t="s">
        <v>45</v>
      </c>
      <c r="F13" s="37"/>
      <c r="G13" s="38">
        <v>22</v>
      </c>
      <c r="H13" s="39">
        <v>2</v>
      </c>
      <c r="I13" s="39">
        <v>1</v>
      </c>
      <c r="J13" s="40" t="s">
        <v>42</v>
      </c>
      <c r="K13" s="41" t="s">
        <v>26</v>
      </c>
      <c r="L13" s="42" t="str">
        <f t="shared" si="0"/>
        <v>1packs</v>
      </c>
      <c r="M13" s="43">
        <f t="shared" si="1"/>
        <v>2</v>
      </c>
      <c r="N13" s="44" t="str">
        <f t="shared" si="2"/>
        <v>2packs</v>
      </c>
      <c r="O13" s="51">
        <f t="shared" si="3"/>
        <v>44</v>
      </c>
      <c r="P13" s="46"/>
      <c r="Q13" s="46"/>
      <c r="R13" s="46"/>
      <c r="S13" s="46"/>
      <c r="T13" s="46"/>
      <c r="U13" s="46"/>
      <c r="V13" s="46"/>
      <c r="W13" s="46"/>
      <c r="X13" s="46"/>
      <c r="Y13" s="46"/>
      <c r="Z13" s="46"/>
    </row>
    <row r="14" spans="1:26" ht="15" customHeight="1">
      <c r="A14" s="32">
        <v>1106</v>
      </c>
      <c r="B14" s="57" t="s">
        <v>46</v>
      </c>
      <c r="C14" s="34" t="s">
        <v>47</v>
      </c>
      <c r="D14" s="58">
        <v>555</v>
      </c>
      <c r="E14" s="50" t="s">
        <v>48</v>
      </c>
      <c r="F14" s="59"/>
      <c r="G14" s="38">
        <v>32.299999999999997</v>
      </c>
      <c r="H14" s="39">
        <v>117</v>
      </c>
      <c r="I14" s="39">
        <v>1</v>
      </c>
      <c r="J14" s="60" t="s">
        <v>37</v>
      </c>
      <c r="K14" s="46"/>
      <c r="L14" s="42" t="str">
        <f t="shared" si="0"/>
        <v>1pieces</v>
      </c>
      <c r="M14" s="43">
        <f t="shared" si="1"/>
        <v>117</v>
      </c>
      <c r="N14" s="44" t="str">
        <f t="shared" si="2"/>
        <v>117pieces</v>
      </c>
      <c r="O14" s="51">
        <f t="shared" si="3"/>
        <v>3779.0999999999995</v>
      </c>
      <c r="P14" s="29">
        <f>O14/H14</f>
        <v>32.299999999999997</v>
      </c>
      <c r="Q14" s="29">
        <f>G14-P14</f>
        <v>0</v>
      </c>
      <c r="R14" s="28"/>
      <c r="S14" s="28"/>
      <c r="T14" s="28"/>
      <c r="U14" s="28"/>
      <c r="V14" s="28"/>
      <c r="W14" s="28"/>
      <c r="X14" s="28"/>
      <c r="Y14" s="28"/>
      <c r="Z14" s="28"/>
    </row>
    <row r="15" spans="1:26" ht="15" customHeight="1">
      <c r="A15" s="32">
        <v>613</v>
      </c>
      <c r="B15" s="61" t="s">
        <v>49</v>
      </c>
      <c r="C15" s="34" t="s">
        <v>35</v>
      </c>
      <c r="D15" s="9"/>
      <c r="E15" s="62" t="s">
        <v>36</v>
      </c>
      <c r="F15" s="37"/>
      <c r="G15" s="63">
        <v>486</v>
      </c>
      <c r="H15" s="64">
        <v>1</v>
      </c>
      <c r="I15" s="39">
        <v>100</v>
      </c>
      <c r="J15" s="40" t="s">
        <v>37</v>
      </c>
      <c r="K15" s="41"/>
      <c r="L15" s="42" t="str">
        <f t="shared" si="0"/>
        <v>100pieces</v>
      </c>
      <c r="M15" s="43">
        <f t="shared" si="1"/>
        <v>100</v>
      </c>
      <c r="N15" s="44" t="str">
        <f t="shared" si="2"/>
        <v>100pieces</v>
      </c>
      <c r="O15" s="51">
        <f t="shared" si="3"/>
        <v>486</v>
      </c>
      <c r="P15" s="29"/>
      <c r="Q15" s="11"/>
      <c r="R15" s="11"/>
      <c r="S15" s="11"/>
      <c r="T15" s="11"/>
      <c r="U15" s="11"/>
      <c r="V15" s="11"/>
      <c r="W15" s="11"/>
      <c r="X15" s="11"/>
      <c r="Y15" s="11"/>
      <c r="Z15" s="11"/>
    </row>
    <row r="16" spans="1:26" ht="15" customHeight="1">
      <c r="A16" s="65">
        <v>252</v>
      </c>
      <c r="B16" s="48" t="s">
        <v>50</v>
      </c>
      <c r="C16" s="49" t="s">
        <v>31</v>
      </c>
      <c r="D16" s="35"/>
      <c r="E16" s="50"/>
      <c r="F16" s="66"/>
      <c r="G16" s="38">
        <v>0.1</v>
      </c>
      <c r="H16" s="39">
        <v>1960</v>
      </c>
      <c r="I16" s="67"/>
      <c r="J16" s="40" t="s">
        <v>37</v>
      </c>
      <c r="K16" s="41" t="s">
        <v>26</v>
      </c>
      <c r="L16" s="42" t="str">
        <f t="shared" si="0"/>
        <v>pieces</v>
      </c>
      <c r="M16" s="43">
        <f t="shared" si="1"/>
        <v>0</v>
      </c>
      <c r="N16" s="44" t="str">
        <f t="shared" si="2"/>
        <v>0pieces</v>
      </c>
      <c r="O16" s="51">
        <f t="shared" si="3"/>
        <v>196</v>
      </c>
      <c r="P16" s="46"/>
      <c r="Q16" s="46"/>
      <c r="R16" s="46"/>
      <c r="S16" s="46"/>
      <c r="T16" s="46"/>
      <c r="U16" s="46"/>
      <c r="V16" s="46"/>
      <c r="W16" s="46"/>
      <c r="X16" s="46"/>
      <c r="Y16" s="46"/>
      <c r="Z16" s="46"/>
    </row>
    <row r="17" spans="1:26" ht="15" customHeight="1">
      <c r="A17" s="65">
        <v>639</v>
      </c>
      <c r="B17" s="68" t="s">
        <v>51</v>
      </c>
      <c r="C17" s="53" t="s">
        <v>39</v>
      </c>
      <c r="D17" s="68" t="s">
        <v>52</v>
      </c>
      <c r="E17" s="68" t="s">
        <v>53</v>
      </c>
      <c r="F17" s="69"/>
      <c r="G17" s="70">
        <v>92.7</v>
      </c>
      <c r="H17" s="71">
        <v>2</v>
      </c>
      <c r="I17" s="72">
        <v>1</v>
      </c>
      <c r="J17" s="73" t="s">
        <v>42</v>
      </c>
      <c r="K17" s="41" t="s">
        <v>26</v>
      </c>
      <c r="L17" s="42" t="str">
        <f t="shared" si="0"/>
        <v>1packs</v>
      </c>
      <c r="M17" s="43">
        <f t="shared" si="1"/>
        <v>2</v>
      </c>
      <c r="N17" s="44" t="str">
        <f t="shared" si="2"/>
        <v>2packs</v>
      </c>
      <c r="O17" s="51">
        <f t="shared" si="3"/>
        <v>185.4</v>
      </c>
      <c r="P17" s="29">
        <f>O17/H17</f>
        <v>92.7</v>
      </c>
      <c r="Q17" s="74"/>
      <c r="R17" s="28"/>
      <c r="S17" s="28"/>
      <c r="T17" s="28"/>
      <c r="U17" s="28"/>
      <c r="V17" s="28"/>
      <c r="W17" s="28"/>
      <c r="X17" s="28"/>
      <c r="Y17" s="28"/>
      <c r="Z17" s="28"/>
    </row>
    <row r="18" spans="1:26" ht="15" customHeight="1">
      <c r="A18" s="75">
        <v>999</v>
      </c>
      <c r="B18" s="76" t="s">
        <v>54</v>
      </c>
      <c r="C18" s="34" t="s">
        <v>55</v>
      </c>
      <c r="D18" s="35"/>
      <c r="E18" s="50"/>
      <c r="F18" s="66"/>
      <c r="G18" s="77">
        <v>85</v>
      </c>
      <c r="H18" s="78">
        <v>27</v>
      </c>
      <c r="I18" s="67">
        <v>1</v>
      </c>
      <c r="J18" s="40" t="s">
        <v>37</v>
      </c>
      <c r="K18" s="41" t="s">
        <v>26</v>
      </c>
      <c r="L18" s="42" t="str">
        <f t="shared" si="0"/>
        <v>1pieces</v>
      </c>
      <c r="M18" s="43">
        <f t="shared" si="1"/>
        <v>27</v>
      </c>
      <c r="N18" s="44" t="str">
        <f t="shared" si="2"/>
        <v>27pieces</v>
      </c>
      <c r="O18" s="51">
        <f t="shared" si="3"/>
        <v>2295</v>
      </c>
      <c r="P18" s="46"/>
      <c r="Q18" s="46"/>
      <c r="R18" s="46"/>
      <c r="S18" s="46"/>
      <c r="T18" s="46"/>
      <c r="U18" s="46"/>
      <c r="V18" s="46"/>
      <c r="W18" s="46"/>
      <c r="X18" s="46"/>
      <c r="Y18" s="46"/>
      <c r="Z18" s="46"/>
    </row>
    <row r="19" spans="1:26" ht="15" customHeight="1">
      <c r="A19" s="75">
        <v>1107</v>
      </c>
      <c r="B19" s="79" t="s">
        <v>56</v>
      </c>
      <c r="C19" s="34" t="s">
        <v>47</v>
      </c>
      <c r="D19" s="59" t="s">
        <v>57</v>
      </c>
      <c r="E19" s="50" t="s">
        <v>58</v>
      </c>
      <c r="F19" s="80"/>
      <c r="G19" s="38">
        <v>160</v>
      </c>
      <c r="H19" s="39">
        <v>3.6</v>
      </c>
      <c r="I19" s="81">
        <v>1</v>
      </c>
      <c r="J19" s="40" t="s">
        <v>59</v>
      </c>
      <c r="K19" s="46"/>
      <c r="L19" s="42" t="str">
        <f t="shared" si="0"/>
        <v>1grams</v>
      </c>
      <c r="M19" s="43">
        <f t="shared" si="1"/>
        <v>3.6</v>
      </c>
      <c r="N19" s="44" t="str">
        <f t="shared" si="2"/>
        <v>3.6grams</v>
      </c>
      <c r="O19" s="51">
        <f t="shared" si="3"/>
        <v>576</v>
      </c>
      <c r="P19" s="29">
        <f>O19/H19</f>
        <v>160</v>
      </c>
      <c r="Q19" s="82">
        <f>G19-P19</f>
        <v>0</v>
      </c>
      <c r="R19" s="83"/>
      <c r="S19" s="84"/>
      <c r="T19" s="84"/>
      <c r="U19" s="84"/>
      <c r="V19" s="84"/>
      <c r="W19" s="84"/>
      <c r="X19" s="84"/>
      <c r="Y19" s="84"/>
      <c r="Z19" s="84"/>
    </row>
    <row r="20" spans="1:26" ht="15" customHeight="1">
      <c r="A20" s="65">
        <v>123</v>
      </c>
      <c r="B20" s="33" t="s">
        <v>60</v>
      </c>
      <c r="C20" s="49" t="s">
        <v>61</v>
      </c>
      <c r="D20" s="35"/>
      <c r="E20" s="50"/>
      <c r="F20" s="66"/>
      <c r="G20" s="38">
        <v>55</v>
      </c>
      <c r="H20" s="39">
        <v>2</v>
      </c>
      <c r="I20" s="81">
        <v>1000</v>
      </c>
      <c r="J20" s="40" t="s">
        <v>59</v>
      </c>
      <c r="K20" s="41" t="s">
        <v>26</v>
      </c>
      <c r="L20" s="42" t="str">
        <f t="shared" si="0"/>
        <v>1000grams</v>
      </c>
      <c r="M20" s="43">
        <f t="shared" si="1"/>
        <v>2000</v>
      </c>
      <c r="N20" s="44" t="str">
        <f t="shared" si="2"/>
        <v>2000grams</v>
      </c>
      <c r="O20" s="51">
        <f t="shared" si="3"/>
        <v>110</v>
      </c>
      <c r="P20" s="46"/>
      <c r="Q20" s="46"/>
      <c r="R20" s="46"/>
      <c r="S20" s="46"/>
      <c r="T20" s="46"/>
      <c r="U20" s="46"/>
      <c r="V20" s="46"/>
      <c r="W20" s="46"/>
      <c r="X20" s="46"/>
      <c r="Y20" s="46"/>
      <c r="Z20" s="46"/>
    </row>
    <row r="21" spans="1:26" ht="15" customHeight="1">
      <c r="A21" s="65">
        <v>123</v>
      </c>
      <c r="B21" s="33" t="s">
        <v>62</v>
      </c>
      <c r="C21" s="34" t="s">
        <v>43</v>
      </c>
      <c r="D21" s="35"/>
      <c r="E21" s="50"/>
      <c r="F21" s="66"/>
      <c r="G21" s="38">
        <v>90</v>
      </c>
      <c r="H21" s="39">
        <v>0.5</v>
      </c>
      <c r="I21" s="85">
        <v>1000</v>
      </c>
      <c r="J21" s="86" t="s">
        <v>59</v>
      </c>
      <c r="K21" s="41" t="s">
        <v>26</v>
      </c>
      <c r="L21" s="42" t="str">
        <f t="shared" si="0"/>
        <v>1000grams</v>
      </c>
      <c r="M21" s="43">
        <f t="shared" si="1"/>
        <v>500</v>
      </c>
      <c r="N21" s="44" t="str">
        <f t="shared" si="2"/>
        <v>500grams</v>
      </c>
      <c r="O21" s="51">
        <f t="shared" si="3"/>
        <v>45</v>
      </c>
      <c r="P21" s="46"/>
      <c r="Q21" s="46"/>
      <c r="R21" s="46"/>
      <c r="S21" s="46"/>
      <c r="T21" s="46"/>
      <c r="U21" s="46"/>
      <c r="V21" s="46"/>
      <c r="W21" s="46"/>
      <c r="X21" s="46"/>
      <c r="Y21" s="46"/>
      <c r="Z21" s="46"/>
    </row>
    <row r="22" spans="1:26" ht="15" customHeight="1">
      <c r="A22" s="75">
        <v>123</v>
      </c>
      <c r="B22" s="76" t="s">
        <v>62</v>
      </c>
      <c r="C22" s="34" t="s">
        <v>55</v>
      </c>
      <c r="D22" s="35"/>
      <c r="E22" s="50"/>
      <c r="F22" s="66"/>
      <c r="G22" s="77">
        <v>60</v>
      </c>
      <c r="H22" s="78">
        <v>5</v>
      </c>
      <c r="I22" s="67">
        <v>1</v>
      </c>
      <c r="J22" s="86" t="s">
        <v>33</v>
      </c>
      <c r="K22" s="41"/>
      <c r="L22" s="42" t="str">
        <f t="shared" si="0"/>
        <v>1kg</v>
      </c>
      <c r="M22" s="43">
        <f t="shared" si="1"/>
        <v>5</v>
      </c>
      <c r="N22" s="44" t="str">
        <f t="shared" si="2"/>
        <v>5kg</v>
      </c>
      <c r="O22" s="51">
        <f t="shared" si="3"/>
        <v>300</v>
      </c>
      <c r="P22" s="46"/>
      <c r="Q22" s="46"/>
      <c r="R22" s="46"/>
      <c r="S22" s="46"/>
      <c r="T22" s="46"/>
      <c r="U22" s="46"/>
      <c r="V22" s="46"/>
      <c r="W22" s="46"/>
      <c r="X22" s="46"/>
      <c r="Y22" s="46"/>
      <c r="Z22" s="46"/>
    </row>
    <row r="23" spans="1:26" ht="15" customHeight="1">
      <c r="A23" s="75">
        <v>123</v>
      </c>
      <c r="B23" s="36" t="s">
        <v>62</v>
      </c>
      <c r="C23" s="34" t="s">
        <v>27</v>
      </c>
      <c r="D23" s="35"/>
      <c r="E23" s="87"/>
      <c r="F23" s="66"/>
      <c r="G23" s="38">
        <v>60</v>
      </c>
      <c r="H23" s="39">
        <v>2</v>
      </c>
      <c r="I23" s="81"/>
      <c r="J23" s="40"/>
      <c r="K23" s="41" t="s">
        <v>26</v>
      </c>
      <c r="L23" s="42" t="str">
        <f t="shared" si="0"/>
        <v/>
      </c>
      <c r="M23" s="43">
        <f t="shared" si="1"/>
        <v>0</v>
      </c>
      <c r="N23" s="44" t="str">
        <f t="shared" si="2"/>
        <v>0</v>
      </c>
      <c r="O23" s="45">
        <f t="shared" si="3"/>
        <v>120</v>
      </c>
      <c r="P23" s="46"/>
      <c r="Q23" s="46"/>
      <c r="R23" s="46"/>
      <c r="S23" s="46"/>
      <c r="T23" s="46"/>
      <c r="U23" s="46"/>
      <c r="V23" s="46"/>
      <c r="W23" s="46"/>
      <c r="X23" s="46"/>
      <c r="Y23" s="46"/>
      <c r="Z23" s="46"/>
    </row>
    <row r="24" spans="1:26" ht="15" customHeight="1">
      <c r="A24" s="75">
        <v>123</v>
      </c>
      <c r="B24" s="79" t="s">
        <v>62</v>
      </c>
      <c r="C24" s="34" t="s">
        <v>47</v>
      </c>
      <c r="D24" s="59"/>
      <c r="E24" s="50"/>
      <c r="F24" s="80"/>
      <c r="G24" s="38">
        <v>45</v>
      </c>
      <c r="H24" s="39">
        <v>12</v>
      </c>
      <c r="I24" s="81">
        <v>1</v>
      </c>
      <c r="J24" s="88" t="s">
        <v>59</v>
      </c>
      <c r="K24" s="46"/>
      <c r="L24" s="42" t="str">
        <f t="shared" si="0"/>
        <v>1grams</v>
      </c>
      <c r="M24" s="43">
        <f t="shared" si="1"/>
        <v>12</v>
      </c>
      <c r="N24" s="44" t="str">
        <f t="shared" si="2"/>
        <v>12grams</v>
      </c>
      <c r="O24" s="51">
        <f t="shared" si="3"/>
        <v>540</v>
      </c>
      <c r="P24" s="46"/>
      <c r="Q24" s="46"/>
      <c r="R24" s="46"/>
      <c r="S24" s="46"/>
      <c r="T24" s="46"/>
      <c r="U24" s="46"/>
      <c r="V24" s="46"/>
      <c r="W24" s="46"/>
      <c r="X24" s="46"/>
      <c r="Y24" s="46"/>
      <c r="Z24" s="46"/>
    </row>
    <row r="25" spans="1:26" ht="15" customHeight="1">
      <c r="A25" s="75">
        <v>38</v>
      </c>
      <c r="B25" s="57" t="s">
        <v>63</v>
      </c>
      <c r="C25" s="34" t="s">
        <v>47</v>
      </c>
      <c r="D25" s="35" t="s">
        <v>64</v>
      </c>
      <c r="E25" s="50" t="s">
        <v>65</v>
      </c>
      <c r="F25" s="80"/>
      <c r="G25" s="38">
        <v>8.2799999999999994</v>
      </c>
      <c r="H25" s="39">
        <v>141</v>
      </c>
      <c r="I25" s="81">
        <v>1</v>
      </c>
      <c r="J25" s="88" t="s">
        <v>37</v>
      </c>
      <c r="K25" s="46"/>
      <c r="L25" s="42" t="str">
        <f t="shared" si="0"/>
        <v>1pieces</v>
      </c>
      <c r="M25" s="43">
        <f t="shared" si="1"/>
        <v>141</v>
      </c>
      <c r="N25" s="44" t="str">
        <f t="shared" si="2"/>
        <v>141pieces</v>
      </c>
      <c r="O25" s="51">
        <f t="shared" si="3"/>
        <v>1167.48</v>
      </c>
      <c r="P25" s="29">
        <f t="shared" ref="P25:P26" si="4">O25/H25</f>
        <v>8.2799999999999994</v>
      </c>
      <c r="Q25" s="29">
        <f t="shared" ref="Q25:Q26" si="5">G25-P25</f>
        <v>0</v>
      </c>
      <c r="R25" s="28"/>
      <c r="S25" s="28"/>
      <c r="T25" s="28"/>
      <c r="U25" s="28"/>
      <c r="V25" s="28"/>
      <c r="W25" s="28"/>
      <c r="X25" s="28"/>
      <c r="Y25" s="28"/>
      <c r="Z25" s="28"/>
    </row>
    <row r="26" spans="1:26" ht="15" customHeight="1">
      <c r="A26" s="47">
        <v>38</v>
      </c>
      <c r="B26" s="89" t="s">
        <v>66</v>
      </c>
      <c r="C26" s="49" t="s">
        <v>61</v>
      </c>
      <c r="D26" s="90" t="s">
        <v>64</v>
      </c>
      <c r="E26" s="91" t="s">
        <v>67</v>
      </c>
      <c r="F26" s="92"/>
      <c r="G26" s="38">
        <v>8.2799999999999994</v>
      </c>
      <c r="H26" s="39">
        <v>180</v>
      </c>
      <c r="I26" s="81">
        <v>33</v>
      </c>
      <c r="J26" s="88" t="s">
        <v>59</v>
      </c>
      <c r="K26" s="41"/>
      <c r="L26" s="42" t="str">
        <f t="shared" si="0"/>
        <v>33grams</v>
      </c>
      <c r="M26" s="43">
        <f t="shared" si="1"/>
        <v>5940</v>
      </c>
      <c r="N26" s="44" t="str">
        <f t="shared" si="2"/>
        <v>5940grams</v>
      </c>
      <c r="O26" s="51">
        <f t="shared" si="3"/>
        <v>1490.3999999999999</v>
      </c>
      <c r="P26" s="29">
        <f t="shared" si="4"/>
        <v>8.2799999999999994</v>
      </c>
      <c r="Q26" s="29">
        <f t="shared" si="5"/>
        <v>0</v>
      </c>
      <c r="R26" s="28"/>
      <c r="S26" s="28"/>
      <c r="T26" s="28"/>
      <c r="U26" s="28"/>
      <c r="V26" s="28"/>
      <c r="W26" s="28"/>
      <c r="X26" s="28"/>
      <c r="Y26" s="28"/>
      <c r="Z26" s="28"/>
    </row>
    <row r="27" spans="1:26" ht="15" customHeight="1">
      <c r="A27" s="32">
        <v>38</v>
      </c>
      <c r="B27" s="93" t="s">
        <v>63</v>
      </c>
      <c r="C27" s="94" t="s">
        <v>68</v>
      </c>
      <c r="D27" s="90" t="s">
        <v>64</v>
      </c>
      <c r="E27" s="91"/>
      <c r="F27" s="59"/>
      <c r="G27" s="95">
        <v>9.1999999999999993</v>
      </c>
      <c r="H27" s="96">
        <v>157</v>
      </c>
      <c r="I27" s="97">
        <v>1</v>
      </c>
      <c r="J27" s="98" t="s">
        <v>37</v>
      </c>
      <c r="K27" s="46"/>
      <c r="L27" s="42" t="str">
        <f t="shared" si="0"/>
        <v>1pieces</v>
      </c>
      <c r="M27" s="43">
        <f t="shared" si="1"/>
        <v>157</v>
      </c>
      <c r="N27" s="44" t="str">
        <f t="shared" si="2"/>
        <v>157pieces</v>
      </c>
      <c r="O27" s="51">
        <f t="shared" si="3"/>
        <v>1444.3999999999999</v>
      </c>
      <c r="P27" s="46"/>
      <c r="Q27" s="46"/>
      <c r="R27" s="46"/>
      <c r="S27" s="46"/>
      <c r="T27" s="46"/>
      <c r="U27" s="46"/>
      <c r="V27" s="46"/>
      <c r="W27" s="46"/>
      <c r="X27" s="46"/>
      <c r="Y27" s="46"/>
      <c r="Z27" s="46"/>
    </row>
    <row r="28" spans="1:26" ht="15" customHeight="1">
      <c r="A28" s="47">
        <v>640</v>
      </c>
      <c r="B28" s="99" t="s">
        <v>69</v>
      </c>
      <c r="C28" s="53" t="s">
        <v>39</v>
      </c>
      <c r="D28" s="100" t="s">
        <v>70</v>
      </c>
      <c r="E28" s="101" t="s">
        <v>71</v>
      </c>
      <c r="F28" s="37"/>
      <c r="G28" s="102">
        <v>95</v>
      </c>
      <c r="H28" s="103">
        <v>2</v>
      </c>
      <c r="I28" s="103">
        <v>1</v>
      </c>
      <c r="J28" s="104" t="s">
        <v>37</v>
      </c>
      <c r="K28" s="41" t="s">
        <v>26</v>
      </c>
      <c r="L28" s="42" t="str">
        <f t="shared" si="0"/>
        <v>1pieces</v>
      </c>
      <c r="M28" s="43">
        <f t="shared" si="1"/>
        <v>2</v>
      </c>
      <c r="N28" s="44" t="str">
        <f t="shared" si="2"/>
        <v>2pieces</v>
      </c>
      <c r="O28" s="51">
        <f t="shared" si="3"/>
        <v>190</v>
      </c>
      <c r="P28" s="46"/>
      <c r="Q28" s="46"/>
      <c r="R28" s="46"/>
      <c r="S28" s="46"/>
      <c r="T28" s="46"/>
      <c r="U28" s="46"/>
      <c r="V28" s="46"/>
      <c r="W28" s="46"/>
      <c r="X28" s="46"/>
      <c r="Y28" s="46"/>
      <c r="Z28" s="46"/>
    </row>
    <row r="29" spans="1:26" ht="15" customHeight="1">
      <c r="A29" s="32">
        <v>1</v>
      </c>
      <c r="B29" s="105" t="s">
        <v>72</v>
      </c>
      <c r="C29" s="34" t="s">
        <v>55</v>
      </c>
      <c r="D29" s="35" t="s">
        <v>64</v>
      </c>
      <c r="E29" s="101" t="s">
        <v>64</v>
      </c>
      <c r="F29" s="37"/>
      <c r="G29" s="106">
        <v>42.7</v>
      </c>
      <c r="H29" s="81">
        <v>13.3599</v>
      </c>
      <c r="I29" s="81">
        <v>250</v>
      </c>
      <c r="J29" s="88" t="s">
        <v>59</v>
      </c>
      <c r="K29" s="41" t="s">
        <v>26</v>
      </c>
      <c r="L29" s="42" t="str">
        <f t="shared" si="0"/>
        <v>250grams</v>
      </c>
      <c r="M29" s="43">
        <f t="shared" si="1"/>
        <v>3339.9749999999999</v>
      </c>
      <c r="N29" s="44" t="str">
        <f t="shared" si="2"/>
        <v>3339.975grams</v>
      </c>
      <c r="O29" s="51">
        <f t="shared" si="3"/>
        <v>570.46773000000007</v>
      </c>
      <c r="P29" s="29">
        <f t="shared" ref="P29:P33" si="6">O29/H29</f>
        <v>42.70000000000001</v>
      </c>
      <c r="Q29" s="74">
        <f t="shared" ref="Q29:Q33" si="7">G29-P29</f>
        <v>0</v>
      </c>
      <c r="R29" s="28"/>
      <c r="S29" s="28"/>
      <c r="T29" s="28"/>
      <c r="U29" s="28"/>
      <c r="V29" s="28"/>
      <c r="W29" s="28"/>
      <c r="X29" s="28"/>
      <c r="Y29" s="28"/>
      <c r="Z29" s="28"/>
    </row>
    <row r="30" spans="1:26" ht="15" customHeight="1">
      <c r="A30" s="32">
        <v>1</v>
      </c>
      <c r="B30" s="107" t="s">
        <v>72</v>
      </c>
      <c r="C30" s="34" t="s">
        <v>47</v>
      </c>
      <c r="D30" s="9" t="s">
        <v>64</v>
      </c>
      <c r="E30" s="91" t="s">
        <v>64</v>
      </c>
      <c r="F30" s="59"/>
      <c r="G30" s="108">
        <v>61.32</v>
      </c>
      <c r="H30" s="81">
        <v>30</v>
      </c>
      <c r="I30" s="81">
        <v>250</v>
      </c>
      <c r="J30" s="88" t="s">
        <v>29</v>
      </c>
      <c r="K30" s="46"/>
      <c r="L30" s="42" t="str">
        <f t="shared" si="0"/>
        <v>250ml</v>
      </c>
      <c r="M30" s="43">
        <f t="shared" si="1"/>
        <v>7500</v>
      </c>
      <c r="N30" s="44" t="str">
        <f t="shared" si="2"/>
        <v>7500ml</v>
      </c>
      <c r="O30" s="51">
        <f t="shared" si="3"/>
        <v>1839.6</v>
      </c>
      <c r="P30" s="29">
        <f t="shared" si="6"/>
        <v>61.32</v>
      </c>
      <c r="Q30" s="109">
        <f t="shared" si="7"/>
        <v>0</v>
      </c>
      <c r="R30" s="11"/>
      <c r="S30" s="28"/>
      <c r="T30" s="28"/>
      <c r="U30" s="28"/>
      <c r="V30" s="28"/>
      <c r="W30" s="28"/>
      <c r="X30" s="28"/>
      <c r="Y30" s="28"/>
      <c r="Z30" s="28"/>
    </row>
    <row r="31" spans="1:26" ht="15" customHeight="1">
      <c r="A31" s="32">
        <v>1</v>
      </c>
      <c r="B31" s="93" t="s">
        <v>72</v>
      </c>
      <c r="C31" s="94" t="s">
        <v>68</v>
      </c>
      <c r="D31" s="58" t="s">
        <v>64</v>
      </c>
      <c r="E31" s="91" t="s">
        <v>73</v>
      </c>
      <c r="F31" s="59"/>
      <c r="G31" s="95">
        <v>0.24528</v>
      </c>
      <c r="H31" s="97">
        <v>6500</v>
      </c>
      <c r="I31" s="97">
        <v>250</v>
      </c>
      <c r="J31" s="110" t="s">
        <v>29</v>
      </c>
      <c r="K31" s="46"/>
      <c r="L31" s="42" t="str">
        <f t="shared" si="0"/>
        <v>250ml</v>
      </c>
      <c r="M31" s="43">
        <f t="shared" si="1"/>
        <v>1625000</v>
      </c>
      <c r="N31" s="44" t="str">
        <f t="shared" si="2"/>
        <v>1625000ml</v>
      </c>
      <c r="O31" s="51">
        <f t="shared" si="3"/>
        <v>1594.32</v>
      </c>
      <c r="P31" s="29">
        <f t="shared" si="6"/>
        <v>0.24528</v>
      </c>
      <c r="Q31" s="109">
        <f t="shared" si="7"/>
        <v>0</v>
      </c>
      <c r="R31" s="11"/>
      <c r="S31" s="28"/>
      <c r="T31" s="28"/>
      <c r="U31" s="28"/>
      <c r="V31" s="28"/>
      <c r="W31" s="28"/>
      <c r="X31" s="28"/>
      <c r="Y31" s="28"/>
      <c r="Z31" s="28"/>
    </row>
    <row r="32" spans="1:26" ht="15" customHeight="1">
      <c r="A32" s="32">
        <v>1</v>
      </c>
      <c r="B32" s="90" t="s">
        <v>72</v>
      </c>
      <c r="C32" s="34" t="s">
        <v>74</v>
      </c>
      <c r="D32" s="9" t="s">
        <v>75</v>
      </c>
      <c r="E32" s="91" t="s">
        <v>75</v>
      </c>
      <c r="F32" s="111" t="s">
        <v>76</v>
      </c>
      <c r="G32" s="95">
        <v>47.6</v>
      </c>
      <c r="H32" s="112">
        <v>7</v>
      </c>
      <c r="I32" s="112">
        <v>250</v>
      </c>
      <c r="J32" s="88" t="s">
        <v>29</v>
      </c>
      <c r="K32" s="41" t="s">
        <v>26</v>
      </c>
      <c r="L32" s="42" t="str">
        <f t="shared" si="0"/>
        <v>250ml</v>
      </c>
      <c r="M32" s="43">
        <f t="shared" si="1"/>
        <v>1750</v>
      </c>
      <c r="N32" s="44" t="str">
        <f t="shared" si="2"/>
        <v>1750ml</v>
      </c>
      <c r="O32" s="51">
        <f t="shared" si="3"/>
        <v>333.2</v>
      </c>
      <c r="P32" s="29">
        <f t="shared" si="6"/>
        <v>47.6</v>
      </c>
      <c r="Q32" s="74">
        <f t="shared" si="7"/>
        <v>0</v>
      </c>
      <c r="R32" s="28"/>
      <c r="S32" s="28"/>
      <c r="T32" s="28"/>
      <c r="U32" s="28"/>
      <c r="V32" s="28"/>
      <c r="W32" s="28"/>
      <c r="X32" s="28"/>
      <c r="Y32" s="28"/>
      <c r="Z32" s="28"/>
    </row>
    <row r="33" spans="1:26" ht="15" customHeight="1">
      <c r="A33" s="32">
        <v>1</v>
      </c>
      <c r="B33" s="113" t="s">
        <v>72</v>
      </c>
      <c r="C33" s="34" t="s">
        <v>47</v>
      </c>
      <c r="D33" s="58" t="s">
        <v>75</v>
      </c>
      <c r="E33" s="114" t="s">
        <v>75</v>
      </c>
      <c r="F33" s="59"/>
      <c r="G33" s="115">
        <v>46.58</v>
      </c>
      <c r="H33" s="85">
        <v>22</v>
      </c>
      <c r="I33" s="85">
        <v>250</v>
      </c>
      <c r="J33" s="88" t="s">
        <v>29</v>
      </c>
      <c r="K33" s="46"/>
      <c r="L33" s="42" t="str">
        <f t="shared" si="0"/>
        <v>250ml</v>
      </c>
      <c r="M33" s="43">
        <f t="shared" si="1"/>
        <v>5500</v>
      </c>
      <c r="N33" s="44" t="str">
        <f t="shared" si="2"/>
        <v>5500ml</v>
      </c>
      <c r="O33" s="51">
        <f t="shared" si="3"/>
        <v>1024.76</v>
      </c>
      <c r="P33" s="29">
        <f t="shared" si="6"/>
        <v>46.58</v>
      </c>
      <c r="Q33" s="74">
        <f t="shared" si="7"/>
        <v>0</v>
      </c>
      <c r="R33" s="28"/>
      <c r="S33" s="28"/>
      <c r="T33" s="28"/>
      <c r="U33" s="28"/>
      <c r="V33" s="28"/>
      <c r="W33" s="28"/>
      <c r="X33" s="28"/>
      <c r="Y33" s="28"/>
      <c r="Z33" s="28"/>
    </row>
    <row r="34" spans="1:26" ht="15" customHeight="1">
      <c r="A34" s="47">
        <v>1</v>
      </c>
      <c r="B34" s="48" t="s">
        <v>77</v>
      </c>
      <c r="C34" s="49" t="s">
        <v>61</v>
      </c>
      <c r="D34" s="91" t="s">
        <v>78</v>
      </c>
      <c r="E34" s="116" t="s">
        <v>78</v>
      </c>
      <c r="F34" s="111"/>
      <c r="G34" s="38">
        <v>59.6</v>
      </c>
      <c r="H34" s="39">
        <v>46</v>
      </c>
      <c r="I34" s="39">
        <v>250</v>
      </c>
      <c r="J34" s="88" t="s">
        <v>29</v>
      </c>
      <c r="K34" s="41"/>
      <c r="L34" s="42" t="str">
        <f t="shared" si="0"/>
        <v>250ml</v>
      </c>
      <c r="M34" s="43">
        <f t="shared" si="1"/>
        <v>11500</v>
      </c>
      <c r="N34" s="44" t="str">
        <f t="shared" si="2"/>
        <v>11500ml</v>
      </c>
      <c r="O34" s="51">
        <f t="shared" si="3"/>
        <v>2741.6</v>
      </c>
      <c r="P34" s="46"/>
      <c r="Q34" s="46"/>
      <c r="R34" s="46"/>
      <c r="S34" s="46"/>
      <c r="T34" s="46"/>
      <c r="U34" s="46"/>
      <c r="V34" s="46"/>
      <c r="W34" s="46"/>
      <c r="X34" s="46"/>
      <c r="Y34" s="46"/>
      <c r="Z34" s="46"/>
    </row>
    <row r="35" spans="1:26" ht="15" customHeight="1">
      <c r="A35" s="117">
        <v>1</v>
      </c>
      <c r="B35" s="48" t="s">
        <v>72</v>
      </c>
      <c r="C35" s="49" t="s">
        <v>31</v>
      </c>
      <c r="D35" s="90" t="s">
        <v>79</v>
      </c>
      <c r="E35" s="116" t="s">
        <v>79</v>
      </c>
      <c r="F35" s="111"/>
      <c r="G35" s="38">
        <v>69.8</v>
      </c>
      <c r="H35" s="39">
        <v>1</v>
      </c>
      <c r="I35" s="39">
        <v>250</v>
      </c>
      <c r="J35" s="88" t="s">
        <v>29</v>
      </c>
      <c r="K35" s="41" t="s">
        <v>26</v>
      </c>
      <c r="L35" s="42" t="str">
        <f t="shared" si="0"/>
        <v>250ml</v>
      </c>
      <c r="M35" s="43">
        <f t="shared" si="1"/>
        <v>250</v>
      </c>
      <c r="N35" s="44" t="str">
        <f t="shared" si="2"/>
        <v>250ml</v>
      </c>
      <c r="O35" s="51">
        <f t="shared" si="3"/>
        <v>69.8</v>
      </c>
      <c r="P35" s="46"/>
      <c r="Q35" s="46"/>
      <c r="R35" s="46"/>
      <c r="S35" s="46"/>
      <c r="T35" s="46"/>
      <c r="U35" s="46"/>
      <c r="V35" s="46"/>
      <c r="W35" s="46"/>
      <c r="X35" s="46"/>
      <c r="Y35" s="46"/>
      <c r="Z35" s="46"/>
    </row>
    <row r="36" spans="1:26" ht="15" customHeight="1">
      <c r="A36" s="118">
        <v>1</v>
      </c>
      <c r="B36" s="48" t="s">
        <v>72</v>
      </c>
      <c r="C36" s="49" t="s">
        <v>31</v>
      </c>
      <c r="D36" s="90" t="s">
        <v>79</v>
      </c>
      <c r="E36" s="50" t="s">
        <v>79</v>
      </c>
      <c r="F36" s="111"/>
      <c r="G36" s="38">
        <v>47.6</v>
      </c>
      <c r="H36" s="39">
        <v>6</v>
      </c>
      <c r="I36" s="39">
        <v>125</v>
      </c>
      <c r="J36" s="88" t="s">
        <v>29</v>
      </c>
      <c r="K36" s="41" t="s">
        <v>26</v>
      </c>
      <c r="L36" s="42" t="str">
        <f t="shared" si="0"/>
        <v>125ml</v>
      </c>
      <c r="M36" s="43">
        <f t="shared" si="1"/>
        <v>750</v>
      </c>
      <c r="N36" s="44" t="str">
        <f t="shared" si="2"/>
        <v>750ml</v>
      </c>
      <c r="O36" s="51">
        <f t="shared" si="3"/>
        <v>285.60000000000002</v>
      </c>
      <c r="P36" s="46"/>
      <c r="Q36" s="46"/>
      <c r="R36" s="46"/>
      <c r="S36" s="46"/>
      <c r="T36" s="46"/>
      <c r="U36" s="46"/>
      <c r="V36" s="46"/>
      <c r="W36" s="46"/>
      <c r="X36" s="46"/>
      <c r="Y36" s="46"/>
      <c r="Z36" s="46"/>
    </row>
    <row r="37" spans="1:26" ht="15" customHeight="1">
      <c r="A37" s="47">
        <v>1</v>
      </c>
      <c r="B37" s="68" t="s">
        <v>72</v>
      </c>
      <c r="C37" s="34" t="s">
        <v>35</v>
      </c>
      <c r="D37" s="90" t="s">
        <v>79</v>
      </c>
      <c r="E37" s="116" t="s">
        <v>80</v>
      </c>
      <c r="F37" s="111"/>
      <c r="G37" s="70">
        <v>69.8</v>
      </c>
      <c r="H37" s="39">
        <v>36</v>
      </c>
      <c r="I37" s="39">
        <v>250</v>
      </c>
      <c r="J37" s="88" t="s">
        <v>29</v>
      </c>
      <c r="K37" s="41" t="s">
        <v>26</v>
      </c>
      <c r="L37" s="42" t="str">
        <f t="shared" si="0"/>
        <v>250ml</v>
      </c>
      <c r="M37" s="43">
        <f t="shared" si="1"/>
        <v>9000</v>
      </c>
      <c r="N37" s="44" t="str">
        <f t="shared" si="2"/>
        <v>9000ml</v>
      </c>
      <c r="O37" s="51">
        <f t="shared" si="3"/>
        <v>2512.7999999999997</v>
      </c>
      <c r="P37" s="46"/>
      <c r="Q37" s="46"/>
      <c r="R37" s="46"/>
      <c r="S37" s="46"/>
      <c r="T37" s="46"/>
      <c r="U37" s="46"/>
      <c r="V37" s="46"/>
      <c r="W37" s="46"/>
      <c r="X37" s="46"/>
      <c r="Y37" s="46"/>
      <c r="Z37" s="46"/>
    </row>
    <row r="38" spans="1:26" ht="15" customHeight="1">
      <c r="A38" s="47">
        <v>1</v>
      </c>
      <c r="B38" s="48" t="s">
        <v>72</v>
      </c>
      <c r="C38" s="34" t="s">
        <v>43</v>
      </c>
      <c r="D38" s="119" t="s">
        <v>79</v>
      </c>
      <c r="E38" s="116" t="s">
        <v>81</v>
      </c>
      <c r="F38" s="111"/>
      <c r="G38" s="38">
        <v>61.88</v>
      </c>
      <c r="H38" s="39">
        <v>2</v>
      </c>
      <c r="I38" s="120">
        <v>250</v>
      </c>
      <c r="J38" s="121" t="s">
        <v>29</v>
      </c>
      <c r="K38" s="41" t="s">
        <v>26</v>
      </c>
      <c r="L38" s="42" t="str">
        <f t="shared" si="0"/>
        <v>250ml</v>
      </c>
      <c r="M38" s="43">
        <f t="shared" si="1"/>
        <v>500</v>
      </c>
      <c r="N38" s="44" t="str">
        <f t="shared" si="2"/>
        <v>500ml</v>
      </c>
      <c r="O38" s="51">
        <f t="shared" si="3"/>
        <v>123.76</v>
      </c>
      <c r="P38" s="46"/>
      <c r="Q38" s="46"/>
      <c r="R38" s="46"/>
      <c r="S38" s="46"/>
      <c r="T38" s="46"/>
      <c r="U38" s="46"/>
      <c r="V38" s="46"/>
      <c r="W38" s="46"/>
      <c r="X38" s="46"/>
      <c r="Y38" s="46"/>
      <c r="Z38" s="46"/>
    </row>
    <row r="39" spans="1:26" ht="15" customHeight="1">
      <c r="A39" s="47">
        <v>1</v>
      </c>
      <c r="B39" s="68" t="s">
        <v>72</v>
      </c>
      <c r="C39" s="53" t="s">
        <v>39</v>
      </c>
      <c r="D39" s="90" t="s">
        <v>79</v>
      </c>
      <c r="E39" s="68" t="s">
        <v>81</v>
      </c>
      <c r="F39" s="111"/>
      <c r="G39" s="102">
        <v>68.900000000000006</v>
      </c>
      <c r="H39" s="103">
        <v>49</v>
      </c>
      <c r="I39" s="103">
        <v>250</v>
      </c>
      <c r="J39" s="56" t="s">
        <v>29</v>
      </c>
      <c r="K39" s="41" t="s">
        <v>26</v>
      </c>
      <c r="L39" s="42" t="str">
        <f t="shared" si="0"/>
        <v>250ml</v>
      </c>
      <c r="M39" s="43">
        <f t="shared" si="1"/>
        <v>12250</v>
      </c>
      <c r="N39" s="44" t="str">
        <f t="shared" si="2"/>
        <v>12250ml</v>
      </c>
      <c r="O39" s="51">
        <f t="shared" si="3"/>
        <v>3376.1000000000004</v>
      </c>
      <c r="P39" s="46"/>
      <c r="Q39" s="46"/>
      <c r="R39" s="46"/>
      <c r="S39" s="46"/>
      <c r="T39" s="46"/>
      <c r="U39" s="46"/>
      <c r="V39" s="46"/>
      <c r="W39" s="46"/>
      <c r="X39" s="46"/>
      <c r="Y39" s="46"/>
      <c r="Z39" s="46"/>
    </row>
    <row r="40" spans="1:26" ht="15" customHeight="1">
      <c r="A40" s="32">
        <v>1</v>
      </c>
      <c r="B40" s="122" t="s">
        <v>72</v>
      </c>
      <c r="C40" s="34" t="s">
        <v>82</v>
      </c>
      <c r="D40" s="90" t="s">
        <v>79</v>
      </c>
      <c r="E40" s="122" t="s">
        <v>81</v>
      </c>
      <c r="F40" s="111" t="s">
        <v>76</v>
      </c>
      <c r="G40" s="123">
        <v>63.5</v>
      </c>
      <c r="H40" s="124">
        <v>3</v>
      </c>
      <c r="I40" s="124">
        <v>250</v>
      </c>
      <c r="J40" s="125" t="s">
        <v>29</v>
      </c>
      <c r="K40" s="41" t="s">
        <v>26</v>
      </c>
      <c r="L40" s="42" t="str">
        <f t="shared" si="0"/>
        <v>250ml</v>
      </c>
      <c r="M40" s="43">
        <f t="shared" si="1"/>
        <v>750</v>
      </c>
      <c r="N40" s="44" t="str">
        <f t="shared" si="2"/>
        <v>750ml</v>
      </c>
      <c r="O40" s="51">
        <f t="shared" si="3"/>
        <v>190.5</v>
      </c>
      <c r="P40" s="46"/>
      <c r="Q40" s="46"/>
      <c r="R40" s="46"/>
      <c r="S40" s="46"/>
      <c r="T40" s="46"/>
      <c r="U40" s="46"/>
      <c r="V40" s="46"/>
      <c r="W40" s="46"/>
      <c r="X40" s="46"/>
      <c r="Y40" s="46"/>
      <c r="Z40" s="46"/>
    </row>
    <row r="41" spans="1:26" ht="15" customHeight="1">
      <c r="A41" s="32">
        <v>1</v>
      </c>
      <c r="B41" s="48" t="s">
        <v>72</v>
      </c>
      <c r="C41" s="34" t="s">
        <v>6</v>
      </c>
      <c r="D41" s="90" t="s">
        <v>79</v>
      </c>
      <c r="E41" s="116" t="s">
        <v>81</v>
      </c>
      <c r="F41" s="111"/>
      <c r="G41" s="126">
        <v>69.8</v>
      </c>
      <c r="H41" s="81">
        <v>7</v>
      </c>
      <c r="I41" s="120">
        <v>250</v>
      </c>
      <c r="J41" s="60" t="s">
        <v>29</v>
      </c>
      <c r="K41" s="127" t="s">
        <v>26</v>
      </c>
      <c r="L41" s="42" t="str">
        <f t="shared" si="0"/>
        <v>250ml</v>
      </c>
      <c r="M41" s="43">
        <f t="shared" si="1"/>
        <v>1750</v>
      </c>
      <c r="N41" s="44" t="str">
        <f t="shared" si="2"/>
        <v>1750ml</v>
      </c>
      <c r="O41" s="51">
        <f t="shared" si="3"/>
        <v>488.59999999999997</v>
      </c>
      <c r="P41" s="46"/>
      <c r="Q41" s="46"/>
      <c r="R41" s="46"/>
      <c r="S41" s="46"/>
      <c r="T41" s="46"/>
      <c r="U41" s="46"/>
      <c r="V41" s="46"/>
      <c r="W41" s="46"/>
      <c r="X41" s="46"/>
      <c r="Y41" s="46"/>
      <c r="Z41" s="46"/>
    </row>
    <row r="42" spans="1:26" ht="15" customHeight="1">
      <c r="A42" s="47">
        <v>377</v>
      </c>
      <c r="B42" s="33" t="s">
        <v>83</v>
      </c>
      <c r="C42" s="34" t="s">
        <v>43</v>
      </c>
      <c r="D42" s="35" t="s">
        <v>84</v>
      </c>
      <c r="E42" s="50" t="s">
        <v>85</v>
      </c>
      <c r="F42" s="37"/>
      <c r="G42" s="108">
        <v>420.6</v>
      </c>
      <c r="H42" s="81">
        <v>1</v>
      </c>
      <c r="I42" s="81">
        <v>1</v>
      </c>
      <c r="J42" s="40" t="s">
        <v>86</v>
      </c>
      <c r="K42" s="41" t="s">
        <v>26</v>
      </c>
      <c r="L42" s="42" t="str">
        <f t="shared" si="0"/>
        <v>1gallons</v>
      </c>
      <c r="M42" s="43">
        <f t="shared" si="1"/>
        <v>1</v>
      </c>
      <c r="N42" s="44" t="str">
        <f t="shared" si="2"/>
        <v>1gallons</v>
      </c>
      <c r="O42" s="51">
        <f t="shared" si="3"/>
        <v>420.6</v>
      </c>
      <c r="P42" s="29">
        <f t="shared" ref="P42:P45" si="8">O42/H42</f>
        <v>420.6</v>
      </c>
      <c r="Q42" s="74">
        <f t="shared" ref="Q42:Q45" si="9">G42-P42</f>
        <v>0</v>
      </c>
      <c r="R42" s="28"/>
      <c r="S42" s="28"/>
      <c r="T42" s="28"/>
      <c r="U42" s="28"/>
      <c r="V42" s="28"/>
      <c r="W42" s="28"/>
      <c r="X42" s="28"/>
      <c r="Y42" s="28"/>
      <c r="Z42" s="28"/>
    </row>
    <row r="43" spans="1:26" ht="15" customHeight="1">
      <c r="A43" s="32">
        <v>377</v>
      </c>
      <c r="B43" s="128" t="s">
        <v>83</v>
      </c>
      <c r="C43" s="34" t="s">
        <v>82</v>
      </c>
      <c r="D43" s="35" t="s">
        <v>84</v>
      </c>
      <c r="E43" s="128" t="s">
        <v>85</v>
      </c>
      <c r="F43" s="111" t="s">
        <v>76</v>
      </c>
      <c r="G43" s="123">
        <v>420.6</v>
      </c>
      <c r="H43" s="124">
        <v>1</v>
      </c>
      <c r="I43" s="129">
        <v>3500</v>
      </c>
      <c r="J43" s="130" t="s">
        <v>29</v>
      </c>
      <c r="K43" s="41" t="s">
        <v>26</v>
      </c>
      <c r="L43" s="42" t="str">
        <f t="shared" si="0"/>
        <v>3500ml</v>
      </c>
      <c r="M43" s="43">
        <f t="shared" si="1"/>
        <v>3500</v>
      </c>
      <c r="N43" s="44" t="str">
        <f t="shared" si="2"/>
        <v>3500ml</v>
      </c>
      <c r="O43" s="51">
        <f t="shared" si="3"/>
        <v>420.6</v>
      </c>
      <c r="P43" s="29">
        <f t="shared" si="8"/>
        <v>420.6</v>
      </c>
      <c r="Q43" s="74">
        <f t="shared" si="9"/>
        <v>0</v>
      </c>
      <c r="R43" s="28"/>
      <c r="S43" s="28"/>
      <c r="T43" s="28"/>
      <c r="U43" s="28"/>
      <c r="V43" s="28"/>
      <c r="W43" s="28"/>
      <c r="X43" s="28"/>
      <c r="Y43" s="28"/>
      <c r="Z43" s="28"/>
    </row>
    <row r="44" spans="1:26" ht="15" customHeight="1">
      <c r="A44" s="32">
        <v>377</v>
      </c>
      <c r="B44" s="36" t="s">
        <v>83</v>
      </c>
      <c r="C44" s="34" t="s">
        <v>27</v>
      </c>
      <c r="D44" s="35" t="s">
        <v>84</v>
      </c>
      <c r="E44" s="36" t="s">
        <v>85</v>
      </c>
      <c r="F44" s="111"/>
      <c r="G44" s="108">
        <v>420.6</v>
      </c>
      <c r="H44" s="81">
        <v>2</v>
      </c>
      <c r="I44" s="81">
        <v>3500</v>
      </c>
      <c r="J44" s="40" t="s">
        <v>29</v>
      </c>
      <c r="K44" s="41" t="s">
        <v>26</v>
      </c>
      <c r="L44" s="42" t="str">
        <f t="shared" si="0"/>
        <v>3500ml</v>
      </c>
      <c r="M44" s="43">
        <f t="shared" si="1"/>
        <v>7000</v>
      </c>
      <c r="N44" s="44" t="str">
        <f t="shared" si="2"/>
        <v>7000ml</v>
      </c>
      <c r="O44" s="45">
        <f t="shared" si="3"/>
        <v>841.2</v>
      </c>
      <c r="P44" s="29">
        <f t="shared" si="8"/>
        <v>420.6</v>
      </c>
      <c r="Q44" s="74">
        <f t="shared" si="9"/>
        <v>0</v>
      </c>
      <c r="R44" s="28"/>
      <c r="S44" s="28"/>
      <c r="T44" s="28"/>
      <c r="U44" s="28"/>
      <c r="V44" s="28"/>
      <c r="W44" s="28"/>
      <c r="X44" s="28"/>
      <c r="Y44" s="28"/>
      <c r="Z44" s="28"/>
    </row>
    <row r="45" spans="1:26" ht="15" customHeight="1">
      <c r="A45" s="32">
        <v>377</v>
      </c>
      <c r="B45" s="57" t="s">
        <v>83</v>
      </c>
      <c r="C45" s="34" t="s">
        <v>47</v>
      </c>
      <c r="D45" s="35" t="s">
        <v>84</v>
      </c>
      <c r="E45" s="116" t="s">
        <v>85</v>
      </c>
      <c r="F45" s="59"/>
      <c r="G45" s="108">
        <v>412.28</v>
      </c>
      <c r="H45" s="81">
        <v>8</v>
      </c>
      <c r="I45" s="81">
        <v>1</v>
      </c>
      <c r="J45" s="40" t="s">
        <v>86</v>
      </c>
      <c r="K45" s="46"/>
      <c r="L45" s="42" t="str">
        <f t="shared" si="0"/>
        <v>1gallons</v>
      </c>
      <c r="M45" s="43">
        <f t="shared" si="1"/>
        <v>8</v>
      </c>
      <c r="N45" s="44" t="str">
        <f t="shared" si="2"/>
        <v>8gallons</v>
      </c>
      <c r="O45" s="51">
        <f t="shared" si="3"/>
        <v>3298.24</v>
      </c>
      <c r="P45" s="29">
        <f t="shared" si="8"/>
        <v>412.28</v>
      </c>
      <c r="Q45" s="74">
        <f t="shared" si="9"/>
        <v>0</v>
      </c>
      <c r="R45" s="28"/>
      <c r="S45" s="28"/>
      <c r="T45" s="28"/>
      <c r="U45" s="28"/>
      <c r="V45" s="28"/>
      <c r="W45" s="28"/>
      <c r="X45" s="28"/>
      <c r="Y45" s="28"/>
      <c r="Z45" s="28"/>
    </row>
    <row r="46" spans="1:26" ht="15" customHeight="1">
      <c r="A46" s="32">
        <v>377</v>
      </c>
      <c r="B46" s="79" t="s">
        <v>83</v>
      </c>
      <c r="C46" s="94" t="s">
        <v>68</v>
      </c>
      <c r="D46" s="59"/>
      <c r="E46" s="116"/>
      <c r="F46" s="59"/>
      <c r="G46" s="95">
        <v>420.6</v>
      </c>
      <c r="H46" s="97">
        <v>3</v>
      </c>
      <c r="I46" s="97">
        <v>1</v>
      </c>
      <c r="J46" s="131" t="s">
        <v>86</v>
      </c>
      <c r="K46" s="46"/>
      <c r="L46" s="42" t="str">
        <f t="shared" si="0"/>
        <v>1gallons</v>
      </c>
      <c r="M46" s="43">
        <f t="shared" si="1"/>
        <v>3</v>
      </c>
      <c r="N46" s="44" t="str">
        <f t="shared" si="2"/>
        <v>3gallons</v>
      </c>
      <c r="O46" s="51">
        <f t="shared" si="3"/>
        <v>1261.8000000000002</v>
      </c>
      <c r="P46" s="46"/>
      <c r="Q46" s="46"/>
      <c r="R46" s="46"/>
      <c r="S46" s="46"/>
      <c r="T46" s="46"/>
      <c r="U46" s="46"/>
      <c r="V46" s="46"/>
      <c r="W46" s="46"/>
      <c r="X46" s="46"/>
      <c r="Y46" s="46"/>
      <c r="Z46" s="46"/>
    </row>
    <row r="47" spans="1:26" ht="15" customHeight="1">
      <c r="A47" s="32">
        <v>2</v>
      </c>
      <c r="B47" s="48" t="s">
        <v>87</v>
      </c>
      <c r="C47" s="34" t="s">
        <v>27</v>
      </c>
      <c r="D47" s="35" t="s">
        <v>88</v>
      </c>
      <c r="E47" s="132" t="s">
        <v>89</v>
      </c>
      <c r="F47" s="37"/>
      <c r="G47" s="108">
        <v>890</v>
      </c>
      <c r="H47" s="81">
        <f>O47/G47</f>
        <v>0.68</v>
      </c>
      <c r="I47" s="81"/>
      <c r="J47" s="40"/>
      <c r="K47" s="41" t="s">
        <v>26</v>
      </c>
      <c r="L47" s="42" t="str">
        <f t="shared" si="0"/>
        <v/>
      </c>
      <c r="M47" s="43">
        <f t="shared" si="1"/>
        <v>0</v>
      </c>
      <c r="N47" s="44" t="str">
        <f t="shared" si="2"/>
        <v>0</v>
      </c>
      <c r="O47" s="133">
        <v>605.20000000000005</v>
      </c>
      <c r="P47" s="29">
        <f t="shared" ref="P47:P48" si="10">O47/H47</f>
        <v>890</v>
      </c>
      <c r="Q47" s="29">
        <f t="shared" ref="Q47:Q48" si="11">G47-P47</f>
        <v>0</v>
      </c>
      <c r="R47" s="28"/>
      <c r="S47" s="28"/>
      <c r="T47" s="28"/>
      <c r="U47" s="28"/>
      <c r="V47" s="28"/>
      <c r="W47" s="28"/>
      <c r="X47" s="28"/>
      <c r="Y47" s="28"/>
      <c r="Z47" s="28"/>
    </row>
    <row r="48" spans="1:26" ht="15" customHeight="1">
      <c r="A48" s="47">
        <v>2</v>
      </c>
      <c r="B48" s="52" t="s">
        <v>90</v>
      </c>
      <c r="C48" s="53" t="s">
        <v>39</v>
      </c>
      <c r="D48" s="52" t="s">
        <v>91</v>
      </c>
      <c r="E48" s="101" t="s">
        <v>92</v>
      </c>
      <c r="F48" s="111"/>
      <c r="G48" s="102">
        <v>65</v>
      </c>
      <c r="H48" s="103">
        <v>15</v>
      </c>
      <c r="I48" s="103">
        <v>1000</v>
      </c>
      <c r="J48" s="56" t="s">
        <v>59</v>
      </c>
      <c r="K48" s="41" t="s">
        <v>26</v>
      </c>
      <c r="L48" s="42" t="str">
        <f t="shared" si="0"/>
        <v>1000grams</v>
      </c>
      <c r="M48" s="43">
        <f t="shared" si="1"/>
        <v>15000</v>
      </c>
      <c r="N48" s="44" t="str">
        <f t="shared" si="2"/>
        <v>15000grams</v>
      </c>
      <c r="O48" s="51">
        <f t="shared" ref="O48:O67" si="12">G48*H48</f>
        <v>975</v>
      </c>
      <c r="P48" s="29">
        <f t="shared" si="10"/>
        <v>65</v>
      </c>
      <c r="Q48" s="74">
        <f t="shared" si="11"/>
        <v>0</v>
      </c>
      <c r="R48" s="28"/>
      <c r="S48" s="28"/>
      <c r="T48" s="28"/>
      <c r="U48" s="28"/>
      <c r="V48" s="28"/>
      <c r="W48" s="28"/>
      <c r="X48" s="28"/>
      <c r="Y48" s="28"/>
      <c r="Z48" s="28"/>
    </row>
    <row r="49" spans="1:26" ht="15" customHeight="1">
      <c r="A49" s="32">
        <v>2</v>
      </c>
      <c r="B49" s="134" t="s">
        <v>90</v>
      </c>
      <c r="C49" s="34" t="s">
        <v>47</v>
      </c>
      <c r="D49" s="59" t="s">
        <v>93</v>
      </c>
      <c r="E49" s="135" t="s">
        <v>93</v>
      </c>
      <c r="F49" s="59"/>
      <c r="G49" s="95">
        <v>45.54</v>
      </c>
      <c r="H49" s="112">
        <v>2</v>
      </c>
      <c r="I49" s="112">
        <v>400</v>
      </c>
      <c r="J49" s="88" t="s">
        <v>59</v>
      </c>
      <c r="K49" s="46"/>
      <c r="L49" s="42" t="str">
        <f t="shared" si="0"/>
        <v>400grams</v>
      </c>
      <c r="M49" s="43">
        <f t="shared" si="1"/>
        <v>800</v>
      </c>
      <c r="N49" s="44" t="str">
        <f t="shared" si="2"/>
        <v>800grams</v>
      </c>
      <c r="O49" s="51">
        <f t="shared" si="12"/>
        <v>91.08</v>
      </c>
      <c r="P49" s="46"/>
      <c r="Q49" s="46"/>
      <c r="R49" s="46"/>
      <c r="S49" s="46"/>
      <c r="T49" s="46"/>
      <c r="U49" s="46"/>
      <c r="V49" s="46"/>
      <c r="W49" s="46"/>
      <c r="X49" s="46"/>
      <c r="Y49" s="46"/>
      <c r="Z49" s="46"/>
    </row>
    <row r="50" spans="1:26" ht="15" customHeight="1">
      <c r="A50" s="32">
        <v>2</v>
      </c>
      <c r="B50" s="79" t="s">
        <v>90</v>
      </c>
      <c r="C50" s="94" t="s">
        <v>68</v>
      </c>
      <c r="D50" s="59" t="s">
        <v>93</v>
      </c>
      <c r="E50" s="116" t="s">
        <v>94</v>
      </c>
      <c r="F50" s="59"/>
      <c r="G50" s="95">
        <v>0.17399999999999999</v>
      </c>
      <c r="H50" s="96">
        <v>4500</v>
      </c>
      <c r="I50" s="97">
        <v>500</v>
      </c>
      <c r="J50" s="110" t="s">
        <v>59</v>
      </c>
      <c r="K50" s="46"/>
      <c r="L50" s="42" t="str">
        <f t="shared" si="0"/>
        <v>500grams</v>
      </c>
      <c r="M50" s="43">
        <f t="shared" si="1"/>
        <v>2250000</v>
      </c>
      <c r="N50" s="44" t="str">
        <f t="shared" si="2"/>
        <v>2250000grams</v>
      </c>
      <c r="O50" s="51">
        <f t="shared" si="12"/>
        <v>783</v>
      </c>
      <c r="P50" s="46"/>
      <c r="Q50" s="46"/>
      <c r="R50" s="46"/>
      <c r="S50" s="46"/>
      <c r="T50" s="46"/>
      <c r="U50" s="46"/>
      <c r="V50" s="46"/>
      <c r="W50" s="46"/>
      <c r="X50" s="46"/>
      <c r="Y50" s="46"/>
      <c r="Z50" s="46"/>
    </row>
    <row r="51" spans="1:26" ht="15" customHeight="1">
      <c r="A51" s="47">
        <v>2</v>
      </c>
      <c r="B51" s="33" t="s">
        <v>90</v>
      </c>
      <c r="C51" s="34" t="s">
        <v>43</v>
      </c>
      <c r="D51" s="59" t="s">
        <v>93</v>
      </c>
      <c r="E51" s="50" t="s">
        <v>95</v>
      </c>
      <c r="F51" s="111"/>
      <c r="G51" s="108">
        <f>1020.75/24</f>
        <v>42.53125</v>
      </c>
      <c r="H51" s="81">
        <v>21</v>
      </c>
      <c r="I51" s="81">
        <v>400</v>
      </c>
      <c r="J51" s="88" t="s">
        <v>59</v>
      </c>
      <c r="K51" s="41" t="s">
        <v>26</v>
      </c>
      <c r="L51" s="42" t="str">
        <f t="shared" si="0"/>
        <v>400grams</v>
      </c>
      <c r="M51" s="43">
        <f t="shared" si="1"/>
        <v>8400</v>
      </c>
      <c r="N51" s="44" t="str">
        <f t="shared" si="2"/>
        <v>8400grams</v>
      </c>
      <c r="O51" s="51">
        <f t="shared" si="12"/>
        <v>893.15625</v>
      </c>
      <c r="P51" s="46"/>
      <c r="Q51" s="46"/>
      <c r="R51" s="46"/>
      <c r="S51" s="46"/>
      <c r="T51" s="46"/>
      <c r="U51" s="46"/>
      <c r="V51" s="46"/>
      <c r="W51" s="46"/>
      <c r="X51" s="46"/>
      <c r="Y51" s="46"/>
      <c r="Z51" s="46"/>
    </row>
    <row r="52" spans="1:26" ht="15" customHeight="1">
      <c r="A52" s="32">
        <v>2</v>
      </c>
      <c r="B52" s="128" t="s">
        <v>90</v>
      </c>
      <c r="C52" s="34" t="s">
        <v>82</v>
      </c>
      <c r="D52" s="59" t="s">
        <v>93</v>
      </c>
      <c r="E52" s="128" t="s">
        <v>96</v>
      </c>
      <c r="F52" s="111" t="s">
        <v>76</v>
      </c>
      <c r="G52" s="136">
        <v>66.5</v>
      </c>
      <c r="H52" s="124">
        <v>2</v>
      </c>
      <c r="I52" s="124">
        <v>500</v>
      </c>
      <c r="J52" s="137" t="s">
        <v>59</v>
      </c>
      <c r="K52" s="41" t="s">
        <v>26</v>
      </c>
      <c r="L52" s="42" t="str">
        <f t="shared" si="0"/>
        <v>500grams</v>
      </c>
      <c r="M52" s="43">
        <f t="shared" si="1"/>
        <v>1000</v>
      </c>
      <c r="N52" s="44" t="str">
        <f t="shared" si="2"/>
        <v>1000grams</v>
      </c>
      <c r="O52" s="51">
        <f t="shared" si="12"/>
        <v>133</v>
      </c>
      <c r="P52" s="46"/>
      <c r="Q52" s="46"/>
      <c r="R52" s="46"/>
      <c r="S52" s="46"/>
      <c r="T52" s="46"/>
      <c r="U52" s="46"/>
      <c r="V52" s="46"/>
      <c r="W52" s="46"/>
      <c r="X52" s="46"/>
      <c r="Y52" s="46"/>
      <c r="Z52" s="46"/>
    </row>
    <row r="53" spans="1:26" ht="15" customHeight="1">
      <c r="A53" s="138">
        <v>2</v>
      </c>
      <c r="B53" s="48" t="s">
        <v>90</v>
      </c>
      <c r="C53" s="49" t="s">
        <v>31</v>
      </c>
      <c r="D53" s="139" t="s">
        <v>79</v>
      </c>
      <c r="E53" s="116" t="s">
        <v>79</v>
      </c>
      <c r="F53" s="111"/>
      <c r="G53" s="95">
        <v>43.4</v>
      </c>
      <c r="H53" s="112">
        <v>6</v>
      </c>
      <c r="I53" s="112"/>
      <c r="J53" s="88" t="s">
        <v>33</v>
      </c>
      <c r="K53" s="41" t="s">
        <v>26</v>
      </c>
      <c r="L53" s="42" t="str">
        <f t="shared" si="0"/>
        <v>kg</v>
      </c>
      <c r="M53" s="43">
        <f t="shared" si="1"/>
        <v>0</v>
      </c>
      <c r="N53" s="44" t="str">
        <f t="shared" si="2"/>
        <v>0kg</v>
      </c>
      <c r="O53" s="51">
        <f t="shared" si="12"/>
        <v>260.39999999999998</v>
      </c>
      <c r="P53" s="46"/>
      <c r="Q53" s="46"/>
      <c r="R53" s="46"/>
      <c r="S53" s="46"/>
      <c r="T53" s="46"/>
      <c r="U53" s="46"/>
      <c r="V53" s="46"/>
      <c r="W53" s="46"/>
      <c r="X53" s="46"/>
      <c r="Y53" s="46"/>
      <c r="Z53" s="46"/>
    </row>
    <row r="54" spans="1:26" ht="15" customHeight="1">
      <c r="A54" s="32">
        <v>2</v>
      </c>
      <c r="B54" s="79" t="s">
        <v>90</v>
      </c>
      <c r="C54" s="94" t="s">
        <v>68</v>
      </c>
      <c r="D54" s="80"/>
      <c r="E54" s="116" t="s">
        <v>97</v>
      </c>
      <c r="F54" s="59"/>
      <c r="G54" s="95">
        <v>4.8000000000000001E-2</v>
      </c>
      <c r="H54" s="97">
        <v>750</v>
      </c>
      <c r="I54" s="97">
        <v>1000</v>
      </c>
      <c r="J54" s="110" t="s">
        <v>59</v>
      </c>
      <c r="K54" s="46"/>
      <c r="L54" s="42" t="str">
        <f t="shared" si="0"/>
        <v>1000grams</v>
      </c>
      <c r="M54" s="43">
        <f t="shared" si="1"/>
        <v>750000</v>
      </c>
      <c r="N54" s="44" t="str">
        <f t="shared" si="2"/>
        <v>750000grams</v>
      </c>
      <c r="O54" s="51">
        <f t="shared" si="12"/>
        <v>36</v>
      </c>
      <c r="P54" s="46"/>
      <c r="Q54" s="46"/>
      <c r="R54" s="46"/>
      <c r="S54" s="46"/>
      <c r="T54" s="46"/>
      <c r="U54" s="46"/>
      <c r="V54" s="46"/>
      <c r="W54" s="46"/>
      <c r="X54" s="46"/>
      <c r="Y54" s="46"/>
      <c r="Z54" s="46"/>
    </row>
    <row r="55" spans="1:26" ht="15" customHeight="1">
      <c r="A55" s="47">
        <v>2</v>
      </c>
      <c r="B55" s="52" t="s">
        <v>90</v>
      </c>
      <c r="C55" s="34" t="s">
        <v>35</v>
      </c>
      <c r="D55" s="139" t="s">
        <v>98</v>
      </c>
      <c r="E55" s="116" t="s">
        <v>99</v>
      </c>
      <c r="F55" s="111"/>
      <c r="G55" s="108">
        <v>52</v>
      </c>
      <c r="H55" s="81">
        <v>9</v>
      </c>
      <c r="I55" s="81">
        <v>1000</v>
      </c>
      <c r="J55" s="88" t="s">
        <v>33</v>
      </c>
      <c r="K55" s="41" t="s">
        <v>26</v>
      </c>
      <c r="L55" s="42" t="str">
        <f t="shared" si="0"/>
        <v>1000kg</v>
      </c>
      <c r="M55" s="43">
        <f t="shared" si="1"/>
        <v>9000</v>
      </c>
      <c r="N55" s="44" t="str">
        <f t="shared" si="2"/>
        <v>9000kg</v>
      </c>
      <c r="O55" s="51">
        <f t="shared" si="12"/>
        <v>468</v>
      </c>
      <c r="P55" s="46"/>
      <c r="Q55" s="46"/>
      <c r="R55" s="46"/>
      <c r="S55" s="46"/>
      <c r="T55" s="46"/>
      <c r="U55" s="46"/>
      <c r="V55" s="46"/>
      <c r="W55" s="46"/>
      <c r="X55" s="46"/>
      <c r="Y55" s="46"/>
      <c r="Z55" s="46"/>
    </row>
    <row r="56" spans="1:26" ht="15" customHeight="1">
      <c r="A56" s="32">
        <v>2</v>
      </c>
      <c r="B56" s="140" t="s">
        <v>90</v>
      </c>
      <c r="C56" s="34" t="s">
        <v>82</v>
      </c>
      <c r="D56" s="139" t="s">
        <v>100</v>
      </c>
      <c r="E56" s="140" t="s">
        <v>101</v>
      </c>
      <c r="F56" s="111" t="s">
        <v>76</v>
      </c>
      <c r="G56" s="141">
        <v>48</v>
      </c>
      <c r="H56" s="142">
        <v>27</v>
      </c>
      <c r="I56" s="142">
        <v>1000</v>
      </c>
      <c r="J56" s="143" t="s">
        <v>59</v>
      </c>
      <c r="K56" s="41" t="s">
        <v>26</v>
      </c>
      <c r="L56" s="42" t="str">
        <f t="shared" si="0"/>
        <v>1000grams</v>
      </c>
      <c r="M56" s="43">
        <f t="shared" si="1"/>
        <v>27000</v>
      </c>
      <c r="N56" s="44" t="str">
        <f t="shared" si="2"/>
        <v>27000grams</v>
      </c>
      <c r="O56" s="51">
        <f t="shared" si="12"/>
        <v>1296</v>
      </c>
      <c r="P56" s="46"/>
      <c r="Q56" s="46"/>
      <c r="R56" s="46"/>
      <c r="S56" s="46"/>
      <c r="T56" s="46"/>
      <c r="U56" s="46"/>
      <c r="V56" s="46"/>
      <c r="W56" s="46"/>
      <c r="X56" s="46"/>
      <c r="Y56" s="46"/>
      <c r="Z56" s="46"/>
    </row>
    <row r="57" spans="1:26" ht="15" customHeight="1">
      <c r="A57" s="32">
        <v>2</v>
      </c>
      <c r="B57" s="79" t="s">
        <v>90</v>
      </c>
      <c r="C57" s="34" t="s">
        <v>47</v>
      </c>
      <c r="D57" s="80" t="s">
        <v>102</v>
      </c>
      <c r="E57" s="116" t="s">
        <v>102</v>
      </c>
      <c r="F57" s="59"/>
      <c r="G57" s="95">
        <v>59.6</v>
      </c>
      <c r="H57" s="112">
        <v>22</v>
      </c>
      <c r="I57" s="112">
        <v>1000</v>
      </c>
      <c r="J57" s="88" t="s">
        <v>59</v>
      </c>
      <c r="K57" s="46"/>
      <c r="L57" s="42" t="str">
        <f t="shared" si="0"/>
        <v>1000grams</v>
      </c>
      <c r="M57" s="43">
        <f t="shared" si="1"/>
        <v>22000</v>
      </c>
      <c r="N57" s="44" t="str">
        <f t="shared" si="2"/>
        <v>22000grams</v>
      </c>
      <c r="O57" s="51">
        <f t="shared" si="12"/>
        <v>1311.2</v>
      </c>
      <c r="P57" s="46"/>
      <c r="Q57" s="46"/>
      <c r="R57" s="46"/>
      <c r="S57" s="46"/>
      <c r="T57" s="46"/>
      <c r="U57" s="46"/>
      <c r="V57" s="46"/>
      <c r="W57" s="46"/>
      <c r="X57" s="46"/>
      <c r="Y57" s="46"/>
      <c r="Z57" s="46"/>
    </row>
    <row r="58" spans="1:26" ht="15" customHeight="1">
      <c r="A58" s="47">
        <v>2</v>
      </c>
      <c r="B58" s="33" t="s">
        <v>103</v>
      </c>
      <c r="C58" s="49" t="s">
        <v>61</v>
      </c>
      <c r="D58" s="80" t="s">
        <v>102</v>
      </c>
      <c r="E58" s="50" t="s">
        <v>104</v>
      </c>
      <c r="F58" s="111"/>
      <c r="G58" s="108">
        <v>80</v>
      </c>
      <c r="H58" s="81">
        <v>5</v>
      </c>
      <c r="I58" s="81">
        <v>1000</v>
      </c>
      <c r="J58" s="88" t="s">
        <v>59</v>
      </c>
      <c r="K58" s="41"/>
      <c r="L58" s="42" t="str">
        <f t="shared" si="0"/>
        <v>1000grams</v>
      </c>
      <c r="M58" s="43">
        <f t="shared" si="1"/>
        <v>5000</v>
      </c>
      <c r="N58" s="44" t="str">
        <f t="shared" si="2"/>
        <v>5000grams</v>
      </c>
      <c r="O58" s="51">
        <f t="shared" si="12"/>
        <v>400</v>
      </c>
      <c r="P58" s="46"/>
      <c r="Q58" s="46"/>
      <c r="R58" s="46"/>
      <c r="S58" s="46"/>
      <c r="T58" s="46"/>
      <c r="U58" s="46"/>
      <c r="V58" s="46"/>
      <c r="W58" s="46"/>
      <c r="X58" s="46"/>
      <c r="Y58" s="46"/>
      <c r="Z58" s="46"/>
    </row>
    <row r="59" spans="1:26" ht="15" customHeight="1">
      <c r="A59" s="32">
        <v>2</v>
      </c>
      <c r="B59" s="33" t="s">
        <v>90</v>
      </c>
      <c r="C59" s="34" t="s">
        <v>27</v>
      </c>
      <c r="D59" s="139" t="s">
        <v>100</v>
      </c>
      <c r="E59" s="144" t="s">
        <v>105</v>
      </c>
      <c r="F59" s="111"/>
      <c r="G59" s="108">
        <v>48</v>
      </c>
      <c r="H59" s="81">
        <v>1</v>
      </c>
      <c r="I59" s="81">
        <v>1</v>
      </c>
      <c r="J59" s="88" t="s">
        <v>33</v>
      </c>
      <c r="K59" s="41" t="s">
        <v>26</v>
      </c>
      <c r="L59" s="42" t="str">
        <f t="shared" si="0"/>
        <v>1kg</v>
      </c>
      <c r="M59" s="43">
        <f t="shared" si="1"/>
        <v>1</v>
      </c>
      <c r="N59" s="44" t="str">
        <f t="shared" si="2"/>
        <v>1kg</v>
      </c>
      <c r="O59" s="45">
        <f t="shared" si="12"/>
        <v>48</v>
      </c>
      <c r="P59" s="46"/>
      <c r="Q59" s="46"/>
      <c r="R59" s="46"/>
      <c r="S59" s="46"/>
      <c r="T59" s="46"/>
      <c r="U59" s="46"/>
      <c r="V59" s="46"/>
      <c r="W59" s="46"/>
      <c r="X59" s="46"/>
      <c r="Y59" s="46"/>
      <c r="Z59" s="46"/>
    </row>
    <row r="60" spans="1:26" ht="15" customHeight="1">
      <c r="A60" s="32">
        <v>707</v>
      </c>
      <c r="B60" s="140" t="s">
        <v>106</v>
      </c>
      <c r="C60" s="34" t="s">
        <v>82</v>
      </c>
      <c r="D60" s="145"/>
      <c r="E60" s="140" t="s">
        <v>107</v>
      </c>
      <c r="F60" s="111" t="s">
        <v>76</v>
      </c>
      <c r="G60" s="141">
        <v>37.6</v>
      </c>
      <c r="H60" s="142">
        <v>10</v>
      </c>
      <c r="I60" s="142">
        <v>1000</v>
      </c>
      <c r="J60" s="143" t="s">
        <v>59</v>
      </c>
      <c r="K60" s="41" t="s">
        <v>26</v>
      </c>
      <c r="L60" s="42" t="str">
        <f t="shared" si="0"/>
        <v>1000grams</v>
      </c>
      <c r="M60" s="43">
        <f t="shared" si="1"/>
        <v>10000</v>
      </c>
      <c r="N60" s="44" t="str">
        <f t="shared" si="2"/>
        <v>10000grams</v>
      </c>
      <c r="O60" s="51">
        <f t="shared" si="12"/>
        <v>376</v>
      </c>
      <c r="P60" s="46"/>
      <c r="Q60" s="46"/>
      <c r="R60" s="46"/>
      <c r="S60" s="46"/>
      <c r="T60" s="46"/>
      <c r="U60" s="46"/>
      <c r="V60" s="46"/>
      <c r="W60" s="46"/>
      <c r="X60" s="46"/>
      <c r="Y60" s="46"/>
      <c r="Z60" s="46"/>
    </row>
    <row r="61" spans="1:26" ht="15" customHeight="1">
      <c r="A61" s="32">
        <v>705</v>
      </c>
      <c r="B61" s="140" t="s">
        <v>108</v>
      </c>
      <c r="C61" s="34" t="s">
        <v>82</v>
      </c>
      <c r="D61" s="139"/>
      <c r="E61" s="140" t="s">
        <v>107</v>
      </c>
      <c r="F61" s="111" t="s">
        <v>76</v>
      </c>
      <c r="G61" s="141">
        <v>50</v>
      </c>
      <c r="H61" s="142">
        <v>18</v>
      </c>
      <c r="I61" s="142">
        <v>1000</v>
      </c>
      <c r="J61" s="143" t="s">
        <v>59</v>
      </c>
      <c r="K61" s="41" t="s">
        <v>26</v>
      </c>
      <c r="L61" s="42" t="str">
        <f t="shared" si="0"/>
        <v>1000grams</v>
      </c>
      <c r="M61" s="43">
        <f t="shared" si="1"/>
        <v>18000</v>
      </c>
      <c r="N61" s="44" t="str">
        <f t="shared" si="2"/>
        <v>18000grams</v>
      </c>
      <c r="O61" s="51">
        <f t="shared" si="12"/>
        <v>900</v>
      </c>
      <c r="P61" s="46"/>
      <c r="Q61" s="46"/>
      <c r="R61" s="46"/>
      <c r="S61" s="46"/>
      <c r="T61" s="46"/>
      <c r="U61" s="46"/>
      <c r="V61" s="46"/>
      <c r="W61" s="46"/>
      <c r="X61" s="46"/>
      <c r="Y61" s="46"/>
      <c r="Z61" s="46"/>
    </row>
    <row r="62" spans="1:26" ht="15" customHeight="1">
      <c r="A62" s="32">
        <v>705</v>
      </c>
      <c r="B62" s="79" t="s">
        <v>108</v>
      </c>
      <c r="C62" s="34" t="s">
        <v>47</v>
      </c>
      <c r="D62" s="35" t="s">
        <v>98</v>
      </c>
      <c r="E62" s="91" t="s">
        <v>98</v>
      </c>
      <c r="F62" s="59"/>
      <c r="G62" s="95">
        <v>48</v>
      </c>
      <c r="H62" s="112">
        <v>26</v>
      </c>
      <c r="I62" s="112">
        <v>1000</v>
      </c>
      <c r="J62" s="88" t="s">
        <v>59</v>
      </c>
      <c r="K62" s="46"/>
      <c r="L62" s="42" t="str">
        <f t="shared" si="0"/>
        <v>1000grams</v>
      </c>
      <c r="M62" s="43">
        <f t="shared" si="1"/>
        <v>26000</v>
      </c>
      <c r="N62" s="44" t="str">
        <f t="shared" si="2"/>
        <v>26000grams</v>
      </c>
      <c r="O62" s="51">
        <f t="shared" si="12"/>
        <v>1248</v>
      </c>
      <c r="P62" s="46"/>
      <c r="Q62" s="46"/>
      <c r="R62" s="46"/>
      <c r="S62" s="46"/>
      <c r="T62" s="46"/>
      <c r="U62" s="46"/>
      <c r="V62" s="46"/>
      <c r="W62" s="46"/>
      <c r="X62" s="46"/>
      <c r="Y62" s="46"/>
      <c r="Z62" s="46"/>
    </row>
    <row r="63" spans="1:26" ht="15" customHeight="1">
      <c r="A63" s="32">
        <v>705</v>
      </c>
      <c r="B63" s="48" t="s">
        <v>108</v>
      </c>
      <c r="C63" s="34" t="s">
        <v>27</v>
      </c>
      <c r="D63" s="35" t="s">
        <v>98</v>
      </c>
      <c r="E63" s="91" t="s">
        <v>99</v>
      </c>
      <c r="F63" s="111"/>
      <c r="G63" s="95">
        <v>48</v>
      </c>
      <c r="H63" s="112">
        <v>1</v>
      </c>
      <c r="I63" s="112">
        <v>1</v>
      </c>
      <c r="J63" s="88" t="s">
        <v>33</v>
      </c>
      <c r="K63" s="41" t="s">
        <v>26</v>
      </c>
      <c r="L63" s="42" t="str">
        <f t="shared" si="0"/>
        <v>1kg</v>
      </c>
      <c r="M63" s="43">
        <f t="shared" si="1"/>
        <v>1</v>
      </c>
      <c r="N63" s="44" t="str">
        <f t="shared" si="2"/>
        <v>1kg</v>
      </c>
      <c r="O63" s="45">
        <f t="shared" si="12"/>
        <v>48</v>
      </c>
      <c r="P63" s="46"/>
      <c r="Q63" s="46"/>
      <c r="R63" s="46"/>
      <c r="S63" s="46"/>
      <c r="T63" s="46"/>
      <c r="U63" s="46"/>
      <c r="V63" s="46"/>
      <c r="W63" s="46"/>
      <c r="X63" s="46"/>
      <c r="Y63" s="46"/>
      <c r="Z63" s="46"/>
    </row>
    <row r="64" spans="1:26" ht="15" customHeight="1">
      <c r="A64" s="47">
        <v>315</v>
      </c>
      <c r="B64" s="90" t="s">
        <v>109</v>
      </c>
      <c r="C64" s="34" t="s">
        <v>43</v>
      </c>
      <c r="D64" s="35" t="s">
        <v>110</v>
      </c>
      <c r="E64" s="91" t="s">
        <v>111</v>
      </c>
      <c r="F64" s="111"/>
      <c r="G64" s="95">
        <v>48</v>
      </c>
      <c r="H64" s="112">
        <v>1</v>
      </c>
      <c r="I64" s="112">
        <v>20</v>
      </c>
      <c r="J64" s="88" t="s">
        <v>29</v>
      </c>
      <c r="K64" s="41" t="s">
        <v>26</v>
      </c>
      <c r="L64" s="42" t="str">
        <f t="shared" si="0"/>
        <v>20ml</v>
      </c>
      <c r="M64" s="43">
        <f t="shared" si="1"/>
        <v>20</v>
      </c>
      <c r="N64" s="44" t="str">
        <f t="shared" si="2"/>
        <v>20ml</v>
      </c>
      <c r="O64" s="51">
        <f t="shared" si="12"/>
        <v>48</v>
      </c>
      <c r="P64" s="46"/>
      <c r="Q64" s="46"/>
      <c r="R64" s="46"/>
      <c r="S64" s="46"/>
      <c r="T64" s="46"/>
      <c r="U64" s="46"/>
      <c r="V64" s="46"/>
      <c r="W64" s="46"/>
      <c r="X64" s="46"/>
      <c r="Y64" s="46"/>
      <c r="Z64" s="46"/>
    </row>
    <row r="65" spans="1:26" ht="15" customHeight="1">
      <c r="A65" s="47">
        <v>315</v>
      </c>
      <c r="B65" s="101" t="s">
        <v>109</v>
      </c>
      <c r="C65" s="34" t="s">
        <v>35</v>
      </c>
      <c r="D65" s="35" t="s">
        <v>110</v>
      </c>
      <c r="E65" s="101" t="s">
        <v>111</v>
      </c>
      <c r="F65" s="111"/>
      <c r="G65" s="95">
        <v>55</v>
      </c>
      <c r="H65" s="112">
        <v>1</v>
      </c>
      <c r="I65" s="112">
        <v>20</v>
      </c>
      <c r="J65" s="88" t="s">
        <v>29</v>
      </c>
      <c r="K65" s="41" t="s">
        <v>26</v>
      </c>
      <c r="L65" s="42" t="str">
        <f t="shared" si="0"/>
        <v>20ml</v>
      </c>
      <c r="M65" s="43">
        <f t="shared" si="1"/>
        <v>20</v>
      </c>
      <c r="N65" s="44" t="str">
        <f t="shared" si="2"/>
        <v>20ml</v>
      </c>
      <c r="O65" s="51">
        <f t="shared" si="12"/>
        <v>55</v>
      </c>
      <c r="P65" s="46"/>
      <c r="Q65" s="46"/>
      <c r="R65" s="46"/>
      <c r="S65" s="46"/>
      <c r="T65" s="46"/>
      <c r="U65" s="46"/>
      <c r="V65" s="46"/>
      <c r="W65" s="46"/>
      <c r="X65" s="46"/>
      <c r="Y65" s="46"/>
      <c r="Z65" s="46"/>
    </row>
    <row r="66" spans="1:26" ht="15" customHeight="1">
      <c r="A66" s="32">
        <v>315</v>
      </c>
      <c r="B66" s="146" t="s">
        <v>109</v>
      </c>
      <c r="C66" s="34" t="s">
        <v>82</v>
      </c>
      <c r="D66" s="35" t="s">
        <v>110</v>
      </c>
      <c r="E66" s="146" t="s">
        <v>111</v>
      </c>
      <c r="F66" s="111" t="s">
        <v>76</v>
      </c>
      <c r="G66" s="136">
        <v>45.75</v>
      </c>
      <c r="H66" s="147">
        <v>6</v>
      </c>
      <c r="I66" s="148">
        <v>20</v>
      </c>
      <c r="J66" s="137" t="s">
        <v>29</v>
      </c>
      <c r="K66" s="41" t="s">
        <v>26</v>
      </c>
      <c r="L66" s="42" t="str">
        <f t="shared" si="0"/>
        <v>20ml</v>
      </c>
      <c r="M66" s="43">
        <f t="shared" si="1"/>
        <v>120</v>
      </c>
      <c r="N66" s="44" t="str">
        <f t="shared" si="2"/>
        <v>120ml</v>
      </c>
      <c r="O66" s="51">
        <f t="shared" si="12"/>
        <v>274.5</v>
      </c>
      <c r="P66" s="46"/>
      <c r="Q66" s="46"/>
      <c r="R66" s="46"/>
      <c r="S66" s="46"/>
      <c r="T66" s="46"/>
      <c r="U66" s="46"/>
      <c r="V66" s="46"/>
      <c r="W66" s="46"/>
      <c r="X66" s="46"/>
      <c r="Y66" s="46"/>
      <c r="Z66" s="46"/>
    </row>
    <row r="67" spans="1:26" ht="15" customHeight="1">
      <c r="A67" s="32">
        <v>1054</v>
      </c>
      <c r="B67" s="105" t="s">
        <v>112</v>
      </c>
      <c r="C67" s="34" t="s">
        <v>55</v>
      </c>
      <c r="D67" s="35"/>
      <c r="E67" s="149"/>
      <c r="F67" s="37"/>
      <c r="G67" s="108">
        <v>80</v>
      </c>
      <c r="H67" s="120">
        <v>1</v>
      </c>
      <c r="I67" s="81">
        <v>1</v>
      </c>
      <c r="J67" s="88" t="s">
        <v>33</v>
      </c>
      <c r="K67" s="41"/>
      <c r="L67" s="42" t="str">
        <f t="shared" si="0"/>
        <v>1kg</v>
      </c>
      <c r="M67" s="43">
        <f t="shared" si="1"/>
        <v>1</v>
      </c>
      <c r="N67" s="44" t="str">
        <f t="shared" si="2"/>
        <v>1kg</v>
      </c>
      <c r="O67" s="51">
        <f t="shared" si="12"/>
        <v>80</v>
      </c>
      <c r="P67" s="46"/>
      <c r="Q67" s="46"/>
      <c r="R67" s="46"/>
      <c r="S67" s="46"/>
      <c r="T67" s="46"/>
      <c r="U67" s="46"/>
      <c r="V67" s="46"/>
      <c r="W67" s="46"/>
      <c r="X67" s="46"/>
      <c r="Y67" s="46"/>
      <c r="Z67" s="46"/>
    </row>
    <row r="68" spans="1:26" ht="15" customHeight="1">
      <c r="A68" s="32">
        <v>1051</v>
      </c>
      <c r="B68" s="150" t="s">
        <v>113</v>
      </c>
      <c r="C68" s="34" t="s">
        <v>27</v>
      </c>
      <c r="D68" s="35"/>
      <c r="E68" s="151" t="s">
        <v>114</v>
      </c>
      <c r="F68" s="37"/>
      <c r="G68" s="126">
        <v>310</v>
      </c>
      <c r="H68" s="120">
        <v>8</v>
      </c>
      <c r="I68" s="120"/>
      <c r="J68" s="152"/>
      <c r="K68" s="41" t="s">
        <v>26</v>
      </c>
      <c r="L68" s="42" t="str">
        <f t="shared" si="0"/>
        <v/>
      </c>
      <c r="M68" s="43">
        <f t="shared" si="1"/>
        <v>0</v>
      </c>
      <c r="N68" s="44" t="str">
        <f t="shared" si="2"/>
        <v>0</v>
      </c>
      <c r="O68" s="133">
        <v>2418</v>
      </c>
      <c r="P68" s="29">
        <f>O68/H68</f>
        <v>302.25</v>
      </c>
      <c r="Q68" s="29">
        <f>G68-P68</f>
        <v>7.75</v>
      </c>
      <c r="R68" s="11"/>
      <c r="S68" s="28"/>
      <c r="T68" s="28"/>
      <c r="U68" s="28"/>
      <c r="V68" s="28"/>
      <c r="W68" s="28"/>
      <c r="X68" s="28"/>
      <c r="Y68" s="28"/>
      <c r="Z68" s="28"/>
    </row>
    <row r="69" spans="1:26" ht="15" customHeight="1">
      <c r="A69" s="32">
        <v>1051</v>
      </c>
      <c r="B69" s="105" t="s">
        <v>113</v>
      </c>
      <c r="C69" s="34" t="s">
        <v>55</v>
      </c>
      <c r="D69" s="35"/>
      <c r="E69" s="149"/>
      <c r="F69" s="37"/>
      <c r="G69" s="106">
        <v>220</v>
      </c>
      <c r="H69" s="153">
        <v>2.6</v>
      </c>
      <c r="I69" s="81">
        <v>1</v>
      </c>
      <c r="J69" s="88" t="s">
        <v>33</v>
      </c>
      <c r="K69" s="41"/>
      <c r="L69" s="42" t="str">
        <f t="shared" si="0"/>
        <v>1kg</v>
      </c>
      <c r="M69" s="43">
        <f t="shared" si="1"/>
        <v>2.6</v>
      </c>
      <c r="N69" s="44" t="str">
        <f t="shared" si="2"/>
        <v>2.6kg</v>
      </c>
      <c r="O69" s="51">
        <f t="shared" ref="O69:O73" si="13">G69*H69</f>
        <v>572</v>
      </c>
      <c r="P69" s="46"/>
      <c r="Q69" s="46"/>
      <c r="R69" s="46"/>
      <c r="S69" s="46"/>
      <c r="T69" s="46"/>
      <c r="U69" s="46"/>
      <c r="V69" s="46"/>
      <c r="W69" s="46"/>
      <c r="X69" s="46"/>
      <c r="Y69" s="46"/>
      <c r="Z69" s="46"/>
    </row>
    <row r="70" spans="1:26" ht="15" customHeight="1">
      <c r="A70" s="32">
        <v>803</v>
      </c>
      <c r="B70" s="154" t="s">
        <v>115</v>
      </c>
      <c r="C70" s="34" t="s">
        <v>82</v>
      </c>
      <c r="D70" s="35"/>
      <c r="E70" s="154" t="s">
        <v>116</v>
      </c>
      <c r="F70" s="155" t="s">
        <v>76</v>
      </c>
      <c r="G70" s="123">
        <v>700</v>
      </c>
      <c r="H70" s="124">
        <v>1</v>
      </c>
      <c r="I70" s="124">
        <v>1</v>
      </c>
      <c r="J70" s="137" t="s">
        <v>117</v>
      </c>
      <c r="K70" s="41" t="s">
        <v>26</v>
      </c>
      <c r="L70" s="42" t="str">
        <f t="shared" si="0"/>
        <v>1rolls</v>
      </c>
      <c r="M70" s="43">
        <f t="shared" si="1"/>
        <v>1</v>
      </c>
      <c r="N70" s="44" t="str">
        <f t="shared" si="2"/>
        <v>1rolls</v>
      </c>
      <c r="O70" s="51">
        <f t="shared" si="13"/>
        <v>700</v>
      </c>
      <c r="P70" s="11"/>
      <c r="Q70" s="11"/>
      <c r="R70" s="11"/>
      <c r="S70" s="11"/>
      <c r="T70" s="11"/>
      <c r="U70" s="11"/>
      <c r="V70" s="11"/>
      <c r="W70" s="11"/>
      <c r="X70" s="11"/>
      <c r="Y70" s="11"/>
      <c r="Z70" s="11"/>
    </row>
    <row r="71" spans="1:26" ht="15" customHeight="1">
      <c r="A71" s="32">
        <v>803</v>
      </c>
      <c r="B71" s="89" t="s">
        <v>115</v>
      </c>
      <c r="C71" s="34" t="s">
        <v>6</v>
      </c>
      <c r="D71" s="35" t="s">
        <v>118</v>
      </c>
      <c r="E71" s="149" t="s">
        <v>119</v>
      </c>
      <c r="F71" s="155"/>
      <c r="G71" s="108">
        <v>21.8</v>
      </c>
      <c r="H71" s="81">
        <v>6</v>
      </c>
      <c r="I71" s="81">
        <v>1</v>
      </c>
      <c r="J71" s="88" t="s">
        <v>37</v>
      </c>
      <c r="K71" s="41" t="s">
        <v>26</v>
      </c>
      <c r="L71" s="42" t="str">
        <f t="shared" si="0"/>
        <v>1pieces</v>
      </c>
      <c r="M71" s="43">
        <f t="shared" si="1"/>
        <v>6</v>
      </c>
      <c r="N71" s="44" t="str">
        <f t="shared" si="2"/>
        <v>6pieces</v>
      </c>
      <c r="O71" s="51">
        <f t="shared" si="13"/>
        <v>130.80000000000001</v>
      </c>
      <c r="P71" s="46"/>
      <c r="Q71" s="46"/>
      <c r="R71" s="46"/>
      <c r="S71" s="46"/>
      <c r="T71" s="46"/>
      <c r="U71" s="46"/>
      <c r="V71" s="46"/>
      <c r="W71" s="46"/>
      <c r="X71" s="46"/>
      <c r="Y71" s="46"/>
      <c r="Z71" s="46"/>
    </row>
    <row r="72" spans="1:26" ht="15" customHeight="1">
      <c r="A72" s="47">
        <v>295</v>
      </c>
      <c r="B72" s="90" t="s">
        <v>120</v>
      </c>
      <c r="C72" s="34" t="s">
        <v>43</v>
      </c>
      <c r="D72" s="35"/>
      <c r="E72" s="149" t="s">
        <v>121</v>
      </c>
      <c r="F72" s="156"/>
      <c r="G72" s="108">
        <v>150</v>
      </c>
      <c r="H72" s="81">
        <v>0.92500000000000004</v>
      </c>
      <c r="I72" s="81">
        <v>1000</v>
      </c>
      <c r="J72" s="88" t="s">
        <v>59</v>
      </c>
      <c r="K72" s="41"/>
      <c r="L72" s="42" t="str">
        <f t="shared" si="0"/>
        <v>1000grams</v>
      </c>
      <c r="M72" s="43">
        <f t="shared" si="1"/>
        <v>925</v>
      </c>
      <c r="N72" s="44" t="str">
        <f t="shared" si="2"/>
        <v>925grams</v>
      </c>
      <c r="O72" s="51">
        <f t="shared" si="13"/>
        <v>138.75</v>
      </c>
      <c r="P72" s="11"/>
      <c r="Q72" s="11"/>
      <c r="R72" s="11"/>
      <c r="S72" s="11"/>
      <c r="T72" s="11"/>
      <c r="U72" s="11"/>
      <c r="V72" s="11"/>
      <c r="W72" s="11"/>
      <c r="X72" s="11"/>
      <c r="Y72" s="11"/>
      <c r="Z72" s="11"/>
    </row>
    <row r="73" spans="1:26" ht="15" customHeight="1">
      <c r="A73" s="47">
        <v>295</v>
      </c>
      <c r="B73" s="101" t="s">
        <v>120</v>
      </c>
      <c r="C73" s="53" t="s">
        <v>39</v>
      </c>
      <c r="D73" s="68"/>
      <c r="E73" s="99" t="s">
        <v>121</v>
      </c>
      <c r="F73" s="156"/>
      <c r="G73" s="102">
        <v>160</v>
      </c>
      <c r="H73" s="103">
        <v>3</v>
      </c>
      <c r="I73" s="103">
        <v>1000</v>
      </c>
      <c r="J73" s="104" t="s">
        <v>59</v>
      </c>
      <c r="K73" s="41"/>
      <c r="L73" s="42" t="str">
        <f t="shared" si="0"/>
        <v>1000grams</v>
      </c>
      <c r="M73" s="43">
        <f t="shared" si="1"/>
        <v>3000</v>
      </c>
      <c r="N73" s="44" t="str">
        <f t="shared" si="2"/>
        <v>3000grams</v>
      </c>
      <c r="O73" s="51">
        <f t="shared" si="13"/>
        <v>480</v>
      </c>
      <c r="P73" s="11"/>
      <c r="Q73" s="11"/>
      <c r="R73" s="11"/>
      <c r="S73" s="11"/>
      <c r="T73" s="11"/>
      <c r="U73" s="11"/>
      <c r="V73" s="11"/>
      <c r="W73" s="11"/>
      <c r="X73" s="11"/>
      <c r="Y73" s="11"/>
      <c r="Z73" s="11"/>
    </row>
    <row r="74" spans="1:26" ht="15" customHeight="1">
      <c r="A74" s="32">
        <v>295</v>
      </c>
      <c r="B74" s="150" t="s">
        <v>120</v>
      </c>
      <c r="C74" s="34" t="s">
        <v>27</v>
      </c>
      <c r="D74" s="35"/>
      <c r="E74" s="157" t="s">
        <v>121</v>
      </c>
      <c r="F74" s="156"/>
      <c r="G74" s="126">
        <v>120</v>
      </c>
      <c r="H74" s="120">
        <f>O74/G74</f>
        <v>4.3</v>
      </c>
      <c r="I74" s="120"/>
      <c r="J74" s="152"/>
      <c r="K74" s="41" t="s">
        <v>26</v>
      </c>
      <c r="L74" s="42" t="str">
        <f t="shared" si="0"/>
        <v/>
      </c>
      <c r="M74" s="43">
        <f t="shared" si="1"/>
        <v>0</v>
      </c>
      <c r="N74" s="44" t="str">
        <f t="shared" si="2"/>
        <v>0</v>
      </c>
      <c r="O74" s="133">
        <v>516</v>
      </c>
      <c r="P74" s="11"/>
      <c r="Q74" s="11"/>
      <c r="R74" s="11"/>
      <c r="S74" s="11"/>
      <c r="T74" s="11"/>
      <c r="U74" s="11"/>
      <c r="V74" s="11"/>
      <c r="W74" s="11"/>
      <c r="X74" s="11"/>
      <c r="Y74" s="11"/>
      <c r="Z74" s="11"/>
    </row>
    <row r="75" spans="1:26" ht="15" customHeight="1">
      <c r="A75" s="47">
        <v>295</v>
      </c>
      <c r="B75" s="90" t="s">
        <v>120</v>
      </c>
      <c r="C75" s="49" t="s">
        <v>31</v>
      </c>
      <c r="D75" s="35"/>
      <c r="E75" s="149" t="s">
        <v>32</v>
      </c>
      <c r="F75" s="156"/>
      <c r="G75" s="108">
        <v>80</v>
      </c>
      <c r="H75" s="81">
        <v>1.56</v>
      </c>
      <c r="I75" s="81"/>
      <c r="J75" s="158" t="s">
        <v>33</v>
      </c>
      <c r="K75" s="41" t="s">
        <v>26</v>
      </c>
      <c r="L75" s="42" t="str">
        <f t="shared" si="0"/>
        <v>kg</v>
      </c>
      <c r="M75" s="43">
        <f t="shared" si="1"/>
        <v>0</v>
      </c>
      <c r="N75" s="44" t="str">
        <f t="shared" si="2"/>
        <v>0kg</v>
      </c>
      <c r="O75" s="51">
        <f t="shared" ref="O75:O99" si="14">G75*H75</f>
        <v>124.80000000000001</v>
      </c>
      <c r="P75" s="46"/>
      <c r="Q75" s="46"/>
      <c r="R75" s="46"/>
      <c r="S75" s="46"/>
      <c r="T75" s="46"/>
      <c r="U75" s="46"/>
      <c r="V75" s="46"/>
      <c r="W75" s="46"/>
      <c r="X75" s="46"/>
      <c r="Y75" s="46"/>
      <c r="Z75" s="46"/>
    </row>
    <row r="76" spans="1:26" ht="15" customHeight="1">
      <c r="A76" s="47">
        <v>641</v>
      </c>
      <c r="B76" s="52" t="s">
        <v>122</v>
      </c>
      <c r="C76" s="53" t="s">
        <v>39</v>
      </c>
      <c r="D76" s="68"/>
      <c r="E76" s="68"/>
      <c r="F76" s="156"/>
      <c r="G76" s="159">
        <v>40</v>
      </c>
      <c r="H76" s="103">
        <v>2</v>
      </c>
      <c r="I76" s="103">
        <v>1</v>
      </c>
      <c r="J76" s="160" t="s">
        <v>37</v>
      </c>
      <c r="K76" s="41"/>
      <c r="L76" s="42" t="str">
        <f t="shared" si="0"/>
        <v>1pieces</v>
      </c>
      <c r="M76" s="43">
        <f t="shared" si="1"/>
        <v>2</v>
      </c>
      <c r="N76" s="44" t="str">
        <f t="shared" si="2"/>
        <v>2pieces</v>
      </c>
      <c r="O76" s="51">
        <f t="shared" si="14"/>
        <v>80</v>
      </c>
      <c r="P76" s="46"/>
      <c r="Q76" s="46"/>
      <c r="R76" s="46"/>
      <c r="S76" s="46"/>
      <c r="T76" s="46"/>
      <c r="U76" s="46"/>
      <c r="V76" s="46"/>
      <c r="W76" s="46"/>
      <c r="X76" s="46"/>
      <c r="Y76" s="46"/>
      <c r="Z76" s="46"/>
    </row>
    <row r="77" spans="1:26" ht="15" customHeight="1">
      <c r="A77" s="32">
        <v>641</v>
      </c>
      <c r="B77" s="76" t="s">
        <v>122</v>
      </c>
      <c r="C77" s="34" t="s">
        <v>55</v>
      </c>
      <c r="D77" s="9"/>
      <c r="E77" s="50"/>
      <c r="F77" s="161"/>
      <c r="G77" s="102">
        <v>30</v>
      </c>
      <c r="H77" s="81">
        <v>4</v>
      </c>
      <c r="I77" s="81">
        <v>1</v>
      </c>
      <c r="J77" s="121" t="s">
        <v>37</v>
      </c>
      <c r="K77" s="41"/>
      <c r="L77" s="42" t="str">
        <f t="shared" si="0"/>
        <v>1pieces</v>
      </c>
      <c r="M77" s="43">
        <f t="shared" si="1"/>
        <v>4</v>
      </c>
      <c r="N77" s="44" t="str">
        <f t="shared" si="2"/>
        <v>4pieces</v>
      </c>
      <c r="O77" s="51">
        <f t="shared" si="14"/>
        <v>120</v>
      </c>
      <c r="P77" s="46"/>
      <c r="Q77" s="46"/>
      <c r="R77" s="46"/>
      <c r="S77" s="46"/>
      <c r="T77" s="46"/>
      <c r="U77" s="46"/>
      <c r="V77" s="46"/>
      <c r="W77" s="46"/>
      <c r="X77" s="46"/>
      <c r="Y77" s="46"/>
      <c r="Z77" s="46"/>
    </row>
    <row r="78" spans="1:26" ht="15" customHeight="1">
      <c r="A78" s="32">
        <v>954</v>
      </c>
      <c r="B78" s="76" t="s">
        <v>123</v>
      </c>
      <c r="C78" s="34" t="s">
        <v>55</v>
      </c>
      <c r="D78" s="9"/>
      <c r="E78" s="52" t="s">
        <v>124</v>
      </c>
      <c r="F78" s="161"/>
      <c r="G78" s="106">
        <v>159.5</v>
      </c>
      <c r="H78" s="81">
        <v>1</v>
      </c>
      <c r="I78" s="81">
        <v>473</v>
      </c>
      <c r="J78" s="121" t="s">
        <v>29</v>
      </c>
      <c r="K78" s="41" t="s">
        <v>26</v>
      </c>
      <c r="L78" s="42" t="str">
        <f t="shared" si="0"/>
        <v>473ml</v>
      </c>
      <c r="M78" s="43">
        <f t="shared" si="1"/>
        <v>473</v>
      </c>
      <c r="N78" s="44" t="str">
        <f t="shared" si="2"/>
        <v>473ml</v>
      </c>
      <c r="O78" s="51">
        <f t="shared" si="14"/>
        <v>159.5</v>
      </c>
      <c r="P78" s="11"/>
      <c r="Q78" s="11"/>
      <c r="R78" s="11"/>
      <c r="S78" s="11"/>
      <c r="T78" s="11"/>
      <c r="U78" s="11"/>
      <c r="V78" s="11"/>
      <c r="W78" s="11"/>
      <c r="X78" s="11"/>
      <c r="Y78" s="11"/>
      <c r="Z78" s="11"/>
    </row>
    <row r="79" spans="1:26" ht="15" customHeight="1">
      <c r="A79" s="32">
        <v>1065</v>
      </c>
      <c r="B79" s="33" t="s">
        <v>125</v>
      </c>
      <c r="C79" s="34" t="s">
        <v>27</v>
      </c>
      <c r="D79" s="9" t="s">
        <v>126</v>
      </c>
      <c r="E79" s="50" t="s">
        <v>127</v>
      </c>
      <c r="F79" s="162"/>
      <c r="G79" s="108">
        <v>88.6</v>
      </c>
      <c r="H79" s="120">
        <v>2</v>
      </c>
      <c r="I79" s="81">
        <v>250</v>
      </c>
      <c r="J79" s="121" t="s">
        <v>29</v>
      </c>
      <c r="K79" s="41" t="s">
        <v>26</v>
      </c>
      <c r="L79" s="42" t="str">
        <f t="shared" si="0"/>
        <v>250ml</v>
      </c>
      <c r="M79" s="43">
        <f t="shared" si="1"/>
        <v>500</v>
      </c>
      <c r="N79" s="44" t="str">
        <f t="shared" si="2"/>
        <v>500ml</v>
      </c>
      <c r="O79" s="45">
        <f t="shared" si="14"/>
        <v>177.2</v>
      </c>
      <c r="P79" s="46"/>
      <c r="Q79" s="46"/>
      <c r="R79" s="46"/>
      <c r="S79" s="46"/>
      <c r="T79" s="46"/>
      <c r="U79" s="46"/>
      <c r="V79" s="46"/>
      <c r="W79" s="46"/>
      <c r="X79" s="46"/>
      <c r="Y79" s="46"/>
      <c r="Z79" s="46"/>
    </row>
    <row r="80" spans="1:26" ht="15" customHeight="1">
      <c r="A80" s="32">
        <v>733</v>
      </c>
      <c r="B80" s="122" t="s">
        <v>128</v>
      </c>
      <c r="C80" s="34" t="s">
        <v>82</v>
      </c>
      <c r="D80" s="163" t="s">
        <v>129</v>
      </c>
      <c r="E80" s="122" t="s">
        <v>130</v>
      </c>
      <c r="F80" s="162" t="s">
        <v>76</v>
      </c>
      <c r="G80" s="164">
        <v>92</v>
      </c>
      <c r="H80" s="165">
        <v>2</v>
      </c>
      <c r="I80" s="165">
        <v>270</v>
      </c>
      <c r="J80" s="166" t="s">
        <v>59</v>
      </c>
      <c r="K80" s="41" t="s">
        <v>26</v>
      </c>
      <c r="L80" s="42" t="str">
        <f t="shared" si="0"/>
        <v>270grams</v>
      </c>
      <c r="M80" s="43">
        <f t="shared" si="1"/>
        <v>540</v>
      </c>
      <c r="N80" s="44" t="str">
        <f t="shared" si="2"/>
        <v>540grams</v>
      </c>
      <c r="O80" s="51">
        <f t="shared" si="14"/>
        <v>184</v>
      </c>
      <c r="P80" s="46"/>
      <c r="Q80" s="46"/>
      <c r="R80" s="46"/>
      <c r="S80" s="46"/>
      <c r="T80" s="46"/>
      <c r="U80" s="46"/>
      <c r="V80" s="46"/>
      <c r="W80" s="46"/>
      <c r="X80" s="46"/>
      <c r="Y80" s="46"/>
      <c r="Z80" s="46"/>
    </row>
    <row r="81" spans="1:26" ht="15" customHeight="1">
      <c r="A81" s="32">
        <v>996</v>
      </c>
      <c r="B81" s="76" t="s">
        <v>131</v>
      </c>
      <c r="C81" s="34" t="s">
        <v>55</v>
      </c>
      <c r="D81" s="9"/>
      <c r="E81" s="52"/>
      <c r="F81" s="161"/>
      <c r="G81" s="77">
        <v>34</v>
      </c>
      <c r="H81" s="39">
        <v>174</v>
      </c>
      <c r="I81" s="39">
        <v>1</v>
      </c>
      <c r="J81" s="167" t="s">
        <v>37</v>
      </c>
      <c r="K81" s="41" t="s">
        <v>26</v>
      </c>
      <c r="L81" s="42" t="str">
        <f t="shared" si="0"/>
        <v>1pieces</v>
      </c>
      <c r="M81" s="43">
        <f t="shared" si="1"/>
        <v>174</v>
      </c>
      <c r="N81" s="44" t="str">
        <f t="shared" si="2"/>
        <v>174pieces</v>
      </c>
      <c r="O81" s="51">
        <f t="shared" si="14"/>
        <v>5916</v>
      </c>
      <c r="P81" s="46"/>
      <c r="Q81" s="46"/>
      <c r="R81" s="46"/>
      <c r="S81" s="46"/>
      <c r="T81" s="46"/>
      <c r="U81" s="46"/>
      <c r="V81" s="46"/>
      <c r="W81" s="46"/>
      <c r="X81" s="46"/>
      <c r="Y81" s="46"/>
      <c r="Z81" s="46"/>
    </row>
    <row r="82" spans="1:26" ht="15" customHeight="1">
      <c r="A82" s="32">
        <v>872</v>
      </c>
      <c r="B82" s="48" t="s">
        <v>132</v>
      </c>
      <c r="C82" s="34" t="s">
        <v>74</v>
      </c>
      <c r="D82" s="9"/>
      <c r="E82" s="116"/>
      <c r="F82" s="162" t="s">
        <v>76</v>
      </c>
      <c r="G82" s="38">
        <v>87.5</v>
      </c>
      <c r="H82" s="39">
        <v>1</v>
      </c>
      <c r="I82" s="39">
        <v>250</v>
      </c>
      <c r="J82" s="168" t="s">
        <v>59</v>
      </c>
      <c r="K82" s="41" t="s">
        <v>26</v>
      </c>
      <c r="L82" s="42" t="str">
        <f t="shared" si="0"/>
        <v>250grams</v>
      </c>
      <c r="M82" s="43">
        <f t="shared" si="1"/>
        <v>250</v>
      </c>
      <c r="N82" s="44" t="str">
        <f t="shared" si="2"/>
        <v>250grams</v>
      </c>
      <c r="O82" s="51">
        <f t="shared" si="14"/>
        <v>87.5</v>
      </c>
      <c r="P82" s="46"/>
      <c r="Q82" s="46"/>
      <c r="R82" s="46"/>
      <c r="S82" s="46"/>
      <c r="T82" s="46"/>
      <c r="U82" s="46"/>
      <c r="V82" s="46"/>
      <c r="W82" s="46"/>
      <c r="X82" s="46"/>
      <c r="Y82" s="46"/>
      <c r="Z82" s="46"/>
    </row>
    <row r="83" spans="1:26" ht="15" customHeight="1">
      <c r="A83" s="32">
        <v>776</v>
      </c>
      <c r="B83" s="33" t="s">
        <v>133</v>
      </c>
      <c r="C83" s="34" t="s">
        <v>55</v>
      </c>
      <c r="D83" s="90"/>
      <c r="E83" s="116" t="s">
        <v>134</v>
      </c>
      <c r="F83" s="162"/>
      <c r="G83" s="38">
        <v>550</v>
      </c>
      <c r="H83" s="39">
        <v>0.25</v>
      </c>
      <c r="I83" s="39">
        <v>1</v>
      </c>
      <c r="J83" s="168" t="s">
        <v>33</v>
      </c>
      <c r="K83" s="41" t="s">
        <v>26</v>
      </c>
      <c r="L83" s="42" t="str">
        <f t="shared" si="0"/>
        <v>1kg</v>
      </c>
      <c r="M83" s="43">
        <f t="shared" si="1"/>
        <v>0.25</v>
      </c>
      <c r="N83" s="44" t="str">
        <f t="shared" si="2"/>
        <v>0.25kg</v>
      </c>
      <c r="O83" s="51">
        <f t="shared" si="14"/>
        <v>137.5</v>
      </c>
      <c r="P83" s="29"/>
      <c r="Q83" s="11"/>
      <c r="R83" s="11"/>
      <c r="S83" s="11"/>
      <c r="T83" s="11"/>
      <c r="U83" s="11"/>
      <c r="V83" s="11"/>
      <c r="W83" s="11"/>
      <c r="X83" s="11"/>
      <c r="Y83" s="11"/>
      <c r="Z83" s="11"/>
    </row>
    <row r="84" spans="1:26" ht="15" customHeight="1">
      <c r="A84" s="32">
        <v>776</v>
      </c>
      <c r="B84" s="128" t="s">
        <v>133</v>
      </c>
      <c r="C84" s="34" t="s">
        <v>82</v>
      </c>
      <c r="D84" s="9"/>
      <c r="E84" s="128" t="s">
        <v>135</v>
      </c>
      <c r="F84" s="162" t="s">
        <v>76</v>
      </c>
      <c r="G84" s="169">
        <v>650</v>
      </c>
      <c r="H84" s="170">
        <v>4</v>
      </c>
      <c r="I84" s="148">
        <v>1000</v>
      </c>
      <c r="J84" s="125" t="s">
        <v>59</v>
      </c>
      <c r="K84" s="41" t="s">
        <v>26</v>
      </c>
      <c r="L84" s="42" t="str">
        <f t="shared" si="0"/>
        <v>1000grams</v>
      </c>
      <c r="M84" s="43">
        <f t="shared" si="1"/>
        <v>4000</v>
      </c>
      <c r="N84" s="44" t="str">
        <f t="shared" si="2"/>
        <v>4000grams</v>
      </c>
      <c r="O84" s="51">
        <f t="shared" si="14"/>
        <v>2600</v>
      </c>
      <c r="P84" s="46"/>
      <c r="Q84" s="46"/>
      <c r="R84" s="46"/>
      <c r="S84" s="46"/>
      <c r="T84" s="46"/>
      <c r="U84" s="46"/>
      <c r="V84" s="46"/>
      <c r="W84" s="46"/>
      <c r="X84" s="46"/>
      <c r="Y84" s="46"/>
      <c r="Z84" s="46"/>
    </row>
    <row r="85" spans="1:26" ht="15" customHeight="1">
      <c r="A85" s="32">
        <v>554</v>
      </c>
      <c r="B85" s="116" t="s">
        <v>136</v>
      </c>
      <c r="C85" s="34" t="s">
        <v>35</v>
      </c>
      <c r="D85" s="163"/>
      <c r="E85" s="50" t="s">
        <v>137</v>
      </c>
      <c r="F85" s="161"/>
      <c r="G85" s="171">
        <v>450</v>
      </c>
      <c r="H85" s="172">
        <v>3</v>
      </c>
      <c r="I85" s="112">
        <v>1000</v>
      </c>
      <c r="J85" s="40" t="s">
        <v>59</v>
      </c>
      <c r="K85" s="41" t="s">
        <v>26</v>
      </c>
      <c r="L85" s="42" t="str">
        <f t="shared" si="0"/>
        <v>1000grams</v>
      </c>
      <c r="M85" s="43">
        <f t="shared" si="1"/>
        <v>3000</v>
      </c>
      <c r="N85" s="44" t="str">
        <f t="shared" si="2"/>
        <v>3000grams</v>
      </c>
      <c r="O85" s="51">
        <f t="shared" si="14"/>
        <v>1350</v>
      </c>
      <c r="P85" s="29"/>
      <c r="Q85" s="11"/>
      <c r="R85" s="11"/>
      <c r="S85" s="11"/>
      <c r="T85" s="11"/>
      <c r="U85" s="11"/>
      <c r="V85" s="11"/>
      <c r="W85" s="11"/>
      <c r="X85" s="11"/>
      <c r="Y85" s="11"/>
      <c r="Z85" s="11"/>
    </row>
    <row r="86" spans="1:26" ht="15" customHeight="1">
      <c r="A86" s="32">
        <v>554</v>
      </c>
      <c r="B86" s="79" t="s">
        <v>136</v>
      </c>
      <c r="C86" s="34" t="s">
        <v>47</v>
      </c>
      <c r="D86" s="58"/>
      <c r="E86" s="50" t="s">
        <v>107</v>
      </c>
      <c r="F86" s="58"/>
      <c r="G86" s="108">
        <v>650</v>
      </c>
      <c r="H86" s="81">
        <v>0.25</v>
      </c>
      <c r="I86" s="81">
        <v>1</v>
      </c>
      <c r="J86" s="40" t="s">
        <v>59</v>
      </c>
      <c r="K86" s="46"/>
      <c r="L86" s="42" t="str">
        <f t="shared" si="0"/>
        <v>1grams</v>
      </c>
      <c r="M86" s="43">
        <f t="shared" si="1"/>
        <v>0.25</v>
      </c>
      <c r="N86" s="44" t="str">
        <f t="shared" si="2"/>
        <v>0.25grams</v>
      </c>
      <c r="O86" s="51">
        <f t="shared" si="14"/>
        <v>162.5</v>
      </c>
      <c r="P86" s="46"/>
      <c r="Q86" s="46"/>
      <c r="R86" s="46"/>
      <c r="S86" s="46"/>
      <c r="T86" s="46"/>
      <c r="U86" s="46"/>
      <c r="V86" s="46"/>
      <c r="W86" s="46"/>
      <c r="X86" s="46"/>
      <c r="Y86" s="46"/>
      <c r="Z86" s="46"/>
    </row>
    <row r="87" spans="1:26" ht="15" customHeight="1">
      <c r="A87" s="32">
        <v>847</v>
      </c>
      <c r="B87" s="89" t="s">
        <v>138</v>
      </c>
      <c r="C87" s="34" t="s">
        <v>6</v>
      </c>
      <c r="D87" s="9"/>
      <c r="E87" s="173"/>
      <c r="F87" s="162"/>
      <c r="G87" s="108">
        <v>220</v>
      </c>
      <c r="H87" s="81">
        <v>1</v>
      </c>
      <c r="I87" s="81">
        <v>100</v>
      </c>
      <c r="J87" s="40" t="s">
        <v>59</v>
      </c>
      <c r="K87" s="41" t="s">
        <v>26</v>
      </c>
      <c r="L87" s="42" t="str">
        <f t="shared" si="0"/>
        <v>100grams</v>
      </c>
      <c r="M87" s="43">
        <f t="shared" si="1"/>
        <v>100</v>
      </c>
      <c r="N87" s="44" t="str">
        <f t="shared" si="2"/>
        <v>100grams</v>
      </c>
      <c r="O87" s="51">
        <f t="shared" si="14"/>
        <v>220</v>
      </c>
      <c r="P87" s="46"/>
      <c r="Q87" s="46"/>
      <c r="R87" s="46"/>
      <c r="S87" s="46"/>
      <c r="T87" s="46"/>
      <c r="U87" s="46"/>
      <c r="V87" s="46"/>
      <c r="W87" s="46"/>
      <c r="X87" s="46"/>
      <c r="Y87" s="46"/>
      <c r="Z87" s="46"/>
    </row>
    <row r="88" spans="1:26" ht="15" customHeight="1">
      <c r="A88" s="47">
        <v>365</v>
      </c>
      <c r="B88" s="99" t="s">
        <v>139</v>
      </c>
      <c r="C88" s="53" t="s">
        <v>39</v>
      </c>
      <c r="D88" s="99" t="s">
        <v>140</v>
      </c>
      <c r="E88" s="99" t="s">
        <v>141</v>
      </c>
      <c r="F88" s="161"/>
      <c r="G88" s="102">
        <v>75</v>
      </c>
      <c r="H88" s="103">
        <v>2</v>
      </c>
      <c r="I88" s="103">
        <v>230</v>
      </c>
      <c r="J88" s="56" t="s">
        <v>59</v>
      </c>
      <c r="K88" s="41"/>
      <c r="L88" s="42" t="str">
        <f t="shared" si="0"/>
        <v>230grams</v>
      </c>
      <c r="M88" s="43">
        <f t="shared" si="1"/>
        <v>460</v>
      </c>
      <c r="N88" s="44" t="str">
        <f t="shared" si="2"/>
        <v>460grams</v>
      </c>
      <c r="O88" s="51">
        <f t="shared" si="14"/>
        <v>150</v>
      </c>
      <c r="P88" s="29">
        <f>O88/H88</f>
        <v>75</v>
      </c>
      <c r="Q88" s="74">
        <f>G88-P88</f>
        <v>0</v>
      </c>
      <c r="R88" s="28"/>
      <c r="S88" s="28"/>
      <c r="T88" s="28"/>
      <c r="U88" s="28"/>
      <c r="V88" s="28"/>
      <c r="W88" s="28"/>
      <c r="X88" s="28"/>
      <c r="Y88" s="28"/>
      <c r="Z88" s="28"/>
    </row>
    <row r="89" spans="1:26" ht="15" customHeight="1">
      <c r="A89" s="47">
        <v>365</v>
      </c>
      <c r="B89" s="89" t="s">
        <v>139</v>
      </c>
      <c r="C89" s="34" t="s">
        <v>43</v>
      </c>
      <c r="D89" s="9" t="s">
        <v>142</v>
      </c>
      <c r="E89" s="149" t="s">
        <v>143</v>
      </c>
      <c r="F89" s="161"/>
      <c r="G89" s="108">
        <v>180.25</v>
      </c>
      <c r="H89" s="81">
        <f>515/250</f>
        <v>2.06</v>
      </c>
      <c r="I89" s="81">
        <v>250</v>
      </c>
      <c r="J89" s="40" t="s">
        <v>59</v>
      </c>
      <c r="K89" s="41" t="s">
        <v>26</v>
      </c>
      <c r="L89" s="42" t="str">
        <f t="shared" si="0"/>
        <v>250grams</v>
      </c>
      <c r="M89" s="43">
        <f t="shared" si="1"/>
        <v>515</v>
      </c>
      <c r="N89" s="44" t="str">
        <f t="shared" si="2"/>
        <v>515grams</v>
      </c>
      <c r="O89" s="51">
        <f t="shared" si="14"/>
        <v>371.315</v>
      </c>
      <c r="P89" s="46"/>
      <c r="Q89" s="46"/>
      <c r="R89" s="46"/>
      <c r="S89" s="46"/>
      <c r="T89" s="46"/>
      <c r="U89" s="46"/>
      <c r="V89" s="46"/>
      <c r="W89" s="46"/>
      <c r="X89" s="46"/>
      <c r="Y89" s="46"/>
      <c r="Z89" s="46"/>
    </row>
    <row r="90" spans="1:26" ht="15" customHeight="1">
      <c r="A90" s="32">
        <v>1006</v>
      </c>
      <c r="B90" s="105" t="s">
        <v>144</v>
      </c>
      <c r="C90" s="34" t="s">
        <v>55</v>
      </c>
      <c r="D90" s="9" t="s">
        <v>145</v>
      </c>
      <c r="E90" s="101" t="s">
        <v>145</v>
      </c>
      <c r="F90" s="161"/>
      <c r="G90" s="106">
        <v>24.8</v>
      </c>
      <c r="H90" s="81">
        <v>39</v>
      </c>
      <c r="I90" s="81">
        <v>1</v>
      </c>
      <c r="J90" s="40" t="s">
        <v>37</v>
      </c>
      <c r="K90" s="41" t="s">
        <v>26</v>
      </c>
      <c r="L90" s="42" t="str">
        <f t="shared" si="0"/>
        <v>1pieces</v>
      </c>
      <c r="M90" s="43">
        <f t="shared" si="1"/>
        <v>39</v>
      </c>
      <c r="N90" s="44" t="str">
        <f t="shared" si="2"/>
        <v>39pieces</v>
      </c>
      <c r="O90" s="51">
        <f t="shared" si="14"/>
        <v>967.2</v>
      </c>
      <c r="P90" s="46"/>
      <c r="Q90" s="46"/>
      <c r="R90" s="46"/>
      <c r="S90" s="46"/>
      <c r="T90" s="46"/>
      <c r="U90" s="46"/>
      <c r="V90" s="46"/>
      <c r="W90" s="46"/>
      <c r="X90" s="46"/>
      <c r="Y90" s="46"/>
      <c r="Z90" s="46"/>
    </row>
    <row r="91" spans="1:26" ht="15" customHeight="1">
      <c r="A91" s="32">
        <v>750</v>
      </c>
      <c r="B91" s="174" t="s">
        <v>146</v>
      </c>
      <c r="C91" s="34" t="s">
        <v>82</v>
      </c>
      <c r="D91" s="9" t="s">
        <v>147</v>
      </c>
      <c r="E91" s="174" t="s">
        <v>148</v>
      </c>
      <c r="F91" s="162" t="s">
        <v>76</v>
      </c>
      <c r="G91" s="175">
        <v>199.95</v>
      </c>
      <c r="H91" s="176">
        <v>1</v>
      </c>
      <c r="I91" s="177">
        <v>198.5</v>
      </c>
      <c r="J91" s="178" t="s">
        <v>59</v>
      </c>
      <c r="K91" s="41" t="s">
        <v>26</v>
      </c>
      <c r="L91" s="42" t="str">
        <f t="shared" si="0"/>
        <v>198.5grams</v>
      </c>
      <c r="M91" s="43">
        <f t="shared" si="1"/>
        <v>198.5</v>
      </c>
      <c r="N91" s="44" t="str">
        <f t="shared" si="2"/>
        <v>198.5grams</v>
      </c>
      <c r="O91" s="51">
        <f t="shared" si="14"/>
        <v>199.95</v>
      </c>
      <c r="P91" s="29">
        <f t="shared" ref="P91:P93" si="15">O91/H91</f>
        <v>199.95</v>
      </c>
      <c r="Q91" s="74">
        <f t="shared" ref="Q91:Q93" si="16">G91-P91</f>
        <v>0</v>
      </c>
      <c r="R91" s="28"/>
      <c r="S91" s="28"/>
      <c r="T91" s="28"/>
      <c r="U91" s="28"/>
      <c r="V91" s="28"/>
      <c r="W91" s="28"/>
      <c r="X91" s="28"/>
      <c r="Y91" s="28"/>
      <c r="Z91" s="28"/>
    </row>
    <row r="92" spans="1:26" ht="15" customHeight="1">
      <c r="A92" s="32">
        <v>751</v>
      </c>
      <c r="B92" s="146" t="s">
        <v>149</v>
      </c>
      <c r="C92" s="34" t="s">
        <v>82</v>
      </c>
      <c r="D92" s="179" t="s">
        <v>150</v>
      </c>
      <c r="E92" s="146" t="s">
        <v>151</v>
      </c>
      <c r="F92" s="162" t="s">
        <v>76</v>
      </c>
      <c r="G92" s="123">
        <v>110</v>
      </c>
      <c r="H92" s="124">
        <v>1</v>
      </c>
      <c r="I92" s="124">
        <v>250</v>
      </c>
      <c r="J92" s="125" t="s">
        <v>59</v>
      </c>
      <c r="K92" s="41" t="s">
        <v>26</v>
      </c>
      <c r="L92" s="42" t="str">
        <f t="shared" si="0"/>
        <v>250grams</v>
      </c>
      <c r="M92" s="43">
        <f t="shared" si="1"/>
        <v>250</v>
      </c>
      <c r="N92" s="44" t="str">
        <f t="shared" si="2"/>
        <v>250grams</v>
      </c>
      <c r="O92" s="51">
        <f t="shared" si="14"/>
        <v>110</v>
      </c>
      <c r="P92" s="29">
        <f t="shared" si="15"/>
        <v>110</v>
      </c>
      <c r="Q92" s="74">
        <f t="shared" si="16"/>
        <v>0</v>
      </c>
      <c r="R92" s="28"/>
      <c r="S92" s="28"/>
      <c r="T92" s="28"/>
      <c r="U92" s="28"/>
      <c r="V92" s="28"/>
      <c r="W92" s="28"/>
      <c r="X92" s="28"/>
      <c r="Y92" s="28"/>
      <c r="Z92" s="28"/>
    </row>
    <row r="93" spans="1:26" ht="15" customHeight="1">
      <c r="A93" s="32">
        <v>781</v>
      </c>
      <c r="B93" s="146" t="s">
        <v>152</v>
      </c>
      <c r="C93" s="34" t="s">
        <v>82</v>
      </c>
      <c r="D93" s="179" t="s">
        <v>150</v>
      </c>
      <c r="E93" s="146" t="s">
        <v>151</v>
      </c>
      <c r="F93" s="162" t="s">
        <v>76</v>
      </c>
      <c r="G93" s="123">
        <v>107.5</v>
      </c>
      <c r="H93" s="124">
        <v>1</v>
      </c>
      <c r="I93" s="124">
        <v>250</v>
      </c>
      <c r="J93" s="125" t="s">
        <v>59</v>
      </c>
      <c r="K93" s="41" t="s">
        <v>26</v>
      </c>
      <c r="L93" s="42" t="str">
        <f t="shared" si="0"/>
        <v>250grams</v>
      </c>
      <c r="M93" s="43">
        <f t="shared" si="1"/>
        <v>250</v>
      </c>
      <c r="N93" s="44" t="str">
        <f t="shared" si="2"/>
        <v>250grams</v>
      </c>
      <c r="O93" s="51">
        <f t="shared" si="14"/>
        <v>107.5</v>
      </c>
      <c r="P93" s="29">
        <f t="shared" si="15"/>
        <v>107.5</v>
      </c>
      <c r="Q93" s="74">
        <f t="shared" si="16"/>
        <v>0</v>
      </c>
      <c r="R93" s="28"/>
      <c r="S93" s="28"/>
      <c r="T93" s="28"/>
      <c r="U93" s="28"/>
      <c r="V93" s="28"/>
      <c r="W93" s="28"/>
      <c r="X93" s="28"/>
      <c r="Y93" s="28"/>
      <c r="Z93" s="28"/>
    </row>
    <row r="94" spans="1:26" ht="15" customHeight="1">
      <c r="A94" s="32">
        <v>555</v>
      </c>
      <c r="B94" s="99" t="s">
        <v>153</v>
      </c>
      <c r="C94" s="34" t="s">
        <v>35</v>
      </c>
      <c r="D94" s="35" t="s">
        <v>154</v>
      </c>
      <c r="E94" s="99" t="s">
        <v>155</v>
      </c>
      <c r="F94" s="161"/>
      <c r="G94" s="108">
        <v>35</v>
      </c>
      <c r="H94" s="81">
        <v>2</v>
      </c>
      <c r="I94" s="81">
        <v>340</v>
      </c>
      <c r="J94" s="40" t="s">
        <v>59</v>
      </c>
      <c r="K94" s="41" t="s">
        <v>26</v>
      </c>
      <c r="L94" s="42" t="str">
        <f t="shared" si="0"/>
        <v>340grams</v>
      </c>
      <c r="M94" s="43">
        <f t="shared" si="1"/>
        <v>680</v>
      </c>
      <c r="N94" s="44" t="str">
        <f t="shared" si="2"/>
        <v>680grams</v>
      </c>
      <c r="O94" s="51">
        <f t="shared" si="14"/>
        <v>70</v>
      </c>
      <c r="P94" s="46"/>
      <c r="Q94" s="46"/>
      <c r="R94" s="46"/>
      <c r="S94" s="46"/>
      <c r="T94" s="46"/>
      <c r="U94" s="46"/>
      <c r="V94" s="46"/>
      <c r="W94" s="46"/>
      <c r="X94" s="46"/>
      <c r="Y94" s="46"/>
      <c r="Z94" s="46"/>
    </row>
    <row r="95" spans="1:26" ht="15" customHeight="1">
      <c r="A95" s="32">
        <v>1168</v>
      </c>
      <c r="B95" s="93" t="s">
        <v>156</v>
      </c>
      <c r="C95" s="94" t="s">
        <v>68</v>
      </c>
      <c r="D95" s="59"/>
      <c r="E95" s="91"/>
      <c r="F95" s="58"/>
      <c r="G95" s="95">
        <v>0.17241379310344829</v>
      </c>
      <c r="H95" s="96">
        <v>1450</v>
      </c>
      <c r="I95" s="97">
        <v>290</v>
      </c>
      <c r="J95" s="131" t="s">
        <v>29</v>
      </c>
      <c r="K95" s="46"/>
      <c r="L95" s="42" t="str">
        <f t="shared" si="0"/>
        <v>290ml</v>
      </c>
      <c r="M95" s="43">
        <f t="shared" si="1"/>
        <v>420500</v>
      </c>
      <c r="N95" s="44" t="str">
        <f t="shared" si="2"/>
        <v>420500ml</v>
      </c>
      <c r="O95" s="51">
        <f t="shared" si="14"/>
        <v>250.00000000000003</v>
      </c>
      <c r="P95" s="46"/>
      <c r="Q95" s="46"/>
      <c r="R95" s="46"/>
      <c r="S95" s="46"/>
      <c r="T95" s="46"/>
      <c r="U95" s="46"/>
      <c r="V95" s="46"/>
      <c r="W95" s="46"/>
      <c r="X95" s="46"/>
      <c r="Y95" s="46"/>
      <c r="Z95" s="46"/>
    </row>
    <row r="96" spans="1:26" ht="15" customHeight="1">
      <c r="A96" s="47">
        <v>296</v>
      </c>
      <c r="B96" s="90" t="s">
        <v>157</v>
      </c>
      <c r="C96" s="49" t="s">
        <v>31</v>
      </c>
      <c r="D96" s="35"/>
      <c r="E96" s="149" t="s">
        <v>32</v>
      </c>
      <c r="F96" s="161"/>
      <c r="G96" s="108">
        <v>145</v>
      </c>
      <c r="H96" s="81">
        <v>0.23</v>
      </c>
      <c r="I96" s="81"/>
      <c r="J96" s="40" t="s">
        <v>33</v>
      </c>
      <c r="K96" s="41" t="s">
        <v>26</v>
      </c>
      <c r="L96" s="42" t="str">
        <f t="shared" si="0"/>
        <v>kg</v>
      </c>
      <c r="M96" s="43">
        <f t="shared" si="1"/>
        <v>0</v>
      </c>
      <c r="N96" s="44" t="str">
        <f t="shared" si="2"/>
        <v>0kg</v>
      </c>
      <c r="O96" s="51">
        <f t="shared" si="14"/>
        <v>33.35</v>
      </c>
      <c r="P96" s="46"/>
      <c r="Q96" s="46"/>
      <c r="R96" s="46"/>
      <c r="S96" s="46"/>
      <c r="T96" s="46"/>
      <c r="U96" s="46"/>
      <c r="V96" s="46"/>
      <c r="W96" s="46"/>
      <c r="X96" s="46"/>
      <c r="Y96" s="46"/>
      <c r="Z96" s="46"/>
    </row>
    <row r="97" spans="1:26" ht="15" customHeight="1">
      <c r="A97" s="47">
        <v>499</v>
      </c>
      <c r="B97" s="48" t="s">
        <v>158</v>
      </c>
      <c r="C97" s="34" t="s">
        <v>43</v>
      </c>
      <c r="D97" s="35"/>
      <c r="E97" s="50" t="s">
        <v>121</v>
      </c>
      <c r="F97" s="161"/>
      <c r="G97" s="180">
        <v>200</v>
      </c>
      <c r="H97" s="81">
        <v>0.68500000000000005</v>
      </c>
      <c r="I97" s="81">
        <v>1000</v>
      </c>
      <c r="J97" s="40" t="s">
        <v>59</v>
      </c>
      <c r="K97" s="41"/>
      <c r="L97" s="42" t="str">
        <f t="shared" si="0"/>
        <v>1000grams</v>
      </c>
      <c r="M97" s="43">
        <f t="shared" si="1"/>
        <v>685</v>
      </c>
      <c r="N97" s="44" t="str">
        <f t="shared" si="2"/>
        <v>685grams</v>
      </c>
      <c r="O97" s="51">
        <f t="shared" si="14"/>
        <v>137</v>
      </c>
      <c r="P97" s="11"/>
      <c r="Q97" s="11"/>
      <c r="R97" s="11"/>
      <c r="S97" s="11"/>
      <c r="T97" s="11"/>
      <c r="U97" s="11"/>
      <c r="V97" s="11"/>
      <c r="W97" s="11"/>
      <c r="X97" s="11"/>
      <c r="Y97" s="11"/>
      <c r="Z97" s="11"/>
    </row>
    <row r="98" spans="1:26" ht="15" customHeight="1">
      <c r="A98" s="47">
        <v>499</v>
      </c>
      <c r="B98" s="52" t="s">
        <v>158</v>
      </c>
      <c r="C98" s="53" t="s">
        <v>39</v>
      </c>
      <c r="D98" s="68"/>
      <c r="E98" s="68" t="s">
        <v>121</v>
      </c>
      <c r="F98" s="161"/>
      <c r="G98" s="181">
        <v>170</v>
      </c>
      <c r="H98" s="182">
        <v>0.25</v>
      </c>
      <c r="I98" s="182">
        <v>1000</v>
      </c>
      <c r="J98" s="183" t="s">
        <v>59</v>
      </c>
      <c r="K98" s="41"/>
      <c r="L98" s="42" t="str">
        <f t="shared" si="0"/>
        <v>1000grams</v>
      </c>
      <c r="M98" s="43">
        <f t="shared" si="1"/>
        <v>250</v>
      </c>
      <c r="N98" s="44" t="str">
        <f t="shared" si="2"/>
        <v>250grams</v>
      </c>
      <c r="O98" s="51">
        <f t="shared" si="14"/>
        <v>42.5</v>
      </c>
      <c r="P98" s="11"/>
      <c r="Q98" s="11"/>
      <c r="R98" s="11"/>
      <c r="S98" s="11"/>
      <c r="T98" s="11"/>
      <c r="U98" s="11"/>
      <c r="V98" s="11"/>
      <c r="W98" s="11"/>
      <c r="X98" s="11"/>
      <c r="Y98" s="11"/>
      <c r="Z98" s="11"/>
    </row>
    <row r="99" spans="1:26" ht="15" customHeight="1">
      <c r="A99" s="32">
        <v>499</v>
      </c>
      <c r="B99" s="76" t="s">
        <v>158</v>
      </c>
      <c r="C99" s="34" t="s">
        <v>55</v>
      </c>
      <c r="D99" s="9"/>
      <c r="E99" s="50"/>
      <c r="F99" s="161"/>
      <c r="G99" s="181">
        <v>160</v>
      </c>
      <c r="H99" s="120">
        <v>0.26</v>
      </c>
      <c r="I99" s="120">
        <v>1</v>
      </c>
      <c r="J99" s="60" t="s">
        <v>33</v>
      </c>
      <c r="K99" s="41"/>
      <c r="L99" s="42" t="str">
        <f t="shared" si="0"/>
        <v>1kg</v>
      </c>
      <c r="M99" s="43">
        <f t="shared" si="1"/>
        <v>0.26</v>
      </c>
      <c r="N99" s="44" t="str">
        <f t="shared" si="2"/>
        <v>0.26kg</v>
      </c>
      <c r="O99" s="51">
        <f t="shared" si="14"/>
        <v>41.6</v>
      </c>
      <c r="P99" s="46"/>
      <c r="Q99" s="46"/>
      <c r="R99" s="46"/>
      <c r="S99" s="46"/>
      <c r="T99" s="46"/>
      <c r="U99" s="46"/>
      <c r="V99" s="46"/>
      <c r="W99" s="46"/>
      <c r="X99" s="46"/>
      <c r="Y99" s="46"/>
      <c r="Z99" s="46"/>
    </row>
    <row r="100" spans="1:26" ht="15" customHeight="1">
      <c r="A100" s="32">
        <v>499</v>
      </c>
      <c r="B100" s="33" t="s">
        <v>159</v>
      </c>
      <c r="C100" s="34" t="s">
        <v>27</v>
      </c>
      <c r="D100" s="184"/>
      <c r="E100" s="50"/>
      <c r="F100" s="161"/>
      <c r="G100" s="108">
        <v>155</v>
      </c>
      <c r="H100" s="81">
        <f>O100/G100</f>
        <v>0.85</v>
      </c>
      <c r="I100" s="81"/>
      <c r="J100" s="40"/>
      <c r="K100" s="41" t="s">
        <v>26</v>
      </c>
      <c r="L100" s="42" t="str">
        <f t="shared" si="0"/>
        <v/>
      </c>
      <c r="M100" s="43">
        <f t="shared" si="1"/>
        <v>0</v>
      </c>
      <c r="N100" s="44" t="str">
        <f t="shared" si="2"/>
        <v>0</v>
      </c>
      <c r="O100" s="133">
        <v>131.75</v>
      </c>
      <c r="P100" s="46"/>
      <c r="Q100" s="46"/>
      <c r="R100" s="46"/>
      <c r="S100" s="46"/>
      <c r="T100" s="46"/>
      <c r="U100" s="46"/>
      <c r="V100" s="46"/>
      <c r="W100" s="46"/>
      <c r="X100" s="46"/>
      <c r="Y100" s="46"/>
      <c r="Z100" s="46"/>
    </row>
    <row r="101" spans="1:26" ht="15" customHeight="1">
      <c r="A101" s="47">
        <v>316</v>
      </c>
      <c r="B101" s="68" t="s">
        <v>160</v>
      </c>
      <c r="C101" s="34" t="s">
        <v>35</v>
      </c>
      <c r="D101" s="116" t="s">
        <v>161</v>
      </c>
      <c r="E101" s="185" t="s">
        <v>162</v>
      </c>
      <c r="F101" s="162"/>
      <c r="G101" s="106">
        <v>15</v>
      </c>
      <c r="H101" s="112">
        <v>44</v>
      </c>
      <c r="I101" s="186">
        <v>50</v>
      </c>
      <c r="J101" s="88" t="s">
        <v>59</v>
      </c>
      <c r="K101" s="41" t="s">
        <v>26</v>
      </c>
      <c r="L101" s="42" t="str">
        <f t="shared" si="0"/>
        <v>50grams</v>
      </c>
      <c r="M101" s="43">
        <f t="shared" si="1"/>
        <v>2200</v>
      </c>
      <c r="N101" s="44" t="str">
        <f t="shared" si="2"/>
        <v>2200grams</v>
      </c>
      <c r="O101" s="51">
        <f t="shared" ref="O101:O124" si="17">G101*H101</f>
        <v>660</v>
      </c>
      <c r="P101" s="29">
        <f t="shared" ref="P101:P108" si="18">O101/H101</f>
        <v>15</v>
      </c>
      <c r="Q101" s="74"/>
      <c r="R101" s="28"/>
      <c r="S101" s="28"/>
      <c r="T101" s="28"/>
      <c r="U101" s="28"/>
      <c r="V101" s="28"/>
      <c r="W101" s="28"/>
      <c r="X101" s="28"/>
      <c r="Y101" s="28"/>
      <c r="Z101" s="28"/>
    </row>
    <row r="102" spans="1:26" ht="15" customHeight="1">
      <c r="A102" s="32">
        <v>316</v>
      </c>
      <c r="B102" s="61" t="s">
        <v>160</v>
      </c>
      <c r="C102" s="34" t="s">
        <v>55</v>
      </c>
      <c r="D102" s="116" t="s">
        <v>161</v>
      </c>
      <c r="E102" s="116" t="s">
        <v>161</v>
      </c>
      <c r="F102" s="162"/>
      <c r="G102" s="95">
        <v>15.3</v>
      </c>
      <c r="H102" s="112">
        <v>3</v>
      </c>
      <c r="I102" s="112">
        <v>50</v>
      </c>
      <c r="J102" s="40" t="s">
        <v>59</v>
      </c>
      <c r="K102" s="41" t="s">
        <v>26</v>
      </c>
      <c r="L102" s="42" t="str">
        <f t="shared" si="0"/>
        <v>50grams</v>
      </c>
      <c r="M102" s="43">
        <f t="shared" si="1"/>
        <v>150</v>
      </c>
      <c r="N102" s="44" t="str">
        <f t="shared" si="2"/>
        <v>150grams</v>
      </c>
      <c r="O102" s="51">
        <f t="shared" si="17"/>
        <v>45.900000000000006</v>
      </c>
      <c r="P102" s="29">
        <f t="shared" si="18"/>
        <v>15.300000000000002</v>
      </c>
      <c r="Q102" s="74"/>
      <c r="R102" s="28"/>
      <c r="S102" s="28"/>
      <c r="T102" s="28"/>
      <c r="U102" s="28"/>
      <c r="V102" s="28"/>
      <c r="W102" s="28"/>
      <c r="X102" s="28"/>
      <c r="Y102" s="28"/>
      <c r="Z102" s="28"/>
    </row>
    <row r="103" spans="1:26" ht="15" customHeight="1">
      <c r="A103" s="32">
        <v>316</v>
      </c>
      <c r="B103" s="187" t="s">
        <v>160</v>
      </c>
      <c r="C103" s="34" t="s">
        <v>47</v>
      </c>
      <c r="D103" s="116" t="s">
        <v>161</v>
      </c>
      <c r="E103" s="116" t="s">
        <v>161</v>
      </c>
      <c r="F103" s="58"/>
      <c r="G103" s="95">
        <v>208</v>
      </c>
      <c r="H103" s="112">
        <v>2</v>
      </c>
      <c r="I103" s="112">
        <v>1000</v>
      </c>
      <c r="J103" s="40" t="s">
        <v>59</v>
      </c>
      <c r="K103" s="46"/>
      <c r="L103" s="42" t="str">
        <f t="shared" si="0"/>
        <v>1000grams</v>
      </c>
      <c r="M103" s="43">
        <f t="shared" si="1"/>
        <v>2000</v>
      </c>
      <c r="N103" s="44" t="str">
        <f t="shared" si="2"/>
        <v>2000grams</v>
      </c>
      <c r="O103" s="51">
        <f t="shared" si="17"/>
        <v>416</v>
      </c>
      <c r="P103" s="29">
        <f t="shared" si="18"/>
        <v>208</v>
      </c>
      <c r="Q103" s="74"/>
      <c r="R103" s="28"/>
      <c r="S103" s="28"/>
      <c r="T103" s="28"/>
      <c r="U103" s="28"/>
      <c r="V103" s="28"/>
      <c r="W103" s="28"/>
      <c r="X103" s="28"/>
      <c r="Y103" s="28"/>
      <c r="Z103" s="28"/>
    </row>
    <row r="104" spans="1:26" ht="15" customHeight="1">
      <c r="A104" s="47">
        <v>316</v>
      </c>
      <c r="B104" s="188" t="s">
        <v>160</v>
      </c>
      <c r="C104" s="53" t="s">
        <v>39</v>
      </c>
      <c r="D104" s="116" t="s">
        <v>161</v>
      </c>
      <c r="E104" s="68" t="s">
        <v>163</v>
      </c>
      <c r="F104" s="162"/>
      <c r="G104" s="102">
        <v>208</v>
      </c>
      <c r="H104" s="103">
        <v>1</v>
      </c>
      <c r="I104" s="103">
        <v>1000</v>
      </c>
      <c r="J104" s="56" t="s">
        <v>59</v>
      </c>
      <c r="K104" s="41" t="s">
        <v>26</v>
      </c>
      <c r="L104" s="42" t="str">
        <f t="shared" si="0"/>
        <v>1000grams</v>
      </c>
      <c r="M104" s="43">
        <f t="shared" si="1"/>
        <v>1000</v>
      </c>
      <c r="N104" s="44" t="str">
        <f t="shared" si="2"/>
        <v>1000grams</v>
      </c>
      <c r="O104" s="51">
        <f t="shared" si="17"/>
        <v>208</v>
      </c>
      <c r="P104" s="29">
        <f t="shared" si="18"/>
        <v>208</v>
      </c>
      <c r="Q104" s="74"/>
      <c r="R104" s="28"/>
      <c r="S104" s="28"/>
      <c r="T104" s="28"/>
      <c r="U104" s="28"/>
      <c r="V104" s="28"/>
      <c r="W104" s="28"/>
      <c r="X104" s="28"/>
      <c r="Y104" s="28"/>
      <c r="Z104" s="28"/>
    </row>
    <row r="105" spans="1:26" ht="15" customHeight="1">
      <c r="A105" s="47">
        <v>316</v>
      </c>
      <c r="B105" s="48" t="s">
        <v>160</v>
      </c>
      <c r="C105" s="34" t="s">
        <v>43</v>
      </c>
      <c r="D105" s="116" t="s">
        <v>161</v>
      </c>
      <c r="E105" s="116" t="s">
        <v>164</v>
      </c>
      <c r="F105" s="162"/>
      <c r="G105" s="189">
        <v>16.5</v>
      </c>
      <c r="H105" s="112">
        <v>3</v>
      </c>
      <c r="I105" s="112">
        <v>50</v>
      </c>
      <c r="J105" s="40" t="s">
        <v>59</v>
      </c>
      <c r="K105" s="41" t="s">
        <v>26</v>
      </c>
      <c r="L105" s="42" t="str">
        <f t="shared" si="0"/>
        <v>50grams</v>
      </c>
      <c r="M105" s="43">
        <f t="shared" si="1"/>
        <v>150</v>
      </c>
      <c r="N105" s="44" t="str">
        <f t="shared" si="2"/>
        <v>150grams</v>
      </c>
      <c r="O105" s="51">
        <f t="shared" si="17"/>
        <v>49.5</v>
      </c>
      <c r="P105" s="29">
        <f t="shared" si="18"/>
        <v>16.5</v>
      </c>
      <c r="Q105" s="74"/>
      <c r="R105" s="28"/>
      <c r="S105" s="28"/>
      <c r="T105" s="28"/>
      <c r="U105" s="28"/>
      <c r="V105" s="28"/>
      <c r="W105" s="28"/>
      <c r="X105" s="28"/>
      <c r="Y105" s="28"/>
      <c r="Z105" s="28"/>
    </row>
    <row r="106" spans="1:26" ht="15" customHeight="1">
      <c r="A106" s="32">
        <v>316</v>
      </c>
      <c r="B106" s="122" t="s">
        <v>160</v>
      </c>
      <c r="C106" s="34" t="s">
        <v>82</v>
      </c>
      <c r="D106" s="116" t="s">
        <v>161</v>
      </c>
      <c r="E106" s="122" t="s">
        <v>164</v>
      </c>
      <c r="F106" s="162" t="s">
        <v>76</v>
      </c>
      <c r="G106" s="136">
        <v>20</v>
      </c>
      <c r="H106" s="124">
        <v>5</v>
      </c>
      <c r="I106" s="124">
        <v>50</v>
      </c>
      <c r="J106" s="125" t="s">
        <v>59</v>
      </c>
      <c r="K106" s="41" t="s">
        <v>26</v>
      </c>
      <c r="L106" s="42" t="str">
        <f t="shared" si="0"/>
        <v>50grams</v>
      </c>
      <c r="M106" s="43">
        <f t="shared" si="1"/>
        <v>250</v>
      </c>
      <c r="N106" s="44" t="str">
        <f t="shared" si="2"/>
        <v>250grams</v>
      </c>
      <c r="O106" s="51">
        <f t="shared" si="17"/>
        <v>100</v>
      </c>
      <c r="P106" s="29">
        <f t="shared" si="18"/>
        <v>20</v>
      </c>
      <c r="Q106" s="74"/>
      <c r="R106" s="28"/>
      <c r="S106" s="28"/>
      <c r="T106" s="28"/>
      <c r="U106" s="28"/>
      <c r="V106" s="28"/>
      <c r="W106" s="28"/>
      <c r="X106" s="28"/>
      <c r="Y106" s="28"/>
      <c r="Z106" s="28"/>
    </row>
    <row r="107" spans="1:26" ht="15" customHeight="1">
      <c r="A107" s="32">
        <v>316</v>
      </c>
      <c r="B107" s="33" t="s">
        <v>160</v>
      </c>
      <c r="C107" s="34" t="s">
        <v>6</v>
      </c>
      <c r="D107" s="116" t="s">
        <v>161</v>
      </c>
      <c r="E107" s="50" t="s">
        <v>164</v>
      </c>
      <c r="F107" s="162"/>
      <c r="G107" s="108">
        <v>16.5</v>
      </c>
      <c r="H107" s="81">
        <v>1</v>
      </c>
      <c r="I107" s="81">
        <v>50</v>
      </c>
      <c r="J107" s="40" t="s">
        <v>59</v>
      </c>
      <c r="K107" s="41" t="s">
        <v>26</v>
      </c>
      <c r="L107" s="42" t="str">
        <f t="shared" si="0"/>
        <v>50grams</v>
      </c>
      <c r="M107" s="43">
        <f t="shared" si="1"/>
        <v>50</v>
      </c>
      <c r="N107" s="44" t="str">
        <f t="shared" si="2"/>
        <v>50grams</v>
      </c>
      <c r="O107" s="51">
        <f t="shared" si="17"/>
        <v>16.5</v>
      </c>
      <c r="P107" s="29">
        <f t="shared" si="18"/>
        <v>16.5</v>
      </c>
      <c r="Q107" s="74"/>
      <c r="R107" s="28"/>
      <c r="S107" s="28"/>
      <c r="T107" s="28"/>
      <c r="U107" s="28"/>
      <c r="V107" s="28"/>
      <c r="W107" s="28"/>
      <c r="X107" s="28"/>
      <c r="Y107" s="28"/>
      <c r="Z107" s="28"/>
    </row>
    <row r="108" spans="1:26" ht="15" customHeight="1">
      <c r="A108" s="32">
        <v>316</v>
      </c>
      <c r="B108" s="48" t="s">
        <v>160</v>
      </c>
      <c r="C108" s="34" t="s">
        <v>27</v>
      </c>
      <c r="D108" s="116" t="s">
        <v>161</v>
      </c>
      <c r="E108" s="116" t="s">
        <v>164</v>
      </c>
      <c r="F108" s="162"/>
      <c r="G108" s="95">
        <v>21</v>
      </c>
      <c r="H108" s="112">
        <v>1</v>
      </c>
      <c r="I108" s="190">
        <v>50</v>
      </c>
      <c r="J108" s="40" t="s">
        <v>59</v>
      </c>
      <c r="K108" s="41" t="s">
        <v>26</v>
      </c>
      <c r="L108" s="42" t="str">
        <f t="shared" si="0"/>
        <v>50grams</v>
      </c>
      <c r="M108" s="43">
        <f t="shared" si="1"/>
        <v>50</v>
      </c>
      <c r="N108" s="44" t="str">
        <f t="shared" si="2"/>
        <v>50grams</v>
      </c>
      <c r="O108" s="45">
        <f t="shared" si="17"/>
        <v>21</v>
      </c>
      <c r="P108" s="29">
        <f t="shared" si="18"/>
        <v>21</v>
      </c>
      <c r="Q108" s="74"/>
      <c r="R108" s="28"/>
      <c r="S108" s="28"/>
      <c r="T108" s="28"/>
      <c r="U108" s="28"/>
      <c r="V108" s="28"/>
      <c r="W108" s="28"/>
      <c r="X108" s="28"/>
      <c r="Y108" s="28"/>
      <c r="Z108" s="28"/>
    </row>
    <row r="109" spans="1:26" ht="15" customHeight="1">
      <c r="A109" s="32">
        <v>317</v>
      </c>
      <c r="B109" s="90" t="s">
        <v>165</v>
      </c>
      <c r="C109" s="34" t="s">
        <v>55</v>
      </c>
      <c r="D109" s="91" t="s">
        <v>166</v>
      </c>
      <c r="E109" s="91" t="s">
        <v>166</v>
      </c>
      <c r="F109" s="162"/>
      <c r="G109" s="95">
        <v>32.1</v>
      </c>
      <c r="H109" s="112">
        <v>3</v>
      </c>
      <c r="I109" s="191">
        <v>250</v>
      </c>
      <c r="J109" s="40" t="s">
        <v>59</v>
      </c>
      <c r="K109" s="41" t="s">
        <v>26</v>
      </c>
      <c r="L109" s="42" t="str">
        <f t="shared" si="0"/>
        <v>250grams</v>
      </c>
      <c r="M109" s="43">
        <f t="shared" si="1"/>
        <v>750</v>
      </c>
      <c r="N109" s="44" t="str">
        <f t="shared" si="2"/>
        <v>750grams</v>
      </c>
      <c r="O109" s="51">
        <f t="shared" si="17"/>
        <v>96.300000000000011</v>
      </c>
      <c r="P109" s="46"/>
      <c r="Q109" s="46"/>
      <c r="R109" s="46"/>
      <c r="S109" s="46"/>
      <c r="T109" s="46"/>
      <c r="U109" s="46"/>
      <c r="V109" s="46"/>
      <c r="W109" s="46"/>
      <c r="X109" s="46"/>
      <c r="Y109" s="46"/>
      <c r="Z109" s="46"/>
    </row>
    <row r="110" spans="1:26" ht="15" customHeight="1">
      <c r="A110" s="32">
        <v>317</v>
      </c>
      <c r="B110" s="79" t="s">
        <v>165</v>
      </c>
      <c r="C110" s="34" t="s">
        <v>47</v>
      </c>
      <c r="D110" s="91" t="s">
        <v>166</v>
      </c>
      <c r="E110" s="116" t="s">
        <v>166</v>
      </c>
      <c r="F110" s="58"/>
      <c r="G110" s="189">
        <v>32.1</v>
      </c>
      <c r="H110" s="112">
        <v>2</v>
      </c>
      <c r="I110" s="112">
        <v>250</v>
      </c>
      <c r="J110" s="40" t="s">
        <v>59</v>
      </c>
      <c r="K110" s="46"/>
      <c r="L110" s="42" t="str">
        <f t="shared" si="0"/>
        <v>250grams</v>
      </c>
      <c r="M110" s="43">
        <f t="shared" si="1"/>
        <v>500</v>
      </c>
      <c r="N110" s="44" t="str">
        <f t="shared" si="2"/>
        <v>500grams</v>
      </c>
      <c r="O110" s="51">
        <f t="shared" si="17"/>
        <v>64.2</v>
      </c>
      <c r="P110" s="46"/>
      <c r="Q110" s="46"/>
      <c r="R110" s="46"/>
      <c r="S110" s="46"/>
      <c r="T110" s="46"/>
      <c r="U110" s="46"/>
      <c r="V110" s="46"/>
      <c r="W110" s="46"/>
      <c r="X110" s="46"/>
      <c r="Y110" s="46"/>
      <c r="Z110" s="46"/>
    </row>
    <row r="111" spans="1:26" ht="15" customHeight="1">
      <c r="A111" s="47">
        <v>317</v>
      </c>
      <c r="B111" s="68" t="s">
        <v>165</v>
      </c>
      <c r="C111" s="34" t="s">
        <v>35</v>
      </c>
      <c r="D111" s="91" t="s">
        <v>166</v>
      </c>
      <c r="E111" s="52" t="s">
        <v>167</v>
      </c>
      <c r="F111" s="162"/>
      <c r="G111" s="102">
        <v>13.8</v>
      </c>
      <c r="H111" s="112">
        <v>1</v>
      </c>
      <c r="I111" s="112">
        <v>125</v>
      </c>
      <c r="J111" s="40" t="s">
        <v>59</v>
      </c>
      <c r="K111" s="41" t="s">
        <v>26</v>
      </c>
      <c r="L111" s="42" t="str">
        <f t="shared" si="0"/>
        <v>125grams</v>
      </c>
      <c r="M111" s="43">
        <f t="shared" si="1"/>
        <v>125</v>
      </c>
      <c r="N111" s="44" t="str">
        <f t="shared" si="2"/>
        <v>125grams</v>
      </c>
      <c r="O111" s="51">
        <f t="shared" si="17"/>
        <v>13.8</v>
      </c>
      <c r="P111" s="46"/>
      <c r="Q111" s="46"/>
      <c r="R111" s="46"/>
      <c r="S111" s="46"/>
      <c r="T111" s="46"/>
      <c r="U111" s="46"/>
      <c r="V111" s="46"/>
      <c r="W111" s="46"/>
      <c r="X111" s="46"/>
      <c r="Y111" s="46"/>
      <c r="Z111" s="46"/>
    </row>
    <row r="112" spans="1:26" ht="15" customHeight="1">
      <c r="A112" s="47">
        <v>317</v>
      </c>
      <c r="B112" s="48" t="s">
        <v>165</v>
      </c>
      <c r="C112" s="34" t="s">
        <v>43</v>
      </c>
      <c r="D112" s="91" t="s">
        <v>166</v>
      </c>
      <c r="E112" s="116" t="s">
        <v>168</v>
      </c>
      <c r="F112" s="155"/>
      <c r="G112" s="95">
        <v>32.1</v>
      </c>
      <c r="H112" s="112">
        <v>1</v>
      </c>
      <c r="I112" s="112">
        <v>250</v>
      </c>
      <c r="J112" s="40" t="s">
        <v>59</v>
      </c>
      <c r="K112" s="41" t="s">
        <v>26</v>
      </c>
      <c r="L112" s="42" t="str">
        <f t="shared" si="0"/>
        <v>250grams</v>
      </c>
      <c r="M112" s="43">
        <f t="shared" si="1"/>
        <v>250</v>
      </c>
      <c r="N112" s="44" t="str">
        <f t="shared" si="2"/>
        <v>250grams</v>
      </c>
      <c r="O112" s="51">
        <f t="shared" si="17"/>
        <v>32.1</v>
      </c>
      <c r="P112" s="46"/>
      <c r="Q112" s="46"/>
      <c r="R112" s="46"/>
      <c r="S112" s="46"/>
      <c r="T112" s="46"/>
      <c r="U112" s="46"/>
      <c r="V112" s="46"/>
      <c r="W112" s="46"/>
      <c r="X112" s="46"/>
      <c r="Y112" s="46"/>
      <c r="Z112" s="46"/>
    </row>
    <row r="113" spans="1:26" ht="15" customHeight="1">
      <c r="A113" s="47">
        <v>317</v>
      </c>
      <c r="B113" s="192" t="s">
        <v>165</v>
      </c>
      <c r="C113" s="34" t="s">
        <v>35</v>
      </c>
      <c r="D113" s="91" t="s">
        <v>166</v>
      </c>
      <c r="E113" s="101" t="s">
        <v>168</v>
      </c>
      <c r="F113" s="155"/>
      <c r="G113" s="95">
        <v>26</v>
      </c>
      <c r="H113" s="112">
        <v>1</v>
      </c>
      <c r="I113" s="112">
        <v>250</v>
      </c>
      <c r="J113" s="88" t="s">
        <v>59</v>
      </c>
      <c r="K113" s="41" t="s">
        <v>26</v>
      </c>
      <c r="L113" s="42" t="str">
        <f t="shared" si="0"/>
        <v>250grams</v>
      </c>
      <c r="M113" s="43">
        <f t="shared" si="1"/>
        <v>250</v>
      </c>
      <c r="N113" s="44" t="str">
        <f t="shared" si="2"/>
        <v>250grams</v>
      </c>
      <c r="O113" s="51">
        <f t="shared" si="17"/>
        <v>26</v>
      </c>
      <c r="P113" s="46"/>
      <c r="Q113" s="46"/>
      <c r="R113" s="46"/>
      <c r="S113" s="46"/>
      <c r="T113" s="46"/>
      <c r="U113" s="46"/>
      <c r="V113" s="46"/>
      <c r="W113" s="46"/>
      <c r="X113" s="46"/>
      <c r="Y113" s="46"/>
      <c r="Z113" s="46"/>
    </row>
    <row r="114" spans="1:26" ht="15" customHeight="1">
      <c r="A114" s="47">
        <v>317</v>
      </c>
      <c r="B114" s="99" t="s">
        <v>165</v>
      </c>
      <c r="C114" s="53" t="s">
        <v>39</v>
      </c>
      <c r="D114" s="91" t="s">
        <v>166</v>
      </c>
      <c r="E114" s="101" t="s">
        <v>168</v>
      </c>
      <c r="F114" s="155"/>
      <c r="G114" s="102">
        <v>118</v>
      </c>
      <c r="H114" s="103">
        <v>3</v>
      </c>
      <c r="I114" s="103">
        <v>250</v>
      </c>
      <c r="J114" s="104" t="s">
        <v>59</v>
      </c>
      <c r="K114" s="41" t="s">
        <v>26</v>
      </c>
      <c r="L114" s="42" t="str">
        <f t="shared" si="0"/>
        <v>250grams</v>
      </c>
      <c r="M114" s="43">
        <f t="shared" si="1"/>
        <v>750</v>
      </c>
      <c r="N114" s="44" t="str">
        <f t="shared" si="2"/>
        <v>750grams</v>
      </c>
      <c r="O114" s="51">
        <f t="shared" si="17"/>
        <v>354</v>
      </c>
      <c r="P114" s="46"/>
      <c r="Q114" s="46"/>
      <c r="R114" s="46"/>
      <c r="S114" s="46"/>
      <c r="T114" s="46"/>
      <c r="U114" s="46"/>
      <c r="V114" s="46"/>
      <c r="W114" s="46"/>
      <c r="X114" s="46"/>
      <c r="Y114" s="46"/>
      <c r="Z114" s="46"/>
    </row>
    <row r="115" spans="1:26" ht="15" customHeight="1">
      <c r="A115" s="32">
        <v>378</v>
      </c>
      <c r="B115" s="193" t="s">
        <v>169</v>
      </c>
      <c r="C115" s="34" t="s">
        <v>35</v>
      </c>
      <c r="D115" s="194" t="s">
        <v>170</v>
      </c>
      <c r="E115" s="194" t="s">
        <v>171</v>
      </c>
      <c r="F115" s="156"/>
      <c r="G115" s="180">
        <v>256</v>
      </c>
      <c r="H115" s="81">
        <v>1</v>
      </c>
      <c r="I115" s="67">
        <v>500</v>
      </c>
      <c r="J115" s="40" t="s">
        <v>59</v>
      </c>
      <c r="K115" s="41" t="s">
        <v>26</v>
      </c>
      <c r="L115" s="42" t="str">
        <f t="shared" si="0"/>
        <v>500grams</v>
      </c>
      <c r="M115" s="43">
        <f t="shared" si="1"/>
        <v>500</v>
      </c>
      <c r="N115" s="44" t="str">
        <f t="shared" si="2"/>
        <v>500grams</v>
      </c>
      <c r="O115" s="51">
        <f t="shared" si="17"/>
        <v>256</v>
      </c>
      <c r="P115" s="29">
        <f>O115/H115</f>
        <v>256</v>
      </c>
      <c r="Q115" s="11"/>
      <c r="R115" s="11"/>
      <c r="S115" s="11"/>
      <c r="T115" s="11"/>
      <c r="U115" s="11"/>
      <c r="V115" s="11"/>
      <c r="W115" s="11"/>
      <c r="X115" s="11"/>
      <c r="Y115" s="11"/>
      <c r="Z115" s="11"/>
    </row>
    <row r="116" spans="1:26" ht="15" customHeight="1">
      <c r="A116" s="47">
        <v>378</v>
      </c>
      <c r="B116" s="33" t="s">
        <v>169</v>
      </c>
      <c r="C116" s="34" t="s">
        <v>43</v>
      </c>
      <c r="D116" s="35" t="s">
        <v>172</v>
      </c>
      <c r="E116" s="50" t="s">
        <v>173</v>
      </c>
      <c r="F116" s="156"/>
      <c r="G116" s="38">
        <v>169.8</v>
      </c>
      <c r="H116" s="81">
        <v>1</v>
      </c>
      <c r="I116" s="81">
        <v>250</v>
      </c>
      <c r="J116" s="121" t="s">
        <v>29</v>
      </c>
      <c r="K116" s="41" t="s">
        <v>26</v>
      </c>
      <c r="L116" s="42" t="str">
        <f t="shared" si="0"/>
        <v>250ml</v>
      </c>
      <c r="M116" s="43">
        <f t="shared" si="1"/>
        <v>250</v>
      </c>
      <c r="N116" s="44" t="str">
        <f t="shared" si="2"/>
        <v>250ml</v>
      </c>
      <c r="O116" s="51">
        <f t="shared" si="17"/>
        <v>169.8</v>
      </c>
      <c r="P116" s="11"/>
      <c r="Q116" s="11"/>
      <c r="R116" s="11"/>
      <c r="S116" s="11"/>
      <c r="T116" s="11"/>
      <c r="U116" s="11"/>
      <c r="V116" s="11"/>
      <c r="W116" s="11"/>
      <c r="X116" s="11"/>
      <c r="Y116" s="11"/>
      <c r="Z116" s="11"/>
    </row>
    <row r="117" spans="1:26" ht="15" customHeight="1">
      <c r="A117" s="32">
        <v>378</v>
      </c>
      <c r="B117" s="52" t="s">
        <v>169</v>
      </c>
      <c r="C117" s="34" t="s">
        <v>35</v>
      </c>
      <c r="D117" s="35" t="s">
        <v>172</v>
      </c>
      <c r="E117" s="52" t="s">
        <v>174</v>
      </c>
      <c r="F117" s="156"/>
      <c r="G117" s="70">
        <v>198</v>
      </c>
      <c r="H117" s="120">
        <v>1</v>
      </c>
      <c r="I117" s="67">
        <v>330</v>
      </c>
      <c r="J117" s="40" t="s">
        <v>59</v>
      </c>
      <c r="K117" s="41" t="s">
        <v>26</v>
      </c>
      <c r="L117" s="42" t="str">
        <f t="shared" si="0"/>
        <v>330grams</v>
      </c>
      <c r="M117" s="43">
        <f t="shared" si="1"/>
        <v>330</v>
      </c>
      <c r="N117" s="44" t="str">
        <f t="shared" si="2"/>
        <v>330grams</v>
      </c>
      <c r="O117" s="51">
        <f t="shared" si="17"/>
        <v>198</v>
      </c>
      <c r="P117" s="11"/>
      <c r="Q117" s="11"/>
      <c r="R117" s="11"/>
      <c r="S117" s="11"/>
      <c r="T117" s="11"/>
      <c r="U117" s="11"/>
      <c r="V117" s="11"/>
      <c r="W117" s="11"/>
      <c r="X117" s="11"/>
      <c r="Y117" s="11"/>
      <c r="Z117" s="11"/>
    </row>
    <row r="118" spans="1:26" ht="15" customHeight="1">
      <c r="A118" s="32">
        <v>378</v>
      </c>
      <c r="B118" s="57" t="s">
        <v>169</v>
      </c>
      <c r="C118" s="34" t="s">
        <v>47</v>
      </c>
      <c r="D118" s="35" t="s">
        <v>172</v>
      </c>
      <c r="E118" s="50" t="s">
        <v>174</v>
      </c>
      <c r="F118" s="195"/>
      <c r="G118" s="38">
        <v>255</v>
      </c>
      <c r="H118" s="81">
        <v>1</v>
      </c>
      <c r="I118" s="81">
        <v>1</v>
      </c>
      <c r="J118" s="121" t="s">
        <v>29</v>
      </c>
      <c r="K118" s="46"/>
      <c r="L118" s="42" t="str">
        <f t="shared" si="0"/>
        <v>1ml</v>
      </c>
      <c r="M118" s="43">
        <f t="shared" si="1"/>
        <v>1</v>
      </c>
      <c r="N118" s="44" t="str">
        <f t="shared" si="2"/>
        <v>1ml</v>
      </c>
      <c r="O118" s="51">
        <f t="shared" si="17"/>
        <v>255</v>
      </c>
      <c r="P118" s="11"/>
      <c r="Q118" s="11"/>
      <c r="R118" s="11"/>
      <c r="S118" s="11"/>
      <c r="T118" s="11"/>
      <c r="U118" s="11"/>
      <c r="V118" s="11"/>
      <c r="W118" s="11"/>
      <c r="X118" s="11"/>
      <c r="Y118" s="11"/>
      <c r="Z118" s="11"/>
    </row>
    <row r="119" spans="1:26" ht="15" customHeight="1">
      <c r="A119" s="32">
        <v>804</v>
      </c>
      <c r="B119" s="128" t="s">
        <v>175</v>
      </c>
      <c r="C119" s="34" t="s">
        <v>82</v>
      </c>
      <c r="D119" s="128" t="s">
        <v>176</v>
      </c>
      <c r="E119" s="128" t="s">
        <v>176</v>
      </c>
      <c r="F119" s="155" t="s">
        <v>76</v>
      </c>
      <c r="G119" s="164">
        <v>145</v>
      </c>
      <c r="H119" s="124">
        <v>2</v>
      </c>
      <c r="I119" s="124">
        <v>1</v>
      </c>
      <c r="J119" s="196" t="s">
        <v>42</v>
      </c>
      <c r="K119" s="41" t="s">
        <v>26</v>
      </c>
      <c r="L119" s="42" t="str">
        <f t="shared" si="0"/>
        <v>1packs</v>
      </c>
      <c r="M119" s="43">
        <f t="shared" si="1"/>
        <v>2</v>
      </c>
      <c r="N119" s="44" t="str">
        <f t="shared" si="2"/>
        <v>2packs</v>
      </c>
      <c r="O119" s="51">
        <f t="shared" si="17"/>
        <v>290</v>
      </c>
      <c r="P119" s="46"/>
      <c r="Q119" s="46"/>
      <c r="R119" s="46"/>
      <c r="S119" s="46"/>
      <c r="T119" s="46"/>
      <c r="U119" s="46"/>
      <c r="V119" s="46"/>
      <c r="W119" s="46"/>
      <c r="X119" s="46"/>
      <c r="Y119" s="46"/>
      <c r="Z119" s="46"/>
    </row>
    <row r="120" spans="1:26" ht="15" customHeight="1">
      <c r="A120" s="32">
        <v>556</v>
      </c>
      <c r="B120" s="52" t="s">
        <v>177</v>
      </c>
      <c r="C120" s="34" t="s">
        <v>35</v>
      </c>
      <c r="E120" s="128" t="s">
        <v>178</v>
      </c>
      <c r="F120" s="156"/>
      <c r="G120" s="38">
        <v>36</v>
      </c>
      <c r="H120" s="81">
        <v>2</v>
      </c>
      <c r="I120" s="81">
        <v>30</v>
      </c>
      <c r="J120" s="121" t="s">
        <v>59</v>
      </c>
      <c r="K120" s="41" t="s">
        <v>26</v>
      </c>
      <c r="L120" s="42" t="str">
        <f t="shared" si="0"/>
        <v>30grams</v>
      </c>
      <c r="M120" s="43">
        <f t="shared" si="1"/>
        <v>60</v>
      </c>
      <c r="N120" s="44" t="str">
        <f t="shared" si="2"/>
        <v>60grams</v>
      </c>
      <c r="O120" s="51">
        <f t="shared" si="17"/>
        <v>72</v>
      </c>
      <c r="P120" s="46"/>
      <c r="Q120" s="46"/>
      <c r="R120" s="46"/>
      <c r="S120" s="46"/>
      <c r="T120" s="46"/>
      <c r="U120" s="46"/>
      <c r="V120" s="46"/>
      <c r="W120" s="46"/>
      <c r="X120" s="46"/>
      <c r="Y120" s="46"/>
      <c r="Z120" s="46"/>
    </row>
    <row r="121" spans="1:26" ht="15" customHeight="1">
      <c r="A121" s="32">
        <v>752</v>
      </c>
      <c r="B121" s="128" t="s">
        <v>179</v>
      </c>
      <c r="C121" s="34" t="s">
        <v>82</v>
      </c>
      <c r="D121" s="179" t="s">
        <v>180</v>
      </c>
      <c r="E121" s="128" t="s">
        <v>181</v>
      </c>
      <c r="F121" s="155" t="s">
        <v>76</v>
      </c>
      <c r="G121" s="164">
        <v>55</v>
      </c>
      <c r="H121" s="124">
        <v>1</v>
      </c>
      <c r="I121" s="124">
        <v>25</v>
      </c>
      <c r="J121" s="196" t="s">
        <v>29</v>
      </c>
      <c r="K121" s="41" t="s">
        <v>26</v>
      </c>
      <c r="L121" s="42" t="str">
        <f t="shared" si="0"/>
        <v>25ml</v>
      </c>
      <c r="M121" s="43">
        <f t="shared" si="1"/>
        <v>25</v>
      </c>
      <c r="N121" s="44" t="str">
        <f t="shared" si="2"/>
        <v>25ml</v>
      </c>
      <c r="O121" s="51">
        <f t="shared" si="17"/>
        <v>55</v>
      </c>
      <c r="P121" s="46"/>
      <c r="Q121" s="46"/>
      <c r="R121" s="46"/>
      <c r="S121" s="46"/>
      <c r="T121" s="46"/>
      <c r="U121" s="46"/>
      <c r="V121" s="46"/>
      <c r="W121" s="46"/>
      <c r="X121" s="46"/>
      <c r="Y121" s="46"/>
      <c r="Z121" s="46"/>
    </row>
    <row r="122" spans="1:26" ht="15" customHeight="1">
      <c r="A122" s="32">
        <v>752</v>
      </c>
      <c r="B122" s="128" t="s">
        <v>179</v>
      </c>
      <c r="C122" s="34" t="s">
        <v>82</v>
      </c>
      <c r="D122" s="35" t="s">
        <v>182</v>
      </c>
      <c r="E122" s="128" t="s">
        <v>183</v>
      </c>
      <c r="F122" s="155" t="s">
        <v>76</v>
      </c>
      <c r="G122" s="164">
        <v>41</v>
      </c>
      <c r="H122" s="124">
        <v>1.64</v>
      </c>
      <c r="I122" s="124">
        <v>25</v>
      </c>
      <c r="J122" s="196" t="s">
        <v>29</v>
      </c>
      <c r="K122" s="41" t="s">
        <v>26</v>
      </c>
      <c r="L122" s="42" t="str">
        <f t="shared" si="0"/>
        <v>25ml</v>
      </c>
      <c r="M122" s="43">
        <f t="shared" si="1"/>
        <v>41</v>
      </c>
      <c r="N122" s="44" t="str">
        <f t="shared" si="2"/>
        <v>41ml</v>
      </c>
      <c r="O122" s="51">
        <f t="shared" si="17"/>
        <v>67.239999999999995</v>
      </c>
      <c r="P122" s="46"/>
      <c r="Q122" s="46"/>
      <c r="R122" s="46"/>
      <c r="S122" s="46"/>
      <c r="T122" s="46"/>
      <c r="U122" s="46"/>
      <c r="V122" s="46"/>
      <c r="W122" s="46"/>
      <c r="X122" s="46"/>
      <c r="Y122" s="46"/>
      <c r="Z122" s="46"/>
    </row>
    <row r="123" spans="1:26" ht="15" customHeight="1">
      <c r="A123" s="47">
        <v>119</v>
      </c>
      <c r="B123" s="89" t="s">
        <v>184</v>
      </c>
      <c r="C123" s="34" t="s">
        <v>43</v>
      </c>
      <c r="D123" s="35"/>
      <c r="E123" s="149" t="s">
        <v>185</v>
      </c>
      <c r="F123" s="156"/>
      <c r="G123" s="108">
        <v>280</v>
      </c>
      <c r="H123" s="81">
        <v>3</v>
      </c>
      <c r="I123" s="81">
        <v>1000</v>
      </c>
      <c r="J123" s="88" t="s">
        <v>59</v>
      </c>
      <c r="K123" s="41" t="s">
        <v>26</v>
      </c>
      <c r="L123" s="42" t="str">
        <f t="shared" si="0"/>
        <v>1000grams</v>
      </c>
      <c r="M123" s="43">
        <f t="shared" si="1"/>
        <v>3000</v>
      </c>
      <c r="N123" s="44" t="str">
        <f t="shared" si="2"/>
        <v>3000grams</v>
      </c>
      <c r="O123" s="51">
        <f t="shared" si="17"/>
        <v>840</v>
      </c>
      <c r="P123" s="46"/>
      <c r="Q123" s="46"/>
      <c r="R123" s="46"/>
      <c r="S123" s="46"/>
      <c r="T123" s="46"/>
      <c r="U123" s="46"/>
      <c r="V123" s="46"/>
      <c r="W123" s="46"/>
      <c r="X123" s="46"/>
      <c r="Y123" s="46"/>
      <c r="Z123" s="46"/>
    </row>
    <row r="124" spans="1:26" ht="15" customHeight="1">
      <c r="A124" s="47">
        <v>119</v>
      </c>
      <c r="B124" s="52" t="s">
        <v>184</v>
      </c>
      <c r="C124" s="53" t="s">
        <v>39</v>
      </c>
      <c r="D124" s="197"/>
      <c r="E124" s="197" t="s">
        <v>185</v>
      </c>
      <c r="F124" s="156"/>
      <c r="G124" s="70">
        <v>300</v>
      </c>
      <c r="H124" s="71">
        <v>3</v>
      </c>
      <c r="I124" s="71">
        <v>1000</v>
      </c>
      <c r="J124" s="198" t="s">
        <v>59</v>
      </c>
      <c r="K124" s="41"/>
      <c r="L124" s="42" t="str">
        <f t="shared" si="0"/>
        <v>1000grams</v>
      </c>
      <c r="M124" s="43">
        <f t="shared" si="1"/>
        <v>3000</v>
      </c>
      <c r="N124" s="44" t="str">
        <f t="shared" si="2"/>
        <v>3000grams</v>
      </c>
      <c r="O124" s="51">
        <f t="shared" si="17"/>
        <v>900</v>
      </c>
      <c r="P124" s="46"/>
      <c r="Q124" s="46"/>
      <c r="R124" s="46"/>
      <c r="S124" s="46"/>
      <c r="T124" s="46"/>
      <c r="U124" s="46"/>
      <c r="V124" s="46"/>
      <c r="W124" s="46"/>
      <c r="X124" s="46"/>
      <c r="Y124" s="46"/>
      <c r="Z124" s="46"/>
    </row>
    <row r="125" spans="1:26" ht="15" customHeight="1">
      <c r="A125" s="32">
        <v>119</v>
      </c>
      <c r="B125" s="36" t="s">
        <v>184</v>
      </c>
      <c r="C125" s="34" t="s">
        <v>27</v>
      </c>
      <c r="D125" s="199"/>
      <c r="E125" s="87" t="s">
        <v>185</v>
      </c>
      <c r="F125" s="156"/>
      <c r="G125" s="38">
        <v>260</v>
      </c>
      <c r="H125" s="39">
        <v>20</v>
      </c>
      <c r="I125" s="39"/>
      <c r="J125" s="121"/>
      <c r="K125" s="41" t="s">
        <v>26</v>
      </c>
      <c r="L125" s="42" t="str">
        <f t="shared" si="0"/>
        <v/>
      </c>
      <c r="M125" s="43">
        <f t="shared" si="1"/>
        <v>0</v>
      </c>
      <c r="N125" s="44" t="str">
        <f t="shared" si="2"/>
        <v>0</v>
      </c>
      <c r="O125" s="133">
        <v>5512</v>
      </c>
      <c r="P125" s="46"/>
      <c r="Q125" s="46"/>
      <c r="R125" s="46"/>
      <c r="S125" s="46"/>
      <c r="T125" s="46"/>
      <c r="U125" s="46"/>
      <c r="V125" s="46"/>
      <c r="W125" s="46"/>
      <c r="X125" s="46"/>
      <c r="Y125" s="46"/>
      <c r="Z125" s="46"/>
    </row>
    <row r="126" spans="1:26" ht="15" customHeight="1">
      <c r="A126" s="32">
        <v>119</v>
      </c>
      <c r="B126" s="33" t="s">
        <v>184</v>
      </c>
      <c r="C126" s="34" t="s">
        <v>74</v>
      </c>
      <c r="D126" s="9"/>
      <c r="E126" s="50" t="s">
        <v>186</v>
      </c>
      <c r="F126" s="156" t="s">
        <v>76</v>
      </c>
      <c r="G126" s="38">
        <v>220</v>
      </c>
      <c r="H126" s="39">
        <v>1.1000000000000001</v>
      </c>
      <c r="I126" s="39">
        <v>1000</v>
      </c>
      <c r="J126" s="121" t="s">
        <v>33</v>
      </c>
      <c r="K126" s="41" t="s">
        <v>26</v>
      </c>
      <c r="L126" s="42" t="str">
        <f t="shared" si="0"/>
        <v>1000kg</v>
      </c>
      <c r="M126" s="43">
        <f t="shared" si="1"/>
        <v>1100</v>
      </c>
      <c r="N126" s="44" t="str">
        <f t="shared" si="2"/>
        <v>1100kg</v>
      </c>
      <c r="O126" s="51">
        <f t="shared" ref="O126:O133" si="19">G126*H126</f>
        <v>242.00000000000003</v>
      </c>
      <c r="P126" s="46"/>
      <c r="Q126" s="46"/>
      <c r="R126" s="46"/>
      <c r="S126" s="46"/>
      <c r="T126" s="46"/>
      <c r="U126" s="46"/>
      <c r="V126" s="46"/>
      <c r="W126" s="46"/>
      <c r="X126" s="46"/>
      <c r="Y126" s="46"/>
      <c r="Z126" s="46"/>
    </row>
    <row r="127" spans="1:26" ht="15" customHeight="1">
      <c r="A127" s="47">
        <v>119</v>
      </c>
      <c r="B127" s="33" t="s">
        <v>184</v>
      </c>
      <c r="C127" s="49" t="s">
        <v>31</v>
      </c>
      <c r="D127" s="9"/>
      <c r="E127" s="50" t="s">
        <v>187</v>
      </c>
      <c r="F127" s="156"/>
      <c r="G127" s="38">
        <v>275</v>
      </c>
      <c r="H127" s="39">
        <v>6</v>
      </c>
      <c r="I127" s="39"/>
      <c r="J127" s="121" t="s">
        <v>33</v>
      </c>
      <c r="K127" s="41" t="s">
        <v>26</v>
      </c>
      <c r="L127" s="42" t="str">
        <f t="shared" si="0"/>
        <v>kg</v>
      </c>
      <c r="M127" s="43">
        <f t="shared" si="1"/>
        <v>0</v>
      </c>
      <c r="N127" s="44" t="str">
        <f t="shared" si="2"/>
        <v>0kg</v>
      </c>
      <c r="O127" s="51">
        <f t="shared" si="19"/>
        <v>1650</v>
      </c>
      <c r="P127" s="46"/>
      <c r="Q127" s="46"/>
      <c r="R127" s="46"/>
      <c r="S127" s="46"/>
      <c r="T127" s="46"/>
      <c r="U127" s="46"/>
      <c r="V127" s="46"/>
      <c r="W127" s="46"/>
      <c r="X127" s="46"/>
      <c r="Y127" s="46"/>
      <c r="Z127" s="46"/>
    </row>
    <row r="128" spans="1:26" ht="15" customHeight="1">
      <c r="A128" s="47">
        <v>119</v>
      </c>
      <c r="B128" s="33" t="s">
        <v>188</v>
      </c>
      <c r="C128" s="49" t="s">
        <v>61</v>
      </c>
      <c r="D128" s="35"/>
      <c r="E128" s="50"/>
      <c r="F128" s="156"/>
      <c r="G128" s="38">
        <v>268</v>
      </c>
      <c r="H128" s="39">
        <v>10</v>
      </c>
      <c r="I128" s="39">
        <v>1000</v>
      </c>
      <c r="J128" s="121" t="s">
        <v>59</v>
      </c>
      <c r="K128" s="41" t="s">
        <v>26</v>
      </c>
      <c r="L128" s="42" t="str">
        <f t="shared" si="0"/>
        <v>1000grams</v>
      </c>
      <c r="M128" s="43">
        <f t="shared" si="1"/>
        <v>10000</v>
      </c>
      <c r="N128" s="44" t="str">
        <f t="shared" si="2"/>
        <v>10000grams</v>
      </c>
      <c r="O128" s="51">
        <f t="shared" si="19"/>
        <v>2680</v>
      </c>
      <c r="P128" s="46"/>
      <c r="Q128" s="46"/>
      <c r="R128" s="46"/>
      <c r="S128" s="46"/>
      <c r="T128" s="46"/>
      <c r="U128" s="46"/>
      <c r="V128" s="46"/>
      <c r="W128" s="46"/>
      <c r="X128" s="46"/>
      <c r="Y128" s="46"/>
      <c r="Z128" s="46"/>
    </row>
    <row r="129" spans="1:26" ht="15" customHeight="1">
      <c r="A129" s="32">
        <v>119</v>
      </c>
      <c r="B129" s="200" t="s">
        <v>184</v>
      </c>
      <c r="C129" s="34" t="s">
        <v>55</v>
      </c>
      <c r="D129" s="35"/>
      <c r="E129" s="157"/>
      <c r="F129" s="156"/>
      <c r="G129" s="201">
        <v>200</v>
      </c>
      <c r="H129" s="202">
        <v>3.5</v>
      </c>
      <c r="I129" s="39">
        <v>1</v>
      </c>
      <c r="J129" s="121" t="s">
        <v>33</v>
      </c>
      <c r="K129" s="41"/>
      <c r="L129" s="42" t="str">
        <f t="shared" si="0"/>
        <v>1kg</v>
      </c>
      <c r="M129" s="43">
        <f t="shared" si="1"/>
        <v>3.5</v>
      </c>
      <c r="N129" s="44" t="str">
        <f t="shared" si="2"/>
        <v>3.5kg</v>
      </c>
      <c r="O129" s="51">
        <f t="shared" si="19"/>
        <v>700</v>
      </c>
      <c r="P129" s="46"/>
      <c r="Q129" s="46"/>
      <c r="R129" s="46"/>
      <c r="S129" s="46"/>
      <c r="T129" s="46"/>
      <c r="U129" s="46"/>
      <c r="V129" s="46"/>
      <c r="W129" s="46"/>
      <c r="X129" s="46"/>
      <c r="Y129" s="46"/>
      <c r="Z129" s="46"/>
    </row>
    <row r="130" spans="1:26" ht="15" customHeight="1">
      <c r="A130" s="32">
        <v>732</v>
      </c>
      <c r="B130" s="203" t="s">
        <v>189</v>
      </c>
      <c r="C130" s="34" t="s">
        <v>82</v>
      </c>
      <c r="D130" s="204"/>
      <c r="E130" s="203" t="s">
        <v>190</v>
      </c>
      <c r="F130" s="155" t="s">
        <v>76</v>
      </c>
      <c r="G130" s="205">
        <v>559</v>
      </c>
      <c r="H130" s="129">
        <v>1</v>
      </c>
      <c r="I130" s="165">
        <v>1000</v>
      </c>
      <c r="J130" s="196" t="s">
        <v>59</v>
      </c>
      <c r="K130" s="41" t="s">
        <v>26</v>
      </c>
      <c r="L130" s="42" t="str">
        <f t="shared" si="0"/>
        <v>1000grams</v>
      </c>
      <c r="M130" s="43">
        <f t="shared" si="1"/>
        <v>1000</v>
      </c>
      <c r="N130" s="44" t="str">
        <f t="shared" si="2"/>
        <v>1000grams</v>
      </c>
      <c r="O130" s="51">
        <f t="shared" si="19"/>
        <v>559</v>
      </c>
      <c r="P130" s="11"/>
      <c r="Q130" s="11"/>
      <c r="R130" s="11"/>
      <c r="S130" s="11"/>
      <c r="T130" s="11"/>
      <c r="U130" s="11"/>
      <c r="V130" s="11"/>
      <c r="W130" s="11"/>
      <c r="X130" s="11"/>
      <c r="Y130" s="11"/>
      <c r="Z130" s="11"/>
    </row>
    <row r="131" spans="1:26" ht="15" customHeight="1">
      <c r="A131" s="32">
        <v>864</v>
      </c>
      <c r="B131" s="89" t="s">
        <v>191</v>
      </c>
      <c r="C131" s="34" t="s">
        <v>74</v>
      </c>
      <c r="D131" s="35" t="s">
        <v>192</v>
      </c>
      <c r="E131" s="91" t="s">
        <v>193</v>
      </c>
      <c r="F131" s="155" t="s">
        <v>76</v>
      </c>
      <c r="G131" s="95">
        <v>32</v>
      </c>
      <c r="H131" s="81">
        <v>1</v>
      </c>
      <c r="I131" s="39">
        <v>110</v>
      </c>
      <c r="J131" s="121" t="s">
        <v>59</v>
      </c>
      <c r="K131" s="41" t="s">
        <v>26</v>
      </c>
      <c r="L131" s="42" t="str">
        <f t="shared" si="0"/>
        <v>110grams</v>
      </c>
      <c r="M131" s="43">
        <f t="shared" si="1"/>
        <v>110</v>
      </c>
      <c r="N131" s="44" t="str">
        <f t="shared" si="2"/>
        <v>110grams</v>
      </c>
      <c r="O131" s="51">
        <f t="shared" si="19"/>
        <v>32</v>
      </c>
      <c r="P131" s="46"/>
      <c r="Q131" s="46"/>
      <c r="R131" s="46"/>
      <c r="S131" s="46"/>
      <c r="T131" s="46"/>
      <c r="U131" s="46"/>
      <c r="V131" s="46"/>
      <c r="W131" s="46"/>
      <c r="X131" s="46"/>
      <c r="Y131" s="46"/>
      <c r="Z131" s="46"/>
    </row>
    <row r="132" spans="1:26" ht="15" customHeight="1">
      <c r="A132" s="32">
        <v>1108</v>
      </c>
      <c r="B132" s="206" t="s">
        <v>194</v>
      </c>
      <c r="C132" s="34" t="s">
        <v>47</v>
      </c>
      <c r="D132" s="59"/>
      <c r="E132" s="157" t="s">
        <v>195</v>
      </c>
      <c r="F132" s="195"/>
      <c r="G132" s="126">
        <v>18.940000000000001</v>
      </c>
      <c r="H132" s="120">
        <v>30</v>
      </c>
      <c r="I132" s="39">
        <v>1</v>
      </c>
      <c r="J132" s="121" t="s">
        <v>42</v>
      </c>
      <c r="K132" s="46"/>
      <c r="L132" s="42" t="str">
        <f t="shared" si="0"/>
        <v>1packs</v>
      </c>
      <c r="M132" s="43">
        <f t="shared" si="1"/>
        <v>30</v>
      </c>
      <c r="N132" s="44" t="str">
        <f t="shared" si="2"/>
        <v>30packs</v>
      </c>
      <c r="O132" s="51">
        <f t="shared" si="19"/>
        <v>568.20000000000005</v>
      </c>
      <c r="P132" s="46"/>
      <c r="Q132" s="46"/>
      <c r="R132" s="46"/>
      <c r="S132" s="46"/>
      <c r="T132" s="46"/>
      <c r="U132" s="46"/>
      <c r="V132" s="46"/>
      <c r="W132" s="46"/>
      <c r="X132" s="46"/>
      <c r="Y132" s="46"/>
      <c r="Z132" s="46"/>
    </row>
    <row r="133" spans="1:26" ht="15" customHeight="1">
      <c r="A133" s="32">
        <v>808</v>
      </c>
      <c r="B133" s="122" t="s">
        <v>196</v>
      </c>
      <c r="C133" s="34" t="s">
        <v>82</v>
      </c>
      <c r="D133" s="9" t="s">
        <v>197</v>
      </c>
      <c r="E133" s="122" t="s">
        <v>198</v>
      </c>
      <c r="F133" s="155" t="s">
        <v>76</v>
      </c>
      <c r="G133" s="207">
        <v>252</v>
      </c>
      <c r="H133" s="165">
        <v>1</v>
      </c>
      <c r="I133" s="165">
        <v>2000</v>
      </c>
      <c r="J133" s="196" t="s">
        <v>59</v>
      </c>
      <c r="K133" s="41" t="s">
        <v>26</v>
      </c>
      <c r="L133" s="42" t="str">
        <f t="shared" si="0"/>
        <v>2000grams</v>
      </c>
      <c r="M133" s="43">
        <f t="shared" si="1"/>
        <v>2000</v>
      </c>
      <c r="N133" s="44" t="str">
        <f t="shared" si="2"/>
        <v>2000grams</v>
      </c>
      <c r="O133" s="51">
        <f t="shared" si="19"/>
        <v>252</v>
      </c>
      <c r="P133" s="46"/>
      <c r="Q133" s="46"/>
      <c r="R133" s="46"/>
      <c r="S133" s="46"/>
      <c r="T133" s="46"/>
      <c r="U133" s="46"/>
      <c r="V133" s="46"/>
      <c r="W133" s="46"/>
      <c r="X133" s="46"/>
      <c r="Y133" s="46"/>
      <c r="Z133" s="46"/>
    </row>
    <row r="134" spans="1:26" ht="15" customHeight="1">
      <c r="A134" s="32">
        <v>1081</v>
      </c>
      <c r="B134" s="208" t="s">
        <v>199</v>
      </c>
      <c r="C134" s="34" t="s">
        <v>27</v>
      </c>
      <c r="D134" s="9" t="s">
        <v>200</v>
      </c>
      <c r="E134" s="208" t="s">
        <v>201</v>
      </c>
      <c r="F134" s="156"/>
      <c r="G134" s="38">
        <v>8.1</v>
      </c>
      <c r="H134" s="39">
        <f t="shared" ref="H134:H135" si="20">O134/G134</f>
        <v>4</v>
      </c>
      <c r="I134" s="39"/>
      <c r="J134" s="121"/>
      <c r="K134" s="41" t="s">
        <v>26</v>
      </c>
      <c r="L134" s="42" t="str">
        <f t="shared" si="0"/>
        <v/>
      </c>
      <c r="M134" s="43">
        <f t="shared" si="1"/>
        <v>0</v>
      </c>
      <c r="N134" s="44" t="str">
        <f t="shared" si="2"/>
        <v>0</v>
      </c>
      <c r="O134" s="133">
        <v>32.4</v>
      </c>
      <c r="P134" s="46"/>
      <c r="Q134" s="46"/>
      <c r="R134" s="46"/>
      <c r="S134" s="46"/>
      <c r="T134" s="46"/>
      <c r="U134" s="46"/>
      <c r="V134" s="46"/>
      <c r="W134" s="46"/>
      <c r="X134" s="46"/>
      <c r="Y134" s="46"/>
      <c r="Z134" s="46"/>
    </row>
    <row r="135" spans="1:26" ht="15" customHeight="1">
      <c r="A135" s="32">
        <v>1082</v>
      </c>
      <c r="B135" s="208" t="s">
        <v>202</v>
      </c>
      <c r="C135" s="34" t="s">
        <v>27</v>
      </c>
      <c r="D135" s="9" t="str">
        <f t="shared" ref="D135:D140" si="21">IFERROR(LEFT(E135, FIND("/", E135)-1), E135)</f>
        <v>My Everyday</v>
      </c>
      <c r="E135" s="208" t="s">
        <v>203</v>
      </c>
      <c r="F135" s="156"/>
      <c r="G135" s="38">
        <v>120.5</v>
      </c>
      <c r="H135" s="39">
        <f t="shared" si="20"/>
        <v>4</v>
      </c>
      <c r="I135" s="39"/>
      <c r="J135" s="121"/>
      <c r="K135" s="41" t="s">
        <v>26</v>
      </c>
      <c r="L135" s="42" t="str">
        <f t="shared" si="0"/>
        <v/>
      </c>
      <c r="M135" s="43">
        <f t="shared" si="1"/>
        <v>0</v>
      </c>
      <c r="N135" s="44" t="str">
        <f t="shared" si="2"/>
        <v>0</v>
      </c>
      <c r="O135" s="133">
        <v>482</v>
      </c>
      <c r="P135" s="46"/>
      <c r="Q135" s="46"/>
      <c r="R135" s="46"/>
      <c r="S135" s="46"/>
      <c r="T135" s="46"/>
      <c r="U135" s="46"/>
      <c r="V135" s="46"/>
      <c r="W135" s="46"/>
      <c r="X135" s="46"/>
      <c r="Y135" s="46"/>
      <c r="Z135" s="46"/>
    </row>
    <row r="136" spans="1:26" ht="15" customHeight="1">
      <c r="A136" s="32">
        <v>753</v>
      </c>
      <c r="B136" s="128" t="s">
        <v>204</v>
      </c>
      <c r="C136" s="34" t="s">
        <v>82</v>
      </c>
      <c r="D136" s="9" t="str">
        <f t="shared" si="21"/>
        <v>Mama SitaS</v>
      </c>
      <c r="E136" s="128" t="s">
        <v>205</v>
      </c>
      <c r="F136" s="155" t="s">
        <v>76</v>
      </c>
      <c r="G136" s="207">
        <v>77</v>
      </c>
      <c r="H136" s="165">
        <v>1</v>
      </c>
      <c r="I136" s="165">
        <v>350</v>
      </c>
      <c r="J136" s="196" t="s">
        <v>29</v>
      </c>
      <c r="K136" s="41" t="s">
        <v>26</v>
      </c>
      <c r="L136" s="42" t="str">
        <f t="shared" si="0"/>
        <v>350ml</v>
      </c>
      <c r="M136" s="43">
        <f t="shared" si="1"/>
        <v>350</v>
      </c>
      <c r="N136" s="44" t="str">
        <f t="shared" si="2"/>
        <v>350ml</v>
      </c>
      <c r="O136" s="51">
        <f t="shared" ref="O136:O174" si="22">G136*H136</f>
        <v>77</v>
      </c>
      <c r="P136" s="46"/>
      <c r="Q136" s="46"/>
      <c r="R136" s="46"/>
      <c r="S136" s="46"/>
      <c r="T136" s="46"/>
      <c r="U136" s="46"/>
      <c r="V136" s="46"/>
      <c r="W136" s="46"/>
      <c r="X136" s="46"/>
      <c r="Y136" s="46"/>
      <c r="Z136" s="46"/>
    </row>
    <row r="137" spans="1:26" ht="15" customHeight="1">
      <c r="A137" s="32">
        <v>253</v>
      </c>
      <c r="B137" s="76" t="s">
        <v>206</v>
      </c>
      <c r="C137" s="34" t="s">
        <v>55</v>
      </c>
      <c r="D137" s="9" t="str">
        <f t="shared" si="21"/>
        <v>my everyday</v>
      </c>
      <c r="E137" s="101" t="s">
        <v>207</v>
      </c>
      <c r="F137" s="156"/>
      <c r="G137" s="106">
        <v>25.56</v>
      </c>
      <c r="H137" s="81">
        <v>9</v>
      </c>
      <c r="I137" s="39">
        <v>100</v>
      </c>
      <c r="J137" s="88" t="s">
        <v>37</v>
      </c>
      <c r="K137" s="41" t="s">
        <v>26</v>
      </c>
      <c r="L137" s="42" t="str">
        <f t="shared" si="0"/>
        <v>100pieces</v>
      </c>
      <c r="M137" s="43">
        <f t="shared" si="1"/>
        <v>900</v>
      </c>
      <c r="N137" s="44" t="str">
        <f t="shared" si="2"/>
        <v>900pieces</v>
      </c>
      <c r="O137" s="51">
        <f t="shared" si="22"/>
        <v>230.04</v>
      </c>
      <c r="P137" s="46"/>
      <c r="Q137" s="46"/>
      <c r="R137" s="46"/>
      <c r="S137" s="46"/>
      <c r="T137" s="46"/>
      <c r="U137" s="46"/>
      <c r="V137" s="46"/>
      <c r="W137" s="46"/>
      <c r="X137" s="46"/>
      <c r="Y137" s="46"/>
      <c r="Z137" s="46"/>
    </row>
    <row r="138" spans="1:26" ht="15" customHeight="1">
      <c r="A138" s="32">
        <v>253</v>
      </c>
      <c r="B138" s="52" t="s">
        <v>206</v>
      </c>
      <c r="C138" s="34" t="s">
        <v>35</v>
      </c>
      <c r="D138" s="9" t="str">
        <f t="shared" si="21"/>
        <v>S8</v>
      </c>
      <c r="E138" s="101" t="s">
        <v>208</v>
      </c>
      <c r="F138" s="156"/>
      <c r="G138" s="102">
        <v>18</v>
      </c>
      <c r="H138" s="81">
        <v>4</v>
      </c>
      <c r="I138" s="39">
        <v>1</v>
      </c>
      <c r="J138" s="88" t="s">
        <v>42</v>
      </c>
      <c r="K138" s="41" t="s">
        <v>26</v>
      </c>
      <c r="L138" s="42" t="str">
        <f t="shared" si="0"/>
        <v>1packs</v>
      </c>
      <c r="M138" s="43">
        <f t="shared" si="1"/>
        <v>4</v>
      </c>
      <c r="N138" s="44" t="str">
        <f t="shared" si="2"/>
        <v>4packs</v>
      </c>
      <c r="O138" s="51">
        <f t="shared" si="22"/>
        <v>72</v>
      </c>
      <c r="P138" s="46"/>
      <c r="Q138" s="46"/>
      <c r="R138" s="46"/>
      <c r="S138" s="46"/>
      <c r="T138" s="46"/>
      <c r="U138" s="46"/>
      <c r="V138" s="46"/>
      <c r="W138" s="46"/>
      <c r="X138" s="46"/>
      <c r="Y138" s="46"/>
      <c r="Z138" s="46"/>
    </row>
    <row r="139" spans="1:26" ht="15" customHeight="1">
      <c r="A139" s="47">
        <v>253</v>
      </c>
      <c r="B139" s="52" t="s">
        <v>206</v>
      </c>
      <c r="C139" s="53" t="s">
        <v>39</v>
      </c>
      <c r="D139" s="9" t="str">
        <f t="shared" si="21"/>
        <v>Uncle John</v>
      </c>
      <c r="E139" s="101" t="s">
        <v>209</v>
      </c>
      <c r="F139" s="155"/>
      <c r="G139" s="102">
        <v>25</v>
      </c>
      <c r="H139" s="103">
        <v>1</v>
      </c>
      <c r="I139" s="71">
        <v>1</v>
      </c>
      <c r="J139" s="104" t="s">
        <v>42</v>
      </c>
      <c r="K139" s="41" t="s">
        <v>26</v>
      </c>
      <c r="L139" s="42" t="str">
        <f t="shared" si="0"/>
        <v>1packs</v>
      </c>
      <c r="M139" s="43">
        <f t="shared" si="1"/>
        <v>1</v>
      </c>
      <c r="N139" s="44" t="str">
        <f t="shared" si="2"/>
        <v>1packs</v>
      </c>
      <c r="O139" s="51">
        <f t="shared" si="22"/>
        <v>25</v>
      </c>
      <c r="P139" s="46"/>
      <c r="Q139" s="46"/>
      <c r="R139" s="46"/>
      <c r="S139" s="46"/>
      <c r="T139" s="46"/>
      <c r="U139" s="46"/>
      <c r="V139" s="46"/>
      <c r="W139" s="46"/>
      <c r="X139" s="46"/>
      <c r="Y139" s="46"/>
      <c r="Z139" s="46"/>
    </row>
    <row r="140" spans="1:26" ht="15" customHeight="1">
      <c r="A140" s="32">
        <v>253</v>
      </c>
      <c r="B140" s="36" t="s">
        <v>206</v>
      </c>
      <c r="C140" s="34" t="s">
        <v>27</v>
      </c>
      <c r="D140" s="9" t="str">
        <f t="shared" si="21"/>
        <v>Uncle John</v>
      </c>
      <c r="E140" s="36" t="s">
        <v>209</v>
      </c>
      <c r="F140" s="156"/>
      <c r="G140" s="108">
        <v>17</v>
      </c>
      <c r="H140" s="39">
        <v>3</v>
      </c>
      <c r="I140" s="39"/>
      <c r="J140" s="121"/>
      <c r="K140" s="41" t="s">
        <v>26</v>
      </c>
      <c r="L140" s="42" t="str">
        <f t="shared" si="0"/>
        <v/>
      </c>
      <c r="M140" s="43">
        <f t="shared" si="1"/>
        <v>0</v>
      </c>
      <c r="N140" s="44" t="str">
        <f t="shared" si="2"/>
        <v>0</v>
      </c>
      <c r="O140" s="45">
        <f t="shared" si="22"/>
        <v>51</v>
      </c>
      <c r="P140" s="46"/>
      <c r="Q140" s="46"/>
      <c r="R140" s="46"/>
      <c r="S140" s="46"/>
      <c r="T140" s="46"/>
      <c r="U140" s="46"/>
      <c r="V140" s="46"/>
      <c r="W140" s="46"/>
      <c r="X140" s="46"/>
      <c r="Y140" s="46"/>
      <c r="Z140" s="46"/>
    </row>
    <row r="141" spans="1:26" ht="15" customHeight="1">
      <c r="A141" s="47">
        <v>253</v>
      </c>
      <c r="B141" s="33" t="s">
        <v>210</v>
      </c>
      <c r="C141" s="49" t="s">
        <v>31</v>
      </c>
      <c r="D141" s="9"/>
      <c r="E141" s="50"/>
      <c r="F141" s="156"/>
      <c r="G141" s="108">
        <v>0.24</v>
      </c>
      <c r="H141" s="39">
        <v>84</v>
      </c>
      <c r="I141" s="39"/>
      <c r="J141" s="121" t="s">
        <v>42</v>
      </c>
      <c r="K141" s="41" t="s">
        <v>26</v>
      </c>
      <c r="L141" s="42" t="str">
        <f t="shared" si="0"/>
        <v>packs</v>
      </c>
      <c r="M141" s="43">
        <f t="shared" si="1"/>
        <v>0</v>
      </c>
      <c r="N141" s="44" t="str">
        <f t="shared" si="2"/>
        <v>0packs</v>
      </c>
      <c r="O141" s="51">
        <f t="shared" si="22"/>
        <v>20.16</v>
      </c>
      <c r="P141" s="46"/>
      <c r="Q141" s="46"/>
      <c r="R141" s="46"/>
      <c r="S141" s="46"/>
      <c r="T141" s="46"/>
      <c r="U141" s="46"/>
      <c r="V141" s="46"/>
      <c r="W141" s="46"/>
      <c r="X141" s="46"/>
      <c r="Y141" s="46"/>
      <c r="Z141" s="46"/>
    </row>
    <row r="142" spans="1:26" ht="15" customHeight="1">
      <c r="A142" s="32">
        <v>976</v>
      </c>
      <c r="B142" s="76" t="s">
        <v>211</v>
      </c>
      <c r="C142" s="34" t="s">
        <v>55</v>
      </c>
      <c r="D142" s="9"/>
      <c r="E142" s="52"/>
      <c r="F142" s="156"/>
      <c r="G142" s="77">
        <v>22.27</v>
      </c>
      <c r="H142" s="39">
        <v>0.85</v>
      </c>
      <c r="I142" s="67">
        <v>100</v>
      </c>
      <c r="J142" s="121" t="s">
        <v>37</v>
      </c>
      <c r="K142" s="41" t="s">
        <v>26</v>
      </c>
      <c r="L142" s="42" t="str">
        <f t="shared" si="0"/>
        <v>100pieces</v>
      </c>
      <c r="M142" s="43">
        <f t="shared" si="1"/>
        <v>85</v>
      </c>
      <c r="N142" s="44" t="str">
        <f t="shared" si="2"/>
        <v>85pieces</v>
      </c>
      <c r="O142" s="51">
        <f t="shared" si="22"/>
        <v>18.929500000000001</v>
      </c>
      <c r="P142" s="46"/>
      <c r="Q142" s="46"/>
      <c r="R142" s="46"/>
      <c r="S142" s="46"/>
      <c r="T142" s="46"/>
      <c r="U142" s="46"/>
      <c r="V142" s="46"/>
      <c r="W142" s="46"/>
      <c r="X142" s="46"/>
      <c r="Y142" s="46"/>
      <c r="Z142" s="46"/>
    </row>
    <row r="143" spans="1:26" ht="15" customHeight="1">
      <c r="A143" s="32">
        <v>725</v>
      </c>
      <c r="B143" s="209" t="s">
        <v>212</v>
      </c>
      <c r="C143" s="34" t="s">
        <v>74</v>
      </c>
      <c r="D143" s="9" t="str">
        <f t="shared" ref="D143:D146" si="23">IFERROR(LEFT(E143, FIND("/", E143)-1), E143)</f>
        <v>Nestle</v>
      </c>
      <c r="E143" s="116" t="s">
        <v>79</v>
      </c>
      <c r="F143" s="156" t="s">
        <v>76</v>
      </c>
      <c r="G143" s="38">
        <v>11.1</v>
      </c>
      <c r="H143" s="39">
        <v>33</v>
      </c>
      <c r="I143" s="210">
        <v>33</v>
      </c>
      <c r="J143" s="121" t="s">
        <v>59</v>
      </c>
      <c r="K143" s="41" t="s">
        <v>26</v>
      </c>
      <c r="L143" s="42" t="str">
        <f t="shared" si="0"/>
        <v>33grams</v>
      </c>
      <c r="M143" s="43">
        <f t="shared" si="1"/>
        <v>1089</v>
      </c>
      <c r="N143" s="44" t="str">
        <f t="shared" si="2"/>
        <v>1089grams</v>
      </c>
      <c r="O143" s="51">
        <f t="shared" si="22"/>
        <v>366.3</v>
      </c>
      <c r="P143" s="46"/>
      <c r="Q143" s="46"/>
      <c r="R143" s="46"/>
      <c r="S143" s="46"/>
      <c r="T143" s="46"/>
      <c r="U143" s="46"/>
      <c r="V143" s="46"/>
      <c r="W143" s="46"/>
      <c r="X143" s="46"/>
      <c r="Y143" s="46"/>
      <c r="Z143" s="46"/>
    </row>
    <row r="144" spans="1:26" ht="15" customHeight="1">
      <c r="A144" s="32">
        <v>725</v>
      </c>
      <c r="B144" s="122" t="s">
        <v>213</v>
      </c>
      <c r="C144" s="34" t="s">
        <v>82</v>
      </c>
      <c r="D144" s="9" t="str">
        <f t="shared" si="23"/>
        <v>Nestle</v>
      </c>
      <c r="E144" s="128" t="s">
        <v>214</v>
      </c>
      <c r="F144" s="155" t="s">
        <v>76</v>
      </c>
      <c r="G144" s="164">
        <v>11.1</v>
      </c>
      <c r="H144" s="165">
        <v>1</v>
      </c>
      <c r="I144" s="211">
        <v>1</v>
      </c>
      <c r="J144" s="196" t="s">
        <v>59</v>
      </c>
      <c r="K144" s="41" t="s">
        <v>26</v>
      </c>
      <c r="L144" s="42" t="str">
        <f t="shared" si="0"/>
        <v>1grams</v>
      </c>
      <c r="M144" s="43">
        <f t="shared" si="1"/>
        <v>1</v>
      </c>
      <c r="N144" s="44" t="str">
        <f t="shared" si="2"/>
        <v>1grams</v>
      </c>
      <c r="O144" s="51">
        <f t="shared" si="22"/>
        <v>11.1</v>
      </c>
      <c r="P144" s="46"/>
      <c r="Q144" s="46"/>
      <c r="R144" s="46"/>
      <c r="S144" s="46"/>
      <c r="T144" s="46"/>
      <c r="U144" s="46"/>
      <c r="V144" s="46"/>
      <c r="W144" s="46"/>
      <c r="X144" s="46"/>
      <c r="Y144" s="46"/>
      <c r="Z144" s="46"/>
    </row>
    <row r="145" spans="1:26" ht="15" customHeight="1">
      <c r="A145" s="32">
        <v>725</v>
      </c>
      <c r="B145" s="57" t="s">
        <v>213</v>
      </c>
      <c r="C145" s="34" t="s">
        <v>47</v>
      </c>
      <c r="D145" s="9" t="str">
        <f t="shared" si="23"/>
        <v>Nestle</v>
      </c>
      <c r="E145" s="50" t="s">
        <v>214</v>
      </c>
      <c r="F145" s="195"/>
      <c r="G145" s="38">
        <v>10.82</v>
      </c>
      <c r="H145" s="39">
        <v>132</v>
      </c>
      <c r="I145" s="67">
        <v>1</v>
      </c>
      <c r="J145" s="121" t="s">
        <v>37</v>
      </c>
      <c r="K145" s="46"/>
      <c r="L145" s="42" t="str">
        <f t="shared" si="0"/>
        <v>1pieces</v>
      </c>
      <c r="M145" s="43">
        <f t="shared" si="1"/>
        <v>132</v>
      </c>
      <c r="N145" s="44" t="str">
        <f t="shared" si="2"/>
        <v>132pieces</v>
      </c>
      <c r="O145" s="51">
        <f t="shared" si="22"/>
        <v>1428.24</v>
      </c>
      <c r="P145" s="46"/>
      <c r="Q145" s="46"/>
      <c r="R145" s="46"/>
      <c r="S145" s="46"/>
      <c r="T145" s="46"/>
      <c r="U145" s="46"/>
      <c r="V145" s="46"/>
      <c r="W145" s="46"/>
      <c r="X145" s="46"/>
      <c r="Y145" s="46"/>
      <c r="Z145" s="46"/>
    </row>
    <row r="146" spans="1:26" ht="15" customHeight="1">
      <c r="A146" s="47">
        <v>39</v>
      </c>
      <c r="B146" s="33" t="s">
        <v>215</v>
      </c>
      <c r="C146" s="49" t="s">
        <v>61</v>
      </c>
      <c r="D146" s="9" t="str">
        <f t="shared" si="23"/>
        <v>nestle</v>
      </c>
      <c r="E146" s="116" t="s">
        <v>216</v>
      </c>
      <c r="F146" s="155"/>
      <c r="G146" s="38">
        <v>16.899999999999999</v>
      </c>
      <c r="H146" s="39">
        <v>26</v>
      </c>
      <c r="I146" s="67">
        <v>33</v>
      </c>
      <c r="J146" s="121" t="s">
        <v>59</v>
      </c>
      <c r="K146" s="41"/>
      <c r="L146" s="42" t="str">
        <f t="shared" si="0"/>
        <v>33grams</v>
      </c>
      <c r="M146" s="43">
        <f t="shared" si="1"/>
        <v>858</v>
      </c>
      <c r="N146" s="44" t="str">
        <f t="shared" si="2"/>
        <v>858grams</v>
      </c>
      <c r="O146" s="51">
        <f t="shared" si="22"/>
        <v>439.4</v>
      </c>
      <c r="P146" s="46"/>
      <c r="Q146" s="46"/>
      <c r="R146" s="46"/>
      <c r="S146" s="46"/>
      <c r="T146" s="46"/>
      <c r="U146" s="46"/>
      <c r="V146" s="46"/>
      <c r="W146" s="46"/>
      <c r="X146" s="46"/>
      <c r="Y146" s="46"/>
      <c r="Z146" s="46"/>
    </row>
    <row r="147" spans="1:26" ht="15" customHeight="1">
      <c r="A147" s="32">
        <v>39</v>
      </c>
      <c r="B147" s="57" t="s">
        <v>217</v>
      </c>
      <c r="C147" s="94" t="s">
        <v>68</v>
      </c>
      <c r="D147" s="59"/>
      <c r="E147" s="116"/>
      <c r="F147" s="195"/>
      <c r="G147" s="212">
        <v>18.850000000000001</v>
      </c>
      <c r="H147" s="213">
        <v>16</v>
      </c>
      <c r="I147" s="214">
        <v>1</v>
      </c>
      <c r="J147" s="215" t="s">
        <v>37</v>
      </c>
      <c r="K147" s="46"/>
      <c r="L147" s="42" t="str">
        <f t="shared" si="0"/>
        <v>1pieces</v>
      </c>
      <c r="M147" s="43">
        <f t="shared" si="1"/>
        <v>16</v>
      </c>
      <c r="N147" s="44" t="str">
        <f t="shared" si="2"/>
        <v>16pieces</v>
      </c>
      <c r="O147" s="51">
        <f t="shared" si="22"/>
        <v>301.60000000000002</v>
      </c>
      <c r="P147" s="46"/>
      <c r="Q147" s="46"/>
      <c r="R147" s="46"/>
      <c r="S147" s="46"/>
      <c r="T147" s="46"/>
      <c r="U147" s="46"/>
      <c r="V147" s="46"/>
      <c r="W147" s="46"/>
      <c r="X147" s="46"/>
      <c r="Y147" s="46"/>
      <c r="Z147" s="46"/>
    </row>
    <row r="148" spans="1:26" ht="15" customHeight="1">
      <c r="A148" s="32">
        <v>719</v>
      </c>
      <c r="B148" s="57" t="s">
        <v>218</v>
      </c>
      <c r="C148" s="34" t="s">
        <v>47</v>
      </c>
      <c r="D148" s="9" t="str">
        <f>IFERROR(LEFT(E148, FIND("/", E148)-1), E148)</f>
        <v>Nestle</v>
      </c>
      <c r="E148" s="216" t="s">
        <v>219</v>
      </c>
      <c r="F148" s="195"/>
      <c r="G148" s="217">
        <v>23.75</v>
      </c>
      <c r="H148" s="120">
        <v>20</v>
      </c>
      <c r="I148" s="210">
        <v>1</v>
      </c>
      <c r="J148" s="60" t="s">
        <v>37</v>
      </c>
      <c r="K148" s="46"/>
      <c r="L148" s="42" t="str">
        <f t="shared" si="0"/>
        <v>1pieces</v>
      </c>
      <c r="M148" s="43">
        <f t="shared" si="1"/>
        <v>20</v>
      </c>
      <c r="N148" s="44" t="str">
        <f t="shared" si="2"/>
        <v>20pieces</v>
      </c>
      <c r="O148" s="51">
        <f t="shared" si="22"/>
        <v>475</v>
      </c>
      <c r="P148" s="46"/>
      <c r="Q148" s="46"/>
      <c r="R148" s="46"/>
      <c r="S148" s="46"/>
      <c r="T148" s="46"/>
      <c r="U148" s="46"/>
      <c r="V148" s="46"/>
      <c r="W148" s="46"/>
      <c r="X148" s="46"/>
      <c r="Y148" s="46"/>
      <c r="Z148" s="46"/>
    </row>
    <row r="149" spans="1:26" ht="15" customHeight="1">
      <c r="A149" s="32">
        <v>719</v>
      </c>
      <c r="B149" s="128" t="s">
        <v>218</v>
      </c>
      <c r="C149" s="34" t="s">
        <v>82</v>
      </c>
      <c r="D149" s="35"/>
      <c r="E149" s="146"/>
      <c r="F149" s="155" t="s">
        <v>76</v>
      </c>
      <c r="G149" s="123">
        <v>27.5</v>
      </c>
      <c r="H149" s="124">
        <v>9</v>
      </c>
      <c r="I149" s="211">
        <v>200</v>
      </c>
      <c r="J149" s="125" t="s">
        <v>29</v>
      </c>
      <c r="K149" s="41" t="s">
        <v>26</v>
      </c>
      <c r="L149" s="42" t="str">
        <f t="shared" si="0"/>
        <v>200ml</v>
      </c>
      <c r="M149" s="43">
        <f t="shared" si="1"/>
        <v>1800</v>
      </c>
      <c r="N149" s="44" t="str">
        <f t="shared" si="2"/>
        <v>1800ml</v>
      </c>
      <c r="O149" s="51">
        <f t="shared" si="22"/>
        <v>247.5</v>
      </c>
      <c r="P149" s="46"/>
      <c r="Q149" s="46"/>
      <c r="R149" s="46"/>
      <c r="S149" s="46"/>
      <c r="T149" s="46"/>
      <c r="U149" s="46"/>
      <c r="V149" s="46"/>
      <c r="W149" s="46"/>
      <c r="X149" s="46"/>
      <c r="Y149" s="46"/>
      <c r="Z149" s="46"/>
    </row>
    <row r="150" spans="1:26" ht="15" customHeight="1">
      <c r="A150" s="47">
        <v>40</v>
      </c>
      <c r="B150" s="68" t="s">
        <v>220</v>
      </c>
      <c r="C150" s="53" t="s">
        <v>39</v>
      </c>
      <c r="D150" s="9" t="str">
        <f t="shared" ref="D150:D151" si="24">IFERROR(LEFT(E150, FIND("/", E150)-1), E150)</f>
        <v>Nestle</v>
      </c>
      <c r="E150" s="101" t="s">
        <v>221</v>
      </c>
      <c r="F150" s="156"/>
      <c r="G150" s="106">
        <v>11.1</v>
      </c>
      <c r="H150" s="103">
        <f>272+24</f>
        <v>296</v>
      </c>
      <c r="I150" s="218">
        <v>1</v>
      </c>
      <c r="J150" s="56" t="s">
        <v>37</v>
      </c>
      <c r="K150" s="41"/>
      <c r="L150" s="42" t="str">
        <f t="shared" si="0"/>
        <v>1pieces</v>
      </c>
      <c r="M150" s="43">
        <f t="shared" si="1"/>
        <v>296</v>
      </c>
      <c r="N150" s="44" t="str">
        <f t="shared" si="2"/>
        <v>296pieces</v>
      </c>
      <c r="O150" s="51">
        <f t="shared" si="22"/>
        <v>3285.6</v>
      </c>
      <c r="P150" s="46"/>
      <c r="Q150" s="46"/>
      <c r="R150" s="46"/>
      <c r="S150" s="46"/>
      <c r="T150" s="46"/>
      <c r="U150" s="46"/>
      <c r="V150" s="46"/>
      <c r="W150" s="46"/>
      <c r="X150" s="46"/>
      <c r="Y150" s="46"/>
      <c r="Z150" s="46"/>
    </row>
    <row r="151" spans="1:26" ht="15" customHeight="1">
      <c r="A151" s="47">
        <v>40</v>
      </c>
      <c r="B151" s="48" t="s">
        <v>222</v>
      </c>
      <c r="C151" s="49" t="s">
        <v>61</v>
      </c>
      <c r="D151" s="9" t="str">
        <f t="shared" si="24"/>
        <v>nestle</v>
      </c>
      <c r="E151" s="91" t="s">
        <v>223</v>
      </c>
      <c r="F151" s="155"/>
      <c r="G151" s="108">
        <v>10.82</v>
      </c>
      <c r="H151" s="81">
        <v>374</v>
      </c>
      <c r="I151" s="67">
        <v>33</v>
      </c>
      <c r="J151" s="40" t="s">
        <v>59</v>
      </c>
      <c r="K151" s="41"/>
      <c r="L151" s="42" t="str">
        <f t="shared" si="0"/>
        <v>33grams</v>
      </c>
      <c r="M151" s="43">
        <f t="shared" si="1"/>
        <v>12342</v>
      </c>
      <c r="N151" s="44" t="str">
        <f t="shared" si="2"/>
        <v>12342grams</v>
      </c>
      <c r="O151" s="51">
        <f t="shared" si="22"/>
        <v>4046.6800000000003</v>
      </c>
      <c r="P151" s="46"/>
      <c r="Q151" s="46"/>
      <c r="R151" s="46"/>
      <c r="S151" s="46"/>
      <c r="T151" s="46"/>
      <c r="U151" s="46"/>
      <c r="V151" s="46"/>
      <c r="W151" s="46"/>
      <c r="X151" s="46"/>
      <c r="Y151" s="46"/>
      <c r="Z151" s="46"/>
    </row>
    <row r="152" spans="1:26" ht="15" customHeight="1">
      <c r="A152" s="32">
        <v>40</v>
      </c>
      <c r="B152" s="57" t="s">
        <v>220</v>
      </c>
      <c r="C152" s="94" t="s">
        <v>68</v>
      </c>
      <c r="D152" s="59"/>
      <c r="E152" s="91"/>
      <c r="F152" s="195"/>
      <c r="G152" s="95">
        <v>11</v>
      </c>
      <c r="H152" s="96">
        <v>256</v>
      </c>
      <c r="I152" s="214">
        <v>1</v>
      </c>
      <c r="J152" s="219" t="s">
        <v>37</v>
      </c>
      <c r="K152" s="46"/>
      <c r="L152" s="42" t="str">
        <f t="shared" si="0"/>
        <v>1pieces</v>
      </c>
      <c r="M152" s="43">
        <f t="shared" si="1"/>
        <v>256</v>
      </c>
      <c r="N152" s="44" t="str">
        <f t="shared" si="2"/>
        <v>256pieces</v>
      </c>
      <c r="O152" s="51">
        <f t="shared" si="22"/>
        <v>2816</v>
      </c>
      <c r="P152" s="46"/>
      <c r="Q152" s="46"/>
      <c r="R152" s="46"/>
      <c r="S152" s="46"/>
      <c r="T152" s="46"/>
      <c r="U152" s="46"/>
      <c r="V152" s="46"/>
      <c r="W152" s="46"/>
      <c r="X152" s="46"/>
      <c r="Y152" s="46"/>
      <c r="Z152" s="46"/>
    </row>
    <row r="153" spans="1:26" ht="15" customHeight="1">
      <c r="A153" s="47">
        <v>535</v>
      </c>
      <c r="B153" s="33" t="s">
        <v>224</v>
      </c>
      <c r="C153" s="34" t="s">
        <v>35</v>
      </c>
      <c r="D153" s="9" t="str">
        <f t="shared" ref="D153:D154" si="25">IFERROR(LEFT(E153, FIND("/", E153)-1), E153)</f>
        <v>NESTLE</v>
      </c>
      <c r="E153" s="149" t="s">
        <v>80</v>
      </c>
      <c r="F153" s="155"/>
      <c r="G153" s="108">
        <v>11.1</v>
      </c>
      <c r="H153" s="81">
        <v>2</v>
      </c>
      <c r="I153" s="67">
        <v>33</v>
      </c>
      <c r="J153" s="40" t="s">
        <v>59</v>
      </c>
      <c r="K153" s="41" t="s">
        <v>26</v>
      </c>
      <c r="L153" s="42" t="str">
        <f t="shared" si="0"/>
        <v>33grams</v>
      </c>
      <c r="M153" s="43">
        <f t="shared" si="1"/>
        <v>66</v>
      </c>
      <c r="N153" s="44" t="str">
        <f t="shared" si="2"/>
        <v>66grams</v>
      </c>
      <c r="O153" s="51">
        <f t="shared" si="22"/>
        <v>22.2</v>
      </c>
      <c r="P153" s="46"/>
      <c r="Q153" s="46"/>
      <c r="R153" s="46"/>
      <c r="S153" s="46"/>
      <c r="T153" s="46"/>
      <c r="U153" s="46"/>
      <c r="V153" s="46"/>
      <c r="W153" s="46"/>
      <c r="X153" s="46"/>
      <c r="Y153" s="46"/>
      <c r="Z153" s="46"/>
    </row>
    <row r="154" spans="1:26" ht="15" customHeight="1">
      <c r="A154" s="220">
        <v>196</v>
      </c>
      <c r="B154" s="33" t="s">
        <v>225</v>
      </c>
      <c r="C154" s="49" t="s">
        <v>31</v>
      </c>
      <c r="D154" s="9" t="str">
        <f t="shared" si="25"/>
        <v>Bearbrand</v>
      </c>
      <c r="E154" s="149" t="s">
        <v>226</v>
      </c>
      <c r="F154" s="155"/>
      <c r="G154" s="108">
        <v>11.2</v>
      </c>
      <c r="H154" s="81">
        <v>64</v>
      </c>
      <c r="I154" s="67"/>
      <c r="J154" s="40" t="s">
        <v>37</v>
      </c>
      <c r="K154" s="41" t="s">
        <v>26</v>
      </c>
      <c r="L154" s="42" t="str">
        <f t="shared" si="0"/>
        <v>pieces</v>
      </c>
      <c r="M154" s="43">
        <f t="shared" si="1"/>
        <v>0</v>
      </c>
      <c r="N154" s="44" t="str">
        <f t="shared" si="2"/>
        <v>0pieces</v>
      </c>
      <c r="O154" s="51">
        <f t="shared" si="22"/>
        <v>716.8</v>
      </c>
      <c r="P154" s="29">
        <f>O154/H154</f>
        <v>11.2</v>
      </c>
      <c r="Q154" s="74">
        <f>G154-P154</f>
        <v>0</v>
      </c>
      <c r="R154" s="28"/>
      <c r="S154" s="28"/>
      <c r="T154" s="28"/>
      <c r="U154" s="28"/>
      <c r="V154" s="28"/>
      <c r="W154" s="28"/>
      <c r="X154" s="28"/>
      <c r="Y154" s="28"/>
      <c r="Z154" s="28"/>
    </row>
    <row r="155" spans="1:26" ht="15" customHeight="1">
      <c r="A155" s="47">
        <v>28</v>
      </c>
      <c r="B155" s="33" t="s">
        <v>227</v>
      </c>
      <c r="C155" s="49" t="s">
        <v>61</v>
      </c>
      <c r="D155" s="35"/>
      <c r="E155" s="149" t="s">
        <v>228</v>
      </c>
      <c r="F155" s="155"/>
      <c r="G155" s="108">
        <v>330</v>
      </c>
      <c r="H155" s="81">
        <v>14</v>
      </c>
      <c r="I155" s="67">
        <v>1000</v>
      </c>
      <c r="J155" s="40" t="s">
        <v>59</v>
      </c>
      <c r="K155" s="41"/>
      <c r="L155" s="42" t="str">
        <f t="shared" si="0"/>
        <v>1000grams</v>
      </c>
      <c r="M155" s="43">
        <f t="shared" si="1"/>
        <v>14000</v>
      </c>
      <c r="N155" s="44" t="str">
        <f t="shared" si="2"/>
        <v>14000grams</v>
      </c>
      <c r="O155" s="51">
        <f t="shared" si="22"/>
        <v>4620</v>
      </c>
      <c r="P155" s="11"/>
      <c r="Q155" s="11"/>
      <c r="R155" s="11"/>
      <c r="S155" s="11"/>
      <c r="T155" s="11"/>
      <c r="U155" s="11"/>
      <c r="V155" s="11"/>
      <c r="W155" s="11"/>
      <c r="X155" s="11"/>
      <c r="Y155" s="11"/>
      <c r="Z155" s="11"/>
    </row>
    <row r="156" spans="1:26" ht="15" customHeight="1">
      <c r="A156" s="47">
        <v>90</v>
      </c>
      <c r="B156" s="33" t="s">
        <v>229</v>
      </c>
      <c r="C156" s="49" t="s">
        <v>61</v>
      </c>
      <c r="D156" s="9" t="str">
        <f t="shared" ref="D156:D157" si="26">IFERROR(LEFT(E156, FIND("/", E156)-1), E156)</f>
        <v>knorr</v>
      </c>
      <c r="E156" s="91" t="s">
        <v>230</v>
      </c>
      <c r="F156" s="156"/>
      <c r="G156" s="108">
        <v>68</v>
      </c>
      <c r="H156" s="81">
        <v>2</v>
      </c>
      <c r="I156" s="67">
        <v>120</v>
      </c>
      <c r="J156" s="40" t="s">
        <v>231</v>
      </c>
      <c r="K156" s="41" t="s">
        <v>26</v>
      </c>
      <c r="L156" s="42" t="str">
        <f t="shared" si="0"/>
        <v>120box</v>
      </c>
      <c r="M156" s="43">
        <f t="shared" si="1"/>
        <v>240</v>
      </c>
      <c r="N156" s="44" t="str">
        <f t="shared" si="2"/>
        <v>240box</v>
      </c>
      <c r="O156" s="51">
        <f t="shared" si="22"/>
        <v>136</v>
      </c>
      <c r="P156" s="46"/>
      <c r="Q156" s="46"/>
      <c r="R156" s="46"/>
      <c r="S156" s="46"/>
      <c r="T156" s="46"/>
      <c r="U156" s="46"/>
      <c r="V156" s="46"/>
      <c r="W156" s="46"/>
      <c r="X156" s="46"/>
      <c r="Y156" s="46"/>
      <c r="Z156" s="46"/>
    </row>
    <row r="157" spans="1:26" ht="15" customHeight="1">
      <c r="A157" s="32">
        <v>944</v>
      </c>
      <c r="B157" s="33" t="s">
        <v>232</v>
      </c>
      <c r="C157" s="34" t="s">
        <v>55</v>
      </c>
      <c r="D157" s="9" t="str">
        <f t="shared" si="26"/>
        <v>Knorr</v>
      </c>
      <c r="E157" s="149" t="s">
        <v>233</v>
      </c>
      <c r="F157" s="155"/>
      <c r="G157" s="108">
        <v>68.3</v>
      </c>
      <c r="H157" s="81">
        <v>2</v>
      </c>
      <c r="I157" s="67">
        <v>120</v>
      </c>
      <c r="J157" s="40" t="s">
        <v>59</v>
      </c>
      <c r="K157" s="41" t="s">
        <v>26</v>
      </c>
      <c r="L157" s="42" t="str">
        <f t="shared" si="0"/>
        <v>120grams</v>
      </c>
      <c r="M157" s="43">
        <f t="shared" si="1"/>
        <v>240</v>
      </c>
      <c r="N157" s="44" t="str">
        <f t="shared" si="2"/>
        <v>240grams</v>
      </c>
      <c r="O157" s="51">
        <f t="shared" si="22"/>
        <v>136.6</v>
      </c>
      <c r="P157" s="46"/>
      <c r="Q157" s="46"/>
      <c r="R157" s="46"/>
      <c r="S157" s="46"/>
      <c r="T157" s="46"/>
      <c r="U157" s="46"/>
      <c r="V157" s="46"/>
      <c r="W157" s="46"/>
      <c r="X157" s="46"/>
      <c r="Y157" s="46"/>
      <c r="Z157" s="46"/>
    </row>
    <row r="158" spans="1:26" ht="15" customHeight="1">
      <c r="A158" s="47">
        <v>523</v>
      </c>
      <c r="B158" s="116" t="s">
        <v>234</v>
      </c>
      <c r="C158" s="34" t="s">
        <v>35</v>
      </c>
      <c r="D158" s="9"/>
      <c r="E158" s="149" t="s">
        <v>235</v>
      </c>
      <c r="F158" s="155"/>
      <c r="G158" s="108">
        <v>380</v>
      </c>
      <c r="H158" s="81">
        <v>6.5</v>
      </c>
      <c r="I158" s="67">
        <v>1000</v>
      </c>
      <c r="J158" s="40" t="s">
        <v>33</v>
      </c>
      <c r="K158" s="41" t="s">
        <v>26</v>
      </c>
      <c r="L158" s="42" t="str">
        <f t="shared" si="0"/>
        <v>1000kg</v>
      </c>
      <c r="M158" s="43">
        <f t="shared" si="1"/>
        <v>6500</v>
      </c>
      <c r="N158" s="44" t="str">
        <f t="shared" si="2"/>
        <v>6500kg</v>
      </c>
      <c r="O158" s="51">
        <f t="shared" si="22"/>
        <v>2470</v>
      </c>
      <c r="P158" s="11"/>
      <c r="Q158" s="11"/>
      <c r="R158" s="11"/>
      <c r="S158" s="11"/>
      <c r="T158" s="11"/>
      <c r="U158" s="11"/>
      <c r="V158" s="11"/>
      <c r="W158" s="11"/>
      <c r="X158" s="11"/>
      <c r="Y158" s="11"/>
      <c r="Z158" s="11"/>
    </row>
    <row r="159" spans="1:26" ht="15" customHeight="1">
      <c r="A159" s="32">
        <v>523</v>
      </c>
      <c r="B159" s="140" t="s">
        <v>234</v>
      </c>
      <c r="C159" s="34" t="s">
        <v>82</v>
      </c>
      <c r="D159" s="9"/>
      <c r="E159" s="221" t="s">
        <v>236</v>
      </c>
      <c r="F159" s="155" t="s">
        <v>76</v>
      </c>
      <c r="G159" s="141">
        <v>385</v>
      </c>
      <c r="H159" s="148">
        <v>3</v>
      </c>
      <c r="I159" s="222">
        <v>1</v>
      </c>
      <c r="J159" s="223" t="s">
        <v>33</v>
      </c>
      <c r="K159" s="41" t="s">
        <v>26</v>
      </c>
      <c r="L159" s="42" t="str">
        <f t="shared" si="0"/>
        <v>1kg</v>
      </c>
      <c r="M159" s="43">
        <f t="shared" si="1"/>
        <v>3</v>
      </c>
      <c r="N159" s="44" t="str">
        <f t="shared" si="2"/>
        <v>3kg</v>
      </c>
      <c r="O159" s="51">
        <f t="shared" si="22"/>
        <v>1155</v>
      </c>
      <c r="P159" s="11"/>
      <c r="Q159" s="11"/>
      <c r="R159" s="11"/>
      <c r="S159" s="11"/>
      <c r="T159" s="11"/>
      <c r="U159" s="11"/>
      <c r="V159" s="11"/>
      <c r="W159" s="11"/>
      <c r="X159" s="11"/>
      <c r="Y159" s="11"/>
      <c r="Z159" s="11"/>
    </row>
    <row r="160" spans="1:26" ht="15" customHeight="1">
      <c r="A160" s="47">
        <v>213</v>
      </c>
      <c r="B160" s="33" t="s">
        <v>237</v>
      </c>
      <c r="C160" s="34" t="s">
        <v>35</v>
      </c>
      <c r="D160" s="9"/>
      <c r="E160" s="149" t="s">
        <v>235</v>
      </c>
      <c r="F160" s="155"/>
      <c r="G160" s="108">
        <v>380</v>
      </c>
      <c r="H160" s="81">
        <v>20</v>
      </c>
      <c r="I160" s="67">
        <v>1000</v>
      </c>
      <c r="J160" s="40" t="s">
        <v>33</v>
      </c>
      <c r="K160" s="41" t="s">
        <v>26</v>
      </c>
      <c r="L160" s="42" t="str">
        <f t="shared" si="0"/>
        <v>1000kg</v>
      </c>
      <c r="M160" s="43">
        <f t="shared" si="1"/>
        <v>20000</v>
      </c>
      <c r="N160" s="44" t="str">
        <f t="shared" si="2"/>
        <v>20000kg</v>
      </c>
      <c r="O160" s="51">
        <f t="shared" si="22"/>
        <v>7600</v>
      </c>
      <c r="P160" s="11"/>
      <c r="Q160" s="11"/>
      <c r="R160" s="11"/>
      <c r="S160" s="11"/>
      <c r="T160" s="11"/>
      <c r="U160" s="11"/>
      <c r="V160" s="11"/>
      <c r="W160" s="11"/>
      <c r="X160" s="11"/>
      <c r="Y160" s="11"/>
      <c r="Z160" s="11"/>
    </row>
    <row r="161" spans="1:26" ht="15" customHeight="1">
      <c r="A161" s="47">
        <v>213</v>
      </c>
      <c r="B161" s="33" t="s">
        <v>238</v>
      </c>
      <c r="C161" s="49" t="s">
        <v>31</v>
      </c>
      <c r="D161" s="35"/>
      <c r="E161" s="149"/>
      <c r="F161" s="155"/>
      <c r="G161" s="108">
        <v>325</v>
      </c>
      <c r="H161" s="81">
        <v>4.5</v>
      </c>
      <c r="I161" s="67"/>
      <c r="J161" s="40" t="s">
        <v>33</v>
      </c>
      <c r="K161" s="41" t="s">
        <v>26</v>
      </c>
      <c r="L161" s="42" t="str">
        <f t="shared" si="0"/>
        <v>kg</v>
      </c>
      <c r="M161" s="43">
        <f t="shared" si="1"/>
        <v>0</v>
      </c>
      <c r="N161" s="44" t="str">
        <f t="shared" si="2"/>
        <v>0kg</v>
      </c>
      <c r="O161" s="51">
        <f t="shared" si="22"/>
        <v>1462.5</v>
      </c>
      <c r="P161" s="46"/>
      <c r="Q161" s="46"/>
      <c r="R161" s="46"/>
      <c r="S161" s="46"/>
      <c r="T161" s="46"/>
      <c r="U161" s="46"/>
      <c r="V161" s="46"/>
      <c r="W161" s="46"/>
      <c r="X161" s="46"/>
      <c r="Y161" s="46"/>
      <c r="Z161" s="46"/>
    </row>
    <row r="162" spans="1:26" ht="15" customHeight="1">
      <c r="A162" s="32">
        <v>213</v>
      </c>
      <c r="B162" s="52" t="s">
        <v>238</v>
      </c>
      <c r="C162" s="34" t="s">
        <v>55</v>
      </c>
      <c r="D162" s="35"/>
      <c r="E162" s="149"/>
      <c r="F162" s="156"/>
      <c r="G162" s="106">
        <v>385</v>
      </c>
      <c r="H162" s="81">
        <v>13.1</v>
      </c>
      <c r="I162" s="67">
        <v>1</v>
      </c>
      <c r="J162" s="40" t="s">
        <v>33</v>
      </c>
      <c r="K162" s="41"/>
      <c r="L162" s="42" t="str">
        <f t="shared" si="0"/>
        <v>1kg</v>
      </c>
      <c r="M162" s="43">
        <f t="shared" si="1"/>
        <v>13.1</v>
      </c>
      <c r="N162" s="44" t="str">
        <f t="shared" si="2"/>
        <v>13.1kg</v>
      </c>
      <c r="O162" s="51">
        <f t="shared" si="22"/>
        <v>5043.5</v>
      </c>
      <c r="P162" s="46"/>
      <c r="Q162" s="46"/>
      <c r="R162" s="46"/>
      <c r="S162" s="46"/>
      <c r="T162" s="46"/>
      <c r="U162" s="46"/>
      <c r="V162" s="46"/>
      <c r="W162" s="46"/>
      <c r="X162" s="46"/>
      <c r="Y162" s="46"/>
      <c r="Z162" s="46"/>
    </row>
    <row r="163" spans="1:26" ht="15" customHeight="1">
      <c r="A163" s="32">
        <v>715</v>
      </c>
      <c r="B163" s="128" t="s">
        <v>239</v>
      </c>
      <c r="C163" s="34" t="s">
        <v>82</v>
      </c>
      <c r="D163" s="9"/>
      <c r="E163" s="146" t="s">
        <v>236</v>
      </c>
      <c r="F163" s="155" t="s">
        <v>76</v>
      </c>
      <c r="G163" s="136">
        <v>385</v>
      </c>
      <c r="H163" s="148">
        <v>17</v>
      </c>
      <c r="I163" s="224">
        <v>1</v>
      </c>
      <c r="J163" s="225" t="s">
        <v>33</v>
      </c>
      <c r="K163" s="41" t="s">
        <v>26</v>
      </c>
      <c r="L163" s="42" t="str">
        <f t="shared" si="0"/>
        <v>1kg</v>
      </c>
      <c r="M163" s="43">
        <f t="shared" si="1"/>
        <v>17</v>
      </c>
      <c r="N163" s="44" t="str">
        <f t="shared" si="2"/>
        <v>17kg</v>
      </c>
      <c r="O163" s="51">
        <f t="shared" si="22"/>
        <v>6545</v>
      </c>
      <c r="P163" s="11"/>
      <c r="Q163" s="11"/>
      <c r="R163" s="11"/>
      <c r="S163" s="11"/>
      <c r="T163" s="11"/>
      <c r="U163" s="11"/>
      <c r="V163" s="11"/>
      <c r="W163" s="11"/>
      <c r="X163" s="11"/>
      <c r="Y163" s="11"/>
      <c r="Z163" s="11"/>
    </row>
    <row r="164" spans="1:26" ht="15" customHeight="1">
      <c r="A164" s="47">
        <v>685</v>
      </c>
      <c r="B164" s="52" t="s">
        <v>240</v>
      </c>
      <c r="C164" s="53" t="s">
        <v>39</v>
      </c>
      <c r="D164" s="68"/>
      <c r="E164" s="99" t="s">
        <v>241</v>
      </c>
      <c r="F164" s="156"/>
      <c r="G164" s="102">
        <v>320</v>
      </c>
      <c r="H164" s="103">
        <v>62</v>
      </c>
      <c r="I164" s="218">
        <v>1</v>
      </c>
      <c r="J164" s="226" t="s">
        <v>33</v>
      </c>
      <c r="K164" s="41"/>
      <c r="L164" s="42" t="str">
        <f t="shared" si="0"/>
        <v>1kg</v>
      </c>
      <c r="M164" s="43">
        <f t="shared" si="1"/>
        <v>62</v>
      </c>
      <c r="N164" s="44" t="str">
        <f t="shared" si="2"/>
        <v>62kg</v>
      </c>
      <c r="O164" s="51">
        <f t="shared" si="22"/>
        <v>19840</v>
      </c>
      <c r="P164" s="46"/>
      <c r="Q164" s="46"/>
      <c r="R164" s="46"/>
      <c r="S164" s="46"/>
      <c r="T164" s="46"/>
      <c r="U164" s="46"/>
      <c r="V164" s="46"/>
      <c r="W164" s="46"/>
      <c r="X164" s="46"/>
      <c r="Y164" s="46"/>
      <c r="Z164" s="46"/>
    </row>
    <row r="165" spans="1:26" ht="15" customHeight="1">
      <c r="A165" s="32">
        <v>685</v>
      </c>
      <c r="B165" s="57" t="s">
        <v>240</v>
      </c>
      <c r="C165" s="34" t="s">
        <v>47</v>
      </c>
      <c r="D165" s="59"/>
      <c r="E165" s="91" t="s">
        <v>242</v>
      </c>
      <c r="F165" s="195"/>
      <c r="G165" s="108">
        <v>330</v>
      </c>
      <c r="H165" s="81">
        <v>30</v>
      </c>
      <c r="I165" s="67">
        <v>1</v>
      </c>
      <c r="J165" s="40" t="s">
        <v>33</v>
      </c>
      <c r="K165" s="46"/>
      <c r="L165" s="42" t="str">
        <f t="shared" si="0"/>
        <v>1kg</v>
      </c>
      <c r="M165" s="43">
        <f t="shared" si="1"/>
        <v>30</v>
      </c>
      <c r="N165" s="44" t="str">
        <f t="shared" si="2"/>
        <v>30kg</v>
      </c>
      <c r="O165" s="51">
        <f t="shared" si="22"/>
        <v>9900</v>
      </c>
      <c r="P165" s="46"/>
      <c r="Q165" s="46"/>
      <c r="R165" s="46"/>
      <c r="S165" s="46"/>
      <c r="T165" s="46"/>
      <c r="U165" s="46"/>
      <c r="V165" s="46"/>
      <c r="W165" s="46"/>
      <c r="X165" s="46"/>
      <c r="Y165" s="46"/>
      <c r="Z165" s="46"/>
    </row>
    <row r="166" spans="1:26" ht="15" customHeight="1">
      <c r="A166" s="32">
        <v>685</v>
      </c>
      <c r="B166" s="33" t="s">
        <v>240</v>
      </c>
      <c r="C166" s="34" t="s">
        <v>27</v>
      </c>
      <c r="D166" s="35"/>
      <c r="E166" s="157"/>
      <c r="F166" s="155"/>
      <c r="G166" s="108">
        <v>312</v>
      </c>
      <c r="H166" s="81">
        <v>19.600000000000001</v>
      </c>
      <c r="I166" s="67">
        <v>1</v>
      </c>
      <c r="J166" s="40" t="s">
        <v>33</v>
      </c>
      <c r="K166" s="41" t="s">
        <v>26</v>
      </c>
      <c r="L166" s="42" t="str">
        <f t="shared" si="0"/>
        <v>1kg</v>
      </c>
      <c r="M166" s="43">
        <f t="shared" si="1"/>
        <v>19.600000000000001</v>
      </c>
      <c r="N166" s="44" t="str">
        <f t="shared" si="2"/>
        <v>19.6kg</v>
      </c>
      <c r="O166" s="45">
        <f t="shared" si="22"/>
        <v>6115.2000000000007</v>
      </c>
      <c r="P166" s="46"/>
      <c r="Q166" s="46"/>
      <c r="R166" s="46"/>
      <c r="S166" s="46"/>
      <c r="T166" s="46"/>
      <c r="U166" s="46"/>
      <c r="V166" s="46"/>
      <c r="W166" s="46"/>
      <c r="X166" s="46"/>
      <c r="Y166" s="46"/>
      <c r="Z166" s="46"/>
    </row>
    <row r="167" spans="1:26" ht="15" customHeight="1">
      <c r="A167" s="32">
        <v>685</v>
      </c>
      <c r="B167" s="79" t="s">
        <v>240</v>
      </c>
      <c r="C167" s="94" t="s">
        <v>68</v>
      </c>
      <c r="D167" s="59"/>
      <c r="E167" s="91"/>
      <c r="F167" s="195"/>
      <c r="G167" s="95">
        <v>317</v>
      </c>
      <c r="H167" s="97">
        <v>39</v>
      </c>
      <c r="I167" s="227">
        <v>1</v>
      </c>
      <c r="J167" s="131" t="s">
        <v>33</v>
      </c>
      <c r="K167" s="46"/>
      <c r="L167" s="42" t="str">
        <f t="shared" si="0"/>
        <v>1kg</v>
      </c>
      <c r="M167" s="43">
        <f t="shared" si="1"/>
        <v>39</v>
      </c>
      <c r="N167" s="44" t="str">
        <f t="shared" si="2"/>
        <v>39kg</v>
      </c>
      <c r="O167" s="51">
        <f t="shared" si="22"/>
        <v>12363</v>
      </c>
      <c r="P167" s="46"/>
      <c r="Q167" s="46"/>
      <c r="R167" s="46"/>
      <c r="S167" s="46"/>
      <c r="T167" s="46"/>
      <c r="U167" s="46"/>
      <c r="V167" s="46"/>
      <c r="W167" s="46"/>
      <c r="X167" s="46"/>
      <c r="Y167" s="46"/>
      <c r="Z167" s="46"/>
    </row>
    <row r="168" spans="1:26" ht="15" customHeight="1">
      <c r="A168" s="47">
        <v>347</v>
      </c>
      <c r="B168" s="33" t="s">
        <v>243</v>
      </c>
      <c r="C168" s="34" t="s">
        <v>43</v>
      </c>
      <c r="D168" s="35" t="s">
        <v>244</v>
      </c>
      <c r="E168" s="149" t="s">
        <v>245</v>
      </c>
      <c r="F168" s="155"/>
      <c r="G168" s="108">
        <v>31</v>
      </c>
      <c r="H168" s="81">
        <v>4</v>
      </c>
      <c r="I168" s="67">
        <v>250</v>
      </c>
      <c r="J168" s="40" t="s">
        <v>59</v>
      </c>
      <c r="K168" s="41" t="s">
        <v>26</v>
      </c>
      <c r="L168" s="42" t="str">
        <f t="shared" si="0"/>
        <v>250grams</v>
      </c>
      <c r="M168" s="43">
        <f t="shared" si="1"/>
        <v>1000</v>
      </c>
      <c r="N168" s="44" t="str">
        <f t="shared" si="2"/>
        <v>1000grams</v>
      </c>
      <c r="O168" s="51">
        <f t="shared" si="22"/>
        <v>124</v>
      </c>
      <c r="P168" s="29">
        <f t="shared" ref="P168:P171" si="27">O168/H168</f>
        <v>31</v>
      </c>
      <c r="Q168" s="74">
        <f t="shared" ref="Q168:Q171" si="28">G168-P168</f>
        <v>0</v>
      </c>
      <c r="R168" s="28"/>
      <c r="S168" s="28"/>
      <c r="T168" s="28"/>
      <c r="U168" s="28"/>
      <c r="V168" s="28"/>
      <c r="W168" s="28"/>
      <c r="X168" s="28"/>
      <c r="Y168" s="28"/>
      <c r="Z168" s="28"/>
    </row>
    <row r="169" spans="1:26" ht="15" customHeight="1">
      <c r="A169" s="47">
        <v>347</v>
      </c>
      <c r="B169" s="68" t="s">
        <v>243</v>
      </c>
      <c r="C169" s="53" t="s">
        <v>39</v>
      </c>
      <c r="D169" s="35" t="s">
        <v>244</v>
      </c>
      <c r="E169" s="99" t="s">
        <v>245</v>
      </c>
      <c r="F169" s="156"/>
      <c r="G169" s="102">
        <v>31</v>
      </c>
      <c r="H169" s="103">
        <v>3</v>
      </c>
      <c r="I169" s="218">
        <v>250</v>
      </c>
      <c r="J169" s="56" t="s">
        <v>59</v>
      </c>
      <c r="K169" s="41"/>
      <c r="L169" s="42" t="str">
        <f t="shared" si="0"/>
        <v>250grams</v>
      </c>
      <c r="M169" s="43">
        <f t="shared" si="1"/>
        <v>750</v>
      </c>
      <c r="N169" s="44" t="str">
        <f t="shared" si="2"/>
        <v>750grams</v>
      </c>
      <c r="O169" s="51">
        <f t="shared" si="22"/>
        <v>93</v>
      </c>
      <c r="P169" s="29">
        <f t="shared" si="27"/>
        <v>31</v>
      </c>
      <c r="Q169" s="74">
        <f t="shared" si="28"/>
        <v>0</v>
      </c>
      <c r="R169" s="28"/>
      <c r="S169" s="28"/>
      <c r="T169" s="28"/>
      <c r="U169" s="28"/>
      <c r="V169" s="28"/>
      <c r="W169" s="28"/>
      <c r="X169" s="28"/>
      <c r="Y169" s="28"/>
      <c r="Z169" s="28"/>
    </row>
    <row r="170" spans="1:26" ht="15" customHeight="1">
      <c r="A170" s="32">
        <v>347</v>
      </c>
      <c r="B170" s="57" t="s">
        <v>243</v>
      </c>
      <c r="C170" s="34" t="s">
        <v>47</v>
      </c>
      <c r="D170" s="35" t="s">
        <v>244</v>
      </c>
      <c r="E170" s="157" t="s">
        <v>245</v>
      </c>
      <c r="F170" s="195"/>
      <c r="G170" s="126">
        <v>29.86</v>
      </c>
      <c r="H170" s="120">
        <v>97.92</v>
      </c>
      <c r="I170" s="210">
        <v>1</v>
      </c>
      <c r="J170" s="60" t="s">
        <v>59</v>
      </c>
      <c r="K170" s="46"/>
      <c r="L170" s="42" t="str">
        <f t="shared" si="0"/>
        <v>1grams</v>
      </c>
      <c r="M170" s="43">
        <f t="shared" si="1"/>
        <v>97.92</v>
      </c>
      <c r="N170" s="44" t="str">
        <f t="shared" si="2"/>
        <v>97.92grams</v>
      </c>
      <c r="O170" s="51">
        <f t="shared" si="22"/>
        <v>2923.8912</v>
      </c>
      <c r="P170" s="29">
        <f t="shared" si="27"/>
        <v>29.86</v>
      </c>
      <c r="Q170" s="74">
        <f t="shared" si="28"/>
        <v>0</v>
      </c>
      <c r="R170" s="28"/>
      <c r="S170" s="28"/>
      <c r="T170" s="28"/>
      <c r="U170" s="28"/>
      <c r="V170" s="28"/>
      <c r="W170" s="28"/>
      <c r="X170" s="28"/>
      <c r="Y170" s="28"/>
      <c r="Z170" s="28"/>
    </row>
    <row r="171" spans="1:26" ht="15" customHeight="1">
      <c r="A171" s="32">
        <v>930</v>
      </c>
      <c r="B171" s="48" t="s">
        <v>246</v>
      </c>
      <c r="C171" s="34" t="s">
        <v>55</v>
      </c>
      <c r="D171" s="35" t="s">
        <v>244</v>
      </c>
      <c r="E171" s="91" t="s">
        <v>244</v>
      </c>
      <c r="F171" s="155"/>
      <c r="G171" s="95">
        <v>31</v>
      </c>
      <c r="H171" s="112">
        <v>6</v>
      </c>
      <c r="I171" s="190">
        <v>250</v>
      </c>
      <c r="J171" s="40" t="s">
        <v>59</v>
      </c>
      <c r="K171" s="41" t="s">
        <v>26</v>
      </c>
      <c r="L171" s="42" t="str">
        <f t="shared" si="0"/>
        <v>250grams</v>
      </c>
      <c r="M171" s="43">
        <f t="shared" si="1"/>
        <v>1500</v>
      </c>
      <c r="N171" s="44" t="str">
        <f t="shared" si="2"/>
        <v>1500grams</v>
      </c>
      <c r="O171" s="51">
        <f t="shared" si="22"/>
        <v>186</v>
      </c>
      <c r="P171" s="29">
        <f t="shared" si="27"/>
        <v>31</v>
      </c>
      <c r="Q171" s="74">
        <f t="shared" si="28"/>
        <v>0</v>
      </c>
      <c r="R171" s="28"/>
      <c r="S171" s="28"/>
      <c r="T171" s="28"/>
      <c r="U171" s="28"/>
      <c r="V171" s="28"/>
      <c r="W171" s="28"/>
      <c r="X171" s="28"/>
      <c r="Y171" s="28"/>
      <c r="Z171" s="28"/>
    </row>
    <row r="172" spans="1:26" ht="15" customHeight="1">
      <c r="A172" s="47">
        <v>500</v>
      </c>
      <c r="B172" s="48" t="s">
        <v>247</v>
      </c>
      <c r="C172" s="34" t="s">
        <v>43</v>
      </c>
      <c r="D172" s="35"/>
      <c r="E172" s="149" t="s">
        <v>121</v>
      </c>
      <c r="F172" s="156"/>
      <c r="G172" s="108">
        <v>700</v>
      </c>
      <c r="H172" s="81">
        <v>0.23</v>
      </c>
      <c r="I172" s="67">
        <v>1000</v>
      </c>
      <c r="J172" s="40" t="s">
        <v>59</v>
      </c>
      <c r="K172" s="41"/>
      <c r="L172" s="42" t="str">
        <f t="shared" si="0"/>
        <v>1000grams</v>
      </c>
      <c r="M172" s="43">
        <f t="shared" si="1"/>
        <v>230</v>
      </c>
      <c r="N172" s="44" t="str">
        <f t="shared" si="2"/>
        <v>230grams</v>
      </c>
      <c r="O172" s="51">
        <f t="shared" si="22"/>
        <v>161</v>
      </c>
      <c r="P172" s="11"/>
      <c r="Q172" s="11"/>
      <c r="R172" s="11"/>
      <c r="S172" s="11"/>
      <c r="T172" s="11"/>
      <c r="U172" s="11"/>
      <c r="V172" s="11"/>
      <c r="W172" s="11"/>
      <c r="X172" s="11"/>
      <c r="Y172" s="11"/>
      <c r="Z172" s="11"/>
    </row>
    <row r="173" spans="1:26" ht="15" customHeight="1">
      <c r="A173" s="47">
        <v>500</v>
      </c>
      <c r="B173" s="52" t="s">
        <v>247</v>
      </c>
      <c r="C173" s="53" t="s">
        <v>39</v>
      </c>
      <c r="D173" s="68"/>
      <c r="E173" s="99" t="s">
        <v>121</v>
      </c>
      <c r="F173" s="156"/>
      <c r="G173" s="102">
        <v>195</v>
      </c>
      <c r="H173" s="103">
        <v>0.25</v>
      </c>
      <c r="I173" s="218">
        <v>1000</v>
      </c>
      <c r="J173" s="56" t="s">
        <v>59</v>
      </c>
      <c r="K173" s="41"/>
      <c r="L173" s="42" t="str">
        <f t="shared" si="0"/>
        <v>1000grams</v>
      </c>
      <c r="M173" s="43">
        <f t="shared" si="1"/>
        <v>250</v>
      </c>
      <c r="N173" s="44" t="str">
        <f t="shared" si="2"/>
        <v>250grams</v>
      </c>
      <c r="O173" s="51">
        <f t="shared" si="22"/>
        <v>48.75</v>
      </c>
      <c r="P173" s="11"/>
      <c r="Q173" s="11"/>
      <c r="R173" s="11"/>
      <c r="S173" s="11"/>
      <c r="T173" s="11"/>
      <c r="U173" s="11"/>
      <c r="V173" s="11"/>
      <c r="W173" s="11"/>
      <c r="X173" s="11"/>
      <c r="Y173" s="11"/>
      <c r="Z173" s="11"/>
    </row>
    <row r="174" spans="1:26" ht="15" customHeight="1">
      <c r="A174" s="32">
        <v>500</v>
      </c>
      <c r="B174" s="48" t="s">
        <v>248</v>
      </c>
      <c r="C174" s="34" t="s">
        <v>35</v>
      </c>
      <c r="D174" s="35"/>
      <c r="E174" s="149" t="s">
        <v>249</v>
      </c>
      <c r="F174" s="156"/>
      <c r="G174" s="108">
        <v>195</v>
      </c>
      <c r="H174" s="81">
        <v>0.1</v>
      </c>
      <c r="I174" s="67">
        <v>1000</v>
      </c>
      <c r="J174" s="40" t="s">
        <v>59</v>
      </c>
      <c r="K174" s="41"/>
      <c r="L174" s="42" t="str">
        <f t="shared" si="0"/>
        <v>1000grams</v>
      </c>
      <c r="M174" s="43">
        <f t="shared" si="1"/>
        <v>100</v>
      </c>
      <c r="N174" s="44" t="str">
        <f t="shared" si="2"/>
        <v>100grams</v>
      </c>
      <c r="O174" s="51">
        <f t="shared" si="22"/>
        <v>19.5</v>
      </c>
      <c r="P174" s="11"/>
      <c r="Q174" s="11"/>
      <c r="R174" s="11"/>
      <c r="S174" s="11"/>
      <c r="T174" s="11"/>
      <c r="U174" s="11"/>
      <c r="V174" s="11"/>
      <c r="W174" s="11"/>
      <c r="X174" s="11"/>
      <c r="Y174" s="11"/>
      <c r="Z174" s="11"/>
    </row>
    <row r="175" spans="1:26" ht="15" customHeight="1">
      <c r="A175" s="32">
        <v>500</v>
      </c>
      <c r="B175" s="33" t="s">
        <v>250</v>
      </c>
      <c r="C175" s="34" t="s">
        <v>27</v>
      </c>
      <c r="D175" s="35"/>
      <c r="E175" s="149"/>
      <c r="F175" s="156"/>
      <c r="G175" s="108">
        <v>200</v>
      </c>
      <c r="H175" s="81">
        <f>O175/G175</f>
        <v>0.74</v>
      </c>
      <c r="I175" s="67"/>
      <c r="J175" s="40"/>
      <c r="K175" s="41" t="s">
        <v>26</v>
      </c>
      <c r="L175" s="42" t="str">
        <f t="shared" si="0"/>
        <v/>
      </c>
      <c r="M175" s="43">
        <f t="shared" si="1"/>
        <v>0</v>
      </c>
      <c r="N175" s="44" t="str">
        <f t="shared" si="2"/>
        <v>0</v>
      </c>
      <c r="O175" s="133">
        <v>148</v>
      </c>
      <c r="P175" s="46"/>
      <c r="Q175" s="46"/>
      <c r="R175" s="46"/>
      <c r="S175" s="46"/>
      <c r="T175" s="46"/>
      <c r="U175" s="46"/>
      <c r="V175" s="46"/>
      <c r="W175" s="46"/>
      <c r="X175" s="46"/>
      <c r="Y175" s="46"/>
      <c r="Z175" s="46"/>
    </row>
    <row r="176" spans="1:26" ht="15" customHeight="1">
      <c r="A176" s="47">
        <v>440</v>
      </c>
      <c r="B176" s="48" t="s">
        <v>251</v>
      </c>
      <c r="C176" s="34" t="s">
        <v>43</v>
      </c>
      <c r="D176" s="9" t="s">
        <v>252</v>
      </c>
      <c r="E176" s="149" t="s">
        <v>253</v>
      </c>
      <c r="F176" s="156"/>
      <c r="G176" s="108">
        <v>8.65</v>
      </c>
      <c r="H176" s="81">
        <v>30</v>
      </c>
      <c r="I176" s="67">
        <v>10</v>
      </c>
      <c r="J176" s="40" t="s">
        <v>37</v>
      </c>
      <c r="K176" s="41"/>
      <c r="L176" s="42" t="str">
        <f t="shared" si="0"/>
        <v>10pieces</v>
      </c>
      <c r="M176" s="43">
        <f t="shared" si="1"/>
        <v>300</v>
      </c>
      <c r="N176" s="44" t="str">
        <f t="shared" si="2"/>
        <v>300pieces</v>
      </c>
      <c r="O176" s="51">
        <f t="shared" ref="O176:O270" si="29">G176*H176</f>
        <v>259.5</v>
      </c>
      <c r="P176" s="46"/>
      <c r="Q176" s="46"/>
      <c r="R176" s="46"/>
      <c r="S176" s="46"/>
      <c r="T176" s="46"/>
      <c r="U176" s="46"/>
      <c r="V176" s="46"/>
      <c r="W176" s="46"/>
      <c r="X176" s="46"/>
      <c r="Y176" s="46"/>
      <c r="Z176" s="46"/>
    </row>
    <row r="177" spans="1:26" ht="15" customHeight="1">
      <c r="A177" s="32">
        <v>440</v>
      </c>
      <c r="B177" s="57" t="s">
        <v>251</v>
      </c>
      <c r="C177" s="94" t="s">
        <v>68</v>
      </c>
      <c r="D177" s="9" t="s">
        <v>252</v>
      </c>
      <c r="E177" s="91"/>
      <c r="F177" s="195"/>
      <c r="G177" s="95">
        <v>8.48</v>
      </c>
      <c r="H177" s="96">
        <v>8</v>
      </c>
      <c r="I177" s="214">
        <v>10</v>
      </c>
      <c r="J177" s="219" t="s">
        <v>37</v>
      </c>
      <c r="K177" s="46"/>
      <c r="L177" s="42" t="str">
        <f t="shared" si="0"/>
        <v>10pieces</v>
      </c>
      <c r="M177" s="43">
        <f t="shared" si="1"/>
        <v>80</v>
      </c>
      <c r="N177" s="44" t="str">
        <f t="shared" si="2"/>
        <v>80pieces</v>
      </c>
      <c r="O177" s="51">
        <f t="shared" si="29"/>
        <v>67.84</v>
      </c>
      <c r="P177" s="46"/>
      <c r="Q177" s="46"/>
      <c r="R177" s="46"/>
      <c r="S177" s="46"/>
      <c r="T177" s="46"/>
      <c r="U177" s="46"/>
      <c r="V177" s="46"/>
      <c r="W177" s="46"/>
      <c r="X177" s="46"/>
      <c r="Y177" s="46"/>
      <c r="Z177" s="46"/>
    </row>
    <row r="178" spans="1:26" ht="15" customHeight="1">
      <c r="A178" s="32">
        <v>981</v>
      </c>
      <c r="B178" s="76" t="s">
        <v>254</v>
      </c>
      <c r="C178" s="34" t="s">
        <v>55</v>
      </c>
      <c r="D178" s="35"/>
      <c r="E178" s="149"/>
      <c r="F178" s="156"/>
      <c r="G178" s="106">
        <v>7</v>
      </c>
      <c r="H178" s="81">
        <v>8</v>
      </c>
      <c r="I178" s="67">
        <v>1</v>
      </c>
      <c r="J178" s="40" t="s">
        <v>37</v>
      </c>
      <c r="K178" s="41" t="s">
        <v>26</v>
      </c>
      <c r="L178" s="42" t="str">
        <f t="shared" si="0"/>
        <v>1pieces</v>
      </c>
      <c r="M178" s="43">
        <f t="shared" si="1"/>
        <v>8</v>
      </c>
      <c r="N178" s="44" t="str">
        <f t="shared" si="2"/>
        <v>8pieces</v>
      </c>
      <c r="O178" s="51">
        <f t="shared" si="29"/>
        <v>56</v>
      </c>
      <c r="P178" s="46"/>
      <c r="Q178" s="46"/>
      <c r="R178" s="46"/>
      <c r="S178" s="46"/>
      <c r="T178" s="46"/>
      <c r="U178" s="46"/>
      <c r="V178" s="46"/>
      <c r="W178" s="46"/>
      <c r="X178" s="46"/>
      <c r="Y178" s="46"/>
      <c r="Z178" s="46"/>
    </row>
    <row r="179" spans="1:26" ht="15" customHeight="1">
      <c r="A179" s="47">
        <v>423</v>
      </c>
      <c r="B179" s="48" t="s">
        <v>255</v>
      </c>
      <c r="C179" s="34" t="s">
        <v>43</v>
      </c>
      <c r="D179" s="35"/>
      <c r="E179" s="149" t="s">
        <v>256</v>
      </c>
      <c r="F179" s="156"/>
      <c r="G179" s="108">
        <v>10</v>
      </c>
      <c r="H179" s="81">
        <v>33</v>
      </c>
      <c r="I179" s="67">
        <v>1</v>
      </c>
      <c r="J179" s="40" t="s">
        <v>37</v>
      </c>
      <c r="K179" s="41" t="s">
        <v>26</v>
      </c>
      <c r="L179" s="42" t="str">
        <f t="shared" si="0"/>
        <v>1pieces</v>
      </c>
      <c r="M179" s="43">
        <f t="shared" si="1"/>
        <v>33</v>
      </c>
      <c r="N179" s="44" t="str">
        <f t="shared" si="2"/>
        <v>33pieces</v>
      </c>
      <c r="O179" s="51">
        <f t="shared" si="29"/>
        <v>330</v>
      </c>
      <c r="P179" s="29">
        <f>O179/H179</f>
        <v>10</v>
      </c>
      <c r="Q179" s="74">
        <f>G179-P179</f>
        <v>0</v>
      </c>
      <c r="R179" s="28"/>
      <c r="S179" s="28"/>
      <c r="T179" s="28"/>
      <c r="U179" s="28"/>
      <c r="V179" s="28"/>
      <c r="W179" s="28"/>
      <c r="X179" s="28"/>
      <c r="Y179" s="28"/>
      <c r="Z179" s="28"/>
    </row>
    <row r="180" spans="1:26" ht="15" customHeight="1">
      <c r="A180" s="32">
        <v>1169</v>
      </c>
      <c r="B180" s="57" t="s">
        <v>257</v>
      </c>
      <c r="C180" s="94" t="s">
        <v>68</v>
      </c>
      <c r="D180" s="59"/>
      <c r="E180" s="91"/>
      <c r="F180" s="195"/>
      <c r="G180" s="95">
        <v>0.308</v>
      </c>
      <c r="H180" s="97">
        <v>1500</v>
      </c>
      <c r="I180" s="227">
        <v>500</v>
      </c>
      <c r="J180" s="131" t="s">
        <v>37</v>
      </c>
      <c r="K180" s="46"/>
      <c r="L180" s="42" t="str">
        <f t="shared" si="0"/>
        <v>500pieces</v>
      </c>
      <c r="M180" s="43">
        <f t="shared" si="1"/>
        <v>750000</v>
      </c>
      <c r="N180" s="44" t="str">
        <f t="shared" si="2"/>
        <v>750000pieces</v>
      </c>
      <c r="O180" s="51">
        <f t="shared" si="29"/>
        <v>462</v>
      </c>
      <c r="P180" s="46"/>
      <c r="Q180" s="46"/>
      <c r="R180" s="46"/>
      <c r="S180" s="46"/>
      <c r="T180" s="46"/>
      <c r="U180" s="46"/>
      <c r="V180" s="46"/>
      <c r="W180" s="46"/>
      <c r="X180" s="46"/>
      <c r="Y180" s="46"/>
      <c r="Z180" s="46"/>
    </row>
    <row r="181" spans="1:26" ht="15" customHeight="1">
      <c r="A181" s="32">
        <v>710</v>
      </c>
      <c r="B181" s="128" t="s">
        <v>258</v>
      </c>
      <c r="C181" s="34" t="s">
        <v>82</v>
      </c>
      <c r="D181" s="9" t="str">
        <f t="shared" ref="D181:D182" si="30">IFERROR(LEFT(E181, FIND("/", E181)-1), E181)</f>
        <v>Sarap Pinoy</v>
      </c>
      <c r="E181" s="146" t="s">
        <v>259</v>
      </c>
      <c r="F181" s="155" t="s">
        <v>76</v>
      </c>
      <c r="G181" s="123">
        <v>89</v>
      </c>
      <c r="H181" s="124">
        <v>2</v>
      </c>
      <c r="I181" s="211">
        <v>320</v>
      </c>
      <c r="J181" s="125" t="s">
        <v>59</v>
      </c>
      <c r="K181" s="41" t="s">
        <v>26</v>
      </c>
      <c r="L181" s="42" t="str">
        <f t="shared" si="0"/>
        <v>320grams</v>
      </c>
      <c r="M181" s="43">
        <f t="shared" si="1"/>
        <v>640</v>
      </c>
      <c r="N181" s="44" t="str">
        <f t="shared" si="2"/>
        <v>640grams</v>
      </c>
      <c r="O181" s="51">
        <f t="shared" si="29"/>
        <v>178</v>
      </c>
      <c r="P181" s="46"/>
      <c r="Q181" s="46"/>
      <c r="R181" s="46"/>
      <c r="S181" s="46"/>
      <c r="T181" s="46"/>
      <c r="U181" s="46"/>
      <c r="V181" s="46"/>
      <c r="W181" s="46"/>
      <c r="X181" s="46"/>
      <c r="Y181" s="46"/>
      <c r="Z181" s="46"/>
    </row>
    <row r="182" spans="1:26" ht="15" customHeight="1">
      <c r="A182" s="32">
        <v>710</v>
      </c>
      <c r="B182" s="128" t="s">
        <v>258</v>
      </c>
      <c r="C182" s="34" t="s">
        <v>82</v>
      </c>
      <c r="D182" s="9" t="str">
        <f t="shared" si="30"/>
        <v>White king</v>
      </c>
      <c r="E182" s="146" t="s">
        <v>260</v>
      </c>
      <c r="F182" s="155" t="s">
        <v>76</v>
      </c>
      <c r="G182" s="123">
        <v>102</v>
      </c>
      <c r="H182" s="124">
        <v>3</v>
      </c>
      <c r="I182" s="211">
        <v>500</v>
      </c>
      <c r="J182" s="125" t="s">
        <v>59</v>
      </c>
      <c r="K182" s="41" t="s">
        <v>26</v>
      </c>
      <c r="L182" s="42" t="str">
        <f t="shared" si="0"/>
        <v>500grams</v>
      </c>
      <c r="M182" s="43">
        <f t="shared" si="1"/>
        <v>1500</v>
      </c>
      <c r="N182" s="44" t="str">
        <f t="shared" si="2"/>
        <v>1500grams</v>
      </c>
      <c r="O182" s="51">
        <f t="shared" si="29"/>
        <v>306</v>
      </c>
      <c r="P182" s="46"/>
      <c r="Q182" s="46"/>
      <c r="R182" s="46"/>
      <c r="S182" s="46"/>
      <c r="T182" s="46"/>
      <c r="U182" s="46"/>
      <c r="V182" s="46"/>
      <c r="W182" s="46"/>
      <c r="X182" s="46"/>
      <c r="Y182" s="46"/>
      <c r="Z182" s="46"/>
    </row>
    <row r="183" spans="1:26" ht="15" customHeight="1">
      <c r="A183" s="32">
        <v>132</v>
      </c>
      <c r="B183" s="68" t="s">
        <v>261</v>
      </c>
      <c r="C183" s="34" t="s">
        <v>35</v>
      </c>
      <c r="D183" s="35"/>
      <c r="E183" s="149" t="s">
        <v>249</v>
      </c>
      <c r="F183" s="156"/>
      <c r="G183" s="108">
        <v>45</v>
      </c>
      <c r="H183" s="81">
        <v>7</v>
      </c>
      <c r="I183" s="67">
        <v>500</v>
      </c>
      <c r="J183" s="40" t="s">
        <v>59</v>
      </c>
      <c r="K183" s="41" t="s">
        <v>26</v>
      </c>
      <c r="L183" s="42" t="str">
        <f t="shared" si="0"/>
        <v>500grams</v>
      </c>
      <c r="M183" s="43">
        <f t="shared" si="1"/>
        <v>3500</v>
      </c>
      <c r="N183" s="44" t="str">
        <f t="shared" si="2"/>
        <v>3500grams</v>
      </c>
      <c r="O183" s="51">
        <f t="shared" si="29"/>
        <v>315</v>
      </c>
      <c r="P183" s="11"/>
      <c r="Q183" s="11"/>
      <c r="R183" s="11"/>
      <c r="S183" s="11"/>
      <c r="T183" s="11"/>
      <c r="U183" s="11"/>
      <c r="V183" s="11"/>
      <c r="W183" s="11"/>
      <c r="X183" s="11"/>
      <c r="Y183" s="11"/>
      <c r="Z183" s="11"/>
    </row>
    <row r="184" spans="1:26" ht="15" customHeight="1">
      <c r="A184" s="47">
        <v>132</v>
      </c>
      <c r="B184" s="48" t="s">
        <v>261</v>
      </c>
      <c r="C184" s="49" t="s">
        <v>31</v>
      </c>
      <c r="D184" s="9" t="str">
        <f t="shared" ref="D184:D193" si="31">IFERROR(LEFT(E184, FIND("/", E184)-1), E184)</f>
        <v>Super Q</v>
      </c>
      <c r="E184" s="91" t="s">
        <v>262</v>
      </c>
      <c r="F184" s="156"/>
      <c r="G184" s="108">
        <v>83.6</v>
      </c>
      <c r="H184" s="81">
        <v>8</v>
      </c>
      <c r="I184" s="67"/>
      <c r="J184" s="40" t="s">
        <v>33</v>
      </c>
      <c r="K184" s="41" t="s">
        <v>26</v>
      </c>
      <c r="L184" s="42" t="str">
        <f t="shared" si="0"/>
        <v>kg</v>
      </c>
      <c r="M184" s="43">
        <f t="shared" si="1"/>
        <v>0</v>
      </c>
      <c r="N184" s="44" t="str">
        <f t="shared" si="2"/>
        <v>0kg</v>
      </c>
      <c r="O184" s="51">
        <f t="shared" si="29"/>
        <v>668.8</v>
      </c>
      <c r="P184" s="46"/>
      <c r="Q184" s="46"/>
      <c r="R184" s="46"/>
      <c r="S184" s="46"/>
      <c r="T184" s="46"/>
      <c r="U184" s="46"/>
      <c r="V184" s="46"/>
      <c r="W184" s="46"/>
      <c r="X184" s="46"/>
      <c r="Y184" s="46"/>
      <c r="Z184" s="46"/>
    </row>
    <row r="185" spans="1:26" ht="15" customHeight="1">
      <c r="A185" s="32">
        <v>132</v>
      </c>
      <c r="B185" s="76" t="s">
        <v>261</v>
      </c>
      <c r="C185" s="34" t="s">
        <v>55</v>
      </c>
      <c r="D185" s="9" t="str">
        <f t="shared" si="31"/>
        <v>Super Q</v>
      </c>
      <c r="E185" s="101" t="s">
        <v>262</v>
      </c>
      <c r="F185" s="156"/>
      <c r="G185" s="106">
        <v>41.9</v>
      </c>
      <c r="H185" s="81">
        <v>4</v>
      </c>
      <c r="I185" s="67">
        <v>500</v>
      </c>
      <c r="J185" s="40" t="s">
        <v>59</v>
      </c>
      <c r="K185" s="41" t="s">
        <v>26</v>
      </c>
      <c r="L185" s="42" t="str">
        <f t="shared" si="0"/>
        <v>500grams</v>
      </c>
      <c r="M185" s="43">
        <f t="shared" si="1"/>
        <v>2000</v>
      </c>
      <c r="N185" s="44" t="str">
        <f t="shared" si="2"/>
        <v>2000grams</v>
      </c>
      <c r="O185" s="51">
        <f t="shared" si="29"/>
        <v>167.6</v>
      </c>
      <c r="P185" s="46"/>
      <c r="Q185" s="46"/>
      <c r="R185" s="46"/>
      <c r="S185" s="46"/>
      <c r="T185" s="46"/>
      <c r="U185" s="46"/>
      <c r="V185" s="46"/>
      <c r="W185" s="46"/>
      <c r="X185" s="46"/>
      <c r="Y185" s="46"/>
      <c r="Z185" s="46"/>
    </row>
    <row r="186" spans="1:26" ht="15" customHeight="1">
      <c r="A186" s="47">
        <v>132</v>
      </c>
      <c r="B186" s="48" t="s">
        <v>261</v>
      </c>
      <c r="C186" s="34" t="s">
        <v>43</v>
      </c>
      <c r="D186" s="9" t="str">
        <f t="shared" si="31"/>
        <v>Super Q</v>
      </c>
      <c r="E186" s="149" t="s">
        <v>263</v>
      </c>
      <c r="F186" s="156"/>
      <c r="G186" s="108">
        <v>41.9</v>
      </c>
      <c r="H186" s="81">
        <v>2</v>
      </c>
      <c r="I186" s="67">
        <v>500</v>
      </c>
      <c r="J186" s="40" t="s">
        <v>59</v>
      </c>
      <c r="K186" s="41" t="s">
        <v>26</v>
      </c>
      <c r="L186" s="42" t="str">
        <f t="shared" si="0"/>
        <v>500grams</v>
      </c>
      <c r="M186" s="43">
        <f t="shared" si="1"/>
        <v>1000</v>
      </c>
      <c r="N186" s="44" t="str">
        <f t="shared" si="2"/>
        <v>1000grams</v>
      </c>
      <c r="O186" s="51">
        <f t="shared" si="29"/>
        <v>83.8</v>
      </c>
      <c r="P186" s="46"/>
      <c r="Q186" s="46"/>
      <c r="R186" s="46"/>
      <c r="S186" s="46"/>
      <c r="T186" s="46"/>
      <c r="U186" s="46"/>
      <c r="V186" s="46"/>
      <c r="W186" s="46"/>
      <c r="X186" s="46"/>
      <c r="Y186" s="46"/>
      <c r="Z186" s="46"/>
    </row>
    <row r="187" spans="1:26" ht="15" customHeight="1">
      <c r="A187" s="47">
        <v>132</v>
      </c>
      <c r="B187" s="68" t="s">
        <v>261</v>
      </c>
      <c r="C187" s="53" t="s">
        <v>39</v>
      </c>
      <c r="D187" s="9" t="str">
        <f t="shared" si="31"/>
        <v>Super Q</v>
      </c>
      <c r="E187" s="228" t="s">
        <v>263</v>
      </c>
      <c r="F187" s="156"/>
      <c r="G187" s="181">
        <v>41.9</v>
      </c>
      <c r="H187" s="182">
        <v>7</v>
      </c>
      <c r="I187" s="72">
        <v>500</v>
      </c>
      <c r="J187" s="73" t="s">
        <v>59</v>
      </c>
      <c r="K187" s="41"/>
      <c r="L187" s="42" t="str">
        <f t="shared" si="0"/>
        <v>500grams</v>
      </c>
      <c r="M187" s="43">
        <f t="shared" si="1"/>
        <v>3500</v>
      </c>
      <c r="N187" s="44" t="str">
        <f t="shared" si="2"/>
        <v>3500grams</v>
      </c>
      <c r="O187" s="51">
        <f t="shared" si="29"/>
        <v>293.3</v>
      </c>
      <c r="P187" s="46"/>
      <c r="Q187" s="46"/>
      <c r="R187" s="46"/>
      <c r="S187" s="46"/>
      <c r="T187" s="46"/>
      <c r="U187" s="46"/>
      <c r="V187" s="46"/>
      <c r="W187" s="46"/>
      <c r="X187" s="46"/>
      <c r="Y187" s="46"/>
      <c r="Z187" s="46"/>
    </row>
    <row r="188" spans="1:26" ht="15" customHeight="1">
      <c r="A188" s="32">
        <v>132</v>
      </c>
      <c r="B188" s="122" t="s">
        <v>261</v>
      </c>
      <c r="C188" s="34" t="s">
        <v>82</v>
      </c>
      <c r="D188" s="9" t="str">
        <f t="shared" si="31"/>
        <v>Super Q</v>
      </c>
      <c r="E188" s="146" t="s">
        <v>263</v>
      </c>
      <c r="F188" s="155" t="s">
        <v>76</v>
      </c>
      <c r="G188" s="123">
        <v>42</v>
      </c>
      <c r="H188" s="124">
        <v>3</v>
      </c>
      <c r="I188" s="211">
        <v>500</v>
      </c>
      <c r="J188" s="125" t="s">
        <v>59</v>
      </c>
      <c r="K188" s="41" t="s">
        <v>26</v>
      </c>
      <c r="L188" s="42" t="str">
        <f t="shared" si="0"/>
        <v>500grams</v>
      </c>
      <c r="M188" s="43">
        <f t="shared" si="1"/>
        <v>1500</v>
      </c>
      <c r="N188" s="44" t="str">
        <f t="shared" si="2"/>
        <v>1500grams</v>
      </c>
      <c r="O188" s="51">
        <f t="shared" si="29"/>
        <v>126</v>
      </c>
      <c r="P188" s="46"/>
      <c r="Q188" s="46"/>
      <c r="R188" s="46"/>
      <c r="S188" s="46"/>
      <c r="T188" s="46"/>
      <c r="U188" s="46"/>
      <c r="V188" s="46"/>
      <c r="W188" s="46"/>
      <c r="X188" s="46"/>
      <c r="Y188" s="46"/>
      <c r="Z188" s="46"/>
    </row>
    <row r="189" spans="1:26" ht="15" customHeight="1">
      <c r="A189" s="32">
        <v>132</v>
      </c>
      <c r="B189" s="48" t="s">
        <v>261</v>
      </c>
      <c r="C189" s="34" t="s">
        <v>6</v>
      </c>
      <c r="D189" s="9" t="str">
        <f t="shared" si="31"/>
        <v>Super Q</v>
      </c>
      <c r="E189" s="149" t="s">
        <v>263</v>
      </c>
      <c r="F189" s="155"/>
      <c r="G189" s="108">
        <v>41.9</v>
      </c>
      <c r="H189" s="81">
        <v>6</v>
      </c>
      <c r="I189" s="67">
        <v>500</v>
      </c>
      <c r="J189" s="40" t="s">
        <v>59</v>
      </c>
      <c r="K189" s="229" t="s">
        <v>26</v>
      </c>
      <c r="L189" s="42" t="str">
        <f t="shared" si="0"/>
        <v>500grams</v>
      </c>
      <c r="M189" s="43">
        <f t="shared" si="1"/>
        <v>3000</v>
      </c>
      <c r="N189" s="44" t="str">
        <f t="shared" si="2"/>
        <v>3000grams</v>
      </c>
      <c r="O189" s="51">
        <f t="shared" si="29"/>
        <v>251.39999999999998</v>
      </c>
      <c r="P189" s="46"/>
      <c r="Q189" s="46"/>
      <c r="R189" s="46"/>
      <c r="S189" s="46"/>
      <c r="T189" s="46"/>
      <c r="U189" s="46"/>
      <c r="V189" s="46"/>
      <c r="W189" s="46"/>
      <c r="X189" s="46"/>
      <c r="Y189" s="46"/>
      <c r="Z189" s="46"/>
    </row>
    <row r="190" spans="1:26" ht="15" customHeight="1">
      <c r="A190" s="32">
        <v>132</v>
      </c>
      <c r="B190" s="208" t="s">
        <v>261</v>
      </c>
      <c r="C190" s="34" t="s">
        <v>27</v>
      </c>
      <c r="D190" s="9" t="str">
        <f t="shared" si="31"/>
        <v>Super Q</v>
      </c>
      <c r="E190" s="230" t="s">
        <v>263</v>
      </c>
      <c r="F190" s="156"/>
      <c r="G190" s="108">
        <v>41.9</v>
      </c>
      <c r="H190" s="81">
        <v>28</v>
      </c>
      <c r="I190" s="67"/>
      <c r="J190" s="40"/>
      <c r="K190" s="41" t="s">
        <v>26</v>
      </c>
      <c r="L190" s="42" t="str">
        <f t="shared" si="0"/>
        <v/>
      </c>
      <c r="M190" s="43">
        <f t="shared" si="1"/>
        <v>0</v>
      </c>
      <c r="N190" s="44" t="str">
        <f t="shared" si="2"/>
        <v>0</v>
      </c>
      <c r="O190" s="45">
        <f t="shared" si="29"/>
        <v>1173.2</v>
      </c>
      <c r="P190" s="46"/>
      <c r="Q190" s="46"/>
      <c r="R190" s="46"/>
      <c r="S190" s="46"/>
      <c r="T190" s="46"/>
      <c r="U190" s="46"/>
      <c r="V190" s="46"/>
      <c r="W190" s="46"/>
      <c r="X190" s="46"/>
      <c r="Y190" s="46"/>
      <c r="Z190" s="46"/>
    </row>
    <row r="191" spans="1:26" ht="15" customHeight="1">
      <c r="A191" s="32">
        <v>132</v>
      </c>
      <c r="B191" s="79" t="s">
        <v>261</v>
      </c>
      <c r="C191" s="34" t="s">
        <v>47</v>
      </c>
      <c r="D191" s="9" t="str">
        <f t="shared" si="31"/>
        <v>Super Q</v>
      </c>
      <c r="E191" s="149" t="s">
        <v>263</v>
      </c>
      <c r="F191" s="195"/>
      <c r="G191" s="108">
        <v>38.700000000000003</v>
      </c>
      <c r="H191" s="81">
        <v>9</v>
      </c>
      <c r="I191" s="67">
        <v>1</v>
      </c>
      <c r="J191" s="40" t="s">
        <v>59</v>
      </c>
      <c r="K191" s="46"/>
      <c r="L191" s="42" t="str">
        <f t="shared" si="0"/>
        <v>1grams</v>
      </c>
      <c r="M191" s="43">
        <f t="shared" si="1"/>
        <v>9</v>
      </c>
      <c r="N191" s="44" t="str">
        <f t="shared" si="2"/>
        <v>9grams</v>
      </c>
      <c r="O191" s="51">
        <f t="shared" si="29"/>
        <v>348.3</v>
      </c>
      <c r="P191" s="46"/>
      <c r="Q191" s="46"/>
      <c r="R191" s="46"/>
      <c r="S191" s="46"/>
      <c r="T191" s="46"/>
      <c r="U191" s="46"/>
      <c r="V191" s="46"/>
      <c r="W191" s="46"/>
      <c r="X191" s="46"/>
      <c r="Y191" s="46"/>
      <c r="Z191" s="46"/>
    </row>
    <row r="192" spans="1:26" ht="15" customHeight="1">
      <c r="A192" s="47">
        <v>132</v>
      </c>
      <c r="B192" s="33" t="s">
        <v>264</v>
      </c>
      <c r="C192" s="49" t="s">
        <v>61</v>
      </c>
      <c r="D192" s="9" t="str">
        <f t="shared" si="31"/>
        <v>super Q</v>
      </c>
      <c r="E192" s="157" t="s">
        <v>265</v>
      </c>
      <c r="F192" s="156"/>
      <c r="G192" s="126">
        <v>100</v>
      </c>
      <c r="H192" s="120">
        <v>7</v>
      </c>
      <c r="I192" s="210">
        <v>1000</v>
      </c>
      <c r="J192" s="60" t="s">
        <v>59</v>
      </c>
      <c r="K192" s="41" t="s">
        <v>26</v>
      </c>
      <c r="L192" s="42" t="str">
        <f t="shared" si="0"/>
        <v>1000grams</v>
      </c>
      <c r="M192" s="43">
        <f t="shared" si="1"/>
        <v>7000</v>
      </c>
      <c r="N192" s="44" t="str">
        <f t="shared" si="2"/>
        <v>7000grams</v>
      </c>
      <c r="O192" s="51">
        <f t="shared" si="29"/>
        <v>700</v>
      </c>
      <c r="P192" s="46"/>
      <c r="Q192" s="46"/>
      <c r="R192" s="46"/>
      <c r="S192" s="46"/>
      <c r="T192" s="46"/>
      <c r="U192" s="46"/>
      <c r="V192" s="46"/>
      <c r="W192" s="46"/>
      <c r="X192" s="46"/>
      <c r="Y192" s="46"/>
      <c r="Z192" s="46"/>
    </row>
    <row r="193" spans="1:26" ht="15" customHeight="1">
      <c r="A193" s="32">
        <v>132</v>
      </c>
      <c r="B193" s="57" t="s">
        <v>261</v>
      </c>
      <c r="C193" s="94" t="s">
        <v>68</v>
      </c>
      <c r="D193" s="9">
        <f t="shared" si="31"/>
        <v>0</v>
      </c>
      <c r="E193" s="91"/>
      <c r="F193" s="195"/>
      <c r="G193" s="95">
        <v>8.3799999999999999E-2</v>
      </c>
      <c r="H193" s="97">
        <v>1000</v>
      </c>
      <c r="I193" s="227">
        <v>500</v>
      </c>
      <c r="J193" s="131" t="s">
        <v>59</v>
      </c>
      <c r="K193" s="46"/>
      <c r="L193" s="42" t="str">
        <f t="shared" si="0"/>
        <v>500grams</v>
      </c>
      <c r="M193" s="43">
        <f t="shared" si="1"/>
        <v>500000</v>
      </c>
      <c r="N193" s="44" t="str">
        <f t="shared" si="2"/>
        <v>500000grams</v>
      </c>
      <c r="O193" s="51">
        <f t="shared" si="29"/>
        <v>83.8</v>
      </c>
      <c r="P193" s="46"/>
      <c r="Q193" s="46"/>
      <c r="R193" s="46"/>
      <c r="S193" s="46"/>
      <c r="T193" s="46"/>
      <c r="U193" s="46"/>
      <c r="V193" s="46"/>
      <c r="W193" s="46"/>
      <c r="X193" s="46"/>
      <c r="Y193" s="46"/>
      <c r="Z193" s="46"/>
    </row>
    <row r="194" spans="1:26" ht="25.5" customHeight="1">
      <c r="A194" s="32">
        <v>877</v>
      </c>
      <c r="B194" s="33" t="s">
        <v>266</v>
      </c>
      <c r="C194" s="34" t="s">
        <v>74</v>
      </c>
      <c r="D194" s="231"/>
      <c r="E194" s="116" t="s">
        <v>262</v>
      </c>
      <c r="F194" s="111" t="s">
        <v>76</v>
      </c>
      <c r="G194" s="38">
        <v>41.9</v>
      </c>
      <c r="H194" s="39">
        <v>3</v>
      </c>
      <c r="I194" s="39">
        <v>500</v>
      </c>
      <c r="J194" s="40" t="s">
        <v>59</v>
      </c>
      <c r="K194" s="41" t="s">
        <v>26</v>
      </c>
      <c r="L194" s="42" t="str">
        <f t="shared" si="0"/>
        <v>500grams</v>
      </c>
      <c r="M194" s="43">
        <f t="shared" si="1"/>
        <v>1500</v>
      </c>
      <c r="N194" s="44" t="str">
        <f t="shared" si="2"/>
        <v>1500grams</v>
      </c>
      <c r="O194" s="51">
        <f t="shared" si="29"/>
        <v>125.69999999999999</v>
      </c>
      <c r="P194" s="46"/>
      <c r="Q194" s="46"/>
      <c r="R194" s="46"/>
      <c r="S194" s="46"/>
      <c r="T194" s="46"/>
      <c r="U194" s="46"/>
      <c r="V194" s="46"/>
      <c r="W194" s="46"/>
      <c r="X194" s="46"/>
      <c r="Y194" s="46"/>
      <c r="Z194" s="46"/>
    </row>
    <row r="195" spans="1:26" ht="13.5" customHeight="1">
      <c r="A195" s="232">
        <v>151</v>
      </c>
      <c r="B195" s="48" t="s">
        <v>267</v>
      </c>
      <c r="C195" s="49" t="s">
        <v>61</v>
      </c>
      <c r="D195" s="9" t="s">
        <v>268</v>
      </c>
      <c r="E195" s="50" t="s">
        <v>269</v>
      </c>
      <c r="F195" s="37"/>
      <c r="G195" s="38">
        <v>5.82</v>
      </c>
      <c r="H195" s="39">
        <v>50</v>
      </c>
      <c r="I195" s="39">
        <v>28</v>
      </c>
      <c r="J195" s="60" t="s">
        <v>37</v>
      </c>
      <c r="K195" s="41" t="s">
        <v>26</v>
      </c>
      <c r="L195" s="42" t="str">
        <f t="shared" si="0"/>
        <v>28pieces</v>
      </c>
      <c r="M195" s="43">
        <f t="shared" si="1"/>
        <v>1400</v>
      </c>
      <c r="N195" s="44" t="str">
        <f t="shared" si="2"/>
        <v>1400pieces</v>
      </c>
      <c r="O195" s="51">
        <f t="shared" si="29"/>
        <v>291</v>
      </c>
      <c r="P195" s="29">
        <f t="shared" ref="P195:P196" si="32">O195/H195</f>
        <v>5.82</v>
      </c>
      <c r="Q195" s="29">
        <f t="shared" ref="Q195:Q196" si="33">G195-P195</f>
        <v>0</v>
      </c>
      <c r="R195" s="11"/>
      <c r="S195" s="28"/>
      <c r="T195" s="28"/>
      <c r="U195" s="28"/>
      <c r="V195" s="28"/>
      <c r="W195" s="28"/>
      <c r="X195" s="28"/>
      <c r="Y195" s="28"/>
      <c r="Z195" s="28"/>
    </row>
    <row r="196" spans="1:26" ht="15.75" customHeight="1">
      <c r="A196" s="232">
        <v>153</v>
      </c>
      <c r="B196" s="48" t="s">
        <v>270</v>
      </c>
      <c r="C196" s="49" t="s">
        <v>61</v>
      </c>
      <c r="D196" s="9" t="s">
        <v>268</v>
      </c>
      <c r="E196" s="50" t="s">
        <v>269</v>
      </c>
      <c r="F196" s="37"/>
      <c r="G196" s="38">
        <v>5.82</v>
      </c>
      <c r="H196" s="39">
        <v>5</v>
      </c>
      <c r="I196" s="39">
        <v>1</v>
      </c>
      <c r="J196" s="60" t="s">
        <v>37</v>
      </c>
      <c r="K196" s="41" t="s">
        <v>26</v>
      </c>
      <c r="L196" s="42" t="str">
        <f t="shared" si="0"/>
        <v>1pieces</v>
      </c>
      <c r="M196" s="43">
        <f t="shared" si="1"/>
        <v>5</v>
      </c>
      <c r="N196" s="44" t="str">
        <f t="shared" si="2"/>
        <v>5pieces</v>
      </c>
      <c r="O196" s="51">
        <f t="shared" si="29"/>
        <v>29.1</v>
      </c>
      <c r="P196" s="29">
        <f t="shared" si="32"/>
        <v>5.82</v>
      </c>
      <c r="Q196" s="109">
        <f t="shared" si="33"/>
        <v>0</v>
      </c>
      <c r="R196" s="11"/>
      <c r="S196" s="28"/>
      <c r="T196" s="28"/>
      <c r="U196" s="28"/>
      <c r="V196" s="28"/>
      <c r="W196" s="28"/>
      <c r="X196" s="28"/>
      <c r="Y196" s="28"/>
      <c r="Z196" s="28"/>
    </row>
    <row r="197" spans="1:26" ht="15.75" customHeight="1">
      <c r="A197" s="233">
        <v>1031</v>
      </c>
      <c r="B197" s="234" t="s">
        <v>271</v>
      </c>
      <c r="C197" s="34" t="s">
        <v>55</v>
      </c>
      <c r="D197" s="35"/>
      <c r="E197" s="50"/>
      <c r="F197" s="37"/>
      <c r="G197" s="235">
        <v>6.8</v>
      </c>
      <c r="H197" s="64">
        <v>3</v>
      </c>
      <c r="I197" s="64">
        <v>1</v>
      </c>
      <c r="J197" s="40" t="s">
        <v>37</v>
      </c>
      <c r="K197" s="41"/>
      <c r="L197" s="42" t="str">
        <f t="shared" si="0"/>
        <v>1pieces</v>
      </c>
      <c r="M197" s="43">
        <f t="shared" si="1"/>
        <v>3</v>
      </c>
      <c r="N197" s="44" t="str">
        <f t="shared" si="2"/>
        <v>3pieces</v>
      </c>
      <c r="O197" s="51">
        <f t="shared" si="29"/>
        <v>20.399999999999999</v>
      </c>
      <c r="P197" s="46"/>
      <c r="Q197" s="46"/>
      <c r="R197" s="46"/>
      <c r="S197" s="46"/>
      <c r="T197" s="46"/>
      <c r="U197" s="46"/>
      <c r="V197" s="46"/>
      <c r="W197" s="46"/>
      <c r="X197" s="46"/>
      <c r="Y197" s="46"/>
      <c r="Z197" s="46"/>
    </row>
    <row r="198" spans="1:26" ht="15.75" customHeight="1">
      <c r="A198" s="232">
        <v>441</v>
      </c>
      <c r="B198" s="48" t="s">
        <v>272</v>
      </c>
      <c r="C198" s="34" t="s">
        <v>43</v>
      </c>
      <c r="D198" s="9" t="s">
        <v>268</v>
      </c>
      <c r="E198" s="50" t="s">
        <v>273</v>
      </c>
      <c r="F198" s="37"/>
      <c r="G198" s="38">
        <v>6.05</v>
      </c>
      <c r="H198" s="39">
        <v>60</v>
      </c>
      <c r="I198" s="39">
        <v>10</v>
      </c>
      <c r="J198" s="40" t="s">
        <v>37</v>
      </c>
      <c r="K198" s="41"/>
      <c r="L198" s="42" t="str">
        <f t="shared" si="0"/>
        <v>10pieces</v>
      </c>
      <c r="M198" s="43">
        <f t="shared" si="1"/>
        <v>600</v>
      </c>
      <c r="N198" s="44" t="str">
        <f t="shared" si="2"/>
        <v>600pieces</v>
      </c>
      <c r="O198" s="51">
        <f t="shared" si="29"/>
        <v>363</v>
      </c>
      <c r="P198" s="46"/>
      <c r="Q198" s="46"/>
      <c r="R198" s="46"/>
      <c r="S198" s="46"/>
      <c r="T198" s="46"/>
      <c r="U198" s="46"/>
      <c r="V198" s="46"/>
      <c r="W198" s="46"/>
      <c r="X198" s="46"/>
      <c r="Y198" s="46"/>
      <c r="Z198" s="46"/>
    </row>
    <row r="199" spans="1:26" ht="15.75" customHeight="1">
      <c r="A199" s="232">
        <v>152</v>
      </c>
      <c r="B199" s="48" t="s">
        <v>274</v>
      </c>
      <c r="C199" s="49" t="s">
        <v>61</v>
      </c>
      <c r="D199" s="35" t="s">
        <v>271</v>
      </c>
      <c r="E199" s="50" t="s">
        <v>275</v>
      </c>
      <c r="F199" s="37"/>
      <c r="G199" s="38">
        <v>5.85</v>
      </c>
      <c r="H199" s="39">
        <v>366</v>
      </c>
      <c r="I199" s="39">
        <v>1</v>
      </c>
      <c r="J199" s="40" t="s">
        <v>37</v>
      </c>
      <c r="K199" s="41" t="s">
        <v>26</v>
      </c>
      <c r="L199" s="42" t="str">
        <f t="shared" si="0"/>
        <v>1pieces</v>
      </c>
      <c r="M199" s="43">
        <f t="shared" si="1"/>
        <v>366</v>
      </c>
      <c r="N199" s="44" t="str">
        <f t="shared" si="2"/>
        <v>366pieces</v>
      </c>
      <c r="O199" s="51">
        <f t="shared" si="29"/>
        <v>2141.1</v>
      </c>
      <c r="P199" s="29">
        <f>O199/H199</f>
        <v>5.85</v>
      </c>
      <c r="Q199" s="74">
        <f>G199-P199</f>
        <v>0</v>
      </c>
      <c r="R199" s="28"/>
      <c r="S199" s="28"/>
      <c r="T199" s="28"/>
      <c r="U199" s="28"/>
      <c r="V199" s="28"/>
      <c r="W199" s="28"/>
      <c r="X199" s="28"/>
      <c r="Y199" s="28"/>
      <c r="Z199" s="28"/>
    </row>
    <row r="200" spans="1:26" ht="15.75" customHeight="1">
      <c r="A200" s="232">
        <v>152</v>
      </c>
      <c r="B200" s="48" t="s">
        <v>276</v>
      </c>
      <c r="C200" s="34" t="s">
        <v>43</v>
      </c>
      <c r="D200" s="9" t="str">
        <f>IFERROR(LEFT(E200, FIND("/", E200)-1), E200)</f>
        <v>Monde</v>
      </c>
      <c r="E200" s="50" t="s">
        <v>277</v>
      </c>
      <c r="F200" s="37"/>
      <c r="G200" s="38">
        <v>6.05</v>
      </c>
      <c r="H200" s="39">
        <v>30</v>
      </c>
      <c r="I200" s="39">
        <v>10</v>
      </c>
      <c r="J200" s="40" t="s">
        <v>37</v>
      </c>
      <c r="K200" s="41"/>
      <c r="L200" s="42" t="str">
        <f t="shared" si="0"/>
        <v>10pieces</v>
      </c>
      <c r="M200" s="43">
        <f t="shared" si="1"/>
        <v>300</v>
      </c>
      <c r="N200" s="44" t="str">
        <f t="shared" si="2"/>
        <v>300pieces</v>
      </c>
      <c r="O200" s="51">
        <f t="shared" si="29"/>
        <v>181.5</v>
      </c>
      <c r="P200" s="46"/>
      <c r="Q200" s="46"/>
      <c r="R200" s="46"/>
      <c r="S200" s="46"/>
      <c r="T200" s="46"/>
      <c r="U200" s="46"/>
      <c r="V200" s="46"/>
      <c r="W200" s="46"/>
      <c r="X200" s="46"/>
      <c r="Y200" s="46"/>
      <c r="Z200" s="46"/>
    </row>
    <row r="201" spans="1:26" ht="15.75" customHeight="1">
      <c r="A201" s="232">
        <v>152</v>
      </c>
      <c r="B201" s="116" t="s">
        <v>276</v>
      </c>
      <c r="C201" s="49" t="s">
        <v>31</v>
      </c>
      <c r="D201" s="35"/>
      <c r="E201" s="116"/>
      <c r="F201" s="37"/>
      <c r="G201" s="38">
        <v>6.38</v>
      </c>
      <c r="H201" s="39">
        <v>28</v>
      </c>
      <c r="I201" s="39"/>
      <c r="J201" s="40" t="s">
        <v>37</v>
      </c>
      <c r="K201" s="41" t="s">
        <v>26</v>
      </c>
      <c r="L201" s="42" t="str">
        <f t="shared" si="0"/>
        <v>pieces</v>
      </c>
      <c r="M201" s="43">
        <f t="shared" si="1"/>
        <v>0</v>
      </c>
      <c r="N201" s="44" t="str">
        <f t="shared" si="2"/>
        <v>0pieces</v>
      </c>
      <c r="O201" s="51">
        <f t="shared" si="29"/>
        <v>178.64</v>
      </c>
      <c r="P201" s="46"/>
      <c r="Q201" s="46"/>
      <c r="R201" s="46"/>
      <c r="S201" s="46"/>
      <c r="T201" s="46"/>
      <c r="U201" s="46"/>
      <c r="V201" s="46"/>
      <c r="W201" s="46"/>
      <c r="X201" s="46"/>
      <c r="Y201" s="46"/>
      <c r="Z201" s="46"/>
    </row>
    <row r="202" spans="1:26" ht="15.75" customHeight="1">
      <c r="A202" s="232">
        <v>695</v>
      </c>
      <c r="B202" s="68" t="s">
        <v>278</v>
      </c>
      <c r="C202" s="53" t="s">
        <v>39</v>
      </c>
      <c r="D202" s="9" t="s">
        <v>268</v>
      </c>
      <c r="E202" s="52" t="s">
        <v>273</v>
      </c>
      <c r="F202" s="37"/>
      <c r="G202" s="70">
        <v>6</v>
      </c>
      <c r="H202" s="236">
        <v>154</v>
      </c>
      <c r="I202" s="71">
        <v>10</v>
      </c>
      <c r="J202" s="56" t="s">
        <v>37</v>
      </c>
      <c r="K202" s="41" t="s">
        <v>26</v>
      </c>
      <c r="L202" s="42" t="str">
        <f t="shared" si="0"/>
        <v>10pieces</v>
      </c>
      <c r="M202" s="43">
        <f t="shared" si="1"/>
        <v>1540</v>
      </c>
      <c r="N202" s="44" t="str">
        <f t="shared" si="2"/>
        <v>1540pieces</v>
      </c>
      <c r="O202" s="51">
        <f t="shared" si="29"/>
        <v>924</v>
      </c>
      <c r="P202" s="46"/>
      <c r="Q202" s="46"/>
      <c r="R202" s="46"/>
      <c r="S202" s="46"/>
      <c r="T202" s="46"/>
      <c r="U202" s="46"/>
      <c r="V202" s="46"/>
      <c r="W202" s="46"/>
      <c r="X202" s="46"/>
      <c r="Y202" s="46"/>
      <c r="Z202" s="46"/>
    </row>
    <row r="203" spans="1:26" ht="15.75" customHeight="1">
      <c r="A203" s="233">
        <v>695</v>
      </c>
      <c r="B203" s="187" t="s">
        <v>278</v>
      </c>
      <c r="C203" s="34" t="s">
        <v>47</v>
      </c>
      <c r="D203" s="9" t="s">
        <v>268</v>
      </c>
      <c r="E203" s="50" t="s">
        <v>273</v>
      </c>
      <c r="F203" s="59"/>
      <c r="G203" s="38">
        <v>5.7</v>
      </c>
      <c r="H203" s="39">
        <v>370</v>
      </c>
      <c r="I203" s="39">
        <v>1</v>
      </c>
      <c r="J203" s="40" t="s">
        <v>37</v>
      </c>
      <c r="K203" s="46"/>
      <c r="L203" s="42" t="str">
        <f t="shared" si="0"/>
        <v>1pieces</v>
      </c>
      <c r="M203" s="43">
        <f t="shared" si="1"/>
        <v>370</v>
      </c>
      <c r="N203" s="44" t="str">
        <f t="shared" si="2"/>
        <v>370pieces</v>
      </c>
      <c r="O203" s="51">
        <f t="shared" si="29"/>
        <v>2109</v>
      </c>
      <c r="P203" s="46"/>
      <c r="Q203" s="46"/>
      <c r="R203" s="46"/>
      <c r="S203" s="46"/>
      <c r="T203" s="46"/>
      <c r="U203" s="46"/>
      <c r="V203" s="46"/>
      <c r="W203" s="46"/>
      <c r="X203" s="46"/>
      <c r="Y203" s="46"/>
      <c r="Z203" s="46"/>
    </row>
    <row r="204" spans="1:26" ht="15.75" customHeight="1">
      <c r="A204" s="233">
        <v>695</v>
      </c>
      <c r="B204" s="93" t="s">
        <v>278</v>
      </c>
      <c r="C204" s="94" t="s">
        <v>68</v>
      </c>
      <c r="D204" s="9">
        <f>IFERROR(LEFT(E204, FIND("/", E204)-1), E204)</f>
        <v>0</v>
      </c>
      <c r="E204" s="116"/>
      <c r="F204" s="59"/>
      <c r="G204" s="237">
        <v>6.17</v>
      </c>
      <c r="H204" s="96">
        <v>120</v>
      </c>
      <c r="I204" s="96">
        <v>10</v>
      </c>
      <c r="J204" s="219" t="s">
        <v>37</v>
      </c>
      <c r="K204" s="46"/>
      <c r="L204" s="42" t="str">
        <f t="shared" si="0"/>
        <v>10pieces</v>
      </c>
      <c r="M204" s="43">
        <f t="shared" si="1"/>
        <v>1200</v>
      </c>
      <c r="N204" s="44" t="str">
        <f t="shared" si="2"/>
        <v>1200pieces</v>
      </c>
      <c r="O204" s="51">
        <f t="shared" si="29"/>
        <v>740.4</v>
      </c>
      <c r="P204" s="46"/>
      <c r="Q204" s="46"/>
      <c r="R204" s="46"/>
      <c r="S204" s="46"/>
      <c r="T204" s="46"/>
      <c r="U204" s="46"/>
      <c r="V204" s="46"/>
      <c r="W204" s="46"/>
      <c r="X204" s="46"/>
      <c r="Y204" s="46"/>
      <c r="Z204" s="46"/>
    </row>
    <row r="205" spans="1:26" ht="15.75" customHeight="1">
      <c r="A205" s="232">
        <v>689</v>
      </c>
      <c r="B205" s="99" t="s">
        <v>279</v>
      </c>
      <c r="C205" s="53" t="s">
        <v>39</v>
      </c>
      <c r="D205" s="9" t="s">
        <v>268</v>
      </c>
      <c r="E205" s="52" t="s">
        <v>280</v>
      </c>
      <c r="F205" s="37"/>
      <c r="G205" s="238">
        <v>6</v>
      </c>
      <c r="H205" s="103">
        <v>100</v>
      </c>
      <c r="I205" s="103">
        <v>10</v>
      </c>
      <c r="J205" s="56" t="s">
        <v>37</v>
      </c>
      <c r="K205" s="41" t="s">
        <v>26</v>
      </c>
      <c r="L205" s="42" t="str">
        <f t="shared" si="0"/>
        <v>10pieces</v>
      </c>
      <c r="M205" s="43">
        <f t="shared" si="1"/>
        <v>1000</v>
      </c>
      <c r="N205" s="44" t="str">
        <f t="shared" si="2"/>
        <v>1000pieces</v>
      </c>
      <c r="O205" s="51">
        <f t="shared" si="29"/>
        <v>600</v>
      </c>
      <c r="P205" s="46"/>
      <c r="Q205" s="46"/>
      <c r="R205" s="46"/>
      <c r="S205" s="46"/>
      <c r="T205" s="46"/>
      <c r="U205" s="46"/>
      <c r="V205" s="46"/>
      <c r="W205" s="46"/>
      <c r="X205" s="46"/>
      <c r="Y205" s="46"/>
      <c r="Z205" s="46"/>
    </row>
    <row r="206" spans="1:26" ht="15.75" customHeight="1">
      <c r="A206" s="233">
        <v>689</v>
      </c>
      <c r="B206" s="107" t="s">
        <v>279</v>
      </c>
      <c r="C206" s="34" t="s">
        <v>47</v>
      </c>
      <c r="D206" s="9" t="s">
        <v>268</v>
      </c>
      <c r="E206" s="62" t="s">
        <v>280</v>
      </c>
      <c r="F206" s="59"/>
      <c r="G206" s="63">
        <v>5.7</v>
      </c>
      <c r="H206" s="81">
        <v>375</v>
      </c>
      <c r="I206" s="85">
        <v>1</v>
      </c>
      <c r="J206" s="86" t="s">
        <v>37</v>
      </c>
      <c r="K206" s="46"/>
      <c r="L206" s="42" t="str">
        <f t="shared" si="0"/>
        <v>1pieces</v>
      </c>
      <c r="M206" s="43">
        <f t="shared" si="1"/>
        <v>375</v>
      </c>
      <c r="N206" s="44" t="str">
        <f t="shared" si="2"/>
        <v>375pieces</v>
      </c>
      <c r="O206" s="51">
        <f t="shared" si="29"/>
        <v>2137.5</v>
      </c>
      <c r="P206" s="46"/>
      <c r="Q206" s="46"/>
      <c r="R206" s="46"/>
      <c r="S206" s="46"/>
      <c r="T206" s="46"/>
      <c r="U206" s="46"/>
      <c r="V206" s="46"/>
      <c r="W206" s="46"/>
      <c r="X206" s="46"/>
      <c r="Y206" s="46"/>
      <c r="Z206" s="46"/>
    </row>
    <row r="207" spans="1:26" ht="15.75" customHeight="1">
      <c r="A207" s="233">
        <v>980</v>
      </c>
      <c r="B207" s="105" t="s">
        <v>281</v>
      </c>
      <c r="C207" s="34" t="s">
        <v>55</v>
      </c>
      <c r="D207" s="9"/>
      <c r="E207" s="62"/>
      <c r="F207" s="37"/>
      <c r="G207" s="77">
        <v>10</v>
      </c>
      <c r="H207" s="81">
        <v>200</v>
      </c>
      <c r="I207" s="39">
        <v>1</v>
      </c>
      <c r="J207" s="86" t="s">
        <v>37</v>
      </c>
      <c r="K207" s="41" t="s">
        <v>26</v>
      </c>
      <c r="L207" s="42" t="str">
        <f t="shared" si="0"/>
        <v>1pieces</v>
      </c>
      <c r="M207" s="43">
        <f t="shared" si="1"/>
        <v>200</v>
      </c>
      <c r="N207" s="44" t="str">
        <f t="shared" si="2"/>
        <v>200pieces</v>
      </c>
      <c r="O207" s="51">
        <f t="shared" si="29"/>
        <v>2000</v>
      </c>
      <c r="P207" s="46"/>
      <c r="Q207" s="46"/>
      <c r="R207" s="46"/>
      <c r="S207" s="46"/>
      <c r="T207" s="46"/>
      <c r="U207" s="46"/>
      <c r="V207" s="46"/>
      <c r="W207" s="46"/>
      <c r="X207" s="46"/>
      <c r="Y207" s="46"/>
      <c r="Z207" s="46"/>
    </row>
    <row r="208" spans="1:26" ht="15.75" customHeight="1">
      <c r="A208" s="233">
        <v>889</v>
      </c>
      <c r="B208" s="107" t="s">
        <v>282</v>
      </c>
      <c r="C208" s="34" t="s">
        <v>47</v>
      </c>
      <c r="D208" s="9" t="str">
        <f t="shared" ref="D208:D209" si="34">IFERROR(LEFT(E208, FIND("/", E208)-1), E208)</f>
        <v>Birch Tree</v>
      </c>
      <c r="E208" s="91" t="s">
        <v>283</v>
      </c>
      <c r="F208" s="59"/>
      <c r="G208" s="108">
        <v>8.92</v>
      </c>
      <c r="H208" s="81">
        <v>231</v>
      </c>
      <c r="I208" s="81">
        <v>1</v>
      </c>
      <c r="J208" s="40" t="s">
        <v>37</v>
      </c>
      <c r="K208" s="46"/>
      <c r="L208" s="42" t="str">
        <f t="shared" si="0"/>
        <v>1pieces</v>
      </c>
      <c r="M208" s="43">
        <f t="shared" si="1"/>
        <v>231</v>
      </c>
      <c r="N208" s="44" t="str">
        <f t="shared" si="2"/>
        <v>231pieces</v>
      </c>
      <c r="O208" s="51">
        <f t="shared" si="29"/>
        <v>2060.52</v>
      </c>
      <c r="P208" s="29">
        <f t="shared" ref="P208:P209" si="35">O208/H208</f>
        <v>8.92</v>
      </c>
      <c r="Q208" s="74">
        <f t="shared" ref="Q208:Q209" si="36">G208-P208</f>
        <v>0</v>
      </c>
      <c r="R208" s="28"/>
      <c r="S208" s="28"/>
      <c r="T208" s="28"/>
      <c r="U208" s="28"/>
      <c r="V208" s="28"/>
      <c r="W208" s="28"/>
      <c r="X208" s="28"/>
      <c r="Y208" s="28"/>
      <c r="Z208" s="28"/>
    </row>
    <row r="209" spans="1:26" ht="15.75" customHeight="1">
      <c r="A209" s="232">
        <v>41</v>
      </c>
      <c r="B209" s="89" t="s">
        <v>284</v>
      </c>
      <c r="C209" s="49" t="s">
        <v>61</v>
      </c>
      <c r="D209" s="9" t="str">
        <f t="shared" si="34"/>
        <v>birch tree</v>
      </c>
      <c r="E209" s="149" t="s">
        <v>285</v>
      </c>
      <c r="F209" s="111"/>
      <c r="G209" s="108">
        <v>8.57</v>
      </c>
      <c r="H209" s="81">
        <v>238</v>
      </c>
      <c r="I209" s="81">
        <v>33</v>
      </c>
      <c r="J209" s="88" t="s">
        <v>59</v>
      </c>
      <c r="K209" s="41"/>
      <c r="L209" s="42" t="str">
        <f t="shared" si="0"/>
        <v>33grams</v>
      </c>
      <c r="M209" s="43">
        <f t="shared" si="1"/>
        <v>7854</v>
      </c>
      <c r="N209" s="44" t="str">
        <f t="shared" si="2"/>
        <v>7854grams</v>
      </c>
      <c r="O209" s="51">
        <f t="shared" si="29"/>
        <v>2039.66</v>
      </c>
      <c r="P209" s="29">
        <f t="shared" si="35"/>
        <v>8.57</v>
      </c>
      <c r="Q209" s="74">
        <f t="shared" si="36"/>
        <v>0</v>
      </c>
      <c r="R209" s="28"/>
      <c r="S209" s="28"/>
      <c r="T209" s="28"/>
      <c r="U209" s="28"/>
      <c r="V209" s="28"/>
      <c r="W209" s="28"/>
      <c r="X209" s="28"/>
      <c r="Y209" s="28"/>
      <c r="Z209" s="28"/>
    </row>
    <row r="210" spans="1:26" ht="15.75" customHeight="1">
      <c r="A210" s="233">
        <v>889</v>
      </c>
      <c r="B210" s="90" t="s">
        <v>282</v>
      </c>
      <c r="C210" s="34" t="s">
        <v>74</v>
      </c>
      <c r="D210" s="9"/>
      <c r="E210" s="149"/>
      <c r="F210" s="111" t="s">
        <v>76</v>
      </c>
      <c r="G210" s="108">
        <v>12.9</v>
      </c>
      <c r="H210" s="81">
        <v>34</v>
      </c>
      <c r="I210" s="81">
        <v>33</v>
      </c>
      <c r="J210" s="88" t="s">
        <v>59</v>
      </c>
      <c r="K210" s="41" t="s">
        <v>26</v>
      </c>
      <c r="L210" s="42" t="str">
        <f t="shared" si="0"/>
        <v>33grams</v>
      </c>
      <c r="M210" s="43">
        <f t="shared" si="1"/>
        <v>1122</v>
      </c>
      <c r="N210" s="44" t="str">
        <f t="shared" si="2"/>
        <v>1122grams</v>
      </c>
      <c r="O210" s="51">
        <f t="shared" si="29"/>
        <v>438.6</v>
      </c>
      <c r="P210" s="46"/>
      <c r="Q210" s="46"/>
      <c r="R210" s="46"/>
      <c r="S210" s="46"/>
      <c r="T210" s="46"/>
      <c r="U210" s="46"/>
      <c r="V210" s="46"/>
      <c r="W210" s="46"/>
      <c r="X210" s="46"/>
      <c r="Y210" s="46"/>
      <c r="Z210" s="46"/>
    </row>
    <row r="211" spans="1:26" ht="15.75" customHeight="1">
      <c r="A211" s="233">
        <v>889</v>
      </c>
      <c r="B211" s="93" t="s">
        <v>282</v>
      </c>
      <c r="C211" s="94" t="s">
        <v>68</v>
      </c>
      <c r="D211" s="58"/>
      <c r="E211" s="91"/>
      <c r="F211" s="59"/>
      <c r="G211" s="95">
        <v>8.75</v>
      </c>
      <c r="H211" s="96">
        <v>206</v>
      </c>
      <c r="I211" s="96">
        <v>1</v>
      </c>
      <c r="J211" s="98" t="s">
        <v>37</v>
      </c>
      <c r="K211" s="46"/>
      <c r="L211" s="42" t="str">
        <f t="shared" si="0"/>
        <v>1pieces</v>
      </c>
      <c r="M211" s="43">
        <f t="shared" si="1"/>
        <v>206</v>
      </c>
      <c r="N211" s="44" t="str">
        <f t="shared" si="2"/>
        <v>206pieces</v>
      </c>
      <c r="O211" s="51">
        <f t="shared" si="29"/>
        <v>1802.5</v>
      </c>
      <c r="P211" s="46"/>
      <c r="Q211" s="46"/>
      <c r="R211" s="46"/>
      <c r="S211" s="46"/>
      <c r="T211" s="46"/>
      <c r="U211" s="46"/>
      <c r="V211" s="46"/>
      <c r="W211" s="46"/>
      <c r="X211" s="46"/>
      <c r="Y211" s="46"/>
      <c r="Z211" s="46"/>
    </row>
    <row r="212" spans="1:26" ht="15.75" customHeight="1">
      <c r="A212" s="233">
        <v>734</v>
      </c>
      <c r="B212" s="203" t="s">
        <v>286</v>
      </c>
      <c r="C212" s="34" t="s">
        <v>82</v>
      </c>
      <c r="D212" s="9" t="str">
        <f t="shared" ref="D212:D213" si="37">IFERROR(LEFT(E212, FIND("/", E212)-1), E212)</f>
        <v>Orchid</v>
      </c>
      <c r="E212" s="203" t="s">
        <v>287</v>
      </c>
      <c r="F212" s="111" t="s">
        <v>76</v>
      </c>
      <c r="G212" s="205">
        <v>28</v>
      </c>
      <c r="H212" s="239">
        <v>1</v>
      </c>
      <c r="I212" s="129">
        <v>180</v>
      </c>
      <c r="J212" s="240" t="s">
        <v>59</v>
      </c>
      <c r="K212" s="41" t="s">
        <v>26</v>
      </c>
      <c r="L212" s="42" t="str">
        <f t="shared" si="0"/>
        <v>180grams</v>
      </c>
      <c r="M212" s="43">
        <f t="shared" si="1"/>
        <v>180</v>
      </c>
      <c r="N212" s="44" t="str">
        <f t="shared" si="2"/>
        <v>180grams</v>
      </c>
      <c r="O212" s="51">
        <f t="shared" si="29"/>
        <v>28</v>
      </c>
      <c r="P212" s="46"/>
      <c r="Q212" s="46"/>
      <c r="R212" s="46"/>
      <c r="S212" s="46"/>
      <c r="T212" s="46"/>
      <c r="U212" s="46"/>
      <c r="V212" s="46"/>
      <c r="W212" s="46"/>
      <c r="X212" s="46"/>
      <c r="Y212" s="46"/>
      <c r="Z212" s="46"/>
    </row>
    <row r="213" spans="1:26" ht="15.75" customHeight="1">
      <c r="A213" s="233">
        <v>734</v>
      </c>
      <c r="B213" s="93" t="s">
        <v>286</v>
      </c>
      <c r="C213" s="34" t="s">
        <v>47</v>
      </c>
      <c r="D213" s="9" t="str">
        <f t="shared" si="37"/>
        <v>Temple</v>
      </c>
      <c r="E213" s="149" t="s">
        <v>288</v>
      </c>
      <c r="F213" s="59"/>
      <c r="G213" s="108">
        <v>31.1</v>
      </c>
      <c r="H213" s="81">
        <v>1</v>
      </c>
      <c r="I213" s="81">
        <v>1</v>
      </c>
      <c r="J213" s="88" t="s">
        <v>59</v>
      </c>
      <c r="K213" s="46"/>
      <c r="L213" s="42" t="str">
        <f t="shared" si="0"/>
        <v>1grams</v>
      </c>
      <c r="M213" s="43">
        <f t="shared" si="1"/>
        <v>1</v>
      </c>
      <c r="N213" s="44" t="str">
        <f t="shared" si="2"/>
        <v>1grams</v>
      </c>
      <c r="O213" s="51">
        <f t="shared" si="29"/>
        <v>31.1</v>
      </c>
      <c r="P213" s="46"/>
      <c r="Q213" s="46"/>
      <c r="R213" s="46"/>
      <c r="S213" s="46"/>
      <c r="T213" s="46"/>
      <c r="U213" s="46"/>
      <c r="V213" s="46"/>
      <c r="W213" s="46"/>
      <c r="X213" s="46"/>
      <c r="Y213" s="46"/>
      <c r="Z213" s="46"/>
    </row>
    <row r="214" spans="1:26" ht="15.75" customHeight="1">
      <c r="A214" s="233">
        <v>734</v>
      </c>
      <c r="B214" s="93" t="s">
        <v>286</v>
      </c>
      <c r="C214" s="94" t="s">
        <v>68</v>
      </c>
      <c r="D214" s="59"/>
      <c r="E214" s="91"/>
      <c r="F214" s="59"/>
      <c r="G214" s="95">
        <v>0.17222222222222219</v>
      </c>
      <c r="H214" s="96">
        <v>5220</v>
      </c>
      <c r="I214" s="97">
        <v>180</v>
      </c>
      <c r="J214" s="110" t="s">
        <v>59</v>
      </c>
      <c r="K214" s="46"/>
      <c r="L214" s="42" t="str">
        <f t="shared" si="0"/>
        <v>180grams</v>
      </c>
      <c r="M214" s="43">
        <f t="shared" si="1"/>
        <v>939600</v>
      </c>
      <c r="N214" s="44" t="str">
        <f t="shared" si="2"/>
        <v>939600grams</v>
      </c>
      <c r="O214" s="51">
        <f t="shared" si="29"/>
        <v>898.99999999999989</v>
      </c>
      <c r="P214" s="46"/>
      <c r="Q214" s="46"/>
      <c r="R214" s="46"/>
      <c r="S214" s="46"/>
      <c r="T214" s="46"/>
      <c r="U214" s="46"/>
      <c r="V214" s="46"/>
      <c r="W214" s="46"/>
      <c r="X214" s="46"/>
      <c r="Y214" s="46"/>
      <c r="Z214" s="46"/>
    </row>
    <row r="215" spans="1:26" ht="15.75" customHeight="1">
      <c r="A215" s="233">
        <v>542</v>
      </c>
      <c r="B215" s="99" t="s">
        <v>289</v>
      </c>
      <c r="C215" s="34" t="s">
        <v>35</v>
      </c>
      <c r="D215" s="9" t="str">
        <f t="shared" ref="D215:D218" si="38">IFERROR(LEFT(E215, FIND("/", E215)-1), E215)</f>
        <v>TEMPLE</v>
      </c>
      <c r="E215" s="91" t="s">
        <v>290</v>
      </c>
      <c r="F215" s="111"/>
      <c r="G215" s="108">
        <v>28</v>
      </c>
      <c r="H215" s="81">
        <v>14</v>
      </c>
      <c r="I215" s="81">
        <v>180</v>
      </c>
      <c r="J215" s="88" t="s">
        <v>59</v>
      </c>
      <c r="K215" s="41" t="s">
        <v>26</v>
      </c>
      <c r="L215" s="42" t="str">
        <f t="shared" si="0"/>
        <v>180grams</v>
      </c>
      <c r="M215" s="43">
        <f t="shared" si="1"/>
        <v>2520</v>
      </c>
      <c r="N215" s="44" t="str">
        <f t="shared" si="2"/>
        <v>2520grams</v>
      </c>
      <c r="O215" s="51">
        <f t="shared" si="29"/>
        <v>392</v>
      </c>
      <c r="P215" s="46"/>
      <c r="Q215" s="46"/>
      <c r="R215" s="46"/>
      <c r="S215" s="46"/>
      <c r="T215" s="46"/>
      <c r="U215" s="46"/>
      <c r="V215" s="46"/>
      <c r="W215" s="46"/>
      <c r="X215" s="46"/>
      <c r="Y215" s="46"/>
      <c r="Z215" s="46"/>
    </row>
    <row r="216" spans="1:26" ht="15.75" customHeight="1">
      <c r="A216" s="233">
        <v>348</v>
      </c>
      <c r="B216" s="154" t="s">
        <v>291</v>
      </c>
      <c r="C216" s="34" t="s">
        <v>82</v>
      </c>
      <c r="D216" s="9" t="str">
        <f t="shared" si="38"/>
        <v>Jolly</v>
      </c>
      <c r="E216" s="154" t="s">
        <v>292</v>
      </c>
      <c r="F216" s="111" t="s">
        <v>76</v>
      </c>
      <c r="G216" s="123">
        <v>28</v>
      </c>
      <c r="H216" s="124">
        <v>3</v>
      </c>
      <c r="I216" s="124">
        <v>180</v>
      </c>
      <c r="J216" s="137" t="s">
        <v>59</v>
      </c>
      <c r="K216" s="41" t="s">
        <v>26</v>
      </c>
      <c r="L216" s="42" t="str">
        <f t="shared" si="0"/>
        <v>180grams</v>
      </c>
      <c r="M216" s="43">
        <f t="shared" si="1"/>
        <v>540</v>
      </c>
      <c r="N216" s="44" t="str">
        <f t="shared" si="2"/>
        <v>540grams</v>
      </c>
      <c r="O216" s="51">
        <f t="shared" si="29"/>
        <v>84</v>
      </c>
      <c r="P216" s="46"/>
      <c r="Q216" s="46"/>
      <c r="R216" s="46"/>
      <c r="S216" s="46"/>
      <c r="T216" s="46"/>
      <c r="U216" s="46"/>
      <c r="V216" s="46"/>
      <c r="W216" s="46"/>
      <c r="X216" s="46"/>
      <c r="Y216" s="46"/>
      <c r="Z216" s="46"/>
    </row>
    <row r="217" spans="1:26" ht="15.75" customHeight="1">
      <c r="A217" s="232">
        <v>348</v>
      </c>
      <c r="B217" s="99" t="s">
        <v>291</v>
      </c>
      <c r="C217" s="53" t="s">
        <v>39</v>
      </c>
      <c r="D217" s="9" t="str">
        <f t="shared" si="38"/>
        <v>Ram</v>
      </c>
      <c r="E217" s="99" t="s">
        <v>293</v>
      </c>
      <c r="F217" s="37"/>
      <c r="G217" s="102">
        <v>15.8</v>
      </c>
      <c r="H217" s="103">
        <v>2</v>
      </c>
      <c r="I217" s="103">
        <v>100</v>
      </c>
      <c r="J217" s="104" t="s">
        <v>59</v>
      </c>
      <c r="K217" s="41"/>
      <c r="L217" s="42" t="str">
        <f t="shared" si="0"/>
        <v>100grams</v>
      </c>
      <c r="M217" s="43">
        <f t="shared" si="1"/>
        <v>200</v>
      </c>
      <c r="N217" s="44" t="str">
        <f t="shared" si="2"/>
        <v>200grams</v>
      </c>
      <c r="O217" s="51">
        <f t="shared" si="29"/>
        <v>31.6</v>
      </c>
      <c r="P217" s="46"/>
      <c r="Q217" s="46"/>
      <c r="R217" s="46"/>
      <c r="S217" s="46"/>
      <c r="T217" s="46"/>
      <c r="U217" s="46"/>
      <c r="V217" s="46"/>
      <c r="W217" s="46"/>
      <c r="X217" s="46"/>
      <c r="Y217" s="46"/>
      <c r="Z217" s="46"/>
    </row>
    <row r="218" spans="1:26" ht="15.75" customHeight="1">
      <c r="A218" s="232">
        <v>348</v>
      </c>
      <c r="B218" s="241" t="s">
        <v>291</v>
      </c>
      <c r="C218" s="34" t="s">
        <v>43</v>
      </c>
      <c r="D218" s="9" t="str">
        <f t="shared" si="38"/>
        <v>Temple</v>
      </c>
      <c r="E218" s="114" t="s">
        <v>288</v>
      </c>
      <c r="F218" s="111"/>
      <c r="G218" s="115">
        <v>31.8</v>
      </c>
      <c r="H218" s="85">
        <f>720/180</f>
        <v>4</v>
      </c>
      <c r="I218" s="85">
        <v>180</v>
      </c>
      <c r="J218" s="88" t="s">
        <v>59</v>
      </c>
      <c r="K218" s="41" t="s">
        <v>26</v>
      </c>
      <c r="L218" s="42" t="str">
        <f t="shared" si="0"/>
        <v>180grams</v>
      </c>
      <c r="M218" s="43">
        <f t="shared" si="1"/>
        <v>720</v>
      </c>
      <c r="N218" s="44" t="str">
        <f t="shared" si="2"/>
        <v>720grams</v>
      </c>
      <c r="O218" s="51">
        <f t="shared" si="29"/>
        <v>127.2</v>
      </c>
      <c r="P218" s="46"/>
      <c r="Q218" s="46"/>
      <c r="R218" s="46"/>
      <c r="S218" s="46"/>
      <c r="T218" s="46"/>
      <c r="U218" s="46"/>
      <c r="V218" s="46"/>
      <c r="W218" s="46"/>
      <c r="X218" s="46"/>
      <c r="Y218" s="46"/>
      <c r="Z218" s="46"/>
    </row>
    <row r="219" spans="1:26" ht="15.75" customHeight="1">
      <c r="A219" s="233">
        <v>941</v>
      </c>
      <c r="B219" s="33" t="s">
        <v>294</v>
      </c>
      <c r="C219" s="34" t="s">
        <v>55</v>
      </c>
      <c r="D219" s="90"/>
      <c r="E219" s="116" t="s">
        <v>295</v>
      </c>
      <c r="F219" s="111"/>
      <c r="G219" s="38">
        <v>118</v>
      </c>
      <c r="H219" s="39">
        <v>1.04</v>
      </c>
      <c r="I219" s="39">
        <v>250</v>
      </c>
      <c r="J219" s="88" t="s">
        <v>59</v>
      </c>
      <c r="K219" s="41" t="s">
        <v>26</v>
      </c>
      <c r="L219" s="42" t="str">
        <f t="shared" si="0"/>
        <v>250grams</v>
      </c>
      <c r="M219" s="43">
        <f t="shared" si="1"/>
        <v>260</v>
      </c>
      <c r="N219" s="44" t="str">
        <f t="shared" si="2"/>
        <v>260grams</v>
      </c>
      <c r="O219" s="51">
        <f t="shared" si="29"/>
        <v>122.72</v>
      </c>
      <c r="P219" s="46"/>
      <c r="Q219" s="46"/>
      <c r="R219" s="46"/>
      <c r="S219" s="46"/>
      <c r="T219" s="46"/>
      <c r="U219" s="46"/>
      <c r="V219" s="46"/>
      <c r="W219" s="46"/>
      <c r="X219" s="46"/>
      <c r="Y219" s="46"/>
      <c r="Z219" s="46"/>
    </row>
    <row r="220" spans="1:26" ht="15.75" customHeight="1">
      <c r="A220" s="232">
        <v>64</v>
      </c>
      <c r="B220" s="48" t="s">
        <v>296</v>
      </c>
      <c r="C220" s="49" t="s">
        <v>61</v>
      </c>
      <c r="D220" s="9"/>
      <c r="E220" s="116" t="s">
        <v>297</v>
      </c>
      <c r="F220" s="37"/>
      <c r="G220" s="38">
        <v>164.5</v>
      </c>
      <c r="H220" s="39">
        <v>1</v>
      </c>
      <c r="I220" s="39">
        <v>330</v>
      </c>
      <c r="J220" s="88" t="s">
        <v>59</v>
      </c>
      <c r="K220" s="41"/>
      <c r="L220" s="42" t="str">
        <f t="shared" si="0"/>
        <v>330grams</v>
      </c>
      <c r="M220" s="43">
        <f t="shared" si="1"/>
        <v>330</v>
      </c>
      <c r="N220" s="44" t="str">
        <f t="shared" si="2"/>
        <v>330grams</v>
      </c>
      <c r="O220" s="51">
        <f t="shared" si="29"/>
        <v>164.5</v>
      </c>
      <c r="P220" s="29">
        <f>O220/H220</f>
        <v>164.5</v>
      </c>
      <c r="Q220" s="74">
        <f>G220-P220</f>
        <v>0</v>
      </c>
      <c r="R220" s="28"/>
      <c r="S220" s="28"/>
      <c r="T220" s="28"/>
      <c r="U220" s="28"/>
      <c r="V220" s="28"/>
      <c r="W220" s="28"/>
      <c r="X220" s="28"/>
      <c r="Y220" s="28"/>
      <c r="Z220" s="28"/>
    </row>
    <row r="221" spans="1:26" ht="15.75" customHeight="1">
      <c r="A221" s="233">
        <v>349</v>
      </c>
      <c r="B221" s="68" t="s">
        <v>298</v>
      </c>
      <c r="C221" s="34" t="s">
        <v>35</v>
      </c>
      <c r="D221" s="9" t="str">
        <f t="shared" ref="D221:D227" si="39">IFERROR(LEFT(E221, FIND("/", E221)-1), E221)</f>
        <v>DONA  ELENA</v>
      </c>
      <c r="E221" s="50" t="s">
        <v>299</v>
      </c>
      <c r="F221" s="111"/>
      <c r="G221" s="38">
        <v>78</v>
      </c>
      <c r="H221" s="39">
        <v>1</v>
      </c>
      <c r="I221" s="39">
        <v>70</v>
      </c>
      <c r="J221" s="88" t="s">
        <v>59</v>
      </c>
      <c r="K221" s="41" t="s">
        <v>26</v>
      </c>
      <c r="L221" s="42" t="str">
        <f t="shared" si="0"/>
        <v>70grams</v>
      </c>
      <c r="M221" s="43">
        <f t="shared" si="1"/>
        <v>70</v>
      </c>
      <c r="N221" s="44" t="str">
        <f t="shared" si="2"/>
        <v>70grams</v>
      </c>
      <c r="O221" s="51">
        <f t="shared" si="29"/>
        <v>78</v>
      </c>
      <c r="P221" s="29"/>
      <c r="Q221" s="11"/>
      <c r="R221" s="11"/>
      <c r="S221" s="11"/>
      <c r="T221" s="11"/>
      <c r="U221" s="11"/>
      <c r="V221" s="11"/>
      <c r="W221" s="11"/>
      <c r="X221" s="11"/>
      <c r="Y221" s="11"/>
      <c r="Z221" s="11"/>
    </row>
    <row r="222" spans="1:26" ht="15.75" customHeight="1">
      <c r="A222" s="232">
        <v>349</v>
      </c>
      <c r="B222" s="68" t="s">
        <v>298</v>
      </c>
      <c r="C222" s="53" t="s">
        <v>39</v>
      </c>
      <c r="D222" s="9" t="str">
        <f t="shared" si="39"/>
        <v>Dona Elena</v>
      </c>
      <c r="E222" s="68" t="s">
        <v>300</v>
      </c>
      <c r="F222" s="37"/>
      <c r="G222" s="70">
        <v>161</v>
      </c>
      <c r="H222" s="71">
        <v>2</v>
      </c>
      <c r="I222" s="71">
        <v>165</v>
      </c>
      <c r="J222" s="104" t="s">
        <v>301</v>
      </c>
      <c r="K222" s="41"/>
      <c r="L222" s="42" t="str">
        <f t="shared" si="0"/>
        <v>165drained weight grams</v>
      </c>
      <c r="M222" s="43">
        <f t="shared" si="1"/>
        <v>330</v>
      </c>
      <c r="N222" s="44" t="str">
        <f t="shared" si="2"/>
        <v>330drained weight grams</v>
      </c>
      <c r="O222" s="51">
        <f t="shared" si="29"/>
        <v>322</v>
      </c>
      <c r="P222" s="29"/>
      <c r="Q222" s="11"/>
      <c r="R222" s="11"/>
      <c r="S222" s="11"/>
      <c r="T222" s="11"/>
      <c r="U222" s="11"/>
      <c r="V222" s="11"/>
      <c r="W222" s="11"/>
      <c r="X222" s="11"/>
      <c r="Y222" s="11"/>
      <c r="Z222" s="11"/>
    </row>
    <row r="223" spans="1:26" ht="15.75" customHeight="1">
      <c r="A223" s="232">
        <v>349</v>
      </c>
      <c r="B223" s="48" t="s">
        <v>298</v>
      </c>
      <c r="C223" s="34" t="s">
        <v>43</v>
      </c>
      <c r="D223" s="9" t="str">
        <f t="shared" si="39"/>
        <v>Dona Elena</v>
      </c>
      <c r="E223" s="116" t="s">
        <v>302</v>
      </c>
      <c r="F223" s="111"/>
      <c r="G223" s="38">
        <v>219</v>
      </c>
      <c r="H223" s="39">
        <f>44.25/165</f>
        <v>0.26818181818181819</v>
      </c>
      <c r="I223" s="81">
        <v>165</v>
      </c>
      <c r="J223" s="88" t="s">
        <v>301</v>
      </c>
      <c r="K223" s="41" t="s">
        <v>26</v>
      </c>
      <c r="L223" s="42" t="str">
        <f t="shared" si="0"/>
        <v>165drained weight grams</v>
      </c>
      <c r="M223" s="43">
        <f t="shared" si="1"/>
        <v>44.25</v>
      </c>
      <c r="N223" s="44" t="str">
        <f t="shared" si="2"/>
        <v>44.25drained weight grams</v>
      </c>
      <c r="O223" s="51">
        <f t="shared" si="29"/>
        <v>58.731818181818184</v>
      </c>
      <c r="P223" s="29"/>
      <c r="Q223" s="11"/>
      <c r="R223" s="11"/>
      <c r="S223" s="11"/>
      <c r="T223" s="11"/>
      <c r="U223" s="11"/>
      <c r="V223" s="11"/>
      <c r="W223" s="11"/>
      <c r="X223" s="11"/>
      <c r="Y223" s="11"/>
      <c r="Z223" s="11"/>
    </row>
    <row r="224" spans="1:26" ht="14.25" customHeight="1">
      <c r="A224" s="233">
        <v>848</v>
      </c>
      <c r="B224" s="33" t="s">
        <v>303</v>
      </c>
      <c r="C224" s="34" t="s">
        <v>6</v>
      </c>
      <c r="D224" s="9" t="str">
        <f t="shared" si="39"/>
        <v>Simply Chef</v>
      </c>
      <c r="E224" s="50" t="s">
        <v>304</v>
      </c>
      <c r="F224" s="111"/>
      <c r="G224" s="108">
        <v>40.4</v>
      </c>
      <c r="H224" s="242">
        <v>2.5</v>
      </c>
      <c r="I224" s="81">
        <v>100</v>
      </c>
      <c r="J224" s="88" t="s">
        <v>59</v>
      </c>
      <c r="K224" s="41" t="s">
        <v>26</v>
      </c>
      <c r="L224" s="42" t="str">
        <f t="shared" si="0"/>
        <v>100grams</v>
      </c>
      <c r="M224" s="43">
        <f t="shared" si="1"/>
        <v>250</v>
      </c>
      <c r="N224" s="44" t="str">
        <f t="shared" si="2"/>
        <v>250grams</v>
      </c>
      <c r="O224" s="51">
        <f t="shared" si="29"/>
        <v>101</v>
      </c>
      <c r="P224" s="46"/>
      <c r="Q224" s="46"/>
      <c r="R224" s="46"/>
      <c r="S224" s="46"/>
      <c r="T224" s="46"/>
      <c r="U224" s="46"/>
      <c r="V224" s="46"/>
      <c r="W224" s="46"/>
      <c r="X224" s="46"/>
      <c r="Y224" s="46"/>
      <c r="Z224" s="46"/>
    </row>
    <row r="225" spans="1:26" ht="14.25" customHeight="1">
      <c r="A225" s="232">
        <v>638</v>
      </c>
      <c r="B225" s="243" t="s">
        <v>305</v>
      </c>
      <c r="C225" s="53" t="s">
        <v>39</v>
      </c>
      <c r="D225" s="9" t="str">
        <f t="shared" si="39"/>
        <v>I-Spice</v>
      </c>
      <c r="E225" s="243" t="s">
        <v>306</v>
      </c>
      <c r="F225" s="111"/>
      <c r="G225" s="244">
        <v>590</v>
      </c>
      <c r="H225" s="153">
        <v>1.5</v>
      </c>
      <c r="I225" s="245">
        <v>1000</v>
      </c>
      <c r="J225" s="104" t="s">
        <v>59</v>
      </c>
      <c r="K225" s="41" t="s">
        <v>26</v>
      </c>
      <c r="L225" s="42" t="str">
        <f t="shared" si="0"/>
        <v>1000grams</v>
      </c>
      <c r="M225" s="43">
        <f t="shared" si="1"/>
        <v>1500</v>
      </c>
      <c r="N225" s="44" t="str">
        <f t="shared" si="2"/>
        <v>1500grams</v>
      </c>
      <c r="O225" s="51">
        <f t="shared" si="29"/>
        <v>885</v>
      </c>
      <c r="P225" s="46"/>
      <c r="Q225" s="46"/>
      <c r="R225" s="46"/>
      <c r="S225" s="46"/>
      <c r="T225" s="46"/>
      <c r="U225" s="46"/>
      <c r="V225" s="46"/>
      <c r="W225" s="46"/>
      <c r="X225" s="46"/>
      <c r="Y225" s="46"/>
      <c r="Z225" s="46"/>
    </row>
    <row r="226" spans="1:26" ht="14.25" customHeight="1">
      <c r="A226" s="233">
        <v>638</v>
      </c>
      <c r="B226" s="48" t="s">
        <v>305</v>
      </c>
      <c r="C226" s="34" t="s">
        <v>6</v>
      </c>
      <c r="D226" s="9" t="str">
        <f t="shared" si="39"/>
        <v>I-Spice</v>
      </c>
      <c r="E226" s="116" t="s">
        <v>306</v>
      </c>
      <c r="F226" s="111"/>
      <c r="G226" s="108">
        <v>590</v>
      </c>
      <c r="H226" s="242">
        <v>7.4999999999999997E-2</v>
      </c>
      <c r="I226" s="81">
        <v>1000</v>
      </c>
      <c r="J226" s="88" t="s">
        <v>59</v>
      </c>
      <c r="K226" s="41" t="s">
        <v>26</v>
      </c>
      <c r="L226" s="42" t="str">
        <f t="shared" si="0"/>
        <v>1000grams</v>
      </c>
      <c r="M226" s="43">
        <f t="shared" si="1"/>
        <v>75</v>
      </c>
      <c r="N226" s="44" t="str">
        <f t="shared" si="2"/>
        <v>75grams</v>
      </c>
      <c r="O226" s="51">
        <f t="shared" si="29"/>
        <v>44.25</v>
      </c>
      <c r="P226" s="46"/>
      <c r="Q226" s="46"/>
      <c r="R226" s="46"/>
      <c r="S226" s="46"/>
      <c r="T226" s="46"/>
      <c r="U226" s="46"/>
      <c r="V226" s="46"/>
      <c r="W226" s="46"/>
      <c r="X226" s="46"/>
      <c r="Y226" s="46"/>
      <c r="Z226" s="46"/>
    </row>
    <row r="227" spans="1:26" ht="14.25" customHeight="1">
      <c r="A227" s="233">
        <v>638</v>
      </c>
      <c r="B227" s="36" t="s">
        <v>305</v>
      </c>
      <c r="C227" s="34" t="s">
        <v>27</v>
      </c>
      <c r="D227" s="9" t="str">
        <f t="shared" si="39"/>
        <v>I-Spice</v>
      </c>
      <c r="E227" s="36" t="s">
        <v>306</v>
      </c>
      <c r="F227" s="111"/>
      <c r="G227" s="108">
        <v>590</v>
      </c>
      <c r="H227" s="81">
        <v>1</v>
      </c>
      <c r="I227" s="81">
        <v>1000</v>
      </c>
      <c r="J227" s="88" t="s">
        <v>59</v>
      </c>
      <c r="K227" s="41" t="s">
        <v>26</v>
      </c>
      <c r="L227" s="42" t="str">
        <f t="shared" si="0"/>
        <v>1000grams</v>
      </c>
      <c r="M227" s="43">
        <f t="shared" si="1"/>
        <v>1000</v>
      </c>
      <c r="N227" s="44" t="str">
        <f t="shared" si="2"/>
        <v>1000grams</v>
      </c>
      <c r="O227" s="45">
        <f t="shared" si="29"/>
        <v>590</v>
      </c>
      <c r="P227" s="46"/>
      <c r="Q227" s="46"/>
      <c r="R227" s="46"/>
      <c r="S227" s="46"/>
      <c r="T227" s="46"/>
      <c r="U227" s="46"/>
      <c r="V227" s="46"/>
      <c r="W227" s="46"/>
      <c r="X227" s="46"/>
      <c r="Y227" s="46"/>
      <c r="Z227" s="46"/>
    </row>
    <row r="228" spans="1:26" ht="14.25" customHeight="1">
      <c r="A228" s="233">
        <v>754</v>
      </c>
      <c r="B228" s="79" t="s">
        <v>307</v>
      </c>
      <c r="C228" s="34" t="s">
        <v>47</v>
      </c>
      <c r="D228" s="59"/>
      <c r="E228" s="116" t="s">
        <v>308</v>
      </c>
      <c r="F228" s="59"/>
      <c r="G228" s="108">
        <v>590</v>
      </c>
      <c r="H228" s="81">
        <v>0.5</v>
      </c>
      <c r="I228" s="81">
        <v>1</v>
      </c>
      <c r="J228" s="40" t="s">
        <v>59</v>
      </c>
      <c r="K228" s="46"/>
      <c r="L228" s="42" t="str">
        <f t="shared" si="0"/>
        <v>1grams</v>
      </c>
      <c r="M228" s="43">
        <f t="shared" si="1"/>
        <v>0.5</v>
      </c>
      <c r="N228" s="44" t="str">
        <f t="shared" si="2"/>
        <v>0.5grams</v>
      </c>
      <c r="O228" s="51">
        <f t="shared" si="29"/>
        <v>295</v>
      </c>
      <c r="P228" s="29"/>
      <c r="Q228" s="11"/>
      <c r="R228" s="11"/>
      <c r="S228" s="11"/>
      <c r="T228" s="11"/>
      <c r="U228" s="11"/>
      <c r="V228" s="11"/>
      <c r="W228" s="11"/>
      <c r="X228" s="11"/>
      <c r="Y228" s="11"/>
      <c r="Z228" s="11"/>
    </row>
    <row r="229" spans="1:26" ht="14.25" customHeight="1">
      <c r="A229" s="233">
        <v>754</v>
      </c>
      <c r="B229" s="122" t="s">
        <v>307</v>
      </c>
      <c r="C229" s="34" t="s">
        <v>82</v>
      </c>
      <c r="D229" s="35"/>
      <c r="E229" s="122" t="s">
        <v>107</v>
      </c>
      <c r="F229" s="111" t="s">
        <v>76</v>
      </c>
      <c r="G229" s="123">
        <v>650</v>
      </c>
      <c r="H229" s="124">
        <v>2.5</v>
      </c>
      <c r="I229" s="124">
        <v>1000</v>
      </c>
      <c r="J229" s="246" t="s">
        <v>59</v>
      </c>
      <c r="K229" s="41" t="s">
        <v>26</v>
      </c>
      <c r="L229" s="42" t="str">
        <f t="shared" si="0"/>
        <v>1000grams</v>
      </c>
      <c r="M229" s="43">
        <f t="shared" si="1"/>
        <v>2500</v>
      </c>
      <c r="N229" s="44" t="str">
        <f t="shared" si="2"/>
        <v>2500grams</v>
      </c>
      <c r="O229" s="51">
        <f t="shared" si="29"/>
        <v>1625</v>
      </c>
      <c r="P229" s="46"/>
      <c r="Q229" s="46"/>
      <c r="R229" s="46"/>
      <c r="S229" s="46"/>
      <c r="T229" s="46"/>
      <c r="U229" s="46"/>
      <c r="V229" s="46"/>
      <c r="W229" s="46"/>
      <c r="X229" s="46"/>
      <c r="Y229" s="46"/>
      <c r="Z229" s="46"/>
    </row>
    <row r="230" spans="1:26" ht="14.25" customHeight="1">
      <c r="A230" s="233">
        <v>945</v>
      </c>
      <c r="B230" s="33" t="s">
        <v>309</v>
      </c>
      <c r="C230" s="34" t="s">
        <v>55</v>
      </c>
      <c r="D230" s="35"/>
      <c r="E230" s="50" t="s">
        <v>310</v>
      </c>
      <c r="F230" s="111"/>
      <c r="G230" s="108">
        <v>350</v>
      </c>
      <c r="H230" s="81">
        <v>1</v>
      </c>
      <c r="I230" s="81">
        <v>500</v>
      </c>
      <c r="J230" s="40" t="s">
        <v>59</v>
      </c>
      <c r="K230" s="41" t="s">
        <v>26</v>
      </c>
      <c r="L230" s="42" t="str">
        <f t="shared" si="0"/>
        <v>500grams</v>
      </c>
      <c r="M230" s="43">
        <f t="shared" si="1"/>
        <v>500</v>
      </c>
      <c r="N230" s="44" t="str">
        <f t="shared" si="2"/>
        <v>500grams</v>
      </c>
      <c r="O230" s="51">
        <f t="shared" si="29"/>
        <v>350</v>
      </c>
      <c r="P230" s="46"/>
      <c r="Q230" s="46"/>
      <c r="R230" s="46"/>
      <c r="S230" s="46"/>
      <c r="T230" s="46"/>
      <c r="U230" s="46"/>
      <c r="V230" s="46"/>
      <c r="W230" s="46"/>
      <c r="X230" s="46"/>
      <c r="Y230" s="46"/>
      <c r="Z230" s="46"/>
    </row>
    <row r="231" spans="1:26" ht="14.25" customHeight="1">
      <c r="A231" s="232">
        <v>42</v>
      </c>
      <c r="B231" s="33" t="s">
        <v>311</v>
      </c>
      <c r="C231" s="49" t="s">
        <v>61</v>
      </c>
      <c r="D231" s="9" t="s">
        <v>312</v>
      </c>
      <c r="E231" s="116" t="s">
        <v>313</v>
      </c>
      <c r="F231" s="111"/>
      <c r="G231" s="108">
        <v>7.37</v>
      </c>
      <c r="H231" s="81">
        <v>239</v>
      </c>
      <c r="I231" s="81">
        <v>30</v>
      </c>
      <c r="J231" s="40" t="s">
        <v>59</v>
      </c>
      <c r="K231" s="41"/>
      <c r="L231" s="42" t="str">
        <f t="shared" si="0"/>
        <v>30grams</v>
      </c>
      <c r="M231" s="43">
        <f t="shared" si="1"/>
        <v>7170</v>
      </c>
      <c r="N231" s="44" t="str">
        <f t="shared" si="2"/>
        <v>7170grams</v>
      </c>
      <c r="O231" s="51">
        <f t="shared" si="29"/>
        <v>1761.43</v>
      </c>
      <c r="P231" s="46"/>
      <c r="Q231" s="46"/>
      <c r="R231" s="46"/>
      <c r="S231" s="46"/>
      <c r="T231" s="46"/>
      <c r="U231" s="46"/>
      <c r="V231" s="46"/>
      <c r="W231" s="46"/>
      <c r="X231" s="46"/>
      <c r="Y231" s="46"/>
      <c r="Z231" s="46"/>
    </row>
    <row r="232" spans="1:26" ht="14.25" customHeight="1">
      <c r="A232" s="233">
        <v>891</v>
      </c>
      <c r="B232" s="48" t="s">
        <v>314</v>
      </c>
      <c r="C232" s="34" t="s">
        <v>74</v>
      </c>
      <c r="D232" s="9" t="str">
        <f t="shared" ref="D232:D235" si="40">IFERROR(LEFT(E232, FIND("/", E232)-1), E232)</f>
        <v>kopiko</v>
      </c>
      <c r="E232" s="116" t="s">
        <v>312</v>
      </c>
      <c r="F232" s="37" t="s">
        <v>76</v>
      </c>
      <c r="G232" s="108">
        <v>8.5</v>
      </c>
      <c r="H232" s="81">
        <v>113</v>
      </c>
      <c r="I232" s="81">
        <v>20</v>
      </c>
      <c r="J232" s="40" t="s">
        <v>59</v>
      </c>
      <c r="K232" s="41" t="s">
        <v>26</v>
      </c>
      <c r="L232" s="42" t="str">
        <f t="shared" si="0"/>
        <v>20grams</v>
      </c>
      <c r="M232" s="43">
        <f t="shared" si="1"/>
        <v>2260</v>
      </c>
      <c r="N232" s="44" t="str">
        <f t="shared" si="2"/>
        <v>2260grams</v>
      </c>
      <c r="O232" s="51">
        <f t="shared" si="29"/>
        <v>960.5</v>
      </c>
      <c r="P232" s="46"/>
      <c r="Q232" s="46"/>
      <c r="R232" s="46"/>
      <c r="S232" s="46"/>
      <c r="T232" s="46"/>
      <c r="U232" s="46"/>
      <c r="V232" s="46"/>
      <c r="W232" s="46"/>
      <c r="X232" s="46"/>
      <c r="Y232" s="46"/>
      <c r="Z232" s="46"/>
    </row>
    <row r="233" spans="1:26" ht="14.25" customHeight="1">
      <c r="A233" s="232">
        <v>44</v>
      </c>
      <c r="B233" s="33" t="s">
        <v>315</v>
      </c>
      <c r="C233" s="49" t="s">
        <v>61</v>
      </c>
      <c r="D233" s="9" t="str">
        <f t="shared" si="40"/>
        <v xml:space="preserve">kopiko </v>
      </c>
      <c r="E233" s="149" t="s">
        <v>316</v>
      </c>
      <c r="F233" s="111"/>
      <c r="G233" s="108">
        <v>8.1999999999999993</v>
      </c>
      <c r="H233" s="81">
        <v>180</v>
      </c>
      <c r="I233" s="81">
        <v>30</v>
      </c>
      <c r="J233" s="40" t="s">
        <v>59</v>
      </c>
      <c r="K233" s="41"/>
      <c r="L233" s="42" t="str">
        <f t="shared" si="0"/>
        <v>30grams</v>
      </c>
      <c r="M233" s="43">
        <f t="shared" si="1"/>
        <v>5400</v>
      </c>
      <c r="N233" s="44" t="str">
        <f t="shared" si="2"/>
        <v>5400grams</v>
      </c>
      <c r="O233" s="51">
        <f t="shared" si="29"/>
        <v>1475.9999999999998</v>
      </c>
      <c r="P233" s="46"/>
      <c r="Q233" s="46"/>
      <c r="R233" s="46"/>
      <c r="S233" s="46"/>
      <c r="T233" s="46"/>
      <c r="U233" s="46"/>
      <c r="V233" s="46"/>
      <c r="W233" s="46"/>
      <c r="X233" s="46"/>
      <c r="Y233" s="46"/>
      <c r="Z233" s="46"/>
    </row>
    <row r="234" spans="1:26" ht="14.25" customHeight="1">
      <c r="A234" s="233">
        <v>44</v>
      </c>
      <c r="B234" s="247" t="s">
        <v>317</v>
      </c>
      <c r="C234" s="34" t="s">
        <v>82</v>
      </c>
      <c r="D234" s="9" t="str">
        <f t="shared" si="40"/>
        <v>Kopiko</v>
      </c>
      <c r="E234" s="247" t="s">
        <v>318</v>
      </c>
      <c r="F234" s="111" t="s">
        <v>76</v>
      </c>
      <c r="G234" s="123">
        <v>8.5299999999999994</v>
      </c>
      <c r="H234" s="124">
        <v>16</v>
      </c>
      <c r="I234" s="124">
        <v>1</v>
      </c>
      <c r="J234" s="137" t="s">
        <v>59</v>
      </c>
      <c r="K234" s="41" t="s">
        <v>26</v>
      </c>
      <c r="L234" s="42" t="str">
        <f t="shared" si="0"/>
        <v>1grams</v>
      </c>
      <c r="M234" s="43">
        <f t="shared" si="1"/>
        <v>16</v>
      </c>
      <c r="N234" s="44" t="str">
        <f t="shared" si="2"/>
        <v>16grams</v>
      </c>
      <c r="O234" s="51">
        <f t="shared" si="29"/>
        <v>136.47999999999999</v>
      </c>
      <c r="P234" s="46"/>
      <c r="Q234" s="46"/>
      <c r="R234" s="46"/>
      <c r="S234" s="46"/>
      <c r="T234" s="46"/>
      <c r="U234" s="46"/>
      <c r="V234" s="46"/>
      <c r="W234" s="46"/>
      <c r="X234" s="46"/>
      <c r="Y234" s="46"/>
      <c r="Z234" s="46"/>
    </row>
    <row r="235" spans="1:26" ht="14.25" customHeight="1">
      <c r="A235" s="233">
        <v>890</v>
      </c>
      <c r="B235" s="209" t="s">
        <v>319</v>
      </c>
      <c r="C235" s="34" t="s">
        <v>74</v>
      </c>
      <c r="D235" s="9" t="str">
        <f t="shared" si="40"/>
        <v>kopiko</v>
      </c>
      <c r="E235" s="116" t="s">
        <v>312</v>
      </c>
      <c r="F235" s="37" t="s">
        <v>76</v>
      </c>
      <c r="G235" s="108">
        <v>8.5</v>
      </c>
      <c r="H235" s="81">
        <v>92</v>
      </c>
      <c r="I235" s="81">
        <v>20</v>
      </c>
      <c r="J235" s="88" t="s">
        <v>59</v>
      </c>
      <c r="K235" s="41" t="s">
        <v>26</v>
      </c>
      <c r="L235" s="42" t="str">
        <f t="shared" si="0"/>
        <v>20grams</v>
      </c>
      <c r="M235" s="43">
        <f t="shared" si="1"/>
        <v>1840</v>
      </c>
      <c r="N235" s="44" t="str">
        <f t="shared" si="2"/>
        <v>1840grams</v>
      </c>
      <c r="O235" s="51">
        <f t="shared" si="29"/>
        <v>782</v>
      </c>
      <c r="P235" s="46"/>
      <c r="Q235" s="46"/>
      <c r="R235" s="46"/>
      <c r="S235" s="46"/>
      <c r="T235" s="46"/>
      <c r="U235" s="46"/>
      <c r="V235" s="46"/>
      <c r="W235" s="46"/>
      <c r="X235" s="46"/>
      <c r="Y235" s="46"/>
      <c r="Z235" s="46"/>
    </row>
    <row r="236" spans="1:26" ht="14.25" customHeight="1">
      <c r="A236" s="232">
        <v>79</v>
      </c>
      <c r="B236" s="33" t="s">
        <v>320</v>
      </c>
      <c r="C236" s="49" t="s">
        <v>31</v>
      </c>
      <c r="D236" s="48"/>
      <c r="E236" s="116" t="s">
        <v>321</v>
      </c>
      <c r="F236" s="111"/>
      <c r="G236" s="108">
        <v>144</v>
      </c>
      <c r="H236" s="81"/>
      <c r="I236" s="81"/>
      <c r="J236" s="88" t="s">
        <v>86</v>
      </c>
      <c r="K236" s="41" t="s">
        <v>26</v>
      </c>
      <c r="L236" s="42" t="str">
        <f t="shared" si="0"/>
        <v>gallons</v>
      </c>
      <c r="M236" s="43">
        <f t="shared" si="1"/>
        <v>0</v>
      </c>
      <c r="N236" s="44" t="str">
        <f t="shared" si="2"/>
        <v>0gallons</v>
      </c>
      <c r="O236" s="51">
        <f t="shared" si="29"/>
        <v>0</v>
      </c>
      <c r="P236" s="46"/>
      <c r="Q236" s="46"/>
      <c r="R236" s="46"/>
      <c r="S236" s="46"/>
      <c r="T236" s="46"/>
      <c r="U236" s="46"/>
      <c r="V236" s="46"/>
      <c r="W236" s="46"/>
      <c r="X236" s="46"/>
      <c r="Y236" s="46"/>
      <c r="Z236" s="46"/>
    </row>
    <row r="237" spans="1:26" ht="14.25" customHeight="1">
      <c r="A237" s="233">
        <v>79</v>
      </c>
      <c r="B237" s="122" t="s">
        <v>320</v>
      </c>
      <c r="C237" s="34" t="s">
        <v>82</v>
      </c>
      <c r="D237" s="35"/>
      <c r="E237" s="128" t="s">
        <v>322</v>
      </c>
      <c r="F237" s="111" t="s">
        <v>76</v>
      </c>
      <c r="G237" s="123">
        <v>127</v>
      </c>
      <c r="H237" s="124">
        <v>8</v>
      </c>
      <c r="I237" s="124">
        <v>1</v>
      </c>
      <c r="J237" s="137" t="s">
        <v>86</v>
      </c>
      <c r="K237" s="41" t="s">
        <v>26</v>
      </c>
      <c r="L237" s="42" t="str">
        <f t="shared" si="0"/>
        <v>1gallons</v>
      </c>
      <c r="M237" s="43">
        <f t="shared" si="1"/>
        <v>8</v>
      </c>
      <c r="N237" s="44" t="str">
        <f t="shared" si="2"/>
        <v>8gallons</v>
      </c>
      <c r="O237" s="51">
        <f t="shared" si="29"/>
        <v>1016</v>
      </c>
      <c r="P237" s="46"/>
      <c r="Q237" s="46"/>
      <c r="R237" s="46"/>
      <c r="S237" s="46"/>
      <c r="T237" s="46"/>
      <c r="U237" s="46"/>
      <c r="V237" s="46"/>
      <c r="W237" s="46"/>
      <c r="X237" s="46"/>
      <c r="Y237" s="46"/>
      <c r="Z237" s="46"/>
    </row>
    <row r="238" spans="1:26" ht="14.25" customHeight="1">
      <c r="A238" s="232">
        <v>79</v>
      </c>
      <c r="B238" s="33" t="s">
        <v>323</v>
      </c>
      <c r="C238" s="49" t="s">
        <v>61</v>
      </c>
      <c r="D238" s="139"/>
      <c r="E238" s="50" t="s">
        <v>324</v>
      </c>
      <c r="F238" s="37"/>
      <c r="G238" s="108">
        <v>127</v>
      </c>
      <c r="H238" s="81">
        <v>1</v>
      </c>
      <c r="I238" s="81">
        <v>1</v>
      </c>
      <c r="J238" s="88" t="s">
        <v>86</v>
      </c>
      <c r="K238" s="41" t="s">
        <v>26</v>
      </c>
      <c r="L238" s="42" t="str">
        <f t="shared" si="0"/>
        <v>1gallons</v>
      </c>
      <c r="M238" s="43">
        <f t="shared" si="1"/>
        <v>1</v>
      </c>
      <c r="N238" s="44" t="str">
        <f t="shared" si="2"/>
        <v>1gallons</v>
      </c>
      <c r="O238" s="51">
        <f t="shared" si="29"/>
        <v>127</v>
      </c>
      <c r="P238" s="46"/>
      <c r="Q238" s="46"/>
      <c r="R238" s="46"/>
      <c r="S238" s="46"/>
      <c r="T238" s="46"/>
      <c r="U238" s="46"/>
      <c r="V238" s="46"/>
      <c r="W238" s="46"/>
      <c r="X238" s="46"/>
      <c r="Y238" s="46"/>
      <c r="Z238" s="46"/>
    </row>
    <row r="239" spans="1:26" ht="14.25" customHeight="1">
      <c r="A239" s="28">
        <v>43</v>
      </c>
      <c r="B239" s="33" t="s">
        <v>325</v>
      </c>
      <c r="C239" s="49" t="s">
        <v>31</v>
      </c>
      <c r="D239" s="139"/>
      <c r="E239" s="50" t="s">
        <v>326</v>
      </c>
      <c r="F239" s="111"/>
      <c r="G239" s="126">
        <v>7.25</v>
      </c>
      <c r="H239" s="120">
        <v>120</v>
      </c>
      <c r="I239" s="120"/>
      <c r="J239" s="152" t="s">
        <v>37</v>
      </c>
      <c r="K239" s="41" t="s">
        <v>26</v>
      </c>
      <c r="L239" s="42" t="str">
        <f t="shared" si="0"/>
        <v>pieces</v>
      </c>
      <c r="M239" s="43">
        <f t="shared" si="1"/>
        <v>0</v>
      </c>
      <c r="N239" s="44" t="str">
        <f t="shared" si="2"/>
        <v>0pieces</v>
      </c>
      <c r="O239" s="51">
        <f t="shared" si="29"/>
        <v>870</v>
      </c>
      <c r="P239" s="46"/>
      <c r="Q239" s="46"/>
      <c r="R239" s="46"/>
      <c r="S239" s="46"/>
      <c r="T239" s="46"/>
      <c r="U239" s="46"/>
      <c r="V239" s="46"/>
      <c r="W239" s="46"/>
      <c r="X239" s="46"/>
      <c r="Y239" s="46"/>
      <c r="Z239" s="46"/>
    </row>
    <row r="240" spans="1:26" ht="14.25" customHeight="1">
      <c r="A240" s="232">
        <v>43</v>
      </c>
      <c r="B240" s="33" t="s">
        <v>327</v>
      </c>
      <c r="C240" s="49" t="s">
        <v>61</v>
      </c>
      <c r="D240" s="145"/>
      <c r="E240" s="248" t="s">
        <v>328</v>
      </c>
      <c r="F240" s="111"/>
      <c r="G240" s="108">
        <v>4.0999999999999996</v>
      </c>
      <c r="H240" s="81">
        <v>100</v>
      </c>
      <c r="I240" s="81">
        <v>18</v>
      </c>
      <c r="J240" s="88" t="s">
        <v>59</v>
      </c>
      <c r="K240" s="41"/>
      <c r="L240" s="42" t="str">
        <f t="shared" si="0"/>
        <v>18grams</v>
      </c>
      <c r="M240" s="43">
        <f t="shared" si="1"/>
        <v>1800</v>
      </c>
      <c r="N240" s="44" t="str">
        <f t="shared" si="2"/>
        <v>1800grams</v>
      </c>
      <c r="O240" s="51">
        <f t="shared" si="29"/>
        <v>409.99999999999994</v>
      </c>
      <c r="P240" s="46"/>
      <c r="Q240" s="46"/>
      <c r="R240" s="46"/>
      <c r="S240" s="46"/>
      <c r="T240" s="46"/>
      <c r="U240" s="46"/>
      <c r="V240" s="46"/>
      <c r="W240" s="46"/>
      <c r="X240" s="46"/>
      <c r="Y240" s="46"/>
      <c r="Z240" s="46"/>
    </row>
    <row r="241" spans="1:26" ht="14.25" customHeight="1">
      <c r="A241" s="233">
        <v>43</v>
      </c>
      <c r="B241" s="57" t="s">
        <v>325</v>
      </c>
      <c r="C241" s="94" t="s">
        <v>68</v>
      </c>
      <c r="D241" s="80"/>
      <c r="E241" s="116"/>
      <c r="F241" s="59"/>
      <c r="G241" s="95">
        <v>4.2969999999999997</v>
      </c>
      <c r="H241" s="96">
        <v>196</v>
      </c>
      <c r="I241" s="96">
        <v>1</v>
      </c>
      <c r="J241" s="98" t="s">
        <v>37</v>
      </c>
      <c r="K241" s="46"/>
      <c r="L241" s="42" t="str">
        <f t="shared" si="0"/>
        <v>1pieces</v>
      </c>
      <c r="M241" s="43">
        <f t="shared" si="1"/>
        <v>196</v>
      </c>
      <c r="N241" s="44" t="str">
        <f t="shared" si="2"/>
        <v>196pieces</v>
      </c>
      <c r="O241" s="51">
        <f t="shared" si="29"/>
        <v>842.21199999999999</v>
      </c>
      <c r="P241" s="46"/>
      <c r="Q241" s="46"/>
      <c r="R241" s="46"/>
      <c r="S241" s="46"/>
      <c r="T241" s="46"/>
      <c r="U241" s="46"/>
      <c r="V241" s="46"/>
      <c r="W241" s="46"/>
      <c r="X241" s="46"/>
      <c r="Y241" s="46"/>
      <c r="Z241" s="46"/>
    </row>
    <row r="242" spans="1:26" ht="14.25" customHeight="1">
      <c r="A242" s="232">
        <v>366</v>
      </c>
      <c r="B242" s="33" t="s">
        <v>329</v>
      </c>
      <c r="C242" s="34" t="s">
        <v>43</v>
      </c>
      <c r="D242" s="9" t="str">
        <f t="shared" ref="D242:D244" si="41">IFERROR(LEFT(E242, FIND("/", E242)-1), E242)</f>
        <v>Macos</v>
      </c>
      <c r="E242" s="50" t="s">
        <v>330</v>
      </c>
      <c r="F242" s="37"/>
      <c r="G242" s="108">
        <v>47</v>
      </c>
      <c r="H242" s="81">
        <f>720/240</f>
        <v>3</v>
      </c>
      <c r="I242" s="81">
        <v>240</v>
      </c>
      <c r="J242" s="88" t="s">
        <v>59</v>
      </c>
      <c r="K242" s="41" t="s">
        <v>26</v>
      </c>
      <c r="L242" s="42" t="str">
        <f t="shared" si="0"/>
        <v>240grams</v>
      </c>
      <c r="M242" s="43">
        <f t="shared" si="1"/>
        <v>720</v>
      </c>
      <c r="N242" s="44" t="str">
        <f t="shared" si="2"/>
        <v>720grams</v>
      </c>
      <c r="O242" s="51">
        <f t="shared" si="29"/>
        <v>141</v>
      </c>
      <c r="P242" s="46"/>
      <c r="Q242" s="46"/>
      <c r="R242" s="46"/>
      <c r="S242" s="46"/>
      <c r="T242" s="46"/>
      <c r="U242" s="46"/>
      <c r="V242" s="46"/>
      <c r="W242" s="46"/>
      <c r="X242" s="46"/>
      <c r="Y242" s="46"/>
      <c r="Z242" s="46"/>
    </row>
    <row r="243" spans="1:26" ht="14.25" customHeight="1">
      <c r="A243" s="232">
        <v>367</v>
      </c>
      <c r="B243" s="209" t="s">
        <v>331</v>
      </c>
      <c r="C243" s="34" t="s">
        <v>43</v>
      </c>
      <c r="D243" s="9" t="str">
        <f t="shared" si="41"/>
        <v>Macos</v>
      </c>
      <c r="E243" s="116" t="s">
        <v>330</v>
      </c>
      <c r="F243" s="37"/>
      <c r="G243" s="108">
        <v>47</v>
      </c>
      <c r="H243" s="81">
        <v>2</v>
      </c>
      <c r="I243" s="81">
        <v>240</v>
      </c>
      <c r="J243" s="88" t="s">
        <v>59</v>
      </c>
      <c r="K243" s="41" t="s">
        <v>26</v>
      </c>
      <c r="L243" s="42" t="str">
        <f t="shared" si="0"/>
        <v>240grams</v>
      </c>
      <c r="M243" s="43">
        <f t="shared" si="1"/>
        <v>480</v>
      </c>
      <c r="N243" s="44" t="str">
        <f t="shared" si="2"/>
        <v>480grams</v>
      </c>
      <c r="O243" s="51">
        <f t="shared" si="29"/>
        <v>94</v>
      </c>
      <c r="P243" s="46"/>
      <c r="Q243" s="46"/>
      <c r="R243" s="46"/>
      <c r="S243" s="46"/>
      <c r="T243" s="46"/>
      <c r="U243" s="46"/>
      <c r="V243" s="46"/>
      <c r="W243" s="46"/>
      <c r="X243" s="46"/>
      <c r="Y243" s="46"/>
      <c r="Z243" s="46"/>
    </row>
    <row r="244" spans="1:26" ht="14.25" customHeight="1">
      <c r="A244" s="232">
        <v>653</v>
      </c>
      <c r="B244" s="52" t="s">
        <v>332</v>
      </c>
      <c r="C244" s="53" t="s">
        <v>39</v>
      </c>
      <c r="D244" s="9" t="str">
        <f t="shared" si="41"/>
        <v>Macos</v>
      </c>
      <c r="E244" s="52" t="s">
        <v>330</v>
      </c>
      <c r="F244" s="37"/>
      <c r="G244" s="102">
        <v>44.21</v>
      </c>
      <c r="H244" s="103">
        <v>5</v>
      </c>
      <c r="I244" s="103">
        <v>240</v>
      </c>
      <c r="J244" s="104" t="s">
        <v>59</v>
      </c>
      <c r="K244" s="41"/>
      <c r="L244" s="42" t="str">
        <f t="shared" si="0"/>
        <v>240grams</v>
      </c>
      <c r="M244" s="43">
        <f t="shared" si="1"/>
        <v>1200</v>
      </c>
      <c r="N244" s="44" t="str">
        <f t="shared" si="2"/>
        <v>1200grams</v>
      </c>
      <c r="O244" s="51">
        <f t="shared" si="29"/>
        <v>221.05</v>
      </c>
      <c r="P244" s="46"/>
      <c r="Q244" s="46"/>
      <c r="R244" s="46"/>
      <c r="S244" s="46"/>
      <c r="T244" s="46"/>
      <c r="U244" s="46"/>
      <c r="V244" s="46"/>
      <c r="W244" s="46"/>
      <c r="X244" s="46"/>
      <c r="Y244" s="46"/>
      <c r="Z244" s="46"/>
    </row>
    <row r="245" spans="1:26" ht="14.25" customHeight="1">
      <c r="A245" s="233">
        <v>778</v>
      </c>
      <c r="B245" s="122" t="s">
        <v>333</v>
      </c>
      <c r="C245" s="34" t="s">
        <v>82</v>
      </c>
      <c r="D245" s="139"/>
      <c r="E245" s="122" t="s">
        <v>334</v>
      </c>
      <c r="F245" s="111" t="s">
        <v>76</v>
      </c>
      <c r="G245" s="123">
        <v>32</v>
      </c>
      <c r="H245" s="124">
        <v>2</v>
      </c>
      <c r="I245" s="148">
        <v>290</v>
      </c>
      <c r="J245" s="137" t="s">
        <v>59</v>
      </c>
      <c r="K245" s="41" t="s">
        <v>26</v>
      </c>
      <c r="L245" s="42" t="str">
        <f t="shared" si="0"/>
        <v>290grams</v>
      </c>
      <c r="M245" s="43">
        <f t="shared" si="1"/>
        <v>580</v>
      </c>
      <c r="N245" s="44" t="str">
        <f t="shared" si="2"/>
        <v>580grams</v>
      </c>
      <c r="O245" s="51">
        <f t="shared" si="29"/>
        <v>64</v>
      </c>
      <c r="P245" s="46"/>
      <c r="Q245" s="46"/>
      <c r="R245" s="46"/>
      <c r="S245" s="46"/>
      <c r="T245" s="46"/>
      <c r="U245" s="46"/>
      <c r="V245" s="46"/>
      <c r="W245" s="46"/>
      <c r="X245" s="46"/>
      <c r="Y245" s="46"/>
      <c r="Z245" s="46"/>
    </row>
    <row r="246" spans="1:26" ht="14.25" customHeight="1">
      <c r="A246" s="233">
        <v>1050</v>
      </c>
      <c r="B246" s="76" t="s">
        <v>335</v>
      </c>
      <c r="C246" s="34" t="s">
        <v>55</v>
      </c>
      <c r="D246" s="139"/>
      <c r="E246" s="52" t="s">
        <v>336</v>
      </c>
      <c r="F246" s="37"/>
      <c r="G246" s="102">
        <v>1300</v>
      </c>
      <c r="H246" s="81">
        <v>0.37</v>
      </c>
      <c r="I246" s="81">
        <v>1</v>
      </c>
      <c r="J246" s="88" t="s">
        <v>33</v>
      </c>
      <c r="K246" s="41"/>
      <c r="L246" s="42" t="str">
        <f t="shared" si="0"/>
        <v>1kg</v>
      </c>
      <c r="M246" s="43">
        <f t="shared" si="1"/>
        <v>0.37</v>
      </c>
      <c r="N246" s="44" t="str">
        <f t="shared" si="2"/>
        <v>0.37kg</v>
      </c>
      <c r="O246" s="51">
        <f t="shared" si="29"/>
        <v>481</v>
      </c>
      <c r="P246" s="46"/>
      <c r="Q246" s="46"/>
      <c r="R246" s="46"/>
      <c r="S246" s="46"/>
      <c r="T246" s="46"/>
      <c r="U246" s="46"/>
      <c r="V246" s="46"/>
      <c r="W246" s="46"/>
      <c r="X246" s="46"/>
      <c r="Y246" s="46"/>
      <c r="Z246" s="46"/>
    </row>
    <row r="247" spans="1:26" ht="14.25" customHeight="1">
      <c r="A247" s="232">
        <v>261</v>
      </c>
      <c r="B247" s="33" t="s">
        <v>337</v>
      </c>
      <c r="C247" s="49" t="s">
        <v>31</v>
      </c>
      <c r="D247" s="139"/>
      <c r="E247" s="157"/>
      <c r="F247" s="37"/>
      <c r="G247" s="108">
        <v>5.92</v>
      </c>
      <c r="H247" s="81">
        <v>37</v>
      </c>
      <c r="I247" s="81"/>
      <c r="J247" s="88" t="s">
        <v>37</v>
      </c>
      <c r="K247" s="41" t="s">
        <v>26</v>
      </c>
      <c r="L247" s="42" t="str">
        <f t="shared" si="0"/>
        <v>pieces</v>
      </c>
      <c r="M247" s="43">
        <f t="shared" si="1"/>
        <v>0</v>
      </c>
      <c r="N247" s="44" t="str">
        <f t="shared" si="2"/>
        <v>0pieces</v>
      </c>
      <c r="O247" s="51">
        <f t="shared" si="29"/>
        <v>219.04</v>
      </c>
      <c r="P247" s="46"/>
      <c r="Q247" s="46"/>
      <c r="R247" s="46"/>
      <c r="S247" s="46"/>
      <c r="T247" s="46"/>
      <c r="U247" s="46"/>
      <c r="V247" s="46"/>
      <c r="W247" s="46"/>
      <c r="X247" s="46"/>
      <c r="Y247" s="46"/>
      <c r="Z247" s="46"/>
    </row>
    <row r="248" spans="1:26" ht="14.25" customHeight="1">
      <c r="A248" s="232">
        <v>442</v>
      </c>
      <c r="B248" s="68" t="s">
        <v>338</v>
      </c>
      <c r="C248" s="53" t="s">
        <v>39</v>
      </c>
      <c r="D248" s="249" t="s">
        <v>339</v>
      </c>
      <c r="E248" s="101" t="s">
        <v>340</v>
      </c>
      <c r="F248" s="37"/>
      <c r="G248" s="102">
        <v>6</v>
      </c>
      <c r="H248" s="103">
        <v>84</v>
      </c>
      <c r="I248" s="153">
        <v>10</v>
      </c>
      <c r="J248" s="104" t="s">
        <v>37</v>
      </c>
      <c r="K248" s="41" t="s">
        <v>26</v>
      </c>
      <c r="L248" s="42" t="str">
        <f t="shared" si="0"/>
        <v>10pieces</v>
      </c>
      <c r="M248" s="43">
        <f t="shared" si="1"/>
        <v>840</v>
      </c>
      <c r="N248" s="44" t="str">
        <f t="shared" si="2"/>
        <v>840pieces</v>
      </c>
      <c r="O248" s="51">
        <f t="shared" si="29"/>
        <v>504</v>
      </c>
      <c r="P248" s="46"/>
      <c r="Q248" s="46"/>
      <c r="R248" s="46"/>
      <c r="S248" s="46"/>
      <c r="T248" s="46"/>
      <c r="U248" s="46"/>
      <c r="V248" s="46"/>
      <c r="W248" s="46"/>
      <c r="X248" s="46"/>
      <c r="Y248" s="46"/>
      <c r="Z248" s="46"/>
    </row>
    <row r="249" spans="1:26" ht="14.25" customHeight="1">
      <c r="A249" s="232">
        <v>442</v>
      </c>
      <c r="B249" s="90" t="s">
        <v>338</v>
      </c>
      <c r="C249" s="34" t="s">
        <v>43</v>
      </c>
      <c r="D249" s="249" t="s">
        <v>339</v>
      </c>
      <c r="E249" s="149" t="s">
        <v>341</v>
      </c>
      <c r="F249" s="37"/>
      <c r="G249" s="108">
        <v>5.92</v>
      </c>
      <c r="H249" s="81">
        <v>30</v>
      </c>
      <c r="I249" s="81">
        <v>10</v>
      </c>
      <c r="J249" s="88" t="s">
        <v>37</v>
      </c>
      <c r="K249" s="41"/>
      <c r="L249" s="42" t="str">
        <f t="shared" si="0"/>
        <v>10pieces</v>
      </c>
      <c r="M249" s="43">
        <f t="shared" si="1"/>
        <v>300</v>
      </c>
      <c r="N249" s="44" t="str">
        <f t="shared" si="2"/>
        <v>300pieces</v>
      </c>
      <c r="O249" s="51">
        <f t="shared" si="29"/>
        <v>177.6</v>
      </c>
      <c r="P249" s="46"/>
      <c r="Q249" s="46"/>
      <c r="R249" s="46"/>
      <c r="S249" s="46"/>
      <c r="T249" s="46"/>
      <c r="U249" s="46"/>
      <c r="V249" s="46"/>
      <c r="W249" s="46"/>
      <c r="X249" s="46"/>
      <c r="Y249" s="46"/>
      <c r="Z249" s="46"/>
    </row>
    <row r="250" spans="1:26" ht="14.25" customHeight="1">
      <c r="A250" s="250">
        <v>184</v>
      </c>
      <c r="B250" s="90" t="s">
        <v>342</v>
      </c>
      <c r="C250" s="49" t="s">
        <v>31</v>
      </c>
      <c r="D250" s="9" t="str">
        <f t="shared" ref="D250:D260" si="42">IFERROR(LEFT(E250, FIND("/", E250)-1), E250)</f>
        <v>Good Life</v>
      </c>
      <c r="E250" s="91" t="s">
        <v>343</v>
      </c>
      <c r="F250" s="111"/>
      <c r="G250" s="95">
        <v>142</v>
      </c>
      <c r="H250" s="112">
        <v>1</v>
      </c>
      <c r="I250" s="112"/>
      <c r="J250" s="88" t="s">
        <v>59</v>
      </c>
      <c r="K250" s="41" t="s">
        <v>26</v>
      </c>
      <c r="L250" s="42" t="str">
        <f t="shared" si="0"/>
        <v>grams</v>
      </c>
      <c r="M250" s="43">
        <f t="shared" si="1"/>
        <v>0</v>
      </c>
      <c r="N250" s="44" t="str">
        <f t="shared" si="2"/>
        <v>0grams</v>
      </c>
      <c r="O250" s="51">
        <f t="shared" si="29"/>
        <v>142</v>
      </c>
      <c r="P250" s="11"/>
      <c r="Q250" s="11"/>
      <c r="R250" s="11"/>
      <c r="S250" s="11"/>
      <c r="T250" s="11"/>
      <c r="U250" s="11"/>
      <c r="V250" s="11"/>
      <c r="W250" s="11"/>
      <c r="X250" s="11"/>
      <c r="Y250" s="11"/>
      <c r="Z250" s="11"/>
    </row>
    <row r="251" spans="1:26" ht="14.25" customHeight="1">
      <c r="A251" s="233">
        <v>184</v>
      </c>
      <c r="B251" s="107" t="s">
        <v>342</v>
      </c>
      <c r="C251" s="34" t="s">
        <v>47</v>
      </c>
      <c r="D251" s="9" t="str">
        <f t="shared" si="42"/>
        <v>Goodlife</v>
      </c>
      <c r="E251" s="91" t="s">
        <v>344</v>
      </c>
      <c r="F251" s="59"/>
      <c r="G251" s="95">
        <v>143.19999999999999</v>
      </c>
      <c r="H251" s="112">
        <v>9</v>
      </c>
      <c r="I251" s="112">
        <v>1000</v>
      </c>
      <c r="J251" s="88" t="s">
        <v>59</v>
      </c>
      <c r="K251" s="46"/>
      <c r="L251" s="42" t="str">
        <f t="shared" si="0"/>
        <v>1000grams</v>
      </c>
      <c r="M251" s="43">
        <f t="shared" si="1"/>
        <v>9000</v>
      </c>
      <c r="N251" s="44" t="str">
        <f t="shared" si="2"/>
        <v>9000grams</v>
      </c>
      <c r="O251" s="51">
        <f t="shared" si="29"/>
        <v>1288.8</v>
      </c>
      <c r="P251" s="11"/>
      <c r="Q251" s="11"/>
      <c r="R251" s="11"/>
      <c r="S251" s="11"/>
      <c r="T251" s="11"/>
      <c r="U251" s="11"/>
      <c r="V251" s="11"/>
      <c r="W251" s="11"/>
      <c r="X251" s="11"/>
      <c r="Y251" s="11"/>
      <c r="Z251" s="11"/>
    </row>
    <row r="252" spans="1:26" ht="14.25" customHeight="1">
      <c r="A252" s="232">
        <v>184</v>
      </c>
      <c r="B252" s="101" t="s">
        <v>342</v>
      </c>
      <c r="C252" s="53" t="s">
        <v>39</v>
      </c>
      <c r="D252" s="9" t="str">
        <f t="shared" si="42"/>
        <v>Goodlife</v>
      </c>
      <c r="E252" s="101" t="s">
        <v>345</v>
      </c>
      <c r="F252" s="111"/>
      <c r="G252" s="102">
        <v>36.700000000000003</v>
      </c>
      <c r="H252" s="103">
        <v>5</v>
      </c>
      <c r="I252" s="103">
        <v>230</v>
      </c>
      <c r="J252" s="104" t="s">
        <v>59</v>
      </c>
      <c r="K252" s="41" t="s">
        <v>26</v>
      </c>
      <c r="L252" s="42" t="str">
        <f t="shared" si="0"/>
        <v>230grams</v>
      </c>
      <c r="M252" s="43">
        <f t="shared" si="1"/>
        <v>1150</v>
      </c>
      <c r="N252" s="44" t="str">
        <f t="shared" si="2"/>
        <v>1150grams</v>
      </c>
      <c r="O252" s="51">
        <f t="shared" si="29"/>
        <v>183.5</v>
      </c>
      <c r="P252" s="11"/>
      <c r="Q252" s="11"/>
      <c r="R252" s="11"/>
      <c r="S252" s="11"/>
      <c r="T252" s="11"/>
      <c r="U252" s="11"/>
      <c r="V252" s="11"/>
      <c r="W252" s="11"/>
      <c r="X252" s="11"/>
      <c r="Y252" s="11"/>
      <c r="Z252" s="11"/>
    </row>
    <row r="253" spans="1:26" ht="14.25" customHeight="1">
      <c r="A253" s="233">
        <v>184</v>
      </c>
      <c r="B253" s="146" t="s">
        <v>342</v>
      </c>
      <c r="C253" s="34" t="s">
        <v>82</v>
      </c>
      <c r="D253" s="9" t="str">
        <f t="shared" si="42"/>
        <v>Happy Fiesta</v>
      </c>
      <c r="E253" s="146" t="s">
        <v>346</v>
      </c>
      <c r="F253" s="111" t="s">
        <v>76</v>
      </c>
      <c r="G253" s="123">
        <v>31.66</v>
      </c>
      <c r="H253" s="124">
        <v>7</v>
      </c>
      <c r="I253" s="124">
        <v>230</v>
      </c>
      <c r="J253" s="137" t="s">
        <v>59</v>
      </c>
      <c r="K253" s="41" t="s">
        <v>26</v>
      </c>
      <c r="L253" s="42" t="str">
        <f t="shared" si="0"/>
        <v>230grams</v>
      </c>
      <c r="M253" s="43">
        <f t="shared" si="1"/>
        <v>1610</v>
      </c>
      <c r="N253" s="44" t="str">
        <f t="shared" si="2"/>
        <v>1610grams</v>
      </c>
      <c r="O253" s="51">
        <f t="shared" si="29"/>
        <v>221.62</v>
      </c>
      <c r="P253" s="11"/>
      <c r="Q253" s="11"/>
      <c r="R253" s="11"/>
      <c r="S253" s="11"/>
      <c r="T253" s="11"/>
      <c r="U253" s="11"/>
      <c r="V253" s="11"/>
      <c r="W253" s="11"/>
      <c r="X253" s="11"/>
      <c r="Y253" s="11"/>
      <c r="Z253" s="11"/>
    </row>
    <row r="254" spans="1:26" ht="14.25" customHeight="1">
      <c r="A254" s="233">
        <v>184</v>
      </c>
      <c r="B254" s="206" t="s">
        <v>342</v>
      </c>
      <c r="C254" s="94" t="s">
        <v>68</v>
      </c>
      <c r="D254" s="9" t="str">
        <f t="shared" si="42"/>
        <v>Krispers</v>
      </c>
      <c r="E254" s="251" t="s">
        <v>347</v>
      </c>
      <c r="F254" s="59"/>
      <c r="G254" s="252">
        <v>0.16500000000000001</v>
      </c>
      <c r="H254" s="253">
        <f>12400+1000</f>
        <v>13400</v>
      </c>
      <c r="I254" s="253">
        <v>1000</v>
      </c>
      <c r="J254" s="254" t="s">
        <v>59</v>
      </c>
      <c r="K254" s="46"/>
      <c r="L254" s="42" t="str">
        <f t="shared" si="0"/>
        <v>1000grams</v>
      </c>
      <c r="M254" s="43">
        <f t="shared" si="1"/>
        <v>13400000</v>
      </c>
      <c r="N254" s="44" t="str">
        <f t="shared" si="2"/>
        <v>13400000grams</v>
      </c>
      <c r="O254" s="51">
        <f t="shared" si="29"/>
        <v>2211</v>
      </c>
      <c r="P254" s="46"/>
      <c r="Q254" s="46"/>
      <c r="R254" s="46"/>
      <c r="S254" s="46"/>
      <c r="T254" s="46"/>
      <c r="U254" s="46"/>
      <c r="V254" s="46"/>
      <c r="W254" s="46"/>
      <c r="X254" s="46"/>
      <c r="Y254" s="46"/>
      <c r="Z254" s="46"/>
    </row>
    <row r="255" spans="1:26" ht="14.25" customHeight="1">
      <c r="A255" s="232">
        <v>184</v>
      </c>
      <c r="B255" s="119" t="s">
        <v>342</v>
      </c>
      <c r="C255" s="34" t="s">
        <v>43</v>
      </c>
      <c r="D255" s="9" t="str">
        <f t="shared" si="42"/>
        <v>Krispers</v>
      </c>
      <c r="E255" s="251" t="s">
        <v>348</v>
      </c>
      <c r="F255" s="155"/>
      <c r="G255" s="252">
        <v>36.700000000000003</v>
      </c>
      <c r="H255" s="255">
        <v>2</v>
      </c>
      <c r="I255" s="255">
        <v>230</v>
      </c>
      <c r="J255" s="152" t="s">
        <v>59</v>
      </c>
      <c r="K255" s="41" t="s">
        <v>26</v>
      </c>
      <c r="L255" s="42" t="str">
        <f t="shared" si="0"/>
        <v>230grams</v>
      </c>
      <c r="M255" s="43">
        <f t="shared" si="1"/>
        <v>460</v>
      </c>
      <c r="N255" s="44" t="str">
        <f t="shared" si="2"/>
        <v>460grams</v>
      </c>
      <c r="O255" s="51">
        <f t="shared" si="29"/>
        <v>73.400000000000006</v>
      </c>
      <c r="P255" s="46"/>
      <c r="Q255" s="46"/>
      <c r="R255" s="46"/>
      <c r="S255" s="46"/>
      <c r="T255" s="46"/>
      <c r="U255" s="46"/>
      <c r="V255" s="46"/>
      <c r="W255" s="46"/>
      <c r="X255" s="46"/>
      <c r="Y255" s="46"/>
      <c r="Z255" s="46"/>
    </row>
    <row r="256" spans="1:26" ht="14.25" customHeight="1">
      <c r="A256" s="233">
        <v>184</v>
      </c>
      <c r="B256" s="90" t="s">
        <v>342</v>
      </c>
      <c r="C256" s="34" t="s">
        <v>55</v>
      </c>
      <c r="D256" s="9" t="str">
        <f t="shared" si="42"/>
        <v>Ram</v>
      </c>
      <c r="E256" s="91" t="s">
        <v>349</v>
      </c>
      <c r="F256" s="155"/>
      <c r="G256" s="108">
        <v>145</v>
      </c>
      <c r="H256" s="81">
        <v>2</v>
      </c>
      <c r="I256" s="81">
        <v>1</v>
      </c>
      <c r="J256" s="88" t="s">
        <v>33</v>
      </c>
      <c r="K256" s="41" t="s">
        <v>26</v>
      </c>
      <c r="L256" s="42" t="str">
        <f t="shared" si="0"/>
        <v>1kg</v>
      </c>
      <c r="M256" s="43">
        <f t="shared" si="1"/>
        <v>2</v>
      </c>
      <c r="N256" s="44" t="str">
        <f t="shared" si="2"/>
        <v>2kg</v>
      </c>
      <c r="O256" s="51">
        <f t="shared" si="29"/>
        <v>290</v>
      </c>
      <c r="P256" s="46"/>
      <c r="Q256" s="46"/>
      <c r="R256" s="46"/>
      <c r="S256" s="46"/>
      <c r="T256" s="46"/>
      <c r="U256" s="46"/>
      <c r="V256" s="46"/>
      <c r="W256" s="46"/>
      <c r="X256" s="46"/>
      <c r="Y256" s="46"/>
      <c r="Z256" s="46"/>
    </row>
    <row r="257" spans="1:26" ht="14.25" customHeight="1">
      <c r="A257" s="232">
        <v>184</v>
      </c>
      <c r="B257" s="101" t="s">
        <v>342</v>
      </c>
      <c r="C257" s="34" t="s">
        <v>35</v>
      </c>
      <c r="D257" s="9" t="str">
        <f t="shared" si="42"/>
        <v>Yan-Yans</v>
      </c>
      <c r="E257" s="256" t="s">
        <v>350</v>
      </c>
      <c r="F257" s="155"/>
      <c r="G257" s="102">
        <v>152</v>
      </c>
      <c r="H257" s="112">
        <v>1</v>
      </c>
      <c r="I257" s="112">
        <v>1000</v>
      </c>
      <c r="J257" s="88" t="s">
        <v>33</v>
      </c>
      <c r="K257" s="41" t="s">
        <v>26</v>
      </c>
      <c r="L257" s="42" t="str">
        <f t="shared" si="0"/>
        <v>1000kg</v>
      </c>
      <c r="M257" s="43">
        <f t="shared" si="1"/>
        <v>1000</v>
      </c>
      <c r="N257" s="44" t="str">
        <f t="shared" si="2"/>
        <v>1000kg</v>
      </c>
      <c r="O257" s="51">
        <f t="shared" si="29"/>
        <v>152</v>
      </c>
      <c r="P257" s="46"/>
      <c r="Q257" s="46"/>
      <c r="R257" s="46"/>
      <c r="S257" s="46"/>
      <c r="T257" s="46"/>
      <c r="U257" s="46"/>
      <c r="V257" s="46"/>
      <c r="W257" s="46"/>
      <c r="X257" s="46"/>
      <c r="Y257" s="46"/>
      <c r="Z257" s="46"/>
    </row>
    <row r="258" spans="1:26" ht="14.25" customHeight="1">
      <c r="A258" s="232">
        <v>184</v>
      </c>
      <c r="B258" s="101" t="s">
        <v>342</v>
      </c>
      <c r="C258" s="34" t="s">
        <v>35</v>
      </c>
      <c r="D258" s="9" t="str">
        <f t="shared" si="42"/>
        <v>Yan-Yans</v>
      </c>
      <c r="E258" s="256" t="s">
        <v>351</v>
      </c>
      <c r="F258" s="155"/>
      <c r="G258" s="102">
        <v>38</v>
      </c>
      <c r="H258" s="112">
        <v>16</v>
      </c>
      <c r="I258" s="112">
        <v>230</v>
      </c>
      <c r="J258" s="88" t="s">
        <v>59</v>
      </c>
      <c r="K258" s="41" t="s">
        <v>26</v>
      </c>
      <c r="L258" s="42" t="str">
        <f t="shared" si="0"/>
        <v>230grams</v>
      </c>
      <c r="M258" s="43">
        <f t="shared" si="1"/>
        <v>3680</v>
      </c>
      <c r="N258" s="44" t="str">
        <f t="shared" si="2"/>
        <v>3680grams</v>
      </c>
      <c r="O258" s="51">
        <f t="shared" si="29"/>
        <v>608</v>
      </c>
      <c r="P258" s="46"/>
      <c r="Q258" s="46"/>
      <c r="R258" s="46"/>
      <c r="S258" s="46"/>
      <c r="T258" s="46"/>
      <c r="U258" s="46"/>
      <c r="V258" s="46"/>
      <c r="W258" s="46"/>
      <c r="X258" s="46"/>
      <c r="Y258" s="46"/>
      <c r="Z258" s="46"/>
    </row>
    <row r="259" spans="1:26" ht="14.25" customHeight="1">
      <c r="A259" s="233">
        <v>809</v>
      </c>
      <c r="B259" s="154" t="s">
        <v>352</v>
      </c>
      <c r="C259" s="34" t="s">
        <v>82</v>
      </c>
      <c r="D259" s="9" t="str">
        <f t="shared" si="42"/>
        <v>Oishi</v>
      </c>
      <c r="E259" s="146" t="s">
        <v>353</v>
      </c>
      <c r="F259" s="155" t="s">
        <v>76</v>
      </c>
      <c r="G259" s="123">
        <v>11.2</v>
      </c>
      <c r="H259" s="124">
        <v>81</v>
      </c>
      <c r="I259" s="124">
        <v>1</v>
      </c>
      <c r="J259" s="137" t="s">
        <v>37</v>
      </c>
      <c r="K259" s="41" t="s">
        <v>26</v>
      </c>
      <c r="L259" s="42" t="str">
        <f t="shared" si="0"/>
        <v>1pieces</v>
      </c>
      <c r="M259" s="43">
        <f t="shared" si="1"/>
        <v>81</v>
      </c>
      <c r="N259" s="44" t="str">
        <f t="shared" si="2"/>
        <v>81pieces</v>
      </c>
      <c r="O259" s="51">
        <f t="shared" si="29"/>
        <v>907.19999999999993</v>
      </c>
      <c r="P259" s="46"/>
      <c r="Q259" s="46"/>
      <c r="R259" s="46"/>
      <c r="S259" s="46"/>
      <c r="T259" s="46"/>
      <c r="U259" s="46"/>
      <c r="V259" s="46"/>
      <c r="W259" s="46"/>
      <c r="X259" s="46"/>
      <c r="Y259" s="46"/>
      <c r="Z259" s="46"/>
    </row>
    <row r="260" spans="1:26" ht="14.25" customHeight="1">
      <c r="A260" s="233">
        <v>835</v>
      </c>
      <c r="B260" s="154" t="s">
        <v>354</v>
      </c>
      <c r="C260" s="34" t="s">
        <v>82</v>
      </c>
      <c r="D260" s="9" t="str">
        <f t="shared" si="42"/>
        <v>Oishi</v>
      </c>
      <c r="E260" s="146" t="s">
        <v>353</v>
      </c>
      <c r="F260" s="155" t="s">
        <v>76</v>
      </c>
      <c r="G260" s="123">
        <v>11.3</v>
      </c>
      <c r="H260" s="124">
        <v>4</v>
      </c>
      <c r="I260" s="124">
        <v>1</v>
      </c>
      <c r="J260" s="137" t="s">
        <v>37</v>
      </c>
      <c r="K260" s="41" t="s">
        <v>26</v>
      </c>
      <c r="L260" s="42" t="str">
        <f t="shared" si="0"/>
        <v>1pieces</v>
      </c>
      <c r="M260" s="43">
        <f t="shared" si="1"/>
        <v>4</v>
      </c>
      <c r="N260" s="44" t="str">
        <f t="shared" si="2"/>
        <v>4pieces</v>
      </c>
      <c r="O260" s="51">
        <f t="shared" si="29"/>
        <v>45.2</v>
      </c>
      <c r="P260" s="46"/>
      <c r="Q260" s="46"/>
      <c r="R260" s="46"/>
      <c r="S260" s="46"/>
      <c r="T260" s="46"/>
      <c r="U260" s="46"/>
      <c r="V260" s="46"/>
      <c r="W260" s="46"/>
      <c r="X260" s="46"/>
      <c r="Y260" s="46"/>
      <c r="Z260" s="46"/>
    </row>
    <row r="261" spans="1:26" ht="14.25" customHeight="1">
      <c r="A261" s="233">
        <v>1170</v>
      </c>
      <c r="B261" s="57" t="s">
        <v>355</v>
      </c>
      <c r="C261" s="94" t="s">
        <v>68</v>
      </c>
      <c r="D261" s="59"/>
      <c r="E261" s="116"/>
      <c r="F261" s="195"/>
      <c r="G261" s="189">
        <v>49</v>
      </c>
      <c r="H261" s="97">
        <v>2</v>
      </c>
      <c r="I261" s="97">
        <v>1</v>
      </c>
      <c r="J261" s="257" t="s">
        <v>59</v>
      </c>
      <c r="K261" s="46"/>
      <c r="L261" s="42" t="str">
        <f t="shared" si="0"/>
        <v>1grams</v>
      </c>
      <c r="M261" s="43">
        <f t="shared" si="1"/>
        <v>2</v>
      </c>
      <c r="N261" s="44" t="str">
        <f t="shared" si="2"/>
        <v>2grams</v>
      </c>
      <c r="O261" s="51">
        <f t="shared" si="29"/>
        <v>98</v>
      </c>
      <c r="P261" s="46"/>
      <c r="Q261" s="46"/>
      <c r="R261" s="46"/>
      <c r="S261" s="46"/>
      <c r="T261" s="46"/>
      <c r="U261" s="46"/>
      <c r="V261" s="46"/>
      <c r="W261" s="46"/>
      <c r="X261" s="46"/>
      <c r="Y261" s="46"/>
      <c r="Z261" s="46"/>
    </row>
    <row r="262" spans="1:26" ht="14.25" customHeight="1">
      <c r="A262" s="232">
        <v>669</v>
      </c>
      <c r="B262" s="68" t="s">
        <v>356</v>
      </c>
      <c r="C262" s="53" t="s">
        <v>39</v>
      </c>
      <c r="D262" s="9" t="str">
        <f t="shared" ref="D262:D263" si="43">IFERROR(LEFT(E262, FIND("/", E262)-1), E262)</f>
        <v>Nissin</v>
      </c>
      <c r="E262" s="52" t="s">
        <v>357</v>
      </c>
      <c r="F262" s="161"/>
      <c r="G262" s="102">
        <v>36</v>
      </c>
      <c r="H262" s="103">
        <v>12</v>
      </c>
      <c r="I262" s="103">
        <v>30</v>
      </c>
      <c r="J262" s="160" t="s">
        <v>37</v>
      </c>
      <c r="K262" s="41" t="s">
        <v>26</v>
      </c>
      <c r="L262" s="42" t="str">
        <f t="shared" si="0"/>
        <v>30pieces</v>
      </c>
      <c r="M262" s="43">
        <f t="shared" si="1"/>
        <v>360</v>
      </c>
      <c r="N262" s="44" t="str">
        <f t="shared" si="2"/>
        <v>360pieces</v>
      </c>
      <c r="O262" s="51">
        <f t="shared" si="29"/>
        <v>432</v>
      </c>
      <c r="P262" s="46"/>
      <c r="Q262" s="46"/>
      <c r="R262" s="46"/>
      <c r="S262" s="46"/>
      <c r="T262" s="46"/>
      <c r="U262" s="46"/>
      <c r="V262" s="46"/>
      <c r="W262" s="46"/>
      <c r="X262" s="46"/>
      <c r="Y262" s="46"/>
      <c r="Z262" s="46"/>
    </row>
    <row r="263" spans="1:26" ht="14.25" customHeight="1">
      <c r="A263" s="233">
        <v>870</v>
      </c>
      <c r="B263" s="33" t="s">
        <v>358</v>
      </c>
      <c r="C263" s="34" t="s">
        <v>74</v>
      </c>
      <c r="D263" s="9" t="str">
        <f t="shared" si="43"/>
        <v>Krispers</v>
      </c>
      <c r="E263" s="50" t="s">
        <v>359</v>
      </c>
      <c r="F263" s="162" t="s">
        <v>76</v>
      </c>
      <c r="G263" s="108">
        <v>36.700000000000003</v>
      </c>
      <c r="H263" s="81">
        <v>1</v>
      </c>
      <c r="I263" s="81">
        <v>230</v>
      </c>
      <c r="J263" s="121" t="s">
        <v>59</v>
      </c>
      <c r="K263" s="41" t="s">
        <v>26</v>
      </c>
      <c r="L263" s="42" t="str">
        <f t="shared" si="0"/>
        <v>230grams</v>
      </c>
      <c r="M263" s="43">
        <f t="shared" si="1"/>
        <v>230</v>
      </c>
      <c r="N263" s="44" t="str">
        <f t="shared" si="2"/>
        <v>230grams</v>
      </c>
      <c r="O263" s="51">
        <f t="shared" si="29"/>
        <v>36.700000000000003</v>
      </c>
      <c r="P263" s="46"/>
      <c r="Q263" s="46"/>
      <c r="R263" s="46"/>
      <c r="S263" s="46"/>
      <c r="T263" s="46"/>
      <c r="U263" s="46"/>
      <c r="V263" s="46"/>
      <c r="W263" s="46"/>
      <c r="X263" s="46"/>
      <c r="Y263" s="46"/>
      <c r="Z263" s="46"/>
    </row>
    <row r="264" spans="1:26" ht="14.25" customHeight="1">
      <c r="A264" s="233">
        <v>870</v>
      </c>
      <c r="B264" s="48" t="s">
        <v>358</v>
      </c>
      <c r="C264" s="34" t="s">
        <v>27</v>
      </c>
      <c r="D264" s="9" t="s">
        <v>359</v>
      </c>
      <c r="E264" s="116" t="s">
        <v>360</v>
      </c>
      <c r="F264" s="162"/>
      <c r="G264" s="95">
        <v>143.19999999999999</v>
      </c>
      <c r="H264" s="112">
        <v>2</v>
      </c>
      <c r="I264" s="112">
        <v>1000</v>
      </c>
      <c r="J264" s="121" t="s">
        <v>59</v>
      </c>
      <c r="K264" s="41" t="s">
        <v>26</v>
      </c>
      <c r="L264" s="42" t="str">
        <f t="shared" ref="L264:L518" si="44">CONCATENATE(I264,J264)</f>
        <v>1000grams</v>
      </c>
      <c r="M264" s="43">
        <f t="shared" ref="M264:M518" si="45">H264*I264</f>
        <v>2000</v>
      </c>
      <c r="N264" s="44" t="str">
        <f t="shared" ref="N264:N518" si="46">CONCATENATE(M264,J264)</f>
        <v>2000grams</v>
      </c>
      <c r="O264" s="45">
        <f t="shared" si="29"/>
        <v>286.39999999999998</v>
      </c>
      <c r="P264" s="46"/>
      <c r="Q264" s="46"/>
      <c r="R264" s="46"/>
      <c r="S264" s="46"/>
      <c r="T264" s="46"/>
      <c r="U264" s="46"/>
      <c r="V264" s="46"/>
      <c r="W264" s="46"/>
      <c r="X264" s="46"/>
      <c r="Y264" s="46"/>
      <c r="Z264" s="46"/>
    </row>
    <row r="265" spans="1:26" ht="14.25" customHeight="1">
      <c r="A265" s="233">
        <v>870</v>
      </c>
      <c r="B265" s="48" t="s">
        <v>358</v>
      </c>
      <c r="C265" s="34" t="s">
        <v>27</v>
      </c>
      <c r="D265" s="9" t="str">
        <f t="shared" ref="D265:D266" si="47">IFERROR(LEFT(E265, FIND("/", E265)-1), E265)</f>
        <v>Yan-Yans</v>
      </c>
      <c r="E265" s="116" t="s">
        <v>350</v>
      </c>
      <c r="F265" s="162"/>
      <c r="G265" s="212">
        <v>120</v>
      </c>
      <c r="H265" s="172">
        <v>1</v>
      </c>
      <c r="I265" s="172">
        <v>1000</v>
      </c>
      <c r="J265" s="168" t="s">
        <v>59</v>
      </c>
      <c r="K265" s="41" t="s">
        <v>26</v>
      </c>
      <c r="L265" s="42" t="str">
        <f t="shared" si="44"/>
        <v>1000grams</v>
      </c>
      <c r="M265" s="43">
        <f t="shared" si="45"/>
        <v>1000</v>
      </c>
      <c r="N265" s="44" t="str">
        <f t="shared" si="46"/>
        <v>1000grams</v>
      </c>
      <c r="O265" s="45">
        <f t="shared" si="29"/>
        <v>120</v>
      </c>
      <c r="P265" s="46"/>
      <c r="Q265" s="46"/>
      <c r="R265" s="46"/>
      <c r="S265" s="46"/>
      <c r="T265" s="46"/>
      <c r="U265" s="46"/>
      <c r="V265" s="46"/>
      <c r="W265" s="46"/>
      <c r="X265" s="46"/>
      <c r="Y265" s="46"/>
      <c r="Z265" s="46"/>
    </row>
    <row r="266" spans="1:26" ht="14.25" customHeight="1">
      <c r="A266" s="233">
        <v>958</v>
      </c>
      <c r="B266" s="76" t="s">
        <v>361</v>
      </c>
      <c r="C266" s="34" t="s">
        <v>55</v>
      </c>
      <c r="D266" s="9" t="str">
        <f t="shared" si="47"/>
        <v>Crispy Fry</v>
      </c>
      <c r="E266" s="52" t="s">
        <v>362</v>
      </c>
      <c r="F266" s="161"/>
      <c r="G266" s="77">
        <v>18.14</v>
      </c>
      <c r="H266" s="39">
        <v>0.1449</v>
      </c>
      <c r="I266" s="39">
        <v>62</v>
      </c>
      <c r="J266" s="168" t="s">
        <v>59</v>
      </c>
      <c r="K266" s="41" t="s">
        <v>26</v>
      </c>
      <c r="L266" s="42" t="str">
        <f t="shared" si="44"/>
        <v>62grams</v>
      </c>
      <c r="M266" s="43">
        <f t="shared" si="45"/>
        <v>8.9838000000000005</v>
      </c>
      <c r="N266" s="44" t="str">
        <f t="shared" si="46"/>
        <v>8.9838grams</v>
      </c>
      <c r="O266" s="51">
        <f t="shared" si="29"/>
        <v>2.6284860000000001</v>
      </c>
      <c r="P266" s="29"/>
      <c r="Q266" s="11"/>
      <c r="R266" s="11"/>
      <c r="S266" s="11"/>
      <c r="T266" s="11"/>
      <c r="U266" s="11"/>
      <c r="V266" s="11"/>
      <c r="W266" s="11"/>
      <c r="X266" s="11"/>
      <c r="Y266" s="11"/>
      <c r="Z266" s="11"/>
    </row>
    <row r="267" spans="1:26" ht="14.25" customHeight="1">
      <c r="A267" s="232">
        <v>45</v>
      </c>
      <c r="B267" s="33" t="s">
        <v>363</v>
      </c>
      <c r="C267" s="49" t="s">
        <v>61</v>
      </c>
      <c r="D267" s="9"/>
      <c r="E267" s="50" t="s">
        <v>364</v>
      </c>
      <c r="F267" s="162"/>
      <c r="G267" s="38">
        <v>700</v>
      </c>
      <c r="H267" s="39">
        <v>2</v>
      </c>
      <c r="I267" s="39">
        <v>1000</v>
      </c>
      <c r="J267" s="168" t="s">
        <v>59</v>
      </c>
      <c r="K267" s="41"/>
      <c r="L267" s="42" t="str">
        <f t="shared" si="44"/>
        <v>1000grams</v>
      </c>
      <c r="M267" s="43">
        <f t="shared" si="45"/>
        <v>2000</v>
      </c>
      <c r="N267" s="44" t="str">
        <f t="shared" si="46"/>
        <v>2000grams</v>
      </c>
      <c r="O267" s="51">
        <f t="shared" si="29"/>
        <v>1400</v>
      </c>
      <c r="P267" s="29">
        <f>O267/H267</f>
        <v>700</v>
      </c>
      <c r="Q267" s="74">
        <f>G267-P267</f>
        <v>0</v>
      </c>
      <c r="R267" s="46"/>
      <c r="S267" s="28"/>
      <c r="T267" s="28"/>
      <c r="U267" s="28"/>
      <c r="V267" s="28"/>
      <c r="W267" s="28"/>
      <c r="X267" s="28"/>
      <c r="Y267" s="28"/>
      <c r="Z267" s="28"/>
    </row>
    <row r="268" spans="1:26" ht="14.25" customHeight="1">
      <c r="A268" s="232">
        <v>45</v>
      </c>
      <c r="B268" s="33" t="s">
        <v>365</v>
      </c>
      <c r="C268" s="34" t="s">
        <v>35</v>
      </c>
      <c r="D268" s="9"/>
      <c r="E268" s="50" t="s">
        <v>366</v>
      </c>
      <c r="F268" s="162"/>
      <c r="G268" s="38">
        <v>840</v>
      </c>
      <c r="H268" s="39">
        <v>4</v>
      </c>
      <c r="I268" s="39">
        <v>1000</v>
      </c>
      <c r="J268" s="168" t="s">
        <v>33</v>
      </c>
      <c r="K268" s="41" t="s">
        <v>26</v>
      </c>
      <c r="L268" s="42" t="str">
        <f t="shared" si="44"/>
        <v>1000kg</v>
      </c>
      <c r="M268" s="43">
        <f t="shared" si="45"/>
        <v>4000</v>
      </c>
      <c r="N268" s="44" t="str">
        <f t="shared" si="46"/>
        <v>4000kg</v>
      </c>
      <c r="O268" s="51">
        <f t="shared" si="29"/>
        <v>3360</v>
      </c>
      <c r="P268" s="46"/>
      <c r="Q268" s="46"/>
      <c r="R268" s="46"/>
      <c r="S268" s="46"/>
      <c r="T268" s="46"/>
      <c r="U268" s="46"/>
      <c r="V268" s="46"/>
      <c r="W268" s="46"/>
      <c r="X268" s="46"/>
      <c r="Y268" s="46"/>
      <c r="Z268" s="46"/>
    </row>
    <row r="269" spans="1:26" ht="14.25" customHeight="1">
      <c r="A269" s="233">
        <v>45</v>
      </c>
      <c r="B269" s="57" t="s">
        <v>367</v>
      </c>
      <c r="C269" s="34" t="s">
        <v>47</v>
      </c>
      <c r="D269" s="58"/>
      <c r="E269" s="50" t="s">
        <v>368</v>
      </c>
      <c r="F269" s="58"/>
      <c r="G269" s="258">
        <v>350</v>
      </c>
      <c r="H269" s="39">
        <v>3</v>
      </c>
      <c r="I269" s="81">
        <v>0.5</v>
      </c>
      <c r="J269" s="40" t="s">
        <v>59</v>
      </c>
      <c r="K269" s="46"/>
      <c r="L269" s="42" t="str">
        <f t="shared" si="44"/>
        <v>0.5grams</v>
      </c>
      <c r="M269" s="43">
        <f t="shared" si="45"/>
        <v>1.5</v>
      </c>
      <c r="N269" s="44" t="str">
        <f t="shared" si="46"/>
        <v>1.5grams</v>
      </c>
      <c r="O269" s="51">
        <f t="shared" si="29"/>
        <v>1050</v>
      </c>
      <c r="P269" s="46"/>
      <c r="Q269" s="46"/>
      <c r="R269" s="46"/>
      <c r="S269" s="46"/>
      <c r="T269" s="46"/>
      <c r="U269" s="46"/>
      <c r="V269" s="46"/>
      <c r="W269" s="46"/>
      <c r="X269" s="46"/>
      <c r="Y269" s="46"/>
      <c r="Z269" s="46"/>
    </row>
    <row r="270" spans="1:26" ht="14.25" customHeight="1">
      <c r="A270" s="233">
        <v>45</v>
      </c>
      <c r="B270" s="57" t="s">
        <v>367</v>
      </c>
      <c r="C270" s="94" t="s">
        <v>68</v>
      </c>
      <c r="D270" s="59"/>
      <c r="E270" s="116"/>
      <c r="F270" s="58"/>
      <c r="G270" s="171">
        <v>0.6</v>
      </c>
      <c r="H270" s="213">
        <v>2000</v>
      </c>
      <c r="I270" s="97">
        <v>1000</v>
      </c>
      <c r="J270" s="219" t="s">
        <v>59</v>
      </c>
      <c r="K270" s="46"/>
      <c r="L270" s="42" t="str">
        <f t="shared" si="44"/>
        <v>1000grams</v>
      </c>
      <c r="M270" s="43">
        <f t="shared" si="45"/>
        <v>2000000</v>
      </c>
      <c r="N270" s="44" t="str">
        <f t="shared" si="46"/>
        <v>2000000grams</v>
      </c>
      <c r="O270" s="51">
        <f t="shared" si="29"/>
        <v>1200</v>
      </c>
      <c r="P270" s="46"/>
      <c r="Q270" s="46"/>
      <c r="R270" s="46"/>
      <c r="S270" s="46"/>
      <c r="T270" s="46"/>
      <c r="U270" s="46"/>
      <c r="V270" s="46"/>
      <c r="W270" s="46"/>
      <c r="X270" s="46"/>
      <c r="Y270" s="46"/>
      <c r="Z270" s="46"/>
    </row>
    <row r="271" spans="1:26" ht="14.25" customHeight="1">
      <c r="A271" s="233">
        <v>1086</v>
      </c>
      <c r="B271" s="33" t="s">
        <v>369</v>
      </c>
      <c r="C271" s="34" t="s">
        <v>27</v>
      </c>
      <c r="D271" s="35"/>
      <c r="E271" s="50"/>
      <c r="F271" s="161"/>
      <c r="G271" s="126">
        <v>210</v>
      </c>
      <c r="H271" s="120">
        <f>O271/G271</f>
        <v>1.1000000000000001</v>
      </c>
      <c r="I271" s="120"/>
      <c r="J271" s="60"/>
      <c r="K271" s="41" t="s">
        <v>26</v>
      </c>
      <c r="L271" s="42" t="str">
        <f t="shared" si="44"/>
        <v/>
      </c>
      <c r="M271" s="43">
        <f t="shared" si="45"/>
        <v>0</v>
      </c>
      <c r="N271" s="44" t="str">
        <f t="shared" si="46"/>
        <v>0</v>
      </c>
      <c r="O271" s="133">
        <v>231</v>
      </c>
      <c r="P271" s="46"/>
      <c r="Q271" s="46"/>
      <c r="R271" s="46"/>
      <c r="S271" s="46"/>
      <c r="T271" s="46"/>
      <c r="U271" s="46"/>
      <c r="V271" s="46"/>
      <c r="W271" s="46"/>
      <c r="X271" s="46"/>
      <c r="Y271" s="46"/>
      <c r="Z271" s="46"/>
    </row>
    <row r="272" spans="1:26" ht="14.25" customHeight="1">
      <c r="A272" s="232">
        <v>501</v>
      </c>
      <c r="B272" s="90" t="s">
        <v>370</v>
      </c>
      <c r="C272" s="34" t="s">
        <v>43</v>
      </c>
      <c r="D272" s="35"/>
      <c r="E272" s="149" t="s">
        <v>121</v>
      </c>
      <c r="F272" s="161"/>
      <c r="G272" s="108">
        <v>300</v>
      </c>
      <c r="H272" s="81">
        <v>2.9750000000000001</v>
      </c>
      <c r="I272" s="81">
        <v>1000</v>
      </c>
      <c r="J272" s="40" t="s">
        <v>59</v>
      </c>
      <c r="K272" s="41"/>
      <c r="L272" s="42" t="str">
        <f t="shared" si="44"/>
        <v>1000grams</v>
      </c>
      <c r="M272" s="43">
        <f t="shared" si="45"/>
        <v>2975</v>
      </c>
      <c r="N272" s="44" t="str">
        <f t="shared" si="46"/>
        <v>2975grams</v>
      </c>
      <c r="O272" s="51">
        <f t="shared" ref="O272:O334" si="48">G272*H272</f>
        <v>892.5</v>
      </c>
      <c r="P272" s="11"/>
      <c r="Q272" s="11"/>
      <c r="R272" s="11"/>
      <c r="S272" s="11"/>
      <c r="T272" s="11"/>
      <c r="U272" s="11"/>
      <c r="V272" s="11"/>
      <c r="W272" s="11"/>
      <c r="X272" s="11"/>
      <c r="Y272" s="11"/>
      <c r="Z272" s="11"/>
    </row>
    <row r="273" spans="1:26" ht="14.25" customHeight="1">
      <c r="A273" s="233">
        <v>501</v>
      </c>
      <c r="B273" s="105" t="s">
        <v>370</v>
      </c>
      <c r="C273" s="34" t="s">
        <v>55</v>
      </c>
      <c r="D273" s="35"/>
      <c r="E273" s="149"/>
      <c r="F273" s="161"/>
      <c r="G273" s="102">
        <v>150</v>
      </c>
      <c r="H273" s="81">
        <v>2.1</v>
      </c>
      <c r="I273" s="81">
        <v>1</v>
      </c>
      <c r="J273" s="40" t="s">
        <v>33</v>
      </c>
      <c r="K273" s="41"/>
      <c r="L273" s="42" t="str">
        <f t="shared" si="44"/>
        <v>1kg</v>
      </c>
      <c r="M273" s="43">
        <f t="shared" si="45"/>
        <v>2.1</v>
      </c>
      <c r="N273" s="44" t="str">
        <f t="shared" si="46"/>
        <v>2.1kg</v>
      </c>
      <c r="O273" s="51">
        <f t="shared" si="48"/>
        <v>315</v>
      </c>
      <c r="P273" s="46"/>
      <c r="Q273" s="46"/>
      <c r="R273" s="46"/>
      <c r="S273" s="46"/>
      <c r="T273" s="46"/>
      <c r="U273" s="46"/>
      <c r="V273" s="46"/>
      <c r="W273" s="46"/>
      <c r="X273" s="46"/>
      <c r="Y273" s="46"/>
      <c r="Z273" s="46"/>
    </row>
    <row r="274" spans="1:26" ht="14.25" customHeight="1">
      <c r="A274" s="232">
        <v>217</v>
      </c>
      <c r="B274" s="90" t="s">
        <v>371</v>
      </c>
      <c r="C274" s="49" t="s">
        <v>31</v>
      </c>
      <c r="D274" s="9" t="str">
        <f t="shared" ref="D274:D295" si="49">IFERROR(LEFT(E274, FIND("/", E274)-1), E274)</f>
        <v>knorr</v>
      </c>
      <c r="E274" s="149" t="s">
        <v>372</v>
      </c>
      <c r="F274" s="162"/>
      <c r="G274" s="108">
        <v>6</v>
      </c>
      <c r="H274" s="81"/>
      <c r="I274" s="81"/>
      <c r="J274" s="40" t="s">
        <v>37</v>
      </c>
      <c r="K274" s="229" t="s">
        <v>26</v>
      </c>
      <c r="L274" s="42" t="str">
        <f t="shared" si="44"/>
        <v>pieces</v>
      </c>
      <c r="M274" s="43">
        <f t="shared" si="45"/>
        <v>0</v>
      </c>
      <c r="N274" s="44" t="str">
        <f t="shared" si="46"/>
        <v>0pieces</v>
      </c>
      <c r="O274" s="51">
        <f t="shared" si="48"/>
        <v>0</v>
      </c>
      <c r="P274" s="46"/>
      <c r="Q274" s="46"/>
      <c r="R274" s="46"/>
      <c r="S274" s="46"/>
      <c r="T274" s="46"/>
      <c r="U274" s="46"/>
      <c r="V274" s="46"/>
      <c r="W274" s="46"/>
      <c r="X274" s="46"/>
      <c r="Y274" s="46"/>
      <c r="Z274" s="46"/>
    </row>
    <row r="275" spans="1:26" ht="14.25" customHeight="1">
      <c r="A275" s="233">
        <v>557</v>
      </c>
      <c r="B275" s="101" t="s">
        <v>373</v>
      </c>
      <c r="C275" s="34" t="s">
        <v>35</v>
      </c>
      <c r="D275" s="9" t="str">
        <f t="shared" si="49"/>
        <v>Knorr</v>
      </c>
      <c r="E275" s="146" t="s">
        <v>374</v>
      </c>
      <c r="F275" s="161"/>
      <c r="G275" s="108">
        <v>68</v>
      </c>
      <c r="H275" s="81">
        <v>7</v>
      </c>
      <c r="I275" s="81">
        <v>120</v>
      </c>
      <c r="J275" s="40" t="s">
        <v>59</v>
      </c>
      <c r="K275" s="41" t="s">
        <v>26</v>
      </c>
      <c r="L275" s="42" t="str">
        <f t="shared" si="44"/>
        <v>120grams</v>
      </c>
      <c r="M275" s="43">
        <f t="shared" si="45"/>
        <v>840</v>
      </c>
      <c r="N275" s="44" t="str">
        <f t="shared" si="46"/>
        <v>840grams</v>
      </c>
      <c r="O275" s="51">
        <f t="shared" si="48"/>
        <v>476</v>
      </c>
      <c r="P275" s="46"/>
      <c r="Q275" s="46"/>
      <c r="R275" s="46"/>
      <c r="S275" s="46"/>
      <c r="T275" s="46"/>
      <c r="U275" s="46"/>
      <c r="V275" s="46"/>
      <c r="W275" s="46"/>
      <c r="X275" s="46"/>
      <c r="Y275" s="46"/>
      <c r="Z275" s="46"/>
    </row>
    <row r="276" spans="1:26" ht="14.25" customHeight="1">
      <c r="A276" s="233">
        <v>557</v>
      </c>
      <c r="B276" s="101" t="s">
        <v>373</v>
      </c>
      <c r="C276" s="34" t="s">
        <v>35</v>
      </c>
      <c r="D276" s="9" t="str">
        <f t="shared" si="49"/>
        <v>Knorr</v>
      </c>
      <c r="E276" s="101" t="s">
        <v>375</v>
      </c>
      <c r="F276" s="161"/>
      <c r="G276" s="38">
        <v>35.200000000000003</v>
      </c>
      <c r="H276" s="39">
        <v>3</v>
      </c>
      <c r="I276" s="81">
        <v>60</v>
      </c>
      <c r="J276" s="40" t="s">
        <v>59</v>
      </c>
      <c r="K276" s="41" t="s">
        <v>26</v>
      </c>
      <c r="L276" s="42" t="str">
        <f t="shared" si="44"/>
        <v>60grams</v>
      </c>
      <c r="M276" s="43">
        <f t="shared" si="45"/>
        <v>180</v>
      </c>
      <c r="N276" s="44" t="str">
        <f t="shared" si="46"/>
        <v>180grams</v>
      </c>
      <c r="O276" s="51">
        <f t="shared" si="48"/>
        <v>105.60000000000001</v>
      </c>
      <c r="P276" s="46"/>
      <c r="Q276" s="46"/>
      <c r="R276" s="46"/>
      <c r="S276" s="46"/>
      <c r="T276" s="46"/>
      <c r="U276" s="46"/>
      <c r="V276" s="46"/>
      <c r="W276" s="46"/>
      <c r="X276" s="46"/>
      <c r="Y276" s="46"/>
      <c r="Z276" s="46"/>
    </row>
    <row r="277" spans="1:26" ht="14.25" customHeight="1">
      <c r="A277" s="232">
        <v>557</v>
      </c>
      <c r="B277" s="259" t="s">
        <v>373</v>
      </c>
      <c r="C277" s="53" t="s">
        <v>39</v>
      </c>
      <c r="D277" s="9" t="str">
        <f t="shared" si="49"/>
        <v>Knorr</v>
      </c>
      <c r="E277" s="228" t="s">
        <v>375</v>
      </c>
      <c r="F277" s="162"/>
      <c r="G277" s="260">
        <v>35.200000000000003</v>
      </c>
      <c r="H277" s="182">
        <v>3</v>
      </c>
      <c r="I277" s="261">
        <v>60</v>
      </c>
      <c r="J277" s="262" t="s">
        <v>59</v>
      </c>
      <c r="K277" s="41" t="s">
        <v>26</v>
      </c>
      <c r="L277" s="42" t="str">
        <f t="shared" si="44"/>
        <v>60grams</v>
      </c>
      <c r="M277" s="43">
        <f t="shared" si="45"/>
        <v>180</v>
      </c>
      <c r="N277" s="44" t="str">
        <f t="shared" si="46"/>
        <v>180grams</v>
      </c>
      <c r="O277" s="51">
        <f t="shared" si="48"/>
        <v>105.60000000000001</v>
      </c>
      <c r="P277" s="46"/>
      <c r="Q277" s="46"/>
      <c r="R277" s="46"/>
      <c r="S277" s="46"/>
      <c r="T277" s="46"/>
      <c r="U277" s="46"/>
      <c r="V277" s="46"/>
      <c r="W277" s="46"/>
      <c r="X277" s="46"/>
      <c r="Y277" s="46"/>
      <c r="Z277" s="46"/>
    </row>
    <row r="278" spans="1:26" ht="14.25" customHeight="1">
      <c r="A278" s="233">
        <v>557</v>
      </c>
      <c r="B278" s="107" t="s">
        <v>373</v>
      </c>
      <c r="C278" s="34" t="s">
        <v>47</v>
      </c>
      <c r="D278" s="9" t="str">
        <f t="shared" si="49"/>
        <v>Knorr</v>
      </c>
      <c r="E278" s="91" t="s">
        <v>375</v>
      </c>
      <c r="F278" s="58"/>
      <c r="G278" s="108">
        <v>35.200000000000003</v>
      </c>
      <c r="H278" s="81">
        <v>2</v>
      </c>
      <c r="I278" s="81">
        <v>1</v>
      </c>
      <c r="J278" s="40" t="s">
        <v>59</v>
      </c>
      <c r="K278" s="46"/>
      <c r="L278" s="42" t="str">
        <f t="shared" si="44"/>
        <v>1grams</v>
      </c>
      <c r="M278" s="43">
        <f t="shared" si="45"/>
        <v>2</v>
      </c>
      <c r="N278" s="44" t="str">
        <f t="shared" si="46"/>
        <v>2grams</v>
      </c>
      <c r="O278" s="51">
        <f t="shared" si="48"/>
        <v>70.400000000000006</v>
      </c>
      <c r="P278" s="46"/>
      <c r="Q278" s="46"/>
      <c r="R278" s="46"/>
      <c r="S278" s="46"/>
      <c r="T278" s="46"/>
      <c r="U278" s="46"/>
      <c r="V278" s="46"/>
      <c r="W278" s="46"/>
      <c r="X278" s="46"/>
      <c r="Y278" s="46"/>
      <c r="Z278" s="46"/>
    </row>
    <row r="279" spans="1:26" ht="14.25" customHeight="1">
      <c r="A279" s="233">
        <v>557</v>
      </c>
      <c r="B279" s="146" t="s">
        <v>373</v>
      </c>
      <c r="C279" s="34" t="s">
        <v>82</v>
      </c>
      <c r="D279" s="9" t="str">
        <f t="shared" si="49"/>
        <v>Knorr</v>
      </c>
      <c r="E279" s="146" t="s">
        <v>376</v>
      </c>
      <c r="F279" s="162" t="s">
        <v>76</v>
      </c>
      <c r="G279" s="123">
        <v>5.67</v>
      </c>
      <c r="H279" s="124">
        <v>12</v>
      </c>
      <c r="I279" s="263">
        <v>1</v>
      </c>
      <c r="J279" s="125" t="s">
        <v>59</v>
      </c>
      <c r="K279" s="41" t="s">
        <v>26</v>
      </c>
      <c r="L279" s="42" t="str">
        <f t="shared" si="44"/>
        <v>1grams</v>
      </c>
      <c r="M279" s="43">
        <f t="shared" si="45"/>
        <v>12</v>
      </c>
      <c r="N279" s="44" t="str">
        <f t="shared" si="46"/>
        <v>12grams</v>
      </c>
      <c r="O279" s="51">
        <f t="shared" si="48"/>
        <v>68.039999999999992</v>
      </c>
      <c r="P279" s="46"/>
      <c r="Q279" s="46"/>
      <c r="R279" s="46"/>
      <c r="S279" s="46"/>
      <c r="T279" s="46"/>
      <c r="U279" s="46"/>
      <c r="V279" s="46"/>
      <c r="W279" s="46"/>
      <c r="X279" s="46"/>
      <c r="Y279" s="46"/>
      <c r="Z279" s="46"/>
    </row>
    <row r="280" spans="1:26" ht="14.25" customHeight="1">
      <c r="A280" s="233">
        <v>379</v>
      </c>
      <c r="B280" s="228" t="s">
        <v>377</v>
      </c>
      <c r="C280" s="34" t="s">
        <v>35</v>
      </c>
      <c r="D280" s="9" t="str">
        <f t="shared" si="49"/>
        <v>Knorr</v>
      </c>
      <c r="E280" s="264" t="s">
        <v>374</v>
      </c>
      <c r="F280" s="161"/>
      <c r="G280" s="126">
        <v>68</v>
      </c>
      <c r="H280" s="120">
        <v>12</v>
      </c>
      <c r="I280" s="120">
        <v>120</v>
      </c>
      <c r="J280" s="60" t="s">
        <v>59</v>
      </c>
      <c r="K280" s="41" t="s">
        <v>26</v>
      </c>
      <c r="L280" s="42" t="str">
        <f t="shared" si="44"/>
        <v>120grams</v>
      </c>
      <c r="M280" s="43">
        <f t="shared" si="45"/>
        <v>1440</v>
      </c>
      <c r="N280" s="44" t="str">
        <f t="shared" si="46"/>
        <v>1440grams</v>
      </c>
      <c r="O280" s="51">
        <f t="shared" si="48"/>
        <v>816</v>
      </c>
      <c r="P280" s="46"/>
      <c r="Q280" s="46"/>
      <c r="R280" s="46"/>
      <c r="S280" s="46"/>
      <c r="T280" s="46"/>
      <c r="U280" s="46"/>
      <c r="V280" s="46"/>
      <c r="W280" s="46"/>
      <c r="X280" s="46"/>
      <c r="Y280" s="46"/>
      <c r="Z280" s="46"/>
    </row>
    <row r="281" spans="1:26" ht="14.25" customHeight="1">
      <c r="A281" s="232">
        <v>379</v>
      </c>
      <c r="B281" s="119" t="s">
        <v>377</v>
      </c>
      <c r="C281" s="34" t="s">
        <v>43</v>
      </c>
      <c r="D281" s="9" t="str">
        <f t="shared" si="49"/>
        <v>Knorr</v>
      </c>
      <c r="E281" s="251" t="s">
        <v>375</v>
      </c>
      <c r="F281" s="161"/>
      <c r="G281" s="126">
        <v>35.200000000000003</v>
      </c>
      <c r="H281" s="120">
        <v>3</v>
      </c>
      <c r="I281" s="120">
        <v>1</v>
      </c>
      <c r="J281" s="60" t="s">
        <v>59</v>
      </c>
      <c r="K281" s="41" t="s">
        <v>26</v>
      </c>
      <c r="L281" s="42" t="str">
        <f t="shared" si="44"/>
        <v>1grams</v>
      </c>
      <c r="M281" s="43">
        <f t="shared" si="45"/>
        <v>3</v>
      </c>
      <c r="N281" s="44" t="str">
        <f t="shared" si="46"/>
        <v>3grams</v>
      </c>
      <c r="O281" s="51">
        <f t="shared" si="48"/>
        <v>105.60000000000001</v>
      </c>
      <c r="P281" s="46"/>
      <c r="Q281" s="46"/>
      <c r="R281" s="46"/>
      <c r="S281" s="46"/>
      <c r="T281" s="46"/>
      <c r="U281" s="46"/>
      <c r="V281" s="46"/>
      <c r="W281" s="46"/>
      <c r="X281" s="46"/>
      <c r="Y281" s="46"/>
      <c r="Z281" s="46"/>
    </row>
    <row r="282" spans="1:26" ht="14.25" customHeight="1">
      <c r="A282" s="232">
        <v>379</v>
      </c>
      <c r="B282" s="243" t="s">
        <v>377</v>
      </c>
      <c r="C282" s="53" t="s">
        <v>39</v>
      </c>
      <c r="D282" s="9" t="str">
        <f t="shared" si="49"/>
        <v>Knorr</v>
      </c>
      <c r="E282" s="52" t="s">
        <v>375</v>
      </c>
      <c r="F282" s="162"/>
      <c r="G282" s="265">
        <v>35.200000000000003</v>
      </c>
      <c r="H282" s="153">
        <v>3</v>
      </c>
      <c r="I282" s="266">
        <v>60</v>
      </c>
      <c r="J282" s="267" t="s">
        <v>59</v>
      </c>
      <c r="K282" s="41" t="s">
        <v>26</v>
      </c>
      <c r="L282" s="42" t="str">
        <f t="shared" si="44"/>
        <v>60grams</v>
      </c>
      <c r="M282" s="43">
        <f t="shared" si="45"/>
        <v>180</v>
      </c>
      <c r="N282" s="44" t="str">
        <f t="shared" si="46"/>
        <v>180grams</v>
      </c>
      <c r="O282" s="51">
        <f t="shared" si="48"/>
        <v>105.60000000000001</v>
      </c>
      <c r="P282" s="46"/>
      <c r="Q282" s="46"/>
      <c r="R282" s="46"/>
      <c r="S282" s="46"/>
      <c r="T282" s="46"/>
      <c r="U282" s="46"/>
      <c r="V282" s="46"/>
      <c r="W282" s="46"/>
      <c r="X282" s="46"/>
      <c r="Y282" s="46"/>
      <c r="Z282" s="46"/>
    </row>
    <row r="283" spans="1:26" ht="14.25" customHeight="1">
      <c r="A283" s="233">
        <v>379</v>
      </c>
      <c r="B283" s="33" t="s">
        <v>377</v>
      </c>
      <c r="C283" s="34" t="s">
        <v>6</v>
      </c>
      <c r="D283" s="9" t="str">
        <f t="shared" si="49"/>
        <v>Knorr</v>
      </c>
      <c r="E283" s="116" t="s">
        <v>375</v>
      </c>
      <c r="F283" s="162"/>
      <c r="G283" s="126">
        <v>5.86</v>
      </c>
      <c r="H283" s="120">
        <v>7</v>
      </c>
      <c r="I283" s="120">
        <v>60</v>
      </c>
      <c r="J283" s="152" t="s">
        <v>59</v>
      </c>
      <c r="K283" s="41" t="s">
        <v>26</v>
      </c>
      <c r="L283" s="42" t="str">
        <f t="shared" si="44"/>
        <v>60grams</v>
      </c>
      <c r="M283" s="43">
        <f t="shared" si="45"/>
        <v>420</v>
      </c>
      <c r="N283" s="44" t="str">
        <f t="shared" si="46"/>
        <v>420grams</v>
      </c>
      <c r="O283" s="51">
        <f t="shared" si="48"/>
        <v>41.02</v>
      </c>
      <c r="P283" s="46"/>
      <c r="Q283" s="46"/>
      <c r="R283" s="46"/>
      <c r="S283" s="46"/>
      <c r="T283" s="46"/>
      <c r="U283" s="46"/>
      <c r="V283" s="46"/>
      <c r="W283" s="46"/>
      <c r="X283" s="46"/>
      <c r="Y283" s="46"/>
      <c r="Z283" s="46"/>
    </row>
    <row r="284" spans="1:26" ht="14.25" customHeight="1">
      <c r="A284" s="233">
        <v>379</v>
      </c>
      <c r="B284" s="79" t="s">
        <v>377</v>
      </c>
      <c r="C284" s="34" t="s">
        <v>47</v>
      </c>
      <c r="D284" s="9" t="str">
        <f t="shared" si="49"/>
        <v>Knorr</v>
      </c>
      <c r="E284" s="116" t="s">
        <v>375</v>
      </c>
      <c r="F284" s="58"/>
      <c r="G284" s="126">
        <v>35.200000000000003</v>
      </c>
      <c r="H284" s="120">
        <v>3</v>
      </c>
      <c r="I284" s="120">
        <v>1</v>
      </c>
      <c r="J284" s="60" t="s">
        <v>59</v>
      </c>
      <c r="K284" s="195"/>
      <c r="L284" s="42" t="str">
        <f t="shared" si="44"/>
        <v>1grams</v>
      </c>
      <c r="M284" s="43">
        <f t="shared" si="45"/>
        <v>3</v>
      </c>
      <c r="N284" s="44" t="str">
        <f t="shared" si="46"/>
        <v>3grams</v>
      </c>
      <c r="O284" s="51">
        <f t="shared" si="48"/>
        <v>105.60000000000001</v>
      </c>
      <c r="P284" s="46"/>
      <c r="Q284" s="46"/>
      <c r="R284" s="46"/>
      <c r="S284" s="46"/>
      <c r="T284" s="46"/>
      <c r="U284" s="46"/>
      <c r="V284" s="46"/>
      <c r="W284" s="46"/>
      <c r="X284" s="46"/>
      <c r="Y284" s="46"/>
      <c r="Z284" s="46"/>
    </row>
    <row r="285" spans="1:26" ht="14.25" customHeight="1">
      <c r="A285" s="233">
        <v>379</v>
      </c>
      <c r="B285" s="268" t="s">
        <v>377</v>
      </c>
      <c r="C285" s="34" t="s">
        <v>82</v>
      </c>
      <c r="D285" s="9" t="str">
        <f t="shared" si="49"/>
        <v>Knorr</v>
      </c>
      <c r="E285" s="128" t="s">
        <v>376</v>
      </c>
      <c r="F285" s="162" t="s">
        <v>76</v>
      </c>
      <c r="G285" s="269">
        <v>5.78</v>
      </c>
      <c r="H285" s="270">
        <v>12</v>
      </c>
      <c r="I285" s="270">
        <v>1</v>
      </c>
      <c r="J285" s="271" t="s">
        <v>59</v>
      </c>
      <c r="K285" s="40" t="s">
        <v>26</v>
      </c>
      <c r="L285" s="42" t="str">
        <f t="shared" si="44"/>
        <v>1grams</v>
      </c>
      <c r="M285" s="43">
        <f t="shared" si="45"/>
        <v>12</v>
      </c>
      <c r="N285" s="44" t="str">
        <f t="shared" si="46"/>
        <v>12grams</v>
      </c>
      <c r="O285" s="51">
        <f t="shared" si="48"/>
        <v>69.36</v>
      </c>
      <c r="P285" s="46"/>
      <c r="Q285" s="46"/>
      <c r="R285" s="46"/>
      <c r="S285" s="46"/>
      <c r="T285" s="46"/>
      <c r="U285" s="46"/>
      <c r="V285" s="46"/>
      <c r="W285" s="46"/>
      <c r="X285" s="46"/>
      <c r="Y285" s="46"/>
      <c r="Z285" s="46"/>
    </row>
    <row r="286" spans="1:26" ht="14.25" customHeight="1">
      <c r="A286" s="232">
        <v>380</v>
      </c>
      <c r="B286" s="209" t="s">
        <v>378</v>
      </c>
      <c r="C286" s="34" t="s">
        <v>43</v>
      </c>
      <c r="D286" s="9" t="str">
        <f t="shared" si="49"/>
        <v>Knorr</v>
      </c>
      <c r="E286" s="272" t="s">
        <v>375</v>
      </c>
      <c r="F286" s="161"/>
      <c r="G286" s="126">
        <v>35.200000000000003</v>
      </c>
      <c r="H286" s="120">
        <v>3</v>
      </c>
      <c r="I286" s="273">
        <v>1</v>
      </c>
      <c r="J286" s="60" t="s">
        <v>59</v>
      </c>
      <c r="K286" s="40" t="s">
        <v>26</v>
      </c>
      <c r="L286" s="42" t="str">
        <f t="shared" si="44"/>
        <v>1grams</v>
      </c>
      <c r="M286" s="43">
        <f t="shared" si="45"/>
        <v>3</v>
      </c>
      <c r="N286" s="44" t="str">
        <f t="shared" si="46"/>
        <v>3grams</v>
      </c>
      <c r="O286" s="51">
        <f t="shared" si="48"/>
        <v>105.60000000000001</v>
      </c>
      <c r="P286" s="46"/>
      <c r="Q286" s="46"/>
      <c r="R286" s="46"/>
      <c r="S286" s="46"/>
      <c r="T286" s="46"/>
      <c r="U286" s="46"/>
      <c r="V286" s="46"/>
      <c r="W286" s="46"/>
      <c r="X286" s="46"/>
      <c r="Y286" s="46"/>
      <c r="Z286" s="46"/>
    </row>
    <row r="287" spans="1:26" ht="14.25" customHeight="1">
      <c r="A287" s="232">
        <v>380</v>
      </c>
      <c r="B287" s="274" t="s">
        <v>378</v>
      </c>
      <c r="C287" s="53" t="s">
        <v>39</v>
      </c>
      <c r="D287" s="9" t="str">
        <f t="shared" si="49"/>
        <v>Knorr</v>
      </c>
      <c r="E287" s="52" t="s">
        <v>375</v>
      </c>
      <c r="F287" s="162"/>
      <c r="G287" s="102">
        <v>35.200000000000003</v>
      </c>
      <c r="H287" s="103">
        <v>3</v>
      </c>
      <c r="I287" s="266">
        <v>60</v>
      </c>
      <c r="J287" s="56" t="s">
        <v>59</v>
      </c>
      <c r="K287" s="40" t="s">
        <v>26</v>
      </c>
      <c r="L287" s="42" t="str">
        <f t="shared" si="44"/>
        <v>60grams</v>
      </c>
      <c r="M287" s="43">
        <f t="shared" si="45"/>
        <v>180</v>
      </c>
      <c r="N287" s="44" t="str">
        <f t="shared" si="46"/>
        <v>180grams</v>
      </c>
      <c r="O287" s="51">
        <f t="shared" si="48"/>
        <v>105.60000000000001</v>
      </c>
      <c r="P287" s="46"/>
      <c r="Q287" s="46"/>
      <c r="R287" s="46"/>
      <c r="S287" s="46"/>
      <c r="T287" s="46"/>
      <c r="U287" s="46"/>
      <c r="V287" s="46"/>
      <c r="W287" s="46"/>
      <c r="X287" s="46"/>
      <c r="Y287" s="46"/>
      <c r="Z287" s="46"/>
    </row>
    <row r="288" spans="1:26" ht="14.25" customHeight="1">
      <c r="A288" s="233">
        <v>380</v>
      </c>
      <c r="B288" s="275" t="s">
        <v>378</v>
      </c>
      <c r="C288" s="34" t="s">
        <v>6</v>
      </c>
      <c r="D288" s="9" t="str">
        <f t="shared" si="49"/>
        <v>Knorr</v>
      </c>
      <c r="E288" s="116" t="s">
        <v>375</v>
      </c>
      <c r="F288" s="162"/>
      <c r="G288" s="108">
        <v>5.86</v>
      </c>
      <c r="H288" s="81">
        <v>8</v>
      </c>
      <c r="I288" s="81">
        <v>60</v>
      </c>
      <c r="J288" s="40" t="s">
        <v>59</v>
      </c>
      <c r="K288" s="40" t="s">
        <v>26</v>
      </c>
      <c r="L288" s="42" t="str">
        <f t="shared" si="44"/>
        <v>60grams</v>
      </c>
      <c r="M288" s="43">
        <f t="shared" si="45"/>
        <v>480</v>
      </c>
      <c r="N288" s="44" t="str">
        <f t="shared" si="46"/>
        <v>480grams</v>
      </c>
      <c r="O288" s="51">
        <f t="shared" si="48"/>
        <v>46.88</v>
      </c>
      <c r="P288" s="46"/>
      <c r="Q288" s="46"/>
      <c r="R288" s="46"/>
      <c r="S288" s="46"/>
      <c r="T288" s="46"/>
      <c r="U288" s="46"/>
      <c r="V288" s="46"/>
      <c r="W288" s="46"/>
      <c r="X288" s="46"/>
      <c r="Y288" s="46"/>
      <c r="Z288" s="46"/>
    </row>
    <row r="289" spans="1:26" ht="14.25" customHeight="1">
      <c r="A289" s="233">
        <v>380</v>
      </c>
      <c r="B289" s="276" t="s">
        <v>378</v>
      </c>
      <c r="C289" s="34" t="s">
        <v>82</v>
      </c>
      <c r="D289" s="9" t="str">
        <f t="shared" si="49"/>
        <v>Knorr</v>
      </c>
      <c r="E289" s="128" t="s">
        <v>376</v>
      </c>
      <c r="F289" s="162" t="s">
        <v>76</v>
      </c>
      <c r="G289" s="123">
        <v>5.66</v>
      </c>
      <c r="H289" s="124">
        <v>7</v>
      </c>
      <c r="I289" s="263">
        <v>1</v>
      </c>
      <c r="J289" s="125" t="s">
        <v>59</v>
      </c>
      <c r="K289" s="40" t="s">
        <v>26</v>
      </c>
      <c r="L289" s="42" t="str">
        <f t="shared" si="44"/>
        <v>1grams</v>
      </c>
      <c r="M289" s="43">
        <f t="shared" si="45"/>
        <v>7</v>
      </c>
      <c r="N289" s="44" t="str">
        <f t="shared" si="46"/>
        <v>7grams</v>
      </c>
      <c r="O289" s="51">
        <f t="shared" si="48"/>
        <v>39.620000000000005</v>
      </c>
      <c r="P289" s="46"/>
      <c r="Q289" s="46"/>
      <c r="R289" s="46"/>
      <c r="S289" s="46"/>
      <c r="T289" s="46"/>
      <c r="U289" s="46"/>
      <c r="V289" s="46"/>
      <c r="W289" s="46"/>
      <c r="X289" s="46"/>
      <c r="Y289" s="46"/>
      <c r="Z289" s="46"/>
    </row>
    <row r="290" spans="1:26" ht="14.25" customHeight="1">
      <c r="A290" s="232">
        <v>218</v>
      </c>
      <c r="B290" s="33" t="s">
        <v>379</v>
      </c>
      <c r="C290" s="49" t="s">
        <v>31</v>
      </c>
      <c r="D290" s="9" t="str">
        <f t="shared" si="49"/>
        <v>knorr</v>
      </c>
      <c r="E290" s="50" t="s">
        <v>372</v>
      </c>
      <c r="F290" s="162"/>
      <c r="G290" s="180">
        <v>6</v>
      </c>
      <c r="H290" s="81">
        <v>34</v>
      </c>
      <c r="I290" s="81"/>
      <c r="J290" s="40" t="s">
        <v>37</v>
      </c>
      <c r="K290" s="40" t="s">
        <v>26</v>
      </c>
      <c r="L290" s="42" t="str">
        <f t="shared" si="44"/>
        <v>pieces</v>
      </c>
      <c r="M290" s="43">
        <f t="shared" si="45"/>
        <v>0</v>
      </c>
      <c r="N290" s="44" t="str">
        <f t="shared" si="46"/>
        <v>0pieces</v>
      </c>
      <c r="O290" s="51">
        <f t="shared" si="48"/>
        <v>204</v>
      </c>
      <c r="P290" s="46"/>
      <c r="Q290" s="46"/>
      <c r="R290" s="46"/>
      <c r="S290" s="46"/>
      <c r="T290" s="46"/>
      <c r="U290" s="46"/>
      <c r="V290" s="46"/>
      <c r="W290" s="46"/>
      <c r="X290" s="46"/>
      <c r="Y290" s="46"/>
      <c r="Z290" s="46"/>
    </row>
    <row r="291" spans="1:26" ht="14.25" customHeight="1">
      <c r="A291" s="232">
        <v>219</v>
      </c>
      <c r="B291" s="48" t="s">
        <v>380</v>
      </c>
      <c r="C291" s="49" t="s">
        <v>31</v>
      </c>
      <c r="D291" s="9" t="str">
        <f t="shared" si="49"/>
        <v>knorr</v>
      </c>
      <c r="E291" s="116" t="s">
        <v>372</v>
      </c>
      <c r="F291" s="162"/>
      <c r="G291" s="108">
        <v>6</v>
      </c>
      <c r="H291" s="81">
        <v>41</v>
      </c>
      <c r="I291" s="81"/>
      <c r="J291" s="40" t="s">
        <v>37</v>
      </c>
      <c r="K291" s="41" t="s">
        <v>26</v>
      </c>
      <c r="L291" s="42" t="str">
        <f t="shared" si="44"/>
        <v>pieces</v>
      </c>
      <c r="M291" s="43">
        <f t="shared" si="45"/>
        <v>0</v>
      </c>
      <c r="N291" s="44" t="str">
        <f t="shared" si="46"/>
        <v>0pieces</v>
      </c>
      <c r="O291" s="51">
        <f t="shared" si="48"/>
        <v>246</v>
      </c>
      <c r="P291" s="46"/>
      <c r="Q291" s="46"/>
      <c r="R291" s="46"/>
      <c r="S291" s="46"/>
      <c r="T291" s="46"/>
      <c r="U291" s="46"/>
      <c r="V291" s="46"/>
      <c r="W291" s="46"/>
      <c r="X291" s="46"/>
      <c r="Y291" s="46"/>
      <c r="Z291" s="46"/>
    </row>
    <row r="292" spans="1:26" ht="14.25" customHeight="1">
      <c r="A292" s="232">
        <v>220</v>
      </c>
      <c r="B292" s="48" t="s">
        <v>381</v>
      </c>
      <c r="C292" s="49" t="s">
        <v>31</v>
      </c>
      <c r="D292" s="9" t="str">
        <f t="shared" si="49"/>
        <v>knorr</v>
      </c>
      <c r="E292" s="116" t="s">
        <v>372</v>
      </c>
      <c r="F292" s="162"/>
      <c r="G292" s="108">
        <v>6</v>
      </c>
      <c r="H292" s="81">
        <v>14</v>
      </c>
      <c r="I292" s="81"/>
      <c r="J292" s="40" t="s">
        <v>37</v>
      </c>
      <c r="K292" s="41" t="s">
        <v>26</v>
      </c>
      <c r="L292" s="42" t="str">
        <f t="shared" si="44"/>
        <v>pieces</v>
      </c>
      <c r="M292" s="43">
        <f t="shared" si="45"/>
        <v>0</v>
      </c>
      <c r="N292" s="44" t="str">
        <f t="shared" si="46"/>
        <v>0pieces</v>
      </c>
      <c r="O292" s="51">
        <f t="shared" si="48"/>
        <v>84</v>
      </c>
      <c r="P292" s="46"/>
      <c r="Q292" s="46"/>
      <c r="R292" s="46"/>
      <c r="S292" s="46"/>
      <c r="T292" s="46"/>
      <c r="U292" s="46"/>
      <c r="V292" s="46"/>
      <c r="W292" s="46"/>
      <c r="X292" s="46"/>
      <c r="Y292" s="46"/>
      <c r="Z292" s="46"/>
    </row>
    <row r="293" spans="1:26" ht="14.25" customHeight="1">
      <c r="A293" s="233">
        <v>892</v>
      </c>
      <c r="B293" s="209" t="s">
        <v>382</v>
      </c>
      <c r="C293" s="34" t="s">
        <v>74</v>
      </c>
      <c r="D293" s="9" t="str">
        <f t="shared" si="49"/>
        <v>kopiko</v>
      </c>
      <c r="E293" s="116" t="s">
        <v>312</v>
      </c>
      <c r="F293" s="161" t="s">
        <v>76</v>
      </c>
      <c r="G293" s="108">
        <v>8.5</v>
      </c>
      <c r="H293" s="81">
        <v>21</v>
      </c>
      <c r="I293" s="67">
        <v>20</v>
      </c>
      <c r="J293" s="40" t="s">
        <v>59</v>
      </c>
      <c r="K293" s="41" t="s">
        <v>26</v>
      </c>
      <c r="L293" s="42" t="str">
        <f t="shared" si="44"/>
        <v>20grams</v>
      </c>
      <c r="M293" s="43">
        <f t="shared" si="45"/>
        <v>420</v>
      </c>
      <c r="N293" s="44" t="str">
        <f t="shared" si="46"/>
        <v>420grams</v>
      </c>
      <c r="O293" s="51">
        <f t="shared" si="48"/>
        <v>178.5</v>
      </c>
      <c r="P293" s="46"/>
      <c r="Q293" s="46"/>
      <c r="R293" s="46"/>
      <c r="S293" s="46"/>
      <c r="T293" s="46"/>
      <c r="U293" s="46"/>
      <c r="V293" s="46"/>
      <c r="W293" s="46"/>
      <c r="X293" s="46"/>
      <c r="Y293" s="46"/>
      <c r="Z293" s="46"/>
    </row>
    <row r="294" spans="1:26" ht="14.25" customHeight="1">
      <c r="A294" s="232">
        <v>536</v>
      </c>
      <c r="B294" s="99" t="s">
        <v>383</v>
      </c>
      <c r="C294" s="34" t="s">
        <v>35</v>
      </c>
      <c r="D294" s="9" t="str">
        <f t="shared" si="49"/>
        <v>KOPIKO</v>
      </c>
      <c r="E294" s="149" t="s">
        <v>384</v>
      </c>
      <c r="F294" s="162"/>
      <c r="G294" s="108">
        <v>7.7</v>
      </c>
      <c r="H294" s="81">
        <v>15</v>
      </c>
      <c r="I294" s="277">
        <v>25.5</v>
      </c>
      <c r="J294" s="40" t="s">
        <v>59</v>
      </c>
      <c r="K294" s="41" t="s">
        <v>26</v>
      </c>
      <c r="L294" s="42" t="str">
        <f t="shared" si="44"/>
        <v>25.5grams</v>
      </c>
      <c r="M294" s="43">
        <f t="shared" si="45"/>
        <v>382.5</v>
      </c>
      <c r="N294" s="44" t="str">
        <f t="shared" si="46"/>
        <v>382.5grams</v>
      </c>
      <c r="O294" s="51">
        <f t="shared" si="48"/>
        <v>115.5</v>
      </c>
      <c r="P294" s="46"/>
      <c r="Q294" s="46"/>
      <c r="R294" s="46"/>
      <c r="S294" s="46"/>
      <c r="T294" s="46"/>
      <c r="U294" s="46"/>
      <c r="V294" s="46"/>
      <c r="W294" s="46"/>
      <c r="X294" s="46"/>
      <c r="Y294" s="46"/>
      <c r="Z294" s="46"/>
    </row>
    <row r="295" spans="1:26" ht="14.25" customHeight="1">
      <c r="A295" s="233">
        <v>259</v>
      </c>
      <c r="B295" s="128" t="s">
        <v>385</v>
      </c>
      <c r="C295" s="34" t="s">
        <v>82</v>
      </c>
      <c r="D295" s="9" t="str">
        <f t="shared" si="49"/>
        <v>Dona Maria</v>
      </c>
      <c r="E295" s="122" t="s">
        <v>386</v>
      </c>
      <c r="F295" s="162" t="s">
        <v>76</v>
      </c>
      <c r="G295" s="278">
        <v>160</v>
      </c>
      <c r="H295" s="124">
        <v>2</v>
      </c>
      <c r="I295" s="124">
        <v>2000</v>
      </c>
      <c r="J295" s="125" t="s">
        <v>33</v>
      </c>
      <c r="K295" s="41" t="s">
        <v>26</v>
      </c>
      <c r="L295" s="42" t="str">
        <f t="shared" si="44"/>
        <v>2000kg</v>
      </c>
      <c r="M295" s="43">
        <f t="shared" si="45"/>
        <v>4000</v>
      </c>
      <c r="N295" s="44" t="str">
        <f t="shared" si="46"/>
        <v>4000kg</v>
      </c>
      <c r="O295" s="51">
        <f t="shared" si="48"/>
        <v>320</v>
      </c>
      <c r="P295" s="29"/>
      <c r="Q295" s="11"/>
      <c r="R295" s="11"/>
      <c r="S295" s="11"/>
      <c r="T295" s="11"/>
      <c r="U295" s="11"/>
      <c r="V295" s="11"/>
      <c r="W295" s="11"/>
      <c r="X295" s="11"/>
      <c r="Y295" s="11"/>
      <c r="Z295" s="11"/>
    </row>
    <row r="296" spans="1:26" ht="14.25" customHeight="1">
      <c r="A296" s="232">
        <v>259</v>
      </c>
      <c r="B296" s="116" t="s">
        <v>385</v>
      </c>
      <c r="C296" s="49" t="s">
        <v>31</v>
      </c>
      <c r="D296" s="35"/>
      <c r="E296" s="116" t="s">
        <v>387</v>
      </c>
      <c r="F296" s="161"/>
      <c r="G296" s="108">
        <v>60</v>
      </c>
      <c r="H296" s="81">
        <v>2</v>
      </c>
      <c r="I296" s="81"/>
      <c r="J296" s="40" t="s">
        <v>33</v>
      </c>
      <c r="K296" s="41" t="s">
        <v>26</v>
      </c>
      <c r="L296" s="42" t="str">
        <f t="shared" si="44"/>
        <v>kg</v>
      </c>
      <c r="M296" s="43">
        <f t="shared" si="45"/>
        <v>0</v>
      </c>
      <c r="N296" s="44" t="str">
        <f t="shared" si="46"/>
        <v>0kg</v>
      </c>
      <c r="O296" s="51">
        <f t="shared" si="48"/>
        <v>120</v>
      </c>
      <c r="P296" s="11"/>
      <c r="Q296" s="11"/>
      <c r="R296" s="11"/>
      <c r="S296" s="11"/>
      <c r="T296" s="11"/>
      <c r="U296" s="11"/>
      <c r="V296" s="11"/>
      <c r="W296" s="11"/>
      <c r="X296" s="11"/>
      <c r="Y296" s="11"/>
      <c r="Z296" s="11"/>
    </row>
    <row r="297" spans="1:26" ht="14.25" customHeight="1">
      <c r="A297" s="233">
        <v>259</v>
      </c>
      <c r="B297" s="48" t="s">
        <v>388</v>
      </c>
      <c r="C297" s="34" t="s">
        <v>35</v>
      </c>
      <c r="D297" s="35"/>
      <c r="E297" s="50" t="s">
        <v>389</v>
      </c>
      <c r="F297" s="156"/>
      <c r="G297" s="108">
        <v>115</v>
      </c>
      <c r="H297" s="81">
        <v>1</v>
      </c>
      <c r="I297" s="81">
        <v>1000</v>
      </c>
      <c r="J297" s="40" t="s">
        <v>33</v>
      </c>
      <c r="K297" s="41" t="s">
        <v>26</v>
      </c>
      <c r="L297" s="42" t="str">
        <f t="shared" si="44"/>
        <v>1000kg</v>
      </c>
      <c r="M297" s="43">
        <f t="shared" si="45"/>
        <v>1000</v>
      </c>
      <c r="N297" s="44" t="str">
        <f t="shared" si="46"/>
        <v>1000kg</v>
      </c>
      <c r="O297" s="51">
        <f t="shared" si="48"/>
        <v>115</v>
      </c>
      <c r="P297" s="46"/>
      <c r="Q297" s="46"/>
      <c r="R297" s="46"/>
      <c r="S297" s="46"/>
      <c r="T297" s="46"/>
      <c r="U297" s="46"/>
      <c r="V297" s="46"/>
      <c r="W297" s="46"/>
      <c r="X297" s="46"/>
      <c r="Y297" s="46"/>
      <c r="Z297" s="46"/>
    </row>
    <row r="298" spans="1:26" ht="14.25" customHeight="1">
      <c r="A298" s="233">
        <v>259</v>
      </c>
      <c r="B298" s="154" t="s">
        <v>385</v>
      </c>
      <c r="C298" s="34" t="s">
        <v>82</v>
      </c>
      <c r="D298" s="9" t="str">
        <f>IFERROR(LEFT(E298, FIND("/", E298)-1), E298)</f>
        <v>Jordan Farm</v>
      </c>
      <c r="E298" s="154" t="s">
        <v>390</v>
      </c>
      <c r="F298" s="155" t="s">
        <v>76</v>
      </c>
      <c r="G298" s="123">
        <v>126</v>
      </c>
      <c r="H298" s="124">
        <v>1</v>
      </c>
      <c r="I298" s="124">
        <v>800</v>
      </c>
      <c r="J298" s="137" t="s">
        <v>33</v>
      </c>
      <c r="K298" s="41" t="s">
        <v>26</v>
      </c>
      <c r="L298" s="42" t="str">
        <f t="shared" si="44"/>
        <v>800kg</v>
      </c>
      <c r="M298" s="43">
        <f t="shared" si="45"/>
        <v>800</v>
      </c>
      <c r="N298" s="44" t="str">
        <f t="shared" si="46"/>
        <v>800kg</v>
      </c>
      <c r="O298" s="51">
        <f t="shared" si="48"/>
        <v>126</v>
      </c>
      <c r="P298" s="46"/>
      <c r="Q298" s="46"/>
      <c r="R298" s="46"/>
      <c r="S298" s="46"/>
      <c r="T298" s="46"/>
      <c r="U298" s="46"/>
      <c r="V298" s="46"/>
      <c r="W298" s="46"/>
      <c r="X298" s="46"/>
      <c r="Y298" s="46"/>
      <c r="Z298" s="46"/>
    </row>
    <row r="299" spans="1:26" ht="14.25" customHeight="1">
      <c r="A299" s="233">
        <v>875</v>
      </c>
      <c r="B299" s="90" t="s">
        <v>391</v>
      </c>
      <c r="C299" s="34" t="s">
        <v>74</v>
      </c>
      <c r="D299" s="48"/>
      <c r="E299" s="91" t="s">
        <v>392</v>
      </c>
      <c r="F299" s="155" t="s">
        <v>76</v>
      </c>
      <c r="G299" s="108">
        <v>79.7</v>
      </c>
      <c r="H299" s="81">
        <v>9</v>
      </c>
      <c r="I299" s="81">
        <v>1000</v>
      </c>
      <c r="J299" s="88" t="s">
        <v>33</v>
      </c>
      <c r="K299" s="41" t="s">
        <v>26</v>
      </c>
      <c r="L299" s="42" t="str">
        <f t="shared" si="44"/>
        <v>1000kg</v>
      </c>
      <c r="M299" s="43">
        <f t="shared" si="45"/>
        <v>9000</v>
      </c>
      <c r="N299" s="44" t="str">
        <f t="shared" si="46"/>
        <v>9000kg</v>
      </c>
      <c r="O299" s="51">
        <f t="shared" si="48"/>
        <v>717.30000000000007</v>
      </c>
      <c r="P299" s="11"/>
      <c r="Q299" s="11"/>
      <c r="R299" s="11"/>
      <c r="S299" s="11"/>
      <c r="T299" s="11"/>
      <c r="U299" s="11"/>
      <c r="V299" s="11"/>
      <c r="W299" s="11"/>
      <c r="X299" s="11"/>
      <c r="Y299" s="11"/>
      <c r="Z299" s="11"/>
    </row>
    <row r="300" spans="1:26" ht="14.25" customHeight="1">
      <c r="A300" s="233">
        <v>789</v>
      </c>
      <c r="B300" s="279" t="s">
        <v>393</v>
      </c>
      <c r="C300" s="34" t="s">
        <v>82</v>
      </c>
      <c r="D300" s="35"/>
      <c r="E300" s="279" t="s">
        <v>394</v>
      </c>
      <c r="F300" s="155" t="s">
        <v>76</v>
      </c>
      <c r="G300" s="278">
        <v>0.35</v>
      </c>
      <c r="H300" s="124">
        <v>150</v>
      </c>
      <c r="I300" s="211">
        <v>1</v>
      </c>
      <c r="J300" s="125" t="s">
        <v>42</v>
      </c>
      <c r="K300" s="41" t="s">
        <v>26</v>
      </c>
      <c r="L300" s="42" t="str">
        <f t="shared" si="44"/>
        <v>1packs</v>
      </c>
      <c r="M300" s="43">
        <f t="shared" si="45"/>
        <v>150</v>
      </c>
      <c r="N300" s="44" t="str">
        <f t="shared" si="46"/>
        <v>150packs</v>
      </c>
      <c r="O300" s="51">
        <f t="shared" si="48"/>
        <v>52.5</v>
      </c>
      <c r="P300" s="46"/>
      <c r="Q300" s="46"/>
      <c r="R300" s="46"/>
      <c r="S300" s="46"/>
      <c r="T300" s="46"/>
      <c r="U300" s="46"/>
      <c r="V300" s="46"/>
      <c r="W300" s="46"/>
      <c r="X300" s="46"/>
      <c r="Y300" s="46"/>
      <c r="Z300" s="46"/>
    </row>
    <row r="301" spans="1:26" ht="14.25" customHeight="1">
      <c r="A301" s="233">
        <v>852</v>
      </c>
      <c r="B301" s="48" t="s">
        <v>395</v>
      </c>
      <c r="C301" s="34" t="s">
        <v>6</v>
      </c>
      <c r="D301" s="35"/>
      <c r="E301" s="280"/>
      <c r="F301" s="155"/>
      <c r="G301" s="38">
        <v>47</v>
      </c>
      <c r="H301" s="81">
        <v>15</v>
      </c>
      <c r="I301" s="81">
        <v>1</v>
      </c>
      <c r="J301" s="121" t="s">
        <v>396</v>
      </c>
      <c r="K301" s="41" t="s">
        <v>26</v>
      </c>
      <c r="L301" s="42" t="str">
        <f t="shared" si="44"/>
        <v>1bundle</v>
      </c>
      <c r="M301" s="43">
        <f t="shared" si="45"/>
        <v>15</v>
      </c>
      <c r="N301" s="44" t="str">
        <f t="shared" si="46"/>
        <v>15bundle</v>
      </c>
      <c r="O301" s="51">
        <f t="shared" si="48"/>
        <v>705</v>
      </c>
      <c r="P301" s="46"/>
      <c r="Q301" s="46"/>
      <c r="R301" s="46"/>
      <c r="S301" s="46"/>
      <c r="T301" s="46"/>
      <c r="U301" s="46"/>
      <c r="V301" s="46"/>
      <c r="W301" s="46"/>
      <c r="X301" s="46"/>
      <c r="Y301" s="46"/>
      <c r="Z301" s="46"/>
    </row>
    <row r="302" spans="1:26" ht="14.25" customHeight="1">
      <c r="A302" s="233">
        <v>852</v>
      </c>
      <c r="B302" s="79" t="s">
        <v>395</v>
      </c>
      <c r="C302" s="34" t="s">
        <v>47</v>
      </c>
      <c r="D302" s="59"/>
      <c r="E302" s="50"/>
      <c r="F302" s="195"/>
      <c r="G302" s="38">
        <v>47</v>
      </c>
      <c r="H302" s="81">
        <v>4</v>
      </c>
      <c r="I302" s="67">
        <v>1</v>
      </c>
      <c r="J302" s="40" t="s">
        <v>42</v>
      </c>
      <c r="K302" s="46"/>
      <c r="L302" s="42" t="str">
        <f t="shared" si="44"/>
        <v>1packs</v>
      </c>
      <c r="M302" s="43">
        <f t="shared" si="45"/>
        <v>4</v>
      </c>
      <c r="N302" s="44" t="str">
        <f t="shared" si="46"/>
        <v>4packs</v>
      </c>
      <c r="O302" s="51">
        <f t="shared" si="48"/>
        <v>188</v>
      </c>
      <c r="P302" s="46"/>
      <c r="Q302" s="46"/>
      <c r="R302" s="46"/>
      <c r="S302" s="46"/>
      <c r="T302" s="46"/>
      <c r="U302" s="46"/>
      <c r="V302" s="46"/>
      <c r="W302" s="46"/>
      <c r="X302" s="46"/>
      <c r="Y302" s="46"/>
      <c r="Z302" s="46"/>
    </row>
    <row r="303" spans="1:26" ht="14.25" customHeight="1">
      <c r="A303" s="233">
        <v>790</v>
      </c>
      <c r="B303" s="122" t="s">
        <v>397</v>
      </c>
      <c r="C303" s="34" t="s">
        <v>82</v>
      </c>
      <c r="D303" s="35"/>
      <c r="E303" s="122" t="s">
        <v>394</v>
      </c>
      <c r="F303" s="155" t="s">
        <v>76</v>
      </c>
      <c r="G303" s="164">
        <v>1.2</v>
      </c>
      <c r="H303" s="124">
        <v>66</v>
      </c>
      <c r="I303" s="124">
        <v>1</v>
      </c>
      <c r="J303" s="196" t="s">
        <v>42</v>
      </c>
      <c r="K303" s="41" t="s">
        <v>26</v>
      </c>
      <c r="L303" s="42" t="str">
        <f t="shared" si="44"/>
        <v>1packs</v>
      </c>
      <c r="M303" s="43">
        <f t="shared" si="45"/>
        <v>66</v>
      </c>
      <c r="N303" s="44" t="str">
        <f t="shared" si="46"/>
        <v>66packs</v>
      </c>
      <c r="O303" s="51">
        <f t="shared" si="48"/>
        <v>79.2</v>
      </c>
      <c r="P303" s="46"/>
      <c r="Q303" s="46"/>
      <c r="R303" s="46"/>
      <c r="S303" s="46"/>
      <c r="T303" s="46"/>
      <c r="U303" s="46"/>
      <c r="V303" s="46"/>
      <c r="W303" s="46"/>
      <c r="X303" s="46"/>
      <c r="Y303" s="46"/>
      <c r="Z303" s="46"/>
    </row>
    <row r="304" spans="1:26" ht="14.25" customHeight="1">
      <c r="A304" s="233">
        <v>1109</v>
      </c>
      <c r="B304" s="79" t="s">
        <v>398</v>
      </c>
      <c r="C304" s="34" t="s">
        <v>47</v>
      </c>
      <c r="D304" s="195"/>
      <c r="E304" s="50"/>
      <c r="F304" s="195"/>
      <c r="G304" s="38">
        <v>45</v>
      </c>
      <c r="H304" s="81">
        <v>3</v>
      </c>
      <c r="I304" s="81">
        <v>1</v>
      </c>
      <c r="J304" s="121" t="s">
        <v>42</v>
      </c>
      <c r="K304" s="46"/>
      <c r="L304" s="42" t="str">
        <f t="shared" si="44"/>
        <v>1packs</v>
      </c>
      <c r="M304" s="43">
        <f t="shared" si="45"/>
        <v>3</v>
      </c>
      <c r="N304" s="44" t="str">
        <f t="shared" si="46"/>
        <v>3packs</v>
      </c>
      <c r="O304" s="51">
        <f t="shared" si="48"/>
        <v>135</v>
      </c>
      <c r="P304" s="46"/>
      <c r="Q304" s="46"/>
      <c r="R304" s="46"/>
      <c r="S304" s="46"/>
      <c r="T304" s="46"/>
      <c r="U304" s="46"/>
      <c r="V304" s="46"/>
      <c r="W304" s="46"/>
      <c r="X304" s="46"/>
      <c r="Y304" s="46"/>
      <c r="Z304" s="46"/>
    </row>
    <row r="305" spans="1:26" ht="14.25" customHeight="1">
      <c r="A305" s="233">
        <v>791</v>
      </c>
      <c r="B305" s="122" t="s">
        <v>399</v>
      </c>
      <c r="C305" s="34" t="s">
        <v>82</v>
      </c>
      <c r="D305" s="179"/>
      <c r="E305" s="122" t="s">
        <v>394</v>
      </c>
      <c r="F305" s="155" t="s">
        <v>76</v>
      </c>
      <c r="G305" s="207">
        <v>0.4</v>
      </c>
      <c r="H305" s="124">
        <v>165</v>
      </c>
      <c r="I305" s="124">
        <v>1</v>
      </c>
      <c r="J305" s="196" t="s">
        <v>42</v>
      </c>
      <c r="K305" s="41" t="s">
        <v>26</v>
      </c>
      <c r="L305" s="42" t="str">
        <f t="shared" si="44"/>
        <v>1packs</v>
      </c>
      <c r="M305" s="43">
        <f t="shared" si="45"/>
        <v>165</v>
      </c>
      <c r="N305" s="44" t="str">
        <f t="shared" si="46"/>
        <v>165packs</v>
      </c>
      <c r="O305" s="51">
        <f t="shared" si="48"/>
        <v>66</v>
      </c>
      <c r="P305" s="46"/>
      <c r="Q305" s="46"/>
      <c r="R305" s="46"/>
      <c r="S305" s="46"/>
      <c r="T305" s="46"/>
      <c r="U305" s="46"/>
      <c r="V305" s="46"/>
      <c r="W305" s="46"/>
      <c r="X305" s="46"/>
      <c r="Y305" s="46"/>
      <c r="Z305" s="46"/>
    </row>
    <row r="306" spans="1:26" ht="14.25" customHeight="1">
      <c r="A306" s="232">
        <v>690</v>
      </c>
      <c r="B306" s="68" t="s">
        <v>400</v>
      </c>
      <c r="C306" s="53" t="s">
        <v>39</v>
      </c>
      <c r="D306" s="68"/>
      <c r="E306" s="68" t="s">
        <v>394</v>
      </c>
      <c r="F306" s="155"/>
      <c r="G306" s="70">
        <v>0.5</v>
      </c>
      <c r="H306" s="153">
        <v>100</v>
      </c>
      <c r="I306" s="103">
        <v>1</v>
      </c>
      <c r="J306" s="160" t="s">
        <v>42</v>
      </c>
      <c r="K306" s="41" t="s">
        <v>26</v>
      </c>
      <c r="L306" s="42" t="str">
        <f t="shared" si="44"/>
        <v>1packs</v>
      </c>
      <c r="M306" s="43">
        <f t="shared" si="45"/>
        <v>100</v>
      </c>
      <c r="N306" s="44" t="str">
        <f t="shared" si="46"/>
        <v>100packs</v>
      </c>
      <c r="O306" s="51">
        <f t="shared" si="48"/>
        <v>50</v>
      </c>
      <c r="P306" s="46"/>
      <c r="Q306" s="46"/>
      <c r="R306" s="46"/>
      <c r="S306" s="46"/>
      <c r="T306" s="46"/>
      <c r="U306" s="46"/>
      <c r="V306" s="46"/>
      <c r="W306" s="46"/>
      <c r="X306" s="46"/>
      <c r="Y306" s="46"/>
      <c r="Z306" s="46"/>
    </row>
    <row r="307" spans="1:26" ht="14.25" customHeight="1">
      <c r="A307" s="233">
        <v>991</v>
      </c>
      <c r="B307" s="76" t="s">
        <v>401</v>
      </c>
      <c r="C307" s="34" t="s">
        <v>55</v>
      </c>
      <c r="D307" s="35"/>
      <c r="E307" s="116"/>
      <c r="F307" s="156"/>
      <c r="G307" s="38">
        <v>0.6</v>
      </c>
      <c r="H307" s="112">
        <v>50</v>
      </c>
      <c r="I307" s="81">
        <v>1</v>
      </c>
      <c r="J307" s="257" t="s">
        <v>37</v>
      </c>
      <c r="K307" s="41" t="s">
        <v>26</v>
      </c>
      <c r="L307" s="42" t="str">
        <f t="shared" si="44"/>
        <v>1pieces</v>
      </c>
      <c r="M307" s="43">
        <f t="shared" si="45"/>
        <v>50</v>
      </c>
      <c r="N307" s="44" t="str">
        <f t="shared" si="46"/>
        <v>50pieces</v>
      </c>
      <c r="O307" s="51">
        <f t="shared" si="48"/>
        <v>30</v>
      </c>
      <c r="P307" s="46"/>
      <c r="Q307" s="46"/>
      <c r="R307" s="46"/>
      <c r="S307" s="46"/>
      <c r="T307" s="46"/>
      <c r="U307" s="46"/>
      <c r="V307" s="46"/>
      <c r="W307" s="46"/>
      <c r="X307" s="46"/>
      <c r="Y307" s="46"/>
      <c r="Z307" s="46"/>
    </row>
    <row r="308" spans="1:26" ht="14.25" customHeight="1">
      <c r="A308" s="232">
        <v>624</v>
      </c>
      <c r="B308" s="101" t="s">
        <v>402</v>
      </c>
      <c r="C308" s="53" t="s">
        <v>39</v>
      </c>
      <c r="D308" s="68"/>
      <c r="E308" s="99"/>
      <c r="F308" s="156"/>
      <c r="G308" s="102">
        <v>46</v>
      </c>
      <c r="H308" s="103">
        <v>1</v>
      </c>
      <c r="I308" s="103">
        <v>1</v>
      </c>
      <c r="J308" s="160" t="s">
        <v>37</v>
      </c>
      <c r="K308" s="41"/>
      <c r="L308" s="42" t="str">
        <f t="shared" si="44"/>
        <v>1pieces</v>
      </c>
      <c r="M308" s="43">
        <f t="shared" si="45"/>
        <v>1</v>
      </c>
      <c r="N308" s="44" t="str">
        <f t="shared" si="46"/>
        <v>1pieces</v>
      </c>
      <c r="O308" s="51">
        <f t="shared" si="48"/>
        <v>46</v>
      </c>
      <c r="P308" s="46"/>
      <c r="Q308" s="46"/>
      <c r="R308" s="46"/>
      <c r="S308" s="46"/>
      <c r="T308" s="46"/>
      <c r="U308" s="46"/>
      <c r="V308" s="46"/>
      <c r="W308" s="46"/>
      <c r="X308" s="46"/>
      <c r="Y308" s="46"/>
      <c r="Z308" s="46"/>
    </row>
    <row r="309" spans="1:26" ht="14.25" customHeight="1">
      <c r="A309" s="233">
        <v>1077</v>
      </c>
      <c r="B309" s="208" t="s">
        <v>403</v>
      </c>
      <c r="C309" s="34" t="s">
        <v>27</v>
      </c>
      <c r="D309" s="199"/>
      <c r="E309" s="208" t="s">
        <v>404</v>
      </c>
      <c r="F309" s="156"/>
      <c r="G309" s="212">
        <v>260</v>
      </c>
      <c r="H309" s="172">
        <v>1</v>
      </c>
      <c r="I309" s="172"/>
      <c r="J309" s="121"/>
      <c r="K309" s="41" t="s">
        <v>26</v>
      </c>
      <c r="L309" s="42" t="str">
        <f t="shared" si="44"/>
        <v/>
      </c>
      <c r="M309" s="43">
        <f t="shared" si="45"/>
        <v>0</v>
      </c>
      <c r="N309" s="44" t="str">
        <f t="shared" si="46"/>
        <v>0</v>
      </c>
      <c r="O309" s="45">
        <f t="shared" si="48"/>
        <v>260</v>
      </c>
      <c r="P309" s="46"/>
      <c r="Q309" s="46"/>
      <c r="R309" s="46"/>
      <c r="S309" s="46"/>
      <c r="T309" s="46"/>
      <c r="U309" s="46"/>
      <c r="V309" s="46"/>
      <c r="W309" s="46"/>
      <c r="X309" s="46"/>
      <c r="Y309" s="46"/>
      <c r="Z309" s="46"/>
    </row>
    <row r="310" spans="1:26" ht="14.25" customHeight="1">
      <c r="A310" s="232">
        <v>516</v>
      </c>
      <c r="B310" s="52" t="s">
        <v>405</v>
      </c>
      <c r="C310" s="34" t="s">
        <v>35</v>
      </c>
      <c r="D310" s="9" t="str">
        <f t="shared" ref="D310:D311" si="50">IFERROR(LEFT(E310, FIND("/", E310)-1), E310)</f>
        <v>Mc Cormick</v>
      </c>
      <c r="E310" s="52" t="s">
        <v>111</v>
      </c>
      <c r="F310" s="155"/>
      <c r="G310" s="212">
        <v>55</v>
      </c>
      <c r="H310" s="172">
        <v>1</v>
      </c>
      <c r="I310" s="172">
        <v>20</v>
      </c>
      <c r="J310" s="121" t="s">
        <v>29</v>
      </c>
      <c r="K310" s="41" t="s">
        <v>26</v>
      </c>
      <c r="L310" s="42" t="str">
        <f t="shared" si="44"/>
        <v>20ml</v>
      </c>
      <c r="M310" s="43">
        <f t="shared" si="45"/>
        <v>20</v>
      </c>
      <c r="N310" s="44" t="str">
        <f t="shared" si="46"/>
        <v>20ml</v>
      </c>
      <c r="O310" s="51">
        <f t="shared" si="48"/>
        <v>55</v>
      </c>
      <c r="P310" s="46"/>
      <c r="Q310" s="46"/>
      <c r="R310" s="46"/>
      <c r="S310" s="46"/>
      <c r="T310" s="46"/>
      <c r="U310" s="46"/>
      <c r="V310" s="46"/>
      <c r="W310" s="46"/>
      <c r="X310" s="46"/>
      <c r="Y310" s="46"/>
      <c r="Z310" s="46"/>
    </row>
    <row r="311" spans="1:26" ht="14.25" customHeight="1">
      <c r="A311" s="232">
        <v>516</v>
      </c>
      <c r="B311" s="52" t="s">
        <v>405</v>
      </c>
      <c r="C311" s="53" t="s">
        <v>39</v>
      </c>
      <c r="D311" s="9" t="str">
        <f t="shared" si="50"/>
        <v>Mc Cormick</v>
      </c>
      <c r="E311" s="52" t="s">
        <v>111</v>
      </c>
      <c r="F311" s="155"/>
      <c r="G311" s="70">
        <v>32</v>
      </c>
      <c r="H311" s="71">
        <v>1</v>
      </c>
      <c r="I311" s="71">
        <v>20</v>
      </c>
      <c r="J311" s="160" t="s">
        <v>29</v>
      </c>
      <c r="K311" s="41" t="s">
        <v>26</v>
      </c>
      <c r="L311" s="42" t="str">
        <f t="shared" si="44"/>
        <v>20ml</v>
      </c>
      <c r="M311" s="43">
        <f t="shared" si="45"/>
        <v>20</v>
      </c>
      <c r="N311" s="44" t="str">
        <f t="shared" si="46"/>
        <v>20ml</v>
      </c>
      <c r="O311" s="51">
        <f t="shared" si="48"/>
        <v>32</v>
      </c>
      <c r="P311" s="46"/>
      <c r="Q311" s="46"/>
      <c r="R311" s="46"/>
      <c r="S311" s="46"/>
      <c r="T311" s="46"/>
      <c r="U311" s="46"/>
      <c r="V311" s="46"/>
      <c r="W311" s="46"/>
      <c r="X311" s="46"/>
      <c r="Y311" s="46"/>
      <c r="Z311" s="46"/>
    </row>
    <row r="312" spans="1:26" ht="14.25" customHeight="1">
      <c r="A312" s="233">
        <v>915</v>
      </c>
      <c r="B312" s="48" t="s">
        <v>406</v>
      </c>
      <c r="C312" s="34" t="s">
        <v>74</v>
      </c>
      <c r="D312" s="9"/>
      <c r="E312" s="116" t="s">
        <v>407</v>
      </c>
      <c r="F312" s="156" t="s">
        <v>76</v>
      </c>
      <c r="G312" s="38">
        <v>5</v>
      </c>
      <c r="H312" s="39">
        <v>120</v>
      </c>
      <c r="I312" s="39">
        <v>1</v>
      </c>
      <c r="J312" s="121" t="s">
        <v>37</v>
      </c>
      <c r="K312" s="41" t="s">
        <v>26</v>
      </c>
      <c r="L312" s="42" t="str">
        <f t="shared" si="44"/>
        <v>1pieces</v>
      </c>
      <c r="M312" s="43">
        <f t="shared" si="45"/>
        <v>120</v>
      </c>
      <c r="N312" s="44" t="str">
        <f t="shared" si="46"/>
        <v>120pieces</v>
      </c>
      <c r="O312" s="51">
        <f t="shared" si="48"/>
        <v>600</v>
      </c>
      <c r="P312" s="29">
        <f>O312/H312</f>
        <v>5</v>
      </c>
      <c r="Q312" s="74">
        <f>G312-P312</f>
        <v>0</v>
      </c>
      <c r="R312" s="28"/>
      <c r="S312" s="28"/>
      <c r="T312" s="28"/>
      <c r="U312" s="28"/>
      <c r="V312" s="28"/>
      <c r="W312" s="28"/>
      <c r="X312" s="28"/>
      <c r="Y312" s="28"/>
      <c r="Z312" s="28"/>
    </row>
    <row r="313" spans="1:26" ht="14.25" customHeight="1">
      <c r="A313" s="232">
        <v>368</v>
      </c>
      <c r="B313" s="281" t="s">
        <v>408</v>
      </c>
      <c r="C313" s="34" t="s">
        <v>43</v>
      </c>
      <c r="D313" s="9" t="str">
        <f t="shared" ref="D313:D317" si="51">IFERROR(LEFT(E313, FIND("/", E313)-1), E313)</f>
        <v>CDO</v>
      </c>
      <c r="E313" s="50" t="s">
        <v>409</v>
      </c>
      <c r="F313" s="156"/>
      <c r="G313" s="38">
        <v>195</v>
      </c>
      <c r="H313" s="39">
        <f>1368/912</f>
        <v>1.5</v>
      </c>
      <c r="I313" s="39">
        <v>912</v>
      </c>
      <c r="J313" s="121" t="s">
        <v>59</v>
      </c>
      <c r="K313" s="41" t="s">
        <v>26</v>
      </c>
      <c r="L313" s="42" t="str">
        <f t="shared" si="44"/>
        <v>912grams</v>
      </c>
      <c r="M313" s="43">
        <f t="shared" si="45"/>
        <v>1368</v>
      </c>
      <c r="N313" s="44" t="str">
        <f t="shared" si="46"/>
        <v>1368grams</v>
      </c>
      <c r="O313" s="51">
        <f t="shared" si="48"/>
        <v>292.5</v>
      </c>
      <c r="P313" s="29"/>
      <c r="Q313" s="11"/>
      <c r="R313" s="11"/>
      <c r="S313" s="11"/>
      <c r="T313" s="11"/>
      <c r="U313" s="11"/>
      <c r="V313" s="11"/>
      <c r="W313" s="11"/>
      <c r="X313" s="11"/>
      <c r="Y313" s="11"/>
      <c r="Z313" s="11"/>
    </row>
    <row r="314" spans="1:26" ht="14.25" customHeight="1">
      <c r="A314" s="233">
        <v>708</v>
      </c>
      <c r="B314" s="154" t="s">
        <v>410</v>
      </c>
      <c r="C314" s="34" t="s">
        <v>82</v>
      </c>
      <c r="D314" s="9" t="str">
        <f t="shared" si="51"/>
        <v>Magnolia</v>
      </c>
      <c r="E314" s="154" t="s">
        <v>411</v>
      </c>
      <c r="F314" s="155" t="s">
        <v>76</v>
      </c>
      <c r="G314" s="123">
        <v>54</v>
      </c>
      <c r="H314" s="124">
        <v>3.5</v>
      </c>
      <c r="I314" s="165">
        <v>200</v>
      </c>
      <c r="J314" s="196" t="s">
        <v>59</v>
      </c>
      <c r="K314" s="41" t="s">
        <v>26</v>
      </c>
      <c r="L314" s="42" t="str">
        <f t="shared" si="44"/>
        <v>200grams</v>
      </c>
      <c r="M314" s="43">
        <f t="shared" si="45"/>
        <v>700</v>
      </c>
      <c r="N314" s="44" t="str">
        <f t="shared" si="46"/>
        <v>700grams</v>
      </c>
      <c r="O314" s="51">
        <f t="shared" si="48"/>
        <v>189</v>
      </c>
      <c r="P314" s="46"/>
      <c r="Q314" s="46"/>
      <c r="R314" s="46"/>
      <c r="S314" s="46"/>
      <c r="T314" s="46"/>
      <c r="U314" s="46"/>
      <c r="V314" s="46"/>
      <c r="W314" s="46"/>
      <c r="X314" s="46"/>
      <c r="Y314" s="46"/>
      <c r="Z314" s="46"/>
    </row>
    <row r="315" spans="1:26" ht="14.25" customHeight="1">
      <c r="A315" s="232">
        <v>681</v>
      </c>
      <c r="B315" s="192" t="s">
        <v>412</v>
      </c>
      <c r="C315" s="53" t="s">
        <v>39</v>
      </c>
      <c r="D315" s="9" t="str">
        <f t="shared" si="51"/>
        <v>Nissin</v>
      </c>
      <c r="E315" s="228" t="s">
        <v>413</v>
      </c>
      <c r="F315" s="156"/>
      <c r="G315" s="181">
        <v>5.72</v>
      </c>
      <c r="H315" s="182">
        <v>47</v>
      </c>
      <c r="I315" s="71">
        <v>10</v>
      </c>
      <c r="J315" s="160" t="s">
        <v>37</v>
      </c>
      <c r="K315" s="41" t="s">
        <v>26</v>
      </c>
      <c r="L315" s="42" t="str">
        <f t="shared" si="44"/>
        <v>10pieces</v>
      </c>
      <c r="M315" s="43">
        <f t="shared" si="45"/>
        <v>470</v>
      </c>
      <c r="N315" s="44" t="str">
        <f t="shared" si="46"/>
        <v>470pieces</v>
      </c>
      <c r="O315" s="51">
        <f t="shared" si="48"/>
        <v>268.83999999999997</v>
      </c>
      <c r="P315" s="46"/>
      <c r="Q315" s="46"/>
      <c r="R315" s="46"/>
      <c r="S315" s="46"/>
      <c r="T315" s="46"/>
      <c r="U315" s="46"/>
      <c r="V315" s="46"/>
      <c r="W315" s="46"/>
      <c r="X315" s="46"/>
      <c r="Y315" s="46"/>
      <c r="Z315" s="46"/>
    </row>
    <row r="316" spans="1:26" ht="14.25" customHeight="1">
      <c r="A316" s="233">
        <v>681</v>
      </c>
      <c r="B316" s="206" t="s">
        <v>412</v>
      </c>
      <c r="C316" s="34" t="s">
        <v>47</v>
      </c>
      <c r="D316" s="9" t="str">
        <f t="shared" si="51"/>
        <v>Nissin</v>
      </c>
      <c r="E316" s="157" t="s">
        <v>413</v>
      </c>
      <c r="F316" s="195"/>
      <c r="G316" s="126">
        <v>21.26</v>
      </c>
      <c r="H316" s="120">
        <v>60</v>
      </c>
      <c r="I316" s="39">
        <v>1</v>
      </c>
      <c r="J316" s="121" t="s">
        <v>37</v>
      </c>
      <c r="K316" s="46"/>
      <c r="L316" s="42" t="str">
        <f t="shared" si="44"/>
        <v>1pieces</v>
      </c>
      <c r="M316" s="43">
        <f t="shared" si="45"/>
        <v>60</v>
      </c>
      <c r="N316" s="44" t="str">
        <f t="shared" si="46"/>
        <v>60pieces</v>
      </c>
      <c r="O316" s="51">
        <f t="shared" si="48"/>
        <v>1275.6000000000001</v>
      </c>
      <c r="P316" s="46"/>
      <c r="Q316" s="46"/>
      <c r="R316" s="46"/>
      <c r="S316" s="46"/>
      <c r="T316" s="46"/>
      <c r="U316" s="46"/>
      <c r="V316" s="46"/>
      <c r="W316" s="46"/>
      <c r="X316" s="46"/>
      <c r="Y316" s="46"/>
      <c r="Z316" s="46"/>
    </row>
    <row r="317" spans="1:26" ht="14.25" customHeight="1">
      <c r="A317" s="232">
        <v>443</v>
      </c>
      <c r="B317" s="90" t="s">
        <v>414</v>
      </c>
      <c r="C317" s="34" t="s">
        <v>43</v>
      </c>
      <c r="D317" s="9" t="str">
        <f t="shared" si="51"/>
        <v>Nissin</v>
      </c>
      <c r="E317" s="149" t="s">
        <v>415</v>
      </c>
      <c r="F317" s="156"/>
      <c r="G317" s="108">
        <v>22</v>
      </c>
      <c r="H317" s="81">
        <v>8</v>
      </c>
      <c r="I317" s="39">
        <v>1</v>
      </c>
      <c r="J317" s="121" t="s">
        <v>37</v>
      </c>
      <c r="K317" s="41"/>
      <c r="L317" s="42" t="str">
        <f t="shared" si="44"/>
        <v>1pieces</v>
      </c>
      <c r="M317" s="43">
        <f t="shared" si="45"/>
        <v>8</v>
      </c>
      <c r="N317" s="44" t="str">
        <f t="shared" si="46"/>
        <v>8pieces</v>
      </c>
      <c r="O317" s="51">
        <f t="shared" si="48"/>
        <v>176</v>
      </c>
      <c r="P317" s="46"/>
      <c r="Q317" s="46"/>
      <c r="R317" s="46"/>
      <c r="S317" s="46"/>
      <c r="T317" s="46"/>
      <c r="U317" s="46"/>
      <c r="V317" s="46"/>
      <c r="W317" s="46"/>
      <c r="X317" s="46"/>
      <c r="Y317" s="46"/>
      <c r="Z317" s="46"/>
    </row>
    <row r="318" spans="1:26" ht="14.25" customHeight="1">
      <c r="A318" s="232">
        <v>262</v>
      </c>
      <c r="B318" s="116" t="s">
        <v>416</v>
      </c>
      <c r="C318" s="49" t="s">
        <v>31</v>
      </c>
      <c r="D318" s="282"/>
      <c r="E318" s="116"/>
      <c r="F318" s="156"/>
      <c r="G318" s="38">
        <v>5.45</v>
      </c>
      <c r="H318" s="39">
        <v>13</v>
      </c>
      <c r="I318" s="39"/>
      <c r="J318" s="121" t="s">
        <v>37</v>
      </c>
      <c r="K318" s="41" t="s">
        <v>26</v>
      </c>
      <c r="L318" s="42" t="str">
        <f t="shared" si="44"/>
        <v>pieces</v>
      </c>
      <c r="M318" s="43">
        <f t="shared" si="45"/>
        <v>0</v>
      </c>
      <c r="N318" s="44" t="str">
        <f t="shared" si="46"/>
        <v>0pieces</v>
      </c>
      <c r="O318" s="51">
        <f t="shared" si="48"/>
        <v>70.850000000000009</v>
      </c>
      <c r="P318" s="46"/>
      <c r="Q318" s="46"/>
      <c r="R318" s="46"/>
      <c r="S318" s="46"/>
      <c r="T318" s="46"/>
      <c r="U318" s="46"/>
      <c r="V318" s="46"/>
      <c r="W318" s="46"/>
      <c r="X318" s="46"/>
      <c r="Y318" s="46"/>
      <c r="Z318" s="46"/>
    </row>
    <row r="319" spans="1:26" ht="14.25" customHeight="1">
      <c r="A319" s="233">
        <v>350</v>
      </c>
      <c r="B319" s="68" t="s">
        <v>417</v>
      </c>
      <c r="C319" s="34" t="s">
        <v>35</v>
      </c>
      <c r="D319" s="9" t="str">
        <f t="shared" ref="D319:D325" si="52">IFERROR(LEFT(E319, FIND("/", E319)-1), E319)</f>
        <v>Happy Fiesta</v>
      </c>
      <c r="E319" s="50" t="s">
        <v>418</v>
      </c>
      <c r="F319" s="156"/>
      <c r="G319" s="38">
        <v>50</v>
      </c>
      <c r="H319" s="172">
        <v>22</v>
      </c>
      <c r="I319" s="172">
        <v>180</v>
      </c>
      <c r="J319" s="121" t="s">
        <v>59</v>
      </c>
      <c r="K319" s="41" t="s">
        <v>26</v>
      </c>
      <c r="L319" s="42" t="str">
        <f t="shared" si="44"/>
        <v>180grams</v>
      </c>
      <c r="M319" s="43">
        <f t="shared" si="45"/>
        <v>3960</v>
      </c>
      <c r="N319" s="44" t="str">
        <f t="shared" si="46"/>
        <v>3960grams</v>
      </c>
      <c r="O319" s="51">
        <f t="shared" si="48"/>
        <v>1100</v>
      </c>
      <c r="P319" s="11"/>
      <c r="Q319" s="11"/>
      <c r="R319" s="11"/>
      <c r="S319" s="11"/>
      <c r="T319" s="11"/>
      <c r="U319" s="11"/>
      <c r="V319" s="11"/>
      <c r="W319" s="11"/>
      <c r="X319" s="11"/>
      <c r="Y319" s="11"/>
      <c r="Z319" s="11"/>
    </row>
    <row r="320" spans="1:26" ht="14.25" customHeight="1">
      <c r="A320" s="232">
        <v>350</v>
      </c>
      <c r="B320" s="68" t="s">
        <v>417</v>
      </c>
      <c r="C320" s="53" t="s">
        <v>39</v>
      </c>
      <c r="D320" s="9" t="str">
        <f t="shared" si="52"/>
        <v>Happy Fiesta</v>
      </c>
      <c r="E320" s="50" t="s">
        <v>418</v>
      </c>
      <c r="F320" s="156"/>
      <c r="G320" s="38">
        <v>50</v>
      </c>
      <c r="H320" s="71">
        <v>8</v>
      </c>
      <c r="I320" s="39">
        <v>180</v>
      </c>
      <c r="J320" s="121" t="s">
        <v>301</v>
      </c>
      <c r="K320" s="41"/>
      <c r="L320" s="42" t="str">
        <f t="shared" si="44"/>
        <v>180drained weight grams</v>
      </c>
      <c r="M320" s="43">
        <f t="shared" si="45"/>
        <v>1440</v>
      </c>
      <c r="N320" s="44" t="str">
        <f t="shared" si="46"/>
        <v>1440drained weight grams</v>
      </c>
      <c r="O320" s="51">
        <f t="shared" si="48"/>
        <v>400</v>
      </c>
      <c r="P320" s="11"/>
      <c r="Q320" s="11"/>
      <c r="R320" s="11"/>
      <c r="S320" s="11"/>
      <c r="T320" s="11"/>
      <c r="U320" s="11"/>
      <c r="V320" s="11"/>
      <c r="W320" s="11"/>
      <c r="X320" s="11"/>
      <c r="Y320" s="11"/>
      <c r="Z320" s="11"/>
    </row>
    <row r="321" spans="1:26" ht="14.25" customHeight="1">
      <c r="A321" s="233">
        <v>350</v>
      </c>
      <c r="B321" s="122" t="s">
        <v>417</v>
      </c>
      <c r="C321" s="34" t="s">
        <v>82</v>
      </c>
      <c r="D321" s="9" t="str">
        <f t="shared" si="52"/>
        <v>Happy Fiesta</v>
      </c>
      <c r="E321" s="283" t="s">
        <v>418</v>
      </c>
      <c r="F321" s="155" t="s">
        <v>76</v>
      </c>
      <c r="G321" s="284">
        <v>50</v>
      </c>
      <c r="H321" s="285">
        <v>7</v>
      </c>
      <c r="I321" s="285">
        <v>180</v>
      </c>
      <c r="J321" s="178" t="s">
        <v>59</v>
      </c>
      <c r="K321" s="41" t="s">
        <v>26</v>
      </c>
      <c r="L321" s="42" t="str">
        <f t="shared" si="44"/>
        <v>180grams</v>
      </c>
      <c r="M321" s="43">
        <f t="shared" si="45"/>
        <v>1260</v>
      </c>
      <c r="N321" s="44" t="str">
        <f t="shared" si="46"/>
        <v>1260grams</v>
      </c>
      <c r="O321" s="51">
        <f t="shared" si="48"/>
        <v>350</v>
      </c>
      <c r="P321" s="11"/>
      <c r="Q321" s="11"/>
      <c r="R321" s="11"/>
      <c r="S321" s="11"/>
      <c r="T321" s="11"/>
      <c r="U321" s="11"/>
      <c r="V321" s="11"/>
      <c r="W321" s="11"/>
      <c r="X321" s="11"/>
      <c r="Y321" s="11"/>
      <c r="Z321" s="11"/>
    </row>
    <row r="322" spans="1:26" ht="14.25" customHeight="1">
      <c r="A322" s="232">
        <v>350</v>
      </c>
      <c r="B322" s="33" t="s">
        <v>417</v>
      </c>
      <c r="C322" s="34" t="s">
        <v>43</v>
      </c>
      <c r="D322" s="9" t="str">
        <f t="shared" si="52"/>
        <v>Jolly</v>
      </c>
      <c r="E322" s="149" t="s">
        <v>419</v>
      </c>
      <c r="F322" s="155"/>
      <c r="G322" s="108">
        <v>56.9</v>
      </c>
      <c r="H322" s="120">
        <f>936/156</f>
        <v>6</v>
      </c>
      <c r="I322" s="39">
        <v>156</v>
      </c>
      <c r="J322" s="121" t="s">
        <v>301</v>
      </c>
      <c r="K322" s="41" t="s">
        <v>26</v>
      </c>
      <c r="L322" s="42" t="str">
        <f t="shared" si="44"/>
        <v>156drained weight grams</v>
      </c>
      <c r="M322" s="43">
        <f t="shared" si="45"/>
        <v>936</v>
      </c>
      <c r="N322" s="44" t="str">
        <f t="shared" si="46"/>
        <v>936drained weight grams</v>
      </c>
      <c r="O322" s="51">
        <f t="shared" si="48"/>
        <v>341.4</v>
      </c>
      <c r="P322" s="46"/>
      <c r="Q322" s="46"/>
      <c r="R322" s="46"/>
      <c r="S322" s="46"/>
      <c r="T322" s="46"/>
      <c r="U322" s="46"/>
      <c r="V322" s="46"/>
      <c r="W322" s="46"/>
      <c r="X322" s="46"/>
      <c r="Y322" s="46"/>
      <c r="Z322" s="46"/>
    </row>
    <row r="323" spans="1:26" ht="14.25" customHeight="1">
      <c r="A323" s="233">
        <v>350</v>
      </c>
      <c r="B323" s="286" t="s">
        <v>417</v>
      </c>
      <c r="C323" s="34" t="s">
        <v>47</v>
      </c>
      <c r="D323" s="9" t="str">
        <f t="shared" si="52"/>
        <v>Jolly</v>
      </c>
      <c r="E323" s="149" t="s">
        <v>420</v>
      </c>
      <c r="F323" s="195"/>
      <c r="G323" s="108">
        <v>57.61</v>
      </c>
      <c r="H323" s="81">
        <v>23.204999999999998</v>
      </c>
      <c r="I323" s="39"/>
      <c r="J323" s="121" t="s">
        <v>301</v>
      </c>
      <c r="K323" s="46"/>
      <c r="L323" s="42" t="str">
        <f t="shared" si="44"/>
        <v>drained weight grams</v>
      </c>
      <c r="M323" s="43">
        <f t="shared" si="45"/>
        <v>0</v>
      </c>
      <c r="N323" s="44" t="str">
        <f t="shared" si="46"/>
        <v>0drained weight grams</v>
      </c>
      <c r="O323" s="51">
        <f t="shared" si="48"/>
        <v>1336.8400499999998</v>
      </c>
      <c r="P323" s="46"/>
      <c r="Q323" s="46"/>
      <c r="R323" s="46"/>
      <c r="S323" s="46"/>
      <c r="T323" s="46"/>
      <c r="U323" s="46"/>
      <c r="V323" s="46"/>
      <c r="W323" s="46"/>
      <c r="X323" s="46"/>
      <c r="Y323" s="46"/>
      <c r="Z323" s="46"/>
    </row>
    <row r="324" spans="1:26" ht="14.25" customHeight="1">
      <c r="A324" s="232">
        <v>72</v>
      </c>
      <c r="B324" s="33" t="s">
        <v>421</v>
      </c>
      <c r="C324" s="49" t="s">
        <v>61</v>
      </c>
      <c r="D324" s="9" t="str">
        <f t="shared" si="52"/>
        <v>jolly</v>
      </c>
      <c r="E324" s="149" t="s">
        <v>422</v>
      </c>
      <c r="F324" s="156"/>
      <c r="G324" s="108">
        <v>47.8</v>
      </c>
      <c r="H324" s="81">
        <v>5</v>
      </c>
      <c r="I324" s="39">
        <v>156</v>
      </c>
      <c r="J324" s="121" t="s">
        <v>59</v>
      </c>
      <c r="K324" s="41"/>
      <c r="L324" s="42" t="str">
        <f t="shared" si="44"/>
        <v>156grams</v>
      </c>
      <c r="M324" s="43">
        <f t="shared" si="45"/>
        <v>780</v>
      </c>
      <c r="N324" s="44" t="str">
        <f t="shared" si="46"/>
        <v>780grams</v>
      </c>
      <c r="O324" s="51">
        <f t="shared" si="48"/>
        <v>239</v>
      </c>
      <c r="P324" s="46"/>
      <c r="Q324" s="46"/>
      <c r="R324" s="46"/>
      <c r="S324" s="46"/>
      <c r="T324" s="46"/>
      <c r="U324" s="46"/>
      <c r="V324" s="46"/>
      <c r="W324" s="46"/>
      <c r="X324" s="46"/>
      <c r="Y324" s="46"/>
      <c r="Z324" s="46"/>
    </row>
    <row r="325" spans="1:26" ht="14.25" customHeight="1">
      <c r="A325" s="232">
        <v>525</v>
      </c>
      <c r="B325" s="52" t="s">
        <v>423</v>
      </c>
      <c r="C325" s="34" t="s">
        <v>35</v>
      </c>
      <c r="D325" s="9" t="str">
        <f t="shared" si="52"/>
        <v>PEPSI</v>
      </c>
      <c r="E325" s="52" t="s">
        <v>424</v>
      </c>
      <c r="F325" s="155"/>
      <c r="G325" s="102">
        <v>12.49</v>
      </c>
      <c r="H325" s="39">
        <v>16</v>
      </c>
      <c r="I325" s="39">
        <v>230</v>
      </c>
      <c r="J325" s="121" t="s">
        <v>29</v>
      </c>
      <c r="K325" s="41" t="s">
        <v>26</v>
      </c>
      <c r="L325" s="42" t="str">
        <f t="shared" si="44"/>
        <v>230ml</v>
      </c>
      <c r="M325" s="43">
        <f t="shared" si="45"/>
        <v>3680</v>
      </c>
      <c r="N325" s="44" t="str">
        <f t="shared" si="46"/>
        <v>3680ml</v>
      </c>
      <c r="O325" s="51">
        <f t="shared" si="48"/>
        <v>199.84</v>
      </c>
      <c r="P325" s="46"/>
      <c r="Q325" s="46"/>
      <c r="R325" s="46"/>
      <c r="S325" s="46"/>
      <c r="T325" s="46"/>
      <c r="U325" s="46"/>
      <c r="V325" s="46"/>
      <c r="W325" s="46"/>
      <c r="X325" s="46"/>
      <c r="Y325" s="46"/>
      <c r="Z325" s="46"/>
    </row>
    <row r="326" spans="1:26" ht="14.25" customHeight="1">
      <c r="A326" s="233">
        <v>886</v>
      </c>
      <c r="B326" s="33" t="s">
        <v>425</v>
      </c>
      <c r="C326" s="34" t="s">
        <v>74</v>
      </c>
      <c r="D326" s="9"/>
      <c r="E326" s="50"/>
      <c r="F326" s="155" t="s">
        <v>76</v>
      </c>
      <c r="G326" s="108">
        <v>12.49</v>
      </c>
      <c r="H326" s="39">
        <v>65</v>
      </c>
      <c r="I326" s="39">
        <v>230</v>
      </c>
      <c r="J326" s="121" t="s">
        <v>29</v>
      </c>
      <c r="K326" s="41" t="s">
        <v>26</v>
      </c>
      <c r="L326" s="42" t="str">
        <f t="shared" si="44"/>
        <v>230ml</v>
      </c>
      <c r="M326" s="43">
        <f t="shared" si="45"/>
        <v>14950</v>
      </c>
      <c r="N326" s="44" t="str">
        <f t="shared" si="46"/>
        <v>14950ml</v>
      </c>
      <c r="O326" s="51">
        <f t="shared" si="48"/>
        <v>811.85</v>
      </c>
      <c r="P326" s="46"/>
      <c r="Q326" s="46"/>
      <c r="R326" s="46"/>
      <c r="S326" s="46"/>
      <c r="T326" s="46"/>
      <c r="U326" s="46"/>
      <c r="V326" s="46"/>
      <c r="W326" s="46"/>
      <c r="X326" s="46"/>
      <c r="Y326" s="46"/>
      <c r="Z326" s="46"/>
    </row>
    <row r="327" spans="1:26" ht="14.25" customHeight="1">
      <c r="A327" s="233">
        <v>1110</v>
      </c>
      <c r="B327" s="79" t="s">
        <v>426</v>
      </c>
      <c r="C327" s="34" t="s">
        <v>47</v>
      </c>
      <c r="D327" s="9" t="str">
        <f t="shared" ref="D327:D328" si="53">IFERROR(LEFT(E327, FIND("/", E327)-1), E327)</f>
        <v>Pepsi</v>
      </c>
      <c r="E327" s="116" t="s">
        <v>427</v>
      </c>
      <c r="F327" s="195"/>
      <c r="G327" s="38">
        <v>12.49</v>
      </c>
      <c r="H327" s="39">
        <v>317</v>
      </c>
      <c r="I327" s="67">
        <v>24</v>
      </c>
      <c r="J327" s="121" t="s">
        <v>37</v>
      </c>
      <c r="K327" s="46"/>
      <c r="L327" s="42" t="str">
        <f t="shared" si="44"/>
        <v>24pieces</v>
      </c>
      <c r="M327" s="43">
        <f t="shared" si="45"/>
        <v>7608</v>
      </c>
      <c r="N327" s="44" t="str">
        <f t="shared" si="46"/>
        <v>7608pieces</v>
      </c>
      <c r="O327" s="51">
        <f t="shared" si="48"/>
        <v>3959.33</v>
      </c>
      <c r="P327" s="46"/>
      <c r="Q327" s="46"/>
      <c r="R327" s="46"/>
      <c r="S327" s="46"/>
      <c r="T327" s="46"/>
      <c r="U327" s="46"/>
      <c r="V327" s="46"/>
      <c r="W327" s="46"/>
      <c r="X327" s="46"/>
      <c r="Y327" s="46"/>
      <c r="Z327" s="46"/>
    </row>
    <row r="328" spans="1:26" ht="14.25" customHeight="1">
      <c r="A328" s="232">
        <v>526</v>
      </c>
      <c r="B328" s="33" t="s">
        <v>428</v>
      </c>
      <c r="C328" s="34" t="s">
        <v>35</v>
      </c>
      <c r="D328" s="9" t="str">
        <f t="shared" si="53"/>
        <v>PEPSI</v>
      </c>
      <c r="E328" s="50" t="s">
        <v>424</v>
      </c>
      <c r="F328" s="155"/>
      <c r="G328" s="38">
        <v>12.54</v>
      </c>
      <c r="H328" s="39">
        <v>18</v>
      </c>
      <c r="I328" s="67">
        <v>230</v>
      </c>
      <c r="J328" s="121" t="s">
        <v>29</v>
      </c>
      <c r="K328" s="41" t="s">
        <v>26</v>
      </c>
      <c r="L328" s="42" t="str">
        <f t="shared" si="44"/>
        <v>230ml</v>
      </c>
      <c r="M328" s="43">
        <f t="shared" si="45"/>
        <v>4140</v>
      </c>
      <c r="N328" s="44" t="str">
        <f t="shared" si="46"/>
        <v>4140ml</v>
      </c>
      <c r="O328" s="51">
        <f t="shared" si="48"/>
        <v>225.71999999999997</v>
      </c>
      <c r="P328" s="46"/>
      <c r="Q328" s="46"/>
      <c r="R328" s="46"/>
      <c r="S328" s="46"/>
      <c r="T328" s="46"/>
      <c r="U328" s="46"/>
      <c r="V328" s="46"/>
      <c r="W328" s="46"/>
      <c r="X328" s="46"/>
      <c r="Y328" s="46"/>
      <c r="Z328" s="46"/>
    </row>
    <row r="329" spans="1:26" ht="14.25" customHeight="1">
      <c r="A329" s="232">
        <v>174</v>
      </c>
      <c r="B329" s="48" t="s">
        <v>429</v>
      </c>
      <c r="C329" s="34" t="s">
        <v>43</v>
      </c>
      <c r="D329" s="9"/>
      <c r="E329" s="50" t="s">
        <v>121</v>
      </c>
      <c r="F329" s="156"/>
      <c r="G329" s="38">
        <v>80</v>
      </c>
      <c r="H329" s="39">
        <v>5.085</v>
      </c>
      <c r="I329" s="67">
        <v>1000</v>
      </c>
      <c r="J329" s="121" t="s">
        <v>59</v>
      </c>
      <c r="K329" s="41"/>
      <c r="L329" s="42" t="str">
        <f t="shared" si="44"/>
        <v>1000grams</v>
      </c>
      <c r="M329" s="43">
        <f t="shared" si="45"/>
        <v>5085</v>
      </c>
      <c r="N329" s="44" t="str">
        <f t="shared" si="46"/>
        <v>5085grams</v>
      </c>
      <c r="O329" s="51">
        <f t="shared" si="48"/>
        <v>406.8</v>
      </c>
      <c r="P329" s="11"/>
      <c r="Q329" s="11"/>
      <c r="R329" s="11"/>
      <c r="S329" s="11"/>
      <c r="T329" s="11"/>
      <c r="U329" s="11"/>
      <c r="V329" s="11"/>
      <c r="W329" s="11"/>
      <c r="X329" s="11"/>
      <c r="Y329" s="11"/>
      <c r="Z329" s="11"/>
    </row>
    <row r="330" spans="1:26" ht="14.25" customHeight="1">
      <c r="A330" s="232">
        <v>174</v>
      </c>
      <c r="B330" s="52" t="s">
        <v>429</v>
      </c>
      <c r="C330" s="53" t="s">
        <v>39</v>
      </c>
      <c r="D330" s="68"/>
      <c r="E330" s="68" t="s">
        <v>121</v>
      </c>
      <c r="F330" s="156"/>
      <c r="G330" s="70">
        <v>62</v>
      </c>
      <c r="H330" s="71">
        <v>2.2000000000000002</v>
      </c>
      <c r="I330" s="72">
        <v>1000</v>
      </c>
      <c r="J330" s="160" t="s">
        <v>59</v>
      </c>
      <c r="K330" s="41"/>
      <c r="L330" s="42" t="str">
        <f t="shared" si="44"/>
        <v>1000grams</v>
      </c>
      <c r="M330" s="43">
        <f t="shared" si="45"/>
        <v>2200</v>
      </c>
      <c r="N330" s="44" t="str">
        <f t="shared" si="46"/>
        <v>2200grams</v>
      </c>
      <c r="O330" s="51">
        <f t="shared" si="48"/>
        <v>136.4</v>
      </c>
      <c r="P330" s="11"/>
      <c r="Q330" s="11"/>
      <c r="R330" s="11"/>
      <c r="S330" s="11"/>
      <c r="T330" s="11"/>
      <c r="U330" s="11"/>
      <c r="V330" s="11"/>
      <c r="W330" s="11"/>
      <c r="X330" s="11"/>
      <c r="Y330" s="11"/>
      <c r="Z330" s="11"/>
    </row>
    <row r="331" spans="1:26" ht="14.25" customHeight="1">
      <c r="A331" s="233">
        <v>174</v>
      </c>
      <c r="B331" s="79" t="s">
        <v>429</v>
      </c>
      <c r="C331" s="34" t="s">
        <v>47</v>
      </c>
      <c r="D331" s="59"/>
      <c r="E331" s="50" t="s">
        <v>121</v>
      </c>
      <c r="F331" s="195"/>
      <c r="G331" s="38">
        <v>110</v>
      </c>
      <c r="H331" s="39">
        <v>2</v>
      </c>
      <c r="I331" s="67">
        <v>1</v>
      </c>
      <c r="J331" s="121" t="s">
        <v>59</v>
      </c>
      <c r="K331" s="46"/>
      <c r="L331" s="42" t="str">
        <f t="shared" si="44"/>
        <v>1grams</v>
      </c>
      <c r="M331" s="43">
        <f t="shared" si="45"/>
        <v>2</v>
      </c>
      <c r="N331" s="44" t="str">
        <f t="shared" si="46"/>
        <v>2grams</v>
      </c>
      <c r="O331" s="51">
        <f t="shared" si="48"/>
        <v>220</v>
      </c>
      <c r="P331" s="11"/>
      <c r="Q331" s="11"/>
      <c r="R331" s="11"/>
      <c r="S331" s="11"/>
      <c r="T331" s="11"/>
      <c r="U331" s="11"/>
      <c r="V331" s="11"/>
      <c r="W331" s="11"/>
      <c r="X331" s="11"/>
      <c r="Y331" s="11"/>
      <c r="Z331" s="11"/>
    </row>
    <row r="332" spans="1:26" ht="14.25" customHeight="1">
      <c r="A332" s="232">
        <v>174</v>
      </c>
      <c r="B332" s="48" t="s">
        <v>430</v>
      </c>
      <c r="C332" s="49" t="s">
        <v>31</v>
      </c>
      <c r="D332" s="35"/>
      <c r="E332" s="50" t="s">
        <v>32</v>
      </c>
      <c r="F332" s="156"/>
      <c r="G332" s="38">
        <v>145</v>
      </c>
      <c r="H332" s="39">
        <v>2.2200000000000002</v>
      </c>
      <c r="I332" s="67"/>
      <c r="J332" s="121" t="s">
        <v>33</v>
      </c>
      <c r="K332" s="41" t="s">
        <v>26</v>
      </c>
      <c r="L332" s="42" t="str">
        <f t="shared" si="44"/>
        <v>kg</v>
      </c>
      <c r="M332" s="43">
        <f t="shared" si="45"/>
        <v>0</v>
      </c>
      <c r="N332" s="44" t="str">
        <f t="shared" si="46"/>
        <v>0kg</v>
      </c>
      <c r="O332" s="51">
        <f t="shared" si="48"/>
        <v>321.90000000000003</v>
      </c>
      <c r="P332" s="46"/>
      <c r="Q332" s="46"/>
      <c r="R332" s="46"/>
      <c r="S332" s="46"/>
      <c r="T332" s="46"/>
      <c r="U332" s="46"/>
      <c r="V332" s="46"/>
      <c r="W332" s="46"/>
      <c r="X332" s="46"/>
      <c r="Y332" s="46"/>
      <c r="Z332" s="46"/>
    </row>
    <row r="333" spans="1:26" ht="14.25" customHeight="1">
      <c r="A333" s="232">
        <v>174</v>
      </c>
      <c r="B333" s="48" t="s">
        <v>430</v>
      </c>
      <c r="C333" s="49" t="s">
        <v>61</v>
      </c>
      <c r="D333" s="35"/>
      <c r="E333" s="287"/>
      <c r="F333" s="156"/>
      <c r="G333" s="180">
        <v>62</v>
      </c>
      <c r="H333" s="81">
        <v>5</v>
      </c>
      <c r="I333" s="67">
        <v>1000</v>
      </c>
      <c r="J333" s="121" t="s">
        <v>33</v>
      </c>
      <c r="K333" s="41"/>
      <c r="L333" s="42" t="str">
        <f t="shared" si="44"/>
        <v>1000kg</v>
      </c>
      <c r="M333" s="43">
        <f t="shared" si="45"/>
        <v>5000</v>
      </c>
      <c r="N333" s="44" t="str">
        <f t="shared" si="46"/>
        <v>5000kg</v>
      </c>
      <c r="O333" s="51">
        <f t="shared" si="48"/>
        <v>310</v>
      </c>
      <c r="P333" s="46"/>
      <c r="Q333" s="46"/>
      <c r="R333" s="46"/>
      <c r="S333" s="46"/>
      <c r="T333" s="46"/>
      <c r="U333" s="46"/>
      <c r="V333" s="46"/>
      <c r="W333" s="46"/>
      <c r="X333" s="46"/>
      <c r="Y333" s="46"/>
      <c r="Z333" s="46"/>
    </row>
    <row r="334" spans="1:26" ht="14.25" customHeight="1">
      <c r="A334" s="233">
        <v>174</v>
      </c>
      <c r="B334" s="76" t="s">
        <v>429</v>
      </c>
      <c r="C334" s="34" t="s">
        <v>55</v>
      </c>
      <c r="D334" s="35"/>
      <c r="E334" s="157"/>
      <c r="F334" s="156"/>
      <c r="G334" s="181">
        <v>75</v>
      </c>
      <c r="H334" s="120">
        <v>3.6</v>
      </c>
      <c r="I334" s="210">
        <v>1</v>
      </c>
      <c r="J334" s="121" t="s">
        <v>33</v>
      </c>
      <c r="K334" s="41"/>
      <c r="L334" s="42" t="str">
        <f t="shared" si="44"/>
        <v>1kg</v>
      </c>
      <c r="M334" s="43">
        <f t="shared" si="45"/>
        <v>3.6</v>
      </c>
      <c r="N334" s="44" t="str">
        <f t="shared" si="46"/>
        <v>3.6kg</v>
      </c>
      <c r="O334" s="51">
        <f t="shared" si="48"/>
        <v>270</v>
      </c>
      <c r="P334" s="46"/>
      <c r="Q334" s="46"/>
      <c r="R334" s="46"/>
      <c r="S334" s="46"/>
      <c r="T334" s="46"/>
      <c r="U334" s="46"/>
      <c r="V334" s="46"/>
      <c r="W334" s="46"/>
      <c r="X334" s="46"/>
      <c r="Y334" s="46"/>
      <c r="Z334" s="46"/>
    </row>
    <row r="335" spans="1:26" ht="14.25" customHeight="1">
      <c r="A335" s="233">
        <v>174</v>
      </c>
      <c r="B335" s="48" t="s">
        <v>429</v>
      </c>
      <c r="C335" s="34" t="s">
        <v>27</v>
      </c>
      <c r="D335" s="35"/>
      <c r="E335" s="149"/>
      <c r="F335" s="156"/>
      <c r="G335" s="108">
        <v>70</v>
      </c>
      <c r="H335" s="81">
        <f t="shared" ref="H335:H336" si="54">O335/G335</f>
        <v>23</v>
      </c>
      <c r="I335" s="67"/>
      <c r="J335" s="121"/>
      <c r="K335" s="41" t="s">
        <v>26</v>
      </c>
      <c r="L335" s="42" t="str">
        <f t="shared" si="44"/>
        <v/>
      </c>
      <c r="M335" s="43">
        <f t="shared" si="45"/>
        <v>0</v>
      </c>
      <c r="N335" s="44" t="str">
        <f t="shared" si="46"/>
        <v>0</v>
      </c>
      <c r="O335" s="133">
        <v>1610</v>
      </c>
      <c r="P335" s="46"/>
      <c r="Q335" s="46"/>
      <c r="R335" s="46"/>
      <c r="S335" s="46"/>
      <c r="T335" s="46"/>
      <c r="U335" s="46"/>
      <c r="V335" s="46"/>
      <c r="W335" s="46"/>
      <c r="X335" s="46"/>
      <c r="Y335" s="46"/>
      <c r="Z335" s="46"/>
    </row>
    <row r="336" spans="1:26" ht="14.25" customHeight="1">
      <c r="A336" s="233">
        <v>1094</v>
      </c>
      <c r="B336" s="48" t="s">
        <v>431</v>
      </c>
      <c r="C336" s="34" t="s">
        <v>27</v>
      </c>
      <c r="D336" s="9" t="str">
        <f t="shared" ref="D336:D339" si="55">IFERROR(LEFT(E336, FIND("/", E336)-1), E336)</f>
        <v>SJX</v>
      </c>
      <c r="E336" s="288" t="s">
        <v>432</v>
      </c>
      <c r="F336" s="156"/>
      <c r="G336" s="108">
        <v>399</v>
      </c>
      <c r="H336" s="81">
        <f t="shared" si="54"/>
        <v>0.85</v>
      </c>
      <c r="I336" s="67"/>
      <c r="J336" s="121"/>
      <c r="K336" s="41" t="s">
        <v>26</v>
      </c>
      <c r="L336" s="42" t="str">
        <f t="shared" si="44"/>
        <v/>
      </c>
      <c r="M336" s="43">
        <f t="shared" si="45"/>
        <v>0</v>
      </c>
      <c r="N336" s="44" t="str">
        <f t="shared" si="46"/>
        <v>0</v>
      </c>
      <c r="O336" s="133">
        <v>339.15</v>
      </c>
      <c r="P336" s="46"/>
      <c r="Q336" s="46"/>
      <c r="R336" s="46"/>
      <c r="S336" s="46"/>
      <c r="T336" s="46"/>
      <c r="U336" s="46"/>
      <c r="V336" s="46"/>
      <c r="W336" s="46"/>
      <c r="X336" s="46"/>
      <c r="Y336" s="46"/>
      <c r="Z336" s="46"/>
    </row>
    <row r="337" spans="1:26" ht="14.25" customHeight="1">
      <c r="A337" s="233">
        <v>755</v>
      </c>
      <c r="B337" s="122" t="s">
        <v>433</v>
      </c>
      <c r="C337" s="34" t="s">
        <v>82</v>
      </c>
      <c r="D337" s="9" t="str">
        <f t="shared" si="55"/>
        <v>Mc Cormik</v>
      </c>
      <c r="E337" s="174" t="s">
        <v>434</v>
      </c>
      <c r="F337" s="155" t="s">
        <v>76</v>
      </c>
      <c r="G337" s="123">
        <v>37.25</v>
      </c>
      <c r="H337" s="124">
        <v>1</v>
      </c>
      <c r="I337" s="211">
        <v>45</v>
      </c>
      <c r="J337" s="196" t="s">
        <v>59</v>
      </c>
      <c r="K337" s="41" t="s">
        <v>26</v>
      </c>
      <c r="L337" s="42" t="str">
        <f t="shared" si="44"/>
        <v>45grams</v>
      </c>
      <c r="M337" s="43">
        <f t="shared" si="45"/>
        <v>45</v>
      </c>
      <c r="N337" s="44" t="str">
        <f t="shared" si="46"/>
        <v>45grams</v>
      </c>
      <c r="O337" s="51">
        <f t="shared" ref="O337:O345" si="56">G337*H337</f>
        <v>37.25</v>
      </c>
      <c r="P337" s="46"/>
      <c r="Q337" s="46"/>
      <c r="R337" s="46"/>
      <c r="S337" s="46"/>
      <c r="T337" s="46"/>
      <c r="U337" s="46"/>
      <c r="V337" s="46"/>
      <c r="W337" s="46"/>
      <c r="X337" s="46"/>
      <c r="Y337" s="46"/>
      <c r="Z337" s="46"/>
    </row>
    <row r="338" spans="1:26" ht="14.25" customHeight="1">
      <c r="A338" s="233">
        <v>952</v>
      </c>
      <c r="B338" s="76" t="s">
        <v>435</v>
      </c>
      <c r="C338" s="34" t="s">
        <v>55</v>
      </c>
      <c r="D338" s="9" t="str">
        <f t="shared" si="55"/>
        <v>Mc Cormick</v>
      </c>
      <c r="E338" s="101" t="s">
        <v>436</v>
      </c>
      <c r="F338" s="155"/>
      <c r="G338" s="108">
        <v>65</v>
      </c>
      <c r="H338" s="81">
        <v>1.125</v>
      </c>
      <c r="I338" s="67">
        <v>40</v>
      </c>
      <c r="J338" s="121" t="s">
        <v>59</v>
      </c>
      <c r="K338" s="41" t="s">
        <v>26</v>
      </c>
      <c r="L338" s="42" t="str">
        <f t="shared" si="44"/>
        <v>40grams</v>
      </c>
      <c r="M338" s="43">
        <f t="shared" si="45"/>
        <v>45</v>
      </c>
      <c r="N338" s="44" t="str">
        <f t="shared" si="46"/>
        <v>45grams</v>
      </c>
      <c r="O338" s="51">
        <f t="shared" si="56"/>
        <v>73.125</v>
      </c>
      <c r="P338" s="46"/>
      <c r="Q338" s="46"/>
      <c r="R338" s="46"/>
      <c r="S338" s="46"/>
      <c r="T338" s="46"/>
      <c r="U338" s="46"/>
      <c r="V338" s="46"/>
      <c r="W338" s="46"/>
      <c r="X338" s="46"/>
      <c r="Y338" s="46"/>
      <c r="Z338" s="46"/>
    </row>
    <row r="339" spans="1:26" ht="14.25" customHeight="1">
      <c r="A339" s="232">
        <v>154</v>
      </c>
      <c r="B339" s="48" t="s">
        <v>437</v>
      </c>
      <c r="C339" s="49" t="s">
        <v>61</v>
      </c>
      <c r="D339" s="9" t="str">
        <f t="shared" si="55"/>
        <v>fudgeebar</v>
      </c>
      <c r="E339" s="149" t="s">
        <v>438</v>
      </c>
      <c r="F339" s="156"/>
      <c r="G339" s="108">
        <v>7.67</v>
      </c>
      <c r="H339" s="81">
        <v>14</v>
      </c>
      <c r="I339" s="67">
        <v>1</v>
      </c>
      <c r="J339" s="121" t="s">
        <v>37</v>
      </c>
      <c r="K339" s="41" t="s">
        <v>26</v>
      </c>
      <c r="L339" s="42" t="str">
        <f t="shared" si="44"/>
        <v>1pieces</v>
      </c>
      <c r="M339" s="43">
        <f t="shared" si="45"/>
        <v>14</v>
      </c>
      <c r="N339" s="44" t="str">
        <f t="shared" si="46"/>
        <v>14pieces</v>
      </c>
      <c r="O339" s="51">
        <f t="shared" si="56"/>
        <v>107.38</v>
      </c>
      <c r="P339" s="11"/>
      <c r="Q339" s="11"/>
      <c r="R339" s="11"/>
      <c r="S339" s="11"/>
      <c r="T339" s="11"/>
      <c r="U339" s="11"/>
      <c r="V339" s="11"/>
      <c r="W339" s="11"/>
      <c r="X339" s="11"/>
      <c r="Y339" s="11"/>
      <c r="Z339" s="11"/>
    </row>
    <row r="340" spans="1:26" ht="14.25" customHeight="1">
      <c r="A340" s="232">
        <v>517</v>
      </c>
      <c r="B340" s="52" t="s">
        <v>439</v>
      </c>
      <c r="C340" s="34" t="s">
        <v>35</v>
      </c>
      <c r="D340" s="35"/>
      <c r="E340" s="101" t="s">
        <v>36</v>
      </c>
      <c r="F340" s="155"/>
      <c r="G340" s="102">
        <v>50</v>
      </c>
      <c r="H340" s="112">
        <v>5</v>
      </c>
      <c r="I340" s="190">
        <v>1000</v>
      </c>
      <c r="J340" s="41" t="s">
        <v>33</v>
      </c>
      <c r="K340" s="41" t="s">
        <v>26</v>
      </c>
      <c r="L340" s="42" t="str">
        <f t="shared" si="44"/>
        <v>1000kg</v>
      </c>
      <c r="M340" s="43">
        <f t="shared" si="45"/>
        <v>5000</v>
      </c>
      <c r="N340" s="44" t="str">
        <f t="shared" si="46"/>
        <v>5000kg</v>
      </c>
      <c r="O340" s="51">
        <f t="shared" si="56"/>
        <v>250</v>
      </c>
      <c r="P340" s="29"/>
      <c r="Q340" s="11"/>
      <c r="R340" s="11"/>
      <c r="S340" s="11"/>
      <c r="T340" s="11"/>
      <c r="U340" s="11"/>
      <c r="V340" s="11"/>
      <c r="W340" s="11"/>
      <c r="X340" s="11"/>
      <c r="Y340" s="11"/>
      <c r="Z340" s="11"/>
    </row>
    <row r="341" spans="1:26" ht="14.25" customHeight="1">
      <c r="A341" s="233">
        <v>517</v>
      </c>
      <c r="B341" s="79" t="s">
        <v>439</v>
      </c>
      <c r="C341" s="34" t="s">
        <v>47</v>
      </c>
      <c r="D341" s="59"/>
      <c r="E341" s="91" t="s">
        <v>107</v>
      </c>
      <c r="F341" s="195"/>
      <c r="G341" s="95">
        <v>75</v>
      </c>
      <c r="H341" s="112">
        <v>2</v>
      </c>
      <c r="I341" s="190">
        <v>1000</v>
      </c>
      <c r="J341" s="121" t="s">
        <v>59</v>
      </c>
      <c r="K341" s="46"/>
      <c r="L341" s="42" t="str">
        <f t="shared" si="44"/>
        <v>1000grams</v>
      </c>
      <c r="M341" s="43">
        <f t="shared" si="45"/>
        <v>2000</v>
      </c>
      <c r="N341" s="44" t="str">
        <f t="shared" si="46"/>
        <v>2000grams</v>
      </c>
      <c r="O341" s="51">
        <f t="shared" si="56"/>
        <v>150</v>
      </c>
      <c r="P341" s="46"/>
      <c r="Q341" s="46"/>
      <c r="R341" s="46"/>
      <c r="S341" s="46"/>
      <c r="T341" s="46"/>
      <c r="U341" s="46"/>
      <c r="V341" s="46"/>
      <c r="W341" s="46"/>
      <c r="X341" s="46"/>
      <c r="Y341" s="46"/>
      <c r="Z341" s="46"/>
    </row>
    <row r="342" spans="1:26" ht="14.25" customHeight="1">
      <c r="A342" s="232">
        <v>444</v>
      </c>
      <c r="B342" s="48" t="s">
        <v>440</v>
      </c>
      <c r="C342" s="34" t="s">
        <v>43</v>
      </c>
      <c r="D342" s="9" t="str">
        <f>IFERROR(LEFT(E342, FIND("/", E342)-1), E342)</f>
        <v>Mayora</v>
      </c>
      <c r="E342" s="149" t="s">
        <v>441</v>
      </c>
      <c r="F342" s="156"/>
      <c r="G342" s="108">
        <v>6.5</v>
      </c>
      <c r="H342" s="81">
        <v>32</v>
      </c>
      <c r="I342" s="67">
        <v>10</v>
      </c>
      <c r="J342" s="121" t="s">
        <v>37</v>
      </c>
      <c r="K342" s="41"/>
      <c r="L342" s="42" t="str">
        <f t="shared" si="44"/>
        <v>10pieces</v>
      </c>
      <c r="M342" s="43">
        <f t="shared" si="45"/>
        <v>320</v>
      </c>
      <c r="N342" s="44" t="str">
        <f t="shared" si="46"/>
        <v>320pieces</v>
      </c>
      <c r="O342" s="51">
        <f t="shared" si="56"/>
        <v>208</v>
      </c>
      <c r="P342" s="46"/>
      <c r="Q342" s="46"/>
      <c r="R342" s="46"/>
      <c r="S342" s="46"/>
      <c r="T342" s="46"/>
      <c r="U342" s="46"/>
      <c r="V342" s="46"/>
      <c r="W342" s="46"/>
      <c r="X342" s="46"/>
      <c r="Y342" s="46"/>
      <c r="Z342" s="46"/>
    </row>
    <row r="343" spans="1:26" ht="14.25" customHeight="1">
      <c r="A343" s="232">
        <v>175</v>
      </c>
      <c r="B343" s="48" t="s">
        <v>442</v>
      </c>
      <c r="C343" s="49" t="s">
        <v>31</v>
      </c>
      <c r="D343" s="35"/>
      <c r="E343" s="149" t="s">
        <v>32</v>
      </c>
      <c r="F343" s="156"/>
      <c r="G343" s="108">
        <v>170</v>
      </c>
      <c r="H343" s="81">
        <v>6.61</v>
      </c>
      <c r="I343" s="67"/>
      <c r="J343" s="121" t="s">
        <v>33</v>
      </c>
      <c r="K343" s="41" t="s">
        <v>26</v>
      </c>
      <c r="L343" s="42" t="str">
        <f t="shared" si="44"/>
        <v>kg</v>
      </c>
      <c r="M343" s="43">
        <f t="shared" si="45"/>
        <v>0</v>
      </c>
      <c r="N343" s="44" t="str">
        <f t="shared" si="46"/>
        <v>0kg</v>
      </c>
      <c r="O343" s="51">
        <f t="shared" si="56"/>
        <v>1123.7</v>
      </c>
      <c r="P343" s="46"/>
      <c r="Q343" s="46"/>
      <c r="R343" s="46"/>
      <c r="S343" s="46"/>
      <c r="T343" s="46"/>
      <c r="U343" s="46"/>
      <c r="V343" s="46"/>
      <c r="W343" s="46"/>
      <c r="X343" s="46"/>
      <c r="Y343" s="46"/>
      <c r="Z343" s="46"/>
    </row>
    <row r="344" spans="1:26" ht="14.25" customHeight="1">
      <c r="A344" s="232">
        <v>175</v>
      </c>
      <c r="B344" s="48" t="s">
        <v>442</v>
      </c>
      <c r="C344" s="49" t="s">
        <v>61</v>
      </c>
      <c r="D344" s="35"/>
      <c r="E344" s="149"/>
      <c r="F344" s="156"/>
      <c r="G344" s="108">
        <v>145</v>
      </c>
      <c r="H344" s="81">
        <v>4</v>
      </c>
      <c r="I344" s="67">
        <v>1</v>
      </c>
      <c r="J344" s="121" t="s">
        <v>37</v>
      </c>
      <c r="K344" s="41"/>
      <c r="L344" s="42" t="str">
        <f t="shared" si="44"/>
        <v>1pieces</v>
      </c>
      <c r="M344" s="43">
        <f t="shared" si="45"/>
        <v>4</v>
      </c>
      <c r="N344" s="44" t="str">
        <f t="shared" si="46"/>
        <v>4pieces</v>
      </c>
      <c r="O344" s="51">
        <f t="shared" si="56"/>
        <v>580</v>
      </c>
      <c r="P344" s="46"/>
      <c r="Q344" s="46"/>
      <c r="R344" s="46"/>
      <c r="S344" s="46"/>
      <c r="T344" s="46"/>
      <c r="U344" s="46"/>
      <c r="V344" s="46"/>
      <c r="W344" s="46"/>
      <c r="X344" s="46"/>
      <c r="Y344" s="46"/>
      <c r="Z344" s="46"/>
    </row>
    <row r="345" spans="1:26" ht="14.25" customHeight="1">
      <c r="A345" s="233">
        <v>175</v>
      </c>
      <c r="B345" s="76" t="s">
        <v>443</v>
      </c>
      <c r="C345" s="34" t="s">
        <v>55</v>
      </c>
      <c r="D345" s="35"/>
      <c r="E345" s="149"/>
      <c r="F345" s="156"/>
      <c r="G345" s="102">
        <v>55</v>
      </c>
      <c r="H345" s="81">
        <v>6.5</v>
      </c>
      <c r="I345" s="67">
        <v>1</v>
      </c>
      <c r="J345" s="121" t="s">
        <v>33</v>
      </c>
      <c r="K345" s="41"/>
      <c r="L345" s="42" t="str">
        <f t="shared" si="44"/>
        <v>1kg</v>
      </c>
      <c r="M345" s="43">
        <f t="shared" si="45"/>
        <v>6.5</v>
      </c>
      <c r="N345" s="44" t="str">
        <f t="shared" si="46"/>
        <v>6.5kg</v>
      </c>
      <c r="O345" s="51">
        <f t="shared" si="56"/>
        <v>357.5</v>
      </c>
      <c r="P345" s="46"/>
      <c r="Q345" s="46"/>
      <c r="R345" s="46"/>
      <c r="S345" s="46"/>
      <c r="T345" s="46"/>
      <c r="U345" s="46"/>
      <c r="V345" s="46"/>
      <c r="W345" s="46"/>
      <c r="X345" s="46"/>
      <c r="Y345" s="46"/>
      <c r="Z345" s="46"/>
    </row>
    <row r="346" spans="1:26" ht="14.25" customHeight="1">
      <c r="A346" s="233">
        <v>175</v>
      </c>
      <c r="B346" s="48" t="s">
        <v>443</v>
      </c>
      <c r="C346" s="34" t="s">
        <v>27</v>
      </c>
      <c r="D346" s="35"/>
      <c r="E346" s="149"/>
      <c r="F346" s="156"/>
      <c r="G346" s="108">
        <v>45</v>
      </c>
      <c r="H346" s="81">
        <f>O346/G346</f>
        <v>36.299999999999997</v>
      </c>
      <c r="I346" s="67"/>
      <c r="J346" s="121"/>
      <c r="K346" s="41" t="s">
        <v>26</v>
      </c>
      <c r="L346" s="42" t="str">
        <f t="shared" si="44"/>
        <v/>
      </c>
      <c r="M346" s="43">
        <f t="shared" si="45"/>
        <v>0</v>
      </c>
      <c r="N346" s="44" t="str">
        <f t="shared" si="46"/>
        <v>0</v>
      </c>
      <c r="O346" s="133">
        <v>1633.5</v>
      </c>
      <c r="P346" s="46"/>
      <c r="Q346" s="46"/>
      <c r="R346" s="46"/>
      <c r="S346" s="46"/>
      <c r="T346" s="46"/>
      <c r="U346" s="46"/>
      <c r="V346" s="46"/>
      <c r="W346" s="46"/>
      <c r="X346" s="46"/>
      <c r="Y346" s="46"/>
      <c r="Z346" s="46"/>
    </row>
    <row r="347" spans="1:26" ht="14.25" customHeight="1">
      <c r="A347" s="232">
        <v>298</v>
      </c>
      <c r="B347" s="48" t="s">
        <v>444</v>
      </c>
      <c r="C347" s="34" t="s">
        <v>43</v>
      </c>
      <c r="D347" s="35"/>
      <c r="E347" s="149" t="s">
        <v>121</v>
      </c>
      <c r="F347" s="156"/>
      <c r="G347" s="108">
        <v>180</v>
      </c>
      <c r="H347" s="81">
        <v>2.9449999999999998</v>
      </c>
      <c r="I347" s="67">
        <v>1000</v>
      </c>
      <c r="J347" s="121" t="s">
        <v>59</v>
      </c>
      <c r="K347" s="41"/>
      <c r="L347" s="42" t="str">
        <f t="shared" si="44"/>
        <v>1000grams</v>
      </c>
      <c r="M347" s="43">
        <f t="shared" si="45"/>
        <v>2945</v>
      </c>
      <c r="N347" s="44" t="str">
        <f t="shared" si="46"/>
        <v>2945grams</v>
      </c>
      <c r="O347" s="51">
        <f t="shared" ref="O347:O372" si="57">G347*H347</f>
        <v>530.1</v>
      </c>
      <c r="P347" s="11"/>
      <c r="Q347" s="11"/>
      <c r="R347" s="11"/>
      <c r="S347" s="11"/>
      <c r="T347" s="11"/>
      <c r="U347" s="11"/>
      <c r="V347" s="11"/>
      <c r="W347" s="11"/>
      <c r="X347" s="11"/>
      <c r="Y347" s="11"/>
      <c r="Z347" s="11"/>
    </row>
    <row r="348" spans="1:26" ht="14.25" customHeight="1">
      <c r="A348" s="232">
        <v>298</v>
      </c>
      <c r="B348" s="48" t="s">
        <v>445</v>
      </c>
      <c r="C348" s="49" t="s">
        <v>31</v>
      </c>
      <c r="D348" s="35"/>
      <c r="E348" s="149" t="s">
        <v>32</v>
      </c>
      <c r="F348" s="156"/>
      <c r="G348" s="108">
        <v>120</v>
      </c>
      <c r="H348" s="81">
        <v>0.61</v>
      </c>
      <c r="I348" s="67"/>
      <c r="J348" s="121" t="s">
        <v>33</v>
      </c>
      <c r="K348" s="41" t="s">
        <v>26</v>
      </c>
      <c r="L348" s="42" t="str">
        <f t="shared" si="44"/>
        <v>kg</v>
      </c>
      <c r="M348" s="43">
        <f t="shared" si="45"/>
        <v>0</v>
      </c>
      <c r="N348" s="44" t="str">
        <f t="shared" si="46"/>
        <v>0kg</v>
      </c>
      <c r="O348" s="51">
        <f t="shared" si="57"/>
        <v>73.2</v>
      </c>
      <c r="P348" s="46"/>
      <c r="Q348" s="46"/>
      <c r="R348" s="46"/>
      <c r="S348" s="46"/>
      <c r="T348" s="46"/>
      <c r="U348" s="46"/>
      <c r="V348" s="46"/>
      <c r="W348" s="46"/>
      <c r="X348" s="46"/>
      <c r="Y348" s="46"/>
      <c r="Z348" s="46"/>
    </row>
    <row r="349" spans="1:26" ht="14.25" customHeight="1">
      <c r="A349" s="233">
        <v>298</v>
      </c>
      <c r="B349" s="76" t="s">
        <v>444</v>
      </c>
      <c r="C349" s="34" t="s">
        <v>55</v>
      </c>
      <c r="D349" s="35"/>
      <c r="E349" s="149"/>
      <c r="F349" s="156"/>
      <c r="G349" s="102">
        <v>90</v>
      </c>
      <c r="H349" s="81">
        <v>1.4</v>
      </c>
      <c r="I349" s="67">
        <v>1</v>
      </c>
      <c r="J349" s="121" t="s">
        <v>33</v>
      </c>
      <c r="K349" s="41"/>
      <c r="L349" s="42" t="str">
        <f t="shared" si="44"/>
        <v>1kg</v>
      </c>
      <c r="M349" s="43">
        <f t="shared" si="45"/>
        <v>1.4</v>
      </c>
      <c r="N349" s="44" t="str">
        <f t="shared" si="46"/>
        <v>1.4kg</v>
      </c>
      <c r="O349" s="51">
        <f t="shared" si="57"/>
        <v>125.99999999999999</v>
      </c>
      <c r="P349" s="46"/>
      <c r="Q349" s="46"/>
      <c r="R349" s="46"/>
      <c r="S349" s="46"/>
      <c r="T349" s="46"/>
      <c r="U349" s="46"/>
      <c r="V349" s="46"/>
      <c r="W349" s="46"/>
      <c r="X349" s="46"/>
      <c r="Y349" s="46"/>
      <c r="Z349" s="46"/>
    </row>
    <row r="350" spans="1:26" ht="14.25" customHeight="1">
      <c r="A350" s="233">
        <v>716</v>
      </c>
      <c r="B350" s="122" t="s">
        <v>446</v>
      </c>
      <c r="C350" s="34" t="s">
        <v>82</v>
      </c>
      <c r="D350" s="9" t="str">
        <f>IFERROR(LEFT(E350, FIND("/", E350)-1), E350)</f>
        <v>Zambo</v>
      </c>
      <c r="E350" s="154" t="s">
        <v>447</v>
      </c>
      <c r="F350" s="155" t="s">
        <v>76</v>
      </c>
      <c r="G350" s="123">
        <v>25.22</v>
      </c>
      <c r="H350" s="124">
        <v>21</v>
      </c>
      <c r="I350" s="211">
        <v>1</v>
      </c>
      <c r="J350" s="196" t="s">
        <v>29</v>
      </c>
      <c r="K350" s="41" t="s">
        <v>26</v>
      </c>
      <c r="L350" s="42" t="str">
        <f t="shared" si="44"/>
        <v>1ml</v>
      </c>
      <c r="M350" s="43">
        <f t="shared" si="45"/>
        <v>21</v>
      </c>
      <c r="N350" s="44" t="str">
        <f t="shared" si="46"/>
        <v>21ml</v>
      </c>
      <c r="O350" s="51">
        <f t="shared" si="57"/>
        <v>529.62</v>
      </c>
      <c r="P350" s="46"/>
      <c r="Q350" s="46"/>
      <c r="R350" s="46"/>
      <c r="S350" s="46"/>
      <c r="T350" s="46"/>
      <c r="U350" s="46"/>
      <c r="V350" s="46"/>
      <c r="W350" s="46"/>
      <c r="X350" s="46"/>
      <c r="Y350" s="46"/>
      <c r="Z350" s="46"/>
    </row>
    <row r="351" spans="1:26" ht="14.25" customHeight="1">
      <c r="A351" s="233">
        <v>1171</v>
      </c>
      <c r="B351" s="57" t="s">
        <v>448</v>
      </c>
      <c r="C351" s="94" t="s">
        <v>68</v>
      </c>
      <c r="D351" s="59"/>
      <c r="E351" s="91"/>
      <c r="F351" s="195"/>
      <c r="G351" s="95">
        <v>124.35</v>
      </c>
      <c r="H351" s="97">
        <v>1</v>
      </c>
      <c r="I351" s="227">
        <v>1</v>
      </c>
      <c r="J351" s="257" t="s">
        <v>37</v>
      </c>
      <c r="K351" s="46"/>
      <c r="L351" s="42" t="str">
        <f t="shared" si="44"/>
        <v>1pieces</v>
      </c>
      <c r="M351" s="43">
        <f t="shared" si="45"/>
        <v>1</v>
      </c>
      <c r="N351" s="44" t="str">
        <f t="shared" si="46"/>
        <v>1pieces</v>
      </c>
      <c r="O351" s="51">
        <f t="shared" si="57"/>
        <v>124.35</v>
      </c>
      <c r="P351" s="46"/>
      <c r="Q351" s="46"/>
      <c r="R351" s="46"/>
      <c r="S351" s="46"/>
      <c r="T351" s="46"/>
      <c r="U351" s="46"/>
      <c r="V351" s="46"/>
      <c r="W351" s="46"/>
      <c r="X351" s="46"/>
      <c r="Y351" s="46"/>
      <c r="Z351" s="46"/>
    </row>
    <row r="352" spans="1:26" ht="14.25" customHeight="1">
      <c r="A352" s="233">
        <v>1172</v>
      </c>
      <c r="B352" s="79" t="s">
        <v>449</v>
      </c>
      <c r="C352" s="94" t="s">
        <v>68</v>
      </c>
      <c r="D352" s="59"/>
      <c r="E352" s="91"/>
      <c r="F352" s="195"/>
      <c r="G352" s="95">
        <v>0.14415</v>
      </c>
      <c r="H352" s="96">
        <v>1200</v>
      </c>
      <c r="I352" s="227">
        <v>2000</v>
      </c>
      <c r="J352" s="257" t="s">
        <v>29</v>
      </c>
      <c r="K352" s="46"/>
      <c r="L352" s="42" t="str">
        <f t="shared" si="44"/>
        <v>2000ml</v>
      </c>
      <c r="M352" s="43">
        <f t="shared" si="45"/>
        <v>2400000</v>
      </c>
      <c r="N352" s="44" t="str">
        <f t="shared" si="46"/>
        <v>2400000ml</v>
      </c>
      <c r="O352" s="51">
        <f t="shared" si="57"/>
        <v>172.98</v>
      </c>
      <c r="P352" s="46"/>
      <c r="Q352" s="46"/>
      <c r="R352" s="46"/>
      <c r="S352" s="46"/>
      <c r="T352" s="46"/>
      <c r="U352" s="46"/>
      <c r="V352" s="46"/>
      <c r="W352" s="46"/>
      <c r="X352" s="46"/>
      <c r="Y352" s="46"/>
      <c r="Z352" s="46"/>
    </row>
    <row r="353" spans="1:26" ht="14.25" customHeight="1">
      <c r="A353" s="232">
        <v>133</v>
      </c>
      <c r="B353" s="33" t="s">
        <v>450</v>
      </c>
      <c r="C353" s="49" t="s">
        <v>61</v>
      </c>
      <c r="D353" s="35"/>
      <c r="E353" s="157" t="s">
        <v>451</v>
      </c>
      <c r="F353" s="156"/>
      <c r="G353" s="126">
        <v>132.5</v>
      </c>
      <c r="H353" s="120">
        <v>6</v>
      </c>
      <c r="I353" s="210">
        <v>500</v>
      </c>
      <c r="J353" s="121" t="s">
        <v>59</v>
      </c>
      <c r="K353" s="41" t="s">
        <v>26</v>
      </c>
      <c r="L353" s="42" t="str">
        <f t="shared" si="44"/>
        <v>500grams</v>
      </c>
      <c r="M353" s="43">
        <f t="shared" si="45"/>
        <v>3000</v>
      </c>
      <c r="N353" s="44" t="str">
        <f t="shared" si="46"/>
        <v>3000grams</v>
      </c>
      <c r="O353" s="51">
        <f t="shared" si="57"/>
        <v>795</v>
      </c>
      <c r="P353" s="29">
        <f>O353/H353</f>
        <v>132.5</v>
      </c>
      <c r="Q353" s="29">
        <f>G353-P353</f>
        <v>0</v>
      </c>
      <c r="R353" s="28"/>
      <c r="S353" s="28"/>
      <c r="T353" s="28"/>
      <c r="U353" s="28"/>
      <c r="V353" s="28"/>
      <c r="W353" s="28"/>
      <c r="X353" s="28"/>
      <c r="Y353" s="28"/>
      <c r="Z353" s="28"/>
    </row>
    <row r="354" spans="1:26" ht="14.25" customHeight="1">
      <c r="A354" s="233">
        <v>133</v>
      </c>
      <c r="B354" s="289" t="s">
        <v>452</v>
      </c>
      <c r="C354" s="34" t="s">
        <v>82</v>
      </c>
      <c r="D354" s="35"/>
      <c r="E354" s="290" t="s">
        <v>453</v>
      </c>
      <c r="F354" s="155" t="s">
        <v>76</v>
      </c>
      <c r="G354" s="291">
        <v>125</v>
      </c>
      <c r="H354" s="263">
        <v>1</v>
      </c>
      <c r="I354" s="292">
        <v>1000</v>
      </c>
      <c r="J354" s="293" t="s">
        <v>59</v>
      </c>
      <c r="K354" s="41" t="s">
        <v>26</v>
      </c>
      <c r="L354" s="42" t="str">
        <f t="shared" si="44"/>
        <v>1000grams</v>
      </c>
      <c r="M354" s="43">
        <f t="shared" si="45"/>
        <v>1000</v>
      </c>
      <c r="N354" s="44" t="str">
        <f t="shared" si="46"/>
        <v>1000grams</v>
      </c>
      <c r="O354" s="51">
        <f t="shared" si="57"/>
        <v>125</v>
      </c>
      <c r="P354" s="11"/>
      <c r="Q354" s="11"/>
      <c r="R354" s="11"/>
      <c r="S354" s="11"/>
      <c r="T354" s="11"/>
      <c r="U354" s="11"/>
      <c r="V354" s="11"/>
      <c r="W354" s="11"/>
      <c r="X354" s="11"/>
      <c r="Y354" s="11"/>
      <c r="Z354" s="11"/>
    </row>
    <row r="355" spans="1:26" ht="14.25" customHeight="1">
      <c r="A355" s="233">
        <v>133</v>
      </c>
      <c r="B355" s="79" t="s">
        <v>452</v>
      </c>
      <c r="C355" s="34" t="s">
        <v>47</v>
      </c>
      <c r="D355" s="9" t="str">
        <f t="shared" ref="D355:D357" si="58">IFERROR(LEFT(E355, FIND("/", E355)-1), E355)</f>
        <v>Excellent</v>
      </c>
      <c r="E355" s="149" t="s">
        <v>454</v>
      </c>
      <c r="F355" s="195"/>
      <c r="G355" s="108">
        <v>129.88999999999999</v>
      </c>
      <c r="H355" s="81">
        <v>22</v>
      </c>
      <c r="I355" s="67">
        <v>1</v>
      </c>
      <c r="J355" s="121" t="s">
        <v>59</v>
      </c>
      <c r="K355" s="46"/>
      <c r="L355" s="42" t="str">
        <f t="shared" si="44"/>
        <v>1grams</v>
      </c>
      <c r="M355" s="43">
        <f t="shared" si="45"/>
        <v>22</v>
      </c>
      <c r="N355" s="44" t="str">
        <f t="shared" si="46"/>
        <v>22grams</v>
      </c>
      <c r="O355" s="51">
        <f t="shared" si="57"/>
        <v>2857.58</v>
      </c>
      <c r="P355" s="11"/>
      <c r="Q355" s="11"/>
      <c r="R355" s="11"/>
      <c r="S355" s="11"/>
      <c r="T355" s="11"/>
      <c r="U355" s="11"/>
      <c r="V355" s="11"/>
      <c r="W355" s="11"/>
      <c r="X355" s="11"/>
      <c r="Y355" s="11"/>
      <c r="Z355" s="11"/>
    </row>
    <row r="356" spans="1:26" ht="14.25" customHeight="1">
      <c r="A356" s="232">
        <v>133</v>
      </c>
      <c r="B356" s="48" t="s">
        <v>452</v>
      </c>
      <c r="C356" s="34" t="s">
        <v>43</v>
      </c>
      <c r="D356" s="9" t="str">
        <f t="shared" si="58"/>
        <v>Excellent</v>
      </c>
      <c r="E356" s="157" t="s">
        <v>455</v>
      </c>
      <c r="F356" s="156"/>
      <c r="G356" s="126">
        <v>132.5</v>
      </c>
      <c r="H356" s="120">
        <v>3</v>
      </c>
      <c r="I356" s="210">
        <v>500</v>
      </c>
      <c r="J356" s="121" t="s">
        <v>59</v>
      </c>
      <c r="K356" s="41" t="s">
        <v>26</v>
      </c>
      <c r="L356" s="42" t="str">
        <f t="shared" si="44"/>
        <v>500grams</v>
      </c>
      <c r="M356" s="43">
        <f t="shared" si="45"/>
        <v>1500</v>
      </c>
      <c r="N356" s="44" t="str">
        <f t="shared" si="46"/>
        <v>1500grams</v>
      </c>
      <c r="O356" s="51">
        <f t="shared" si="57"/>
        <v>397.5</v>
      </c>
      <c r="P356" s="11"/>
      <c r="Q356" s="11"/>
      <c r="R356" s="11"/>
      <c r="S356" s="11"/>
      <c r="T356" s="11"/>
      <c r="U356" s="11"/>
      <c r="V356" s="11"/>
      <c r="W356" s="11"/>
      <c r="X356" s="11"/>
      <c r="Y356" s="11"/>
      <c r="Z356" s="11"/>
    </row>
    <row r="357" spans="1:26" ht="14.25" customHeight="1">
      <c r="A357" s="233">
        <v>133</v>
      </c>
      <c r="B357" s="33" t="s">
        <v>452</v>
      </c>
      <c r="C357" s="34" t="s">
        <v>6</v>
      </c>
      <c r="D357" s="9" t="str">
        <f t="shared" si="58"/>
        <v>Excellent</v>
      </c>
      <c r="E357" s="157" t="s">
        <v>455</v>
      </c>
      <c r="F357" s="155"/>
      <c r="G357" s="126">
        <v>132.5</v>
      </c>
      <c r="H357" s="120">
        <v>3</v>
      </c>
      <c r="I357" s="210">
        <v>500</v>
      </c>
      <c r="J357" s="121" t="s">
        <v>59</v>
      </c>
      <c r="K357" s="41" t="s">
        <v>26</v>
      </c>
      <c r="L357" s="42" t="str">
        <f t="shared" si="44"/>
        <v>500grams</v>
      </c>
      <c r="M357" s="43">
        <f t="shared" si="45"/>
        <v>1500</v>
      </c>
      <c r="N357" s="44" t="str">
        <f t="shared" si="46"/>
        <v>1500grams</v>
      </c>
      <c r="O357" s="51">
        <f t="shared" si="57"/>
        <v>397.5</v>
      </c>
      <c r="P357" s="11"/>
      <c r="Q357" s="11"/>
      <c r="R357" s="11"/>
      <c r="S357" s="11"/>
      <c r="T357" s="11"/>
      <c r="U357" s="11"/>
      <c r="V357" s="11"/>
      <c r="W357" s="11"/>
      <c r="X357" s="11"/>
      <c r="Y357" s="11"/>
      <c r="Z357" s="11"/>
    </row>
    <row r="358" spans="1:26" ht="14.25" customHeight="1">
      <c r="A358" s="233">
        <v>133</v>
      </c>
      <c r="B358" s="48" t="s">
        <v>456</v>
      </c>
      <c r="C358" s="34" t="s">
        <v>35</v>
      </c>
      <c r="D358" s="35"/>
      <c r="E358" s="149" t="s">
        <v>249</v>
      </c>
      <c r="F358" s="156"/>
      <c r="G358" s="108">
        <v>150</v>
      </c>
      <c r="H358" s="81">
        <v>1</v>
      </c>
      <c r="I358" s="67">
        <v>1000</v>
      </c>
      <c r="J358" s="121" t="s">
        <v>33</v>
      </c>
      <c r="K358" s="41"/>
      <c r="L358" s="42" t="str">
        <f t="shared" si="44"/>
        <v>1000kg</v>
      </c>
      <c r="M358" s="43">
        <f t="shared" si="45"/>
        <v>1000</v>
      </c>
      <c r="N358" s="44" t="str">
        <f t="shared" si="46"/>
        <v>1000kg</v>
      </c>
      <c r="O358" s="51">
        <f t="shared" si="57"/>
        <v>150</v>
      </c>
      <c r="P358" s="11"/>
      <c r="Q358" s="11"/>
      <c r="R358" s="11"/>
      <c r="S358" s="11"/>
      <c r="T358" s="11"/>
      <c r="U358" s="11"/>
      <c r="V358" s="11"/>
      <c r="W358" s="11"/>
      <c r="X358" s="11"/>
      <c r="Y358" s="11"/>
      <c r="Z358" s="11"/>
    </row>
    <row r="359" spans="1:26" ht="14.25" customHeight="1">
      <c r="A359" s="232">
        <v>133</v>
      </c>
      <c r="B359" s="33" t="s">
        <v>452</v>
      </c>
      <c r="C359" s="49" t="s">
        <v>31</v>
      </c>
      <c r="D359" s="35"/>
      <c r="E359" s="91" t="s">
        <v>457</v>
      </c>
      <c r="F359" s="156"/>
      <c r="G359" s="108">
        <v>70</v>
      </c>
      <c r="H359" s="81">
        <v>2.222</v>
      </c>
      <c r="I359" s="67"/>
      <c r="J359" s="121" t="s">
        <v>33</v>
      </c>
      <c r="K359" s="41" t="s">
        <v>26</v>
      </c>
      <c r="L359" s="42" t="str">
        <f t="shared" si="44"/>
        <v>kg</v>
      </c>
      <c r="M359" s="43">
        <f t="shared" si="45"/>
        <v>0</v>
      </c>
      <c r="N359" s="44" t="str">
        <f t="shared" si="46"/>
        <v>0kg</v>
      </c>
      <c r="O359" s="51">
        <f t="shared" si="57"/>
        <v>155.54</v>
      </c>
      <c r="P359" s="46"/>
      <c r="Q359" s="46"/>
      <c r="R359" s="46"/>
      <c r="S359" s="46"/>
      <c r="T359" s="46"/>
      <c r="U359" s="46"/>
      <c r="V359" s="46"/>
      <c r="W359" s="46"/>
      <c r="X359" s="46"/>
      <c r="Y359" s="46"/>
      <c r="Z359" s="46"/>
    </row>
    <row r="360" spans="1:26" ht="14.25" customHeight="1">
      <c r="A360" s="233">
        <v>133</v>
      </c>
      <c r="B360" s="33" t="s">
        <v>452</v>
      </c>
      <c r="C360" s="34" t="s">
        <v>74</v>
      </c>
      <c r="D360" s="9" t="str">
        <f>IFERROR(LEFT(E360, FIND("/", E360)-1), E360)</f>
        <v>Super Dragon</v>
      </c>
      <c r="E360" s="149" t="s">
        <v>458</v>
      </c>
      <c r="F360" s="155" t="s">
        <v>76</v>
      </c>
      <c r="G360" s="108">
        <v>90.73</v>
      </c>
      <c r="H360" s="81">
        <v>3</v>
      </c>
      <c r="I360" s="67">
        <v>500</v>
      </c>
      <c r="J360" s="121" t="s">
        <v>59</v>
      </c>
      <c r="K360" s="41" t="s">
        <v>26</v>
      </c>
      <c r="L360" s="42" t="str">
        <f t="shared" si="44"/>
        <v>500grams</v>
      </c>
      <c r="M360" s="43">
        <f t="shared" si="45"/>
        <v>1500</v>
      </c>
      <c r="N360" s="44" t="str">
        <f t="shared" si="46"/>
        <v>1500grams</v>
      </c>
      <c r="O360" s="51">
        <f t="shared" si="57"/>
        <v>272.19</v>
      </c>
      <c r="P360" s="46"/>
      <c r="Q360" s="46"/>
      <c r="R360" s="46"/>
      <c r="S360" s="46"/>
      <c r="T360" s="46"/>
      <c r="U360" s="46"/>
      <c r="V360" s="46"/>
      <c r="W360" s="46"/>
      <c r="X360" s="46"/>
      <c r="Y360" s="46"/>
      <c r="Z360" s="46"/>
    </row>
    <row r="361" spans="1:26" ht="14.25" customHeight="1">
      <c r="A361" s="233">
        <v>133</v>
      </c>
      <c r="B361" s="57" t="s">
        <v>452</v>
      </c>
      <c r="C361" s="94" t="s">
        <v>68</v>
      </c>
      <c r="D361" s="59"/>
      <c r="E361" s="91"/>
      <c r="F361" s="195"/>
      <c r="G361" s="95">
        <v>0.18146000000000001</v>
      </c>
      <c r="H361" s="97">
        <v>10000</v>
      </c>
      <c r="I361" s="227">
        <v>500</v>
      </c>
      <c r="J361" s="257" t="s">
        <v>59</v>
      </c>
      <c r="K361" s="46"/>
      <c r="L361" s="42" t="str">
        <f t="shared" si="44"/>
        <v>500grams</v>
      </c>
      <c r="M361" s="43">
        <f t="shared" si="45"/>
        <v>5000000</v>
      </c>
      <c r="N361" s="44" t="str">
        <f t="shared" si="46"/>
        <v>5000000grams</v>
      </c>
      <c r="O361" s="51">
        <f t="shared" si="57"/>
        <v>1814.6000000000001</v>
      </c>
      <c r="P361" s="46"/>
      <c r="Q361" s="46"/>
      <c r="R361" s="46"/>
      <c r="S361" s="46"/>
      <c r="T361" s="46"/>
      <c r="U361" s="46"/>
      <c r="V361" s="46"/>
      <c r="W361" s="46"/>
      <c r="X361" s="46"/>
      <c r="Y361" s="46"/>
      <c r="Z361" s="46"/>
    </row>
    <row r="362" spans="1:26" ht="14.25" customHeight="1">
      <c r="A362" s="233">
        <v>970</v>
      </c>
      <c r="B362" s="76" t="s">
        <v>459</v>
      </c>
      <c r="C362" s="34" t="s">
        <v>55</v>
      </c>
      <c r="D362" s="9" t="str">
        <f t="shared" ref="D362:D363" si="59">IFERROR(LEFT(E362, FIND("/", E362)-1), E362)</f>
        <v>Super Dragon</v>
      </c>
      <c r="E362" s="52" t="s">
        <v>458</v>
      </c>
      <c r="F362" s="37"/>
      <c r="G362" s="77">
        <v>90.73</v>
      </c>
      <c r="H362" s="39">
        <v>30</v>
      </c>
      <c r="I362" s="39">
        <v>500</v>
      </c>
      <c r="J362" s="40" t="s">
        <v>59</v>
      </c>
      <c r="K362" s="41" t="s">
        <v>26</v>
      </c>
      <c r="L362" s="42" t="str">
        <f t="shared" si="44"/>
        <v>500grams</v>
      </c>
      <c r="M362" s="43">
        <f t="shared" si="45"/>
        <v>15000</v>
      </c>
      <c r="N362" s="44" t="str">
        <f t="shared" si="46"/>
        <v>15000grams</v>
      </c>
      <c r="O362" s="51">
        <f t="shared" si="57"/>
        <v>2721.9</v>
      </c>
      <c r="P362" s="46"/>
      <c r="Q362" s="46"/>
      <c r="R362" s="46"/>
      <c r="S362" s="46"/>
      <c r="T362" s="46"/>
      <c r="U362" s="46"/>
      <c r="V362" s="46"/>
      <c r="W362" s="46"/>
      <c r="X362" s="46"/>
      <c r="Y362" s="46"/>
      <c r="Z362" s="46"/>
    </row>
    <row r="363" spans="1:26" ht="14.25" customHeight="1">
      <c r="A363" s="233">
        <v>830</v>
      </c>
      <c r="B363" s="122" t="s">
        <v>460</v>
      </c>
      <c r="C363" s="34" t="s">
        <v>82</v>
      </c>
      <c r="D363" s="9" t="str">
        <f t="shared" si="59"/>
        <v>Kopiko</v>
      </c>
      <c r="E363" s="122" t="s">
        <v>461</v>
      </c>
      <c r="F363" s="111" t="s">
        <v>76</v>
      </c>
      <c r="G363" s="207">
        <v>0.83</v>
      </c>
      <c r="H363" s="165">
        <v>74</v>
      </c>
      <c r="I363" s="165">
        <v>1</v>
      </c>
      <c r="J363" s="125" t="s">
        <v>37</v>
      </c>
      <c r="K363" s="41" t="s">
        <v>26</v>
      </c>
      <c r="L363" s="42" t="str">
        <f t="shared" si="44"/>
        <v>1pieces</v>
      </c>
      <c r="M363" s="43">
        <f t="shared" si="45"/>
        <v>74</v>
      </c>
      <c r="N363" s="44" t="str">
        <f t="shared" si="46"/>
        <v>74pieces</v>
      </c>
      <c r="O363" s="51">
        <f t="shared" si="57"/>
        <v>61.419999999999995</v>
      </c>
      <c r="P363" s="46"/>
      <c r="Q363" s="46"/>
      <c r="R363" s="46"/>
      <c r="S363" s="46"/>
      <c r="T363" s="46"/>
      <c r="U363" s="46"/>
      <c r="V363" s="46"/>
      <c r="W363" s="46"/>
      <c r="X363" s="46"/>
      <c r="Y363" s="46"/>
      <c r="Z363" s="46"/>
    </row>
    <row r="364" spans="1:26" ht="14.25" customHeight="1">
      <c r="A364" s="232">
        <v>155</v>
      </c>
      <c r="B364" s="48" t="s">
        <v>462</v>
      </c>
      <c r="C364" s="49" t="s">
        <v>61</v>
      </c>
      <c r="D364" s="9"/>
      <c r="E364" s="50" t="s">
        <v>463</v>
      </c>
      <c r="F364" s="37"/>
      <c r="G364" s="38">
        <v>15.19</v>
      </c>
      <c r="H364" s="39">
        <v>12</v>
      </c>
      <c r="I364" s="39">
        <v>1</v>
      </c>
      <c r="J364" s="40" t="s">
        <v>37</v>
      </c>
      <c r="K364" s="41" t="s">
        <v>26</v>
      </c>
      <c r="L364" s="42" t="str">
        <f t="shared" si="44"/>
        <v>1pieces</v>
      </c>
      <c r="M364" s="43">
        <f t="shared" si="45"/>
        <v>12</v>
      </c>
      <c r="N364" s="44" t="str">
        <f t="shared" si="46"/>
        <v>12pieces</v>
      </c>
      <c r="O364" s="51">
        <f t="shared" si="57"/>
        <v>182.28</v>
      </c>
      <c r="P364" s="46"/>
      <c r="Q364" s="46"/>
      <c r="R364" s="46"/>
      <c r="S364" s="46"/>
      <c r="T364" s="46"/>
      <c r="U364" s="46"/>
      <c r="V364" s="46"/>
      <c r="W364" s="46"/>
      <c r="X364" s="46"/>
      <c r="Y364" s="46"/>
      <c r="Z364" s="46"/>
    </row>
    <row r="365" spans="1:26" ht="14.25" customHeight="1">
      <c r="A365" s="233">
        <v>1173</v>
      </c>
      <c r="B365" s="57" t="s">
        <v>464</v>
      </c>
      <c r="C365" s="94" t="s">
        <v>68</v>
      </c>
      <c r="D365" s="59"/>
      <c r="E365" s="116"/>
      <c r="F365" s="59"/>
      <c r="G365" s="294">
        <v>0.17653846153846151</v>
      </c>
      <c r="H365" s="295">
        <v>1040</v>
      </c>
      <c r="I365" s="296">
        <v>260</v>
      </c>
      <c r="J365" s="131" t="s">
        <v>59</v>
      </c>
      <c r="K365" s="46"/>
      <c r="L365" s="42" t="str">
        <f t="shared" si="44"/>
        <v>260grams</v>
      </c>
      <c r="M365" s="43">
        <f t="shared" si="45"/>
        <v>270400</v>
      </c>
      <c r="N365" s="44" t="str">
        <f t="shared" si="46"/>
        <v>270400grams</v>
      </c>
      <c r="O365" s="51">
        <f t="shared" si="57"/>
        <v>183.59999999999997</v>
      </c>
      <c r="P365" s="46"/>
      <c r="Q365" s="46"/>
      <c r="R365" s="46"/>
      <c r="S365" s="46"/>
      <c r="T365" s="46"/>
      <c r="U365" s="46"/>
      <c r="V365" s="46"/>
      <c r="W365" s="46"/>
      <c r="X365" s="46"/>
      <c r="Y365" s="46"/>
      <c r="Z365" s="46"/>
    </row>
    <row r="366" spans="1:26" ht="14.25" customHeight="1">
      <c r="A366" s="232">
        <v>299</v>
      </c>
      <c r="B366" s="48" t="s">
        <v>465</v>
      </c>
      <c r="C366" s="34" t="s">
        <v>43</v>
      </c>
      <c r="D366" s="35"/>
      <c r="E366" s="50" t="s">
        <v>121</v>
      </c>
      <c r="F366" s="37"/>
      <c r="G366" s="38">
        <v>120</v>
      </c>
      <c r="H366" s="39">
        <v>2.4849999999999999</v>
      </c>
      <c r="I366" s="39">
        <v>1000</v>
      </c>
      <c r="J366" s="40" t="s">
        <v>59</v>
      </c>
      <c r="K366" s="41"/>
      <c r="L366" s="42" t="str">
        <f t="shared" si="44"/>
        <v>1000grams</v>
      </c>
      <c r="M366" s="43">
        <f t="shared" si="45"/>
        <v>2485</v>
      </c>
      <c r="N366" s="44" t="str">
        <f t="shared" si="46"/>
        <v>2485grams</v>
      </c>
      <c r="O366" s="51">
        <f t="shared" si="57"/>
        <v>298.2</v>
      </c>
      <c r="P366" s="11"/>
      <c r="Q366" s="11"/>
      <c r="R366" s="11"/>
      <c r="S366" s="11"/>
      <c r="T366" s="11"/>
      <c r="U366" s="11"/>
      <c r="V366" s="11"/>
      <c r="W366" s="11"/>
      <c r="X366" s="11"/>
      <c r="Y366" s="11"/>
      <c r="Z366" s="11"/>
    </row>
    <row r="367" spans="1:26" ht="14.25" customHeight="1">
      <c r="A367" s="232">
        <v>299</v>
      </c>
      <c r="B367" s="52" t="s">
        <v>465</v>
      </c>
      <c r="C367" s="53" t="s">
        <v>39</v>
      </c>
      <c r="D367" s="68"/>
      <c r="E367" s="68" t="s">
        <v>121</v>
      </c>
      <c r="F367" s="37"/>
      <c r="G367" s="70">
        <v>160</v>
      </c>
      <c r="H367" s="71">
        <v>2</v>
      </c>
      <c r="I367" s="71">
        <v>1000</v>
      </c>
      <c r="J367" s="56" t="s">
        <v>59</v>
      </c>
      <c r="K367" s="41"/>
      <c r="L367" s="42" t="str">
        <f t="shared" si="44"/>
        <v>1000grams</v>
      </c>
      <c r="M367" s="43">
        <f t="shared" si="45"/>
        <v>2000</v>
      </c>
      <c r="N367" s="44" t="str">
        <f t="shared" si="46"/>
        <v>2000grams</v>
      </c>
      <c r="O367" s="51">
        <f t="shared" si="57"/>
        <v>320</v>
      </c>
      <c r="P367" s="11"/>
      <c r="Q367" s="11"/>
      <c r="R367" s="11"/>
      <c r="S367" s="11"/>
      <c r="T367" s="11"/>
      <c r="U367" s="11"/>
      <c r="V367" s="11"/>
      <c r="W367" s="11"/>
      <c r="X367" s="11"/>
      <c r="Y367" s="11"/>
      <c r="Z367" s="11"/>
    </row>
    <row r="368" spans="1:26" ht="14.25" customHeight="1">
      <c r="A368" s="233">
        <v>299</v>
      </c>
      <c r="B368" s="79" t="s">
        <v>465</v>
      </c>
      <c r="C368" s="34" t="s">
        <v>47</v>
      </c>
      <c r="D368" s="59"/>
      <c r="E368" s="50" t="s">
        <v>121</v>
      </c>
      <c r="F368" s="59"/>
      <c r="G368" s="38">
        <v>120</v>
      </c>
      <c r="H368" s="39">
        <v>3</v>
      </c>
      <c r="I368" s="39">
        <v>1</v>
      </c>
      <c r="J368" s="60" t="s">
        <v>59</v>
      </c>
      <c r="K368" s="46"/>
      <c r="L368" s="42" t="str">
        <f t="shared" si="44"/>
        <v>1grams</v>
      </c>
      <c r="M368" s="43">
        <f t="shared" si="45"/>
        <v>3</v>
      </c>
      <c r="N368" s="44" t="str">
        <f t="shared" si="46"/>
        <v>3grams</v>
      </c>
      <c r="O368" s="51">
        <f t="shared" si="57"/>
        <v>360</v>
      </c>
      <c r="P368" s="11"/>
      <c r="Q368" s="11"/>
      <c r="R368" s="11"/>
      <c r="S368" s="11"/>
      <c r="T368" s="11"/>
      <c r="U368" s="11"/>
      <c r="V368" s="11"/>
      <c r="W368" s="11"/>
      <c r="X368" s="11"/>
      <c r="Y368" s="11"/>
      <c r="Z368" s="11"/>
    </row>
    <row r="369" spans="1:26" ht="14.25" customHeight="1">
      <c r="A369" s="233">
        <v>299</v>
      </c>
      <c r="B369" s="48" t="s">
        <v>465</v>
      </c>
      <c r="C369" s="34" t="s">
        <v>74</v>
      </c>
      <c r="D369" s="35"/>
      <c r="E369" s="50" t="s">
        <v>186</v>
      </c>
      <c r="F369" s="37" t="s">
        <v>76</v>
      </c>
      <c r="G369" s="38">
        <v>190</v>
      </c>
      <c r="H369" s="39">
        <v>4</v>
      </c>
      <c r="I369" s="39">
        <v>1000</v>
      </c>
      <c r="J369" s="40" t="s">
        <v>33</v>
      </c>
      <c r="K369" s="41" t="s">
        <v>26</v>
      </c>
      <c r="L369" s="42" t="str">
        <f t="shared" si="44"/>
        <v>1000kg</v>
      </c>
      <c r="M369" s="43">
        <f t="shared" si="45"/>
        <v>4000</v>
      </c>
      <c r="N369" s="44" t="str">
        <f t="shared" si="46"/>
        <v>4000kg</v>
      </c>
      <c r="O369" s="51">
        <f t="shared" si="57"/>
        <v>760</v>
      </c>
      <c r="P369" s="46"/>
      <c r="Q369" s="46"/>
      <c r="R369" s="46"/>
      <c r="S369" s="46"/>
      <c r="T369" s="46"/>
      <c r="U369" s="46"/>
      <c r="V369" s="46"/>
      <c r="W369" s="46"/>
      <c r="X369" s="46"/>
      <c r="Y369" s="46"/>
      <c r="Z369" s="46"/>
    </row>
    <row r="370" spans="1:26" ht="14.25" customHeight="1">
      <c r="A370" s="232">
        <v>299</v>
      </c>
      <c r="B370" s="48" t="s">
        <v>466</v>
      </c>
      <c r="C370" s="49" t="s">
        <v>31</v>
      </c>
      <c r="D370" s="35"/>
      <c r="E370" s="50" t="s">
        <v>32</v>
      </c>
      <c r="F370" s="37"/>
      <c r="G370" s="38">
        <v>208.8</v>
      </c>
      <c r="H370" s="39">
        <v>0.72</v>
      </c>
      <c r="I370" s="39"/>
      <c r="J370" s="40" t="s">
        <v>33</v>
      </c>
      <c r="K370" s="41" t="s">
        <v>26</v>
      </c>
      <c r="L370" s="42" t="str">
        <f t="shared" si="44"/>
        <v>kg</v>
      </c>
      <c r="M370" s="43">
        <f t="shared" si="45"/>
        <v>0</v>
      </c>
      <c r="N370" s="44" t="str">
        <f t="shared" si="46"/>
        <v>0kg</v>
      </c>
      <c r="O370" s="51">
        <f t="shared" si="57"/>
        <v>150.33600000000001</v>
      </c>
      <c r="P370" s="46"/>
      <c r="Q370" s="46"/>
      <c r="R370" s="46"/>
      <c r="S370" s="46"/>
      <c r="T370" s="46"/>
      <c r="U370" s="46"/>
      <c r="V370" s="46"/>
      <c r="W370" s="46"/>
      <c r="X370" s="46"/>
      <c r="Y370" s="46"/>
      <c r="Z370" s="46"/>
    </row>
    <row r="371" spans="1:26" ht="14.25" customHeight="1">
      <c r="A371" s="233">
        <v>299</v>
      </c>
      <c r="B371" s="275" t="s">
        <v>465</v>
      </c>
      <c r="C371" s="34" t="s">
        <v>6</v>
      </c>
      <c r="D371" s="35"/>
      <c r="E371" s="280"/>
      <c r="F371" s="37"/>
      <c r="G371" s="38">
        <v>225</v>
      </c>
      <c r="H371" s="39">
        <v>0.05</v>
      </c>
      <c r="I371" s="39">
        <v>1</v>
      </c>
      <c r="J371" s="40" t="s">
        <v>33</v>
      </c>
      <c r="K371" s="41" t="s">
        <v>26</v>
      </c>
      <c r="L371" s="42" t="str">
        <f t="shared" si="44"/>
        <v>1kg</v>
      </c>
      <c r="M371" s="43">
        <f t="shared" si="45"/>
        <v>0.05</v>
      </c>
      <c r="N371" s="44" t="str">
        <f t="shared" si="46"/>
        <v>0.05kg</v>
      </c>
      <c r="O371" s="51">
        <f t="shared" si="57"/>
        <v>11.25</v>
      </c>
      <c r="P371" s="46"/>
      <c r="Q371" s="46"/>
      <c r="R371" s="46"/>
      <c r="S371" s="46"/>
      <c r="T371" s="46"/>
      <c r="U371" s="46"/>
      <c r="V371" s="46"/>
      <c r="W371" s="46"/>
      <c r="X371" s="46"/>
      <c r="Y371" s="46"/>
      <c r="Z371" s="46"/>
    </row>
    <row r="372" spans="1:26" ht="14.25" customHeight="1">
      <c r="A372" s="233">
        <v>299</v>
      </c>
      <c r="B372" s="105" t="s">
        <v>465</v>
      </c>
      <c r="C372" s="34" t="s">
        <v>55</v>
      </c>
      <c r="D372" s="9"/>
      <c r="E372" s="50"/>
      <c r="F372" s="37"/>
      <c r="G372" s="238">
        <v>70</v>
      </c>
      <c r="H372" s="81">
        <v>2.9</v>
      </c>
      <c r="I372" s="81">
        <v>1</v>
      </c>
      <c r="J372" s="40" t="s">
        <v>33</v>
      </c>
      <c r="K372" s="41"/>
      <c r="L372" s="42" t="str">
        <f t="shared" si="44"/>
        <v>1kg</v>
      </c>
      <c r="M372" s="43">
        <f t="shared" si="45"/>
        <v>2.9</v>
      </c>
      <c r="N372" s="44" t="str">
        <f t="shared" si="46"/>
        <v>2.9kg</v>
      </c>
      <c r="O372" s="51">
        <f t="shared" si="57"/>
        <v>203</v>
      </c>
      <c r="P372" s="46"/>
      <c r="Q372" s="46"/>
      <c r="R372" s="46"/>
      <c r="S372" s="46"/>
      <c r="T372" s="46"/>
      <c r="U372" s="46"/>
      <c r="V372" s="46"/>
      <c r="W372" s="46"/>
      <c r="X372" s="46"/>
      <c r="Y372" s="46"/>
      <c r="Z372" s="46"/>
    </row>
    <row r="373" spans="1:26" ht="14.25" customHeight="1">
      <c r="A373" s="233">
        <v>299</v>
      </c>
      <c r="B373" s="89" t="s">
        <v>465</v>
      </c>
      <c r="C373" s="34" t="s">
        <v>27</v>
      </c>
      <c r="D373" s="9"/>
      <c r="E373" s="50"/>
      <c r="F373" s="37"/>
      <c r="G373" s="297">
        <v>120</v>
      </c>
      <c r="H373" s="81">
        <f>O373/G373</f>
        <v>4</v>
      </c>
      <c r="I373" s="81"/>
      <c r="J373" s="40"/>
      <c r="K373" s="41" t="s">
        <v>26</v>
      </c>
      <c r="L373" s="42" t="str">
        <f t="shared" si="44"/>
        <v/>
      </c>
      <c r="M373" s="43">
        <f t="shared" si="45"/>
        <v>0</v>
      </c>
      <c r="N373" s="44" t="str">
        <f t="shared" si="46"/>
        <v>0</v>
      </c>
      <c r="O373" s="133">
        <v>480</v>
      </c>
      <c r="P373" s="46"/>
      <c r="Q373" s="46"/>
      <c r="R373" s="46"/>
      <c r="S373" s="46"/>
      <c r="T373" s="46"/>
      <c r="U373" s="46"/>
      <c r="V373" s="46"/>
      <c r="W373" s="46"/>
      <c r="X373" s="46"/>
      <c r="Y373" s="46"/>
      <c r="Z373" s="46"/>
    </row>
    <row r="374" spans="1:26" ht="14.25" customHeight="1">
      <c r="A374" s="233">
        <v>824</v>
      </c>
      <c r="B374" s="154" t="s">
        <v>467</v>
      </c>
      <c r="C374" s="34" t="s">
        <v>82</v>
      </c>
      <c r="D374" s="9" t="str">
        <f t="shared" ref="D374:D378" si="60">IFERROR(LEFT(E374, FIND("/", E374)-1), E374)</f>
        <v>Mialendras</v>
      </c>
      <c r="E374" s="276" t="s">
        <v>468</v>
      </c>
      <c r="F374" s="111" t="s">
        <v>76</v>
      </c>
      <c r="G374" s="298">
        <v>245</v>
      </c>
      <c r="H374" s="124">
        <v>4</v>
      </c>
      <c r="I374" s="299">
        <v>1</v>
      </c>
      <c r="J374" s="300" t="s">
        <v>469</v>
      </c>
      <c r="K374" s="41" t="s">
        <v>26</v>
      </c>
      <c r="L374" s="42" t="str">
        <f t="shared" si="44"/>
        <v>1jar</v>
      </c>
      <c r="M374" s="43">
        <f t="shared" si="45"/>
        <v>4</v>
      </c>
      <c r="N374" s="44" t="str">
        <f t="shared" si="46"/>
        <v>4jar</v>
      </c>
      <c r="O374" s="51">
        <f t="shared" ref="O374:O413" si="61">G374*H374</f>
        <v>980</v>
      </c>
      <c r="P374" s="46"/>
      <c r="Q374" s="46"/>
      <c r="R374" s="46"/>
      <c r="S374" s="46"/>
      <c r="T374" s="46"/>
      <c r="U374" s="46"/>
      <c r="V374" s="46"/>
      <c r="W374" s="46"/>
      <c r="X374" s="46"/>
      <c r="Y374" s="46"/>
      <c r="Z374" s="46"/>
    </row>
    <row r="375" spans="1:26" ht="14.25" customHeight="1">
      <c r="A375" s="233">
        <v>824</v>
      </c>
      <c r="B375" s="154" t="s">
        <v>467</v>
      </c>
      <c r="C375" s="34" t="s">
        <v>82</v>
      </c>
      <c r="D375" s="9" t="str">
        <f t="shared" si="60"/>
        <v>Mialendras</v>
      </c>
      <c r="E375" s="276" t="s">
        <v>470</v>
      </c>
      <c r="F375" s="111" t="s">
        <v>76</v>
      </c>
      <c r="G375" s="207">
        <v>90</v>
      </c>
      <c r="H375" s="124">
        <v>4</v>
      </c>
      <c r="I375" s="165">
        <v>1</v>
      </c>
      <c r="J375" s="300" t="s">
        <v>471</v>
      </c>
      <c r="K375" s="41" t="s">
        <v>26</v>
      </c>
      <c r="L375" s="42" t="str">
        <f t="shared" si="44"/>
        <v>1pouch</v>
      </c>
      <c r="M375" s="43">
        <f t="shared" si="45"/>
        <v>4</v>
      </c>
      <c r="N375" s="44" t="str">
        <f t="shared" si="46"/>
        <v>4pouch</v>
      </c>
      <c r="O375" s="51">
        <f t="shared" si="61"/>
        <v>360</v>
      </c>
      <c r="P375" s="46"/>
      <c r="Q375" s="46"/>
      <c r="R375" s="46"/>
      <c r="S375" s="46"/>
      <c r="T375" s="46"/>
      <c r="U375" s="46"/>
      <c r="V375" s="46"/>
      <c r="W375" s="46"/>
      <c r="X375" s="46"/>
      <c r="Y375" s="46"/>
      <c r="Z375" s="46"/>
    </row>
    <row r="376" spans="1:26" ht="14.25" customHeight="1">
      <c r="A376" s="233">
        <v>595</v>
      </c>
      <c r="B376" s="90" t="s">
        <v>472</v>
      </c>
      <c r="C376" s="34" t="s">
        <v>35</v>
      </c>
      <c r="D376" s="9" t="str">
        <f t="shared" si="60"/>
        <v>GROWERS</v>
      </c>
      <c r="E376" s="149" t="s">
        <v>473</v>
      </c>
      <c r="F376" s="37"/>
      <c r="G376" s="108">
        <v>98</v>
      </c>
      <c r="H376" s="81">
        <v>5</v>
      </c>
      <c r="I376" s="81">
        <v>80</v>
      </c>
      <c r="J376" s="40" t="s">
        <v>59</v>
      </c>
      <c r="K376" s="41" t="s">
        <v>26</v>
      </c>
      <c r="L376" s="42" t="str">
        <f t="shared" si="44"/>
        <v>80grams</v>
      </c>
      <c r="M376" s="43">
        <f t="shared" si="45"/>
        <v>400</v>
      </c>
      <c r="N376" s="44" t="str">
        <f t="shared" si="46"/>
        <v>400grams</v>
      </c>
      <c r="O376" s="51">
        <f t="shared" si="61"/>
        <v>490</v>
      </c>
      <c r="P376" s="11"/>
      <c r="Q376" s="11"/>
      <c r="R376" s="11"/>
      <c r="S376" s="11"/>
      <c r="T376" s="11"/>
      <c r="U376" s="11"/>
      <c r="V376" s="11"/>
      <c r="W376" s="11"/>
      <c r="X376" s="11"/>
      <c r="Y376" s="11"/>
      <c r="Z376" s="11"/>
    </row>
    <row r="377" spans="1:26" ht="14.25" customHeight="1">
      <c r="A377" s="233">
        <v>920</v>
      </c>
      <c r="B377" s="89" t="s">
        <v>474</v>
      </c>
      <c r="C377" s="34" t="s">
        <v>74</v>
      </c>
      <c r="D377" s="9" t="str">
        <f t="shared" si="60"/>
        <v>Queen</v>
      </c>
      <c r="E377" s="149" t="s">
        <v>166</v>
      </c>
      <c r="F377" s="37" t="s">
        <v>76</v>
      </c>
      <c r="G377" s="108">
        <v>65</v>
      </c>
      <c r="H377" s="81">
        <v>2</v>
      </c>
      <c r="I377" s="81">
        <v>1000</v>
      </c>
      <c r="J377" s="88" t="s">
        <v>33</v>
      </c>
      <c r="K377" s="41" t="s">
        <v>26</v>
      </c>
      <c r="L377" s="42" t="str">
        <f t="shared" si="44"/>
        <v>1000kg</v>
      </c>
      <c r="M377" s="43">
        <f t="shared" si="45"/>
        <v>2000</v>
      </c>
      <c r="N377" s="44" t="str">
        <f t="shared" si="46"/>
        <v>2000kg</v>
      </c>
      <c r="O377" s="51">
        <f t="shared" si="61"/>
        <v>130</v>
      </c>
      <c r="P377" s="46"/>
      <c r="Q377" s="46"/>
      <c r="R377" s="46"/>
      <c r="S377" s="46"/>
      <c r="T377" s="46"/>
      <c r="U377" s="46"/>
      <c r="V377" s="46"/>
      <c r="W377" s="46"/>
      <c r="X377" s="46"/>
      <c r="Y377" s="46"/>
      <c r="Z377" s="46"/>
    </row>
    <row r="378" spans="1:26" ht="14.25" customHeight="1">
      <c r="A378" s="233">
        <v>3</v>
      </c>
      <c r="B378" s="90" t="s">
        <v>475</v>
      </c>
      <c r="C378" s="34" t="s">
        <v>55</v>
      </c>
      <c r="D378" s="9" t="str">
        <f t="shared" si="60"/>
        <v>JMRL</v>
      </c>
      <c r="E378" s="91" t="s">
        <v>336</v>
      </c>
      <c r="F378" s="111"/>
      <c r="G378" s="95">
        <v>65</v>
      </c>
      <c r="H378" s="112">
        <v>5</v>
      </c>
      <c r="I378" s="112">
        <v>1</v>
      </c>
      <c r="J378" s="88" t="s">
        <v>33</v>
      </c>
      <c r="K378" s="41" t="s">
        <v>26</v>
      </c>
      <c r="L378" s="42" t="str">
        <f t="shared" si="44"/>
        <v>1kg</v>
      </c>
      <c r="M378" s="43">
        <f t="shared" si="45"/>
        <v>5</v>
      </c>
      <c r="N378" s="44" t="str">
        <f t="shared" si="46"/>
        <v>5kg</v>
      </c>
      <c r="O378" s="51">
        <f t="shared" si="61"/>
        <v>325</v>
      </c>
      <c r="P378" s="46"/>
      <c r="Q378" s="46"/>
      <c r="R378" s="46"/>
      <c r="S378" s="46"/>
      <c r="T378" s="46"/>
      <c r="U378" s="46"/>
      <c r="V378" s="46"/>
      <c r="W378" s="46"/>
      <c r="X378" s="46"/>
      <c r="Y378" s="46"/>
      <c r="Z378" s="46"/>
    </row>
    <row r="379" spans="1:26" ht="14.25" customHeight="1">
      <c r="A379" s="232">
        <v>3</v>
      </c>
      <c r="B379" s="90" t="s">
        <v>476</v>
      </c>
      <c r="C379" s="49" t="s">
        <v>61</v>
      </c>
      <c r="D379" s="9"/>
      <c r="E379" s="91" t="s">
        <v>477</v>
      </c>
      <c r="F379" s="111"/>
      <c r="G379" s="95">
        <v>105</v>
      </c>
      <c r="H379" s="112">
        <v>1</v>
      </c>
      <c r="I379" s="112">
        <v>1000</v>
      </c>
      <c r="J379" s="88" t="s">
        <v>59</v>
      </c>
      <c r="K379" s="41"/>
      <c r="L379" s="42" t="str">
        <f t="shared" si="44"/>
        <v>1000grams</v>
      </c>
      <c r="M379" s="43">
        <f t="shared" si="45"/>
        <v>1000</v>
      </c>
      <c r="N379" s="44" t="str">
        <f t="shared" si="46"/>
        <v>1000grams</v>
      </c>
      <c r="O379" s="51">
        <f t="shared" si="61"/>
        <v>105</v>
      </c>
      <c r="P379" s="46"/>
      <c r="Q379" s="46"/>
      <c r="R379" s="46"/>
      <c r="S379" s="46"/>
      <c r="T379" s="46"/>
      <c r="U379" s="46"/>
      <c r="V379" s="46"/>
      <c r="W379" s="46"/>
      <c r="X379" s="46"/>
      <c r="Y379" s="46"/>
      <c r="Z379" s="46"/>
    </row>
    <row r="380" spans="1:26" ht="14.25" customHeight="1">
      <c r="A380" s="232">
        <v>654</v>
      </c>
      <c r="B380" s="101" t="s">
        <v>478</v>
      </c>
      <c r="C380" s="53" t="s">
        <v>39</v>
      </c>
      <c r="D380" s="101"/>
      <c r="E380" s="101" t="s">
        <v>107</v>
      </c>
      <c r="F380" s="111"/>
      <c r="G380" s="102">
        <v>65</v>
      </c>
      <c r="H380" s="103">
        <v>5</v>
      </c>
      <c r="I380" s="153">
        <v>1000</v>
      </c>
      <c r="J380" s="104" t="s">
        <v>59</v>
      </c>
      <c r="K380" s="41" t="s">
        <v>26</v>
      </c>
      <c r="L380" s="42" t="str">
        <f t="shared" si="44"/>
        <v>1000grams</v>
      </c>
      <c r="M380" s="43">
        <f t="shared" si="45"/>
        <v>5000</v>
      </c>
      <c r="N380" s="44" t="str">
        <f t="shared" si="46"/>
        <v>5000grams</v>
      </c>
      <c r="O380" s="51">
        <f t="shared" si="61"/>
        <v>325</v>
      </c>
      <c r="P380" s="46"/>
      <c r="Q380" s="46"/>
      <c r="R380" s="46"/>
      <c r="S380" s="46"/>
      <c r="T380" s="46"/>
      <c r="U380" s="46"/>
      <c r="V380" s="46"/>
      <c r="W380" s="46"/>
      <c r="X380" s="46"/>
      <c r="Y380" s="46"/>
      <c r="Z380" s="46"/>
    </row>
    <row r="381" spans="1:26" ht="14.25" customHeight="1">
      <c r="A381" s="233">
        <v>654</v>
      </c>
      <c r="B381" s="107" t="s">
        <v>478</v>
      </c>
      <c r="C381" s="34" t="s">
        <v>47</v>
      </c>
      <c r="D381" s="301"/>
      <c r="E381" s="91" t="s">
        <v>107</v>
      </c>
      <c r="F381" s="59"/>
      <c r="G381" s="95">
        <v>70</v>
      </c>
      <c r="H381" s="112">
        <v>10</v>
      </c>
      <c r="I381" s="112">
        <v>1000</v>
      </c>
      <c r="J381" s="88" t="s">
        <v>59</v>
      </c>
      <c r="K381" s="46"/>
      <c r="L381" s="42" t="str">
        <f t="shared" si="44"/>
        <v>1000grams</v>
      </c>
      <c r="M381" s="43">
        <f t="shared" si="45"/>
        <v>10000</v>
      </c>
      <c r="N381" s="44" t="str">
        <f t="shared" si="46"/>
        <v>10000grams</v>
      </c>
      <c r="O381" s="51">
        <f t="shared" si="61"/>
        <v>700</v>
      </c>
      <c r="P381" s="46"/>
      <c r="Q381" s="46"/>
      <c r="R381" s="46"/>
      <c r="S381" s="46"/>
      <c r="T381" s="46"/>
      <c r="U381" s="46"/>
      <c r="V381" s="46"/>
      <c r="W381" s="46"/>
      <c r="X381" s="46"/>
      <c r="Y381" s="46"/>
      <c r="Z381" s="46"/>
    </row>
    <row r="382" spans="1:26" ht="14.25" customHeight="1">
      <c r="A382" s="233">
        <v>93</v>
      </c>
      <c r="B382" s="99" t="s">
        <v>479</v>
      </c>
      <c r="C382" s="34" t="s">
        <v>35</v>
      </c>
      <c r="D382" s="35"/>
      <c r="E382" s="91" t="s">
        <v>480</v>
      </c>
      <c r="F382" s="37"/>
      <c r="G382" s="108">
        <v>85</v>
      </c>
      <c r="H382" s="81">
        <v>8</v>
      </c>
      <c r="I382" s="81">
        <v>1</v>
      </c>
      <c r="J382" s="88" t="s">
        <v>86</v>
      </c>
      <c r="K382" s="41" t="s">
        <v>26</v>
      </c>
      <c r="L382" s="42" t="str">
        <f t="shared" si="44"/>
        <v>1gallons</v>
      </c>
      <c r="M382" s="43">
        <f t="shared" si="45"/>
        <v>8</v>
      </c>
      <c r="N382" s="44" t="str">
        <f t="shared" si="46"/>
        <v>8gallons</v>
      </c>
      <c r="O382" s="51">
        <f t="shared" si="61"/>
        <v>680</v>
      </c>
      <c r="P382" s="46"/>
      <c r="Q382" s="46"/>
      <c r="R382" s="46"/>
      <c r="S382" s="46"/>
      <c r="T382" s="46"/>
      <c r="U382" s="46"/>
      <c r="V382" s="46"/>
      <c r="W382" s="46"/>
      <c r="X382" s="46"/>
      <c r="Y382" s="46"/>
      <c r="Z382" s="46"/>
    </row>
    <row r="383" spans="1:26" ht="14.25" customHeight="1">
      <c r="A383" s="232">
        <v>93</v>
      </c>
      <c r="B383" s="89" t="s">
        <v>481</v>
      </c>
      <c r="C383" s="49" t="s">
        <v>61</v>
      </c>
      <c r="D383" s="9" t="str">
        <f t="shared" ref="D383:D391" si="62">IFERROR(LEFT(E383, FIND("/", E383)-1), E383)</f>
        <v>ticman</v>
      </c>
      <c r="E383" s="149" t="s">
        <v>482</v>
      </c>
      <c r="F383" s="37"/>
      <c r="G383" s="108">
        <v>88</v>
      </c>
      <c r="H383" s="81">
        <v>16</v>
      </c>
      <c r="I383" s="81">
        <v>1</v>
      </c>
      <c r="J383" s="88" t="s">
        <v>86</v>
      </c>
      <c r="K383" s="41" t="s">
        <v>26</v>
      </c>
      <c r="L383" s="42" t="str">
        <f t="shared" si="44"/>
        <v>1gallons</v>
      </c>
      <c r="M383" s="43">
        <f t="shared" si="45"/>
        <v>16</v>
      </c>
      <c r="N383" s="44" t="str">
        <f t="shared" si="46"/>
        <v>16gallons</v>
      </c>
      <c r="O383" s="51">
        <f t="shared" si="61"/>
        <v>1408</v>
      </c>
      <c r="P383" s="46"/>
      <c r="Q383" s="46"/>
      <c r="R383" s="46"/>
      <c r="S383" s="46"/>
      <c r="T383" s="46"/>
      <c r="U383" s="46"/>
      <c r="V383" s="46"/>
      <c r="W383" s="46"/>
      <c r="X383" s="46"/>
      <c r="Y383" s="46"/>
      <c r="Z383" s="46"/>
    </row>
    <row r="384" spans="1:26" ht="14.25" customHeight="1">
      <c r="A384" s="232">
        <v>93</v>
      </c>
      <c r="B384" s="90" t="s">
        <v>479</v>
      </c>
      <c r="C384" s="49" t="s">
        <v>31</v>
      </c>
      <c r="D384" s="9" t="str">
        <f t="shared" si="62"/>
        <v>ticman</v>
      </c>
      <c r="E384" s="91" t="s">
        <v>482</v>
      </c>
      <c r="F384" s="111"/>
      <c r="G384" s="108">
        <v>88</v>
      </c>
      <c r="H384" s="81">
        <v>4</v>
      </c>
      <c r="I384" s="81"/>
      <c r="J384" s="88" t="s">
        <v>29</v>
      </c>
      <c r="K384" s="41" t="s">
        <v>26</v>
      </c>
      <c r="L384" s="42" t="str">
        <f t="shared" si="44"/>
        <v>ml</v>
      </c>
      <c r="M384" s="43">
        <f t="shared" si="45"/>
        <v>0</v>
      </c>
      <c r="N384" s="44" t="str">
        <f t="shared" si="46"/>
        <v>0ml</v>
      </c>
      <c r="O384" s="51">
        <f t="shared" si="61"/>
        <v>352</v>
      </c>
      <c r="P384" s="46"/>
      <c r="Q384" s="46"/>
      <c r="R384" s="46"/>
      <c r="S384" s="46"/>
      <c r="T384" s="46"/>
      <c r="U384" s="46"/>
      <c r="V384" s="46"/>
      <c r="W384" s="46"/>
      <c r="X384" s="46"/>
      <c r="Y384" s="46"/>
      <c r="Z384" s="46"/>
    </row>
    <row r="385" spans="1:26" ht="14.25" customHeight="1">
      <c r="A385" s="232">
        <v>93</v>
      </c>
      <c r="B385" s="302" t="s">
        <v>479</v>
      </c>
      <c r="C385" s="34" t="s">
        <v>43</v>
      </c>
      <c r="D385" s="9" t="str">
        <f t="shared" si="62"/>
        <v>Ticman</v>
      </c>
      <c r="E385" s="91" t="s">
        <v>28</v>
      </c>
      <c r="F385" s="37"/>
      <c r="G385" s="108">
        <v>88</v>
      </c>
      <c r="H385" s="81">
        <v>0.5</v>
      </c>
      <c r="I385" s="81">
        <v>1</v>
      </c>
      <c r="J385" s="88" t="s">
        <v>86</v>
      </c>
      <c r="K385" s="41" t="s">
        <v>26</v>
      </c>
      <c r="L385" s="42" t="str">
        <f t="shared" si="44"/>
        <v>1gallons</v>
      </c>
      <c r="M385" s="43">
        <f t="shared" si="45"/>
        <v>0.5</v>
      </c>
      <c r="N385" s="44" t="str">
        <f t="shared" si="46"/>
        <v>0.5gallons</v>
      </c>
      <c r="O385" s="51">
        <f t="shared" si="61"/>
        <v>44</v>
      </c>
      <c r="P385" s="46"/>
      <c r="Q385" s="46"/>
      <c r="R385" s="46"/>
      <c r="S385" s="46"/>
      <c r="T385" s="46"/>
      <c r="U385" s="46"/>
      <c r="V385" s="46"/>
      <c r="W385" s="46"/>
      <c r="X385" s="46"/>
      <c r="Y385" s="46"/>
      <c r="Z385" s="46"/>
    </row>
    <row r="386" spans="1:26" ht="14.25" customHeight="1">
      <c r="A386" s="232">
        <v>93</v>
      </c>
      <c r="B386" s="303" t="s">
        <v>479</v>
      </c>
      <c r="C386" s="53" t="s">
        <v>39</v>
      </c>
      <c r="D386" s="9" t="str">
        <f t="shared" si="62"/>
        <v>Ticman</v>
      </c>
      <c r="E386" s="303" t="s">
        <v>28</v>
      </c>
      <c r="F386" s="111"/>
      <c r="G386" s="304">
        <v>80</v>
      </c>
      <c r="H386" s="305">
        <v>13</v>
      </c>
      <c r="I386" s="306">
        <v>1</v>
      </c>
      <c r="J386" s="183" t="s">
        <v>86</v>
      </c>
      <c r="K386" s="229" t="s">
        <v>26</v>
      </c>
      <c r="L386" s="42" t="str">
        <f t="shared" si="44"/>
        <v>1gallons</v>
      </c>
      <c r="M386" s="43">
        <f t="shared" si="45"/>
        <v>13</v>
      </c>
      <c r="N386" s="44" t="str">
        <f t="shared" si="46"/>
        <v>13gallons</v>
      </c>
      <c r="O386" s="51">
        <f t="shared" si="61"/>
        <v>1040</v>
      </c>
      <c r="P386" s="46"/>
      <c r="Q386" s="46"/>
      <c r="R386" s="46"/>
      <c r="S386" s="46"/>
      <c r="T386" s="46"/>
      <c r="U386" s="46"/>
      <c r="V386" s="46"/>
      <c r="W386" s="46"/>
      <c r="X386" s="46"/>
      <c r="Y386" s="46"/>
      <c r="Z386" s="46"/>
    </row>
    <row r="387" spans="1:26" ht="14.25" customHeight="1">
      <c r="A387" s="233">
        <v>93</v>
      </c>
      <c r="B387" s="128" t="s">
        <v>479</v>
      </c>
      <c r="C387" s="34" t="s">
        <v>82</v>
      </c>
      <c r="D387" s="9" t="str">
        <f t="shared" si="62"/>
        <v>Ticman</v>
      </c>
      <c r="E387" s="128" t="s">
        <v>28</v>
      </c>
      <c r="F387" s="111" t="s">
        <v>76</v>
      </c>
      <c r="G387" s="207">
        <v>76</v>
      </c>
      <c r="H387" s="165">
        <v>7</v>
      </c>
      <c r="I387" s="165">
        <v>1</v>
      </c>
      <c r="J387" s="137" t="s">
        <v>59</v>
      </c>
      <c r="K387" s="41" t="s">
        <v>26</v>
      </c>
      <c r="L387" s="42" t="str">
        <f t="shared" si="44"/>
        <v>1grams</v>
      </c>
      <c r="M387" s="43">
        <f t="shared" si="45"/>
        <v>7</v>
      </c>
      <c r="N387" s="44" t="str">
        <f t="shared" si="46"/>
        <v>7grams</v>
      </c>
      <c r="O387" s="51">
        <f t="shared" si="61"/>
        <v>532</v>
      </c>
      <c r="P387" s="46"/>
      <c r="Q387" s="46"/>
      <c r="R387" s="46"/>
      <c r="S387" s="46"/>
      <c r="T387" s="46"/>
      <c r="U387" s="46"/>
      <c r="V387" s="46"/>
      <c r="W387" s="46"/>
      <c r="X387" s="46"/>
      <c r="Y387" s="46"/>
      <c r="Z387" s="46"/>
    </row>
    <row r="388" spans="1:26" ht="14.25" customHeight="1">
      <c r="A388" s="233">
        <v>93</v>
      </c>
      <c r="B388" s="48" t="s">
        <v>479</v>
      </c>
      <c r="C388" s="34" t="s">
        <v>6</v>
      </c>
      <c r="D388" s="9" t="str">
        <f t="shared" si="62"/>
        <v>Ticman</v>
      </c>
      <c r="E388" s="116" t="s">
        <v>28</v>
      </c>
      <c r="F388" s="111"/>
      <c r="G388" s="38">
        <v>88</v>
      </c>
      <c r="H388" s="39">
        <v>2</v>
      </c>
      <c r="I388" s="39">
        <v>3500</v>
      </c>
      <c r="J388" s="152" t="s">
        <v>29</v>
      </c>
      <c r="K388" s="41" t="s">
        <v>26</v>
      </c>
      <c r="L388" s="42" t="str">
        <f t="shared" si="44"/>
        <v>3500ml</v>
      </c>
      <c r="M388" s="43">
        <f t="shared" si="45"/>
        <v>7000</v>
      </c>
      <c r="N388" s="44" t="str">
        <f t="shared" si="46"/>
        <v>7000ml</v>
      </c>
      <c r="O388" s="51">
        <f t="shared" si="61"/>
        <v>176</v>
      </c>
      <c r="P388" s="46"/>
      <c r="Q388" s="46"/>
      <c r="R388" s="46"/>
      <c r="S388" s="46"/>
      <c r="T388" s="46"/>
      <c r="U388" s="46"/>
      <c r="V388" s="46"/>
      <c r="W388" s="46"/>
      <c r="X388" s="46"/>
      <c r="Y388" s="46"/>
      <c r="Z388" s="46"/>
    </row>
    <row r="389" spans="1:26" ht="14.25" customHeight="1">
      <c r="A389" s="233">
        <v>93</v>
      </c>
      <c r="B389" s="36" t="s">
        <v>479</v>
      </c>
      <c r="C389" s="34" t="s">
        <v>27</v>
      </c>
      <c r="D389" s="9" t="str">
        <f t="shared" si="62"/>
        <v>Ticman</v>
      </c>
      <c r="E389" s="36" t="s">
        <v>28</v>
      </c>
      <c r="F389" s="111"/>
      <c r="G389" s="38">
        <v>88</v>
      </c>
      <c r="H389" s="39">
        <v>11</v>
      </c>
      <c r="I389" s="39">
        <v>3500</v>
      </c>
      <c r="J389" s="88" t="s">
        <v>29</v>
      </c>
      <c r="K389" s="41" t="s">
        <v>26</v>
      </c>
      <c r="L389" s="42" t="str">
        <f t="shared" si="44"/>
        <v>3500ml</v>
      </c>
      <c r="M389" s="43">
        <f t="shared" si="45"/>
        <v>38500</v>
      </c>
      <c r="N389" s="44" t="str">
        <f t="shared" si="46"/>
        <v>38500ml</v>
      </c>
      <c r="O389" s="45">
        <f t="shared" si="61"/>
        <v>968</v>
      </c>
      <c r="P389" s="46"/>
      <c r="Q389" s="46"/>
      <c r="R389" s="46"/>
      <c r="S389" s="46"/>
      <c r="T389" s="46"/>
      <c r="U389" s="46"/>
      <c r="V389" s="46"/>
      <c r="W389" s="46"/>
      <c r="X389" s="46"/>
      <c r="Y389" s="46"/>
      <c r="Z389" s="46"/>
    </row>
    <row r="390" spans="1:26" ht="14.25" customHeight="1">
      <c r="A390" s="233">
        <v>93</v>
      </c>
      <c r="B390" s="57" t="s">
        <v>479</v>
      </c>
      <c r="C390" s="34" t="s">
        <v>47</v>
      </c>
      <c r="D390" s="9" t="str">
        <f t="shared" si="62"/>
        <v>Ticman</v>
      </c>
      <c r="E390" s="50" t="s">
        <v>28</v>
      </c>
      <c r="F390" s="59"/>
      <c r="G390" s="38">
        <v>88</v>
      </c>
      <c r="H390" s="39">
        <v>25</v>
      </c>
      <c r="I390" s="39">
        <v>1</v>
      </c>
      <c r="J390" s="88" t="s">
        <v>86</v>
      </c>
      <c r="K390" s="46"/>
      <c r="L390" s="42" t="str">
        <f t="shared" si="44"/>
        <v>1gallons</v>
      </c>
      <c r="M390" s="43">
        <f t="shared" si="45"/>
        <v>25</v>
      </c>
      <c r="N390" s="44" t="str">
        <f t="shared" si="46"/>
        <v>25gallons</v>
      </c>
      <c r="O390" s="51">
        <f t="shared" si="61"/>
        <v>2200</v>
      </c>
      <c r="P390" s="46"/>
      <c r="Q390" s="46"/>
      <c r="R390" s="46"/>
      <c r="S390" s="46"/>
      <c r="T390" s="46"/>
      <c r="U390" s="46"/>
      <c r="V390" s="46"/>
      <c r="W390" s="46"/>
      <c r="X390" s="46"/>
      <c r="Y390" s="46"/>
      <c r="Z390" s="46"/>
    </row>
    <row r="391" spans="1:26" ht="14.25" customHeight="1">
      <c r="A391" s="233">
        <v>93</v>
      </c>
      <c r="B391" s="48" t="s">
        <v>479</v>
      </c>
      <c r="C391" s="34" t="s">
        <v>55</v>
      </c>
      <c r="D391" s="9" t="str">
        <f t="shared" si="62"/>
        <v>UFC</v>
      </c>
      <c r="E391" s="116" t="s">
        <v>483</v>
      </c>
      <c r="F391" s="111"/>
      <c r="G391" s="38">
        <v>228.7</v>
      </c>
      <c r="H391" s="39">
        <v>3</v>
      </c>
      <c r="I391" s="81">
        <v>3.5</v>
      </c>
      <c r="J391" s="121" t="s">
        <v>484</v>
      </c>
      <c r="K391" s="41" t="s">
        <v>26</v>
      </c>
      <c r="L391" s="42" t="str">
        <f t="shared" si="44"/>
        <v>3.5l</v>
      </c>
      <c r="M391" s="43">
        <f t="shared" si="45"/>
        <v>10.5</v>
      </c>
      <c r="N391" s="44" t="str">
        <f t="shared" si="46"/>
        <v>10.5l</v>
      </c>
      <c r="O391" s="51">
        <f t="shared" si="61"/>
        <v>686.09999999999991</v>
      </c>
      <c r="P391" s="46"/>
      <c r="Q391" s="46"/>
      <c r="R391" s="46"/>
      <c r="S391" s="46"/>
      <c r="T391" s="46"/>
      <c r="U391" s="46"/>
      <c r="V391" s="46"/>
      <c r="W391" s="46"/>
      <c r="X391" s="46"/>
      <c r="Y391" s="46"/>
      <c r="Z391" s="46"/>
    </row>
    <row r="392" spans="1:26" ht="14.25" customHeight="1">
      <c r="A392" s="232">
        <v>502</v>
      </c>
      <c r="B392" s="48" t="s">
        <v>485</v>
      </c>
      <c r="C392" s="34" t="s">
        <v>43</v>
      </c>
      <c r="D392" s="9"/>
      <c r="E392" s="50" t="s">
        <v>121</v>
      </c>
      <c r="F392" s="37"/>
      <c r="G392" s="108">
        <v>160</v>
      </c>
      <c r="H392" s="81">
        <v>1.23</v>
      </c>
      <c r="I392" s="81">
        <v>1000</v>
      </c>
      <c r="J392" s="40" t="s">
        <v>59</v>
      </c>
      <c r="K392" s="41"/>
      <c r="L392" s="42" t="str">
        <f t="shared" si="44"/>
        <v>1000grams</v>
      </c>
      <c r="M392" s="43">
        <f t="shared" si="45"/>
        <v>1230</v>
      </c>
      <c r="N392" s="44" t="str">
        <f t="shared" si="46"/>
        <v>1230grams</v>
      </c>
      <c r="O392" s="51">
        <f t="shared" si="61"/>
        <v>196.8</v>
      </c>
      <c r="P392" s="11"/>
      <c r="Q392" s="11"/>
      <c r="R392" s="11"/>
      <c r="S392" s="11"/>
      <c r="T392" s="11"/>
      <c r="U392" s="11"/>
      <c r="V392" s="11"/>
      <c r="W392" s="11"/>
      <c r="X392" s="11"/>
      <c r="Y392" s="11"/>
      <c r="Z392" s="11"/>
    </row>
    <row r="393" spans="1:26" ht="14.25" customHeight="1">
      <c r="A393" s="232">
        <v>502</v>
      </c>
      <c r="B393" s="52" t="s">
        <v>485</v>
      </c>
      <c r="C393" s="53" t="s">
        <v>39</v>
      </c>
      <c r="D393" s="99"/>
      <c r="E393" s="68" t="s">
        <v>121</v>
      </c>
      <c r="F393" s="37"/>
      <c r="G393" s="102">
        <v>235</v>
      </c>
      <c r="H393" s="103">
        <v>1</v>
      </c>
      <c r="I393" s="103">
        <v>1000</v>
      </c>
      <c r="J393" s="56" t="s">
        <v>59</v>
      </c>
      <c r="K393" s="41"/>
      <c r="L393" s="42" t="str">
        <f t="shared" si="44"/>
        <v>1000grams</v>
      </c>
      <c r="M393" s="43">
        <f t="shared" si="45"/>
        <v>1000</v>
      </c>
      <c r="N393" s="44" t="str">
        <f t="shared" si="46"/>
        <v>1000grams</v>
      </c>
      <c r="O393" s="51">
        <f t="shared" si="61"/>
        <v>235</v>
      </c>
      <c r="P393" s="11"/>
      <c r="Q393" s="11"/>
      <c r="R393" s="11"/>
      <c r="S393" s="11"/>
      <c r="T393" s="11"/>
      <c r="U393" s="11"/>
      <c r="V393" s="11"/>
      <c r="W393" s="11"/>
      <c r="X393" s="11"/>
      <c r="Y393" s="11"/>
      <c r="Z393" s="11"/>
    </row>
    <row r="394" spans="1:26" ht="14.25" customHeight="1">
      <c r="A394" s="233">
        <v>773</v>
      </c>
      <c r="B394" s="128" t="s">
        <v>486</v>
      </c>
      <c r="C394" s="34" t="s">
        <v>82</v>
      </c>
      <c r="D394" s="9" t="str">
        <f>IFERROR(LEFT(E394, FIND("/", E394)-1), E394)</f>
        <v>J&amp;Y</v>
      </c>
      <c r="E394" s="128" t="s">
        <v>487</v>
      </c>
      <c r="F394" s="111" t="s">
        <v>76</v>
      </c>
      <c r="G394" s="307">
        <v>18.5</v>
      </c>
      <c r="H394" s="147">
        <v>4</v>
      </c>
      <c r="I394" s="147">
        <v>30</v>
      </c>
      <c r="J394" s="130" t="s">
        <v>59</v>
      </c>
      <c r="K394" s="41" t="s">
        <v>26</v>
      </c>
      <c r="L394" s="42" t="str">
        <f t="shared" si="44"/>
        <v>30grams</v>
      </c>
      <c r="M394" s="43">
        <f t="shared" si="45"/>
        <v>120</v>
      </c>
      <c r="N394" s="44" t="str">
        <f t="shared" si="46"/>
        <v>120grams</v>
      </c>
      <c r="O394" s="51">
        <f t="shared" si="61"/>
        <v>74</v>
      </c>
      <c r="P394" s="46"/>
      <c r="Q394" s="46"/>
      <c r="R394" s="46"/>
      <c r="S394" s="46"/>
      <c r="T394" s="46"/>
      <c r="U394" s="46"/>
      <c r="V394" s="46"/>
      <c r="W394" s="46"/>
      <c r="X394" s="46"/>
      <c r="Y394" s="46"/>
      <c r="Z394" s="46"/>
    </row>
    <row r="395" spans="1:26" ht="14.25" customHeight="1">
      <c r="A395" s="233">
        <v>1174</v>
      </c>
      <c r="B395" s="79" t="s">
        <v>488</v>
      </c>
      <c r="C395" s="94" t="s">
        <v>68</v>
      </c>
      <c r="D395" s="59"/>
      <c r="E395" s="116"/>
      <c r="F395" s="59"/>
      <c r="G395" s="95">
        <v>1.1333333333333331</v>
      </c>
      <c r="H395" s="96">
        <v>30</v>
      </c>
      <c r="I395" s="97">
        <v>30</v>
      </c>
      <c r="J395" s="131" t="s">
        <v>59</v>
      </c>
      <c r="K395" s="46"/>
      <c r="L395" s="42" t="str">
        <f t="shared" si="44"/>
        <v>30grams</v>
      </c>
      <c r="M395" s="43">
        <f t="shared" si="45"/>
        <v>900</v>
      </c>
      <c r="N395" s="44" t="str">
        <f t="shared" si="46"/>
        <v>900grams</v>
      </c>
      <c r="O395" s="51">
        <f t="shared" si="61"/>
        <v>33.999999999999993</v>
      </c>
      <c r="P395" s="46"/>
      <c r="Q395" s="46"/>
      <c r="R395" s="46"/>
      <c r="S395" s="46"/>
      <c r="T395" s="46"/>
      <c r="U395" s="46"/>
      <c r="V395" s="46"/>
      <c r="W395" s="46"/>
      <c r="X395" s="46"/>
      <c r="Y395" s="46"/>
      <c r="Z395" s="46"/>
    </row>
    <row r="396" spans="1:26" ht="14.25" customHeight="1">
      <c r="A396" s="232">
        <v>300</v>
      </c>
      <c r="B396" s="48" t="s">
        <v>489</v>
      </c>
      <c r="C396" s="49" t="s">
        <v>31</v>
      </c>
      <c r="D396" s="35"/>
      <c r="E396" s="50" t="s">
        <v>32</v>
      </c>
      <c r="F396" s="37"/>
      <c r="G396" s="126">
        <v>130</v>
      </c>
      <c r="H396" s="120">
        <v>0.12</v>
      </c>
      <c r="I396" s="120"/>
      <c r="J396" s="60" t="s">
        <v>33</v>
      </c>
      <c r="K396" s="41" t="s">
        <v>26</v>
      </c>
      <c r="L396" s="42" t="str">
        <f t="shared" si="44"/>
        <v>kg</v>
      </c>
      <c r="M396" s="43">
        <f t="shared" si="45"/>
        <v>0</v>
      </c>
      <c r="N396" s="44" t="str">
        <f t="shared" si="46"/>
        <v>0kg</v>
      </c>
      <c r="O396" s="51">
        <f t="shared" si="61"/>
        <v>15.6</v>
      </c>
      <c r="P396" s="46"/>
      <c r="Q396" s="46"/>
      <c r="R396" s="46"/>
      <c r="S396" s="46"/>
      <c r="T396" s="46"/>
      <c r="U396" s="46"/>
      <c r="V396" s="46"/>
      <c r="W396" s="46"/>
      <c r="X396" s="46"/>
      <c r="Y396" s="46"/>
      <c r="Z396" s="46"/>
    </row>
    <row r="397" spans="1:26" ht="14.25" customHeight="1">
      <c r="A397" s="233">
        <v>1175</v>
      </c>
      <c r="B397" s="57" t="s">
        <v>490</v>
      </c>
      <c r="C397" s="94" t="s">
        <v>68</v>
      </c>
      <c r="D397" s="59"/>
      <c r="E397" s="116"/>
      <c r="F397" s="59"/>
      <c r="G397" s="252">
        <v>0.23023809523809519</v>
      </c>
      <c r="H397" s="308">
        <v>2520</v>
      </c>
      <c r="I397" s="253">
        <v>420</v>
      </c>
      <c r="J397" s="309" t="s">
        <v>59</v>
      </c>
      <c r="K397" s="46"/>
      <c r="L397" s="42" t="str">
        <f t="shared" si="44"/>
        <v>420grams</v>
      </c>
      <c r="M397" s="43">
        <f t="shared" si="45"/>
        <v>1058400</v>
      </c>
      <c r="N397" s="44" t="str">
        <f t="shared" si="46"/>
        <v>1058400grams</v>
      </c>
      <c r="O397" s="51">
        <f t="shared" si="61"/>
        <v>580.19999999999982</v>
      </c>
      <c r="P397" s="46"/>
      <c r="Q397" s="46"/>
      <c r="R397" s="46"/>
      <c r="S397" s="46"/>
      <c r="T397" s="46"/>
      <c r="U397" s="46"/>
      <c r="V397" s="46"/>
      <c r="W397" s="46"/>
      <c r="X397" s="46"/>
      <c r="Y397" s="46"/>
      <c r="Z397" s="46"/>
    </row>
    <row r="398" spans="1:26" ht="14.25" customHeight="1">
      <c r="A398" s="232">
        <v>46</v>
      </c>
      <c r="B398" s="33" t="s">
        <v>491</v>
      </c>
      <c r="C398" s="49" t="s">
        <v>61</v>
      </c>
      <c r="D398" s="9" t="str">
        <f t="shared" ref="D398:D401" si="63">IFERROR(LEFT(E398, FIND("/", E398)-1), E398)</f>
        <v>energen</v>
      </c>
      <c r="E398" s="50" t="s">
        <v>492</v>
      </c>
      <c r="F398" s="111"/>
      <c r="G398" s="126">
        <v>8.4</v>
      </c>
      <c r="H398" s="120">
        <v>234</v>
      </c>
      <c r="I398" s="120">
        <v>30</v>
      </c>
      <c r="J398" s="60" t="s">
        <v>59</v>
      </c>
      <c r="K398" s="41"/>
      <c r="L398" s="42" t="str">
        <f t="shared" si="44"/>
        <v>30grams</v>
      </c>
      <c r="M398" s="43">
        <f t="shared" si="45"/>
        <v>7020</v>
      </c>
      <c r="N398" s="44" t="str">
        <f t="shared" si="46"/>
        <v>7020grams</v>
      </c>
      <c r="O398" s="51">
        <f t="shared" si="61"/>
        <v>1965.6000000000001</v>
      </c>
      <c r="P398" s="29"/>
      <c r="Q398" s="11"/>
      <c r="R398" s="11"/>
      <c r="S398" s="11"/>
      <c r="T398" s="11"/>
      <c r="U398" s="11"/>
      <c r="V398" s="11"/>
      <c r="W398" s="11"/>
      <c r="X398" s="11"/>
      <c r="Y398" s="11"/>
      <c r="Z398" s="11"/>
    </row>
    <row r="399" spans="1:26" ht="14.25" customHeight="1">
      <c r="A399" s="233">
        <v>46</v>
      </c>
      <c r="B399" s="57" t="s">
        <v>493</v>
      </c>
      <c r="C399" s="34" t="s">
        <v>47</v>
      </c>
      <c r="D399" s="9" t="str">
        <f t="shared" si="63"/>
        <v>Energen</v>
      </c>
      <c r="E399" s="50" t="s">
        <v>494</v>
      </c>
      <c r="F399" s="59"/>
      <c r="G399" s="126">
        <v>8.9700000000000006</v>
      </c>
      <c r="H399" s="120">
        <v>788</v>
      </c>
      <c r="I399" s="120">
        <v>1</v>
      </c>
      <c r="J399" s="60" t="s">
        <v>37</v>
      </c>
      <c r="K399" s="46"/>
      <c r="L399" s="42" t="str">
        <f t="shared" si="44"/>
        <v>1pieces</v>
      </c>
      <c r="M399" s="43">
        <f t="shared" si="45"/>
        <v>788</v>
      </c>
      <c r="N399" s="44" t="str">
        <f t="shared" si="46"/>
        <v>788pieces</v>
      </c>
      <c r="O399" s="51">
        <f t="shared" si="61"/>
        <v>7068.3600000000006</v>
      </c>
      <c r="P399" s="29"/>
      <c r="Q399" s="11"/>
      <c r="R399" s="11"/>
      <c r="S399" s="11"/>
      <c r="T399" s="11"/>
      <c r="U399" s="11"/>
      <c r="V399" s="11"/>
      <c r="W399" s="11"/>
      <c r="X399" s="11"/>
      <c r="Y399" s="11"/>
      <c r="Z399" s="11"/>
    </row>
    <row r="400" spans="1:26" ht="14.25" customHeight="1">
      <c r="A400" s="233">
        <v>901</v>
      </c>
      <c r="B400" s="281" t="s">
        <v>495</v>
      </c>
      <c r="C400" s="34" t="s">
        <v>74</v>
      </c>
      <c r="D400" s="9" t="str">
        <f t="shared" si="63"/>
        <v>Charmee</v>
      </c>
      <c r="E400" s="50" t="s">
        <v>496</v>
      </c>
      <c r="F400" s="37" t="s">
        <v>76</v>
      </c>
      <c r="G400" s="126">
        <v>6.07</v>
      </c>
      <c r="H400" s="120">
        <v>23</v>
      </c>
      <c r="I400" s="120">
        <v>1</v>
      </c>
      <c r="J400" s="60" t="s">
        <v>37</v>
      </c>
      <c r="K400" s="41" t="s">
        <v>26</v>
      </c>
      <c r="L400" s="42" t="str">
        <f t="shared" si="44"/>
        <v>1pieces</v>
      </c>
      <c r="M400" s="43">
        <f t="shared" si="45"/>
        <v>23</v>
      </c>
      <c r="N400" s="44" t="str">
        <f t="shared" si="46"/>
        <v>23pieces</v>
      </c>
      <c r="O400" s="51">
        <f t="shared" si="61"/>
        <v>139.61000000000001</v>
      </c>
      <c r="P400" s="29"/>
      <c r="Q400" s="11"/>
      <c r="R400" s="11"/>
      <c r="S400" s="11"/>
      <c r="T400" s="11"/>
      <c r="U400" s="11"/>
      <c r="V400" s="11"/>
      <c r="W400" s="11"/>
      <c r="X400" s="11"/>
      <c r="Y400" s="11"/>
      <c r="Z400" s="11"/>
    </row>
    <row r="401" spans="1:26" ht="14.25" customHeight="1">
      <c r="A401" s="233">
        <v>902</v>
      </c>
      <c r="B401" s="209" t="s">
        <v>497</v>
      </c>
      <c r="C401" s="34" t="s">
        <v>74</v>
      </c>
      <c r="D401" s="9" t="str">
        <f t="shared" si="63"/>
        <v>Charmee</v>
      </c>
      <c r="E401" s="157" t="s">
        <v>496</v>
      </c>
      <c r="F401" s="37" t="s">
        <v>76</v>
      </c>
      <c r="G401" s="252">
        <v>2.69</v>
      </c>
      <c r="H401" s="255">
        <v>50</v>
      </c>
      <c r="I401" s="255">
        <v>1</v>
      </c>
      <c r="J401" s="60" t="s">
        <v>37</v>
      </c>
      <c r="K401" s="41" t="s">
        <v>26</v>
      </c>
      <c r="L401" s="42" t="str">
        <f t="shared" si="44"/>
        <v>1pieces</v>
      </c>
      <c r="M401" s="43">
        <f t="shared" si="45"/>
        <v>50</v>
      </c>
      <c r="N401" s="44" t="str">
        <f t="shared" si="46"/>
        <v>50pieces</v>
      </c>
      <c r="O401" s="51">
        <f t="shared" si="61"/>
        <v>134.5</v>
      </c>
      <c r="P401" s="29"/>
      <c r="Q401" s="11"/>
      <c r="R401" s="11"/>
      <c r="S401" s="11"/>
      <c r="T401" s="11"/>
      <c r="U401" s="11"/>
      <c r="V401" s="11"/>
      <c r="W401" s="11"/>
      <c r="X401" s="11"/>
      <c r="Y401" s="11"/>
      <c r="Z401" s="11"/>
    </row>
    <row r="402" spans="1:26" ht="14.25" customHeight="1">
      <c r="A402" s="233">
        <v>1176</v>
      </c>
      <c r="B402" s="310" t="s">
        <v>498</v>
      </c>
      <c r="C402" s="94" t="s">
        <v>68</v>
      </c>
      <c r="D402" s="59"/>
      <c r="E402" s="311"/>
      <c r="F402" s="59"/>
      <c r="G402" s="252">
        <v>26</v>
      </c>
      <c r="H402" s="308">
        <v>24</v>
      </c>
      <c r="I402" s="308">
        <v>1</v>
      </c>
      <c r="J402" s="312" t="s">
        <v>37</v>
      </c>
      <c r="K402" s="46"/>
      <c r="L402" s="42" t="str">
        <f t="shared" si="44"/>
        <v>1pieces</v>
      </c>
      <c r="M402" s="43">
        <f t="shared" si="45"/>
        <v>24</v>
      </c>
      <c r="N402" s="44" t="str">
        <f t="shared" si="46"/>
        <v>24pieces</v>
      </c>
      <c r="O402" s="51">
        <f t="shared" si="61"/>
        <v>624</v>
      </c>
      <c r="P402" s="46"/>
      <c r="Q402" s="46"/>
      <c r="R402" s="46"/>
      <c r="S402" s="46"/>
      <c r="T402" s="46"/>
      <c r="U402" s="46"/>
      <c r="V402" s="46"/>
      <c r="W402" s="46"/>
      <c r="X402" s="46"/>
      <c r="Y402" s="46"/>
      <c r="Z402" s="46"/>
    </row>
    <row r="403" spans="1:26" ht="14.25" customHeight="1">
      <c r="A403" s="233">
        <v>1012</v>
      </c>
      <c r="B403" s="76" t="s">
        <v>499</v>
      </c>
      <c r="C403" s="34" t="s">
        <v>55</v>
      </c>
      <c r="D403" s="9" t="str">
        <f t="shared" ref="D403:D414" si="64">IFERROR(LEFT(E403, FIND("/", E403)-1), E403)</f>
        <v>WL Foods</v>
      </c>
      <c r="E403" s="52" t="s">
        <v>500</v>
      </c>
      <c r="F403" s="37"/>
      <c r="G403" s="106">
        <v>19.16</v>
      </c>
      <c r="H403" s="81">
        <v>30</v>
      </c>
      <c r="I403" s="81">
        <v>1</v>
      </c>
      <c r="J403" s="88" t="s">
        <v>37</v>
      </c>
      <c r="K403" s="41"/>
      <c r="L403" s="42" t="str">
        <f t="shared" si="44"/>
        <v>1pieces</v>
      </c>
      <c r="M403" s="43">
        <f t="shared" si="45"/>
        <v>30</v>
      </c>
      <c r="N403" s="44" t="str">
        <f t="shared" si="46"/>
        <v>30pieces</v>
      </c>
      <c r="O403" s="51">
        <f t="shared" si="61"/>
        <v>574.79999999999995</v>
      </c>
      <c r="P403" s="46"/>
      <c r="Q403" s="46"/>
      <c r="R403" s="46"/>
      <c r="S403" s="46"/>
      <c r="T403" s="46"/>
      <c r="U403" s="46"/>
      <c r="V403" s="46"/>
      <c r="W403" s="46"/>
      <c r="X403" s="46"/>
      <c r="Y403" s="46"/>
      <c r="Z403" s="46"/>
    </row>
    <row r="404" spans="1:26" ht="14.25" customHeight="1">
      <c r="A404" s="250">
        <v>4</v>
      </c>
      <c r="B404" s="48" t="s">
        <v>501</v>
      </c>
      <c r="C404" s="49" t="s">
        <v>31</v>
      </c>
      <c r="D404" s="9" t="str">
        <f t="shared" si="64"/>
        <v>Big Time</v>
      </c>
      <c r="E404" s="116" t="s">
        <v>502</v>
      </c>
      <c r="F404" s="111"/>
      <c r="G404" s="95">
        <v>35.5</v>
      </c>
      <c r="H404" s="112">
        <v>4</v>
      </c>
      <c r="I404" s="112"/>
      <c r="J404" s="88" t="s">
        <v>59</v>
      </c>
      <c r="K404" s="41" t="s">
        <v>26</v>
      </c>
      <c r="L404" s="42" t="str">
        <f t="shared" si="44"/>
        <v>grams</v>
      </c>
      <c r="M404" s="43">
        <f t="shared" si="45"/>
        <v>0</v>
      </c>
      <c r="N404" s="44" t="str">
        <f t="shared" si="46"/>
        <v>0grams</v>
      </c>
      <c r="O404" s="51">
        <f t="shared" si="61"/>
        <v>142</v>
      </c>
      <c r="P404" s="29">
        <f t="shared" ref="P404:P407" si="65">O404/H404</f>
        <v>35.5</v>
      </c>
      <c r="Q404" s="74">
        <f t="shared" ref="Q404:Q407" si="66">G404-P404</f>
        <v>0</v>
      </c>
      <c r="R404" s="28"/>
      <c r="S404" s="28"/>
      <c r="T404" s="28"/>
      <c r="U404" s="28"/>
      <c r="V404" s="28"/>
      <c r="W404" s="28"/>
      <c r="X404" s="28"/>
      <c r="Y404" s="28"/>
      <c r="Z404" s="28"/>
    </row>
    <row r="405" spans="1:26" ht="14.25" customHeight="1">
      <c r="A405" s="233">
        <v>4</v>
      </c>
      <c r="B405" s="48" t="s">
        <v>501</v>
      </c>
      <c r="C405" s="34" t="s">
        <v>74</v>
      </c>
      <c r="D405" s="9" t="str">
        <f t="shared" si="64"/>
        <v>Big Time</v>
      </c>
      <c r="E405" s="116" t="s">
        <v>502</v>
      </c>
      <c r="F405" s="111" t="s">
        <v>76</v>
      </c>
      <c r="G405" s="95">
        <v>36.700000000000003</v>
      </c>
      <c r="H405" s="112">
        <v>1</v>
      </c>
      <c r="I405" s="112">
        <v>160</v>
      </c>
      <c r="J405" s="88" t="s">
        <v>59</v>
      </c>
      <c r="K405" s="41" t="s">
        <v>26</v>
      </c>
      <c r="L405" s="42" t="str">
        <f t="shared" si="44"/>
        <v>160grams</v>
      </c>
      <c r="M405" s="43">
        <f t="shared" si="45"/>
        <v>160</v>
      </c>
      <c r="N405" s="44" t="str">
        <f t="shared" si="46"/>
        <v>160grams</v>
      </c>
      <c r="O405" s="51">
        <f t="shared" si="61"/>
        <v>36.700000000000003</v>
      </c>
      <c r="P405" s="29">
        <f t="shared" si="65"/>
        <v>36.700000000000003</v>
      </c>
      <c r="Q405" s="74">
        <f t="shared" si="66"/>
        <v>0</v>
      </c>
      <c r="R405" s="28"/>
      <c r="S405" s="28"/>
      <c r="T405" s="28"/>
      <c r="U405" s="28"/>
      <c r="V405" s="28"/>
      <c r="W405" s="28"/>
      <c r="X405" s="28"/>
      <c r="Y405" s="28"/>
      <c r="Z405" s="28"/>
    </row>
    <row r="406" spans="1:26" ht="14.25" customHeight="1">
      <c r="A406" s="232">
        <v>4</v>
      </c>
      <c r="B406" s="48" t="s">
        <v>503</v>
      </c>
      <c r="C406" s="49" t="s">
        <v>61</v>
      </c>
      <c r="D406" s="9" t="str">
        <f t="shared" si="64"/>
        <v>bigtime</v>
      </c>
      <c r="E406" s="116" t="s">
        <v>504</v>
      </c>
      <c r="F406" s="111"/>
      <c r="G406" s="95">
        <v>35.82</v>
      </c>
      <c r="H406" s="112">
        <v>47</v>
      </c>
      <c r="I406" s="112">
        <v>160</v>
      </c>
      <c r="J406" s="88" t="s">
        <v>59</v>
      </c>
      <c r="K406" s="41"/>
      <c r="L406" s="42" t="str">
        <f t="shared" si="44"/>
        <v>160grams</v>
      </c>
      <c r="M406" s="43">
        <f t="shared" si="45"/>
        <v>7520</v>
      </c>
      <c r="N406" s="44" t="str">
        <f t="shared" si="46"/>
        <v>7520grams</v>
      </c>
      <c r="O406" s="51">
        <f t="shared" si="61"/>
        <v>1683.54</v>
      </c>
      <c r="P406" s="29">
        <f t="shared" si="65"/>
        <v>35.82</v>
      </c>
      <c r="Q406" s="74">
        <f t="shared" si="66"/>
        <v>0</v>
      </c>
      <c r="R406" s="28"/>
      <c r="S406" s="28"/>
      <c r="T406" s="28"/>
      <c r="U406" s="28"/>
      <c r="V406" s="28"/>
      <c r="W406" s="28"/>
      <c r="X406" s="28"/>
      <c r="Y406" s="28"/>
      <c r="Z406" s="28"/>
    </row>
    <row r="407" spans="1:26" ht="14.25" customHeight="1">
      <c r="A407" s="233">
        <v>4</v>
      </c>
      <c r="B407" s="57" t="s">
        <v>501</v>
      </c>
      <c r="C407" s="34" t="s">
        <v>47</v>
      </c>
      <c r="D407" s="9" t="str">
        <f t="shared" si="64"/>
        <v>Bigtime</v>
      </c>
      <c r="E407" s="116" t="s">
        <v>505</v>
      </c>
      <c r="F407" s="59"/>
      <c r="G407" s="95">
        <v>35.82</v>
      </c>
      <c r="H407" s="81">
        <v>24</v>
      </c>
      <c r="I407" s="81">
        <v>160</v>
      </c>
      <c r="J407" s="88" t="s">
        <v>59</v>
      </c>
      <c r="K407" s="46"/>
      <c r="L407" s="42" t="str">
        <f t="shared" si="44"/>
        <v>160grams</v>
      </c>
      <c r="M407" s="43">
        <f t="shared" si="45"/>
        <v>3840</v>
      </c>
      <c r="N407" s="44" t="str">
        <f t="shared" si="46"/>
        <v>3840grams</v>
      </c>
      <c r="O407" s="51">
        <f t="shared" si="61"/>
        <v>859.68000000000006</v>
      </c>
      <c r="P407" s="29">
        <f t="shared" si="65"/>
        <v>35.82</v>
      </c>
      <c r="Q407" s="74">
        <f t="shared" si="66"/>
        <v>0</v>
      </c>
      <c r="R407" s="28"/>
      <c r="S407" s="28"/>
      <c r="T407" s="28"/>
      <c r="U407" s="28"/>
      <c r="V407" s="28"/>
      <c r="W407" s="28"/>
      <c r="X407" s="28"/>
      <c r="Y407" s="28"/>
      <c r="Z407" s="28"/>
    </row>
    <row r="408" spans="1:26" ht="14.25" customHeight="1">
      <c r="A408" s="233">
        <v>4</v>
      </c>
      <c r="B408" s="76" t="s">
        <v>501</v>
      </c>
      <c r="C408" s="34" t="s">
        <v>55</v>
      </c>
      <c r="D408" s="9" t="str">
        <f t="shared" si="64"/>
        <v>daily Quezo</v>
      </c>
      <c r="E408" s="52" t="s">
        <v>506</v>
      </c>
      <c r="F408" s="37"/>
      <c r="G408" s="106">
        <v>35.5</v>
      </c>
      <c r="H408" s="81">
        <v>0.1188</v>
      </c>
      <c r="I408" s="81">
        <v>160</v>
      </c>
      <c r="J408" s="88" t="s">
        <v>59</v>
      </c>
      <c r="K408" s="41" t="s">
        <v>26</v>
      </c>
      <c r="L408" s="42" t="str">
        <f t="shared" si="44"/>
        <v>160grams</v>
      </c>
      <c r="M408" s="43">
        <f t="shared" si="45"/>
        <v>19.007999999999999</v>
      </c>
      <c r="N408" s="44" t="str">
        <f t="shared" si="46"/>
        <v>19.008grams</v>
      </c>
      <c r="O408" s="51">
        <f t="shared" si="61"/>
        <v>4.2174000000000005</v>
      </c>
      <c r="P408" s="29"/>
      <c r="Q408" s="11"/>
      <c r="R408" s="11"/>
      <c r="S408" s="11"/>
      <c r="T408" s="11"/>
      <c r="U408" s="11"/>
      <c r="V408" s="11"/>
      <c r="W408" s="11"/>
      <c r="X408" s="11"/>
      <c r="Y408" s="11"/>
      <c r="Z408" s="11"/>
    </row>
    <row r="409" spans="1:26" ht="14.25" customHeight="1">
      <c r="A409" s="233">
        <v>4</v>
      </c>
      <c r="B409" s="48" t="s">
        <v>501</v>
      </c>
      <c r="C409" s="34" t="s">
        <v>6</v>
      </c>
      <c r="D409" s="9" t="str">
        <f t="shared" si="64"/>
        <v>Daily Quezo</v>
      </c>
      <c r="E409" s="116" t="s">
        <v>507</v>
      </c>
      <c r="F409" s="111"/>
      <c r="G409" s="95">
        <v>36.4</v>
      </c>
      <c r="H409" s="112">
        <v>5</v>
      </c>
      <c r="I409" s="112">
        <v>160</v>
      </c>
      <c r="J409" s="88" t="s">
        <v>59</v>
      </c>
      <c r="K409" s="41" t="s">
        <v>26</v>
      </c>
      <c r="L409" s="42" t="str">
        <f t="shared" si="44"/>
        <v>160grams</v>
      </c>
      <c r="M409" s="43">
        <f t="shared" si="45"/>
        <v>800</v>
      </c>
      <c r="N409" s="44" t="str">
        <f t="shared" si="46"/>
        <v>800grams</v>
      </c>
      <c r="O409" s="51">
        <f t="shared" si="61"/>
        <v>182</v>
      </c>
      <c r="P409" s="29"/>
      <c r="Q409" s="11"/>
      <c r="R409" s="11"/>
      <c r="S409" s="11"/>
      <c r="T409" s="11"/>
      <c r="U409" s="11"/>
      <c r="V409" s="11"/>
      <c r="W409" s="11"/>
      <c r="X409" s="11"/>
      <c r="Y409" s="11"/>
      <c r="Z409" s="11"/>
    </row>
    <row r="410" spans="1:26" ht="14.25" customHeight="1">
      <c r="A410" s="233">
        <v>4</v>
      </c>
      <c r="B410" s="48" t="s">
        <v>501</v>
      </c>
      <c r="C410" s="34" t="s">
        <v>27</v>
      </c>
      <c r="D410" s="9" t="str">
        <f t="shared" si="64"/>
        <v>Daily Quezo</v>
      </c>
      <c r="E410" s="116" t="s">
        <v>507</v>
      </c>
      <c r="F410" s="111"/>
      <c r="G410" s="95">
        <v>35.5</v>
      </c>
      <c r="H410" s="112">
        <v>3</v>
      </c>
      <c r="I410" s="112">
        <v>160</v>
      </c>
      <c r="J410" s="88" t="s">
        <v>59</v>
      </c>
      <c r="K410" s="41" t="s">
        <v>26</v>
      </c>
      <c r="L410" s="42" t="str">
        <f t="shared" si="44"/>
        <v>160grams</v>
      </c>
      <c r="M410" s="43">
        <f t="shared" si="45"/>
        <v>480</v>
      </c>
      <c r="N410" s="44" t="str">
        <f t="shared" si="46"/>
        <v>480grams</v>
      </c>
      <c r="O410" s="45">
        <f t="shared" si="61"/>
        <v>106.5</v>
      </c>
      <c r="P410" s="29"/>
      <c r="Q410" s="11"/>
      <c r="R410" s="11"/>
      <c r="S410" s="11"/>
      <c r="T410" s="11"/>
      <c r="U410" s="11"/>
      <c r="V410" s="11"/>
      <c r="W410" s="11"/>
      <c r="X410" s="11"/>
      <c r="Y410" s="11"/>
      <c r="Z410" s="11"/>
    </row>
    <row r="411" spans="1:26" ht="14.25" customHeight="1">
      <c r="A411" s="233">
        <v>4</v>
      </c>
      <c r="B411" s="57" t="s">
        <v>501</v>
      </c>
      <c r="C411" s="34" t="s">
        <v>47</v>
      </c>
      <c r="D411" s="9" t="str">
        <f t="shared" si="64"/>
        <v>Daily Quezo</v>
      </c>
      <c r="E411" s="50" t="s">
        <v>507</v>
      </c>
      <c r="F411" s="59"/>
      <c r="G411" s="108">
        <v>34.42</v>
      </c>
      <c r="H411" s="81">
        <v>32</v>
      </c>
      <c r="I411" s="81">
        <v>160</v>
      </c>
      <c r="J411" s="88" t="s">
        <v>59</v>
      </c>
      <c r="K411" s="46"/>
      <c r="L411" s="42" t="str">
        <f t="shared" si="44"/>
        <v>160grams</v>
      </c>
      <c r="M411" s="43">
        <f t="shared" si="45"/>
        <v>5120</v>
      </c>
      <c r="N411" s="44" t="str">
        <f t="shared" si="46"/>
        <v>5120grams</v>
      </c>
      <c r="O411" s="51">
        <f t="shared" si="61"/>
        <v>1101.44</v>
      </c>
      <c r="P411" s="29"/>
      <c r="Q411" s="11"/>
      <c r="R411" s="11"/>
      <c r="S411" s="11"/>
      <c r="T411" s="11"/>
      <c r="U411" s="11"/>
      <c r="V411" s="11"/>
      <c r="W411" s="11"/>
      <c r="X411" s="11"/>
      <c r="Y411" s="11"/>
      <c r="Z411" s="11"/>
    </row>
    <row r="412" spans="1:26" ht="14.25" customHeight="1">
      <c r="A412" s="233">
        <v>4</v>
      </c>
      <c r="B412" s="57" t="s">
        <v>501</v>
      </c>
      <c r="C412" s="94" t="s">
        <v>68</v>
      </c>
      <c r="D412" s="9" t="str">
        <f t="shared" si="64"/>
        <v>Daily Quezo</v>
      </c>
      <c r="E412" s="313" t="s">
        <v>507</v>
      </c>
      <c r="F412" s="59"/>
      <c r="G412" s="95">
        <v>0.22187499999999999</v>
      </c>
      <c r="H412" s="96">
        <v>5280</v>
      </c>
      <c r="I412" s="97">
        <v>160</v>
      </c>
      <c r="J412" s="110" t="s">
        <v>59</v>
      </c>
      <c r="K412" s="46"/>
      <c r="L412" s="42" t="str">
        <f t="shared" si="44"/>
        <v>160grams</v>
      </c>
      <c r="M412" s="43">
        <f t="shared" si="45"/>
        <v>844800</v>
      </c>
      <c r="N412" s="44" t="str">
        <f t="shared" si="46"/>
        <v>844800grams</v>
      </c>
      <c r="O412" s="51">
        <f t="shared" si="61"/>
        <v>1171.5</v>
      </c>
      <c r="P412" s="29"/>
      <c r="Q412" s="11"/>
      <c r="R412" s="11"/>
      <c r="S412" s="11"/>
      <c r="T412" s="11"/>
      <c r="U412" s="11"/>
      <c r="V412" s="11"/>
      <c r="W412" s="11"/>
      <c r="X412" s="11"/>
      <c r="Y412" s="11"/>
      <c r="Z412" s="11"/>
    </row>
    <row r="413" spans="1:26" ht="14.25" customHeight="1">
      <c r="A413" s="233">
        <v>4</v>
      </c>
      <c r="B413" s="314" t="s">
        <v>501</v>
      </c>
      <c r="C413" s="34" t="s">
        <v>82</v>
      </c>
      <c r="D413" s="9" t="str">
        <f t="shared" si="64"/>
        <v xml:space="preserve">Eden </v>
      </c>
      <c r="E413" s="314" t="s">
        <v>508</v>
      </c>
      <c r="F413" s="111" t="s">
        <v>76</v>
      </c>
      <c r="G413" s="315">
        <v>135</v>
      </c>
      <c r="H413" s="263">
        <v>4</v>
      </c>
      <c r="I413" s="263">
        <v>430</v>
      </c>
      <c r="J413" s="316" t="s">
        <v>59</v>
      </c>
      <c r="K413" s="41" t="s">
        <v>26</v>
      </c>
      <c r="L413" s="42" t="str">
        <f t="shared" si="44"/>
        <v>430grams</v>
      </c>
      <c r="M413" s="43">
        <f t="shared" si="45"/>
        <v>1720</v>
      </c>
      <c r="N413" s="44" t="str">
        <f t="shared" si="46"/>
        <v>1720grams</v>
      </c>
      <c r="O413" s="51">
        <f t="shared" si="61"/>
        <v>540</v>
      </c>
      <c r="P413" s="29"/>
      <c r="Q413" s="11"/>
      <c r="R413" s="11"/>
      <c r="S413" s="11"/>
      <c r="T413" s="11"/>
      <c r="U413" s="11"/>
      <c r="V413" s="11"/>
      <c r="W413" s="11"/>
      <c r="X413" s="11"/>
      <c r="Y413" s="11"/>
      <c r="Z413" s="11"/>
    </row>
    <row r="414" spans="1:26" ht="14.25" customHeight="1">
      <c r="A414" s="233">
        <v>4</v>
      </c>
      <c r="B414" s="48" t="s">
        <v>501</v>
      </c>
      <c r="C414" s="34" t="s">
        <v>27</v>
      </c>
      <c r="D414" s="9" t="str">
        <f t="shared" si="64"/>
        <v>eden</v>
      </c>
      <c r="E414" s="132" t="s">
        <v>509</v>
      </c>
      <c r="F414" s="37"/>
      <c r="G414" s="108">
        <v>55.9</v>
      </c>
      <c r="H414" s="81">
        <f>O414/G414</f>
        <v>8</v>
      </c>
      <c r="I414" s="81"/>
      <c r="J414" s="88"/>
      <c r="K414" s="41" t="s">
        <v>26</v>
      </c>
      <c r="L414" s="42" t="str">
        <f t="shared" si="44"/>
        <v/>
      </c>
      <c r="M414" s="43">
        <f t="shared" si="45"/>
        <v>0</v>
      </c>
      <c r="N414" s="44" t="str">
        <f t="shared" si="46"/>
        <v>0</v>
      </c>
      <c r="O414" s="133">
        <v>447.2</v>
      </c>
      <c r="P414" s="29"/>
      <c r="Q414" s="11"/>
      <c r="R414" s="11"/>
      <c r="S414" s="11"/>
      <c r="T414" s="11"/>
      <c r="U414" s="11"/>
      <c r="V414" s="11"/>
      <c r="W414" s="11"/>
      <c r="X414" s="11"/>
      <c r="Y414" s="11"/>
      <c r="Z414" s="11"/>
    </row>
    <row r="415" spans="1:26" ht="14.25" customHeight="1">
      <c r="A415" s="232">
        <v>4</v>
      </c>
      <c r="B415" s="48" t="s">
        <v>501</v>
      </c>
      <c r="C415" s="34" t="s">
        <v>43</v>
      </c>
      <c r="D415" s="9" t="s">
        <v>510</v>
      </c>
      <c r="E415" s="91" t="s">
        <v>511</v>
      </c>
      <c r="F415" s="111"/>
      <c r="G415" s="95">
        <v>35.5</v>
      </c>
      <c r="H415" s="112">
        <f>2720/160</f>
        <v>17</v>
      </c>
      <c r="I415" s="112">
        <v>160</v>
      </c>
      <c r="J415" s="88" t="s">
        <v>59</v>
      </c>
      <c r="K415" s="41" t="s">
        <v>26</v>
      </c>
      <c r="L415" s="42" t="str">
        <f t="shared" si="44"/>
        <v>160grams</v>
      </c>
      <c r="M415" s="43">
        <f t="shared" si="45"/>
        <v>2720</v>
      </c>
      <c r="N415" s="44" t="str">
        <f t="shared" si="46"/>
        <v>2720grams</v>
      </c>
      <c r="O415" s="51">
        <f t="shared" ref="O415:O441" si="67">G415*H415</f>
        <v>603.5</v>
      </c>
      <c r="P415" s="46"/>
      <c r="Q415" s="46"/>
      <c r="R415" s="46"/>
      <c r="S415" s="46"/>
      <c r="T415" s="46"/>
      <c r="U415" s="46"/>
      <c r="V415" s="46"/>
      <c r="W415" s="46"/>
      <c r="X415" s="46"/>
      <c r="Y415" s="46"/>
      <c r="Z415" s="46"/>
    </row>
    <row r="416" spans="1:26" ht="14.25" customHeight="1">
      <c r="A416" s="233">
        <v>1177</v>
      </c>
      <c r="B416" s="57" t="s">
        <v>512</v>
      </c>
      <c r="C416" s="94" t="s">
        <v>68</v>
      </c>
      <c r="D416" s="80"/>
      <c r="E416" s="91"/>
      <c r="F416" s="59"/>
      <c r="G416" s="95">
        <v>15.724</v>
      </c>
      <c r="H416" s="96">
        <v>25</v>
      </c>
      <c r="I416" s="97">
        <v>25</v>
      </c>
      <c r="J416" s="110" t="s">
        <v>37</v>
      </c>
      <c r="K416" s="46"/>
      <c r="L416" s="42" t="str">
        <f t="shared" si="44"/>
        <v>25pieces</v>
      </c>
      <c r="M416" s="43">
        <f t="shared" si="45"/>
        <v>625</v>
      </c>
      <c r="N416" s="44" t="str">
        <f t="shared" si="46"/>
        <v>625pieces</v>
      </c>
      <c r="O416" s="51">
        <f t="shared" si="67"/>
        <v>393.1</v>
      </c>
      <c r="P416" s="46"/>
      <c r="Q416" s="46"/>
      <c r="R416" s="46"/>
      <c r="S416" s="46"/>
      <c r="T416" s="46"/>
      <c r="U416" s="46"/>
      <c r="V416" s="46"/>
      <c r="W416" s="46"/>
      <c r="X416" s="46"/>
      <c r="Y416" s="46"/>
      <c r="Z416" s="46"/>
    </row>
    <row r="417" spans="1:26" ht="14.25" customHeight="1">
      <c r="A417" s="233">
        <v>1178</v>
      </c>
      <c r="B417" s="93" t="s">
        <v>513</v>
      </c>
      <c r="C417" s="94" t="s">
        <v>68</v>
      </c>
      <c r="D417" s="80"/>
      <c r="E417" s="91"/>
      <c r="F417" s="59"/>
      <c r="G417" s="95">
        <v>18.97</v>
      </c>
      <c r="H417" s="96">
        <v>23</v>
      </c>
      <c r="I417" s="97">
        <v>1</v>
      </c>
      <c r="J417" s="98" t="s">
        <v>37</v>
      </c>
      <c r="K417" s="46"/>
      <c r="L417" s="42" t="str">
        <f t="shared" si="44"/>
        <v>1pieces</v>
      </c>
      <c r="M417" s="43">
        <f t="shared" si="45"/>
        <v>23</v>
      </c>
      <c r="N417" s="44" t="str">
        <f t="shared" si="46"/>
        <v>23pieces</v>
      </c>
      <c r="O417" s="51">
        <f t="shared" si="67"/>
        <v>436.30999999999995</v>
      </c>
      <c r="P417" s="46"/>
      <c r="Q417" s="46"/>
      <c r="R417" s="46"/>
      <c r="S417" s="46"/>
      <c r="T417" s="46"/>
      <c r="U417" s="46"/>
      <c r="V417" s="46"/>
      <c r="W417" s="46"/>
      <c r="X417" s="46"/>
      <c r="Y417" s="46"/>
      <c r="Z417" s="46"/>
    </row>
    <row r="418" spans="1:26" ht="14.25" customHeight="1">
      <c r="A418" s="233">
        <v>756</v>
      </c>
      <c r="B418" s="174" t="s">
        <v>514</v>
      </c>
      <c r="C418" s="34" t="s">
        <v>82</v>
      </c>
      <c r="D418" s="139" t="s">
        <v>515</v>
      </c>
      <c r="E418" s="221" t="s">
        <v>516</v>
      </c>
      <c r="F418" s="111" t="s">
        <v>76</v>
      </c>
      <c r="G418" s="141">
        <v>88</v>
      </c>
      <c r="H418" s="142">
        <v>1</v>
      </c>
      <c r="I418" s="142">
        <v>250</v>
      </c>
      <c r="J418" s="143" t="s">
        <v>59</v>
      </c>
      <c r="K418" s="41" t="s">
        <v>26</v>
      </c>
      <c r="L418" s="42" t="str">
        <f t="shared" si="44"/>
        <v>250grams</v>
      </c>
      <c r="M418" s="43">
        <f t="shared" si="45"/>
        <v>250</v>
      </c>
      <c r="N418" s="44" t="str">
        <f t="shared" si="46"/>
        <v>250grams</v>
      </c>
      <c r="O418" s="51">
        <f t="shared" si="67"/>
        <v>88</v>
      </c>
      <c r="P418" s="29">
        <f t="shared" ref="P418:P419" si="68">O418/H418</f>
        <v>88</v>
      </c>
      <c r="Q418" s="74">
        <f t="shared" ref="Q418:Q419" si="69">G418-P418</f>
        <v>0</v>
      </c>
      <c r="R418" s="28"/>
      <c r="S418" s="28"/>
      <c r="T418" s="28"/>
      <c r="U418" s="28"/>
      <c r="V418" s="28"/>
      <c r="W418" s="28"/>
      <c r="X418" s="28"/>
      <c r="Y418" s="28"/>
      <c r="Z418" s="28"/>
    </row>
    <row r="419" spans="1:26" ht="14.25" customHeight="1">
      <c r="A419" s="233">
        <v>756</v>
      </c>
      <c r="B419" s="89" t="s">
        <v>514</v>
      </c>
      <c r="C419" s="34" t="s">
        <v>6</v>
      </c>
      <c r="D419" s="139" t="s">
        <v>515</v>
      </c>
      <c r="E419" s="149" t="s">
        <v>516</v>
      </c>
      <c r="F419" s="111"/>
      <c r="G419" s="108">
        <v>88</v>
      </c>
      <c r="H419" s="81">
        <v>1</v>
      </c>
      <c r="I419" s="81">
        <v>250</v>
      </c>
      <c r="J419" s="88" t="s">
        <v>59</v>
      </c>
      <c r="K419" s="41" t="s">
        <v>26</v>
      </c>
      <c r="L419" s="42" t="str">
        <f t="shared" si="44"/>
        <v>250grams</v>
      </c>
      <c r="M419" s="43">
        <f t="shared" si="45"/>
        <v>250</v>
      </c>
      <c r="N419" s="44" t="str">
        <f t="shared" si="46"/>
        <v>250grams</v>
      </c>
      <c r="O419" s="51">
        <f t="shared" si="67"/>
        <v>88</v>
      </c>
      <c r="P419" s="29">
        <f t="shared" si="68"/>
        <v>88</v>
      </c>
      <c r="Q419" s="109">
        <f t="shared" si="69"/>
        <v>0</v>
      </c>
      <c r="R419" s="11"/>
      <c r="S419" s="28"/>
      <c r="T419" s="28"/>
      <c r="U419" s="28"/>
      <c r="V419" s="28"/>
      <c r="W419" s="28"/>
      <c r="X419" s="28"/>
      <c r="Y419" s="28"/>
      <c r="Z419" s="28"/>
    </row>
    <row r="420" spans="1:26" ht="14.25" customHeight="1">
      <c r="A420" s="233">
        <v>756</v>
      </c>
      <c r="B420" s="317" t="s">
        <v>514</v>
      </c>
      <c r="C420" s="34" t="s">
        <v>55</v>
      </c>
      <c r="D420" s="9" t="str">
        <f t="shared" ref="D420:D422" si="70">IFERROR(LEFT(E420, FIND("/", E420)-1), E420)</f>
        <v>Cheesemees</v>
      </c>
      <c r="E420" s="149" t="s">
        <v>517</v>
      </c>
      <c r="F420" s="37"/>
      <c r="G420" s="108">
        <v>40</v>
      </c>
      <c r="H420" s="81">
        <v>1</v>
      </c>
      <c r="I420" s="81">
        <v>200</v>
      </c>
      <c r="J420" s="88" t="s">
        <v>59</v>
      </c>
      <c r="K420" s="41" t="s">
        <v>26</v>
      </c>
      <c r="L420" s="42" t="str">
        <f t="shared" si="44"/>
        <v>200grams</v>
      </c>
      <c r="M420" s="43">
        <f t="shared" si="45"/>
        <v>200</v>
      </c>
      <c r="N420" s="44" t="str">
        <f t="shared" si="46"/>
        <v>200grams</v>
      </c>
      <c r="O420" s="51">
        <f t="shared" si="67"/>
        <v>40</v>
      </c>
      <c r="P420" s="29"/>
      <c r="Q420" s="11"/>
      <c r="R420" s="11"/>
      <c r="S420" s="11"/>
      <c r="T420" s="11"/>
      <c r="U420" s="11"/>
      <c r="V420" s="11"/>
      <c r="W420" s="11"/>
      <c r="X420" s="11"/>
      <c r="Y420" s="11"/>
      <c r="Z420" s="11"/>
    </row>
    <row r="421" spans="1:26" ht="14.25" customHeight="1">
      <c r="A421" s="233">
        <v>756</v>
      </c>
      <c r="B421" s="107" t="s">
        <v>514</v>
      </c>
      <c r="C421" s="34" t="s">
        <v>47</v>
      </c>
      <c r="D421" s="9" t="str">
        <f t="shared" si="70"/>
        <v>SM Bonus</v>
      </c>
      <c r="E421" s="91" t="s">
        <v>518</v>
      </c>
      <c r="F421" s="59"/>
      <c r="G421" s="108">
        <v>18.5</v>
      </c>
      <c r="H421" s="81">
        <v>6</v>
      </c>
      <c r="I421" s="81">
        <v>1</v>
      </c>
      <c r="J421" s="88" t="s">
        <v>59</v>
      </c>
      <c r="K421" s="46"/>
      <c r="L421" s="42" t="str">
        <f t="shared" si="44"/>
        <v>1grams</v>
      </c>
      <c r="M421" s="43">
        <f t="shared" si="45"/>
        <v>6</v>
      </c>
      <c r="N421" s="44" t="str">
        <f t="shared" si="46"/>
        <v>6grams</v>
      </c>
      <c r="O421" s="51">
        <f t="shared" si="67"/>
        <v>111</v>
      </c>
      <c r="P421" s="46"/>
      <c r="Q421" s="46"/>
      <c r="R421" s="46"/>
      <c r="S421" s="46"/>
      <c r="T421" s="46"/>
      <c r="U421" s="46"/>
      <c r="V421" s="46"/>
      <c r="W421" s="46"/>
      <c r="X421" s="46"/>
      <c r="Y421" s="46"/>
      <c r="Z421" s="46"/>
    </row>
    <row r="422" spans="1:26" ht="15.75" customHeight="1">
      <c r="A422" s="232">
        <v>264</v>
      </c>
      <c r="B422" s="251" t="s">
        <v>519</v>
      </c>
      <c r="C422" s="49" t="s">
        <v>31</v>
      </c>
      <c r="D422" s="9" t="str">
        <f t="shared" si="70"/>
        <v>OISHI</v>
      </c>
      <c r="E422" s="251" t="s">
        <v>520</v>
      </c>
      <c r="F422" s="37"/>
      <c r="G422" s="126">
        <v>15.1</v>
      </c>
      <c r="H422" s="120">
        <v>25</v>
      </c>
      <c r="I422" s="120"/>
      <c r="J422" s="152" t="s">
        <v>37</v>
      </c>
      <c r="K422" s="41" t="s">
        <v>26</v>
      </c>
      <c r="L422" s="42" t="str">
        <f t="shared" si="44"/>
        <v>pieces</v>
      </c>
      <c r="M422" s="43">
        <f t="shared" si="45"/>
        <v>0</v>
      </c>
      <c r="N422" s="44" t="str">
        <f t="shared" si="46"/>
        <v>0pieces</v>
      </c>
      <c r="O422" s="51">
        <f t="shared" si="67"/>
        <v>377.5</v>
      </c>
      <c r="P422" s="46"/>
      <c r="Q422" s="46"/>
      <c r="R422" s="46"/>
      <c r="S422" s="46"/>
      <c r="T422" s="46"/>
      <c r="U422" s="46"/>
      <c r="V422" s="46"/>
      <c r="W422" s="46"/>
      <c r="X422" s="46"/>
      <c r="Y422" s="46"/>
      <c r="Z422" s="46"/>
    </row>
    <row r="423" spans="1:26" ht="15.75" customHeight="1">
      <c r="A423" s="233">
        <v>264</v>
      </c>
      <c r="B423" s="93" t="s">
        <v>519</v>
      </c>
      <c r="C423" s="94" t="s">
        <v>68</v>
      </c>
      <c r="D423" s="195"/>
      <c r="E423" s="91"/>
      <c r="F423" s="195"/>
      <c r="G423" s="95">
        <v>15.472</v>
      </c>
      <c r="H423" s="96">
        <v>25</v>
      </c>
      <c r="I423" s="97">
        <v>25</v>
      </c>
      <c r="J423" s="110" t="s">
        <v>37</v>
      </c>
      <c r="K423" s="46"/>
      <c r="L423" s="42" t="str">
        <f t="shared" si="44"/>
        <v>25pieces</v>
      </c>
      <c r="M423" s="43">
        <f t="shared" si="45"/>
        <v>625</v>
      </c>
      <c r="N423" s="44" t="str">
        <f t="shared" si="46"/>
        <v>625pieces</v>
      </c>
      <c r="O423" s="51">
        <f t="shared" si="67"/>
        <v>386.8</v>
      </c>
      <c r="P423" s="46"/>
      <c r="Q423" s="46"/>
      <c r="R423" s="46"/>
      <c r="S423" s="46"/>
      <c r="T423" s="46"/>
      <c r="U423" s="46"/>
      <c r="V423" s="46"/>
      <c r="W423" s="46"/>
      <c r="X423" s="46"/>
      <c r="Y423" s="46"/>
      <c r="Z423" s="46"/>
    </row>
    <row r="424" spans="1:26" ht="15.75" customHeight="1">
      <c r="A424" s="233">
        <v>1111</v>
      </c>
      <c r="B424" s="107" t="s">
        <v>521</v>
      </c>
      <c r="C424" s="34" t="s">
        <v>47</v>
      </c>
      <c r="D424" s="9" t="str">
        <f t="shared" ref="D424:D425" si="71">IFERROR(LEFT(E424, FIND("/", E424)-1), E424)</f>
        <v>Regent</v>
      </c>
      <c r="E424" s="149" t="s">
        <v>522</v>
      </c>
      <c r="F424" s="195"/>
      <c r="G424" s="108">
        <v>15.472</v>
      </c>
      <c r="H424" s="81">
        <v>50</v>
      </c>
      <c r="I424" s="81">
        <v>1</v>
      </c>
      <c r="J424" s="88" t="s">
        <v>37</v>
      </c>
      <c r="K424" s="46"/>
      <c r="L424" s="42" t="str">
        <f t="shared" si="44"/>
        <v>1pieces</v>
      </c>
      <c r="M424" s="43">
        <f t="shared" si="45"/>
        <v>50</v>
      </c>
      <c r="N424" s="44" t="str">
        <f t="shared" si="46"/>
        <v>50pieces</v>
      </c>
      <c r="O424" s="51">
        <f t="shared" si="67"/>
        <v>773.6</v>
      </c>
      <c r="P424" s="46"/>
      <c r="Q424" s="46"/>
      <c r="R424" s="46"/>
      <c r="S424" s="46"/>
      <c r="T424" s="46"/>
      <c r="U424" s="46"/>
      <c r="V424" s="46"/>
      <c r="W424" s="46"/>
      <c r="X424" s="46"/>
      <c r="Y424" s="46"/>
      <c r="Z424" s="46"/>
    </row>
    <row r="425" spans="1:26" ht="15.75" customHeight="1">
      <c r="A425" s="232">
        <v>156</v>
      </c>
      <c r="B425" s="119" t="s">
        <v>523</v>
      </c>
      <c r="C425" s="49" t="s">
        <v>61</v>
      </c>
      <c r="D425" s="9" t="str">
        <f t="shared" si="71"/>
        <v>regent</v>
      </c>
      <c r="E425" s="157" t="s">
        <v>524</v>
      </c>
      <c r="F425" s="156"/>
      <c r="G425" s="126">
        <v>15.47</v>
      </c>
      <c r="H425" s="120">
        <v>10</v>
      </c>
      <c r="I425" s="120">
        <v>1</v>
      </c>
      <c r="J425" s="152" t="s">
        <v>37</v>
      </c>
      <c r="K425" s="41" t="s">
        <v>26</v>
      </c>
      <c r="L425" s="42" t="str">
        <f t="shared" si="44"/>
        <v>1pieces</v>
      </c>
      <c r="M425" s="43">
        <f t="shared" si="45"/>
        <v>10</v>
      </c>
      <c r="N425" s="44" t="str">
        <f t="shared" si="46"/>
        <v>10pieces</v>
      </c>
      <c r="O425" s="51">
        <f t="shared" si="67"/>
        <v>154.70000000000002</v>
      </c>
      <c r="P425" s="46"/>
      <c r="Q425" s="46"/>
      <c r="R425" s="46"/>
      <c r="S425" s="46"/>
      <c r="T425" s="46"/>
      <c r="U425" s="46"/>
      <c r="V425" s="46"/>
      <c r="W425" s="46"/>
      <c r="X425" s="46"/>
      <c r="Y425" s="46"/>
      <c r="Z425" s="46"/>
    </row>
    <row r="426" spans="1:26" ht="15.75" customHeight="1">
      <c r="A426" s="232">
        <v>157</v>
      </c>
      <c r="B426" s="90" t="s">
        <v>525</v>
      </c>
      <c r="C426" s="49" t="s">
        <v>61</v>
      </c>
      <c r="D426" s="179" t="s">
        <v>526</v>
      </c>
      <c r="E426" s="149" t="s">
        <v>527</v>
      </c>
      <c r="F426" s="156"/>
      <c r="G426" s="108">
        <v>15.39</v>
      </c>
      <c r="H426" s="81">
        <v>12</v>
      </c>
      <c r="I426" s="81">
        <v>1</v>
      </c>
      <c r="J426" s="88" t="s">
        <v>37</v>
      </c>
      <c r="K426" s="41" t="s">
        <v>26</v>
      </c>
      <c r="L426" s="42" t="str">
        <f t="shared" si="44"/>
        <v>1pieces</v>
      </c>
      <c r="M426" s="43">
        <f t="shared" si="45"/>
        <v>12</v>
      </c>
      <c r="N426" s="44" t="str">
        <f t="shared" si="46"/>
        <v>12pieces</v>
      </c>
      <c r="O426" s="51">
        <f t="shared" si="67"/>
        <v>184.68</v>
      </c>
      <c r="P426" s="29">
        <f>O426/H426</f>
        <v>15.39</v>
      </c>
      <c r="Q426" s="74"/>
      <c r="R426" s="28"/>
      <c r="S426" s="28"/>
      <c r="T426" s="28"/>
      <c r="U426" s="28"/>
      <c r="V426" s="28"/>
      <c r="W426" s="28"/>
      <c r="X426" s="28"/>
      <c r="Y426" s="28"/>
      <c r="Z426" s="28"/>
    </row>
    <row r="427" spans="1:26" ht="15.75" customHeight="1">
      <c r="A427" s="232">
        <v>445</v>
      </c>
      <c r="B427" s="90" t="s">
        <v>528</v>
      </c>
      <c r="C427" s="34" t="s">
        <v>43</v>
      </c>
      <c r="D427" s="9" t="str">
        <f>IFERROR(LEFT(E427, FIND("/", E427)-1), E427)</f>
        <v>Nutri-Snack</v>
      </c>
      <c r="E427" s="149" t="s">
        <v>529</v>
      </c>
      <c r="F427" s="156"/>
      <c r="G427" s="108">
        <f>816.4/50</f>
        <v>16.327999999999999</v>
      </c>
      <c r="H427" s="81">
        <v>50</v>
      </c>
      <c r="I427" s="81">
        <v>50</v>
      </c>
      <c r="J427" s="88" t="s">
        <v>37</v>
      </c>
      <c r="K427" s="41"/>
      <c r="L427" s="42" t="str">
        <f t="shared" si="44"/>
        <v>50pieces</v>
      </c>
      <c r="M427" s="43">
        <f t="shared" si="45"/>
        <v>2500</v>
      </c>
      <c r="N427" s="44" t="str">
        <f t="shared" si="46"/>
        <v>2500pieces</v>
      </c>
      <c r="O427" s="51">
        <f t="shared" si="67"/>
        <v>816.4</v>
      </c>
      <c r="P427" s="46"/>
      <c r="Q427" s="46"/>
      <c r="R427" s="46"/>
      <c r="S427" s="46"/>
      <c r="T427" s="46"/>
      <c r="U427" s="46"/>
      <c r="V427" s="46"/>
      <c r="W427" s="46"/>
      <c r="X427" s="46"/>
      <c r="Y427" s="46"/>
      <c r="Z427" s="46"/>
    </row>
    <row r="428" spans="1:26" ht="15.75" customHeight="1">
      <c r="A428" s="233">
        <v>445</v>
      </c>
      <c r="B428" s="107" t="s">
        <v>528</v>
      </c>
      <c r="C428" s="34" t="s">
        <v>47</v>
      </c>
      <c r="D428" s="179" t="s">
        <v>526</v>
      </c>
      <c r="E428" s="149" t="s">
        <v>530</v>
      </c>
      <c r="F428" s="195"/>
      <c r="G428" s="108">
        <v>16.329999999999998</v>
      </c>
      <c r="H428" s="81">
        <v>50</v>
      </c>
      <c r="I428" s="81">
        <v>1</v>
      </c>
      <c r="J428" s="88" t="s">
        <v>37</v>
      </c>
      <c r="K428" s="46"/>
      <c r="L428" s="42" t="str">
        <f t="shared" si="44"/>
        <v>1pieces</v>
      </c>
      <c r="M428" s="43">
        <f t="shared" si="45"/>
        <v>50</v>
      </c>
      <c r="N428" s="44" t="str">
        <f t="shared" si="46"/>
        <v>50pieces</v>
      </c>
      <c r="O428" s="51">
        <f t="shared" si="67"/>
        <v>816.49999999999989</v>
      </c>
      <c r="P428" s="46"/>
      <c r="Q428" s="46"/>
      <c r="R428" s="46"/>
      <c r="S428" s="46"/>
      <c r="T428" s="46"/>
      <c r="U428" s="46"/>
      <c r="V428" s="46"/>
      <c r="W428" s="46"/>
      <c r="X428" s="46"/>
      <c r="Y428" s="46"/>
      <c r="Z428" s="46"/>
    </row>
    <row r="429" spans="1:26" ht="15.75" customHeight="1">
      <c r="A429" s="233">
        <v>445</v>
      </c>
      <c r="B429" s="57" t="s">
        <v>528</v>
      </c>
      <c r="C429" s="94" t="s">
        <v>68</v>
      </c>
      <c r="D429" s="59" t="s">
        <v>531</v>
      </c>
      <c r="E429" s="59" t="s">
        <v>531</v>
      </c>
      <c r="F429" s="195"/>
      <c r="G429" s="189">
        <v>15.39</v>
      </c>
      <c r="H429" s="96">
        <v>3</v>
      </c>
      <c r="I429" s="97">
        <v>50</v>
      </c>
      <c r="J429" s="215" t="s">
        <v>37</v>
      </c>
      <c r="K429" s="46"/>
      <c r="L429" s="42" t="str">
        <f t="shared" si="44"/>
        <v>50pieces</v>
      </c>
      <c r="M429" s="43">
        <f t="shared" si="45"/>
        <v>150</v>
      </c>
      <c r="N429" s="44" t="str">
        <f t="shared" si="46"/>
        <v>150pieces</v>
      </c>
      <c r="O429" s="51">
        <f t="shared" si="67"/>
        <v>46.17</v>
      </c>
      <c r="P429" s="46"/>
      <c r="Q429" s="46"/>
      <c r="R429" s="46"/>
      <c r="S429" s="46"/>
      <c r="T429" s="46"/>
      <c r="U429" s="46"/>
      <c r="V429" s="46"/>
      <c r="W429" s="46"/>
      <c r="X429" s="46"/>
      <c r="Y429" s="46"/>
      <c r="Z429" s="46"/>
    </row>
    <row r="430" spans="1:26" ht="15.75" customHeight="1">
      <c r="A430" s="233">
        <v>1026</v>
      </c>
      <c r="B430" s="76" t="s">
        <v>532</v>
      </c>
      <c r="C430" s="34" t="s">
        <v>55</v>
      </c>
      <c r="D430" s="9" t="str">
        <f t="shared" ref="D430:D431" si="72">IFERROR(LEFT(E430, FIND("/", E430)-1), E430)</f>
        <v>Kraft</v>
      </c>
      <c r="E430" s="59" t="s">
        <v>531</v>
      </c>
      <c r="F430" s="161"/>
      <c r="G430" s="102">
        <v>12.2</v>
      </c>
      <c r="H430" s="153">
        <v>7</v>
      </c>
      <c r="I430" s="81">
        <v>1</v>
      </c>
      <c r="J430" s="121" t="s">
        <v>37</v>
      </c>
      <c r="K430" s="41"/>
      <c r="L430" s="42" t="str">
        <f t="shared" si="44"/>
        <v>1pieces</v>
      </c>
      <c r="M430" s="43">
        <f t="shared" si="45"/>
        <v>7</v>
      </c>
      <c r="N430" s="44" t="str">
        <f t="shared" si="46"/>
        <v>7pieces</v>
      </c>
      <c r="O430" s="51">
        <f t="shared" si="67"/>
        <v>85.399999999999991</v>
      </c>
      <c r="P430" s="46"/>
      <c r="Q430" s="46"/>
      <c r="R430" s="46"/>
      <c r="S430" s="46"/>
      <c r="T430" s="46"/>
      <c r="U430" s="46"/>
      <c r="V430" s="46"/>
      <c r="W430" s="46"/>
      <c r="X430" s="46"/>
      <c r="Y430" s="46"/>
      <c r="Z430" s="46"/>
    </row>
    <row r="431" spans="1:26" ht="15.75" customHeight="1">
      <c r="A431" s="233">
        <v>1027</v>
      </c>
      <c r="B431" s="76" t="s">
        <v>533</v>
      </c>
      <c r="C431" s="34" t="s">
        <v>55</v>
      </c>
      <c r="D431" s="9" t="str">
        <f t="shared" si="72"/>
        <v>Kraft</v>
      </c>
      <c r="E431" s="59" t="s">
        <v>531</v>
      </c>
      <c r="F431" s="161"/>
      <c r="G431" s="102">
        <v>12.2</v>
      </c>
      <c r="H431" s="153">
        <v>5</v>
      </c>
      <c r="I431" s="81">
        <v>1</v>
      </c>
      <c r="J431" s="121" t="s">
        <v>37</v>
      </c>
      <c r="K431" s="41"/>
      <c r="L431" s="42" t="str">
        <f t="shared" si="44"/>
        <v>1pieces</v>
      </c>
      <c r="M431" s="43">
        <f t="shared" si="45"/>
        <v>5</v>
      </c>
      <c r="N431" s="44" t="str">
        <f t="shared" si="46"/>
        <v>5pieces</v>
      </c>
      <c r="O431" s="51">
        <f t="shared" si="67"/>
        <v>61</v>
      </c>
      <c r="P431" s="46"/>
      <c r="Q431" s="46"/>
      <c r="R431" s="46"/>
      <c r="S431" s="46"/>
      <c r="T431" s="46"/>
      <c r="U431" s="46"/>
      <c r="V431" s="46"/>
      <c r="W431" s="46"/>
      <c r="X431" s="46"/>
      <c r="Y431" s="46"/>
      <c r="Z431" s="46"/>
    </row>
    <row r="432" spans="1:26" ht="15.75" customHeight="1">
      <c r="A432" s="233">
        <v>1179</v>
      </c>
      <c r="B432" s="57" t="s">
        <v>534</v>
      </c>
      <c r="C432" s="94" t="s">
        <v>68</v>
      </c>
      <c r="D432" s="58"/>
      <c r="E432" s="116"/>
      <c r="F432" s="58"/>
      <c r="G432" s="95">
        <v>26.35</v>
      </c>
      <c r="H432" s="96">
        <v>4</v>
      </c>
      <c r="I432" s="97">
        <v>1</v>
      </c>
      <c r="J432" s="215" t="s">
        <v>37</v>
      </c>
      <c r="K432" s="46"/>
      <c r="L432" s="42" t="str">
        <f t="shared" si="44"/>
        <v>1pieces</v>
      </c>
      <c r="M432" s="43">
        <f t="shared" si="45"/>
        <v>4</v>
      </c>
      <c r="N432" s="44" t="str">
        <f t="shared" si="46"/>
        <v>4pieces</v>
      </c>
      <c r="O432" s="51">
        <f t="shared" si="67"/>
        <v>105.4</v>
      </c>
      <c r="P432" s="46"/>
      <c r="Q432" s="46"/>
      <c r="R432" s="46"/>
      <c r="S432" s="46"/>
      <c r="T432" s="46"/>
      <c r="U432" s="46"/>
      <c r="V432" s="46"/>
      <c r="W432" s="46"/>
      <c r="X432" s="46"/>
      <c r="Y432" s="46"/>
      <c r="Z432" s="46"/>
    </row>
    <row r="433" spans="1:26" ht="15.75" customHeight="1">
      <c r="A433" s="233">
        <v>831</v>
      </c>
      <c r="B433" s="122" t="s">
        <v>535</v>
      </c>
      <c r="C433" s="34" t="s">
        <v>82</v>
      </c>
      <c r="D433" s="9" t="str">
        <f t="shared" ref="D433:D434" si="73">IFERROR(LEFT(E433, FIND("/", E433)-1), E433)</f>
        <v>maxx</v>
      </c>
      <c r="E433" s="122" t="s">
        <v>536</v>
      </c>
      <c r="F433" s="162" t="s">
        <v>76</v>
      </c>
      <c r="G433" s="207">
        <v>0.71</v>
      </c>
      <c r="H433" s="165">
        <v>343</v>
      </c>
      <c r="I433" s="165">
        <v>1</v>
      </c>
      <c r="J433" s="166" t="s">
        <v>37</v>
      </c>
      <c r="K433" s="41" t="s">
        <v>26</v>
      </c>
      <c r="L433" s="42" t="str">
        <f t="shared" si="44"/>
        <v>1pieces</v>
      </c>
      <c r="M433" s="43">
        <f t="shared" si="45"/>
        <v>343</v>
      </c>
      <c r="N433" s="44" t="str">
        <f t="shared" si="46"/>
        <v>343pieces</v>
      </c>
      <c r="O433" s="51">
        <f t="shared" si="67"/>
        <v>243.53</v>
      </c>
      <c r="P433" s="46"/>
      <c r="Q433" s="46"/>
      <c r="R433" s="46"/>
      <c r="S433" s="46"/>
      <c r="T433" s="46"/>
      <c r="U433" s="46"/>
      <c r="V433" s="46"/>
      <c r="W433" s="46"/>
      <c r="X433" s="46"/>
      <c r="Y433" s="46"/>
      <c r="Z433" s="46"/>
    </row>
    <row r="434" spans="1:26" ht="15.75" customHeight="1">
      <c r="A434" s="233">
        <v>913</v>
      </c>
      <c r="B434" s="33" t="s">
        <v>537</v>
      </c>
      <c r="C434" s="34" t="s">
        <v>74</v>
      </c>
      <c r="D434" s="9" t="str">
        <f t="shared" si="73"/>
        <v>B and k</v>
      </c>
      <c r="E434" s="116" t="s">
        <v>407</v>
      </c>
      <c r="F434" s="161" t="s">
        <v>76</v>
      </c>
      <c r="G434" s="38">
        <v>55</v>
      </c>
      <c r="H434" s="39">
        <v>22</v>
      </c>
      <c r="I434" s="39">
        <v>1</v>
      </c>
      <c r="J434" s="168" t="s">
        <v>42</v>
      </c>
      <c r="K434" s="41" t="s">
        <v>26</v>
      </c>
      <c r="L434" s="42" t="str">
        <f t="shared" si="44"/>
        <v>1packs</v>
      </c>
      <c r="M434" s="43">
        <f t="shared" si="45"/>
        <v>22</v>
      </c>
      <c r="N434" s="44" t="str">
        <f t="shared" si="46"/>
        <v>22packs</v>
      </c>
      <c r="O434" s="51">
        <f t="shared" si="67"/>
        <v>1210</v>
      </c>
      <c r="P434" s="29">
        <f>O434/H434</f>
        <v>55</v>
      </c>
      <c r="Q434" s="74">
        <f>G434-P434</f>
        <v>0</v>
      </c>
      <c r="R434" s="28"/>
      <c r="S434" s="28"/>
      <c r="T434" s="28"/>
      <c r="U434" s="28"/>
      <c r="V434" s="28"/>
      <c r="W434" s="28"/>
      <c r="X434" s="28"/>
      <c r="Y434" s="28"/>
      <c r="Z434" s="28"/>
    </row>
    <row r="435" spans="1:26" ht="15.75" customHeight="1">
      <c r="A435" s="233">
        <v>913</v>
      </c>
      <c r="B435" s="33" t="s">
        <v>537</v>
      </c>
      <c r="C435" s="34" t="s">
        <v>55</v>
      </c>
      <c r="D435" s="9"/>
      <c r="E435" s="50" t="s">
        <v>336</v>
      </c>
      <c r="F435" s="162"/>
      <c r="G435" s="38">
        <v>15</v>
      </c>
      <c r="H435" s="39">
        <v>3</v>
      </c>
      <c r="I435" s="39">
        <v>30</v>
      </c>
      <c r="J435" s="168" t="s">
        <v>59</v>
      </c>
      <c r="K435" s="41" t="s">
        <v>26</v>
      </c>
      <c r="L435" s="42" t="str">
        <f t="shared" si="44"/>
        <v>30grams</v>
      </c>
      <c r="M435" s="43">
        <f t="shared" si="45"/>
        <v>90</v>
      </c>
      <c r="N435" s="44" t="str">
        <f t="shared" si="46"/>
        <v>90grams</v>
      </c>
      <c r="O435" s="51">
        <f t="shared" si="67"/>
        <v>45</v>
      </c>
      <c r="P435" s="46"/>
      <c r="Q435" s="46"/>
      <c r="R435" s="46"/>
      <c r="S435" s="46"/>
      <c r="T435" s="46"/>
      <c r="U435" s="46"/>
      <c r="V435" s="46"/>
      <c r="W435" s="46"/>
      <c r="X435" s="46"/>
      <c r="Y435" s="46"/>
      <c r="Z435" s="46"/>
    </row>
    <row r="436" spans="1:26" ht="15.75" customHeight="1">
      <c r="A436" s="233">
        <v>938</v>
      </c>
      <c r="B436" s="48" t="s">
        <v>538</v>
      </c>
      <c r="C436" s="34" t="s">
        <v>55</v>
      </c>
      <c r="D436" s="9"/>
      <c r="E436" s="116" t="s">
        <v>336</v>
      </c>
      <c r="F436" s="162"/>
      <c r="G436" s="38">
        <v>60</v>
      </c>
      <c r="H436" s="39">
        <v>0.77</v>
      </c>
      <c r="I436" s="39">
        <v>1</v>
      </c>
      <c r="J436" s="168" t="s">
        <v>33</v>
      </c>
      <c r="K436" s="41" t="s">
        <v>26</v>
      </c>
      <c r="L436" s="42" t="str">
        <f t="shared" si="44"/>
        <v>1kg</v>
      </c>
      <c r="M436" s="43">
        <f t="shared" si="45"/>
        <v>0.77</v>
      </c>
      <c r="N436" s="44" t="str">
        <f t="shared" si="46"/>
        <v>0.77kg</v>
      </c>
      <c r="O436" s="51">
        <f t="shared" si="67"/>
        <v>46.2</v>
      </c>
      <c r="P436" s="46"/>
      <c r="Q436" s="46"/>
      <c r="R436" s="46"/>
      <c r="S436" s="46"/>
      <c r="T436" s="46"/>
      <c r="U436" s="46"/>
      <c r="V436" s="46"/>
      <c r="W436" s="46"/>
      <c r="X436" s="46"/>
      <c r="Y436" s="46"/>
      <c r="Z436" s="46"/>
    </row>
    <row r="437" spans="1:26" ht="15.75" customHeight="1">
      <c r="A437" s="233">
        <v>1070</v>
      </c>
      <c r="B437" s="208" t="s">
        <v>539</v>
      </c>
      <c r="C437" s="34" t="s">
        <v>27</v>
      </c>
      <c r="D437" s="9"/>
      <c r="E437" s="50"/>
      <c r="F437" s="162"/>
      <c r="G437" s="258">
        <v>220</v>
      </c>
      <c r="H437" s="39">
        <v>2</v>
      </c>
      <c r="I437" s="81">
        <v>1000</v>
      </c>
      <c r="J437" s="40" t="s">
        <v>59</v>
      </c>
      <c r="K437" s="41" t="s">
        <v>26</v>
      </c>
      <c r="L437" s="42" t="str">
        <f t="shared" si="44"/>
        <v>1000grams</v>
      </c>
      <c r="M437" s="43">
        <f t="shared" si="45"/>
        <v>2000</v>
      </c>
      <c r="N437" s="44" t="str">
        <f t="shared" si="46"/>
        <v>2000grams</v>
      </c>
      <c r="O437" s="45">
        <f t="shared" si="67"/>
        <v>440</v>
      </c>
      <c r="P437" s="46"/>
      <c r="Q437" s="46"/>
      <c r="R437" s="46"/>
      <c r="S437" s="46"/>
      <c r="T437" s="46"/>
      <c r="U437" s="46"/>
      <c r="V437" s="46"/>
      <c r="W437" s="46"/>
      <c r="X437" s="46"/>
      <c r="Y437" s="46"/>
      <c r="Z437" s="46"/>
    </row>
    <row r="438" spans="1:26" ht="15.75" customHeight="1">
      <c r="A438" s="232">
        <v>212</v>
      </c>
      <c r="B438" s="33" t="s">
        <v>540</v>
      </c>
      <c r="C438" s="49" t="s">
        <v>31</v>
      </c>
      <c r="D438" s="35"/>
      <c r="E438" s="50"/>
      <c r="F438" s="162"/>
      <c r="G438" s="258">
        <v>175</v>
      </c>
      <c r="H438" s="39">
        <v>48.5</v>
      </c>
      <c r="I438" s="81"/>
      <c r="J438" s="40" t="s">
        <v>33</v>
      </c>
      <c r="K438" s="41" t="s">
        <v>26</v>
      </c>
      <c r="L438" s="42" t="str">
        <f t="shared" si="44"/>
        <v>kg</v>
      </c>
      <c r="M438" s="43">
        <f t="shared" si="45"/>
        <v>0</v>
      </c>
      <c r="N438" s="44" t="str">
        <f t="shared" si="46"/>
        <v>0kg</v>
      </c>
      <c r="O438" s="51">
        <f t="shared" si="67"/>
        <v>8487.5</v>
      </c>
      <c r="P438" s="46"/>
      <c r="Q438" s="46"/>
      <c r="R438" s="46"/>
      <c r="S438" s="46"/>
      <c r="T438" s="46"/>
      <c r="U438" s="46"/>
      <c r="V438" s="46"/>
      <c r="W438" s="46"/>
      <c r="X438" s="46"/>
      <c r="Y438" s="46"/>
      <c r="Z438" s="46"/>
    </row>
    <row r="439" spans="1:26" ht="15.75" customHeight="1">
      <c r="A439" s="233">
        <v>896</v>
      </c>
      <c r="B439" s="33" t="s">
        <v>541</v>
      </c>
      <c r="C439" s="34" t="s">
        <v>74</v>
      </c>
      <c r="D439" s="9" t="str">
        <f t="shared" ref="D439:D442" si="74">IFERROR(LEFT(E439, FIND("/", E439)-1), E439)</f>
        <v>Lucky me</v>
      </c>
      <c r="E439" s="50" t="s">
        <v>542</v>
      </c>
      <c r="F439" s="161" t="s">
        <v>76</v>
      </c>
      <c r="G439" s="108">
        <v>21.22</v>
      </c>
      <c r="H439" s="81">
        <v>63</v>
      </c>
      <c r="I439" s="81">
        <v>48</v>
      </c>
      <c r="J439" s="40" t="s">
        <v>59</v>
      </c>
      <c r="K439" s="41" t="s">
        <v>26</v>
      </c>
      <c r="L439" s="42" t="str">
        <f t="shared" si="44"/>
        <v>48grams</v>
      </c>
      <c r="M439" s="43">
        <f t="shared" si="45"/>
        <v>3024</v>
      </c>
      <c r="N439" s="44" t="str">
        <f t="shared" si="46"/>
        <v>3024grams</v>
      </c>
      <c r="O439" s="51">
        <f t="shared" si="67"/>
        <v>1336.86</v>
      </c>
      <c r="P439" s="46"/>
      <c r="Q439" s="46"/>
      <c r="R439" s="46"/>
      <c r="S439" s="46"/>
      <c r="T439" s="46"/>
      <c r="U439" s="46"/>
      <c r="V439" s="46"/>
      <c r="W439" s="46"/>
      <c r="X439" s="46"/>
      <c r="Y439" s="46"/>
      <c r="Z439" s="46"/>
    </row>
    <row r="440" spans="1:26" ht="15.75" customHeight="1">
      <c r="A440" s="233">
        <v>757</v>
      </c>
      <c r="B440" s="146" t="s">
        <v>543</v>
      </c>
      <c r="C440" s="34" t="s">
        <v>82</v>
      </c>
      <c r="D440" s="9" t="str">
        <f t="shared" si="74"/>
        <v>Knorr</v>
      </c>
      <c r="E440" s="146" t="s">
        <v>544</v>
      </c>
      <c r="F440" s="162" t="s">
        <v>76</v>
      </c>
      <c r="G440" s="123">
        <v>55</v>
      </c>
      <c r="H440" s="124">
        <v>4</v>
      </c>
      <c r="I440" s="124">
        <v>60</v>
      </c>
      <c r="J440" s="125" t="s">
        <v>59</v>
      </c>
      <c r="K440" s="41" t="s">
        <v>26</v>
      </c>
      <c r="L440" s="42" t="str">
        <f t="shared" si="44"/>
        <v>60grams</v>
      </c>
      <c r="M440" s="43">
        <f t="shared" si="45"/>
        <v>240</v>
      </c>
      <c r="N440" s="44" t="str">
        <f t="shared" si="46"/>
        <v>240grams</v>
      </c>
      <c r="O440" s="51">
        <f t="shared" si="67"/>
        <v>220</v>
      </c>
      <c r="P440" s="46"/>
      <c r="Q440" s="46"/>
      <c r="R440" s="46"/>
      <c r="S440" s="46"/>
      <c r="T440" s="46"/>
      <c r="U440" s="46"/>
      <c r="V440" s="46"/>
      <c r="W440" s="46"/>
      <c r="X440" s="46"/>
      <c r="Y440" s="46"/>
      <c r="Z440" s="46"/>
    </row>
    <row r="441" spans="1:26" ht="15.75" customHeight="1">
      <c r="A441" s="233">
        <v>757</v>
      </c>
      <c r="B441" s="318" t="s">
        <v>543</v>
      </c>
      <c r="C441" s="34" t="s">
        <v>47</v>
      </c>
      <c r="D441" s="9" t="str">
        <f t="shared" si="74"/>
        <v>Knorr</v>
      </c>
      <c r="E441" s="157" t="s">
        <v>544</v>
      </c>
      <c r="F441" s="58"/>
      <c r="G441" s="126">
        <v>58</v>
      </c>
      <c r="H441" s="120">
        <v>12</v>
      </c>
      <c r="I441" s="120">
        <v>1</v>
      </c>
      <c r="J441" s="60" t="s">
        <v>59</v>
      </c>
      <c r="K441" s="46"/>
      <c r="L441" s="42" t="str">
        <f t="shared" si="44"/>
        <v>1grams</v>
      </c>
      <c r="M441" s="43">
        <f t="shared" si="45"/>
        <v>12</v>
      </c>
      <c r="N441" s="44" t="str">
        <f t="shared" si="46"/>
        <v>12grams</v>
      </c>
      <c r="O441" s="51">
        <f t="shared" si="67"/>
        <v>696</v>
      </c>
      <c r="P441" s="46"/>
      <c r="Q441" s="46"/>
      <c r="R441" s="46"/>
      <c r="S441" s="46"/>
      <c r="T441" s="46"/>
      <c r="U441" s="46"/>
      <c r="V441" s="46"/>
      <c r="W441" s="46"/>
      <c r="X441" s="46"/>
      <c r="Y441" s="46"/>
      <c r="Z441" s="46"/>
    </row>
    <row r="442" spans="1:26" ht="15.75" customHeight="1">
      <c r="A442" s="233">
        <v>1099</v>
      </c>
      <c r="B442" s="319" t="s">
        <v>545</v>
      </c>
      <c r="C442" s="34" t="s">
        <v>27</v>
      </c>
      <c r="D442" s="9" t="str">
        <f t="shared" si="74"/>
        <v>shanghai</v>
      </c>
      <c r="E442" s="319" t="s">
        <v>546</v>
      </c>
      <c r="F442" s="161"/>
      <c r="G442" s="126">
        <v>38</v>
      </c>
      <c r="H442" s="120">
        <f>O442/G442</f>
        <v>5</v>
      </c>
      <c r="I442" s="120"/>
      <c r="J442" s="60"/>
      <c r="K442" s="41" t="s">
        <v>26</v>
      </c>
      <c r="L442" s="42" t="str">
        <f t="shared" si="44"/>
        <v/>
      </c>
      <c r="M442" s="43">
        <f t="shared" si="45"/>
        <v>0</v>
      </c>
      <c r="N442" s="44" t="str">
        <f t="shared" si="46"/>
        <v>0</v>
      </c>
      <c r="O442" s="133">
        <v>190</v>
      </c>
      <c r="P442" s="46"/>
      <c r="Q442" s="46"/>
      <c r="R442" s="46"/>
      <c r="S442" s="46"/>
      <c r="T442" s="46"/>
      <c r="U442" s="46"/>
      <c r="V442" s="46"/>
      <c r="W442" s="46"/>
      <c r="X442" s="46"/>
      <c r="Y442" s="46"/>
      <c r="Z442" s="46"/>
    </row>
    <row r="443" spans="1:26" ht="15.75" customHeight="1">
      <c r="A443" s="233">
        <v>86</v>
      </c>
      <c r="B443" s="203" t="s">
        <v>547</v>
      </c>
      <c r="C443" s="34" t="s">
        <v>82</v>
      </c>
      <c r="D443" s="35"/>
      <c r="E443" s="264" t="s">
        <v>548</v>
      </c>
      <c r="F443" s="162" t="s">
        <v>76</v>
      </c>
      <c r="G443" s="205">
        <v>265</v>
      </c>
      <c r="H443" s="129">
        <v>2</v>
      </c>
      <c r="I443" s="147">
        <v>1</v>
      </c>
      <c r="J443" s="130" t="s">
        <v>33</v>
      </c>
      <c r="K443" s="41" t="s">
        <v>26</v>
      </c>
      <c r="L443" s="42" t="str">
        <f t="shared" si="44"/>
        <v>1kg</v>
      </c>
      <c r="M443" s="43">
        <f t="shared" si="45"/>
        <v>2</v>
      </c>
      <c r="N443" s="44" t="str">
        <f t="shared" si="46"/>
        <v>2kg</v>
      </c>
      <c r="O443" s="51">
        <f t="shared" ref="O443:O447" si="75">G443*H443</f>
        <v>530</v>
      </c>
      <c r="P443" s="11"/>
      <c r="Q443" s="11"/>
      <c r="R443" s="11"/>
      <c r="S443" s="11"/>
      <c r="T443" s="11"/>
      <c r="U443" s="11"/>
      <c r="V443" s="11"/>
      <c r="W443" s="11"/>
      <c r="X443" s="11"/>
      <c r="Y443" s="11"/>
      <c r="Z443" s="11"/>
    </row>
    <row r="444" spans="1:26" ht="15.75" customHeight="1">
      <c r="A444" s="233">
        <v>86</v>
      </c>
      <c r="B444" s="89" t="s">
        <v>547</v>
      </c>
      <c r="C444" s="34" t="s">
        <v>6</v>
      </c>
      <c r="D444" s="35"/>
      <c r="E444" s="149" t="s">
        <v>548</v>
      </c>
      <c r="F444" s="162"/>
      <c r="G444" s="38">
        <v>290</v>
      </c>
      <c r="H444" s="39">
        <v>3</v>
      </c>
      <c r="I444" s="81">
        <v>1</v>
      </c>
      <c r="J444" s="121" t="s">
        <v>33</v>
      </c>
      <c r="K444" s="41" t="s">
        <v>26</v>
      </c>
      <c r="L444" s="42" t="str">
        <f t="shared" si="44"/>
        <v>1kg</v>
      </c>
      <c r="M444" s="43">
        <f t="shared" si="45"/>
        <v>3</v>
      </c>
      <c r="N444" s="44" t="str">
        <f t="shared" si="46"/>
        <v>3kg</v>
      </c>
      <c r="O444" s="51">
        <f t="shared" si="75"/>
        <v>870</v>
      </c>
      <c r="P444" s="11"/>
      <c r="Q444" s="11"/>
      <c r="R444" s="11"/>
      <c r="S444" s="11"/>
      <c r="T444" s="11"/>
      <c r="U444" s="11"/>
      <c r="V444" s="11"/>
      <c r="W444" s="11"/>
      <c r="X444" s="11"/>
      <c r="Y444" s="11"/>
      <c r="Z444" s="11"/>
    </row>
    <row r="445" spans="1:26" ht="15.75" customHeight="1">
      <c r="A445" s="232">
        <v>86</v>
      </c>
      <c r="B445" s="89" t="s">
        <v>549</v>
      </c>
      <c r="C445" s="49" t="s">
        <v>61</v>
      </c>
      <c r="D445" s="179"/>
      <c r="E445" s="149" t="s">
        <v>550</v>
      </c>
      <c r="F445" s="161"/>
      <c r="G445" s="108">
        <v>285</v>
      </c>
      <c r="H445" s="81">
        <v>5</v>
      </c>
      <c r="I445" s="81">
        <v>1000</v>
      </c>
      <c r="J445" s="40" t="s">
        <v>33</v>
      </c>
      <c r="K445" s="41" t="s">
        <v>26</v>
      </c>
      <c r="L445" s="42" t="str">
        <f t="shared" si="44"/>
        <v>1000kg</v>
      </c>
      <c r="M445" s="43">
        <f t="shared" si="45"/>
        <v>5000</v>
      </c>
      <c r="N445" s="44" t="str">
        <f t="shared" si="46"/>
        <v>5000kg</v>
      </c>
      <c r="O445" s="51">
        <f t="shared" si="75"/>
        <v>1425</v>
      </c>
      <c r="P445" s="11"/>
      <c r="Q445" s="11"/>
      <c r="R445" s="11"/>
      <c r="S445" s="11"/>
      <c r="T445" s="11"/>
      <c r="U445" s="11"/>
      <c r="V445" s="11"/>
      <c r="W445" s="11"/>
      <c r="X445" s="11"/>
      <c r="Y445" s="11"/>
      <c r="Z445" s="11"/>
    </row>
    <row r="446" spans="1:26" ht="15.75" customHeight="1">
      <c r="A446" s="232">
        <v>91</v>
      </c>
      <c r="B446" s="89" t="s">
        <v>551</v>
      </c>
      <c r="C446" s="49" t="s">
        <v>61</v>
      </c>
      <c r="D446" s="9" t="str">
        <f t="shared" ref="D446:D453" si="76">IFERROR(LEFT(E446, FIND("/", E446)-1), E446)</f>
        <v>knorr</v>
      </c>
      <c r="E446" s="91" t="s">
        <v>230</v>
      </c>
      <c r="F446" s="161"/>
      <c r="G446" s="108">
        <v>68.2</v>
      </c>
      <c r="H446" s="81">
        <v>2</v>
      </c>
      <c r="I446" s="81">
        <v>120</v>
      </c>
      <c r="J446" s="40" t="s">
        <v>231</v>
      </c>
      <c r="K446" s="41" t="s">
        <v>26</v>
      </c>
      <c r="L446" s="42" t="str">
        <f t="shared" si="44"/>
        <v>120box</v>
      </c>
      <c r="M446" s="43">
        <f t="shared" si="45"/>
        <v>240</v>
      </c>
      <c r="N446" s="44" t="str">
        <f t="shared" si="46"/>
        <v>240box</v>
      </c>
      <c r="O446" s="51">
        <f t="shared" si="75"/>
        <v>136.4</v>
      </c>
      <c r="P446" s="46"/>
      <c r="Q446" s="46"/>
      <c r="R446" s="46"/>
      <c r="S446" s="46"/>
      <c r="T446" s="46"/>
      <c r="U446" s="46"/>
      <c r="V446" s="46"/>
      <c r="W446" s="46"/>
      <c r="X446" s="46"/>
      <c r="Y446" s="46"/>
      <c r="Z446" s="46"/>
    </row>
    <row r="447" spans="1:26" ht="15.75" customHeight="1">
      <c r="A447" s="233">
        <v>548</v>
      </c>
      <c r="B447" s="101" t="s">
        <v>552</v>
      </c>
      <c r="C447" s="34" t="s">
        <v>35</v>
      </c>
      <c r="D447" s="9" t="str">
        <f t="shared" si="76"/>
        <v>MAGNOLIA</v>
      </c>
      <c r="E447" s="149" t="s">
        <v>553</v>
      </c>
      <c r="F447" s="161"/>
      <c r="G447" s="108">
        <v>265</v>
      </c>
      <c r="H447" s="81">
        <v>7</v>
      </c>
      <c r="I447" s="81">
        <v>1000</v>
      </c>
      <c r="J447" s="40" t="s">
        <v>33</v>
      </c>
      <c r="K447" s="41" t="s">
        <v>26</v>
      </c>
      <c r="L447" s="42" t="str">
        <f t="shared" si="44"/>
        <v>1000kg</v>
      </c>
      <c r="M447" s="43">
        <f t="shared" si="45"/>
        <v>7000</v>
      </c>
      <c r="N447" s="44" t="str">
        <f t="shared" si="46"/>
        <v>7000kg</v>
      </c>
      <c r="O447" s="51">
        <f t="shared" si="75"/>
        <v>1855</v>
      </c>
      <c r="P447" s="46"/>
      <c r="Q447" s="46"/>
      <c r="R447" s="46"/>
      <c r="S447" s="46"/>
      <c r="T447" s="46"/>
      <c r="U447" s="46"/>
      <c r="V447" s="46"/>
      <c r="W447" s="46"/>
      <c r="X447" s="46"/>
      <c r="Y447" s="46"/>
      <c r="Z447" s="46"/>
    </row>
    <row r="448" spans="1:26" ht="15.75" customHeight="1">
      <c r="A448" s="233">
        <v>1100</v>
      </c>
      <c r="B448" s="319" t="s">
        <v>554</v>
      </c>
      <c r="C448" s="34" t="s">
        <v>27</v>
      </c>
      <c r="D448" s="9" t="str">
        <f t="shared" si="76"/>
        <v>Bossing</v>
      </c>
      <c r="E448" s="319" t="s">
        <v>555</v>
      </c>
      <c r="F448" s="161"/>
      <c r="G448" s="126">
        <v>180</v>
      </c>
      <c r="H448" s="120">
        <f>O448/G448</f>
        <v>0.3</v>
      </c>
      <c r="I448" s="120"/>
      <c r="J448" s="60"/>
      <c r="K448" s="41" t="s">
        <v>26</v>
      </c>
      <c r="L448" s="42" t="str">
        <f t="shared" si="44"/>
        <v/>
      </c>
      <c r="M448" s="43">
        <f t="shared" si="45"/>
        <v>0</v>
      </c>
      <c r="N448" s="44" t="str">
        <f t="shared" si="46"/>
        <v>0</v>
      </c>
      <c r="O448" s="133">
        <v>54</v>
      </c>
      <c r="P448" s="29">
        <f>O448/H448</f>
        <v>180</v>
      </c>
      <c r="Q448" s="74">
        <f>G448-P448</f>
        <v>0</v>
      </c>
      <c r="R448" s="28"/>
      <c r="S448" s="28"/>
      <c r="T448" s="28"/>
      <c r="U448" s="28"/>
      <c r="V448" s="28"/>
      <c r="W448" s="28"/>
      <c r="X448" s="28"/>
      <c r="Y448" s="28"/>
      <c r="Z448" s="28"/>
    </row>
    <row r="449" spans="1:26" ht="15.75" customHeight="1">
      <c r="A449" s="232">
        <v>363</v>
      </c>
      <c r="B449" s="320" t="s">
        <v>556</v>
      </c>
      <c r="C449" s="34" t="s">
        <v>43</v>
      </c>
      <c r="D449" s="9" t="str">
        <f t="shared" si="76"/>
        <v>Frozen</v>
      </c>
      <c r="E449" s="157" t="s">
        <v>557</v>
      </c>
      <c r="F449" s="161"/>
      <c r="G449" s="126">
        <v>134</v>
      </c>
      <c r="H449" s="120">
        <v>114.66</v>
      </c>
      <c r="I449" s="120">
        <v>1</v>
      </c>
      <c r="J449" s="60" t="s">
        <v>33</v>
      </c>
      <c r="K449" s="41" t="s">
        <v>26</v>
      </c>
      <c r="L449" s="42" t="str">
        <f t="shared" si="44"/>
        <v>1kg</v>
      </c>
      <c r="M449" s="43">
        <f t="shared" si="45"/>
        <v>114.66</v>
      </c>
      <c r="N449" s="44" t="str">
        <f t="shared" si="46"/>
        <v>114.66kg</v>
      </c>
      <c r="O449" s="51">
        <f t="shared" ref="O449:O472" si="77">G449*H449</f>
        <v>15364.439999999999</v>
      </c>
      <c r="P449" s="11"/>
      <c r="Q449" s="11"/>
      <c r="R449" s="11"/>
      <c r="S449" s="11"/>
      <c r="T449" s="11"/>
      <c r="U449" s="11"/>
      <c r="V449" s="11"/>
      <c r="W449" s="11"/>
      <c r="X449" s="11"/>
      <c r="Y449" s="11"/>
      <c r="Z449" s="11"/>
    </row>
    <row r="450" spans="1:26" ht="15.75" customHeight="1">
      <c r="A450" s="232">
        <v>363</v>
      </c>
      <c r="B450" s="52" t="s">
        <v>556</v>
      </c>
      <c r="C450" s="53" t="s">
        <v>39</v>
      </c>
      <c r="D450" s="9" t="str">
        <f t="shared" si="76"/>
        <v>Frozen</v>
      </c>
      <c r="E450" s="68" t="s">
        <v>558</v>
      </c>
      <c r="F450" s="161"/>
      <c r="G450" s="321">
        <v>134</v>
      </c>
      <c r="H450" s="103">
        <v>64</v>
      </c>
      <c r="I450" s="153">
        <v>1</v>
      </c>
      <c r="J450" s="56" t="s">
        <v>33</v>
      </c>
      <c r="K450" s="41" t="s">
        <v>26</v>
      </c>
      <c r="L450" s="42" t="str">
        <f t="shared" si="44"/>
        <v>1kg</v>
      </c>
      <c r="M450" s="43">
        <f t="shared" si="45"/>
        <v>64</v>
      </c>
      <c r="N450" s="44" t="str">
        <f t="shared" si="46"/>
        <v>64kg</v>
      </c>
      <c r="O450" s="51">
        <f t="shared" si="77"/>
        <v>8576</v>
      </c>
      <c r="P450" s="11"/>
      <c r="Q450" s="11"/>
      <c r="R450" s="11"/>
      <c r="S450" s="11"/>
      <c r="T450" s="11"/>
      <c r="U450" s="11"/>
      <c r="V450" s="11"/>
      <c r="W450" s="11"/>
      <c r="X450" s="11"/>
      <c r="Y450" s="11"/>
      <c r="Z450" s="11"/>
    </row>
    <row r="451" spans="1:26" ht="15.75" customHeight="1">
      <c r="A451" s="233">
        <v>363</v>
      </c>
      <c r="B451" s="33" t="s">
        <v>556</v>
      </c>
      <c r="C451" s="34" t="s">
        <v>6</v>
      </c>
      <c r="D451" s="9" t="str">
        <f t="shared" si="76"/>
        <v>Frozen</v>
      </c>
      <c r="E451" s="50" t="s">
        <v>558</v>
      </c>
      <c r="F451" s="162"/>
      <c r="G451" s="108">
        <v>134</v>
      </c>
      <c r="H451" s="242">
        <v>3.5</v>
      </c>
      <c r="I451" s="81">
        <v>1</v>
      </c>
      <c r="J451" s="88" t="s">
        <v>33</v>
      </c>
      <c r="K451" s="41" t="s">
        <v>26</v>
      </c>
      <c r="L451" s="42" t="str">
        <f t="shared" si="44"/>
        <v>1kg</v>
      </c>
      <c r="M451" s="43">
        <f t="shared" si="45"/>
        <v>3.5</v>
      </c>
      <c r="N451" s="44" t="str">
        <f t="shared" si="46"/>
        <v>3.5kg</v>
      </c>
      <c r="O451" s="51">
        <f t="shared" si="77"/>
        <v>469</v>
      </c>
      <c r="P451" s="11"/>
      <c r="Q451" s="11"/>
      <c r="R451" s="11"/>
      <c r="S451" s="11"/>
      <c r="T451" s="11"/>
      <c r="U451" s="11"/>
      <c r="V451" s="11"/>
      <c r="W451" s="11"/>
      <c r="X451" s="11"/>
      <c r="Y451" s="11"/>
      <c r="Z451" s="11"/>
    </row>
    <row r="452" spans="1:26" ht="15.75" customHeight="1">
      <c r="A452" s="233">
        <v>363</v>
      </c>
      <c r="B452" s="36" t="s">
        <v>556</v>
      </c>
      <c r="C452" s="34" t="s">
        <v>27</v>
      </c>
      <c r="D452" s="9" t="str">
        <f t="shared" si="76"/>
        <v>Frozen</v>
      </c>
      <c r="E452" s="208" t="s">
        <v>558</v>
      </c>
      <c r="F452" s="162"/>
      <c r="G452" s="126">
        <v>134</v>
      </c>
      <c r="H452" s="120">
        <v>38</v>
      </c>
      <c r="I452" s="120">
        <v>1</v>
      </c>
      <c r="J452" s="60" t="s">
        <v>33</v>
      </c>
      <c r="K452" s="41" t="s">
        <v>26</v>
      </c>
      <c r="L452" s="42" t="str">
        <f t="shared" si="44"/>
        <v>1kg</v>
      </c>
      <c r="M452" s="43">
        <f t="shared" si="45"/>
        <v>38</v>
      </c>
      <c r="N452" s="44" t="str">
        <f t="shared" si="46"/>
        <v>38kg</v>
      </c>
      <c r="O452" s="45">
        <f t="shared" si="77"/>
        <v>5092</v>
      </c>
      <c r="P452" s="11"/>
      <c r="Q452" s="11"/>
      <c r="R452" s="11"/>
      <c r="S452" s="11"/>
      <c r="T452" s="11"/>
      <c r="U452" s="11"/>
      <c r="V452" s="11"/>
      <c r="W452" s="11"/>
      <c r="X452" s="11"/>
      <c r="Y452" s="11"/>
      <c r="Z452" s="11"/>
    </row>
    <row r="453" spans="1:26" ht="15.75" customHeight="1">
      <c r="A453" s="233">
        <v>363</v>
      </c>
      <c r="B453" s="286" t="s">
        <v>556</v>
      </c>
      <c r="C453" s="34" t="s">
        <v>47</v>
      </c>
      <c r="D453" s="9" t="str">
        <f t="shared" si="76"/>
        <v>Frozen</v>
      </c>
      <c r="E453" s="116" t="s">
        <v>558</v>
      </c>
      <c r="F453" s="58"/>
      <c r="G453" s="108">
        <v>138</v>
      </c>
      <c r="H453" s="81">
        <v>123</v>
      </c>
      <c r="I453" s="81">
        <v>1</v>
      </c>
      <c r="J453" s="40" t="s">
        <v>33</v>
      </c>
      <c r="K453" s="46"/>
      <c r="L453" s="42" t="str">
        <f t="shared" si="44"/>
        <v>1kg</v>
      </c>
      <c r="M453" s="43">
        <f t="shared" si="45"/>
        <v>123</v>
      </c>
      <c r="N453" s="44" t="str">
        <f t="shared" si="46"/>
        <v>123kg</v>
      </c>
      <c r="O453" s="51">
        <f t="shared" si="77"/>
        <v>16974</v>
      </c>
      <c r="P453" s="11"/>
      <c r="Q453" s="11"/>
      <c r="R453" s="11"/>
      <c r="S453" s="11"/>
      <c r="T453" s="11"/>
      <c r="U453" s="11"/>
      <c r="V453" s="11"/>
      <c r="W453" s="11"/>
      <c r="X453" s="11"/>
      <c r="Y453" s="11"/>
      <c r="Z453" s="11"/>
    </row>
    <row r="454" spans="1:26" ht="15.75" customHeight="1">
      <c r="A454" s="233">
        <v>363</v>
      </c>
      <c r="B454" s="79" t="s">
        <v>556</v>
      </c>
      <c r="C454" s="94" t="s">
        <v>68</v>
      </c>
      <c r="D454" s="58"/>
      <c r="E454" s="185"/>
      <c r="F454" s="58"/>
      <c r="G454" s="95">
        <v>139</v>
      </c>
      <c r="H454" s="96">
        <v>40</v>
      </c>
      <c r="I454" s="322">
        <v>1</v>
      </c>
      <c r="J454" s="110" t="s">
        <v>33</v>
      </c>
      <c r="K454" s="46"/>
      <c r="L454" s="42" t="str">
        <f t="shared" si="44"/>
        <v>1kg</v>
      </c>
      <c r="M454" s="43">
        <f t="shared" si="45"/>
        <v>40</v>
      </c>
      <c r="N454" s="44" t="str">
        <f t="shared" si="46"/>
        <v>40kg</v>
      </c>
      <c r="O454" s="51">
        <f t="shared" si="77"/>
        <v>5560</v>
      </c>
      <c r="P454" s="46"/>
      <c r="Q454" s="46"/>
      <c r="R454" s="46"/>
      <c r="S454" s="46"/>
      <c r="T454" s="46"/>
      <c r="U454" s="46"/>
      <c r="V454" s="46"/>
      <c r="W454" s="46"/>
      <c r="X454" s="46"/>
      <c r="Y454" s="46"/>
      <c r="Z454" s="46"/>
    </row>
    <row r="455" spans="1:26" ht="15.75" customHeight="1">
      <c r="A455" s="232">
        <v>87</v>
      </c>
      <c r="B455" s="275" t="s">
        <v>559</v>
      </c>
      <c r="C455" s="49" t="s">
        <v>61</v>
      </c>
      <c r="D455" s="9" t="s">
        <v>560</v>
      </c>
      <c r="E455" s="50" t="s">
        <v>550</v>
      </c>
      <c r="F455" s="161"/>
      <c r="G455" s="108">
        <v>138</v>
      </c>
      <c r="H455" s="81">
        <v>50</v>
      </c>
      <c r="I455" s="81">
        <v>1000</v>
      </c>
      <c r="J455" s="40" t="s">
        <v>33</v>
      </c>
      <c r="K455" s="41" t="s">
        <v>26</v>
      </c>
      <c r="L455" s="42" t="str">
        <f t="shared" si="44"/>
        <v>1000kg</v>
      </c>
      <c r="M455" s="43">
        <f t="shared" si="45"/>
        <v>50000</v>
      </c>
      <c r="N455" s="44" t="str">
        <f t="shared" si="46"/>
        <v>50000kg</v>
      </c>
      <c r="O455" s="51">
        <f t="shared" si="77"/>
        <v>6900</v>
      </c>
      <c r="P455" s="11"/>
      <c r="Q455" s="11"/>
      <c r="R455" s="11"/>
      <c r="S455" s="11"/>
      <c r="T455" s="11"/>
      <c r="U455" s="11"/>
      <c r="V455" s="11"/>
      <c r="W455" s="11"/>
      <c r="X455" s="11"/>
      <c r="Y455" s="11"/>
      <c r="Z455" s="11"/>
    </row>
    <row r="456" spans="1:26" ht="15.75" customHeight="1">
      <c r="A456" s="233">
        <v>932</v>
      </c>
      <c r="B456" s="275" t="s">
        <v>561</v>
      </c>
      <c r="C456" s="34" t="s">
        <v>55</v>
      </c>
      <c r="D456" s="9" t="str">
        <f t="shared" ref="D456:D470" si="78">IFERROR(LEFT(E456, FIND("/", E456)-1), E456)</f>
        <v>Chef's Choice</v>
      </c>
      <c r="E456" s="50" t="s">
        <v>562</v>
      </c>
      <c r="F456" s="162"/>
      <c r="G456" s="108">
        <v>89.8</v>
      </c>
      <c r="H456" s="81">
        <v>17</v>
      </c>
      <c r="I456" s="81">
        <v>340</v>
      </c>
      <c r="J456" s="40" t="s">
        <v>59</v>
      </c>
      <c r="K456" s="41" t="s">
        <v>26</v>
      </c>
      <c r="L456" s="42" t="str">
        <f t="shared" si="44"/>
        <v>340grams</v>
      </c>
      <c r="M456" s="43">
        <f t="shared" si="45"/>
        <v>5780</v>
      </c>
      <c r="N456" s="44" t="str">
        <f t="shared" si="46"/>
        <v>5780grams</v>
      </c>
      <c r="O456" s="51">
        <f t="shared" si="77"/>
        <v>1526.6</v>
      </c>
      <c r="P456" s="29"/>
      <c r="Q456" s="11"/>
      <c r="R456" s="11"/>
      <c r="S456" s="11"/>
      <c r="T456" s="11"/>
      <c r="U456" s="11"/>
      <c r="V456" s="11"/>
      <c r="W456" s="11"/>
      <c r="X456" s="11"/>
      <c r="Y456" s="11"/>
      <c r="Z456" s="11"/>
    </row>
    <row r="457" spans="1:26" ht="15.75" customHeight="1">
      <c r="A457" s="233">
        <v>932</v>
      </c>
      <c r="B457" s="275" t="s">
        <v>561</v>
      </c>
      <c r="C457" s="34" t="s">
        <v>55</v>
      </c>
      <c r="D457" s="9" t="str">
        <f t="shared" si="78"/>
        <v>Lotte</v>
      </c>
      <c r="E457" s="116" t="s">
        <v>563</v>
      </c>
      <c r="F457" s="162"/>
      <c r="G457" s="95">
        <v>144.80000000000001</v>
      </c>
      <c r="H457" s="81">
        <v>4</v>
      </c>
      <c r="I457" s="81">
        <v>340</v>
      </c>
      <c r="J457" s="40" t="s">
        <v>59</v>
      </c>
      <c r="K457" s="41" t="s">
        <v>26</v>
      </c>
      <c r="L457" s="42" t="str">
        <f t="shared" si="44"/>
        <v>340grams</v>
      </c>
      <c r="M457" s="43">
        <f t="shared" si="45"/>
        <v>1360</v>
      </c>
      <c r="N457" s="44" t="str">
        <f t="shared" si="46"/>
        <v>1360grams</v>
      </c>
      <c r="O457" s="51">
        <f t="shared" si="77"/>
        <v>579.20000000000005</v>
      </c>
      <c r="P457" s="46"/>
      <c r="Q457" s="46"/>
      <c r="R457" s="46"/>
      <c r="S457" s="46"/>
      <c r="T457" s="46"/>
      <c r="U457" s="46"/>
      <c r="V457" s="46"/>
      <c r="W457" s="46"/>
      <c r="X457" s="46"/>
      <c r="Y457" s="46"/>
      <c r="Z457" s="46"/>
    </row>
    <row r="458" spans="1:26" ht="15.75" customHeight="1">
      <c r="A458" s="233">
        <v>932</v>
      </c>
      <c r="B458" s="33" t="s">
        <v>561</v>
      </c>
      <c r="C458" s="34" t="s">
        <v>55</v>
      </c>
      <c r="D458" s="9" t="str">
        <f t="shared" si="78"/>
        <v>Maling</v>
      </c>
      <c r="E458" s="50" t="s">
        <v>564</v>
      </c>
      <c r="F458" s="162"/>
      <c r="G458" s="180">
        <v>115.1</v>
      </c>
      <c r="H458" s="81">
        <v>8</v>
      </c>
      <c r="I458" s="81">
        <v>397</v>
      </c>
      <c r="J458" s="40" t="s">
        <v>59</v>
      </c>
      <c r="K458" s="41" t="s">
        <v>26</v>
      </c>
      <c r="L458" s="42" t="str">
        <f t="shared" si="44"/>
        <v>397grams</v>
      </c>
      <c r="M458" s="43">
        <f t="shared" si="45"/>
        <v>3176</v>
      </c>
      <c r="N458" s="44" t="str">
        <f t="shared" si="46"/>
        <v>3176grams</v>
      </c>
      <c r="O458" s="51">
        <f t="shared" si="77"/>
        <v>920.8</v>
      </c>
      <c r="P458" s="46"/>
      <c r="Q458" s="46"/>
      <c r="R458" s="46"/>
      <c r="S458" s="46"/>
      <c r="T458" s="46"/>
      <c r="U458" s="46"/>
      <c r="V458" s="46"/>
      <c r="W458" s="46"/>
      <c r="X458" s="46"/>
      <c r="Y458" s="46"/>
      <c r="Z458" s="46"/>
    </row>
    <row r="459" spans="1:26" ht="15.75" customHeight="1">
      <c r="A459" s="233">
        <v>549</v>
      </c>
      <c r="B459" s="52" t="s">
        <v>565</v>
      </c>
      <c r="C459" s="34" t="s">
        <v>35</v>
      </c>
      <c r="D459" s="9" t="str">
        <f t="shared" si="78"/>
        <v>MAGNOLIA</v>
      </c>
      <c r="E459" s="116" t="s">
        <v>553</v>
      </c>
      <c r="F459" s="161"/>
      <c r="G459" s="108">
        <v>190</v>
      </c>
      <c r="H459" s="81">
        <v>12</v>
      </c>
      <c r="I459" s="81">
        <v>1000</v>
      </c>
      <c r="J459" s="40" t="s">
        <v>33</v>
      </c>
      <c r="K459" s="41" t="s">
        <v>26</v>
      </c>
      <c r="L459" s="42" t="str">
        <f t="shared" si="44"/>
        <v>1000kg</v>
      </c>
      <c r="M459" s="43">
        <f t="shared" si="45"/>
        <v>12000</v>
      </c>
      <c r="N459" s="44" t="str">
        <f t="shared" si="46"/>
        <v>12000kg</v>
      </c>
      <c r="O459" s="51">
        <f t="shared" si="77"/>
        <v>2280</v>
      </c>
      <c r="P459" s="46"/>
      <c r="Q459" s="46"/>
      <c r="R459" s="46"/>
      <c r="S459" s="46"/>
      <c r="T459" s="46"/>
      <c r="U459" s="46"/>
      <c r="V459" s="46"/>
      <c r="W459" s="46"/>
      <c r="X459" s="46"/>
      <c r="Y459" s="46"/>
      <c r="Z459" s="46"/>
    </row>
    <row r="460" spans="1:26" ht="15.75" customHeight="1">
      <c r="A460" s="233">
        <v>550</v>
      </c>
      <c r="B460" s="52" t="s">
        <v>566</v>
      </c>
      <c r="C460" s="34" t="s">
        <v>35</v>
      </c>
      <c r="D460" s="9" t="str">
        <f t="shared" si="78"/>
        <v>GERRABELLE</v>
      </c>
      <c r="E460" s="50" t="s">
        <v>567</v>
      </c>
      <c r="F460" s="161"/>
      <c r="G460" s="126">
        <v>300</v>
      </c>
      <c r="H460" s="120">
        <v>0.25</v>
      </c>
      <c r="I460" s="120">
        <v>1000</v>
      </c>
      <c r="J460" s="60" t="s">
        <v>59</v>
      </c>
      <c r="K460" s="41" t="s">
        <v>26</v>
      </c>
      <c r="L460" s="42" t="str">
        <f t="shared" si="44"/>
        <v>1000grams</v>
      </c>
      <c r="M460" s="43">
        <f t="shared" si="45"/>
        <v>250</v>
      </c>
      <c r="N460" s="44" t="str">
        <f t="shared" si="46"/>
        <v>250grams</v>
      </c>
      <c r="O460" s="51">
        <f t="shared" si="77"/>
        <v>75</v>
      </c>
      <c r="P460" s="11"/>
      <c r="Q460" s="11"/>
      <c r="R460" s="11"/>
      <c r="S460" s="11"/>
      <c r="T460" s="11"/>
      <c r="U460" s="11"/>
      <c r="V460" s="11"/>
      <c r="W460" s="11"/>
      <c r="X460" s="11"/>
      <c r="Y460" s="11"/>
      <c r="Z460" s="11"/>
    </row>
    <row r="461" spans="1:26" ht="15.75" customHeight="1">
      <c r="A461" s="232">
        <v>369</v>
      </c>
      <c r="B461" s="48" t="s">
        <v>568</v>
      </c>
      <c r="C461" s="34" t="s">
        <v>43</v>
      </c>
      <c r="D461" s="9" t="str">
        <f t="shared" si="78"/>
        <v>CDO</v>
      </c>
      <c r="E461" s="116" t="s">
        <v>569</v>
      </c>
      <c r="F461" s="161"/>
      <c r="G461" s="126">
        <v>75</v>
      </c>
      <c r="H461" s="120">
        <v>2</v>
      </c>
      <c r="I461" s="210">
        <v>225</v>
      </c>
      <c r="J461" s="60" t="s">
        <v>59</v>
      </c>
      <c r="K461" s="41" t="s">
        <v>26</v>
      </c>
      <c r="L461" s="42" t="str">
        <f t="shared" si="44"/>
        <v>225grams</v>
      </c>
      <c r="M461" s="43">
        <f t="shared" si="45"/>
        <v>450</v>
      </c>
      <c r="N461" s="44" t="str">
        <f t="shared" si="46"/>
        <v>450grams</v>
      </c>
      <c r="O461" s="51">
        <f t="shared" si="77"/>
        <v>150</v>
      </c>
      <c r="P461" s="29"/>
      <c r="Q461" s="11"/>
      <c r="R461" s="11"/>
      <c r="S461" s="11"/>
      <c r="T461" s="11"/>
      <c r="U461" s="11"/>
      <c r="V461" s="11"/>
      <c r="W461" s="11"/>
      <c r="X461" s="11"/>
      <c r="Y461" s="11"/>
      <c r="Z461" s="11"/>
    </row>
    <row r="462" spans="1:26" ht="15.75" customHeight="1">
      <c r="A462" s="232">
        <v>364</v>
      </c>
      <c r="B462" s="89" t="s">
        <v>570</v>
      </c>
      <c r="C462" s="34" t="s">
        <v>43</v>
      </c>
      <c r="D462" s="9" t="str">
        <f t="shared" si="78"/>
        <v>Fresh</v>
      </c>
      <c r="E462" s="149" t="s">
        <v>121</v>
      </c>
      <c r="F462" s="161"/>
      <c r="G462" s="108">
        <v>170</v>
      </c>
      <c r="H462" s="81">
        <v>7</v>
      </c>
      <c r="I462" s="277">
        <v>1</v>
      </c>
      <c r="J462" s="40" t="s">
        <v>33</v>
      </c>
      <c r="K462" s="41" t="s">
        <v>26</v>
      </c>
      <c r="L462" s="42" t="str">
        <f t="shared" si="44"/>
        <v>1kg</v>
      </c>
      <c r="M462" s="43">
        <f t="shared" si="45"/>
        <v>7</v>
      </c>
      <c r="N462" s="44" t="str">
        <f t="shared" si="46"/>
        <v>7kg</v>
      </c>
      <c r="O462" s="51">
        <f t="shared" si="77"/>
        <v>1190</v>
      </c>
      <c r="P462" s="11"/>
      <c r="Q462" s="11"/>
      <c r="R462" s="11"/>
      <c r="S462" s="11"/>
      <c r="T462" s="11"/>
      <c r="U462" s="11"/>
      <c r="V462" s="11"/>
      <c r="W462" s="11"/>
      <c r="X462" s="11"/>
      <c r="Y462" s="11"/>
      <c r="Z462" s="11"/>
    </row>
    <row r="463" spans="1:26" ht="15.75" customHeight="1">
      <c r="A463" s="233">
        <v>364</v>
      </c>
      <c r="B463" s="128" t="s">
        <v>570</v>
      </c>
      <c r="C463" s="34" t="s">
        <v>82</v>
      </c>
      <c r="D463" s="9" t="str">
        <f t="shared" si="78"/>
        <v>Fresh</v>
      </c>
      <c r="E463" s="128" t="s">
        <v>121</v>
      </c>
      <c r="F463" s="162" t="s">
        <v>76</v>
      </c>
      <c r="G463" s="323">
        <v>190</v>
      </c>
      <c r="H463" s="124">
        <v>11.34</v>
      </c>
      <c r="I463" s="148">
        <v>1</v>
      </c>
      <c r="J463" s="125" t="s">
        <v>33</v>
      </c>
      <c r="K463" s="41" t="s">
        <v>26</v>
      </c>
      <c r="L463" s="42" t="str">
        <f t="shared" si="44"/>
        <v>1kg</v>
      </c>
      <c r="M463" s="43">
        <f t="shared" si="45"/>
        <v>11.34</v>
      </c>
      <c r="N463" s="44" t="str">
        <f t="shared" si="46"/>
        <v>11.34kg</v>
      </c>
      <c r="O463" s="51">
        <f t="shared" si="77"/>
        <v>2154.6</v>
      </c>
      <c r="P463" s="11"/>
      <c r="Q463" s="11"/>
      <c r="R463" s="11"/>
      <c r="S463" s="11"/>
      <c r="T463" s="11"/>
      <c r="U463" s="11"/>
      <c r="V463" s="11"/>
      <c r="W463" s="11"/>
      <c r="X463" s="11"/>
      <c r="Y463" s="11"/>
      <c r="Z463" s="11"/>
    </row>
    <row r="464" spans="1:26" ht="15.75" customHeight="1">
      <c r="A464" s="233">
        <v>364</v>
      </c>
      <c r="B464" s="33" t="s">
        <v>570</v>
      </c>
      <c r="C464" s="34" t="s">
        <v>6</v>
      </c>
      <c r="D464" s="9" t="str">
        <f t="shared" si="78"/>
        <v>Fresh</v>
      </c>
      <c r="E464" s="50" t="s">
        <v>121</v>
      </c>
      <c r="F464" s="162"/>
      <c r="G464" s="108">
        <v>190</v>
      </c>
      <c r="H464" s="81">
        <v>6</v>
      </c>
      <c r="I464" s="81">
        <v>1</v>
      </c>
      <c r="J464" s="40" t="s">
        <v>33</v>
      </c>
      <c r="K464" s="41" t="s">
        <v>26</v>
      </c>
      <c r="L464" s="42" t="str">
        <f t="shared" si="44"/>
        <v>1kg</v>
      </c>
      <c r="M464" s="43">
        <f t="shared" si="45"/>
        <v>6</v>
      </c>
      <c r="N464" s="44" t="str">
        <f t="shared" si="46"/>
        <v>6kg</v>
      </c>
      <c r="O464" s="51">
        <f t="shared" si="77"/>
        <v>1140</v>
      </c>
      <c r="P464" s="11"/>
      <c r="Q464" s="11"/>
      <c r="R464" s="11"/>
      <c r="S464" s="11"/>
      <c r="T464" s="11"/>
      <c r="U464" s="11"/>
      <c r="V464" s="11"/>
      <c r="W464" s="11"/>
      <c r="X464" s="11"/>
      <c r="Y464" s="11"/>
      <c r="Z464" s="11"/>
    </row>
    <row r="465" spans="1:26" ht="15.75" customHeight="1">
      <c r="A465" s="233">
        <v>364</v>
      </c>
      <c r="B465" s="286" t="s">
        <v>570</v>
      </c>
      <c r="C465" s="34" t="s">
        <v>47</v>
      </c>
      <c r="D465" s="9" t="str">
        <f t="shared" si="78"/>
        <v>Frozen</v>
      </c>
      <c r="E465" s="116" t="s">
        <v>558</v>
      </c>
      <c r="F465" s="195"/>
      <c r="G465" s="108">
        <v>169</v>
      </c>
      <c r="H465" s="81">
        <v>58</v>
      </c>
      <c r="I465" s="81">
        <v>1</v>
      </c>
      <c r="J465" s="40" t="s">
        <v>33</v>
      </c>
      <c r="K465" s="46"/>
      <c r="L465" s="42" t="str">
        <f t="shared" si="44"/>
        <v>1kg</v>
      </c>
      <c r="M465" s="43">
        <f t="shared" si="45"/>
        <v>58</v>
      </c>
      <c r="N465" s="44" t="str">
        <f t="shared" si="46"/>
        <v>58kg</v>
      </c>
      <c r="O465" s="51">
        <f t="shared" si="77"/>
        <v>9802</v>
      </c>
      <c r="P465" s="11"/>
      <c r="Q465" s="11"/>
      <c r="R465" s="11"/>
      <c r="S465" s="11"/>
      <c r="T465" s="11"/>
      <c r="U465" s="11"/>
      <c r="V465" s="11"/>
      <c r="W465" s="11"/>
      <c r="X465" s="11"/>
      <c r="Y465" s="11"/>
      <c r="Z465" s="11"/>
    </row>
    <row r="466" spans="1:26" ht="15.75" customHeight="1">
      <c r="A466" s="233">
        <v>364</v>
      </c>
      <c r="B466" s="107" t="s">
        <v>570</v>
      </c>
      <c r="C466" s="94" t="s">
        <v>68</v>
      </c>
      <c r="D466" s="9">
        <f t="shared" si="78"/>
        <v>0</v>
      </c>
      <c r="E466" s="91"/>
      <c r="F466" s="195"/>
      <c r="G466" s="95">
        <v>168</v>
      </c>
      <c r="H466" s="96">
        <v>19</v>
      </c>
      <c r="I466" s="97">
        <v>1</v>
      </c>
      <c r="J466" s="110" t="s">
        <v>33</v>
      </c>
      <c r="K466" s="46"/>
      <c r="L466" s="42" t="str">
        <f t="shared" si="44"/>
        <v>1kg</v>
      </c>
      <c r="M466" s="43">
        <f t="shared" si="45"/>
        <v>19</v>
      </c>
      <c r="N466" s="44" t="str">
        <f t="shared" si="46"/>
        <v>19kg</v>
      </c>
      <c r="O466" s="51">
        <f t="shared" si="77"/>
        <v>3192</v>
      </c>
      <c r="P466" s="46"/>
      <c r="Q466" s="46"/>
      <c r="R466" s="46"/>
      <c r="S466" s="46"/>
      <c r="T466" s="46"/>
      <c r="U466" s="46"/>
      <c r="V466" s="46"/>
      <c r="W466" s="46"/>
      <c r="X466" s="46"/>
      <c r="Y466" s="46"/>
      <c r="Z466" s="46"/>
    </row>
    <row r="467" spans="1:26" ht="15.75" customHeight="1">
      <c r="A467" s="233">
        <v>1112</v>
      </c>
      <c r="B467" s="324" t="s">
        <v>571</v>
      </c>
      <c r="C467" s="34" t="s">
        <v>47</v>
      </c>
      <c r="D467" s="9" t="str">
        <f t="shared" si="78"/>
        <v>Fresh</v>
      </c>
      <c r="E467" s="149" t="s">
        <v>121</v>
      </c>
      <c r="F467" s="195"/>
      <c r="G467" s="108">
        <v>168</v>
      </c>
      <c r="H467" s="81">
        <v>30</v>
      </c>
      <c r="I467" s="81">
        <v>1</v>
      </c>
      <c r="J467" s="88" t="s">
        <v>33</v>
      </c>
      <c r="K467" s="46"/>
      <c r="L467" s="42" t="str">
        <f t="shared" si="44"/>
        <v>1kg</v>
      </c>
      <c r="M467" s="43">
        <f t="shared" si="45"/>
        <v>30</v>
      </c>
      <c r="N467" s="44" t="str">
        <f t="shared" si="46"/>
        <v>30kg</v>
      </c>
      <c r="O467" s="51">
        <f t="shared" si="77"/>
        <v>5040</v>
      </c>
      <c r="P467" s="11"/>
      <c r="Q467" s="11"/>
      <c r="R467" s="11"/>
      <c r="S467" s="11"/>
      <c r="T467" s="11"/>
      <c r="U467" s="11"/>
      <c r="V467" s="11"/>
      <c r="W467" s="11"/>
      <c r="X467" s="11"/>
      <c r="Y467" s="11"/>
      <c r="Z467" s="11"/>
    </row>
    <row r="468" spans="1:26" ht="15.75" customHeight="1">
      <c r="A468" s="233">
        <v>1037</v>
      </c>
      <c r="B468" s="325" t="s">
        <v>572</v>
      </c>
      <c r="C468" s="34" t="s">
        <v>55</v>
      </c>
      <c r="D468" s="9" t="str">
        <f t="shared" si="78"/>
        <v>San Marino</v>
      </c>
      <c r="E468" s="194" t="s">
        <v>573</v>
      </c>
      <c r="F468" s="156"/>
      <c r="G468" s="321">
        <v>37.5</v>
      </c>
      <c r="H468" s="153">
        <v>7</v>
      </c>
      <c r="I468" s="67">
        <v>1</v>
      </c>
      <c r="J468" s="40" t="s">
        <v>37</v>
      </c>
      <c r="K468" s="41"/>
      <c r="L468" s="42" t="str">
        <f t="shared" si="44"/>
        <v>1pieces</v>
      </c>
      <c r="M468" s="43">
        <f t="shared" si="45"/>
        <v>7</v>
      </c>
      <c r="N468" s="44" t="str">
        <f t="shared" si="46"/>
        <v>7pieces</v>
      </c>
      <c r="O468" s="51">
        <f t="shared" si="77"/>
        <v>262.5</v>
      </c>
      <c r="P468" s="46"/>
      <c r="Q468" s="46"/>
      <c r="R468" s="46"/>
      <c r="S468" s="46"/>
      <c r="T468" s="46"/>
      <c r="U468" s="46"/>
      <c r="V468" s="46"/>
      <c r="W468" s="46"/>
      <c r="X468" s="46"/>
      <c r="Y468" s="46"/>
      <c r="Z468" s="46"/>
    </row>
    <row r="469" spans="1:26" ht="15.75" customHeight="1">
      <c r="A469" s="233">
        <v>955</v>
      </c>
      <c r="B469" s="76" t="s">
        <v>574</v>
      </c>
      <c r="C469" s="34" t="s">
        <v>55</v>
      </c>
      <c r="D469" s="9" t="str">
        <f t="shared" si="78"/>
        <v>Lee Kum Kee</v>
      </c>
      <c r="E469" s="52" t="s">
        <v>575</v>
      </c>
      <c r="F469" s="156"/>
      <c r="G469" s="77">
        <v>157.5</v>
      </c>
      <c r="H469" s="81">
        <v>1.61504</v>
      </c>
      <c r="I469" s="81">
        <v>226</v>
      </c>
      <c r="J469" s="121" t="s">
        <v>59</v>
      </c>
      <c r="K469" s="41" t="s">
        <v>26</v>
      </c>
      <c r="L469" s="42" t="str">
        <f t="shared" si="44"/>
        <v>226grams</v>
      </c>
      <c r="M469" s="43">
        <f t="shared" si="45"/>
        <v>364.99903999999998</v>
      </c>
      <c r="N469" s="44" t="str">
        <f t="shared" si="46"/>
        <v>364.99904grams</v>
      </c>
      <c r="O469" s="51">
        <f t="shared" si="77"/>
        <v>254.36879999999999</v>
      </c>
      <c r="P469" s="46"/>
      <c r="Q469" s="46"/>
      <c r="R469" s="46"/>
      <c r="S469" s="46"/>
      <c r="T469" s="46"/>
      <c r="U469" s="46"/>
      <c r="V469" s="46"/>
      <c r="W469" s="46"/>
      <c r="X469" s="46"/>
      <c r="Y469" s="46"/>
      <c r="Z469" s="46"/>
    </row>
    <row r="470" spans="1:26" ht="15.75" customHeight="1">
      <c r="A470" s="233">
        <v>955</v>
      </c>
      <c r="B470" s="79" t="s">
        <v>574</v>
      </c>
      <c r="C470" s="34" t="s">
        <v>47</v>
      </c>
      <c r="D470" s="9" t="str">
        <f t="shared" si="78"/>
        <v>Lee Kum Kee</v>
      </c>
      <c r="E470" s="116" t="s">
        <v>576</v>
      </c>
      <c r="F470" s="195"/>
      <c r="G470" s="38">
        <v>240</v>
      </c>
      <c r="H470" s="81">
        <v>1</v>
      </c>
      <c r="I470" s="67">
        <v>1</v>
      </c>
      <c r="J470" s="40" t="s">
        <v>59</v>
      </c>
      <c r="K470" s="46"/>
      <c r="L470" s="42" t="str">
        <f t="shared" si="44"/>
        <v>1grams</v>
      </c>
      <c r="M470" s="43">
        <f t="shared" si="45"/>
        <v>1</v>
      </c>
      <c r="N470" s="44" t="str">
        <f t="shared" si="46"/>
        <v>1grams</v>
      </c>
      <c r="O470" s="51">
        <f t="shared" si="77"/>
        <v>240</v>
      </c>
      <c r="P470" s="46"/>
      <c r="Q470" s="46"/>
      <c r="R470" s="46"/>
      <c r="S470" s="46"/>
      <c r="T470" s="46"/>
      <c r="U470" s="46"/>
      <c r="V470" s="46"/>
      <c r="W470" s="46"/>
      <c r="X470" s="46"/>
      <c r="Y470" s="46"/>
      <c r="Z470" s="46"/>
    </row>
    <row r="471" spans="1:26" ht="15.75" customHeight="1">
      <c r="A471" s="233">
        <v>94</v>
      </c>
      <c r="B471" s="128" t="s">
        <v>577</v>
      </c>
      <c r="C471" s="34" t="s">
        <v>82</v>
      </c>
      <c r="D471" s="9"/>
      <c r="E471" s="128" t="s">
        <v>578</v>
      </c>
      <c r="F471" s="155" t="s">
        <v>76</v>
      </c>
      <c r="G471" s="164">
        <v>22</v>
      </c>
      <c r="H471" s="148">
        <v>1</v>
      </c>
      <c r="I471" s="148">
        <v>30</v>
      </c>
      <c r="J471" s="196" t="s">
        <v>59</v>
      </c>
      <c r="K471" s="41" t="s">
        <v>26</v>
      </c>
      <c r="L471" s="42" t="str">
        <f t="shared" si="44"/>
        <v>30grams</v>
      </c>
      <c r="M471" s="43">
        <f t="shared" si="45"/>
        <v>30</v>
      </c>
      <c r="N471" s="44" t="str">
        <f t="shared" si="46"/>
        <v>30grams</v>
      </c>
      <c r="O471" s="51">
        <f t="shared" si="77"/>
        <v>22</v>
      </c>
      <c r="P471" s="46"/>
      <c r="Q471" s="46"/>
      <c r="R471" s="46"/>
      <c r="S471" s="46"/>
      <c r="T471" s="46"/>
      <c r="U471" s="46"/>
      <c r="V471" s="46"/>
      <c r="W471" s="46"/>
      <c r="X471" s="46"/>
      <c r="Y471" s="46"/>
      <c r="Z471" s="46"/>
    </row>
    <row r="472" spans="1:26" ht="15.75" customHeight="1">
      <c r="A472" s="232">
        <v>94</v>
      </c>
      <c r="B472" s="33" t="s">
        <v>579</v>
      </c>
      <c r="C472" s="49" t="s">
        <v>61</v>
      </c>
      <c r="D472" s="9" t="str">
        <f t="shared" ref="D472:D484" si="79">IFERROR(LEFT(E472, FIND("/", E472)-1), E472)</f>
        <v>ufc</v>
      </c>
      <c r="E472" s="116" t="s">
        <v>580</v>
      </c>
      <c r="F472" s="156"/>
      <c r="G472" s="38">
        <v>43.8</v>
      </c>
      <c r="H472" s="81">
        <v>2</v>
      </c>
      <c r="I472" s="81">
        <v>30</v>
      </c>
      <c r="J472" s="121" t="s">
        <v>59</v>
      </c>
      <c r="K472" s="41" t="s">
        <v>26</v>
      </c>
      <c r="L472" s="42" t="str">
        <f t="shared" si="44"/>
        <v>30grams</v>
      </c>
      <c r="M472" s="43">
        <f t="shared" si="45"/>
        <v>60</v>
      </c>
      <c r="N472" s="44" t="str">
        <f t="shared" si="46"/>
        <v>60grams</v>
      </c>
      <c r="O472" s="51">
        <f t="shared" si="77"/>
        <v>87.6</v>
      </c>
      <c r="P472" s="46"/>
      <c r="Q472" s="46"/>
      <c r="R472" s="46"/>
      <c r="S472" s="46"/>
      <c r="T472" s="46"/>
      <c r="U472" s="46"/>
      <c r="V472" s="46"/>
      <c r="W472" s="46"/>
      <c r="X472" s="46"/>
      <c r="Y472" s="46"/>
      <c r="Z472" s="46"/>
    </row>
    <row r="473" spans="1:26" ht="15.75" customHeight="1">
      <c r="A473" s="233">
        <v>1095</v>
      </c>
      <c r="B473" s="48" t="s">
        <v>581</v>
      </c>
      <c r="C473" s="34" t="s">
        <v>27</v>
      </c>
      <c r="D473" s="9" t="str">
        <f t="shared" si="79"/>
        <v>Mc Cody</v>
      </c>
      <c r="E473" s="132" t="s">
        <v>582</v>
      </c>
      <c r="F473" s="156"/>
      <c r="G473" s="38">
        <v>200</v>
      </c>
      <c r="H473" s="120">
        <f>O473/G473</f>
        <v>0.1</v>
      </c>
      <c r="I473" s="120"/>
      <c r="J473" s="121"/>
      <c r="K473" s="41" t="s">
        <v>26</v>
      </c>
      <c r="L473" s="42" t="str">
        <f t="shared" si="44"/>
        <v/>
      </c>
      <c r="M473" s="43">
        <f t="shared" si="45"/>
        <v>0</v>
      </c>
      <c r="N473" s="44" t="str">
        <f t="shared" si="46"/>
        <v>0</v>
      </c>
      <c r="O473" s="133">
        <v>20</v>
      </c>
      <c r="P473" s="46"/>
      <c r="Q473" s="46"/>
      <c r="R473" s="46"/>
      <c r="S473" s="46"/>
      <c r="T473" s="46"/>
      <c r="U473" s="46"/>
      <c r="V473" s="46"/>
      <c r="W473" s="46"/>
      <c r="X473" s="46"/>
      <c r="Y473" s="46"/>
      <c r="Z473" s="46"/>
    </row>
    <row r="474" spans="1:26" ht="15.75" customHeight="1">
      <c r="A474" s="232">
        <v>265</v>
      </c>
      <c r="B474" s="33" t="s">
        <v>583</v>
      </c>
      <c r="C474" s="49" t="s">
        <v>31</v>
      </c>
      <c r="D474" s="9">
        <f t="shared" si="79"/>
        <v>0</v>
      </c>
      <c r="E474" s="50"/>
      <c r="F474" s="156"/>
      <c r="G474" s="38">
        <v>24</v>
      </c>
      <c r="H474" s="81">
        <v>6</v>
      </c>
      <c r="I474" s="81"/>
      <c r="J474" s="121" t="s">
        <v>37</v>
      </c>
      <c r="K474" s="41" t="s">
        <v>26</v>
      </c>
      <c r="L474" s="42" t="str">
        <f t="shared" si="44"/>
        <v>pieces</v>
      </c>
      <c r="M474" s="43">
        <f t="shared" si="45"/>
        <v>0</v>
      </c>
      <c r="N474" s="44" t="str">
        <f t="shared" si="46"/>
        <v>0pieces</v>
      </c>
      <c r="O474" s="51">
        <f t="shared" ref="O474:O582" si="80">G474*H474</f>
        <v>144</v>
      </c>
      <c r="P474" s="46"/>
      <c r="Q474" s="46"/>
      <c r="R474" s="46"/>
      <c r="S474" s="46"/>
      <c r="T474" s="46"/>
      <c r="U474" s="46"/>
      <c r="V474" s="46"/>
      <c r="W474" s="46"/>
      <c r="X474" s="46"/>
      <c r="Y474" s="46"/>
      <c r="Z474" s="46"/>
    </row>
    <row r="475" spans="1:26" ht="15.75" customHeight="1">
      <c r="A475" s="233">
        <v>1180</v>
      </c>
      <c r="B475" s="57" t="s">
        <v>584</v>
      </c>
      <c r="C475" s="94" t="s">
        <v>68</v>
      </c>
      <c r="D475" s="9">
        <f t="shared" si="79"/>
        <v>0</v>
      </c>
      <c r="E475" s="116"/>
      <c r="F475" s="195"/>
      <c r="G475" s="212">
        <v>23.312999999999999</v>
      </c>
      <c r="H475" s="308">
        <v>50</v>
      </c>
      <c r="I475" s="253">
        <v>50</v>
      </c>
      <c r="J475" s="257" t="s">
        <v>37</v>
      </c>
      <c r="K475" s="46"/>
      <c r="L475" s="42" t="str">
        <f t="shared" si="44"/>
        <v>50pieces</v>
      </c>
      <c r="M475" s="43">
        <f t="shared" si="45"/>
        <v>2500</v>
      </c>
      <c r="N475" s="44" t="str">
        <f t="shared" si="46"/>
        <v>2500pieces</v>
      </c>
      <c r="O475" s="51">
        <f t="shared" si="80"/>
        <v>1165.6499999999999</v>
      </c>
      <c r="P475" s="46"/>
      <c r="Q475" s="46"/>
      <c r="R475" s="46"/>
      <c r="S475" s="46"/>
      <c r="T475" s="46"/>
      <c r="U475" s="46"/>
      <c r="V475" s="46"/>
      <c r="W475" s="46"/>
      <c r="X475" s="46"/>
      <c r="Y475" s="46"/>
      <c r="Z475" s="46"/>
    </row>
    <row r="476" spans="1:26" ht="15.75" customHeight="1">
      <c r="A476" s="232">
        <v>158</v>
      </c>
      <c r="B476" s="119" t="s">
        <v>585</v>
      </c>
      <c r="C476" s="49" t="s">
        <v>61</v>
      </c>
      <c r="D476" s="9" t="str">
        <f t="shared" si="79"/>
        <v>jack in jill</v>
      </c>
      <c r="E476" s="157" t="s">
        <v>586</v>
      </c>
      <c r="F476" s="156"/>
      <c r="G476" s="108">
        <v>6.79</v>
      </c>
      <c r="H476" s="81">
        <v>13</v>
      </c>
      <c r="I476" s="81">
        <v>1</v>
      </c>
      <c r="J476" s="88" t="s">
        <v>37</v>
      </c>
      <c r="K476" s="41" t="s">
        <v>26</v>
      </c>
      <c r="L476" s="42" t="str">
        <f t="shared" si="44"/>
        <v>1pieces</v>
      </c>
      <c r="M476" s="43">
        <f t="shared" si="45"/>
        <v>13</v>
      </c>
      <c r="N476" s="44" t="str">
        <f t="shared" si="46"/>
        <v>13pieces</v>
      </c>
      <c r="O476" s="51">
        <f t="shared" si="80"/>
        <v>88.27</v>
      </c>
      <c r="P476" s="46"/>
      <c r="Q476" s="46"/>
      <c r="R476" s="46"/>
      <c r="S476" s="46"/>
      <c r="T476" s="46"/>
      <c r="U476" s="46"/>
      <c r="V476" s="46"/>
      <c r="W476" s="46"/>
      <c r="X476" s="46"/>
      <c r="Y476" s="46"/>
      <c r="Z476" s="46"/>
    </row>
    <row r="477" spans="1:26" ht="15.75" customHeight="1">
      <c r="A477" s="233">
        <v>819</v>
      </c>
      <c r="B477" s="122" t="s">
        <v>587</v>
      </c>
      <c r="C477" s="34" t="s">
        <v>82</v>
      </c>
      <c r="D477" s="9" t="str">
        <f t="shared" si="79"/>
        <v>Jack &amp; Jill</v>
      </c>
      <c r="E477" s="122" t="s">
        <v>588</v>
      </c>
      <c r="F477" s="155" t="s">
        <v>76</v>
      </c>
      <c r="G477" s="207">
        <v>83.3</v>
      </c>
      <c r="H477" s="165">
        <v>4</v>
      </c>
      <c r="I477" s="165">
        <v>1</v>
      </c>
      <c r="J477" s="196" t="s">
        <v>59</v>
      </c>
      <c r="K477" s="41" t="s">
        <v>26</v>
      </c>
      <c r="L477" s="42" t="str">
        <f t="shared" si="44"/>
        <v>1grams</v>
      </c>
      <c r="M477" s="43">
        <f t="shared" si="45"/>
        <v>4</v>
      </c>
      <c r="N477" s="44" t="str">
        <f t="shared" si="46"/>
        <v>4grams</v>
      </c>
      <c r="O477" s="51">
        <f t="shared" si="80"/>
        <v>333.2</v>
      </c>
      <c r="P477" s="46"/>
      <c r="Q477" s="46"/>
      <c r="R477" s="46"/>
      <c r="S477" s="46"/>
      <c r="T477" s="46"/>
      <c r="U477" s="46"/>
      <c r="V477" s="46"/>
      <c r="W477" s="46"/>
      <c r="X477" s="46"/>
      <c r="Y477" s="46"/>
      <c r="Z477" s="46"/>
    </row>
    <row r="478" spans="1:26" ht="15.75" customHeight="1">
      <c r="A478" s="232">
        <v>159</v>
      </c>
      <c r="B478" s="48" t="s">
        <v>589</v>
      </c>
      <c r="C478" s="49" t="s">
        <v>61</v>
      </c>
      <c r="D478" s="9" t="str">
        <f t="shared" si="79"/>
        <v>jack in jill</v>
      </c>
      <c r="E478" s="50" t="s">
        <v>590</v>
      </c>
      <c r="F478" s="156"/>
      <c r="G478" s="38">
        <v>19.25</v>
      </c>
      <c r="H478" s="39">
        <v>139</v>
      </c>
      <c r="I478" s="39">
        <v>1</v>
      </c>
      <c r="J478" s="121" t="s">
        <v>37</v>
      </c>
      <c r="K478" s="41"/>
      <c r="L478" s="42" t="str">
        <f t="shared" si="44"/>
        <v>1pieces</v>
      </c>
      <c r="M478" s="43">
        <f t="shared" si="45"/>
        <v>139</v>
      </c>
      <c r="N478" s="44" t="str">
        <f t="shared" si="46"/>
        <v>139pieces</v>
      </c>
      <c r="O478" s="51">
        <f t="shared" si="80"/>
        <v>2675.75</v>
      </c>
      <c r="P478" s="46"/>
      <c r="Q478" s="46"/>
      <c r="R478" s="46"/>
      <c r="S478" s="46"/>
      <c r="T478" s="46"/>
      <c r="U478" s="46"/>
      <c r="V478" s="46"/>
      <c r="W478" s="46"/>
      <c r="X478" s="46"/>
      <c r="Y478" s="46"/>
      <c r="Z478" s="46"/>
    </row>
    <row r="479" spans="1:26" ht="15.75" customHeight="1">
      <c r="A479" s="232">
        <v>160</v>
      </c>
      <c r="B479" s="48" t="s">
        <v>591</v>
      </c>
      <c r="C479" s="49" t="s">
        <v>61</v>
      </c>
      <c r="D479" s="9" t="str">
        <f t="shared" si="79"/>
        <v>king</v>
      </c>
      <c r="E479" s="50" t="s">
        <v>592</v>
      </c>
      <c r="F479" s="156"/>
      <c r="G479" s="38">
        <v>1.8</v>
      </c>
      <c r="H479" s="39">
        <v>379</v>
      </c>
      <c r="I479" s="39">
        <v>1</v>
      </c>
      <c r="J479" s="121" t="s">
        <v>37</v>
      </c>
      <c r="K479" s="41"/>
      <c r="L479" s="42" t="str">
        <f t="shared" si="44"/>
        <v>1pieces</v>
      </c>
      <c r="M479" s="43">
        <f t="shared" si="45"/>
        <v>379</v>
      </c>
      <c r="N479" s="44" t="str">
        <f t="shared" si="46"/>
        <v>379pieces</v>
      </c>
      <c r="O479" s="51">
        <f t="shared" si="80"/>
        <v>682.2</v>
      </c>
      <c r="P479" s="46"/>
      <c r="Q479" s="46"/>
      <c r="R479" s="46"/>
      <c r="S479" s="46"/>
      <c r="T479" s="46"/>
      <c r="U479" s="46"/>
      <c r="V479" s="46"/>
      <c r="W479" s="46"/>
      <c r="X479" s="46"/>
      <c r="Y479" s="46"/>
      <c r="Z479" s="46"/>
    </row>
    <row r="480" spans="1:26" ht="15.75" customHeight="1">
      <c r="A480" s="233">
        <v>826</v>
      </c>
      <c r="B480" s="128" t="s">
        <v>593</v>
      </c>
      <c r="C480" s="34" t="s">
        <v>82</v>
      </c>
      <c r="D480" s="9" t="str">
        <f t="shared" si="79"/>
        <v>dynamite</v>
      </c>
      <c r="E480" s="128" t="s">
        <v>594</v>
      </c>
      <c r="F480" s="155" t="s">
        <v>76</v>
      </c>
      <c r="G480" s="207">
        <v>0.79</v>
      </c>
      <c r="H480" s="165">
        <v>45</v>
      </c>
      <c r="I480" s="165">
        <v>1</v>
      </c>
      <c r="J480" s="196" t="s">
        <v>37</v>
      </c>
      <c r="K480" s="41" t="s">
        <v>26</v>
      </c>
      <c r="L480" s="42" t="str">
        <f t="shared" si="44"/>
        <v>1pieces</v>
      </c>
      <c r="M480" s="43">
        <f t="shared" si="45"/>
        <v>45</v>
      </c>
      <c r="N480" s="44" t="str">
        <f t="shared" si="46"/>
        <v>45pieces</v>
      </c>
      <c r="O480" s="51">
        <f t="shared" si="80"/>
        <v>35.550000000000004</v>
      </c>
      <c r="P480" s="29"/>
      <c r="Q480" s="11"/>
      <c r="R480" s="11"/>
      <c r="S480" s="11"/>
      <c r="T480" s="11"/>
      <c r="U480" s="11"/>
      <c r="V480" s="11"/>
      <c r="W480" s="11"/>
      <c r="X480" s="11"/>
      <c r="Y480" s="11"/>
      <c r="Z480" s="11"/>
    </row>
    <row r="481" spans="1:26" ht="15.75" customHeight="1">
      <c r="A481" s="232">
        <v>446</v>
      </c>
      <c r="B481" s="48" t="s">
        <v>595</v>
      </c>
      <c r="C481" s="34" t="s">
        <v>43</v>
      </c>
      <c r="D481" s="9" t="str">
        <f t="shared" si="79"/>
        <v>Fibisco</v>
      </c>
      <c r="E481" s="50" t="s">
        <v>596</v>
      </c>
      <c r="F481" s="156"/>
      <c r="G481" s="38">
        <f>1180.8/48</f>
        <v>24.599999999999998</v>
      </c>
      <c r="H481" s="39">
        <v>24</v>
      </c>
      <c r="I481" s="39">
        <v>48</v>
      </c>
      <c r="J481" s="121" t="s">
        <v>37</v>
      </c>
      <c r="K481" s="41"/>
      <c r="L481" s="42" t="str">
        <f t="shared" si="44"/>
        <v>48pieces</v>
      </c>
      <c r="M481" s="43">
        <f t="shared" si="45"/>
        <v>1152</v>
      </c>
      <c r="N481" s="44" t="str">
        <f t="shared" si="46"/>
        <v>1152pieces</v>
      </c>
      <c r="O481" s="51">
        <f t="shared" si="80"/>
        <v>590.4</v>
      </c>
      <c r="P481" s="11"/>
      <c r="Q481" s="11"/>
      <c r="R481" s="11"/>
      <c r="S481" s="11"/>
      <c r="T481" s="11"/>
      <c r="U481" s="11"/>
      <c r="V481" s="11"/>
      <c r="W481" s="11"/>
      <c r="X481" s="11"/>
      <c r="Y481" s="11"/>
      <c r="Z481" s="11"/>
    </row>
    <row r="482" spans="1:26" ht="15.75" customHeight="1">
      <c r="A482" s="233">
        <v>446</v>
      </c>
      <c r="B482" s="154" t="s">
        <v>595</v>
      </c>
      <c r="C482" s="34" t="s">
        <v>82</v>
      </c>
      <c r="D482" s="9" t="str">
        <f t="shared" si="79"/>
        <v>Fibisco</v>
      </c>
      <c r="E482" s="154" t="s">
        <v>596</v>
      </c>
      <c r="F482" s="155" t="s">
        <v>76</v>
      </c>
      <c r="G482" s="123">
        <v>24.5</v>
      </c>
      <c r="H482" s="124">
        <v>3</v>
      </c>
      <c r="I482" s="165">
        <v>1</v>
      </c>
      <c r="J482" s="196" t="s">
        <v>37</v>
      </c>
      <c r="K482" s="41" t="s">
        <v>26</v>
      </c>
      <c r="L482" s="42" t="str">
        <f t="shared" si="44"/>
        <v>1pieces</v>
      </c>
      <c r="M482" s="43">
        <f t="shared" si="45"/>
        <v>3</v>
      </c>
      <c r="N482" s="44" t="str">
        <f t="shared" si="46"/>
        <v>3pieces</v>
      </c>
      <c r="O482" s="51">
        <f t="shared" si="80"/>
        <v>73.5</v>
      </c>
      <c r="P482" s="11"/>
      <c r="Q482" s="11"/>
      <c r="R482" s="11"/>
      <c r="S482" s="11"/>
      <c r="T482" s="11"/>
      <c r="U482" s="11"/>
      <c r="V482" s="11"/>
      <c r="W482" s="11"/>
      <c r="X482" s="11"/>
      <c r="Y482" s="11"/>
      <c r="Z482" s="11"/>
    </row>
    <row r="483" spans="1:26" ht="15.75" customHeight="1">
      <c r="A483" s="233">
        <v>446</v>
      </c>
      <c r="B483" s="93" t="s">
        <v>595</v>
      </c>
      <c r="C483" s="94" t="s">
        <v>68</v>
      </c>
      <c r="D483" s="9">
        <f t="shared" si="79"/>
        <v>0</v>
      </c>
      <c r="E483" s="91"/>
      <c r="F483" s="195"/>
      <c r="G483" s="95">
        <v>1.4729166666666671</v>
      </c>
      <c r="H483" s="97">
        <v>2</v>
      </c>
      <c r="I483" s="326">
        <v>48</v>
      </c>
      <c r="J483" s="257" t="s">
        <v>37</v>
      </c>
      <c r="K483" s="46"/>
      <c r="L483" s="42" t="str">
        <f t="shared" si="44"/>
        <v>48pieces</v>
      </c>
      <c r="M483" s="43">
        <f t="shared" si="45"/>
        <v>96</v>
      </c>
      <c r="N483" s="44" t="str">
        <f t="shared" si="46"/>
        <v>96pieces</v>
      </c>
      <c r="O483" s="51">
        <f t="shared" si="80"/>
        <v>2.9458333333333342</v>
      </c>
      <c r="P483" s="46"/>
      <c r="Q483" s="46"/>
      <c r="R483" s="46"/>
      <c r="S483" s="46"/>
      <c r="T483" s="46"/>
      <c r="U483" s="46"/>
      <c r="V483" s="46"/>
      <c r="W483" s="46"/>
      <c r="X483" s="46"/>
      <c r="Y483" s="46"/>
      <c r="Z483" s="46"/>
    </row>
    <row r="484" spans="1:26" ht="15.75" customHeight="1">
      <c r="A484" s="233">
        <v>446</v>
      </c>
      <c r="B484" s="93" t="s">
        <v>595</v>
      </c>
      <c r="C484" s="94" t="s">
        <v>68</v>
      </c>
      <c r="D484" s="9">
        <f t="shared" si="79"/>
        <v>0</v>
      </c>
      <c r="E484" s="91"/>
      <c r="F484" s="195"/>
      <c r="G484" s="95">
        <v>3.69</v>
      </c>
      <c r="H484" s="97">
        <v>2</v>
      </c>
      <c r="I484" s="326">
        <v>1</v>
      </c>
      <c r="J484" s="257" t="s">
        <v>37</v>
      </c>
      <c r="K484" s="46"/>
      <c r="L484" s="42" t="str">
        <f t="shared" si="44"/>
        <v>1pieces</v>
      </c>
      <c r="M484" s="43">
        <f t="shared" si="45"/>
        <v>2</v>
      </c>
      <c r="N484" s="44" t="str">
        <f t="shared" si="46"/>
        <v>2pieces</v>
      </c>
      <c r="O484" s="51">
        <f t="shared" si="80"/>
        <v>7.38</v>
      </c>
      <c r="P484" s="46"/>
      <c r="Q484" s="46"/>
      <c r="R484" s="46"/>
      <c r="S484" s="46"/>
      <c r="T484" s="46"/>
      <c r="U484" s="46"/>
      <c r="V484" s="46"/>
      <c r="W484" s="46"/>
      <c r="X484" s="46"/>
      <c r="Y484" s="46"/>
      <c r="Z484" s="46"/>
    </row>
    <row r="485" spans="1:26" ht="15.75" customHeight="1">
      <c r="A485" s="233">
        <v>810</v>
      </c>
      <c r="B485" s="154" t="s">
        <v>597</v>
      </c>
      <c r="C485" s="34" t="s">
        <v>82</v>
      </c>
      <c r="D485" s="9" t="s">
        <v>598</v>
      </c>
      <c r="E485" s="154" t="s">
        <v>599</v>
      </c>
      <c r="F485" s="155" t="s">
        <v>76</v>
      </c>
      <c r="G485" s="123">
        <v>7.3</v>
      </c>
      <c r="H485" s="124">
        <v>8</v>
      </c>
      <c r="I485" s="165">
        <v>1</v>
      </c>
      <c r="J485" s="196" t="s">
        <v>37</v>
      </c>
      <c r="K485" s="41" t="s">
        <v>26</v>
      </c>
      <c r="L485" s="42" t="str">
        <f t="shared" si="44"/>
        <v>1pieces</v>
      </c>
      <c r="M485" s="43">
        <f t="shared" si="45"/>
        <v>8</v>
      </c>
      <c r="N485" s="44" t="str">
        <f t="shared" si="46"/>
        <v>8pieces</v>
      </c>
      <c r="O485" s="51">
        <f t="shared" si="80"/>
        <v>58.4</v>
      </c>
      <c r="P485" s="46"/>
      <c r="Q485" s="46"/>
      <c r="R485" s="46"/>
      <c r="S485" s="46"/>
      <c r="T485" s="46"/>
      <c r="U485" s="46"/>
      <c r="V485" s="46"/>
      <c r="W485" s="46"/>
      <c r="X485" s="46"/>
      <c r="Y485" s="46"/>
      <c r="Z485" s="46"/>
    </row>
    <row r="486" spans="1:26" ht="15.75" customHeight="1">
      <c r="A486" s="232">
        <v>447</v>
      </c>
      <c r="B486" s="48" t="s">
        <v>600</v>
      </c>
      <c r="C486" s="34" t="s">
        <v>43</v>
      </c>
      <c r="D486" s="9" t="str">
        <f>IFERROR(LEFT(E486, FIND("/", E486)-1), E486)</f>
        <v>Fibisco</v>
      </c>
      <c r="E486" s="50" t="s">
        <v>601</v>
      </c>
      <c r="F486" s="156"/>
      <c r="G486" s="38">
        <v>36.9</v>
      </c>
      <c r="H486" s="39">
        <v>3</v>
      </c>
      <c r="I486" s="39">
        <v>1</v>
      </c>
      <c r="J486" s="121" t="s">
        <v>37</v>
      </c>
      <c r="K486" s="41"/>
      <c r="L486" s="42" t="str">
        <f t="shared" si="44"/>
        <v>1pieces</v>
      </c>
      <c r="M486" s="43">
        <f t="shared" si="45"/>
        <v>3</v>
      </c>
      <c r="N486" s="44" t="str">
        <f t="shared" si="46"/>
        <v>3pieces</v>
      </c>
      <c r="O486" s="51">
        <f t="shared" si="80"/>
        <v>110.69999999999999</v>
      </c>
      <c r="P486" s="11"/>
      <c r="Q486" s="11"/>
      <c r="R486" s="11"/>
      <c r="S486" s="11"/>
      <c r="T486" s="11"/>
      <c r="U486" s="11"/>
      <c r="V486" s="11"/>
      <c r="W486" s="11"/>
      <c r="X486" s="11"/>
      <c r="Y486" s="11"/>
      <c r="Z486" s="11"/>
    </row>
    <row r="487" spans="1:26" ht="15.75" customHeight="1">
      <c r="A487" s="232">
        <v>677</v>
      </c>
      <c r="B487" s="122" t="s">
        <v>602</v>
      </c>
      <c r="C487" s="53" t="s">
        <v>39</v>
      </c>
      <c r="D487" s="327" t="s">
        <v>603</v>
      </c>
      <c r="E487" s="128" t="s">
        <v>604</v>
      </c>
      <c r="F487" s="328"/>
      <c r="G487" s="207">
        <v>36</v>
      </c>
      <c r="H487" s="165">
        <v>28</v>
      </c>
      <c r="I487" s="165">
        <v>24</v>
      </c>
      <c r="J487" s="196" t="s">
        <v>37</v>
      </c>
      <c r="K487" s="41"/>
      <c r="L487" s="42" t="str">
        <f t="shared" si="44"/>
        <v>24pieces</v>
      </c>
      <c r="M487" s="43">
        <f t="shared" si="45"/>
        <v>672</v>
      </c>
      <c r="N487" s="44" t="str">
        <f t="shared" si="46"/>
        <v>672pieces</v>
      </c>
      <c r="O487" s="51">
        <f t="shared" si="80"/>
        <v>1008</v>
      </c>
      <c r="P487" s="29">
        <f>O487/H487</f>
        <v>36</v>
      </c>
      <c r="Q487" s="29">
        <f>G487-P487</f>
        <v>0</v>
      </c>
      <c r="R487" s="28"/>
      <c r="S487" s="28"/>
      <c r="T487" s="28"/>
      <c r="U487" s="28"/>
      <c r="V487" s="28"/>
      <c r="W487" s="28"/>
      <c r="X487" s="28"/>
      <c r="Y487" s="28"/>
      <c r="Z487" s="28"/>
    </row>
    <row r="488" spans="1:26" ht="15.75" customHeight="1">
      <c r="A488" s="233">
        <v>814</v>
      </c>
      <c r="B488" s="122" t="s">
        <v>605</v>
      </c>
      <c r="C488" s="34" t="s">
        <v>82</v>
      </c>
      <c r="D488" s="9" t="str">
        <f t="shared" ref="D488:D571" si="81">IFERROR(LEFT(E488, FIND("/", E488)-1), E488)</f>
        <v>Multirich</v>
      </c>
      <c r="E488" s="122" t="s">
        <v>606</v>
      </c>
      <c r="F488" s="155" t="s">
        <v>76</v>
      </c>
      <c r="G488" s="207">
        <v>7.77</v>
      </c>
      <c r="H488" s="165">
        <v>5</v>
      </c>
      <c r="I488" s="165">
        <v>1</v>
      </c>
      <c r="J488" s="196" t="s">
        <v>37</v>
      </c>
      <c r="K488" s="41" t="s">
        <v>26</v>
      </c>
      <c r="L488" s="42" t="str">
        <f t="shared" si="44"/>
        <v>1pieces</v>
      </c>
      <c r="M488" s="43">
        <f t="shared" si="45"/>
        <v>5</v>
      </c>
      <c r="N488" s="44" t="str">
        <f t="shared" si="46"/>
        <v>5pieces</v>
      </c>
      <c r="O488" s="51">
        <f t="shared" si="80"/>
        <v>38.849999999999994</v>
      </c>
      <c r="P488" s="46"/>
      <c r="Q488" s="46"/>
      <c r="R488" s="46"/>
      <c r="S488" s="46"/>
      <c r="T488" s="46"/>
      <c r="U488" s="46"/>
      <c r="V488" s="46"/>
      <c r="W488" s="46"/>
      <c r="X488" s="46"/>
      <c r="Y488" s="46"/>
      <c r="Z488" s="46"/>
    </row>
    <row r="489" spans="1:26" ht="15.75" customHeight="1">
      <c r="A489" s="233">
        <v>815</v>
      </c>
      <c r="B489" s="122" t="s">
        <v>607</v>
      </c>
      <c r="C489" s="34" t="s">
        <v>82</v>
      </c>
      <c r="D489" s="9" t="str">
        <f t="shared" si="81"/>
        <v>Multirich</v>
      </c>
      <c r="E489" s="122" t="s">
        <v>608</v>
      </c>
      <c r="F489" s="155" t="s">
        <v>76</v>
      </c>
      <c r="G489" s="207">
        <v>7.77</v>
      </c>
      <c r="H489" s="165">
        <v>1</v>
      </c>
      <c r="I489" s="165">
        <v>1</v>
      </c>
      <c r="J489" s="196" t="s">
        <v>37</v>
      </c>
      <c r="K489" s="41" t="s">
        <v>26</v>
      </c>
      <c r="L489" s="42" t="str">
        <f t="shared" si="44"/>
        <v>1pieces</v>
      </c>
      <c r="M489" s="43">
        <f t="shared" si="45"/>
        <v>1</v>
      </c>
      <c r="N489" s="44" t="str">
        <f t="shared" si="46"/>
        <v>1pieces</v>
      </c>
      <c r="O489" s="51">
        <f t="shared" si="80"/>
        <v>7.77</v>
      </c>
      <c r="P489" s="46"/>
      <c r="Q489" s="46"/>
      <c r="R489" s="46"/>
      <c r="S489" s="46"/>
      <c r="T489" s="46"/>
      <c r="U489" s="46"/>
      <c r="V489" s="46"/>
      <c r="W489" s="46"/>
      <c r="X489" s="46"/>
      <c r="Y489" s="46"/>
      <c r="Z489" s="46"/>
    </row>
    <row r="490" spans="1:26" ht="15.75" customHeight="1">
      <c r="A490" s="233">
        <v>811</v>
      </c>
      <c r="B490" s="122" t="s">
        <v>609</v>
      </c>
      <c r="C490" s="34" t="s">
        <v>82</v>
      </c>
      <c r="D490" s="9" t="str">
        <f t="shared" si="81"/>
        <v>Multirich</v>
      </c>
      <c r="E490" s="154" t="s">
        <v>608</v>
      </c>
      <c r="F490" s="155" t="s">
        <v>76</v>
      </c>
      <c r="G490" s="123">
        <v>7.77</v>
      </c>
      <c r="H490" s="124">
        <v>19</v>
      </c>
      <c r="I490" s="165">
        <v>1</v>
      </c>
      <c r="J490" s="137" t="s">
        <v>37</v>
      </c>
      <c r="K490" s="41" t="s">
        <v>26</v>
      </c>
      <c r="L490" s="42" t="str">
        <f t="shared" si="44"/>
        <v>1pieces</v>
      </c>
      <c r="M490" s="43">
        <f t="shared" si="45"/>
        <v>19</v>
      </c>
      <c r="N490" s="44" t="str">
        <f t="shared" si="46"/>
        <v>19pieces</v>
      </c>
      <c r="O490" s="51">
        <f t="shared" si="80"/>
        <v>147.63</v>
      </c>
      <c r="P490" s="46"/>
      <c r="Q490" s="46"/>
      <c r="R490" s="46"/>
      <c r="S490" s="46"/>
      <c r="T490" s="46"/>
      <c r="U490" s="46"/>
      <c r="V490" s="46"/>
      <c r="W490" s="46"/>
      <c r="X490" s="46"/>
      <c r="Y490" s="46"/>
      <c r="Z490" s="46"/>
    </row>
    <row r="491" spans="1:26" ht="15.75" customHeight="1">
      <c r="A491" s="233">
        <v>812</v>
      </c>
      <c r="B491" s="122" t="s">
        <v>610</v>
      </c>
      <c r="C491" s="34" t="s">
        <v>82</v>
      </c>
      <c r="D491" s="9" t="str">
        <f t="shared" si="81"/>
        <v>Multirich</v>
      </c>
      <c r="E491" s="154" t="s">
        <v>608</v>
      </c>
      <c r="F491" s="155" t="s">
        <v>76</v>
      </c>
      <c r="G491" s="123">
        <v>7.77</v>
      </c>
      <c r="H491" s="124">
        <v>13</v>
      </c>
      <c r="I491" s="165">
        <v>1</v>
      </c>
      <c r="J491" s="137" t="s">
        <v>37</v>
      </c>
      <c r="K491" s="41" t="s">
        <v>26</v>
      </c>
      <c r="L491" s="42" t="str">
        <f t="shared" si="44"/>
        <v>1pieces</v>
      </c>
      <c r="M491" s="43">
        <f t="shared" si="45"/>
        <v>13</v>
      </c>
      <c r="N491" s="44" t="str">
        <f t="shared" si="46"/>
        <v>13pieces</v>
      </c>
      <c r="O491" s="51">
        <f t="shared" si="80"/>
        <v>101.00999999999999</v>
      </c>
      <c r="P491" s="46"/>
      <c r="Q491" s="46"/>
      <c r="R491" s="46"/>
      <c r="S491" s="46"/>
      <c r="T491" s="46"/>
      <c r="U491" s="46"/>
      <c r="V491" s="46"/>
      <c r="W491" s="46"/>
      <c r="X491" s="46"/>
      <c r="Y491" s="46"/>
      <c r="Z491" s="46"/>
    </row>
    <row r="492" spans="1:26" ht="15.75" customHeight="1">
      <c r="A492" s="233">
        <v>813</v>
      </c>
      <c r="B492" s="122" t="s">
        <v>611</v>
      </c>
      <c r="C492" s="34" t="s">
        <v>82</v>
      </c>
      <c r="D492" s="9" t="str">
        <f t="shared" si="81"/>
        <v>Multirich</v>
      </c>
      <c r="E492" s="154" t="s">
        <v>608</v>
      </c>
      <c r="F492" s="155" t="s">
        <v>76</v>
      </c>
      <c r="G492" s="123">
        <v>7.84</v>
      </c>
      <c r="H492" s="124">
        <v>16</v>
      </c>
      <c r="I492" s="165">
        <v>1</v>
      </c>
      <c r="J492" s="137" t="s">
        <v>37</v>
      </c>
      <c r="K492" s="41" t="s">
        <v>26</v>
      </c>
      <c r="L492" s="42" t="str">
        <f t="shared" si="44"/>
        <v>1pieces</v>
      </c>
      <c r="M492" s="43">
        <f t="shared" si="45"/>
        <v>16</v>
      </c>
      <c r="N492" s="44" t="str">
        <f t="shared" si="46"/>
        <v>16pieces</v>
      </c>
      <c r="O492" s="51">
        <f t="shared" si="80"/>
        <v>125.44</v>
      </c>
      <c r="P492" s="46"/>
      <c r="Q492" s="46"/>
      <c r="R492" s="46"/>
      <c r="S492" s="46"/>
      <c r="T492" s="46"/>
      <c r="U492" s="46"/>
      <c r="V492" s="46"/>
      <c r="W492" s="46"/>
      <c r="X492" s="46"/>
      <c r="Y492" s="46"/>
      <c r="Z492" s="46"/>
    </row>
    <row r="493" spans="1:26" ht="15.75" customHeight="1">
      <c r="A493" s="233">
        <v>834</v>
      </c>
      <c r="B493" s="122" t="s">
        <v>612</v>
      </c>
      <c r="C493" s="34" t="s">
        <v>82</v>
      </c>
      <c r="D493" s="9" t="str">
        <f t="shared" si="81"/>
        <v>Pocky</v>
      </c>
      <c r="E493" s="128" t="s">
        <v>613</v>
      </c>
      <c r="F493" s="155" t="s">
        <v>76</v>
      </c>
      <c r="G493" s="123">
        <v>25.52</v>
      </c>
      <c r="H493" s="165">
        <v>2</v>
      </c>
      <c r="I493" s="165">
        <v>20</v>
      </c>
      <c r="J493" s="196" t="s">
        <v>59</v>
      </c>
      <c r="K493" s="41" t="s">
        <v>26</v>
      </c>
      <c r="L493" s="42" t="str">
        <f t="shared" si="44"/>
        <v>20grams</v>
      </c>
      <c r="M493" s="43">
        <f t="shared" si="45"/>
        <v>40</v>
      </c>
      <c r="N493" s="44" t="str">
        <f t="shared" si="46"/>
        <v>40grams</v>
      </c>
      <c r="O493" s="51">
        <f t="shared" si="80"/>
        <v>51.04</v>
      </c>
      <c r="P493" s="46"/>
      <c r="Q493" s="46"/>
      <c r="R493" s="46"/>
      <c r="S493" s="46"/>
      <c r="T493" s="46"/>
      <c r="U493" s="46"/>
      <c r="V493" s="46"/>
      <c r="W493" s="46"/>
      <c r="X493" s="46"/>
      <c r="Y493" s="46"/>
      <c r="Z493" s="46"/>
    </row>
    <row r="494" spans="1:26" ht="15.75" customHeight="1">
      <c r="A494" s="233">
        <v>698</v>
      </c>
      <c r="B494" s="128" t="s">
        <v>614</v>
      </c>
      <c r="C494" s="34" t="s">
        <v>82</v>
      </c>
      <c r="D494" s="9" t="str">
        <f t="shared" si="81"/>
        <v>Dutche</v>
      </c>
      <c r="E494" s="128" t="s">
        <v>615</v>
      </c>
      <c r="F494" s="155" t="s">
        <v>76</v>
      </c>
      <c r="G494" s="123">
        <v>125</v>
      </c>
      <c r="H494" s="165">
        <v>1</v>
      </c>
      <c r="I494" s="165">
        <v>350</v>
      </c>
      <c r="J494" s="196" t="s">
        <v>59</v>
      </c>
      <c r="K494" s="41" t="s">
        <v>26</v>
      </c>
      <c r="L494" s="42" t="str">
        <f t="shared" si="44"/>
        <v>350grams</v>
      </c>
      <c r="M494" s="43">
        <f t="shared" si="45"/>
        <v>350</v>
      </c>
      <c r="N494" s="44" t="str">
        <f t="shared" si="46"/>
        <v>350grams</v>
      </c>
      <c r="O494" s="51">
        <f t="shared" si="80"/>
        <v>125</v>
      </c>
      <c r="P494" s="29"/>
      <c r="Q494" s="11"/>
      <c r="R494" s="11"/>
      <c r="S494" s="11"/>
      <c r="T494" s="11"/>
      <c r="U494" s="11"/>
      <c r="V494" s="11"/>
      <c r="W494" s="11"/>
      <c r="X494" s="11"/>
      <c r="Y494" s="11"/>
      <c r="Z494" s="11"/>
    </row>
    <row r="495" spans="1:26" ht="15.75" customHeight="1">
      <c r="A495" s="232">
        <v>448</v>
      </c>
      <c r="B495" s="48" t="s">
        <v>616</v>
      </c>
      <c r="C495" s="34" t="s">
        <v>43</v>
      </c>
      <c r="D495" s="9" t="str">
        <f t="shared" si="81"/>
        <v>Chips Delight</v>
      </c>
      <c r="E495" s="50" t="s">
        <v>617</v>
      </c>
      <c r="F495" s="156"/>
      <c r="G495" s="38">
        <v>56.2</v>
      </c>
      <c r="H495" s="39">
        <v>2</v>
      </c>
      <c r="I495" s="67">
        <v>1</v>
      </c>
      <c r="J495" s="121" t="s">
        <v>37</v>
      </c>
      <c r="K495" s="41"/>
      <c r="L495" s="42" t="str">
        <f t="shared" si="44"/>
        <v>1pieces</v>
      </c>
      <c r="M495" s="43">
        <f t="shared" si="45"/>
        <v>2</v>
      </c>
      <c r="N495" s="44" t="str">
        <f t="shared" si="46"/>
        <v>2pieces</v>
      </c>
      <c r="O495" s="51">
        <f t="shared" si="80"/>
        <v>112.4</v>
      </c>
      <c r="P495" s="29"/>
      <c r="Q495" s="11"/>
      <c r="R495" s="11"/>
      <c r="S495" s="11"/>
      <c r="T495" s="11"/>
      <c r="U495" s="11"/>
      <c r="V495" s="11"/>
      <c r="W495" s="11"/>
      <c r="X495" s="11"/>
      <c r="Y495" s="11"/>
      <c r="Z495" s="11"/>
    </row>
    <row r="496" spans="1:26" ht="15.75" customHeight="1">
      <c r="A496" s="232">
        <v>5</v>
      </c>
      <c r="B496" s="52" t="s">
        <v>618</v>
      </c>
      <c r="C496" s="53" t="s">
        <v>39</v>
      </c>
      <c r="D496" s="9" t="str">
        <f t="shared" si="81"/>
        <v>Hersheys</v>
      </c>
      <c r="E496" s="52" t="s">
        <v>619</v>
      </c>
      <c r="F496" s="155"/>
      <c r="G496" s="70">
        <v>274.5</v>
      </c>
      <c r="H496" s="71">
        <v>1</v>
      </c>
      <c r="I496" s="218">
        <v>623</v>
      </c>
      <c r="J496" s="160" t="s">
        <v>59</v>
      </c>
      <c r="K496" s="41" t="s">
        <v>26</v>
      </c>
      <c r="L496" s="42" t="str">
        <f t="shared" si="44"/>
        <v>623grams</v>
      </c>
      <c r="M496" s="43">
        <f t="shared" si="45"/>
        <v>623</v>
      </c>
      <c r="N496" s="44" t="str">
        <f t="shared" si="46"/>
        <v>623grams</v>
      </c>
      <c r="O496" s="51">
        <f t="shared" si="80"/>
        <v>274.5</v>
      </c>
      <c r="P496" s="11"/>
      <c r="Q496" s="11"/>
      <c r="R496" s="11"/>
      <c r="S496" s="11"/>
      <c r="T496" s="11"/>
      <c r="U496" s="11"/>
      <c r="V496" s="11"/>
      <c r="W496" s="11"/>
      <c r="X496" s="11"/>
      <c r="Y496" s="11"/>
      <c r="Z496" s="11"/>
    </row>
    <row r="497" spans="1:26" ht="15.75" customHeight="1">
      <c r="A497" s="232">
        <v>5</v>
      </c>
      <c r="B497" s="48" t="s">
        <v>620</v>
      </c>
      <c r="C497" s="49" t="s">
        <v>61</v>
      </c>
      <c r="D497" s="9" t="str">
        <f t="shared" si="81"/>
        <v>injoy</v>
      </c>
      <c r="E497" s="116" t="s">
        <v>621</v>
      </c>
      <c r="F497" s="155"/>
      <c r="G497" s="212">
        <v>128</v>
      </c>
      <c r="H497" s="172">
        <v>1</v>
      </c>
      <c r="I497" s="190">
        <v>750</v>
      </c>
      <c r="J497" s="121" t="s">
        <v>29</v>
      </c>
      <c r="K497" s="41"/>
      <c r="L497" s="42" t="str">
        <f t="shared" si="44"/>
        <v>750ml</v>
      </c>
      <c r="M497" s="43">
        <f t="shared" si="45"/>
        <v>750</v>
      </c>
      <c r="N497" s="44" t="str">
        <f t="shared" si="46"/>
        <v>750ml</v>
      </c>
      <c r="O497" s="51">
        <f t="shared" si="80"/>
        <v>128</v>
      </c>
      <c r="P497" s="46"/>
      <c r="Q497" s="46"/>
      <c r="R497" s="46"/>
      <c r="S497" s="46"/>
      <c r="T497" s="46"/>
      <c r="U497" s="46"/>
      <c r="V497" s="46"/>
      <c r="W497" s="46"/>
      <c r="X497" s="46"/>
      <c r="Y497" s="46"/>
      <c r="Z497" s="46"/>
    </row>
    <row r="498" spans="1:26" ht="15.75" customHeight="1">
      <c r="A498" s="233">
        <v>1181</v>
      </c>
      <c r="B498" s="57" t="s">
        <v>622</v>
      </c>
      <c r="C498" s="94" t="s">
        <v>68</v>
      </c>
      <c r="D498" s="9">
        <f t="shared" si="81"/>
        <v>0</v>
      </c>
      <c r="E498" s="116"/>
      <c r="F498" s="195"/>
      <c r="G498" s="212">
        <v>8.2799999999999994</v>
      </c>
      <c r="H498" s="326">
        <v>36</v>
      </c>
      <c r="I498" s="227">
        <v>1</v>
      </c>
      <c r="J498" s="257" t="s">
        <v>37</v>
      </c>
      <c r="K498" s="46"/>
      <c r="L498" s="42" t="str">
        <f t="shared" si="44"/>
        <v>1pieces</v>
      </c>
      <c r="M498" s="43">
        <f t="shared" si="45"/>
        <v>36</v>
      </c>
      <c r="N498" s="44" t="str">
        <f t="shared" si="46"/>
        <v>36pieces</v>
      </c>
      <c r="O498" s="51">
        <f t="shared" si="80"/>
        <v>298.08</v>
      </c>
      <c r="P498" s="46"/>
      <c r="Q498" s="46"/>
      <c r="R498" s="46"/>
      <c r="S498" s="46"/>
      <c r="T498" s="46"/>
      <c r="U498" s="46"/>
      <c r="V498" s="46"/>
      <c r="W498" s="46"/>
      <c r="X498" s="46"/>
      <c r="Y498" s="46"/>
      <c r="Z498" s="46"/>
    </row>
    <row r="499" spans="1:26" ht="15.75" customHeight="1">
      <c r="A499" s="233">
        <v>1182</v>
      </c>
      <c r="B499" s="57" t="s">
        <v>623</v>
      </c>
      <c r="C499" s="94" t="s">
        <v>68</v>
      </c>
      <c r="D499" s="9">
        <f t="shared" si="81"/>
        <v>0</v>
      </c>
      <c r="E499" s="116"/>
      <c r="F499" s="195"/>
      <c r="G499" s="212">
        <v>16.899999999999999</v>
      </c>
      <c r="H499" s="326">
        <v>28</v>
      </c>
      <c r="I499" s="227">
        <v>1</v>
      </c>
      <c r="J499" s="257" t="s">
        <v>37</v>
      </c>
      <c r="K499" s="46"/>
      <c r="L499" s="42" t="str">
        <f t="shared" si="44"/>
        <v>1pieces</v>
      </c>
      <c r="M499" s="43">
        <f t="shared" si="45"/>
        <v>28</v>
      </c>
      <c r="N499" s="44" t="str">
        <f t="shared" si="46"/>
        <v>28pieces</v>
      </c>
      <c r="O499" s="51">
        <f t="shared" si="80"/>
        <v>473.19999999999993</v>
      </c>
      <c r="P499" s="46"/>
      <c r="Q499" s="46"/>
      <c r="R499" s="46"/>
      <c r="S499" s="46"/>
      <c r="T499" s="46"/>
      <c r="U499" s="46"/>
      <c r="V499" s="46"/>
      <c r="W499" s="46"/>
      <c r="X499" s="46"/>
      <c r="Y499" s="46"/>
      <c r="Z499" s="46"/>
    </row>
    <row r="500" spans="1:26" ht="15.75" customHeight="1">
      <c r="A500" s="233">
        <v>1113</v>
      </c>
      <c r="B500" s="79" t="s">
        <v>624</v>
      </c>
      <c r="C500" s="34" t="s">
        <v>47</v>
      </c>
      <c r="D500" s="9" t="str">
        <f t="shared" si="81"/>
        <v>Welcome</v>
      </c>
      <c r="E500" s="50" t="s">
        <v>625</v>
      </c>
      <c r="F500" s="195"/>
      <c r="G500" s="38">
        <v>100</v>
      </c>
      <c r="H500" s="39">
        <v>4</v>
      </c>
      <c r="I500" s="67">
        <v>1</v>
      </c>
      <c r="J500" s="121" t="s">
        <v>42</v>
      </c>
      <c r="K500" s="46"/>
      <c r="L500" s="42" t="str">
        <f t="shared" si="44"/>
        <v>1packs</v>
      </c>
      <c r="M500" s="43">
        <f t="shared" si="45"/>
        <v>4</v>
      </c>
      <c r="N500" s="44" t="str">
        <f t="shared" si="46"/>
        <v>4packs</v>
      </c>
      <c r="O500" s="51">
        <f t="shared" si="80"/>
        <v>400</v>
      </c>
      <c r="P500" s="46"/>
      <c r="Q500" s="46"/>
      <c r="R500" s="46"/>
      <c r="S500" s="46"/>
      <c r="T500" s="46"/>
      <c r="U500" s="46"/>
      <c r="V500" s="46"/>
      <c r="W500" s="46"/>
      <c r="X500" s="46"/>
      <c r="Y500" s="46"/>
      <c r="Z500" s="46"/>
    </row>
    <row r="501" spans="1:26" ht="15.75" customHeight="1">
      <c r="A501" s="233">
        <v>746</v>
      </c>
      <c r="B501" s="128" t="s">
        <v>626</v>
      </c>
      <c r="C501" s="34" t="s">
        <v>82</v>
      </c>
      <c r="D501" s="9" t="str">
        <f t="shared" si="81"/>
        <v>Purefoods</v>
      </c>
      <c r="E501" s="329" t="s">
        <v>627</v>
      </c>
      <c r="F501" s="155" t="s">
        <v>76</v>
      </c>
      <c r="G501" s="278">
        <v>163.5</v>
      </c>
      <c r="H501" s="124">
        <v>1</v>
      </c>
      <c r="I501" s="211">
        <v>210</v>
      </c>
      <c r="J501" s="125" t="s">
        <v>59</v>
      </c>
      <c r="K501" s="41" t="s">
        <v>26</v>
      </c>
      <c r="L501" s="42" t="str">
        <f t="shared" si="44"/>
        <v>210grams</v>
      </c>
      <c r="M501" s="43">
        <f t="shared" si="45"/>
        <v>210</v>
      </c>
      <c r="N501" s="44" t="str">
        <f t="shared" si="46"/>
        <v>210grams</v>
      </c>
      <c r="O501" s="51">
        <f t="shared" si="80"/>
        <v>163.5</v>
      </c>
      <c r="P501" s="46"/>
      <c r="Q501" s="46"/>
      <c r="R501" s="46"/>
      <c r="S501" s="46"/>
      <c r="T501" s="46"/>
      <c r="U501" s="46"/>
      <c r="V501" s="46"/>
      <c r="W501" s="46"/>
      <c r="X501" s="46"/>
      <c r="Y501" s="46"/>
      <c r="Z501" s="46"/>
    </row>
    <row r="502" spans="1:26" ht="15.75" customHeight="1">
      <c r="A502" s="233">
        <v>551</v>
      </c>
      <c r="B502" s="52" t="s">
        <v>628</v>
      </c>
      <c r="C502" s="34" t="s">
        <v>35</v>
      </c>
      <c r="D502" s="9" t="str">
        <f t="shared" si="81"/>
        <v>HERNAN</v>
      </c>
      <c r="E502" s="149" t="s">
        <v>249</v>
      </c>
      <c r="F502" s="156"/>
      <c r="G502" s="108">
        <v>185</v>
      </c>
      <c r="H502" s="81">
        <v>2</v>
      </c>
      <c r="I502" s="67">
        <v>500</v>
      </c>
      <c r="J502" s="40" t="s">
        <v>59</v>
      </c>
      <c r="K502" s="41" t="s">
        <v>26</v>
      </c>
      <c r="L502" s="42" t="str">
        <f t="shared" si="44"/>
        <v>500grams</v>
      </c>
      <c r="M502" s="43">
        <f t="shared" si="45"/>
        <v>1000</v>
      </c>
      <c r="N502" s="44" t="str">
        <f t="shared" si="46"/>
        <v>1000grams</v>
      </c>
      <c r="O502" s="51">
        <f t="shared" si="80"/>
        <v>370</v>
      </c>
      <c r="P502" s="11"/>
      <c r="Q502" s="11"/>
      <c r="R502" s="11"/>
      <c r="S502" s="11"/>
      <c r="T502" s="11"/>
      <c r="U502" s="11"/>
      <c r="V502" s="11"/>
      <c r="W502" s="11"/>
      <c r="X502" s="11"/>
      <c r="Y502" s="11"/>
      <c r="Z502" s="11"/>
    </row>
    <row r="503" spans="1:26" ht="15.75" customHeight="1">
      <c r="A503" s="233">
        <v>720</v>
      </c>
      <c r="B503" s="330" t="s">
        <v>629</v>
      </c>
      <c r="C503" s="34" t="s">
        <v>82</v>
      </c>
      <c r="D503" s="9" t="str">
        <f t="shared" si="81"/>
        <v>Nestle</v>
      </c>
      <c r="E503" s="331" t="s">
        <v>630</v>
      </c>
      <c r="F503" s="155" t="s">
        <v>76</v>
      </c>
      <c r="G503" s="332">
        <v>28.56</v>
      </c>
      <c r="H503" s="124">
        <v>3</v>
      </c>
      <c r="I503" s="211">
        <v>250</v>
      </c>
      <c r="J503" s="246" t="s">
        <v>29</v>
      </c>
      <c r="K503" s="41" t="s">
        <v>26</v>
      </c>
      <c r="L503" s="42" t="str">
        <f t="shared" si="44"/>
        <v>250ml</v>
      </c>
      <c r="M503" s="43">
        <f t="shared" si="45"/>
        <v>750</v>
      </c>
      <c r="N503" s="44" t="str">
        <f t="shared" si="46"/>
        <v>750ml</v>
      </c>
      <c r="O503" s="51">
        <f t="shared" si="80"/>
        <v>85.679999999999993</v>
      </c>
      <c r="P503" s="46"/>
      <c r="Q503" s="46"/>
      <c r="R503" s="46"/>
      <c r="S503" s="46"/>
      <c r="T503" s="46"/>
      <c r="U503" s="46"/>
      <c r="V503" s="46"/>
      <c r="W503" s="46"/>
      <c r="X503" s="46"/>
      <c r="Y503" s="46"/>
      <c r="Z503" s="46"/>
    </row>
    <row r="504" spans="1:26" ht="15.75" customHeight="1">
      <c r="A504" s="232">
        <v>381</v>
      </c>
      <c r="B504" s="209" t="s">
        <v>631</v>
      </c>
      <c r="C504" s="34" t="s">
        <v>43</v>
      </c>
      <c r="D504" s="9" t="str">
        <f t="shared" si="81"/>
        <v>Tostitos</v>
      </c>
      <c r="E504" s="91" t="s">
        <v>632</v>
      </c>
      <c r="F504" s="156"/>
      <c r="G504" s="108">
        <v>218</v>
      </c>
      <c r="H504" s="81">
        <v>0.109</v>
      </c>
      <c r="I504" s="67">
        <v>439.4</v>
      </c>
      <c r="J504" s="40" t="s">
        <v>59</v>
      </c>
      <c r="K504" s="41" t="s">
        <v>26</v>
      </c>
      <c r="L504" s="42" t="str">
        <f t="shared" si="44"/>
        <v>439.4grams</v>
      </c>
      <c r="M504" s="43">
        <f t="shared" si="45"/>
        <v>47.894599999999997</v>
      </c>
      <c r="N504" s="44" t="str">
        <f t="shared" si="46"/>
        <v>47.8946grams</v>
      </c>
      <c r="O504" s="51">
        <f t="shared" si="80"/>
        <v>23.762</v>
      </c>
      <c r="P504" s="46"/>
      <c r="Q504" s="46"/>
      <c r="R504" s="46"/>
      <c r="S504" s="46"/>
      <c r="T504" s="46"/>
      <c r="U504" s="46"/>
      <c r="V504" s="46"/>
      <c r="W504" s="46"/>
      <c r="X504" s="46"/>
      <c r="Y504" s="46"/>
      <c r="Z504" s="46"/>
    </row>
    <row r="505" spans="1:26" ht="15.75" customHeight="1">
      <c r="A505" s="233">
        <v>610</v>
      </c>
      <c r="B505" s="48" t="s">
        <v>633</v>
      </c>
      <c r="C505" s="34" t="s">
        <v>35</v>
      </c>
      <c r="D505" s="9" t="str">
        <f t="shared" si="81"/>
        <v>carandang merh.</v>
      </c>
      <c r="E505" s="149" t="s">
        <v>36</v>
      </c>
      <c r="F505" s="156"/>
      <c r="G505" s="108">
        <v>3.96</v>
      </c>
      <c r="H505" s="81">
        <v>200</v>
      </c>
      <c r="I505" s="67">
        <v>1</v>
      </c>
      <c r="J505" s="40" t="s">
        <v>37</v>
      </c>
      <c r="K505" s="41"/>
      <c r="L505" s="42" t="str">
        <f t="shared" si="44"/>
        <v>1pieces</v>
      </c>
      <c r="M505" s="43">
        <f t="shared" si="45"/>
        <v>200</v>
      </c>
      <c r="N505" s="44" t="str">
        <f t="shared" si="46"/>
        <v>200pieces</v>
      </c>
      <c r="O505" s="51">
        <f t="shared" si="80"/>
        <v>792</v>
      </c>
      <c r="P505" s="29"/>
      <c r="Q505" s="11"/>
      <c r="R505" s="11"/>
      <c r="S505" s="11"/>
      <c r="T505" s="11"/>
      <c r="U505" s="11"/>
      <c r="V505" s="11"/>
      <c r="W505" s="11"/>
      <c r="X505" s="11"/>
      <c r="Y505" s="11"/>
      <c r="Z505" s="11"/>
    </row>
    <row r="506" spans="1:26" ht="15.75" customHeight="1">
      <c r="A506" s="233">
        <v>584</v>
      </c>
      <c r="B506" s="48" t="s">
        <v>634</v>
      </c>
      <c r="C506" s="34" t="s">
        <v>35</v>
      </c>
      <c r="D506" s="9" t="str">
        <f t="shared" si="81"/>
        <v>FRORMOSO</v>
      </c>
      <c r="E506" s="157" t="s">
        <v>635</v>
      </c>
      <c r="F506" s="333"/>
      <c r="G506" s="126">
        <v>300</v>
      </c>
      <c r="H506" s="120">
        <v>1</v>
      </c>
      <c r="I506" s="210">
        <v>1</v>
      </c>
      <c r="J506" s="60" t="s">
        <v>117</v>
      </c>
      <c r="K506" s="41" t="s">
        <v>26</v>
      </c>
      <c r="L506" s="42" t="str">
        <f t="shared" si="44"/>
        <v>1rolls</v>
      </c>
      <c r="M506" s="43">
        <f t="shared" si="45"/>
        <v>1</v>
      </c>
      <c r="N506" s="44" t="str">
        <f t="shared" si="46"/>
        <v>1rolls</v>
      </c>
      <c r="O506" s="51">
        <f t="shared" si="80"/>
        <v>300</v>
      </c>
      <c r="P506" s="11"/>
      <c r="Q506" s="11"/>
      <c r="R506" s="11"/>
      <c r="S506" s="11"/>
      <c r="T506" s="11"/>
      <c r="U506" s="11"/>
      <c r="V506" s="11"/>
      <c r="W506" s="11"/>
      <c r="X506" s="11"/>
      <c r="Y506" s="11"/>
      <c r="Z506" s="11"/>
    </row>
    <row r="507" spans="1:26" ht="15.75" customHeight="1">
      <c r="A507" s="233">
        <v>266</v>
      </c>
      <c r="B507" s="48" t="s">
        <v>636</v>
      </c>
      <c r="C507" s="34" t="s">
        <v>74</v>
      </c>
      <c r="D507" s="9" t="str">
        <f t="shared" si="81"/>
        <v>Cloud 9</v>
      </c>
      <c r="E507" s="149" t="s">
        <v>637</v>
      </c>
      <c r="F507" s="156" t="s">
        <v>76</v>
      </c>
      <c r="G507" s="108">
        <v>7.94</v>
      </c>
      <c r="H507" s="81">
        <v>15</v>
      </c>
      <c r="I507" s="67">
        <v>28</v>
      </c>
      <c r="J507" s="40" t="s">
        <v>59</v>
      </c>
      <c r="K507" s="41" t="s">
        <v>26</v>
      </c>
      <c r="L507" s="42" t="str">
        <f t="shared" si="44"/>
        <v>28grams</v>
      </c>
      <c r="M507" s="43">
        <f t="shared" si="45"/>
        <v>420</v>
      </c>
      <c r="N507" s="44" t="str">
        <f t="shared" si="46"/>
        <v>420grams</v>
      </c>
      <c r="O507" s="51">
        <f t="shared" si="80"/>
        <v>119.10000000000001</v>
      </c>
      <c r="P507" s="29"/>
      <c r="Q507" s="11"/>
      <c r="R507" s="11"/>
      <c r="S507" s="11"/>
      <c r="T507" s="11"/>
      <c r="U507" s="11"/>
      <c r="V507" s="11"/>
      <c r="W507" s="11"/>
      <c r="X507" s="11"/>
      <c r="Y507" s="11"/>
      <c r="Z507" s="11"/>
    </row>
    <row r="508" spans="1:26" ht="15.75" customHeight="1">
      <c r="A508" s="232">
        <v>266</v>
      </c>
      <c r="B508" s="48" t="s">
        <v>636</v>
      </c>
      <c r="C508" s="34" t="s">
        <v>43</v>
      </c>
      <c r="D508" s="9" t="str">
        <f t="shared" si="81"/>
        <v>Jack n Jill</v>
      </c>
      <c r="E508" s="149" t="s">
        <v>638</v>
      </c>
      <c r="F508" s="156"/>
      <c r="G508" s="108">
        <v>9.5299999999999994</v>
      </c>
      <c r="H508" s="81">
        <v>36</v>
      </c>
      <c r="I508" s="67">
        <v>12</v>
      </c>
      <c r="J508" s="40" t="s">
        <v>37</v>
      </c>
      <c r="K508" s="41"/>
      <c r="L508" s="42" t="str">
        <f t="shared" si="44"/>
        <v>12pieces</v>
      </c>
      <c r="M508" s="43">
        <f t="shared" si="45"/>
        <v>432</v>
      </c>
      <c r="N508" s="44" t="str">
        <f t="shared" si="46"/>
        <v>432pieces</v>
      </c>
      <c r="O508" s="51">
        <f t="shared" si="80"/>
        <v>343.08</v>
      </c>
      <c r="P508" s="46"/>
      <c r="Q508" s="46"/>
      <c r="R508" s="46"/>
      <c r="S508" s="46"/>
      <c r="T508" s="46"/>
      <c r="U508" s="46"/>
      <c r="V508" s="46"/>
      <c r="W508" s="46"/>
      <c r="X508" s="46"/>
      <c r="Y508" s="46"/>
      <c r="Z508" s="46"/>
    </row>
    <row r="509" spans="1:26" ht="15.75" customHeight="1">
      <c r="A509" s="233">
        <v>266</v>
      </c>
      <c r="B509" s="79" t="s">
        <v>636</v>
      </c>
      <c r="C509" s="34" t="s">
        <v>47</v>
      </c>
      <c r="D509" s="9" t="str">
        <f t="shared" si="81"/>
        <v>Jack n Jill</v>
      </c>
      <c r="E509" s="149" t="s">
        <v>638</v>
      </c>
      <c r="F509" s="195"/>
      <c r="G509" s="108">
        <v>7.78</v>
      </c>
      <c r="H509" s="81">
        <v>144</v>
      </c>
      <c r="I509" s="67">
        <v>1</v>
      </c>
      <c r="J509" s="40" t="s">
        <v>37</v>
      </c>
      <c r="K509" s="46"/>
      <c r="L509" s="42" t="str">
        <f t="shared" si="44"/>
        <v>1pieces</v>
      </c>
      <c r="M509" s="43">
        <f t="shared" si="45"/>
        <v>144</v>
      </c>
      <c r="N509" s="44" t="str">
        <f t="shared" si="46"/>
        <v>144pieces</v>
      </c>
      <c r="O509" s="51">
        <f t="shared" si="80"/>
        <v>1120.32</v>
      </c>
      <c r="P509" s="46"/>
      <c r="Q509" s="46"/>
      <c r="R509" s="46"/>
      <c r="S509" s="46"/>
      <c r="T509" s="46"/>
      <c r="U509" s="46"/>
      <c r="V509" s="46"/>
      <c r="W509" s="46"/>
      <c r="X509" s="46"/>
      <c r="Y509" s="46"/>
      <c r="Z509" s="46"/>
    </row>
    <row r="510" spans="1:26" ht="15.75" customHeight="1">
      <c r="A510" s="232">
        <v>266</v>
      </c>
      <c r="B510" s="48" t="s">
        <v>636</v>
      </c>
      <c r="C510" s="49" t="s">
        <v>31</v>
      </c>
      <c r="D510" s="9">
        <f t="shared" si="81"/>
        <v>0</v>
      </c>
      <c r="E510" s="149"/>
      <c r="F510" s="156"/>
      <c r="G510" s="108">
        <v>7.79</v>
      </c>
      <c r="H510" s="81">
        <v>6</v>
      </c>
      <c r="I510" s="67"/>
      <c r="J510" s="40" t="s">
        <v>37</v>
      </c>
      <c r="K510" s="41" t="s">
        <v>26</v>
      </c>
      <c r="L510" s="42" t="str">
        <f t="shared" si="44"/>
        <v>pieces</v>
      </c>
      <c r="M510" s="43">
        <f t="shared" si="45"/>
        <v>0</v>
      </c>
      <c r="N510" s="44" t="str">
        <f t="shared" si="46"/>
        <v>0pieces</v>
      </c>
      <c r="O510" s="51">
        <f t="shared" si="80"/>
        <v>46.74</v>
      </c>
      <c r="P510" s="46"/>
      <c r="Q510" s="46"/>
      <c r="R510" s="46"/>
      <c r="S510" s="46"/>
      <c r="T510" s="46"/>
      <c r="U510" s="46"/>
      <c r="V510" s="46"/>
      <c r="W510" s="46"/>
      <c r="X510" s="46"/>
      <c r="Y510" s="46"/>
      <c r="Z510" s="46"/>
    </row>
    <row r="511" spans="1:26" ht="15.75" customHeight="1">
      <c r="A511" s="233">
        <v>1183</v>
      </c>
      <c r="B511" s="57" t="s">
        <v>639</v>
      </c>
      <c r="C511" s="94" t="s">
        <v>68</v>
      </c>
      <c r="D511" s="9">
        <f t="shared" si="81"/>
        <v>0</v>
      </c>
      <c r="E511" s="91"/>
      <c r="F511" s="195"/>
      <c r="G511" s="95">
        <v>2.1111111111111112</v>
      </c>
      <c r="H511" s="96">
        <v>419</v>
      </c>
      <c r="I511" s="227">
        <v>36</v>
      </c>
      <c r="J511" s="219" t="s">
        <v>37</v>
      </c>
      <c r="K511" s="46"/>
      <c r="L511" s="42" t="str">
        <f t="shared" si="44"/>
        <v>36pieces</v>
      </c>
      <c r="M511" s="43">
        <f t="shared" si="45"/>
        <v>15084</v>
      </c>
      <c r="N511" s="44" t="str">
        <f t="shared" si="46"/>
        <v>15084pieces</v>
      </c>
      <c r="O511" s="51">
        <f t="shared" si="80"/>
        <v>884.55555555555554</v>
      </c>
      <c r="P511" s="46"/>
      <c r="Q511" s="46"/>
      <c r="R511" s="46"/>
      <c r="S511" s="46"/>
      <c r="T511" s="46"/>
      <c r="U511" s="46"/>
      <c r="V511" s="46"/>
      <c r="W511" s="46"/>
      <c r="X511" s="46"/>
      <c r="Y511" s="46"/>
      <c r="Z511" s="46"/>
    </row>
    <row r="512" spans="1:26" ht="15.75" customHeight="1">
      <c r="A512" s="233">
        <v>816</v>
      </c>
      <c r="B512" s="122" t="s">
        <v>640</v>
      </c>
      <c r="C512" s="34" t="s">
        <v>82</v>
      </c>
      <c r="D512" s="9" t="str">
        <f t="shared" si="81"/>
        <v>Jack n Jill</v>
      </c>
      <c r="E512" s="154" t="s">
        <v>641</v>
      </c>
      <c r="F512" s="155" t="s">
        <v>76</v>
      </c>
      <c r="G512" s="123">
        <v>15.1</v>
      </c>
      <c r="H512" s="124">
        <v>1</v>
      </c>
      <c r="I512" s="211">
        <v>1</v>
      </c>
      <c r="J512" s="125" t="s">
        <v>37</v>
      </c>
      <c r="K512" s="41" t="s">
        <v>26</v>
      </c>
      <c r="L512" s="42" t="str">
        <f t="shared" si="44"/>
        <v>1pieces</v>
      </c>
      <c r="M512" s="43">
        <f t="shared" si="45"/>
        <v>1</v>
      </c>
      <c r="N512" s="44" t="str">
        <f t="shared" si="46"/>
        <v>1pieces</v>
      </c>
      <c r="O512" s="51">
        <f t="shared" si="80"/>
        <v>15.1</v>
      </c>
      <c r="P512" s="46"/>
      <c r="Q512" s="46"/>
      <c r="R512" s="46"/>
      <c r="S512" s="46"/>
      <c r="T512" s="46"/>
      <c r="U512" s="46"/>
      <c r="V512" s="46"/>
      <c r="W512" s="46"/>
      <c r="X512" s="46"/>
      <c r="Y512" s="46"/>
      <c r="Z512" s="46"/>
    </row>
    <row r="513" spans="1:26" ht="15.75" customHeight="1">
      <c r="A513" s="233">
        <v>828</v>
      </c>
      <c r="B513" s="122" t="s">
        <v>642</v>
      </c>
      <c r="C513" s="34" t="s">
        <v>82</v>
      </c>
      <c r="D513" s="9" t="str">
        <f t="shared" si="81"/>
        <v>Jack n Jill</v>
      </c>
      <c r="E513" s="203" t="s">
        <v>641</v>
      </c>
      <c r="F513" s="155" t="s">
        <v>76</v>
      </c>
      <c r="G513" s="205">
        <v>16.649999999999999</v>
      </c>
      <c r="H513" s="129">
        <v>3</v>
      </c>
      <c r="I513" s="334">
        <v>1</v>
      </c>
      <c r="J513" s="130" t="s">
        <v>231</v>
      </c>
      <c r="K513" s="41" t="s">
        <v>26</v>
      </c>
      <c r="L513" s="42" t="str">
        <f t="shared" si="44"/>
        <v>1box</v>
      </c>
      <c r="M513" s="43">
        <f t="shared" si="45"/>
        <v>3</v>
      </c>
      <c r="N513" s="44" t="str">
        <f t="shared" si="46"/>
        <v>3box</v>
      </c>
      <c r="O513" s="51">
        <f t="shared" si="80"/>
        <v>49.949999999999996</v>
      </c>
      <c r="P513" s="46"/>
      <c r="Q513" s="46"/>
      <c r="R513" s="46"/>
      <c r="S513" s="46"/>
      <c r="T513" s="46"/>
      <c r="U513" s="46"/>
      <c r="V513" s="46"/>
      <c r="W513" s="46"/>
      <c r="X513" s="46"/>
      <c r="Y513" s="46"/>
      <c r="Z513" s="46"/>
    </row>
    <row r="514" spans="1:26" ht="15.75" customHeight="1">
      <c r="A514" s="233">
        <v>829</v>
      </c>
      <c r="B514" s="122" t="s">
        <v>643</v>
      </c>
      <c r="C514" s="34" t="s">
        <v>82</v>
      </c>
      <c r="D514" s="9" t="str">
        <f t="shared" si="81"/>
        <v>Jack n Jill</v>
      </c>
      <c r="E514" s="154" t="s">
        <v>644</v>
      </c>
      <c r="F514" s="155" t="s">
        <v>76</v>
      </c>
      <c r="G514" s="123">
        <v>8.2799999999999994</v>
      </c>
      <c r="H514" s="124">
        <v>3</v>
      </c>
      <c r="I514" s="211">
        <v>1</v>
      </c>
      <c r="J514" s="125" t="s">
        <v>231</v>
      </c>
      <c r="K514" s="41" t="s">
        <v>26</v>
      </c>
      <c r="L514" s="42" t="str">
        <f t="shared" si="44"/>
        <v>1box</v>
      </c>
      <c r="M514" s="43">
        <f t="shared" si="45"/>
        <v>3</v>
      </c>
      <c r="N514" s="44" t="str">
        <f t="shared" si="46"/>
        <v>3box</v>
      </c>
      <c r="O514" s="51">
        <f t="shared" si="80"/>
        <v>24.839999999999996</v>
      </c>
      <c r="P514" s="46"/>
      <c r="Q514" s="46"/>
      <c r="R514" s="46"/>
      <c r="S514" s="46"/>
      <c r="T514" s="46"/>
      <c r="U514" s="46"/>
      <c r="V514" s="46"/>
      <c r="W514" s="46"/>
      <c r="X514" s="46"/>
      <c r="Y514" s="46"/>
      <c r="Z514" s="46"/>
    </row>
    <row r="515" spans="1:26" ht="15.75" customHeight="1">
      <c r="A515" s="233">
        <v>1184</v>
      </c>
      <c r="B515" s="57" t="s">
        <v>645</v>
      </c>
      <c r="C515" s="94" t="s">
        <v>68</v>
      </c>
      <c r="D515" s="9">
        <f t="shared" si="81"/>
        <v>0</v>
      </c>
      <c r="E515" s="91"/>
      <c r="F515" s="195"/>
      <c r="G515" s="95">
        <v>31.8</v>
      </c>
      <c r="H515" s="96">
        <v>36</v>
      </c>
      <c r="I515" s="227">
        <v>36</v>
      </c>
      <c r="J515" s="219" t="s">
        <v>37</v>
      </c>
      <c r="K515" s="46"/>
      <c r="L515" s="42" t="str">
        <f t="shared" si="44"/>
        <v>36pieces</v>
      </c>
      <c r="M515" s="43">
        <f t="shared" si="45"/>
        <v>1296</v>
      </c>
      <c r="N515" s="44" t="str">
        <f t="shared" si="46"/>
        <v>1296pieces</v>
      </c>
      <c r="O515" s="51">
        <f t="shared" si="80"/>
        <v>1144.8</v>
      </c>
      <c r="P515" s="46"/>
      <c r="Q515" s="46"/>
      <c r="R515" s="46"/>
      <c r="S515" s="46"/>
      <c r="T515" s="46"/>
      <c r="U515" s="46"/>
      <c r="V515" s="46"/>
      <c r="W515" s="46"/>
      <c r="X515" s="46"/>
      <c r="Y515" s="46"/>
      <c r="Z515" s="46"/>
    </row>
    <row r="516" spans="1:26" ht="15.75" customHeight="1">
      <c r="A516" s="233">
        <v>1184</v>
      </c>
      <c r="B516" s="57" t="s">
        <v>645</v>
      </c>
      <c r="C516" s="94" t="s">
        <v>68</v>
      </c>
      <c r="D516" s="9">
        <f t="shared" si="81"/>
        <v>0</v>
      </c>
      <c r="E516" s="91"/>
      <c r="F516" s="195"/>
      <c r="G516" s="95">
        <v>52.76</v>
      </c>
      <c r="H516" s="96">
        <v>1</v>
      </c>
      <c r="I516" s="227">
        <v>30</v>
      </c>
      <c r="J516" s="219" t="s">
        <v>37</v>
      </c>
      <c r="K516" s="46"/>
      <c r="L516" s="42" t="str">
        <f t="shared" si="44"/>
        <v>30pieces</v>
      </c>
      <c r="M516" s="43">
        <f t="shared" si="45"/>
        <v>30</v>
      </c>
      <c r="N516" s="44" t="str">
        <f t="shared" si="46"/>
        <v>30pieces</v>
      </c>
      <c r="O516" s="51">
        <f t="shared" si="80"/>
        <v>52.76</v>
      </c>
      <c r="P516" s="46"/>
      <c r="Q516" s="46"/>
      <c r="R516" s="46"/>
      <c r="S516" s="46"/>
      <c r="T516" s="46"/>
      <c r="U516" s="46"/>
      <c r="V516" s="46"/>
      <c r="W516" s="46"/>
      <c r="X516" s="46"/>
      <c r="Y516" s="46"/>
      <c r="Z516" s="46"/>
    </row>
    <row r="517" spans="1:26" ht="15.75" customHeight="1">
      <c r="A517" s="232">
        <v>449</v>
      </c>
      <c r="B517" s="48" t="s">
        <v>646</v>
      </c>
      <c r="C517" s="34" t="s">
        <v>43</v>
      </c>
      <c r="D517" s="9" t="str">
        <f t="shared" si="81"/>
        <v>Leslies</v>
      </c>
      <c r="E517" s="149" t="s">
        <v>647</v>
      </c>
      <c r="F517" s="156"/>
      <c r="G517" s="108">
        <f>742.65/105</f>
        <v>7.072857142857143</v>
      </c>
      <c r="H517" s="81">
        <v>105</v>
      </c>
      <c r="I517" s="67">
        <v>105</v>
      </c>
      <c r="J517" s="40" t="s">
        <v>37</v>
      </c>
      <c r="K517" s="41"/>
      <c r="L517" s="42" t="str">
        <f t="shared" si="44"/>
        <v>105pieces</v>
      </c>
      <c r="M517" s="43">
        <f t="shared" si="45"/>
        <v>11025</v>
      </c>
      <c r="N517" s="44" t="str">
        <f t="shared" si="46"/>
        <v>11025pieces</v>
      </c>
      <c r="O517" s="51">
        <f t="shared" si="80"/>
        <v>742.65</v>
      </c>
      <c r="P517" s="46"/>
      <c r="Q517" s="46"/>
      <c r="R517" s="46"/>
      <c r="S517" s="46"/>
      <c r="T517" s="46"/>
      <c r="U517" s="46"/>
      <c r="V517" s="46"/>
      <c r="W517" s="46"/>
      <c r="X517" s="46"/>
      <c r="Y517" s="46"/>
      <c r="Z517" s="46"/>
    </row>
    <row r="518" spans="1:26" ht="15.75" customHeight="1">
      <c r="A518" s="233">
        <v>772</v>
      </c>
      <c r="B518" s="128" t="s">
        <v>648</v>
      </c>
      <c r="C518" s="34" t="s">
        <v>82</v>
      </c>
      <c r="D518" s="9" t="str">
        <f t="shared" si="81"/>
        <v>J&amp;Y</v>
      </c>
      <c r="E518" s="146" t="s">
        <v>649</v>
      </c>
      <c r="F518" s="155" t="s">
        <v>76</v>
      </c>
      <c r="G518" s="136">
        <v>43.6</v>
      </c>
      <c r="H518" s="148">
        <v>4</v>
      </c>
      <c r="I518" s="224">
        <v>20</v>
      </c>
      <c r="J518" s="125" t="s">
        <v>59</v>
      </c>
      <c r="K518" s="41" t="s">
        <v>26</v>
      </c>
      <c r="L518" s="42" t="str">
        <f t="shared" si="44"/>
        <v>20grams</v>
      </c>
      <c r="M518" s="43">
        <f t="shared" si="45"/>
        <v>80</v>
      </c>
      <c r="N518" s="44" t="str">
        <f t="shared" si="46"/>
        <v>80grams</v>
      </c>
      <c r="O518" s="51">
        <f t="shared" si="80"/>
        <v>174.4</v>
      </c>
      <c r="P518" s="46"/>
      <c r="Q518" s="46"/>
      <c r="R518" s="46"/>
      <c r="S518" s="46"/>
      <c r="T518" s="46"/>
      <c r="U518" s="46"/>
      <c r="V518" s="46"/>
      <c r="W518" s="46"/>
      <c r="X518" s="46"/>
      <c r="Y518" s="46"/>
      <c r="Z518" s="46"/>
    </row>
    <row r="519" spans="1:26" ht="15.75" customHeight="1">
      <c r="A519" s="233">
        <v>802</v>
      </c>
      <c r="B519" s="128" t="s">
        <v>650</v>
      </c>
      <c r="C519" s="34" t="s">
        <v>82</v>
      </c>
      <c r="D519" s="9" t="str">
        <f t="shared" si="81"/>
        <v>packs by 200's</v>
      </c>
      <c r="E519" s="146" t="s">
        <v>651</v>
      </c>
      <c r="F519" s="155" t="s">
        <v>76</v>
      </c>
      <c r="G519" s="136">
        <v>25</v>
      </c>
      <c r="H519" s="124">
        <v>13</v>
      </c>
      <c r="I519" s="211">
        <v>1</v>
      </c>
      <c r="J519" s="125" t="s">
        <v>42</v>
      </c>
      <c r="K519" s="41" t="s">
        <v>26</v>
      </c>
      <c r="L519" s="42" t="str">
        <f t="shared" ref="L519:L773" si="82">CONCATENATE(I519,J519)</f>
        <v>1packs</v>
      </c>
      <c r="M519" s="43">
        <f t="shared" ref="M519:M773" si="83">H519*I519</f>
        <v>13</v>
      </c>
      <c r="N519" s="44" t="str">
        <f t="shared" ref="N519:N773" si="84">CONCATENATE(M519,J519)</f>
        <v>13packs</v>
      </c>
      <c r="O519" s="51">
        <f t="shared" si="80"/>
        <v>325</v>
      </c>
      <c r="P519" s="46"/>
      <c r="Q519" s="46"/>
      <c r="R519" s="46"/>
      <c r="S519" s="46"/>
      <c r="T519" s="46"/>
      <c r="U519" s="46"/>
      <c r="V519" s="46"/>
      <c r="W519" s="46"/>
      <c r="X519" s="46"/>
      <c r="Y519" s="46"/>
      <c r="Z519" s="46"/>
    </row>
    <row r="520" spans="1:26" ht="15.75" customHeight="1">
      <c r="A520" s="233">
        <v>802</v>
      </c>
      <c r="B520" s="76" t="s">
        <v>650</v>
      </c>
      <c r="C520" s="34" t="s">
        <v>55</v>
      </c>
      <c r="D520" s="9">
        <f t="shared" si="81"/>
        <v>0</v>
      </c>
      <c r="E520" s="91"/>
      <c r="F520" s="156"/>
      <c r="G520" s="106">
        <v>50</v>
      </c>
      <c r="H520" s="81">
        <v>9</v>
      </c>
      <c r="I520" s="67">
        <v>100</v>
      </c>
      <c r="J520" s="40" t="s">
        <v>37</v>
      </c>
      <c r="K520" s="41" t="s">
        <v>26</v>
      </c>
      <c r="L520" s="42" t="str">
        <f t="shared" si="82"/>
        <v>100pieces</v>
      </c>
      <c r="M520" s="43">
        <f t="shared" si="83"/>
        <v>900</v>
      </c>
      <c r="N520" s="44" t="str">
        <f t="shared" si="84"/>
        <v>900pieces</v>
      </c>
      <c r="O520" s="51">
        <f t="shared" si="80"/>
        <v>450</v>
      </c>
      <c r="P520" s="46"/>
      <c r="Q520" s="46"/>
      <c r="R520" s="46"/>
      <c r="S520" s="46"/>
      <c r="T520" s="46"/>
      <c r="U520" s="46"/>
      <c r="V520" s="46"/>
      <c r="W520" s="46"/>
      <c r="X520" s="46"/>
      <c r="Y520" s="46"/>
      <c r="Z520" s="46"/>
    </row>
    <row r="521" spans="1:26" ht="15.75" customHeight="1">
      <c r="A521" s="233">
        <v>518</v>
      </c>
      <c r="B521" s="122" t="s">
        <v>652</v>
      </c>
      <c r="C521" s="34" t="s">
        <v>82</v>
      </c>
      <c r="D521" s="9" t="str">
        <f t="shared" si="81"/>
        <v>Dutche</v>
      </c>
      <c r="E521" s="154" t="s">
        <v>653</v>
      </c>
      <c r="F521" s="155" t="s">
        <v>76</v>
      </c>
      <c r="G521" s="123">
        <v>262</v>
      </c>
      <c r="H521" s="124">
        <v>1</v>
      </c>
      <c r="I521" s="211">
        <v>1000</v>
      </c>
      <c r="J521" s="125" t="s">
        <v>59</v>
      </c>
      <c r="K521" s="41" t="s">
        <v>26</v>
      </c>
      <c r="L521" s="42" t="str">
        <f t="shared" si="82"/>
        <v>1000grams</v>
      </c>
      <c r="M521" s="43">
        <f t="shared" si="83"/>
        <v>1000</v>
      </c>
      <c r="N521" s="44" t="str">
        <f t="shared" si="84"/>
        <v>1000grams</v>
      </c>
      <c r="O521" s="51">
        <f t="shared" si="80"/>
        <v>262</v>
      </c>
      <c r="P521" s="29"/>
      <c r="Q521" s="11"/>
      <c r="R521" s="11"/>
      <c r="S521" s="11"/>
      <c r="T521" s="11"/>
      <c r="U521" s="11"/>
      <c r="V521" s="11"/>
      <c r="W521" s="11"/>
      <c r="X521" s="11"/>
      <c r="Y521" s="11"/>
      <c r="Z521" s="11"/>
    </row>
    <row r="522" spans="1:26" ht="15.75" customHeight="1">
      <c r="A522" s="233">
        <v>518</v>
      </c>
      <c r="B522" s="122" t="s">
        <v>652</v>
      </c>
      <c r="C522" s="34" t="s">
        <v>82</v>
      </c>
      <c r="D522" s="9" t="str">
        <f t="shared" si="81"/>
        <v>JB 15</v>
      </c>
      <c r="E522" s="154" t="s">
        <v>654</v>
      </c>
      <c r="F522" s="155" t="s">
        <v>76</v>
      </c>
      <c r="G522" s="123">
        <v>340</v>
      </c>
      <c r="H522" s="124">
        <v>1</v>
      </c>
      <c r="I522" s="211">
        <v>500</v>
      </c>
      <c r="J522" s="125" t="s">
        <v>59</v>
      </c>
      <c r="K522" s="41" t="s">
        <v>26</v>
      </c>
      <c r="L522" s="42" t="str">
        <f t="shared" si="82"/>
        <v>500grams</v>
      </c>
      <c r="M522" s="43">
        <f t="shared" si="83"/>
        <v>500</v>
      </c>
      <c r="N522" s="44" t="str">
        <f t="shared" si="84"/>
        <v>500grams</v>
      </c>
      <c r="O522" s="51">
        <f t="shared" si="80"/>
        <v>340</v>
      </c>
      <c r="P522" s="46"/>
      <c r="Q522" s="46"/>
      <c r="R522" s="46"/>
      <c r="S522" s="46"/>
      <c r="T522" s="46"/>
      <c r="U522" s="46"/>
      <c r="V522" s="46"/>
      <c r="W522" s="46"/>
      <c r="X522" s="46"/>
      <c r="Y522" s="46"/>
      <c r="Z522" s="46"/>
    </row>
    <row r="523" spans="1:26" ht="15.75" customHeight="1">
      <c r="A523" s="232">
        <v>518</v>
      </c>
      <c r="B523" s="68" t="s">
        <v>652</v>
      </c>
      <c r="C523" s="34" t="s">
        <v>35</v>
      </c>
      <c r="D523" s="9" t="str">
        <f t="shared" si="81"/>
        <v>Ricoa</v>
      </c>
      <c r="E523" s="99" t="s">
        <v>655</v>
      </c>
      <c r="F523" s="155"/>
      <c r="G523" s="102">
        <v>60.2</v>
      </c>
      <c r="H523" s="81">
        <v>1</v>
      </c>
      <c r="I523" s="67">
        <v>70</v>
      </c>
      <c r="J523" s="40" t="s">
        <v>59</v>
      </c>
      <c r="K523" s="41" t="s">
        <v>26</v>
      </c>
      <c r="L523" s="42" t="str">
        <f t="shared" si="82"/>
        <v>70grams</v>
      </c>
      <c r="M523" s="43">
        <f t="shared" si="83"/>
        <v>70</v>
      </c>
      <c r="N523" s="44" t="str">
        <f t="shared" si="84"/>
        <v>70grams</v>
      </c>
      <c r="O523" s="51">
        <f t="shared" si="80"/>
        <v>60.2</v>
      </c>
      <c r="P523" s="46"/>
      <c r="Q523" s="46"/>
      <c r="R523" s="46"/>
      <c r="S523" s="46"/>
      <c r="T523" s="46"/>
      <c r="U523" s="46"/>
      <c r="V523" s="46"/>
      <c r="W523" s="46"/>
      <c r="X523" s="46"/>
      <c r="Y523" s="46"/>
      <c r="Z523" s="46"/>
    </row>
    <row r="524" spans="1:26" ht="15.75" customHeight="1">
      <c r="A524" s="233">
        <v>518</v>
      </c>
      <c r="B524" s="48" t="s">
        <v>652</v>
      </c>
      <c r="C524" s="34" t="s">
        <v>6</v>
      </c>
      <c r="D524" s="9" t="str">
        <f t="shared" si="81"/>
        <v>Ricoa</v>
      </c>
      <c r="E524" s="91" t="s">
        <v>655</v>
      </c>
      <c r="F524" s="155"/>
      <c r="G524" s="95">
        <v>60.2</v>
      </c>
      <c r="H524" s="112">
        <v>4</v>
      </c>
      <c r="I524" s="190">
        <v>70</v>
      </c>
      <c r="J524" s="40" t="s">
        <v>59</v>
      </c>
      <c r="K524" s="41" t="s">
        <v>26</v>
      </c>
      <c r="L524" s="42" t="str">
        <f t="shared" si="82"/>
        <v>70grams</v>
      </c>
      <c r="M524" s="43">
        <f t="shared" si="83"/>
        <v>280</v>
      </c>
      <c r="N524" s="44" t="str">
        <f t="shared" si="84"/>
        <v>280grams</v>
      </c>
      <c r="O524" s="51">
        <f t="shared" si="80"/>
        <v>240.8</v>
      </c>
      <c r="P524" s="46"/>
      <c r="Q524" s="46"/>
      <c r="R524" s="46"/>
      <c r="S524" s="46"/>
      <c r="T524" s="46"/>
      <c r="U524" s="46"/>
      <c r="V524" s="46"/>
      <c r="W524" s="46"/>
      <c r="X524" s="46"/>
      <c r="Y524" s="46"/>
      <c r="Z524" s="46"/>
    </row>
    <row r="525" spans="1:26" ht="15.75" customHeight="1">
      <c r="A525" s="232">
        <v>382</v>
      </c>
      <c r="B525" s="209" t="s">
        <v>656</v>
      </c>
      <c r="C525" s="34" t="s">
        <v>43</v>
      </c>
      <c r="D525" s="9" t="str">
        <f t="shared" si="81"/>
        <v>Vista</v>
      </c>
      <c r="E525" s="91" t="s">
        <v>657</v>
      </c>
      <c r="F525" s="156"/>
      <c r="G525" s="108">
        <f>757.2/24</f>
        <v>31.55</v>
      </c>
      <c r="H525" s="81">
        <f>650/50</f>
        <v>13</v>
      </c>
      <c r="I525" s="67">
        <v>1</v>
      </c>
      <c r="J525" s="40" t="s">
        <v>59</v>
      </c>
      <c r="K525" s="41" t="s">
        <v>26</v>
      </c>
      <c r="L525" s="42" t="str">
        <f t="shared" si="82"/>
        <v>1grams</v>
      </c>
      <c r="M525" s="43">
        <f t="shared" si="83"/>
        <v>13</v>
      </c>
      <c r="N525" s="44" t="str">
        <f t="shared" si="84"/>
        <v>13grams</v>
      </c>
      <c r="O525" s="51">
        <f t="shared" si="80"/>
        <v>410.15000000000003</v>
      </c>
      <c r="P525" s="46"/>
      <c r="Q525" s="46"/>
      <c r="R525" s="46"/>
      <c r="S525" s="46"/>
      <c r="T525" s="46"/>
      <c r="U525" s="46"/>
      <c r="V525" s="46"/>
      <c r="W525" s="46"/>
      <c r="X525" s="46"/>
      <c r="Y525" s="46"/>
      <c r="Z525" s="46"/>
    </row>
    <row r="526" spans="1:26" ht="15.75" customHeight="1">
      <c r="A526" s="232">
        <v>382</v>
      </c>
      <c r="B526" s="52" t="s">
        <v>656</v>
      </c>
      <c r="C526" s="53" t="s">
        <v>39</v>
      </c>
      <c r="D526" s="9" t="str">
        <f t="shared" si="81"/>
        <v>Vista</v>
      </c>
      <c r="E526" s="101" t="s">
        <v>657</v>
      </c>
      <c r="F526" s="156"/>
      <c r="G526" s="102">
        <v>685.1</v>
      </c>
      <c r="H526" s="103">
        <v>3</v>
      </c>
      <c r="I526" s="218">
        <v>24</v>
      </c>
      <c r="J526" s="56" t="s">
        <v>42</v>
      </c>
      <c r="K526" s="41" t="s">
        <v>26</v>
      </c>
      <c r="L526" s="42" t="str">
        <f t="shared" si="82"/>
        <v>24packs</v>
      </c>
      <c r="M526" s="43">
        <f t="shared" si="83"/>
        <v>72</v>
      </c>
      <c r="N526" s="44" t="str">
        <f t="shared" si="84"/>
        <v>72packs</v>
      </c>
      <c r="O526" s="51">
        <f t="shared" si="80"/>
        <v>2055.3000000000002</v>
      </c>
      <c r="P526" s="46"/>
      <c r="Q526" s="46"/>
      <c r="R526" s="46"/>
      <c r="S526" s="46"/>
      <c r="T526" s="46"/>
      <c r="U526" s="46"/>
      <c r="V526" s="46"/>
      <c r="W526" s="46"/>
      <c r="X526" s="46"/>
      <c r="Y526" s="46"/>
      <c r="Z526" s="46"/>
    </row>
    <row r="527" spans="1:26" ht="15.75" customHeight="1">
      <c r="A527" s="233">
        <v>382</v>
      </c>
      <c r="B527" s="33" t="s">
        <v>656</v>
      </c>
      <c r="C527" s="34" t="s">
        <v>6</v>
      </c>
      <c r="D527" s="9" t="str">
        <f t="shared" si="81"/>
        <v>Vista</v>
      </c>
      <c r="E527" s="91" t="s">
        <v>657</v>
      </c>
      <c r="F527" s="155"/>
      <c r="G527" s="108">
        <v>28.55</v>
      </c>
      <c r="H527" s="81">
        <v>9</v>
      </c>
      <c r="I527" s="67">
        <v>50</v>
      </c>
      <c r="J527" s="40" t="s">
        <v>59</v>
      </c>
      <c r="K527" s="41" t="s">
        <v>26</v>
      </c>
      <c r="L527" s="42" t="str">
        <f t="shared" si="82"/>
        <v>50grams</v>
      </c>
      <c r="M527" s="43">
        <f t="shared" si="83"/>
        <v>450</v>
      </c>
      <c r="N527" s="44" t="str">
        <f t="shared" si="84"/>
        <v>450grams</v>
      </c>
      <c r="O527" s="51">
        <f t="shared" si="80"/>
        <v>256.95</v>
      </c>
      <c r="P527" s="46"/>
      <c r="Q527" s="46"/>
      <c r="R527" s="46"/>
      <c r="S527" s="46"/>
      <c r="T527" s="46"/>
      <c r="U527" s="46"/>
      <c r="V527" s="46"/>
      <c r="W527" s="46"/>
      <c r="X527" s="46"/>
      <c r="Y527" s="46"/>
      <c r="Z527" s="46"/>
    </row>
    <row r="528" spans="1:26" ht="15.75" customHeight="1">
      <c r="A528" s="233">
        <v>382</v>
      </c>
      <c r="B528" s="36" t="s">
        <v>656</v>
      </c>
      <c r="C528" s="34" t="s">
        <v>27</v>
      </c>
      <c r="D528" s="9" t="str">
        <f t="shared" si="81"/>
        <v>Vista</v>
      </c>
      <c r="E528" s="230" t="s">
        <v>657</v>
      </c>
      <c r="F528" s="155"/>
      <c r="G528" s="108">
        <v>685</v>
      </c>
      <c r="H528" s="81">
        <v>2</v>
      </c>
      <c r="I528" s="67">
        <v>50</v>
      </c>
      <c r="J528" s="40" t="s">
        <v>59</v>
      </c>
      <c r="K528" s="41" t="s">
        <v>26</v>
      </c>
      <c r="L528" s="42" t="str">
        <f t="shared" si="82"/>
        <v>50grams</v>
      </c>
      <c r="M528" s="43">
        <f t="shared" si="83"/>
        <v>100</v>
      </c>
      <c r="N528" s="44" t="str">
        <f t="shared" si="84"/>
        <v>100grams</v>
      </c>
      <c r="O528" s="45">
        <f t="shared" si="80"/>
        <v>1370</v>
      </c>
      <c r="P528" s="46"/>
      <c r="Q528" s="46"/>
      <c r="R528" s="46"/>
      <c r="S528" s="46"/>
      <c r="T528" s="46"/>
      <c r="U528" s="46"/>
      <c r="V528" s="46"/>
      <c r="W528" s="46"/>
      <c r="X528" s="46"/>
      <c r="Y528" s="46"/>
      <c r="Z528" s="46"/>
    </row>
    <row r="529" spans="1:26" ht="15.75" customHeight="1">
      <c r="A529" s="233">
        <v>382</v>
      </c>
      <c r="B529" s="79" t="s">
        <v>656</v>
      </c>
      <c r="C529" s="94" t="s">
        <v>68</v>
      </c>
      <c r="D529" s="9">
        <f t="shared" si="81"/>
        <v>0</v>
      </c>
      <c r="E529" s="91"/>
      <c r="F529" s="195"/>
      <c r="G529" s="95">
        <v>0.57100000000000006</v>
      </c>
      <c r="H529" s="97">
        <v>50</v>
      </c>
      <c r="I529" s="227">
        <v>50</v>
      </c>
      <c r="J529" s="131" t="s">
        <v>59</v>
      </c>
      <c r="K529" s="46"/>
      <c r="L529" s="42" t="str">
        <f t="shared" si="82"/>
        <v>50grams</v>
      </c>
      <c r="M529" s="43">
        <f t="shared" si="83"/>
        <v>2500</v>
      </c>
      <c r="N529" s="44" t="str">
        <f t="shared" si="84"/>
        <v>2500grams</v>
      </c>
      <c r="O529" s="51">
        <f t="shared" si="80"/>
        <v>28.550000000000004</v>
      </c>
      <c r="P529" s="46"/>
      <c r="Q529" s="46"/>
      <c r="R529" s="46"/>
      <c r="S529" s="46"/>
      <c r="T529" s="46"/>
      <c r="U529" s="46"/>
      <c r="V529" s="46"/>
      <c r="W529" s="46"/>
      <c r="X529" s="46"/>
      <c r="Y529" s="46"/>
      <c r="Z529" s="46"/>
    </row>
    <row r="530" spans="1:26" ht="15.75" customHeight="1">
      <c r="A530" s="232">
        <v>95</v>
      </c>
      <c r="B530" s="33" t="s">
        <v>658</v>
      </c>
      <c r="C530" s="49" t="s">
        <v>61</v>
      </c>
      <c r="D530" s="9" t="str">
        <f t="shared" si="81"/>
        <v>vista</v>
      </c>
      <c r="E530" s="91" t="s">
        <v>659</v>
      </c>
      <c r="F530" s="156"/>
      <c r="G530" s="108">
        <v>31.55</v>
      </c>
      <c r="H530" s="81">
        <v>47</v>
      </c>
      <c r="I530" s="67">
        <v>50</v>
      </c>
      <c r="J530" s="40" t="s">
        <v>59</v>
      </c>
      <c r="K530" s="41" t="s">
        <v>26</v>
      </c>
      <c r="L530" s="42" t="str">
        <f t="shared" si="82"/>
        <v>50grams</v>
      </c>
      <c r="M530" s="43">
        <f t="shared" si="83"/>
        <v>2350</v>
      </c>
      <c r="N530" s="44" t="str">
        <f t="shared" si="84"/>
        <v>2350grams</v>
      </c>
      <c r="O530" s="51">
        <f t="shared" si="80"/>
        <v>1482.8500000000001</v>
      </c>
      <c r="P530" s="46"/>
      <c r="Q530" s="46"/>
      <c r="R530" s="46"/>
      <c r="S530" s="46"/>
      <c r="T530" s="46"/>
      <c r="U530" s="46"/>
      <c r="V530" s="46"/>
      <c r="W530" s="46"/>
      <c r="X530" s="46"/>
      <c r="Y530" s="46"/>
      <c r="Z530" s="46"/>
    </row>
    <row r="531" spans="1:26" ht="15.75" customHeight="1">
      <c r="A531" s="233">
        <v>95</v>
      </c>
      <c r="B531" s="33" t="s">
        <v>660</v>
      </c>
      <c r="C531" s="34" t="s">
        <v>55</v>
      </c>
      <c r="D531" s="9" t="str">
        <f t="shared" si="81"/>
        <v>Vista</v>
      </c>
      <c r="E531" s="149" t="s">
        <v>661</v>
      </c>
      <c r="F531" s="155"/>
      <c r="G531" s="108">
        <v>26.15</v>
      </c>
      <c r="H531" s="81">
        <v>47</v>
      </c>
      <c r="I531" s="67">
        <v>50</v>
      </c>
      <c r="J531" s="40" t="s">
        <v>59</v>
      </c>
      <c r="K531" s="41" t="s">
        <v>26</v>
      </c>
      <c r="L531" s="42" t="str">
        <f t="shared" si="82"/>
        <v>50grams</v>
      </c>
      <c r="M531" s="43">
        <f t="shared" si="83"/>
        <v>2350</v>
      </c>
      <c r="N531" s="44" t="str">
        <f t="shared" si="84"/>
        <v>2350grams</v>
      </c>
      <c r="O531" s="51">
        <f t="shared" si="80"/>
        <v>1229.05</v>
      </c>
      <c r="P531" s="46"/>
      <c r="Q531" s="46"/>
      <c r="R531" s="46"/>
      <c r="S531" s="46"/>
      <c r="T531" s="46"/>
      <c r="U531" s="46"/>
      <c r="V531" s="46"/>
      <c r="W531" s="46"/>
      <c r="X531" s="46"/>
      <c r="Y531" s="46"/>
      <c r="Z531" s="46"/>
    </row>
    <row r="532" spans="1:26" ht="15.75" customHeight="1">
      <c r="A532" s="233">
        <v>1185</v>
      </c>
      <c r="B532" s="57" t="s">
        <v>662</v>
      </c>
      <c r="C532" s="94" t="s">
        <v>68</v>
      </c>
      <c r="D532" s="9">
        <f t="shared" si="81"/>
        <v>0</v>
      </c>
      <c r="E532" s="91"/>
      <c r="F532" s="195"/>
      <c r="G532" s="95">
        <v>14.25</v>
      </c>
      <c r="H532" s="96">
        <v>20</v>
      </c>
      <c r="I532" s="227">
        <v>1</v>
      </c>
      <c r="J532" s="219" t="s">
        <v>37</v>
      </c>
      <c r="K532" s="46"/>
      <c r="L532" s="42" t="str">
        <f t="shared" si="82"/>
        <v>1pieces</v>
      </c>
      <c r="M532" s="43">
        <f t="shared" si="83"/>
        <v>20</v>
      </c>
      <c r="N532" s="44" t="str">
        <f t="shared" si="84"/>
        <v>20pieces</v>
      </c>
      <c r="O532" s="51">
        <f t="shared" si="80"/>
        <v>285</v>
      </c>
      <c r="P532" s="46"/>
      <c r="Q532" s="46"/>
      <c r="R532" s="46"/>
      <c r="S532" s="46"/>
      <c r="T532" s="46"/>
      <c r="U532" s="46"/>
      <c r="V532" s="46"/>
      <c r="W532" s="46"/>
      <c r="X532" s="46"/>
      <c r="Y532" s="46"/>
      <c r="Z532" s="46"/>
    </row>
    <row r="533" spans="1:26" ht="15.75" customHeight="1">
      <c r="A533" s="233">
        <v>794</v>
      </c>
      <c r="B533" s="128" t="s">
        <v>663</v>
      </c>
      <c r="C533" s="34" t="s">
        <v>82</v>
      </c>
      <c r="D533" s="9" t="str">
        <f t="shared" si="81"/>
        <v>pieces</v>
      </c>
      <c r="E533" s="146" t="s">
        <v>37</v>
      </c>
      <c r="F533" s="155" t="s">
        <v>76</v>
      </c>
      <c r="G533" s="123">
        <v>5.6</v>
      </c>
      <c r="H533" s="124">
        <v>300</v>
      </c>
      <c r="I533" s="211">
        <v>1</v>
      </c>
      <c r="J533" s="125" t="s">
        <v>37</v>
      </c>
      <c r="K533" s="41" t="s">
        <v>26</v>
      </c>
      <c r="L533" s="42" t="str">
        <f t="shared" si="82"/>
        <v>1pieces</v>
      </c>
      <c r="M533" s="43">
        <f t="shared" si="83"/>
        <v>300</v>
      </c>
      <c r="N533" s="44" t="str">
        <f t="shared" si="84"/>
        <v>300pieces</v>
      </c>
      <c r="O533" s="51">
        <f t="shared" si="80"/>
        <v>1680</v>
      </c>
      <c r="P533" s="46"/>
      <c r="Q533" s="46"/>
      <c r="R533" s="46"/>
      <c r="S533" s="46"/>
      <c r="T533" s="46"/>
      <c r="U533" s="46"/>
      <c r="V533" s="46"/>
      <c r="W533" s="46"/>
      <c r="X533" s="46"/>
      <c r="Y533" s="46"/>
      <c r="Z533" s="46"/>
    </row>
    <row r="534" spans="1:26" ht="15.75" customHeight="1">
      <c r="A534" s="233">
        <v>1114</v>
      </c>
      <c r="B534" s="79" t="s">
        <v>664</v>
      </c>
      <c r="C534" s="34" t="s">
        <v>47</v>
      </c>
      <c r="D534" s="9" t="str">
        <f t="shared" si="81"/>
        <v>Great Taste</v>
      </c>
      <c r="E534" s="91" t="s">
        <v>665</v>
      </c>
      <c r="F534" s="195"/>
      <c r="G534" s="108">
        <v>2.04</v>
      </c>
      <c r="H534" s="81">
        <v>1492</v>
      </c>
      <c r="I534" s="67"/>
      <c r="J534" s="40" t="s">
        <v>37</v>
      </c>
      <c r="K534" s="46"/>
      <c r="L534" s="42" t="str">
        <f t="shared" si="82"/>
        <v>pieces</v>
      </c>
      <c r="M534" s="43">
        <f t="shared" si="83"/>
        <v>0</v>
      </c>
      <c r="N534" s="44" t="str">
        <f t="shared" si="84"/>
        <v>0pieces</v>
      </c>
      <c r="O534" s="51">
        <f t="shared" si="80"/>
        <v>3043.68</v>
      </c>
      <c r="P534" s="11"/>
      <c r="Q534" s="11"/>
      <c r="R534" s="11"/>
      <c r="S534" s="11"/>
      <c r="T534" s="11"/>
      <c r="U534" s="11"/>
      <c r="V534" s="11"/>
      <c r="W534" s="11"/>
      <c r="X534" s="11"/>
      <c r="Y534" s="11"/>
      <c r="Z534" s="11"/>
    </row>
    <row r="535" spans="1:26" ht="15.75" customHeight="1">
      <c r="A535" s="233">
        <v>1114</v>
      </c>
      <c r="B535" s="57" t="s">
        <v>664</v>
      </c>
      <c r="C535" s="94" t="s">
        <v>68</v>
      </c>
      <c r="D535" s="9">
        <f t="shared" si="81"/>
        <v>0</v>
      </c>
      <c r="E535" s="91"/>
      <c r="F535" s="195"/>
      <c r="G535" s="95">
        <v>2.04</v>
      </c>
      <c r="H535" s="96">
        <v>720</v>
      </c>
      <c r="I535" s="227">
        <v>1</v>
      </c>
      <c r="J535" s="219" t="s">
        <v>37</v>
      </c>
      <c r="K535" s="46"/>
      <c r="L535" s="42" t="str">
        <f t="shared" si="82"/>
        <v>1pieces</v>
      </c>
      <c r="M535" s="43">
        <f t="shared" si="83"/>
        <v>720</v>
      </c>
      <c r="N535" s="44" t="str">
        <f t="shared" si="84"/>
        <v>720pieces</v>
      </c>
      <c r="O535" s="51">
        <f t="shared" si="80"/>
        <v>1468.8</v>
      </c>
      <c r="P535" s="46"/>
      <c r="Q535" s="46"/>
      <c r="R535" s="46"/>
      <c r="S535" s="46"/>
      <c r="T535" s="46"/>
      <c r="U535" s="46"/>
      <c r="V535" s="46"/>
      <c r="W535" s="46"/>
      <c r="X535" s="46"/>
      <c r="Y535" s="46"/>
      <c r="Z535" s="46"/>
    </row>
    <row r="536" spans="1:26" ht="15.75" customHeight="1">
      <c r="A536" s="233">
        <v>1186</v>
      </c>
      <c r="B536" s="57" t="s">
        <v>666</v>
      </c>
      <c r="C536" s="94" t="s">
        <v>68</v>
      </c>
      <c r="D536" s="9">
        <f t="shared" si="81"/>
        <v>0</v>
      </c>
      <c r="E536" s="91"/>
      <c r="F536" s="195"/>
      <c r="G536" s="95">
        <v>1.97</v>
      </c>
      <c r="H536" s="96">
        <v>684</v>
      </c>
      <c r="I536" s="227">
        <v>1</v>
      </c>
      <c r="J536" s="219" t="s">
        <v>37</v>
      </c>
      <c r="K536" s="46"/>
      <c r="L536" s="42" t="str">
        <f t="shared" si="82"/>
        <v>1pieces</v>
      </c>
      <c r="M536" s="43">
        <f t="shared" si="83"/>
        <v>684</v>
      </c>
      <c r="N536" s="44" t="str">
        <f t="shared" si="84"/>
        <v>684pieces</v>
      </c>
      <c r="O536" s="51">
        <f t="shared" si="80"/>
        <v>1347.48</v>
      </c>
      <c r="P536" s="46"/>
      <c r="Q536" s="46"/>
      <c r="R536" s="46"/>
      <c r="S536" s="46"/>
      <c r="T536" s="46"/>
      <c r="U536" s="46"/>
      <c r="V536" s="46"/>
      <c r="W536" s="46"/>
      <c r="X536" s="46"/>
      <c r="Y536" s="46"/>
      <c r="Z536" s="46"/>
    </row>
    <row r="537" spans="1:26" ht="15.75" customHeight="1">
      <c r="A537" s="233">
        <v>1187</v>
      </c>
      <c r="B537" s="57" t="s">
        <v>667</v>
      </c>
      <c r="C537" s="94" t="s">
        <v>68</v>
      </c>
      <c r="D537" s="9">
        <f t="shared" si="81"/>
        <v>0</v>
      </c>
      <c r="E537" s="91"/>
      <c r="F537" s="195"/>
      <c r="G537" s="95">
        <v>2.65</v>
      </c>
      <c r="H537" s="96">
        <v>828</v>
      </c>
      <c r="I537" s="227">
        <v>1</v>
      </c>
      <c r="J537" s="219" t="s">
        <v>37</v>
      </c>
      <c r="K537" s="46"/>
      <c r="L537" s="42" t="str">
        <f t="shared" si="82"/>
        <v>1pieces</v>
      </c>
      <c r="M537" s="43">
        <f t="shared" si="83"/>
        <v>828</v>
      </c>
      <c r="N537" s="44" t="str">
        <f t="shared" si="84"/>
        <v>828pieces</v>
      </c>
      <c r="O537" s="51">
        <f t="shared" si="80"/>
        <v>2194.1999999999998</v>
      </c>
      <c r="P537" s="46"/>
      <c r="Q537" s="46"/>
      <c r="R537" s="46"/>
      <c r="S537" s="46"/>
      <c r="T537" s="46"/>
      <c r="U537" s="46"/>
      <c r="V537" s="46"/>
      <c r="W537" s="46"/>
      <c r="X537" s="46"/>
      <c r="Y537" s="46"/>
      <c r="Z537" s="46"/>
    </row>
    <row r="538" spans="1:26" ht="15.75" customHeight="1">
      <c r="A538" s="233">
        <v>47</v>
      </c>
      <c r="B538" s="79" t="s">
        <v>668</v>
      </c>
      <c r="C538" s="34" t="s">
        <v>47</v>
      </c>
      <c r="D538" s="9" t="str">
        <f t="shared" si="81"/>
        <v>Great Tastepacks</v>
      </c>
      <c r="E538" s="149" t="s">
        <v>669</v>
      </c>
      <c r="F538" s="195"/>
      <c r="G538" s="108">
        <v>2.89</v>
      </c>
      <c r="H538" s="81">
        <v>3576</v>
      </c>
      <c r="I538" s="67">
        <v>1</v>
      </c>
      <c r="J538" s="40" t="s">
        <v>37</v>
      </c>
      <c r="K538" s="46"/>
      <c r="L538" s="42" t="str">
        <f t="shared" si="82"/>
        <v>1pieces</v>
      </c>
      <c r="M538" s="43">
        <f t="shared" si="83"/>
        <v>3576</v>
      </c>
      <c r="N538" s="44" t="str">
        <f t="shared" si="84"/>
        <v>3576pieces</v>
      </c>
      <c r="O538" s="51">
        <f t="shared" si="80"/>
        <v>10334.640000000001</v>
      </c>
      <c r="P538" s="11"/>
      <c r="Q538" s="11"/>
      <c r="R538" s="11"/>
      <c r="S538" s="11"/>
      <c r="T538" s="11"/>
      <c r="U538" s="11"/>
      <c r="V538" s="11"/>
      <c r="W538" s="11"/>
      <c r="X538" s="11"/>
      <c r="Y538" s="11"/>
      <c r="Z538" s="11"/>
    </row>
    <row r="539" spans="1:26" ht="15.75" customHeight="1">
      <c r="A539" s="232">
        <v>47</v>
      </c>
      <c r="B539" s="33" t="s">
        <v>670</v>
      </c>
      <c r="C539" s="49" t="s">
        <v>61</v>
      </c>
      <c r="D539" s="9" t="str">
        <f t="shared" si="81"/>
        <v xml:space="preserve">great taste </v>
      </c>
      <c r="E539" s="157" t="s">
        <v>671</v>
      </c>
      <c r="F539" s="155"/>
      <c r="G539" s="126">
        <v>2.79</v>
      </c>
      <c r="H539" s="120">
        <v>2312</v>
      </c>
      <c r="I539" s="210">
        <v>1.8</v>
      </c>
      <c r="J539" s="60" t="s">
        <v>59</v>
      </c>
      <c r="K539" s="41"/>
      <c r="L539" s="42" t="str">
        <f t="shared" si="82"/>
        <v>1.8grams</v>
      </c>
      <c r="M539" s="43">
        <f t="shared" si="83"/>
        <v>4161.6000000000004</v>
      </c>
      <c r="N539" s="44" t="str">
        <f t="shared" si="84"/>
        <v>4161.6grams</v>
      </c>
      <c r="O539" s="51">
        <f t="shared" si="80"/>
        <v>6450.4800000000005</v>
      </c>
      <c r="P539" s="11"/>
      <c r="Q539" s="11"/>
      <c r="R539" s="11"/>
      <c r="S539" s="11"/>
      <c r="T539" s="11"/>
      <c r="U539" s="11"/>
      <c r="V539" s="11"/>
      <c r="W539" s="11"/>
      <c r="X539" s="11"/>
      <c r="Y539" s="11"/>
      <c r="Z539" s="11"/>
    </row>
    <row r="540" spans="1:26" ht="15.75" customHeight="1">
      <c r="A540" s="232">
        <v>47</v>
      </c>
      <c r="B540" s="68" t="s">
        <v>668</v>
      </c>
      <c r="C540" s="34" t="s">
        <v>35</v>
      </c>
      <c r="D540" s="9" t="str">
        <f t="shared" si="81"/>
        <v>NESCAFE</v>
      </c>
      <c r="E540" s="149" t="s">
        <v>672</v>
      </c>
      <c r="F540" s="155"/>
      <c r="G540" s="108">
        <v>2.75</v>
      </c>
      <c r="H540" s="81">
        <v>40</v>
      </c>
      <c r="I540" s="67">
        <v>1.9</v>
      </c>
      <c r="J540" s="40" t="s">
        <v>59</v>
      </c>
      <c r="K540" s="41" t="s">
        <v>26</v>
      </c>
      <c r="L540" s="42" t="str">
        <f t="shared" si="82"/>
        <v>1.9grams</v>
      </c>
      <c r="M540" s="43">
        <f t="shared" si="83"/>
        <v>76</v>
      </c>
      <c r="N540" s="44" t="str">
        <f t="shared" si="84"/>
        <v>76grams</v>
      </c>
      <c r="O540" s="51">
        <f t="shared" si="80"/>
        <v>110</v>
      </c>
      <c r="P540" s="46"/>
      <c r="Q540" s="46"/>
      <c r="R540" s="46"/>
      <c r="S540" s="46"/>
      <c r="T540" s="46"/>
      <c r="U540" s="46"/>
      <c r="V540" s="46"/>
      <c r="W540" s="46"/>
      <c r="X540" s="46"/>
      <c r="Y540" s="46"/>
      <c r="Z540" s="46"/>
    </row>
    <row r="541" spans="1:26" ht="15.75" customHeight="1">
      <c r="A541" s="232">
        <v>47</v>
      </c>
      <c r="B541" s="68" t="s">
        <v>668</v>
      </c>
      <c r="C541" s="53" t="s">
        <v>39</v>
      </c>
      <c r="D541" s="9" t="str">
        <f t="shared" si="81"/>
        <v>Nescafe</v>
      </c>
      <c r="E541" s="99" t="s">
        <v>673</v>
      </c>
      <c r="F541" s="156"/>
      <c r="G541" s="102">
        <v>132</v>
      </c>
      <c r="H541" s="103">
        <v>25.18</v>
      </c>
      <c r="I541" s="218">
        <v>48</v>
      </c>
      <c r="J541" s="56" t="s">
        <v>37</v>
      </c>
      <c r="K541" s="41"/>
      <c r="L541" s="42" t="str">
        <f t="shared" si="82"/>
        <v>48pieces</v>
      </c>
      <c r="M541" s="43">
        <f t="shared" si="83"/>
        <v>1208.6399999999999</v>
      </c>
      <c r="N541" s="44" t="str">
        <f t="shared" si="84"/>
        <v>1208.64pieces</v>
      </c>
      <c r="O541" s="51">
        <f t="shared" si="80"/>
        <v>3323.7599999999998</v>
      </c>
      <c r="P541" s="46"/>
      <c r="Q541" s="46"/>
      <c r="R541" s="46"/>
      <c r="S541" s="46"/>
      <c r="T541" s="46"/>
      <c r="U541" s="46"/>
      <c r="V541" s="46"/>
      <c r="W541" s="46"/>
      <c r="X541" s="46"/>
      <c r="Y541" s="46"/>
      <c r="Z541" s="46"/>
    </row>
    <row r="542" spans="1:26" ht="15.75" customHeight="1">
      <c r="A542" s="233">
        <v>47</v>
      </c>
      <c r="B542" s="122" t="s">
        <v>668</v>
      </c>
      <c r="C542" s="34" t="s">
        <v>82</v>
      </c>
      <c r="D542" s="9" t="str">
        <f t="shared" si="81"/>
        <v>Nescafe</v>
      </c>
      <c r="E542" s="154" t="s">
        <v>673</v>
      </c>
      <c r="F542" s="155" t="s">
        <v>76</v>
      </c>
      <c r="G542" s="123">
        <v>3.2</v>
      </c>
      <c r="H542" s="124">
        <v>31</v>
      </c>
      <c r="I542" s="211">
        <v>1</v>
      </c>
      <c r="J542" s="246" t="s">
        <v>59</v>
      </c>
      <c r="K542" s="41" t="s">
        <v>26</v>
      </c>
      <c r="L542" s="42" t="str">
        <f t="shared" si="82"/>
        <v>1grams</v>
      </c>
      <c r="M542" s="43">
        <f t="shared" si="83"/>
        <v>31</v>
      </c>
      <c r="N542" s="44" t="str">
        <f t="shared" si="84"/>
        <v>31grams</v>
      </c>
      <c r="O542" s="51">
        <f t="shared" si="80"/>
        <v>99.2</v>
      </c>
      <c r="P542" s="46"/>
      <c r="Q542" s="46"/>
      <c r="R542" s="46"/>
      <c r="S542" s="46"/>
      <c r="T542" s="46"/>
      <c r="U542" s="46"/>
      <c r="V542" s="46"/>
      <c r="W542" s="46"/>
      <c r="X542" s="46"/>
      <c r="Y542" s="46"/>
      <c r="Z542" s="46"/>
    </row>
    <row r="543" spans="1:26" ht="15.75" customHeight="1">
      <c r="A543" s="233">
        <v>47</v>
      </c>
      <c r="B543" s="33" t="s">
        <v>668</v>
      </c>
      <c r="C543" s="34" t="s">
        <v>6</v>
      </c>
      <c r="D543" s="9" t="str">
        <f t="shared" si="81"/>
        <v>Nescafe</v>
      </c>
      <c r="E543" s="91" t="s">
        <v>673</v>
      </c>
      <c r="F543" s="155"/>
      <c r="G543" s="95">
        <v>2.75</v>
      </c>
      <c r="H543" s="81">
        <v>32</v>
      </c>
      <c r="I543" s="67">
        <v>1</v>
      </c>
      <c r="J543" s="40" t="s">
        <v>37</v>
      </c>
      <c r="K543" s="41" t="s">
        <v>26</v>
      </c>
      <c r="L543" s="42" t="str">
        <f t="shared" si="82"/>
        <v>1pieces</v>
      </c>
      <c r="M543" s="43">
        <f t="shared" si="83"/>
        <v>32</v>
      </c>
      <c r="N543" s="44" t="str">
        <f t="shared" si="84"/>
        <v>32pieces</v>
      </c>
      <c r="O543" s="51">
        <f t="shared" si="80"/>
        <v>88</v>
      </c>
      <c r="P543" s="46"/>
      <c r="Q543" s="46"/>
      <c r="R543" s="46"/>
      <c r="S543" s="46"/>
      <c r="T543" s="46"/>
      <c r="U543" s="46"/>
      <c r="V543" s="46"/>
      <c r="W543" s="46"/>
      <c r="X543" s="46"/>
      <c r="Y543" s="46"/>
      <c r="Z543" s="46"/>
    </row>
    <row r="544" spans="1:26" ht="15.75" customHeight="1">
      <c r="A544" s="28">
        <v>197</v>
      </c>
      <c r="B544" s="33" t="s">
        <v>674</v>
      </c>
      <c r="C544" s="49" t="s">
        <v>31</v>
      </c>
      <c r="D544" s="9" t="str">
        <f t="shared" si="81"/>
        <v>Nescafe</v>
      </c>
      <c r="E544" s="149" t="s">
        <v>675</v>
      </c>
      <c r="F544" s="155"/>
      <c r="G544" s="108">
        <v>2.3199999999999998</v>
      </c>
      <c r="H544" s="81">
        <v>1008</v>
      </c>
      <c r="I544" s="67"/>
      <c r="J544" s="40" t="s">
        <v>37</v>
      </c>
      <c r="K544" s="41" t="s">
        <v>26</v>
      </c>
      <c r="L544" s="42" t="str">
        <f t="shared" si="82"/>
        <v>pieces</v>
      </c>
      <c r="M544" s="43">
        <f t="shared" si="83"/>
        <v>0</v>
      </c>
      <c r="N544" s="44" t="str">
        <f t="shared" si="84"/>
        <v>0pieces</v>
      </c>
      <c r="O544" s="51">
        <f t="shared" si="80"/>
        <v>2338.56</v>
      </c>
      <c r="P544" s="46"/>
      <c r="Q544" s="46"/>
      <c r="R544" s="46"/>
      <c r="S544" s="46"/>
      <c r="T544" s="46"/>
      <c r="U544" s="46"/>
      <c r="V544" s="46"/>
      <c r="W544" s="46"/>
      <c r="X544" s="46"/>
      <c r="Y544" s="46"/>
      <c r="Z544" s="46"/>
    </row>
    <row r="545" spans="1:26" ht="15.75" customHeight="1">
      <c r="A545" s="233">
        <v>1115</v>
      </c>
      <c r="B545" s="79" t="s">
        <v>676</v>
      </c>
      <c r="C545" s="34" t="s">
        <v>47</v>
      </c>
      <c r="D545" s="9" t="str">
        <f t="shared" si="81"/>
        <v>My Everyday</v>
      </c>
      <c r="E545" s="149" t="s">
        <v>677</v>
      </c>
      <c r="F545" s="195"/>
      <c r="G545" s="108">
        <v>13.3</v>
      </c>
      <c r="H545" s="81">
        <v>20</v>
      </c>
      <c r="I545" s="67">
        <v>1</v>
      </c>
      <c r="J545" s="40" t="s">
        <v>42</v>
      </c>
      <c r="K545" s="46"/>
      <c r="L545" s="42" t="str">
        <f t="shared" si="82"/>
        <v>1packs</v>
      </c>
      <c r="M545" s="43">
        <f t="shared" si="83"/>
        <v>20</v>
      </c>
      <c r="N545" s="44" t="str">
        <f t="shared" si="84"/>
        <v>20packs</v>
      </c>
      <c r="O545" s="51">
        <f t="shared" si="80"/>
        <v>266</v>
      </c>
      <c r="P545" s="46"/>
      <c r="Q545" s="46"/>
      <c r="R545" s="46"/>
      <c r="S545" s="46"/>
      <c r="T545" s="46"/>
      <c r="U545" s="46"/>
      <c r="V545" s="46"/>
      <c r="W545" s="46"/>
      <c r="X545" s="46"/>
      <c r="Y545" s="46"/>
      <c r="Z545" s="46"/>
    </row>
    <row r="546" spans="1:26" ht="15.75" customHeight="1">
      <c r="A546" s="232">
        <v>62</v>
      </c>
      <c r="B546" s="48" t="s">
        <v>678</v>
      </c>
      <c r="C546" s="49" t="s">
        <v>61</v>
      </c>
      <c r="D546" s="9" t="str">
        <f t="shared" si="81"/>
        <v>san mig</v>
      </c>
      <c r="E546" s="91" t="s">
        <v>679</v>
      </c>
      <c r="F546" s="156"/>
      <c r="G546" s="95">
        <v>8.6</v>
      </c>
      <c r="H546" s="112">
        <v>270</v>
      </c>
      <c r="I546" s="190">
        <v>20</v>
      </c>
      <c r="J546" s="40" t="s">
        <v>59</v>
      </c>
      <c r="K546" s="41"/>
      <c r="L546" s="42" t="str">
        <f t="shared" si="82"/>
        <v>20grams</v>
      </c>
      <c r="M546" s="43">
        <f t="shared" si="83"/>
        <v>5400</v>
      </c>
      <c r="N546" s="44" t="str">
        <f t="shared" si="84"/>
        <v>5400grams</v>
      </c>
      <c r="O546" s="51">
        <f t="shared" si="80"/>
        <v>2322</v>
      </c>
      <c r="P546" s="46"/>
      <c r="Q546" s="46"/>
      <c r="R546" s="46"/>
      <c r="S546" s="46"/>
      <c r="T546" s="46"/>
      <c r="U546" s="46"/>
      <c r="V546" s="46"/>
      <c r="W546" s="46"/>
      <c r="X546" s="46"/>
      <c r="Y546" s="46"/>
      <c r="Z546" s="46"/>
    </row>
    <row r="547" spans="1:26" ht="15.75" customHeight="1">
      <c r="A547" s="232">
        <v>49</v>
      </c>
      <c r="B547" s="68" t="s">
        <v>680</v>
      </c>
      <c r="C547" s="34" t="s">
        <v>35</v>
      </c>
      <c r="D547" s="9" t="str">
        <f t="shared" si="81"/>
        <v>NESTLE</v>
      </c>
      <c r="E547" s="149" t="s">
        <v>80</v>
      </c>
      <c r="F547" s="155"/>
      <c r="G547" s="108">
        <v>1.96</v>
      </c>
      <c r="H547" s="81">
        <v>528</v>
      </c>
      <c r="I547" s="67">
        <v>5</v>
      </c>
      <c r="J547" s="40" t="s">
        <v>59</v>
      </c>
      <c r="K547" s="41" t="s">
        <v>26</v>
      </c>
      <c r="L547" s="42" t="str">
        <f t="shared" si="82"/>
        <v>5grams</v>
      </c>
      <c r="M547" s="43">
        <f t="shared" si="83"/>
        <v>2640</v>
      </c>
      <c r="N547" s="44" t="str">
        <f t="shared" si="84"/>
        <v>2640grams</v>
      </c>
      <c r="O547" s="51">
        <f t="shared" si="80"/>
        <v>1034.8799999999999</v>
      </c>
      <c r="P547" s="46"/>
      <c r="Q547" s="46"/>
      <c r="R547" s="46"/>
      <c r="S547" s="46"/>
      <c r="T547" s="46"/>
      <c r="U547" s="46"/>
      <c r="V547" s="46"/>
      <c r="W547" s="46"/>
      <c r="X547" s="46"/>
      <c r="Y547" s="46"/>
      <c r="Z547" s="46"/>
    </row>
    <row r="548" spans="1:26" ht="15.75" customHeight="1">
      <c r="A548" s="233">
        <v>49</v>
      </c>
      <c r="B548" s="209" t="s">
        <v>680</v>
      </c>
      <c r="C548" s="34" t="s">
        <v>74</v>
      </c>
      <c r="D548" s="9" t="str">
        <f t="shared" si="81"/>
        <v>Nestle</v>
      </c>
      <c r="E548" s="149" t="s">
        <v>79</v>
      </c>
      <c r="F548" s="156" t="s">
        <v>76</v>
      </c>
      <c r="G548" s="108">
        <v>1.95</v>
      </c>
      <c r="H548" s="81">
        <v>187</v>
      </c>
      <c r="I548" s="67">
        <v>5</v>
      </c>
      <c r="J548" s="40" t="s">
        <v>59</v>
      </c>
      <c r="K548" s="41" t="s">
        <v>26</v>
      </c>
      <c r="L548" s="42" t="str">
        <f t="shared" si="82"/>
        <v>5grams</v>
      </c>
      <c r="M548" s="43">
        <f t="shared" si="83"/>
        <v>935</v>
      </c>
      <c r="N548" s="44" t="str">
        <f t="shared" si="84"/>
        <v>935grams</v>
      </c>
      <c r="O548" s="51">
        <f t="shared" si="80"/>
        <v>364.65</v>
      </c>
      <c r="P548" s="46"/>
      <c r="Q548" s="46"/>
      <c r="R548" s="46"/>
      <c r="S548" s="46"/>
      <c r="T548" s="46"/>
      <c r="U548" s="46"/>
      <c r="V548" s="46"/>
      <c r="W548" s="46"/>
      <c r="X548" s="46"/>
      <c r="Y548" s="46"/>
      <c r="Z548" s="46"/>
    </row>
    <row r="549" spans="1:26" ht="15.75" customHeight="1">
      <c r="A549" s="232">
        <v>49</v>
      </c>
      <c r="B549" s="48" t="s">
        <v>681</v>
      </c>
      <c r="C549" s="49" t="s">
        <v>61</v>
      </c>
      <c r="D549" s="9" t="str">
        <f t="shared" si="81"/>
        <v>nestle</v>
      </c>
      <c r="E549" s="91" t="s">
        <v>682</v>
      </c>
      <c r="F549" s="155"/>
      <c r="G549" s="108">
        <v>103.3</v>
      </c>
      <c r="H549" s="81">
        <v>2</v>
      </c>
      <c r="I549" s="67">
        <v>400</v>
      </c>
      <c r="J549" s="40" t="s">
        <v>59</v>
      </c>
      <c r="K549" s="41"/>
      <c r="L549" s="42" t="str">
        <f t="shared" si="82"/>
        <v>400grams</v>
      </c>
      <c r="M549" s="43">
        <f t="shared" si="83"/>
        <v>800</v>
      </c>
      <c r="N549" s="44" t="str">
        <f t="shared" si="84"/>
        <v>800grams</v>
      </c>
      <c r="O549" s="51">
        <f t="shared" si="80"/>
        <v>206.6</v>
      </c>
      <c r="P549" s="46"/>
      <c r="Q549" s="46"/>
      <c r="R549" s="46"/>
      <c r="S549" s="46"/>
      <c r="T549" s="46"/>
      <c r="U549" s="46"/>
      <c r="V549" s="46"/>
      <c r="W549" s="46"/>
      <c r="X549" s="46"/>
      <c r="Y549" s="46"/>
      <c r="Z549" s="46"/>
    </row>
    <row r="550" spans="1:26" ht="15.75" customHeight="1">
      <c r="A550" s="233">
        <v>49</v>
      </c>
      <c r="B550" s="57" t="s">
        <v>680</v>
      </c>
      <c r="C550" s="34" t="s">
        <v>47</v>
      </c>
      <c r="D550" s="9" t="str">
        <f t="shared" si="81"/>
        <v>Nestle</v>
      </c>
      <c r="E550" s="149" t="s">
        <v>683</v>
      </c>
      <c r="F550" s="195"/>
      <c r="G550" s="108">
        <v>1.93</v>
      </c>
      <c r="H550" s="81">
        <v>1074</v>
      </c>
      <c r="I550" s="67">
        <v>1</v>
      </c>
      <c r="J550" s="40" t="s">
        <v>37</v>
      </c>
      <c r="K550" s="46"/>
      <c r="L550" s="42" t="str">
        <f t="shared" si="82"/>
        <v>1pieces</v>
      </c>
      <c r="M550" s="43">
        <f t="shared" si="83"/>
        <v>1074</v>
      </c>
      <c r="N550" s="44" t="str">
        <f t="shared" si="84"/>
        <v>1074pieces</v>
      </c>
      <c r="O550" s="51">
        <f t="shared" si="80"/>
        <v>2072.8199999999997</v>
      </c>
      <c r="P550" s="46"/>
      <c r="Q550" s="46"/>
      <c r="R550" s="46"/>
      <c r="S550" s="46"/>
      <c r="T550" s="46"/>
      <c r="U550" s="46"/>
      <c r="V550" s="46"/>
      <c r="W550" s="46"/>
      <c r="X550" s="46"/>
      <c r="Y550" s="46"/>
      <c r="Z550" s="46"/>
    </row>
    <row r="551" spans="1:26" ht="15.75" customHeight="1">
      <c r="A551" s="28">
        <v>48</v>
      </c>
      <c r="B551" s="33" t="s">
        <v>684</v>
      </c>
      <c r="C551" s="49" t="s">
        <v>31</v>
      </c>
      <c r="D551" s="9" t="str">
        <f t="shared" si="81"/>
        <v>Nestle</v>
      </c>
      <c r="E551" s="157" t="s">
        <v>79</v>
      </c>
      <c r="F551" s="155"/>
      <c r="G551" s="126">
        <v>2.08</v>
      </c>
      <c r="H551" s="120">
        <v>144</v>
      </c>
      <c r="I551" s="210"/>
      <c r="J551" s="60" t="s">
        <v>37</v>
      </c>
      <c r="K551" s="41" t="s">
        <v>26</v>
      </c>
      <c r="L551" s="42" t="str">
        <f t="shared" si="82"/>
        <v>pieces</v>
      </c>
      <c r="M551" s="43">
        <f t="shared" si="83"/>
        <v>0</v>
      </c>
      <c r="N551" s="44" t="str">
        <f t="shared" si="84"/>
        <v>0pieces</v>
      </c>
      <c r="O551" s="51">
        <f t="shared" si="80"/>
        <v>299.52</v>
      </c>
      <c r="P551" s="46"/>
      <c r="Q551" s="46"/>
      <c r="R551" s="46"/>
      <c r="S551" s="46"/>
      <c r="T551" s="46"/>
      <c r="U551" s="46"/>
      <c r="V551" s="46"/>
      <c r="W551" s="46"/>
      <c r="X551" s="46"/>
      <c r="Y551" s="46"/>
      <c r="Z551" s="46"/>
    </row>
    <row r="552" spans="1:26" ht="15.75" customHeight="1">
      <c r="A552" s="232">
        <v>48</v>
      </c>
      <c r="B552" s="33" t="s">
        <v>685</v>
      </c>
      <c r="C552" s="49" t="s">
        <v>61</v>
      </c>
      <c r="D552" s="9" t="str">
        <f t="shared" si="81"/>
        <v>nestle</v>
      </c>
      <c r="E552" s="149" t="s">
        <v>686</v>
      </c>
      <c r="F552" s="155"/>
      <c r="G552" s="108">
        <v>1.97</v>
      </c>
      <c r="H552" s="81">
        <v>479</v>
      </c>
      <c r="I552" s="67">
        <v>5</v>
      </c>
      <c r="J552" s="40" t="s">
        <v>59</v>
      </c>
      <c r="K552" s="41"/>
      <c r="L552" s="42" t="str">
        <f t="shared" si="82"/>
        <v>5grams</v>
      </c>
      <c r="M552" s="43">
        <f t="shared" si="83"/>
        <v>2395</v>
      </c>
      <c r="N552" s="44" t="str">
        <f t="shared" si="84"/>
        <v>2395grams</v>
      </c>
      <c r="O552" s="51">
        <f t="shared" si="80"/>
        <v>943.63</v>
      </c>
      <c r="P552" s="46"/>
      <c r="Q552" s="46"/>
      <c r="R552" s="46"/>
      <c r="S552" s="46"/>
      <c r="T552" s="46"/>
      <c r="U552" s="46"/>
      <c r="V552" s="46"/>
      <c r="W552" s="46"/>
      <c r="X552" s="46"/>
      <c r="Y552" s="46"/>
      <c r="Z552" s="46"/>
    </row>
    <row r="553" spans="1:26" ht="15.75" customHeight="1">
      <c r="A553" s="233">
        <v>723</v>
      </c>
      <c r="B553" s="122" t="s">
        <v>687</v>
      </c>
      <c r="C553" s="34" t="s">
        <v>82</v>
      </c>
      <c r="D553" s="9" t="str">
        <f t="shared" si="81"/>
        <v>Coca-Cola</v>
      </c>
      <c r="E553" s="154" t="s">
        <v>688</v>
      </c>
      <c r="F553" s="155" t="s">
        <v>76</v>
      </c>
      <c r="G553" s="123">
        <v>61</v>
      </c>
      <c r="H553" s="124">
        <v>2</v>
      </c>
      <c r="I553" s="211">
        <v>1</v>
      </c>
      <c r="J553" s="125" t="s">
        <v>29</v>
      </c>
      <c r="K553" s="41" t="s">
        <v>26</v>
      </c>
      <c r="L553" s="42" t="str">
        <f t="shared" si="82"/>
        <v>1ml</v>
      </c>
      <c r="M553" s="43">
        <f t="shared" si="83"/>
        <v>2</v>
      </c>
      <c r="N553" s="44" t="str">
        <f t="shared" si="84"/>
        <v>2ml</v>
      </c>
      <c r="O553" s="51">
        <f t="shared" si="80"/>
        <v>122</v>
      </c>
      <c r="P553" s="29"/>
      <c r="Q553" s="11"/>
      <c r="R553" s="11"/>
      <c r="S553" s="11"/>
      <c r="T553" s="11"/>
      <c r="U553" s="11"/>
      <c r="V553" s="11"/>
      <c r="W553" s="11"/>
      <c r="X553" s="11"/>
      <c r="Y553" s="11"/>
      <c r="Z553" s="11"/>
    </row>
    <row r="554" spans="1:26" ht="15.75" customHeight="1">
      <c r="A554" s="232">
        <v>527</v>
      </c>
      <c r="B554" s="68" t="s">
        <v>689</v>
      </c>
      <c r="C554" s="34" t="s">
        <v>35</v>
      </c>
      <c r="D554" s="9" t="str">
        <f t="shared" si="81"/>
        <v>Coca-Cola</v>
      </c>
      <c r="E554" s="192" t="s">
        <v>690</v>
      </c>
      <c r="F554" s="155"/>
      <c r="G554" s="181">
        <v>63</v>
      </c>
      <c r="H554" s="120">
        <v>51</v>
      </c>
      <c r="I554" s="210">
        <v>1.5</v>
      </c>
      <c r="J554" s="60" t="s">
        <v>484</v>
      </c>
      <c r="K554" s="41" t="s">
        <v>26</v>
      </c>
      <c r="L554" s="42" t="str">
        <f t="shared" si="82"/>
        <v>1.5l</v>
      </c>
      <c r="M554" s="43">
        <f t="shared" si="83"/>
        <v>76.5</v>
      </c>
      <c r="N554" s="44" t="str">
        <f t="shared" si="84"/>
        <v>76.5l</v>
      </c>
      <c r="O554" s="51">
        <f t="shared" si="80"/>
        <v>3213</v>
      </c>
      <c r="P554" s="29"/>
      <c r="Q554" s="11"/>
      <c r="R554" s="11"/>
      <c r="S554" s="11"/>
      <c r="T554" s="11"/>
      <c r="U554" s="11"/>
      <c r="V554" s="11"/>
      <c r="W554" s="11"/>
      <c r="X554" s="11"/>
      <c r="Y554" s="11"/>
      <c r="Z554" s="11"/>
    </row>
    <row r="555" spans="1:26" ht="15.75" customHeight="1">
      <c r="A555" s="232">
        <v>528</v>
      </c>
      <c r="B555" s="68" t="s">
        <v>691</v>
      </c>
      <c r="C555" s="34" t="s">
        <v>35</v>
      </c>
      <c r="D555" s="9" t="str">
        <f t="shared" si="81"/>
        <v>coca cola</v>
      </c>
      <c r="E555" s="335" t="s">
        <v>692</v>
      </c>
      <c r="F555" s="155"/>
      <c r="G555" s="102">
        <v>22.16</v>
      </c>
      <c r="H555" s="81">
        <v>4</v>
      </c>
      <c r="I555" s="67">
        <v>180</v>
      </c>
      <c r="J555" s="40" t="s">
        <v>29</v>
      </c>
      <c r="K555" s="41" t="s">
        <v>26</v>
      </c>
      <c r="L555" s="42" t="str">
        <f t="shared" si="82"/>
        <v>180ml</v>
      </c>
      <c r="M555" s="43">
        <f t="shared" si="83"/>
        <v>720</v>
      </c>
      <c r="N555" s="44" t="str">
        <f t="shared" si="84"/>
        <v>720ml</v>
      </c>
      <c r="O555" s="51">
        <f t="shared" si="80"/>
        <v>88.64</v>
      </c>
      <c r="P555" s="29"/>
      <c r="Q555" s="11"/>
      <c r="R555" s="11"/>
      <c r="S555" s="11"/>
      <c r="T555" s="11"/>
      <c r="U555" s="11"/>
      <c r="V555" s="11"/>
      <c r="W555" s="11"/>
      <c r="X555" s="11"/>
      <c r="Y555" s="11"/>
      <c r="Z555" s="11"/>
    </row>
    <row r="556" spans="1:26" ht="15.75" customHeight="1">
      <c r="A556" s="250">
        <v>29</v>
      </c>
      <c r="B556" s="33" t="s">
        <v>693</v>
      </c>
      <c r="C556" s="49" t="s">
        <v>31</v>
      </c>
      <c r="D556" s="9" t="str">
        <f t="shared" si="81"/>
        <v>coca cola</v>
      </c>
      <c r="E556" s="157" t="s">
        <v>694</v>
      </c>
      <c r="F556" s="155"/>
      <c r="G556" s="126">
        <v>16.16</v>
      </c>
      <c r="H556" s="120">
        <v>60</v>
      </c>
      <c r="I556" s="210"/>
      <c r="J556" s="60" t="s">
        <v>37</v>
      </c>
      <c r="K556" s="41" t="s">
        <v>26</v>
      </c>
      <c r="L556" s="42" t="str">
        <f t="shared" si="82"/>
        <v>pieces</v>
      </c>
      <c r="M556" s="43">
        <f t="shared" si="83"/>
        <v>0</v>
      </c>
      <c r="N556" s="44" t="str">
        <f t="shared" si="84"/>
        <v>0pieces</v>
      </c>
      <c r="O556" s="51">
        <f t="shared" si="80"/>
        <v>969.6</v>
      </c>
      <c r="P556" s="29"/>
      <c r="Q556" s="11"/>
      <c r="R556" s="11"/>
      <c r="S556" s="11"/>
      <c r="T556" s="11"/>
      <c r="U556" s="11"/>
      <c r="V556" s="11"/>
      <c r="W556" s="11"/>
      <c r="X556" s="11"/>
      <c r="Y556" s="11"/>
      <c r="Z556" s="11"/>
    </row>
    <row r="557" spans="1:26" ht="15.75" customHeight="1">
      <c r="A557" s="232">
        <v>29</v>
      </c>
      <c r="B557" s="33" t="s">
        <v>695</v>
      </c>
      <c r="C557" s="49" t="s">
        <v>61</v>
      </c>
      <c r="D557" s="9" t="str">
        <f t="shared" si="81"/>
        <v>coca cola</v>
      </c>
      <c r="E557" s="149" t="s">
        <v>696</v>
      </c>
      <c r="F557" s="155"/>
      <c r="G557" s="108">
        <v>16.14</v>
      </c>
      <c r="H557" s="81">
        <v>48</v>
      </c>
      <c r="I557" s="67">
        <v>290</v>
      </c>
      <c r="J557" s="40" t="s">
        <v>29</v>
      </c>
      <c r="K557" s="41"/>
      <c r="L557" s="42" t="str">
        <f t="shared" si="82"/>
        <v>290ml</v>
      </c>
      <c r="M557" s="43">
        <f t="shared" si="83"/>
        <v>13920</v>
      </c>
      <c r="N557" s="44" t="str">
        <f t="shared" si="84"/>
        <v>13920ml</v>
      </c>
      <c r="O557" s="51">
        <f t="shared" si="80"/>
        <v>774.72</v>
      </c>
      <c r="P557" s="29"/>
      <c r="Q557" s="11"/>
      <c r="R557" s="11"/>
      <c r="S557" s="11"/>
      <c r="T557" s="11"/>
      <c r="U557" s="11"/>
      <c r="V557" s="11"/>
      <c r="W557" s="11"/>
      <c r="X557" s="11"/>
      <c r="Y557" s="11"/>
      <c r="Z557" s="11"/>
    </row>
    <row r="558" spans="1:26" ht="15.75" customHeight="1">
      <c r="A558" s="233">
        <v>29</v>
      </c>
      <c r="B558" s="57" t="s">
        <v>693</v>
      </c>
      <c r="C558" s="34" t="s">
        <v>47</v>
      </c>
      <c r="D558" s="9" t="str">
        <f t="shared" si="81"/>
        <v>Coca-Cola</v>
      </c>
      <c r="E558" s="157" t="s">
        <v>697</v>
      </c>
      <c r="F558" s="195"/>
      <c r="G558" s="126">
        <v>16.66</v>
      </c>
      <c r="H558" s="120">
        <v>135</v>
      </c>
      <c r="I558" s="210">
        <v>12</v>
      </c>
      <c r="J558" s="60" t="s">
        <v>37</v>
      </c>
      <c r="K558" s="46"/>
      <c r="L558" s="42" t="str">
        <f t="shared" si="82"/>
        <v>12pieces</v>
      </c>
      <c r="M558" s="43">
        <f t="shared" si="83"/>
        <v>1620</v>
      </c>
      <c r="N558" s="44" t="str">
        <f t="shared" si="84"/>
        <v>1620pieces</v>
      </c>
      <c r="O558" s="51">
        <f t="shared" si="80"/>
        <v>2249.1</v>
      </c>
      <c r="P558" s="29"/>
      <c r="Q558" s="11"/>
      <c r="R558" s="11"/>
      <c r="S558" s="11"/>
      <c r="T558" s="11"/>
      <c r="U558" s="11"/>
      <c r="V558" s="11"/>
      <c r="W558" s="11"/>
      <c r="X558" s="11"/>
      <c r="Y558" s="11"/>
      <c r="Z558" s="11"/>
    </row>
    <row r="559" spans="1:26" ht="15.75" customHeight="1">
      <c r="A559" s="233">
        <v>29</v>
      </c>
      <c r="B559" s="48" t="s">
        <v>698</v>
      </c>
      <c r="C559" s="34" t="s">
        <v>74</v>
      </c>
      <c r="D559" s="9" t="str">
        <f t="shared" si="81"/>
        <v>coca-cola</v>
      </c>
      <c r="E559" s="91" t="s">
        <v>699</v>
      </c>
      <c r="F559" s="155" t="s">
        <v>76</v>
      </c>
      <c r="G559" s="108">
        <v>16.66</v>
      </c>
      <c r="H559" s="81">
        <v>12</v>
      </c>
      <c r="I559" s="67">
        <v>290</v>
      </c>
      <c r="J559" s="40" t="s">
        <v>29</v>
      </c>
      <c r="K559" s="41" t="s">
        <v>26</v>
      </c>
      <c r="L559" s="42" t="str">
        <f t="shared" si="82"/>
        <v>290ml</v>
      </c>
      <c r="M559" s="43">
        <f t="shared" si="83"/>
        <v>3480</v>
      </c>
      <c r="N559" s="44" t="str">
        <f t="shared" si="84"/>
        <v>3480ml</v>
      </c>
      <c r="O559" s="51">
        <f t="shared" si="80"/>
        <v>199.92000000000002</v>
      </c>
      <c r="P559" s="29"/>
      <c r="Q559" s="11"/>
      <c r="R559" s="11"/>
      <c r="S559" s="11"/>
      <c r="T559" s="11"/>
      <c r="U559" s="11"/>
      <c r="V559" s="11"/>
      <c r="W559" s="11"/>
      <c r="X559" s="11"/>
      <c r="Y559" s="11"/>
      <c r="Z559" s="11"/>
    </row>
    <row r="560" spans="1:26" ht="15.75" customHeight="1">
      <c r="A560" s="233">
        <v>1001</v>
      </c>
      <c r="B560" s="76" t="s">
        <v>700</v>
      </c>
      <c r="C560" s="34" t="s">
        <v>55</v>
      </c>
      <c r="D560" s="9" t="str">
        <f t="shared" si="81"/>
        <v>coca-cola</v>
      </c>
      <c r="E560" s="91" t="s">
        <v>699</v>
      </c>
      <c r="F560" s="156"/>
      <c r="G560" s="102">
        <v>32.6</v>
      </c>
      <c r="H560" s="103">
        <v>32</v>
      </c>
      <c r="I560" s="67">
        <v>1</v>
      </c>
      <c r="J560" s="40" t="s">
        <v>37</v>
      </c>
      <c r="K560" s="41" t="s">
        <v>26</v>
      </c>
      <c r="L560" s="42" t="str">
        <f t="shared" si="82"/>
        <v>1pieces</v>
      </c>
      <c r="M560" s="43">
        <f t="shared" si="83"/>
        <v>32</v>
      </c>
      <c r="N560" s="44" t="str">
        <f t="shared" si="84"/>
        <v>32pieces</v>
      </c>
      <c r="O560" s="51">
        <f t="shared" si="80"/>
        <v>1043.2</v>
      </c>
      <c r="P560" s="46"/>
      <c r="Q560" s="46"/>
      <c r="R560" s="46"/>
      <c r="S560" s="46"/>
      <c r="T560" s="46"/>
      <c r="U560" s="46"/>
      <c r="V560" s="46"/>
      <c r="W560" s="46"/>
      <c r="X560" s="46"/>
      <c r="Y560" s="46"/>
      <c r="Z560" s="46"/>
    </row>
    <row r="561" spans="1:26" ht="15.75" customHeight="1">
      <c r="A561" s="232">
        <v>329</v>
      </c>
      <c r="B561" s="33" t="s">
        <v>701</v>
      </c>
      <c r="C561" s="34" t="s">
        <v>43</v>
      </c>
      <c r="D561" s="9" t="str">
        <f t="shared" si="81"/>
        <v>Coca-Cola</v>
      </c>
      <c r="E561" s="149" t="s">
        <v>702</v>
      </c>
      <c r="F561" s="155"/>
      <c r="G561" s="108">
        <v>754.3</v>
      </c>
      <c r="H561" s="81">
        <f>72/24</f>
        <v>3</v>
      </c>
      <c r="I561" s="67">
        <v>24</v>
      </c>
      <c r="J561" s="40" t="s">
        <v>37</v>
      </c>
      <c r="K561" s="41" t="s">
        <v>26</v>
      </c>
      <c r="L561" s="42" t="str">
        <f t="shared" si="82"/>
        <v>24pieces</v>
      </c>
      <c r="M561" s="43">
        <f t="shared" si="83"/>
        <v>72</v>
      </c>
      <c r="N561" s="44" t="str">
        <f t="shared" si="84"/>
        <v>72pieces</v>
      </c>
      <c r="O561" s="51">
        <f t="shared" si="80"/>
        <v>2262.8999999999996</v>
      </c>
      <c r="P561" s="29"/>
      <c r="Q561" s="11"/>
      <c r="R561" s="11"/>
      <c r="S561" s="11"/>
      <c r="T561" s="11"/>
      <c r="U561" s="11"/>
      <c r="V561" s="11"/>
      <c r="W561" s="11"/>
      <c r="X561" s="11"/>
      <c r="Y561" s="11"/>
      <c r="Z561" s="11"/>
    </row>
    <row r="562" spans="1:26" ht="15.75" customHeight="1">
      <c r="A562" s="232">
        <v>329</v>
      </c>
      <c r="B562" s="68" t="s">
        <v>701</v>
      </c>
      <c r="C562" s="53" t="s">
        <v>39</v>
      </c>
      <c r="D562" s="9" t="str">
        <f t="shared" si="81"/>
        <v>Coca-Cola</v>
      </c>
      <c r="E562" s="101" t="s">
        <v>702</v>
      </c>
      <c r="F562" s="156"/>
      <c r="G562" s="102">
        <v>32.700000000000003</v>
      </c>
      <c r="H562" s="103">
        <v>15</v>
      </c>
      <c r="I562" s="218">
        <v>24</v>
      </c>
      <c r="J562" s="56" t="s">
        <v>37</v>
      </c>
      <c r="K562" s="41"/>
      <c r="L562" s="42" t="str">
        <f t="shared" si="82"/>
        <v>24pieces</v>
      </c>
      <c r="M562" s="43">
        <f t="shared" si="83"/>
        <v>360</v>
      </c>
      <c r="N562" s="44" t="str">
        <f t="shared" si="84"/>
        <v>360pieces</v>
      </c>
      <c r="O562" s="51">
        <f t="shared" si="80"/>
        <v>490.50000000000006</v>
      </c>
      <c r="P562" s="29"/>
      <c r="Q562" s="11"/>
      <c r="R562" s="11"/>
      <c r="S562" s="11"/>
      <c r="T562" s="11"/>
      <c r="U562" s="11"/>
      <c r="V562" s="11"/>
      <c r="W562" s="11"/>
      <c r="X562" s="11"/>
      <c r="Y562" s="11"/>
      <c r="Z562" s="11"/>
    </row>
    <row r="563" spans="1:26" ht="15.75" customHeight="1">
      <c r="A563" s="233">
        <v>329</v>
      </c>
      <c r="B563" s="122" t="s">
        <v>701</v>
      </c>
      <c r="C563" s="34" t="s">
        <v>82</v>
      </c>
      <c r="D563" s="9" t="str">
        <f t="shared" si="81"/>
        <v>Coca-Cola</v>
      </c>
      <c r="E563" s="146" t="s">
        <v>703</v>
      </c>
      <c r="F563" s="155" t="s">
        <v>76</v>
      </c>
      <c r="G563" s="123">
        <v>30.4</v>
      </c>
      <c r="H563" s="124">
        <v>25</v>
      </c>
      <c r="I563" s="211">
        <v>1</v>
      </c>
      <c r="J563" s="125" t="s">
        <v>29</v>
      </c>
      <c r="K563" s="41" t="s">
        <v>26</v>
      </c>
      <c r="L563" s="42" t="str">
        <f t="shared" si="82"/>
        <v>1ml</v>
      </c>
      <c r="M563" s="43">
        <f t="shared" si="83"/>
        <v>25</v>
      </c>
      <c r="N563" s="44" t="str">
        <f t="shared" si="84"/>
        <v>25ml</v>
      </c>
      <c r="O563" s="51">
        <f t="shared" si="80"/>
        <v>760</v>
      </c>
      <c r="P563" s="29"/>
      <c r="Q563" s="11"/>
      <c r="R563" s="11"/>
      <c r="S563" s="11"/>
      <c r="T563" s="11"/>
      <c r="U563" s="11"/>
      <c r="V563" s="11"/>
      <c r="W563" s="11"/>
      <c r="X563" s="11"/>
      <c r="Y563" s="11"/>
      <c r="Z563" s="11"/>
    </row>
    <row r="564" spans="1:26" ht="15.75" customHeight="1">
      <c r="A564" s="233">
        <v>724</v>
      </c>
      <c r="B564" s="122" t="s">
        <v>704</v>
      </c>
      <c r="C564" s="34" t="s">
        <v>82</v>
      </c>
      <c r="D564" s="9" t="str">
        <f t="shared" si="81"/>
        <v>Coca-Cola</v>
      </c>
      <c r="E564" s="154" t="s">
        <v>688</v>
      </c>
      <c r="F564" s="155" t="s">
        <v>76</v>
      </c>
      <c r="G564" s="123">
        <v>68.5</v>
      </c>
      <c r="H564" s="124">
        <v>20</v>
      </c>
      <c r="I564" s="211">
        <v>1</v>
      </c>
      <c r="J564" s="125" t="s">
        <v>29</v>
      </c>
      <c r="K564" s="41" t="s">
        <v>26</v>
      </c>
      <c r="L564" s="42" t="str">
        <f t="shared" si="82"/>
        <v>1ml</v>
      </c>
      <c r="M564" s="43">
        <f t="shared" si="83"/>
        <v>20</v>
      </c>
      <c r="N564" s="44" t="str">
        <f t="shared" si="84"/>
        <v>20ml</v>
      </c>
      <c r="O564" s="51">
        <f t="shared" si="80"/>
        <v>1370</v>
      </c>
      <c r="P564" s="29"/>
      <c r="Q564" s="11"/>
      <c r="R564" s="11"/>
      <c r="S564" s="11"/>
      <c r="T564" s="11"/>
      <c r="U564" s="11"/>
      <c r="V564" s="11"/>
      <c r="W564" s="11"/>
      <c r="X564" s="11"/>
      <c r="Y564" s="11"/>
      <c r="Z564" s="11"/>
    </row>
    <row r="565" spans="1:26" ht="15.75" customHeight="1">
      <c r="A565" s="233">
        <v>724</v>
      </c>
      <c r="B565" s="76" t="s">
        <v>705</v>
      </c>
      <c r="C565" s="34" t="s">
        <v>55</v>
      </c>
      <c r="D565" s="9" t="str">
        <f t="shared" si="81"/>
        <v>coca-cola</v>
      </c>
      <c r="E565" s="91" t="s">
        <v>699</v>
      </c>
      <c r="F565" s="156"/>
      <c r="G565" s="102">
        <v>32.6</v>
      </c>
      <c r="H565" s="103">
        <v>52</v>
      </c>
      <c r="I565" s="67">
        <v>1</v>
      </c>
      <c r="J565" s="40" t="s">
        <v>37</v>
      </c>
      <c r="K565" s="41" t="s">
        <v>26</v>
      </c>
      <c r="L565" s="42" t="str">
        <f t="shared" si="82"/>
        <v>1pieces</v>
      </c>
      <c r="M565" s="43">
        <f t="shared" si="83"/>
        <v>52</v>
      </c>
      <c r="N565" s="44" t="str">
        <f t="shared" si="84"/>
        <v>52pieces</v>
      </c>
      <c r="O565" s="51">
        <f t="shared" si="80"/>
        <v>1695.2</v>
      </c>
      <c r="P565" s="46"/>
      <c r="Q565" s="46"/>
      <c r="R565" s="46"/>
      <c r="S565" s="46"/>
      <c r="T565" s="46"/>
      <c r="U565" s="46"/>
      <c r="V565" s="46"/>
      <c r="W565" s="46"/>
      <c r="X565" s="46"/>
      <c r="Y565" s="46"/>
      <c r="Z565" s="46"/>
    </row>
    <row r="566" spans="1:26" ht="15.75" customHeight="1">
      <c r="A566" s="232">
        <v>330</v>
      </c>
      <c r="B566" s="33" t="s">
        <v>706</v>
      </c>
      <c r="C566" s="34" t="s">
        <v>43</v>
      </c>
      <c r="D566" s="9" t="str">
        <f t="shared" si="81"/>
        <v xml:space="preserve">Coca-Cola </v>
      </c>
      <c r="E566" s="149" t="s">
        <v>707</v>
      </c>
      <c r="F566" s="155"/>
      <c r="G566" s="108">
        <f>757.65/24</f>
        <v>31.568749999999998</v>
      </c>
      <c r="H566" s="81">
        <f>60</f>
        <v>60</v>
      </c>
      <c r="I566" s="67">
        <v>1</v>
      </c>
      <c r="J566" s="40" t="s">
        <v>37</v>
      </c>
      <c r="K566" s="41" t="s">
        <v>26</v>
      </c>
      <c r="L566" s="42" t="str">
        <f t="shared" si="82"/>
        <v>1pieces</v>
      </c>
      <c r="M566" s="43">
        <f t="shared" si="83"/>
        <v>60</v>
      </c>
      <c r="N566" s="44" t="str">
        <f t="shared" si="84"/>
        <v>60pieces</v>
      </c>
      <c r="O566" s="51">
        <f t="shared" si="80"/>
        <v>1894.1249999999998</v>
      </c>
      <c r="P566" s="29"/>
      <c r="Q566" s="11"/>
      <c r="R566" s="11"/>
      <c r="S566" s="11"/>
      <c r="T566" s="11"/>
      <c r="U566" s="11"/>
      <c r="V566" s="11"/>
      <c r="W566" s="11"/>
      <c r="X566" s="11"/>
      <c r="Y566" s="11"/>
      <c r="Z566" s="11"/>
    </row>
    <row r="567" spans="1:26" ht="15.75" customHeight="1">
      <c r="A567" s="232">
        <v>330</v>
      </c>
      <c r="B567" s="68" t="s">
        <v>706</v>
      </c>
      <c r="C567" s="53" t="s">
        <v>39</v>
      </c>
      <c r="D567" s="9" t="str">
        <f t="shared" si="81"/>
        <v xml:space="preserve">Coca-Cola </v>
      </c>
      <c r="E567" s="149" t="s">
        <v>707</v>
      </c>
      <c r="F567" s="156"/>
      <c r="G567" s="102">
        <v>32.840000000000003</v>
      </c>
      <c r="H567" s="103">
        <v>24</v>
      </c>
      <c r="I567" s="218">
        <v>24</v>
      </c>
      <c r="J567" s="56" t="s">
        <v>37</v>
      </c>
      <c r="K567" s="41"/>
      <c r="L567" s="42" t="str">
        <f t="shared" si="82"/>
        <v>24pieces</v>
      </c>
      <c r="M567" s="43">
        <f t="shared" si="83"/>
        <v>576</v>
      </c>
      <c r="N567" s="44" t="str">
        <f t="shared" si="84"/>
        <v>576pieces</v>
      </c>
      <c r="O567" s="51">
        <f t="shared" si="80"/>
        <v>788.16000000000008</v>
      </c>
      <c r="P567" s="29"/>
      <c r="Q567" s="11"/>
      <c r="R567" s="11"/>
      <c r="S567" s="11"/>
      <c r="T567" s="11"/>
      <c r="U567" s="11"/>
      <c r="V567" s="11"/>
      <c r="W567" s="11"/>
      <c r="X567" s="11"/>
      <c r="Y567" s="11"/>
      <c r="Z567" s="11"/>
    </row>
    <row r="568" spans="1:26" ht="15.75" customHeight="1">
      <c r="A568" s="233">
        <v>330</v>
      </c>
      <c r="B568" s="33" t="s">
        <v>706</v>
      </c>
      <c r="C568" s="34" t="s">
        <v>27</v>
      </c>
      <c r="D568" s="9" t="str">
        <f t="shared" si="81"/>
        <v xml:space="preserve">Coca-Cola </v>
      </c>
      <c r="E568" s="149" t="s">
        <v>707</v>
      </c>
      <c r="F568" s="155"/>
      <c r="G568" s="108">
        <v>31.6</v>
      </c>
      <c r="H568" s="81">
        <v>5</v>
      </c>
      <c r="I568" s="67">
        <v>320</v>
      </c>
      <c r="J568" s="40" t="s">
        <v>29</v>
      </c>
      <c r="K568" s="41" t="s">
        <v>26</v>
      </c>
      <c r="L568" s="42" t="str">
        <f t="shared" si="82"/>
        <v>320ml</v>
      </c>
      <c r="M568" s="43">
        <f t="shared" si="83"/>
        <v>1600</v>
      </c>
      <c r="N568" s="44" t="str">
        <f t="shared" si="84"/>
        <v>1600ml</v>
      </c>
      <c r="O568" s="45">
        <f t="shared" si="80"/>
        <v>158</v>
      </c>
      <c r="P568" s="29"/>
      <c r="Q568" s="11"/>
      <c r="R568" s="11"/>
      <c r="S568" s="11"/>
      <c r="T568" s="11"/>
      <c r="U568" s="11"/>
      <c r="V568" s="11"/>
      <c r="W568" s="11"/>
      <c r="X568" s="11"/>
      <c r="Y568" s="11"/>
      <c r="Z568" s="11"/>
    </row>
    <row r="569" spans="1:26" ht="15.75" customHeight="1">
      <c r="A569" s="232">
        <v>267</v>
      </c>
      <c r="B569" s="33" t="s">
        <v>708</v>
      </c>
      <c r="C569" s="49" t="s">
        <v>31</v>
      </c>
      <c r="D569" s="9" t="str">
        <f t="shared" si="81"/>
        <v>Rebisco</v>
      </c>
      <c r="E569" s="149" t="s">
        <v>339</v>
      </c>
      <c r="F569" s="156"/>
      <c r="G569" s="108">
        <v>5.62</v>
      </c>
      <c r="H569" s="81">
        <v>1</v>
      </c>
      <c r="I569" s="67"/>
      <c r="J569" s="40" t="s">
        <v>37</v>
      </c>
      <c r="K569" s="41" t="s">
        <v>26</v>
      </c>
      <c r="L569" s="42" t="str">
        <f t="shared" si="82"/>
        <v>pieces</v>
      </c>
      <c r="M569" s="43">
        <f t="shared" si="83"/>
        <v>0</v>
      </c>
      <c r="N569" s="44" t="str">
        <f t="shared" si="84"/>
        <v>0pieces</v>
      </c>
      <c r="O569" s="51">
        <f t="shared" si="80"/>
        <v>5.62</v>
      </c>
      <c r="P569" s="46"/>
      <c r="Q569" s="46"/>
      <c r="R569" s="46"/>
      <c r="S569" s="46"/>
      <c r="T569" s="46"/>
      <c r="U569" s="46"/>
      <c r="V569" s="46"/>
      <c r="W569" s="46"/>
      <c r="X569" s="46"/>
      <c r="Y569" s="46"/>
      <c r="Z569" s="46"/>
    </row>
    <row r="570" spans="1:26" ht="15.75" customHeight="1">
      <c r="A570" s="232">
        <v>682</v>
      </c>
      <c r="B570" s="68" t="s">
        <v>709</v>
      </c>
      <c r="C570" s="53" t="s">
        <v>39</v>
      </c>
      <c r="D570" s="9" t="str">
        <f t="shared" si="81"/>
        <v>Rebisco</v>
      </c>
      <c r="E570" s="101" t="s">
        <v>710</v>
      </c>
      <c r="F570" s="156"/>
      <c r="G570" s="102">
        <v>6.13</v>
      </c>
      <c r="H570" s="103">
        <v>50</v>
      </c>
      <c r="I570" s="218">
        <v>10</v>
      </c>
      <c r="J570" s="56" t="s">
        <v>37</v>
      </c>
      <c r="K570" s="41" t="s">
        <v>26</v>
      </c>
      <c r="L570" s="42" t="str">
        <f t="shared" si="82"/>
        <v>10pieces</v>
      </c>
      <c r="M570" s="43">
        <f t="shared" si="83"/>
        <v>500</v>
      </c>
      <c r="N570" s="44" t="str">
        <f t="shared" si="84"/>
        <v>500pieces</v>
      </c>
      <c r="O570" s="51">
        <f t="shared" si="80"/>
        <v>306.5</v>
      </c>
      <c r="P570" s="46"/>
      <c r="Q570" s="46"/>
      <c r="R570" s="46"/>
      <c r="S570" s="46"/>
      <c r="T570" s="46"/>
      <c r="U570" s="46"/>
      <c r="V570" s="46"/>
      <c r="W570" s="46"/>
      <c r="X570" s="46"/>
      <c r="Y570" s="46"/>
      <c r="Z570" s="46"/>
    </row>
    <row r="571" spans="1:26" ht="15.75" customHeight="1">
      <c r="A571" s="232">
        <v>519</v>
      </c>
      <c r="B571" s="68" t="s">
        <v>711</v>
      </c>
      <c r="C571" s="34" t="s">
        <v>35</v>
      </c>
      <c r="D571" s="9" t="str">
        <f t="shared" si="81"/>
        <v>ALASKA</v>
      </c>
      <c r="E571" s="91" t="s">
        <v>712</v>
      </c>
      <c r="F571" s="155"/>
      <c r="G571" s="102">
        <v>56</v>
      </c>
      <c r="H571" s="81">
        <v>14</v>
      </c>
      <c r="I571" s="67">
        <v>370</v>
      </c>
      <c r="J571" s="40" t="s">
        <v>59</v>
      </c>
      <c r="K571" s="41" t="s">
        <v>26</v>
      </c>
      <c r="L571" s="42" t="str">
        <f t="shared" si="82"/>
        <v>370grams</v>
      </c>
      <c r="M571" s="43">
        <f t="shared" si="83"/>
        <v>5180</v>
      </c>
      <c r="N571" s="44" t="str">
        <f t="shared" si="84"/>
        <v>5180grams</v>
      </c>
      <c r="O571" s="51">
        <f t="shared" si="80"/>
        <v>784</v>
      </c>
      <c r="P571" s="29">
        <f t="shared" ref="P571:P575" si="85">O571/H571</f>
        <v>56</v>
      </c>
      <c r="Q571" s="29">
        <f t="shared" ref="Q571:Q575" si="86">G571-P571</f>
        <v>0</v>
      </c>
      <c r="R571" s="28"/>
      <c r="S571" s="28"/>
      <c r="T571" s="28"/>
      <c r="U571" s="28"/>
      <c r="V571" s="28"/>
      <c r="W571" s="28"/>
      <c r="X571" s="28"/>
      <c r="Y571" s="28"/>
      <c r="Z571" s="28"/>
    </row>
    <row r="572" spans="1:26" ht="15.75" customHeight="1">
      <c r="A572" s="233">
        <v>519</v>
      </c>
      <c r="B572" s="57" t="s">
        <v>711</v>
      </c>
      <c r="C572" s="94" t="s">
        <v>68</v>
      </c>
      <c r="D572" s="35" t="s">
        <v>64</v>
      </c>
      <c r="E572" s="91" t="s">
        <v>713</v>
      </c>
      <c r="F572" s="195"/>
      <c r="G572" s="95">
        <v>0.14451351351351349</v>
      </c>
      <c r="H572" s="96">
        <v>9620</v>
      </c>
      <c r="I572" s="227">
        <v>370</v>
      </c>
      <c r="J572" s="131" t="s">
        <v>59</v>
      </c>
      <c r="K572" s="46"/>
      <c r="L572" s="42" t="str">
        <f t="shared" si="82"/>
        <v>370grams</v>
      </c>
      <c r="M572" s="43">
        <f t="shared" si="83"/>
        <v>3559400</v>
      </c>
      <c r="N572" s="44" t="str">
        <f t="shared" si="84"/>
        <v>3559400grams</v>
      </c>
      <c r="O572" s="51">
        <f t="shared" si="80"/>
        <v>1390.2199999999998</v>
      </c>
      <c r="P572" s="29">
        <f t="shared" si="85"/>
        <v>0.14451351351351349</v>
      </c>
      <c r="Q572" s="109">
        <f t="shared" si="86"/>
        <v>0</v>
      </c>
      <c r="R572" s="11"/>
      <c r="S572" s="28"/>
      <c r="T572" s="28"/>
      <c r="U572" s="28"/>
      <c r="V572" s="28"/>
      <c r="W572" s="28"/>
      <c r="X572" s="28"/>
      <c r="Y572" s="28"/>
      <c r="Z572" s="28"/>
    </row>
    <row r="573" spans="1:26" ht="15.75" customHeight="1">
      <c r="A573" s="233">
        <v>519</v>
      </c>
      <c r="B573" s="57" t="s">
        <v>711</v>
      </c>
      <c r="C573" s="94" t="s">
        <v>68</v>
      </c>
      <c r="D573" s="35" t="s">
        <v>64</v>
      </c>
      <c r="E573" s="91" t="s">
        <v>714</v>
      </c>
      <c r="F573" s="195"/>
      <c r="G573" s="95">
        <v>0.17038834951456311</v>
      </c>
      <c r="H573" s="96">
        <v>3502</v>
      </c>
      <c r="I573" s="227">
        <v>206</v>
      </c>
      <c r="J573" s="131" t="s">
        <v>59</v>
      </c>
      <c r="K573" s="46"/>
      <c r="L573" s="42" t="str">
        <f t="shared" si="82"/>
        <v>206grams</v>
      </c>
      <c r="M573" s="43">
        <f t="shared" si="83"/>
        <v>721412</v>
      </c>
      <c r="N573" s="44" t="str">
        <f t="shared" si="84"/>
        <v>721412grams</v>
      </c>
      <c r="O573" s="51">
        <f t="shared" si="80"/>
        <v>596.70000000000005</v>
      </c>
      <c r="P573" s="29">
        <f t="shared" si="85"/>
        <v>0.17038834951456311</v>
      </c>
      <c r="Q573" s="109">
        <f t="shared" si="86"/>
        <v>0</v>
      </c>
      <c r="R573" s="46"/>
      <c r="S573" s="28"/>
      <c r="T573" s="28"/>
      <c r="U573" s="28"/>
      <c r="V573" s="28"/>
      <c r="W573" s="28"/>
      <c r="X573" s="28"/>
      <c r="Y573" s="28"/>
      <c r="Z573" s="28"/>
    </row>
    <row r="574" spans="1:26" ht="15.75" customHeight="1">
      <c r="A574" s="233">
        <v>519</v>
      </c>
      <c r="B574" s="122" t="s">
        <v>711</v>
      </c>
      <c r="C574" s="34" t="s">
        <v>82</v>
      </c>
      <c r="D574" s="35" t="s">
        <v>64</v>
      </c>
      <c r="E574" s="154" t="s">
        <v>715</v>
      </c>
      <c r="F574" s="155" t="s">
        <v>76</v>
      </c>
      <c r="G574" s="123">
        <v>52.5</v>
      </c>
      <c r="H574" s="124">
        <v>4</v>
      </c>
      <c r="I574" s="211">
        <v>370</v>
      </c>
      <c r="J574" s="125" t="s">
        <v>59</v>
      </c>
      <c r="K574" s="41" t="s">
        <v>26</v>
      </c>
      <c r="L574" s="42" t="str">
        <f t="shared" si="82"/>
        <v>370grams</v>
      </c>
      <c r="M574" s="43">
        <f t="shared" si="83"/>
        <v>1480</v>
      </c>
      <c r="N574" s="44" t="str">
        <f t="shared" si="84"/>
        <v>1480grams</v>
      </c>
      <c r="O574" s="51">
        <f t="shared" si="80"/>
        <v>210</v>
      </c>
      <c r="P574" s="29">
        <f t="shared" si="85"/>
        <v>52.5</v>
      </c>
      <c r="Q574" s="29">
        <f t="shared" si="86"/>
        <v>0</v>
      </c>
      <c r="R574" s="11"/>
      <c r="S574" s="28"/>
      <c r="T574" s="28"/>
      <c r="U574" s="28"/>
      <c r="V574" s="28"/>
      <c r="W574" s="28"/>
      <c r="X574" s="28"/>
      <c r="Y574" s="28"/>
      <c r="Z574" s="28"/>
    </row>
    <row r="575" spans="1:26" ht="15.75" customHeight="1">
      <c r="A575" s="233">
        <v>519</v>
      </c>
      <c r="B575" s="48" t="s">
        <v>711</v>
      </c>
      <c r="C575" s="34" t="s">
        <v>6</v>
      </c>
      <c r="D575" s="35" t="s">
        <v>64</v>
      </c>
      <c r="E575" s="91" t="s">
        <v>716</v>
      </c>
      <c r="F575" s="155"/>
      <c r="G575" s="95">
        <v>70.7</v>
      </c>
      <c r="H575" s="112">
        <v>7</v>
      </c>
      <c r="I575" s="190">
        <v>370</v>
      </c>
      <c r="J575" s="40" t="s">
        <v>29</v>
      </c>
      <c r="K575" s="41" t="s">
        <v>26</v>
      </c>
      <c r="L575" s="42" t="str">
        <f t="shared" si="82"/>
        <v>370ml</v>
      </c>
      <c r="M575" s="43">
        <f t="shared" si="83"/>
        <v>2590</v>
      </c>
      <c r="N575" s="44" t="str">
        <f t="shared" si="84"/>
        <v>2590ml</v>
      </c>
      <c r="O575" s="51">
        <f t="shared" si="80"/>
        <v>494.90000000000003</v>
      </c>
      <c r="P575" s="29">
        <f t="shared" si="85"/>
        <v>70.7</v>
      </c>
      <c r="Q575" s="29">
        <f t="shared" si="86"/>
        <v>0</v>
      </c>
      <c r="R575" s="28"/>
      <c r="S575" s="28"/>
      <c r="T575" s="28"/>
      <c r="U575" s="28"/>
      <c r="V575" s="28"/>
      <c r="W575" s="28"/>
      <c r="X575" s="28"/>
      <c r="Y575" s="28"/>
      <c r="Z575" s="28"/>
    </row>
    <row r="576" spans="1:26" ht="15.75" customHeight="1">
      <c r="A576" s="233">
        <v>856</v>
      </c>
      <c r="B576" s="48" t="s">
        <v>717</v>
      </c>
      <c r="C576" s="34" t="s">
        <v>74</v>
      </c>
      <c r="D576" s="9" t="str">
        <f>IFERROR(LEFT(E576, FIND("/", E576)-1), E576)</f>
        <v>Cowbell</v>
      </c>
      <c r="E576" s="91" t="s">
        <v>718</v>
      </c>
      <c r="F576" s="155" t="s">
        <v>76</v>
      </c>
      <c r="G576" s="95">
        <v>41.6</v>
      </c>
      <c r="H576" s="112">
        <v>6</v>
      </c>
      <c r="I576" s="190">
        <v>374</v>
      </c>
      <c r="J576" s="40" t="s">
        <v>29</v>
      </c>
      <c r="K576" s="41" t="s">
        <v>26</v>
      </c>
      <c r="L576" s="42" t="str">
        <f t="shared" si="82"/>
        <v>374ml</v>
      </c>
      <c r="M576" s="43">
        <f t="shared" si="83"/>
        <v>2244</v>
      </c>
      <c r="N576" s="44" t="str">
        <f t="shared" si="84"/>
        <v>2244ml</v>
      </c>
      <c r="O576" s="51">
        <f t="shared" si="80"/>
        <v>249.60000000000002</v>
      </c>
      <c r="P576" s="29"/>
      <c r="Q576" s="11"/>
      <c r="R576" s="11"/>
      <c r="S576" s="11"/>
      <c r="T576" s="11"/>
      <c r="U576" s="11"/>
      <c r="V576" s="11"/>
      <c r="W576" s="11"/>
      <c r="X576" s="11"/>
      <c r="Y576" s="11"/>
      <c r="Z576" s="11"/>
    </row>
    <row r="577" spans="1:26" ht="15.75" customHeight="1">
      <c r="A577" s="232">
        <v>6</v>
      </c>
      <c r="B577" s="68" t="s">
        <v>719</v>
      </c>
      <c r="C577" s="53" t="s">
        <v>39</v>
      </c>
      <c r="D577" s="59" t="s">
        <v>75</v>
      </c>
      <c r="E577" s="99" t="s">
        <v>720</v>
      </c>
      <c r="F577" s="156"/>
      <c r="G577" s="102">
        <v>52.7</v>
      </c>
      <c r="H577" s="103">
        <v>26</v>
      </c>
      <c r="I577" s="218">
        <v>380</v>
      </c>
      <c r="J577" s="56" t="s">
        <v>29</v>
      </c>
      <c r="K577" s="41" t="s">
        <v>26</v>
      </c>
      <c r="L577" s="42" t="str">
        <f t="shared" si="82"/>
        <v>380ml</v>
      </c>
      <c r="M577" s="43">
        <f t="shared" si="83"/>
        <v>9880</v>
      </c>
      <c r="N577" s="44" t="str">
        <f t="shared" si="84"/>
        <v>9880ml</v>
      </c>
      <c r="O577" s="51">
        <f t="shared" si="80"/>
        <v>1370.2</v>
      </c>
      <c r="P577" s="29">
        <f>O577/H577</f>
        <v>52.7</v>
      </c>
      <c r="Q577" s="74">
        <f>G577-P577</f>
        <v>0</v>
      </c>
      <c r="R577" s="28"/>
      <c r="S577" s="28"/>
      <c r="T577" s="28"/>
      <c r="U577" s="28"/>
      <c r="V577" s="28"/>
      <c r="W577" s="28"/>
      <c r="X577" s="28"/>
      <c r="Y577" s="28"/>
      <c r="Z577" s="28"/>
    </row>
    <row r="578" spans="1:26" ht="15.75" customHeight="1">
      <c r="A578" s="232">
        <v>6</v>
      </c>
      <c r="B578" s="48" t="s">
        <v>721</v>
      </c>
      <c r="C578" s="49" t="s">
        <v>61</v>
      </c>
      <c r="D578" s="9" t="str">
        <f t="shared" ref="D578:D611" si="87">IFERROR(LEFT(E578, FIND("/", E578)-1), E578)</f>
        <v>cowbell</v>
      </c>
      <c r="E578" s="91" t="s">
        <v>722</v>
      </c>
      <c r="F578" s="155"/>
      <c r="G578" s="95">
        <v>42</v>
      </c>
      <c r="H578" s="112">
        <v>77</v>
      </c>
      <c r="I578" s="190">
        <v>375</v>
      </c>
      <c r="J578" s="40" t="s">
        <v>29</v>
      </c>
      <c r="K578" s="41"/>
      <c r="L578" s="42" t="str">
        <f t="shared" si="82"/>
        <v>375ml</v>
      </c>
      <c r="M578" s="43">
        <f t="shared" si="83"/>
        <v>28875</v>
      </c>
      <c r="N578" s="44" t="str">
        <f t="shared" si="84"/>
        <v>28875ml</v>
      </c>
      <c r="O578" s="51">
        <f t="shared" si="80"/>
        <v>3234</v>
      </c>
      <c r="P578" s="29"/>
      <c r="Q578" s="11"/>
      <c r="R578" s="11"/>
      <c r="S578" s="11"/>
      <c r="T578" s="11"/>
      <c r="U578" s="11"/>
      <c r="V578" s="11"/>
      <c r="W578" s="11"/>
      <c r="X578" s="11"/>
      <c r="Y578" s="11"/>
      <c r="Z578" s="11"/>
    </row>
    <row r="579" spans="1:26" ht="15.75" customHeight="1">
      <c r="A579" s="233">
        <v>6</v>
      </c>
      <c r="B579" s="76" t="s">
        <v>719</v>
      </c>
      <c r="C579" s="34" t="s">
        <v>55</v>
      </c>
      <c r="D579" s="9" t="str">
        <f t="shared" si="87"/>
        <v>Cowbell</v>
      </c>
      <c r="E579" s="101" t="s">
        <v>718</v>
      </c>
      <c r="F579" s="156"/>
      <c r="G579" s="106">
        <v>41.6</v>
      </c>
      <c r="H579" s="81">
        <v>7.7600000000000002E-2</v>
      </c>
      <c r="I579" s="67">
        <v>374</v>
      </c>
      <c r="J579" s="40" t="s">
        <v>59</v>
      </c>
      <c r="K579" s="41" t="s">
        <v>26</v>
      </c>
      <c r="L579" s="42" t="str">
        <f t="shared" si="82"/>
        <v>374grams</v>
      </c>
      <c r="M579" s="43">
        <f t="shared" si="83"/>
        <v>29.022400000000001</v>
      </c>
      <c r="N579" s="44" t="str">
        <f t="shared" si="84"/>
        <v>29.0224grams</v>
      </c>
      <c r="O579" s="51">
        <f t="shared" si="80"/>
        <v>3.2281600000000004</v>
      </c>
      <c r="P579" s="29"/>
      <c r="Q579" s="11"/>
      <c r="R579" s="11"/>
      <c r="S579" s="11"/>
      <c r="T579" s="11"/>
      <c r="U579" s="11"/>
      <c r="V579" s="11"/>
      <c r="W579" s="11"/>
      <c r="X579" s="11"/>
      <c r="Y579" s="11"/>
      <c r="Z579" s="11"/>
    </row>
    <row r="580" spans="1:26" ht="15.75" customHeight="1">
      <c r="A580" s="233">
        <v>6</v>
      </c>
      <c r="B580" s="48" t="s">
        <v>719</v>
      </c>
      <c r="C580" s="34" t="s">
        <v>6</v>
      </c>
      <c r="D580" s="9" t="str">
        <f t="shared" si="87"/>
        <v>Cowbell</v>
      </c>
      <c r="E580" s="91" t="s">
        <v>723</v>
      </c>
      <c r="F580" s="155"/>
      <c r="G580" s="95">
        <v>41.6</v>
      </c>
      <c r="H580" s="112">
        <v>3</v>
      </c>
      <c r="I580" s="190">
        <v>374</v>
      </c>
      <c r="J580" s="40" t="s">
        <v>29</v>
      </c>
      <c r="K580" s="41" t="s">
        <v>26</v>
      </c>
      <c r="L580" s="42" t="str">
        <f t="shared" si="82"/>
        <v>374ml</v>
      </c>
      <c r="M580" s="43">
        <f t="shared" si="83"/>
        <v>1122</v>
      </c>
      <c r="N580" s="44" t="str">
        <f t="shared" si="84"/>
        <v>1122ml</v>
      </c>
      <c r="O580" s="51">
        <f t="shared" si="80"/>
        <v>124.80000000000001</v>
      </c>
      <c r="P580" s="29"/>
      <c r="Q580" s="11"/>
      <c r="R580" s="11"/>
      <c r="S580" s="11"/>
      <c r="T580" s="11"/>
      <c r="U580" s="11"/>
      <c r="V580" s="11"/>
      <c r="W580" s="11"/>
      <c r="X580" s="11"/>
      <c r="Y580" s="11"/>
      <c r="Z580" s="11"/>
    </row>
    <row r="581" spans="1:26" ht="15.75" customHeight="1">
      <c r="A581" s="232">
        <v>6</v>
      </c>
      <c r="B581" s="48" t="s">
        <v>719</v>
      </c>
      <c r="C581" s="34" t="s">
        <v>43</v>
      </c>
      <c r="D581" s="9" t="str">
        <f t="shared" si="87"/>
        <v>Cowbell</v>
      </c>
      <c r="E581" s="91" t="s">
        <v>724</v>
      </c>
      <c r="F581" s="155"/>
      <c r="G581" s="95">
        <v>41.6</v>
      </c>
      <c r="H581" s="255">
        <f>5984/374</f>
        <v>16</v>
      </c>
      <c r="I581" s="190">
        <v>374</v>
      </c>
      <c r="J581" s="40" t="s">
        <v>29</v>
      </c>
      <c r="K581" s="41" t="s">
        <v>26</v>
      </c>
      <c r="L581" s="42" t="str">
        <f t="shared" si="82"/>
        <v>374ml</v>
      </c>
      <c r="M581" s="43">
        <f t="shared" si="83"/>
        <v>5984</v>
      </c>
      <c r="N581" s="44" t="str">
        <f t="shared" si="84"/>
        <v>5984ml</v>
      </c>
      <c r="O581" s="51">
        <f t="shared" si="80"/>
        <v>665.6</v>
      </c>
      <c r="P581" s="29"/>
      <c r="Q581" s="11"/>
      <c r="R581" s="11"/>
      <c r="S581" s="11"/>
      <c r="T581" s="11"/>
      <c r="U581" s="11"/>
      <c r="V581" s="11"/>
      <c r="W581" s="11"/>
      <c r="X581" s="11"/>
      <c r="Y581" s="11"/>
      <c r="Z581" s="11"/>
    </row>
    <row r="582" spans="1:26" ht="15.75" customHeight="1">
      <c r="A582" s="233">
        <v>6</v>
      </c>
      <c r="B582" s="57" t="s">
        <v>719</v>
      </c>
      <c r="C582" s="34" t="s">
        <v>47</v>
      </c>
      <c r="D582" s="9" t="str">
        <f t="shared" si="87"/>
        <v>Cowbell</v>
      </c>
      <c r="E582" s="149" t="s">
        <v>724</v>
      </c>
      <c r="F582" s="195"/>
      <c r="G582" s="108">
        <v>40.72</v>
      </c>
      <c r="H582" s="81">
        <v>163.63999999999999</v>
      </c>
      <c r="I582" s="67">
        <v>374</v>
      </c>
      <c r="J582" s="40" t="s">
        <v>29</v>
      </c>
      <c r="K582" s="46"/>
      <c r="L582" s="42" t="str">
        <f t="shared" si="82"/>
        <v>374ml</v>
      </c>
      <c r="M582" s="43">
        <f t="shared" si="83"/>
        <v>61201.359999999993</v>
      </c>
      <c r="N582" s="44" t="str">
        <f t="shared" si="84"/>
        <v>61201.36ml</v>
      </c>
      <c r="O582" s="51">
        <f t="shared" si="80"/>
        <v>6663.420799999999</v>
      </c>
      <c r="P582" s="29"/>
      <c r="Q582" s="11"/>
      <c r="R582" s="11"/>
      <c r="S582" s="11"/>
      <c r="T582" s="11"/>
      <c r="U582" s="11"/>
      <c r="V582" s="11"/>
      <c r="W582" s="11"/>
      <c r="X582" s="11"/>
      <c r="Y582" s="11"/>
      <c r="Z582" s="11"/>
    </row>
    <row r="583" spans="1:26" ht="15.75" customHeight="1">
      <c r="A583" s="233">
        <v>6</v>
      </c>
      <c r="B583" s="48" t="s">
        <v>719</v>
      </c>
      <c r="C583" s="34" t="s">
        <v>27</v>
      </c>
      <c r="D583" s="9" t="str">
        <f t="shared" si="87"/>
        <v>doreen</v>
      </c>
      <c r="E583" s="288" t="s">
        <v>725</v>
      </c>
      <c r="F583" s="156"/>
      <c r="G583" s="108">
        <v>48.7</v>
      </c>
      <c r="H583" s="81">
        <f>O583/G583</f>
        <v>26</v>
      </c>
      <c r="I583" s="67"/>
      <c r="J583" s="40"/>
      <c r="K583" s="41" t="s">
        <v>26</v>
      </c>
      <c r="L583" s="42" t="str">
        <f t="shared" si="82"/>
        <v/>
      </c>
      <c r="M583" s="43">
        <f t="shared" si="83"/>
        <v>0</v>
      </c>
      <c r="N583" s="44" t="str">
        <f t="shared" si="84"/>
        <v>0</v>
      </c>
      <c r="O583" s="133">
        <v>1266.2</v>
      </c>
      <c r="P583" s="29"/>
      <c r="Q583" s="11"/>
      <c r="R583" s="11"/>
      <c r="S583" s="11"/>
      <c r="T583" s="11"/>
      <c r="U583" s="11"/>
      <c r="V583" s="11"/>
      <c r="W583" s="11"/>
      <c r="X583" s="11"/>
      <c r="Y583" s="11"/>
      <c r="Z583" s="11"/>
    </row>
    <row r="584" spans="1:26" ht="15.75" customHeight="1">
      <c r="A584" s="233">
        <v>6</v>
      </c>
      <c r="B584" s="122" t="s">
        <v>719</v>
      </c>
      <c r="C584" s="34" t="s">
        <v>82</v>
      </c>
      <c r="D584" s="9" t="str">
        <f t="shared" si="87"/>
        <v>Vina</v>
      </c>
      <c r="E584" s="154" t="s">
        <v>726</v>
      </c>
      <c r="F584" s="155" t="s">
        <v>76</v>
      </c>
      <c r="G584" s="123">
        <v>41.66</v>
      </c>
      <c r="H584" s="124">
        <v>28</v>
      </c>
      <c r="I584" s="211">
        <v>380</v>
      </c>
      <c r="J584" s="125" t="s">
        <v>29</v>
      </c>
      <c r="K584" s="41" t="s">
        <v>26</v>
      </c>
      <c r="L584" s="42" t="str">
        <f t="shared" si="82"/>
        <v>380ml</v>
      </c>
      <c r="M584" s="43">
        <f t="shared" si="83"/>
        <v>10640</v>
      </c>
      <c r="N584" s="44" t="str">
        <f t="shared" si="84"/>
        <v>10640ml</v>
      </c>
      <c r="O584" s="51">
        <f t="shared" ref="O584:O619" si="88">G584*H584</f>
        <v>1166.48</v>
      </c>
      <c r="P584" s="46"/>
      <c r="Q584" s="46"/>
      <c r="R584" s="46"/>
      <c r="S584" s="46"/>
      <c r="T584" s="46"/>
      <c r="U584" s="46"/>
      <c r="V584" s="46"/>
      <c r="W584" s="46"/>
      <c r="X584" s="46"/>
      <c r="Y584" s="46"/>
      <c r="Z584" s="46"/>
    </row>
    <row r="585" spans="1:26" ht="15.75" customHeight="1">
      <c r="A585" s="233">
        <v>1188</v>
      </c>
      <c r="B585" s="57" t="s">
        <v>727</v>
      </c>
      <c r="C585" s="94" t="s">
        <v>68</v>
      </c>
      <c r="D585" s="9" t="str">
        <f t="shared" si="87"/>
        <v>Jersey</v>
      </c>
      <c r="E585" s="91" t="s">
        <v>728</v>
      </c>
      <c r="F585" s="195"/>
      <c r="G585" s="95">
        <v>0.14461538461538459</v>
      </c>
      <c r="H585" s="96">
        <v>780</v>
      </c>
      <c r="I585" s="227">
        <v>390</v>
      </c>
      <c r="J585" s="131" t="s">
        <v>29</v>
      </c>
      <c r="K585" s="46"/>
      <c r="L585" s="42" t="str">
        <f t="shared" si="82"/>
        <v>390ml</v>
      </c>
      <c r="M585" s="43">
        <f t="shared" si="83"/>
        <v>304200</v>
      </c>
      <c r="N585" s="44" t="str">
        <f t="shared" si="84"/>
        <v>304200ml</v>
      </c>
      <c r="O585" s="51">
        <f t="shared" si="88"/>
        <v>112.79999999999998</v>
      </c>
      <c r="P585" s="46"/>
      <c r="Q585" s="46"/>
      <c r="R585" s="46"/>
      <c r="S585" s="46"/>
      <c r="T585" s="46"/>
      <c r="U585" s="46"/>
      <c r="V585" s="46"/>
      <c r="W585" s="46"/>
      <c r="X585" s="46"/>
      <c r="Y585" s="46"/>
      <c r="Z585" s="46"/>
    </row>
    <row r="586" spans="1:26" ht="15.75" customHeight="1">
      <c r="A586" s="233">
        <v>1116</v>
      </c>
      <c r="B586" s="57" t="s">
        <v>729</v>
      </c>
      <c r="C586" s="34" t="s">
        <v>47</v>
      </c>
      <c r="D586" s="9" t="str">
        <f t="shared" si="87"/>
        <v>Jersey</v>
      </c>
      <c r="E586" s="91" t="s">
        <v>728</v>
      </c>
      <c r="F586" s="195"/>
      <c r="G586" s="95">
        <v>62.7</v>
      </c>
      <c r="H586" s="81">
        <v>1</v>
      </c>
      <c r="I586" s="67">
        <v>390</v>
      </c>
      <c r="J586" s="40" t="s">
        <v>29</v>
      </c>
      <c r="K586" s="46"/>
      <c r="L586" s="42" t="str">
        <f t="shared" si="82"/>
        <v>390ml</v>
      </c>
      <c r="M586" s="43">
        <f t="shared" si="83"/>
        <v>390</v>
      </c>
      <c r="N586" s="44" t="str">
        <f t="shared" si="84"/>
        <v>390ml</v>
      </c>
      <c r="O586" s="51">
        <f t="shared" si="88"/>
        <v>62.7</v>
      </c>
      <c r="P586" s="46"/>
      <c r="Q586" s="46"/>
      <c r="R586" s="46"/>
      <c r="S586" s="46"/>
      <c r="T586" s="46"/>
      <c r="U586" s="46"/>
      <c r="V586" s="46"/>
      <c r="W586" s="46"/>
      <c r="X586" s="46"/>
      <c r="Y586" s="46"/>
      <c r="Z586" s="46"/>
    </row>
    <row r="587" spans="1:26" ht="15.75" customHeight="1">
      <c r="A587" s="232">
        <v>521</v>
      </c>
      <c r="B587" s="68" t="s">
        <v>730</v>
      </c>
      <c r="C587" s="34" t="s">
        <v>35</v>
      </c>
      <c r="D587" s="9" t="str">
        <f t="shared" si="87"/>
        <v>Jersey</v>
      </c>
      <c r="E587" s="99" t="s">
        <v>728</v>
      </c>
      <c r="F587" s="155"/>
      <c r="G587" s="95">
        <v>54</v>
      </c>
      <c r="H587" s="81">
        <v>1</v>
      </c>
      <c r="I587" s="67">
        <v>390</v>
      </c>
      <c r="J587" s="40" t="s">
        <v>29</v>
      </c>
      <c r="K587" s="41" t="s">
        <v>26</v>
      </c>
      <c r="L587" s="42" t="str">
        <f t="shared" si="82"/>
        <v>390ml</v>
      </c>
      <c r="M587" s="43">
        <f t="shared" si="83"/>
        <v>390</v>
      </c>
      <c r="N587" s="44" t="str">
        <f t="shared" si="84"/>
        <v>390ml</v>
      </c>
      <c r="O587" s="51">
        <f t="shared" si="88"/>
        <v>54</v>
      </c>
      <c r="P587" s="46"/>
      <c r="Q587" s="46"/>
      <c r="R587" s="46"/>
      <c r="S587" s="46"/>
      <c r="T587" s="46"/>
      <c r="U587" s="46"/>
      <c r="V587" s="46"/>
      <c r="W587" s="46"/>
      <c r="X587" s="46"/>
      <c r="Y587" s="46"/>
      <c r="Z587" s="46"/>
    </row>
    <row r="588" spans="1:26" ht="15.75" customHeight="1">
      <c r="A588" s="232">
        <v>7</v>
      </c>
      <c r="B588" s="48" t="s">
        <v>731</v>
      </c>
      <c r="C588" s="49" t="s">
        <v>61</v>
      </c>
      <c r="D588" s="9" t="str">
        <f t="shared" si="87"/>
        <v>jersey</v>
      </c>
      <c r="E588" s="91" t="s">
        <v>78</v>
      </c>
      <c r="F588" s="155"/>
      <c r="G588" s="95">
        <v>56.4</v>
      </c>
      <c r="H588" s="112">
        <v>1</v>
      </c>
      <c r="I588" s="190">
        <v>390</v>
      </c>
      <c r="J588" s="40" t="s">
        <v>29</v>
      </c>
      <c r="K588" s="41"/>
      <c r="L588" s="42" t="str">
        <f t="shared" si="82"/>
        <v>390ml</v>
      </c>
      <c r="M588" s="43">
        <f t="shared" si="83"/>
        <v>390</v>
      </c>
      <c r="N588" s="44" t="str">
        <f t="shared" si="84"/>
        <v>390ml</v>
      </c>
      <c r="O588" s="51">
        <f t="shared" si="88"/>
        <v>56.4</v>
      </c>
      <c r="P588" s="46"/>
      <c r="Q588" s="46"/>
      <c r="R588" s="46"/>
      <c r="S588" s="46"/>
      <c r="T588" s="46"/>
      <c r="U588" s="46"/>
      <c r="V588" s="46"/>
      <c r="W588" s="46"/>
      <c r="X588" s="46"/>
      <c r="Y588" s="46"/>
      <c r="Z588" s="46"/>
    </row>
    <row r="589" spans="1:26" ht="15.75" customHeight="1">
      <c r="A589" s="233">
        <v>520</v>
      </c>
      <c r="B589" s="76" t="s">
        <v>732</v>
      </c>
      <c r="C589" s="34" t="s">
        <v>55</v>
      </c>
      <c r="D589" s="9" t="str">
        <f t="shared" si="87"/>
        <v>Jersey</v>
      </c>
      <c r="E589" s="101" t="s">
        <v>733</v>
      </c>
      <c r="F589" s="156"/>
      <c r="G589" s="106">
        <v>59</v>
      </c>
      <c r="H589" s="81">
        <v>2.7000000000000001E-3</v>
      </c>
      <c r="I589" s="67">
        <v>374</v>
      </c>
      <c r="J589" s="40" t="s">
        <v>59</v>
      </c>
      <c r="K589" s="41" t="s">
        <v>26</v>
      </c>
      <c r="L589" s="42" t="str">
        <f t="shared" si="82"/>
        <v>374grams</v>
      </c>
      <c r="M589" s="43">
        <f t="shared" si="83"/>
        <v>1.0098</v>
      </c>
      <c r="N589" s="44" t="str">
        <f t="shared" si="84"/>
        <v>1.0098grams</v>
      </c>
      <c r="O589" s="51">
        <f t="shared" si="88"/>
        <v>0.1593</v>
      </c>
      <c r="P589" s="46"/>
      <c r="Q589" s="46"/>
      <c r="R589" s="46"/>
      <c r="S589" s="46"/>
      <c r="T589" s="46"/>
      <c r="U589" s="46"/>
      <c r="V589" s="46"/>
      <c r="W589" s="46"/>
      <c r="X589" s="46"/>
      <c r="Y589" s="46"/>
      <c r="Z589" s="46"/>
    </row>
    <row r="590" spans="1:26" ht="15.75" customHeight="1">
      <c r="A590" s="232">
        <v>520</v>
      </c>
      <c r="B590" s="68" t="s">
        <v>734</v>
      </c>
      <c r="C590" s="34" t="s">
        <v>35</v>
      </c>
      <c r="D590" s="9" t="str">
        <f t="shared" si="87"/>
        <v>Jersey</v>
      </c>
      <c r="E590" s="149" t="s">
        <v>728</v>
      </c>
      <c r="F590" s="155"/>
      <c r="G590" s="108">
        <v>57.75</v>
      </c>
      <c r="H590" s="81">
        <v>1</v>
      </c>
      <c r="I590" s="67">
        <v>390</v>
      </c>
      <c r="J590" s="40" t="s">
        <v>29</v>
      </c>
      <c r="K590" s="41" t="s">
        <v>26</v>
      </c>
      <c r="L590" s="42" t="str">
        <f t="shared" si="82"/>
        <v>390ml</v>
      </c>
      <c r="M590" s="43">
        <f t="shared" si="83"/>
        <v>390</v>
      </c>
      <c r="N590" s="44" t="str">
        <f t="shared" si="84"/>
        <v>390ml</v>
      </c>
      <c r="O590" s="51">
        <f t="shared" si="88"/>
        <v>57.75</v>
      </c>
      <c r="P590" s="46"/>
      <c r="Q590" s="46"/>
      <c r="R590" s="46"/>
      <c r="S590" s="46"/>
      <c r="T590" s="46"/>
      <c r="U590" s="46"/>
      <c r="V590" s="46"/>
      <c r="W590" s="46"/>
      <c r="X590" s="46"/>
      <c r="Y590" s="46"/>
      <c r="Z590" s="46"/>
    </row>
    <row r="591" spans="1:26" ht="15.75" customHeight="1">
      <c r="A591" s="250">
        <v>185</v>
      </c>
      <c r="B591" s="48" t="s">
        <v>735</v>
      </c>
      <c r="C591" s="49" t="s">
        <v>31</v>
      </c>
      <c r="D591" s="9" t="str">
        <f t="shared" si="87"/>
        <v>Cowbel</v>
      </c>
      <c r="E591" s="91" t="s">
        <v>736</v>
      </c>
      <c r="F591" s="155"/>
      <c r="G591" s="95">
        <v>42.6</v>
      </c>
      <c r="H591" s="112">
        <v>7</v>
      </c>
      <c r="I591" s="190"/>
      <c r="J591" s="40" t="s">
        <v>29</v>
      </c>
      <c r="K591" s="41" t="s">
        <v>26</v>
      </c>
      <c r="L591" s="42" t="str">
        <f t="shared" si="82"/>
        <v>ml</v>
      </c>
      <c r="M591" s="43">
        <f t="shared" si="83"/>
        <v>0</v>
      </c>
      <c r="N591" s="44" t="str">
        <f t="shared" si="84"/>
        <v>0ml</v>
      </c>
      <c r="O591" s="51">
        <f t="shared" si="88"/>
        <v>298.2</v>
      </c>
      <c r="P591" s="29"/>
      <c r="Q591" s="11"/>
      <c r="R591" s="11"/>
      <c r="S591" s="11"/>
      <c r="T591" s="11"/>
      <c r="U591" s="11"/>
      <c r="V591" s="11"/>
      <c r="W591" s="11"/>
      <c r="X591" s="11"/>
      <c r="Y591" s="11"/>
      <c r="Z591" s="11"/>
    </row>
    <row r="592" spans="1:26" ht="15.75" customHeight="1">
      <c r="A592" s="233">
        <v>1083</v>
      </c>
      <c r="B592" s="208" t="s">
        <v>737</v>
      </c>
      <c r="C592" s="34" t="s">
        <v>27</v>
      </c>
      <c r="D592" s="9" t="str">
        <f t="shared" si="87"/>
        <v>Creamsilk</v>
      </c>
      <c r="E592" s="336" t="s">
        <v>738</v>
      </c>
      <c r="F592" s="156"/>
      <c r="G592" s="108">
        <v>6.1</v>
      </c>
      <c r="H592" s="81">
        <v>11</v>
      </c>
      <c r="I592" s="67"/>
      <c r="J592" s="40"/>
      <c r="K592" s="41" t="s">
        <v>26</v>
      </c>
      <c r="L592" s="42" t="str">
        <f t="shared" si="82"/>
        <v/>
      </c>
      <c r="M592" s="43">
        <f t="shared" si="83"/>
        <v>0</v>
      </c>
      <c r="N592" s="44" t="str">
        <f t="shared" si="84"/>
        <v>0</v>
      </c>
      <c r="O592" s="45">
        <f t="shared" si="88"/>
        <v>67.099999999999994</v>
      </c>
      <c r="P592" s="29"/>
      <c r="Q592" s="11"/>
      <c r="R592" s="11"/>
      <c r="S592" s="11"/>
      <c r="T592" s="11"/>
      <c r="U592" s="11"/>
      <c r="V592" s="11"/>
      <c r="W592" s="11"/>
      <c r="X592" s="11"/>
      <c r="Y592" s="11"/>
      <c r="Z592" s="11"/>
    </row>
    <row r="593" spans="1:26" ht="15.75" customHeight="1">
      <c r="A593" s="233">
        <v>699</v>
      </c>
      <c r="B593" s="128" t="s">
        <v>739</v>
      </c>
      <c r="C593" s="34" t="s">
        <v>82</v>
      </c>
      <c r="D593" s="9" t="str">
        <f t="shared" si="87"/>
        <v>Peotraco</v>
      </c>
      <c r="E593" s="146" t="s">
        <v>740</v>
      </c>
      <c r="F593" s="155" t="s">
        <v>76</v>
      </c>
      <c r="G593" s="123">
        <v>70</v>
      </c>
      <c r="H593" s="124">
        <v>2</v>
      </c>
      <c r="I593" s="211">
        <v>450</v>
      </c>
      <c r="J593" s="125" t="s">
        <v>59</v>
      </c>
      <c r="K593" s="41" t="s">
        <v>26</v>
      </c>
      <c r="L593" s="42" t="str">
        <f t="shared" si="82"/>
        <v>450grams</v>
      </c>
      <c r="M593" s="43">
        <f t="shared" si="83"/>
        <v>900</v>
      </c>
      <c r="N593" s="44" t="str">
        <f t="shared" si="84"/>
        <v>900grams</v>
      </c>
      <c r="O593" s="51">
        <f t="shared" si="88"/>
        <v>140</v>
      </c>
      <c r="P593" s="46"/>
      <c r="Q593" s="46"/>
      <c r="R593" s="46"/>
      <c r="S593" s="46"/>
      <c r="T593" s="46"/>
      <c r="U593" s="46"/>
      <c r="V593" s="46"/>
      <c r="W593" s="46"/>
      <c r="X593" s="46"/>
      <c r="Y593" s="46"/>
      <c r="Z593" s="46"/>
    </row>
    <row r="594" spans="1:26" ht="15.75" customHeight="1">
      <c r="A594" s="233">
        <v>699</v>
      </c>
      <c r="B594" s="57" t="s">
        <v>739</v>
      </c>
      <c r="C594" s="34" t="s">
        <v>47</v>
      </c>
      <c r="D594" s="9" t="str">
        <f t="shared" si="87"/>
        <v>Peotraco</v>
      </c>
      <c r="E594" s="157" t="s">
        <v>740</v>
      </c>
      <c r="F594" s="195"/>
      <c r="G594" s="126">
        <v>350</v>
      </c>
      <c r="H594" s="120">
        <v>2.2200000000000002</v>
      </c>
      <c r="I594" s="210">
        <v>450</v>
      </c>
      <c r="J594" s="60" t="s">
        <v>59</v>
      </c>
      <c r="K594" s="46"/>
      <c r="L594" s="42" t="str">
        <f t="shared" si="82"/>
        <v>450grams</v>
      </c>
      <c r="M594" s="43">
        <f t="shared" si="83"/>
        <v>999.00000000000011</v>
      </c>
      <c r="N594" s="44" t="str">
        <f t="shared" si="84"/>
        <v>999grams</v>
      </c>
      <c r="O594" s="51">
        <f t="shared" si="88"/>
        <v>777.00000000000011</v>
      </c>
      <c r="P594" s="46"/>
      <c r="Q594" s="46"/>
      <c r="R594" s="46"/>
      <c r="S594" s="46"/>
      <c r="T594" s="46"/>
      <c r="U594" s="46"/>
      <c r="V594" s="46"/>
      <c r="W594" s="46"/>
      <c r="X594" s="46"/>
      <c r="Y594" s="46"/>
      <c r="Z594" s="46"/>
    </row>
    <row r="595" spans="1:26" ht="15.75" customHeight="1">
      <c r="A595" s="233">
        <v>1117</v>
      </c>
      <c r="B595" s="286" t="s">
        <v>741</v>
      </c>
      <c r="C595" s="34" t="s">
        <v>47</v>
      </c>
      <c r="D595" s="9" t="str">
        <f t="shared" si="87"/>
        <v>CDO</v>
      </c>
      <c r="E595" s="91" t="s">
        <v>742</v>
      </c>
      <c r="F595" s="195"/>
      <c r="G595" s="108">
        <v>69</v>
      </c>
      <c r="H595" s="81">
        <v>21</v>
      </c>
      <c r="I595" s="67">
        <v>1</v>
      </c>
      <c r="J595" s="40" t="s">
        <v>59</v>
      </c>
      <c r="K595" s="46"/>
      <c r="L595" s="42" t="str">
        <f t="shared" si="82"/>
        <v>1grams</v>
      </c>
      <c r="M595" s="43">
        <f t="shared" si="83"/>
        <v>21</v>
      </c>
      <c r="N595" s="44" t="str">
        <f t="shared" si="84"/>
        <v>21grams</v>
      </c>
      <c r="O595" s="51">
        <f t="shared" si="88"/>
        <v>1449</v>
      </c>
      <c r="P595" s="29"/>
      <c r="Q595" s="11"/>
      <c r="R595" s="11"/>
      <c r="S595" s="11"/>
      <c r="T595" s="11"/>
      <c r="U595" s="11"/>
      <c r="V595" s="11"/>
      <c r="W595" s="11"/>
      <c r="X595" s="11"/>
      <c r="Y595" s="11"/>
      <c r="Z595" s="11"/>
    </row>
    <row r="596" spans="1:26" ht="15.75" customHeight="1">
      <c r="A596" s="233">
        <v>96</v>
      </c>
      <c r="B596" s="116" t="s">
        <v>743</v>
      </c>
      <c r="C596" s="34" t="s">
        <v>74</v>
      </c>
      <c r="D596" s="9" t="str">
        <f t="shared" si="87"/>
        <v>Freeto</v>
      </c>
      <c r="E596" s="91" t="s">
        <v>744</v>
      </c>
      <c r="F596" s="156" t="s">
        <v>76</v>
      </c>
      <c r="G596" s="108">
        <v>1608.5</v>
      </c>
      <c r="H596" s="81">
        <v>1</v>
      </c>
      <c r="I596" s="67">
        <v>1</v>
      </c>
      <c r="J596" s="40" t="s">
        <v>745</v>
      </c>
      <c r="K596" s="41" t="s">
        <v>26</v>
      </c>
      <c r="L596" s="42" t="str">
        <f t="shared" si="82"/>
        <v>1can</v>
      </c>
      <c r="M596" s="43">
        <f t="shared" si="83"/>
        <v>1</v>
      </c>
      <c r="N596" s="44" t="str">
        <f t="shared" si="84"/>
        <v>1can</v>
      </c>
      <c r="O596" s="51">
        <f t="shared" si="88"/>
        <v>1608.5</v>
      </c>
      <c r="P596" s="11"/>
      <c r="Q596" s="11"/>
      <c r="R596" s="11"/>
      <c r="S596" s="11"/>
      <c r="T596" s="11"/>
      <c r="U596" s="11"/>
      <c r="V596" s="11"/>
      <c r="W596" s="11"/>
      <c r="X596" s="11"/>
      <c r="Y596" s="11"/>
      <c r="Z596" s="11"/>
    </row>
    <row r="597" spans="1:26" ht="15.75" customHeight="1">
      <c r="A597" s="233">
        <v>96</v>
      </c>
      <c r="B597" s="76" t="s">
        <v>746</v>
      </c>
      <c r="C597" s="34" t="s">
        <v>55</v>
      </c>
      <c r="D597" s="9" t="str">
        <f t="shared" si="87"/>
        <v>Freeto</v>
      </c>
      <c r="E597" s="101" t="s">
        <v>744</v>
      </c>
      <c r="F597" s="156"/>
      <c r="G597" s="102">
        <v>1768</v>
      </c>
      <c r="H597" s="81">
        <v>2.5812499999999998</v>
      </c>
      <c r="I597" s="67">
        <v>16</v>
      </c>
      <c r="J597" s="40" t="s">
        <v>484</v>
      </c>
      <c r="K597" s="41" t="s">
        <v>26</v>
      </c>
      <c r="L597" s="42" t="str">
        <f t="shared" si="82"/>
        <v>16l</v>
      </c>
      <c r="M597" s="43">
        <f t="shared" si="83"/>
        <v>41.3</v>
      </c>
      <c r="N597" s="44" t="str">
        <f t="shared" si="84"/>
        <v>41.3l</v>
      </c>
      <c r="O597" s="51">
        <f t="shared" si="88"/>
        <v>4563.6499999999996</v>
      </c>
      <c r="P597" s="11"/>
      <c r="Q597" s="11"/>
      <c r="R597" s="11"/>
      <c r="S597" s="11"/>
      <c r="T597" s="11"/>
      <c r="U597" s="11"/>
      <c r="V597" s="11"/>
      <c r="W597" s="11"/>
      <c r="X597" s="11"/>
      <c r="Y597" s="11"/>
      <c r="Z597" s="11"/>
    </row>
    <row r="598" spans="1:26" ht="15.75" customHeight="1">
      <c r="A598" s="232">
        <v>96</v>
      </c>
      <c r="B598" s="68" t="s">
        <v>746</v>
      </c>
      <c r="C598" s="53" t="s">
        <v>39</v>
      </c>
      <c r="D598" s="9" t="str">
        <f t="shared" si="87"/>
        <v>gallons</v>
      </c>
      <c r="E598" s="99" t="s">
        <v>86</v>
      </c>
      <c r="F598" s="156"/>
      <c r="G598" s="102">
        <v>340</v>
      </c>
      <c r="H598" s="103">
        <v>6</v>
      </c>
      <c r="I598" s="218">
        <v>1</v>
      </c>
      <c r="J598" s="56" t="s">
        <v>86</v>
      </c>
      <c r="K598" s="41" t="s">
        <v>26</v>
      </c>
      <c r="L598" s="42" t="str">
        <f t="shared" si="82"/>
        <v>1gallons</v>
      </c>
      <c r="M598" s="43">
        <f t="shared" si="83"/>
        <v>6</v>
      </c>
      <c r="N598" s="44" t="str">
        <f t="shared" si="84"/>
        <v>6gallons</v>
      </c>
      <c r="O598" s="51">
        <f t="shared" si="88"/>
        <v>2040</v>
      </c>
      <c r="P598" s="11"/>
      <c r="Q598" s="11"/>
      <c r="R598" s="11"/>
      <c r="S598" s="11"/>
      <c r="T598" s="11"/>
      <c r="U598" s="11"/>
      <c r="V598" s="11"/>
      <c r="W598" s="11"/>
      <c r="X598" s="11"/>
      <c r="Y598" s="11"/>
      <c r="Z598" s="11"/>
    </row>
    <row r="599" spans="1:26" ht="15.75" customHeight="1">
      <c r="A599" s="233">
        <v>96</v>
      </c>
      <c r="B599" s="208" t="s">
        <v>746</v>
      </c>
      <c r="C599" s="34" t="s">
        <v>27</v>
      </c>
      <c r="D599" s="9" t="str">
        <f t="shared" si="87"/>
        <v>gallons</v>
      </c>
      <c r="E599" s="336" t="s">
        <v>86</v>
      </c>
      <c r="F599" s="155"/>
      <c r="G599" s="108">
        <v>295</v>
      </c>
      <c r="H599" s="81">
        <v>16</v>
      </c>
      <c r="I599" s="67">
        <v>3500</v>
      </c>
      <c r="J599" s="40" t="s">
        <v>29</v>
      </c>
      <c r="K599" s="41" t="s">
        <v>26</v>
      </c>
      <c r="L599" s="42" t="str">
        <f t="shared" si="82"/>
        <v>3500ml</v>
      </c>
      <c r="M599" s="43">
        <f t="shared" si="83"/>
        <v>56000</v>
      </c>
      <c r="N599" s="44" t="str">
        <f t="shared" si="84"/>
        <v>56000ml</v>
      </c>
      <c r="O599" s="45">
        <f t="shared" si="88"/>
        <v>4720</v>
      </c>
      <c r="P599" s="11"/>
      <c r="Q599" s="11"/>
      <c r="R599" s="11"/>
      <c r="S599" s="11"/>
      <c r="T599" s="11"/>
      <c r="U599" s="11"/>
      <c r="V599" s="11"/>
      <c r="W599" s="11"/>
      <c r="X599" s="11"/>
      <c r="Y599" s="11"/>
      <c r="Z599" s="11"/>
    </row>
    <row r="600" spans="1:26" ht="15.75" customHeight="1">
      <c r="A600" s="233">
        <v>96</v>
      </c>
      <c r="B600" s="122" t="s">
        <v>746</v>
      </c>
      <c r="C600" s="34" t="s">
        <v>82</v>
      </c>
      <c r="D600" s="9" t="str">
        <f t="shared" si="87"/>
        <v>tins</v>
      </c>
      <c r="E600" s="154" t="s">
        <v>747</v>
      </c>
      <c r="F600" s="155" t="s">
        <v>76</v>
      </c>
      <c r="G600" s="123">
        <v>1540</v>
      </c>
      <c r="H600" s="124">
        <v>1</v>
      </c>
      <c r="I600" s="211">
        <v>1</v>
      </c>
      <c r="J600" s="125" t="s">
        <v>29</v>
      </c>
      <c r="K600" s="41" t="s">
        <v>26</v>
      </c>
      <c r="L600" s="42" t="str">
        <f t="shared" si="82"/>
        <v>1ml</v>
      </c>
      <c r="M600" s="43">
        <f t="shared" si="83"/>
        <v>1</v>
      </c>
      <c r="N600" s="44" t="str">
        <f t="shared" si="84"/>
        <v>1ml</v>
      </c>
      <c r="O600" s="51">
        <f t="shared" si="88"/>
        <v>1540</v>
      </c>
      <c r="P600" s="46"/>
      <c r="Q600" s="46"/>
      <c r="R600" s="46"/>
      <c r="S600" s="46"/>
      <c r="T600" s="46"/>
      <c r="U600" s="46"/>
      <c r="V600" s="46"/>
      <c r="W600" s="46"/>
      <c r="X600" s="46"/>
      <c r="Y600" s="46"/>
      <c r="Z600" s="46"/>
    </row>
    <row r="601" spans="1:26" ht="15.75" customHeight="1">
      <c r="A601" s="232">
        <v>96</v>
      </c>
      <c r="B601" s="33" t="s">
        <v>746</v>
      </c>
      <c r="C601" s="49" t="s">
        <v>31</v>
      </c>
      <c r="D601" s="9" t="str">
        <f t="shared" si="87"/>
        <v>ufc</v>
      </c>
      <c r="E601" s="91" t="s">
        <v>580</v>
      </c>
      <c r="F601" s="155"/>
      <c r="G601" s="108">
        <v>128</v>
      </c>
      <c r="H601" s="81">
        <v>1</v>
      </c>
      <c r="I601" s="67"/>
      <c r="J601" s="40" t="s">
        <v>29</v>
      </c>
      <c r="K601" s="41" t="s">
        <v>26</v>
      </c>
      <c r="L601" s="42" t="str">
        <f t="shared" si="82"/>
        <v>ml</v>
      </c>
      <c r="M601" s="43">
        <f t="shared" si="83"/>
        <v>0</v>
      </c>
      <c r="N601" s="44" t="str">
        <f t="shared" si="84"/>
        <v>0ml</v>
      </c>
      <c r="O601" s="51">
        <f t="shared" si="88"/>
        <v>128</v>
      </c>
      <c r="P601" s="46"/>
      <c r="Q601" s="46"/>
      <c r="R601" s="46"/>
      <c r="S601" s="46"/>
      <c r="T601" s="46"/>
      <c r="U601" s="46"/>
      <c r="V601" s="46"/>
      <c r="W601" s="46"/>
      <c r="X601" s="46"/>
      <c r="Y601" s="46"/>
      <c r="Z601" s="46"/>
    </row>
    <row r="602" spans="1:26" ht="15.75" customHeight="1">
      <c r="A602" s="232">
        <v>96</v>
      </c>
      <c r="B602" s="33" t="s">
        <v>748</v>
      </c>
      <c r="C602" s="49" t="s">
        <v>61</v>
      </c>
      <c r="D602" s="9" t="str">
        <f t="shared" si="87"/>
        <v xml:space="preserve">ufc </v>
      </c>
      <c r="E602" s="91" t="s">
        <v>749</v>
      </c>
      <c r="F602" s="156"/>
      <c r="G602" s="108">
        <v>213.9</v>
      </c>
      <c r="H602" s="81">
        <v>27</v>
      </c>
      <c r="I602" s="67">
        <v>1800</v>
      </c>
      <c r="J602" s="40" t="s">
        <v>29</v>
      </c>
      <c r="K602" s="41" t="s">
        <v>26</v>
      </c>
      <c r="L602" s="42" t="str">
        <f t="shared" si="82"/>
        <v>1800ml</v>
      </c>
      <c r="M602" s="43">
        <f t="shared" si="83"/>
        <v>48600</v>
      </c>
      <c r="N602" s="44" t="str">
        <f t="shared" si="84"/>
        <v>48600ml</v>
      </c>
      <c r="O602" s="51">
        <f t="shared" si="88"/>
        <v>5775.3</v>
      </c>
      <c r="P602" s="46"/>
      <c r="Q602" s="46"/>
      <c r="R602" s="46"/>
      <c r="S602" s="46"/>
      <c r="T602" s="46"/>
      <c r="U602" s="46"/>
      <c r="V602" s="46"/>
      <c r="W602" s="46"/>
      <c r="X602" s="46"/>
      <c r="Y602" s="46"/>
      <c r="Z602" s="46"/>
    </row>
    <row r="603" spans="1:26" ht="15.75" customHeight="1">
      <c r="A603" s="233">
        <v>96</v>
      </c>
      <c r="B603" s="337" t="s">
        <v>746</v>
      </c>
      <c r="C603" s="94" t="s">
        <v>68</v>
      </c>
      <c r="D603" s="9">
        <f t="shared" si="87"/>
        <v>0</v>
      </c>
      <c r="E603" s="251"/>
      <c r="F603" s="195"/>
      <c r="G603" s="252">
        <v>0.1188333333333333</v>
      </c>
      <c r="H603" s="253">
        <v>10800</v>
      </c>
      <c r="I603" s="338">
        <v>1800</v>
      </c>
      <c r="J603" s="309" t="s">
        <v>29</v>
      </c>
      <c r="K603" s="46"/>
      <c r="L603" s="42" t="str">
        <f t="shared" si="82"/>
        <v>1800ml</v>
      </c>
      <c r="M603" s="43">
        <f t="shared" si="83"/>
        <v>19440000</v>
      </c>
      <c r="N603" s="44" t="str">
        <f t="shared" si="84"/>
        <v>19440000ml</v>
      </c>
      <c r="O603" s="51">
        <f t="shared" si="88"/>
        <v>1283.3999999999996</v>
      </c>
      <c r="P603" s="46"/>
      <c r="Q603" s="46"/>
      <c r="R603" s="46"/>
      <c r="S603" s="46"/>
      <c r="T603" s="46"/>
      <c r="U603" s="46"/>
      <c r="V603" s="46"/>
      <c r="W603" s="46"/>
      <c r="X603" s="46"/>
      <c r="Y603" s="46"/>
      <c r="Z603" s="46"/>
    </row>
    <row r="604" spans="1:26" ht="15.75" customHeight="1">
      <c r="A604" s="232">
        <v>383</v>
      </c>
      <c r="B604" s="281" t="s">
        <v>750</v>
      </c>
      <c r="C604" s="34" t="s">
        <v>43</v>
      </c>
      <c r="D604" s="9" t="str">
        <f t="shared" si="87"/>
        <v>Freeto</v>
      </c>
      <c r="E604" s="157" t="s">
        <v>751</v>
      </c>
      <c r="F604" s="156"/>
      <c r="G604" s="126">
        <v>1608.5</v>
      </c>
      <c r="H604" s="120">
        <v>2</v>
      </c>
      <c r="I604" s="210">
        <v>16</v>
      </c>
      <c r="J604" s="60" t="s">
        <v>33</v>
      </c>
      <c r="K604" s="41" t="s">
        <v>26</v>
      </c>
      <c r="L604" s="42" t="str">
        <f t="shared" si="82"/>
        <v>16kg</v>
      </c>
      <c r="M604" s="43">
        <f t="shared" si="83"/>
        <v>32</v>
      </c>
      <c r="N604" s="44" t="str">
        <f t="shared" si="84"/>
        <v>32kg</v>
      </c>
      <c r="O604" s="51">
        <f t="shared" si="88"/>
        <v>3217</v>
      </c>
      <c r="P604" s="11"/>
      <c r="Q604" s="11"/>
      <c r="R604" s="11"/>
      <c r="S604" s="11"/>
      <c r="T604" s="11"/>
      <c r="U604" s="11"/>
      <c r="V604" s="11"/>
      <c r="W604" s="11"/>
      <c r="X604" s="11"/>
      <c r="Y604" s="11"/>
      <c r="Z604" s="11"/>
    </row>
    <row r="605" spans="1:26" ht="15.75" customHeight="1">
      <c r="A605" s="232">
        <v>383</v>
      </c>
      <c r="B605" s="339" t="s">
        <v>750</v>
      </c>
      <c r="C605" s="53" t="s">
        <v>39</v>
      </c>
      <c r="D605" s="9" t="str">
        <f t="shared" si="87"/>
        <v>Freeto</v>
      </c>
      <c r="E605" s="99" t="s">
        <v>751</v>
      </c>
      <c r="F605" s="156"/>
      <c r="G605" s="102">
        <v>1768.3</v>
      </c>
      <c r="H605" s="103">
        <v>2</v>
      </c>
      <c r="I605" s="340">
        <v>16</v>
      </c>
      <c r="J605" s="56" t="s">
        <v>33</v>
      </c>
      <c r="K605" s="41" t="s">
        <v>26</v>
      </c>
      <c r="L605" s="42" t="str">
        <f t="shared" si="82"/>
        <v>16kg</v>
      </c>
      <c r="M605" s="43">
        <f t="shared" si="83"/>
        <v>32</v>
      </c>
      <c r="N605" s="44" t="str">
        <f t="shared" si="84"/>
        <v>32kg</v>
      </c>
      <c r="O605" s="51">
        <f t="shared" si="88"/>
        <v>3536.6</v>
      </c>
      <c r="P605" s="11"/>
      <c r="Q605" s="11"/>
      <c r="R605" s="11"/>
      <c r="S605" s="11"/>
      <c r="T605" s="11"/>
      <c r="U605" s="11"/>
      <c r="V605" s="11"/>
      <c r="W605" s="11"/>
      <c r="X605" s="11"/>
      <c r="Y605" s="11"/>
      <c r="Z605" s="11"/>
    </row>
    <row r="606" spans="1:26" ht="15.75" customHeight="1">
      <c r="A606" s="233">
        <v>383</v>
      </c>
      <c r="B606" s="79" t="s">
        <v>750</v>
      </c>
      <c r="C606" s="34" t="s">
        <v>47</v>
      </c>
      <c r="D606" s="9" t="str">
        <f t="shared" si="87"/>
        <v>Freeto</v>
      </c>
      <c r="E606" s="91" t="s">
        <v>751</v>
      </c>
      <c r="F606" s="195"/>
      <c r="G606" s="108">
        <v>105</v>
      </c>
      <c r="H606" s="81">
        <v>112</v>
      </c>
      <c r="I606" s="67">
        <v>1</v>
      </c>
      <c r="J606" s="40" t="s">
        <v>33</v>
      </c>
      <c r="K606" s="46"/>
      <c r="L606" s="42" t="str">
        <f t="shared" si="82"/>
        <v>1kg</v>
      </c>
      <c r="M606" s="43">
        <f t="shared" si="83"/>
        <v>112</v>
      </c>
      <c r="N606" s="44" t="str">
        <f t="shared" si="84"/>
        <v>112kg</v>
      </c>
      <c r="O606" s="51">
        <f t="shared" si="88"/>
        <v>11760</v>
      </c>
      <c r="P606" s="11"/>
      <c r="Q606" s="11"/>
      <c r="R606" s="11"/>
      <c r="S606" s="11"/>
      <c r="T606" s="11"/>
      <c r="U606" s="11"/>
      <c r="V606" s="11"/>
      <c r="W606" s="11"/>
      <c r="X606" s="11"/>
      <c r="Y606" s="11"/>
      <c r="Z606" s="11"/>
    </row>
    <row r="607" spans="1:26" ht="15.75" customHeight="1">
      <c r="A607" s="233">
        <v>383</v>
      </c>
      <c r="B607" s="339" t="s">
        <v>750</v>
      </c>
      <c r="C607" s="34" t="s">
        <v>35</v>
      </c>
      <c r="D607" s="9" t="str">
        <f t="shared" si="87"/>
        <v>JUGIROX</v>
      </c>
      <c r="E607" s="251" t="s">
        <v>480</v>
      </c>
      <c r="F607" s="156"/>
      <c r="G607" s="126">
        <v>1560</v>
      </c>
      <c r="H607" s="120">
        <v>4</v>
      </c>
      <c r="I607" s="210">
        <v>16</v>
      </c>
      <c r="J607" s="60" t="s">
        <v>747</v>
      </c>
      <c r="K607" s="41" t="s">
        <v>26</v>
      </c>
      <c r="L607" s="42" t="str">
        <f t="shared" si="82"/>
        <v>16tins</v>
      </c>
      <c r="M607" s="43">
        <f t="shared" si="83"/>
        <v>64</v>
      </c>
      <c r="N607" s="44" t="str">
        <f t="shared" si="84"/>
        <v>64tins</v>
      </c>
      <c r="O607" s="51">
        <f t="shared" si="88"/>
        <v>6240</v>
      </c>
      <c r="P607" s="46"/>
      <c r="Q607" s="46"/>
      <c r="R607" s="46"/>
      <c r="S607" s="46"/>
      <c r="T607" s="46"/>
      <c r="U607" s="46"/>
      <c r="V607" s="46"/>
      <c r="W607" s="46"/>
      <c r="X607" s="46"/>
      <c r="Y607" s="46"/>
      <c r="Z607" s="46"/>
    </row>
    <row r="608" spans="1:26" ht="15.75" customHeight="1">
      <c r="A608" s="233">
        <v>558</v>
      </c>
      <c r="B608" s="52" t="s">
        <v>752</v>
      </c>
      <c r="C608" s="34" t="s">
        <v>35</v>
      </c>
      <c r="D608" s="9" t="str">
        <f t="shared" si="87"/>
        <v>Marca Pina</v>
      </c>
      <c r="E608" s="228" t="s">
        <v>753</v>
      </c>
      <c r="F608" s="156"/>
      <c r="G608" s="108">
        <v>78</v>
      </c>
      <c r="H608" s="81">
        <v>1</v>
      </c>
      <c r="I608" s="67">
        <v>350</v>
      </c>
      <c r="J608" s="40" t="s">
        <v>29</v>
      </c>
      <c r="K608" s="41" t="s">
        <v>26</v>
      </c>
      <c r="L608" s="42" t="str">
        <f t="shared" si="82"/>
        <v>350ml</v>
      </c>
      <c r="M608" s="43">
        <f t="shared" si="83"/>
        <v>350</v>
      </c>
      <c r="N608" s="44" t="str">
        <f t="shared" si="84"/>
        <v>350ml</v>
      </c>
      <c r="O608" s="51">
        <f t="shared" si="88"/>
        <v>78</v>
      </c>
      <c r="P608" s="46"/>
      <c r="Q608" s="46"/>
      <c r="R608" s="46"/>
      <c r="S608" s="46"/>
      <c r="T608" s="46"/>
      <c r="U608" s="46"/>
      <c r="V608" s="46"/>
      <c r="W608" s="46"/>
      <c r="X608" s="46"/>
      <c r="Y608" s="46"/>
      <c r="Z608" s="46"/>
    </row>
    <row r="609" spans="1:26" ht="15.75" customHeight="1">
      <c r="A609" s="233">
        <v>769</v>
      </c>
      <c r="B609" s="128" t="s">
        <v>754</v>
      </c>
      <c r="C609" s="34" t="s">
        <v>82</v>
      </c>
      <c r="D609" s="9" t="str">
        <f t="shared" si="87"/>
        <v>J&amp;Y</v>
      </c>
      <c r="E609" s="146" t="s">
        <v>487</v>
      </c>
      <c r="F609" s="155" t="s">
        <v>76</v>
      </c>
      <c r="G609" s="136">
        <v>11.3</v>
      </c>
      <c r="H609" s="148">
        <v>3</v>
      </c>
      <c r="I609" s="224">
        <v>30</v>
      </c>
      <c r="J609" s="125" t="s">
        <v>59</v>
      </c>
      <c r="K609" s="41" t="s">
        <v>26</v>
      </c>
      <c r="L609" s="42" t="str">
        <f t="shared" si="82"/>
        <v>30grams</v>
      </c>
      <c r="M609" s="43">
        <f t="shared" si="83"/>
        <v>90</v>
      </c>
      <c r="N609" s="44" t="str">
        <f t="shared" si="84"/>
        <v>90grams</v>
      </c>
      <c r="O609" s="51">
        <f t="shared" si="88"/>
        <v>33.900000000000006</v>
      </c>
      <c r="P609" s="46"/>
      <c r="Q609" s="46"/>
      <c r="R609" s="46"/>
      <c r="S609" s="46"/>
      <c r="T609" s="46"/>
      <c r="U609" s="46"/>
      <c r="V609" s="46"/>
      <c r="W609" s="46"/>
      <c r="X609" s="46"/>
      <c r="Y609" s="46"/>
      <c r="Z609" s="46"/>
    </row>
    <row r="610" spans="1:26" ht="15.75" customHeight="1">
      <c r="A610" s="233">
        <v>1118</v>
      </c>
      <c r="B610" s="79" t="s">
        <v>755</v>
      </c>
      <c r="C610" s="34" t="s">
        <v>47</v>
      </c>
      <c r="D610" s="9" t="str">
        <f t="shared" si="87"/>
        <v>gallons</v>
      </c>
      <c r="E610" s="149" t="s">
        <v>756</v>
      </c>
      <c r="F610" s="195"/>
      <c r="G610" s="108">
        <v>227</v>
      </c>
      <c r="H610" s="81">
        <v>1</v>
      </c>
      <c r="I610" s="67">
        <v>1</v>
      </c>
      <c r="J610" s="40" t="s">
        <v>29</v>
      </c>
      <c r="K610" s="46"/>
      <c r="L610" s="42" t="str">
        <f t="shared" si="82"/>
        <v>1ml</v>
      </c>
      <c r="M610" s="43">
        <f t="shared" si="83"/>
        <v>1</v>
      </c>
      <c r="N610" s="44" t="str">
        <f t="shared" si="84"/>
        <v>1ml</v>
      </c>
      <c r="O610" s="51">
        <f t="shared" si="88"/>
        <v>227</v>
      </c>
      <c r="P610" s="11"/>
      <c r="Q610" s="11"/>
      <c r="R610" s="11"/>
      <c r="S610" s="11"/>
      <c r="T610" s="11"/>
      <c r="U610" s="11"/>
      <c r="V610" s="11"/>
      <c r="W610" s="11"/>
      <c r="X610" s="11"/>
      <c r="Y610" s="11"/>
      <c r="Z610" s="11"/>
    </row>
    <row r="611" spans="1:26" ht="15.75" customHeight="1">
      <c r="A611" s="233">
        <v>709</v>
      </c>
      <c r="B611" s="128" t="s">
        <v>757</v>
      </c>
      <c r="C611" s="34" t="s">
        <v>82</v>
      </c>
      <c r="D611" s="9" t="str">
        <f t="shared" si="87"/>
        <v>Peotraco</v>
      </c>
      <c r="E611" s="146" t="s">
        <v>758</v>
      </c>
      <c r="F611" s="155" t="s">
        <v>76</v>
      </c>
      <c r="G611" s="123">
        <v>102</v>
      </c>
      <c r="H611" s="124">
        <v>1</v>
      </c>
      <c r="I611" s="211">
        <v>500</v>
      </c>
      <c r="J611" s="125" t="s">
        <v>29</v>
      </c>
      <c r="K611" s="41" t="s">
        <v>26</v>
      </c>
      <c r="L611" s="42" t="str">
        <f t="shared" si="82"/>
        <v>500ml</v>
      </c>
      <c r="M611" s="43">
        <f t="shared" si="83"/>
        <v>500</v>
      </c>
      <c r="N611" s="44" t="str">
        <f t="shared" si="84"/>
        <v>500ml</v>
      </c>
      <c r="O611" s="51">
        <f t="shared" si="88"/>
        <v>102</v>
      </c>
      <c r="P611" s="46"/>
      <c r="Q611" s="46"/>
      <c r="R611" s="46"/>
      <c r="S611" s="46"/>
      <c r="T611" s="46"/>
      <c r="U611" s="46"/>
      <c r="V611" s="46"/>
      <c r="W611" s="46"/>
      <c r="X611" s="46"/>
      <c r="Y611" s="46"/>
      <c r="Z611" s="46"/>
    </row>
    <row r="612" spans="1:26" ht="15.75" customHeight="1">
      <c r="A612" s="233">
        <v>214</v>
      </c>
      <c r="B612" s="57" t="s">
        <v>759</v>
      </c>
      <c r="C612" s="34" t="s">
        <v>47</v>
      </c>
      <c r="D612" s="35" t="s">
        <v>244</v>
      </c>
      <c r="E612" s="149" t="s">
        <v>760</v>
      </c>
      <c r="F612" s="195"/>
      <c r="G612" s="108">
        <v>55.05</v>
      </c>
      <c r="H612" s="81">
        <v>8</v>
      </c>
      <c r="I612" s="67">
        <v>1</v>
      </c>
      <c r="J612" s="40" t="s">
        <v>59</v>
      </c>
      <c r="K612" s="46"/>
      <c r="L612" s="42" t="str">
        <f t="shared" si="82"/>
        <v>1grams</v>
      </c>
      <c r="M612" s="43">
        <f t="shared" si="83"/>
        <v>8</v>
      </c>
      <c r="N612" s="44" t="str">
        <f t="shared" si="84"/>
        <v>8grams</v>
      </c>
      <c r="O612" s="51">
        <f t="shared" si="88"/>
        <v>440.4</v>
      </c>
      <c r="P612" s="29">
        <f>O612/H612</f>
        <v>55.05</v>
      </c>
      <c r="Q612" s="74">
        <f>G612-P612</f>
        <v>0</v>
      </c>
      <c r="R612" s="28"/>
      <c r="S612" s="28"/>
      <c r="T612" s="28"/>
      <c r="U612" s="28"/>
      <c r="V612" s="28"/>
      <c r="W612" s="28"/>
      <c r="X612" s="28"/>
      <c r="Y612" s="28"/>
      <c r="Z612" s="28"/>
    </row>
    <row r="613" spans="1:26" ht="15.75" customHeight="1">
      <c r="A613" s="232">
        <v>214</v>
      </c>
      <c r="B613" s="33" t="s">
        <v>759</v>
      </c>
      <c r="C613" s="34" t="s">
        <v>43</v>
      </c>
      <c r="D613" s="9" t="str">
        <f t="shared" ref="D613:D617" si="89">IFERROR(LEFT(E613, FIND("/", E613)-1), E613)</f>
        <v>Star</v>
      </c>
      <c r="E613" s="157" t="s">
        <v>761</v>
      </c>
      <c r="F613" s="155"/>
      <c r="G613" s="126">
        <v>56.1</v>
      </c>
      <c r="H613" s="120">
        <f>1560/260</f>
        <v>6</v>
      </c>
      <c r="I613" s="210">
        <v>260</v>
      </c>
      <c r="J613" s="60" t="s">
        <v>59</v>
      </c>
      <c r="K613" s="41" t="s">
        <v>26</v>
      </c>
      <c r="L613" s="42" t="str">
        <f t="shared" si="82"/>
        <v>260grams</v>
      </c>
      <c r="M613" s="43">
        <f t="shared" si="83"/>
        <v>1560</v>
      </c>
      <c r="N613" s="44" t="str">
        <f t="shared" si="84"/>
        <v>1560grams</v>
      </c>
      <c r="O613" s="51">
        <f t="shared" si="88"/>
        <v>336.6</v>
      </c>
      <c r="P613" s="46"/>
      <c r="Q613" s="46"/>
      <c r="R613" s="46"/>
      <c r="S613" s="46"/>
      <c r="T613" s="46"/>
      <c r="U613" s="46"/>
      <c r="V613" s="46"/>
      <c r="W613" s="46"/>
      <c r="X613" s="46"/>
      <c r="Y613" s="46"/>
      <c r="Z613" s="46"/>
    </row>
    <row r="614" spans="1:26" ht="15.75" customHeight="1">
      <c r="A614" s="232">
        <v>214</v>
      </c>
      <c r="B614" s="48" t="s">
        <v>762</v>
      </c>
      <c r="C614" s="49" t="s">
        <v>31</v>
      </c>
      <c r="D614" s="9" t="str">
        <f t="shared" si="89"/>
        <v>star</v>
      </c>
      <c r="E614" s="91" t="s">
        <v>763</v>
      </c>
      <c r="F614" s="155"/>
      <c r="G614" s="108">
        <v>27.5</v>
      </c>
      <c r="H614" s="81">
        <v>1</v>
      </c>
      <c r="I614" s="67"/>
      <c r="J614" s="40" t="s">
        <v>33</v>
      </c>
      <c r="K614" s="41" t="s">
        <v>26</v>
      </c>
      <c r="L614" s="42" t="str">
        <f t="shared" si="82"/>
        <v>kg</v>
      </c>
      <c r="M614" s="43">
        <f t="shared" si="83"/>
        <v>0</v>
      </c>
      <c r="N614" s="44" t="str">
        <f t="shared" si="84"/>
        <v>0kg</v>
      </c>
      <c r="O614" s="51">
        <f t="shared" si="88"/>
        <v>27.5</v>
      </c>
      <c r="P614" s="46"/>
      <c r="Q614" s="46"/>
      <c r="R614" s="46"/>
      <c r="S614" s="46"/>
      <c r="T614" s="46"/>
      <c r="U614" s="46"/>
      <c r="V614" s="46"/>
      <c r="W614" s="46"/>
      <c r="X614" s="46"/>
      <c r="Y614" s="46"/>
      <c r="Z614" s="46"/>
    </row>
    <row r="615" spans="1:26" ht="15.75" customHeight="1">
      <c r="A615" s="232">
        <v>351</v>
      </c>
      <c r="B615" s="48" t="s">
        <v>764</v>
      </c>
      <c r="C615" s="34" t="s">
        <v>43</v>
      </c>
      <c r="D615" s="9" t="str">
        <f t="shared" si="89"/>
        <v>San Marino</v>
      </c>
      <c r="E615" s="149" t="s">
        <v>765</v>
      </c>
      <c r="F615" s="155"/>
      <c r="G615" s="108">
        <v>45.2</v>
      </c>
      <c r="H615" s="81">
        <f>1440/180</f>
        <v>8</v>
      </c>
      <c r="I615" s="67">
        <v>180</v>
      </c>
      <c r="J615" s="40" t="s">
        <v>59</v>
      </c>
      <c r="K615" s="229" t="s">
        <v>26</v>
      </c>
      <c r="L615" s="42" t="str">
        <f t="shared" si="82"/>
        <v>180grams</v>
      </c>
      <c r="M615" s="43">
        <f t="shared" si="83"/>
        <v>1440</v>
      </c>
      <c r="N615" s="44" t="str">
        <f t="shared" si="84"/>
        <v>1440grams</v>
      </c>
      <c r="O615" s="51">
        <f t="shared" si="88"/>
        <v>361.6</v>
      </c>
      <c r="P615" s="46"/>
      <c r="Q615" s="46"/>
      <c r="R615" s="46"/>
      <c r="S615" s="46"/>
      <c r="T615" s="46"/>
      <c r="U615" s="46"/>
      <c r="V615" s="46"/>
      <c r="W615" s="46"/>
      <c r="X615" s="46"/>
      <c r="Y615" s="46"/>
      <c r="Z615" s="46"/>
    </row>
    <row r="616" spans="1:26" ht="15.75" customHeight="1">
      <c r="A616" s="233">
        <v>1189</v>
      </c>
      <c r="B616" s="57" t="s">
        <v>766</v>
      </c>
      <c r="C616" s="94" t="s">
        <v>68</v>
      </c>
      <c r="D616" s="9" t="str">
        <f t="shared" si="89"/>
        <v>san marino</v>
      </c>
      <c r="E616" s="91" t="s">
        <v>767</v>
      </c>
      <c r="F616" s="195"/>
      <c r="G616" s="95">
        <v>27.89</v>
      </c>
      <c r="H616" s="96">
        <v>48</v>
      </c>
      <c r="I616" s="227">
        <v>1</v>
      </c>
      <c r="J616" s="131" t="s">
        <v>59</v>
      </c>
      <c r="K616" s="46"/>
      <c r="L616" s="42" t="str">
        <f t="shared" si="82"/>
        <v>1grams</v>
      </c>
      <c r="M616" s="43">
        <f t="shared" si="83"/>
        <v>48</v>
      </c>
      <c r="N616" s="44" t="str">
        <f t="shared" si="84"/>
        <v>48grams</v>
      </c>
      <c r="O616" s="51">
        <f t="shared" si="88"/>
        <v>1338.72</v>
      </c>
      <c r="P616" s="46"/>
      <c r="Q616" s="46"/>
      <c r="R616" s="46"/>
      <c r="S616" s="46"/>
      <c r="T616" s="46"/>
      <c r="U616" s="46"/>
      <c r="V616" s="46"/>
      <c r="W616" s="46"/>
      <c r="X616" s="46"/>
      <c r="Y616" s="46"/>
      <c r="Z616" s="46"/>
    </row>
    <row r="617" spans="1:26" ht="15.75" customHeight="1">
      <c r="A617" s="233">
        <v>1190</v>
      </c>
      <c r="B617" s="337" t="s">
        <v>768</v>
      </c>
      <c r="C617" s="94" t="s">
        <v>68</v>
      </c>
      <c r="D617" s="9" t="str">
        <f t="shared" si="89"/>
        <v>san marino</v>
      </c>
      <c r="E617" s="91" t="s">
        <v>767</v>
      </c>
      <c r="F617" s="195"/>
      <c r="G617" s="95">
        <v>27.89</v>
      </c>
      <c r="H617" s="97">
        <v>48</v>
      </c>
      <c r="I617" s="227">
        <v>1</v>
      </c>
      <c r="J617" s="131" t="s">
        <v>37</v>
      </c>
      <c r="K617" s="46"/>
      <c r="L617" s="42" t="str">
        <f t="shared" si="82"/>
        <v>1pieces</v>
      </c>
      <c r="M617" s="43">
        <f t="shared" si="83"/>
        <v>48</v>
      </c>
      <c r="N617" s="44" t="str">
        <f t="shared" si="84"/>
        <v>48pieces</v>
      </c>
      <c r="O617" s="51">
        <f t="shared" si="88"/>
        <v>1338.72</v>
      </c>
      <c r="P617" s="46"/>
      <c r="Q617" s="46"/>
      <c r="R617" s="46"/>
      <c r="S617" s="46"/>
      <c r="T617" s="46"/>
      <c r="U617" s="46"/>
      <c r="V617" s="46"/>
      <c r="W617" s="46"/>
      <c r="X617" s="46"/>
      <c r="Y617" s="46"/>
      <c r="Z617" s="46"/>
    </row>
    <row r="618" spans="1:26" ht="15.75" customHeight="1">
      <c r="A618" s="232">
        <v>8</v>
      </c>
      <c r="B618" s="52" t="s">
        <v>769</v>
      </c>
      <c r="C618" s="53" t="s">
        <v>39</v>
      </c>
      <c r="D618" s="52" t="s">
        <v>91</v>
      </c>
      <c r="E618" s="228" t="s">
        <v>92</v>
      </c>
      <c r="F618" s="156"/>
      <c r="G618" s="181">
        <v>60</v>
      </c>
      <c r="H618" s="182">
        <v>1</v>
      </c>
      <c r="I618" s="72">
        <v>1000</v>
      </c>
      <c r="J618" s="73" t="s">
        <v>59</v>
      </c>
      <c r="K618" s="41" t="s">
        <v>26</v>
      </c>
      <c r="L618" s="42" t="str">
        <f t="shared" si="82"/>
        <v>1000grams</v>
      </c>
      <c r="M618" s="43">
        <f t="shared" si="83"/>
        <v>1000</v>
      </c>
      <c r="N618" s="44" t="str">
        <f t="shared" si="84"/>
        <v>1000grams</v>
      </c>
      <c r="O618" s="51">
        <f t="shared" si="88"/>
        <v>60</v>
      </c>
      <c r="P618" s="29">
        <f>O618/H618</f>
        <v>60</v>
      </c>
      <c r="Q618" s="29">
        <f>G618-P618</f>
        <v>0</v>
      </c>
      <c r="R618" s="28"/>
      <c r="S618" s="28"/>
      <c r="T618" s="28"/>
      <c r="U618" s="28"/>
      <c r="V618" s="28"/>
      <c r="W618" s="28"/>
      <c r="X618" s="28"/>
      <c r="Y618" s="28"/>
      <c r="Z618" s="28"/>
    </row>
    <row r="619" spans="1:26" ht="15.75" customHeight="1">
      <c r="A619" s="233">
        <v>8</v>
      </c>
      <c r="B619" s="48" t="s">
        <v>769</v>
      </c>
      <c r="C619" s="34" t="s">
        <v>55</v>
      </c>
      <c r="D619" s="9" t="str">
        <f t="shared" ref="D619:D621" si="90">IFERROR(LEFT(E619, FIND("/", E619)-1), E619)</f>
        <v>JMRL</v>
      </c>
      <c r="E619" s="91" t="s">
        <v>336</v>
      </c>
      <c r="F619" s="155"/>
      <c r="G619" s="95">
        <v>65</v>
      </c>
      <c r="H619" s="112">
        <v>5</v>
      </c>
      <c r="I619" s="190">
        <v>1</v>
      </c>
      <c r="J619" s="40" t="s">
        <v>33</v>
      </c>
      <c r="K619" s="41" t="s">
        <v>26</v>
      </c>
      <c r="L619" s="42" t="str">
        <f t="shared" si="82"/>
        <v>1kg</v>
      </c>
      <c r="M619" s="43">
        <f t="shared" si="83"/>
        <v>5</v>
      </c>
      <c r="N619" s="44" t="str">
        <f t="shared" si="84"/>
        <v>5kg</v>
      </c>
      <c r="O619" s="51">
        <f t="shared" si="88"/>
        <v>325</v>
      </c>
      <c r="P619" s="46"/>
      <c r="Q619" s="46"/>
      <c r="R619" s="46"/>
      <c r="S619" s="46"/>
      <c r="T619" s="46"/>
      <c r="U619" s="46"/>
      <c r="V619" s="46"/>
      <c r="W619" s="46"/>
      <c r="X619" s="46"/>
      <c r="Y619" s="46"/>
      <c r="Z619" s="46"/>
    </row>
    <row r="620" spans="1:26" ht="15.75" customHeight="1">
      <c r="A620" s="233">
        <v>8</v>
      </c>
      <c r="B620" s="48" t="s">
        <v>769</v>
      </c>
      <c r="C620" s="34" t="s">
        <v>27</v>
      </c>
      <c r="D620" s="9" t="str">
        <f t="shared" si="90"/>
        <v>master chef</v>
      </c>
      <c r="E620" s="288" t="s">
        <v>770</v>
      </c>
      <c r="F620" s="156"/>
      <c r="G620" s="108">
        <v>1030</v>
      </c>
      <c r="H620" s="81">
        <f>O620/G620</f>
        <v>0.16</v>
      </c>
      <c r="I620" s="67"/>
      <c r="J620" s="40"/>
      <c r="K620" s="41" t="s">
        <v>26</v>
      </c>
      <c r="L620" s="42" t="str">
        <f t="shared" si="82"/>
        <v/>
      </c>
      <c r="M620" s="43">
        <f t="shared" si="83"/>
        <v>0</v>
      </c>
      <c r="N620" s="44" t="str">
        <f t="shared" si="84"/>
        <v>0</v>
      </c>
      <c r="O620" s="133">
        <v>164.8</v>
      </c>
      <c r="P620" s="46"/>
      <c r="Q620" s="46"/>
      <c r="R620" s="46"/>
      <c r="S620" s="46"/>
      <c r="T620" s="46"/>
      <c r="U620" s="46"/>
      <c r="V620" s="46"/>
      <c r="W620" s="46"/>
      <c r="X620" s="46"/>
      <c r="Y620" s="46"/>
      <c r="Z620" s="46"/>
    </row>
    <row r="621" spans="1:26" ht="15.75" customHeight="1">
      <c r="A621" s="232">
        <v>8</v>
      </c>
      <c r="B621" s="48" t="s">
        <v>769</v>
      </c>
      <c r="C621" s="34" t="s">
        <v>43</v>
      </c>
      <c r="D621" s="9" t="str">
        <f t="shared" si="90"/>
        <v>Maya</v>
      </c>
      <c r="E621" s="91" t="s">
        <v>771</v>
      </c>
      <c r="F621" s="155"/>
      <c r="G621" s="95">
        <v>947.15</v>
      </c>
      <c r="H621" s="112">
        <f>10000/9600</f>
        <v>1.0416666666666667</v>
      </c>
      <c r="I621" s="190">
        <v>9600</v>
      </c>
      <c r="J621" s="40" t="s">
        <v>59</v>
      </c>
      <c r="K621" s="41" t="s">
        <v>26</v>
      </c>
      <c r="L621" s="42" t="str">
        <f t="shared" si="82"/>
        <v>9600grams</v>
      </c>
      <c r="M621" s="43">
        <f t="shared" si="83"/>
        <v>10000</v>
      </c>
      <c r="N621" s="44" t="str">
        <f t="shared" si="84"/>
        <v>10000grams</v>
      </c>
      <c r="O621" s="51">
        <f t="shared" ref="O621:O702" si="91">G621*H621</f>
        <v>986.61458333333337</v>
      </c>
      <c r="P621" s="46"/>
      <c r="Q621" s="46"/>
      <c r="R621" s="46"/>
      <c r="S621" s="46"/>
      <c r="T621" s="46"/>
      <c r="U621" s="46"/>
      <c r="V621" s="46"/>
      <c r="W621" s="46"/>
      <c r="X621" s="46"/>
      <c r="Y621" s="46"/>
      <c r="Z621" s="46"/>
    </row>
    <row r="622" spans="1:26" ht="15.75" customHeight="1">
      <c r="A622" s="233">
        <v>8</v>
      </c>
      <c r="B622" s="128" t="s">
        <v>769</v>
      </c>
      <c r="C622" s="34" t="s">
        <v>82</v>
      </c>
      <c r="D622" s="9"/>
      <c r="E622" s="146" t="s">
        <v>107</v>
      </c>
      <c r="F622" s="155" t="s">
        <v>76</v>
      </c>
      <c r="G622" s="123">
        <v>56</v>
      </c>
      <c r="H622" s="124">
        <v>15</v>
      </c>
      <c r="I622" s="211">
        <v>1000</v>
      </c>
      <c r="J622" s="125" t="s">
        <v>59</v>
      </c>
      <c r="K622" s="41" t="s">
        <v>26</v>
      </c>
      <c r="L622" s="42" t="str">
        <f t="shared" si="82"/>
        <v>1000grams</v>
      </c>
      <c r="M622" s="43">
        <f t="shared" si="83"/>
        <v>15000</v>
      </c>
      <c r="N622" s="44" t="str">
        <f t="shared" si="84"/>
        <v>15000grams</v>
      </c>
      <c r="O622" s="51">
        <f t="shared" si="91"/>
        <v>840</v>
      </c>
      <c r="P622" s="46"/>
      <c r="Q622" s="46"/>
      <c r="R622" s="46"/>
      <c r="S622" s="46"/>
      <c r="T622" s="46"/>
      <c r="U622" s="46"/>
      <c r="V622" s="46"/>
      <c r="W622" s="46"/>
      <c r="X622" s="46"/>
      <c r="Y622" s="46"/>
      <c r="Z622" s="46"/>
    </row>
    <row r="623" spans="1:26" ht="15.75" customHeight="1">
      <c r="A623" s="250">
        <v>8</v>
      </c>
      <c r="B623" s="48" t="s">
        <v>769</v>
      </c>
      <c r="C623" s="49" t="s">
        <v>31</v>
      </c>
      <c r="D623" s="9" t="str">
        <f t="shared" ref="D623:D642" si="92">IFERROR(LEFT(E623, FIND("/", E623)-1), E623)</f>
        <v>premium</v>
      </c>
      <c r="E623" s="251" t="s">
        <v>772</v>
      </c>
      <c r="F623" s="155"/>
      <c r="G623" s="252">
        <v>56</v>
      </c>
      <c r="H623" s="255">
        <v>5</v>
      </c>
      <c r="I623" s="341"/>
      <c r="J623" s="60" t="s">
        <v>33</v>
      </c>
      <c r="K623" s="41" t="s">
        <v>26</v>
      </c>
      <c r="L623" s="42" t="str">
        <f t="shared" si="82"/>
        <v>kg</v>
      </c>
      <c r="M623" s="43">
        <f t="shared" si="83"/>
        <v>0</v>
      </c>
      <c r="N623" s="44" t="str">
        <f t="shared" si="84"/>
        <v>0kg</v>
      </c>
      <c r="O623" s="51">
        <f t="shared" si="91"/>
        <v>280</v>
      </c>
      <c r="P623" s="46"/>
      <c r="Q623" s="46"/>
      <c r="R623" s="46"/>
      <c r="S623" s="46"/>
      <c r="T623" s="46"/>
      <c r="U623" s="46"/>
      <c r="V623" s="46"/>
      <c r="W623" s="46"/>
      <c r="X623" s="46"/>
      <c r="Y623" s="46"/>
      <c r="Z623" s="46"/>
    </row>
    <row r="624" spans="1:26" ht="15.75" customHeight="1">
      <c r="A624" s="233">
        <v>8</v>
      </c>
      <c r="B624" s="116" t="s">
        <v>769</v>
      </c>
      <c r="C624" s="34" t="s">
        <v>74</v>
      </c>
      <c r="D624" s="9" t="str">
        <f t="shared" si="92"/>
        <v>Queen</v>
      </c>
      <c r="E624" s="251" t="s">
        <v>166</v>
      </c>
      <c r="F624" s="156" t="s">
        <v>76</v>
      </c>
      <c r="G624" s="126">
        <v>55</v>
      </c>
      <c r="H624" s="120">
        <v>5</v>
      </c>
      <c r="I624" s="210">
        <v>1000</v>
      </c>
      <c r="J624" s="60" t="s">
        <v>33</v>
      </c>
      <c r="K624" s="41" t="s">
        <v>26</v>
      </c>
      <c r="L624" s="42" t="str">
        <f t="shared" si="82"/>
        <v>1000kg</v>
      </c>
      <c r="M624" s="43">
        <f t="shared" si="83"/>
        <v>5000</v>
      </c>
      <c r="N624" s="44" t="str">
        <f t="shared" si="84"/>
        <v>5000kg</v>
      </c>
      <c r="O624" s="51">
        <f t="shared" si="91"/>
        <v>275</v>
      </c>
      <c r="P624" s="46"/>
      <c r="Q624" s="46"/>
      <c r="R624" s="46"/>
      <c r="S624" s="46"/>
      <c r="T624" s="46"/>
      <c r="U624" s="46"/>
      <c r="V624" s="46"/>
      <c r="W624" s="46"/>
      <c r="X624" s="46"/>
      <c r="Y624" s="46"/>
      <c r="Z624" s="46"/>
    </row>
    <row r="625" spans="1:26" ht="15.75" customHeight="1">
      <c r="A625" s="232">
        <v>8</v>
      </c>
      <c r="B625" s="52" t="s">
        <v>769</v>
      </c>
      <c r="C625" s="34" t="s">
        <v>35</v>
      </c>
      <c r="D625" s="9" t="str">
        <f t="shared" si="92"/>
        <v>Queen</v>
      </c>
      <c r="E625" s="101" t="s">
        <v>773</v>
      </c>
      <c r="F625" s="155"/>
      <c r="G625" s="102">
        <v>48.7</v>
      </c>
      <c r="H625" s="81">
        <v>4</v>
      </c>
      <c r="I625" s="67">
        <v>400</v>
      </c>
      <c r="J625" s="40" t="s">
        <v>59</v>
      </c>
      <c r="K625" s="41" t="s">
        <v>26</v>
      </c>
      <c r="L625" s="42" t="str">
        <f t="shared" si="82"/>
        <v>400grams</v>
      </c>
      <c r="M625" s="43">
        <f t="shared" si="83"/>
        <v>1600</v>
      </c>
      <c r="N625" s="44" t="str">
        <f t="shared" si="84"/>
        <v>1600grams</v>
      </c>
      <c r="O625" s="51">
        <f t="shared" si="91"/>
        <v>194.8</v>
      </c>
      <c r="P625" s="46"/>
      <c r="Q625" s="46"/>
      <c r="R625" s="46"/>
      <c r="S625" s="46"/>
      <c r="T625" s="46"/>
      <c r="U625" s="46"/>
      <c r="V625" s="46"/>
      <c r="W625" s="46"/>
      <c r="X625" s="46"/>
      <c r="Y625" s="46"/>
      <c r="Z625" s="46"/>
    </row>
    <row r="626" spans="1:26" ht="15.75" customHeight="1">
      <c r="A626" s="232">
        <v>8</v>
      </c>
      <c r="B626" s="48" t="s">
        <v>774</v>
      </c>
      <c r="C626" s="49" t="s">
        <v>61</v>
      </c>
      <c r="D626" s="9" t="str">
        <f t="shared" si="92"/>
        <v>superior</v>
      </c>
      <c r="E626" s="91" t="s">
        <v>775</v>
      </c>
      <c r="F626" s="155"/>
      <c r="G626" s="95">
        <v>56</v>
      </c>
      <c r="H626" s="112">
        <v>7</v>
      </c>
      <c r="I626" s="190">
        <v>1000</v>
      </c>
      <c r="J626" s="40" t="s">
        <v>59</v>
      </c>
      <c r="K626" s="41"/>
      <c r="L626" s="42" t="str">
        <f t="shared" si="82"/>
        <v>1000grams</v>
      </c>
      <c r="M626" s="43">
        <f t="shared" si="83"/>
        <v>7000</v>
      </c>
      <c r="N626" s="44" t="str">
        <f t="shared" si="84"/>
        <v>7000grams</v>
      </c>
      <c r="O626" s="51">
        <f t="shared" si="91"/>
        <v>392</v>
      </c>
      <c r="P626" s="46"/>
      <c r="Q626" s="46"/>
      <c r="R626" s="46"/>
      <c r="S626" s="46"/>
      <c r="T626" s="46"/>
      <c r="U626" s="46"/>
      <c r="V626" s="46"/>
      <c r="W626" s="46"/>
      <c r="X626" s="46"/>
      <c r="Y626" s="46"/>
      <c r="Z626" s="46"/>
    </row>
    <row r="627" spans="1:26" ht="15.75" customHeight="1">
      <c r="A627" s="233">
        <v>8</v>
      </c>
      <c r="B627" s="57" t="s">
        <v>769</v>
      </c>
      <c r="C627" s="34" t="s">
        <v>47</v>
      </c>
      <c r="D627" s="9" t="str">
        <f t="shared" si="92"/>
        <v>Superior</v>
      </c>
      <c r="E627" s="91" t="s">
        <v>776</v>
      </c>
      <c r="F627" s="195"/>
      <c r="G627" s="95">
        <v>51.4</v>
      </c>
      <c r="H627" s="81">
        <v>28</v>
      </c>
      <c r="I627" s="67">
        <v>1000</v>
      </c>
      <c r="J627" s="40" t="s">
        <v>59</v>
      </c>
      <c r="K627" s="46"/>
      <c r="L627" s="42" t="str">
        <f t="shared" si="82"/>
        <v>1000grams</v>
      </c>
      <c r="M627" s="43">
        <f t="shared" si="83"/>
        <v>28000</v>
      </c>
      <c r="N627" s="44" t="str">
        <f t="shared" si="84"/>
        <v>28000grams</v>
      </c>
      <c r="O627" s="51">
        <f t="shared" si="91"/>
        <v>1439.2</v>
      </c>
      <c r="P627" s="46"/>
      <c r="Q627" s="46"/>
      <c r="R627" s="46"/>
      <c r="S627" s="46"/>
      <c r="T627" s="46"/>
      <c r="U627" s="46"/>
      <c r="V627" s="46"/>
      <c r="W627" s="46"/>
      <c r="X627" s="46"/>
      <c r="Y627" s="46"/>
      <c r="Z627" s="46"/>
    </row>
    <row r="628" spans="1:26" ht="15.75" customHeight="1">
      <c r="A628" s="233">
        <v>8</v>
      </c>
      <c r="B628" s="79" t="s">
        <v>769</v>
      </c>
      <c r="C628" s="94" t="s">
        <v>68</v>
      </c>
      <c r="D628" s="9" t="str">
        <f t="shared" si="92"/>
        <v>Superior</v>
      </c>
      <c r="E628" s="91" t="s">
        <v>776</v>
      </c>
      <c r="F628" s="195"/>
      <c r="G628" s="95">
        <v>5.6000000000000001E-2</v>
      </c>
      <c r="H628" s="96">
        <v>200</v>
      </c>
      <c r="I628" s="227">
        <v>1000</v>
      </c>
      <c r="J628" s="131" t="s">
        <v>59</v>
      </c>
      <c r="K628" s="46"/>
      <c r="L628" s="42" t="str">
        <f t="shared" si="82"/>
        <v>1000grams</v>
      </c>
      <c r="M628" s="43">
        <f t="shared" si="83"/>
        <v>200000</v>
      </c>
      <c r="N628" s="44" t="str">
        <f t="shared" si="84"/>
        <v>200000grams</v>
      </c>
      <c r="O628" s="51">
        <f t="shared" si="91"/>
        <v>11.200000000000001</v>
      </c>
      <c r="P628" s="46"/>
      <c r="Q628" s="46"/>
      <c r="R628" s="46"/>
      <c r="S628" s="46"/>
      <c r="T628" s="46"/>
      <c r="U628" s="46"/>
      <c r="V628" s="46"/>
      <c r="W628" s="46"/>
      <c r="X628" s="46"/>
      <c r="Y628" s="46"/>
      <c r="Z628" s="46"/>
    </row>
    <row r="629" spans="1:26" ht="15.75" customHeight="1">
      <c r="A629" s="233">
        <v>946</v>
      </c>
      <c r="B629" s="48" t="s">
        <v>777</v>
      </c>
      <c r="C629" s="34" t="s">
        <v>55</v>
      </c>
      <c r="D629" s="9">
        <f t="shared" si="92"/>
        <v>0</v>
      </c>
      <c r="E629" s="149"/>
      <c r="F629" s="155"/>
      <c r="G629" s="108">
        <v>700</v>
      </c>
      <c r="H629" s="81">
        <v>0.39</v>
      </c>
      <c r="I629" s="67">
        <v>500</v>
      </c>
      <c r="J629" s="40" t="s">
        <v>59</v>
      </c>
      <c r="K629" s="229" t="s">
        <v>26</v>
      </c>
      <c r="L629" s="42" t="str">
        <f t="shared" si="82"/>
        <v>500grams</v>
      </c>
      <c r="M629" s="43">
        <f t="shared" si="83"/>
        <v>195</v>
      </c>
      <c r="N629" s="44" t="str">
        <f t="shared" si="84"/>
        <v>195grams</v>
      </c>
      <c r="O629" s="51">
        <f t="shared" si="91"/>
        <v>273</v>
      </c>
      <c r="P629" s="46"/>
      <c r="Q629" s="46"/>
      <c r="R629" s="46"/>
      <c r="S629" s="46"/>
      <c r="T629" s="46"/>
      <c r="U629" s="46"/>
      <c r="V629" s="46"/>
      <c r="W629" s="46"/>
      <c r="X629" s="46"/>
      <c r="Y629" s="46"/>
      <c r="Z629" s="46"/>
    </row>
    <row r="630" spans="1:26" ht="15.75" customHeight="1">
      <c r="A630" s="233">
        <v>384</v>
      </c>
      <c r="B630" s="33" t="s">
        <v>778</v>
      </c>
      <c r="C630" s="34" t="s">
        <v>35</v>
      </c>
      <c r="D630" s="9" t="str">
        <f t="shared" si="92"/>
        <v>KNORR</v>
      </c>
      <c r="E630" s="91" t="s">
        <v>779</v>
      </c>
      <c r="F630" s="156"/>
      <c r="G630" s="108">
        <v>62</v>
      </c>
      <c r="H630" s="81">
        <v>2</v>
      </c>
      <c r="I630" s="67">
        <v>55</v>
      </c>
      <c r="J630" s="40" t="s">
        <v>59</v>
      </c>
      <c r="K630" s="41" t="s">
        <v>26</v>
      </c>
      <c r="L630" s="42" t="str">
        <f t="shared" si="82"/>
        <v>55grams</v>
      </c>
      <c r="M630" s="43">
        <f t="shared" si="83"/>
        <v>110</v>
      </c>
      <c r="N630" s="44" t="str">
        <f t="shared" si="84"/>
        <v>110grams</v>
      </c>
      <c r="O630" s="51">
        <f t="shared" si="91"/>
        <v>124</v>
      </c>
      <c r="P630" s="46"/>
      <c r="Q630" s="46"/>
      <c r="R630" s="46"/>
      <c r="S630" s="46"/>
      <c r="T630" s="46"/>
      <c r="U630" s="46"/>
      <c r="V630" s="46"/>
      <c r="W630" s="46"/>
      <c r="X630" s="46"/>
      <c r="Y630" s="46"/>
      <c r="Z630" s="46"/>
    </row>
    <row r="631" spans="1:26" ht="15.75" customHeight="1">
      <c r="A631" s="232">
        <v>384</v>
      </c>
      <c r="B631" s="209" t="s">
        <v>780</v>
      </c>
      <c r="C631" s="34" t="s">
        <v>43</v>
      </c>
      <c r="D631" s="9" t="str">
        <f t="shared" si="92"/>
        <v>Knorr</v>
      </c>
      <c r="E631" s="116" t="s">
        <v>781</v>
      </c>
      <c r="F631" s="37"/>
      <c r="G631" s="38">
        <v>35.9</v>
      </c>
      <c r="H631" s="39">
        <v>1</v>
      </c>
      <c r="I631" s="39">
        <v>37</v>
      </c>
      <c r="J631" s="40" t="s">
        <v>59</v>
      </c>
      <c r="K631" s="41" t="s">
        <v>26</v>
      </c>
      <c r="L631" s="42" t="str">
        <f t="shared" si="82"/>
        <v>37grams</v>
      </c>
      <c r="M631" s="43">
        <f t="shared" si="83"/>
        <v>37</v>
      </c>
      <c r="N631" s="44" t="str">
        <f t="shared" si="84"/>
        <v>37grams</v>
      </c>
      <c r="O631" s="51">
        <f t="shared" si="91"/>
        <v>35.9</v>
      </c>
      <c r="P631" s="46"/>
      <c r="Q631" s="46"/>
      <c r="R631" s="46"/>
      <c r="S631" s="46"/>
      <c r="T631" s="46"/>
      <c r="U631" s="46"/>
      <c r="V631" s="46"/>
      <c r="W631" s="46"/>
      <c r="X631" s="46"/>
      <c r="Y631" s="46"/>
      <c r="Z631" s="46"/>
    </row>
    <row r="632" spans="1:26" ht="15.75" customHeight="1">
      <c r="A632" s="233">
        <v>384</v>
      </c>
      <c r="B632" s="79" t="s">
        <v>780</v>
      </c>
      <c r="C632" s="34" t="s">
        <v>47</v>
      </c>
      <c r="D632" s="9" t="str">
        <f t="shared" si="92"/>
        <v>Knorr</v>
      </c>
      <c r="E632" s="116" t="s">
        <v>781</v>
      </c>
      <c r="F632" s="59"/>
      <c r="G632" s="38">
        <v>35.9</v>
      </c>
      <c r="H632" s="39">
        <v>15</v>
      </c>
      <c r="I632" s="39">
        <v>1</v>
      </c>
      <c r="J632" s="40" t="s">
        <v>59</v>
      </c>
      <c r="K632" s="46"/>
      <c r="L632" s="42" t="str">
        <f t="shared" si="82"/>
        <v>1grams</v>
      </c>
      <c r="M632" s="43">
        <f t="shared" si="83"/>
        <v>15</v>
      </c>
      <c r="N632" s="44" t="str">
        <f t="shared" si="84"/>
        <v>15grams</v>
      </c>
      <c r="O632" s="51">
        <f t="shared" si="91"/>
        <v>538.5</v>
      </c>
      <c r="P632" s="46"/>
      <c r="Q632" s="46"/>
      <c r="R632" s="46"/>
      <c r="S632" s="46"/>
      <c r="T632" s="46"/>
      <c r="U632" s="46"/>
      <c r="V632" s="46"/>
      <c r="W632" s="46"/>
      <c r="X632" s="46"/>
      <c r="Y632" s="46"/>
      <c r="Z632" s="46"/>
    </row>
    <row r="633" spans="1:26" ht="15.75" customHeight="1">
      <c r="A633" s="232">
        <v>370</v>
      </c>
      <c r="B633" s="209" t="s">
        <v>782</v>
      </c>
      <c r="C633" s="34" t="s">
        <v>43</v>
      </c>
      <c r="D633" s="9" t="str">
        <f t="shared" si="92"/>
        <v>Robo</v>
      </c>
      <c r="E633" s="50" t="s">
        <v>783</v>
      </c>
      <c r="F633" s="37"/>
      <c r="G633" s="38">
        <v>186</v>
      </c>
      <c r="H633" s="39">
        <v>0.27</v>
      </c>
      <c r="I633" s="39">
        <v>500</v>
      </c>
      <c r="J633" s="40" t="s">
        <v>59</v>
      </c>
      <c r="K633" s="41" t="s">
        <v>26</v>
      </c>
      <c r="L633" s="42" t="str">
        <f t="shared" si="82"/>
        <v>500grams</v>
      </c>
      <c r="M633" s="43">
        <f t="shared" si="83"/>
        <v>135</v>
      </c>
      <c r="N633" s="44" t="str">
        <f t="shared" si="84"/>
        <v>135grams</v>
      </c>
      <c r="O633" s="51">
        <f t="shared" si="91"/>
        <v>50.220000000000006</v>
      </c>
      <c r="P633" s="46"/>
      <c r="Q633" s="46"/>
      <c r="R633" s="46"/>
      <c r="S633" s="46"/>
      <c r="T633" s="46"/>
      <c r="U633" s="46"/>
      <c r="V633" s="46"/>
      <c r="W633" s="46"/>
      <c r="X633" s="46"/>
      <c r="Y633" s="46"/>
      <c r="Z633" s="46"/>
    </row>
    <row r="634" spans="1:26" ht="15.75" customHeight="1">
      <c r="A634" s="233">
        <v>1008</v>
      </c>
      <c r="B634" s="76" t="s">
        <v>784</v>
      </c>
      <c r="C634" s="34" t="s">
        <v>55</v>
      </c>
      <c r="D634" s="9" t="str">
        <f t="shared" si="92"/>
        <v>Oishi</v>
      </c>
      <c r="E634" s="52" t="s">
        <v>145</v>
      </c>
      <c r="F634" s="37"/>
      <c r="G634" s="77">
        <v>22.1</v>
      </c>
      <c r="H634" s="64">
        <v>17</v>
      </c>
      <c r="I634" s="64">
        <v>1</v>
      </c>
      <c r="J634" s="40" t="s">
        <v>37</v>
      </c>
      <c r="K634" s="41" t="s">
        <v>26</v>
      </c>
      <c r="L634" s="42" t="str">
        <f t="shared" si="82"/>
        <v>1pieces</v>
      </c>
      <c r="M634" s="43">
        <f t="shared" si="83"/>
        <v>17</v>
      </c>
      <c r="N634" s="44" t="str">
        <f t="shared" si="84"/>
        <v>17pieces</v>
      </c>
      <c r="O634" s="51">
        <f t="shared" si="91"/>
        <v>375.70000000000005</v>
      </c>
      <c r="P634" s="46"/>
      <c r="Q634" s="46"/>
      <c r="R634" s="46"/>
      <c r="S634" s="46"/>
      <c r="T634" s="46"/>
      <c r="U634" s="46"/>
      <c r="V634" s="46"/>
      <c r="W634" s="46"/>
      <c r="X634" s="46"/>
      <c r="Y634" s="46"/>
      <c r="Z634" s="46"/>
    </row>
    <row r="635" spans="1:26" ht="15.75" customHeight="1">
      <c r="A635" s="232">
        <v>268</v>
      </c>
      <c r="B635" s="33" t="s">
        <v>785</v>
      </c>
      <c r="C635" s="49" t="s">
        <v>31</v>
      </c>
      <c r="D635" s="9" t="str">
        <f t="shared" si="92"/>
        <v>oishi</v>
      </c>
      <c r="E635" s="50" t="s">
        <v>786</v>
      </c>
      <c r="F635" s="37"/>
      <c r="G635" s="38">
        <v>14.1</v>
      </c>
      <c r="H635" s="39">
        <v>28</v>
      </c>
      <c r="I635" s="39"/>
      <c r="J635" s="40" t="s">
        <v>37</v>
      </c>
      <c r="K635" s="41" t="s">
        <v>26</v>
      </c>
      <c r="L635" s="42" t="str">
        <f t="shared" si="82"/>
        <v>pieces</v>
      </c>
      <c r="M635" s="43">
        <f t="shared" si="83"/>
        <v>0</v>
      </c>
      <c r="N635" s="44" t="str">
        <f t="shared" si="84"/>
        <v>0pieces</v>
      </c>
      <c r="O635" s="51">
        <f t="shared" si="91"/>
        <v>394.8</v>
      </c>
      <c r="P635" s="46"/>
      <c r="Q635" s="46"/>
      <c r="R635" s="46"/>
      <c r="S635" s="46"/>
      <c r="T635" s="46"/>
      <c r="U635" s="46"/>
      <c r="V635" s="46"/>
      <c r="W635" s="46"/>
      <c r="X635" s="46"/>
      <c r="Y635" s="46"/>
      <c r="Z635" s="46"/>
    </row>
    <row r="636" spans="1:26" ht="15.75" customHeight="1">
      <c r="A636" s="233">
        <v>268</v>
      </c>
      <c r="B636" s="48" t="s">
        <v>785</v>
      </c>
      <c r="C636" s="34" t="s">
        <v>74</v>
      </c>
      <c r="D636" s="9" t="str">
        <f t="shared" si="92"/>
        <v>Oishi</v>
      </c>
      <c r="E636" s="116" t="s">
        <v>145</v>
      </c>
      <c r="F636" s="37" t="s">
        <v>76</v>
      </c>
      <c r="G636" s="38">
        <v>14.1</v>
      </c>
      <c r="H636" s="39">
        <v>1</v>
      </c>
      <c r="I636" s="39">
        <v>50</v>
      </c>
      <c r="J636" s="40" t="s">
        <v>59</v>
      </c>
      <c r="K636" s="41" t="s">
        <v>26</v>
      </c>
      <c r="L636" s="42" t="str">
        <f t="shared" si="82"/>
        <v>50grams</v>
      </c>
      <c r="M636" s="43">
        <f t="shared" si="83"/>
        <v>50</v>
      </c>
      <c r="N636" s="44" t="str">
        <f t="shared" si="84"/>
        <v>50grams</v>
      </c>
      <c r="O636" s="51">
        <f t="shared" si="91"/>
        <v>14.1</v>
      </c>
      <c r="P636" s="46"/>
      <c r="Q636" s="46"/>
      <c r="R636" s="46"/>
      <c r="S636" s="46"/>
      <c r="T636" s="46"/>
      <c r="U636" s="46"/>
      <c r="V636" s="46"/>
      <c r="W636" s="46"/>
      <c r="X636" s="46"/>
      <c r="Y636" s="46"/>
      <c r="Z636" s="46"/>
    </row>
    <row r="637" spans="1:26" ht="15.75" customHeight="1">
      <c r="A637" s="232">
        <v>625</v>
      </c>
      <c r="B637" s="68" t="s">
        <v>787</v>
      </c>
      <c r="C637" s="53" t="s">
        <v>39</v>
      </c>
      <c r="D637" s="9" t="str">
        <f t="shared" si="92"/>
        <v>Oishi</v>
      </c>
      <c r="E637" s="68" t="s">
        <v>788</v>
      </c>
      <c r="F637" s="37"/>
      <c r="G637" s="70">
        <v>23</v>
      </c>
      <c r="H637" s="71">
        <v>1</v>
      </c>
      <c r="I637" s="71">
        <v>1</v>
      </c>
      <c r="J637" s="56" t="s">
        <v>37</v>
      </c>
      <c r="K637" s="41" t="s">
        <v>26</v>
      </c>
      <c r="L637" s="42" t="str">
        <f t="shared" si="82"/>
        <v>1pieces</v>
      </c>
      <c r="M637" s="43">
        <f t="shared" si="83"/>
        <v>1</v>
      </c>
      <c r="N637" s="44" t="str">
        <f t="shared" si="84"/>
        <v>1pieces</v>
      </c>
      <c r="O637" s="51">
        <f t="shared" si="91"/>
        <v>23</v>
      </c>
      <c r="P637" s="46"/>
      <c r="Q637" s="46"/>
      <c r="R637" s="46"/>
      <c r="S637" s="46"/>
      <c r="T637" s="46"/>
      <c r="U637" s="46"/>
      <c r="V637" s="46"/>
      <c r="W637" s="46"/>
      <c r="X637" s="46"/>
      <c r="Y637" s="46"/>
      <c r="Z637" s="46"/>
    </row>
    <row r="638" spans="1:26" ht="15.75" customHeight="1">
      <c r="A638" s="232">
        <v>450</v>
      </c>
      <c r="B638" s="48" t="s">
        <v>789</v>
      </c>
      <c r="C638" s="34" t="s">
        <v>43</v>
      </c>
      <c r="D638" s="9" t="str">
        <f t="shared" si="92"/>
        <v>Oishi</v>
      </c>
      <c r="E638" s="50" t="s">
        <v>790</v>
      </c>
      <c r="F638" s="37"/>
      <c r="G638" s="38">
        <f>678.2/50</f>
        <v>13.564</v>
      </c>
      <c r="H638" s="39">
        <v>50</v>
      </c>
      <c r="I638" s="39">
        <v>50</v>
      </c>
      <c r="J638" s="40" t="s">
        <v>37</v>
      </c>
      <c r="K638" s="41"/>
      <c r="L638" s="42" t="str">
        <f t="shared" si="82"/>
        <v>50pieces</v>
      </c>
      <c r="M638" s="43">
        <f t="shared" si="83"/>
        <v>2500</v>
      </c>
      <c r="N638" s="44" t="str">
        <f t="shared" si="84"/>
        <v>2500pieces</v>
      </c>
      <c r="O638" s="51">
        <f t="shared" si="91"/>
        <v>678.2</v>
      </c>
      <c r="P638" s="46"/>
      <c r="Q638" s="46"/>
      <c r="R638" s="46"/>
      <c r="S638" s="46"/>
      <c r="T638" s="46"/>
      <c r="U638" s="46"/>
      <c r="V638" s="46"/>
      <c r="W638" s="46"/>
      <c r="X638" s="46"/>
      <c r="Y638" s="46"/>
      <c r="Z638" s="46"/>
    </row>
    <row r="639" spans="1:26" ht="15.75" customHeight="1">
      <c r="A639" s="233">
        <v>450</v>
      </c>
      <c r="B639" s="79" t="s">
        <v>789</v>
      </c>
      <c r="C639" s="34" t="s">
        <v>47</v>
      </c>
      <c r="D639" s="9" t="str">
        <f t="shared" si="92"/>
        <v>Oishi</v>
      </c>
      <c r="E639" s="50" t="s">
        <v>790</v>
      </c>
      <c r="F639" s="59"/>
      <c r="G639" s="38">
        <v>13.564</v>
      </c>
      <c r="H639" s="39">
        <v>25</v>
      </c>
      <c r="I639" s="39">
        <v>1</v>
      </c>
      <c r="J639" s="60" t="s">
        <v>37</v>
      </c>
      <c r="K639" s="46"/>
      <c r="L639" s="42" t="str">
        <f t="shared" si="82"/>
        <v>1pieces</v>
      </c>
      <c r="M639" s="43">
        <f t="shared" si="83"/>
        <v>25</v>
      </c>
      <c r="N639" s="44" t="str">
        <f t="shared" si="84"/>
        <v>25pieces</v>
      </c>
      <c r="O639" s="51">
        <f t="shared" si="91"/>
        <v>339.1</v>
      </c>
      <c r="P639" s="46"/>
      <c r="Q639" s="46"/>
      <c r="R639" s="46"/>
      <c r="S639" s="46"/>
      <c r="T639" s="46"/>
      <c r="U639" s="46"/>
      <c r="V639" s="46"/>
      <c r="W639" s="46"/>
      <c r="X639" s="46"/>
      <c r="Y639" s="46"/>
      <c r="Z639" s="46"/>
    </row>
    <row r="640" spans="1:26" ht="15.75" customHeight="1">
      <c r="A640" s="233">
        <v>739</v>
      </c>
      <c r="B640" s="128" t="s">
        <v>791</v>
      </c>
      <c r="C640" s="34" t="s">
        <v>82</v>
      </c>
      <c r="D640" s="9" t="str">
        <f t="shared" si="92"/>
        <v>Jolly</v>
      </c>
      <c r="E640" s="122" t="s">
        <v>792</v>
      </c>
      <c r="F640" s="111" t="s">
        <v>76</v>
      </c>
      <c r="G640" s="207">
        <v>44.75</v>
      </c>
      <c r="H640" s="165">
        <v>3</v>
      </c>
      <c r="I640" s="165">
        <v>425</v>
      </c>
      <c r="J640" s="130" t="s">
        <v>59</v>
      </c>
      <c r="K640" s="41" t="s">
        <v>26</v>
      </c>
      <c r="L640" s="42" t="str">
        <f t="shared" si="82"/>
        <v>425grams</v>
      </c>
      <c r="M640" s="43">
        <f t="shared" si="83"/>
        <v>1275</v>
      </c>
      <c r="N640" s="44" t="str">
        <f t="shared" si="84"/>
        <v>1275grams</v>
      </c>
      <c r="O640" s="51">
        <f t="shared" si="91"/>
        <v>134.25</v>
      </c>
      <c r="P640" s="46"/>
      <c r="Q640" s="46"/>
      <c r="R640" s="46"/>
      <c r="S640" s="46"/>
      <c r="T640" s="46"/>
      <c r="U640" s="46"/>
      <c r="V640" s="46"/>
      <c r="W640" s="46"/>
      <c r="X640" s="46"/>
      <c r="Y640" s="46"/>
      <c r="Z640" s="46"/>
    </row>
    <row r="641" spans="1:26" ht="15.75" customHeight="1">
      <c r="A641" s="233">
        <v>65</v>
      </c>
      <c r="B641" s="33" t="s">
        <v>793</v>
      </c>
      <c r="C641" s="34" t="s">
        <v>74</v>
      </c>
      <c r="D641" s="9" t="str">
        <f t="shared" si="92"/>
        <v>Jolly</v>
      </c>
      <c r="E641" s="50" t="s">
        <v>129</v>
      </c>
      <c r="F641" s="111" t="s">
        <v>76</v>
      </c>
      <c r="G641" s="38">
        <v>56.3</v>
      </c>
      <c r="H641" s="81">
        <v>4</v>
      </c>
      <c r="I641" s="81">
        <v>425</v>
      </c>
      <c r="J641" s="40" t="s">
        <v>59</v>
      </c>
      <c r="K641" s="41" t="s">
        <v>26</v>
      </c>
      <c r="L641" s="42" t="str">
        <f t="shared" si="82"/>
        <v>425grams</v>
      </c>
      <c r="M641" s="43">
        <f t="shared" si="83"/>
        <v>1700</v>
      </c>
      <c r="N641" s="44" t="str">
        <f t="shared" si="84"/>
        <v>1700grams</v>
      </c>
      <c r="O641" s="51">
        <f t="shared" si="91"/>
        <v>225.2</v>
      </c>
      <c r="P641" s="46"/>
      <c r="Q641" s="46"/>
      <c r="R641" s="46"/>
      <c r="S641" s="46"/>
      <c r="T641" s="46"/>
      <c r="U641" s="46"/>
      <c r="V641" s="46"/>
      <c r="W641" s="46"/>
      <c r="X641" s="46"/>
      <c r="Y641" s="46"/>
      <c r="Z641" s="46"/>
    </row>
    <row r="642" spans="1:26" ht="15.75" customHeight="1">
      <c r="A642" s="232">
        <v>65</v>
      </c>
      <c r="B642" s="33" t="s">
        <v>794</v>
      </c>
      <c r="C642" s="49" t="s">
        <v>61</v>
      </c>
      <c r="D642" s="9" t="str">
        <f t="shared" si="92"/>
        <v>jolly</v>
      </c>
      <c r="E642" s="116" t="s">
        <v>795</v>
      </c>
      <c r="F642" s="37"/>
      <c r="G642" s="38">
        <v>43</v>
      </c>
      <c r="H642" s="81">
        <v>6</v>
      </c>
      <c r="I642" s="81">
        <v>425</v>
      </c>
      <c r="J642" s="40" t="s">
        <v>59</v>
      </c>
      <c r="K642" s="41"/>
      <c r="L642" s="42" t="str">
        <f t="shared" si="82"/>
        <v>425grams</v>
      </c>
      <c r="M642" s="43">
        <f t="shared" si="83"/>
        <v>2550</v>
      </c>
      <c r="N642" s="44" t="str">
        <f t="shared" si="84"/>
        <v>2550grams</v>
      </c>
      <c r="O642" s="51">
        <f t="shared" si="91"/>
        <v>258</v>
      </c>
      <c r="P642" s="46"/>
      <c r="Q642" s="46"/>
      <c r="R642" s="46"/>
      <c r="S642" s="46"/>
      <c r="T642" s="46"/>
      <c r="U642" s="46"/>
      <c r="V642" s="46"/>
      <c r="W642" s="46"/>
      <c r="X642" s="46"/>
      <c r="Y642" s="46"/>
      <c r="Z642" s="46"/>
    </row>
    <row r="643" spans="1:26" ht="15.75" customHeight="1">
      <c r="A643" s="232">
        <v>409</v>
      </c>
      <c r="B643" s="48" t="s">
        <v>796</v>
      </c>
      <c r="C643" s="34" t="s">
        <v>43</v>
      </c>
      <c r="D643" s="9"/>
      <c r="E643" s="62" t="s">
        <v>185</v>
      </c>
      <c r="F643" s="37"/>
      <c r="G643" s="63">
        <v>144</v>
      </c>
      <c r="H643" s="120">
        <v>3</v>
      </c>
      <c r="I643" s="85">
        <v>1000</v>
      </c>
      <c r="J643" s="86" t="s">
        <v>59</v>
      </c>
      <c r="K643" s="41" t="s">
        <v>26</v>
      </c>
      <c r="L643" s="42" t="str">
        <f t="shared" si="82"/>
        <v>1000grams</v>
      </c>
      <c r="M643" s="43">
        <f t="shared" si="83"/>
        <v>3000</v>
      </c>
      <c r="N643" s="44" t="str">
        <f t="shared" si="84"/>
        <v>3000grams</v>
      </c>
      <c r="O643" s="51">
        <f t="shared" si="91"/>
        <v>432</v>
      </c>
      <c r="P643" s="46"/>
      <c r="Q643" s="46"/>
      <c r="R643" s="46"/>
      <c r="S643" s="46"/>
      <c r="T643" s="46"/>
      <c r="U643" s="46"/>
      <c r="V643" s="46"/>
      <c r="W643" s="46"/>
      <c r="X643" s="46"/>
      <c r="Y643" s="46"/>
      <c r="Z643" s="46"/>
    </row>
    <row r="644" spans="1:26" ht="15.75" customHeight="1">
      <c r="A644" s="232">
        <v>409</v>
      </c>
      <c r="B644" s="52" t="s">
        <v>796</v>
      </c>
      <c r="C644" s="53" t="s">
        <v>39</v>
      </c>
      <c r="D644" s="9"/>
      <c r="E644" s="197" t="s">
        <v>185</v>
      </c>
      <c r="F644" s="37"/>
      <c r="G644" s="70">
        <v>165</v>
      </c>
      <c r="H644" s="182">
        <v>1</v>
      </c>
      <c r="I644" s="71">
        <v>1000</v>
      </c>
      <c r="J644" s="342" t="s">
        <v>59</v>
      </c>
      <c r="K644" s="41"/>
      <c r="L644" s="42" t="str">
        <f t="shared" si="82"/>
        <v>1000grams</v>
      </c>
      <c r="M644" s="43">
        <f t="shared" si="83"/>
        <v>1000</v>
      </c>
      <c r="N644" s="44" t="str">
        <f t="shared" si="84"/>
        <v>1000grams</v>
      </c>
      <c r="O644" s="51">
        <f t="shared" si="91"/>
        <v>165</v>
      </c>
      <c r="P644" s="46"/>
      <c r="Q644" s="46"/>
      <c r="R644" s="46"/>
      <c r="S644" s="46"/>
      <c r="T644" s="46"/>
      <c r="U644" s="46"/>
      <c r="V644" s="46"/>
      <c r="W644" s="46"/>
      <c r="X644" s="46"/>
      <c r="Y644" s="46"/>
      <c r="Z644" s="46"/>
    </row>
    <row r="645" spans="1:26" ht="15.75" customHeight="1">
      <c r="A645" s="233">
        <v>409</v>
      </c>
      <c r="B645" s="79" t="s">
        <v>796</v>
      </c>
      <c r="C645" s="94" t="s">
        <v>68</v>
      </c>
      <c r="D645" s="9">
        <f t="shared" ref="D645:D690" si="93">IFERROR(LEFT(E645, FIND("/", E645)-1), E645)</f>
        <v>0</v>
      </c>
      <c r="E645" s="116"/>
      <c r="F645" s="59"/>
      <c r="G645" s="212">
        <v>0.112</v>
      </c>
      <c r="H645" s="97">
        <v>10000</v>
      </c>
      <c r="I645" s="97">
        <v>1000</v>
      </c>
      <c r="J645" s="131" t="s">
        <v>59</v>
      </c>
      <c r="K645" s="46"/>
      <c r="L645" s="42" t="str">
        <f t="shared" si="82"/>
        <v>1000grams</v>
      </c>
      <c r="M645" s="43">
        <f t="shared" si="83"/>
        <v>10000000</v>
      </c>
      <c r="N645" s="44" t="str">
        <f t="shared" si="84"/>
        <v>10000000grams</v>
      </c>
      <c r="O645" s="51">
        <f t="shared" si="91"/>
        <v>1120</v>
      </c>
      <c r="P645" s="46"/>
      <c r="Q645" s="46"/>
      <c r="R645" s="46"/>
      <c r="S645" s="46"/>
      <c r="T645" s="46"/>
      <c r="U645" s="46"/>
      <c r="V645" s="46"/>
      <c r="W645" s="46"/>
      <c r="X645" s="46"/>
      <c r="Y645" s="46"/>
      <c r="Z645" s="46"/>
    </row>
    <row r="646" spans="1:26" ht="15.75" customHeight="1">
      <c r="A646" s="232">
        <v>183</v>
      </c>
      <c r="B646" s="48" t="s">
        <v>797</v>
      </c>
      <c r="C646" s="49" t="s">
        <v>61</v>
      </c>
      <c r="D646" s="9" t="str">
        <f t="shared" si="93"/>
        <v>Cream-O</v>
      </c>
      <c r="E646" s="50" t="s">
        <v>798</v>
      </c>
      <c r="F646" s="37"/>
      <c r="G646" s="38">
        <v>8.11</v>
      </c>
      <c r="H646" s="81">
        <v>11</v>
      </c>
      <c r="I646" s="81">
        <v>1</v>
      </c>
      <c r="J646" s="88" t="s">
        <v>37</v>
      </c>
      <c r="K646" s="41"/>
      <c r="L646" s="42" t="str">
        <f t="shared" si="82"/>
        <v>1pieces</v>
      </c>
      <c r="M646" s="43">
        <f t="shared" si="83"/>
        <v>11</v>
      </c>
      <c r="N646" s="44" t="str">
        <f t="shared" si="84"/>
        <v>11pieces</v>
      </c>
      <c r="O646" s="51">
        <f t="shared" si="91"/>
        <v>89.21</v>
      </c>
      <c r="P646" s="29">
        <f>O646/H646</f>
        <v>8.11</v>
      </c>
      <c r="Q646" s="74">
        <f>G646-P646</f>
        <v>0</v>
      </c>
      <c r="R646" s="28"/>
      <c r="S646" s="28"/>
      <c r="T646" s="28"/>
      <c r="U646" s="28"/>
      <c r="V646" s="28"/>
      <c r="W646" s="28"/>
      <c r="X646" s="28"/>
      <c r="Y646" s="28"/>
      <c r="Z646" s="28"/>
    </row>
    <row r="647" spans="1:26" ht="15.75" customHeight="1">
      <c r="A647" s="232">
        <v>182</v>
      </c>
      <c r="B647" s="48" t="s">
        <v>799</v>
      </c>
      <c r="C647" s="49" t="s">
        <v>61</v>
      </c>
      <c r="D647" s="9" t="str">
        <f t="shared" si="93"/>
        <v>Cream-O</v>
      </c>
      <c r="E647" s="50" t="s">
        <v>800</v>
      </c>
      <c r="F647" s="37"/>
      <c r="G647" s="38">
        <v>7.03</v>
      </c>
      <c r="H647" s="81">
        <v>15</v>
      </c>
      <c r="I647" s="81">
        <v>1</v>
      </c>
      <c r="J647" s="88" t="s">
        <v>37</v>
      </c>
      <c r="K647" s="41"/>
      <c r="L647" s="42" t="str">
        <f t="shared" si="82"/>
        <v>1pieces</v>
      </c>
      <c r="M647" s="43">
        <f t="shared" si="83"/>
        <v>15</v>
      </c>
      <c r="N647" s="44" t="str">
        <f t="shared" si="84"/>
        <v>15pieces</v>
      </c>
      <c r="O647" s="51">
        <f t="shared" si="91"/>
        <v>105.45</v>
      </c>
      <c r="P647" s="29"/>
      <c r="Q647" s="11"/>
      <c r="R647" s="11"/>
      <c r="S647" s="11"/>
      <c r="T647" s="11"/>
      <c r="U647" s="11"/>
      <c r="V647" s="11"/>
      <c r="W647" s="11"/>
      <c r="X647" s="11"/>
      <c r="Y647" s="11"/>
      <c r="Z647" s="11"/>
    </row>
    <row r="648" spans="1:26" ht="15.75" customHeight="1">
      <c r="A648" s="232">
        <v>161</v>
      </c>
      <c r="B648" s="48" t="s">
        <v>801</v>
      </c>
      <c r="C648" s="49" t="s">
        <v>61</v>
      </c>
      <c r="D648" s="9" t="str">
        <f t="shared" si="93"/>
        <v>Cream-O</v>
      </c>
      <c r="E648" s="149" t="s">
        <v>802</v>
      </c>
      <c r="F648" s="37"/>
      <c r="G648" s="38">
        <v>8.8000000000000007</v>
      </c>
      <c r="H648" s="81">
        <v>15</v>
      </c>
      <c r="I648" s="81">
        <v>1</v>
      </c>
      <c r="J648" s="88" t="s">
        <v>37</v>
      </c>
      <c r="K648" s="41"/>
      <c r="L648" s="42" t="str">
        <f t="shared" si="82"/>
        <v>1pieces</v>
      </c>
      <c r="M648" s="43">
        <f t="shared" si="83"/>
        <v>15</v>
      </c>
      <c r="N648" s="44" t="str">
        <f t="shared" si="84"/>
        <v>15pieces</v>
      </c>
      <c r="O648" s="51">
        <f t="shared" si="91"/>
        <v>132</v>
      </c>
      <c r="P648" s="29">
        <f>O648/H648</f>
        <v>8.8000000000000007</v>
      </c>
      <c r="Q648" s="29">
        <f>G648-P648</f>
        <v>0</v>
      </c>
      <c r="R648" s="28"/>
      <c r="S648" s="28"/>
      <c r="T648" s="28"/>
      <c r="U648" s="28"/>
      <c r="V648" s="28"/>
      <c r="W648" s="28"/>
      <c r="X648" s="28"/>
      <c r="Y648" s="28"/>
      <c r="Z648" s="28"/>
    </row>
    <row r="649" spans="1:26" ht="15.75" customHeight="1">
      <c r="A649" s="233">
        <v>842</v>
      </c>
      <c r="B649" s="33" t="s">
        <v>803</v>
      </c>
      <c r="C649" s="34" t="s">
        <v>6</v>
      </c>
      <c r="D649" s="9" t="str">
        <f t="shared" si="93"/>
        <v>Golden Sweet</v>
      </c>
      <c r="E649" s="116" t="s">
        <v>804</v>
      </c>
      <c r="F649" s="111"/>
      <c r="G649" s="38">
        <v>52.6</v>
      </c>
      <c r="H649" s="81">
        <v>5</v>
      </c>
      <c r="I649" s="81">
        <v>1</v>
      </c>
      <c r="J649" s="88" t="s">
        <v>37</v>
      </c>
      <c r="K649" s="41" t="s">
        <v>26</v>
      </c>
      <c r="L649" s="42" t="str">
        <f t="shared" si="82"/>
        <v>1pieces</v>
      </c>
      <c r="M649" s="43">
        <f t="shared" si="83"/>
        <v>5</v>
      </c>
      <c r="N649" s="44" t="str">
        <f t="shared" si="84"/>
        <v>5pieces</v>
      </c>
      <c r="O649" s="51">
        <f t="shared" si="91"/>
        <v>263</v>
      </c>
      <c r="P649" s="11"/>
      <c r="Q649" s="11"/>
      <c r="R649" s="11"/>
      <c r="S649" s="11"/>
      <c r="T649" s="11"/>
      <c r="U649" s="11"/>
      <c r="V649" s="11"/>
      <c r="W649" s="11"/>
      <c r="X649" s="11"/>
      <c r="Y649" s="11"/>
      <c r="Z649" s="11"/>
    </row>
    <row r="650" spans="1:26" ht="15.75" customHeight="1">
      <c r="A650" s="233">
        <v>842</v>
      </c>
      <c r="B650" s="57" t="s">
        <v>803</v>
      </c>
      <c r="C650" s="34" t="s">
        <v>47</v>
      </c>
      <c r="D650" s="9" t="str">
        <f t="shared" si="93"/>
        <v>Mega Prime</v>
      </c>
      <c r="E650" s="50" t="s">
        <v>805</v>
      </c>
      <c r="F650" s="59"/>
      <c r="G650" s="38">
        <v>43</v>
      </c>
      <c r="H650" s="81">
        <v>17</v>
      </c>
      <c r="I650" s="81">
        <v>1</v>
      </c>
      <c r="J650" s="88" t="s">
        <v>59</v>
      </c>
      <c r="K650" s="46"/>
      <c r="L650" s="42" t="str">
        <f t="shared" si="82"/>
        <v>1grams</v>
      </c>
      <c r="M650" s="43">
        <f t="shared" si="83"/>
        <v>17</v>
      </c>
      <c r="N650" s="44" t="str">
        <f t="shared" si="84"/>
        <v>17grams</v>
      </c>
      <c r="O650" s="51">
        <f t="shared" si="91"/>
        <v>731</v>
      </c>
      <c r="P650" s="46"/>
      <c r="Q650" s="46"/>
      <c r="R650" s="46"/>
      <c r="S650" s="46"/>
      <c r="T650" s="46"/>
      <c r="U650" s="46"/>
      <c r="V650" s="46"/>
      <c r="W650" s="46"/>
      <c r="X650" s="46"/>
      <c r="Y650" s="46"/>
      <c r="Z650" s="46"/>
    </row>
    <row r="651" spans="1:26" ht="15.75" customHeight="1">
      <c r="A651" s="233">
        <v>842</v>
      </c>
      <c r="B651" s="79" t="s">
        <v>803</v>
      </c>
      <c r="C651" s="94" t="s">
        <v>68</v>
      </c>
      <c r="D651" s="9" t="str">
        <f t="shared" si="93"/>
        <v>cream-o</v>
      </c>
      <c r="E651" s="116" t="s">
        <v>806</v>
      </c>
      <c r="F651" s="59"/>
      <c r="G651" s="212">
        <v>0.13647058823529409</v>
      </c>
      <c r="H651" s="96">
        <v>2125</v>
      </c>
      <c r="I651" s="97">
        <v>425</v>
      </c>
      <c r="J651" s="343" t="s">
        <v>59</v>
      </c>
      <c r="K651" s="46"/>
      <c r="L651" s="42" t="str">
        <f t="shared" si="82"/>
        <v>425grams</v>
      </c>
      <c r="M651" s="43">
        <f t="shared" si="83"/>
        <v>903125</v>
      </c>
      <c r="N651" s="44" t="str">
        <f t="shared" si="84"/>
        <v>903125grams</v>
      </c>
      <c r="O651" s="51">
        <f t="shared" si="91"/>
        <v>289.99999999999994</v>
      </c>
      <c r="P651" s="46"/>
      <c r="Q651" s="46"/>
      <c r="R651" s="46"/>
      <c r="S651" s="46"/>
      <c r="T651" s="46"/>
      <c r="U651" s="46"/>
      <c r="V651" s="46"/>
      <c r="W651" s="46"/>
      <c r="X651" s="46"/>
      <c r="Y651" s="46"/>
      <c r="Z651" s="46"/>
    </row>
    <row r="652" spans="1:26" ht="15.75" customHeight="1">
      <c r="A652" s="232">
        <v>97</v>
      </c>
      <c r="B652" s="33" t="s">
        <v>807</v>
      </c>
      <c r="C652" s="49" t="s">
        <v>31</v>
      </c>
      <c r="D652" s="9" t="str">
        <f t="shared" si="93"/>
        <v>knorr</v>
      </c>
      <c r="E652" s="149" t="s">
        <v>372</v>
      </c>
      <c r="F652" s="111"/>
      <c r="G652" s="38">
        <v>52</v>
      </c>
      <c r="H652" s="81">
        <v>16</v>
      </c>
      <c r="I652" s="81"/>
      <c r="J652" s="88" t="s">
        <v>42</v>
      </c>
      <c r="K652" s="41" t="s">
        <v>26</v>
      </c>
      <c r="L652" s="42" t="str">
        <f t="shared" si="82"/>
        <v>packs</v>
      </c>
      <c r="M652" s="43">
        <f t="shared" si="83"/>
        <v>0</v>
      </c>
      <c r="N652" s="44" t="str">
        <f t="shared" si="84"/>
        <v>0packs</v>
      </c>
      <c r="O652" s="51">
        <f t="shared" si="91"/>
        <v>832</v>
      </c>
      <c r="P652" s="46"/>
      <c r="Q652" s="46"/>
      <c r="R652" s="46"/>
      <c r="S652" s="46"/>
      <c r="T652" s="46"/>
      <c r="U652" s="46"/>
      <c r="V652" s="46"/>
      <c r="W652" s="46"/>
      <c r="X652" s="46"/>
      <c r="Y652" s="46"/>
      <c r="Z652" s="46"/>
    </row>
    <row r="653" spans="1:26" ht="15.75" customHeight="1">
      <c r="A653" s="233">
        <v>97</v>
      </c>
      <c r="B653" s="101" t="s">
        <v>807</v>
      </c>
      <c r="C653" s="34" t="s">
        <v>35</v>
      </c>
      <c r="D653" s="9" t="str">
        <f t="shared" si="93"/>
        <v>KNORR</v>
      </c>
      <c r="E653" s="91" t="s">
        <v>779</v>
      </c>
      <c r="F653" s="37"/>
      <c r="G653" s="108">
        <v>52</v>
      </c>
      <c r="H653" s="81">
        <v>11</v>
      </c>
      <c r="I653" s="81">
        <v>62</v>
      </c>
      <c r="J653" s="88" t="s">
        <v>59</v>
      </c>
      <c r="K653" s="41" t="s">
        <v>26</v>
      </c>
      <c r="L653" s="42" t="str">
        <f t="shared" si="82"/>
        <v>62grams</v>
      </c>
      <c r="M653" s="43">
        <f t="shared" si="83"/>
        <v>682</v>
      </c>
      <c r="N653" s="44" t="str">
        <f t="shared" si="84"/>
        <v>682grams</v>
      </c>
      <c r="O653" s="51">
        <f t="shared" si="91"/>
        <v>572</v>
      </c>
      <c r="P653" s="46"/>
      <c r="Q653" s="46"/>
      <c r="R653" s="46"/>
      <c r="S653" s="46"/>
      <c r="T653" s="46"/>
      <c r="U653" s="46"/>
      <c r="V653" s="46"/>
      <c r="W653" s="46"/>
      <c r="X653" s="46"/>
      <c r="Y653" s="46"/>
      <c r="Z653" s="46"/>
    </row>
    <row r="654" spans="1:26" ht="15.75" customHeight="1">
      <c r="A654" s="233">
        <v>97</v>
      </c>
      <c r="B654" s="33" t="s">
        <v>807</v>
      </c>
      <c r="C654" s="34" t="s">
        <v>74</v>
      </c>
      <c r="D654" s="9" t="str">
        <f t="shared" si="93"/>
        <v>Knorr</v>
      </c>
      <c r="E654" s="149" t="s">
        <v>233</v>
      </c>
      <c r="F654" s="111" t="s">
        <v>76</v>
      </c>
      <c r="G654" s="108">
        <v>52.6</v>
      </c>
      <c r="H654" s="81">
        <v>9</v>
      </c>
      <c r="I654" s="81">
        <v>62</v>
      </c>
      <c r="J654" s="88" t="s">
        <v>59</v>
      </c>
      <c r="K654" s="41" t="s">
        <v>26</v>
      </c>
      <c r="L654" s="42" t="str">
        <f t="shared" si="82"/>
        <v>62grams</v>
      </c>
      <c r="M654" s="43">
        <f t="shared" si="83"/>
        <v>558</v>
      </c>
      <c r="N654" s="44" t="str">
        <f t="shared" si="84"/>
        <v>558grams</v>
      </c>
      <c r="O654" s="51">
        <f t="shared" si="91"/>
        <v>473.40000000000003</v>
      </c>
      <c r="P654" s="46"/>
      <c r="Q654" s="46"/>
      <c r="R654" s="46"/>
      <c r="S654" s="46"/>
      <c r="T654" s="46"/>
      <c r="U654" s="46"/>
      <c r="V654" s="46"/>
      <c r="W654" s="46"/>
      <c r="X654" s="46"/>
      <c r="Y654" s="46"/>
      <c r="Z654" s="46"/>
    </row>
    <row r="655" spans="1:26" ht="15.75" customHeight="1">
      <c r="A655" s="233">
        <v>97</v>
      </c>
      <c r="B655" s="33" t="s">
        <v>807</v>
      </c>
      <c r="C655" s="34" t="s">
        <v>55</v>
      </c>
      <c r="D655" s="9" t="str">
        <f t="shared" si="93"/>
        <v>Knorr</v>
      </c>
      <c r="E655" s="114" t="s">
        <v>233</v>
      </c>
      <c r="F655" s="111"/>
      <c r="G655" s="115">
        <v>55</v>
      </c>
      <c r="H655" s="85">
        <v>6</v>
      </c>
      <c r="I655" s="85">
        <v>62</v>
      </c>
      <c r="J655" s="88" t="s">
        <v>59</v>
      </c>
      <c r="K655" s="41" t="s">
        <v>26</v>
      </c>
      <c r="L655" s="42" t="str">
        <f t="shared" si="82"/>
        <v>62grams</v>
      </c>
      <c r="M655" s="43">
        <f t="shared" si="83"/>
        <v>372</v>
      </c>
      <c r="N655" s="44" t="str">
        <f t="shared" si="84"/>
        <v>372grams</v>
      </c>
      <c r="O655" s="51">
        <f t="shared" si="91"/>
        <v>330</v>
      </c>
      <c r="P655" s="46"/>
      <c r="Q655" s="46"/>
      <c r="R655" s="46"/>
      <c r="S655" s="46"/>
      <c r="T655" s="46"/>
      <c r="U655" s="46"/>
      <c r="V655" s="46"/>
      <c r="W655" s="46"/>
      <c r="X655" s="46"/>
      <c r="Y655" s="46"/>
      <c r="Z655" s="46"/>
    </row>
    <row r="656" spans="1:26" ht="15.75" customHeight="1">
      <c r="A656" s="232">
        <v>97</v>
      </c>
      <c r="B656" s="48" t="s">
        <v>808</v>
      </c>
      <c r="C656" s="49" t="s">
        <v>61</v>
      </c>
      <c r="D656" s="9" t="str">
        <f t="shared" si="93"/>
        <v>knorr</v>
      </c>
      <c r="E656" s="116" t="s">
        <v>809</v>
      </c>
      <c r="F656" s="37"/>
      <c r="G656" s="38">
        <v>52</v>
      </c>
      <c r="H656" s="39">
        <v>15</v>
      </c>
      <c r="I656" s="39">
        <v>62</v>
      </c>
      <c r="J656" s="88" t="s">
        <v>59</v>
      </c>
      <c r="K656" s="41" t="s">
        <v>26</v>
      </c>
      <c r="L656" s="42" t="str">
        <f t="shared" si="82"/>
        <v>62grams</v>
      </c>
      <c r="M656" s="43">
        <f t="shared" si="83"/>
        <v>930</v>
      </c>
      <c r="N656" s="44" t="str">
        <f t="shared" si="84"/>
        <v>930grams</v>
      </c>
      <c r="O656" s="51">
        <f t="shared" si="91"/>
        <v>780</v>
      </c>
      <c r="P656" s="46"/>
      <c r="Q656" s="46"/>
      <c r="R656" s="46"/>
      <c r="S656" s="46"/>
      <c r="T656" s="46"/>
      <c r="U656" s="46"/>
      <c r="V656" s="46"/>
      <c r="W656" s="46"/>
      <c r="X656" s="46"/>
      <c r="Y656" s="46"/>
      <c r="Z656" s="46"/>
    </row>
    <row r="657" spans="1:26" ht="15.75" customHeight="1">
      <c r="A657" s="232">
        <v>97</v>
      </c>
      <c r="B657" s="209" t="s">
        <v>807</v>
      </c>
      <c r="C657" s="34" t="s">
        <v>43</v>
      </c>
      <c r="D657" s="9" t="str">
        <f t="shared" si="93"/>
        <v>Knorr</v>
      </c>
      <c r="E657" s="116" t="s">
        <v>810</v>
      </c>
      <c r="F657" s="37"/>
      <c r="G657" s="38">
        <v>52.6</v>
      </c>
      <c r="H657" s="39">
        <f>558/62</f>
        <v>9</v>
      </c>
      <c r="I657" s="39">
        <v>62</v>
      </c>
      <c r="J657" s="88" t="s">
        <v>59</v>
      </c>
      <c r="K657" s="41" t="s">
        <v>26</v>
      </c>
      <c r="L657" s="42" t="str">
        <f t="shared" si="82"/>
        <v>62grams</v>
      </c>
      <c r="M657" s="43">
        <f t="shared" si="83"/>
        <v>558</v>
      </c>
      <c r="N657" s="44" t="str">
        <f t="shared" si="84"/>
        <v>558grams</v>
      </c>
      <c r="O657" s="51">
        <f t="shared" si="91"/>
        <v>473.40000000000003</v>
      </c>
      <c r="P657" s="46"/>
      <c r="Q657" s="46"/>
      <c r="R657" s="46"/>
      <c r="S657" s="46"/>
      <c r="T657" s="46"/>
      <c r="U657" s="46"/>
      <c r="V657" s="46"/>
      <c r="W657" s="46"/>
      <c r="X657" s="46"/>
      <c r="Y657" s="46"/>
      <c r="Z657" s="46"/>
    </row>
    <row r="658" spans="1:26" ht="15.75" customHeight="1">
      <c r="A658" s="232">
        <v>97</v>
      </c>
      <c r="B658" s="52" t="s">
        <v>807</v>
      </c>
      <c r="C658" s="53" t="s">
        <v>39</v>
      </c>
      <c r="D658" s="9" t="str">
        <f t="shared" si="93"/>
        <v>Knorr</v>
      </c>
      <c r="E658" s="52" t="s">
        <v>810</v>
      </c>
      <c r="F658" s="37"/>
      <c r="G658" s="70">
        <v>52.6</v>
      </c>
      <c r="H658" s="71">
        <v>18</v>
      </c>
      <c r="I658" s="71">
        <v>62</v>
      </c>
      <c r="J658" s="104" t="s">
        <v>59</v>
      </c>
      <c r="K658" s="41" t="s">
        <v>26</v>
      </c>
      <c r="L658" s="42" t="str">
        <f t="shared" si="82"/>
        <v>62grams</v>
      </c>
      <c r="M658" s="43">
        <f t="shared" si="83"/>
        <v>1116</v>
      </c>
      <c r="N658" s="44" t="str">
        <f t="shared" si="84"/>
        <v>1116grams</v>
      </c>
      <c r="O658" s="51">
        <f t="shared" si="91"/>
        <v>946.80000000000007</v>
      </c>
      <c r="P658" s="46"/>
      <c r="Q658" s="46"/>
      <c r="R658" s="46"/>
      <c r="S658" s="46"/>
      <c r="T658" s="46"/>
      <c r="U658" s="46"/>
      <c r="V658" s="46"/>
      <c r="W658" s="46"/>
      <c r="X658" s="46"/>
      <c r="Y658" s="46"/>
      <c r="Z658" s="46"/>
    </row>
    <row r="659" spans="1:26" ht="15.75" customHeight="1">
      <c r="A659" s="233">
        <v>97</v>
      </c>
      <c r="B659" s="128" t="s">
        <v>807</v>
      </c>
      <c r="C659" s="34" t="s">
        <v>82</v>
      </c>
      <c r="D659" s="9" t="str">
        <f t="shared" si="93"/>
        <v>Knorr</v>
      </c>
      <c r="E659" s="128" t="s">
        <v>810</v>
      </c>
      <c r="F659" s="111" t="s">
        <v>76</v>
      </c>
      <c r="G659" s="207">
        <v>52</v>
      </c>
      <c r="H659" s="165">
        <v>3</v>
      </c>
      <c r="I659" s="165">
        <v>62</v>
      </c>
      <c r="J659" s="137" t="s">
        <v>59</v>
      </c>
      <c r="K659" s="41" t="s">
        <v>26</v>
      </c>
      <c r="L659" s="42" t="str">
        <f t="shared" si="82"/>
        <v>62grams</v>
      </c>
      <c r="M659" s="43">
        <f t="shared" si="83"/>
        <v>186</v>
      </c>
      <c r="N659" s="44" t="str">
        <f t="shared" si="84"/>
        <v>186grams</v>
      </c>
      <c r="O659" s="51">
        <f t="shared" si="91"/>
        <v>156</v>
      </c>
      <c r="P659" s="46"/>
      <c r="Q659" s="46"/>
      <c r="R659" s="46"/>
      <c r="S659" s="46"/>
      <c r="T659" s="46"/>
      <c r="U659" s="46"/>
      <c r="V659" s="46"/>
      <c r="W659" s="46"/>
      <c r="X659" s="46"/>
      <c r="Y659" s="46"/>
      <c r="Z659" s="46"/>
    </row>
    <row r="660" spans="1:26" ht="15.75" customHeight="1">
      <c r="A660" s="233">
        <v>97</v>
      </c>
      <c r="B660" s="48" t="s">
        <v>807</v>
      </c>
      <c r="C660" s="34" t="s">
        <v>6</v>
      </c>
      <c r="D660" s="9" t="str">
        <f t="shared" si="93"/>
        <v>Knorr</v>
      </c>
      <c r="E660" s="116" t="s">
        <v>810</v>
      </c>
      <c r="F660" s="111"/>
      <c r="G660" s="38">
        <v>52.6</v>
      </c>
      <c r="H660" s="39">
        <v>5</v>
      </c>
      <c r="I660" s="81">
        <v>62</v>
      </c>
      <c r="J660" s="121" t="s">
        <v>59</v>
      </c>
      <c r="K660" s="41" t="s">
        <v>26</v>
      </c>
      <c r="L660" s="42" t="str">
        <f t="shared" si="82"/>
        <v>62grams</v>
      </c>
      <c r="M660" s="43">
        <f t="shared" si="83"/>
        <v>310</v>
      </c>
      <c r="N660" s="44" t="str">
        <f t="shared" si="84"/>
        <v>310grams</v>
      </c>
      <c r="O660" s="51">
        <f t="shared" si="91"/>
        <v>263</v>
      </c>
      <c r="P660" s="46"/>
      <c r="Q660" s="46"/>
      <c r="R660" s="46"/>
      <c r="S660" s="46"/>
      <c r="T660" s="46"/>
      <c r="U660" s="46"/>
      <c r="V660" s="46"/>
      <c r="W660" s="46"/>
      <c r="X660" s="46"/>
      <c r="Y660" s="46"/>
      <c r="Z660" s="46"/>
    </row>
    <row r="661" spans="1:26" ht="15.75" customHeight="1">
      <c r="A661" s="233">
        <v>97</v>
      </c>
      <c r="B661" s="36" t="s">
        <v>807</v>
      </c>
      <c r="C661" s="34" t="s">
        <v>27</v>
      </c>
      <c r="D661" s="9" t="str">
        <f t="shared" si="93"/>
        <v>Knorr</v>
      </c>
      <c r="E661" s="36" t="s">
        <v>810</v>
      </c>
      <c r="F661" s="37"/>
      <c r="G661" s="212">
        <v>52.6</v>
      </c>
      <c r="H661" s="112">
        <v>13</v>
      </c>
      <c r="I661" s="112">
        <v>62</v>
      </c>
      <c r="J661" s="40" t="s">
        <v>59</v>
      </c>
      <c r="K661" s="41" t="s">
        <v>26</v>
      </c>
      <c r="L661" s="42" t="str">
        <f t="shared" si="82"/>
        <v>62grams</v>
      </c>
      <c r="M661" s="43">
        <f t="shared" si="83"/>
        <v>806</v>
      </c>
      <c r="N661" s="44" t="str">
        <f t="shared" si="84"/>
        <v>806grams</v>
      </c>
      <c r="O661" s="45">
        <f t="shared" si="91"/>
        <v>683.80000000000007</v>
      </c>
      <c r="P661" s="46"/>
      <c r="Q661" s="46"/>
      <c r="R661" s="46"/>
      <c r="S661" s="46"/>
      <c r="T661" s="46"/>
      <c r="U661" s="46"/>
      <c r="V661" s="46"/>
      <c r="W661" s="46"/>
      <c r="X661" s="46"/>
      <c r="Y661" s="46"/>
      <c r="Z661" s="46"/>
    </row>
    <row r="662" spans="1:26" ht="15.75" customHeight="1">
      <c r="A662" s="233">
        <v>97</v>
      </c>
      <c r="B662" s="57" t="s">
        <v>807</v>
      </c>
      <c r="C662" s="34" t="s">
        <v>47</v>
      </c>
      <c r="D662" s="9" t="str">
        <f t="shared" si="93"/>
        <v>Knorr</v>
      </c>
      <c r="E662" s="50" t="s">
        <v>810</v>
      </c>
      <c r="F662" s="59"/>
      <c r="G662" s="38">
        <v>52.6</v>
      </c>
      <c r="H662" s="120">
        <v>22</v>
      </c>
      <c r="I662" s="81">
        <v>1</v>
      </c>
      <c r="J662" s="40" t="s">
        <v>59</v>
      </c>
      <c r="K662" s="46"/>
      <c r="L662" s="42" t="str">
        <f t="shared" si="82"/>
        <v>1grams</v>
      </c>
      <c r="M662" s="43">
        <f t="shared" si="83"/>
        <v>22</v>
      </c>
      <c r="N662" s="44" t="str">
        <f t="shared" si="84"/>
        <v>22grams</v>
      </c>
      <c r="O662" s="51">
        <f t="shared" si="91"/>
        <v>1157.2</v>
      </c>
      <c r="P662" s="46"/>
      <c r="Q662" s="46"/>
      <c r="R662" s="46"/>
      <c r="S662" s="46"/>
      <c r="T662" s="46"/>
      <c r="U662" s="46"/>
      <c r="V662" s="46"/>
      <c r="W662" s="46"/>
      <c r="X662" s="46"/>
      <c r="Y662" s="46"/>
      <c r="Z662" s="46"/>
    </row>
    <row r="663" spans="1:26" ht="15.75" customHeight="1">
      <c r="A663" s="233">
        <v>943</v>
      </c>
      <c r="B663" s="33" t="s">
        <v>811</v>
      </c>
      <c r="C663" s="34" t="s">
        <v>55</v>
      </c>
      <c r="D663" s="9" t="str">
        <f t="shared" si="93"/>
        <v>Knorr</v>
      </c>
      <c r="E663" s="50" t="s">
        <v>233</v>
      </c>
      <c r="F663" s="111"/>
      <c r="G663" s="38">
        <v>55</v>
      </c>
      <c r="H663" s="120">
        <v>1</v>
      </c>
      <c r="I663" s="81">
        <v>55</v>
      </c>
      <c r="J663" s="60" t="s">
        <v>59</v>
      </c>
      <c r="K663" s="41" t="s">
        <v>26</v>
      </c>
      <c r="L663" s="42" t="str">
        <f t="shared" si="82"/>
        <v>55grams</v>
      </c>
      <c r="M663" s="43">
        <f t="shared" si="83"/>
        <v>55</v>
      </c>
      <c r="N663" s="44" t="str">
        <f t="shared" si="84"/>
        <v>55grams</v>
      </c>
      <c r="O663" s="51">
        <f t="shared" si="91"/>
        <v>55</v>
      </c>
      <c r="P663" s="46"/>
      <c r="Q663" s="46"/>
      <c r="R663" s="46"/>
      <c r="S663" s="46"/>
      <c r="T663" s="46"/>
      <c r="U663" s="46"/>
      <c r="V663" s="46"/>
      <c r="W663" s="46"/>
      <c r="X663" s="46"/>
      <c r="Y663" s="46"/>
      <c r="Z663" s="46"/>
    </row>
    <row r="664" spans="1:26" ht="15.75" customHeight="1">
      <c r="A664" s="233">
        <v>775</v>
      </c>
      <c r="B664" s="128" t="s">
        <v>812</v>
      </c>
      <c r="C664" s="34" t="s">
        <v>82</v>
      </c>
      <c r="D664" s="9" t="str">
        <f t="shared" si="93"/>
        <v>J&amp;Y</v>
      </c>
      <c r="E664" s="128" t="s">
        <v>487</v>
      </c>
      <c r="F664" s="111" t="s">
        <v>76</v>
      </c>
      <c r="G664" s="136">
        <v>17.75</v>
      </c>
      <c r="H664" s="148">
        <v>2</v>
      </c>
      <c r="I664" s="148">
        <v>30</v>
      </c>
      <c r="J664" s="125" t="s">
        <v>59</v>
      </c>
      <c r="K664" s="41" t="s">
        <v>26</v>
      </c>
      <c r="L664" s="42" t="str">
        <f t="shared" si="82"/>
        <v>30grams</v>
      </c>
      <c r="M664" s="43">
        <f t="shared" si="83"/>
        <v>60</v>
      </c>
      <c r="N664" s="44" t="str">
        <f t="shared" si="84"/>
        <v>60grams</v>
      </c>
      <c r="O664" s="51">
        <f t="shared" si="91"/>
        <v>35.5</v>
      </c>
      <c r="P664" s="46"/>
      <c r="Q664" s="46"/>
      <c r="R664" s="46"/>
      <c r="S664" s="46"/>
      <c r="T664" s="46"/>
      <c r="U664" s="46"/>
      <c r="V664" s="46"/>
      <c r="W664" s="46"/>
      <c r="X664" s="46"/>
      <c r="Y664" s="46"/>
      <c r="Z664" s="46"/>
    </row>
    <row r="665" spans="1:26" ht="15.75" customHeight="1">
      <c r="A665" s="233">
        <v>909</v>
      </c>
      <c r="B665" s="209" t="s">
        <v>813</v>
      </c>
      <c r="C665" s="34" t="s">
        <v>74</v>
      </c>
      <c r="D665" s="9">
        <f t="shared" si="93"/>
        <v>0</v>
      </c>
      <c r="E665" s="116"/>
      <c r="F665" s="37" t="s">
        <v>76</v>
      </c>
      <c r="G665" s="108">
        <v>8.42</v>
      </c>
      <c r="H665" s="81">
        <v>7</v>
      </c>
      <c r="I665" s="81">
        <v>57</v>
      </c>
      <c r="J665" s="40" t="s">
        <v>59</v>
      </c>
      <c r="K665" s="41" t="s">
        <v>26</v>
      </c>
      <c r="L665" s="42" t="str">
        <f t="shared" si="82"/>
        <v>57grams</v>
      </c>
      <c r="M665" s="43">
        <f t="shared" si="83"/>
        <v>399</v>
      </c>
      <c r="N665" s="44" t="str">
        <f t="shared" si="84"/>
        <v>399grams</v>
      </c>
      <c r="O665" s="51">
        <f t="shared" si="91"/>
        <v>58.94</v>
      </c>
      <c r="P665" s="46"/>
      <c r="Q665" s="46"/>
      <c r="R665" s="46"/>
      <c r="S665" s="46"/>
      <c r="T665" s="46"/>
      <c r="U665" s="46"/>
      <c r="V665" s="46"/>
      <c r="W665" s="46"/>
      <c r="X665" s="46"/>
      <c r="Y665" s="46"/>
      <c r="Z665" s="46"/>
    </row>
    <row r="666" spans="1:26" ht="15.75" customHeight="1">
      <c r="A666" s="232">
        <v>451</v>
      </c>
      <c r="B666" s="48" t="s">
        <v>814</v>
      </c>
      <c r="C666" s="34" t="s">
        <v>43</v>
      </c>
      <c r="D666" s="9" t="str">
        <f t="shared" si="93"/>
        <v>Jack n Jill</v>
      </c>
      <c r="E666" s="50" t="s">
        <v>815</v>
      </c>
      <c r="F666" s="37"/>
      <c r="G666" s="38">
        <v>8.42</v>
      </c>
      <c r="H666" s="39">
        <v>30</v>
      </c>
      <c r="I666" s="81">
        <v>10</v>
      </c>
      <c r="J666" s="40" t="s">
        <v>37</v>
      </c>
      <c r="K666" s="41"/>
      <c r="L666" s="42" t="str">
        <f t="shared" si="82"/>
        <v>10pieces</v>
      </c>
      <c r="M666" s="43">
        <f t="shared" si="83"/>
        <v>300</v>
      </c>
      <c r="N666" s="44" t="str">
        <f t="shared" si="84"/>
        <v>300pieces</v>
      </c>
      <c r="O666" s="51">
        <f t="shared" si="91"/>
        <v>252.6</v>
      </c>
      <c r="P666" s="46"/>
      <c r="Q666" s="46"/>
      <c r="R666" s="46"/>
      <c r="S666" s="46"/>
      <c r="T666" s="46"/>
      <c r="U666" s="46"/>
      <c r="V666" s="46"/>
      <c r="W666" s="46"/>
      <c r="X666" s="46"/>
      <c r="Y666" s="46"/>
      <c r="Z666" s="46"/>
    </row>
    <row r="667" spans="1:26" ht="15.75" customHeight="1">
      <c r="A667" s="232">
        <v>452</v>
      </c>
      <c r="B667" s="48" t="s">
        <v>816</v>
      </c>
      <c r="C667" s="34" t="s">
        <v>43</v>
      </c>
      <c r="D667" s="9" t="str">
        <f t="shared" si="93"/>
        <v>Jack n Jill</v>
      </c>
      <c r="E667" s="50" t="s">
        <v>817</v>
      </c>
      <c r="F667" s="37"/>
      <c r="G667" s="108">
        <v>7.07</v>
      </c>
      <c r="H667" s="81">
        <v>80</v>
      </c>
      <c r="I667" s="81">
        <v>10</v>
      </c>
      <c r="J667" s="40" t="s">
        <v>37</v>
      </c>
      <c r="K667" s="41"/>
      <c r="L667" s="42" t="str">
        <f t="shared" si="82"/>
        <v>10pieces</v>
      </c>
      <c r="M667" s="43">
        <f t="shared" si="83"/>
        <v>800</v>
      </c>
      <c r="N667" s="44" t="str">
        <f t="shared" si="84"/>
        <v>800pieces</v>
      </c>
      <c r="O667" s="51">
        <f t="shared" si="91"/>
        <v>565.6</v>
      </c>
      <c r="P667" s="46"/>
      <c r="Q667" s="46"/>
      <c r="R667" s="46"/>
      <c r="S667" s="46"/>
      <c r="T667" s="46"/>
      <c r="U667" s="46"/>
      <c r="V667" s="46"/>
      <c r="W667" s="46"/>
      <c r="X667" s="46"/>
      <c r="Y667" s="46"/>
      <c r="Z667" s="46"/>
    </row>
    <row r="668" spans="1:26" ht="15.75" customHeight="1">
      <c r="A668" s="233">
        <v>452</v>
      </c>
      <c r="B668" s="79" t="s">
        <v>816</v>
      </c>
      <c r="C668" s="34" t="s">
        <v>47</v>
      </c>
      <c r="D668" s="9" t="str">
        <f t="shared" si="93"/>
        <v>Jack n Jill</v>
      </c>
      <c r="E668" s="50" t="s">
        <v>818</v>
      </c>
      <c r="F668" s="59"/>
      <c r="G668" s="108">
        <v>6.59</v>
      </c>
      <c r="H668" s="81">
        <v>147</v>
      </c>
      <c r="I668" s="81">
        <v>1</v>
      </c>
      <c r="J668" s="40" t="s">
        <v>37</v>
      </c>
      <c r="K668" s="46"/>
      <c r="L668" s="42" t="str">
        <f t="shared" si="82"/>
        <v>1pieces</v>
      </c>
      <c r="M668" s="43">
        <f t="shared" si="83"/>
        <v>147</v>
      </c>
      <c r="N668" s="44" t="str">
        <f t="shared" si="84"/>
        <v>147pieces</v>
      </c>
      <c r="O668" s="51">
        <f t="shared" si="91"/>
        <v>968.73</v>
      </c>
      <c r="P668" s="46"/>
      <c r="Q668" s="46"/>
      <c r="R668" s="46"/>
      <c r="S668" s="46"/>
      <c r="T668" s="46"/>
      <c r="U668" s="46"/>
      <c r="V668" s="46"/>
      <c r="W668" s="46"/>
      <c r="X668" s="46"/>
      <c r="Y668" s="46"/>
      <c r="Z668" s="46"/>
    </row>
    <row r="669" spans="1:26" ht="15.75" customHeight="1">
      <c r="A669" s="233">
        <v>452</v>
      </c>
      <c r="B669" s="57" t="s">
        <v>816</v>
      </c>
      <c r="C669" s="94" t="s">
        <v>68</v>
      </c>
      <c r="D669" s="9">
        <f t="shared" si="93"/>
        <v>0</v>
      </c>
      <c r="E669" s="116"/>
      <c r="F669" s="59"/>
      <c r="G669" s="95">
        <v>8.2099999999999991</v>
      </c>
      <c r="H669" s="96">
        <v>38</v>
      </c>
      <c r="I669" s="97">
        <v>10</v>
      </c>
      <c r="J669" s="219" t="s">
        <v>37</v>
      </c>
      <c r="K669" s="46"/>
      <c r="L669" s="42" t="str">
        <f t="shared" si="82"/>
        <v>10pieces</v>
      </c>
      <c r="M669" s="43">
        <f t="shared" si="83"/>
        <v>380</v>
      </c>
      <c r="N669" s="44" t="str">
        <f t="shared" si="84"/>
        <v>380pieces</v>
      </c>
      <c r="O669" s="51">
        <f t="shared" si="91"/>
        <v>311.97999999999996</v>
      </c>
      <c r="P669" s="46"/>
      <c r="Q669" s="46"/>
      <c r="R669" s="46"/>
      <c r="S669" s="46"/>
      <c r="T669" s="46"/>
      <c r="U669" s="46"/>
      <c r="V669" s="46"/>
      <c r="W669" s="46"/>
      <c r="X669" s="46"/>
      <c r="Y669" s="46"/>
      <c r="Z669" s="46"/>
    </row>
    <row r="670" spans="1:26" ht="15.75" customHeight="1">
      <c r="A670" s="233">
        <v>1191</v>
      </c>
      <c r="B670" s="57" t="s">
        <v>819</v>
      </c>
      <c r="C670" s="94" t="s">
        <v>68</v>
      </c>
      <c r="D670" s="9">
        <f t="shared" si="93"/>
        <v>0</v>
      </c>
      <c r="E670" s="91"/>
      <c r="F670" s="59"/>
      <c r="G670" s="95">
        <v>9.4</v>
      </c>
      <c r="H670" s="96">
        <v>18</v>
      </c>
      <c r="I670" s="96">
        <v>10</v>
      </c>
      <c r="J670" s="219" t="s">
        <v>37</v>
      </c>
      <c r="K670" s="46"/>
      <c r="L670" s="42" t="str">
        <f t="shared" si="82"/>
        <v>10pieces</v>
      </c>
      <c r="M670" s="43">
        <f t="shared" si="83"/>
        <v>180</v>
      </c>
      <c r="N670" s="44" t="str">
        <f t="shared" si="84"/>
        <v>180pieces</v>
      </c>
      <c r="O670" s="51">
        <f t="shared" si="91"/>
        <v>169.20000000000002</v>
      </c>
      <c r="P670" s="46"/>
      <c r="Q670" s="46"/>
      <c r="R670" s="46"/>
      <c r="S670" s="46"/>
      <c r="T670" s="46"/>
      <c r="U670" s="46"/>
      <c r="V670" s="46"/>
      <c r="W670" s="46"/>
      <c r="X670" s="46"/>
      <c r="Y670" s="46"/>
      <c r="Z670" s="46"/>
    </row>
    <row r="671" spans="1:26" ht="15.75" customHeight="1">
      <c r="A671" s="232">
        <v>453</v>
      </c>
      <c r="B671" s="48" t="s">
        <v>820</v>
      </c>
      <c r="C671" s="34" t="s">
        <v>43</v>
      </c>
      <c r="D671" s="9" t="str">
        <f t="shared" si="93"/>
        <v>Jack n Jill</v>
      </c>
      <c r="E671" s="344" t="s">
        <v>821</v>
      </c>
      <c r="F671" s="37"/>
      <c r="G671" s="108">
        <v>7.19</v>
      </c>
      <c r="H671" s="81">
        <v>30</v>
      </c>
      <c r="I671" s="81">
        <v>10</v>
      </c>
      <c r="J671" s="88" t="s">
        <v>37</v>
      </c>
      <c r="K671" s="41"/>
      <c r="L671" s="42" t="str">
        <f t="shared" si="82"/>
        <v>10pieces</v>
      </c>
      <c r="M671" s="43">
        <f t="shared" si="83"/>
        <v>300</v>
      </c>
      <c r="N671" s="44" t="str">
        <f t="shared" si="84"/>
        <v>300pieces</v>
      </c>
      <c r="O671" s="51">
        <f t="shared" si="91"/>
        <v>215.70000000000002</v>
      </c>
      <c r="P671" s="46"/>
      <c r="Q671" s="46"/>
      <c r="R671" s="46"/>
      <c r="S671" s="46"/>
      <c r="T671" s="46"/>
      <c r="U671" s="46"/>
      <c r="V671" s="46"/>
      <c r="W671" s="46"/>
      <c r="X671" s="46"/>
      <c r="Y671" s="46"/>
      <c r="Z671" s="46"/>
    </row>
    <row r="672" spans="1:26" ht="15.75" customHeight="1">
      <c r="A672" s="233">
        <v>453</v>
      </c>
      <c r="B672" s="79" t="s">
        <v>820</v>
      </c>
      <c r="C672" s="34" t="s">
        <v>47</v>
      </c>
      <c r="D672" s="9" t="str">
        <f t="shared" si="93"/>
        <v>Jack n Jill</v>
      </c>
      <c r="E672" s="50" t="s">
        <v>821</v>
      </c>
      <c r="F672" s="59"/>
      <c r="G672" s="108">
        <v>6</v>
      </c>
      <c r="H672" s="81">
        <v>410</v>
      </c>
      <c r="I672" s="81">
        <v>1</v>
      </c>
      <c r="J672" s="88" t="s">
        <v>37</v>
      </c>
      <c r="K672" s="46"/>
      <c r="L672" s="42" t="str">
        <f t="shared" si="82"/>
        <v>1pieces</v>
      </c>
      <c r="M672" s="43">
        <f t="shared" si="83"/>
        <v>410</v>
      </c>
      <c r="N672" s="44" t="str">
        <f t="shared" si="84"/>
        <v>410pieces</v>
      </c>
      <c r="O672" s="51">
        <f t="shared" si="91"/>
        <v>2460</v>
      </c>
      <c r="P672" s="46"/>
      <c r="Q672" s="46"/>
      <c r="R672" s="46"/>
      <c r="S672" s="46"/>
      <c r="T672" s="46"/>
      <c r="U672" s="46"/>
      <c r="V672" s="46"/>
      <c r="W672" s="46"/>
      <c r="X672" s="46"/>
      <c r="Y672" s="46"/>
      <c r="Z672" s="46"/>
    </row>
    <row r="673" spans="1:26" ht="15.75" customHeight="1">
      <c r="A673" s="232">
        <v>454</v>
      </c>
      <c r="B673" s="48" t="s">
        <v>822</v>
      </c>
      <c r="C673" s="34" t="s">
        <v>43</v>
      </c>
      <c r="D673" s="9" t="str">
        <f t="shared" si="93"/>
        <v>Jack n Jill</v>
      </c>
      <c r="E673" s="50" t="s">
        <v>823</v>
      </c>
      <c r="F673" s="37"/>
      <c r="G673" s="108">
        <v>16.12</v>
      </c>
      <c r="H673" s="81">
        <v>36</v>
      </c>
      <c r="I673" s="81">
        <v>12</v>
      </c>
      <c r="J673" s="88" t="s">
        <v>37</v>
      </c>
      <c r="K673" s="41"/>
      <c r="L673" s="42" t="str">
        <f t="shared" si="82"/>
        <v>12pieces</v>
      </c>
      <c r="M673" s="43">
        <f t="shared" si="83"/>
        <v>432</v>
      </c>
      <c r="N673" s="44" t="str">
        <f t="shared" si="84"/>
        <v>432pieces</v>
      </c>
      <c r="O673" s="51">
        <f t="shared" si="91"/>
        <v>580.32000000000005</v>
      </c>
      <c r="P673" s="46"/>
      <c r="Q673" s="46"/>
      <c r="R673" s="46"/>
      <c r="S673" s="46"/>
      <c r="T673" s="46"/>
      <c r="U673" s="46"/>
      <c r="V673" s="46"/>
      <c r="W673" s="46"/>
      <c r="X673" s="46"/>
      <c r="Y673" s="46"/>
      <c r="Z673" s="46"/>
    </row>
    <row r="674" spans="1:26" ht="15.75" customHeight="1">
      <c r="A674" s="232">
        <v>455</v>
      </c>
      <c r="B674" s="48" t="s">
        <v>824</v>
      </c>
      <c r="C674" s="34" t="s">
        <v>43</v>
      </c>
      <c r="D674" s="9" t="str">
        <f t="shared" si="93"/>
        <v>Jack n Jill</v>
      </c>
      <c r="E674" s="50" t="s">
        <v>817</v>
      </c>
      <c r="F674" s="37"/>
      <c r="G674" s="108">
        <v>7.07</v>
      </c>
      <c r="H674" s="81">
        <v>30</v>
      </c>
      <c r="I674" s="81">
        <v>10</v>
      </c>
      <c r="J674" s="88" t="s">
        <v>37</v>
      </c>
      <c r="K674" s="41"/>
      <c r="L674" s="42" t="str">
        <f t="shared" si="82"/>
        <v>10pieces</v>
      </c>
      <c r="M674" s="43">
        <f t="shared" si="83"/>
        <v>300</v>
      </c>
      <c r="N674" s="44" t="str">
        <f t="shared" si="84"/>
        <v>300pieces</v>
      </c>
      <c r="O674" s="51">
        <f t="shared" si="91"/>
        <v>212.10000000000002</v>
      </c>
      <c r="P674" s="46"/>
      <c r="Q674" s="46"/>
      <c r="R674" s="46"/>
      <c r="S674" s="46"/>
      <c r="T674" s="46"/>
      <c r="U674" s="46"/>
      <c r="V674" s="46"/>
      <c r="W674" s="46"/>
      <c r="X674" s="46"/>
      <c r="Y674" s="46"/>
      <c r="Z674" s="46"/>
    </row>
    <row r="675" spans="1:26" ht="15.75" customHeight="1">
      <c r="A675" s="233">
        <v>455</v>
      </c>
      <c r="B675" s="79" t="s">
        <v>824</v>
      </c>
      <c r="C675" s="34" t="s">
        <v>47</v>
      </c>
      <c r="D675" s="9" t="str">
        <f t="shared" si="93"/>
        <v>Jack n Jill</v>
      </c>
      <c r="E675" s="50" t="s">
        <v>817</v>
      </c>
      <c r="F675" s="59"/>
      <c r="G675" s="108">
        <v>7.87</v>
      </c>
      <c r="H675" s="81">
        <v>497</v>
      </c>
      <c r="I675" s="81">
        <v>1</v>
      </c>
      <c r="J675" s="88" t="s">
        <v>37</v>
      </c>
      <c r="K675" s="46"/>
      <c r="L675" s="42" t="str">
        <f t="shared" si="82"/>
        <v>1pieces</v>
      </c>
      <c r="M675" s="43">
        <f t="shared" si="83"/>
        <v>497</v>
      </c>
      <c r="N675" s="44" t="str">
        <f t="shared" si="84"/>
        <v>497pieces</v>
      </c>
      <c r="O675" s="51">
        <f t="shared" si="91"/>
        <v>3911.39</v>
      </c>
      <c r="P675" s="46"/>
      <c r="Q675" s="46"/>
      <c r="R675" s="46"/>
      <c r="S675" s="46"/>
      <c r="T675" s="46"/>
      <c r="U675" s="46"/>
      <c r="V675" s="46"/>
      <c r="W675" s="46"/>
      <c r="X675" s="46"/>
      <c r="Y675" s="46"/>
      <c r="Z675" s="46"/>
    </row>
    <row r="676" spans="1:26" ht="15.75" customHeight="1">
      <c r="A676" s="233">
        <v>455</v>
      </c>
      <c r="B676" s="57" t="s">
        <v>824</v>
      </c>
      <c r="C676" s="94" t="s">
        <v>68</v>
      </c>
      <c r="D676" s="9">
        <f t="shared" si="93"/>
        <v>0</v>
      </c>
      <c r="E676" s="116"/>
      <c r="F676" s="59"/>
      <c r="G676" s="95">
        <v>7.87</v>
      </c>
      <c r="H676" s="96">
        <v>65</v>
      </c>
      <c r="I676" s="97">
        <v>10</v>
      </c>
      <c r="J676" s="98" t="s">
        <v>37</v>
      </c>
      <c r="K676" s="46"/>
      <c r="L676" s="42" t="str">
        <f t="shared" si="82"/>
        <v>10pieces</v>
      </c>
      <c r="M676" s="43">
        <f t="shared" si="83"/>
        <v>650</v>
      </c>
      <c r="N676" s="44" t="str">
        <f t="shared" si="84"/>
        <v>650pieces</v>
      </c>
      <c r="O676" s="51">
        <f t="shared" si="91"/>
        <v>511.55</v>
      </c>
      <c r="P676" s="46"/>
      <c r="Q676" s="46"/>
      <c r="R676" s="46"/>
      <c r="S676" s="46"/>
      <c r="T676" s="46"/>
      <c r="U676" s="46"/>
      <c r="V676" s="46"/>
      <c r="W676" s="46"/>
      <c r="X676" s="46"/>
      <c r="Y676" s="46"/>
      <c r="Z676" s="46"/>
    </row>
    <row r="677" spans="1:26" ht="15.75" customHeight="1">
      <c r="A677" s="233">
        <v>837</v>
      </c>
      <c r="B677" s="209" t="s">
        <v>825</v>
      </c>
      <c r="C677" s="34" t="s">
        <v>82</v>
      </c>
      <c r="D677" s="9" t="str">
        <f t="shared" si="93"/>
        <v xml:space="preserve">Great Taste </v>
      </c>
      <c r="E677" s="209" t="s">
        <v>826</v>
      </c>
      <c r="F677" s="111" t="s">
        <v>76</v>
      </c>
      <c r="G677" s="141">
        <v>60.5</v>
      </c>
      <c r="H677" s="142">
        <v>1</v>
      </c>
      <c r="I677" s="142">
        <v>250</v>
      </c>
      <c r="J677" s="143" t="s">
        <v>59</v>
      </c>
      <c r="K677" s="41" t="s">
        <v>26</v>
      </c>
      <c r="L677" s="42" t="str">
        <f t="shared" si="82"/>
        <v>250grams</v>
      </c>
      <c r="M677" s="43">
        <f t="shared" si="83"/>
        <v>250</v>
      </c>
      <c r="N677" s="44" t="str">
        <f t="shared" si="84"/>
        <v>250grams</v>
      </c>
      <c r="O677" s="51">
        <f t="shared" si="91"/>
        <v>60.5</v>
      </c>
      <c r="P677" s="11"/>
      <c r="Q677" s="11"/>
      <c r="R677" s="11"/>
      <c r="S677" s="11"/>
      <c r="T677" s="11"/>
      <c r="U677" s="11"/>
      <c r="V677" s="11"/>
      <c r="W677" s="11"/>
      <c r="X677" s="11"/>
      <c r="Y677" s="11"/>
      <c r="Z677" s="11"/>
    </row>
    <row r="678" spans="1:26" ht="15.75" customHeight="1">
      <c r="A678" s="233">
        <v>837</v>
      </c>
      <c r="B678" s="209" t="s">
        <v>825</v>
      </c>
      <c r="C678" s="34" t="s">
        <v>82</v>
      </c>
      <c r="D678" s="9" t="str">
        <f t="shared" si="93"/>
        <v xml:space="preserve">Great Taste </v>
      </c>
      <c r="E678" s="209" t="s">
        <v>826</v>
      </c>
      <c r="F678" s="111" t="s">
        <v>76</v>
      </c>
      <c r="G678" s="141">
        <v>57</v>
      </c>
      <c r="H678" s="142">
        <v>1</v>
      </c>
      <c r="I678" s="142">
        <v>220</v>
      </c>
      <c r="J678" s="143" t="s">
        <v>59</v>
      </c>
      <c r="K678" s="41" t="s">
        <v>26</v>
      </c>
      <c r="L678" s="42" t="str">
        <f t="shared" si="82"/>
        <v>220grams</v>
      </c>
      <c r="M678" s="43">
        <f t="shared" si="83"/>
        <v>220</v>
      </c>
      <c r="N678" s="44" t="str">
        <f t="shared" si="84"/>
        <v>220grams</v>
      </c>
      <c r="O678" s="51">
        <f t="shared" si="91"/>
        <v>57</v>
      </c>
      <c r="P678" s="11"/>
      <c r="Q678" s="11"/>
      <c r="R678" s="11"/>
      <c r="S678" s="11"/>
      <c r="T678" s="11"/>
      <c r="U678" s="11"/>
      <c r="V678" s="11"/>
      <c r="W678" s="11"/>
      <c r="X678" s="11"/>
      <c r="Y678" s="11"/>
      <c r="Z678" s="11"/>
    </row>
    <row r="679" spans="1:26" ht="15.75" customHeight="1">
      <c r="A679" s="233">
        <v>198</v>
      </c>
      <c r="B679" s="79" t="s">
        <v>827</v>
      </c>
      <c r="C679" s="34" t="s">
        <v>47</v>
      </c>
      <c r="D679" s="9" t="str">
        <f t="shared" si="93"/>
        <v>Great Taste</v>
      </c>
      <c r="E679" s="116" t="s">
        <v>828</v>
      </c>
      <c r="F679" s="59"/>
      <c r="G679" s="108">
        <v>8.34</v>
      </c>
      <c r="H679" s="81">
        <v>167</v>
      </c>
      <c r="I679" s="81">
        <v>1</v>
      </c>
      <c r="J679" s="88" t="s">
        <v>37</v>
      </c>
      <c r="K679" s="46"/>
      <c r="L679" s="42" t="str">
        <f t="shared" si="82"/>
        <v>1pieces</v>
      </c>
      <c r="M679" s="43">
        <f t="shared" si="83"/>
        <v>167</v>
      </c>
      <c r="N679" s="44" t="str">
        <f t="shared" si="84"/>
        <v>167pieces</v>
      </c>
      <c r="O679" s="51">
        <f t="shared" si="91"/>
        <v>1392.78</v>
      </c>
      <c r="P679" s="11"/>
      <c r="Q679" s="11"/>
      <c r="R679" s="11"/>
      <c r="S679" s="11"/>
      <c r="T679" s="11"/>
      <c r="U679" s="11"/>
      <c r="V679" s="11"/>
      <c r="W679" s="11"/>
      <c r="X679" s="11"/>
      <c r="Y679" s="11"/>
      <c r="Z679" s="11"/>
    </row>
    <row r="680" spans="1:26" ht="15.75" customHeight="1">
      <c r="A680" s="28">
        <v>198</v>
      </c>
      <c r="B680" s="33" t="s">
        <v>827</v>
      </c>
      <c r="C680" s="49" t="s">
        <v>31</v>
      </c>
      <c r="D680" s="9" t="str">
        <f t="shared" si="93"/>
        <v>Nestle</v>
      </c>
      <c r="E680" s="50" t="s">
        <v>79</v>
      </c>
      <c r="F680" s="111"/>
      <c r="G680" s="108">
        <v>7.1</v>
      </c>
      <c r="H680" s="81">
        <v>140</v>
      </c>
      <c r="I680" s="81"/>
      <c r="J680" s="88" t="s">
        <v>37</v>
      </c>
      <c r="K680" s="41" t="s">
        <v>26</v>
      </c>
      <c r="L680" s="42" t="str">
        <f t="shared" si="82"/>
        <v>pieces</v>
      </c>
      <c r="M680" s="43">
        <f t="shared" si="83"/>
        <v>0</v>
      </c>
      <c r="N680" s="44" t="str">
        <f t="shared" si="84"/>
        <v>0pieces</v>
      </c>
      <c r="O680" s="51">
        <f t="shared" si="91"/>
        <v>994</v>
      </c>
      <c r="P680" s="46"/>
      <c r="Q680" s="46"/>
      <c r="R680" s="46"/>
      <c r="S680" s="46"/>
      <c r="T680" s="46"/>
      <c r="U680" s="46"/>
      <c r="V680" s="46"/>
      <c r="W680" s="46"/>
      <c r="X680" s="46"/>
      <c r="Y680" s="46"/>
      <c r="Z680" s="46"/>
    </row>
    <row r="681" spans="1:26" ht="15.75" customHeight="1">
      <c r="A681" s="232">
        <v>9</v>
      </c>
      <c r="B681" s="48" t="s">
        <v>829</v>
      </c>
      <c r="C681" s="49" t="s">
        <v>61</v>
      </c>
      <c r="D681" s="9" t="str">
        <f t="shared" si="93"/>
        <v>ajinomoto</v>
      </c>
      <c r="E681" s="313" t="s">
        <v>830</v>
      </c>
      <c r="F681" s="111"/>
      <c r="G681" s="95">
        <v>16.7</v>
      </c>
      <c r="H681" s="112">
        <v>4</v>
      </c>
      <c r="I681" s="112">
        <v>62</v>
      </c>
      <c r="J681" s="88" t="s">
        <v>59</v>
      </c>
      <c r="K681" s="41"/>
      <c r="L681" s="42" t="str">
        <f t="shared" si="82"/>
        <v>62grams</v>
      </c>
      <c r="M681" s="43">
        <f t="shared" si="83"/>
        <v>248</v>
      </c>
      <c r="N681" s="44" t="str">
        <f t="shared" si="84"/>
        <v>248grams</v>
      </c>
      <c r="O681" s="51">
        <f t="shared" si="91"/>
        <v>66.8</v>
      </c>
      <c r="P681" s="29">
        <f>O681/H681</f>
        <v>16.7</v>
      </c>
      <c r="Q681" s="29">
        <f>G681-P681</f>
        <v>0</v>
      </c>
      <c r="R681" s="28"/>
      <c r="S681" s="28"/>
      <c r="T681" s="28"/>
      <c r="U681" s="28"/>
      <c r="V681" s="28"/>
      <c r="W681" s="28"/>
      <c r="X681" s="28"/>
      <c r="Y681" s="28"/>
      <c r="Z681" s="28"/>
    </row>
    <row r="682" spans="1:26" ht="15.75" customHeight="1">
      <c r="A682" s="233">
        <v>9</v>
      </c>
      <c r="B682" s="57" t="s">
        <v>831</v>
      </c>
      <c r="C682" s="94" t="s">
        <v>68</v>
      </c>
      <c r="D682" s="9" t="str">
        <f t="shared" si="93"/>
        <v>ajinomoto</v>
      </c>
      <c r="E682" s="313" t="s">
        <v>830</v>
      </c>
      <c r="F682" s="59"/>
      <c r="G682" s="95">
        <v>0.34453781512605042</v>
      </c>
      <c r="H682" s="97">
        <v>676</v>
      </c>
      <c r="I682" s="97">
        <v>238</v>
      </c>
      <c r="J682" s="110" t="s">
        <v>59</v>
      </c>
      <c r="K682" s="46"/>
      <c r="L682" s="42" t="str">
        <f t="shared" si="82"/>
        <v>238grams</v>
      </c>
      <c r="M682" s="43">
        <f t="shared" si="83"/>
        <v>160888</v>
      </c>
      <c r="N682" s="44" t="str">
        <f t="shared" si="84"/>
        <v>160888grams</v>
      </c>
      <c r="O682" s="51">
        <f t="shared" si="91"/>
        <v>232.9075630252101</v>
      </c>
      <c r="P682" s="46"/>
      <c r="Q682" s="46"/>
      <c r="R682" s="46"/>
      <c r="S682" s="46"/>
      <c r="T682" s="46"/>
      <c r="U682" s="46"/>
      <c r="V682" s="46"/>
      <c r="W682" s="46"/>
      <c r="X682" s="46"/>
      <c r="Y682" s="46"/>
      <c r="Z682" s="46"/>
    </row>
    <row r="683" spans="1:26" ht="15.75" customHeight="1">
      <c r="A683" s="232">
        <v>626</v>
      </c>
      <c r="B683" s="52" t="s">
        <v>832</v>
      </c>
      <c r="C683" s="53" t="s">
        <v>39</v>
      </c>
      <c r="D683" s="9" t="str">
        <f t="shared" si="93"/>
        <v>Ajinomoto</v>
      </c>
      <c r="E683" s="52" t="s">
        <v>833</v>
      </c>
      <c r="F683" s="37"/>
      <c r="G683" s="102">
        <v>21</v>
      </c>
      <c r="H683" s="103">
        <v>1</v>
      </c>
      <c r="I683" s="103">
        <v>62</v>
      </c>
      <c r="J683" s="104" t="s">
        <v>59</v>
      </c>
      <c r="K683" s="41" t="s">
        <v>26</v>
      </c>
      <c r="L683" s="42" t="str">
        <f t="shared" si="82"/>
        <v>62grams</v>
      </c>
      <c r="M683" s="43">
        <f t="shared" si="83"/>
        <v>62</v>
      </c>
      <c r="N683" s="44" t="str">
        <f t="shared" si="84"/>
        <v>62grams</v>
      </c>
      <c r="O683" s="51">
        <f t="shared" si="91"/>
        <v>21</v>
      </c>
      <c r="P683" s="29">
        <f>O683/H683</f>
        <v>21</v>
      </c>
      <c r="Q683" s="74">
        <f>G683-P683</f>
        <v>0</v>
      </c>
      <c r="R683" s="28"/>
      <c r="S683" s="28"/>
      <c r="T683" s="28"/>
      <c r="U683" s="28"/>
      <c r="V683" s="28"/>
      <c r="W683" s="28"/>
      <c r="X683" s="28"/>
      <c r="Y683" s="28"/>
      <c r="Z683" s="28"/>
    </row>
    <row r="684" spans="1:26" ht="13.5" customHeight="1">
      <c r="A684" s="232">
        <v>658</v>
      </c>
      <c r="B684" s="345" t="s">
        <v>834</v>
      </c>
      <c r="C684" s="53" t="s">
        <v>39</v>
      </c>
      <c r="D684" s="9" t="str">
        <f t="shared" si="93"/>
        <v>Oishi</v>
      </c>
      <c r="E684" s="346" t="s">
        <v>835</v>
      </c>
      <c r="F684" s="37"/>
      <c r="G684" s="244">
        <v>23.1</v>
      </c>
      <c r="H684" s="103">
        <v>8</v>
      </c>
      <c r="I684" s="266">
        <v>1</v>
      </c>
      <c r="J684" s="347" t="s">
        <v>37</v>
      </c>
      <c r="K684" s="41"/>
      <c r="L684" s="42" t="str">
        <f t="shared" si="82"/>
        <v>1pieces</v>
      </c>
      <c r="M684" s="43">
        <f t="shared" si="83"/>
        <v>8</v>
      </c>
      <c r="N684" s="44" t="str">
        <f t="shared" si="84"/>
        <v>8pieces</v>
      </c>
      <c r="O684" s="51">
        <f t="shared" si="91"/>
        <v>184.8</v>
      </c>
      <c r="P684" s="46"/>
      <c r="Q684" s="46"/>
      <c r="R684" s="46"/>
      <c r="S684" s="46"/>
      <c r="T684" s="46"/>
      <c r="U684" s="46"/>
      <c r="V684" s="46"/>
      <c r="W684" s="46"/>
      <c r="X684" s="46"/>
      <c r="Y684" s="46"/>
      <c r="Z684" s="46"/>
    </row>
    <row r="685" spans="1:26" ht="13.5" customHeight="1">
      <c r="A685" s="232">
        <v>10</v>
      </c>
      <c r="B685" s="48" t="s">
        <v>836</v>
      </c>
      <c r="C685" s="49" t="s">
        <v>61</v>
      </c>
      <c r="D685" s="9" t="str">
        <f t="shared" si="93"/>
        <v>my san</v>
      </c>
      <c r="E685" s="91" t="s">
        <v>837</v>
      </c>
      <c r="F685" s="111"/>
      <c r="G685" s="95">
        <v>47</v>
      </c>
      <c r="H685" s="112">
        <v>1</v>
      </c>
      <c r="I685" s="112">
        <v>200</v>
      </c>
      <c r="J685" s="88" t="s">
        <v>59</v>
      </c>
      <c r="K685" s="41"/>
      <c r="L685" s="42" t="str">
        <f t="shared" si="82"/>
        <v>200grams</v>
      </c>
      <c r="M685" s="43">
        <f t="shared" si="83"/>
        <v>200</v>
      </c>
      <c r="N685" s="44" t="str">
        <f t="shared" si="84"/>
        <v>200grams</v>
      </c>
      <c r="O685" s="51">
        <f t="shared" si="91"/>
        <v>47</v>
      </c>
      <c r="P685" s="46"/>
      <c r="Q685" s="46"/>
      <c r="R685" s="46"/>
      <c r="S685" s="46"/>
      <c r="T685" s="46"/>
      <c r="U685" s="46"/>
      <c r="V685" s="46"/>
      <c r="W685" s="46"/>
      <c r="X685" s="46"/>
      <c r="Y685" s="46"/>
      <c r="Z685" s="46"/>
    </row>
    <row r="686" spans="1:26" ht="13.5" customHeight="1">
      <c r="A686" s="233">
        <v>700</v>
      </c>
      <c r="B686" s="128" t="s">
        <v>838</v>
      </c>
      <c r="C686" s="34" t="s">
        <v>82</v>
      </c>
      <c r="D686" s="9" t="str">
        <f t="shared" si="93"/>
        <v>My San</v>
      </c>
      <c r="E686" s="146" t="s">
        <v>839</v>
      </c>
      <c r="F686" s="111" t="s">
        <v>76</v>
      </c>
      <c r="G686" s="123">
        <v>47</v>
      </c>
      <c r="H686" s="124">
        <v>4</v>
      </c>
      <c r="I686" s="124">
        <v>200</v>
      </c>
      <c r="J686" s="137" t="s">
        <v>59</v>
      </c>
      <c r="K686" s="41" t="s">
        <v>26</v>
      </c>
      <c r="L686" s="42" t="str">
        <f t="shared" si="82"/>
        <v>200grams</v>
      </c>
      <c r="M686" s="43">
        <f t="shared" si="83"/>
        <v>800</v>
      </c>
      <c r="N686" s="44" t="str">
        <f t="shared" si="84"/>
        <v>800grams</v>
      </c>
      <c r="O686" s="51">
        <f t="shared" si="91"/>
        <v>188</v>
      </c>
      <c r="P686" s="46"/>
      <c r="Q686" s="46"/>
      <c r="R686" s="46"/>
      <c r="S686" s="46"/>
      <c r="T686" s="46"/>
      <c r="U686" s="46"/>
      <c r="V686" s="46"/>
      <c r="W686" s="46"/>
      <c r="X686" s="46"/>
      <c r="Y686" s="46"/>
      <c r="Z686" s="46"/>
    </row>
    <row r="687" spans="1:26" ht="13.5" customHeight="1">
      <c r="A687" s="233">
        <v>104</v>
      </c>
      <c r="B687" s="76" t="s">
        <v>840</v>
      </c>
      <c r="C687" s="34" t="s">
        <v>55</v>
      </c>
      <c r="D687" s="9" t="str">
        <f t="shared" si="93"/>
        <v>Mc Cormick</v>
      </c>
      <c r="E687" s="101" t="s">
        <v>436</v>
      </c>
      <c r="F687" s="111"/>
      <c r="G687" s="106">
        <v>74.5</v>
      </c>
      <c r="H687" s="81">
        <v>1</v>
      </c>
      <c r="I687" s="81">
        <v>30</v>
      </c>
      <c r="J687" s="88" t="s">
        <v>59</v>
      </c>
      <c r="K687" s="41" t="s">
        <v>26</v>
      </c>
      <c r="L687" s="42" t="str">
        <f t="shared" si="82"/>
        <v>30grams</v>
      </c>
      <c r="M687" s="43">
        <f t="shared" si="83"/>
        <v>30</v>
      </c>
      <c r="N687" s="44" t="str">
        <f t="shared" si="84"/>
        <v>30grams</v>
      </c>
      <c r="O687" s="51">
        <f t="shared" si="91"/>
        <v>74.5</v>
      </c>
      <c r="P687" s="46"/>
      <c r="Q687" s="46"/>
      <c r="R687" s="46"/>
      <c r="S687" s="46"/>
      <c r="T687" s="46"/>
      <c r="U687" s="46"/>
      <c r="V687" s="46"/>
      <c r="W687" s="46"/>
      <c r="X687" s="46"/>
      <c r="Y687" s="46"/>
      <c r="Z687" s="46"/>
    </row>
    <row r="688" spans="1:26" ht="13.5" customHeight="1">
      <c r="A688" s="232">
        <v>104</v>
      </c>
      <c r="B688" s="119" t="s">
        <v>841</v>
      </c>
      <c r="C688" s="49" t="s">
        <v>61</v>
      </c>
      <c r="D688" s="9" t="str">
        <f t="shared" si="93"/>
        <v>mckormick</v>
      </c>
      <c r="E688" s="91" t="s">
        <v>842</v>
      </c>
      <c r="F688" s="37"/>
      <c r="G688" s="108">
        <v>81.3</v>
      </c>
      <c r="H688" s="81">
        <v>1</v>
      </c>
      <c r="I688" s="81">
        <v>30</v>
      </c>
      <c r="J688" s="88" t="s">
        <v>59</v>
      </c>
      <c r="K688" s="41" t="s">
        <v>26</v>
      </c>
      <c r="L688" s="42" t="str">
        <f t="shared" si="82"/>
        <v>30grams</v>
      </c>
      <c r="M688" s="43">
        <f t="shared" si="83"/>
        <v>30</v>
      </c>
      <c r="N688" s="44" t="str">
        <f t="shared" si="84"/>
        <v>30grams</v>
      </c>
      <c r="O688" s="51">
        <f t="shared" si="91"/>
        <v>81.3</v>
      </c>
      <c r="P688" s="46"/>
      <c r="Q688" s="46"/>
      <c r="R688" s="46"/>
      <c r="S688" s="46"/>
      <c r="T688" s="46"/>
      <c r="U688" s="46"/>
      <c r="V688" s="46"/>
      <c r="W688" s="46"/>
      <c r="X688" s="46"/>
      <c r="Y688" s="46"/>
      <c r="Z688" s="46"/>
    </row>
    <row r="689" spans="1:26" ht="13.5" customHeight="1">
      <c r="A689" s="233">
        <v>1119</v>
      </c>
      <c r="B689" s="79" t="s">
        <v>843</v>
      </c>
      <c r="C689" s="34" t="s">
        <v>47</v>
      </c>
      <c r="D689" s="9" t="str">
        <f t="shared" si="93"/>
        <v xml:space="preserve">Robinson </v>
      </c>
      <c r="E689" s="91" t="s">
        <v>844</v>
      </c>
      <c r="F689" s="59"/>
      <c r="G689" s="108">
        <v>18.25</v>
      </c>
      <c r="H689" s="81">
        <v>2</v>
      </c>
      <c r="I689" s="81">
        <v>20</v>
      </c>
      <c r="J689" s="88" t="s">
        <v>59</v>
      </c>
      <c r="K689" s="46"/>
      <c r="L689" s="42" t="str">
        <f t="shared" si="82"/>
        <v>20grams</v>
      </c>
      <c r="M689" s="43">
        <f t="shared" si="83"/>
        <v>40</v>
      </c>
      <c r="N689" s="44" t="str">
        <f t="shared" si="84"/>
        <v>40grams</v>
      </c>
      <c r="O689" s="51">
        <f t="shared" si="91"/>
        <v>36.5</v>
      </c>
      <c r="P689" s="46"/>
      <c r="Q689" s="46"/>
      <c r="R689" s="46"/>
      <c r="S689" s="46"/>
      <c r="T689" s="46"/>
      <c r="U689" s="46"/>
      <c r="V689" s="46"/>
      <c r="W689" s="46"/>
      <c r="X689" s="46"/>
      <c r="Y689" s="46"/>
      <c r="Z689" s="46"/>
    </row>
    <row r="690" spans="1:26" ht="13.5" customHeight="1">
      <c r="A690" s="233">
        <v>1119</v>
      </c>
      <c r="B690" s="57" t="s">
        <v>843</v>
      </c>
      <c r="C690" s="94" t="s">
        <v>68</v>
      </c>
      <c r="D690" s="9" t="str">
        <f t="shared" si="93"/>
        <v xml:space="preserve">Robinson </v>
      </c>
      <c r="E690" s="91" t="s">
        <v>844</v>
      </c>
      <c r="F690" s="59"/>
      <c r="G690" s="95">
        <v>0.91249999999999998</v>
      </c>
      <c r="H690" s="96">
        <v>40</v>
      </c>
      <c r="I690" s="97">
        <v>20</v>
      </c>
      <c r="J690" s="110" t="s">
        <v>59</v>
      </c>
      <c r="K690" s="46"/>
      <c r="L690" s="42" t="str">
        <f t="shared" si="82"/>
        <v>20grams</v>
      </c>
      <c r="M690" s="43">
        <f t="shared" si="83"/>
        <v>800</v>
      </c>
      <c r="N690" s="44" t="str">
        <f t="shared" si="84"/>
        <v>800grams</v>
      </c>
      <c r="O690" s="51">
        <f t="shared" si="91"/>
        <v>36.5</v>
      </c>
      <c r="P690" s="46"/>
      <c r="Q690" s="46"/>
      <c r="R690" s="46"/>
      <c r="S690" s="46"/>
      <c r="T690" s="46"/>
      <c r="U690" s="46"/>
      <c r="V690" s="46"/>
      <c r="W690" s="46"/>
      <c r="X690" s="46"/>
      <c r="Y690" s="46"/>
      <c r="Z690" s="46"/>
    </row>
    <row r="691" spans="1:26" ht="13.5" customHeight="1">
      <c r="A691" s="233">
        <v>1120</v>
      </c>
      <c r="B691" s="79" t="s">
        <v>845</v>
      </c>
      <c r="C691" s="34" t="s">
        <v>47</v>
      </c>
      <c r="D691" s="9"/>
      <c r="E691" s="149" t="s">
        <v>846</v>
      </c>
      <c r="F691" s="59"/>
      <c r="G691" s="108">
        <v>1.25</v>
      </c>
      <c r="H691" s="81">
        <v>300</v>
      </c>
      <c r="I691" s="81">
        <v>1</v>
      </c>
      <c r="J691" s="88" t="s">
        <v>37</v>
      </c>
      <c r="K691" s="46"/>
      <c r="L691" s="42" t="str">
        <f t="shared" si="82"/>
        <v>1pieces</v>
      </c>
      <c r="M691" s="43">
        <f t="shared" si="83"/>
        <v>300</v>
      </c>
      <c r="N691" s="44" t="str">
        <f t="shared" si="84"/>
        <v>300pieces</v>
      </c>
      <c r="O691" s="51">
        <f t="shared" si="91"/>
        <v>375</v>
      </c>
      <c r="P691" s="29"/>
      <c r="Q691" s="11"/>
      <c r="R691" s="11"/>
      <c r="S691" s="11"/>
      <c r="T691" s="11"/>
      <c r="U691" s="11"/>
      <c r="V691" s="11"/>
      <c r="W691" s="11"/>
      <c r="X691" s="11"/>
      <c r="Y691" s="11"/>
      <c r="Z691" s="11"/>
    </row>
    <row r="692" spans="1:26" ht="13.5" customHeight="1">
      <c r="A692" s="232">
        <v>662</v>
      </c>
      <c r="B692" s="345" t="s">
        <v>847</v>
      </c>
      <c r="C692" s="53" t="s">
        <v>39</v>
      </c>
      <c r="D692" s="9" t="str">
        <f t="shared" ref="D692:D711" si="94">IFERROR(LEFT(E692, FIND("/", E692)-1), E692)</f>
        <v>Nissin</v>
      </c>
      <c r="E692" s="243" t="s">
        <v>848</v>
      </c>
      <c r="F692" s="156"/>
      <c r="G692" s="348">
        <v>32.6</v>
      </c>
      <c r="H692" s="103">
        <v>10</v>
      </c>
      <c r="I692" s="266">
        <v>48</v>
      </c>
      <c r="J692" s="347" t="s">
        <v>37</v>
      </c>
      <c r="K692" s="41"/>
      <c r="L692" s="42" t="str">
        <f t="shared" si="82"/>
        <v>48pieces</v>
      </c>
      <c r="M692" s="43">
        <f t="shared" si="83"/>
        <v>480</v>
      </c>
      <c r="N692" s="44" t="str">
        <f t="shared" si="84"/>
        <v>480pieces</v>
      </c>
      <c r="O692" s="51">
        <f t="shared" si="91"/>
        <v>326</v>
      </c>
      <c r="P692" s="46"/>
      <c r="Q692" s="46"/>
      <c r="R692" s="46"/>
      <c r="S692" s="46"/>
      <c r="T692" s="46"/>
      <c r="U692" s="46"/>
      <c r="V692" s="46"/>
      <c r="W692" s="46"/>
      <c r="X692" s="46"/>
      <c r="Y692" s="46"/>
      <c r="Z692" s="46"/>
    </row>
    <row r="693" spans="1:26" ht="13.5" customHeight="1">
      <c r="A693" s="233">
        <v>1121</v>
      </c>
      <c r="B693" s="79" t="s">
        <v>849</v>
      </c>
      <c r="C693" s="34" t="s">
        <v>47</v>
      </c>
      <c r="D693" s="9" t="str">
        <f t="shared" si="94"/>
        <v>Lucky Me</v>
      </c>
      <c r="E693" s="149" t="s">
        <v>850</v>
      </c>
      <c r="F693" s="195"/>
      <c r="G693" s="108">
        <v>24.94</v>
      </c>
      <c r="H693" s="81">
        <v>48</v>
      </c>
      <c r="I693" s="81">
        <v>1</v>
      </c>
      <c r="J693" s="88" t="s">
        <v>37</v>
      </c>
      <c r="K693" s="46"/>
      <c r="L693" s="42" t="str">
        <f t="shared" si="82"/>
        <v>1pieces</v>
      </c>
      <c r="M693" s="43">
        <f t="shared" si="83"/>
        <v>48</v>
      </c>
      <c r="N693" s="44" t="str">
        <f t="shared" si="84"/>
        <v>48pieces</v>
      </c>
      <c r="O693" s="51">
        <f t="shared" si="91"/>
        <v>1197.1200000000001</v>
      </c>
      <c r="P693" s="46"/>
      <c r="Q693" s="46"/>
      <c r="R693" s="46"/>
      <c r="S693" s="46"/>
      <c r="T693" s="46"/>
      <c r="U693" s="46"/>
      <c r="V693" s="46"/>
      <c r="W693" s="46"/>
      <c r="X693" s="46"/>
      <c r="Y693" s="46"/>
      <c r="Z693" s="46"/>
    </row>
    <row r="694" spans="1:26" ht="13.5" customHeight="1">
      <c r="A694" s="232">
        <v>656</v>
      </c>
      <c r="B694" s="99" t="s">
        <v>851</v>
      </c>
      <c r="C694" s="53" t="s">
        <v>39</v>
      </c>
      <c r="D694" s="9" t="str">
        <f t="shared" si="94"/>
        <v>Nissin</v>
      </c>
      <c r="E694" s="349" t="s">
        <v>848</v>
      </c>
      <c r="F694" s="156"/>
      <c r="G694" s="244">
        <v>21.5</v>
      </c>
      <c r="H694" s="153">
        <v>7</v>
      </c>
      <c r="I694" s="266">
        <v>48</v>
      </c>
      <c r="J694" s="347" t="s">
        <v>37</v>
      </c>
      <c r="K694" s="41"/>
      <c r="L694" s="42" t="str">
        <f t="shared" si="82"/>
        <v>48pieces</v>
      </c>
      <c r="M694" s="43">
        <f t="shared" si="83"/>
        <v>336</v>
      </c>
      <c r="N694" s="44" t="str">
        <f t="shared" si="84"/>
        <v>336pieces</v>
      </c>
      <c r="O694" s="51">
        <f t="shared" si="91"/>
        <v>150.5</v>
      </c>
      <c r="P694" s="46"/>
      <c r="Q694" s="46"/>
      <c r="R694" s="46"/>
      <c r="S694" s="46"/>
      <c r="T694" s="46"/>
      <c r="U694" s="46"/>
      <c r="V694" s="46"/>
      <c r="W694" s="46"/>
      <c r="X694" s="46"/>
      <c r="Y694" s="46"/>
      <c r="Z694" s="46"/>
    </row>
    <row r="695" spans="1:26" ht="13.5" customHeight="1">
      <c r="A695" s="233">
        <v>1122</v>
      </c>
      <c r="B695" s="107" t="s">
        <v>852</v>
      </c>
      <c r="C695" s="34" t="s">
        <v>47</v>
      </c>
      <c r="D695" s="9" t="str">
        <f t="shared" si="94"/>
        <v>Lucky Me</v>
      </c>
      <c r="E695" s="149" t="s">
        <v>850</v>
      </c>
      <c r="F695" s="195"/>
      <c r="G695" s="108">
        <v>24.77</v>
      </c>
      <c r="H695" s="81">
        <v>48</v>
      </c>
      <c r="I695" s="81">
        <v>1</v>
      </c>
      <c r="J695" s="88" t="s">
        <v>37</v>
      </c>
      <c r="K695" s="46"/>
      <c r="L695" s="42" t="str">
        <f t="shared" si="82"/>
        <v>1pieces</v>
      </c>
      <c r="M695" s="43">
        <f t="shared" si="83"/>
        <v>48</v>
      </c>
      <c r="N695" s="44" t="str">
        <f t="shared" si="84"/>
        <v>48pieces</v>
      </c>
      <c r="O695" s="51">
        <f t="shared" si="91"/>
        <v>1188.96</v>
      </c>
      <c r="P695" s="46"/>
      <c r="Q695" s="46"/>
      <c r="R695" s="46"/>
      <c r="S695" s="46"/>
      <c r="T695" s="46"/>
      <c r="U695" s="46"/>
      <c r="V695" s="46"/>
      <c r="W695" s="46"/>
      <c r="X695" s="46"/>
      <c r="Y695" s="46"/>
      <c r="Z695" s="46"/>
    </row>
    <row r="696" spans="1:26" ht="13.5" customHeight="1">
      <c r="A696" s="232">
        <v>419</v>
      </c>
      <c r="B696" s="48" t="s">
        <v>853</v>
      </c>
      <c r="C696" s="34" t="s">
        <v>43</v>
      </c>
      <c r="D696" s="9" t="str">
        <f t="shared" si="94"/>
        <v>Lucky Me</v>
      </c>
      <c r="E696" s="149" t="s">
        <v>850</v>
      </c>
      <c r="F696" s="156"/>
      <c r="G696" s="108">
        <f>1009.44/48</f>
        <v>21.03</v>
      </c>
      <c r="H696" s="81">
        <v>32</v>
      </c>
      <c r="I696" s="81">
        <v>1</v>
      </c>
      <c r="J696" s="88" t="s">
        <v>37</v>
      </c>
      <c r="K696" s="41" t="s">
        <v>26</v>
      </c>
      <c r="L696" s="42" t="str">
        <f t="shared" si="82"/>
        <v>1pieces</v>
      </c>
      <c r="M696" s="43">
        <f t="shared" si="83"/>
        <v>32</v>
      </c>
      <c r="N696" s="44" t="str">
        <f t="shared" si="84"/>
        <v>32pieces</v>
      </c>
      <c r="O696" s="51">
        <f t="shared" si="91"/>
        <v>672.96</v>
      </c>
      <c r="P696" s="46"/>
      <c r="Q696" s="46"/>
      <c r="R696" s="46"/>
      <c r="S696" s="46"/>
      <c r="T696" s="46"/>
      <c r="U696" s="46"/>
      <c r="V696" s="46"/>
      <c r="W696" s="46"/>
      <c r="X696" s="46"/>
      <c r="Y696" s="46"/>
      <c r="Z696" s="46"/>
    </row>
    <row r="697" spans="1:26" ht="13.5" customHeight="1">
      <c r="A697" s="233">
        <v>1123</v>
      </c>
      <c r="B697" s="79" t="s">
        <v>854</v>
      </c>
      <c r="C697" s="34" t="s">
        <v>47</v>
      </c>
      <c r="D697" s="9" t="str">
        <f t="shared" si="94"/>
        <v>bar</v>
      </c>
      <c r="E697" s="50" t="s">
        <v>855</v>
      </c>
      <c r="F697" s="195"/>
      <c r="G697" s="108">
        <v>220</v>
      </c>
      <c r="H697" s="81">
        <v>2</v>
      </c>
      <c r="I697" s="81">
        <v>1</v>
      </c>
      <c r="J697" s="88" t="s">
        <v>59</v>
      </c>
      <c r="K697" s="46"/>
      <c r="L697" s="42" t="str">
        <f t="shared" si="82"/>
        <v>1grams</v>
      </c>
      <c r="M697" s="43">
        <f t="shared" si="83"/>
        <v>2</v>
      </c>
      <c r="N697" s="44" t="str">
        <f t="shared" si="84"/>
        <v>2grams</v>
      </c>
      <c r="O697" s="51">
        <f t="shared" si="91"/>
        <v>440</v>
      </c>
      <c r="P697" s="29">
        <f>O697/H697</f>
        <v>220</v>
      </c>
      <c r="Q697" s="74">
        <f>G697-P697</f>
        <v>0</v>
      </c>
      <c r="R697" s="28"/>
      <c r="S697" s="28"/>
      <c r="T697" s="28"/>
      <c r="U697" s="28"/>
      <c r="V697" s="28"/>
      <c r="W697" s="28"/>
      <c r="X697" s="28"/>
      <c r="Y697" s="28"/>
      <c r="Z697" s="28"/>
    </row>
    <row r="698" spans="1:26" ht="13.5" customHeight="1">
      <c r="A698" s="232">
        <v>98</v>
      </c>
      <c r="B698" s="68" t="s">
        <v>856</v>
      </c>
      <c r="C698" s="53" t="s">
        <v>39</v>
      </c>
      <c r="D698" s="9" t="str">
        <f t="shared" si="94"/>
        <v>Edward</v>
      </c>
      <c r="E698" s="68" t="s">
        <v>857</v>
      </c>
      <c r="F698" s="156"/>
      <c r="G698" s="350">
        <v>250</v>
      </c>
      <c r="H698" s="182">
        <v>2</v>
      </c>
      <c r="I698" s="182">
        <v>500</v>
      </c>
      <c r="J698" s="160" t="s">
        <v>59</v>
      </c>
      <c r="K698" s="41" t="s">
        <v>26</v>
      </c>
      <c r="L698" s="42" t="str">
        <f t="shared" si="82"/>
        <v>500grams</v>
      </c>
      <c r="M698" s="43">
        <f t="shared" si="83"/>
        <v>1000</v>
      </c>
      <c r="N698" s="44" t="str">
        <f t="shared" si="84"/>
        <v>1000grams</v>
      </c>
      <c r="O698" s="51">
        <f t="shared" si="91"/>
        <v>500</v>
      </c>
      <c r="P698" s="29"/>
      <c r="Q698" s="11"/>
      <c r="R698" s="11"/>
      <c r="S698" s="11"/>
      <c r="T698" s="11"/>
      <c r="U698" s="11"/>
      <c r="V698" s="11"/>
      <c r="W698" s="11"/>
      <c r="X698" s="11"/>
      <c r="Y698" s="11"/>
      <c r="Z698" s="11"/>
    </row>
    <row r="699" spans="1:26" ht="13.5" customHeight="1">
      <c r="A699" s="233">
        <v>98</v>
      </c>
      <c r="B699" s="33" t="s">
        <v>856</v>
      </c>
      <c r="C699" s="34" t="s">
        <v>6</v>
      </c>
      <c r="D699" s="9" t="str">
        <f t="shared" si="94"/>
        <v>Pure Basic</v>
      </c>
      <c r="E699" s="116" t="s">
        <v>858</v>
      </c>
      <c r="F699" s="162"/>
      <c r="G699" s="108">
        <v>113</v>
      </c>
      <c r="H699" s="81">
        <v>1</v>
      </c>
      <c r="I699" s="81">
        <v>50</v>
      </c>
      <c r="J699" s="121" t="s">
        <v>59</v>
      </c>
      <c r="K699" s="41" t="s">
        <v>26</v>
      </c>
      <c r="L699" s="42" t="str">
        <f t="shared" si="82"/>
        <v>50grams</v>
      </c>
      <c r="M699" s="43">
        <f t="shared" si="83"/>
        <v>50</v>
      </c>
      <c r="N699" s="44" t="str">
        <f t="shared" si="84"/>
        <v>50grams</v>
      </c>
      <c r="O699" s="51">
        <f t="shared" si="91"/>
        <v>113</v>
      </c>
      <c r="P699" s="46"/>
      <c r="Q699" s="46"/>
      <c r="R699" s="46"/>
      <c r="S699" s="46"/>
      <c r="T699" s="46"/>
      <c r="U699" s="46"/>
      <c r="V699" s="46"/>
      <c r="W699" s="46"/>
      <c r="X699" s="46"/>
      <c r="Y699" s="46"/>
      <c r="Z699" s="46"/>
    </row>
    <row r="700" spans="1:26" ht="13.5" customHeight="1">
      <c r="A700" s="233">
        <v>98</v>
      </c>
      <c r="B700" s="79" t="s">
        <v>856</v>
      </c>
      <c r="C700" s="34" t="s">
        <v>47</v>
      </c>
      <c r="D700" s="9" t="str">
        <f t="shared" si="94"/>
        <v>Pure Basic</v>
      </c>
      <c r="E700" s="116" t="s">
        <v>858</v>
      </c>
      <c r="F700" s="58"/>
      <c r="G700" s="108">
        <v>113</v>
      </c>
      <c r="H700" s="81">
        <v>7</v>
      </c>
      <c r="I700" s="81">
        <v>1</v>
      </c>
      <c r="J700" s="121" t="s">
        <v>59</v>
      </c>
      <c r="K700" s="46"/>
      <c r="L700" s="42" t="str">
        <f t="shared" si="82"/>
        <v>1grams</v>
      </c>
      <c r="M700" s="43">
        <f t="shared" si="83"/>
        <v>7</v>
      </c>
      <c r="N700" s="44" t="str">
        <f t="shared" si="84"/>
        <v>7grams</v>
      </c>
      <c r="O700" s="51">
        <f t="shared" si="91"/>
        <v>791</v>
      </c>
      <c r="P700" s="46"/>
      <c r="Q700" s="46"/>
      <c r="R700" s="46"/>
      <c r="S700" s="46"/>
      <c r="T700" s="46"/>
      <c r="U700" s="46"/>
      <c r="V700" s="46"/>
      <c r="W700" s="46"/>
      <c r="X700" s="46"/>
      <c r="Y700" s="46"/>
      <c r="Z700" s="46"/>
    </row>
    <row r="701" spans="1:26" ht="13.5" customHeight="1">
      <c r="A701" s="232">
        <v>98</v>
      </c>
      <c r="B701" s="48" t="s">
        <v>859</v>
      </c>
      <c r="C701" s="49" t="s">
        <v>61</v>
      </c>
      <c r="D701" s="9" t="str">
        <f t="shared" si="94"/>
        <v>ufc</v>
      </c>
      <c r="E701" s="50" t="s">
        <v>860</v>
      </c>
      <c r="F701" s="161"/>
      <c r="G701" s="108">
        <v>31.8</v>
      </c>
      <c r="H701" s="81">
        <v>5</v>
      </c>
      <c r="I701" s="81">
        <v>30</v>
      </c>
      <c r="J701" s="121" t="s">
        <v>59</v>
      </c>
      <c r="K701" s="41" t="s">
        <v>26</v>
      </c>
      <c r="L701" s="42" t="str">
        <f t="shared" si="82"/>
        <v>30grams</v>
      </c>
      <c r="M701" s="43">
        <f t="shared" si="83"/>
        <v>150</v>
      </c>
      <c r="N701" s="44" t="str">
        <f t="shared" si="84"/>
        <v>150grams</v>
      </c>
      <c r="O701" s="51">
        <f t="shared" si="91"/>
        <v>159</v>
      </c>
      <c r="P701" s="46"/>
      <c r="Q701" s="46"/>
      <c r="R701" s="46"/>
      <c r="S701" s="46"/>
      <c r="T701" s="46"/>
      <c r="U701" s="46"/>
      <c r="V701" s="46"/>
      <c r="W701" s="46"/>
      <c r="X701" s="46"/>
      <c r="Y701" s="46"/>
      <c r="Z701" s="46"/>
    </row>
    <row r="702" spans="1:26" ht="13.5" customHeight="1">
      <c r="A702" s="233">
        <v>98</v>
      </c>
      <c r="B702" s="140" t="s">
        <v>856</v>
      </c>
      <c r="C702" s="34" t="s">
        <v>82</v>
      </c>
      <c r="D702" s="9" t="str">
        <f t="shared" si="94"/>
        <v>UFC</v>
      </c>
      <c r="E702" s="140" t="s">
        <v>861</v>
      </c>
      <c r="F702" s="162" t="s">
        <v>76</v>
      </c>
      <c r="G702" s="284">
        <v>32.75</v>
      </c>
      <c r="H702" s="285">
        <v>1</v>
      </c>
      <c r="I702" s="285">
        <v>30</v>
      </c>
      <c r="J702" s="351" t="s">
        <v>59</v>
      </c>
      <c r="K702" s="41" t="s">
        <v>26</v>
      </c>
      <c r="L702" s="42" t="str">
        <f t="shared" si="82"/>
        <v>30grams</v>
      </c>
      <c r="M702" s="43">
        <f t="shared" si="83"/>
        <v>30</v>
      </c>
      <c r="N702" s="44" t="str">
        <f t="shared" si="84"/>
        <v>30grams</v>
      </c>
      <c r="O702" s="51">
        <f t="shared" si="91"/>
        <v>32.75</v>
      </c>
      <c r="P702" s="46"/>
      <c r="Q702" s="46"/>
      <c r="R702" s="46"/>
      <c r="S702" s="46"/>
      <c r="T702" s="46"/>
      <c r="U702" s="46"/>
      <c r="V702" s="46"/>
      <c r="W702" s="46"/>
      <c r="X702" s="46"/>
      <c r="Y702" s="46"/>
      <c r="Z702" s="46"/>
    </row>
    <row r="703" spans="1:26" ht="13.5" customHeight="1">
      <c r="A703" s="233">
        <v>1087</v>
      </c>
      <c r="B703" s="33" t="s">
        <v>862</v>
      </c>
      <c r="C703" s="34" t="s">
        <v>27</v>
      </c>
      <c r="D703" s="9">
        <f t="shared" si="94"/>
        <v>0</v>
      </c>
      <c r="E703" s="50"/>
      <c r="F703" s="161"/>
      <c r="G703" s="38">
        <v>45</v>
      </c>
      <c r="H703" s="39">
        <f>O703/G703</f>
        <v>1</v>
      </c>
      <c r="I703" s="39"/>
      <c r="J703" s="168"/>
      <c r="K703" s="41" t="s">
        <v>26</v>
      </c>
      <c r="L703" s="42" t="str">
        <f t="shared" si="82"/>
        <v/>
      </c>
      <c r="M703" s="43">
        <f t="shared" si="83"/>
        <v>0</v>
      </c>
      <c r="N703" s="44" t="str">
        <f t="shared" si="84"/>
        <v>0</v>
      </c>
      <c r="O703" s="133">
        <v>45</v>
      </c>
      <c r="P703" s="46"/>
      <c r="Q703" s="46"/>
      <c r="R703" s="46"/>
      <c r="S703" s="46"/>
      <c r="T703" s="46"/>
      <c r="U703" s="46"/>
      <c r="V703" s="46"/>
      <c r="W703" s="46"/>
      <c r="X703" s="46"/>
      <c r="Y703" s="46"/>
      <c r="Z703" s="46"/>
    </row>
    <row r="704" spans="1:26" ht="13.5" customHeight="1">
      <c r="A704" s="233">
        <v>1052</v>
      </c>
      <c r="B704" s="76" t="s">
        <v>863</v>
      </c>
      <c r="C704" s="34" t="s">
        <v>55</v>
      </c>
      <c r="D704" s="9">
        <f t="shared" si="94"/>
        <v>0</v>
      </c>
      <c r="E704" s="50"/>
      <c r="F704" s="161"/>
      <c r="G704" s="77">
        <v>310</v>
      </c>
      <c r="H704" s="78">
        <v>2.7</v>
      </c>
      <c r="I704" s="39">
        <v>1</v>
      </c>
      <c r="J704" s="168" t="s">
        <v>33</v>
      </c>
      <c r="K704" s="41"/>
      <c r="L704" s="42" t="str">
        <f t="shared" si="82"/>
        <v>1kg</v>
      </c>
      <c r="M704" s="43">
        <f t="shared" si="83"/>
        <v>2.7</v>
      </c>
      <c r="N704" s="44" t="str">
        <f t="shared" si="84"/>
        <v>2.7kg</v>
      </c>
      <c r="O704" s="51">
        <f t="shared" ref="O704:O863" si="95">G704*H704</f>
        <v>837</v>
      </c>
      <c r="P704" s="46"/>
      <c r="Q704" s="46"/>
      <c r="R704" s="46"/>
      <c r="S704" s="46"/>
      <c r="T704" s="46"/>
      <c r="U704" s="46"/>
      <c r="V704" s="46"/>
      <c r="W704" s="46"/>
      <c r="X704" s="46"/>
      <c r="Y704" s="46"/>
      <c r="Z704" s="46"/>
    </row>
    <row r="705" spans="1:26" ht="13.5" customHeight="1">
      <c r="A705" s="232">
        <v>537</v>
      </c>
      <c r="B705" s="48" t="s">
        <v>864</v>
      </c>
      <c r="C705" s="34" t="s">
        <v>35</v>
      </c>
      <c r="D705" s="9" t="str">
        <f t="shared" si="94"/>
        <v>TANG</v>
      </c>
      <c r="E705" s="116" t="s">
        <v>865</v>
      </c>
      <c r="F705" s="162"/>
      <c r="G705" s="38">
        <v>20</v>
      </c>
      <c r="H705" s="39">
        <v>2</v>
      </c>
      <c r="I705" s="39">
        <v>19</v>
      </c>
      <c r="J705" s="168" t="s">
        <v>59</v>
      </c>
      <c r="K705" s="41" t="s">
        <v>26</v>
      </c>
      <c r="L705" s="42" t="str">
        <f t="shared" si="82"/>
        <v>19grams</v>
      </c>
      <c r="M705" s="43">
        <f t="shared" si="83"/>
        <v>38</v>
      </c>
      <c r="N705" s="44" t="str">
        <f t="shared" si="84"/>
        <v>38grams</v>
      </c>
      <c r="O705" s="51">
        <f t="shared" si="95"/>
        <v>40</v>
      </c>
      <c r="P705" s="46"/>
      <c r="Q705" s="46"/>
      <c r="R705" s="46"/>
      <c r="S705" s="46"/>
      <c r="T705" s="46"/>
      <c r="U705" s="46"/>
      <c r="V705" s="46"/>
      <c r="W705" s="46"/>
      <c r="X705" s="46"/>
      <c r="Y705" s="46"/>
      <c r="Z705" s="46"/>
    </row>
    <row r="706" spans="1:26" ht="13.5" customHeight="1">
      <c r="A706" s="233">
        <v>726</v>
      </c>
      <c r="B706" s="122" t="s">
        <v>866</v>
      </c>
      <c r="C706" s="34" t="s">
        <v>82</v>
      </c>
      <c r="D706" s="9" t="str">
        <f t="shared" si="94"/>
        <v>Tang</v>
      </c>
      <c r="E706" s="128" t="s">
        <v>867</v>
      </c>
      <c r="F706" s="162" t="s">
        <v>76</v>
      </c>
      <c r="G706" s="352">
        <v>19</v>
      </c>
      <c r="H706" s="165">
        <v>2</v>
      </c>
      <c r="I706" s="124">
        <v>19</v>
      </c>
      <c r="J706" s="246" t="s">
        <v>59</v>
      </c>
      <c r="K706" s="41" t="s">
        <v>26</v>
      </c>
      <c r="L706" s="42" t="str">
        <f t="shared" si="82"/>
        <v>19grams</v>
      </c>
      <c r="M706" s="43">
        <f t="shared" si="83"/>
        <v>38</v>
      </c>
      <c r="N706" s="44" t="str">
        <f t="shared" si="84"/>
        <v>38grams</v>
      </c>
      <c r="O706" s="51">
        <f t="shared" si="95"/>
        <v>38</v>
      </c>
      <c r="P706" s="46"/>
      <c r="Q706" s="46"/>
      <c r="R706" s="46"/>
      <c r="S706" s="46"/>
      <c r="T706" s="46"/>
      <c r="U706" s="46"/>
      <c r="V706" s="46"/>
      <c r="W706" s="46"/>
      <c r="X706" s="46"/>
      <c r="Y706" s="46"/>
      <c r="Z706" s="46"/>
    </row>
    <row r="707" spans="1:26" ht="13.5" customHeight="1">
      <c r="A707" s="233">
        <v>235</v>
      </c>
      <c r="B707" s="76" t="s">
        <v>868</v>
      </c>
      <c r="C707" s="34" t="s">
        <v>55</v>
      </c>
      <c r="D707" s="9" t="str">
        <f t="shared" si="94"/>
        <v>JMRL</v>
      </c>
      <c r="E707" s="52" t="s">
        <v>336</v>
      </c>
      <c r="F707" s="161"/>
      <c r="G707" s="353">
        <v>1300</v>
      </c>
      <c r="H707" s="39">
        <v>0.63</v>
      </c>
      <c r="I707" s="81">
        <v>1</v>
      </c>
      <c r="J707" s="40" t="s">
        <v>33</v>
      </c>
      <c r="K707" s="41"/>
      <c r="L707" s="42" t="str">
        <f t="shared" si="82"/>
        <v>1kg</v>
      </c>
      <c r="M707" s="43">
        <f t="shared" si="83"/>
        <v>0.63</v>
      </c>
      <c r="N707" s="44" t="str">
        <f t="shared" si="84"/>
        <v>0.63kg</v>
      </c>
      <c r="O707" s="51">
        <f t="shared" si="95"/>
        <v>819</v>
      </c>
      <c r="P707" s="46"/>
      <c r="Q707" s="46"/>
      <c r="R707" s="46"/>
      <c r="S707" s="46"/>
      <c r="T707" s="46"/>
      <c r="U707" s="46"/>
      <c r="V707" s="46"/>
      <c r="W707" s="46"/>
      <c r="X707" s="46"/>
      <c r="Y707" s="46"/>
      <c r="Z707" s="46"/>
    </row>
    <row r="708" spans="1:26" ht="13.5" customHeight="1">
      <c r="A708" s="232">
        <v>235</v>
      </c>
      <c r="B708" s="48" t="s">
        <v>868</v>
      </c>
      <c r="C708" s="49" t="s">
        <v>31</v>
      </c>
      <c r="D708" s="9" t="str">
        <f t="shared" si="94"/>
        <v>tagumpay</v>
      </c>
      <c r="E708" s="116" t="s">
        <v>869</v>
      </c>
      <c r="F708" s="161"/>
      <c r="G708" s="126">
        <v>50</v>
      </c>
      <c r="H708" s="120">
        <v>1</v>
      </c>
      <c r="I708" s="120"/>
      <c r="J708" s="60" t="s">
        <v>33</v>
      </c>
      <c r="K708" s="41" t="s">
        <v>26</v>
      </c>
      <c r="L708" s="42" t="str">
        <f t="shared" si="82"/>
        <v>kg</v>
      </c>
      <c r="M708" s="43">
        <f t="shared" si="83"/>
        <v>0</v>
      </c>
      <c r="N708" s="44" t="str">
        <f t="shared" si="84"/>
        <v>0kg</v>
      </c>
      <c r="O708" s="51">
        <f t="shared" si="95"/>
        <v>50</v>
      </c>
      <c r="P708" s="46"/>
      <c r="Q708" s="46"/>
      <c r="R708" s="46"/>
      <c r="S708" s="46"/>
      <c r="T708" s="46"/>
      <c r="U708" s="46"/>
      <c r="V708" s="46"/>
      <c r="W708" s="46"/>
      <c r="X708" s="46"/>
      <c r="Y708" s="46"/>
      <c r="Z708" s="46"/>
    </row>
    <row r="709" spans="1:26" ht="13.5" customHeight="1">
      <c r="A709" s="233">
        <v>1124</v>
      </c>
      <c r="B709" s="79" t="s">
        <v>870</v>
      </c>
      <c r="C709" s="34" t="s">
        <v>47</v>
      </c>
      <c r="D709" s="9" t="str">
        <f t="shared" si="94"/>
        <v>Marutomo</v>
      </c>
      <c r="E709" s="149" t="s">
        <v>871</v>
      </c>
      <c r="F709" s="58"/>
      <c r="G709" s="108">
        <v>450</v>
      </c>
      <c r="H709" s="81">
        <v>1</v>
      </c>
      <c r="I709" s="81">
        <v>1</v>
      </c>
      <c r="J709" s="40" t="s">
        <v>59</v>
      </c>
      <c r="K709" s="46"/>
      <c r="L709" s="42" t="str">
        <f t="shared" si="82"/>
        <v>1grams</v>
      </c>
      <c r="M709" s="43">
        <f t="shared" si="83"/>
        <v>1</v>
      </c>
      <c r="N709" s="44" t="str">
        <f t="shared" si="84"/>
        <v>1grams</v>
      </c>
      <c r="O709" s="51">
        <f t="shared" si="95"/>
        <v>450</v>
      </c>
      <c r="P709" s="46"/>
      <c r="Q709" s="46"/>
      <c r="R709" s="46"/>
      <c r="S709" s="46"/>
      <c r="T709" s="46"/>
      <c r="U709" s="46"/>
      <c r="V709" s="46"/>
      <c r="W709" s="46"/>
      <c r="X709" s="46"/>
      <c r="Y709" s="46"/>
      <c r="Z709" s="46"/>
    </row>
    <row r="710" spans="1:26" ht="13.5" customHeight="1">
      <c r="A710" s="233">
        <v>1124</v>
      </c>
      <c r="B710" s="79" t="s">
        <v>870</v>
      </c>
      <c r="C710" s="94" t="s">
        <v>68</v>
      </c>
      <c r="D710" s="9" t="str">
        <f t="shared" si="94"/>
        <v>Marutomo</v>
      </c>
      <c r="E710" s="149" t="s">
        <v>871</v>
      </c>
      <c r="F710" s="58"/>
      <c r="G710" s="95">
        <v>0.56000000000000005</v>
      </c>
      <c r="H710" s="97">
        <v>500</v>
      </c>
      <c r="I710" s="97">
        <v>500</v>
      </c>
      <c r="J710" s="131" t="s">
        <v>59</v>
      </c>
      <c r="K710" s="46"/>
      <c r="L710" s="42" t="str">
        <f t="shared" si="82"/>
        <v>500grams</v>
      </c>
      <c r="M710" s="43">
        <f t="shared" si="83"/>
        <v>250000</v>
      </c>
      <c r="N710" s="44" t="str">
        <f t="shared" si="84"/>
        <v>250000grams</v>
      </c>
      <c r="O710" s="51">
        <f t="shared" si="95"/>
        <v>280</v>
      </c>
      <c r="P710" s="46"/>
      <c r="Q710" s="46"/>
      <c r="R710" s="46"/>
      <c r="S710" s="46"/>
      <c r="T710" s="46"/>
      <c r="U710" s="46"/>
      <c r="V710" s="46"/>
      <c r="W710" s="46"/>
      <c r="X710" s="46"/>
      <c r="Y710" s="46"/>
      <c r="Z710" s="46"/>
    </row>
    <row r="711" spans="1:26" ht="13.5" customHeight="1">
      <c r="A711" s="233">
        <v>1067</v>
      </c>
      <c r="B711" s="33" t="s">
        <v>872</v>
      </c>
      <c r="C711" s="34" t="s">
        <v>27</v>
      </c>
      <c r="D711" s="9" t="str">
        <f t="shared" si="94"/>
        <v>del monte</v>
      </c>
      <c r="E711" s="91" t="s">
        <v>873</v>
      </c>
      <c r="F711" s="162"/>
      <c r="G711" s="108">
        <v>43.88</v>
      </c>
      <c r="H711" s="81">
        <v>10</v>
      </c>
      <c r="I711" s="81">
        <v>220</v>
      </c>
      <c r="J711" s="40" t="s">
        <v>29</v>
      </c>
      <c r="K711" s="41" t="s">
        <v>26</v>
      </c>
      <c r="L711" s="42" t="str">
        <f t="shared" si="82"/>
        <v>220ml</v>
      </c>
      <c r="M711" s="43">
        <f t="shared" si="83"/>
        <v>2200</v>
      </c>
      <c r="N711" s="44" t="str">
        <f t="shared" si="84"/>
        <v>2200ml</v>
      </c>
      <c r="O711" s="45">
        <f t="shared" si="95"/>
        <v>438.8</v>
      </c>
      <c r="P711" s="29"/>
      <c r="Q711" s="11"/>
      <c r="R711" s="11"/>
      <c r="S711" s="11"/>
      <c r="T711" s="11"/>
      <c r="U711" s="11"/>
      <c r="V711" s="11"/>
      <c r="W711" s="11"/>
      <c r="X711" s="11"/>
      <c r="Y711" s="11"/>
      <c r="Z711" s="11"/>
    </row>
    <row r="712" spans="1:26" ht="13.5" customHeight="1">
      <c r="A712" s="232">
        <v>162</v>
      </c>
      <c r="B712" s="48" t="s">
        <v>874</v>
      </c>
      <c r="C712" s="49" t="s">
        <v>61</v>
      </c>
      <c r="D712" s="9" t="s">
        <v>875</v>
      </c>
      <c r="E712" s="149" t="s">
        <v>876</v>
      </c>
      <c r="F712" s="161"/>
      <c r="G712" s="108">
        <v>7.26</v>
      </c>
      <c r="H712" s="81">
        <v>19</v>
      </c>
      <c r="I712" s="81">
        <v>1</v>
      </c>
      <c r="J712" s="40" t="s">
        <v>37</v>
      </c>
      <c r="K712" s="41"/>
      <c r="L712" s="42" t="str">
        <f t="shared" si="82"/>
        <v>1pieces</v>
      </c>
      <c r="M712" s="43">
        <f t="shared" si="83"/>
        <v>19</v>
      </c>
      <c r="N712" s="44" t="str">
        <f t="shared" si="84"/>
        <v>19pieces</v>
      </c>
      <c r="O712" s="51">
        <f t="shared" si="95"/>
        <v>137.94</v>
      </c>
      <c r="P712" s="29">
        <f>O712/H712</f>
        <v>7.26</v>
      </c>
      <c r="Q712" s="29">
        <f>G712-P712</f>
        <v>0</v>
      </c>
      <c r="R712" s="28"/>
      <c r="S712" s="28"/>
      <c r="T712" s="28"/>
      <c r="U712" s="28"/>
      <c r="V712" s="28"/>
      <c r="W712" s="28"/>
      <c r="X712" s="28"/>
      <c r="Y712" s="28"/>
      <c r="Z712" s="28"/>
    </row>
    <row r="713" spans="1:26" ht="13.5" customHeight="1">
      <c r="A713" s="232">
        <v>162</v>
      </c>
      <c r="B713" s="33" t="s">
        <v>877</v>
      </c>
      <c r="C713" s="49" t="s">
        <v>31</v>
      </c>
      <c r="D713" s="9" t="s">
        <v>875</v>
      </c>
      <c r="E713" s="149"/>
      <c r="F713" s="161"/>
      <c r="G713" s="38">
        <v>5.68</v>
      </c>
      <c r="H713" s="39">
        <v>6</v>
      </c>
      <c r="I713" s="81"/>
      <c r="J713" s="121" t="s">
        <v>37</v>
      </c>
      <c r="K713" s="41" t="s">
        <v>26</v>
      </c>
      <c r="L713" s="42" t="str">
        <f t="shared" si="82"/>
        <v>pieces</v>
      </c>
      <c r="M713" s="43">
        <f t="shared" si="83"/>
        <v>0</v>
      </c>
      <c r="N713" s="44" t="str">
        <f t="shared" si="84"/>
        <v>0pieces</v>
      </c>
      <c r="O713" s="51">
        <f t="shared" si="95"/>
        <v>34.08</v>
      </c>
      <c r="P713" s="46"/>
      <c r="Q713" s="46"/>
      <c r="R713" s="46"/>
      <c r="S713" s="46"/>
      <c r="T713" s="46"/>
      <c r="U713" s="46"/>
      <c r="V713" s="46"/>
      <c r="W713" s="46"/>
      <c r="X713" s="46"/>
      <c r="Y713" s="46"/>
      <c r="Z713" s="46"/>
    </row>
    <row r="714" spans="1:26" ht="13.5" customHeight="1">
      <c r="A714" s="233">
        <v>1125</v>
      </c>
      <c r="B714" s="79" t="s">
        <v>878</v>
      </c>
      <c r="C714" s="34" t="s">
        <v>47</v>
      </c>
      <c r="D714" s="9" t="str">
        <f t="shared" ref="D714:D726" si="96">IFERROR(LEFT(E714, FIND("/", E714)-1), E714)</f>
        <v>Jack n Jill</v>
      </c>
      <c r="E714" s="50" t="s">
        <v>879</v>
      </c>
      <c r="F714" s="58"/>
      <c r="G714" s="108">
        <v>7.15</v>
      </c>
      <c r="H714" s="81">
        <v>400</v>
      </c>
      <c r="I714" s="81">
        <v>1</v>
      </c>
      <c r="J714" s="40" t="s">
        <v>37</v>
      </c>
      <c r="K714" s="46"/>
      <c r="L714" s="42" t="str">
        <f t="shared" si="82"/>
        <v>1pieces</v>
      </c>
      <c r="M714" s="43">
        <f t="shared" si="83"/>
        <v>400</v>
      </c>
      <c r="N714" s="44" t="str">
        <f t="shared" si="84"/>
        <v>400pieces</v>
      </c>
      <c r="O714" s="51">
        <f t="shared" si="95"/>
        <v>2860</v>
      </c>
      <c r="P714" s="46"/>
      <c r="Q714" s="46"/>
      <c r="R714" s="46"/>
      <c r="S714" s="46"/>
      <c r="T714" s="46"/>
      <c r="U714" s="46"/>
      <c r="V714" s="46"/>
      <c r="W714" s="46"/>
      <c r="X714" s="46"/>
      <c r="Y714" s="46"/>
      <c r="Z714" s="46"/>
    </row>
    <row r="715" spans="1:26" ht="13.5" customHeight="1">
      <c r="A715" s="233">
        <v>1126</v>
      </c>
      <c r="B715" s="79" t="s">
        <v>880</v>
      </c>
      <c r="C715" s="34" t="s">
        <v>47</v>
      </c>
      <c r="D715" s="9" t="str">
        <f t="shared" si="96"/>
        <v>Jack n Jill</v>
      </c>
      <c r="E715" s="50" t="s">
        <v>881</v>
      </c>
      <c r="F715" s="58"/>
      <c r="G715" s="38">
        <v>7.89</v>
      </c>
      <c r="H715" s="81">
        <v>440</v>
      </c>
      <c r="I715" s="81">
        <v>1</v>
      </c>
      <c r="J715" s="40" t="s">
        <v>37</v>
      </c>
      <c r="K715" s="46"/>
      <c r="L715" s="42" t="str">
        <f t="shared" si="82"/>
        <v>1pieces</v>
      </c>
      <c r="M715" s="43">
        <f t="shared" si="83"/>
        <v>440</v>
      </c>
      <c r="N715" s="44" t="str">
        <f t="shared" si="84"/>
        <v>440pieces</v>
      </c>
      <c r="O715" s="51">
        <f t="shared" si="95"/>
        <v>3471.6</v>
      </c>
      <c r="P715" s="46"/>
      <c r="Q715" s="46"/>
      <c r="R715" s="46"/>
      <c r="S715" s="46"/>
      <c r="T715" s="46"/>
      <c r="U715" s="46"/>
      <c r="V715" s="46"/>
      <c r="W715" s="46"/>
      <c r="X715" s="46"/>
      <c r="Y715" s="46"/>
      <c r="Z715" s="46"/>
    </row>
    <row r="716" spans="1:26" ht="13.5" customHeight="1">
      <c r="A716" s="232">
        <v>456</v>
      </c>
      <c r="B716" s="90" t="s">
        <v>882</v>
      </c>
      <c r="C716" s="34" t="s">
        <v>43</v>
      </c>
      <c r="D716" s="9" t="str">
        <f t="shared" si="96"/>
        <v>Jack n Jill</v>
      </c>
      <c r="E716" s="50" t="s">
        <v>818</v>
      </c>
      <c r="F716" s="161"/>
      <c r="G716" s="108">
        <v>7.39</v>
      </c>
      <c r="H716" s="81">
        <v>43</v>
      </c>
      <c r="I716" s="81">
        <v>10</v>
      </c>
      <c r="J716" s="40" t="s">
        <v>37</v>
      </c>
      <c r="K716" s="41"/>
      <c r="L716" s="42" t="str">
        <f t="shared" si="82"/>
        <v>10pieces</v>
      </c>
      <c r="M716" s="43">
        <f t="shared" si="83"/>
        <v>430</v>
      </c>
      <c r="N716" s="44" t="str">
        <f t="shared" si="84"/>
        <v>430pieces</v>
      </c>
      <c r="O716" s="51">
        <f t="shared" si="95"/>
        <v>317.77</v>
      </c>
      <c r="P716" s="46"/>
      <c r="Q716" s="46"/>
      <c r="R716" s="46"/>
      <c r="S716" s="46"/>
      <c r="T716" s="46"/>
      <c r="U716" s="46"/>
      <c r="V716" s="46"/>
      <c r="W716" s="46"/>
      <c r="X716" s="46"/>
      <c r="Y716" s="46"/>
      <c r="Z716" s="46"/>
    </row>
    <row r="717" spans="1:26" ht="13.5" customHeight="1">
      <c r="A717" s="232">
        <v>456</v>
      </c>
      <c r="B717" s="52" t="s">
        <v>882</v>
      </c>
      <c r="C717" s="53" t="s">
        <v>39</v>
      </c>
      <c r="D717" s="9" t="str">
        <f t="shared" si="96"/>
        <v>Jack n Jill</v>
      </c>
      <c r="E717" s="52" t="s">
        <v>818</v>
      </c>
      <c r="F717" s="161"/>
      <c r="G717" s="102">
        <v>73.900000000000006</v>
      </c>
      <c r="H717" s="103">
        <v>10</v>
      </c>
      <c r="I717" s="103">
        <v>10</v>
      </c>
      <c r="J717" s="56" t="s">
        <v>37</v>
      </c>
      <c r="K717" s="41"/>
      <c r="L717" s="42" t="str">
        <f t="shared" si="82"/>
        <v>10pieces</v>
      </c>
      <c r="M717" s="43">
        <f t="shared" si="83"/>
        <v>100</v>
      </c>
      <c r="N717" s="44" t="str">
        <f t="shared" si="84"/>
        <v>100pieces</v>
      </c>
      <c r="O717" s="51">
        <f t="shared" si="95"/>
        <v>739</v>
      </c>
      <c r="P717" s="46"/>
      <c r="Q717" s="46"/>
      <c r="R717" s="46"/>
      <c r="S717" s="46"/>
      <c r="T717" s="46"/>
      <c r="U717" s="46"/>
      <c r="V717" s="46"/>
      <c r="W717" s="46"/>
      <c r="X717" s="46"/>
      <c r="Y717" s="46"/>
      <c r="Z717" s="46"/>
    </row>
    <row r="718" spans="1:26" ht="13.5" customHeight="1">
      <c r="A718" s="232">
        <v>457</v>
      </c>
      <c r="B718" s="48" t="s">
        <v>883</v>
      </c>
      <c r="C718" s="34" t="s">
        <v>43</v>
      </c>
      <c r="D718" s="9" t="str">
        <f t="shared" si="96"/>
        <v>Jack n Jill</v>
      </c>
      <c r="E718" s="50" t="s">
        <v>884</v>
      </c>
      <c r="F718" s="161"/>
      <c r="G718" s="108">
        <v>8.17</v>
      </c>
      <c r="H718" s="81">
        <v>30</v>
      </c>
      <c r="I718" s="81">
        <v>10</v>
      </c>
      <c r="J718" s="40" t="s">
        <v>37</v>
      </c>
      <c r="K718" s="41"/>
      <c r="L718" s="42" t="str">
        <f t="shared" si="82"/>
        <v>10pieces</v>
      </c>
      <c r="M718" s="43">
        <f t="shared" si="83"/>
        <v>300</v>
      </c>
      <c r="N718" s="44" t="str">
        <f t="shared" si="84"/>
        <v>300pieces</v>
      </c>
      <c r="O718" s="51">
        <f t="shared" si="95"/>
        <v>245.1</v>
      </c>
      <c r="P718" s="46"/>
      <c r="Q718" s="46"/>
      <c r="R718" s="46"/>
      <c r="S718" s="46"/>
      <c r="T718" s="46"/>
      <c r="U718" s="46"/>
      <c r="V718" s="46"/>
      <c r="W718" s="46"/>
      <c r="X718" s="46"/>
      <c r="Y718" s="46"/>
      <c r="Z718" s="46"/>
    </row>
    <row r="719" spans="1:26" ht="13.5" customHeight="1">
      <c r="A719" s="232">
        <v>458</v>
      </c>
      <c r="B719" s="48" t="s">
        <v>885</v>
      </c>
      <c r="C719" s="34" t="s">
        <v>43</v>
      </c>
      <c r="D719" s="9" t="str">
        <f t="shared" si="96"/>
        <v>Jack n Jill</v>
      </c>
      <c r="E719" s="50" t="s">
        <v>884</v>
      </c>
      <c r="F719" s="161"/>
      <c r="G719" s="180">
        <v>8.0500000000000007</v>
      </c>
      <c r="H719" s="81">
        <v>30</v>
      </c>
      <c r="I719" s="81">
        <v>10</v>
      </c>
      <c r="J719" s="40" t="s">
        <v>37</v>
      </c>
      <c r="K719" s="41"/>
      <c r="L719" s="42" t="str">
        <f t="shared" si="82"/>
        <v>10pieces</v>
      </c>
      <c r="M719" s="43">
        <f t="shared" si="83"/>
        <v>300</v>
      </c>
      <c r="N719" s="44" t="str">
        <f t="shared" si="84"/>
        <v>300pieces</v>
      </c>
      <c r="O719" s="51">
        <f t="shared" si="95"/>
        <v>241.50000000000003</v>
      </c>
      <c r="P719" s="46"/>
      <c r="Q719" s="46"/>
      <c r="R719" s="46"/>
      <c r="S719" s="46"/>
      <c r="T719" s="46"/>
      <c r="U719" s="46"/>
      <c r="V719" s="46"/>
      <c r="W719" s="46"/>
      <c r="X719" s="46"/>
      <c r="Y719" s="46"/>
      <c r="Z719" s="46"/>
    </row>
    <row r="720" spans="1:26" ht="13.5" customHeight="1">
      <c r="A720" s="233">
        <v>879</v>
      </c>
      <c r="B720" s="33" t="s">
        <v>886</v>
      </c>
      <c r="C720" s="34" t="s">
        <v>74</v>
      </c>
      <c r="D720" s="9">
        <f t="shared" si="96"/>
        <v>0</v>
      </c>
      <c r="E720" s="50"/>
      <c r="F720" s="162" t="s">
        <v>76</v>
      </c>
      <c r="G720" s="108">
        <v>125</v>
      </c>
      <c r="H720" s="81">
        <v>2</v>
      </c>
      <c r="I720" s="81">
        <v>1</v>
      </c>
      <c r="J720" s="88" t="s">
        <v>42</v>
      </c>
      <c r="K720" s="41" t="s">
        <v>26</v>
      </c>
      <c r="L720" s="42" t="str">
        <f t="shared" si="82"/>
        <v>1packs</v>
      </c>
      <c r="M720" s="43">
        <f t="shared" si="83"/>
        <v>2</v>
      </c>
      <c r="N720" s="44" t="str">
        <f t="shared" si="84"/>
        <v>2packs</v>
      </c>
      <c r="O720" s="51">
        <f t="shared" si="95"/>
        <v>250</v>
      </c>
      <c r="P720" s="46"/>
      <c r="Q720" s="46"/>
      <c r="R720" s="46"/>
      <c r="S720" s="46"/>
      <c r="T720" s="46"/>
      <c r="U720" s="46"/>
      <c r="V720" s="46"/>
      <c r="W720" s="46"/>
      <c r="X720" s="46"/>
      <c r="Y720" s="46"/>
      <c r="Z720" s="46"/>
    </row>
    <row r="721" spans="1:26" ht="13.5" customHeight="1">
      <c r="A721" s="233">
        <v>936</v>
      </c>
      <c r="B721" s="33" t="s">
        <v>887</v>
      </c>
      <c r="C721" s="34" t="s">
        <v>55</v>
      </c>
      <c r="D721" s="9" t="str">
        <f t="shared" si="96"/>
        <v>Sunbest</v>
      </c>
      <c r="E721" s="50" t="s">
        <v>888</v>
      </c>
      <c r="F721" s="162"/>
      <c r="G721" s="108">
        <v>69.75</v>
      </c>
      <c r="H721" s="81">
        <v>2</v>
      </c>
      <c r="I721" s="81">
        <v>230</v>
      </c>
      <c r="J721" s="40" t="s">
        <v>59</v>
      </c>
      <c r="K721" s="41" t="s">
        <v>26</v>
      </c>
      <c r="L721" s="42" t="str">
        <f t="shared" si="82"/>
        <v>230grams</v>
      </c>
      <c r="M721" s="43">
        <f t="shared" si="83"/>
        <v>460</v>
      </c>
      <c r="N721" s="44" t="str">
        <f t="shared" si="84"/>
        <v>460grams</v>
      </c>
      <c r="O721" s="51">
        <f t="shared" si="95"/>
        <v>139.5</v>
      </c>
      <c r="P721" s="46"/>
      <c r="Q721" s="46"/>
      <c r="R721" s="46"/>
      <c r="S721" s="46"/>
      <c r="T721" s="46"/>
      <c r="U721" s="46"/>
      <c r="V721" s="46"/>
      <c r="W721" s="46"/>
      <c r="X721" s="46"/>
      <c r="Y721" s="46"/>
      <c r="Z721" s="46"/>
    </row>
    <row r="722" spans="1:26" ht="13.5" customHeight="1">
      <c r="A722" s="232">
        <v>237</v>
      </c>
      <c r="B722" s="33" t="s">
        <v>889</v>
      </c>
      <c r="C722" s="49" t="s">
        <v>31</v>
      </c>
      <c r="D722" s="9" t="str">
        <f t="shared" si="96"/>
        <v>tagumpay</v>
      </c>
      <c r="E722" s="50" t="s">
        <v>869</v>
      </c>
      <c r="F722" s="161"/>
      <c r="G722" s="108">
        <v>20</v>
      </c>
      <c r="H722" s="120">
        <v>1</v>
      </c>
      <c r="I722" s="81"/>
      <c r="J722" s="40" t="s">
        <v>33</v>
      </c>
      <c r="K722" s="41" t="s">
        <v>26</v>
      </c>
      <c r="L722" s="42" t="str">
        <f t="shared" si="82"/>
        <v>kg</v>
      </c>
      <c r="M722" s="43">
        <f t="shared" si="83"/>
        <v>0</v>
      </c>
      <c r="N722" s="44" t="str">
        <f t="shared" si="84"/>
        <v>0kg</v>
      </c>
      <c r="O722" s="51">
        <f t="shared" si="95"/>
        <v>20</v>
      </c>
      <c r="P722" s="46"/>
      <c r="Q722" s="46"/>
      <c r="R722" s="46"/>
      <c r="S722" s="46"/>
      <c r="T722" s="46"/>
      <c r="U722" s="46"/>
      <c r="V722" s="46"/>
      <c r="W722" s="46"/>
      <c r="X722" s="46"/>
      <c r="Y722" s="46"/>
      <c r="Z722" s="46"/>
    </row>
    <row r="723" spans="1:26" ht="13.5" customHeight="1">
      <c r="A723" s="233">
        <v>237</v>
      </c>
      <c r="B723" s="33" t="s">
        <v>889</v>
      </c>
      <c r="C723" s="34" t="s">
        <v>74</v>
      </c>
      <c r="D723" s="9">
        <f t="shared" si="96"/>
        <v>0</v>
      </c>
      <c r="E723" s="50"/>
      <c r="F723" s="161" t="s">
        <v>76</v>
      </c>
      <c r="G723" s="108">
        <v>400</v>
      </c>
      <c r="H723" s="81">
        <v>0.25</v>
      </c>
      <c r="I723" s="85">
        <v>1000</v>
      </c>
      <c r="J723" s="88" t="s">
        <v>59</v>
      </c>
      <c r="K723" s="41" t="s">
        <v>26</v>
      </c>
      <c r="L723" s="42" t="str">
        <f t="shared" si="82"/>
        <v>1000grams</v>
      </c>
      <c r="M723" s="43">
        <f t="shared" si="83"/>
        <v>250</v>
      </c>
      <c r="N723" s="44" t="str">
        <f t="shared" si="84"/>
        <v>250grams</v>
      </c>
      <c r="O723" s="51">
        <f t="shared" si="95"/>
        <v>100</v>
      </c>
      <c r="P723" s="46"/>
      <c r="Q723" s="46"/>
      <c r="R723" s="46"/>
      <c r="S723" s="46"/>
      <c r="T723" s="46"/>
      <c r="U723" s="46"/>
      <c r="V723" s="46"/>
      <c r="W723" s="46"/>
      <c r="X723" s="46"/>
      <c r="Y723" s="46"/>
      <c r="Z723" s="46"/>
    </row>
    <row r="724" spans="1:26" ht="13.5" customHeight="1">
      <c r="A724" s="233">
        <v>237</v>
      </c>
      <c r="B724" s="354" t="s">
        <v>889</v>
      </c>
      <c r="C724" s="34" t="s">
        <v>55</v>
      </c>
      <c r="D724" s="9">
        <f t="shared" si="96"/>
        <v>0</v>
      </c>
      <c r="E724" s="50"/>
      <c r="F724" s="161"/>
      <c r="G724" s="106">
        <v>190</v>
      </c>
      <c r="H724" s="153">
        <v>3.8</v>
      </c>
      <c r="I724" s="81">
        <v>1</v>
      </c>
      <c r="J724" s="40" t="s">
        <v>33</v>
      </c>
      <c r="K724" s="41"/>
      <c r="L724" s="42" t="str">
        <f t="shared" si="82"/>
        <v>1kg</v>
      </c>
      <c r="M724" s="43">
        <f t="shared" si="83"/>
        <v>3.8</v>
      </c>
      <c r="N724" s="44" t="str">
        <f t="shared" si="84"/>
        <v>3.8kg</v>
      </c>
      <c r="O724" s="51">
        <f t="shared" si="95"/>
        <v>722</v>
      </c>
      <c r="P724" s="46"/>
      <c r="Q724" s="46"/>
      <c r="R724" s="46"/>
      <c r="S724" s="46"/>
      <c r="T724" s="46"/>
      <c r="U724" s="46"/>
      <c r="V724" s="46"/>
      <c r="W724" s="46"/>
      <c r="X724" s="46"/>
      <c r="Y724" s="46"/>
      <c r="Z724" s="46"/>
    </row>
    <row r="725" spans="1:26" ht="13.5" customHeight="1">
      <c r="A725" s="233">
        <v>742</v>
      </c>
      <c r="B725" s="283" t="s">
        <v>890</v>
      </c>
      <c r="C725" s="34" t="s">
        <v>82</v>
      </c>
      <c r="D725" s="9" t="str">
        <f t="shared" si="96"/>
        <v>Quinriv</v>
      </c>
      <c r="E725" s="140" t="s">
        <v>322</v>
      </c>
      <c r="F725" s="162" t="s">
        <v>76</v>
      </c>
      <c r="G725" s="141">
        <v>309</v>
      </c>
      <c r="H725" s="142">
        <v>7</v>
      </c>
      <c r="I725" s="142">
        <v>1</v>
      </c>
      <c r="J725" s="355" t="s">
        <v>86</v>
      </c>
      <c r="K725" s="41" t="s">
        <v>26</v>
      </c>
      <c r="L725" s="42" t="str">
        <f t="shared" si="82"/>
        <v>1gallons</v>
      </c>
      <c r="M725" s="43">
        <f t="shared" si="83"/>
        <v>7</v>
      </c>
      <c r="N725" s="44" t="str">
        <f t="shared" si="84"/>
        <v>7gallons</v>
      </c>
      <c r="O725" s="51">
        <f t="shared" si="95"/>
        <v>2163</v>
      </c>
      <c r="P725" s="46"/>
      <c r="Q725" s="46"/>
      <c r="R725" s="46"/>
      <c r="S725" s="46"/>
      <c r="T725" s="46"/>
      <c r="U725" s="46"/>
      <c r="V725" s="46"/>
      <c r="W725" s="46"/>
      <c r="X725" s="46"/>
      <c r="Y725" s="46"/>
      <c r="Z725" s="46"/>
    </row>
    <row r="726" spans="1:26" ht="13.5" customHeight="1">
      <c r="A726" s="233">
        <v>742</v>
      </c>
      <c r="B726" s="286" t="s">
        <v>890</v>
      </c>
      <c r="C726" s="34" t="s">
        <v>47</v>
      </c>
      <c r="D726" s="9" t="str">
        <f t="shared" si="96"/>
        <v>Quinriv</v>
      </c>
      <c r="E726" s="50" t="s">
        <v>322</v>
      </c>
      <c r="F726" s="58"/>
      <c r="G726" s="126">
        <v>309</v>
      </c>
      <c r="H726" s="120">
        <v>16</v>
      </c>
      <c r="I726" s="120">
        <v>1</v>
      </c>
      <c r="J726" s="60" t="s">
        <v>86</v>
      </c>
      <c r="K726" s="46"/>
      <c r="L726" s="42" t="str">
        <f t="shared" si="82"/>
        <v>1gallons</v>
      </c>
      <c r="M726" s="43">
        <f t="shared" si="83"/>
        <v>16</v>
      </c>
      <c r="N726" s="44" t="str">
        <f t="shared" si="84"/>
        <v>16gallons</v>
      </c>
      <c r="O726" s="51">
        <f t="shared" si="95"/>
        <v>4944</v>
      </c>
      <c r="P726" s="46"/>
      <c r="Q726" s="46"/>
      <c r="R726" s="46"/>
      <c r="S726" s="46"/>
      <c r="T726" s="46"/>
      <c r="U726" s="46"/>
      <c r="V726" s="46"/>
      <c r="W726" s="46"/>
      <c r="X726" s="46"/>
      <c r="Y726" s="46"/>
      <c r="Z726" s="46"/>
    </row>
    <row r="727" spans="1:26" ht="13.5" customHeight="1">
      <c r="A727" s="232">
        <v>424</v>
      </c>
      <c r="B727" s="48" t="s">
        <v>891</v>
      </c>
      <c r="C727" s="34" t="s">
        <v>43</v>
      </c>
      <c r="D727" s="9"/>
      <c r="E727" s="50" t="s">
        <v>892</v>
      </c>
      <c r="F727" s="161"/>
      <c r="G727" s="217">
        <f>100/156</f>
        <v>0.64102564102564108</v>
      </c>
      <c r="H727" s="120">
        <v>39</v>
      </c>
      <c r="I727" s="120">
        <v>156</v>
      </c>
      <c r="J727" s="60" t="s">
        <v>37</v>
      </c>
      <c r="K727" s="41" t="s">
        <v>26</v>
      </c>
      <c r="L727" s="42" t="str">
        <f t="shared" si="82"/>
        <v>156pieces</v>
      </c>
      <c r="M727" s="43">
        <f t="shared" si="83"/>
        <v>6084</v>
      </c>
      <c r="N727" s="44" t="str">
        <f t="shared" si="84"/>
        <v>6084pieces</v>
      </c>
      <c r="O727" s="51">
        <f t="shared" si="95"/>
        <v>25.000000000000004</v>
      </c>
      <c r="P727" s="29">
        <f>O727/H727</f>
        <v>0.64102564102564108</v>
      </c>
      <c r="Q727" s="109">
        <f>G727-P727</f>
        <v>0</v>
      </c>
      <c r="R727" s="11"/>
      <c r="S727" s="28"/>
      <c r="T727" s="28"/>
      <c r="U727" s="28"/>
      <c r="V727" s="28"/>
      <c r="W727" s="28"/>
      <c r="X727" s="28"/>
      <c r="Y727" s="28"/>
      <c r="Z727" s="28"/>
    </row>
    <row r="728" spans="1:26" ht="13.5" customHeight="1">
      <c r="A728" s="233">
        <v>795</v>
      </c>
      <c r="B728" s="122" t="s">
        <v>893</v>
      </c>
      <c r="C728" s="34" t="s">
        <v>82</v>
      </c>
      <c r="D728" s="9"/>
      <c r="E728" s="122" t="s">
        <v>894</v>
      </c>
      <c r="F728" s="162" t="s">
        <v>76</v>
      </c>
      <c r="G728" s="205">
        <v>50</v>
      </c>
      <c r="H728" s="129">
        <v>2</v>
      </c>
      <c r="I728" s="147">
        <v>1</v>
      </c>
      <c r="J728" s="356" t="s">
        <v>42</v>
      </c>
      <c r="K728" s="41" t="s">
        <v>26</v>
      </c>
      <c r="L728" s="42" t="str">
        <f t="shared" si="82"/>
        <v>1packs</v>
      </c>
      <c r="M728" s="43">
        <f t="shared" si="83"/>
        <v>2</v>
      </c>
      <c r="N728" s="44" t="str">
        <f t="shared" si="84"/>
        <v>2packs</v>
      </c>
      <c r="O728" s="51">
        <f t="shared" si="95"/>
        <v>100</v>
      </c>
      <c r="P728" s="46"/>
      <c r="Q728" s="46"/>
      <c r="R728" s="46"/>
      <c r="S728" s="46"/>
      <c r="T728" s="46"/>
      <c r="U728" s="46"/>
      <c r="V728" s="46"/>
      <c r="W728" s="46"/>
      <c r="X728" s="46"/>
      <c r="Y728" s="46"/>
      <c r="Z728" s="46"/>
    </row>
    <row r="729" spans="1:26" ht="13.5" customHeight="1">
      <c r="A729" s="233">
        <v>795</v>
      </c>
      <c r="B729" s="122" t="s">
        <v>893</v>
      </c>
      <c r="C729" s="34" t="s">
        <v>82</v>
      </c>
      <c r="D729" s="9" t="str">
        <f t="shared" ref="D729:D730" si="97">IFERROR(LEFT(E729, FIND("/", E729)-1), E729)</f>
        <v>Safe Hand</v>
      </c>
      <c r="E729" s="122" t="s">
        <v>895</v>
      </c>
      <c r="F729" s="162" t="s">
        <v>76</v>
      </c>
      <c r="G729" s="205">
        <v>40</v>
      </c>
      <c r="H729" s="129">
        <v>1</v>
      </c>
      <c r="I729" s="147">
        <v>1</v>
      </c>
      <c r="J729" s="356" t="s">
        <v>42</v>
      </c>
      <c r="K729" s="41" t="s">
        <v>26</v>
      </c>
      <c r="L729" s="42" t="str">
        <f t="shared" si="82"/>
        <v>1packs</v>
      </c>
      <c r="M729" s="43">
        <f t="shared" si="83"/>
        <v>1</v>
      </c>
      <c r="N729" s="44" t="str">
        <f t="shared" si="84"/>
        <v>1packs</v>
      </c>
      <c r="O729" s="51">
        <f t="shared" si="95"/>
        <v>40</v>
      </c>
      <c r="P729" s="46"/>
      <c r="Q729" s="46"/>
      <c r="R729" s="46"/>
      <c r="S729" s="46"/>
      <c r="T729" s="46"/>
      <c r="U729" s="46"/>
      <c r="V729" s="46"/>
      <c r="W729" s="46"/>
      <c r="X729" s="46"/>
      <c r="Y729" s="46"/>
      <c r="Z729" s="46"/>
    </row>
    <row r="730" spans="1:26" ht="13.5" customHeight="1">
      <c r="A730" s="233">
        <v>990</v>
      </c>
      <c r="B730" s="76" t="s">
        <v>896</v>
      </c>
      <c r="C730" s="34" t="s">
        <v>55</v>
      </c>
      <c r="D730" s="9">
        <f t="shared" si="97"/>
        <v>0</v>
      </c>
      <c r="E730" s="50"/>
      <c r="F730" s="161"/>
      <c r="G730" s="201">
        <v>2.2400000000000002</v>
      </c>
      <c r="H730" s="120">
        <v>20</v>
      </c>
      <c r="I730" s="210">
        <v>1</v>
      </c>
      <c r="J730" s="60" t="s">
        <v>37</v>
      </c>
      <c r="K730" s="41" t="s">
        <v>26</v>
      </c>
      <c r="L730" s="42" t="str">
        <f t="shared" si="82"/>
        <v>1pieces</v>
      </c>
      <c r="M730" s="43">
        <f t="shared" si="83"/>
        <v>20</v>
      </c>
      <c r="N730" s="44" t="str">
        <f t="shared" si="84"/>
        <v>20pieces</v>
      </c>
      <c r="O730" s="51">
        <f t="shared" si="95"/>
        <v>44.800000000000004</v>
      </c>
      <c r="P730" s="46"/>
      <c r="Q730" s="46"/>
      <c r="R730" s="46"/>
      <c r="S730" s="46"/>
      <c r="T730" s="46"/>
      <c r="U730" s="46"/>
      <c r="V730" s="46"/>
      <c r="W730" s="46"/>
      <c r="X730" s="46"/>
      <c r="Y730" s="46"/>
      <c r="Z730" s="46"/>
    </row>
    <row r="731" spans="1:26" ht="13.5" customHeight="1">
      <c r="A731" s="232">
        <v>425</v>
      </c>
      <c r="B731" s="48" t="s">
        <v>897</v>
      </c>
      <c r="C731" s="34" t="s">
        <v>43</v>
      </c>
      <c r="D731" s="9"/>
      <c r="E731" s="50" t="s">
        <v>898</v>
      </c>
      <c r="F731" s="161"/>
      <c r="G731" s="126">
        <f>100/122</f>
        <v>0.81967213114754101</v>
      </c>
      <c r="H731" s="120">
        <v>208</v>
      </c>
      <c r="I731" s="357">
        <v>1</v>
      </c>
      <c r="J731" s="60" t="s">
        <v>37</v>
      </c>
      <c r="K731" s="41" t="s">
        <v>26</v>
      </c>
      <c r="L731" s="42" t="str">
        <f t="shared" si="82"/>
        <v>1pieces</v>
      </c>
      <c r="M731" s="43">
        <f t="shared" si="83"/>
        <v>208</v>
      </c>
      <c r="N731" s="44" t="str">
        <f t="shared" si="84"/>
        <v>208pieces</v>
      </c>
      <c r="O731" s="51">
        <f t="shared" si="95"/>
        <v>170.49180327868854</v>
      </c>
      <c r="P731" s="29">
        <f>O731/H731</f>
        <v>0.81967213114754101</v>
      </c>
      <c r="Q731" s="29">
        <f>G731-P731</f>
        <v>0</v>
      </c>
      <c r="R731" s="28"/>
      <c r="S731" s="28"/>
      <c r="T731" s="28"/>
      <c r="U731" s="28"/>
      <c r="V731" s="28"/>
      <c r="W731" s="28"/>
      <c r="X731" s="28"/>
      <c r="Y731" s="28"/>
      <c r="Z731" s="28"/>
    </row>
    <row r="732" spans="1:26" ht="13.5" customHeight="1">
      <c r="A732" s="232">
        <v>425</v>
      </c>
      <c r="B732" s="48" t="s">
        <v>897</v>
      </c>
      <c r="C732" s="34" t="s">
        <v>43</v>
      </c>
      <c r="D732" s="9" t="str">
        <f t="shared" ref="D732:D738" si="98">IFERROR(LEFT(E732, FIND("/", E732)-1), E732)</f>
        <v>Glow</v>
      </c>
      <c r="E732" s="50" t="s">
        <v>899</v>
      </c>
      <c r="F732" s="161"/>
      <c r="G732" s="217">
        <v>35</v>
      </c>
      <c r="H732" s="120">
        <v>2</v>
      </c>
      <c r="I732" s="120">
        <v>1</v>
      </c>
      <c r="J732" s="60" t="s">
        <v>42</v>
      </c>
      <c r="K732" s="41" t="s">
        <v>26</v>
      </c>
      <c r="L732" s="42" t="str">
        <f t="shared" si="82"/>
        <v>1packs</v>
      </c>
      <c r="M732" s="43">
        <f t="shared" si="83"/>
        <v>2</v>
      </c>
      <c r="N732" s="44" t="str">
        <f t="shared" si="84"/>
        <v>2packs</v>
      </c>
      <c r="O732" s="51">
        <f t="shared" si="95"/>
        <v>70</v>
      </c>
      <c r="P732" s="11"/>
      <c r="Q732" s="11"/>
      <c r="R732" s="11"/>
      <c r="S732" s="11"/>
      <c r="T732" s="11"/>
      <c r="U732" s="11"/>
      <c r="V732" s="11"/>
      <c r="W732" s="11"/>
      <c r="X732" s="11"/>
      <c r="Y732" s="11"/>
      <c r="Z732" s="11"/>
    </row>
    <row r="733" spans="1:26" ht="13.5" customHeight="1">
      <c r="A733" s="233">
        <v>798</v>
      </c>
      <c r="B733" s="128" t="s">
        <v>900</v>
      </c>
      <c r="C733" s="34" t="s">
        <v>82</v>
      </c>
      <c r="D733" s="9" t="str">
        <f t="shared" si="98"/>
        <v>Belle</v>
      </c>
      <c r="E733" s="128" t="s">
        <v>901</v>
      </c>
      <c r="F733" s="162" t="s">
        <v>76</v>
      </c>
      <c r="G733" s="205">
        <v>2.7</v>
      </c>
      <c r="H733" s="147">
        <v>125</v>
      </c>
      <c r="I733" s="129">
        <v>1</v>
      </c>
      <c r="J733" s="130" t="s">
        <v>37</v>
      </c>
      <c r="K733" s="41" t="s">
        <v>26</v>
      </c>
      <c r="L733" s="42" t="str">
        <f t="shared" si="82"/>
        <v>1pieces</v>
      </c>
      <c r="M733" s="43">
        <f t="shared" si="83"/>
        <v>125</v>
      </c>
      <c r="N733" s="44" t="str">
        <f t="shared" si="84"/>
        <v>125pieces</v>
      </c>
      <c r="O733" s="51">
        <f t="shared" si="95"/>
        <v>337.5</v>
      </c>
      <c r="P733" s="29">
        <f>O733/H733</f>
        <v>2.7</v>
      </c>
      <c r="Q733" s="74">
        <f>G733-P733</f>
        <v>0</v>
      </c>
      <c r="R733" s="28"/>
      <c r="S733" s="28"/>
      <c r="T733" s="28"/>
      <c r="U733" s="28"/>
      <c r="V733" s="28"/>
      <c r="W733" s="28"/>
      <c r="X733" s="28"/>
      <c r="Y733" s="28"/>
      <c r="Z733" s="28"/>
    </row>
    <row r="734" spans="1:26" ht="13.5" customHeight="1">
      <c r="A734" s="232">
        <v>667</v>
      </c>
      <c r="B734" s="68" t="s">
        <v>902</v>
      </c>
      <c r="C734" s="53" t="s">
        <v>39</v>
      </c>
      <c r="D734" s="9" t="str">
        <f t="shared" si="98"/>
        <v>Suncrest Food</v>
      </c>
      <c r="E734" s="68" t="s">
        <v>903</v>
      </c>
      <c r="F734" s="156"/>
      <c r="G734" s="102">
        <v>7</v>
      </c>
      <c r="H734" s="103">
        <v>11</v>
      </c>
      <c r="I734" s="103">
        <v>10</v>
      </c>
      <c r="J734" s="56" t="s">
        <v>37</v>
      </c>
      <c r="K734" s="41"/>
      <c r="L734" s="42" t="str">
        <f t="shared" si="82"/>
        <v>10pieces</v>
      </c>
      <c r="M734" s="43">
        <f t="shared" si="83"/>
        <v>110</v>
      </c>
      <c r="N734" s="44" t="str">
        <f t="shared" si="84"/>
        <v>110pieces</v>
      </c>
      <c r="O734" s="51">
        <f t="shared" si="95"/>
        <v>77</v>
      </c>
      <c r="P734" s="46"/>
      <c r="Q734" s="46"/>
      <c r="R734" s="46"/>
      <c r="S734" s="46"/>
      <c r="T734" s="46"/>
      <c r="U734" s="46"/>
      <c r="V734" s="46"/>
      <c r="W734" s="46"/>
      <c r="X734" s="46"/>
      <c r="Y734" s="46"/>
      <c r="Z734" s="46"/>
    </row>
    <row r="735" spans="1:26" ht="13.5" customHeight="1">
      <c r="A735" s="233">
        <v>1192</v>
      </c>
      <c r="B735" s="107" t="s">
        <v>904</v>
      </c>
      <c r="C735" s="94" t="s">
        <v>68</v>
      </c>
      <c r="D735" s="9">
        <f t="shared" si="98"/>
        <v>0</v>
      </c>
      <c r="E735" s="91"/>
      <c r="F735" s="195"/>
      <c r="G735" s="95">
        <v>0.32</v>
      </c>
      <c r="H735" s="96">
        <v>1300</v>
      </c>
      <c r="I735" s="97">
        <v>1000</v>
      </c>
      <c r="J735" s="110" t="s">
        <v>59</v>
      </c>
      <c r="K735" s="46"/>
      <c r="L735" s="42" t="str">
        <f t="shared" si="82"/>
        <v>1000grams</v>
      </c>
      <c r="M735" s="43">
        <f t="shared" si="83"/>
        <v>1300000</v>
      </c>
      <c r="N735" s="44" t="str">
        <f t="shared" si="84"/>
        <v>1300000grams</v>
      </c>
      <c r="O735" s="51">
        <f t="shared" si="95"/>
        <v>416</v>
      </c>
      <c r="P735" s="46"/>
      <c r="Q735" s="46"/>
      <c r="R735" s="46"/>
      <c r="S735" s="46"/>
      <c r="T735" s="46"/>
      <c r="U735" s="46"/>
      <c r="V735" s="46"/>
      <c r="W735" s="46"/>
      <c r="X735" s="46"/>
      <c r="Y735" s="46"/>
      <c r="Z735" s="46"/>
    </row>
    <row r="736" spans="1:26" ht="13.5" customHeight="1">
      <c r="A736" s="232">
        <v>124</v>
      </c>
      <c r="B736" s="33" t="s">
        <v>905</v>
      </c>
      <c r="C736" s="49" t="s">
        <v>61</v>
      </c>
      <c r="D736" s="9">
        <f t="shared" si="98"/>
        <v>0</v>
      </c>
      <c r="E736" s="149"/>
      <c r="F736" s="156"/>
      <c r="G736" s="108">
        <v>625</v>
      </c>
      <c r="H736" s="81">
        <v>0.25</v>
      </c>
      <c r="I736" s="81">
        <v>1000</v>
      </c>
      <c r="J736" s="88" t="s">
        <v>59</v>
      </c>
      <c r="K736" s="41" t="s">
        <v>26</v>
      </c>
      <c r="L736" s="42" t="str">
        <f t="shared" si="82"/>
        <v>1000grams</v>
      </c>
      <c r="M736" s="43">
        <f t="shared" si="83"/>
        <v>250</v>
      </c>
      <c r="N736" s="44" t="str">
        <f t="shared" si="84"/>
        <v>250grams</v>
      </c>
      <c r="O736" s="51">
        <f t="shared" si="95"/>
        <v>156.25</v>
      </c>
      <c r="P736" s="46"/>
      <c r="Q736" s="46"/>
      <c r="R736" s="46"/>
      <c r="S736" s="46"/>
      <c r="T736" s="46"/>
      <c r="U736" s="46"/>
      <c r="V736" s="46"/>
      <c r="W736" s="46"/>
      <c r="X736" s="46"/>
      <c r="Y736" s="46"/>
      <c r="Z736" s="46"/>
    </row>
    <row r="737" spans="1:26" ht="13.5" customHeight="1">
      <c r="A737" s="233">
        <v>124</v>
      </c>
      <c r="B737" s="79" t="s">
        <v>906</v>
      </c>
      <c r="C737" s="94" t="s">
        <v>68</v>
      </c>
      <c r="D737" s="9">
        <f t="shared" si="98"/>
        <v>0</v>
      </c>
      <c r="E737" s="358"/>
      <c r="F737" s="195"/>
      <c r="G737" s="189">
        <v>0.35</v>
      </c>
      <c r="H737" s="97">
        <v>100</v>
      </c>
      <c r="I737" s="227">
        <v>1000</v>
      </c>
      <c r="J737" s="131" t="s">
        <v>59</v>
      </c>
      <c r="K737" s="46"/>
      <c r="L737" s="42" t="str">
        <f t="shared" si="82"/>
        <v>1000grams</v>
      </c>
      <c r="M737" s="43">
        <f t="shared" si="83"/>
        <v>100000</v>
      </c>
      <c r="N737" s="44" t="str">
        <f t="shared" si="84"/>
        <v>100000grams</v>
      </c>
      <c r="O737" s="51">
        <f t="shared" si="95"/>
        <v>35</v>
      </c>
      <c r="P737" s="46"/>
      <c r="Q737" s="46"/>
      <c r="R737" s="46"/>
      <c r="S737" s="46"/>
      <c r="T737" s="46"/>
      <c r="U737" s="46"/>
      <c r="V737" s="46"/>
      <c r="W737" s="46"/>
      <c r="X737" s="46"/>
      <c r="Y737" s="46"/>
      <c r="Z737" s="46"/>
    </row>
    <row r="738" spans="1:26" ht="13.5" customHeight="1">
      <c r="A738" s="233">
        <v>873</v>
      </c>
      <c r="B738" s="33" t="s">
        <v>907</v>
      </c>
      <c r="C738" s="34" t="s">
        <v>74</v>
      </c>
      <c r="D738" s="9" t="str">
        <f t="shared" si="98"/>
        <v>J &amp; Y House of Spice</v>
      </c>
      <c r="E738" s="116" t="s">
        <v>908</v>
      </c>
      <c r="F738" s="155" t="s">
        <v>76</v>
      </c>
      <c r="G738" s="38">
        <v>25</v>
      </c>
      <c r="H738" s="81">
        <v>2</v>
      </c>
      <c r="I738" s="81">
        <v>10</v>
      </c>
      <c r="J738" s="121" t="s">
        <v>59</v>
      </c>
      <c r="K738" s="41" t="s">
        <v>26</v>
      </c>
      <c r="L738" s="42" t="str">
        <f t="shared" si="82"/>
        <v>10grams</v>
      </c>
      <c r="M738" s="43">
        <f t="shared" si="83"/>
        <v>20</v>
      </c>
      <c r="N738" s="44" t="str">
        <f t="shared" si="84"/>
        <v>20grams</v>
      </c>
      <c r="O738" s="51">
        <f t="shared" si="95"/>
        <v>50</v>
      </c>
      <c r="P738" s="46"/>
      <c r="Q738" s="46"/>
      <c r="R738" s="46"/>
      <c r="S738" s="46"/>
      <c r="T738" s="46"/>
      <c r="U738" s="46"/>
      <c r="V738" s="46"/>
      <c r="W738" s="46"/>
      <c r="X738" s="46"/>
      <c r="Y738" s="46"/>
      <c r="Z738" s="46"/>
    </row>
    <row r="739" spans="1:26" ht="13.5" customHeight="1">
      <c r="A739" s="233">
        <v>627</v>
      </c>
      <c r="B739" s="128" t="s">
        <v>909</v>
      </c>
      <c r="C739" s="34" t="s">
        <v>82</v>
      </c>
      <c r="D739" s="59" t="s">
        <v>75</v>
      </c>
      <c r="E739" s="128" t="s">
        <v>910</v>
      </c>
      <c r="F739" s="155" t="s">
        <v>76</v>
      </c>
      <c r="G739" s="164">
        <v>140</v>
      </c>
      <c r="H739" s="129">
        <v>1</v>
      </c>
      <c r="I739" s="334">
        <v>500</v>
      </c>
      <c r="J739" s="130" t="s">
        <v>59</v>
      </c>
      <c r="K739" s="41" t="s">
        <v>26</v>
      </c>
      <c r="L739" s="42" t="str">
        <f t="shared" si="82"/>
        <v>500grams</v>
      </c>
      <c r="M739" s="43">
        <f t="shared" si="83"/>
        <v>500</v>
      </c>
      <c r="N739" s="44" t="str">
        <f t="shared" si="84"/>
        <v>500grams</v>
      </c>
      <c r="O739" s="51">
        <f t="shared" si="95"/>
        <v>140</v>
      </c>
      <c r="P739" s="29">
        <f>O739/H739</f>
        <v>140</v>
      </c>
      <c r="Q739" s="74">
        <f>G739-P739</f>
        <v>0</v>
      </c>
      <c r="R739" s="28"/>
      <c r="S739" s="28"/>
      <c r="T739" s="28"/>
      <c r="U739" s="28"/>
      <c r="V739" s="28"/>
      <c r="W739" s="28"/>
      <c r="X739" s="28"/>
      <c r="Y739" s="28"/>
      <c r="Z739" s="28"/>
    </row>
    <row r="740" spans="1:26" ht="13.5" customHeight="1">
      <c r="A740" s="232">
        <v>627</v>
      </c>
      <c r="B740" s="52" t="s">
        <v>909</v>
      </c>
      <c r="C740" s="53" t="s">
        <v>39</v>
      </c>
      <c r="D740" s="9" t="str">
        <f>IFERROR(LEFT(E740, FIND("/", E740)-1), E740)</f>
        <v>Great buy</v>
      </c>
      <c r="E740" s="52" t="s">
        <v>911</v>
      </c>
      <c r="F740" s="156"/>
      <c r="G740" s="70">
        <v>120</v>
      </c>
      <c r="H740" s="103">
        <v>1</v>
      </c>
      <c r="I740" s="153">
        <v>1000</v>
      </c>
      <c r="J740" s="160" t="s">
        <v>59</v>
      </c>
      <c r="K740" s="41" t="s">
        <v>26</v>
      </c>
      <c r="L740" s="42" t="str">
        <f t="shared" si="82"/>
        <v>1000grams</v>
      </c>
      <c r="M740" s="43">
        <f t="shared" si="83"/>
        <v>1000</v>
      </c>
      <c r="N740" s="44" t="str">
        <f t="shared" si="84"/>
        <v>1000grams</v>
      </c>
      <c r="O740" s="51">
        <f t="shared" si="95"/>
        <v>120</v>
      </c>
      <c r="P740" s="11"/>
      <c r="Q740" s="11"/>
      <c r="R740" s="11"/>
      <c r="S740" s="11"/>
      <c r="T740" s="11"/>
      <c r="U740" s="11"/>
      <c r="V740" s="11"/>
      <c r="W740" s="11"/>
      <c r="X740" s="11"/>
      <c r="Y740" s="11"/>
      <c r="Z740" s="11"/>
    </row>
    <row r="741" spans="1:26" ht="13.5" customHeight="1">
      <c r="A741" s="232">
        <v>120</v>
      </c>
      <c r="B741" s="48" t="s">
        <v>912</v>
      </c>
      <c r="C741" s="49" t="s">
        <v>61</v>
      </c>
      <c r="D741" s="179"/>
      <c r="E741" s="50"/>
      <c r="F741" s="156"/>
      <c r="G741" s="38">
        <v>180</v>
      </c>
      <c r="H741" s="81">
        <v>10</v>
      </c>
      <c r="I741" s="81">
        <v>1000</v>
      </c>
      <c r="J741" s="121" t="s">
        <v>59</v>
      </c>
      <c r="K741" s="41" t="s">
        <v>26</v>
      </c>
      <c r="L741" s="42" t="str">
        <f t="shared" si="82"/>
        <v>1000grams</v>
      </c>
      <c r="M741" s="43">
        <f t="shared" si="83"/>
        <v>10000</v>
      </c>
      <c r="N741" s="44" t="str">
        <f t="shared" si="84"/>
        <v>10000grams</v>
      </c>
      <c r="O741" s="51">
        <f t="shared" si="95"/>
        <v>1800</v>
      </c>
      <c r="P741" s="46"/>
      <c r="Q741" s="46"/>
      <c r="R741" s="46"/>
      <c r="S741" s="46"/>
      <c r="T741" s="46"/>
      <c r="U741" s="46"/>
      <c r="V741" s="46"/>
      <c r="W741" s="46"/>
      <c r="X741" s="46"/>
      <c r="Y741" s="46"/>
      <c r="Z741" s="46"/>
    </row>
    <row r="742" spans="1:26" ht="13.5" customHeight="1">
      <c r="A742" s="233">
        <v>120</v>
      </c>
      <c r="B742" s="76" t="s">
        <v>913</v>
      </c>
      <c r="C742" s="34" t="s">
        <v>55</v>
      </c>
      <c r="D742" s="179"/>
      <c r="E742" s="50"/>
      <c r="F742" s="156"/>
      <c r="G742" s="77">
        <v>190</v>
      </c>
      <c r="H742" s="153">
        <v>0.5</v>
      </c>
      <c r="I742" s="81">
        <v>1</v>
      </c>
      <c r="J742" s="121" t="s">
        <v>33</v>
      </c>
      <c r="K742" s="41"/>
      <c r="L742" s="42" t="str">
        <f t="shared" si="82"/>
        <v>1kg</v>
      </c>
      <c r="M742" s="43">
        <f t="shared" si="83"/>
        <v>0.5</v>
      </c>
      <c r="N742" s="44" t="str">
        <f t="shared" si="84"/>
        <v>0.5kg</v>
      </c>
      <c r="O742" s="51">
        <f t="shared" si="95"/>
        <v>95</v>
      </c>
      <c r="P742" s="46"/>
      <c r="Q742" s="46"/>
      <c r="R742" s="46"/>
      <c r="S742" s="46"/>
      <c r="T742" s="46"/>
      <c r="U742" s="46"/>
      <c r="V742" s="46"/>
      <c r="W742" s="46"/>
      <c r="X742" s="46"/>
      <c r="Y742" s="46"/>
      <c r="Z742" s="46"/>
    </row>
    <row r="743" spans="1:26" ht="13.5" customHeight="1">
      <c r="A743" s="233">
        <v>1193</v>
      </c>
      <c r="B743" s="359" t="s">
        <v>914</v>
      </c>
      <c r="C743" s="94" t="s">
        <v>68</v>
      </c>
      <c r="D743" s="9" t="str">
        <f t="shared" ref="D743:D744" si="99">IFERROR(LEFT(E743, FIND("/", E743)-1), E743)</f>
        <v>dutch mill</v>
      </c>
      <c r="E743" s="116" t="s">
        <v>915</v>
      </c>
      <c r="F743" s="195"/>
      <c r="G743" s="212">
        <v>19.524999999999999</v>
      </c>
      <c r="H743" s="96">
        <v>4</v>
      </c>
      <c r="I743" s="96">
        <v>4</v>
      </c>
      <c r="J743" s="215" t="s">
        <v>37</v>
      </c>
      <c r="K743" s="46"/>
      <c r="L743" s="42" t="str">
        <f t="shared" si="82"/>
        <v>4pieces</v>
      </c>
      <c r="M743" s="43">
        <f t="shared" si="83"/>
        <v>16</v>
      </c>
      <c r="N743" s="44" t="str">
        <f t="shared" si="84"/>
        <v>16pieces</v>
      </c>
      <c r="O743" s="51">
        <f t="shared" si="95"/>
        <v>78.099999999999994</v>
      </c>
      <c r="P743" s="46"/>
      <c r="Q743" s="46"/>
      <c r="R743" s="46"/>
      <c r="S743" s="46"/>
      <c r="T743" s="46"/>
      <c r="U743" s="46"/>
      <c r="V743" s="46"/>
      <c r="W743" s="46"/>
      <c r="X743" s="46"/>
      <c r="Y743" s="46"/>
      <c r="Z743" s="46"/>
    </row>
    <row r="744" spans="1:26" ht="13.5" customHeight="1">
      <c r="A744" s="233">
        <v>1194</v>
      </c>
      <c r="B744" s="359" t="s">
        <v>916</v>
      </c>
      <c r="C744" s="94" t="s">
        <v>68</v>
      </c>
      <c r="D744" s="9" t="str">
        <f t="shared" si="99"/>
        <v>dutch mill</v>
      </c>
      <c r="E744" s="116" t="s">
        <v>915</v>
      </c>
      <c r="F744" s="195"/>
      <c r="G744" s="212">
        <v>19.524999999999999</v>
      </c>
      <c r="H744" s="96">
        <v>4</v>
      </c>
      <c r="I744" s="96">
        <v>4</v>
      </c>
      <c r="J744" s="215" t="s">
        <v>37</v>
      </c>
      <c r="K744" s="46"/>
      <c r="L744" s="42" t="str">
        <f t="shared" si="82"/>
        <v>4pieces</v>
      </c>
      <c r="M744" s="43">
        <f t="shared" si="83"/>
        <v>16</v>
      </c>
      <c r="N744" s="44" t="str">
        <f t="shared" si="84"/>
        <v>16pieces</v>
      </c>
      <c r="O744" s="51">
        <f t="shared" si="95"/>
        <v>78.099999999999994</v>
      </c>
      <c r="P744" s="46"/>
      <c r="Q744" s="46"/>
      <c r="R744" s="46"/>
      <c r="S744" s="46"/>
      <c r="T744" s="46"/>
      <c r="U744" s="46"/>
      <c r="V744" s="46"/>
      <c r="W744" s="46"/>
      <c r="X744" s="46"/>
      <c r="Y744" s="46"/>
      <c r="Z744" s="46"/>
    </row>
    <row r="745" spans="1:26" ht="13.5" customHeight="1">
      <c r="A745" s="233">
        <v>992</v>
      </c>
      <c r="B745" s="234" t="s">
        <v>917</v>
      </c>
      <c r="C745" s="34" t="s">
        <v>55</v>
      </c>
      <c r="D745" s="35"/>
      <c r="E745" s="52"/>
      <c r="F745" s="156"/>
      <c r="G745" s="106">
        <v>7</v>
      </c>
      <c r="H745" s="81">
        <v>66</v>
      </c>
      <c r="I745" s="81">
        <v>1</v>
      </c>
      <c r="J745" s="88" t="s">
        <v>37</v>
      </c>
      <c r="K745" s="41" t="s">
        <v>26</v>
      </c>
      <c r="L745" s="42" t="str">
        <f t="shared" si="82"/>
        <v>1pieces</v>
      </c>
      <c r="M745" s="43">
        <f t="shared" si="83"/>
        <v>66</v>
      </c>
      <c r="N745" s="44" t="str">
        <f t="shared" si="84"/>
        <v>66pieces</v>
      </c>
      <c r="O745" s="51">
        <f t="shared" si="95"/>
        <v>462</v>
      </c>
      <c r="P745" s="46"/>
      <c r="Q745" s="46"/>
      <c r="R745" s="46"/>
      <c r="S745" s="46"/>
      <c r="T745" s="46"/>
      <c r="U745" s="46"/>
      <c r="V745" s="46"/>
      <c r="W745" s="46"/>
      <c r="X745" s="46"/>
      <c r="Y745" s="46"/>
      <c r="Z745" s="46"/>
    </row>
    <row r="746" spans="1:26" ht="13.5" customHeight="1">
      <c r="A746" s="232">
        <v>426</v>
      </c>
      <c r="B746" s="48" t="s">
        <v>918</v>
      </c>
      <c r="C746" s="34" t="s">
        <v>43</v>
      </c>
      <c r="D746" s="35"/>
      <c r="E746" s="50" t="s">
        <v>919</v>
      </c>
      <c r="F746" s="156"/>
      <c r="G746" s="38">
        <f>270.5/25</f>
        <v>10.82</v>
      </c>
      <c r="H746" s="39">
        <v>25</v>
      </c>
      <c r="I746" s="39">
        <v>25</v>
      </c>
      <c r="J746" s="121" t="s">
        <v>37</v>
      </c>
      <c r="K746" s="41" t="s">
        <v>26</v>
      </c>
      <c r="L746" s="42" t="str">
        <f t="shared" si="82"/>
        <v>25pieces</v>
      </c>
      <c r="M746" s="43">
        <f t="shared" si="83"/>
        <v>625</v>
      </c>
      <c r="N746" s="44" t="str">
        <f t="shared" si="84"/>
        <v>625pieces</v>
      </c>
      <c r="O746" s="51">
        <f t="shared" si="95"/>
        <v>270.5</v>
      </c>
      <c r="P746" s="11"/>
      <c r="Q746" s="11"/>
      <c r="R746" s="11"/>
      <c r="S746" s="11"/>
      <c r="T746" s="11"/>
      <c r="U746" s="11"/>
      <c r="V746" s="11"/>
      <c r="W746" s="11"/>
      <c r="X746" s="11"/>
      <c r="Y746" s="11"/>
      <c r="Z746" s="11"/>
    </row>
    <row r="747" spans="1:26" ht="13.5" customHeight="1">
      <c r="A747" s="233">
        <v>1195</v>
      </c>
      <c r="B747" s="57" t="s">
        <v>920</v>
      </c>
      <c r="C747" s="94" t="s">
        <v>68</v>
      </c>
      <c r="D747" s="59"/>
      <c r="E747" s="116"/>
      <c r="F747" s="195"/>
      <c r="G747" s="212">
        <v>656</v>
      </c>
      <c r="H747" s="326">
        <v>17</v>
      </c>
      <c r="I747" s="326">
        <v>1</v>
      </c>
      <c r="J747" s="257" t="s">
        <v>86</v>
      </c>
      <c r="K747" s="46"/>
      <c r="L747" s="42" t="str">
        <f t="shared" si="82"/>
        <v>1gallons</v>
      </c>
      <c r="M747" s="43">
        <f t="shared" si="83"/>
        <v>17</v>
      </c>
      <c r="N747" s="44" t="str">
        <f t="shared" si="84"/>
        <v>17gallons</v>
      </c>
      <c r="O747" s="51">
        <f t="shared" si="95"/>
        <v>11152</v>
      </c>
      <c r="P747" s="46"/>
      <c r="Q747" s="46"/>
      <c r="R747" s="46"/>
      <c r="S747" s="46"/>
      <c r="T747" s="46"/>
      <c r="U747" s="46"/>
      <c r="V747" s="46"/>
      <c r="W747" s="46"/>
      <c r="X747" s="46"/>
      <c r="Y747" s="46"/>
      <c r="Z747" s="46"/>
    </row>
    <row r="748" spans="1:26" ht="13.5" customHeight="1">
      <c r="A748" s="232">
        <v>118</v>
      </c>
      <c r="B748" s="48" t="s">
        <v>921</v>
      </c>
      <c r="C748" s="34" t="s">
        <v>43</v>
      </c>
      <c r="D748" s="9"/>
      <c r="E748" s="116" t="s">
        <v>922</v>
      </c>
      <c r="F748" s="156"/>
      <c r="G748" s="38">
        <v>215</v>
      </c>
      <c r="H748" s="172">
        <v>1</v>
      </c>
      <c r="I748" s="39">
        <v>30</v>
      </c>
      <c r="J748" s="257" t="s">
        <v>37</v>
      </c>
      <c r="K748" s="41" t="s">
        <v>26</v>
      </c>
      <c r="L748" s="42" t="str">
        <f t="shared" si="82"/>
        <v>30pieces</v>
      </c>
      <c r="M748" s="43">
        <f t="shared" si="83"/>
        <v>30</v>
      </c>
      <c r="N748" s="44" t="str">
        <f t="shared" si="84"/>
        <v>30pieces</v>
      </c>
      <c r="O748" s="51">
        <f t="shared" si="95"/>
        <v>215</v>
      </c>
      <c r="P748" s="46"/>
      <c r="Q748" s="46"/>
      <c r="R748" s="46"/>
      <c r="S748" s="46"/>
      <c r="T748" s="46"/>
      <c r="U748" s="46"/>
      <c r="V748" s="46"/>
      <c r="W748" s="46"/>
      <c r="X748" s="46"/>
      <c r="Y748" s="46"/>
      <c r="Z748" s="46"/>
    </row>
    <row r="749" spans="1:26" ht="13.5" customHeight="1">
      <c r="A749" s="232">
        <v>118</v>
      </c>
      <c r="B749" s="68" t="s">
        <v>921</v>
      </c>
      <c r="C749" s="53" t="s">
        <v>39</v>
      </c>
      <c r="D749" s="99"/>
      <c r="E749" s="68" t="s">
        <v>922</v>
      </c>
      <c r="F749" s="156"/>
      <c r="G749" s="70">
        <v>222</v>
      </c>
      <c r="H749" s="71">
        <v>30</v>
      </c>
      <c r="I749" s="71">
        <v>30</v>
      </c>
      <c r="J749" s="160" t="s">
        <v>37</v>
      </c>
      <c r="K749" s="41"/>
      <c r="L749" s="42" t="str">
        <f t="shared" si="82"/>
        <v>30pieces</v>
      </c>
      <c r="M749" s="43">
        <f t="shared" si="83"/>
        <v>900</v>
      </c>
      <c r="N749" s="44" t="str">
        <f t="shared" si="84"/>
        <v>900pieces</v>
      </c>
      <c r="O749" s="51">
        <f t="shared" si="95"/>
        <v>6660</v>
      </c>
      <c r="P749" s="46"/>
      <c r="Q749" s="46"/>
      <c r="R749" s="46"/>
      <c r="S749" s="46"/>
      <c r="T749" s="46"/>
      <c r="U749" s="46"/>
      <c r="V749" s="46"/>
      <c r="W749" s="46"/>
      <c r="X749" s="46"/>
      <c r="Y749" s="46"/>
      <c r="Z749" s="46"/>
    </row>
    <row r="750" spans="1:26" ht="13.5" customHeight="1">
      <c r="A750" s="233">
        <v>118</v>
      </c>
      <c r="B750" s="208" t="s">
        <v>921</v>
      </c>
      <c r="C750" s="34" t="s">
        <v>27</v>
      </c>
      <c r="D750" s="35"/>
      <c r="E750" s="208" t="s">
        <v>922</v>
      </c>
      <c r="F750" s="156"/>
      <c r="G750" s="38">
        <v>7.5</v>
      </c>
      <c r="H750" s="39">
        <v>600</v>
      </c>
      <c r="I750" s="39"/>
      <c r="J750" s="121"/>
      <c r="K750" s="41" t="s">
        <v>26</v>
      </c>
      <c r="L750" s="42" t="str">
        <f t="shared" si="82"/>
        <v/>
      </c>
      <c r="M750" s="43">
        <f t="shared" si="83"/>
        <v>0</v>
      </c>
      <c r="N750" s="44" t="str">
        <f t="shared" si="84"/>
        <v>0</v>
      </c>
      <c r="O750" s="45">
        <f t="shared" si="95"/>
        <v>4500</v>
      </c>
      <c r="P750" s="46"/>
      <c r="Q750" s="46"/>
      <c r="R750" s="46"/>
      <c r="S750" s="46"/>
      <c r="T750" s="46"/>
      <c r="U750" s="46"/>
      <c r="V750" s="46"/>
      <c r="W750" s="46"/>
      <c r="X750" s="46"/>
      <c r="Y750" s="46"/>
      <c r="Z750" s="46"/>
    </row>
    <row r="751" spans="1:26" ht="13.5" customHeight="1">
      <c r="A751" s="233">
        <v>118</v>
      </c>
      <c r="B751" s="122" t="s">
        <v>921</v>
      </c>
      <c r="C751" s="34" t="s">
        <v>82</v>
      </c>
      <c r="D751" s="35"/>
      <c r="E751" s="122" t="s">
        <v>923</v>
      </c>
      <c r="F751" s="155" t="s">
        <v>76</v>
      </c>
      <c r="G751" s="207">
        <v>8.33</v>
      </c>
      <c r="H751" s="124">
        <v>159</v>
      </c>
      <c r="I751" s="165">
        <v>1</v>
      </c>
      <c r="J751" s="196" t="s">
        <v>37</v>
      </c>
      <c r="K751" s="41" t="s">
        <v>26</v>
      </c>
      <c r="L751" s="42" t="str">
        <f t="shared" si="82"/>
        <v>1pieces</v>
      </c>
      <c r="M751" s="43">
        <f t="shared" si="83"/>
        <v>159</v>
      </c>
      <c r="N751" s="44" t="str">
        <f t="shared" si="84"/>
        <v>159pieces</v>
      </c>
      <c r="O751" s="51">
        <f t="shared" si="95"/>
        <v>1324.47</v>
      </c>
      <c r="P751" s="46"/>
      <c r="Q751" s="46"/>
      <c r="R751" s="46"/>
      <c r="S751" s="46"/>
      <c r="T751" s="46"/>
      <c r="U751" s="46"/>
      <c r="V751" s="46"/>
      <c r="W751" s="46"/>
      <c r="X751" s="46"/>
      <c r="Y751" s="46"/>
      <c r="Z751" s="46"/>
    </row>
    <row r="752" spans="1:26" ht="13.5" customHeight="1">
      <c r="A752" s="233">
        <v>118</v>
      </c>
      <c r="B752" s="48" t="s">
        <v>924</v>
      </c>
      <c r="C752" s="34" t="s">
        <v>35</v>
      </c>
      <c r="D752" s="35"/>
      <c r="E752" s="149" t="s">
        <v>925</v>
      </c>
      <c r="F752" s="156"/>
      <c r="G752" s="108">
        <v>230</v>
      </c>
      <c r="H752" s="81">
        <v>12</v>
      </c>
      <c r="I752" s="39">
        <v>30</v>
      </c>
      <c r="J752" s="121" t="s">
        <v>926</v>
      </c>
      <c r="K752" s="41" t="s">
        <v>26</v>
      </c>
      <c r="L752" s="42" t="str">
        <f t="shared" si="82"/>
        <v>30tray</v>
      </c>
      <c r="M752" s="43">
        <f t="shared" si="83"/>
        <v>360</v>
      </c>
      <c r="N752" s="44" t="str">
        <f t="shared" si="84"/>
        <v>360tray</v>
      </c>
      <c r="O752" s="51">
        <f t="shared" si="95"/>
        <v>2760</v>
      </c>
      <c r="P752" s="46"/>
      <c r="Q752" s="46"/>
      <c r="R752" s="46"/>
      <c r="S752" s="46"/>
      <c r="T752" s="46"/>
      <c r="U752" s="46"/>
      <c r="V752" s="46"/>
      <c r="W752" s="46"/>
      <c r="X752" s="46"/>
      <c r="Y752" s="46"/>
      <c r="Z752" s="46"/>
    </row>
    <row r="753" spans="1:26" ht="13.5" customHeight="1">
      <c r="A753" s="232">
        <v>118</v>
      </c>
      <c r="B753" s="33" t="s">
        <v>921</v>
      </c>
      <c r="C753" s="49" t="s">
        <v>31</v>
      </c>
      <c r="D753" s="35"/>
      <c r="E753" s="50" t="s">
        <v>927</v>
      </c>
      <c r="F753" s="156"/>
      <c r="G753" s="38">
        <v>7.33</v>
      </c>
      <c r="H753" s="81">
        <v>750</v>
      </c>
      <c r="I753" s="39"/>
      <c r="J753" s="121" t="s">
        <v>33</v>
      </c>
      <c r="K753" s="41" t="s">
        <v>26</v>
      </c>
      <c r="L753" s="42" t="str">
        <f t="shared" si="82"/>
        <v>kg</v>
      </c>
      <c r="M753" s="43">
        <f t="shared" si="83"/>
        <v>0</v>
      </c>
      <c r="N753" s="44" t="str">
        <f t="shared" si="84"/>
        <v>0kg</v>
      </c>
      <c r="O753" s="51">
        <f t="shared" si="95"/>
        <v>5497.5</v>
      </c>
      <c r="P753" s="46"/>
      <c r="Q753" s="46"/>
      <c r="R753" s="46"/>
      <c r="S753" s="46"/>
      <c r="T753" s="46"/>
      <c r="U753" s="46"/>
      <c r="V753" s="46"/>
      <c r="W753" s="46"/>
      <c r="X753" s="46"/>
      <c r="Y753" s="46"/>
      <c r="Z753" s="46"/>
    </row>
    <row r="754" spans="1:26" ht="13.5" customHeight="1">
      <c r="A754" s="232">
        <v>118</v>
      </c>
      <c r="B754" s="33" t="s">
        <v>928</v>
      </c>
      <c r="C754" s="49" t="s">
        <v>61</v>
      </c>
      <c r="D754" s="35"/>
      <c r="E754" s="149" t="s">
        <v>929</v>
      </c>
      <c r="F754" s="156"/>
      <c r="G754" s="108">
        <v>6.8</v>
      </c>
      <c r="H754" s="81">
        <v>3570</v>
      </c>
      <c r="I754" s="39">
        <v>1</v>
      </c>
      <c r="J754" s="121" t="s">
        <v>37</v>
      </c>
      <c r="K754" s="41" t="s">
        <v>26</v>
      </c>
      <c r="L754" s="42" t="str">
        <f t="shared" si="82"/>
        <v>1pieces</v>
      </c>
      <c r="M754" s="43">
        <f t="shared" si="83"/>
        <v>3570</v>
      </c>
      <c r="N754" s="44" t="str">
        <f t="shared" si="84"/>
        <v>3570pieces</v>
      </c>
      <c r="O754" s="51">
        <f t="shared" si="95"/>
        <v>24276</v>
      </c>
      <c r="P754" s="46"/>
      <c r="Q754" s="46"/>
      <c r="R754" s="46"/>
      <c r="S754" s="46"/>
      <c r="T754" s="46"/>
      <c r="U754" s="46"/>
      <c r="V754" s="46"/>
      <c r="W754" s="46"/>
      <c r="X754" s="46"/>
      <c r="Y754" s="46"/>
      <c r="Z754" s="46"/>
    </row>
    <row r="755" spans="1:26" ht="13.5" customHeight="1">
      <c r="A755" s="233">
        <v>118</v>
      </c>
      <c r="B755" s="208" t="s">
        <v>921</v>
      </c>
      <c r="C755" s="34" t="s">
        <v>27</v>
      </c>
      <c r="D755" s="9"/>
      <c r="E755" s="208" t="s">
        <v>930</v>
      </c>
      <c r="F755" s="156"/>
      <c r="G755" s="38">
        <v>7.17</v>
      </c>
      <c r="H755" s="39">
        <v>1949</v>
      </c>
      <c r="I755" s="39"/>
      <c r="J755" s="121"/>
      <c r="K755" s="41" t="s">
        <v>26</v>
      </c>
      <c r="L755" s="42" t="str">
        <f t="shared" si="82"/>
        <v/>
      </c>
      <c r="M755" s="43">
        <f t="shared" si="83"/>
        <v>0</v>
      </c>
      <c r="N755" s="44" t="str">
        <f t="shared" si="84"/>
        <v>0</v>
      </c>
      <c r="O755" s="45">
        <f t="shared" si="95"/>
        <v>13974.33</v>
      </c>
      <c r="P755" s="46"/>
      <c r="Q755" s="46"/>
      <c r="R755" s="46"/>
      <c r="S755" s="46"/>
      <c r="T755" s="46"/>
      <c r="U755" s="46"/>
      <c r="V755" s="46"/>
      <c r="W755" s="46"/>
      <c r="X755" s="46"/>
      <c r="Y755" s="46"/>
      <c r="Z755" s="46"/>
    </row>
    <row r="756" spans="1:26" ht="13.5" customHeight="1">
      <c r="A756" s="233">
        <v>118</v>
      </c>
      <c r="B756" s="79" t="s">
        <v>921</v>
      </c>
      <c r="C756" s="34" t="s">
        <v>47</v>
      </c>
      <c r="D756" s="58"/>
      <c r="E756" s="50" t="s">
        <v>930</v>
      </c>
      <c r="F756" s="195"/>
      <c r="G756" s="38">
        <v>6.83</v>
      </c>
      <c r="H756" s="39">
        <v>5370</v>
      </c>
      <c r="I756" s="39">
        <v>1</v>
      </c>
      <c r="J756" s="121" t="s">
        <v>37</v>
      </c>
      <c r="K756" s="46"/>
      <c r="L756" s="42" t="str">
        <f t="shared" si="82"/>
        <v>1pieces</v>
      </c>
      <c r="M756" s="43">
        <f t="shared" si="83"/>
        <v>5370</v>
      </c>
      <c r="N756" s="44" t="str">
        <f t="shared" si="84"/>
        <v>5370pieces</v>
      </c>
      <c r="O756" s="51">
        <f t="shared" si="95"/>
        <v>36677.1</v>
      </c>
      <c r="P756" s="46"/>
      <c r="Q756" s="46"/>
      <c r="R756" s="46"/>
      <c r="S756" s="46"/>
      <c r="T756" s="46"/>
      <c r="U756" s="46"/>
      <c r="V756" s="46"/>
      <c r="W756" s="46"/>
      <c r="X756" s="46"/>
      <c r="Y756" s="46"/>
      <c r="Z756" s="46"/>
    </row>
    <row r="757" spans="1:26" ht="13.5" customHeight="1">
      <c r="A757" s="233">
        <v>118</v>
      </c>
      <c r="B757" s="76" t="s">
        <v>921</v>
      </c>
      <c r="C757" s="34" t="s">
        <v>55</v>
      </c>
      <c r="D757" s="9"/>
      <c r="E757" s="50"/>
      <c r="F757" s="156"/>
      <c r="G757" s="38">
        <v>6</v>
      </c>
      <c r="H757" s="78">
        <v>530</v>
      </c>
      <c r="I757" s="39">
        <v>1</v>
      </c>
      <c r="J757" s="121" t="s">
        <v>37</v>
      </c>
      <c r="K757" s="41"/>
      <c r="L757" s="42" t="str">
        <f t="shared" si="82"/>
        <v>1pieces</v>
      </c>
      <c r="M757" s="43">
        <f t="shared" si="83"/>
        <v>530</v>
      </c>
      <c r="N757" s="44" t="str">
        <f t="shared" si="84"/>
        <v>530pieces</v>
      </c>
      <c r="O757" s="51">
        <f t="shared" si="95"/>
        <v>3180</v>
      </c>
      <c r="P757" s="46"/>
      <c r="Q757" s="46"/>
      <c r="R757" s="46"/>
      <c r="S757" s="46"/>
      <c r="T757" s="46"/>
      <c r="U757" s="46"/>
      <c r="V757" s="46"/>
      <c r="W757" s="46"/>
      <c r="X757" s="46"/>
      <c r="Y757" s="46"/>
      <c r="Z757" s="46"/>
    </row>
    <row r="758" spans="1:26" ht="13.5" customHeight="1">
      <c r="A758" s="233">
        <v>118</v>
      </c>
      <c r="B758" s="57" t="s">
        <v>921</v>
      </c>
      <c r="C758" s="94" t="s">
        <v>68</v>
      </c>
      <c r="D758" s="58"/>
      <c r="E758" s="116"/>
      <c r="F758" s="195"/>
      <c r="G758" s="212">
        <v>7.666666666666667</v>
      </c>
      <c r="H758" s="326">
        <v>1485</v>
      </c>
      <c r="I758" s="326">
        <v>30</v>
      </c>
      <c r="J758" s="257" t="s">
        <v>37</v>
      </c>
      <c r="K758" s="46"/>
      <c r="L758" s="42" t="str">
        <f t="shared" si="82"/>
        <v>30pieces</v>
      </c>
      <c r="M758" s="43">
        <f t="shared" si="83"/>
        <v>44550</v>
      </c>
      <c r="N758" s="44" t="str">
        <f t="shared" si="84"/>
        <v>44550pieces</v>
      </c>
      <c r="O758" s="51">
        <f t="shared" si="95"/>
        <v>11385</v>
      </c>
      <c r="P758" s="46"/>
      <c r="Q758" s="46"/>
      <c r="R758" s="46"/>
      <c r="S758" s="46"/>
      <c r="T758" s="46"/>
      <c r="U758" s="46"/>
      <c r="V758" s="46"/>
      <c r="W758" s="46"/>
      <c r="X758" s="46"/>
      <c r="Y758" s="46"/>
      <c r="Z758" s="46"/>
    </row>
    <row r="759" spans="1:26" ht="13.5" customHeight="1">
      <c r="A759" s="232">
        <v>459</v>
      </c>
      <c r="B759" s="48" t="s">
        <v>931</v>
      </c>
      <c r="C759" s="34" t="s">
        <v>43</v>
      </c>
      <c r="D759" s="9" t="str">
        <f t="shared" ref="D759:D760" si="100">IFERROR(LEFT(E759, FIND("/", E759)-1), E759)</f>
        <v>Nissin</v>
      </c>
      <c r="E759" s="50" t="s">
        <v>932</v>
      </c>
      <c r="F759" s="156"/>
      <c r="G759" s="108">
        <f>665.95/20</f>
        <v>33.297499999999999</v>
      </c>
      <c r="H759" s="81">
        <v>20</v>
      </c>
      <c r="I759" s="39">
        <v>20</v>
      </c>
      <c r="J759" s="88" t="s">
        <v>37</v>
      </c>
      <c r="K759" s="41"/>
      <c r="L759" s="42" t="str">
        <f t="shared" si="82"/>
        <v>20pieces</v>
      </c>
      <c r="M759" s="43">
        <f t="shared" si="83"/>
        <v>400</v>
      </c>
      <c r="N759" s="44" t="str">
        <f t="shared" si="84"/>
        <v>400pieces</v>
      </c>
      <c r="O759" s="51">
        <f t="shared" si="95"/>
        <v>665.95</v>
      </c>
      <c r="P759" s="46"/>
      <c r="Q759" s="46"/>
      <c r="R759" s="46"/>
      <c r="S759" s="46"/>
      <c r="T759" s="46"/>
      <c r="U759" s="46"/>
      <c r="V759" s="46"/>
      <c r="W759" s="46"/>
      <c r="X759" s="46"/>
      <c r="Y759" s="46"/>
      <c r="Z759" s="46"/>
    </row>
    <row r="760" spans="1:26" ht="13.5" customHeight="1">
      <c r="A760" s="232">
        <v>459</v>
      </c>
      <c r="B760" s="48" t="s">
        <v>931</v>
      </c>
      <c r="C760" s="34" t="s">
        <v>43</v>
      </c>
      <c r="D760" s="9" t="str">
        <f t="shared" si="100"/>
        <v>Nissin</v>
      </c>
      <c r="E760" s="50" t="s">
        <v>933</v>
      </c>
      <c r="F760" s="156"/>
      <c r="G760" s="126">
        <f>664.7/60</f>
        <v>11.078333333333335</v>
      </c>
      <c r="H760" s="120">
        <v>60</v>
      </c>
      <c r="I760" s="39">
        <v>60</v>
      </c>
      <c r="J760" s="152" t="s">
        <v>37</v>
      </c>
      <c r="K760" s="41"/>
      <c r="L760" s="42" t="str">
        <f t="shared" si="82"/>
        <v>60pieces</v>
      </c>
      <c r="M760" s="43">
        <f t="shared" si="83"/>
        <v>3600</v>
      </c>
      <c r="N760" s="44" t="str">
        <f t="shared" si="84"/>
        <v>3600pieces</v>
      </c>
      <c r="O760" s="51">
        <f t="shared" si="95"/>
        <v>664.7</v>
      </c>
      <c r="P760" s="46"/>
      <c r="Q760" s="46"/>
      <c r="R760" s="46"/>
      <c r="S760" s="46"/>
      <c r="T760" s="46"/>
      <c r="U760" s="46"/>
      <c r="V760" s="46"/>
      <c r="W760" s="46"/>
      <c r="X760" s="46"/>
      <c r="Y760" s="46"/>
      <c r="Z760" s="46"/>
    </row>
    <row r="761" spans="1:26" ht="13.5" customHeight="1">
      <c r="A761" s="233">
        <v>1196</v>
      </c>
      <c r="B761" s="57" t="s">
        <v>934</v>
      </c>
      <c r="C761" s="94" t="s">
        <v>68</v>
      </c>
      <c r="D761" s="58"/>
      <c r="E761" s="251"/>
      <c r="F761" s="195"/>
      <c r="G761" s="252">
        <v>9.1</v>
      </c>
      <c r="H761" s="308">
        <v>47</v>
      </c>
      <c r="I761" s="326">
        <v>1</v>
      </c>
      <c r="J761" s="312" t="s">
        <v>37</v>
      </c>
      <c r="K761" s="46"/>
      <c r="L761" s="42" t="str">
        <f t="shared" si="82"/>
        <v>1pieces</v>
      </c>
      <c r="M761" s="43">
        <f t="shared" si="83"/>
        <v>47</v>
      </c>
      <c r="N761" s="44" t="str">
        <f t="shared" si="84"/>
        <v>47pieces</v>
      </c>
      <c r="O761" s="51">
        <f t="shared" si="95"/>
        <v>427.7</v>
      </c>
      <c r="P761" s="46"/>
      <c r="Q761" s="46"/>
      <c r="R761" s="46"/>
      <c r="S761" s="46"/>
      <c r="T761" s="46"/>
      <c r="U761" s="46"/>
      <c r="V761" s="46"/>
      <c r="W761" s="46"/>
      <c r="X761" s="46"/>
      <c r="Y761" s="46"/>
      <c r="Z761" s="46"/>
    </row>
    <row r="762" spans="1:26" ht="13.5" customHeight="1">
      <c r="A762" s="232">
        <v>538</v>
      </c>
      <c r="B762" s="33" t="s">
        <v>935</v>
      </c>
      <c r="C762" s="34" t="s">
        <v>35</v>
      </c>
      <c r="D762" s="9" t="str">
        <f t="shared" ref="D762:D763" si="101">IFERROR(LEFT(E762, FIND("/", E762)-1), E762)</f>
        <v>ENERGEN</v>
      </c>
      <c r="E762" s="50" t="s">
        <v>936</v>
      </c>
      <c r="F762" s="155"/>
      <c r="G762" s="108">
        <v>8.6999999999999993</v>
      </c>
      <c r="H762" s="39">
        <v>2</v>
      </c>
      <c r="I762" s="39">
        <v>40</v>
      </c>
      <c r="J762" s="121" t="s">
        <v>59</v>
      </c>
      <c r="K762" s="41" t="s">
        <v>26</v>
      </c>
      <c r="L762" s="42" t="str">
        <f t="shared" si="82"/>
        <v>40grams</v>
      </c>
      <c r="M762" s="43">
        <f t="shared" si="83"/>
        <v>80</v>
      </c>
      <c r="N762" s="44" t="str">
        <f t="shared" si="84"/>
        <v>80grams</v>
      </c>
      <c r="O762" s="51">
        <f t="shared" si="95"/>
        <v>17.399999999999999</v>
      </c>
      <c r="P762" s="29"/>
      <c r="Q762" s="11"/>
      <c r="R762" s="11"/>
      <c r="S762" s="11"/>
      <c r="T762" s="11"/>
      <c r="U762" s="11"/>
      <c r="V762" s="11"/>
      <c r="W762" s="11"/>
      <c r="X762" s="11"/>
      <c r="Y762" s="11"/>
      <c r="Z762" s="11"/>
    </row>
    <row r="763" spans="1:26" ht="13.5" customHeight="1">
      <c r="A763" s="233">
        <v>538</v>
      </c>
      <c r="B763" s="33" t="s">
        <v>937</v>
      </c>
      <c r="C763" s="34" t="s">
        <v>74</v>
      </c>
      <c r="D763" s="9" t="str">
        <f t="shared" si="101"/>
        <v>Energen</v>
      </c>
      <c r="E763" s="50" t="s">
        <v>938</v>
      </c>
      <c r="F763" s="155" t="s">
        <v>76</v>
      </c>
      <c r="G763" s="108">
        <v>8.6999999999999993</v>
      </c>
      <c r="H763" s="39">
        <v>31</v>
      </c>
      <c r="I763" s="39">
        <v>40</v>
      </c>
      <c r="J763" s="121" t="s">
        <v>59</v>
      </c>
      <c r="K763" s="41" t="s">
        <v>26</v>
      </c>
      <c r="L763" s="42" t="str">
        <f t="shared" si="82"/>
        <v>40grams</v>
      </c>
      <c r="M763" s="43">
        <f t="shared" si="83"/>
        <v>1240</v>
      </c>
      <c r="N763" s="44" t="str">
        <f t="shared" si="84"/>
        <v>1240grams</v>
      </c>
      <c r="O763" s="51">
        <f t="shared" si="95"/>
        <v>269.7</v>
      </c>
      <c r="P763" s="29"/>
      <c r="Q763" s="11"/>
      <c r="R763" s="11"/>
      <c r="S763" s="11"/>
      <c r="T763" s="11"/>
      <c r="U763" s="11"/>
      <c r="V763" s="11"/>
      <c r="W763" s="11"/>
      <c r="X763" s="11"/>
      <c r="Y763" s="11"/>
      <c r="Z763" s="11"/>
    </row>
    <row r="764" spans="1:26" ht="13.5" customHeight="1">
      <c r="A764" s="233">
        <v>538</v>
      </c>
      <c r="B764" s="57" t="s">
        <v>937</v>
      </c>
      <c r="C764" s="94" t="s">
        <v>68</v>
      </c>
      <c r="D764" s="58"/>
      <c r="E764" s="116"/>
      <c r="F764" s="195"/>
      <c r="G764" s="212">
        <v>8.6999999999999993</v>
      </c>
      <c r="H764" s="213">
        <v>86</v>
      </c>
      <c r="I764" s="227">
        <v>1</v>
      </c>
      <c r="J764" s="215" t="s">
        <v>37</v>
      </c>
      <c r="K764" s="46"/>
      <c r="L764" s="42" t="str">
        <f t="shared" si="82"/>
        <v>1pieces</v>
      </c>
      <c r="M764" s="43">
        <f t="shared" si="83"/>
        <v>86</v>
      </c>
      <c r="N764" s="44" t="str">
        <f t="shared" si="84"/>
        <v>86pieces</v>
      </c>
      <c r="O764" s="51">
        <f t="shared" si="95"/>
        <v>748.19999999999993</v>
      </c>
      <c r="P764" s="46"/>
      <c r="Q764" s="46"/>
      <c r="R764" s="46"/>
      <c r="S764" s="46"/>
      <c r="T764" s="46"/>
      <c r="U764" s="46"/>
      <c r="V764" s="46"/>
      <c r="W764" s="46"/>
      <c r="X764" s="46"/>
      <c r="Y764" s="46"/>
      <c r="Z764" s="46"/>
    </row>
    <row r="765" spans="1:26" ht="13.5" customHeight="1">
      <c r="A765" s="233">
        <v>1197</v>
      </c>
      <c r="B765" s="57" t="s">
        <v>939</v>
      </c>
      <c r="C765" s="94" t="s">
        <v>68</v>
      </c>
      <c r="D765" s="58"/>
      <c r="E765" s="116"/>
      <c r="F765" s="195"/>
      <c r="G765" s="212">
        <v>8.6999999999999993</v>
      </c>
      <c r="H765" s="213">
        <v>60</v>
      </c>
      <c r="I765" s="227">
        <v>1</v>
      </c>
      <c r="J765" s="215" t="s">
        <v>37</v>
      </c>
      <c r="K765" s="46"/>
      <c r="L765" s="42" t="str">
        <f t="shared" si="82"/>
        <v>1pieces</v>
      </c>
      <c r="M765" s="43">
        <f t="shared" si="83"/>
        <v>60</v>
      </c>
      <c r="N765" s="44" t="str">
        <f t="shared" si="84"/>
        <v>60pieces</v>
      </c>
      <c r="O765" s="51">
        <f t="shared" si="95"/>
        <v>522</v>
      </c>
      <c r="P765" s="46"/>
      <c r="Q765" s="46"/>
      <c r="R765" s="46"/>
      <c r="S765" s="46"/>
      <c r="T765" s="46"/>
      <c r="U765" s="46"/>
      <c r="V765" s="46"/>
      <c r="W765" s="46"/>
      <c r="X765" s="46"/>
      <c r="Y765" s="46"/>
      <c r="Z765" s="46"/>
    </row>
    <row r="766" spans="1:26" ht="13.5" customHeight="1">
      <c r="A766" s="232">
        <v>51</v>
      </c>
      <c r="B766" s="33" t="s">
        <v>940</v>
      </c>
      <c r="C766" s="34" t="s">
        <v>35</v>
      </c>
      <c r="D766" s="9" t="str">
        <f t="shared" ref="D766:D772" si="102">IFERROR(LEFT(E766, FIND("/", E766)-1), E766)</f>
        <v>ENERGEN</v>
      </c>
      <c r="E766" s="50" t="s">
        <v>936</v>
      </c>
      <c r="F766" s="155"/>
      <c r="G766" s="38">
        <v>8.6999999999999993</v>
      </c>
      <c r="H766" s="39">
        <v>45</v>
      </c>
      <c r="I766" s="67">
        <v>40</v>
      </c>
      <c r="J766" s="121" t="s">
        <v>59</v>
      </c>
      <c r="K766" s="41" t="s">
        <v>26</v>
      </c>
      <c r="L766" s="42" t="str">
        <f t="shared" si="82"/>
        <v>40grams</v>
      </c>
      <c r="M766" s="43">
        <f t="shared" si="83"/>
        <v>1800</v>
      </c>
      <c r="N766" s="44" t="str">
        <f t="shared" si="84"/>
        <v>1800grams</v>
      </c>
      <c r="O766" s="51">
        <f t="shared" si="95"/>
        <v>391.49999999999994</v>
      </c>
      <c r="P766" s="29"/>
      <c r="Q766" s="11"/>
      <c r="R766" s="11"/>
      <c r="S766" s="11"/>
      <c r="T766" s="11"/>
      <c r="U766" s="11"/>
      <c r="V766" s="11"/>
      <c r="W766" s="11"/>
      <c r="X766" s="11"/>
      <c r="Y766" s="11"/>
      <c r="Z766" s="11"/>
    </row>
    <row r="767" spans="1:26" ht="13.5" customHeight="1">
      <c r="A767" s="233">
        <v>51</v>
      </c>
      <c r="B767" s="48" t="s">
        <v>941</v>
      </c>
      <c r="C767" s="34" t="s">
        <v>74</v>
      </c>
      <c r="D767" s="9" t="str">
        <f t="shared" si="102"/>
        <v>Energen</v>
      </c>
      <c r="E767" s="116" t="s">
        <v>938</v>
      </c>
      <c r="F767" s="156" t="s">
        <v>76</v>
      </c>
      <c r="G767" s="212">
        <v>8.6999999999999993</v>
      </c>
      <c r="H767" s="172">
        <v>52</v>
      </c>
      <c r="I767" s="190">
        <v>40</v>
      </c>
      <c r="J767" s="121" t="s">
        <v>59</v>
      </c>
      <c r="K767" s="41" t="s">
        <v>26</v>
      </c>
      <c r="L767" s="42" t="str">
        <f t="shared" si="82"/>
        <v>40grams</v>
      </c>
      <c r="M767" s="43">
        <f t="shared" si="83"/>
        <v>2080</v>
      </c>
      <c r="N767" s="44" t="str">
        <f t="shared" si="84"/>
        <v>2080grams</v>
      </c>
      <c r="O767" s="51">
        <f t="shared" si="95"/>
        <v>452.4</v>
      </c>
      <c r="P767" s="29"/>
      <c r="Q767" s="11"/>
      <c r="R767" s="11"/>
      <c r="S767" s="11"/>
      <c r="T767" s="11"/>
      <c r="U767" s="11"/>
      <c r="V767" s="11"/>
      <c r="W767" s="11"/>
      <c r="X767" s="11"/>
      <c r="Y767" s="11"/>
      <c r="Z767" s="11"/>
    </row>
    <row r="768" spans="1:26" ht="13.5" customHeight="1">
      <c r="A768" s="233">
        <v>51</v>
      </c>
      <c r="B768" s="79" t="s">
        <v>941</v>
      </c>
      <c r="C768" s="34" t="s">
        <v>47</v>
      </c>
      <c r="D768" s="9" t="str">
        <f t="shared" si="102"/>
        <v>Energen</v>
      </c>
      <c r="E768" s="116" t="s">
        <v>942</v>
      </c>
      <c r="F768" s="195"/>
      <c r="G768" s="38">
        <v>8.51</v>
      </c>
      <c r="H768" s="39">
        <v>126</v>
      </c>
      <c r="I768" s="67">
        <v>1</v>
      </c>
      <c r="J768" s="121" t="s">
        <v>37</v>
      </c>
      <c r="K768" s="46"/>
      <c r="L768" s="42" t="str">
        <f t="shared" si="82"/>
        <v>1pieces</v>
      </c>
      <c r="M768" s="43">
        <f t="shared" si="83"/>
        <v>126</v>
      </c>
      <c r="N768" s="44" t="str">
        <f t="shared" si="84"/>
        <v>126pieces</v>
      </c>
      <c r="O768" s="51">
        <f t="shared" si="95"/>
        <v>1072.26</v>
      </c>
      <c r="P768" s="29"/>
      <c r="Q768" s="11"/>
      <c r="R768" s="11"/>
      <c r="S768" s="11"/>
      <c r="T768" s="11"/>
      <c r="U768" s="11"/>
      <c r="V768" s="11"/>
      <c r="W768" s="11"/>
      <c r="X768" s="11"/>
      <c r="Y768" s="11"/>
      <c r="Z768" s="11"/>
    </row>
    <row r="769" spans="1:26" ht="13.5" customHeight="1">
      <c r="A769" s="233">
        <v>51</v>
      </c>
      <c r="B769" s="122" t="s">
        <v>941</v>
      </c>
      <c r="C769" s="34" t="s">
        <v>82</v>
      </c>
      <c r="D769" s="9" t="str">
        <f t="shared" si="102"/>
        <v>Energen</v>
      </c>
      <c r="E769" s="122" t="s">
        <v>943</v>
      </c>
      <c r="F769" s="155" t="s">
        <v>76</v>
      </c>
      <c r="G769" s="207">
        <v>8.6999999999999993</v>
      </c>
      <c r="H769" s="165">
        <v>6</v>
      </c>
      <c r="I769" s="211">
        <v>1</v>
      </c>
      <c r="J769" s="196" t="s">
        <v>59</v>
      </c>
      <c r="K769" s="41" t="s">
        <v>26</v>
      </c>
      <c r="L769" s="42" t="str">
        <f t="shared" si="82"/>
        <v>1grams</v>
      </c>
      <c r="M769" s="43">
        <f t="shared" si="83"/>
        <v>6</v>
      </c>
      <c r="N769" s="44" t="str">
        <f t="shared" si="84"/>
        <v>6grams</v>
      </c>
      <c r="O769" s="51">
        <f t="shared" si="95"/>
        <v>52.199999999999996</v>
      </c>
      <c r="P769" s="11"/>
      <c r="Q769" s="11"/>
      <c r="R769" s="11"/>
      <c r="S769" s="11"/>
      <c r="T769" s="11"/>
      <c r="U769" s="11"/>
      <c r="V769" s="11"/>
      <c r="W769" s="11"/>
      <c r="X769" s="11"/>
      <c r="Y769" s="11"/>
      <c r="Z769" s="11"/>
    </row>
    <row r="770" spans="1:26" ht="13.5" customHeight="1">
      <c r="A770" s="232">
        <v>51</v>
      </c>
      <c r="B770" s="33" t="s">
        <v>944</v>
      </c>
      <c r="C770" s="49" t="s">
        <v>61</v>
      </c>
      <c r="D770" s="9" t="str">
        <f t="shared" si="102"/>
        <v>Energen</v>
      </c>
      <c r="E770" s="360" t="s">
        <v>945</v>
      </c>
      <c r="F770" s="155"/>
      <c r="G770" s="217">
        <v>8.51</v>
      </c>
      <c r="H770" s="120">
        <v>124</v>
      </c>
      <c r="I770" s="210">
        <v>40</v>
      </c>
      <c r="J770" s="60" t="s">
        <v>59</v>
      </c>
      <c r="K770" s="41"/>
      <c r="L770" s="42" t="str">
        <f t="shared" si="82"/>
        <v>40grams</v>
      </c>
      <c r="M770" s="43">
        <f t="shared" si="83"/>
        <v>4960</v>
      </c>
      <c r="N770" s="44" t="str">
        <f t="shared" si="84"/>
        <v>4960grams</v>
      </c>
      <c r="O770" s="51">
        <f t="shared" si="95"/>
        <v>1055.24</v>
      </c>
      <c r="P770" s="46"/>
      <c r="Q770" s="46"/>
      <c r="R770" s="46"/>
      <c r="S770" s="46"/>
      <c r="T770" s="46"/>
      <c r="U770" s="46"/>
      <c r="V770" s="46"/>
      <c r="W770" s="46"/>
      <c r="X770" s="46"/>
      <c r="Y770" s="46"/>
      <c r="Z770" s="46"/>
    </row>
    <row r="771" spans="1:26" ht="13.5" customHeight="1">
      <c r="A771" s="233">
        <v>51</v>
      </c>
      <c r="B771" s="57" t="s">
        <v>941</v>
      </c>
      <c r="C771" s="94" t="s">
        <v>68</v>
      </c>
      <c r="D771" s="9" t="str">
        <f t="shared" si="102"/>
        <v>Energen</v>
      </c>
      <c r="E771" s="251" t="s">
        <v>946</v>
      </c>
      <c r="F771" s="195"/>
      <c r="G771" s="252">
        <v>8.6999999999999993</v>
      </c>
      <c r="H771" s="308">
        <v>71</v>
      </c>
      <c r="I771" s="338">
        <v>1</v>
      </c>
      <c r="J771" s="361" t="s">
        <v>37</v>
      </c>
      <c r="K771" s="46"/>
      <c r="L771" s="42" t="str">
        <f t="shared" si="82"/>
        <v>1pieces</v>
      </c>
      <c r="M771" s="43">
        <f t="shared" si="83"/>
        <v>71</v>
      </c>
      <c r="N771" s="44" t="str">
        <f t="shared" si="84"/>
        <v>71pieces</v>
      </c>
      <c r="O771" s="51">
        <f t="shared" si="95"/>
        <v>617.69999999999993</v>
      </c>
      <c r="P771" s="46"/>
      <c r="Q771" s="46"/>
      <c r="R771" s="46"/>
      <c r="S771" s="46"/>
      <c r="T771" s="46"/>
      <c r="U771" s="46"/>
      <c r="V771" s="46"/>
      <c r="W771" s="46"/>
      <c r="X771" s="46"/>
      <c r="Y771" s="46"/>
      <c r="Z771" s="46"/>
    </row>
    <row r="772" spans="1:26" ht="13.5" customHeight="1">
      <c r="A772" s="232">
        <v>50</v>
      </c>
      <c r="B772" s="33" t="s">
        <v>947</v>
      </c>
      <c r="C772" s="49" t="s">
        <v>61</v>
      </c>
      <c r="D772" s="9" t="str">
        <f t="shared" si="102"/>
        <v>Energen</v>
      </c>
      <c r="E772" s="149" t="s">
        <v>945</v>
      </c>
      <c r="F772" s="155"/>
      <c r="G772" s="108">
        <v>8.51</v>
      </c>
      <c r="H772" s="81">
        <v>19</v>
      </c>
      <c r="I772" s="67">
        <v>40</v>
      </c>
      <c r="J772" s="40" t="s">
        <v>59</v>
      </c>
      <c r="K772" s="41"/>
      <c r="L772" s="42" t="str">
        <f t="shared" si="82"/>
        <v>40grams</v>
      </c>
      <c r="M772" s="43">
        <f t="shared" si="83"/>
        <v>760</v>
      </c>
      <c r="N772" s="44" t="str">
        <f t="shared" si="84"/>
        <v>760grams</v>
      </c>
      <c r="O772" s="51">
        <f t="shared" si="95"/>
        <v>161.69</v>
      </c>
      <c r="P772" s="46"/>
      <c r="Q772" s="46"/>
      <c r="R772" s="46"/>
      <c r="S772" s="46"/>
      <c r="T772" s="46"/>
      <c r="U772" s="46"/>
      <c r="V772" s="46"/>
      <c r="W772" s="46"/>
      <c r="X772" s="46"/>
      <c r="Y772" s="46"/>
      <c r="Z772" s="46"/>
    </row>
    <row r="773" spans="1:26" ht="13.5" customHeight="1">
      <c r="A773" s="232">
        <v>11</v>
      </c>
      <c r="B773" s="33" t="s">
        <v>948</v>
      </c>
      <c r="C773" s="49" t="s">
        <v>61</v>
      </c>
      <c r="D773" s="35" t="s">
        <v>64</v>
      </c>
      <c r="E773" s="149" t="s">
        <v>949</v>
      </c>
      <c r="F773" s="155"/>
      <c r="G773" s="108">
        <v>33.57</v>
      </c>
      <c r="H773" s="81">
        <v>97</v>
      </c>
      <c r="I773" s="67">
        <v>360</v>
      </c>
      <c r="J773" s="40" t="s">
        <v>29</v>
      </c>
      <c r="K773" s="41"/>
      <c r="L773" s="42" t="str">
        <f t="shared" si="82"/>
        <v>360ml</v>
      </c>
      <c r="M773" s="43">
        <f t="shared" si="83"/>
        <v>34920</v>
      </c>
      <c r="N773" s="44" t="str">
        <f t="shared" si="84"/>
        <v>34920ml</v>
      </c>
      <c r="O773" s="51">
        <f t="shared" si="95"/>
        <v>3256.29</v>
      </c>
      <c r="P773" s="29">
        <f>O773/H773</f>
        <v>33.57</v>
      </c>
      <c r="Q773" s="109">
        <f>G773-P773</f>
        <v>0</v>
      </c>
      <c r="R773" s="11"/>
      <c r="S773" s="28"/>
      <c r="T773" s="28"/>
      <c r="U773" s="28"/>
      <c r="V773" s="28"/>
      <c r="W773" s="28"/>
      <c r="X773" s="28"/>
      <c r="Y773" s="28"/>
      <c r="Z773" s="28"/>
    </row>
    <row r="774" spans="1:26" ht="13.5" customHeight="1">
      <c r="A774" s="250">
        <v>187</v>
      </c>
      <c r="B774" s="48" t="s">
        <v>950</v>
      </c>
      <c r="C774" s="49" t="s">
        <v>31</v>
      </c>
      <c r="D774" s="9" t="str">
        <f>IFERROR(LEFT(E774, FIND("/", E774)-1), E774)</f>
        <v>Cowbell</v>
      </c>
      <c r="E774" s="91" t="s">
        <v>951</v>
      </c>
      <c r="F774" s="155"/>
      <c r="G774" s="95">
        <v>30.3</v>
      </c>
      <c r="H774" s="112">
        <v>4</v>
      </c>
      <c r="I774" s="190">
        <v>360</v>
      </c>
      <c r="J774" s="40" t="s">
        <v>29</v>
      </c>
      <c r="K774" s="41" t="s">
        <v>26</v>
      </c>
      <c r="L774" s="42" t="str">
        <f t="shared" ref="L774:L1028" si="103">CONCATENATE(I774,J774)</f>
        <v>360ml</v>
      </c>
      <c r="M774" s="43">
        <f t="shared" ref="M774:M1028" si="104">H774*I774</f>
        <v>1440</v>
      </c>
      <c r="N774" s="44" t="str">
        <f t="shared" ref="N774:N1028" si="105">CONCATENATE(M774,J774)</f>
        <v>1440ml</v>
      </c>
      <c r="O774" s="51">
        <f t="shared" si="95"/>
        <v>121.2</v>
      </c>
      <c r="P774" s="29"/>
      <c r="Q774" s="11"/>
      <c r="R774" s="11"/>
      <c r="S774" s="11"/>
      <c r="T774" s="11"/>
      <c r="U774" s="11"/>
      <c r="V774" s="11"/>
      <c r="W774" s="11"/>
      <c r="X774" s="11"/>
      <c r="Y774" s="11"/>
      <c r="Z774" s="11"/>
    </row>
    <row r="775" spans="1:26" ht="13.5" customHeight="1">
      <c r="A775" s="233">
        <v>318</v>
      </c>
      <c r="B775" s="48" t="s">
        <v>952</v>
      </c>
      <c r="C775" s="34" t="s">
        <v>74</v>
      </c>
      <c r="D775" s="35" t="s">
        <v>64</v>
      </c>
      <c r="E775" s="91" t="s">
        <v>64</v>
      </c>
      <c r="F775" s="155" t="s">
        <v>76</v>
      </c>
      <c r="G775" s="95">
        <v>34</v>
      </c>
      <c r="H775" s="112">
        <v>4</v>
      </c>
      <c r="I775" s="190">
        <v>360</v>
      </c>
      <c r="J775" s="40" t="s">
        <v>29</v>
      </c>
      <c r="K775" s="41" t="s">
        <v>26</v>
      </c>
      <c r="L775" s="42" t="str">
        <f t="shared" si="103"/>
        <v>360ml</v>
      </c>
      <c r="M775" s="43">
        <f t="shared" si="104"/>
        <v>1440</v>
      </c>
      <c r="N775" s="44" t="str">
        <f t="shared" si="105"/>
        <v>1440ml</v>
      </c>
      <c r="O775" s="51">
        <f t="shared" si="95"/>
        <v>136</v>
      </c>
      <c r="P775" s="29">
        <f t="shared" ref="P775:P783" si="106">O775/H775</f>
        <v>34</v>
      </c>
      <c r="Q775" s="29">
        <f t="shared" ref="Q775:Q783" si="107">G775-P775</f>
        <v>0</v>
      </c>
      <c r="R775" s="28"/>
      <c r="S775" s="28"/>
      <c r="T775" s="28"/>
      <c r="U775" s="28"/>
      <c r="V775" s="28"/>
      <c r="W775" s="28"/>
      <c r="X775" s="28"/>
      <c r="Y775" s="28"/>
      <c r="Z775" s="28"/>
    </row>
    <row r="776" spans="1:26" ht="13.5" customHeight="1">
      <c r="A776" s="232">
        <v>318</v>
      </c>
      <c r="B776" s="48" t="s">
        <v>952</v>
      </c>
      <c r="C776" s="34" t="s">
        <v>43</v>
      </c>
      <c r="D776" s="35" t="s">
        <v>64</v>
      </c>
      <c r="E776" s="91" t="s">
        <v>953</v>
      </c>
      <c r="F776" s="155"/>
      <c r="G776" s="95">
        <v>34</v>
      </c>
      <c r="H776" s="112">
        <f>8640/360</f>
        <v>24</v>
      </c>
      <c r="I776" s="190">
        <v>360</v>
      </c>
      <c r="J776" s="40" t="s">
        <v>29</v>
      </c>
      <c r="K776" s="41" t="s">
        <v>26</v>
      </c>
      <c r="L776" s="42" t="str">
        <f t="shared" si="103"/>
        <v>360ml</v>
      </c>
      <c r="M776" s="43">
        <f t="shared" si="104"/>
        <v>8640</v>
      </c>
      <c r="N776" s="44" t="str">
        <f t="shared" si="105"/>
        <v>8640ml</v>
      </c>
      <c r="O776" s="51">
        <f t="shared" si="95"/>
        <v>816</v>
      </c>
      <c r="P776" s="29">
        <f t="shared" si="106"/>
        <v>34</v>
      </c>
      <c r="Q776" s="74">
        <f t="shared" si="107"/>
        <v>0</v>
      </c>
      <c r="R776" s="28"/>
      <c r="S776" s="28"/>
      <c r="T776" s="28"/>
      <c r="U776" s="28"/>
      <c r="V776" s="28"/>
      <c r="W776" s="28"/>
      <c r="X776" s="28"/>
      <c r="Y776" s="28"/>
      <c r="Z776" s="28"/>
    </row>
    <row r="777" spans="1:26" ht="13.5" customHeight="1">
      <c r="A777" s="233">
        <v>318</v>
      </c>
      <c r="B777" s="48" t="s">
        <v>952</v>
      </c>
      <c r="C777" s="34" t="s">
        <v>6</v>
      </c>
      <c r="D777" s="35" t="s">
        <v>64</v>
      </c>
      <c r="E777" s="91" t="s">
        <v>953</v>
      </c>
      <c r="F777" s="155"/>
      <c r="G777" s="95">
        <v>34</v>
      </c>
      <c r="H777" s="112">
        <v>7</v>
      </c>
      <c r="I777" s="190">
        <v>360</v>
      </c>
      <c r="J777" s="40" t="s">
        <v>29</v>
      </c>
      <c r="K777" s="41" t="s">
        <v>26</v>
      </c>
      <c r="L777" s="42" t="str">
        <f t="shared" si="103"/>
        <v>360ml</v>
      </c>
      <c r="M777" s="43">
        <f t="shared" si="104"/>
        <v>2520</v>
      </c>
      <c r="N777" s="44" t="str">
        <f t="shared" si="105"/>
        <v>2520ml</v>
      </c>
      <c r="O777" s="51">
        <f t="shared" si="95"/>
        <v>238</v>
      </c>
      <c r="P777" s="29">
        <f t="shared" si="106"/>
        <v>34</v>
      </c>
      <c r="Q777" s="29">
        <f t="shared" si="107"/>
        <v>0</v>
      </c>
      <c r="R777" s="28"/>
      <c r="S777" s="28"/>
      <c r="T777" s="28"/>
      <c r="U777" s="28"/>
      <c r="V777" s="28"/>
      <c r="W777" s="28"/>
      <c r="X777" s="28"/>
      <c r="Y777" s="28"/>
      <c r="Z777" s="28"/>
    </row>
    <row r="778" spans="1:26" ht="13.5" customHeight="1">
      <c r="A778" s="233">
        <v>318</v>
      </c>
      <c r="B778" s="57" t="s">
        <v>952</v>
      </c>
      <c r="C778" s="94" t="s">
        <v>68</v>
      </c>
      <c r="D778" s="35" t="s">
        <v>64</v>
      </c>
      <c r="E778" s="91" t="s">
        <v>953</v>
      </c>
      <c r="F778" s="195"/>
      <c r="G778" s="95">
        <v>9.325E-2</v>
      </c>
      <c r="H778" s="97">
        <v>7560</v>
      </c>
      <c r="I778" s="227">
        <v>360</v>
      </c>
      <c r="J778" s="131" t="s">
        <v>29</v>
      </c>
      <c r="K778" s="46"/>
      <c r="L778" s="42" t="str">
        <f t="shared" si="103"/>
        <v>360ml</v>
      </c>
      <c r="M778" s="43">
        <f t="shared" si="104"/>
        <v>2721600</v>
      </c>
      <c r="N778" s="44" t="str">
        <f t="shared" si="105"/>
        <v>2721600ml</v>
      </c>
      <c r="O778" s="51">
        <f t="shared" si="95"/>
        <v>704.97</v>
      </c>
      <c r="P778" s="29">
        <f t="shared" si="106"/>
        <v>9.325E-2</v>
      </c>
      <c r="Q778" s="29">
        <f t="shared" si="107"/>
        <v>0</v>
      </c>
      <c r="R778" s="28"/>
      <c r="S778" s="28"/>
      <c r="T778" s="28"/>
      <c r="U778" s="28"/>
      <c r="V778" s="28"/>
      <c r="W778" s="28"/>
      <c r="X778" s="28"/>
      <c r="Y778" s="28"/>
      <c r="Z778" s="28"/>
    </row>
    <row r="779" spans="1:26" ht="13.5" customHeight="1">
      <c r="A779" s="233">
        <v>318</v>
      </c>
      <c r="B779" s="283" t="s">
        <v>952</v>
      </c>
      <c r="C779" s="34" t="s">
        <v>82</v>
      </c>
      <c r="D779" s="35" t="s">
        <v>64</v>
      </c>
      <c r="E779" s="221" t="s">
        <v>954</v>
      </c>
      <c r="F779" s="155" t="s">
        <v>76</v>
      </c>
      <c r="G779" s="141">
        <v>38.5</v>
      </c>
      <c r="H779" s="142">
        <v>46</v>
      </c>
      <c r="I779" s="222">
        <v>360</v>
      </c>
      <c r="J779" s="355" t="s">
        <v>29</v>
      </c>
      <c r="K779" s="41" t="s">
        <v>26</v>
      </c>
      <c r="L779" s="42" t="str">
        <f t="shared" si="103"/>
        <v>360ml</v>
      </c>
      <c r="M779" s="43">
        <f t="shared" si="104"/>
        <v>16560</v>
      </c>
      <c r="N779" s="44" t="str">
        <f t="shared" si="105"/>
        <v>16560ml</v>
      </c>
      <c r="O779" s="51">
        <f t="shared" si="95"/>
        <v>1771</v>
      </c>
      <c r="P779" s="29">
        <f t="shared" si="106"/>
        <v>38.5</v>
      </c>
      <c r="Q779" s="29">
        <f t="shared" si="107"/>
        <v>0</v>
      </c>
      <c r="R779" s="28"/>
      <c r="S779" s="28"/>
      <c r="T779" s="28"/>
      <c r="U779" s="28"/>
      <c r="V779" s="28"/>
      <c r="W779" s="28"/>
      <c r="X779" s="28"/>
      <c r="Y779" s="28"/>
      <c r="Z779" s="28"/>
    </row>
    <row r="780" spans="1:26" ht="13.5" customHeight="1">
      <c r="A780" s="233">
        <v>318</v>
      </c>
      <c r="B780" s="57" t="s">
        <v>952</v>
      </c>
      <c r="C780" s="94" t="s">
        <v>68</v>
      </c>
      <c r="D780" s="59" t="s">
        <v>64</v>
      </c>
      <c r="E780" s="91" t="s">
        <v>955</v>
      </c>
      <c r="F780" s="195"/>
      <c r="G780" s="95">
        <v>9.01E-2</v>
      </c>
      <c r="H780" s="96">
        <v>4000</v>
      </c>
      <c r="I780" s="227">
        <v>1000</v>
      </c>
      <c r="J780" s="131" t="s">
        <v>29</v>
      </c>
      <c r="K780" s="46"/>
      <c r="L780" s="42" t="str">
        <f t="shared" si="103"/>
        <v>1000ml</v>
      </c>
      <c r="M780" s="43">
        <f t="shared" si="104"/>
        <v>4000000</v>
      </c>
      <c r="N780" s="44" t="str">
        <f t="shared" si="105"/>
        <v>4000000ml</v>
      </c>
      <c r="O780" s="51">
        <f t="shared" si="95"/>
        <v>360.4</v>
      </c>
      <c r="P780" s="29">
        <f t="shared" si="106"/>
        <v>9.01E-2</v>
      </c>
      <c r="Q780" s="109">
        <f t="shared" si="107"/>
        <v>0</v>
      </c>
      <c r="R780" s="11"/>
      <c r="S780" s="28"/>
      <c r="T780" s="28"/>
      <c r="U780" s="28"/>
      <c r="V780" s="28"/>
      <c r="W780" s="28"/>
      <c r="X780" s="28"/>
      <c r="Y780" s="28"/>
      <c r="Z780" s="28"/>
    </row>
    <row r="781" spans="1:26" ht="13.5" customHeight="1">
      <c r="A781" s="233">
        <v>318</v>
      </c>
      <c r="B781" s="76" t="s">
        <v>952</v>
      </c>
      <c r="C781" s="34" t="s">
        <v>55</v>
      </c>
      <c r="D781" s="59" t="s">
        <v>75</v>
      </c>
      <c r="E781" s="101" t="s">
        <v>75</v>
      </c>
      <c r="F781" s="156"/>
      <c r="G781" s="106">
        <v>28.7</v>
      </c>
      <c r="H781" s="81">
        <v>5.8099999999999999E-2</v>
      </c>
      <c r="I781" s="67">
        <v>360</v>
      </c>
      <c r="J781" s="40" t="s">
        <v>29</v>
      </c>
      <c r="K781" s="41" t="s">
        <v>26</v>
      </c>
      <c r="L781" s="42" t="str">
        <f t="shared" si="103"/>
        <v>360ml</v>
      </c>
      <c r="M781" s="43">
        <f t="shared" si="104"/>
        <v>20.916</v>
      </c>
      <c r="N781" s="44" t="str">
        <f t="shared" si="105"/>
        <v>20.916ml</v>
      </c>
      <c r="O781" s="51">
        <f t="shared" si="95"/>
        <v>1.66747</v>
      </c>
      <c r="P781" s="29">
        <f t="shared" si="106"/>
        <v>28.7</v>
      </c>
      <c r="Q781" s="74">
        <f t="shared" si="107"/>
        <v>0</v>
      </c>
      <c r="R781" s="28"/>
      <c r="S781" s="28"/>
      <c r="T781" s="28"/>
      <c r="U781" s="28"/>
      <c r="V781" s="28"/>
      <c r="W781" s="28"/>
      <c r="X781" s="28"/>
      <c r="Y781" s="28"/>
      <c r="Z781" s="28"/>
    </row>
    <row r="782" spans="1:26" ht="13.5" customHeight="1">
      <c r="A782" s="232">
        <v>318</v>
      </c>
      <c r="B782" s="68" t="s">
        <v>952</v>
      </c>
      <c r="C782" s="53" t="s">
        <v>39</v>
      </c>
      <c r="D782" s="59" t="s">
        <v>75</v>
      </c>
      <c r="E782" s="99" t="s">
        <v>956</v>
      </c>
      <c r="F782" s="156"/>
      <c r="G782" s="102">
        <v>31.9</v>
      </c>
      <c r="H782" s="103">
        <v>12</v>
      </c>
      <c r="I782" s="218">
        <v>410</v>
      </c>
      <c r="J782" s="56" t="s">
        <v>29</v>
      </c>
      <c r="K782" s="41" t="s">
        <v>26</v>
      </c>
      <c r="L782" s="42" t="str">
        <f t="shared" si="103"/>
        <v>410ml</v>
      </c>
      <c r="M782" s="43">
        <f t="shared" si="104"/>
        <v>4920</v>
      </c>
      <c r="N782" s="44" t="str">
        <f t="shared" si="105"/>
        <v>4920ml</v>
      </c>
      <c r="O782" s="51">
        <f t="shared" si="95"/>
        <v>382.79999999999995</v>
      </c>
      <c r="P782" s="29">
        <f t="shared" si="106"/>
        <v>31.899999999999995</v>
      </c>
      <c r="Q782" s="74">
        <f t="shared" si="107"/>
        <v>0</v>
      </c>
      <c r="R782" s="28"/>
      <c r="S782" s="28"/>
      <c r="T782" s="28"/>
      <c r="U782" s="28"/>
      <c r="V782" s="28"/>
      <c r="W782" s="28"/>
      <c r="X782" s="28"/>
      <c r="Y782" s="28"/>
      <c r="Z782" s="28"/>
    </row>
    <row r="783" spans="1:26" ht="13.5" customHeight="1">
      <c r="A783" s="233">
        <v>318</v>
      </c>
      <c r="B783" s="48" t="s">
        <v>952</v>
      </c>
      <c r="C783" s="34" t="s">
        <v>27</v>
      </c>
      <c r="D783" s="59" t="s">
        <v>75</v>
      </c>
      <c r="E783" s="91" t="s">
        <v>956</v>
      </c>
      <c r="F783" s="155"/>
      <c r="G783" s="95">
        <v>31.9</v>
      </c>
      <c r="H783" s="112">
        <v>30</v>
      </c>
      <c r="I783" s="190">
        <v>410</v>
      </c>
      <c r="J783" s="40" t="s">
        <v>29</v>
      </c>
      <c r="K783" s="41" t="s">
        <v>26</v>
      </c>
      <c r="L783" s="42" t="str">
        <f t="shared" si="103"/>
        <v>410ml</v>
      </c>
      <c r="M783" s="43">
        <f t="shared" si="104"/>
        <v>12300</v>
      </c>
      <c r="N783" s="44" t="str">
        <f t="shared" si="105"/>
        <v>12300ml</v>
      </c>
      <c r="O783" s="45">
        <f t="shared" si="95"/>
        <v>957</v>
      </c>
      <c r="P783" s="29">
        <f t="shared" si="106"/>
        <v>31.9</v>
      </c>
      <c r="Q783" s="74">
        <f t="shared" si="107"/>
        <v>0</v>
      </c>
      <c r="R783" s="28"/>
      <c r="S783" s="28"/>
      <c r="T783" s="28"/>
      <c r="U783" s="28"/>
      <c r="V783" s="28"/>
      <c r="W783" s="28"/>
      <c r="X783" s="28"/>
      <c r="Y783" s="28"/>
      <c r="Z783" s="28"/>
    </row>
    <row r="784" spans="1:26" ht="13.5" customHeight="1">
      <c r="A784" s="233">
        <v>318</v>
      </c>
      <c r="B784" s="48" t="s">
        <v>952</v>
      </c>
      <c r="C784" s="34" t="s">
        <v>6</v>
      </c>
      <c r="D784" s="9" t="str">
        <f t="shared" ref="D784:D798" si="108">IFERROR(LEFT(E784, FIND("/", E784)-1), E784)</f>
        <v>Cowbell</v>
      </c>
      <c r="E784" s="91" t="s">
        <v>951</v>
      </c>
      <c r="F784" s="155"/>
      <c r="G784" s="95">
        <v>30.3</v>
      </c>
      <c r="H784" s="112">
        <v>3</v>
      </c>
      <c r="I784" s="190">
        <v>360</v>
      </c>
      <c r="J784" s="40" t="s">
        <v>29</v>
      </c>
      <c r="K784" s="41" t="s">
        <v>26</v>
      </c>
      <c r="L784" s="42" t="str">
        <f t="shared" si="103"/>
        <v>360ml</v>
      </c>
      <c r="M784" s="43">
        <f t="shared" si="104"/>
        <v>1080</v>
      </c>
      <c r="N784" s="44" t="str">
        <f t="shared" si="105"/>
        <v>1080ml</v>
      </c>
      <c r="O784" s="51">
        <f t="shared" si="95"/>
        <v>90.9</v>
      </c>
      <c r="P784" s="29"/>
      <c r="Q784" s="11"/>
      <c r="R784" s="11"/>
      <c r="S784" s="11"/>
      <c r="T784" s="11"/>
      <c r="U784" s="11"/>
      <c r="V784" s="11"/>
      <c r="W784" s="11"/>
      <c r="X784" s="11"/>
      <c r="Y784" s="11"/>
      <c r="Z784" s="11"/>
    </row>
    <row r="785" spans="1:26" ht="13.5" customHeight="1">
      <c r="A785" s="233">
        <v>318</v>
      </c>
      <c r="B785" s="57" t="s">
        <v>952</v>
      </c>
      <c r="C785" s="34" t="s">
        <v>47</v>
      </c>
      <c r="D785" s="9" t="str">
        <f t="shared" si="108"/>
        <v>Cowbell</v>
      </c>
      <c r="E785" s="91" t="s">
        <v>951</v>
      </c>
      <c r="F785" s="195"/>
      <c r="G785" s="108">
        <v>29.63</v>
      </c>
      <c r="H785" s="81">
        <v>191.73</v>
      </c>
      <c r="I785" s="67">
        <v>360</v>
      </c>
      <c r="J785" s="40" t="s">
        <v>29</v>
      </c>
      <c r="K785" s="46"/>
      <c r="L785" s="42" t="str">
        <f t="shared" si="103"/>
        <v>360ml</v>
      </c>
      <c r="M785" s="43">
        <f t="shared" si="104"/>
        <v>69022.8</v>
      </c>
      <c r="N785" s="44" t="str">
        <f t="shared" si="105"/>
        <v>69022.8ml</v>
      </c>
      <c r="O785" s="51">
        <f t="shared" si="95"/>
        <v>5680.9598999999998</v>
      </c>
      <c r="P785" s="29"/>
      <c r="Q785" s="11"/>
      <c r="R785" s="11"/>
      <c r="S785" s="11"/>
      <c r="T785" s="11"/>
      <c r="U785" s="11"/>
      <c r="V785" s="11"/>
      <c r="W785" s="11"/>
      <c r="X785" s="11"/>
      <c r="Y785" s="11"/>
      <c r="Z785" s="11"/>
    </row>
    <row r="786" spans="1:26" ht="13.5" customHeight="1">
      <c r="A786" s="233">
        <v>318</v>
      </c>
      <c r="B786" s="57" t="s">
        <v>952</v>
      </c>
      <c r="C786" s="94" t="s">
        <v>68</v>
      </c>
      <c r="D786" s="9" t="str">
        <f t="shared" si="108"/>
        <v>Healthy cow</v>
      </c>
      <c r="E786" s="91" t="s">
        <v>957</v>
      </c>
      <c r="F786" s="195"/>
      <c r="G786" s="95">
        <v>0.15027777777777779</v>
      </c>
      <c r="H786" s="96">
        <v>370</v>
      </c>
      <c r="I786" s="227">
        <v>360</v>
      </c>
      <c r="J786" s="131" t="s">
        <v>29</v>
      </c>
      <c r="K786" s="46"/>
      <c r="L786" s="42" t="str">
        <f t="shared" si="103"/>
        <v>360ml</v>
      </c>
      <c r="M786" s="43">
        <f t="shared" si="104"/>
        <v>133200</v>
      </c>
      <c r="N786" s="44" t="str">
        <f t="shared" si="105"/>
        <v>133200ml</v>
      </c>
      <c r="O786" s="51">
        <f t="shared" si="95"/>
        <v>55.602777777777781</v>
      </c>
      <c r="P786" s="11"/>
      <c r="Q786" s="11"/>
      <c r="R786" s="11"/>
      <c r="S786" s="11"/>
      <c r="T786" s="11"/>
      <c r="U786" s="11"/>
      <c r="V786" s="11"/>
      <c r="W786" s="11"/>
      <c r="X786" s="11"/>
      <c r="Y786" s="11"/>
      <c r="Z786" s="11"/>
    </row>
    <row r="787" spans="1:26" ht="13.5" customHeight="1">
      <c r="A787" s="233">
        <v>579</v>
      </c>
      <c r="B787" s="68" t="s">
        <v>958</v>
      </c>
      <c r="C787" s="34" t="s">
        <v>35</v>
      </c>
      <c r="D787" s="9" t="str">
        <f t="shared" si="108"/>
        <v>san remo</v>
      </c>
      <c r="E787" s="99" t="s">
        <v>959</v>
      </c>
      <c r="F787" s="156"/>
      <c r="G787" s="102">
        <v>78</v>
      </c>
      <c r="H787" s="81">
        <v>2</v>
      </c>
      <c r="I787" s="67">
        <v>500</v>
      </c>
      <c r="J787" s="40" t="s">
        <v>59</v>
      </c>
      <c r="K787" s="41" t="s">
        <v>26</v>
      </c>
      <c r="L787" s="42" t="str">
        <f t="shared" si="103"/>
        <v>500grams</v>
      </c>
      <c r="M787" s="43">
        <f t="shared" si="104"/>
        <v>1000</v>
      </c>
      <c r="N787" s="44" t="str">
        <f t="shared" si="105"/>
        <v>1000grams</v>
      </c>
      <c r="O787" s="51">
        <f t="shared" si="95"/>
        <v>156</v>
      </c>
      <c r="P787" s="46"/>
      <c r="Q787" s="46"/>
      <c r="R787" s="46"/>
      <c r="S787" s="46"/>
      <c r="T787" s="46"/>
      <c r="U787" s="46"/>
      <c r="V787" s="46"/>
      <c r="W787" s="46"/>
      <c r="X787" s="46"/>
      <c r="Y787" s="46"/>
      <c r="Z787" s="46"/>
    </row>
    <row r="788" spans="1:26" ht="13.5" customHeight="1">
      <c r="A788" s="233">
        <v>614</v>
      </c>
      <c r="B788" s="48" t="s">
        <v>960</v>
      </c>
      <c r="C788" s="34" t="s">
        <v>35</v>
      </c>
      <c r="D788" s="9" t="str">
        <f t="shared" si="108"/>
        <v>SUNDRIED PESTO</v>
      </c>
      <c r="E788" s="149" t="s">
        <v>961</v>
      </c>
      <c r="F788" s="156"/>
      <c r="G788" s="108">
        <v>179</v>
      </c>
      <c r="H788" s="81">
        <v>1</v>
      </c>
      <c r="I788" s="67">
        <v>190</v>
      </c>
      <c r="J788" s="40" t="s">
        <v>59</v>
      </c>
      <c r="K788" s="41"/>
      <c r="L788" s="42" t="str">
        <f t="shared" si="103"/>
        <v>190grams</v>
      </c>
      <c r="M788" s="43">
        <f t="shared" si="104"/>
        <v>190</v>
      </c>
      <c r="N788" s="44" t="str">
        <f t="shared" si="105"/>
        <v>190grams</v>
      </c>
      <c r="O788" s="51">
        <f t="shared" si="95"/>
        <v>179</v>
      </c>
      <c r="P788" s="46"/>
      <c r="Q788" s="46"/>
      <c r="R788" s="46"/>
      <c r="S788" s="46"/>
      <c r="T788" s="46"/>
      <c r="U788" s="46"/>
      <c r="V788" s="46"/>
      <c r="W788" s="46"/>
      <c r="X788" s="46"/>
      <c r="Y788" s="46"/>
      <c r="Z788" s="46"/>
    </row>
    <row r="789" spans="1:26" ht="13.5" customHeight="1">
      <c r="A789" s="232">
        <v>622</v>
      </c>
      <c r="B789" s="52" t="s">
        <v>962</v>
      </c>
      <c r="C789" s="53" t="s">
        <v>39</v>
      </c>
      <c r="D789" s="9" t="str">
        <f t="shared" si="108"/>
        <v>Shanghai</v>
      </c>
      <c r="E789" s="52" t="s">
        <v>963</v>
      </c>
      <c r="F789" s="156"/>
      <c r="G789" s="70">
        <v>120</v>
      </c>
      <c r="H789" s="71">
        <v>0.5</v>
      </c>
      <c r="I789" s="218">
        <v>1000</v>
      </c>
      <c r="J789" s="56" t="s">
        <v>59</v>
      </c>
      <c r="K789" s="41"/>
      <c r="L789" s="42" t="str">
        <f t="shared" si="103"/>
        <v>1000grams</v>
      </c>
      <c r="M789" s="43">
        <f t="shared" si="104"/>
        <v>500</v>
      </c>
      <c r="N789" s="44" t="str">
        <f t="shared" si="105"/>
        <v>500grams</v>
      </c>
      <c r="O789" s="51">
        <f t="shared" si="95"/>
        <v>60</v>
      </c>
      <c r="P789" s="46"/>
      <c r="Q789" s="46"/>
      <c r="R789" s="46"/>
      <c r="S789" s="46"/>
      <c r="T789" s="46"/>
      <c r="U789" s="46"/>
      <c r="V789" s="46"/>
      <c r="W789" s="46"/>
      <c r="X789" s="46"/>
      <c r="Y789" s="46"/>
      <c r="Z789" s="46"/>
    </row>
    <row r="790" spans="1:26" ht="13.5" customHeight="1">
      <c r="A790" s="233">
        <v>622</v>
      </c>
      <c r="B790" s="36" t="s">
        <v>962</v>
      </c>
      <c r="C790" s="34" t="s">
        <v>27</v>
      </c>
      <c r="D790" s="9" t="str">
        <f t="shared" si="108"/>
        <v>Shanghai</v>
      </c>
      <c r="E790" s="230" t="s">
        <v>963</v>
      </c>
      <c r="F790" s="155"/>
      <c r="G790" s="38">
        <v>57</v>
      </c>
      <c r="H790" s="81">
        <v>1</v>
      </c>
      <c r="I790" s="67">
        <v>1000</v>
      </c>
      <c r="J790" s="40" t="s">
        <v>59</v>
      </c>
      <c r="K790" s="41" t="s">
        <v>26</v>
      </c>
      <c r="L790" s="42" t="str">
        <f t="shared" si="103"/>
        <v>1000grams</v>
      </c>
      <c r="M790" s="43">
        <f t="shared" si="104"/>
        <v>1000</v>
      </c>
      <c r="N790" s="44" t="str">
        <f t="shared" si="105"/>
        <v>1000grams</v>
      </c>
      <c r="O790" s="45">
        <f t="shared" si="95"/>
        <v>57</v>
      </c>
      <c r="P790" s="46"/>
      <c r="Q790" s="46"/>
      <c r="R790" s="46"/>
      <c r="S790" s="46"/>
      <c r="T790" s="46"/>
      <c r="U790" s="46"/>
      <c r="V790" s="46"/>
      <c r="W790" s="46"/>
      <c r="X790" s="46"/>
      <c r="Y790" s="46"/>
      <c r="Z790" s="46"/>
    </row>
    <row r="791" spans="1:26" ht="13.5" customHeight="1">
      <c r="A791" s="233">
        <v>622</v>
      </c>
      <c r="B791" s="286" t="s">
        <v>962</v>
      </c>
      <c r="C791" s="34" t="s">
        <v>47</v>
      </c>
      <c r="D791" s="9" t="str">
        <f t="shared" si="108"/>
        <v>Shanghai</v>
      </c>
      <c r="E791" s="91" t="s">
        <v>964</v>
      </c>
      <c r="F791" s="195"/>
      <c r="G791" s="108">
        <v>80</v>
      </c>
      <c r="H791" s="81">
        <v>12</v>
      </c>
      <c r="I791" s="67">
        <v>1</v>
      </c>
      <c r="J791" s="40" t="s">
        <v>59</v>
      </c>
      <c r="K791" s="46"/>
      <c r="L791" s="42" t="str">
        <f t="shared" si="103"/>
        <v>1grams</v>
      </c>
      <c r="M791" s="43">
        <f t="shared" si="104"/>
        <v>12</v>
      </c>
      <c r="N791" s="44" t="str">
        <f t="shared" si="105"/>
        <v>12grams</v>
      </c>
      <c r="O791" s="51">
        <f t="shared" si="95"/>
        <v>960</v>
      </c>
      <c r="P791" s="46"/>
      <c r="Q791" s="46"/>
      <c r="R791" s="46"/>
      <c r="S791" s="46"/>
      <c r="T791" s="46"/>
      <c r="U791" s="46"/>
      <c r="V791" s="46"/>
      <c r="W791" s="46"/>
      <c r="X791" s="46"/>
      <c r="Y791" s="46"/>
      <c r="Z791" s="46"/>
    </row>
    <row r="792" spans="1:26" ht="13.5" customHeight="1">
      <c r="A792" s="232">
        <v>238</v>
      </c>
      <c r="B792" s="33" t="s">
        <v>965</v>
      </c>
      <c r="C792" s="49" t="s">
        <v>31</v>
      </c>
      <c r="D792" s="9" t="str">
        <f t="shared" si="108"/>
        <v>seafoods</v>
      </c>
      <c r="E792" s="157" t="s">
        <v>187</v>
      </c>
      <c r="F792" s="156"/>
      <c r="G792" s="126">
        <v>255</v>
      </c>
      <c r="H792" s="120">
        <v>3</v>
      </c>
      <c r="I792" s="210"/>
      <c r="J792" s="60" t="s">
        <v>33</v>
      </c>
      <c r="K792" s="41" t="s">
        <v>26</v>
      </c>
      <c r="L792" s="42" t="str">
        <f t="shared" si="103"/>
        <v>kg</v>
      </c>
      <c r="M792" s="43">
        <f t="shared" si="104"/>
        <v>0</v>
      </c>
      <c r="N792" s="44" t="str">
        <f t="shared" si="105"/>
        <v>0kg</v>
      </c>
      <c r="O792" s="51">
        <f t="shared" si="95"/>
        <v>765</v>
      </c>
      <c r="P792" s="46"/>
      <c r="Q792" s="46"/>
      <c r="R792" s="46"/>
      <c r="S792" s="46"/>
      <c r="T792" s="46"/>
      <c r="U792" s="46"/>
      <c r="V792" s="46"/>
      <c r="W792" s="46"/>
      <c r="X792" s="46"/>
      <c r="Y792" s="46"/>
      <c r="Z792" s="46"/>
    </row>
    <row r="793" spans="1:26" ht="13.5" customHeight="1">
      <c r="A793" s="232">
        <v>221</v>
      </c>
      <c r="B793" s="48" t="s">
        <v>966</v>
      </c>
      <c r="C793" s="49" t="s">
        <v>31</v>
      </c>
      <c r="D793" s="9" t="str">
        <f t="shared" si="108"/>
        <v>ticman</v>
      </c>
      <c r="E793" s="149" t="s">
        <v>482</v>
      </c>
      <c r="F793" s="155"/>
      <c r="G793" s="108">
        <v>73</v>
      </c>
      <c r="H793" s="81">
        <v>1</v>
      </c>
      <c r="I793" s="67"/>
      <c r="J793" s="40" t="s">
        <v>86</v>
      </c>
      <c r="K793" s="41" t="s">
        <v>26</v>
      </c>
      <c r="L793" s="42" t="str">
        <f t="shared" si="103"/>
        <v>gallons</v>
      </c>
      <c r="M793" s="43">
        <f t="shared" si="104"/>
        <v>0</v>
      </c>
      <c r="N793" s="44" t="str">
        <f t="shared" si="105"/>
        <v>0gallons</v>
      </c>
      <c r="O793" s="51">
        <f t="shared" si="95"/>
        <v>73</v>
      </c>
      <c r="P793" s="46"/>
      <c r="Q793" s="46"/>
      <c r="R793" s="46"/>
      <c r="S793" s="46"/>
      <c r="T793" s="46"/>
      <c r="U793" s="46"/>
      <c r="V793" s="46"/>
      <c r="W793" s="46"/>
      <c r="X793" s="46"/>
      <c r="Y793" s="46"/>
      <c r="Z793" s="46"/>
    </row>
    <row r="794" spans="1:26" ht="13.5" customHeight="1">
      <c r="A794" s="232">
        <v>221</v>
      </c>
      <c r="B794" s="209" t="s">
        <v>966</v>
      </c>
      <c r="C794" s="34" t="s">
        <v>43</v>
      </c>
      <c r="D794" s="9" t="str">
        <f t="shared" si="108"/>
        <v>Ticman</v>
      </c>
      <c r="E794" s="116" t="s">
        <v>28</v>
      </c>
      <c r="F794" s="156"/>
      <c r="G794" s="108">
        <v>73</v>
      </c>
      <c r="H794" s="81">
        <v>2</v>
      </c>
      <c r="I794" s="67">
        <v>1</v>
      </c>
      <c r="J794" s="40" t="s">
        <v>86</v>
      </c>
      <c r="K794" s="41" t="s">
        <v>26</v>
      </c>
      <c r="L794" s="42" t="str">
        <f t="shared" si="103"/>
        <v>1gallons</v>
      </c>
      <c r="M794" s="43">
        <f t="shared" si="104"/>
        <v>2</v>
      </c>
      <c r="N794" s="44" t="str">
        <f t="shared" si="105"/>
        <v>2gallons</v>
      </c>
      <c r="O794" s="51">
        <f t="shared" si="95"/>
        <v>146</v>
      </c>
      <c r="P794" s="46"/>
      <c r="Q794" s="46"/>
      <c r="R794" s="46"/>
      <c r="S794" s="46"/>
      <c r="T794" s="46"/>
      <c r="U794" s="46"/>
      <c r="V794" s="46"/>
      <c r="W794" s="46"/>
      <c r="X794" s="46"/>
      <c r="Y794" s="46"/>
      <c r="Z794" s="46"/>
    </row>
    <row r="795" spans="1:26" ht="13.5" customHeight="1">
      <c r="A795" s="232">
        <v>221</v>
      </c>
      <c r="B795" s="52" t="s">
        <v>966</v>
      </c>
      <c r="C795" s="53" t="s">
        <v>39</v>
      </c>
      <c r="D795" s="9" t="str">
        <f t="shared" si="108"/>
        <v>Ticman</v>
      </c>
      <c r="E795" s="101" t="s">
        <v>28</v>
      </c>
      <c r="F795" s="156"/>
      <c r="G795" s="102">
        <v>65</v>
      </c>
      <c r="H795" s="103">
        <v>2</v>
      </c>
      <c r="I795" s="218">
        <v>1</v>
      </c>
      <c r="J795" s="56" t="s">
        <v>86</v>
      </c>
      <c r="K795" s="41" t="s">
        <v>26</v>
      </c>
      <c r="L795" s="42" t="str">
        <f t="shared" si="103"/>
        <v>1gallons</v>
      </c>
      <c r="M795" s="43">
        <f t="shared" si="104"/>
        <v>2</v>
      </c>
      <c r="N795" s="44" t="str">
        <f t="shared" si="105"/>
        <v>2gallons</v>
      </c>
      <c r="O795" s="51">
        <f t="shared" si="95"/>
        <v>130</v>
      </c>
      <c r="P795" s="46"/>
      <c r="Q795" s="46"/>
      <c r="R795" s="46"/>
      <c r="S795" s="46"/>
      <c r="T795" s="46"/>
      <c r="U795" s="46"/>
      <c r="V795" s="46"/>
      <c r="W795" s="46"/>
      <c r="X795" s="46"/>
      <c r="Y795" s="46"/>
      <c r="Z795" s="46"/>
    </row>
    <row r="796" spans="1:26" ht="13.5" customHeight="1">
      <c r="A796" s="233">
        <v>221</v>
      </c>
      <c r="B796" s="33" t="s">
        <v>966</v>
      </c>
      <c r="C796" s="34" t="s">
        <v>6</v>
      </c>
      <c r="D796" s="9" t="str">
        <f t="shared" si="108"/>
        <v>Ticman</v>
      </c>
      <c r="E796" s="91" t="s">
        <v>28</v>
      </c>
      <c r="F796" s="155"/>
      <c r="G796" s="108">
        <v>73</v>
      </c>
      <c r="H796" s="242">
        <v>0.5</v>
      </c>
      <c r="I796" s="67">
        <v>3500</v>
      </c>
      <c r="J796" s="40" t="s">
        <v>29</v>
      </c>
      <c r="K796" s="41" t="s">
        <v>26</v>
      </c>
      <c r="L796" s="42" t="str">
        <f t="shared" si="103"/>
        <v>3500ml</v>
      </c>
      <c r="M796" s="43">
        <f t="shared" si="104"/>
        <v>1750</v>
      </c>
      <c r="N796" s="44" t="str">
        <f t="shared" si="105"/>
        <v>1750ml</v>
      </c>
      <c r="O796" s="51">
        <f t="shared" si="95"/>
        <v>36.5</v>
      </c>
      <c r="P796" s="46"/>
      <c r="Q796" s="46"/>
      <c r="R796" s="46"/>
      <c r="S796" s="46"/>
      <c r="T796" s="46"/>
      <c r="U796" s="46"/>
      <c r="V796" s="46"/>
      <c r="W796" s="46"/>
      <c r="X796" s="46"/>
      <c r="Y796" s="46"/>
      <c r="Z796" s="46"/>
    </row>
    <row r="797" spans="1:26" ht="13.5" customHeight="1">
      <c r="A797" s="233">
        <v>221</v>
      </c>
      <c r="B797" s="36" t="s">
        <v>966</v>
      </c>
      <c r="C797" s="34" t="s">
        <v>27</v>
      </c>
      <c r="D797" s="9" t="str">
        <f t="shared" si="108"/>
        <v>Ticman</v>
      </c>
      <c r="E797" s="230" t="s">
        <v>28</v>
      </c>
      <c r="F797" s="156"/>
      <c r="G797" s="108">
        <v>73</v>
      </c>
      <c r="H797" s="81">
        <v>7</v>
      </c>
      <c r="I797" s="67">
        <v>3500</v>
      </c>
      <c r="J797" s="40" t="s">
        <v>29</v>
      </c>
      <c r="K797" s="41" t="s">
        <v>26</v>
      </c>
      <c r="L797" s="42" t="str">
        <f t="shared" si="103"/>
        <v>3500ml</v>
      </c>
      <c r="M797" s="43">
        <f t="shared" si="104"/>
        <v>24500</v>
      </c>
      <c r="N797" s="44" t="str">
        <f t="shared" si="105"/>
        <v>24500ml</v>
      </c>
      <c r="O797" s="45">
        <f t="shared" si="95"/>
        <v>511</v>
      </c>
      <c r="P797" s="46"/>
      <c r="Q797" s="46"/>
      <c r="R797" s="46"/>
      <c r="S797" s="46"/>
      <c r="T797" s="46"/>
      <c r="U797" s="46"/>
      <c r="V797" s="46"/>
      <c r="W797" s="46"/>
      <c r="X797" s="46"/>
      <c r="Y797" s="46"/>
      <c r="Z797" s="46"/>
    </row>
    <row r="798" spans="1:26" ht="13.5" customHeight="1">
      <c r="A798" s="233">
        <v>221</v>
      </c>
      <c r="B798" s="79" t="s">
        <v>966</v>
      </c>
      <c r="C798" s="34" t="s">
        <v>47</v>
      </c>
      <c r="D798" s="9" t="str">
        <f t="shared" si="108"/>
        <v>Ticman</v>
      </c>
      <c r="E798" s="91" t="s">
        <v>28</v>
      </c>
      <c r="F798" s="195"/>
      <c r="G798" s="108">
        <v>73</v>
      </c>
      <c r="H798" s="81">
        <v>12</v>
      </c>
      <c r="I798" s="67">
        <v>1</v>
      </c>
      <c r="J798" s="40" t="s">
        <v>86</v>
      </c>
      <c r="K798" s="46"/>
      <c r="L798" s="42" t="str">
        <f t="shared" si="103"/>
        <v>1gallons</v>
      </c>
      <c r="M798" s="43">
        <f t="shared" si="104"/>
        <v>12</v>
      </c>
      <c r="N798" s="44" t="str">
        <f t="shared" si="105"/>
        <v>12gallons</v>
      </c>
      <c r="O798" s="51">
        <f t="shared" si="95"/>
        <v>876</v>
      </c>
      <c r="P798" s="46"/>
      <c r="Q798" s="46"/>
      <c r="R798" s="46"/>
      <c r="S798" s="46"/>
      <c r="T798" s="46"/>
      <c r="U798" s="46"/>
      <c r="V798" s="46"/>
      <c r="W798" s="46"/>
      <c r="X798" s="46"/>
      <c r="Y798" s="46"/>
      <c r="Z798" s="46"/>
    </row>
    <row r="799" spans="1:26" ht="13.5" customHeight="1">
      <c r="A799" s="233">
        <v>221</v>
      </c>
      <c r="B799" s="79" t="s">
        <v>966</v>
      </c>
      <c r="C799" s="94" t="s">
        <v>68</v>
      </c>
      <c r="D799" s="59"/>
      <c r="E799" s="91"/>
      <c r="F799" s="195"/>
      <c r="G799" s="95">
        <v>73</v>
      </c>
      <c r="H799" s="97">
        <v>8</v>
      </c>
      <c r="I799" s="227">
        <v>1</v>
      </c>
      <c r="J799" s="131" t="s">
        <v>86</v>
      </c>
      <c r="K799" s="46"/>
      <c r="L799" s="42" t="str">
        <f t="shared" si="103"/>
        <v>1gallons</v>
      </c>
      <c r="M799" s="43">
        <f t="shared" si="104"/>
        <v>8</v>
      </c>
      <c r="N799" s="44" t="str">
        <f t="shared" si="105"/>
        <v>8gallons</v>
      </c>
      <c r="O799" s="51">
        <f t="shared" si="95"/>
        <v>584</v>
      </c>
      <c r="P799" s="46"/>
      <c r="Q799" s="46"/>
      <c r="R799" s="46"/>
      <c r="S799" s="46"/>
      <c r="T799" s="46"/>
      <c r="U799" s="46"/>
      <c r="V799" s="46"/>
      <c r="W799" s="46"/>
      <c r="X799" s="46"/>
      <c r="Y799" s="46"/>
      <c r="Z799" s="46"/>
    </row>
    <row r="800" spans="1:26" ht="13.5" customHeight="1">
      <c r="A800" s="233">
        <v>1127</v>
      </c>
      <c r="B800" s="79" t="s">
        <v>967</v>
      </c>
      <c r="C800" s="34" t="s">
        <v>47</v>
      </c>
      <c r="D800" s="9" t="str">
        <f t="shared" ref="D800:D805" si="109">IFERROR(LEFT(E800, FIND("/", E800)-1), E800)</f>
        <v>Oishi</v>
      </c>
      <c r="E800" s="149" t="s">
        <v>968</v>
      </c>
      <c r="F800" s="195"/>
      <c r="G800" s="108">
        <v>20.54</v>
      </c>
      <c r="H800" s="120">
        <v>7</v>
      </c>
      <c r="I800" s="67">
        <v>1</v>
      </c>
      <c r="J800" s="40" t="s">
        <v>37</v>
      </c>
      <c r="K800" s="46"/>
      <c r="L800" s="42" t="str">
        <f t="shared" si="103"/>
        <v>1pieces</v>
      </c>
      <c r="M800" s="43">
        <f t="shared" si="104"/>
        <v>7</v>
      </c>
      <c r="N800" s="44" t="str">
        <f t="shared" si="105"/>
        <v>7pieces</v>
      </c>
      <c r="O800" s="51">
        <f t="shared" si="95"/>
        <v>143.78</v>
      </c>
      <c r="P800" s="46"/>
      <c r="Q800" s="46"/>
      <c r="R800" s="46"/>
      <c r="S800" s="46"/>
      <c r="T800" s="46"/>
      <c r="U800" s="46"/>
      <c r="V800" s="46"/>
      <c r="W800" s="46"/>
      <c r="X800" s="46"/>
      <c r="Y800" s="46"/>
      <c r="Z800" s="46"/>
    </row>
    <row r="801" spans="1:26" ht="13.5" customHeight="1">
      <c r="A801" s="250">
        <v>190</v>
      </c>
      <c r="B801" s="33" t="s">
        <v>969</v>
      </c>
      <c r="C801" s="49" t="s">
        <v>31</v>
      </c>
      <c r="D801" s="9" t="str">
        <f t="shared" si="109"/>
        <v>Del Monte</v>
      </c>
      <c r="E801" s="91" t="s">
        <v>970</v>
      </c>
      <c r="F801" s="155"/>
      <c r="G801" s="95">
        <v>29</v>
      </c>
      <c r="H801" s="81">
        <v>29</v>
      </c>
      <c r="I801" s="67"/>
      <c r="J801" s="40" t="s">
        <v>37</v>
      </c>
      <c r="K801" s="41" t="s">
        <v>26</v>
      </c>
      <c r="L801" s="42" t="str">
        <f t="shared" si="103"/>
        <v>pieces</v>
      </c>
      <c r="M801" s="43">
        <f t="shared" si="104"/>
        <v>0</v>
      </c>
      <c r="N801" s="44" t="str">
        <f t="shared" si="105"/>
        <v>0pieces</v>
      </c>
      <c r="O801" s="51">
        <f t="shared" si="95"/>
        <v>841</v>
      </c>
      <c r="P801" s="29"/>
      <c r="Q801" s="11"/>
      <c r="R801" s="11"/>
      <c r="S801" s="11"/>
      <c r="T801" s="11"/>
      <c r="U801" s="11"/>
      <c r="V801" s="11"/>
      <c r="W801" s="11"/>
      <c r="X801" s="11"/>
      <c r="Y801" s="11"/>
      <c r="Z801" s="11"/>
    </row>
    <row r="802" spans="1:26" ht="13.5" customHeight="1">
      <c r="A802" s="233">
        <v>1128</v>
      </c>
      <c r="B802" s="57" t="s">
        <v>971</v>
      </c>
      <c r="C802" s="34" t="s">
        <v>47</v>
      </c>
      <c r="D802" s="9" t="str">
        <f t="shared" si="109"/>
        <v>Del Monte</v>
      </c>
      <c r="E802" s="91" t="s">
        <v>972</v>
      </c>
      <c r="F802" s="195"/>
      <c r="G802" s="108">
        <v>26.16</v>
      </c>
      <c r="H802" s="81">
        <v>30</v>
      </c>
      <c r="I802" s="67">
        <v>1</v>
      </c>
      <c r="J802" s="40" t="s">
        <v>37</v>
      </c>
      <c r="K802" s="46"/>
      <c r="L802" s="42" t="str">
        <f t="shared" si="103"/>
        <v>1pieces</v>
      </c>
      <c r="M802" s="43">
        <f t="shared" si="104"/>
        <v>30</v>
      </c>
      <c r="N802" s="44" t="str">
        <f t="shared" si="105"/>
        <v>30pieces</v>
      </c>
      <c r="O802" s="51">
        <f t="shared" si="95"/>
        <v>784.8</v>
      </c>
      <c r="P802" s="29"/>
      <c r="Q802" s="11"/>
      <c r="R802" s="11"/>
      <c r="S802" s="11"/>
      <c r="T802" s="11"/>
      <c r="U802" s="11"/>
      <c r="V802" s="11"/>
      <c r="W802" s="11"/>
      <c r="X802" s="11"/>
      <c r="Y802" s="11"/>
      <c r="Z802" s="11"/>
    </row>
    <row r="803" spans="1:26" ht="13.5" customHeight="1">
      <c r="A803" s="233">
        <v>597</v>
      </c>
      <c r="B803" s="209" t="s">
        <v>973</v>
      </c>
      <c r="C803" s="34" t="s">
        <v>74</v>
      </c>
      <c r="D803" s="9" t="str">
        <f t="shared" si="109"/>
        <v>Fita</v>
      </c>
      <c r="E803" s="91" t="s">
        <v>973</v>
      </c>
      <c r="F803" s="156" t="s">
        <v>76</v>
      </c>
      <c r="G803" s="108">
        <v>5.0999999999999996</v>
      </c>
      <c r="H803" s="81">
        <v>3</v>
      </c>
      <c r="I803" s="67">
        <v>30</v>
      </c>
      <c r="J803" s="40" t="s">
        <v>59</v>
      </c>
      <c r="K803" s="41" t="s">
        <v>26</v>
      </c>
      <c r="L803" s="42" t="str">
        <f t="shared" si="103"/>
        <v>30grams</v>
      </c>
      <c r="M803" s="43">
        <f t="shared" si="104"/>
        <v>90</v>
      </c>
      <c r="N803" s="44" t="str">
        <f t="shared" si="105"/>
        <v>90grams</v>
      </c>
      <c r="O803" s="51">
        <f t="shared" si="95"/>
        <v>15.299999999999999</v>
      </c>
      <c r="P803" s="11"/>
      <c r="Q803" s="11"/>
      <c r="R803" s="11"/>
      <c r="S803" s="11"/>
      <c r="T803" s="11"/>
      <c r="U803" s="11"/>
      <c r="V803" s="11"/>
      <c r="W803" s="11"/>
      <c r="X803" s="11"/>
      <c r="Y803" s="11"/>
      <c r="Z803" s="11"/>
    </row>
    <row r="804" spans="1:26" ht="13.5" customHeight="1">
      <c r="A804" s="233">
        <v>597</v>
      </c>
      <c r="B804" s="52" t="s">
        <v>974</v>
      </c>
      <c r="C804" s="34" t="s">
        <v>35</v>
      </c>
      <c r="D804" s="9" t="str">
        <f t="shared" si="109"/>
        <v>fita</v>
      </c>
      <c r="E804" s="149" t="s">
        <v>975</v>
      </c>
      <c r="F804" s="156"/>
      <c r="G804" s="102">
        <v>5.8</v>
      </c>
      <c r="H804" s="81">
        <v>140</v>
      </c>
      <c r="I804" s="67">
        <v>30</v>
      </c>
      <c r="J804" s="40" t="s">
        <v>59</v>
      </c>
      <c r="K804" s="41" t="s">
        <v>26</v>
      </c>
      <c r="L804" s="42" t="str">
        <f t="shared" si="103"/>
        <v>30grams</v>
      </c>
      <c r="M804" s="43">
        <f t="shared" si="104"/>
        <v>4200</v>
      </c>
      <c r="N804" s="44" t="str">
        <f t="shared" si="105"/>
        <v>4200grams</v>
      </c>
      <c r="O804" s="51">
        <f t="shared" si="95"/>
        <v>812</v>
      </c>
      <c r="P804" s="46"/>
      <c r="Q804" s="46"/>
      <c r="R804" s="46"/>
      <c r="S804" s="46"/>
      <c r="T804" s="46"/>
      <c r="U804" s="46"/>
      <c r="V804" s="46"/>
      <c r="W804" s="46"/>
      <c r="X804" s="46"/>
      <c r="Y804" s="46"/>
      <c r="Z804" s="46"/>
    </row>
    <row r="805" spans="1:26" ht="13.5" customHeight="1">
      <c r="A805" s="232">
        <v>460</v>
      </c>
      <c r="B805" s="48" t="s">
        <v>976</v>
      </c>
      <c r="C805" s="34" t="s">
        <v>43</v>
      </c>
      <c r="D805" s="9" t="str">
        <f t="shared" si="109"/>
        <v>fita</v>
      </c>
      <c r="E805" s="149" t="s">
        <v>977</v>
      </c>
      <c r="F805" s="156"/>
      <c r="G805" s="108">
        <v>6.71</v>
      </c>
      <c r="H805" s="81">
        <v>80</v>
      </c>
      <c r="I805" s="67">
        <v>10</v>
      </c>
      <c r="J805" s="40" t="s">
        <v>37</v>
      </c>
      <c r="K805" s="41"/>
      <c r="L805" s="42" t="str">
        <f t="shared" si="103"/>
        <v>10pieces</v>
      </c>
      <c r="M805" s="43">
        <f t="shared" si="104"/>
        <v>800</v>
      </c>
      <c r="N805" s="44" t="str">
        <f t="shared" si="105"/>
        <v>800pieces</v>
      </c>
      <c r="O805" s="51">
        <f t="shared" si="95"/>
        <v>536.79999999999995</v>
      </c>
      <c r="P805" s="46"/>
      <c r="Q805" s="46"/>
      <c r="R805" s="46"/>
      <c r="S805" s="46"/>
      <c r="T805" s="46"/>
      <c r="U805" s="46"/>
      <c r="V805" s="46"/>
      <c r="W805" s="46"/>
      <c r="X805" s="46"/>
      <c r="Y805" s="46"/>
      <c r="Z805" s="46"/>
    </row>
    <row r="806" spans="1:26" ht="13.5" customHeight="1">
      <c r="A806" s="232">
        <v>163</v>
      </c>
      <c r="B806" s="48" t="s">
        <v>978</v>
      </c>
      <c r="C806" s="49" t="s">
        <v>61</v>
      </c>
      <c r="D806" s="35" t="s">
        <v>973</v>
      </c>
      <c r="E806" s="149" t="s">
        <v>979</v>
      </c>
      <c r="F806" s="156"/>
      <c r="G806" s="108">
        <v>5.59</v>
      </c>
      <c r="H806" s="81">
        <v>170</v>
      </c>
      <c r="I806" s="67">
        <v>1</v>
      </c>
      <c r="J806" s="40" t="s">
        <v>37</v>
      </c>
      <c r="K806" s="41"/>
      <c r="L806" s="42" t="str">
        <f t="shared" si="103"/>
        <v>1pieces</v>
      </c>
      <c r="M806" s="43">
        <f t="shared" si="104"/>
        <v>170</v>
      </c>
      <c r="N806" s="44" t="str">
        <f t="shared" si="105"/>
        <v>170pieces</v>
      </c>
      <c r="O806" s="51">
        <f t="shared" si="95"/>
        <v>950.3</v>
      </c>
      <c r="P806" s="29">
        <f>O806/H806</f>
        <v>5.59</v>
      </c>
      <c r="Q806" s="29">
        <f>G806-P806</f>
        <v>0</v>
      </c>
      <c r="R806" s="28"/>
      <c r="S806" s="28"/>
      <c r="T806" s="28"/>
      <c r="U806" s="28"/>
      <c r="V806" s="28"/>
      <c r="W806" s="28"/>
      <c r="X806" s="28"/>
      <c r="Y806" s="28"/>
      <c r="Z806" s="28"/>
    </row>
    <row r="807" spans="1:26" ht="13.5" customHeight="1">
      <c r="A807" s="232">
        <v>680</v>
      </c>
      <c r="B807" s="52" t="s">
        <v>980</v>
      </c>
      <c r="C807" s="53" t="s">
        <v>39</v>
      </c>
      <c r="D807" s="52" t="s">
        <v>981</v>
      </c>
      <c r="E807" s="101" t="s">
        <v>982</v>
      </c>
      <c r="F807" s="156"/>
      <c r="G807" s="102">
        <v>6</v>
      </c>
      <c r="H807" s="103">
        <v>44</v>
      </c>
      <c r="I807" s="218">
        <v>10</v>
      </c>
      <c r="J807" s="56" t="s">
        <v>37</v>
      </c>
      <c r="K807" s="41"/>
      <c r="L807" s="42" t="str">
        <f t="shared" si="103"/>
        <v>10pieces</v>
      </c>
      <c r="M807" s="43">
        <f t="shared" si="104"/>
        <v>440</v>
      </c>
      <c r="N807" s="44" t="str">
        <f t="shared" si="105"/>
        <v>440pieces</v>
      </c>
      <c r="O807" s="51">
        <f t="shared" si="95"/>
        <v>264</v>
      </c>
      <c r="P807" s="46"/>
      <c r="Q807" s="46"/>
      <c r="R807" s="46"/>
      <c r="S807" s="46"/>
      <c r="T807" s="46"/>
      <c r="U807" s="46"/>
      <c r="V807" s="46"/>
      <c r="W807" s="46"/>
      <c r="X807" s="46"/>
      <c r="Y807" s="46"/>
      <c r="Z807" s="46"/>
    </row>
    <row r="808" spans="1:26" ht="13.5" customHeight="1">
      <c r="A808" s="233">
        <v>680</v>
      </c>
      <c r="B808" s="79" t="s">
        <v>980</v>
      </c>
      <c r="C808" s="34" t="s">
        <v>47</v>
      </c>
      <c r="D808" s="59" t="s">
        <v>981</v>
      </c>
      <c r="E808" s="149" t="s">
        <v>982</v>
      </c>
      <c r="F808" s="195"/>
      <c r="G808" s="108">
        <v>5.59</v>
      </c>
      <c r="H808" s="81">
        <v>480</v>
      </c>
      <c r="I808" s="67">
        <v>1</v>
      </c>
      <c r="J808" s="40" t="s">
        <v>37</v>
      </c>
      <c r="K808" s="46"/>
      <c r="L808" s="42" t="str">
        <f t="shared" si="103"/>
        <v>1pieces</v>
      </c>
      <c r="M808" s="43">
        <f t="shared" si="104"/>
        <v>480</v>
      </c>
      <c r="N808" s="44" t="str">
        <f t="shared" si="105"/>
        <v>480pieces</v>
      </c>
      <c r="O808" s="51">
        <f t="shared" si="95"/>
        <v>2683.2</v>
      </c>
      <c r="P808" s="46"/>
      <c r="Q808" s="46"/>
      <c r="R808" s="46"/>
      <c r="S808" s="46"/>
      <c r="T808" s="46"/>
      <c r="U808" s="46"/>
      <c r="V808" s="46"/>
      <c r="W808" s="46"/>
      <c r="X808" s="46"/>
      <c r="Y808" s="46"/>
      <c r="Z808" s="46"/>
    </row>
    <row r="809" spans="1:26" ht="13.5" customHeight="1">
      <c r="A809" s="232">
        <v>461</v>
      </c>
      <c r="B809" s="48" t="s">
        <v>983</v>
      </c>
      <c r="C809" s="34" t="s">
        <v>43</v>
      </c>
      <c r="D809" s="59" t="s">
        <v>981</v>
      </c>
      <c r="E809" s="149" t="s">
        <v>984</v>
      </c>
      <c r="F809" s="156"/>
      <c r="G809" s="108">
        <f>713.85/40</f>
        <v>17.846250000000001</v>
      </c>
      <c r="H809" s="81">
        <v>56</v>
      </c>
      <c r="I809" s="67">
        <v>40</v>
      </c>
      <c r="J809" s="40" t="s">
        <v>37</v>
      </c>
      <c r="K809" s="41"/>
      <c r="L809" s="42" t="str">
        <f t="shared" si="103"/>
        <v>40pieces</v>
      </c>
      <c r="M809" s="43">
        <f t="shared" si="104"/>
        <v>2240</v>
      </c>
      <c r="N809" s="44" t="str">
        <f t="shared" si="105"/>
        <v>2240pieces</v>
      </c>
      <c r="O809" s="51">
        <f t="shared" si="95"/>
        <v>999.3900000000001</v>
      </c>
      <c r="P809" s="46"/>
      <c r="Q809" s="46"/>
      <c r="R809" s="46"/>
      <c r="S809" s="46"/>
      <c r="T809" s="46"/>
      <c r="U809" s="46"/>
      <c r="V809" s="46"/>
      <c r="W809" s="46"/>
      <c r="X809" s="46"/>
      <c r="Y809" s="46"/>
      <c r="Z809" s="46"/>
    </row>
    <row r="810" spans="1:26" ht="13.5" customHeight="1">
      <c r="A810" s="233">
        <v>921</v>
      </c>
      <c r="B810" s="116" t="s">
        <v>985</v>
      </c>
      <c r="C810" s="34" t="s">
        <v>74</v>
      </c>
      <c r="D810" s="9" t="str">
        <f t="shared" ref="D810:D857" si="110">IFERROR(LEFT(E810, FIND("/", E810)-1), E810)</f>
        <v>Queen</v>
      </c>
      <c r="E810" s="91" t="s">
        <v>166</v>
      </c>
      <c r="F810" s="156" t="s">
        <v>76</v>
      </c>
      <c r="G810" s="108">
        <v>55</v>
      </c>
      <c r="H810" s="81">
        <v>3.25</v>
      </c>
      <c r="I810" s="67">
        <v>1000</v>
      </c>
      <c r="J810" s="40" t="s">
        <v>33</v>
      </c>
      <c r="K810" s="41" t="s">
        <v>26</v>
      </c>
      <c r="L810" s="42" t="str">
        <f t="shared" si="103"/>
        <v>1000kg</v>
      </c>
      <c r="M810" s="43">
        <f t="shared" si="104"/>
        <v>3250</v>
      </c>
      <c r="N810" s="44" t="str">
        <f t="shared" si="105"/>
        <v>3250kg</v>
      </c>
      <c r="O810" s="51">
        <f t="shared" si="95"/>
        <v>178.75</v>
      </c>
      <c r="P810" s="46"/>
      <c r="Q810" s="46"/>
      <c r="R810" s="46"/>
      <c r="S810" s="46"/>
      <c r="T810" s="46"/>
      <c r="U810" s="46"/>
      <c r="V810" s="46"/>
      <c r="W810" s="46"/>
      <c r="X810" s="46"/>
      <c r="Y810" s="46"/>
      <c r="Z810" s="46"/>
    </row>
    <row r="811" spans="1:26" ht="13.5" customHeight="1">
      <c r="A811" s="232">
        <v>12</v>
      </c>
      <c r="B811" s="33" t="s">
        <v>986</v>
      </c>
      <c r="C811" s="49" t="s">
        <v>61</v>
      </c>
      <c r="D811" s="9" t="str">
        <f t="shared" si="110"/>
        <v>hyco</v>
      </c>
      <c r="E811" s="91" t="s">
        <v>987</v>
      </c>
      <c r="F811" s="155"/>
      <c r="G811" s="95">
        <v>145</v>
      </c>
      <c r="H811" s="81">
        <v>1</v>
      </c>
      <c r="I811" s="67">
        <v>125</v>
      </c>
      <c r="J811" s="40" t="s">
        <v>59</v>
      </c>
      <c r="K811" s="41"/>
      <c r="L811" s="42" t="str">
        <f t="shared" si="103"/>
        <v>125grams</v>
      </c>
      <c r="M811" s="43">
        <f t="shared" si="104"/>
        <v>125</v>
      </c>
      <c r="N811" s="44" t="str">
        <f t="shared" si="105"/>
        <v>125grams</v>
      </c>
      <c r="O811" s="51">
        <f t="shared" si="95"/>
        <v>145</v>
      </c>
      <c r="P811" s="46"/>
      <c r="Q811" s="46"/>
      <c r="R811" s="46"/>
      <c r="S811" s="46"/>
      <c r="T811" s="46"/>
      <c r="U811" s="46"/>
      <c r="V811" s="46"/>
      <c r="W811" s="46"/>
      <c r="X811" s="46"/>
      <c r="Y811" s="46"/>
      <c r="Z811" s="46"/>
    </row>
    <row r="812" spans="1:26" ht="13.5" customHeight="1">
      <c r="A812" s="232">
        <v>628</v>
      </c>
      <c r="B812" s="52" t="s">
        <v>988</v>
      </c>
      <c r="C812" s="53" t="s">
        <v>39</v>
      </c>
      <c r="D812" s="9" t="str">
        <f t="shared" si="110"/>
        <v>Hyco</v>
      </c>
      <c r="E812" s="101" t="s">
        <v>989</v>
      </c>
      <c r="F812" s="156"/>
      <c r="G812" s="102">
        <v>120</v>
      </c>
      <c r="H812" s="103">
        <v>1</v>
      </c>
      <c r="I812" s="218">
        <v>454</v>
      </c>
      <c r="J812" s="56" t="s">
        <v>59</v>
      </c>
      <c r="K812" s="41" t="s">
        <v>26</v>
      </c>
      <c r="L812" s="42" t="str">
        <f t="shared" si="103"/>
        <v>454grams</v>
      </c>
      <c r="M812" s="43">
        <f t="shared" si="104"/>
        <v>454</v>
      </c>
      <c r="N812" s="44" t="str">
        <f t="shared" si="105"/>
        <v>454grams</v>
      </c>
      <c r="O812" s="51">
        <f t="shared" si="95"/>
        <v>120</v>
      </c>
      <c r="P812" s="46"/>
      <c r="Q812" s="46"/>
      <c r="R812" s="46"/>
      <c r="S812" s="46"/>
      <c r="T812" s="46"/>
      <c r="U812" s="46"/>
      <c r="V812" s="46"/>
      <c r="W812" s="46"/>
      <c r="X812" s="46"/>
      <c r="Y812" s="46"/>
      <c r="Z812" s="46"/>
    </row>
    <row r="813" spans="1:26" ht="13.5" customHeight="1">
      <c r="A813" s="233">
        <v>866</v>
      </c>
      <c r="B813" s="33" t="s">
        <v>990</v>
      </c>
      <c r="C813" s="34" t="s">
        <v>74</v>
      </c>
      <c r="D813" s="9" t="str">
        <f t="shared" si="110"/>
        <v>green Leaves</v>
      </c>
      <c r="E813" s="91" t="s">
        <v>991</v>
      </c>
      <c r="F813" s="155" t="s">
        <v>76</v>
      </c>
      <c r="G813" s="108">
        <v>32.5</v>
      </c>
      <c r="H813" s="81">
        <v>2</v>
      </c>
      <c r="I813" s="67">
        <v>20</v>
      </c>
      <c r="J813" s="40" t="s">
        <v>29</v>
      </c>
      <c r="K813" s="41" t="s">
        <v>26</v>
      </c>
      <c r="L813" s="42" t="str">
        <f t="shared" si="103"/>
        <v>20ml</v>
      </c>
      <c r="M813" s="43">
        <f t="shared" si="104"/>
        <v>40</v>
      </c>
      <c r="N813" s="44" t="str">
        <f t="shared" si="105"/>
        <v>40ml</v>
      </c>
      <c r="O813" s="51">
        <f t="shared" si="95"/>
        <v>65</v>
      </c>
      <c r="P813" s="11"/>
      <c r="Q813" s="11"/>
      <c r="R813" s="11"/>
      <c r="S813" s="11"/>
      <c r="T813" s="11"/>
      <c r="U813" s="11"/>
      <c r="V813" s="11"/>
      <c r="W813" s="11"/>
      <c r="X813" s="11"/>
      <c r="Y813" s="11"/>
      <c r="Z813" s="11"/>
    </row>
    <row r="814" spans="1:26" ht="13.5" customHeight="1">
      <c r="A814" s="232">
        <v>629</v>
      </c>
      <c r="B814" s="52" t="s">
        <v>992</v>
      </c>
      <c r="C814" s="53" t="s">
        <v>39</v>
      </c>
      <c r="D814" s="9" t="str">
        <f t="shared" si="110"/>
        <v>Mc Cormick</v>
      </c>
      <c r="E814" s="101" t="s">
        <v>111</v>
      </c>
      <c r="F814" s="156"/>
      <c r="G814" s="102">
        <v>35</v>
      </c>
      <c r="H814" s="103">
        <v>1</v>
      </c>
      <c r="I814" s="218">
        <v>20</v>
      </c>
      <c r="J814" s="56" t="s">
        <v>29</v>
      </c>
      <c r="K814" s="41" t="s">
        <v>26</v>
      </c>
      <c r="L814" s="42" t="str">
        <f t="shared" si="103"/>
        <v>20ml</v>
      </c>
      <c r="M814" s="43">
        <f t="shared" si="104"/>
        <v>20</v>
      </c>
      <c r="N814" s="44" t="str">
        <f t="shared" si="105"/>
        <v>20ml</v>
      </c>
      <c r="O814" s="51">
        <f t="shared" si="95"/>
        <v>35</v>
      </c>
      <c r="P814" s="46"/>
      <c r="Q814" s="46"/>
      <c r="R814" s="46"/>
      <c r="S814" s="46"/>
      <c r="T814" s="46"/>
      <c r="U814" s="46"/>
      <c r="V814" s="46"/>
      <c r="W814" s="46"/>
      <c r="X814" s="46"/>
      <c r="Y814" s="46"/>
      <c r="Z814" s="46"/>
    </row>
    <row r="815" spans="1:26" ht="13.5" customHeight="1">
      <c r="A815" s="233">
        <v>629</v>
      </c>
      <c r="B815" s="128" t="s">
        <v>992</v>
      </c>
      <c r="C815" s="34" t="s">
        <v>82</v>
      </c>
      <c r="D815" s="9" t="str">
        <f t="shared" si="110"/>
        <v>Mc Cormick</v>
      </c>
      <c r="E815" s="146" t="s">
        <v>111</v>
      </c>
      <c r="F815" s="155" t="s">
        <v>76</v>
      </c>
      <c r="G815" s="123">
        <v>38.5</v>
      </c>
      <c r="H815" s="124">
        <v>1</v>
      </c>
      <c r="I815" s="211">
        <v>20</v>
      </c>
      <c r="J815" s="125" t="s">
        <v>29</v>
      </c>
      <c r="K815" s="41" t="s">
        <v>26</v>
      </c>
      <c r="L815" s="42" t="str">
        <f t="shared" si="103"/>
        <v>20ml</v>
      </c>
      <c r="M815" s="43">
        <f t="shared" si="104"/>
        <v>20</v>
      </c>
      <c r="N815" s="44" t="str">
        <f t="shared" si="105"/>
        <v>20ml</v>
      </c>
      <c r="O815" s="51">
        <f t="shared" si="95"/>
        <v>38.5</v>
      </c>
      <c r="P815" s="46"/>
      <c r="Q815" s="46"/>
      <c r="R815" s="46"/>
      <c r="S815" s="46"/>
      <c r="T815" s="46"/>
      <c r="U815" s="46"/>
      <c r="V815" s="46"/>
      <c r="W815" s="46"/>
      <c r="X815" s="46"/>
      <c r="Y815" s="46"/>
      <c r="Z815" s="46"/>
    </row>
    <row r="816" spans="1:26" ht="13.5" customHeight="1">
      <c r="A816" s="233">
        <v>629</v>
      </c>
      <c r="B816" s="128" t="s">
        <v>992</v>
      </c>
      <c r="C816" s="34" t="s">
        <v>82</v>
      </c>
      <c r="D816" s="9" t="str">
        <f t="shared" si="110"/>
        <v>Mc Cormick</v>
      </c>
      <c r="E816" s="146" t="s">
        <v>993</v>
      </c>
      <c r="F816" s="155" t="s">
        <v>76</v>
      </c>
      <c r="G816" s="123">
        <v>289</v>
      </c>
      <c r="H816" s="124">
        <v>2</v>
      </c>
      <c r="I816" s="211">
        <v>475</v>
      </c>
      <c r="J816" s="125" t="s">
        <v>29</v>
      </c>
      <c r="K816" s="41" t="s">
        <v>26</v>
      </c>
      <c r="L816" s="42" t="str">
        <f t="shared" si="103"/>
        <v>475ml</v>
      </c>
      <c r="M816" s="43">
        <f t="shared" si="104"/>
        <v>950</v>
      </c>
      <c r="N816" s="44" t="str">
        <f t="shared" si="105"/>
        <v>950ml</v>
      </c>
      <c r="O816" s="51">
        <f t="shared" si="95"/>
        <v>578</v>
      </c>
      <c r="P816" s="46"/>
      <c r="Q816" s="46"/>
      <c r="R816" s="46"/>
      <c r="S816" s="46"/>
      <c r="T816" s="46"/>
      <c r="U816" s="46"/>
      <c r="V816" s="46"/>
      <c r="W816" s="46"/>
      <c r="X816" s="46"/>
      <c r="Y816" s="46"/>
      <c r="Z816" s="46"/>
    </row>
    <row r="817" spans="1:26" ht="13.5" customHeight="1">
      <c r="A817" s="233">
        <v>714</v>
      </c>
      <c r="B817" s="128" t="s">
        <v>994</v>
      </c>
      <c r="C817" s="34" t="s">
        <v>82</v>
      </c>
      <c r="D817" s="9" t="str">
        <f t="shared" si="110"/>
        <v>Mc Cormick</v>
      </c>
      <c r="E817" s="146" t="s">
        <v>111</v>
      </c>
      <c r="F817" s="155" t="s">
        <v>76</v>
      </c>
      <c r="G817" s="123">
        <v>53</v>
      </c>
      <c r="H817" s="124">
        <v>2</v>
      </c>
      <c r="I817" s="211">
        <v>60</v>
      </c>
      <c r="J817" s="125" t="s">
        <v>29</v>
      </c>
      <c r="K817" s="41" t="s">
        <v>26</v>
      </c>
      <c r="L817" s="42" t="str">
        <f t="shared" si="103"/>
        <v>60ml</v>
      </c>
      <c r="M817" s="43">
        <f t="shared" si="104"/>
        <v>120</v>
      </c>
      <c r="N817" s="44" t="str">
        <f t="shared" si="105"/>
        <v>120ml</v>
      </c>
      <c r="O817" s="51">
        <f t="shared" si="95"/>
        <v>106</v>
      </c>
      <c r="P817" s="46"/>
      <c r="Q817" s="46"/>
      <c r="R817" s="46"/>
      <c r="S817" s="46"/>
      <c r="T817" s="46"/>
      <c r="U817" s="46"/>
      <c r="V817" s="46"/>
      <c r="W817" s="46"/>
      <c r="X817" s="46"/>
      <c r="Y817" s="46"/>
      <c r="Z817" s="46"/>
    </row>
    <row r="818" spans="1:26" ht="13.5" customHeight="1">
      <c r="A818" s="233">
        <v>701</v>
      </c>
      <c r="B818" s="128" t="s">
        <v>995</v>
      </c>
      <c r="C818" s="34" t="s">
        <v>82</v>
      </c>
      <c r="D818" s="9" t="str">
        <f t="shared" si="110"/>
        <v>Mc Cormick</v>
      </c>
      <c r="E818" s="146" t="s">
        <v>996</v>
      </c>
      <c r="F818" s="155" t="s">
        <v>76</v>
      </c>
      <c r="G818" s="123">
        <v>60</v>
      </c>
      <c r="H818" s="124">
        <v>1</v>
      </c>
      <c r="I818" s="211">
        <v>20</v>
      </c>
      <c r="J818" s="125" t="s">
        <v>29</v>
      </c>
      <c r="K818" s="41" t="s">
        <v>26</v>
      </c>
      <c r="L818" s="42" t="str">
        <f t="shared" si="103"/>
        <v>20ml</v>
      </c>
      <c r="M818" s="43">
        <f t="shared" si="104"/>
        <v>20</v>
      </c>
      <c r="N818" s="44" t="str">
        <f t="shared" si="105"/>
        <v>20ml</v>
      </c>
      <c r="O818" s="51">
        <f t="shared" si="95"/>
        <v>60</v>
      </c>
      <c r="P818" s="46"/>
      <c r="Q818" s="46"/>
      <c r="R818" s="46"/>
      <c r="S818" s="46"/>
      <c r="T818" s="46"/>
      <c r="U818" s="46"/>
      <c r="V818" s="46"/>
      <c r="W818" s="46"/>
      <c r="X818" s="46"/>
      <c r="Y818" s="46"/>
      <c r="Z818" s="46"/>
    </row>
    <row r="819" spans="1:26" ht="13.5" customHeight="1">
      <c r="A819" s="233">
        <v>1198</v>
      </c>
      <c r="B819" s="57" t="s">
        <v>997</v>
      </c>
      <c r="C819" s="94" t="s">
        <v>68</v>
      </c>
      <c r="D819" s="9" t="str">
        <f t="shared" si="110"/>
        <v>Good Foods</v>
      </c>
      <c r="E819" s="91" t="s">
        <v>998</v>
      </c>
      <c r="F819" s="195"/>
      <c r="G819" s="95">
        <v>0.40500000000000003</v>
      </c>
      <c r="H819" s="97">
        <v>300</v>
      </c>
      <c r="I819" s="227">
        <v>100</v>
      </c>
      <c r="J819" s="131" t="s">
        <v>59</v>
      </c>
      <c r="K819" s="46"/>
      <c r="L819" s="42" t="str">
        <f t="shared" si="103"/>
        <v>100grams</v>
      </c>
      <c r="M819" s="43">
        <f t="shared" si="104"/>
        <v>30000</v>
      </c>
      <c r="N819" s="44" t="str">
        <f t="shared" si="105"/>
        <v>30000grams</v>
      </c>
      <c r="O819" s="51">
        <f t="shared" si="95"/>
        <v>121.50000000000001</v>
      </c>
      <c r="P819" s="11"/>
      <c r="Q819" s="11"/>
      <c r="R819" s="11"/>
      <c r="S819" s="11"/>
      <c r="T819" s="11"/>
      <c r="U819" s="11"/>
      <c r="V819" s="11"/>
      <c r="W819" s="11"/>
      <c r="X819" s="11"/>
      <c r="Y819" s="11"/>
      <c r="Z819" s="11"/>
    </row>
    <row r="820" spans="1:26" ht="13.5" customHeight="1">
      <c r="A820" s="233">
        <v>254</v>
      </c>
      <c r="B820" s="234" t="s">
        <v>999</v>
      </c>
      <c r="C820" s="34" t="s">
        <v>55</v>
      </c>
      <c r="D820" s="9" t="str">
        <f t="shared" si="110"/>
        <v>Formosa</v>
      </c>
      <c r="E820" s="101" t="s">
        <v>1000</v>
      </c>
      <c r="F820" s="156"/>
      <c r="G820" s="106">
        <v>275</v>
      </c>
      <c r="H820" s="81">
        <v>2</v>
      </c>
      <c r="I820" s="67">
        <v>1</v>
      </c>
      <c r="J820" s="40" t="s">
        <v>37</v>
      </c>
      <c r="K820" s="41" t="s">
        <v>26</v>
      </c>
      <c r="L820" s="42" t="str">
        <f t="shared" si="103"/>
        <v>1pieces</v>
      </c>
      <c r="M820" s="43">
        <f t="shared" si="104"/>
        <v>2</v>
      </c>
      <c r="N820" s="44" t="str">
        <f t="shared" si="105"/>
        <v>2pieces</v>
      </c>
      <c r="O820" s="51">
        <f t="shared" si="95"/>
        <v>550</v>
      </c>
      <c r="P820" s="11"/>
      <c r="Q820" s="11"/>
      <c r="R820" s="11"/>
      <c r="S820" s="11"/>
      <c r="T820" s="11"/>
      <c r="U820" s="11"/>
      <c r="V820" s="11"/>
      <c r="W820" s="11"/>
      <c r="X820" s="11"/>
      <c r="Y820" s="11"/>
      <c r="Z820" s="11"/>
    </row>
    <row r="821" spans="1:26" ht="13.5" customHeight="1">
      <c r="A821" s="232">
        <v>254</v>
      </c>
      <c r="B821" s="48" t="s">
        <v>1001</v>
      </c>
      <c r="C821" s="49" t="s">
        <v>31</v>
      </c>
      <c r="D821" s="9">
        <f t="shared" si="110"/>
        <v>0</v>
      </c>
      <c r="E821" s="91"/>
      <c r="F821" s="156"/>
      <c r="G821" s="108">
        <v>300</v>
      </c>
      <c r="H821" s="81">
        <v>1</v>
      </c>
      <c r="I821" s="67"/>
      <c r="J821" s="40" t="s">
        <v>37</v>
      </c>
      <c r="K821" s="41" t="s">
        <v>26</v>
      </c>
      <c r="L821" s="42" t="str">
        <f t="shared" si="103"/>
        <v>pieces</v>
      </c>
      <c r="M821" s="43">
        <f t="shared" si="104"/>
        <v>0</v>
      </c>
      <c r="N821" s="44" t="str">
        <f t="shared" si="105"/>
        <v>0pieces</v>
      </c>
      <c r="O821" s="51">
        <f t="shared" si="95"/>
        <v>300</v>
      </c>
      <c r="P821" s="46"/>
      <c r="Q821" s="46"/>
      <c r="R821" s="46"/>
      <c r="S821" s="46"/>
      <c r="T821" s="46"/>
      <c r="U821" s="46"/>
      <c r="V821" s="46"/>
      <c r="W821" s="46"/>
      <c r="X821" s="46"/>
      <c r="Y821" s="46"/>
      <c r="Z821" s="46"/>
    </row>
    <row r="822" spans="1:26" ht="13.5" customHeight="1">
      <c r="A822" s="233">
        <v>427</v>
      </c>
      <c r="B822" s="122" t="s">
        <v>1002</v>
      </c>
      <c r="C822" s="34" t="s">
        <v>82</v>
      </c>
      <c r="D822" s="9" t="str">
        <f t="shared" si="110"/>
        <v>Croco</v>
      </c>
      <c r="E822" s="154" t="s">
        <v>1003</v>
      </c>
      <c r="F822" s="155" t="s">
        <v>76</v>
      </c>
      <c r="G822" s="123">
        <v>300</v>
      </c>
      <c r="H822" s="124">
        <v>5</v>
      </c>
      <c r="I822" s="224">
        <v>1</v>
      </c>
      <c r="J822" s="225" t="s">
        <v>117</v>
      </c>
      <c r="K822" s="41" t="s">
        <v>26</v>
      </c>
      <c r="L822" s="42" t="str">
        <f t="shared" si="103"/>
        <v>1rolls</v>
      </c>
      <c r="M822" s="43">
        <f t="shared" si="104"/>
        <v>5</v>
      </c>
      <c r="N822" s="44" t="str">
        <f t="shared" si="105"/>
        <v>5rolls</v>
      </c>
      <c r="O822" s="51">
        <f t="shared" si="95"/>
        <v>1500</v>
      </c>
      <c r="P822" s="29"/>
      <c r="Q822" s="11"/>
      <c r="R822" s="11"/>
      <c r="S822" s="11"/>
      <c r="T822" s="11"/>
      <c r="U822" s="11"/>
      <c r="V822" s="11"/>
      <c r="W822" s="11"/>
      <c r="X822" s="11"/>
      <c r="Y822" s="11"/>
      <c r="Z822" s="11"/>
    </row>
    <row r="823" spans="1:26" ht="13.5" customHeight="1">
      <c r="A823" s="47">
        <v>427</v>
      </c>
      <c r="B823" s="68" t="s">
        <v>1002</v>
      </c>
      <c r="C823" s="53" t="s">
        <v>39</v>
      </c>
      <c r="D823" s="9" t="str">
        <f t="shared" si="110"/>
        <v>Formosa</v>
      </c>
      <c r="E823" s="68" t="s">
        <v>1004</v>
      </c>
      <c r="F823" s="111"/>
      <c r="G823" s="70">
        <v>340</v>
      </c>
      <c r="H823" s="78">
        <v>2</v>
      </c>
      <c r="I823" s="78">
        <v>1</v>
      </c>
      <c r="J823" s="160" t="s">
        <v>117</v>
      </c>
      <c r="K823" s="41" t="s">
        <v>26</v>
      </c>
      <c r="L823" s="42" t="str">
        <f t="shared" si="103"/>
        <v>1rolls</v>
      </c>
      <c r="M823" s="43">
        <f t="shared" si="104"/>
        <v>2</v>
      </c>
      <c r="N823" s="44" t="str">
        <f t="shared" si="105"/>
        <v>2rolls</v>
      </c>
      <c r="O823" s="51">
        <f t="shared" si="95"/>
        <v>680</v>
      </c>
      <c r="P823" s="11"/>
      <c r="Q823" s="11"/>
      <c r="R823" s="11"/>
      <c r="S823" s="11"/>
      <c r="T823" s="11"/>
      <c r="U823" s="11"/>
      <c r="V823" s="11"/>
      <c r="W823" s="11"/>
      <c r="X823" s="11"/>
      <c r="Y823" s="11"/>
      <c r="Z823" s="11"/>
    </row>
    <row r="824" spans="1:26" ht="13.5" customHeight="1">
      <c r="A824" s="32">
        <v>427</v>
      </c>
      <c r="B824" s="209" t="s">
        <v>1002</v>
      </c>
      <c r="C824" s="34" t="s">
        <v>6</v>
      </c>
      <c r="D824" s="9" t="str">
        <f t="shared" si="110"/>
        <v>Formosa</v>
      </c>
      <c r="E824" s="116" t="s">
        <v>1005</v>
      </c>
      <c r="F824" s="111"/>
      <c r="G824" s="38">
        <v>238</v>
      </c>
      <c r="H824" s="39">
        <v>1</v>
      </c>
      <c r="I824" s="39">
        <v>1</v>
      </c>
      <c r="J824" s="121" t="s">
        <v>37</v>
      </c>
      <c r="K824" s="41" t="s">
        <v>26</v>
      </c>
      <c r="L824" s="42" t="str">
        <f t="shared" si="103"/>
        <v>1pieces</v>
      </c>
      <c r="M824" s="43">
        <f t="shared" si="104"/>
        <v>1</v>
      </c>
      <c r="N824" s="44" t="str">
        <f t="shared" si="105"/>
        <v>1pieces</v>
      </c>
      <c r="O824" s="51">
        <f t="shared" si="95"/>
        <v>238</v>
      </c>
      <c r="P824" s="11"/>
      <c r="Q824" s="11"/>
      <c r="R824" s="11"/>
      <c r="S824" s="11"/>
      <c r="T824" s="11"/>
      <c r="U824" s="11"/>
      <c r="V824" s="11"/>
      <c r="W824" s="11"/>
      <c r="X824" s="11"/>
      <c r="Y824" s="11"/>
      <c r="Z824" s="11"/>
    </row>
    <row r="825" spans="1:26" ht="13.5" customHeight="1">
      <c r="A825" s="47">
        <v>427</v>
      </c>
      <c r="B825" s="48" t="s">
        <v>1002</v>
      </c>
      <c r="C825" s="34" t="s">
        <v>43</v>
      </c>
      <c r="D825" s="9" t="str">
        <f t="shared" si="110"/>
        <v>Xin Ya Wrap</v>
      </c>
      <c r="E825" s="50" t="s">
        <v>1006</v>
      </c>
      <c r="F825" s="37"/>
      <c r="G825" s="38">
        <v>192.5</v>
      </c>
      <c r="H825" s="39">
        <v>1</v>
      </c>
      <c r="I825" s="39">
        <v>1</v>
      </c>
      <c r="J825" s="121" t="s">
        <v>117</v>
      </c>
      <c r="K825" s="41" t="s">
        <v>26</v>
      </c>
      <c r="L825" s="42" t="str">
        <f t="shared" si="103"/>
        <v>1rolls</v>
      </c>
      <c r="M825" s="43">
        <f t="shared" si="104"/>
        <v>1</v>
      </c>
      <c r="N825" s="44" t="str">
        <f t="shared" si="105"/>
        <v>1rolls</v>
      </c>
      <c r="O825" s="51">
        <f t="shared" si="95"/>
        <v>192.5</v>
      </c>
      <c r="P825" s="46"/>
      <c r="Q825" s="46"/>
      <c r="R825" s="46"/>
      <c r="S825" s="46"/>
      <c r="T825" s="46"/>
      <c r="U825" s="46"/>
      <c r="V825" s="46"/>
      <c r="W825" s="46"/>
      <c r="X825" s="46"/>
      <c r="Y825" s="46"/>
      <c r="Z825" s="46"/>
    </row>
    <row r="826" spans="1:26" ht="13.5" customHeight="1">
      <c r="A826" s="47">
        <v>646</v>
      </c>
      <c r="B826" s="52" t="s">
        <v>1007</v>
      </c>
      <c r="C826" s="53" t="s">
        <v>39</v>
      </c>
      <c r="D826" s="9" t="str">
        <f t="shared" si="110"/>
        <v>Holiday</v>
      </c>
      <c r="E826" s="52" t="s">
        <v>1008</v>
      </c>
      <c r="F826" s="37"/>
      <c r="G826" s="70">
        <v>179</v>
      </c>
      <c r="H826" s="71">
        <v>3</v>
      </c>
      <c r="I826" s="71">
        <v>1000</v>
      </c>
      <c r="J826" s="160" t="s">
        <v>59</v>
      </c>
      <c r="K826" s="41"/>
      <c r="L826" s="42" t="str">
        <f t="shared" si="103"/>
        <v>1000grams</v>
      </c>
      <c r="M826" s="43">
        <f t="shared" si="104"/>
        <v>3000</v>
      </c>
      <c r="N826" s="44" t="str">
        <f t="shared" si="105"/>
        <v>3000grams</v>
      </c>
      <c r="O826" s="51">
        <f t="shared" si="95"/>
        <v>537</v>
      </c>
      <c r="P826" s="11"/>
      <c r="Q826" s="11"/>
      <c r="R826" s="11"/>
      <c r="S826" s="11"/>
      <c r="T826" s="11"/>
      <c r="U826" s="11"/>
      <c r="V826" s="11"/>
      <c r="W826" s="11"/>
      <c r="X826" s="11"/>
      <c r="Y826" s="11"/>
      <c r="Z826" s="11"/>
    </row>
    <row r="827" spans="1:26" ht="13.5" customHeight="1">
      <c r="A827" s="32">
        <v>646</v>
      </c>
      <c r="B827" s="36" t="s">
        <v>1007</v>
      </c>
      <c r="C827" s="34" t="s">
        <v>27</v>
      </c>
      <c r="D827" s="9" t="str">
        <f t="shared" si="110"/>
        <v>Holiday</v>
      </c>
      <c r="E827" s="36" t="s">
        <v>1008</v>
      </c>
      <c r="F827" s="111"/>
      <c r="G827" s="38">
        <v>175</v>
      </c>
      <c r="H827" s="39">
        <v>2</v>
      </c>
      <c r="I827" s="39">
        <v>1000</v>
      </c>
      <c r="J827" s="121" t="s">
        <v>59</v>
      </c>
      <c r="K827" s="41" t="s">
        <v>26</v>
      </c>
      <c r="L827" s="42" t="str">
        <f t="shared" si="103"/>
        <v>1000grams</v>
      </c>
      <c r="M827" s="43">
        <f t="shared" si="104"/>
        <v>2000</v>
      </c>
      <c r="N827" s="44" t="str">
        <f t="shared" si="105"/>
        <v>2000grams</v>
      </c>
      <c r="O827" s="45">
        <f t="shared" si="95"/>
        <v>350</v>
      </c>
      <c r="P827" s="46"/>
      <c r="Q827" s="46"/>
      <c r="R827" s="46"/>
      <c r="S827" s="46"/>
      <c r="T827" s="46"/>
      <c r="U827" s="46"/>
      <c r="V827" s="46"/>
      <c r="W827" s="46"/>
      <c r="X827" s="46"/>
      <c r="Y827" s="46"/>
      <c r="Z827" s="46"/>
    </row>
    <row r="828" spans="1:26" ht="13.5" customHeight="1">
      <c r="A828" s="32">
        <v>885</v>
      </c>
      <c r="B828" s="48" t="s">
        <v>1009</v>
      </c>
      <c r="C828" s="34" t="s">
        <v>74</v>
      </c>
      <c r="D828" s="9" t="str">
        <f t="shared" si="110"/>
        <v>Del Monte</v>
      </c>
      <c r="E828" s="50" t="s">
        <v>970</v>
      </c>
      <c r="F828" s="111" t="s">
        <v>76</v>
      </c>
      <c r="G828" s="38">
        <v>28.02</v>
      </c>
      <c r="H828" s="39">
        <v>28</v>
      </c>
      <c r="I828" s="39">
        <v>220</v>
      </c>
      <c r="J828" s="121" t="s">
        <v>29</v>
      </c>
      <c r="K828" s="229" t="s">
        <v>26</v>
      </c>
      <c r="L828" s="42" t="str">
        <f t="shared" si="103"/>
        <v>220ml</v>
      </c>
      <c r="M828" s="43">
        <f t="shared" si="104"/>
        <v>6160</v>
      </c>
      <c r="N828" s="44" t="str">
        <f t="shared" si="105"/>
        <v>6160ml</v>
      </c>
      <c r="O828" s="51">
        <f t="shared" si="95"/>
        <v>784.56</v>
      </c>
      <c r="P828" s="29"/>
      <c r="Q828" s="11"/>
      <c r="R828" s="11"/>
      <c r="S828" s="11"/>
      <c r="T828" s="11"/>
      <c r="U828" s="11"/>
      <c r="V828" s="11"/>
      <c r="W828" s="11"/>
      <c r="X828" s="11"/>
      <c r="Y828" s="11"/>
      <c r="Z828" s="11"/>
    </row>
    <row r="829" spans="1:26" ht="13.5" customHeight="1">
      <c r="A829" s="32">
        <v>727</v>
      </c>
      <c r="B829" s="122" t="s">
        <v>1010</v>
      </c>
      <c r="C829" s="34" t="s">
        <v>82</v>
      </c>
      <c r="D829" s="9" t="str">
        <f t="shared" si="110"/>
        <v>Tang</v>
      </c>
      <c r="E829" s="122" t="s">
        <v>867</v>
      </c>
      <c r="F829" s="111" t="s">
        <v>76</v>
      </c>
      <c r="G829" s="207">
        <v>20.5</v>
      </c>
      <c r="H829" s="165">
        <v>1</v>
      </c>
      <c r="I829" s="165">
        <v>19</v>
      </c>
      <c r="J829" s="196" t="s">
        <v>59</v>
      </c>
      <c r="K829" s="41" t="s">
        <v>26</v>
      </c>
      <c r="L829" s="42" t="str">
        <f t="shared" si="103"/>
        <v>19grams</v>
      </c>
      <c r="M829" s="43">
        <f t="shared" si="104"/>
        <v>19</v>
      </c>
      <c r="N829" s="44" t="str">
        <f t="shared" si="105"/>
        <v>19grams</v>
      </c>
      <c r="O829" s="51">
        <f t="shared" si="95"/>
        <v>20.5</v>
      </c>
      <c r="P829" s="46"/>
      <c r="Q829" s="46"/>
      <c r="R829" s="46"/>
      <c r="S829" s="46"/>
      <c r="T829" s="46"/>
      <c r="U829" s="46"/>
      <c r="V829" s="46"/>
      <c r="W829" s="46"/>
      <c r="X829" s="46"/>
      <c r="Y829" s="46"/>
      <c r="Z829" s="46"/>
    </row>
    <row r="830" spans="1:26" ht="13.5" customHeight="1">
      <c r="A830" s="32">
        <v>331</v>
      </c>
      <c r="B830" s="76" t="s">
        <v>1011</v>
      </c>
      <c r="C830" s="34" t="s">
        <v>55</v>
      </c>
      <c r="D830" s="9" t="str">
        <f t="shared" si="110"/>
        <v>Del Monte</v>
      </c>
      <c r="E830" s="68" t="s">
        <v>970</v>
      </c>
      <c r="F830" s="37"/>
      <c r="G830" s="70">
        <v>29.5</v>
      </c>
      <c r="H830" s="71">
        <v>31</v>
      </c>
      <c r="I830" s="39">
        <v>1</v>
      </c>
      <c r="J830" s="121" t="s">
        <v>37</v>
      </c>
      <c r="K830" s="41" t="s">
        <v>26</v>
      </c>
      <c r="L830" s="42" t="str">
        <f t="shared" si="103"/>
        <v>1pieces</v>
      </c>
      <c r="M830" s="43">
        <f t="shared" si="104"/>
        <v>31</v>
      </c>
      <c r="N830" s="44" t="str">
        <f t="shared" si="105"/>
        <v>31pieces</v>
      </c>
      <c r="O830" s="51">
        <f t="shared" si="95"/>
        <v>914.5</v>
      </c>
      <c r="P830" s="29"/>
      <c r="Q830" s="11"/>
      <c r="R830" s="11"/>
      <c r="S830" s="11"/>
      <c r="T830" s="11"/>
      <c r="U830" s="11"/>
      <c r="V830" s="11"/>
      <c r="W830" s="11"/>
      <c r="X830" s="11"/>
      <c r="Y830" s="11"/>
      <c r="Z830" s="11"/>
    </row>
    <row r="831" spans="1:26" ht="13.5" customHeight="1">
      <c r="A831" s="47">
        <v>331</v>
      </c>
      <c r="B831" s="33" t="s">
        <v>1011</v>
      </c>
      <c r="C831" s="34" t="s">
        <v>43</v>
      </c>
      <c r="D831" s="9" t="str">
        <f t="shared" si="110"/>
        <v>Del Monte</v>
      </c>
      <c r="E831" s="50" t="s">
        <v>872</v>
      </c>
      <c r="F831" s="111"/>
      <c r="G831" s="38">
        <v>672.55</v>
      </c>
      <c r="H831" s="39">
        <v>1</v>
      </c>
      <c r="I831" s="39">
        <v>24</v>
      </c>
      <c r="J831" s="121" t="s">
        <v>37</v>
      </c>
      <c r="K831" s="41" t="s">
        <v>26</v>
      </c>
      <c r="L831" s="42" t="str">
        <f t="shared" si="103"/>
        <v>24pieces</v>
      </c>
      <c r="M831" s="43">
        <f t="shared" si="104"/>
        <v>24</v>
      </c>
      <c r="N831" s="44" t="str">
        <f t="shared" si="105"/>
        <v>24pieces</v>
      </c>
      <c r="O831" s="51">
        <f t="shared" si="95"/>
        <v>672.55</v>
      </c>
      <c r="P831" s="29"/>
      <c r="Q831" s="11"/>
      <c r="R831" s="11"/>
      <c r="S831" s="11"/>
      <c r="T831" s="11"/>
      <c r="U831" s="11"/>
      <c r="V831" s="11"/>
      <c r="W831" s="11"/>
      <c r="X831" s="11"/>
      <c r="Y831" s="11"/>
      <c r="Z831" s="11"/>
    </row>
    <row r="832" spans="1:26" ht="13.5" customHeight="1">
      <c r="A832" s="32">
        <v>331</v>
      </c>
      <c r="B832" s="33" t="s">
        <v>1011</v>
      </c>
      <c r="C832" s="34" t="s">
        <v>27</v>
      </c>
      <c r="D832" s="9" t="str">
        <f t="shared" si="110"/>
        <v>Del Monte</v>
      </c>
      <c r="E832" s="50" t="s">
        <v>872</v>
      </c>
      <c r="F832" s="111"/>
      <c r="G832" s="38">
        <v>29.43</v>
      </c>
      <c r="H832" s="39">
        <v>53</v>
      </c>
      <c r="I832" s="39">
        <v>220</v>
      </c>
      <c r="J832" s="121" t="s">
        <v>29</v>
      </c>
      <c r="K832" s="41" t="s">
        <v>26</v>
      </c>
      <c r="L832" s="42" t="str">
        <f t="shared" si="103"/>
        <v>220ml</v>
      </c>
      <c r="M832" s="43">
        <f t="shared" si="104"/>
        <v>11660</v>
      </c>
      <c r="N832" s="44" t="str">
        <f t="shared" si="105"/>
        <v>11660ml</v>
      </c>
      <c r="O832" s="45">
        <f t="shared" si="95"/>
        <v>1559.79</v>
      </c>
      <c r="P832" s="29"/>
      <c r="Q832" s="11"/>
      <c r="R832" s="11"/>
      <c r="S832" s="11"/>
      <c r="T832" s="11"/>
      <c r="U832" s="11"/>
      <c r="V832" s="11"/>
      <c r="W832" s="11"/>
      <c r="X832" s="11"/>
      <c r="Y832" s="11"/>
      <c r="Z832" s="11"/>
    </row>
    <row r="833" spans="1:26" ht="13.5" customHeight="1">
      <c r="A833" s="47">
        <v>331</v>
      </c>
      <c r="B833" s="33" t="s">
        <v>1011</v>
      </c>
      <c r="C833" s="34" t="s">
        <v>43</v>
      </c>
      <c r="D833" s="9" t="str">
        <f t="shared" si="110"/>
        <v>Del Monte</v>
      </c>
      <c r="E833" s="50" t="s">
        <v>1012</v>
      </c>
      <c r="F833" s="111"/>
      <c r="G833" s="38">
        <v>97.2</v>
      </c>
      <c r="H833" s="39">
        <v>4</v>
      </c>
      <c r="I833" s="39">
        <v>1</v>
      </c>
      <c r="J833" s="121" t="s">
        <v>37</v>
      </c>
      <c r="K833" s="41" t="s">
        <v>26</v>
      </c>
      <c r="L833" s="42" t="str">
        <f t="shared" si="103"/>
        <v>1pieces</v>
      </c>
      <c r="M833" s="43">
        <f t="shared" si="104"/>
        <v>4</v>
      </c>
      <c r="N833" s="44" t="str">
        <f t="shared" si="105"/>
        <v>4pieces</v>
      </c>
      <c r="O833" s="51">
        <f t="shared" si="95"/>
        <v>388.8</v>
      </c>
      <c r="P833" s="29"/>
      <c r="Q833" s="11"/>
      <c r="R833" s="11"/>
      <c r="S833" s="11"/>
      <c r="T833" s="11"/>
      <c r="U833" s="11"/>
      <c r="V833" s="11"/>
      <c r="W833" s="11"/>
      <c r="X833" s="11"/>
      <c r="Y833" s="11"/>
      <c r="Z833" s="11"/>
    </row>
    <row r="834" spans="1:26" ht="13.5" customHeight="1">
      <c r="A834" s="47">
        <v>371</v>
      </c>
      <c r="B834" s="33" t="s">
        <v>1013</v>
      </c>
      <c r="C834" s="34" t="s">
        <v>43</v>
      </c>
      <c r="D834" s="9" t="str">
        <f t="shared" si="110"/>
        <v>Frenchies</v>
      </c>
      <c r="E834" s="50" t="s">
        <v>1014</v>
      </c>
      <c r="F834" s="37"/>
      <c r="G834" s="38">
        <v>193</v>
      </c>
      <c r="H834" s="39">
        <v>2</v>
      </c>
      <c r="I834" s="39">
        <v>1000</v>
      </c>
      <c r="J834" s="121" t="s">
        <v>59</v>
      </c>
      <c r="K834" s="41" t="s">
        <v>26</v>
      </c>
      <c r="L834" s="42" t="str">
        <f t="shared" si="103"/>
        <v>1000grams</v>
      </c>
      <c r="M834" s="43">
        <f t="shared" si="104"/>
        <v>2000</v>
      </c>
      <c r="N834" s="44" t="str">
        <f t="shared" si="105"/>
        <v>2000grams</v>
      </c>
      <c r="O834" s="51">
        <f t="shared" si="95"/>
        <v>386</v>
      </c>
      <c r="P834" s="11"/>
      <c r="Q834" s="11"/>
      <c r="R834" s="11"/>
      <c r="S834" s="11"/>
      <c r="T834" s="11"/>
      <c r="U834" s="11"/>
      <c r="V834" s="11"/>
      <c r="W834" s="11"/>
      <c r="X834" s="11"/>
      <c r="Y834" s="11"/>
      <c r="Z834" s="11"/>
    </row>
    <row r="835" spans="1:26" ht="13.5" customHeight="1">
      <c r="A835" s="32">
        <v>543</v>
      </c>
      <c r="B835" s="52" t="s">
        <v>1015</v>
      </c>
      <c r="C835" s="34" t="s">
        <v>35</v>
      </c>
      <c r="D835" s="9" t="str">
        <f t="shared" si="110"/>
        <v>COCO MAMA</v>
      </c>
      <c r="E835" s="116" t="s">
        <v>1016</v>
      </c>
      <c r="F835" s="37"/>
      <c r="G835" s="38">
        <v>46</v>
      </c>
      <c r="H835" s="39">
        <v>1</v>
      </c>
      <c r="I835" s="39">
        <v>200</v>
      </c>
      <c r="J835" s="121" t="s">
        <v>59</v>
      </c>
      <c r="K835" s="41" t="s">
        <v>26</v>
      </c>
      <c r="L835" s="42" t="str">
        <f t="shared" si="103"/>
        <v>200grams</v>
      </c>
      <c r="M835" s="43">
        <f t="shared" si="104"/>
        <v>200</v>
      </c>
      <c r="N835" s="44" t="str">
        <f t="shared" si="105"/>
        <v>200grams</v>
      </c>
      <c r="O835" s="51">
        <f t="shared" si="95"/>
        <v>46</v>
      </c>
      <c r="P835" s="29"/>
      <c r="Q835" s="11"/>
      <c r="R835" s="11"/>
      <c r="S835" s="11"/>
      <c r="T835" s="11"/>
      <c r="U835" s="11"/>
      <c r="V835" s="11"/>
      <c r="W835" s="11"/>
      <c r="X835" s="11"/>
      <c r="Y835" s="11"/>
      <c r="Z835" s="11"/>
    </row>
    <row r="836" spans="1:26" ht="13.5" customHeight="1">
      <c r="A836" s="32">
        <v>717</v>
      </c>
      <c r="B836" s="122" t="s">
        <v>1017</v>
      </c>
      <c r="C836" s="34" t="s">
        <v>82</v>
      </c>
      <c r="D836" s="9" t="str">
        <f t="shared" si="110"/>
        <v>Nestle</v>
      </c>
      <c r="E836" s="128" t="s">
        <v>81</v>
      </c>
      <c r="F836" s="111" t="s">
        <v>76</v>
      </c>
      <c r="G836" s="207">
        <v>38</v>
      </c>
      <c r="H836" s="165">
        <v>98</v>
      </c>
      <c r="I836" s="165">
        <v>1</v>
      </c>
      <c r="J836" s="196" t="s">
        <v>29</v>
      </c>
      <c r="K836" s="41" t="s">
        <v>26</v>
      </c>
      <c r="L836" s="42" t="str">
        <f t="shared" si="103"/>
        <v>1ml</v>
      </c>
      <c r="M836" s="43">
        <f t="shared" si="104"/>
        <v>98</v>
      </c>
      <c r="N836" s="44" t="str">
        <f t="shared" si="105"/>
        <v>98ml</v>
      </c>
      <c r="O836" s="51">
        <f t="shared" si="95"/>
        <v>3724</v>
      </c>
      <c r="P836" s="46"/>
      <c r="Q836" s="46"/>
      <c r="R836" s="46"/>
      <c r="S836" s="46"/>
      <c r="T836" s="46"/>
      <c r="U836" s="46"/>
      <c r="V836" s="46"/>
      <c r="W836" s="46"/>
      <c r="X836" s="46"/>
      <c r="Y836" s="46"/>
      <c r="Z836" s="46"/>
    </row>
    <row r="837" spans="1:26" ht="13.5" customHeight="1">
      <c r="A837" s="32">
        <v>1048</v>
      </c>
      <c r="B837" s="76" t="s">
        <v>1018</v>
      </c>
      <c r="C837" s="34" t="s">
        <v>55</v>
      </c>
      <c r="D837" s="9">
        <f t="shared" si="110"/>
        <v>0</v>
      </c>
      <c r="E837" s="50"/>
      <c r="F837" s="37"/>
      <c r="G837" s="77">
        <v>185</v>
      </c>
      <c r="H837" s="39">
        <v>50.4</v>
      </c>
      <c r="I837" s="39">
        <v>1</v>
      </c>
      <c r="J837" s="121" t="s">
        <v>33</v>
      </c>
      <c r="K837" s="41"/>
      <c r="L837" s="42" t="str">
        <f t="shared" si="103"/>
        <v>1kg</v>
      </c>
      <c r="M837" s="43">
        <f t="shared" si="104"/>
        <v>50.4</v>
      </c>
      <c r="N837" s="44" t="str">
        <f t="shared" si="105"/>
        <v>50.4kg</v>
      </c>
      <c r="O837" s="51">
        <f t="shared" si="95"/>
        <v>9324</v>
      </c>
      <c r="P837" s="46"/>
      <c r="Q837" s="46"/>
      <c r="R837" s="46"/>
      <c r="S837" s="46"/>
      <c r="T837" s="46"/>
      <c r="U837" s="46"/>
      <c r="V837" s="46"/>
      <c r="W837" s="46"/>
      <c r="X837" s="46"/>
      <c r="Y837" s="46"/>
      <c r="Z837" s="46"/>
    </row>
    <row r="838" spans="1:26" ht="13.5" customHeight="1">
      <c r="A838" s="47">
        <v>529</v>
      </c>
      <c r="B838" s="52" t="s">
        <v>1019</v>
      </c>
      <c r="C838" s="34" t="s">
        <v>35</v>
      </c>
      <c r="D838" s="9" t="str">
        <f t="shared" si="110"/>
        <v>Selecta</v>
      </c>
      <c r="E838" s="52" t="s">
        <v>1020</v>
      </c>
      <c r="F838" s="111"/>
      <c r="G838" s="70">
        <v>99</v>
      </c>
      <c r="H838" s="39">
        <v>1</v>
      </c>
      <c r="I838" s="39">
        <v>1000</v>
      </c>
      <c r="J838" s="121" t="s">
        <v>484</v>
      </c>
      <c r="K838" s="41" t="s">
        <v>26</v>
      </c>
      <c r="L838" s="42" t="str">
        <f t="shared" si="103"/>
        <v>1000l</v>
      </c>
      <c r="M838" s="43">
        <f t="shared" si="104"/>
        <v>1000</v>
      </c>
      <c r="N838" s="44" t="str">
        <f t="shared" si="105"/>
        <v>1000l</v>
      </c>
      <c r="O838" s="51">
        <f t="shared" si="95"/>
        <v>99</v>
      </c>
      <c r="P838" s="46"/>
      <c r="Q838" s="46"/>
      <c r="R838" s="46"/>
      <c r="S838" s="46"/>
      <c r="T838" s="46"/>
      <c r="U838" s="46"/>
      <c r="V838" s="46"/>
      <c r="W838" s="46"/>
      <c r="X838" s="46"/>
      <c r="Y838" s="46"/>
      <c r="Z838" s="46"/>
    </row>
    <row r="839" spans="1:26" ht="13.5" customHeight="1">
      <c r="A839" s="32">
        <v>529</v>
      </c>
      <c r="B839" s="79" t="s">
        <v>1019</v>
      </c>
      <c r="C839" s="94" t="s">
        <v>68</v>
      </c>
      <c r="D839" s="9">
        <f t="shared" si="110"/>
        <v>0</v>
      </c>
      <c r="E839" s="116"/>
      <c r="F839" s="59"/>
      <c r="G839" s="212">
        <v>181.39</v>
      </c>
      <c r="H839" s="213">
        <v>24</v>
      </c>
      <c r="I839" s="326">
        <v>1</v>
      </c>
      <c r="J839" s="257" t="s">
        <v>37</v>
      </c>
      <c r="K839" s="46"/>
      <c r="L839" s="42" t="str">
        <f t="shared" si="103"/>
        <v>1pieces</v>
      </c>
      <c r="M839" s="43">
        <f t="shared" si="104"/>
        <v>24</v>
      </c>
      <c r="N839" s="44" t="str">
        <f t="shared" si="105"/>
        <v>24pieces</v>
      </c>
      <c r="O839" s="51">
        <f t="shared" si="95"/>
        <v>4353.3599999999997</v>
      </c>
      <c r="P839" s="46"/>
      <c r="Q839" s="46"/>
      <c r="R839" s="46"/>
      <c r="S839" s="46"/>
      <c r="T839" s="46"/>
      <c r="U839" s="46"/>
      <c r="V839" s="46"/>
      <c r="W839" s="46"/>
      <c r="X839" s="46"/>
      <c r="Y839" s="46"/>
      <c r="Z839" s="46"/>
    </row>
    <row r="840" spans="1:26" ht="13.5" customHeight="1">
      <c r="A840" s="32">
        <v>1047</v>
      </c>
      <c r="B840" s="76" t="s">
        <v>1021</v>
      </c>
      <c r="C840" s="34" t="s">
        <v>55</v>
      </c>
      <c r="D840" s="9">
        <f t="shared" si="110"/>
        <v>0</v>
      </c>
      <c r="E840" s="50"/>
      <c r="F840" s="37"/>
      <c r="G840" s="77">
        <v>150</v>
      </c>
      <c r="H840" s="39">
        <v>56</v>
      </c>
      <c r="I840" s="39">
        <v>1</v>
      </c>
      <c r="J840" s="121" t="s">
        <v>33</v>
      </c>
      <c r="K840" s="41"/>
      <c r="L840" s="42" t="str">
        <f t="shared" si="103"/>
        <v>1kg</v>
      </c>
      <c r="M840" s="43">
        <f t="shared" si="104"/>
        <v>56</v>
      </c>
      <c r="N840" s="44" t="str">
        <f t="shared" si="105"/>
        <v>56kg</v>
      </c>
      <c r="O840" s="51">
        <f t="shared" si="95"/>
        <v>8400</v>
      </c>
      <c r="P840" s="46"/>
      <c r="Q840" s="46"/>
      <c r="R840" s="46"/>
      <c r="S840" s="46"/>
      <c r="T840" s="46"/>
      <c r="U840" s="46"/>
      <c r="V840" s="46"/>
      <c r="W840" s="46"/>
      <c r="X840" s="46"/>
      <c r="Y840" s="46"/>
      <c r="Z840" s="46"/>
    </row>
    <row r="841" spans="1:26" ht="13.5" customHeight="1">
      <c r="A841" s="32">
        <v>602</v>
      </c>
      <c r="B841" s="48" t="s">
        <v>1022</v>
      </c>
      <c r="C841" s="34" t="s">
        <v>35</v>
      </c>
      <c r="D841" s="9" t="str">
        <f t="shared" si="110"/>
        <v>HERNAN</v>
      </c>
      <c r="E841" s="50" t="s">
        <v>249</v>
      </c>
      <c r="F841" s="37"/>
      <c r="G841" s="38">
        <v>180</v>
      </c>
      <c r="H841" s="39">
        <v>0.75</v>
      </c>
      <c r="I841" s="39">
        <v>1000</v>
      </c>
      <c r="J841" s="121" t="s">
        <v>33</v>
      </c>
      <c r="K841" s="41"/>
      <c r="L841" s="42" t="str">
        <f t="shared" si="103"/>
        <v>1000kg</v>
      </c>
      <c r="M841" s="43">
        <f t="shared" si="104"/>
        <v>750</v>
      </c>
      <c r="N841" s="44" t="str">
        <f t="shared" si="105"/>
        <v>750kg</v>
      </c>
      <c r="O841" s="51">
        <f t="shared" si="95"/>
        <v>135</v>
      </c>
      <c r="P841" s="11"/>
      <c r="Q841" s="11"/>
      <c r="R841" s="11"/>
      <c r="S841" s="11"/>
      <c r="T841" s="11"/>
      <c r="U841" s="11"/>
      <c r="V841" s="11"/>
      <c r="W841" s="11"/>
      <c r="X841" s="11"/>
      <c r="Y841" s="11"/>
      <c r="Z841" s="11"/>
    </row>
    <row r="842" spans="1:26" ht="13.5" customHeight="1">
      <c r="A842" s="32">
        <v>602</v>
      </c>
      <c r="B842" s="33" t="s">
        <v>1023</v>
      </c>
      <c r="C842" s="34" t="s">
        <v>27</v>
      </c>
      <c r="D842" s="9">
        <f t="shared" si="110"/>
        <v>0</v>
      </c>
      <c r="E842" s="50"/>
      <c r="F842" s="37"/>
      <c r="G842" s="38">
        <v>145</v>
      </c>
      <c r="H842" s="39">
        <v>1</v>
      </c>
      <c r="I842" s="39"/>
      <c r="J842" s="121"/>
      <c r="K842" s="41" t="s">
        <v>26</v>
      </c>
      <c r="L842" s="42" t="str">
        <f t="shared" si="103"/>
        <v/>
      </c>
      <c r="M842" s="43">
        <f t="shared" si="104"/>
        <v>0</v>
      </c>
      <c r="N842" s="44" t="str">
        <f t="shared" si="105"/>
        <v>0</v>
      </c>
      <c r="O842" s="45">
        <f t="shared" si="95"/>
        <v>145</v>
      </c>
      <c r="P842" s="46"/>
      <c r="Q842" s="46"/>
      <c r="R842" s="46"/>
      <c r="S842" s="46"/>
      <c r="T842" s="46"/>
      <c r="U842" s="46"/>
      <c r="V842" s="46"/>
      <c r="W842" s="46"/>
      <c r="X842" s="46"/>
      <c r="Y842" s="46"/>
      <c r="Z842" s="46"/>
    </row>
    <row r="843" spans="1:26" ht="13.5" customHeight="1">
      <c r="A843" s="32">
        <v>1045</v>
      </c>
      <c r="B843" s="76" t="s">
        <v>1024</v>
      </c>
      <c r="C843" s="34" t="s">
        <v>55</v>
      </c>
      <c r="D843" s="9">
        <f t="shared" si="110"/>
        <v>0</v>
      </c>
      <c r="E843" s="50"/>
      <c r="F843" s="37"/>
      <c r="G843" s="77">
        <v>220</v>
      </c>
      <c r="H843" s="39">
        <v>13.7</v>
      </c>
      <c r="I843" s="39">
        <v>1</v>
      </c>
      <c r="J843" s="121" t="s">
        <v>33</v>
      </c>
      <c r="K843" s="41"/>
      <c r="L843" s="42" t="str">
        <f t="shared" si="103"/>
        <v>1kg</v>
      </c>
      <c r="M843" s="43">
        <f t="shared" si="104"/>
        <v>13.7</v>
      </c>
      <c r="N843" s="44" t="str">
        <f t="shared" si="105"/>
        <v>13.7kg</v>
      </c>
      <c r="O843" s="51">
        <f t="shared" si="95"/>
        <v>3014</v>
      </c>
      <c r="P843" s="46"/>
      <c r="Q843" s="46"/>
      <c r="R843" s="46"/>
      <c r="S843" s="46"/>
      <c r="T843" s="46"/>
      <c r="U843" s="46"/>
      <c r="V843" s="46"/>
      <c r="W843" s="46"/>
      <c r="X843" s="46"/>
      <c r="Y843" s="46"/>
      <c r="Z843" s="46"/>
    </row>
    <row r="844" spans="1:26" ht="13.5" customHeight="1">
      <c r="A844" s="32">
        <v>1043</v>
      </c>
      <c r="B844" s="76" t="s">
        <v>1025</v>
      </c>
      <c r="C844" s="34" t="s">
        <v>55</v>
      </c>
      <c r="D844" s="9">
        <f t="shared" si="110"/>
        <v>0</v>
      </c>
      <c r="E844" s="50"/>
      <c r="F844" s="37"/>
      <c r="G844" s="77">
        <v>275</v>
      </c>
      <c r="H844" s="39">
        <v>87.3</v>
      </c>
      <c r="I844" s="39">
        <v>1</v>
      </c>
      <c r="J844" s="121" t="s">
        <v>33</v>
      </c>
      <c r="K844" s="41"/>
      <c r="L844" s="42" t="str">
        <f t="shared" si="103"/>
        <v>1kg</v>
      </c>
      <c r="M844" s="43">
        <f t="shared" si="104"/>
        <v>87.3</v>
      </c>
      <c r="N844" s="44" t="str">
        <f t="shared" si="105"/>
        <v>87.3kg</v>
      </c>
      <c r="O844" s="51">
        <f t="shared" si="95"/>
        <v>24007.5</v>
      </c>
      <c r="P844" s="46"/>
      <c r="Q844" s="46"/>
      <c r="R844" s="46"/>
      <c r="S844" s="46"/>
      <c r="T844" s="46"/>
      <c r="U844" s="46"/>
      <c r="V844" s="46"/>
      <c r="W844" s="46"/>
      <c r="X844" s="46"/>
      <c r="Y844" s="46"/>
      <c r="Z844" s="46"/>
    </row>
    <row r="845" spans="1:26" ht="13.5" customHeight="1">
      <c r="A845" s="32">
        <v>1044</v>
      </c>
      <c r="B845" s="76" t="s">
        <v>1026</v>
      </c>
      <c r="C845" s="34" t="s">
        <v>55</v>
      </c>
      <c r="D845" s="9">
        <f t="shared" si="110"/>
        <v>0</v>
      </c>
      <c r="E845" s="50"/>
      <c r="F845" s="37"/>
      <c r="G845" s="77">
        <v>289</v>
      </c>
      <c r="H845" s="39">
        <v>11.3</v>
      </c>
      <c r="I845" s="39">
        <v>1</v>
      </c>
      <c r="J845" s="121" t="s">
        <v>33</v>
      </c>
      <c r="K845" s="41"/>
      <c r="L845" s="42" t="str">
        <f t="shared" si="103"/>
        <v>1kg</v>
      </c>
      <c r="M845" s="43">
        <f t="shared" si="104"/>
        <v>11.3</v>
      </c>
      <c r="N845" s="44" t="str">
        <f t="shared" si="105"/>
        <v>11.3kg</v>
      </c>
      <c r="O845" s="51">
        <f t="shared" si="95"/>
        <v>3265.7000000000003</v>
      </c>
      <c r="P845" s="46"/>
      <c r="Q845" s="46"/>
      <c r="R845" s="46"/>
      <c r="S845" s="46"/>
      <c r="T845" s="46"/>
      <c r="U845" s="46"/>
      <c r="V845" s="46"/>
      <c r="W845" s="46"/>
      <c r="X845" s="46"/>
      <c r="Y845" s="46"/>
      <c r="Z845" s="46"/>
    </row>
    <row r="846" spans="1:26" ht="13.5" customHeight="1">
      <c r="A846" s="32">
        <v>1046</v>
      </c>
      <c r="B846" s="76" t="s">
        <v>1027</v>
      </c>
      <c r="C846" s="34" t="s">
        <v>55</v>
      </c>
      <c r="D846" s="9">
        <f t="shared" si="110"/>
        <v>0</v>
      </c>
      <c r="E846" s="50"/>
      <c r="F846" s="37"/>
      <c r="G846" s="77">
        <v>190</v>
      </c>
      <c r="H846" s="39">
        <v>5.2</v>
      </c>
      <c r="I846" s="39">
        <v>1</v>
      </c>
      <c r="J846" s="121" t="s">
        <v>33</v>
      </c>
      <c r="K846" s="41"/>
      <c r="L846" s="42" t="str">
        <f t="shared" si="103"/>
        <v>1kg</v>
      </c>
      <c r="M846" s="43">
        <f t="shared" si="104"/>
        <v>5.2</v>
      </c>
      <c r="N846" s="44" t="str">
        <f t="shared" si="105"/>
        <v>5.2kg</v>
      </c>
      <c r="O846" s="51">
        <f t="shared" si="95"/>
        <v>988</v>
      </c>
      <c r="P846" s="46"/>
      <c r="Q846" s="46"/>
      <c r="R846" s="46"/>
      <c r="S846" s="46"/>
      <c r="T846" s="46"/>
      <c r="U846" s="46"/>
      <c r="V846" s="46"/>
      <c r="W846" s="46"/>
      <c r="X846" s="46"/>
      <c r="Y846" s="46"/>
      <c r="Z846" s="46"/>
    </row>
    <row r="847" spans="1:26" ht="13.5" customHeight="1">
      <c r="A847" s="32">
        <v>66</v>
      </c>
      <c r="B847" s="57" t="s">
        <v>1028</v>
      </c>
      <c r="C847" s="34" t="s">
        <v>47</v>
      </c>
      <c r="D847" s="9" t="str">
        <f t="shared" si="110"/>
        <v>Today's</v>
      </c>
      <c r="E847" s="50" t="s">
        <v>1029</v>
      </c>
      <c r="F847" s="59"/>
      <c r="G847" s="38">
        <v>253.33</v>
      </c>
      <c r="H847" s="39">
        <v>2</v>
      </c>
      <c r="I847" s="39">
        <v>1</v>
      </c>
      <c r="J847" s="121" t="s">
        <v>59</v>
      </c>
      <c r="K847" s="46"/>
      <c r="L847" s="42" t="str">
        <f t="shared" si="103"/>
        <v>1grams</v>
      </c>
      <c r="M847" s="43">
        <f t="shared" si="104"/>
        <v>2</v>
      </c>
      <c r="N847" s="44" t="str">
        <f t="shared" si="105"/>
        <v>2grams</v>
      </c>
      <c r="O847" s="51">
        <f t="shared" si="95"/>
        <v>506.66</v>
      </c>
      <c r="P847" s="46"/>
      <c r="Q847" s="46"/>
      <c r="R847" s="46"/>
      <c r="S847" s="46"/>
      <c r="T847" s="46"/>
      <c r="U847" s="46"/>
      <c r="V847" s="46"/>
      <c r="W847" s="46"/>
      <c r="X847" s="46"/>
      <c r="Y847" s="46"/>
      <c r="Z847" s="46"/>
    </row>
    <row r="848" spans="1:26" ht="13.5" customHeight="1">
      <c r="A848" s="32">
        <v>66</v>
      </c>
      <c r="B848" s="208" t="s">
        <v>1028</v>
      </c>
      <c r="C848" s="34" t="s">
        <v>27</v>
      </c>
      <c r="D848" s="9" t="str">
        <f t="shared" si="110"/>
        <v>Today's</v>
      </c>
      <c r="E848" s="362" t="s">
        <v>1030</v>
      </c>
      <c r="F848" s="111"/>
      <c r="G848" s="38">
        <v>166.49</v>
      </c>
      <c r="H848" s="39">
        <v>3</v>
      </c>
      <c r="I848" s="39">
        <v>3033</v>
      </c>
      <c r="J848" s="121" t="s">
        <v>59</v>
      </c>
      <c r="K848" s="41" t="s">
        <v>26</v>
      </c>
      <c r="L848" s="42" t="str">
        <f t="shared" si="103"/>
        <v>3033grams</v>
      </c>
      <c r="M848" s="43">
        <f t="shared" si="104"/>
        <v>9099</v>
      </c>
      <c r="N848" s="44" t="str">
        <f t="shared" si="105"/>
        <v>9099grams</v>
      </c>
      <c r="O848" s="45">
        <f t="shared" si="95"/>
        <v>499.47</v>
      </c>
      <c r="P848" s="46"/>
      <c r="Q848" s="46"/>
      <c r="R848" s="46"/>
      <c r="S848" s="46"/>
      <c r="T848" s="46"/>
      <c r="U848" s="46"/>
      <c r="V848" s="46"/>
      <c r="W848" s="46"/>
      <c r="X848" s="46"/>
      <c r="Y848" s="46"/>
      <c r="Z848" s="46"/>
    </row>
    <row r="849" spans="1:26" ht="13.5" customHeight="1">
      <c r="A849" s="47">
        <v>66</v>
      </c>
      <c r="B849" s="33" t="s">
        <v>1028</v>
      </c>
      <c r="C849" s="34" t="s">
        <v>43</v>
      </c>
      <c r="D849" s="9" t="str">
        <f t="shared" si="110"/>
        <v>Today's</v>
      </c>
      <c r="E849" s="50" t="s">
        <v>1031</v>
      </c>
      <c r="F849" s="111"/>
      <c r="G849" s="38">
        <v>89.5</v>
      </c>
      <c r="H849" s="39">
        <f>844/422</f>
        <v>2</v>
      </c>
      <c r="I849" s="39">
        <v>422</v>
      </c>
      <c r="J849" s="121" t="s">
        <v>59</v>
      </c>
      <c r="K849" s="41" t="s">
        <v>26</v>
      </c>
      <c r="L849" s="42" t="str">
        <f t="shared" si="103"/>
        <v>422grams</v>
      </c>
      <c r="M849" s="43">
        <f t="shared" si="104"/>
        <v>844</v>
      </c>
      <c r="N849" s="44" t="str">
        <f t="shared" si="105"/>
        <v>844grams</v>
      </c>
      <c r="O849" s="51">
        <f t="shared" si="95"/>
        <v>179</v>
      </c>
      <c r="P849" s="46"/>
      <c r="Q849" s="46"/>
      <c r="R849" s="46"/>
      <c r="S849" s="46"/>
      <c r="T849" s="46"/>
      <c r="U849" s="46"/>
      <c r="V849" s="46"/>
      <c r="W849" s="46"/>
      <c r="X849" s="46"/>
      <c r="Y849" s="46"/>
      <c r="Z849" s="46"/>
    </row>
    <row r="850" spans="1:26" ht="13.5" customHeight="1">
      <c r="A850" s="47">
        <v>66</v>
      </c>
      <c r="B850" s="33" t="s">
        <v>1032</v>
      </c>
      <c r="C850" s="49" t="s">
        <v>61</v>
      </c>
      <c r="D850" s="9" t="str">
        <f t="shared" si="110"/>
        <v>today's</v>
      </c>
      <c r="E850" s="116" t="s">
        <v>1033</v>
      </c>
      <c r="F850" s="37"/>
      <c r="G850" s="38">
        <v>86.6</v>
      </c>
      <c r="H850" s="39">
        <v>1</v>
      </c>
      <c r="I850" s="39">
        <v>422</v>
      </c>
      <c r="J850" s="121" t="s">
        <v>59</v>
      </c>
      <c r="K850" s="41"/>
      <c r="L850" s="42" t="str">
        <f t="shared" si="103"/>
        <v>422grams</v>
      </c>
      <c r="M850" s="43">
        <f t="shared" si="104"/>
        <v>422</v>
      </c>
      <c r="N850" s="44" t="str">
        <f t="shared" si="105"/>
        <v>422grams</v>
      </c>
      <c r="O850" s="51">
        <f t="shared" si="95"/>
        <v>86.6</v>
      </c>
      <c r="P850" s="46"/>
      <c r="Q850" s="46"/>
      <c r="R850" s="46"/>
      <c r="S850" s="46"/>
      <c r="T850" s="46"/>
      <c r="U850" s="46"/>
      <c r="V850" s="46"/>
      <c r="W850" s="46"/>
      <c r="X850" s="46"/>
      <c r="Y850" s="46"/>
      <c r="Z850" s="46"/>
    </row>
    <row r="851" spans="1:26" ht="13.5" customHeight="1">
      <c r="A851" s="32">
        <v>66</v>
      </c>
      <c r="B851" s="57" t="s">
        <v>1028</v>
      </c>
      <c r="C851" s="94" t="s">
        <v>68</v>
      </c>
      <c r="D851" s="9">
        <f t="shared" si="110"/>
        <v>0</v>
      </c>
      <c r="E851" s="116"/>
      <c r="F851" s="59"/>
      <c r="G851" s="212">
        <v>0.1632280927835052</v>
      </c>
      <c r="H851" s="326">
        <v>3104</v>
      </c>
      <c r="I851" s="326">
        <v>1552</v>
      </c>
      <c r="J851" s="257" t="s">
        <v>59</v>
      </c>
      <c r="K851" s="46"/>
      <c r="L851" s="42" t="str">
        <f t="shared" si="103"/>
        <v>1552grams</v>
      </c>
      <c r="M851" s="43">
        <f t="shared" si="104"/>
        <v>4817408</v>
      </c>
      <c r="N851" s="44" t="str">
        <f t="shared" si="105"/>
        <v>4817408grams</v>
      </c>
      <c r="O851" s="51">
        <f t="shared" si="95"/>
        <v>506.66000000000014</v>
      </c>
      <c r="P851" s="46"/>
      <c r="Q851" s="46"/>
      <c r="R851" s="46"/>
      <c r="S851" s="46"/>
      <c r="T851" s="46"/>
      <c r="U851" s="46"/>
      <c r="V851" s="46"/>
      <c r="W851" s="46"/>
      <c r="X851" s="46"/>
      <c r="Y851" s="46"/>
      <c r="Z851" s="46"/>
    </row>
    <row r="852" spans="1:26" ht="13.5" customHeight="1">
      <c r="A852" s="32">
        <v>544</v>
      </c>
      <c r="B852" s="48" t="s">
        <v>1034</v>
      </c>
      <c r="C852" s="34" t="s">
        <v>35</v>
      </c>
      <c r="D852" s="9" t="str">
        <f t="shared" si="110"/>
        <v>DEL MONTE</v>
      </c>
      <c r="E852" s="116" t="s">
        <v>1035</v>
      </c>
      <c r="F852" s="37"/>
      <c r="G852" s="38">
        <v>69</v>
      </c>
      <c r="H852" s="39">
        <v>5</v>
      </c>
      <c r="I852" s="39">
        <v>266</v>
      </c>
      <c r="J852" s="121" t="s">
        <v>59</v>
      </c>
      <c r="K852" s="41" t="s">
        <v>26</v>
      </c>
      <c r="L852" s="42" t="str">
        <f t="shared" si="103"/>
        <v>266grams</v>
      </c>
      <c r="M852" s="43">
        <f t="shared" si="104"/>
        <v>1330</v>
      </c>
      <c r="N852" s="44" t="str">
        <f t="shared" si="105"/>
        <v>1330grams</v>
      </c>
      <c r="O852" s="51">
        <f t="shared" si="95"/>
        <v>345</v>
      </c>
      <c r="P852" s="29"/>
      <c r="Q852" s="11"/>
      <c r="R852" s="11"/>
      <c r="S852" s="11"/>
      <c r="T852" s="11"/>
      <c r="U852" s="11"/>
      <c r="V852" s="11"/>
      <c r="W852" s="11"/>
      <c r="X852" s="11"/>
      <c r="Y852" s="11"/>
      <c r="Z852" s="11"/>
    </row>
    <row r="853" spans="1:26" ht="13.5" customHeight="1">
      <c r="A853" s="32">
        <v>544</v>
      </c>
      <c r="B853" s="33" t="s">
        <v>1034</v>
      </c>
      <c r="C853" s="34" t="s">
        <v>35</v>
      </c>
      <c r="D853" s="9" t="str">
        <f t="shared" si="110"/>
        <v>DEL MONTE</v>
      </c>
      <c r="E853" s="116" t="s">
        <v>1035</v>
      </c>
      <c r="F853" s="37"/>
      <c r="G853" s="38">
        <v>309</v>
      </c>
      <c r="H853" s="39">
        <v>6</v>
      </c>
      <c r="I853" s="39">
        <v>3033</v>
      </c>
      <c r="J853" s="121" t="s">
        <v>59</v>
      </c>
      <c r="K853" s="41" t="s">
        <v>26</v>
      </c>
      <c r="L853" s="42" t="str">
        <f t="shared" si="103"/>
        <v>3033grams</v>
      </c>
      <c r="M853" s="43">
        <f t="shared" si="104"/>
        <v>18198</v>
      </c>
      <c r="N853" s="44" t="str">
        <f t="shared" si="105"/>
        <v>18198grams</v>
      </c>
      <c r="O853" s="51">
        <f t="shared" si="95"/>
        <v>1854</v>
      </c>
      <c r="P853" s="29"/>
      <c r="Q853" s="11"/>
      <c r="R853" s="11"/>
      <c r="S853" s="11"/>
      <c r="T853" s="11"/>
      <c r="U853" s="11"/>
      <c r="V853" s="11"/>
      <c r="W853" s="11"/>
      <c r="X853" s="11"/>
      <c r="Y853" s="11"/>
      <c r="Z853" s="11"/>
    </row>
    <row r="854" spans="1:26" ht="13.5" customHeight="1">
      <c r="A854" s="32">
        <v>1199</v>
      </c>
      <c r="B854" s="79" t="s">
        <v>1036</v>
      </c>
      <c r="C854" s="94" t="s">
        <v>68</v>
      </c>
      <c r="D854" s="9">
        <f t="shared" si="110"/>
        <v>0</v>
      </c>
      <c r="E854" s="116"/>
      <c r="F854" s="59"/>
      <c r="G854" s="212">
        <v>0.95833333333333337</v>
      </c>
      <c r="H854" s="213">
        <v>60</v>
      </c>
      <c r="I854" s="213">
        <v>24</v>
      </c>
      <c r="J854" s="215" t="s">
        <v>37</v>
      </c>
      <c r="K854" s="46"/>
      <c r="L854" s="42" t="str">
        <f t="shared" si="103"/>
        <v>24pieces</v>
      </c>
      <c r="M854" s="43">
        <f t="shared" si="104"/>
        <v>1440</v>
      </c>
      <c r="N854" s="44" t="str">
        <f t="shared" si="105"/>
        <v>1440pieces</v>
      </c>
      <c r="O854" s="51">
        <f t="shared" si="95"/>
        <v>57.5</v>
      </c>
      <c r="P854" s="46"/>
      <c r="Q854" s="46"/>
      <c r="R854" s="46"/>
      <c r="S854" s="46"/>
      <c r="T854" s="46"/>
      <c r="U854" s="46"/>
      <c r="V854" s="46"/>
      <c r="W854" s="46"/>
      <c r="X854" s="46"/>
      <c r="Y854" s="46"/>
      <c r="Z854" s="46"/>
    </row>
    <row r="855" spans="1:26" ht="13.5" customHeight="1">
      <c r="A855" s="32">
        <v>1200</v>
      </c>
      <c r="B855" s="79" t="s">
        <v>1037</v>
      </c>
      <c r="C855" s="94" t="s">
        <v>68</v>
      </c>
      <c r="D855" s="9">
        <f t="shared" si="110"/>
        <v>0</v>
      </c>
      <c r="E855" s="116"/>
      <c r="F855" s="59"/>
      <c r="G855" s="212">
        <v>0.95833333333333337</v>
      </c>
      <c r="H855" s="213">
        <v>49</v>
      </c>
      <c r="I855" s="213">
        <v>24</v>
      </c>
      <c r="J855" s="215" t="s">
        <v>37</v>
      </c>
      <c r="K855" s="46"/>
      <c r="L855" s="42" t="str">
        <f t="shared" si="103"/>
        <v>24pieces</v>
      </c>
      <c r="M855" s="43">
        <f t="shared" si="104"/>
        <v>1176</v>
      </c>
      <c r="N855" s="44" t="str">
        <f t="shared" si="105"/>
        <v>1176pieces</v>
      </c>
      <c r="O855" s="51">
        <f t="shared" si="95"/>
        <v>46.958333333333336</v>
      </c>
      <c r="P855" s="46"/>
      <c r="Q855" s="46"/>
      <c r="R855" s="46"/>
      <c r="S855" s="46"/>
      <c r="T855" s="46"/>
      <c r="U855" s="46"/>
      <c r="V855" s="46"/>
      <c r="W855" s="46"/>
      <c r="X855" s="46"/>
      <c r="Y855" s="46"/>
      <c r="Z855" s="46"/>
    </row>
    <row r="856" spans="1:26" ht="13.5" customHeight="1">
      <c r="A856" s="32">
        <v>1201</v>
      </c>
      <c r="B856" s="79" t="s">
        <v>1038</v>
      </c>
      <c r="C856" s="94" t="s">
        <v>68</v>
      </c>
      <c r="D856" s="9">
        <f t="shared" si="110"/>
        <v>0</v>
      </c>
      <c r="E856" s="116"/>
      <c r="F856" s="59"/>
      <c r="G856" s="212">
        <v>10.72</v>
      </c>
      <c r="H856" s="213">
        <v>41</v>
      </c>
      <c r="I856" s="213">
        <v>1</v>
      </c>
      <c r="J856" s="215" t="s">
        <v>37</v>
      </c>
      <c r="K856" s="46"/>
      <c r="L856" s="42" t="str">
        <f t="shared" si="103"/>
        <v>1pieces</v>
      </c>
      <c r="M856" s="43">
        <f t="shared" si="104"/>
        <v>41</v>
      </c>
      <c r="N856" s="44" t="str">
        <f t="shared" si="105"/>
        <v>41pieces</v>
      </c>
      <c r="O856" s="51">
        <f t="shared" si="95"/>
        <v>439.52000000000004</v>
      </c>
      <c r="P856" s="46"/>
      <c r="Q856" s="46"/>
      <c r="R856" s="46"/>
      <c r="S856" s="46"/>
      <c r="T856" s="46"/>
      <c r="U856" s="46"/>
      <c r="V856" s="46"/>
      <c r="W856" s="46"/>
      <c r="X856" s="46"/>
      <c r="Y856" s="46"/>
      <c r="Z856" s="46"/>
    </row>
    <row r="857" spans="1:26" ht="13.5" customHeight="1">
      <c r="A857" s="32">
        <v>1202</v>
      </c>
      <c r="B857" s="79" t="s">
        <v>1039</v>
      </c>
      <c r="C857" s="94" t="s">
        <v>68</v>
      </c>
      <c r="D857" s="9">
        <f t="shared" si="110"/>
        <v>0</v>
      </c>
      <c r="E857" s="116"/>
      <c r="F857" s="59"/>
      <c r="G857" s="212">
        <v>8.64</v>
      </c>
      <c r="H857" s="213">
        <v>54</v>
      </c>
      <c r="I857" s="213">
        <v>48</v>
      </c>
      <c r="J857" s="215" t="s">
        <v>37</v>
      </c>
      <c r="K857" s="46"/>
      <c r="L857" s="42" t="str">
        <f t="shared" si="103"/>
        <v>48pieces</v>
      </c>
      <c r="M857" s="43">
        <f t="shared" si="104"/>
        <v>2592</v>
      </c>
      <c r="N857" s="44" t="str">
        <f t="shared" si="105"/>
        <v>2592pieces</v>
      </c>
      <c r="O857" s="51">
        <f t="shared" si="95"/>
        <v>466.56000000000006</v>
      </c>
      <c r="P857" s="46"/>
      <c r="Q857" s="46"/>
      <c r="R857" s="46"/>
      <c r="S857" s="46"/>
      <c r="T857" s="46"/>
      <c r="U857" s="46"/>
      <c r="V857" s="46"/>
      <c r="W857" s="46"/>
      <c r="X857" s="46"/>
      <c r="Y857" s="46"/>
      <c r="Z857" s="46"/>
    </row>
    <row r="858" spans="1:26" ht="13.5" customHeight="1">
      <c r="A858" s="47">
        <v>30</v>
      </c>
      <c r="B858" s="48" t="s">
        <v>1040</v>
      </c>
      <c r="C858" s="49" t="s">
        <v>61</v>
      </c>
      <c r="D858" s="35" t="s">
        <v>64</v>
      </c>
      <c r="E858" s="116" t="s">
        <v>1041</v>
      </c>
      <c r="F858" s="111"/>
      <c r="G858" s="38">
        <v>7.68</v>
      </c>
      <c r="H858" s="39">
        <v>6</v>
      </c>
      <c r="I858" s="39">
        <v>80</v>
      </c>
      <c r="J858" s="121" t="s">
        <v>29</v>
      </c>
      <c r="K858" s="41"/>
      <c r="L858" s="42" t="str">
        <f t="shared" si="103"/>
        <v>80ml</v>
      </c>
      <c r="M858" s="43">
        <f t="shared" si="104"/>
        <v>480</v>
      </c>
      <c r="N858" s="44" t="str">
        <f t="shared" si="105"/>
        <v>480ml</v>
      </c>
      <c r="O858" s="51">
        <f t="shared" si="95"/>
        <v>46.08</v>
      </c>
      <c r="P858" s="29">
        <f>O858/H858</f>
        <v>7.68</v>
      </c>
      <c r="Q858" s="29">
        <f>G858-P858</f>
        <v>0</v>
      </c>
      <c r="R858" s="28"/>
      <c r="S858" s="28"/>
      <c r="T858" s="28"/>
      <c r="U858" s="28"/>
      <c r="V858" s="28"/>
      <c r="W858" s="28"/>
      <c r="X858" s="28"/>
      <c r="Y858" s="28"/>
      <c r="Z858" s="28"/>
    </row>
    <row r="859" spans="1:26" ht="13.5" customHeight="1">
      <c r="A859" s="32">
        <v>1129</v>
      </c>
      <c r="B859" s="79" t="s">
        <v>1042</v>
      </c>
      <c r="C859" s="34" t="s">
        <v>47</v>
      </c>
      <c r="D859" s="9" t="str">
        <f t="shared" ref="D859:D860" si="111">IFERROR(LEFT(E859, FIND("/", E859)-1), E859)</f>
        <v>Suncrest Food</v>
      </c>
      <c r="E859" s="50" t="s">
        <v>1043</v>
      </c>
      <c r="F859" s="59"/>
      <c r="G859" s="38">
        <v>7.51</v>
      </c>
      <c r="H859" s="39">
        <v>320</v>
      </c>
      <c r="I859" s="39">
        <v>1</v>
      </c>
      <c r="J859" s="121" t="s">
        <v>37</v>
      </c>
      <c r="K859" s="46"/>
      <c r="L859" s="42" t="str">
        <f t="shared" si="103"/>
        <v>1pieces</v>
      </c>
      <c r="M859" s="43">
        <f t="shared" si="104"/>
        <v>320</v>
      </c>
      <c r="N859" s="44" t="str">
        <f t="shared" si="105"/>
        <v>320pieces</v>
      </c>
      <c r="O859" s="51">
        <f t="shared" si="95"/>
        <v>2403.1999999999998</v>
      </c>
      <c r="P859" s="46"/>
      <c r="Q859" s="46"/>
      <c r="R859" s="46"/>
      <c r="S859" s="46"/>
      <c r="T859" s="46"/>
      <c r="U859" s="46"/>
      <c r="V859" s="46"/>
      <c r="W859" s="46"/>
      <c r="X859" s="46"/>
      <c r="Y859" s="46"/>
      <c r="Z859" s="46"/>
    </row>
    <row r="860" spans="1:26" ht="13.5" customHeight="1">
      <c r="A860" s="47">
        <v>687</v>
      </c>
      <c r="B860" s="52" t="s">
        <v>1044</v>
      </c>
      <c r="C860" s="53" t="s">
        <v>39</v>
      </c>
      <c r="D860" s="9" t="str">
        <f t="shared" si="111"/>
        <v>Suncrest Food</v>
      </c>
      <c r="E860" s="52" t="s">
        <v>1045</v>
      </c>
      <c r="F860" s="37"/>
      <c r="G860" s="70">
        <v>7</v>
      </c>
      <c r="H860" s="71">
        <v>83</v>
      </c>
      <c r="I860" s="78">
        <v>10</v>
      </c>
      <c r="J860" s="160" t="s">
        <v>37</v>
      </c>
      <c r="K860" s="41"/>
      <c r="L860" s="42" t="str">
        <f t="shared" si="103"/>
        <v>10pieces</v>
      </c>
      <c r="M860" s="43">
        <f t="shared" si="104"/>
        <v>830</v>
      </c>
      <c r="N860" s="44" t="str">
        <f t="shared" si="105"/>
        <v>830pieces</v>
      </c>
      <c r="O860" s="51">
        <f t="shared" si="95"/>
        <v>581</v>
      </c>
      <c r="P860" s="46"/>
      <c r="Q860" s="46"/>
      <c r="R860" s="46"/>
      <c r="S860" s="46"/>
      <c r="T860" s="46"/>
      <c r="U860" s="46"/>
      <c r="V860" s="46"/>
      <c r="W860" s="46"/>
      <c r="X860" s="46"/>
      <c r="Y860" s="46"/>
      <c r="Z860" s="46"/>
    </row>
    <row r="861" spans="1:26" ht="13.5" customHeight="1">
      <c r="A861" s="32">
        <v>1203</v>
      </c>
      <c r="B861" s="79" t="s">
        <v>1046</v>
      </c>
      <c r="C861" s="94" t="s">
        <v>68</v>
      </c>
      <c r="D861" s="59"/>
      <c r="E861" s="116"/>
      <c r="F861" s="59"/>
      <c r="G861" s="212">
        <v>0.21</v>
      </c>
      <c r="H861" s="326">
        <v>500</v>
      </c>
      <c r="I861" s="326">
        <v>500</v>
      </c>
      <c r="J861" s="257" t="s">
        <v>59</v>
      </c>
      <c r="K861" s="46"/>
      <c r="L861" s="42" t="str">
        <f t="shared" si="103"/>
        <v>500grams</v>
      </c>
      <c r="M861" s="43">
        <f t="shared" si="104"/>
        <v>250000</v>
      </c>
      <c r="N861" s="44" t="str">
        <f t="shared" si="105"/>
        <v>250000grams</v>
      </c>
      <c r="O861" s="51">
        <f t="shared" si="95"/>
        <v>105</v>
      </c>
      <c r="P861" s="46"/>
      <c r="Q861" s="46"/>
      <c r="R861" s="46"/>
      <c r="S861" s="46"/>
      <c r="T861" s="46"/>
      <c r="U861" s="46"/>
      <c r="V861" s="46"/>
      <c r="W861" s="46"/>
      <c r="X861" s="46"/>
      <c r="Y861" s="46"/>
      <c r="Z861" s="46"/>
    </row>
    <row r="862" spans="1:26" ht="13.5" customHeight="1">
      <c r="A862" s="47">
        <v>410</v>
      </c>
      <c r="B862" s="48" t="s">
        <v>1047</v>
      </c>
      <c r="C862" s="34" t="s">
        <v>43</v>
      </c>
      <c r="D862" s="35"/>
      <c r="E862" s="50"/>
      <c r="F862" s="37"/>
      <c r="G862" s="38">
        <v>250</v>
      </c>
      <c r="H862" s="39">
        <v>2</v>
      </c>
      <c r="I862" s="39">
        <v>1000</v>
      </c>
      <c r="J862" s="121" t="s">
        <v>59</v>
      </c>
      <c r="K862" s="41" t="s">
        <v>26</v>
      </c>
      <c r="L862" s="42" t="str">
        <f t="shared" si="103"/>
        <v>1000grams</v>
      </c>
      <c r="M862" s="43">
        <f t="shared" si="104"/>
        <v>2000</v>
      </c>
      <c r="N862" s="44" t="str">
        <f t="shared" si="105"/>
        <v>2000grams</v>
      </c>
      <c r="O862" s="51">
        <f t="shared" si="95"/>
        <v>500</v>
      </c>
      <c r="P862" s="46"/>
      <c r="Q862" s="46"/>
      <c r="R862" s="46"/>
      <c r="S862" s="46"/>
      <c r="T862" s="46"/>
      <c r="U862" s="46"/>
      <c r="V862" s="46"/>
      <c r="W862" s="46"/>
      <c r="X862" s="46"/>
      <c r="Y862" s="46"/>
      <c r="Z862" s="46"/>
    </row>
    <row r="863" spans="1:26" ht="13.5" customHeight="1">
      <c r="A863" s="32">
        <v>410</v>
      </c>
      <c r="B863" s="76" t="s">
        <v>1047</v>
      </c>
      <c r="C863" s="34" t="s">
        <v>55</v>
      </c>
      <c r="D863" s="35"/>
      <c r="E863" s="50"/>
      <c r="F863" s="37"/>
      <c r="G863" s="77">
        <v>320</v>
      </c>
      <c r="H863" s="78">
        <v>3.5</v>
      </c>
      <c r="I863" s="39">
        <v>1</v>
      </c>
      <c r="J863" s="121" t="s">
        <v>33</v>
      </c>
      <c r="K863" s="41"/>
      <c r="L863" s="42" t="str">
        <f t="shared" si="103"/>
        <v>1kg</v>
      </c>
      <c r="M863" s="43">
        <f t="shared" si="104"/>
        <v>3.5</v>
      </c>
      <c r="N863" s="44" t="str">
        <f t="shared" si="105"/>
        <v>3.5kg</v>
      </c>
      <c r="O863" s="51">
        <f t="shared" si="95"/>
        <v>1120</v>
      </c>
      <c r="P863" s="46"/>
      <c r="Q863" s="46"/>
      <c r="R863" s="46"/>
      <c r="S863" s="46"/>
      <c r="T863" s="46"/>
      <c r="U863" s="46"/>
      <c r="V863" s="46"/>
      <c r="W863" s="46"/>
      <c r="X863" s="46"/>
      <c r="Y863" s="46"/>
      <c r="Z863" s="46"/>
    </row>
    <row r="864" spans="1:26" ht="13.5" customHeight="1">
      <c r="A864" s="32">
        <v>410</v>
      </c>
      <c r="B864" s="208" t="s">
        <v>1047</v>
      </c>
      <c r="C864" s="34" t="s">
        <v>27</v>
      </c>
      <c r="D864" s="199"/>
      <c r="E864" s="50"/>
      <c r="F864" s="37"/>
      <c r="G864" s="38">
        <v>320</v>
      </c>
      <c r="H864" s="39">
        <v>7</v>
      </c>
      <c r="I864" s="39"/>
      <c r="J864" s="121"/>
      <c r="K864" s="41" t="s">
        <v>26</v>
      </c>
      <c r="L864" s="42" t="str">
        <f t="shared" si="103"/>
        <v/>
      </c>
      <c r="M864" s="43">
        <f t="shared" si="104"/>
        <v>0</v>
      </c>
      <c r="N864" s="44" t="str">
        <f t="shared" si="105"/>
        <v>0</v>
      </c>
      <c r="O864" s="133">
        <v>2432</v>
      </c>
      <c r="P864" s="46"/>
      <c r="Q864" s="46"/>
      <c r="R864" s="46"/>
      <c r="S864" s="46"/>
      <c r="T864" s="46"/>
      <c r="U864" s="46"/>
      <c r="V864" s="46"/>
      <c r="W864" s="46"/>
      <c r="X864" s="46"/>
      <c r="Y864" s="46"/>
      <c r="Z864" s="46"/>
    </row>
    <row r="865" spans="1:26" ht="13.5" customHeight="1">
      <c r="A865" s="32">
        <v>619</v>
      </c>
      <c r="B865" s="48" t="s">
        <v>1048</v>
      </c>
      <c r="C865" s="34" t="s">
        <v>35</v>
      </c>
      <c r="D865" s="9" t="str">
        <f t="shared" ref="D865:D903" si="112">IFERROR(LEFT(E865, FIND("/", E865)-1), E865)</f>
        <v>RAM</v>
      </c>
      <c r="E865" s="50" t="s">
        <v>1049</v>
      </c>
      <c r="F865" s="37"/>
      <c r="G865" s="38">
        <v>47.2</v>
      </c>
      <c r="H865" s="39">
        <v>2</v>
      </c>
      <c r="I865" s="39">
        <v>450</v>
      </c>
      <c r="J865" s="121" t="s">
        <v>59</v>
      </c>
      <c r="K865" s="41"/>
      <c r="L865" s="42" t="str">
        <f t="shared" si="103"/>
        <v>450grams</v>
      </c>
      <c r="M865" s="43">
        <f t="shared" si="104"/>
        <v>900</v>
      </c>
      <c r="N865" s="44" t="str">
        <f t="shared" si="105"/>
        <v>900grams</v>
      </c>
      <c r="O865" s="51">
        <f t="shared" ref="O865:O878" si="113">G865*H865</f>
        <v>94.4</v>
      </c>
      <c r="P865" s="46"/>
      <c r="Q865" s="46"/>
      <c r="R865" s="46"/>
      <c r="S865" s="46"/>
      <c r="T865" s="46"/>
      <c r="U865" s="46"/>
      <c r="V865" s="46"/>
      <c r="W865" s="46"/>
      <c r="X865" s="46"/>
      <c r="Y865" s="46"/>
      <c r="Z865" s="46"/>
    </row>
    <row r="866" spans="1:26" ht="13.5" customHeight="1">
      <c r="A866" s="32">
        <v>67</v>
      </c>
      <c r="B866" s="122" t="s">
        <v>1050</v>
      </c>
      <c r="C866" s="34" t="s">
        <v>82</v>
      </c>
      <c r="D866" s="9" t="str">
        <f t="shared" si="112"/>
        <v>Jolly</v>
      </c>
      <c r="E866" s="122" t="s">
        <v>1051</v>
      </c>
      <c r="F866" s="111" t="s">
        <v>76</v>
      </c>
      <c r="G866" s="207">
        <v>28.5</v>
      </c>
      <c r="H866" s="165">
        <v>3</v>
      </c>
      <c r="I866" s="165">
        <v>225</v>
      </c>
      <c r="J866" s="196" t="s">
        <v>59</v>
      </c>
      <c r="K866" s="41" t="s">
        <v>26</v>
      </c>
      <c r="L866" s="42" t="str">
        <f t="shared" si="103"/>
        <v>225grams</v>
      </c>
      <c r="M866" s="43">
        <f t="shared" si="104"/>
        <v>675</v>
      </c>
      <c r="N866" s="44" t="str">
        <f t="shared" si="105"/>
        <v>675grams</v>
      </c>
      <c r="O866" s="51">
        <f t="shared" si="113"/>
        <v>85.5</v>
      </c>
      <c r="P866" s="46"/>
      <c r="Q866" s="46"/>
      <c r="R866" s="46"/>
      <c r="S866" s="46"/>
      <c r="T866" s="46"/>
      <c r="U866" s="46"/>
      <c r="V866" s="46"/>
      <c r="W866" s="46"/>
      <c r="X866" s="46"/>
      <c r="Y866" s="46"/>
      <c r="Z866" s="46"/>
    </row>
    <row r="867" spans="1:26" ht="13.5" customHeight="1">
      <c r="A867" s="47">
        <v>67</v>
      </c>
      <c r="B867" s="33" t="s">
        <v>1050</v>
      </c>
      <c r="C867" s="49" t="s">
        <v>31</v>
      </c>
      <c r="D867" s="9" t="str">
        <f t="shared" si="112"/>
        <v>Ram</v>
      </c>
      <c r="E867" s="116" t="s">
        <v>349</v>
      </c>
      <c r="F867" s="111"/>
      <c r="G867" s="38">
        <v>34</v>
      </c>
      <c r="H867" s="39">
        <v>2</v>
      </c>
      <c r="I867" s="39"/>
      <c r="J867" s="121" t="s">
        <v>59</v>
      </c>
      <c r="K867" s="41" t="s">
        <v>26</v>
      </c>
      <c r="L867" s="42" t="str">
        <f t="shared" si="103"/>
        <v>grams</v>
      </c>
      <c r="M867" s="43">
        <f t="shared" si="104"/>
        <v>0</v>
      </c>
      <c r="N867" s="44" t="str">
        <f t="shared" si="105"/>
        <v>0grams</v>
      </c>
      <c r="O867" s="51">
        <f t="shared" si="113"/>
        <v>68</v>
      </c>
      <c r="P867" s="46"/>
      <c r="Q867" s="46"/>
      <c r="R867" s="46"/>
      <c r="S867" s="46"/>
      <c r="T867" s="46"/>
      <c r="U867" s="46"/>
      <c r="V867" s="46"/>
      <c r="W867" s="46"/>
      <c r="X867" s="46"/>
      <c r="Y867" s="46"/>
      <c r="Z867" s="46"/>
    </row>
    <row r="868" spans="1:26" ht="13.5" customHeight="1">
      <c r="A868" s="32">
        <v>67</v>
      </c>
      <c r="B868" s="33" t="s">
        <v>1050</v>
      </c>
      <c r="C868" s="34" t="s">
        <v>55</v>
      </c>
      <c r="D868" s="9" t="str">
        <f t="shared" si="112"/>
        <v>Ram</v>
      </c>
      <c r="E868" s="50" t="s">
        <v>349</v>
      </c>
      <c r="F868" s="111"/>
      <c r="G868" s="38">
        <v>47.2</v>
      </c>
      <c r="H868" s="39">
        <v>6</v>
      </c>
      <c r="I868" s="39">
        <v>225</v>
      </c>
      <c r="J868" s="121" t="s">
        <v>59</v>
      </c>
      <c r="K868" s="41" t="s">
        <v>26</v>
      </c>
      <c r="L868" s="42" t="str">
        <f t="shared" si="103"/>
        <v>225grams</v>
      </c>
      <c r="M868" s="43">
        <f t="shared" si="104"/>
        <v>1350</v>
      </c>
      <c r="N868" s="44" t="str">
        <f t="shared" si="105"/>
        <v>1350grams</v>
      </c>
      <c r="O868" s="51">
        <f t="shared" si="113"/>
        <v>283.20000000000005</v>
      </c>
      <c r="P868" s="46"/>
      <c r="Q868" s="46"/>
      <c r="R868" s="46"/>
      <c r="S868" s="46"/>
      <c r="T868" s="46"/>
      <c r="U868" s="46"/>
      <c r="V868" s="46"/>
      <c r="W868" s="46"/>
      <c r="X868" s="46"/>
      <c r="Y868" s="46"/>
      <c r="Z868" s="46"/>
    </row>
    <row r="869" spans="1:26" ht="13.5" customHeight="1">
      <c r="A869" s="47">
        <v>67</v>
      </c>
      <c r="B869" s="33" t="s">
        <v>1052</v>
      </c>
      <c r="C869" s="49" t="s">
        <v>61</v>
      </c>
      <c r="D869" s="9" t="str">
        <f t="shared" si="112"/>
        <v>ram</v>
      </c>
      <c r="E869" s="50" t="s">
        <v>1053</v>
      </c>
      <c r="F869" s="37"/>
      <c r="G869" s="38">
        <v>47.2</v>
      </c>
      <c r="H869" s="39">
        <v>3</v>
      </c>
      <c r="I869" s="39">
        <v>450</v>
      </c>
      <c r="J869" s="121" t="s">
        <v>59</v>
      </c>
      <c r="K869" s="41"/>
      <c r="L869" s="42" t="str">
        <f t="shared" si="103"/>
        <v>450grams</v>
      </c>
      <c r="M869" s="43">
        <f t="shared" si="104"/>
        <v>1350</v>
      </c>
      <c r="N869" s="44" t="str">
        <f t="shared" si="105"/>
        <v>1350grams</v>
      </c>
      <c r="O869" s="51">
        <f t="shared" si="113"/>
        <v>141.60000000000002</v>
      </c>
      <c r="P869" s="46"/>
      <c r="Q869" s="46"/>
      <c r="R869" s="46"/>
      <c r="S869" s="46"/>
      <c r="T869" s="46"/>
      <c r="U869" s="46"/>
      <c r="V869" s="46"/>
      <c r="W869" s="46"/>
      <c r="X869" s="46"/>
      <c r="Y869" s="46"/>
      <c r="Z869" s="46"/>
    </row>
    <row r="870" spans="1:26" ht="13.5" customHeight="1">
      <c r="A870" s="47">
        <v>67</v>
      </c>
      <c r="B870" s="48" t="s">
        <v>1050</v>
      </c>
      <c r="C870" s="34" t="s">
        <v>43</v>
      </c>
      <c r="D870" s="9" t="str">
        <f t="shared" si="112"/>
        <v>Ram</v>
      </c>
      <c r="E870" s="116" t="s">
        <v>1054</v>
      </c>
      <c r="F870" s="111"/>
      <c r="G870" s="38">
        <v>27.2</v>
      </c>
      <c r="H870" s="39">
        <v>2</v>
      </c>
      <c r="I870" s="39">
        <v>113</v>
      </c>
      <c r="J870" s="121" t="s">
        <v>301</v>
      </c>
      <c r="K870" s="41" t="s">
        <v>26</v>
      </c>
      <c r="L870" s="42" t="str">
        <f t="shared" si="103"/>
        <v>113drained weight grams</v>
      </c>
      <c r="M870" s="43">
        <f t="shared" si="104"/>
        <v>226</v>
      </c>
      <c r="N870" s="44" t="str">
        <f t="shared" si="105"/>
        <v>226drained weight grams</v>
      </c>
      <c r="O870" s="51">
        <f t="shared" si="113"/>
        <v>54.4</v>
      </c>
      <c r="P870" s="46"/>
      <c r="Q870" s="46"/>
      <c r="R870" s="46"/>
      <c r="S870" s="46"/>
      <c r="T870" s="46"/>
      <c r="U870" s="46"/>
      <c r="V870" s="46"/>
      <c r="W870" s="46"/>
      <c r="X870" s="46"/>
      <c r="Y870" s="46"/>
      <c r="Z870" s="46"/>
    </row>
    <row r="871" spans="1:26" ht="13.5" customHeight="1">
      <c r="A871" s="32">
        <v>67</v>
      </c>
      <c r="B871" s="208" t="s">
        <v>1050</v>
      </c>
      <c r="C871" s="34" t="s">
        <v>27</v>
      </c>
      <c r="D871" s="9" t="str">
        <f t="shared" si="112"/>
        <v>Ram</v>
      </c>
      <c r="E871" s="208" t="s">
        <v>1054</v>
      </c>
      <c r="F871" s="111"/>
      <c r="G871" s="38">
        <v>27.2</v>
      </c>
      <c r="H871" s="39">
        <v>3</v>
      </c>
      <c r="I871" s="39">
        <v>113</v>
      </c>
      <c r="J871" s="121" t="s">
        <v>59</v>
      </c>
      <c r="K871" s="41" t="s">
        <v>26</v>
      </c>
      <c r="L871" s="42" t="str">
        <f t="shared" si="103"/>
        <v>113grams</v>
      </c>
      <c r="M871" s="43">
        <f t="shared" si="104"/>
        <v>339</v>
      </c>
      <c r="N871" s="44" t="str">
        <f t="shared" si="105"/>
        <v>339grams</v>
      </c>
      <c r="O871" s="45">
        <f t="shared" si="113"/>
        <v>81.599999999999994</v>
      </c>
      <c r="P871" s="46"/>
      <c r="Q871" s="46"/>
      <c r="R871" s="46"/>
      <c r="S871" s="46"/>
      <c r="T871" s="46"/>
      <c r="U871" s="46"/>
      <c r="V871" s="46"/>
      <c r="W871" s="46"/>
      <c r="X871" s="46"/>
      <c r="Y871" s="46"/>
      <c r="Z871" s="46"/>
    </row>
    <row r="872" spans="1:26" ht="13.5" customHeight="1">
      <c r="A872" s="32">
        <v>67</v>
      </c>
      <c r="B872" s="122" t="s">
        <v>1050</v>
      </c>
      <c r="C872" s="34" t="s">
        <v>82</v>
      </c>
      <c r="D872" s="9" t="str">
        <f t="shared" si="112"/>
        <v>Ram</v>
      </c>
      <c r="E872" s="122" t="s">
        <v>1055</v>
      </c>
      <c r="F872" s="111" t="s">
        <v>76</v>
      </c>
      <c r="G872" s="164">
        <v>47.2</v>
      </c>
      <c r="H872" s="165">
        <v>2</v>
      </c>
      <c r="I872" s="165">
        <v>450</v>
      </c>
      <c r="J872" s="196" t="s">
        <v>59</v>
      </c>
      <c r="K872" s="41" t="s">
        <v>26</v>
      </c>
      <c r="L872" s="42" t="str">
        <f t="shared" si="103"/>
        <v>450grams</v>
      </c>
      <c r="M872" s="43">
        <f t="shared" si="104"/>
        <v>900</v>
      </c>
      <c r="N872" s="44" t="str">
        <f t="shared" si="105"/>
        <v>900grams</v>
      </c>
      <c r="O872" s="51">
        <f t="shared" si="113"/>
        <v>94.4</v>
      </c>
      <c r="P872" s="46"/>
      <c r="Q872" s="46"/>
      <c r="R872" s="46"/>
      <c r="S872" s="46"/>
      <c r="T872" s="46"/>
      <c r="U872" s="46"/>
      <c r="V872" s="46"/>
      <c r="W872" s="46"/>
      <c r="X872" s="46"/>
      <c r="Y872" s="46"/>
      <c r="Z872" s="46"/>
    </row>
    <row r="873" spans="1:26" ht="13.5" customHeight="1">
      <c r="A873" s="32">
        <v>67</v>
      </c>
      <c r="B873" s="286" t="s">
        <v>1050</v>
      </c>
      <c r="C873" s="34" t="s">
        <v>47</v>
      </c>
      <c r="D873" s="9" t="str">
        <f t="shared" si="112"/>
        <v>Ram</v>
      </c>
      <c r="E873" s="116" t="s">
        <v>1055</v>
      </c>
      <c r="F873" s="59"/>
      <c r="G873" s="38">
        <v>47.2</v>
      </c>
      <c r="H873" s="39">
        <v>1</v>
      </c>
      <c r="I873" s="39">
        <v>1</v>
      </c>
      <c r="J873" s="121" t="s">
        <v>301</v>
      </c>
      <c r="K873" s="46"/>
      <c r="L873" s="42" t="str">
        <f t="shared" si="103"/>
        <v>1drained weight grams</v>
      </c>
      <c r="M873" s="43">
        <f t="shared" si="104"/>
        <v>1</v>
      </c>
      <c r="N873" s="44" t="str">
        <f t="shared" si="105"/>
        <v>1drained weight grams</v>
      </c>
      <c r="O873" s="51">
        <f t="shared" si="113"/>
        <v>47.2</v>
      </c>
      <c r="P873" s="46"/>
      <c r="Q873" s="46"/>
      <c r="R873" s="46"/>
      <c r="S873" s="46"/>
      <c r="T873" s="46"/>
      <c r="U873" s="46"/>
      <c r="V873" s="46"/>
      <c r="W873" s="46"/>
      <c r="X873" s="46"/>
      <c r="Y873" s="46"/>
      <c r="Z873" s="46"/>
    </row>
    <row r="874" spans="1:26" ht="13.5" customHeight="1">
      <c r="A874" s="47">
        <v>67</v>
      </c>
      <c r="B874" s="52" t="s">
        <v>1050</v>
      </c>
      <c r="C874" s="53" t="s">
        <v>39</v>
      </c>
      <c r="D874" s="9" t="str">
        <f t="shared" si="112"/>
        <v>Sevilla</v>
      </c>
      <c r="E874" s="68" t="s">
        <v>1056</v>
      </c>
      <c r="F874" s="37"/>
      <c r="G874" s="70">
        <v>48</v>
      </c>
      <c r="H874" s="71">
        <v>17</v>
      </c>
      <c r="I874" s="71">
        <v>113</v>
      </c>
      <c r="J874" s="160" t="s">
        <v>301</v>
      </c>
      <c r="K874" s="41"/>
      <c r="L874" s="42" t="str">
        <f t="shared" si="103"/>
        <v>113drained weight grams</v>
      </c>
      <c r="M874" s="43">
        <f t="shared" si="104"/>
        <v>1921</v>
      </c>
      <c r="N874" s="44" t="str">
        <f t="shared" si="105"/>
        <v>1921drained weight grams</v>
      </c>
      <c r="O874" s="51">
        <f t="shared" si="113"/>
        <v>816</v>
      </c>
      <c r="P874" s="46"/>
      <c r="Q874" s="46"/>
      <c r="R874" s="46"/>
      <c r="S874" s="46"/>
      <c r="T874" s="46"/>
      <c r="U874" s="46"/>
      <c r="V874" s="46"/>
      <c r="W874" s="46"/>
      <c r="X874" s="46"/>
      <c r="Y874" s="46"/>
      <c r="Z874" s="46"/>
    </row>
    <row r="875" spans="1:26" ht="13.5" customHeight="1">
      <c r="A875" s="32">
        <v>67</v>
      </c>
      <c r="B875" s="57" t="s">
        <v>1050</v>
      </c>
      <c r="C875" s="94" t="s">
        <v>68</v>
      </c>
      <c r="D875" s="9">
        <f t="shared" si="112"/>
        <v>0</v>
      </c>
      <c r="E875" s="116"/>
      <c r="F875" s="59"/>
      <c r="G875" s="212">
        <v>0.24070796460176991</v>
      </c>
      <c r="H875" s="213">
        <v>791</v>
      </c>
      <c r="I875" s="326">
        <v>113</v>
      </c>
      <c r="J875" s="257" t="s">
        <v>59</v>
      </c>
      <c r="K875" s="46"/>
      <c r="L875" s="42" t="str">
        <f t="shared" si="103"/>
        <v>113grams</v>
      </c>
      <c r="M875" s="43">
        <f t="shared" si="104"/>
        <v>89383</v>
      </c>
      <c r="N875" s="44" t="str">
        <f t="shared" si="105"/>
        <v>89383grams</v>
      </c>
      <c r="O875" s="51">
        <f t="shared" si="113"/>
        <v>190.4</v>
      </c>
      <c r="P875" s="46"/>
      <c r="Q875" s="46"/>
      <c r="R875" s="46"/>
      <c r="S875" s="46"/>
      <c r="T875" s="46"/>
      <c r="U875" s="46"/>
      <c r="V875" s="46"/>
      <c r="W875" s="46"/>
      <c r="X875" s="46"/>
      <c r="Y875" s="46"/>
      <c r="Z875" s="46"/>
    </row>
    <row r="876" spans="1:26" ht="13.5" customHeight="1">
      <c r="A876" s="47">
        <v>503</v>
      </c>
      <c r="B876" s="48" t="s">
        <v>1057</v>
      </c>
      <c r="C876" s="34" t="s">
        <v>43</v>
      </c>
      <c r="D876" s="9" t="str">
        <f t="shared" si="112"/>
        <v>Fresh</v>
      </c>
      <c r="E876" s="50" t="s">
        <v>121</v>
      </c>
      <c r="F876" s="37"/>
      <c r="G876" s="38">
        <v>170</v>
      </c>
      <c r="H876" s="39">
        <v>1</v>
      </c>
      <c r="I876" s="39">
        <v>1000</v>
      </c>
      <c r="J876" s="121" t="s">
        <v>59</v>
      </c>
      <c r="K876" s="41"/>
      <c r="L876" s="42" t="str">
        <f t="shared" si="103"/>
        <v>1000grams</v>
      </c>
      <c r="M876" s="43">
        <f t="shared" si="104"/>
        <v>1000</v>
      </c>
      <c r="N876" s="44" t="str">
        <f t="shared" si="105"/>
        <v>1000grams</v>
      </c>
      <c r="O876" s="51">
        <f t="shared" si="113"/>
        <v>170</v>
      </c>
      <c r="P876" s="11"/>
      <c r="Q876" s="11"/>
      <c r="R876" s="11"/>
      <c r="S876" s="11"/>
      <c r="T876" s="11"/>
      <c r="U876" s="11"/>
      <c r="V876" s="11"/>
      <c r="W876" s="11"/>
      <c r="X876" s="11"/>
      <c r="Y876" s="11"/>
      <c r="Z876" s="11"/>
    </row>
    <row r="877" spans="1:26" ht="13.5" customHeight="1">
      <c r="A877" s="32">
        <v>503</v>
      </c>
      <c r="B877" s="79" t="s">
        <v>1057</v>
      </c>
      <c r="C877" s="34" t="s">
        <v>47</v>
      </c>
      <c r="D877" s="9" t="str">
        <f t="shared" si="112"/>
        <v>Fresh</v>
      </c>
      <c r="E877" s="50" t="s">
        <v>121</v>
      </c>
      <c r="F877" s="59"/>
      <c r="G877" s="38">
        <v>143</v>
      </c>
      <c r="H877" s="39">
        <v>2</v>
      </c>
      <c r="I877" s="39">
        <v>1</v>
      </c>
      <c r="J877" s="121" t="s">
        <v>59</v>
      </c>
      <c r="K877" s="46"/>
      <c r="L877" s="42" t="str">
        <f t="shared" si="103"/>
        <v>1grams</v>
      </c>
      <c r="M877" s="43">
        <f t="shared" si="104"/>
        <v>2</v>
      </c>
      <c r="N877" s="44" t="str">
        <f t="shared" si="105"/>
        <v>2grams</v>
      </c>
      <c r="O877" s="51">
        <f t="shared" si="113"/>
        <v>286</v>
      </c>
      <c r="P877" s="11"/>
      <c r="Q877" s="11"/>
      <c r="R877" s="11"/>
      <c r="S877" s="11"/>
      <c r="T877" s="11"/>
      <c r="U877" s="11"/>
      <c r="V877" s="11"/>
      <c r="W877" s="11"/>
      <c r="X877" s="11"/>
      <c r="Y877" s="11"/>
      <c r="Z877" s="11"/>
    </row>
    <row r="878" spans="1:26" ht="13.5" customHeight="1">
      <c r="A878" s="32">
        <v>503</v>
      </c>
      <c r="B878" s="76" t="s">
        <v>1057</v>
      </c>
      <c r="C878" s="34" t="s">
        <v>55</v>
      </c>
      <c r="D878" s="9">
        <f t="shared" si="112"/>
        <v>0</v>
      </c>
      <c r="E878" s="50"/>
      <c r="F878" s="37"/>
      <c r="G878" s="70">
        <v>140</v>
      </c>
      <c r="H878" s="39">
        <v>1.2</v>
      </c>
      <c r="I878" s="39">
        <v>1</v>
      </c>
      <c r="J878" s="121" t="s">
        <v>33</v>
      </c>
      <c r="K878" s="41"/>
      <c r="L878" s="42" t="str">
        <f t="shared" si="103"/>
        <v>1kg</v>
      </c>
      <c r="M878" s="43">
        <f t="shared" si="104"/>
        <v>1.2</v>
      </c>
      <c r="N878" s="44" t="str">
        <f t="shared" si="105"/>
        <v>1.2kg</v>
      </c>
      <c r="O878" s="51">
        <f t="shared" si="113"/>
        <v>168</v>
      </c>
      <c r="P878" s="46"/>
      <c r="Q878" s="46"/>
      <c r="R878" s="46"/>
      <c r="S878" s="46"/>
      <c r="T878" s="46"/>
      <c r="U878" s="46"/>
      <c r="V878" s="46"/>
      <c r="W878" s="46"/>
      <c r="X878" s="46"/>
      <c r="Y878" s="46"/>
      <c r="Z878" s="46"/>
    </row>
    <row r="879" spans="1:26" ht="13.5" customHeight="1">
      <c r="A879" s="32">
        <v>503</v>
      </c>
      <c r="B879" s="48" t="s">
        <v>1057</v>
      </c>
      <c r="C879" s="34" t="s">
        <v>27</v>
      </c>
      <c r="D879" s="9">
        <f t="shared" si="112"/>
        <v>0</v>
      </c>
      <c r="E879" s="50"/>
      <c r="F879" s="37"/>
      <c r="G879" s="38">
        <v>125</v>
      </c>
      <c r="H879" s="39">
        <f>O879/G879</f>
        <v>4.1900000000000004</v>
      </c>
      <c r="I879" s="39"/>
      <c r="J879" s="121"/>
      <c r="K879" s="41" t="s">
        <v>26</v>
      </c>
      <c r="L879" s="42" t="str">
        <f t="shared" si="103"/>
        <v/>
      </c>
      <c r="M879" s="43">
        <f t="shared" si="104"/>
        <v>0</v>
      </c>
      <c r="N879" s="44" t="str">
        <f t="shared" si="105"/>
        <v>0</v>
      </c>
      <c r="O879" s="133">
        <v>523.75</v>
      </c>
      <c r="P879" s="46"/>
      <c r="Q879" s="46"/>
      <c r="R879" s="46"/>
      <c r="S879" s="46"/>
      <c r="T879" s="46"/>
      <c r="U879" s="46"/>
      <c r="V879" s="46"/>
      <c r="W879" s="46"/>
      <c r="X879" s="46"/>
      <c r="Y879" s="46"/>
      <c r="Z879" s="46"/>
    </row>
    <row r="880" spans="1:26" ht="13.5" customHeight="1">
      <c r="A880" s="32">
        <v>949</v>
      </c>
      <c r="B880" s="76" t="s">
        <v>1058</v>
      </c>
      <c r="C880" s="34" t="s">
        <v>55</v>
      </c>
      <c r="D880" s="9" t="str">
        <f t="shared" si="112"/>
        <v>McCormick</v>
      </c>
      <c r="E880" s="52" t="s">
        <v>110</v>
      </c>
      <c r="F880" s="111"/>
      <c r="G880" s="77">
        <v>6</v>
      </c>
      <c r="H880" s="39">
        <v>5</v>
      </c>
      <c r="I880" s="39">
        <v>1</v>
      </c>
      <c r="J880" s="121" t="s">
        <v>37</v>
      </c>
      <c r="K880" s="41" t="s">
        <v>26</v>
      </c>
      <c r="L880" s="42" t="str">
        <f t="shared" si="103"/>
        <v>1pieces</v>
      </c>
      <c r="M880" s="43">
        <f t="shared" si="104"/>
        <v>5</v>
      </c>
      <c r="N880" s="44" t="str">
        <f t="shared" si="105"/>
        <v>5pieces</v>
      </c>
      <c r="O880" s="51">
        <f t="shared" ref="O880:O902" si="114">G880*H880</f>
        <v>30</v>
      </c>
      <c r="P880" s="46"/>
      <c r="Q880" s="46"/>
      <c r="R880" s="46"/>
      <c r="S880" s="46"/>
      <c r="T880" s="46"/>
      <c r="U880" s="46"/>
      <c r="V880" s="46"/>
      <c r="W880" s="46"/>
      <c r="X880" s="46"/>
      <c r="Y880" s="46"/>
      <c r="Z880" s="46"/>
    </row>
    <row r="881" spans="1:26" ht="13.5" customHeight="1">
      <c r="A881" s="47">
        <v>462</v>
      </c>
      <c r="B881" s="48" t="s">
        <v>1059</v>
      </c>
      <c r="C881" s="34" t="s">
        <v>43</v>
      </c>
      <c r="D881" s="9" t="str">
        <f t="shared" si="112"/>
        <v>Growers</v>
      </c>
      <c r="E881" s="50" t="s">
        <v>1060</v>
      </c>
      <c r="F881" s="37"/>
      <c r="G881" s="38">
        <f>844.35/24</f>
        <v>35.181249999999999</v>
      </c>
      <c r="H881" s="39">
        <v>24</v>
      </c>
      <c r="I881" s="39">
        <v>24</v>
      </c>
      <c r="J881" s="121" t="s">
        <v>37</v>
      </c>
      <c r="K881" s="41"/>
      <c r="L881" s="42" t="str">
        <f t="shared" si="103"/>
        <v>24pieces</v>
      </c>
      <c r="M881" s="43">
        <f t="shared" si="104"/>
        <v>576</v>
      </c>
      <c r="N881" s="44" t="str">
        <f t="shared" si="105"/>
        <v>576pieces</v>
      </c>
      <c r="O881" s="51">
        <f t="shared" si="114"/>
        <v>844.34999999999991</v>
      </c>
      <c r="P881" s="11"/>
      <c r="Q881" s="11"/>
      <c r="R881" s="11"/>
      <c r="S881" s="11"/>
      <c r="T881" s="11"/>
      <c r="U881" s="11"/>
      <c r="V881" s="11"/>
      <c r="W881" s="11"/>
      <c r="X881" s="11"/>
      <c r="Y881" s="11"/>
      <c r="Z881" s="11"/>
    </row>
    <row r="882" spans="1:26" ht="13.5" customHeight="1">
      <c r="A882" s="32">
        <v>462</v>
      </c>
      <c r="B882" s="79" t="s">
        <v>1059</v>
      </c>
      <c r="C882" s="34" t="s">
        <v>47</v>
      </c>
      <c r="D882" s="9" t="str">
        <f t="shared" si="112"/>
        <v>Growers</v>
      </c>
      <c r="E882" s="50" t="s">
        <v>1060</v>
      </c>
      <c r="F882" s="59"/>
      <c r="G882" s="38">
        <v>65.44</v>
      </c>
      <c r="H882" s="39">
        <v>24</v>
      </c>
      <c r="I882" s="39">
        <v>1</v>
      </c>
      <c r="J882" s="121" t="s">
        <v>37</v>
      </c>
      <c r="K882" s="46"/>
      <c r="L882" s="42" t="str">
        <f t="shared" si="103"/>
        <v>1pieces</v>
      </c>
      <c r="M882" s="43">
        <f t="shared" si="104"/>
        <v>24</v>
      </c>
      <c r="N882" s="44" t="str">
        <f t="shared" si="105"/>
        <v>24pieces</v>
      </c>
      <c r="O882" s="51">
        <f t="shared" si="114"/>
        <v>1570.56</v>
      </c>
      <c r="P882" s="11"/>
      <c r="Q882" s="11"/>
      <c r="R882" s="11"/>
      <c r="S882" s="11"/>
      <c r="T882" s="11"/>
      <c r="U882" s="11"/>
      <c r="V882" s="11"/>
      <c r="W882" s="11"/>
      <c r="X882" s="11"/>
      <c r="Y882" s="11"/>
      <c r="Z882" s="11"/>
    </row>
    <row r="883" spans="1:26" ht="13.5" customHeight="1">
      <c r="A883" s="32">
        <v>559</v>
      </c>
      <c r="B883" s="68" t="s">
        <v>1061</v>
      </c>
      <c r="C883" s="34" t="s">
        <v>35</v>
      </c>
      <c r="D883" s="9" t="str">
        <f t="shared" si="112"/>
        <v>MCCORMICK</v>
      </c>
      <c r="E883" s="116" t="s">
        <v>1062</v>
      </c>
      <c r="F883" s="37"/>
      <c r="G883" s="38">
        <v>780</v>
      </c>
      <c r="H883" s="39">
        <v>1</v>
      </c>
      <c r="I883" s="39">
        <v>1000</v>
      </c>
      <c r="J883" s="121" t="s">
        <v>33</v>
      </c>
      <c r="K883" s="41" t="s">
        <v>26</v>
      </c>
      <c r="L883" s="42" t="str">
        <f t="shared" si="103"/>
        <v>1000kg</v>
      </c>
      <c r="M883" s="43">
        <f t="shared" si="104"/>
        <v>1000</v>
      </c>
      <c r="N883" s="44" t="str">
        <f t="shared" si="105"/>
        <v>1000kg</v>
      </c>
      <c r="O883" s="51">
        <f t="shared" si="114"/>
        <v>780</v>
      </c>
      <c r="P883" s="46"/>
      <c r="Q883" s="46"/>
      <c r="R883" s="46"/>
      <c r="S883" s="46"/>
      <c r="T883" s="46"/>
      <c r="U883" s="46"/>
      <c r="V883" s="46"/>
      <c r="W883" s="46"/>
      <c r="X883" s="46"/>
      <c r="Y883" s="46"/>
      <c r="Z883" s="46"/>
    </row>
    <row r="884" spans="1:26" ht="13.5" customHeight="1">
      <c r="A884" s="32">
        <v>559</v>
      </c>
      <c r="B884" s="76" t="s">
        <v>1061</v>
      </c>
      <c r="C884" s="34" t="s">
        <v>55</v>
      </c>
      <c r="D884" s="9" t="str">
        <f t="shared" si="112"/>
        <v>Sure buy</v>
      </c>
      <c r="E884" s="52" t="s">
        <v>1063</v>
      </c>
      <c r="F884" s="156"/>
      <c r="G884" s="77">
        <v>32.5</v>
      </c>
      <c r="H884" s="39">
        <v>0.16669999999999999</v>
      </c>
      <c r="I884" s="39">
        <v>750</v>
      </c>
      <c r="J884" s="121" t="s">
        <v>59</v>
      </c>
      <c r="K884" s="41" t="s">
        <v>26</v>
      </c>
      <c r="L884" s="42" t="str">
        <f t="shared" si="103"/>
        <v>750grams</v>
      </c>
      <c r="M884" s="43">
        <f t="shared" si="104"/>
        <v>125.02499999999999</v>
      </c>
      <c r="N884" s="44" t="str">
        <f t="shared" si="105"/>
        <v>125.025grams</v>
      </c>
      <c r="O884" s="51">
        <f t="shared" si="114"/>
        <v>5.4177499999999998</v>
      </c>
      <c r="P884" s="46"/>
      <c r="Q884" s="46"/>
      <c r="R884" s="46"/>
      <c r="S884" s="46"/>
      <c r="T884" s="46"/>
      <c r="U884" s="46"/>
      <c r="V884" s="46"/>
      <c r="W884" s="46"/>
      <c r="X884" s="46"/>
      <c r="Y884" s="46"/>
      <c r="Z884" s="46"/>
    </row>
    <row r="885" spans="1:26" ht="13.5" customHeight="1">
      <c r="A885" s="32">
        <v>559</v>
      </c>
      <c r="B885" s="57" t="s">
        <v>1061</v>
      </c>
      <c r="C885" s="34" t="s">
        <v>47</v>
      </c>
      <c r="D885" s="9" t="str">
        <f t="shared" si="112"/>
        <v>Sure buy</v>
      </c>
      <c r="E885" s="50" t="s">
        <v>1064</v>
      </c>
      <c r="F885" s="195"/>
      <c r="G885" s="38">
        <v>20.25</v>
      </c>
      <c r="H885" s="39">
        <v>2</v>
      </c>
      <c r="I885" s="39">
        <v>1</v>
      </c>
      <c r="J885" s="121" t="s">
        <v>59</v>
      </c>
      <c r="K885" s="46"/>
      <c r="L885" s="42" t="str">
        <f t="shared" si="103"/>
        <v>1grams</v>
      </c>
      <c r="M885" s="43">
        <f t="shared" si="104"/>
        <v>2</v>
      </c>
      <c r="N885" s="44" t="str">
        <f t="shared" si="105"/>
        <v>2grams</v>
      </c>
      <c r="O885" s="51">
        <f t="shared" si="114"/>
        <v>40.5</v>
      </c>
      <c r="P885" s="46"/>
      <c r="Q885" s="46"/>
      <c r="R885" s="46"/>
      <c r="S885" s="46"/>
      <c r="T885" s="46"/>
      <c r="U885" s="46"/>
      <c r="V885" s="46"/>
      <c r="W885" s="46"/>
      <c r="X885" s="46"/>
      <c r="Y885" s="46"/>
      <c r="Z885" s="46"/>
    </row>
    <row r="886" spans="1:26" ht="13.5" customHeight="1">
      <c r="A886" s="32">
        <v>887</v>
      </c>
      <c r="B886" s="48" t="s">
        <v>1065</v>
      </c>
      <c r="C886" s="34" t="s">
        <v>74</v>
      </c>
      <c r="D886" s="9" t="str">
        <f t="shared" si="112"/>
        <v>Coke</v>
      </c>
      <c r="E886" s="116" t="s">
        <v>1066</v>
      </c>
      <c r="F886" s="155" t="s">
        <v>76</v>
      </c>
      <c r="G886" s="38">
        <v>36.03</v>
      </c>
      <c r="H886" s="39">
        <v>14</v>
      </c>
      <c r="I886" s="39">
        <v>500</v>
      </c>
      <c r="J886" s="121" t="s">
        <v>29</v>
      </c>
      <c r="K886" s="41" t="s">
        <v>26</v>
      </c>
      <c r="L886" s="42" t="str">
        <f t="shared" si="103"/>
        <v>500ml</v>
      </c>
      <c r="M886" s="43">
        <f t="shared" si="104"/>
        <v>7000</v>
      </c>
      <c r="N886" s="44" t="str">
        <f t="shared" si="105"/>
        <v>7000ml</v>
      </c>
      <c r="O886" s="51">
        <f t="shared" si="114"/>
        <v>504.42</v>
      </c>
      <c r="P886" s="29"/>
      <c r="Q886" s="11"/>
      <c r="R886" s="11"/>
      <c r="S886" s="11"/>
      <c r="T886" s="11"/>
      <c r="U886" s="11"/>
      <c r="V886" s="11"/>
      <c r="W886" s="11"/>
      <c r="X886" s="11"/>
      <c r="Y886" s="11"/>
      <c r="Z886" s="11"/>
    </row>
    <row r="887" spans="1:26" ht="13.5" customHeight="1">
      <c r="A887" s="47">
        <v>332</v>
      </c>
      <c r="B887" s="33" t="s">
        <v>1067</v>
      </c>
      <c r="C887" s="34" t="s">
        <v>43</v>
      </c>
      <c r="D887" s="9" t="str">
        <f t="shared" si="112"/>
        <v>Pepsi</v>
      </c>
      <c r="E887" s="50" t="s">
        <v>1068</v>
      </c>
      <c r="F887" s="155"/>
      <c r="G887" s="38">
        <v>868.8</v>
      </c>
      <c r="H887" s="39">
        <f>72/24</f>
        <v>3</v>
      </c>
      <c r="I887" s="39">
        <v>24</v>
      </c>
      <c r="J887" s="121" t="s">
        <v>37</v>
      </c>
      <c r="K887" s="41" t="s">
        <v>26</v>
      </c>
      <c r="L887" s="42" t="str">
        <f t="shared" si="103"/>
        <v>24pieces</v>
      </c>
      <c r="M887" s="43">
        <f t="shared" si="104"/>
        <v>72</v>
      </c>
      <c r="N887" s="44" t="str">
        <f t="shared" si="105"/>
        <v>72pieces</v>
      </c>
      <c r="O887" s="51">
        <f t="shared" si="114"/>
        <v>2606.3999999999996</v>
      </c>
      <c r="P887" s="46"/>
      <c r="Q887" s="46"/>
      <c r="R887" s="46"/>
      <c r="S887" s="46"/>
      <c r="T887" s="46"/>
      <c r="U887" s="46"/>
      <c r="V887" s="46"/>
      <c r="W887" s="46"/>
      <c r="X887" s="46"/>
      <c r="Y887" s="46"/>
      <c r="Z887" s="46"/>
    </row>
    <row r="888" spans="1:26" ht="13.5" customHeight="1">
      <c r="A888" s="47">
        <v>332</v>
      </c>
      <c r="B888" s="68" t="s">
        <v>1067</v>
      </c>
      <c r="C888" s="53" t="s">
        <v>39</v>
      </c>
      <c r="D888" s="9" t="str">
        <f t="shared" si="112"/>
        <v>Pepsi</v>
      </c>
      <c r="E888" s="52" t="s">
        <v>1068</v>
      </c>
      <c r="F888" s="156"/>
      <c r="G888" s="70">
        <v>33.619999999999997</v>
      </c>
      <c r="H888" s="71">
        <f>24+14</f>
        <v>38</v>
      </c>
      <c r="I888" s="71">
        <v>24</v>
      </c>
      <c r="J888" s="160" t="s">
        <v>37</v>
      </c>
      <c r="K888" s="41"/>
      <c r="L888" s="42" t="str">
        <f t="shared" si="103"/>
        <v>24pieces</v>
      </c>
      <c r="M888" s="43">
        <f t="shared" si="104"/>
        <v>912</v>
      </c>
      <c r="N888" s="44" t="str">
        <f t="shared" si="105"/>
        <v>912pieces</v>
      </c>
      <c r="O888" s="51">
        <f t="shared" si="114"/>
        <v>1277.56</v>
      </c>
      <c r="P888" s="46"/>
      <c r="Q888" s="46"/>
      <c r="R888" s="46"/>
      <c r="S888" s="46"/>
      <c r="T888" s="46"/>
      <c r="U888" s="46"/>
      <c r="V888" s="46"/>
      <c r="W888" s="46"/>
      <c r="X888" s="46"/>
      <c r="Y888" s="46"/>
      <c r="Z888" s="46"/>
    </row>
    <row r="889" spans="1:26" ht="13.5" customHeight="1">
      <c r="A889" s="32">
        <v>332</v>
      </c>
      <c r="B889" s="33" t="s">
        <v>1067</v>
      </c>
      <c r="C889" s="34" t="s">
        <v>27</v>
      </c>
      <c r="D889" s="9" t="str">
        <f t="shared" si="112"/>
        <v>Pepsi</v>
      </c>
      <c r="E889" s="50" t="s">
        <v>1068</v>
      </c>
      <c r="F889" s="155"/>
      <c r="G889" s="38">
        <v>33.619999999999997</v>
      </c>
      <c r="H889" s="39">
        <v>72</v>
      </c>
      <c r="I889" s="39">
        <v>500</v>
      </c>
      <c r="J889" s="121" t="s">
        <v>29</v>
      </c>
      <c r="K889" s="41" t="s">
        <v>26</v>
      </c>
      <c r="L889" s="42" t="str">
        <f t="shared" si="103"/>
        <v>500ml</v>
      </c>
      <c r="M889" s="43">
        <f t="shared" si="104"/>
        <v>36000</v>
      </c>
      <c r="N889" s="44" t="str">
        <f t="shared" si="105"/>
        <v>36000ml</v>
      </c>
      <c r="O889" s="45">
        <f t="shared" si="114"/>
        <v>2420.64</v>
      </c>
      <c r="P889" s="46"/>
      <c r="Q889" s="46"/>
      <c r="R889" s="46"/>
      <c r="S889" s="46"/>
      <c r="T889" s="46"/>
      <c r="U889" s="46"/>
      <c r="V889" s="46"/>
      <c r="W889" s="46"/>
      <c r="X889" s="46"/>
      <c r="Y889" s="46"/>
      <c r="Z889" s="46"/>
    </row>
    <row r="890" spans="1:26" ht="13.5" customHeight="1">
      <c r="A890" s="32">
        <v>332</v>
      </c>
      <c r="B890" s="79" t="s">
        <v>1067</v>
      </c>
      <c r="C890" s="34" t="s">
        <v>47</v>
      </c>
      <c r="D890" s="9" t="str">
        <f t="shared" si="112"/>
        <v>Pepsi</v>
      </c>
      <c r="E890" s="116" t="s">
        <v>1068</v>
      </c>
      <c r="F890" s="195"/>
      <c r="G890" s="38">
        <v>33.619999999999997</v>
      </c>
      <c r="H890" s="39">
        <v>69</v>
      </c>
      <c r="I890" s="39">
        <v>1</v>
      </c>
      <c r="J890" s="121" t="s">
        <v>37</v>
      </c>
      <c r="K890" s="46"/>
      <c r="L890" s="42" t="str">
        <f t="shared" si="103"/>
        <v>1pieces</v>
      </c>
      <c r="M890" s="43">
        <f t="shared" si="104"/>
        <v>69</v>
      </c>
      <c r="N890" s="44" t="str">
        <f t="shared" si="105"/>
        <v>69pieces</v>
      </c>
      <c r="O890" s="51">
        <f t="shared" si="114"/>
        <v>2319.7799999999997</v>
      </c>
      <c r="P890" s="46"/>
      <c r="Q890" s="46"/>
      <c r="R890" s="46"/>
      <c r="S890" s="46"/>
      <c r="T890" s="46"/>
      <c r="U890" s="46"/>
      <c r="V890" s="46"/>
      <c r="W890" s="46"/>
      <c r="X890" s="46"/>
      <c r="Y890" s="46"/>
      <c r="Z890" s="46"/>
    </row>
    <row r="891" spans="1:26" ht="13.5" customHeight="1">
      <c r="A891" s="138">
        <v>191</v>
      </c>
      <c r="B891" s="33" t="s">
        <v>1069</v>
      </c>
      <c r="C891" s="49" t="s">
        <v>31</v>
      </c>
      <c r="D891" s="9">
        <f t="shared" si="112"/>
        <v>0</v>
      </c>
      <c r="E891" s="116"/>
      <c r="F891" s="162"/>
      <c r="G891" s="38">
        <v>36.9</v>
      </c>
      <c r="H891" s="39">
        <v>1</v>
      </c>
      <c r="I891" s="39"/>
      <c r="J891" s="121" t="s">
        <v>37</v>
      </c>
      <c r="K891" s="41" t="s">
        <v>26</v>
      </c>
      <c r="L891" s="42" t="str">
        <f t="shared" si="103"/>
        <v>pieces</v>
      </c>
      <c r="M891" s="43">
        <f t="shared" si="104"/>
        <v>0</v>
      </c>
      <c r="N891" s="44" t="str">
        <f t="shared" si="105"/>
        <v>0pieces</v>
      </c>
      <c r="O891" s="51">
        <f t="shared" si="114"/>
        <v>36.9</v>
      </c>
      <c r="P891" s="46"/>
      <c r="Q891" s="46"/>
      <c r="R891" s="46"/>
      <c r="S891" s="46"/>
      <c r="T891" s="46"/>
      <c r="U891" s="46"/>
      <c r="V891" s="46"/>
      <c r="W891" s="46"/>
      <c r="X891" s="46"/>
      <c r="Y891" s="46"/>
      <c r="Z891" s="46"/>
    </row>
    <row r="892" spans="1:26" ht="13.5" customHeight="1">
      <c r="A892" s="47">
        <v>31</v>
      </c>
      <c r="B892" s="33" t="s">
        <v>1070</v>
      </c>
      <c r="C892" s="49" t="s">
        <v>61</v>
      </c>
      <c r="D892" s="9" t="str">
        <f t="shared" si="112"/>
        <v>pepsi</v>
      </c>
      <c r="E892" s="116" t="s">
        <v>1071</v>
      </c>
      <c r="F892" s="162"/>
      <c r="G892" s="38">
        <v>43.4</v>
      </c>
      <c r="H892" s="39">
        <v>24</v>
      </c>
      <c r="I892" s="39">
        <v>500</v>
      </c>
      <c r="J892" s="121" t="s">
        <v>29</v>
      </c>
      <c r="K892" s="41"/>
      <c r="L892" s="42" t="str">
        <f t="shared" si="103"/>
        <v>500ml</v>
      </c>
      <c r="M892" s="43">
        <f t="shared" si="104"/>
        <v>12000</v>
      </c>
      <c r="N892" s="44" t="str">
        <f t="shared" si="105"/>
        <v>12000ml</v>
      </c>
      <c r="O892" s="51">
        <f t="shared" si="114"/>
        <v>1041.5999999999999</v>
      </c>
      <c r="P892" s="46"/>
      <c r="Q892" s="46"/>
      <c r="R892" s="46"/>
      <c r="S892" s="46"/>
      <c r="T892" s="46"/>
      <c r="U892" s="46"/>
      <c r="V892" s="46"/>
      <c r="W892" s="46"/>
      <c r="X892" s="46"/>
      <c r="Y892" s="46"/>
      <c r="Z892" s="46"/>
    </row>
    <row r="893" spans="1:26" ht="13.5" customHeight="1">
      <c r="A893" s="32">
        <v>711</v>
      </c>
      <c r="B893" s="76" t="s">
        <v>1072</v>
      </c>
      <c r="C893" s="34" t="s">
        <v>55</v>
      </c>
      <c r="D893" s="9" t="str">
        <f t="shared" si="112"/>
        <v>Ferna</v>
      </c>
      <c r="E893" s="52" t="s">
        <v>1073</v>
      </c>
      <c r="F893" s="161"/>
      <c r="G893" s="77">
        <v>10.8</v>
      </c>
      <c r="H893" s="39">
        <v>0.1</v>
      </c>
      <c r="I893" s="39">
        <v>10</v>
      </c>
      <c r="J893" s="121" t="s">
        <v>59</v>
      </c>
      <c r="K893" s="41" t="s">
        <v>26</v>
      </c>
      <c r="L893" s="42" t="str">
        <f t="shared" si="103"/>
        <v>10grams</v>
      </c>
      <c r="M893" s="43">
        <f t="shared" si="104"/>
        <v>1</v>
      </c>
      <c r="N893" s="44" t="str">
        <f t="shared" si="105"/>
        <v>1grams</v>
      </c>
      <c r="O893" s="51">
        <f t="shared" si="114"/>
        <v>1.08</v>
      </c>
      <c r="P893" s="11"/>
      <c r="Q893" s="11"/>
      <c r="R893" s="11"/>
      <c r="S893" s="11"/>
      <c r="T893" s="11"/>
      <c r="U893" s="11"/>
      <c r="V893" s="11"/>
      <c r="W893" s="11"/>
      <c r="X893" s="11"/>
      <c r="Y893" s="11"/>
      <c r="Z893" s="11"/>
    </row>
    <row r="894" spans="1:26" ht="13.5" customHeight="1">
      <c r="A894" s="32">
        <v>711</v>
      </c>
      <c r="B894" s="122" t="s">
        <v>1072</v>
      </c>
      <c r="C894" s="34" t="s">
        <v>82</v>
      </c>
      <c r="D894" s="9" t="str">
        <f t="shared" si="112"/>
        <v>Ferna</v>
      </c>
      <c r="E894" s="128" t="s">
        <v>1074</v>
      </c>
      <c r="F894" s="162" t="s">
        <v>76</v>
      </c>
      <c r="G894" s="207">
        <v>15.55</v>
      </c>
      <c r="H894" s="165">
        <v>33</v>
      </c>
      <c r="I894" s="165">
        <v>50</v>
      </c>
      <c r="J894" s="196" t="s">
        <v>59</v>
      </c>
      <c r="K894" s="41" t="s">
        <v>26</v>
      </c>
      <c r="L894" s="42" t="str">
        <f t="shared" si="103"/>
        <v>50grams</v>
      </c>
      <c r="M894" s="43">
        <f t="shared" si="104"/>
        <v>1650</v>
      </c>
      <c r="N894" s="44" t="str">
        <f t="shared" si="105"/>
        <v>1650grams</v>
      </c>
      <c r="O894" s="51">
        <f t="shared" si="114"/>
        <v>513.15</v>
      </c>
      <c r="P894" s="11"/>
      <c r="Q894" s="11"/>
      <c r="R894" s="11"/>
      <c r="S894" s="11"/>
      <c r="T894" s="11"/>
      <c r="U894" s="11"/>
      <c r="V894" s="11"/>
      <c r="W894" s="11"/>
      <c r="X894" s="11"/>
      <c r="Y894" s="11"/>
      <c r="Z894" s="11"/>
    </row>
    <row r="895" spans="1:26" ht="13.5" customHeight="1">
      <c r="A895" s="32">
        <v>743</v>
      </c>
      <c r="B895" s="122" t="s">
        <v>1075</v>
      </c>
      <c r="C895" s="34" t="s">
        <v>82</v>
      </c>
      <c r="D895" s="9" t="str">
        <f t="shared" si="112"/>
        <v>Quinriv</v>
      </c>
      <c r="E895" s="128" t="s">
        <v>322</v>
      </c>
      <c r="F895" s="162" t="s">
        <v>76</v>
      </c>
      <c r="G895" s="207">
        <v>372</v>
      </c>
      <c r="H895" s="165">
        <v>3</v>
      </c>
      <c r="I895" s="165">
        <v>1</v>
      </c>
      <c r="J895" s="196" t="s">
        <v>86</v>
      </c>
      <c r="K895" s="41" t="s">
        <v>26</v>
      </c>
      <c r="L895" s="42" t="str">
        <f t="shared" si="103"/>
        <v>1gallons</v>
      </c>
      <c r="M895" s="43">
        <f t="shared" si="104"/>
        <v>3</v>
      </c>
      <c r="N895" s="44" t="str">
        <f t="shared" si="105"/>
        <v>3gallons</v>
      </c>
      <c r="O895" s="51">
        <f t="shared" si="114"/>
        <v>1116</v>
      </c>
      <c r="P895" s="46"/>
      <c r="Q895" s="46"/>
      <c r="R895" s="46"/>
      <c r="S895" s="46"/>
      <c r="T895" s="46"/>
      <c r="U895" s="46"/>
      <c r="V895" s="46"/>
      <c r="W895" s="46"/>
      <c r="X895" s="46"/>
      <c r="Y895" s="46"/>
      <c r="Z895" s="46"/>
    </row>
    <row r="896" spans="1:26" ht="13.5" customHeight="1">
      <c r="A896" s="32">
        <v>743</v>
      </c>
      <c r="B896" s="57" t="s">
        <v>1075</v>
      </c>
      <c r="C896" s="94" t="s">
        <v>68</v>
      </c>
      <c r="D896" s="9">
        <f t="shared" si="112"/>
        <v>0</v>
      </c>
      <c r="E896" s="116"/>
      <c r="F896" s="58"/>
      <c r="G896" s="212">
        <v>342</v>
      </c>
      <c r="H896" s="326">
        <v>1</v>
      </c>
      <c r="I896" s="326">
        <v>1</v>
      </c>
      <c r="J896" s="257" t="s">
        <v>86</v>
      </c>
      <c r="K896" s="46"/>
      <c r="L896" s="42" t="str">
        <f t="shared" si="103"/>
        <v>1gallons</v>
      </c>
      <c r="M896" s="43">
        <f t="shared" si="104"/>
        <v>1</v>
      </c>
      <c r="N896" s="44" t="str">
        <f t="shared" si="105"/>
        <v>1gallons</v>
      </c>
      <c r="O896" s="51">
        <f t="shared" si="114"/>
        <v>342</v>
      </c>
      <c r="P896" s="46"/>
      <c r="Q896" s="46"/>
      <c r="R896" s="46"/>
      <c r="S896" s="46"/>
      <c r="T896" s="46"/>
      <c r="U896" s="46"/>
      <c r="V896" s="46"/>
      <c r="W896" s="46"/>
      <c r="X896" s="46"/>
      <c r="Y896" s="46"/>
      <c r="Z896" s="46"/>
    </row>
    <row r="897" spans="1:26" ht="13.5" customHeight="1">
      <c r="A897" s="32">
        <v>957</v>
      </c>
      <c r="B897" s="76" t="s">
        <v>1076</v>
      </c>
      <c r="C897" s="34" t="s">
        <v>55</v>
      </c>
      <c r="D897" s="9" t="str">
        <f t="shared" si="112"/>
        <v>Ginebra</v>
      </c>
      <c r="E897" s="52" t="s">
        <v>1077</v>
      </c>
      <c r="F897" s="161"/>
      <c r="G897" s="77">
        <v>135</v>
      </c>
      <c r="H897" s="39">
        <v>0.46666000000000002</v>
      </c>
      <c r="I897" s="39">
        <v>750</v>
      </c>
      <c r="J897" s="121" t="s">
        <v>59</v>
      </c>
      <c r="K897" s="41" t="s">
        <v>26</v>
      </c>
      <c r="L897" s="42" t="str">
        <f t="shared" si="103"/>
        <v>750grams</v>
      </c>
      <c r="M897" s="43">
        <f t="shared" si="104"/>
        <v>349.995</v>
      </c>
      <c r="N897" s="44" t="str">
        <f t="shared" si="105"/>
        <v>349.995grams</v>
      </c>
      <c r="O897" s="51">
        <f t="shared" si="114"/>
        <v>62.999100000000006</v>
      </c>
      <c r="P897" s="11"/>
      <c r="Q897" s="11"/>
      <c r="R897" s="11"/>
      <c r="S897" s="11"/>
      <c r="T897" s="11"/>
      <c r="U897" s="11"/>
      <c r="V897" s="11"/>
      <c r="W897" s="11"/>
      <c r="X897" s="11"/>
      <c r="Y897" s="11"/>
      <c r="Z897" s="11"/>
    </row>
    <row r="898" spans="1:26" ht="13.5" customHeight="1">
      <c r="A898" s="47">
        <v>504</v>
      </c>
      <c r="B898" s="48" t="s">
        <v>1078</v>
      </c>
      <c r="C898" s="34" t="s">
        <v>43</v>
      </c>
      <c r="D898" s="9" t="str">
        <f t="shared" si="112"/>
        <v>Fresh</v>
      </c>
      <c r="E898" s="50" t="s">
        <v>121</v>
      </c>
      <c r="F898" s="161"/>
      <c r="G898" s="38">
        <v>150</v>
      </c>
      <c r="H898" s="39">
        <v>0.44</v>
      </c>
      <c r="I898" s="39">
        <v>1000</v>
      </c>
      <c r="J898" s="121" t="s">
        <v>59</v>
      </c>
      <c r="K898" s="41"/>
      <c r="L898" s="42" t="str">
        <f t="shared" si="103"/>
        <v>1000grams</v>
      </c>
      <c r="M898" s="43">
        <f t="shared" si="104"/>
        <v>440</v>
      </c>
      <c r="N898" s="44" t="str">
        <f t="shared" si="105"/>
        <v>440grams</v>
      </c>
      <c r="O898" s="51">
        <f t="shared" si="114"/>
        <v>66</v>
      </c>
      <c r="P898" s="11"/>
      <c r="Q898" s="11"/>
      <c r="R898" s="11"/>
      <c r="S898" s="11"/>
      <c r="T898" s="11"/>
      <c r="U898" s="11"/>
      <c r="V898" s="11"/>
      <c r="W898" s="11"/>
      <c r="X898" s="11"/>
      <c r="Y898" s="11"/>
      <c r="Z898" s="11"/>
    </row>
    <row r="899" spans="1:26" ht="13.5" customHeight="1">
      <c r="A899" s="47">
        <v>504</v>
      </c>
      <c r="B899" s="52" t="s">
        <v>1078</v>
      </c>
      <c r="C899" s="53" t="s">
        <v>39</v>
      </c>
      <c r="D899" s="9" t="str">
        <f t="shared" si="112"/>
        <v>Fresh</v>
      </c>
      <c r="E899" s="68" t="s">
        <v>121</v>
      </c>
      <c r="F899" s="161"/>
      <c r="G899" s="70">
        <v>150</v>
      </c>
      <c r="H899" s="71">
        <v>2</v>
      </c>
      <c r="I899" s="71">
        <v>1000</v>
      </c>
      <c r="J899" s="160" t="s">
        <v>59</v>
      </c>
      <c r="K899" s="41"/>
      <c r="L899" s="42" t="str">
        <f t="shared" si="103"/>
        <v>1000grams</v>
      </c>
      <c r="M899" s="43">
        <f t="shared" si="104"/>
        <v>2000</v>
      </c>
      <c r="N899" s="44" t="str">
        <f t="shared" si="105"/>
        <v>2000grams</v>
      </c>
      <c r="O899" s="51">
        <f t="shared" si="114"/>
        <v>300</v>
      </c>
      <c r="P899" s="11"/>
      <c r="Q899" s="11"/>
      <c r="R899" s="11"/>
      <c r="S899" s="11"/>
      <c r="T899" s="11"/>
      <c r="U899" s="11"/>
      <c r="V899" s="11"/>
      <c r="W899" s="11"/>
      <c r="X899" s="11"/>
      <c r="Y899" s="11"/>
      <c r="Z899" s="11"/>
    </row>
    <row r="900" spans="1:26" ht="13.5" customHeight="1">
      <c r="A900" s="32">
        <v>504</v>
      </c>
      <c r="B900" s="79" t="s">
        <v>1078</v>
      </c>
      <c r="C900" s="34" t="s">
        <v>47</v>
      </c>
      <c r="D900" s="9" t="str">
        <f t="shared" si="112"/>
        <v>Fresh</v>
      </c>
      <c r="E900" s="50" t="s">
        <v>121</v>
      </c>
      <c r="F900" s="58"/>
      <c r="G900" s="38">
        <v>130</v>
      </c>
      <c r="H900" s="39">
        <v>3</v>
      </c>
      <c r="I900" s="39">
        <v>1</v>
      </c>
      <c r="J900" s="121" t="s">
        <v>59</v>
      </c>
      <c r="K900" s="46"/>
      <c r="L900" s="42" t="str">
        <f t="shared" si="103"/>
        <v>1grams</v>
      </c>
      <c r="M900" s="43">
        <f t="shared" si="104"/>
        <v>3</v>
      </c>
      <c r="N900" s="44" t="str">
        <f t="shared" si="105"/>
        <v>3grams</v>
      </c>
      <c r="O900" s="51">
        <f t="shared" si="114"/>
        <v>390</v>
      </c>
      <c r="P900" s="11"/>
      <c r="Q900" s="11"/>
      <c r="R900" s="11"/>
      <c r="S900" s="11"/>
      <c r="T900" s="11"/>
      <c r="U900" s="11"/>
      <c r="V900" s="11"/>
      <c r="W900" s="11"/>
      <c r="X900" s="11"/>
      <c r="Y900" s="11"/>
      <c r="Z900" s="11"/>
    </row>
    <row r="901" spans="1:26" ht="13.5" customHeight="1">
      <c r="A901" s="32">
        <v>504</v>
      </c>
      <c r="B901" s="48" t="s">
        <v>1079</v>
      </c>
      <c r="C901" s="34" t="s">
        <v>35</v>
      </c>
      <c r="D901" s="9" t="str">
        <f t="shared" si="112"/>
        <v>HERNAN</v>
      </c>
      <c r="E901" s="50" t="s">
        <v>249</v>
      </c>
      <c r="F901" s="161"/>
      <c r="G901" s="38">
        <v>150</v>
      </c>
      <c r="H901" s="39">
        <v>0.2</v>
      </c>
      <c r="I901" s="39">
        <v>1000</v>
      </c>
      <c r="J901" s="121" t="s">
        <v>33</v>
      </c>
      <c r="K901" s="41"/>
      <c r="L901" s="42" t="str">
        <f t="shared" si="103"/>
        <v>1000kg</v>
      </c>
      <c r="M901" s="43">
        <f t="shared" si="104"/>
        <v>200</v>
      </c>
      <c r="N901" s="44" t="str">
        <f t="shared" si="105"/>
        <v>200kg</v>
      </c>
      <c r="O901" s="51">
        <f t="shared" si="114"/>
        <v>30</v>
      </c>
      <c r="P901" s="11"/>
      <c r="Q901" s="11"/>
      <c r="R901" s="11"/>
      <c r="S901" s="11"/>
      <c r="T901" s="11"/>
      <c r="U901" s="11"/>
      <c r="V901" s="11"/>
      <c r="W901" s="11"/>
      <c r="X901" s="11"/>
      <c r="Y901" s="11"/>
      <c r="Z901" s="11"/>
    </row>
    <row r="902" spans="1:26" ht="13.5" customHeight="1">
      <c r="A902" s="32">
        <v>504</v>
      </c>
      <c r="B902" s="33" t="s">
        <v>1078</v>
      </c>
      <c r="C902" s="34" t="s">
        <v>6</v>
      </c>
      <c r="D902" s="9">
        <f t="shared" si="112"/>
        <v>0</v>
      </c>
      <c r="E902" s="280"/>
      <c r="F902" s="161"/>
      <c r="G902" s="38">
        <v>45</v>
      </c>
      <c r="H902" s="363">
        <v>0.75</v>
      </c>
      <c r="I902" s="39">
        <v>1</v>
      </c>
      <c r="J902" s="121" t="s">
        <v>33</v>
      </c>
      <c r="K902" s="41" t="s">
        <v>26</v>
      </c>
      <c r="L902" s="42" t="str">
        <f t="shared" si="103"/>
        <v>1kg</v>
      </c>
      <c r="M902" s="43">
        <f t="shared" si="104"/>
        <v>0.75</v>
      </c>
      <c r="N902" s="44" t="str">
        <f t="shared" si="105"/>
        <v>0.75kg</v>
      </c>
      <c r="O902" s="51">
        <f t="shared" si="114"/>
        <v>33.75</v>
      </c>
      <c r="P902" s="46"/>
      <c r="Q902" s="46"/>
      <c r="R902" s="46"/>
      <c r="S902" s="46"/>
      <c r="T902" s="46"/>
      <c r="U902" s="46"/>
      <c r="V902" s="46"/>
      <c r="W902" s="46"/>
      <c r="X902" s="46"/>
      <c r="Y902" s="46"/>
      <c r="Z902" s="46"/>
    </row>
    <row r="903" spans="1:26" ht="13.5" customHeight="1">
      <c r="A903" s="32">
        <v>504</v>
      </c>
      <c r="B903" s="48" t="s">
        <v>1078</v>
      </c>
      <c r="C903" s="34" t="s">
        <v>27</v>
      </c>
      <c r="D903" s="9">
        <f t="shared" si="112"/>
        <v>0</v>
      </c>
      <c r="E903" s="50"/>
      <c r="F903" s="161"/>
      <c r="G903" s="38">
        <v>50</v>
      </c>
      <c r="H903" s="39">
        <f>O903/G903</f>
        <v>1.77</v>
      </c>
      <c r="I903" s="39"/>
      <c r="J903" s="121"/>
      <c r="K903" s="41" t="s">
        <v>26</v>
      </c>
      <c r="L903" s="42" t="str">
        <f t="shared" si="103"/>
        <v/>
      </c>
      <c r="M903" s="43">
        <f t="shared" si="104"/>
        <v>0</v>
      </c>
      <c r="N903" s="44" t="str">
        <f t="shared" si="105"/>
        <v>0</v>
      </c>
      <c r="O903" s="133">
        <v>88.5</v>
      </c>
      <c r="P903" s="46"/>
      <c r="Q903" s="46"/>
      <c r="R903" s="46"/>
      <c r="S903" s="46"/>
      <c r="T903" s="46"/>
      <c r="U903" s="46"/>
      <c r="V903" s="46"/>
      <c r="W903" s="46"/>
      <c r="X903" s="46"/>
      <c r="Y903" s="46"/>
      <c r="Z903" s="46"/>
    </row>
    <row r="904" spans="1:26" ht="13.5" customHeight="1">
      <c r="A904" s="32">
        <v>663</v>
      </c>
      <c r="B904" s="33" t="s">
        <v>1080</v>
      </c>
      <c r="C904" s="34" t="s">
        <v>55</v>
      </c>
      <c r="D904" s="35" t="s">
        <v>244</v>
      </c>
      <c r="E904" s="50" t="s">
        <v>244</v>
      </c>
      <c r="F904" s="162"/>
      <c r="G904" s="38">
        <v>28.2</v>
      </c>
      <c r="H904" s="39">
        <v>1</v>
      </c>
      <c r="I904" s="39">
        <v>150</v>
      </c>
      <c r="J904" s="121" t="s">
        <v>59</v>
      </c>
      <c r="K904" s="41" t="s">
        <v>26</v>
      </c>
      <c r="L904" s="42" t="str">
        <f t="shared" si="103"/>
        <v>150grams</v>
      </c>
      <c r="M904" s="43">
        <f t="shared" si="104"/>
        <v>150</v>
      </c>
      <c r="N904" s="44" t="str">
        <f t="shared" si="105"/>
        <v>150grams</v>
      </c>
      <c r="O904" s="51">
        <f t="shared" ref="O904:O1058" si="115">G904*H904</f>
        <v>28.2</v>
      </c>
      <c r="P904" s="29">
        <f t="shared" ref="P904:P905" si="116">O904/H904</f>
        <v>28.2</v>
      </c>
      <c r="Q904" s="74">
        <f t="shared" ref="Q904:Q905" si="117">G904-P904</f>
        <v>0</v>
      </c>
      <c r="R904" s="28"/>
      <c r="S904" s="28"/>
      <c r="T904" s="28"/>
      <c r="U904" s="28"/>
      <c r="V904" s="28"/>
      <c r="W904" s="28"/>
      <c r="X904" s="28"/>
      <c r="Y904" s="28"/>
      <c r="Z904" s="28"/>
    </row>
    <row r="905" spans="1:26" ht="13.5" customHeight="1">
      <c r="A905" s="47">
        <v>663</v>
      </c>
      <c r="B905" s="68" t="s">
        <v>1080</v>
      </c>
      <c r="C905" s="53" t="s">
        <v>39</v>
      </c>
      <c r="D905" s="35" t="s">
        <v>244</v>
      </c>
      <c r="E905" s="68" t="s">
        <v>245</v>
      </c>
      <c r="F905" s="161"/>
      <c r="G905" s="70">
        <v>41.6</v>
      </c>
      <c r="H905" s="71">
        <v>10</v>
      </c>
      <c r="I905" s="71">
        <v>250</v>
      </c>
      <c r="J905" s="364" t="s">
        <v>59</v>
      </c>
      <c r="K905" s="41" t="s">
        <v>26</v>
      </c>
      <c r="L905" s="42" t="str">
        <f t="shared" si="103"/>
        <v>250grams</v>
      </c>
      <c r="M905" s="43">
        <f t="shared" si="104"/>
        <v>2500</v>
      </c>
      <c r="N905" s="44" t="str">
        <f t="shared" si="105"/>
        <v>2500grams</v>
      </c>
      <c r="O905" s="51">
        <f t="shared" si="115"/>
        <v>416</v>
      </c>
      <c r="P905" s="29">
        <f t="shared" si="116"/>
        <v>41.6</v>
      </c>
      <c r="Q905" s="74">
        <f t="shared" si="117"/>
        <v>0</v>
      </c>
      <c r="R905" s="28"/>
      <c r="S905" s="28"/>
      <c r="T905" s="28"/>
      <c r="U905" s="28"/>
      <c r="V905" s="28"/>
      <c r="W905" s="28"/>
      <c r="X905" s="28"/>
      <c r="Y905" s="28"/>
      <c r="Z905" s="28"/>
    </row>
    <row r="906" spans="1:26" ht="13.5" customHeight="1">
      <c r="A906" s="32">
        <v>663</v>
      </c>
      <c r="B906" s="57" t="s">
        <v>1080</v>
      </c>
      <c r="C906" s="94" t="s">
        <v>68</v>
      </c>
      <c r="D906" s="59"/>
      <c r="E906" s="116"/>
      <c r="F906" s="58"/>
      <c r="G906" s="212">
        <v>0.16639999999999999</v>
      </c>
      <c r="H906" s="213">
        <v>750</v>
      </c>
      <c r="I906" s="326">
        <v>250</v>
      </c>
      <c r="J906" s="365" t="s">
        <v>59</v>
      </c>
      <c r="K906" s="46"/>
      <c r="L906" s="42" t="str">
        <f t="shared" si="103"/>
        <v>250grams</v>
      </c>
      <c r="M906" s="43">
        <f t="shared" si="104"/>
        <v>187500</v>
      </c>
      <c r="N906" s="44" t="str">
        <f t="shared" si="105"/>
        <v>187500grams</v>
      </c>
      <c r="O906" s="51">
        <f t="shared" si="115"/>
        <v>124.8</v>
      </c>
      <c r="P906" s="46"/>
      <c r="Q906" s="46"/>
      <c r="R906" s="46"/>
      <c r="S906" s="46"/>
      <c r="T906" s="46"/>
      <c r="U906" s="46"/>
      <c r="V906" s="46"/>
      <c r="W906" s="46"/>
      <c r="X906" s="46"/>
      <c r="Y906" s="46"/>
      <c r="Z906" s="46"/>
    </row>
    <row r="907" spans="1:26" ht="13.5" customHeight="1">
      <c r="A907" s="32">
        <v>871</v>
      </c>
      <c r="B907" s="33" t="s">
        <v>1081</v>
      </c>
      <c r="C907" s="34" t="s">
        <v>74</v>
      </c>
      <c r="D907" s="9" t="str">
        <f t="shared" ref="D907:D908" si="118">IFERROR(LEFT(E907, FIND("/", E907)-1), E907)</f>
        <v>arwana</v>
      </c>
      <c r="E907" s="50" t="s">
        <v>1082</v>
      </c>
      <c r="F907" s="162" t="s">
        <v>76</v>
      </c>
      <c r="G907" s="38">
        <v>57</v>
      </c>
      <c r="H907" s="39">
        <v>4</v>
      </c>
      <c r="I907" s="39">
        <v>500</v>
      </c>
      <c r="J907" s="121" t="s">
        <v>59</v>
      </c>
      <c r="K907" s="41" t="s">
        <v>26</v>
      </c>
      <c r="L907" s="42" t="str">
        <f t="shared" si="103"/>
        <v>500grams</v>
      </c>
      <c r="M907" s="43">
        <f t="shared" si="104"/>
        <v>2000</v>
      </c>
      <c r="N907" s="44" t="str">
        <f t="shared" si="105"/>
        <v>2000grams</v>
      </c>
      <c r="O907" s="51">
        <f t="shared" si="115"/>
        <v>228</v>
      </c>
      <c r="P907" s="29">
        <f>O907/H907</f>
        <v>57</v>
      </c>
      <c r="Q907" s="74">
        <f>G907-P907</f>
        <v>0</v>
      </c>
      <c r="R907" s="28"/>
      <c r="S907" s="28"/>
      <c r="T907" s="28"/>
      <c r="U907" s="28"/>
      <c r="V907" s="28"/>
      <c r="W907" s="28"/>
      <c r="X907" s="28"/>
      <c r="Y907" s="28"/>
      <c r="Z907" s="28"/>
    </row>
    <row r="908" spans="1:26" ht="13.5" customHeight="1">
      <c r="A908" s="47">
        <v>13</v>
      </c>
      <c r="B908" s="33" t="s">
        <v>1083</v>
      </c>
      <c r="C908" s="49" t="s">
        <v>61</v>
      </c>
      <c r="D908" s="9" t="str">
        <f t="shared" si="118"/>
        <v>polarbear</v>
      </c>
      <c r="E908" s="50" t="s">
        <v>1084</v>
      </c>
      <c r="F908" s="162"/>
      <c r="G908" s="38">
        <v>57.5</v>
      </c>
      <c r="H908" s="39">
        <v>4</v>
      </c>
      <c r="I908" s="39">
        <v>500</v>
      </c>
      <c r="J908" s="121" t="s">
        <v>59</v>
      </c>
      <c r="K908" s="41"/>
      <c r="L908" s="42" t="str">
        <f t="shared" si="103"/>
        <v>500grams</v>
      </c>
      <c r="M908" s="43">
        <f t="shared" si="104"/>
        <v>2000</v>
      </c>
      <c r="N908" s="44" t="str">
        <f t="shared" si="105"/>
        <v>2000grams</v>
      </c>
      <c r="O908" s="51">
        <f t="shared" si="115"/>
        <v>230</v>
      </c>
      <c r="P908" s="46"/>
      <c r="Q908" s="46"/>
      <c r="R908" s="46"/>
      <c r="S908" s="46"/>
      <c r="T908" s="46"/>
      <c r="U908" s="46"/>
      <c r="V908" s="46"/>
      <c r="W908" s="46"/>
      <c r="X908" s="46"/>
      <c r="Y908" s="46"/>
      <c r="Z908" s="46"/>
    </row>
    <row r="909" spans="1:26" ht="13.5" customHeight="1">
      <c r="A909" s="32">
        <v>14</v>
      </c>
      <c r="B909" s="48" t="s">
        <v>1085</v>
      </c>
      <c r="C909" s="34" t="s">
        <v>6</v>
      </c>
      <c r="D909" s="35" t="s">
        <v>1086</v>
      </c>
      <c r="E909" s="116" t="s">
        <v>1087</v>
      </c>
      <c r="F909" s="162"/>
      <c r="G909" s="212">
        <v>62.5</v>
      </c>
      <c r="H909" s="172">
        <v>1</v>
      </c>
      <c r="I909" s="172">
        <v>500</v>
      </c>
      <c r="J909" s="121" t="s">
        <v>59</v>
      </c>
      <c r="K909" s="41" t="s">
        <v>26</v>
      </c>
      <c r="L909" s="42" t="str">
        <f t="shared" si="103"/>
        <v>500grams</v>
      </c>
      <c r="M909" s="43">
        <f t="shared" si="104"/>
        <v>500</v>
      </c>
      <c r="N909" s="44" t="str">
        <f t="shared" si="105"/>
        <v>500grams</v>
      </c>
      <c r="O909" s="51">
        <f t="shared" si="115"/>
        <v>62.5</v>
      </c>
      <c r="P909" s="29">
        <f>O909/H909</f>
        <v>62.5</v>
      </c>
      <c r="Q909" s="74">
        <f>G909-P909</f>
        <v>0</v>
      </c>
      <c r="R909" s="28"/>
      <c r="S909" s="28"/>
      <c r="T909" s="28"/>
      <c r="U909" s="28"/>
      <c r="V909" s="28"/>
      <c r="W909" s="28"/>
      <c r="X909" s="28"/>
      <c r="Y909" s="28"/>
      <c r="Z909" s="28"/>
    </row>
    <row r="910" spans="1:26" ht="13.5" customHeight="1">
      <c r="A910" s="47">
        <v>14</v>
      </c>
      <c r="B910" s="33" t="s">
        <v>1088</v>
      </c>
      <c r="C910" s="49" t="s">
        <v>61</v>
      </c>
      <c r="D910" s="9" t="str">
        <f t="shared" ref="D910:D924" si="119">IFERROR(LEFT(E910, FIND("/", E910)-1), E910)</f>
        <v>kings</v>
      </c>
      <c r="E910" s="116" t="s">
        <v>1089</v>
      </c>
      <c r="F910" s="162"/>
      <c r="G910" s="212">
        <v>95</v>
      </c>
      <c r="H910" s="39">
        <v>6</v>
      </c>
      <c r="I910" s="39">
        <v>500</v>
      </c>
      <c r="J910" s="121" t="s">
        <v>59</v>
      </c>
      <c r="K910" s="41"/>
      <c r="L910" s="42" t="str">
        <f t="shared" si="103"/>
        <v>500grams</v>
      </c>
      <c r="M910" s="43">
        <f t="shared" si="104"/>
        <v>3000</v>
      </c>
      <c r="N910" s="44" t="str">
        <f t="shared" si="105"/>
        <v>3000grams</v>
      </c>
      <c r="O910" s="51">
        <f t="shared" si="115"/>
        <v>570</v>
      </c>
      <c r="P910" s="46"/>
      <c r="Q910" s="46"/>
      <c r="R910" s="46"/>
      <c r="S910" s="46"/>
      <c r="T910" s="46"/>
      <c r="U910" s="46"/>
      <c r="V910" s="46"/>
      <c r="W910" s="46"/>
      <c r="X910" s="46"/>
      <c r="Y910" s="46"/>
      <c r="Z910" s="46"/>
    </row>
    <row r="911" spans="1:26" ht="13.5" customHeight="1">
      <c r="A911" s="47">
        <v>14</v>
      </c>
      <c r="B911" s="52" t="s">
        <v>1085</v>
      </c>
      <c r="C911" s="34" t="s">
        <v>35</v>
      </c>
      <c r="D911" s="9" t="str">
        <f t="shared" si="119"/>
        <v>Kings</v>
      </c>
      <c r="E911" s="52" t="s">
        <v>1090</v>
      </c>
      <c r="F911" s="162"/>
      <c r="G911" s="77">
        <v>55</v>
      </c>
      <c r="H911" s="39">
        <v>2</v>
      </c>
      <c r="I911" s="39">
        <v>500</v>
      </c>
      <c r="J911" s="121" t="s">
        <v>59</v>
      </c>
      <c r="K911" s="41" t="s">
        <v>26</v>
      </c>
      <c r="L911" s="42" t="str">
        <f t="shared" si="103"/>
        <v>500grams</v>
      </c>
      <c r="M911" s="43">
        <f t="shared" si="104"/>
        <v>1000</v>
      </c>
      <c r="N911" s="44" t="str">
        <f t="shared" si="105"/>
        <v>1000grams</v>
      </c>
      <c r="O911" s="51">
        <f t="shared" si="115"/>
        <v>110</v>
      </c>
      <c r="P911" s="46"/>
      <c r="Q911" s="46"/>
      <c r="R911" s="46"/>
      <c r="S911" s="46"/>
      <c r="T911" s="46"/>
      <c r="U911" s="46"/>
      <c r="V911" s="46"/>
      <c r="W911" s="46"/>
      <c r="X911" s="46"/>
      <c r="Y911" s="46"/>
      <c r="Z911" s="46"/>
    </row>
    <row r="912" spans="1:26" ht="13.5" customHeight="1">
      <c r="A912" s="47">
        <v>14</v>
      </c>
      <c r="B912" s="52" t="s">
        <v>1085</v>
      </c>
      <c r="C912" s="53" t="s">
        <v>39</v>
      </c>
      <c r="D912" s="9" t="str">
        <f t="shared" si="119"/>
        <v>Kings</v>
      </c>
      <c r="E912" s="52" t="s">
        <v>1090</v>
      </c>
      <c r="F912" s="161"/>
      <c r="G912" s="77">
        <v>50</v>
      </c>
      <c r="H912" s="78">
        <v>15</v>
      </c>
      <c r="I912" s="71">
        <v>500</v>
      </c>
      <c r="J912" s="160" t="s">
        <v>59</v>
      </c>
      <c r="K912" s="41" t="s">
        <v>26</v>
      </c>
      <c r="L912" s="42" t="str">
        <f t="shared" si="103"/>
        <v>500grams</v>
      </c>
      <c r="M912" s="43">
        <f t="shared" si="104"/>
        <v>7500</v>
      </c>
      <c r="N912" s="44" t="str">
        <f t="shared" si="105"/>
        <v>7500grams</v>
      </c>
      <c r="O912" s="51">
        <f t="shared" si="115"/>
        <v>750</v>
      </c>
      <c r="P912" s="46"/>
      <c r="Q912" s="46"/>
      <c r="R912" s="46"/>
      <c r="S912" s="46"/>
      <c r="T912" s="46"/>
      <c r="U912" s="46"/>
      <c r="V912" s="46"/>
      <c r="W912" s="46"/>
      <c r="X912" s="46"/>
      <c r="Y912" s="46"/>
      <c r="Z912" s="46"/>
    </row>
    <row r="913" spans="1:26" ht="13.5" customHeight="1">
      <c r="A913" s="32">
        <v>14</v>
      </c>
      <c r="B913" s="128" t="s">
        <v>1085</v>
      </c>
      <c r="C913" s="34" t="s">
        <v>82</v>
      </c>
      <c r="D913" s="9" t="str">
        <f t="shared" si="119"/>
        <v>Master Chef</v>
      </c>
      <c r="E913" s="128" t="s">
        <v>1091</v>
      </c>
      <c r="F913" s="162" t="s">
        <v>76</v>
      </c>
      <c r="G913" s="164">
        <v>47.5</v>
      </c>
      <c r="H913" s="165">
        <v>5</v>
      </c>
      <c r="I913" s="165">
        <v>500</v>
      </c>
      <c r="J913" s="196" t="s">
        <v>59</v>
      </c>
      <c r="K913" s="41" t="s">
        <v>26</v>
      </c>
      <c r="L913" s="42" t="str">
        <f t="shared" si="103"/>
        <v>500grams</v>
      </c>
      <c r="M913" s="43">
        <f t="shared" si="104"/>
        <v>2500</v>
      </c>
      <c r="N913" s="44" t="str">
        <f t="shared" si="105"/>
        <v>2500grams</v>
      </c>
      <c r="O913" s="51">
        <f t="shared" si="115"/>
        <v>237.5</v>
      </c>
      <c r="P913" s="46"/>
      <c r="Q913" s="46"/>
      <c r="R913" s="46"/>
      <c r="S913" s="46"/>
      <c r="T913" s="46"/>
      <c r="U913" s="46"/>
      <c r="V913" s="46"/>
      <c r="W913" s="46"/>
      <c r="X913" s="46"/>
      <c r="Y913" s="46"/>
      <c r="Z913" s="46"/>
    </row>
    <row r="914" spans="1:26" ht="13.5" customHeight="1">
      <c r="A914" s="32">
        <v>14</v>
      </c>
      <c r="B914" s="128" t="s">
        <v>1085</v>
      </c>
      <c r="C914" s="34" t="s">
        <v>82</v>
      </c>
      <c r="D914" s="9" t="str">
        <f t="shared" si="119"/>
        <v>Polar Bear</v>
      </c>
      <c r="E914" s="128" t="s">
        <v>1092</v>
      </c>
      <c r="F914" s="162" t="s">
        <v>76</v>
      </c>
      <c r="G914" s="164">
        <v>32.5</v>
      </c>
      <c r="H914" s="165">
        <v>2</v>
      </c>
      <c r="I914" s="165">
        <v>500</v>
      </c>
      <c r="J914" s="196" t="s">
        <v>59</v>
      </c>
      <c r="K914" s="41" t="s">
        <v>26</v>
      </c>
      <c r="L914" s="42" t="str">
        <f t="shared" si="103"/>
        <v>500grams</v>
      </c>
      <c r="M914" s="43">
        <f t="shared" si="104"/>
        <v>1000</v>
      </c>
      <c r="N914" s="44" t="str">
        <f t="shared" si="105"/>
        <v>1000grams</v>
      </c>
      <c r="O914" s="51">
        <f t="shared" si="115"/>
        <v>65</v>
      </c>
      <c r="P914" s="46"/>
      <c r="Q914" s="46"/>
      <c r="R914" s="46"/>
      <c r="S914" s="46"/>
      <c r="T914" s="46"/>
      <c r="U914" s="46"/>
      <c r="V914" s="46"/>
      <c r="W914" s="46"/>
      <c r="X914" s="46"/>
      <c r="Y914" s="46"/>
      <c r="Z914" s="46"/>
    </row>
    <row r="915" spans="1:26" ht="13.5" customHeight="1">
      <c r="A915" s="32">
        <v>14</v>
      </c>
      <c r="B915" s="57" t="s">
        <v>1085</v>
      </c>
      <c r="C915" s="34" t="s">
        <v>47</v>
      </c>
      <c r="D915" s="9" t="str">
        <f t="shared" si="119"/>
        <v>Polar Bear</v>
      </c>
      <c r="E915" s="116" t="s">
        <v>1092</v>
      </c>
      <c r="F915" s="58"/>
      <c r="G915" s="38">
        <v>57.5</v>
      </c>
      <c r="H915" s="39">
        <v>2</v>
      </c>
      <c r="I915" s="39">
        <v>500</v>
      </c>
      <c r="J915" s="121" t="s">
        <v>59</v>
      </c>
      <c r="K915" s="46"/>
      <c r="L915" s="42" t="str">
        <f t="shared" si="103"/>
        <v>500grams</v>
      </c>
      <c r="M915" s="43">
        <f t="shared" si="104"/>
        <v>1000</v>
      </c>
      <c r="N915" s="44" t="str">
        <f t="shared" si="105"/>
        <v>1000grams</v>
      </c>
      <c r="O915" s="51">
        <f t="shared" si="115"/>
        <v>115</v>
      </c>
      <c r="P915" s="46"/>
      <c r="Q915" s="46"/>
      <c r="R915" s="46"/>
      <c r="S915" s="46"/>
      <c r="T915" s="46"/>
      <c r="U915" s="46"/>
      <c r="V915" s="46"/>
      <c r="W915" s="46"/>
      <c r="X915" s="46"/>
      <c r="Y915" s="46"/>
      <c r="Z915" s="46"/>
    </row>
    <row r="916" spans="1:26" ht="13.5" customHeight="1">
      <c r="A916" s="138">
        <v>186</v>
      </c>
      <c r="B916" s="48" t="s">
        <v>1093</v>
      </c>
      <c r="C916" s="49" t="s">
        <v>31</v>
      </c>
      <c r="D916" s="9">
        <f t="shared" si="119"/>
        <v>0</v>
      </c>
      <c r="E916" s="116"/>
      <c r="F916" s="162"/>
      <c r="G916" s="212">
        <v>61</v>
      </c>
      <c r="H916" s="172">
        <v>2</v>
      </c>
      <c r="I916" s="172"/>
      <c r="J916" s="121" t="s">
        <v>33</v>
      </c>
      <c r="K916" s="41" t="s">
        <v>26</v>
      </c>
      <c r="L916" s="42" t="str">
        <f t="shared" si="103"/>
        <v>kg</v>
      </c>
      <c r="M916" s="43">
        <f t="shared" si="104"/>
        <v>0</v>
      </c>
      <c r="N916" s="44" t="str">
        <f t="shared" si="105"/>
        <v>0kg</v>
      </c>
      <c r="O916" s="51">
        <f t="shared" si="115"/>
        <v>122</v>
      </c>
      <c r="P916" s="46"/>
      <c r="Q916" s="46"/>
      <c r="R916" s="46"/>
      <c r="S916" s="46"/>
      <c r="T916" s="46"/>
      <c r="U916" s="46"/>
      <c r="V916" s="46"/>
      <c r="W916" s="46"/>
      <c r="X916" s="46"/>
      <c r="Y916" s="46"/>
      <c r="Z916" s="46"/>
    </row>
    <row r="917" spans="1:26" ht="13.5" customHeight="1">
      <c r="A917" s="32">
        <v>1019</v>
      </c>
      <c r="B917" s="76" t="s">
        <v>1094</v>
      </c>
      <c r="C917" s="34" t="s">
        <v>55</v>
      </c>
      <c r="D917" s="9" t="str">
        <f t="shared" si="119"/>
        <v>Lucky Me</v>
      </c>
      <c r="E917" s="52" t="s">
        <v>1095</v>
      </c>
      <c r="F917" s="161"/>
      <c r="G917" s="77">
        <v>21.65</v>
      </c>
      <c r="H917" s="78">
        <v>8</v>
      </c>
      <c r="I917" s="39">
        <v>1</v>
      </c>
      <c r="J917" s="121" t="s">
        <v>37</v>
      </c>
      <c r="K917" s="41"/>
      <c r="L917" s="42" t="str">
        <f t="shared" si="103"/>
        <v>1pieces</v>
      </c>
      <c r="M917" s="43">
        <f t="shared" si="104"/>
        <v>8</v>
      </c>
      <c r="N917" s="44" t="str">
        <f t="shared" si="105"/>
        <v>8pieces</v>
      </c>
      <c r="O917" s="51">
        <f t="shared" si="115"/>
        <v>173.2</v>
      </c>
      <c r="P917" s="46"/>
      <c r="Q917" s="46"/>
      <c r="R917" s="46"/>
      <c r="S917" s="46"/>
      <c r="T917" s="46"/>
      <c r="U917" s="46"/>
      <c r="V917" s="46"/>
      <c r="W917" s="46"/>
      <c r="X917" s="46"/>
      <c r="Y917" s="46"/>
      <c r="Z917" s="46"/>
    </row>
    <row r="918" spans="1:26" ht="13.5" customHeight="1">
      <c r="A918" s="233">
        <v>1021</v>
      </c>
      <c r="B918" s="366" t="s">
        <v>1096</v>
      </c>
      <c r="C918" s="34" t="s">
        <v>55</v>
      </c>
      <c r="D918" s="9" t="str">
        <f t="shared" si="119"/>
        <v>Lucky Me</v>
      </c>
      <c r="E918" s="367" t="s">
        <v>1095</v>
      </c>
      <c r="F918" s="368"/>
      <c r="G918" s="369">
        <v>21.65</v>
      </c>
      <c r="H918" s="370">
        <v>10</v>
      </c>
      <c r="I918" s="371">
        <v>1</v>
      </c>
      <c r="J918" s="41" t="s">
        <v>37</v>
      </c>
      <c r="K918" s="41"/>
      <c r="L918" s="42" t="str">
        <f t="shared" si="103"/>
        <v>1pieces</v>
      </c>
      <c r="M918" s="43">
        <f t="shared" si="104"/>
        <v>10</v>
      </c>
      <c r="N918" s="44" t="str">
        <f t="shared" si="105"/>
        <v>10pieces</v>
      </c>
      <c r="O918" s="372">
        <f t="shared" si="115"/>
        <v>216.5</v>
      </c>
      <c r="P918" s="46"/>
      <c r="Q918" s="46"/>
      <c r="R918" s="46"/>
      <c r="S918" s="46"/>
      <c r="T918" s="46"/>
      <c r="U918" s="46"/>
      <c r="V918" s="46"/>
      <c r="W918" s="46"/>
      <c r="X918" s="46"/>
      <c r="Y918" s="46"/>
      <c r="Z918" s="46"/>
    </row>
    <row r="919" spans="1:26" ht="13.5" customHeight="1">
      <c r="A919" s="32">
        <v>1020</v>
      </c>
      <c r="B919" s="76" t="s">
        <v>1097</v>
      </c>
      <c r="C919" s="34" t="s">
        <v>55</v>
      </c>
      <c r="D919" s="9" t="str">
        <f t="shared" si="119"/>
        <v>Lucky Me</v>
      </c>
      <c r="E919" s="52" t="s">
        <v>1095</v>
      </c>
      <c r="F919" s="161"/>
      <c r="G919" s="77">
        <v>21.65</v>
      </c>
      <c r="H919" s="78">
        <v>17</v>
      </c>
      <c r="I919" s="39">
        <v>1</v>
      </c>
      <c r="J919" s="121" t="s">
        <v>37</v>
      </c>
      <c r="K919" s="41"/>
      <c r="L919" s="42" t="str">
        <f t="shared" si="103"/>
        <v>1pieces</v>
      </c>
      <c r="M919" s="43">
        <f t="shared" si="104"/>
        <v>17</v>
      </c>
      <c r="N919" s="44" t="str">
        <f t="shared" si="105"/>
        <v>17pieces</v>
      </c>
      <c r="O919" s="51">
        <f t="shared" si="115"/>
        <v>368.04999999999995</v>
      </c>
      <c r="P919" s="46"/>
      <c r="Q919" s="46"/>
      <c r="R919" s="46"/>
      <c r="S919" s="46"/>
      <c r="T919" s="46"/>
      <c r="U919" s="46"/>
      <c r="V919" s="46"/>
      <c r="W919" s="46"/>
      <c r="X919" s="46"/>
      <c r="Y919" s="46"/>
      <c r="Z919" s="46"/>
    </row>
    <row r="920" spans="1:26" ht="13.5" customHeight="1">
      <c r="A920" s="32">
        <v>1017</v>
      </c>
      <c r="B920" s="76" t="s">
        <v>1098</v>
      </c>
      <c r="C920" s="34" t="s">
        <v>55</v>
      </c>
      <c r="D920" s="9" t="str">
        <f t="shared" si="119"/>
        <v>Lucky Me</v>
      </c>
      <c r="E920" s="52" t="s">
        <v>1095</v>
      </c>
      <c r="F920" s="161"/>
      <c r="G920" s="77">
        <v>25.55</v>
      </c>
      <c r="H920" s="78">
        <v>10</v>
      </c>
      <c r="I920" s="39">
        <v>1</v>
      </c>
      <c r="J920" s="121" t="s">
        <v>37</v>
      </c>
      <c r="K920" s="41"/>
      <c r="L920" s="42" t="str">
        <f t="shared" si="103"/>
        <v>1pieces</v>
      </c>
      <c r="M920" s="43">
        <f t="shared" si="104"/>
        <v>10</v>
      </c>
      <c r="N920" s="44" t="str">
        <f t="shared" si="105"/>
        <v>10pieces</v>
      </c>
      <c r="O920" s="51">
        <f t="shared" si="115"/>
        <v>255.5</v>
      </c>
      <c r="P920" s="46"/>
      <c r="Q920" s="46"/>
      <c r="R920" s="46"/>
      <c r="S920" s="46"/>
      <c r="T920" s="46"/>
      <c r="U920" s="46"/>
      <c r="V920" s="46"/>
      <c r="W920" s="46"/>
      <c r="X920" s="46"/>
      <c r="Y920" s="46"/>
      <c r="Z920" s="46"/>
    </row>
    <row r="921" spans="1:26" ht="13.5" customHeight="1">
      <c r="A921" s="32">
        <v>1023</v>
      </c>
      <c r="B921" s="76" t="s">
        <v>1099</v>
      </c>
      <c r="C921" s="34" t="s">
        <v>55</v>
      </c>
      <c r="D921" s="9" t="str">
        <f t="shared" si="119"/>
        <v>Lucky Me</v>
      </c>
      <c r="E921" s="52" t="s">
        <v>1095</v>
      </c>
      <c r="F921" s="161"/>
      <c r="G921" s="77">
        <v>21.65</v>
      </c>
      <c r="H921" s="78">
        <v>5</v>
      </c>
      <c r="I921" s="39">
        <v>1</v>
      </c>
      <c r="J921" s="121" t="s">
        <v>37</v>
      </c>
      <c r="K921" s="41"/>
      <c r="L921" s="42" t="str">
        <f t="shared" si="103"/>
        <v>1pieces</v>
      </c>
      <c r="M921" s="43">
        <f t="shared" si="104"/>
        <v>5</v>
      </c>
      <c r="N921" s="44" t="str">
        <f t="shared" si="105"/>
        <v>5pieces</v>
      </c>
      <c r="O921" s="51">
        <f t="shared" si="115"/>
        <v>108.25</v>
      </c>
      <c r="P921" s="46"/>
      <c r="Q921" s="46"/>
      <c r="R921" s="46"/>
      <c r="S921" s="46"/>
      <c r="T921" s="46"/>
      <c r="U921" s="46"/>
      <c r="V921" s="46"/>
      <c r="W921" s="46"/>
      <c r="X921" s="46"/>
      <c r="Y921" s="46"/>
      <c r="Z921" s="46"/>
    </row>
    <row r="922" spans="1:26" ht="13.5" customHeight="1">
      <c r="A922" s="32">
        <v>1018</v>
      </c>
      <c r="B922" s="76" t="s">
        <v>1100</v>
      </c>
      <c r="C922" s="34" t="s">
        <v>55</v>
      </c>
      <c r="D922" s="9" t="str">
        <f t="shared" si="119"/>
        <v>Lucky Me</v>
      </c>
      <c r="E922" s="52" t="s">
        <v>1095</v>
      </c>
      <c r="F922" s="161"/>
      <c r="G922" s="77">
        <v>25.55</v>
      </c>
      <c r="H922" s="78">
        <v>7</v>
      </c>
      <c r="I922" s="39">
        <v>1</v>
      </c>
      <c r="J922" s="121" t="s">
        <v>37</v>
      </c>
      <c r="K922" s="41"/>
      <c r="L922" s="42" t="str">
        <f t="shared" si="103"/>
        <v>1pieces</v>
      </c>
      <c r="M922" s="43">
        <f t="shared" si="104"/>
        <v>7</v>
      </c>
      <c r="N922" s="44" t="str">
        <f t="shared" si="105"/>
        <v>7pieces</v>
      </c>
      <c r="O922" s="51">
        <f t="shared" si="115"/>
        <v>178.85</v>
      </c>
      <c r="P922" s="46"/>
      <c r="Q922" s="46"/>
      <c r="R922" s="46"/>
      <c r="S922" s="46"/>
      <c r="T922" s="46"/>
      <c r="U922" s="46"/>
      <c r="V922" s="46"/>
      <c r="W922" s="46"/>
      <c r="X922" s="46"/>
      <c r="Y922" s="46"/>
      <c r="Z922" s="46"/>
    </row>
    <row r="923" spans="1:26" ht="13.5" customHeight="1">
      <c r="A923" s="32">
        <v>1022</v>
      </c>
      <c r="B923" s="76" t="s">
        <v>1101</v>
      </c>
      <c r="C923" s="34" t="s">
        <v>55</v>
      </c>
      <c r="D923" s="9" t="str">
        <f t="shared" si="119"/>
        <v>Lucky Me</v>
      </c>
      <c r="E923" s="52" t="s">
        <v>1095</v>
      </c>
      <c r="F923" s="161"/>
      <c r="G923" s="77">
        <v>21.65</v>
      </c>
      <c r="H923" s="78">
        <v>10</v>
      </c>
      <c r="I923" s="39">
        <v>1</v>
      </c>
      <c r="J923" s="121" t="s">
        <v>37</v>
      </c>
      <c r="K923" s="41"/>
      <c r="L923" s="42" t="str">
        <f t="shared" si="103"/>
        <v>1pieces</v>
      </c>
      <c r="M923" s="43">
        <f t="shared" si="104"/>
        <v>10</v>
      </c>
      <c r="N923" s="44" t="str">
        <f t="shared" si="105"/>
        <v>10pieces</v>
      </c>
      <c r="O923" s="51">
        <f t="shared" si="115"/>
        <v>216.5</v>
      </c>
      <c r="P923" s="46"/>
      <c r="Q923" s="46"/>
      <c r="R923" s="46"/>
      <c r="S923" s="46"/>
      <c r="T923" s="46"/>
      <c r="U923" s="46"/>
      <c r="V923" s="46"/>
      <c r="W923" s="46"/>
      <c r="X923" s="46"/>
      <c r="Y923" s="46"/>
      <c r="Z923" s="46"/>
    </row>
    <row r="924" spans="1:26" ht="13.5" customHeight="1">
      <c r="A924" s="32">
        <v>1204</v>
      </c>
      <c r="B924" s="79" t="s">
        <v>1102</v>
      </c>
      <c r="C924" s="94" t="s">
        <v>68</v>
      </c>
      <c r="D924" s="9">
        <f t="shared" si="119"/>
        <v>0</v>
      </c>
      <c r="E924" s="116"/>
      <c r="F924" s="58"/>
      <c r="G924" s="212">
        <v>186</v>
      </c>
      <c r="H924" s="326">
        <v>20</v>
      </c>
      <c r="I924" s="326">
        <v>1</v>
      </c>
      <c r="J924" s="257" t="s">
        <v>33</v>
      </c>
      <c r="K924" s="46"/>
      <c r="L924" s="42" t="str">
        <f t="shared" si="103"/>
        <v>1kg</v>
      </c>
      <c r="M924" s="43">
        <f t="shared" si="104"/>
        <v>20</v>
      </c>
      <c r="N924" s="44" t="str">
        <f t="shared" si="105"/>
        <v>20kg</v>
      </c>
      <c r="O924" s="51">
        <f t="shared" si="115"/>
        <v>3720</v>
      </c>
      <c r="P924" s="46"/>
      <c r="Q924" s="46"/>
      <c r="R924" s="46"/>
      <c r="S924" s="46"/>
      <c r="T924" s="46"/>
      <c r="U924" s="46"/>
      <c r="V924" s="46"/>
      <c r="W924" s="46"/>
      <c r="X924" s="46"/>
      <c r="Y924" s="46"/>
      <c r="Z924" s="46"/>
    </row>
    <row r="925" spans="1:26" ht="13.5" customHeight="1">
      <c r="A925" s="32">
        <v>1205</v>
      </c>
      <c r="B925" s="57" t="s">
        <v>1103</v>
      </c>
      <c r="C925" s="94" t="s">
        <v>68</v>
      </c>
      <c r="D925" s="59" t="s">
        <v>1104</v>
      </c>
      <c r="E925" s="116"/>
      <c r="F925" s="58"/>
      <c r="G925" s="212">
        <v>177.4</v>
      </c>
      <c r="H925" s="326">
        <v>2</v>
      </c>
      <c r="I925" s="326">
        <v>1</v>
      </c>
      <c r="J925" s="257" t="s">
        <v>37</v>
      </c>
      <c r="K925" s="46"/>
      <c r="L925" s="42" t="str">
        <f t="shared" si="103"/>
        <v>1pieces</v>
      </c>
      <c r="M925" s="43">
        <f t="shared" si="104"/>
        <v>2</v>
      </c>
      <c r="N925" s="44" t="str">
        <f t="shared" si="105"/>
        <v>2pieces</v>
      </c>
      <c r="O925" s="51">
        <f t="shared" si="115"/>
        <v>354.8</v>
      </c>
      <c r="P925" s="46"/>
      <c r="Q925" s="46"/>
      <c r="R925" s="46"/>
      <c r="S925" s="46"/>
      <c r="T925" s="46"/>
      <c r="U925" s="46"/>
      <c r="V925" s="46"/>
      <c r="W925" s="46"/>
      <c r="X925" s="46"/>
      <c r="Y925" s="46"/>
      <c r="Z925" s="46"/>
    </row>
    <row r="926" spans="1:26" ht="13.5" customHeight="1">
      <c r="A926" s="32">
        <v>1206</v>
      </c>
      <c r="B926" s="57" t="s">
        <v>1105</v>
      </c>
      <c r="C926" s="94" t="s">
        <v>68</v>
      </c>
      <c r="D926" s="59" t="s">
        <v>1104</v>
      </c>
      <c r="E926" s="116"/>
      <c r="F926" s="195"/>
      <c r="G926" s="212">
        <v>118</v>
      </c>
      <c r="H926" s="326">
        <v>3</v>
      </c>
      <c r="I926" s="326">
        <v>1</v>
      </c>
      <c r="J926" s="257" t="s">
        <v>37</v>
      </c>
      <c r="K926" s="46"/>
      <c r="L926" s="42" t="str">
        <f t="shared" si="103"/>
        <v>1pieces</v>
      </c>
      <c r="M926" s="43">
        <f t="shared" si="104"/>
        <v>3</v>
      </c>
      <c r="N926" s="44" t="str">
        <f t="shared" si="105"/>
        <v>3pieces</v>
      </c>
      <c r="O926" s="51">
        <f t="shared" si="115"/>
        <v>354</v>
      </c>
      <c r="P926" s="46"/>
      <c r="Q926" s="46"/>
      <c r="R926" s="46"/>
      <c r="S926" s="46"/>
      <c r="T926" s="46"/>
      <c r="U926" s="46"/>
      <c r="V926" s="46"/>
      <c r="W926" s="46"/>
      <c r="X926" s="46"/>
      <c r="Y926" s="46"/>
      <c r="Z926" s="46"/>
    </row>
    <row r="927" spans="1:26" ht="13.5" customHeight="1">
      <c r="A927" s="32">
        <v>817</v>
      </c>
      <c r="B927" s="122" t="s">
        <v>1106</v>
      </c>
      <c r="C927" s="34" t="s">
        <v>82</v>
      </c>
      <c r="D927" s="9" t="str">
        <f t="shared" ref="D927:D930" si="120">IFERROR(LEFT(E927, FIND("/", E927)-1), E927)</f>
        <v>M.Y San</v>
      </c>
      <c r="E927" s="128" t="s">
        <v>1107</v>
      </c>
      <c r="F927" s="155" t="s">
        <v>76</v>
      </c>
      <c r="G927" s="207">
        <v>41.3</v>
      </c>
      <c r="H927" s="165">
        <v>3</v>
      </c>
      <c r="I927" s="165">
        <v>1</v>
      </c>
      <c r="J927" s="196" t="s">
        <v>37</v>
      </c>
      <c r="K927" s="41" t="s">
        <v>26</v>
      </c>
      <c r="L927" s="42" t="str">
        <f t="shared" si="103"/>
        <v>1pieces</v>
      </c>
      <c r="M927" s="43">
        <f t="shared" si="104"/>
        <v>3</v>
      </c>
      <c r="N927" s="44" t="str">
        <f t="shared" si="105"/>
        <v>3pieces</v>
      </c>
      <c r="O927" s="51">
        <f t="shared" si="115"/>
        <v>123.89999999999999</v>
      </c>
      <c r="P927" s="46"/>
      <c r="Q927" s="46"/>
      <c r="R927" s="46"/>
      <c r="S927" s="46"/>
      <c r="T927" s="46"/>
      <c r="U927" s="46"/>
      <c r="V927" s="46"/>
      <c r="W927" s="46"/>
      <c r="X927" s="46"/>
      <c r="Y927" s="46"/>
      <c r="Z927" s="46"/>
    </row>
    <row r="928" spans="1:26" ht="13.5" customHeight="1">
      <c r="A928" s="32">
        <v>817</v>
      </c>
      <c r="B928" s="208" t="s">
        <v>1106</v>
      </c>
      <c r="C928" s="34" t="s">
        <v>27</v>
      </c>
      <c r="D928" s="9" t="str">
        <f t="shared" si="120"/>
        <v>M.Y San</v>
      </c>
      <c r="E928" s="36" t="s">
        <v>1107</v>
      </c>
      <c r="F928" s="156"/>
      <c r="G928" s="38">
        <v>41.9</v>
      </c>
      <c r="H928" s="39">
        <v>3</v>
      </c>
      <c r="I928" s="39"/>
      <c r="J928" s="121"/>
      <c r="K928" s="41" t="s">
        <v>26</v>
      </c>
      <c r="L928" s="42" t="str">
        <f t="shared" si="103"/>
        <v/>
      </c>
      <c r="M928" s="43">
        <f t="shared" si="104"/>
        <v>0</v>
      </c>
      <c r="N928" s="44" t="str">
        <f t="shared" si="105"/>
        <v>0</v>
      </c>
      <c r="O928" s="45">
        <f t="shared" si="115"/>
        <v>125.69999999999999</v>
      </c>
      <c r="P928" s="46"/>
      <c r="Q928" s="46"/>
      <c r="R928" s="46"/>
      <c r="S928" s="46"/>
      <c r="T928" s="46"/>
      <c r="U928" s="46"/>
      <c r="V928" s="46"/>
      <c r="W928" s="46"/>
      <c r="X928" s="46"/>
      <c r="Y928" s="46"/>
      <c r="Z928" s="46"/>
    </row>
    <row r="929" spans="1:26" ht="13.5" customHeight="1">
      <c r="A929" s="32">
        <v>817</v>
      </c>
      <c r="B929" s="79" t="s">
        <v>1106</v>
      </c>
      <c r="C929" s="34" t="s">
        <v>47</v>
      </c>
      <c r="D929" s="9" t="str">
        <f t="shared" si="120"/>
        <v>M.Y San</v>
      </c>
      <c r="E929" s="50" t="s">
        <v>1107</v>
      </c>
      <c r="F929" s="195"/>
      <c r="G929" s="38">
        <v>41.9</v>
      </c>
      <c r="H929" s="39">
        <v>15</v>
      </c>
      <c r="I929" s="39">
        <v>1</v>
      </c>
      <c r="J929" s="121" t="s">
        <v>37</v>
      </c>
      <c r="K929" s="46"/>
      <c r="L929" s="42" t="str">
        <f t="shared" si="103"/>
        <v>1pieces</v>
      </c>
      <c r="M929" s="43">
        <f t="shared" si="104"/>
        <v>15</v>
      </c>
      <c r="N929" s="44" t="str">
        <f t="shared" si="105"/>
        <v>15pieces</v>
      </c>
      <c r="O929" s="51">
        <f t="shared" si="115"/>
        <v>628.5</v>
      </c>
      <c r="P929" s="46"/>
      <c r="Q929" s="46"/>
      <c r="R929" s="46"/>
      <c r="S929" s="46"/>
      <c r="T929" s="46"/>
      <c r="U929" s="46"/>
      <c r="V929" s="46"/>
      <c r="W929" s="46"/>
      <c r="X929" s="46"/>
      <c r="Y929" s="46"/>
      <c r="Z929" s="46"/>
    </row>
    <row r="930" spans="1:26" ht="13.5" customHeight="1">
      <c r="A930" s="32">
        <v>817</v>
      </c>
      <c r="B930" s="76" t="s">
        <v>1106</v>
      </c>
      <c r="C930" s="34" t="s">
        <v>55</v>
      </c>
      <c r="D930" s="9" t="str">
        <f t="shared" si="120"/>
        <v>MY San</v>
      </c>
      <c r="E930" s="52" t="s">
        <v>1108</v>
      </c>
      <c r="F930" s="156"/>
      <c r="G930" s="77">
        <v>46</v>
      </c>
      <c r="H930" s="39">
        <v>1</v>
      </c>
      <c r="I930" s="39">
        <v>500</v>
      </c>
      <c r="J930" s="121" t="s">
        <v>59</v>
      </c>
      <c r="K930" s="41" t="s">
        <v>26</v>
      </c>
      <c r="L930" s="42" t="str">
        <f t="shared" si="103"/>
        <v>500grams</v>
      </c>
      <c r="M930" s="43">
        <f t="shared" si="104"/>
        <v>500</v>
      </c>
      <c r="N930" s="44" t="str">
        <f t="shared" si="105"/>
        <v>500grams</v>
      </c>
      <c r="O930" s="51">
        <f t="shared" si="115"/>
        <v>46</v>
      </c>
      <c r="P930" s="46"/>
      <c r="Q930" s="46"/>
      <c r="R930" s="46"/>
      <c r="S930" s="46"/>
      <c r="T930" s="46"/>
      <c r="U930" s="46"/>
      <c r="V930" s="46"/>
      <c r="W930" s="46"/>
      <c r="X930" s="46"/>
      <c r="Y930" s="46"/>
      <c r="Z930" s="46"/>
    </row>
    <row r="931" spans="1:26" ht="13.5" customHeight="1">
      <c r="A931" s="32">
        <v>817</v>
      </c>
      <c r="B931" s="57" t="s">
        <v>1106</v>
      </c>
      <c r="C931" s="94" t="s">
        <v>68</v>
      </c>
      <c r="D931" s="59"/>
      <c r="E931" s="116"/>
      <c r="F931" s="195"/>
      <c r="G931" s="212">
        <v>41.9</v>
      </c>
      <c r="H931" s="326">
        <v>9</v>
      </c>
      <c r="I931" s="326">
        <v>1</v>
      </c>
      <c r="J931" s="257" t="s">
        <v>37</v>
      </c>
      <c r="K931" s="46"/>
      <c r="L931" s="42" t="str">
        <f t="shared" si="103"/>
        <v>1pieces</v>
      </c>
      <c r="M931" s="43">
        <f t="shared" si="104"/>
        <v>9</v>
      </c>
      <c r="N931" s="44" t="str">
        <f t="shared" si="105"/>
        <v>9pieces</v>
      </c>
      <c r="O931" s="51">
        <f t="shared" si="115"/>
        <v>377.09999999999997</v>
      </c>
      <c r="P931" s="46"/>
      <c r="Q931" s="46"/>
      <c r="R931" s="46"/>
      <c r="S931" s="46"/>
      <c r="T931" s="46"/>
      <c r="U931" s="46"/>
      <c r="V931" s="46"/>
      <c r="W931" s="46"/>
      <c r="X931" s="46"/>
      <c r="Y931" s="46"/>
      <c r="Z931" s="46"/>
    </row>
    <row r="932" spans="1:26" ht="13.5" customHeight="1">
      <c r="A932" s="32">
        <v>1130</v>
      </c>
      <c r="B932" s="79" t="s">
        <v>1109</v>
      </c>
      <c r="C932" s="34" t="s">
        <v>47</v>
      </c>
      <c r="D932" s="9" t="str">
        <f t="shared" ref="D932:D940" si="121">IFERROR(LEFT(E932, FIND("/", E932)-1), E932)</f>
        <v>M.Y San</v>
      </c>
      <c r="E932" s="50" t="s">
        <v>1110</v>
      </c>
      <c r="F932" s="195"/>
      <c r="G932" s="38">
        <v>47.3</v>
      </c>
      <c r="H932" s="39">
        <v>5</v>
      </c>
      <c r="I932" s="39">
        <v>1</v>
      </c>
      <c r="J932" s="121" t="s">
        <v>37</v>
      </c>
      <c r="K932" s="46"/>
      <c r="L932" s="42" t="str">
        <f t="shared" si="103"/>
        <v>1pieces</v>
      </c>
      <c r="M932" s="43">
        <f t="shared" si="104"/>
        <v>5</v>
      </c>
      <c r="N932" s="44" t="str">
        <f t="shared" si="105"/>
        <v>5pieces</v>
      </c>
      <c r="O932" s="51">
        <f t="shared" si="115"/>
        <v>236.5</v>
      </c>
      <c r="P932" s="46"/>
      <c r="Q932" s="46"/>
      <c r="R932" s="46"/>
      <c r="S932" s="46"/>
      <c r="T932" s="46"/>
      <c r="U932" s="46"/>
      <c r="V932" s="46"/>
      <c r="W932" s="46"/>
      <c r="X932" s="46"/>
      <c r="Y932" s="46"/>
      <c r="Z932" s="46"/>
    </row>
    <row r="933" spans="1:26" ht="13.5" customHeight="1">
      <c r="A933" s="32">
        <v>857</v>
      </c>
      <c r="B933" s="48" t="s">
        <v>1111</v>
      </c>
      <c r="C933" s="34" t="s">
        <v>74</v>
      </c>
      <c r="D933" s="9" t="str">
        <f t="shared" si="121"/>
        <v>M.y san</v>
      </c>
      <c r="E933" s="116" t="s">
        <v>1112</v>
      </c>
      <c r="F933" s="155" t="s">
        <v>76</v>
      </c>
      <c r="G933" s="212">
        <v>41.9</v>
      </c>
      <c r="H933" s="172">
        <v>2</v>
      </c>
      <c r="I933" s="172">
        <v>210</v>
      </c>
      <c r="J933" s="121" t="s">
        <v>59</v>
      </c>
      <c r="K933" s="41" t="s">
        <v>26</v>
      </c>
      <c r="L933" s="42" t="str">
        <f t="shared" si="103"/>
        <v>210grams</v>
      </c>
      <c r="M933" s="43">
        <f t="shared" si="104"/>
        <v>420</v>
      </c>
      <c r="N933" s="44" t="str">
        <f t="shared" si="105"/>
        <v>420grams</v>
      </c>
      <c r="O933" s="51">
        <f t="shared" si="115"/>
        <v>83.8</v>
      </c>
      <c r="P933" s="46"/>
      <c r="Q933" s="46"/>
      <c r="R933" s="46"/>
      <c r="S933" s="46"/>
      <c r="T933" s="46"/>
      <c r="U933" s="46"/>
      <c r="V933" s="46"/>
      <c r="W933" s="46"/>
      <c r="X933" s="46"/>
      <c r="Y933" s="46"/>
      <c r="Z933" s="46"/>
    </row>
    <row r="934" spans="1:26" ht="13.5" customHeight="1">
      <c r="A934" s="32">
        <v>598</v>
      </c>
      <c r="B934" s="48" t="s">
        <v>1113</v>
      </c>
      <c r="C934" s="34" t="s">
        <v>35</v>
      </c>
      <c r="D934" s="9" t="str">
        <f t="shared" si="121"/>
        <v>M.y san</v>
      </c>
      <c r="E934" s="50" t="s">
        <v>1114</v>
      </c>
      <c r="F934" s="156"/>
      <c r="G934" s="38">
        <v>41.9</v>
      </c>
      <c r="H934" s="39">
        <v>3</v>
      </c>
      <c r="I934" s="39">
        <v>210</v>
      </c>
      <c r="J934" s="121" t="s">
        <v>59</v>
      </c>
      <c r="K934" s="41"/>
      <c r="L934" s="42" t="str">
        <f t="shared" si="103"/>
        <v>210grams</v>
      </c>
      <c r="M934" s="43">
        <f t="shared" si="104"/>
        <v>630</v>
      </c>
      <c r="N934" s="44" t="str">
        <f t="shared" si="105"/>
        <v>630grams</v>
      </c>
      <c r="O934" s="51">
        <f t="shared" si="115"/>
        <v>125.69999999999999</v>
      </c>
      <c r="P934" s="46"/>
      <c r="Q934" s="46"/>
      <c r="R934" s="46"/>
      <c r="S934" s="46"/>
      <c r="T934" s="46"/>
      <c r="U934" s="46"/>
      <c r="V934" s="46"/>
      <c r="W934" s="46"/>
      <c r="X934" s="46"/>
      <c r="Y934" s="46"/>
      <c r="Z934" s="46"/>
    </row>
    <row r="935" spans="1:26" ht="13.5" customHeight="1">
      <c r="A935" s="32">
        <v>1057</v>
      </c>
      <c r="B935" s="76" t="s">
        <v>1115</v>
      </c>
      <c r="C935" s="34" t="s">
        <v>55</v>
      </c>
      <c r="D935" s="9">
        <f t="shared" si="121"/>
        <v>0</v>
      </c>
      <c r="E935" s="50"/>
      <c r="F935" s="156"/>
      <c r="G935" s="70">
        <v>270</v>
      </c>
      <c r="H935" s="39">
        <v>0.28000000000000003</v>
      </c>
      <c r="I935" s="39">
        <v>1</v>
      </c>
      <c r="J935" s="121" t="s">
        <v>33</v>
      </c>
      <c r="K935" s="41"/>
      <c r="L935" s="42" t="str">
        <f t="shared" si="103"/>
        <v>1kg</v>
      </c>
      <c r="M935" s="43">
        <f t="shared" si="104"/>
        <v>0.28000000000000003</v>
      </c>
      <c r="N935" s="44" t="str">
        <f t="shared" si="105"/>
        <v>0.28kg</v>
      </c>
      <c r="O935" s="51">
        <f t="shared" si="115"/>
        <v>75.600000000000009</v>
      </c>
      <c r="P935" s="46"/>
      <c r="Q935" s="46"/>
      <c r="R935" s="46"/>
      <c r="S935" s="46"/>
      <c r="T935" s="46"/>
      <c r="U935" s="46"/>
      <c r="V935" s="46"/>
      <c r="W935" s="46"/>
      <c r="X935" s="46"/>
      <c r="Y935" s="46"/>
      <c r="Z935" s="46"/>
    </row>
    <row r="936" spans="1:26" ht="13.5" customHeight="1">
      <c r="A936" s="47">
        <v>412</v>
      </c>
      <c r="B936" s="48" t="s">
        <v>1116</v>
      </c>
      <c r="C936" s="34" t="s">
        <v>43</v>
      </c>
      <c r="D936" s="9">
        <f t="shared" si="121"/>
        <v>0</v>
      </c>
      <c r="E936" s="50"/>
      <c r="F936" s="156"/>
      <c r="G936" s="38">
        <v>180</v>
      </c>
      <c r="H936" s="39">
        <v>0.21</v>
      </c>
      <c r="I936" s="39">
        <v>1000</v>
      </c>
      <c r="J936" s="121" t="s">
        <v>59</v>
      </c>
      <c r="K936" s="41" t="s">
        <v>26</v>
      </c>
      <c r="L936" s="42" t="str">
        <f t="shared" si="103"/>
        <v>1000grams</v>
      </c>
      <c r="M936" s="43">
        <f t="shared" si="104"/>
        <v>210</v>
      </c>
      <c r="N936" s="44" t="str">
        <f t="shared" si="105"/>
        <v>210grams</v>
      </c>
      <c r="O936" s="51">
        <f t="shared" si="115"/>
        <v>37.799999999999997</v>
      </c>
      <c r="P936" s="46"/>
      <c r="Q936" s="46"/>
      <c r="R936" s="46"/>
      <c r="S936" s="46"/>
      <c r="T936" s="46"/>
      <c r="U936" s="46"/>
      <c r="V936" s="46"/>
      <c r="W936" s="46"/>
      <c r="X936" s="46"/>
      <c r="Y936" s="46"/>
      <c r="Z936" s="46"/>
    </row>
    <row r="937" spans="1:26" ht="13.5" customHeight="1">
      <c r="A937" s="32">
        <v>68</v>
      </c>
      <c r="B937" s="68" t="s">
        <v>1117</v>
      </c>
      <c r="C937" s="34" t="s">
        <v>35</v>
      </c>
      <c r="D937" s="9" t="str">
        <f t="shared" si="121"/>
        <v>JOLLY</v>
      </c>
      <c r="E937" s="116" t="s">
        <v>1118</v>
      </c>
      <c r="F937" s="156"/>
      <c r="G937" s="38">
        <v>48</v>
      </c>
      <c r="H937" s="39">
        <v>1</v>
      </c>
      <c r="I937" s="39">
        <v>540</v>
      </c>
      <c r="J937" s="121" t="s">
        <v>59</v>
      </c>
      <c r="K937" s="41" t="s">
        <v>26</v>
      </c>
      <c r="L937" s="42" t="str">
        <f t="shared" si="103"/>
        <v>540grams</v>
      </c>
      <c r="M937" s="43">
        <f t="shared" si="104"/>
        <v>540</v>
      </c>
      <c r="N937" s="44" t="str">
        <f t="shared" si="105"/>
        <v>540grams</v>
      </c>
      <c r="O937" s="51">
        <f t="shared" si="115"/>
        <v>48</v>
      </c>
      <c r="P937" s="46"/>
      <c r="Q937" s="46"/>
      <c r="R937" s="46"/>
      <c r="S937" s="46"/>
      <c r="T937" s="46"/>
      <c r="U937" s="46"/>
      <c r="V937" s="46"/>
      <c r="W937" s="46"/>
      <c r="X937" s="46"/>
      <c r="Y937" s="46"/>
      <c r="Z937" s="46"/>
    </row>
    <row r="938" spans="1:26" ht="13.5" customHeight="1">
      <c r="A938" s="47">
        <v>68</v>
      </c>
      <c r="B938" s="33" t="s">
        <v>1119</v>
      </c>
      <c r="C938" s="49" t="s">
        <v>61</v>
      </c>
      <c r="D938" s="9" t="str">
        <f t="shared" si="121"/>
        <v>jolly</v>
      </c>
      <c r="E938" s="50" t="s">
        <v>1120</v>
      </c>
      <c r="F938" s="156"/>
      <c r="G938" s="38">
        <v>51</v>
      </c>
      <c r="H938" s="39">
        <v>2</v>
      </c>
      <c r="I938" s="39">
        <v>540</v>
      </c>
      <c r="J938" s="121" t="s">
        <v>59</v>
      </c>
      <c r="K938" s="41"/>
      <c r="L938" s="42" t="str">
        <f t="shared" si="103"/>
        <v>540grams</v>
      </c>
      <c r="M938" s="43">
        <f t="shared" si="104"/>
        <v>1080</v>
      </c>
      <c r="N938" s="44" t="str">
        <f t="shared" si="105"/>
        <v>1080grams</v>
      </c>
      <c r="O938" s="51">
        <f t="shared" si="115"/>
        <v>102</v>
      </c>
      <c r="P938" s="46"/>
      <c r="Q938" s="46"/>
      <c r="R938" s="46"/>
      <c r="S938" s="46"/>
      <c r="T938" s="46"/>
      <c r="U938" s="46"/>
      <c r="V938" s="46"/>
      <c r="W938" s="46"/>
      <c r="X938" s="46"/>
      <c r="Y938" s="46"/>
      <c r="Z938" s="46"/>
    </row>
    <row r="939" spans="1:26" ht="13.5" customHeight="1">
      <c r="A939" s="32">
        <v>68</v>
      </c>
      <c r="B939" s="57" t="s">
        <v>1117</v>
      </c>
      <c r="C939" s="94" t="s">
        <v>68</v>
      </c>
      <c r="D939" s="9">
        <f t="shared" si="121"/>
        <v>0</v>
      </c>
      <c r="E939" s="116"/>
      <c r="F939" s="195"/>
      <c r="G939" s="212">
        <v>9.6296296296296297E-2</v>
      </c>
      <c r="H939" s="213">
        <v>1620</v>
      </c>
      <c r="I939" s="326">
        <v>540</v>
      </c>
      <c r="J939" s="257" t="s">
        <v>59</v>
      </c>
      <c r="K939" s="46"/>
      <c r="L939" s="42" t="str">
        <f t="shared" si="103"/>
        <v>540grams</v>
      </c>
      <c r="M939" s="43">
        <f t="shared" si="104"/>
        <v>874800</v>
      </c>
      <c r="N939" s="44" t="str">
        <f t="shared" si="105"/>
        <v>874800grams</v>
      </c>
      <c r="O939" s="51">
        <f t="shared" si="115"/>
        <v>156</v>
      </c>
      <c r="P939" s="46"/>
      <c r="Q939" s="46"/>
      <c r="R939" s="46"/>
      <c r="S939" s="46"/>
      <c r="T939" s="46"/>
      <c r="U939" s="46"/>
      <c r="V939" s="46"/>
      <c r="W939" s="46"/>
      <c r="X939" s="46"/>
      <c r="Y939" s="46"/>
      <c r="Z939" s="46"/>
    </row>
    <row r="940" spans="1:26" ht="13.5" customHeight="1">
      <c r="A940" s="32">
        <v>989</v>
      </c>
      <c r="B940" s="76" t="s">
        <v>1121</v>
      </c>
      <c r="C940" s="34" t="s">
        <v>55</v>
      </c>
      <c r="D940" s="9">
        <f t="shared" si="121"/>
        <v>0</v>
      </c>
      <c r="E940" s="50"/>
      <c r="F940" s="156"/>
      <c r="G940" s="77">
        <v>1</v>
      </c>
      <c r="H940" s="39">
        <v>9</v>
      </c>
      <c r="I940" s="39">
        <v>1</v>
      </c>
      <c r="J940" s="121" t="s">
        <v>37</v>
      </c>
      <c r="K940" s="41" t="s">
        <v>26</v>
      </c>
      <c r="L940" s="42" t="str">
        <f t="shared" si="103"/>
        <v>1pieces</v>
      </c>
      <c r="M940" s="43">
        <f t="shared" si="104"/>
        <v>9</v>
      </c>
      <c r="N940" s="44" t="str">
        <f t="shared" si="105"/>
        <v>9pieces</v>
      </c>
      <c r="O940" s="51">
        <f t="shared" si="115"/>
        <v>9</v>
      </c>
      <c r="P940" s="46"/>
      <c r="Q940" s="46"/>
      <c r="R940" s="46"/>
      <c r="S940" s="46"/>
      <c r="T940" s="46"/>
      <c r="U940" s="46"/>
      <c r="V940" s="46"/>
      <c r="W940" s="46"/>
      <c r="X940" s="46"/>
      <c r="Y940" s="46"/>
      <c r="Z940" s="46"/>
    </row>
    <row r="941" spans="1:26" ht="13.5" customHeight="1">
      <c r="A941" s="32">
        <v>1207</v>
      </c>
      <c r="B941" s="57" t="s">
        <v>1122</v>
      </c>
      <c r="C941" s="94" t="s">
        <v>68</v>
      </c>
      <c r="D941" s="59" t="s">
        <v>1123</v>
      </c>
      <c r="E941" s="59" t="s">
        <v>1123</v>
      </c>
      <c r="F941" s="195"/>
      <c r="G941" s="212">
        <v>7.9</v>
      </c>
      <c r="H941" s="213">
        <v>30</v>
      </c>
      <c r="I941" s="326">
        <v>10</v>
      </c>
      <c r="J941" s="215" t="s">
        <v>37</v>
      </c>
      <c r="K941" s="46"/>
      <c r="L941" s="42" t="str">
        <f t="shared" si="103"/>
        <v>10pieces</v>
      </c>
      <c r="M941" s="43">
        <f t="shared" si="104"/>
        <v>300</v>
      </c>
      <c r="N941" s="44" t="str">
        <f t="shared" si="105"/>
        <v>300pieces</v>
      </c>
      <c r="O941" s="51">
        <f t="shared" si="115"/>
        <v>237</v>
      </c>
      <c r="P941" s="46"/>
      <c r="Q941" s="46"/>
      <c r="R941" s="46"/>
      <c r="S941" s="46"/>
      <c r="T941" s="46"/>
      <c r="U941" s="46"/>
      <c r="V941" s="46"/>
      <c r="W941" s="46"/>
      <c r="X941" s="46"/>
      <c r="Y941" s="46"/>
      <c r="Z941" s="46"/>
    </row>
    <row r="942" spans="1:26" ht="13.5" customHeight="1">
      <c r="A942" s="47">
        <v>52</v>
      </c>
      <c r="B942" s="48" t="s">
        <v>1124</v>
      </c>
      <c r="C942" s="49" t="s">
        <v>61</v>
      </c>
      <c r="D942" s="9" t="str">
        <f t="shared" ref="D942:D951" si="122">IFERROR(LEFT(E942, FIND("/", E942)-1), E942)</f>
        <v>great taste</v>
      </c>
      <c r="E942" s="50" t="s">
        <v>1125</v>
      </c>
      <c r="F942" s="155"/>
      <c r="G942" s="38">
        <v>7.72</v>
      </c>
      <c r="H942" s="39">
        <v>314</v>
      </c>
      <c r="I942" s="39">
        <v>30</v>
      </c>
      <c r="J942" s="121" t="s">
        <v>59</v>
      </c>
      <c r="K942" s="229"/>
      <c r="L942" s="42" t="str">
        <f t="shared" si="103"/>
        <v>30grams</v>
      </c>
      <c r="M942" s="43">
        <f t="shared" si="104"/>
        <v>9420</v>
      </c>
      <c r="N942" s="44" t="str">
        <f t="shared" si="105"/>
        <v>9420grams</v>
      </c>
      <c r="O942" s="51">
        <f t="shared" si="115"/>
        <v>2424.08</v>
      </c>
      <c r="P942" s="46"/>
      <c r="Q942" s="46"/>
      <c r="R942" s="46"/>
      <c r="S942" s="46"/>
      <c r="T942" s="46"/>
      <c r="U942" s="46"/>
      <c r="V942" s="46"/>
      <c r="W942" s="46"/>
      <c r="X942" s="46"/>
      <c r="Y942" s="46"/>
      <c r="Z942" s="46"/>
    </row>
    <row r="943" spans="1:26" ht="13.5" customHeight="1">
      <c r="A943" s="32">
        <v>740</v>
      </c>
      <c r="B943" s="128" t="s">
        <v>1126</v>
      </c>
      <c r="C943" s="34" t="s">
        <v>82</v>
      </c>
      <c r="D943" s="9" t="str">
        <f t="shared" si="122"/>
        <v>Capri</v>
      </c>
      <c r="E943" s="128" t="s">
        <v>1127</v>
      </c>
      <c r="F943" s="155" t="s">
        <v>76</v>
      </c>
      <c r="G943" s="207">
        <v>198</v>
      </c>
      <c r="H943" s="165">
        <v>2</v>
      </c>
      <c r="I943" s="165">
        <v>200</v>
      </c>
      <c r="J943" s="196" t="s">
        <v>59</v>
      </c>
      <c r="K943" s="41" t="s">
        <v>26</v>
      </c>
      <c r="L943" s="42" t="str">
        <f t="shared" si="103"/>
        <v>200grams</v>
      </c>
      <c r="M943" s="43">
        <f t="shared" si="104"/>
        <v>400</v>
      </c>
      <c r="N943" s="44" t="str">
        <f t="shared" si="105"/>
        <v>400grams</v>
      </c>
      <c r="O943" s="51">
        <f t="shared" si="115"/>
        <v>396</v>
      </c>
      <c r="P943" s="29"/>
      <c r="Q943" s="11"/>
      <c r="R943" s="11"/>
      <c r="S943" s="11"/>
      <c r="T943" s="11"/>
      <c r="U943" s="11"/>
      <c r="V943" s="11"/>
      <c r="W943" s="11"/>
      <c r="X943" s="11"/>
      <c r="Y943" s="11"/>
      <c r="Z943" s="11"/>
    </row>
    <row r="944" spans="1:26" ht="13.5" customHeight="1">
      <c r="A944" s="32">
        <v>740</v>
      </c>
      <c r="B944" s="122" t="s">
        <v>1128</v>
      </c>
      <c r="C944" s="34" t="s">
        <v>82</v>
      </c>
      <c r="D944" s="9" t="str">
        <f t="shared" si="122"/>
        <v>Dona Elena</v>
      </c>
      <c r="E944" s="122" t="s">
        <v>1129</v>
      </c>
      <c r="F944" s="155" t="s">
        <v>76</v>
      </c>
      <c r="G944" s="207">
        <v>159.80000000000001</v>
      </c>
      <c r="H944" s="165">
        <v>4</v>
      </c>
      <c r="I944" s="165">
        <v>160</v>
      </c>
      <c r="J944" s="196" t="s">
        <v>59</v>
      </c>
      <c r="K944" s="41" t="s">
        <v>26</v>
      </c>
      <c r="L944" s="42" t="str">
        <f t="shared" si="103"/>
        <v>160grams</v>
      </c>
      <c r="M944" s="43">
        <f t="shared" si="104"/>
        <v>640</v>
      </c>
      <c r="N944" s="44" t="str">
        <f t="shared" si="105"/>
        <v>640grams</v>
      </c>
      <c r="O944" s="51">
        <f t="shared" si="115"/>
        <v>639.20000000000005</v>
      </c>
      <c r="P944" s="29"/>
      <c r="Q944" s="11"/>
      <c r="R944" s="11"/>
      <c r="S944" s="11"/>
      <c r="T944" s="11"/>
      <c r="U944" s="11"/>
      <c r="V944" s="11"/>
      <c r="W944" s="11"/>
      <c r="X944" s="11"/>
      <c r="Y944" s="11"/>
      <c r="Z944" s="11"/>
    </row>
    <row r="945" spans="1:26" ht="13.5" customHeight="1">
      <c r="A945" s="47">
        <v>664</v>
      </c>
      <c r="B945" s="68" t="s">
        <v>1130</v>
      </c>
      <c r="C945" s="53" t="s">
        <v>39</v>
      </c>
      <c r="D945" s="9" t="str">
        <f t="shared" si="122"/>
        <v>Ram</v>
      </c>
      <c r="E945" s="68" t="s">
        <v>1131</v>
      </c>
      <c r="F945" s="155"/>
      <c r="G945" s="70">
        <v>23.9</v>
      </c>
      <c r="H945" s="71">
        <v>10</v>
      </c>
      <c r="I945" s="71">
        <v>113</v>
      </c>
      <c r="J945" s="364" t="s">
        <v>301</v>
      </c>
      <c r="K945" s="41" t="s">
        <v>26</v>
      </c>
      <c r="L945" s="42" t="str">
        <f t="shared" si="103"/>
        <v>113drained weight grams</v>
      </c>
      <c r="M945" s="43">
        <f t="shared" si="104"/>
        <v>1130</v>
      </c>
      <c r="N945" s="44" t="str">
        <f t="shared" si="105"/>
        <v>1130drained weight grams</v>
      </c>
      <c r="O945" s="51">
        <f t="shared" si="115"/>
        <v>239</v>
      </c>
      <c r="P945" s="46"/>
      <c r="Q945" s="46"/>
      <c r="R945" s="46"/>
      <c r="S945" s="46"/>
      <c r="T945" s="46"/>
      <c r="U945" s="46"/>
      <c r="V945" s="46"/>
      <c r="W945" s="46"/>
      <c r="X945" s="46"/>
      <c r="Y945" s="46"/>
      <c r="Z945" s="46"/>
    </row>
    <row r="946" spans="1:26" ht="13.5" customHeight="1">
      <c r="A946" s="220">
        <v>199</v>
      </c>
      <c r="B946" s="33" t="s">
        <v>1132</v>
      </c>
      <c r="C946" s="49" t="s">
        <v>31</v>
      </c>
      <c r="D946" s="9" t="str">
        <f t="shared" si="122"/>
        <v>Lipton</v>
      </c>
      <c r="E946" s="50" t="s">
        <v>1133</v>
      </c>
      <c r="F946" s="155"/>
      <c r="G946" s="38">
        <v>2.31</v>
      </c>
      <c r="H946" s="39">
        <v>49</v>
      </c>
      <c r="I946" s="39"/>
      <c r="J946" s="121" t="s">
        <v>37</v>
      </c>
      <c r="K946" s="41" t="s">
        <v>26</v>
      </c>
      <c r="L946" s="42" t="str">
        <f t="shared" si="103"/>
        <v>pieces</v>
      </c>
      <c r="M946" s="43">
        <f t="shared" si="104"/>
        <v>0</v>
      </c>
      <c r="N946" s="44" t="str">
        <f t="shared" si="105"/>
        <v>0pieces</v>
      </c>
      <c r="O946" s="51">
        <f t="shared" si="115"/>
        <v>113.19</v>
      </c>
      <c r="P946" s="46"/>
      <c r="Q946" s="46"/>
      <c r="R946" s="46"/>
      <c r="S946" s="46"/>
      <c r="T946" s="46"/>
      <c r="U946" s="46"/>
      <c r="V946" s="46"/>
      <c r="W946" s="46"/>
      <c r="X946" s="46"/>
      <c r="Y946" s="46"/>
      <c r="Z946" s="46"/>
    </row>
    <row r="947" spans="1:26" ht="13.5" customHeight="1">
      <c r="A947" s="47">
        <v>199</v>
      </c>
      <c r="B947" s="48" t="s">
        <v>1134</v>
      </c>
      <c r="C947" s="34" t="s">
        <v>35</v>
      </c>
      <c r="D947" s="9" t="str">
        <f t="shared" si="122"/>
        <v>LIPTON</v>
      </c>
      <c r="E947" s="50" t="s">
        <v>1135</v>
      </c>
      <c r="F947" s="155"/>
      <c r="G947" s="38">
        <v>8.59</v>
      </c>
      <c r="H947" s="39">
        <v>6</v>
      </c>
      <c r="I947" s="39">
        <v>1.5</v>
      </c>
      <c r="J947" s="121" t="s">
        <v>59</v>
      </c>
      <c r="K947" s="229" t="s">
        <v>26</v>
      </c>
      <c r="L947" s="42" t="str">
        <f t="shared" si="103"/>
        <v>1.5grams</v>
      </c>
      <c r="M947" s="43">
        <f t="shared" si="104"/>
        <v>9</v>
      </c>
      <c r="N947" s="44" t="str">
        <f t="shared" si="105"/>
        <v>9grams</v>
      </c>
      <c r="O947" s="51">
        <f t="shared" si="115"/>
        <v>51.54</v>
      </c>
      <c r="P947" s="46"/>
      <c r="Q947" s="46"/>
      <c r="R947" s="46"/>
      <c r="S947" s="46"/>
      <c r="T947" s="46"/>
      <c r="U947" s="46"/>
      <c r="V947" s="46"/>
      <c r="W947" s="46"/>
      <c r="X947" s="46"/>
      <c r="Y947" s="46"/>
      <c r="Z947" s="46"/>
    </row>
    <row r="948" spans="1:26" ht="13.5" customHeight="1">
      <c r="A948" s="47">
        <v>199</v>
      </c>
      <c r="B948" s="50" t="s">
        <v>1132</v>
      </c>
      <c r="C948" s="53" t="s">
        <v>39</v>
      </c>
      <c r="D948" s="9" t="str">
        <f t="shared" si="122"/>
        <v>Lipton</v>
      </c>
      <c r="E948" s="50" t="s">
        <v>1136</v>
      </c>
      <c r="F948" s="156"/>
      <c r="G948" s="38">
        <v>5.44</v>
      </c>
      <c r="H948" s="71">
        <v>150</v>
      </c>
      <c r="I948" s="39">
        <v>14</v>
      </c>
      <c r="J948" s="160" t="s">
        <v>37</v>
      </c>
      <c r="K948" s="41"/>
      <c r="L948" s="42" t="str">
        <f t="shared" si="103"/>
        <v>14pieces</v>
      </c>
      <c r="M948" s="43">
        <f t="shared" si="104"/>
        <v>2100</v>
      </c>
      <c r="N948" s="44" t="str">
        <f t="shared" si="105"/>
        <v>2100pieces</v>
      </c>
      <c r="O948" s="51">
        <f t="shared" si="115"/>
        <v>816.00000000000011</v>
      </c>
      <c r="P948" s="46"/>
      <c r="Q948" s="46"/>
      <c r="R948" s="46"/>
      <c r="S948" s="46"/>
      <c r="T948" s="46"/>
      <c r="U948" s="46"/>
      <c r="V948" s="46"/>
      <c r="W948" s="46"/>
      <c r="X948" s="46"/>
      <c r="Y948" s="46"/>
      <c r="Z948" s="46"/>
    </row>
    <row r="949" spans="1:26" ht="13.5" customHeight="1">
      <c r="A949" s="32">
        <v>199</v>
      </c>
      <c r="B949" s="283" t="s">
        <v>1132</v>
      </c>
      <c r="C949" s="34" t="s">
        <v>82</v>
      </c>
      <c r="D949" s="9" t="str">
        <f t="shared" si="122"/>
        <v>Lipton</v>
      </c>
      <c r="E949" s="283" t="s">
        <v>1136</v>
      </c>
      <c r="F949" s="155" t="s">
        <v>76</v>
      </c>
      <c r="G949" s="284">
        <v>9.99</v>
      </c>
      <c r="H949" s="165">
        <v>2</v>
      </c>
      <c r="I949" s="285">
        <v>1</v>
      </c>
      <c r="J949" s="178" t="s">
        <v>59</v>
      </c>
      <c r="K949" s="41" t="s">
        <v>26</v>
      </c>
      <c r="L949" s="42" t="str">
        <f t="shared" si="103"/>
        <v>1grams</v>
      </c>
      <c r="M949" s="43">
        <f t="shared" si="104"/>
        <v>2</v>
      </c>
      <c r="N949" s="44" t="str">
        <f t="shared" si="105"/>
        <v>2grams</v>
      </c>
      <c r="O949" s="51">
        <f t="shared" si="115"/>
        <v>19.98</v>
      </c>
      <c r="P949" s="46"/>
      <c r="Q949" s="46"/>
      <c r="R949" s="46"/>
      <c r="S949" s="46"/>
      <c r="T949" s="46"/>
      <c r="U949" s="46"/>
      <c r="V949" s="46"/>
      <c r="W949" s="46"/>
      <c r="X949" s="46"/>
      <c r="Y949" s="46"/>
      <c r="Z949" s="46"/>
    </row>
    <row r="950" spans="1:26" ht="13.5" customHeight="1">
      <c r="A950" s="32">
        <v>199</v>
      </c>
      <c r="B950" s="208" t="s">
        <v>1132</v>
      </c>
      <c r="C950" s="34" t="s">
        <v>27</v>
      </c>
      <c r="D950" s="9" t="str">
        <f t="shared" si="122"/>
        <v>Lipton</v>
      </c>
      <c r="E950" s="208" t="s">
        <v>1136</v>
      </c>
      <c r="F950" s="155"/>
      <c r="G950" s="38">
        <v>8.59</v>
      </c>
      <c r="H950" s="39">
        <v>15</v>
      </c>
      <c r="I950" s="39">
        <v>1.5</v>
      </c>
      <c r="J950" s="121" t="s">
        <v>59</v>
      </c>
      <c r="K950" s="41" t="s">
        <v>26</v>
      </c>
      <c r="L950" s="42" t="str">
        <f t="shared" si="103"/>
        <v>1.5grams</v>
      </c>
      <c r="M950" s="43">
        <f t="shared" si="104"/>
        <v>22.5</v>
      </c>
      <c r="N950" s="44" t="str">
        <f t="shared" si="105"/>
        <v>22.5grams</v>
      </c>
      <c r="O950" s="45">
        <f t="shared" si="115"/>
        <v>128.85</v>
      </c>
      <c r="P950" s="46"/>
      <c r="Q950" s="46"/>
      <c r="R950" s="46"/>
      <c r="S950" s="46"/>
      <c r="T950" s="46"/>
      <c r="U950" s="46"/>
      <c r="V950" s="46"/>
      <c r="W950" s="46"/>
      <c r="X950" s="46"/>
      <c r="Y950" s="46"/>
      <c r="Z950" s="46"/>
    </row>
    <row r="951" spans="1:26" ht="13.5" customHeight="1">
      <c r="A951" s="32">
        <v>199</v>
      </c>
      <c r="B951" s="286" t="s">
        <v>1132</v>
      </c>
      <c r="C951" s="34" t="s">
        <v>47</v>
      </c>
      <c r="D951" s="9" t="str">
        <f t="shared" si="122"/>
        <v>Lipton</v>
      </c>
      <c r="E951" s="116" t="s">
        <v>1136</v>
      </c>
      <c r="F951" s="195"/>
      <c r="G951" s="38">
        <v>8.59</v>
      </c>
      <c r="H951" s="39">
        <v>12</v>
      </c>
      <c r="I951" s="39">
        <v>14</v>
      </c>
      <c r="J951" s="121" t="s">
        <v>37</v>
      </c>
      <c r="K951" s="46"/>
      <c r="L951" s="42" t="str">
        <f t="shared" si="103"/>
        <v>14pieces</v>
      </c>
      <c r="M951" s="43">
        <f t="shared" si="104"/>
        <v>168</v>
      </c>
      <c r="N951" s="44" t="str">
        <f t="shared" si="105"/>
        <v>168pieces</v>
      </c>
      <c r="O951" s="51">
        <f t="shared" si="115"/>
        <v>103.08</v>
      </c>
      <c r="P951" s="46"/>
      <c r="Q951" s="46"/>
      <c r="R951" s="46"/>
      <c r="S951" s="46"/>
      <c r="T951" s="46"/>
      <c r="U951" s="46"/>
      <c r="V951" s="46"/>
      <c r="W951" s="46"/>
      <c r="X951" s="46"/>
      <c r="Y951" s="46"/>
      <c r="Z951" s="46"/>
    </row>
    <row r="952" spans="1:26" ht="13.5" customHeight="1">
      <c r="A952" s="32">
        <v>199</v>
      </c>
      <c r="B952" s="57" t="s">
        <v>1132</v>
      </c>
      <c r="C952" s="94" t="s">
        <v>68</v>
      </c>
      <c r="D952" s="59"/>
      <c r="E952" s="116"/>
      <c r="F952" s="195"/>
      <c r="G952" s="212">
        <v>34.057142857142857</v>
      </c>
      <c r="H952" s="213">
        <v>50</v>
      </c>
      <c r="I952" s="326">
        <v>14</v>
      </c>
      <c r="J952" s="215" t="s">
        <v>37</v>
      </c>
      <c r="K952" s="46"/>
      <c r="L952" s="42" t="str">
        <f t="shared" si="103"/>
        <v>14pieces</v>
      </c>
      <c r="M952" s="43">
        <f t="shared" si="104"/>
        <v>700</v>
      </c>
      <c r="N952" s="44" t="str">
        <f t="shared" si="105"/>
        <v>700pieces</v>
      </c>
      <c r="O952" s="51">
        <f t="shared" si="115"/>
        <v>1702.8571428571429</v>
      </c>
      <c r="P952" s="46"/>
      <c r="Q952" s="46"/>
      <c r="R952" s="46"/>
      <c r="S952" s="46"/>
      <c r="T952" s="46"/>
      <c r="U952" s="46"/>
      <c r="V952" s="46"/>
      <c r="W952" s="46"/>
      <c r="X952" s="46"/>
      <c r="Y952" s="46"/>
      <c r="Z952" s="46"/>
    </row>
    <row r="953" spans="1:26" ht="13.5" customHeight="1">
      <c r="A953" s="47">
        <v>222</v>
      </c>
      <c r="B953" s="33" t="s">
        <v>1137</v>
      </c>
      <c r="C953" s="49" t="s">
        <v>31</v>
      </c>
      <c r="D953" s="35"/>
      <c r="E953" s="116" t="s">
        <v>869</v>
      </c>
      <c r="F953" s="155"/>
      <c r="G953" s="38">
        <v>25</v>
      </c>
      <c r="H953" s="39">
        <v>8</v>
      </c>
      <c r="I953" s="39"/>
      <c r="J953" s="121" t="s">
        <v>59</v>
      </c>
      <c r="K953" s="41" t="s">
        <v>26</v>
      </c>
      <c r="L953" s="42" t="str">
        <f t="shared" si="103"/>
        <v>grams</v>
      </c>
      <c r="M953" s="43">
        <f t="shared" si="104"/>
        <v>0</v>
      </c>
      <c r="N953" s="44" t="str">
        <f t="shared" si="105"/>
        <v>0grams</v>
      </c>
      <c r="O953" s="51">
        <f t="shared" si="115"/>
        <v>200</v>
      </c>
      <c r="P953" s="46"/>
      <c r="Q953" s="46"/>
      <c r="R953" s="46"/>
      <c r="S953" s="46"/>
      <c r="T953" s="46"/>
      <c r="U953" s="46"/>
      <c r="V953" s="46"/>
      <c r="W953" s="46"/>
      <c r="X953" s="46"/>
      <c r="Y953" s="46"/>
      <c r="Z953" s="46"/>
    </row>
    <row r="954" spans="1:26" ht="13.5" customHeight="1">
      <c r="A954" s="32">
        <v>222</v>
      </c>
      <c r="B954" s="79" t="s">
        <v>1137</v>
      </c>
      <c r="C954" s="94" t="s">
        <v>68</v>
      </c>
      <c r="D954" s="59"/>
      <c r="E954" s="116"/>
      <c r="F954" s="195"/>
      <c r="G954" s="212">
        <v>1.966666666666667</v>
      </c>
      <c r="H954" s="213">
        <v>30</v>
      </c>
      <c r="I954" s="326">
        <v>30</v>
      </c>
      <c r="J954" s="257" t="s">
        <v>59</v>
      </c>
      <c r="K954" s="46"/>
      <c r="L954" s="42" t="str">
        <f t="shared" si="103"/>
        <v>30grams</v>
      </c>
      <c r="M954" s="43">
        <f t="shared" si="104"/>
        <v>900</v>
      </c>
      <c r="N954" s="44" t="str">
        <f t="shared" si="105"/>
        <v>900grams</v>
      </c>
      <c r="O954" s="51">
        <f t="shared" si="115"/>
        <v>59.000000000000007</v>
      </c>
      <c r="P954" s="46"/>
      <c r="Q954" s="46"/>
      <c r="R954" s="46"/>
      <c r="S954" s="46"/>
      <c r="T954" s="46"/>
      <c r="U954" s="46"/>
      <c r="V954" s="46"/>
      <c r="W954" s="46"/>
      <c r="X954" s="46"/>
      <c r="Y954" s="46"/>
      <c r="Z954" s="46"/>
    </row>
    <row r="955" spans="1:26" ht="13.5" customHeight="1">
      <c r="A955" s="47">
        <v>223</v>
      </c>
      <c r="B955" s="33" t="s">
        <v>1138</v>
      </c>
      <c r="C955" s="49" t="s">
        <v>31</v>
      </c>
      <c r="D955" s="35"/>
      <c r="E955" s="50" t="s">
        <v>869</v>
      </c>
      <c r="F955" s="155"/>
      <c r="G955" s="38">
        <v>25</v>
      </c>
      <c r="H955" s="39">
        <v>5</v>
      </c>
      <c r="I955" s="39"/>
      <c r="J955" s="121" t="s">
        <v>59</v>
      </c>
      <c r="K955" s="41" t="s">
        <v>26</v>
      </c>
      <c r="L955" s="42" t="str">
        <f t="shared" si="103"/>
        <v>grams</v>
      </c>
      <c r="M955" s="43">
        <f t="shared" si="104"/>
        <v>0</v>
      </c>
      <c r="N955" s="44" t="str">
        <f t="shared" si="105"/>
        <v>0grams</v>
      </c>
      <c r="O955" s="51">
        <f t="shared" si="115"/>
        <v>125</v>
      </c>
      <c r="P955" s="46"/>
      <c r="Q955" s="46"/>
      <c r="R955" s="46"/>
      <c r="S955" s="46"/>
      <c r="T955" s="46"/>
      <c r="U955" s="46"/>
      <c r="V955" s="46"/>
      <c r="W955" s="46"/>
      <c r="X955" s="46"/>
      <c r="Y955" s="46"/>
      <c r="Z955" s="46"/>
    </row>
    <row r="956" spans="1:26" ht="13.5" customHeight="1">
      <c r="A956" s="32">
        <v>841</v>
      </c>
      <c r="B956" s="48" t="s">
        <v>1139</v>
      </c>
      <c r="C956" s="34" t="s">
        <v>6</v>
      </c>
      <c r="D956" s="9" t="str">
        <f t="shared" ref="D956:D1007" si="123">IFERROR(LEFT(E956, FIND("/", E956)-1), E956)</f>
        <v>Mr Gulaman</v>
      </c>
      <c r="E956" s="116" t="s">
        <v>1140</v>
      </c>
      <c r="F956" s="155"/>
      <c r="G956" s="212">
        <v>9.17</v>
      </c>
      <c r="H956" s="172">
        <v>18</v>
      </c>
      <c r="I956" s="172">
        <v>25</v>
      </c>
      <c r="J956" s="121" t="s">
        <v>59</v>
      </c>
      <c r="K956" s="41" t="s">
        <v>26</v>
      </c>
      <c r="L956" s="42" t="str">
        <f t="shared" si="103"/>
        <v>25grams</v>
      </c>
      <c r="M956" s="43">
        <f t="shared" si="104"/>
        <v>450</v>
      </c>
      <c r="N956" s="44" t="str">
        <f t="shared" si="105"/>
        <v>450grams</v>
      </c>
      <c r="O956" s="51">
        <f t="shared" si="115"/>
        <v>165.06</v>
      </c>
      <c r="P956" s="46"/>
      <c r="Q956" s="46"/>
      <c r="R956" s="46"/>
      <c r="S956" s="46"/>
      <c r="T956" s="46"/>
      <c r="U956" s="46"/>
      <c r="V956" s="46"/>
      <c r="W956" s="46"/>
      <c r="X956" s="46"/>
      <c r="Y956" s="46"/>
      <c r="Z956" s="46"/>
    </row>
    <row r="957" spans="1:26" ht="13.5" customHeight="1">
      <c r="A957" s="32">
        <v>1061</v>
      </c>
      <c r="B957" s="48" t="s">
        <v>1141</v>
      </c>
      <c r="C957" s="34" t="s">
        <v>27</v>
      </c>
      <c r="D957" s="9" t="str">
        <f t="shared" si="123"/>
        <v>Master Gulaman</v>
      </c>
      <c r="E957" s="116" t="s">
        <v>1142</v>
      </c>
      <c r="F957" s="155"/>
      <c r="G957" s="212">
        <v>11.58</v>
      </c>
      <c r="H957" s="172">
        <v>10</v>
      </c>
      <c r="I957" s="172">
        <v>25</v>
      </c>
      <c r="J957" s="121" t="s">
        <v>59</v>
      </c>
      <c r="K957" s="41" t="s">
        <v>26</v>
      </c>
      <c r="L957" s="42" t="str">
        <f t="shared" si="103"/>
        <v>25grams</v>
      </c>
      <c r="M957" s="43">
        <f t="shared" si="104"/>
        <v>250</v>
      </c>
      <c r="N957" s="44" t="str">
        <f t="shared" si="105"/>
        <v>250grams</v>
      </c>
      <c r="O957" s="45">
        <f t="shared" si="115"/>
        <v>115.8</v>
      </c>
      <c r="P957" s="46"/>
      <c r="Q957" s="46"/>
      <c r="R957" s="46"/>
      <c r="S957" s="46"/>
      <c r="T957" s="46"/>
      <c r="U957" s="46"/>
      <c r="V957" s="46"/>
      <c r="W957" s="46"/>
      <c r="X957" s="46"/>
      <c r="Y957" s="46"/>
      <c r="Z957" s="46"/>
    </row>
    <row r="958" spans="1:26" ht="13.5" customHeight="1">
      <c r="A958" s="32">
        <v>1061</v>
      </c>
      <c r="B958" s="33" t="s">
        <v>1141</v>
      </c>
      <c r="C958" s="34" t="s">
        <v>27</v>
      </c>
      <c r="D958" s="9" t="str">
        <f t="shared" si="123"/>
        <v>Master Gulaman</v>
      </c>
      <c r="E958" s="50" t="s">
        <v>1142</v>
      </c>
      <c r="F958" s="155"/>
      <c r="G958" s="38">
        <v>11.58</v>
      </c>
      <c r="H958" s="39">
        <v>10</v>
      </c>
      <c r="I958" s="39">
        <v>25</v>
      </c>
      <c r="J958" s="121" t="s">
        <v>59</v>
      </c>
      <c r="K958" s="41" t="s">
        <v>26</v>
      </c>
      <c r="L958" s="42" t="str">
        <f t="shared" si="103"/>
        <v>25grams</v>
      </c>
      <c r="M958" s="43">
        <f t="shared" si="104"/>
        <v>250</v>
      </c>
      <c r="N958" s="44" t="str">
        <f t="shared" si="105"/>
        <v>250grams</v>
      </c>
      <c r="O958" s="45">
        <f t="shared" si="115"/>
        <v>115.8</v>
      </c>
      <c r="P958" s="46"/>
      <c r="Q958" s="46"/>
      <c r="R958" s="46"/>
      <c r="S958" s="46"/>
      <c r="T958" s="46"/>
      <c r="U958" s="46"/>
      <c r="V958" s="46"/>
      <c r="W958" s="46"/>
      <c r="X958" s="46"/>
      <c r="Y958" s="46"/>
      <c r="Z958" s="46"/>
    </row>
    <row r="959" spans="1:26" ht="13.5" customHeight="1">
      <c r="A959" s="47">
        <v>319</v>
      </c>
      <c r="B959" s="33" t="s">
        <v>1143</v>
      </c>
      <c r="C959" s="34" t="s">
        <v>43</v>
      </c>
      <c r="D959" s="9" t="str">
        <f t="shared" si="123"/>
        <v>Mr Gulaman</v>
      </c>
      <c r="E959" s="50" t="s">
        <v>1140</v>
      </c>
      <c r="F959" s="155"/>
      <c r="G959" s="38">
        <v>14.3</v>
      </c>
      <c r="H959" s="39">
        <v>2</v>
      </c>
      <c r="I959" s="39">
        <v>25</v>
      </c>
      <c r="J959" s="121" t="s">
        <v>59</v>
      </c>
      <c r="K959" s="41" t="s">
        <v>26</v>
      </c>
      <c r="L959" s="42" t="str">
        <f t="shared" si="103"/>
        <v>25grams</v>
      </c>
      <c r="M959" s="43">
        <f t="shared" si="104"/>
        <v>50</v>
      </c>
      <c r="N959" s="44" t="str">
        <f t="shared" si="105"/>
        <v>50grams</v>
      </c>
      <c r="O959" s="51">
        <f t="shared" si="115"/>
        <v>28.6</v>
      </c>
      <c r="P959" s="46"/>
      <c r="Q959" s="46"/>
      <c r="R959" s="46"/>
      <c r="S959" s="46"/>
      <c r="T959" s="46"/>
      <c r="U959" s="46"/>
      <c r="V959" s="46"/>
      <c r="W959" s="46"/>
      <c r="X959" s="46"/>
      <c r="Y959" s="46"/>
      <c r="Z959" s="46"/>
    </row>
    <row r="960" spans="1:26" ht="13.5" customHeight="1">
      <c r="A960" s="47">
        <v>319</v>
      </c>
      <c r="B960" s="52" t="s">
        <v>1143</v>
      </c>
      <c r="C960" s="53" t="s">
        <v>39</v>
      </c>
      <c r="D960" s="9" t="str">
        <f t="shared" si="123"/>
        <v>Mr Gulaman</v>
      </c>
      <c r="E960" s="68" t="s">
        <v>1140</v>
      </c>
      <c r="F960" s="156"/>
      <c r="G960" s="70">
        <v>20</v>
      </c>
      <c r="H960" s="71">
        <v>4</v>
      </c>
      <c r="I960" s="71">
        <v>25</v>
      </c>
      <c r="J960" s="160" t="s">
        <v>59</v>
      </c>
      <c r="K960" s="41" t="s">
        <v>26</v>
      </c>
      <c r="L960" s="42" t="str">
        <f t="shared" si="103"/>
        <v>25grams</v>
      </c>
      <c r="M960" s="43">
        <f t="shared" si="104"/>
        <v>100</v>
      </c>
      <c r="N960" s="44" t="str">
        <f t="shared" si="105"/>
        <v>100grams</v>
      </c>
      <c r="O960" s="51">
        <f t="shared" si="115"/>
        <v>80</v>
      </c>
      <c r="P960" s="46"/>
      <c r="Q960" s="46"/>
      <c r="R960" s="46"/>
      <c r="S960" s="46"/>
      <c r="T960" s="46"/>
      <c r="U960" s="46"/>
      <c r="V960" s="46"/>
      <c r="W960" s="46"/>
      <c r="X960" s="46"/>
      <c r="Y960" s="46"/>
      <c r="Z960" s="46"/>
    </row>
    <row r="961" spans="1:26" ht="13.5" customHeight="1">
      <c r="A961" s="32">
        <v>319</v>
      </c>
      <c r="B961" s="57" t="s">
        <v>1143</v>
      </c>
      <c r="C961" s="34" t="s">
        <v>47</v>
      </c>
      <c r="D961" s="9" t="str">
        <f t="shared" si="123"/>
        <v>Mr Gulaman</v>
      </c>
      <c r="E961" s="50" t="s">
        <v>1140</v>
      </c>
      <c r="F961" s="195"/>
      <c r="G961" s="38">
        <v>14</v>
      </c>
      <c r="H961" s="39">
        <v>10</v>
      </c>
      <c r="I961" s="39">
        <v>25</v>
      </c>
      <c r="J961" s="121" t="s">
        <v>59</v>
      </c>
      <c r="K961" s="46"/>
      <c r="L961" s="42" t="str">
        <f t="shared" si="103"/>
        <v>25grams</v>
      </c>
      <c r="M961" s="43">
        <f t="shared" si="104"/>
        <v>250</v>
      </c>
      <c r="N961" s="44" t="str">
        <f t="shared" si="105"/>
        <v>250grams</v>
      </c>
      <c r="O961" s="51">
        <f t="shared" si="115"/>
        <v>140</v>
      </c>
      <c r="P961" s="46"/>
      <c r="Q961" s="46"/>
      <c r="R961" s="46"/>
      <c r="S961" s="46"/>
      <c r="T961" s="46"/>
      <c r="U961" s="46"/>
      <c r="V961" s="46"/>
      <c r="W961" s="46"/>
      <c r="X961" s="46"/>
      <c r="Y961" s="46"/>
      <c r="Z961" s="46"/>
    </row>
    <row r="962" spans="1:26" ht="13.5" customHeight="1">
      <c r="A962" s="32">
        <v>319</v>
      </c>
      <c r="B962" s="79" t="s">
        <v>1143</v>
      </c>
      <c r="C962" s="94" t="s">
        <v>68</v>
      </c>
      <c r="D962" s="9" t="str">
        <f t="shared" si="123"/>
        <v>Mr Gulaman</v>
      </c>
      <c r="E962" s="116" t="s">
        <v>1140</v>
      </c>
      <c r="F962" s="195"/>
      <c r="G962" s="212">
        <v>1.282</v>
      </c>
      <c r="H962" s="326">
        <v>24</v>
      </c>
      <c r="I962" s="326">
        <v>10</v>
      </c>
      <c r="J962" s="257" t="s">
        <v>59</v>
      </c>
      <c r="K962" s="46"/>
      <c r="L962" s="42" t="str">
        <f t="shared" si="103"/>
        <v>10grams</v>
      </c>
      <c r="M962" s="43">
        <f t="shared" si="104"/>
        <v>240</v>
      </c>
      <c r="N962" s="44" t="str">
        <f t="shared" si="105"/>
        <v>240grams</v>
      </c>
      <c r="O962" s="51">
        <f t="shared" si="115"/>
        <v>30.768000000000001</v>
      </c>
      <c r="P962" s="46"/>
      <c r="Q962" s="46"/>
      <c r="R962" s="46"/>
      <c r="S962" s="46"/>
      <c r="T962" s="46"/>
      <c r="U962" s="46"/>
      <c r="V962" s="46"/>
      <c r="W962" s="46"/>
      <c r="X962" s="46"/>
      <c r="Y962" s="46"/>
      <c r="Z962" s="46"/>
    </row>
    <row r="963" spans="1:26" ht="13.5" customHeight="1">
      <c r="A963" s="32">
        <v>1131</v>
      </c>
      <c r="B963" s="57" t="s">
        <v>1144</v>
      </c>
      <c r="C963" s="34" t="s">
        <v>47</v>
      </c>
      <c r="D963" s="9" t="str">
        <f t="shared" si="123"/>
        <v>Mr Gulaman</v>
      </c>
      <c r="E963" s="50" t="s">
        <v>1140</v>
      </c>
      <c r="F963" s="195"/>
      <c r="G963" s="38">
        <v>14</v>
      </c>
      <c r="H963" s="39">
        <v>20</v>
      </c>
      <c r="I963" s="39">
        <v>25</v>
      </c>
      <c r="J963" s="121" t="s">
        <v>59</v>
      </c>
      <c r="K963" s="46"/>
      <c r="L963" s="42" t="str">
        <f t="shared" si="103"/>
        <v>25grams</v>
      </c>
      <c r="M963" s="43">
        <f t="shared" si="104"/>
        <v>500</v>
      </c>
      <c r="N963" s="44" t="str">
        <f t="shared" si="105"/>
        <v>500grams</v>
      </c>
      <c r="O963" s="51">
        <f t="shared" si="115"/>
        <v>280</v>
      </c>
      <c r="P963" s="46"/>
      <c r="Q963" s="46"/>
      <c r="R963" s="46"/>
      <c r="S963" s="46"/>
      <c r="T963" s="46"/>
      <c r="U963" s="46"/>
      <c r="V963" s="46"/>
      <c r="W963" s="46"/>
      <c r="X963" s="46"/>
      <c r="Y963" s="46"/>
      <c r="Z963" s="46"/>
    </row>
    <row r="964" spans="1:26" ht="13.5" customHeight="1">
      <c r="A964" s="47">
        <v>320</v>
      </c>
      <c r="B964" s="33" t="s">
        <v>1145</v>
      </c>
      <c r="C964" s="34" t="s">
        <v>43</v>
      </c>
      <c r="D964" s="9" t="str">
        <f t="shared" si="123"/>
        <v>Mr Gulaman</v>
      </c>
      <c r="E964" s="116" t="s">
        <v>1140</v>
      </c>
      <c r="F964" s="155"/>
      <c r="G964" s="212">
        <v>14.3</v>
      </c>
      <c r="H964" s="39">
        <v>2</v>
      </c>
      <c r="I964" s="39">
        <v>25</v>
      </c>
      <c r="J964" s="121" t="s">
        <v>59</v>
      </c>
      <c r="K964" s="41" t="s">
        <v>26</v>
      </c>
      <c r="L964" s="42" t="str">
        <f t="shared" si="103"/>
        <v>25grams</v>
      </c>
      <c r="M964" s="43">
        <f t="shared" si="104"/>
        <v>50</v>
      </c>
      <c r="N964" s="44" t="str">
        <f t="shared" si="105"/>
        <v>50grams</v>
      </c>
      <c r="O964" s="51">
        <f t="shared" si="115"/>
        <v>28.6</v>
      </c>
      <c r="P964" s="46"/>
      <c r="Q964" s="46"/>
      <c r="R964" s="46"/>
      <c r="S964" s="46"/>
      <c r="T964" s="46"/>
      <c r="U964" s="46"/>
      <c r="V964" s="46"/>
      <c r="W964" s="46"/>
      <c r="X964" s="46"/>
      <c r="Y964" s="46"/>
      <c r="Z964" s="46"/>
    </row>
    <row r="965" spans="1:26" ht="13.5" customHeight="1">
      <c r="A965" s="47">
        <v>321</v>
      </c>
      <c r="B965" s="33" t="s">
        <v>1146</v>
      </c>
      <c r="C965" s="34" t="s">
        <v>43</v>
      </c>
      <c r="D965" s="9" t="str">
        <f t="shared" si="123"/>
        <v>Master Chef</v>
      </c>
      <c r="E965" s="50" t="s">
        <v>1147</v>
      </c>
      <c r="F965" s="155"/>
      <c r="G965" s="38">
        <v>117.9</v>
      </c>
      <c r="H965" s="39">
        <v>3</v>
      </c>
      <c r="I965" s="39">
        <v>250</v>
      </c>
      <c r="J965" s="121" t="s">
        <v>59</v>
      </c>
      <c r="K965" s="41" t="s">
        <v>26</v>
      </c>
      <c r="L965" s="42" t="str">
        <f t="shared" si="103"/>
        <v>250grams</v>
      </c>
      <c r="M965" s="43">
        <f t="shared" si="104"/>
        <v>750</v>
      </c>
      <c r="N965" s="44" t="str">
        <f t="shared" si="105"/>
        <v>750grams</v>
      </c>
      <c r="O965" s="51">
        <f t="shared" si="115"/>
        <v>353.70000000000005</v>
      </c>
      <c r="P965" s="46"/>
      <c r="Q965" s="46"/>
      <c r="R965" s="46"/>
      <c r="S965" s="46"/>
      <c r="T965" s="46"/>
      <c r="U965" s="46"/>
      <c r="V965" s="46"/>
      <c r="W965" s="46"/>
      <c r="X965" s="46"/>
      <c r="Y965" s="46"/>
      <c r="Z965" s="46"/>
    </row>
    <row r="966" spans="1:26" ht="13.5" customHeight="1">
      <c r="A966" s="32">
        <v>321</v>
      </c>
      <c r="B966" s="33" t="s">
        <v>1146</v>
      </c>
      <c r="C966" s="34" t="s">
        <v>27</v>
      </c>
      <c r="D966" s="9" t="str">
        <f t="shared" si="123"/>
        <v>Master Gulaman</v>
      </c>
      <c r="E966" s="116" t="s">
        <v>1142</v>
      </c>
      <c r="F966" s="155"/>
      <c r="G966" s="212">
        <v>13.27</v>
      </c>
      <c r="H966" s="39">
        <v>1</v>
      </c>
      <c r="I966" s="39">
        <v>25</v>
      </c>
      <c r="J966" s="121" t="s">
        <v>59</v>
      </c>
      <c r="K966" s="41" t="s">
        <v>26</v>
      </c>
      <c r="L966" s="42" t="str">
        <f t="shared" si="103"/>
        <v>25grams</v>
      </c>
      <c r="M966" s="43">
        <f t="shared" si="104"/>
        <v>25</v>
      </c>
      <c r="N966" s="44" t="str">
        <f t="shared" si="105"/>
        <v>25grams</v>
      </c>
      <c r="O966" s="45">
        <f t="shared" si="115"/>
        <v>13.27</v>
      </c>
      <c r="P966" s="46"/>
      <c r="Q966" s="46"/>
      <c r="R966" s="46"/>
      <c r="S966" s="46"/>
      <c r="T966" s="46"/>
      <c r="U966" s="46"/>
      <c r="V966" s="46"/>
      <c r="W966" s="46"/>
      <c r="X966" s="46"/>
      <c r="Y966" s="46"/>
      <c r="Z966" s="46"/>
    </row>
    <row r="967" spans="1:26" ht="13.5" customHeight="1">
      <c r="A967" s="47">
        <v>321</v>
      </c>
      <c r="B967" s="52" t="s">
        <v>1146</v>
      </c>
      <c r="C967" s="53" t="s">
        <v>39</v>
      </c>
      <c r="D967" s="9" t="str">
        <f t="shared" si="123"/>
        <v>Mr Gulaman</v>
      </c>
      <c r="E967" s="68" t="s">
        <v>1140</v>
      </c>
      <c r="F967" s="156"/>
      <c r="G967" s="70">
        <v>20</v>
      </c>
      <c r="H967" s="71">
        <v>1</v>
      </c>
      <c r="I967" s="71">
        <v>25</v>
      </c>
      <c r="J967" s="160" t="s">
        <v>59</v>
      </c>
      <c r="K967" s="41" t="s">
        <v>26</v>
      </c>
      <c r="L967" s="42" t="str">
        <f t="shared" si="103"/>
        <v>25grams</v>
      </c>
      <c r="M967" s="43">
        <f t="shared" si="104"/>
        <v>25</v>
      </c>
      <c r="N967" s="44" t="str">
        <f t="shared" si="105"/>
        <v>25grams</v>
      </c>
      <c r="O967" s="51">
        <f t="shared" si="115"/>
        <v>20</v>
      </c>
      <c r="P967" s="46"/>
      <c r="Q967" s="46"/>
      <c r="R967" s="46"/>
      <c r="S967" s="46"/>
      <c r="T967" s="46"/>
      <c r="U967" s="46"/>
      <c r="V967" s="46"/>
      <c r="W967" s="46"/>
      <c r="X967" s="46"/>
      <c r="Y967" s="46"/>
      <c r="Z967" s="46"/>
    </row>
    <row r="968" spans="1:26" ht="13.5" customHeight="1">
      <c r="A968" s="32">
        <v>321</v>
      </c>
      <c r="B968" s="57" t="s">
        <v>1146</v>
      </c>
      <c r="C968" s="34" t="s">
        <v>47</v>
      </c>
      <c r="D968" s="9" t="str">
        <f t="shared" si="123"/>
        <v>Mr Gulaman</v>
      </c>
      <c r="E968" s="50" t="s">
        <v>1140</v>
      </c>
      <c r="F968" s="195"/>
      <c r="G968" s="38">
        <v>14</v>
      </c>
      <c r="H968" s="39">
        <v>5</v>
      </c>
      <c r="I968" s="39">
        <v>25</v>
      </c>
      <c r="J968" s="121" t="s">
        <v>59</v>
      </c>
      <c r="K968" s="46"/>
      <c r="L968" s="42" t="str">
        <f t="shared" si="103"/>
        <v>25grams</v>
      </c>
      <c r="M968" s="43">
        <f t="shared" si="104"/>
        <v>125</v>
      </c>
      <c r="N968" s="44" t="str">
        <f t="shared" si="105"/>
        <v>125grams</v>
      </c>
      <c r="O968" s="51">
        <f t="shared" si="115"/>
        <v>70</v>
      </c>
      <c r="P968" s="46"/>
      <c r="Q968" s="46"/>
      <c r="R968" s="46"/>
      <c r="S968" s="46"/>
      <c r="T968" s="46"/>
      <c r="U968" s="46"/>
      <c r="V968" s="46"/>
      <c r="W968" s="46"/>
      <c r="X968" s="46"/>
      <c r="Y968" s="46"/>
      <c r="Z968" s="46"/>
    </row>
    <row r="969" spans="1:26" ht="13.5" customHeight="1">
      <c r="A969" s="32">
        <v>321</v>
      </c>
      <c r="B969" s="79" t="s">
        <v>1146</v>
      </c>
      <c r="C969" s="94" t="s">
        <v>68</v>
      </c>
      <c r="D969" s="9" t="str">
        <f t="shared" si="123"/>
        <v>Mr Gulaman</v>
      </c>
      <c r="E969" s="116" t="s">
        <v>1140</v>
      </c>
      <c r="F969" s="195"/>
      <c r="G969" s="212">
        <v>12.55</v>
      </c>
      <c r="H969" s="326">
        <v>10</v>
      </c>
      <c r="I969" s="326">
        <v>10</v>
      </c>
      <c r="J969" s="257" t="s">
        <v>59</v>
      </c>
      <c r="K969" s="46"/>
      <c r="L969" s="42" t="str">
        <f t="shared" si="103"/>
        <v>10grams</v>
      </c>
      <c r="M969" s="43">
        <f t="shared" si="104"/>
        <v>100</v>
      </c>
      <c r="N969" s="44" t="str">
        <f t="shared" si="105"/>
        <v>100grams</v>
      </c>
      <c r="O969" s="51">
        <f t="shared" si="115"/>
        <v>125.5</v>
      </c>
      <c r="P969" s="46"/>
      <c r="Q969" s="46"/>
      <c r="R969" s="46"/>
      <c r="S969" s="46"/>
      <c r="T969" s="46"/>
      <c r="U969" s="46"/>
      <c r="V969" s="46"/>
      <c r="W969" s="46"/>
      <c r="X969" s="46"/>
      <c r="Y969" s="46"/>
      <c r="Z969" s="46"/>
    </row>
    <row r="970" spans="1:26" ht="13.5" customHeight="1">
      <c r="A970" s="47">
        <v>322</v>
      </c>
      <c r="B970" s="33" t="s">
        <v>1148</v>
      </c>
      <c r="C970" s="34" t="s">
        <v>43</v>
      </c>
      <c r="D970" s="9" t="str">
        <f t="shared" si="123"/>
        <v>Master Chef</v>
      </c>
      <c r="E970" s="116" t="s">
        <v>1147</v>
      </c>
      <c r="F970" s="155"/>
      <c r="G970" s="212">
        <v>115.8</v>
      </c>
      <c r="H970" s="39">
        <f>150/25</f>
        <v>6</v>
      </c>
      <c r="I970" s="39">
        <v>25</v>
      </c>
      <c r="J970" s="121" t="s">
        <v>59</v>
      </c>
      <c r="K970" s="41" t="s">
        <v>26</v>
      </c>
      <c r="L970" s="42" t="str">
        <f t="shared" si="103"/>
        <v>25grams</v>
      </c>
      <c r="M970" s="43">
        <f t="shared" si="104"/>
        <v>150</v>
      </c>
      <c r="N970" s="44" t="str">
        <f t="shared" si="105"/>
        <v>150grams</v>
      </c>
      <c r="O970" s="51">
        <f t="shared" si="115"/>
        <v>694.8</v>
      </c>
      <c r="P970" s="46"/>
      <c r="Q970" s="46"/>
      <c r="R970" s="46"/>
      <c r="S970" s="46"/>
      <c r="T970" s="46"/>
      <c r="U970" s="46"/>
      <c r="V970" s="46"/>
      <c r="W970" s="46"/>
      <c r="X970" s="46"/>
      <c r="Y970" s="46"/>
      <c r="Z970" s="46"/>
    </row>
    <row r="971" spans="1:26" ht="13.5" customHeight="1">
      <c r="A971" s="32">
        <v>322</v>
      </c>
      <c r="B971" s="33" t="s">
        <v>1148</v>
      </c>
      <c r="C971" s="34" t="s">
        <v>27</v>
      </c>
      <c r="D971" s="9" t="str">
        <f t="shared" si="123"/>
        <v>Master Gulaman</v>
      </c>
      <c r="E971" s="50" t="s">
        <v>1142</v>
      </c>
      <c r="F971" s="155"/>
      <c r="G971" s="38">
        <v>11.58</v>
      </c>
      <c r="H971" s="39">
        <v>14</v>
      </c>
      <c r="I971" s="39">
        <v>25</v>
      </c>
      <c r="J971" s="121" t="s">
        <v>59</v>
      </c>
      <c r="K971" s="41" t="s">
        <v>26</v>
      </c>
      <c r="L971" s="42" t="str">
        <f t="shared" si="103"/>
        <v>25grams</v>
      </c>
      <c r="M971" s="43">
        <f t="shared" si="104"/>
        <v>350</v>
      </c>
      <c r="N971" s="44" t="str">
        <f t="shared" si="105"/>
        <v>350grams</v>
      </c>
      <c r="O971" s="45">
        <f t="shared" si="115"/>
        <v>162.12</v>
      </c>
      <c r="P971" s="46"/>
      <c r="Q971" s="46"/>
      <c r="R971" s="46"/>
      <c r="S971" s="46"/>
      <c r="T971" s="46"/>
      <c r="U971" s="46"/>
      <c r="V971" s="46"/>
      <c r="W971" s="46"/>
      <c r="X971" s="46"/>
      <c r="Y971" s="46"/>
      <c r="Z971" s="46"/>
    </row>
    <row r="972" spans="1:26" ht="13.5" customHeight="1">
      <c r="A972" s="47">
        <v>322</v>
      </c>
      <c r="B972" s="68" t="s">
        <v>1148</v>
      </c>
      <c r="C972" s="34" t="s">
        <v>35</v>
      </c>
      <c r="D972" s="9" t="str">
        <f t="shared" si="123"/>
        <v>Mr Gulaman</v>
      </c>
      <c r="E972" s="68" t="s">
        <v>1140</v>
      </c>
      <c r="F972" s="155"/>
      <c r="G972" s="70">
        <v>19</v>
      </c>
      <c r="H972" s="39">
        <v>40</v>
      </c>
      <c r="I972" s="39">
        <v>25</v>
      </c>
      <c r="J972" s="121" t="s">
        <v>59</v>
      </c>
      <c r="K972" s="41" t="s">
        <v>26</v>
      </c>
      <c r="L972" s="42" t="str">
        <f t="shared" si="103"/>
        <v>25grams</v>
      </c>
      <c r="M972" s="43">
        <f t="shared" si="104"/>
        <v>1000</v>
      </c>
      <c r="N972" s="44" t="str">
        <f t="shared" si="105"/>
        <v>1000grams</v>
      </c>
      <c r="O972" s="51">
        <f t="shared" si="115"/>
        <v>760</v>
      </c>
      <c r="P972" s="46"/>
      <c r="Q972" s="46"/>
      <c r="R972" s="46"/>
      <c r="S972" s="46"/>
      <c r="T972" s="46"/>
      <c r="U972" s="46"/>
      <c r="V972" s="46"/>
      <c r="W972" s="46"/>
      <c r="X972" s="46"/>
      <c r="Y972" s="46"/>
      <c r="Z972" s="46"/>
    </row>
    <row r="973" spans="1:26" ht="13.5" customHeight="1">
      <c r="A973" s="47">
        <v>322</v>
      </c>
      <c r="B973" s="68" t="s">
        <v>1148</v>
      </c>
      <c r="C973" s="53" t="s">
        <v>39</v>
      </c>
      <c r="D973" s="9" t="str">
        <f t="shared" si="123"/>
        <v>Mr Gulaman</v>
      </c>
      <c r="E973" s="68" t="s">
        <v>1140</v>
      </c>
      <c r="F973" s="156"/>
      <c r="G973" s="70">
        <v>20</v>
      </c>
      <c r="H973" s="71">
        <v>3</v>
      </c>
      <c r="I973" s="71">
        <v>25</v>
      </c>
      <c r="J973" s="160" t="s">
        <v>59</v>
      </c>
      <c r="K973" s="41" t="s">
        <v>26</v>
      </c>
      <c r="L973" s="42" t="str">
        <f t="shared" si="103"/>
        <v>25grams</v>
      </c>
      <c r="M973" s="43">
        <f t="shared" si="104"/>
        <v>75</v>
      </c>
      <c r="N973" s="44" t="str">
        <f t="shared" si="105"/>
        <v>75grams</v>
      </c>
      <c r="O973" s="51">
        <f t="shared" si="115"/>
        <v>60</v>
      </c>
      <c r="P973" s="46"/>
      <c r="Q973" s="46"/>
      <c r="R973" s="46"/>
      <c r="S973" s="46"/>
      <c r="T973" s="46"/>
      <c r="U973" s="46"/>
      <c r="V973" s="46"/>
      <c r="W973" s="46"/>
      <c r="X973" s="46"/>
      <c r="Y973" s="46"/>
      <c r="Z973" s="46"/>
    </row>
    <row r="974" spans="1:26" ht="13.5" customHeight="1">
      <c r="A974" s="32">
        <v>322</v>
      </c>
      <c r="B974" s="122" t="s">
        <v>1148</v>
      </c>
      <c r="C974" s="34" t="s">
        <v>82</v>
      </c>
      <c r="D974" s="9" t="str">
        <f t="shared" si="123"/>
        <v>Mr Gulaman</v>
      </c>
      <c r="E974" s="122" t="s">
        <v>1140</v>
      </c>
      <c r="F974" s="155" t="s">
        <v>76</v>
      </c>
      <c r="G974" s="207">
        <v>16.5</v>
      </c>
      <c r="H974" s="165">
        <v>5</v>
      </c>
      <c r="I974" s="165">
        <v>25</v>
      </c>
      <c r="J974" s="196" t="s">
        <v>59</v>
      </c>
      <c r="K974" s="41" t="s">
        <v>26</v>
      </c>
      <c r="L974" s="42" t="str">
        <f t="shared" si="103"/>
        <v>25grams</v>
      </c>
      <c r="M974" s="43">
        <f t="shared" si="104"/>
        <v>125</v>
      </c>
      <c r="N974" s="44" t="str">
        <f t="shared" si="105"/>
        <v>125grams</v>
      </c>
      <c r="O974" s="51">
        <f t="shared" si="115"/>
        <v>82.5</v>
      </c>
      <c r="P974" s="46"/>
      <c r="Q974" s="46"/>
      <c r="R974" s="46"/>
      <c r="S974" s="46"/>
      <c r="T974" s="46"/>
      <c r="U974" s="46"/>
      <c r="V974" s="46"/>
      <c r="W974" s="46"/>
      <c r="X974" s="46"/>
      <c r="Y974" s="46"/>
      <c r="Z974" s="46"/>
    </row>
    <row r="975" spans="1:26" ht="13.5" customHeight="1">
      <c r="A975" s="32">
        <v>322</v>
      </c>
      <c r="B975" s="57" t="s">
        <v>1148</v>
      </c>
      <c r="C975" s="34" t="s">
        <v>47</v>
      </c>
      <c r="D975" s="9" t="str">
        <f t="shared" si="123"/>
        <v>Mr Gulaman</v>
      </c>
      <c r="E975" s="50" t="s">
        <v>1140</v>
      </c>
      <c r="F975" s="195"/>
      <c r="G975" s="38">
        <v>14</v>
      </c>
      <c r="H975" s="39">
        <v>20</v>
      </c>
      <c r="I975" s="39">
        <v>25</v>
      </c>
      <c r="J975" s="121" t="s">
        <v>59</v>
      </c>
      <c r="K975" s="46"/>
      <c r="L975" s="42" t="str">
        <f t="shared" si="103"/>
        <v>25grams</v>
      </c>
      <c r="M975" s="43">
        <f t="shared" si="104"/>
        <v>500</v>
      </c>
      <c r="N975" s="44" t="str">
        <f t="shared" si="105"/>
        <v>500grams</v>
      </c>
      <c r="O975" s="51">
        <f t="shared" si="115"/>
        <v>280</v>
      </c>
      <c r="P975" s="46"/>
      <c r="Q975" s="46"/>
      <c r="R975" s="46"/>
      <c r="S975" s="46"/>
      <c r="T975" s="46"/>
      <c r="U975" s="46"/>
      <c r="V975" s="46"/>
      <c r="W975" s="46"/>
      <c r="X975" s="46"/>
      <c r="Y975" s="46"/>
      <c r="Z975" s="46"/>
    </row>
    <row r="976" spans="1:26" ht="13.5" customHeight="1">
      <c r="A976" s="32">
        <v>322</v>
      </c>
      <c r="B976" s="57" t="s">
        <v>1148</v>
      </c>
      <c r="C976" s="94" t="s">
        <v>68</v>
      </c>
      <c r="D976" s="9" t="str">
        <f t="shared" si="123"/>
        <v>Mr Gulaman</v>
      </c>
      <c r="E976" s="116" t="s">
        <v>1140</v>
      </c>
      <c r="F976" s="195"/>
      <c r="G976" s="212">
        <v>12.55</v>
      </c>
      <c r="H976" s="326">
        <v>44</v>
      </c>
      <c r="I976" s="326">
        <v>10</v>
      </c>
      <c r="J976" s="257" t="s">
        <v>59</v>
      </c>
      <c r="K976" s="46"/>
      <c r="L976" s="42" t="str">
        <f t="shared" si="103"/>
        <v>10grams</v>
      </c>
      <c r="M976" s="43">
        <f t="shared" si="104"/>
        <v>440</v>
      </c>
      <c r="N976" s="44" t="str">
        <f t="shared" si="105"/>
        <v>440grams</v>
      </c>
      <c r="O976" s="51">
        <f t="shared" si="115"/>
        <v>552.20000000000005</v>
      </c>
      <c r="P976" s="46"/>
      <c r="Q976" s="46"/>
      <c r="R976" s="46"/>
      <c r="S976" s="46"/>
      <c r="T976" s="46"/>
      <c r="U976" s="46"/>
      <c r="V976" s="46"/>
      <c r="W976" s="46"/>
      <c r="X976" s="46"/>
      <c r="Y976" s="46"/>
      <c r="Z976" s="46"/>
    </row>
    <row r="977" spans="1:26" ht="13.5" customHeight="1">
      <c r="A977" s="32">
        <v>323</v>
      </c>
      <c r="B977" s="33" t="s">
        <v>1149</v>
      </c>
      <c r="C977" s="34" t="s">
        <v>27</v>
      </c>
      <c r="D977" s="9" t="str">
        <f t="shared" si="123"/>
        <v>Master Gulaman</v>
      </c>
      <c r="E977" s="116" t="s">
        <v>1142</v>
      </c>
      <c r="F977" s="155"/>
      <c r="G977" s="212">
        <v>13.43</v>
      </c>
      <c r="H977" s="39">
        <v>160</v>
      </c>
      <c r="I977" s="39">
        <v>25</v>
      </c>
      <c r="J977" s="121" t="s">
        <v>59</v>
      </c>
      <c r="K977" s="41" t="s">
        <v>26</v>
      </c>
      <c r="L977" s="42" t="str">
        <f t="shared" si="103"/>
        <v>25grams</v>
      </c>
      <c r="M977" s="43">
        <f t="shared" si="104"/>
        <v>4000</v>
      </c>
      <c r="N977" s="44" t="str">
        <f t="shared" si="105"/>
        <v>4000grams</v>
      </c>
      <c r="O977" s="45">
        <f t="shared" si="115"/>
        <v>2148.8000000000002</v>
      </c>
      <c r="P977" s="46"/>
      <c r="Q977" s="46"/>
      <c r="R977" s="46"/>
      <c r="S977" s="46"/>
      <c r="T977" s="46"/>
      <c r="U977" s="46"/>
      <c r="V977" s="46"/>
      <c r="W977" s="46"/>
      <c r="X977" s="46"/>
      <c r="Y977" s="46"/>
      <c r="Z977" s="46"/>
    </row>
    <row r="978" spans="1:26" ht="13.5" customHeight="1">
      <c r="A978" s="47">
        <v>323</v>
      </c>
      <c r="B978" s="33" t="s">
        <v>1149</v>
      </c>
      <c r="C978" s="34" t="s">
        <v>43</v>
      </c>
      <c r="D978" s="9" t="str">
        <f t="shared" si="123"/>
        <v>Mr Gulaman</v>
      </c>
      <c r="E978" s="50" t="s">
        <v>1140</v>
      </c>
      <c r="F978" s="155"/>
      <c r="G978" s="38">
        <v>115.8</v>
      </c>
      <c r="H978" s="39">
        <f>200/25</f>
        <v>8</v>
      </c>
      <c r="I978" s="39">
        <v>25</v>
      </c>
      <c r="J978" s="121" t="s">
        <v>59</v>
      </c>
      <c r="K978" s="41" t="s">
        <v>26</v>
      </c>
      <c r="L978" s="42" t="str">
        <f t="shared" si="103"/>
        <v>25grams</v>
      </c>
      <c r="M978" s="43">
        <f t="shared" si="104"/>
        <v>200</v>
      </c>
      <c r="N978" s="44" t="str">
        <f t="shared" si="105"/>
        <v>200grams</v>
      </c>
      <c r="O978" s="51">
        <f t="shared" si="115"/>
        <v>926.4</v>
      </c>
      <c r="P978" s="46"/>
      <c r="Q978" s="46"/>
      <c r="R978" s="46"/>
      <c r="S978" s="46"/>
      <c r="T978" s="46"/>
      <c r="U978" s="46"/>
      <c r="V978" s="46"/>
      <c r="W978" s="46"/>
      <c r="X978" s="46"/>
      <c r="Y978" s="46"/>
      <c r="Z978" s="46"/>
    </row>
    <row r="979" spans="1:26" ht="13.5" customHeight="1">
      <c r="A979" s="32">
        <v>323</v>
      </c>
      <c r="B979" s="79" t="s">
        <v>1149</v>
      </c>
      <c r="C979" s="94" t="s">
        <v>68</v>
      </c>
      <c r="D979" s="9" t="str">
        <f t="shared" si="123"/>
        <v>Mr Gulaman</v>
      </c>
      <c r="E979" s="116" t="s">
        <v>1140</v>
      </c>
      <c r="F979" s="195"/>
      <c r="G979" s="212">
        <v>5.229166666666667</v>
      </c>
      <c r="H979" s="326">
        <v>12</v>
      </c>
      <c r="I979" s="326">
        <v>24</v>
      </c>
      <c r="J979" s="257" t="s">
        <v>59</v>
      </c>
      <c r="K979" s="46"/>
      <c r="L979" s="42" t="str">
        <f t="shared" si="103"/>
        <v>24grams</v>
      </c>
      <c r="M979" s="43">
        <f t="shared" si="104"/>
        <v>288</v>
      </c>
      <c r="N979" s="44" t="str">
        <f t="shared" si="105"/>
        <v>288grams</v>
      </c>
      <c r="O979" s="51">
        <f t="shared" si="115"/>
        <v>62.75</v>
      </c>
      <c r="P979" s="46"/>
      <c r="Q979" s="46"/>
      <c r="R979" s="46"/>
      <c r="S979" s="46"/>
      <c r="T979" s="46"/>
      <c r="U979" s="46"/>
      <c r="V979" s="46"/>
      <c r="W979" s="46"/>
      <c r="X979" s="46"/>
      <c r="Y979" s="46"/>
      <c r="Z979" s="46"/>
    </row>
    <row r="980" spans="1:26" ht="13.5" customHeight="1">
      <c r="A980" s="32">
        <v>961</v>
      </c>
      <c r="B980" s="76" t="s">
        <v>1150</v>
      </c>
      <c r="C980" s="34" t="s">
        <v>55</v>
      </c>
      <c r="D980" s="9" t="str">
        <f t="shared" si="123"/>
        <v>Mr. Gulaman</v>
      </c>
      <c r="E980" s="52" t="s">
        <v>1151</v>
      </c>
      <c r="F980" s="156"/>
      <c r="G980" s="212">
        <v>12.64</v>
      </c>
      <c r="H980" s="172">
        <v>3</v>
      </c>
      <c r="I980" s="172">
        <v>25</v>
      </c>
      <c r="J980" s="121" t="s">
        <v>59</v>
      </c>
      <c r="K980" s="41" t="s">
        <v>26</v>
      </c>
      <c r="L980" s="42" t="str">
        <f t="shared" si="103"/>
        <v>25grams</v>
      </c>
      <c r="M980" s="43">
        <f t="shared" si="104"/>
        <v>75</v>
      </c>
      <c r="N980" s="44" t="str">
        <f t="shared" si="105"/>
        <v>75grams</v>
      </c>
      <c r="O980" s="51">
        <f t="shared" si="115"/>
        <v>37.92</v>
      </c>
      <c r="P980" s="46"/>
      <c r="Q980" s="46"/>
      <c r="R980" s="46"/>
      <c r="S980" s="46"/>
      <c r="T980" s="46"/>
      <c r="U980" s="46"/>
      <c r="V980" s="46"/>
      <c r="W980" s="46"/>
      <c r="X980" s="46"/>
      <c r="Y980" s="46"/>
      <c r="Z980" s="46"/>
    </row>
    <row r="981" spans="1:26" ht="13.5" customHeight="1">
      <c r="A981" s="32">
        <v>960</v>
      </c>
      <c r="B981" s="76" t="s">
        <v>1152</v>
      </c>
      <c r="C981" s="34" t="s">
        <v>55</v>
      </c>
      <c r="D981" s="9" t="str">
        <f t="shared" si="123"/>
        <v>Master. Gulaman</v>
      </c>
      <c r="E981" s="52" t="s">
        <v>1153</v>
      </c>
      <c r="F981" s="156"/>
      <c r="G981" s="38">
        <v>12.64</v>
      </c>
      <c r="H981" s="39">
        <v>13</v>
      </c>
      <c r="I981" s="39">
        <v>25</v>
      </c>
      <c r="J981" s="121" t="s">
        <v>59</v>
      </c>
      <c r="K981" s="41" t="s">
        <v>26</v>
      </c>
      <c r="L981" s="42" t="str">
        <f t="shared" si="103"/>
        <v>25grams</v>
      </c>
      <c r="M981" s="43">
        <f t="shared" si="104"/>
        <v>325</v>
      </c>
      <c r="N981" s="44" t="str">
        <f t="shared" si="105"/>
        <v>325grams</v>
      </c>
      <c r="O981" s="51">
        <f t="shared" si="115"/>
        <v>164.32</v>
      </c>
      <c r="P981" s="46"/>
      <c r="Q981" s="46"/>
      <c r="R981" s="46"/>
      <c r="S981" s="46"/>
      <c r="T981" s="46"/>
      <c r="U981" s="46"/>
      <c r="V981" s="46"/>
      <c r="W981" s="46"/>
      <c r="X981" s="46"/>
      <c r="Y981" s="46"/>
      <c r="Z981" s="46"/>
    </row>
    <row r="982" spans="1:26" ht="13.5" customHeight="1">
      <c r="A982" s="32">
        <v>960</v>
      </c>
      <c r="B982" s="76" t="s">
        <v>1152</v>
      </c>
      <c r="C982" s="34" t="s">
        <v>55</v>
      </c>
      <c r="D982" s="9" t="str">
        <f t="shared" si="123"/>
        <v>Mr. Gulaman</v>
      </c>
      <c r="E982" s="52" t="s">
        <v>1151</v>
      </c>
      <c r="F982" s="156"/>
      <c r="G982" s="38">
        <v>12.64</v>
      </c>
      <c r="H982" s="39">
        <v>7</v>
      </c>
      <c r="I982" s="39">
        <v>25</v>
      </c>
      <c r="J982" s="121" t="s">
        <v>59</v>
      </c>
      <c r="K982" s="41" t="s">
        <v>26</v>
      </c>
      <c r="L982" s="42" t="str">
        <f t="shared" si="103"/>
        <v>25grams</v>
      </c>
      <c r="M982" s="43">
        <f t="shared" si="104"/>
        <v>175</v>
      </c>
      <c r="N982" s="44" t="str">
        <f t="shared" si="105"/>
        <v>175grams</v>
      </c>
      <c r="O982" s="51">
        <f t="shared" si="115"/>
        <v>88.48</v>
      </c>
      <c r="P982" s="46"/>
      <c r="Q982" s="46"/>
      <c r="R982" s="46"/>
      <c r="S982" s="46"/>
      <c r="T982" s="46"/>
      <c r="U982" s="46"/>
      <c r="V982" s="46"/>
      <c r="W982" s="46"/>
      <c r="X982" s="46"/>
      <c r="Y982" s="46"/>
      <c r="Z982" s="46"/>
    </row>
    <row r="983" spans="1:26" ht="13.5" customHeight="1">
      <c r="A983" s="32">
        <v>1060</v>
      </c>
      <c r="B983" s="48" t="s">
        <v>1154</v>
      </c>
      <c r="C983" s="34" t="s">
        <v>27</v>
      </c>
      <c r="D983" s="9" t="str">
        <f t="shared" si="123"/>
        <v>Master Gulaman</v>
      </c>
      <c r="E983" s="116" t="s">
        <v>1142</v>
      </c>
      <c r="F983" s="155"/>
      <c r="G983" s="212">
        <v>12.76</v>
      </c>
      <c r="H983" s="172">
        <v>6</v>
      </c>
      <c r="I983" s="172">
        <v>25</v>
      </c>
      <c r="J983" s="121" t="s">
        <v>59</v>
      </c>
      <c r="K983" s="41" t="s">
        <v>26</v>
      </c>
      <c r="L983" s="42" t="str">
        <f t="shared" si="103"/>
        <v>25grams</v>
      </c>
      <c r="M983" s="43">
        <f t="shared" si="104"/>
        <v>150</v>
      </c>
      <c r="N983" s="44" t="str">
        <f t="shared" si="105"/>
        <v>150grams</v>
      </c>
      <c r="O983" s="45">
        <f t="shared" si="115"/>
        <v>76.56</v>
      </c>
      <c r="P983" s="46"/>
      <c r="Q983" s="46"/>
      <c r="R983" s="46"/>
      <c r="S983" s="46"/>
      <c r="T983" s="46"/>
      <c r="U983" s="46"/>
      <c r="V983" s="46"/>
      <c r="W983" s="46"/>
      <c r="X983" s="46"/>
      <c r="Y983" s="46"/>
      <c r="Z983" s="46"/>
    </row>
    <row r="984" spans="1:26" ht="13.5" customHeight="1">
      <c r="A984" s="47">
        <v>16</v>
      </c>
      <c r="B984" s="33" t="s">
        <v>1155</v>
      </c>
      <c r="C984" s="49" t="s">
        <v>61</v>
      </c>
      <c r="D984" s="9" t="str">
        <f t="shared" si="123"/>
        <v>mr.gulaman</v>
      </c>
      <c r="E984" s="116" t="s">
        <v>1156</v>
      </c>
      <c r="F984" s="155"/>
      <c r="G984" s="212">
        <v>12.82</v>
      </c>
      <c r="H984" s="39">
        <v>8</v>
      </c>
      <c r="I984" s="39">
        <v>25</v>
      </c>
      <c r="J984" s="121" t="s">
        <v>59</v>
      </c>
      <c r="K984" s="41"/>
      <c r="L984" s="42" t="str">
        <f t="shared" si="103"/>
        <v>25grams</v>
      </c>
      <c r="M984" s="43">
        <f t="shared" si="104"/>
        <v>200</v>
      </c>
      <c r="N984" s="44" t="str">
        <f t="shared" si="105"/>
        <v>200grams</v>
      </c>
      <c r="O984" s="51">
        <f t="shared" si="115"/>
        <v>102.56</v>
      </c>
      <c r="P984" s="46"/>
      <c r="Q984" s="46"/>
      <c r="R984" s="46"/>
      <c r="S984" s="46"/>
      <c r="T984" s="46"/>
      <c r="U984" s="46"/>
      <c r="V984" s="46"/>
      <c r="W984" s="46"/>
      <c r="X984" s="46"/>
      <c r="Y984" s="46"/>
      <c r="Z984" s="46"/>
    </row>
    <row r="985" spans="1:26" ht="13.5" customHeight="1">
      <c r="A985" s="47">
        <v>17</v>
      </c>
      <c r="B985" s="33" t="s">
        <v>1157</v>
      </c>
      <c r="C985" s="49" t="s">
        <v>61</v>
      </c>
      <c r="D985" s="9" t="str">
        <f t="shared" si="123"/>
        <v>mr.gulaman</v>
      </c>
      <c r="E985" s="116" t="s">
        <v>1156</v>
      </c>
      <c r="F985" s="155"/>
      <c r="G985" s="38">
        <v>11.22</v>
      </c>
      <c r="H985" s="39">
        <v>12</v>
      </c>
      <c r="I985" s="39">
        <v>25</v>
      </c>
      <c r="J985" s="121" t="s">
        <v>59</v>
      </c>
      <c r="K985" s="41"/>
      <c r="L985" s="42" t="str">
        <f t="shared" si="103"/>
        <v>25grams</v>
      </c>
      <c r="M985" s="43">
        <f t="shared" si="104"/>
        <v>300</v>
      </c>
      <c r="N985" s="44" t="str">
        <f t="shared" si="105"/>
        <v>300grams</v>
      </c>
      <c r="O985" s="51">
        <f t="shared" si="115"/>
        <v>134.64000000000001</v>
      </c>
      <c r="P985" s="46"/>
      <c r="Q985" s="46"/>
      <c r="R985" s="46"/>
      <c r="S985" s="46"/>
      <c r="T985" s="46"/>
      <c r="U985" s="46"/>
      <c r="V985" s="46"/>
      <c r="W985" s="46"/>
      <c r="X985" s="46"/>
      <c r="Y985" s="46"/>
      <c r="Z985" s="46"/>
    </row>
    <row r="986" spans="1:26" ht="13.5" customHeight="1">
      <c r="A986" s="47">
        <v>18</v>
      </c>
      <c r="B986" s="33" t="s">
        <v>1158</v>
      </c>
      <c r="C986" s="49" t="s">
        <v>61</v>
      </c>
      <c r="D986" s="9" t="str">
        <f t="shared" si="123"/>
        <v>mr.gulaman</v>
      </c>
      <c r="E986" s="116" t="s">
        <v>1156</v>
      </c>
      <c r="F986" s="373"/>
      <c r="G986" s="38">
        <v>11.22</v>
      </c>
      <c r="H986" s="39">
        <v>18</v>
      </c>
      <c r="I986" s="39">
        <v>25</v>
      </c>
      <c r="J986" s="121" t="s">
        <v>59</v>
      </c>
      <c r="K986" s="41"/>
      <c r="L986" s="42" t="str">
        <f t="shared" si="103"/>
        <v>25grams</v>
      </c>
      <c r="M986" s="43">
        <f t="shared" si="104"/>
        <v>450</v>
      </c>
      <c r="N986" s="44" t="str">
        <f t="shared" si="105"/>
        <v>450grams</v>
      </c>
      <c r="O986" s="51">
        <f t="shared" si="115"/>
        <v>201.96</v>
      </c>
      <c r="P986" s="46"/>
      <c r="Q986" s="46"/>
      <c r="R986" s="46"/>
      <c r="S986" s="46"/>
      <c r="T986" s="46"/>
      <c r="U986" s="46"/>
      <c r="V986" s="46"/>
      <c r="W986" s="46"/>
      <c r="X986" s="46"/>
      <c r="Y986" s="46"/>
      <c r="Z986" s="46"/>
    </row>
    <row r="987" spans="1:26" ht="13.5" customHeight="1">
      <c r="A987" s="47">
        <v>19</v>
      </c>
      <c r="B987" s="33" t="s">
        <v>1159</v>
      </c>
      <c r="C987" s="49" t="s">
        <v>61</v>
      </c>
      <c r="D987" s="9" t="str">
        <f t="shared" si="123"/>
        <v>mr.gulaman</v>
      </c>
      <c r="E987" s="50" t="s">
        <v>1156</v>
      </c>
      <c r="F987" s="155"/>
      <c r="G987" s="38">
        <v>11.2</v>
      </c>
      <c r="H987" s="39">
        <v>18</v>
      </c>
      <c r="I987" s="39">
        <v>25</v>
      </c>
      <c r="J987" s="121" t="s">
        <v>59</v>
      </c>
      <c r="K987" s="41"/>
      <c r="L987" s="42" t="str">
        <f t="shared" si="103"/>
        <v>25grams</v>
      </c>
      <c r="M987" s="43">
        <f t="shared" si="104"/>
        <v>450</v>
      </c>
      <c r="N987" s="44" t="str">
        <f t="shared" si="105"/>
        <v>450grams</v>
      </c>
      <c r="O987" s="51">
        <f t="shared" si="115"/>
        <v>201.6</v>
      </c>
      <c r="P987" s="46"/>
      <c r="Q987" s="46"/>
      <c r="R987" s="46"/>
      <c r="S987" s="46"/>
      <c r="T987" s="46"/>
      <c r="U987" s="46"/>
      <c r="V987" s="46"/>
      <c r="W987" s="46"/>
      <c r="X987" s="46"/>
      <c r="Y987" s="46"/>
      <c r="Z987" s="46"/>
    </row>
    <row r="988" spans="1:26" ht="13.5" customHeight="1">
      <c r="A988" s="32">
        <v>820</v>
      </c>
      <c r="B988" s="122" t="s">
        <v>1160</v>
      </c>
      <c r="C988" s="34" t="s">
        <v>82</v>
      </c>
      <c r="D988" s="9" t="str">
        <f t="shared" si="123"/>
        <v>Mialendras</v>
      </c>
      <c r="E988" s="128" t="s">
        <v>1161</v>
      </c>
      <c r="F988" s="155" t="s">
        <v>76</v>
      </c>
      <c r="G988" s="207">
        <v>75</v>
      </c>
      <c r="H988" s="165">
        <v>12</v>
      </c>
      <c r="I988" s="165">
        <v>1</v>
      </c>
      <c r="J988" s="196" t="s">
        <v>469</v>
      </c>
      <c r="K988" s="41" t="s">
        <v>26</v>
      </c>
      <c r="L988" s="42" t="str">
        <f t="shared" si="103"/>
        <v>1jar</v>
      </c>
      <c r="M988" s="43">
        <f t="shared" si="104"/>
        <v>12</v>
      </c>
      <c r="N988" s="44" t="str">
        <f t="shared" si="105"/>
        <v>12jar</v>
      </c>
      <c r="O988" s="51">
        <f t="shared" si="115"/>
        <v>900</v>
      </c>
      <c r="P988" s="46"/>
      <c r="Q988" s="46"/>
      <c r="R988" s="46"/>
      <c r="S988" s="46"/>
      <c r="T988" s="46"/>
      <c r="U988" s="46"/>
      <c r="V988" s="46"/>
      <c r="W988" s="46"/>
      <c r="X988" s="46"/>
      <c r="Y988" s="46"/>
      <c r="Z988" s="46"/>
    </row>
    <row r="989" spans="1:26" ht="13.5" customHeight="1">
      <c r="A989" s="47">
        <v>32</v>
      </c>
      <c r="B989" s="33" t="s">
        <v>1162</v>
      </c>
      <c r="C989" s="49" t="s">
        <v>61</v>
      </c>
      <c r="D989" s="9" t="str">
        <f t="shared" si="123"/>
        <v>zest o</v>
      </c>
      <c r="E989" s="116" t="s">
        <v>1163</v>
      </c>
      <c r="F989" s="155"/>
      <c r="G989" s="38">
        <v>9.74</v>
      </c>
      <c r="H989" s="39">
        <v>7</v>
      </c>
      <c r="I989" s="39">
        <v>250</v>
      </c>
      <c r="J989" s="121" t="s">
        <v>29</v>
      </c>
      <c r="K989" s="41"/>
      <c r="L989" s="42" t="str">
        <f t="shared" si="103"/>
        <v>250ml</v>
      </c>
      <c r="M989" s="43">
        <f t="shared" si="104"/>
        <v>1750</v>
      </c>
      <c r="N989" s="44" t="str">
        <f t="shared" si="105"/>
        <v>1750ml</v>
      </c>
      <c r="O989" s="51">
        <f t="shared" si="115"/>
        <v>68.180000000000007</v>
      </c>
      <c r="P989" s="46"/>
      <c r="Q989" s="46"/>
      <c r="R989" s="46"/>
      <c r="S989" s="46"/>
      <c r="T989" s="46"/>
      <c r="U989" s="46"/>
      <c r="V989" s="46"/>
      <c r="W989" s="46"/>
      <c r="X989" s="46"/>
      <c r="Y989" s="46"/>
      <c r="Z989" s="46"/>
    </row>
    <row r="990" spans="1:26" ht="13.5" customHeight="1">
      <c r="A990" s="32">
        <v>32</v>
      </c>
      <c r="B990" s="57" t="s">
        <v>1164</v>
      </c>
      <c r="C990" s="34" t="s">
        <v>47</v>
      </c>
      <c r="D990" s="9" t="str">
        <f t="shared" si="123"/>
        <v>ZEST-O Big 250</v>
      </c>
      <c r="E990" s="116" t="s">
        <v>1165</v>
      </c>
      <c r="F990" s="195"/>
      <c r="G990" s="38">
        <v>8.86</v>
      </c>
      <c r="H990" s="39">
        <v>190</v>
      </c>
      <c r="I990" s="39">
        <v>1</v>
      </c>
      <c r="J990" s="121" t="s">
        <v>37</v>
      </c>
      <c r="K990" s="46"/>
      <c r="L990" s="42" t="str">
        <f t="shared" si="103"/>
        <v>1pieces</v>
      </c>
      <c r="M990" s="43">
        <f t="shared" si="104"/>
        <v>190</v>
      </c>
      <c r="N990" s="44" t="str">
        <f t="shared" si="105"/>
        <v>190pieces</v>
      </c>
      <c r="O990" s="51">
        <f t="shared" si="115"/>
        <v>1683.3999999999999</v>
      </c>
      <c r="P990" s="46"/>
      <c r="Q990" s="46"/>
      <c r="R990" s="46"/>
      <c r="S990" s="46"/>
      <c r="T990" s="46"/>
      <c r="U990" s="46"/>
      <c r="V990" s="46"/>
      <c r="W990" s="46"/>
      <c r="X990" s="46"/>
      <c r="Y990" s="46"/>
      <c r="Z990" s="46"/>
    </row>
    <row r="991" spans="1:26" ht="13.5" customHeight="1">
      <c r="A991" s="47">
        <v>372</v>
      </c>
      <c r="B991" s="52" t="s">
        <v>1166</v>
      </c>
      <c r="C991" s="53" t="s">
        <v>39</v>
      </c>
      <c r="D991" s="9" t="str">
        <f t="shared" si="123"/>
        <v>Mekeni</v>
      </c>
      <c r="E991" s="52" t="s">
        <v>1167</v>
      </c>
      <c r="F991" s="156"/>
      <c r="G991" s="70">
        <v>61.7</v>
      </c>
      <c r="H991" s="71">
        <v>11</v>
      </c>
      <c r="I991" s="71">
        <v>250</v>
      </c>
      <c r="J991" s="160" t="s">
        <v>59</v>
      </c>
      <c r="K991" s="41"/>
      <c r="L991" s="42" t="str">
        <f t="shared" si="103"/>
        <v>250grams</v>
      </c>
      <c r="M991" s="43">
        <f t="shared" si="104"/>
        <v>2750</v>
      </c>
      <c r="N991" s="44" t="str">
        <f t="shared" si="105"/>
        <v>2750grams</v>
      </c>
      <c r="O991" s="51">
        <f t="shared" si="115"/>
        <v>678.7</v>
      </c>
      <c r="P991" s="46"/>
      <c r="Q991" s="46"/>
      <c r="R991" s="46"/>
      <c r="S991" s="46"/>
      <c r="T991" s="46"/>
      <c r="U991" s="46"/>
      <c r="V991" s="46"/>
      <c r="W991" s="46"/>
      <c r="X991" s="46"/>
      <c r="Y991" s="46"/>
      <c r="Z991" s="46"/>
    </row>
    <row r="992" spans="1:26" ht="13.5" customHeight="1">
      <c r="A992" s="47">
        <v>372</v>
      </c>
      <c r="B992" s="33" t="s">
        <v>1166</v>
      </c>
      <c r="C992" s="34" t="s">
        <v>43</v>
      </c>
      <c r="D992" s="9" t="str">
        <f t="shared" si="123"/>
        <v>Vida</v>
      </c>
      <c r="E992" s="50" t="s">
        <v>1168</v>
      </c>
      <c r="F992" s="156"/>
      <c r="G992" s="38">
        <v>57</v>
      </c>
      <c r="H992" s="39">
        <f>750/150</f>
        <v>5</v>
      </c>
      <c r="I992" s="39">
        <v>150</v>
      </c>
      <c r="J992" s="121" t="s">
        <v>59</v>
      </c>
      <c r="K992" s="41" t="s">
        <v>26</v>
      </c>
      <c r="L992" s="42" t="str">
        <f t="shared" si="103"/>
        <v>150grams</v>
      </c>
      <c r="M992" s="43">
        <f t="shared" si="104"/>
        <v>750</v>
      </c>
      <c r="N992" s="44" t="str">
        <f t="shared" si="105"/>
        <v>750grams</v>
      </c>
      <c r="O992" s="51">
        <f t="shared" si="115"/>
        <v>285</v>
      </c>
      <c r="P992" s="46"/>
      <c r="Q992" s="46"/>
      <c r="R992" s="46"/>
      <c r="S992" s="46"/>
      <c r="T992" s="46"/>
      <c r="U992" s="46"/>
      <c r="V992" s="46"/>
      <c r="W992" s="46"/>
      <c r="X992" s="46"/>
      <c r="Y992" s="46"/>
      <c r="Z992" s="46"/>
    </row>
    <row r="993" spans="1:26" ht="13.5" customHeight="1">
      <c r="A993" s="32">
        <v>257</v>
      </c>
      <c r="B993" s="48" t="s">
        <v>1169</v>
      </c>
      <c r="C993" s="34" t="s">
        <v>35</v>
      </c>
      <c r="D993" s="9" t="str">
        <f t="shared" si="123"/>
        <v>GLOW</v>
      </c>
      <c r="E993" s="50" t="s">
        <v>1170</v>
      </c>
      <c r="F993" s="156"/>
      <c r="G993" s="38">
        <v>45</v>
      </c>
      <c r="H993" s="39">
        <v>2</v>
      </c>
      <c r="I993" s="39">
        <v>1</v>
      </c>
      <c r="J993" s="121" t="s">
        <v>42</v>
      </c>
      <c r="K993" s="41" t="s">
        <v>26</v>
      </c>
      <c r="L993" s="42" t="str">
        <f t="shared" si="103"/>
        <v>1packs</v>
      </c>
      <c r="M993" s="43">
        <f t="shared" si="104"/>
        <v>2</v>
      </c>
      <c r="N993" s="44" t="str">
        <f t="shared" si="105"/>
        <v>2packs</v>
      </c>
      <c r="O993" s="51">
        <f t="shared" si="115"/>
        <v>90</v>
      </c>
      <c r="P993" s="11"/>
      <c r="Q993" s="11"/>
      <c r="R993" s="11"/>
      <c r="S993" s="11"/>
      <c r="T993" s="11"/>
      <c r="U993" s="11"/>
      <c r="V993" s="11"/>
      <c r="W993" s="11"/>
      <c r="X993" s="11"/>
      <c r="Y993" s="11"/>
      <c r="Z993" s="11"/>
    </row>
    <row r="994" spans="1:26" ht="13.5" customHeight="1">
      <c r="A994" s="32">
        <v>257</v>
      </c>
      <c r="B994" s="33" t="s">
        <v>1171</v>
      </c>
      <c r="C994" s="34" t="s">
        <v>74</v>
      </c>
      <c r="D994" s="9" t="str">
        <f t="shared" si="123"/>
        <v xml:space="preserve">My Every day </v>
      </c>
      <c r="E994" s="50" t="s">
        <v>1172</v>
      </c>
      <c r="F994" s="155" t="s">
        <v>76</v>
      </c>
      <c r="G994" s="38">
        <v>45</v>
      </c>
      <c r="H994" s="39">
        <v>20</v>
      </c>
      <c r="I994" s="39">
        <v>1</v>
      </c>
      <c r="J994" s="121" t="s">
        <v>42</v>
      </c>
      <c r="K994" s="41" t="s">
        <v>26</v>
      </c>
      <c r="L994" s="42" t="str">
        <f t="shared" si="103"/>
        <v>1packs</v>
      </c>
      <c r="M994" s="43">
        <f t="shared" si="104"/>
        <v>20</v>
      </c>
      <c r="N994" s="44" t="str">
        <f t="shared" si="105"/>
        <v>20packs</v>
      </c>
      <c r="O994" s="51">
        <f t="shared" si="115"/>
        <v>900</v>
      </c>
      <c r="P994" s="46"/>
      <c r="Q994" s="46"/>
      <c r="R994" s="46"/>
      <c r="S994" s="46"/>
      <c r="T994" s="46"/>
      <c r="U994" s="46"/>
      <c r="V994" s="46"/>
      <c r="W994" s="46"/>
      <c r="X994" s="46"/>
      <c r="Y994" s="46"/>
      <c r="Z994" s="46"/>
    </row>
    <row r="995" spans="1:26" ht="13.5" customHeight="1">
      <c r="A995" s="32">
        <v>257</v>
      </c>
      <c r="B995" s="234" t="s">
        <v>1171</v>
      </c>
      <c r="C995" s="34" t="s">
        <v>55</v>
      </c>
      <c r="D995" s="9" t="str">
        <f t="shared" si="123"/>
        <v>my everyday</v>
      </c>
      <c r="E995" s="52" t="s">
        <v>207</v>
      </c>
      <c r="F995" s="156"/>
      <c r="G995" s="77">
        <v>65</v>
      </c>
      <c r="H995" s="39">
        <v>14</v>
      </c>
      <c r="I995" s="39">
        <v>100</v>
      </c>
      <c r="J995" s="121" t="s">
        <v>37</v>
      </c>
      <c r="K995" s="41" t="s">
        <v>26</v>
      </c>
      <c r="L995" s="42" t="str">
        <f t="shared" si="103"/>
        <v>100pieces</v>
      </c>
      <c r="M995" s="43">
        <f t="shared" si="104"/>
        <v>1400</v>
      </c>
      <c r="N995" s="44" t="str">
        <f t="shared" si="105"/>
        <v>1400pieces</v>
      </c>
      <c r="O995" s="51">
        <f t="shared" si="115"/>
        <v>910</v>
      </c>
      <c r="P995" s="46"/>
      <c r="Q995" s="46"/>
      <c r="R995" s="46"/>
      <c r="S995" s="46"/>
      <c r="T995" s="46"/>
      <c r="U995" s="46"/>
      <c r="V995" s="46"/>
      <c r="W995" s="46"/>
      <c r="X995" s="46"/>
      <c r="Y995" s="46"/>
      <c r="Z995" s="46"/>
    </row>
    <row r="996" spans="1:26" ht="13.5" customHeight="1">
      <c r="A996" s="47">
        <v>257</v>
      </c>
      <c r="B996" s="33" t="s">
        <v>1171</v>
      </c>
      <c r="C996" s="53" t="s">
        <v>39</v>
      </c>
      <c r="D996" s="9" t="str">
        <f t="shared" si="123"/>
        <v>My Eveyday ( 1 X 100 )</v>
      </c>
      <c r="E996" s="33" t="s">
        <v>1173</v>
      </c>
      <c r="F996" s="156"/>
      <c r="G996" s="38">
        <v>49</v>
      </c>
      <c r="H996" s="71">
        <v>3</v>
      </c>
      <c r="I996" s="39">
        <v>1</v>
      </c>
      <c r="J996" s="121" t="s">
        <v>37</v>
      </c>
      <c r="K996" s="41" t="s">
        <v>26</v>
      </c>
      <c r="L996" s="42" t="str">
        <f t="shared" si="103"/>
        <v>1pieces</v>
      </c>
      <c r="M996" s="43">
        <f t="shared" si="104"/>
        <v>3</v>
      </c>
      <c r="N996" s="44" t="str">
        <f t="shared" si="105"/>
        <v>3pieces</v>
      </c>
      <c r="O996" s="51">
        <f t="shared" si="115"/>
        <v>147</v>
      </c>
      <c r="P996" s="46"/>
      <c r="Q996" s="46"/>
      <c r="R996" s="46"/>
      <c r="S996" s="46"/>
      <c r="T996" s="46"/>
      <c r="U996" s="46"/>
      <c r="V996" s="46"/>
      <c r="W996" s="46"/>
      <c r="X996" s="46"/>
      <c r="Y996" s="46"/>
      <c r="Z996" s="46"/>
    </row>
    <row r="997" spans="1:26" ht="13.5" customHeight="1">
      <c r="A997" s="32">
        <v>257</v>
      </c>
      <c r="B997" s="57" t="s">
        <v>1171</v>
      </c>
      <c r="C997" s="34" t="s">
        <v>47</v>
      </c>
      <c r="D997" s="9" t="str">
        <f t="shared" si="123"/>
        <v>My Eveyday ( 1 X 100 )</v>
      </c>
      <c r="E997" s="50" t="s">
        <v>1173</v>
      </c>
      <c r="F997" s="195"/>
      <c r="G997" s="38">
        <v>49</v>
      </c>
      <c r="H997" s="39">
        <v>20</v>
      </c>
      <c r="I997" s="39">
        <v>1</v>
      </c>
      <c r="J997" s="121" t="s">
        <v>37</v>
      </c>
      <c r="K997" s="46"/>
      <c r="L997" s="42" t="str">
        <f t="shared" si="103"/>
        <v>1pieces</v>
      </c>
      <c r="M997" s="43">
        <f t="shared" si="104"/>
        <v>20</v>
      </c>
      <c r="N997" s="44" t="str">
        <f t="shared" si="105"/>
        <v>20pieces</v>
      </c>
      <c r="O997" s="51">
        <f t="shared" si="115"/>
        <v>980</v>
      </c>
      <c r="P997" s="46"/>
      <c r="Q997" s="46"/>
      <c r="R997" s="46"/>
      <c r="S997" s="46"/>
      <c r="T997" s="46"/>
      <c r="U997" s="46"/>
      <c r="V997" s="46"/>
      <c r="W997" s="46"/>
      <c r="X997" s="46"/>
      <c r="Y997" s="46"/>
      <c r="Z997" s="46"/>
    </row>
    <row r="998" spans="1:26" ht="13.5" customHeight="1">
      <c r="A998" s="47">
        <v>257</v>
      </c>
      <c r="B998" s="33" t="s">
        <v>1171</v>
      </c>
      <c r="C998" s="49" t="s">
        <v>31</v>
      </c>
      <c r="D998" s="9">
        <f t="shared" si="123"/>
        <v>0</v>
      </c>
      <c r="E998" s="50"/>
      <c r="F998" s="156"/>
      <c r="G998" s="38">
        <v>35</v>
      </c>
      <c r="H998" s="39">
        <v>2</v>
      </c>
      <c r="I998" s="39"/>
      <c r="J998" s="121" t="s">
        <v>42</v>
      </c>
      <c r="K998" s="41" t="s">
        <v>26</v>
      </c>
      <c r="L998" s="42" t="str">
        <f t="shared" si="103"/>
        <v>packs</v>
      </c>
      <c r="M998" s="43">
        <f t="shared" si="104"/>
        <v>0</v>
      </c>
      <c r="N998" s="44" t="str">
        <f t="shared" si="105"/>
        <v>0packs</v>
      </c>
      <c r="O998" s="51">
        <f t="shared" si="115"/>
        <v>70</v>
      </c>
      <c r="P998" s="46"/>
      <c r="Q998" s="46"/>
      <c r="R998" s="46"/>
      <c r="S998" s="46"/>
      <c r="T998" s="46"/>
      <c r="U998" s="46"/>
      <c r="V998" s="46"/>
      <c r="W998" s="46"/>
      <c r="X998" s="46"/>
      <c r="Y998" s="46"/>
      <c r="Z998" s="46"/>
    </row>
    <row r="999" spans="1:26" ht="13.5" customHeight="1">
      <c r="A999" s="32">
        <v>1208</v>
      </c>
      <c r="B999" s="57" t="s">
        <v>1174</v>
      </c>
      <c r="C999" s="94" t="s">
        <v>68</v>
      </c>
      <c r="D999" s="9">
        <f t="shared" si="123"/>
        <v>0</v>
      </c>
      <c r="E999" s="116"/>
      <c r="F999" s="195"/>
      <c r="G999" s="212">
        <v>607</v>
      </c>
      <c r="H999" s="213">
        <v>0.5</v>
      </c>
      <c r="I999" s="326">
        <v>1</v>
      </c>
      <c r="J999" s="257" t="s">
        <v>86</v>
      </c>
      <c r="K999" s="46"/>
      <c r="L999" s="42" t="str">
        <f t="shared" si="103"/>
        <v>1gallons</v>
      </c>
      <c r="M999" s="43">
        <f t="shared" si="104"/>
        <v>0.5</v>
      </c>
      <c r="N999" s="44" t="str">
        <f t="shared" si="105"/>
        <v>0.5gallons</v>
      </c>
      <c r="O999" s="51">
        <f t="shared" si="115"/>
        <v>303.5</v>
      </c>
      <c r="P999" s="46"/>
      <c r="Q999" s="46"/>
      <c r="R999" s="46"/>
      <c r="S999" s="46"/>
      <c r="T999" s="46"/>
      <c r="U999" s="46"/>
      <c r="V999" s="46"/>
      <c r="W999" s="46"/>
      <c r="X999" s="46"/>
      <c r="Y999" s="46"/>
      <c r="Z999" s="46"/>
    </row>
    <row r="1000" spans="1:26" ht="13.5" customHeight="1">
      <c r="A1000" s="47">
        <v>463</v>
      </c>
      <c r="B1000" s="48" t="s">
        <v>1175</v>
      </c>
      <c r="C1000" s="34" t="s">
        <v>43</v>
      </c>
      <c r="D1000" s="9" t="str">
        <f t="shared" si="123"/>
        <v>Rebisco</v>
      </c>
      <c r="E1000" s="50" t="s">
        <v>1176</v>
      </c>
      <c r="F1000" s="156"/>
      <c r="G1000" s="38">
        <v>6.03</v>
      </c>
      <c r="H1000" s="39">
        <v>50</v>
      </c>
      <c r="I1000" s="39">
        <v>10</v>
      </c>
      <c r="J1000" s="121" t="s">
        <v>37</v>
      </c>
      <c r="K1000" s="41"/>
      <c r="L1000" s="42" t="str">
        <f t="shared" si="103"/>
        <v>10pieces</v>
      </c>
      <c r="M1000" s="43">
        <f t="shared" si="104"/>
        <v>500</v>
      </c>
      <c r="N1000" s="44" t="str">
        <f t="shared" si="105"/>
        <v>500pieces</v>
      </c>
      <c r="O1000" s="51">
        <f t="shared" si="115"/>
        <v>301.5</v>
      </c>
      <c r="P1000" s="46"/>
      <c r="Q1000" s="46"/>
      <c r="R1000" s="46"/>
      <c r="S1000" s="46"/>
      <c r="T1000" s="46"/>
      <c r="U1000" s="46"/>
      <c r="V1000" s="46"/>
      <c r="W1000" s="46"/>
      <c r="X1000" s="46"/>
      <c r="Y1000" s="46"/>
      <c r="Z1000" s="46"/>
    </row>
    <row r="1001" spans="1:26" ht="13.5" customHeight="1">
      <c r="A1001" s="47">
        <v>269</v>
      </c>
      <c r="B1001" s="48" t="s">
        <v>1177</v>
      </c>
      <c r="C1001" s="49" t="s">
        <v>31</v>
      </c>
      <c r="D1001" s="9" t="str">
        <f t="shared" si="123"/>
        <v>rebisco</v>
      </c>
      <c r="E1001" s="50" t="s">
        <v>1178</v>
      </c>
      <c r="F1001" s="156"/>
      <c r="G1001" s="38">
        <v>5.3</v>
      </c>
      <c r="H1001" s="39">
        <v>30</v>
      </c>
      <c r="I1001" s="39"/>
      <c r="J1001" s="121" t="s">
        <v>37</v>
      </c>
      <c r="K1001" s="41" t="s">
        <v>26</v>
      </c>
      <c r="L1001" s="42" t="str">
        <f t="shared" si="103"/>
        <v>pieces</v>
      </c>
      <c r="M1001" s="43">
        <f t="shared" si="104"/>
        <v>0</v>
      </c>
      <c r="N1001" s="44" t="str">
        <f t="shared" si="105"/>
        <v>0pieces</v>
      </c>
      <c r="O1001" s="51">
        <f t="shared" si="115"/>
        <v>159</v>
      </c>
      <c r="P1001" s="46"/>
      <c r="Q1001" s="46"/>
      <c r="R1001" s="46"/>
      <c r="S1001" s="46"/>
      <c r="T1001" s="46"/>
      <c r="U1001" s="46"/>
      <c r="V1001" s="46"/>
      <c r="W1001" s="46"/>
      <c r="X1001" s="46"/>
      <c r="Y1001" s="46"/>
      <c r="Z1001" s="46"/>
    </row>
    <row r="1002" spans="1:26" ht="13.5" customHeight="1">
      <c r="A1002" s="47">
        <v>464</v>
      </c>
      <c r="B1002" s="48" t="s">
        <v>1179</v>
      </c>
      <c r="C1002" s="34" t="s">
        <v>43</v>
      </c>
      <c r="D1002" s="9" t="str">
        <f t="shared" si="123"/>
        <v>Rebisco</v>
      </c>
      <c r="E1002" s="50" t="s">
        <v>1180</v>
      </c>
      <c r="F1002" s="156"/>
      <c r="G1002" s="38">
        <v>5.92</v>
      </c>
      <c r="H1002" s="39">
        <v>30</v>
      </c>
      <c r="I1002" s="39">
        <v>10</v>
      </c>
      <c r="J1002" s="121" t="s">
        <v>37</v>
      </c>
      <c r="K1002" s="41"/>
      <c r="L1002" s="42" t="str">
        <f t="shared" si="103"/>
        <v>10pieces</v>
      </c>
      <c r="M1002" s="43">
        <f t="shared" si="104"/>
        <v>300</v>
      </c>
      <c r="N1002" s="44" t="str">
        <f t="shared" si="105"/>
        <v>300pieces</v>
      </c>
      <c r="O1002" s="51">
        <f t="shared" si="115"/>
        <v>177.6</v>
      </c>
      <c r="P1002" s="46"/>
      <c r="Q1002" s="46"/>
      <c r="R1002" s="46"/>
      <c r="S1002" s="46"/>
      <c r="T1002" s="46"/>
      <c r="U1002" s="46"/>
      <c r="V1002" s="46"/>
      <c r="W1002" s="46"/>
      <c r="X1002" s="46"/>
      <c r="Y1002" s="46"/>
      <c r="Z1002" s="46"/>
    </row>
    <row r="1003" spans="1:26" ht="13.5" customHeight="1">
      <c r="A1003" s="47">
        <v>464</v>
      </c>
      <c r="B1003" s="68" t="s">
        <v>1179</v>
      </c>
      <c r="C1003" s="53" t="s">
        <v>39</v>
      </c>
      <c r="D1003" s="9" t="str">
        <f t="shared" si="123"/>
        <v>Rebisco</v>
      </c>
      <c r="E1003" s="52" t="s">
        <v>1180</v>
      </c>
      <c r="F1003" s="156"/>
      <c r="G1003" s="70">
        <v>6.5</v>
      </c>
      <c r="H1003" s="71">
        <v>180</v>
      </c>
      <c r="I1003" s="71">
        <v>10</v>
      </c>
      <c r="J1003" s="160" t="s">
        <v>37</v>
      </c>
      <c r="K1003" s="41"/>
      <c r="L1003" s="42" t="str">
        <f t="shared" si="103"/>
        <v>10pieces</v>
      </c>
      <c r="M1003" s="43">
        <f t="shared" si="104"/>
        <v>1800</v>
      </c>
      <c r="N1003" s="44" t="str">
        <f t="shared" si="105"/>
        <v>1800pieces</v>
      </c>
      <c r="O1003" s="51">
        <f t="shared" si="115"/>
        <v>1170</v>
      </c>
      <c r="P1003" s="46"/>
      <c r="Q1003" s="46"/>
      <c r="R1003" s="46"/>
      <c r="S1003" s="46"/>
      <c r="T1003" s="46"/>
      <c r="U1003" s="46"/>
      <c r="V1003" s="46"/>
      <c r="W1003" s="46"/>
      <c r="X1003" s="46"/>
      <c r="Y1003" s="46"/>
      <c r="Z1003" s="46"/>
    </row>
    <row r="1004" spans="1:26" ht="13.5" customHeight="1">
      <c r="A1004" s="32">
        <v>464</v>
      </c>
      <c r="B1004" s="79" t="s">
        <v>1179</v>
      </c>
      <c r="C1004" s="34" t="s">
        <v>47</v>
      </c>
      <c r="D1004" s="9" t="str">
        <f t="shared" si="123"/>
        <v>Rebisco</v>
      </c>
      <c r="E1004" s="50" t="s">
        <v>1180</v>
      </c>
      <c r="F1004" s="195"/>
      <c r="G1004" s="38">
        <v>5.8</v>
      </c>
      <c r="H1004" s="39">
        <v>600</v>
      </c>
      <c r="I1004" s="39">
        <v>1</v>
      </c>
      <c r="J1004" s="121" t="s">
        <v>37</v>
      </c>
      <c r="K1004" s="46"/>
      <c r="L1004" s="42" t="str">
        <f t="shared" si="103"/>
        <v>1pieces</v>
      </c>
      <c r="M1004" s="43">
        <f t="shared" si="104"/>
        <v>600</v>
      </c>
      <c r="N1004" s="44" t="str">
        <f t="shared" si="105"/>
        <v>600pieces</v>
      </c>
      <c r="O1004" s="51">
        <f t="shared" si="115"/>
        <v>3480</v>
      </c>
      <c r="P1004" s="46"/>
      <c r="Q1004" s="46"/>
      <c r="R1004" s="46"/>
      <c r="S1004" s="46"/>
      <c r="T1004" s="46"/>
      <c r="U1004" s="46"/>
      <c r="V1004" s="46"/>
      <c r="W1004" s="46"/>
      <c r="X1004" s="46"/>
      <c r="Y1004" s="46"/>
      <c r="Z1004" s="46"/>
    </row>
    <row r="1005" spans="1:26" ht="13.5" customHeight="1">
      <c r="A1005" s="32">
        <v>1132</v>
      </c>
      <c r="B1005" s="79" t="s">
        <v>1181</v>
      </c>
      <c r="C1005" s="34" t="s">
        <v>47</v>
      </c>
      <c r="D1005" s="9" t="str">
        <f t="shared" si="123"/>
        <v>Rebisco</v>
      </c>
      <c r="E1005" s="50" t="s">
        <v>1176</v>
      </c>
      <c r="F1005" s="195"/>
      <c r="G1005" s="38">
        <v>5.79</v>
      </c>
      <c r="H1005" s="39">
        <v>200</v>
      </c>
      <c r="I1005" s="39">
        <v>1</v>
      </c>
      <c r="J1005" s="121" t="s">
        <v>37</v>
      </c>
      <c r="K1005" s="46"/>
      <c r="L1005" s="42" t="str">
        <f t="shared" si="103"/>
        <v>1pieces</v>
      </c>
      <c r="M1005" s="43">
        <f t="shared" si="104"/>
        <v>200</v>
      </c>
      <c r="N1005" s="44" t="str">
        <f t="shared" si="105"/>
        <v>200pieces</v>
      </c>
      <c r="O1005" s="51">
        <f t="shared" si="115"/>
        <v>1158</v>
      </c>
      <c r="P1005" s="46"/>
      <c r="Q1005" s="46"/>
      <c r="R1005" s="46"/>
      <c r="S1005" s="46"/>
      <c r="T1005" s="46"/>
      <c r="U1005" s="46"/>
      <c r="V1005" s="46"/>
      <c r="W1005" s="46"/>
      <c r="X1005" s="46"/>
      <c r="Y1005" s="46"/>
      <c r="Z1005" s="46"/>
    </row>
    <row r="1006" spans="1:26" ht="13.5" customHeight="1">
      <c r="A1006" s="32">
        <v>1133</v>
      </c>
      <c r="B1006" s="79" t="s">
        <v>1182</v>
      </c>
      <c r="C1006" s="34" t="s">
        <v>47</v>
      </c>
      <c r="D1006" s="9" t="str">
        <f t="shared" si="123"/>
        <v>Rebisco</v>
      </c>
      <c r="E1006" s="50" t="s">
        <v>1176</v>
      </c>
      <c r="F1006" s="195"/>
      <c r="G1006" s="38">
        <v>5.79</v>
      </c>
      <c r="H1006" s="39">
        <v>220</v>
      </c>
      <c r="I1006" s="39">
        <v>1</v>
      </c>
      <c r="J1006" s="121" t="s">
        <v>37</v>
      </c>
      <c r="K1006" s="46"/>
      <c r="L1006" s="42" t="str">
        <f t="shared" si="103"/>
        <v>1pieces</v>
      </c>
      <c r="M1006" s="43">
        <f t="shared" si="104"/>
        <v>220</v>
      </c>
      <c r="N1006" s="44" t="str">
        <f t="shared" si="105"/>
        <v>220pieces</v>
      </c>
      <c r="O1006" s="51">
        <f t="shared" si="115"/>
        <v>1273.8</v>
      </c>
      <c r="P1006" s="46"/>
      <c r="Q1006" s="46"/>
      <c r="R1006" s="46"/>
      <c r="S1006" s="46"/>
      <c r="T1006" s="46"/>
      <c r="U1006" s="46"/>
      <c r="V1006" s="46"/>
      <c r="W1006" s="46"/>
      <c r="X1006" s="46"/>
      <c r="Y1006" s="46"/>
      <c r="Z1006" s="46"/>
    </row>
    <row r="1007" spans="1:26" ht="13.5" customHeight="1">
      <c r="A1007" s="47">
        <v>270</v>
      </c>
      <c r="B1007" s="48" t="s">
        <v>1183</v>
      </c>
      <c r="C1007" s="49" t="s">
        <v>31</v>
      </c>
      <c r="D1007" s="9" t="str">
        <f t="shared" si="123"/>
        <v>rebisco</v>
      </c>
      <c r="E1007" s="50" t="s">
        <v>1178</v>
      </c>
      <c r="F1007" s="156"/>
      <c r="G1007" s="38">
        <v>5.92</v>
      </c>
      <c r="H1007" s="39">
        <v>37</v>
      </c>
      <c r="I1007" s="39"/>
      <c r="J1007" s="121" t="s">
        <v>37</v>
      </c>
      <c r="K1007" s="41" t="s">
        <v>26</v>
      </c>
      <c r="L1007" s="42" t="str">
        <f t="shared" si="103"/>
        <v>pieces</v>
      </c>
      <c r="M1007" s="43">
        <f t="shared" si="104"/>
        <v>0</v>
      </c>
      <c r="N1007" s="44" t="str">
        <f t="shared" si="105"/>
        <v>0pieces</v>
      </c>
      <c r="O1007" s="51">
        <f t="shared" si="115"/>
        <v>219.04</v>
      </c>
      <c r="P1007" s="46"/>
      <c r="Q1007" s="46"/>
      <c r="R1007" s="46"/>
      <c r="S1007" s="46"/>
      <c r="T1007" s="46"/>
      <c r="U1007" s="46"/>
      <c r="V1007" s="46"/>
      <c r="W1007" s="46"/>
      <c r="X1007" s="46"/>
      <c r="Y1007" s="46"/>
      <c r="Z1007" s="46"/>
    </row>
    <row r="1008" spans="1:26" ht="13.5" customHeight="1">
      <c r="A1008" s="32">
        <v>1209</v>
      </c>
      <c r="B1008" s="57" t="s">
        <v>1184</v>
      </c>
      <c r="C1008" s="94" t="s">
        <v>68</v>
      </c>
      <c r="D1008" s="59" t="s">
        <v>1185</v>
      </c>
      <c r="E1008" s="116"/>
      <c r="F1008" s="195"/>
      <c r="G1008" s="212">
        <v>6.4166666666666664E-2</v>
      </c>
      <c r="H1008" s="213">
        <v>785</v>
      </c>
      <c r="I1008" s="326">
        <v>24</v>
      </c>
      <c r="J1008" s="257" t="s">
        <v>42</v>
      </c>
      <c r="K1008" s="46"/>
      <c r="L1008" s="42" t="str">
        <f t="shared" si="103"/>
        <v>24packs</v>
      </c>
      <c r="M1008" s="43">
        <f t="shared" si="104"/>
        <v>18840</v>
      </c>
      <c r="N1008" s="44" t="str">
        <f t="shared" si="105"/>
        <v>18840packs</v>
      </c>
      <c r="O1008" s="51">
        <f t="shared" si="115"/>
        <v>50.37083333333333</v>
      </c>
      <c r="P1008" s="46"/>
      <c r="Q1008" s="46"/>
      <c r="R1008" s="46"/>
      <c r="S1008" s="46"/>
      <c r="T1008" s="46"/>
      <c r="U1008" s="46"/>
      <c r="V1008" s="46"/>
      <c r="W1008" s="46"/>
      <c r="X1008" s="46"/>
      <c r="Y1008" s="46"/>
      <c r="Z1008" s="46"/>
    </row>
    <row r="1009" spans="1:26" ht="13.5" customHeight="1">
      <c r="A1009" s="32">
        <v>599</v>
      </c>
      <c r="B1009" s="48" t="s">
        <v>1186</v>
      </c>
      <c r="C1009" s="34" t="s">
        <v>35</v>
      </c>
      <c r="D1009" s="35"/>
      <c r="E1009" s="50" t="s">
        <v>1187</v>
      </c>
      <c r="F1009" s="156"/>
      <c r="G1009" s="38">
        <v>38</v>
      </c>
      <c r="H1009" s="39">
        <v>4</v>
      </c>
      <c r="I1009" s="39">
        <v>100</v>
      </c>
      <c r="J1009" s="121" t="s">
        <v>59</v>
      </c>
      <c r="K1009" s="41"/>
      <c r="L1009" s="42" t="str">
        <f t="shared" si="103"/>
        <v>100grams</v>
      </c>
      <c r="M1009" s="43">
        <f t="shared" si="104"/>
        <v>400</v>
      </c>
      <c r="N1009" s="44" t="str">
        <f t="shared" si="105"/>
        <v>400grams</v>
      </c>
      <c r="O1009" s="51">
        <f t="shared" si="115"/>
        <v>152</v>
      </c>
      <c r="P1009" s="46"/>
      <c r="Q1009" s="46"/>
      <c r="R1009" s="46"/>
      <c r="S1009" s="46"/>
      <c r="T1009" s="46"/>
      <c r="U1009" s="46"/>
      <c r="V1009" s="46"/>
      <c r="W1009" s="46"/>
      <c r="X1009" s="46"/>
      <c r="Y1009" s="46"/>
      <c r="Z1009" s="46"/>
    </row>
    <row r="1010" spans="1:26" ht="13.5" customHeight="1">
      <c r="A1010" s="32">
        <v>1210</v>
      </c>
      <c r="B1010" s="57" t="s">
        <v>1188</v>
      </c>
      <c r="C1010" s="94" t="s">
        <v>68</v>
      </c>
      <c r="D1010" s="59" t="s">
        <v>1189</v>
      </c>
      <c r="E1010" s="116"/>
      <c r="F1010" s="195"/>
      <c r="G1010" s="212">
        <v>5.12</v>
      </c>
      <c r="H1010" s="326">
        <v>5</v>
      </c>
      <c r="I1010" s="326">
        <v>1</v>
      </c>
      <c r="J1010" s="257" t="s">
        <v>37</v>
      </c>
      <c r="K1010" s="46"/>
      <c r="L1010" s="42" t="str">
        <f t="shared" si="103"/>
        <v>1pieces</v>
      </c>
      <c r="M1010" s="43">
        <f t="shared" si="104"/>
        <v>5</v>
      </c>
      <c r="N1010" s="44" t="str">
        <f t="shared" si="105"/>
        <v>5pieces</v>
      </c>
      <c r="O1010" s="51">
        <f t="shared" si="115"/>
        <v>25.6</v>
      </c>
      <c r="P1010" s="46"/>
      <c r="Q1010" s="46"/>
      <c r="R1010" s="46"/>
      <c r="S1010" s="46"/>
      <c r="T1010" s="46"/>
      <c r="U1010" s="46"/>
      <c r="V1010" s="46"/>
      <c r="W1010" s="46"/>
      <c r="X1010" s="46"/>
      <c r="Y1010" s="46"/>
      <c r="Z1010" s="46"/>
    </row>
    <row r="1011" spans="1:26" ht="13.5" customHeight="1">
      <c r="A1011" s="32">
        <v>1134</v>
      </c>
      <c r="B1011" s="79" t="s">
        <v>1190</v>
      </c>
      <c r="C1011" s="34" t="s">
        <v>47</v>
      </c>
      <c r="D1011" s="9" t="str">
        <f>IFERROR(LEFT(E1011, FIND("/", E1011)-1), E1011)</f>
        <v>Jack n Jill</v>
      </c>
      <c r="E1011" s="50" t="s">
        <v>1191</v>
      </c>
      <c r="F1011" s="195"/>
      <c r="G1011" s="38">
        <v>6.56</v>
      </c>
      <c r="H1011" s="39">
        <v>28</v>
      </c>
      <c r="I1011" s="39">
        <v>1</v>
      </c>
      <c r="J1011" s="121" t="s">
        <v>37</v>
      </c>
      <c r="K1011" s="46"/>
      <c r="L1011" s="42" t="str">
        <f t="shared" si="103"/>
        <v>1pieces</v>
      </c>
      <c r="M1011" s="43">
        <f t="shared" si="104"/>
        <v>28</v>
      </c>
      <c r="N1011" s="44" t="str">
        <f t="shared" si="105"/>
        <v>28pieces</v>
      </c>
      <c r="O1011" s="51">
        <f t="shared" si="115"/>
        <v>183.67999999999998</v>
      </c>
      <c r="P1011" s="46"/>
      <c r="Q1011" s="46"/>
      <c r="R1011" s="46"/>
      <c r="S1011" s="46"/>
      <c r="T1011" s="46"/>
      <c r="U1011" s="46"/>
      <c r="V1011" s="46"/>
      <c r="W1011" s="46"/>
      <c r="X1011" s="46"/>
      <c r="Y1011" s="46"/>
      <c r="Z1011" s="46"/>
    </row>
    <row r="1012" spans="1:26" ht="13.5" customHeight="1">
      <c r="A1012" s="32">
        <v>1211</v>
      </c>
      <c r="B1012" s="57" t="s">
        <v>1192</v>
      </c>
      <c r="C1012" s="94" t="s">
        <v>68</v>
      </c>
      <c r="D1012" s="59" t="s">
        <v>1193</v>
      </c>
      <c r="E1012" s="116"/>
      <c r="F1012" s="195"/>
      <c r="G1012" s="212">
        <v>14.202999999999999</v>
      </c>
      <c r="H1012" s="213">
        <v>2</v>
      </c>
      <c r="I1012" s="213">
        <v>50</v>
      </c>
      <c r="J1012" s="215" t="s">
        <v>37</v>
      </c>
      <c r="K1012" s="46"/>
      <c r="L1012" s="42" t="str">
        <f t="shared" si="103"/>
        <v>50pieces</v>
      </c>
      <c r="M1012" s="43">
        <f t="shared" si="104"/>
        <v>100</v>
      </c>
      <c r="N1012" s="44" t="str">
        <f t="shared" si="105"/>
        <v>100pieces</v>
      </c>
      <c r="O1012" s="51">
        <f t="shared" si="115"/>
        <v>28.405999999999999</v>
      </c>
      <c r="P1012" s="46"/>
      <c r="Q1012" s="46"/>
      <c r="R1012" s="46"/>
      <c r="S1012" s="46"/>
      <c r="T1012" s="46"/>
      <c r="U1012" s="46"/>
      <c r="V1012" s="46"/>
      <c r="W1012" s="46"/>
      <c r="X1012" s="46"/>
      <c r="Y1012" s="46"/>
      <c r="Z1012" s="46"/>
    </row>
    <row r="1013" spans="1:26" ht="13.5" customHeight="1">
      <c r="A1013" s="47">
        <v>271</v>
      </c>
      <c r="B1013" s="33" t="s">
        <v>1194</v>
      </c>
      <c r="C1013" s="49" t="s">
        <v>31</v>
      </c>
      <c r="D1013" s="35"/>
      <c r="E1013" s="50"/>
      <c r="F1013" s="156"/>
      <c r="G1013" s="38">
        <v>6.13</v>
      </c>
      <c r="H1013" s="39">
        <v>20</v>
      </c>
      <c r="I1013" s="39"/>
      <c r="J1013" s="121" t="s">
        <v>37</v>
      </c>
      <c r="K1013" s="41" t="s">
        <v>26</v>
      </c>
      <c r="L1013" s="42" t="str">
        <f t="shared" si="103"/>
        <v>pieces</v>
      </c>
      <c r="M1013" s="43">
        <f t="shared" si="104"/>
        <v>0</v>
      </c>
      <c r="N1013" s="44" t="str">
        <f t="shared" si="105"/>
        <v>0pieces</v>
      </c>
      <c r="O1013" s="51">
        <f t="shared" si="115"/>
        <v>122.6</v>
      </c>
      <c r="P1013" s="46"/>
      <c r="Q1013" s="46"/>
      <c r="R1013" s="46"/>
      <c r="S1013" s="46"/>
      <c r="T1013" s="46"/>
      <c r="U1013" s="46"/>
      <c r="V1013" s="46"/>
      <c r="W1013" s="46"/>
      <c r="X1013" s="46"/>
      <c r="Y1013" s="46"/>
      <c r="Z1013" s="46"/>
    </row>
    <row r="1014" spans="1:26" ht="13.5" customHeight="1">
      <c r="A1014" s="47">
        <v>465</v>
      </c>
      <c r="B1014" s="48" t="s">
        <v>1195</v>
      </c>
      <c r="C1014" s="34" t="s">
        <v>43</v>
      </c>
      <c r="D1014" s="9" t="str">
        <f>IFERROR(LEFT(E1014, FIND("/", E1014)-1), E1014)</f>
        <v>Fibisco</v>
      </c>
      <c r="E1014" s="50" t="s">
        <v>1196</v>
      </c>
      <c r="F1014" s="156"/>
      <c r="G1014" s="38">
        <v>6.13</v>
      </c>
      <c r="H1014" s="39">
        <v>30</v>
      </c>
      <c r="I1014" s="39">
        <v>10</v>
      </c>
      <c r="J1014" s="121" t="s">
        <v>37</v>
      </c>
      <c r="K1014" s="41"/>
      <c r="L1014" s="42" t="str">
        <f t="shared" si="103"/>
        <v>10pieces</v>
      </c>
      <c r="M1014" s="43">
        <f t="shared" si="104"/>
        <v>300</v>
      </c>
      <c r="N1014" s="44" t="str">
        <f t="shared" si="105"/>
        <v>300pieces</v>
      </c>
      <c r="O1014" s="51">
        <f t="shared" si="115"/>
        <v>183.9</v>
      </c>
      <c r="P1014" s="11"/>
      <c r="Q1014" s="11"/>
      <c r="R1014" s="11"/>
      <c r="S1014" s="11"/>
      <c r="T1014" s="11"/>
      <c r="U1014" s="11"/>
      <c r="V1014" s="11"/>
      <c r="W1014" s="11"/>
      <c r="X1014" s="11"/>
      <c r="Y1014" s="11"/>
      <c r="Z1014" s="11"/>
    </row>
    <row r="1015" spans="1:26" ht="13.5" customHeight="1">
      <c r="A1015" s="47">
        <v>630</v>
      </c>
      <c r="B1015" s="68" t="s">
        <v>1197</v>
      </c>
      <c r="C1015" s="53" t="s">
        <v>39</v>
      </c>
      <c r="D1015" s="68"/>
      <c r="E1015" s="68"/>
      <c r="F1015" s="156"/>
      <c r="G1015" s="70">
        <v>530</v>
      </c>
      <c r="H1015" s="71">
        <v>1</v>
      </c>
      <c r="I1015" s="71">
        <v>1000</v>
      </c>
      <c r="J1015" s="198" t="s">
        <v>59</v>
      </c>
      <c r="K1015" s="41"/>
      <c r="L1015" s="42" t="str">
        <f t="shared" si="103"/>
        <v>1000grams</v>
      </c>
      <c r="M1015" s="43">
        <f t="shared" si="104"/>
        <v>1000</v>
      </c>
      <c r="N1015" s="44" t="str">
        <f t="shared" si="105"/>
        <v>1000grams</v>
      </c>
      <c r="O1015" s="51">
        <f t="shared" si="115"/>
        <v>530</v>
      </c>
      <c r="P1015" s="46"/>
      <c r="Q1015" s="46"/>
      <c r="R1015" s="46"/>
      <c r="S1015" s="46"/>
      <c r="T1015" s="46"/>
      <c r="U1015" s="46"/>
      <c r="V1015" s="46"/>
      <c r="W1015" s="46"/>
      <c r="X1015" s="46"/>
      <c r="Y1015" s="46"/>
      <c r="Z1015" s="46"/>
    </row>
    <row r="1016" spans="1:26" ht="13.5" customHeight="1">
      <c r="A1016" s="32">
        <v>1212</v>
      </c>
      <c r="B1016" s="57" t="s">
        <v>1198</v>
      </c>
      <c r="C1016" s="94" t="s">
        <v>68</v>
      </c>
      <c r="D1016" s="59"/>
      <c r="E1016" s="116"/>
      <c r="F1016" s="195"/>
      <c r="G1016" s="212">
        <v>0.52</v>
      </c>
      <c r="H1016" s="326">
        <v>1000</v>
      </c>
      <c r="I1016" s="326">
        <v>1000</v>
      </c>
      <c r="J1016" s="257" t="s">
        <v>59</v>
      </c>
      <c r="K1016" s="46"/>
      <c r="L1016" s="42" t="str">
        <f t="shared" si="103"/>
        <v>1000grams</v>
      </c>
      <c r="M1016" s="43">
        <f t="shared" si="104"/>
        <v>1000000</v>
      </c>
      <c r="N1016" s="44" t="str">
        <f t="shared" si="105"/>
        <v>1000000grams</v>
      </c>
      <c r="O1016" s="51">
        <f t="shared" si="115"/>
        <v>520</v>
      </c>
      <c r="P1016" s="46"/>
      <c r="Q1016" s="46"/>
      <c r="R1016" s="46"/>
      <c r="S1016" s="46"/>
      <c r="T1016" s="46"/>
      <c r="U1016" s="46"/>
      <c r="V1016" s="46"/>
      <c r="W1016" s="46"/>
      <c r="X1016" s="46"/>
      <c r="Y1016" s="46"/>
      <c r="Z1016" s="46"/>
    </row>
    <row r="1017" spans="1:26" ht="13.5" customHeight="1">
      <c r="A1017" s="47">
        <v>164</v>
      </c>
      <c r="B1017" s="48" t="s">
        <v>1199</v>
      </c>
      <c r="C1017" s="49" t="s">
        <v>61</v>
      </c>
      <c r="D1017" s="35" t="s">
        <v>1200</v>
      </c>
      <c r="E1017" s="50" t="s">
        <v>1201</v>
      </c>
      <c r="F1017" s="156"/>
      <c r="G1017" s="38">
        <v>6.06</v>
      </c>
      <c r="H1017" s="39">
        <v>100</v>
      </c>
      <c r="I1017" s="39">
        <v>1</v>
      </c>
      <c r="J1017" s="121" t="s">
        <v>37</v>
      </c>
      <c r="K1017" s="41"/>
      <c r="L1017" s="42" t="str">
        <f t="shared" si="103"/>
        <v>1pieces</v>
      </c>
      <c r="M1017" s="43">
        <f t="shared" si="104"/>
        <v>100</v>
      </c>
      <c r="N1017" s="44" t="str">
        <f t="shared" si="105"/>
        <v>100pieces</v>
      </c>
      <c r="O1017" s="51">
        <f t="shared" si="115"/>
        <v>606</v>
      </c>
      <c r="P1017" s="29">
        <f>O1017/H1017</f>
        <v>6.06</v>
      </c>
      <c r="Q1017" s="29">
        <f>G1017-P1017</f>
        <v>0</v>
      </c>
      <c r="R1017" s="28"/>
      <c r="S1017" s="28"/>
      <c r="T1017" s="28"/>
      <c r="U1017" s="28"/>
      <c r="V1017" s="28"/>
      <c r="W1017" s="28"/>
      <c r="X1017" s="28"/>
      <c r="Y1017" s="28"/>
      <c r="Z1017" s="28"/>
    </row>
    <row r="1018" spans="1:26" ht="13.5" customHeight="1">
      <c r="A1018" s="32">
        <v>164</v>
      </c>
      <c r="B1018" s="209" t="s">
        <v>1202</v>
      </c>
      <c r="C1018" s="34" t="s">
        <v>74</v>
      </c>
      <c r="D1018" s="9" t="str">
        <f t="shared" ref="D1018:D1019" si="124">IFERROR(LEFT(E1018, FIND("/", E1018)-1), E1018)</f>
        <v>FIBISCO</v>
      </c>
      <c r="E1018" s="116" t="s">
        <v>1203</v>
      </c>
      <c r="F1018" s="156" t="s">
        <v>76</v>
      </c>
      <c r="G1018" s="38">
        <v>6.13</v>
      </c>
      <c r="H1018" s="39">
        <v>10</v>
      </c>
      <c r="I1018" s="39">
        <v>33</v>
      </c>
      <c r="J1018" s="121" t="s">
        <v>59</v>
      </c>
      <c r="K1018" s="41" t="s">
        <v>26</v>
      </c>
      <c r="L1018" s="42" t="str">
        <f t="shared" si="103"/>
        <v>33grams</v>
      </c>
      <c r="M1018" s="43">
        <f t="shared" si="104"/>
        <v>330</v>
      </c>
      <c r="N1018" s="44" t="str">
        <f t="shared" si="105"/>
        <v>330grams</v>
      </c>
      <c r="O1018" s="51">
        <f t="shared" si="115"/>
        <v>61.3</v>
      </c>
      <c r="P1018" s="11"/>
      <c r="Q1018" s="11"/>
      <c r="R1018" s="11"/>
      <c r="S1018" s="11"/>
      <c r="T1018" s="11"/>
      <c r="U1018" s="11"/>
      <c r="V1018" s="11"/>
      <c r="W1018" s="11"/>
      <c r="X1018" s="11"/>
      <c r="Y1018" s="11"/>
      <c r="Z1018" s="11"/>
    </row>
    <row r="1019" spans="1:26" ht="13.5" customHeight="1">
      <c r="A1019" s="32">
        <v>164</v>
      </c>
      <c r="B1019" s="79" t="s">
        <v>1202</v>
      </c>
      <c r="C1019" s="34" t="s">
        <v>47</v>
      </c>
      <c r="D1019" s="9" t="str">
        <f t="shared" si="124"/>
        <v>Fibisco</v>
      </c>
      <c r="E1019" s="50" t="s">
        <v>1196</v>
      </c>
      <c r="F1019" s="195"/>
      <c r="G1019" s="38">
        <v>6</v>
      </c>
      <c r="H1019" s="39">
        <v>261</v>
      </c>
      <c r="I1019" s="39">
        <v>1</v>
      </c>
      <c r="J1019" s="121" t="s">
        <v>37</v>
      </c>
      <c r="K1019" s="46"/>
      <c r="L1019" s="42" t="str">
        <f t="shared" si="103"/>
        <v>1pieces</v>
      </c>
      <c r="M1019" s="43">
        <f t="shared" si="104"/>
        <v>261</v>
      </c>
      <c r="N1019" s="44" t="str">
        <f t="shared" si="105"/>
        <v>261pieces</v>
      </c>
      <c r="O1019" s="51">
        <f t="shared" si="115"/>
        <v>1566</v>
      </c>
      <c r="P1019" s="11"/>
      <c r="Q1019" s="11"/>
      <c r="R1019" s="11"/>
      <c r="S1019" s="11"/>
      <c r="T1019" s="11"/>
      <c r="U1019" s="11"/>
      <c r="V1019" s="11"/>
      <c r="W1019" s="11"/>
      <c r="X1019" s="11"/>
      <c r="Y1019" s="11"/>
      <c r="Z1019" s="11"/>
    </row>
    <row r="1020" spans="1:26" ht="13.5" customHeight="1">
      <c r="A1020" s="32">
        <v>164</v>
      </c>
      <c r="B1020" s="57" t="s">
        <v>1202</v>
      </c>
      <c r="C1020" s="94" t="s">
        <v>68</v>
      </c>
      <c r="D1020" s="59"/>
      <c r="E1020" s="116"/>
      <c r="F1020" s="195"/>
      <c r="G1020" s="212">
        <v>6.19</v>
      </c>
      <c r="H1020" s="213">
        <v>80</v>
      </c>
      <c r="I1020" s="213">
        <v>10</v>
      </c>
      <c r="J1020" s="215" t="s">
        <v>37</v>
      </c>
      <c r="K1020" s="46"/>
      <c r="L1020" s="42" t="str">
        <f t="shared" si="103"/>
        <v>10pieces</v>
      </c>
      <c r="M1020" s="43">
        <f t="shared" si="104"/>
        <v>800</v>
      </c>
      <c r="N1020" s="44" t="str">
        <f t="shared" si="105"/>
        <v>800pieces</v>
      </c>
      <c r="O1020" s="51">
        <f t="shared" si="115"/>
        <v>495.20000000000005</v>
      </c>
      <c r="P1020" s="46"/>
      <c r="Q1020" s="46"/>
      <c r="R1020" s="46"/>
      <c r="S1020" s="46"/>
      <c r="T1020" s="46"/>
      <c r="U1020" s="46"/>
      <c r="V1020" s="46"/>
      <c r="W1020" s="46"/>
      <c r="X1020" s="46"/>
      <c r="Y1020" s="46"/>
      <c r="Z1020" s="46"/>
    </row>
    <row r="1021" spans="1:26" ht="13.5" customHeight="1">
      <c r="A1021" s="32">
        <v>787</v>
      </c>
      <c r="B1021" s="122" t="s">
        <v>1204</v>
      </c>
      <c r="C1021" s="34" t="s">
        <v>82</v>
      </c>
      <c r="D1021" s="9" t="str">
        <f t="shared" ref="D1021:D1025" si="125">IFERROR(LEFT(E1021, FIND("/", E1021)-1), E1021)</f>
        <v>Fat &amp; thin</v>
      </c>
      <c r="E1021" s="122" t="s">
        <v>1205</v>
      </c>
      <c r="F1021" s="155" t="s">
        <v>76</v>
      </c>
      <c r="G1021" s="207">
        <v>116.5</v>
      </c>
      <c r="H1021" s="165">
        <v>1</v>
      </c>
      <c r="I1021" s="165">
        <v>400</v>
      </c>
      <c r="J1021" s="196" t="s">
        <v>59</v>
      </c>
      <c r="K1021" s="41" t="s">
        <v>26</v>
      </c>
      <c r="L1021" s="42" t="str">
        <f t="shared" si="103"/>
        <v>400grams</v>
      </c>
      <c r="M1021" s="43">
        <f t="shared" si="104"/>
        <v>400</v>
      </c>
      <c r="N1021" s="44" t="str">
        <f t="shared" si="105"/>
        <v>400grams</v>
      </c>
      <c r="O1021" s="51">
        <f t="shared" si="115"/>
        <v>116.5</v>
      </c>
      <c r="P1021" s="11"/>
      <c r="Q1021" s="11"/>
      <c r="R1021" s="11"/>
      <c r="S1021" s="11"/>
      <c r="T1021" s="11"/>
      <c r="U1021" s="11"/>
      <c r="V1021" s="11"/>
      <c r="W1021" s="11"/>
      <c r="X1021" s="11"/>
      <c r="Y1021" s="11"/>
      <c r="Z1021" s="11"/>
    </row>
    <row r="1022" spans="1:26" ht="13.5" customHeight="1">
      <c r="A1022" s="47">
        <v>385</v>
      </c>
      <c r="B1022" s="48" t="s">
        <v>1206</v>
      </c>
      <c r="C1022" s="34" t="s">
        <v>43</v>
      </c>
      <c r="D1022" s="9" t="str">
        <f t="shared" si="125"/>
        <v>Lee-Kum-Kee</v>
      </c>
      <c r="E1022" s="116" t="s">
        <v>1207</v>
      </c>
      <c r="F1022" s="156"/>
      <c r="G1022" s="38">
        <v>153</v>
      </c>
      <c r="H1022" s="39">
        <v>1</v>
      </c>
      <c r="I1022" s="39">
        <v>240</v>
      </c>
      <c r="J1022" s="121" t="s">
        <v>59</v>
      </c>
      <c r="K1022" s="41" t="s">
        <v>26</v>
      </c>
      <c r="L1022" s="42" t="str">
        <f t="shared" si="103"/>
        <v>240grams</v>
      </c>
      <c r="M1022" s="43">
        <f t="shared" si="104"/>
        <v>240</v>
      </c>
      <c r="N1022" s="44" t="str">
        <f t="shared" si="105"/>
        <v>240grams</v>
      </c>
      <c r="O1022" s="51">
        <f t="shared" si="115"/>
        <v>153</v>
      </c>
      <c r="P1022" s="46"/>
      <c r="Q1022" s="46"/>
      <c r="R1022" s="46"/>
      <c r="S1022" s="46"/>
      <c r="T1022" s="46"/>
      <c r="U1022" s="46"/>
      <c r="V1022" s="46"/>
      <c r="W1022" s="46"/>
      <c r="X1022" s="46"/>
      <c r="Y1022" s="46"/>
      <c r="Z1022" s="46"/>
    </row>
    <row r="1023" spans="1:26" ht="13.5" customHeight="1">
      <c r="A1023" s="32">
        <v>385</v>
      </c>
      <c r="B1023" s="128" t="s">
        <v>1206</v>
      </c>
      <c r="C1023" s="34" t="s">
        <v>82</v>
      </c>
      <c r="D1023" s="9" t="str">
        <f t="shared" si="125"/>
        <v>Lee-Kum-Kee</v>
      </c>
      <c r="E1023" s="128" t="s">
        <v>1207</v>
      </c>
      <c r="F1023" s="155" t="s">
        <v>76</v>
      </c>
      <c r="G1023" s="207">
        <v>168</v>
      </c>
      <c r="H1023" s="165">
        <v>1</v>
      </c>
      <c r="I1023" s="165">
        <v>240</v>
      </c>
      <c r="J1023" s="196" t="s">
        <v>59</v>
      </c>
      <c r="K1023" s="41" t="s">
        <v>26</v>
      </c>
      <c r="L1023" s="42" t="str">
        <f t="shared" si="103"/>
        <v>240grams</v>
      </c>
      <c r="M1023" s="43">
        <f t="shared" si="104"/>
        <v>240</v>
      </c>
      <c r="N1023" s="44" t="str">
        <f t="shared" si="105"/>
        <v>240grams</v>
      </c>
      <c r="O1023" s="51">
        <f t="shared" si="115"/>
        <v>168</v>
      </c>
      <c r="P1023" s="46"/>
      <c r="Q1023" s="46"/>
      <c r="R1023" s="46"/>
      <c r="S1023" s="46"/>
      <c r="T1023" s="46"/>
      <c r="U1023" s="46"/>
      <c r="V1023" s="46"/>
      <c r="W1023" s="46"/>
      <c r="X1023" s="46"/>
      <c r="Y1023" s="46"/>
      <c r="Z1023" s="46"/>
    </row>
    <row r="1024" spans="1:26" ht="13.5" customHeight="1">
      <c r="A1024" s="47">
        <v>385</v>
      </c>
      <c r="B1024" s="52" t="s">
        <v>1206</v>
      </c>
      <c r="C1024" s="53" t="s">
        <v>39</v>
      </c>
      <c r="D1024" s="9" t="str">
        <f t="shared" si="125"/>
        <v>Lee-Kum-Kee</v>
      </c>
      <c r="E1024" s="52" t="s">
        <v>1208</v>
      </c>
      <c r="F1024" s="156"/>
      <c r="G1024" s="70">
        <v>235</v>
      </c>
      <c r="H1024" s="71">
        <v>1</v>
      </c>
      <c r="I1024" s="71">
        <v>397</v>
      </c>
      <c r="J1024" s="160" t="s">
        <v>59</v>
      </c>
      <c r="K1024" s="41" t="s">
        <v>26</v>
      </c>
      <c r="L1024" s="42" t="str">
        <f t="shared" si="103"/>
        <v>397grams</v>
      </c>
      <c r="M1024" s="43">
        <f t="shared" si="104"/>
        <v>397</v>
      </c>
      <c r="N1024" s="44" t="str">
        <f t="shared" si="105"/>
        <v>397grams</v>
      </c>
      <c r="O1024" s="51">
        <f t="shared" si="115"/>
        <v>235</v>
      </c>
      <c r="P1024" s="46"/>
      <c r="Q1024" s="46"/>
      <c r="R1024" s="46"/>
      <c r="S1024" s="46"/>
      <c r="T1024" s="46"/>
      <c r="U1024" s="46"/>
      <c r="V1024" s="46"/>
      <c r="W1024" s="46"/>
      <c r="X1024" s="46"/>
      <c r="Y1024" s="46"/>
      <c r="Z1024" s="46"/>
    </row>
    <row r="1025" spans="1:26" ht="13.5" customHeight="1">
      <c r="A1025" s="32">
        <v>385</v>
      </c>
      <c r="B1025" s="128" t="s">
        <v>1206</v>
      </c>
      <c r="C1025" s="34" t="s">
        <v>82</v>
      </c>
      <c r="D1025" s="9" t="str">
        <f t="shared" si="125"/>
        <v>Lee-Kum-Kee</v>
      </c>
      <c r="E1025" s="128" t="s">
        <v>1208</v>
      </c>
      <c r="F1025" s="155" t="s">
        <v>76</v>
      </c>
      <c r="G1025" s="207">
        <v>201.5</v>
      </c>
      <c r="H1025" s="165">
        <v>2</v>
      </c>
      <c r="I1025" s="165">
        <v>397</v>
      </c>
      <c r="J1025" s="196" t="s">
        <v>59</v>
      </c>
      <c r="K1025" s="41" t="s">
        <v>26</v>
      </c>
      <c r="L1025" s="42" t="str">
        <f t="shared" si="103"/>
        <v>397grams</v>
      </c>
      <c r="M1025" s="43">
        <f t="shared" si="104"/>
        <v>794</v>
      </c>
      <c r="N1025" s="44" t="str">
        <f t="shared" si="105"/>
        <v>794grams</v>
      </c>
      <c r="O1025" s="51">
        <f t="shared" si="115"/>
        <v>403</v>
      </c>
      <c r="P1025" s="46"/>
      <c r="Q1025" s="46"/>
      <c r="R1025" s="46"/>
      <c r="S1025" s="46"/>
      <c r="T1025" s="46"/>
      <c r="U1025" s="46"/>
      <c r="V1025" s="46"/>
      <c r="W1025" s="46"/>
      <c r="X1025" s="46"/>
      <c r="Y1025" s="46"/>
      <c r="Z1025" s="46"/>
    </row>
    <row r="1026" spans="1:26" ht="13.5" customHeight="1">
      <c r="A1026" s="32">
        <v>560</v>
      </c>
      <c r="B1026" s="76" t="s">
        <v>1209</v>
      </c>
      <c r="C1026" s="34" t="s">
        <v>55</v>
      </c>
      <c r="D1026" s="35"/>
      <c r="E1026" s="52" t="s">
        <v>1210</v>
      </c>
      <c r="F1026" s="156"/>
      <c r="G1026" s="77">
        <v>375</v>
      </c>
      <c r="H1026" s="39">
        <v>0.03</v>
      </c>
      <c r="I1026" s="39">
        <v>1</v>
      </c>
      <c r="J1026" s="121" t="s">
        <v>33</v>
      </c>
      <c r="K1026" s="41" t="s">
        <v>26</v>
      </c>
      <c r="L1026" s="42" t="str">
        <f t="shared" si="103"/>
        <v>1kg</v>
      </c>
      <c r="M1026" s="43">
        <f t="shared" si="104"/>
        <v>0.03</v>
      </c>
      <c r="N1026" s="44" t="str">
        <f t="shared" si="105"/>
        <v>0.03kg</v>
      </c>
      <c r="O1026" s="51">
        <f t="shared" si="115"/>
        <v>11.25</v>
      </c>
      <c r="P1026" s="29">
        <f>O1026/H1026</f>
        <v>375</v>
      </c>
      <c r="Q1026" s="74">
        <f>G1026-P1026</f>
        <v>0</v>
      </c>
      <c r="R1026" s="28"/>
      <c r="S1026" s="28"/>
      <c r="T1026" s="28"/>
      <c r="U1026" s="28"/>
      <c r="V1026" s="28"/>
      <c r="W1026" s="28"/>
      <c r="X1026" s="28"/>
      <c r="Y1026" s="28"/>
      <c r="Z1026" s="28"/>
    </row>
    <row r="1027" spans="1:26" ht="13.5" customHeight="1">
      <c r="A1027" s="32">
        <v>560</v>
      </c>
      <c r="B1027" s="52" t="s">
        <v>1209</v>
      </c>
      <c r="C1027" s="34" t="s">
        <v>35</v>
      </c>
      <c r="D1027" s="9" t="str">
        <f t="shared" ref="D1027:D1029" si="126">IFERROR(LEFT(E1027, FIND("/", E1027)-1), E1027)</f>
        <v>Honeylicious</v>
      </c>
      <c r="E1027" s="52" t="s">
        <v>1211</v>
      </c>
      <c r="F1027" s="156"/>
      <c r="G1027" s="38">
        <v>330</v>
      </c>
      <c r="H1027" s="39">
        <v>1</v>
      </c>
      <c r="I1027" s="39">
        <v>750</v>
      </c>
      <c r="J1027" s="121" t="s">
        <v>59</v>
      </c>
      <c r="K1027" s="41" t="s">
        <v>26</v>
      </c>
      <c r="L1027" s="42" t="str">
        <f t="shared" si="103"/>
        <v>750grams</v>
      </c>
      <c r="M1027" s="43">
        <f t="shared" si="104"/>
        <v>750</v>
      </c>
      <c r="N1027" s="44" t="str">
        <f t="shared" si="105"/>
        <v>750grams</v>
      </c>
      <c r="O1027" s="51">
        <f t="shared" si="115"/>
        <v>330</v>
      </c>
      <c r="P1027" s="46"/>
      <c r="Q1027" s="46"/>
      <c r="R1027" s="46"/>
      <c r="S1027" s="46"/>
      <c r="T1027" s="46"/>
      <c r="U1027" s="46"/>
      <c r="V1027" s="46"/>
      <c r="W1027" s="46"/>
      <c r="X1027" s="46"/>
      <c r="Y1027" s="46"/>
      <c r="Z1027" s="46"/>
    </row>
    <row r="1028" spans="1:26" ht="13.5" customHeight="1">
      <c r="A1028" s="32">
        <v>1135</v>
      </c>
      <c r="B1028" s="79" t="s">
        <v>1212</v>
      </c>
      <c r="C1028" s="34" t="s">
        <v>47</v>
      </c>
      <c r="D1028" s="9" t="str">
        <f t="shared" si="126"/>
        <v>Rebisco</v>
      </c>
      <c r="E1028" s="50" t="s">
        <v>1180</v>
      </c>
      <c r="F1028" s="195"/>
      <c r="G1028" s="38">
        <v>5.8</v>
      </c>
      <c r="H1028" s="39">
        <v>200</v>
      </c>
      <c r="I1028" s="39">
        <v>1</v>
      </c>
      <c r="J1028" s="121" t="s">
        <v>37</v>
      </c>
      <c r="K1028" s="46"/>
      <c r="L1028" s="42" t="str">
        <f t="shared" si="103"/>
        <v>1pieces</v>
      </c>
      <c r="M1028" s="43">
        <f t="shared" si="104"/>
        <v>200</v>
      </c>
      <c r="N1028" s="44" t="str">
        <f t="shared" si="105"/>
        <v>200pieces</v>
      </c>
      <c r="O1028" s="51">
        <f t="shared" si="115"/>
        <v>1160</v>
      </c>
      <c r="P1028" s="46"/>
      <c r="Q1028" s="46"/>
      <c r="R1028" s="46"/>
      <c r="S1028" s="46"/>
      <c r="T1028" s="46"/>
      <c r="U1028" s="46"/>
      <c r="V1028" s="46"/>
      <c r="W1028" s="46"/>
      <c r="X1028" s="46"/>
      <c r="Y1028" s="46"/>
      <c r="Z1028" s="46"/>
    </row>
    <row r="1029" spans="1:26" ht="13.5" customHeight="1">
      <c r="A1029" s="47">
        <v>539</v>
      </c>
      <c r="B1029" s="33" t="s">
        <v>1213</v>
      </c>
      <c r="C1029" s="34" t="s">
        <v>35</v>
      </c>
      <c r="D1029" s="9" t="str">
        <f t="shared" si="126"/>
        <v>TANG</v>
      </c>
      <c r="E1029" s="50" t="s">
        <v>865</v>
      </c>
      <c r="F1029" s="155"/>
      <c r="G1029" s="38">
        <v>20.3</v>
      </c>
      <c r="H1029" s="39">
        <v>56</v>
      </c>
      <c r="I1029" s="39">
        <v>19</v>
      </c>
      <c r="J1029" s="121" t="s">
        <v>59</v>
      </c>
      <c r="K1029" s="41" t="s">
        <v>26</v>
      </c>
      <c r="L1029" s="42" t="str">
        <f t="shared" ref="L1029:L1283" si="127">CONCATENATE(I1029,J1029)</f>
        <v>19grams</v>
      </c>
      <c r="M1029" s="43">
        <f t="shared" ref="M1029:M1283" si="128">H1029*I1029</f>
        <v>1064</v>
      </c>
      <c r="N1029" s="44" t="str">
        <f t="shared" ref="N1029:N1283" si="129">CONCATENATE(M1029,J1029)</f>
        <v>1064grams</v>
      </c>
      <c r="O1029" s="51">
        <f t="shared" si="115"/>
        <v>1136.8</v>
      </c>
      <c r="P1029" s="46"/>
      <c r="Q1029" s="46"/>
      <c r="R1029" s="46"/>
      <c r="S1029" s="46"/>
      <c r="T1029" s="46"/>
      <c r="U1029" s="46"/>
      <c r="V1029" s="46"/>
      <c r="W1029" s="46"/>
      <c r="X1029" s="46"/>
      <c r="Y1029" s="46"/>
      <c r="Z1029" s="46"/>
    </row>
    <row r="1030" spans="1:26" ht="13.5" customHeight="1">
      <c r="A1030" s="138">
        <v>188</v>
      </c>
      <c r="B1030" s="48" t="s">
        <v>1214</v>
      </c>
      <c r="C1030" s="49" t="s">
        <v>31</v>
      </c>
      <c r="D1030" s="35"/>
      <c r="E1030" s="116"/>
      <c r="F1030" s="155"/>
      <c r="G1030" s="212">
        <v>392.05</v>
      </c>
      <c r="H1030" s="172">
        <v>1</v>
      </c>
      <c r="I1030" s="172"/>
      <c r="J1030" s="121" t="s">
        <v>29</v>
      </c>
      <c r="K1030" s="41" t="s">
        <v>26</v>
      </c>
      <c r="L1030" s="42" t="str">
        <f t="shared" si="127"/>
        <v>ml</v>
      </c>
      <c r="M1030" s="43">
        <f t="shared" si="128"/>
        <v>0</v>
      </c>
      <c r="N1030" s="44" t="str">
        <f t="shared" si="129"/>
        <v>0ml</v>
      </c>
      <c r="O1030" s="51">
        <f t="shared" si="115"/>
        <v>392.05</v>
      </c>
      <c r="P1030" s="46"/>
      <c r="Q1030" s="46"/>
      <c r="R1030" s="46"/>
      <c r="S1030" s="46"/>
      <c r="T1030" s="46"/>
      <c r="U1030" s="46"/>
      <c r="V1030" s="46"/>
      <c r="W1030" s="46"/>
      <c r="X1030" s="46"/>
      <c r="Y1030" s="46"/>
      <c r="Z1030" s="46"/>
    </row>
    <row r="1031" spans="1:26" ht="13.5" customHeight="1">
      <c r="A1031" s="32">
        <v>1025</v>
      </c>
      <c r="B1031" s="76" t="s">
        <v>1215</v>
      </c>
      <c r="C1031" s="34" t="s">
        <v>55</v>
      </c>
      <c r="D1031" s="35"/>
      <c r="E1031" s="52" t="s">
        <v>1216</v>
      </c>
      <c r="F1031" s="156"/>
      <c r="G1031" s="77">
        <v>5.5</v>
      </c>
      <c r="H1031" s="39">
        <v>7</v>
      </c>
      <c r="I1031" s="39">
        <v>1</v>
      </c>
      <c r="J1031" s="121" t="s">
        <v>37</v>
      </c>
      <c r="K1031" s="41"/>
      <c r="L1031" s="42" t="str">
        <f t="shared" si="127"/>
        <v>1pieces</v>
      </c>
      <c r="M1031" s="43">
        <f t="shared" si="128"/>
        <v>7</v>
      </c>
      <c r="N1031" s="44" t="str">
        <f t="shared" si="129"/>
        <v>7pieces</v>
      </c>
      <c r="O1031" s="51">
        <f t="shared" si="115"/>
        <v>38.5</v>
      </c>
      <c r="P1031" s="46"/>
      <c r="Q1031" s="46"/>
      <c r="R1031" s="46"/>
      <c r="S1031" s="46"/>
      <c r="T1031" s="46"/>
      <c r="U1031" s="46"/>
      <c r="V1031" s="46"/>
      <c r="W1031" s="46"/>
      <c r="X1031" s="46"/>
      <c r="Y1031" s="46"/>
      <c r="Z1031" s="46"/>
    </row>
    <row r="1032" spans="1:26" ht="13.5" customHeight="1">
      <c r="A1032" s="233">
        <v>1024</v>
      </c>
      <c r="B1032" s="76" t="s">
        <v>1217</v>
      </c>
      <c r="C1032" s="34" t="s">
        <v>55</v>
      </c>
      <c r="D1032" s="179"/>
      <c r="E1032" s="52" t="s">
        <v>1216</v>
      </c>
      <c r="F1032" s="37"/>
      <c r="G1032" s="77">
        <v>6</v>
      </c>
      <c r="H1032" s="39">
        <v>6</v>
      </c>
      <c r="I1032" s="39">
        <v>1</v>
      </c>
      <c r="J1032" s="121" t="s">
        <v>37</v>
      </c>
      <c r="K1032" s="41"/>
      <c r="L1032" s="42" t="str">
        <f t="shared" si="127"/>
        <v>1pieces</v>
      </c>
      <c r="M1032" s="43">
        <f t="shared" si="128"/>
        <v>6</v>
      </c>
      <c r="N1032" s="44" t="str">
        <f t="shared" si="129"/>
        <v>6pieces</v>
      </c>
      <c r="O1032" s="51">
        <f t="shared" si="115"/>
        <v>36</v>
      </c>
      <c r="P1032" s="46"/>
      <c r="Q1032" s="46"/>
      <c r="R1032" s="46"/>
      <c r="S1032" s="46"/>
      <c r="T1032" s="46"/>
      <c r="U1032" s="46"/>
      <c r="V1032" s="46"/>
      <c r="W1032" s="46"/>
      <c r="X1032" s="46"/>
      <c r="Y1032" s="46"/>
      <c r="Z1032" s="46"/>
    </row>
    <row r="1033" spans="1:26" ht="13.5" customHeight="1">
      <c r="A1033" s="232">
        <v>246</v>
      </c>
      <c r="B1033" s="33" t="s">
        <v>1218</v>
      </c>
      <c r="C1033" s="49" t="s">
        <v>31</v>
      </c>
      <c r="D1033" s="9"/>
      <c r="E1033" s="116" t="s">
        <v>1219</v>
      </c>
      <c r="F1033" s="37"/>
      <c r="G1033" s="38">
        <v>22.56</v>
      </c>
      <c r="H1033" s="39">
        <v>48</v>
      </c>
      <c r="I1033" s="39"/>
      <c r="J1033" s="121" t="s">
        <v>37</v>
      </c>
      <c r="K1033" s="41" t="s">
        <v>37</v>
      </c>
      <c r="L1033" s="42" t="str">
        <f t="shared" si="127"/>
        <v>pieces</v>
      </c>
      <c r="M1033" s="43">
        <f t="shared" si="128"/>
        <v>0</v>
      </c>
      <c r="N1033" s="44" t="str">
        <f t="shared" si="129"/>
        <v>0pieces</v>
      </c>
      <c r="O1033" s="51">
        <f t="shared" si="115"/>
        <v>1082.8799999999999</v>
      </c>
      <c r="P1033" s="46"/>
      <c r="Q1033" s="46"/>
      <c r="R1033" s="46"/>
      <c r="S1033" s="46"/>
      <c r="T1033" s="46"/>
      <c r="U1033" s="46"/>
      <c r="V1033" s="46"/>
      <c r="W1033" s="46"/>
      <c r="X1033" s="46"/>
      <c r="Y1033" s="46"/>
      <c r="Z1033" s="46"/>
    </row>
    <row r="1034" spans="1:26" ht="13.5" customHeight="1">
      <c r="A1034" s="233">
        <v>561</v>
      </c>
      <c r="B1034" s="52" t="s">
        <v>1220</v>
      </c>
      <c r="C1034" s="34" t="s">
        <v>35</v>
      </c>
      <c r="D1034" s="9" t="str">
        <f t="shared" ref="D1034:D1069" si="130">IFERROR(LEFT(E1034, FIND("/", E1034)-1), E1034)</f>
        <v>Tabasco</v>
      </c>
      <c r="E1034" s="52" t="s">
        <v>1221</v>
      </c>
      <c r="F1034" s="37"/>
      <c r="G1034" s="38">
        <v>89</v>
      </c>
      <c r="H1034" s="39">
        <v>1</v>
      </c>
      <c r="I1034" s="39">
        <v>60</v>
      </c>
      <c r="J1034" s="121" t="s">
        <v>29</v>
      </c>
      <c r="K1034" s="41" t="s">
        <v>26</v>
      </c>
      <c r="L1034" s="42" t="str">
        <f t="shared" si="127"/>
        <v>60ml</v>
      </c>
      <c r="M1034" s="43">
        <f t="shared" si="128"/>
        <v>60</v>
      </c>
      <c r="N1034" s="44" t="str">
        <f t="shared" si="129"/>
        <v>60ml</v>
      </c>
      <c r="O1034" s="51">
        <f t="shared" si="115"/>
        <v>89</v>
      </c>
      <c r="P1034" s="46"/>
      <c r="Q1034" s="46"/>
      <c r="R1034" s="46"/>
      <c r="S1034" s="46"/>
      <c r="T1034" s="46"/>
      <c r="U1034" s="46"/>
      <c r="V1034" s="46"/>
      <c r="W1034" s="46"/>
      <c r="X1034" s="46"/>
      <c r="Y1034" s="46"/>
      <c r="Z1034" s="46"/>
    </row>
    <row r="1035" spans="1:26" ht="13.5" customHeight="1">
      <c r="A1035" s="233">
        <v>561</v>
      </c>
      <c r="B1035" s="128" t="s">
        <v>1220</v>
      </c>
      <c r="C1035" s="34" t="s">
        <v>82</v>
      </c>
      <c r="D1035" s="9" t="str">
        <f t="shared" si="130"/>
        <v>Tabasco</v>
      </c>
      <c r="E1035" s="128" t="s">
        <v>1221</v>
      </c>
      <c r="F1035" s="111" t="s">
        <v>76</v>
      </c>
      <c r="G1035" s="207">
        <v>140</v>
      </c>
      <c r="H1035" s="165">
        <v>1</v>
      </c>
      <c r="I1035" s="165">
        <v>60</v>
      </c>
      <c r="J1035" s="196" t="s">
        <v>29</v>
      </c>
      <c r="K1035" s="41" t="s">
        <v>26</v>
      </c>
      <c r="L1035" s="42" t="str">
        <f t="shared" si="127"/>
        <v>60ml</v>
      </c>
      <c r="M1035" s="43">
        <f t="shared" si="128"/>
        <v>60</v>
      </c>
      <c r="N1035" s="44" t="str">
        <f t="shared" si="129"/>
        <v>60ml</v>
      </c>
      <c r="O1035" s="51">
        <f t="shared" si="115"/>
        <v>140</v>
      </c>
      <c r="P1035" s="46"/>
      <c r="Q1035" s="46"/>
      <c r="R1035" s="46"/>
      <c r="S1035" s="46"/>
      <c r="T1035" s="46"/>
      <c r="U1035" s="46"/>
      <c r="V1035" s="46"/>
      <c r="W1035" s="46"/>
      <c r="X1035" s="46"/>
      <c r="Y1035" s="46"/>
      <c r="Z1035" s="46"/>
    </row>
    <row r="1036" spans="1:26" ht="13.5" customHeight="1">
      <c r="A1036" s="233">
        <v>562</v>
      </c>
      <c r="B1036" s="68" t="s">
        <v>1222</v>
      </c>
      <c r="C1036" s="34" t="s">
        <v>35</v>
      </c>
      <c r="D1036" s="9" t="str">
        <f t="shared" si="130"/>
        <v>mothers best</v>
      </c>
      <c r="E1036" s="68" t="s">
        <v>1223</v>
      </c>
      <c r="F1036" s="37"/>
      <c r="G1036" s="38">
        <v>22</v>
      </c>
      <c r="H1036" s="39">
        <v>3</v>
      </c>
      <c r="I1036" s="39">
        <v>50</v>
      </c>
      <c r="J1036" s="121" t="s">
        <v>59</v>
      </c>
      <c r="K1036" s="41" t="s">
        <v>26</v>
      </c>
      <c r="L1036" s="42" t="str">
        <f t="shared" si="127"/>
        <v>50grams</v>
      </c>
      <c r="M1036" s="43">
        <f t="shared" si="128"/>
        <v>150</v>
      </c>
      <c r="N1036" s="44" t="str">
        <f t="shared" si="129"/>
        <v>150grams</v>
      </c>
      <c r="O1036" s="51">
        <f t="shared" si="115"/>
        <v>66</v>
      </c>
      <c r="P1036" s="46"/>
      <c r="Q1036" s="46"/>
      <c r="R1036" s="46"/>
      <c r="S1036" s="46"/>
      <c r="T1036" s="46"/>
      <c r="U1036" s="46"/>
      <c r="V1036" s="46"/>
      <c r="W1036" s="46"/>
      <c r="X1036" s="46"/>
      <c r="Y1036" s="46"/>
      <c r="Z1036" s="46"/>
    </row>
    <row r="1037" spans="1:26" ht="13.5" customHeight="1">
      <c r="A1037" s="233">
        <v>1059</v>
      </c>
      <c r="B1037" s="48" t="s">
        <v>1224</v>
      </c>
      <c r="C1037" s="34" t="s">
        <v>27</v>
      </c>
      <c r="D1037" s="9" t="str">
        <f t="shared" si="130"/>
        <v>Maya</v>
      </c>
      <c r="E1037" s="116" t="s">
        <v>93</v>
      </c>
      <c r="F1037" s="111" t="s">
        <v>76</v>
      </c>
      <c r="G1037" s="38">
        <v>45</v>
      </c>
      <c r="H1037" s="39">
        <v>20</v>
      </c>
      <c r="I1037" s="39">
        <v>400</v>
      </c>
      <c r="J1037" s="121" t="s">
        <v>59</v>
      </c>
      <c r="K1037" s="41" t="s">
        <v>26</v>
      </c>
      <c r="L1037" s="42" t="str">
        <f t="shared" si="127"/>
        <v>400grams</v>
      </c>
      <c r="M1037" s="43">
        <f t="shared" si="128"/>
        <v>8000</v>
      </c>
      <c r="N1037" s="44" t="str">
        <f t="shared" si="129"/>
        <v>8000grams</v>
      </c>
      <c r="O1037" s="45">
        <f t="shared" si="115"/>
        <v>900</v>
      </c>
      <c r="P1037" s="46"/>
      <c r="Q1037" s="46"/>
      <c r="R1037" s="46"/>
      <c r="S1037" s="46"/>
      <c r="T1037" s="46"/>
      <c r="U1037" s="46"/>
      <c r="V1037" s="46"/>
      <c r="W1037" s="46"/>
      <c r="X1037" s="46"/>
      <c r="Y1037" s="46"/>
      <c r="Z1037" s="46"/>
    </row>
    <row r="1038" spans="1:26" ht="13.5" customHeight="1">
      <c r="A1038" s="232">
        <v>20</v>
      </c>
      <c r="B1038" s="52" t="s">
        <v>1225</v>
      </c>
      <c r="C1038" s="34" t="s">
        <v>35</v>
      </c>
      <c r="D1038" s="9" t="str">
        <f t="shared" si="130"/>
        <v>MAYA</v>
      </c>
      <c r="E1038" s="116" t="s">
        <v>1226</v>
      </c>
      <c r="F1038" s="111"/>
      <c r="G1038" s="70">
        <v>57.4</v>
      </c>
      <c r="H1038" s="39">
        <v>5</v>
      </c>
      <c r="I1038" s="39">
        <v>500</v>
      </c>
      <c r="J1038" s="121" t="s">
        <v>59</v>
      </c>
      <c r="K1038" s="41" t="s">
        <v>26</v>
      </c>
      <c r="L1038" s="42" t="str">
        <f t="shared" si="127"/>
        <v>500grams</v>
      </c>
      <c r="M1038" s="43">
        <f t="shared" si="128"/>
        <v>2500</v>
      </c>
      <c r="N1038" s="44" t="str">
        <f t="shared" si="129"/>
        <v>2500grams</v>
      </c>
      <c r="O1038" s="51">
        <f t="shared" si="115"/>
        <v>287</v>
      </c>
      <c r="P1038" s="46"/>
      <c r="Q1038" s="46"/>
      <c r="R1038" s="46"/>
      <c r="S1038" s="46"/>
      <c r="T1038" s="46"/>
      <c r="U1038" s="46"/>
      <c r="V1038" s="46"/>
      <c r="W1038" s="46"/>
      <c r="X1038" s="46"/>
      <c r="Y1038" s="46"/>
      <c r="Z1038" s="46"/>
    </row>
    <row r="1039" spans="1:26" ht="13.5" customHeight="1">
      <c r="A1039" s="233">
        <v>20</v>
      </c>
      <c r="B1039" s="48" t="s">
        <v>1225</v>
      </c>
      <c r="C1039" s="34" t="s">
        <v>74</v>
      </c>
      <c r="D1039" s="9" t="str">
        <f t="shared" si="130"/>
        <v>Maya</v>
      </c>
      <c r="E1039" s="116" t="s">
        <v>93</v>
      </c>
      <c r="F1039" s="111" t="s">
        <v>76</v>
      </c>
      <c r="G1039" s="212">
        <v>57.4</v>
      </c>
      <c r="H1039" s="172">
        <v>4</v>
      </c>
      <c r="I1039" s="172">
        <v>500</v>
      </c>
      <c r="J1039" s="121" t="s">
        <v>59</v>
      </c>
      <c r="K1039" s="41" t="s">
        <v>26</v>
      </c>
      <c r="L1039" s="42" t="str">
        <f t="shared" si="127"/>
        <v>500grams</v>
      </c>
      <c r="M1039" s="43">
        <f t="shared" si="128"/>
        <v>2000</v>
      </c>
      <c r="N1039" s="44" t="str">
        <f t="shared" si="129"/>
        <v>2000grams</v>
      </c>
      <c r="O1039" s="51">
        <f t="shared" si="115"/>
        <v>229.6</v>
      </c>
      <c r="P1039" s="46"/>
      <c r="Q1039" s="46"/>
      <c r="R1039" s="46"/>
      <c r="S1039" s="46"/>
      <c r="T1039" s="46"/>
      <c r="U1039" s="46"/>
      <c r="V1039" s="46"/>
      <c r="W1039" s="46"/>
      <c r="X1039" s="46"/>
      <c r="Y1039" s="46"/>
      <c r="Z1039" s="46"/>
    </row>
    <row r="1040" spans="1:26" ht="13.5" customHeight="1">
      <c r="A1040" s="233">
        <v>20</v>
      </c>
      <c r="B1040" s="48" t="s">
        <v>1225</v>
      </c>
      <c r="C1040" s="34" t="s">
        <v>55</v>
      </c>
      <c r="D1040" s="9" t="str">
        <f t="shared" si="130"/>
        <v>Maya</v>
      </c>
      <c r="E1040" s="116" t="s">
        <v>93</v>
      </c>
      <c r="F1040" s="111"/>
      <c r="G1040" s="212">
        <v>59.5</v>
      </c>
      <c r="H1040" s="172">
        <v>5</v>
      </c>
      <c r="I1040" s="172">
        <v>500</v>
      </c>
      <c r="J1040" s="121" t="s">
        <v>59</v>
      </c>
      <c r="K1040" s="41" t="s">
        <v>26</v>
      </c>
      <c r="L1040" s="42" t="str">
        <f t="shared" si="127"/>
        <v>500grams</v>
      </c>
      <c r="M1040" s="43">
        <f t="shared" si="128"/>
        <v>2500</v>
      </c>
      <c r="N1040" s="44" t="str">
        <f t="shared" si="129"/>
        <v>2500grams</v>
      </c>
      <c r="O1040" s="51">
        <f t="shared" si="115"/>
        <v>297.5</v>
      </c>
      <c r="P1040" s="46"/>
      <c r="Q1040" s="46"/>
      <c r="R1040" s="46"/>
      <c r="S1040" s="46"/>
      <c r="T1040" s="46"/>
      <c r="U1040" s="46"/>
      <c r="V1040" s="46"/>
      <c r="W1040" s="46"/>
      <c r="X1040" s="46"/>
      <c r="Y1040" s="46"/>
      <c r="Z1040" s="46"/>
    </row>
    <row r="1041" spans="1:26" ht="13.5" customHeight="1">
      <c r="A1041" s="232">
        <v>20</v>
      </c>
      <c r="B1041" s="33" t="s">
        <v>1227</v>
      </c>
      <c r="C1041" s="49" t="s">
        <v>61</v>
      </c>
      <c r="D1041" s="9" t="str">
        <f t="shared" si="130"/>
        <v>maya</v>
      </c>
      <c r="E1041" s="50" t="s">
        <v>1228</v>
      </c>
      <c r="F1041" s="111"/>
      <c r="G1041" s="38">
        <v>57.4</v>
      </c>
      <c r="H1041" s="39">
        <v>14</v>
      </c>
      <c r="I1041" s="39">
        <v>500</v>
      </c>
      <c r="J1041" s="121" t="s">
        <v>59</v>
      </c>
      <c r="K1041" s="41"/>
      <c r="L1041" s="42" t="str">
        <f t="shared" si="127"/>
        <v>500grams</v>
      </c>
      <c r="M1041" s="43">
        <f t="shared" si="128"/>
        <v>7000</v>
      </c>
      <c r="N1041" s="44" t="str">
        <f t="shared" si="129"/>
        <v>7000grams</v>
      </c>
      <c r="O1041" s="51">
        <f t="shared" si="115"/>
        <v>803.6</v>
      </c>
      <c r="P1041" s="46"/>
      <c r="Q1041" s="46"/>
      <c r="R1041" s="46"/>
      <c r="S1041" s="46"/>
      <c r="T1041" s="46"/>
      <c r="U1041" s="46"/>
      <c r="V1041" s="46"/>
      <c r="W1041" s="46"/>
      <c r="X1041" s="46"/>
      <c r="Y1041" s="46"/>
      <c r="Z1041" s="46"/>
    </row>
    <row r="1042" spans="1:26" ht="13.5" customHeight="1">
      <c r="A1042" s="232">
        <v>20</v>
      </c>
      <c r="B1042" s="33" t="s">
        <v>1225</v>
      </c>
      <c r="C1042" s="34" t="s">
        <v>43</v>
      </c>
      <c r="D1042" s="9" t="str">
        <f t="shared" si="130"/>
        <v>Maya</v>
      </c>
      <c r="E1042" s="116" t="s">
        <v>1229</v>
      </c>
      <c r="F1042" s="111"/>
      <c r="G1042" s="212">
        <v>57.4</v>
      </c>
      <c r="H1042" s="39">
        <f>4000/500</f>
        <v>8</v>
      </c>
      <c r="I1042" s="39">
        <v>500</v>
      </c>
      <c r="J1042" s="121" t="s">
        <v>59</v>
      </c>
      <c r="K1042" s="41" t="s">
        <v>26</v>
      </c>
      <c r="L1042" s="42" t="str">
        <f t="shared" si="127"/>
        <v>500grams</v>
      </c>
      <c r="M1042" s="43">
        <f t="shared" si="128"/>
        <v>4000</v>
      </c>
      <c r="N1042" s="44" t="str">
        <f t="shared" si="129"/>
        <v>4000grams</v>
      </c>
      <c r="O1042" s="51">
        <f t="shared" si="115"/>
        <v>459.2</v>
      </c>
      <c r="P1042" s="46"/>
      <c r="Q1042" s="46"/>
      <c r="R1042" s="46"/>
      <c r="S1042" s="46"/>
      <c r="T1042" s="46"/>
      <c r="U1042" s="46"/>
      <c r="V1042" s="46"/>
      <c r="W1042" s="46"/>
      <c r="X1042" s="46"/>
      <c r="Y1042" s="46"/>
      <c r="Z1042" s="46"/>
    </row>
    <row r="1043" spans="1:26" ht="13.5" customHeight="1">
      <c r="A1043" s="232">
        <v>20</v>
      </c>
      <c r="B1043" s="52" t="s">
        <v>1225</v>
      </c>
      <c r="C1043" s="53" t="s">
        <v>39</v>
      </c>
      <c r="D1043" s="9" t="str">
        <f t="shared" si="130"/>
        <v>Maya</v>
      </c>
      <c r="E1043" s="52" t="s">
        <v>1229</v>
      </c>
      <c r="F1043" s="37"/>
      <c r="G1043" s="70">
        <v>77</v>
      </c>
      <c r="H1043" s="78">
        <v>5</v>
      </c>
      <c r="I1043" s="71">
        <v>500</v>
      </c>
      <c r="J1043" s="160" t="s">
        <v>59</v>
      </c>
      <c r="K1043" s="41" t="s">
        <v>26</v>
      </c>
      <c r="L1043" s="42" t="str">
        <f t="shared" si="127"/>
        <v>500grams</v>
      </c>
      <c r="M1043" s="43">
        <f t="shared" si="128"/>
        <v>2500</v>
      </c>
      <c r="N1043" s="44" t="str">
        <f t="shared" si="129"/>
        <v>2500grams</v>
      </c>
      <c r="O1043" s="51">
        <f t="shared" si="115"/>
        <v>385</v>
      </c>
      <c r="P1043" s="46"/>
      <c r="Q1043" s="46"/>
      <c r="R1043" s="46"/>
      <c r="S1043" s="46"/>
      <c r="T1043" s="46"/>
      <c r="U1043" s="46"/>
      <c r="V1043" s="46"/>
      <c r="W1043" s="46"/>
      <c r="X1043" s="46"/>
      <c r="Y1043" s="46"/>
      <c r="Z1043" s="46"/>
    </row>
    <row r="1044" spans="1:26" ht="13.5" customHeight="1">
      <c r="A1044" s="233">
        <v>20</v>
      </c>
      <c r="B1044" s="128" t="s">
        <v>1225</v>
      </c>
      <c r="C1044" s="34" t="s">
        <v>82</v>
      </c>
      <c r="D1044" s="9" t="str">
        <f t="shared" si="130"/>
        <v>Maya</v>
      </c>
      <c r="E1044" s="128" t="s">
        <v>1229</v>
      </c>
      <c r="F1044" s="111" t="s">
        <v>76</v>
      </c>
      <c r="G1044" s="207">
        <v>87</v>
      </c>
      <c r="H1044" s="165">
        <v>1</v>
      </c>
      <c r="I1044" s="165">
        <v>500</v>
      </c>
      <c r="J1044" s="196" t="s">
        <v>59</v>
      </c>
      <c r="K1044" s="41" t="s">
        <v>26</v>
      </c>
      <c r="L1044" s="42" t="str">
        <f t="shared" si="127"/>
        <v>500grams</v>
      </c>
      <c r="M1044" s="43">
        <f t="shared" si="128"/>
        <v>500</v>
      </c>
      <c r="N1044" s="44" t="str">
        <f t="shared" si="129"/>
        <v>500grams</v>
      </c>
      <c r="O1044" s="51">
        <f t="shared" si="115"/>
        <v>87</v>
      </c>
      <c r="P1044" s="46"/>
      <c r="Q1044" s="46"/>
      <c r="R1044" s="46"/>
      <c r="S1044" s="46"/>
      <c r="T1044" s="46"/>
      <c r="U1044" s="46"/>
      <c r="V1044" s="46"/>
      <c r="W1044" s="46"/>
      <c r="X1044" s="46"/>
      <c r="Y1044" s="46"/>
      <c r="Z1044" s="46"/>
    </row>
    <row r="1045" spans="1:26" ht="13.5" customHeight="1">
      <c r="A1045" s="233">
        <v>20</v>
      </c>
      <c r="B1045" s="33" t="s">
        <v>1225</v>
      </c>
      <c r="C1045" s="34" t="s">
        <v>6</v>
      </c>
      <c r="D1045" s="9" t="str">
        <f t="shared" si="130"/>
        <v>Maya</v>
      </c>
      <c r="E1045" s="50" t="s">
        <v>1229</v>
      </c>
      <c r="F1045" s="111"/>
      <c r="G1045" s="38">
        <v>57.4</v>
      </c>
      <c r="H1045" s="39">
        <v>3</v>
      </c>
      <c r="I1045" s="39">
        <v>500</v>
      </c>
      <c r="J1045" s="121" t="s">
        <v>59</v>
      </c>
      <c r="K1045" s="41" t="s">
        <v>26</v>
      </c>
      <c r="L1045" s="42" t="str">
        <f t="shared" si="127"/>
        <v>500grams</v>
      </c>
      <c r="M1045" s="43">
        <f t="shared" si="128"/>
        <v>1500</v>
      </c>
      <c r="N1045" s="44" t="str">
        <f t="shared" si="129"/>
        <v>1500grams</v>
      </c>
      <c r="O1045" s="51">
        <f t="shared" si="115"/>
        <v>172.2</v>
      </c>
      <c r="P1045" s="46"/>
      <c r="Q1045" s="46"/>
      <c r="R1045" s="46"/>
      <c r="S1045" s="46"/>
      <c r="T1045" s="46"/>
      <c r="U1045" s="46"/>
      <c r="V1045" s="46"/>
      <c r="W1045" s="46"/>
      <c r="X1045" s="46"/>
      <c r="Y1045" s="46"/>
      <c r="Z1045" s="46"/>
    </row>
    <row r="1046" spans="1:26" ht="13.5" customHeight="1">
      <c r="A1046" s="233">
        <v>20</v>
      </c>
      <c r="B1046" s="33" t="s">
        <v>1225</v>
      </c>
      <c r="C1046" s="34" t="s">
        <v>27</v>
      </c>
      <c r="D1046" s="9" t="str">
        <f t="shared" si="130"/>
        <v>Maya</v>
      </c>
      <c r="E1046" s="50" t="s">
        <v>1229</v>
      </c>
      <c r="F1046" s="111"/>
      <c r="G1046" s="38">
        <v>57.4</v>
      </c>
      <c r="H1046" s="39">
        <v>7</v>
      </c>
      <c r="I1046" s="39">
        <v>500</v>
      </c>
      <c r="J1046" s="121" t="s">
        <v>59</v>
      </c>
      <c r="K1046" s="41" t="s">
        <v>26</v>
      </c>
      <c r="L1046" s="42" t="str">
        <f t="shared" si="127"/>
        <v>500grams</v>
      </c>
      <c r="M1046" s="43">
        <f t="shared" si="128"/>
        <v>3500</v>
      </c>
      <c r="N1046" s="44" t="str">
        <f t="shared" si="129"/>
        <v>3500grams</v>
      </c>
      <c r="O1046" s="45">
        <f t="shared" si="115"/>
        <v>401.8</v>
      </c>
      <c r="P1046" s="46"/>
      <c r="Q1046" s="46"/>
      <c r="R1046" s="46"/>
      <c r="S1046" s="46"/>
      <c r="T1046" s="46"/>
      <c r="U1046" s="46"/>
      <c r="V1046" s="46"/>
      <c r="W1046" s="46"/>
      <c r="X1046" s="46"/>
      <c r="Y1046" s="46"/>
      <c r="Z1046" s="46"/>
    </row>
    <row r="1047" spans="1:26" ht="13.5" customHeight="1">
      <c r="A1047" s="233">
        <v>20</v>
      </c>
      <c r="B1047" s="57" t="s">
        <v>1225</v>
      </c>
      <c r="C1047" s="34" t="s">
        <v>47</v>
      </c>
      <c r="D1047" s="9" t="str">
        <f t="shared" si="130"/>
        <v>Maya</v>
      </c>
      <c r="E1047" s="50" t="s">
        <v>1229</v>
      </c>
      <c r="F1047" s="59"/>
      <c r="G1047" s="38">
        <v>56.2</v>
      </c>
      <c r="H1047" s="39">
        <v>1</v>
      </c>
      <c r="I1047" s="39">
        <v>500</v>
      </c>
      <c r="J1047" s="121" t="s">
        <v>59</v>
      </c>
      <c r="K1047" s="46"/>
      <c r="L1047" s="42" t="str">
        <f t="shared" si="127"/>
        <v>500grams</v>
      </c>
      <c r="M1047" s="43">
        <f t="shared" si="128"/>
        <v>500</v>
      </c>
      <c r="N1047" s="44" t="str">
        <f t="shared" si="129"/>
        <v>500grams</v>
      </c>
      <c r="O1047" s="51">
        <f t="shared" si="115"/>
        <v>56.2</v>
      </c>
      <c r="P1047" s="46"/>
      <c r="Q1047" s="46"/>
      <c r="R1047" s="46"/>
      <c r="S1047" s="46"/>
      <c r="T1047" s="46"/>
      <c r="U1047" s="46"/>
      <c r="V1047" s="46"/>
      <c r="W1047" s="46"/>
      <c r="X1047" s="46"/>
      <c r="Y1047" s="46"/>
      <c r="Z1047" s="46"/>
    </row>
    <row r="1048" spans="1:26" ht="13.5" customHeight="1">
      <c r="A1048" s="233">
        <v>925</v>
      </c>
      <c r="B1048" s="33" t="s">
        <v>1230</v>
      </c>
      <c r="C1048" s="34" t="s">
        <v>74</v>
      </c>
      <c r="D1048" s="9" t="str">
        <f t="shared" si="130"/>
        <v>Purefoods</v>
      </c>
      <c r="E1048" s="50" t="s">
        <v>1231</v>
      </c>
      <c r="F1048" s="37" t="s">
        <v>76</v>
      </c>
      <c r="G1048" s="38">
        <v>195</v>
      </c>
      <c r="H1048" s="39">
        <v>6</v>
      </c>
      <c r="I1048" s="39">
        <v>1000</v>
      </c>
      <c r="J1048" s="121" t="s">
        <v>33</v>
      </c>
      <c r="K1048" s="41" t="s">
        <v>26</v>
      </c>
      <c r="L1048" s="42" t="str">
        <f t="shared" si="127"/>
        <v>1000kg</v>
      </c>
      <c r="M1048" s="43">
        <f t="shared" si="128"/>
        <v>6000</v>
      </c>
      <c r="N1048" s="44" t="str">
        <f t="shared" si="129"/>
        <v>6000kg</v>
      </c>
      <c r="O1048" s="51">
        <f t="shared" si="115"/>
        <v>1170</v>
      </c>
      <c r="P1048" s="46"/>
      <c r="Q1048" s="46"/>
      <c r="R1048" s="46"/>
      <c r="S1048" s="46"/>
      <c r="T1048" s="46"/>
      <c r="U1048" s="46"/>
      <c r="V1048" s="46"/>
      <c r="W1048" s="46"/>
      <c r="X1048" s="46"/>
      <c r="Y1048" s="46"/>
      <c r="Z1048" s="46"/>
    </row>
    <row r="1049" spans="1:26" ht="13.5" customHeight="1">
      <c r="A1049" s="233">
        <v>373</v>
      </c>
      <c r="B1049" s="52" t="s">
        <v>1232</v>
      </c>
      <c r="C1049" s="34" t="s">
        <v>35</v>
      </c>
      <c r="D1049" s="9" t="str">
        <f t="shared" si="130"/>
        <v>PUREFOODS</v>
      </c>
      <c r="E1049" s="50" t="s">
        <v>1233</v>
      </c>
      <c r="F1049" s="37"/>
      <c r="G1049" s="38">
        <v>205</v>
      </c>
      <c r="H1049" s="39">
        <v>0.5</v>
      </c>
      <c r="I1049" s="39">
        <v>1000</v>
      </c>
      <c r="J1049" s="121" t="s">
        <v>59</v>
      </c>
      <c r="K1049" s="41" t="s">
        <v>26</v>
      </c>
      <c r="L1049" s="42" t="str">
        <f t="shared" si="127"/>
        <v>1000grams</v>
      </c>
      <c r="M1049" s="43">
        <f t="shared" si="128"/>
        <v>500</v>
      </c>
      <c r="N1049" s="44" t="str">
        <f t="shared" si="129"/>
        <v>500grams</v>
      </c>
      <c r="O1049" s="51">
        <f t="shared" si="115"/>
        <v>102.5</v>
      </c>
      <c r="P1049" s="46"/>
      <c r="Q1049" s="46"/>
      <c r="R1049" s="46"/>
      <c r="S1049" s="46"/>
      <c r="T1049" s="46"/>
      <c r="U1049" s="46"/>
      <c r="V1049" s="46"/>
      <c r="W1049" s="46"/>
      <c r="X1049" s="46"/>
      <c r="Y1049" s="46"/>
      <c r="Z1049" s="46"/>
    </row>
    <row r="1050" spans="1:26" ht="13.5" customHeight="1">
      <c r="A1050" s="232">
        <v>373</v>
      </c>
      <c r="B1050" s="33" t="s">
        <v>1232</v>
      </c>
      <c r="C1050" s="34" t="s">
        <v>43</v>
      </c>
      <c r="D1050" s="9" t="str">
        <f t="shared" si="130"/>
        <v>Purefoods</v>
      </c>
      <c r="E1050" s="50" t="s">
        <v>1234</v>
      </c>
      <c r="F1050" s="37"/>
      <c r="G1050" s="38">
        <v>189.5</v>
      </c>
      <c r="H1050" s="39">
        <v>5.21</v>
      </c>
      <c r="I1050" s="39">
        <v>1000</v>
      </c>
      <c r="J1050" s="121" t="s">
        <v>59</v>
      </c>
      <c r="K1050" s="41" t="s">
        <v>26</v>
      </c>
      <c r="L1050" s="42" t="str">
        <f t="shared" si="127"/>
        <v>1000grams</v>
      </c>
      <c r="M1050" s="43">
        <f t="shared" si="128"/>
        <v>5210</v>
      </c>
      <c r="N1050" s="44" t="str">
        <f t="shared" si="129"/>
        <v>5210grams</v>
      </c>
      <c r="O1050" s="51">
        <f t="shared" si="115"/>
        <v>987.29499999999996</v>
      </c>
      <c r="P1050" s="46"/>
      <c r="Q1050" s="46"/>
      <c r="R1050" s="46"/>
      <c r="S1050" s="46"/>
      <c r="T1050" s="46"/>
      <c r="U1050" s="46"/>
      <c r="V1050" s="46"/>
      <c r="W1050" s="46"/>
      <c r="X1050" s="46"/>
      <c r="Y1050" s="46"/>
      <c r="Z1050" s="46"/>
    </row>
    <row r="1051" spans="1:26" ht="13.5" customHeight="1">
      <c r="A1051" s="232">
        <v>373</v>
      </c>
      <c r="B1051" s="52" t="s">
        <v>1232</v>
      </c>
      <c r="C1051" s="53" t="s">
        <v>39</v>
      </c>
      <c r="D1051" s="9" t="str">
        <f t="shared" si="130"/>
        <v>Purefoods</v>
      </c>
      <c r="E1051" s="52" t="s">
        <v>1234</v>
      </c>
      <c r="F1051" s="37"/>
      <c r="G1051" s="70">
        <v>189</v>
      </c>
      <c r="H1051" s="71">
        <v>9</v>
      </c>
      <c r="I1051" s="71">
        <v>1000</v>
      </c>
      <c r="J1051" s="160" t="s">
        <v>59</v>
      </c>
      <c r="K1051" s="41"/>
      <c r="L1051" s="42" t="str">
        <f t="shared" si="127"/>
        <v>1000grams</v>
      </c>
      <c r="M1051" s="43">
        <f t="shared" si="128"/>
        <v>9000</v>
      </c>
      <c r="N1051" s="44" t="str">
        <f t="shared" si="129"/>
        <v>9000grams</v>
      </c>
      <c r="O1051" s="51">
        <f t="shared" si="115"/>
        <v>1701</v>
      </c>
      <c r="P1051" s="46"/>
      <c r="Q1051" s="46"/>
      <c r="R1051" s="46"/>
      <c r="S1051" s="46"/>
      <c r="T1051" s="46"/>
      <c r="U1051" s="46"/>
      <c r="V1051" s="46"/>
      <c r="W1051" s="46"/>
      <c r="X1051" s="46"/>
      <c r="Y1051" s="46"/>
      <c r="Z1051" s="46"/>
    </row>
    <row r="1052" spans="1:26" ht="13.5" customHeight="1">
      <c r="A1052" s="233">
        <v>373</v>
      </c>
      <c r="B1052" s="128" t="s">
        <v>1232</v>
      </c>
      <c r="C1052" s="34" t="s">
        <v>82</v>
      </c>
      <c r="D1052" s="9" t="str">
        <f t="shared" si="130"/>
        <v>Purefoods</v>
      </c>
      <c r="E1052" s="128" t="s">
        <v>1234</v>
      </c>
      <c r="F1052" s="111" t="s">
        <v>76</v>
      </c>
      <c r="G1052" s="207">
        <v>175</v>
      </c>
      <c r="H1052" s="165">
        <v>0.64</v>
      </c>
      <c r="I1052" s="165">
        <v>1000</v>
      </c>
      <c r="J1052" s="196" t="s">
        <v>59</v>
      </c>
      <c r="K1052" s="41" t="s">
        <v>26</v>
      </c>
      <c r="L1052" s="42" t="str">
        <f t="shared" si="127"/>
        <v>1000grams</v>
      </c>
      <c r="M1052" s="43">
        <f t="shared" si="128"/>
        <v>640</v>
      </c>
      <c r="N1052" s="44" t="str">
        <f t="shared" si="129"/>
        <v>640grams</v>
      </c>
      <c r="O1052" s="51">
        <f t="shared" si="115"/>
        <v>112</v>
      </c>
      <c r="P1052" s="46"/>
      <c r="Q1052" s="46"/>
      <c r="R1052" s="46"/>
      <c r="S1052" s="46"/>
      <c r="T1052" s="46"/>
      <c r="U1052" s="46"/>
      <c r="V1052" s="46"/>
      <c r="W1052" s="46"/>
      <c r="X1052" s="46"/>
      <c r="Y1052" s="46"/>
      <c r="Z1052" s="46"/>
    </row>
    <row r="1053" spans="1:26" ht="13.5" customHeight="1">
      <c r="A1053" s="233">
        <v>373</v>
      </c>
      <c r="B1053" s="286" t="s">
        <v>1232</v>
      </c>
      <c r="C1053" s="34" t="s">
        <v>47</v>
      </c>
      <c r="D1053" s="9" t="str">
        <f t="shared" si="130"/>
        <v>Purefoods</v>
      </c>
      <c r="E1053" s="116" t="s">
        <v>1234</v>
      </c>
      <c r="F1053" s="59"/>
      <c r="G1053" s="38">
        <v>181</v>
      </c>
      <c r="H1053" s="39">
        <v>5.6</v>
      </c>
      <c r="I1053" s="39">
        <v>1</v>
      </c>
      <c r="J1053" s="121" t="s">
        <v>59</v>
      </c>
      <c r="K1053" s="46"/>
      <c r="L1053" s="42" t="str">
        <f t="shared" si="127"/>
        <v>1grams</v>
      </c>
      <c r="M1053" s="43">
        <f t="shared" si="128"/>
        <v>5.6</v>
      </c>
      <c r="N1053" s="44" t="str">
        <f t="shared" si="129"/>
        <v>5.6grams</v>
      </c>
      <c r="O1053" s="51">
        <f t="shared" si="115"/>
        <v>1013.5999999999999</v>
      </c>
      <c r="P1053" s="46"/>
      <c r="Q1053" s="46"/>
      <c r="R1053" s="46"/>
      <c r="S1053" s="46"/>
      <c r="T1053" s="46"/>
      <c r="U1053" s="46"/>
      <c r="V1053" s="46"/>
      <c r="W1053" s="46"/>
      <c r="X1053" s="46"/>
      <c r="Y1053" s="46"/>
      <c r="Z1053" s="46"/>
    </row>
    <row r="1054" spans="1:26" ht="13.5" customHeight="1">
      <c r="A1054" s="233">
        <v>88</v>
      </c>
      <c r="B1054" s="36" t="s">
        <v>1235</v>
      </c>
      <c r="C1054" s="34" t="s">
        <v>27</v>
      </c>
      <c r="D1054" s="9" t="str">
        <f t="shared" si="130"/>
        <v>Purefoods</v>
      </c>
      <c r="E1054" s="208" t="s">
        <v>1234</v>
      </c>
      <c r="F1054" s="111"/>
      <c r="G1054" s="38">
        <v>195</v>
      </c>
      <c r="H1054" s="39">
        <v>5</v>
      </c>
      <c r="I1054" s="39">
        <v>1000</v>
      </c>
      <c r="J1054" s="121" t="s">
        <v>59</v>
      </c>
      <c r="K1054" s="229" t="s">
        <v>26</v>
      </c>
      <c r="L1054" s="42" t="str">
        <f t="shared" si="127"/>
        <v>1000grams</v>
      </c>
      <c r="M1054" s="43">
        <f t="shared" si="128"/>
        <v>5000</v>
      </c>
      <c r="N1054" s="44" t="str">
        <f t="shared" si="129"/>
        <v>5000grams</v>
      </c>
      <c r="O1054" s="45">
        <f t="shared" si="115"/>
        <v>975</v>
      </c>
      <c r="P1054" s="46"/>
      <c r="Q1054" s="46"/>
      <c r="R1054" s="46"/>
      <c r="S1054" s="46"/>
      <c r="T1054" s="46"/>
      <c r="U1054" s="46"/>
      <c r="V1054" s="46"/>
      <c r="W1054" s="46"/>
      <c r="X1054" s="46"/>
      <c r="Y1054" s="46"/>
      <c r="Z1054" s="46"/>
    </row>
    <row r="1055" spans="1:26" ht="13.5" customHeight="1">
      <c r="A1055" s="232">
        <v>88</v>
      </c>
      <c r="B1055" s="48" t="s">
        <v>1236</v>
      </c>
      <c r="C1055" s="49" t="s">
        <v>61</v>
      </c>
      <c r="D1055" s="9" t="str">
        <f t="shared" si="130"/>
        <v>rpurefoods</v>
      </c>
      <c r="E1055" s="116" t="s">
        <v>1237</v>
      </c>
      <c r="F1055" s="37"/>
      <c r="G1055" s="38">
        <v>171</v>
      </c>
      <c r="H1055" s="39">
        <v>24</v>
      </c>
      <c r="I1055" s="39">
        <v>1000</v>
      </c>
      <c r="J1055" s="121" t="s">
        <v>33</v>
      </c>
      <c r="K1055" s="41" t="s">
        <v>26</v>
      </c>
      <c r="L1055" s="42" t="str">
        <f t="shared" si="127"/>
        <v>1000kg</v>
      </c>
      <c r="M1055" s="43">
        <f t="shared" si="128"/>
        <v>24000</v>
      </c>
      <c r="N1055" s="44" t="str">
        <f t="shared" si="129"/>
        <v>24000kg</v>
      </c>
      <c r="O1055" s="51">
        <f t="shared" si="115"/>
        <v>4104</v>
      </c>
      <c r="P1055" s="46"/>
      <c r="Q1055" s="46"/>
      <c r="R1055" s="46"/>
      <c r="S1055" s="46"/>
      <c r="T1055" s="46"/>
      <c r="U1055" s="46"/>
      <c r="V1055" s="46"/>
      <c r="W1055" s="46"/>
      <c r="X1055" s="46"/>
      <c r="Y1055" s="46"/>
      <c r="Z1055" s="46"/>
    </row>
    <row r="1056" spans="1:26" ht="13.5" customHeight="1">
      <c r="A1056" s="233">
        <v>845</v>
      </c>
      <c r="B1056" s="33" t="s">
        <v>1238</v>
      </c>
      <c r="C1056" s="34" t="s">
        <v>6</v>
      </c>
      <c r="D1056" s="9" t="str">
        <f t="shared" si="130"/>
        <v>Star</v>
      </c>
      <c r="E1056" s="50" t="s">
        <v>1239</v>
      </c>
      <c r="F1056" s="111"/>
      <c r="G1056" s="38">
        <v>192</v>
      </c>
      <c r="H1056" s="39">
        <v>1</v>
      </c>
      <c r="I1056" s="39">
        <v>1</v>
      </c>
      <c r="J1056" s="121" t="s">
        <v>33</v>
      </c>
      <c r="K1056" s="41" t="s">
        <v>26</v>
      </c>
      <c r="L1056" s="42" t="str">
        <f t="shared" si="127"/>
        <v>1kg</v>
      </c>
      <c r="M1056" s="43">
        <f t="shared" si="128"/>
        <v>1</v>
      </c>
      <c r="N1056" s="44" t="str">
        <f t="shared" si="129"/>
        <v>1kg</v>
      </c>
      <c r="O1056" s="51">
        <f t="shared" si="115"/>
        <v>192</v>
      </c>
      <c r="P1056" s="46"/>
      <c r="Q1056" s="46"/>
      <c r="R1056" s="46"/>
      <c r="S1056" s="46"/>
      <c r="T1056" s="46"/>
      <c r="U1056" s="46"/>
      <c r="V1056" s="46"/>
      <c r="W1056" s="46"/>
      <c r="X1056" s="46"/>
      <c r="Y1056" s="46"/>
      <c r="Z1056" s="46"/>
    </row>
    <row r="1057" spans="1:26" ht="13.5" customHeight="1">
      <c r="A1057" s="232">
        <v>216</v>
      </c>
      <c r="B1057" s="33" t="s">
        <v>1240</v>
      </c>
      <c r="C1057" s="49" t="s">
        <v>31</v>
      </c>
      <c r="D1057" s="9" t="str">
        <f t="shared" si="130"/>
        <v>Purefoods</v>
      </c>
      <c r="E1057" s="116" t="s">
        <v>1231</v>
      </c>
      <c r="F1057" s="111"/>
      <c r="G1057" s="38">
        <v>189.5</v>
      </c>
      <c r="H1057" s="39">
        <v>9</v>
      </c>
      <c r="I1057" s="39"/>
      <c r="J1057" s="121" t="s">
        <v>33</v>
      </c>
      <c r="K1057" s="41" t="s">
        <v>26</v>
      </c>
      <c r="L1057" s="42" t="str">
        <f t="shared" si="127"/>
        <v>kg</v>
      </c>
      <c r="M1057" s="43">
        <f t="shared" si="128"/>
        <v>0</v>
      </c>
      <c r="N1057" s="44" t="str">
        <f t="shared" si="129"/>
        <v>0kg</v>
      </c>
      <c r="O1057" s="51">
        <f t="shared" si="115"/>
        <v>1705.5</v>
      </c>
      <c r="P1057" s="46"/>
      <c r="Q1057" s="46"/>
      <c r="R1057" s="46"/>
      <c r="S1057" s="46"/>
      <c r="T1057" s="46"/>
      <c r="U1057" s="46"/>
      <c r="V1057" s="46"/>
      <c r="W1057" s="46"/>
      <c r="X1057" s="46"/>
      <c r="Y1057" s="46"/>
      <c r="Z1057" s="46"/>
    </row>
    <row r="1058" spans="1:26" ht="13.5" customHeight="1">
      <c r="A1058" s="233">
        <v>926</v>
      </c>
      <c r="B1058" s="33" t="s">
        <v>1241</v>
      </c>
      <c r="C1058" s="34" t="s">
        <v>74</v>
      </c>
      <c r="D1058" s="9" t="str">
        <f t="shared" si="130"/>
        <v>Bossing</v>
      </c>
      <c r="E1058" s="50" t="s">
        <v>140</v>
      </c>
      <c r="F1058" s="37" t="s">
        <v>76</v>
      </c>
      <c r="G1058" s="38">
        <v>165</v>
      </c>
      <c r="H1058" s="39">
        <v>1</v>
      </c>
      <c r="I1058" s="39">
        <v>500</v>
      </c>
      <c r="J1058" s="121" t="s">
        <v>59</v>
      </c>
      <c r="K1058" s="41" t="s">
        <v>26</v>
      </c>
      <c r="L1058" s="42" t="str">
        <f t="shared" si="127"/>
        <v>500grams</v>
      </c>
      <c r="M1058" s="43">
        <f t="shared" si="128"/>
        <v>500</v>
      </c>
      <c r="N1058" s="44" t="str">
        <f t="shared" si="129"/>
        <v>500grams</v>
      </c>
      <c r="O1058" s="51">
        <f t="shared" si="115"/>
        <v>165</v>
      </c>
      <c r="P1058" s="29">
        <f>O1058/H1058</f>
        <v>165</v>
      </c>
      <c r="Q1058" s="74">
        <f>G1058-P1058</f>
        <v>0</v>
      </c>
      <c r="R1058" s="28"/>
      <c r="S1058" s="28"/>
      <c r="T1058" s="28"/>
      <c r="U1058" s="28"/>
      <c r="V1058" s="28"/>
      <c r="W1058" s="28"/>
      <c r="X1058" s="28"/>
      <c r="Y1058" s="28"/>
      <c r="Z1058" s="28"/>
    </row>
    <row r="1059" spans="1:26" ht="13.5" customHeight="1">
      <c r="A1059" s="233">
        <v>926</v>
      </c>
      <c r="B1059" s="374" t="s">
        <v>1242</v>
      </c>
      <c r="C1059" s="34" t="s">
        <v>27</v>
      </c>
      <c r="D1059" s="9" t="str">
        <f t="shared" si="130"/>
        <v>MJB</v>
      </c>
      <c r="E1059" s="374" t="s">
        <v>1243</v>
      </c>
      <c r="F1059" s="37"/>
      <c r="G1059" s="38">
        <v>285</v>
      </c>
      <c r="H1059" s="39">
        <f>O1059/G1059</f>
        <v>2</v>
      </c>
      <c r="I1059" s="39"/>
      <c r="J1059" s="121"/>
      <c r="K1059" s="41"/>
      <c r="L1059" s="42" t="str">
        <f t="shared" si="127"/>
        <v/>
      </c>
      <c r="M1059" s="43">
        <f t="shared" si="128"/>
        <v>0</v>
      </c>
      <c r="N1059" s="44" t="str">
        <f t="shared" si="129"/>
        <v>0</v>
      </c>
      <c r="O1059" s="133">
        <v>570</v>
      </c>
      <c r="P1059" s="46"/>
      <c r="Q1059" s="46"/>
      <c r="R1059" s="46"/>
      <c r="S1059" s="46"/>
      <c r="T1059" s="46"/>
      <c r="U1059" s="46"/>
      <c r="V1059" s="46"/>
      <c r="W1059" s="46"/>
      <c r="X1059" s="46"/>
      <c r="Y1059" s="46"/>
      <c r="Z1059" s="46"/>
    </row>
    <row r="1060" spans="1:26" ht="13.5" customHeight="1">
      <c r="A1060" s="233">
        <v>994</v>
      </c>
      <c r="B1060" s="234" t="s">
        <v>1244</v>
      </c>
      <c r="C1060" s="34" t="s">
        <v>55</v>
      </c>
      <c r="D1060" s="9" t="str">
        <f t="shared" si="130"/>
        <v>Shure</v>
      </c>
      <c r="E1060" s="52" t="s">
        <v>44</v>
      </c>
      <c r="F1060" s="37"/>
      <c r="G1060" s="77">
        <v>25</v>
      </c>
      <c r="H1060" s="39">
        <v>6</v>
      </c>
      <c r="I1060" s="39">
        <v>100</v>
      </c>
      <c r="J1060" s="121" t="s">
        <v>37</v>
      </c>
      <c r="K1060" s="41" t="s">
        <v>26</v>
      </c>
      <c r="L1060" s="42" t="str">
        <f t="shared" si="127"/>
        <v>100pieces</v>
      </c>
      <c r="M1060" s="43">
        <f t="shared" si="128"/>
        <v>600</v>
      </c>
      <c r="N1060" s="44" t="str">
        <f t="shared" si="129"/>
        <v>600pieces</v>
      </c>
      <c r="O1060" s="51">
        <f t="shared" ref="O1060:O1101" si="131">G1060*H1060</f>
        <v>150</v>
      </c>
      <c r="P1060" s="46"/>
      <c r="Q1060" s="46"/>
      <c r="R1060" s="46"/>
      <c r="S1060" s="46"/>
      <c r="T1060" s="46"/>
      <c r="U1060" s="46"/>
      <c r="V1060" s="46"/>
      <c r="W1060" s="46"/>
      <c r="X1060" s="46"/>
      <c r="Y1060" s="46"/>
      <c r="Z1060" s="46"/>
    </row>
    <row r="1061" spans="1:26" ht="13.5" customHeight="1">
      <c r="A1061" s="233">
        <v>713</v>
      </c>
      <c r="B1061" s="122" t="s">
        <v>1245</v>
      </c>
      <c r="C1061" s="34" t="s">
        <v>82</v>
      </c>
      <c r="D1061" s="9" t="str">
        <f t="shared" si="130"/>
        <v>quaker</v>
      </c>
      <c r="E1061" s="140" t="s">
        <v>1246</v>
      </c>
      <c r="F1061" s="111" t="s">
        <v>76</v>
      </c>
      <c r="G1061" s="207">
        <v>88.1</v>
      </c>
      <c r="H1061" s="165">
        <v>1</v>
      </c>
      <c r="I1061" s="165">
        <v>500</v>
      </c>
      <c r="J1061" s="196" t="s">
        <v>59</v>
      </c>
      <c r="K1061" s="41" t="s">
        <v>26</v>
      </c>
      <c r="L1061" s="42" t="str">
        <f t="shared" si="127"/>
        <v>500grams</v>
      </c>
      <c r="M1061" s="43">
        <f t="shared" si="128"/>
        <v>500</v>
      </c>
      <c r="N1061" s="44" t="str">
        <f t="shared" si="129"/>
        <v>500grams</v>
      </c>
      <c r="O1061" s="51">
        <f t="shared" si="131"/>
        <v>88.1</v>
      </c>
      <c r="P1061" s="46"/>
      <c r="Q1061" s="46"/>
      <c r="R1061" s="46"/>
      <c r="S1061" s="46"/>
      <c r="T1061" s="46"/>
      <c r="U1061" s="46"/>
      <c r="V1061" s="46"/>
      <c r="W1061" s="46"/>
      <c r="X1061" s="46"/>
      <c r="Y1061" s="46"/>
      <c r="Z1061" s="46"/>
    </row>
    <row r="1062" spans="1:26" ht="13.5" customHeight="1">
      <c r="A1062" s="233">
        <v>1213</v>
      </c>
      <c r="B1062" s="79" t="s">
        <v>1247</v>
      </c>
      <c r="C1062" s="94" t="s">
        <v>68</v>
      </c>
      <c r="D1062" s="9" t="str">
        <f t="shared" si="130"/>
        <v>Australia Harvest</v>
      </c>
      <c r="E1062" s="116" t="s">
        <v>1248</v>
      </c>
      <c r="F1062" s="59"/>
      <c r="G1062" s="212">
        <v>0.14085</v>
      </c>
      <c r="H1062" s="213">
        <v>600</v>
      </c>
      <c r="I1062" s="326">
        <v>1000</v>
      </c>
      <c r="J1062" s="257" t="s">
        <v>59</v>
      </c>
      <c r="K1062" s="46"/>
      <c r="L1062" s="42" t="str">
        <f t="shared" si="127"/>
        <v>1000grams</v>
      </c>
      <c r="M1062" s="43">
        <f t="shared" si="128"/>
        <v>600000</v>
      </c>
      <c r="N1062" s="44" t="str">
        <f t="shared" si="129"/>
        <v>600000grams</v>
      </c>
      <c r="O1062" s="51">
        <f t="shared" si="131"/>
        <v>84.51</v>
      </c>
      <c r="P1062" s="29">
        <f>O1062/H1062</f>
        <v>0.14085</v>
      </c>
      <c r="Q1062" s="74">
        <f>G1062-P1062</f>
        <v>0</v>
      </c>
      <c r="R1062" s="28"/>
      <c r="S1062" s="28"/>
      <c r="T1062" s="28"/>
      <c r="U1062" s="28"/>
      <c r="V1062" s="28"/>
      <c r="W1062" s="28"/>
      <c r="X1062" s="28"/>
      <c r="Y1062" s="28"/>
      <c r="Z1062" s="28"/>
    </row>
    <row r="1063" spans="1:26" ht="13.5" customHeight="1">
      <c r="A1063" s="233">
        <v>224</v>
      </c>
      <c r="B1063" s="33" t="s">
        <v>1249</v>
      </c>
      <c r="C1063" s="34" t="s">
        <v>74</v>
      </c>
      <c r="D1063" s="9" t="str">
        <f t="shared" si="130"/>
        <v>Fidel</v>
      </c>
      <c r="E1063" s="50" t="s">
        <v>1250</v>
      </c>
      <c r="F1063" s="111" t="s">
        <v>76</v>
      </c>
      <c r="G1063" s="38">
        <v>32.299999999999997</v>
      </c>
      <c r="H1063" s="39">
        <v>2</v>
      </c>
      <c r="I1063" s="39">
        <v>1000</v>
      </c>
      <c r="J1063" s="121" t="s">
        <v>33</v>
      </c>
      <c r="K1063" s="41" t="s">
        <v>26</v>
      </c>
      <c r="L1063" s="42" t="str">
        <f t="shared" si="127"/>
        <v>1000kg</v>
      </c>
      <c r="M1063" s="43">
        <f t="shared" si="128"/>
        <v>2000</v>
      </c>
      <c r="N1063" s="44" t="str">
        <f t="shared" si="129"/>
        <v>2000kg</v>
      </c>
      <c r="O1063" s="51">
        <f t="shared" si="131"/>
        <v>64.599999999999994</v>
      </c>
      <c r="P1063" s="11"/>
      <c r="Q1063" s="11"/>
      <c r="R1063" s="11"/>
      <c r="S1063" s="11"/>
      <c r="T1063" s="11"/>
      <c r="U1063" s="11"/>
      <c r="V1063" s="11"/>
      <c r="W1063" s="11"/>
      <c r="X1063" s="11"/>
      <c r="Y1063" s="11"/>
      <c r="Z1063" s="11"/>
    </row>
    <row r="1064" spans="1:26" ht="13.5" customHeight="1">
      <c r="A1064" s="233">
        <v>224</v>
      </c>
      <c r="B1064" s="48" t="s">
        <v>1249</v>
      </c>
      <c r="C1064" s="34" t="s">
        <v>55</v>
      </c>
      <c r="D1064" s="9" t="str">
        <f t="shared" si="130"/>
        <v>Fidel</v>
      </c>
      <c r="E1064" s="116" t="s">
        <v>1250</v>
      </c>
      <c r="F1064" s="111"/>
      <c r="G1064" s="38">
        <v>15</v>
      </c>
      <c r="H1064" s="39">
        <v>5</v>
      </c>
      <c r="I1064" s="39">
        <v>250</v>
      </c>
      <c r="J1064" s="121" t="s">
        <v>59</v>
      </c>
      <c r="K1064" s="41" t="s">
        <v>26</v>
      </c>
      <c r="L1064" s="42" t="str">
        <f t="shared" si="127"/>
        <v>250grams</v>
      </c>
      <c r="M1064" s="43">
        <f t="shared" si="128"/>
        <v>1250</v>
      </c>
      <c r="N1064" s="44" t="str">
        <f t="shared" si="129"/>
        <v>1250grams</v>
      </c>
      <c r="O1064" s="51">
        <f t="shared" si="131"/>
        <v>75</v>
      </c>
      <c r="P1064" s="11"/>
      <c r="Q1064" s="11"/>
      <c r="R1064" s="11"/>
      <c r="S1064" s="11"/>
      <c r="T1064" s="11"/>
      <c r="U1064" s="11"/>
      <c r="V1064" s="11"/>
      <c r="W1064" s="11"/>
      <c r="X1064" s="11"/>
      <c r="Y1064" s="11"/>
      <c r="Z1064" s="11"/>
    </row>
    <row r="1065" spans="1:26" ht="13.5" customHeight="1">
      <c r="A1065" s="232">
        <v>224</v>
      </c>
      <c r="B1065" s="48" t="s">
        <v>1249</v>
      </c>
      <c r="C1065" s="49" t="s">
        <v>31</v>
      </c>
      <c r="D1065" s="9" t="str">
        <f t="shared" si="130"/>
        <v>lasap</v>
      </c>
      <c r="E1065" s="116" t="s">
        <v>1251</v>
      </c>
      <c r="F1065" s="37"/>
      <c r="G1065" s="212">
        <v>31.5</v>
      </c>
      <c r="H1065" s="172">
        <v>0.8</v>
      </c>
      <c r="I1065" s="172"/>
      <c r="J1065" s="121" t="s">
        <v>33</v>
      </c>
      <c r="K1065" s="41" t="s">
        <v>26</v>
      </c>
      <c r="L1065" s="42" t="str">
        <f t="shared" si="127"/>
        <v>kg</v>
      </c>
      <c r="M1065" s="43">
        <f t="shared" si="128"/>
        <v>0</v>
      </c>
      <c r="N1065" s="44" t="str">
        <f t="shared" si="129"/>
        <v>0kg</v>
      </c>
      <c r="O1065" s="51">
        <f t="shared" si="131"/>
        <v>25.200000000000003</v>
      </c>
      <c r="P1065" s="46"/>
      <c r="Q1065" s="46"/>
      <c r="R1065" s="46"/>
      <c r="S1065" s="46"/>
      <c r="T1065" s="46"/>
      <c r="U1065" s="46"/>
      <c r="V1065" s="46"/>
      <c r="W1065" s="46"/>
      <c r="X1065" s="46"/>
      <c r="Y1065" s="46"/>
      <c r="Z1065" s="46"/>
    </row>
    <row r="1066" spans="1:26" ht="13.5" customHeight="1">
      <c r="A1066" s="233">
        <v>226</v>
      </c>
      <c r="B1066" s="76" t="s">
        <v>1252</v>
      </c>
      <c r="C1066" s="34" t="s">
        <v>55</v>
      </c>
      <c r="D1066" s="9" t="str">
        <f t="shared" si="130"/>
        <v>McCormick</v>
      </c>
      <c r="E1066" s="52" t="s">
        <v>110</v>
      </c>
      <c r="F1066" s="111"/>
      <c r="G1066" s="77">
        <v>71</v>
      </c>
      <c r="H1066" s="39">
        <v>0.76929000000000003</v>
      </c>
      <c r="I1066" s="39">
        <v>13</v>
      </c>
      <c r="J1066" s="121" t="s">
        <v>59</v>
      </c>
      <c r="K1066" s="41" t="s">
        <v>26</v>
      </c>
      <c r="L1066" s="42" t="str">
        <f t="shared" si="127"/>
        <v>13grams</v>
      </c>
      <c r="M1066" s="43">
        <f t="shared" si="128"/>
        <v>10.000770000000001</v>
      </c>
      <c r="N1066" s="44" t="str">
        <f t="shared" si="129"/>
        <v>10.00077grams</v>
      </c>
      <c r="O1066" s="51">
        <f t="shared" si="131"/>
        <v>54.619590000000002</v>
      </c>
      <c r="P1066" s="46"/>
      <c r="Q1066" s="46"/>
      <c r="R1066" s="46"/>
      <c r="S1066" s="46"/>
      <c r="T1066" s="46"/>
      <c r="U1066" s="46"/>
      <c r="V1066" s="46"/>
      <c r="W1066" s="46"/>
      <c r="X1066" s="46"/>
      <c r="Y1066" s="46"/>
      <c r="Z1066" s="46"/>
    </row>
    <row r="1067" spans="1:26" ht="13.5" customHeight="1">
      <c r="A1067" s="232">
        <v>226</v>
      </c>
      <c r="B1067" s="33" t="s">
        <v>1252</v>
      </c>
      <c r="C1067" s="49" t="s">
        <v>31</v>
      </c>
      <c r="D1067" s="9" t="str">
        <f t="shared" si="130"/>
        <v>mccormick</v>
      </c>
      <c r="E1067" s="116" t="s">
        <v>1253</v>
      </c>
      <c r="F1067" s="37"/>
      <c r="G1067" s="38">
        <v>54</v>
      </c>
      <c r="H1067" s="39">
        <v>0.66</v>
      </c>
      <c r="I1067" s="39"/>
      <c r="J1067" s="121" t="s">
        <v>59</v>
      </c>
      <c r="K1067" s="41" t="s">
        <v>26</v>
      </c>
      <c r="L1067" s="42" t="str">
        <f t="shared" si="127"/>
        <v>grams</v>
      </c>
      <c r="M1067" s="43">
        <f t="shared" si="128"/>
        <v>0</v>
      </c>
      <c r="N1067" s="44" t="str">
        <f t="shared" si="129"/>
        <v>0grams</v>
      </c>
      <c r="O1067" s="51">
        <f t="shared" si="131"/>
        <v>35.64</v>
      </c>
      <c r="P1067" s="46"/>
      <c r="Q1067" s="46"/>
      <c r="R1067" s="46"/>
      <c r="S1067" s="46"/>
      <c r="T1067" s="46"/>
      <c r="U1067" s="46"/>
      <c r="V1067" s="46"/>
      <c r="W1067" s="46"/>
      <c r="X1067" s="46"/>
      <c r="Y1067" s="46"/>
      <c r="Z1067" s="46"/>
    </row>
    <row r="1068" spans="1:26" ht="13.5" customHeight="1">
      <c r="A1068" s="233">
        <v>563</v>
      </c>
      <c r="B1068" s="52" t="s">
        <v>1254</v>
      </c>
      <c r="C1068" s="34" t="s">
        <v>35</v>
      </c>
      <c r="D1068" s="9" t="str">
        <f t="shared" si="130"/>
        <v>DEL MONTE</v>
      </c>
      <c r="E1068" s="50" t="s">
        <v>1035</v>
      </c>
      <c r="F1068" s="37"/>
      <c r="G1068" s="38">
        <v>98</v>
      </c>
      <c r="H1068" s="39">
        <v>5</v>
      </c>
      <c r="I1068" s="39">
        <v>900</v>
      </c>
      <c r="J1068" s="121" t="s">
        <v>59</v>
      </c>
      <c r="K1068" s="41" t="s">
        <v>26</v>
      </c>
      <c r="L1068" s="42" t="str">
        <f t="shared" si="127"/>
        <v>900grams</v>
      </c>
      <c r="M1068" s="43">
        <f t="shared" si="128"/>
        <v>4500</v>
      </c>
      <c r="N1068" s="44" t="str">
        <f t="shared" si="129"/>
        <v>4500grams</v>
      </c>
      <c r="O1068" s="51">
        <f t="shared" si="131"/>
        <v>490</v>
      </c>
      <c r="P1068" s="29"/>
      <c r="Q1068" s="11"/>
      <c r="R1068" s="11"/>
      <c r="S1068" s="11"/>
      <c r="T1068" s="11"/>
      <c r="U1068" s="11"/>
      <c r="V1068" s="11"/>
      <c r="W1068" s="11"/>
      <c r="X1068" s="11"/>
      <c r="Y1068" s="11"/>
      <c r="Z1068" s="11"/>
    </row>
    <row r="1069" spans="1:26" ht="13.5" customHeight="1">
      <c r="A1069" s="232">
        <v>99</v>
      </c>
      <c r="B1069" s="33" t="s">
        <v>1255</v>
      </c>
      <c r="C1069" s="49" t="s">
        <v>61</v>
      </c>
      <c r="D1069" s="9" t="str">
        <f t="shared" si="130"/>
        <v>del monte</v>
      </c>
      <c r="E1069" s="116" t="s">
        <v>1256</v>
      </c>
      <c r="F1069" s="37"/>
      <c r="G1069" s="38">
        <v>90.3</v>
      </c>
      <c r="H1069" s="39">
        <v>2</v>
      </c>
      <c r="I1069" s="39">
        <v>900</v>
      </c>
      <c r="J1069" s="121" t="s">
        <v>59</v>
      </c>
      <c r="K1069" s="41" t="s">
        <v>26</v>
      </c>
      <c r="L1069" s="42" t="str">
        <f t="shared" si="127"/>
        <v>900grams</v>
      </c>
      <c r="M1069" s="43">
        <f t="shared" si="128"/>
        <v>1800</v>
      </c>
      <c r="N1069" s="44" t="str">
        <f t="shared" si="129"/>
        <v>1800grams</v>
      </c>
      <c r="O1069" s="51">
        <f t="shared" si="131"/>
        <v>180.6</v>
      </c>
      <c r="P1069" s="29"/>
      <c r="Q1069" s="11"/>
      <c r="R1069" s="11"/>
      <c r="S1069" s="11"/>
      <c r="T1069" s="11"/>
      <c r="U1069" s="11"/>
      <c r="V1069" s="11"/>
      <c r="W1069" s="11"/>
      <c r="X1069" s="11"/>
      <c r="Y1069" s="11"/>
      <c r="Z1069" s="11"/>
    </row>
    <row r="1070" spans="1:26" ht="13.5" customHeight="1">
      <c r="A1070" s="233">
        <v>596</v>
      </c>
      <c r="B1070" s="68" t="s">
        <v>817</v>
      </c>
      <c r="C1070" s="34" t="s">
        <v>35</v>
      </c>
      <c r="D1070" s="9"/>
      <c r="E1070" s="68" t="s">
        <v>1257</v>
      </c>
      <c r="F1070" s="37"/>
      <c r="G1070" s="70">
        <v>7.87</v>
      </c>
      <c r="H1070" s="71">
        <v>5</v>
      </c>
      <c r="I1070" s="39">
        <v>30</v>
      </c>
      <c r="J1070" s="121" t="s">
        <v>59</v>
      </c>
      <c r="K1070" s="41" t="s">
        <v>26</v>
      </c>
      <c r="L1070" s="42" t="str">
        <f t="shared" si="127"/>
        <v>30grams</v>
      </c>
      <c r="M1070" s="43">
        <f t="shared" si="128"/>
        <v>150</v>
      </c>
      <c r="N1070" s="44" t="str">
        <f t="shared" si="129"/>
        <v>150grams</v>
      </c>
      <c r="O1070" s="51">
        <f t="shared" si="131"/>
        <v>39.35</v>
      </c>
      <c r="P1070" s="46"/>
      <c r="Q1070" s="46"/>
      <c r="R1070" s="46"/>
      <c r="S1070" s="46"/>
      <c r="T1070" s="46"/>
      <c r="U1070" s="46"/>
      <c r="V1070" s="46"/>
      <c r="W1070" s="46"/>
      <c r="X1070" s="46"/>
      <c r="Y1070" s="46"/>
      <c r="Z1070" s="46"/>
    </row>
    <row r="1071" spans="1:26" ht="13.5" customHeight="1">
      <c r="A1071" s="232">
        <v>69</v>
      </c>
      <c r="B1071" s="33" t="s">
        <v>1258</v>
      </c>
      <c r="C1071" s="49" t="s">
        <v>61</v>
      </c>
      <c r="D1071" s="9" t="str">
        <f t="shared" ref="D1071:D1083" si="132">IFERROR(LEFT(E1071, FIND("/", E1071)-1), E1071)</f>
        <v>tulip</v>
      </c>
      <c r="E1071" s="50" t="s">
        <v>1259</v>
      </c>
      <c r="F1071" s="37"/>
      <c r="G1071" s="38">
        <v>164.81</v>
      </c>
      <c r="H1071" s="39">
        <v>34</v>
      </c>
      <c r="I1071" s="39">
        <v>340</v>
      </c>
      <c r="J1071" s="121" t="s">
        <v>59</v>
      </c>
      <c r="K1071" s="41"/>
      <c r="L1071" s="42" t="str">
        <f t="shared" si="127"/>
        <v>340grams</v>
      </c>
      <c r="M1071" s="43">
        <f t="shared" si="128"/>
        <v>11560</v>
      </c>
      <c r="N1071" s="44" t="str">
        <f t="shared" si="129"/>
        <v>11560grams</v>
      </c>
      <c r="O1071" s="51">
        <f t="shared" si="131"/>
        <v>5603.54</v>
      </c>
      <c r="P1071" s="46"/>
      <c r="Q1071" s="46"/>
      <c r="R1071" s="46"/>
      <c r="S1071" s="46"/>
      <c r="T1071" s="46"/>
      <c r="U1071" s="46"/>
      <c r="V1071" s="46"/>
      <c r="W1071" s="46"/>
      <c r="X1071" s="46"/>
      <c r="Y1071" s="46"/>
      <c r="Z1071" s="46"/>
    </row>
    <row r="1072" spans="1:26" ht="13.5" customHeight="1">
      <c r="A1072" s="232">
        <v>69</v>
      </c>
      <c r="B1072" s="48" t="s">
        <v>1260</v>
      </c>
      <c r="C1072" s="34" t="s">
        <v>43</v>
      </c>
      <c r="D1072" s="9" t="str">
        <f t="shared" si="132"/>
        <v>Tulip</v>
      </c>
      <c r="E1072" s="116" t="s">
        <v>1261</v>
      </c>
      <c r="F1072" s="111"/>
      <c r="G1072" s="38">
        <v>170.6</v>
      </c>
      <c r="H1072" s="39">
        <f>680/340</f>
        <v>2</v>
      </c>
      <c r="I1072" s="39">
        <v>340</v>
      </c>
      <c r="J1072" s="121" t="s">
        <v>59</v>
      </c>
      <c r="K1072" s="41" t="s">
        <v>26</v>
      </c>
      <c r="L1072" s="42" t="str">
        <f t="shared" si="127"/>
        <v>340grams</v>
      </c>
      <c r="M1072" s="43">
        <f t="shared" si="128"/>
        <v>680</v>
      </c>
      <c r="N1072" s="44" t="str">
        <f t="shared" si="129"/>
        <v>680grams</v>
      </c>
      <c r="O1072" s="51">
        <f t="shared" si="131"/>
        <v>341.2</v>
      </c>
      <c r="P1072" s="46"/>
      <c r="Q1072" s="46"/>
      <c r="R1072" s="46"/>
      <c r="S1072" s="46"/>
      <c r="T1072" s="46"/>
      <c r="U1072" s="46"/>
      <c r="V1072" s="46"/>
      <c r="W1072" s="46"/>
      <c r="X1072" s="46"/>
      <c r="Y1072" s="46"/>
      <c r="Z1072" s="46"/>
    </row>
    <row r="1073" spans="1:26" ht="13.5" customHeight="1">
      <c r="A1073" s="232">
        <v>69</v>
      </c>
      <c r="B1073" s="68" t="s">
        <v>1260</v>
      </c>
      <c r="C1073" s="53" t="s">
        <v>39</v>
      </c>
      <c r="D1073" s="9" t="str">
        <f t="shared" si="132"/>
        <v>Tulip</v>
      </c>
      <c r="E1073" s="52" t="s">
        <v>1261</v>
      </c>
      <c r="F1073" s="111"/>
      <c r="G1073" s="207">
        <v>170.6</v>
      </c>
      <c r="H1073" s="375">
        <v>2</v>
      </c>
      <c r="I1073" s="165">
        <v>340</v>
      </c>
      <c r="J1073" s="196" t="s">
        <v>59</v>
      </c>
      <c r="K1073" s="41" t="s">
        <v>26</v>
      </c>
      <c r="L1073" s="42" t="str">
        <f t="shared" si="127"/>
        <v>340grams</v>
      </c>
      <c r="M1073" s="43">
        <f t="shared" si="128"/>
        <v>680</v>
      </c>
      <c r="N1073" s="44" t="str">
        <f t="shared" si="129"/>
        <v>680grams</v>
      </c>
      <c r="O1073" s="51">
        <f t="shared" si="131"/>
        <v>341.2</v>
      </c>
      <c r="P1073" s="46"/>
      <c r="Q1073" s="46"/>
      <c r="R1073" s="46"/>
      <c r="S1073" s="46"/>
      <c r="T1073" s="46"/>
      <c r="U1073" s="46"/>
      <c r="V1073" s="46"/>
      <c r="W1073" s="46"/>
      <c r="X1073" s="46"/>
      <c r="Y1073" s="46"/>
      <c r="Z1073" s="46"/>
    </row>
    <row r="1074" spans="1:26" ht="13.5" customHeight="1">
      <c r="A1074" s="233">
        <v>69</v>
      </c>
      <c r="B1074" s="376" t="s">
        <v>1260</v>
      </c>
      <c r="C1074" s="34" t="s">
        <v>47</v>
      </c>
      <c r="D1074" s="9" t="str">
        <f t="shared" si="132"/>
        <v>Tulip</v>
      </c>
      <c r="E1074" s="50" t="s">
        <v>1262</v>
      </c>
      <c r="F1074" s="59"/>
      <c r="G1074" s="38">
        <v>166.43</v>
      </c>
      <c r="H1074" s="39">
        <v>29</v>
      </c>
      <c r="I1074" s="39">
        <v>1</v>
      </c>
      <c r="J1074" s="121" t="s">
        <v>59</v>
      </c>
      <c r="K1074" s="46"/>
      <c r="L1074" s="42" t="str">
        <f t="shared" si="127"/>
        <v>1grams</v>
      </c>
      <c r="M1074" s="43">
        <f t="shared" si="128"/>
        <v>29</v>
      </c>
      <c r="N1074" s="44" t="str">
        <f t="shared" si="129"/>
        <v>29grams</v>
      </c>
      <c r="O1074" s="51">
        <f t="shared" si="131"/>
        <v>4826.47</v>
      </c>
      <c r="P1074" s="46"/>
      <c r="Q1074" s="46"/>
      <c r="R1074" s="46"/>
      <c r="S1074" s="46"/>
      <c r="T1074" s="46"/>
      <c r="U1074" s="46"/>
      <c r="V1074" s="46"/>
      <c r="W1074" s="46"/>
      <c r="X1074" s="46"/>
      <c r="Y1074" s="46"/>
      <c r="Z1074" s="46"/>
    </row>
    <row r="1075" spans="1:26" ht="13.5" customHeight="1">
      <c r="A1075" s="233">
        <v>69</v>
      </c>
      <c r="B1075" s="57" t="s">
        <v>1260</v>
      </c>
      <c r="C1075" s="94" t="s">
        <v>68</v>
      </c>
      <c r="D1075" s="9" t="str">
        <f t="shared" si="132"/>
        <v>Tulip</v>
      </c>
      <c r="E1075" s="50" t="s">
        <v>1262</v>
      </c>
      <c r="F1075" s="59"/>
      <c r="G1075" s="212">
        <v>0.44067647058823528</v>
      </c>
      <c r="H1075" s="326">
        <v>8160</v>
      </c>
      <c r="I1075" s="326">
        <v>340</v>
      </c>
      <c r="J1075" s="257" t="s">
        <v>59</v>
      </c>
      <c r="K1075" s="46"/>
      <c r="L1075" s="42" t="str">
        <f t="shared" si="127"/>
        <v>340grams</v>
      </c>
      <c r="M1075" s="43">
        <f t="shared" si="128"/>
        <v>2774400</v>
      </c>
      <c r="N1075" s="44" t="str">
        <f t="shared" si="129"/>
        <v>2774400grams</v>
      </c>
      <c r="O1075" s="51">
        <f t="shared" si="131"/>
        <v>3595.92</v>
      </c>
      <c r="P1075" s="46"/>
      <c r="Q1075" s="46"/>
      <c r="R1075" s="46"/>
      <c r="S1075" s="46"/>
      <c r="T1075" s="46"/>
      <c r="U1075" s="46"/>
      <c r="V1075" s="46"/>
      <c r="W1075" s="46"/>
      <c r="X1075" s="46"/>
      <c r="Y1075" s="46"/>
      <c r="Z1075" s="46"/>
    </row>
    <row r="1076" spans="1:26" ht="13.5" customHeight="1">
      <c r="A1076" s="232">
        <v>244</v>
      </c>
      <c r="B1076" s="33" t="s">
        <v>1263</v>
      </c>
      <c r="C1076" s="49" t="s">
        <v>31</v>
      </c>
      <c r="D1076" s="9" t="str">
        <f t="shared" si="132"/>
        <v>lucky me</v>
      </c>
      <c r="E1076" s="116" t="s">
        <v>1264</v>
      </c>
      <c r="F1076" s="37"/>
      <c r="G1076" s="38">
        <v>24.26</v>
      </c>
      <c r="H1076" s="39">
        <v>48</v>
      </c>
      <c r="I1076" s="39"/>
      <c r="J1076" s="121" t="s">
        <v>33</v>
      </c>
      <c r="K1076" s="41" t="s">
        <v>26</v>
      </c>
      <c r="L1076" s="42" t="str">
        <f t="shared" si="127"/>
        <v>kg</v>
      </c>
      <c r="M1076" s="43">
        <f t="shared" si="128"/>
        <v>0</v>
      </c>
      <c r="N1076" s="44" t="str">
        <f t="shared" si="129"/>
        <v>0kg</v>
      </c>
      <c r="O1076" s="51">
        <f t="shared" si="131"/>
        <v>1164.48</v>
      </c>
      <c r="P1076" s="46"/>
      <c r="Q1076" s="46"/>
      <c r="R1076" s="46"/>
      <c r="S1076" s="46"/>
      <c r="T1076" s="46"/>
      <c r="U1076" s="46"/>
      <c r="V1076" s="46"/>
      <c r="W1076" s="46"/>
      <c r="X1076" s="46"/>
      <c r="Y1076" s="46"/>
      <c r="Z1076" s="46"/>
    </row>
    <row r="1077" spans="1:26" ht="13.5" customHeight="1">
      <c r="A1077" s="232">
        <v>686</v>
      </c>
      <c r="B1077" s="68" t="s">
        <v>1265</v>
      </c>
      <c r="C1077" s="53" t="s">
        <v>39</v>
      </c>
      <c r="D1077" s="9" t="str">
        <f t="shared" si="132"/>
        <v>Regent</v>
      </c>
      <c r="E1077" s="68" t="s">
        <v>1266</v>
      </c>
      <c r="F1077" s="37"/>
      <c r="G1077" s="70">
        <v>6.5</v>
      </c>
      <c r="H1077" s="71">
        <v>80</v>
      </c>
      <c r="I1077" s="71">
        <v>10</v>
      </c>
      <c r="J1077" s="160" t="s">
        <v>37</v>
      </c>
      <c r="K1077" s="41"/>
      <c r="L1077" s="42" t="str">
        <f t="shared" si="127"/>
        <v>10pieces</v>
      </c>
      <c r="M1077" s="43">
        <f t="shared" si="128"/>
        <v>800</v>
      </c>
      <c r="N1077" s="44" t="str">
        <f t="shared" si="129"/>
        <v>800pieces</v>
      </c>
      <c r="O1077" s="51">
        <f t="shared" si="131"/>
        <v>520</v>
      </c>
      <c r="P1077" s="46"/>
      <c r="Q1077" s="46"/>
      <c r="R1077" s="46"/>
      <c r="S1077" s="46"/>
      <c r="T1077" s="46"/>
      <c r="U1077" s="46"/>
      <c r="V1077" s="46"/>
      <c r="W1077" s="46"/>
      <c r="X1077" s="46"/>
      <c r="Y1077" s="46"/>
      <c r="Z1077" s="46"/>
    </row>
    <row r="1078" spans="1:26" ht="13.5" customHeight="1">
      <c r="A1078" s="233">
        <v>686</v>
      </c>
      <c r="B1078" s="79" t="s">
        <v>1265</v>
      </c>
      <c r="C1078" s="34" t="s">
        <v>47</v>
      </c>
      <c r="D1078" s="9" t="str">
        <f t="shared" si="132"/>
        <v>Regent</v>
      </c>
      <c r="E1078" s="50" t="s">
        <v>1266</v>
      </c>
      <c r="F1078" s="59"/>
      <c r="G1078" s="38">
        <v>8.6999999999999993</v>
      </c>
      <c r="H1078" s="39">
        <v>201</v>
      </c>
      <c r="I1078" s="39">
        <v>1</v>
      </c>
      <c r="J1078" s="121" t="s">
        <v>37</v>
      </c>
      <c r="K1078" s="46"/>
      <c r="L1078" s="42" t="str">
        <f t="shared" si="127"/>
        <v>1pieces</v>
      </c>
      <c r="M1078" s="43">
        <f t="shared" si="128"/>
        <v>201</v>
      </c>
      <c r="N1078" s="44" t="str">
        <f t="shared" si="129"/>
        <v>201pieces</v>
      </c>
      <c r="O1078" s="51">
        <f t="shared" si="131"/>
        <v>1748.6999999999998</v>
      </c>
      <c r="P1078" s="46"/>
      <c r="Q1078" s="46"/>
      <c r="R1078" s="46"/>
      <c r="S1078" s="46"/>
      <c r="T1078" s="46"/>
      <c r="U1078" s="46"/>
      <c r="V1078" s="46"/>
      <c r="W1078" s="46"/>
      <c r="X1078" s="46"/>
      <c r="Y1078" s="46"/>
      <c r="Z1078" s="46"/>
    </row>
    <row r="1079" spans="1:26" ht="13.5" customHeight="1">
      <c r="A1079" s="233">
        <v>1214</v>
      </c>
      <c r="B1079" s="57" t="s">
        <v>1267</v>
      </c>
      <c r="C1079" s="94" t="s">
        <v>68</v>
      </c>
      <c r="D1079" s="9">
        <f t="shared" si="132"/>
        <v>0</v>
      </c>
      <c r="E1079" s="116"/>
      <c r="F1079" s="59"/>
      <c r="G1079" s="212">
        <v>8.6999999999999993</v>
      </c>
      <c r="H1079" s="326">
        <v>30</v>
      </c>
      <c r="I1079" s="326">
        <v>10</v>
      </c>
      <c r="J1079" s="257" t="s">
        <v>37</v>
      </c>
      <c r="K1079" s="46"/>
      <c r="L1079" s="42" t="str">
        <f t="shared" si="127"/>
        <v>10pieces</v>
      </c>
      <c r="M1079" s="43">
        <f t="shared" si="128"/>
        <v>300</v>
      </c>
      <c r="N1079" s="44" t="str">
        <f t="shared" si="129"/>
        <v>300pieces</v>
      </c>
      <c r="O1079" s="51">
        <f t="shared" si="131"/>
        <v>261</v>
      </c>
      <c r="P1079" s="46"/>
      <c r="Q1079" s="46"/>
      <c r="R1079" s="46"/>
      <c r="S1079" s="46"/>
      <c r="T1079" s="46"/>
      <c r="U1079" s="46"/>
      <c r="V1079" s="46"/>
      <c r="W1079" s="46"/>
      <c r="X1079" s="46"/>
      <c r="Y1079" s="46"/>
      <c r="Z1079" s="46"/>
    </row>
    <row r="1080" spans="1:26" ht="13.5" customHeight="1">
      <c r="A1080" s="233">
        <v>1215</v>
      </c>
      <c r="B1080" s="79" t="s">
        <v>1268</v>
      </c>
      <c r="C1080" s="94" t="s">
        <v>68</v>
      </c>
      <c r="D1080" s="9">
        <f t="shared" si="132"/>
        <v>0</v>
      </c>
      <c r="E1080" s="116"/>
      <c r="F1080" s="59"/>
      <c r="G1080" s="212">
        <v>0.41880000000000001</v>
      </c>
      <c r="H1080" s="326">
        <v>6500</v>
      </c>
      <c r="I1080" s="326">
        <v>500</v>
      </c>
      <c r="J1080" s="257" t="s">
        <v>29</v>
      </c>
      <c r="K1080" s="46"/>
      <c r="L1080" s="42" t="str">
        <f t="shared" si="127"/>
        <v>500ml</v>
      </c>
      <c r="M1080" s="43">
        <f t="shared" si="128"/>
        <v>3250000</v>
      </c>
      <c r="N1080" s="44" t="str">
        <f t="shared" si="129"/>
        <v>3250000ml</v>
      </c>
      <c r="O1080" s="51">
        <f t="shared" si="131"/>
        <v>2722.2</v>
      </c>
      <c r="P1080" s="46"/>
      <c r="Q1080" s="46"/>
      <c r="R1080" s="46"/>
      <c r="S1080" s="46"/>
      <c r="T1080" s="46"/>
      <c r="U1080" s="46"/>
      <c r="V1080" s="46"/>
      <c r="W1080" s="46"/>
      <c r="X1080" s="46"/>
      <c r="Y1080" s="46"/>
      <c r="Z1080" s="46"/>
    </row>
    <row r="1081" spans="1:26" ht="13.5" customHeight="1">
      <c r="A1081" s="232">
        <v>125</v>
      </c>
      <c r="B1081" s="48" t="s">
        <v>1269</v>
      </c>
      <c r="C1081" s="49" t="s">
        <v>61</v>
      </c>
      <c r="D1081" s="9" t="str">
        <f t="shared" si="132"/>
        <v>kewpie</v>
      </c>
      <c r="E1081" s="50" t="s">
        <v>1270</v>
      </c>
      <c r="F1081" s="37"/>
      <c r="G1081" s="38">
        <v>280</v>
      </c>
      <c r="H1081" s="39">
        <v>3</v>
      </c>
      <c r="I1081" s="39">
        <v>500</v>
      </c>
      <c r="J1081" s="121" t="s">
        <v>59</v>
      </c>
      <c r="K1081" s="41" t="s">
        <v>26</v>
      </c>
      <c r="L1081" s="42" t="str">
        <f t="shared" si="127"/>
        <v>500grams</v>
      </c>
      <c r="M1081" s="43">
        <f t="shared" si="128"/>
        <v>1500</v>
      </c>
      <c r="N1081" s="44" t="str">
        <f t="shared" si="129"/>
        <v>1500grams</v>
      </c>
      <c r="O1081" s="51">
        <f t="shared" si="131"/>
        <v>840</v>
      </c>
      <c r="P1081" s="46"/>
      <c r="Q1081" s="46"/>
      <c r="R1081" s="46"/>
      <c r="S1081" s="46"/>
      <c r="T1081" s="46"/>
      <c r="U1081" s="46"/>
      <c r="V1081" s="46"/>
      <c r="W1081" s="46"/>
      <c r="X1081" s="46"/>
      <c r="Y1081" s="46"/>
      <c r="Z1081" s="46"/>
    </row>
    <row r="1082" spans="1:26" ht="13.5" customHeight="1">
      <c r="A1082" s="233">
        <v>1136</v>
      </c>
      <c r="B1082" s="79" t="s">
        <v>1271</v>
      </c>
      <c r="C1082" s="34" t="s">
        <v>47</v>
      </c>
      <c r="D1082" s="9" t="str">
        <f t="shared" si="132"/>
        <v>Kewpie</v>
      </c>
      <c r="E1082" s="50" t="s">
        <v>1272</v>
      </c>
      <c r="F1082" s="59"/>
      <c r="G1082" s="38">
        <v>390</v>
      </c>
      <c r="H1082" s="39">
        <v>0.7</v>
      </c>
      <c r="I1082" s="39">
        <v>1</v>
      </c>
      <c r="J1082" s="121" t="s">
        <v>29</v>
      </c>
      <c r="K1082" s="46"/>
      <c r="L1082" s="42" t="str">
        <f t="shared" si="127"/>
        <v>1ml</v>
      </c>
      <c r="M1082" s="43">
        <f t="shared" si="128"/>
        <v>0.7</v>
      </c>
      <c r="N1082" s="44" t="str">
        <f t="shared" si="129"/>
        <v>0.7ml</v>
      </c>
      <c r="O1082" s="51">
        <f t="shared" si="131"/>
        <v>273</v>
      </c>
      <c r="P1082" s="46"/>
      <c r="Q1082" s="46"/>
      <c r="R1082" s="46"/>
      <c r="S1082" s="46"/>
      <c r="T1082" s="46"/>
      <c r="U1082" s="46"/>
      <c r="V1082" s="46"/>
      <c r="W1082" s="46"/>
      <c r="X1082" s="46"/>
      <c r="Y1082" s="46"/>
      <c r="Z1082" s="46"/>
    </row>
    <row r="1083" spans="1:26" ht="13.5" customHeight="1">
      <c r="A1083" s="233">
        <v>1137</v>
      </c>
      <c r="B1083" s="79" t="s">
        <v>1273</v>
      </c>
      <c r="C1083" s="34" t="s">
        <v>47</v>
      </c>
      <c r="D1083" s="9" t="str">
        <f t="shared" si="132"/>
        <v>Regent</v>
      </c>
      <c r="E1083" s="50" t="s">
        <v>1266</v>
      </c>
      <c r="F1083" s="59"/>
      <c r="G1083" s="38">
        <v>64</v>
      </c>
      <c r="H1083" s="39">
        <v>8</v>
      </c>
      <c r="I1083" s="39">
        <v>1</v>
      </c>
      <c r="J1083" s="121" t="s">
        <v>37</v>
      </c>
      <c r="K1083" s="46"/>
      <c r="L1083" s="42" t="str">
        <f t="shared" si="127"/>
        <v>1pieces</v>
      </c>
      <c r="M1083" s="43">
        <f t="shared" si="128"/>
        <v>8</v>
      </c>
      <c r="N1083" s="44" t="str">
        <f t="shared" si="129"/>
        <v>8pieces</v>
      </c>
      <c r="O1083" s="51">
        <f t="shared" si="131"/>
        <v>512</v>
      </c>
      <c r="P1083" s="46"/>
      <c r="Q1083" s="46"/>
      <c r="R1083" s="46"/>
      <c r="S1083" s="46"/>
      <c r="T1083" s="46"/>
      <c r="U1083" s="46"/>
      <c r="V1083" s="46"/>
      <c r="W1083" s="46"/>
      <c r="X1083" s="46"/>
      <c r="Y1083" s="46"/>
      <c r="Z1083" s="46"/>
    </row>
    <row r="1084" spans="1:26" ht="13.5" customHeight="1">
      <c r="A1084" s="232">
        <v>126</v>
      </c>
      <c r="B1084" s="48" t="s">
        <v>1274</v>
      </c>
      <c r="C1084" s="49" t="s">
        <v>61</v>
      </c>
      <c r="D1084" s="9"/>
      <c r="E1084" s="50" t="s">
        <v>1275</v>
      </c>
      <c r="F1084" s="37"/>
      <c r="G1084" s="38">
        <v>189</v>
      </c>
      <c r="H1084" s="39">
        <v>1</v>
      </c>
      <c r="I1084" s="39">
        <v>1000</v>
      </c>
      <c r="J1084" s="121" t="s">
        <v>33</v>
      </c>
      <c r="K1084" s="41" t="s">
        <v>26</v>
      </c>
      <c r="L1084" s="42" t="str">
        <f t="shared" si="127"/>
        <v>1000kg</v>
      </c>
      <c r="M1084" s="43">
        <f t="shared" si="128"/>
        <v>1000</v>
      </c>
      <c r="N1084" s="44" t="str">
        <f t="shared" si="129"/>
        <v>1000kg</v>
      </c>
      <c r="O1084" s="51">
        <f t="shared" si="131"/>
        <v>189</v>
      </c>
      <c r="P1084" s="29">
        <f>O1084/H1084</f>
        <v>189</v>
      </c>
      <c r="Q1084" s="109">
        <f>G1084-P1084</f>
        <v>0</v>
      </c>
      <c r="R1084" s="11"/>
      <c r="S1084" s="28"/>
      <c r="T1084" s="28"/>
      <c r="U1084" s="28"/>
      <c r="V1084" s="28"/>
      <c r="W1084" s="28"/>
      <c r="X1084" s="28"/>
      <c r="Y1084" s="28"/>
      <c r="Z1084" s="28"/>
    </row>
    <row r="1085" spans="1:26" ht="13.5" customHeight="1">
      <c r="A1085" s="233">
        <v>126</v>
      </c>
      <c r="B1085" s="79" t="s">
        <v>1276</v>
      </c>
      <c r="C1085" s="94" t="s">
        <v>68</v>
      </c>
      <c r="D1085" s="9">
        <f>IFERROR(LEFT(E1085, FIND("/", E1085)-1), E1085)</f>
        <v>0</v>
      </c>
      <c r="E1085" s="116"/>
      <c r="F1085" s="59"/>
      <c r="G1085" s="212">
        <v>103</v>
      </c>
      <c r="H1085" s="326">
        <v>2</v>
      </c>
      <c r="I1085" s="326">
        <v>1</v>
      </c>
      <c r="J1085" s="257" t="s">
        <v>33</v>
      </c>
      <c r="K1085" s="46"/>
      <c r="L1085" s="42" t="str">
        <f t="shared" si="127"/>
        <v>1kg</v>
      </c>
      <c r="M1085" s="43">
        <f t="shared" si="128"/>
        <v>2</v>
      </c>
      <c r="N1085" s="44" t="str">
        <f t="shared" si="129"/>
        <v>2kg</v>
      </c>
      <c r="O1085" s="51">
        <f t="shared" si="131"/>
        <v>206</v>
      </c>
      <c r="P1085" s="46"/>
      <c r="Q1085" s="46"/>
      <c r="R1085" s="46"/>
      <c r="S1085" s="46"/>
      <c r="T1085" s="46"/>
      <c r="U1085" s="46"/>
      <c r="V1085" s="46"/>
      <c r="W1085" s="46"/>
      <c r="X1085" s="46"/>
      <c r="Y1085" s="46"/>
      <c r="Z1085" s="46"/>
    </row>
    <row r="1086" spans="1:26" ht="13.5" customHeight="1">
      <c r="A1086" s="232">
        <v>642</v>
      </c>
      <c r="B1086" s="122" t="s">
        <v>1277</v>
      </c>
      <c r="C1086" s="53" t="s">
        <v>39</v>
      </c>
      <c r="D1086" s="9"/>
      <c r="E1086" s="128" t="s">
        <v>1278</v>
      </c>
      <c r="F1086" s="377"/>
      <c r="G1086" s="207">
        <v>285</v>
      </c>
      <c r="H1086" s="165">
        <v>2</v>
      </c>
      <c r="I1086" s="165">
        <v>1000</v>
      </c>
      <c r="J1086" s="196" t="s">
        <v>42</v>
      </c>
      <c r="K1086" s="41"/>
      <c r="L1086" s="42" t="str">
        <f t="shared" si="127"/>
        <v>1000packs</v>
      </c>
      <c r="M1086" s="43">
        <f t="shared" si="128"/>
        <v>2000</v>
      </c>
      <c r="N1086" s="44" t="str">
        <f t="shared" si="129"/>
        <v>2000packs</v>
      </c>
      <c r="O1086" s="51">
        <f t="shared" si="131"/>
        <v>570</v>
      </c>
      <c r="P1086" s="46"/>
      <c r="Q1086" s="46"/>
      <c r="R1086" s="46"/>
      <c r="S1086" s="46"/>
      <c r="T1086" s="46"/>
      <c r="U1086" s="46"/>
      <c r="V1086" s="46"/>
      <c r="W1086" s="46"/>
      <c r="X1086" s="46"/>
      <c r="Y1086" s="46"/>
      <c r="Z1086" s="46"/>
    </row>
    <row r="1087" spans="1:26" ht="13.5" customHeight="1">
      <c r="A1087" s="232">
        <v>263</v>
      </c>
      <c r="B1087" s="116" t="s">
        <v>1279</v>
      </c>
      <c r="C1087" s="49" t="s">
        <v>31</v>
      </c>
      <c r="D1087" s="9">
        <f t="shared" ref="D1087:D1089" si="133">IFERROR(LEFT(E1087, FIND("/", E1087)-1), E1087)</f>
        <v>0</v>
      </c>
      <c r="E1087" s="116"/>
      <c r="F1087" s="37"/>
      <c r="G1087" s="38">
        <v>8.6999999999999993</v>
      </c>
      <c r="H1087" s="39">
        <v>47</v>
      </c>
      <c r="I1087" s="39"/>
      <c r="J1087" s="121" t="s">
        <v>37</v>
      </c>
      <c r="K1087" s="41" t="s">
        <v>26</v>
      </c>
      <c r="L1087" s="42" t="str">
        <f t="shared" si="127"/>
        <v>pieces</v>
      </c>
      <c r="M1087" s="43">
        <f t="shared" si="128"/>
        <v>0</v>
      </c>
      <c r="N1087" s="44" t="str">
        <f t="shared" si="129"/>
        <v>0pieces</v>
      </c>
      <c r="O1087" s="51">
        <f t="shared" si="131"/>
        <v>408.9</v>
      </c>
      <c r="P1087" s="46"/>
      <c r="Q1087" s="46"/>
      <c r="R1087" s="46"/>
      <c r="S1087" s="46"/>
      <c r="T1087" s="46"/>
      <c r="U1087" s="46"/>
      <c r="V1087" s="46"/>
      <c r="W1087" s="46"/>
      <c r="X1087" s="46"/>
      <c r="Y1087" s="46"/>
      <c r="Z1087" s="46"/>
    </row>
    <row r="1088" spans="1:26" ht="13.5" customHeight="1">
      <c r="A1088" s="232">
        <v>438</v>
      </c>
      <c r="B1088" s="48" t="s">
        <v>1280</v>
      </c>
      <c r="C1088" s="34" t="s">
        <v>43</v>
      </c>
      <c r="D1088" s="9" t="str">
        <f t="shared" si="133"/>
        <v>Golden Grains</v>
      </c>
      <c r="E1088" s="50" t="s">
        <v>1281</v>
      </c>
      <c r="F1088" s="37"/>
      <c r="G1088" s="38">
        <f>400/5</f>
        <v>80</v>
      </c>
      <c r="H1088" s="39">
        <v>3</v>
      </c>
      <c r="I1088" s="39">
        <v>5</v>
      </c>
      <c r="J1088" s="121" t="s">
        <v>33</v>
      </c>
      <c r="K1088" s="41"/>
      <c r="L1088" s="42" t="str">
        <f t="shared" si="127"/>
        <v>5kg</v>
      </c>
      <c r="M1088" s="43">
        <f t="shared" si="128"/>
        <v>15</v>
      </c>
      <c r="N1088" s="44" t="str">
        <f t="shared" si="129"/>
        <v>15kg</v>
      </c>
      <c r="O1088" s="51">
        <f t="shared" si="131"/>
        <v>240</v>
      </c>
      <c r="P1088" s="11"/>
      <c r="Q1088" s="11"/>
      <c r="R1088" s="11"/>
      <c r="S1088" s="11"/>
      <c r="T1088" s="11"/>
      <c r="U1088" s="11"/>
      <c r="V1088" s="11"/>
      <c r="W1088" s="11"/>
      <c r="X1088" s="11"/>
      <c r="Y1088" s="11"/>
      <c r="Z1088" s="11"/>
    </row>
    <row r="1089" spans="1:26" ht="13.5" customHeight="1">
      <c r="A1089" s="233">
        <v>438</v>
      </c>
      <c r="B1089" s="79" t="s">
        <v>1280</v>
      </c>
      <c r="C1089" s="34" t="s">
        <v>47</v>
      </c>
      <c r="D1089" s="9" t="str">
        <f t="shared" si="133"/>
        <v>Thai Jasmine</v>
      </c>
      <c r="E1089" s="50" t="s">
        <v>1282</v>
      </c>
      <c r="F1089" s="59"/>
      <c r="G1089" s="38">
        <v>48.8</v>
      </c>
      <c r="H1089" s="39">
        <v>405</v>
      </c>
      <c r="I1089" s="39">
        <v>1</v>
      </c>
      <c r="J1089" s="121" t="s">
        <v>33</v>
      </c>
      <c r="K1089" s="46"/>
      <c r="L1089" s="42" t="str">
        <f t="shared" si="127"/>
        <v>1kg</v>
      </c>
      <c r="M1089" s="43">
        <f t="shared" si="128"/>
        <v>405</v>
      </c>
      <c r="N1089" s="44" t="str">
        <f t="shared" si="129"/>
        <v>405kg</v>
      </c>
      <c r="O1089" s="51">
        <f t="shared" si="131"/>
        <v>19764</v>
      </c>
      <c r="P1089" s="46"/>
      <c r="Q1089" s="46"/>
      <c r="R1089" s="46"/>
      <c r="S1089" s="46"/>
      <c r="T1089" s="46"/>
      <c r="U1089" s="46"/>
      <c r="V1089" s="46"/>
      <c r="W1089" s="46"/>
      <c r="X1089" s="46"/>
      <c r="Y1089" s="46"/>
      <c r="Z1089" s="46"/>
    </row>
    <row r="1090" spans="1:26" ht="13.5" customHeight="1">
      <c r="A1090" s="233">
        <v>1216</v>
      </c>
      <c r="B1090" s="57" t="s">
        <v>1283</v>
      </c>
      <c r="C1090" s="94" t="s">
        <v>68</v>
      </c>
      <c r="D1090" s="80" t="s">
        <v>1284</v>
      </c>
      <c r="E1090" s="116"/>
      <c r="F1090" s="59"/>
      <c r="G1090" s="212">
        <v>1860</v>
      </c>
      <c r="H1090" s="326">
        <v>0.5</v>
      </c>
      <c r="I1090" s="326">
        <v>1</v>
      </c>
      <c r="J1090" s="257" t="s">
        <v>86</v>
      </c>
      <c r="K1090" s="46"/>
      <c r="L1090" s="42" t="str">
        <f t="shared" si="127"/>
        <v>1gallons</v>
      </c>
      <c r="M1090" s="43">
        <f t="shared" si="128"/>
        <v>0.5</v>
      </c>
      <c r="N1090" s="44" t="str">
        <f t="shared" si="129"/>
        <v>0.5gallons</v>
      </c>
      <c r="O1090" s="51">
        <f t="shared" si="131"/>
        <v>930</v>
      </c>
      <c r="P1090" s="46"/>
      <c r="Q1090" s="46"/>
      <c r="R1090" s="46"/>
      <c r="S1090" s="46"/>
      <c r="T1090" s="46"/>
      <c r="U1090" s="46"/>
      <c r="V1090" s="46"/>
      <c r="W1090" s="46"/>
      <c r="X1090" s="46"/>
      <c r="Y1090" s="46"/>
      <c r="Z1090" s="46"/>
    </row>
    <row r="1091" spans="1:26" ht="13.5" customHeight="1">
      <c r="A1091" s="233">
        <v>897</v>
      </c>
      <c r="B1091" s="33" t="s">
        <v>1285</v>
      </c>
      <c r="C1091" s="34" t="s">
        <v>74</v>
      </c>
      <c r="D1091" s="9" t="str">
        <f>IFERROR(LEFT(E1091, FIND("/", E1091)-1), E1091)</f>
        <v>Lucky me</v>
      </c>
      <c r="E1091" s="50" t="s">
        <v>542</v>
      </c>
      <c r="F1091" s="37" t="s">
        <v>76</v>
      </c>
      <c r="G1091" s="38">
        <v>25.3</v>
      </c>
      <c r="H1091" s="39">
        <v>36</v>
      </c>
      <c r="I1091" s="39">
        <v>40</v>
      </c>
      <c r="J1091" s="121" t="s">
        <v>59</v>
      </c>
      <c r="K1091" s="41" t="s">
        <v>26</v>
      </c>
      <c r="L1091" s="42" t="str">
        <f t="shared" si="127"/>
        <v>40grams</v>
      </c>
      <c r="M1091" s="43">
        <f t="shared" si="128"/>
        <v>1440</v>
      </c>
      <c r="N1091" s="44" t="str">
        <f t="shared" si="129"/>
        <v>1440grams</v>
      </c>
      <c r="O1091" s="51">
        <f t="shared" si="131"/>
        <v>910.80000000000007</v>
      </c>
      <c r="P1091" s="46"/>
      <c r="Q1091" s="46"/>
      <c r="R1091" s="46"/>
      <c r="S1091" s="46"/>
      <c r="T1091" s="46"/>
      <c r="U1091" s="46"/>
      <c r="V1091" s="46"/>
      <c r="W1091" s="46"/>
      <c r="X1091" s="46"/>
      <c r="Y1091" s="46"/>
      <c r="Z1091" s="46"/>
    </row>
    <row r="1092" spans="1:26" ht="13.5" customHeight="1">
      <c r="A1092" s="233">
        <v>1217</v>
      </c>
      <c r="B1092" s="57" t="s">
        <v>1286</v>
      </c>
      <c r="C1092" s="94" t="s">
        <v>68</v>
      </c>
      <c r="D1092" s="195" t="s">
        <v>1200</v>
      </c>
      <c r="E1092" s="116"/>
      <c r="F1092" s="59"/>
      <c r="G1092" s="212">
        <v>6.48</v>
      </c>
      <c r="H1092" s="326">
        <v>4</v>
      </c>
      <c r="I1092" s="326">
        <v>10</v>
      </c>
      <c r="J1092" s="257" t="s">
        <v>37</v>
      </c>
      <c r="K1092" s="46"/>
      <c r="L1092" s="42" t="str">
        <f t="shared" si="127"/>
        <v>10pieces</v>
      </c>
      <c r="M1092" s="43">
        <f t="shared" si="128"/>
        <v>40</v>
      </c>
      <c r="N1092" s="44" t="str">
        <f t="shared" si="129"/>
        <v>40pieces</v>
      </c>
      <c r="O1092" s="51">
        <f t="shared" si="131"/>
        <v>25.92</v>
      </c>
      <c r="P1092" s="46"/>
      <c r="Q1092" s="46"/>
      <c r="R1092" s="46"/>
      <c r="S1092" s="46"/>
      <c r="T1092" s="46"/>
      <c r="U1092" s="46"/>
      <c r="V1092" s="46"/>
      <c r="W1092" s="46"/>
      <c r="X1092" s="46"/>
      <c r="Y1092" s="46"/>
      <c r="Z1092" s="46"/>
    </row>
    <row r="1093" spans="1:26" ht="13.5" customHeight="1">
      <c r="A1093" s="233">
        <v>963</v>
      </c>
      <c r="B1093" s="76" t="s">
        <v>1287</v>
      </c>
      <c r="C1093" s="34" t="s">
        <v>55</v>
      </c>
      <c r="D1093" s="9" t="str">
        <f t="shared" ref="D1093:D1103" si="134">IFERROR(LEFT(E1093, FIND("/", E1093)-1), E1093)</f>
        <v>Tang</v>
      </c>
      <c r="E1093" s="50" t="s">
        <v>1288</v>
      </c>
      <c r="F1093" s="37"/>
      <c r="G1093" s="38">
        <v>19.2</v>
      </c>
      <c r="H1093" s="39">
        <v>0.105</v>
      </c>
      <c r="I1093" s="39">
        <v>19</v>
      </c>
      <c r="J1093" s="121" t="s">
        <v>59</v>
      </c>
      <c r="K1093" s="41" t="s">
        <v>26</v>
      </c>
      <c r="L1093" s="42" t="str">
        <f t="shared" si="127"/>
        <v>19grams</v>
      </c>
      <c r="M1093" s="43">
        <f t="shared" si="128"/>
        <v>1.9949999999999999</v>
      </c>
      <c r="N1093" s="44" t="str">
        <f t="shared" si="129"/>
        <v>1.995grams</v>
      </c>
      <c r="O1093" s="51">
        <f t="shared" si="131"/>
        <v>2.016</v>
      </c>
      <c r="P1093" s="46"/>
      <c r="Q1093" s="46"/>
      <c r="R1093" s="46"/>
      <c r="S1093" s="46"/>
      <c r="T1093" s="46"/>
      <c r="U1093" s="46"/>
      <c r="V1093" s="46"/>
      <c r="W1093" s="46"/>
      <c r="X1093" s="46"/>
      <c r="Y1093" s="46"/>
      <c r="Z1093" s="46"/>
    </row>
    <row r="1094" spans="1:26" ht="13.5" customHeight="1">
      <c r="A1094" s="233">
        <v>962</v>
      </c>
      <c r="B1094" s="76" t="s">
        <v>1289</v>
      </c>
      <c r="C1094" s="34" t="s">
        <v>55</v>
      </c>
      <c r="D1094" s="9" t="str">
        <f t="shared" si="134"/>
        <v>Tang</v>
      </c>
      <c r="E1094" s="52" t="s">
        <v>1288</v>
      </c>
      <c r="F1094" s="37"/>
      <c r="G1094" s="77">
        <v>19.2</v>
      </c>
      <c r="H1094" s="39">
        <v>5.2600000000000001E-2</v>
      </c>
      <c r="I1094" s="39">
        <v>19</v>
      </c>
      <c r="J1094" s="121" t="s">
        <v>59</v>
      </c>
      <c r="K1094" s="41" t="s">
        <v>26</v>
      </c>
      <c r="L1094" s="42" t="str">
        <f t="shared" si="127"/>
        <v>19grams</v>
      </c>
      <c r="M1094" s="43">
        <f t="shared" si="128"/>
        <v>0.99940000000000007</v>
      </c>
      <c r="N1094" s="44" t="str">
        <f t="shared" si="129"/>
        <v>0.9994grams</v>
      </c>
      <c r="O1094" s="51">
        <f t="shared" si="131"/>
        <v>1.0099199999999999</v>
      </c>
      <c r="P1094" s="46"/>
      <c r="Q1094" s="46"/>
      <c r="R1094" s="46"/>
      <c r="S1094" s="46"/>
      <c r="T1094" s="46"/>
      <c r="U1094" s="46"/>
      <c r="V1094" s="46"/>
      <c r="W1094" s="46"/>
      <c r="X1094" s="46"/>
      <c r="Y1094" s="46"/>
      <c r="Z1094" s="46"/>
    </row>
    <row r="1095" spans="1:26" ht="13.5" customHeight="1">
      <c r="A1095" s="232">
        <v>530</v>
      </c>
      <c r="B1095" s="68" t="s">
        <v>1290</v>
      </c>
      <c r="C1095" s="34" t="s">
        <v>35</v>
      </c>
      <c r="D1095" s="9" t="str">
        <f t="shared" si="134"/>
        <v>Zambo</v>
      </c>
      <c r="E1095" s="68" t="s">
        <v>1291</v>
      </c>
      <c r="F1095" s="111"/>
      <c r="G1095" s="38">
        <v>20.75</v>
      </c>
      <c r="H1095" s="39">
        <v>221</v>
      </c>
      <c r="I1095" s="39">
        <v>350</v>
      </c>
      <c r="J1095" s="121" t="s">
        <v>29</v>
      </c>
      <c r="K1095" s="41" t="s">
        <v>26</v>
      </c>
      <c r="L1095" s="42" t="str">
        <f t="shared" si="127"/>
        <v>350ml</v>
      </c>
      <c r="M1095" s="43">
        <f t="shared" si="128"/>
        <v>77350</v>
      </c>
      <c r="N1095" s="44" t="str">
        <f t="shared" si="129"/>
        <v>77350ml</v>
      </c>
      <c r="O1095" s="51">
        <f t="shared" si="131"/>
        <v>4585.75</v>
      </c>
      <c r="P1095" s="46"/>
      <c r="Q1095" s="46"/>
      <c r="R1095" s="46"/>
      <c r="S1095" s="46"/>
      <c r="T1095" s="46"/>
      <c r="U1095" s="46"/>
      <c r="V1095" s="46"/>
      <c r="W1095" s="46"/>
      <c r="X1095" s="46"/>
      <c r="Y1095" s="46"/>
      <c r="Z1095" s="46"/>
    </row>
    <row r="1096" spans="1:26" ht="13.5" customHeight="1">
      <c r="A1096" s="232">
        <v>530</v>
      </c>
      <c r="B1096" s="68" t="s">
        <v>1290</v>
      </c>
      <c r="C1096" s="34" t="s">
        <v>35</v>
      </c>
      <c r="D1096" s="9" t="str">
        <f t="shared" si="134"/>
        <v>Zambo</v>
      </c>
      <c r="E1096" s="68" t="s">
        <v>1292</v>
      </c>
      <c r="F1096" s="111"/>
      <c r="G1096" s="70">
        <v>25.44</v>
      </c>
      <c r="H1096" s="39">
        <v>39</v>
      </c>
      <c r="I1096" s="39">
        <v>500</v>
      </c>
      <c r="J1096" s="121" t="s">
        <v>29</v>
      </c>
      <c r="K1096" s="41" t="s">
        <v>26</v>
      </c>
      <c r="L1096" s="42" t="str">
        <f t="shared" si="127"/>
        <v>500ml</v>
      </c>
      <c r="M1096" s="43">
        <f t="shared" si="128"/>
        <v>19500</v>
      </c>
      <c r="N1096" s="44" t="str">
        <f t="shared" si="129"/>
        <v>19500ml</v>
      </c>
      <c r="O1096" s="51">
        <f t="shared" si="131"/>
        <v>992.16000000000008</v>
      </c>
      <c r="P1096" s="46"/>
      <c r="Q1096" s="46"/>
      <c r="R1096" s="46"/>
      <c r="S1096" s="46"/>
      <c r="T1096" s="46"/>
      <c r="U1096" s="46"/>
      <c r="V1096" s="46"/>
      <c r="W1096" s="46"/>
      <c r="X1096" s="46"/>
      <c r="Y1096" s="46"/>
      <c r="Z1096" s="46"/>
    </row>
    <row r="1097" spans="1:26" ht="13.5" customHeight="1">
      <c r="A1097" s="233">
        <v>607</v>
      </c>
      <c r="B1097" s="48" t="s">
        <v>1293</v>
      </c>
      <c r="C1097" s="34" t="s">
        <v>35</v>
      </c>
      <c r="D1097" s="9" t="str">
        <f t="shared" si="134"/>
        <v>HERNAN</v>
      </c>
      <c r="E1097" s="50" t="s">
        <v>249</v>
      </c>
      <c r="F1097" s="37"/>
      <c r="G1097" s="38">
        <v>175</v>
      </c>
      <c r="H1097" s="39">
        <v>0.5</v>
      </c>
      <c r="I1097" s="39">
        <v>1000</v>
      </c>
      <c r="J1097" s="121" t="s">
        <v>33</v>
      </c>
      <c r="K1097" s="41"/>
      <c r="L1097" s="42" t="str">
        <f t="shared" si="127"/>
        <v>1000kg</v>
      </c>
      <c r="M1097" s="43">
        <f t="shared" si="128"/>
        <v>500</v>
      </c>
      <c r="N1097" s="44" t="str">
        <f t="shared" si="129"/>
        <v>500kg</v>
      </c>
      <c r="O1097" s="51">
        <f t="shared" si="131"/>
        <v>87.5</v>
      </c>
      <c r="P1097" s="11"/>
      <c r="Q1097" s="11"/>
      <c r="R1097" s="11"/>
      <c r="S1097" s="11"/>
      <c r="T1097" s="11"/>
      <c r="U1097" s="11"/>
      <c r="V1097" s="11"/>
      <c r="W1097" s="11"/>
      <c r="X1097" s="11"/>
      <c r="Y1097" s="11"/>
      <c r="Z1097" s="11"/>
    </row>
    <row r="1098" spans="1:26" ht="13.5" customHeight="1">
      <c r="A1098" s="232">
        <v>301</v>
      </c>
      <c r="B1098" s="48" t="s">
        <v>1294</v>
      </c>
      <c r="C1098" s="34" t="s">
        <v>43</v>
      </c>
      <c r="D1098" s="9" t="str">
        <f t="shared" si="134"/>
        <v>Fresh</v>
      </c>
      <c r="E1098" s="50" t="s">
        <v>121</v>
      </c>
      <c r="F1098" s="37"/>
      <c r="G1098" s="38">
        <v>75</v>
      </c>
      <c r="H1098" s="39">
        <v>1.655</v>
      </c>
      <c r="I1098" s="39">
        <v>1000</v>
      </c>
      <c r="J1098" s="121" t="s">
        <v>59</v>
      </c>
      <c r="K1098" s="41"/>
      <c r="L1098" s="42" t="str">
        <f t="shared" si="127"/>
        <v>1000grams</v>
      </c>
      <c r="M1098" s="43">
        <f t="shared" si="128"/>
        <v>1655</v>
      </c>
      <c r="N1098" s="44" t="str">
        <f t="shared" si="129"/>
        <v>1655grams</v>
      </c>
      <c r="O1098" s="51">
        <f t="shared" si="131"/>
        <v>124.125</v>
      </c>
      <c r="P1098" s="11"/>
      <c r="Q1098" s="11"/>
      <c r="R1098" s="11"/>
      <c r="S1098" s="11"/>
      <c r="T1098" s="11"/>
      <c r="U1098" s="11"/>
      <c r="V1098" s="11"/>
      <c r="W1098" s="11"/>
      <c r="X1098" s="11"/>
      <c r="Y1098" s="11"/>
      <c r="Z1098" s="11"/>
    </row>
    <row r="1099" spans="1:26" ht="13.5" customHeight="1">
      <c r="A1099" s="232">
        <v>301</v>
      </c>
      <c r="B1099" s="52" t="s">
        <v>1294</v>
      </c>
      <c r="C1099" s="53" t="s">
        <v>39</v>
      </c>
      <c r="D1099" s="9" t="str">
        <f t="shared" si="134"/>
        <v>Fresh</v>
      </c>
      <c r="E1099" s="68" t="s">
        <v>121</v>
      </c>
      <c r="F1099" s="37"/>
      <c r="G1099" s="70">
        <v>95</v>
      </c>
      <c r="H1099" s="71">
        <v>2</v>
      </c>
      <c r="I1099" s="71">
        <v>1</v>
      </c>
      <c r="J1099" s="160" t="s">
        <v>396</v>
      </c>
      <c r="K1099" s="41"/>
      <c r="L1099" s="42" t="str">
        <f t="shared" si="127"/>
        <v>1bundle</v>
      </c>
      <c r="M1099" s="43">
        <f t="shared" si="128"/>
        <v>2</v>
      </c>
      <c r="N1099" s="44" t="str">
        <f t="shared" si="129"/>
        <v>2bundle</v>
      </c>
      <c r="O1099" s="51">
        <f t="shared" si="131"/>
        <v>190</v>
      </c>
      <c r="P1099" s="11"/>
      <c r="Q1099" s="11"/>
      <c r="R1099" s="11"/>
      <c r="S1099" s="11"/>
      <c r="T1099" s="11"/>
      <c r="U1099" s="11"/>
      <c r="V1099" s="11"/>
      <c r="W1099" s="11"/>
      <c r="X1099" s="11"/>
      <c r="Y1099" s="11"/>
      <c r="Z1099" s="11"/>
    </row>
    <row r="1100" spans="1:26" ht="13.5" customHeight="1">
      <c r="A1100" s="232">
        <v>301</v>
      </c>
      <c r="B1100" s="48" t="s">
        <v>1295</v>
      </c>
      <c r="C1100" s="49" t="s">
        <v>31</v>
      </c>
      <c r="D1100" s="9" t="str">
        <f t="shared" si="134"/>
        <v>vegetables</v>
      </c>
      <c r="E1100" s="50" t="s">
        <v>32</v>
      </c>
      <c r="F1100" s="37"/>
      <c r="G1100" s="38">
        <v>95</v>
      </c>
      <c r="H1100" s="39">
        <v>2.19</v>
      </c>
      <c r="I1100" s="39"/>
      <c r="J1100" s="121" t="s">
        <v>33</v>
      </c>
      <c r="K1100" s="41" t="s">
        <v>26</v>
      </c>
      <c r="L1100" s="42" t="str">
        <f t="shared" si="127"/>
        <v>kg</v>
      </c>
      <c r="M1100" s="43">
        <f t="shared" si="128"/>
        <v>0</v>
      </c>
      <c r="N1100" s="44" t="str">
        <f t="shared" si="129"/>
        <v>0kg</v>
      </c>
      <c r="O1100" s="51">
        <f t="shared" si="131"/>
        <v>208.04999999999998</v>
      </c>
      <c r="P1100" s="46"/>
      <c r="Q1100" s="46"/>
      <c r="R1100" s="46"/>
      <c r="S1100" s="46"/>
      <c r="T1100" s="46"/>
      <c r="U1100" s="46"/>
      <c r="V1100" s="46"/>
      <c r="W1100" s="46"/>
      <c r="X1100" s="46"/>
      <c r="Y1100" s="46"/>
      <c r="Z1100" s="46"/>
    </row>
    <row r="1101" spans="1:26" ht="13.5" customHeight="1">
      <c r="A1101" s="233">
        <v>301</v>
      </c>
      <c r="B1101" s="76" t="s">
        <v>1294</v>
      </c>
      <c r="C1101" s="34" t="s">
        <v>55</v>
      </c>
      <c r="D1101" s="9">
        <f t="shared" si="134"/>
        <v>0</v>
      </c>
      <c r="E1101" s="50"/>
      <c r="F1101" s="37"/>
      <c r="G1101" s="38">
        <v>10</v>
      </c>
      <c r="H1101" s="39">
        <v>1</v>
      </c>
      <c r="I1101" s="39">
        <v>1</v>
      </c>
      <c r="J1101" s="121" t="s">
        <v>396</v>
      </c>
      <c r="K1101" s="41"/>
      <c r="L1101" s="42" t="str">
        <f t="shared" si="127"/>
        <v>1bundle</v>
      </c>
      <c r="M1101" s="43">
        <f t="shared" si="128"/>
        <v>1</v>
      </c>
      <c r="N1101" s="44" t="str">
        <f t="shared" si="129"/>
        <v>1bundle</v>
      </c>
      <c r="O1101" s="51">
        <f t="shared" si="131"/>
        <v>10</v>
      </c>
      <c r="P1101" s="46"/>
      <c r="Q1101" s="46"/>
      <c r="R1101" s="46"/>
      <c r="S1101" s="46"/>
      <c r="T1101" s="46"/>
      <c r="U1101" s="46"/>
      <c r="V1101" s="46"/>
      <c r="W1101" s="46"/>
      <c r="X1101" s="46"/>
      <c r="Y1101" s="46"/>
      <c r="Z1101" s="46"/>
    </row>
    <row r="1102" spans="1:26" ht="13.5" customHeight="1">
      <c r="A1102" s="233">
        <v>301</v>
      </c>
      <c r="B1102" s="48" t="s">
        <v>1294</v>
      </c>
      <c r="C1102" s="34" t="s">
        <v>27</v>
      </c>
      <c r="D1102" s="9">
        <f t="shared" si="134"/>
        <v>0</v>
      </c>
      <c r="E1102" s="50"/>
      <c r="F1102" s="37"/>
      <c r="G1102" s="38">
        <v>90</v>
      </c>
      <c r="H1102" s="39">
        <f>O1102/G1102</f>
        <v>1</v>
      </c>
      <c r="I1102" s="39"/>
      <c r="J1102" s="121"/>
      <c r="K1102" s="41" t="s">
        <v>26</v>
      </c>
      <c r="L1102" s="42" t="str">
        <f t="shared" si="127"/>
        <v/>
      </c>
      <c r="M1102" s="43">
        <f t="shared" si="128"/>
        <v>0</v>
      </c>
      <c r="N1102" s="44" t="str">
        <f t="shared" si="129"/>
        <v>0</v>
      </c>
      <c r="O1102" s="133">
        <v>90</v>
      </c>
      <c r="P1102" s="46"/>
      <c r="Q1102" s="46"/>
      <c r="R1102" s="46"/>
      <c r="S1102" s="46"/>
      <c r="T1102" s="46"/>
      <c r="U1102" s="46"/>
      <c r="V1102" s="46"/>
      <c r="W1102" s="46"/>
      <c r="X1102" s="46"/>
      <c r="Y1102" s="46"/>
      <c r="Z1102" s="46"/>
    </row>
    <row r="1103" spans="1:26" ht="13.5" customHeight="1">
      <c r="A1103" s="233">
        <v>964</v>
      </c>
      <c r="B1103" s="76" t="s">
        <v>1296</v>
      </c>
      <c r="C1103" s="34" t="s">
        <v>55</v>
      </c>
      <c r="D1103" s="9" t="str">
        <f t="shared" si="134"/>
        <v>Florence</v>
      </c>
      <c r="E1103" s="52" t="s">
        <v>1297</v>
      </c>
      <c r="F1103" s="37"/>
      <c r="G1103" s="77">
        <v>84.1</v>
      </c>
      <c r="H1103" s="39">
        <v>2</v>
      </c>
      <c r="I1103" s="39">
        <v>340</v>
      </c>
      <c r="J1103" s="121" t="s">
        <v>59</v>
      </c>
      <c r="K1103" s="41" t="s">
        <v>26</v>
      </c>
      <c r="L1103" s="42" t="str">
        <f t="shared" si="127"/>
        <v>340grams</v>
      </c>
      <c r="M1103" s="43">
        <f t="shared" si="128"/>
        <v>680</v>
      </c>
      <c r="N1103" s="44" t="str">
        <f t="shared" si="129"/>
        <v>680grams</v>
      </c>
      <c r="O1103" s="51">
        <f t="shared" ref="O1103:O1146" si="135">G1103*H1103</f>
        <v>168.2</v>
      </c>
      <c r="P1103" s="11"/>
      <c r="Q1103" s="11"/>
      <c r="R1103" s="11"/>
      <c r="S1103" s="11"/>
      <c r="T1103" s="11"/>
      <c r="U1103" s="11"/>
      <c r="V1103" s="11"/>
      <c r="W1103" s="11"/>
      <c r="X1103" s="11"/>
      <c r="Y1103" s="11"/>
      <c r="Z1103" s="11"/>
    </row>
    <row r="1104" spans="1:26" ht="13.5" customHeight="1">
      <c r="A1104" s="232">
        <v>341</v>
      </c>
      <c r="B1104" s="48" t="s">
        <v>1298</v>
      </c>
      <c r="C1104" s="34" t="s">
        <v>43</v>
      </c>
      <c r="D1104" s="101" t="s">
        <v>91</v>
      </c>
      <c r="E1104" s="116" t="s">
        <v>1299</v>
      </c>
      <c r="F1104" s="111"/>
      <c r="G1104" s="38">
        <v>340</v>
      </c>
      <c r="H1104" s="39">
        <v>2</v>
      </c>
      <c r="I1104" s="39">
        <v>500</v>
      </c>
      <c r="J1104" s="121" t="s">
        <v>59</v>
      </c>
      <c r="K1104" s="41" t="s">
        <v>26</v>
      </c>
      <c r="L1104" s="42" t="str">
        <f t="shared" si="127"/>
        <v>500grams</v>
      </c>
      <c r="M1104" s="43">
        <f t="shared" si="128"/>
        <v>1000</v>
      </c>
      <c r="N1104" s="44" t="str">
        <f t="shared" si="129"/>
        <v>1000grams</v>
      </c>
      <c r="O1104" s="51">
        <f t="shared" si="135"/>
        <v>680</v>
      </c>
      <c r="P1104" s="29">
        <f>O1104/H1104</f>
        <v>340</v>
      </c>
      <c r="Q1104" s="74">
        <f>G1104-P1104</f>
        <v>0</v>
      </c>
      <c r="R1104" s="28"/>
      <c r="S1104" s="28"/>
      <c r="T1104" s="28"/>
      <c r="U1104" s="28"/>
      <c r="V1104" s="28"/>
      <c r="W1104" s="28"/>
      <c r="X1104" s="28"/>
      <c r="Y1104" s="28"/>
      <c r="Z1104" s="28"/>
    </row>
    <row r="1105" spans="1:26" ht="13.5" customHeight="1">
      <c r="A1105" s="233">
        <v>352</v>
      </c>
      <c r="B1105" s="68" t="s">
        <v>1300</v>
      </c>
      <c r="C1105" s="34" t="s">
        <v>35</v>
      </c>
      <c r="D1105" s="9" t="str">
        <f t="shared" ref="D1105:D1137" si="136">IFERROR(LEFT(E1105, FIND("/", E1105)-1), E1105)</f>
        <v>DEL MONTE</v>
      </c>
      <c r="E1105" s="68" t="s">
        <v>1035</v>
      </c>
      <c r="F1105" s="37"/>
      <c r="G1105" s="38">
        <v>56.2</v>
      </c>
      <c r="H1105" s="39">
        <v>26</v>
      </c>
      <c r="I1105" s="39">
        <v>260</v>
      </c>
      <c r="J1105" s="121" t="s">
        <v>59</v>
      </c>
      <c r="K1105" s="41" t="s">
        <v>26</v>
      </c>
      <c r="L1105" s="42" t="str">
        <f t="shared" si="127"/>
        <v>260grams</v>
      </c>
      <c r="M1105" s="43">
        <f t="shared" si="128"/>
        <v>6760</v>
      </c>
      <c r="N1105" s="44" t="str">
        <f t="shared" si="129"/>
        <v>6760grams</v>
      </c>
      <c r="O1105" s="51">
        <f t="shared" si="135"/>
        <v>1461.2</v>
      </c>
      <c r="P1105" s="29"/>
      <c r="Q1105" s="11"/>
      <c r="R1105" s="11"/>
      <c r="S1105" s="11"/>
      <c r="T1105" s="11"/>
      <c r="U1105" s="11"/>
      <c r="V1105" s="11"/>
      <c r="W1105" s="11"/>
      <c r="X1105" s="11"/>
      <c r="Y1105" s="11"/>
      <c r="Z1105" s="11"/>
    </row>
    <row r="1106" spans="1:26" ht="13.5" customHeight="1">
      <c r="A1106" s="233">
        <v>352</v>
      </c>
      <c r="B1106" s="68" t="s">
        <v>1300</v>
      </c>
      <c r="C1106" s="34" t="s">
        <v>35</v>
      </c>
      <c r="D1106" s="9" t="str">
        <f t="shared" si="136"/>
        <v>HAPPY FIESTA</v>
      </c>
      <c r="E1106" s="68" t="s">
        <v>1301</v>
      </c>
      <c r="F1106" s="37"/>
      <c r="G1106" s="38">
        <v>50</v>
      </c>
      <c r="H1106" s="39">
        <v>3</v>
      </c>
      <c r="I1106" s="39">
        <v>223</v>
      </c>
      <c r="J1106" s="121" t="s">
        <v>59</v>
      </c>
      <c r="K1106" s="41" t="s">
        <v>26</v>
      </c>
      <c r="L1106" s="42" t="str">
        <f t="shared" si="127"/>
        <v>223grams</v>
      </c>
      <c r="M1106" s="43">
        <f t="shared" si="128"/>
        <v>669</v>
      </c>
      <c r="N1106" s="44" t="str">
        <f t="shared" si="129"/>
        <v>669grams</v>
      </c>
      <c r="O1106" s="51">
        <f t="shared" si="135"/>
        <v>150</v>
      </c>
      <c r="P1106" s="11"/>
      <c r="Q1106" s="11"/>
      <c r="R1106" s="11"/>
      <c r="S1106" s="11"/>
      <c r="T1106" s="11"/>
      <c r="U1106" s="11"/>
      <c r="V1106" s="11"/>
      <c r="W1106" s="11"/>
      <c r="X1106" s="11"/>
      <c r="Y1106" s="11"/>
      <c r="Z1106" s="11"/>
    </row>
    <row r="1107" spans="1:26" ht="13.5" customHeight="1">
      <c r="A1107" s="233">
        <v>352</v>
      </c>
      <c r="B1107" s="79" t="s">
        <v>1300</v>
      </c>
      <c r="C1107" s="34" t="s">
        <v>47</v>
      </c>
      <c r="D1107" s="9" t="str">
        <f t="shared" si="136"/>
        <v>J em J</v>
      </c>
      <c r="E1107" s="116" t="s">
        <v>1302</v>
      </c>
      <c r="F1107" s="59"/>
      <c r="G1107" s="38">
        <v>42</v>
      </c>
      <c r="H1107" s="39">
        <v>22.47</v>
      </c>
      <c r="I1107" s="39">
        <v>1</v>
      </c>
      <c r="J1107" s="121" t="s">
        <v>59</v>
      </c>
      <c r="K1107" s="46"/>
      <c r="L1107" s="42" t="str">
        <f t="shared" si="127"/>
        <v>1grams</v>
      </c>
      <c r="M1107" s="43">
        <f t="shared" si="128"/>
        <v>22.47</v>
      </c>
      <c r="N1107" s="44" t="str">
        <f t="shared" si="129"/>
        <v>22.47grams</v>
      </c>
      <c r="O1107" s="51">
        <f t="shared" si="135"/>
        <v>943.74</v>
      </c>
      <c r="P1107" s="46"/>
      <c r="Q1107" s="46"/>
      <c r="R1107" s="46"/>
      <c r="S1107" s="46"/>
      <c r="T1107" s="46"/>
      <c r="U1107" s="46"/>
      <c r="V1107" s="46"/>
      <c r="W1107" s="46"/>
      <c r="X1107" s="46"/>
      <c r="Y1107" s="46"/>
      <c r="Z1107" s="46"/>
    </row>
    <row r="1108" spans="1:26" ht="13.5" customHeight="1">
      <c r="A1108" s="232">
        <v>352</v>
      </c>
      <c r="B1108" s="48" t="s">
        <v>1300</v>
      </c>
      <c r="C1108" s="34" t="s">
        <v>43</v>
      </c>
      <c r="D1108" s="9" t="str">
        <f t="shared" si="136"/>
        <v>Jolly</v>
      </c>
      <c r="E1108" s="116" t="s">
        <v>1303</v>
      </c>
      <c r="F1108" s="111"/>
      <c r="G1108" s="38">
        <v>40.200000000000003</v>
      </c>
      <c r="H1108" s="39">
        <f>1250/250</f>
        <v>5</v>
      </c>
      <c r="I1108" s="39">
        <v>250</v>
      </c>
      <c r="J1108" s="121" t="s">
        <v>301</v>
      </c>
      <c r="K1108" s="41" t="s">
        <v>26</v>
      </c>
      <c r="L1108" s="42" t="str">
        <f t="shared" si="127"/>
        <v>250drained weight grams</v>
      </c>
      <c r="M1108" s="43">
        <f t="shared" si="128"/>
        <v>1250</v>
      </c>
      <c r="N1108" s="44" t="str">
        <f t="shared" si="129"/>
        <v>1250drained weight grams</v>
      </c>
      <c r="O1108" s="51">
        <f t="shared" si="135"/>
        <v>201</v>
      </c>
      <c r="P1108" s="46"/>
      <c r="Q1108" s="46"/>
      <c r="R1108" s="46"/>
      <c r="S1108" s="46"/>
      <c r="T1108" s="46"/>
      <c r="U1108" s="46"/>
      <c r="V1108" s="46"/>
      <c r="W1108" s="46"/>
      <c r="X1108" s="46"/>
      <c r="Y1108" s="46"/>
      <c r="Z1108" s="46"/>
    </row>
    <row r="1109" spans="1:26" ht="13.5" customHeight="1">
      <c r="A1109" s="232">
        <v>352</v>
      </c>
      <c r="B1109" s="68" t="s">
        <v>1300</v>
      </c>
      <c r="C1109" s="53" t="s">
        <v>39</v>
      </c>
      <c r="D1109" s="9" t="str">
        <f t="shared" si="136"/>
        <v>Jolly</v>
      </c>
      <c r="E1109" s="68" t="s">
        <v>1303</v>
      </c>
      <c r="F1109" s="111"/>
      <c r="G1109" s="207">
        <v>40.200000000000003</v>
      </c>
      <c r="H1109" s="71">
        <v>5</v>
      </c>
      <c r="I1109" s="165">
        <v>250</v>
      </c>
      <c r="J1109" s="378" t="s">
        <v>301</v>
      </c>
      <c r="K1109" s="41" t="s">
        <v>26</v>
      </c>
      <c r="L1109" s="42" t="str">
        <f t="shared" si="127"/>
        <v>250drained weight grams</v>
      </c>
      <c r="M1109" s="43">
        <f t="shared" si="128"/>
        <v>1250</v>
      </c>
      <c r="N1109" s="44" t="str">
        <f t="shared" si="129"/>
        <v>1250drained weight grams</v>
      </c>
      <c r="O1109" s="51">
        <f t="shared" si="135"/>
        <v>201</v>
      </c>
      <c r="P1109" s="46"/>
      <c r="Q1109" s="46"/>
      <c r="R1109" s="46"/>
      <c r="S1109" s="46"/>
      <c r="T1109" s="46"/>
      <c r="U1109" s="46"/>
      <c r="V1109" s="46"/>
      <c r="W1109" s="46"/>
      <c r="X1109" s="46"/>
      <c r="Y1109" s="46"/>
      <c r="Z1109" s="46"/>
    </row>
    <row r="1110" spans="1:26" ht="13.5" customHeight="1">
      <c r="A1110" s="233">
        <v>352</v>
      </c>
      <c r="B1110" s="122" t="s">
        <v>1300</v>
      </c>
      <c r="C1110" s="34" t="s">
        <v>82</v>
      </c>
      <c r="D1110" s="9" t="str">
        <f t="shared" si="136"/>
        <v>Jolly</v>
      </c>
      <c r="E1110" s="122" t="s">
        <v>1303</v>
      </c>
      <c r="F1110" s="111" t="s">
        <v>76</v>
      </c>
      <c r="G1110" s="207">
        <v>42.5</v>
      </c>
      <c r="H1110" s="379">
        <v>1</v>
      </c>
      <c r="I1110" s="165">
        <v>425</v>
      </c>
      <c r="J1110" s="196" t="s">
        <v>59</v>
      </c>
      <c r="K1110" s="41" t="s">
        <v>26</v>
      </c>
      <c r="L1110" s="42" t="str">
        <f t="shared" si="127"/>
        <v>425grams</v>
      </c>
      <c r="M1110" s="43">
        <f t="shared" si="128"/>
        <v>425</v>
      </c>
      <c r="N1110" s="44" t="str">
        <f t="shared" si="129"/>
        <v>425grams</v>
      </c>
      <c r="O1110" s="51">
        <f t="shared" si="135"/>
        <v>42.5</v>
      </c>
      <c r="P1110" s="46"/>
      <c r="Q1110" s="46"/>
      <c r="R1110" s="46"/>
      <c r="S1110" s="46"/>
      <c r="T1110" s="46"/>
      <c r="U1110" s="46"/>
      <c r="V1110" s="46"/>
      <c r="W1110" s="46"/>
      <c r="X1110" s="46"/>
      <c r="Y1110" s="46"/>
      <c r="Z1110" s="46"/>
    </row>
    <row r="1111" spans="1:26" ht="13.5" customHeight="1">
      <c r="A1111" s="233">
        <v>352</v>
      </c>
      <c r="B1111" s="208" t="s">
        <v>1300</v>
      </c>
      <c r="C1111" s="34" t="s">
        <v>27</v>
      </c>
      <c r="D1111" s="9" t="str">
        <f t="shared" si="136"/>
        <v>Jolly</v>
      </c>
      <c r="E1111" s="208" t="s">
        <v>1303</v>
      </c>
      <c r="F1111" s="111"/>
      <c r="G1111" s="38">
        <v>42.3</v>
      </c>
      <c r="H1111" s="39">
        <v>12</v>
      </c>
      <c r="I1111" s="39">
        <v>250</v>
      </c>
      <c r="J1111" s="121" t="s">
        <v>59</v>
      </c>
      <c r="K1111" s="41" t="s">
        <v>26</v>
      </c>
      <c r="L1111" s="42" t="str">
        <f t="shared" si="127"/>
        <v>250grams</v>
      </c>
      <c r="M1111" s="43">
        <f t="shared" si="128"/>
        <v>3000</v>
      </c>
      <c r="N1111" s="44" t="str">
        <f t="shared" si="129"/>
        <v>3000grams</v>
      </c>
      <c r="O1111" s="45">
        <f t="shared" si="135"/>
        <v>507.59999999999997</v>
      </c>
      <c r="P1111" s="46"/>
      <c r="Q1111" s="46"/>
      <c r="R1111" s="46"/>
      <c r="S1111" s="46"/>
      <c r="T1111" s="46"/>
      <c r="U1111" s="46"/>
      <c r="V1111" s="46"/>
      <c r="W1111" s="46"/>
      <c r="X1111" s="46"/>
      <c r="Y1111" s="46"/>
      <c r="Z1111" s="46"/>
    </row>
    <row r="1112" spans="1:26" ht="13.5" customHeight="1">
      <c r="A1112" s="233">
        <v>352</v>
      </c>
      <c r="B1112" s="57" t="s">
        <v>1300</v>
      </c>
      <c r="C1112" s="94" t="s">
        <v>68</v>
      </c>
      <c r="D1112" s="9">
        <f t="shared" si="136"/>
        <v>0</v>
      </c>
      <c r="E1112" s="116"/>
      <c r="F1112" s="59"/>
      <c r="G1112" s="212">
        <v>0.17208000000000001</v>
      </c>
      <c r="H1112" s="326">
        <v>250</v>
      </c>
      <c r="I1112" s="326">
        <v>250</v>
      </c>
      <c r="J1112" s="365" t="s">
        <v>59</v>
      </c>
      <c r="K1112" s="46"/>
      <c r="L1112" s="42" t="str">
        <f t="shared" si="127"/>
        <v>250grams</v>
      </c>
      <c r="M1112" s="43">
        <f t="shared" si="128"/>
        <v>62500</v>
      </c>
      <c r="N1112" s="44" t="str">
        <f t="shared" si="129"/>
        <v>62500grams</v>
      </c>
      <c r="O1112" s="51">
        <f t="shared" si="135"/>
        <v>43.02</v>
      </c>
      <c r="P1112" s="46"/>
      <c r="Q1112" s="46"/>
      <c r="R1112" s="46"/>
      <c r="S1112" s="46"/>
      <c r="T1112" s="46"/>
      <c r="U1112" s="46"/>
      <c r="V1112" s="46"/>
      <c r="W1112" s="46"/>
      <c r="X1112" s="46"/>
      <c r="Y1112" s="46"/>
      <c r="Z1112" s="46"/>
    </row>
    <row r="1113" spans="1:26" ht="13.5" customHeight="1">
      <c r="A1113" s="233">
        <v>928</v>
      </c>
      <c r="B1113" s="33" t="s">
        <v>1304</v>
      </c>
      <c r="C1113" s="34" t="s">
        <v>74</v>
      </c>
      <c r="D1113" s="9" t="str">
        <f t="shared" si="136"/>
        <v>Ticman</v>
      </c>
      <c r="E1113" s="50" t="s">
        <v>1305</v>
      </c>
      <c r="F1113" s="37" t="s">
        <v>76</v>
      </c>
      <c r="G1113" s="38">
        <v>76</v>
      </c>
      <c r="H1113" s="39">
        <v>6</v>
      </c>
      <c r="I1113" s="39">
        <v>1</v>
      </c>
      <c r="J1113" s="121" t="s">
        <v>86</v>
      </c>
      <c r="K1113" s="41" t="s">
        <v>26</v>
      </c>
      <c r="L1113" s="42" t="str">
        <f t="shared" si="127"/>
        <v>1gallons</v>
      </c>
      <c r="M1113" s="43">
        <f t="shared" si="128"/>
        <v>6</v>
      </c>
      <c r="N1113" s="44" t="str">
        <f t="shared" si="129"/>
        <v>6gallons</v>
      </c>
      <c r="O1113" s="51">
        <f t="shared" si="135"/>
        <v>456</v>
      </c>
      <c r="P1113" s="46"/>
      <c r="Q1113" s="46"/>
      <c r="R1113" s="46"/>
      <c r="S1113" s="46"/>
      <c r="T1113" s="46"/>
      <c r="U1113" s="46"/>
      <c r="V1113" s="46"/>
      <c r="W1113" s="46"/>
      <c r="X1113" s="46"/>
      <c r="Y1113" s="46"/>
      <c r="Z1113" s="46"/>
    </row>
    <row r="1114" spans="1:26" ht="13.5" customHeight="1">
      <c r="A1114" s="233">
        <v>552</v>
      </c>
      <c r="B1114" s="48" t="s">
        <v>1306</v>
      </c>
      <c r="C1114" s="34" t="s">
        <v>74</v>
      </c>
      <c r="D1114" s="9" t="str">
        <f t="shared" si="136"/>
        <v>Daisuke</v>
      </c>
      <c r="E1114" s="50" t="s">
        <v>1307</v>
      </c>
      <c r="F1114" s="37" t="s">
        <v>76</v>
      </c>
      <c r="G1114" s="38">
        <v>55</v>
      </c>
      <c r="H1114" s="39">
        <v>2</v>
      </c>
      <c r="I1114" s="39">
        <v>2000</v>
      </c>
      <c r="J1114" s="121" t="s">
        <v>59</v>
      </c>
      <c r="K1114" s="41" t="s">
        <v>26</v>
      </c>
      <c r="L1114" s="42" t="str">
        <f t="shared" si="127"/>
        <v>2000grams</v>
      </c>
      <c r="M1114" s="43">
        <f t="shared" si="128"/>
        <v>4000</v>
      </c>
      <c r="N1114" s="44" t="str">
        <f t="shared" si="129"/>
        <v>4000grams</v>
      </c>
      <c r="O1114" s="51">
        <f t="shared" si="135"/>
        <v>110</v>
      </c>
      <c r="P1114" s="29"/>
      <c r="Q1114" s="11"/>
      <c r="R1114" s="11"/>
      <c r="S1114" s="11"/>
      <c r="T1114" s="11"/>
      <c r="U1114" s="11"/>
      <c r="V1114" s="11"/>
      <c r="W1114" s="11"/>
      <c r="X1114" s="11"/>
      <c r="Y1114" s="11"/>
      <c r="Z1114" s="11"/>
    </row>
    <row r="1115" spans="1:26" ht="13.5" customHeight="1">
      <c r="A1115" s="233">
        <v>552</v>
      </c>
      <c r="B1115" s="52" t="s">
        <v>1306</v>
      </c>
      <c r="C1115" s="34" t="s">
        <v>35</v>
      </c>
      <c r="D1115" s="9" t="str">
        <f t="shared" si="136"/>
        <v>ORION</v>
      </c>
      <c r="E1115" s="50" t="s">
        <v>1308</v>
      </c>
      <c r="F1115" s="37"/>
      <c r="G1115" s="38">
        <v>120</v>
      </c>
      <c r="H1115" s="39">
        <v>3</v>
      </c>
      <c r="I1115" s="39">
        <v>1000</v>
      </c>
      <c r="J1115" s="121" t="s">
        <v>59</v>
      </c>
      <c r="K1115" s="41" t="s">
        <v>26</v>
      </c>
      <c r="L1115" s="42" t="str">
        <f t="shared" si="127"/>
        <v>1000grams</v>
      </c>
      <c r="M1115" s="43">
        <f t="shared" si="128"/>
        <v>3000</v>
      </c>
      <c r="N1115" s="44" t="str">
        <f t="shared" si="129"/>
        <v>3000grams</v>
      </c>
      <c r="O1115" s="51">
        <f t="shared" si="135"/>
        <v>360</v>
      </c>
      <c r="P1115" s="46"/>
      <c r="Q1115" s="46"/>
      <c r="R1115" s="46"/>
      <c r="S1115" s="46"/>
      <c r="T1115" s="46"/>
      <c r="U1115" s="46"/>
      <c r="V1115" s="46"/>
      <c r="W1115" s="46"/>
      <c r="X1115" s="46"/>
      <c r="Y1115" s="46"/>
      <c r="Z1115" s="46"/>
    </row>
    <row r="1116" spans="1:26" ht="13.5" customHeight="1">
      <c r="A1116" s="232">
        <v>552</v>
      </c>
      <c r="B1116" s="52" t="s">
        <v>1306</v>
      </c>
      <c r="C1116" s="53" t="s">
        <v>39</v>
      </c>
      <c r="D1116" s="9" t="str">
        <f t="shared" si="136"/>
        <v>Shanghai</v>
      </c>
      <c r="E1116" s="68" t="s">
        <v>963</v>
      </c>
      <c r="F1116" s="37"/>
      <c r="G1116" s="70">
        <v>120</v>
      </c>
      <c r="H1116" s="71">
        <v>2.5</v>
      </c>
      <c r="I1116" s="71">
        <v>1000</v>
      </c>
      <c r="J1116" s="160" t="s">
        <v>59</v>
      </c>
      <c r="K1116" s="41"/>
      <c r="L1116" s="42" t="str">
        <f t="shared" si="127"/>
        <v>1000grams</v>
      </c>
      <c r="M1116" s="43">
        <f t="shared" si="128"/>
        <v>2500</v>
      </c>
      <c r="N1116" s="44" t="str">
        <f t="shared" si="129"/>
        <v>2500grams</v>
      </c>
      <c r="O1116" s="51">
        <f t="shared" si="135"/>
        <v>300</v>
      </c>
      <c r="P1116" s="46"/>
      <c r="Q1116" s="46"/>
      <c r="R1116" s="46"/>
      <c r="S1116" s="46"/>
      <c r="T1116" s="46"/>
      <c r="U1116" s="46"/>
      <c r="V1116" s="46"/>
      <c r="W1116" s="46"/>
      <c r="X1116" s="46"/>
      <c r="Y1116" s="46"/>
      <c r="Z1116" s="46"/>
    </row>
    <row r="1117" spans="1:26" ht="13.5" customHeight="1">
      <c r="A1117" s="233">
        <v>552</v>
      </c>
      <c r="B1117" s="79" t="s">
        <v>1306</v>
      </c>
      <c r="C1117" s="34" t="s">
        <v>47</v>
      </c>
      <c r="D1117" s="9" t="str">
        <f t="shared" si="136"/>
        <v>Shanghai</v>
      </c>
      <c r="E1117" s="116" t="s">
        <v>963</v>
      </c>
      <c r="F1117" s="59"/>
      <c r="G1117" s="38">
        <v>115</v>
      </c>
      <c r="H1117" s="39">
        <v>0.5</v>
      </c>
      <c r="I1117" s="39">
        <v>1</v>
      </c>
      <c r="J1117" s="121" t="s">
        <v>59</v>
      </c>
      <c r="K1117" s="46"/>
      <c r="L1117" s="42" t="str">
        <f t="shared" si="127"/>
        <v>1grams</v>
      </c>
      <c r="M1117" s="43">
        <f t="shared" si="128"/>
        <v>0.5</v>
      </c>
      <c r="N1117" s="44" t="str">
        <f t="shared" si="129"/>
        <v>0.5grams</v>
      </c>
      <c r="O1117" s="51">
        <f t="shared" si="135"/>
        <v>57.5</v>
      </c>
      <c r="P1117" s="46"/>
      <c r="Q1117" s="46"/>
      <c r="R1117" s="46"/>
      <c r="S1117" s="46"/>
      <c r="T1117" s="46"/>
      <c r="U1117" s="46"/>
      <c r="V1117" s="46"/>
      <c r="W1117" s="46"/>
      <c r="X1117" s="46"/>
      <c r="Y1117" s="46"/>
      <c r="Z1117" s="46"/>
    </row>
    <row r="1118" spans="1:26" ht="13.5" customHeight="1">
      <c r="A1118" s="232">
        <v>165</v>
      </c>
      <c r="B1118" s="48" t="s">
        <v>1309</v>
      </c>
      <c r="C1118" s="49" t="s">
        <v>61</v>
      </c>
      <c r="D1118" s="9" t="str">
        <f t="shared" si="136"/>
        <v>regent</v>
      </c>
      <c r="E1118" s="50" t="s">
        <v>1310</v>
      </c>
      <c r="F1118" s="37"/>
      <c r="G1118" s="38">
        <v>21.92</v>
      </c>
      <c r="H1118" s="39">
        <v>9</v>
      </c>
      <c r="I1118" s="39">
        <v>1</v>
      </c>
      <c r="J1118" s="121" t="s">
        <v>37</v>
      </c>
      <c r="K1118" s="41"/>
      <c r="L1118" s="42" t="str">
        <f t="shared" si="127"/>
        <v>1pieces</v>
      </c>
      <c r="M1118" s="43">
        <f t="shared" si="128"/>
        <v>9</v>
      </c>
      <c r="N1118" s="44" t="str">
        <f t="shared" si="129"/>
        <v>9pieces</v>
      </c>
      <c r="O1118" s="51">
        <f t="shared" si="135"/>
        <v>197.28000000000003</v>
      </c>
      <c r="P1118" s="46"/>
      <c r="Q1118" s="46"/>
      <c r="R1118" s="46"/>
      <c r="S1118" s="46"/>
      <c r="T1118" s="46"/>
      <c r="U1118" s="46"/>
      <c r="V1118" s="46"/>
      <c r="W1118" s="46"/>
      <c r="X1118" s="46"/>
      <c r="Y1118" s="46"/>
      <c r="Z1118" s="46"/>
    </row>
    <row r="1119" spans="1:26" ht="13.5" customHeight="1">
      <c r="A1119" s="233">
        <v>910</v>
      </c>
      <c r="B1119" s="209" t="s">
        <v>1311</v>
      </c>
      <c r="C1119" s="34" t="s">
        <v>74</v>
      </c>
      <c r="D1119" s="9" t="str">
        <f t="shared" si="136"/>
        <v>Oishi</v>
      </c>
      <c r="E1119" s="116" t="s">
        <v>145</v>
      </c>
      <c r="F1119" s="37" t="s">
        <v>76</v>
      </c>
      <c r="G1119" s="38">
        <v>23.2</v>
      </c>
      <c r="H1119" s="39">
        <v>11</v>
      </c>
      <c r="I1119" s="39">
        <v>60</v>
      </c>
      <c r="J1119" s="121" t="s">
        <v>59</v>
      </c>
      <c r="K1119" s="41" t="s">
        <v>26</v>
      </c>
      <c r="L1119" s="42" t="str">
        <f t="shared" si="127"/>
        <v>60grams</v>
      </c>
      <c r="M1119" s="43">
        <f t="shared" si="128"/>
        <v>660</v>
      </c>
      <c r="N1119" s="44" t="str">
        <f t="shared" si="129"/>
        <v>660grams</v>
      </c>
      <c r="O1119" s="51">
        <f t="shared" si="135"/>
        <v>255.2</v>
      </c>
      <c r="P1119" s="46"/>
      <c r="Q1119" s="46"/>
      <c r="R1119" s="46"/>
      <c r="S1119" s="46"/>
      <c r="T1119" s="46"/>
      <c r="U1119" s="46"/>
      <c r="V1119" s="46"/>
      <c r="W1119" s="46"/>
      <c r="X1119" s="46"/>
      <c r="Y1119" s="46"/>
      <c r="Z1119" s="46"/>
    </row>
    <row r="1120" spans="1:26" ht="13.5" customHeight="1">
      <c r="A1120" s="233">
        <v>1015</v>
      </c>
      <c r="B1120" s="76" t="s">
        <v>1312</v>
      </c>
      <c r="C1120" s="34" t="s">
        <v>55</v>
      </c>
      <c r="D1120" s="9" t="str">
        <f t="shared" si="136"/>
        <v>Oishi</v>
      </c>
      <c r="E1120" s="52" t="s">
        <v>145</v>
      </c>
      <c r="F1120" s="37"/>
      <c r="G1120" s="77">
        <v>24.25</v>
      </c>
      <c r="H1120" s="39">
        <v>60</v>
      </c>
      <c r="I1120" s="39">
        <v>1</v>
      </c>
      <c r="J1120" s="121" t="s">
        <v>37</v>
      </c>
      <c r="K1120" s="41"/>
      <c r="L1120" s="42" t="str">
        <f t="shared" si="127"/>
        <v>1pieces</v>
      </c>
      <c r="M1120" s="43">
        <f t="shared" si="128"/>
        <v>60</v>
      </c>
      <c r="N1120" s="44" t="str">
        <f t="shared" si="129"/>
        <v>60pieces</v>
      </c>
      <c r="O1120" s="51">
        <f t="shared" si="135"/>
        <v>1455</v>
      </c>
      <c r="P1120" s="46"/>
      <c r="Q1120" s="46"/>
      <c r="R1120" s="46"/>
      <c r="S1120" s="46"/>
      <c r="T1120" s="46"/>
      <c r="U1120" s="46"/>
      <c r="V1120" s="46"/>
      <c r="W1120" s="46"/>
      <c r="X1120" s="46"/>
      <c r="Y1120" s="46"/>
      <c r="Z1120" s="46"/>
    </row>
    <row r="1121" spans="1:26" ht="13.5" customHeight="1">
      <c r="A1121" s="232">
        <v>225</v>
      </c>
      <c r="B1121" s="33" t="s">
        <v>1313</v>
      </c>
      <c r="C1121" s="49" t="s">
        <v>31</v>
      </c>
      <c r="D1121" s="9" t="str">
        <f t="shared" si="136"/>
        <v>knorr</v>
      </c>
      <c r="E1121" s="116" t="s">
        <v>372</v>
      </c>
      <c r="F1121" s="37"/>
      <c r="G1121" s="38">
        <v>158.4</v>
      </c>
      <c r="H1121" s="39">
        <v>1.5</v>
      </c>
      <c r="I1121" s="39"/>
      <c r="J1121" s="121" t="s">
        <v>33</v>
      </c>
      <c r="K1121" s="41" t="s">
        <v>26</v>
      </c>
      <c r="L1121" s="42" t="str">
        <f t="shared" si="127"/>
        <v>kg</v>
      </c>
      <c r="M1121" s="43">
        <f t="shared" si="128"/>
        <v>0</v>
      </c>
      <c r="N1121" s="44" t="str">
        <f t="shared" si="129"/>
        <v>0kg</v>
      </c>
      <c r="O1121" s="51">
        <f t="shared" si="135"/>
        <v>237.60000000000002</v>
      </c>
      <c r="P1121" s="46"/>
      <c r="Q1121" s="46"/>
      <c r="R1121" s="46"/>
      <c r="S1121" s="46"/>
      <c r="T1121" s="46"/>
      <c r="U1121" s="46"/>
      <c r="V1121" s="46"/>
      <c r="W1121" s="46"/>
      <c r="X1121" s="46"/>
      <c r="Y1121" s="46"/>
      <c r="Z1121" s="46"/>
    </row>
    <row r="1122" spans="1:26" ht="13.5" customHeight="1">
      <c r="A1122" s="28">
        <v>53</v>
      </c>
      <c r="B1122" s="33" t="s">
        <v>1314</v>
      </c>
      <c r="C1122" s="49" t="s">
        <v>31</v>
      </c>
      <c r="D1122" s="9" t="str">
        <f t="shared" si="136"/>
        <v>Kopiko</v>
      </c>
      <c r="E1122" s="50" t="s">
        <v>461</v>
      </c>
      <c r="F1122" s="111"/>
      <c r="G1122" s="38">
        <v>8.5</v>
      </c>
      <c r="H1122" s="39">
        <v>50</v>
      </c>
      <c r="I1122" s="39"/>
      <c r="J1122" s="121" t="s">
        <v>37</v>
      </c>
      <c r="K1122" s="41" t="s">
        <v>26</v>
      </c>
      <c r="L1122" s="42" t="str">
        <f t="shared" si="127"/>
        <v>pieces</v>
      </c>
      <c r="M1122" s="43">
        <f t="shared" si="128"/>
        <v>0</v>
      </c>
      <c r="N1122" s="44" t="str">
        <f t="shared" si="129"/>
        <v>0pieces</v>
      </c>
      <c r="O1122" s="51">
        <f t="shared" si="135"/>
        <v>425</v>
      </c>
      <c r="P1122" s="46"/>
      <c r="Q1122" s="46"/>
      <c r="R1122" s="46"/>
      <c r="S1122" s="46"/>
      <c r="T1122" s="46"/>
      <c r="U1122" s="46"/>
      <c r="V1122" s="46"/>
      <c r="W1122" s="46"/>
      <c r="X1122" s="46"/>
      <c r="Y1122" s="46"/>
      <c r="Z1122" s="46"/>
    </row>
    <row r="1123" spans="1:26" ht="13.5" customHeight="1">
      <c r="A1123" s="232">
        <v>53</v>
      </c>
      <c r="B1123" s="33" t="s">
        <v>1315</v>
      </c>
      <c r="C1123" s="34" t="s">
        <v>35</v>
      </c>
      <c r="D1123" s="9" t="str">
        <f t="shared" si="136"/>
        <v>KOPIKO</v>
      </c>
      <c r="E1123" s="50" t="s">
        <v>384</v>
      </c>
      <c r="F1123" s="111"/>
      <c r="G1123" s="38">
        <v>7.7</v>
      </c>
      <c r="H1123" s="39">
        <v>18</v>
      </c>
      <c r="I1123" s="39">
        <v>30</v>
      </c>
      <c r="J1123" s="121" t="s">
        <v>59</v>
      </c>
      <c r="K1123" s="41" t="s">
        <v>26</v>
      </c>
      <c r="L1123" s="42" t="str">
        <f t="shared" si="127"/>
        <v>30grams</v>
      </c>
      <c r="M1123" s="43">
        <f t="shared" si="128"/>
        <v>540</v>
      </c>
      <c r="N1123" s="44" t="str">
        <f t="shared" si="129"/>
        <v>540grams</v>
      </c>
      <c r="O1123" s="51">
        <f t="shared" si="135"/>
        <v>138.6</v>
      </c>
      <c r="P1123" s="46"/>
      <c r="Q1123" s="46"/>
      <c r="R1123" s="46"/>
      <c r="S1123" s="46"/>
      <c r="T1123" s="46"/>
      <c r="U1123" s="46"/>
      <c r="V1123" s="46"/>
      <c r="W1123" s="46"/>
      <c r="X1123" s="46"/>
      <c r="Y1123" s="46"/>
      <c r="Z1123" s="46"/>
    </row>
    <row r="1124" spans="1:26" ht="13.5" customHeight="1">
      <c r="A1124" s="233">
        <v>53</v>
      </c>
      <c r="B1124" s="57" t="s">
        <v>1314</v>
      </c>
      <c r="C1124" s="34" t="s">
        <v>47</v>
      </c>
      <c r="D1124" s="9" t="str">
        <f t="shared" si="136"/>
        <v>Kopiko</v>
      </c>
      <c r="E1124" s="50" t="s">
        <v>1316</v>
      </c>
      <c r="F1124" s="59"/>
      <c r="G1124" s="38">
        <v>7</v>
      </c>
      <c r="H1124" s="39">
        <v>240</v>
      </c>
      <c r="I1124" s="39">
        <v>1</v>
      </c>
      <c r="J1124" s="121" t="s">
        <v>37</v>
      </c>
      <c r="K1124" s="46"/>
      <c r="L1124" s="42" t="str">
        <f t="shared" si="127"/>
        <v>1pieces</v>
      </c>
      <c r="M1124" s="43">
        <f t="shared" si="128"/>
        <v>240</v>
      </c>
      <c r="N1124" s="44" t="str">
        <f t="shared" si="129"/>
        <v>240pieces</v>
      </c>
      <c r="O1124" s="51">
        <f t="shared" si="135"/>
        <v>1680</v>
      </c>
      <c r="P1124" s="46"/>
      <c r="Q1124" s="46"/>
      <c r="R1124" s="46"/>
      <c r="S1124" s="46"/>
      <c r="T1124" s="46"/>
      <c r="U1124" s="46"/>
      <c r="V1124" s="46"/>
      <c r="W1124" s="46"/>
      <c r="X1124" s="46"/>
      <c r="Y1124" s="46"/>
      <c r="Z1124" s="46"/>
    </row>
    <row r="1125" spans="1:26" ht="13.5" customHeight="1">
      <c r="A1125" s="232">
        <v>53</v>
      </c>
      <c r="B1125" s="33" t="s">
        <v>1317</v>
      </c>
      <c r="C1125" s="49" t="s">
        <v>61</v>
      </c>
      <c r="D1125" s="9" t="str">
        <f t="shared" si="136"/>
        <v>sachet</v>
      </c>
      <c r="E1125" s="50" t="s">
        <v>1318</v>
      </c>
      <c r="F1125" s="111"/>
      <c r="G1125" s="38">
        <v>7.37</v>
      </c>
      <c r="H1125" s="39">
        <v>139</v>
      </c>
      <c r="I1125" s="39">
        <v>30</v>
      </c>
      <c r="J1125" s="121" t="s">
        <v>59</v>
      </c>
      <c r="K1125" s="41"/>
      <c r="L1125" s="42" t="str">
        <f t="shared" si="127"/>
        <v>30grams</v>
      </c>
      <c r="M1125" s="43">
        <f t="shared" si="128"/>
        <v>4170</v>
      </c>
      <c r="N1125" s="44" t="str">
        <f t="shared" si="129"/>
        <v>4170grams</v>
      </c>
      <c r="O1125" s="51">
        <f t="shared" si="135"/>
        <v>1024.43</v>
      </c>
      <c r="P1125" s="46"/>
      <c r="Q1125" s="46"/>
      <c r="R1125" s="46"/>
      <c r="S1125" s="46"/>
      <c r="T1125" s="46"/>
      <c r="U1125" s="46"/>
      <c r="V1125" s="46"/>
      <c r="W1125" s="46"/>
      <c r="X1125" s="46"/>
      <c r="Y1125" s="46"/>
      <c r="Z1125" s="46"/>
    </row>
    <row r="1126" spans="1:26" ht="13.5" customHeight="1">
      <c r="A1126" s="233">
        <v>53</v>
      </c>
      <c r="B1126" s="57" t="s">
        <v>1314</v>
      </c>
      <c r="C1126" s="94" t="s">
        <v>68</v>
      </c>
      <c r="D1126" s="9">
        <f t="shared" si="136"/>
        <v>0</v>
      </c>
      <c r="E1126" s="116"/>
      <c r="F1126" s="59"/>
      <c r="G1126" s="212">
        <v>7.74</v>
      </c>
      <c r="H1126" s="213">
        <v>489</v>
      </c>
      <c r="I1126" s="326">
        <v>10</v>
      </c>
      <c r="J1126" s="215" t="s">
        <v>37</v>
      </c>
      <c r="K1126" s="46"/>
      <c r="L1126" s="42" t="str">
        <f t="shared" si="127"/>
        <v>10pieces</v>
      </c>
      <c r="M1126" s="43">
        <f t="shared" si="128"/>
        <v>4890</v>
      </c>
      <c r="N1126" s="44" t="str">
        <f t="shared" si="129"/>
        <v>4890pieces</v>
      </c>
      <c r="O1126" s="51">
        <f t="shared" si="135"/>
        <v>3784.86</v>
      </c>
      <c r="P1126" s="46"/>
      <c r="Q1126" s="46"/>
      <c r="R1126" s="46"/>
      <c r="S1126" s="46"/>
      <c r="T1126" s="46"/>
      <c r="U1126" s="46"/>
      <c r="V1126" s="46"/>
      <c r="W1126" s="46"/>
      <c r="X1126" s="46"/>
      <c r="Y1126" s="46"/>
      <c r="Z1126" s="46"/>
    </row>
    <row r="1127" spans="1:26" ht="13.5" customHeight="1">
      <c r="A1127" s="28">
        <v>54</v>
      </c>
      <c r="B1127" s="48" t="s">
        <v>1319</v>
      </c>
      <c r="C1127" s="49" t="s">
        <v>31</v>
      </c>
      <c r="D1127" s="9" t="str">
        <f t="shared" si="136"/>
        <v>Kopiko</v>
      </c>
      <c r="E1127" s="116" t="s">
        <v>461</v>
      </c>
      <c r="F1127" s="111"/>
      <c r="G1127" s="38">
        <v>8.9600000000000009</v>
      </c>
      <c r="H1127" s="39">
        <v>65</v>
      </c>
      <c r="I1127" s="39"/>
      <c r="J1127" s="121" t="s">
        <v>37</v>
      </c>
      <c r="K1127" s="41" t="s">
        <v>26</v>
      </c>
      <c r="L1127" s="42" t="str">
        <f t="shared" si="127"/>
        <v>pieces</v>
      </c>
      <c r="M1127" s="43">
        <f t="shared" si="128"/>
        <v>0</v>
      </c>
      <c r="N1127" s="44" t="str">
        <f t="shared" si="129"/>
        <v>0pieces</v>
      </c>
      <c r="O1127" s="51">
        <f t="shared" si="135"/>
        <v>582.40000000000009</v>
      </c>
      <c r="P1127" s="46"/>
      <c r="Q1127" s="46"/>
      <c r="R1127" s="46"/>
      <c r="S1127" s="46"/>
      <c r="T1127" s="46"/>
      <c r="U1127" s="46"/>
      <c r="V1127" s="46"/>
      <c r="W1127" s="46"/>
      <c r="X1127" s="46"/>
      <c r="Y1127" s="46"/>
      <c r="Z1127" s="46"/>
    </row>
    <row r="1128" spans="1:26" ht="13.5" customHeight="1">
      <c r="A1128" s="233">
        <v>54</v>
      </c>
      <c r="B1128" s="48" t="s">
        <v>1320</v>
      </c>
      <c r="C1128" s="34" t="s">
        <v>35</v>
      </c>
      <c r="D1128" s="9" t="str">
        <f t="shared" si="136"/>
        <v>KOPIKO</v>
      </c>
      <c r="E1128" s="116" t="s">
        <v>384</v>
      </c>
      <c r="F1128" s="111"/>
      <c r="G1128" s="38">
        <v>7.7</v>
      </c>
      <c r="H1128" s="39">
        <v>10</v>
      </c>
      <c r="I1128" s="39">
        <v>30</v>
      </c>
      <c r="J1128" s="121" t="s">
        <v>59</v>
      </c>
      <c r="K1128" s="41" t="s">
        <v>26</v>
      </c>
      <c r="L1128" s="42" t="str">
        <f t="shared" si="127"/>
        <v>30grams</v>
      </c>
      <c r="M1128" s="43">
        <f t="shared" si="128"/>
        <v>300</v>
      </c>
      <c r="N1128" s="44" t="str">
        <f t="shared" si="129"/>
        <v>300grams</v>
      </c>
      <c r="O1128" s="51">
        <f t="shared" si="135"/>
        <v>77</v>
      </c>
      <c r="P1128" s="46"/>
      <c r="Q1128" s="46"/>
      <c r="R1128" s="46"/>
      <c r="S1128" s="46"/>
      <c r="T1128" s="46"/>
      <c r="U1128" s="46"/>
      <c r="V1128" s="46"/>
      <c r="W1128" s="46"/>
      <c r="X1128" s="46"/>
      <c r="Y1128" s="46"/>
      <c r="Z1128" s="46"/>
    </row>
    <row r="1129" spans="1:26" ht="13.5" customHeight="1">
      <c r="A1129" s="232">
        <v>54</v>
      </c>
      <c r="B1129" s="48" t="s">
        <v>1321</v>
      </c>
      <c r="C1129" s="49" t="s">
        <v>61</v>
      </c>
      <c r="D1129" s="9" t="str">
        <f t="shared" si="136"/>
        <v>sachet</v>
      </c>
      <c r="E1129" s="116" t="s">
        <v>1318</v>
      </c>
      <c r="F1129" s="111"/>
      <c r="G1129" s="38">
        <v>8.1999999999999993</v>
      </c>
      <c r="H1129" s="39">
        <v>170</v>
      </c>
      <c r="I1129" s="39">
        <v>30</v>
      </c>
      <c r="J1129" s="121" t="s">
        <v>59</v>
      </c>
      <c r="K1129" s="41"/>
      <c r="L1129" s="42" t="str">
        <f t="shared" si="127"/>
        <v>30grams</v>
      </c>
      <c r="M1129" s="43">
        <f t="shared" si="128"/>
        <v>5100</v>
      </c>
      <c r="N1129" s="44" t="str">
        <f t="shared" si="129"/>
        <v>5100grams</v>
      </c>
      <c r="O1129" s="51">
        <f t="shared" si="135"/>
        <v>1393.9999999999998</v>
      </c>
      <c r="P1129" s="46"/>
      <c r="Q1129" s="46"/>
      <c r="R1129" s="46"/>
      <c r="S1129" s="46"/>
      <c r="T1129" s="46"/>
      <c r="U1129" s="46"/>
      <c r="V1129" s="46"/>
      <c r="W1129" s="46"/>
      <c r="X1129" s="46"/>
      <c r="Y1129" s="46"/>
      <c r="Z1129" s="46"/>
    </row>
    <row r="1130" spans="1:26" ht="13.5" customHeight="1">
      <c r="A1130" s="233">
        <v>54</v>
      </c>
      <c r="B1130" s="57" t="s">
        <v>1319</v>
      </c>
      <c r="C1130" s="94" t="s">
        <v>68</v>
      </c>
      <c r="D1130" s="9">
        <f t="shared" si="136"/>
        <v>0</v>
      </c>
      <c r="E1130" s="116"/>
      <c r="F1130" s="59"/>
      <c r="G1130" s="212">
        <v>8.75</v>
      </c>
      <c r="H1130" s="213">
        <v>4</v>
      </c>
      <c r="I1130" s="326">
        <v>10</v>
      </c>
      <c r="J1130" s="215" t="s">
        <v>37</v>
      </c>
      <c r="K1130" s="46"/>
      <c r="L1130" s="42" t="str">
        <f t="shared" si="127"/>
        <v>10pieces</v>
      </c>
      <c r="M1130" s="43">
        <f t="shared" si="128"/>
        <v>40</v>
      </c>
      <c r="N1130" s="44" t="str">
        <f t="shared" si="129"/>
        <v>40pieces</v>
      </c>
      <c r="O1130" s="51">
        <f t="shared" si="135"/>
        <v>35</v>
      </c>
      <c r="P1130" s="46"/>
      <c r="Q1130" s="46"/>
      <c r="R1130" s="46"/>
      <c r="S1130" s="46"/>
      <c r="T1130" s="46"/>
      <c r="U1130" s="46"/>
      <c r="V1130" s="46"/>
      <c r="W1130" s="46"/>
      <c r="X1130" s="46"/>
      <c r="Y1130" s="46"/>
      <c r="Z1130" s="46"/>
    </row>
    <row r="1131" spans="1:26" ht="13.5" customHeight="1">
      <c r="A1131" s="232">
        <v>200</v>
      </c>
      <c r="B1131" s="33" t="s">
        <v>1322</v>
      </c>
      <c r="C1131" s="49" t="s">
        <v>31</v>
      </c>
      <c r="D1131" s="9" t="str">
        <f t="shared" si="136"/>
        <v>Kopiko</v>
      </c>
      <c r="E1131" s="116" t="s">
        <v>461</v>
      </c>
      <c r="F1131" s="111"/>
      <c r="G1131" s="38">
        <v>8.35</v>
      </c>
      <c r="H1131" s="39">
        <v>170</v>
      </c>
      <c r="I1131" s="39"/>
      <c r="J1131" s="121" t="s">
        <v>37</v>
      </c>
      <c r="K1131" s="41" t="s">
        <v>26</v>
      </c>
      <c r="L1131" s="42" t="str">
        <f t="shared" si="127"/>
        <v>pieces</v>
      </c>
      <c r="M1131" s="43">
        <f t="shared" si="128"/>
        <v>0</v>
      </c>
      <c r="N1131" s="44" t="str">
        <f t="shared" si="129"/>
        <v>0pieces</v>
      </c>
      <c r="O1131" s="51">
        <f t="shared" si="135"/>
        <v>1419.5</v>
      </c>
      <c r="P1131" s="46"/>
      <c r="Q1131" s="46"/>
      <c r="R1131" s="46"/>
      <c r="S1131" s="46"/>
      <c r="T1131" s="46"/>
      <c r="U1131" s="46"/>
      <c r="V1131" s="46"/>
      <c r="W1131" s="46"/>
      <c r="X1131" s="46"/>
      <c r="Y1131" s="46"/>
      <c r="Z1131" s="46"/>
    </row>
    <row r="1132" spans="1:26" ht="13.5" customHeight="1">
      <c r="A1132" s="233">
        <v>200</v>
      </c>
      <c r="B1132" s="122" t="s">
        <v>1322</v>
      </c>
      <c r="C1132" s="34" t="s">
        <v>82</v>
      </c>
      <c r="D1132" s="9" t="str">
        <f t="shared" si="136"/>
        <v>Kopiko</v>
      </c>
      <c r="E1132" s="122" t="s">
        <v>1323</v>
      </c>
      <c r="F1132" s="111" t="s">
        <v>76</v>
      </c>
      <c r="G1132" s="207">
        <v>7.74</v>
      </c>
      <c r="H1132" s="165">
        <v>8</v>
      </c>
      <c r="I1132" s="165">
        <v>10</v>
      </c>
      <c r="J1132" s="196" t="s">
        <v>59</v>
      </c>
      <c r="K1132" s="41" t="s">
        <v>26</v>
      </c>
      <c r="L1132" s="42" t="str">
        <f t="shared" si="127"/>
        <v>10grams</v>
      </c>
      <c r="M1132" s="43">
        <f t="shared" si="128"/>
        <v>80</v>
      </c>
      <c r="N1132" s="44" t="str">
        <f t="shared" si="129"/>
        <v>80grams</v>
      </c>
      <c r="O1132" s="51">
        <f t="shared" si="135"/>
        <v>61.92</v>
      </c>
      <c r="P1132" s="46"/>
      <c r="Q1132" s="46"/>
      <c r="R1132" s="46"/>
      <c r="S1132" s="46"/>
      <c r="T1132" s="46"/>
      <c r="U1132" s="46"/>
      <c r="V1132" s="46"/>
      <c r="W1132" s="46"/>
      <c r="X1132" s="46"/>
      <c r="Y1132" s="46"/>
      <c r="Z1132" s="46"/>
    </row>
    <row r="1133" spans="1:26" ht="13.5" customHeight="1">
      <c r="A1133" s="233">
        <v>200</v>
      </c>
      <c r="B1133" s="79" t="s">
        <v>1322</v>
      </c>
      <c r="C1133" s="34" t="s">
        <v>47</v>
      </c>
      <c r="D1133" s="9" t="str">
        <f t="shared" si="136"/>
        <v>Kopiko</v>
      </c>
      <c r="E1133" s="50" t="s">
        <v>1323</v>
      </c>
      <c r="F1133" s="59"/>
      <c r="G1133" s="38">
        <v>7</v>
      </c>
      <c r="H1133" s="39">
        <v>351</v>
      </c>
      <c r="I1133" s="39">
        <v>1</v>
      </c>
      <c r="J1133" s="121" t="s">
        <v>37</v>
      </c>
      <c r="K1133" s="46"/>
      <c r="L1133" s="42" t="str">
        <f t="shared" si="127"/>
        <v>1pieces</v>
      </c>
      <c r="M1133" s="43">
        <f t="shared" si="128"/>
        <v>351</v>
      </c>
      <c r="N1133" s="44" t="str">
        <f t="shared" si="129"/>
        <v>351pieces</v>
      </c>
      <c r="O1133" s="51">
        <f t="shared" si="135"/>
        <v>2457</v>
      </c>
      <c r="P1133" s="46"/>
      <c r="Q1133" s="46"/>
      <c r="R1133" s="46"/>
      <c r="S1133" s="46"/>
      <c r="T1133" s="46"/>
      <c r="U1133" s="46"/>
      <c r="V1133" s="46"/>
      <c r="W1133" s="46"/>
      <c r="X1133" s="46"/>
      <c r="Y1133" s="46"/>
      <c r="Z1133" s="46"/>
    </row>
    <row r="1134" spans="1:26" ht="13.5" customHeight="1">
      <c r="A1134" s="233">
        <v>200</v>
      </c>
      <c r="B1134" s="57" t="s">
        <v>1322</v>
      </c>
      <c r="C1134" s="94" t="s">
        <v>68</v>
      </c>
      <c r="D1134" s="9">
        <f t="shared" si="136"/>
        <v>0</v>
      </c>
      <c r="E1134" s="116"/>
      <c r="F1134" s="59"/>
      <c r="G1134" s="212">
        <v>7.7</v>
      </c>
      <c r="H1134" s="213">
        <v>311</v>
      </c>
      <c r="I1134" s="326">
        <v>10</v>
      </c>
      <c r="J1134" s="215" t="s">
        <v>37</v>
      </c>
      <c r="K1134" s="46"/>
      <c r="L1134" s="42" t="str">
        <f t="shared" si="127"/>
        <v>10pieces</v>
      </c>
      <c r="M1134" s="43">
        <f t="shared" si="128"/>
        <v>3110</v>
      </c>
      <c r="N1134" s="44" t="str">
        <f t="shared" si="129"/>
        <v>3110pieces</v>
      </c>
      <c r="O1134" s="51">
        <f t="shared" si="135"/>
        <v>2394.7000000000003</v>
      </c>
      <c r="P1134" s="46"/>
      <c r="Q1134" s="46"/>
      <c r="R1134" s="46"/>
      <c r="S1134" s="46"/>
      <c r="T1134" s="46"/>
      <c r="U1134" s="46"/>
      <c r="V1134" s="46"/>
      <c r="W1134" s="46"/>
      <c r="X1134" s="46"/>
      <c r="Y1134" s="46"/>
      <c r="Z1134" s="46"/>
    </row>
    <row r="1135" spans="1:26" ht="13.5" customHeight="1">
      <c r="A1135" s="233">
        <v>728</v>
      </c>
      <c r="B1135" s="122" t="s">
        <v>1324</v>
      </c>
      <c r="C1135" s="34" t="s">
        <v>82</v>
      </c>
      <c r="D1135" s="9" t="str">
        <f t="shared" si="136"/>
        <v>Kopiko</v>
      </c>
      <c r="E1135" s="122" t="s">
        <v>1325</v>
      </c>
      <c r="F1135" s="111" t="s">
        <v>76</v>
      </c>
      <c r="G1135" s="207">
        <v>8.6999999999999993</v>
      </c>
      <c r="H1135" s="165">
        <v>5</v>
      </c>
      <c r="I1135" s="165">
        <v>1</v>
      </c>
      <c r="J1135" s="196" t="s">
        <v>59</v>
      </c>
      <c r="K1135" s="41" t="s">
        <v>26</v>
      </c>
      <c r="L1135" s="42" t="str">
        <f t="shared" si="127"/>
        <v>1grams</v>
      </c>
      <c r="M1135" s="43">
        <f t="shared" si="128"/>
        <v>5</v>
      </c>
      <c r="N1135" s="44" t="str">
        <f t="shared" si="129"/>
        <v>5grams</v>
      </c>
      <c r="O1135" s="51">
        <f t="shared" si="135"/>
        <v>43.5</v>
      </c>
      <c r="P1135" s="46"/>
      <c r="Q1135" s="46"/>
      <c r="R1135" s="46"/>
      <c r="S1135" s="46"/>
      <c r="T1135" s="46"/>
      <c r="U1135" s="46"/>
      <c r="V1135" s="46"/>
      <c r="W1135" s="46"/>
      <c r="X1135" s="46"/>
      <c r="Y1135" s="46"/>
      <c r="Z1135" s="46"/>
    </row>
    <row r="1136" spans="1:26" ht="13.5" customHeight="1">
      <c r="A1136" s="233">
        <v>728</v>
      </c>
      <c r="B1136" s="286" t="s">
        <v>1324</v>
      </c>
      <c r="C1136" s="34" t="s">
        <v>47</v>
      </c>
      <c r="D1136" s="9" t="str">
        <f t="shared" si="136"/>
        <v>Kopiko</v>
      </c>
      <c r="E1136" s="116" t="s">
        <v>1325</v>
      </c>
      <c r="F1136" s="59"/>
      <c r="G1136" s="38">
        <v>7.77</v>
      </c>
      <c r="H1136" s="39">
        <v>116</v>
      </c>
      <c r="I1136" s="39">
        <v>1</v>
      </c>
      <c r="J1136" s="121" t="s">
        <v>37</v>
      </c>
      <c r="K1136" s="46"/>
      <c r="L1136" s="42" t="str">
        <f t="shared" si="127"/>
        <v>1pieces</v>
      </c>
      <c r="M1136" s="43">
        <f t="shared" si="128"/>
        <v>116</v>
      </c>
      <c r="N1136" s="44" t="str">
        <f t="shared" si="129"/>
        <v>116pieces</v>
      </c>
      <c r="O1136" s="51">
        <f t="shared" si="135"/>
        <v>901.31999999999994</v>
      </c>
      <c r="P1136" s="46"/>
      <c r="Q1136" s="46"/>
      <c r="R1136" s="46"/>
      <c r="S1136" s="46"/>
      <c r="T1136" s="46"/>
      <c r="U1136" s="46"/>
      <c r="V1136" s="46"/>
      <c r="W1136" s="46"/>
      <c r="X1136" s="46"/>
      <c r="Y1136" s="46"/>
      <c r="Z1136" s="46"/>
    </row>
    <row r="1137" spans="1:26" ht="13.5" customHeight="1">
      <c r="A1137" s="233">
        <v>55</v>
      </c>
      <c r="B1137" s="48" t="s">
        <v>1326</v>
      </c>
      <c r="C1137" s="34" t="s">
        <v>35</v>
      </c>
      <c r="D1137" s="9" t="str">
        <f t="shared" si="136"/>
        <v>KOPIKO</v>
      </c>
      <c r="E1137" s="116" t="s">
        <v>384</v>
      </c>
      <c r="F1137" s="111"/>
      <c r="G1137" s="38">
        <v>7.7</v>
      </c>
      <c r="H1137" s="39">
        <v>2</v>
      </c>
      <c r="I1137" s="39">
        <v>30</v>
      </c>
      <c r="J1137" s="121" t="s">
        <v>59</v>
      </c>
      <c r="K1137" s="41" t="s">
        <v>26</v>
      </c>
      <c r="L1137" s="42" t="str">
        <f t="shared" si="127"/>
        <v>30grams</v>
      </c>
      <c r="M1137" s="43">
        <f t="shared" si="128"/>
        <v>60</v>
      </c>
      <c r="N1137" s="44" t="str">
        <f t="shared" si="129"/>
        <v>60grams</v>
      </c>
      <c r="O1137" s="51">
        <f t="shared" si="135"/>
        <v>15.4</v>
      </c>
      <c r="P1137" s="46"/>
      <c r="Q1137" s="46"/>
      <c r="R1137" s="46"/>
      <c r="S1137" s="46"/>
      <c r="T1137" s="46"/>
      <c r="U1137" s="46"/>
      <c r="V1137" s="46"/>
      <c r="W1137" s="46"/>
      <c r="X1137" s="46"/>
      <c r="Y1137" s="46"/>
      <c r="Z1137" s="46"/>
    </row>
    <row r="1138" spans="1:26" ht="13.5" customHeight="1">
      <c r="A1138" s="232">
        <v>55</v>
      </c>
      <c r="B1138" s="48" t="s">
        <v>1327</v>
      </c>
      <c r="C1138" s="49" t="s">
        <v>61</v>
      </c>
      <c r="D1138" s="9"/>
      <c r="E1138" s="116" t="s">
        <v>1328</v>
      </c>
      <c r="F1138" s="111"/>
      <c r="G1138" s="38">
        <v>7.72</v>
      </c>
      <c r="H1138" s="39">
        <v>60</v>
      </c>
      <c r="I1138" s="39">
        <v>25</v>
      </c>
      <c r="J1138" s="121" t="s">
        <v>59</v>
      </c>
      <c r="K1138" s="41"/>
      <c r="L1138" s="42" t="str">
        <f t="shared" si="127"/>
        <v>25grams</v>
      </c>
      <c r="M1138" s="43">
        <f t="shared" si="128"/>
        <v>1500</v>
      </c>
      <c r="N1138" s="44" t="str">
        <f t="shared" si="129"/>
        <v>1500grams</v>
      </c>
      <c r="O1138" s="51">
        <f t="shared" si="135"/>
        <v>463.2</v>
      </c>
      <c r="P1138" s="46"/>
      <c r="Q1138" s="46"/>
      <c r="R1138" s="46"/>
      <c r="S1138" s="46"/>
      <c r="T1138" s="46"/>
      <c r="U1138" s="46"/>
      <c r="V1138" s="46"/>
      <c r="W1138" s="46"/>
      <c r="X1138" s="46"/>
      <c r="Y1138" s="46"/>
      <c r="Z1138" s="46"/>
    </row>
    <row r="1139" spans="1:26" ht="13.5" customHeight="1">
      <c r="A1139" s="232">
        <v>643</v>
      </c>
      <c r="B1139" s="52" t="s">
        <v>1329</v>
      </c>
      <c r="C1139" s="53" t="s">
        <v>39</v>
      </c>
      <c r="D1139" s="9" t="str">
        <f>IFERROR(LEFT(E1139, FIND("/", E1139)-1), E1139)</f>
        <v>Fresh</v>
      </c>
      <c r="E1139" s="68" t="s">
        <v>121</v>
      </c>
      <c r="F1139" s="37"/>
      <c r="G1139" s="70">
        <v>46</v>
      </c>
      <c r="H1139" s="71">
        <v>2</v>
      </c>
      <c r="I1139" s="71">
        <v>1000</v>
      </c>
      <c r="J1139" s="160" t="s">
        <v>59</v>
      </c>
      <c r="K1139" s="41"/>
      <c r="L1139" s="42" t="str">
        <f t="shared" si="127"/>
        <v>1000grams</v>
      </c>
      <c r="M1139" s="43">
        <f t="shared" si="128"/>
        <v>2000</v>
      </c>
      <c r="N1139" s="44" t="str">
        <f t="shared" si="129"/>
        <v>2000grams</v>
      </c>
      <c r="O1139" s="51">
        <f t="shared" si="135"/>
        <v>92</v>
      </c>
      <c r="P1139" s="11"/>
      <c r="Q1139" s="11"/>
      <c r="R1139" s="11"/>
      <c r="S1139" s="11"/>
      <c r="T1139" s="11"/>
      <c r="U1139" s="11"/>
      <c r="V1139" s="11"/>
      <c r="W1139" s="11"/>
      <c r="X1139" s="11"/>
      <c r="Y1139" s="11"/>
      <c r="Z1139" s="11"/>
    </row>
    <row r="1140" spans="1:26" ht="13.5" customHeight="1">
      <c r="A1140" s="232">
        <v>302</v>
      </c>
      <c r="B1140" s="48" t="s">
        <v>1330</v>
      </c>
      <c r="C1140" s="49" t="s">
        <v>31</v>
      </c>
      <c r="D1140" s="9"/>
      <c r="E1140" s="50" t="s">
        <v>32</v>
      </c>
      <c r="F1140" s="37"/>
      <c r="G1140" s="38">
        <v>210</v>
      </c>
      <c r="H1140" s="39">
        <v>0.39</v>
      </c>
      <c r="I1140" s="39"/>
      <c r="J1140" s="121" t="s">
        <v>33</v>
      </c>
      <c r="K1140" s="41" t="s">
        <v>26</v>
      </c>
      <c r="L1140" s="42" t="str">
        <f t="shared" si="127"/>
        <v>kg</v>
      </c>
      <c r="M1140" s="43">
        <f t="shared" si="128"/>
        <v>0</v>
      </c>
      <c r="N1140" s="44" t="str">
        <f t="shared" si="129"/>
        <v>0kg</v>
      </c>
      <c r="O1140" s="51">
        <f t="shared" si="135"/>
        <v>81.900000000000006</v>
      </c>
      <c r="P1140" s="46"/>
      <c r="Q1140" s="46"/>
      <c r="R1140" s="46"/>
      <c r="S1140" s="46"/>
      <c r="T1140" s="46"/>
      <c r="U1140" s="46"/>
      <c r="V1140" s="46"/>
      <c r="W1140" s="46"/>
      <c r="X1140" s="46"/>
      <c r="Y1140" s="46"/>
      <c r="Z1140" s="46"/>
    </row>
    <row r="1141" spans="1:26" ht="13.5" customHeight="1">
      <c r="A1141" s="233">
        <v>606</v>
      </c>
      <c r="B1141" s="48" t="s">
        <v>1331</v>
      </c>
      <c r="C1141" s="34" t="s">
        <v>35</v>
      </c>
      <c r="D1141" s="9" t="str">
        <f t="shared" ref="D1141:D1149" si="137">IFERROR(LEFT(E1141, FIND("/", E1141)-1), E1141)</f>
        <v>HERNAN</v>
      </c>
      <c r="E1141" s="50" t="s">
        <v>249</v>
      </c>
      <c r="F1141" s="37"/>
      <c r="G1141" s="38">
        <v>600</v>
      </c>
      <c r="H1141" s="39">
        <v>0.05</v>
      </c>
      <c r="I1141" s="39">
        <v>1000</v>
      </c>
      <c r="J1141" s="121" t="s">
        <v>33</v>
      </c>
      <c r="K1141" s="41"/>
      <c r="L1141" s="42" t="str">
        <f t="shared" si="127"/>
        <v>1000kg</v>
      </c>
      <c r="M1141" s="43">
        <f t="shared" si="128"/>
        <v>50</v>
      </c>
      <c r="N1141" s="44" t="str">
        <f t="shared" si="129"/>
        <v>50kg</v>
      </c>
      <c r="O1141" s="51">
        <f t="shared" si="135"/>
        <v>30</v>
      </c>
      <c r="P1141" s="11"/>
      <c r="Q1141" s="11"/>
      <c r="R1141" s="11"/>
      <c r="S1141" s="11"/>
      <c r="T1141" s="11"/>
      <c r="U1141" s="11"/>
      <c r="V1141" s="11"/>
      <c r="W1141" s="11"/>
      <c r="X1141" s="11"/>
      <c r="Y1141" s="11"/>
      <c r="Z1141" s="11"/>
    </row>
    <row r="1142" spans="1:26" ht="13.5" customHeight="1">
      <c r="A1142" s="233">
        <v>1030</v>
      </c>
      <c r="B1142" s="76" t="s">
        <v>1332</v>
      </c>
      <c r="C1142" s="34" t="s">
        <v>55</v>
      </c>
      <c r="D1142" s="9" t="str">
        <f t="shared" si="137"/>
        <v>Lady's Choice</v>
      </c>
      <c r="E1142" s="9" t="s">
        <v>1333</v>
      </c>
      <c r="F1142" s="37"/>
      <c r="G1142" s="70">
        <v>12.4</v>
      </c>
      <c r="H1142" s="78">
        <v>2</v>
      </c>
      <c r="I1142" s="39">
        <v>1</v>
      </c>
      <c r="J1142" s="121" t="s">
        <v>37</v>
      </c>
      <c r="K1142" s="41"/>
      <c r="L1142" s="42" t="str">
        <f t="shared" si="127"/>
        <v>1pieces</v>
      </c>
      <c r="M1142" s="43">
        <f t="shared" si="128"/>
        <v>2</v>
      </c>
      <c r="N1142" s="44" t="str">
        <f t="shared" si="129"/>
        <v>2pieces</v>
      </c>
      <c r="O1142" s="51">
        <f t="shared" si="135"/>
        <v>24.8</v>
      </c>
      <c r="P1142" s="46"/>
      <c r="Q1142" s="46"/>
      <c r="R1142" s="46"/>
      <c r="S1142" s="46"/>
      <c r="T1142" s="46"/>
      <c r="U1142" s="46"/>
      <c r="V1142" s="46"/>
      <c r="W1142" s="46"/>
      <c r="X1142" s="46"/>
      <c r="Y1142" s="46"/>
      <c r="Z1142" s="46"/>
    </row>
    <row r="1143" spans="1:26" ht="13.5" customHeight="1">
      <c r="A1143" s="233">
        <v>1028</v>
      </c>
      <c r="B1143" s="76" t="s">
        <v>1334</v>
      </c>
      <c r="C1143" s="34" t="s">
        <v>55</v>
      </c>
      <c r="D1143" s="9" t="str">
        <f t="shared" si="137"/>
        <v>Lady's Choice</v>
      </c>
      <c r="E1143" s="9" t="s">
        <v>1333</v>
      </c>
      <c r="F1143" s="37"/>
      <c r="G1143" s="70">
        <v>12.4</v>
      </c>
      <c r="H1143" s="78">
        <v>6</v>
      </c>
      <c r="I1143" s="39">
        <v>1</v>
      </c>
      <c r="J1143" s="121" t="s">
        <v>37</v>
      </c>
      <c r="K1143" s="41"/>
      <c r="L1143" s="42" t="str">
        <f t="shared" si="127"/>
        <v>1pieces</v>
      </c>
      <c r="M1143" s="43">
        <f t="shared" si="128"/>
        <v>6</v>
      </c>
      <c r="N1143" s="44" t="str">
        <f t="shared" si="129"/>
        <v>6pieces</v>
      </c>
      <c r="O1143" s="51">
        <f t="shared" si="135"/>
        <v>74.400000000000006</v>
      </c>
      <c r="P1143" s="46"/>
      <c r="Q1143" s="46"/>
      <c r="R1143" s="46"/>
      <c r="S1143" s="46"/>
      <c r="T1143" s="46"/>
      <c r="U1143" s="46"/>
      <c r="V1143" s="46"/>
      <c r="W1143" s="46"/>
      <c r="X1143" s="46"/>
      <c r="Y1143" s="46"/>
      <c r="Z1143" s="46"/>
    </row>
    <row r="1144" spans="1:26" ht="13.5" customHeight="1">
      <c r="A1144" s="233">
        <v>1029</v>
      </c>
      <c r="B1144" s="76" t="s">
        <v>1335</v>
      </c>
      <c r="C1144" s="34" t="s">
        <v>55</v>
      </c>
      <c r="D1144" s="9" t="str">
        <f t="shared" si="137"/>
        <v>Lady's Choice</v>
      </c>
      <c r="E1144" s="9" t="s">
        <v>1333</v>
      </c>
      <c r="F1144" s="37"/>
      <c r="G1144" s="70">
        <v>12.4</v>
      </c>
      <c r="H1144" s="78">
        <v>1</v>
      </c>
      <c r="I1144" s="39">
        <v>1</v>
      </c>
      <c r="J1144" s="121" t="s">
        <v>37</v>
      </c>
      <c r="K1144" s="41"/>
      <c r="L1144" s="42" t="str">
        <f t="shared" si="127"/>
        <v>1pieces</v>
      </c>
      <c r="M1144" s="43">
        <f t="shared" si="128"/>
        <v>1</v>
      </c>
      <c r="N1144" s="44" t="str">
        <f t="shared" si="129"/>
        <v>1pieces</v>
      </c>
      <c r="O1144" s="51">
        <f t="shared" si="135"/>
        <v>12.4</v>
      </c>
      <c r="P1144" s="46"/>
      <c r="Q1144" s="46"/>
      <c r="R1144" s="46"/>
      <c r="S1144" s="46"/>
      <c r="T1144" s="46"/>
      <c r="U1144" s="46"/>
      <c r="V1144" s="46"/>
      <c r="W1144" s="46"/>
      <c r="X1144" s="46"/>
      <c r="Y1144" s="46"/>
      <c r="Z1144" s="46"/>
    </row>
    <row r="1145" spans="1:26" ht="13.5" customHeight="1">
      <c r="A1145" s="232">
        <v>413</v>
      </c>
      <c r="B1145" s="48" t="s">
        <v>1336</v>
      </c>
      <c r="C1145" s="34" t="s">
        <v>43</v>
      </c>
      <c r="D1145" s="9">
        <f t="shared" si="137"/>
        <v>0</v>
      </c>
      <c r="E1145" s="50"/>
      <c r="F1145" s="37"/>
      <c r="G1145" s="38">
        <v>110</v>
      </c>
      <c r="H1145" s="39">
        <v>2</v>
      </c>
      <c r="I1145" s="39">
        <v>1000</v>
      </c>
      <c r="J1145" s="121" t="s">
        <v>59</v>
      </c>
      <c r="K1145" s="41" t="s">
        <v>26</v>
      </c>
      <c r="L1145" s="42" t="str">
        <f t="shared" si="127"/>
        <v>1000grams</v>
      </c>
      <c r="M1145" s="43">
        <f t="shared" si="128"/>
        <v>2000</v>
      </c>
      <c r="N1145" s="44" t="str">
        <f t="shared" si="129"/>
        <v>2000grams</v>
      </c>
      <c r="O1145" s="51">
        <f t="shared" si="135"/>
        <v>220</v>
      </c>
      <c r="P1145" s="46"/>
      <c r="Q1145" s="46"/>
      <c r="R1145" s="46"/>
      <c r="S1145" s="46"/>
      <c r="T1145" s="46"/>
      <c r="U1145" s="46"/>
      <c r="V1145" s="46"/>
      <c r="W1145" s="46"/>
      <c r="X1145" s="46"/>
      <c r="Y1145" s="46"/>
      <c r="Z1145" s="46"/>
    </row>
    <row r="1146" spans="1:26" ht="13.5" customHeight="1">
      <c r="A1146" s="233">
        <v>413</v>
      </c>
      <c r="B1146" s="234" t="s">
        <v>1336</v>
      </c>
      <c r="C1146" s="34" t="s">
        <v>55</v>
      </c>
      <c r="D1146" s="9">
        <f t="shared" si="137"/>
        <v>0</v>
      </c>
      <c r="E1146" s="50"/>
      <c r="F1146" s="37"/>
      <c r="G1146" s="38">
        <v>95</v>
      </c>
      <c r="H1146" s="39">
        <v>2</v>
      </c>
      <c r="I1146" s="39">
        <v>1</v>
      </c>
      <c r="J1146" s="121" t="s">
        <v>33</v>
      </c>
      <c r="K1146" s="41"/>
      <c r="L1146" s="42" t="str">
        <f t="shared" si="127"/>
        <v>1kg</v>
      </c>
      <c r="M1146" s="43">
        <f t="shared" si="128"/>
        <v>2</v>
      </c>
      <c r="N1146" s="44" t="str">
        <f t="shared" si="129"/>
        <v>2kg</v>
      </c>
      <c r="O1146" s="51">
        <f t="shared" si="135"/>
        <v>190</v>
      </c>
      <c r="P1146" s="46"/>
      <c r="Q1146" s="46"/>
      <c r="R1146" s="46"/>
      <c r="S1146" s="46"/>
      <c r="T1146" s="46"/>
      <c r="U1146" s="46"/>
      <c r="V1146" s="46"/>
      <c r="W1146" s="46"/>
      <c r="X1146" s="46"/>
      <c r="Y1146" s="46"/>
      <c r="Z1146" s="46"/>
    </row>
    <row r="1147" spans="1:26" ht="13.5" customHeight="1">
      <c r="A1147" s="233">
        <v>413</v>
      </c>
      <c r="B1147" s="208" t="s">
        <v>1336</v>
      </c>
      <c r="C1147" s="34" t="s">
        <v>27</v>
      </c>
      <c r="D1147" s="9">
        <f t="shared" si="137"/>
        <v>0</v>
      </c>
      <c r="E1147" s="50"/>
      <c r="F1147" s="37"/>
      <c r="G1147" s="38">
        <v>90</v>
      </c>
      <c r="H1147" s="39">
        <f>O1147/G1147</f>
        <v>1.2E-2</v>
      </c>
      <c r="I1147" s="39"/>
      <c r="J1147" s="121"/>
      <c r="K1147" s="41" t="s">
        <v>26</v>
      </c>
      <c r="L1147" s="42" t="str">
        <f t="shared" si="127"/>
        <v/>
      </c>
      <c r="M1147" s="43">
        <f t="shared" si="128"/>
        <v>0</v>
      </c>
      <c r="N1147" s="44" t="str">
        <f t="shared" si="129"/>
        <v>0</v>
      </c>
      <c r="O1147" s="133">
        <v>1.08</v>
      </c>
      <c r="P1147" s="46"/>
      <c r="Q1147" s="46"/>
      <c r="R1147" s="46"/>
      <c r="S1147" s="46"/>
      <c r="T1147" s="46"/>
      <c r="U1147" s="46"/>
      <c r="V1147" s="46"/>
      <c r="W1147" s="46"/>
      <c r="X1147" s="46"/>
      <c r="Y1147" s="46"/>
      <c r="Z1147" s="46"/>
    </row>
    <row r="1148" spans="1:26" ht="13.5" customHeight="1">
      <c r="A1148" s="233">
        <v>1218</v>
      </c>
      <c r="B1148" s="57" t="s">
        <v>1337</v>
      </c>
      <c r="C1148" s="94" t="s">
        <v>68</v>
      </c>
      <c r="D1148" s="9" t="str">
        <f t="shared" si="137"/>
        <v>Lala</v>
      </c>
      <c r="E1148" s="116" t="s">
        <v>1338</v>
      </c>
      <c r="F1148" s="59"/>
      <c r="G1148" s="212">
        <v>33.612499999999997</v>
      </c>
      <c r="H1148" s="213">
        <v>24</v>
      </c>
      <c r="I1148" s="326">
        <v>24</v>
      </c>
      <c r="J1148" s="257" t="s">
        <v>37</v>
      </c>
      <c r="K1148" s="46"/>
      <c r="L1148" s="42" t="str">
        <f t="shared" si="127"/>
        <v>24pieces</v>
      </c>
      <c r="M1148" s="43">
        <f t="shared" si="128"/>
        <v>576</v>
      </c>
      <c r="N1148" s="44" t="str">
        <f t="shared" si="129"/>
        <v>576pieces</v>
      </c>
      <c r="O1148" s="51">
        <f t="shared" ref="O1148:O1173" si="138">G1148*H1148</f>
        <v>806.69999999999993</v>
      </c>
      <c r="P1148" s="46"/>
      <c r="Q1148" s="46"/>
      <c r="R1148" s="46"/>
      <c r="S1148" s="46"/>
      <c r="T1148" s="46"/>
      <c r="U1148" s="46"/>
      <c r="V1148" s="46"/>
      <c r="W1148" s="46"/>
      <c r="X1148" s="46"/>
      <c r="Y1148" s="46"/>
      <c r="Z1148" s="46"/>
    </row>
    <row r="1149" spans="1:26" ht="13.5" customHeight="1">
      <c r="A1149" s="232">
        <v>386</v>
      </c>
      <c r="B1149" s="48" t="s">
        <v>1339</v>
      </c>
      <c r="C1149" s="34" t="s">
        <v>43</v>
      </c>
      <c r="D1149" s="9" t="str">
        <f t="shared" si="137"/>
        <v>Tita Elys</v>
      </c>
      <c r="E1149" s="50" t="s">
        <v>1340</v>
      </c>
      <c r="F1149" s="37"/>
      <c r="G1149" s="38">
        <v>130</v>
      </c>
      <c r="H1149" s="39">
        <v>1</v>
      </c>
      <c r="I1149" s="39">
        <v>340</v>
      </c>
      <c r="J1149" s="121" t="s">
        <v>59</v>
      </c>
      <c r="K1149" s="41" t="s">
        <v>26</v>
      </c>
      <c r="L1149" s="42" t="str">
        <f t="shared" si="127"/>
        <v>340grams</v>
      </c>
      <c r="M1149" s="43">
        <f t="shared" si="128"/>
        <v>340</v>
      </c>
      <c r="N1149" s="44" t="str">
        <f t="shared" si="129"/>
        <v>340grams</v>
      </c>
      <c r="O1149" s="51">
        <f t="shared" si="138"/>
        <v>130</v>
      </c>
      <c r="P1149" s="46"/>
      <c r="Q1149" s="46"/>
      <c r="R1149" s="46"/>
      <c r="S1149" s="46"/>
      <c r="T1149" s="46"/>
      <c r="U1149" s="46"/>
      <c r="V1149" s="46"/>
      <c r="W1149" s="46"/>
      <c r="X1149" s="46"/>
      <c r="Y1149" s="46"/>
      <c r="Z1149" s="46"/>
    </row>
    <row r="1150" spans="1:26" ht="13.5" customHeight="1">
      <c r="A1150" s="233">
        <v>706</v>
      </c>
      <c r="B1150" s="140" t="s">
        <v>1341</v>
      </c>
      <c r="C1150" s="34" t="s">
        <v>82</v>
      </c>
      <c r="D1150" s="48"/>
      <c r="E1150" s="140" t="s">
        <v>1342</v>
      </c>
      <c r="F1150" s="111" t="s">
        <v>76</v>
      </c>
      <c r="G1150" s="284">
        <v>860</v>
      </c>
      <c r="H1150" s="285">
        <v>1.1399999999999999</v>
      </c>
      <c r="I1150" s="176">
        <v>6800</v>
      </c>
      <c r="J1150" s="178" t="s">
        <v>59</v>
      </c>
      <c r="K1150" s="41" t="s">
        <v>26</v>
      </c>
      <c r="L1150" s="42" t="str">
        <f t="shared" si="127"/>
        <v>6800grams</v>
      </c>
      <c r="M1150" s="43">
        <f t="shared" si="128"/>
        <v>7751.9999999999991</v>
      </c>
      <c r="N1150" s="44" t="str">
        <f t="shared" si="129"/>
        <v>7752grams</v>
      </c>
      <c r="O1150" s="51">
        <f t="shared" si="138"/>
        <v>980.39999999999986</v>
      </c>
      <c r="P1150" s="29">
        <f>O1150/H1150</f>
        <v>860</v>
      </c>
      <c r="Q1150" s="74">
        <f>G1150-P1150</f>
        <v>0</v>
      </c>
      <c r="R1150" s="28"/>
      <c r="S1150" s="232"/>
      <c r="T1150" s="28"/>
      <c r="U1150" s="28"/>
      <c r="V1150" s="28"/>
      <c r="W1150" s="28"/>
      <c r="X1150" s="28"/>
      <c r="Y1150" s="28"/>
      <c r="Z1150" s="28"/>
    </row>
    <row r="1151" spans="1:26" ht="13.5" customHeight="1">
      <c r="A1151" s="233">
        <v>706</v>
      </c>
      <c r="B1151" s="57" t="s">
        <v>1341</v>
      </c>
      <c r="C1151" s="34" t="s">
        <v>47</v>
      </c>
      <c r="D1151" s="9" t="str">
        <f t="shared" ref="D1151:D1187" si="139">IFERROR(LEFT(E1151, FIND("/", E1151)-1), E1151)</f>
        <v>Spring Shortening</v>
      </c>
      <c r="E1151" s="50" t="s">
        <v>1343</v>
      </c>
      <c r="F1151" s="59"/>
      <c r="G1151" s="38">
        <v>1440</v>
      </c>
      <c r="H1151" s="39">
        <v>0.14000000000000001</v>
      </c>
      <c r="I1151" s="39">
        <v>11000</v>
      </c>
      <c r="J1151" s="121" t="s">
        <v>59</v>
      </c>
      <c r="K1151" s="46"/>
      <c r="L1151" s="42" t="str">
        <f t="shared" si="127"/>
        <v>11000grams</v>
      </c>
      <c r="M1151" s="43">
        <f t="shared" si="128"/>
        <v>1540.0000000000002</v>
      </c>
      <c r="N1151" s="44" t="str">
        <f t="shared" si="129"/>
        <v>1540grams</v>
      </c>
      <c r="O1151" s="51">
        <f t="shared" si="138"/>
        <v>201.60000000000002</v>
      </c>
      <c r="P1151" s="46"/>
      <c r="Q1151" s="46"/>
      <c r="R1151" s="46"/>
      <c r="S1151" s="46"/>
      <c r="T1151" s="46"/>
      <c r="U1151" s="46"/>
      <c r="V1151" s="46"/>
      <c r="W1151" s="46"/>
      <c r="X1151" s="46"/>
      <c r="Y1151" s="46"/>
      <c r="Z1151" s="46"/>
    </row>
    <row r="1152" spans="1:26" ht="13.5" customHeight="1">
      <c r="A1152" s="233">
        <v>134</v>
      </c>
      <c r="B1152" s="122" t="s">
        <v>1344</v>
      </c>
      <c r="C1152" s="34" t="s">
        <v>82</v>
      </c>
      <c r="D1152" s="9" t="str">
        <f t="shared" si="139"/>
        <v>Ideal</v>
      </c>
      <c r="E1152" s="122" t="s">
        <v>1345</v>
      </c>
      <c r="F1152" s="111" t="s">
        <v>76</v>
      </c>
      <c r="G1152" s="207">
        <v>137</v>
      </c>
      <c r="H1152" s="165">
        <v>1</v>
      </c>
      <c r="I1152" s="165">
        <v>454</v>
      </c>
      <c r="J1152" s="196" t="s">
        <v>59</v>
      </c>
      <c r="K1152" s="41" t="s">
        <v>26</v>
      </c>
      <c r="L1152" s="42" t="str">
        <f t="shared" si="127"/>
        <v>454grams</v>
      </c>
      <c r="M1152" s="43">
        <f t="shared" si="128"/>
        <v>454</v>
      </c>
      <c r="N1152" s="44" t="str">
        <f t="shared" si="129"/>
        <v>454grams</v>
      </c>
      <c r="O1152" s="51">
        <f t="shared" si="138"/>
        <v>137</v>
      </c>
      <c r="P1152" s="46"/>
      <c r="Q1152" s="46"/>
      <c r="R1152" s="46"/>
      <c r="S1152" s="46"/>
      <c r="T1152" s="46"/>
      <c r="U1152" s="46"/>
      <c r="V1152" s="46"/>
      <c r="W1152" s="46"/>
      <c r="X1152" s="46"/>
      <c r="Y1152" s="46"/>
      <c r="Z1152" s="46"/>
    </row>
    <row r="1153" spans="1:26" ht="13.5" customHeight="1">
      <c r="A1153" s="233">
        <v>134</v>
      </c>
      <c r="B1153" s="48" t="s">
        <v>1344</v>
      </c>
      <c r="C1153" s="34" t="s">
        <v>6</v>
      </c>
      <c r="D1153" s="9" t="str">
        <f t="shared" si="139"/>
        <v>Ideal</v>
      </c>
      <c r="E1153" s="116" t="s">
        <v>1345</v>
      </c>
      <c r="F1153" s="111"/>
      <c r="G1153" s="38">
        <v>129</v>
      </c>
      <c r="H1153" s="39">
        <v>2</v>
      </c>
      <c r="I1153" s="39">
        <v>454</v>
      </c>
      <c r="J1153" s="121" t="s">
        <v>59</v>
      </c>
      <c r="K1153" s="41" t="s">
        <v>26</v>
      </c>
      <c r="L1153" s="42" t="str">
        <f t="shared" si="127"/>
        <v>454grams</v>
      </c>
      <c r="M1153" s="43">
        <f t="shared" si="128"/>
        <v>908</v>
      </c>
      <c r="N1153" s="44" t="str">
        <f t="shared" si="129"/>
        <v>908grams</v>
      </c>
      <c r="O1153" s="51">
        <f t="shared" si="138"/>
        <v>258</v>
      </c>
      <c r="P1153" s="46"/>
      <c r="Q1153" s="46"/>
      <c r="R1153" s="46"/>
      <c r="S1153" s="46"/>
      <c r="T1153" s="46"/>
      <c r="U1153" s="46"/>
      <c r="V1153" s="46"/>
      <c r="W1153" s="46"/>
      <c r="X1153" s="46"/>
      <c r="Y1153" s="46"/>
      <c r="Z1153" s="46"/>
    </row>
    <row r="1154" spans="1:26" ht="13.5" customHeight="1">
      <c r="A1154" s="232">
        <v>134</v>
      </c>
      <c r="B1154" s="48" t="s">
        <v>1346</v>
      </c>
      <c r="C1154" s="49" t="s">
        <v>61</v>
      </c>
      <c r="D1154" s="9" t="str">
        <f t="shared" si="139"/>
        <v>ideal</v>
      </c>
      <c r="E1154" s="50" t="s">
        <v>1347</v>
      </c>
      <c r="F1154" s="37"/>
      <c r="G1154" s="38">
        <v>130.9</v>
      </c>
      <c r="H1154" s="39">
        <v>4</v>
      </c>
      <c r="I1154" s="39">
        <v>500</v>
      </c>
      <c r="J1154" s="121" t="s">
        <v>59</v>
      </c>
      <c r="K1154" s="41" t="s">
        <v>26</v>
      </c>
      <c r="L1154" s="42" t="str">
        <f t="shared" si="127"/>
        <v>500grams</v>
      </c>
      <c r="M1154" s="43">
        <f t="shared" si="128"/>
        <v>2000</v>
      </c>
      <c r="N1154" s="44" t="str">
        <f t="shared" si="129"/>
        <v>2000grams</v>
      </c>
      <c r="O1154" s="51">
        <f t="shared" si="138"/>
        <v>523.6</v>
      </c>
      <c r="P1154" s="46"/>
      <c r="Q1154" s="46"/>
      <c r="R1154" s="46"/>
      <c r="S1154" s="46"/>
      <c r="T1154" s="46"/>
      <c r="U1154" s="46"/>
      <c r="V1154" s="46"/>
      <c r="W1154" s="46"/>
      <c r="X1154" s="46"/>
      <c r="Y1154" s="46"/>
      <c r="Z1154" s="46"/>
    </row>
    <row r="1155" spans="1:26" ht="13.5" customHeight="1">
      <c r="A1155" s="233">
        <v>971</v>
      </c>
      <c r="B1155" s="76" t="s">
        <v>1348</v>
      </c>
      <c r="C1155" s="34" t="s">
        <v>55</v>
      </c>
      <c r="D1155" s="9" t="str">
        <f t="shared" si="139"/>
        <v>Dona elena</v>
      </c>
      <c r="E1155" s="52" t="s">
        <v>1349</v>
      </c>
      <c r="F1155" s="37"/>
      <c r="G1155" s="38">
        <v>117.5</v>
      </c>
      <c r="H1155" s="39">
        <v>0.66</v>
      </c>
      <c r="I1155" s="39">
        <v>500</v>
      </c>
      <c r="J1155" s="121" t="s">
        <v>59</v>
      </c>
      <c r="K1155" s="41" t="s">
        <v>26</v>
      </c>
      <c r="L1155" s="42" t="str">
        <f t="shared" si="127"/>
        <v>500grams</v>
      </c>
      <c r="M1155" s="43">
        <f t="shared" si="128"/>
        <v>330</v>
      </c>
      <c r="N1155" s="44" t="str">
        <f t="shared" si="129"/>
        <v>330grams</v>
      </c>
      <c r="O1155" s="51">
        <f t="shared" si="138"/>
        <v>77.55</v>
      </c>
      <c r="P1155" s="29"/>
      <c r="Q1155" s="11"/>
      <c r="R1155" s="11"/>
      <c r="S1155" s="11"/>
      <c r="T1155" s="11"/>
      <c r="U1155" s="11"/>
      <c r="V1155" s="11"/>
      <c r="W1155" s="11"/>
      <c r="X1155" s="11"/>
      <c r="Y1155" s="11"/>
      <c r="Z1155" s="11"/>
    </row>
    <row r="1156" spans="1:26" ht="13.5" customHeight="1">
      <c r="A1156" s="232">
        <v>387</v>
      </c>
      <c r="B1156" s="33" t="s">
        <v>1350</v>
      </c>
      <c r="C1156" s="34" t="s">
        <v>43</v>
      </c>
      <c r="D1156" s="9" t="str">
        <f t="shared" si="139"/>
        <v>Amparos</v>
      </c>
      <c r="E1156" s="116" t="s">
        <v>1351</v>
      </c>
      <c r="F1156" s="37"/>
      <c r="G1156" s="38">
        <v>125</v>
      </c>
      <c r="H1156" s="39">
        <v>1</v>
      </c>
      <c r="I1156" s="39">
        <v>250</v>
      </c>
      <c r="J1156" s="121" t="s">
        <v>59</v>
      </c>
      <c r="K1156" s="41" t="s">
        <v>26</v>
      </c>
      <c r="L1156" s="42" t="str">
        <f t="shared" si="127"/>
        <v>250grams</v>
      </c>
      <c r="M1156" s="43">
        <f t="shared" si="128"/>
        <v>250</v>
      </c>
      <c r="N1156" s="44" t="str">
        <f t="shared" si="129"/>
        <v>250grams</v>
      </c>
      <c r="O1156" s="51">
        <f t="shared" si="138"/>
        <v>125</v>
      </c>
      <c r="P1156" s="29">
        <f>O1156/H1156</f>
        <v>125</v>
      </c>
      <c r="Q1156" s="74">
        <f>G1156-P1156</f>
        <v>0</v>
      </c>
      <c r="R1156" s="28"/>
      <c r="S1156" s="28"/>
      <c r="T1156" s="28"/>
      <c r="U1156" s="28"/>
      <c r="V1156" s="28"/>
      <c r="W1156" s="28"/>
      <c r="X1156" s="28"/>
      <c r="Y1156" s="28"/>
      <c r="Z1156" s="28"/>
    </row>
    <row r="1157" spans="1:26" ht="13.5" customHeight="1">
      <c r="A1157" s="233">
        <v>387</v>
      </c>
      <c r="B1157" s="48" t="s">
        <v>1350</v>
      </c>
      <c r="C1157" s="34" t="s">
        <v>55</v>
      </c>
      <c r="D1157" s="9" t="str">
        <f t="shared" si="139"/>
        <v>Lipa Spices</v>
      </c>
      <c r="E1157" s="116" t="s">
        <v>295</v>
      </c>
      <c r="F1157" s="111"/>
      <c r="G1157" s="38">
        <v>400</v>
      </c>
      <c r="H1157" s="39">
        <v>0.25</v>
      </c>
      <c r="I1157" s="39">
        <v>1</v>
      </c>
      <c r="J1157" s="121" t="s">
        <v>33</v>
      </c>
      <c r="K1157" s="41" t="s">
        <v>26</v>
      </c>
      <c r="L1157" s="42" t="str">
        <f t="shared" si="127"/>
        <v>1kg</v>
      </c>
      <c r="M1157" s="43">
        <f t="shared" si="128"/>
        <v>0.25</v>
      </c>
      <c r="N1157" s="44" t="str">
        <f t="shared" si="129"/>
        <v>0.25kg</v>
      </c>
      <c r="O1157" s="51">
        <f t="shared" si="138"/>
        <v>100</v>
      </c>
      <c r="P1157" s="46"/>
      <c r="Q1157" s="46"/>
      <c r="R1157" s="46"/>
      <c r="S1157" s="46"/>
      <c r="T1157" s="46"/>
      <c r="U1157" s="46"/>
      <c r="V1157" s="46"/>
      <c r="W1157" s="46"/>
      <c r="X1157" s="46"/>
      <c r="Y1157" s="46"/>
      <c r="Z1157" s="46"/>
    </row>
    <row r="1158" spans="1:26" ht="13.5" customHeight="1">
      <c r="A1158" s="232">
        <v>387</v>
      </c>
      <c r="B1158" s="68" t="s">
        <v>1350</v>
      </c>
      <c r="C1158" s="53" t="s">
        <v>39</v>
      </c>
      <c r="D1158" s="9" t="str">
        <f t="shared" si="139"/>
        <v>Lipa Spices</v>
      </c>
      <c r="E1158" s="68" t="s">
        <v>1352</v>
      </c>
      <c r="F1158" s="37"/>
      <c r="G1158" s="70">
        <v>98</v>
      </c>
      <c r="H1158" s="71">
        <v>0.5</v>
      </c>
      <c r="I1158" s="71">
        <v>1000</v>
      </c>
      <c r="J1158" s="160" t="s">
        <v>59</v>
      </c>
      <c r="K1158" s="41" t="s">
        <v>26</v>
      </c>
      <c r="L1158" s="42" t="str">
        <f t="shared" si="127"/>
        <v>1000grams</v>
      </c>
      <c r="M1158" s="43">
        <f t="shared" si="128"/>
        <v>500</v>
      </c>
      <c r="N1158" s="44" t="str">
        <f t="shared" si="129"/>
        <v>500grams</v>
      </c>
      <c r="O1158" s="51">
        <f t="shared" si="138"/>
        <v>49</v>
      </c>
      <c r="P1158" s="46"/>
      <c r="Q1158" s="46"/>
      <c r="R1158" s="46"/>
      <c r="S1158" s="46"/>
      <c r="T1158" s="46"/>
      <c r="U1158" s="46"/>
      <c r="V1158" s="46"/>
      <c r="W1158" s="46"/>
      <c r="X1158" s="46"/>
      <c r="Y1158" s="46"/>
      <c r="Z1158" s="46"/>
    </row>
    <row r="1159" spans="1:26" ht="13.5" customHeight="1">
      <c r="A1159" s="233">
        <v>387</v>
      </c>
      <c r="B1159" s="57" t="s">
        <v>1350</v>
      </c>
      <c r="C1159" s="94" t="s">
        <v>68</v>
      </c>
      <c r="D1159" s="9">
        <f t="shared" si="139"/>
        <v>0</v>
      </c>
      <c r="E1159" s="116"/>
      <c r="F1159" s="59"/>
      <c r="G1159" s="212">
        <v>0.39</v>
      </c>
      <c r="H1159" s="326">
        <v>750</v>
      </c>
      <c r="I1159" s="326">
        <v>1000</v>
      </c>
      <c r="J1159" s="257" t="s">
        <v>59</v>
      </c>
      <c r="K1159" s="46"/>
      <c r="L1159" s="42" t="str">
        <f t="shared" si="127"/>
        <v>1000grams</v>
      </c>
      <c r="M1159" s="43">
        <f t="shared" si="128"/>
        <v>750000</v>
      </c>
      <c r="N1159" s="44" t="str">
        <f t="shared" si="129"/>
        <v>750000grams</v>
      </c>
      <c r="O1159" s="51">
        <f t="shared" si="138"/>
        <v>292.5</v>
      </c>
      <c r="P1159" s="46"/>
      <c r="Q1159" s="46"/>
      <c r="R1159" s="46"/>
      <c r="S1159" s="46"/>
      <c r="T1159" s="46"/>
      <c r="U1159" s="46"/>
      <c r="V1159" s="46"/>
      <c r="W1159" s="46"/>
      <c r="X1159" s="46"/>
      <c r="Y1159" s="46"/>
      <c r="Z1159" s="46"/>
    </row>
    <row r="1160" spans="1:26" ht="13.5" customHeight="1">
      <c r="A1160" s="232">
        <v>272</v>
      </c>
      <c r="B1160" s="33" t="s">
        <v>1353</v>
      </c>
      <c r="C1160" s="49" t="s">
        <v>31</v>
      </c>
      <c r="D1160" s="9">
        <f t="shared" si="139"/>
        <v>0</v>
      </c>
      <c r="E1160" s="50"/>
      <c r="F1160" s="37"/>
      <c r="G1160" s="38">
        <v>9.1999999999999993</v>
      </c>
      <c r="H1160" s="39">
        <v>13</v>
      </c>
      <c r="I1160" s="39"/>
      <c r="J1160" s="121" t="s">
        <v>37</v>
      </c>
      <c r="K1160" s="41" t="s">
        <v>26</v>
      </c>
      <c r="L1160" s="42" t="str">
        <f t="shared" si="127"/>
        <v>pieces</v>
      </c>
      <c r="M1160" s="43">
        <f t="shared" si="128"/>
        <v>0</v>
      </c>
      <c r="N1160" s="44" t="str">
        <f t="shared" si="129"/>
        <v>0pieces</v>
      </c>
      <c r="O1160" s="51">
        <f t="shared" si="138"/>
        <v>119.6</v>
      </c>
      <c r="P1160" s="46"/>
      <c r="Q1160" s="46"/>
      <c r="R1160" s="46"/>
      <c r="S1160" s="46"/>
      <c r="T1160" s="46"/>
      <c r="U1160" s="46"/>
      <c r="V1160" s="46"/>
      <c r="W1160" s="46"/>
      <c r="X1160" s="46"/>
      <c r="Y1160" s="46"/>
      <c r="Z1160" s="46"/>
    </row>
    <row r="1161" spans="1:26" ht="13.5" customHeight="1">
      <c r="A1161" s="233">
        <v>612</v>
      </c>
      <c r="B1161" s="48" t="s">
        <v>1354</v>
      </c>
      <c r="C1161" s="34" t="s">
        <v>35</v>
      </c>
      <c r="D1161" s="9" t="str">
        <f t="shared" si="139"/>
        <v>IBOX</v>
      </c>
      <c r="E1161" s="50" t="s">
        <v>1355</v>
      </c>
      <c r="F1161" s="37"/>
      <c r="G1161" s="38">
        <v>7.33</v>
      </c>
      <c r="H1161" s="39">
        <v>370</v>
      </c>
      <c r="I1161" s="39">
        <v>1</v>
      </c>
      <c r="J1161" s="121" t="s">
        <v>37</v>
      </c>
      <c r="K1161" s="41"/>
      <c r="L1161" s="42" t="str">
        <f t="shared" si="127"/>
        <v>1pieces</v>
      </c>
      <c r="M1161" s="43">
        <f t="shared" si="128"/>
        <v>370</v>
      </c>
      <c r="N1161" s="44" t="str">
        <f t="shared" si="129"/>
        <v>370pieces</v>
      </c>
      <c r="O1161" s="51">
        <f t="shared" si="138"/>
        <v>2712.1</v>
      </c>
      <c r="P1161" s="46"/>
      <c r="Q1161" s="46"/>
      <c r="R1161" s="46"/>
      <c r="S1161" s="46"/>
      <c r="T1161" s="46"/>
      <c r="U1161" s="46"/>
      <c r="V1161" s="46"/>
      <c r="W1161" s="46"/>
      <c r="X1161" s="46"/>
      <c r="Y1161" s="46"/>
      <c r="Z1161" s="46"/>
    </row>
    <row r="1162" spans="1:26" ht="13.5" customHeight="1">
      <c r="A1162" s="233">
        <v>611</v>
      </c>
      <c r="B1162" s="48" t="s">
        <v>1356</v>
      </c>
      <c r="C1162" s="34" t="s">
        <v>35</v>
      </c>
      <c r="D1162" s="9" t="str">
        <f t="shared" si="139"/>
        <v>IBOX</v>
      </c>
      <c r="E1162" s="50" t="s">
        <v>1355</v>
      </c>
      <c r="F1162" s="37"/>
      <c r="G1162" s="38">
        <v>7.9</v>
      </c>
      <c r="H1162" s="39">
        <v>250</v>
      </c>
      <c r="I1162" s="39">
        <v>1</v>
      </c>
      <c r="J1162" s="121" t="s">
        <v>37</v>
      </c>
      <c r="K1162" s="41"/>
      <c r="L1162" s="42" t="str">
        <f t="shared" si="127"/>
        <v>1pieces</v>
      </c>
      <c r="M1162" s="43">
        <f t="shared" si="128"/>
        <v>250</v>
      </c>
      <c r="N1162" s="44" t="str">
        <f t="shared" si="129"/>
        <v>250pieces</v>
      </c>
      <c r="O1162" s="51">
        <f t="shared" si="138"/>
        <v>1975</v>
      </c>
      <c r="P1162" s="46"/>
      <c r="Q1162" s="46"/>
      <c r="R1162" s="46"/>
      <c r="S1162" s="46"/>
      <c r="T1162" s="46"/>
      <c r="U1162" s="46"/>
      <c r="V1162" s="46"/>
      <c r="W1162" s="46"/>
      <c r="X1162" s="46"/>
      <c r="Y1162" s="46"/>
      <c r="Z1162" s="46"/>
    </row>
    <row r="1163" spans="1:26" ht="13.5" customHeight="1">
      <c r="A1163" s="233">
        <v>100</v>
      </c>
      <c r="B1163" s="68" t="s">
        <v>1357</v>
      </c>
      <c r="C1163" s="34" t="s">
        <v>35</v>
      </c>
      <c r="D1163" s="9" t="str">
        <f t="shared" si="139"/>
        <v>LASAP</v>
      </c>
      <c r="E1163" s="116" t="s">
        <v>1358</v>
      </c>
      <c r="F1163" s="37"/>
      <c r="G1163" s="38">
        <v>251</v>
      </c>
      <c r="H1163" s="39">
        <v>4</v>
      </c>
      <c r="I1163" s="39">
        <v>1</v>
      </c>
      <c r="J1163" s="121" t="s">
        <v>86</v>
      </c>
      <c r="K1163" s="41" t="s">
        <v>26</v>
      </c>
      <c r="L1163" s="42" t="str">
        <f t="shared" si="127"/>
        <v>1gallons</v>
      </c>
      <c r="M1163" s="43">
        <f t="shared" si="128"/>
        <v>4</v>
      </c>
      <c r="N1163" s="44" t="str">
        <f t="shared" si="129"/>
        <v>4gallons</v>
      </c>
      <c r="O1163" s="51">
        <f t="shared" si="138"/>
        <v>1004</v>
      </c>
      <c r="P1163" s="46"/>
      <c r="Q1163" s="46"/>
      <c r="R1163" s="46"/>
      <c r="S1163" s="46"/>
      <c r="T1163" s="46"/>
      <c r="U1163" s="46"/>
      <c r="V1163" s="46"/>
      <c r="W1163" s="46"/>
      <c r="X1163" s="46"/>
      <c r="Y1163" s="46"/>
      <c r="Z1163" s="46"/>
    </row>
    <row r="1164" spans="1:26" ht="13.5" customHeight="1">
      <c r="A1164" s="232">
        <v>100</v>
      </c>
      <c r="B1164" s="33" t="s">
        <v>1359</v>
      </c>
      <c r="C1164" s="34" t="s">
        <v>43</v>
      </c>
      <c r="D1164" s="9" t="str">
        <f t="shared" si="139"/>
        <v>Mang Tomas</v>
      </c>
      <c r="E1164" s="50" t="s">
        <v>1360</v>
      </c>
      <c r="F1164" s="37"/>
      <c r="G1164" s="38">
        <v>35.1</v>
      </c>
      <c r="H1164" s="39">
        <v>1</v>
      </c>
      <c r="I1164" s="39">
        <v>325</v>
      </c>
      <c r="J1164" s="121" t="s">
        <v>59</v>
      </c>
      <c r="K1164" s="41" t="s">
        <v>26</v>
      </c>
      <c r="L1164" s="42" t="str">
        <f t="shared" si="127"/>
        <v>325grams</v>
      </c>
      <c r="M1164" s="43">
        <f t="shared" si="128"/>
        <v>325</v>
      </c>
      <c r="N1164" s="44" t="str">
        <f t="shared" si="129"/>
        <v>325grams</v>
      </c>
      <c r="O1164" s="51">
        <f t="shared" si="138"/>
        <v>35.1</v>
      </c>
      <c r="P1164" s="46"/>
      <c r="Q1164" s="46"/>
      <c r="R1164" s="46"/>
      <c r="S1164" s="46"/>
      <c r="T1164" s="46"/>
      <c r="U1164" s="46"/>
      <c r="V1164" s="46"/>
      <c r="W1164" s="46"/>
      <c r="X1164" s="46"/>
      <c r="Y1164" s="46"/>
      <c r="Z1164" s="46"/>
    </row>
    <row r="1165" spans="1:26" ht="13.5" customHeight="1">
      <c r="A1165" s="232">
        <v>100</v>
      </c>
      <c r="B1165" s="48" t="s">
        <v>1359</v>
      </c>
      <c r="C1165" s="34" t="s">
        <v>43</v>
      </c>
      <c r="D1165" s="9" t="str">
        <f t="shared" si="139"/>
        <v>Mang Tomas</v>
      </c>
      <c r="E1165" s="50" t="s">
        <v>1361</v>
      </c>
      <c r="F1165" s="37"/>
      <c r="G1165" s="38">
        <v>48.7</v>
      </c>
      <c r="H1165" s="39">
        <v>1</v>
      </c>
      <c r="I1165" s="39">
        <v>550</v>
      </c>
      <c r="J1165" s="121" t="s">
        <v>59</v>
      </c>
      <c r="K1165" s="41" t="s">
        <v>26</v>
      </c>
      <c r="L1165" s="42" t="str">
        <f t="shared" si="127"/>
        <v>550grams</v>
      </c>
      <c r="M1165" s="43">
        <f t="shared" si="128"/>
        <v>550</v>
      </c>
      <c r="N1165" s="44" t="str">
        <f t="shared" si="129"/>
        <v>550grams</v>
      </c>
      <c r="O1165" s="51">
        <f t="shared" si="138"/>
        <v>48.7</v>
      </c>
      <c r="P1165" s="46"/>
      <c r="Q1165" s="46"/>
      <c r="R1165" s="46"/>
      <c r="S1165" s="46"/>
      <c r="T1165" s="46"/>
      <c r="U1165" s="46"/>
      <c r="V1165" s="46"/>
      <c r="W1165" s="46"/>
      <c r="X1165" s="46"/>
      <c r="Y1165" s="46"/>
      <c r="Z1165" s="46"/>
    </row>
    <row r="1166" spans="1:26" ht="13.5" customHeight="1">
      <c r="A1166" s="232">
        <v>100</v>
      </c>
      <c r="B1166" s="52" t="s">
        <v>1359</v>
      </c>
      <c r="C1166" s="53" t="s">
        <v>39</v>
      </c>
      <c r="D1166" s="9" t="str">
        <f t="shared" si="139"/>
        <v>Mang Tomas</v>
      </c>
      <c r="E1166" s="52" t="s">
        <v>1361</v>
      </c>
      <c r="F1166" s="37"/>
      <c r="G1166" s="70">
        <v>48.7</v>
      </c>
      <c r="H1166" s="71">
        <v>1</v>
      </c>
      <c r="I1166" s="78">
        <v>550</v>
      </c>
      <c r="J1166" s="160" t="s">
        <v>59</v>
      </c>
      <c r="K1166" s="41" t="s">
        <v>26</v>
      </c>
      <c r="L1166" s="42" t="str">
        <f t="shared" si="127"/>
        <v>550grams</v>
      </c>
      <c r="M1166" s="43">
        <f t="shared" si="128"/>
        <v>550</v>
      </c>
      <c r="N1166" s="44" t="str">
        <f t="shared" si="129"/>
        <v>550grams</v>
      </c>
      <c r="O1166" s="51">
        <f t="shared" si="138"/>
        <v>48.7</v>
      </c>
      <c r="P1166" s="46"/>
      <c r="Q1166" s="46"/>
      <c r="R1166" s="46"/>
      <c r="S1166" s="46"/>
      <c r="T1166" s="46"/>
      <c r="U1166" s="46"/>
      <c r="V1166" s="46"/>
      <c r="W1166" s="46"/>
      <c r="X1166" s="46"/>
      <c r="Y1166" s="46"/>
      <c r="Z1166" s="46"/>
    </row>
    <row r="1167" spans="1:26" ht="13.5" customHeight="1">
      <c r="A1167" s="233">
        <v>100</v>
      </c>
      <c r="B1167" s="128" t="s">
        <v>1359</v>
      </c>
      <c r="C1167" s="34" t="s">
        <v>82</v>
      </c>
      <c r="D1167" s="9" t="str">
        <f t="shared" si="139"/>
        <v>Mang Tomas</v>
      </c>
      <c r="E1167" s="128" t="s">
        <v>1361</v>
      </c>
      <c r="F1167" s="111" t="s">
        <v>76</v>
      </c>
      <c r="G1167" s="207">
        <v>48.7</v>
      </c>
      <c r="H1167" s="165">
        <v>1</v>
      </c>
      <c r="I1167" s="170">
        <v>550</v>
      </c>
      <c r="J1167" s="196" t="s">
        <v>59</v>
      </c>
      <c r="K1167" s="41" t="s">
        <v>26</v>
      </c>
      <c r="L1167" s="42" t="str">
        <f t="shared" si="127"/>
        <v>550grams</v>
      </c>
      <c r="M1167" s="43">
        <f t="shared" si="128"/>
        <v>550</v>
      </c>
      <c r="N1167" s="44" t="str">
        <f t="shared" si="129"/>
        <v>550grams</v>
      </c>
      <c r="O1167" s="51">
        <f t="shared" si="138"/>
        <v>48.7</v>
      </c>
      <c r="P1167" s="46"/>
      <c r="Q1167" s="46"/>
      <c r="R1167" s="46"/>
      <c r="S1167" s="46"/>
      <c r="T1167" s="46"/>
      <c r="U1167" s="46"/>
      <c r="V1167" s="46"/>
      <c r="W1167" s="46"/>
      <c r="X1167" s="46"/>
      <c r="Y1167" s="46"/>
      <c r="Z1167" s="46"/>
    </row>
    <row r="1168" spans="1:26" ht="13.5" customHeight="1">
      <c r="A1168" s="233">
        <v>100</v>
      </c>
      <c r="B1168" s="79" t="s">
        <v>1359</v>
      </c>
      <c r="C1168" s="34" t="s">
        <v>47</v>
      </c>
      <c r="D1168" s="9" t="str">
        <f t="shared" si="139"/>
        <v>Mang Tomas</v>
      </c>
      <c r="E1168" s="50" t="s">
        <v>1361</v>
      </c>
      <c r="F1168" s="59"/>
      <c r="G1168" s="38">
        <v>48.7</v>
      </c>
      <c r="H1168" s="39">
        <v>20</v>
      </c>
      <c r="I1168" s="39">
        <v>1</v>
      </c>
      <c r="J1168" s="121" t="s">
        <v>59</v>
      </c>
      <c r="K1168" s="46"/>
      <c r="L1168" s="42" t="str">
        <f t="shared" si="127"/>
        <v>1grams</v>
      </c>
      <c r="M1168" s="43">
        <f t="shared" si="128"/>
        <v>20</v>
      </c>
      <c r="N1168" s="44" t="str">
        <f t="shared" si="129"/>
        <v>20grams</v>
      </c>
      <c r="O1168" s="51">
        <f t="shared" si="138"/>
        <v>974</v>
      </c>
      <c r="P1168" s="46"/>
      <c r="Q1168" s="46"/>
      <c r="R1168" s="46"/>
      <c r="S1168" s="46"/>
      <c r="T1168" s="46"/>
      <c r="U1168" s="46"/>
      <c r="V1168" s="46"/>
      <c r="W1168" s="46"/>
      <c r="X1168" s="46"/>
      <c r="Y1168" s="46"/>
      <c r="Z1168" s="46"/>
    </row>
    <row r="1169" spans="1:26" ht="13.5" customHeight="1">
      <c r="A1169" s="233">
        <v>100</v>
      </c>
      <c r="B1169" s="52" t="s">
        <v>1359</v>
      </c>
      <c r="C1169" s="34" t="s">
        <v>35</v>
      </c>
      <c r="D1169" s="9" t="str">
        <f t="shared" si="139"/>
        <v>Mang Tomas</v>
      </c>
      <c r="E1169" s="52" t="s">
        <v>1362</v>
      </c>
      <c r="F1169" s="37"/>
      <c r="G1169" s="38">
        <v>77.3</v>
      </c>
      <c r="H1169" s="39">
        <v>5</v>
      </c>
      <c r="I1169" s="39">
        <v>1000</v>
      </c>
      <c r="J1169" s="121" t="s">
        <v>33</v>
      </c>
      <c r="K1169" s="41" t="s">
        <v>26</v>
      </c>
      <c r="L1169" s="42" t="str">
        <f t="shared" si="127"/>
        <v>1000kg</v>
      </c>
      <c r="M1169" s="43">
        <f t="shared" si="128"/>
        <v>5000</v>
      </c>
      <c r="N1169" s="44" t="str">
        <f t="shared" si="129"/>
        <v>5000kg</v>
      </c>
      <c r="O1169" s="51">
        <f t="shared" si="138"/>
        <v>386.5</v>
      </c>
      <c r="P1169" s="46"/>
      <c r="Q1169" s="46"/>
      <c r="R1169" s="46"/>
      <c r="S1169" s="46"/>
      <c r="T1169" s="46"/>
      <c r="U1169" s="46"/>
      <c r="V1169" s="46"/>
      <c r="W1169" s="46"/>
      <c r="X1169" s="46"/>
      <c r="Y1169" s="46"/>
      <c r="Z1169" s="46"/>
    </row>
    <row r="1170" spans="1:26" ht="13.5" customHeight="1">
      <c r="A1170" s="232">
        <v>100</v>
      </c>
      <c r="B1170" s="48" t="s">
        <v>1363</v>
      </c>
      <c r="C1170" s="49" t="s">
        <v>61</v>
      </c>
      <c r="D1170" s="9" t="str">
        <f t="shared" si="139"/>
        <v>mang tomas</v>
      </c>
      <c r="E1170" s="50" t="s">
        <v>1364</v>
      </c>
      <c r="F1170" s="37"/>
      <c r="G1170" s="38">
        <v>48.7</v>
      </c>
      <c r="H1170" s="39">
        <v>3</v>
      </c>
      <c r="I1170" s="39">
        <v>550</v>
      </c>
      <c r="J1170" s="121" t="s">
        <v>59</v>
      </c>
      <c r="K1170" s="41" t="s">
        <v>26</v>
      </c>
      <c r="L1170" s="42" t="str">
        <f t="shared" si="127"/>
        <v>550grams</v>
      </c>
      <c r="M1170" s="43">
        <f t="shared" si="128"/>
        <v>1650</v>
      </c>
      <c r="N1170" s="44" t="str">
        <f t="shared" si="129"/>
        <v>1650grams</v>
      </c>
      <c r="O1170" s="51">
        <f t="shared" si="138"/>
        <v>146.10000000000002</v>
      </c>
      <c r="P1170" s="46"/>
      <c r="Q1170" s="46"/>
      <c r="R1170" s="46"/>
      <c r="S1170" s="46"/>
      <c r="T1170" s="46"/>
      <c r="U1170" s="46"/>
      <c r="V1170" s="46"/>
      <c r="W1170" s="46"/>
      <c r="X1170" s="46"/>
      <c r="Y1170" s="46"/>
      <c r="Z1170" s="46"/>
    </row>
    <row r="1171" spans="1:26" ht="13.5" customHeight="1">
      <c r="A1171" s="232">
        <v>242</v>
      </c>
      <c r="B1171" s="33" t="s">
        <v>1365</v>
      </c>
      <c r="C1171" s="49" t="s">
        <v>31</v>
      </c>
      <c r="D1171" s="9" t="str">
        <f t="shared" si="139"/>
        <v>fruits</v>
      </c>
      <c r="E1171" s="50" t="s">
        <v>1366</v>
      </c>
      <c r="F1171" s="37"/>
      <c r="G1171" s="38">
        <v>35</v>
      </c>
      <c r="H1171" s="39">
        <v>1</v>
      </c>
      <c r="I1171" s="39"/>
      <c r="J1171" s="121" t="s">
        <v>33</v>
      </c>
      <c r="K1171" s="41" t="s">
        <v>26</v>
      </c>
      <c r="L1171" s="42" t="str">
        <f t="shared" si="127"/>
        <v>kg</v>
      </c>
      <c r="M1171" s="43">
        <f t="shared" si="128"/>
        <v>0</v>
      </c>
      <c r="N1171" s="44" t="str">
        <f t="shared" si="129"/>
        <v>0kg</v>
      </c>
      <c r="O1171" s="51">
        <f t="shared" si="138"/>
        <v>35</v>
      </c>
      <c r="P1171" s="11"/>
      <c r="Q1171" s="11"/>
      <c r="R1171" s="11"/>
      <c r="S1171" s="11"/>
      <c r="T1171" s="11"/>
      <c r="U1171" s="11"/>
      <c r="V1171" s="11"/>
      <c r="W1171" s="11"/>
      <c r="X1171" s="11"/>
      <c r="Y1171" s="11"/>
      <c r="Z1171" s="11"/>
    </row>
    <row r="1172" spans="1:26" ht="13.5" customHeight="1">
      <c r="A1172" s="232">
        <v>242</v>
      </c>
      <c r="B1172" s="48" t="s">
        <v>1365</v>
      </c>
      <c r="C1172" s="34" t="s">
        <v>43</v>
      </c>
      <c r="D1172" s="9">
        <f t="shared" si="139"/>
        <v>0</v>
      </c>
      <c r="E1172" s="50"/>
      <c r="F1172" s="37"/>
      <c r="G1172" s="38">
        <v>25</v>
      </c>
      <c r="H1172" s="39">
        <v>4</v>
      </c>
      <c r="I1172" s="39">
        <v>1</v>
      </c>
      <c r="J1172" s="121" t="s">
        <v>37</v>
      </c>
      <c r="K1172" s="41" t="s">
        <v>26</v>
      </c>
      <c r="L1172" s="42" t="str">
        <f t="shared" si="127"/>
        <v>1pieces</v>
      </c>
      <c r="M1172" s="43">
        <f t="shared" si="128"/>
        <v>4</v>
      </c>
      <c r="N1172" s="44" t="str">
        <f t="shared" si="129"/>
        <v>4pieces</v>
      </c>
      <c r="O1172" s="51">
        <f t="shared" si="138"/>
        <v>100</v>
      </c>
      <c r="P1172" s="46"/>
      <c r="Q1172" s="46"/>
      <c r="R1172" s="46"/>
      <c r="S1172" s="46"/>
      <c r="T1172" s="46"/>
      <c r="U1172" s="46"/>
      <c r="V1172" s="46"/>
      <c r="W1172" s="46"/>
      <c r="X1172" s="46"/>
      <c r="Y1172" s="46"/>
      <c r="Z1172" s="46"/>
    </row>
    <row r="1173" spans="1:26" ht="13.5" customHeight="1">
      <c r="A1173" s="232">
        <v>242</v>
      </c>
      <c r="B1173" s="52" t="s">
        <v>1365</v>
      </c>
      <c r="C1173" s="53" t="s">
        <v>39</v>
      </c>
      <c r="D1173" s="9">
        <f t="shared" si="139"/>
        <v>0</v>
      </c>
      <c r="E1173" s="68"/>
      <c r="F1173" s="37"/>
      <c r="G1173" s="70">
        <v>28</v>
      </c>
      <c r="H1173" s="71">
        <v>1</v>
      </c>
      <c r="I1173" s="71">
        <v>1</v>
      </c>
      <c r="J1173" s="160" t="s">
        <v>37</v>
      </c>
      <c r="K1173" s="41"/>
      <c r="L1173" s="42" t="str">
        <f t="shared" si="127"/>
        <v>1pieces</v>
      </c>
      <c r="M1173" s="43">
        <f t="shared" si="128"/>
        <v>1</v>
      </c>
      <c r="N1173" s="44" t="str">
        <f t="shared" si="129"/>
        <v>1pieces</v>
      </c>
      <c r="O1173" s="51">
        <f t="shared" si="138"/>
        <v>28</v>
      </c>
      <c r="P1173" s="46"/>
      <c r="Q1173" s="46"/>
      <c r="R1173" s="46"/>
      <c r="S1173" s="46"/>
      <c r="T1173" s="46"/>
      <c r="U1173" s="46"/>
      <c r="V1173" s="46"/>
      <c r="W1173" s="46"/>
      <c r="X1173" s="46"/>
      <c r="Y1173" s="46"/>
      <c r="Z1173" s="46"/>
    </row>
    <row r="1174" spans="1:26" ht="13.5" customHeight="1">
      <c r="A1174" s="233">
        <v>242</v>
      </c>
      <c r="B1174" s="36" t="s">
        <v>1365</v>
      </c>
      <c r="C1174" s="34" t="s">
        <v>27</v>
      </c>
      <c r="D1174" s="9">
        <f t="shared" si="139"/>
        <v>0</v>
      </c>
      <c r="E1174" s="50"/>
      <c r="F1174" s="37"/>
      <c r="G1174" s="38">
        <v>30</v>
      </c>
      <c r="H1174" s="39">
        <f>O1174/G1174</f>
        <v>4</v>
      </c>
      <c r="I1174" s="39"/>
      <c r="J1174" s="121"/>
      <c r="K1174" s="41" t="s">
        <v>26</v>
      </c>
      <c r="L1174" s="42" t="str">
        <f t="shared" si="127"/>
        <v/>
      </c>
      <c r="M1174" s="43">
        <f t="shared" si="128"/>
        <v>0</v>
      </c>
      <c r="N1174" s="44" t="str">
        <f t="shared" si="129"/>
        <v>0</v>
      </c>
      <c r="O1174" s="133">
        <v>120</v>
      </c>
      <c r="P1174" s="46"/>
      <c r="Q1174" s="46"/>
      <c r="R1174" s="46"/>
      <c r="S1174" s="46"/>
      <c r="T1174" s="46"/>
      <c r="U1174" s="46"/>
      <c r="V1174" s="46"/>
      <c r="W1174" s="46"/>
      <c r="X1174" s="46"/>
      <c r="Y1174" s="46"/>
      <c r="Z1174" s="46"/>
    </row>
    <row r="1175" spans="1:26" ht="13.5" customHeight="1">
      <c r="A1175" s="233">
        <v>832</v>
      </c>
      <c r="B1175" s="122" t="s">
        <v>1367</v>
      </c>
      <c r="C1175" s="34" t="s">
        <v>82</v>
      </c>
      <c r="D1175" s="9" t="str">
        <f t="shared" si="139"/>
        <v>maxx</v>
      </c>
      <c r="E1175" s="122" t="s">
        <v>536</v>
      </c>
      <c r="F1175" s="111" t="s">
        <v>76</v>
      </c>
      <c r="G1175" s="207">
        <v>0.78</v>
      </c>
      <c r="H1175" s="165">
        <v>50</v>
      </c>
      <c r="I1175" s="165">
        <v>1</v>
      </c>
      <c r="J1175" s="196" t="s">
        <v>37</v>
      </c>
      <c r="K1175" s="41" t="s">
        <v>26</v>
      </c>
      <c r="L1175" s="42" t="str">
        <f t="shared" si="127"/>
        <v>1pieces</v>
      </c>
      <c r="M1175" s="43">
        <f t="shared" si="128"/>
        <v>50</v>
      </c>
      <c r="N1175" s="44" t="str">
        <f t="shared" si="129"/>
        <v>50pieces</v>
      </c>
      <c r="O1175" s="51">
        <f t="shared" ref="O1175:O1178" si="140">G1175*H1175</f>
        <v>39</v>
      </c>
      <c r="P1175" s="46"/>
      <c r="Q1175" s="46"/>
      <c r="R1175" s="46"/>
      <c r="S1175" s="46"/>
      <c r="T1175" s="46"/>
      <c r="U1175" s="46"/>
      <c r="V1175" s="46"/>
      <c r="W1175" s="46"/>
      <c r="X1175" s="46"/>
      <c r="Y1175" s="46"/>
      <c r="Z1175" s="46"/>
    </row>
    <row r="1176" spans="1:26" ht="13.5" customHeight="1">
      <c r="A1176" s="233">
        <v>729</v>
      </c>
      <c r="B1176" s="122" t="s">
        <v>1368</v>
      </c>
      <c r="C1176" s="34" t="s">
        <v>82</v>
      </c>
      <c r="D1176" s="9" t="str">
        <f t="shared" si="139"/>
        <v>Tang</v>
      </c>
      <c r="E1176" s="122" t="s">
        <v>867</v>
      </c>
      <c r="F1176" s="111" t="s">
        <v>76</v>
      </c>
      <c r="G1176" s="207">
        <v>21.5</v>
      </c>
      <c r="H1176" s="165">
        <v>1</v>
      </c>
      <c r="I1176" s="165">
        <v>19</v>
      </c>
      <c r="J1176" s="196" t="s">
        <v>59</v>
      </c>
      <c r="K1176" s="41" t="s">
        <v>26</v>
      </c>
      <c r="L1176" s="42" t="str">
        <f t="shared" si="127"/>
        <v>19grams</v>
      </c>
      <c r="M1176" s="43">
        <f t="shared" si="128"/>
        <v>19</v>
      </c>
      <c r="N1176" s="44" t="str">
        <f t="shared" si="129"/>
        <v>19grams</v>
      </c>
      <c r="O1176" s="51">
        <f t="shared" si="140"/>
        <v>21.5</v>
      </c>
      <c r="P1176" s="46"/>
      <c r="Q1176" s="46"/>
      <c r="R1176" s="46"/>
      <c r="S1176" s="46"/>
      <c r="T1176" s="46"/>
      <c r="U1176" s="46"/>
      <c r="V1176" s="46"/>
      <c r="W1176" s="46"/>
      <c r="X1176" s="46"/>
      <c r="Y1176" s="46"/>
      <c r="Z1176" s="46"/>
    </row>
    <row r="1177" spans="1:26" ht="13.5" customHeight="1">
      <c r="A1177" s="232">
        <v>505</v>
      </c>
      <c r="B1177" s="48" t="s">
        <v>1369</v>
      </c>
      <c r="C1177" s="34" t="s">
        <v>43</v>
      </c>
      <c r="D1177" s="9" t="str">
        <f t="shared" si="139"/>
        <v>Fresh</v>
      </c>
      <c r="E1177" s="50" t="s">
        <v>121</v>
      </c>
      <c r="F1177" s="37"/>
      <c r="G1177" s="38">
        <v>250</v>
      </c>
      <c r="H1177" s="39">
        <v>0.49</v>
      </c>
      <c r="I1177" s="39">
        <v>1000</v>
      </c>
      <c r="J1177" s="121" t="s">
        <v>59</v>
      </c>
      <c r="K1177" s="41"/>
      <c r="L1177" s="42" t="str">
        <f t="shared" si="127"/>
        <v>1000grams</v>
      </c>
      <c r="M1177" s="43">
        <f t="shared" si="128"/>
        <v>490</v>
      </c>
      <c r="N1177" s="44" t="str">
        <f t="shared" si="129"/>
        <v>490grams</v>
      </c>
      <c r="O1177" s="51">
        <f t="shared" si="140"/>
        <v>122.5</v>
      </c>
      <c r="P1177" s="11"/>
      <c r="Q1177" s="11"/>
      <c r="R1177" s="11"/>
      <c r="S1177" s="11"/>
      <c r="T1177" s="11"/>
      <c r="U1177" s="11"/>
      <c r="V1177" s="11"/>
      <c r="W1177" s="11"/>
      <c r="X1177" s="11"/>
      <c r="Y1177" s="11"/>
      <c r="Z1177" s="11"/>
    </row>
    <row r="1178" spans="1:26" ht="13.5" customHeight="1">
      <c r="A1178" s="232">
        <v>505</v>
      </c>
      <c r="B1178" s="52" t="s">
        <v>1369</v>
      </c>
      <c r="C1178" s="53" t="s">
        <v>39</v>
      </c>
      <c r="D1178" s="9" t="str">
        <f t="shared" si="139"/>
        <v>Fresh</v>
      </c>
      <c r="E1178" s="68" t="s">
        <v>121</v>
      </c>
      <c r="F1178" s="37"/>
      <c r="G1178" s="70">
        <v>195</v>
      </c>
      <c r="H1178" s="71">
        <v>0.5</v>
      </c>
      <c r="I1178" s="71">
        <v>1000</v>
      </c>
      <c r="J1178" s="160" t="s">
        <v>59</v>
      </c>
      <c r="K1178" s="41"/>
      <c r="L1178" s="42" t="str">
        <f t="shared" si="127"/>
        <v>1000grams</v>
      </c>
      <c r="M1178" s="43">
        <f t="shared" si="128"/>
        <v>500</v>
      </c>
      <c r="N1178" s="44" t="str">
        <f t="shared" si="129"/>
        <v>500grams</v>
      </c>
      <c r="O1178" s="51">
        <f t="shared" si="140"/>
        <v>97.5</v>
      </c>
      <c r="P1178" s="11"/>
      <c r="Q1178" s="11"/>
      <c r="R1178" s="11"/>
      <c r="S1178" s="11"/>
      <c r="T1178" s="11"/>
      <c r="U1178" s="11"/>
      <c r="V1178" s="11"/>
      <c r="W1178" s="11"/>
      <c r="X1178" s="11"/>
      <c r="Y1178" s="11"/>
      <c r="Z1178" s="11"/>
    </row>
    <row r="1179" spans="1:26" ht="13.5" customHeight="1">
      <c r="A1179" s="233">
        <v>1088</v>
      </c>
      <c r="B1179" s="116" t="s">
        <v>1370</v>
      </c>
      <c r="C1179" s="34" t="s">
        <v>27</v>
      </c>
      <c r="D1179" s="9">
        <f t="shared" si="139"/>
        <v>0</v>
      </c>
      <c r="E1179" s="50"/>
      <c r="F1179" s="37"/>
      <c r="G1179" s="38">
        <v>195</v>
      </c>
      <c r="H1179" s="39">
        <f>O1179/G1179</f>
        <v>0.4794871794871795</v>
      </c>
      <c r="I1179" s="39"/>
      <c r="J1179" s="121"/>
      <c r="K1179" s="41" t="s">
        <v>26</v>
      </c>
      <c r="L1179" s="42" t="str">
        <f t="shared" si="127"/>
        <v/>
      </c>
      <c r="M1179" s="43">
        <f t="shared" si="128"/>
        <v>0</v>
      </c>
      <c r="N1179" s="44" t="str">
        <f t="shared" si="129"/>
        <v>0</v>
      </c>
      <c r="O1179" s="133">
        <v>93.5</v>
      </c>
      <c r="P1179" s="46"/>
      <c r="Q1179" s="46"/>
      <c r="R1179" s="46"/>
      <c r="S1179" s="46"/>
      <c r="T1179" s="46"/>
      <c r="U1179" s="46"/>
      <c r="V1179" s="46"/>
      <c r="W1179" s="46"/>
      <c r="X1179" s="46"/>
      <c r="Y1179" s="46"/>
      <c r="Z1179" s="46"/>
    </row>
    <row r="1180" spans="1:26" ht="13.5" customHeight="1">
      <c r="A1180" s="233">
        <v>780</v>
      </c>
      <c r="B1180" s="128" t="s">
        <v>1371</v>
      </c>
      <c r="C1180" s="34" t="s">
        <v>82</v>
      </c>
      <c r="D1180" s="9" t="str">
        <f t="shared" si="139"/>
        <v>heng Bing</v>
      </c>
      <c r="E1180" s="122" t="s">
        <v>1372</v>
      </c>
      <c r="F1180" s="111" t="s">
        <v>76</v>
      </c>
      <c r="G1180" s="207">
        <v>310</v>
      </c>
      <c r="H1180" s="165">
        <v>0.5</v>
      </c>
      <c r="I1180" s="165">
        <v>1800</v>
      </c>
      <c r="J1180" s="196" t="s">
        <v>29</v>
      </c>
      <c r="K1180" s="41" t="s">
        <v>26</v>
      </c>
      <c r="L1180" s="42" t="str">
        <f t="shared" si="127"/>
        <v>1800ml</v>
      </c>
      <c r="M1180" s="43">
        <f t="shared" si="128"/>
        <v>900</v>
      </c>
      <c r="N1180" s="44" t="str">
        <f t="shared" si="129"/>
        <v>900ml</v>
      </c>
      <c r="O1180" s="51">
        <f t="shared" ref="O1180:O1205" si="141">G1180*H1180</f>
        <v>155</v>
      </c>
      <c r="P1180" s="11"/>
      <c r="Q1180" s="11"/>
      <c r="R1180" s="11"/>
      <c r="S1180" s="11"/>
      <c r="T1180" s="11"/>
      <c r="U1180" s="11"/>
      <c r="V1180" s="11"/>
      <c r="W1180" s="11"/>
      <c r="X1180" s="11"/>
      <c r="Y1180" s="11"/>
      <c r="Z1180" s="11"/>
    </row>
    <row r="1181" spans="1:26" ht="13.5" customHeight="1">
      <c r="A1181" s="233">
        <v>780</v>
      </c>
      <c r="B1181" s="76" t="s">
        <v>1373</v>
      </c>
      <c r="C1181" s="34" t="s">
        <v>55</v>
      </c>
      <c r="D1181" s="9" t="str">
        <f t="shared" si="139"/>
        <v>Kikkoman</v>
      </c>
      <c r="E1181" s="52" t="s">
        <v>1374</v>
      </c>
      <c r="F1181" s="37"/>
      <c r="G1181" s="77">
        <v>320</v>
      </c>
      <c r="H1181" s="39">
        <v>0.2</v>
      </c>
      <c r="I1181" s="39">
        <v>1</v>
      </c>
      <c r="J1181" s="121" t="s">
        <v>484</v>
      </c>
      <c r="K1181" s="41" t="s">
        <v>26</v>
      </c>
      <c r="L1181" s="42" t="str">
        <f t="shared" si="127"/>
        <v>1l</v>
      </c>
      <c r="M1181" s="43">
        <f t="shared" si="128"/>
        <v>0.2</v>
      </c>
      <c r="N1181" s="44" t="str">
        <f t="shared" si="129"/>
        <v>0.2l</v>
      </c>
      <c r="O1181" s="51">
        <f t="shared" si="141"/>
        <v>64</v>
      </c>
      <c r="P1181" s="46"/>
      <c r="Q1181" s="46"/>
      <c r="R1181" s="46"/>
      <c r="S1181" s="46"/>
      <c r="T1181" s="46"/>
      <c r="U1181" s="46"/>
      <c r="V1181" s="46"/>
      <c r="W1181" s="46"/>
      <c r="X1181" s="46"/>
      <c r="Y1181" s="46"/>
      <c r="Z1181" s="46"/>
    </row>
    <row r="1182" spans="1:26" ht="13.5" customHeight="1">
      <c r="A1182" s="233">
        <v>869</v>
      </c>
      <c r="B1182" s="33" t="s">
        <v>1375</v>
      </c>
      <c r="C1182" s="34" t="s">
        <v>74</v>
      </c>
      <c r="D1182" s="9" t="str">
        <f t="shared" si="139"/>
        <v>Ligo</v>
      </c>
      <c r="E1182" s="50" t="s">
        <v>1376</v>
      </c>
      <c r="F1182" s="111" t="s">
        <v>76</v>
      </c>
      <c r="G1182" s="38">
        <v>64.400000000000006</v>
      </c>
      <c r="H1182" s="39">
        <v>5</v>
      </c>
      <c r="I1182" s="39">
        <v>425</v>
      </c>
      <c r="J1182" s="121" t="s">
        <v>59</v>
      </c>
      <c r="K1182" s="41" t="s">
        <v>26</v>
      </c>
      <c r="L1182" s="42" t="str">
        <f t="shared" si="127"/>
        <v>425grams</v>
      </c>
      <c r="M1182" s="43">
        <f t="shared" si="128"/>
        <v>2125</v>
      </c>
      <c r="N1182" s="44" t="str">
        <f t="shared" si="129"/>
        <v>2125grams</v>
      </c>
      <c r="O1182" s="51">
        <f t="shared" si="141"/>
        <v>322</v>
      </c>
      <c r="P1182" s="46"/>
      <c r="Q1182" s="46"/>
      <c r="R1182" s="46"/>
      <c r="S1182" s="46"/>
      <c r="T1182" s="46"/>
      <c r="U1182" s="46"/>
      <c r="V1182" s="46"/>
      <c r="W1182" s="46"/>
      <c r="X1182" s="46"/>
      <c r="Y1182" s="46"/>
      <c r="Z1182" s="46"/>
    </row>
    <row r="1183" spans="1:26" ht="13.5" customHeight="1">
      <c r="A1183" s="232">
        <v>247</v>
      </c>
      <c r="B1183" s="33" t="s">
        <v>1377</v>
      </c>
      <c r="C1183" s="49" t="s">
        <v>31</v>
      </c>
      <c r="D1183" s="9" t="str">
        <f t="shared" si="139"/>
        <v>ideal</v>
      </c>
      <c r="E1183" s="50" t="s">
        <v>1378</v>
      </c>
      <c r="F1183" s="37"/>
      <c r="G1183" s="38">
        <v>87.5</v>
      </c>
      <c r="H1183" s="39">
        <v>1</v>
      </c>
      <c r="I1183" s="39"/>
      <c r="J1183" s="121" t="s">
        <v>33</v>
      </c>
      <c r="K1183" s="41" t="s">
        <v>37</v>
      </c>
      <c r="L1183" s="42" t="str">
        <f t="shared" si="127"/>
        <v>kg</v>
      </c>
      <c r="M1183" s="43">
        <f t="shared" si="128"/>
        <v>0</v>
      </c>
      <c r="N1183" s="44" t="str">
        <f t="shared" si="129"/>
        <v>0kg</v>
      </c>
      <c r="O1183" s="51">
        <f t="shared" si="141"/>
        <v>87.5</v>
      </c>
      <c r="P1183" s="46"/>
      <c r="Q1183" s="46"/>
      <c r="R1183" s="46"/>
      <c r="S1183" s="46"/>
      <c r="T1183" s="46"/>
      <c r="U1183" s="46"/>
      <c r="V1183" s="46"/>
      <c r="W1183" s="46"/>
      <c r="X1183" s="46"/>
      <c r="Y1183" s="46"/>
      <c r="Z1183" s="46"/>
    </row>
    <row r="1184" spans="1:26" ht="13.5" customHeight="1">
      <c r="A1184" s="233">
        <v>631</v>
      </c>
      <c r="B1184" s="57" t="s">
        <v>1379</v>
      </c>
      <c r="C1184" s="34" t="s">
        <v>47</v>
      </c>
      <c r="D1184" s="9" t="str">
        <f t="shared" si="139"/>
        <v>Mr. Brown</v>
      </c>
      <c r="E1184" s="50" t="s">
        <v>1380</v>
      </c>
      <c r="F1184" s="59"/>
      <c r="G1184" s="38">
        <v>55</v>
      </c>
      <c r="H1184" s="39">
        <v>3</v>
      </c>
      <c r="I1184" s="39">
        <v>350</v>
      </c>
      <c r="J1184" s="121" t="s">
        <v>29</v>
      </c>
      <c r="K1184" s="46"/>
      <c r="L1184" s="42" t="str">
        <f t="shared" si="127"/>
        <v>350ml</v>
      </c>
      <c r="M1184" s="43">
        <f t="shared" si="128"/>
        <v>1050</v>
      </c>
      <c r="N1184" s="44" t="str">
        <f t="shared" si="129"/>
        <v>1050ml</v>
      </c>
      <c r="O1184" s="51">
        <f t="shared" si="141"/>
        <v>165</v>
      </c>
      <c r="P1184" s="46"/>
      <c r="Q1184" s="46"/>
      <c r="R1184" s="46"/>
      <c r="S1184" s="46"/>
      <c r="T1184" s="46"/>
      <c r="U1184" s="46"/>
      <c r="V1184" s="46"/>
      <c r="W1184" s="46"/>
      <c r="X1184" s="46"/>
      <c r="Y1184" s="46"/>
      <c r="Z1184" s="46"/>
    </row>
    <row r="1185" spans="1:26" ht="13.5" customHeight="1">
      <c r="A1185" s="232">
        <v>631</v>
      </c>
      <c r="B1185" s="52" t="s">
        <v>1379</v>
      </c>
      <c r="C1185" s="53" t="s">
        <v>39</v>
      </c>
      <c r="D1185" s="9" t="str">
        <f t="shared" si="139"/>
        <v>Sampaguita</v>
      </c>
      <c r="E1185" s="68" t="s">
        <v>1381</v>
      </c>
      <c r="F1185" s="37"/>
      <c r="G1185" s="70">
        <v>65</v>
      </c>
      <c r="H1185" s="71">
        <v>1</v>
      </c>
      <c r="I1185" s="71">
        <v>350</v>
      </c>
      <c r="J1185" s="160" t="s">
        <v>29</v>
      </c>
      <c r="K1185" s="41" t="s">
        <v>26</v>
      </c>
      <c r="L1185" s="42" t="str">
        <f t="shared" si="127"/>
        <v>350ml</v>
      </c>
      <c r="M1185" s="43">
        <f t="shared" si="128"/>
        <v>350</v>
      </c>
      <c r="N1185" s="44" t="str">
        <f t="shared" si="129"/>
        <v>350ml</v>
      </c>
      <c r="O1185" s="51">
        <f t="shared" si="141"/>
        <v>65</v>
      </c>
      <c r="P1185" s="46"/>
      <c r="Q1185" s="46"/>
      <c r="R1185" s="46"/>
      <c r="S1185" s="46"/>
      <c r="T1185" s="46"/>
      <c r="U1185" s="46"/>
      <c r="V1185" s="46"/>
      <c r="W1185" s="46"/>
      <c r="X1185" s="46"/>
      <c r="Y1185" s="46"/>
      <c r="Z1185" s="46"/>
    </row>
    <row r="1186" spans="1:26" ht="13.5" customHeight="1">
      <c r="A1186" s="233">
        <v>1219</v>
      </c>
      <c r="B1186" s="79" t="s">
        <v>1382</v>
      </c>
      <c r="C1186" s="94" t="s">
        <v>68</v>
      </c>
      <c r="D1186" s="9" t="str">
        <f t="shared" si="139"/>
        <v>Green Leaves</v>
      </c>
      <c r="E1186" s="116" t="s">
        <v>1383</v>
      </c>
      <c r="F1186" s="59"/>
      <c r="G1186" s="212">
        <v>0.1333333333333333</v>
      </c>
      <c r="H1186" s="213">
        <v>1125</v>
      </c>
      <c r="I1186" s="326">
        <v>375</v>
      </c>
      <c r="J1186" s="257" t="s">
        <v>29</v>
      </c>
      <c r="K1186" s="46"/>
      <c r="L1186" s="42" t="str">
        <f t="shared" si="127"/>
        <v>375ml</v>
      </c>
      <c r="M1186" s="43">
        <f t="shared" si="128"/>
        <v>421875</v>
      </c>
      <c r="N1186" s="44" t="str">
        <f t="shared" si="129"/>
        <v>421875ml</v>
      </c>
      <c r="O1186" s="51">
        <f t="shared" si="141"/>
        <v>149.99999999999997</v>
      </c>
      <c r="P1186" s="11"/>
      <c r="Q1186" s="11"/>
      <c r="R1186" s="11"/>
      <c r="S1186" s="11"/>
      <c r="T1186" s="11"/>
      <c r="U1186" s="11"/>
      <c r="V1186" s="11"/>
      <c r="W1186" s="11"/>
      <c r="X1186" s="11"/>
      <c r="Y1186" s="11"/>
      <c r="Z1186" s="11"/>
    </row>
    <row r="1187" spans="1:26" ht="13.5" customHeight="1">
      <c r="A1187" s="233">
        <v>1220</v>
      </c>
      <c r="B1187" s="57" t="s">
        <v>1384</v>
      </c>
      <c r="C1187" s="94" t="s">
        <v>68</v>
      </c>
      <c r="D1187" s="9" t="str">
        <f t="shared" si="139"/>
        <v>Lime-A-Way</v>
      </c>
      <c r="E1187" s="59" t="s">
        <v>1385</v>
      </c>
      <c r="F1187" s="59"/>
      <c r="G1187" s="212">
        <v>4721.1099999999997</v>
      </c>
      <c r="H1187" s="326">
        <v>1.5</v>
      </c>
      <c r="I1187" s="326">
        <v>1</v>
      </c>
      <c r="J1187" s="257" t="s">
        <v>86</v>
      </c>
      <c r="K1187" s="46"/>
      <c r="L1187" s="42" t="str">
        <f t="shared" si="127"/>
        <v>1gallons</v>
      </c>
      <c r="M1187" s="43">
        <f t="shared" si="128"/>
        <v>1.5</v>
      </c>
      <c r="N1187" s="44" t="str">
        <f t="shared" si="129"/>
        <v>1.5gallons</v>
      </c>
      <c r="O1187" s="51">
        <f t="shared" si="141"/>
        <v>7081.6649999999991</v>
      </c>
      <c r="P1187" s="46"/>
      <c r="Q1187" s="46"/>
      <c r="R1187" s="46"/>
      <c r="S1187" s="46"/>
      <c r="T1187" s="46"/>
      <c r="U1187" s="46"/>
      <c r="V1187" s="46"/>
      <c r="W1187" s="46"/>
      <c r="X1187" s="46"/>
      <c r="Y1187" s="46"/>
      <c r="Z1187" s="46"/>
    </row>
    <row r="1188" spans="1:26" ht="13.5" customHeight="1">
      <c r="A1188" s="232">
        <v>417</v>
      </c>
      <c r="B1188" s="48" t="s">
        <v>1386</v>
      </c>
      <c r="C1188" s="34" t="s">
        <v>43</v>
      </c>
      <c r="D1188" s="35"/>
      <c r="E1188" s="50" t="s">
        <v>1387</v>
      </c>
      <c r="F1188" s="37"/>
      <c r="G1188" s="38">
        <v>45</v>
      </c>
      <c r="H1188" s="39">
        <v>1</v>
      </c>
      <c r="I1188" s="39">
        <v>350</v>
      </c>
      <c r="J1188" s="121" t="s">
        <v>29</v>
      </c>
      <c r="K1188" s="41" t="s">
        <v>26</v>
      </c>
      <c r="L1188" s="42" t="str">
        <f t="shared" si="127"/>
        <v>350ml</v>
      </c>
      <c r="M1188" s="43">
        <f t="shared" si="128"/>
        <v>350</v>
      </c>
      <c r="N1188" s="44" t="str">
        <f t="shared" si="129"/>
        <v>350ml</v>
      </c>
      <c r="O1188" s="51">
        <f t="shared" si="141"/>
        <v>45</v>
      </c>
      <c r="P1188" s="29">
        <f>O1188/H1188</f>
        <v>45</v>
      </c>
      <c r="Q1188" s="74"/>
      <c r="R1188" s="28"/>
      <c r="S1188" s="28"/>
      <c r="T1188" s="28"/>
      <c r="U1188" s="28"/>
      <c r="V1188" s="28"/>
      <c r="W1188" s="28"/>
      <c r="X1188" s="28"/>
      <c r="Y1188" s="28"/>
      <c r="Z1188" s="28"/>
    </row>
    <row r="1189" spans="1:26" ht="13.5" customHeight="1">
      <c r="A1189" s="233">
        <v>951</v>
      </c>
      <c r="B1189" s="76" t="s">
        <v>1388</v>
      </c>
      <c r="C1189" s="34" t="s">
        <v>55</v>
      </c>
      <c r="D1189" s="9" t="str">
        <f t="shared" ref="D1189:D1195" si="142">IFERROR(LEFT(E1189, FIND("/", E1189)-1), E1189)</f>
        <v>Mc Cormick</v>
      </c>
      <c r="E1189" s="52" t="s">
        <v>436</v>
      </c>
      <c r="F1189" s="111"/>
      <c r="G1189" s="77">
        <v>22</v>
      </c>
      <c r="H1189" s="39">
        <v>2</v>
      </c>
      <c r="I1189" s="39">
        <v>1</v>
      </c>
      <c r="J1189" s="121" t="s">
        <v>37</v>
      </c>
      <c r="K1189" s="41" t="s">
        <v>26</v>
      </c>
      <c r="L1189" s="42" t="str">
        <f t="shared" si="127"/>
        <v>1pieces</v>
      </c>
      <c r="M1189" s="43">
        <f t="shared" si="128"/>
        <v>2</v>
      </c>
      <c r="N1189" s="44" t="str">
        <f t="shared" si="129"/>
        <v>2pieces</v>
      </c>
      <c r="O1189" s="51">
        <f t="shared" si="141"/>
        <v>44</v>
      </c>
      <c r="P1189" s="46"/>
      <c r="Q1189" s="46"/>
      <c r="R1189" s="46"/>
      <c r="S1189" s="46"/>
      <c r="T1189" s="46"/>
      <c r="U1189" s="46"/>
      <c r="V1189" s="46"/>
      <c r="W1189" s="46"/>
      <c r="X1189" s="46"/>
      <c r="Y1189" s="46"/>
      <c r="Z1189" s="46"/>
    </row>
    <row r="1190" spans="1:26" ht="13.5" customHeight="1">
      <c r="A1190" s="233">
        <v>702</v>
      </c>
      <c r="B1190" s="128" t="s">
        <v>1389</v>
      </c>
      <c r="C1190" s="34" t="s">
        <v>82</v>
      </c>
      <c r="D1190" s="9" t="str">
        <f t="shared" si="142"/>
        <v>Ferna</v>
      </c>
      <c r="E1190" s="128" t="s">
        <v>1390</v>
      </c>
      <c r="F1190" s="111" t="s">
        <v>76</v>
      </c>
      <c r="G1190" s="164">
        <v>100</v>
      </c>
      <c r="H1190" s="165">
        <v>1</v>
      </c>
      <c r="I1190" s="165">
        <v>1000</v>
      </c>
      <c r="J1190" s="196" t="s">
        <v>29</v>
      </c>
      <c r="K1190" s="41" t="s">
        <v>26</v>
      </c>
      <c r="L1190" s="42" t="str">
        <f t="shared" si="127"/>
        <v>1000ml</v>
      </c>
      <c r="M1190" s="43">
        <f t="shared" si="128"/>
        <v>1000</v>
      </c>
      <c r="N1190" s="44" t="str">
        <f t="shared" si="129"/>
        <v>1000ml</v>
      </c>
      <c r="O1190" s="51">
        <f t="shared" si="141"/>
        <v>100</v>
      </c>
      <c r="P1190" s="11"/>
      <c r="Q1190" s="11"/>
      <c r="R1190" s="11"/>
      <c r="S1190" s="11"/>
      <c r="T1190" s="11"/>
      <c r="U1190" s="11"/>
      <c r="V1190" s="11"/>
      <c r="W1190" s="11"/>
      <c r="X1190" s="11"/>
      <c r="Y1190" s="11"/>
      <c r="Z1190" s="11"/>
    </row>
    <row r="1191" spans="1:26" ht="13.5" customHeight="1">
      <c r="A1191" s="233">
        <v>956</v>
      </c>
      <c r="B1191" s="76" t="s">
        <v>1391</v>
      </c>
      <c r="C1191" s="34" t="s">
        <v>55</v>
      </c>
      <c r="D1191" s="9" t="str">
        <f t="shared" si="142"/>
        <v>Knorr</v>
      </c>
      <c r="E1191" s="52" t="s">
        <v>233</v>
      </c>
      <c r="F1191" s="37"/>
      <c r="G1191" s="77">
        <v>318</v>
      </c>
      <c r="H1191" s="39">
        <v>0.35</v>
      </c>
      <c r="I1191" s="39">
        <v>1</v>
      </c>
      <c r="J1191" s="121" t="s">
        <v>484</v>
      </c>
      <c r="K1191" s="41" t="s">
        <v>26</v>
      </c>
      <c r="L1191" s="42" t="str">
        <f t="shared" si="127"/>
        <v>1l</v>
      </c>
      <c r="M1191" s="43">
        <f t="shared" si="128"/>
        <v>0.35</v>
      </c>
      <c r="N1191" s="44" t="str">
        <f t="shared" si="129"/>
        <v>0.35l</v>
      </c>
      <c r="O1191" s="51">
        <f t="shared" si="141"/>
        <v>111.3</v>
      </c>
      <c r="P1191" s="46"/>
      <c r="Q1191" s="46"/>
      <c r="R1191" s="46"/>
      <c r="S1191" s="46"/>
      <c r="T1191" s="46"/>
      <c r="U1191" s="46"/>
      <c r="V1191" s="46"/>
      <c r="W1191" s="46"/>
      <c r="X1191" s="46"/>
      <c r="Y1191" s="46"/>
      <c r="Z1191" s="46"/>
    </row>
    <row r="1192" spans="1:26" ht="13.5" customHeight="1">
      <c r="A1192" s="233">
        <v>956</v>
      </c>
      <c r="B1192" s="57" t="s">
        <v>1392</v>
      </c>
      <c r="C1192" s="34" t="s">
        <v>47</v>
      </c>
      <c r="D1192" s="9" t="str">
        <f t="shared" si="142"/>
        <v>Knorr</v>
      </c>
      <c r="E1192" s="50" t="s">
        <v>1393</v>
      </c>
      <c r="F1192" s="59"/>
      <c r="G1192" s="38">
        <v>301.8</v>
      </c>
      <c r="H1192" s="39">
        <v>2</v>
      </c>
      <c r="I1192" s="39">
        <v>1</v>
      </c>
      <c r="J1192" s="121" t="s">
        <v>29</v>
      </c>
      <c r="K1192" s="46"/>
      <c r="L1192" s="42" t="str">
        <f t="shared" si="127"/>
        <v>1ml</v>
      </c>
      <c r="M1192" s="43">
        <f t="shared" si="128"/>
        <v>2</v>
      </c>
      <c r="N1192" s="44" t="str">
        <f t="shared" si="129"/>
        <v>2ml</v>
      </c>
      <c r="O1192" s="51">
        <f t="shared" si="141"/>
        <v>603.6</v>
      </c>
      <c r="P1192" s="46"/>
      <c r="Q1192" s="46"/>
      <c r="R1192" s="46"/>
      <c r="S1192" s="46"/>
      <c r="T1192" s="46"/>
      <c r="U1192" s="46"/>
      <c r="V1192" s="46"/>
      <c r="W1192" s="46"/>
      <c r="X1192" s="46"/>
      <c r="Y1192" s="46"/>
      <c r="Z1192" s="46"/>
    </row>
    <row r="1193" spans="1:26" ht="13.5" customHeight="1">
      <c r="A1193" s="232">
        <v>388</v>
      </c>
      <c r="B1193" s="48" t="s">
        <v>1394</v>
      </c>
      <c r="C1193" s="34" t="s">
        <v>43</v>
      </c>
      <c r="D1193" s="9" t="str">
        <f t="shared" si="142"/>
        <v>Knorr</v>
      </c>
      <c r="E1193" s="116" t="s">
        <v>1393</v>
      </c>
      <c r="F1193" s="37"/>
      <c r="G1193" s="38">
        <v>301.8</v>
      </c>
      <c r="H1193" s="39">
        <v>1</v>
      </c>
      <c r="I1193" s="39">
        <v>1000</v>
      </c>
      <c r="J1193" s="121" t="s">
        <v>29</v>
      </c>
      <c r="K1193" s="41" t="s">
        <v>26</v>
      </c>
      <c r="L1193" s="42" t="str">
        <f t="shared" si="127"/>
        <v>1000ml</v>
      </c>
      <c r="M1193" s="43">
        <f t="shared" si="128"/>
        <v>1000</v>
      </c>
      <c r="N1193" s="44" t="str">
        <f t="shared" si="129"/>
        <v>1000ml</v>
      </c>
      <c r="O1193" s="51">
        <f t="shared" si="141"/>
        <v>301.8</v>
      </c>
      <c r="P1193" s="46"/>
      <c r="Q1193" s="46"/>
      <c r="R1193" s="46"/>
      <c r="S1193" s="46"/>
      <c r="T1193" s="46"/>
      <c r="U1193" s="46"/>
      <c r="V1193" s="46"/>
      <c r="W1193" s="46"/>
      <c r="X1193" s="46"/>
      <c r="Y1193" s="46"/>
      <c r="Z1193" s="46"/>
    </row>
    <row r="1194" spans="1:26" ht="13.5" customHeight="1">
      <c r="A1194" s="232">
        <v>101</v>
      </c>
      <c r="B1194" s="33" t="s">
        <v>1395</v>
      </c>
      <c r="C1194" s="49" t="s">
        <v>61</v>
      </c>
      <c r="D1194" s="9" t="str">
        <f t="shared" si="142"/>
        <v>knorr</v>
      </c>
      <c r="E1194" s="50" t="s">
        <v>1396</v>
      </c>
      <c r="F1194" s="37"/>
      <c r="G1194" s="38">
        <v>158.30000000000001</v>
      </c>
      <c r="H1194" s="39">
        <v>2</v>
      </c>
      <c r="I1194" s="39">
        <v>500</v>
      </c>
      <c r="J1194" s="121" t="s">
        <v>29</v>
      </c>
      <c r="K1194" s="41" t="s">
        <v>26</v>
      </c>
      <c r="L1194" s="42" t="str">
        <f t="shared" si="127"/>
        <v>500ml</v>
      </c>
      <c r="M1194" s="43">
        <f t="shared" si="128"/>
        <v>1000</v>
      </c>
      <c r="N1194" s="44" t="str">
        <f t="shared" si="129"/>
        <v>1000ml</v>
      </c>
      <c r="O1194" s="51">
        <f t="shared" si="141"/>
        <v>316.60000000000002</v>
      </c>
      <c r="P1194" s="46"/>
      <c r="Q1194" s="46"/>
      <c r="R1194" s="46"/>
      <c r="S1194" s="46"/>
      <c r="T1194" s="46"/>
      <c r="U1194" s="46"/>
      <c r="V1194" s="46"/>
      <c r="W1194" s="46"/>
      <c r="X1194" s="46"/>
      <c r="Y1194" s="46"/>
      <c r="Z1194" s="46"/>
    </row>
    <row r="1195" spans="1:26" ht="13.5" customHeight="1">
      <c r="A1195" s="232">
        <v>202</v>
      </c>
      <c r="B1195" s="48" t="s">
        <v>1397</v>
      </c>
      <c r="C1195" s="49" t="s">
        <v>31</v>
      </c>
      <c r="D1195" s="9" t="str">
        <f t="shared" si="142"/>
        <v>Argentina</v>
      </c>
      <c r="E1195" s="116" t="s">
        <v>244</v>
      </c>
      <c r="F1195" s="111"/>
      <c r="G1195" s="38">
        <v>26.15</v>
      </c>
      <c r="H1195" s="39">
        <v>6</v>
      </c>
      <c r="I1195" s="39"/>
      <c r="J1195" s="121" t="s">
        <v>59</v>
      </c>
      <c r="K1195" s="41" t="s">
        <v>26</v>
      </c>
      <c r="L1195" s="42" t="str">
        <f t="shared" si="127"/>
        <v>grams</v>
      </c>
      <c r="M1195" s="43">
        <f t="shared" si="128"/>
        <v>0</v>
      </c>
      <c r="N1195" s="44" t="str">
        <f t="shared" si="129"/>
        <v>0grams</v>
      </c>
      <c r="O1195" s="51">
        <f t="shared" si="141"/>
        <v>156.89999999999998</v>
      </c>
      <c r="P1195" s="29">
        <f t="shared" ref="P1195:P1198" si="143">O1195/H1195</f>
        <v>26.149999999999995</v>
      </c>
      <c r="Q1195" s="74">
        <f t="shared" ref="Q1195:Q1198" si="144">G1195-P1195</f>
        <v>0</v>
      </c>
      <c r="R1195" s="28"/>
      <c r="S1195" s="28"/>
      <c r="T1195" s="28"/>
      <c r="U1195" s="28"/>
      <c r="V1195" s="28"/>
      <c r="W1195" s="28"/>
      <c r="X1195" s="28"/>
      <c r="Y1195" s="28"/>
      <c r="Z1195" s="28"/>
    </row>
    <row r="1196" spans="1:26" ht="13.5" customHeight="1">
      <c r="A1196" s="233">
        <v>202</v>
      </c>
      <c r="B1196" s="33" t="s">
        <v>1397</v>
      </c>
      <c r="C1196" s="34" t="s">
        <v>55</v>
      </c>
      <c r="D1196" s="35" t="s">
        <v>244</v>
      </c>
      <c r="E1196" s="50" t="s">
        <v>244</v>
      </c>
      <c r="F1196" s="111"/>
      <c r="G1196" s="38">
        <v>23.7</v>
      </c>
      <c r="H1196" s="39">
        <v>10</v>
      </c>
      <c r="I1196" s="39">
        <v>85</v>
      </c>
      <c r="J1196" s="121" t="s">
        <v>59</v>
      </c>
      <c r="K1196" s="41" t="s">
        <v>26</v>
      </c>
      <c r="L1196" s="42" t="str">
        <f t="shared" si="127"/>
        <v>85grams</v>
      </c>
      <c r="M1196" s="43">
        <f t="shared" si="128"/>
        <v>850</v>
      </c>
      <c r="N1196" s="44" t="str">
        <f t="shared" si="129"/>
        <v>850grams</v>
      </c>
      <c r="O1196" s="51">
        <f t="shared" si="141"/>
        <v>237</v>
      </c>
      <c r="P1196" s="29">
        <f t="shared" si="143"/>
        <v>23.7</v>
      </c>
      <c r="Q1196" s="74">
        <f t="shared" si="144"/>
        <v>0</v>
      </c>
      <c r="R1196" s="28"/>
      <c r="S1196" s="28"/>
      <c r="T1196" s="28"/>
      <c r="U1196" s="28"/>
      <c r="V1196" s="28"/>
      <c r="W1196" s="28"/>
      <c r="X1196" s="28"/>
      <c r="Y1196" s="28"/>
      <c r="Z1196" s="28"/>
    </row>
    <row r="1197" spans="1:26" ht="13.5" customHeight="1">
      <c r="A1197" s="232">
        <v>202</v>
      </c>
      <c r="B1197" s="209" t="s">
        <v>1397</v>
      </c>
      <c r="C1197" s="34" t="s">
        <v>43</v>
      </c>
      <c r="D1197" s="35" t="s">
        <v>244</v>
      </c>
      <c r="E1197" s="116" t="s">
        <v>1398</v>
      </c>
      <c r="F1197" s="111"/>
      <c r="G1197" s="38">
        <v>23.7</v>
      </c>
      <c r="H1197" s="39">
        <f>340/85</f>
        <v>4</v>
      </c>
      <c r="I1197" s="39">
        <v>85</v>
      </c>
      <c r="J1197" s="121" t="s">
        <v>59</v>
      </c>
      <c r="K1197" s="41" t="s">
        <v>26</v>
      </c>
      <c r="L1197" s="42" t="str">
        <f t="shared" si="127"/>
        <v>85grams</v>
      </c>
      <c r="M1197" s="43">
        <f t="shared" si="128"/>
        <v>340</v>
      </c>
      <c r="N1197" s="44" t="str">
        <f t="shared" si="129"/>
        <v>340grams</v>
      </c>
      <c r="O1197" s="51">
        <f t="shared" si="141"/>
        <v>94.8</v>
      </c>
      <c r="P1197" s="29">
        <f t="shared" si="143"/>
        <v>23.7</v>
      </c>
      <c r="Q1197" s="74">
        <f t="shared" si="144"/>
        <v>0</v>
      </c>
      <c r="R1197" s="28"/>
      <c r="S1197" s="28"/>
      <c r="T1197" s="28"/>
      <c r="U1197" s="28"/>
      <c r="V1197" s="28"/>
      <c r="W1197" s="28"/>
      <c r="X1197" s="28"/>
      <c r="Y1197" s="28"/>
      <c r="Z1197" s="28"/>
    </row>
    <row r="1198" spans="1:26" ht="13.5" customHeight="1">
      <c r="A1198" s="232">
        <v>202</v>
      </c>
      <c r="B1198" s="68" t="s">
        <v>1397</v>
      </c>
      <c r="C1198" s="53" t="s">
        <v>39</v>
      </c>
      <c r="D1198" s="35" t="s">
        <v>244</v>
      </c>
      <c r="E1198" s="52" t="s">
        <v>1398</v>
      </c>
      <c r="F1198" s="111"/>
      <c r="G1198" s="70">
        <v>25</v>
      </c>
      <c r="H1198" s="71">
        <v>15</v>
      </c>
      <c r="I1198" s="71">
        <v>85</v>
      </c>
      <c r="J1198" s="160" t="s">
        <v>59</v>
      </c>
      <c r="K1198" s="41" t="s">
        <v>26</v>
      </c>
      <c r="L1198" s="42" t="str">
        <f t="shared" si="127"/>
        <v>85grams</v>
      </c>
      <c r="M1198" s="43">
        <f t="shared" si="128"/>
        <v>1275</v>
      </c>
      <c r="N1198" s="44" t="str">
        <f t="shared" si="129"/>
        <v>1275grams</v>
      </c>
      <c r="O1198" s="51">
        <f t="shared" si="141"/>
        <v>375</v>
      </c>
      <c r="P1198" s="29">
        <f t="shared" si="143"/>
        <v>25</v>
      </c>
      <c r="Q1198" s="74">
        <f t="shared" si="144"/>
        <v>0</v>
      </c>
      <c r="R1198" s="28"/>
      <c r="S1198" s="28"/>
      <c r="T1198" s="28"/>
      <c r="U1198" s="28"/>
      <c r="V1198" s="28"/>
      <c r="W1198" s="28"/>
      <c r="X1198" s="28"/>
      <c r="Y1198" s="28"/>
      <c r="Z1198" s="28"/>
    </row>
    <row r="1199" spans="1:26" ht="13.5" customHeight="1">
      <c r="A1199" s="233">
        <v>202</v>
      </c>
      <c r="B1199" s="208" t="s">
        <v>1397</v>
      </c>
      <c r="C1199" s="34" t="s">
        <v>27</v>
      </c>
      <c r="D1199" s="9" t="str">
        <f t="shared" ref="D1199:D1202" si="145">IFERROR(LEFT(E1199, FIND("/", E1199)-1), E1199)</f>
        <v>CDO</v>
      </c>
      <c r="E1199" s="208" t="s">
        <v>1399</v>
      </c>
      <c r="F1199" s="111"/>
      <c r="G1199" s="38">
        <v>22.9</v>
      </c>
      <c r="H1199" s="39">
        <v>6</v>
      </c>
      <c r="I1199" s="39">
        <v>85</v>
      </c>
      <c r="J1199" s="121" t="s">
        <v>59</v>
      </c>
      <c r="K1199" s="41" t="s">
        <v>26</v>
      </c>
      <c r="L1199" s="42" t="str">
        <f t="shared" si="127"/>
        <v>85grams</v>
      </c>
      <c r="M1199" s="43">
        <f t="shared" si="128"/>
        <v>510</v>
      </c>
      <c r="N1199" s="44" t="str">
        <f t="shared" si="129"/>
        <v>510grams</v>
      </c>
      <c r="O1199" s="45">
        <f t="shared" si="141"/>
        <v>137.39999999999998</v>
      </c>
      <c r="P1199" s="29"/>
      <c r="Q1199" s="11"/>
      <c r="R1199" s="11"/>
      <c r="S1199" s="11"/>
      <c r="T1199" s="11"/>
      <c r="U1199" s="11"/>
      <c r="V1199" s="11"/>
      <c r="W1199" s="11"/>
      <c r="X1199" s="11"/>
      <c r="Y1199" s="11"/>
      <c r="Z1199" s="11"/>
    </row>
    <row r="1200" spans="1:26" ht="13.5" customHeight="1">
      <c r="A1200" s="233">
        <v>202</v>
      </c>
      <c r="B1200" s="286" t="s">
        <v>1397</v>
      </c>
      <c r="C1200" s="34" t="s">
        <v>47</v>
      </c>
      <c r="D1200" s="9" t="str">
        <f t="shared" si="145"/>
        <v>CDO</v>
      </c>
      <c r="E1200" s="50" t="s">
        <v>1399</v>
      </c>
      <c r="F1200" s="59"/>
      <c r="G1200" s="38">
        <v>22.82</v>
      </c>
      <c r="H1200" s="39">
        <v>12</v>
      </c>
      <c r="I1200" s="39">
        <v>1</v>
      </c>
      <c r="J1200" s="121" t="s">
        <v>59</v>
      </c>
      <c r="K1200" s="46"/>
      <c r="L1200" s="42" t="str">
        <f t="shared" si="127"/>
        <v>1grams</v>
      </c>
      <c r="M1200" s="43">
        <f t="shared" si="128"/>
        <v>12</v>
      </c>
      <c r="N1200" s="44" t="str">
        <f t="shared" si="129"/>
        <v>12grams</v>
      </c>
      <c r="O1200" s="51">
        <f t="shared" si="141"/>
        <v>273.84000000000003</v>
      </c>
      <c r="P1200" s="29"/>
      <c r="Q1200" s="11"/>
      <c r="R1200" s="11"/>
      <c r="S1200" s="11"/>
      <c r="T1200" s="11"/>
      <c r="U1200" s="11"/>
      <c r="V1200" s="11"/>
      <c r="W1200" s="11"/>
      <c r="X1200" s="11"/>
      <c r="Y1200" s="11"/>
      <c r="Z1200" s="11"/>
    </row>
    <row r="1201" spans="1:26" ht="13.5" customHeight="1">
      <c r="A1201" s="232">
        <v>202</v>
      </c>
      <c r="B1201" s="33" t="s">
        <v>1397</v>
      </c>
      <c r="C1201" s="34" t="s">
        <v>43</v>
      </c>
      <c r="D1201" s="9" t="str">
        <f t="shared" si="145"/>
        <v>Reno</v>
      </c>
      <c r="E1201" s="50" t="s">
        <v>1400</v>
      </c>
      <c r="F1201" s="111"/>
      <c r="G1201" s="38">
        <v>25</v>
      </c>
      <c r="H1201" s="39">
        <f>230/85</f>
        <v>2.7058823529411766</v>
      </c>
      <c r="I1201" s="39">
        <v>85</v>
      </c>
      <c r="J1201" s="121" t="s">
        <v>59</v>
      </c>
      <c r="K1201" s="41" t="s">
        <v>26</v>
      </c>
      <c r="L1201" s="42" t="str">
        <f t="shared" si="127"/>
        <v>85grams</v>
      </c>
      <c r="M1201" s="43">
        <f t="shared" si="128"/>
        <v>230</v>
      </c>
      <c r="N1201" s="44" t="str">
        <f t="shared" si="129"/>
        <v>230grams</v>
      </c>
      <c r="O1201" s="51">
        <f t="shared" si="141"/>
        <v>67.64705882352942</v>
      </c>
      <c r="P1201" s="46"/>
      <c r="Q1201" s="46"/>
      <c r="R1201" s="46"/>
      <c r="S1201" s="46"/>
      <c r="T1201" s="46"/>
      <c r="U1201" s="46"/>
      <c r="V1201" s="46"/>
      <c r="W1201" s="46"/>
      <c r="X1201" s="46"/>
      <c r="Y1201" s="46"/>
      <c r="Z1201" s="46"/>
    </row>
    <row r="1202" spans="1:26" ht="13.5" customHeight="1">
      <c r="A1202" s="233">
        <v>202</v>
      </c>
      <c r="B1202" s="122" t="s">
        <v>1397</v>
      </c>
      <c r="C1202" s="34" t="s">
        <v>82</v>
      </c>
      <c r="D1202" s="9" t="str">
        <f t="shared" si="145"/>
        <v>Reno</v>
      </c>
      <c r="E1202" s="122" t="s">
        <v>1400</v>
      </c>
      <c r="F1202" s="111" t="s">
        <v>76</v>
      </c>
      <c r="G1202" s="207">
        <v>27.2</v>
      </c>
      <c r="H1202" s="165">
        <v>18.899999999999999</v>
      </c>
      <c r="I1202" s="165">
        <v>85</v>
      </c>
      <c r="J1202" s="196" t="s">
        <v>59</v>
      </c>
      <c r="K1202" s="41" t="s">
        <v>26</v>
      </c>
      <c r="L1202" s="42" t="str">
        <f t="shared" si="127"/>
        <v>85grams</v>
      </c>
      <c r="M1202" s="43">
        <f t="shared" si="128"/>
        <v>1606.4999999999998</v>
      </c>
      <c r="N1202" s="44" t="str">
        <f t="shared" si="129"/>
        <v>1606.5grams</v>
      </c>
      <c r="O1202" s="51">
        <f t="shared" si="141"/>
        <v>514.07999999999993</v>
      </c>
      <c r="P1202" s="46"/>
      <c r="Q1202" s="46"/>
      <c r="R1202" s="46"/>
      <c r="S1202" s="46"/>
      <c r="T1202" s="46"/>
      <c r="U1202" s="46"/>
      <c r="V1202" s="46"/>
      <c r="W1202" s="46"/>
      <c r="X1202" s="46"/>
      <c r="Y1202" s="46"/>
      <c r="Z1202" s="46"/>
    </row>
    <row r="1203" spans="1:26" ht="13.5" customHeight="1">
      <c r="A1203" s="233">
        <v>202</v>
      </c>
      <c r="B1203" s="57" t="s">
        <v>1397</v>
      </c>
      <c r="C1203" s="94" t="s">
        <v>68</v>
      </c>
      <c r="D1203" s="59"/>
      <c r="E1203" s="116"/>
      <c r="F1203" s="59"/>
      <c r="G1203" s="212">
        <v>0.26776470588235302</v>
      </c>
      <c r="H1203" s="213">
        <v>4080</v>
      </c>
      <c r="I1203" s="326">
        <v>85</v>
      </c>
      <c r="J1203" s="257" t="s">
        <v>59</v>
      </c>
      <c r="K1203" s="46"/>
      <c r="L1203" s="42" t="str">
        <f t="shared" si="127"/>
        <v>85grams</v>
      </c>
      <c r="M1203" s="43">
        <f t="shared" si="128"/>
        <v>346800</v>
      </c>
      <c r="N1203" s="44" t="str">
        <f t="shared" si="129"/>
        <v>346800grams</v>
      </c>
      <c r="O1203" s="51">
        <f t="shared" si="141"/>
        <v>1092.4800000000002</v>
      </c>
      <c r="P1203" s="46"/>
      <c r="Q1203" s="46"/>
      <c r="R1203" s="46"/>
      <c r="S1203" s="46"/>
      <c r="T1203" s="46"/>
      <c r="U1203" s="46"/>
      <c r="V1203" s="46"/>
      <c r="W1203" s="46"/>
      <c r="X1203" s="46"/>
      <c r="Y1203" s="46"/>
      <c r="Z1203" s="46"/>
    </row>
    <row r="1204" spans="1:26" ht="13.5" customHeight="1">
      <c r="A1204" s="233">
        <v>972</v>
      </c>
      <c r="B1204" s="76" t="s">
        <v>1401</v>
      </c>
      <c r="C1204" s="34" t="s">
        <v>55</v>
      </c>
      <c r="D1204" s="35"/>
      <c r="E1204" s="50" t="s">
        <v>336</v>
      </c>
      <c r="F1204" s="37"/>
      <c r="G1204" s="38">
        <v>50</v>
      </c>
      <c r="H1204" s="39">
        <v>2.6</v>
      </c>
      <c r="I1204" s="39">
        <v>500</v>
      </c>
      <c r="J1204" s="121" t="s">
        <v>59</v>
      </c>
      <c r="K1204" s="41" t="s">
        <v>26</v>
      </c>
      <c r="L1204" s="42" t="str">
        <f t="shared" si="127"/>
        <v>500grams</v>
      </c>
      <c r="M1204" s="43">
        <f t="shared" si="128"/>
        <v>1300</v>
      </c>
      <c r="N1204" s="44" t="str">
        <f t="shared" si="129"/>
        <v>1300grams</v>
      </c>
      <c r="O1204" s="51">
        <f t="shared" si="141"/>
        <v>130</v>
      </c>
      <c r="P1204" s="46"/>
      <c r="Q1204" s="46"/>
      <c r="R1204" s="46"/>
      <c r="S1204" s="46"/>
      <c r="T1204" s="46"/>
      <c r="U1204" s="46"/>
      <c r="V1204" s="46"/>
      <c r="W1204" s="46"/>
      <c r="X1204" s="46"/>
      <c r="Y1204" s="46"/>
      <c r="Z1204" s="46"/>
    </row>
    <row r="1205" spans="1:26" ht="13.5" customHeight="1">
      <c r="A1205" s="233">
        <v>851</v>
      </c>
      <c r="B1205" s="48" t="s">
        <v>1402</v>
      </c>
      <c r="C1205" s="34" t="s">
        <v>6</v>
      </c>
      <c r="D1205" s="35"/>
      <c r="E1205" s="116" t="s">
        <v>1403</v>
      </c>
      <c r="F1205" s="111"/>
      <c r="G1205" s="38">
        <v>47</v>
      </c>
      <c r="H1205" s="39">
        <v>2</v>
      </c>
      <c r="I1205" s="39">
        <v>800</v>
      </c>
      <c r="J1205" s="121" t="s">
        <v>59</v>
      </c>
      <c r="K1205" s="41" t="s">
        <v>26</v>
      </c>
      <c r="L1205" s="42" t="str">
        <f t="shared" si="127"/>
        <v>800grams</v>
      </c>
      <c r="M1205" s="43">
        <f t="shared" si="128"/>
        <v>1600</v>
      </c>
      <c r="N1205" s="44" t="str">
        <f t="shared" si="129"/>
        <v>1600grams</v>
      </c>
      <c r="O1205" s="51">
        <f t="shared" si="141"/>
        <v>94</v>
      </c>
      <c r="P1205" s="46"/>
      <c r="Q1205" s="46"/>
      <c r="R1205" s="46"/>
      <c r="S1205" s="46"/>
      <c r="T1205" s="46"/>
      <c r="U1205" s="46"/>
      <c r="V1205" s="46"/>
      <c r="W1205" s="46"/>
      <c r="X1205" s="46"/>
      <c r="Y1205" s="46"/>
      <c r="Z1205" s="46"/>
    </row>
    <row r="1206" spans="1:26" ht="13.5" customHeight="1">
      <c r="A1206" s="233">
        <v>851</v>
      </c>
      <c r="B1206" s="208" t="s">
        <v>1402</v>
      </c>
      <c r="C1206" s="34" t="s">
        <v>27</v>
      </c>
      <c r="D1206" s="35"/>
      <c r="E1206" s="208" t="s">
        <v>1403</v>
      </c>
      <c r="F1206" s="37"/>
      <c r="G1206" s="38">
        <v>47</v>
      </c>
      <c r="H1206" s="39">
        <f>O1206/G1206</f>
        <v>1.25</v>
      </c>
      <c r="I1206" s="39"/>
      <c r="J1206" s="121"/>
      <c r="K1206" s="41" t="s">
        <v>26</v>
      </c>
      <c r="L1206" s="42" t="str">
        <f t="shared" si="127"/>
        <v/>
      </c>
      <c r="M1206" s="43">
        <f t="shared" si="128"/>
        <v>0</v>
      </c>
      <c r="N1206" s="44" t="str">
        <f t="shared" si="129"/>
        <v>0</v>
      </c>
      <c r="O1206" s="133">
        <v>58.75</v>
      </c>
      <c r="P1206" s="46"/>
      <c r="Q1206" s="46"/>
      <c r="R1206" s="46"/>
      <c r="S1206" s="46"/>
      <c r="T1206" s="46"/>
      <c r="U1206" s="46"/>
      <c r="V1206" s="46"/>
      <c r="W1206" s="46"/>
      <c r="X1206" s="46"/>
      <c r="Y1206" s="46"/>
      <c r="Z1206" s="46"/>
    </row>
    <row r="1207" spans="1:26" ht="13.5" customHeight="1">
      <c r="A1207" s="233">
        <v>788</v>
      </c>
      <c r="B1207" s="33" t="s">
        <v>1404</v>
      </c>
      <c r="C1207" s="34" t="s">
        <v>6</v>
      </c>
      <c r="D1207" s="35"/>
      <c r="E1207" s="50" t="s">
        <v>1405</v>
      </c>
      <c r="F1207" s="37"/>
      <c r="G1207" s="38">
        <v>4497</v>
      </c>
      <c r="H1207" s="39">
        <v>1</v>
      </c>
      <c r="I1207" s="363">
        <v>1</v>
      </c>
      <c r="J1207" s="380" t="s">
        <v>1406</v>
      </c>
      <c r="K1207" s="41" t="s">
        <v>26</v>
      </c>
      <c r="L1207" s="42" t="str">
        <f t="shared" si="127"/>
        <v>1tank</v>
      </c>
      <c r="M1207" s="43">
        <f t="shared" si="128"/>
        <v>1</v>
      </c>
      <c r="N1207" s="44" t="str">
        <f t="shared" si="129"/>
        <v>1tank</v>
      </c>
      <c r="O1207" s="51">
        <f t="shared" ref="O1207:O1214" si="146">G1207*H1207</f>
        <v>4497</v>
      </c>
      <c r="P1207" s="29">
        <f t="shared" ref="P1207:P1208" si="147">O1207/H1207</f>
        <v>4497</v>
      </c>
      <c r="Q1207" s="109">
        <f t="shared" ref="Q1207:Q1208" si="148">G1207-P1207</f>
        <v>0</v>
      </c>
      <c r="R1207" s="11"/>
      <c r="S1207" s="28"/>
      <c r="T1207" s="28"/>
      <c r="U1207" s="28"/>
      <c r="V1207" s="28"/>
      <c r="W1207" s="28"/>
      <c r="X1207" s="28"/>
      <c r="Y1207" s="28"/>
      <c r="Z1207" s="28"/>
    </row>
    <row r="1208" spans="1:26" ht="13.5" customHeight="1">
      <c r="A1208" s="233">
        <v>788</v>
      </c>
      <c r="B1208" s="122" t="s">
        <v>1404</v>
      </c>
      <c r="C1208" s="34" t="s">
        <v>82</v>
      </c>
      <c r="D1208" s="9" t="str">
        <f t="shared" ref="D1208:D1212" si="149">IFERROR(LEFT(E1208, FIND("/", E1208)-1), E1208)</f>
        <v>Balcos</v>
      </c>
      <c r="E1208" s="122" t="s">
        <v>1407</v>
      </c>
      <c r="F1208" s="111" t="s">
        <v>76</v>
      </c>
      <c r="G1208" s="207">
        <v>4134</v>
      </c>
      <c r="H1208" s="165">
        <v>3</v>
      </c>
      <c r="I1208" s="165">
        <v>1</v>
      </c>
      <c r="J1208" s="196" t="s">
        <v>1408</v>
      </c>
      <c r="K1208" s="41" t="s">
        <v>26</v>
      </c>
      <c r="L1208" s="42" t="str">
        <f t="shared" si="127"/>
        <v>1cylinder</v>
      </c>
      <c r="M1208" s="43">
        <f t="shared" si="128"/>
        <v>3</v>
      </c>
      <c r="N1208" s="44" t="str">
        <f t="shared" si="129"/>
        <v>3cylinder</v>
      </c>
      <c r="O1208" s="51">
        <f t="shared" si="146"/>
        <v>12402</v>
      </c>
      <c r="P1208" s="29">
        <f t="shared" si="147"/>
        <v>4134</v>
      </c>
      <c r="Q1208" s="74">
        <f t="shared" si="148"/>
        <v>0</v>
      </c>
      <c r="R1208" s="28"/>
      <c r="S1208" s="28"/>
      <c r="T1208" s="28"/>
      <c r="U1208" s="28"/>
      <c r="V1208" s="28"/>
      <c r="W1208" s="28"/>
      <c r="X1208" s="28"/>
      <c r="Y1208" s="28"/>
      <c r="Z1208" s="28"/>
    </row>
    <row r="1209" spans="1:26" ht="13.5" customHeight="1">
      <c r="A1209" s="233">
        <v>923</v>
      </c>
      <c r="B1209" s="116" t="s">
        <v>1409</v>
      </c>
      <c r="C1209" s="34" t="s">
        <v>74</v>
      </c>
      <c r="D1209" s="9" t="str">
        <f t="shared" si="149"/>
        <v>Daisuke</v>
      </c>
      <c r="E1209" s="116" t="s">
        <v>1307</v>
      </c>
      <c r="F1209" s="37" t="s">
        <v>76</v>
      </c>
      <c r="G1209" s="38">
        <v>145</v>
      </c>
      <c r="H1209" s="39">
        <v>11</v>
      </c>
      <c r="I1209" s="39">
        <v>1000</v>
      </c>
      <c r="J1209" s="121" t="s">
        <v>33</v>
      </c>
      <c r="K1209" s="41" t="s">
        <v>26</v>
      </c>
      <c r="L1209" s="42" t="str">
        <f t="shared" si="127"/>
        <v>1000kg</v>
      </c>
      <c r="M1209" s="43">
        <f t="shared" si="128"/>
        <v>11000</v>
      </c>
      <c r="N1209" s="44" t="str">
        <f t="shared" si="129"/>
        <v>11000kg</v>
      </c>
      <c r="O1209" s="51">
        <f t="shared" si="146"/>
        <v>1595</v>
      </c>
      <c r="P1209" s="29"/>
      <c r="Q1209" s="11"/>
      <c r="R1209" s="11"/>
      <c r="S1209" s="11"/>
      <c r="T1209" s="11"/>
      <c r="U1209" s="11"/>
      <c r="V1209" s="11"/>
      <c r="W1209" s="11"/>
      <c r="X1209" s="11"/>
      <c r="Y1209" s="11"/>
      <c r="Z1209" s="11"/>
    </row>
    <row r="1210" spans="1:26" ht="13.5" customHeight="1">
      <c r="A1210" s="233">
        <v>1039</v>
      </c>
      <c r="B1210" s="76" t="s">
        <v>1410</v>
      </c>
      <c r="C1210" s="34" t="s">
        <v>55</v>
      </c>
      <c r="D1210" s="9" t="str">
        <f t="shared" si="149"/>
        <v>Ludy's</v>
      </c>
      <c r="E1210" s="50" t="s">
        <v>1411</v>
      </c>
      <c r="F1210" s="37"/>
      <c r="G1210" s="77">
        <v>55.2</v>
      </c>
      <c r="H1210" s="39">
        <v>1.1000000000000001</v>
      </c>
      <c r="I1210" s="39">
        <v>10</v>
      </c>
      <c r="J1210" s="121" t="s">
        <v>37</v>
      </c>
      <c r="K1210" s="41"/>
      <c r="L1210" s="42" t="str">
        <f t="shared" si="127"/>
        <v>10pieces</v>
      </c>
      <c r="M1210" s="43">
        <f t="shared" si="128"/>
        <v>11</v>
      </c>
      <c r="N1210" s="44" t="str">
        <f t="shared" si="129"/>
        <v>11pieces</v>
      </c>
      <c r="O1210" s="51">
        <f t="shared" si="146"/>
        <v>60.720000000000006</v>
      </c>
      <c r="P1210" s="46"/>
      <c r="Q1210" s="46"/>
      <c r="R1210" s="46"/>
      <c r="S1210" s="46"/>
      <c r="T1210" s="46"/>
      <c r="U1210" s="46"/>
      <c r="V1210" s="46"/>
      <c r="W1210" s="46"/>
      <c r="X1210" s="46"/>
      <c r="Y1210" s="46"/>
      <c r="Z1210" s="46"/>
    </row>
    <row r="1211" spans="1:26" ht="13.5" customHeight="1">
      <c r="A1211" s="233">
        <v>603</v>
      </c>
      <c r="B1211" s="48" t="s">
        <v>1412</v>
      </c>
      <c r="C1211" s="34" t="s">
        <v>35</v>
      </c>
      <c r="D1211" s="9" t="str">
        <f t="shared" si="149"/>
        <v>HERNAN</v>
      </c>
      <c r="E1211" s="50" t="s">
        <v>249</v>
      </c>
      <c r="F1211" s="37"/>
      <c r="G1211" s="38">
        <v>180</v>
      </c>
      <c r="H1211" s="39">
        <v>1</v>
      </c>
      <c r="I1211" s="39">
        <v>1000</v>
      </c>
      <c r="J1211" s="121" t="s">
        <v>33</v>
      </c>
      <c r="K1211" s="41"/>
      <c r="L1211" s="42" t="str">
        <f t="shared" si="127"/>
        <v>1000kg</v>
      </c>
      <c r="M1211" s="43">
        <f t="shared" si="128"/>
        <v>1000</v>
      </c>
      <c r="N1211" s="44" t="str">
        <f t="shared" si="129"/>
        <v>1000kg</v>
      </c>
      <c r="O1211" s="51">
        <f t="shared" si="146"/>
        <v>180</v>
      </c>
      <c r="P1211" s="11"/>
      <c r="Q1211" s="11"/>
      <c r="R1211" s="11"/>
      <c r="S1211" s="11"/>
      <c r="T1211" s="11"/>
      <c r="U1211" s="11"/>
      <c r="V1211" s="11"/>
      <c r="W1211" s="11"/>
      <c r="X1211" s="11"/>
      <c r="Y1211" s="11"/>
      <c r="Z1211" s="11"/>
    </row>
    <row r="1212" spans="1:26" ht="13.5" customHeight="1">
      <c r="A1212" s="233">
        <v>603</v>
      </c>
      <c r="B1212" s="76" t="s">
        <v>1413</v>
      </c>
      <c r="C1212" s="34" t="s">
        <v>55</v>
      </c>
      <c r="D1212" s="9">
        <f t="shared" si="149"/>
        <v>0</v>
      </c>
      <c r="E1212" s="50"/>
      <c r="F1212" s="37"/>
      <c r="G1212" s="38">
        <v>1</v>
      </c>
      <c r="H1212" s="39">
        <v>900</v>
      </c>
      <c r="I1212" s="39">
        <v>1</v>
      </c>
      <c r="J1212" s="121" t="s">
        <v>37</v>
      </c>
      <c r="K1212" s="41"/>
      <c r="L1212" s="42" t="str">
        <f t="shared" si="127"/>
        <v>1pieces</v>
      </c>
      <c r="M1212" s="43">
        <f t="shared" si="128"/>
        <v>900</v>
      </c>
      <c r="N1212" s="44" t="str">
        <f t="shared" si="129"/>
        <v>900pieces</v>
      </c>
      <c r="O1212" s="51">
        <f t="shared" si="146"/>
        <v>900</v>
      </c>
      <c r="P1212" s="46"/>
      <c r="Q1212" s="46"/>
      <c r="R1212" s="46"/>
      <c r="S1212" s="46"/>
      <c r="T1212" s="46"/>
      <c r="U1212" s="46"/>
      <c r="V1212" s="46"/>
      <c r="W1212" s="46"/>
      <c r="X1212" s="46"/>
      <c r="Y1212" s="46"/>
      <c r="Z1212" s="46"/>
    </row>
    <row r="1213" spans="1:26" ht="13.5" customHeight="1">
      <c r="A1213" s="232">
        <v>632</v>
      </c>
      <c r="B1213" s="68" t="s">
        <v>1414</v>
      </c>
      <c r="C1213" s="53" t="s">
        <v>39</v>
      </c>
      <c r="D1213" s="9"/>
      <c r="E1213" s="68" t="s">
        <v>1415</v>
      </c>
      <c r="F1213" s="37"/>
      <c r="G1213" s="70">
        <v>45</v>
      </c>
      <c r="H1213" s="71">
        <v>1</v>
      </c>
      <c r="I1213" s="71">
        <v>1</v>
      </c>
      <c r="J1213" s="160" t="s">
        <v>42</v>
      </c>
      <c r="K1213" s="41"/>
      <c r="L1213" s="42" t="str">
        <f t="shared" si="127"/>
        <v>1packs</v>
      </c>
      <c r="M1213" s="43">
        <f t="shared" si="128"/>
        <v>1</v>
      </c>
      <c r="N1213" s="44" t="str">
        <f t="shared" si="129"/>
        <v>1packs</v>
      </c>
      <c r="O1213" s="51">
        <f t="shared" si="146"/>
        <v>45</v>
      </c>
      <c r="P1213" s="46"/>
      <c r="Q1213" s="46"/>
      <c r="R1213" s="46"/>
      <c r="S1213" s="46"/>
      <c r="T1213" s="46"/>
      <c r="U1213" s="46"/>
      <c r="V1213" s="46"/>
      <c r="W1213" s="46"/>
      <c r="X1213" s="46"/>
      <c r="Y1213" s="46"/>
      <c r="Z1213" s="46"/>
    </row>
    <row r="1214" spans="1:26" ht="13.5" customHeight="1">
      <c r="A1214" s="233">
        <v>632</v>
      </c>
      <c r="B1214" s="122" t="s">
        <v>1414</v>
      </c>
      <c r="C1214" s="34" t="s">
        <v>82</v>
      </c>
      <c r="D1214" s="9"/>
      <c r="E1214" s="122" t="s">
        <v>37</v>
      </c>
      <c r="F1214" s="111" t="s">
        <v>76</v>
      </c>
      <c r="G1214" s="207">
        <v>1.8</v>
      </c>
      <c r="H1214" s="165">
        <v>50</v>
      </c>
      <c r="I1214" s="165">
        <v>1</v>
      </c>
      <c r="J1214" s="196" t="s">
        <v>37</v>
      </c>
      <c r="K1214" s="41" t="s">
        <v>26</v>
      </c>
      <c r="L1214" s="42" t="str">
        <f t="shared" si="127"/>
        <v>1pieces</v>
      </c>
      <c r="M1214" s="43">
        <f t="shared" si="128"/>
        <v>50</v>
      </c>
      <c r="N1214" s="44" t="str">
        <f t="shared" si="129"/>
        <v>50pieces</v>
      </c>
      <c r="O1214" s="51">
        <f t="shared" si="146"/>
        <v>90</v>
      </c>
      <c r="P1214" s="46"/>
      <c r="Q1214" s="46"/>
      <c r="R1214" s="46"/>
      <c r="S1214" s="46"/>
      <c r="T1214" s="46"/>
      <c r="U1214" s="46"/>
      <c r="V1214" s="46"/>
      <c r="W1214" s="46"/>
      <c r="X1214" s="46"/>
      <c r="Y1214" s="46"/>
      <c r="Z1214" s="46"/>
    </row>
    <row r="1215" spans="1:26" ht="13.5" customHeight="1">
      <c r="A1215" s="233">
        <v>1089</v>
      </c>
      <c r="B1215" s="33" t="s">
        <v>1416</v>
      </c>
      <c r="C1215" s="34" t="s">
        <v>27</v>
      </c>
      <c r="D1215" s="9"/>
      <c r="E1215" s="208" t="s">
        <v>1415</v>
      </c>
      <c r="F1215" s="37"/>
      <c r="G1215" s="38">
        <v>90</v>
      </c>
      <c r="H1215" s="39">
        <f>O1215/G1215</f>
        <v>0.3</v>
      </c>
      <c r="I1215" s="39"/>
      <c r="J1215" s="121"/>
      <c r="K1215" s="41" t="s">
        <v>26</v>
      </c>
      <c r="L1215" s="42" t="str">
        <f t="shared" si="127"/>
        <v/>
      </c>
      <c r="M1215" s="43">
        <f t="shared" si="128"/>
        <v>0</v>
      </c>
      <c r="N1215" s="44" t="str">
        <f t="shared" si="129"/>
        <v>0</v>
      </c>
      <c r="O1215" s="133">
        <v>27</v>
      </c>
      <c r="P1215" s="46"/>
      <c r="Q1215" s="46"/>
      <c r="R1215" s="46"/>
      <c r="S1215" s="46"/>
      <c r="T1215" s="46"/>
      <c r="U1215" s="46"/>
      <c r="V1215" s="46"/>
      <c r="W1215" s="46"/>
      <c r="X1215" s="46"/>
      <c r="Y1215" s="46"/>
      <c r="Z1215" s="46"/>
    </row>
    <row r="1216" spans="1:26" ht="13.5" customHeight="1">
      <c r="A1216" s="232">
        <v>506</v>
      </c>
      <c r="B1216" s="48" t="s">
        <v>1417</v>
      </c>
      <c r="C1216" s="34" t="s">
        <v>43</v>
      </c>
      <c r="D1216" s="9"/>
      <c r="E1216" s="50" t="s">
        <v>1418</v>
      </c>
      <c r="F1216" s="37"/>
      <c r="G1216" s="38">
        <v>25</v>
      </c>
      <c r="H1216" s="39">
        <v>2</v>
      </c>
      <c r="I1216" s="39">
        <v>1</v>
      </c>
      <c r="J1216" s="121" t="s">
        <v>42</v>
      </c>
      <c r="K1216" s="41"/>
      <c r="L1216" s="42" t="str">
        <f t="shared" si="127"/>
        <v>1packs</v>
      </c>
      <c r="M1216" s="43">
        <f t="shared" si="128"/>
        <v>2</v>
      </c>
      <c r="N1216" s="44" t="str">
        <f t="shared" si="129"/>
        <v>2packs</v>
      </c>
      <c r="O1216" s="51">
        <f t="shared" ref="O1216:O1288" si="150">G1216*H1216</f>
        <v>50</v>
      </c>
      <c r="P1216" s="46"/>
      <c r="Q1216" s="46"/>
      <c r="R1216" s="46"/>
      <c r="S1216" s="46"/>
      <c r="T1216" s="46"/>
      <c r="U1216" s="46"/>
      <c r="V1216" s="46"/>
      <c r="W1216" s="46"/>
      <c r="X1216" s="46"/>
      <c r="Y1216" s="46"/>
      <c r="Z1216" s="46"/>
    </row>
    <row r="1217" spans="1:26" ht="13.5" customHeight="1">
      <c r="A1217" s="233">
        <v>862</v>
      </c>
      <c r="B1217" s="57" t="s">
        <v>1419</v>
      </c>
      <c r="C1217" s="34" t="s">
        <v>47</v>
      </c>
      <c r="D1217" s="9" t="str">
        <f t="shared" ref="D1217:D1227" si="151">IFERROR(LEFT(E1217, FIND("/", E1217)-1), E1217)</f>
        <v>Purefoods</v>
      </c>
      <c r="E1217" s="50" t="s">
        <v>1420</v>
      </c>
      <c r="F1217" s="59"/>
      <c r="G1217" s="38">
        <v>79</v>
      </c>
      <c r="H1217" s="39">
        <v>37.381999999999998</v>
      </c>
      <c r="I1217" s="39">
        <v>1</v>
      </c>
      <c r="J1217" s="121" t="s">
        <v>59</v>
      </c>
      <c r="K1217" s="46"/>
      <c r="L1217" s="42" t="str">
        <f t="shared" si="127"/>
        <v>1grams</v>
      </c>
      <c r="M1217" s="43">
        <f t="shared" si="128"/>
        <v>37.381999999999998</v>
      </c>
      <c r="N1217" s="44" t="str">
        <f t="shared" si="129"/>
        <v>37.382grams</v>
      </c>
      <c r="O1217" s="51">
        <f t="shared" si="150"/>
        <v>2953.1779999999999</v>
      </c>
      <c r="P1217" s="46"/>
      <c r="Q1217" s="46"/>
      <c r="R1217" s="46"/>
      <c r="S1217" s="46"/>
      <c r="T1217" s="46"/>
      <c r="U1217" s="46"/>
      <c r="V1217" s="46"/>
      <c r="W1217" s="46"/>
      <c r="X1217" s="46"/>
      <c r="Y1217" s="46"/>
      <c r="Z1217" s="46"/>
    </row>
    <row r="1218" spans="1:26" ht="13.5" customHeight="1">
      <c r="A1218" s="233">
        <v>862</v>
      </c>
      <c r="B1218" s="33" t="s">
        <v>1419</v>
      </c>
      <c r="C1218" s="34" t="s">
        <v>74</v>
      </c>
      <c r="D1218" s="9" t="str">
        <f t="shared" si="151"/>
        <v>Tulip</v>
      </c>
      <c r="E1218" s="116" t="s">
        <v>1421</v>
      </c>
      <c r="F1218" s="111" t="s">
        <v>76</v>
      </c>
      <c r="G1218" s="212">
        <v>109.9</v>
      </c>
      <c r="H1218" s="39">
        <v>5</v>
      </c>
      <c r="I1218" s="39">
        <v>340</v>
      </c>
      <c r="J1218" s="121" t="s">
        <v>59</v>
      </c>
      <c r="K1218" s="41" t="s">
        <v>26</v>
      </c>
      <c r="L1218" s="42" t="str">
        <f t="shared" si="127"/>
        <v>340grams</v>
      </c>
      <c r="M1218" s="43">
        <f t="shared" si="128"/>
        <v>1700</v>
      </c>
      <c r="N1218" s="44" t="str">
        <f t="shared" si="129"/>
        <v>1700grams</v>
      </c>
      <c r="O1218" s="51">
        <f t="shared" si="150"/>
        <v>549.5</v>
      </c>
      <c r="P1218" s="46"/>
      <c r="Q1218" s="46"/>
      <c r="R1218" s="46"/>
      <c r="S1218" s="46"/>
      <c r="T1218" s="46"/>
      <c r="U1218" s="46"/>
      <c r="V1218" s="46"/>
      <c r="W1218" s="46"/>
      <c r="X1218" s="46"/>
      <c r="Y1218" s="46"/>
      <c r="Z1218" s="46"/>
    </row>
    <row r="1219" spans="1:26" ht="13.5" customHeight="1">
      <c r="A1219" s="232">
        <v>353</v>
      </c>
      <c r="B1219" s="209" t="s">
        <v>1422</v>
      </c>
      <c r="C1219" s="34" t="s">
        <v>43</v>
      </c>
      <c r="D1219" s="9" t="str">
        <f t="shared" si="151"/>
        <v>CDO</v>
      </c>
      <c r="E1219" s="116" t="s">
        <v>1423</v>
      </c>
      <c r="F1219" s="111"/>
      <c r="G1219" s="38">
        <v>88.8</v>
      </c>
      <c r="H1219" s="39">
        <f>700/350</f>
        <v>2</v>
      </c>
      <c r="I1219" s="39">
        <v>350</v>
      </c>
      <c r="J1219" s="121" t="s">
        <v>59</v>
      </c>
      <c r="K1219" s="41" t="s">
        <v>26</v>
      </c>
      <c r="L1219" s="42" t="str">
        <f t="shared" si="127"/>
        <v>350grams</v>
      </c>
      <c r="M1219" s="43">
        <f t="shared" si="128"/>
        <v>700</v>
      </c>
      <c r="N1219" s="44" t="str">
        <f t="shared" si="129"/>
        <v>700grams</v>
      </c>
      <c r="O1219" s="51">
        <f t="shared" si="150"/>
        <v>177.6</v>
      </c>
      <c r="P1219" s="29"/>
      <c r="Q1219" s="11"/>
      <c r="R1219" s="11"/>
      <c r="S1219" s="11"/>
      <c r="T1219" s="11"/>
      <c r="U1219" s="11"/>
      <c r="V1219" s="11"/>
      <c r="W1219" s="11"/>
      <c r="X1219" s="11"/>
      <c r="Y1219" s="11"/>
      <c r="Z1219" s="11"/>
    </row>
    <row r="1220" spans="1:26" ht="13.5" customHeight="1">
      <c r="A1220" s="232">
        <v>353</v>
      </c>
      <c r="B1220" s="48" t="s">
        <v>1422</v>
      </c>
      <c r="C1220" s="34" t="s">
        <v>43</v>
      </c>
      <c r="D1220" s="9" t="str">
        <f t="shared" si="151"/>
        <v>Lotte</v>
      </c>
      <c r="E1220" s="50" t="s">
        <v>1424</v>
      </c>
      <c r="F1220" s="111"/>
      <c r="G1220" s="38">
        <v>142.30000000000001</v>
      </c>
      <c r="H1220" s="39">
        <f>2040/340</f>
        <v>6</v>
      </c>
      <c r="I1220" s="39">
        <v>340</v>
      </c>
      <c r="J1220" s="121" t="s">
        <v>59</v>
      </c>
      <c r="K1220" s="41" t="s">
        <v>26</v>
      </c>
      <c r="L1220" s="42" t="str">
        <f t="shared" si="127"/>
        <v>340grams</v>
      </c>
      <c r="M1220" s="43">
        <f t="shared" si="128"/>
        <v>2040</v>
      </c>
      <c r="N1220" s="44" t="str">
        <f t="shared" si="129"/>
        <v>2040grams</v>
      </c>
      <c r="O1220" s="51">
        <f t="shared" si="150"/>
        <v>853.80000000000007</v>
      </c>
      <c r="P1220" s="46"/>
      <c r="Q1220" s="46"/>
      <c r="R1220" s="46"/>
      <c r="S1220" s="46"/>
      <c r="T1220" s="46"/>
      <c r="U1220" s="46"/>
      <c r="V1220" s="46"/>
      <c r="W1220" s="46"/>
      <c r="X1220" s="46"/>
      <c r="Y1220" s="46"/>
      <c r="Z1220" s="46"/>
    </row>
    <row r="1221" spans="1:26" ht="13.5" customHeight="1">
      <c r="A1221" s="233">
        <v>353</v>
      </c>
      <c r="B1221" s="79" t="s">
        <v>1422</v>
      </c>
      <c r="C1221" s="94" t="s">
        <v>68</v>
      </c>
      <c r="D1221" s="9">
        <f t="shared" si="151"/>
        <v>0</v>
      </c>
      <c r="E1221" s="116"/>
      <c r="F1221" s="59"/>
      <c r="G1221" s="212">
        <v>0.20330555555555549</v>
      </c>
      <c r="H1221" s="326">
        <v>9360</v>
      </c>
      <c r="I1221" s="326">
        <v>360</v>
      </c>
      <c r="J1221" s="257" t="s">
        <v>59</v>
      </c>
      <c r="K1221" s="46"/>
      <c r="L1221" s="42" t="str">
        <f t="shared" si="127"/>
        <v>360grams</v>
      </c>
      <c r="M1221" s="43">
        <f t="shared" si="128"/>
        <v>3369600</v>
      </c>
      <c r="N1221" s="44" t="str">
        <f t="shared" si="129"/>
        <v>3369600grams</v>
      </c>
      <c r="O1221" s="51">
        <f t="shared" si="150"/>
        <v>1902.9399999999994</v>
      </c>
      <c r="P1221" s="46"/>
      <c r="Q1221" s="46"/>
      <c r="R1221" s="46"/>
      <c r="S1221" s="46"/>
      <c r="T1221" s="46"/>
      <c r="U1221" s="46"/>
      <c r="V1221" s="46"/>
      <c r="W1221" s="46"/>
      <c r="X1221" s="46"/>
      <c r="Y1221" s="46"/>
      <c r="Z1221" s="46"/>
    </row>
    <row r="1222" spans="1:26" ht="13.5" customHeight="1">
      <c r="A1222" s="233">
        <v>354</v>
      </c>
      <c r="B1222" s="36" t="s">
        <v>1425</v>
      </c>
      <c r="C1222" s="34" t="s">
        <v>27</v>
      </c>
      <c r="D1222" s="9" t="str">
        <f t="shared" si="151"/>
        <v>CDO</v>
      </c>
      <c r="E1222" s="381" t="s">
        <v>1423</v>
      </c>
      <c r="F1222" s="111"/>
      <c r="G1222" s="38">
        <v>82.5</v>
      </c>
      <c r="H1222" s="39">
        <v>6</v>
      </c>
      <c r="I1222" s="39">
        <v>350</v>
      </c>
      <c r="J1222" s="121" t="s">
        <v>59</v>
      </c>
      <c r="K1222" s="41" t="s">
        <v>26</v>
      </c>
      <c r="L1222" s="42" t="str">
        <f t="shared" si="127"/>
        <v>350grams</v>
      </c>
      <c r="M1222" s="43">
        <f t="shared" si="128"/>
        <v>2100</v>
      </c>
      <c r="N1222" s="44" t="str">
        <f t="shared" si="129"/>
        <v>2100grams</v>
      </c>
      <c r="O1222" s="45">
        <f t="shared" si="150"/>
        <v>495</v>
      </c>
      <c r="P1222" s="29"/>
      <c r="Q1222" s="11"/>
      <c r="R1222" s="11"/>
      <c r="S1222" s="11"/>
      <c r="T1222" s="11"/>
      <c r="U1222" s="11"/>
      <c r="V1222" s="11"/>
      <c r="W1222" s="11"/>
      <c r="X1222" s="11"/>
      <c r="Y1222" s="11"/>
      <c r="Z1222" s="11"/>
    </row>
    <row r="1223" spans="1:26" ht="13.5" customHeight="1">
      <c r="A1223" s="232">
        <v>354</v>
      </c>
      <c r="B1223" s="33" t="s">
        <v>1425</v>
      </c>
      <c r="C1223" s="34" t="s">
        <v>43</v>
      </c>
      <c r="D1223" s="9" t="str">
        <f t="shared" si="151"/>
        <v>Purefoods</v>
      </c>
      <c r="E1223" s="50" t="s">
        <v>1426</v>
      </c>
      <c r="F1223" s="111"/>
      <c r="G1223" s="38">
        <v>85.1</v>
      </c>
      <c r="H1223" s="39">
        <v>1</v>
      </c>
      <c r="I1223" s="39">
        <v>350</v>
      </c>
      <c r="J1223" s="121" t="s">
        <v>59</v>
      </c>
      <c r="K1223" s="41" t="s">
        <v>26</v>
      </c>
      <c r="L1223" s="42" t="str">
        <f t="shared" si="127"/>
        <v>350grams</v>
      </c>
      <c r="M1223" s="43">
        <f t="shared" si="128"/>
        <v>350</v>
      </c>
      <c r="N1223" s="44" t="str">
        <f t="shared" si="129"/>
        <v>350grams</v>
      </c>
      <c r="O1223" s="51">
        <f t="shared" si="150"/>
        <v>85.1</v>
      </c>
      <c r="P1223" s="46"/>
      <c r="Q1223" s="46"/>
      <c r="R1223" s="46"/>
      <c r="S1223" s="46"/>
      <c r="T1223" s="46"/>
      <c r="U1223" s="46"/>
      <c r="V1223" s="46"/>
      <c r="W1223" s="46"/>
      <c r="X1223" s="46"/>
      <c r="Y1223" s="46"/>
      <c r="Z1223" s="46"/>
    </row>
    <row r="1224" spans="1:26" ht="13.5" customHeight="1">
      <c r="A1224" s="233">
        <v>354</v>
      </c>
      <c r="B1224" s="36" t="s">
        <v>1425</v>
      </c>
      <c r="C1224" s="34" t="s">
        <v>27</v>
      </c>
      <c r="D1224" s="9" t="str">
        <f t="shared" si="151"/>
        <v>Purefoods</v>
      </c>
      <c r="E1224" s="36" t="s">
        <v>1427</v>
      </c>
      <c r="F1224" s="111"/>
      <c r="G1224" s="38">
        <v>85.1</v>
      </c>
      <c r="H1224" s="39">
        <v>8</v>
      </c>
      <c r="I1224" s="39">
        <v>350</v>
      </c>
      <c r="J1224" s="121" t="s">
        <v>59</v>
      </c>
      <c r="K1224" s="41" t="s">
        <v>26</v>
      </c>
      <c r="L1224" s="42" t="str">
        <f t="shared" si="127"/>
        <v>350grams</v>
      </c>
      <c r="M1224" s="43">
        <f t="shared" si="128"/>
        <v>2800</v>
      </c>
      <c r="N1224" s="44" t="str">
        <f t="shared" si="129"/>
        <v>2800grams</v>
      </c>
      <c r="O1224" s="45">
        <f t="shared" si="150"/>
        <v>680.8</v>
      </c>
      <c r="P1224" s="46"/>
      <c r="Q1224" s="46"/>
      <c r="R1224" s="46"/>
      <c r="S1224" s="46"/>
      <c r="T1224" s="46"/>
      <c r="U1224" s="46"/>
      <c r="V1224" s="46"/>
      <c r="W1224" s="46"/>
      <c r="X1224" s="46"/>
      <c r="Y1224" s="46"/>
      <c r="Z1224" s="46"/>
    </row>
    <row r="1225" spans="1:26" ht="13.5" customHeight="1">
      <c r="A1225" s="232">
        <v>70</v>
      </c>
      <c r="B1225" s="33" t="s">
        <v>1428</v>
      </c>
      <c r="C1225" s="49" t="s">
        <v>61</v>
      </c>
      <c r="D1225" s="9" t="str">
        <f t="shared" si="151"/>
        <v>purefoods</v>
      </c>
      <c r="E1225" s="50" t="s">
        <v>1429</v>
      </c>
      <c r="F1225" s="37"/>
      <c r="G1225" s="38">
        <v>73.19</v>
      </c>
      <c r="H1225" s="39">
        <v>31</v>
      </c>
      <c r="I1225" s="39">
        <v>340</v>
      </c>
      <c r="J1225" s="121" t="s">
        <v>59</v>
      </c>
      <c r="K1225" s="41"/>
      <c r="L1225" s="42" t="str">
        <f t="shared" si="127"/>
        <v>340grams</v>
      </c>
      <c r="M1225" s="43">
        <f t="shared" si="128"/>
        <v>10540</v>
      </c>
      <c r="N1225" s="44" t="str">
        <f t="shared" si="129"/>
        <v>10540grams</v>
      </c>
      <c r="O1225" s="51">
        <f t="shared" si="150"/>
        <v>2268.89</v>
      </c>
      <c r="P1225" s="46"/>
      <c r="Q1225" s="46"/>
      <c r="R1225" s="46"/>
      <c r="S1225" s="46"/>
      <c r="T1225" s="46"/>
      <c r="U1225" s="46"/>
      <c r="V1225" s="46"/>
      <c r="W1225" s="46"/>
      <c r="X1225" s="46"/>
      <c r="Y1225" s="46"/>
      <c r="Z1225" s="46"/>
    </row>
    <row r="1226" spans="1:26" ht="13.5" customHeight="1">
      <c r="A1226" s="232">
        <v>176</v>
      </c>
      <c r="B1226" s="48" t="s">
        <v>1430</v>
      </c>
      <c r="C1226" s="49" t="s">
        <v>61</v>
      </c>
      <c r="D1226" s="9">
        <f t="shared" si="151"/>
        <v>0</v>
      </c>
      <c r="E1226" s="50"/>
      <c r="F1226" s="37"/>
      <c r="G1226" s="38">
        <v>95</v>
      </c>
      <c r="H1226" s="39">
        <v>1</v>
      </c>
      <c r="I1226" s="39">
        <v>1000</v>
      </c>
      <c r="J1226" s="121" t="s">
        <v>33</v>
      </c>
      <c r="K1226" s="41"/>
      <c r="L1226" s="42" t="str">
        <f t="shared" si="127"/>
        <v>1000kg</v>
      </c>
      <c r="M1226" s="43">
        <f t="shared" si="128"/>
        <v>1000</v>
      </c>
      <c r="N1226" s="44" t="str">
        <f t="shared" si="129"/>
        <v>1000kg</v>
      </c>
      <c r="O1226" s="51">
        <f t="shared" si="150"/>
        <v>95</v>
      </c>
      <c r="P1226" s="46"/>
      <c r="Q1226" s="46"/>
      <c r="R1226" s="46"/>
      <c r="S1226" s="46"/>
      <c r="T1226" s="46"/>
      <c r="U1226" s="46"/>
      <c r="V1226" s="46"/>
      <c r="W1226" s="46"/>
      <c r="X1226" s="46"/>
      <c r="Y1226" s="46"/>
      <c r="Z1226" s="46"/>
    </row>
    <row r="1227" spans="1:26" ht="13.5" customHeight="1">
      <c r="A1227" s="233">
        <v>176</v>
      </c>
      <c r="B1227" s="76" t="s">
        <v>1431</v>
      </c>
      <c r="C1227" s="34" t="s">
        <v>55</v>
      </c>
      <c r="D1227" s="9">
        <f t="shared" si="151"/>
        <v>0</v>
      </c>
      <c r="E1227" s="50"/>
      <c r="F1227" s="37"/>
      <c r="G1227" s="70">
        <v>140</v>
      </c>
      <c r="H1227" s="39">
        <v>0.92</v>
      </c>
      <c r="I1227" s="39">
        <v>1</v>
      </c>
      <c r="J1227" s="121" t="s">
        <v>33</v>
      </c>
      <c r="K1227" s="41"/>
      <c r="L1227" s="42" t="str">
        <f t="shared" si="127"/>
        <v>1kg</v>
      </c>
      <c r="M1227" s="43">
        <f t="shared" si="128"/>
        <v>0.92</v>
      </c>
      <c r="N1227" s="44" t="str">
        <f t="shared" si="129"/>
        <v>0.92kg</v>
      </c>
      <c r="O1227" s="51">
        <f t="shared" si="150"/>
        <v>128.80000000000001</v>
      </c>
      <c r="P1227" s="46"/>
      <c r="Q1227" s="46"/>
      <c r="R1227" s="46"/>
      <c r="S1227" s="46"/>
      <c r="T1227" s="46"/>
      <c r="U1227" s="46"/>
      <c r="V1227" s="46"/>
      <c r="W1227" s="46"/>
      <c r="X1227" s="46"/>
      <c r="Y1227" s="46"/>
      <c r="Z1227" s="46"/>
    </row>
    <row r="1228" spans="1:26" ht="13.5" customHeight="1">
      <c r="A1228" s="232">
        <v>303</v>
      </c>
      <c r="B1228" s="48" t="s">
        <v>1432</v>
      </c>
      <c r="C1228" s="49" t="s">
        <v>31</v>
      </c>
      <c r="D1228" s="9"/>
      <c r="E1228" s="50" t="s">
        <v>32</v>
      </c>
      <c r="F1228" s="37"/>
      <c r="G1228" s="38">
        <v>140</v>
      </c>
      <c r="H1228" s="39">
        <v>0.21</v>
      </c>
      <c r="I1228" s="39"/>
      <c r="J1228" s="121" t="s">
        <v>33</v>
      </c>
      <c r="K1228" s="41" t="s">
        <v>26</v>
      </c>
      <c r="L1228" s="42" t="str">
        <f t="shared" si="127"/>
        <v>kg</v>
      </c>
      <c r="M1228" s="43">
        <f t="shared" si="128"/>
        <v>0</v>
      </c>
      <c r="N1228" s="44" t="str">
        <f t="shared" si="129"/>
        <v>0kg</v>
      </c>
      <c r="O1228" s="51">
        <f t="shared" si="150"/>
        <v>29.4</v>
      </c>
      <c r="P1228" s="46"/>
      <c r="Q1228" s="46"/>
      <c r="R1228" s="46"/>
      <c r="S1228" s="46"/>
      <c r="T1228" s="46"/>
      <c r="U1228" s="46"/>
      <c r="V1228" s="46"/>
      <c r="W1228" s="46"/>
      <c r="X1228" s="46"/>
      <c r="Y1228" s="46"/>
      <c r="Z1228" s="46"/>
    </row>
    <row r="1229" spans="1:26" ht="13.5" customHeight="1">
      <c r="A1229" s="232">
        <v>355</v>
      </c>
      <c r="B1229" s="48" t="s">
        <v>1433</v>
      </c>
      <c r="C1229" s="34" t="s">
        <v>43</v>
      </c>
      <c r="D1229" s="9" t="str">
        <f t="shared" ref="D1229:D1245" si="152">IFERROR(LEFT(E1229, FIND("/", E1229)-1), E1229)</f>
        <v>Jolly</v>
      </c>
      <c r="E1229" s="116" t="s">
        <v>1434</v>
      </c>
      <c r="F1229" s="37"/>
      <c r="G1229" s="212">
        <v>106.5</v>
      </c>
      <c r="H1229" s="172">
        <v>1</v>
      </c>
      <c r="I1229" s="172">
        <v>230</v>
      </c>
      <c r="J1229" s="121" t="s">
        <v>301</v>
      </c>
      <c r="K1229" s="41" t="s">
        <v>26</v>
      </c>
      <c r="L1229" s="42" t="str">
        <f t="shared" si="127"/>
        <v>230drained weight grams</v>
      </c>
      <c r="M1229" s="43">
        <f t="shared" si="128"/>
        <v>230</v>
      </c>
      <c r="N1229" s="44" t="str">
        <f t="shared" si="129"/>
        <v>230drained weight grams</v>
      </c>
      <c r="O1229" s="51">
        <f t="shared" si="150"/>
        <v>106.5</v>
      </c>
      <c r="P1229" s="46"/>
      <c r="Q1229" s="46"/>
      <c r="R1229" s="46"/>
      <c r="S1229" s="46"/>
      <c r="T1229" s="46"/>
      <c r="U1229" s="46"/>
      <c r="V1229" s="46"/>
      <c r="W1229" s="46"/>
      <c r="X1229" s="46"/>
      <c r="Y1229" s="46"/>
      <c r="Z1229" s="46"/>
    </row>
    <row r="1230" spans="1:26" ht="13.5" customHeight="1">
      <c r="A1230" s="233">
        <v>843</v>
      </c>
      <c r="B1230" s="33" t="s">
        <v>1435</v>
      </c>
      <c r="C1230" s="34" t="s">
        <v>74</v>
      </c>
      <c r="D1230" s="9" t="str">
        <f t="shared" si="152"/>
        <v>Jolly</v>
      </c>
      <c r="E1230" s="50" t="s">
        <v>129</v>
      </c>
      <c r="F1230" s="111" t="s">
        <v>76</v>
      </c>
      <c r="G1230" s="38">
        <v>80.25</v>
      </c>
      <c r="H1230" s="39">
        <v>1</v>
      </c>
      <c r="I1230" s="39">
        <v>565</v>
      </c>
      <c r="J1230" s="121" t="s">
        <v>59</v>
      </c>
      <c r="K1230" s="41" t="s">
        <v>26</v>
      </c>
      <c r="L1230" s="42" t="str">
        <f t="shared" si="127"/>
        <v>565grams</v>
      </c>
      <c r="M1230" s="43">
        <f t="shared" si="128"/>
        <v>565</v>
      </c>
      <c r="N1230" s="44" t="str">
        <f t="shared" si="129"/>
        <v>565grams</v>
      </c>
      <c r="O1230" s="51">
        <f t="shared" si="150"/>
        <v>80.25</v>
      </c>
      <c r="P1230" s="46"/>
      <c r="Q1230" s="46"/>
      <c r="R1230" s="46"/>
      <c r="S1230" s="46"/>
      <c r="T1230" s="46"/>
      <c r="U1230" s="46"/>
      <c r="V1230" s="46"/>
      <c r="W1230" s="46"/>
      <c r="X1230" s="46"/>
      <c r="Y1230" s="46"/>
      <c r="Z1230" s="46"/>
    </row>
    <row r="1231" spans="1:26" ht="13.5" customHeight="1">
      <c r="A1231" s="233">
        <v>843</v>
      </c>
      <c r="B1231" s="33" t="s">
        <v>1435</v>
      </c>
      <c r="C1231" s="34" t="s">
        <v>6</v>
      </c>
      <c r="D1231" s="9" t="str">
        <f t="shared" si="152"/>
        <v>Jolly</v>
      </c>
      <c r="E1231" s="116" t="s">
        <v>1436</v>
      </c>
      <c r="F1231" s="111"/>
      <c r="G1231" s="38">
        <v>106.5</v>
      </c>
      <c r="H1231" s="39">
        <v>2</v>
      </c>
      <c r="I1231" s="39">
        <v>230</v>
      </c>
      <c r="J1231" s="121" t="s">
        <v>59</v>
      </c>
      <c r="K1231" s="41" t="s">
        <v>26</v>
      </c>
      <c r="L1231" s="42" t="str">
        <f t="shared" si="127"/>
        <v>230grams</v>
      </c>
      <c r="M1231" s="43">
        <f t="shared" si="128"/>
        <v>460</v>
      </c>
      <c r="N1231" s="44" t="str">
        <f t="shared" si="129"/>
        <v>460grams</v>
      </c>
      <c r="O1231" s="51">
        <f t="shared" si="150"/>
        <v>213</v>
      </c>
      <c r="P1231" s="46"/>
      <c r="Q1231" s="46"/>
      <c r="R1231" s="46"/>
      <c r="S1231" s="46"/>
      <c r="T1231" s="46"/>
      <c r="U1231" s="46"/>
      <c r="V1231" s="46"/>
      <c r="W1231" s="46"/>
      <c r="X1231" s="46"/>
      <c r="Y1231" s="46"/>
      <c r="Z1231" s="46"/>
    </row>
    <row r="1232" spans="1:26" ht="13.5" customHeight="1">
      <c r="A1232" s="233">
        <v>843</v>
      </c>
      <c r="B1232" s="79" t="s">
        <v>1435</v>
      </c>
      <c r="C1232" s="94" t="s">
        <v>68</v>
      </c>
      <c r="D1232" s="9">
        <f t="shared" si="152"/>
        <v>0</v>
      </c>
      <c r="E1232" s="116"/>
      <c r="F1232" s="59"/>
      <c r="G1232" s="212">
        <v>0.18849557522123889</v>
      </c>
      <c r="H1232" s="326">
        <v>690</v>
      </c>
      <c r="I1232" s="326">
        <v>565</v>
      </c>
      <c r="J1232" s="257" t="s">
        <v>59</v>
      </c>
      <c r="K1232" s="46"/>
      <c r="L1232" s="42" t="str">
        <f t="shared" si="127"/>
        <v>565grams</v>
      </c>
      <c r="M1232" s="43">
        <f t="shared" si="128"/>
        <v>389850</v>
      </c>
      <c r="N1232" s="44" t="str">
        <f t="shared" si="129"/>
        <v>389850grams</v>
      </c>
      <c r="O1232" s="51">
        <f t="shared" si="150"/>
        <v>130.06194690265482</v>
      </c>
      <c r="P1232" s="46"/>
      <c r="Q1232" s="46"/>
      <c r="R1232" s="46"/>
      <c r="S1232" s="46"/>
      <c r="T1232" s="46"/>
      <c r="U1232" s="46"/>
      <c r="V1232" s="46"/>
      <c r="W1232" s="46"/>
      <c r="X1232" s="46"/>
      <c r="Y1232" s="46"/>
      <c r="Z1232" s="46"/>
    </row>
    <row r="1233" spans="1:26" ht="13.5" customHeight="1">
      <c r="A1233" s="233">
        <v>863</v>
      </c>
      <c r="B1233" s="33" t="s">
        <v>1437</v>
      </c>
      <c r="C1233" s="34" t="s">
        <v>74</v>
      </c>
      <c r="D1233" s="9" t="str">
        <f t="shared" si="152"/>
        <v>Green Leaves</v>
      </c>
      <c r="E1233" s="50" t="s">
        <v>1438</v>
      </c>
      <c r="F1233" s="111" t="s">
        <v>76</v>
      </c>
      <c r="G1233" s="38">
        <v>35</v>
      </c>
      <c r="H1233" s="39">
        <v>1</v>
      </c>
      <c r="I1233" s="39">
        <v>375</v>
      </c>
      <c r="J1233" s="121" t="s">
        <v>29</v>
      </c>
      <c r="K1233" s="41" t="s">
        <v>26</v>
      </c>
      <c r="L1233" s="42" t="str">
        <f t="shared" si="127"/>
        <v>375ml</v>
      </c>
      <c r="M1233" s="43">
        <f t="shared" si="128"/>
        <v>375</v>
      </c>
      <c r="N1233" s="44" t="str">
        <f t="shared" si="129"/>
        <v>375ml</v>
      </c>
      <c r="O1233" s="51">
        <f t="shared" si="150"/>
        <v>35</v>
      </c>
      <c r="P1233" s="11"/>
      <c r="Q1233" s="11"/>
      <c r="R1233" s="11"/>
      <c r="S1233" s="11"/>
      <c r="T1233" s="11"/>
      <c r="U1233" s="11"/>
      <c r="V1233" s="11"/>
      <c r="W1233" s="11"/>
      <c r="X1233" s="11"/>
      <c r="Y1233" s="11"/>
      <c r="Z1233" s="11"/>
    </row>
    <row r="1234" spans="1:26" ht="13.5" customHeight="1">
      <c r="A1234" s="233">
        <v>854</v>
      </c>
      <c r="B1234" s="48" t="s">
        <v>1439</v>
      </c>
      <c r="C1234" s="34" t="s">
        <v>74</v>
      </c>
      <c r="D1234" s="9" t="str">
        <f t="shared" si="152"/>
        <v>Buenas</v>
      </c>
      <c r="E1234" s="116" t="s">
        <v>1440</v>
      </c>
      <c r="F1234" s="111" t="s">
        <v>76</v>
      </c>
      <c r="G1234" s="38">
        <v>154</v>
      </c>
      <c r="H1234" s="39">
        <v>1</v>
      </c>
      <c r="I1234" s="39">
        <v>340</v>
      </c>
      <c r="J1234" s="121" t="s">
        <v>59</v>
      </c>
      <c r="K1234" s="41" t="s">
        <v>26</v>
      </c>
      <c r="L1234" s="42" t="str">
        <f t="shared" si="127"/>
        <v>340grams</v>
      </c>
      <c r="M1234" s="43">
        <f t="shared" si="128"/>
        <v>340</v>
      </c>
      <c r="N1234" s="44" t="str">
        <f t="shared" si="129"/>
        <v>340grams</v>
      </c>
      <c r="O1234" s="51">
        <f t="shared" si="150"/>
        <v>154</v>
      </c>
      <c r="P1234" s="29">
        <f>O1234/H1234</f>
        <v>154</v>
      </c>
      <c r="Q1234" s="74"/>
      <c r="R1234" s="28"/>
      <c r="S1234" s="28"/>
      <c r="T1234" s="28"/>
      <c r="U1234" s="28"/>
      <c r="V1234" s="28"/>
      <c r="W1234" s="28"/>
      <c r="X1234" s="28"/>
      <c r="Y1234" s="28"/>
      <c r="Z1234" s="28"/>
    </row>
    <row r="1235" spans="1:26" ht="13.5" customHeight="1">
      <c r="A1235" s="233">
        <v>1221</v>
      </c>
      <c r="B1235" s="57" t="s">
        <v>1441</v>
      </c>
      <c r="C1235" s="94" t="s">
        <v>68</v>
      </c>
      <c r="D1235" s="9">
        <f t="shared" si="152"/>
        <v>0</v>
      </c>
      <c r="E1235" s="116"/>
      <c r="F1235" s="59"/>
      <c r="G1235" s="212">
        <v>5.9610000000000003E-2</v>
      </c>
      <c r="H1235" s="326">
        <v>15600</v>
      </c>
      <c r="I1235" s="326">
        <v>5000</v>
      </c>
      <c r="J1235" s="257" t="s">
        <v>59</v>
      </c>
      <c r="K1235" s="46"/>
      <c r="L1235" s="42" t="str">
        <f t="shared" si="127"/>
        <v>5000grams</v>
      </c>
      <c r="M1235" s="43">
        <f t="shared" si="128"/>
        <v>78000000</v>
      </c>
      <c r="N1235" s="44" t="str">
        <f t="shared" si="129"/>
        <v>78000000grams</v>
      </c>
      <c r="O1235" s="51">
        <f t="shared" si="150"/>
        <v>929.91600000000005</v>
      </c>
      <c r="P1235" s="46"/>
      <c r="Q1235" s="46"/>
      <c r="R1235" s="46"/>
      <c r="S1235" s="46"/>
      <c r="T1235" s="46"/>
      <c r="U1235" s="46"/>
      <c r="V1235" s="46"/>
      <c r="W1235" s="46"/>
      <c r="X1235" s="46"/>
      <c r="Y1235" s="46"/>
      <c r="Z1235" s="46"/>
    </row>
    <row r="1236" spans="1:26" ht="13.5" customHeight="1">
      <c r="A1236" s="233">
        <v>876</v>
      </c>
      <c r="B1236" s="33" t="s">
        <v>1442</v>
      </c>
      <c r="C1236" s="34" t="s">
        <v>74</v>
      </c>
      <c r="D1236" s="9" t="str">
        <f t="shared" si="152"/>
        <v>El Real</v>
      </c>
      <c r="E1236" s="116" t="s">
        <v>1443</v>
      </c>
      <c r="F1236" s="111" t="s">
        <v>76</v>
      </c>
      <c r="G1236" s="38">
        <v>39.700000000000003</v>
      </c>
      <c r="H1236" s="39">
        <v>1.5</v>
      </c>
      <c r="I1236" s="39">
        <v>400</v>
      </c>
      <c r="J1236" s="121" t="s">
        <v>59</v>
      </c>
      <c r="K1236" s="41" t="s">
        <v>26</v>
      </c>
      <c r="L1236" s="42" t="str">
        <f t="shared" si="127"/>
        <v>400grams</v>
      </c>
      <c r="M1236" s="43">
        <f t="shared" si="128"/>
        <v>600</v>
      </c>
      <c r="N1236" s="44" t="str">
        <f t="shared" si="129"/>
        <v>600grams</v>
      </c>
      <c r="O1236" s="51">
        <f t="shared" si="150"/>
        <v>59.550000000000004</v>
      </c>
      <c r="P1236" s="29"/>
      <c r="Q1236" s="11"/>
      <c r="R1236" s="11"/>
      <c r="S1236" s="11"/>
      <c r="T1236" s="11"/>
      <c r="U1236" s="11"/>
      <c r="V1236" s="11"/>
      <c r="W1236" s="11"/>
      <c r="X1236" s="11"/>
      <c r="Y1236" s="11"/>
      <c r="Z1236" s="11"/>
    </row>
    <row r="1237" spans="1:26" ht="13.5" customHeight="1">
      <c r="A1237" s="233">
        <v>248</v>
      </c>
      <c r="B1237" s="79" t="s">
        <v>1444</v>
      </c>
      <c r="C1237" s="34" t="s">
        <v>47</v>
      </c>
      <c r="D1237" s="9" t="str">
        <f t="shared" si="152"/>
        <v>Ideal</v>
      </c>
      <c r="E1237" s="50" t="s">
        <v>1445</v>
      </c>
      <c r="F1237" s="59"/>
      <c r="G1237" s="38">
        <v>59.3</v>
      </c>
      <c r="H1237" s="39">
        <v>7</v>
      </c>
      <c r="I1237" s="39"/>
      <c r="J1237" s="121" t="s">
        <v>59</v>
      </c>
      <c r="K1237" s="46"/>
      <c r="L1237" s="42" t="str">
        <f t="shared" si="127"/>
        <v>grams</v>
      </c>
      <c r="M1237" s="43">
        <f t="shared" si="128"/>
        <v>0</v>
      </c>
      <c r="N1237" s="44" t="str">
        <f t="shared" si="129"/>
        <v>0grams</v>
      </c>
      <c r="O1237" s="51">
        <f t="shared" si="150"/>
        <v>415.09999999999997</v>
      </c>
      <c r="P1237" s="46"/>
      <c r="Q1237" s="46"/>
      <c r="R1237" s="46"/>
      <c r="S1237" s="46"/>
      <c r="T1237" s="46"/>
      <c r="U1237" s="46"/>
      <c r="V1237" s="46"/>
      <c r="W1237" s="46"/>
      <c r="X1237" s="46"/>
      <c r="Y1237" s="46"/>
      <c r="Z1237" s="46"/>
    </row>
    <row r="1238" spans="1:26" ht="13.5" customHeight="1">
      <c r="A1238" s="232">
        <v>248</v>
      </c>
      <c r="B1238" s="48" t="s">
        <v>1444</v>
      </c>
      <c r="C1238" s="34" t="s">
        <v>43</v>
      </c>
      <c r="D1238" s="9" t="str">
        <f t="shared" si="152"/>
        <v>Ideal</v>
      </c>
      <c r="E1238" s="50" t="s">
        <v>1446</v>
      </c>
      <c r="F1238" s="37"/>
      <c r="G1238" s="38">
        <f>296.7/5</f>
        <v>59.339999999999996</v>
      </c>
      <c r="H1238" s="39">
        <v>8</v>
      </c>
      <c r="I1238" s="39">
        <v>5000</v>
      </c>
      <c r="J1238" s="121" t="s">
        <v>59</v>
      </c>
      <c r="K1238" s="41" t="s">
        <v>26</v>
      </c>
      <c r="L1238" s="42" t="str">
        <f t="shared" si="127"/>
        <v>5000grams</v>
      </c>
      <c r="M1238" s="43">
        <f t="shared" si="128"/>
        <v>40000</v>
      </c>
      <c r="N1238" s="44" t="str">
        <f t="shared" si="129"/>
        <v>40000grams</v>
      </c>
      <c r="O1238" s="51">
        <f t="shared" si="150"/>
        <v>474.71999999999997</v>
      </c>
      <c r="P1238" s="46"/>
      <c r="Q1238" s="46"/>
      <c r="R1238" s="46"/>
      <c r="S1238" s="46"/>
      <c r="T1238" s="46"/>
      <c r="U1238" s="46"/>
      <c r="V1238" s="46"/>
      <c r="W1238" s="46"/>
      <c r="X1238" s="46"/>
      <c r="Y1238" s="46"/>
      <c r="Z1238" s="46"/>
    </row>
    <row r="1239" spans="1:26" ht="13.5" customHeight="1">
      <c r="A1239" s="233">
        <v>248</v>
      </c>
      <c r="B1239" s="208" t="s">
        <v>1444</v>
      </c>
      <c r="C1239" s="34" t="s">
        <v>27</v>
      </c>
      <c r="D1239" s="9" t="str">
        <f t="shared" si="152"/>
        <v>Ideal</v>
      </c>
      <c r="E1239" s="208" t="s">
        <v>1446</v>
      </c>
      <c r="F1239" s="37"/>
      <c r="G1239" s="38">
        <v>296.7</v>
      </c>
      <c r="H1239" s="39">
        <v>1</v>
      </c>
      <c r="I1239" s="39"/>
      <c r="J1239" s="121"/>
      <c r="K1239" s="41" t="s">
        <v>26</v>
      </c>
      <c r="L1239" s="42" t="str">
        <f t="shared" si="127"/>
        <v/>
      </c>
      <c r="M1239" s="43">
        <f t="shared" si="128"/>
        <v>0</v>
      </c>
      <c r="N1239" s="44" t="str">
        <f t="shared" si="129"/>
        <v>0</v>
      </c>
      <c r="O1239" s="45">
        <f t="shared" si="150"/>
        <v>296.7</v>
      </c>
      <c r="P1239" s="46"/>
      <c r="Q1239" s="46"/>
      <c r="R1239" s="46"/>
      <c r="S1239" s="46"/>
      <c r="T1239" s="46"/>
      <c r="U1239" s="46"/>
      <c r="V1239" s="46"/>
      <c r="W1239" s="46"/>
      <c r="X1239" s="46"/>
      <c r="Y1239" s="46"/>
      <c r="Z1239" s="46"/>
    </row>
    <row r="1240" spans="1:26" ht="13.5" customHeight="1">
      <c r="A1240" s="233">
        <v>248</v>
      </c>
      <c r="B1240" s="68" t="s">
        <v>1444</v>
      </c>
      <c r="C1240" s="34" t="s">
        <v>35</v>
      </c>
      <c r="D1240" s="9" t="str">
        <f t="shared" si="152"/>
        <v>Ideal</v>
      </c>
      <c r="E1240" s="68" t="s">
        <v>1447</v>
      </c>
      <c r="F1240" s="37"/>
      <c r="G1240" s="38">
        <v>40</v>
      </c>
      <c r="H1240" s="39">
        <v>5</v>
      </c>
      <c r="I1240" s="39">
        <v>500</v>
      </c>
      <c r="J1240" s="121" t="s">
        <v>59</v>
      </c>
      <c r="K1240" s="41" t="s">
        <v>26</v>
      </c>
      <c r="L1240" s="42" t="str">
        <f t="shared" si="127"/>
        <v>500grams</v>
      </c>
      <c r="M1240" s="43">
        <f t="shared" si="128"/>
        <v>2500</v>
      </c>
      <c r="N1240" s="44" t="str">
        <f t="shared" si="129"/>
        <v>2500grams</v>
      </c>
      <c r="O1240" s="51">
        <f t="shared" si="150"/>
        <v>200</v>
      </c>
      <c r="P1240" s="46"/>
      <c r="Q1240" s="46"/>
      <c r="R1240" s="46"/>
      <c r="S1240" s="46"/>
      <c r="T1240" s="46"/>
      <c r="U1240" s="46"/>
      <c r="V1240" s="46"/>
      <c r="W1240" s="46"/>
      <c r="X1240" s="46"/>
      <c r="Y1240" s="46"/>
      <c r="Z1240" s="46"/>
    </row>
    <row r="1241" spans="1:26" ht="13.5" customHeight="1">
      <c r="A1241" s="233">
        <v>248</v>
      </c>
      <c r="B1241" s="68" t="s">
        <v>1444</v>
      </c>
      <c r="C1241" s="34" t="s">
        <v>35</v>
      </c>
      <c r="D1241" s="9" t="str">
        <f t="shared" si="152"/>
        <v>Ideal</v>
      </c>
      <c r="E1241" s="68" t="s">
        <v>1447</v>
      </c>
      <c r="F1241" s="37"/>
      <c r="G1241" s="38">
        <v>80</v>
      </c>
      <c r="H1241" s="39">
        <v>5</v>
      </c>
      <c r="I1241" s="39">
        <v>1000</v>
      </c>
      <c r="J1241" s="121" t="s">
        <v>33</v>
      </c>
      <c r="K1241" s="41" t="s">
        <v>26</v>
      </c>
      <c r="L1241" s="42" t="str">
        <f t="shared" si="127"/>
        <v>1000kg</v>
      </c>
      <c r="M1241" s="43">
        <f t="shared" si="128"/>
        <v>5000</v>
      </c>
      <c r="N1241" s="44" t="str">
        <f t="shared" si="129"/>
        <v>5000kg</v>
      </c>
      <c r="O1241" s="51">
        <f t="shared" si="150"/>
        <v>400</v>
      </c>
      <c r="P1241" s="46"/>
      <c r="Q1241" s="46"/>
      <c r="R1241" s="46"/>
      <c r="S1241" s="46"/>
      <c r="T1241" s="46"/>
      <c r="U1241" s="46"/>
      <c r="V1241" s="46"/>
      <c r="W1241" s="46"/>
      <c r="X1241" s="46"/>
      <c r="Y1241" s="46"/>
      <c r="Z1241" s="46"/>
    </row>
    <row r="1242" spans="1:26" ht="13.5" customHeight="1">
      <c r="A1242" s="233">
        <v>248</v>
      </c>
      <c r="B1242" s="122" t="s">
        <v>1444</v>
      </c>
      <c r="C1242" s="34" t="s">
        <v>82</v>
      </c>
      <c r="D1242" s="9" t="str">
        <f t="shared" si="152"/>
        <v>Ideal</v>
      </c>
      <c r="E1242" s="122" t="s">
        <v>1447</v>
      </c>
      <c r="F1242" s="111" t="s">
        <v>76</v>
      </c>
      <c r="G1242" s="207">
        <v>62</v>
      </c>
      <c r="H1242" s="165">
        <v>7</v>
      </c>
      <c r="I1242" s="165">
        <v>500</v>
      </c>
      <c r="J1242" s="196" t="s">
        <v>59</v>
      </c>
      <c r="K1242" s="41" t="s">
        <v>26</v>
      </c>
      <c r="L1242" s="42" t="str">
        <f t="shared" si="127"/>
        <v>500grams</v>
      </c>
      <c r="M1242" s="43">
        <f t="shared" si="128"/>
        <v>3500</v>
      </c>
      <c r="N1242" s="44" t="str">
        <f t="shared" si="129"/>
        <v>3500grams</v>
      </c>
      <c r="O1242" s="51">
        <f t="shared" si="150"/>
        <v>434</v>
      </c>
      <c r="P1242" s="46"/>
      <c r="Q1242" s="46"/>
      <c r="R1242" s="46"/>
      <c r="S1242" s="46"/>
      <c r="T1242" s="46"/>
      <c r="U1242" s="46"/>
      <c r="V1242" s="46"/>
      <c r="W1242" s="46"/>
      <c r="X1242" s="46"/>
      <c r="Y1242" s="46"/>
      <c r="Z1242" s="46"/>
    </row>
    <row r="1243" spans="1:26" ht="13.5" customHeight="1">
      <c r="A1243" s="232">
        <v>248</v>
      </c>
      <c r="B1243" s="33" t="s">
        <v>1444</v>
      </c>
      <c r="C1243" s="49" t="s">
        <v>31</v>
      </c>
      <c r="D1243" s="9" t="str">
        <f t="shared" si="152"/>
        <v>sunmac</v>
      </c>
      <c r="E1243" s="116" t="s">
        <v>1448</v>
      </c>
      <c r="F1243" s="37"/>
      <c r="G1243" s="38">
        <v>70</v>
      </c>
      <c r="H1243" s="39">
        <v>2</v>
      </c>
      <c r="I1243" s="39"/>
      <c r="J1243" s="121" t="s">
        <v>33</v>
      </c>
      <c r="K1243" s="41" t="s">
        <v>37</v>
      </c>
      <c r="L1243" s="42" t="str">
        <f t="shared" si="127"/>
        <v>kg</v>
      </c>
      <c r="M1243" s="43">
        <f t="shared" si="128"/>
        <v>0</v>
      </c>
      <c r="N1243" s="44" t="str">
        <f t="shared" si="129"/>
        <v>0kg</v>
      </c>
      <c r="O1243" s="51">
        <f t="shared" si="150"/>
        <v>140</v>
      </c>
      <c r="P1243" s="46"/>
      <c r="Q1243" s="46"/>
      <c r="R1243" s="46"/>
      <c r="S1243" s="46"/>
      <c r="T1243" s="46"/>
      <c r="U1243" s="46"/>
      <c r="V1243" s="46"/>
      <c r="W1243" s="46"/>
      <c r="X1243" s="46"/>
      <c r="Y1243" s="46"/>
      <c r="Z1243" s="46"/>
    </row>
    <row r="1244" spans="1:26" ht="13.5" customHeight="1">
      <c r="A1244" s="233">
        <v>135</v>
      </c>
      <c r="B1244" s="76" t="s">
        <v>1449</v>
      </c>
      <c r="C1244" s="34" t="s">
        <v>55</v>
      </c>
      <c r="D1244" s="9" t="str">
        <f t="shared" si="152"/>
        <v>Ideal</v>
      </c>
      <c r="E1244" s="52" t="s">
        <v>1450</v>
      </c>
      <c r="F1244" s="37"/>
      <c r="G1244" s="77">
        <v>380</v>
      </c>
      <c r="H1244" s="39">
        <v>5</v>
      </c>
      <c r="I1244" s="39">
        <v>5</v>
      </c>
      <c r="J1244" s="121" t="s">
        <v>33</v>
      </c>
      <c r="K1244" s="41" t="s">
        <v>26</v>
      </c>
      <c r="L1244" s="42" t="str">
        <f t="shared" si="127"/>
        <v>5kg</v>
      </c>
      <c r="M1244" s="43">
        <f t="shared" si="128"/>
        <v>25</v>
      </c>
      <c r="N1244" s="44" t="str">
        <f t="shared" si="129"/>
        <v>25kg</v>
      </c>
      <c r="O1244" s="51">
        <f t="shared" si="150"/>
        <v>1900</v>
      </c>
      <c r="P1244" s="46"/>
      <c r="Q1244" s="46"/>
      <c r="R1244" s="46"/>
      <c r="S1244" s="46"/>
      <c r="T1244" s="46"/>
      <c r="U1244" s="46"/>
      <c r="V1244" s="46"/>
      <c r="W1244" s="46"/>
      <c r="X1244" s="46"/>
      <c r="Y1244" s="46"/>
      <c r="Z1244" s="46"/>
    </row>
    <row r="1245" spans="1:26" ht="13.5" customHeight="1">
      <c r="A1245" s="232">
        <v>135</v>
      </c>
      <c r="B1245" s="48" t="s">
        <v>1451</v>
      </c>
      <c r="C1245" s="49" t="s">
        <v>61</v>
      </c>
      <c r="D1245" s="9" t="str">
        <f t="shared" si="152"/>
        <v>ideal</v>
      </c>
      <c r="E1245" s="50" t="s">
        <v>1452</v>
      </c>
      <c r="F1245" s="37"/>
      <c r="G1245" s="38">
        <v>59.61</v>
      </c>
      <c r="H1245" s="39">
        <v>1</v>
      </c>
      <c r="I1245" s="39">
        <v>1000</v>
      </c>
      <c r="J1245" s="121" t="s">
        <v>59</v>
      </c>
      <c r="K1245" s="41" t="s">
        <v>26</v>
      </c>
      <c r="L1245" s="42" t="str">
        <f t="shared" si="127"/>
        <v>1000grams</v>
      </c>
      <c r="M1245" s="43">
        <f t="shared" si="128"/>
        <v>1000</v>
      </c>
      <c r="N1245" s="44" t="str">
        <f t="shared" si="129"/>
        <v>1000grams</v>
      </c>
      <c r="O1245" s="51">
        <f t="shared" si="150"/>
        <v>59.61</v>
      </c>
      <c r="P1245" s="46"/>
      <c r="Q1245" s="46"/>
      <c r="R1245" s="46"/>
      <c r="S1245" s="46"/>
      <c r="T1245" s="46"/>
      <c r="U1245" s="46"/>
      <c r="V1245" s="46"/>
      <c r="W1245" s="46"/>
      <c r="X1245" s="46"/>
      <c r="Y1245" s="46"/>
      <c r="Z1245" s="46"/>
    </row>
    <row r="1246" spans="1:26" ht="13.5" customHeight="1">
      <c r="A1246" s="232">
        <v>203</v>
      </c>
      <c r="B1246" s="33" t="s">
        <v>1453</v>
      </c>
      <c r="C1246" s="49" t="s">
        <v>31</v>
      </c>
      <c r="D1246" s="9" t="s">
        <v>1454</v>
      </c>
      <c r="E1246" s="116" t="s">
        <v>1455</v>
      </c>
      <c r="F1246" s="111"/>
      <c r="G1246" s="38">
        <v>68</v>
      </c>
      <c r="H1246" s="39">
        <v>5</v>
      </c>
      <c r="I1246" s="39"/>
      <c r="J1246" s="121" t="s">
        <v>59</v>
      </c>
      <c r="K1246" s="41" t="s">
        <v>26</v>
      </c>
      <c r="L1246" s="42" t="str">
        <f t="shared" si="127"/>
        <v>grams</v>
      </c>
      <c r="M1246" s="43">
        <f t="shared" si="128"/>
        <v>0</v>
      </c>
      <c r="N1246" s="44" t="str">
        <f t="shared" si="129"/>
        <v>0grams</v>
      </c>
      <c r="O1246" s="51">
        <f t="shared" si="150"/>
        <v>340</v>
      </c>
      <c r="P1246" s="46"/>
      <c r="Q1246" s="46"/>
      <c r="R1246" s="46"/>
      <c r="S1246" s="46"/>
      <c r="T1246" s="46"/>
      <c r="U1246" s="46"/>
      <c r="V1246" s="46"/>
      <c r="W1246" s="46"/>
      <c r="X1246" s="46"/>
      <c r="Y1246" s="46"/>
      <c r="Z1246" s="46"/>
    </row>
    <row r="1247" spans="1:26" ht="13.5" customHeight="1">
      <c r="A1247" s="233">
        <v>71</v>
      </c>
      <c r="B1247" s="33" t="s">
        <v>1456</v>
      </c>
      <c r="C1247" s="34" t="s">
        <v>55</v>
      </c>
      <c r="D1247" s="9" t="s">
        <v>1454</v>
      </c>
      <c r="E1247" s="116" t="s">
        <v>1455</v>
      </c>
      <c r="F1247" s="111"/>
      <c r="G1247" s="212">
        <v>73.5</v>
      </c>
      <c r="H1247" s="39">
        <v>1</v>
      </c>
      <c r="I1247" s="39">
        <v>425</v>
      </c>
      <c r="J1247" s="121" t="s">
        <v>59</v>
      </c>
      <c r="K1247" s="41" t="s">
        <v>26</v>
      </c>
      <c r="L1247" s="42" t="str">
        <f t="shared" si="127"/>
        <v>425grams</v>
      </c>
      <c r="M1247" s="43">
        <f t="shared" si="128"/>
        <v>425</v>
      </c>
      <c r="N1247" s="44" t="str">
        <f t="shared" si="129"/>
        <v>425grams</v>
      </c>
      <c r="O1247" s="51">
        <f t="shared" si="150"/>
        <v>73.5</v>
      </c>
      <c r="P1247" s="46"/>
      <c r="Q1247" s="46"/>
      <c r="R1247" s="46"/>
      <c r="S1247" s="46"/>
      <c r="T1247" s="46"/>
      <c r="U1247" s="46"/>
      <c r="V1247" s="46"/>
      <c r="W1247" s="46"/>
      <c r="X1247" s="46"/>
      <c r="Y1247" s="46"/>
      <c r="Z1247" s="46"/>
    </row>
    <row r="1248" spans="1:26" ht="13.5" customHeight="1">
      <c r="A1248" s="232">
        <v>71</v>
      </c>
      <c r="B1248" s="33" t="s">
        <v>1457</v>
      </c>
      <c r="C1248" s="49" t="s">
        <v>61</v>
      </c>
      <c r="D1248" s="9" t="s">
        <v>1454</v>
      </c>
      <c r="E1248" s="50" t="s">
        <v>1458</v>
      </c>
      <c r="F1248" s="37"/>
      <c r="G1248" s="38">
        <v>73.099999999999994</v>
      </c>
      <c r="H1248" s="39">
        <v>34</v>
      </c>
      <c r="I1248" s="39">
        <v>425</v>
      </c>
      <c r="J1248" s="121" t="s">
        <v>59</v>
      </c>
      <c r="K1248" s="41"/>
      <c r="L1248" s="42" t="str">
        <f t="shared" si="127"/>
        <v>425grams</v>
      </c>
      <c r="M1248" s="43">
        <f t="shared" si="128"/>
        <v>14450</v>
      </c>
      <c r="N1248" s="44" t="str">
        <f t="shared" si="129"/>
        <v>14450grams</v>
      </c>
      <c r="O1248" s="51">
        <f t="shared" si="150"/>
        <v>2485.3999999999996</v>
      </c>
      <c r="P1248" s="46"/>
      <c r="Q1248" s="46"/>
      <c r="R1248" s="46"/>
      <c r="S1248" s="46"/>
      <c r="T1248" s="46"/>
      <c r="U1248" s="46"/>
      <c r="V1248" s="46"/>
      <c r="W1248" s="46"/>
      <c r="X1248" s="46"/>
      <c r="Y1248" s="46"/>
      <c r="Z1248" s="46"/>
    </row>
    <row r="1249" spans="1:26" ht="13.5" customHeight="1">
      <c r="A1249" s="233">
        <v>71</v>
      </c>
      <c r="B1249" s="33" t="s">
        <v>1456</v>
      </c>
      <c r="C1249" s="34" t="s">
        <v>74</v>
      </c>
      <c r="D1249" s="9" t="s">
        <v>1454</v>
      </c>
      <c r="E1249" s="50" t="s">
        <v>1455</v>
      </c>
      <c r="F1249" s="111" t="s">
        <v>76</v>
      </c>
      <c r="G1249" s="38">
        <v>73.599999999999994</v>
      </c>
      <c r="H1249" s="39">
        <v>6</v>
      </c>
      <c r="I1249" s="39">
        <v>425</v>
      </c>
      <c r="J1249" s="121" t="s">
        <v>59</v>
      </c>
      <c r="K1249" s="41" t="s">
        <v>26</v>
      </c>
      <c r="L1249" s="42" t="str">
        <f t="shared" si="127"/>
        <v>425grams</v>
      </c>
      <c r="M1249" s="43">
        <f t="shared" si="128"/>
        <v>2550</v>
      </c>
      <c r="N1249" s="44" t="str">
        <f t="shared" si="129"/>
        <v>2550grams</v>
      </c>
      <c r="O1249" s="51">
        <f t="shared" si="150"/>
        <v>441.59999999999997</v>
      </c>
      <c r="P1249" s="46"/>
      <c r="Q1249" s="46"/>
      <c r="R1249" s="46"/>
      <c r="S1249" s="46"/>
      <c r="T1249" s="46"/>
      <c r="U1249" s="46"/>
      <c r="V1249" s="46"/>
      <c r="W1249" s="46"/>
      <c r="X1249" s="46"/>
      <c r="Y1249" s="46"/>
      <c r="Z1249" s="46"/>
    </row>
    <row r="1250" spans="1:26" ht="13.5" customHeight="1">
      <c r="A1250" s="233">
        <v>356</v>
      </c>
      <c r="B1250" s="68" t="s">
        <v>1459</v>
      </c>
      <c r="C1250" s="34" t="s">
        <v>35</v>
      </c>
      <c r="D1250" s="9" t="str">
        <f t="shared" ref="D1250:D1251" si="153">IFERROR(LEFT(E1250, FIND("/", E1250)-1), E1250)</f>
        <v>MEGA</v>
      </c>
      <c r="E1250" s="50" t="s">
        <v>1460</v>
      </c>
      <c r="F1250" s="37"/>
      <c r="G1250" s="38">
        <v>72</v>
      </c>
      <c r="H1250" s="39">
        <v>10</v>
      </c>
      <c r="I1250" s="39">
        <v>425</v>
      </c>
      <c r="J1250" s="121" t="s">
        <v>59</v>
      </c>
      <c r="K1250" s="41" t="s">
        <v>26</v>
      </c>
      <c r="L1250" s="42" t="str">
        <f t="shared" si="127"/>
        <v>425grams</v>
      </c>
      <c r="M1250" s="43">
        <f t="shared" si="128"/>
        <v>4250</v>
      </c>
      <c r="N1250" s="44" t="str">
        <f t="shared" si="129"/>
        <v>4250grams</v>
      </c>
      <c r="O1250" s="51">
        <f t="shared" si="150"/>
        <v>720</v>
      </c>
      <c r="P1250" s="46"/>
      <c r="Q1250" s="46"/>
      <c r="R1250" s="46"/>
      <c r="S1250" s="46"/>
      <c r="T1250" s="46"/>
      <c r="U1250" s="46"/>
      <c r="V1250" s="46"/>
      <c r="W1250" s="46"/>
      <c r="X1250" s="46"/>
      <c r="Y1250" s="46"/>
      <c r="Z1250" s="46"/>
    </row>
    <row r="1251" spans="1:26" ht="13.5" customHeight="1">
      <c r="A1251" s="233">
        <v>356</v>
      </c>
      <c r="B1251" s="208" t="s">
        <v>1459</v>
      </c>
      <c r="C1251" s="34" t="s">
        <v>27</v>
      </c>
      <c r="D1251" s="9" t="str">
        <f t="shared" si="153"/>
        <v>Mega</v>
      </c>
      <c r="E1251" s="208" t="s">
        <v>1461</v>
      </c>
      <c r="F1251" s="111"/>
      <c r="G1251" s="38">
        <v>67.400000000000006</v>
      </c>
      <c r="H1251" s="371">
        <v>10</v>
      </c>
      <c r="I1251" s="39">
        <v>425</v>
      </c>
      <c r="J1251" s="121" t="s">
        <v>59</v>
      </c>
      <c r="K1251" s="41" t="s">
        <v>26</v>
      </c>
      <c r="L1251" s="42" t="str">
        <f t="shared" si="127"/>
        <v>425grams</v>
      </c>
      <c r="M1251" s="43">
        <f t="shared" si="128"/>
        <v>4250</v>
      </c>
      <c r="N1251" s="44" t="str">
        <f t="shared" si="129"/>
        <v>4250grams</v>
      </c>
      <c r="O1251" s="45">
        <f t="shared" si="150"/>
        <v>674</v>
      </c>
      <c r="P1251" s="46"/>
      <c r="Q1251" s="46"/>
      <c r="R1251" s="46"/>
      <c r="S1251" s="46"/>
      <c r="T1251" s="46"/>
      <c r="U1251" s="46"/>
      <c r="V1251" s="46"/>
      <c r="W1251" s="46"/>
      <c r="X1251" s="46"/>
      <c r="Y1251" s="46"/>
      <c r="Z1251" s="46"/>
    </row>
    <row r="1252" spans="1:26" ht="13.5" customHeight="1">
      <c r="A1252" s="232">
        <v>356</v>
      </c>
      <c r="B1252" s="209" t="s">
        <v>1459</v>
      </c>
      <c r="C1252" s="34" t="s">
        <v>43</v>
      </c>
      <c r="D1252" s="9" t="s">
        <v>1454</v>
      </c>
      <c r="E1252" s="116" t="s">
        <v>1462</v>
      </c>
      <c r="F1252" s="37"/>
      <c r="G1252" s="38">
        <v>73.599999999999994</v>
      </c>
      <c r="H1252" s="39">
        <f>3825/425</f>
        <v>9</v>
      </c>
      <c r="I1252" s="39">
        <v>425</v>
      </c>
      <c r="J1252" s="121" t="s">
        <v>59</v>
      </c>
      <c r="K1252" s="41" t="s">
        <v>26</v>
      </c>
      <c r="L1252" s="42" t="str">
        <f t="shared" si="127"/>
        <v>425grams</v>
      </c>
      <c r="M1252" s="43">
        <f t="shared" si="128"/>
        <v>3825</v>
      </c>
      <c r="N1252" s="44" t="str">
        <f t="shared" si="129"/>
        <v>3825grams</v>
      </c>
      <c r="O1252" s="51">
        <f t="shared" si="150"/>
        <v>662.4</v>
      </c>
      <c r="P1252" s="46"/>
      <c r="Q1252" s="46"/>
      <c r="R1252" s="46"/>
      <c r="S1252" s="46"/>
      <c r="T1252" s="46"/>
      <c r="U1252" s="46"/>
      <c r="V1252" s="46"/>
      <c r="W1252" s="46"/>
      <c r="X1252" s="46"/>
      <c r="Y1252" s="46"/>
      <c r="Z1252" s="46"/>
    </row>
    <row r="1253" spans="1:26" ht="13.5" customHeight="1">
      <c r="A1253" s="232">
        <v>356</v>
      </c>
      <c r="B1253" s="68" t="s">
        <v>1459</v>
      </c>
      <c r="C1253" s="53" t="s">
        <v>39</v>
      </c>
      <c r="D1253" s="9" t="s">
        <v>1454</v>
      </c>
      <c r="E1253" s="68" t="s">
        <v>1462</v>
      </c>
      <c r="F1253" s="111"/>
      <c r="G1253" s="70">
        <v>73.599999999999994</v>
      </c>
      <c r="H1253" s="71">
        <v>7</v>
      </c>
      <c r="I1253" s="71">
        <v>425</v>
      </c>
      <c r="J1253" s="160" t="s">
        <v>59</v>
      </c>
      <c r="K1253" s="41" t="s">
        <v>26</v>
      </c>
      <c r="L1253" s="42" t="str">
        <f t="shared" si="127"/>
        <v>425grams</v>
      </c>
      <c r="M1253" s="43">
        <f t="shared" si="128"/>
        <v>2975</v>
      </c>
      <c r="N1253" s="44" t="str">
        <f t="shared" si="129"/>
        <v>2975grams</v>
      </c>
      <c r="O1253" s="51">
        <f t="shared" si="150"/>
        <v>515.19999999999993</v>
      </c>
      <c r="P1253" s="46"/>
      <c r="Q1253" s="46"/>
      <c r="R1253" s="46"/>
      <c r="S1253" s="46"/>
      <c r="T1253" s="46"/>
      <c r="U1253" s="46"/>
      <c r="V1253" s="46"/>
      <c r="W1253" s="46"/>
      <c r="X1253" s="46"/>
      <c r="Y1253" s="46"/>
      <c r="Z1253" s="46"/>
    </row>
    <row r="1254" spans="1:26" ht="13.5" customHeight="1">
      <c r="A1254" s="233">
        <v>356</v>
      </c>
      <c r="B1254" s="57" t="s">
        <v>1459</v>
      </c>
      <c r="C1254" s="34" t="s">
        <v>47</v>
      </c>
      <c r="D1254" s="9" t="s">
        <v>1454</v>
      </c>
      <c r="E1254" s="50" t="s">
        <v>1462</v>
      </c>
      <c r="F1254" s="59"/>
      <c r="G1254" s="38">
        <v>71.09</v>
      </c>
      <c r="H1254" s="39">
        <v>80</v>
      </c>
      <c r="I1254" s="39">
        <v>1</v>
      </c>
      <c r="J1254" s="121" t="s">
        <v>59</v>
      </c>
      <c r="K1254" s="46"/>
      <c r="L1254" s="42" t="str">
        <f t="shared" si="127"/>
        <v>1grams</v>
      </c>
      <c r="M1254" s="43">
        <f t="shared" si="128"/>
        <v>80</v>
      </c>
      <c r="N1254" s="44" t="str">
        <f t="shared" si="129"/>
        <v>80grams</v>
      </c>
      <c r="O1254" s="51">
        <f t="shared" si="150"/>
        <v>5687.2000000000007</v>
      </c>
      <c r="P1254" s="46"/>
      <c r="Q1254" s="46"/>
      <c r="R1254" s="46"/>
      <c r="S1254" s="46"/>
      <c r="T1254" s="46"/>
      <c r="U1254" s="46"/>
      <c r="V1254" s="46"/>
      <c r="W1254" s="46"/>
      <c r="X1254" s="46"/>
      <c r="Y1254" s="46"/>
      <c r="Z1254" s="46"/>
    </row>
    <row r="1255" spans="1:26" ht="13.5" customHeight="1">
      <c r="A1255" s="233">
        <v>356</v>
      </c>
      <c r="B1255" s="33" t="s">
        <v>1459</v>
      </c>
      <c r="C1255" s="34" t="s">
        <v>35</v>
      </c>
      <c r="D1255" s="9" t="s">
        <v>1454</v>
      </c>
      <c r="E1255" s="50" t="s">
        <v>1463</v>
      </c>
      <c r="F1255" s="37"/>
      <c r="G1255" s="38">
        <v>73.099999999999994</v>
      </c>
      <c r="H1255" s="39">
        <v>3</v>
      </c>
      <c r="I1255" s="39">
        <v>425</v>
      </c>
      <c r="J1255" s="121" t="s">
        <v>59</v>
      </c>
      <c r="K1255" s="41" t="s">
        <v>26</v>
      </c>
      <c r="L1255" s="42" t="str">
        <f t="shared" si="127"/>
        <v>425grams</v>
      </c>
      <c r="M1255" s="43">
        <f t="shared" si="128"/>
        <v>1275</v>
      </c>
      <c r="N1255" s="44" t="str">
        <f t="shared" si="129"/>
        <v>1275grams</v>
      </c>
      <c r="O1255" s="51">
        <f t="shared" si="150"/>
        <v>219.29999999999998</v>
      </c>
      <c r="P1255" s="46"/>
      <c r="Q1255" s="46"/>
      <c r="R1255" s="46"/>
      <c r="S1255" s="46"/>
      <c r="T1255" s="46"/>
      <c r="U1255" s="46"/>
      <c r="V1255" s="46"/>
      <c r="W1255" s="46"/>
      <c r="X1255" s="46"/>
      <c r="Y1255" s="46"/>
      <c r="Z1255" s="46"/>
    </row>
    <row r="1256" spans="1:26" ht="13.5" customHeight="1">
      <c r="A1256" s="232">
        <v>389</v>
      </c>
      <c r="B1256" s="48" t="s">
        <v>1464</v>
      </c>
      <c r="C1256" s="34" t="s">
        <v>43</v>
      </c>
      <c r="D1256" s="9" t="str">
        <f t="shared" ref="D1256:D1282" si="154">IFERROR(LEFT(E1256, FIND("/", E1256)-1), E1256)</f>
        <v>Maggi</v>
      </c>
      <c r="E1256" s="116" t="s">
        <v>1465</v>
      </c>
      <c r="F1256" s="37"/>
      <c r="G1256" s="38">
        <v>48</v>
      </c>
      <c r="H1256" s="39">
        <v>2</v>
      </c>
      <c r="I1256" s="39">
        <v>130</v>
      </c>
      <c r="J1256" s="121" t="s">
        <v>29</v>
      </c>
      <c r="K1256" s="41" t="s">
        <v>26</v>
      </c>
      <c r="L1256" s="42" t="str">
        <f t="shared" si="127"/>
        <v>130ml</v>
      </c>
      <c r="M1256" s="43">
        <f t="shared" si="128"/>
        <v>260</v>
      </c>
      <c r="N1256" s="44" t="str">
        <f t="shared" si="129"/>
        <v>260ml</v>
      </c>
      <c r="O1256" s="51">
        <f t="shared" si="150"/>
        <v>96</v>
      </c>
      <c r="P1256" s="46"/>
      <c r="Q1256" s="46"/>
      <c r="R1256" s="46"/>
      <c r="S1256" s="46"/>
      <c r="T1256" s="46"/>
      <c r="U1256" s="46"/>
      <c r="V1256" s="46"/>
      <c r="W1256" s="46"/>
      <c r="X1256" s="46"/>
      <c r="Y1256" s="46"/>
      <c r="Z1256" s="46"/>
    </row>
    <row r="1257" spans="1:26" ht="13.5" customHeight="1">
      <c r="A1257" s="232">
        <v>466</v>
      </c>
      <c r="B1257" s="48" t="s">
        <v>1466</v>
      </c>
      <c r="C1257" s="34" t="s">
        <v>43</v>
      </c>
      <c r="D1257" s="9" t="str">
        <f t="shared" si="154"/>
        <v>Jack n Jill</v>
      </c>
      <c r="E1257" s="50" t="s">
        <v>1467</v>
      </c>
      <c r="F1257" s="37"/>
      <c r="G1257" s="38">
        <v>7.1</v>
      </c>
      <c r="H1257" s="39">
        <v>24</v>
      </c>
      <c r="I1257" s="39">
        <v>1</v>
      </c>
      <c r="J1257" s="121" t="s">
        <v>37</v>
      </c>
      <c r="K1257" s="41"/>
      <c r="L1257" s="42" t="str">
        <f t="shared" si="127"/>
        <v>1pieces</v>
      </c>
      <c r="M1257" s="43">
        <f t="shared" si="128"/>
        <v>24</v>
      </c>
      <c r="N1257" s="44" t="str">
        <f t="shared" si="129"/>
        <v>24pieces</v>
      </c>
      <c r="O1257" s="51">
        <f t="shared" si="150"/>
        <v>170.39999999999998</v>
      </c>
      <c r="P1257" s="46"/>
      <c r="Q1257" s="46"/>
      <c r="R1257" s="46"/>
      <c r="S1257" s="46"/>
      <c r="T1257" s="46"/>
      <c r="U1257" s="46"/>
      <c r="V1257" s="46"/>
      <c r="W1257" s="46"/>
      <c r="X1257" s="46"/>
      <c r="Y1257" s="46"/>
      <c r="Z1257" s="46"/>
    </row>
    <row r="1258" spans="1:26" ht="13.5" customHeight="1">
      <c r="A1258" s="232">
        <v>467</v>
      </c>
      <c r="B1258" s="48" t="s">
        <v>1468</v>
      </c>
      <c r="C1258" s="34" t="s">
        <v>43</v>
      </c>
      <c r="D1258" s="9" t="str">
        <f t="shared" si="154"/>
        <v>Jack n Jill</v>
      </c>
      <c r="E1258" s="50" t="s">
        <v>1467</v>
      </c>
      <c r="F1258" s="37"/>
      <c r="G1258" s="38">
        <v>7.2</v>
      </c>
      <c r="H1258" s="39">
        <v>9</v>
      </c>
      <c r="I1258" s="39">
        <v>1</v>
      </c>
      <c r="J1258" s="121" t="s">
        <v>37</v>
      </c>
      <c r="K1258" s="41"/>
      <c r="L1258" s="42" t="str">
        <f t="shared" si="127"/>
        <v>1pieces</v>
      </c>
      <c r="M1258" s="43">
        <f t="shared" si="128"/>
        <v>9</v>
      </c>
      <c r="N1258" s="44" t="str">
        <f t="shared" si="129"/>
        <v>9pieces</v>
      </c>
      <c r="O1258" s="51">
        <f t="shared" si="150"/>
        <v>64.8</v>
      </c>
      <c r="P1258" s="46"/>
      <c r="Q1258" s="46"/>
      <c r="R1258" s="46"/>
      <c r="S1258" s="46"/>
      <c r="T1258" s="46"/>
      <c r="U1258" s="46"/>
      <c r="V1258" s="46"/>
      <c r="W1258" s="46"/>
      <c r="X1258" s="46"/>
      <c r="Y1258" s="46"/>
      <c r="Z1258" s="46"/>
    </row>
    <row r="1259" spans="1:26" ht="13.5" customHeight="1">
      <c r="A1259" s="233">
        <v>1138</v>
      </c>
      <c r="B1259" s="79" t="s">
        <v>1469</v>
      </c>
      <c r="C1259" s="34" t="s">
        <v>47</v>
      </c>
      <c r="D1259" s="9" t="str">
        <f t="shared" si="154"/>
        <v>Rebisco</v>
      </c>
      <c r="E1259" s="50" t="s">
        <v>1470</v>
      </c>
      <c r="F1259" s="59"/>
      <c r="G1259" s="382">
        <v>5.59</v>
      </c>
      <c r="H1259" s="383">
        <v>400</v>
      </c>
      <c r="I1259" s="39">
        <v>1</v>
      </c>
      <c r="J1259" s="121" t="s">
        <v>37</v>
      </c>
      <c r="K1259" s="46"/>
      <c r="L1259" s="42" t="str">
        <f t="shared" si="127"/>
        <v>1pieces</v>
      </c>
      <c r="M1259" s="43">
        <f t="shared" si="128"/>
        <v>400</v>
      </c>
      <c r="N1259" s="44" t="str">
        <f t="shared" si="129"/>
        <v>400pieces</v>
      </c>
      <c r="O1259" s="51">
        <f t="shared" si="150"/>
        <v>2236</v>
      </c>
      <c r="P1259" s="46"/>
      <c r="Q1259" s="46"/>
      <c r="R1259" s="46"/>
      <c r="S1259" s="46"/>
      <c r="T1259" s="46"/>
      <c r="U1259" s="46"/>
      <c r="V1259" s="46"/>
      <c r="W1259" s="46"/>
      <c r="X1259" s="46"/>
      <c r="Y1259" s="46"/>
      <c r="Z1259" s="46"/>
    </row>
    <row r="1260" spans="1:26" ht="13.5" customHeight="1">
      <c r="A1260" s="232">
        <v>468</v>
      </c>
      <c r="B1260" s="48" t="s">
        <v>1471</v>
      </c>
      <c r="C1260" s="34" t="s">
        <v>43</v>
      </c>
      <c r="D1260" s="9" t="str">
        <f t="shared" si="154"/>
        <v>Rebisco</v>
      </c>
      <c r="E1260" s="50" t="s">
        <v>1470</v>
      </c>
      <c r="F1260" s="37"/>
      <c r="G1260" s="384">
        <v>5.71</v>
      </c>
      <c r="H1260" s="371">
        <v>30</v>
      </c>
      <c r="I1260" s="39">
        <v>10</v>
      </c>
      <c r="J1260" s="121" t="s">
        <v>37</v>
      </c>
      <c r="K1260" s="41"/>
      <c r="L1260" s="42" t="str">
        <f t="shared" si="127"/>
        <v>10pieces</v>
      </c>
      <c r="M1260" s="43">
        <f t="shared" si="128"/>
        <v>300</v>
      </c>
      <c r="N1260" s="44" t="str">
        <f t="shared" si="129"/>
        <v>300pieces</v>
      </c>
      <c r="O1260" s="51">
        <f t="shared" si="150"/>
        <v>171.3</v>
      </c>
      <c r="P1260" s="46"/>
      <c r="Q1260" s="46"/>
      <c r="R1260" s="46"/>
      <c r="S1260" s="46"/>
      <c r="T1260" s="46"/>
      <c r="U1260" s="46"/>
      <c r="V1260" s="46"/>
      <c r="W1260" s="46"/>
      <c r="X1260" s="46"/>
      <c r="Y1260" s="46"/>
      <c r="Z1260" s="46"/>
    </row>
    <row r="1261" spans="1:26" ht="13.5" customHeight="1">
      <c r="A1261" s="232">
        <v>469</v>
      </c>
      <c r="B1261" s="48" t="s">
        <v>1472</v>
      </c>
      <c r="C1261" s="34" t="s">
        <v>43</v>
      </c>
      <c r="D1261" s="9" t="str">
        <f t="shared" si="154"/>
        <v>Rebisco</v>
      </c>
      <c r="E1261" s="50" t="s">
        <v>1470</v>
      </c>
      <c r="F1261" s="37"/>
      <c r="G1261" s="38">
        <v>5.71</v>
      </c>
      <c r="H1261" s="385">
        <v>30</v>
      </c>
      <c r="I1261" s="39">
        <v>10</v>
      </c>
      <c r="J1261" s="121" t="s">
        <v>37</v>
      </c>
      <c r="K1261" s="41"/>
      <c r="L1261" s="42" t="str">
        <f t="shared" si="127"/>
        <v>10pieces</v>
      </c>
      <c r="M1261" s="43">
        <f t="shared" si="128"/>
        <v>300</v>
      </c>
      <c r="N1261" s="44" t="str">
        <f t="shared" si="129"/>
        <v>300pieces</v>
      </c>
      <c r="O1261" s="51">
        <f t="shared" si="150"/>
        <v>171.3</v>
      </c>
      <c r="P1261" s="46"/>
      <c r="Q1261" s="46"/>
      <c r="R1261" s="46"/>
      <c r="S1261" s="46"/>
      <c r="T1261" s="46"/>
      <c r="U1261" s="46"/>
      <c r="V1261" s="46"/>
      <c r="W1261" s="46"/>
      <c r="X1261" s="46"/>
      <c r="Y1261" s="46"/>
      <c r="Z1261" s="46"/>
    </row>
    <row r="1262" spans="1:26" ht="13.5" customHeight="1">
      <c r="A1262" s="232">
        <v>470</v>
      </c>
      <c r="B1262" s="48" t="s">
        <v>1473</v>
      </c>
      <c r="C1262" s="34" t="s">
        <v>43</v>
      </c>
      <c r="D1262" s="9" t="str">
        <f t="shared" si="154"/>
        <v>Rebisco</v>
      </c>
      <c r="E1262" s="50" t="s">
        <v>1470</v>
      </c>
      <c r="F1262" s="37"/>
      <c r="G1262" s="38">
        <v>5.71</v>
      </c>
      <c r="H1262" s="39">
        <v>30</v>
      </c>
      <c r="I1262" s="39">
        <v>10</v>
      </c>
      <c r="J1262" s="121" t="s">
        <v>37</v>
      </c>
      <c r="K1262" s="41"/>
      <c r="L1262" s="42" t="str">
        <f t="shared" si="127"/>
        <v>10pieces</v>
      </c>
      <c r="M1262" s="43">
        <f t="shared" si="128"/>
        <v>300</v>
      </c>
      <c r="N1262" s="44" t="str">
        <f t="shared" si="129"/>
        <v>300pieces</v>
      </c>
      <c r="O1262" s="51">
        <f t="shared" si="150"/>
        <v>171.3</v>
      </c>
      <c r="P1262" s="46"/>
      <c r="Q1262" s="46"/>
      <c r="R1262" s="46"/>
      <c r="S1262" s="46"/>
      <c r="T1262" s="46"/>
      <c r="U1262" s="46"/>
      <c r="V1262" s="46"/>
      <c r="W1262" s="46"/>
      <c r="X1262" s="46"/>
      <c r="Y1262" s="46"/>
      <c r="Z1262" s="46"/>
    </row>
    <row r="1263" spans="1:26" ht="13.5" customHeight="1">
      <c r="A1263" s="232">
        <v>471</v>
      </c>
      <c r="B1263" s="48" t="s">
        <v>1474</v>
      </c>
      <c r="C1263" s="34" t="s">
        <v>43</v>
      </c>
      <c r="D1263" s="9" t="str">
        <f t="shared" si="154"/>
        <v>Rebisco</v>
      </c>
      <c r="E1263" s="50" t="s">
        <v>1470</v>
      </c>
      <c r="F1263" s="37"/>
      <c r="G1263" s="38">
        <v>5.71</v>
      </c>
      <c r="H1263" s="39">
        <v>60</v>
      </c>
      <c r="I1263" s="39">
        <v>10</v>
      </c>
      <c r="J1263" s="121" t="s">
        <v>37</v>
      </c>
      <c r="K1263" s="41"/>
      <c r="L1263" s="42" t="str">
        <f t="shared" si="127"/>
        <v>10pieces</v>
      </c>
      <c r="M1263" s="43">
        <f t="shared" si="128"/>
        <v>600</v>
      </c>
      <c r="N1263" s="44" t="str">
        <f t="shared" si="129"/>
        <v>600pieces</v>
      </c>
      <c r="O1263" s="51">
        <f t="shared" si="150"/>
        <v>342.6</v>
      </c>
      <c r="P1263" s="46"/>
      <c r="Q1263" s="46"/>
      <c r="R1263" s="46"/>
      <c r="S1263" s="46"/>
      <c r="T1263" s="46"/>
      <c r="U1263" s="46"/>
      <c r="V1263" s="46"/>
      <c r="W1263" s="46"/>
      <c r="X1263" s="46"/>
      <c r="Y1263" s="46"/>
      <c r="Z1263" s="46"/>
    </row>
    <row r="1264" spans="1:26" ht="13.5" customHeight="1">
      <c r="A1264" s="233">
        <v>1222</v>
      </c>
      <c r="B1264" s="57" t="s">
        <v>1475</v>
      </c>
      <c r="C1264" s="94" t="s">
        <v>68</v>
      </c>
      <c r="D1264" s="9" t="str">
        <f t="shared" si="154"/>
        <v>Jack n jill</v>
      </c>
      <c r="E1264" s="52" t="s">
        <v>1476</v>
      </c>
      <c r="F1264" s="59"/>
      <c r="G1264" s="212">
        <v>6.9</v>
      </c>
      <c r="H1264" s="326">
        <v>20</v>
      </c>
      <c r="I1264" s="326">
        <v>10</v>
      </c>
      <c r="J1264" s="257" t="s">
        <v>37</v>
      </c>
      <c r="K1264" s="46"/>
      <c r="L1264" s="42" t="str">
        <f t="shared" si="127"/>
        <v>10pieces</v>
      </c>
      <c r="M1264" s="43">
        <f t="shared" si="128"/>
        <v>200</v>
      </c>
      <c r="N1264" s="44" t="str">
        <f t="shared" si="129"/>
        <v>200pieces</v>
      </c>
      <c r="O1264" s="51">
        <f t="shared" si="150"/>
        <v>138</v>
      </c>
      <c r="P1264" s="46"/>
      <c r="Q1264" s="46"/>
      <c r="R1264" s="46"/>
      <c r="S1264" s="46"/>
      <c r="T1264" s="46"/>
      <c r="U1264" s="46"/>
      <c r="V1264" s="46"/>
      <c r="W1264" s="46"/>
      <c r="X1264" s="46"/>
      <c r="Y1264" s="46"/>
      <c r="Z1264" s="46"/>
    </row>
    <row r="1265" spans="1:26" ht="13.5" customHeight="1">
      <c r="A1265" s="233">
        <v>273</v>
      </c>
      <c r="B1265" s="234" t="s">
        <v>1477</v>
      </c>
      <c r="C1265" s="34" t="s">
        <v>55</v>
      </c>
      <c r="D1265" s="9" t="str">
        <f t="shared" si="154"/>
        <v>Jack n jill</v>
      </c>
      <c r="E1265" s="52" t="s">
        <v>1476</v>
      </c>
      <c r="F1265" s="37"/>
      <c r="G1265" s="77">
        <v>5.6</v>
      </c>
      <c r="H1265" s="39">
        <v>10</v>
      </c>
      <c r="I1265" s="39">
        <v>1</v>
      </c>
      <c r="J1265" s="121" t="s">
        <v>37</v>
      </c>
      <c r="K1265" s="41"/>
      <c r="L1265" s="42" t="str">
        <f t="shared" si="127"/>
        <v>1pieces</v>
      </c>
      <c r="M1265" s="43">
        <f t="shared" si="128"/>
        <v>10</v>
      </c>
      <c r="N1265" s="44" t="str">
        <f t="shared" si="129"/>
        <v>10pieces</v>
      </c>
      <c r="O1265" s="51">
        <f t="shared" si="150"/>
        <v>56</v>
      </c>
      <c r="P1265" s="46"/>
      <c r="Q1265" s="46"/>
      <c r="R1265" s="46"/>
      <c r="S1265" s="46"/>
      <c r="T1265" s="46"/>
      <c r="U1265" s="46"/>
      <c r="V1265" s="46"/>
      <c r="W1265" s="46"/>
      <c r="X1265" s="46"/>
      <c r="Y1265" s="46"/>
      <c r="Z1265" s="46"/>
    </row>
    <row r="1266" spans="1:26" ht="13.5" customHeight="1">
      <c r="A1266" s="232">
        <v>273</v>
      </c>
      <c r="B1266" s="48" t="s">
        <v>1477</v>
      </c>
      <c r="C1266" s="34" t="s">
        <v>43</v>
      </c>
      <c r="D1266" s="9" t="str">
        <f t="shared" si="154"/>
        <v>Jack n jill</v>
      </c>
      <c r="E1266" s="50" t="s">
        <v>1478</v>
      </c>
      <c r="F1266" s="37"/>
      <c r="G1266" s="38">
        <v>5.6</v>
      </c>
      <c r="H1266" s="371">
        <v>60</v>
      </c>
      <c r="I1266" s="39">
        <v>10</v>
      </c>
      <c r="J1266" s="121" t="s">
        <v>37</v>
      </c>
      <c r="K1266" s="41"/>
      <c r="L1266" s="42" t="str">
        <f t="shared" si="127"/>
        <v>10pieces</v>
      </c>
      <c r="M1266" s="43">
        <f t="shared" si="128"/>
        <v>600</v>
      </c>
      <c r="N1266" s="44" t="str">
        <f t="shared" si="129"/>
        <v>600pieces</v>
      </c>
      <c r="O1266" s="51">
        <f t="shared" si="150"/>
        <v>336</v>
      </c>
      <c r="P1266" s="46"/>
      <c r="Q1266" s="46"/>
      <c r="R1266" s="46"/>
      <c r="S1266" s="46"/>
      <c r="T1266" s="46"/>
      <c r="U1266" s="46"/>
      <c r="V1266" s="46"/>
      <c r="W1266" s="46"/>
      <c r="X1266" s="46"/>
      <c r="Y1266" s="46"/>
      <c r="Z1266" s="46"/>
    </row>
    <row r="1267" spans="1:26" ht="13.5" customHeight="1">
      <c r="A1267" s="232">
        <v>273</v>
      </c>
      <c r="B1267" s="33" t="s">
        <v>1477</v>
      </c>
      <c r="C1267" s="49" t="s">
        <v>31</v>
      </c>
      <c r="D1267" s="9" t="str">
        <f t="shared" si="154"/>
        <v>rebisco</v>
      </c>
      <c r="E1267" s="50" t="s">
        <v>1178</v>
      </c>
      <c r="F1267" s="37"/>
      <c r="G1267" s="38">
        <v>5.2</v>
      </c>
      <c r="H1267" s="39">
        <v>52</v>
      </c>
      <c r="I1267" s="39"/>
      <c r="J1267" s="121" t="s">
        <v>37</v>
      </c>
      <c r="K1267" s="41" t="s">
        <v>26</v>
      </c>
      <c r="L1267" s="42" t="str">
        <f t="shared" si="127"/>
        <v>pieces</v>
      </c>
      <c r="M1267" s="43">
        <f t="shared" si="128"/>
        <v>0</v>
      </c>
      <c r="N1267" s="44" t="str">
        <f t="shared" si="129"/>
        <v>0pieces</v>
      </c>
      <c r="O1267" s="51">
        <f t="shared" si="150"/>
        <v>270.40000000000003</v>
      </c>
      <c r="P1267" s="46"/>
      <c r="Q1267" s="46"/>
      <c r="R1267" s="46"/>
      <c r="S1267" s="46"/>
      <c r="T1267" s="46"/>
      <c r="U1267" s="46"/>
      <c r="V1267" s="46"/>
      <c r="W1267" s="46"/>
      <c r="X1267" s="46"/>
      <c r="Y1267" s="46"/>
      <c r="Z1267" s="46"/>
    </row>
    <row r="1268" spans="1:26" ht="13.5" customHeight="1">
      <c r="A1268" s="233">
        <v>1139</v>
      </c>
      <c r="B1268" s="79" t="s">
        <v>1479</v>
      </c>
      <c r="C1268" s="34" t="s">
        <v>47</v>
      </c>
      <c r="D1268" s="9" t="str">
        <f t="shared" si="154"/>
        <v>Jack n jill</v>
      </c>
      <c r="E1268" s="50" t="s">
        <v>1478</v>
      </c>
      <c r="F1268" s="59"/>
      <c r="G1268" s="38">
        <v>5.5</v>
      </c>
      <c r="H1268" s="39">
        <v>300</v>
      </c>
      <c r="I1268" s="39">
        <v>1</v>
      </c>
      <c r="J1268" s="121" t="s">
        <v>37</v>
      </c>
      <c r="K1268" s="46"/>
      <c r="L1268" s="42" t="str">
        <f t="shared" si="127"/>
        <v>1pieces</v>
      </c>
      <c r="M1268" s="43">
        <f t="shared" si="128"/>
        <v>300</v>
      </c>
      <c r="N1268" s="44" t="str">
        <f t="shared" si="129"/>
        <v>300pieces</v>
      </c>
      <c r="O1268" s="51">
        <f t="shared" si="150"/>
        <v>1650</v>
      </c>
      <c r="P1268" s="46"/>
      <c r="Q1268" s="46"/>
      <c r="R1268" s="46"/>
      <c r="S1268" s="46"/>
      <c r="T1268" s="46"/>
      <c r="U1268" s="46"/>
      <c r="V1268" s="46"/>
      <c r="W1268" s="46"/>
      <c r="X1268" s="46"/>
      <c r="Y1268" s="46"/>
      <c r="Z1268" s="46"/>
    </row>
    <row r="1269" spans="1:26" ht="13.5" customHeight="1">
      <c r="A1269" s="232">
        <v>102</v>
      </c>
      <c r="B1269" s="48" t="s">
        <v>1480</v>
      </c>
      <c r="C1269" s="49" t="s">
        <v>31</v>
      </c>
      <c r="D1269" s="9" t="str">
        <f t="shared" si="154"/>
        <v>magggi</v>
      </c>
      <c r="E1269" s="116" t="s">
        <v>1481</v>
      </c>
      <c r="F1269" s="37"/>
      <c r="G1269" s="38">
        <v>4.92</v>
      </c>
      <c r="H1269" s="39">
        <v>144</v>
      </c>
      <c r="I1269" s="39"/>
      <c r="J1269" s="121" t="s">
        <v>37</v>
      </c>
      <c r="K1269" s="41" t="s">
        <v>26</v>
      </c>
      <c r="L1269" s="42" t="str">
        <f t="shared" si="127"/>
        <v>pieces</v>
      </c>
      <c r="M1269" s="43">
        <f t="shared" si="128"/>
        <v>0</v>
      </c>
      <c r="N1269" s="44" t="str">
        <f t="shared" si="129"/>
        <v>0pieces</v>
      </c>
      <c r="O1269" s="51">
        <f t="shared" si="150"/>
        <v>708.48</v>
      </c>
      <c r="P1269" s="46"/>
      <c r="Q1269" s="46"/>
      <c r="R1269" s="46"/>
      <c r="S1269" s="46"/>
      <c r="T1269" s="46"/>
      <c r="U1269" s="46"/>
      <c r="V1269" s="46"/>
      <c r="W1269" s="46"/>
      <c r="X1269" s="46"/>
      <c r="Y1269" s="46"/>
      <c r="Z1269" s="46"/>
    </row>
    <row r="1270" spans="1:26" ht="13.5" customHeight="1">
      <c r="A1270" s="233">
        <v>102</v>
      </c>
      <c r="B1270" s="52" t="s">
        <v>1480</v>
      </c>
      <c r="C1270" s="34" t="s">
        <v>35</v>
      </c>
      <c r="D1270" s="9" t="str">
        <f t="shared" si="154"/>
        <v>MAGGI</v>
      </c>
      <c r="E1270" s="116" t="s">
        <v>1482</v>
      </c>
      <c r="F1270" s="37"/>
      <c r="G1270" s="38">
        <v>71.709999999999994</v>
      </c>
      <c r="H1270" s="39">
        <v>4</v>
      </c>
      <c r="I1270" s="39">
        <v>150</v>
      </c>
      <c r="J1270" s="121" t="s">
        <v>59</v>
      </c>
      <c r="K1270" s="41" t="s">
        <v>26</v>
      </c>
      <c r="L1270" s="42" t="str">
        <f t="shared" si="127"/>
        <v>150grams</v>
      </c>
      <c r="M1270" s="43">
        <f t="shared" si="128"/>
        <v>600</v>
      </c>
      <c r="N1270" s="44" t="str">
        <f t="shared" si="129"/>
        <v>600grams</v>
      </c>
      <c r="O1270" s="51">
        <f t="shared" si="150"/>
        <v>286.83999999999997</v>
      </c>
      <c r="P1270" s="46"/>
      <c r="Q1270" s="46"/>
      <c r="R1270" s="46"/>
      <c r="S1270" s="46"/>
      <c r="T1270" s="46"/>
      <c r="U1270" s="46"/>
      <c r="V1270" s="46"/>
      <c r="W1270" s="46"/>
      <c r="X1270" s="46"/>
      <c r="Y1270" s="46"/>
      <c r="Z1270" s="46"/>
    </row>
    <row r="1271" spans="1:26" ht="13.5" customHeight="1">
      <c r="A1271" s="233">
        <v>102</v>
      </c>
      <c r="B1271" s="209" t="s">
        <v>1480</v>
      </c>
      <c r="C1271" s="34" t="s">
        <v>55</v>
      </c>
      <c r="D1271" s="9" t="str">
        <f t="shared" si="154"/>
        <v>Maggi</v>
      </c>
      <c r="E1271" s="116" t="s">
        <v>1483</v>
      </c>
      <c r="F1271" s="111"/>
      <c r="G1271" s="38">
        <v>63</v>
      </c>
      <c r="H1271" s="39">
        <v>1</v>
      </c>
      <c r="I1271" s="39">
        <v>150</v>
      </c>
      <c r="J1271" s="121" t="s">
        <v>59</v>
      </c>
      <c r="K1271" s="41" t="s">
        <v>26</v>
      </c>
      <c r="L1271" s="42" t="str">
        <f t="shared" si="127"/>
        <v>150grams</v>
      </c>
      <c r="M1271" s="43">
        <f t="shared" si="128"/>
        <v>150</v>
      </c>
      <c r="N1271" s="44" t="str">
        <f t="shared" si="129"/>
        <v>150grams</v>
      </c>
      <c r="O1271" s="51">
        <f t="shared" si="150"/>
        <v>63</v>
      </c>
      <c r="P1271" s="46"/>
      <c r="Q1271" s="46"/>
      <c r="R1271" s="46"/>
      <c r="S1271" s="46"/>
      <c r="T1271" s="46"/>
      <c r="U1271" s="46"/>
      <c r="V1271" s="46"/>
      <c r="W1271" s="46"/>
      <c r="X1271" s="46"/>
      <c r="Y1271" s="46"/>
      <c r="Z1271" s="46"/>
    </row>
    <row r="1272" spans="1:26" ht="13.5" customHeight="1">
      <c r="A1272" s="232">
        <v>102</v>
      </c>
      <c r="B1272" s="48" t="s">
        <v>1480</v>
      </c>
      <c r="C1272" s="34" t="s">
        <v>43</v>
      </c>
      <c r="D1272" s="9" t="str">
        <f t="shared" si="154"/>
        <v>Maggi</v>
      </c>
      <c r="E1272" s="116" t="s">
        <v>1484</v>
      </c>
      <c r="F1272" s="37"/>
      <c r="G1272" s="38">
        <v>71.7</v>
      </c>
      <c r="H1272" s="39">
        <f>1050/150</f>
        <v>7</v>
      </c>
      <c r="I1272" s="39">
        <v>150</v>
      </c>
      <c r="J1272" s="121" t="s">
        <v>59</v>
      </c>
      <c r="K1272" s="41" t="s">
        <v>26</v>
      </c>
      <c r="L1272" s="42" t="str">
        <f t="shared" si="127"/>
        <v>150grams</v>
      </c>
      <c r="M1272" s="43">
        <f t="shared" si="128"/>
        <v>1050</v>
      </c>
      <c r="N1272" s="44" t="str">
        <f t="shared" si="129"/>
        <v>1050grams</v>
      </c>
      <c r="O1272" s="51">
        <f t="shared" si="150"/>
        <v>501.90000000000003</v>
      </c>
      <c r="P1272" s="46"/>
      <c r="Q1272" s="46"/>
      <c r="R1272" s="46"/>
      <c r="S1272" s="46"/>
      <c r="T1272" s="46"/>
      <c r="U1272" s="46"/>
      <c r="V1272" s="46"/>
      <c r="W1272" s="46"/>
      <c r="X1272" s="46"/>
      <c r="Y1272" s="46"/>
      <c r="Z1272" s="46"/>
    </row>
    <row r="1273" spans="1:26" ht="13.5" customHeight="1">
      <c r="A1273" s="233">
        <v>102</v>
      </c>
      <c r="B1273" s="128" t="s">
        <v>1480</v>
      </c>
      <c r="C1273" s="34" t="s">
        <v>82</v>
      </c>
      <c r="D1273" s="9" t="str">
        <f t="shared" si="154"/>
        <v>Maggi</v>
      </c>
      <c r="E1273" s="122" t="s">
        <v>1484</v>
      </c>
      <c r="F1273" s="111" t="s">
        <v>76</v>
      </c>
      <c r="G1273" s="207">
        <v>74.5</v>
      </c>
      <c r="H1273" s="165">
        <v>1</v>
      </c>
      <c r="I1273" s="165">
        <v>150</v>
      </c>
      <c r="J1273" s="386" t="s">
        <v>59</v>
      </c>
      <c r="K1273" s="41" t="s">
        <v>26</v>
      </c>
      <c r="L1273" s="42" t="str">
        <f t="shared" si="127"/>
        <v>150grams</v>
      </c>
      <c r="M1273" s="43">
        <f t="shared" si="128"/>
        <v>150</v>
      </c>
      <c r="N1273" s="44" t="str">
        <f t="shared" si="129"/>
        <v>150grams</v>
      </c>
      <c r="O1273" s="51">
        <f t="shared" si="150"/>
        <v>74.5</v>
      </c>
      <c r="P1273" s="46"/>
      <c r="Q1273" s="46"/>
      <c r="R1273" s="46"/>
      <c r="S1273" s="46"/>
      <c r="T1273" s="46"/>
      <c r="U1273" s="46"/>
      <c r="V1273" s="46"/>
      <c r="W1273" s="46"/>
      <c r="X1273" s="46"/>
      <c r="Y1273" s="46"/>
      <c r="Z1273" s="46"/>
    </row>
    <row r="1274" spans="1:26" ht="13.5" customHeight="1">
      <c r="A1274" s="232">
        <v>102</v>
      </c>
      <c r="B1274" s="48" t="s">
        <v>1485</v>
      </c>
      <c r="C1274" s="49" t="s">
        <v>61</v>
      </c>
      <c r="D1274" s="9" t="str">
        <f t="shared" si="154"/>
        <v>maggi</v>
      </c>
      <c r="E1274" s="116" t="s">
        <v>1486</v>
      </c>
      <c r="F1274" s="37"/>
      <c r="G1274" s="38">
        <v>4.82</v>
      </c>
      <c r="H1274" s="39">
        <v>990</v>
      </c>
      <c r="I1274" s="39">
        <v>8</v>
      </c>
      <c r="J1274" s="121" t="s">
        <v>59</v>
      </c>
      <c r="K1274" s="41" t="s">
        <v>26</v>
      </c>
      <c r="L1274" s="42" t="str">
        <f t="shared" si="127"/>
        <v>8grams</v>
      </c>
      <c r="M1274" s="43">
        <f t="shared" si="128"/>
        <v>7920</v>
      </c>
      <c r="N1274" s="44" t="str">
        <f t="shared" si="129"/>
        <v>7920grams</v>
      </c>
      <c r="O1274" s="51">
        <f t="shared" si="150"/>
        <v>4771.8</v>
      </c>
      <c r="P1274" s="46"/>
      <c r="Q1274" s="46"/>
      <c r="R1274" s="46"/>
      <c r="S1274" s="46"/>
      <c r="T1274" s="46"/>
      <c r="U1274" s="46"/>
      <c r="V1274" s="46"/>
      <c r="W1274" s="46"/>
      <c r="X1274" s="46"/>
      <c r="Y1274" s="46"/>
      <c r="Z1274" s="46"/>
    </row>
    <row r="1275" spans="1:26" ht="13.5" customHeight="1">
      <c r="A1275" s="232">
        <v>102</v>
      </c>
      <c r="B1275" s="52" t="s">
        <v>1480</v>
      </c>
      <c r="C1275" s="53" t="s">
        <v>39</v>
      </c>
      <c r="D1275" s="9" t="str">
        <f t="shared" si="154"/>
        <v>Maggi</v>
      </c>
      <c r="E1275" s="68" t="s">
        <v>1487</v>
      </c>
      <c r="F1275" s="37"/>
      <c r="G1275" s="70">
        <v>4.92</v>
      </c>
      <c r="H1275" s="78">
        <v>700</v>
      </c>
      <c r="I1275" s="71">
        <v>8</v>
      </c>
      <c r="J1275" s="160" t="s">
        <v>59</v>
      </c>
      <c r="K1275" s="41" t="s">
        <v>26</v>
      </c>
      <c r="L1275" s="42" t="str">
        <f t="shared" si="127"/>
        <v>8grams</v>
      </c>
      <c r="M1275" s="43">
        <f t="shared" si="128"/>
        <v>5600</v>
      </c>
      <c r="N1275" s="44" t="str">
        <f t="shared" si="129"/>
        <v>5600grams</v>
      </c>
      <c r="O1275" s="51">
        <f t="shared" si="150"/>
        <v>3444</v>
      </c>
      <c r="P1275" s="46"/>
      <c r="Q1275" s="46"/>
      <c r="R1275" s="46"/>
      <c r="S1275" s="46"/>
      <c r="T1275" s="46"/>
      <c r="U1275" s="46"/>
      <c r="V1275" s="46"/>
      <c r="W1275" s="46"/>
      <c r="X1275" s="46"/>
      <c r="Y1275" s="46"/>
      <c r="Z1275" s="46"/>
    </row>
    <row r="1276" spans="1:26" ht="13.5" customHeight="1">
      <c r="A1276" s="233">
        <v>102</v>
      </c>
      <c r="B1276" s="33" t="s">
        <v>1480</v>
      </c>
      <c r="C1276" s="34" t="s">
        <v>6</v>
      </c>
      <c r="D1276" s="9" t="str">
        <f t="shared" si="154"/>
        <v>Maggi</v>
      </c>
      <c r="E1276" s="116" t="s">
        <v>1487</v>
      </c>
      <c r="F1276" s="111"/>
      <c r="G1276" s="38">
        <v>4.91</v>
      </c>
      <c r="H1276" s="39">
        <v>48</v>
      </c>
      <c r="I1276" s="39">
        <v>8</v>
      </c>
      <c r="J1276" s="121" t="s">
        <v>59</v>
      </c>
      <c r="K1276" s="41" t="s">
        <v>26</v>
      </c>
      <c r="L1276" s="42" t="str">
        <f t="shared" si="127"/>
        <v>8grams</v>
      </c>
      <c r="M1276" s="43">
        <f t="shared" si="128"/>
        <v>384</v>
      </c>
      <c r="N1276" s="44" t="str">
        <f t="shared" si="129"/>
        <v>384grams</v>
      </c>
      <c r="O1276" s="51">
        <f t="shared" si="150"/>
        <v>235.68</v>
      </c>
      <c r="P1276" s="46"/>
      <c r="Q1276" s="46"/>
      <c r="R1276" s="46"/>
      <c r="S1276" s="46"/>
      <c r="T1276" s="46"/>
      <c r="U1276" s="46"/>
      <c r="V1276" s="46"/>
      <c r="W1276" s="46"/>
      <c r="X1276" s="46"/>
      <c r="Y1276" s="46"/>
      <c r="Z1276" s="46"/>
    </row>
    <row r="1277" spans="1:26" ht="13.5" customHeight="1">
      <c r="A1277" s="233">
        <v>102</v>
      </c>
      <c r="B1277" s="57" t="s">
        <v>1480</v>
      </c>
      <c r="C1277" s="34" t="s">
        <v>47</v>
      </c>
      <c r="D1277" s="9" t="str">
        <f t="shared" si="154"/>
        <v>Maggi</v>
      </c>
      <c r="E1277" s="50" t="s">
        <v>1487</v>
      </c>
      <c r="F1277" s="59"/>
      <c r="G1277" s="38">
        <v>4.82</v>
      </c>
      <c r="H1277" s="39">
        <v>2676</v>
      </c>
      <c r="I1277" s="39">
        <v>1</v>
      </c>
      <c r="J1277" s="121" t="s">
        <v>59</v>
      </c>
      <c r="K1277" s="46"/>
      <c r="L1277" s="42" t="str">
        <f t="shared" si="127"/>
        <v>1grams</v>
      </c>
      <c r="M1277" s="43">
        <f t="shared" si="128"/>
        <v>2676</v>
      </c>
      <c r="N1277" s="44" t="str">
        <f t="shared" si="129"/>
        <v>2676grams</v>
      </c>
      <c r="O1277" s="51">
        <f t="shared" si="150"/>
        <v>12898.320000000002</v>
      </c>
      <c r="P1277" s="46"/>
      <c r="Q1277" s="46"/>
      <c r="R1277" s="46"/>
      <c r="S1277" s="46"/>
      <c r="T1277" s="46"/>
      <c r="U1277" s="46"/>
      <c r="V1277" s="46"/>
      <c r="W1277" s="46"/>
      <c r="X1277" s="46"/>
      <c r="Y1277" s="46"/>
      <c r="Z1277" s="46"/>
    </row>
    <row r="1278" spans="1:26" ht="13.5" customHeight="1">
      <c r="A1278" s="233">
        <v>102</v>
      </c>
      <c r="B1278" s="48" t="s">
        <v>1480</v>
      </c>
      <c r="C1278" s="34" t="s">
        <v>74</v>
      </c>
      <c r="D1278" s="9" t="str">
        <f t="shared" si="154"/>
        <v>Nestle</v>
      </c>
      <c r="E1278" s="116" t="s">
        <v>79</v>
      </c>
      <c r="F1278" s="111" t="s">
        <v>76</v>
      </c>
      <c r="G1278" s="212">
        <v>71.7</v>
      </c>
      <c r="H1278" s="172">
        <v>2</v>
      </c>
      <c r="I1278" s="172">
        <v>150</v>
      </c>
      <c r="J1278" s="121" t="s">
        <v>59</v>
      </c>
      <c r="K1278" s="41" t="s">
        <v>26</v>
      </c>
      <c r="L1278" s="42" t="str">
        <f t="shared" si="127"/>
        <v>150grams</v>
      </c>
      <c r="M1278" s="43">
        <f t="shared" si="128"/>
        <v>300</v>
      </c>
      <c r="N1278" s="44" t="str">
        <f t="shared" si="129"/>
        <v>300grams</v>
      </c>
      <c r="O1278" s="51">
        <f t="shared" si="150"/>
        <v>143.4</v>
      </c>
      <c r="P1278" s="46"/>
      <c r="Q1278" s="46"/>
      <c r="R1278" s="46"/>
      <c r="S1278" s="46"/>
      <c r="T1278" s="46"/>
      <c r="U1278" s="46"/>
      <c r="V1278" s="46"/>
      <c r="W1278" s="46"/>
      <c r="X1278" s="46"/>
      <c r="Y1278" s="46"/>
      <c r="Z1278" s="46"/>
    </row>
    <row r="1279" spans="1:26" ht="13.5" customHeight="1">
      <c r="A1279" s="233">
        <v>102</v>
      </c>
      <c r="B1279" s="79" t="s">
        <v>1480</v>
      </c>
      <c r="C1279" s="94" t="s">
        <v>68</v>
      </c>
      <c r="D1279" s="9">
        <f t="shared" si="154"/>
        <v>0</v>
      </c>
      <c r="E1279" s="116"/>
      <c r="F1279" s="59"/>
      <c r="G1279" s="212">
        <v>0.60250000000000004</v>
      </c>
      <c r="H1279" s="326">
        <v>2432</v>
      </c>
      <c r="I1279" s="326">
        <v>8</v>
      </c>
      <c r="J1279" s="257" t="s">
        <v>59</v>
      </c>
      <c r="K1279" s="46"/>
      <c r="L1279" s="42" t="str">
        <f t="shared" si="127"/>
        <v>8grams</v>
      </c>
      <c r="M1279" s="43">
        <f t="shared" si="128"/>
        <v>19456</v>
      </c>
      <c r="N1279" s="44" t="str">
        <f t="shared" si="129"/>
        <v>19456grams</v>
      </c>
      <c r="O1279" s="51">
        <f t="shared" si="150"/>
        <v>1465.2800000000002</v>
      </c>
      <c r="P1279" s="46"/>
      <c r="Q1279" s="46"/>
      <c r="R1279" s="46"/>
      <c r="S1279" s="46"/>
      <c r="T1279" s="46"/>
      <c r="U1279" s="46"/>
      <c r="V1279" s="46"/>
      <c r="W1279" s="46"/>
      <c r="X1279" s="46"/>
      <c r="Y1279" s="46"/>
      <c r="Z1279" s="46"/>
    </row>
    <row r="1280" spans="1:26" ht="13.5" customHeight="1">
      <c r="A1280" s="233">
        <v>1041</v>
      </c>
      <c r="B1280" s="76" t="s">
        <v>1488</v>
      </c>
      <c r="C1280" s="34" t="s">
        <v>55</v>
      </c>
      <c r="D1280" s="9" t="str">
        <f t="shared" si="154"/>
        <v>JMRL</v>
      </c>
      <c r="E1280" s="52" t="s">
        <v>336</v>
      </c>
      <c r="F1280" s="37"/>
      <c r="G1280" s="70">
        <v>90</v>
      </c>
      <c r="H1280" s="39">
        <v>2.6</v>
      </c>
      <c r="I1280" s="39">
        <v>1</v>
      </c>
      <c r="J1280" s="121" t="s">
        <v>33</v>
      </c>
      <c r="K1280" s="41"/>
      <c r="L1280" s="42" t="str">
        <f t="shared" si="127"/>
        <v>1kg</v>
      </c>
      <c r="M1280" s="43">
        <f t="shared" si="128"/>
        <v>2.6</v>
      </c>
      <c r="N1280" s="44" t="str">
        <f t="shared" si="129"/>
        <v>2.6kg</v>
      </c>
      <c r="O1280" s="51">
        <f t="shared" si="150"/>
        <v>234</v>
      </c>
      <c r="P1280" s="46"/>
      <c r="Q1280" s="46"/>
      <c r="R1280" s="46"/>
      <c r="S1280" s="46"/>
      <c r="T1280" s="46"/>
      <c r="U1280" s="46"/>
      <c r="V1280" s="46"/>
      <c r="W1280" s="46"/>
      <c r="X1280" s="46"/>
      <c r="Y1280" s="46"/>
      <c r="Z1280" s="46"/>
    </row>
    <row r="1281" spans="1:26" ht="13.5" customHeight="1">
      <c r="A1281" s="233">
        <v>439</v>
      </c>
      <c r="B1281" s="128" t="s">
        <v>1489</v>
      </c>
      <c r="C1281" s="34" t="s">
        <v>82</v>
      </c>
      <c r="D1281" s="9" t="str">
        <f t="shared" si="154"/>
        <v/>
      </c>
      <c r="E1281" s="128" t="s">
        <v>1490</v>
      </c>
      <c r="F1281" s="111" t="s">
        <v>76</v>
      </c>
      <c r="G1281" s="207">
        <v>85</v>
      </c>
      <c r="H1281" s="165">
        <v>1.5</v>
      </c>
      <c r="I1281" s="165">
        <v>1</v>
      </c>
      <c r="J1281" s="387" t="s">
        <v>33</v>
      </c>
      <c r="K1281" s="41" t="s">
        <v>26</v>
      </c>
      <c r="L1281" s="42" t="str">
        <f t="shared" si="127"/>
        <v>1kg</v>
      </c>
      <c r="M1281" s="43">
        <f t="shared" si="128"/>
        <v>1.5</v>
      </c>
      <c r="N1281" s="44" t="str">
        <f t="shared" si="129"/>
        <v>1.5kg</v>
      </c>
      <c r="O1281" s="51">
        <f t="shared" si="150"/>
        <v>127.5</v>
      </c>
      <c r="P1281" s="29">
        <f t="shared" ref="P1281:P1285" si="155">O1281/H1281</f>
        <v>85</v>
      </c>
      <c r="Q1281" s="74">
        <f t="shared" ref="Q1281:Q1285" si="156">G1281-P1281</f>
        <v>0</v>
      </c>
      <c r="R1281" s="46"/>
      <c r="S1281" s="28"/>
      <c r="T1281" s="28"/>
      <c r="U1281" s="28"/>
      <c r="V1281" s="28"/>
      <c r="W1281" s="28"/>
      <c r="X1281" s="28"/>
      <c r="Y1281" s="28"/>
      <c r="Z1281" s="28"/>
    </row>
    <row r="1282" spans="1:26" ht="13.5" customHeight="1">
      <c r="A1282" s="233">
        <v>439</v>
      </c>
      <c r="B1282" s="36" t="s">
        <v>1489</v>
      </c>
      <c r="C1282" s="34" t="s">
        <v>27</v>
      </c>
      <c r="D1282" s="9" t="str">
        <f t="shared" si="154"/>
        <v/>
      </c>
      <c r="E1282" s="36" t="s">
        <v>1490</v>
      </c>
      <c r="F1282" s="37"/>
      <c r="G1282" s="38">
        <v>85</v>
      </c>
      <c r="H1282" s="39">
        <v>4</v>
      </c>
      <c r="I1282" s="39"/>
      <c r="J1282" s="121"/>
      <c r="K1282" s="41" t="s">
        <v>26</v>
      </c>
      <c r="L1282" s="42" t="str">
        <f t="shared" si="127"/>
        <v/>
      </c>
      <c r="M1282" s="43">
        <f t="shared" si="128"/>
        <v>0</v>
      </c>
      <c r="N1282" s="44" t="str">
        <f t="shared" si="129"/>
        <v>0</v>
      </c>
      <c r="O1282" s="45">
        <f t="shared" si="150"/>
        <v>340</v>
      </c>
      <c r="P1282" s="29">
        <f t="shared" si="155"/>
        <v>85</v>
      </c>
      <c r="Q1282" s="29">
        <f t="shared" si="156"/>
        <v>0</v>
      </c>
      <c r="R1282" s="28"/>
      <c r="S1282" s="28"/>
      <c r="T1282" s="28"/>
      <c r="U1282" s="28"/>
      <c r="V1282" s="28"/>
      <c r="W1282" s="28"/>
      <c r="X1282" s="28"/>
      <c r="Y1282" s="28"/>
      <c r="Z1282" s="28"/>
    </row>
    <row r="1283" spans="1:26" ht="13.5" customHeight="1">
      <c r="A1283" s="232">
        <v>439</v>
      </c>
      <c r="B1283" s="48" t="s">
        <v>1489</v>
      </c>
      <c r="C1283" s="34" t="s">
        <v>43</v>
      </c>
      <c r="D1283" s="52" t="s">
        <v>91</v>
      </c>
      <c r="E1283" s="50" t="s">
        <v>1491</v>
      </c>
      <c r="F1283" s="37"/>
      <c r="G1283" s="38">
        <v>100</v>
      </c>
      <c r="H1283" s="39">
        <v>1</v>
      </c>
      <c r="I1283" s="39">
        <v>1</v>
      </c>
      <c r="J1283" s="121" t="s">
        <v>33</v>
      </c>
      <c r="K1283" s="41"/>
      <c r="L1283" s="42" t="str">
        <f t="shared" si="127"/>
        <v>1kg</v>
      </c>
      <c r="M1283" s="43">
        <f t="shared" si="128"/>
        <v>1</v>
      </c>
      <c r="N1283" s="44" t="str">
        <f t="shared" si="129"/>
        <v>1kg</v>
      </c>
      <c r="O1283" s="51">
        <f t="shared" si="150"/>
        <v>100</v>
      </c>
      <c r="P1283" s="29">
        <f t="shared" si="155"/>
        <v>100</v>
      </c>
      <c r="Q1283" s="109">
        <f t="shared" si="156"/>
        <v>0</v>
      </c>
      <c r="R1283" s="11"/>
      <c r="S1283" s="28"/>
      <c r="T1283" s="28"/>
      <c r="U1283" s="28"/>
      <c r="V1283" s="28"/>
      <c r="W1283" s="28"/>
      <c r="X1283" s="28"/>
      <c r="Y1283" s="28"/>
      <c r="Z1283" s="28"/>
    </row>
    <row r="1284" spans="1:26" ht="13.5" customHeight="1">
      <c r="A1284" s="232">
        <v>439</v>
      </c>
      <c r="B1284" s="52" t="s">
        <v>1489</v>
      </c>
      <c r="C1284" s="53" t="s">
        <v>39</v>
      </c>
      <c r="D1284" s="52" t="s">
        <v>91</v>
      </c>
      <c r="E1284" s="52" t="s">
        <v>1491</v>
      </c>
      <c r="F1284" s="37"/>
      <c r="G1284" s="70">
        <v>85</v>
      </c>
      <c r="H1284" s="71">
        <v>3.5</v>
      </c>
      <c r="I1284" s="71">
        <v>1</v>
      </c>
      <c r="J1284" s="160" t="s">
        <v>33</v>
      </c>
      <c r="K1284" s="41" t="s">
        <v>26</v>
      </c>
      <c r="L1284" s="42" t="str">
        <f t="shared" ref="L1284:L1538" si="157">CONCATENATE(I1284,J1284)</f>
        <v>1kg</v>
      </c>
      <c r="M1284" s="43">
        <f t="shared" ref="M1284:M1538" si="158">H1284*I1284</f>
        <v>3.5</v>
      </c>
      <c r="N1284" s="44" t="str">
        <f t="shared" ref="N1284:N1538" si="159">CONCATENATE(M1284,J1284)</f>
        <v>3.5kg</v>
      </c>
      <c r="O1284" s="51">
        <f t="shared" si="150"/>
        <v>297.5</v>
      </c>
      <c r="P1284" s="29">
        <f t="shared" si="155"/>
        <v>85</v>
      </c>
      <c r="Q1284" s="74">
        <f t="shared" si="156"/>
        <v>0</v>
      </c>
      <c r="R1284" s="28"/>
      <c r="S1284" s="28"/>
      <c r="T1284" s="28"/>
      <c r="U1284" s="28"/>
      <c r="V1284" s="28"/>
      <c r="W1284" s="28"/>
      <c r="X1284" s="28"/>
      <c r="Y1284" s="28"/>
      <c r="Z1284" s="28"/>
    </row>
    <row r="1285" spans="1:26" ht="13.5" customHeight="1">
      <c r="A1285" s="233">
        <v>439</v>
      </c>
      <c r="B1285" s="79" t="s">
        <v>1489</v>
      </c>
      <c r="C1285" s="34" t="s">
        <v>47</v>
      </c>
      <c r="D1285" s="52" t="s">
        <v>91</v>
      </c>
      <c r="E1285" s="50" t="s">
        <v>1491</v>
      </c>
      <c r="F1285" s="59"/>
      <c r="G1285" s="38">
        <v>85</v>
      </c>
      <c r="H1285" s="39">
        <v>10</v>
      </c>
      <c r="I1285" s="39">
        <v>1</v>
      </c>
      <c r="J1285" s="121" t="s">
        <v>33</v>
      </c>
      <c r="K1285" s="46"/>
      <c r="L1285" s="42" t="str">
        <f t="shared" si="157"/>
        <v>1kg</v>
      </c>
      <c r="M1285" s="43">
        <f t="shared" si="158"/>
        <v>10</v>
      </c>
      <c r="N1285" s="44" t="str">
        <f t="shared" si="159"/>
        <v>10kg</v>
      </c>
      <c r="O1285" s="51">
        <f t="shared" si="150"/>
        <v>850</v>
      </c>
      <c r="P1285" s="29">
        <f t="shared" si="155"/>
        <v>85</v>
      </c>
      <c r="Q1285" s="74">
        <f t="shared" si="156"/>
        <v>0</v>
      </c>
      <c r="R1285" s="28"/>
      <c r="S1285" s="28"/>
      <c r="T1285" s="28"/>
      <c r="U1285" s="28"/>
      <c r="V1285" s="28"/>
      <c r="W1285" s="28"/>
      <c r="X1285" s="28"/>
      <c r="Y1285" s="28"/>
      <c r="Z1285" s="28"/>
    </row>
    <row r="1286" spans="1:26" ht="13.5" customHeight="1">
      <c r="A1286" s="233">
        <v>439</v>
      </c>
      <c r="B1286" s="79" t="s">
        <v>1489</v>
      </c>
      <c r="C1286" s="94" t="s">
        <v>68</v>
      </c>
      <c r="D1286" s="59"/>
      <c r="E1286" s="116"/>
      <c r="F1286" s="59"/>
      <c r="G1286" s="212">
        <v>85</v>
      </c>
      <c r="H1286" s="326">
        <v>19.5</v>
      </c>
      <c r="I1286" s="326">
        <v>1</v>
      </c>
      <c r="J1286" s="257" t="s">
        <v>33</v>
      </c>
      <c r="K1286" s="46"/>
      <c r="L1286" s="42" t="str">
        <f t="shared" si="157"/>
        <v>1kg</v>
      </c>
      <c r="M1286" s="43">
        <f t="shared" si="158"/>
        <v>19.5</v>
      </c>
      <c r="N1286" s="44" t="str">
        <f t="shared" si="159"/>
        <v>19.5kg</v>
      </c>
      <c r="O1286" s="51">
        <f t="shared" si="150"/>
        <v>1657.5</v>
      </c>
      <c r="P1286" s="46"/>
      <c r="Q1286" s="46"/>
      <c r="R1286" s="46"/>
      <c r="S1286" s="46"/>
      <c r="T1286" s="46"/>
      <c r="U1286" s="46"/>
      <c r="V1286" s="46"/>
      <c r="W1286" s="46"/>
      <c r="X1286" s="46"/>
      <c r="Y1286" s="46"/>
      <c r="Z1286" s="46"/>
    </row>
    <row r="1287" spans="1:26" ht="13.5" customHeight="1">
      <c r="A1287" s="233">
        <v>593</v>
      </c>
      <c r="B1287" s="48" t="s">
        <v>1492</v>
      </c>
      <c r="C1287" s="34" t="s">
        <v>35</v>
      </c>
      <c r="D1287" s="35"/>
      <c r="E1287" s="50" t="s">
        <v>1493</v>
      </c>
      <c r="F1287" s="37"/>
      <c r="G1287" s="38">
        <v>120</v>
      </c>
      <c r="H1287" s="39">
        <v>3</v>
      </c>
      <c r="I1287" s="39">
        <v>1000</v>
      </c>
      <c r="J1287" s="121" t="s">
        <v>33</v>
      </c>
      <c r="K1287" s="41" t="s">
        <v>26</v>
      </c>
      <c r="L1287" s="42" t="str">
        <f t="shared" si="157"/>
        <v>1000kg</v>
      </c>
      <c r="M1287" s="43">
        <f t="shared" si="158"/>
        <v>3000</v>
      </c>
      <c r="N1287" s="44" t="str">
        <f t="shared" si="159"/>
        <v>3000kg</v>
      </c>
      <c r="O1287" s="51">
        <f t="shared" si="150"/>
        <v>360</v>
      </c>
      <c r="P1287" s="29"/>
      <c r="Q1287" s="11"/>
      <c r="R1287" s="11"/>
      <c r="S1287" s="11"/>
      <c r="T1287" s="11"/>
      <c r="U1287" s="11"/>
      <c r="V1287" s="11"/>
      <c r="W1287" s="11"/>
      <c r="X1287" s="11"/>
      <c r="Y1287" s="11"/>
      <c r="Z1287" s="11"/>
    </row>
    <row r="1288" spans="1:26" ht="13.5" customHeight="1">
      <c r="A1288" s="232">
        <v>633</v>
      </c>
      <c r="B1288" s="68" t="s">
        <v>1494</v>
      </c>
      <c r="C1288" s="53" t="s">
        <v>39</v>
      </c>
      <c r="D1288" s="9" t="str">
        <f t="shared" ref="D1288:D1290" si="160">IFERROR(LEFT(E1288, FIND("/", E1288)-1), E1288)</f>
        <v>BestFoods</v>
      </c>
      <c r="E1288" s="68" t="s">
        <v>1495</v>
      </c>
      <c r="F1288" s="37"/>
      <c r="G1288" s="388">
        <v>47</v>
      </c>
      <c r="H1288" s="71">
        <v>1</v>
      </c>
      <c r="I1288" s="71">
        <v>1000</v>
      </c>
      <c r="J1288" s="160" t="s">
        <v>59</v>
      </c>
      <c r="K1288" s="41"/>
      <c r="L1288" s="42" t="str">
        <f t="shared" si="157"/>
        <v>1000grams</v>
      </c>
      <c r="M1288" s="43">
        <f t="shared" si="158"/>
        <v>1000</v>
      </c>
      <c r="N1288" s="44" t="str">
        <f t="shared" si="159"/>
        <v>1000grams</v>
      </c>
      <c r="O1288" s="51">
        <f t="shared" si="150"/>
        <v>47</v>
      </c>
      <c r="P1288" s="29">
        <f>O1288/H1288</f>
        <v>47</v>
      </c>
      <c r="Q1288" s="74">
        <f>G1288-P1288</f>
        <v>0</v>
      </c>
      <c r="R1288" s="28"/>
      <c r="S1288" s="28"/>
      <c r="T1288" s="28"/>
      <c r="U1288" s="28"/>
      <c r="V1288" s="28"/>
      <c r="W1288" s="28"/>
      <c r="X1288" s="28"/>
      <c r="Y1288" s="28"/>
      <c r="Z1288" s="28"/>
    </row>
    <row r="1289" spans="1:26" ht="13.5" customHeight="1">
      <c r="A1289" s="233">
        <v>633</v>
      </c>
      <c r="B1289" s="374" t="s">
        <v>1494</v>
      </c>
      <c r="C1289" s="34" t="s">
        <v>27</v>
      </c>
      <c r="D1289" s="9" t="str">
        <f t="shared" si="160"/>
        <v>golden silk</v>
      </c>
      <c r="E1289" s="374" t="s">
        <v>1496</v>
      </c>
      <c r="F1289" s="37"/>
      <c r="G1289" s="38">
        <v>50</v>
      </c>
      <c r="H1289" s="39">
        <f>O1289/G1289</f>
        <v>5.625</v>
      </c>
      <c r="I1289" s="39"/>
      <c r="J1289" s="121"/>
      <c r="K1289" s="41"/>
      <c r="L1289" s="42" t="str">
        <f t="shared" si="157"/>
        <v/>
      </c>
      <c r="M1289" s="43">
        <f t="shared" si="158"/>
        <v>0</v>
      </c>
      <c r="N1289" s="44" t="str">
        <f t="shared" si="159"/>
        <v>0</v>
      </c>
      <c r="O1289" s="133">
        <v>281.25</v>
      </c>
      <c r="P1289" s="11"/>
      <c r="Q1289" s="11"/>
      <c r="R1289" s="11"/>
      <c r="S1289" s="11"/>
      <c r="T1289" s="11"/>
      <c r="U1289" s="11"/>
      <c r="V1289" s="11"/>
      <c r="W1289" s="11"/>
      <c r="X1289" s="11"/>
      <c r="Y1289" s="11"/>
      <c r="Z1289" s="11"/>
    </row>
    <row r="1290" spans="1:26" ht="13.5" customHeight="1">
      <c r="A1290" s="232">
        <v>665</v>
      </c>
      <c r="B1290" s="122" t="s">
        <v>1497</v>
      </c>
      <c r="C1290" s="53" t="s">
        <v>39</v>
      </c>
      <c r="D1290" s="9" t="str">
        <f t="shared" si="160"/>
        <v>mang juan</v>
      </c>
      <c r="E1290" s="128" t="s">
        <v>1498</v>
      </c>
      <c r="F1290" s="377"/>
      <c r="G1290" s="207">
        <v>18.8</v>
      </c>
      <c r="H1290" s="165">
        <v>10</v>
      </c>
      <c r="I1290" s="165">
        <v>1</v>
      </c>
      <c r="J1290" s="196" t="s">
        <v>42</v>
      </c>
      <c r="K1290" s="41"/>
      <c r="L1290" s="42" t="str">
        <f t="shared" si="157"/>
        <v>1packs</v>
      </c>
      <c r="M1290" s="43">
        <f t="shared" si="158"/>
        <v>10</v>
      </c>
      <c r="N1290" s="44" t="str">
        <f t="shared" si="159"/>
        <v>10packs</v>
      </c>
      <c r="O1290" s="51">
        <f t="shared" ref="O1290:O1296" si="161">G1290*H1290</f>
        <v>188</v>
      </c>
      <c r="P1290" s="46"/>
      <c r="Q1290" s="46"/>
      <c r="R1290" s="46"/>
      <c r="S1290" s="46"/>
      <c r="T1290" s="46"/>
      <c r="U1290" s="46"/>
      <c r="V1290" s="46"/>
      <c r="W1290" s="46"/>
      <c r="X1290" s="46"/>
      <c r="Y1290" s="46"/>
      <c r="Z1290" s="46"/>
    </row>
    <row r="1291" spans="1:26" ht="13.5" customHeight="1">
      <c r="A1291" s="233">
        <v>1223</v>
      </c>
      <c r="B1291" s="79" t="s">
        <v>1499</v>
      </c>
      <c r="C1291" s="94" t="s">
        <v>68</v>
      </c>
      <c r="D1291" s="59" t="s">
        <v>1500</v>
      </c>
      <c r="E1291" s="116"/>
      <c r="F1291" s="59"/>
      <c r="G1291" s="212">
        <v>18.582999999999998</v>
      </c>
      <c r="H1291" s="213">
        <v>50</v>
      </c>
      <c r="I1291" s="326">
        <v>50</v>
      </c>
      <c r="J1291" s="257" t="s">
        <v>37</v>
      </c>
      <c r="K1291" s="46"/>
      <c r="L1291" s="42" t="str">
        <f t="shared" si="157"/>
        <v>50pieces</v>
      </c>
      <c r="M1291" s="43">
        <f t="shared" si="158"/>
        <v>2500</v>
      </c>
      <c r="N1291" s="44" t="str">
        <f t="shared" si="159"/>
        <v>2500pieces</v>
      </c>
      <c r="O1291" s="51">
        <f t="shared" si="161"/>
        <v>929.14999999999986</v>
      </c>
      <c r="P1291" s="46"/>
      <c r="Q1291" s="46"/>
      <c r="R1291" s="46"/>
      <c r="S1291" s="46"/>
      <c r="T1291" s="46"/>
      <c r="U1291" s="46"/>
      <c r="V1291" s="46"/>
      <c r="W1291" s="46"/>
      <c r="X1291" s="46"/>
      <c r="Y1291" s="46"/>
      <c r="Z1291" s="46"/>
    </row>
    <row r="1292" spans="1:26" ht="13.5" customHeight="1">
      <c r="A1292" s="232">
        <v>678</v>
      </c>
      <c r="B1292" s="52" t="s">
        <v>1501</v>
      </c>
      <c r="C1292" s="53" t="s">
        <v>39</v>
      </c>
      <c r="D1292" s="9" t="str">
        <f t="shared" ref="D1292:D1335" si="162">IFERROR(LEFT(E1292, FIND("/", E1292)-1), E1292)</f>
        <v>Jack n Jill</v>
      </c>
      <c r="E1292" s="52" t="s">
        <v>1502</v>
      </c>
      <c r="F1292" s="37"/>
      <c r="G1292" s="77">
        <v>21.68</v>
      </c>
      <c r="H1292" s="71">
        <v>33</v>
      </c>
      <c r="I1292" s="71">
        <v>18</v>
      </c>
      <c r="J1292" s="198" t="s">
        <v>37</v>
      </c>
      <c r="K1292" s="41"/>
      <c r="L1292" s="42" t="str">
        <f t="shared" si="157"/>
        <v>18pieces</v>
      </c>
      <c r="M1292" s="43">
        <f t="shared" si="158"/>
        <v>594</v>
      </c>
      <c r="N1292" s="44" t="str">
        <f t="shared" si="159"/>
        <v>594pieces</v>
      </c>
      <c r="O1292" s="51">
        <f t="shared" si="161"/>
        <v>715.43999999999994</v>
      </c>
      <c r="P1292" s="46"/>
      <c r="Q1292" s="46"/>
      <c r="R1292" s="46"/>
      <c r="S1292" s="46"/>
      <c r="T1292" s="46"/>
      <c r="U1292" s="46"/>
      <c r="V1292" s="46"/>
      <c r="W1292" s="46"/>
      <c r="X1292" s="46"/>
      <c r="Y1292" s="46"/>
      <c r="Z1292" s="46"/>
    </row>
    <row r="1293" spans="1:26" ht="13.5" customHeight="1">
      <c r="A1293" s="233">
        <v>678</v>
      </c>
      <c r="B1293" s="79" t="s">
        <v>1501</v>
      </c>
      <c r="C1293" s="34" t="s">
        <v>47</v>
      </c>
      <c r="D1293" s="9" t="str">
        <f t="shared" si="162"/>
        <v>Jack n Jill</v>
      </c>
      <c r="E1293" s="50" t="s">
        <v>1502</v>
      </c>
      <c r="F1293" s="59"/>
      <c r="G1293" s="38">
        <v>21.69</v>
      </c>
      <c r="H1293" s="39">
        <v>40</v>
      </c>
      <c r="I1293" s="39">
        <v>1</v>
      </c>
      <c r="J1293" s="121" t="s">
        <v>37</v>
      </c>
      <c r="K1293" s="46"/>
      <c r="L1293" s="42" t="str">
        <f t="shared" si="157"/>
        <v>1pieces</v>
      </c>
      <c r="M1293" s="43">
        <f t="shared" si="158"/>
        <v>40</v>
      </c>
      <c r="N1293" s="44" t="str">
        <f t="shared" si="159"/>
        <v>40pieces</v>
      </c>
      <c r="O1293" s="51">
        <f t="shared" si="161"/>
        <v>867.6</v>
      </c>
      <c r="P1293" s="46"/>
      <c r="Q1293" s="46"/>
      <c r="R1293" s="46"/>
      <c r="S1293" s="46"/>
      <c r="T1293" s="46"/>
      <c r="U1293" s="46"/>
      <c r="V1293" s="46"/>
      <c r="W1293" s="46"/>
      <c r="X1293" s="46"/>
      <c r="Y1293" s="46"/>
      <c r="Z1293" s="46"/>
    </row>
    <row r="1294" spans="1:26" ht="13.5" customHeight="1">
      <c r="A1294" s="233">
        <v>939</v>
      </c>
      <c r="B1294" s="33" t="s">
        <v>1503</v>
      </c>
      <c r="C1294" s="34" t="s">
        <v>55</v>
      </c>
      <c r="D1294" s="9" t="str">
        <f t="shared" si="162"/>
        <v>Mang Tomas</v>
      </c>
      <c r="E1294" s="116" t="s">
        <v>1504</v>
      </c>
      <c r="F1294" s="111"/>
      <c r="G1294" s="38">
        <v>48.7</v>
      </c>
      <c r="H1294" s="39">
        <v>1</v>
      </c>
      <c r="I1294" s="39">
        <v>4</v>
      </c>
      <c r="J1294" s="121" t="s">
        <v>484</v>
      </c>
      <c r="K1294" s="41" t="s">
        <v>26</v>
      </c>
      <c r="L1294" s="42" t="str">
        <f t="shared" si="157"/>
        <v>4l</v>
      </c>
      <c r="M1294" s="43">
        <f t="shared" si="158"/>
        <v>4</v>
      </c>
      <c r="N1294" s="44" t="str">
        <f t="shared" si="159"/>
        <v>4l</v>
      </c>
      <c r="O1294" s="51">
        <f t="shared" si="161"/>
        <v>48.7</v>
      </c>
      <c r="P1294" s="46"/>
      <c r="Q1294" s="46"/>
      <c r="R1294" s="46"/>
      <c r="S1294" s="46"/>
      <c r="T1294" s="46"/>
      <c r="U1294" s="46"/>
      <c r="V1294" s="46"/>
      <c r="W1294" s="46"/>
      <c r="X1294" s="46"/>
      <c r="Y1294" s="46"/>
      <c r="Z1294" s="46"/>
    </row>
    <row r="1295" spans="1:26" ht="13.5" customHeight="1">
      <c r="A1295" s="233">
        <v>1066</v>
      </c>
      <c r="B1295" s="33" t="s">
        <v>1505</v>
      </c>
      <c r="C1295" s="34" t="s">
        <v>27</v>
      </c>
      <c r="D1295" s="9" t="str">
        <f t="shared" si="162"/>
        <v>ZEST-O Big 250</v>
      </c>
      <c r="E1295" s="50" t="s">
        <v>1165</v>
      </c>
      <c r="F1295" s="111"/>
      <c r="G1295" s="38">
        <v>9.74</v>
      </c>
      <c r="H1295" s="39">
        <v>20</v>
      </c>
      <c r="I1295" s="39">
        <v>250</v>
      </c>
      <c r="J1295" s="121" t="s">
        <v>29</v>
      </c>
      <c r="K1295" s="41" t="s">
        <v>26</v>
      </c>
      <c r="L1295" s="42" t="str">
        <f t="shared" si="157"/>
        <v>250ml</v>
      </c>
      <c r="M1295" s="43">
        <f t="shared" si="158"/>
        <v>5000</v>
      </c>
      <c r="N1295" s="44" t="str">
        <f t="shared" si="159"/>
        <v>5000ml</v>
      </c>
      <c r="O1295" s="45">
        <f t="shared" si="161"/>
        <v>194.8</v>
      </c>
      <c r="P1295" s="46"/>
      <c r="Q1295" s="46"/>
      <c r="R1295" s="46"/>
      <c r="S1295" s="46"/>
      <c r="T1295" s="46"/>
      <c r="U1295" s="46"/>
      <c r="V1295" s="46"/>
      <c r="W1295" s="46"/>
      <c r="X1295" s="46"/>
      <c r="Y1295" s="46"/>
      <c r="Z1295" s="46"/>
    </row>
    <row r="1296" spans="1:26" ht="13.5" customHeight="1">
      <c r="A1296" s="233">
        <v>1066</v>
      </c>
      <c r="B1296" s="57" t="s">
        <v>1505</v>
      </c>
      <c r="C1296" s="94" t="s">
        <v>68</v>
      </c>
      <c r="D1296" s="9">
        <f t="shared" si="162"/>
        <v>0</v>
      </c>
      <c r="E1296" s="116"/>
      <c r="F1296" s="59"/>
      <c r="G1296" s="212">
        <v>6.958333333333333</v>
      </c>
      <c r="H1296" s="213">
        <v>1</v>
      </c>
      <c r="I1296" s="326">
        <v>6</v>
      </c>
      <c r="J1296" s="215" t="s">
        <v>37</v>
      </c>
      <c r="K1296" s="46"/>
      <c r="L1296" s="42" t="str">
        <f t="shared" si="157"/>
        <v>6pieces</v>
      </c>
      <c r="M1296" s="43">
        <f t="shared" si="158"/>
        <v>6</v>
      </c>
      <c r="N1296" s="44" t="str">
        <f t="shared" si="159"/>
        <v>6pieces</v>
      </c>
      <c r="O1296" s="51">
        <f t="shared" si="161"/>
        <v>6.958333333333333</v>
      </c>
      <c r="P1296" s="46"/>
      <c r="Q1296" s="46"/>
      <c r="R1296" s="46"/>
      <c r="S1296" s="46"/>
      <c r="T1296" s="46"/>
      <c r="U1296" s="46"/>
      <c r="V1296" s="46"/>
      <c r="W1296" s="46"/>
      <c r="X1296" s="46"/>
      <c r="Y1296" s="46"/>
      <c r="Z1296" s="46"/>
    </row>
    <row r="1297" spans="1:26" ht="13.5" customHeight="1">
      <c r="A1297" s="233">
        <v>1078</v>
      </c>
      <c r="B1297" s="208" t="s">
        <v>1506</v>
      </c>
      <c r="C1297" s="34" t="s">
        <v>27</v>
      </c>
      <c r="D1297" s="9">
        <f t="shared" si="162"/>
        <v>0</v>
      </c>
      <c r="E1297" s="50"/>
      <c r="F1297" s="37"/>
      <c r="G1297" s="38">
        <v>180</v>
      </c>
      <c r="H1297" s="39">
        <f t="shared" ref="H1297:H1298" si="163">O1297/G1297</f>
        <v>2E-3</v>
      </c>
      <c r="I1297" s="39"/>
      <c r="J1297" s="121"/>
      <c r="K1297" s="41" t="s">
        <v>26</v>
      </c>
      <c r="L1297" s="42" t="str">
        <f t="shared" si="157"/>
        <v/>
      </c>
      <c r="M1297" s="43">
        <f t="shared" si="158"/>
        <v>0</v>
      </c>
      <c r="N1297" s="44" t="str">
        <f t="shared" si="159"/>
        <v>0</v>
      </c>
      <c r="O1297" s="133">
        <v>0.36</v>
      </c>
      <c r="P1297" s="46"/>
      <c r="Q1297" s="46"/>
      <c r="R1297" s="46"/>
      <c r="S1297" s="46"/>
      <c r="T1297" s="46"/>
      <c r="U1297" s="46"/>
      <c r="V1297" s="46"/>
      <c r="W1297" s="46"/>
      <c r="X1297" s="46"/>
      <c r="Y1297" s="46"/>
      <c r="Z1297" s="46"/>
    </row>
    <row r="1298" spans="1:26" ht="13.5" customHeight="1">
      <c r="A1298" s="233">
        <v>21</v>
      </c>
      <c r="B1298" s="389" t="s">
        <v>1507</v>
      </c>
      <c r="C1298" s="34" t="s">
        <v>27</v>
      </c>
      <c r="D1298" s="9" t="str">
        <f t="shared" si="162"/>
        <v>500g</v>
      </c>
      <c r="E1298" s="280" t="s">
        <v>1508</v>
      </c>
      <c r="F1298" s="390"/>
      <c r="G1298" s="391">
        <v>60</v>
      </c>
      <c r="H1298" s="39">
        <f t="shared" si="163"/>
        <v>3</v>
      </c>
      <c r="I1298" s="363"/>
      <c r="J1298" s="392"/>
      <c r="K1298" s="393" t="s">
        <v>26</v>
      </c>
      <c r="L1298" s="42" t="str">
        <f t="shared" si="157"/>
        <v/>
      </c>
      <c r="M1298" s="43">
        <f t="shared" si="158"/>
        <v>0</v>
      </c>
      <c r="N1298" s="44" t="str">
        <f t="shared" si="159"/>
        <v>0</v>
      </c>
      <c r="O1298" s="394">
        <v>180</v>
      </c>
      <c r="P1298" s="29">
        <f t="shared" ref="P1298:P1299" si="164">O1298/H1298</f>
        <v>60</v>
      </c>
      <c r="Q1298" s="74">
        <f>G1298-P1298</f>
        <v>0</v>
      </c>
      <c r="R1298" s="28"/>
      <c r="S1298" s="28"/>
      <c r="T1298" s="28"/>
      <c r="U1298" s="28"/>
      <c r="V1298" s="28"/>
      <c r="W1298" s="28"/>
      <c r="X1298" s="28"/>
      <c r="Y1298" s="28"/>
      <c r="Z1298" s="28"/>
    </row>
    <row r="1299" spans="1:26" ht="13.5" customHeight="1">
      <c r="A1299" s="232">
        <v>21</v>
      </c>
      <c r="B1299" s="68" t="s">
        <v>1507</v>
      </c>
      <c r="C1299" s="53" t="s">
        <v>39</v>
      </c>
      <c r="D1299" s="9" t="str">
        <f t="shared" si="162"/>
        <v>Buttercup</v>
      </c>
      <c r="E1299" s="68" t="s">
        <v>1509</v>
      </c>
      <c r="F1299" s="37"/>
      <c r="G1299" s="70">
        <v>47</v>
      </c>
      <c r="H1299" s="78">
        <v>1</v>
      </c>
      <c r="I1299" s="71">
        <v>200</v>
      </c>
      <c r="J1299" s="56" t="s">
        <v>59</v>
      </c>
      <c r="K1299" s="41" t="s">
        <v>26</v>
      </c>
      <c r="L1299" s="42" t="str">
        <f t="shared" si="157"/>
        <v>200grams</v>
      </c>
      <c r="M1299" s="43">
        <f t="shared" si="158"/>
        <v>200</v>
      </c>
      <c r="N1299" s="44" t="str">
        <f t="shared" si="159"/>
        <v>200grams</v>
      </c>
      <c r="O1299" s="51">
        <f t="shared" ref="O1299:O1317" si="165">G1299*H1299</f>
        <v>47</v>
      </c>
      <c r="P1299" s="29">
        <f t="shared" si="164"/>
        <v>47</v>
      </c>
      <c r="Q1299" s="74"/>
      <c r="R1299" s="28"/>
      <c r="S1299" s="28"/>
      <c r="T1299" s="28"/>
      <c r="U1299" s="28"/>
      <c r="V1299" s="28"/>
      <c r="W1299" s="28"/>
      <c r="X1299" s="28"/>
      <c r="Y1299" s="28"/>
      <c r="Z1299" s="28"/>
    </row>
    <row r="1300" spans="1:26" ht="13.5" customHeight="1">
      <c r="A1300" s="232">
        <v>21</v>
      </c>
      <c r="B1300" s="33" t="s">
        <v>1507</v>
      </c>
      <c r="C1300" s="34" t="s">
        <v>43</v>
      </c>
      <c r="D1300" s="9" t="str">
        <f t="shared" si="162"/>
        <v>Dari Cream</v>
      </c>
      <c r="E1300" s="116" t="s">
        <v>1510</v>
      </c>
      <c r="F1300" s="111"/>
      <c r="G1300" s="38">
        <v>65</v>
      </c>
      <c r="H1300" s="39">
        <v>2</v>
      </c>
      <c r="I1300" s="39">
        <v>200</v>
      </c>
      <c r="J1300" s="40" t="s">
        <v>59</v>
      </c>
      <c r="K1300" s="41" t="s">
        <v>26</v>
      </c>
      <c r="L1300" s="42" t="str">
        <f t="shared" si="157"/>
        <v>200grams</v>
      </c>
      <c r="M1300" s="43">
        <f t="shared" si="158"/>
        <v>400</v>
      </c>
      <c r="N1300" s="44" t="str">
        <f t="shared" si="159"/>
        <v>400grams</v>
      </c>
      <c r="O1300" s="51">
        <f t="shared" si="165"/>
        <v>130</v>
      </c>
      <c r="P1300" s="29"/>
      <c r="Q1300" s="11"/>
      <c r="R1300" s="11"/>
      <c r="S1300" s="11"/>
      <c r="T1300" s="11"/>
      <c r="U1300" s="11"/>
      <c r="V1300" s="11"/>
      <c r="W1300" s="11"/>
      <c r="X1300" s="11"/>
      <c r="Y1300" s="11"/>
      <c r="Z1300" s="11"/>
    </row>
    <row r="1301" spans="1:26" ht="13.5" customHeight="1">
      <c r="A1301" s="233">
        <v>21</v>
      </c>
      <c r="B1301" s="57" t="s">
        <v>1507</v>
      </c>
      <c r="C1301" s="34" t="s">
        <v>47</v>
      </c>
      <c r="D1301" s="9" t="str">
        <f t="shared" si="162"/>
        <v>Freeto</v>
      </c>
      <c r="E1301" s="50" t="s">
        <v>1511</v>
      </c>
      <c r="F1301" s="59"/>
      <c r="G1301" s="63">
        <v>1120</v>
      </c>
      <c r="H1301" s="64">
        <v>1</v>
      </c>
      <c r="I1301" s="64">
        <v>11000</v>
      </c>
      <c r="J1301" s="40" t="s">
        <v>59</v>
      </c>
      <c r="K1301" s="46"/>
      <c r="L1301" s="42" t="str">
        <f t="shared" si="157"/>
        <v>11000grams</v>
      </c>
      <c r="M1301" s="43">
        <f t="shared" si="158"/>
        <v>11000</v>
      </c>
      <c r="N1301" s="44" t="str">
        <f t="shared" si="159"/>
        <v>11000grams</v>
      </c>
      <c r="O1301" s="51">
        <f t="shared" si="165"/>
        <v>1120</v>
      </c>
      <c r="P1301" s="11"/>
      <c r="Q1301" s="11"/>
      <c r="R1301" s="11"/>
      <c r="S1301" s="11"/>
      <c r="T1301" s="11"/>
      <c r="U1301" s="11"/>
      <c r="V1301" s="11"/>
      <c r="W1301" s="11"/>
      <c r="X1301" s="11"/>
      <c r="Y1301" s="11"/>
      <c r="Z1301" s="11"/>
    </row>
    <row r="1302" spans="1:26" ht="13.5" customHeight="1">
      <c r="A1302" s="233">
        <v>21</v>
      </c>
      <c r="B1302" s="140" t="s">
        <v>1507</v>
      </c>
      <c r="C1302" s="34" t="s">
        <v>82</v>
      </c>
      <c r="D1302" s="9" t="str">
        <f t="shared" si="162"/>
        <v>Frito</v>
      </c>
      <c r="E1302" s="140" t="s">
        <v>1512</v>
      </c>
      <c r="F1302" s="111" t="s">
        <v>76</v>
      </c>
      <c r="G1302" s="284">
        <v>49.09</v>
      </c>
      <c r="H1302" s="285">
        <v>9.4499999999999993</v>
      </c>
      <c r="I1302" s="285">
        <v>500</v>
      </c>
      <c r="J1302" s="355" t="s">
        <v>59</v>
      </c>
      <c r="K1302" s="41" t="s">
        <v>26</v>
      </c>
      <c r="L1302" s="42" t="str">
        <f t="shared" si="157"/>
        <v>500grams</v>
      </c>
      <c r="M1302" s="43">
        <f t="shared" si="158"/>
        <v>4725</v>
      </c>
      <c r="N1302" s="44" t="str">
        <f t="shared" si="159"/>
        <v>4725grams</v>
      </c>
      <c r="O1302" s="51">
        <f t="shared" si="165"/>
        <v>463.90050000000002</v>
      </c>
      <c r="P1302" s="11"/>
      <c r="Q1302" s="11"/>
      <c r="R1302" s="11"/>
      <c r="S1302" s="11"/>
      <c r="T1302" s="11"/>
      <c r="U1302" s="11"/>
      <c r="V1302" s="11"/>
      <c r="W1302" s="11"/>
      <c r="X1302" s="11"/>
      <c r="Y1302" s="11"/>
      <c r="Z1302" s="11"/>
    </row>
    <row r="1303" spans="1:26" ht="13.5" customHeight="1">
      <c r="A1303" s="250">
        <v>21</v>
      </c>
      <c r="B1303" s="33" t="s">
        <v>1507</v>
      </c>
      <c r="C1303" s="49" t="s">
        <v>31</v>
      </c>
      <c r="D1303" s="9" t="str">
        <f t="shared" si="162"/>
        <v>Star</v>
      </c>
      <c r="E1303" s="50" t="s">
        <v>1513</v>
      </c>
      <c r="F1303" s="111"/>
      <c r="G1303" s="38">
        <v>270.2</v>
      </c>
      <c r="H1303" s="39">
        <v>1</v>
      </c>
      <c r="I1303" s="39"/>
      <c r="J1303" s="40" t="s">
        <v>33</v>
      </c>
      <c r="K1303" s="41" t="s">
        <v>26</v>
      </c>
      <c r="L1303" s="42" t="str">
        <f t="shared" si="157"/>
        <v>kg</v>
      </c>
      <c r="M1303" s="43">
        <f t="shared" si="158"/>
        <v>0</v>
      </c>
      <c r="N1303" s="44" t="str">
        <f t="shared" si="159"/>
        <v>0kg</v>
      </c>
      <c r="O1303" s="51">
        <f t="shared" si="165"/>
        <v>270.2</v>
      </c>
      <c r="P1303" s="46"/>
      <c r="Q1303" s="46"/>
      <c r="R1303" s="46"/>
      <c r="S1303" s="46"/>
      <c r="T1303" s="46"/>
      <c r="U1303" s="46"/>
      <c r="V1303" s="46"/>
      <c r="W1303" s="46"/>
      <c r="X1303" s="46"/>
      <c r="Y1303" s="46"/>
      <c r="Z1303" s="46"/>
    </row>
    <row r="1304" spans="1:26" ht="13.5" customHeight="1">
      <c r="A1304" s="233">
        <v>21</v>
      </c>
      <c r="B1304" s="76" t="s">
        <v>1507</v>
      </c>
      <c r="C1304" s="34" t="s">
        <v>55</v>
      </c>
      <c r="D1304" s="9" t="str">
        <f t="shared" si="162"/>
        <v>Star</v>
      </c>
      <c r="E1304" s="52" t="s">
        <v>1513</v>
      </c>
      <c r="F1304" s="37"/>
      <c r="G1304" s="38">
        <v>517.45000000000005</v>
      </c>
      <c r="H1304" s="39">
        <v>1</v>
      </c>
      <c r="I1304" s="39">
        <v>2</v>
      </c>
      <c r="J1304" s="40" t="s">
        <v>33</v>
      </c>
      <c r="K1304" s="41" t="s">
        <v>26</v>
      </c>
      <c r="L1304" s="42" t="str">
        <f t="shared" si="157"/>
        <v>2kg</v>
      </c>
      <c r="M1304" s="43">
        <f t="shared" si="158"/>
        <v>2</v>
      </c>
      <c r="N1304" s="44" t="str">
        <f t="shared" si="159"/>
        <v>2kg</v>
      </c>
      <c r="O1304" s="51">
        <f t="shared" si="165"/>
        <v>517.45000000000005</v>
      </c>
      <c r="P1304" s="46"/>
      <c r="Q1304" s="46"/>
      <c r="R1304" s="46"/>
      <c r="S1304" s="46"/>
      <c r="T1304" s="46"/>
      <c r="U1304" s="46"/>
      <c r="V1304" s="46"/>
      <c r="W1304" s="46"/>
      <c r="X1304" s="46"/>
      <c r="Y1304" s="46"/>
      <c r="Z1304" s="46"/>
    </row>
    <row r="1305" spans="1:26" ht="13.5" customHeight="1">
      <c r="A1305" s="232">
        <v>21</v>
      </c>
      <c r="B1305" s="33" t="s">
        <v>1514</v>
      </c>
      <c r="C1305" s="49" t="s">
        <v>61</v>
      </c>
      <c r="D1305" s="9" t="str">
        <f t="shared" si="162"/>
        <v>star</v>
      </c>
      <c r="E1305" s="50" t="s">
        <v>1515</v>
      </c>
      <c r="F1305" s="111"/>
      <c r="G1305" s="38">
        <v>120</v>
      </c>
      <c r="H1305" s="39">
        <v>7</v>
      </c>
      <c r="I1305" s="39">
        <v>1000</v>
      </c>
      <c r="J1305" s="40" t="s">
        <v>59</v>
      </c>
      <c r="K1305" s="41"/>
      <c r="L1305" s="42" t="str">
        <f t="shared" si="157"/>
        <v>1000grams</v>
      </c>
      <c r="M1305" s="43">
        <f t="shared" si="158"/>
        <v>7000</v>
      </c>
      <c r="N1305" s="44" t="str">
        <f t="shared" si="159"/>
        <v>7000grams</v>
      </c>
      <c r="O1305" s="51">
        <f t="shared" si="165"/>
        <v>840</v>
      </c>
      <c r="P1305" s="46"/>
      <c r="Q1305" s="46"/>
      <c r="R1305" s="46"/>
      <c r="S1305" s="46"/>
      <c r="T1305" s="46"/>
      <c r="U1305" s="46"/>
      <c r="V1305" s="46"/>
      <c r="W1305" s="46"/>
      <c r="X1305" s="46"/>
      <c r="Y1305" s="46"/>
      <c r="Z1305" s="46"/>
    </row>
    <row r="1306" spans="1:26" ht="13.5" customHeight="1">
      <c r="A1306" s="232">
        <v>21</v>
      </c>
      <c r="B1306" s="33" t="s">
        <v>1507</v>
      </c>
      <c r="C1306" s="34" t="s">
        <v>43</v>
      </c>
      <c r="D1306" s="9" t="str">
        <f t="shared" si="162"/>
        <v>Star</v>
      </c>
      <c r="E1306" s="116" t="s">
        <v>1516</v>
      </c>
      <c r="F1306" s="111"/>
      <c r="G1306" s="38">
        <v>317.8</v>
      </c>
      <c r="H1306" s="39">
        <v>1</v>
      </c>
      <c r="I1306" s="39">
        <v>1000</v>
      </c>
      <c r="J1306" s="40" t="s">
        <v>59</v>
      </c>
      <c r="K1306" s="41" t="s">
        <v>26</v>
      </c>
      <c r="L1306" s="42" t="str">
        <f t="shared" si="157"/>
        <v>1000grams</v>
      </c>
      <c r="M1306" s="43">
        <f t="shared" si="158"/>
        <v>1000</v>
      </c>
      <c r="N1306" s="44" t="str">
        <f t="shared" si="159"/>
        <v>1000grams</v>
      </c>
      <c r="O1306" s="51">
        <f t="shared" si="165"/>
        <v>317.8</v>
      </c>
      <c r="P1306" s="46"/>
      <c r="Q1306" s="46"/>
      <c r="R1306" s="46"/>
      <c r="S1306" s="46"/>
      <c r="T1306" s="46"/>
      <c r="U1306" s="46"/>
      <c r="V1306" s="46"/>
      <c r="W1306" s="46"/>
      <c r="X1306" s="46"/>
      <c r="Y1306" s="46"/>
      <c r="Z1306" s="46"/>
    </row>
    <row r="1307" spans="1:26" ht="13.5" customHeight="1">
      <c r="A1307" s="232">
        <v>21</v>
      </c>
      <c r="B1307" s="395" t="s">
        <v>1507</v>
      </c>
      <c r="C1307" s="53" t="s">
        <v>39</v>
      </c>
      <c r="D1307" s="9" t="str">
        <f t="shared" si="162"/>
        <v>Star</v>
      </c>
      <c r="E1307" s="52" t="s">
        <v>1516</v>
      </c>
      <c r="F1307" s="37"/>
      <c r="G1307" s="77">
        <v>299.2</v>
      </c>
      <c r="H1307" s="71">
        <v>2</v>
      </c>
      <c r="I1307" s="71">
        <v>1000</v>
      </c>
      <c r="J1307" s="56" t="s">
        <v>59</v>
      </c>
      <c r="K1307" s="41" t="s">
        <v>26</v>
      </c>
      <c r="L1307" s="42" t="str">
        <f t="shared" si="157"/>
        <v>1000grams</v>
      </c>
      <c r="M1307" s="43">
        <f t="shared" si="158"/>
        <v>2000</v>
      </c>
      <c r="N1307" s="44" t="str">
        <f t="shared" si="159"/>
        <v>2000grams</v>
      </c>
      <c r="O1307" s="51">
        <f t="shared" si="165"/>
        <v>598.4</v>
      </c>
      <c r="P1307" s="46"/>
      <c r="Q1307" s="46"/>
      <c r="R1307" s="46"/>
      <c r="S1307" s="46"/>
      <c r="T1307" s="46"/>
      <c r="U1307" s="46"/>
      <c r="V1307" s="46"/>
      <c r="W1307" s="46"/>
      <c r="X1307" s="46"/>
      <c r="Y1307" s="46"/>
      <c r="Z1307" s="46"/>
    </row>
    <row r="1308" spans="1:26" ht="13.5" customHeight="1">
      <c r="A1308" s="233">
        <v>21</v>
      </c>
      <c r="B1308" s="89" t="s">
        <v>1507</v>
      </c>
      <c r="C1308" s="34" t="s">
        <v>6</v>
      </c>
      <c r="D1308" s="9" t="str">
        <f t="shared" si="162"/>
        <v>Star</v>
      </c>
      <c r="E1308" s="116" t="s">
        <v>1516</v>
      </c>
      <c r="F1308" s="111"/>
      <c r="G1308" s="237">
        <v>317.8</v>
      </c>
      <c r="H1308" s="81">
        <v>1</v>
      </c>
      <c r="I1308" s="81">
        <v>1000</v>
      </c>
      <c r="J1308" s="40" t="s">
        <v>59</v>
      </c>
      <c r="K1308" s="41" t="s">
        <v>26</v>
      </c>
      <c r="L1308" s="42" t="str">
        <f t="shared" si="157"/>
        <v>1000grams</v>
      </c>
      <c r="M1308" s="43">
        <f t="shared" si="158"/>
        <v>1000</v>
      </c>
      <c r="N1308" s="44" t="str">
        <f t="shared" si="159"/>
        <v>1000grams</v>
      </c>
      <c r="O1308" s="51">
        <f t="shared" si="165"/>
        <v>317.8</v>
      </c>
      <c r="P1308" s="46"/>
      <c r="Q1308" s="46"/>
      <c r="R1308" s="46"/>
      <c r="S1308" s="46"/>
      <c r="T1308" s="46"/>
      <c r="U1308" s="46"/>
      <c r="V1308" s="46"/>
      <c r="W1308" s="46"/>
      <c r="X1308" s="46"/>
      <c r="Y1308" s="46"/>
      <c r="Z1308" s="46"/>
    </row>
    <row r="1309" spans="1:26" ht="13.5" customHeight="1">
      <c r="A1309" s="233">
        <v>1224</v>
      </c>
      <c r="B1309" s="93" t="s">
        <v>1517</v>
      </c>
      <c r="C1309" s="94" t="s">
        <v>68</v>
      </c>
      <c r="D1309" s="9" t="str">
        <f t="shared" si="162"/>
        <v>Mello</v>
      </c>
      <c r="E1309" s="116" t="s">
        <v>1518</v>
      </c>
      <c r="F1309" s="59"/>
      <c r="G1309" s="237">
        <v>0.1764705882352941</v>
      </c>
      <c r="H1309" s="97">
        <v>680</v>
      </c>
      <c r="I1309" s="97">
        <v>680</v>
      </c>
      <c r="J1309" s="131" t="s">
        <v>59</v>
      </c>
      <c r="K1309" s="46"/>
      <c r="L1309" s="42" t="str">
        <f t="shared" si="157"/>
        <v>680grams</v>
      </c>
      <c r="M1309" s="43">
        <f t="shared" si="158"/>
        <v>462400</v>
      </c>
      <c r="N1309" s="44" t="str">
        <f t="shared" si="159"/>
        <v>462400grams</v>
      </c>
      <c r="O1309" s="51">
        <f t="shared" si="165"/>
        <v>119.99999999999999</v>
      </c>
      <c r="P1309" s="46"/>
      <c r="Q1309" s="46"/>
      <c r="R1309" s="46"/>
      <c r="S1309" s="46"/>
      <c r="T1309" s="46"/>
      <c r="U1309" s="46"/>
      <c r="V1309" s="46"/>
      <c r="W1309" s="46"/>
      <c r="X1309" s="46"/>
      <c r="Y1309" s="46"/>
      <c r="Z1309" s="46"/>
    </row>
    <row r="1310" spans="1:26" ht="13.5" customHeight="1">
      <c r="A1310" s="232">
        <v>274</v>
      </c>
      <c r="B1310" s="90" t="s">
        <v>1519</v>
      </c>
      <c r="C1310" s="49" t="s">
        <v>31</v>
      </c>
      <c r="D1310" s="9" t="str">
        <f t="shared" si="162"/>
        <v>oishi</v>
      </c>
      <c r="E1310" s="62" t="s">
        <v>786</v>
      </c>
      <c r="F1310" s="37"/>
      <c r="G1310" s="63">
        <v>19.899999999999999</v>
      </c>
      <c r="H1310" s="81">
        <v>8</v>
      </c>
      <c r="I1310" s="85"/>
      <c r="J1310" s="86" t="s">
        <v>37</v>
      </c>
      <c r="K1310" s="41" t="s">
        <v>26</v>
      </c>
      <c r="L1310" s="42" t="str">
        <f t="shared" si="157"/>
        <v>pieces</v>
      </c>
      <c r="M1310" s="43">
        <f t="shared" si="158"/>
        <v>0</v>
      </c>
      <c r="N1310" s="44" t="str">
        <f t="shared" si="159"/>
        <v>0pieces</v>
      </c>
      <c r="O1310" s="51">
        <f t="shared" si="165"/>
        <v>159.19999999999999</v>
      </c>
      <c r="P1310" s="46"/>
      <c r="Q1310" s="46"/>
      <c r="R1310" s="46"/>
      <c r="S1310" s="46"/>
      <c r="T1310" s="46"/>
      <c r="U1310" s="46"/>
      <c r="V1310" s="46"/>
      <c r="W1310" s="46"/>
      <c r="X1310" s="46"/>
      <c r="Y1310" s="46"/>
      <c r="Z1310" s="46"/>
    </row>
    <row r="1311" spans="1:26" ht="13.5" customHeight="1">
      <c r="A1311" s="232">
        <v>472</v>
      </c>
      <c r="B1311" s="90" t="s">
        <v>1520</v>
      </c>
      <c r="C1311" s="34" t="s">
        <v>43</v>
      </c>
      <c r="D1311" s="9" t="str">
        <f t="shared" si="162"/>
        <v>Oishi</v>
      </c>
      <c r="E1311" s="62" t="s">
        <v>1521</v>
      </c>
      <c r="F1311" s="37"/>
      <c r="G1311" s="38">
        <f>579.6/30</f>
        <v>19.32</v>
      </c>
      <c r="H1311" s="81">
        <v>30</v>
      </c>
      <c r="I1311" s="39">
        <v>30</v>
      </c>
      <c r="J1311" s="86" t="s">
        <v>37</v>
      </c>
      <c r="K1311" s="41"/>
      <c r="L1311" s="42" t="str">
        <f t="shared" si="157"/>
        <v>30pieces</v>
      </c>
      <c r="M1311" s="43">
        <f t="shared" si="158"/>
        <v>900</v>
      </c>
      <c r="N1311" s="44" t="str">
        <f t="shared" si="159"/>
        <v>900pieces</v>
      </c>
      <c r="O1311" s="51">
        <f t="shared" si="165"/>
        <v>579.6</v>
      </c>
      <c r="P1311" s="46"/>
      <c r="Q1311" s="46"/>
      <c r="R1311" s="46"/>
      <c r="S1311" s="46"/>
      <c r="T1311" s="46"/>
      <c r="U1311" s="46"/>
      <c r="V1311" s="46"/>
      <c r="W1311" s="46"/>
      <c r="X1311" s="46"/>
      <c r="Y1311" s="46"/>
      <c r="Z1311" s="46"/>
    </row>
    <row r="1312" spans="1:26" ht="13.5" customHeight="1">
      <c r="A1312" s="233">
        <v>1007</v>
      </c>
      <c r="B1312" s="105" t="s">
        <v>1522</v>
      </c>
      <c r="C1312" s="34" t="s">
        <v>55</v>
      </c>
      <c r="D1312" s="9">
        <f t="shared" si="162"/>
        <v>0</v>
      </c>
      <c r="E1312" s="149"/>
      <c r="F1312" s="37"/>
      <c r="G1312" s="106">
        <v>21.12</v>
      </c>
      <c r="H1312" s="81">
        <v>19</v>
      </c>
      <c r="I1312" s="81">
        <v>1</v>
      </c>
      <c r="J1312" s="40" t="s">
        <v>37</v>
      </c>
      <c r="K1312" s="41" t="s">
        <v>26</v>
      </c>
      <c r="L1312" s="42" t="str">
        <f t="shared" si="157"/>
        <v>1pieces</v>
      </c>
      <c r="M1312" s="43">
        <f t="shared" si="158"/>
        <v>19</v>
      </c>
      <c r="N1312" s="44" t="str">
        <f t="shared" si="159"/>
        <v>19pieces</v>
      </c>
      <c r="O1312" s="51">
        <f t="shared" si="165"/>
        <v>401.28000000000003</v>
      </c>
      <c r="P1312" s="46"/>
      <c r="Q1312" s="46"/>
      <c r="R1312" s="46"/>
      <c r="S1312" s="46"/>
      <c r="T1312" s="46"/>
      <c r="U1312" s="46"/>
      <c r="V1312" s="46"/>
      <c r="W1312" s="46"/>
      <c r="X1312" s="46"/>
      <c r="Y1312" s="46"/>
      <c r="Z1312" s="46"/>
    </row>
    <row r="1313" spans="1:26" ht="13.5" customHeight="1">
      <c r="A1313" s="232">
        <v>674</v>
      </c>
      <c r="B1313" s="396" t="s">
        <v>1523</v>
      </c>
      <c r="C1313" s="53" t="s">
        <v>39</v>
      </c>
      <c r="D1313" s="9" t="str">
        <f t="shared" si="162"/>
        <v>Oishi</v>
      </c>
      <c r="E1313" s="396" t="s">
        <v>1524</v>
      </c>
      <c r="F1313" s="37"/>
      <c r="G1313" s="397">
        <v>19.899999999999999</v>
      </c>
      <c r="H1313" s="103">
        <v>20</v>
      </c>
      <c r="I1313" s="103">
        <v>1</v>
      </c>
      <c r="J1313" s="398" t="s">
        <v>37</v>
      </c>
      <c r="K1313" s="41"/>
      <c r="L1313" s="42" t="str">
        <f t="shared" si="157"/>
        <v>1pieces</v>
      </c>
      <c r="M1313" s="43">
        <f t="shared" si="158"/>
        <v>20</v>
      </c>
      <c r="N1313" s="44" t="str">
        <f t="shared" si="159"/>
        <v>20pieces</v>
      </c>
      <c r="O1313" s="51">
        <f t="shared" si="165"/>
        <v>398</v>
      </c>
      <c r="P1313" s="46"/>
      <c r="Q1313" s="46"/>
      <c r="R1313" s="46"/>
      <c r="S1313" s="46"/>
      <c r="T1313" s="46"/>
      <c r="U1313" s="46"/>
      <c r="V1313" s="46"/>
      <c r="W1313" s="46"/>
      <c r="X1313" s="46"/>
      <c r="Y1313" s="46"/>
      <c r="Z1313" s="46"/>
    </row>
    <row r="1314" spans="1:26" ht="13.5" customHeight="1">
      <c r="A1314" s="233">
        <v>1071</v>
      </c>
      <c r="B1314" s="150" t="s">
        <v>1525</v>
      </c>
      <c r="C1314" s="34" t="s">
        <v>27</v>
      </c>
      <c r="D1314" s="9" t="str">
        <f t="shared" si="162"/>
        <v>Cheezwhiz</v>
      </c>
      <c r="E1314" s="101" t="s">
        <v>1526</v>
      </c>
      <c r="F1314" s="37"/>
      <c r="G1314" s="108">
        <v>11.9</v>
      </c>
      <c r="H1314" s="81">
        <v>13</v>
      </c>
      <c r="I1314" s="81">
        <v>24</v>
      </c>
      <c r="J1314" s="88" t="s">
        <v>59</v>
      </c>
      <c r="K1314" s="41" t="s">
        <v>26</v>
      </c>
      <c r="L1314" s="42" t="str">
        <f t="shared" si="157"/>
        <v>24grams</v>
      </c>
      <c r="M1314" s="43">
        <f t="shared" si="158"/>
        <v>312</v>
      </c>
      <c r="N1314" s="44" t="str">
        <f t="shared" si="159"/>
        <v>312grams</v>
      </c>
      <c r="O1314" s="45">
        <f t="shared" si="165"/>
        <v>154.70000000000002</v>
      </c>
      <c r="P1314" s="29"/>
      <c r="Q1314" s="11"/>
      <c r="R1314" s="11"/>
      <c r="S1314" s="11"/>
      <c r="T1314" s="11"/>
      <c r="U1314" s="11"/>
      <c r="V1314" s="11"/>
      <c r="W1314" s="11"/>
      <c r="X1314" s="11"/>
      <c r="Y1314" s="11"/>
      <c r="Z1314" s="11"/>
    </row>
    <row r="1315" spans="1:26" ht="13.5" customHeight="1">
      <c r="A1315" s="232">
        <v>103</v>
      </c>
      <c r="B1315" s="90" t="s">
        <v>1527</v>
      </c>
      <c r="C1315" s="49" t="s">
        <v>61</v>
      </c>
      <c r="D1315" s="9" t="str">
        <f t="shared" si="162"/>
        <v>bestfood</v>
      </c>
      <c r="E1315" s="91" t="s">
        <v>1528</v>
      </c>
      <c r="F1315" s="37"/>
      <c r="G1315" s="108">
        <v>420.6</v>
      </c>
      <c r="H1315" s="81">
        <v>3</v>
      </c>
      <c r="I1315" s="81">
        <v>3.5</v>
      </c>
      <c r="J1315" s="88" t="s">
        <v>86</v>
      </c>
      <c r="K1315" s="41" t="s">
        <v>26</v>
      </c>
      <c r="L1315" s="42" t="str">
        <f t="shared" si="157"/>
        <v>3.5gallons</v>
      </c>
      <c r="M1315" s="43">
        <f t="shared" si="158"/>
        <v>10.5</v>
      </c>
      <c r="N1315" s="44" t="str">
        <f t="shared" si="159"/>
        <v>10.5gallons</v>
      </c>
      <c r="O1315" s="51">
        <f t="shared" si="165"/>
        <v>1261.8000000000002</v>
      </c>
      <c r="P1315" s="29">
        <f t="shared" ref="P1315:P1317" si="166">O1315/H1315</f>
        <v>420.60000000000008</v>
      </c>
      <c r="Q1315" s="74">
        <f t="shared" ref="Q1315:Q1317" si="167">G1315-P1315</f>
        <v>0</v>
      </c>
      <c r="R1315" s="28"/>
      <c r="S1315" s="28"/>
      <c r="T1315" s="28"/>
      <c r="U1315" s="28"/>
      <c r="V1315" s="28"/>
      <c r="W1315" s="28"/>
      <c r="X1315" s="28"/>
      <c r="Y1315" s="28"/>
      <c r="Z1315" s="28"/>
    </row>
    <row r="1316" spans="1:26" ht="13.5" customHeight="1">
      <c r="A1316" s="233">
        <v>647</v>
      </c>
      <c r="B1316" s="90" t="s">
        <v>1529</v>
      </c>
      <c r="C1316" s="34" t="s">
        <v>55</v>
      </c>
      <c r="D1316" s="9" t="str">
        <f t="shared" si="162"/>
        <v>Best Foods</v>
      </c>
      <c r="E1316" s="149" t="s">
        <v>84</v>
      </c>
      <c r="F1316" s="37"/>
      <c r="G1316" s="108">
        <v>428</v>
      </c>
      <c r="H1316" s="81">
        <v>1.71427</v>
      </c>
      <c r="I1316" s="81">
        <v>3.5</v>
      </c>
      <c r="J1316" s="88" t="s">
        <v>484</v>
      </c>
      <c r="K1316" s="41" t="s">
        <v>26</v>
      </c>
      <c r="L1316" s="42" t="str">
        <f t="shared" si="157"/>
        <v>3.5l</v>
      </c>
      <c r="M1316" s="43">
        <f t="shared" si="158"/>
        <v>5.9999450000000003</v>
      </c>
      <c r="N1316" s="44" t="str">
        <f t="shared" si="159"/>
        <v>5.999945l</v>
      </c>
      <c r="O1316" s="51">
        <f t="shared" si="165"/>
        <v>733.70755999999994</v>
      </c>
      <c r="P1316" s="29">
        <f t="shared" si="166"/>
        <v>428</v>
      </c>
      <c r="Q1316" s="74">
        <f t="shared" si="167"/>
        <v>0</v>
      </c>
      <c r="R1316" s="28"/>
      <c r="S1316" s="28"/>
      <c r="T1316" s="28"/>
      <c r="U1316" s="28"/>
      <c r="V1316" s="28"/>
      <c r="W1316" s="28"/>
      <c r="X1316" s="28"/>
      <c r="Y1316" s="28"/>
      <c r="Z1316" s="28"/>
    </row>
    <row r="1317" spans="1:26" ht="13.5" customHeight="1">
      <c r="A1317" s="232">
        <v>647</v>
      </c>
      <c r="B1317" s="101" t="s">
        <v>1529</v>
      </c>
      <c r="C1317" s="53" t="s">
        <v>39</v>
      </c>
      <c r="D1317" s="9" t="str">
        <f t="shared" si="162"/>
        <v>Best Foods</v>
      </c>
      <c r="E1317" s="101" t="s">
        <v>85</v>
      </c>
      <c r="F1317" s="37"/>
      <c r="G1317" s="102">
        <v>490.7</v>
      </c>
      <c r="H1317" s="103">
        <v>3</v>
      </c>
      <c r="I1317" s="103">
        <v>3500</v>
      </c>
      <c r="J1317" s="104" t="s">
        <v>29</v>
      </c>
      <c r="K1317" s="41" t="s">
        <v>26</v>
      </c>
      <c r="L1317" s="42" t="str">
        <f t="shared" si="157"/>
        <v>3500ml</v>
      </c>
      <c r="M1317" s="43">
        <f t="shared" si="158"/>
        <v>10500</v>
      </c>
      <c r="N1317" s="44" t="str">
        <f t="shared" si="159"/>
        <v>10500ml</v>
      </c>
      <c r="O1317" s="51">
        <f t="shared" si="165"/>
        <v>1472.1</v>
      </c>
      <c r="P1317" s="29">
        <f t="shared" si="166"/>
        <v>490.7</v>
      </c>
      <c r="Q1317" s="74">
        <f t="shared" si="167"/>
        <v>0</v>
      </c>
      <c r="R1317" s="28"/>
      <c r="S1317" s="28"/>
      <c r="T1317" s="28"/>
      <c r="U1317" s="28"/>
      <c r="V1317" s="28"/>
      <c r="W1317" s="28"/>
      <c r="X1317" s="28"/>
      <c r="Y1317" s="28"/>
      <c r="Z1317" s="28"/>
    </row>
    <row r="1318" spans="1:26" ht="13.5" customHeight="1">
      <c r="A1318" s="233">
        <v>647</v>
      </c>
      <c r="B1318" s="119" t="s">
        <v>1529</v>
      </c>
      <c r="C1318" s="34" t="s">
        <v>27</v>
      </c>
      <c r="D1318" s="9" t="str">
        <f t="shared" si="162"/>
        <v>lady's choice</v>
      </c>
      <c r="E1318" s="399" t="s">
        <v>1530</v>
      </c>
      <c r="F1318" s="37"/>
      <c r="G1318" s="126">
        <v>11</v>
      </c>
      <c r="H1318" s="120">
        <f>O1318/G1318</f>
        <v>9</v>
      </c>
      <c r="I1318" s="120"/>
      <c r="J1318" s="152"/>
      <c r="K1318" s="41" t="s">
        <v>26</v>
      </c>
      <c r="L1318" s="42" t="str">
        <f t="shared" si="157"/>
        <v/>
      </c>
      <c r="M1318" s="43">
        <f t="shared" si="158"/>
        <v>0</v>
      </c>
      <c r="N1318" s="44" t="str">
        <f t="shared" si="159"/>
        <v>0</v>
      </c>
      <c r="O1318" s="45">
        <v>99</v>
      </c>
      <c r="P1318" s="46"/>
      <c r="Q1318" s="46"/>
      <c r="R1318" s="46"/>
      <c r="S1318" s="46"/>
      <c r="T1318" s="46"/>
      <c r="U1318" s="46"/>
      <c r="V1318" s="46"/>
      <c r="W1318" s="46"/>
      <c r="X1318" s="46"/>
      <c r="Y1318" s="46"/>
      <c r="Z1318" s="46"/>
    </row>
    <row r="1319" spans="1:26" ht="13.5" customHeight="1">
      <c r="A1319" s="233">
        <v>758</v>
      </c>
      <c r="B1319" s="146" t="s">
        <v>1531</v>
      </c>
      <c r="C1319" s="34" t="s">
        <v>82</v>
      </c>
      <c r="D1319" s="9" t="str">
        <f t="shared" si="162"/>
        <v>Mc Cormick</v>
      </c>
      <c r="E1319" s="154" t="s">
        <v>1532</v>
      </c>
      <c r="F1319" s="111" t="s">
        <v>76</v>
      </c>
      <c r="G1319" s="123">
        <v>88</v>
      </c>
      <c r="H1319" s="124">
        <v>2</v>
      </c>
      <c r="I1319" s="124">
        <v>32</v>
      </c>
      <c r="J1319" s="137" t="s">
        <v>59</v>
      </c>
      <c r="K1319" s="41" t="s">
        <v>26</v>
      </c>
      <c r="L1319" s="42" t="str">
        <f t="shared" si="157"/>
        <v>32grams</v>
      </c>
      <c r="M1319" s="43">
        <f t="shared" si="158"/>
        <v>64</v>
      </c>
      <c r="N1319" s="44" t="str">
        <f t="shared" si="159"/>
        <v>64grams</v>
      </c>
      <c r="O1319" s="51">
        <f t="shared" ref="O1319:O1368" si="168">G1319*H1319</f>
        <v>176</v>
      </c>
      <c r="P1319" s="46"/>
      <c r="Q1319" s="46"/>
      <c r="R1319" s="46"/>
      <c r="S1319" s="46"/>
      <c r="T1319" s="46"/>
      <c r="U1319" s="46"/>
      <c r="V1319" s="46"/>
      <c r="W1319" s="46"/>
      <c r="X1319" s="46"/>
      <c r="Y1319" s="46"/>
      <c r="Z1319" s="46"/>
    </row>
    <row r="1320" spans="1:26" ht="13.5" customHeight="1">
      <c r="A1320" s="232">
        <v>390</v>
      </c>
      <c r="B1320" s="89" t="s">
        <v>1533</v>
      </c>
      <c r="C1320" s="34" t="s">
        <v>43</v>
      </c>
      <c r="D1320" s="9" t="str">
        <f t="shared" si="162"/>
        <v>Mc Cormick</v>
      </c>
      <c r="E1320" s="149" t="s">
        <v>1534</v>
      </c>
      <c r="F1320" s="37"/>
      <c r="G1320" s="108">
        <v>68</v>
      </c>
      <c r="H1320" s="81">
        <v>1</v>
      </c>
      <c r="I1320" s="81">
        <v>9</v>
      </c>
      <c r="J1320" s="88" t="s">
        <v>59</v>
      </c>
      <c r="K1320" s="41" t="s">
        <v>26</v>
      </c>
      <c r="L1320" s="42" t="str">
        <f t="shared" si="157"/>
        <v>9grams</v>
      </c>
      <c r="M1320" s="43">
        <f t="shared" si="158"/>
        <v>9</v>
      </c>
      <c r="N1320" s="44" t="str">
        <f t="shared" si="159"/>
        <v>9grams</v>
      </c>
      <c r="O1320" s="51">
        <f t="shared" si="168"/>
        <v>68</v>
      </c>
      <c r="P1320" s="46"/>
      <c r="Q1320" s="46"/>
      <c r="R1320" s="46"/>
      <c r="S1320" s="46"/>
      <c r="T1320" s="46"/>
      <c r="U1320" s="46"/>
      <c r="V1320" s="46"/>
      <c r="W1320" s="46"/>
      <c r="X1320" s="46"/>
      <c r="Y1320" s="46"/>
      <c r="Z1320" s="46"/>
    </row>
    <row r="1321" spans="1:26" ht="13.5" customHeight="1">
      <c r="A1321" s="233">
        <v>390</v>
      </c>
      <c r="B1321" s="203" t="s">
        <v>1533</v>
      </c>
      <c r="C1321" s="34" t="s">
        <v>82</v>
      </c>
      <c r="D1321" s="9" t="str">
        <f t="shared" si="162"/>
        <v>Mc Cormick</v>
      </c>
      <c r="E1321" s="203" t="s">
        <v>1534</v>
      </c>
      <c r="F1321" s="111" t="s">
        <v>76</v>
      </c>
      <c r="G1321" s="205">
        <v>59.5</v>
      </c>
      <c r="H1321" s="129">
        <v>4</v>
      </c>
      <c r="I1321" s="129">
        <v>9</v>
      </c>
      <c r="J1321" s="240" t="s">
        <v>59</v>
      </c>
      <c r="K1321" s="41" t="s">
        <v>26</v>
      </c>
      <c r="L1321" s="42" t="str">
        <f t="shared" si="157"/>
        <v>9grams</v>
      </c>
      <c r="M1321" s="43">
        <f t="shared" si="158"/>
        <v>36</v>
      </c>
      <c r="N1321" s="44" t="str">
        <f t="shared" si="159"/>
        <v>36grams</v>
      </c>
      <c r="O1321" s="51">
        <f t="shared" si="168"/>
        <v>238</v>
      </c>
      <c r="P1321" s="46"/>
      <c r="Q1321" s="46"/>
      <c r="R1321" s="46"/>
      <c r="S1321" s="46"/>
      <c r="T1321" s="46"/>
      <c r="U1321" s="46"/>
      <c r="V1321" s="46"/>
      <c r="W1321" s="46"/>
      <c r="X1321" s="46"/>
      <c r="Y1321" s="46"/>
      <c r="Z1321" s="46"/>
    </row>
    <row r="1322" spans="1:26" ht="13.5" customHeight="1">
      <c r="A1322" s="232">
        <v>391</v>
      </c>
      <c r="B1322" s="400" t="s">
        <v>1535</v>
      </c>
      <c r="C1322" s="34" t="s">
        <v>43</v>
      </c>
      <c r="D1322" s="9" t="str">
        <f t="shared" si="162"/>
        <v>Mc Cormik</v>
      </c>
      <c r="E1322" s="400" t="s">
        <v>1536</v>
      </c>
      <c r="F1322" s="37"/>
      <c r="G1322" s="115">
        <v>69</v>
      </c>
      <c r="H1322" s="85">
        <v>1</v>
      </c>
      <c r="I1322" s="85">
        <v>26</v>
      </c>
      <c r="J1322" s="88" t="s">
        <v>59</v>
      </c>
      <c r="K1322" s="41" t="s">
        <v>26</v>
      </c>
      <c r="L1322" s="42" t="str">
        <f t="shared" si="157"/>
        <v>26grams</v>
      </c>
      <c r="M1322" s="43">
        <f t="shared" si="158"/>
        <v>26</v>
      </c>
      <c r="N1322" s="44" t="str">
        <f t="shared" si="159"/>
        <v>26grams</v>
      </c>
      <c r="O1322" s="51">
        <f t="shared" si="168"/>
        <v>69</v>
      </c>
      <c r="P1322" s="46"/>
      <c r="Q1322" s="46"/>
      <c r="R1322" s="46"/>
      <c r="S1322" s="46"/>
      <c r="T1322" s="46"/>
      <c r="U1322" s="46"/>
      <c r="V1322" s="46"/>
      <c r="W1322" s="46"/>
      <c r="X1322" s="46"/>
      <c r="Y1322" s="46"/>
      <c r="Z1322" s="46"/>
    </row>
    <row r="1323" spans="1:26" ht="13.5" customHeight="1">
      <c r="A1323" s="233">
        <v>391</v>
      </c>
      <c r="B1323" s="122" t="s">
        <v>1535</v>
      </c>
      <c r="C1323" s="34" t="s">
        <v>82</v>
      </c>
      <c r="D1323" s="9" t="str">
        <f t="shared" si="162"/>
        <v>Mc Cormik</v>
      </c>
      <c r="E1323" s="128" t="s">
        <v>1536</v>
      </c>
      <c r="F1323" s="111" t="s">
        <v>76</v>
      </c>
      <c r="G1323" s="207">
        <v>65.5</v>
      </c>
      <c r="H1323" s="379">
        <v>2</v>
      </c>
      <c r="I1323" s="165">
        <v>26</v>
      </c>
      <c r="J1323" s="137" t="s">
        <v>59</v>
      </c>
      <c r="K1323" s="41" t="s">
        <v>26</v>
      </c>
      <c r="L1323" s="42" t="str">
        <f t="shared" si="157"/>
        <v>26grams</v>
      </c>
      <c r="M1323" s="43">
        <f t="shared" si="158"/>
        <v>52</v>
      </c>
      <c r="N1323" s="44" t="str">
        <f t="shared" si="159"/>
        <v>52grams</v>
      </c>
      <c r="O1323" s="51">
        <f t="shared" si="168"/>
        <v>131</v>
      </c>
      <c r="P1323" s="46"/>
      <c r="Q1323" s="46"/>
      <c r="R1323" s="46"/>
      <c r="S1323" s="46"/>
      <c r="T1323" s="46"/>
      <c r="U1323" s="46"/>
      <c r="V1323" s="46"/>
      <c r="W1323" s="46"/>
      <c r="X1323" s="46"/>
      <c r="Y1323" s="46"/>
      <c r="Z1323" s="46"/>
    </row>
    <row r="1324" spans="1:26" ht="13.5" customHeight="1">
      <c r="A1324" s="233">
        <v>759</v>
      </c>
      <c r="B1324" s="283" t="s">
        <v>1537</v>
      </c>
      <c r="C1324" s="34" t="s">
        <v>82</v>
      </c>
      <c r="D1324" s="9" t="str">
        <f t="shared" si="162"/>
        <v>Mc Cormik</v>
      </c>
      <c r="E1324" s="140" t="s">
        <v>1538</v>
      </c>
      <c r="F1324" s="111" t="s">
        <v>76</v>
      </c>
      <c r="G1324" s="284">
        <v>87.5</v>
      </c>
      <c r="H1324" s="285">
        <v>2</v>
      </c>
      <c r="I1324" s="285">
        <v>35</v>
      </c>
      <c r="J1324" s="143" t="s">
        <v>59</v>
      </c>
      <c r="K1324" s="41" t="s">
        <v>26</v>
      </c>
      <c r="L1324" s="42" t="str">
        <f t="shared" si="157"/>
        <v>35grams</v>
      </c>
      <c r="M1324" s="43">
        <f t="shared" si="158"/>
        <v>70</v>
      </c>
      <c r="N1324" s="44" t="str">
        <f t="shared" si="159"/>
        <v>70grams</v>
      </c>
      <c r="O1324" s="51">
        <f t="shared" si="168"/>
        <v>175</v>
      </c>
      <c r="P1324" s="46"/>
      <c r="Q1324" s="46"/>
      <c r="R1324" s="46"/>
      <c r="S1324" s="46"/>
      <c r="T1324" s="46"/>
      <c r="U1324" s="46"/>
      <c r="V1324" s="46"/>
      <c r="W1324" s="46"/>
      <c r="X1324" s="46"/>
      <c r="Y1324" s="46"/>
      <c r="Z1324" s="46"/>
    </row>
    <row r="1325" spans="1:26" ht="13.5" customHeight="1">
      <c r="A1325" s="233">
        <v>759</v>
      </c>
      <c r="B1325" s="48" t="s">
        <v>1537</v>
      </c>
      <c r="C1325" s="34" t="s">
        <v>6</v>
      </c>
      <c r="D1325" s="9" t="str">
        <f t="shared" si="162"/>
        <v>Mc Cormik</v>
      </c>
      <c r="E1325" s="116" t="s">
        <v>1538</v>
      </c>
      <c r="F1325" s="111"/>
      <c r="G1325" s="38">
        <v>87.5</v>
      </c>
      <c r="H1325" s="39">
        <v>2</v>
      </c>
      <c r="I1325" s="39">
        <v>35</v>
      </c>
      <c r="J1325" s="88" t="s">
        <v>59</v>
      </c>
      <c r="K1325" s="41" t="s">
        <v>26</v>
      </c>
      <c r="L1325" s="42" t="str">
        <f t="shared" si="157"/>
        <v>35grams</v>
      </c>
      <c r="M1325" s="43">
        <f t="shared" si="158"/>
        <v>70</v>
      </c>
      <c r="N1325" s="44" t="str">
        <f t="shared" si="159"/>
        <v>70grams</v>
      </c>
      <c r="O1325" s="51">
        <f t="shared" si="168"/>
        <v>175</v>
      </c>
      <c r="P1325" s="46"/>
      <c r="Q1325" s="46"/>
      <c r="R1325" s="46"/>
      <c r="S1325" s="46"/>
      <c r="T1325" s="46"/>
      <c r="U1325" s="46"/>
      <c r="V1325" s="46"/>
      <c r="W1325" s="46"/>
      <c r="X1325" s="46"/>
      <c r="Y1325" s="46"/>
      <c r="Z1325" s="46"/>
    </row>
    <row r="1326" spans="1:26" ht="13.5" customHeight="1">
      <c r="A1326" s="233">
        <v>759</v>
      </c>
      <c r="B1326" s="57" t="s">
        <v>1537</v>
      </c>
      <c r="C1326" s="34" t="s">
        <v>47</v>
      </c>
      <c r="D1326" s="9" t="str">
        <f t="shared" si="162"/>
        <v>Mc Cormik</v>
      </c>
      <c r="E1326" s="50" t="s">
        <v>1538</v>
      </c>
      <c r="F1326" s="59"/>
      <c r="G1326" s="38">
        <v>87.5</v>
      </c>
      <c r="H1326" s="39">
        <v>1.43</v>
      </c>
      <c r="I1326" s="39">
        <v>1</v>
      </c>
      <c r="J1326" s="152" t="s">
        <v>59</v>
      </c>
      <c r="K1326" s="46"/>
      <c r="L1326" s="42" t="str">
        <f t="shared" si="157"/>
        <v>1grams</v>
      </c>
      <c r="M1326" s="43">
        <f t="shared" si="158"/>
        <v>1.43</v>
      </c>
      <c r="N1326" s="44" t="str">
        <f t="shared" si="159"/>
        <v>1.43grams</v>
      </c>
      <c r="O1326" s="51">
        <f t="shared" si="168"/>
        <v>125.125</v>
      </c>
      <c r="P1326" s="46"/>
      <c r="Q1326" s="46"/>
      <c r="R1326" s="46"/>
      <c r="S1326" s="46"/>
      <c r="T1326" s="46"/>
      <c r="U1326" s="46"/>
      <c r="V1326" s="46"/>
      <c r="W1326" s="46"/>
      <c r="X1326" s="46"/>
      <c r="Y1326" s="46"/>
      <c r="Z1326" s="46"/>
    </row>
    <row r="1327" spans="1:26" ht="13.5" customHeight="1">
      <c r="A1327" s="232">
        <v>392</v>
      </c>
      <c r="B1327" s="33" t="s">
        <v>1539</v>
      </c>
      <c r="C1327" s="34" t="s">
        <v>43</v>
      </c>
      <c r="D1327" s="9" t="str">
        <f t="shared" si="162"/>
        <v>Mc Cormik</v>
      </c>
      <c r="E1327" s="50" t="s">
        <v>1538</v>
      </c>
      <c r="F1327" s="37"/>
      <c r="G1327" s="38">
        <v>87.5</v>
      </c>
      <c r="H1327" s="39">
        <v>0.12</v>
      </c>
      <c r="I1327" s="81">
        <v>35</v>
      </c>
      <c r="J1327" s="121" t="s">
        <v>59</v>
      </c>
      <c r="K1327" s="41" t="s">
        <v>26</v>
      </c>
      <c r="L1327" s="42" t="str">
        <f t="shared" si="157"/>
        <v>35grams</v>
      </c>
      <c r="M1327" s="43">
        <f t="shared" si="158"/>
        <v>4.2</v>
      </c>
      <c r="N1327" s="44" t="str">
        <f t="shared" si="159"/>
        <v>4.2grams</v>
      </c>
      <c r="O1327" s="51">
        <f t="shared" si="168"/>
        <v>10.5</v>
      </c>
      <c r="P1327" s="46"/>
      <c r="Q1327" s="46"/>
      <c r="R1327" s="46"/>
      <c r="S1327" s="46"/>
      <c r="T1327" s="46"/>
      <c r="U1327" s="46"/>
      <c r="V1327" s="46"/>
      <c r="W1327" s="46"/>
      <c r="X1327" s="46"/>
      <c r="Y1327" s="46"/>
      <c r="Z1327" s="46"/>
    </row>
    <row r="1328" spans="1:26" ht="13.5" customHeight="1">
      <c r="A1328" s="233">
        <v>760</v>
      </c>
      <c r="B1328" s="128" t="s">
        <v>1540</v>
      </c>
      <c r="C1328" s="34" t="s">
        <v>82</v>
      </c>
      <c r="D1328" s="9" t="str">
        <f t="shared" si="162"/>
        <v>Mc Cormik</v>
      </c>
      <c r="E1328" s="128" t="s">
        <v>1541</v>
      </c>
      <c r="F1328" s="111" t="s">
        <v>76</v>
      </c>
      <c r="G1328" s="123">
        <v>59</v>
      </c>
      <c r="H1328" s="124">
        <v>3</v>
      </c>
      <c r="I1328" s="124">
        <v>30</v>
      </c>
      <c r="J1328" s="125" t="s">
        <v>59</v>
      </c>
      <c r="K1328" s="41" t="s">
        <v>26</v>
      </c>
      <c r="L1328" s="42" t="str">
        <f t="shared" si="157"/>
        <v>30grams</v>
      </c>
      <c r="M1328" s="43">
        <f t="shared" si="158"/>
        <v>90</v>
      </c>
      <c r="N1328" s="44" t="str">
        <f t="shared" si="159"/>
        <v>90grams</v>
      </c>
      <c r="O1328" s="51">
        <f t="shared" si="168"/>
        <v>177</v>
      </c>
      <c r="P1328" s="46"/>
      <c r="Q1328" s="46"/>
      <c r="R1328" s="46"/>
      <c r="S1328" s="46"/>
      <c r="T1328" s="46"/>
      <c r="U1328" s="46"/>
      <c r="V1328" s="46"/>
      <c r="W1328" s="46"/>
      <c r="X1328" s="46"/>
      <c r="Y1328" s="46"/>
      <c r="Z1328" s="46"/>
    </row>
    <row r="1329" spans="1:26" ht="13.5" customHeight="1">
      <c r="A1329" s="233">
        <v>566</v>
      </c>
      <c r="B1329" s="50" t="s">
        <v>1542</v>
      </c>
      <c r="C1329" s="34" t="s">
        <v>35</v>
      </c>
      <c r="D1329" s="9" t="str">
        <f t="shared" si="162"/>
        <v>MC CORMICK</v>
      </c>
      <c r="E1329" s="116" t="s">
        <v>1543</v>
      </c>
      <c r="F1329" s="37"/>
      <c r="G1329" s="108">
        <v>102</v>
      </c>
      <c r="H1329" s="81">
        <v>1</v>
      </c>
      <c r="I1329" s="81">
        <v>45</v>
      </c>
      <c r="J1329" s="40" t="s">
        <v>59</v>
      </c>
      <c r="K1329" s="41" t="s">
        <v>26</v>
      </c>
      <c r="L1329" s="42" t="str">
        <f t="shared" si="157"/>
        <v>45grams</v>
      </c>
      <c r="M1329" s="43">
        <f t="shared" si="158"/>
        <v>45</v>
      </c>
      <c r="N1329" s="44" t="str">
        <f t="shared" si="159"/>
        <v>45grams</v>
      </c>
      <c r="O1329" s="51">
        <f t="shared" si="168"/>
        <v>102</v>
      </c>
      <c r="P1329" s="46"/>
      <c r="Q1329" s="46"/>
      <c r="R1329" s="46"/>
      <c r="S1329" s="46"/>
      <c r="T1329" s="46"/>
      <c r="U1329" s="46"/>
      <c r="V1329" s="46"/>
      <c r="W1329" s="46"/>
      <c r="X1329" s="46"/>
      <c r="Y1329" s="46"/>
      <c r="Z1329" s="46"/>
    </row>
    <row r="1330" spans="1:26" ht="13.5" customHeight="1">
      <c r="A1330" s="233">
        <v>566</v>
      </c>
      <c r="B1330" s="283" t="s">
        <v>1542</v>
      </c>
      <c r="C1330" s="34" t="s">
        <v>82</v>
      </c>
      <c r="D1330" s="9" t="str">
        <f t="shared" si="162"/>
        <v>Mc Cormick</v>
      </c>
      <c r="E1330" s="140" t="s">
        <v>1544</v>
      </c>
      <c r="F1330" s="111" t="s">
        <v>76</v>
      </c>
      <c r="G1330" s="141">
        <v>102.5</v>
      </c>
      <c r="H1330" s="142">
        <v>1</v>
      </c>
      <c r="I1330" s="142">
        <v>45</v>
      </c>
      <c r="J1330" s="355" t="s">
        <v>59</v>
      </c>
      <c r="K1330" s="41" t="s">
        <v>26</v>
      </c>
      <c r="L1330" s="42" t="str">
        <f t="shared" si="157"/>
        <v>45grams</v>
      </c>
      <c r="M1330" s="43">
        <f t="shared" si="158"/>
        <v>45</v>
      </c>
      <c r="N1330" s="44" t="str">
        <f t="shared" si="159"/>
        <v>45grams</v>
      </c>
      <c r="O1330" s="51">
        <f t="shared" si="168"/>
        <v>102.5</v>
      </c>
      <c r="P1330" s="46"/>
      <c r="Q1330" s="46"/>
      <c r="R1330" s="46"/>
      <c r="S1330" s="46"/>
      <c r="T1330" s="46"/>
      <c r="U1330" s="46"/>
      <c r="V1330" s="46"/>
      <c r="W1330" s="46"/>
      <c r="X1330" s="46"/>
      <c r="Y1330" s="46"/>
      <c r="Z1330" s="46"/>
    </row>
    <row r="1331" spans="1:26" ht="13.5" customHeight="1">
      <c r="A1331" s="233">
        <v>566</v>
      </c>
      <c r="B1331" s="33" t="s">
        <v>1542</v>
      </c>
      <c r="C1331" s="34" t="s">
        <v>6</v>
      </c>
      <c r="D1331" s="9" t="str">
        <f t="shared" si="162"/>
        <v>Mc Cormick</v>
      </c>
      <c r="E1331" s="50" t="s">
        <v>1544</v>
      </c>
      <c r="F1331" s="111"/>
      <c r="G1331" s="108">
        <v>102.5</v>
      </c>
      <c r="H1331" s="81">
        <v>2</v>
      </c>
      <c r="I1331" s="81">
        <v>45</v>
      </c>
      <c r="J1331" s="40" t="s">
        <v>59</v>
      </c>
      <c r="K1331" s="41" t="s">
        <v>26</v>
      </c>
      <c r="L1331" s="42" t="str">
        <f t="shared" si="157"/>
        <v>45grams</v>
      </c>
      <c r="M1331" s="43">
        <f t="shared" si="158"/>
        <v>90</v>
      </c>
      <c r="N1331" s="44" t="str">
        <f t="shared" si="159"/>
        <v>90grams</v>
      </c>
      <c r="O1331" s="51">
        <f t="shared" si="168"/>
        <v>205</v>
      </c>
      <c r="P1331" s="46"/>
      <c r="Q1331" s="46"/>
      <c r="R1331" s="46"/>
      <c r="S1331" s="46"/>
      <c r="T1331" s="46"/>
      <c r="U1331" s="46"/>
      <c r="V1331" s="46"/>
      <c r="W1331" s="46"/>
      <c r="X1331" s="46"/>
      <c r="Y1331" s="46"/>
      <c r="Z1331" s="46"/>
    </row>
    <row r="1332" spans="1:26" ht="13.5" customHeight="1">
      <c r="A1332" s="233">
        <v>566</v>
      </c>
      <c r="B1332" s="79" t="s">
        <v>1542</v>
      </c>
      <c r="C1332" s="34" t="s">
        <v>47</v>
      </c>
      <c r="D1332" s="9" t="str">
        <f t="shared" si="162"/>
        <v>Mc Cormick</v>
      </c>
      <c r="E1332" s="50" t="s">
        <v>1544</v>
      </c>
      <c r="F1332" s="59"/>
      <c r="G1332" s="126">
        <v>102.5</v>
      </c>
      <c r="H1332" s="120">
        <v>1.67</v>
      </c>
      <c r="I1332" s="120">
        <v>1</v>
      </c>
      <c r="J1332" s="60" t="s">
        <v>59</v>
      </c>
      <c r="K1332" s="46"/>
      <c r="L1332" s="42" t="str">
        <f t="shared" si="157"/>
        <v>1grams</v>
      </c>
      <c r="M1332" s="43">
        <f t="shared" si="158"/>
        <v>1.67</v>
      </c>
      <c r="N1332" s="44" t="str">
        <f t="shared" si="159"/>
        <v>1.67grams</v>
      </c>
      <c r="O1332" s="51">
        <f t="shared" si="168"/>
        <v>171.17499999999998</v>
      </c>
      <c r="P1332" s="46"/>
      <c r="Q1332" s="46"/>
      <c r="R1332" s="46"/>
      <c r="S1332" s="46"/>
      <c r="T1332" s="46"/>
      <c r="U1332" s="46"/>
      <c r="V1332" s="46"/>
      <c r="W1332" s="46"/>
      <c r="X1332" s="46"/>
      <c r="Y1332" s="46"/>
      <c r="Z1332" s="46"/>
    </row>
    <row r="1333" spans="1:26" ht="13.5" customHeight="1">
      <c r="A1333" s="232">
        <v>393</v>
      </c>
      <c r="B1333" s="116" t="s">
        <v>1545</v>
      </c>
      <c r="C1333" s="34" t="s">
        <v>43</v>
      </c>
      <c r="D1333" s="9" t="str">
        <f t="shared" si="162"/>
        <v>Mc Cormick</v>
      </c>
      <c r="E1333" s="116" t="s">
        <v>1546</v>
      </c>
      <c r="F1333" s="37"/>
      <c r="G1333" s="108">
        <v>68</v>
      </c>
      <c r="H1333" s="81">
        <v>0.14000000000000001</v>
      </c>
      <c r="I1333" s="81">
        <v>30</v>
      </c>
      <c r="J1333" s="40" t="s">
        <v>59</v>
      </c>
      <c r="K1333" s="41" t="s">
        <v>26</v>
      </c>
      <c r="L1333" s="42" t="str">
        <f t="shared" si="157"/>
        <v>30grams</v>
      </c>
      <c r="M1333" s="43">
        <f t="shared" si="158"/>
        <v>4.2</v>
      </c>
      <c r="N1333" s="44" t="str">
        <f t="shared" si="159"/>
        <v>4.2grams</v>
      </c>
      <c r="O1333" s="51">
        <f t="shared" si="168"/>
        <v>9.5200000000000014</v>
      </c>
      <c r="P1333" s="46"/>
      <c r="Q1333" s="46"/>
      <c r="R1333" s="46"/>
      <c r="S1333" s="46"/>
      <c r="T1333" s="46"/>
      <c r="U1333" s="46"/>
      <c r="V1333" s="46"/>
      <c r="W1333" s="46"/>
      <c r="X1333" s="46"/>
      <c r="Y1333" s="46"/>
      <c r="Z1333" s="46"/>
    </row>
    <row r="1334" spans="1:26" ht="13.5" customHeight="1">
      <c r="A1334" s="232">
        <v>393</v>
      </c>
      <c r="B1334" s="52" t="s">
        <v>1545</v>
      </c>
      <c r="C1334" s="53" t="s">
        <v>39</v>
      </c>
      <c r="D1334" s="9" t="str">
        <f t="shared" si="162"/>
        <v>Mc Cormick</v>
      </c>
      <c r="E1334" s="52" t="s">
        <v>1546</v>
      </c>
      <c r="F1334" s="37"/>
      <c r="G1334" s="201">
        <v>98</v>
      </c>
      <c r="H1334" s="182">
        <v>1</v>
      </c>
      <c r="I1334" s="202">
        <v>30</v>
      </c>
      <c r="J1334" s="401" t="s">
        <v>59</v>
      </c>
      <c r="K1334" s="41"/>
      <c r="L1334" s="42" t="str">
        <f t="shared" si="157"/>
        <v>30grams</v>
      </c>
      <c r="M1334" s="43">
        <f t="shared" si="158"/>
        <v>30</v>
      </c>
      <c r="N1334" s="44" t="str">
        <f t="shared" si="159"/>
        <v>30grams</v>
      </c>
      <c r="O1334" s="51">
        <f t="shared" si="168"/>
        <v>98</v>
      </c>
      <c r="P1334" s="46"/>
      <c r="Q1334" s="46"/>
      <c r="R1334" s="46"/>
      <c r="S1334" s="46"/>
      <c r="T1334" s="46"/>
      <c r="U1334" s="46"/>
      <c r="V1334" s="46"/>
      <c r="W1334" s="46"/>
      <c r="X1334" s="46"/>
      <c r="Y1334" s="46"/>
      <c r="Z1334" s="46"/>
    </row>
    <row r="1335" spans="1:26" ht="13.5" customHeight="1">
      <c r="A1335" s="233">
        <v>393</v>
      </c>
      <c r="B1335" s="128" t="s">
        <v>1545</v>
      </c>
      <c r="C1335" s="34" t="s">
        <v>82</v>
      </c>
      <c r="D1335" s="9" t="str">
        <f t="shared" si="162"/>
        <v>Mc Cormick</v>
      </c>
      <c r="E1335" s="128" t="s">
        <v>1546</v>
      </c>
      <c r="F1335" s="111" t="s">
        <v>76</v>
      </c>
      <c r="G1335" s="136">
        <v>74.5</v>
      </c>
      <c r="H1335" s="148">
        <v>2</v>
      </c>
      <c r="I1335" s="148">
        <v>30</v>
      </c>
      <c r="J1335" s="125" t="s">
        <v>59</v>
      </c>
      <c r="K1335" s="41" t="s">
        <v>26</v>
      </c>
      <c r="L1335" s="42" t="str">
        <f t="shared" si="157"/>
        <v>30grams</v>
      </c>
      <c r="M1335" s="43">
        <f t="shared" si="158"/>
        <v>60</v>
      </c>
      <c r="N1335" s="44" t="str">
        <f t="shared" si="159"/>
        <v>60grams</v>
      </c>
      <c r="O1335" s="51">
        <f t="shared" si="168"/>
        <v>149</v>
      </c>
      <c r="P1335" s="46"/>
      <c r="Q1335" s="46"/>
      <c r="R1335" s="46"/>
      <c r="S1335" s="46"/>
      <c r="T1335" s="46"/>
      <c r="U1335" s="46"/>
      <c r="V1335" s="46"/>
      <c r="W1335" s="46"/>
      <c r="X1335" s="46"/>
      <c r="Y1335" s="46"/>
      <c r="Z1335" s="46"/>
    </row>
    <row r="1336" spans="1:26" ht="13.5" customHeight="1">
      <c r="A1336" s="233">
        <v>1225</v>
      </c>
      <c r="B1336" s="79" t="s">
        <v>1547</v>
      </c>
      <c r="C1336" s="94" t="s">
        <v>68</v>
      </c>
      <c r="D1336" s="59" t="s">
        <v>110</v>
      </c>
      <c r="E1336" s="116"/>
      <c r="F1336" s="59"/>
      <c r="G1336" s="95">
        <v>0.50024999999999997</v>
      </c>
      <c r="H1336" s="97">
        <v>400</v>
      </c>
      <c r="I1336" s="97">
        <v>200</v>
      </c>
      <c r="J1336" s="131" t="s">
        <v>59</v>
      </c>
      <c r="K1336" s="46"/>
      <c r="L1336" s="42" t="str">
        <f t="shared" si="157"/>
        <v>200grams</v>
      </c>
      <c r="M1336" s="43">
        <f t="shared" si="158"/>
        <v>80000</v>
      </c>
      <c r="N1336" s="44" t="str">
        <f t="shared" si="159"/>
        <v>80000grams</v>
      </c>
      <c r="O1336" s="51">
        <f t="shared" si="168"/>
        <v>200.1</v>
      </c>
      <c r="P1336" s="46"/>
      <c r="Q1336" s="46"/>
      <c r="R1336" s="46"/>
      <c r="S1336" s="46"/>
      <c r="T1336" s="46"/>
      <c r="U1336" s="46"/>
      <c r="V1336" s="46"/>
      <c r="W1336" s="46"/>
      <c r="X1336" s="46"/>
      <c r="Y1336" s="46"/>
      <c r="Z1336" s="46"/>
    </row>
    <row r="1337" spans="1:26" ht="13.5" customHeight="1">
      <c r="A1337" s="233">
        <v>394</v>
      </c>
      <c r="B1337" s="52" t="s">
        <v>1548</v>
      </c>
      <c r="C1337" s="34" t="s">
        <v>35</v>
      </c>
      <c r="D1337" s="9" t="str">
        <f t="shared" ref="D1337:D1363" si="169">IFERROR(LEFT(E1337, FIND("/", E1337)-1), E1337)</f>
        <v>MC CORMICK</v>
      </c>
      <c r="E1337" s="149" t="s">
        <v>1543</v>
      </c>
      <c r="F1337" s="37"/>
      <c r="G1337" s="108">
        <v>59.25</v>
      </c>
      <c r="H1337" s="81">
        <v>2</v>
      </c>
      <c r="I1337" s="81">
        <v>13</v>
      </c>
      <c r="J1337" s="40" t="s">
        <v>59</v>
      </c>
      <c r="K1337" s="41" t="s">
        <v>26</v>
      </c>
      <c r="L1337" s="42" t="str">
        <f t="shared" si="157"/>
        <v>13grams</v>
      </c>
      <c r="M1337" s="43">
        <f t="shared" si="158"/>
        <v>26</v>
      </c>
      <c r="N1337" s="44" t="str">
        <f t="shared" si="159"/>
        <v>26grams</v>
      </c>
      <c r="O1337" s="51">
        <f t="shared" si="168"/>
        <v>118.5</v>
      </c>
      <c r="P1337" s="46"/>
      <c r="Q1337" s="46"/>
      <c r="R1337" s="46"/>
      <c r="S1337" s="46"/>
      <c r="T1337" s="46"/>
      <c r="U1337" s="46"/>
      <c r="V1337" s="46"/>
      <c r="W1337" s="46"/>
      <c r="X1337" s="46"/>
      <c r="Y1337" s="46"/>
      <c r="Z1337" s="46"/>
    </row>
    <row r="1338" spans="1:26" ht="13.5" customHeight="1">
      <c r="A1338" s="232">
        <v>394</v>
      </c>
      <c r="B1338" s="135" t="s">
        <v>1548</v>
      </c>
      <c r="C1338" s="34" t="s">
        <v>43</v>
      </c>
      <c r="D1338" s="9" t="str">
        <f t="shared" si="169"/>
        <v>Mc Cormick</v>
      </c>
      <c r="E1338" s="135" t="s">
        <v>1549</v>
      </c>
      <c r="F1338" s="37"/>
      <c r="G1338" s="108">
        <v>59.25</v>
      </c>
      <c r="H1338" s="81">
        <v>1</v>
      </c>
      <c r="I1338" s="81">
        <v>13</v>
      </c>
      <c r="J1338" s="88" t="s">
        <v>59</v>
      </c>
      <c r="K1338" s="41" t="s">
        <v>26</v>
      </c>
      <c r="L1338" s="42" t="str">
        <f t="shared" si="157"/>
        <v>13grams</v>
      </c>
      <c r="M1338" s="43">
        <f t="shared" si="158"/>
        <v>13</v>
      </c>
      <c r="N1338" s="44" t="str">
        <f t="shared" si="159"/>
        <v>13grams</v>
      </c>
      <c r="O1338" s="51">
        <f t="shared" si="168"/>
        <v>59.25</v>
      </c>
      <c r="P1338" s="46"/>
      <c r="Q1338" s="46"/>
      <c r="R1338" s="46"/>
      <c r="S1338" s="46"/>
      <c r="T1338" s="46"/>
      <c r="U1338" s="46"/>
      <c r="V1338" s="46"/>
      <c r="W1338" s="46"/>
      <c r="X1338" s="46"/>
      <c r="Y1338" s="46"/>
      <c r="Z1338" s="46"/>
    </row>
    <row r="1339" spans="1:26" ht="13.5" customHeight="1">
      <c r="A1339" s="233">
        <v>394</v>
      </c>
      <c r="B1339" s="128" t="s">
        <v>1548</v>
      </c>
      <c r="C1339" s="34" t="s">
        <v>82</v>
      </c>
      <c r="D1339" s="9" t="str">
        <f t="shared" si="169"/>
        <v>Mc Cormick</v>
      </c>
      <c r="E1339" s="128" t="s">
        <v>1549</v>
      </c>
      <c r="F1339" s="111" t="s">
        <v>76</v>
      </c>
      <c r="G1339" s="123">
        <v>59.25</v>
      </c>
      <c r="H1339" s="124">
        <v>2</v>
      </c>
      <c r="I1339" s="124">
        <v>13</v>
      </c>
      <c r="J1339" s="137" t="s">
        <v>59</v>
      </c>
      <c r="K1339" s="41" t="s">
        <v>26</v>
      </c>
      <c r="L1339" s="42" t="str">
        <f t="shared" si="157"/>
        <v>13grams</v>
      </c>
      <c r="M1339" s="43">
        <f t="shared" si="158"/>
        <v>26</v>
      </c>
      <c r="N1339" s="44" t="str">
        <f t="shared" si="159"/>
        <v>26grams</v>
      </c>
      <c r="O1339" s="51">
        <f t="shared" si="168"/>
        <v>118.5</v>
      </c>
      <c r="P1339" s="46"/>
      <c r="Q1339" s="46"/>
      <c r="R1339" s="46"/>
      <c r="S1339" s="46"/>
      <c r="T1339" s="46"/>
      <c r="U1339" s="46"/>
      <c r="V1339" s="46"/>
      <c r="W1339" s="46"/>
      <c r="X1339" s="46"/>
      <c r="Y1339" s="46"/>
      <c r="Z1339" s="46"/>
    </row>
    <row r="1340" spans="1:26" ht="13.5" customHeight="1">
      <c r="A1340" s="233">
        <v>394</v>
      </c>
      <c r="B1340" s="209" t="s">
        <v>1548</v>
      </c>
      <c r="C1340" s="34" t="s">
        <v>6</v>
      </c>
      <c r="D1340" s="9" t="str">
        <f t="shared" si="169"/>
        <v>Mc Cormick</v>
      </c>
      <c r="E1340" s="116" t="s">
        <v>1549</v>
      </c>
      <c r="F1340" s="111"/>
      <c r="G1340" s="108">
        <v>59.25</v>
      </c>
      <c r="H1340" s="81">
        <v>1</v>
      </c>
      <c r="I1340" s="81">
        <v>13</v>
      </c>
      <c r="J1340" s="88" t="s">
        <v>59</v>
      </c>
      <c r="K1340" s="41" t="s">
        <v>26</v>
      </c>
      <c r="L1340" s="42" t="str">
        <f t="shared" si="157"/>
        <v>13grams</v>
      </c>
      <c r="M1340" s="43">
        <f t="shared" si="158"/>
        <v>13</v>
      </c>
      <c r="N1340" s="44" t="str">
        <f t="shared" si="159"/>
        <v>13grams</v>
      </c>
      <c r="O1340" s="51">
        <f t="shared" si="168"/>
        <v>59.25</v>
      </c>
      <c r="P1340" s="46"/>
      <c r="Q1340" s="46"/>
      <c r="R1340" s="46"/>
      <c r="S1340" s="46"/>
      <c r="T1340" s="46"/>
      <c r="U1340" s="46"/>
      <c r="V1340" s="46"/>
      <c r="W1340" s="46"/>
      <c r="X1340" s="46"/>
      <c r="Y1340" s="46"/>
      <c r="Z1340" s="46"/>
    </row>
    <row r="1341" spans="1:26" ht="13.5" customHeight="1">
      <c r="A1341" s="233">
        <v>761</v>
      </c>
      <c r="B1341" s="128" t="s">
        <v>1550</v>
      </c>
      <c r="C1341" s="34" t="s">
        <v>82</v>
      </c>
      <c r="D1341" s="9" t="str">
        <f t="shared" si="169"/>
        <v>Mc Cormick</v>
      </c>
      <c r="E1341" s="122" t="s">
        <v>1551</v>
      </c>
      <c r="F1341" s="111" t="s">
        <v>76</v>
      </c>
      <c r="G1341" s="123">
        <v>57.1</v>
      </c>
      <c r="H1341" s="124">
        <v>2</v>
      </c>
      <c r="I1341" s="124">
        <v>7</v>
      </c>
      <c r="J1341" s="137" t="s">
        <v>59</v>
      </c>
      <c r="K1341" s="41" t="s">
        <v>26</v>
      </c>
      <c r="L1341" s="42" t="str">
        <f t="shared" si="157"/>
        <v>7grams</v>
      </c>
      <c r="M1341" s="43">
        <f t="shared" si="158"/>
        <v>14</v>
      </c>
      <c r="N1341" s="44" t="str">
        <f t="shared" si="159"/>
        <v>14grams</v>
      </c>
      <c r="O1341" s="51">
        <f t="shared" si="168"/>
        <v>114.2</v>
      </c>
      <c r="P1341" s="46"/>
      <c r="Q1341" s="46"/>
      <c r="R1341" s="46"/>
      <c r="S1341" s="46"/>
      <c r="T1341" s="46"/>
      <c r="U1341" s="46"/>
      <c r="V1341" s="46"/>
      <c r="W1341" s="46"/>
      <c r="X1341" s="46"/>
      <c r="Y1341" s="46"/>
      <c r="Z1341" s="46"/>
    </row>
    <row r="1342" spans="1:26" ht="13.5" customHeight="1">
      <c r="A1342" s="233">
        <v>761</v>
      </c>
      <c r="B1342" s="79" t="s">
        <v>1550</v>
      </c>
      <c r="C1342" s="94" t="s">
        <v>68</v>
      </c>
      <c r="D1342" s="9">
        <f t="shared" si="169"/>
        <v>0</v>
      </c>
      <c r="E1342" s="116"/>
      <c r="F1342" s="59"/>
      <c r="G1342" s="95">
        <v>8.4642857142857135</v>
      </c>
      <c r="H1342" s="97">
        <v>7</v>
      </c>
      <c r="I1342" s="97">
        <v>7</v>
      </c>
      <c r="J1342" s="110" t="s">
        <v>59</v>
      </c>
      <c r="K1342" s="46"/>
      <c r="L1342" s="42" t="str">
        <f t="shared" si="157"/>
        <v>7grams</v>
      </c>
      <c r="M1342" s="43">
        <f t="shared" si="158"/>
        <v>49</v>
      </c>
      <c r="N1342" s="44" t="str">
        <f t="shared" si="159"/>
        <v>49grams</v>
      </c>
      <c r="O1342" s="51">
        <f t="shared" si="168"/>
        <v>59.249999999999993</v>
      </c>
      <c r="P1342" s="46"/>
      <c r="Q1342" s="46"/>
      <c r="R1342" s="46"/>
      <c r="S1342" s="46"/>
      <c r="T1342" s="46"/>
      <c r="U1342" s="46"/>
      <c r="V1342" s="46"/>
      <c r="W1342" s="46"/>
      <c r="X1342" s="46"/>
      <c r="Y1342" s="46"/>
      <c r="Z1342" s="46"/>
    </row>
    <row r="1343" spans="1:26" ht="13.5" customHeight="1">
      <c r="A1343" s="233">
        <v>567</v>
      </c>
      <c r="B1343" s="52" t="s">
        <v>1552</v>
      </c>
      <c r="C1343" s="34" t="s">
        <v>35</v>
      </c>
      <c r="D1343" s="9" t="str">
        <f t="shared" si="169"/>
        <v>MC CORMICK</v>
      </c>
      <c r="E1343" s="116" t="s">
        <v>1543</v>
      </c>
      <c r="F1343" s="37"/>
      <c r="G1343" s="108">
        <v>89</v>
      </c>
      <c r="H1343" s="81">
        <v>1</v>
      </c>
      <c r="I1343" s="81">
        <v>60</v>
      </c>
      <c r="J1343" s="88" t="s">
        <v>59</v>
      </c>
      <c r="K1343" s="41" t="s">
        <v>26</v>
      </c>
      <c r="L1343" s="42" t="str">
        <f t="shared" si="157"/>
        <v>60grams</v>
      </c>
      <c r="M1343" s="43">
        <f t="shared" si="158"/>
        <v>60</v>
      </c>
      <c r="N1343" s="44" t="str">
        <f t="shared" si="159"/>
        <v>60grams</v>
      </c>
      <c r="O1343" s="51">
        <f t="shared" si="168"/>
        <v>89</v>
      </c>
      <c r="P1343" s="46"/>
      <c r="Q1343" s="46"/>
      <c r="R1343" s="46"/>
      <c r="S1343" s="46"/>
      <c r="T1343" s="46"/>
      <c r="U1343" s="46"/>
      <c r="V1343" s="46"/>
      <c r="W1343" s="46"/>
      <c r="X1343" s="46"/>
      <c r="Y1343" s="46"/>
      <c r="Z1343" s="46"/>
    </row>
    <row r="1344" spans="1:26" ht="13.5" customHeight="1">
      <c r="A1344" s="232">
        <v>634</v>
      </c>
      <c r="B1344" s="68" t="s">
        <v>1553</v>
      </c>
      <c r="C1344" s="53" t="s">
        <v>39</v>
      </c>
      <c r="D1344" s="9" t="str">
        <f t="shared" si="169"/>
        <v>Mc Cormick</v>
      </c>
      <c r="E1344" s="68" t="s">
        <v>1554</v>
      </c>
      <c r="F1344" s="37"/>
      <c r="G1344" s="102">
        <v>105</v>
      </c>
      <c r="H1344" s="103">
        <v>1</v>
      </c>
      <c r="I1344" s="103">
        <v>37</v>
      </c>
      <c r="J1344" s="104" t="s">
        <v>59</v>
      </c>
      <c r="K1344" s="41"/>
      <c r="L1344" s="42" t="str">
        <f t="shared" si="157"/>
        <v>37grams</v>
      </c>
      <c r="M1344" s="43">
        <f t="shared" si="158"/>
        <v>37</v>
      </c>
      <c r="N1344" s="44" t="str">
        <f t="shared" si="159"/>
        <v>37grams</v>
      </c>
      <c r="O1344" s="51">
        <f t="shared" si="168"/>
        <v>105</v>
      </c>
      <c r="P1344" s="46"/>
      <c r="Q1344" s="46"/>
      <c r="R1344" s="46"/>
      <c r="S1344" s="46"/>
      <c r="T1344" s="46"/>
      <c r="U1344" s="46"/>
      <c r="V1344" s="46"/>
      <c r="W1344" s="46"/>
      <c r="X1344" s="46"/>
      <c r="Y1344" s="46"/>
      <c r="Z1344" s="46"/>
    </row>
    <row r="1345" spans="1:26" ht="13.5" customHeight="1">
      <c r="A1345" s="233">
        <v>634</v>
      </c>
      <c r="B1345" s="122" t="s">
        <v>1553</v>
      </c>
      <c r="C1345" s="34" t="s">
        <v>82</v>
      </c>
      <c r="D1345" s="9" t="str">
        <f t="shared" si="169"/>
        <v>Mc Cormick</v>
      </c>
      <c r="E1345" s="122" t="s">
        <v>1554</v>
      </c>
      <c r="F1345" s="111" t="s">
        <v>76</v>
      </c>
      <c r="G1345" s="123">
        <v>125.25</v>
      </c>
      <c r="H1345" s="124">
        <v>2</v>
      </c>
      <c r="I1345" s="124">
        <v>37</v>
      </c>
      <c r="J1345" s="137" t="s">
        <v>59</v>
      </c>
      <c r="K1345" s="41" t="s">
        <v>26</v>
      </c>
      <c r="L1345" s="42" t="str">
        <f t="shared" si="157"/>
        <v>37grams</v>
      </c>
      <c r="M1345" s="43">
        <f t="shared" si="158"/>
        <v>74</v>
      </c>
      <c r="N1345" s="44" t="str">
        <f t="shared" si="159"/>
        <v>74grams</v>
      </c>
      <c r="O1345" s="51">
        <f t="shared" si="168"/>
        <v>250.5</v>
      </c>
      <c r="P1345" s="46"/>
      <c r="Q1345" s="46"/>
      <c r="R1345" s="46"/>
      <c r="S1345" s="46"/>
      <c r="T1345" s="46"/>
      <c r="U1345" s="46"/>
      <c r="V1345" s="46"/>
      <c r="W1345" s="46"/>
      <c r="X1345" s="46"/>
      <c r="Y1345" s="46"/>
      <c r="Z1345" s="46"/>
    </row>
    <row r="1346" spans="1:26" ht="13.5" customHeight="1">
      <c r="A1346" s="232">
        <v>395</v>
      </c>
      <c r="B1346" s="116" t="s">
        <v>1555</v>
      </c>
      <c r="C1346" s="34" t="s">
        <v>43</v>
      </c>
      <c r="D1346" s="9" t="str">
        <f t="shared" si="169"/>
        <v>Mc Cormick</v>
      </c>
      <c r="E1346" s="116" t="s">
        <v>1554</v>
      </c>
      <c r="F1346" s="37"/>
      <c r="G1346" s="108">
        <v>65.75</v>
      </c>
      <c r="H1346" s="81">
        <v>0.18</v>
      </c>
      <c r="I1346" s="81">
        <v>37</v>
      </c>
      <c r="J1346" s="88" t="s">
        <v>59</v>
      </c>
      <c r="K1346" s="41" t="s">
        <v>26</v>
      </c>
      <c r="L1346" s="42" t="str">
        <f t="shared" si="157"/>
        <v>37grams</v>
      </c>
      <c r="M1346" s="43">
        <f t="shared" si="158"/>
        <v>6.66</v>
      </c>
      <c r="N1346" s="44" t="str">
        <f t="shared" si="159"/>
        <v>6.66grams</v>
      </c>
      <c r="O1346" s="51">
        <f t="shared" si="168"/>
        <v>11.834999999999999</v>
      </c>
      <c r="P1346" s="46"/>
      <c r="Q1346" s="46"/>
      <c r="R1346" s="46"/>
      <c r="S1346" s="46"/>
      <c r="T1346" s="46"/>
      <c r="U1346" s="46"/>
      <c r="V1346" s="46"/>
      <c r="W1346" s="46"/>
      <c r="X1346" s="46"/>
      <c r="Y1346" s="46"/>
      <c r="Z1346" s="46"/>
    </row>
    <row r="1347" spans="1:26" ht="13.5" customHeight="1">
      <c r="A1347" s="233">
        <v>1140</v>
      </c>
      <c r="B1347" s="79" t="s">
        <v>1556</v>
      </c>
      <c r="C1347" s="34" t="s">
        <v>47</v>
      </c>
      <c r="D1347" s="9" t="str">
        <f t="shared" si="169"/>
        <v>Mc Cormick</v>
      </c>
      <c r="E1347" s="50" t="s">
        <v>1557</v>
      </c>
      <c r="F1347" s="59"/>
      <c r="G1347" s="108">
        <v>110.25</v>
      </c>
      <c r="H1347" s="81">
        <v>0.87</v>
      </c>
      <c r="I1347" s="81">
        <v>1</v>
      </c>
      <c r="J1347" s="88" t="s">
        <v>59</v>
      </c>
      <c r="K1347" s="46"/>
      <c r="L1347" s="42" t="str">
        <f t="shared" si="157"/>
        <v>1grams</v>
      </c>
      <c r="M1347" s="43">
        <f t="shared" si="158"/>
        <v>0.87</v>
      </c>
      <c r="N1347" s="44" t="str">
        <f t="shared" si="159"/>
        <v>0.87grams</v>
      </c>
      <c r="O1347" s="51">
        <f t="shared" si="168"/>
        <v>95.917500000000004</v>
      </c>
      <c r="P1347" s="46"/>
      <c r="Q1347" s="46"/>
      <c r="R1347" s="46"/>
      <c r="S1347" s="46"/>
      <c r="T1347" s="46"/>
      <c r="U1347" s="46"/>
      <c r="V1347" s="46"/>
      <c r="W1347" s="46"/>
      <c r="X1347" s="46"/>
      <c r="Y1347" s="46"/>
      <c r="Z1347" s="46"/>
    </row>
    <row r="1348" spans="1:26" ht="13.5" customHeight="1">
      <c r="A1348" s="232">
        <v>396</v>
      </c>
      <c r="B1348" s="33" t="s">
        <v>1558</v>
      </c>
      <c r="C1348" s="34" t="s">
        <v>43</v>
      </c>
      <c r="D1348" s="9" t="str">
        <f t="shared" si="169"/>
        <v>Mc Cormick</v>
      </c>
      <c r="E1348" s="144" t="s">
        <v>1559</v>
      </c>
      <c r="F1348" s="37"/>
      <c r="G1348" s="108">
        <v>74</v>
      </c>
      <c r="H1348" s="81">
        <v>0.2</v>
      </c>
      <c r="I1348" s="81">
        <v>10</v>
      </c>
      <c r="J1348" s="88" t="s">
        <v>59</v>
      </c>
      <c r="K1348" s="41" t="s">
        <v>26</v>
      </c>
      <c r="L1348" s="42" t="str">
        <f t="shared" si="157"/>
        <v>10grams</v>
      </c>
      <c r="M1348" s="43">
        <f t="shared" si="158"/>
        <v>2</v>
      </c>
      <c r="N1348" s="44" t="str">
        <f t="shared" si="159"/>
        <v>2grams</v>
      </c>
      <c r="O1348" s="51">
        <f t="shared" si="168"/>
        <v>14.8</v>
      </c>
      <c r="P1348" s="46"/>
      <c r="Q1348" s="46"/>
      <c r="R1348" s="46"/>
      <c r="S1348" s="46"/>
      <c r="T1348" s="46"/>
      <c r="U1348" s="46"/>
      <c r="V1348" s="46"/>
      <c r="W1348" s="46"/>
      <c r="X1348" s="46"/>
      <c r="Y1348" s="46"/>
      <c r="Z1348" s="46"/>
    </row>
    <row r="1349" spans="1:26" ht="13.5" customHeight="1">
      <c r="A1349" s="233">
        <v>568</v>
      </c>
      <c r="B1349" s="52" t="s">
        <v>1560</v>
      </c>
      <c r="C1349" s="34" t="s">
        <v>35</v>
      </c>
      <c r="D1349" s="9" t="str">
        <f t="shared" si="169"/>
        <v>MC CORMICK</v>
      </c>
      <c r="E1349" s="116" t="s">
        <v>1543</v>
      </c>
      <c r="F1349" s="37"/>
      <c r="G1349" s="108">
        <v>72</v>
      </c>
      <c r="H1349" s="81">
        <v>1</v>
      </c>
      <c r="I1349" s="81">
        <v>14</v>
      </c>
      <c r="J1349" s="88" t="s">
        <v>59</v>
      </c>
      <c r="K1349" s="41" t="s">
        <v>26</v>
      </c>
      <c r="L1349" s="42" t="str">
        <f t="shared" si="157"/>
        <v>14grams</v>
      </c>
      <c r="M1349" s="43">
        <f t="shared" si="158"/>
        <v>14</v>
      </c>
      <c r="N1349" s="44" t="str">
        <f t="shared" si="159"/>
        <v>14grams</v>
      </c>
      <c r="O1349" s="51">
        <f t="shared" si="168"/>
        <v>72</v>
      </c>
      <c r="P1349" s="46"/>
      <c r="Q1349" s="46"/>
      <c r="R1349" s="46"/>
      <c r="S1349" s="46"/>
      <c r="T1349" s="46"/>
      <c r="U1349" s="46"/>
      <c r="V1349" s="46"/>
      <c r="W1349" s="46"/>
      <c r="X1349" s="46"/>
      <c r="Y1349" s="46"/>
      <c r="Z1349" s="46"/>
    </row>
    <row r="1350" spans="1:26" ht="13.5" customHeight="1">
      <c r="A1350" s="233">
        <v>1141</v>
      </c>
      <c r="B1350" s="57" t="s">
        <v>1561</v>
      </c>
      <c r="C1350" s="34" t="s">
        <v>47</v>
      </c>
      <c r="D1350" s="9" t="str">
        <f t="shared" si="169"/>
        <v>Mc Cormick</v>
      </c>
      <c r="E1350" s="50" t="s">
        <v>1562</v>
      </c>
      <c r="F1350" s="59"/>
      <c r="G1350" s="126">
        <v>67.5</v>
      </c>
      <c r="H1350" s="120">
        <v>2</v>
      </c>
      <c r="I1350" s="120">
        <v>1</v>
      </c>
      <c r="J1350" s="152" t="s">
        <v>59</v>
      </c>
      <c r="K1350" s="46"/>
      <c r="L1350" s="42" t="str">
        <f t="shared" si="157"/>
        <v>1grams</v>
      </c>
      <c r="M1350" s="43">
        <f t="shared" si="158"/>
        <v>2</v>
      </c>
      <c r="N1350" s="44" t="str">
        <f t="shared" si="159"/>
        <v>2grams</v>
      </c>
      <c r="O1350" s="51">
        <f t="shared" si="168"/>
        <v>135</v>
      </c>
      <c r="P1350" s="46"/>
      <c r="Q1350" s="46"/>
      <c r="R1350" s="46"/>
      <c r="S1350" s="46"/>
      <c r="T1350" s="46"/>
      <c r="U1350" s="46"/>
      <c r="V1350" s="46"/>
      <c r="W1350" s="46"/>
      <c r="X1350" s="46"/>
      <c r="Y1350" s="46"/>
      <c r="Z1350" s="46"/>
    </row>
    <row r="1351" spans="1:26" ht="13.5" customHeight="1">
      <c r="A1351" s="233">
        <v>762</v>
      </c>
      <c r="B1351" s="128" t="s">
        <v>1563</v>
      </c>
      <c r="C1351" s="34" t="s">
        <v>82</v>
      </c>
      <c r="D1351" s="9" t="str">
        <f t="shared" si="169"/>
        <v>Mc Cormick</v>
      </c>
      <c r="E1351" s="154" t="s">
        <v>1564</v>
      </c>
      <c r="F1351" s="111" t="s">
        <v>76</v>
      </c>
      <c r="G1351" s="123">
        <v>61.75</v>
      </c>
      <c r="H1351" s="124">
        <v>3</v>
      </c>
      <c r="I1351" s="124">
        <v>12</v>
      </c>
      <c r="J1351" s="137" t="s">
        <v>59</v>
      </c>
      <c r="K1351" s="41" t="s">
        <v>26</v>
      </c>
      <c r="L1351" s="42" t="str">
        <f t="shared" si="157"/>
        <v>12grams</v>
      </c>
      <c r="M1351" s="43">
        <f t="shared" si="158"/>
        <v>36</v>
      </c>
      <c r="N1351" s="44" t="str">
        <f t="shared" si="159"/>
        <v>36grams</v>
      </c>
      <c r="O1351" s="51">
        <f t="shared" si="168"/>
        <v>185.25</v>
      </c>
      <c r="P1351" s="46"/>
      <c r="Q1351" s="46"/>
      <c r="R1351" s="46"/>
      <c r="S1351" s="46"/>
      <c r="T1351" s="46"/>
      <c r="U1351" s="46"/>
      <c r="V1351" s="46"/>
      <c r="W1351" s="46"/>
      <c r="X1351" s="46"/>
      <c r="Y1351" s="46"/>
      <c r="Z1351" s="46"/>
    </row>
    <row r="1352" spans="1:26" ht="13.5" customHeight="1">
      <c r="A1352" s="232">
        <v>397</v>
      </c>
      <c r="B1352" s="116" t="s">
        <v>1565</v>
      </c>
      <c r="C1352" s="34" t="s">
        <v>43</v>
      </c>
      <c r="D1352" s="9" t="str">
        <f t="shared" si="169"/>
        <v>Mc Cormick</v>
      </c>
      <c r="E1352" s="91" t="s">
        <v>1566</v>
      </c>
      <c r="F1352" s="37"/>
      <c r="G1352" s="108">
        <v>83</v>
      </c>
      <c r="H1352" s="81">
        <v>0.1</v>
      </c>
      <c r="I1352" s="81">
        <v>34</v>
      </c>
      <c r="J1352" s="88" t="s">
        <v>59</v>
      </c>
      <c r="K1352" s="41" t="s">
        <v>26</v>
      </c>
      <c r="L1352" s="42" t="str">
        <f t="shared" si="157"/>
        <v>34grams</v>
      </c>
      <c r="M1352" s="43">
        <f t="shared" si="158"/>
        <v>3.4000000000000004</v>
      </c>
      <c r="N1352" s="44" t="str">
        <f t="shared" si="159"/>
        <v>3.4grams</v>
      </c>
      <c r="O1352" s="51">
        <f t="shared" si="168"/>
        <v>8.3000000000000007</v>
      </c>
      <c r="P1352" s="46"/>
      <c r="Q1352" s="46"/>
      <c r="R1352" s="46"/>
      <c r="S1352" s="46"/>
      <c r="T1352" s="46"/>
      <c r="U1352" s="46"/>
      <c r="V1352" s="46"/>
      <c r="W1352" s="46"/>
      <c r="X1352" s="46"/>
      <c r="Y1352" s="46"/>
      <c r="Z1352" s="46"/>
    </row>
    <row r="1353" spans="1:26" ht="13.5" customHeight="1">
      <c r="A1353" s="232">
        <v>397</v>
      </c>
      <c r="B1353" s="101" t="s">
        <v>1565</v>
      </c>
      <c r="C1353" s="53" t="s">
        <v>39</v>
      </c>
      <c r="D1353" s="9" t="str">
        <f t="shared" si="169"/>
        <v>Mc Cormick</v>
      </c>
      <c r="E1353" s="99" t="s">
        <v>1566</v>
      </c>
      <c r="F1353" s="37"/>
      <c r="G1353" s="102">
        <v>29.75</v>
      </c>
      <c r="H1353" s="103">
        <v>1</v>
      </c>
      <c r="I1353" s="103">
        <v>34</v>
      </c>
      <c r="J1353" s="104" t="s">
        <v>59</v>
      </c>
      <c r="K1353" s="41"/>
      <c r="L1353" s="42" t="str">
        <f t="shared" si="157"/>
        <v>34grams</v>
      </c>
      <c r="M1353" s="43">
        <f t="shared" si="158"/>
        <v>34</v>
      </c>
      <c r="N1353" s="44" t="str">
        <f t="shared" si="159"/>
        <v>34grams</v>
      </c>
      <c r="O1353" s="51">
        <f t="shared" si="168"/>
        <v>29.75</v>
      </c>
      <c r="P1353" s="46"/>
      <c r="Q1353" s="46"/>
      <c r="R1353" s="46"/>
      <c r="S1353" s="46"/>
      <c r="T1353" s="46"/>
      <c r="U1353" s="46"/>
      <c r="V1353" s="46"/>
      <c r="W1353" s="46"/>
      <c r="X1353" s="46"/>
      <c r="Y1353" s="46"/>
      <c r="Z1353" s="46"/>
    </row>
    <row r="1354" spans="1:26" ht="13.5" customHeight="1">
      <c r="A1354" s="233">
        <v>849</v>
      </c>
      <c r="B1354" s="89" t="s">
        <v>1567</v>
      </c>
      <c r="C1354" s="34" t="s">
        <v>6</v>
      </c>
      <c r="D1354" s="9" t="str">
        <f t="shared" si="169"/>
        <v>Mc Cormick</v>
      </c>
      <c r="E1354" s="149" t="s">
        <v>111</v>
      </c>
      <c r="F1354" s="111"/>
      <c r="G1354" s="108">
        <v>31</v>
      </c>
      <c r="H1354" s="81">
        <v>4</v>
      </c>
      <c r="I1354" s="81">
        <v>20</v>
      </c>
      <c r="J1354" s="88" t="s">
        <v>59</v>
      </c>
      <c r="K1354" s="41" t="s">
        <v>26</v>
      </c>
      <c r="L1354" s="42" t="str">
        <f t="shared" si="157"/>
        <v>20grams</v>
      </c>
      <c r="M1354" s="43">
        <f t="shared" si="158"/>
        <v>80</v>
      </c>
      <c r="N1354" s="44" t="str">
        <f t="shared" si="159"/>
        <v>80grams</v>
      </c>
      <c r="O1354" s="51">
        <f t="shared" si="168"/>
        <v>124</v>
      </c>
      <c r="P1354" s="46"/>
      <c r="Q1354" s="46"/>
      <c r="R1354" s="46"/>
      <c r="S1354" s="46"/>
      <c r="T1354" s="46"/>
      <c r="U1354" s="46"/>
      <c r="V1354" s="46"/>
      <c r="W1354" s="46"/>
      <c r="X1354" s="46"/>
      <c r="Y1354" s="46"/>
      <c r="Z1354" s="46"/>
    </row>
    <row r="1355" spans="1:26" ht="13.5" customHeight="1">
      <c r="A1355" s="233">
        <v>1226</v>
      </c>
      <c r="B1355" s="107" t="s">
        <v>1568</v>
      </c>
      <c r="C1355" s="94" t="s">
        <v>68</v>
      </c>
      <c r="D1355" s="9" t="str">
        <f t="shared" si="169"/>
        <v>McCormick</v>
      </c>
      <c r="E1355" s="80" t="s">
        <v>110</v>
      </c>
      <c r="F1355" s="59"/>
      <c r="G1355" s="95">
        <v>1.325</v>
      </c>
      <c r="H1355" s="97">
        <v>200</v>
      </c>
      <c r="I1355" s="97">
        <v>40</v>
      </c>
      <c r="J1355" s="110" t="s">
        <v>59</v>
      </c>
      <c r="K1355" s="46"/>
      <c r="L1355" s="42" t="str">
        <f t="shared" si="157"/>
        <v>40grams</v>
      </c>
      <c r="M1355" s="43">
        <f t="shared" si="158"/>
        <v>8000</v>
      </c>
      <c r="N1355" s="44" t="str">
        <f t="shared" si="159"/>
        <v>8000grams</v>
      </c>
      <c r="O1355" s="51">
        <f t="shared" si="168"/>
        <v>265</v>
      </c>
      <c r="P1355" s="46"/>
      <c r="Q1355" s="46"/>
      <c r="R1355" s="46"/>
      <c r="S1355" s="46"/>
      <c r="T1355" s="46"/>
      <c r="U1355" s="46"/>
      <c r="V1355" s="46"/>
      <c r="W1355" s="46"/>
      <c r="X1355" s="46"/>
      <c r="Y1355" s="46"/>
      <c r="Z1355" s="46"/>
    </row>
    <row r="1356" spans="1:26" ht="13.5" customHeight="1">
      <c r="A1356" s="232">
        <v>398</v>
      </c>
      <c r="B1356" s="91" t="s">
        <v>1569</v>
      </c>
      <c r="C1356" s="34" t="s">
        <v>43</v>
      </c>
      <c r="D1356" s="9" t="str">
        <f t="shared" si="169"/>
        <v>Mc Cormick</v>
      </c>
      <c r="E1356" s="91" t="s">
        <v>1570</v>
      </c>
      <c r="F1356" s="37"/>
      <c r="G1356" s="108">
        <v>83</v>
      </c>
      <c r="H1356" s="81">
        <v>1</v>
      </c>
      <c r="I1356" s="81">
        <v>5</v>
      </c>
      <c r="J1356" s="88" t="s">
        <v>59</v>
      </c>
      <c r="K1356" s="41" t="s">
        <v>26</v>
      </c>
      <c r="L1356" s="42" t="str">
        <f t="shared" si="157"/>
        <v>5grams</v>
      </c>
      <c r="M1356" s="43">
        <f t="shared" si="158"/>
        <v>5</v>
      </c>
      <c r="N1356" s="44" t="str">
        <f t="shared" si="159"/>
        <v>5grams</v>
      </c>
      <c r="O1356" s="51">
        <f t="shared" si="168"/>
        <v>83</v>
      </c>
      <c r="P1356" s="46"/>
      <c r="Q1356" s="46"/>
      <c r="R1356" s="46"/>
      <c r="S1356" s="46"/>
      <c r="T1356" s="46"/>
      <c r="U1356" s="46"/>
      <c r="V1356" s="46"/>
      <c r="W1356" s="46"/>
      <c r="X1356" s="46"/>
      <c r="Y1356" s="46"/>
      <c r="Z1356" s="46"/>
    </row>
    <row r="1357" spans="1:26" ht="13.5" customHeight="1">
      <c r="A1357" s="232">
        <v>399</v>
      </c>
      <c r="B1357" s="91" t="s">
        <v>1571</v>
      </c>
      <c r="C1357" s="34" t="s">
        <v>43</v>
      </c>
      <c r="D1357" s="9" t="str">
        <f t="shared" si="169"/>
        <v>Mc Cormick</v>
      </c>
      <c r="E1357" s="91" t="s">
        <v>1572</v>
      </c>
      <c r="F1357" s="37"/>
      <c r="G1357" s="108">
        <v>66</v>
      </c>
      <c r="H1357" s="81">
        <v>1</v>
      </c>
      <c r="I1357" s="81">
        <v>14</v>
      </c>
      <c r="J1357" s="88" t="s">
        <v>59</v>
      </c>
      <c r="K1357" s="41" t="s">
        <v>26</v>
      </c>
      <c r="L1357" s="42" t="str">
        <f t="shared" si="157"/>
        <v>14grams</v>
      </c>
      <c r="M1357" s="43">
        <f t="shared" si="158"/>
        <v>14</v>
      </c>
      <c r="N1357" s="44" t="str">
        <f t="shared" si="159"/>
        <v>14grams</v>
      </c>
      <c r="O1357" s="51">
        <f t="shared" si="168"/>
        <v>66</v>
      </c>
      <c r="P1357" s="46"/>
      <c r="Q1357" s="46"/>
      <c r="R1357" s="46"/>
      <c r="S1357" s="46"/>
      <c r="T1357" s="46"/>
      <c r="U1357" s="46"/>
      <c r="V1357" s="46"/>
      <c r="W1357" s="46"/>
      <c r="X1357" s="46"/>
      <c r="Y1357" s="46"/>
      <c r="Z1357" s="46"/>
    </row>
    <row r="1358" spans="1:26" ht="13.5" customHeight="1">
      <c r="A1358" s="233">
        <v>399</v>
      </c>
      <c r="B1358" s="146" t="s">
        <v>1571</v>
      </c>
      <c r="C1358" s="34" t="s">
        <v>82</v>
      </c>
      <c r="D1358" s="9" t="str">
        <f t="shared" si="169"/>
        <v>Mc Cormick</v>
      </c>
      <c r="E1358" s="146" t="s">
        <v>1572</v>
      </c>
      <c r="F1358" s="111" t="s">
        <v>76</v>
      </c>
      <c r="G1358" s="136">
        <v>57</v>
      </c>
      <c r="H1358" s="148">
        <v>1</v>
      </c>
      <c r="I1358" s="148">
        <v>14</v>
      </c>
      <c r="J1358" s="137" t="s">
        <v>59</v>
      </c>
      <c r="K1358" s="41" t="s">
        <v>26</v>
      </c>
      <c r="L1358" s="42" t="str">
        <f t="shared" si="157"/>
        <v>14grams</v>
      </c>
      <c r="M1358" s="43">
        <f t="shared" si="158"/>
        <v>14</v>
      </c>
      <c r="N1358" s="44" t="str">
        <f t="shared" si="159"/>
        <v>14grams</v>
      </c>
      <c r="O1358" s="51">
        <f t="shared" si="168"/>
        <v>57</v>
      </c>
      <c r="P1358" s="46"/>
      <c r="Q1358" s="46"/>
      <c r="R1358" s="46"/>
      <c r="S1358" s="46"/>
      <c r="T1358" s="46"/>
      <c r="U1358" s="46"/>
      <c r="V1358" s="46"/>
      <c r="W1358" s="46"/>
      <c r="X1358" s="46"/>
      <c r="Y1358" s="46"/>
      <c r="Z1358" s="46"/>
    </row>
    <row r="1359" spans="1:26" ht="13.5" customHeight="1">
      <c r="A1359" s="233">
        <v>399</v>
      </c>
      <c r="B1359" s="93" t="s">
        <v>1571</v>
      </c>
      <c r="C1359" s="34" t="s">
        <v>47</v>
      </c>
      <c r="D1359" s="9" t="str">
        <f t="shared" si="169"/>
        <v>Mc Cormick</v>
      </c>
      <c r="E1359" s="149" t="s">
        <v>1572</v>
      </c>
      <c r="F1359" s="195"/>
      <c r="G1359" s="108">
        <v>69.5</v>
      </c>
      <c r="H1359" s="81">
        <v>2.57</v>
      </c>
      <c r="I1359" s="81">
        <v>1</v>
      </c>
      <c r="J1359" s="88" t="s">
        <v>59</v>
      </c>
      <c r="K1359" s="46"/>
      <c r="L1359" s="42" t="str">
        <f t="shared" si="157"/>
        <v>1grams</v>
      </c>
      <c r="M1359" s="43">
        <f t="shared" si="158"/>
        <v>2.57</v>
      </c>
      <c r="N1359" s="44" t="str">
        <f t="shared" si="159"/>
        <v>2.57grams</v>
      </c>
      <c r="O1359" s="51">
        <f t="shared" si="168"/>
        <v>178.61499999999998</v>
      </c>
      <c r="P1359" s="46"/>
      <c r="Q1359" s="46"/>
      <c r="R1359" s="46"/>
      <c r="S1359" s="46"/>
      <c r="T1359" s="46"/>
      <c r="U1359" s="46"/>
      <c r="V1359" s="46"/>
      <c r="W1359" s="46"/>
      <c r="X1359" s="46"/>
      <c r="Y1359" s="46"/>
      <c r="Z1359" s="46"/>
    </row>
    <row r="1360" spans="1:26" ht="13.5" customHeight="1">
      <c r="A1360" s="232">
        <v>400</v>
      </c>
      <c r="B1360" s="89" t="s">
        <v>1573</v>
      </c>
      <c r="C1360" s="34" t="s">
        <v>43</v>
      </c>
      <c r="D1360" s="9" t="str">
        <f t="shared" si="169"/>
        <v>Mc Cormick</v>
      </c>
      <c r="E1360" s="149" t="s">
        <v>1546</v>
      </c>
      <c r="F1360" s="156"/>
      <c r="G1360" s="108">
        <v>74</v>
      </c>
      <c r="H1360" s="81">
        <v>0.25</v>
      </c>
      <c r="I1360" s="81">
        <v>30</v>
      </c>
      <c r="J1360" s="88" t="s">
        <v>59</v>
      </c>
      <c r="K1360" s="41" t="s">
        <v>26</v>
      </c>
      <c r="L1360" s="42" t="str">
        <f t="shared" si="157"/>
        <v>30grams</v>
      </c>
      <c r="M1360" s="43">
        <f t="shared" si="158"/>
        <v>7.5</v>
      </c>
      <c r="N1360" s="44" t="str">
        <f t="shared" si="159"/>
        <v>7.5grams</v>
      </c>
      <c r="O1360" s="51">
        <f t="shared" si="168"/>
        <v>18.5</v>
      </c>
      <c r="P1360" s="46"/>
      <c r="Q1360" s="46"/>
      <c r="R1360" s="46"/>
      <c r="S1360" s="46"/>
      <c r="T1360" s="46"/>
      <c r="U1360" s="46"/>
      <c r="V1360" s="46"/>
      <c r="W1360" s="46"/>
      <c r="X1360" s="46"/>
      <c r="Y1360" s="46"/>
      <c r="Z1360" s="46"/>
    </row>
    <row r="1361" spans="1:26" ht="13.5" customHeight="1">
      <c r="A1361" s="233">
        <v>1142</v>
      </c>
      <c r="B1361" s="318" t="s">
        <v>1574</v>
      </c>
      <c r="C1361" s="34" t="s">
        <v>47</v>
      </c>
      <c r="D1361" s="9" t="str">
        <f t="shared" si="169"/>
        <v>Mc Cormick</v>
      </c>
      <c r="E1361" s="149" t="s">
        <v>1575</v>
      </c>
      <c r="F1361" s="195"/>
      <c r="G1361" s="108">
        <v>99</v>
      </c>
      <c r="H1361" s="81">
        <v>0.80600000000000005</v>
      </c>
      <c r="I1361" s="81">
        <v>1</v>
      </c>
      <c r="J1361" s="88" t="s">
        <v>59</v>
      </c>
      <c r="K1361" s="46"/>
      <c r="L1361" s="42" t="str">
        <f t="shared" si="157"/>
        <v>1grams</v>
      </c>
      <c r="M1361" s="43">
        <f t="shared" si="158"/>
        <v>0.80600000000000005</v>
      </c>
      <c r="N1361" s="44" t="str">
        <f t="shared" si="159"/>
        <v>0.806grams</v>
      </c>
      <c r="O1361" s="51">
        <f t="shared" si="168"/>
        <v>79.794000000000011</v>
      </c>
      <c r="P1361" s="46"/>
      <c r="Q1361" s="46"/>
      <c r="R1361" s="46"/>
      <c r="S1361" s="46"/>
      <c r="T1361" s="46"/>
      <c r="U1361" s="46"/>
      <c r="V1361" s="46"/>
      <c r="W1361" s="46"/>
      <c r="X1361" s="46"/>
      <c r="Y1361" s="46"/>
      <c r="Z1361" s="46"/>
    </row>
    <row r="1362" spans="1:26" ht="13.5" customHeight="1">
      <c r="A1362" s="233">
        <v>357</v>
      </c>
      <c r="B1362" s="317" t="s">
        <v>1576</v>
      </c>
      <c r="C1362" s="34" t="s">
        <v>74</v>
      </c>
      <c r="D1362" s="9" t="str">
        <f t="shared" si="169"/>
        <v>Argentuna</v>
      </c>
      <c r="E1362" s="149" t="s">
        <v>1577</v>
      </c>
      <c r="F1362" s="155" t="s">
        <v>76</v>
      </c>
      <c r="G1362" s="108">
        <v>31.9</v>
      </c>
      <c r="H1362" s="81">
        <v>8</v>
      </c>
      <c r="I1362" s="81">
        <v>250</v>
      </c>
      <c r="J1362" s="88" t="s">
        <v>59</v>
      </c>
      <c r="K1362" s="41" t="s">
        <v>26</v>
      </c>
      <c r="L1362" s="42" t="str">
        <f t="shared" si="157"/>
        <v>250grams</v>
      </c>
      <c r="M1362" s="43">
        <f t="shared" si="158"/>
        <v>2000</v>
      </c>
      <c r="N1362" s="44" t="str">
        <f t="shared" si="159"/>
        <v>2000grams</v>
      </c>
      <c r="O1362" s="51">
        <f t="shared" si="168"/>
        <v>255.2</v>
      </c>
      <c r="P1362" s="29">
        <f>O1362/H1362</f>
        <v>31.9</v>
      </c>
      <c r="Q1362" s="74">
        <f>G1362-P1362</f>
        <v>0</v>
      </c>
      <c r="R1362" s="28"/>
      <c r="S1362" s="28"/>
      <c r="T1362" s="28"/>
      <c r="U1362" s="28"/>
      <c r="V1362" s="28"/>
      <c r="W1362" s="28"/>
      <c r="X1362" s="28"/>
      <c r="Y1362" s="28"/>
      <c r="Z1362" s="28"/>
    </row>
    <row r="1363" spans="1:26" ht="13.5" customHeight="1">
      <c r="A1363" s="232">
        <v>357</v>
      </c>
      <c r="B1363" s="90" t="s">
        <v>1578</v>
      </c>
      <c r="C1363" s="34" t="s">
        <v>43</v>
      </c>
      <c r="D1363" s="9" t="str">
        <f t="shared" si="169"/>
        <v>CDO</v>
      </c>
      <c r="E1363" s="91" t="s">
        <v>1579</v>
      </c>
      <c r="F1363" s="156"/>
      <c r="G1363" s="108">
        <v>31</v>
      </c>
      <c r="H1363" s="81">
        <v>4</v>
      </c>
      <c r="I1363" s="81">
        <v>210</v>
      </c>
      <c r="J1363" s="88" t="s">
        <v>59</v>
      </c>
      <c r="K1363" s="41" t="s">
        <v>26</v>
      </c>
      <c r="L1363" s="42" t="str">
        <f t="shared" si="157"/>
        <v>210grams</v>
      </c>
      <c r="M1363" s="43">
        <f t="shared" si="158"/>
        <v>840</v>
      </c>
      <c r="N1363" s="44" t="str">
        <f t="shared" si="159"/>
        <v>840grams</v>
      </c>
      <c r="O1363" s="51">
        <f t="shared" si="168"/>
        <v>124</v>
      </c>
      <c r="P1363" s="29"/>
      <c r="Q1363" s="11"/>
      <c r="R1363" s="11"/>
      <c r="S1363" s="11"/>
      <c r="T1363" s="11"/>
      <c r="U1363" s="11"/>
      <c r="V1363" s="11"/>
      <c r="W1363" s="11"/>
      <c r="X1363" s="11"/>
      <c r="Y1363" s="11"/>
      <c r="Z1363" s="11"/>
    </row>
    <row r="1364" spans="1:26" ht="13.5" customHeight="1">
      <c r="A1364" s="233">
        <v>357</v>
      </c>
      <c r="B1364" s="93" t="s">
        <v>1578</v>
      </c>
      <c r="C1364" s="94" t="s">
        <v>68</v>
      </c>
      <c r="D1364" s="58"/>
      <c r="E1364" s="91"/>
      <c r="F1364" s="195"/>
      <c r="G1364" s="95">
        <v>0.12479999999999999</v>
      </c>
      <c r="H1364" s="97">
        <v>15100</v>
      </c>
      <c r="I1364" s="97">
        <v>250</v>
      </c>
      <c r="J1364" s="110" t="s">
        <v>59</v>
      </c>
      <c r="K1364" s="46"/>
      <c r="L1364" s="42" t="str">
        <f t="shared" si="157"/>
        <v>250grams</v>
      </c>
      <c r="M1364" s="43">
        <f t="shared" si="158"/>
        <v>3775000</v>
      </c>
      <c r="N1364" s="44" t="str">
        <f t="shared" si="159"/>
        <v>3775000grams</v>
      </c>
      <c r="O1364" s="51">
        <f t="shared" si="168"/>
        <v>1884.48</v>
      </c>
      <c r="P1364" s="46"/>
      <c r="Q1364" s="46"/>
      <c r="R1364" s="46"/>
      <c r="S1364" s="46"/>
      <c r="T1364" s="46"/>
      <c r="U1364" s="46"/>
      <c r="V1364" s="46"/>
      <c r="W1364" s="46"/>
      <c r="X1364" s="46"/>
      <c r="Y1364" s="46"/>
      <c r="Z1364" s="46"/>
    </row>
    <row r="1365" spans="1:26" ht="13.5" customHeight="1">
      <c r="A1365" s="233">
        <v>959</v>
      </c>
      <c r="B1365" s="234" t="s">
        <v>1580</v>
      </c>
      <c r="C1365" s="34" t="s">
        <v>55</v>
      </c>
      <c r="D1365" s="9" t="str">
        <f>IFERROR(LEFT(E1365, FIND("/", E1365)-1), E1365)</f>
        <v>McCormick</v>
      </c>
      <c r="E1365" s="52" t="s">
        <v>110</v>
      </c>
      <c r="F1365" s="156"/>
      <c r="G1365" s="321">
        <v>59</v>
      </c>
      <c r="H1365" s="81">
        <v>8.3379999999999996E-2</v>
      </c>
      <c r="I1365" s="81">
        <v>60</v>
      </c>
      <c r="J1365" s="121" t="s">
        <v>59</v>
      </c>
      <c r="K1365" s="41" t="s">
        <v>26</v>
      </c>
      <c r="L1365" s="42" t="str">
        <f t="shared" si="157"/>
        <v>60grams</v>
      </c>
      <c r="M1365" s="43">
        <f t="shared" si="158"/>
        <v>5.0027999999999997</v>
      </c>
      <c r="N1365" s="44" t="str">
        <f t="shared" si="159"/>
        <v>5.0028grams</v>
      </c>
      <c r="O1365" s="51">
        <f t="shared" si="168"/>
        <v>4.9194199999999997</v>
      </c>
      <c r="P1365" s="46"/>
      <c r="Q1365" s="46"/>
      <c r="R1365" s="46"/>
      <c r="S1365" s="46"/>
      <c r="T1365" s="46"/>
      <c r="U1365" s="46"/>
      <c r="V1365" s="46"/>
      <c r="W1365" s="46"/>
      <c r="X1365" s="46"/>
      <c r="Y1365" s="46"/>
      <c r="Z1365" s="46"/>
    </row>
    <row r="1366" spans="1:26" ht="13.5" customHeight="1">
      <c r="A1366" s="233">
        <v>931</v>
      </c>
      <c r="B1366" s="48" t="s">
        <v>1581</v>
      </c>
      <c r="C1366" s="34" t="s">
        <v>55</v>
      </c>
      <c r="D1366" s="9" t="s">
        <v>244</v>
      </c>
      <c r="E1366" s="116" t="s">
        <v>244</v>
      </c>
      <c r="F1366" s="162"/>
      <c r="G1366" s="95">
        <v>31.9</v>
      </c>
      <c r="H1366" s="112">
        <v>8</v>
      </c>
      <c r="I1366" s="112">
        <v>250</v>
      </c>
      <c r="J1366" s="121" t="s">
        <v>59</v>
      </c>
      <c r="K1366" s="41" t="s">
        <v>26</v>
      </c>
      <c r="L1366" s="42" t="str">
        <f t="shared" si="157"/>
        <v>250grams</v>
      </c>
      <c r="M1366" s="43">
        <f t="shared" si="158"/>
        <v>2000</v>
      </c>
      <c r="N1366" s="44" t="str">
        <f t="shared" si="159"/>
        <v>2000grams</v>
      </c>
      <c r="O1366" s="51">
        <f t="shared" si="168"/>
        <v>255.2</v>
      </c>
      <c r="P1366" s="29">
        <f t="shared" ref="P1366:P1367" si="170">O1366/H1366</f>
        <v>31.9</v>
      </c>
      <c r="Q1366" s="74">
        <f t="shared" ref="Q1366:Q1367" si="171">G1366-P1366</f>
        <v>0</v>
      </c>
      <c r="R1366" s="28"/>
      <c r="S1366" s="28"/>
      <c r="T1366" s="28"/>
      <c r="U1366" s="28"/>
      <c r="V1366" s="28"/>
      <c r="W1366" s="28"/>
      <c r="X1366" s="28"/>
      <c r="Y1366" s="28"/>
      <c r="Z1366" s="28"/>
    </row>
    <row r="1367" spans="1:26" ht="13.5" customHeight="1">
      <c r="A1367" s="233">
        <v>907</v>
      </c>
      <c r="B1367" s="209" t="s">
        <v>1582</v>
      </c>
      <c r="C1367" s="34" t="s">
        <v>74</v>
      </c>
      <c r="D1367" s="9">
        <v>555</v>
      </c>
      <c r="E1367" s="116" t="s">
        <v>1583</v>
      </c>
      <c r="F1367" s="161" t="s">
        <v>76</v>
      </c>
      <c r="G1367" s="108">
        <v>27.4</v>
      </c>
      <c r="H1367" s="81">
        <v>2</v>
      </c>
      <c r="I1367" s="81">
        <v>155</v>
      </c>
      <c r="J1367" s="121" t="s">
        <v>59</v>
      </c>
      <c r="K1367" s="41" t="s">
        <v>26</v>
      </c>
      <c r="L1367" s="42" t="str">
        <f t="shared" si="157"/>
        <v>155grams</v>
      </c>
      <c r="M1367" s="43">
        <f t="shared" si="158"/>
        <v>310</v>
      </c>
      <c r="N1367" s="44" t="str">
        <f t="shared" si="159"/>
        <v>310grams</v>
      </c>
      <c r="O1367" s="51">
        <f t="shared" si="168"/>
        <v>54.8</v>
      </c>
      <c r="P1367" s="29">
        <f t="shared" si="170"/>
        <v>27.4</v>
      </c>
      <c r="Q1367" s="29">
        <f t="shared" si="171"/>
        <v>0</v>
      </c>
      <c r="R1367" s="28"/>
      <c r="S1367" s="28"/>
      <c r="T1367" s="28"/>
      <c r="U1367" s="28"/>
      <c r="V1367" s="28"/>
      <c r="W1367" s="28"/>
      <c r="X1367" s="28"/>
      <c r="Y1367" s="28"/>
      <c r="Z1367" s="28"/>
    </row>
    <row r="1368" spans="1:26" ht="13.5" customHeight="1">
      <c r="A1368" s="232">
        <v>414</v>
      </c>
      <c r="B1368" s="48" t="s">
        <v>1584</v>
      </c>
      <c r="C1368" s="34" t="s">
        <v>43</v>
      </c>
      <c r="D1368" s="9"/>
      <c r="E1368" s="50"/>
      <c r="F1368" s="161"/>
      <c r="G1368" s="108">
        <v>80</v>
      </c>
      <c r="H1368" s="81">
        <v>5.15</v>
      </c>
      <c r="I1368" s="81">
        <v>1000</v>
      </c>
      <c r="J1368" s="121" t="s">
        <v>59</v>
      </c>
      <c r="K1368" s="41" t="s">
        <v>26</v>
      </c>
      <c r="L1368" s="42" t="str">
        <f t="shared" si="157"/>
        <v>1000grams</v>
      </c>
      <c r="M1368" s="43">
        <f t="shared" si="158"/>
        <v>5150</v>
      </c>
      <c r="N1368" s="44" t="str">
        <f t="shared" si="159"/>
        <v>5150grams</v>
      </c>
      <c r="O1368" s="51">
        <f t="shared" si="168"/>
        <v>412</v>
      </c>
      <c r="P1368" s="46"/>
      <c r="Q1368" s="46"/>
      <c r="R1368" s="46"/>
      <c r="S1368" s="46"/>
      <c r="T1368" s="46"/>
      <c r="U1368" s="46"/>
      <c r="V1368" s="46"/>
      <c r="W1368" s="46"/>
      <c r="X1368" s="46"/>
      <c r="Y1368" s="46"/>
      <c r="Z1368" s="46"/>
    </row>
    <row r="1369" spans="1:26" ht="13.5" customHeight="1">
      <c r="A1369" s="233">
        <v>1079</v>
      </c>
      <c r="B1369" s="208" t="s">
        <v>1585</v>
      </c>
      <c r="C1369" s="34" t="s">
        <v>27</v>
      </c>
      <c r="D1369" s="9"/>
      <c r="E1369" s="50"/>
      <c r="F1369" s="161"/>
      <c r="G1369" s="38">
        <v>160</v>
      </c>
      <c r="H1369" s="39">
        <f>O1369/G1369</f>
        <v>1.1875E-3</v>
      </c>
      <c r="I1369" s="39"/>
      <c r="J1369" s="168"/>
      <c r="K1369" s="41" t="s">
        <v>26</v>
      </c>
      <c r="L1369" s="42" t="str">
        <f t="shared" si="157"/>
        <v/>
      </c>
      <c r="M1369" s="43">
        <f t="shared" si="158"/>
        <v>0</v>
      </c>
      <c r="N1369" s="44" t="str">
        <f t="shared" si="159"/>
        <v>0</v>
      </c>
      <c r="O1369" s="133">
        <v>0.19</v>
      </c>
      <c r="P1369" s="46"/>
      <c r="Q1369" s="46"/>
      <c r="R1369" s="46"/>
      <c r="S1369" s="46"/>
      <c r="T1369" s="46"/>
      <c r="U1369" s="46"/>
      <c r="V1369" s="46"/>
      <c r="W1369" s="46"/>
      <c r="X1369" s="46"/>
      <c r="Y1369" s="46"/>
      <c r="Z1369" s="46"/>
    </row>
    <row r="1370" spans="1:26" ht="13.5" customHeight="1">
      <c r="A1370" s="233">
        <v>827</v>
      </c>
      <c r="B1370" s="128" t="s">
        <v>1586</v>
      </c>
      <c r="C1370" s="34" t="s">
        <v>82</v>
      </c>
      <c r="D1370" s="9" t="str">
        <f>IFERROR(LEFT(E1370, FIND("/", E1370)-1), E1370)</f>
        <v>dynamite</v>
      </c>
      <c r="E1370" s="128" t="s">
        <v>594</v>
      </c>
      <c r="F1370" s="162" t="s">
        <v>76</v>
      </c>
      <c r="G1370" s="207">
        <v>0.8</v>
      </c>
      <c r="H1370" s="165">
        <v>62</v>
      </c>
      <c r="I1370" s="165">
        <v>1</v>
      </c>
      <c r="J1370" s="166" t="s">
        <v>37</v>
      </c>
      <c r="K1370" s="41" t="s">
        <v>26</v>
      </c>
      <c r="L1370" s="42" t="str">
        <f t="shared" si="157"/>
        <v>1pieces</v>
      </c>
      <c r="M1370" s="43">
        <f t="shared" si="158"/>
        <v>62</v>
      </c>
      <c r="N1370" s="44" t="str">
        <f t="shared" si="159"/>
        <v>62pieces</v>
      </c>
      <c r="O1370" s="51">
        <f t="shared" ref="O1370:O1443" si="172">G1370*H1370</f>
        <v>49.6</v>
      </c>
      <c r="P1370" s="29"/>
      <c r="Q1370" s="11"/>
      <c r="R1370" s="11"/>
      <c r="S1370" s="11"/>
      <c r="T1370" s="11"/>
      <c r="U1370" s="11"/>
      <c r="V1370" s="11"/>
      <c r="W1370" s="11"/>
      <c r="X1370" s="11"/>
      <c r="Y1370" s="11"/>
      <c r="Z1370" s="11"/>
    </row>
    <row r="1371" spans="1:26" ht="13.5" customHeight="1">
      <c r="A1371" s="232">
        <v>143</v>
      </c>
      <c r="B1371" s="48" t="s">
        <v>1587</v>
      </c>
      <c r="C1371" s="49" t="s">
        <v>61</v>
      </c>
      <c r="D1371" s="9"/>
      <c r="E1371" s="50" t="s">
        <v>1588</v>
      </c>
      <c r="F1371" s="161"/>
      <c r="G1371" s="38">
        <v>6.8</v>
      </c>
      <c r="H1371" s="39">
        <v>8</v>
      </c>
      <c r="I1371" s="39">
        <v>1</v>
      </c>
      <c r="J1371" s="168" t="s">
        <v>37</v>
      </c>
      <c r="K1371" s="41" t="s">
        <v>26</v>
      </c>
      <c r="L1371" s="42" t="str">
        <f t="shared" si="157"/>
        <v>1pieces</v>
      </c>
      <c r="M1371" s="43">
        <f t="shared" si="158"/>
        <v>8</v>
      </c>
      <c r="N1371" s="44" t="str">
        <f t="shared" si="159"/>
        <v>8pieces</v>
      </c>
      <c r="O1371" s="51">
        <f t="shared" si="172"/>
        <v>54.4</v>
      </c>
      <c r="P1371" s="29">
        <f>O1371/H1371</f>
        <v>6.8</v>
      </c>
      <c r="Q1371" s="29">
        <f>G1371-P1371</f>
        <v>0</v>
      </c>
      <c r="R1371" s="28"/>
      <c r="S1371" s="28"/>
      <c r="T1371" s="28"/>
      <c r="U1371" s="28"/>
      <c r="V1371" s="28"/>
      <c r="W1371" s="28"/>
      <c r="X1371" s="28"/>
      <c r="Y1371" s="28"/>
      <c r="Z1371" s="28"/>
    </row>
    <row r="1372" spans="1:26" ht="13.5" customHeight="1">
      <c r="A1372" s="232">
        <v>666</v>
      </c>
      <c r="B1372" s="128" t="s">
        <v>1589</v>
      </c>
      <c r="C1372" s="53" t="s">
        <v>39</v>
      </c>
      <c r="D1372" s="402"/>
      <c r="E1372" s="128" t="s">
        <v>1590</v>
      </c>
      <c r="F1372" s="377"/>
      <c r="G1372" s="164">
        <v>2.99</v>
      </c>
      <c r="H1372" s="165">
        <v>10</v>
      </c>
      <c r="I1372" s="165">
        <v>1</v>
      </c>
      <c r="J1372" s="225" t="s">
        <v>37</v>
      </c>
      <c r="K1372" s="41"/>
      <c r="L1372" s="42" t="str">
        <f t="shared" si="157"/>
        <v>1pieces</v>
      </c>
      <c r="M1372" s="43">
        <f t="shared" si="158"/>
        <v>10</v>
      </c>
      <c r="N1372" s="44" t="str">
        <f t="shared" si="159"/>
        <v>10pieces</v>
      </c>
      <c r="O1372" s="51">
        <f t="shared" si="172"/>
        <v>29.900000000000002</v>
      </c>
      <c r="P1372" s="46"/>
      <c r="Q1372" s="46"/>
      <c r="R1372" s="46"/>
      <c r="S1372" s="46"/>
      <c r="T1372" s="46"/>
      <c r="U1372" s="46"/>
      <c r="V1372" s="46"/>
      <c r="W1372" s="46"/>
      <c r="X1372" s="46"/>
      <c r="Y1372" s="46"/>
      <c r="Z1372" s="46"/>
    </row>
    <row r="1373" spans="1:26" ht="13.5" customHeight="1">
      <c r="A1373" s="232">
        <v>666</v>
      </c>
      <c r="B1373" s="128" t="s">
        <v>1589</v>
      </c>
      <c r="C1373" s="53" t="s">
        <v>39</v>
      </c>
      <c r="D1373" s="403"/>
      <c r="E1373" s="128" t="s">
        <v>1590</v>
      </c>
      <c r="F1373" s="377"/>
      <c r="G1373" s="164">
        <v>12</v>
      </c>
      <c r="H1373" s="165">
        <v>120</v>
      </c>
      <c r="I1373" s="165">
        <v>1</v>
      </c>
      <c r="J1373" s="225" t="s">
        <v>37</v>
      </c>
      <c r="K1373" s="41"/>
      <c r="L1373" s="42" t="str">
        <f t="shared" si="157"/>
        <v>1pieces</v>
      </c>
      <c r="M1373" s="43">
        <f t="shared" si="158"/>
        <v>120</v>
      </c>
      <c r="N1373" s="44" t="str">
        <f t="shared" si="159"/>
        <v>120pieces</v>
      </c>
      <c r="O1373" s="51">
        <f t="shared" si="172"/>
        <v>1440</v>
      </c>
      <c r="P1373" s="46"/>
      <c r="Q1373" s="46"/>
      <c r="R1373" s="46"/>
      <c r="S1373" s="46"/>
      <c r="T1373" s="46"/>
      <c r="U1373" s="46"/>
      <c r="V1373" s="46"/>
      <c r="W1373" s="46"/>
      <c r="X1373" s="46"/>
      <c r="Y1373" s="46"/>
      <c r="Z1373" s="46"/>
    </row>
    <row r="1374" spans="1:26" ht="13.5" customHeight="1">
      <c r="A1374" s="233">
        <v>792</v>
      </c>
      <c r="B1374" s="128" t="s">
        <v>1591</v>
      </c>
      <c r="C1374" s="34" t="s">
        <v>82</v>
      </c>
      <c r="D1374" s="9" t="str">
        <f t="shared" ref="D1374:D1380" si="173">IFERROR(LEFT(E1374, FIND("/", E1374)-1), E1374)</f>
        <v>Fas Pack</v>
      </c>
      <c r="E1374" s="128" t="s">
        <v>1592</v>
      </c>
      <c r="F1374" s="111" t="s">
        <v>76</v>
      </c>
      <c r="G1374" s="207">
        <v>6.16</v>
      </c>
      <c r="H1374" s="170">
        <v>20</v>
      </c>
      <c r="I1374" s="165">
        <v>1</v>
      </c>
      <c r="J1374" s="125" t="s">
        <v>37</v>
      </c>
      <c r="K1374" s="41" t="s">
        <v>26</v>
      </c>
      <c r="L1374" s="42" t="str">
        <f t="shared" si="157"/>
        <v>1pieces</v>
      </c>
      <c r="M1374" s="43">
        <f t="shared" si="158"/>
        <v>20</v>
      </c>
      <c r="N1374" s="44" t="str">
        <f t="shared" si="159"/>
        <v>20pieces</v>
      </c>
      <c r="O1374" s="51">
        <f t="shared" si="172"/>
        <v>123.2</v>
      </c>
      <c r="P1374" s="11"/>
      <c r="Q1374" s="11"/>
      <c r="R1374" s="11"/>
      <c r="S1374" s="11"/>
      <c r="T1374" s="11"/>
      <c r="U1374" s="11"/>
      <c r="V1374" s="11"/>
      <c r="W1374" s="11"/>
      <c r="X1374" s="11"/>
      <c r="Y1374" s="11"/>
      <c r="Z1374" s="11"/>
    </row>
    <row r="1375" spans="1:26" ht="13.5" customHeight="1">
      <c r="A1375" s="233">
        <v>672</v>
      </c>
      <c r="B1375" s="33" t="s">
        <v>1593</v>
      </c>
      <c r="C1375" s="34" t="s">
        <v>6</v>
      </c>
      <c r="D1375" s="9" t="str">
        <f t="shared" si="173"/>
        <v>Belle</v>
      </c>
      <c r="E1375" s="50" t="s">
        <v>1594</v>
      </c>
      <c r="F1375" s="111"/>
      <c r="G1375" s="63">
        <v>36.5</v>
      </c>
      <c r="H1375" s="404">
        <v>3.5</v>
      </c>
      <c r="I1375" s="64">
        <v>1</v>
      </c>
      <c r="J1375" s="40" t="s">
        <v>42</v>
      </c>
      <c r="K1375" s="41" t="s">
        <v>26</v>
      </c>
      <c r="L1375" s="42" t="str">
        <f t="shared" si="157"/>
        <v>1packs</v>
      </c>
      <c r="M1375" s="43">
        <f t="shared" si="158"/>
        <v>3.5</v>
      </c>
      <c r="N1375" s="44" t="str">
        <f t="shared" si="159"/>
        <v>3.5packs</v>
      </c>
      <c r="O1375" s="51">
        <f t="shared" si="172"/>
        <v>127.75</v>
      </c>
      <c r="P1375" s="29">
        <f t="shared" ref="P1375:P1378" si="174">O1375/H1375</f>
        <v>36.5</v>
      </c>
      <c r="Q1375" s="74">
        <f t="shared" ref="Q1375:Q1377" si="175">G1375-P1375</f>
        <v>0</v>
      </c>
      <c r="R1375" s="28"/>
      <c r="S1375" s="28"/>
      <c r="T1375" s="28"/>
      <c r="U1375" s="28"/>
      <c r="V1375" s="28"/>
      <c r="W1375" s="28"/>
      <c r="X1375" s="28"/>
      <c r="Y1375" s="28"/>
      <c r="Z1375" s="28"/>
    </row>
    <row r="1376" spans="1:26" ht="13.5" customHeight="1">
      <c r="A1376" s="232">
        <v>672</v>
      </c>
      <c r="B1376" s="52" t="s">
        <v>1593</v>
      </c>
      <c r="C1376" s="53" t="s">
        <v>39</v>
      </c>
      <c r="D1376" s="9" t="str">
        <f t="shared" si="173"/>
        <v>Bestbuy</v>
      </c>
      <c r="E1376" s="52" t="s">
        <v>1595</v>
      </c>
      <c r="F1376" s="111"/>
      <c r="G1376" s="70">
        <v>3.65</v>
      </c>
      <c r="H1376" s="71">
        <v>15</v>
      </c>
      <c r="I1376" s="71">
        <v>10</v>
      </c>
      <c r="J1376" s="226" t="s">
        <v>37</v>
      </c>
      <c r="K1376" s="41" t="s">
        <v>26</v>
      </c>
      <c r="L1376" s="42" t="str">
        <f t="shared" si="157"/>
        <v>10pieces</v>
      </c>
      <c r="M1376" s="43">
        <f t="shared" si="158"/>
        <v>150</v>
      </c>
      <c r="N1376" s="44" t="str">
        <f t="shared" si="159"/>
        <v>150pieces</v>
      </c>
      <c r="O1376" s="51">
        <f t="shared" si="172"/>
        <v>54.75</v>
      </c>
      <c r="P1376" s="29">
        <f t="shared" si="174"/>
        <v>3.65</v>
      </c>
      <c r="Q1376" s="74">
        <f t="shared" si="175"/>
        <v>0</v>
      </c>
      <c r="R1376" s="28"/>
      <c r="S1376" s="28"/>
      <c r="T1376" s="28"/>
      <c r="U1376" s="28"/>
      <c r="V1376" s="28"/>
      <c r="W1376" s="28"/>
      <c r="X1376" s="28"/>
      <c r="Y1376" s="28"/>
      <c r="Z1376" s="28"/>
    </row>
    <row r="1377" spans="1:26" ht="13.5" customHeight="1">
      <c r="A1377" s="233">
        <v>672</v>
      </c>
      <c r="B1377" s="79" t="s">
        <v>1593</v>
      </c>
      <c r="C1377" s="34" t="s">
        <v>47</v>
      </c>
      <c r="D1377" s="9" t="str">
        <f t="shared" si="173"/>
        <v>Bestbuy</v>
      </c>
      <c r="E1377" s="50" t="s">
        <v>1595</v>
      </c>
      <c r="F1377" s="59"/>
      <c r="G1377" s="38">
        <v>77</v>
      </c>
      <c r="H1377" s="39">
        <v>18</v>
      </c>
      <c r="I1377" s="39">
        <v>1</v>
      </c>
      <c r="J1377" s="40" t="s">
        <v>37</v>
      </c>
      <c r="K1377" s="46"/>
      <c r="L1377" s="42" t="str">
        <f t="shared" si="157"/>
        <v>1pieces</v>
      </c>
      <c r="M1377" s="43">
        <f t="shared" si="158"/>
        <v>18</v>
      </c>
      <c r="N1377" s="44" t="str">
        <f t="shared" si="159"/>
        <v>18pieces</v>
      </c>
      <c r="O1377" s="51">
        <f t="shared" si="172"/>
        <v>1386</v>
      </c>
      <c r="P1377" s="29">
        <f t="shared" si="174"/>
        <v>77</v>
      </c>
      <c r="Q1377" s="74">
        <f t="shared" si="175"/>
        <v>0</v>
      </c>
      <c r="R1377" s="28"/>
      <c r="S1377" s="28"/>
      <c r="T1377" s="28"/>
      <c r="U1377" s="28"/>
      <c r="V1377" s="28"/>
      <c r="W1377" s="28"/>
      <c r="X1377" s="28"/>
      <c r="Y1377" s="28"/>
      <c r="Z1377" s="28"/>
    </row>
    <row r="1378" spans="1:26" ht="13.5" customHeight="1">
      <c r="A1378" s="233">
        <v>793</v>
      </c>
      <c r="B1378" s="128" t="s">
        <v>1596</v>
      </c>
      <c r="C1378" s="34" t="s">
        <v>82</v>
      </c>
      <c r="D1378" s="9" t="str">
        <f t="shared" si="173"/>
        <v>Calypso</v>
      </c>
      <c r="E1378" s="128" t="s">
        <v>1597</v>
      </c>
      <c r="F1378" s="111" t="s">
        <v>76</v>
      </c>
      <c r="G1378" s="207">
        <v>3.46</v>
      </c>
      <c r="H1378" s="170">
        <v>100</v>
      </c>
      <c r="I1378" s="165">
        <v>1</v>
      </c>
      <c r="J1378" s="125" t="s">
        <v>37</v>
      </c>
      <c r="K1378" s="41" t="s">
        <v>26</v>
      </c>
      <c r="L1378" s="42" t="str">
        <f t="shared" si="157"/>
        <v>1pieces</v>
      </c>
      <c r="M1378" s="43">
        <f t="shared" si="158"/>
        <v>100</v>
      </c>
      <c r="N1378" s="44" t="str">
        <f t="shared" si="159"/>
        <v>100pieces</v>
      </c>
      <c r="O1378" s="51">
        <f t="shared" si="172"/>
        <v>346</v>
      </c>
      <c r="P1378" s="29">
        <f t="shared" si="174"/>
        <v>3.46</v>
      </c>
      <c r="Q1378" s="74"/>
      <c r="R1378" s="28"/>
      <c r="S1378" s="28"/>
      <c r="T1378" s="28"/>
      <c r="U1378" s="28"/>
      <c r="V1378" s="28"/>
      <c r="W1378" s="28"/>
      <c r="X1378" s="28"/>
      <c r="Y1378" s="28"/>
      <c r="Z1378" s="28"/>
    </row>
    <row r="1379" spans="1:26" ht="13.5" customHeight="1">
      <c r="A1379" s="233">
        <v>1143</v>
      </c>
      <c r="B1379" s="79" t="s">
        <v>1598</v>
      </c>
      <c r="C1379" s="34" t="s">
        <v>47</v>
      </c>
      <c r="D1379" s="9" t="str">
        <f t="shared" si="173"/>
        <v>Gold Label</v>
      </c>
      <c r="E1379" s="50" t="s">
        <v>1599</v>
      </c>
      <c r="F1379" s="59"/>
      <c r="G1379" s="38">
        <v>51.9</v>
      </c>
      <c r="H1379" s="39">
        <v>5.19</v>
      </c>
      <c r="I1379" s="39">
        <v>1</v>
      </c>
      <c r="J1379" s="40" t="s">
        <v>37</v>
      </c>
      <c r="K1379" s="46"/>
      <c r="L1379" s="42" t="str">
        <f t="shared" si="157"/>
        <v>1pieces</v>
      </c>
      <c r="M1379" s="43">
        <f t="shared" si="158"/>
        <v>5.19</v>
      </c>
      <c r="N1379" s="44" t="str">
        <f t="shared" si="159"/>
        <v>5.19pieces</v>
      </c>
      <c r="O1379" s="51">
        <f t="shared" si="172"/>
        <v>269.36099999999999</v>
      </c>
      <c r="P1379" s="11"/>
      <c r="Q1379" s="11"/>
      <c r="R1379" s="11"/>
      <c r="S1379" s="11"/>
      <c r="T1379" s="11"/>
      <c r="U1379" s="11"/>
      <c r="V1379" s="11"/>
      <c r="W1379" s="11"/>
      <c r="X1379" s="11"/>
      <c r="Y1379" s="11"/>
      <c r="Z1379" s="11"/>
    </row>
    <row r="1380" spans="1:26" ht="13.5" customHeight="1">
      <c r="A1380" s="232">
        <v>670</v>
      </c>
      <c r="B1380" s="52" t="s">
        <v>1600</v>
      </c>
      <c r="C1380" s="53" t="s">
        <v>39</v>
      </c>
      <c r="D1380" s="9" t="str">
        <f t="shared" si="173"/>
        <v>Belle</v>
      </c>
      <c r="E1380" s="52" t="s">
        <v>1594</v>
      </c>
      <c r="F1380" s="111"/>
      <c r="G1380" s="77">
        <v>2.6</v>
      </c>
      <c r="H1380" s="71">
        <v>13</v>
      </c>
      <c r="I1380" s="71">
        <v>10</v>
      </c>
      <c r="J1380" s="226" t="s">
        <v>37</v>
      </c>
      <c r="K1380" s="41" t="s">
        <v>26</v>
      </c>
      <c r="L1380" s="42" t="str">
        <f t="shared" si="157"/>
        <v>10pieces</v>
      </c>
      <c r="M1380" s="43">
        <f t="shared" si="158"/>
        <v>130</v>
      </c>
      <c r="N1380" s="44" t="str">
        <f t="shared" si="159"/>
        <v>130pieces</v>
      </c>
      <c r="O1380" s="51">
        <f t="shared" si="172"/>
        <v>33.800000000000004</v>
      </c>
      <c r="P1380" s="29">
        <f>O1380/H1380</f>
        <v>2.6000000000000005</v>
      </c>
      <c r="Q1380" s="74">
        <f>G1380-P1380</f>
        <v>0</v>
      </c>
      <c r="R1380" s="28"/>
      <c r="S1380" s="28"/>
      <c r="T1380" s="28"/>
      <c r="U1380" s="28"/>
      <c r="V1380" s="28"/>
      <c r="W1380" s="28"/>
      <c r="X1380" s="28"/>
      <c r="Y1380" s="28"/>
      <c r="Z1380" s="28"/>
    </row>
    <row r="1381" spans="1:26" ht="13.5" customHeight="1">
      <c r="A1381" s="233">
        <v>805</v>
      </c>
      <c r="B1381" s="276" t="s">
        <v>1601</v>
      </c>
      <c r="C1381" s="34" t="s">
        <v>82</v>
      </c>
      <c r="D1381" s="35"/>
      <c r="E1381" s="128"/>
      <c r="F1381" s="111" t="s">
        <v>76</v>
      </c>
      <c r="G1381" s="164">
        <v>9.1999999999999993</v>
      </c>
      <c r="H1381" s="165">
        <v>77</v>
      </c>
      <c r="I1381" s="165">
        <v>1</v>
      </c>
      <c r="J1381" s="125" t="s">
        <v>37</v>
      </c>
      <c r="K1381" s="41" t="s">
        <v>26</v>
      </c>
      <c r="L1381" s="42" t="str">
        <f t="shared" si="157"/>
        <v>1pieces</v>
      </c>
      <c r="M1381" s="43">
        <f t="shared" si="158"/>
        <v>77</v>
      </c>
      <c r="N1381" s="44" t="str">
        <f t="shared" si="159"/>
        <v>77pieces</v>
      </c>
      <c r="O1381" s="51">
        <f t="shared" si="172"/>
        <v>708.4</v>
      </c>
      <c r="P1381" s="46"/>
      <c r="Q1381" s="46"/>
      <c r="R1381" s="46"/>
      <c r="S1381" s="46"/>
      <c r="T1381" s="46"/>
      <c r="U1381" s="46"/>
      <c r="V1381" s="46"/>
      <c r="W1381" s="46"/>
      <c r="X1381" s="46"/>
      <c r="Y1381" s="46"/>
      <c r="Z1381" s="46"/>
    </row>
    <row r="1382" spans="1:26" ht="13.5" customHeight="1">
      <c r="A1382" s="233">
        <v>800</v>
      </c>
      <c r="B1382" s="146" t="s">
        <v>1602</v>
      </c>
      <c r="C1382" s="34" t="s">
        <v>82</v>
      </c>
      <c r="D1382" s="9"/>
      <c r="E1382" s="128"/>
      <c r="F1382" s="111" t="s">
        <v>76</v>
      </c>
      <c r="G1382" s="405">
        <v>10</v>
      </c>
      <c r="H1382" s="124">
        <v>48</v>
      </c>
      <c r="I1382" s="124">
        <v>1</v>
      </c>
      <c r="J1382" s="125" t="s">
        <v>37</v>
      </c>
      <c r="K1382" s="41" t="s">
        <v>26</v>
      </c>
      <c r="L1382" s="42" t="str">
        <f t="shared" si="157"/>
        <v>1pieces</v>
      </c>
      <c r="M1382" s="43">
        <f t="shared" si="158"/>
        <v>48</v>
      </c>
      <c r="N1382" s="44" t="str">
        <f t="shared" si="159"/>
        <v>48pieces</v>
      </c>
      <c r="O1382" s="51">
        <f t="shared" si="172"/>
        <v>480</v>
      </c>
      <c r="P1382" s="46"/>
      <c r="Q1382" s="46"/>
      <c r="R1382" s="46"/>
      <c r="S1382" s="46"/>
      <c r="T1382" s="46"/>
      <c r="U1382" s="46"/>
      <c r="V1382" s="46"/>
      <c r="W1382" s="46"/>
      <c r="X1382" s="46"/>
      <c r="Y1382" s="46"/>
      <c r="Z1382" s="46"/>
    </row>
    <row r="1383" spans="1:26" ht="13.5" customHeight="1">
      <c r="A1383" s="233">
        <v>801</v>
      </c>
      <c r="B1383" s="146" t="s">
        <v>1603</v>
      </c>
      <c r="C1383" s="34" t="s">
        <v>82</v>
      </c>
      <c r="D1383" s="9"/>
      <c r="E1383" s="128"/>
      <c r="F1383" s="111" t="s">
        <v>76</v>
      </c>
      <c r="G1383" s="405">
        <v>10.199999999999999</v>
      </c>
      <c r="H1383" s="124">
        <v>130</v>
      </c>
      <c r="I1383" s="124">
        <v>1</v>
      </c>
      <c r="J1383" s="125" t="s">
        <v>37</v>
      </c>
      <c r="K1383" s="41" t="s">
        <v>26</v>
      </c>
      <c r="L1383" s="42" t="str">
        <f t="shared" si="157"/>
        <v>1pieces</v>
      </c>
      <c r="M1383" s="43">
        <f t="shared" si="158"/>
        <v>130</v>
      </c>
      <c r="N1383" s="44" t="str">
        <f t="shared" si="159"/>
        <v>130pieces</v>
      </c>
      <c r="O1383" s="51">
        <f t="shared" si="172"/>
        <v>1326</v>
      </c>
      <c r="P1383" s="46"/>
      <c r="Q1383" s="46"/>
      <c r="R1383" s="46"/>
      <c r="S1383" s="46"/>
      <c r="T1383" s="46"/>
      <c r="U1383" s="46"/>
      <c r="V1383" s="46"/>
      <c r="W1383" s="46"/>
      <c r="X1383" s="46"/>
      <c r="Y1383" s="46"/>
      <c r="Z1383" s="46"/>
    </row>
    <row r="1384" spans="1:26" ht="13.5" customHeight="1">
      <c r="A1384" s="233">
        <v>983</v>
      </c>
      <c r="B1384" s="105" t="s">
        <v>1604</v>
      </c>
      <c r="C1384" s="34" t="s">
        <v>55</v>
      </c>
      <c r="D1384" s="9" t="str">
        <f t="shared" ref="D1384:D1387" si="176">IFERROR(LEFT(E1384, FIND("/", E1384)-1), E1384)</f>
        <v>my everyday</v>
      </c>
      <c r="E1384" s="274" t="s">
        <v>207</v>
      </c>
      <c r="F1384" s="37"/>
      <c r="G1384" s="235">
        <v>7</v>
      </c>
      <c r="H1384" s="81">
        <v>10</v>
      </c>
      <c r="I1384" s="85">
        <v>1</v>
      </c>
      <c r="J1384" s="86" t="s">
        <v>37</v>
      </c>
      <c r="K1384" s="41" t="s">
        <v>26</v>
      </c>
      <c r="L1384" s="42" t="str">
        <f t="shared" si="157"/>
        <v>1pieces</v>
      </c>
      <c r="M1384" s="43">
        <f t="shared" si="158"/>
        <v>10</v>
      </c>
      <c r="N1384" s="44" t="str">
        <f t="shared" si="159"/>
        <v>10pieces</v>
      </c>
      <c r="O1384" s="51">
        <f t="shared" si="172"/>
        <v>70</v>
      </c>
      <c r="P1384" s="46"/>
      <c r="Q1384" s="46"/>
      <c r="R1384" s="46"/>
      <c r="S1384" s="46"/>
      <c r="T1384" s="46"/>
      <c r="U1384" s="46"/>
      <c r="V1384" s="46"/>
      <c r="W1384" s="46"/>
      <c r="X1384" s="46"/>
      <c r="Y1384" s="46"/>
      <c r="Z1384" s="46"/>
    </row>
    <row r="1385" spans="1:26" ht="13.5" customHeight="1">
      <c r="A1385" s="233">
        <v>984</v>
      </c>
      <c r="B1385" s="105" t="s">
        <v>1605</v>
      </c>
      <c r="C1385" s="34" t="s">
        <v>55</v>
      </c>
      <c r="D1385" s="9" t="str">
        <f t="shared" si="176"/>
        <v>my everyday</v>
      </c>
      <c r="E1385" s="274" t="s">
        <v>207</v>
      </c>
      <c r="F1385" s="37"/>
      <c r="G1385" s="77">
        <v>10</v>
      </c>
      <c r="H1385" s="81">
        <v>5</v>
      </c>
      <c r="I1385" s="39">
        <v>1</v>
      </c>
      <c r="J1385" s="86" t="s">
        <v>37</v>
      </c>
      <c r="K1385" s="41" t="s">
        <v>26</v>
      </c>
      <c r="L1385" s="42" t="str">
        <f t="shared" si="157"/>
        <v>1pieces</v>
      </c>
      <c r="M1385" s="43">
        <f t="shared" si="158"/>
        <v>5</v>
      </c>
      <c r="N1385" s="44" t="str">
        <f t="shared" si="159"/>
        <v>5pieces</v>
      </c>
      <c r="O1385" s="51">
        <f t="shared" si="172"/>
        <v>50</v>
      </c>
      <c r="P1385" s="46"/>
      <c r="Q1385" s="46"/>
      <c r="R1385" s="46"/>
      <c r="S1385" s="46"/>
      <c r="T1385" s="46"/>
      <c r="U1385" s="46"/>
      <c r="V1385" s="46"/>
      <c r="W1385" s="46"/>
      <c r="X1385" s="46"/>
      <c r="Y1385" s="46"/>
      <c r="Z1385" s="46"/>
    </row>
    <row r="1386" spans="1:26" ht="13.5" customHeight="1">
      <c r="A1386" s="233">
        <v>1010</v>
      </c>
      <c r="B1386" s="200" t="s">
        <v>1606</v>
      </c>
      <c r="C1386" s="34" t="s">
        <v>55</v>
      </c>
      <c r="D1386" s="9" t="str">
        <f t="shared" si="176"/>
        <v>Oishi</v>
      </c>
      <c r="E1386" s="228" t="s">
        <v>145</v>
      </c>
      <c r="F1386" s="37"/>
      <c r="G1386" s="201">
        <v>22.45</v>
      </c>
      <c r="H1386" s="120">
        <v>24</v>
      </c>
      <c r="I1386" s="120">
        <v>1</v>
      </c>
      <c r="J1386" s="60" t="s">
        <v>37</v>
      </c>
      <c r="K1386" s="41"/>
      <c r="L1386" s="42" t="str">
        <f t="shared" si="157"/>
        <v>1pieces</v>
      </c>
      <c r="M1386" s="43">
        <f t="shared" si="158"/>
        <v>24</v>
      </c>
      <c r="N1386" s="44" t="str">
        <f t="shared" si="159"/>
        <v>24pieces</v>
      </c>
      <c r="O1386" s="51">
        <f t="shared" si="172"/>
        <v>538.79999999999995</v>
      </c>
      <c r="P1386" s="46"/>
      <c r="Q1386" s="46"/>
      <c r="R1386" s="46"/>
      <c r="S1386" s="46"/>
      <c r="T1386" s="46"/>
      <c r="U1386" s="46"/>
      <c r="V1386" s="46"/>
      <c r="W1386" s="46"/>
      <c r="X1386" s="46"/>
      <c r="Y1386" s="46"/>
      <c r="Z1386" s="46"/>
    </row>
    <row r="1387" spans="1:26" ht="13.5" customHeight="1">
      <c r="A1387" s="233">
        <v>1227</v>
      </c>
      <c r="B1387" s="318" t="s">
        <v>1607</v>
      </c>
      <c r="C1387" s="94" t="s">
        <v>68</v>
      </c>
      <c r="D1387" s="9" t="str">
        <f t="shared" si="176"/>
        <v>Milk Shake</v>
      </c>
      <c r="E1387" s="251" t="s">
        <v>1608</v>
      </c>
      <c r="F1387" s="59"/>
      <c r="G1387" s="252">
        <v>0.15</v>
      </c>
      <c r="H1387" s="253">
        <v>1000</v>
      </c>
      <c r="I1387" s="253">
        <v>1000</v>
      </c>
      <c r="J1387" s="254" t="s">
        <v>59</v>
      </c>
      <c r="K1387" s="46"/>
      <c r="L1387" s="42" t="str">
        <f t="shared" si="157"/>
        <v>1000grams</v>
      </c>
      <c r="M1387" s="43">
        <f t="shared" si="158"/>
        <v>1000000</v>
      </c>
      <c r="N1387" s="44" t="str">
        <f t="shared" si="159"/>
        <v>1000000grams</v>
      </c>
      <c r="O1387" s="51">
        <f t="shared" si="172"/>
        <v>150</v>
      </c>
      <c r="P1387" s="46"/>
      <c r="Q1387" s="46"/>
      <c r="R1387" s="46"/>
      <c r="S1387" s="46"/>
      <c r="T1387" s="46"/>
      <c r="U1387" s="46"/>
      <c r="V1387" s="46"/>
      <c r="W1387" s="46"/>
      <c r="X1387" s="46"/>
      <c r="Y1387" s="46"/>
      <c r="Z1387" s="46"/>
    </row>
    <row r="1388" spans="1:26" ht="13.5" customHeight="1">
      <c r="A1388" s="233">
        <v>1228</v>
      </c>
      <c r="B1388" s="93" t="s">
        <v>1609</v>
      </c>
      <c r="C1388" s="94" t="s">
        <v>68</v>
      </c>
      <c r="D1388" s="58" t="s">
        <v>1500</v>
      </c>
      <c r="E1388" s="91"/>
      <c r="F1388" s="59"/>
      <c r="G1388" s="95">
        <v>7.13</v>
      </c>
      <c r="H1388" s="96">
        <v>101</v>
      </c>
      <c r="I1388" s="97">
        <v>100</v>
      </c>
      <c r="J1388" s="110" t="s">
        <v>37</v>
      </c>
      <c r="K1388" s="46"/>
      <c r="L1388" s="42" t="str">
        <f t="shared" si="157"/>
        <v>100pieces</v>
      </c>
      <c r="M1388" s="43">
        <f t="shared" si="158"/>
        <v>10100</v>
      </c>
      <c r="N1388" s="44" t="str">
        <f t="shared" si="159"/>
        <v>10100pieces</v>
      </c>
      <c r="O1388" s="51">
        <f t="shared" si="172"/>
        <v>720.13</v>
      </c>
      <c r="P1388" s="46"/>
      <c r="Q1388" s="46"/>
      <c r="R1388" s="46"/>
      <c r="S1388" s="46"/>
      <c r="T1388" s="46"/>
      <c r="U1388" s="46"/>
      <c r="V1388" s="46"/>
      <c r="W1388" s="46"/>
      <c r="X1388" s="46"/>
      <c r="Y1388" s="46"/>
      <c r="Z1388" s="46"/>
    </row>
    <row r="1389" spans="1:26" ht="13.5" customHeight="1">
      <c r="A1389" s="232">
        <v>56</v>
      </c>
      <c r="B1389" s="89" t="s">
        <v>1610</v>
      </c>
      <c r="C1389" s="49" t="s">
        <v>31</v>
      </c>
      <c r="D1389" s="9" t="str">
        <f t="shared" ref="D1389:D1396" si="177">IFERROR(LEFT(E1389, FIND("/", E1389)-1), E1389)</f>
        <v>Nestle</v>
      </c>
      <c r="E1389" s="91" t="s">
        <v>79</v>
      </c>
      <c r="F1389" s="111"/>
      <c r="G1389" s="108">
        <v>8.9</v>
      </c>
      <c r="H1389" s="81">
        <v>48</v>
      </c>
      <c r="I1389" s="81"/>
      <c r="J1389" s="88" t="s">
        <v>37</v>
      </c>
      <c r="K1389" s="41" t="s">
        <v>26</v>
      </c>
      <c r="L1389" s="42" t="str">
        <f t="shared" si="157"/>
        <v>pieces</v>
      </c>
      <c r="M1389" s="43">
        <f t="shared" si="158"/>
        <v>0</v>
      </c>
      <c r="N1389" s="44" t="str">
        <f t="shared" si="159"/>
        <v>0pieces</v>
      </c>
      <c r="O1389" s="51">
        <f t="shared" si="172"/>
        <v>427.20000000000005</v>
      </c>
      <c r="P1389" s="46"/>
      <c r="Q1389" s="46"/>
      <c r="R1389" s="46"/>
      <c r="S1389" s="46"/>
      <c r="T1389" s="46"/>
      <c r="U1389" s="46"/>
      <c r="V1389" s="46"/>
      <c r="W1389" s="46"/>
      <c r="X1389" s="46"/>
      <c r="Y1389" s="46"/>
      <c r="Z1389" s="46"/>
    </row>
    <row r="1390" spans="1:26" ht="13.5" customHeight="1">
      <c r="A1390" s="233">
        <v>56</v>
      </c>
      <c r="B1390" s="192" t="s">
        <v>1610</v>
      </c>
      <c r="C1390" s="34" t="s">
        <v>35</v>
      </c>
      <c r="D1390" s="9" t="str">
        <f t="shared" si="177"/>
        <v>NESTLE</v>
      </c>
      <c r="E1390" s="251" t="s">
        <v>80</v>
      </c>
      <c r="F1390" s="111"/>
      <c r="G1390" s="126">
        <v>8.16</v>
      </c>
      <c r="H1390" s="120">
        <v>35</v>
      </c>
      <c r="I1390" s="120">
        <v>24</v>
      </c>
      <c r="J1390" s="152" t="s">
        <v>59</v>
      </c>
      <c r="K1390" s="41" t="s">
        <v>26</v>
      </c>
      <c r="L1390" s="42" t="str">
        <f t="shared" si="157"/>
        <v>24grams</v>
      </c>
      <c r="M1390" s="43">
        <f t="shared" si="158"/>
        <v>840</v>
      </c>
      <c r="N1390" s="44" t="str">
        <f t="shared" si="159"/>
        <v>840grams</v>
      </c>
      <c r="O1390" s="51">
        <f t="shared" si="172"/>
        <v>285.60000000000002</v>
      </c>
      <c r="P1390" s="46"/>
      <c r="Q1390" s="46"/>
      <c r="R1390" s="46"/>
      <c r="S1390" s="46"/>
      <c r="T1390" s="46"/>
      <c r="U1390" s="46"/>
      <c r="V1390" s="46"/>
      <c r="W1390" s="46"/>
      <c r="X1390" s="46"/>
      <c r="Y1390" s="46"/>
      <c r="Z1390" s="46"/>
    </row>
    <row r="1391" spans="1:26" ht="13.5" customHeight="1">
      <c r="A1391" s="233">
        <v>56</v>
      </c>
      <c r="B1391" s="302" t="s">
        <v>1610</v>
      </c>
      <c r="C1391" s="34" t="s">
        <v>74</v>
      </c>
      <c r="D1391" s="9" t="str">
        <f t="shared" si="177"/>
        <v>Nestle</v>
      </c>
      <c r="E1391" s="91" t="s">
        <v>79</v>
      </c>
      <c r="F1391" s="111" t="s">
        <v>76</v>
      </c>
      <c r="G1391" s="108">
        <v>8.9</v>
      </c>
      <c r="H1391" s="81">
        <v>292</v>
      </c>
      <c r="I1391" s="81">
        <v>34</v>
      </c>
      <c r="J1391" s="88" t="s">
        <v>59</v>
      </c>
      <c r="K1391" s="41" t="s">
        <v>26</v>
      </c>
      <c r="L1391" s="42" t="str">
        <f t="shared" si="157"/>
        <v>34grams</v>
      </c>
      <c r="M1391" s="43">
        <f t="shared" si="158"/>
        <v>9928</v>
      </c>
      <c r="N1391" s="44" t="str">
        <f t="shared" si="159"/>
        <v>9928grams</v>
      </c>
      <c r="O1391" s="51">
        <f t="shared" si="172"/>
        <v>2598.8000000000002</v>
      </c>
      <c r="P1391" s="46"/>
      <c r="Q1391" s="46"/>
      <c r="R1391" s="46"/>
      <c r="S1391" s="46"/>
      <c r="T1391" s="46"/>
      <c r="U1391" s="46"/>
      <c r="V1391" s="46"/>
      <c r="W1391" s="46"/>
      <c r="X1391" s="46"/>
      <c r="Y1391" s="46"/>
      <c r="Z1391" s="46"/>
    </row>
    <row r="1392" spans="1:26" ht="13.5" customHeight="1">
      <c r="A1392" s="232">
        <v>56</v>
      </c>
      <c r="B1392" s="99" t="s">
        <v>1610</v>
      </c>
      <c r="C1392" s="53" t="s">
        <v>39</v>
      </c>
      <c r="D1392" s="9" t="str">
        <f t="shared" si="177"/>
        <v>Nestle</v>
      </c>
      <c r="E1392" s="99" t="s">
        <v>1611</v>
      </c>
      <c r="F1392" s="37"/>
      <c r="G1392" s="102">
        <v>8.9</v>
      </c>
      <c r="H1392" s="103">
        <v>576</v>
      </c>
      <c r="I1392" s="103">
        <v>12</v>
      </c>
      <c r="J1392" s="104" t="s">
        <v>37</v>
      </c>
      <c r="K1392" s="41"/>
      <c r="L1392" s="42" t="str">
        <f t="shared" si="157"/>
        <v>12pieces</v>
      </c>
      <c r="M1392" s="43">
        <f t="shared" si="158"/>
        <v>6912</v>
      </c>
      <c r="N1392" s="44" t="str">
        <f t="shared" si="159"/>
        <v>6912pieces</v>
      </c>
      <c r="O1392" s="51">
        <f t="shared" si="172"/>
        <v>5126.4000000000005</v>
      </c>
      <c r="P1392" s="46"/>
      <c r="Q1392" s="46"/>
      <c r="R1392" s="46"/>
      <c r="S1392" s="46"/>
      <c r="T1392" s="46"/>
      <c r="U1392" s="46"/>
      <c r="V1392" s="46"/>
      <c r="W1392" s="46"/>
      <c r="X1392" s="46"/>
      <c r="Y1392" s="46"/>
      <c r="Z1392" s="46"/>
    </row>
    <row r="1393" spans="1:26" ht="13.5" customHeight="1">
      <c r="A1393" s="233">
        <v>56</v>
      </c>
      <c r="B1393" s="154" t="s">
        <v>1610</v>
      </c>
      <c r="C1393" s="34" t="s">
        <v>82</v>
      </c>
      <c r="D1393" s="9" t="str">
        <f t="shared" si="177"/>
        <v>Nestle</v>
      </c>
      <c r="E1393" s="154" t="s">
        <v>1611</v>
      </c>
      <c r="F1393" s="111" t="s">
        <v>76</v>
      </c>
      <c r="G1393" s="123">
        <v>8.9</v>
      </c>
      <c r="H1393" s="124">
        <v>5</v>
      </c>
      <c r="I1393" s="124">
        <v>1</v>
      </c>
      <c r="J1393" s="137" t="s">
        <v>59</v>
      </c>
      <c r="K1393" s="41" t="s">
        <v>26</v>
      </c>
      <c r="L1393" s="42" t="str">
        <f t="shared" si="157"/>
        <v>1grams</v>
      </c>
      <c r="M1393" s="43">
        <f t="shared" si="158"/>
        <v>5</v>
      </c>
      <c r="N1393" s="44" t="str">
        <f t="shared" si="159"/>
        <v>5grams</v>
      </c>
      <c r="O1393" s="51">
        <f t="shared" si="172"/>
        <v>44.5</v>
      </c>
      <c r="P1393" s="46"/>
      <c r="Q1393" s="46"/>
      <c r="R1393" s="46"/>
      <c r="S1393" s="46"/>
      <c r="T1393" s="46"/>
      <c r="U1393" s="46"/>
      <c r="V1393" s="46"/>
      <c r="W1393" s="46"/>
      <c r="X1393" s="46"/>
      <c r="Y1393" s="46"/>
      <c r="Z1393" s="46"/>
    </row>
    <row r="1394" spans="1:26" ht="13.5" customHeight="1">
      <c r="A1394" s="233">
        <v>56</v>
      </c>
      <c r="B1394" s="93" t="s">
        <v>1610</v>
      </c>
      <c r="C1394" s="34" t="s">
        <v>47</v>
      </c>
      <c r="D1394" s="9" t="str">
        <f t="shared" si="177"/>
        <v>Nestle</v>
      </c>
      <c r="E1394" s="149" t="s">
        <v>1611</v>
      </c>
      <c r="F1394" s="59"/>
      <c r="G1394" s="108">
        <v>8.7200000000000006</v>
      </c>
      <c r="H1394" s="81">
        <v>624</v>
      </c>
      <c r="I1394" s="81">
        <v>1</v>
      </c>
      <c r="J1394" s="88" t="s">
        <v>37</v>
      </c>
      <c r="K1394" s="46"/>
      <c r="L1394" s="42" t="str">
        <f t="shared" si="157"/>
        <v>1pieces</v>
      </c>
      <c r="M1394" s="43">
        <f t="shared" si="158"/>
        <v>624</v>
      </c>
      <c r="N1394" s="44" t="str">
        <f t="shared" si="159"/>
        <v>624pieces</v>
      </c>
      <c r="O1394" s="51">
        <f t="shared" si="172"/>
        <v>5441.2800000000007</v>
      </c>
      <c r="P1394" s="46"/>
      <c r="Q1394" s="46"/>
      <c r="R1394" s="46"/>
      <c r="S1394" s="46"/>
      <c r="T1394" s="46"/>
      <c r="U1394" s="46"/>
      <c r="V1394" s="46"/>
      <c r="W1394" s="46"/>
      <c r="X1394" s="46"/>
      <c r="Y1394" s="46"/>
      <c r="Z1394" s="46"/>
    </row>
    <row r="1395" spans="1:26" ht="13.5" customHeight="1">
      <c r="A1395" s="232">
        <v>56</v>
      </c>
      <c r="B1395" s="90" t="s">
        <v>1612</v>
      </c>
      <c r="C1395" s="49" t="s">
        <v>61</v>
      </c>
      <c r="D1395" s="9" t="str">
        <f t="shared" si="177"/>
        <v>Nestle</v>
      </c>
      <c r="E1395" s="149" t="s">
        <v>1611</v>
      </c>
      <c r="F1395" s="111"/>
      <c r="G1395" s="108">
        <v>8.7200000000000006</v>
      </c>
      <c r="H1395" s="81">
        <v>537</v>
      </c>
      <c r="I1395" s="81">
        <v>24</v>
      </c>
      <c r="J1395" s="88" t="s">
        <v>59</v>
      </c>
      <c r="K1395" s="41"/>
      <c r="L1395" s="42" t="str">
        <f t="shared" si="157"/>
        <v>24grams</v>
      </c>
      <c r="M1395" s="43">
        <f t="shared" si="158"/>
        <v>12888</v>
      </c>
      <c r="N1395" s="44" t="str">
        <f t="shared" si="159"/>
        <v>12888grams</v>
      </c>
      <c r="O1395" s="51">
        <f t="shared" si="172"/>
        <v>4682.6400000000003</v>
      </c>
      <c r="P1395" s="46"/>
      <c r="Q1395" s="46"/>
      <c r="R1395" s="46"/>
      <c r="S1395" s="46"/>
      <c r="T1395" s="46"/>
      <c r="U1395" s="46"/>
      <c r="V1395" s="46"/>
      <c r="W1395" s="46"/>
      <c r="X1395" s="46"/>
      <c r="Y1395" s="46"/>
      <c r="Z1395" s="46"/>
    </row>
    <row r="1396" spans="1:26" ht="13.5" customHeight="1">
      <c r="A1396" s="233">
        <v>56</v>
      </c>
      <c r="B1396" s="113" t="s">
        <v>1610</v>
      </c>
      <c r="C1396" s="94" t="s">
        <v>68</v>
      </c>
      <c r="D1396" s="9" t="str">
        <f t="shared" si="177"/>
        <v>Nestle</v>
      </c>
      <c r="E1396" s="149" t="s">
        <v>1611</v>
      </c>
      <c r="F1396" s="59"/>
      <c r="G1396" s="406">
        <v>8.25</v>
      </c>
      <c r="H1396" s="407">
        <v>655</v>
      </c>
      <c r="I1396" s="322">
        <v>12</v>
      </c>
      <c r="J1396" s="98" t="s">
        <v>37</v>
      </c>
      <c r="K1396" s="46"/>
      <c r="L1396" s="42" t="str">
        <f t="shared" si="157"/>
        <v>12pieces</v>
      </c>
      <c r="M1396" s="43">
        <f t="shared" si="158"/>
        <v>7860</v>
      </c>
      <c r="N1396" s="44" t="str">
        <f t="shared" si="159"/>
        <v>7860pieces</v>
      </c>
      <c r="O1396" s="51">
        <f t="shared" si="172"/>
        <v>5403.75</v>
      </c>
      <c r="P1396" s="46"/>
      <c r="Q1396" s="46"/>
      <c r="R1396" s="46"/>
      <c r="S1396" s="46"/>
      <c r="T1396" s="46"/>
      <c r="U1396" s="46"/>
      <c r="V1396" s="46"/>
      <c r="W1396" s="46"/>
      <c r="X1396" s="46"/>
      <c r="Y1396" s="46"/>
      <c r="Z1396" s="46"/>
    </row>
    <row r="1397" spans="1:26" ht="13.5" customHeight="1">
      <c r="A1397" s="233">
        <v>33</v>
      </c>
      <c r="B1397" s="33" t="s">
        <v>1613</v>
      </c>
      <c r="C1397" s="34" t="s">
        <v>27</v>
      </c>
      <c r="D1397" s="9" t="s">
        <v>54</v>
      </c>
      <c r="E1397" s="50" t="s">
        <v>1614</v>
      </c>
      <c r="F1397" s="111"/>
      <c r="G1397" s="38">
        <v>90</v>
      </c>
      <c r="H1397" s="39">
        <v>11</v>
      </c>
      <c r="I1397" s="39">
        <v>250</v>
      </c>
      <c r="J1397" s="88" t="s">
        <v>29</v>
      </c>
      <c r="K1397" s="41" t="s">
        <v>26</v>
      </c>
      <c r="L1397" s="42" t="str">
        <f t="shared" si="157"/>
        <v>250ml</v>
      </c>
      <c r="M1397" s="43">
        <f t="shared" si="158"/>
        <v>2750</v>
      </c>
      <c r="N1397" s="44" t="str">
        <f t="shared" si="159"/>
        <v>2750ml</v>
      </c>
      <c r="O1397" s="45">
        <f t="shared" si="172"/>
        <v>990</v>
      </c>
      <c r="P1397" s="29">
        <f t="shared" ref="P1397:P1400" si="178">O1397/H1397</f>
        <v>90</v>
      </c>
      <c r="Q1397" s="109">
        <f t="shared" ref="Q1397:Q1400" si="179">G1397-P1397</f>
        <v>0</v>
      </c>
      <c r="R1397" s="11"/>
      <c r="S1397" s="28"/>
      <c r="T1397" s="28"/>
      <c r="U1397" s="28"/>
      <c r="V1397" s="28"/>
      <c r="W1397" s="28"/>
      <c r="X1397" s="28"/>
      <c r="Y1397" s="28"/>
      <c r="Z1397" s="28"/>
    </row>
    <row r="1398" spans="1:26" ht="13.5" customHeight="1">
      <c r="A1398" s="233">
        <v>33</v>
      </c>
      <c r="B1398" s="33" t="s">
        <v>1613</v>
      </c>
      <c r="C1398" s="34" t="s">
        <v>27</v>
      </c>
      <c r="D1398" s="9" t="s">
        <v>54</v>
      </c>
      <c r="E1398" s="50" t="s">
        <v>1615</v>
      </c>
      <c r="F1398" s="111"/>
      <c r="G1398" s="38">
        <v>114</v>
      </c>
      <c r="H1398" s="39">
        <v>6</v>
      </c>
      <c r="I1398" s="39">
        <v>500</v>
      </c>
      <c r="J1398" s="88" t="s">
        <v>29</v>
      </c>
      <c r="K1398" s="41" t="s">
        <v>26</v>
      </c>
      <c r="L1398" s="42" t="str">
        <f t="shared" si="157"/>
        <v>500ml</v>
      </c>
      <c r="M1398" s="43">
        <f t="shared" si="158"/>
        <v>3000</v>
      </c>
      <c r="N1398" s="44" t="str">
        <f t="shared" si="159"/>
        <v>3000ml</v>
      </c>
      <c r="O1398" s="45">
        <f t="shared" si="172"/>
        <v>684</v>
      </c>
      <c r="P1398" s="29">
        <f t="shared" si="178"/>
        <v>114</v>
      </c>
      <c r="Q1398" s="109">
        <f t="shared" si="179"/>
        <v>0</v>
      </c>
      <c r="R1398" s="11"/>
      <c r="S1398" s="28"/>
      <c r="T1398" s="28"/>
      <c r="U1398" s="28"/>
      <c r="V1398" s="28"/>
      <c r="W1398" s="28"/>
      <c r="X1398" s="28"/>
      <c r="Y1398" s="28"/>
      <c r="Z1398" s="28"/>
    </row>
    <row r="1399" spans="1:26" ht="13.5" customHeight="1">
      <c r="A1399" s="232">
        <v>33</v>
      </c>
      <c r="B1399" s="48" t="s">
        <v>1616</v>
      </c>
      <c r="C1399" s="49" t="s">
        <v>61</v>
      </c>
      <c r="D1399" s="9" t="str">
        <f t="shared" ref="D1399:D1434" si="180">IFERROR(LEFT(E1399, FIND("/", E1399)-1), E1399)</f>
        <v>below zero</v>
      </c>
      <c r="E1399" s="116" t="s">
        <v>1617</v>
      </c>
      <c r="F1399" s="111"/>
      <c r="G1399" s="38">
        <v>7.5</v>
      </c>
      <c r="H1399" s="39">
        <v>1001</v>
      </c>
      <c r="I1399" s="39">
        <v>500</v>
      </c>
      <c r="J1399" s="88" t="s">
        <v>29</v>
      </c>
      <c r="K1399" s="41"/>
      <c r="L1399" s="42" t="str">
        <f t="shared" si="157"/>
        <v>500ml</v>
      </c>
      <c r="M1399" s="43">
        <f t="shared" si="158"/>
        <v>500500</v>
      </c>
      <c r="N1399" s="44" t="str">
        <f t="shared" si="159"/>
        <v>500500ml</v>
      </c>
      <c r="O1399" s="51">
        <f t="shared" si="172"/>
        <v>7507.5</v>
      </c>
      <c r="P1399" s="29">
        <f t="shared" si="178"/>
        <v>7.5</v>
      </c>
      <c r="Q1399" s="74">
        <f t="shared" si="179"/>
        <v>0</v>
      </c>
      <c r="R1399" s="28"/>
      <c r="S1399" s="28"/>
      <c r="T1399" s="28"/>
      <c r="U1399" s="28"/>
      <c r="V1399" s="28"/>
      <c r="W1399" s="28"/>
      <c r="X1399" s="28"/>
      <c r="Y1399" s="28"/>
      <c r="Z1399" s="28"/>
    </row>
    <row r="1400" spans="1:26" ht="13.5" customHeight="1">
      <c r="A1400" s="233">
        <v>33</v>
      </c>
      <c r="B1400" s="57" t="s">
        <v>1613</v>
      </c>
      <c r="C1400" s="34" t="s">
        <v>47</v>
      </c>
      <c r="D1400" s="9" t="str">
        <f t="shared" si="180"/>
        <v>Below Zero</v>
      </c>
      <c r="E1400" s="116" t="s">
        <v>1618</v>
      </c>
      <c r="F1400" s="59"/>
      <c r="G1400" s="38">
        <v>7.5</v>
      </c>
      <c r="H1400" s="39">
        <v>3519</v>
      </c>
      <c r="I1400" s="39">
        <v>1</v>
      </c>
      <c r="J1400" s="88" t="s">
        <v>37</v>
      </c>
      <c r="K1400" s="46"/>
      <c r="L1400" s="42" t="str">
        <f t="shared" si="157"/>
        <v>1pieces</v>
      </c>
      <c r="M1400" s="43">
        <f t="shared" si="158"/>
        <v>3519</v>
      </c>
      <c r="N1400" s="44" t="str">
        <f t="shared" si="159"/>
        <v>3519pieces</v>
      </c>
      <c r="O1400" s="51">
        <f t="shared" si="172"/>
        <v>26392.5</v>
      </c>
      <c r="P1400" s="29">
        <f t="shared" si="178"/>
        <v>7.5</v>
      </c>
      <c r="Q1400" s="74">
        <f t="shared" si="179"/>
        <v>0</v>
      </c>
      <c r="R1400" s="28"/>
      <c r="S1400" s="28"/>
      <c r="T1400" s="28"/>
      <c r="U1400" s="28"/>
      <c r="V1400" s="28"/>
      <c r="W1400" s="28"/>
      <c r="X1400" s="28"/>
      <c r="Y1400" s="28"/>
      <c r="Z1400" s="28"/>
    </row>
    <row r="1401" spans="1:26" ht="13.5" customHeight="1">
      <c r="A1401" s="233">
        <v>33</v>
      </c>
      <c r="B1401" s="33" t="s">
        <v>1619</v>
      </c>
      <c r="C1401" s="34" t="s">
        <v>74</v>
      </c>
      <c r="D1401" s="9" t="str">
        <f t="shared" si="180"/>
        <v>Nature Spring</v>
      </c>
      <c r="E1401" s="50" t="s">
        <v>1620</v>
      </c>
      <c r="F1401" s="37" t="s">
        <v>76</v>
      </c>
      <c r="G1401" s="38">
        <v>9.9</v>
      </c>
      <c r="H1401" s="39">
        <v>411</v>
      </c>
      <c r="I1401" s="81">
        <v>500</v>
      </c>
      <c r="J1401" s="121" t="s">
        <v>29</v>
      </c>
      <c r="K1401" s="41" t="s">
        <v>26</v>
      </c>
      <c r="L1401" s="42" t="str">
        <f t="shared" si="157"/>
        <v>500ml</v>
      </c>
      <c r="M1401" s="43">
        <f t="shared" si="158"/>
        <v>205500</v>
      </c>
      <c r="N1401" s="44" t="str">
        <f t="shared" si="159"/>
        <v>205500ml</v>
      </c>
      <c r="O1401" s="51">
        <f t="shared" si="172"/>
        <v>4068.9</v>
      </c>
      <c r="P1401" s="46"/>
      <c r="Q1401" s="46"/>
      <c r="R1401" s="46"/>
      <c r="S1401" s="46"/>
      <c r="T1401" s="46"/>
      <c r="U1401" s="46"/>
      <c r="V1401" s="46"/>
      <c r="W1401" s="46"/>
      <c r="X1401" s="46"/>
      <c r="Y1401" s="46"/>
      <c r="Z1401" s="46"/>
    </row>
    <row r="1402" spans="1:26" ht="13.5" customHeight="1">
      <c r="A1402" s="232">
        <v>33</v>
      </c>
      <c r="B1402" s="52" t="s">
        <v>1613</v>
      </c>
      <c r="C1402" s="34" t="s">
        <v>35</v>
      </c>
      <c r="D1402" s="9" t="str">
        <f t="shared" si="180"/>
        <v>Nature Spring</v>
      </c>
      <c r="E1402" s="52" t="s">
        <v>1621</v>
      </c>
      <c r="F1402" s="111"/>
      <c r="G1402" s="181">
        <v>7.85</v>
      </c>
      <c r="H1402" s="182">
        <v>420</v>
      </c>
      <c r="I1402" s="120">
        <v>500</v>
      </c>
      <c r="J1402" s="60" t="s">
        <v>29</v>
      </c>
      <c r="K1402" s="41" t="s">
        <v>26</v>
      </c>
      <c r="L1402" s="42" t="str">
        <f t="shared" si="157"/>
        <v>500ml</v>
      </c>
      <c r="M1402" s="43">
        <f t="shared" si="158"/>
        <v>210000</v>
      </c>
      <c r="N1402" s="44" t="str">
        <f t="shared" si="159"/>
        <v>210000ml</v>
      </c>
      <c r="O1402" s="51">
        <f t="shared" si="172"/>
        <v>3297</v>
      </c>
      <c r="P1402" s="46"/>
      <c r="Q1402" s="46"/>
      <c r="R1402" s="46"/>
      <c r="S1402" s="46"/>
      <c r="T1402" s="46"/>
      <c r="U1402" s="46"/>
      <c r="V1402" s="46"/>
      <c r="W1402" s="46"/>
      <c r="X1402" s="46"/>
      <c r="Y1402" s="46"/>
      <c r="Z1402" s="46"/>
    </row>
    <row r="1403" spans="1:26" ht="13.5" customHeight="1">
      <c r="A1403" s="232">
        <v>33</v>
      </c>
      <c r="B1403" s="52" t="s">
        <v>1613</v>
      </c>
      <c r="C1403" s="34" t="s">
        <v>35</v>
      </c>
      <c r="D1403" s="9" t="str">
        <f t="shared" si="180"/>
        <v>nature spring</v>
      </c>
      <c r="E1403" s="52" t="s">
        <v>1622</v>
      </c>
      <c r="F1403" s="111"/>
      <c r="G1403" s="126">
        <v>9.08</v>
      </c>
      <c r="H1403" s="120">
        <v>243</v>
      </c>
      <c r="I1403" s="120">
        <v>350</v>
      </c>
      <c r="J1403" s="60" t="s">
        <v>29</v>
      </c>
      <c r="K1403" s="41" t="s">
        <v>26</v>
      </c>
      <c r="L1403" s="42" t="str">
        <f t="shared" si="157"/>
        <v>350ml</v>
      </c>
      <c r="M1403" s="43">
        <f t="shared" si="158"/>
        <v>85050</v>
      </c>
      <c r="N1403" s="44" t="str">
        <f t="shared" si="159"/>
        <v>85050ml</v>
      </c>
      <c r="O1403" s="51">
        <f t="shared" si="172"/>
        <v>2206.44</v>
      </c>
      <c r="P1403" s="46"/>
      <c r="Q1403" s="46"/>
      <c r="R1403" s="46"/>
      <c r="S1403" s="46"/>
      <c r="T1403" s="46"/>
      <c r="U1403" s="46"/>
      <c r="V1403" s="46"/>
      <c r="W1403" s="46"/>
      <c r="X1403" s="46"/>
      <c r="Y1403" s="46"/>
      <c r="Z1403" s="46"/>
    </row>
    <row r="1404" spans="1:26" ht="13.5" customHeight="1">
      <c r="A1404" s="233">
        <v>33</v>
      </c>
      <c r="B1404" s="33" t="s">
        <v>1613</v>
      </c>
      <c r="C1404" s="34" t="s">
        <v>27</v>
      </c>
      <c r="D1404" s="9" t="str">
        <f t="shared" si="180"/>
        <v>Summit</v>
      </c>
      <c r="E1404" s="50" t="s">
        <v>1623</v>
      </c>
      <c r="F1404" s="111"/>
      <c r="G1404" s="126">
        <v>39</v>
      </c>
      <c r="H1404" s="120">
        <v>49</v>
      </c>
      <c r="I1404" s="120">
        <v>330</v>
      </c>
      <c r="J1404" s="60" t="s">
        <v>29</v>
      </c>
      <c r="K1404" s="41" t="s">
        <v>26</v>
      </c>
      <c r="L1404" s="42" t="str">
        <f t="shared" si="157"/>
        <v>330ml</v>
      </c>
      <c r="M1404" s="43">
        <f t="shared" si="158"/>
        <v>16170</v>
      </c>
      <c r="N1404" s="44" t="str">
        <f t="shared" si="159"/>
        <v>16170ml</v>
      </c>
      <c r="O1404" s="45">
        <f t="shared" si="172"/>
        <v>1911</v>
      </c>
      <c r="P1404" s="46"/>
      <c r="Q1404" s="46"/>
      <c r="R1404" s="46"/>
      <c r="S1404" s="46"/>
      <c r="T1404" s="46"/>
      <c r="U1404" s="46"/>
      <c r="V1404" s="46"/>
      <c r="W1404" s="46"/>
      <c r="X1404" s="46"/>
      <c r="Y1404" s="46"/>
      <c r="Z1404" s="46"/>
    </row>
    <row r="1405" spans="1:26" ht="13.5" customHeight="1">
      <c r="A1405" s="233">
        <v>33</v>
      </c>
      <c r="B1405" s="33" t="s">
        <v>1613</v>
      </c>
      <c r="C1405" s="34" t="s">
        <v>6</v>
      </c>
      <c r="D1405" s="9" t="str">
        <f t="shared" si="180"/>
        <v>Summit</v>
      </c>
      <c r="E1405" s="50" t="s">
        <v>1624</v>
      </c>
      <c r="F1405" s="37"/>
      <c r="G1405" s="108">
        <v>10.16</v>
      </c>
      <c r="H1405" s="81">
        <v>154</v>
      </c>
      <c r="I1405" s="242">
        <v>1</v>
      </c>
      <c r="J1405" s="392" t="s">
        <v>37</v>
      </c>
      <c r="K1405" s="41" t="s">
        <v>26</v>
      </c>
      <c r="L1405" s="42" t="str">
        <f t="shared" si="157"/>
        <v>1pieces</v>
      </c>
      <c r="M1405" s="43">
        <f t="shared" si="158"/>
        <v>154</v>
      </c>
      <c r="N1405" s="44" t="str">
        <f t="shared" si="159"/>
        <v>154pieces</v>
      </c>
      <c r="O1405" s="51">
        <f t="shared" si="172"/>
        <v>1564.64</v>
      </c>
      <c r="P1405" s="46"/>
      <c r="Q1405" s="46"/>
      <c r="R1405" s="46"/>
      <c r="S1405" s="46"/>
      <c r="T1405" s="46"/>
      <c r="U1405" s="46"/>
      <c r="V1405" s="46"/>
      <c r="W1405" s="46"/>
      <c r="X1405" s="46"/>
      <c r="Y1405" s="46"/>
      <c r="Z1405" s="46"/>
    </row>
    <row r="1406" spans="1:26" ht="13.5" customHeight="1">
      <c r="A1406" s="233">
        <v>33</v>
      </c>
      <c r="B1406" s="48" t="s">
        <v>1613</v>
      </c>
      <c r="C1406" s="34" t="s">
        <v>27</v>
      </c>
      <c r="D1406" s="9" t="str">
        <f t="shared" si="180"/>
        <v>Summit</v>
      </c>
      <c r="E1406" s="116" t="s">
        <v>1625</v>
      </c>
      <c r="F1406" s="111"/>
      <c r="G1406" s="108">
        <v>10.16</v>
      </c>
      <c r="H1406" s="81">
        <v>24</v>
      </c>
      <c r="I1406" s="81">
        <v>500</v>
      </c>
      <c r="J1406" s="40" t="s">
        <v>29</v>
      </c>
      <c r="K1406" s="41" t="s">
        <v>26</v>
      </c>
      <c r="L1406" s="42" t="str">
        <f t="shared" si="157"/>
        <v>500ml</v>
      </c>
      <c r="M1406" s="43">
        <f t="shared" si="158"/>
        <v>12000</v>
      </c>
      <c r="N1406" s="44" t="str">
        <f t="shared" si="159"/>
        <v>12000ml</v>
      </c>
      <c r="O1406" s="45">
        <f t="shared" si="172"/>
        <v>243.84</v>
      </c>
      <c r="P1406" s="46"/>
      <c r="Q1406" s="46"/>
      <c r="R1406" s="46"/>
      <c r="S1406" s="46"/>
      <c r="T1406" s="46"/>
      <c r="U1406" s="46"/>
      <c r="V1406" s="46"/>
      <c r="W1406" s="46"/>
      <c r="X1406" s="46"/>
      <c r="Y1406" s="46"/>
      <c r="Z1406" s="46"/>
    </row>
    <row r="1407" spans="1:26" ht="13.5" customHeight="1">
      <c r="A1407" s="232">
        <v>33</v>
      </c>
      <c r="B1407" s="48" t="s">
        <v>1613</v>
      </c>
      <c r="C1407" s="34" t="s">
        <v>43</v>
      </c>
      <c r="D1407" s="9" t="str">
        <f t="shared" si="180"/>
        <v>Summit</v>
      </c>
      <c r="E1407" s="116" t="s">
        <v>1626</v>
      </c>
      <c r="F1407" s="111"/>
      <c r="G1407" s="108">
        <f>270.3/35</f>
        <v>7.7228571428571433</v>
      </c>
      <c r="H1407" s="81">
        <v>75</v>
      </c>
      <c r="I1407" s="81">
        <v>1</v>
      </c>
      <c r="J1407" s="40" t="s">
        <v>37</v>
      </c>
      <c r="K1407" s="41" t="s">
        <v>26</v>
      </c>
      <c r="L1407" s="42" t="str">
        <f t="shared" si="157"/>
        <v>1pieces</v>
      </c>
      <c r="M1407" s="43">
        <f t="shared" si="158"/>
        <v>75</v>
      </c>
      <c r="N1407" s="44" t="str">
        <f t="shared" si="159"/>
        <v>75pieces</v>
      </c>
      <c r="O1407" s="51">
        <f t="shared" si="172"/>
        <v>579.21428571428578</v>
      </c>
      <c r="P1407" s="46"/>
      <c r="Q1407" s="46"/>
      <c r="R1407" s="46"/>
      <c r="S1407" s="46"/>
      <c r="T1407" s="46"/>
      <c r="U1407" s="46"/>
      <c r="V1407" s="46"/>
      <c r="W1407" s="46"/>
      <c r="X1407" s="46"/>
      <c r="Y1407" s="46"/>
      <c r="Z1407" s="46"/>
    </row>
    <row r="1408" spans="1:26" ht="13.5" customHeight="1">
      <c r="A1408" s="233">
        <v>33</v>
      </c>
      <c r="B1408" s="33" t="s">
        <v>1613</v>
      </c>
      <c r="C1408" s="34" t="s">
        <v>27</v>
      </c>
      <c r="D1408" s="9" t="str">
        <f t="shared" si="180"/>
        <v>Summit</v>
      </c>
      <c r="E1408" s="50" t="s">
        <v>1626</v>
      </c>
      <c r="F1408" s="111"/>
      <c r="G1408" s="108">
        <v>7.72</v>
      </c>
      <c r="H1408" s="81">
        <v>65</v>
      </c>
      <c r="I1408" s="81">
        <v>350</v>
      </c>
      <c r="J1408" s="40" t="s">
        <v>29</v>
      </c>
      <c r="K1408" s="41" t="s">
        <v>26</v>
      </c>
      <c r="L1408" s="42" t="str">
        <f t="shared" si="157"/>
        <v>350ml</v>
      </c>
      <c r="M1408" s="43">
        <f t="shared" si="158"/>
        <v>22750</v>
      </c>
      <c r="N1408" s="44" t="str">
        <f t="shared" si="159"/>
        <v>22750ml</v>
      </c>
      <c r="O1408" s="45">
        <f t="shared" si="172"/>
        <v>501.8</v>
      </c>
      <c r="P1408" s="46"/>
      <c r="Q1408" s="46"/>
      <c r="R1408" s="46"/>
      <c r="S1408" s="46"/>
      <c r="T1408" s="46"/>
      <c r="U1408" s="46"/>
      <c r="V1408" s="46"/>
      <c r="W1408" s="46"/>
      <c r="X1408" s="46"/>
      <c r="Y1408" s="46"/>
      <c r="Z1408" s="46"/>
    </row>
    <row r="1409" spans="1:26" ht="13.5" customHeight="1">
      <c r="A1409" s="233">
        <v>33</v>
      </c>
      <c r="B1409" s="128" t="s">
        <v>1613</v>
      </c>
      <c r="C1409" s="34" t="s">
        <v>82</v>
      </c>
      <c r="D1409" s="9" t="str">
        <f t="shared" si="180"/>
        <v>Wilkins</v>
      </c>
      <c r="E1409" s="128" t="s">
        <v>1627</v>
      </c>
      <c r="F1409" s="111" t="s">
        <v>76</v>
      </c>
      <c r="G1409" s="123">
        <v>10.42</v>
      </c>
      <c r="H1409" s="124">
        <v>99</v>
      </c>
      <c r="I1409" s="124">
        <v>1</v>
      </c>
      <c r="J1409" s="125" t="s">
        <v>29</v>
      </c>
      <c r="K1409" s="41" t="s">
        <v>26</v>
      </c>
      <c r="L1409" s="42" t="str">
        <f t="shared" si="157"/>
        <v>1ml</v>
      </c>
      <c r="M1409" s="43">
        <f t="shared" si="158"/>
        <v>99</v>
      </c>
      <c r="N1409" s="44" t="str">
        <f t="shared" si="159"/>
        <v>99ml</v>
      </c>
      <c r="O1409" s="51">
        <f t="shared" si="172"/>
        <v>1031.58</v>
      </c>
      <c r="P1409" s="46"/>
      <c r="Q1409" s="46"/>
      <c r="R1409" s="46"/>
      <c r="S1409" s="46"/>
      <c r="T1409" s="46"/>
      <c r="U1409" s="46"/>
      <c r="V1409" s="46"/>
      <c r="W1409" s="46"/>
      <c r="X1409" s="46"/>
      <c r="Y1409" s="46"/>
      <c r="Z1409" s="46"/>
    </row>
    <row r="1410" spans="1:26" ht="13.5" customHeight="1">
      <c r="A1410" s="233">
        <v>33</v>
      </c>
      <c r="B1410" s="79" t="s">
        <v>1613</v>
      </c>
      <c r="C1410" s="94" t="s">
        <v>68</v>
      </c>
      <c r="D1410" s="9">
        <f t="shared" si="180"/>
        <v>0</v>
      </c>
      <c r="E1410" s="116"/>
      <c r="F1410" s="59"/>
      <c r="G1410" s="252">
        <v>7.5</v>
      </c>
      <c r="H1410" s="308">
        <f>24+23</f>
        <v>47</v>
      </c>
      <c r="I1410" s="253">
        <v>24</v>
      </c>
      <c r="J1410" s="361" t="s">
        <v>37</v>
      </c>
      <c r="K1410" s="46"/>
      <c r="L1410" s="42" t="str">
        <f t="shared" si="157"/>
        <v>24pieces</v>
      </c>
      <c r="M1410" s="43">
        <f t="shared" si="158"/>
        <v>1128</v>
      </c>
      <c r="N1410" s="44" t="str">
        <f t="shared" si="159"/>
        <v>1128pieces</v>
      </c>
      <c r="O1410" s="51">
        <f t="shared" si="172"/>
        <v>352.5</v>
      </c>
      <c r="P1410" s="46"/>
      <c r="Q1410" s="46"/>
      <c r="R1410" s="46"/>
      <c r="S1410" s="46"/>
      <c r="T1410" s="46"/>
      <c r="U1410" s="46"/>
      <c r="V1410" s="46"/>
      <c r="W1410" s="46"/>
      <c r="X1410" s="46"/>
      <c r="Y1410" s="46"/>
      <c r="Z1410" s="46"/>
    </row>
    <row r="1411" spans="1:26" ht="13.5" customHeight="1">
      <c r="A1411" s="233">
        <v>997</v>
      </c>
      <c r="B1411" s="76" t="s">
        <v>1628</v>
      </c>
      <c r="C1411" s="34" t="s">
        <v>55</v>
      </c>
      <c r="D1411" s="9" t="str">
        <f t="shared" si="180"/>
        <v>Summit</v>
      </c>
      <c r="E1411" s="228" t="s">
        <v>1629</v>
      </c>
      <c r="F1411" s="37"/>
      <c r="G1411" s="181">
        <v>270.3</v>
      </c>
      <c r="H1411" s="120">
        <v>2.4285600000000001</v>
      </c>
      <c r="I1411" s="120">
        <v>35</v>
      </c>
      <c r="J1411" s="60" t="s">
        <v>37</v>
      </c>
      <c r="K1411" s="41" t="s">
        <v>26</v>
      </c>
      <c r="L1411" s="42" t="str">
        <f t="shared" si="157"/>
        <v>35pieces</v>
      </c>
      <c r="M1411" s="43">
        <f t="shared" si="158"/>
        <v>84.999600000000001</v>
      </c>
      <c r="N1411" s="44" t="str">
        <f t="shared" si="159"/>
        <v>84.9996pieces</v>
      </c>
      <c r="O1411" s="51">
        <f t="shared" si="172"/>
        <v>656.43976800000007</v>
      </c>
      <c r="P1411" s="46"/>
      <c r="Q1411" s="46"/>
      <c r="R1411" s="46"/>
      <c r="S1411" s="46"/>
      <c r="T1411" s="46"/>
      <c r="U1411" s="46"/>
      <c r="V1411" s="46"/>
      <c r="W1411" s="46"/>
      <c r="X1411" s="46"/>
      <c r="Y1411" s="46"/>
      <c r="Z1411" s="46"/>
    </row>
    <row r="1412" spans="1:26" ht="13.5" customHeight="1">
      <c r="A1412" s="250">
        <v>192</v>
      </c>
      <c r="B1412" s="408" t="s">
        <v>1630</v>
      </c>
      <c r="C1412" s="49" t="s">
        <v>31</v>
      </c>
      <c r="D1412" s="9" t="str">
        <f t="shared" si="180"/>
        <v>Summit</v>
      </c>
      <c r="E1412" s="311" t="s">
        <v>1629</v>
      </c>
      <c r="F1412" s="111"/>
      <c r="G1412" s="126">
        <v>10.5</v>
      </c>
      <c r="H1412" s="120">
        <v>112</v>
      </c>
      <c r="I1412" s="120"/>
      <c r="J1412" s="152" t="s">
        <v>37</v>
      </c>
      <c r="K1412" s="41" t="s">
        <v>26</v>
      </c>
      <c r="L1412" s="42" t="str">
        <f t="shared" si="157"/>
        <v>pieces</v>
      </c>
      <c r="M1412" s="43">
        <f t="shared" si="158"/>
        <v>0</v>
      </c>
      <c r="N1412" s="44" t="str">
        <f t="shared" si="159"/>
        <v>0pieces</v>
      </c>
      <c r="O1412" s="51">
        <f t="shared" si="172"/>
        <v>1176</v>
      </c>
      <c r="P1412" s="46"/>
      <c r="Q1412" s="46"/>
      <c r="R1412" s="46"/>
      <c r="S1412" s="46"/>
      <c r="T1412" s="46"/>
      <c r="U1412" s="46"/>
      <c r="V1412" s="46"/>
      <c r="W1412" s="46"/>
      <c r="X1412" s="46"/>
      <c r="Y1412" s="46"/>
      <c r="Z1412" s="46"/>
    </row>
    <row r="1413" spans="1:26" ht="13.5" customHeight="1">
      <c r="A1413" s="233">
        <v>888</v>
      </c>
      <c r="B1413" s="33" t="s">
        <v>1631</v>
      </c>
      <c r="C1413" s="34" t="s">
        <v>74</v>
      </c>
      <c r="D1413" s="9" t="str">
        <f t="shared" si="180"/>
        <v>Minute maid</v>
      </c>
      <c r="E1413" s="50" t="s">
        <v>1632</v>
      </c>
      <c r="F1413" s="111" t="s">
        <v>76</v>
      </c>
      <c r="G1413" s="126">
        <v>14.25</v>
      </c>
      <c r="H1413" s="120">
        <v>44</v>
      </c>
      <c r="I1413" s="120">
        <v>250</v>
      </c>
      <c r="J1413" s="152" t="s">
        <v>29</v>
      </c>
      <c r="K1413" s="41" t="s">
        <v>26</v>
      </c>
      <c r="L1413" s="42" t="str">
        <f t="shared" si="157"/>
        <v>250ml</v>
      </c>
      <c r="M1413" s="43">
        <f t="shared" si="158"/>
        <v>11000</v>
      </c>
      <c r="N1413" s="44" t="str">
        <f t="shared" si="159"/>
        <v>11000ml</v>
      </c>
      <c r="O1413" s="51">
        <f t="shared" si="172"/>
        <v>627</v>
      </c>
      <c r="P1413" s="46"/>
      <c r="Q1413" s="46"/>
      <c r="R1413" s="46"/>
      <c r="S1413" s="46"/>
      <c r="T1413" s="46"/>
      <c r="U1413" s="46"/>
      <c r="V1413" s="46"/>
      <c r="W1413" s="46"/>
      <c r="X1413" s="46"/>
      <c r="Y1413" s="46"/>
      <c r="Z1413" s="46"/>
    </row>
    <row r="1414" spans="1:26" ht="13.5" customHeight="1">
      <c r="A1414" s="232">
        <v>531</v>
      </c>
      <c r="B1414" s="52" t="s">
        <v>1633</v>
      </c>
      <c r="C1414" s="34" t="s">
        <v>35</v>
      </c>
      <c r="D1414" s="9" t="str">
        <f t="shared" si="180"/>
        <v>COCA COLA</v>
      </c>
      <c r="E1414" s="116" t="s">
        <v>1634</v>
      </c>
      <c r="F1414" s="111"/>
      <c r="G1414" s="126">
        <v>14.33</v>
      </c>
      <c r="H1414" s="120">
        <v>12</v>
      </c>
      <c r="I1414" s="120">
        <v>250</v>
      </c>
      <c r="J1414" s="152" t="s">
        <v>29</v>
      </c>
      <c r="K1414" s="41" t="s">
        <v>26</v>
      </c>
      <c r="L1414" s="42" t="str">
        <f t="shared" si="157"/>
        <v>250ml</v>
      </c>
      <c r="M1414" s="43">
        <f t="shared" si="158"/>
        <v>3000</v>
      </c>
      <c r="N1414" s="44" t="str">
        <f t="shared" si="159"/>
        <v>3000ml</v>
      </c>
      <c r="O1414" s="51">
        <f t="shared" si="172"/>
        <v>171.96</v>
      </c>
      <c r="P1414" s="29"/>
      <c r="Q1414" s="11"/>
      <c r="R1414" s="11"/>
      <c r="S1414" s="11"/>
      <c r="T1414" s="11"/>
      <c r="U1414" s="11"/>
      <c r="V1414" s="11"/>
      <c r="W1414" s="11"/>
      <c r="X1414" s="11"/>
      <c r="Y1414" s="11"/>
      <c r="Z1414" s="11"/>
    </row>
    <row r="1415" spans="1:26" ht="13.5" customHeight="1">
      <c r="A1415" s="233">
        <v>531</v>
      </c>
      <c r="B1415" s="128" t="s">
        <v>1633</v>
      </c>
      <c r="C1415" s="34" t="s">
        <v>82</v>
      </c>
      <c r="D1415" s="9" t="str">
        <f t="shared" si="180"/>
        <v>Coca-Cola (piecesx250ml)</v>
      </c>
      <c r="E1415" s="128" t="s">
        <v>1635</v>
      </c>
      <c r="F1415" s="111" t="s">
        <v>76</v>
      </c>
      <c r="G1415" s="205">
        <v>14.33</v>
      </c>
      <c r="H1415" s="129">
        <v>1</v>
      </c>
      <c r="I1415" s="129">
        <v>24</v>
      </c>
      <c r="J1415" s="240" t="s">
        <v>29</v>
      </c>
      <c r="K1415" s="41" t="s">
        <v>26</v>
      </c>
      <c r="L1415" s="42" t="str">
        <f t="shared" si="157"/>
        <v>24ml</v>
      </c>
      <c r="M1415" s="43">
        <f t="shared" si="158"/>
        <v>24</v>
      </c>
      <c r="N1415" s="44" t="str">
        <f t="shared" si="159"/>
        <v>24ml</v>
      </c>
      <c r="O1415" s="51">
        <f t="shared" si="172"/>
        <v>14.33</v>
      </c>
      <c r="P1415" s="29"/>
      <c r="Q1415" s="11"/>
      <c r="R1415" s="11"/>
      <c r="S1415" s="11"/>
      <c r="T1415" s="11"/>
      <c r="U1415" s="11"/>
      <c r="V1415" s="11"/>
      <c r="W1415" s="11"/>
      <c r="X1415" s="11"/>
      <c r="Y1415" s="11"/>
      <c r="Z1415" s="11"/>
    </row>
    <row r="1416" spans="1:26" ht="13.5" customHeight="1">
      <c r="A1416" s="233">
        <v>531</v>
      </c>
      <c r="B1416" s="57" t="s">
        <v>1633</v>
      </c>
      <c r="C1416" s="34" t="s">
        <v>47</v>
      </c>
      <c r="D1416" s="9" t="str">
        <f t="shared" si="180"/>
        <v>Coca-Cola (piecesx250ml)</v>
      </c>
      <c r="E1416" s="116" t="s">
        <v>1635</v>
      </c>
      <c r="F1416" s="59"/>
      <c r="G1416" s="108">
        <v>14.35</v>
      </c>
      <c r="H1416" s="81">
        <v>240</v>
      </c>
      <c r="I1416" s="81">
        <v>1</v>
      </c>
      <c r="J1416" s="88" t="s">
        <v>37</v>
      </c>
      <c r="K1416" s="46"/>
      <c r="L1416" s="42" t="str">
        <f t="shared" si="157"/>
        <v>1pieces</v>
      </c>
      <c r="M1416" s="43">
        <f t="shared" si="158"/>
        <v>240</v>
      </c>
      <c r="N1416" s="44" t="str">
        <f t="shared" si="159"/>
        <v>240pieces</v>
      </c>
      <c r="O1416" s="51">
        <f t="shared" si="172"/>
        <v>3444</v>
      </c>
      <c r="P1416" s="29"/>
      <c r="Q1416" s="11"/>
      <c r="R1416" s="11"/>
      <c r="S1416" s="11"/>
      <c r="T1416" s="11"/>
      <c r="U1416" s="11"/>
      <c r="V1416" s="11"/>
      <c r="W1416" s="11"/>
      <c r="X1416" s="11"/>
      <c r="Y1416" s="11"/>
      <c r="Z1416" s="11"/>
    </row>
    <row r="1417" spans="1:26" ht="13.5" customHeight="1">
      <c r="A1417" s="233">
        <v>722</v>
      </c>
      <c r="B1417" s="128" t="s">
        <v>1636</v>
      </c>
      <c r="C1417" s="34" t="s">
        <v>82</v>
      </c>
      <c r="D1417" s="9" t="str">
        <f t="shared" si="180"/>
        <v>Pepsi</v>
      </c>
      <c r="E1417" s="128" t="s">
        <v>1637</v>
      </c>
      <c r="F1417" s="111" t="s">
        <v>76</v>
      </c>
      <c r="G1417" s="123">
        <v>10</v>
      </c>
      <c r="H1417" s="124">
        <v>7</v>
      </c>
      <c r="I1417" s="124">
        <v>1</v>
      </c>
      <c r="J1417" s="409" t="s">
        <v>29</v>
      </c>
      <c r="K1417" s="41" t="s">
        <v>26</v>
      </c>
      <c r="L1417" s="42" t="str">
        <f t="shared" si="157"/>
        <v>1ml</v>
      </c>
      <c r="M1417" s="43">
        <f t="shared" si="158"/>
        <v>7</v>
      </c>
      <c r="N1417" s="44" t="str">
        <f t="shared" si="159"/>
        <v>7ml</v>
      </c>
      <c r="O1417" s="51">
        <f t="shared" si="172"/>
        <v>70</v>
      </c>
      <c r="P1417" s="46"/>
      <c r="Q1417" s="46"/>
      <c r="R1417" s="46"/>
      <c r="S1417" s="46"/>
      <c r="T1417" s="46"/>
      <c r="U1417" s="46"/>
      <c r="V1417" s="46"/>
      <c r="W1417" s="46"/>
      <c r="X1417" s="46"/>
      <c r="Y1417" s="46"/>
      <c r="Z1417" s="46"/>
    </row>
    <row r="1418" spans="1:26" ht="13.5" customHeight="1">
      <c r="A1418" s="233">
        <v>722</v>
      </c>
      <c r="B1418" s="128" t="s">
        <v>1636</v>
      </c>
      <c r="C1418" s="34" t="s">
        <v>82</v>
      </c>
      <c r="D1418" s="9" t="str">
        <f t="shared" si="180"/>
        <v>Pepsi</v>
      </c>
      <c r="E1418" s="128" t="s">
        <v>1638</v>
      </c>
      <c r="F1418" s="111" t="s">
        <v>76</v>
      </c>
      <c r="G1418" s="123">
        <v>25.83</v>
      </c>
      <c r="H1418" s="124">
        <v>26</v>
      </c>
      <c r="I1418" s="124">
        <v>1</v>
      </c>
      <c r="J1418" s="137" t="s">
        <v>29</v>
      </c>
      <c r="K1418" s="41" t="s">
        <v>26</v>
      </c>
      <c r="L1418" s="42" t="str">
        <f t="shared" si="157"/>
        <v>1ml</v>
      </c>
      <c r="M1418" s="43">
        <f t="shared" si="158"/>
        <v>26</v>
      </c>
      <c r="N1418" s="44" t="str">
        <f t="shared" si="159"/>
        <v>26ml</v>
      </c>
      <c r="O1418" s="51">
        <f t="shared" si="172"/>
        <v>671.57999999999993</v>
      </c>
      <c r="P1418" s="46"/>
      <c r="Q1418" s="46"/>
      <c r="R1418" s="46"/>
      <c r="S1418" s="46"/>
      <c r="T1418" s="46"/>
      <c r="U1418" s="46"/>
      <c r="V1418" s="46"/>
      <c r="W1418" s="46"/>
      <c r="X1418" s="46"/>
      <c r="Y1418" s="46"/>
      <c r="Z1418" s="46"/>
    </row>
    <row r="1419" spans="1:26" ht="13.5" customHeight="1">
      <c r="A1419" s="233">
        <v>721</v>
      </c>
      <c r="B1419" s="128" t="s">
        <v>1639</v>
      </c>
      <c r="C1419" s="34" t="s">
        <v>82</v>
      </c>
      <c r="D1419" s="9" t="str">
        <f t="shared" si="180"/>
        <v>Pepsi</v>
      </c>
      <c r="E1419" s="128" t="s">
        <v>1638</v>
      </c>
      <c r="F1419" s="111" t="s">
        <v>76</v>
      </c>
      <c r="G1419" s="123">
        <v>25.83</v>
      </c>
      <c r="H1419" s="124">
        <v>27</v>
      </c>
      <c r="I1419" s="124">
        <v>1</v>
      </c>
      <c r="J1419" s="137" t="s">
        <v>29</v>
      </c>
      <c r="K1419" s="41" t="s">
        <v>26</v>
      </c>
      <c r="L1419" s="42" t="str">
        <f t="shared" si="157"/>
        <v>1ml</v>
      </c>
      <c r="M1419" s="43">
        <f t="shared" si="158"/>
        <v>27</v>
      </c>
      <c r="N1419" s="44" t="str">
        <f t="shared" si="159"/>
        <v>27ml</v>
      </c>
      <c r="O1419" s="51">
        <f t="shared" si="172"/>
        <v>697.41</v>
      </c>
      <c r="P1419" s="46"/>
      <c r="Q1419" s="46"/>
      <c r="R1419" s="46"/>
      <c r="S1419" s="46"/>
      <c r="T1419" s="46"/>
      <c r="U1419" s="46"/>
      <c r="V1419" s="46"/>
      <c r="W1419" s="46"/>
      <c r="X1419" s="46"/>
      <c r="Y1419" s="46"/>
      <c r="Z1419" s="46"/>
    </row>
    <row r="1420" spans="1:26" ht="13.5" customHeight="1">
      <c r="A1420" s="232">
        <v>418</v>
      </c>
      <c r="B1420" s="48" t="s">
        <v>1640</v>
      </c>
      <c r="C1420" s="34" t="s">
        <v>43</v>
      </c>
      <c r="D1420" s="9" t="str">
        <f t="shared" si="180"/>
        <v>Sunbest</v>
      </c>
      <c r="E1420" s="50" t="s">
        <v>1641</v>
      </c>
      <c r="F1420" s="37"/>
      <c r="G1420" s="108">
        <v>199</v>
      </c>
      <c r="H1420" s="81">
        <v>0.25900000000000001</v>
      </c>
      <c r="I1420" s="81">
        <v>500</v>
      </c>
      <c r="J1420" s="88" t="s">
        <v>29</v>
      </c>
      <c r="K1420" s="41" t="s">
        <v>26</v>
      </c>
      <c r="L1420" s="42" t="str">
        <f t="shared" si="157"/>
        <v>500ml</v>
      </c>
      <c r="M1420" s="43">
        <f t="shared" si="158"/>
        <v>129.5</v>
      </c>
      <c r="N1420" s="44" t="str">
        <f t="shared" si="159"/>
        <v>129.5ml</v>
      </c>
      <c r="O1420" s="51">
        <f t="shared" si="172"/>
        <v>51.541000000000004</v>
      </c>
      <c r="P1420" s="46"/>
      <c r="Q1420" s="46"/>
      <c r="R1420" s="46"/>
      <c r="S1420" s="46"/>
      <c r="T1420" s="46"/>
      <c r="U1420" s="46"/>
      <c r="V1420" s="46"/>
      <c r="W1420" s="46"/>
      <c r="X1420" s="46"/>
      <c r="Y1420" s="46"/>
      <c r="Z1420" s="46"/>
    </row>
    <row r="1421" spans="1:26" ht="13.5" customHeight="1">
      <c r="A1421" s="233">
        <v>418</v>
      </c>
      <c r="B1421" s="79" t="s">
        <v>1640</v>
      </c>
      <c r="C1421" s="94" t="s">
        <v>68</v>
      </c>
      <c r="D1421" s="9">
        <f t="shared" si="180"/>
        <v>0</v>
      </c>
      <c r="E1421" s="116"/>
      <c r="F1421" s="59"/>
      <c r="G1421" s="252">
        <v>0.19222222222222221</v>
      </c>
      <c r="H1421" s="253">
        <v>400</v>
      </c>
      <c r="I1421" s="253">
        <v>1800</v>
      </c>
      <c r="J1421" s="254" t="s">
        <v>59</v>
      </c>
      <c r="K1421" s="46"/>
      <c r="L1421" s="42" t="str">
        <f t="shared" si="157"/>
        <v>1800grams</v>
      </c>
      <c r="M1421" s="43">
        <f t="shared" si="158"/>
        <v>720000</v>
      </c>
      <c r="N1421" s="44" t="str">
        <f t="shared" si="159"/>
        <v>720000grams</v>
      </c>
      <c r="O1421" s="51">
        <f t="shared" si="172"/>
        <v>76.888888888888886</v>
      </c>
      <c r="P1421" s="46"/>
      <c r="Q1421" s="46"/>
      <c r="R1421" s="46"/>
      <c r="S1421" s="46"/>
      <c r="T1421" s="46"/>
      <c r="U1421" s="46"/>
      <c r="V1421" s="46"/>
      <c r="W1421" s="46"/>
      <c r="X1421" s="46"/>
      <c r="Y1421" s="46"/>
      <c r="Z1421" s="46"/>
    </row>
    <row r="1422" spans="1:26" ht="13.5" customHeight="1">
      <c r="A1422" s="233">
        <v>1229</v>
      </c>
      <c r="B1422" s="79" t="s">
        <v>1642</v>
      </c>
      <c r="C1422" s="94" t="s">
        <v>68</v>
      </c>
      <c r="D1422" s="9">
        <f t="shared" si="180"/>
        <v>0</v>
      </c>
      <c r="E1422" s="410"/>
      <c r="F1422" s="59"/>
      <c r="G1422" s="252">
        <v>0.159</v>
      </c>
      <c r="H1422" s="253">
        <v>150</v>
      </c>
      <c r="I1422" s="253">
        <v>1000</v>
      </c>
      <c r="J1422" s="254" t="s">
        <v>59</v>
      </c>
      <c r="K1422" s="46"/>
      <c r="L1422" s="42" t="str">
        <f t="shared" si="157"/>
        <v>1000grams</v>
      </c>
      <c r="M1422" s="43">
        <f t="shared" si="158"/>
        <v>150000</v>
      </c>
      <c r="N1422" s="44" t="str">
        <f t="shared" si="159"/>
        <v>150000grams</v>
      </c>
      <c r="O1422" s="51">
        <f t="shared" si="172"/>
        <v>23.85</v>
      </c>
      <c r="P1422" s="46"/>
      <c r="Q1422" s="46"/>
      <c r="R1422" s="46"/>
      <c r="S1422" s="46"/>
      <c r="T1422" s="46"/>
      <c r="U1422" s="46"/>
      <c r="V1422" s="46"/>
      <c r="W1422" s="46"/>
      <c r="X1422" s="46"/>
      <c r="Y1422" s="46"/>
      <c r="Z1422" s="46"/>
    </row>
    <row r="1423" spans="1:26" ht="13.5" customHeight="1">
      <c r="A1423" s="233">
        <v>1144</v>
      </c>
      <c r="B1423" s="79" t="s">
        <v>1643</v>
      </c>
      <c r="C1423" s="34" t="s">
        <v>47</v>
      </c>
      <c r="D1423" s="9" t="str">
        <f t="shared" si="180"/>
        <v>marukume</v>
      </c>
      <c r="E1423" s="50" t="s">
        <v>1644</v>
      </c>
      <c r="F1423" s="59"/>
      <c r="G1423" s="126">
        <v>198</v>
      </c>
      <c r="H1423" s="120">
        <v>2</v>
      </c>
      <c r="I1423" s="120">
        <v>1</v>
      </c>
      <c r="J1423" s="152" t="s">
        <v>59</v>
      </c>
      <c r="K1423" s="46"/>
      <c r="L1423" s="42" t="str">
        <f t="shared" si="157"/>
        <v>1grams</v>
      </c>
      <c r="M1423" s="43">
        <f t="shared" si="158"/>
        <v>2</v>
      </c>
      <c r="N1423" s="44" t="str">
        <f t="shared" si="159"/>
        <v>2grams</v>
      </c>
      <c r="O1423" s="51">
        <f t="shared" si="172"/>
        <v>396</v>
      </c>
      <c r="P1423" s="46"/>
      <c r="Q1423" s="46"/>
      <c r="R1423" s="46"/>
      <c r="S1423" s="46"/>
      <c r="T1423" s="46"/>
      <c r="U1423" s="46"/>
      <c r="V1423" s="46"/>
      <c r="W1423" s="46"/>
      <c r="X1423" s="46"/>
      <c r="Y1423" s="46"/>
      <c r="Z1423" s="46"/>
    </row>
    <row r="1424" spans="1:26" ht="13.5" customHeight="1">
      <c r="A1424" s="233">
        <v>249</v>
      </c>
      <c r="B1424" s="68" t="s">
        <v>1645</v>
      </c>
      <c r="C1424" s="34" t="s">
        <v>35</v>
      </c>
      <c r="D1424" s="9" t="str">
        <f t="shared" si="180"/>
        <v>EDWARD</v>
      </c>
      <c r="E1424" s="116" t="s">
        <v>1493</v>
      </c>
      <c r="F1424" s="37"/>
      <c r="G1424" s="108">
        <v>120</v>
      </c>
      <c r="H1424" s="112">
        <v>1</v>
      </c>
      <c r="I1424" s="81">
        <v>1000</v>
      </c>
      <c r="J1424" s="110" t="s">
        <v>33</v>
      </c>
      <c r="K1424" s="41" t="s">
        <v>26</v>
      </c>
      <c r="L1424" s="42" t="str">
        <f t="shared" si="157"/>
        <v>1000kg</v>
      </c>
      <c r="M1424" s="43">
        <f t="shared" si="158"/>
        <v>1000</v>
      </c>
      <c r="N1424" s="44" t="str">
        <f t="shared" si="159"/>
        <v>1000kg</v>
      </c>
      <c r="O1424" s="51">
        <f t="shared" si="172"/>
        <v>120</v>
      </c>
      <c r="P1424" s="29"/>
      <c r="Q1424" s="11"/>
      <c r="R1424" s="11"/>
      <c r="S1424" s="11"/>
      <c r="T1424" s="11"/>
      <c r="U1424" s="11"/>
      <c r="V1424" s="11"/>
      <c r="W1424" s="11"/>
      <c r="X1424" s="11"/>
      <c r="Y1424" s="11"/>
      <c r="Z1424" s="11"/>
    </row>
    <row r="1425" spans="1:26" ht="13.5" customHeight="1">
      <c r="A1425" s="233">
        <v>249</v>
      </c>
      <c r="B1425" s="76" t="s">
        <v>1645</v>
      </c>
      <c r="C1425" s="34" t="s">
        <v>55</v>
      </c>
      <c r="D1425" s="9" t="str">
        <f t="shared" si="180"/>
        <v>excellent</v>
      </c>
      <c r="E1425" s="101" t="s">
        <v>1646</v>
      </c>
      <c r="F1425" s="37"/>
      <c r="G1425" s="106">
        <v>23.6</v>
      </c>
      <c r="H1425" s="81">
        <v>8</v>
      </c>
      <c r="I1425" s="81">
        <v>100</v>
      </c>
      <c r="J1425" s="88" t="s">
        <v>59</v>
      </c>
      <c r="K1425" s="41" t="s">
        <v>26</v>
      </c>
      <c r="L1425" s="42" t="str">
        <f t="shared" si="157"/>
        <v>100grams</v>
      </c>
      <c r="M1425" s="43">
        <f t="shared" si="158"/>
        <v>800</v>
      </c>
      <c r="N1425" s="44" t="str">
        <f t="shared" si="159"/>
        <v>800grams</v>
      </c>
      <c r="O1425" s="51">
        <f t="shared" si="172"/>
        <v>188.8</v>
      </c>
      <c r="P1425" s="11"/>
      <c r="Q1425" s="11"/>
      <c r="R1425" s="11"/>
      <c r="S1425" s="11"/>
      <c r="T1425" s="11"/>
      <c r="U1425" s="11"/>
      <c r="V1425" s="11"/>
      <c r="W1425" s="11"/>
      <c r="X1425" s="11"/>
      <c r="Y1425" s="11"/>
      <c r="Z1425" s="11"/>
    </row>
    <row r="1426" spans="1:26" ht="13.5" customHeight="1">
      <c r="A1426" s="232">
        <v>249</v>
      </c>
      <c r="B1426" s="48" t="s">
        <v>1645</v>
      </c>
      <c r="C1426" s="34" t="s">
        <v>43</v>
      </c>
      <c r="D1426" s="9" t="str">
        <f t="shared" si="180"/>
        <v>Excellent</v>
      </c>
      <c r="E1426" s="157" t="s">
        <v>1647</v>
      </c>
      <c r="F1426" s="37"/>
      <c r="G1426" s="126">
        <v>236.7</v>
      </c>
      <c r="H1426" s="120">
        <v>0.8</v>
      </c>
      <c r="I1426" s="120">
        <v>1000</v>
      </c>
      <c r="J1426" s="152" t="s">
        <v>59</v>
      </c>
      <c r="K1426" s="41" t="s">
        <v>26</v>
      </c>
      <c r="L1426" s="42" t="str">
        <f t="shared" si="157"/>
        <v>1000grams</v>
      </c>
      <c r="M1426" s="43">
        <f t="shared" si="158"/>
        <v>800</v>
      </c>
      <c r="N1426" s="44" t="str">
        <f t="shared" si="159"/>
        <v>800grams</v>
      </c>
      <c r="O1426" s="51">
        <f t="shared" si="172"/>
        <v>189.36</v>
      </c>
      <c r="P1426" s="11"/>
      <c r="Q1426" s="11"/>
      <c r="R1426" s="11"/>
      <c r="S1426" s="11"/>
      <c r="T1426" s="11"/>
      <c r="U1426" s="11"/>
      <c r="V1426" s="11"/>
      <c r="W1426" s="11"/>
      <c r="X1426" s="11"/>
      <c r="Y1426" s="11"/>
      <c r="Z1426" s="11"/>
    </row>
    <row r="1427" spans="1:26" ht="13.5" customHeight="1">
      <c r="A1427" s="233">
        <v>249</v>
      </c>
      <c r="B1427" s="107" t="s">
        <v>1645</v>
      </c>
      <c r="C1427" s="34" t="s">
        <v>47</v>
      </c>
      <c r="D1427" s="9" t="str">
        <f t="shared" si="180"/>
        <v>Excellent</v>
      </c>
      <c r="E1427" s="149" t="s">
        <v>1647</v>
      </c>
      <c r="F1427" s="59"/>
      <c r="G1427" s="108">
        <v>236.7</v>
      </c>
      <c r="H1427" s="81">
        <v>4</v>
      </c>
      <c r="I1427" s="81">
        <v>1</v>
      </c>
      <c r="J1427" s="88" t="s">
        <v>59</v>
      </c>
      <c r="K1427" s="46"/>
      <c r="L1427" s="42" t="str">
        <f t="shared" si="157"/>
        <v>1grams</v>
      </c>
      <c r="M1427" s="43">
        <f t="shared" si="158"/>
        <v>4</v>
      </c>
      <c r="N1427" s="44" t="str">
        <f t="shared" si="159"/>
        <v>4grams</v>
      </c>
      <c r="O1427" s="51">
        <f t="shared" si="172"/>
        <v>946.8</v>
      </c>
      <c r="P1427" s="11"/>
      <c r="Q1427" s="11"/>
      <c r="R1427" s="11"/>
      <c r="S1427" s="11"/>
      <c r="T1427" s="11"/>
      <c r="U1427" s="11"/>
      <c r="V1427" s="11"/>
      <c r="W1427" s="11"/>
      <c r="X1427" s="11"/>
      <c r="Y1427" s="11"/>
      <c r="Z1427" s="11"/>
    </row>
    <row r="1428" spans="1:26" ht="13.5" customHeight="1">
      <c r="A1428" s="232">
        <v>249</v>
      </c>
      <c r="B1428" s="89" t="s">
        <v>1645</v>
      </c>
      <c r="C1428" s="49" t="s">
        <v>31</v>
      </c>
      <c r="D1428" s="9" t="str">
        <f t="shared" si="180"/>
        <v>premium</v>
      </c>
      <c r="E1428" s="91" t="s">
        <v>772</v>
      </c>
      <c r="F1428" s="37"/>
      <c r="G1428" s="108">
        <v>125</v>
      </c>
      <c r="H1428" s="81">
        <v>1</v>
      </c>
      <c r="I1428" s="81"/>
      <c r="J1428" s="88" t="s">
        <v>33</v>
      </c>
      <c r="K1428" s="41" t="s">
        <v>37</v>
      </c>
      <c r="L1428" s="42" t="str">
        <f t="shared" si="157"/>
        <v>kg</v>
      </c>
      <c r="M1428" s="43">
        <f t="shared" si="158"/>
        <v>0</v>
      </c>
      <c r="N1428" s="44" t="str">
        <f t="shared" si="159"/>
        <v>0kg</v>
      </c>
      <c r="O1428" s="51">
        <f t="shared" si="172"/>
        <v>125</v>
      </c>
      <c r="P1428" s="46"/>
      <c r="Q1428" s="46"/>
      <c r="R1428" s="46"/>
      <c r="S1428" s="46"/>
      <c r="T1428" s="46"/>
      <c r="U1428" s="46"/>
      <c r="V1428" s="46"/>
      <c r="W1428" s="46"/>
      <c r="X1428" s="46"/>
      <c r="Y1428" s="46"/>
      <c r="Z1428" s="46"/>
    </row>
    <row r="1429" spans="1:26" ht="13.5" customHeight="1">
      <c r="A1429" s="232">
        <v>249</v>
      </c>
      <c r="B1429" s="99" t="s">
        <v>1645</v>
      </c>
      <c r="C1429" s="53" t="s">
        <v>39</v>
      </c>
      <c r="D1429" s="9" t="str">
        <f t="shared" si="180"/>
        <v>Unicorn</v>
      </c>
      <c r="E1429" s="101" t="s">
        <v>1648</v>
      </c>
      <c r="F1429" s="37"/>
      <c r="G1429" s="397">
        <v>125</v>
      </c>
      <c r="H1429" s="103">
        <v>2</v>
      </c>
      <c r="I1429" s="103">
        <v>1000</v>
      </c>
      <c r="J1429" s="104" t="s">
        <v>59</v>
      </c>
      <c r="K1429" s="41"/>
      <c r="L1429" s="42" t="str">
        <f t="shared" si="157"/>
        <v>1000grams</v>
      </c>
      <c r="M1429" s="43">
        <f t="shared" si="158"/>
        <v>2000</v>
      </c>
      <c r="N1429" s="44" t="str">
        <f t="shared" si="159"/>
        <v>2000grams</v>
      </c>
      <c r="O1429" s="51">
        <f t="shared" si="172"/>
        <v>250</v>
      </c>
      <c r="P1429" s="46"/>
      <c r="Q1429" s="46"/>
      <c r="R1429" s="46"/>
      <c r="S1429" s="46"/>
      <c r="T1429" s="46"/>
      <c r="U1429" s="46"/>
      <c r="V1429" s="46"/>
      <c r="W1429" s="46"/>
      <c r="X1429" s="46"/>
      <c r="Y1429" s="46"/>
      <c r="Z1429" s="46"/>
    </row>
    <row r="1430" spans="1:26" ht="13.5" customHeight="1">
      <c r="A1430" s="233">
        <v>249</v>
      </c>
      <c r="B1430" s="93" t="s">
        <v>1645</v>
      </c>
      <c r="C1430" s="94" t="s">
        <v>68</v>
      </c>
      <c r="D1430" s="9">
        <f t="shared" si="180"/>
        <v>0</v>
      </c>
      <c r="E1430" s="91"/>
      <c r="F1430" s="59"/>
      <c r="G1430" s="95">
        <v>0.23669999999999999</v>
      </c>
      <c r="H1430" s="97">
        <v>2800</v>
      </c>
      <c r="I1430" s="97">
        <v>1000</v>
      </c>
      <c r="J1430" s="110" t="s">
        <v>59</v>
      </c>
      <c r="K1430" s="46"/>
      <c r="L1430" s="42" t="str">
        <f t="shared" si="157"/>
        <v>1000grams</v>
      </c>
      <c r="M1430" s="43">
        <f t="shared" si="158"/>
        <v>2800000</v>
      </c>
      <c r="N1430" s="44" t="str">
        <f t="shared" si="159"/>
        <v>2800000grams</v>
      </c>
      <c r="O1430" s="51">
        <f t="shared" si="172"/>
        <v>662.76</v>
      </c>
      <c r="P1430" s="46"/>
      <c r="Q1430" s="46"/>
      <c r="R1430" s="46"/>
      <c r="S1430" s="46"/>
      <c r="T1430" s="46"/>
      <c r="U1430" s="46"/>
      <c r="V1430" s="46"/>
      <c r="W1430" s="46"/>
      <c r="X1430" s="46"/>
      <c r="Y1430" s="46"/>
      <c r="Z1430" s="46"/>
    </row>
    <row r="1431" spans="1:26" ht="13.5" customHeight="1">
      <c r="A1431" s="232">
        <v>136</v>
      </c>
      <c r="B1431" s="90" t="s">
        <v>1649</v>
      </c>
      <c r="C1431" s="49" t="s">
        <v>61</v>
      </c>
      <c r="D1431" s="9" t="str">
        <f t="shared" si="180"/>
        <v>excellent</v>
      </c>
      <c r="E1431" s="149" t="s">
        <v>1650</v>
      </c>
      <c r="F1431" s="37"/>
      <c r="G1431" s="108">
        <v>125</v>
      </c>
      <c r="H1431" s="81">
        <v>3</v>
      </c>
      <c r="I1431" s="81">
        <v>1000</v>
      </c>
      <c r="J1431" s="88" t="s">
        <v>59</v>
      </c>
      <c r="K1431" s="41" t="s">
        <v>26</v>
      </c>
      <c r="L1431" s="42" t="str">
        <f t="shared" si="157"/>
        <v>1000grams</v>
      </c>
      <c r="M1431" s="43">
        <f t="shared" si="158"/>
        <v>3000</v>
      </c>
      <c r="N1431" s="44" t="str">
        <f t="shared" si="159"/>
        <v>3000grams</v>
      </c>
      <c r="O1431" s="51">
        <f t="shared" si="172"/>
        <v>375</v>
      </c>
      <c r="P1431" s="11"/>
      <c r="Q1431" s="11"/>
      <c r="R1431" s="11"/>
      <c r="S1431" s="11"/>
      <c r="T1431" s="11"/>
      <c r="U1431" s="11"/>
      <c r="V1431" s="11"/>
      <c r="W1431" s="11"/>
      <c r="X1431" s="11"/>
      <c r="Y1431" s="11"/>
      <c r="Z1431" s="11"/>
    </row>
    <row r="1432" spans="1:26" ht="13.5" customHeight="1">
      <c r="A1432" s="233">
        <v>953</v>
      </c>
      <c r="B1432" s="200" t="s">
        <v>1651</v>
      </c>
      <c r="C1432" s="34" t="s">
        <v>55</v>
      </c>
      <c r="D1432" s="9" t="str">
        <f t="shared" si="180"/>
        <v>Meadows</v>
      </c>
      <c r="E1432" s="228" t="s">
        <v>1652</v>
      </c>
      <c r="F1432" s="37"/>
      <c r="G1432" s="252">
        <v>65</v>
      </c>
      <c r="H1432" s="255">
        <v>0.30769000000000002</v>
      </c>
      <c r="I1432" s="255">
        <v>13</v>
      </c>
      <c r="J1432" s="152" t="s">
        <v>59</v>
      </c>
      <c r="K1432" s="41" t="s">
        <v>26</v>
      </c>
      <c r="L1432" s="42" t="str">
        <f t="shared" si="157"/>
        <v>13grams</v>
      </c>
      <c r="M1432" s="43">
        <f t="shared" si="158"/>
        <v>3.9999700000000002</v>
      </c>
      <c r="N1432" s="44" t="str">
        <f t="shared" si="159"/>
        <v>3.99997grams</v>
      </c>
      <c r="O1432" s="51">
        <f t="shared" si="172"/>
        <v>19.999850000000002</v>
      </c>
      <c r="P1432" s="46"/>
      <c r="Q1432" s="46"/>
      <c r="R1432" s="46"/>
      <c r="S1432" s="46"/>
      <c r="T1432" s="46"/>
      <c r="U1432" s="46"/>
      <c r="V1432" s="46"/>
      <c r="W1432" s="46"/>
      <c r="X1432" s="46"/>
      <c r="Y1432" s="46"/>
      <c r="Z1432" s="46"/>
    </row>
    <row r="1433" spans="1:26" ht="13.5" customHeight="1">
      <c r="A1433" s="232">
        <v>473</v>
      </c>
      <c r="B1433" s="90" t="s">
        <v>1653</v>
      </c>
      <c r="C1433" s="34" t="s">
        <v>43</v>
      </c>
      <c r="D1433" s="9" t="str">
        <f t="shared" si="180"/>
        <v>Oishi</v>
      </c>
      <c r="E1433" s="149" t="s">
        <v>1654</v>
      </c>
      <c r="F1433" s="156"/>
      <c r="G1433" s="108">
        <v>16.7</v>
      </c>
      <c r="H1433" s="81">
        <v>9</v>
      </c>
      <c r="I1433" s="81">
        <v>1</v>
      </c>
      <c r="J1433" s="88" t="s">
        <v>37</v>
      </c>
      <c r="K1433" s="41"/>
      <c r="L1433" s="42" t="str">
        <f t="shared" si="157"/>
        <v>1pieces</v>
      </c>
      <c r="M1433" s="43">
        <f t="shared" si="158"/>
        <v>9</v>
      </c>
      <c r="N1433" s="44" t="str">
        <f t="shared" si="159"/>
        <v>9pieces</v>
      </c>
      <c r="O1433" s="51">
        <f t="shared" si="172"/>
        <v>150.29999999999998</v>
      </c>
      <c r="P1433" s="46"/>
      <c r="Q1433" s="46"/>
      <c r="R1433" s="46"/>
      <c r="S1433" s="46"/>
      <c r="T1433" s="46"/>
      <c r="U1433" s="46"/>
      <c r="V1433" s="46"/>
      <c r="W1433" s="46"/>
      <c r="X1433" s="46"/>
      <c r="Y1433" s="46"/>
      <c r="Z1433" s="46"/>
    </row>
    <row r="1434" spans="1:26" ht="13.5" customHeight="1">
      <c r="A1434" s="233">
        <v>473</v>
      </c>
      <c r="B1434" s="107" t="s">
        <v>1653</v>
      </c>
      <c r="C1434" s="34" t="s">
        <v>47</v>
      </c>
      <c r="D1434" s="9" t="str">
        <f t="shared" si="180"/>
        <v>Oishi</v>
      </c>
      <c r="E1434" s="149" t="s">
        <v>1654</v>
      </c>
      <c r="F1434" s="195"/>
      <c r="G1434" s="108">
        <v>16.329999999999998</v>
      </c>
      <c r="H1434" s="81">
        <v>50</v>
      </c>
      <c r="I1434" s="81">
        <v>1</v>
      </c>
      <c r="J1434" s="88" t="s">
        <v>37</v>
      </c>
      <c r="K1434" s="46"/>
      <c r="L1434" s="42" t="str">
        <f t="shared" si="157"/>
        <v>1pieces</v>
      </c>
      <c r="M1434" s="43">
        <f t="shared" si="158"/>
        <v>50</v>
      </c>
      <c r="N1434" s="44" t="str">
        <f t="shared" si="159"/>
        <v>50pieces</v>
      </c>
      <c r="O1434" s="51">
        <f t="shared" si="172"/>
        <v>816.49999999999989</v>
      </c>
      <c r="P1434" s="46"/>
      <c r="Q1434" s="46"/>
      <c r="R1434" s="46"/>
      <c r="S1434" s="46"/>
      <c r="T1434" s="46"/>
      <c r="U1434" s="46"/>
      <c r="V1434" s="46"/>
      <c r="W1434" s="46"/>
      <c r="X1434" s="46"/>
      <c r="Y1434" s="46"/>
      <c r="Z1434" s="46"/>
    </row>
    <row r="1435" spans="1:26" ht="13.5" customHeight="1">
      <c r="A1435" s="233">
        <v>1230</v>
      </c>
      <c r="B1435" s="93" t="s">
        <v>1655</v>
      </c>
      <c r="C1435" s="94" t="s">
        <v>68</v>
      </c>
      <c r="D1435" s="195" t="s">
        <v>1653</v>
      </c>
      <c r="E1435" s="91"/>
      <c r="F1435" s="195"/>
      <c r="G1435" s="95">
        <v>15.04</v>
      </c>
      <c r="H1435" s="97">
        <v>113</v>
      </c>
      <c r="I1435" s="97">
        <v>1</v>
      </c>
      <c r="J1435" s="110" t="s">
        <v>37</v>
      </c>
      <c r="K1435" s="46"/>
      <c r="L1435" s="42" t="str">
        <f t="shared" si="157"/>
        <v>1pieces</v>
      </c>
      <c r="M1435" s="43">
        <f t="shared" si="158"/>
        <v>113</v>
      </c>
      <c r="N1435" s="44" t="str">
        <f t="shared" si="159"/>
        <v>113pieces</v>
      </c>
      <c r="O1435" s="51">
        <f t="shared" si="172"/>
        <v>1699.52</v>
      </c>
      <c r="P1435" s="46"/>
      <c r="Q1435" s="46"/>
      <c r="R1435" s="46"/>
      <c r="S1435" s="46"/>
      <c r="T1435" s="46"/>
      <c r="U1435" s="46"/>
      <c r="V1435" s="46"/>
      <c r="W1435" s="46"/>
      <c r="X1435" s="46"/>
      <c r="Y1435" s="46"/>
      <c r="Z1435" s="46"/>
    </row>
    <row r="1436" spans="1:26" ht="13.5" customHeight="1">
      <c r="A1436" s="233">
        <v>900</v>
      </c>
      <c r="B1436" s="317" t="s">
        <v>1656</v>
      </c>
      <c r="C1436" s="34" t="s">
        <v>74</v>
      </c>
      <c r="D1436" s="9" t="str">
        <f>IFERROR(LEFT(E1436, FIND("/", E1436)-1), E1436)</f>
        <v>Modess</v>
      </c>
      <c r="E1436" s="157" t="s">
        <v>1657</v>
      </c>
      <c r="F1436" s="156" t="s">
        <v>76</v>
      </c>
      <c r="G1436" s="126">
        <v>12.8</v>
      </c>
      <c r="H1436" s="120">
        <v>16</v>
      </c>
      <c r="I1436" s="120">
        <v>1</v>
      </c>
      <c r="J1436" s="152" t="s">
        <v>37</v>
      </c>
      <c r="K1436" s="41" t="s">
        <v>26</v>
      </c>
      <c r="L1436" s="42" t="str">
        <f t="shared" si="157"/>
        <v>1pieces</v>
      </c>
      <c r="M1436" s="43">
        <f t="shared" si="158"/>
        <v>16</v>
      </c>
      <c r="N1436" s="44" t="str">
        <f t="shared" si="159"/>
        <v>16pieces</v>
      </c>
      <c r="O1436" s="51">
        <f t="shared" si="172"/>
        <v>204.8</v>
      </c>
      <c r="P1436" s="46"/>
      <c r="Q1436" s="46"/>
      <c r="R1436" s="46"/>
      <c r="S1436" s="46"/>
      <c r="T1436" s="46"/>
      <c r="U1436" s="46"/>
      <c r="V1436" s="46"/>
      <c r="W1436" s="46"/>
      <c r="X1436" s="46"/>
      <c r="Y1436" s="46"/>
      <c r="Z1436" s="46"/>
    </row>
    <row r="1437" spans="1:26" ht="13.5" customHeight="1">
      <c r="A1437" s="232">
        <v>333</v>
      </c>
      <c r="B1437" s="317" t="s">
        <v>1658</v>
      </c>
      <c r="C1437" s="34" t="s">
        <v>43</v>
      </c>
      <c r="D1437" s="179" t="s">
        <v>1659</v>
      </c>
      <c r="E1437" s="251" t="s">
        <v>1660</v>
      </c>
      <c r="F1437" s="155"/>
      <c r="G1437" s="126">
        <f>1015.65/24</f>
        <v>42.318750000000001</v>
      </c>
      <c r="H1437" s="120">
        <v>24</v>
      </c>
      <c r="I1437" s="120">
        <v>1</v>
      </c>
      <c r="J1437" s="152" t="s">
        <v>37</v>
      </c>
      <c r="K1437" s="41" t="s">
        <v>26</v>
      </c>
      <c r="L1437" s="42" t="str">
        <f t="shared" si="157"/>
        <v>1pieces</v>
      </c>
      <c r="M1437" s="43">
        <f t="shared" si="158"/>
        <v>24</v>
      </c>
      <c r="N1437" s="44" t="str">
        <f t="shared" si="159"/>
        <v>24pieces</v>
      </c>
      <c r="O1437" s="51">
        <f t="shared" si="172"/>
        <v>1015.6500000000001</v>
      </c>
      <c r="P1437" s="29">
        <f>O1437/H1437</f>
        <v>42.318750000000001</v>
      </c>
      <c r="Q1437" s="74"/>
      <c r="R1437" s="28"/>
      <c r="S1437" s="28"/>
      <c r="T1437" s="28"/>
      <c r="U1437" s="28"/>
      <c r="V1437" s="28"/>
      <c r="W1437" s="28"/>
      <c r="X1437" s="28"/>
      <c r="Y1437" s="28"/>
      <c r="Z1437" s="28"/>
    </row>
    <row r="1438" spans="1:26" ht="13.5" customHeight="1">
      <c r="A1438" s="233">
        <v>604</v>
      </c>
      <c r="B1438" s="105" t="s">
        <v>1661</v>
      </c>
      <c r="C1438" s="34" t="s">
        <v>55</v>
      </c>
      <c r="D1438" s="9" t="str">
        <f t="shared" ref="D1438:D1568" si="181">IFERROR(LEFT(E1438, FIND("/", E1438)-1), E1438)</f>
        <v>Dinks</v>
      </c>
      <c r="E1438" s="101" t="s">
        <v>1662</v>
      </c>
      <c r="F1438" s="156"/>
      <c r="G1438" s="108">
        <v>50</v>
      </c>
      <c r="H1438" s="81">
        <v>3</v>
      </c>
      <c r="I1438" s="81">
        <v>400</v>
      </c>
      <c r="J1438" s="88" t="s">
        <v>59</v>
      </c>
      <c r="K1438" s="41"/>
      <c r="L1438" s="42" t="str">
        <f t="shared" si="157"/>
        <v>400grams</v>
      </c>
      <c r="M1438" s="43">
        <f t="shared" si="158"/>
        <v>1200</v>
      </c>
      <c r="N1438" s="44" t="str">
        <f t="shared" si="159"/>
        <v>1200grams</v>
      </c>
      <c r="O1438" s="51">
        <f t="shared" si="172"/>
        <v>150</v>
      </c>
      <c r="P1438" s="29"/>
      <c r="Q1438" s="11"/>
      <c r="R1438" s="11"/>
      <c r="S1438" s="11"/>
      <c r="T1438" s="11"/>
      <c r="U1438" s="11"/>
      <c r="V1438" s="11"/>
      <c r="W1438" s="11"/>
      <c r="X1438" s="11"/>
      <c r="Y1438" s="11"/>
      <c r="Z1438" s="11"/>
    </row>
    <row r="1439" spans="1:26" ht="13.5" customHeight="1">
      <c r="A1439" s="233">
        <v>604</v>
      </c>
      <c r="B1439" s="48" t="s">
        <v>1663</v>
      </c>
      <c r="C1439" s="34" t="s">
        <v>35</v>
      </c>
      <c r="D1439" s="9" t="str">
        <f t="shared" si="181"/>
        <v>HERNAN</v>
      </c>
      <c r="E1439" s="50" t="s">
        <v>249</v>
      </c>
      <c r="F1439" s="156"/>
      <c r="G1439" s="180">
        <v>42</v>
      </c>
      <c r="H1439" s="81">
        <v>6</v>
      </c>
      <c r="I1439" s="81">
        <v>200</v>
      </c>
      <c r="J1439" s="121" t="s">
        <v>59</v>
      </c>
      <c r="K1439" s="41"/>
      <c r="L1439" s="42" t="str">
        <f t="shared" si="157"/>
        <v>200grams</v>
      </c>
      <c r="M1439" s="43">
        <f t="shared" si="158"/>
        <v>1200</v>
      </c>
      <c r="N1439" s="44" t="str">
        <f t="shared" si="159"/>
        <v>1200grams</v>
      </c>
      <c r="O1439" s="51">
        <f t="shared" si="172"/>
        <v>252</v>
      </c>
      <c r="P1439" s="11"/>
      <c r="Q1439" s="11"/>
      <c r="R1439" s="11"/>
      <c r="S1439" s="11"/>
      <c r="T1439" s="11"/>
      <c r="U1439" s="11"/>
      <c r="V1439" s="11"/>
      <c r="W1439" s="11"/>
      <c r="X1439" s="11"/>
      <c r="Y1439" s="11"/>
      <c r="Z1439" s="11"/>
    </row>
    <row r="1440" spans="1:26" ht="13.5" customHeight="1">
      <c r="A1440" s="232">
        <v>683</v>
      </c>
      <c r="B1440" s="68" t="s">
        <v>1664</v>
      </c>
      <c r="C1440" s="53" t="s">
        <v>39</v>
      </c>
      <c r="D1440" s="9" t="str">
        <f t="shared" si="181"/>
        <v>Monde</v>
      </c>
      <c r="E1440" s="68" t="s">
        <v>1665</v>
      </c>
      <c r="F1440" s="161"/>
      <c r="G1440" s="102">
        <v>15</v>
      </c>
      <c r="H1440" s="103">
        <v>58</v>
      </c>
      <c r="I1440" s="103">
        <v>8</v>
      </c>
      <c r="J1440" s="411" t="s">
        <v>37</v>
      </c>
      <c r="K1440" s="41"/>
      <c r="L1440" s="42" t="str">
        <f t="shared" si="157"/>
        <v>8pieces</v>
      </c>
      <c r="M1440" s="43">
        <f t="shared" si="158"/>
        <v>464</v>
      </c>
      <c r="N1440" s="44" t="str">
        <f t="shared" si="159"/>
        <v>464pieces</v>
      </c>
      <c r="O1440" s="51">
        <f t="shared" si="172"/>
        <v>870</v>
      </c>
      <c r="P1440" s="46"/>
      <c r="Q1440" s="46"/>
      <c r="R1440" s="46"/>
      <c r="S1440" s="46"/>
      <c r="T1440" s="46"/>
      <c r="U1440" s="46"/>
      <c r="V1440" s="46"/>
      <c r="W1440" s="46"/>
      <c r="X1440" s="46"/>
      <c r="Y1440" s="46"/>
      <c r="Z1440" s="46"/>
    </row>
    <row r="1441" spans="1:26" ht="13.5" customHeight="1">
      <c r="A1441" s="232">
        <v>177</v>
      </c>
      <c r="B1441" s="48" t="s">
        <v>1666</v>
      </c>
      <c r="C1441" s="34" t="s">
        <v>43</v>
      </c>
      <c r="D1441" s="9" t="str">
        <f t="shared" si="181"/>
        <v>Fresh</v>
      </c>
      <c r="E1441" s="50" t="s">
        <v>121</v>
      </c>
      <c r="F1441" s="161"/>
      <c r="G1441" s="108">
        <v>90</v>
      </c>
      <c r="H1441" s="81">
        <v>0.5</v>
      </c>
      <c r="I1441" s="81">
        <v>1000</v>
      </c>
      <c r="J1441" s="121" t="s">
        <v>59</v>
      </c>
      <c r="K1441" s="41"/>
      <c r="L1441" s="42" t="str">
        <f t="shared" si="157"/>
        <v>1000grams</v>
      </c>
      <c r="M1441" s="43">
        <f t="shared" si="158"/>
        <v>500</v>
      </c>
      <c r="N1441" s="44" t="str">
        <f t="shared" si="159"/>
        <v>500grams</v>
      </c>
      <c r="O1441" s="51">
        <f t="shared" si="172"/>
        <v>45</v>
      </c>
      <c r="P1441" s="11"/>
      <c r="Q1441" s="11"/>
      <c r="R1441" s="11"/>
      <c r="S1441" s="11"/>
      <c r="T1441" s="11"/>
      <c r="U1441" s="11"/>
      <c r="V1441" s="11"/>
      <c r="W1441" s="11"/>
      <c r="X1441" s="11"/>
      <c r="Y1441" s="11"/>
      <c r="Z1441" s="11"/>
    </row>
    <row r="1442" spans="1:26" ht="13.5" customHeight="1">
      <c r="A1442" s="232">
        <v>177</v>
      </c>
      <c r="B1442" s="52" t="s">
        <v>1666</v>
      </c>
      <c r="C1442" s="53" t="s">
        <v>39</v>
      </c>
      <c r="D1442" s="9" t="str">
        <f t="shared" si="181"/>
        <v>Fresh</v>
      </c>
      <c r="E1442" s="68" t="s">
        <v>121</v>
      </c>
      <c r="F1442" s="161"/>
      <c r="G1442" s="181">
        <v>95</v>
      </c>
      <c r="H1442" s="182">
        <v>1</v>
      </c>
      <c r="I1442" s="182">
        <v>1000</v>
      </c>
      <c r="J1442" s="160" t="s">
        <v>59</v>
      </c>
      <c r="K1442" s="41"/>
      <c r="L1442" s="42" t="str">
        <f t="shared" si="157"/>
        <v>1000grams</v>
      </c>
      <c r="M1442" s="43">
        <f t="shared" si="158"/>
        <v>1000</v>
      </c>
      <c r="N1442" s="44" t="str">
        <f t="shared" si="159"/>
        <v>1000grams</v>
      </c>
      <c r="O1442" s="51">
        <f t="shared" si="172"/>
        <v>95</v>
      </c>
      <c r="P1442" s="11"/>
      <c r="Q1442" s="11"/>
      <c r="R1442" s="11"/>
      <c r="S1442" s="11"/>
      <c r="T1442" s="11"/>
      <c r="U1442" s="11"/>
      <c r="V1442" s="11"/>
      <c r="W1442" s="11"/>
      <c r="X1442" s="11"/>
      <c r="Y1442" s="11"/>
      <c r="Z1442" s="11"/>
    </row>
    <row r="1443" spans="1:26" ht="13.5" customHeight="1">
      <c r="A1443" s="233">
        <v>177</v>
      </c>
      <c r="B1443" s="128" t="s">
        <v>1666</v>
      </c>
      <c r="C1443" s="34" t="s">
        <v>82</v>
      </c>
      <c r="D1443" s="9" t="str">
        <f t="shared" si="181"/>
        <v>Fresh</v>
      </c>
      <c r="E1443" s="122" t="s">
        <v>121</v>
      </c>
      <c r="F1443" s="162" t="s">
        <v>76</v>
      </c>
      <c r="G1443" s="207">
        <v>130</v>
      </c>
      <c r="H1443" s="165">
        <v>0.5</v>
      </c>
      <c r="I1443" s="165">
        <v>1000</v>
      </c>
      <c r="J1443" s="412" t="s">
        <v>59</v>
      </c>
      <c r="K1443" s="41" t="s">
        <v>26</v>
      </c>
      <c r="L1443" s="42" t="str">
        <f t="shared" si="157"/>
        <v>1000grams</v>
      </c>
      <c r="M1443" s="43">
        <f t="shared" si="158"/>
        <v>500</v>
      </c>
      <c r="N1443" s="44" t="str">
        <f t="shared" si="159"/>
        <v>500grams</v>
      </c>
      <c r="O1443" s="51">
        <f t="shared" si="172"/>
        <v>65</v>
      </c>
      <c r="P1443" s="11"/>
      <c r="Q1443" s="11"/>
      <c r="R1443" s="11"/>
      <c r="S1443" s="11"/>
      <c r="T1443" s="11"/>
      <c r="U1443" s="11"/>
      <c r="V1443" s="11"/>
      <c r="W1443" s="11"/>
      <c r="X1443" s="11"/>
      <c r="Y1443" s="11"/>
      <c r="Z1443" s="11"/>
    </row>
    <row r="1444" spans="1:26" ht="13.5" customHeight="1">
      <c r="A1444" s="233">
        <v>177</v>
      </c>
      <c r="B1444" s="36" t="s">
        <v>1666</v>
      </c>
      <c r="C1444" s="34" t="s">
        <v>27</v>
      </c>
      <c r="D1444" s="9" t="str">
        <f t="shared" si="181"/>
        <v>Fresh</v>
      </c>
      <c r="E1444" s="68" t="s">
        <v>121</v>
      </c>
      <c r="F1444" s="161"/>
      <c r="G1444" s="38">
        <v>140</v>
      </c>
      <c r="H1444" s="39">
        <f>O1444/G1444</f>
        <v>9</v>
      </c>
      <c r="I1444" s="39"/>
      <c r="J1444" s="167"/>
      <c r="K1444" s="41" t="s">
        <v>26</v>
      </c>
      <c r="L1444" s="42" t="str">
        <f t="shared" si="157"/>
        <v/>
      </c>
      <c r="M1444" s="43">
        <f t="shared" si="158"/>
        <v>0</v>
      </c>
      <c r="N1444" s="44" t="str">
        <f t="shared" si="159"/>
        <v>0</v>
      </c>
      <c r="O1444" s="133">
        <v>1260</v>
      </c>
      <c r="P1444" s="11"/>
      <c r="Q1444" s="11"/>
      <c r="R1444" s="11"/>
      <c r="S1444" s="11"/>
      <c r="T1444" s="11"/>
      <c r="U1444" s="11"/>
      <c r="V1444" s="11"/>
      <c r="W1444" s="11"/>
      <c r="X1444" s="11"/>
      <c r="Y1444" s="11"/>
      <c r="Z1444" s="11"/>
    </row>
    <row r="1445" spans="1:26" ht="13.5" customHeight="1">
      <c r="A1445" s="233">
        <v>177</v>
      </c>
      <c r="B1445" s="79" t="s">
        <v>1666</v>
      </c>
      <c r="C1445" s="34" t="s">
        <v>47</v>
      </c>
      <c r="D1445" s="9" t="str">
        <f t="shared" si="181"/>
        <v>Fresh</v>
      </c>
      <c r="E1445" s="50" t="s">
        <v>121</v>
      </c>
      <c r="F1445" s="58"/>
      <c r="G1445" s="38">
        <v>120</v>
      </c>
      <c r="H1445" s="39">
        <v>15</v>
      </c>
      <c r="I1445" s="39">
        <v>1</v>
      </c>
      <c r="J1445" s="167" t="s">
        <v>59</v>
      </c>
      <c r="K1445" s="46"/>
      <c r="L1445" s="42" t="str">
        <f t="shared" si="157"/>
        <v>1grams</v>
      </c>
      <c r="M1445" s="43">
        <f t="shared" si="158"/>
        <v>15</v>
      </c>
      <c r="N1445" s="44" t="str">
        <f t="shared" si="159"/>
        <v>15grams</v>
      </c>
      <c r="O1445" s="51">
        <f t="shared" ref="O1445:O1488" si="182">G1445*H1445</f>
        <v>1800</v>
      </c>
      <c r="P1445" s="11"/>
      <c r="Q1445" s="11"/>
      <c r="R1445" s="11"/>
      <c r="S1445" s="11"/>
      <c r="T1445" s="11"/>
      <c r="U1445" s="11"/>
      <c r="V1445" s="11"/>
      <c r="W1445" s="11"/>
      <c r="X1445" s="11"/>
      <c r="Y1445" s="11"/>
      <c r="Z1445" s="11"/>
    </row>
    <row r="1446" spans="1:26" ht="13.5" customHeight="1">
      <c r="A1446" s="233">
        <v>177</v>
      </c>
      <c r="B1446" s="76" t="s">
        <v>1666</v>
      </c>
      <c r="C1446" s="34" t="s">
        <v>55</v>
      </c>
      <c r="D1446" s="9" t="str">
        <f t="shared" si="181"/>
        <v>JMRL</v>
      </c>
      <c r="E1446" s="52" t="s">
        <v>336</v>
      </c>
      <c r="F1446" s="161"/>
      <c r="G1446" s="70">
        <v>88</v>
      </c>
      <c r="H1446" s="39">
        <v>5.5</v>
      </c>
      <c r="I1446" s="39">
        <v>1</v>
      </c>
      <c r="J1446" s="168" t="s">
        <v>33</v>
      </c>
      <c r="K1446" s="41"/>
      <c r="L1446" s="42" t="str">
        <f t="shared" si="157"/>
        <v>1kg</v>
      </c>
      <c r="M1446" s="43">
        <f t="shared" si="158"/>
        <v>5.5</v>
      </c>
      <c r="N1446" s="44" t="str">
        <f t="shared" si="159"/>
        <v>5.5kg</v>
      </c>
      <c r="O1446" s="51">
        <f t="shared" si="182"/>
        <v>484</v>
      </c>
      <c r="P1446" s="46"/>
      <c r="Q1446" s="46"/>
      <c r="R1446" s="46"/>
      <c r="S1446" s="46"/>
      <c r="T1446" s="46"/>
      <c r="U1446" s="46"/>
      <c r="V1446" s="46"/>
      <c r="W1446" s="46"/>
      <c r="X1446" s="46"/>
      <c r="Y1446" s="46"/>
      <c r="Z1446" s="46"/>
    </row>
    <row r="1447" spans="1:26" ht="13.5" customHeight="1">
      <c r="A1447" s="233">
        <v>177</v>
      </c>
      <c r="B1447" s="33" t="s">
        <v>1666</v>
      </c>
      <c r="C1447" s="34" t="s">
        <v>74</v>
      </c>
      <c r="D1447" s="9" t="str">
        <f t="shared" si="181"/>
        <v>wet Market</v>
      </c>
      <c r="E1447" s="50" t="s">
        <v>1667</v>
      </c>
      <c r="F1447" s="161" t="s">
        <v>76</v>
      </c>
      <c r="G1447" s="258">
        <v>100</v>
      </c>
      <c r="H1447" s="39">
        <v>7</v>
      </c>
      <c r="I1447" s="81">
        <v>1000</v>
      </c>
      <c r="J1447" s="40" t="s">
        <v>33</v>
      </c>
      <c r="K1447" s="41" t="s">
        <v>26</v>
      </c>
      <c r="L1447" s="42" t="str">
        <f t="shared" si="157"/>
        <v>1000kg</v>
      </c>
      <c r="M1447" s="43">
        <f t="shared" si="158"/>
        <v>7000</v>
      </c>
      <c r="N1447" s="44" t="str">
        <f t="shared" si="159"/>
        <v>7000kg</v>
      </c>
      <c r="O1447" s="51">
        <f t="shared" si="182"/>
        <v>700</v>
      </c>
      <c r="P1447" s="46"/>
      <c r="Q1447" s="46"/>
      <c r="R1447" s="46"/>
      <c r="S1447" s="46"/>
      <c r="T1447" s="46"/>
      <c r="U1447" s="46"/>
      <c r="V1447" s="46"/>
      <c r="W1447" s="46"/>
      <c r="X1447" s="46"/>
      <c r="Y1447" s="46"/>
      <c r="Z1447" s="46"/>
    </row>
    <row r="1448" spans="1:26" ht="13.5" customHeight="1">
      <c r="A1448" s="232">
        <v>177</v>
      </c>
      <c r="B1448" s="48" t="s">
        <v>1668</v>
      </c>
      <c r="C1448" s="49" t="s">
        <v>61</v>
      </c>
      <c r="D1448" s="9">
        <f t="shared" si="181"/>
        <v>0</v>
      </c>
      <c r="E1448" s="50"/>
      <c r="F1448" s="161"/>
      <c r="G1448" s="413">
        <v>140</v>
      </c>
      <c r="H1448" s="39">
        <v>5</v>
      </c>
      <c r="I1448" s="120">
        <v>1000</v>
      </c>
      <c r="J1448" s="60" t="s">
        <v>33</v>
      </c>
      <c r="K1448" s="41"/>
      <c r="L1448" s="42" t="str">
        <f t="shared" si="157"/>
        <v>1000kg</v>
      </c>
      <c r="M1448" s="43">
        <f t="shared" si="158"/>
        <v>5000</v>
      </c>
      <c r="N1448" s="44" t="str">
        <f t="shared" si="159"/>
        <v>5000kg</v>
      </c>
      <c r="O1448" s="51">
        <f t="shared" si="182"/>
        <v>700</v>
      </c>
      <c r="P1448" s="46"/>
      <c r="Q1448" s="46"/>
      <c r="R1448" s="46"/>
      <c r="S1448" s="46"/>
      <c r="T1448" s="46"/>
      <c r="U1448" s="46"/>
      <c r="V1448" s="46"/>
      <c r="W1448" s="46"/>
      <c r="X1448" s="46"/>
      <c r="Y1448" s="46"/>
      <c r="Z1448" s="46"/>
    </row>
    <row r="1449" spans="1:26" ht="13.5" customHeight="1">
      <c r="A1449" s="233">
        <v>177</v>
      </c>
      <c r="B1449" s="33" t="s">
        <v>1666</v>
      </c>
      <c r="C1449" s="34" t="s">
        <v>6</v>
      </c>
      <c r="D1449" s="9">
        <f t="shared" si="181"/>
        <v>0</v>
      </c>
      <c r="E1449" s="280"/>
      <c r="F1449" s="161"/>
      <c r="G1449" s="108">
        <v>85</v>
      </c>
      <c r="H1449" s="81">
        <v>2</v>
      </c>
      <c r="I1449" s="81">
        <v>1</v>
      </c>
      <c r="J1449" s="40" t="s">
        <v>33</v>
      </c>
      <c r="K1449" s="41" t="s">
        <v>26</v>
      </c>
      <c r="L1449" s="42" t="str">
        <f t="shared" si="157"/>
        <v>1kg</v>
      </c>
      <c r="M1449" s="43">
        <f t="shared" si="158"/>
        <v>2</v>
      </c>
      <c r="N1449" s="44" t="str">
        <f t="shared" si="159"/>
        <v>2kg</v>
      </c>
      <c r="O1449" s="51">
        <f t="shared" si="182"/>
        <v>170</v>
      </c>
      <c r="P1449" s="46"/>
      <c r="Q1449" s="46"/>
      <c r="R1449" s="46"/>
      <c r="S1449" s="46"/>
      <c r="T1449" s="46"/>
      <c r="U1449" s="46"/>
      <c r="V1449" s="46"/>
      <c r="W1449" s="46"/>
      <c r="X1449" s="46"/>
      <c r="Y1449" s="46"/>
      <c r="Z1449" s="46"/>
    </row>
    <row r="1450" spans="1:26" ht="13.5" customHeight="1">
      <c r="A1450" s="233">
        <v>177</v>
      </c>
      <c r="B1450" s="206" t="s">
        <v>1666</v>
      </c>
      <c r="C1450" s="94" t="s">
        <v>68</v>
      </c>
      <c r="D1450" s="9">
        <f t="shared" si="181"/>
        <v>0</v>
      </c>
      <c r="E1450" s="251"/>
      <c r="F1450" s="58"/>
      <c r="G1450" s="95">
        <v>0.14000000000000001</v>
      </c>
      <c r="H1450" s="97">
        <v>9000</v>
      </c>
      <c r="I1450" s="97">
        <v>1000</v>
      </c>
      <c r="J1450" s="131" t="s">
        <v>59</v>
      </c>
      <c r="K1450" s="46"/>
      <c r="L1450" s="42" t="str">
        <f t="shared" si="157"/>
        <v>1000grams</v>
      </c>
      <c r="M1450" s="43">
        <f t="shared" si="158"/>
        <v>9000000</v>
      </c>
      <c r="N1450" s="44" t="str">
        <f t="shared" si="159"/>
        <v>9000000grams</v>
      </c>
      <c r="O1450" s="51">
        <f t="shared" si="182"/>
        <v>1260.0000000000002</v>
      </c>
      <c r="P1450" s="46"/>
      <c r="Q1450" s="46"/>
      <c r="R1450" s="46"/>
      <c r="S1450" s="46"/>
      <c r="T1450" s="46"/>
      <c r="U1450" s="46"/>
      <c r="V1450" s="46"/>
      <c r="W1450" s="46"/>
      <c r="X1450" s="46"/>
      <c r="Y1450" s="46"/>
      <c r="Z1450" s="46"/>
    </row>
    <row r="1451" spans="1:26" ht="13.5" customHeight="1">
      <c r="A1451" s="232">
        <v>360</v>
      </c>
      <c r="B1451" s="192" t="s">
        <v>1669</v>
      </c>
      <c r="C1451" s="53" t="s">
        <v>39</v>
      </c>
      <c r="D1451" s="9" t="str">
        <f t="shared" si="181"/>
        <v>Universal</v>
      </c>
      <c r="E1451" s="228" t="s">
        <v>1670</v>
      </c>
      <c r="F1451" s="161"/>
      <c r="G1451" s="102">
        <v>110</v>
      </c>
      <c r="H1451" s="103">
        <v>6</v>
      </c>
      <c r="I1451" s="103">
        <v>1</v>
      </c>
      <c r="J1451" s="56" t="s">
        <v>37</v>
      </c>
      <c r="K1451" s="41" t="s">
        <v>26</v>
      </c>
      <c r="L1451" s="42" t="str">
        <f t="shared" si="157"/>
        <v>1pieces</v>
      </c>
      <c r="M1451" s="43">
        <f t="shared" si="158"/>
        <v>6</v>
      </c>
      <c r="N1451" s="44" t="str">
        <f t="shared" si="159"/>
        <v>6pieces</v>
      </c>
      <c r="O1451" s="51">
        <f t="shared" si="182"/>
        <v>660</v>
      </c>
      <c r="P1451" s="46"/>
      <c r="Q1451" s="46"/>
      <c r="R1451" s="46"/>
      <c r="S1451" s="46"/>
      <c r="T1451" s="46"/>
      <c r="U1451" s="46"/>
      <c r="V1451" s="46"/>
      <c r="W1451" s="46"/>
      <c r="X1451" s="46"/>
      <c r="Y1451" s="46"/>
      <c r="Z1451" s="46"/>
    </row>
    <row r="1452" spans="1:26" ht="13.5" customHeight="1">
      <c r="A1452" s="233">
        <v>360</v>
      </c>
      <c r="B1452" s="93" t="s">
        <v>1669</v>
      </c>
      <c r="C1452" s="34" t="s">
        <v>47</v>
      </c>
      <c r="D1452" s="9" t="str">
        <f t="shared" si="181"/>
        <v>Universal</v>
      </c>
      <c r="E1452" s="149" t="s">
        <v>1670</v>
      </c>
      <c r="F1452" s="58"/>
      <c r="G1452" s="108">
        <v>77</v>
      </c>
      <c r="H1452" s="81">
        <v>6</v>
      </c>
      <c r="I1452" s="81">
        <v>1</v>
      </c>
      <c r="J1452" s="40" t="s">
        <v>37</v>
      </c>
      <c r="K1452" s="46"/>
      <c r="L1452" s="42" t="str">
        <f t="shared" si="157"/>
        <v>1pieces</v>
      </c>
      <c r="M1452" s="43">
        <f t="shared" si="158"/>
        <v>6</v>
      </c>
      <c r="N1452" s="44" t="str">
        <f t="shared" si="159"/>
        <v>6pieces</v>
      </c>
      <c r="O1452" s="51">
        <f t="shared" si="182"/>
        <v>462</v>
      </c>
      <c r="P1452" s="46"/>
      <c r="Q1452" s="46"/>
      <c r="R1452" s="46"/>
      <c r="S1452" s="46"/>
      <c r="T1452" s="46"/>
      <c r="U1452" s="46"/>
      <c r="V1452" s="46"/>
      <c r="W1452" s="46"/>
      <c r="X1452" s="46"/>
      <c r="Y1452" s="46"/>
      <c r="Z1452" s="46"/>
    </row>
    <row r="1453" spans="1:26" ht="13.5" customHeight="1">
      <c r="A1453" s="232">
        <v>360</v>
      </c>
      <c r="B1453" s="89" t="s">
        <v>1669</v>
      </c>
      <c r="C1453" s="34" t="s">
        <v>43</v>
      </c>
      <c r="D1453" s="9" t="str">
        <f t="shared" si="181"/>
        <v>Universal</v>
      </c>
      <c r="E1453" s="149" t="s">
        <v>1671</v>
      </c>
      <c r="F1453" s="161"/>
      <c r="G1453" s="108">
        <v>77.45</v>
      </c>
      <c r="H1453" s="81">
        <v>6</v>
      </c>
      <c r="I1453" s="81">
        <v>1</v>
      </c>
      <c r="J1453" s="40" t="s">
        <v>37</v>
      </c>
      <c r="K1453" s="41" t="s">
        <v>26</v>
      </c>
      <c r="L1453" s="42" t="str">
        <f t="shared" si="157"/>
        <v>1pieces</v>
      </c>
      <c r="M1453" s="43">
        <f t="shared" si="158"/>
        <v>6</v>
      </c>
      <c r="N1453" s="44" t="str">
        <f t="shared" si="159"/>
        <v>6pieces</v>
      </c>
      <c r="O1453" s="51">
        <f t="shared" si="182"/>
        <v>464.70000000000005</v>
      </c>
      <c r="P1453" s="46"/>
      <c r="Q1453" s="46"/>
      <c r="R1453" s="46"/>
      <c r="S1453" s="46"/>
      <c r="T1453" s="46"/>
      <c r="U1453" s="46"/>
      <c r="V1453" s="46"/>
      <c r="W1453" s="46"/>
      <c r="X1453" s="46"/>
      <c r="Y1453" s="46"/>
      <c r="Z1453" s="46"/>
    </row>
    <row r="1454" spans="1:26" ht="13.5" customHeight="1">
      <c r="A1454" s="233">
        <v>995</v>
      </c>
      <c r="B1454" s="105" t="s">
        <v>1672</v>
      </c>
      <c r="C1454" s="34" t="s">
        <v>55</v>
      </c>
      <c r="D1454" s="9">
        <f t="shared" si="181"/>
        <v>0</v>
      </c>
      <c r="E1454" s="101"/>
      <c r="F1454" s="161"/>
      <c r="G1454" s="77">
        <v>120</v>
      </c>
      <c r="H1454" s="39">
        <v>1</v>
      </c>
      <c r="I1454" s="81">
        <v>1</v>
      </c>
      <c r="J1454" s="121" t="s">
        <v>37</v>
      </c>
      <c r="K1454" s="41" t="s">
        <v>26</v>
      </c>
      <c r="L1454" s="42" t="str">
        <f t="shared" si="157"/>
        <v>1pieces</v>
      </c>
      <c r="M1454" s="43">
        <f t="shared" si="158"/>
        <v>1</v>
      </c>
      <c r="N1454" s="44" t="str">
        <f t="shared" si="159"/>
        <v>1pieces</v>
      </c>
      <c r="O1454" s="51">
        <f t="shared" si="182"/>
        <v>120</v>
      </c>
      <c r="P1454" s="46"/>
      <c r="Q1454" s="46"/>
      <c r="R1454" s="46"/>
      <c r="S1454" s="46"/>
      <c r="T1454" s="46"/>
      <c r="U1454" s="46"/>
      <c r="V1454" s="46"/>
      <c r="W1454" s="46"/>
      <c r="X1454" s="46"/>
      <c r="Y1454" s="46"/>
      <c r="Z1454" s="46"/>
    </row>
    <row r="1455" spans="1:26" ht="13.5" customHeight="1">
      <c r="A1455" s="232">
        <v>80</v>
      </c>
      <c r="B1455" s="89" t="s">
        <v>1673</v>
      </c>
      <c r="C1455" s="49" t="s">
        <v>61</v>
      </c>
      <c r="D1455" s="9" t="str">
        <f t="shared" si="181"/>
        <v>universal</v>
      </c>
      <c r="E1455" s="149" t="s">
        <v>1674</v>
      </c>
      <c r="F1455" s="161"/>
      <c r="G1455" s="108">
        <v>125</v>
      </c>
      <c r="H1455" s="81">
        <v>4</v>
      </c>
      <c r="I1455" s="81">
        <v>1</v>
      </c>
      <c r="J1455" s="40" t="s">
        <v>37</v>
      </c>
      <c r="K1455" s="41" t="s">
        <v>26</v>
      </c>
      <c r="L1455" s="42" t="str">
        <f t="shared" si="157"/>
        <v>1pieces</v>
      </c>
      <c r="M1455" s="43">
        <f t="shared" si="158"/>
        <v>4</v>
      </c>
      <c r="N1455" s="44" t="str">
        <f t="shared" si="159"/>
        <v>4pieces</v>
      </c>
      <c r="O1455" s="51">
        <f t="shared" si="182"/>
        <v>500</v>
      </c>
      <c r="P1455" s="46"/>
      <c r="Q1455" s="46"/>
      <c r="R1455" s="46"/>
      <c r="S1455" s="46"/>
      <c r="T1455" s="46"/>
      <c r="U1455" s="46"/>
      <c r="V1455" s="46"/>
      <c r="W1455" s="46"/>
      <c r="X1455" s="46"/>
      <c r="Y1455" s="46"/>
      <c r="Z1455" s="46"/>
    </row>
    <row r="1456" spans="1:26" ht="13.5" customHeight="1">
      <c r="A1456" s="414">
        <v>34</v>
      </c>
      <c r="B1456" s="89" t="s">
        <v>1675</v>
      </c>
      <c r="C1456" s="49" t="s">
        <v>31</v>
      </c>
      <c r="D1456" s="9" t="str">
        <f t="shared" si="181"/>
        <v>Pepsi</v>
      </c>
      <c r="E1456" s="149" t="s">
        <v>1676</v>
      </c>
      <c r="F1456" s="162"/>
      <c r="G1456" s="108">
        <v>16.8</v>
      </c>
      <c r="H1456" s="81">
        <v>46</v>
      </c>
      <c r="I1456" s="81"/>
      <c r="J1456" s="40" t="s">
        <v>37</v>
      </c>
      <c r="K1456" s="41" t="s">
        <v>26</v>
      </c>
      <c r="L1456" s="42" t="str">
        <f t="shared" si="157"/>
        <v>pieces</v>
      </c>
      <c r="M1456" s="43">
        <f t="shared" si="158"/>
        <v>0</v>
      </c>
      <c r="N1456" s="44" t="str">
        <f t="shared" si="159"/>
        <v>0pieces</v>
      </c>
      <c r="O1456" s="51">
        <f t="shared" si="182"/>
        <v>772.80000000000007</v>
      </c>
      <c r="P1456" s="46"/>
      <c r="Q1456" s="46"/>
      <c r="R1456" s="46"/>
      <c r="S1456" s="46"/>
      <c r="T1456" s="46"/>
      <c r="U1456" s="46"/>
      <c r="V1456" s="46"/>
      <c r="W1456" s="46"/>
      <c r="X1456" s="46"/>
      <c r="Y1456" s="46"/>
      <c r="Z1456" s="46"/>
    </row>
    <row r="1457" spans="1:26" ht="13.5" customHeight="1">
      <c r="A1457" s="232">
        <v>34</v>
      </c>
      <c r="B1457" s="317" t="s">
        <v>1675</v>
      </c>
      <c r="C1457" s="34" t="s">
        <v>35</v>
      </c>
      <c r="D1457" s="9" t="str">
        <f t="shared" si="181"/>
        <v>PEPSI</v>
      </c>
      <c r="E1457" s="251" t="s">
        <v>424</v>
      </c>
      <c r="F1457" s="162"/>
      <c r="G1457" s="126">
        <v>16.079999999999998</v>
      </c>
      <c r="H1457" s="120">
        <v>12</v>
      </c>
      <c r="I1457" s="120">
        <v>290</v>
      </c>
      <c r="J1457" s="60" t="s">
        <v>29</v>
      </c>
      <c r="K1457" s="41" t="s">
        <v>26</v>
      </c>
      <c r="L1457" s="42" t="str">
        <f t="shared" si="157"/>
        <v>290ml</v>
      </c>
      <c r="M1457" s="43">
        <f t="shared" si="158"/>
        <v>3480</v>
      </c>
      <c r="N1457" s="44" t="str">
        <f t="shared" si="159"/>
        <v>3480ml</v>
      </c>
      <c r="O1457" s="51">
        <f t="shared" si="182"/>
        <v>192.95999999999998</v>
      </c>
      <c r="P1457" s="46"/>
      <c r="Q1457" s="46"/>
      <c r="R1457" s="46"/>
      <c r="S1457" s="46"/>
      <c r="T1457" s="46"/>
      <c r="U1457" s="46"/>
      <c r="V1457" s="46"/>
      <c r="W1457" s="46"/>
      <c r="X1457" s="46"/>
      <c r="Y1457" s="46"/>
      <c r="Z1457" s="46"/>
    </row>
    <row r="1458" spans="1:26" ht="13.5" customHeight="1">
      <c r="A1458" s="233">
        <v>34</v>
      </c>
      <c r="B1458" s="107" t="s">
        <v>1675</v>
      </c>
      <c r="C1458" s="34" t="s">
        <v>47</v>
      </c>
      <c r="D1458" s="9" t="str">
        <f t="shared" si="181"/>
        <v>Pepsi</v>
      </c>
      <c r="E1458" s="91" t="s">
        <v>1677</v>
      </c>
      <c r="F1458" s="58"/>
      <c r="G1458" s="108">
        <v>16.079999999999998</v>
      </c>
      <c r="H1458" s="81">
        <v>125</v>
      </c>
      <c r="I1458" s="81">
        <v>1</v>
      </c>
      <c r="J1458" s="40" t="s">
        <v>37</v>
      </c>
      <c r="K1458" s="46"/>
      <c r="L1458" s="42" t="str">
        <f t="shared" si="157"/>
        <v>1pieces</v>
      </c>
      <c r="M1458" s="43">
        <f t="shared" si="158"/>
        <v>125</v>
      </c>
      <c r="N1458" s="44" t="str">
        <f t="shared" si="159"/>
        <v>125pieces</v>
      </c>
      <c r="O1458" s="51">
        <f t="shared" si="182"/>
        <v>2009.9999999999998</v>
      </c>
      <c r="P1458" s="46"/>
      <c r="Q1458" s="46"/>
      <c r="R1458" s="46"/>
      <c r="S1458" s="46"/>
      <c r="T1458" s="46"/>
      <c r="U1458" s="46"/>
      <c r="V1458" s="46"/>
      <c r="W1458" s="46"/>
      <c r="X1458" s="46"/>
      <c r="Y1458" s="46"/>
      <c r="Z1458" s="46"/>
    </row>
    <row r="1459" spans="1:26" ht="13.5" customHeight="1">
      <c r="A1459" s="232">
        <v>34</v>
      </c>
      <c r="B1459" s="89" t="s">
        <v>1678</v>
      </c>
      <c r="C1459" s="49" t="s">
        <v>61</v>
      </c>
      <c r="D1459" s="9" t="str">
        <f t="shared" si="181"/>
        <v>pepsi</v>
      </c>
      <c r="E1459" s="149" t="s">
        <v>1679</v>
      </c>
      <c r="F1459" s="162"/>
      <c r="G1459" s="108">
        <v>16.14</v>
      </c>
      <c r="H1459" s="81">
        <v>48</v>
      </c>
      <c r="I1459" s="81">
        <v>290</v>
      </c>
      <c r="J1459" s="40" t="s">
        <v>29</v>
      </c>
      <c r="K1459" s="41"/>
      <c r="L1459" s="42" t="str">
        <f t="shared" si="157"/>
        <v>290ml</v>
      </c>
      <c r="M1459" s="43">
        <f t="shared" si="158"/>
        <v>13920</v>
      </c>
      <c r="N1459" s="44" t="str">
        <f t="shared" si="159"/>
        <v>13920ml</v>
      </c>
      <c r="O1459" s="51">
        <f t="shared" si="182"/>
        <v>774.72</v>
      </c>
      <c r="P1459" s="46"/>
      <c r="Q1459" s="46"/>
      <c r="R1459" s="46"/>
      <c r="S1459" s="46"/>
      <c r="T1459" s="46"/>
      <c r="U1459" s="46"/>
      <c r="V1459" s="46"/>
      <c r="W1459" s="46"/>
      <c r="X1459" s="46"/>
      <c r="Y1459" s="46"/>
      <c r="Z1459" s="46"/>
    </row>
    <row r="1460" spans="1:26" ht="13.5" customHeight="1">
      <c r="A1460" s="233">
        <v>34</v>
      </c>
      <c r="B1460" s="76" t="s">
        <v>1675</v>
      </c>
      <c r="C1460" s="34" t="s">
        <v>55</v>
      </c>
      <c r="D1460" s="9">
        <f t="shared" si="181"/>
        <v>0</v>
      </c>
      <c r="E1460" s="68"/>
      <c r="F1460" s="161"/>
      <c r="G1460" s="159">
        <v>33</v>
      </c>
      <c r="H1460" s="103">
        <v>7</v>
      </c>
      <c r="I1460" s="81">
        <v>1</v>
      </c>
      <c r="J1460" s="40" t="s">
        <v>37</v>
      </c>
      <c r="K1460" s="41" t="s">
        <v>26</v>
      </c>
      <c r="L1460" s="42" t="str">
        <f t="shared" si="157"/>
        <v>1pieces</v>
      </c>
      <c r="M1460" s="43">
        <f t="shared" si="158"/>
        <v>7</v>
      </c>
      <c r="N1460" s="44" t="str">
        <f t="shared" si="159"/>
        <v>7pieces</v>
      </c>
      <c r="O1460" s="51">
        <f t="shared" si="182"/>
        <v>231</v>
      </c>
      <c r="P1460" s="46"/>
      <c r="Q1460" s="46"/>
      <c r="R1460" s="46"/>
      <c r="S1460" s="46"/>
      <c r="T1460" s="46"/>
      <c r="U1460" s="46"/>
      <c r="V1460" s="46"/>
      <c r="W1460" s="46"/>
      <c r="X1460" s="46"/>
      <c r="Y1460" s="46"/>
      <c r="Z1460" s="46"/>
    </row>
    <row r="1461" spans="1:26" ht="13.5" customHeight="1">
      <c r="A1461" s="233">
        <v>1231</v>
      </c>
      <c r="B1461" s="79" t="s">
        <v>1680</v>
      </c>
      <c r="C1461" s="94" t="s">
        <v>68</v>
      </c>
      <c r="D1461" s="9" t="str">
        <f t="shared" si="181"/>
        <v>Jack n jill</v>
      </c>
      <c r="E1461" s="52" t="s">
        <v>1476</v>
      </c>
      <c r="F1461" s="58"/>
      <c r="G1461" s="252">
        <v>17.809999999999999</v>
      </c>
      <c r="H1461" s="308">
        <v>48</v>
      </c>
      <c r="I1461" s="253">
        <v>48</v>
      </c>
      <c r="J1461" s="254" t="s">
        <v>37</v>
      </c>
      <c r="K1461" s="46"/>
      <c r="L1461" s="42" t="str">
        <f t="shared" si="157"/>
        <v>48pieces</v>
      </c>
      <c r="M1461" s="43">
        <f t="shared" si="158"/>
        <v>2304</v>
      </c>
      <c r="N1461" s="44" t="str">
        <f t="shared" si="159"/>
        <v>2304pieces</v>
      </c>
      <c r="O1461" s="51">
        <f t="shared" si="182"/>
        <v>854.87999999999988</v>
      </c>
      <c r="P1461" s="46"/>
      <c r="Q1461" s="46"/>
      <c r="R1461" s="46"/>
      <c r="S1461" s="46"/>
      <c r="T1461" s="46"/>
      <c r="U1461" s="46"/>
      <c r="V1461" s="46"/>
      <c r="W1461" s="46"/>
      <c r="X1461" s="46"/>
      <c r="Y1461" s="46"/>
      <c r="Z1461" s="46"/>
    </row>
    <row r="1462" spans="1:26" ht="13.5" customHeight="1">
      <c r="A1462" s="233">
        <v>1016</v>
      </c>
      <c r="B1462" s="76" t="s">
        <v>1681</v>
      </c>
      <c r="C1462" s="34" t="s">
        <v>55</v>
      </c>
      <c r="D1462" s="9" t="str">
        <f t="shared" si="181"/>
        <v>Jack n jill</v>
      </c>
      <c r="E1462" s="52" t="s">
        <v>1476</v>
      </c>
      <c r="F1462" s="161"/>
      <c r="G1462" s="201">
        <v>16.95</v>
      </c>
      <c r="H1462" s="120">
        <v>47</v>
      </c>
      <c r="I1462" s="120">
        <v>1</v>
      </c>
      <c r="J1462" s="60" t="s">
        <v>37</v>
      </c>
      <c r="K1462" s="41"/>
      <c r="L1462" s="42" t="str">
        <f t="shared" si="157"/>
        <v>1pieces</v>
      </c>
      <c r="M1462" s="43">
        <f t="shared" si="158"/>
        <v>47</v>
      </c>
      <c r="N1462" s="44" t="str">
        <f t="shared" si="159"/>
        <v>47pieces</v>
      </c>
      <c r="O1462" s="51">
        <f t="shared" si="182"/>
        <v>796.65</v>
      </c>
      <c r="P1462" s="46"/>
      <c r="Q1462" s="46"/>
      <c r="R1462" s="46"/>
      <c r="S1462" s="46"/>
      <c r="T1462" s="46"/>
      <c r="U1462" s="46"/>
      <c r="V1462" s="46"/>
      <c r="W1462" s="46"/>
      <c r="X1462" s="46"/>
      <c r="Y1462" s="46"/>
      <c r="Z1462" s="46"/>
    </row>
    <row r="1463" spans="1:26" ht="13.5" customHeight="1">
      <c r="A1463" s="233">
        <v>861</v>
      </c>
      <c r="B1463" s="33" t="s">
        <v>1682</v>
      </c>
      <c r="C1463" s="34" t="s">
        <v>74</v>
      </c>
      <c r="D1463" s="9" t="str">
        <f t="shared" si="181"/>
        <v>Mr. Gulaman</v>
      </c>
      <c r="E1463" s="50" t="s">
        <v>1151</v>
      </c>
      <c r="F1463" s="162" t="s">
        <v>76</v>
      </c>
      <c r="G1463" s="108">
        <v>13</v>
      </c>
      <c r="H1463" s="81">
        <v>2</v>
      </c>
      <c r="I1463" s="81">
        <v>25</v>
      </c>
      <c r="J1463" s="40" t="s">
        <v>59</v>
      </c>
      <c r="K1463" s="41" t="s">
        <v>26</v>
      </c>
      <c r="L1463" s="42" t="str">
        <f t="shared" si="157"/>
        <v>25grams</v>
      </c>
      <c r="M1463" s="43">
        <f t="shared" si="158"/>
        <v>50</v>
      </c>
      <c r="N1463" s="44" t="str">
        <f t="shared" si="159"/>
        <v>50grams</v>
      </c>
      <c r="O1463" s="51">
        <f t="shared" si="182"/>
        <v>26</v>
      </c>
      <c r="P1463" s="46"/>
      <c r="Q1463" s="46"/>
      <c r="R1463" s="46"/>
      <c r="S1463" s="46"/>
      <c r="T1463" s="46"/>
      <c r="U1463" s="46"/>
      <c r="V1463" s="46"/>
      <c r="W1463" s="46"/>
      <c r="X1463" s="46"/>
      <c r="Y1463" s="46"/>
      <c r="Z1463" s="46"/>
    </row>
    <row r="1464" spans="1:26" ht="13.5" customHeight="1">
      <c r="A1464" s="233">
        <v>858</v>
      </c>
      <c r="B1464" s="48" t="s">
        <v>1683</v>
      </c>
      <c r="C1464" s="34" t="s">
        <v>74</v>
      </c>
      <c r="D1464" s="9" t="str">
        <f t="shared" si="181"/>
        <v>Mr. Gulaman</v>
      </c>
      <c r="E1464" s="185" t="s">
        <v>1151</v>
      </c>
      <c r="F1464" s="162" t="s">
        <v>76</v>
      </c>
      <c r="G1464" s="95">
        <v>13</v>
      </c>
      <c r="H1464" s="112">
        <v>17</v>
      </c>
      <c r="I1464" s="186">
        <v>25</v>
      </c>
      <c r="J1464" s="88" t="s">
        <v>59</v>
      </c>
      <c r="K1464" s="41" t="s">
        <v>26</v>
      </c>
      <c r="L1464" s="42" t="str">
        <f t="shared" si="157"/>
        <v>25grams</v>
      </c>
      <c r="M1464" s="43">
        <f t="shared" si="158"/>
        <v>425</v>
      </c>
      <c r="N1464" s="44" t="str">
        <f t="shared" si="159"/>
        <v>425grams</v>
      </c>
      <c r="O1464" s="51">
        <f t="shared" si="182"/>
        <v>221</v>
      </c>
      <c r="P1464" s="46"/>
      <c r="Q1464" s="46"/>
      <c r="R1464" s="46"/>
      <c r="S1464" s="46"/>
      <c r="T1464" s="46"/>
      <c r="U1464" s="46"/>
      <c r="V1464" s="46"/>
      <c r="W1464" s="46"/>
      <c r="X1464" s="46"/>
      <c r="Y1464" s="46"/>
      <c r="Z1464" s="46"/>
    </row>
    <row r="1465" spans="1:26" ht="13.5" customHeight="1">
      <c r="A1465" s="233">
        <v>860</v>
      </c>
      <c r="B1465" s="275" t="s">
        <v>1684</v>
      </c>
      <c r="C1465" s="34" t="s">
        <v>74</v>
      </c>
      <c r="D1465" s="9" t="str">
        <f t="shared" si="181"/>
        <v>Mr. Gulaman</v>
      </c>
      <c r="E1465" s="116" t="s">
        <v>1151</v>
      </c>
      <c r="F1465" s="162" t="s">
        <v>76</v>
      </c>
      <c r="G1465" s="95">
        <v>13</v>
      </c>
      <c r="H1465" s="81">
        <v>3</v>
      </c>
      <c r="I1465" s="81">
        <v>25</v>
      </c>
      <c r="J1465" s="40" t="s">
        <v>59</v>
      </c>
      <c r="K1465" s="41" t="s">
        <v>26</v>
      </c>
      <c r="L1465" s="42" t="str">
        <f t="shared" si="157"/>
        <v>25grams</v>
      </c>
      <c r="M1465" s="43">
        <f t="shared" si="158"/>
        <v>75</v>
      </c>
      <c r="N1465" s="44" t="str">
        <f t="shared" si="159"/>
        <v>75grams</v>
      </c>
      <c r="O1465" s="51">
        <f t="shared" si="182"/>
        <v>39</v>
      </c>
      <c r="P1465" s="46"/>
      <c r="Q1465" s="46"/>
      <c r="R1465" s="46"/>
      <c r="S1465" s="46"/>
      <c r="T1465" s="46"/>
      <c r="U1465" s="46"/>
      <c r="V1465" s="46"/>
      <c r="W1465" s="46"/>
      <c r="X1465" s="46"/>
      <c r="Y1465" s="46"/>
      <c r="Z1465" s="46"/>
    </row>
    <row r="1466" spans="1:26" ht="13.5" customHeight="1">
      <c r="A1466" s="233">
        <v>859</v>
      </c>
      <c r="B1466" s="275" t="s">
        <v>1685</v>
      </c>
      <c r="C1466" s="34" t="s">
        <v>74</v>
      </c>
      <c r="D1466" s="9" t="str">
        <f t="shared" si="181"/>
        <v>Mr. Gulaman</v>
      </c>
      <c r="E1466" s="50" t="s">
        <v>1151</v>
      </c>
      <c r="F1466" s="162" t="s">
        <v>76</v>
      </c>
      <c r="G1466" s="108">
        <v>13</v>
      </c>
      <c r="H1466" s="81">
        <v>7</v>
      </c>
      <c r="I1466" s="81">
        <v>25</v>
      </c>
      <c r="J1466" s="40" t="s">
        <v>59</v>
      </c>
      <c r="K1466" s="41" t="s">
        <v>26</v>
      </c>
      <c r="L1466" s="42" t="str">
        <f t="shared" si="157"/>
        <v>25grams</v>
      </c>
      <c r="M1466" s="43">
        <f t="shared" si="158"/>
        <v>175</v>
      </c>
      <c r="N1466" s="44" t="str">
        <f t="shared" si="159"/>
        <v>175grams</v>
      </c>
      <c r="O1466" s="51">
        <f t="shared" si="182"/>
        <v>91</v>
      </c>
      <c r="P1466" s="46"/>
      <c r="Q1466" s="46"/>
      <c r="R1466" s="46"/>
      <c r="S1466" s="46"/>
      <c r="T1466" s="46"/>
      <c r="U1466" s="46"/>
      <c r="V1466" s="46"/>
      <c r="W1466" s="46"/>
      <c r="X1466" s="46"/>
      <c r="Y1466" s="46"/>
      <c r="Z1466" s="46"/>
    </row>
    <row r="1467" spans="1:26" ht="13.5" customHeight="1">
      <c r="A1467" s="232">
        <v>275</v>
      </c>
      <c r="B1467" s="61" t="s">
        <v>1686</v>
      </c>
      <c r="C1467" s="49" t="s">
        <v>31</v>
      </c>
      <c r="D1467" s="9" t="str">
        <f t="shared" si="181"/>
        <v>jack n jill</v>
      </c>
      <c r="E1467" s="50" t="s">
        <v>1687</v>
      </c>
      <c r="F1467" s="161"/>
      <c r="G1467" s="108">
        <v>15.15</v>
      </c>
      <c r="H1467" s="81">
        <v>3</v>
      </c>
      <c r="I1467" s="81"/>
      <c r="J1467" s="40" t="s">
        <v>37</v>
      </c>
      <c r="K1467" s="41" t="s">
        <v>26</v>
      </c>
      <c r="L1467" s="42" t="str">
        <f t="shared" si="157"/>
        <v>pieces</v>
      </c>
      <c r="M1467" s="43">
        <f t="shared" si="158"/>
        <v>0</v>
      </c>
      <c r="N1467" s="44" t="str">
        <f t="shared" si="159"/>
        <v>0pieces</v>
      </c>
      <c r="O1467" s="51">
        <f t="shared" si="182"/>
        <v>45.45</v>
      </c>
      <c r="P1467" s="46"/>
      <c r="Q1467" s="46"/>
      <c r="R1467" s="46"/>
      <c r="S1467" s="46"/>
      <c r="T1467" s="46"/>
      <c r="U1467" s="46"/>
      <c r="V1467" s="46"/>
      <c r="W1467" s="46"/>
      <c r="X1467" s="46"/>
      <c r="Y1467" s="46"/>
      <c r="Z1467" s="46"/>
    </row>
    <row r="1468" spans="1:26" ht="13.5" customHeight="1">
      <c r="A1468" s="232">
        <v>277</v>
      </c>
      <c r="B1468" s="116" t="s">
        <v>1688</v>
      </c>
      <c r="C1468" s="49" t="s">
        <v>31</v>
      </c>
      <c r="D1468" s="9" t="str">
        <f t="shared" si="181"/>
        <v>jack n jill</v>
      </c>
      <c r="E1468" s="50" t="s">
        <v>1687</v>
      </c>
      <c r="F1468" s="161"/>
      <c r="G1468" s="180">
        <v>14.45</v>
      </c>
      <c r="H1468" s="81">
        <v>11</v>
      </c>
      <c r="I1468" s="81"/>
      <c r="J1468" s="40" t="s">
        <v>37</v>
      </c>
      <c r="K1468" s="41" t="s">
        <v>26</v>
      </c>
      <c r="L1468" s="42" t="str">
        <f t="shared" si="157"/>
        <v>pieces</v>
      </c>
      <c r="M1468" s="43">
        <f t="shared" si="158"/>
        <v>0</v>
      </c>
      <c r="N1468" s="44" t="str">
        <f t="shared" si="159"/>
        <v>0pieces</v>
      </c>
      <c r="O1468" s="51">
        <f t="shared" si="182"/>
        <v>158.94999999999999</v>
      </c>
      <c r="P1468" s="46"/>
      <c r="Q1468" s="46"/>
      <c r="R1468" s="46"/>
      <c r="S1468" s="46"/>
      <c r="T1468" s="46"/>
      <c r="U1468" s="46"/>
      <c r="V1468" s="46"/>
      <c r="W1468" s="46"/>
      <c r="X1468" s="46"/>
      <c r="Y1468" s="46"/>
      <c r="Z1468" s="46"/>
    </row>
    <row r="1469" spans="1:26" ht="13.5" customHeight="1">
      <c r="A1469" s="232">
        <v>277</v>
      </c>
      <c r="B1469" s="48" t="s">
        <v>1688</v>
      </c>
      <c r="C1469" s="34" t="s">
        <v>43</v>
      </c>
      <c r="D1469" s="9" t="str">
        <f t="shared" si="181"/>
        <v>Jack n Jill</v>
      </c>
      <c r="E1469" s="50" t="s">
        <v>1689</v>
      </c>
      <c r="F1469" s="161"/>
      <c r="G1469" s="108">
        <f>1083.15/50</f>
        <v>21.663</v>
      </c>
      <c r="H1469" s="81">
        <v>50</v>
      </c>
      <c r="I1469" s="81">
        <v>50</v>
      </c>
      <c r="J1469" s="40" t="s">
        <v>37</v>
      </c>
      <c r="K1469" s="41"/>
      <c r="L1469" s="42" t="str">
        <f t="shared" si="157"/>
        <v>50pieces</v>
      </c>
      <c r="M1469" s="43">
        <f t="shared" si="158"/>
        <v>2500</v>
      </c>
      <c r="N1469" s="44" t="str">
        <f t="shared" si="159"/>
        <v>2500pieces</v>
      </c>
      <c r="O1469" s="51">
        <f t="shared" si="182"/>
        <v>1083.1500000000001</v>
      </c>
      <c r="P1469" s="46"/>
      <c r="Q1469" s="46"/>
      <c r="R1469" s="46"/>
      <c r="S1469" s="46"/>
      <c r="T1469" s="46"/>
      <c r="U1469" s="46"/>
      <c r="V1469" s="46"/>
      <c r="W1469" s="46"/>
      <c r="X1469" s="46"/>
      <c r="Y1469" s="46"/>
      <c r="Z1469" s="46"/>
    </row>
    <row r="1470" spans="1:26" ht="13.5" customHeight="1">
      <c r="A1470" s="232">
        <v>15</v>
      </c>
      <c r="B1470" s="33" t="s">
        <v>1690</v>
      </c>
      <c r="C1470" s="49" t="s">
        <v>61</v>
      </c>
      <c r="D1470" s="9" t="str">
        <f t="shared" si="181"/>
        <v>mr. gulaman</v>
      </c>
      <c r="E1470" s="50" t="s">
        <v>1691</v>
      </c>
      <c r="F1470" s="162"/>
      <c r="G1470" s="108">
        <v>12.64</v>
      </c>
      <c r="H1470" s="81">
        <v>24</v>
      </c>
      <c r="I1470" s="81">
        <v>25</v>
      </c>
      <c r="J1470" s="40" t="s">
        <v>59</v>
      </c>
      <c r="K1470" s="41"/>
      <c r="L1470" s="42" t="str">
        <f t="shared" si="157"/>
        <v>25grams</v>
      </c>
      <c r="M1470" s="43">
        <f t="shared" si="158"/>
        <v>600</v>
      </c>
      <c r="N1470" s="44" t="str">
        <f t="shared" si="159"/>
        <v>600grams</v>
      </c>
      <c r="O1470" s="51">
        <f t="shared" si="182"/>
        <v>303.36</v>
      </c>
      <c r="P1470" s="46"/>
      <c r="Q1470" s="46"/>
      <c r="R1470" s="46"/>
      <c r="S1470" s="46"/>
      <c r="T1470" s="46"/>
      <c r="U1470" s="46"/>
      <c r="V1470" s="46"/>
      <c r="W1470" s="46"/>
      <c r="X1470" s="46"/>
      <c r="Y1470" s="46"/>
      <c r="Z1470" s="46"/>
    </row>
    <row r="1471" spans="1:26" ht="13.5" customHeight="1">
      <c r="A1471" s="232">
        <v>334</v>
      </c>
      <c r="B1471" s="33" t="s">
        <v>1692</v>
      </c>
      <c r="C1471" s="34" t="s">
        <v>43</v>
      </c>
      <c r="D1471" s="9" t="str">
        <f t="shared" si="181"/>
        <v>Pepsi</v>
      </c>
      <c r="E1471" s="116" t="s">
        <v>1693</v>
      </c>
      <c r="F1471" s="162"/>
      <c r="G1471" s="108">
        <f>663.4/24</f>
        <v>27.641666666666666</v>
      </c>
      <c r="H1471" s="81">
        <v>26</v>
      </c>
      <c r="I1471" s="67">
        <v>1</v>
      </c>
      <c r="J1471" s="40" t="s">
        <v>37</v>
      </c>
      <c r="K1471" s="41" t="s">
        <v>26</v>
      </c>
      <c r="L1471" s="42" t="str">
        <f t="shared" si="157"/>
        <v>1pieces</v>
      </c>
      <c r="M1471" s="43">
        <f t="shared" si="158"/>
        <v>26</v>
      </c>
      <c r="N1471" s="44" t="str">
        <f t="shared" si="159"/>
        <v>26pieces</v>
      </c>
      <c r="O1471" s="51">
        <f t="shared" si="182"/>
        <v>718.68333333333328</v>
      </c>
      <c r="P1471" s="46"/>
      <c r="Q1471" s="46"/>
      <c r="R1471" s="46"/>
      <c r="S1471" s="46"/>
      <c r="T1471" s="46"/>
      <c r="U1471" s="46"/>
      <c r="V1471" s="46"/>
      <c r="W1471" s="46"/>
      <c r="X1471" s="46"/>
      <c r="Y1471" s="46"/>
      <c r="Z1471" s="46"/>
    </row>
    <row r="1472" spans="1:26" ht="13.5" customHeight="1">
      <c r="A1472" s="232">
        <v>335</v>
      </c>
      <c r="B1472" s="90" t="s">
        <v>1694</v>
      </c>
      <c r="C1472" s="34" t="s">
        <v>43</v>
      </c>
      <c r="D1472" s="9" t="str">
        <f t="shared" si="181"/>
        <v>Pepsi</v>
      </c>
      <c r="E1472" s="91" t="s">
        <v>1695</v>
      </c>
      <c r="F1472" s="162"/>
      <c r="G1472" s="108">
        <f>721.7/24</f>
        <v>30.070833333333336</v>
      </c>
      <c r="H1472" s="81">
        <v>24</v>
      </c>
      <c r="I1472" s="277">
        <v>1</v>
      </c>
      <c r="J1472" s="40" t="s">
        <v>37</v>
      </c>
      <c r="K1472" s="41" t="s">
        <v>26</v>
      </c>
      <c r="L1472" s="42" t="str">
        <f t="shared" si="157"/>
        <v>1pieces</v>
      </c>
      <c r="M1472" s="43">
        <f t="shared" si="158"/>
        <v>24</v>
      </c>
      <c r="N1472" s="44" t="str">
        <f t="shared" si="159"/>
        <v>24pieces</v>
      </c>
      <c r="O1472" s="51">
        <f t="shared" si="182"/>
        <v>721.7</v>
      </c>
      <c r="P1472" s="46"/>
      <c r="Q1472" s="46"/>
      <c r="R1472" s="46"/>
      <c r="S1472" s="46"/>
      <c r="T1472" s="46"/>
      <c r="U1472" s="46"/>
      <c r="V1472" s="46"/>
      <c r="W1472" s="46"/>
      <c r="X1472" s="46"/>
      <c r="Y1472" s="46"/>
      <c r="Z1472" s="46"/>
    </row>
    <row r="1473" spans="1:26" ht="13.5" customHeight="1">
      <c r="A1473" s="233">
        <v>335</v>
      </c>
      <c r="B1473" s="57" t="s">
        <v>1694</v>
      </c>
      <c r="C1473" s="34" t="s">
        <v>47</v>
      </c>
      <c r="D1473" s="9" t="str">
        <f t="shared" si="181"/>
        <v>Pepsi</v>
      </c>
      <c r="E1473" s="50" t="s">
        <v>1696</v>
      </c>
      <c r="F1473" s="58"/>
      <c r="G1473" s="180">
        <v>30.07</v>
      </c>
      <c r="H1473" s="81">
        <v>71</v>
      </c>
      <c r="I1473" s="81">
        <v>1</v>
      </c>
      <c r="J1473" s="40" t="s">
        <v>37</v>
      </c>
      <c r="K1473" s="46"/>
      <c r="L1473" s="42" t="str">
        <f t="shared" si="157"/>
        <v>1pieces</v>
      </c>
      <c r="M1473" s="43">
        <f t="shared" si="158"/>
        <v>71</v>
      </c>
      <c r="N1473" s="44" t="str">
        <f t="shared" si="159"/>
        <v>71pieces</v>
      </c>
      <c r="O1473" s="51">
        <f t="shared" si="182"/>
        <v>2134.9699999999998</v>
      </c>
      <c r="P1473" s="46"/>
      <c r="Q1473" s="46"/>
      <c r="R1473" s="46"/>
      <c r="S1473" s="46"/>
      <c r="T1473" s="46"/>
      <c r="U1473" s="46"/>
      <c r="V1473" s="46"/>
      <c r="W1473" s="46"/>
      <c r="X1473" s="46"/>
      <c r="Y1473" s="46"/>
      <c r="Z1473" s="46"/>
    </row>
    <row r="1474" spans="1:26" ht="13.5" customHeight="1">
      <c r="A1474" s="232">
        <v>208</v>
      </c>
      <c r="B1474" s="33" t="s">
        <v>1697</v>
      </c>
      <c r="C1474" s="49" t="s">
        <v>31</v>
      </c>
      <c r="D1474" s="9" t="str">
        <f t="shared" si="181"/>
        <v>QUINRIV</v>
      </c>
      <c r="E1474" s="116" t="s">
        <v>321</v>
      </c>
      <c r="F1474" s="162"/>
      <c r="G1474" s="108">
        <v>200</v>
      </c>
      <c r="H1474" s="81">
        <v>3</v>
      </c>
      <c r="I1474" s="81"/>
      <c r="J1474" s="40" t="s">
        <v>86</v>
      </c>
      <c r="K1474" s="41" t="s">
        <v>26</v>
      </c>
      <c r="L1474" s="42" t="str">
        <f t="shared" si="157"/>
        <v>gallons</v>
      </c>
      <c r="M1474" s="43">
        <f t="shared" si="158"/>
        <v>0</v>
      </c>
      <c r="N1474" s="44" t="str">
        <f t="shared" si="159"/>
        <v>0gallons</v>
      </c>
      <c r="O1474" s="51">
        <f t="shared" si="182"/>
        <v>600</v>
      </c>
      <c r="P1474" s="46"/>
      <c r="Q1474" s="46"/>
      <c r="R1474" s="46"/>
      <c r="S1474" s="46"/>
      <c r="T1474" s="46"/>
      <c r="U1474" s="46"/>
      <c r="V1474" s="46"/>
      <c r="W1474" s="46"/>
      <c r="X1474" s="46"/>
      <c r="Y1474" s="46"/>
      <c r="Z1474" s="46"/>
    </row>
    <row r="1475" spans="1:26" ht="13.5" customHeight="1">
      <c r="A1475" s="233">
        <v>1232</v>
      </c>
      <c r="B1475" s="57" t="s">
        <v>1698</v>
      </c>
      <c r="C1475" s="94" t="s">
        <v>68</v>
      </c>
      <c r="D1475" s="9">
        <f t="shared" si="181"/>
        <v>0</v>
      </c>
      <c r="E1475" s="116"/>
      <c r="F1475" s="195"/>
      <c r="G1475" s="95">
        <v>309</v>
      </c>
      <c r="H1475" s="97">
        <v>7</v>
      </c>
      <c r="I1475" s="97">
        <v>1</v>
      </c>
      <c r="J1475" s="131" t="s">
        <v>86</v>
      </c>
      <c r="K1475" s="46"/>
      <c r="L1475" s="42" t="str">
        <f t="shared" si="157"/>
        <v>1gallons</v>
      </c>
      <c r="M1475" s="43">
        <f t="shared" si="158"/>
        <v>7</v>
      </c>
      <c r="N1475" s="44" t="str">
        <f t="shared" si="159"/>
        <v>7gallons</v>
      </c>
      <c r="O1475" s="51">
        <f t="shared" si="182"/>
        <v>2163</v>
      </c>
      <c r="P1475" s="46"/>
      <c r="Q1475" s="46"/>
      <c r="R1475" s="46"/>
      <c r="S1475" s="46"/>
      <c r="T1475" s="46"/>
      <c r="U1475" s="46"/>
      <c r="V1475" s="46"/>
      <c r="W1475" s="46"/>
      <c r="X1475" s="46"/>
      <c r="Y1475" s="46"/>
      <c r="Z1475" s="46"/>
    </row>
    <row r="1476" spans="1:26" ht="13.5" customHeight="1">
      <c r="A1476" s="232">
        <v>81</v>
      </c>
      <c r="B1476" s="89" t="s">
        <v>1699</v>
      </c>
      <c r="C1476" s="49" t="s">
        <v>61</v>
      </c>
      <c r="D1476" s="9" t="str">
        <f t="shared" si="181"/>
        <v>quinriv</v>
      </c>
      <c r="E1476" s="149" t="s">
        <v>1700</v>
      </c>
      <c r="F1476" s="156"/>
      <c r="G1476" s="108">
        <v>309</v>
      </c>
      <c r="H1476" s="81">
        <v>3</v>
      </c>
      <c r="I1476" s="81">
        <v>1</v>
      </c>
      <c r="J1476" s="88" t="s">
        <v>86</v>
      </c>
      <c r="K1476" s="41" t="s">
        <v>26</v>
      </c>
      <c r="L1476" s="42" t="str">
        <f t="shared" si="157"/>
        <v>1gallons</v>
      </c>
      <c r="M1476" s="43">
        <f t="shared" si="158"/>
        <v>3</v>
      </c>
      <c r="N1476" s="44" t="str">
        <f t="shared" si="159"/>
        <v>3gallons</v>
      </c>
      <c r="O1476" s="51">
        <f t="shared" si="182"/>
        <v>927</v>
      </c>
      <c r="P1476" s="46"/>
      <c r="Q1476" s="46"/>
      <c r="R1476" s="46"/>
      <c r="S1476" s="46"/>
      <c r="T1476" s="46"/>
      <c r="U1476" s="46"/>
      <c r="V1476" s="46"/>
      <c r="W1476" s="46"/>
      <c r="X1476" s="46"/>
      <c r="Y1476" s="46"/>
      <c r="Z1476" s="46"/>
    </row>
    <row r="1477" spans="1:26" ht="13.5" customHeight="1">
      <c r="A1477" s="232">
        <v>276</v>
      </c>
      <c r="B1477" s="90" t="s">
        <v>1701</v>
      </c>
      <c r="C1477" s="49" t="s">
        <v>31</v>
      </c>
      <c r="D1477" s="9" t="str">
        <f t="shared" si="181"/>
        <v>W.L</v>
      </c>
      <c r="E1477" s="149" t="s">
        <v>1702</v>
      </c>
      <c r="F1477" s="156"/>
      <c r="G1477" s="108">
        <v>15.15</v>
      </c>
      <c r="H1477" s="81">
        <v>4</v>
      </c>
      <c r="I1477" s="81"/>
      <c r="J1477" s="88" t="s">
        <v>37</v>
      </c>
      <c r="K1477" s="41" t="s">
        <v>26</v>
      </c>
      <c r="L1477" s="42" t="str">
        <f t="shared" si="157"/>
        <v>pieces</v>
      </c>
      <c r="M1477" s="43">
        <f t="shared" si="158"/>
        <v>0</v>
      </c>
      <c r="N1477" s="44" t="str">
        <f t="shared" si="159"/>
        <v>0pieces</v>
      </c>
      <c r="O1477" s="51">
        <f t="shared" si="182"/>
        <v>60.6</v>
      </c>
      <c r="P1477" s="46"/>
      <c r="Q1477" s="46"/>
      <c r="R1477" s="46"/>
      <c r="S1477" s="46"/>
      <c r="T1477" s="46"/>
      <c r="U1477" s="46"/>
      <c r="V1477" s="46"/>
      <c r="W1477" s="46"/>
      <c r="X1477" s="46"/>
      <c r="Y1477" s="46"/>
      <c r="Z1477" s="46"/>
    </row>
    <row r="1478" spans="1:26" ht="13.5" customHeight="1">
      <c r="A1478" s="233">
        <v>844</v>
      </c>
      <c r="B1478" s="193" t="s">
        <v>1703</v>
      </c>
      <c r="C1478" s="34" t="s">
        <v>55</v>
      </c>
      <c r="D1478" s="9" t="str">
        <f t="shared" si="181"/>
        <v>Jolly</v>
      </c>
      <c r="E1478" s="287" t="s">
        <v>129</v>
      </c>
      <c r="F1478" s="155"/>
      <c r="G1478" s="180">
        <v>61</v>
      </c>
      <c r="H1478" s="81">
        <v>1</v>
      </c>
      <c r="I1478" s="67">
        <v>230</v>
      </c>
      <c r="J1478" s="40" t="s">
        <v>59</v>
      </c>
      <c r="K1478" s="41" t="s">
        <v>26</v>
      </c>
      <c r="L1478" s="42" t="str">
        <f t="shared" si="157"/>
        <v>230grams</v>
      </c>
      <c r="M1478" s="43">
        <f t="shared" si="158"/>
        <v>230</v>
      </c>
      <c r="N1478" s="44" t="str">
        <f t="shared" si="159"/>
        <v>230grams</v>
      </c>
      <c r="O1478" s="51">
        <f t="shared" si="182"/>
        <v>61</v>
      </c>
      <c r="P1478" s="46"/>
      <c r="Q1478" s="46"/>
      <c r="R1478" s="46"/>
      <c r="S1478" s="46"/>
      <c r="T1478" s="46"/>
      <c r="U1478" s="46"/>
      <c r="V1478" s="46"/>
      <c r="W1478" s="46"/>
      <c r="X1478" s="46"/>
      <c r="Y1478" s="46"/>
      <c r="Z1478" s="46"/>
    </row>
    <row r="1479" spans="1:26" ht="13.5" customHeight="1">
      <c r="A1479" s="233">
        <v>844</v>
      </c>
      <c r="B1479" s="33" t="s">
        <v>1703</v>
      </c>
      <c r="C1479" s="34" t="s">
        <v>6</v>
      </c>
      <c r="D1479" s="9" t="str">
        <f t="shared" si="181"/>
        <v>Jolly</v>
      </c>
      <c r="E1479" s="50" t="s">
        <v>1704</v>
      </c>
      <c r="F1479" s="155"/>
      <c r="G1479" s="38">
        <v>38.5</v>
      </c>
      <c r="H1479" s="81">
        <v>3</v>
      </c>
      <c r="I1479" s="242">
        <v>156</v>
      </c>
      <c r="J1479" s="380" t="s">
        <v>37</v>
      </c>
      <c r="K1479" s="41" t="s">
        <v>26</v>
      </c>
      <c r="L1479" s="42" t="str">
        <f t="shared" si="157"/>
        <v>156pieces</v>
      </c>
      <c r="M1479" s="43">
        <f t="shared" si="158"/>
        <v>468</v>
      </c>
      <c r="N1479" s="44" t="str">
        <f t="shared" si="159"/>
        <v>468pieces</v>
      </c>
      <c r="O1479" s="51">
        <f t="shared" si="182"/>
        <v>115.5</v>
      </c>
      <c r="P1479" s="46"/>
      <c r="Q1479" s="46"/>
      <c r="R1479" s="46"/>
      <c r="S1479" s="46"/>
      <c r="T1479" s="46"/>
      <c r="U1479" s="46"/>
      <c r="V1479" s="46"/>
      <c r="W1479" s="46"/>
      <c r="X1479" s="46"/>
      <c r="Y1479" s="46"/>
      <c r="Z1479" s="46"/>
    </row>
    <row r="1480" spans="1:26" ht="13.5" customHeight="1">
      <c r="A1480" s="233">
        <v>844</v>
      </c>
      <c r="B1480" s="208" t="s">
        <v>1703</v>
      </c>
      <c r="C1480" s="34" t="s">
        <v>27</v>
      </c>
      <c r="D1480" s="9" t="str">
        <f t="shared" si="181"/>
        <v>Jolly</v>
      </c>
      <c r="E1480" s="208" t="s">
        <v>1704</v>
      </c>
      <c r="F1480" s="155"/>
      <c r="G1480" s="38">
        <v>47.9</v>
      </c>
      <c r="H1480" s="81">
        <v>12</v>
      </c>
      <c r="I1480" s="67">
        <v>156</v>
      </c>
      <c r="J1480" s="40" t="s">
        <v>59</v>
      </c>
      <c r="K1480" s="41" t="s">
        <v>26</v>
      </c>
      <c r="L1480" s="42" t="str">
        <f t="shared" si="157"/>
        <v>156grams</v>
      </c>
      <c r="M1480" s="43">
        <f t="shared" si="158"/>
        <v>1872</v>
      </c>
      <c r="N1480" s="44" t="str">
        <f t="shared" si="159"/>
        <v>1872grams</v>
      </c>
      <c r="O1480" s="45">
        <f t="shared" si="182"/>
        <v>574.79999999999995</v>
      </c>
      <c r="P1480" s="46"/>
      <c r="Q1480" s="46"/>
      <c r="R1480" s="46"/>
      <c r="S1480" s="46"/>
      <c r="T1480" s="46"/>
      <c r="U1480" s="46"/>
      <c r="V1480" s="46"/>
      <c r="W1480" s="46"/>
      <c r="X1480" s="46"/>
      <c r="Y1480" s="46"/>
      <c r="Z1480" s="46"/>
    </row>
    <row r="1481" spans="1:26" ht="13.5" customHeight="1">
      <c r="A1481" s="233">
        <v>844</v>
      </c>
      <c r="B1481" s="57" t="s">
        <v>1703</v>
      </c>
      <c r="C1481" s="94" t="s">
        <v>68</v>
      </c>
      <c r="D1481" s="9">
        <f t="shared" si="181"/>
        <v>0</v>
      </c>
      <c r="E1481" s="116"/>
      <c r="F1481" s="195"/>
      <c r="G1481" s="212">
        <v>0.26347826086956522</v>
      </c>
      <c r="H1481" s="96">
        <v>460</v>
      </c>
      <c r="I1481" s="97">
        <v>230</v>
      </c>
      <c r="J1481" s="257" t="s">
        <v>59</v>
      </c>
      <c r="K1481" s="46"/>
      <c r="L1481" s="42" t="str">
        <f t="shared" si="157"/>
        <v>230grams</v>
      </c>
      <c r="M1481" s="43">
        <f t="shared" si="158"/>
        <v>105800</v>
      </c>
      <c r="N1481" s="44" t="str">
        <f t="shared" si="159"/>
        <v>105800grams</v>
      </c>
      <c r="O1481" s="51">
        <f t="shared" si="182"/>
        <v>121.2</v>
      </c>
      <c r="P1481" s="46"/>
      <c r="Q1481" s="46"/>
      <c r="R1481" s="46"/>
      <c r="S1481" s="46"/>
      <c r="T1481" s="46"/>
      <c r="U1481" s="46"/>
      <c r="V1481" s="46"/>
      <c r="W1481" s="46"/>
      <c r="X1481" s="46"/>
      <c r="Y1481" s="46"/>
      <c r="Z1481" s="46"/>
    </row>
    <row r="1482" spans="1:26" ht="13.5" customHeight="1">
      <c r="A1482" s="232">
        <v>204</v>
      </c>
      <c r="B1482" s="33" t="s">
        <v>1705</v>
      </c>
      <c r="C1482" s="49" t="s">
        <v>31</v>
      </c>
      <c r="D1482" s="9" t="str">
        <f t="shared" si="181"/>
        <v>Jolly</v>
      </c>
      <c r="E1482" s="116" t="s">
        <v>129</v>
      </c>
      <c r="F1482" s="155"/>
      <c r="G1482" s="38">
        <v>23.3</v>
      </c>
      <c r="H1482" s="120">
        <v>2</v>
      </c>
      <c r="I1482" s="120"/>
      <c r="J1482" s="121" t="s">
        <v>59</v>
      </c>
      <c r="K1482" s="41" t="s">
        <v>26</v>
      </c>
      <c r="L1482" s="42" t="str">
        <f t="shared" si="157"/>
        <v>grams</v>
      </c>
      <c r="M1482" s="43">
        <f t="shared" si="158"/>
        <v>0</v>
      </c>
      <c r="N1482" s="44" t="str">
        <f t="shared" si="159"/>
        <v>0grams</v>
      </c>
      <c r="O1482" s="51">
        <f t="shared" si="182"/>
        <v>46.6</v>
      </c>
      <c r="P1482" s="46"/>
      <c r="Q1482" s="46"/>
      <c r="R1482" s="46"/>
      <c r="S1482" s="46"/>
      <c r="T1482" s="46"/>
      <c r="U1482" s="46"/>
      <c r="V1482" s="46"/>
      <c r="W1482" s="46"/>
      <c r="X1482" s="46"/>
      <c r="Y1482" s="46"/>
      <c r="Z1482" s="46"/>
    </row>
    <row r="1483" spans="1:26" ht="13.5" customHeight="1">
      <c r="A1483" s="233">
        <v>204</v>
      </c>
      <c r="B1483" s="33" t="s">
        <v>1705</v>
      </c>
      <c r="C1483" s="34" t="s">
        <v>55</v>
      </c>
      <c r="D1483" s="9" t="str">
        <f t="shared" si="181"/>
        <v>Jolly</v>
      </c>
      <c r="E1483" s="50" t="s">
        <v>129</v>
      </c>
      <c r="F1483" s="155"/>
      <c r="G1483" s="38">
        <v>63.8</v>
      </c>
      <c r="H1483" s="120">
        <v>10</v>
      </c>
      <c r="I1483" s="120">
        <v>200</v>
      </c>
      <c r="J1483" s="121" t="s">
        <v>59</v>
      </c>
      <c r="K1483" s="41" t="s">
        <v>26</v>
      </c>
      <c r="L1483" s="42" t="str">
        <f t="shared" si="157"/>
        <v>200grams</v>
      </c>
      <c r="M1483" s="43">
        <f t="shared" si="158"/>
        <v>2000</v>
      </c>
      <c r="N1483" s="44" t="str">
        <f t="shared" si="159"/>
        <v>2000grams</v>
      </c>
      <c r="O1483" s="51">
        <f t="shared" si="182"/>
        <v>638</v>
      </c>
      <c r="P1483" s="46"/>
      <c r="Q1483" s="46"/>
      <c r="R1483" s="46"/>
      <c r="S1483" s="46"/>
      <c r="T1483" s="46"/>
      <c r="U1483" s="46"/>
      <c r="V1483" s="46"/>
      <c r="W1483" s="46"/>
      <c r="X1483" s="46"/>
      <c r="Y1483" s="46"/>
      <c r="Z1483" s="46"/>
    </row>
    <row r="1484" spans="1:26" ht="13.5" customHeight="1">
      <c r="A1484" s="233">
        <v>204</v>
      </c>
      <c r="B1484" s="57" t="s">
        <v>1705</v>
      </c>
      <c r="C1484" s="94" t="s">
        <v>68</v>
      </c>
      <c r="D1484" s="9">
        <f t="shared" si="181"/>
        <v>0</v>
      </c>
      <c r="E1484" s="116"/>
      <c r="F1484" s="195"/>
      <c r="G1484" s="212">
        <v>0.36538461538461542</v>
      </c>
      <c r="H1484" s="253">
        <v>156</v>
      </c>
      <c r="I1484" s="253">
        <v>156</v>
      </c>
      <c r="J1484" s="257" t="s">
        <v>59</v>
      </c>
      <c r="K1484" s="46"/>
      <c r="L1484" s="42" t="str">
        <f t="shared" si="157"/>
        <v>156grams</v>
      </c>
      <c r="M1484" s="43">
        <f t="shared" si="158"/>
        <v>24336</v>
      </c>
      <c r="N1484" s="44" t="str">
        <f t="shared" si="159"/>
        <v>24336grams</v>
      </c>
      <c r="O1484" s="51">
        <f t="shared" si="182"/>
        <v>57.000000000000007</v>
      </c>
      <c r="P1484" s="46"/>
      <c r="Q1484" s="46"/>
      <c r="R1484" s="46"/>
      <c r="S1484" s="46"/>
      <c r="T1484" s="46"/>
      <c r="U1484" s="46"/>
      <c r="V1484" s="46"/>
      <c r="W1484" s="46"/>
      <c r="X1484" s="46"/>
      <c r="Y1484" s="46"/>
      <c r="Z1484" s="46"/>
    </row>
    <row r="1485" spans="1:26" ht="13.5" customHeight="1">
      <c r="A1485" s="233">
        <v>865</v>
      </c>
      <c r="B1485" s="33" t="s">
        <v>1706</v>
      </c>
      <c r="C1485" s="34" t="s">
        <v>74</v>
      </c>
      <c r="D1485" s="9" t="str">
        <f t="shared" si="181"/>
        <v>mc cormick</v>
      </c>
      <c r="E1485" s="116" t="s">
        <v>1707</v>
      </c>
      <c r="F1485" s="155" t="s">
        <v>76</v>
      </c>
      <c r="G1485" s="38">
        <v>79</v>
      </c>
      <c r="H1485" s="81">
        <v>1</v>
      </c>
      <c r="I1485" s="81">
        <v>200</v>
      </c>
      <c r="J1485" s="121" t="s">
        <v>59</v>
      </c>
      <c r="K1485" s="41" t="s">
        <v>26</v>
      </c>
      <c r="L1485" s="42" t="str">
        <f t="shared" si="157"/>
        <v>200grams</v>
      </c>
      <c r="M1485" s="43">
        <f t="shared" si="158"/>
        <v>200</v>
      </c>
      <c r="N1485" s="44" t="str">
        <f t="shared" si="159"/>
        <v>200grams</v>
      </c>
      <c r="O1485" s="51">
        <f t="shared" si="182"/>
        <v>79</v>
      </c>
      <c r="P1485" s="46"/>
      <c r="Q1485" s="46"/>
      <c r="R1485" s="46"/>
      <c r="S1485" s="46"/>
      <c r="T1485" s="46"/>
      <c r="U1485" s="46"/>
      <c r="V1485" s="46"/>
      <c r="W1485" s="46"/>
      <c r="X1485" s="46"/>
      <c r="Y1485" s="46"/>
      <c r="Z1485" s="46"/>
    </row>
    <row r="1486" spans="1:26" ht="13.5" customHeight="1">
      <c r="A1486" s="233">
        <v>865</v>
      </c>
      <c r="B1486" s="200" t="s">
        <v>1706</v>
      </c>
      <c r="C1486" s="34" t="s">
        <v>55</v>
      </c>
      <c r="D1486" s="9" t="str">
        <f t="shared" si="181"/>
        <v>Mc Cormick</v>
      </c>
      <c r="E1486" s="228" t="s">
        <v>436</v>
      </c>
      <c r="F1486" s="156"/>
      <c r="G1486" s="201">
        <v>95.5</v>
      </c>
      <c r="H1486" s="120">
        <v>0.75</v>
      </c>
      <c r="I1486" s="120">
        <v>200</v>
      </c>
      <c r="J1486" s="152" t="s">
        <v>59</v>
      </c>
      <c r="K1486" s="41" t="s">
        <v>26</v>
      </c>
      <c r="L1486" s="42" t="str">
        <f t="shared" si="157"/>
        <v>200grams</v>
      </c>
      <c r="M1486" s="43">
        <f t="shared" si="158"/>
        <v>150</v>
      </c>
      <c r="N1486" s="44" t="str">
        <f t="shared" si="159"/>
        <v>150grams</v>
      </c>
      <c r="O1486" s="51">
        <f t="shared" si="182"/>
        <v>71.625</v>
      </c>
      <c r="P1486" s="46"/>
      <c r="Q1486" s="46"/>
      <c r="R1486" s="46"/>
      <c r="S1486" s="46"/>
      <c r="T1486" s="46"/>
      <c r="U1486" s="46"/>
      <c r="V1486" s="46"/>
      <c r="W1486" s="46"/>
      <c r="X1486" s="46"/>
      <c r="Y1486" s="46"/>
      <c r="Z1486" s="46"/>
    </row>
    <row r="1487" spans="1:26" ht="13.5" customHeight="1">
      <c r="A1487" s="233">
        <v>1233</v>
      </c>
      <c r="B1487" s="79" t="s">
        <v>1708</v>
      </c>
      <c r="C1487" s="94" t="s">
        <v>68</v>
      </c>
      <c r="D1487" s="9">
        <f t="shared" si="181"/>
        <v>0</v>
      </c>
      <c r="E1487" s="116"/>
      <c r="F1487" s="195"/>
      <c r="G1487" s="212">
        <v>8.9062500000000003E-2</v>
      </c>
      <c r="H1487" s="213">
        <v>600</v>
      </c>
      <c r="I1487" s="326">
        <v>800</v>
      </c>
      <c r="J1487" s="257" t="s">
        <v>59</v>
      </c>
      <c r="K1487" s="46"/>
      <c r="L1487" s="42" t="str">
        <f t="shared" si="157"/>
        <v>800grams</v>
      </c>
      <c r="M1487" s="43">
        <f t="shared" si="158"/>
        <v>480000</v>
      </c>
      <c r="N1487" s="44" t="str">
        <f t="shared" si="159"/>
        <v>480000grams</v>
      </c>
      <c r="O1487" s="51">
        <f t="shared" si="182"/>
        <v>53.4375</v>
      </c>
      <c r="P1487" s="46"/>
      <c r="Q1487" s="46"/>
      <c r="R1487" s="46"/>
      <c r="S1487" s="46"/>
      <c r="T1487" s="46"/>
      <c r="U1487" s="46"/>
      <c r="V1487" s="46"/>
      <c r="W1487" s="46"/>
      <c r="X1487" s="46"/>
      <c r="Y1487" s="46"/>
      <c r="Z1487" s="46"/>
    </row>
    <row r="1488" spans="1:26" ht="13.5" customHeight="1">
      <c r="A1488" s="232">
        <v>307</v>
      </c>
      <c r="B1488" s="48" t="s">
        <v>1709</v>
      </c>
      <c r="C1488" s="49" t="s">
        <v>31</v>
      </c>
      <c r="D1488" s="9" t="str">
        <f t="shared" si="181"/>
        <v>vegetables</v>
      </c>
      <c r="E1488" s="50" t="s">
        <v>32</v>
      </c>
      <c r="F1488" s="156"/>
      <c r="G1488" s="38">
        <v>65</v>
      </c>
      <c r="H1488" s="39">
        <v>0.66900000000000004</v>
      </c>
      <c r="I1488" s="39"/>
      <c r="J1488" s="121" t="s">
        <v>33</v>
      </c>
      <c r="K1488" s="41"/>
      <c r="L1488" s="42" t="str">
        <f t="shared" si="157"/>
        <v>kg</v>
      </c>
      <c r="M1488" s="43">
        <f t="shared" si="158"/>
        <v>0</v>
      </c>
      <c r="N1488" s="44" t="str">
        <f t="shared" si="159"/>
        <v>0kg</v>
      </c>
      <c r="O1488" s="51">
        <f t="shared" si="182"/>
        <v>43.484999999999999</v>
      </c>
      <c r="P1488" s="46"/>
      <c r="Q1488" s="46"/>
      <c r="R1488" s="46"/>
      <c r="S1488" s="46"/>
      <c r="T1488" s="46"/>
      <c r="U1488" s="46"/>
      <c r="V1488" s="46"/>
      <c r="W1488" s="46"/>
      <c r="X1488" s="46"/>
      <c r="Y1488" s="46"/>
      <c r="Z1488" s="46"/>
    </row>
    <row r="1489" spans="1:26" ht="13.5" customHeight="1">
      <c r="A1489" s="233">
        <v>250</v>
      </c>
      <c r="B1489" s="374" t="s">
        <v>1710</v>
      </c>
      <c r="C1489" s="34" t="s">
        <v>27</v>
      </c>
      <c r="D1489" s="9" t="str">
        <f t="shared" si="181"/>
        <v>Charmee</v>
      </c>
      <c r="E1489" s="374" t="s">
        <v>1711</v>
      </c>
      <c r="F1489" s="156"/>
      <c r="G1489" s="38">
        <v>22.3</v>
      </c>
      <c r="H1489" s="39">
        <f t="shared" ref="H1489:H1490" si="183">O1489/G1489</f>
        <v>2</v>
      </c>
      <c r="I1489" s="39"/>
      <c r="J1489" s="121"/>
      <c r="K1489" s="41"/>
      <c r="L1489" s="42" t="str">
        <f t="shared" si="157"/>
        <v/>
      </c>
      <c r="M1489" s="43">
        <f t="shared" si="158"/>
        <v>0</v>
      </c>
      <c r="N1489" s="44" t="str">
        <f t="shared" si="159"/>
        <v>0</v>
      </c>
      <c r="O1489" s="133">
        <v>44.6</v>
      </c>
      <c r="P1489" s="29"/>
      <c r="Q1489" s="11"/>
      <c r="R1489" s="11"/>
      <c r="S1489" s="11"/>
      <c r="T1489" s="11"/>
      <c r="U1489" s="11"/>
      <c r="V1489" s="11"/>
      <c r="W1489" s="11"/>
      <c r="X1489" s="11"/>
      <c r="Y1489" s="11"/>
      <c r="Z1489" s="11"/>
    </row>
    <row r="1490" spans="1:26" ht="13.5" customHeight="1">
      <c r="A1490" s="233">
        <v>250</v>
      </c>
      <c r="B1490" s="374" t="s">
        <v>1710</v>
      </c>
      <c r="C1490" s="34" t="s">
        <v>27</v>
      </c>
      <c r="D1490" s="9" t="str">
        <f t="shared" si="181"/>
        <v>Charmee</v>
      </c>
      <c r="E1490" s="374" t="s">
        <v>1712</v>
      </c>
      <c r="F1490" s="156"/>
      <c r="G1490" s="38">
        <v>19.100000000000001</v>
      </c>
      <c r="H1490" s="39">
        <f t="shared" si="183"/>
        <v>2</v>
      </c>
      <c r="I1490" s="39"/>
      <c r="J1490" s="121"/>
      <c r="K1490" s="41"/>
      <c r="L1490" s="42" t="str">
        <f t="shared" si="157"/>
        <v/>
      </c>
      <c r="M1490" s="43">
        <f t="shared" si="158"/>
        <v>0</v>
      </c>
      <c r="N1490" s="44" t="str">
        <f t="shared" si="159"/>
        <v>0</v>
      </c>
      <c r="O1490" s="133">
        <v>38.200000000000003</v>
      </c>
      <c r="P1490" s="29"/>
      <c r="Q1490" s="11"/>
      <c r="R1490" s="11"/>
      <c r="S1490" s="11"/>
      <c r="T1490" s="11"/>
      <c r="U1490" s="11"/>
      <c r="V1490" s="11"/>
      <c r="W1490" s="11"/>
      <c r="X1490" s="11"/>
      <c r="Y1490" s="11"/>
      <c r="Z1490" s="11"/>
    </row>
    <row r="1491" spans="1:26" ht="13.5" customHeight="1">
      <c r="A1491" s="232">
        <v>250</v>
      </c>
      <c r="B1491" s="48" t="s">
        <v>1710</v>
      </c>
      <c r="C1491" s="49" t="s">
        <v>31</v>
      </c>
      <c r="D1491" s="9" t="str">
        <f t="shared" si="181"/>
        <v>modess</v>
      </c>
      <c r="E1491" s="116" t="s">
        <v>1713</v>
      </c>
      <c r="F1491" s="156"/>
      <c r="G1491" s="38">
        <v>3.9</v>
      </c>
      <c r="H1491" s="39">
        <v>31</v>
      </c>
      <c r="I1491" s="39"/>
      <c r="J1491" s="121" t="s">
        <v>37</v>
      </c>
      <c r="K1491" s="41" t="s">
        <v>37</v>
      </c>
      <c r="L1491" s="42" t="str">
        <f t="shared" si="157"/>
        <v>pieces</v>
      </c>
      <c r="M1491" s="43">
        <f t="shared" si="158"/>
        <v>0</v>
      </c>
      <c r="N1491" s="44" t="str">
        <f t="shared" si="159"/>
        <v>0pieces</v>
      </c>
      <c r="O1491" s="51">
        <f t="shared" ref="O1491:O1522" si="184">G1491*H1491</f>
        <v>120.89999999999999</v>
      </c>
      <c r="P1491" s="46"/>
      <c r="Q1491" s="46"/>
      <c r="R1491" s="46"/>
      <c r="S1491" s="46"/>
      <c r="T1491" s="46"/>
      <c r="U1491" s="46"/>
      <c r="V1491" s="46"/>
      <c r="W1491" s="46"/>
      <c r="X1491" s="46"/>
      <c r="Y1491" s="46"/>
      <c r="Z1491" s="46"/>
    </row>
    <row r="1492" spans="1:26" ht="13.5" customHeight="1">
      <c r="A1492" s="233">
        <v>569</v>
      </c>
      <c r="B1492" s="101" t="s">
        <v>1714</v>
      </c>
      <c r="C1492" s="34" t="s">
        <v>35</v>
      </c>
      <c r="D1492" s="9" t="str">
        <f t="shared" si="181"/>
        <v>fruit delight</v>
      </c>
      <c r="E1492" s="415" t="s">
        <v>1715</v>
      </c>
      <c r="F1492" s="156"/>
      <c r="G1492" s="102">
        <v>180</v>
      </c>
      <c r="H1492" s="81">
        <v>1</v>
      </c>
      <c r="I1492" s="39">
        <v>896</v>
      </c>
      <c r="J1492" s="121" t="s">
        <v>59</v>
      </c>
      <c r="K1492" s="41" t="s">
        <v>26</v>
      </c>
      <c r="L1492" s="42" t="str">
        <f t="shared" si="157"/>
        <v>896grams</v>
      </c>
      <c r="M1492" s="43">
        <f t="shared" si="158"/>
        <v>896</v>
      </c>
      <c r="N1492" s="44" t="str">
        <f t="shared" si="159"/>
        <v>896grams</v>
      </c>
      <c r="O1492" s="51">
        <f t="shared" si="184"/>
        <v>180</v>
      </c>
      <c r="P1492" s="11"/>
      <c r="Q1492" s="11"/>
      <c r="R1492" s="11"/>
      <c r="S1492" s="11"/>
      <c r="T1492" s="11"/>
      <c r="U1492" s="11"/>
      <c r="V1492" s="11"/>
      <c r="W1492" s="11"/>
      <c r="X1492" s="11"/>
      <c r="Y1492" s="11"/>
      <c r="Z1492" s="11"/>
    </row>
    <row r="1493" spans="1:26" ht="13.5" customHeight="1">
      <c r="A1493" s="232">
        <v>201</v>
      </c>
      <c r="B1493" s="416" t="s">
        <v>1716</v>
      </c>
      <c r="C1493" s="53" t="s">
        <v>39</v>
      </c>
      <c r="D1493" s="9" t="str">
        <f t="shared" si="181"/>
        <v>Nescafe</v>
      </c>
      <c r="E1493" s="416" t="s">
        <v>1717</v>
      </c>
      <c r="F1493" s="156"/>
      <c r="G1493" s="260">
        <v>7.65</v>
      </c>
      <c r="H1493" s="182">
        <v>763</v>
      </c>
      <c r="I1493" s="417">
        <v>20</v>
      </c>
      <c r="J1493" s="160" t="s">
        <v>37</v>
      </c>
      <c r="K1493" s="41"/>
      <c r="L1493" s="42" t="str">
        <f t="shared" si="157"/>
        <v>20pieces</v>
      </c>
      <c r="M1493" s="43">
        <f t="shared" si="158"/>
        <v>15260</v>
      </c>
      <c r="N1493" s="44" t="str">
        <f t="shared" si="159"/>
        <v>15260pieces</v>
      </c>
      <c r="O1493" s="51">
        <f t="shared" si="184"/>
        <v>5836.95</v>
      </c>
      <c r="P1493" s="46"/>
      <c r="Q1493" s="46"/>
      <c r="R1493" s="46"/>
      <c r="S1493" s="46"/>
      <c r="T1493" s="46"/>
      <c r="U1493" s="46"/>
      <c r="V1493" s="46"/>
      <c r="W1493" s="46"/>
      <c r="X1493" s="46"/>
      <c r="Y1493" s="46"/>
      <c r="Z1493" s="46"/>
    </row>
    <row r="1494" spans="1:26" ht="13.5" customHeight="1">
      <c r="A1494" s="233">
        <v>201</v>
      </c>
      <c r="B1494" s="317" t="s">
        <v>1716</v>
      </c>
      <c r="C1494" s="34" t="s">
        <v>6</v>
      </c>
      <c r="D1494" s="9" t="str">
        <f t="shared" si="181"/>
        <v>Nescafe</v>
      </c>
      <c r="E1494" s="157" t="s">
        <v>1718</v>
      </c>
      <c r="F1494" s="155"/>
      <c r="G1494" s="126">
        <v>7.7</v>
      </c>
      <c r="H1494" s="120">
        <v>30</v>
      </c>
      <c r="I1494" s="39">
        <v>1</v>
      </c>
      <c r="J1494" s="121" t="s">
        <v>37</v>
      </c>
      <c r="K1494" s="41" t="s">
        <v>26</v>
      </c>
      <c r="L1494" s="42" t="str">
        <f t="shared" si="157"/>
        <v>1pieces</v>
      </c>
      <c r="M1494" s="43">
        <f t="shared" si="158"/>
        <v>30</v>
      </c>
      <c r="N1494" s="44" t="str">
        <f t="shared" si="159"/>
        <v>30pieces</v>
      </c>
      <c r="O1494" s="51">
        <f t="shared" si="184"/>
        <v>231</v>
      </c>
      <c r="P1494" s="46"/>
      <c r="Q1494" s="46"/>
      <c r="R1494" s="46"/>
      <c r="S1494" s="46"/>
      <c r="T1494" s="46"/>
      <c r="U1494" s="46"/>
      <c r="V1494" s="46"/>
      <c r="W1494" s="46"/>
      <c r="X1494" s="46"/>
      <c r="Y1494" s="46"/>
      <c r="Z1494" s="46"/>
    </row>
    <row r="1495" spans="1:26" ht="13.5" customHeight="1">
      <c r="A1495" s="233">
        <v>201</v>
      </c>
      <c r="B1495" s="206" t="s">
        <v>1716</v>
      </c>
      <c r="C1495" s="34" t="s">
        <v>47</v>
      </c>
      <c r="D1495" s="9" t="str">
        <f t="shared" si="181"/>
        <v>Nescafe</v>
      </c>
      <c r="E1495" s="251" t="s">
        <v>1718</v>
      </c>
      <c r="F1495" s="195"/>
      <c r="G1495" s="252">
        <v>7.5</v>
      </c>
      <c r="H1495" s="255">
        <v>1411</v>
      </c>
      <c r="I1495" s="172">
        <v>1</v>
      </c>
      <c r="J1495" s="121" t="s">
        <v>37</v>
      </c>
      <c r="K1495" s="46"/>
      <c r="L1495" s="42" t="str">
        <f t="shared" si="157"/>
        <v>1pieces</v>
      </c>
      <c r="M1495" s="43">
        <f t="shared" si="158"/>
        <v>1411</v>
      </c>
      <c r="N1495" s="44" t="str">
        <f t="shared" si="159"/>
        <v>1411pieces</v>
      </c>
      <c r="O1495" s="51">
        <f t="shared" si="184"/>
        <v>10582.5</v>
      </c>
      <c r="P1495" s="46"/>
      <c r="Q1495" s="46"/>
      <c r="R1495" s="46"/>
      <c r="S1495" s="46"/>
      <c r="T1495" s="46"/>
      <c r="U1495" s="46"/>
      <c r="V1495" s="46"/>
      <c r="W1495" s="46"/>
      <c r="X1495" s="46"/>
      <c r="Y1495" s="46"/>
      <c r="Z1495" s="46"/>
    </row>
    <row r="1496" spans="1:26" ht="13.5" customHeight="1">
      <c r="A1496" s="232">
        <v>201</v>
      </c>
      <c r="B1496" s="48" t="s">
        <v>1716</v>
      </c>
      <c r="C1496" s="49" t="s">
        <v>31</v>
      </c>
      <c r="D1496" s="9" t="str">
        <f t="shared" si="181"/>
        <v>Nestle</v>
      </c>
      <c r="E1496" s="116" t="s">
        <v>79</v>
      </c>
      <c r="F1496" s="155"/>
      <c r="G1496" s="38">
        <v>7.25</v>
      </c>
      <c r="H1496" s="39">
        <v>98</v>
      </c>
      <c r="I1496" s="39"/>
      <c r="J1496" s="121" t="s">
        <v>37</v>
      </c>
      <c r="K1496" s="41" t="s">
        <v>26</v>
      </c>
      <c r="L1496" s="42" t="str">
        <f t="shared" si="157"/>
        <v>pieces</v>
      </c>
      <c r="M1496" s="43">
        <f t="shared" si="158"/>
        <v>0</v>
      </c>
      <c r="N1496" s="44" t="str">
        <f t="shared" si="159"/>
        <v>0pieces</v>
      </c>
      <c r="O1496" s="51">
        <f t="shared" si="184"/>
        <v>710.5</v>
      </c>
      <c r="P1496" s="46"/>
      <c r="Q1496" s="46"/>
      <c r="R1496" s="46"/>
      <c r="S1496" s="46"/>
      <c r="T1496" s="46"/>
      <c r="U1496" s="46"/>
      <c r="V1496" s="46"/>
      <c r="W1496" s="46"/>
      <c r="X1496" s="46"/>
      <c r="Y1496" s="46"/>
      <c r="Z1496" s="46"/>
    </row>
    <row r="1497" spans="1:26" ht="13.5" customHeight="1">
      <c r="A1497" s="233">
        <v>201</v>
      </c>
      <c r="B1497" s="57" t="s">
        <v>1716</v>
      </c>
      <c r="C1497" s="94" t="s">
        <v>68</v>
      </c>
      <c r="D1497" s="9" t="str">
        <f t="shared" si="181"/>
        <v>Nestle</v>
      </c>
      <c r="E1497" s="116" t="s">
        <v>79</v>
      </c>
      <c r="F1497" s="195"/>
      <c r="G1497" s="212">
        <v>7.65</v>
      </c>
      <c r="H1497" s="213">
        <v>379</v>
      </c>
      <c r="I1497" s="326">
        <v>10</v>
      </c>
      <c r="J1497" s="215" t="s">
        <v>37</v>
      </c>
      <c r="K1497" s="46"/>
      <c r="L1497" s="42" t="str">
        <f t="shared" si="157"/>
        <v>10pieces</v>
      </c>
      <c r="M1497" s="43">
        <f t="shared" si="158"/>
        <v>3790</v>
      </c>
      <c r="N1497" s="44" t="str">
        <f t="shared" si="159"/>
        <v>3790pieces</v>
      </c>
      <c r="O1497" s="51">
        <f t="shared" si="184"/>
        <v>2899.35</v>
      </c>
      <c r="P1497" s="46"/>
      <c r="Q1497" s="46"/>
      <c r="R1497" s="46"/>
      <c r="S1497" s="46"/>
      <c r="T1497" s="46"/>
      <c r="U1497" s="46"/>
      <c r="V1497" s="46"/>
      <c r="W1497" s="46"/>
      <c r="X1497" s="46"/>
      <c r="Y1497" s="46"/>
      <c r="Z1497" s="46"/>
    </row>
    <row r="1498" spans="1:26" ht="13.5" customHeight="1">
      <c r="A1498" s="233">
        <v>895</v>
      </c>
      <c r="B1498" s="33" t="s">
        <v>1719</v>
      </c>
      <c r="C1498" s="34" t="s">
        <v>74</v>
      </c>
      <c r="D1498" s="9" t="str">
        <f t="shared" si="181"/>
        <v>Nestle</v>
      </c>
      <c r="E1498" s="50" t="s">
        <v>79</v>
      </c>
      <c r="F1498" s="156" t="s">
        <v>76</v>
      </c>
      <c r="G1498" s="38">
        <v>3.1</v>
      </c>
      <c r="H1498" s="39">
        <v>1770</v>
      </c>
      <c r="I1498" s="39">
        <v>1.9</v>
      </c>
      <c r="J1498" s="121" t="s">
        <v>59</v>
      </c>
      <c r="K1498" s="41" t="s">
        <v>26</v>
      </c>
      <c r="L1498" s="42" t="str">
        <f t="shared" si="157"/>
        <v>1.9grams</v>
      </c>
      <c r="M1498" s="43">
        <f t="shared" si="158"/>
        <v>3363</v>
      </c>
      <c r="N1498" s="44" t="str">
        <f t="shared" si="159"/>
        <v>3363grams</v>
      </c>
      <c r="O1498" s="51">
        <f t="shared" si="184"/>
        <v>5487</v>
      </c>
      <c r="P1498" s="46"/>
      <c r="Q1498" s="46"/>
      <c r="R1498" s="46"/>
      <c r="S1498" s="46"/>
      <c r="T1498" s="46"/>
      <c r="U1498" s="46"/>
      <c r="V1498" s="46"/>
      <c r="W1498" s="46"/>
      <c r="X1498" s="46"/>
      <c r="Y1498" s="46"/>
      <c r="Z1498" s="46"/>
    </row>
    <row r="1499" spans="1:26" ht="13.5" customHeight="1">
      <c r="A1499" s="233">
        <v>894</v>
      </c>
      <c r="B1499" s="33" t="s">
        <v>1720</v>
      </c>
      <c r="C1499" s="34" t="s">
        <v>74</v>
      </c>
      <c r="D1499" s="9" t="str">
        <f t="shared" si="181"/>
        <v>Nestle</v>
      </c>
      <c r="E1499" s="50" t="s">
        <v>79</v>
      </c>
      <c r="F1499" s="156" t="s">
        <v>76</v>
      </c>
      <c r="G1499" s="38">
        <v>13.9</v>
      </c>
      <c r="H1499" s="39">
        <v>62</v>
      </c>
      <c r="I1499" s="39">
        <v>40</v>
      </c>
      <c r="J1499" s="121" t="s">
        <v>59</v>
      </c>
      <c r="K1499" s="41" t="s">
        <v>26</v>
      </c>
      <c r="L1499" s="42" t="str">
        <f t="shared" si="157"/>
        <v>40grams</v>
      </c>
      <c r="M1499" s="43">
        <f t="shared" si="158"/>
        <v>2480</v>
      </c>
      <c r="N1499" s="44" t="str">
        <f t="shared" si="159"/>
        <v>2480grams</v>
      </c>
      <c r="O1499" s="51">
        <f t="shared" si="184"/>
        <v>861.80000000000007</v>
      </c>
      <c r="P1499" s="46"/>
      <c r="Q1499" s="46"/>
      <c r="R1499" s="46"/>
      <c r="S1499" s="46"/>
      <c r="T1499" s="46"/>
      <c r="U1499" s="46"/>
      <c r="V1499" s="46"/>
      <c r="W1499" s="46"/>
      <c r="X1499" s="46"/>
      <c r="Y1499" s="46"/>
      <c r="Z1499" s="46"/>
    </row>
    <row r="1500" spans="1:26" ht="13.5" customHeight="1">
      <c r="A1500" s="233">
        <v>894</v>
      </c>
      <c r="B1500" s="57" t="s">
        <v>1720</v>
      </c>
      <c r="C1500" s="94" t="s">
        <v>68</v>
      </c>
      <c r="D1500" s="9" t="str">
        <f t="shared" si="181"/>
        <v>Nestle</v>
      </c>
      <c r="E1500" s="50" t="s">
        <v>79</v>
      </c>
      <c r="F1500" s="195"/>
      <c r="G1500" s="95">
        <v>8.51</v>
      </c>
      <c r="H1500" s="96">
        <v>100</v>
      </c>
      <c r="I1500" s="326">
        <v>10</v>
      </c>
      <c r="J1500" s="98" t="s">
        <v>37</v>
      </c>
      <c r="K1500" s="46"/>
      <c r="L1500" s="42" t="str">
        <f t="shared" si="157"/>
        <v>10pieces</v>
      </c>
      <c r="M1500" s="43">
        <f t="shared" si="158"/>
        <v>1000</v>
      </c>
      <c r="N1500" s="44" t="str">
        <f t="shared" si="159"/>
        <v>1000pieces</v>
      </c>
      <c r="O1500" s="51">
        <f t="shared" si="184"/>
        <v>851</v>
      </c>
      <c r="P1500" s="46"/>
      <c r="Q1500" s="46"/>
      <c r="R1500" s="46"/>
      <c r="S1500" s="46"/>
      <c r="T1500" s="46"/>
      <c r="U1500" s="46"/>
      <c r="V1500" s="46"/>
      <c r="W1500" s="46"/>
      <c r="X1500" s="46"/>
      <c r="Y1500" s="46"/>
      <c r="Z1500" s="46"/>
    </row>
    <row r="1501" spans="1:26" ht="13.5" customHeight="1">
      <c r="A1501" s="232">
        <v>58</v>
      </c>
      <c r="B1501" s="33" t="s">
        <v>1721</v>
      </c>
      <c r="C1501" s="49" t="s">
        <v>31</v>
      </c>
      <c r="D1501" s="9" t="str">
        <f t="shared" si="181"/>
        <v>Nestle</v>
      </c>
      <c r="E1501" s="116" t="s">
        <v>79</v>
      </c>
      <c r="F1501" s="111"/>
      <c r="G1501" s="38">
        <v>7.1</v>
      </c>
      <c r="H1501" s="39">
        <v>140</v>
      </c>
      <c r="I1501" s="39"/>
      <c r="J1501" s="40" t="s">
        <v>37</v>
      </c>
      <c r="K1501" s="41" t="s">
        <v>26</v>
      </c>
      <c r="L1501" s="42" t="str">
        <f t="shared" si="157"/>
        <v>pieces</v>
      </c>
      <c r="M1501" s="43">
        <f t="shared" si="158"/>
        <v>0</v>
      </c>
      <c r="N1501" s="44" t="str">
        <f t="shared" si="159"/>
        <v>0pieces</v>
      </c>
      <c r="O1501" s="51">
        <f t="shared" si="184"/>
        <v>994</v>
      </c>
      <c r="P1501" s="46"/>
      <c r="Q1501" s="46"/>
      <c r="R1501" s="46"/>
      <c r="S1501" s="46"/>
      <c r="T1501" s="46"/>
      <c r="U1501" s="46"/>
      <c r="V1501" s="46"/>
      <c r="W1501" s="46"/>
      <c r="X1501" s="46"/>
      <c r="Y1501" s="46"/>
      <c r="Z1501" s="46"/>
    </row>
    <row r="1502" spans="1:26" ht="13.5" customHeight="1">
      <c r="A1502" s="233">
        <v>58</v>
      </c>
      <c r="B1502" s="33" t="s">
        <v>1722</v>
      </c>
      <c r="C1502" s="34" t="s">
        <v>74</v>
      </c>
      <c r="D1502" s="9" t="str">
        <f t="shared" si="181"/>
        <v>Nestle</v>
      </c>
      <c r="E1502" s="50" t="s">
        <v>79</v>
      </c>
      <c r="F1502" s="37" t="s">
        <v>76</v>
      </c>
      <c r="G1502" s="38">
        <v>8.6</v>
      </c>
      <c r="H1502" s="39">
        <v>27</v>
      </c>
      <c r="I1502" s="39">
        <v>20</v>
      </c>
      <c r="J1502" s="40" t="s">
        <v>59</v>
      </c>
      <c r="K1502" s="41" t="s">
        <v>26</v>
      </c>
      <c r="L1502" s="42" t="str">
        <f t="shared" si="157"/>
        <v>20grams</v>
      </c>
      <c r="M1502" s="43">
        <f t="shared" si="158"/>
        <v>540</v>
      </c>
      <c r="N1502" s="44" t="str">
        <f t="shared" si="159"/>
        <v>540grams</v>
      </c>
      <c r="O1502" s="51">
        <f t="shared" si="184"/>
        <v>232.2</v>
      </c>
      <c r="P1502" s="46"/>
      <c r="Q1502" s="46"/>
      <c r="R1502" s="46"/>
      <c r="S1502" s="46"/>
      <c r="T1502" s="46"/>
      <c r="U1502" s="46"/>
      <c r="V1502" s="46"/>
      <c r="W1502" s="46"/>
      <c r="X1502" s="46"/>
      <c r="Y1502" s="46"/>
      <c r="Z1502" s="46"/>
    </row>
    <row r="1503" spans="1:26" ht="13.5" customHeight="1">
      <c r="A1503" s="232">
        <v>58</v>
      </c>
      <c r="B1503" s="33" t="s">
        <v>1723</v>
      </c>
      <c r="C1503" s="49" t="s">
        <v>61</v>
      </c>
      <c r="D1503" s="9" t="str">
        <f t="shared" si="181"/>
        <v>sachet</v>
      </c>
      <c r="E1503" s="50" t="s">
        <v>1724</v>
      </c>
      <c r="F1503" s="111"/>
      <c r="G1503" s="38">
        <v>8.34</v>
      </c>
      <c r="H1503" s="39">
        <v>249</v>
      </c>
      <c r="I1503" s="39">
        <v>25.5</v>
      </c>
      <c r="J1503" s="40" t="s">
        <v>59</v>
      </c>
      <c r="K1503" s="41"/>
      <c r="L1503" s="42" t="str">
        <f t="shared" si="157"/>
        <v>25.5grams</v>
      </c>
      <c r="M1503" s="43">
        <f t="shared" si="158"/>
        <v>6349.5</v>
      </c>
      <c r="N1503" s="44" t="str">
        <f t="shared" si="159"/>
        <v>6349.5grams</v>
      </c>
      <c r="O1503" s="51">
        <f t="shared" si="184"/>
        <v>2076.66</v>
      </c>
      <c r="P1503" s="46"/>
      <c r="Q1503" s="46"/>
      <c r="R1503" s="46"/>
      <c r="S1503" s="46"/>
      <c r="T1503" s="46"/>
      <c r="U1503" s="46"/>
      <c r="V1503" s="46"/>
      <c r="W1503" s="46"/>
      <c r="X1503" s="46"/>
      <c r="Y1503" s="46"/>
      <c r="Z1503" s="46"/>
    </row>
    <row r="1504" spans="1:26" ht="13.5" customHeight="1">
      <c r="A1504" s="233">
        <v>697</v>
      </c>
      <c r="B1504" s="122" t="s">
        <v>1725</v>
      </c>
      <c r="C1504" s="34" t="s">
        <v>82</v>
      </c>
      <c r="D1504" s="9" t="str">
        <f t="shared" si="181"/>
        <v>Nescafe</v>
      </c>
      <c r="E1504" s="122" t="s">
        <v>1726</v>
      </c>
      <c r="F1504" s="111" t="s">
        <v>76</v>
      </c>
      <c r="G1504" s="298">
        <v>8.51</v>
      </c>
      <c r="H1504" s="418">
        <v>7</v>
      </c>
      <c r="I1504" s="418">
        <v>20</v>
      </c>
      <c r="J1504" s="125" t="s">
        <v>59</v>
      </c>
      <c r="K1504" s="41" t="s">
        <v>26</v>
      </c>
      <c r="L1504" s="42" t="str">
        <f t="shared" si="157"/>
        <v>20grams</v>
      </c>
      <c r="M1504" s="43">
        <f t="shared" si="158"/>
        <v>140</v>
      </c>
      <c r="N1504" s="44" t="str">
        <f t="shared" si="159"/>
        <v>140grams</v>
      </c>
      <c r="O1504" s="51">
        <f t="shared" si="184"/>
        <v>59.57</v>
      </c>
      <c r="P1504" s="46"/>
      <c r="Q1504" s="46"/>
      <c r="R1504" s="46"/>
      <c r="S1504" s="46"/>
      <c r="T1504" s="46"/>
      <c r="U1504" s="46"/>
      <c r="V1504" s="46"/>
      <c r="W1504" s="46"/>
      <c r="X1504" s="46"/>
      <c r="Y1504" s="46"/>
      <c r="Z1504" s="46"/>
    </row>
    <row r="1505" spans="1:26" ht="13.5" customHeight="1">
      <c r="A1505" s="232">
        <v>697</v>
      </c>
      <c r="B1505" s="68" t="s">
        <v>1725</v>
      </c>
      <c r="C1505" s="53" t="s">
        <v>39</v>
      </c>
      <c r="D1505" s="9" t="str">
        <f t="shared" si="181"/>
        <v>Nescafe</v>
      </c>
      <c r="E1505" s="68" t="s">
        <v>1727</v>
      </c>
      <c r="F1505" s="37"/>
      <c r="G1505" s="70">
        <v>8.6</v>
      </c>
      <c r="H1505" s="71">
        <v>493</v>
      </c>
      <c r="I1505" s="71">
        <v>30</v>
      </c>
      <c r="J1505" s="56" t="s">
        <v>37</v>
      </c>
      <c r="K1505" s="41"/>
      <c r="L1505" s="42" t="str">
        <f t="shared" si="157"/>
        <v>30pieces</v>
      </c>
      <c r="M1505" s="43">
        <f t="shared" si="158"/>
        <v>14790</v>
      </c>
      <c r="N1505" s="44" t="str">
        <f t="shared" si="159"/>
        <v>14790pieces</v>
      </c>
      <c r="O1505" s="51">
        <f t="shared" si="184"/>
        <v>4239.8</v>
      </c>
      <c r="P1505" s="46"/>
      <c r="Q1505" s="46"/>
      <c r="R1505" s="46"/>
      <c r="S1505" s="46"/>
      <c r="T1505" s="46"/>
      <c r="U1505" s="46"/>
      <c r="V1505" s="46"/>
      <c r="W1505" s="46"/>
      <c r="X1505" s="46"/>
      <c r="Y1505" s="46"/>
      <c r="Z1505" s="46"/>
    </row>
    <row r="1506" spans="1:26" ht="13.5" customHeight="1">
      <c r="A1506" s="233">
        <v>697</v>
      </c>
      <c r="B1506" s="286" t="s">
        <v>1725</v>
      </c>
      <c r="C1506" s="34" t="s">
        <v>47</v>
      </c>
      <c r="D1506" s="9" t="str">
        <f t="shared" si="181"/>
        <v>Nescafe</v>
      </c>
      <c r="E1506" s="116" t="s">
        <v>1727</v>
      </c>
      <c r="F1506" s="59"/>
      <c r="G1506" s="38">
        <v>8.34</v>
      </c>
      <c r="H1506" s="39">
        <v>166</v>
      </c>
      <c r="I1506" s="39">
        <v>1</v>
      </c>
      <c r="J1506" s="40" t="s">
        <v>37</v>
      </c>
      <c r="K1506" s="46"/>
      <c r="L1506" s="42" t="str">
        <f t="shared" si="157"/>
        <v>1pieces</v>
      </c>
      <c r="M1506" s="43">
        <f t="shared" si="158"/>
        <v>166</v>
      </c>
      <c r="N1506" s="44" t="str">
        <f t="shared" si="159"/>
        <v>166pieces</v>
      </c>
      <c r="O1506" s="51">
        <f t="shared" si="184"/>
        <v>1384.44</v>
      </c>
      <c r="P1506" s="46"/>
      <c r="Q1506" s="46"/>
      <c r="R1506" s="46"/>
      <c r="S1506" s="46"/>
      <c r="T1506" s="46"/>
      <c r="U1506" s="46"/>
      <c r="V1506" s="46"/>
      <c r="W1506" s="46"/>
      <c r="X1506" s="46"/>
      <c r="Y1506" s="46"/>
      <c r="Z1506" s="46"/>
    </row>
    <row r="1507" spans="1:26" ht="13.5" customHeight="1">
      <c r="A1507" s="233">
        <v>697</v>
      </c>
      <c r="B1507" s="33" t="s">
        <v>1725</v>
      </c>
      <c r="C1507" s="34" t="s">
        <v>6</v>
      </c>
      <c r="D1507" s="9" t="str">
        <f t="shared" si="181"/>
        <v>Nescafe</v>
      </c>
      <c r="E1507" s="116" t="s">
        <v>1728</v>
      </c>
      <c r="F1507" s="111"/>
      <c r="G1507" s="212">
        <v>13.9</v>
      </c>
      <c r="H1507" s="39">
        <v>34</v>
      </c>
      <c r="I1507" s="39">
        <v>1</v>
      </c>
      <c r="J1507" s="40" t="s">
        <v>37</v>
      </c>
      <c r="K1507" s="41" t="s">
        <v>26</v>
      </c>
      <c r="L1507" s="42" t="str">
        <f t="shared" si="157"/>
        <v>1pieces</v>
      </c>
      <c r="M1507" s="43">
        <f t="shared" si="158"/>
        <v>34</v>
      </c>
      <c r="N1507" s="44" t="str">
        <f t="shared" si="159"/>
        <v>34pieces</v>
      </c>
      <c r="O1507" s="51">
        <f t="shared" si="184"/>
        <v>472.6</v>
      </c>
      <c r="P1507" s="46"/>
      <c r="Q1507" s="46"/>
      <c r="R1507" s="46"/>
      <c r="S1507" s="46"/>
      <c r="T1507" s="46"/>
      <c r="U1507" s="46"/>
      <c r="V1507" s="46"/>
      <c r="W1507" s="46"/>
      <c r="X1507" s="46"/>
      <c r="Y1507" s="46"/>
      <c r="Z1507" s="46"/>
    </row>
    <row r="1508" spans="1:26" ht="13.5" customHeight="1">
      <c r="A1508" s="233">
        <v>697</v>
      </c>
      <c r="B1508" s="57" t="s">
        <v>1725</v>
      </c>
      <c r="C1508" s="94" t="s">
        <v>68</v>
      </c>
      <c r="D1508" s="9" t="str">
        <f t="shared" si="181"/>
        <v>Nescafe</v>
      </c>
      <c r="E1508" s="116" t="s">
        <v>1728</v>
      </c>
      <c r="F1508" s="59"/>
      <c r="G1508" s="212">
        <v>8.5</v>
      </c>
      <c r="H1508" s="213">
        <v>428</v>
      </c>
      <c r="I1508" s="326">
        <v>1</v>
      </c>
      <c r="J1508" s="219" t="s">
        <v>37</v>
      </c>
      <c r="K1508" s="46"/>
      <c r="L1508" s="42" t="str">
        <f t="shared" si="157"/>
        <v>1pieces</v>
      </c>
      <c r="M1508" s="43">
        <f t="shared" si="158"/>
        <v>428</v>
      </c>
      <c r="N1508" s="44" t="str">
        <f t="shared" si="159"/>
        <v>428pieces</v>
      </c>
      <c r="O1508" s="51">
        <f t="shared" si="184"/>
        <v>3638</v>
      </c>
      <c r="P1508" s="46"/>
      <c r="Q1508" s="46"/>
      <c r="R1508" s="46"/>
      <c r="S1508" s="46"/>
      <c r="T1508" s="46"/>
      <c r="U1508" s="46"/>
      <c r="V1508" s="46"/>
      <c r="W1508" s="46"/>
      <c r="X1508" s="46"/>
      <c r="Y1508" s="46"/>
      <c r="Z1508" s="46"/>
    </row>
    <row r="1509" spans="1:26" ht="13.5" customHeight="1">
      <c r="A1509" s="232">
        <v>57</v>
      </c>
      <c r="B1509" s="33" t="s">
        <v>1729</v>
      </c>
      <c r="C1509" s="49" t="s">
        <v>61</v>
      </c>
      <c r="D1509" s="9" t="str">
        <f t="shared" si="181"/>
        <v>sachet</v>
      </c>
      <c r="E1509" s="116" t="s">
        <v>1730</v>
      </c>
      <c r="F1509" s="111"/>
      <c r="G1509" s="38">
        <v>7.49</v>
      </c>
      <c r="H1509" s="39">
        <v>443</v>
      </c>
      <c r="I1509" s="39">
        <v>26</v>
      </c>
      <c r="J1509" s="60" t="s">
        <v>59</v>
      </c>
      <c r="K1509" s="41"/>
      <c r="L1509" s="42" t="str">
        <f t="shared" si="157"/>
        <v>26grams</v>
      </c>
      <c r="M1509" s="43">
        <f t="shared" si="158"/>
        <v>11518</v>
      </c>
      <c r="N1509" s="44" t="str">
        <f t="shared" si="159"/>
        <v>11518grams</v>
      </c>
      <c r="O1509" s="51">
        <f t="shared" si="184"/>
        <v>3318.07</v>
      </c>
      <c r="P1509" s="46"/>
      <c r="Q1509" s="46"/>
      <c r="R1509" s="46"/>
      <c r="S1509" s="46"/>
      <c r="T1509" s="46"/>
      <c r="U1509" s="46"/>
      <c r="V1509" s="46"/>
      <c r="W1509" s="46"/>
      <c r="X1509" s="46"/>
      <c r="Y1509" s="46"/>
      <c r="Z1509" s="46"/>
    </row>
    <row r="1510" spans="1:26" ht="13.5" customHeight="1">
      <c r="A1510" s="233">
        <v>893</v>
      </c>
      <c r="B1510" s="275" t="s">
        <v>1731</v>
      </c>
      <c r="C1510" s="34" t="s">
        <v>74</v>
      </c>
      <c r="D1510" s="9" t="str">
        <f t="shared" si="181"/>
        <v>Nestle</v>
      </c>
      <c r="E1510" s="50" t="s">
        <v>79</v>
      </c>
      <c r="F1510" s="37" t="s">
        <v>76</v>
      </c>
      <c r="G1510" s="38">
        <v>7.7</v>
      </c>
      <c r="H1510" s="39">
        <v>126</v>
      </c>
      <c r="I1510" s="39">
        <v>20</v>
      </c>
      <c r="J1510" s="40" t="s">
        <v>59</v>
      </c>
      <c r="K1510" s="41" t="s">
        <v>26</v>
      </c>
      <c r="L1510" s="42" t="str">
        <f t="shared" si="157"/>
        <v>20grams</v>
      </c>
      <c r="M1510" s="43">
        <f t="shared" si="158"/>
        <v>2520</v>
      </c>
      <c r="N1510" s="44" t="str">
        <f t="shared" si="159"/>
        <v>2520grams</v>
      </c>
      <c r="O1510" s="51">
        <f t="shared" si="184"/>
        <v>970.2</v>
      </c>
      <c r="P1510" s="46"/>
      <c r="Q1510" s="46"/>
      <c r="R1510" s="46"/>
      <c r="S1510" s="46"/>
      <c r="T1510" s="46"/>
      <c r="U1510" s="46"/>
      <c r="V1510" s="46"/>
      <c r="W1510" s="46"/>
      <c r="X1510" s="46"/>
      <c r="Y1510" s="46"/>
      <c r="Z1510" s="46"/>
    </row>
    <row r="1511" spans="1:26" ht="13.5" customHeight="1">
      <c r="A1511" s="232">
        <v>696</v>
      </c>
      <c r="B1511" s="99" t="s">
        <v>1732</v>
      </c>
      <c r="C1511" s="53" t="s">
        <v>39</v>
      </c>
      <c r="D1511" s="9" t="str">
        <f t="shared" si="181"/>
        <v>Nescafe</v>
      </c>
      <c r="E1511" s="68" t="s">
        <v>1733</v>
      </c>
      <c r="F1511" s="37"/>
      <c r="G1511" s="238">
        <v>12.26</v>
      </c>
      <c r="H1511" s="103">
        <f>220+35</f>
        <v>255</v>
      </c>
      <c r="I1511" s="103">
        <v>10</v>
      </c>
      <c r="J1511" s="56" t="s">
        <v>37</v>
      </c>
      <c r="K1511" s="41"/>
      <c r="L1511" s="42" t="str">
        <f t="shared" si="157"/>
        <v>10pieces</v>
      </c>
      <c r="M1511" s="43">
        <f t="shared" si="158"/>
        <v>2550</v>
      </c>
      <c r="N1511" s="44" t="str">
        <f t="shared" si="159"/>
        <v>2550pieces</v>
      </c>
      <c r="O1511" s="51">
        <f t="shared" si="184"/>
        <v>3126.2999999999997</v>
      </c>
      <c r="P1511" s="46"/>
      <c r="Q1511" s="46"/>
      <c r="R1511" s="46"/>
      <c r="S1511" s="46"/>
      <c r="T1511" s="46"/>
      <c r="U1511" s="46"/>
      <c r="V1511" s="46"/>
      <c r="W1511" s="46"/>
      <c r="X1511" s="46"/>
      <c r="Y1511" s="46"/>
      <c r="Z1511" s="46"/>
    </row>
    <row r="1512" spans="1:26" ht="13.5" customHeight="1">
      <c r="A1512" s="233">
        <v>696</v>
      </c>
      <c r="B1512" s="154" t="s">
        <v>1732</v>
      </c>
      <c r="C1512" s="34" t="s">
        <v>82</v>
      </c>
      <c r="D1512" s="9" t="str">
        <f t="shared" si="181"/>
        <v>Nescafe</v>
      </c>
      <c r="E1512" s="122" t="s">
        <v>1733</v>
      </c>
      <c r="F1512" s="111" t="s">
        <v>76</v>
      </c>
      <c r="G1512" s="419">
        <v>8.51</v>
      </c>
      <c r="H1512" s="124">
        <v>15</v>
      </c>
      <c r="I1512" s="124">
        <v>1</v>
      </c>
      <c r="J1512" s="125" t="s">
        <v>59</v>
      </c>
      <c r="K1512" s="41" t="s">
        <v>26</v>
      </c>
      <c r="L1512" s="42" t="str">
        <f t="shared" si="157"/>
        <v>1grams</v>
      </c>
      <c r="M1512" s="43">
        <f t="shared" si="158"/>
        <v>15</v>
      </c>
      <c r="N1512" s="44" t="str">
        <f t="shared" si="159"/>
        <v>15grams</v>
      </c>
      <c r="O1512" s="51">
        <f t="shared" si="184"/>
        <v>127.64999999999999</v>
      </c>
      <c r="P1512" s="46"/>
      <c r="Q1512" s="46"/>
      <c r="R1512" s="46"/>
      <c r="S1512" s="46"/>
      <c r="T1512" s="46"/>
      <c r="U1512" s="46"/>
      <c r="V1512" s="46"/>
      <c r="W1512" s="46"/>
      <c r="X1512" s="46"/>
      <c r="Y1512" s="46"/>
      <c r="Z1512" s="46"/>
    </row>
    <row r="1513" spans="1:26" ht="13.5" customHeight="1">
      <c r="A1513" s="233">
        <v>570</v>
      </c>
      <c r="B1513" s="101" t="s">
        <v>1734</v>
      </c>
      <c r="C1513" s="34" t="s">
        <v>35</v>
      </c>
      <c r="D1513" s="9" t="str">
        <f t="shared" si="181"/>
        <v>KNORR</v>
      </c>
      <c r="E1513" s="274" t="s">
        <v>779</v>
      </c>
      <c r="F1513" s="37"/>
      <c r="G1513" s="63">
        <v>65</v>
      </c>
      <c r="H1513" s="81">
        <v>17</v>
      </c>
      <c r="I1513" s="85">
        <v>55</v>
      </c>
      <c r="J1513" s="86" t="s">
        <v>59</v>
      </c>
      <c r="K1513" s="41" t="s">
        <v>26</v>
      </c>
      <c r="L1513" s="42" t="str">
        <f t="shared" si="157"/>
        <v>55grams</v>
      </c>
      <c r="M1513" s="43">
        <f t="shared" si="158"/>
        <v>935</v>
      </c>
      <c r="N1513" s="44" t="str">
        <f t="shared" si="159"/>
        <v>935grams</v>
      </c>
      <c r="O1513" s="51">
        <f t="shared" si="184"/>
        <v>1105</v>
      </c>
      <c r="P1513" s="46"/>
      <c r="Q1513" s="46"/>
      <c r="R1513" s="46"/>
      <c r="S1513" s="46"/>
      <c r="T1513" s="46"/>
      <c r="U1513" s="46"/>
      <c r="V1513" s="46"/>
      <c r="W1513" s="46"/>
      <c r="X1513" s="46"/>
      <c r="Y1513" s="46"/>
      <c r="Z1513" s="46"/>
    </row>
    <row r="1514" spans="1:26" ht="13.5" customHeight="1">
      <c r="A1514" s="233">
        <v>570</v>
      </c>
      <c r="B1514" s="90" t="s">
        <v>1735</v>
      </c>
      <c r="C1514" s="34" t="s">
        <v>74</v>
      </c>
      <c r="D1514" s="9" t="str">
        <f t="shared" si="181"/>
        <v>Knorr</v>
      </c>
      <c r="E1514" s="185" t="s">
        <v>233</v>
      </c>
      <c r="F1514" s="111" t="s">
        <v>76</v>
      </c>
      <c r="G1514" s="38">
        <v>52.8</v>
      </c>
      <c r="H1514" s="81">
        <v>1</v>
      </c>
      <c r="I1514" s="39">
        <v>53</v>
      </c>
      <c r="J1514" s="86" t="s">
        <v>59</v>
      </c>
      <c r="K1514" s="41" t="s">
        <v>26</v>
      </c>
      <c r="L1514" s="42" t="str">
        <f t="shared" si="157"/>
        <v>53grams</v>
      </c>
      <c r="M1514" s="43">
        <f t="shared" si="158"/>
        <v>53</v>
      </c>
      <c r="N1514" s="44" t="str">
        <f t="shared" si="159"/>
        <v>53grams</v>
      </c>
      <c r="O1514" s="51">
        <f t="shared" si="184"/>
        <v>52.8</v>
      </c>
      <c r="P1514" s="46"/>
      <c r="Q1514" s="46"/>
      <c r="R1514" s="46"/>
      <c r="S1514" s="46"/>
      <c r="T1514" s="46"/>
      <c r="U1514" s="46"/>
      <c r="V1514" s="46"/>
      <c r="W1514" s="46"/>
      <c r="X1514" s="46"/>
      <c r="Y1514" s="46"/>
      <c r="Z1514" s="46"/>
    </row>
    <row r="1515" spans="1:26" ht="13.5" customHeight="1">
      <c r="A1515" s="232">
        <v>648</v>
      </c>
      <c r="B1515" s="99" t="s">
        <v>1736</v>
      </c>
      <c r="C1515" s="53" t="s">
        <v>39</v>
      </c>
      <c r="D1515" s="9" t="str">
        <f t="shared" si="181"/>
        <v>Knorr</v>
      </c>
      <c r="E1515" s="99" t="s">
        <v>1737</v>
      </c>
      <c r="F1515" s="37"/>
      <c r="G1515" s="102">
        <v>52.6</v>
      </c>
      <c r="H1515" s="103">
        <v>3</v>
      </c>
      <c r="I1515" s="103">
        <v>55</v>
      </c>
      <c r="J1515" s="56" t="s">
        <v>59</v>
      </c>
      <c r="K1515" s="41"/>
      <c r="L1515" s="42" t="str">
        <f t="shared" si="157"/>
        <v>55grams</v>
      </c>
      <c r="M1515" s="43">
        <f t="shared" si="158"/>
        <v>165</v>
      </c>
      <c r="N1515" s="44" t="str">
        <f t="shared" si="159"/>
        <v>165grams</v>
      </c>
      <c r="O1515" s="51">
        <f t="shared" si="184"/>
        <v>157.80000000000001</v>
      </c>
      <c r="P1515" s="46"/>
      <c r="Q1515" s="46"/>
      <c r="R1515" s="46"/>
      <c r="S1515" s="46"/>
      <c r="T1515" s="46"/>
      <c r="U1515" s="46"/>
      <c r="V1515" s="46"/>
      <c r="W1515" s="46"/>
      <c r="X1515" s="46"/>
      <c r="Y1515" s="46"/>
      <c r="Z1515" s="46"/>
    </row>
    <row r="1516" spans="1:26" ht="13.5" customHeight="1">
      <c r="A1516" s="233">
        <v>648</v>
      </c>
      <c r="B1516" s="206" t="s">
        <v>1736</v>
      </c>
      <c r="C1516" s="34" t="s">
        <v>47</v>
      </c>
      <c r="D1516" s="9" t="str">
        <f t="shared" si="181"/>
        <v>Knorr</v>
      </c>
      <c r="E1516" s="157" t="s">
        <v>1737</v>
      </c>
      <c r="F1516" s="59"/>
      <c r="G1516" s="126">
        <v>52.6</v>
      </c>
      <c r="H1516" s="120">
        <v>9.3390000000000004</v>
      </c>
      <c r="I1516" s="120">
        <v>1</v>
      </c>
      <c r="J1516" s="152" t="s">
        <v>59</v>
      </c>
      <c r="K1516" s="46"/>
      <c r="L1516" s="42" t="str">
        <f t="shared" si="157"/>
        <v>1grams</v>
      </c>
      <c r="M1516" s="43">
        <f t="shared" si="158"/>
        <v>9.3390000000000004</v>
      </c>
      <c r="N1516" s="44" t="str">
        <f t="shared" si="159"/>
        <v>9.339grams</v>
      </c>
      <c r="O1516" s="51">
        <f t="shared" si="184"/>
        <v>491.23140000000001</v>
      </c>
      <c r="P1516" s="46"/>
      <c r="Q1516" s="46"/>
      <c r="R1516" s="46"/>
      <c r="S1516" s="46"/>
      <c r="T1516" s="46"/>
      <c r="U1516" s="46"/>
      <c r="V1516" s="46"/>
      <c r="W1516" s="46"/>
      <c r="X1516" s="46"/>
      <c r="Y1516" s="46"/>
      <c r="Z1516" s="46"/>
    </row>
    <row r="1517" spans="1:26" ht="13.5" customHeight="1">
      <c r="A1517" s="233">
        <v>818</v>
      </c>
      <c r="B1517" s="203" t="s">
        <v>1738</v>
      </c>
      <c r="C1517" s="34" t="s">
        <v>82</v>
      </c>
      <c r="D1517" s="9" t="str">
        <f t="shared" si="181"/>
        <v>Jack n Jill</v>
      </c>
      <c r="E1517" s="154" t="s">
        <v>1739</v>
      </c>
      <c r="F1517" s="111" t="s">
        <v>76</v>
      </c>
      <c r="G1517" s="123">
        <v>1.19</v>
      </c>
      <c r="H1517" s="124">
        <v>28</v>
      </c>
      <c r="I1517" s="124">
        <v>1</v>
      </c>
      <c r="J1517" s="409" t="s">
        <v>37</v>
      </c>
      <c r="K1517" s="41" t="s">
        <v>26</v>
      </c>
      <c r="L1517" s="42" t="str">
        <f t="shared" si="157"/>
        <v>1pieces</v>
      </c>
      <c r="M1517" s="43">
        <f t="shared" si="158"/>
        <v>28</v>
      </c>
      <c r="N1517" s="44" t="str">
        <f t="shared" si="159"/>
        <v>28pieces</v>
      </c>
      <c r="O1517" s="51">
        <f t="shared" si="184"/>
        <v>33.32</v>
      </c>
      <c r="P1517" s="46"/>
      <c r="Q1517" s="46"/>
      <c r="R1517" s="46"/>
      <c r="S1517" s="46"/>
      <c r="T1517" s="46"/>
      <c r="U1517" s="46"/>
      <c r="V1517" s="46"/>
      <c r="W1517" s="46"/>
      <c r="X1517" s="46"/>
      <c r="Y1517" s="46"/>
      <c r="Z1517" s="46"/>
    </row>
    <row r="1518" spans="1:26" ht="13.5" customHeight="1">
      <c r="A1518" s="232">
        <v>507</v>
      </c>
      <c r="B1518" s="119" t="s">
        <v>1740</v>
      </c>
      <c r="C1518" s="34" t="s">
        <v>43</v>
      </c>
      <c r="D1518" s="9" t="str">
        <f t="shared" si="181"/>
        <v>Fresh</v>
      </c>
      <c r="E1518" s="157" t="s">
        <v>121</v>
      </c>
      <c r="F1518" s="37"/>
      <c r="G1518" s="126">
        <v>60</v>
      </c>
      <c r="H1518" s="120">
        <v>1</v>
      </c>
      <c r="I1518" s="120">
        <v>1000</v>
      </c>
      <c r="J1518" s="152" t="s">
        <v>59</v>
      </c>
      <c r="K1518" s="41"/>
      <c r="L1518" s="42" t="str">
        <f t="shared" si="157"/>
        <v>1000grams</v>
      </c>
      <c r="M1518" s="43">
        <f t="shared" si="158"/>
        <v>1000</v>
      </c>
      <c r="N1518" s="44" t="str">
        <f t="shared" si="159"/>
        <v>1000grams</v>
      </c>
      <c r="O1518" s="51">
        <f t="shared" si="184"/>
        <v>60</v>
      </c>
      <c r="P1518" s="11"/>
      <c r="Q1518" s="11"/>
      <c r="R1518" s="11"/>
      <c r="S1518" s="11"/>
      <c r="T1518" s="11"/>
      <c r="U1518" s="11"/>
      <c r="V1518" s="11"/>
      <c r="W1518" s="11"/>
      <c r="X1518" s="11"/>
      <c r="Y1518" s="11"/>
      <c r="Z1518" s="11"/>
    </row>
    <row r="1519" spans="1:26" ht="13.5" customHeight="1">
      <c r="A1519" s="233">
        <v>600</v>
      </c>
      <c r="B1519" s="90" t="s">
        <v>1741</v>
      </c>
      <c r="C1519" s="34" t="s">
        <v>35</v>
      </c>
      <c r="D1519" s="9" t="str">
        <f t="shared" si="181"/>
        <v>JACK n JILL</v>
      </c>
      <c r="E1519" s="149" t="s">
        <v>1742</v>
      </c>
      <c r="F1519" s="37"/>
      <c r="G1519" s="108">
        <v>35</v>
      </c>
      <c r="H1519" s="81">
        <v>1</v>
      </c>
      <c r="I1519" s="81">
        <v>78</v>
      </c>
      <c r="J1519" s="88" t="s">
        <v>59</v>
      </c>
      <c r="K1519" s="41"/>
      <c r="L1519" s="42" t="str">
        <f t="shared" si="157"/>
        <v>78grams</v>
      </c>
      <c r="M1519" s="43">
        <f t="shared" si="158"/>
        <v>78</v>
      </c>
      <c r="N1519" s="44" t="str">
        <f t="shared" si="159"/>
        <v>78grams</v>
      </c>
      <c r="O1519" s="51">
        <f t="shared" si="184"/>
        <v>35</v>
      </c>
      <c r="P1519" s="46"/>
      <c r="Q1519" s="46"/>
      <c r="R1519" s="46"/>
      <c r="S1519" s="46"/>
      <c r="T1519" s="46"/>
      <c r="U1519" s="46"/>
      <c r="V1519" s="46"/>
      <c r="W1519" s="46"/>
      <c r="X1519" s="46"/>
      <c r="Y1519" s="46"/>
      <c r="Z1519" s="46"/>
    </row>
    <row r="1520" spans="1:26" ht="13.5" customHeight="1">
      <c r="A1520" s="233">
        <v>474</v>
      </c>
      <c r="B1520" s="107" t="s">
        <v>1743</v>
      </c>
      <c r="C1520" s="34" t="s">
        <v>47</v>
      </c>
      <c r="D1520" s="9" t="str">
        <f t="shared" si="181"/>
        <v>Jack n Jill</v>
      </c>
      <c r="E1520" s="149" t="s">
        <v>1744</v>
      </c>
      <c r="F1520" s="59"/>
      <c r="G1520" s="108">
        <v>15.51</v>
      </c>
      <c r="H1520" s="81">
        <v>160</v>
      </c>
      <c r="I1520" s="81">
        <v>1</v>
      </c>
      <c r="J1520" s="88" t="s">
        <v>37</v>
      </c>
      <c r="K1520" s="46"/>
      <c r="L1520" s="42" t="str">
        <f t="shared" si="157"/>
        <v>1pieces</v>
      </c>
      <c r="M1520" s="43">
        <f t="shared" si="158"/>
        <v>160</v>
      </c>
      <c r="N1520" s="44" t="str">
        <f t="shared" si="159"/>
        <v>160pieces</v>
      </c>
      <c r="O1520" s="51">
        <f t="shared" si="184"/>
        <v>2481.6</v>
      </c>
      <c r="P1520" s="46"/>
      <c r="Q1520" s="46"/>
      <c r="R1520" s="46"/>
      <c r="S1520" s="46"/>
      <c r="T1520" s="46"/>
      <c r="U1520" s="46"/>
      <c r="V1520" s="46"/>
      <c r="W1520" s="46"/>
      <c r="X1520" s="46"/>
      <c r="Y1520" s="46"/>
      <c r="Z1520" s="46"/>
    </row>
    <row r="1521" spans="1:26" ht="13.5" customHeight="1">
      <c r="A1521" s="232">
        <v>474</v>
      </c>
      <c r="B1521" s="90" t="s">
        <v>1743</v>
      </c>
      <c r="C1521" s="34" t="s">
        <v>43</v>
      </c>
      <c r="D1521" s="9" t="str">
        <f t="shared" si="181"/>
        <v>Jack n Jill</v>
      </c>
      <c r="E1521" s="149" t="s">
        <v>1745</v>
      </c>
      <c r="F1521" s="37"/>
      <c r="G1521" s="108">
        <f>1675/50</f>
        <v>33.5</v>
      </c>
      <c r="H1521" s="81">
        <v>2</v>
      </c>
      <c r="I1521" s="81">
        <v>50</v>
      </c>
      <c r="J1521" s="88" t="s">
        <v>37</v>
      </c>
      <c r="K1521" s="41"/>
      <c r="L1521" s="42" t="str">
        <f t="shared" si="157"/>
        <v>50pieces</v>
      </c>
      <c r="M1521" s="43">
        <f t="shared" si="158"/>
        <v>100</v>
      </c>
      <c r="N1521" s="44" t="str">
        <f t="shared" si="159"/>
        <v>100pieces</v>
      </c>
      <c r="O1521" s="51">
        <f t="shared" si="184"/>
        <v>67</v>
      </c>
      <c r="P1521" s="46"/>
      <c r="Q1521" s="46"/>
      <c r="R1521" s="46"/>
      <c r="S1521" s="46"/>
      <c r="T1521" s="46"/>
      <c r="U1521" s="46"/>
      <c r="V1521" s="46"/>
      <c r="W1521" s="46"/>
      <c r="X1521" s="46"/>
      <c r="Y1521" s="46"/>
      <c r="Z1521" s="46"/>
    </row>
    <row r="1522" spans="1:26" ht="13.5" customHeight="1">
      <c r="A1522" s="232">
        <v>474</v>
      </c>
      <c r="B1522" s="228" t="s">
        <v>1743</v>
      </c>
      <c r="C1522" s="53" t="s">
        <v>39</v>
      </c>
      <c r="D1522" s="9" t="str">
        <f t="shared" si="181"/>
        <v>Jack n Jill</v>
      </c>
      <c r="E1522" s="101" t="s">
        <v>1745</v>
      </c>
      <c r="F1522" s="37"/>
      <c r="G1522" s="102">
        <v>33.5</v>
      </c>
      <c r="H1522" s="103">
        <v>3</v>
      </c>
      <c r="I1522" s="153">
        <v>50</v>
      </c>
      <c r="J1522" s="104" t="s">
        <v>37</v>
      </c>
      <c r="K1522" s="41"/>
      <c r="L1522" s="42" t="str">
        <f t="shared" si="157"/>
        <v>50pieces</v>
      </c>
      <c r="M1522" s="43">
        <f t="shared" si="158"/>
        <v>150</v>
      </c>
      <c r="N1522" s="44" t="str">
        <f t="shared" si="159"/>
        <v>150pieces</v>
      </c>
      <c r="O1522" s="51">
        <f t="shared" si="184"/>
        <v>100.5</v>
      </c>
      <c r="P1522" s="46"/>
      <c r="Q1522" s="46"/>
      <c r="R1522" s="46"/>
      <c r="S1522" s="46"/>
      <c r="T1522" s="46"/>
      <c r="U1522" s="46"/>
      <c r="V1522" s="46"/>
      <c r="W1522" s="46"/>
      <c r="X1522" s="46"/>
      <c r="Y1522" s="46"/>
      <c r="Z1522" s="46"/>
    </row>
    <row r="1523" spans="1:26" ht="13.5" customHeight="1">
      <c r="A1523" s="233">
        <v>474</v>
      </c>
      <c r="B1523" s="230" t="s">
        <v>1743</v>
      </c>
      <c r="C1523" s="34" t="s">
        <v>27</v>
      </c>
      <c r="D1523" s="9" t="str">
        <f t="shared" si="181"/>
        <v>Jack n Jill</v>
      </c>
      <c r="E1523" s="230" t="s">
        <v>1745</v>
      </c>
      <c r="F1523" s="37"/>
      <c r="G1523" s="108">
        <v>32.4</v>
      </c>
      <c r="H1523" s="81">
        <f>O1523/G1523</f>
        <v>0.2</v>
      </c>
      <c r="I1523" s="81"/>
      <c r="J1523" s="88"/>
      <c r="K1523" s="41" t="s">
        <v>26</v>
      </c>
      <c r="L1523" s="42" t="str">
        <f t="shared" si="157"/>
        <v/>
      </c>
      <c r="M1523" s="43">
        <f t="shared" si="158"/>
        <v>0</v>
      </c>
      <c r="N1523" s="44" t="str">
        <f t="shared" si="159"/>
        <v>0</v>
      </c>
      <c r="O1523" s="133">
        <v>6.48</v>
      </c>
      <c r="P1523" s="46"/>
      <c r="Q1523" s="46"/>
      <c r="R1523" s="46"/>
      <c r="S1523" s="46"/>
      <c r="T1523" s="46"/>
      <c r="U1523" s="46"/>
      <c r="V1523" s="46"/>
      <c r="W1523" s="46"/>
      <c r="X1523" s="46"/>
      <c r="Y1523" s="46"/>
      <c r="Z1523" s="46"/>
    </row>
    <row r="1524" spans="1:26" ht="13.5" customHeight="1">
      <c r="A1524" s="233">
        <v>474</v>
      </c>
      <c r="B1524" s="107" t="s">
        <v>1743</v>
      </c>
      <c r="C1524" s="94" t="s">
        <v>68</v>
      </c>
      <c r="D1524" s="9" t="str">
        <f t="shared" si="181"/>
        <v>Jack n Jill</v>
      </c>
      <c r="E1524" s="91" t="s">
        <v>875</v>
      </c>
      <c r="F1524" s="59"/>
      <c r="G1524" s="95">
        <v>66.11666666666666</v>
      </c>
      <c r="H1524" s="96">
        <v>18</v>
      </c>
      <c r="I1524" s="96">
        <v>18</v>
      </c>
      <c r="J1524" s="98" t="s">
        <v>37</v>
      </c>
      <c r="K1524" s="46"/>
      <c r="L1524" s="42" t="str">
        <f t="shared" si="157"/>
        <v>18pieces</v>
      </c>
      <c r="M1524" s="43">
        <f t="shared" si="158"/>
        <v>324</v>
      </c>
      <c r="N1524" s="44" t="str">
        <f t="shared" si="159"/>
        <v>324pieces</v>
      </c>
      <c r="O1524" s="51">
        <f t="shared" ref="O1524:O1536" si="185">G1524*H1524</f>
        <v>1190.0999999999999</v>
      </c>
      <c r="P1524" s="46"/>
      <c r="Q1524" s="46"/>
      <c r="R1524" s="46"/>
      <c r="S1524" s="46"/>
      <c r="T1524" s="46"/>
      <c r="U1524" s="46"/>
      <c r="V1524" s="46"/>
      <c r="W1524" s="46"/>
      <c r="X1524" s="46"/>
      <c r="Y1524" s="46"/>
      <c r="Z1524" s="46"/>
    </row>
    <row r="1525" spans="1:26" ht="13.5" customHeight="1">
      <c r="A1525" s="232">
        <v>659</v>
      </c>
      <c r="B1525" s="420" t="s">
        <v>1746</v>
      </c>
      <c r="C1525" s="53" t="s">
        <v>39</v>
      </c>
      <c r="D1525" s="9" t="str">
        <f t="shared" si="181"/>
        <v>Oishi</v>
      </c>
      <c r="E1525" s="420" t="s">
        <v>1747</v>
      </c>
      <c r="F1525" s="377"/>
      <c r="G1525" s="421">
        <v>24.6</v>
      </c>
      <c r="H1525" s="422">
        <v>8</v>
      </c>
      <c r="I1525" s="422">
        <v>1</v>
      </c>
      <c r="J1525" s="240" t="s">
        <v>42</v>
      </c>
      <c r="K1525" s="41"/>
      <c r="L1525" s="42" t="str">
        <f t="shared" si="157"/>
        <v>1packs</v>
      </c>
      <c r="M1525" s="43">
        <f t="shared" si="158"/>
        <v>8</v>
      </c>
      <c r="N1525" s="44" t="str">
        <f t="shared" si="159"/>
        <v>8packs</v>
      </c>
      <c r="O1525" s="51">
        <f t="shared" si="185"/>
        <v>196.8</v>
      </c>
      <c r="P1525" s="46"/>
      <c r="Q1525" s="46"/>
      <c r="R1525" s="46"/>
      <c r="S1525" s="46"/>
      <c r="T1525" s="46"/>
      <c r="U1525" s="46"/>
      <c r="V1525" s="46"/>
      <c r="W1525" s="46"/>
      <c r="X1525" s="46"/>
      <c r="Y1525" s="46"/>
      <c r="Z1525" s="46"/>
    </row>
    <row r="1526" spans="1:26" ht="13.5" customHeight="1">
      <c r="A1526" s="232">
        <v>166</v>
      </c>
      <c r="B1526" s="48" t="s">
        <v>1748</v>
      </c>
      <c r="C1526" s="49" t="s">
        <v>31</v>
      </c>
      <c r="D1526" s="9" t="str">
        <f t="shared" si="181"/>
        <v>oishi</v>
      </c>
      <c r="E1526" s="50" t="s">
        <v>786</v>
      </c>
      <c r="F1526" s="37"/>
      <c r="G1526" s="38">
        <v>22.38</v>
      </c>
      <c r="H1526" s="39">
        <v>30</v>
      </c>
      <c r="I1526" s="39"/>
      <c r="J1526" s="88" t="s">
        <v>37</v>
      </c>
      <c r="K1526" s="41" t="s">
        <v>26</v>
      </c>
      <c r="L1526" s="42" t="str">
        <f t="shared" si="157"/>
        <v>pieces</v>
      </c>
      <c r="M1526" s="43">
        <f t="shared" si="158"/>
        <v>0</v>
      </c>
      <c r="N1526" s="44" t="str">
        <f t="shared" si="159"/>
        <v>0pieces</v>
      </c>
      <c r="O1526" s="51">
        <f t="shared" si="185"/>
        <v>671.4</v>
      </c>
      <c r="P1526" s="46"/>
      <c r="Q1526" s="46"/>
      <c r="R1526" s="46"/>
      <c r="S1526" s="46"/>
      <c r="T1526" s="46"/>
      <c r="U1526" s="46"/>
      <c r="V1526" s="46"/>
      <c r="W1526" s="46"/>
      <c r="X1526" s="46"/>
      <c r="Y1526" s="46"/>
      <c r="Z1526" s="46"/>
    </row>
    <row r="1527" spans="1:26" ht="13.5" customHeight="1">
      <c r="A1527" s="232">
        <v>166</v>
      </c>
      <c r="B1527" s="48" t="s">
        <v>1749</v>
      </c>
      <c r="C1527" s="49" t="s">
        <v>61</v>
      </c>
      <c r="D1527" s="9" t="str">
        <f t="shared" si="181"/>
        <v>oishi</v>
      </c>
      <c r="E1527" s="50" t="s">
        <v>1750</v>
      </c>
      <c r="F1527" s="37"/>
      <c r="G1527" s="38">
        <v>22.38</v>
      </c>
      <c r="H1527" s="39">
        <v>34</v>
      </c>
      <c r="I1527" s="39">
        <v>1</v>
      </c>
      <c r="J1527" s="88" t="s">
        <v>37</v>
      </c>
      <c r="K1527" s="41"/>
      <c r="L1527" s="42" t="str">
        <f t="shared" si="157"/>
        <v>1pieces</v>
      </c>
      <c r="M1527" s="43">
        <f t="shared" si="158"/>
        <v>34</v>
      </c>
      <c r="N1527" s="44" t="str">
        <f t="shared" si="159"/>
        <v>34pieces</v>
      </c>
      <c r="O1527" s="51">
        <f t="shared" si="185"/>
        <v>760.92</v>
      </c>
      <c r="P1527" s="46"/>
      <c r="Q1527" s="46"/>
      <c r="R1527" s="46"/>
      <c r="S1527" s="46"/>
      <c r="T1527" s="46"/>
      <c r="U1527" s="46"/>
      <c r="V1527" s="46"/>
      <c r="W1527" s="46"/>
      <c r="X1527" s="46"/>
      <c r="Y1527" s="46"/>
      <c r="Z1527" s="46"/>
    </row>
    <row r="1528" spans="1:26" ht="13.5" customHeight="1">
      <c r="A1528" s="233">
        <v>166</v>
      </c>
      <c r="B1528" s="57" t="s">
        <v>1748</v>
      </c>
      <c r="C1528" s="94" t="s">
        <v>68</v>
      </c>
      <c r="D1528" s="9" t="str">
        <f t="shared" si="181"/>
        <v>oishi</v>
      </c>
      <c r="E1528" s="50" t="s">
        <v>786</v>
      </c>
      <c r="F1528" s="59"/>
      <c r="G1528" s="212">
        <v>22.37833333333333</v>
      </c>
      <c r="H1528" s="326">
        <v>16</v>
      </c>
      <c r="I1528" s="326">
        <v>30</v>
      </c>
      <c r="J1528" s="98" t="s">
        <v>42</v>
      </c>
      <c r="K1528" s="46"/>
      <c r="L1528" s="42" t="str">
        <f t="shared" si="157"/>
        <v>30packs</v>
      </c>
      <c r="M1528" s="43">
        <f t="shared" si="158"/>
        <v>480</v>
      </c>
      <c r="N1528" s="44" t="str">
        <f t="shared" si="159"/>
        <v>480packs</v>
      </c>
      <c r="O1528" s="51">
        <f t="shared" si="185"/>
        <v>358.05333333333328</v>
      </c>
      <c r="P1528" s="46"/>
      <c r="Q1528" s="46"/>
      <c r="R1528" s="46"/>
      <c r="S1528" s="46"/>
      <c r="T1528" s="46"/>
      <c r="U1528" s="46"/>
      <c r="V1528" s="46"/>
      <c r="W1528" s="46"/>
      <c r="X1528" s="46"/>
      <c r="Y1528" s="46"/>
      <c r="Z1528" s="46"/>
    </row>
    <row r="1529" spans="1:26" ht="13.5" customHeight="1">
      <c r="A1529" s="232">
        <v>278</v>
      </c>
      <c r="B1529" s="33" t="s">
        <v>1751</v>
      </c>
      <c r="C1529" s="49" t="s">
        <v>31</v>
      </c>
      <c r="D1529" s="9" t="str">
        <f t="shared" si="181"/>
        <v>oishi</v>
      </c>
      <c r="E1529" s="50" t="s">
        <v>786</v>
      </c>
      <c r="F1529" s="37"/>
      <c r="G1529" s="38">
        <v>23.85</v>
      </c>
      <c r="H1529" s="39">
        <v>2</v>
      </c>
      <c r="I1529" s="39"/>
      <c r="J1529" s="88" t="s">
        <v>37</v>
      </c>
      <c r="K1529" s="41" t="s">
        <v>26</v>
      </c>
      <c r="L1529" s="42" t="str">
        <f t="shared" si="157"/>
        <v>pieces</v>
      </c>
      <c r="M1529" s="43">
        <f t="shared" si="158"/>
        <v>0</v>
      </c>
      <c r="N1529" s="44" t="str">
        <f t="shared" si="159"/>
        <v>0pieces</v>
      </c>
      <c r="O1529" s="51">
        <f t="shared" si="185"/>
        <v>47.7</v>
      </c>
      <c r="P1529" s="46"/>
      <c r="Q1529" s="46"/>
      <c r="R1529" s="46"/>
      <c r="S1529" s="46"/>
      <c r="T1529" s="46"/>
      <c r="U1529" s="46"/>
      <c r="V1529" s="46"/>
      <c r="W1529" s="46"/>
      <c r="X1529" s="46"/>
      <c r="Y1529" s="46"/>
      <c r="Z1529" s="46"/>
    </row>
    <row r="1530" spans="1:26" ht="13.5" customHeight="1">
      <c r="A1530" s="232">
        <v>279</v>
      </c>
      <c r="B1530" s="48" t="s">
        <v>1752</v>
      </c>
      <c r="C1530" s="49" t="s">
        <v>31</v>
      </c>
      <c r="D1530" s="9" t="str">
        <f t="shared" si="181"/>
        <v>oishi</v>
      </c>
      <c r="E1530" s="116" t="s">
        <v>786</v>
      </c>
      <c r="F1530" s="37"/>
      <c r="G1530" s="38">
        <v>15.7</v>
      </c>
      <c r="H1530" s="172">
        <v>6</v>
      </c>
      <c r="I1530" s="81"/>
      <c r="J1530" s="121" t="s">
        <v>37</v>
      </c>
      <c r="K1530" s="41" t="s">
        <v>26</v>
      </c>
      <c r="L1530" s="42" t="str">
        <f t="shared" si="157"/>
        <v>pieces</v>
      </c>
      <c r="M1530" s="43">
        <f t="shared" si="158"/>
        <v>0</v>
      </c>
      <c r="N1530" s="44" t="str">
        <f t="shared" si="159"/>
        <v>0pieces</v>
      </c>
      <c r="O1530" s="51">
        <f t="shared" si="185"/>
        <v>94.199999999999989</v>
      </c>
      <c r="P1530" s="46"/>
      <c r="Q1530" s="46"/>
      <c r="R1530" s="46"/>
      <c r="S1530" s="46"/>
      <c r="T1530" s="46"/>
      <c r="U1530" s="46"/>
      <c r="V1530" s="46"/>
      <c r="W1530" s="46"/>
      <c r="X1530" s="46"/>
      <c r="Y1530" s="46"/>
      <c r="Z1530" s="46"/>
    </row>
    <row r="1531" spans="1:26" ht="13.5" customHeight="1">
      <c r="A1531" s="232">
        <v>676</v>
      </c>
      <c r="B1531" s="68" t="s">
        <v>1753</v>
      </c>
      <c r="C1531" s="53" t="s">
        <v>39</v>
      </c>
      <c r="D1531" s="9" t="str">
        <f t="shared" si="181"/>
        <v>Nutri Snacks</v>
      </c>
      <c r="E1531" s="68" t="s">
        <v>1754</v>
      </c>
      <c r="F1531" s="37"/>
      <c r="G1531" s="102">
        <v>34.9</v>
      </c>
      <c r="H1531" s="103">
        <v>25</v>
      </c>
      <c r="I1531" s="103">
        <v>1</v>
      </c>
      <c r="J1531" s="56" t="s">
        <v>37</v>
      </c>
      <c r="K1531" s="41"/>
      <c r="L1531" s="42" t="str">
        <f t="shared" si="157"/>
        <v>1pieces</v>
      </c>
      <c r="M1531" s="43">
        <f t="shared" si="158"/>
        <v>25</v>
      </c>
      <c r="N1531" s="44" t="str">
        <f t="shared" si="159"/>
        <v>25pieces</v>
      </c>
      <c r="O1531" s="51">
        <f t="shared" si="185"/>
        <v>872.5</v>
      </c>
      <c r="P1531" s="46"/>
      <c r="Q1531" s="46"/>
      <c r="R1531" s="46"/>
      <c r="S1531" s="46"/>
      <c r="T1531" s="46"/>
      <c r="U1531" s="46"/>
      <c r="V1531" s="46"/>
      <c r="W1531" s="46"/>
      <c r="X1531" s="46"/>
      <c r="Y1531" s="46"/>
      <c r="Z1531" s="46"/>
    </row>
    <row r="1532" spans="1:26" ht="13.5" customHeight="1">
      <c r="A1532" s="232">
        <v>304</v>
      </c>
      <c r="B1532" s="48" t="s">
        <v>1755</v>
      </c>
      <c r="C1532" s="34" t="s">
        <v>43</v>
      </c>
      <c r="D1532" s="9" t="str">
        <f t="shared" si="181"/>
        <v>Fresh</v>
      </c>
      <c r="E1532" s="50" t="s">
        <v>121</v>
      </c>
      <c r="F1532" s="37"/>
      <c r="G1532" s="108">
        <v>120</v>
      </c>
      <c r="H1532" s="81">
        <v>0.245</v>
      </c>
      <c r="I1532" s="81">
        <v>1000</v>
      </c>
      <c r="J1532" s="40" t="s">
        <v>59</v>
      </c>
      <c r="K1532" s="41"/>
      <c r="L1532" s="42" t="str">
        <f t="shared" si="157"/>
        <v>1000grams</v>
      </c>
      <c r="M1532" s="43">
        <f t="shared" si="158"/>
        <v>245</v>
      </c>
      <c r="N1532" s="44" t="str">
        <f t="shared" si="159"/>
        <v>245grams</v>
      </c>
      <c r="O1532" s="51">
        <f t="shared" si="185"/>
        <v>29.4</v>
      </c>
      <c r="P1532" s="11"/>
      <c r="Q1532" s="11"/>
      <c r="R1532" s="11"/>
      <c r="S1532" s="11"/>
      <c r="T1532" s="11"/>
      <c r="U1532" s="11"/>
      <c r="V1532" s="11"/>
      <c r="W1532" s="11"/>
      <c r="X1532" s="11"/>
      <c r="Y1532" s="11"/>
      <c r="Z1532" s="11"/>
    </row>
    <row r="1533" spans="1:26" ht="13.5" customHeight="1">
      <c r="A1533" s="232">
        <v>304</v>
      </c>
      <c r="B1533" s="128" t="s">
        <v>1756</v>
      </c>
      <c r="C1533" s="53" t="s">
        <v>39</v>
      </c>
      <c r="D1533" s="9" t="str">
        <f t="shared" si="181"/>
        <v>Fresh</v>
      </c>
      <c r="E1533" s="122" t="s">
        <v>121</v>
      </c>
      <c r="F1533" s="377"/>
      <c r="G1533" s="123">
        <v>105</v>
      </c>
      <c r="H1533" s="124">
        <v>1</v>
      </c>
      <c r="I1533" s="124">
        <v>1000</v>
      </c>
      <c r="J1533" s="125" t="s">
        <v>59</v>
      </c>
      <c r="K1533" s="41"/>
      <c r="L1533" s="42" t="str">
        <f t="shared" si="157"/>
        <v>1000grams</v>
      </c>
      <c r="M1533" s="43">
        <f t="shared" si="158"/>
        <v>1000</v>
      </c>
      <c r="N1533" s="44" t="str">
        <f t="shared" si="159"/>
        <v>1000grams</v>
      </c>
      <c r="O1533" s="51">
        <f t="shared" si="185"/>
        <v>105</v>
      </c>
      <c r="P1533" s="11"/>
      <c r="Q1533" s="11"/>
      <c r="R1533" s="11"/>
      <c r="S1533" s="11"/>
      <c r="T1533" s="11"/>
      <c r="U1533" s="11"/>
      <c r="V1533" s="11"/>
      <c r="W1533" s="11"/>
      <c r="X1533" s="11"/>
      <c r="Y1533" s="11"/>
      <c r="Z1533" s="11"/>
    </row>
    <row r="1534" spans="1:26" ht="13.5" customHeight="1">
      <c r="A1534" s="233">
        <v>304</v>
      </c>
      <c r="B1534" s="48" t="s">
        <v>1755</v>
      </c>
      <c r="C1534" s="34" t="s">
        <v>74</v>
      </c>
      <c r="D1534" s="9" t="str">
        <f t="shared" si="181"/>
        <v>Louise and Food Beverages</v>
      </c>
      <c r="E1534" s="50" t="s">
        <v>186</v>
      </c>
      <c r="F1534" s="37" t="s">
        <v>76</v>
      </c>
      <c r="G1534" s="108">
        <v>60</v>
      </c>
      <c r="H1534" s="81">
        <v>0.5</v>
      </c>
      <c r="I1534" s="81">
        <v>1000</v>
      </c>
      <c r="J1534" s="40" t="s">
        <v>59</v>
      </c>
      <c r="K1534" s="41" t="s">
        <v>26</v>
      </c>
      <c r="L1534" s="42" t="str">
        <f t="shared" si="157"/>
        <v>1000grams</v>
      </c>
      <c r="M1534" s="43">
        <f t="shared" si="158"/>
        <v>500</v>
      </c>
      <c r="N1534" s="44" t="str">
        <f t="shared" si="159"/>
        <v>500grams</v>
      </c>
      <c r="O1534" s="51">
        <f t="shared" si="185"/>
        <v>30</v>
      </c>
      <c r="P1534" s="46"/>
      <c r="Q1534" s="46"/>
      <c r="R1534" s="46"/>
      <c r="S1534" s="46"/>
      <c r="T1534" s="46"/>
      <c r="U1534" s="46"/>
      <c r="V1534" s="46"/>
      <c r="W1534" s="46"/>
      <c r="X1534" s="46"/>
      <c r="Y1534" s="46"/>
      <c r="Z1534" s="46"/>
    </row>
    <row r="1535" spans="1:26" ht="13.5" customHeight="1">
      <c r="A1535" s="232">
        <v>304</v>
      </c>
      <c r="B1535" s="48" t="s">
        <v>1756</v>
      </c>
      <c r="C1535" s="49" t="s">
        <v>31</v>
      </c>
      <c r="D1535" s="9" t="str">
        <f t="shared" si="181"/>
        <v>vegetables</v>
      </c>
      <c r="E1535" s="50" t="s">
        <v>32</v>
      </c>
      <c r="F1535" s="37"/>
      <c r="G1535" s="108">
        <v>55</v>
      </c>
      <c r="H1535" s="81">
        <v>0.85</v>
      </c>
      <c r="I1535" s="81"/>
      <c r="J1535" s="40" t="s">
        <v>33</v>
      </c>
      <c r="K1535" s="41" t="s">
        <v>26</v>
      </c>
      <c r="L1535" s="42" t="str">
        <f t="shared" si="157"/>
        <v>kg</v>
      </c>
      <c r="M1535" s="43">
        <f t="shared" si="158"/>
        <v>0</v>
      </c>
      <c r="N1535" s="44" t="str">
        <f t="shared" si="159"/>
        <v>0kg</v>
      </c>
      <c r="O1535" s="51">
        <f t="shared" si="185"/>
        <v>46.75</v>
      </c>
      <c r="P1535" s="46"/>
      <c r="Q1535" s="46"/>
      <c r="R1535" s="46"/>
      <c r="S1535" s="46"/>
      <c r="T1535" s="46"/>
      <c r="U1535" s="46"/>
      <c r="V1535" s="46"/>
      <c r="W1535" s="46"/>
      <c r="X1535" s="46"/>
      <c r="Y1535" s="46"/>
      <c r="Z1535" s="46"/>
    </row>
    <row r="1536" spans="1:26" ht="13.5" customHeight="1">
      <c r="A1536" s="233">
        <v>304</v>
      </c>
      <c r="B1536" s="76" t="s">
        <v>1755</v>
      </c>
      <c r="C1536" s="34" t="s">
        <v>55</v>
      </c>
      <c r="D1536" s="9">
        <f t="shared" si="181"/>
        <v>0</v>
      </c>
      <c r="E1536" s="50"/>
      <c r="F1536" s="37"/>
      <c r="G1536" s="102">
        <v>55</v>
      </c>
      <c r="H1536" s="81">
        <v>0.56000000000000005</v>
      </c>
      <c r="I1536" s="81">
        <v>1</v>
      </c>
      <c r="J1536" s="40" t="s">
        <v>33</v>
      </c>
      <c r="K1536" s="41"/>
      <c r="L1536" s="42" t="str">
        <f t="shared" si="157"/>
        <v>1kg</v>
      </c>
      <c r="M1536" s="43">
        <f t="shared" si="158"/>
        <v>0.56000000000000005</v>
      </c>
      <c r="N1536" s="44" t="str">
        <f t="shared" si="159"/>
        <v>0.56kg</v>
      </c>
      <c r="O1536" s="51">
        <f t="shared" si="185"/>
        <v>30.800000000000004</v>
      </c>
      <c r="P1536" s="46"/>
      <c r="Q1536" s="46"/>
      <c r="R1536" s="46"/>
      <c r="S1536" s="46"/>
      <c r="T1536" s="46"/>
      <c r="U1536" s="46"/>
      <c r="V1536" s="46"/>
      <c r="W1536" s="46"/>
      <c r="X1536" s="46"/>
      <c r="Y1536" s="46"/>
      <c r="Z1536" s="46"/>
    </row>
    <row r="1537" spans="1:26" ht="13.5" customHeight="1">
      <c r="A1537" s="233">
        <v>304</v>
      </c>
      <c r="B1537" s="48" t="s">
        <v>1755</v>
      </c>
      <c r="C1537" s="34" t="s">
        <v>27</v>
      </c>
      <c r="D1537" s="9">
        <f t="shared" si="181"/>
        <v>0</v>
      </c>
      <c r="E1537" s="116"/>
      <c r="F1537" s="37"/>
      <c r="G1537" s="126">
        <v>95</v>
      </c>
      <c r="H1537" s="120">
        <f>O1537/G1537</f>
        <v>3.1</v>
      </c>
      <c r="I1537" s="120"/>
      <c r="J1537" s="309"/>
      <c r="K1537" s="41" t="s">
        <v>26</v>
      </c>
      <c r="L1537" s="42" t="str">
        <f t="shared" si="157"/>
        <v/>
      </c>
      <c r="M1537" s="43">
        <f t="shared" si="158"/>
        <v>0</v>
      </c>
      <c r="N1537" s="44" t="str">
        <f t="shared" si="159"/>
        <v>0</v>
      </c>
      <c r="O1537" s="133">
        <v>294.5</v>
      </c>
      <c r="P1537" s="46"/>
      <c r="Q1537" s="46"/>
      <c r="R1537" s="46"/>
      <c r="S1537" s="46"/>
      <c r="T1537" s="46"/>
      <c r="U1537" s="46"/>
      <c r="V1537" s="46"/>
      <c r="W1537" s="46"/>
      <c r="X1537" s="46"/>
      <c r="Y1537" s="46"/>
      <c r="Z1537" s="46"/>
    </row>
    <row r="1538" spans="1:26" ht="13.5" customHeight="1">
      <c r="A1538" s="233">
        <v>105</v>
      </c>
      <c r="B1538" s="76" t="s">
        <v>1757</v>
      </c>
      <c r="C1538" s="34" t="s">
        <v>55</v>
      </c>
      <c r="D1538" s="9" t="str">
        <f t="shared" si="181"/>
        <v>Dona elena</v>
      </c>
      <c r="E1538" s="52" t="s">
        <v>1349</v>
      </c>
      <c r="F1538" s="37"/>
      <c r="G1538" s="106">
        <v>294</v>
      </c>
      <c r="H1538" s="81">
        <v>1</v>
      </c>
      <c r="I1538" s="81">
        <v>500</v>
      </c>
      <c r="J1538" s="40" t="s">
        <v>59</v>
      </c>
      <c r="K1538" s="41" t="s">
        <v>26</v>
      </c>
      <c r="L1538" s="42" t="str">
        <f t="shared" si="157"/>
        <v>500grams</v>
      </c>
      <c r="M1538" s="43">
        <f t="shared" si="158"/>
        <v>500</v>
      </c>
      <c r="N1538" s="44" t="str">
        <f t="shared" si="159"/>
        <v>500grams</v>
      </c>
      <c r="O1538" s="51">
        <f t="shared" ref="O1538:O1557" si="186">G1538*H1538</f>
        <v>294</v>
      </c>
      <c r="P1538" s="29"/>
      <c r="Q1538" s="11"/>
      <c r="R1538" s="11"/>
      <c r="S1538" s="11"/>
      <c r="T1538" s="11"/>
      <c r="U1538" s="11"/>
      <c r="V1538" s="11"/>
      <c r="W1538" s="11"/>
      <c r="X1538" s="11"/>
      <c r="Y1538" s="11"/>
      <c r="Z1538" s="11"/>
    </row>
    <row r="1539" spans="1:26" ht="13.5" customHeight="1">
      <c r="A1539" s="232">
        <v>105</v>
      </c>
      <c r="B1539" s="48" t="s">
        <v>1757</v>
      </c>
      <c r="C1539" s="34" t="s">
        <v>43</v>
      </c>
      <c r="D1539" s="9" t="str">
        <f t="shared" si="181"/>
        <v>Dona Elena</v>
      </c>
      <c r="E1539" s="50" t="s">
        <v>1758</v>
      </c>
      <c r="F1539" s="37"/>
      <c r="G1539" s="126">
        <v>534.75</v>
      </c>
      <c r="H1539" s="120">
        <v>1</v>
      </c>
      <c r="I1539" s="120">
        <v>500</v>
      </c>
      <c r="J1539" s="60" t="s">
        <v>29</v>
      </c>
      <c r="K1539" s="41" t="s">
        <v>26</v>
      </c>
      <c r="L1539" s="42" t="str">
        <f t="shared" ref="L1539:L1793" si="187">CONCATENATE(I1539,J1539)</f>
        <v>500ml</v>
      </c>
      <c r="M1539" s="43">
        <f t="shared" ref="M1539:M1793" si="188">H1539*I1539</f>
        <v>500</v>
      </c>
      <c r="N1539" s="44" t="str">
        <f t="shared" ref="N1539:N1793" si="189">CONCATENATE(M1539,J1539)</f>
        <v>500ml</v>
      </c>
      <c r="O1539" s="51">
        <f t="shared" si="186"/>
        <v>534.75</v>
      </c>
      <c r="P1539" s="29"/>
      <c r="Q1539" s="11"/>
      <c r="R1539" s="11"/>
      <c r="S1539" s="11"/>
      <c r="T1539" s="11"/>
      <c r="U1539" s="11"/>
      <c r="V1539" s="11"/>
      <c r="W1539" s="11"/>
      <c r="X1539" s="11"/>
      <c r="Y1539" s="11"/>
      <c r="Z1539" s="11"/>
    </row>
    <row r="1540" spans="1:26" ht="13.5" customHeight="1">
      <c r="A1540" s="232">
        <v>105</v>
      </c>
      <c r="B1540" s="33" t="s">
        <v>1759</v>
      </c>
      <c r="C1540" s="49" t="s">
        <v>61</v>
      </c>
      <c r="D1540" s="9" t="str">
        <f t="shared" si="181"/>
        <v>dona ellena</v>
      </c>
      <c r="E1540" s="149" t="s">
        <v>1760</v>
      </c>
      <c r="F1540" s="37"/>
      <c r="G1540" s="108">
        <v>279.10000000000002</v>
      </c>
      <c r="H1540" s="81">
        <v>1</v>
      </c>
      <c r="I1540" s="81">
        <v>250</v>
      </c>
      <c r="J1540" s="40" t="s">
        <v>29</v>
      </c>
      <c r="K1540" s="41" t="s">
        <v>26</v>
      </c>
      <c r="L1540" s="42" t="str">
        <f t="shared" si="187"/>
        <v>250ml</v>
      </c>
      <c r="M1540" s="43">
        <f t="shared" si="188"/>
        <v>250</v>
      </c>
      <c r="N1540" s="44" t="str">
        <f t="shared" si="189"/>
        <v>250ml</v>
      </c>
      <c r="O1540" s="51">
        <f t="shared" si="186"/>
        <v>279.10000000000002</v>
      </c>
      <c r="P1540" s="29"/>
      <c r="Q1540" s="11"/>
      <c r="R1540" s="11"/>
      <c r="S1540" s="11"/>
      <c r="T1540" s="11"/>
      <c r="U1540" s="11"/>
      <c r="V1540" s="11"/>
      <c r="W1540" s="11"/>
      <c r="X1540" s="11"/>
      <c r="Y1540" s="11"/>
      <c r="Z1540" s="11"/>
    </row>
    <row r="1541" spans="1:26" ht="13.5" customHeight="1">
      <c r="A1541" s="233">
        <v>105</v>
      </c>
      <c r="B1541" s="423" t="s">
        <v>1757</v>
      </c>
      <c r="C1541" s="34" t="s">
        <v>82</v>
      </c>
      <c r="D1541" s="9" t="str">
        <f t="shared" si="181"/>
        <v>Filippo Berio</v>
      </c>
      <c r="E1541" s="423" t="s">
        <v>173</v>
      </c>
      <c r="F1541" s="111" t="s">
        <v>76</v>
      </c>
      <c r="G1541" s="205">
        <v>244.5</v>
      </c>
      <c r="H1541" s="129">
        <v>1</v>
      </c>
      <c r="I1541" s="129">
        <v>250</v>
      </c>
      <c r="J1541" s="240" t="s">
        <v>29</v>
      </c>
      <c r="K1541" s="41" t="s">
        <v>26</v>
      </c>
      <c r="L1541" s="42" t="str">
        <f t="shared" si="187"/>
        <v>250ml</v>
      </c>
      <c r="M1541" s="43">
        <f t="shared" si="188"/>
        <v>250</v>
      </c>
      <c r="N1541" s="44" t="str">
        <f t="shared" si="189"/>
        <v>250ml</v>
      </c>
      <c r="O1541" s="51">
        <f t="shared" si="186"/>
        <v>244.5</v>
      </c>
      <c r="P1541" s="11"/>
      <c r="Q1541" s="11"/>
      <c r="R1541" s="11"/>
      <c r="S1541" s="11"/>
      <c r="T1541" s="11"/>
      <c r="U1541" s="11"/>
      <c r="V1541" s="11"/>
      <c r="W1541" s="11"/>
      <c r="X1541" s="11"/>
      <c r="Y1541" s="11"/>
      <c r="Z1541" s="11"/>
    </row>
    <row r="1542" spans="1:26" ht="13.5" customHeight="1">
      <c r="A1542" s="233">
        <v>571</v>
      </c>
      <c r="B1542" s="68" t="s">
        <v>1761</v>
      </c>
      <c r="C1542" s="34" t="s">
        <v>35</v>
      </c>
      <c r="D1542" s="9" t="str">
        <f t="shared" si="181"/>
        <v>DONA ELENA</v>
      </c>
      <c r="E1542" s="116" t="s">
        <v>1762</v>
      </c>
      <c r="F1542" s="37"/>
      <c r="G1542" s="108">
        <v>290</v>
      </c>
      <c r="H1542" s="81">
        <v>4</v>
      </c>
      <c r="I1542" s="81">
        <v>250</v>
      </c>
      <c r="J1542" s="88" t="s">
        <v>59</v>
      </c>
      <c r="K1542" s="41" t="s">
        <v>26</v>
      </c>
      <c r="L1542" s="42" t="str">
        <f t="shared" si="187"/>
        <v>250grams</v>
      </c>
      <c r="M1542" s="43">
        <f t="shared" si="188"/>
        <v>1000</v>
      </c>
      <c r="N1542" s="44" t="str">
        <f t="shared" si="189"/>
        <v>1000grams</v>
      </c>
      <c r="O1542" s="51">
        <f t="shared" si="186"/>
        <v>1160</v>
      </c>
      <c r="P1542" s="29"/>
      <c r="Q1542" s="11"/>
      <c r="R1542" s="11"/>
      <c r="S1542" s="11"/>
      <c r="T1542" s="11"/>
      <c r="U1542" s="11"/>
      <c r="V1542" s="11"/>
      <c r="W1542" s="11"/>
      <c r="X1542" s="11"/>
      <c r="Y1542" s="11"/>
      <c r="Z1542" s="11"/>
    </row>
    <row r="1543" spans="1:26" ht="13.5" customHeight="1">
      <c r="A1543" s="232">
        <v>571</v>
      </c>
      <c r="B1543" s="68" t="s">
        <v>1761</v>
      </c>
      <c r="C1543" s="53" t="s">
        <v>39</v>
      </c>
      <c r="D1543" s="9" t="str">
        <f t="shared" si="181"/>
        <v>Dona Elena</v>
      </c>
      <c r="E1543" s="68" t="s">
        <v>1763</v>
      </c>
      <c r="F1543" s="37"/>
      <c r="G1543" s="102">
        <v>263.5</v>
      </c>
      <c r="H1543" s="103">
        <v>1</v>
      </c>
      <c r="I1543" s="103">
        <v>250</v>
      </c>
      <c r="J1543" s="104" t="s">
        <v>29</v>
      </c>
      <c r="K1543" s="41"/>
      <c r="L1543" s="42" t="str">
        <f t="shared" si="187"/>
        <v>250ml</v>
      </c>
      <c r="M1543" s="43">
        <f t="shared" si="188"/>
        <v>250</v>
      </c>
      <c r="N1543" s="44" t="str">
        <f t="shared" si="189"/>
        <v>250ml</v>
      </c>
      <c r="O1543" s="51">
        <f t="shared" si="186"/>
        <v>263.5</v>
      </c>
      <c r="P1543" s="29"/>
      <c r="Q1543" s="11"/>
      <c r="R1543" s="11"/>
      <c r="S1543" s="11"/>
      <c r="T1543" s="11"/>
      <c r="U1543" s="11"/>
      <c r="V1543" s="11"/>
      <c r="W1543" s="11"/>
      <c r="X1543" s="11"/>
      <c r="Y1543" s="11"/>
      <c r="Z1543" s="11"/>
    </row>
    <row r="1544" spans="1:26" ht="13.5" customHeight="1">
      <c r="A1544" s="233">
        <v>571</v>
      </c>
      <c r="B1544" s="122" t="s">
        <v>1761</v>
      </c>
      <c r="C1544" s="34" t="s">
        <v>82</v>
      </c>
      <c r="D1544" s="9" t="str">
        <f t="shared" si="181"/>
        <v>Dona Elena</v>
      </c>
      <c r="E1544" s="122" t="s">
        <v>1763</v>
      </c>
      <c r="F1544" s="111" t="s">
        <v>76</v>
      </c>
      <c r="G1544" s="123">
        <v>279.10000000000002</v>
      </c>
      <c r="H1544" s="124">
        <v>1</v>
      </c>
      <c r="I1544" s="124">
        <v>250</v>
      </c>
      <c r="J1544" s="137" t="s">
        <v>29</v>
      </c>
      <c r="K1544" s="41" t="s">
        <v>26</v>
      </c>
      <c r="L1544" s="42" t="str">
        <f t="shared" si="187"/>
        <v>250ml</v>
      </c>
      <c r="M1544" s="43">
        <f t="shared" si="188"/>
        <v>250</v>
      </c>
      <c r="N1544" s="44" t="str">
        <f t="shared" si="189"/>
        <v>250ml</v>
      </c>
      <c r="O1544" s="51">
        <f t="shared" si="186"/>
        <v>279.10000000000002</v>
      </c>
      <c r="P1544" s="29"/>
      <c r="Q1544" s="11"/>
      <c r="R1544" s="11"/>
      <c r="S1544" s="11"/>
      <c r="T1544" s="11"/>
      <c r="U1544" s="11"/>
      <c r="V1544" s="11"/>
      <c r="W1544" s="11"/>
      <c r="X1544" s="11"/>
      <c r="Y1544" s="11"/>
      <c r="Z1544" s="11"/>
    </row>
    <row r="1545" spans="1:26" ht="13.5" customHeight="1">
      <c r="A1545" s="233">
        <v>571</v>
      </c>
      <c r="B1545" s="33" t="s">
        <v>1761</v>
      </c>
      <c r="C1545" s="34" t="s">
        <v>6</v>
      </c>
      <c r="D1545" s="9" t="str">
        <f t="shared" si="181"/>
        <v>Dona Elena</v>
      </c>
      <c r="E1545" s="50" t="s">
        <v>1763</v>
      </c>
      <c r="F1545" s="111"/>
      <c r="G1545" s="108">
        <v>279.7</v>
      </c>
      <c r="H1545" s="81">
        <v>1</v>
      </c>
      <c r="I1545" s="81">
        <v>250</v>
      </c>
      <c r="J1545" s="88" t="s">
        <v>59</v>
      </c>
      <c r="K1545" s="41" t="s">
        <v>26</v>
      </c>
      <c r="L1545" s="42" t="str">
        <f t="shared" si="187"/>
        <v>250grams</v>
      </c>
      <c r="M1545" s="43">
        <f t="shared" si="188"/>
        <v>250</v>
      </c>
      <c r="N1545" s="44" t="str">
        <f t="shared" si="189"/>
        <v>250grams</v>
      </c>
      <c r="O1545" s="51">
        <f t="shared" si="186"/>
        <v>279.7</v>
      </c>
      <c r="P1545" s="29"/>
      <c r="Q1545" s="11"/>
      <c r="R1545" s="11"/>
      <c r="S1545" s="11"/>
      <c r="T1545" s="11"/>
      <c r="U1545" s="11"/>
      <c r="V1545" s="11"/>
      <c r="W1545" s="11"/>
      <c r="X1545" s="11"/>
      <c r="Y1545" s="11"/>
      <c r="Z1545" s="11"/>
    </row>
    <row r="1546" spans="1:26" ht="13.5" customHeight="1">
      <c r="A1546" s="232">
        <v>305</v>
      </c>
      <c r="B1546" s="48" t="s">
        <v>1764</v>
      </c>
      <c r="C1546" s="34" t="s">
        <v>43</v>
      </c>
      <c r="D1546" s="9" t="str">
        <f t="shared" si="181"/>
        <v>Fresh</v>
      </c>
      <c r="E1546" s="50" t="s">
        <v>121</v>
      </c>
      <c r="F1546" s="37"/>
      <c r="G1546" s="108">
        <v>110</v>
      </c>
      <c r="H1546" s="81">
        <v>0.28499999999999998</v>
      </c>
      <c r="I1546" s="81">
        <v>1000</v>
      </c>
      <c r="J1546" s="88" t="s">
        <v>59</v>
      </c>
      <c r="K1546" s="41"/>
      <c r="L1546" s="42" t="str">
        <f t="shared" si="187"/>
        <v>1000grams</v>
      </c>
      <c r="M1546" s="43">
        <f t="shared" si="188"/>
        <v>285</v>
      </c>
      <c r="N1546" s="44" t="str">
        <f t="shared" si="189"/>
        <v>285grams</v>
      </c>
      <c r="O1546" s="51">
        <f t="shared" si="186"/>
        <v>31.349999999999998</v>
      </c>
      <c r="P1546" s="11"/>
      <c r="Q1546" s="11"/>
      <c r="R1546" s="11"/>
      <c r="S1546" s="11"/>
      <c r="T1546" s="11"/>
      <c r="U1546" s="11"/>
      <c r="V1546" s="11"/>
      <c r="W1546" s="11"/>
      <c r="X1546" s="11"/>
      <c r="Y1546" s="11"/>
      <c r="Z1546" s="11"/>
    </row>
    <row r="1547" spans="1:26" ht="13.5" customHeight="1">
      <c r="A1547" s="232">
        <v>305</v>
      </c>
      <c r="B1547" s="48" t="s">
        <v>1765</v>
      </c>
      <c r="C1547" s="49" t="s">
        <v>31</v>
      </c>
      <c r="D1547" s="9" t="str">
        <f t="shared" si="181"/>
        <v>vegetables</v>
      </c>
      <c r="E1547" s="50" t="s">
        <v>32</v>
      </c>
      <c r="F1547" s="37"/>
      <c r="G1547" s="108">
        <v>195</v>
      </c>
      <c r="H1547" s="81">
        <v>0.19</v>
      </c>
      <c r="I1547" s="81"/>
      <c r="J1547" s="88" t="s">
        <v>33</v>
      </c>
      <c r="K1547" s="41" t="s">
        <v>26</v>
      </c>
      <c r="L1547" s="42" t="str">
        <f t="shared" si="187"/>
        <v>kg</v>
      </c>
      <c r="M1547" s="43">
        <f t="shared" si="188"/>
        <v>0</v>
      </c>
      <c r="N1547" s="44" t="str">
        <f t="shared" si="189"/>
        <v>0kg</v>
      </c>
      <c r="O1547" s="51">
        <f t="shared" si="186"/>
        <v>37.049999999999997</v>
      </c>
      <c r="P1547" s="46"/>
      <c r="Q1547" s="46"/>
      <c r="R1547" s="46"/>
      <c r="S1547" s="46"/>
      <c r="T1547" s="46"/>
      <c r="U1547" s="46"/>
      <c r="V1547" s="46"/>
      <c r="W1547" s="46"/>
      <c r="X1547" s="46"/>
      <c r="Y1547" s="46"/>
      <c r="Z1547" s="46"/>
    </row>
    <row r="1548" spans="1:26" ht="13.5" customHeight="1">
      <c r="A1548" s="233">
        <v>305</v>
      </c>
      <c r="B1548" s="76" t="s">
        <v>1766</v>
      </c>
      <c r="C1548" s="34" t="s">
        <v>55</v>
      </c>
      <c r="D1548" s="9">
        <f t="shared" si="181"/>
        <v>0</v>
      </c>
      <c r="E1548" s="50"/>
      <c r="F1548" s="37"/>
      <c r="G1548" s="108">
        <v>100</v>
      </c>
      <c r="H1548" s="81">
        <v>0.19</v>
      </c>
      <c r="I1548" s="81">
        <v>1</v>
      </c>
      <c r="J1548" s="88" t="s">
        <v>33</v>
      </c>
      <c r="K1548" s="41"/>
      <c r="L1548" s="42" t="str">
        <f t="shared" si="187"/>
        <v>1kg</v>
      </c>
      <c r="M1548" s="43">
        <f t="shared" si="188"/>
        <v>0.19</v>
      </c>
      <c r="N1548" s="44" t="str">
        <f t="shared" si="189"/>
        <v>0.19kg</v>
      </c>
      <c r="O1548" s="51">
        <f t="shared" si="186"/>
        <v>19</v>
      </c>
      <c r="P1548" s="46"/>
      <c r="Q1548" s="46"/>
      <c r="R1548" s="46"/>
      <c r="S1548" s="46"/>
      <c r="T1548" s="46"/>
      <c r="U1548" s="46"/>
      <c r="V1548" s="46"/>
      <c r="W1548" s="46"/>
      <c r="X1548" s="46"/>
      <c r="Y1548" s="46"/>
      <c r="Z1548" s="46"/>
    </row>
    <row r="1549" spans="1:26" ht="13.5" customHeight="1">
      <c r="A1549" s="233">
        <v>770</v>
      </c>
      <c r="B1549" s="128" t="s">
        <v>1767</v>
      </c>
      <c r="C1549" s="34" t="s">
        <v>82</v>
      </c>
      <c r="D1549" s="9" t="str">
        <f t="shared" si="181"/>
        <v>J&amp;Y</v>
      </c>
      <c r="E1549" s="128" t="s">
        <v>487</v>
      </c>
      <c r="F1549" s="111" t="s">
        <v>76</v>
      </c>
      <c r="G1549" s="136">
        <v>14.35</v>
      </c>
      <c r="H1549" s="148">
        <v>1</v>
      </c>
      <c r="I1549" s="148">
        <v>30</v>
      </c>
      <c r="J1549" s="137" t="s">
        <v>59</v>
      </c>
      <c r="K1549" s="41" t="s">
        <v>26</v>
      </c>
      <c r="L1549" s="42" t="str">
        <f t="shared" si="187"/>
        <v>30grams</v>
      </c>
      <c r="M1549" s="43">
        <f t="shared" si="188"/>
        <v>30</v>
      </c>
      <c r="N1549" s="44" t="str">
        <f t="shared" si="189"/>
        <v>30grams</v>
      </c>
      <c r="O1549" s="51">
        <f t="shared" si="186"/>
        <v>14.35</v>
      </c>
      <c r="P1549" s="46"/>
      <c r="Q1549" s="46"/>
      <c r="R1549" s="46"/>
      <c r="S1549" s="46"/>
      <c r="T1549" s="46"/>
      <c r="U1549" s="46"/>
      <c r="V1549" s="46"/>
      <c r="W1549" s="46"/>
      <c r="X1549" s="46"/>
      <c r="Y1549" s="46"/>
      <c r="Z1549" s="46"/>
    </row>
    <row r="1550" spans="1:26" ht="13.5" customHeight="1">
      <c r="A1550" s="232">
        <v>508</v>
      </c>
      <c r="B1550" s="48" t="s">
        <v>1768</v>
      </c>
      <c r="C1550" s="34" t="s">
        <v>43</v>
      </c>
      <c r="D1550" s="9" t="str">
        <f t="shared" si="181"/>
        <v>Fresh</v>
      </c>
      <c r="E1550" s="50" t="s">
        <v>121</v>
      </c>
      <c r="F1550" s="37"/>
      <c r="G1550" s="108">
        <v>280</v>
      </c>
      <c r="H1550" s="81">
        <v>0.85</v>
      </c>
      <c r="I1550" s="81">
        <v>1000</v>
      </c>
      <c r="J1550" s="88" t="s">
        <v>59</v>
      </c>
      <c r="K1550" s="41"/>
      <c r="L1550" s="42" t="str">
        <f t="shared" si="187"/>
        <v>1000grams</v>
      </c>
      <c r="M1550" s="43">
        <f t="shared" si="188"/>
        <v>850</v>
      </c>
      <c r="N1550" s="44" t="str">
        <f t="shared" si="189"/>
        <v>850grams</v>
      </c>
      <c r="O1550" s="51">
        <f t="shared" si="186"/>
        <v>238</v>
      </c>
      <c r="P1550" s="11"/>
      <c r="Q1550" s="11"/>
      <c r="R1550" s="11"/>
      <c r="S1550" s="11"/>
      <c r="T1550" s="11"/>
      <c r="U1550" s="11"/>
      <c r="V1550" s="11"/>
      <c r="W1550" s="11"/>
      <c r="X1550" s="11"/>
      <c r="Y1550" s="11"/>
      <c r="Z1550" s="11"/>
    </row>
    <row r="1551" spans="1:26" ht="13.5" customHeight="1">
      <c r="A1551" s="233">
        <v>508</v>
      </c>
      <c r="B1551" s="76" t="s">
        <v>1768</v>
      </c>
      <c r="C1551" s="34" t="s">
        <v>55</v>
      </c>
      <c r="D1551" s="9">
        <f t="shared" si="181"/>
        <v>0</v>
      </c>
      <c r="E1551" s="144"/>
      <c r="F1551" s="37"/>
      <c r="G1551" s="102">
        <v>95</v>
      </c>
      <c r="H1551" s="81">
        <v>1.2</v>
      </c>
      <c r="I1551" s="81">
        <v>1</v>
      </c>
      <c r="J1551" s="88" t="s">
        <v>33</v>
      </c>
      <c r="K1551" s="41"/>
      <c r="L1551" s="42" t="str">
        <f t="shared" si="187"/>
        <v>1kg</v>
      </c>
      <c r="M1551" s="43">
        <f t="shared" si="188"/>
        <v>1.2</v>
      </c>
      <c r="N1551" s="44" t="str">
        <f t="shared" si="189"/>
        <v>1.2kg</v>
      </c>
      <c r="O1551" s="51">
        <f t="shared" si="186"/>
        <v>114</v>
      </c>
      <c r="P1551" s="46"/>
      <c r="Q1551" s="46"/>
      <c r="R1551" s="46"/>
      <c r="S1551" s="46"/>
      <c r="T1551" s="46"/>
      <c r="U1551" s="46"/>
      <c r="V1551" s="46"/>
      <c r="W1551" s="46"/>
      <c r="X1551" s="46"/>
      <c r="Y1551" s="46"/>
      <c r="Z1551" s="46"/>
    </row>
    <row r="1552" spans="1:26" ht="13.5" customHeight="1">
      <c r="A1552" s="232">
        <v>475</v>
      </c>
      <c r="B1552" s="48" t="s">
        <v>1769</v>
      </c>
      <c r="C1552" s="34" t="s">
        <v>43</v>
      </c>
      <c r="D1552" s="9" t="str">
        <f t="shared" si="181"/>
        <v>Oishi</v>
      </c>
      <c r="E1552" s="50" t="s">
        <v>1770</v>
      </c>
      <c r="F1552" s="37"/>
      <c r="G1552" s="108">
        <f>671.35/30</f>
        <v>22.378333333333334</v>
      </c>
      <c r="H1552" s="81">
        <v>30</v>
      </c>
      <c r="I1552" s="81">
        <v>30</v>
      </c>
      <c r="J1552" s="88" t="s">
        <v>37</v>
      </c>
      <c r="K1552" s="41"/>
      <c r="L1552" s="42" t="str">
        <f t="shared" si="187"/>
        <v>30pieces</v>
      </c>
      <c r="M1552" s="43">
        <f t="shared" si="188"/>
        <v>900</v>
      </c>
      <c r="N1552" s="44" t="str">
        <f t="shared" si="189"/>
        <v>900pieces</v>
      </c>
      <c r="O1552" s="51">
        <f t="shared" si="186"/>
        <v>671.35</v>
      </c>
      <c r="P1552" s="46"/>
      <c r="Q1552" s="46"/>
      <c r="R1552" s="46"/>
      <c r="S1552" s="46"/>
      <c r="T1552" s="46"/>
      <c r="U1552" s="46"/>
      <c r="V1552" s="46"/>
      <c r="W1552" s="46"/>
      <c r="X1552" s="46"/>
      <c r="Y1552" s="46"/>
      <c r="Z1552" s="46"/>
    </row>
    <row r="1553" spans="1:26" ht="13.5" customHeight="1">
      <c r="A1553" s="232">
        <v>306</v>
      </c>
      <c r="B1553" s="424" t="s">
        <v>1771</v>
      </c>
      <c r="C1553" s="49" t="s">
        <v>31</v>
      </c>
      <c r="D1553" s="9" t="str">
        <f t="shared" si="181"/>
        <v>vegetables</v>
      </c>
      <c r="E1553" s="425" t="s">
        <v>32</v>
      </c>
      <c r="F1553" s="37"/>
      <c r="G1553" s="426">
        <v>123</v>
      </c>
      <c r="H1553" s="120">
        <v>1</v>
      </c>
      <c r="I1553" s="120"/>
      <c r="J1553" s="152" t="s">
        <v>33</v>
      </c>
      <c r="K1553" s="41" t="s">
        <v>26</v>
      </c>
      <c r="L1553" s="42" t="str">
        <f t="shared" si="187"/>
        <v>kg</v>
      </c>
      <c r="M1553" s="43">
        <f t="shared" si="188"/>
        <v>0</v>
      </c>
      <c r="N1553" s="44" t="str">
        <f t="shared" si="189"/>
        <v>0kg</v>
      </c>
      <c r="O1553" s="51">
        <f t="shared" si="186"/>
        <v>123</v>
      </c>
      <c r="P1553" s="46"/>
      <c r="Q1553" s="46"/>
      <c r="R1553" s="46"/>
      <c r="S1553" s="46"/>
      <c r="T1553" s="46"/>
      <c r="U1553" s="46"/>
      <c r="V1553" s="46"/>
      <c r="W1553" s="46"/>
      <c r="X1553" s="46"/>
      <c r="Y1553" s="46"/>
      <c r="Z1553" s="46"/>
    </row>
    <row r="1554" spans="1:26" ht="13.5" customHeight="1">
      <c r="A1554" s="232">
        <v>178</v>
      </c>
      <c r="B1554" s="424" t="s">
        <v>1772</v>
      </c>
      <c r="C1554" s="49" t="s">
        <v>61</v>
      </c>
      <c r="D1554" s="9">
        <f t="shared" si="181"/>
        <v>0</v>
      </c>
      <c r="E1554" s="144"/>
      <c r="F1554" s="37"/>
      <c r="G1554" s="297">
        <v>110</v>
      </c>
      <c r="H1554" s="81">
        <v>3</v>
      </c>
      <c r="I1554" s="81">
        <v>1000</v>
      </c>
      <c r="J1554" s="88" t="s">
        <v>33</v>
      </c>
      <c r="K1554" s="41"/>
      <c r="L1554" s="42" t="str">
        <f t="shared" si="187"/>
        <v>1000kg</v>
      </c>
      <c r="M1554" s="43">
        <f t="shared" si="188"/>
        <v>3000</v>
      </c>
      <c r="N1554" s="44" t="str">
        <f t="shared" si="189"/>
        <v>3000kg</v>
      </c>
      <c r="O1554" s="51">
        <f t="shared" si="186"/>
        <v>330</v>
      </c>
      <c r="P1554" s="46"/>
      <c r="Q1554" s="46"/>
      <c r="R1554" s="46"/>
      <c r="S1554" s="46"/>
      <c r="T1554" s="46"/>
      <c r="U1554" s="46"/>
      <c r="V1554" s="46"/>
      <c r="W1554" s="46"/>
      <c r="X1554" s="46"/>
      <c r="Y1554" s="46"/>
      <c r="Z1554" s="46"/>
    </row>
    <row r="1555" spans="1:26" ht="13.5" customHeight="1">
      <c r="A1555" s="233">
        <v>605</v>
      </c>
      <c r="B1555" s="427" t="s">
        <v>1773</v>
      </c>
      <c r="C1555" s="34" t="s">
        <v>47</v>
      </c>
      <c r="D1555" s="9" t="str">
        <f t="shared" si="181"/>
        <v>Fresh</v>
      </c>
      <c r="E1555" s="144" t="s">
        <v>121</v>
      </c>
      <c r="F1555" s="59"/>
      <c r="G1555" s="297">
        <v>110</v>
      </c>
      <c r="H1555" s="81">
        <v>10</v>
      </c>
      <c r="I1555" s="81">
        <v>1</v>
      </c>
      <c r="J1555" s="88" t="s">
        <v>59</v>
      </c>
      <c r="K1555" s="46"/>
      <c r="L1555" s="42" t="str">
        <f t="shared" si="187"/>
        <v>1grams</v>
      </c>
      <c r="M1555" s="43">
        <f t="shared" si="188"/>
        <v>10</v>
      </c>
      <c r="N1555" s="44" t="str">
        <f t="shared" si="189"/>
        <v>10grams</v>
      </c>
      <c r="O1555" s="51">
        <f t="shared" si="186"/>
        <v>1100</v>
      </c>
      <c r="P1555" s="11"/>
      <c r="Q1555" s="11"/>
      <c r="R1555" s="11"/>
      <c r="S1555" s="11"/>
      <c r="T1555" s="11"/>
      <c r="U1555" s="11"/>
      <c r="V1555" s="11"/>
      <c r="W1555" s="11"/>
      <c r="X1555" s="11"/>
      <c r="Y1555" s="11"/>
      <c r="Z1555" s="11"/>
    </row>
    <row r="1556" spans="1:26" ht="13.5" customHeight="1">
      <c r="A1556" s="233">
        <v>605</v>
      </c>
      <c r="B1556" s="427" t="s">
        <v>1773</v>
      </c>
      <c r="C1556" s="34" t="s">
        <v>47</v>
      </c>
      <c r="D1556" s="9" t="str">
        <f t="shared" si="181"/>
        <v>Fresh</v>
      </c>
      <c r="E1556" s="144" t="s">
        <v>121</v>
      </c>
      <c r="F1556" s="59"/>
      <c r="G1556" s="297">
        <v>110</v>
      </c>
      <c r="H1556" s="81">
        <v>10</v>
      </c>
      <c r="I1556" s="81">
        <v>1</v>
      </c>
      <c r="J1556" s="88" t="s">
        <v>59</v>
      </c>
      <c r="K1556" s="46"/>
      <c r="L1556" s="42" t="str">
        <f t="shared" si="187"/>
        <v>1grams</v>
      </c>
      <c r="M1556" s="43">
        <f t="shared" si="188"/>
        <v>10</v>
      </c>
      <c r="N1556" s="44" t="str">
        <f t="shared" si="189"/>
        <v>10grams</v>
      </c>
      <c r="O1556" s="51">
        <f t="shared" si="186"/>
        <v>1100</v>
      </c>
      <c r="P1556" s="11"/>
      <c r="Q1556" s="11"/>
      <c r="R1556" s="11"/>
      <c r="S1556" s="11"/>
      <c r="T1556" s="11"/>
      <c r="U1556" s="11"/>
      <c r="V1556" s="11"/>
      <c r="W1556" s="11"/>
      <c r="X1556" s="11"/>
      <c r="Y1556" s="11"/>
      <c r="Z1556" s="11"/>
    </row>
    <row r="1557" spans="1:26" ht="13.5" customHeight="1">
      <c r="A1557" s="233">
        <v>605</v>
      </c>
      <c r="B1557" s="428" t="s">
        <v>1774</v>
      </c>
      <c r="C1557" s="34" t="s">
        <v>35</v>
      </c>
      <c r="D1557" s="9" t="str">
        <f t="shared" si="181"/>
        <v>HERNAN</v>
      </c>
      <c r="E1557" s="144" t="s">
        <v>249</v>
      </c>
      <c r="F1557" s="37"/>
      <c r="G1557" s="297">
        <v>110</v>
      </c>
      <c r="H1557" s="81">
        <v>1.1000000000000001</v>
      </c>
      <c r="I1557" s="81">
        <v>1000</v>
      </c>
      <c r="J1557" s="88" t="s">
        <v>33</v>
      </c>
      <c r="K1557" s="41"/>
      <c r="L1557" s="42" t="str">
        <f t="shared" si="187"/>
        <v>1000kg</v>
      </c>
      <c r="M1557" s="43">
        <f t="shared" si="188"/>
        <v>1100</v>
      </c>
      <c r="N1557" s="44" t="str">
        <f t="shared" si="189"/>
        <v>1100kg</v>
      </c>
      <c r="O1557" s="51">
        <f t="shared" si="186"/>
        <v>121.00000000000001</v>
      </c>
      <c r="P1557" s="11"/>
      <c r="Q1557" s="11"/>
      <c r="R1557" s="11"/>
      <c r="S1557" s="11"/>
      <c r="T1557" s="11"/>
      <c r="U1557" s="11"/>
      <c r="V1557" s="11"/>
      <c r="W1557" s="11"/>
      <c r="X1557" s="11"/>
      <c r="Y1557" s="11"/>
      <c r="Z1557" s="11"/>
    </row>
    <row r="1558" spans="1:26" ht="13.5" customHeight="1">
      <c r="A1558" s="233">
        <v>605</v>
      </c>
      <c r="B1558" s="429" t="s">
        <v>1773</v>
      </c>
      <c r="C1558" s="34" t="s">
        <v>27</v>
      </c>
      <c r="D1558" s="9">
        <f t="shared" si="181"/>
        <v>0</v>
      </c>
      <c r="E1558" s="425"/>
      <c r="F1558" s="37"/>
      <c r="G1558" s="426">
        <v>90</v>
      </c>
      <c r="H1558" s="120">
        <f>O1558/G1558</f>
        <v>10.290000000000001</v>
      </c>
      <c r="I1558" s="120"/>
      <c r="J1558" s="152"/>
      <c r="K1558" s="41" t="s">
        <v>26</v>
      </c>
      <c r="L1558" s="42" t="str">
        <f t="shared" si="187"/>
        <v/>
      </c>
      <c r="M1558" s="43">
        <f t="shared" si="188"/>
        <v>0</v>
      </c>
      <c r="N1558" s="44" t="str">
        <f t="shared" si="189"/>
        <v>0</v>
      </c>
      <c r="O1558" s="133">
        <v>926.1</v>
      </c>
      <c r="P1558" s="46"/>
      <c r="Q1558" s="46"/>
      <c r="R1558" s="46"/>
      <c r="S1558" s="46"/>
      <c r="T1558" s="46"/>
      <c r="U1558" s="46"/>
      <c r="V1558" s="46"/>
      <c r="W1558" s="46"/>
      <c r="X1558" s="46"/>
      <c r="Y1558" s="46"/>
      <c r="Z1558" s="46"/>
    </row>
    <row r="1559" spans="1:26" ht="13.5" customHeight="1">
      <c r="A1559" s="232">
        <v>644</v>
      </c>
      <c r="B1559" s="367" t="s">
        <v>1775</v>
      </c>
      <c r="C1559" s="53" t="s">
        <v>39</v>
      </c>
      <c r="D1559" s="9" t="str">
        <f t="shared" si="181"/>
        <v>Fresh</v>
      </c>
      <c r="E1559" s="430" t="s">
        <v>121</v>
      </c>
      <c r="F1559" s="37"/>
      <c r="G1559" s="238">
        <v>140</v>
      </c>
      <c r="H1559" s="103">
        <v>2</v>
      </c>
      <c r="I1559" s="103">
        <v>1000</v>
      </c>
      <c r="J1559" s="104" t="s">
        <v>59</v>
      </c>
      <c r="K1559" s="41"/>
      <c r="L1559" s="42" t="str">
        <f t="shared" si="187"/>
        <v>1000grams</v>
      </c>
      <c r="M1559" s="43">
        <f t="shared" si="188"/>
        <v>2000</v>
      </c>
      <c r="N1559" s="44" t="str">
        <f t="shared" si="189"/>
        <v>2000grams</v>
      </c>
      <c r="O1559" s="51">
        <f t="shared" ref="O1559:O1565" si="190">G1559*H1559</f>
        <v>280</v>
      </c>
      <c r="P1559" s="11"/>
      <c r="Q1559" s="11"/>
      <c r="R1559" s="11"/>
      <c r="S1559" s="11"/>
      <c r="T1559" s="11"/>
      <c r="U1559" s="11"/>
      <c r="V1559" s="11"/>
      <c r="W1559" s="11"/>
      <c r="X1559" s="11"/>
      <c r="Y1559" s="11"/>
      <c r="Z1559" s="11"/>
    </row>
    <row r="1560" spans="1:26" ht="13.5" customHeight="1">
      <c r="A1560" s="233">
        <v>644</v>
      </c>
      <c r="B1560" s="366" t="s">
        <v>1775</v>
      </c>
      <c r="C1560" s="34" t="s">
        <v>55</v>
      </c>
      <c r="D1560" s="9">
        <f t="shared" si="181"/>
        <v>0</v>
      </c>
      <c r="E1560" s="144"/>
      <c r="F1560" s="37"/>
      <c r="G1560" s="238">
        <v>85</v>
      </c>
      <c r="H1560" s="81">
        <v>2.4</v>
      </c>
      <c r="I1560" s="81">
        <v>1</v>
      </c>
      <c r="J1560" s="88" t="s">
        <v>33</v>
      </c>
      <c r="K1560" s="41"/>
      <c r="L1560" s="42" t="str">
        <f t="shared" si="187"/>
        <v>1kg</v>
      </c>
      <c r="M1560" s="43">
        <f t="shared" si="188"/>
        <v>2.4</v>
      </c>
      <c r="N1560" s="44" t="str">
        <f t="shared" si="189"/>
        <v>2.4kg</v>
      </c>
      <c r="O1560" s="51">
        <f t="shared" si="190"/>
        <v>204</v>
      </c>
      <c r="P1560" s="46"/>
      <c r="Q1560" s="46"/>
      <c r="R1560" s="46"/>
      <c r="S1560" s="46"/>
      <c r="T1560" s="46"/>
      <c r="U1560" s="46"/>
      <c r="V1560" s="46"/>
      <c r="W1560" s="46"/>
      <c r="X1560" s="46"/>
      <c r="Y1560" s="46"/>
      <c r="Z1560" s="46"/>
    </row>
    <row r="1561" spans="1:26" ht="13.5" customHeight="1">
      <c r="A1561" s="233">
        <v>1069</v>
      </c>
      <c r="B1561" s="431" t="s">
        <v>1776</v>
      </c>
      <c r="C1561" s="34" t="s">
        <v>27</v>
      </c>
      <c r="D1561" s="9" t="str">
        <f t="shared" si="181"/>
        <v>ZEST-O</v>
      </c>
      <c r="E1561" s="431" t="s">
        <v>1777</v>
      </c>
      <c r="F1561" s="111"/>
      <c r="G1561" s="108">
        <v>8.86</v>
      </c>
      <c r="H1561" s="81">
        <v>20</v>
      </c>
      <c r="I1561" s="81">
        <v>250</v>
      </c>
      <c r="J1561" s="88" t="s">
        <v>29</v>
      </c>
      <c r="K1561" s="41" t="s">
        <v>26</v>
      </c>
      <c r="L1561" s="42" t="str">
        <f t="shared" si="187"/>
        <v>250ml</v>
      </c>
      <c r="M1561" s="43">
        <f t="shared" si="188"/>
        <v>5000</v>
      </c>
      <c r="N1561" s="44" t="str">
        <f t="shared" si="189"/>
        <v>5000ml</v>
      </c>
      <c r="O1561" s="45">
        <f t="shared" si="190"/>
        <v>177.2</v>
      </c>
      <c r="P1561" s="46"/>
      <c r="Q1561" s="46"/>
      <c r="R1561" s="46"/>
      <c r="S1561" s="46"/>
      <c r="T1561" s="46"/>
      <c r="U1561" s="46"/>
      <c r="V1561" s="46"/>
      <c r="W1561" s="46"/>
      <c r="X1561" s="46"/>
      <c r="Y1561" s="46"/>
      <c r="Z1561" s="46"/>
    </row>
    <row r="1562" spans="1:26" ht="13.5" customHeight="1">
      <c r="A1562" s="233">
        <v>1145</v>
      </c>
      <c r="B1562" s="427" t="s">
        <v>1778</v>
      </c>
      <c r="C1562" s="34" t="s">
        <v>47</v>
      </c>
      <c r="D1562" s="9" t="str">
        <f t="shared" si="181"/>
        <v>Tang</v>
      </c>
      <c r="E1562" s="313" t="s">
        <v>1779</v>
      </c>
      <c r="F1562" s="195"/>
      <c r="G1562" s="108">
        <v>19</v>
      </c>
      <c r="H1562" s="81">
        <v>30</v>
      </c>
      <c r="I1562" s="81">
        <v>1</v>
      </c>
      <c r="J1562" s="88" t="s">
        <v>59</v>
      </c>
      <c r="K1562" s="46"/>
      <c r="L1562" s="42" t="str">
        <f t="shared" si="187"/>
        <v>1grams</v>
      </c>
      <c r="M1562" s="43">
        <f t="shared" si="188"/>
        <v>30</v>
      </c>
      <c r="N1562" s="44" t="str">
        <f t="shared" si="189"/>
        <v>30grams</v>
      </c>
      <c r="O1562" s="51">
        <f t="shared" si="190"/>
        <v>570</v>
      </c>
      <c r="P1562" s="46"/>
      <c r="Q1562" s="46"/>
      <c r="R1562" s="46"/>
      <c r="S1562" s="46"/>
      <c r="T1562" s="46"/>
      <c r="U1562" s="46"/>
      <c r="V1562" s="46"/>
      <c r="W1562" s="46"/>
      <c r="X1562" s="46"/>
      <c r="Y1562" s="46"/>
      <c r="Z1562" s="46"/>
    </row>
    <row r="1563" spans="1:26" ht="13.5" customHeight="1">
      <c r="A1563" s="233">
        <v>540</v>
      </c>
      <c r="B1563" s="101" t="s">
        <v>1780</v>
      </c>
      <c r="C1563" s="34" t="s">
        <v>35</v>
      </c>
      <c r="D1563" s="9" t="str">
        <f t="shared" si="181"/>
        <v>TANG</v>
      </c>
      <c r="E1563" s="91" t="s">
        <v>865</v>
      </c>
      <c r="F1563" s="155"/>
      <c r="G1563" s="108">
        <v>19</v>
      </c>
      <c r="H1563" s="81">
        <v>32</v>
      </c>
      <c r="I1563" s="81">
        <v>19</v>
      </c>
      <c r="J1563" s="88" t="s">
        <v>59</v>
      </c>
      <c r="K1563" s="41" t="s">
        <v>26</v>
      </c>
      <c r="L1563" s="42" t="str">
        <f t="shared" si="187"/>
        <v>19grams</v>
      </c>
      <c r="M1563" s="43">
        <f t="shared" si="188"/>
        <v>608</v>
      </c>
      <c r="N1563" s="44" t="str">
        <f t="shared" si="189"/>
        <v>608grams</v>
      </c>
      <c r="O1563" s="51">
        <f t="shared" si="190"/>
        <v>608</v>
      </c>
      <c r="P1563" s="46"/>
      <c r="Q1563" s="46"/>
      <c r="R1563" s="46"/>
      <c r="S1563" s="46"/>
      <c r="T1563" s="46"/>
      <c r="U1563" s="46"/>
      <c r="V1563" s="46"/>
      <c r="W1563" s="46"/>
      <c r="X1563" s="46"/>
      <c r="Y1563" s="46"/>
      <c r="Z1563" s="46"/>
    </row>
    <row r="1564" spans="1:26" ht="13.5" customHeight="1">
      <c r="A1564" s="233">
        <v>783</v>
      </c>
      <c r="B1564" s="432" t="s">
        <v>1781</v>
      </c>
      <c r="C1564" s="34" t="s">
        <v>82</v>
      </c>
      <c r="D1564" s="9" t="str">
        <f t="shared" si="181"/>
        <v>Clara Ole</v>
      </c>
      <c r="E1564" s="432" t="s">
        <v>1782</v>
      </c>
      <c r="F1564" s="155" t="s">
        <v>76</v>
      </c>
      <c r="G1564" s="419">
        <v>135</v>
      </c>
      <c r="H1564" s="124">
        <v>1</v>
      </c>
      <c r="I1564" s="124">
        <v>320</v>
      </c>
      <c r="J1564" s="137" t="s">
        <v>59</v>
      </c>
      <c r="K1564" s="41" t="s">
        <v>26</v>
      </c>
      <c r="L1564" s="42" t="str">
        <f t="shared" si="187"/>
        <v>320grams</v>
      </c>
      <c r="M1564" s="43">
        <f t="shared" si="188"/>
        <v>320</v>
      </c>
      <c r="N1564" s="44" t="str">
        <f t="shared" si="189"/>
        <v>320grams</v>
      </c>
      <c r="O1564" s="51">
        <f t="shared" si="190"/>
        <v>135</v>
      </c>
      <c r="P1564" s="29"/>
      <c r="Q1564" s="11"/>
      <c r="R1564" s="11"/>
      <c r="S1564" s="11"/>
      <c r="T1564" s="11"/>
      <c r="U1564" s="11"/>
      <c r="V1564" s="11"/>
      <c r="W1564" s="11"/>
      <c r="X1564" s="11"/>
      <c r="Y1564" s="11"/>
      <c r="Z1564" s="11"/>
    </row>
    <row r="1565" spans="1:26" ht="13.5" customHeight="1">
      <c r="A1565" s="233">
        <v>1056</v>
      </c>
      <c r="B1565" s="366" t="s">
        <v>1783</v>
      </c>
      <c r="C1565" s="34" t="s">
        <v>55</v>
      </c>
      <c r="D1565" s="9">
        <f t="shared" si="181"/>
        <v>0</v>
      </c>
      <c r="E1565" s="144"/>
      <c r="F1565" s="156"/>
      <c r="G1565" s="238">
        <v>45</v>
      </c>
      <c r="H1565" s="81">
        <v>8</v>
      </c>
      <c r="I1565" s="81">
        <v>1</v>
      </c>
      <c r="J1565" s="88" t="s">
        <v>37</v>
      </c>
      <c r="K1565" s="41"/>
      <c r="L1565" s="42" t="str">
        <f t="shared" si="187"/>
        <v>1pieces</v>
      </c>
      <c r="M1565" s="43">
        <f t="shared" si="188"/>
        <v>8</v>
      </c>
      <c r="N1565" s="44" t="str">
        <f t="shared" si="189"/>
        <v>8pieces</v>
      </c>
      <c r="O1565" s="51">
        <f t="shared" si="190"/>
        <v>360</v>
      </c>
      <c r="P1565" s="46"/>
      <c r="Q1565" s="46"/>
      <c r="R1565" s="46"/>
      <c r="S1565" s="46"/>
      <c r="T1565" s="46"/>
      <c r="U1565" s="46"/>
      <c r="V1565" s="46"/>
      <c r="W1565" s="46"/>
      <c r="X1565" s="46"/>
      <c r="Y1565" s="46"/>
      <c r="Z1565" s="46"/>
    </row>
    <row r="1566" spans="1:26" ht="13.5" customHeight="1">
      <c r="A1566" s="233">
        <v>1056</v>
      </c>
      <c r="B1566" s="433" t="s">
        <v>1783</v>
      </c>
      <c r="C1566" s="34" t="s">
        <v>27</v>
      </c>
      <c r="D1566" s="9">
        <f t="shared" si="181"/>
        <v>0</v>
      </c>
      <c r="E1566" s="313"/>
      <c r="F1566" s="156"/>
      <c r="G1566" s="297">
        <v>45</v>
      </c>
      <c r="H1566" s="81">
        <f>O1566/G1566</f>
        <v>5.5111111111111111E-2</v>
      </c>
      <c r="I1566" s="81"/>
      <c r="J1566" s="88"/>
      <c r="K1566" s="41" t="s">
        <v>26</v>
      </c>
      <c r="L1566" s="42" t="str">
        <f t="shared" si="187"/>
        <v/>
      </c>
      <c r="M1566" s="43">
        <f t="shared" si="188"/>
        <v>0</v>
      </c>
      <c r="N1566" s="44" t="str">
        <f t="shared" si="189"/>
        <v>0</v>
      </c>
      <c r="O1566" s="133">
        <v>2.48</v>
      </c>
      <c r="P1566" s="46"/>
      <c r="Q1566" s="46"/>
      <c r="R1566" s="46"/>
      <c r="S1566" s="46"/>
      <c r="T1566" s="46"/>
      <c r="U1566" s="46"/>
      <c r="V1566" s="46"/>
      <c r="W1566" s="46"/>
      <c r="X1566" s="46"/>
      <c r="Y1566" s="46"/>
      <c r="Z1566" s="46"/>
    </row>
    <row r="1567" spans="1:26" ht="13.5" customHeight="1">
      <c r="A1567" s="233">
        <v>768</v>
      </c>
      <c r="B1567" s="432" t="s">
        <v>1784</v>
      </c>
      <c r="C1567" s="34" t="s">
        <v>82</v>
      </c>
      <c r="D1567" s="9" t="str">
        <f t="shared" si="181"/>
        <v>J&amp;Y</v>
      </c>
      <c r="E1567" s="432" t="s">
        <v>1785</v>
      </c>
      <c r="F1567" s="155" t="s">
        <v>76</v>
      </c>
      <c r="G1567" s="405">
        <v>21.1</v>
      </c>
      <c r="H1567" s="148">
        <v>3</v>
      </c>
      <c r="I1567" s="148">
        <v>10</v>
      </c>
      <c r="J1567" s="137" t="s">
        <v>59</v>
      </c>
      <c r="K1567" s="41" t="s">
        <v>26</v>
      </c>
      <c r="L1567" s="42" t="str">
        <f t="shared" si="187"/>
        <v>10grams</v>
      </c>
      <c r="M1567" s="43">
        <f t="shared" si="188"/>
        <v>30</v>
      </c>
      <c r="N1567" s="44" t="str">
        <f t="shared" si="189"/>
        <v>30grams</v>
      </c>
      <c r="O1567" s="51">
        <f t="shared" ref="O1567:O1582" si="191">G1567*H1567</f>
        <v>63.300000000000004</v>
      </c>
      <c r="P1567" s="46"/>
      <c r="Q1567" s="46"/>
      <c r="R1567" s="46"/>
      <c r="S1567" s="46"/>
      <c r="T1567" s="46"/>
      <c r="U1567" s="46"/>
      <c r="V1567" s="46"/>
      <c r="W1567" s="46"/>
      <c r="X1567" s="46"/>
      <c r="Y1567" s="46"/>
      <c r="Z1567" s="46"/>
    </row>
    <row r="1568" spans="1:26" ht="13.5" customHeight="1">
      <c r="A1568" s="233">
        <v>1146</v>
      </c>
      <c r="B1568" s="427" t="s">
        <v>1786</v>
      </c>
      <c r="C1568" s="34" t="s">
        <v>47</v>
      </c>
      <c r="D1568" s="9" t="str">
        <f t="shared" si="181"/>
        <v>Mondelez</v>
      </c>
      <c r="E1568" s="144" t="s">
        <v>1787</v>
      </c>
      <c r="F1568" s="195"/>
      <c r="G1568" s="297">
        <v>8.51</v>
      </c>
      <c r="H1568" s="81">
        <v>250</v>
      </c>
      <c r="I1568" s="81">
        <v>1</v>
      </c>
      <c r="J1568" s="121" t="s">
        <v>37</v>
      </c>
      <c r="K1568" s="46"/>
      <c r="L1568" s="42" t="str">
        <f t="shared" si="187"/>
        <v>1pieces</v>
      </c>
      <c r="M1568" s="43">
        <f t="shared" si="188"/>
        <v>250</v>
      </c>
      <c r="N1568" s="44" t="str">
        <f t="shared" si="189"/>
        <v>250pieces</v>
      </c>
      <c r="O1568" s="51">
        <f t="shared" si="191"/>
        <v>2127.5</v>
      </c>
      <c r="P1568" s="46"/>
      <c r="Q1568" s="46"/>
      <c r="R1568" s="46"/>
      <c r="S1568" s="46"/>
      <c r="T1568" s="46"/>
      <c r="U1568" s="46"/>
      <c r="V1568" s="46"/>
      <c r="W1568" s="46"/>
      <c r="X1568" s="46"/>
      <c r="Y1568" s="46"/>
      <c r="Z1568" s="46"/>
    </row>
    <row r="1569" spans="1:26" ht="13.5" customHeight="1">
      <c r="A1569" s="233">
        <v>1234</v>
      </c>
      <c r="B1569" s="434" t="s">
        <v>1788</v>
      </c>
      <c r="C1569" s="94" t="s">
        <v>68</v>
      </c>
      <c r="D1569" s="58" t="s">
        <v>531</v>
      </c>
      <c r="E1569" s="313"/>
      <c r="F1569" s="58"/>
      <c r="G1569" s="237">
        <v>185.45</v>
      </c>
      <c r="H1569" s="97">
        <v>2</v>
      </c>
      <c r="I1569" s="97">
        <v>1</v>
      </c>
      <c r="J1569" s="257" t="s">
        <v>37</v>
      </c>
      <c r="K1569" s="46"/>
      <c r="L1569" s="42" t="str">
        <f t="shared" si="187"/>
        <v>1pieces</v>
      </c>
      <c r="M1569" s="43">
        <f t="shared" si="188"/>
        <v>2</v>
      </c>
      <c r="N1569" s="44" t="str">
        <f t="shared" si="189"/>
        <v>2pieces</v>
      </c>
      <c r="O1569" s="51">
        <f t="shared" si="191"/>
        <v>370.9</v>
      </c>
      <c r="P1569" s="46"/>
      <c r="Q1569" s="46"/>
      <c r="R1569" s="46"/>
      <c r="S1569" s="46"/>
      <c r="T1569" s="46"/>
      <c r="U1569" s="46"/>
      <c r="V1569" s="46"/>
      <c r="W1569" s="46"/>
      <c r="X1569" s="46"/>
      <c r="Y1569" s="46"/>
      <c r="Z1569" s="46"/>
    </row>
    <row r="1570" spans="1:26" ht="13.5" customHeight="1">
      <c r="A1570" s="232">
        <v>171</v>
      </c>
      <c r="B1570" s="428" t="s">
        <v>1789</v>
      </c>
      <c r="C1570" s="49" t="s">
        <v>61</v>
      </c>
      <c r="D1570" s="9" t="s">
        <v>1790</v>
      </c>
      <c r="E1570" s="144" t="s">
        <v>1791</v>
      </c>
      <c r="F1570" s="161"/>
      <c r="G1570" s="297">
        <v>7.17</v>
      </c>
      <c r="H1570" s="81">
        <v>34</v>
      </c>
      <c r="I1570" s="81">
        <v>1</v>
      </c>
      <c r="J1570" s="121" t="s">
        <v>37</v>
      </c>
      <c r="K1570" s="41"/>
      <c r="L1570" s="42" t="str">
        <f t="shared" si="187"/>
        <v>1pieces</v>
      </c>
      <c r="M1570" s="43">
        <f t="shared" si="188"/>
        <v>34</v>
      </c>
      <c r="N1570" s="44" t="str">
        <f t="shared" si="189"/>
        <v>34pieces</v>
      </c>
      <c r="O1570" s="51">
        <f t="shared" si="191"/>
        <v>243.78</v>
      </c>
      <c r="P1570" s="29">
        <f>O1570/H1570</f>
        <v>7.17</v>
      </c>
      <c r="Q1570" s="74">
        <f>G1570-P1570</f>
        <v>0</v>
      </c>
      <c r="R1570" s="28"/>
      <c r="S1570" s="28"/>
      <c r="T1570" s="28"/>
      <c r="U1570" s="28"/>
      <c r="V1570" s="28"/>
      <c r="W1570" s="28"/>
      <c r="X1570" s="28"/>
      <c r="Y1570" s="28"/>
      <c r="Z1570" s="28"/>
    </row>
    <row r="1571" spans="1:26" ht="13.5" customHeight="1">
      <c r="A1571" s="232">
        <v>524</v>
      </c>
      <c r="B1571" s="435" t="s">
        <v>1792</v>
      </c>
      <c r="C1571" s="34" t="s">
        <v>35</v>
      </c>
      <c r="D1571" s="9" t="str">
        <f t="shared" ref="D1571:D1615" si="192">IFERROR(LEFT(E1571, FIND("/", E1571)-1), E1571)</f>
        <v>FRANCIS</v>
      </c>
      <c r="E1571" s="144" t="s">
        <v>235</v>
      </c>
      <c r="F1571" s="162"/>
      <c r="G1571" s="297">
        <v>240</v>
      </c>
      <c r="H1571" s="81">
        <v>17</v>
      </c>
      <c r="I1571" s="81">
        <v>1000</v>
      </c>
      <c r="J1571" s="121" t="s">
        <v>33</v>
      </c>
      <c r="K1571" s="41" t="s">
        <v>26</v>
      </c>
      <c r="L1571" s="42" t="str">
        <f t="shared" si="187"/>
        <v>1000kg</v>
      </c>
      <c r="M1571" s="43">
        <f t="shared" si="188"/>
        <v>17000</v>
      </c>
      <c r="N1571" s="44" t="str">
        <f t="shared" si="189"/>
        <v>17000kg</v>
      </c>
      <c r="O1571" s="51">
        <f t="shared" si="191"/>
        <v>4080</v>
      </c>
      <c r="P1571" s="11"/>
      <c r="Q1571" s="11"/>
      <c r="R1571" s="11"/>
      <c r="S1571" s="11"/>
      <c r="T1571" s="11"/>
      <c r="U1571" s="11"/>
      <c r="V1571" s="11"/>
      <c r="W1571" s="11"/>
      <c r="X1571" s="11"/>
      <c r="Y1571" s="11"/>
      <c r="Z1571" s="11"/>
    </row>
    <row r="1572" spans="1:26" ht="13.5" customHeight="1">
      <c r="A1572" s="233">
        <v>524</v>
      </c>
      <c r="B1572" s="435" t="s">
        <v>1793</v>
      </c>
      <c r="C1572" s="34" t="s">
        <v>27</v>
      </c>
      <c r="D1572" s="9" t="str">
        <f t="shared" si="192"/>
        <v>Frozen</v>
      </c>
      <c r="E1572" s="144" t="s">
        <v>560</v>
      </c>
      <c r="F1572" s="162"/>
      <c r="G1572" s="297">
        <v>160</v>
      </c>
      <c r="H1572" s="39">
        <v>2.2999999999999998</v>
      </c>
      <c r="I1572" s="39">
        <v>2300</v>
      </c>
      <c r="J1572" s="168" t="s">
        <v>59</v>
      </c>
      <c r="K1572" s="41" t="s">
        <v>26</v>
      </c>
      <c r="L1572" s="42" t="str">
        <f t="shared" si="187"/>
        <v>2300grams</v>
      </c>
      <c r="M1572" s="43">
        <f t="shared" si="188"/>
        <v>5290</v>
      </c>
      <c r="N1572" s="44" t="str">
        <f t="shared" si="189"/>
        <v>5290grams</v>
      </c>
      <c r="O1572" s="45">
        <f t="shared" si="191"/>
        <v>368</v>
      </c>
      <c r="P1572" s="11"/>
      <c r="Q1572" s="11"/>
      <c r="R1572" s="11"/>
      <c r="S1572" s="11"/>
      <c r="T1572" s="11"/>
      <c r="U1572" s="11"/>
      <c r="V1572" s="11"/>
      <c r="W1572" s="11"/>
      <c r="X1572" s="11"/>
      <c r="Y1572" s="11"/>
      <c r="Z1572" s="11"/>
    </row>
    <row r="1573" spans="1:26" ht="13.5" customHeight="1">
      <c r="A1573" s="233">
        <v>229</v>
      </c>
      <c r="B1573" s="367" t="s">
        <v>1794</v>
      </c>
      <c r="C1573" s="34" t="s">
        <v>35</v>
      </c>
      <c r="D1573" s="9" t="str">
        <f t="shared" si="192"/>
        <v>GOLD DRAGON</v>
      </c>
      <c r="E1573" s="313" t="s">
        <v>1795</v>
      </c>
      <c r="F1573" s="161"/>
      <c r="G1573" s="297">
        <v>165</v>
      </c>
      <c r="H1573" s="39">
        <v>5</v>
      </c>
      <c r="I1573" s="39">
        <v>2270</v>
      </c>
      <c r="J1573" s="168" t="s">
        <v>59</v>
      </c>
      <c r="K1573" s="41" t="s">
        <v>26</v>
      </c>
      <c r="L1573" s="42" t="str">
        <f t="shared" si="187"/>
        <v>2270grams</v>
      </c>
      <c r="M1573" s="43">
        <f t="shared" si="188"/>
        <v>11350</v>
      </c>
      <c r="N1573" s="44" t="str">
        <f t="shared" si="189"/>
        <v>11350grams</v>
      </c>
      <c r="O1573" s="51">
        <f t="shared" si="191"/>
        <v>825</v>
      </c>
      <c r="P1573" s="11"/>
      <c r="Q1573" s="11"/>
      <c r="R1573" s="11"/>
      <c r="S1573" s="11"/>
      <c r="T1573" s="11"/>
      <c r="U1573" s="11"/>
      <c r="V1573" s="11"/>
      <c r="W1573" s="11"/>
      <c r="X1573" s="11"/>
      <c r="Y1573" s="11"/>
      <c r="Z1573" s="11"/>
    </row>
    <row r="1574" spans="1:26" ht="13.5" customHeight="1">
      <c r="A1574" s="232">
        <v>229</v>
      </c>
      <c r="B1574" s="435" t="s">
        <v>1794</v>
      </c>
      <c r="C1574" s="49" t="s">
        <v>31</v>
      </c>
      <c r="D1574" s="9" t="str">
        <f t="shared" si="192"/>
        <v>mama sitas</v>
      </c>
      <c r="E1574" s="144" t="s">
        <v>1796</v>
      </c>
      <c r="F1574" s="161"/>
      <c r="G1574" s="297">
        <v>199</v>
      </c>
      <c r="H1574" s="39">
        <v>0.6</v>
      </c>
      <c r="I1574" s="39"/>
      <c r="J1574" s="168" t="s">
        <v>29</v>
      </c>
      <c r="K1574" s="41" t="s">
        <v>26</v>
      </c>
      <c r="L1574" s="42" t="str">
        <f t="shared" si="187"/>
        <v>ml</v>
      </c>
      <c r="M1574" s="43">
        <f t="shared" si="188"/>
        <v>0</v>
      </c>
      <c r="N1574" s="44" t="str">
        <f t="shared" si="189"/>
        <v>0ml</v>
      </c>
      <c r="O1574" s="51">
        <f t="shared" si="191"/>
        <v>119.39999999999999</v>
      </c>
      <c r="P1574" s="46"/>
      <c r="Q1574" s="46"/>
      <c r="R1574" s="46"/>
      <c r="S1574" s="46"/>
      <c r="T1574" s="46"/>
      <c r="U1574" s="46"/>
      <c r="V1574" s="46"/>
      <c r="W1574" s="46"/>
      <c r="X1574" s="46"/>
      <c r="Y1574" s="46"/>
      <c r="Z1574" s="46"/>
    </row>
    <row r="1575" spans="1:26" ht="13.5" customHeight="1">
      <c r="A1575" s="232">
        <v>229</v>
      </c>
      <c r="B1575" s="435" t="s">
        <v>1794</v>
      </c>
      <c r="C1575" s="34" t="s">
        <v>43</v>
      </c>
      <c r="D1575" s="9" t="str">
        <f t="shared" si="192"/>
        <v>Mama Sitas</v>
      </c>
      <c r="E1575" s="144" t="s">
        <v>1797</v>
      </c>
      <c r="F1575" s="161"/>
      <c r="G1575" s="297">
        <v>103.6</v>
      </c>
      <c r="H1575" s="39">
        <v>1</v>
      </c>
      <c r="I1575" s="39">
        <v>405</v>
      </c>
      <c r="J1575" s="168" t="s">
        <v>59</v>
      </c>
      <c r="K1575" s="41" t="s">
        <v>26</v>
      </c>
      <c r="L1575" s="42" t="str">
        <f t="shared" si="187"/>
        <v>405grams</v>
      </c>
      <c r="M1575" s="43">
        <f t="shared" si="188"/>
        <v>405</v>
      </c>
      <c r="N1575" s="44" t="str">
        <f t="shared" si="189"/>
        <v>405grams</v>
      </c>
      <c r="O1575" s="51">
        <f t="shared" si="191"/>
        <v>103.6</v>
      </c>
      <c r="P1575" s="46"/>
      <c r="Q1575" s="46"/>
      <c r="R1575" s="46"/>
      <c r="S1575" s="46"/>
      <c r="T1575" s="46"/>
      <c r="U1575" s="46"/>
      <c r="V1575" s="46"/>
      <c r="W1575" s="46"/>
      <c r="X1575" s="46"/>
      <c r="Y1575" s="46"/>
      <c r="Z1575" s="46"/>
    </row>
    <row r="1576" spans="1:26" ht="13.5" customHeight="1">
      <c r="A1576" s="233">
        <v>229</v>
      </c>
      <c r="B1576" s="427" t="s">
        <v>1794</v>
      </c>
      <c r="C1576" s="34" t="s">
        <v>47</v>
      </c>
      <c r="D1576" s="9" t="str">
        <f t="shared" si="192"/>
        <v>Mama Sitas</v>
      </c>
      <c r="E1576" s="144" t="s">
        <v>1797</v>
      </c>
      <c r="F1576" s="58"/>
      <c r="G1576" s="297">
        <v>103.6</v>
      </c>
      <c r="H1576" s="39">
        <v>2</v>
      </c>
      <c r="I1576" s="81">
        <v>1</v>
      </c>
      <c r="J1576" s="40" t="s">
        <v>59</v>
      </c>
      <c r="K1576" s="46"/>
      <c r="L1576" s="42" t="str">
        <f t="shared" si="187"/>
        <v>1grams</v>
      </c>
      <c r="M1576" s="43">
        <f t="shared" si="188"/>
        <v>2</v>
      </c>
      <c r="N1576" s="44" t="str">
        <f t="shared" si="189"/>
        <v>2grams</v>
      </c>
      <c r="O1576" s="51">
        <f t="shared" si="191"/>
        <v>207.2</v>
      </c>
      <c r="P1576" s="46"/>
      <c r="Q1576" s="46"/>
      <c r="R1576" s="46"/>
      <c r="S1576" s="46"/>
      <c r="T1576" s="46"/>
      <c r="U1576" s="46"/>
      <c r="V1576" s="46"/>
      <c r="W1576" s="46"/>
      <c r="X1576" s="46"/>
      <c r="Y1576" s="46"/>
      <c r="Z1576" s="46"/>
    </row>
    <row r="1577" spans="1:26" ht="13.5" customHeight="1">
      <c r="A1577" s="233">
        <v>229</v>
      </c>
      <c r="B1577" s="432" t="s">
        <v>1794</v>
      </c>
      <c r="C1577" s="34" t="s">
        <v>82</v>
      </c>
      <c r="D1577" s="9" t="str">
        <f t="shared" si="192"/>
        <v>Mama Sitas</v>
      </c>
      <c r="E1577" s="432" t="s">
        <v>1798</v>
      </c>
      <c r="F1577" s="162" t="s">
        <v>76</v>
      </c>
      <c r="G1577" s="419">
        <v>721.7</v>
      </c>
      <c r="H1577" s="165">
        <v>1</v>
      </c>
      <c r="I1577" s="124">
        <v>4200</v>
      </c>
      <c r="J1577" s="125" t="s">
        <v>59</v>
      </c>
      <c r="K1577" s="41" t="s">
        <v>26</v>
      </c>
      <c r="L1577" s="42" t="str">
        <f t="shared" si="187"/>
        <v>4200grams</v>
      </c>
      <c r="M1577" s="43">
        <f t="shared" si="188"/>
        <v>4200</v>
      </c>
      <c r="N1577" s="44" t="str">
        <f t="shared" si="189"/>
        <v>4200grams</v>
      </c>
      <c r="O1577" s="51">
        <f t="shared" si="191"/>
        <v>721.7</v>
      </c>
      <c r="P1577" s="46"/>
      <c r="Q1577" s="46"/>
      <c r="R1577" s="46"/>
      <c r="S1577" s="46"/>
      <c r="T1577" s="46"/>
      <c r="U1577" s="46"/>
      <c r="V1577" s="46"/>
      <c r="W1577" s="46"/>
      <c r="X1577" s="46"/>
      <c r="Y1577" s="46"/>
      <c r="Z1577" s="46"/>
    </row>
    <row r="1578" spans="1:26" ht="13.5" customHeight="1">
      <c r="A1578" s="232">
        <v>229</v>
      </c>
      <c r="B1578" s="435" t="s">
        <v>1794</v>
      </c>
      <c r="C1578" s="34" t="s">
        <v>43</v>
      </c>
      <c r="D1578" s="9" t="str">
        <f t="shared" si="192"/>
        <v>Mama Sitas</v>
      </c>
      <c r="E1578" s="144" t="s">
        <v>1799</v>
      </c>
      <c r="F1578" s="161"/>
      <c r="G1578" s="297">
        <v>186</v>
      </c>
      <c r="H1578" s="81">
        <v>1</v>
      </c>
      <c r="I1578" s="81">
        <v>765</v>
      </c>
      <c r="J1578" s="40" t="s">
        <v>59</v>
      </c>
      <c r="K1578" s="41" t="s">
        <v>26</v>
      </c>
      <c r="L1578" s="42" t="str">
        <f t="shared" si="187"/>
        <v>765grams</v>
      </c>
      <c r="M1578" s="43">
        <f t="shared" si="188"/>
        <v>765</v>
      </c>
      <c r="N1578" s="44" t="str">
        <f t="shared" si="189"/>
        <v>765grams</v>
      </c>
      <c r="O1578" s="51">
        <f t="shared" si="191"/>
        <v>186</v>
      </c>
      <c r="P1578" s="46"/>
      <c r="Q1578" s="46"/>
      <c r="R1578" s="46"/>
      <c r="S1578" s="46"/>
      <c r="T1578" s="46"/>
      <c r="U1578" s="46"/>
      <c r="V1578" s="46"/>
      <c r="W1578" s="46"/>
      <c r="X1578" s="46"/>
      <c r="Y1578" s="46"/>
      <c r="Z1578" s="46"/>
    </row>
    <row r="1579" spans="1:26" ht="13.5" customHeight="1">
      <c r="A1579" s="232">
        <v>229</v>
      </c>
      <c r="B1579" s="367" t="s">
        <v>1794</v>
      </c>
      <c r="C1579" s="53" t="s">
        <v>39</v>
      </c>
      <c r="D1579" s="9" t="str">
        <f t="shared" si="192"/>
        <v>Ticman</v>
      </c>
      <c r="E1579" s="367" t="s">
        <v>28</v>
      </c>
      <c r="F1579" s="161"/>
      <c r="G1579" s="238">
        <v>200</v>
      </c>
      <c r="H1579" s="103">
        <v>2</v>
      </c>
      <c r="I1579" s="103" t="s">
        <v>1800</v>
      </c>
      <c r="J1579" s="56" t="s">
        <v>86</v>
      </c>
      <c r="K1579" s="41"/>
      <c r="L1579" s="42" t="str">
        <f t="shared" si="187"/>
        <v>3500gallons</v>
      </c>
      <c r="M1579" s="43">
        <f t="shared" si="188"/>
        <v>7000</v>
      </c>
      <c r="N1579" s="44" t="str">
        <f t="shared" si="189"/>
        <v>7000gallons</v>
      </c>
      <c r="O1579" s="51">
        <f t="shared" si="191"/>
        <v>400</v>
      </c>
      <c r="P1579" s="46"/>
      <c r="Q1579" s="46"/>
      <c r="R1579" s="46"/>
      <c r="S1579" s="46"/>
      <c r="T1579" s="46"/>
      <c r="U1579" s="46"/>
      <c r="V1579" s="46"/>
      <c r="W1579" s="46"/>
      <c r="X1579" s="46"/>
      <c r="Y1579" s="46"/>
      <c r="Z1579" s="46"/>
    </row>
    <row r="1580" spans="1:26" ht="13.5" customHeight="1">
      <c r="A1580" s="233">
        <v>229</v>
      </c>
      <c r="B1580" s="230" t="s">
        <v>1794</v>
      </c>
      <c r="C1580" s="34" t="s">
        <v>27</v>
      </c>
      <c r="D1580" s="9" t="str">
        <f t="shared" si="192"/>
        <v>Ticman</v>
      </c>
      <c r="E1580" s="101" t="s">
        <v>28</v>
      </c>
      <c r="F1580" s="161"/>
      <c r="G1580" s="108">
        <v>199</v>
      </c>
      <c r="H1580" s="81">
        <v>7</v>
      </c>
      <c r="I1580" s="81">
        <v>3500</v>
      </c>
      <c r="J1580" s="40" t="s">
        <v>29</v>
      </c>
      <c r="K1580" s="41" t="s">
        <v>26</v>
      </c>
      <c r="L1580" s="42" t="str">
        <f t="shared" si="187"/>
        <v>3500ml</v>
      </c>
      <c r="M1580" s="43">
        <f t="shared" si="188"/>
        <v>24500</v>
      </c>
      <c r="N1580" s="44" t="str">
        <f t="shared" si="189"/>
        <v>24500ml</v>
      </c>
      <c r="O1580" s="45">
        <f t="shared" si="191"/>
        <v>1393</v>
      </c>
      <c r="P1580" s="46"/>
      <c r="Q1580" s="46"/>
      <c r="R1580" s="46"/>
      <c r="S1580" s="46"/>
      <c r="T1580" s="46"/>
      <c r="U1580" s="46"/>
      <c r="V1580" s="46"/>
      <c r="W1580" s="46"/>
      <c r="X1580" s="46"/>
      <c r="Y1580" s="46"/>
      <c r="Z1580" s="46"/>
    </row>
    <row r="1581" spans="1:26" ht="13.5" customHeight="1">
      <c r="A1581" s="233">
        <v>229</v>
      </c>
      <c r="B1581" s="427" t="s">
        <v>1794</v>
      </c>
      <c r="C1581" s="34" t="s">
        <v>47</v>
      </c>
      <c r="D1581" s="9" t="str">
        <f t="shared" si="192"/>
        <v>Ticman</v>
      </c>
      <c r="E1581" s="144" t="s">
        <v>28</v>
      </c>
      <c r="F1581" s="58"/>
      <c r="G1581" s="108">
        <v>199</v>
      </c>
      <c r="H1581" s="81">
        <v>3</v>
      </c>
      <c r="I1581" s="81" t="s">
        <v>1801</v>
      </c>
      <c r="J1581" s="40" t="s">
        <v>86</v>
      </c>
      <c r="K1581" s="46"/>
      <c r="L1581" s="42" t="str">
        <f t="shared" si="187"/>
        <v>1gallons</v>
      </c>
      <c r="M1581" s="43">
        <f t="shared" si="188"/>
        <v>3</v>
      </c>
      <c r="N1581" s="44" t="str">
        <f t="shared" si="189"/>
        <v>3gallons</v>
      </c>
      <c r="O1581" s="51">
        <f t="shared" si="191"/>
        <v>597</v>
      </c>
      <c r="P1581" s="46"/>
      <c r="Q1581" s="46"/>
      <c r="R1581" s="46"/>
      <c r="S1581" s="46"/>
      <c r="T1581" s="46"/>
      <c r="U1581" s="46"/>
      <c r="V1581" s="46"/>
      <c r="W1581" s="46"/>
      <c r="X1581" s="46"/>
      <c r="Y1581" s="46"/>
      <c r="Z1581" s="46"/>
    </row>
    <row r="1582" spans="1:26" ht="13.5" customHeight="1">
      <c r="A1582" s="232">
        <v>415</v>
      </c>
      <c r="B1582" s="428" t="s">
        <v>1802</v>
      </c>
      <c r="C1582" s="34" t="s">
        <v>43</v>
      </c>
      <c r="D1582" s="9">
        <f t="shared" si="192"/>
        <v>0</v>
      </c>
      <c r="E1582" s="144"/>
      <c r="F1582" s="161"/>
      <c r="G1582" s="108">
        <v>48</v>
      </c>
      <c r="H1582" s="81">
        <v>9.36</v>
      </c>
      <c r="I1582" s="81">
        <v>1000</v>
      </c>
      <c r="J1582" s="40" t="s">
        <v>59</v>
      </c>
      <c r="K1582" s="41" t="s">
        <v>26</v>
      </c>
      <c r="L1582" s="42" t="str">
        <f t="shared" si="187"/>
        <v>1000grams</v>
      </c>
      <c r="M1582" s="43">
        <f t="shared" si="188"/>
        <v>9360</v>
      </c>
      <c r="N1582" s="44" t="str">
        <f t="shared" si="189"/>
        <v>9360grams</v>
      </c>
      <c r="O1582" s="51">
        <f t="shared" si="191"/>
        <v>449.28</v>
      </c>
      <c r="P1582" s="46"/>
      <c r="Q1582" s="46"/>
      <c r="R1582" s="46"/>
      <c r="S1582" s="46"/>
      <c r="T1582" s="46"/>
      <c r="U1582" s="46"/>
      <c r="V1582" s="46"/>
      <c r="W1582" s="46"/>
      <c r="X1582" s="46"/>
      <c r="Y1582" s="46"/>
      <c r="Z1582" s="46"/>
    </row>
    <row r="1583" spans="1:26" ht="13.5" customHeight="1">
      <c r="A1583" s="233">
        <v>415</v>
      </c>
      <c r="B1583" s="433" t="s">
        <v>1802</v>
      </c>
      <c r="C1583" s="34" t="s">
        <v>27</v>
      </c>
      <c r="D1583" s="9">
        <f t="shared" si="192"/>
        <v>0</v>
      </c>
      <c r="E1583" s="313"/>
      <c r="F1583" s="161"/>
      <c r="G1583" s="38">
        <v>250</v>
      </c>
      <c r="H1583" s="39">
        <v>2</v>
      </c>
      <c r="I1583" s="81"/>
      <c r="J1583" s="121"/>
      <c r="K1583" s="41" t="s">
        <v>26</v>
      </c>
      <c r="L1583" s="42" t="str">
        <f t="shared" si="187"/>
        <v/>
      </c>
      <c r="M1583" s="43">
        <f t="shared" si="188"/>
        <v>0</v>
      </c>
      <c r="N1583" s="44" t="str">
        <f t="shared" si="189"/>
        <v>0</v>
      </c>
      <c r="O1583" s="133">
        <v>500</v>
      </c>
      <c r="P1583" s="46"/>
      <c r="Q1583" s="46"/>
      <c r="R1583" s="46"/>
      <c r="S1583" s="46"/>
      <c r="T1583" s="46"/>
      <c r="U1583" s="46"/>
      <c r="V1583" s="46"/>
      <c r="W1583" s="46"/>
      <c r="X1583" s="46"/>
      <c r="Y1583" s="46"/>
      <c r="Z1583" s="46"/>
    </row>
    <row r="1584" spans="1:26" ht="13.5" customHeight="1">
      <c r="A1584" s="232">
        <v>623</v>
      </c>
      <c r="B1584" s="367" t="s">
        <v>1803</v>
      </c>
      <c r="C1584" s="53" t="s">
        <v>39</v>
      </c>
      <c r="D1584" s="9">
        <f t="shared" si="192"/>
        <v>0</v>
      </c>
      <c r="E1584" s="430"/>
      <c r="F1584" s="161"/>
      <c r="G1584" s="238">
        <v>80</v>
      </c>
      <c r="H1584" s="103">
        <v>0.5</v>
      </c>
      <c r="I1584" s="103">
        <v>1000</v>
      </c>
      <c r="J1584" s="56" t="s">
        <v>59</v>
      </c>
      <c r="K1584" s="41"/>
      <c r="L1584" s="42" t="str">
        <f t="shared" si="187"/>
        <v>1000grams</v>
      </c>
      <c r="M1584" s="43">
        <f t="shared" si="188"/>
        <v>500</v>
      </c>
      <c r="N1584" s="44" t="str">
        <f t="shared" si="189"/>
        <v>500grams</v>
      </c>
      <c r="O1584" s="51">
        <f t="shared" ref="O1584:O1603" si="193">G1584*H1584</f>
        <v>40</v>
      </c>
      <c r="P1584" s="46"/>
      <c r="Q1584" s="46"/>
      <c r="R1584" s="46"/>
      <c r="S1584" s="46"/>
      <c r="T1584" s="46"/>
      <c r="U1584" s="46"/>
      <c r="V1584" s="46"/>
      <c r="W1584" s="46"/>
      <c r="X1584" s="46"/>
      <c r="Y1584" s="46"/>
      <c r="Z1584" s="46"/>
    </row>
    <row r="1585" spans="1:26" ht="13.5" customHeight="1">
      <c r="A1585" s="233">
        <v>137</v>
      </c>
      <c r="B1585" s="430" t="s">
        <v>1804</v>
      </c>
      <c r="C1585" s="34" t="s">
        <v>35</v>
      </c>
      <c r="D1585" s="9" t="str">
        <f t="shared" si="192"/>
        <v>SUPER Q</v>
      </c>
      <c r="E1585" s="144" t="s">
        <v>1805</v>
      </c>
      <c r="F1585" s="161"/>
      <c r="G1585" s="297">
        <v>45</v>
      </c>
      <c r="H1585" s="81">
        <v>1</v>
      </c>
      <c r="I1585" s="81">
        <v>500</v>
      </c>
      <c r="J1585" s="40" t="s">
        <v>59</v>
      </c>
      <c r="K1585" s="41" t="s">
        <v>26</v>
      </c>
      <c r="L1585" s="42" t="str">
        <f t="shared" si="187"/>
        <v>500grams</v>
      </c>
      <c r="M1585" s="43">
        <f t="shared" si="188"/>
        <v>500</v>
      </c>
      <c r="N1585" s="44" t="str">
        <f t="shared" si="189"/>
        <v>500grams</v>
      </c>
      <c r="O1585" s="51">
        <f t="shared" si="193"/>
        <v>45</v>
      </c>
      <c r="P1585" s="46"/>
      <c r="Q1585" s="46"/>
      <c r="R1585" s="46"/>
      <c r="S1585" s="46"/>
      <c r="T1585" s="46"/>
      <c r="U1585" s="46"/>
      <c r="V1585" s="46"/>
      <c r="W1585" s="46"/>
      <c r="X1585" s="46"/>
      <c r="Y1585" s="46"/>
      <c r="Z1585" s="46"/>
    </row>
    <row r="1586" spans="1:26" ht="13.5" customHeight="1">
      <c r="A1586" s="233">
        <v>137</v>
      </c>
      <c r="B1586" s="435" t="s">
        <v>1804</v>
      </c>
      <c r="C1586" s="34" t="s">
        <v>74</v>
      </c>
      <c r="D1586" s="9" t="str">
        <f t="shared" si="192"/>
        <v>Super Q</v>
      </c>
      <c r="E1586" s="91" t="s">
        <v>262</v>
      </c>
      <c r="F1586" s="162" t="s">
        <v>76</v>
      </c>
      <c r="G1586" s="108">
        <v>42.2</v>
      </c>
      <c r="H1586" s="81">
        <v>5</v>
      </c>
      <c r="I1586" s="81">
        <v>500</v>
      </c>
      <c r="J1586" s="40" t="s">
        <v>59</v>
      </c>
      <c r="K1586" s="41" t="s">
        <v>26</v>
      </c>
      <c r="L1586" s="42" t="str">
        <f t="shared" si="187"/>
        <v>500grams</v>
      </c>
      <c r="M1586" s="43">
        <f t="shared" si="188"/>
        <v>2500</v>
      </c>
      <c r="N1586" s="44" t="str">
        <f t="shared" si="189"/>
        <v>2500grams</v>
      </c>
      <c r="O1586" s="51">
        <f t="shared" si="193"/>
        <v>211</v>
      </c>
      <c r="P1586" s="46"/>
      <c r="Q1586" s="46"/>
      <c r="R1586" s="46"/>
      <c r="S1586" s="46"/>
      <c r="T1586" s="46"/>
      <c r="U1586" s="46"/>
      <c r="V1586" s="46"/>
      <c r="W1586" s="46"/>
      <c r="X1586" s="46"/>
      <c r="Y1586" s="46"/>
      <c r="Z1586" s="46"/>
    </row>
    <row r="1587" spans="1:26" ht="13.5" customHeight="1">
      <c r="A1587" s="233">
        <v>137</v>
      </c>
      <c r="B1587" s="366" t="s">
        <v>1804</v>
      </c>
      <c r="C1587" s="34" t="s">
        <v>55</v>
      </c>
      <c r="D1587" s="9" t="str">
        <f t="shared" si="192"/>
        <v>Super Q</v>
      </c>
      <c r="E1587" s="367" t="s">
        <v>262</v>
      </c>
      <c r="F1587" s="161"/>
      <c r="G1587" s="297">
        <v>42.2</v>
      </c>
      <c r="H1587" s="81">
        <v>11.9163</v>
      </c>
      <c r="I1587" s="81">
        <v>454</v>
      </c>
      <c r="J1587" s="40" t="s">
        <v>59</v>
      </c>
      <c r="K1587" s="41" t="s">
        <v>26</v>
      </c>
      <c r="L1587" s="42" t="str">
        <f t="shared" si="187"/>
        <v>454grams</v>
      </c>
      <c r="M1587" s="43">
        <f t="shared" si="188"/>
        <v>5410.0001999999995</v>
      </c>
      <c r="N1587" s="44" t="str">
        <f t="shared" si="189"/>
        <v>5410.0002grams</v>
      </c>
      <c r="O1587" s="51">
        <f t="shared" si="193"/>
        <v>502.86786000000001</v>
      </c>
      <c r="P1587" s="46"/>
      <c r="Q1587" s="46"/>
      <c r="R1587" s="46"/>
      <c r="S1587" s="46"/>
      <c r="T1587" s="46"/>
      <c r="U1587" s="46"/>
      <c r="V1587" s="46"/>
      <c r="W1587" s="46"/>
      <c r="X1587" s="46"/>
      <c r="Y1587" s="46"/>
      <c r="Z1587" s="46"/>
    </row>
    <row r="1588" spans="1:26" ht="13.5" customHeight="1">
      <c r="A1588" s="232">
        <v>137</v>
      </c>
      <c r="B1588" s="428" t="s">
        <v>1806</v>
      </c>
      <c r="C1588" s="49" t="s">
        <v>61</v>
      </c>
      <c r="D1588" s="9" t="str">
        <f t="shared" si="192"/>
        <v>super Q</v>
      </c>
      <c r="E1588" s="144" t="s">
        <v>1807</v>
      </c>
      <c r="F1588" s="161"/>
      <c r="G1588" s="297">
        <v>43</v>
      </c>
      <c r="H1588" s="81">
        <v>3</v>
      </c>
      <c r="I1588" s="81">
        <v>500</v>
      </c>
      <c r="J1588" s="40" t="s">
        <v>59</v>
      </c>
      <c r="K1588" s="41" t="s">
        <v>26</v>
      </c>
      <c r="L1588" s="42" t="str">
        <f t="shared" si="187"/>
        <v>500grams</v>
      </c>
      <c r="M1588" s="43">
        <f t="shared" si="188"/>
        <v>1500</v>
      </c>
      <c r="N1588" s="44" t="str">
        <f t="shared" si="189"/>
        <v>1500grams</v>
      </c>
      <c r="O1588" s="51">
        <f t="shared" si="193"/>
        <v>129</v>
      </c>
      <c r="P1588" s="46"/>
      <c r="Q1588" s="46"/>
      <c r="R1588" s="46"/>
      <c r="S1588" s="46"/>
      <c r="T1588" s="46"/>
      <c r="U1588" s="46"/>
      <c r="V1588" s="46"/>
      <c r="W1588" s="46"/>
      <c r="X1588" s="46"/>
      <c r="Y1588" s="46"/>
      <c r="Z1588" s="46"/>
    </row>
    <row r="1589" spans="1:26" ht="13.5" customHeight="1">
      <c r="A1589" s="232">
        <v>137</v>
      </c>
      <c r="B1589" s="428" t="s">
        <v>1804</v>
      </c>
      <c r="C1589" s="34" t="s">
        <v>43</v>
      </c>
      <c r="D1589" s="9" t="str">
        <f t="shared" si="192"/>
        <v>Super Q</v>
      </c>
      <c r="E1589" s="144" t="s">
        <v>263</v>
      </c>
      <c r="F1589" s="161"/>
      <c r="G1589" s="297">
        <v>42.2</v>
      </c>
      <c r="H1589" s="81">
        <v>4</v>
      </c>
      <c r="I1589" s="81">
        <v>500</v>
      </c>
      <c r="J1589" s="40" t="s">
        <v>59</v>
      </c>
      <c r="K1589" s="41" t="s">
        <v>26</v>
      </c>
      <c r="L1589" s="42" t="str">
        <f t="shared" si="187"/>
        <v>500grams</v>
      </c>
      <c r="M1589" s="43">
        <f t="shared" si="188"/>
        <v>2000</v>
      </c>
      <c r="N1589" s="44" t="str">
        <f t="shared" si="189"/>
        <v>2000grams</v>
      </c>
      <c r="O1589" s="51">
        <f t="shared" si="193"/>
        <v>168.8</v>
      </c>
      <c r="P1589" s="46"/>
      <c r="Q1589" s="46"/>
      <c r="R1589" s="46"/>
      <c r="S1589" s="46"/>
      <c r="T1589" s="46"/>
      <c r="U1589" s="46"/>
      <c r="V1589" s="46"/>
      <c r="W1589" s="46"/>
      <c r="X1589" s="46"/>
      <c r="Y1589" s="46"/>
      <c r="Z1589" s="46"/>
    </row>
    <row r="1590" spans="1:26" ht="13.5" customHeight="1">
      <c r="A1590" s="232">
        <v>137</v>
      </c>
      <c r="B1590" s="430" t="s">
        <v>1804</v>
      </c>
      <c r="C1590" s="53" t="s">
        <v>39</v>
      </c>
      <c r="D1590" s="9" t="str">
        <f t="shared" si="192"/>
        <v>Super Q</v>
      </c>
      <c r="E1590" s="367" t="s">
        <v>263</v>
      </c>
      <c r="F1590" s="161"/>
      <c r="G1590" s="102">
        <v>42.2</v>
      </c>
      <c r="H1590" s="103">
        <v>7</v>
      </c>
      <c r="I1590" s="103">
        <v>500</v>
      </c>
      <c r="J1590" s="104" t="s">
        <v>59</v>
      </c>
      <c r="K1590" s="41"/>
      <c r="L1590" s="42" t="str">
        <f t="shared" si="187"/>
        <v>500grams</v>
      </c>
      <c r="M1590" s="43">
        <f t="shared" si="188"/>
        <v>3500</v>
      </c>
      <c r="N1590" s="44" t="str">
        <f t="shared" si="189"/>
        <v>3500grams</v>
      </c>
      <c r="O1590" s="51">
        <f t="shared" si="193"/>
        <v>295.40000000000003</v>
      </c>
      <c r="P1590" s="46"/>
      <c r="Q1590" s="46"/>
      <c r="R1590" s="46"/>
      <c r="S1590" s="46"/>
      <c r="T1590" s="46"/>
      <c r="U1590" s="46"/>
      <c r="V1590" s="46"/>
      <c r="W1590" s="46"/>
      <c r="X1590" s="46"/>
      <c r="Y1590" s="46"/>
      <c r="Z1590" s="46"/>
    </row>
    <row r="1591" spans="1:26" ht="13.5" customHeight="1">
      <c r="A1591" s="233">
        <v>137</v>
      </c>
      <c r="B1591" s="436" t="s">
        <v>1804</v>
      </c>
      <c r="C1591" s="34" t="s">
        <v>82</v>
      </c>
      <c r="D1591" s="9" t="str">
        <f t="shared" si="192"/>
        <v>Super Q</v>
      </c>
      <c r="E1591" s="432" t="s">
        <v>263</v>
      </c>
      <c r="F1591" s="162" t="s">
        <v>76</v>
      </c>
      <c r="G1591" s="419">
        <v>43.5</v>
      </c>
      <c r="H1591" s="124">
        <v>19</v>
      </c>
      <c r="I1591" s="124">
        <v>500</v>
      </c>
      <c r="J1591" s="125" t="s">
        <v>59</v>
      </c>
      <c r="K1591" s="41" t="s">
        <v>26</v>
      </c>
      <c r="L1591" s="42" t="str">
        <f t="shared" si="187"/>
        <v>500grams</v>
      </c>
      <c r="M1591" s="43">
        <f t="shared" si="188"/>
        <v>9500</v>
      </c>
      <c r="N1591" s="44" t="str">
        <f t="shared" si="189"/>
        <v>9500grams</v>
      </c>
      <c r="O1591" s="51">
        <f t="shared" si="193"/>
        <v>826.5</v>
      </c>
      <c r="P1591" s="46"/>
      <c r="Q1591" s="46"/>
      <c r="R1591" s="46"/>
      <c r="S1591" s="46"/>
      <c r="T1591" s="46"/>
      <c r="U1591" s="46"/>
      <c r="V1591" s="46"/>
      <c r="W1591" s="46"/>
      <c r="X1591" s="46"/>
      <c r="Y1591" s="46"/>
      <c r="Z1591" s="46"/>
    </row>
    <row r="1592" spans="1:26" ht="13.5" customHeight="1">
      <c r="A1592" s="233">
        <v>137</v>
      </c>
      <c r="B1592" s="428" t="s">
        <v>1804</v>
      </c>
      <c r="C1592" s="34" t="s">
        <v>6</v>
      </c>
      <c r="D1592" s="9" t="str">
        <f t="shared" si="192"/>
        <v>Super Q</v>
      </c>
      <c r="E1592" s="313" t="s">
        <v>263</v>
      </c>
      <c r="F1592" s="162"/>
      <c r="G1592" s="297">
        <v>42.5</v>
      </c>
      <c r="H1592" s="81">
        <v>4</v>
      </c>
      <c r="I1592" s="81">
        <v>500</v>
      </c>
      <c r="J1592" s="40" t="s">
        <v>59</v>
      </c>
      <c r="K1592" s="41" t="s">
        <v>26</v>
      </c>
      <c r="L1592" s="42" t="str">
        <f t="shared" si="187"/>
        <v>500grams</v>
      </c>
      <c r="M1592" s="43">
        <f t="shared" si="188"/>
        <v>2000</v>
      </c>
      <c r="N1592" s="44" t="str">
        <f t="shared" si="189"/>
        <v>2000grams</v>
      </c>
      <c r="O1592" s="51">
        <f t="shared" si="193"/>
        <v>170</v>
      </c>
      <c r="P1592" s="46"/>
      <c r="Q1592" s="46"/>
      <c r="R1592" s="46"/>
      <c r="S1592" s="46"/>
      <c r="T1592" s="46"/>
      <c r="U1592" s="46"/>
      <c r="V1592" s="46"/>
      <c r="W1592" s="46"/>
      <c r="X1592" s="46"/>
      <c r="Y1592" s="46"/>
      <c r="Z1592" s="46"/>
    </row>
    <row r="1593" spans="1:26" ht="13.5" customHeight="1">
      <c r="A1593" s="233">
        <v>137</v>
      </c>
      <c r="B1593" s="437" t="s">
        <v>1804</v>
      </c>
      <c r="C1593" s="34" t="s">
        <v>27</v>
      </c>
      <c r="D1593" s="9" t="str">
        <f t="shared" si="192"/>
        <v>Super Q</v>
      </c>
      <c r="E1593" s="433" t="s">
        <v>263</v>
      </c>
      <c r="F1593" s="161"/>
      <c r="G1593" s="297">
        <v>42.2</v>
      </c>
      <c r="H1593" s="81">
        <v>14</v>
      </c>
      <c r="I1593" s="85"/>
      <c r="J1593" s="88"/>
      <c r="K1593" s="41" t="s">
        <v>26</v>
      </c>
      <c r="L1593" s="42" t="str">
        <f t="shared" si="187"/>
        <v/>
      </c>
      <c r="M1593" s="43">
        <f t="shared" si="188"/>
        <v>0</v>
      </c>
      <c r="N1593" s="44" t="str">
        <f t="shared" si="189"/>
        <v>0</v>
      </c>
      <c r="O1593" s="45">
        <f t="shared" si="193"/>
        <v>590.80000000000007</v>
      </c>
      <c r="P1593" s="46"/>
      <c r="Q1593" s="46"/>
      <c r="R1593" s="46"/>
      <c r="S1593" s="46"/>
      <c r="T1593" s="46"/>
      <c r="U1593" s="46"/>
      <c r="V1593" s="46"/>
      <c r="W1593" s="46"/>
      <c r="X1593" s="46"/>
      <c r="Y1593" s="46"/>
      <c r="Z1593" s="46"/>
    </row>
    <row r="1594" spans="1:26" ht="13.5" customHeight="1">
      <c r="A1594" s="233">
        <v>137</v>
      </c>
      <c r="B1594" s="434" t="s">
        <v>1804</v>
      </c>
      <c r="C1594" s="94" t="s">
        <v>68</v>
      </c>
      <c r="D1594" s="9">
        <f t="shared" si="192"/>
        <v>0</v>
      </c>
      <c r="E1594" s="313"/>
      <c r="F1594" s="58"/>
      <c r="G1594" s="237">
        <v>0.106</v>
      </c>
      <c r="H1594" s="97">
        <v>14500</v>
      </c>
      <c r="I1594" s="97">
        <v>500</v>
      </c>
      <c r="J1594" s="131" t="s">
        <v>59</v>
      </c>
      <c r="K1594" s="46"/>
      <c r="L1594" s="42" t="str">
        <f t="shared" si="187"/>
        <v>500grams</v>
      </c>
      <c r="M1594" s="43">
        <f t="shared" si="188"/>
        <v>7250000</v>
      </c>
      <c r="N1594" s="44" t="str">
        <f t="shared" si="189"/>
        <v>7250000grams</v>
      </c>
      <c r="O1594" s="51">
        <f t="shared" si="193"/>
        <v>1537</v>
      </c>
      <c r="P1594" s="46"/>
      <c r="Q1594" s="46"/>
      <c r="R1594" s="46"/>
      <c r="S1594" s="46"/>
      <c r="T1594" s="46"/>
      <c r="U1594" s="46"/>
      <c r="V1594" s="46"/>
      <c r="W1594" s="46"/>
      <c r="X1594" s="46"/>
      <c r="Y1594" s="46"/>
      <c r="Z1594" s="46"/>
    </row>
    <row r="1595" spans="1:26" ht="13.5" customHeight="1">
      <c r="A1595" s="233">
        <v>940</v>
      </c>
      <c r="B1595" s="435" t="s">
        <v>1808</v>
      </c>
      <c r="C1595" s="34" t="s">
        <v>55</v>
      </c>
      <c r="D1595" s="9" t="str">
        <f t="shared" si="192"/>
        <v>Lipa Spices</v>
      </c>
      <c r="E1595" s="313" t="s">
        <v>295</v>
      </c>
      <c r="F1595" s="162"/>
      <c r="G1595" s="426">
        <v>250</v>
      </c>
      <c r="H1595" s="120">
        <v>6</v>
      </c>
      <c r="I1595" s="81">
        <v>250</v>
      </c>
      <c r="J1595" s="60" t="s">
        <v>59</v>
      </c>
      <c r="K1595" s="41" t="s">
        <v>26</v>
      </c>
      <c r="L1595" s="42" t="str">
        <f t="shared" si="187"/>
        <v>250grams</v>
      </c>
      <c r="M1595" s="43">
        <f t="shared" si="188"/>
        <v>1500</v>
      </c>
      <c r="N1595" s="44" t="str">
        <f t="shared" si="189"/>
        <v>1500grams</v>
      </c>
      <c r="O1595" s="51">
        <f t="shared" si="193"/>
        <v>1500</v>
      </c>
      <c r="P1595" s="46"/>
      <c r="Q1595" s="46"/>
      <c r="R1595" s="46"/>
      <c r="S1595" s="46"/>
      <c r="T1595" s="46"/>
      <c r="U1595" s="46"/>
      <c r="V1595" s="46"/>
      <c r="W1595" s="46"/>
      <c r="X1595" s="46"/>
      <c r="Y1595" s="46"/>
      <c r="Z1595" s="46"/>
    </row>
    <row r="1596" spans="1:26" ht="13.5" customHeight="1">
      <c r="A1596" s="232">
        <v>476</v>
      </c>
      <c r="B1596" s="428" t="s">
        <v>1809</v>
      </c>
      <c r="C1596" s="34" t="s">
        <v>43</v>
      </c>
      <c r="D1596" s="9" t="str">
        <f t="shared" si="192"/>
        <v>WL</v>
      </c>
      <c r="E1596" s="144" t="s">
        <v>1810</v>
      </c>
      <c r="F1596" s="161"/>
      <c r="G1596" s="297">
        <v>12.54</v>
      </c>
      <c r="H1596" s="81">
        <v>18</v>
      </c>
      <c r="I1596" s="81">
        <v>10</v>
      </c>
      <c r="J1596" s="40" t="s">
        <v>37</v>
      </c>
      <c r="K1596" s="41"/>
      <c r="L1596" s="42" t="str">
        <f t="shared" si="187"/>
        <v>10pieces</v>
      </c>
      <c r="M1596" s="43">
        <f t="shared" si="188"/>
        <v>180</v>
      </c>
      <c r="N1596" s="44" t="str">
        <f t="shared" si="189"/>
        <v>180pieces</v>
      </c>
      <c r="O1596" s="51">
        <f t="shared" si="193"/>
        <v>225.71999999999997</v>
      </c>
      <c r="P1596" s="46"/>
      <c r="Q1596" s="46"/>
      <c r="R1596" s="46"/>
      <c r="S1596" s="46"/>
      <c r="T1596" s="46"/>
      <c r="U1596" s="46"/>
      <c r="V1596" s="46"/>
      <c r="W1596" s="46"/>
      <c r="X1596" s="46"/>
      <c r="Y1596" s="46"/>
      <c r="Z1596" s="46"/>
    </row>
    <row r="1597" spans="1:26" ht="13.5" customHeight="1">
      <c r="A1597" s="232">
        <v>22</v>
      </c>
      <c r="B1597" s="430" t="s">
        <v>1811</v>
      </c>
      <c r="C1597" s="34" t="s">
        <v>35</v>
      </c>
      <c r="D1597" s="9" t="str">
        <f t="shared" si="192"/>
        <v>Mc Cormick</v>
      </c>
      <c r="E1597" s="68" t="s">
        <v>1812</v>
      </c>
      <c r="F1597" s="162"/>
      <c r="G1597" s="159">
        <v>42</v>
      </c>
      <c r="H1597" s="81">
        <v>3</v>
      </c>
      <c r="I1597" s="81">
        <v>30</v>
      </c>
      <c r="J1597" s="40" t="s">
        <v>29</v>
      </c>
      <c r="K1597" s="41" t="s">
        <v>26</v>
      </c>
      <c r="L1597" s="42" t="str">
        <f t="shared" si="187"/>
        <v>30ml</v>
      </c>
      <c r="M1597" s="43">
        <f t="shared" si="188"/>
        <v>90</v>
      </c>
      <c r="N1597" s="44" t="str">
        <f t="shared" si="189"/>
        <v>90ml</v>
      </c>
      <c r="O1597" s="51">
        <f t="shared" si="193"/>
        <v>126</v>
      </c>
      <c r="P1597" s="46"/>
      <c r="Q1597" s="46"/>
      <c r="R1597" s="46"/>
      <c r="S1597" s="46"/>
      <c r="T1597" s="46"/>
      <c r="U1597" s="46"/>
      <c r="V1597" s="46"/>
      <c r="W1597" s="46"/>
      <c r="X1597" s="46"/>
      <c r="Y1597" s="46"/>
      <c r="Z1597" s="46"/>
    </row>
    <row r="1598" spans="1:26" ht="13.5" customHeight="1">
      <c r="A1598" s="232">
        <v>22</v>
      </c>
      <c r="B1598" s="33" t="s">
        <v>1813</v>
      </c>
      <c r="C1598" s="49" t="s">
        <v>61</v>
      </c>
      <c r="D1598" s="9" t="str">
        <f t="shared" si="192"/>
        <v>mckormick</v>
      </c>
      <c r="E1598" s="50" t="s">
        <v>1814</v>
      </c>
      <c r="F1598" s="162"/>
      <c r="G1598" s="108">
        <v>65</v>
      </c>
      <c r="H1598" s="81">
        <v>1</v>
      </c>
      <c r="I1598" s="81">
        <v>30</v>
      </c>
      <c r="J1598" s="40" t="s">
        <v>29</v>
      </c>
      <c r="K1598" s="41"/>
      <c r="L1598" s="42" t="str">
        <f t="shared" si="187"/>
        <v>30ml</v>
      </c>
      <c r="M1598" s="43">
        <f t="shared" si="188"/>
        <v>30</v>
      </c>
      <c r="N1598" s="44" t="str">
        <f t="shared" si="189"/>
        <v>30ml</v>
      </c>
      <c r="O1598" s="51">
        <f t="shared" si="193"/>
        <v>65</v>
      </c>
      <c r="P1598" s="46"/>
      <c r="Q1598" s="46"/>
      <c r="R1598" s="46"/>
      <c r="S1598" s="46"/>
      <c r="T1598" s="46"/>
      <c r="U1598" s="46"/>
      <c r="V1598" s="46"/>
      <c r="W1598" s="46"/>
      <c r="X1598" s="46"/>
      <c r="Y1598" s="46"/>
      <c r="Z1598" s="46"/>
    </row>
    <row r="1599" spans="1:26" ht="13.5" customHeight="1">
      <c r="A1599" s="232">
        <v>59</v>
      </c>
      <c r="B1599" s="428" t="s">
        <v>1815</v>
      </c>
      <c r="C1599" s="49" t="s">
        <v>61</v>
      </c>
      <c r="D1599" s="9" t="str">
        <f t="shared" si="192"/>
        <v>energen</v>
      </c>
      <c r="E1599" s="144" t="s">
        <v>1816</v>
      </c>
      <c r="F1599" s="162"/>
      <c r="G1599" s="108">
        <v>8.9600000000000009</v>
      </c>
      <c r="H1599" s="81">
        <v>259</v>
      </c>
      <c r="I1599" s="81">
        <v>30</v>
      </c>
      <c r="J1599" s="40" t="s">
        <v>59</v>
      </c>
      <c r="K1599" s="41"/>
      <c r="L1599" s="42" t="str">
        <f t="shared" si="187"/>
        <v>30grams</v>
      </c>
      <c r="M1599" s="43">
        <f t="shared" si="188"/>
        <v>7770</v>
      </c>
      <c r="N1599" s="44" t="str">
        <f t="shared" si="189"/>
        <v>7770grams</v>
      </c>
      <c r="O1599" s="51">
        <f t="shared" si="193"/>
        <v>2320.6400000000003</v>
      </c>
      <c r="P1599" s="11"/>
      <c r="Q1599" s="11"/>
      <c r="R1599" s="11"/>
      <c r="S1599" s="11"/>
      <c r="T1599" s="11"/>
      <c r="U1599" s="11"/>
      <c r="V1599" s="11"/>
      <c r="W1599" s="11"/>
      <c r="X1599" s="11"/>
      <c r="Y1599" s="11"/>
      <c r="Z1599" s="11"/>
    </row>
    <row r="1600" spans="1:26" ht="13.5" customHeight="1">
      <c r="A1600" s="233">
        <v>1147</v>
      </c>
      <c r="B1600" s="438" t="s">
        <v>1817</v>
      </c>
      <c r="C1600" s="34" t="s">
        <v>47</v>
      </c>
      <c r="D1600" s="9" t="str">
        <f t="shared" si="192"/>
        <v>Energen</v>
      </c>
      <c r="E1600" s="410" t="s">
        <v>494</v>
      </c>
      <c r="F1600" s="58"/>
      <c r="G1600" s="297">
        <v>8.9700000000000006</v>
      </c>
      <c r="H1600" s="81">
        <v>275</v>
      </c>
      <c r="I1600" s="67">
        <v>1</v>
      </c>
      <c r="J1600" s="40" t="s">
        <v>37</v>
      </c>
      <c r="K1600" s="46"/>
      <c r="L1600" s="42" t="str">
        <f t="shared" si="187"/>
        <v>1pieces</v>
      </c>
      <c r="M1600" s="43">
        <f t="shared" si="188"/>
        <v>275</v>
      </c>
      <c r="N1600" s="44" t="str">
        <f t="shared" si="189"/>
        <v>275pieces</v>
      </c>
      <c r="O1600" s="51">
        <f t="shared" si="193"/>
        <v>2466.75</v>
      </c>
      <c r="P1600" s="29"/>
      <c r="Q1600" s="11"/>
      <c r="R1600" s="11"/>
      <c r="S1600" s="11"/>
      <c r="T1600" s="11"/>
      <c r="U1600" s="11"/>
      <c r="V1600" s="11"/>
      <c r="W1600" s="11"/>
      <c r="X1600" s="11"/>
      <c r="Y1600" s="11"/>
      <c r="Z1600" s="11"/>
    </row>
    <row r="1601" spans="1:26" ht="13.5" customHeight="1">
      <c r="A1601" s="233">
        <v>779</v>
      </c>
      <c r="B1601" s="436" t="s">
        <v>1818</v>
      </c>
      <c r="C1601" s="34" t="s">
        <v>82</v>
      </c>
      <c r="D1601" s="9" t="str">
        <f t="shared" si="192"/>
        <v>JP</v>
      </c>
      <c r="E1601" s="436" t="s">
        <v>1819</v>
      </c>
      <c r="F1601" s="162" t="s">
        <v>76</v>
      </c>
      <c r="G1601" s="419">
        <v>32</v>
      </c>
      <c r="H1601" s="124">
        <v>1</v>
      </c>
      <c r="I1601" s="439">
        <v>12</v>
      </c>
      <c r="J1601" s="125" t="s">
        <v>59</v>
      </c>
      <c r="K1601" s="41" t="s">
        <v>26</v>
      </c>
      <c r="L1601" s="42" t="str">
        <f t="shared" si="187"/>
        <v>12grams</v>
      </c>
      <c r="M1601" s="43">
        <f t="shared" si="188"/>
        <v>12</v>
      </c>
      <c r="N1601" s="44" t="str">
        <f t="shared" si="189"/>
        <v>12grams</v>
      </c>
      <c r="O1601" s="51">
        <f t="shared" si="193"/>
        <v>32</v>
      </c>
      <c r="P1601" s="46"/>
      <c r="Q1601" s="46"/>
      <c r="R1601" s="46"/>
      <c r="S1601" s="46"/>
      <c r="T1601" s="46"/>
      <c r="U1601" s="46"/>
      <c r="V1601" s="46"/>
      <c r="W1601" s="46"/>
      <c r="X1601" s="46"/>
      <c r="Y1601" s="46"/>
      <c r="Z1601" s="46"/>
    </row>
    <row r="1602" spans="1:26" ht="13.5" customHeight="1">
      <c r="A1602" s="232">
        <v>139</v>
      </c>
      <c r="B1602" s="424" t="s">
        <v>1820</v>
      </c>
      <c r="C1602" s="49" t="s">
        <v>61</v>
      </c>
      <c r="D1602" s="9" t="str">
        <f t="shared" si="192"/>
        <v>charme</v>
      </c>
      <c r="E1602" s="425" t="s">
        <v>1821</v>
      </c>
      <c r="F1602" s="161"/>
      <c r="G1602" s="426">
        <v>1.26</v>
      </c>
      <c r="H1602" s="120">
        <v>808</v>
      </c>
      <c r="I1602" s="120">
        <v>1</v>
      </c>
      <c r="J1602" s="60" t="s">
        <v>37</v>
      </c>
      <c r="K1602" s="41" t="s">
        <v>26</v>
      </c>
      <c r="L1602" s="42" t="str">
        <f t="shared" si="187"/>
        <v>1pieces</v>
      </c>
      <c r="M1602" s="43">
        <f t="shared" si="188"/>
        <v>808</v>
      </c>
      <c r="N1602" s="44" t="str">
        <f t="shared" si="189"/>
        <v>808pieces</v>
      </c>
      <c r="O1602" s="51">
        <f t="shared" si="193"/>
        <v>1018.08</v>
      </c>
      <c r="P1602" s="29"/>
      <c r="Q1602" s="11"/>
      <c r="R1602" s="11"/>
      <c r="S1602" s="11"/>
      <c r="T1602" s="11"/>
      <c r="U1602" s="11"/>
      <c r="V1602" s="11"/>
      <c r="W1602" s="11"/>
      <c r="X1602" s="11"/>
      <c r="Y1602" s="11"/>
      <c r="Z1602" s="11"/>
    </row>
    <row r="1603" spans="1:26" ht="13.5" customHeight="1">
      <c r="A1603" s="232">
        <v>139</v>
      </c>
      <c r="B1603" s="429" t="s">
        <v>1822</v>
      </c>
      <c r="C1603" s="49" t="s">
        <v>31</v>
      </c>
      <c r="D1603" s="9" t="str">
        <f t="shared" si="192"/>
        <v>charmee</v>
      </c>
      <c r="E1603" s="410" t="s">
        <v>1823</v>
      </c>
      <c r="F1603" s="161"/>
      <c r="G1603" s="426">
        <v>2.38</v>
      </c>
      <c r="H1603" s="120">
        <v>40</v>
      </c>
      <c r="I1603" s="120"/>
      <c r="J1603" s="60" t="s">
        <v>42</v>
      </c>
      <c r="K1603" s="41" t="s">
        <v>37</v>
      </c>
      <c r="L1603" s="42" t="str">
        <f t="shared" si="187"/>
        <v>packs</v>
      </c>
      <c r="M1603" s="43">
        <f t="shared" si="188"/>
        <v>0</v>
      </c>
      <c r="N1603" s="44" t="str">
        <f t="shared" si="189"/>
        <v>0packs</v>
      </c>
      <c r="O1603" s="51">
        <f t="shared" si="193"/>
        <v>95.199999999999989</v>
      </c>
      <c r="P1603" s="29"/>
      <c r="Q1603" s="11"/>
      <c r="R1603" s="11"/>
      <c r="S1603" s="11"/>
      <c r="T1603" s="11"/>
      <c r="U1603" s="11"/>
      <c r="V1603" s="11"/>
      <c r="W1603" s="11"/>
      <c r="X1603" s="11"/>
      <c r="Y1603" s="11"/>
      <c r="Z1603" s="11"/>
    </row>
    <row r="1604" spans="1:26" ht="13.5" customHeight="1">
      <c r="A1604" s="233">
        <v>139</v>
      </c>
      <c r="B1604" s="440" t="s">
        <v>1824</v>
      </c>
      <c r="C1604" s="34" t="s">
        <v>27</v>
      </c>
      <c r="D1604" s="9" t="str">
        <f t="shared" si="192"/>
        <v>Charmee</v>
      </c>
      <c r="E1604" s="440" t="s">
        <v>1825</v>
      </c>
      <c r="F1604" s="156"/>
      <c r="G1604" s="297">
        <v>26</v>
      </c>
      <c r="H1604" s="81">
        <f>O1604/G1604</f>
        <v>5.75</v>
      </c>
      <c r="I1604" s="81"/>
      <c r="J1604" s="40"/>
      <c r="K1604" s="41"/>
      <c r="L1604" s="42" t="str">
        <f t="shared" si="187"/>
        <v/>
      </c>
      <c r="M1604" s="43">
        <f t="shared" si="188"/>
        <v>0</v>
      </c>
      <c r="N1604" s="44" t="str">
        <f t="shared" si="189"/>
        <v>0</v>
      </c>
      <c r="O1604" s="133">
        <v>149.5</v>
      </c>
      <c r="P1604" s="29"/>
      <c r="Q1604" s="11"/>
      <c r="R1604" s="11"/>
      <c r="S1604" s="11"/>
      <c r="T1604" s="11"/>
      <c r="U1604" s="11"/>
      <c r="V1604" s="11"/>
      <c r="W1604" s="11"/>
      <c r="X1604" s="11"/>
      <c r="Y1604" s="11"/>
      <c r="Z1604" s="11"/>
    </row>
    <row r="1605" spans="1:26" ht="13.5" customHeight="1">
      <c r="A1605" s="232">
        <v>139</v>
      </c>
      <c r="B1605" s="435" t="s">
        <v>1822</v>
      </c>
      <c r="C1605" s="53" t="s">
        <v>39</v>
      </c>
      <c r="D1605" s="9" t="str">
        <f t="shared" si="192"/>
        <v>Sister</v>
      </c>
      <c r="E1605" s="435" t="s">
        <v>1826</v>
      </c>
      <c r="F1605" s="156"/>
      <c r="G1605" s="102">
        <v>17.079999999999998</v>
      </c>
      <c r="H1605" s="103">
        <v>3</v>
      </c>
      <c r="I1605" s="81">
        <v>22</v>
      </c>
      <c r="J1605" s="88" t="s">
        <v>42</v>
      </c>
      <c r="K1605" s="41"/>
      <c r="L1605" s="42" t="str">
        <f t="shared" si="187"/>
        <v>22packs</v>
      </c>
      <c r="M1605" s="43">
        <f t="shared" si="188"/>
        <v>66</v>
      </c>
      <c r="N1605" s="44" t="str">
        <f t="shared" si="189"/>
        <v>66packs</v>
      </c>
      <c r="O1605" s="51">
        <f t="shared" ref="O1605:O1610" si="194">G1605*H1605</f>
        <v>51.239999999999995</v>
      </c>
      <c r="P1605" s="46"/>
      <c r="Q1605" s="46"/>
      <c r="R1605" s="46"/>
      <c r="S1605" s="46"/>
      <c r="T1605" s="46"/>
      <c r="U1605" s="46"/>
      <c r="V1605" s="46"/>
      <c r="W1605" s="46"/>
      <c r="X1605" s="46"/>
      <c r="Y1605" s="46"/>
      <c r="Z1605" s="46"/>
    </row>
    <row r="1606" spans="1:26" ht="13.5" customHeight="1">
      <c r="A1606" s="233">
        <v>139</v>
      </c>
      <c r="B1606" s="427" t="s">
        <v>1822</v>
      </c>
      <c r="C1606" s="34" t="s">
        <v>47</v>
      </c>
      <c r="D1606" s="9" t="str">
        <f t="shared" si="192"/>
        <v>Sister</v>
      </c>
      <c r="E1606" s="144" t="s">
        <v>1827</v>
      </c>
      <c r="F1606" s="195"/>
      <c r="G1606" s="108">
        <f>7.5*8</f>
        <v>60</v>
      </c>
      <c r="H1606" s="81">
        <v>20</v>
      </c>
      <c r="I1606" s="81">
        <v>1</v>
      </c>
      <c r="J1606" s="88" t="s">
        <v>42</v>
      </c>
      <c r="K1606" s="46"/>
      <c r="L1606" s="42" t="str">
        <f t="shared" si="187"/>
        <v>1packs</v>
      </c>
      <c r="M1606" s="43">
        <f t="shared" si="188"/>
        <v>20</v>
      </c>
      <c r="N1606" s="44" t="str">
        <f t="shared" si="189"/>
        <v>20packs</v>
      </c>
      <c r="O1606" s="51">
        <f t="shared" si="194"/>
        <v>1200</v>
      </c>
      <c r="P1606" s="46"/>
      <c r="Q1606" s="46"/>
      <c r="R1606" s="46"/>
      <c r="S1606" s="46"/>
      <c r="T1606" s="46"/>
      <c r="U1606" s="46"/>
      <c r="V1606" s="46"/>
      <c r="W1606" s="46"/>
      <c r="X1606" s="46"/>
      <c r="Y1606" s="46"/>
      <c r="Z1606" s="46"/>
    </row>
    <row r="1607" spans="1:26" ht="13.5" customHeight="1">
      <c r="A1607" s="233">
        <v>139</v>
      </c>
      <c r="B1607" s="427" t="s">
        <v>1822</v>
      </c>
      <c r="C1607" s="94" t="s">
        <v>68</v>
      </c>
      <c r="D1607" s="9">
        <f t="shared" si="192"/>
        <v>0</v>
      </c>
      <c r="E1607" s="358"/>
      <c r="F1607" s="195"/>
      <c r="G1607" s="189">
        <v>7.5</v>
      </c>
      <c r="H1607" s="97">
        <v>11</v>
      </c>
      <c r="I1607" s="227">
        <v>1</v>
      </c>
      <c r="J1607" s="131" t="s">
        <v>42</v>
      </c>
      <c r="K1607" s="46"/>
      <c r="L1607" s="42" t="str">
        <f t="shared" si="187"/>
        <v>1packs</v>
      </c>
      <c r="M1607" s="43">
        <f t="shared" si="188"/>
        <v>11</v>
      </c>
      <c r="N1607" s="44" t="str">
        <f t="shared" si="189"/>
        <v>11packs</v>
      </c>
      <c r="O1607" s="51">
        <f t="shared" si="194"/>
        <v>82.5</v>
      </c>
      <c r="P1607" s="46"/>
      <c r="Q1607" s="46"/>
      <c r="R1607" s="46"/>
      <c r="S1607" s="46"/>
      <c r="T1607" s="46"/>
      <c r="U1607" s="46"/>
      <c r="V1607" s="46"/>
      <c r="W1607" s="46"/>
      <c r="X1607" s="46"/>
      <c r="Y1607" s="46"/>
      <c r="Z1607" s="46"/>
    </row>
    <row r="1608" spans="1:26" ht="13.5" customHeight="1">
      <c r="A1608" s="233">
        <v>139</v>
      </c>
      <c r="B1608" s="427" t="s">
        <v>1822</v>
      </c>
      <c r="C1608" s="94" t="s">
        <v>68</v>
      </c>
      <c r="D1608" s="9">
        <f t="shared" si="192"/>
        <v>0</v>
      </c>
      <c r="E1608" s="116"/>
      <c r="F1608" s="195"/>
      <c r="G1608" s="237">
        <v>1.32</v>
      </c>
      <c r="H1608" s="97">
        <v>84</v>
      </c>
      <c r="I1608" s="97">
        <v>1</v>
      </c>
      <c r="J1608" s="257" t="s">
        <v>37</v>
      </c>
      <c r="K1608" s="46"/>
      <c r="L1608" s="42" t="str">
        <f t="shared" si="187"/>
        <v>1pieces</v>
      </c>
      <c r="M1608" s="43">
        <f t="shared" si="188"/>
        <v>84</v>
      </c>
      <c r="N1608" s="44" t="str">
        <f t="shared" si="189"/>
        <v>84pieces</v>
      </c>
      <c r="O1608" s="51">
        <f t="shared" si="194"/>
        <v>110.88000000000001</v>
      </c>
      <c r="P1608" s="46"/>
      <c r="Q1608" s="46"/>
      <c r="R1608" s="46"/>
      <c r="S1608" s="46"/>
      <c r="T1608" s="46"/>
      <c r="U1608" s="46"/>
      <c r="V1608" s="46"/>
      <c r="W1608" s="46"/>
      <c r="X1608" s="46"/>
      <c r="Y1608" s="46"/>
      <c r="Z1608" s="46"/>
    </row>
    <row r="1609" spans="1:26" ht="13.5" customHeight="1">
      <c r="A1609" s="233">
        <v>917</v>
      </c>
      <c r="B1609" s="424" t="s">
        <v>1828</v>
      </c>
      <c r="C1609" s="34" t="s">
        <v>74</v>
      </c>
      <c r="D1609" s="9" t="str">
        <f t="shared" si="192"/>
        <v>B and k</v>
      </c>
      <c r="E1609" s="116" t="s">
        <v>407</v>
      </c>
      <c r="F1609" s="156" t="s">
        <v>76</v>
      </c>
      <c r="G1609" s="297">
        <v>2</v>
      </c>
      <c r="H1609" s="81">
        <v>164</v>
      </c>
      <c r="I1609" s="67">
        <v>1</v>
      </c>
      <c r="J1609" s="40" t="s">
        <v>37</v>
      </c>
      <c r="K1609" s="41" t="s">
        <v>26</v>
      </c>
      <c r="L1609" s="42" t="str">
        <f t="shared" si="187"/>
        <v>1pieces</v>
      </c>
      <c r="M1609" s="43">
        <f t="shared" si="188"/>
        <v>164</v>
      </c>
      <c r="N1609" s="44" t="str">
        <f t="shared" si="189"/>
        <v>164pieces</v>
      </c>
      <c r="O1609" s="51">
        <f t="shared" si="194"/>
        <v>328</v>
      </c>
      <c r="P1609" s="29">
        <f>O1609/H1609</f>
        <v>2</v>
      </c>
      <c r="Q1609" s="74">
        <f>G1609-P1609</f>
        <v>0</v>
      </c>
      <c r="R1609" s="28"/>
      <c r="S1609" s="28"/>
      <c r="T1609" s="28"/>
      <c r="U1609" s="28"/>
      <c r="V1609" s="28"/>
      <c r="W1609" s="28"/>
      <c r="X1609" s="28"/>
      <c r="Y1609" s="28"/>
      <c r="Z1609" s="28"/>
    </row>
    <row r="1610" spans="1:26" ht="13.5" customHeight="1">
      <c r="A1610" s="232">
        <v>416</v>
      </c>
      <c r="B1610" s="428" t="s">
        <v>1829</v>
      </c>
      <c r="C1610" s="34" t="s">
        <v>43</v>
      </c>
      <c r="D1610" s="9">
        <f t="shared" si="192"/>
        <v>0</v>
      </c>
      <c r="E1610" s="50"/>
      <c r="F1610" s="156"/>
      <c r="G1610" s="297">
        <v>70</v>
      </c>
      <c r="H1610" s="81">
        <v>1.63</v>
      </c>
      <c r="I1610" s="81">
        <v>1000</v>
      </c>
      <c r="J1610" s="121" t="s">
        <v>59</v>
      </c>
      <c r="K1610" s="41" t="s">
        <v>26</v>
      </c>
      <c r="L1610" s="42" t="str">
        <f t="shared" si="187"/>
        <v>1000grams</v>
      </c>
      <c r="M1610" s="43">
        <f t="shared" si="188"/>
        <v>1630</v>
      </c>
      <c r="N1610" s="44" t="str">
        <f t="shared" si="189"/>
        <v>1630grams</v>
      </c>
      <c r="O1610" s="51">
        <f t="shared" si="194"/>
        <v>114.1</v>
      </c>
      <c r="P1610" s="46"/>
      <c r="Q1610" s="46"/>
      <c r="R1610" s="46"/>
      <c r="S1610" s="46"/>
      <c r="T1610" s="46"/>
      <c r="U1610" s="46"/>
      <c r="V1610" s="46"/>
      <c r="W1610" s="46"/>
      <c r="X1610" s="46"/>
      <c r="Y1610" s="46"/>
      <c r="Z1610" s="46"/>
    </row>
    <row r="1611" spans="1:26" ht="13.5" customHeight="1">
      <c r="A1611" s="233">
        <v>416</v>
      </c>
      <c r="B1611" s="437" t="s">
        <v>1829</v>
      </c>
      <c r="C1611" s="34" t="s">
        <v>27</v>
      </c>
      <c r="D1611" s="9">
        <f t="shared" si="192"/>
        <v>0</v>
      </c>
      <c r="E1611" s="116"/>
      <c r="F1611" s="156"/>
      <c r="G1611" s="297">
        <v>60</v>
      </c>
      <c r="H1611" s="81">
        <f>O1611/G1611</f>
        <v>3</v>
      </c>
      <c r="I1611" s="81"/>
      <c r="J1611" s="121"/>
      <c r="K1611" s="41" t="s">
        <v>26</v>
      </c>
      <c r="L1611" s="42" t="str">
        <f t="shared" si="187"/>
        <v/>
      </c>
      <c r="M1611" s="43">
        <f t="shared" si="188"/>
        <v>0</v>
      </c>
      <c r="N1611" s="44" t="str">
        <f t="shared" si="189"/>
        <v>0</v>
      </c>
      <c r="O1611" s="133">
        <v>180</v>
      </c>
      <c r="P1611" s="46"/>
      <c r="Q1611" s="46"/>
      <c r="R1611" s="46"/>
      <c r="S1611" s="46"/>
      <c r="T1611" s="46"/>
      <c r="U1611" s="46"/>
      <c r="V1611" s="46"/>
      <c r="W1611" s="46"/>
      <c r="X1611" s="46"/>
      <c r="Y1611" s="46"/>
      <c r="Z1611" s="46"/>
    </row>
    <row r="1612" spans="1:26" ht="13.5" customHeight="1">
      <c r="A1612" s="232">
        <v>649</v>
      </c>
      <c r="B1612" s="367" t="s">
        <v>1830</v>
      </c>
      <c r="C1612" s="53" t="s">
        <v>39</v>
      </c>
      <c r="D1612" s="9" t="str">
        <f t="shared" si="192"/>
        <v>Wow</v>
      </c>
      <c r="E1612" s="52" t="s">
        <v>1831</v>
      </c>
      <c r="F1612" s="155"/>
      <c r="G1612" s="238">
        <v>250</v>
      </c>
      <c r="H1612" s="103">
        <v>3</v>
      </c>
      <c r="I1612" s="103">
        <v>50</v>
      </c>
      <c r="J1612" s="198" t="s">
        <v>37</v>
      </c>
      <c r="K1612" s="41" t="s">
        <v>26</v>
      </c>
      <c r="L1612" s="42" t="str">
        <f t="shared" si="187"/>
        <v>50pieces</v>
      </c>
      <c r="M1612" s="43">
        <f t="shared" si="188"/>
        <v>150</v>
      </c>
      <c r="N1612" s="44" t="str">
        <f t="shared" si="189"/>
        <v>150pieces</v>
      </c>
      <c r="O1612" s="51">
        <f t="shared" ref="O1612:O1621" si="195">G1612*H1612</f>
        <v>750</v>
      </c>
      <c r="P1612" s="46"/>
      <c r="Q1612" s="46"/>
      <c r="R1612" s="46"/>
      <c r="S1612" s="46"/>
      <c r="T1612" s="46"/>
      <c r="U1612" s="46"/>
      <c r="V1612" s="46"/>
      <c r="W1612" s="46"/>
      <c r="X1612" s="46"/>
      <c r="Y1612" s="46"/>
      <c r="Z1612" s="46"/>
    </row>
    <row r="1613" spans="1:26" ht="13.5" customHeight="1">
      <c r="A1613" s="233">
        <v>883</v>
      </c>
      <c r="B1613" s="435" t="s">
        <v>1832</v>
      </c>
      <c r="C1613" s="34" t="s">
        <v>74</v>
      </c>
      <c r="D1613" s="9">
        <f t="shared" si="192"/>
        <v>0</v>
      </c>
      <c r="E1613" s="50"/>
      <c r="F1613" s="155" t="s">
        <v>76</v>
      </c>
      <c r="G1613" s="297">
        <v>5</v>
      </c>
      <c r="H1613" s="81">
        <v>140</v>
      </c>
      <c r="I1613" s="81">
        <v>1</v>
      </c>
      <c r="J1613" s="121" t="s">
        <v>37</v>
      </c>
      <c r="K1613" s="41" t="s">
        <v>26</v>
      </c>
      <c r="L1613" s="42" t="str">
        <f t="shared" si="187"/>
        <v>1pieces</v>
      </c>
      <c r="M1613" s="43">
        <f t="shared" si="188"/>
        <v>140</v>
      </c>
      <c r="N1613" s="44" t="str">
        <f t="shared" si="189"/>
        <v>140pieces</v>
      </c>
      <c r="O1613" s="51">
        <f t="shared" si="195"/>
        <v>700</v>
      </c>
      <c r="P1613" s="46"/>
      <c r="Q1613" s="46"/>
      <c r="R1613" s="46"/>
      <c r="S1613" s="46"/>
      <c r="T1613" s="46"/>
      <c r="U1613" s="46"/>
      <c r="V1613" s="46"/>
      <c r="W1613" s="46"/>
      <c r="X1613" s="46"/>
      <c r="Y1613" s="46"/>
      <c r="Z1613" s="46"/>
    </row>
    <row r="1614" spans="1:26" ht="13.5" customHeight="1">
      <c r="A1614" s="233">
        <v>796</v>
      </c>
      <c r="B1614" s="432" t="s">
        <v>1833</v>
      </c>
      <c r="C1614" s="34" t="s">
        <v>82</v>
      </c>
      <c r="D1614" s="9" t="str">
        <f t="shared" si="192"/>
        <v>Orange Box</v>
      </c>
      <c r="E1614" s="432" t="s">
        <v>1834</v>
      </c>
      <c r="F1614" s="155" t="s">
        <v>76</v>
      </c>
      <c r="G1614" s="419">
        <v>4.3</v>
      </c>
      <c r="H1614" s="148">
        <v>109</v>
      </c>
      <c r="I1614" s="124">
        <v>1</v>
      </c>
      <c r="J1614" s="196" t="s">
        <v>37</v>
      </c>
      <c r="K1614" s="41" t="s">
        <v>26</v>
      </c>
      <c r="L1614" s="42" t="str">
        <f t="shared" si="187"/>
        <v>1pieces</v>
      </c>
      <c r="M1614" s="43">
        <f t="shared" si="188"/>
        <v>109</v>
      </c>
      <c r="N1614" s="44" t="str">
        <f t="shared" si="189"/>
        <v>109pieces</v>
      </c>
      <c r="O1614" s="51">
        <f t="shared" si="195"/>
        <v>468.7</v>
      </c>
      <c r="P1614" s="46"/>
      <c r="Q1614" s="46"/>
      <c r="R1614" s="46"/>
      <c r="S1614" s="46"/>
      <c r="T1614" s="46"/>
      <c r="U1614" s="46"/>
      <c r="V1614" s="46"/>
      <c r="W1614" s="46"/>
      <c r="X1614" s="46"/>
      <c r="Y1614" s="46"/>
      <c r="Z1614" s="46"/>
    </row>
    <row r="1615" spans="1:26" ht="13.5" customHeight="1">
      <c r="A1615" s="233">
        <v>797</v>
      </c>
      <c r="B1615" s="441" t="s">
        <v>1835</v>
      </c>
      <c r="C1615" s="34" t="s">
        <v>82</v>
      </c>
      <c r="D1615" s="9" t="str">
        <f t="shared" si="192"/>
        <v>Orange Box</v>
      </c>
      <c r="E1615" s="441" t="s">
        <v>1834</v>
      </c>
      <c r="F1615" s="373" t="s">
        <v>76</v>
      </c>
      <c r="G1615" s="442">
        <v>5.8</v>
      </c>
      <c r="H1615" s="147">
        <v>44</v>
      </c>
      <c r="I1615" s="129">
        <v>1</v>
      </c>
      <c r="J1615" s="240" t="s">
        <v>37</v>
      </c>
      <c r="K1615" s="41" t="s">
        <v>26</v>
      </c>
      <c r="L1615" s="42" t="str">
        <f t="shared" si="187"/>
        <v>1pieces</v>
      </c>
      <c r="M1615" s="43">
        <f t="shared" si="188"/>
        <v>44</v>
      </c>
      <c r="N1615" s="44" t="str">
        <f t="shared" si="189"/>
        <v>44pieces</v>
      </c>
      <c r="O1615" s="51">
        <f t="shared" si="195"/>
        <v>255.2</v>
      </c>
      <c r="P1615" s="46"/>
      <c r="Q1615" s="46"/>
      <c r="R1615" s="46"/>
      <c r="S1615" s="46"/>
      <c r="T1615" s="46"/>
      <c r="U1615" s="46"/>
      <c r="V1615" s="46"/>
      <c r="W1615" s="46"/>
      <c r="X1615" s="46"/>
      <c r="Y1615" s="46"/>
      <c r="Z1615" s="46"/>
    </row>
    <row r="1616" spans="1:26" ht="13.5" customHeight="1">
      <c r="A1616" s="232">
        <v>428</v>
      </c>
      <c r="B1616" s="428" t="s">
        <v>1836</v>
      </c>
      <c r="C1616" s="34" t="s">
        <v>43</v>
      </c>
      <c r="D1616" s="9" t="s">
        <v>1837</v>
      </c>
      <c r="E1616" s="50" t="s">
        <v>1838</v>
      </c>
      <c r="F1616" s="156"/>
      <c r="G1616" s="297">
        <f>220/25</f>
        <v>8.8000000000000007</v>
      </c>
      <c r="H1616" s="39">
        <v>39</v>
      </c>
      <c r="I1616" s="39">
        <v>50</v>
      </c>
      <c r="J1616" s="121" t="s">
        <v>37</v>
      </c>
      <c r="K1616" s="41"/>
      <c r="L1616" s="42" t="str">
        <f t="shared" si="187"/>
        <v>50pieces</v>
      </c>
      <c r="M1616" s="43">
        <f t="shared" si="188"/>
        <v>1950</v>
      </c>
      <c r="N1616" s="44" t="str">
        <f t="shared" si="189"/>
        <v>1950pieces</v>
      </c>
      <c r="O1616" s="51">
        <f t="shared" si="195"/>
        <v>343.20000000000005</v>
      </c>
      <c r="P1616" s="46"/>
      <c r="Q1616" s="46"/>
      <c r="R1616" s="46"/>
      <c r="S1616" s="46"/>
      <c r="T1616" s="46"/>
      <c r="U1616" s="46"/>
      <c r="V1616" s="46"/>
      <c r="W1616" s="46"/>
      <c r="X1616" s="46"/>
      <c r="Y1616" s="46"/>
      <c r="Z1616" s="46"/>
    </row>
    <row r="1617" spans="1:26" ht="13.5" customHeight="1">
      <c r="A1617" s="233">
        <v>661</v>
      </c>
      <c r="B1617" s="428" t="s">
        <v>1839</v>
      </c>
      <c r="C1617" s="34" t="s">
        <v>6</v>
      </c>
      <c r="D1617" s="9" t="str">
        <f>IFERROR(LEFT(E1617, FIND("/", E1617)-1), E1617)</f>
        <v>My Everyday</v>
      </c>
      <c r="E1617" s="116" t="s">
        <v>1840</v>
      </c>
      <c r="F1617" s="156"/>
      <c r="G1617" s="237">
        <f>43/25</f>
        <v>1.72</v>
      </c>
      <c r="H1617" s="172">
        <f>50+25</f>
        <v>75</v>
      </c>
      <c r="I1617" s="172">
        <v>1</v>
      </c>
      <c r="J1617" s="121" t="s">
        <v>37</v>
      </c>
      <c r="K1617" s="41" t="s">
        <v>26</v>
      </c>
      <c r="L1617" s="42" t="str">
        <f t="shared" si="187"/>
        <v>1pieces</v>
      </c>
      <c r="M1617" s="43">
        <f t="shared" si="188"/>
        <v>75</v>
      </c>
      <c r="N1617" s="44" t="str">
        <f t="shared" si="189"/>
        <v>75pieces</v>
      </c>
      <c r="O1617" s="51">
        <f t="shared" si="195"/>
        <v>129</v>
      </c>
      <c r="P1617" s="46"/>
      <c r="Q1617" s="46"/>
      <c r="R1617" s="46"/>
      <c r="S1617" s="46"/>
      <c r="T1617" s="46"/>
      <c r="U1617" s="46"/>
      <c r="V1617" s="46"/>
      <c r="W1617" s="46"/>
      <c r="X1617" s="46"/>
      <c r="Y1617" s="46"/>
      <c r="Z1617" s="46"/>
    </row>
    <row r="1618" spans="1:26" ht="13.5" customHeight="1">
      <c r="A1618" s="232">
        <v>661</v>
      </c>
      <c r="B1618" s="367" t="s">
        <v>1839</v>
      </c>
      <c r="C1618" s="53" t="s">
        <v>39</v>
      </c>
      <c r="D1618" s="9" t="s">
        <v>1837</v>
      </c>
      <c r="E1618" s="52" t="s">
        <v>1841</v>
      </c>
      <c r="F1618" s="155"/>
      <c r="G1618" s="238">
        <v>100</v>
      </c>
      <c r="H1618" s="71">
        <v>9</v>
      </c>
      <c r="I1618" s="71">
        <v>50</v>
      </c>
      <c r="J1618" s="160" t="s">
        <v>37</v>
      </c>
      <c r="K1618" s="41" t="s">
        <v>26</v>
      </c>
      <c r="L1618" s="42" t="str">
        <f t="shared" si="187"/>
        <v>50pieces</v>
      </c>
      <c r="M1618" s="43">
        <f t="shared" si="188"/>
        <v>450</v>
      </c>
      <c r="N1618" s="44" t="str">
        <f t="shared" si="189"/>
        <v>450pieces</v>
      </c>
      <c r="O1618" s="51">
        <f t="shared" si="195"/>
        <v>900</v>
      </c>
      <c r="P1618" s="46"/>
      <c r="Q1618" s="46"/>
      <c r="R1618" s="46"/>
      <c r="S1618" s="46"/>
      <c r="T1618" s="46"/>
      <c r="U1618" s="46"/>
      <c r="V1618" s="46"/>
      <c r="W1618" s="46"/>
      <c r="X1618" s="46"/>
      <c r="Y1618" s="46"/>
      <c r="Z1618" s="46"/>
    </row>
    <row r="1619" spans="1:26" ht="13.5" customHeight="1">
      <c r="A1619" s="233">
        <v>429</v>
      </c>
      <c r="B1619" s="443" t="s">
        <v>1842</v>
      </c>
      <c r="C1619" s="34" t="s">
        <v>6</v>
      </c>
      <c r="D1619" s="9" t="str">
        <f>IFERROR(LEFT(E1619, FIND("/", E1619)-1), E1619)</f>
        <v>my everyday</v>
      </c>
      <c r="E1619" s="116" t="s">
        <v>1843</v>
      </c>
      <c r="F1619" s="156"/>
      <c r="G1619" s="297">
        <f>28.4/25</f>
        <v>1.1359999999999999</v>
      </c>
      <c r="H1619" s="39">
        <f>150+125</f>
        <v>275</v>
      </c>
      <c r="I1619" s="39">
        <v>1</v>
      </c>
      <c r="J1619" s="121" t="s">
        <v>37</v>
      </c>
      <c r="K1619" s="41" t="s">
        <v>26</v>
      </c>
      <c r="L1619" s="42" t="str">
        <f t="shared" si="187"/>
        <v>1pieces</v>
      </c>
      <c r="M1619" s="43">
        <f t="shared" si="188"/>
        <v>275</v>
      </c>
      <c r="N1619" s="44" t="str">
        <f t="shared" si="189"/>
        <v>275pieces</v>
      </c>
      <c r="O1619" s="51">
        <f t="shared" si="195"/>
        <v>312.39999999999998</v>
      </c>
      <c r="P1619" s="46"/>
      <c r="Q1619" s="46"/>
      <c r="R1619" s="46"/>
      <c r="S1619" s="46"/>
      <c r="T1619" s="46"/>
      <c r="U1619" s="46"/>
      <c r="V1619" s="46"/>
      <c r="W1619" s="46"/>
      <c r="X1619" s="46"/>
      <c r="Y1619" s="46"/>
      <c r="Z1619" s="46"/>
    </row>
    <row r="1620" spans="1:26" ht="13.5" customHeight="1">
      <c r="A1620" s="232">
        <v>429</v>
      </c>
      <c r="B1620" s="428" t="s">
        <v>1842</v>
      </c>
      <c r="C1620" s="34" t="s">
        <v>43</v>
      </c>
      <c r="D1620" s="9" t="s">
        <v>1837</v>
      </c>
      <c r="E1620" s="50" t="s">
        <v>1841</v>
      </c>
      <c r="F1620" s="156"/>
      <c r="G1620" s="297">
        <v>1</v>
      </c>
      <c r="H1620" s="39">
        <v>709</v>
      </c>
      <c r="I1620" s="39">
        <v>50</v>
      </c>
      <c r="J1620" s="121" t="s">
        <v>37</v>
      </c>
      <c r="K1620" s="41"/>
      <c r="L1620" s="42" t="str">
        <f t="shared" si="187"/>
        <v>50pieces</v>
      </c>
      <c r="M1620" s="43">
        <f t="shared" si="188"/>
        <v>35450</v>
      </c>
      <c r="N1620" s="44" t="str">
        <f t="shared" si="189"/>
        <v>35450pieces</v>
      </c>
      <c r="O1620" s="51">
        <f t="shared" si="195"/>
        <v>709</v>
      </c>
      <c r="P1620" s="46"/>
      <c r="Q1620" s="46"/>
      <c r="R1620" s="46"/>
      <c r="S1620" s="46"/>
      <c r="T1620" s="46"/>
      <c r="U1620" s="46"/>
      <c r="V1620" s="46"/>
      <c r="W1620" s="46"/>
      <c r="X1620" s="46"/>
      <c r="Y1620" s="46"/>
      <c r="Z1620" s="46"/>
    </row>
    <row r="1621" spans="1:26" ht="13.5" customHeight="1">
      <c r="A1621" s="233">
        <v>429</v>
      </c>
      <c r="B1621" s="444" t="s">
        <v>1842</v>
      </c>
      <c r="C1621" s="34" t="s">
        <v>82</v>
      </c>
      <c r="D1621" s="9" t="s">
        <v>1837</v>
      </c>
      <c r="E1621" s="445"/>
      <c r="F1621" s="155" t="s">
        <v>76</v>
      </c>
      <c r="G1621" s="446">
        <v>0.76</v>
      </c>
      <c r="H1621" s="263">
        <v>239</v>
      </c>
      <c r="I1621" s="447">
        <v>1</v>
      </c>
      <c r="J1621" s="293" t="s">
        <v>37</v>
      </c>
      <c r="K1621" s="41" t="s">
        <v>26</v>
      </c>
      <c r="L1621" s="42" t="str">
        <f t="shared" si="187"/>
        <v>1pieces</v>
      </c>
      <c r="M1621" s="43">
        <f t="shared" si="188"/>
        <v>239</v>
      </c>
      <c r="N1621" s="44" t="str">
        <f t="shared" si="189"/>
        <v>239pieces</v>
      </c>
      <c r="O1621" s="51">
        <f t="shared" si="195"/>
        <v>181.64000000000001</v>
      </c>
      <c r="P1621" s="46"/>
      <c r="Q1621" s="46"/>
      <c r="R1621" s="46"/>
      <c r="S1621" s="46"/>
      <c r="T1621" s="46"/>
      <c r="U1621" s="46"/>
      <c r="V1621" s="46"/>
      <c r="W1621" s="46"/>
      <c r="X1621" s="46"/>
      <c r="Y1621" s="46"/>
      <c r="Z1621" s="46"/>
    </row>
    <row r="1622" spans="1:26" ht="13.5" customHeight="1">
      <c r="A1622" s="233">
        <v>1102</v>
      </c>
      <c r="B1622" s="440" t="s">
        <v>1844</v>
      </c>
      <c r="C1622" s="34" t="s">
        <v>27</v>
      </c>
      <c r="D1622" s="9" t="s">
        <v>1837</v>
      </c>
      <c r="E1622" s="440" t="s">
        <v>1845</v>
      </c>
      <c r="F1622" s="156"/>
      <c r="G1622" s="297">
        <v>45</v>
      </c>
      <c r="H1622" s="81">
        <f t="shared" ref="H1622:H1623" si="196">O1622/G1622</f>
        <v>7</v>
      </c>
      <c r="I1622" s="39"/>
      <c r="J1622" s="121"/>
      <c r="K1622" s="41"/>
      <c r="L1622" s="42" t="str">
        <f t="shared" si="187"/>
        <v/>
      </c>
      <c r="M1622" s="43">
        <f t="shared" si="188"/>
        <v>0</v>
      </c>
      <c r="N1622" s="44" t="str">
        <f t="shared" si="189"/>
        <v>0</v>
      </c>
      <c r="O1622" s="133">
        <v>315</v>
      </c>
      <c r="P1622" s="46"/>
      <c r="Q1622" s="46"/>
      <c r="R1622" s="46"/>
      <c r="S1622" s="46"/>
      <c r="T1622" s="46"/>
      <c r="U1622" s="46"/>
      <c r="V1622" s="46"/>
      <c r="W1622" s="46"/>
      <c r="X1622" s="46"/>
      <c r="Y1622" s="46"/>
      <c r="Z1622" s="46"/>
    </row>
    <row r="1623" spans="1:26" ht="13.5" customHeight="1">
      <c r="A1623" s="233">
        <v>1104</v>
      </c>
      <c r="B1623" s="440" t="s">
        <v>1846</v>
      </c>
      <c r="C1623" s="34" t="s">
        <v>27</v>
      </c>
      <c r="D1623" s="9" t="s">
        <v>1837</v>
      </c>
      <c r="E1623" s="440" t="s">
        <v>1845</v>
      </c>
      <c r="F1623" s="156"/>
      <c r="G1623" s="297">
        <v>75</v>
      </c>
      <c r="H1623" s="81">
        <f t="shared" si="196"/>
        <v>1</v>
      </c>
      <c r="I1623" s="39"/>
      <c r="J1623" s="121"/>
      <c r="K1623" s="41"/>
      <c r="L1623" s="42" t="str">
        <f t="shared" si="187"/>
        <v/>
      </c>
      <c r="M1623" s="43">
        <f t="shared" si="188"/>
        <v>0</v>
      </c>
      <c r="N1623" s="44" t="str">
        <f t="shared" si="189"/>
        <v>0</v>
      </c>
      <c r="O1623" s="133">
        <v>75</v>
      </c>
      <c r="P1623" s="46"/>
      <c r="Q1623" s="46"/>
      <c r="R1623" s="46"/>
      <c r="S1623" s="46"/>
      <c r="T1623" s="46"/>
      <c r="U1623" s="46"/>
      <c r="V1623" s="46"/>
      <c r="W1623" s="46"/>
      <c r="X1623" s="46"/>
      <c r="Y1623" s="46"/>
      <c r="Z1623" s="46"/>
    </row>
    <row r="1624" spans="1:26" ht="13.5" customHeight="1">
      <c r="A1624" s="233">
        <v>617</v>
      </c>
      <c r="B1624" s="428" t="s">
        <v>1847</v>
      </c>
      <c r="C1624" s="34" t="s">
        <v>35</v>
      </c>
      <c r="D1624" s="9" t="str">
        <f t="shared" ref="D1624:D1626" si="197">IFERROR(LEFT(E1624, FIND("/", E1624)-1), E1624)</f>
        <v>carandang merh.</v>
      </c>
      <c r="E1624" s="144" t="s">
        <v>36</v>
      </c>
      <c r="F1624" s="156"/>
      <c r="G1624" s="297">
        <v>70</v>
      </c>
      <c r="H1624" s="81">
        <v>11</v>
      </c>
      <c r="I1624" s="39">
        <v>100</v>
      </c>
      <c r="J1624" s="121" t="s">
        <v>37</v>
      </c>
      <c r="K1624" s="41"/>
      <c r="L1624" s="42" t="str">
        <f t="shared" si="187"/>
        <v>100pieces</v>
      </c>
      <c r="M1624" s="43">
        <f t="shared" si="188"/>
        <v>1100</v>
      </c>
      <c r="N1624" s="44" t="str">
        <f t="shared" si="189"/>
        <v>1100pieces</v>
      </c>
      <c r="O1624" s="51">
        <f t="shared" ref="O1624:O1635" si="198">G1624*H1624</f>
        <v>770</v>
      </c>
      <c r="P1624" s="29"/>
      <c r="Q1624" s="11"/>
      <c r="R1624" s="11"/>
      <c r="S1624" s="11"/>
      <c r="T1624" s="11"/>
      <c r="U1624" s="11"/>
      <c r="V1624" s="11"/>
      <c r="W1624" s="11"/>
      <c r="X1624" s="11"/>
      <c r="Y1624" s="11"/>
      <c r="Z1624" s="11"/>
    </row>
    <row r="1625" spans="1:26" ht="13.5" customHeight="1">
      <c r="A1625" s="232">
        <v>255</v>
      </c>
      <c r="B1625" s="428" t="s">
        <v>1848</v>
      </c>
      <c r="C1625" s="49" t="s">
        <v>31</v>
      </c>
      <c r="D1625" s="9">
        <f t="shared" si="197"/>
        <v>0</v>
      </c>
      <c r="E1625" s="313"/>
      <c r="F1625" s="156"/>
      <c r="G1625" s="297">
        <v>0.95</v>
      </c>
      <c r="H1625" s="39">
        <v>934</v>
      </c>
      <c r="I1625" s="39"/>
      <c r="J1625" s="121" t="s">
        <v>37</v>
      </c>
      <c r="K1625" s="41" t="s">
        <v>26</v>
      </c>
      <c r="L1625" s="42" t="str">
        <f t="shared" si="187"/>
        <v>pieces</v>
      </c>
      <c r="M1625" s="43">
        <f t="shared" si="188"/>
        <v>0</v>
      </c>
      <c r="N1625" s="44" t="str">
        <f t="shared" si="189"/>
        <v>0pieces</v>
      </c>
      <c r="O1625" s="51">
        <f t="shared" si="198"/>
        <v>887.3</v>
      </c>
      <c r="P1625" s="46"/>
      <c r="Q1625" s="46"/>
      <c r="R1625" s="46"/>
      <c r="S1625" s="46"/>
      <c r="T1625" s="46"/>
      <c r="U1625" s="46"/>
      <c r="V1625" s="46"/>
      <c r="W1625" s="46"/>
      <c r="X1625" s="46"/>
      <c r="Y1625" s="46"/>
      <c r="Z1625" s="46"/>
    </row>
    <row r="1626" spans="1:26" ht="13.5" customHeight="1">
      <c r="A1626" s="233">
        <v>255</v>
      </c>
      <c r="B1626" s="429" t="s">
        <v>1849</v>
      </c>
      <c r="C1626" s="34" t="s">
        <v>74</v>
      </c>
      <c r="D1626" s="9">
        <f t="shared" si="197"/>
        <v>0</v>
      </c>
      <c r="E1626" s="50"/>
      <c r="F1626" s="156" t="s">
        <v>76</v>
      </c>
      <c r="G1626" s="426">
        <v>1.25</v>
      </c>
      <c r="H1626" s="39">
        <v>1870</v>
      </c>
      <c r="I1626" s="39">
        <v>1</v>
      </c>
      <c r="J1626" s="121" t="s">
        <v>37</v>
      </c>
      <c r="K1626" s="41" t="s">
        <v>26</v>
      </c>
      <c r="L1626" s="42" t="str">
        <f t="shared" si="187"/>
        <v>1pieces</v>
      </c>
      <c r="M1626" s="43">
        <f t="shared" si="188"/>
        <v>1870</v>
      </c>
      <c r="N1626" s="44" t="str">
        <f t="shared" si="189"/>
        <v>1870pieces</v>
      </c>
      <c r="O1626" s="51">
        <f t="shared" si="198"/>
        <v>2337.5</v>
      </c>
      <c r="P1626" s="46"/>
      <c r="Q1626" s="46"/>
      <c r="R1626" s="46"/>
      <c r="S1626" s="46"/>
      <c r="T1626" s="46"/>
      <c r="U1626" s="46"/>
      <c r="V1626" s="46"/>
      <c r="W1626" s="46"/>
      <c r="X1626" s="46"/>
      <c r="Y1626" s="46"/>
      <c r="Z1626" s="46"/>
    </row>
    <row r="1627" spans="1:26" ht="13.5" customHeight="1">
      <c r="A1627" s="232">
        <v>430</v>
      </c>
      <c r="B1627" s="428" t="s">
        <v>1850</v>
      </c>
      <c r="C1627" s="34" t="s">
        <v>43</v>
      </c>
      <c r="D1627" s="9"/>
      <c r="E1627" s="50" t="s">
        <v>1841</v>
      </c>
      <c r="F1627" s="156"/>
      <c r="G1627" s="38">
        <f>150/50</f>
        <v>3</v>
      </c>
      <c r="H1627" s="39">
        <v>200</v>
      </c>
      <c r="I1627" s="39">
        <v>50</v>
      </c>
      <c r="J1627" s="121" t="s">
        <v>37</v>
      </c>
      <c r="K1627" s="41"/>
      <c r="L1627" s="42" t="str">
        <f t="shared" si="187"/>
        <v>50pieces</v>
      </c>
      <c r="M1627" s="43">
        <f t="shared" si="188"/>
        <v>10000</v>
      </c>
      <c r="N1627" s="44" t="str">
        <f t="shared" si="189"/>
        <v>10000pieces</v>
      </c>
      <c r="O1627" s="51">
        <f t="shared" si="198"/>
        <v>600</v>
      </c>
      <c r="P1627" s="46"/>
      <c r="Q1627" s="46"/>
      <c r="R1627" s="46"/>
      <c r="S1627" s="46"/>
      <c r="T1627" s="46"/>
      <c r="U1627" s="46"/>
      <c r="V1627" s="46"/>
      <c r="W1627" s="46"/>
      <c r="X1627" s="46"/>
      <c r="Y1627" s="46"/>
      <c r="Z1627" s="46"/>
    </row>
    <row r="1628" spans="1:26" ht="13.5" customHeight="1">
      <c r="A1628" s="232">
        <v>430</v>
      </c>
      <c r="B1628" s="367" t="s">
        <v>1850</v>
      </c>
      <c r="C1628" s="53" t="s">
        <v>39</v>
      </c>
      <c r="D1628" s="9"/>
      <c r="E1628" s="52" t="s">
        <v>1841</v>
      </c>
      <c r="F1628" s="155"/>
      <c r="G1628" s="238">
        <v>200</v>
      </c>
      <c r="H1628" s="71">
        <v>2</v>
      </c>
      <c r="I1628" s="71">
        <v>50</v>
      </c>
      <c r="J1628" s="160" t="s">
        <v>37</v>
      </c>
      <c r="K1628" s="41" t="s">
        <v>26</v>
      </c>
      <c r="L1628" s="42" t="str">
        <f t="shared" si="187"/>
        <v>50pieces</v>
      </c>
      <c r="M1628" s="43">
        <f t="shared" si="188"/>
        <v>100</v>
      </c>
      <c r="N1628" s="44" t="str">
        <f t="shared" si="189"/>
        <v>100pieces</v>
      </c>
      <c r="O1628" s="51">
        <f t="shared" si="198"/>
        <v>400</v>
      </c>
      <c r="P1628" s="46"/>
      <c r="Q1628" s="46"/>
      <c r="R1628" s="46"/>
      <c r="S1628" s="46"/>
      <c r="T1628" s="46"/>
      <c r="U1628" s="46"/>
      <c r="V1628" s="46"/>
      <c r="W1628" s="46"/>
      <c r="X1628" s="46"/>
      <c r="Y1628" s="46"/>
      <c r="Z1628" s="46"/>
    </row>
    <row r="1629" spans="1:26" ht="13.5" customHeight="1">
      <c r="A1629" s="233">
        <v>840</v>
      </c>
      <c r="B1629" s="432" t="s">
        <v>1851</v>
      </c>
      <c r="C1629" s="34" t="s">
        <v>82</v>
      </c>
      <c r="D1629" s="9"/>
      <c r="E1629" s="146" t="s">
        <v>37</v>
      </c>
      <c r="F1629" s="155" t="s">
        <v>76</v>
      </c>
      <c r="G1629" s="419">
        <v>3.74</v>
      </c>
      <c r="H1629" s="124">
        <v>126</v>
      </c>
      <c r="I1629" s="165">
        <v>1</v>
      </c>
      <c r="J1629" s="137" t="s">
        <v>42</v>
      </c>
      <c r="K1629" s="41" t="s">
        <v>26</v>
      </c>
      <c r="L1629" s="42" t="str">
        <f t="shared" si="187"/>
        <v>1packs</v>
      </c>
      <c r="M1629" s="43">
        <f t="shared" si="188"/>
        <v>126</v>
      </c>
      <c r="N1629" s="44" t="str">
        <f t="shared" si="189"/>
        <v>126packs</v>
      </c>
      <c r="O1629" s="51">
        <f t="shared" si="198"/>
        <v>471.24</v>
      </c>
      <c r="P1629" s="46"/>
      <c r="Q1629" s="46"/>
      <c r="R1629" s="46"/>
      <c r="S1629" s="46"/>
      <c r="T1629" s="46"/>
      <c r="U1629" s="46"/>
      <c r="V1629" s="46"/>
      <c r="W1629" s="46"/>
      <c r="X1629" s="46"/>
      <c r="Y1629" s="46"/>
      <c r="Z1629" s="46"/>
    </row>
    <row r="1630" spans="1:26" ht="13.5" customHeight="1">
      <c r="A1630" s="233">
        <v>853</v>
      </c>
      <c r="B1630" s="428" t="s">
        <v>1852</v>
      </c>
      <c r="C1630" s="34" t="s">
        <v>6</v>
      </c>
      <c r="D1630" s="9" t="str">
        <f t="shared" ref="D1630:D1635" si="199">IFERROR(LEFT(E1630, FIND("/", E1630)-1), E1630)</f>
        <v>My Everyday</v>
      </c>
      <c r="E1630" s="91" t="s">
        <v>1840</v>
      </c>
      <c r="F1630" s="156"/>
      <c r="G1630" s="297">
        <f>23.8/25</f>
        <v>0.95200000000000007</v>
      </c>
      <c r="H1630" s="81">
        <v>25</v>
      </c>
      <c r="I1630" s="39">
        <v>1</v>
      </c>
      <c r="J1630" s="88" t="s">
        <v>37</v>
      </c>
      <c r="K1630" s="41" t="s">
        <v>26</v>
      </c>
      <c r="L1630" s="42" t="str">
        <f t="shared" si="187"/>
        <v>1pieces</v>
      </c>
      <c r="M1630" s="43">
        <f t="shared" si="188"/>
        <v>25</v>
      </c>
      <c r="N1630" s="44" t="str">
        <f t="shared" si="189"/>
        <v>25pieces</v>
      </c>
      <c r="O1630" s="51">
        <f t="shared" si="198"/>
        <v>23.8</v>
      </c>
      <c r="P1630" s="46"/>
      <c r="Q1630" s="46"/>
      <c r="R1630" s="46"/>
      <c r="S1630" s="46"/>
      <c r="T1630" s="46"/>
      <c r="U1630" s="46"/>
      <c r="V1630" s="46"/>
      <c r="W1630" s="46"/>
      <c r="X1630" s="46"/>
      <c r="Y1630" s="46"/>
      <c r="Z1630" s="46"/>
    </row>
    <row r="1631" spans="1:26" ht="13.5" customHeight="1">
      <c r="A1631" s="233">
        <v>988</v>
      </c>
      <c r="B1631" s="366" t="s">
        <v>1853</v>
      </c>
      <c r="C1631" s="34" t="s">
        <v>55</v>
      </c>
      <c r="D1631" s="9">
        <f t="shared" si="199"/>
        <v>0</v>
      </c>
      <c r="E1631" s="149"/>
      <c r="F1631" s="156"/>
      <c r="G1631" s="106">
        <v>1.89</v>
      </c>
      <c r="H1631" s="81">
        <v>53</v>
      </c>
      <c r="I1631" s="39">
        <v>1</v>
      </c>
      <c r="J1631" s="88" t="s">
        <v>37</v>
      </c>
      <c r="K1631" s="41" t="s">
        <v>26</v>
      </c>
      <c r="L1631" s="42" t="str">
        <f t="shared" si="187"/>
        <v>1pieces</v>
      </c>
      <c r="M1631" s="43">
        <f t="shared" si="188"/>
        <v>53</v>
      </c>
      <c r="N1631" s="44" t="str">
        <f t="shared" si="189"/>
        <v>53pieces</v>
      </c>
      <c r="O1631" s="51">
        <f t="shared" si="198"/>
        <v>100.17</v>
      </c>
      <c r="P1631" s="46"/>
      <c r="Q1631" s="46"/>
      <c r="R1631" s="46"/>
      <c r="S1631" s="46"/>
      <c r="T1631" s="46"/>
      <c r="U1631" s="46"/>
      <c r="V1631" s="46"/>
      <c r="W1631" s="46"/>
      <c r="X1631" s="46"/>
      <c r="Y1631" s="46"/>
      <c r="Z1631" s="46"/>
    </row>
    <row r="1632" spans="1:26" ht="13.5" customHeight="1">
      <c r="A1632" s="233">
        <v>256</v>
      </c>
      <c r="B1632" s="424" t="s">
        <v>1854</v>
      </c>
      <c r="C1632" s="34" t="s">
        <v>35</v>
      </c>
      <c r="D1632" s="9" t="str">
        <f t="shared" si="199"/>
        <v>carandang merh.</v>
      </c>
      <c r="E1632" s="425" t="s">
        <v>36</v>
      </c>
      <c r="F1632" s="156"/>
      <c r="G1632" s="426">
        <v>37.5</v>
      </c>
      <c r="H1632" s="39">
        <v>4</v>
      </c>
      <c r="I1632" s="39">
        <v>1</v>
      </c>
      <c r="J1632" s="121" t="s">
        <v>42</v>
      </c>
      <c r="K1632" s="41"/>
      <c r="L1632" s="42" t="str">
        <f t="shared" si="187"/>
        <v>1packs</v>
      </c>
      <c r="M1632" s="43">
        <f t="shared" si="188"/>
        <v>4</v>
      </c>
      <c r="N1632" s="44" t="str">
        <f t="shared" si="189"/>
        <v>4packs</v>
      </c>
      <c r="O1632" s="51">
        <f t="shared" si="198"/>
        <v>150</v>
      </c>
      <c r="P1632" s="29"/>
      <c r="Q1632" s="11"/>
      <c r="R1632" s="11"/>
      <c r="S1632" s="11"/>
      <c r="T1632" s="11"/>
      <c r="U1632" s="11"/>
      <c r="V1632" s="11"/>
      <c r="W1632" s="11"/>
      <c r="X1632" s="11"/>
      <c r="Y1632" s="11"/>
      <c r="Z1632" s="11"/>
    </row>
    <row r="1633" spans="1:26" ht="13.5" customHeight="1">
      <c r="A1633" s="232">
        <v>256</v>
      </c>
      <c r="B1633" s="424" t="s">
        <v>1855</v>
      </c>
      <c r="C1633" s="49" t="s">
        <v>31</v>
      </c>
      <c r="D1633" s="9">
        <f t="shared" si="199"/>
        <v>0</v>
      </c>
      <c r="E1633" s="313"/>
      <c r="F1633" s="156"/>
      <c r="G1633" s="297">
        <v>0.85</v>
      </c>
      <c r="H1633" s="39">
        <v>36</v>
      </c>
      <c r="I1633" s="39"/>
      <c r="J1633" s="121" t="s">
        <v>37</v>
      </c>
      <c r="K1633" s="41" t="s">
        <v>26</v>
      </c>
      <c r="L1633" s="42" t="str">
        <f t="shared" si="187"/>
        <v>pieces</v>
      </c>
      <c r="M1633" s="43">
        <f t="shared" si="188"/>
        <v>0</v>
      </c>
      <c r="N1633" s="44" t="str">
        <f t="shared" si="189"/>
        <v>0pieces</v>
      </c>
      <c r="O1633" s="51">
        <f t="shared" si="198"/>
        <v>30.599999999999998</v>
      </c>
      <c r="P1633" s="46"/>
      <c r="Q1633" s="46"/>
      <c r="R1633" s="46"/>
      <c r="S1633" s="46"/>
      <c r="T1633" s="46"/>
      <c r="U1633" s="46"/>
      <c r="V1633" s="46"/>
      <c r="W1633" s="46"/>
      <c r="X1633" s="46"/>
      <c r="Y1633" s="46"/>
      <c r="Z1633" s="46"/>
    </row>
    <row r="1634" spans="1:26" ht="13.5" customHeight="1">
      <c r="A1634" s="232">
        <v>431</v>
      </c>
      <c r="B1634" s="424" t="s">
        <v>1856</v>
      </c>
      <c r="C1634" s="34" t="s">
        <v>43</v>
      </c>
      <c r="D1634" s="9" t="str">
        <f t="shared" si="199"/>
        <v>Good News</v>
      </c>
      <c r="E1634" s="425" t="s">
        <v>1857</v>
      </c>
      <c r="F1634" s="156"/>
      <c r="G1634" s="426">
        <f>20/40</f>
        <v>0.5</v>
      </c>
      <c r="H1634" s="39">
        <v>200</v>
      </c>
      <c r="I1634" s="210">
        <v>40</v>
      </c>
      <c r="J1634" s="121" t="s">
        <v>37</v>
      </c>
      <c r="K1634" s="41"/>
      <c r="L1634" s="42" t="str">
        <f t="shared" si="187"/>
        <v>40pieces</v>
      </c>
      <c r="M1634" s="43">
        <f t="shared" si="188"/>
        <v>8000</v>
      </c>
      <c r="N1634" s="44" t="str">
        <f t="shared" si="189"/>
        <v>8000pieces</v>
      </c>
      <c r="O1634" s="51">
        <f t="shared" si="198"/>
        <v>100</v>
      </c>
      <c r="P1634" s="11"/>
      <c r="Q1634" s="11"/>
      <c r="R1634" s="11"/>
      <c r="S1634" s="11"/>
      <c r="T1634" s="11"/>
      <c r="U1634" s="11"/>
      <c r="V1634" s="11"/>
      <c r="W1634" s="11"/>
      <c r="X1634" s="11"/>
      <c r="Y1634" s="11"/>
      <c r="Z1634" s="11"/>
    </row>
    <row r="1635" spans="1:26" ht="13.5" customHeight="1">
      <c r="A1635" s="233">
        <v>982</v>
      </c>
      <c r="B1635" s="366" t="s">
        <v>1858</v>
      </c>
      <c r="C1635" s="34" t="s">
        <v>55</v>
      </c>
      <c r="D1635" s="9">
        <f t="shared" si="199"/>
        <v>0</v>
      </c>
      <c r="E1635" s="144"/>
      <c r="F1635" s="156"/>
      <c r="G1635" s="369">
        <v>1.1599999999999999</v>
      </c>
      <c r="H1635" s="39">
        <v>250</v>
      </c>
      <c r="I1635" s="67">
        <v>1</v>
      </c>
      <c r="J1635" s="121" t="s">
        <v>37</v>
      </c>
      <c r="K1635" s="41" t="s">
        <v>26</v>
      </c>
      <c r="L1635" s="42" t="str">
        <f t="shared" si="187"/>
        <v>1pieces</v>
      </c>
      <c r="M1635" s="43">
        <f t="shared" si="188"/>
        <v>250</v>
      </c>
      <c r="N1635" s="44" t="str">
        <f t="shared" si="189"/>
        <v>250pieces</v>
      </c>
      <c r="O1635" s="51">
        <f t="shared" si="198"/>
        <v>290</v>
      </c>
      <c r="P1635" s="46"/>
      <c r="Q1635" s="46"/>
      <c r="R1635" s="46"/>
      <c r="S1635" s="46"/>
      <c r="T1635" s="46"/>
      <c r="U1635" s="46"/>
      <c r="V1635" s="46"/>
      <c r="W1635" s="46"/>
      <c r="X1635" s="46"/>
      <c r="Y1635" s="46"/>
      <c r="Z1635" s="46"/>
    </row>
    <row r="1636" spans="1:26" ht="13.5" customHeight="1">
      <c r="A1636" s="233">
        <v>1103</v>
      </c>
      <c r="B1636" s="440" t="s">
        <v>1859</v>
      </c>
      <c r="C1636" s="34" t="s">
        <v>27</v>
      </c>
      <c r="D1636" s="9"/>
      <c r="E1636" s="440" t="s">
        <v>1845</v>
      </c>
      <c r="F1636" s="156"/>
      <c r="G1636" s="297">
        <v>100</v>
      </c>
      <c r="H1636" s="39">
        <f>O1636/G1636</f>
        <v>3</v>
      </c>
      <c r="I1636" s="67"/>
      <c r="J1636" s="121"/>
      <c r="K1636" s="41"/>
      <c r="L1636" s="42" t="str">
        <f t="shared" si="187"/>
        <v/>
      </c>
      <c r="M1636" s="43">
        <f t="shared" si="188"/>
        <v>0</v>
      </c>
      <c r="N1636" s="44" t="str">
        <f t="shared" si="189"/>
        <v>0</v>
      </c>
      <c r="O1636" s="133">
        <v>300</v>
      </c>
      <c r="P1636" s="46"/>
      <c r="Q1636" s="46"/>
      <c r="R1636" s="46"/>
      <c r="S1636" s="46"/>
      <c r="T1636" s="46"/>
      <c r="U1636" s="46"/>
      <c r="V1636" s="46"/>
      <c r="W1636" s="46"/>
      <c r="X1636" s="46"/>
      <c r="Y1636" s="46"/>
      <c r="Z1636" s="46"/>
    </row>
    <row r="1637" spans="1:26" ht="13.5" customHeight="1">
      <c r="A1637" s="232">
        <v>432</v>
      </c>
      <c r="B1637" s="428" t="s">
        <v>1860</v>
      </c>
      <c r="C1637" s="34" t="s">
        <v>43</v>
      </c>
      <c r="D1637" s="9" t="str">
        <f t="shared" ref="D1637:D1638" si="200">IFERROR(LEFT(E1637, FIND("/", E1637)-1), E1637)</f>
        <v>Everyday</v>
      </c>
      <c r="E1637" s="144" t="s">
        <v>1861</v>
      </c>
      <c r="F1637" s="156"/>
      <c r="G1637" s="297">
        <v>40.799999999999997</v>
      </c>
      <c r="H1637" s="39">
        <v>4</v>
      </c>
      <c r="I1637" s="67">
        <v>1</v>
      </c>
      <c r="J1637" s="121" t="s">
        <v>42</v>
      </c>
      <c r="K1637" s="41"/>
      <c r="L1637" s="42" t="str">
        <f t="shared" si="187"/>
        <v>1packs</v>
      </c>
      <c r="M1637" s="43">
        <f t="shared" si="188"/>
        <v>4</v>
      </c>
      <c r="N1637" s="44" t="str">
        <f t="shared" si="189"/>
        <v>4packs</v>
      </c>
      <c r="O1637" s="51">
        <f>G1637*H1637</f>
        <v>163.19999999999999</v>
      </c>
      <c r="P1637" s="11"/>
      <c r="Q1637" s="11"/>
      <c r="R1637" s="11"/>
      <c r="S1637" s="11"/>
      <c r="T1637" s="11"/>
      <c r="U1637" s="11"/>
      <c r="V1637" s="11"/>
      <c r="W1637" s="11"/>
      <c r="X1637" s="11"/>
      <c r="Y1637" s="11"/>
      <c r="Z1637" s="11"/>
    </row>
    <row r="1638" spans="1:26" ht="13.5" customHeight="1">
      <c r="A1638" s="233">
        <v>1096</v>
      </c>
      <c r="B1638" s="428" t="s">
        <v>1862</v>
      </c>
      <c r="C1638" s="34" t="s">
        <v>27</v>
      </c>
      <c r="D1638" s="9" t="str">
        <f t="shared" si="200"/>
        <v>Mc Cody</v>
      </c>
      <c r="E1638" s="448" t="s">
        <v>582</v>
      </c>
      <c r="F1638" s="156"/>
      <c r="G1638" s="297">
        <v>190</v>
      </c>
      <c r="H1638" s="39">
        <f>O1638/G1638</f>
        <v>0.3</v>
      </c>
      <c r="I1638" s="67"/>
      <c r="J1638" s="121"/>
      <c r="K1638" s="41" t="s">
        <v>26</v>
      </c>
      <c r="L1638" s="42" t="str">
        <f t="shared" si="187"/>
        <v/>
      </c>
      <c r="M1638" s="43">
        <f t="shared" si="188"/>
        <v>0</v>
      </c>
      <c r="N1638" s="44" t="str">
        <f t="shared" si="189"/>
        <v>0</v>
      </c>
      <c r="O1638" s="133">
        <v>57</v>
      </c>
      <c r="P1638" s="46"/>
      <c r="Q1638" s="46"/>
      <c r="R1638" s="46"/>
      <c r="S1638" s="46"/>
      <c r="T1638" s="46"/>
      <c r="U1638" s="46"/>
      <c r="V1638" s="46"/>
      <c r="W1638" s="46"/>
      <c r="X1638" s="46"/>
      <c r="Y1638" s="46"/>
      <c r="Z1638" s="46"/>
    </row>
    <row r="1639" spans="1:26" ht="13.5" customHeight="1">
      <c r="A1639" s="233">
        <v>777</v>
      </c>
      <c r="B1639" s="432" t="s">
        <v>1863</v>
      </c>
      <c r="C1639" s="34" t="s">
        <v>82</v>
      </c>
      <c r="D1639" s="9"/>
      <c r="E1639" s="432" t="s">
        <v>1864</v>
      </c>
      <c r="F1639" s="155" t="s">
        <v>76</v>
      </c>
      <c r="G1639" s="405">
        <v>45</v>
      </c>
      <c r="H1639" s="170">
        <v>1</v>
      </c>
      <c r="I1639" s="224">
        <v>50</v>
      </c>
      <c r="J1639" s="196" t="s">
        <v>59</v>
      </c>
      <c r="K1639" s="41" t="s">
        <v>26</v>
      </c>
      <c r="L1639" s="42" t="str">
        <f t="shared" si="187"/>
        <v>50grams</v>
      </c>
      <c r="M1639" s="43">
        <f t="shared" si="188"/>
        <v>50</v>
      </c>
      <c r="N1639" s="44" t="str">
        <f t="shared" si="189"/>
        <v>50grams</v>
      </c>
      <c r="O1639" s="51">
        <f t="shared" ref="O1639:O1657" si="201">G1639*H1639</f>
        <v>45</v>
      </c>
      <c r="P1639" s="46"/>
      <c r="Q1639" s="46"/>
      <c r="R1639" s="46"/>
      <c r="S1639" s="46"/>
      <c r="T1639" s="46"/>
      <c r="U1639" s="46"/>
      <c r="V1639" s="46"/>
      <c r="W1639" s="46"/>
      <c r="X1639" s="46"/>
      <c r="Y1639" s="46"/>
      <c r="Z1639" s="46"/>
    </row>
    <row r="1640" spans="1:26" ht="13.5" customHeight="1">
      <c r="A1640" s="233">
        <v>968</v>
      </c>
      <c r="B1640" s="449" t="s">
        <v>1865</v>
      </c>
      <c r="C1640" s="34" t="s">
        <v>55</v>
      </c>
      <c r="D1640" s="9" t="str">
        <f t="shared" ref="D1640:D1653" si="202">IFERROR(LEFT(E1640, FIND("/", E1640)-1), E1640)</f>
        <v>Coloma</v>
      </c>
      <c r="E1640" s="410" t="s">
        <v>1866</v>
      </c>
      <c r="F1640" s="156"/>
      <c r="G1640" s="426">
        <v>265</v>
      </c>
      <c r="H1640" s="120">
        <v>0.46256000000000003</v>
      </c>
      <c r="I1640" s="210">
        <v>227</v>
      </c>
      <c r="J1640" s="60" t="s">
        <v>59</v>
      </c>
      <c r="K1640" s="41" t="s">
        <v>26</v>
      </c>
      <c r="L1640" s="42" t="str">
        <f t="shared" si="187"/>
        <v>227grams</v>
      </c>
      <c r="M1640" s="43">
        <f t="shared" si="188"/>
        <v>105.00112</v>
      </c>
      <c r="N1640" s="44" t="str">
        <f t="shared" si="189"/>
        <v>105.00112grams</v>
      </c>
      <c r="O1640" s="51">
        <f t="shared" si="201"/>
        <v>122.5784</v>
      </c>
      <c r="P1640" s="29"/>
      <c r="Q1640" s="11"/>
      <c r="R1640" s="11"/>
      <c r="S1640" s="11"/>
      <c r="T1640" s="11"/>
      <c r="U1640" s="11"/>
      <c r="V1640" s="11"/>
      <c r="W1640" s="11"/>
      <c r="X1640" s="11"/>
      <c r="Y1640" s="11"/>
      <c r="Z1640" s="11"/>
    </row>
    <row r="1641" spans="1:26" ht="13.5" customHeight="1">
      <c r="A1641" s="233">
        <v>916</v>
      </c>
      <c r="B1641" s="428" t="s">
        <v>1867</v>
      </c>
      <c r="C1641" s="34" t="s">
        <v>74</v>
      </c>
      <c r="D1641" s="9" t="str">
        <f t="shared" si="202"/>
        <v>B and k</v>
      </c>
      <c r="E1641" s="313" t="s">
        <v>407</v>
      </c>
      <c r="F1641" s="156" t="s">
        <v>76</v>
      </c>
      <c r="G1641" s="297">
        <v>5</v>
      </c>
      <c r="H1641" s="81">
        <v>25</v>
      </c>
      <c r="I1641" s="67">
        <v>1</v>
      </c>
      <c r="J1641" s="40" t="s">
        <v>37</v>
      </c>
      <c r="K1641" s="41" t="s">
        <v>26</v>
      </c>
      <c r="L1641" s="42" t="str">
        <f t="shared" si="187"/>
        <v>1pieces</v>
      </c>
      <c r="M1641" s="43">
        <f t="shared" si="188"/>
        <v>25</v>
      </c>
      <c r="N1641" s="44" t="str">
        <f t="shared" si="189"/>
        <v>25pieces</v>
      </c>
      <c r="O1641" s="51">
        <f t="shared" si="201"/>
        <v>125</v>
      </c>
      <c r="P1641" s="29">
        <f>O1641/H1641</f>
        <v>5</v>
      </c>
      <c r="Q1641" s="74">
        <f>G1641-P1641</f>
        <v>0</v>
      </c>
      <c r="R1641" s="28"/>
      <c r="S1641" s="28"/>
      <c r="T1641" s="28"/>
      <c r="U1641" s="28"/>
      <c r="V1641" s="28"/>
      <c r="W1641" s="28"/>
      <c r="X1641" s="28"/>
      <c r="Y1641" s="28"/>
      <c r="Z1641" s="28"/>
    </row>
    <row r="1642" spans="1:26" ht="13.5" customHeight="1">
      <c r="A1642" s="233">
        <v>911</v>
      </c>
      <c r="B1642" s="443" t="s">
        <v>1868</v>
      </c>
      <c r="C1642" s="34" t="s">
        <v>74</v>
      </c>
      <c r="D1642" s="9" t="str">
        <f t="shared" si="202"/>
        <v>Oishi</v>
      </c>
      <c r="E1642" s="313" t="s">
        <v>145</v>
      </c>
      <c r="F1642" s="156" t="s">
        <v>76</v>
      </c>
      <c r="G1642" s="297">
        <v>23.1</v>
      </c>
      <c r="H1642" s="371">
        <v>2</v>
      </c>
      <c r="I1642" s="67">
        <v>85</v>
      </c>
      <c r="J1642" s="40" t="s">
        <v>59</v>
      </c>
      <c r="K1642" s="41" t="s">
        <v>26</v>
      </c>
      <c r="L1642" s="42" t="str">
        <f t="shared" si="187"/>
        <v>85grams</v>
      </c>
      <c r="M1642" s="43">
        <f t="shared" si="188"/>
        <v>170</v>
      </c>
      <c r="N1642" s="44" t="str">
        <f t="shared" si="189"/>
        <v>170grams</v>
      </c>
      <c r="O1642" s="51">
        <f t="shared" si="201"/>
        <v>46.2</v>
      </c>
      <c r="P1642" s="46"/>
      <c r="Q1642" s="46"/>
      <c r="R1642" s="46"/>
      <c r="S1642" s="46"/>
      <c r="T1642" s="46"/>
      <c r="U1642" s="46"/>
      <c r="V1642" s="46"/>
      <c r="W1642" s="46"/>
      <c r="X1642" s="46"/>
      <c r="Y1642" s="46"/>
      <c r="Z1642" s="46"/>
    </row>
    <row r="1643" spans="1:26" ht="13.5" customHeight="1">
      <c r="A1643" s="233">
        <v>911</v>
      </c>
      <c r="B1643" s="366" t="s">
        <v>1868</v>
      </c>
      <c r="C1643" s="34" t="s">
        <v>55</v>
      </c>
      <c r="D1643" s="9" t="str">
        <f t="shared" si="202"/>
        <v>Oishi</v>
      </c>
      <c r="E1643" s="101" t="s">
        <v>145</v>
      </c>
      <c r="F1643" s="156"/>
      <c r="G1643" s="369">
        <v>22.45</v>
      </c>
      <c r="H1643" s="371">
        <v>1</v>
      </c>
      <c r="I1643" s="67">
        <v>1</v>
      </c>
      <c r="J1643" s="40" t="s">
        <v>37</v>
      </c>
      <c r="K1643" s="41" t="s">
        <v>26</v>
      </c>
      <c r="L1643" s="42" t="str">
        <f t="shared" si="187"/>
        <v>1pieces</v>
      </c>
      <c r="M1643" s="43">
        <f t="shared" si="188"/>
        <v>1</v>
      </c>
      <c r="N1643" s="44" t="str">
        <f t="shared" si="189"/>
        <v>1pieces</v>
      </c>
      <c r="O1643" s="51">
        <f t="shared" si="201"/>
        <v>22.45</v>
      </c>
      <c r="P1643" s="46"/>
      <c r="Q1643" s="46"/>
      <c r="R1643" s="46"/>
      <c r="S1643" s="46"/>
      <c r="T1643" s="46"/>
      <c r="U1643" s="46"/>
      <c r="V1643" s="46"/>
      <c r="W1643" s="46"/>
      <c r="X1643" s="46"/>
      <c r="Y1643" s="46"/>
      <c r="Z1643" s="46"/>
    </row>
    <row r="1644" spans="1:26" ht="13.5" customHeight="1">
      <c r="A1644" s="233">
        <v>545</v>
      </c>
      <c r="B1644" s="430" t="s">
        <v>1869</v>
      </c>
      <c r="C1644" s="34" t="s">
        <v>35</v>
      </c>
      <c r="D1644" s="9" t="str">
        <f t="shared" si="202"/>
        <v>DEL MONTE</v>
      </c>
      <c r="E1644" s="149" t="s">
        <v>1035</v>
      </c>
      <c r="F1644" s="156"/>
      <c r="G1644" s="297">
        <v>139</v>
      </c>
      <c r="H1644" s="371">
        <v>1</v>
      </c>
      <c r="I1644" s="67">
        <v>825</v>
      </c>
      <c r="J1644" s="40" t="s">
        <v>59</v>
      </c>
      <c r="K1644" s="41" t="s">
        <v>26</v>
      </c>
      <c r="L1644" s="42" t="str">
        <f t="shared" si="187"/>
        <v>825grams</v>
      </c>
      <c r="M1644" s="43">
        <f t="shared" si="188"/>
        <v>825</v>
      </c>
      <c r="N1644" s="44" t="str">
        <f t="shared" si="189"/>
        <v>825grams</v>
      </c>
      <c r="O1644" s="51">
        <f t="shared" si="201"/>
        <v>139</v>
      </c>
      <c r="P1644" s="29"/>
      <c r="Q1644" s="11"/>
      <c r="R1644" s="11"/>
      <c r="S1644" s="11"/>
      <c r="T1644" s="11"/>
      <c r="U1644" s="11"/>
      <c r="V1644" s="11"/>
      <c r="W1644" s="11"/>
      <c r="X1644" s="11"/>
      <c r="Y1644" s="11"/>
      <c r="Z1644" s="11"/>
    </row>
    <row r="1645" spans="1:26" ht="13.5" customHeight="1">
      <c r="A1645" s="233">
        <v>823</v>
      </c>
      <c r="B1645" s="450" t="s">
        <v>1870</v>
      </c>
      <c r="C1645" s="34" t="s">
        <v>82</v>
      </c>
      <c r="D1645" s="9" t="str">
        <f t="shared" si="202"/>
        <v>Mialendras</v>
      </c>
      <c r="E1645" s="264" t="s">
        <v>1161</v>
      </c>
      <c r="F1645" s="155" t="s">
        <v>76</v>
      </c>
      <c r="G1645" s="442">
        <v>125</v>
      </c>
      <c r="H1645" s="451">
        <v>17</v>
      </c>
      <c r="I1645" s="334">
        <v>1</v>
      </c>
      <c r="J1645" s="130" t="s">
        <v>469</v>
      </c>
      <c r="K1645" s="41" t="s">
        <v>26</v>
      </c>
      <c r="L1645" s="42" t="str">
        <f t="shared" si="187"/>
        <v>1jar</v>
      </c>
      <c r="M1645" s="43">
        <f t="shared" si="188"/>
        <v>17</v>
      </c>
      <c r="N1645" s="44" t="str">
        <f t="shared" si="189"/>
        <v>17jar</v>
      </c>
      <c r="O1645" s="51">
        <f t="shared" si="201"/>
        <v>2125</v>
      </c>
      <c r="P1645" s="46"/>
      <c r="Q1645" s="46"/>
      <c r="R1645" s="46"/>
      <c r="S1645" s="46"/>
      <c r="T1645" s="46"/>
      <c r="U1645" s="46"/>
      <c r="V1645" s="46"/>
      <c r="W1645" s="46"/>
      <c r="X1645" s="46"/>
      <c r="Y1645" s="46"/>
      <c r="Z1645" s="46"/>
    </row>
    <row r="1646" spans="1:26" ht="13.5" customHeight="1">
      <c r="A1646" s="233">
        <v>822</v>
      </c>
      <c r="B1646" s="436" t="s">
        <v>1871</v>
      </c>
      <c r="C1646" s="34" t="s">
        <v>82</v>
      </c>
      <c r="D1646" s="9" t="str">
        <f t="shared" si="202"/>
        <v>Mialendras</v>
      </c>
      <c r="E1646" s="146" t="s">
        <v>1161</v>
      </c>
      <c r="F1646" s="155" t="s">
        <v>76</v>
      </c>
      <c r="G1646" s="419">
        <v>35</v>
      </c>
      <c r="H1646" s="452">
        <v>1</v>
      </c>
      <c r="I1646" s="211">
        <v>1</v>
      </c>
      <c r="J1646" s="125" t="s">
        <v>469</v>
      </c>
      <c r="K1646" s="41" t="s">
        <v>26</v>
      </c>
      <c r="L1646" s="42" t="str">
        <f t="shared" si="187"/>
        <v>1jar</v>
      </c>
      <c r="M1646" s="43">
        <f t="shared" si="188"/>
        <v>1</v>
      </c>
      <c r="N1646" s="44" t="str">
        <f t="shared" si="189"/>
        <v>1jar</v>
      </c>
      <c r="O1646" s="51">
        <f t="shared" si="201"/>
        <v>35</v>
      </c>
      <c r="P1646" s="46"/>
      <c r="Q1646" s="46"/>
      <c r="R1646" s="46"/>
      <c r="S1646" s="46"/>
      <c r="T1646" s="46"/>
      <c r="U1646" s="46"/>
      <c r="V1646" s="46"/>
      <c r="W1646" s="46"/>
      <c r="X1646" s="46"/>
      <c r="Y1646" s="46"/>
      <c r="Z1646" s="46"/>
    </row>
    <row r="1647" spans="1:26" ht="13.5" customHeight="1">
      <c r="A1647" s="233">
        <v>106</v>
      </c>
      <c r="B1647" s="449" t="s">
        <v>1872</v>
      </c>
      <c r="C1647" s="34" t="s">
        <v>55</v>
      </c>
      <c r="D1647" s="9" t="str">
        <f t="shared" si="202"/>
        <v>Baby</v>
      </c>
      <c r="E1647" s="101" t="s">
        <v>1873</v>
      </c>
      <c r="F1647" s="156"/>
      <c r="G1647" s="369">
        <v>180</v>
      </c>
      <c r="H1647" s="371">
        <v>2</v>
      </c>
      <c r="I1647" s="67">
        <v>1.8</v>
      </c>
      <c r="J1647" s="40" t="s">
        <v>33</v>
      </c>
      <c r="K1647" s="41" t="s">
        <v>26</v>
      </c>
      <c r="L1647" s="42" t="str">
        <f t="shared" si="187"/>
        <v>1.8kg</v>
      </c>
      <c r="M1647" s="43">
        <f t="shared" si="188"/>
        <v>3.6</v>
      </c>
      <c r="N1647" s="44" t="str">
        <f t="shared" si="189"/>
        <v>3.6kg</v>
      </c>
      <c r="O1647" s="51">
        <f t="shared" si="201"/>
        <v>360</v>
      </c>
      <c r="P1647" s="29">
        <f t="shared" ref="P1647:P1648" si="203">O1647/H1647</f>
        <v>180</v>
      </c>
      <c r="Q1647" s="74">
        <f t="shared" ref="Q1647:Q1648" si="204">G1647-P1647</f>
        <v>0</v>
      </c>
      <c r="R1647" s="28"/>
      <c r="S1647" s="28"/>
      <c r="T1647" s="28"/>
      <c r="U1647" s="28"/>
      <c r="V1647" s="28"/>
      <c r="W1647" s="28"/>
      <c r="X1647" s="28"/>
      <c r="Y1647" s="28"/>
      <c r="Z1647" s="28"/>
    </row>
    <row r="1648" spans="1:26" ht="13.5" customHeight="1">
      <c r="A1648" s="250">
        <v>106</v>
      </c>
      <c r="B1648" s="435" t="s">
        <v>1872</v>
      </c>
      <c r="C1648" s="49" t="s">
        <v>31</v>
      </c>
      <c r="D1648" s="9" t="str">
        <f t="shared" si="202"/>
        <v>Baby Peabut Spreads</v>
      </c>
      <c r="E1648" s="91" t="s">
        <v>1874</v>
      </c>
      <c r="F1648" s="155"/>
      <c r="G1648" s="237">
        <v>57.5</v>
      </c>
      <c r="H1648" s="371">
        <v>4</v>
      </c>
      <c r="I1648" s="67"/>
      <c r="J1648" s="40" t="s">
        <v>33</v>
      </c>
      <c r="K1648" s="41" t="s">
        <v>26</v>
      </c>
      <c r="L1648" s="42" t="str">
        <f t="shared" si="187"/>
        <v>kg</v>
      </c>
      <c r="M1648" s="43">
        <f t="shared" si="188"/>
        <v>0</v>
      </c>
      <c r="N1648" s="44" t="str">
        <f t="shared" si="189"/>
        <v>0kg</v>
      </c>
      <c r="O1648" s="51">
        <f t="shared" si="201"/>
        <v>230</v>
      </c>
      <c r="P1648" s="29">
        <f t="shared" si="203"/>
        <v>57.5</v>
      </c>
      <c r="Q1648" s="74">
        <f t="shared" si="204"/>
        <v>0</v>
      </c>
      <c r="R1648" s="28"/>
      <c r="S1648" s="28"/>
      <c r="T1648" s="28"/>
      <c r="U1648" s="28"/>
      <c r="V1648" s="28"/>
      <c r="W1648" s="28"/>
      <c r="X1648" s="28"/>
      <c r="Y1648" s="28"/>
      <c r="Z1648" s="28"/>
    </row>
    <row r="1649" spans="1:26" ht="13.5" customHeight="1">
      <c r="A1649" s="233">
        <v>106</v>
      </c>
      <c r="B1649" s="432" t="s">
        <v>1872</v>
      </c>
      <c r="C1649" s="34" t="s">
        <v>82</v>
      </c>
      <c r="D1649" s="9" t="str">
        <f t="shared" si="202"/>
        <v>Lilys</v>
      </c>
      <c r="E1649" s="432" t="s">
        <v>1875</v>
      </c>
      <c r="F1649" s="155" t="s">
        <v>76</v>
      </c>
      <c r="G1649" s="419">
        <v>221.3</v>
      </c>
      <c r="H1649" s="452">
        <v>1</v>
      </c>
      <c r="I1649" s="211">
        <v>504</v>
      </c>
      <c r="J1649" s="125" t="s">
        <v>59</v>
      </c>
      <c r="K1649" s="41" t="s">
        <v>26</v>
      </c>
      <c r="L1649" s="42" t="str">
        <f t="shared" si="187"/>
        <v>504grams</v>
      </c>
      <c r="M1649" s="43">
        <f t="shared" si="188"/>
        <v>504</v>
      </c>
      <c r="N1649" s="44" t="str">
        <f t="shared" si="189"/>
        <v>504grams</v>
      </c>
      <c r="O1649" s="51">
        <f t="shared" si="201"/>
        <v>221.3</v>
      </c>
      <c r="P1649" s="46"/>
      <c r="Q1649" s="46"/>
      <c r="R1649" s="46"/>
      <c r="S1649" s="46"/>
      <c r="T1649" s="46"/>
      <c r="U1649" s="46"/>
      <c r="V1649" s="46"/>
      <c r="W1649" s="46"/>
      <c r="X1649" s="46"/>
      <c r="Y1649" s="46"/>
      <c r="Z1649" s="46"/>
    </row>
    <row r="1650" spans="1:26" ht="13.5" customHeight="1">
      <c r="A1650" s="232">
        <v>106</v>
      </c>
      <c r="B1650" s="313" t="s">
        <v>1876</v>
      </c>
      <c r="C1650" s="49" t="s">
        <v>61</v>
      </c>
      <c r="D1650" s="9" t="str">
        <f t="shared" si="202"/>
        <v>mama</v>
      </c>
      <c r="E1650" s="313" t="s">
        <v>1877</v>
      </c>
      <c r="F1650" s="156"/>
      <c r="G1650" s="297">
        <v>230</v>
      </c>
      <c r="H1650" s="371">
        <v>1</v>
      </c>
      <c r="I1650" s="67">
        <v>1000</v>
      </c>
      <c r="J1650" s="40" t="s">
        <v>59</v>
      </c>
      <c r="K1650" s="41" t="s">
        <v>26</v>
      </c>
      <c r="L1650" s="42" t="str">
        <f t="shared" si="187"/>
        <v>1000grams</v>
      </c>
      <c r="M1650" s="43">
        <f t="shared" si="188"/>
        <v>1000</v>
      </c>
      <c r="N1650" s="44" t="str">
        <f t="shared" si="189"/>
        <v>1000grams</v>
      </c>
      <c r="O1650" s="51">
        <f t="shared" si="201"/>
        <v>230</v>
      </c>
      <c r="P1650" s="46"/>
      <c r="Q1650" s="46"/>
      <c r="R1650" s="46"/>
      <c r="S1650" s="46"/>
      <c r="T1650" s="46"/>
      <c r="U1650" s="46"/>
      <c r="V1650" s="46"/>
      <c r="W1650" s="46"/>
      <c r="X1650" s="46"/>
      <c r="Y1650" s="46"/>
      <c r="Z1650" s="46"/>
    </row>
    <row r="1651" spans="1:26" ht="13.5" customHeight="1">
      <c r="A1651" s="232">
        <v>23</v>
      </c>
      <c r="B1651" s="435" t="s">
        <v>1878</v>
      </c>
      <c r="C1651" s="49" t="s">
        <v>61</v>
      </c>
      <c r="D1651" s="9" t="str">
        <f t="shared" si="202"/>
        <v>baby</v>
      </c>
      <c r="E1651" s="144" t="s">
        <v>1879</v>
      </c>
      <c r="F1651" s="155"/>
      <c r="G1651" s="297">
        <v>220</v>
      </c>
      <c r="H1651" s="371">
        <v>1</v>
      </c>
      <c r="I1651" s="67">
        <v>1000</v>
      </c>
      <c r="J1651" s="40" t="s">
        <v>59</v>
      </c>
      <c r="K1651" s="41"/>
      <c r="L1651" s="42" t="str">
        <f t="shared" si="187"/>
        <v>1000grams</v>
      </c>
      <c r="M1651" s="43">
        <f t="shared" si="188"/>
        <v>1000</v>
      </c>
      <c r="N1651" s="44" t="str">
        <f t="shared" si="189"/>
        <v>1000grams</v>
      </c>
      <c r="O1651" s="51">
        <f t="shared" si="201"/>
        <v>220</v>
      </c>
      <c r="P1651" s="29">
        <f t="shared" ref="P1651:P1653" si="205">O1651/H1651</f>
        <v>220</v>
      </c>
      <c r="Q1651" s="74">
        <f t="shared" ref="Q1651:Q1653" si="206">G1651-P1651</f>
        <v>0</v>
      </c>
      <c r="R1651" s="28"/>
      <c r="S1651" s="28"/>
      <c r="T1651" s="28"/>
      <c r="U1651" s="28"/>
      <c r="V1651" s="28"/>
      <c r="W1651" s="28"/>
      <c r="X1651" s="28"/>
      <c r="Y1651" s="28"/>
      <c r="Z1651" s="28"/>
    </row>
    <row r="1652" spans="1:26" ht="13.5" customHeight="1">
      <c r="A1652" s="233">
        <v>1062</v>
      </c>
      <c r="B1652" s="435" t="s">
        <v>1880</v>
      </c>
      <c r="C1652" s="34" t="s">
        <v>27</v>
      </c>
      <c r="D1652" s="9" t="str">
        <f t="shared" si="202"/>
        <v>Baby</v>
      </c>
      <c r="E1652" s="313" t="s">
        <v>1881</v>
      </c>
      <c r="F1652" s="155"/>
      <c r="G1652" s="237">
        <v>230</v>
      </c>
      <c r="H1652" s="371">
        <v>2</v>
      </c>
      <c r="I1652" s="67">
        <v>1800</v>
      </c>
      <c r="J1652" s="40" t="s">
        <v>59</v>
      </c>
      <c r="K1652" s="41" t="s">
        <v>26</v>
      </c>
      <c r="L1652" s="42" t="str">
        <f t="shared" si="187"/>
        <v>1800grams</v>
      </c>
      <c r="M1652" s="43">
        <f t="shared" si="188"/>
        <v>3600</v>
      </c>
      <c r="N1652" s="44" t="str">
        <f t="shared" si="189"/>
        <v>3600grams</v>
      </c>
      <c r="O1652" s="45">
        <f t="shared" si="201"/>
        <v>460</v>
      </c>
      <c r="P1652" s="29">
        <f t="shared" si="205"/>
        <v>230</v>
      </c>
      <c r="Q1652" s="74">
        <f t="shared" si="206"/>
        <v>0</v>
      </c>
      <c r="R1652" s="28"/>
      <c r="S1652" s="28"/>
      <c r="T1652" s="28"/>
      <c r="U1652" s="28"/>
      <c r="V1652" s="28"/>
      <c r="W1652" s="28"/>
      <c r="X1652" s="28"/>
      <c r="Y1652" s="28"/>
      <c r="Z1652" s="28"/>
    </row>
    <row r="1653" spans="1:26" ht="13.5" customHeight="1">
      <c r="A1653" s="233">
        <v>1062</v>
      </c>
      <c r="B1653" s="434" t="s">
        <v>1880</v>
      </c>
      <c r="C1653" s="94" t="s">
        <v>68</v>
      </c>
      <c r="D1653" s="9" t="str">
        <f t="shared" si="202"/>
        <v>Baby</v>
      </c>
      <c r="E1653" s="313" t="s">
        <v>1881</v>
      </c>
      <c r="F1653" s="195"/>
      <c r="G1653" s="237">
        <v>0.1277777777777778</v>
      </c>
      <c r="H1653" s="453">
        <v>5400</v>
      </c>
      <c r="I1653" s="227">
        <v>1800</v>
      </c>
      <c r="J1653" s="131" t="s">
        <v>59</v>
      </c>
      <c r="K1653" s="46"/>
      <c r="L1653" s="42" t="str">
        <f t="shared" si="187"/>
        <v>1800grams</v>
      </c>
      <c r="M1653" s="43">
        <f t="shared" si="188"/>
        <v>9720000</v>
      </c>
      <c r="N1653" s="44" t="str">
        <f t="shared" si="189"/>
        <v>9720000grams</v>
      </c>
      <c r="O1653" s="51">
        <f t="shared" si="201"/>
        <v>690.00000000000011</v>
      </c>
      <c r="P1653" s="29">
        <f t="shared" si="205"/>
        <v>0.1277777777777778</v>
      </c>
      <c r="Q1653" s="74">
        <f t="shared" si="206"/>
        <v>0</v>
      </c>
      <c r="R1653" s="28"/>
      <c r="S1653" s="28"/>
      <c r="T1653" s="28"/>
      <c r="U1653" s="28"/>
      <c r="V1653" s="28"/>
      <c r="W1653" s="28"/>
      <c r="X1653" s="28"/>
      <c r="Y1653" s="28"/>
      <c r="Z1653" s="28"/>
    </row>
    <row r="1654" spans="1:26" ht="13.5" customHeight="1">
      <c r="A1654" s="232">
        <v>694</v>
      </c>
      <c r="B1654" s="436" t="s">
        <v>1882</v>
      </c>
      <c r="C1654" s="53" t="s">
        <v>39</v>
      </c>
      <c r="D1654" s="9"/>
      <c r="E1654" s="146" t="s">
        <v>1883</v>
      </c>
      <c r="F1654" s="328"/>
      <c r="G1654" s="419">
        <v>6</v>
      </c>
      <c r="H1654" s="124">
        <v>130</v>
      </c>
      <c r="I1654" s="211">
        <v>10</v>
      </c>
      <c r="J1654" s="125" t="s">
        <v>42</v>
      </c>
      <c r="K1654" s="41"/>
      <c r="L1654" s="42" t="str">
        <f t="shared" si="187"/>
        <v>10packs</v>
      </c>
      <c r="M1654" s="43">
        <f t="shared" si="188"/>
        <v>1300</v>
      </c>
      <c r="N1654" s="44" t="str">
        <f t="shared" si="189"/>
        <v>1300packs</v>
      </c>
      <c r="O1654" s="51">
        <f t="shared" si="201"/>
        <v>780</v>
      </c>
      <c r="P1654" s="46"/>
      <c r="Q1654" s="46"/>
      <c r="R1654" s="46"/>
      <c r="S1654" s="46"/>
      <c r="T1654" s="46"/>
      <c r="U1654" s="46"/>
      <c r="V1654" s="46"/>
      <c r="W1654" s="46"/>
      <c r="X1654" s="46"/>
      <c r="Y1654" s="46"/>
      <c r="Z1654" s="46"/>
    </row>
    <row r="1655" spans="1:26" ht="13.5" customHeight="1">
      <c r="A1655" s="232">
        <v>509</v>
      </c>
      <c r="B1655" s="428" t="s">
        <v>1884</v>
      </c>
      <c r="C1655" s="34" t="s">
        <v>43</v>
      </c>
      <c r="D1655" s="9" t="str">
        <f t="shared" ref="D1655:D1675" si="207">IFERROR(LEFT(E1655, FIND("/", E1655)-1), E1655)</f>
        <v>Fresh</v>
      </c>
      <c r="E1655" s="149" t="s">
        <v>121</v>
      </c>
      <c r="F1655" s="156"/>
      <c r="G1655" s="297">
        <v>100</v>
      </c>
      <c r="H1655" s="81">
        <v>0.89</v>
      </c>
      <c r="I1655" s="67">
        <v>1000</v>
      </c>
      <c r="J1655" s="40" t="s">
        <v>59</v>
      </c>
      <c r="K1655" s="41"/>
      <c r="L1655" s="42" t="str">
        <f t="shared" si="187"/>
        <v>1000grams</v>
      </c>
      <c r="M1655" s="43">
        <f t="shared" si="188"/>
        <v>890</v>
      </c>
      <c r="N1655" s="44" t="str">
        <f t="shared" si="189"/>
        <v>890grams</v>
      </c>
      <c r="O1655" s="51">
        <f t="shared" si="201"/>
        <v>89</v>
      </c>
      <c r="P1655" s="11"/>
      <c r="Q1655" s="11"/>
      <c r="R1655" s="11"/>
      <c r="S1655" s="11"/>
      <c r="T1655" s="11"/>
      <c r="U1655" s="11"/>
      <c r="V1655" s="11"/>
      <c r="W1655" s="11"/>
      <c r="X1655" s="11"/>
      <c r="Y1655" s="11"/>
      <c r="Z1655" s="11"/>
    </row>
    <row r="1656" spans="1:26" ht="13.5" customHeight="1">
      <c r="A1656" s="232">
        <v>509</v>
      </c>
      <c r="B1656" s="367" t="s">
        <v>1884</v>
      </c>
      <c r="C1656" s="53" t="s">
        <v>39</v>
      </c>
      <c r="D1656" s="9" t="str">
        <f t="shared" si="207"/>
        <v>Fresh</v>
      </c>
      <c r="E1656" s="430" t="s">
        <v>121</v>
      </c>
      <c r="F1656" s="156"/>
      <c r="G1656" s="238">
        <v>50</v>
      </c>
      <c r="H1656" s="103">
        <v>1</v>
      </c>
      <c r="I1656" s="218">
        <v>1000</v>
      </c>
      <c r="J1656" s="56" t="s">
        <v>59</v>
      </c>
      <c r="K1656" s="41"/>
      <c r="L1656" s="42" t="str">
        <f t="shared" si="187"/>
        <v>1000grams</v>
      </c>
      <c r="M1656" s="43">
        <f t="shared" si="188"/>
        <v>1000</v>
      </c>
      <c r="N1656" s="44" t="str">
        <f t="shared" si="189"/>
        <v>1000grams</v>
      </c>
      <c r="O1656" s="51">
        <f t="shared" si="201"/>
        <v>50</v>
      </c>
      <c r="P1656" s="11"/>
      <c r="Q1656" s="11"/>
      <c r="R1656" s="11"/>
      <c r="S1656" s="11"/>
      <c r="T1656" s="11"/>
      <c r="U1656" s="11"/>
      <c r="V1656" s="11"/>
      <c r="W1656" s="11"/>
      <c r="X1656" s="11"/>
      <c r="Y1656" s="11"/>
      <c r="Z1656" s="11"/>
    </row>
    <row r="1657" spans="1:26" ht="13.5" customHeight="1">
      <c r="A1657" s="233">
        <v>509</v>
      </c>
      <c r="B1657" s="366" t="s">
        <v>1884</v>
      </c>
      <c r="C1657" s="34" t="s">
        <v>55</v>
      </c>
      <c r="D1657" s="9">
        <f t="shared" si="207"/>
        <v>0</v>
      </c>
      <c r="E1657" s="149"/>
      <c r="F1657" s="156"/>
      <c r="G1657" s="238">
        <v>75</v>
      </c>
      <c r="H1657" s="81">
        <v>1</v>
      </c>
      <c r="I1657" s="67">
        <v>1</v>
      </c>
      <c r="J1657" s="40" t="s">
        <v>33</v>
      </c>
      <c r="K1657" s="41"/>
      <c r="L1657" s="42" t="str">
        <f t="shared" si="187"/>
        <v>1kg</v>
      </c>
      <c r="M1657" s="43">
        <f t="shared" si="188"/>
        <v>1</v>
      </c>
      <c r="N1657" s="44" t="str">
        <f t="shared" si="189"/>
        <v>1kg</v>
      </c>
      <c r="O1657" s="51">
        <f t="shared" si="201"/>
        <v>75</v>
      </c>
      <c r="P1657" s="46"/>
      <c r="Q1657" s="46"/>
      <c r="R1657" s="46"/>
      <c r="S1657" s="46"/>
      <c r="T1657" s="46"/>
      <c r="U1657" s="46"/>
      <c r="V1657" s="46"/>
      <c r="W1657" s="46"/>
      <c r="X1657" s="46"/>
      <c r="Y1657" s="46"/>
      <c r="Z1657" s="46"/>
    </row>
    <row r="1658" spans="1:26" ht="13.5" customHeight="1">
      <c r="A1658" s="233">
        <v>509</v>
      </c>
      <c r="B1658" s="435" t="s">
        <v>1884</v>
      </c>
      <c r="C1658" s="34" t="s">
        <v>27</v>
      </c>
      <c r="D1658" s="9">
        <f t="shared" si="207"/>
        <v>0</v>
      </c>
      <c r="E1658" s="144"/>
      <c r="F1658" s="156"/>
      <c r="G1658" s="297">
        <v>50</v>
      </c>
      <c r="H1658" s="81">
        <f>O1658/G1658</f>
        <v>1.2</v>
      </c>
      <c r="I1658" s="67"/>
      <c r="J1658" s="40"/>
      <c r="K1658" s="41" t="s">
        <v>26</v>
      </c>
      <c r="L1658" s="42" t="str">
        <f t="shared" si="187"/>
        <v/>
      </c>
      <c r="M1658" s="43">
        <f t="shared" si="188"/>
        <v>0</v>
      </c>
      <c r="N1658" s="44" t="str">
        <f t="shared" si="189"/>
        <v>0</v>
      </c>
      <c r="O1658" s="133">
        <v>60</v>
      </c>
      <c r="P1658" s="46"/>
      <c r="Q1658" s="46"/>
      <c r="R1658" s="46"/>
      <c r="S1658" s="46"/>
      <c r="T1658" s="46"/>
      <c r="U1658" s="46"/>
      <c r="V1658" s="46"/>
      <c r="W1658" s="46"/>
      <c r="X1658" s="46"/>
      <c r="Y1658" s="46"/>
      <c r="Z1658" s="46"/>
    </row>
    <row r="1659" spans="1:26" ht="13.5" customHeight="1">
      <c r="A1659" s="232">
        <v>510</v>
      </c>
      <c r="B1659" s="428" t="s">
        <v>1885</v>
      </c>
      <c r="C1659" s="34" t="s">
        <v>43</v>
      </c>
      <c r="D1659" s="9" t="str">
        <f t="shared" si="207"/>
        <v>Fresh</v>
      </c>
      <c r="E1659" s="144" t="s">
        <v>121</v>
      </c>
      <c r="F1659" s="156"/>
      <c r="G1659" s="297">
        <v>200</v>
      </c>
      <c r="H1659" s="81">
        <v>0.19500000000000001</v>
      </c>
      <c r="I1659" s="67">
        <v>1000</v>
      </c>
      <c r="J1659" s="40" t="s">
        <v>59</v>
      </c>
      <c r="K1659" s="41"/>
      <c r="L1659" s="42" t="str">
        <f t="shared" si="187"/>
        <v>1000grams</v>
      </c>
      <c r="M1659" s="43">
        <f t="shared" si="188"/>
        <v>195</v>
      </c>
      <c r="N1659" s="44" t="str">
        <f t="shared" si="189"/>
        <v>195grams</v>
      </c>
      <c r="O1659" s="51">
        <f t="shared" ref="O1659:O1706" si="208">G1659*H1659</f>
        <v>39</v>
      </c>
      <c r="P1659" s="11"/>
      <c r="Q1659" s="11"/>
      <c r="R1659" s="11"/>
      <c r="S1659" s="11"/>
      <c r="T1659" s="11"/>
      <c r="U1659" s="11"/>
      <c r="V1659" s="11"/>
      <c r="W1659" s="11"/>
      <c r="X1659" s="11"/>
      <c r="Y1659" s="11"/>
      <c r="Z1659" s="11"/>
    </row>
    <row r="1660" spans="1:26" ht="13.5" customHeight="1">
      <c r="A1660" s="232">
        <v>510</v>
      </c>
      <c r="B1660" s="367" t="s">
        <v>1885</v>
      </c>
      <c r="C1660" s="53" t="s">
        <v>39</v>
      </c>
      <c r="D1660" s="9" t="str">
        <f t="shared" si="207"/>
        <v>Fresh</v>
      </c>
      <c r="E1660" s="430" t="s">
        <v>121</v>
      </c>
      <c r="F1660" s="156"/>
      <c r="G1660" s="238">
        <v>80</v>
      </c>
      <c r="H1660" s="103">
        <v>1</v>
      </c>
      <c r="I1660" s="218">
        <v>1000</v>
      </c>
      <c r="J1660" s="56" t="s">
        <v>59</v>
      </c>
      <c r="K1660" s="41"/>
      <c r="L1660" s="42" t="str">
        <f t="shared" si="187"/>
        <v>1000grams</v>
      </c>
      <c r="M1660" s="43">
        <f t="shared" si="188"/>
        <v>1000</v>
      </c>
      <c r="N1660" s="44" t="str">
        <f t="shared" si="189"/>
        <v>1000grams</v>
      </c>
      <c r="O1660" s="51">
        <f t="shared" si="208"/>
        <v>80</v>
      </c>
      <c r="P1660" s="11"/>
      <c r="Q1660" s="11"/>
      <c r="R1660" s="11"/>
      <c r="S1660" s="11"/>
      <c r="T1660" s="11"/>
      <c r="U1660" s="11"/>
      <c r="V1660" s="11"/>
      <c r="W1660" s="11"/>
      <c r="X1660" s="11"/>
      <c r="Y1660" s="11"/>
      <c r="Z1660" s="11"/>
    </row>
    <row r="1661" spans="1:26" ht="13.5" customHeight="1">
      <c r="A1661" s="233">
        <v>510</v>
      </c>
      <c r="B1661" s="449" t="s">
        <v>1885</v>
      </c>
      <c r="C1661" s="34" t="s">
        <v>55</v>
      </c>
      <c r="D1661" s="9">
        <f t="shared" si="207"/>
        <v>0</v>
      </c>
      <c r="E1661" s="425"/>
      <c r="F1661" s="156"/>
      <c r="G1661" s="238">
        <v>50</v>
      </c>
      <c r="H1661" s="81">
        <v>1.9</v>
      </c>
      <c r="I1661" s="67">
        <v>1</v>
      </c>
      <c r="J1661" s="40" t="s">
        <v>33</v>
      </c>
      <c r="K1661" s="41"/>
      <c r="L1661" s="42" t="str">
        <f t="shared" si="187"/>
        <v>1kg</v>
      </c>
      <c r="M1661" s="43">
        <f t="shared" si="188"/>
        <v>1.9</v>
      </c>
      <c r="N1661" s="44" t="str">
        <f t="shared" si="189"/>
        <v>1.9kg</v>
      </c>
      <c r="O1661" s="51">
        <f t="shared" si="208"/>
        <v>95</v>
      </c>
      <c r="P1661" s="46"/>
      <c r="Q1661" s="46"/>
      <c r="R1661" s="46"/>
      <c r="S1661" s="46"/>
      <c r="T1661" s="46"/>
      <c r="U1661" s="46"/>
      <c r="V1661" s="46"/>
      <c r="W1661" s="46"/>
      <c r="X1661" s="46"/>
      <c r="Y1661" s="46"/>
      <c r="Z1661" s="46"/>
    </row>
    <row r="1662" spans="1:26" ht="13.5" customHeight="1">
      <c r="A1662" s="232">
        <v>280</v>
      </c>
      <c r="B1662" s="435" t="s">
        <v>1886</v>
      </c>
      <c r="C1662" s="49" t="s">
        <v>31</v>
      </c>
      <c r="D1662" s="9" t="str">
        <f t="shared" si="207"/>
        <v>oishi</v>
      </c>
      <c r="E1662" s="144" t="s">
        <v>786</v>
      </c>
      <c r="F1662" s="156"/>
      <c r="G1662" s="297">
        <v>25.6</v>
      </c>
      <c r="H1662" s="81">
        <v>1</v>
      </c>
      <c r="I1662" s="67"/>
      <c r="J1662" s="40" t="s">
        <v>37</v>
      </c>
      <c r="K1662" s="41" t="s">
        <v>26</v>
      </c>
      <c r="L1662" s="42" t="str">
        <f t="shared" si="187"/>
        <v>pieces</v>
      </c>
      <c r="M1662" s="43">
        <f t="shared" si="188"/>
        <v>0</v>
      </c>
      <c r="N1662" s="44" t="str">
        <f t="shared" si="189"/>
        <v>0pieces</v>
      </c>
      <c r="O1662" s="51">
        <f t="shared" si="208"/>
        <v>25.6</v>
      </c>
      <c r="P1662" s="46"/>
      <c r="Q1662" s="46"/>
      <c r="R1662" s="46"/>
      <c r="S1662" s="46"/>
      <c r="T1662" s="46"/>
      <c r="U1662" s="46"/>
      <c r="V1662" s="46"/>
      <c r="W1662" s="46"/>
      <c r="X1662" s="46"/>
      <c r="Y1662" s="46"/>
      <c r="Z1662" s="46"/>
    </row>
    <row r="1663" spans="1:26" ht="13.5" customHeight="1">
      <c r="A1663" s="233">
        <v>577</v>
      </c>
      <c r="B1663" s="430" t="s">
        <v>1887</v>
      </c>
      <c r="C1663" s="34" t="s">
        <v>35</v>
      </c>
      <c r="D1663" s="9" t="str">
        <f t="shared" si="207"/>
        <v>IDEAL</v>
      </c>
      <c r="E1663" s="144" t="s">
        <v>1888</v>
      </c>
      <c r="F1663" s="156"/>
      <c r="G1663" s="297">
        <v>80</v>
      </c>
      <c r="H1663" s="81">
        <v>1</v>
      </c>
      <c r="I1663" s="67">
        <v>1000</v>
      </c>
      <c r="J1663" s="40" t="s">
        <v>33</v>
      </c>
      <c r="K1663" s="41" t="s">
        <v>26</v>
      </c>
      <c r="L1663" s="42" t="str">
        <f t="shared" si="187"/>
        <v>1000kg</v>
      </c>
      <c r="M1663" s="43">
        <f t="shared" si="188"/>
        <v>1000</v>
      </c>
      <c r="N1663" s="44" t="str">
        <f t="shared" si="189"/>
        <v>1000kg</v>
      </c>
      <c r="O1663" s="51">
        <f t="shared" si="208"/>
        <v>80</v>
      </c>
      <c r="P1663" s="46"/>
      <c r="Q1663" s="46"/>
      <c r="R1663" s="46"/>
      <c r="S1663" s="46"/>
      <c r="T1663" s="46"/>
      <c r="U1663" s="46"/>
      <c r="V1663" s="46"/>
      <c r="W1663" s="46"/>
      <c r="X1663" s="46"/>
      <c r="Y1663" s="46"/>
      <c r="Z1663" s="46"/>
    </row>
    <row r="1664" spans="1:26" ht="13.5" customHeight="1">
      <c r="A1664" s="232">
        <v>577</v>
      </c>
      <c r="B1664" s="430" t="s">
        <v>1887</v>
      </c>
      <c r="C1664" s="53" t="s">
        <v>39</v>
      </c>
      <c r="D1664" s="9" t="str">
        <f t="shared" si="207"/>
        <v>Ideal</v>
      </c>
      <c r="E1664" s="430" t="s">
        <v>1445</v>
      </c>
      <c r="F1664" s="156"/>
      <c r="G1664" s="238">
        <v>75</v>
      </c>
      <c r="H1664" s="153">
        <v>2</v>
      </c>
      <c r="I1664" s="218">
        <v>1000</v>
      </c>
      <c r="J1664" s="56" t="s">
        <v>59</v>
      </c>
      <c r="K1664" s="41"/>
      <c r="L1664" s="42" t="str">
        <f t="shared" si="187"/>
        <v>1000grams</v>
      </c>
      <c r="M1664" s="43">
        <f t="shared" si="188"/>
        <v>2000</v>
      </c>
      <c r="N1664" s="44" t="str">
        <f t="shared" si="189"/>
        <v>2000grams</v>
      </c>
      <c r="O1664" s="51">
        <f t="shared" si="208"/>
        <v>150</v>
      </c>
      <c r="P1664" s="46"/>
      <c r="Q1664" s="46"/>
      <c r="R1664" s="46"/>
      <c r="S1664" s="46"/>
      <c r="T1664" s="46"/>
      <c r="U1664" s="46"/>
      <c r="V1664" s="46"/>
      <c r="W1664" s="46"/>
      <c r="X1664" s="46"/>
      <c r="Y1664" s="46"/>
      <c r="Z1664" s="46"/>
    </row>
    <row r="1665" spans="1:26" ht="13.5" customHeight="1">
      <c r="A1665" s="233">
        <v>577</v>
      </c>
      <c r="B1665" s="436" t="s">
        <v>1887</v>
      </c>
      <c r="C1665" s="34" t="s">
        <v>82</v>
      </c>
      <c r="D1665" s="9" t="str">
        <f t="shared" si="207"/>
        <v>San Remo</v>
      </c>
      <c r="E1665" s="436" t="s">
        <v>1889</v>
      </c>
      <c r="F1665" s="155" t="s">
        <v>76</v>
      </c>
      <c r="G1665" s="419">
        <v>46</v>
      </c>
      <c r="H1665" s="124">
        <v>2</v>
      </c>
      <c r="I1665" s="211">
        <v>500</v>
      </c>
      <c r="J1665" s="125" t="s">
        <v>59</v>
      </c>
      <c r="K1665" s="41" t="s">
        <v>26</v>
      </c>
      <c r="L1665" s="42" t="str">
        <f t="shared" si="187"/>
        <v>500grams</v>
      </c>
      <c r="M1665" s="43">
        <f t="shared" si="188"/>
        <v>1000</v>
      </c>
      <c r="N1665" s="44" t="str">
        <f t="shared" si="189"/>
        <v>1000grams</v>
      </c>
      <c r="O1665" s="51">
        <f t="shared" si="208"/>
        <v>92</v>
      </c>
      <c r="P1665" s="46"/>
      <c r="Q1665" s="46"/>
      <c r="R1665" s="46"/>
      <c r="S1665" s="46"/>
      <c r="T1665" s="46"/>
      <c r="U1665" s="46"/>
      <c r="V1665" s="46"/>
      <c r="W1665" s="46"/>
      <c r="X1665" s="46"/>
      <c r="Y1665" s="46"/>
      <c r="Z1665" s="46"/>
    </row>
    <row r="1666" spans="1:26" ht="13.5" customHeight="1">
      <c r="A1666" s="233">
        <v>1002</v>
      </c>
      <c r="B1666" s="366" t="s">
        <v>1676</v>
      </c>
      <c r="C1666" s="34" t="s">
        <v>55</v>
      </c>
      <c r="D1666" s="9">
        <f t="shared" si="207"/>
        <v>0</v>
      </c>
      <c r="E1666" s="144"/>
      <c r="F1666" s="156"/>
      <c r="G1666" s="238">
        <v>32.6</v>
      </c>
      <c r="H1666" s="103">
        <v>22</v>
      </c>
      <c r="I1666" s="67">
        <v>1</v>
      </c>
      <c r="J1666" s="40" t="s">
        <v>37</v>
      </c>
      <c r="K1666" s="41" t="s">
        <v>26</v>
      </c>
      <c r="L1666" s="42" t="str">
        <f t="shared" si="187"/>
        <v>1pieces</v>
      </c>
      <c r="M1666" s="43">
        <f t="shared" si="188"/>
        <v>22</v>
      </c>
      <c r="N1666" s="44" t="str">
        <f t="shared" si="189"/>
        <v>22pieces</v>
      </c>
      <c r="O1666" s="51">
        <f t="shared" si="208"/>
        <v>717.2</v>
      </c>
      <c r="P1666" s="46"/>
      <c r="Q1666" s="46"/>
      <c r="R1666" s="46"/>
      <c r="S1666" s="46"/>
      <c r="T1666" s="46"/>
      <c r="U1666" s="46"/>
      <c r="V1666" s="46"/>
      <c r="W1666" s="46"/>
      <c r="X1666" s="46"/>
      <c r="Y1666" s="46"/>
      <c r="Z1666" s="46"/>
    </row>
    <row r="1667" spans="1:26" ht="13.5" customHeight="1">
      <c r="A1667" s="233">
        <v>1000</v>
      </c>
      <c r="B1667" s="366" t="s">
        <v>1890</v>
      </c>
      <c r="C1667" s="34" t="s">
        <v>55</v>
      </c>
      <c r="D1667" s="9">
        <f t="shared" si="207"/>
        <v>0</v>
      </c>
      <c r="E1667" s="144"/>
      <c r="F1667" s="156"/>
      <c r="G1667" s="369">
        <v>85</v>
      </c>
      <c r="H1667" s="153">
        <v>13.235290000000001</v>
      </c>
      <c r="I1667" s="67">
        <v>1</v>
      </c>
      <c r="J1667" s="40" t="s">
        <v>37</v>
      </c>
      <c r="K1667" s="41" t="s">
        <v>26</v>
      </c>
      <c r="L1667" s="42" t="str">
        <f t="shared" si="187"/>
        <v>1pieces</v>
      </c>
      <c r="M1667" s="43">
        <f t="shared" si="188"/>
        <v>13.235290000000001</v>
      </c>
      <c r="N1667" s="44" t="str">
        <f t="shared" si="189"/>
        <v>13.23529pieces</v>
      </c>
      <c r="O1667" s="51">
        <f t="shared" si="208"/>
        <v>1124.99965</v>
      </c>
      <c r="P1667" s="46"/>
      <c r="Q1667" s="46"/>
      <c r="R1667" s="46"/>
      <c r="S1667" s="46"/>
      <c r="T1667" s="46"/>
      <c r="U1667" s="46"/>
      <c r="V1667" s="46"/>
      <c r="W1667" s="46"/>
      <c r="X1667" s="46"/>
      <c r="Y1667" s="46"/>
      <c r="Z1667" s="46"/>
    </row>
    <row r="1668" spans="1:26" ht="13.5" customHeight="1">
      <c r="A1668" s="233">
        <v>1000</v>
      </c>
      <c r="B1668" s="449" t="s">
        <v>1890</v>
      </c>
      <c r="C1668" s="34" t="s">
        <v>55</v>
      </c>
      <c r="D1668" s="9">
        <f t="shared" si="207"/>
        <v>0</v>
      </c>
      <c r="E1668" s="144"/>
      <c r="F1668" s="156"/>
      <c r="G1668" s="369">
        <v>85</v>
      </c>
      <c r="H1668" s="153">
        <v>6.1764700000000001</v>
      </c>
      <c r="I1668" s="67">
        <v>1</v>
      </c>
      <c r="J1668" s="40" t="s">
        <v>37</v>
      </c>
      <c r="K1668" s="41" t="s">
        <v>26</v>
      </c>
      <c r="L1668" s="42" t="str">
        <f t="shared" si="187"/>
        <v>1pieces</v>
      </c>
      <c r="M1668" s="43">
        <f t="shared" si="188"/>
        <v>6.1764700000000001</v>
      </c>
      <c r="N1668" s="44" t="str">
        <f t="shared" si="189"/>
        <v>6.17647pieces</v>
      </c>
      <c r="O1668" s="51">
        <f t="shared" si="208"/>
        <v>524.99995000000001</v>
      </c>
      <c r="P1668" s="46"/>
      <c r="Q1668" s="46"/>
      <c r="R1668" s="46"/>
      <c r="S1668" s="46"/>
      <c r="T1668" s="46"/>
      <c r="U1668" s="46"/>
      <c r="V1668" s="46"/>
      <c r="W1668" s="46"/>
      <c r="X1668" s="46"/>
      <c r="Y1668" s="46"/>
      <c r="Z1668" s="46"/>
    </row>
    <row r="1669" spans="1:26" ht="13.5" customHeight="1">
      <c r="A1669" s="232">
        <v>281</v>
      </c>
      <c r="B1669" s="429" t="s">
        <v>1891</v>
      </c>
      <c r="C1669" s="49" t="s">
        <v>31</v>
      </c>
      <c r="D1669" s="9">
        <f t="shared" si="207"/>
        <v>0</v>
      </c>
      <c r="E1669" s="425"/>
      <c r="F1669" s="156"/>
      <c r="G1669" s="426">
        <v>16.649999999999999</v>
      </c>
      <c r="H1669" s="383">
        <v>8</v>
      </c>
      <c r="I1669" s="210"/>
      <c r="J1669" s="60" t="s">
        <v>37</v>
      </c>
      <c r="K1669" s="41" t="s">
        <v>26</v>
      </c>
      <c r="L1669" s="42" t="str">
        <f t="shared" si="187"/>
        <v>pieces</v>
      </c>
      <c r="M1669" s="43">
        <f t="shared" si="188"/>
        <v>0</v>
      </c>
      <c r="N1669" s="44" t="str">
        <f t="shared" si="189"/>
        <v>0pieces</v>
      </c>
      <c r="O1669" s="51">
        <f t="shared" si="208"/>
        <v>133.19999999999999</v>
      </c>
      <c r="P1669" s="46"/>
      <c r="Q1669" s="46"/>
      <c r="R1669" s="46"/>
      <c r="S1669" s="46"/>
      <c r="T1669" s="46"/>
      <c r="U1669" s="46"/>
      <c r="V1669" s="46"/>
      <c r="W1669" s="46"/>
      <c r="X1669" s="46"/>
      <c r="Y1669" s="46"/>
      <c r="Z1669" s="46"/>
    </row>
    <row r="1670" spans="1:26" ht="13.5" customHeight="1">
      <c r="A1670" s="233">
        <v>1148</v>
      </c>
      <c r="B1670" s="454" t="s">
        <v>1892</v>
      </c>
      <c r="C1670" s="34" t="s">
        <v>47</v>
      </c>
      <c r="D1670" s="9" t="str">
        <f t="shared" si="207"/>
        <v>Jack n Jill</v>
      </c>
      <c r="E1670" s="144" t="s">
        <v>1893</v>
      </c>
      <c r="F1670" s="195"/>
      <c r="G1670" s="297">
        <v>15.24</v>
      </c>
      <c r="H1670" s="371">
        <v>80</v>
      </c>
      <c r="I1670" s="67">
        <v>1</v>
      </c>
      <c r="J1670" s="40" t="s">
        <v>37</v>
      </c>
      <c r="K1670" s="46"/>
      <c r="L1670" s="42" t="str">
        <f t="shared" si="187"/>
        <v>1pieces</v>
      </c>
      <c r="M1670" s="43">
        <f t="shared" si="188"/>
        <v>80</v>
      </c>
      <c r="N1670" s="44" t="str">
        <f t="shared" si="189"/>
        <v>80pieces</v>
      </c>
      <c r="O1670" s="51">
        <f t="shared" si="208"/>
        <v>1219.2</v>
      </c>
      <c r="P1670" s="46"/>
      <c r="Q1670" s="46"/>
      <c r="R1670" s="46"/>
      <c r="S1670" s="46"/>
      <c r="T1670" s="46"/>
      <c r="U1670" s="46"/>
      <c r="V1670" s="46"/>
      <c r="W1670" s="46"/>
      <c r="X1670" s="46"/>
      <c r="Y1670" s="46"/>
      <c r="Z1670" s="46"/>
    </row>
    <row r="1671" spans="1:26" ht="13.5" customHeight="1">
      <c r="A1671" s="233">
        <v>1014</v>
      </c>
      <c r="B1671" s="366" t="s">
        <v>1894</v>
      </c>
      <c r="C1671" s="34" t="s">
        <v>55</v>
      </c>
      <c r="D1671" s="9" t="str">
        <f t="shared" si="207"/>
        <v>Jack n jill</v>
      </c>
      <c r="E1671" s="367" t="s">
        <v>1476</v>
      </c>
      <c r="F1671" s="156"/>
      <c r="G1671" s="369">
        <v>56.45</v>
      </c>
      <c r="H1671" s="371">
        <v>18</v>
      </c>
      <c r="I1671" s="67">
        <v>1</v>
      </c>
      <c r="J1671" s="40" t="s">
        <v>37</v>
      </c>
      <c r="K1671" s="41"/>
      <c r="L1671" s="42" t="str">
        <f t="shared" si="187"/>
        <v>1pieces</v>
      </c>
      <c r="M1671" s="43">
        <f t="shared" si="188"/>
        <v>18</v>
      </c>
      <c r="N1671" s="44" t="str">
        <f t="shared" si="189"/>
        <v>18pieces</v>
      </c>
      <c r="O1671" s="51">
        <f t="shared" si="208"/>
        <v>1016.1</v>
      </c>
      <c r="P1671" s="46"/>
      <c r="Q1671" s="46"/>
      <c r="R1671" s="46"/>
      <c r="S1671" s="46"/>
      <c r="T1671" s="46"/>
      <c r="U1671" s="46"/>
      <c r="V1671" s="46"/>
      <c r="W1671" s="46"/>
      <c r="X1671" s="46"/>
      <c r="Y1671" s="46"/>
      <c r="Z1671" s="46"/>
    </row>
    <row r="1672" spans="1:26" ht="13.5" customHeight="1">
      <c r="A1672" s="232">
        <v>401</v>
      </c>
      <c r="B1672" s="429" t="s">
        <v>1895</v>
      </c>
      <c r="C1672" s="34" t="s">
        <v>43</v>
      </c>
      <c r="D1672" s="9" t="str">
        <f t="shared" si="207"/>
        <v>Ram</v>
      </c>
      <c r="E1672" s="425" t="s">
        <v>293</v>
      </c>
      <c r="F1672" s="156"/>
      <c r="G1672" s="426">
        <v>45</v>
      </c>
      <c r="H1672" s="383">
        <v>1</v>
      </c>
      <c r="I1672" s="210">
        <v>100</v>
      </c>
      <c r="J1672" s="60" t="s">
        <v>59</v>
      </c>
      <c r="K1672" s="41" t="s">
        <v>26</v>
      </c>
      <c r="L1672" s="42" t="str">
        <f t="shared" si="187"/>
        <v>100grams</v>
      </c>
      <c r="M1672" s="43">
        <f t="shared" si="188"/>
        <v>100</v>
      </c>
      <c r="N1672" s="44" t="str">
        <f t="shared" si="189"/>
        <v>100grams</v>
      </c>
      <c r="O1672" s="51">
        <f t="shared" si="208"/>
        <v>45</v>
      </c>
      <c r="P1672" s="46"/>
      <c r="Q1672" s="46"/>
      <c r="R1672" s="46"/>
      <c r="S1672" s="46"/>
      <c r="T1672" s="46"/>
      <c r="U1672" s="46"/>
      <c r="V1672" s="46"/>
      <c r="W1672" s="46"/>
      <c r="X1672" s="46"/>
      <c r="Y1672" s="46"/>
      <c r="Z1672" s="46"/>
    </row>
    <row r="1673" spans="1:26" ht="13.5" customHeight="1">
      <c r="A1673" s="233">
        <v>821</v>
      </c>
      <c r="B1673" s="436" t="s">
        <v>1896</v>
      </c>
      <c r="C1673" s="34" t="s">
        <v>82</v>
      </c>
      <c r="D1673" s="9" t="str">
        <f t="shared" si="207"/>
        <v>Mialendras</v>
      </c>
      <c r="E1673" s="432" t="s">
        <v>1161</v>
      </c>
      <c r="F1673" s="155" t="s">
        <v>76</v>
      </c>
      <c r="G1673" s="419">
        <v>125</v>
      </c>
      <c r="H1673" s="451">
        <v>6</v>
      </c>
      <c r="I1673" s="211">
        <v>1</v>
      </c>
      <c r="J1673" s="125" t="s">
        <v>469</v>
      </c>
      <c r="K1673" s="41" t="s">
        <v>26</v>
      </c>
      <c r="L1673" s="42" t="str">
        <f t="shared" si="187"/>
        <v>1jar</v>
      </c>
      <c r="M1673" s="43">
        <f t="shared" si="188"/>
        <v>6</v>
      </c>
      <c r="N1673" s="44" t="str">
        <f t="shared" si="189"/>
        <v>6jar</v>
      </c>
      <c r="O1673" s="51">
        <f t="shared" si="208"/>
        <v>750</v>
      </c>
      <c r="P1673" s="46"/>
      <c r="Q1673" s="46"/>
      <c r="R1673" s="46"/>
      <c r="S1673" s="46"/>
      <c r="T1673" s="46"/>
      <c r="U1673" s="46"/>
      <c r="V1673" s="46"/>
      <c r="W1673" s="46"/>
      <c r="X1673" s="46"/>
      <c r="Y1673" s="46"/>
      <c r="Z1673" s="46"/>
    </row>
    <row r="1674" spans="1:26" ht="13.5" customHeight="1">
      <c r="A1674" s="232">
        <v>477</v>
      </c>
      <c r="B1674" s="428" t="s">
        <v>1897</v>
      </c>
      <c r="C1674" s="34" t="s">
        <v>43</v>
      </c>
      <c r="D1674" s="9" t="str">
        <f t="shared" si="207"/>
        <v xml:space="preserve">Oishi </v>
      </c>
      <c r="E1674" s="144" t="s">
        <v>1898</v>
      </c>
      <c r="F1674" s="156"/>
      <c r="G1674" s="297">
        <v>40.1</v>
      </c>
      <c r="H1674" s="371">
        <v>10</v>
      </c>
      <c r="I1674" s="67">
        <v>1</v>
      </c>
      <c r="J1674" s="40" t="s">
        <v>37</v>
      </c>
      <c r="K1674" s="41"/>
      <c r="L1674" s="42" t="str">
        <f t="shared" si="187"/>
        <v>1pieces</v>
      </c>
      <c r="M1674" s="43">
        <f t="shared" si="188"/>
        <v>10</v>
      </c>
      <c r="N1674" s="44" t="str">
        <f t="shared" si="189"/>
        <v>10pieces</v>
      </c>
      <c r="O1674" s="51">
        <f t="shared" si="208"/>
        <v>401</v>
      </c>
      <c r="P1674" s="46"/>
      <c r="Q1674" s="46"/>
      <c r="R1674" s="46"/>
      <c r="S1674" s="46"/>
      <c r="T1674" s="46"/>
      <c r="U1674" s="46"/>
      <c r="V1674" s="46"/>
      <c r="W1674" s="46"/>
      <c r="X1674" s="46"/>
      <c r="Y1674" s="46"/>
      <c r="Z1674" s="46"/>
    </row>
    <row r="1675" spans="1:26" ht="13.5" customHeight="1">
      <c r="A1675" s="232">
        <v>478</v>
      </c>
      <c r="B1675" s="428" t="s">
        <v>1899</v>
      </c>
      <c r="C1675" s="34" t="s">
        <v>43</v>
      </c>
      <c r="D1675" s="9" t="str">
        <f t="shared" si="207"/>
        <v xml:space="preserve">Oishi </v>
      </c>
      <c r="E1675" s="144" t="s">
        <v>1898</v>
      </c>
      <c r="F1675" s="156"/>
      <c r="G1675" s="297">
        <v>40.1</v>
      </c>
      <c r="H1675" s="371">
        <v>3</v>
      </c>
      <c r="I1675" s="67">
        <v>1</v>
      </c>
      <c r="J1675" s="40" t="s">
        <v>37</v>
      </c>
      <c r="K1675" s="41"/>
      <c r="L1675" s="42" t="str">
        <f t="shared" si="187"/>
        <v>1pieces</v>
      </c>
      <c r="M1675" s="43">
        <f t="shared" si="188"/>
        <v>3</v>
      </c>
      <c r="N1675" s="44" t="str">
        <f t="shared" si="189"/>
        <v>3pieces</v>
      </c>
      <c r="O1675" s="51">
        <f t="shared" si="208"/>
        <v>120.30000000000001</v>
      </c>
      <c r="P1675" s="46"/>
      <c r="Q1675" s="46"/>
      <c r="R1675" s="46"/>
      <c r="S1675" s="46"/>
      <c r="T1675" s="46"/>
      <c r="U1675" s="46"/>
      <c r="V1675" s="46"/>
      <c r="W1675" s="46"/>
      <c r="X1675" s="46"/>
      <c r="Y1675" s="46"/>
      <c r="Z1675" s="46"/>
    </row>
    <row r="1676" spans="1:26" ht="13.5" customHeight="1">
      <c r="A1676" s="233">
        <v>1235</v>
      </c>
      <c r="B1676" s="434" t="s">
        <v>1900</v>
      </c>
      <c r="C1676" s="94" t="s">
        <v>68</v>
      </c>
      <c r="D1676" s="59" t="s">
        <v>531</v>
      </c>
      <c r="E1676" s="313"/>
      <c r="F1676" s="195"/>
      <c r="G1676" s="237">
        <v>193</v>
      </c>
      <c r="H1676" s="97">
        <v>2</v>
      </c>
      <c r="I1676" s="227">
        <v>1</v>
      </c>
      <c r="J1676" s="131" t="s">
        <v>37</v>
      </c>
      <c r="K1676" s="46"/>
      <c r="L1676" s="42" t="str">
        <f t="shared" si="187"/>
        <v>1pieces</v>
      </c>
      <c r="M1676" s="43">
        <f t="shared" si="188"/>
        <v>2</v>
      </c>
      <c r="N1676" s="44" t="str">
        <f t="shared" si="189"/>
        <v>2pieces</v>
      </c>
      <c r="O1676" s="51">
        <f t="shared" si="208"/>
        <v>386</v>
      </c>
      <c r="P1676" s="46"/>
      <c r="Q1676" s="46"/>
      <c r="R1676" s="46"/>
      <c r="S1676" s="46"/>
      <c r="T1676" s="46"/>
      <c r="U1676" s="46"/>
      <c r="V1676" s="46"/>
      <c r="W1676" s="46"/>
      <c r="X1676" s="46"/>
      <c r="Y1676" s="46"/>
      <c r="Z1676" s="46"/>
    </row>
    <row r="1677" spans="1:26" ht="13.5" customHeight="1">
      <c r="A1677" s="233">
        <v>1149</v>
      </c>
      <c r="B1677" s="427" t="s">
        <v>1901</v>
      </c>
      <c r="C1677" s="34" t="s">
        <v>47</v>
      </c>
      <c r="D1677" s="9" t="str">
        <f t="shared" ref="D1677:D1702" si="209">IFERROR(LEFT(E1677, FIND("/", E1677)-1), E1677)</f>
        <v>Oishi</v>
      </c>
      <c r="E1677" s="144" t="s">
        <v>1902</v>
      </c>
      <c r="F1677" s="195"/>
      <c r="G1677" s="297">
        <v>28.06</v>
      </c>
      <c r="H1677" s="81">
        <v>30</v>
      </c>
      <c r="I1677" s="67">
        <v>1</v>
      </c>
      <c r="J1677" s="40" t="s">
        <v>37</v>
      </c>
      <c r="K1677" s="46"/>
      <c r="L1677" s="42" t="str">
        <f t="shared" si="187"/>
        <v>1pieces</v>
      </c>
      <c r="M1677" s="43">
        <f t="shared" si="188"/>
        <v>30</v>
      </c>
      <c r="N1677" s="44" t="str">
        <f t="shared" si="189"/>
        <v>30pieces</v>
      </c>
      <c r="O1677" s="51">
        <f t="shared" si="208"/>
        <v>841.8</v>
      </c>
      <c r="P1677" s="46"/>
      <c r="Q1677" s="46"/>
      <c r="R1677" s="46"/>
      <c r="S1677" s="46"/>
      <c r="T1677" s="46"/>
      <c r="U1677" s="46"/>
      <c r="V1677" s="46"/>
      <c r="W1677" s="46"/>
      <c r="X1677" s="46"/>
      <c r="Y1677" s="46"/>
      <c r="Z1677" s="46"/>
    </row>
    <row r="1678" spans="1:26" ht="13.5" customHeight="1">
      <c r="A1678" s="232">
        <v>60</v>
      </c>
      <c r="B1678" s="435" t="s">
        <v>1903</v>
      </c>
      <c r="C1678" s="49" t="s">
        <v>61</v>
      </c>
      <c r="D1678" s="9" t="str">
        <f t="shared" si="209"/>
        <v>tang</v>
      </c>
      <c r="E1678" s="91" t="s">
        <v>1904</v>
      </c>
      <c r="F1678" s="155"/>
      <c r="G1678" s="297">
        <v>19</v>
      </c>
      <c r="H1678" s="371">
        <v>12</v>
      </c>
      <c r="I1678" s="67">
        <v>19</v>
      </c>
      <c r="J1678" s="40" t="s">
        <v>59</v>
      </c>
      <c r="K1678" s="41"/>
      <c r="L1678" s="42" t="str">
        <f t="shared" si="187"/>
        <v>19grams</v>
      </c>
      <c r="M1678" s="43">
        <f t="shared" si="188"/>
        <v>228</v>
      </c>
      <c r="N1678" s="44" t="str">
        <f t="shared" si="189"/>
        <v>228grams</v>
      </c>
      <c r="O1678" s="51">
        <f t="shared" si="208"/>
        <v>228</v>
      </c>
      <c r="P1678" s="46"/>
      <c r="Q1678" s="46"/>
      <c r="R1678" s="46"/>
      <c r="S1678" s="46"/>
      <c r="T1678" s="46"/>
      <c r="U1678" s="46"/>
      <c r="V1678" s="46"/>
      <c r="W1678" s="46"/>
      <c r="X1678" s="46"/>
      <c r="Y1678" s="46"/>
      <c r="Z1678" s="46"/>
    </row>
    <row r="1679" spans="1:26" ht="13.5" customHeight="1">
      <c r="A1679" s="232">
        <v>73</v>
      </c>
      <c r="B1679" s="435" t="s">
        <v>1905</v>
      </c>
      <c r="C1679" s="49" t="s">
        <v>61</v>
      </c>
      <c r="D1679" s="9" t="str">
        <f t="shared" si="209"/>
        <v>del monte</v>
      </c>
      <c r="E1679" s="157" t="s">
        <v>1906</v>
      </c>
      <c r="F1679" s="156"/>
      <c r="G1679" s="297">
        <v>37.200000000000003</v>
      </c>
      <c r="H1679" s="371">
        <v>3</v>
      </c>
      <c r="I1679" s="67">
        <v>227</v>
      </c>
      <c r="J1679" s="40" t="s">
        <v>59</v>
      </c>
      <c r="K1679" s="41"/>
      <c r="L1679" s="42" t="str">
        <f t="shared" si="187"/>
        <v>227grams</v>
      </c>
      <c r="M1679" s="43">
        <f t="shared" si="188"/>
        <v>681</v>
      </c>
      <c r="N1679" s="44" t="str">
        <f t="shared" si="189"/>
        <v>681grams</v>
      </c>
      <c r="O1679" s="51">
        <f t="shared" si="208"/>
        <v>111.60000000000001</v>
      </c>
      <c r="P1679" s="29"/>
      <c r="Q1679" s="11"/>
      <c r="R1679" s="11"/>
      <c r="S1679" s="11"/>
      <c r="T1679" s="11"/>
      <c r="U1679" s="11"/>
      <c r="V1679" s="11"/>
      <c r="W1679" s="11"/>
      <c r="X1679" s="11"/>
      <c r="Y1679" s="11"/>
      <c r="Z1679" s="11"/>
    </row>
    <row r="1680" spans="1:26" ht="13.5" customHeight="1">
      <c r="A1680" s="233">
        <v>782</v>
      </c>
      <c r="B1680" s="432" t="s">
        <v>1907</v>
      </c>
      <c r="C1680" s="34" t="s">
        <v>82</v>
      </c>
      <c r="D1680" s="9" t="str">
        <f t="shared" si="209"/>
        <v>Clara Ole</v>
      </c>
      <c r="E1680" s="146" t="s">
        <v>1782</v>
      </c>
      <c r="F1680" s="155" t="s">
        <v>76</v>
      </c>
      <c r="G1680" s="419">
        <v>135</v>
      </c>
      <c r="H1680" s="452">
        <v>1</v>
      </c>
      <c r="I1680" s="211">
        <v>320</v>
      </c>
      <c r="J1680" s="125" t="s">
        <v>59</v>
      </c>
      <c r="K1680" s="41" t="s">
        <v>26</v>
      </c>
      <c r="L1680" s="42" t="str">
        <f t="shared" si="187"/>
        <v>320grams</v>
      </c>
      <c r="M1680" s="43">
        <f t="shared" si="188"/>
        <v>320</v>
      </c>
      <c r="N1680" s="44" t="str">
        <f t="shared" si="189"/>
        <v>320grams</v>
      </c>
      <c r="O1680" s="51">
        <f t="shared" si="208"/>
        <v>135</v>
      </c>
      <c r="P1680" s="29"/>
      <c r="Q1680" s="11"/>
      <c r="R1680" s="11"/>
      <c r="S1680" s="11"/>
      <c r="T1680" s="11"/>
      <c r="U1680" s="11"/>
      <c r="V1680" s="11"/>
      <c r="W1680" s="11"/>
      <c r="X1680" s="11"/>
      <c r="Y1680" s="11"/>
      <c r="Z1680" s="11"/>
    </row>
    <row r="1681" spans="1:26" ht="13.5" customHeight="1">
      <c r="A1681" s="233">
        <v>74</v>
      </c>
      <c r="B1681" s="434" t="s">
        <v>1908</v>
      </c>
      <c r="C1681" s="34" t="s">
        <v>47</v>
      </c>
      <c r="D1681" s="9" t="str">
        <f t="shared" si="209"/>
        <v>Del Monte</v>
      </c>
      <c r="E1681" s="149" t="s">
        <v>1909</v>
      </c>
      <c r="F1681" s="195"/>
      <c r="G1681" s="297">
        <v>27.3</v>
      </c>
      <c r="H1681" s="371">
        <v>12</v>
      </c>
      <c r="I1681" s="67">
        <v>1</v>
      </c>
      <c r="J1681" s="40" t="s">
        <v>59</v>
      </c>
      <c r="K1681" s="46"/>
      <c r="L1681" s="42" t="str">
        <f t="shared" si="187"/>
        <v>1grams</v>
      </c>
      <c r="M1681" s="43">
        <f t="shared" si="188"/>
        <v>12</v>
      </c>
      <c r="N1681" s="44" t="str">
        <f t="shared" si="189"/>
        <v>12grams</v>
      </c>
      <c r="O1681" s="51">
        <f t="shared" si="208"/>
        <v>327.60000000000002</v>
      </c>
      <c r="P1681" s="29"/>
      <c r="Q1681" s="11"/>
      <c r="R1681" s="11"/>
      <c r="S1681" s="11"/>
      <c r="T1681" s="11"/>
      <c r="U1681" s="11"/>
      <c r="V1681" s="11"/>
      <c r="W1681" s="11"/>
      <c r="X1681" s="11"/>
      <c r="Y1681" s="11"/>
      <c r="Z1681" s="11"/>
    </row>
    <row r="1682" spans="1:26" ht="13.5" customHeight="1">
      <c r="A1682" s="232">
        <v>74</v>
      </c>
      <c r="B1682" s="435" t="s">
        <v>1910</v>
      </c>
      <c r="C1682" s="49" t="s">
        <v>61</v>
      </c>
      <c r="D1682" s="9" t="str">
        <f t="shared" si="209"/>
        <v>del monte</v>
      </c>
      <c r="E1682" s="149" t="s">
        <v>1911</v>
      </c>
      <c r="F1682" s="156"/>
      <c r="G1682" s="297">
        <v>35.5</v>
      </c>
      <c r="H1682" s="371">
        <v>3</v>
      </c>
      <c r="I1682" s="67">
        <v>137</v>
      </c>
      <c r="J1682" s="40" t="s">
        <v>59</v>
      </c>
      <c r="K1682" s="41"/>
      <c r="L1682" s="42" t="str">
        <f t="shared" si="187"/>
        <v>137grams</v>
      </c>
      <c r="M1682" s="43">
        <f t="shared" si="188"/>
        <v>411</v>
      </c>
      <c r="N1682" s="44" t="str">
        <f t="shared" si="189"/>
        <v>411grams</v>
      </c>
      <c r="O1682" s="51">
        <f t="shared" si="208"/>
        <v>106.5</v>
      </c>
      <c r="P1682" s="29"/>
      <c r="Q1682" s="11"/>
      <c r="R1682" s="11"/>
      <c r="S1682" s="11"/>
      <c r="T1682" s="11"/>
      <c r="U1682" s="11"/>
      <c r="V1682" s="11"/>
      <c r="W1682" s="11"/>
      <c r="X1682" s="11"/>
      <c r="Y1682" s="11"/>
      <c r="Z1682" s="11"/>
    </row>
    <row r="1683" spans="1:26" ht="13.5" customHeight="1">
      <c r="A1683" s="233">
        <v>35</v>
      </c>
      <c r="B1683" s="366" t="s">
        <v>1912</v>
      </c>
      <c r="C1683" s="34" t="s">
        <v>55</v>
      </c>
      <c r="D1683" s="9" t="str">
        <f t="shared" si="209"/>
        <v>Del Monte</v>
      </c>
      <c r="E1683" s="99" t="s">
        <v>970</v>
      </c>
      <c r="F1683" s="156"/>
      <c r="G1683" s="238">
        <v>29.5</v>
      </c>
      <c r="H1683" s="103">
        <v>15</v>
      </c>
      <c r="I1683" s="67">
        <v>1</v>
      </c>
      <c r="J1683" s="40" t="s">
        <v>37</v>
      </c>
      <c r="K1683" s="41" t="s">
        <v>26</v>
      </c>
      <c r="L1683" s="42" t="str">
        <f t="shared" si="187"/>
        <v>1pieces</v>
      </c>
      <c r="M1683" s="43">
        <f t="shared" si="188"/>
        <v>15</v>
      </c>
      <c r="N1683" s="44" t="str">
        <f t="shared" si="189"/>
        <v>15pieces</v>
      </c>
      <c r="O1683" s="51">
        <f t="shared" si="208"/>
        <v>442.5</v>
      </c>
      <c r="P1683" s="29"/>
      <c r="Q1683" s="11"/>
      <c r="R1683" s="11"/>
      <c r="S1683" s="11"/>
      <c r="T1683" s="11"/>
      <c r="U1683" s="11"/>
      <c r="V1683" s="11"/>
      <c r="W1683" s="11"/>
      <c r="X1683" s="11"/>
      <c r="Y1683" s="11"/>
      <c r="Z1683" s="11"/>
    </row>
    <row r="1684" spans="1:26" ht="13.5" customHeight="1">
      <c r="A1684" s="233">
        <v>35</v>
      </c>
      <c r="B1684" s="441" t="s">
        <v>1912</v>
      </c>
      <c r="C1684" s="34" t="s">
        <v>82</v>
      </c>
      <c r="D1684" s="9" t="str">
        <f t="shared" si="209"/>
        <v>Del Monte</v>
      </c>
      <c r="E1684" s="450" t="s">
        <v>1913</v>
      </c>
      <c r="F1684" s="155" t="s">
        <v>76</v>
      </c>
      <c r="G1684" s="419">
        <v>60</v>
      </c>
      <c r="H1684" s="455">
        <v>1</v>
      </c>
      <c r="I1684" s="211">
        <v>530</v>
      </c>
      <c r="J1684" s="125" t="s">
        <v>29</v>
      </c>
      <c r="K1684" s="41" t="s">
        <v>26</v>
      </c>
      <c r="L1684" s="42" t="str">
        <f t="shared" si="187"/>
        <v>530ml</v>
      </c>
      <c r="M1684" s="43">
        <f t="shared" si="188"/>
        <v>530</v>
      </c>
      <c r="N1684" s="44" t="str">
        <f t="shared" si="189"/>
        <v>530ml</v>
      </c>
      <c r="O1684" s="51">
        <f t="shared" si="208"/>
        <v>60</v>
      </c>
      <c r="P1684" s="29"/>
      <c r="Q1684" s="11"/>
      <c r="R1684" s="11"/>
      <c r="S1684" s="11"/>
      <c r="T1684" s="11"/>
      <c r="U1684" s="11"/>
      <c r="V1684" s="11"/>
      <c r="W1684" s="11"/>
      <c r="X1684" s="11"/>
      <c r="Y1684" s="11"/>
      <c r="Z1684" s="11"/>
    </row>
    <row r="1685" spans="1:26" ht="13.5" customHeight="1">
      <c r="A1685" s="232">
        <v>35</v>
      </c>
      <c r="B1685" s="435" t="s">
        <v>1914</v>
      </c>
      <c r="C1685" s="49" t="s">
        <v>61</v>
      </c>
      <c r="D1685" s="9" t="str">
        <f t="shared" si="209"/>
        <v>zest o</v>
      </c>
      <c r="E1685" s="313" t="s">
        <v>1163</v>
      </c>
      <c r="F1685" s="155"/>
      <c r="G1685" s="108">
        <v>8.8759999999999994</v>
      </c>
      <c r="H1685" s="81">
        <v>3</v>
      </c>
      <c r="I1685" s="67">
        <v>250</v>
      </c>
      <c r="J1685" s="40" t="s">
        <v>29</v>
      </c>
      <c r="K1685" s="41"/>
      <c r="L1685" s="42" t="str">
        <f t="shared" si="187"/>
        <v>250ml</v>
      </c>
      <c r="M1685" s="43">
        <f t="shared" si="188"/>
        <v>750</v>
      </c>
      <c r="N1685" s="44" t="str">
        <f t="shared" si="189"/>
        <v>750ml</v>
      </c>
      <c r="O1685" s="51">
        <f t="shared" si="208"/>
        <v>26.628</v>
      </c>
      <c r="P1685" s="46"/>
      <c r="Q1685" s="46"/>
      <c r="R1685" s="46"/>
      <c r="S1685" s="46"/>
      <c r="T1685" s="46"/>
      <c r="U1685" s="46"/>
      <c r="V1685" s="46"/>
      <c r="W1685" s="46"/>
      <c r="X1685" s="46"/>
      <c r="Y1685" s="46"/>
      <c r="Z1685" s="46"/>
    </row>
    <row r="1686" spans="1:26" ht="13.5" customHeight="1">
      <c r="A1686" s="28">
        <v>193</v>
      </c>
      <c r="B1686" s="435" t="s">
        <v>1915</v>
      </c>
      <c r="C1686" s="49" t="s">
        <v>31</v>
      </c>
      <c r="D1686" s="9" t="str">
        <f t="shared" si="209"/>
        <v>Del Monte</v>
      </c>
      <c r="E1686" s="144" t="s">
        <v>970</v>
      </c>
      <c r="F1686" s="155"/>
      <c r="G1686" s="297">
        <v>29.23</v>
      </c>
      <c r="H1686" s="81">
        <v>48</v>
      </c>
      <c r="I1686" s="67"/>
      <c r="J1686" s="40" t="s">
        <v>37</v>
      </c>
      <c r="K1686" s="41" t="s">
        <v>26</v>
      </c>
      <c r="L1686" s="42" t="str">
        <f t="shared" si="187"/>
        <v>pieces</v>
      </c>
      <c r="M1686" s="43">
        <f t="shared" si="188"/>
        <v>0</v>
      </c>
      <c r="N1686" s="44" t="str">
        <f t="shared" si="189"/>
        <v>0pieces</v>
      </c>
      <c r="O1686" s="51">
        <f t="shared" si="208"/>
        <v>1403.04</v>
      </c>
      <c r="P1686" s="29"/>
      <c r="Q1686" s="11"/>
      <c r="R1686" s="11"/>
      <c r="S1686" s="11"/>
      <c r="T1686" s="11"/>
      <c r="U1686" s="11"/>
      <c r="V1686" s="11"/>
      <c r="W1686" s="11"/>
      <c r="X1686" s="11"/>
      <c r="Y1686" s="11"/>
      <c r="Z1686" s="11"/>
    </row>
    <row r="1687" spans="1:26" ht="13.5" customHeight="1">
      <c r="A1687" s="233">
        <v>730</v>
      </c>
      <c r="B1687" s="436" t="s">
        <v>1916</v>
      </c>
      <c r="C1687" s="34" t="s">
        <v>82</v>
      </c>
      <c r="D1687" s="9" t="str">
        <f t="shared" si="209"/>
        <v>Tang</v>
      </c>
      <c r="E1687" s="154" t="s">
        <v>867</v>
      </c>
      <c r="F1687" s="155" t="s">
        <v>76</v>
      </c>
      <c r="G1687" s="123">
        <v>20.5</v>
      </c>
      <c r="H1687" s="124">
        <v>4</v>
      </c>
      <c r="I1687" s="211">
        <v>19</v>
      </c>
      <c r="J1687" s="125" t="s">
        <v>59</v>
      </c>
      <c r="K1687" s="41" t="s">
        <v>26</v>
      </c>
      <c r="L1687" s="42" t="str">
        <f t="shared" si="187"/>
        <v>19grams</v>
      </c>
      <c r="M1687" s="43">
        <f t="shared" si="188"/>
        <v>76</v>
      </c>
      <c r="N1687" s="44" t="str">
        <f t="shared" si="189"/>
        <v>76grams</v>
      </c>
      <c r="O1687" s="51">
        <f t="shared" si="208"/>
        <v>82</v>
      </c>
      <c r="P1687" s="46"/>
      <c r="Q1687" s="46"/>
      <c r="R1687" s="46"/>
      <c r="S1687" s="46"/>
      <c r="T1687" s="46"/>
      <c r="U1687" s="46"/>
      <c r="V1687" s="46"/>
      <c r="W1687" s="46"/>
      <c r="X1687" s="46"/>
      <c r="Y1687" s="46"/>
      <c r="Z1687" s="46"/>
    </row>
    <row r="1688" spans="1:26" ht="13.5" customHeight="1">
      <c r="A1688" s="232">
        <v>36</v>
      </c>
      <c r="B1688" s="428" t="s">
        <v>1917</v>
      </c>
      <c r="C1688" s="49" t="s">
        <v>61</v>
      </c>
      <c r="D1688" s="9" t="str">
        <f t="shared" si="209"/>
        <v>del monte</v>
      </c>
      <c r="E1688" s="313" t="s">
        <v>1918</v>
      </c>
      <c r="F1688" s="155"/>
      <c r="G1688" s="297">
        <v>27.97</v>
      </c>
      <c r="H1688" s="371">
        <v>34</v>
      </c>
      <c r="I1688" s="67">
        <v>220</v>
      </c>
      <c r="J1688" s="40" t="s">
        <v>29</v>
      </c>
      <c r="K1688" s="41"/>
      <c r="L1688" s="42" t="str">
        <f t="shared" si="187"/>
        <v>220ml</v>
      </c>
      <c r="M1688" s="43">
        <f t="shared" si="188"/>
        <v>7480</v>
      </c>
      <c r="N1688" s="44" t="str">
        <f t="shared" si="189"/>
        <v>7480ml</v>
      </c>
      <c r="O1688" s="51">
        <f t="shared" si="208"/>
        <v>950.98</v>
      </c>
      <c r="P1688" s="29"/>
      <c r="Q1688" s="11"/>
      <c r="R1688" s="11"/>
      <c r="S1688" s="11"/>
      <c r="T1688" s="11"/>
      <c r="U1688" s="11"/>
      <c r="V1688" s="11"/>
      <c r="W1688" s="11"/>
      <c r="X1688" s="11"/>
      <c r="Y1688" s="11"/>
      <c r="Z1688" s="11"/>
    </row>
    <row r="1689" spans="1:26" ht="13.5" customHeight="1">
      <c r="A1689" s="232">
        <v>336</v>
      </c>
      <c r="B1689" s="430" t="s">
        <v>1919</v>
      </c>
      <c r="C1689" s="34" t="s">
        <v>35</v>
      </c>
      <c r="D1689" s="9" t="str">
        <f t="shared" si="209"/>
        <v>DEL MONTE</v>
      </c>
      <c r="E1689" s="313" t="s">
        <v>1035</v>
      </c>
      <c r="F1689" s="155"/>
      <c r="G1689" s="297">
        <v>136</v>
      </c>
      <c r="H1689" s="371">
        <v>2</v>
      </c>
      <c r="I1689" s="67">
        <v>1000</v>
      </c>
      <c r="J1689" s="40" t="s">
        <v>29</v>
      </c>
      <c r="K1689" s="41" t="s">
        <v>26</v>
      </c>
      <c r="L1689" s="42" t="str">
        <f t="shared" si="187"/>
        <v>1000ml</v>
      </c>
      <c r="M1689" s="43">
        <f t="shared" si="188"/>
        <v>2000</v>
      </c>
      <c r="N1689" s="44" t="str">
        <f t="shared" si="189"/>
        <v>2000ml</v>
      </c>
      <c r="O1689" s="51">
        <f t="shared" si="208"/>
        <v>272</v>
      </c>
      <c r="P1689" s="29"/>
      <c r="Q1689" s="11"/>
      <c r="R1689" s="11"/>
      <c r="S1689" s="11"/>
      <c r="T1689" s="11"/>
      <c r="U1689" s="11"/>
      <c r="V1689" s="11"/>
      <c r="W1689" s="11"/>
      <c r="X1689" s="11"/>
      <c r="Y1689" s="11"/>
      <c r="Z1689" s="11"/>
    </row>
    <row r="1690" spans="1:26" ht="13.5" customHeight="1">
      <c r="A1690" s="232">
        <v>336</v>
      </c>
      <c r="B1690" s="435" t="s">
        <v>1919</v>
      </c>
      <c r="C1690" s="34" t="s">
        <v>43</v>
      </c>
      <c r="D1690" s="9" t="str">
        <f t="shared" si="209"/>
        <v>Del Monte</v>
      </c>
      <c r="E1690" s="144" t="s">
        <v>872</v>
      </c>
      <c r="F1690" s="155"/>
      <c r="G1690" s="297">
        <f>664.85/24</f>
        <v>27.702083333333334</v>
      </c>
      <c r="H1690" s="371">
        <v>72</v>
      </c>
      <c r="I1690" s="67">
        <v>1</v>
      </c>
      <c r="J1690" s="40" t="s">
        <v>37</v>
      </c>
      <c r="K1690" s="41" t="s">
        <v>26</v>
      </c>
      <c r="L1690" s="42" t="str">
        <f t="shared" si="187"/>
        <v>1pieces</v>
      </c>
      <c r="M1690" s="43">
        <f t="shared" si="188"/>
        <v>72</v>
      </c>
      <c r="N1690" s="44" t="str">
        <f t="shared" si="189"/>
        <v>72pieces</v>
      </c>
      <c r="O1690" s="51">
        <f t="shared" si="208"/>
        <v>1994.5500000000002</v>
      </c>
      <c r="P1690" s="29"/>
      <c r="Q1690" s="11"/>
      <c r="R1690" s="11"/>
      <c r="S1690" s="11"/>
      <c r="T1690" s="11"/>
      <c r="U1690" s="11"/>
      <c r="V1690" s="11"/>
      <c r="W1690" s="11"/>
      <c r="X1690" s="11"/>
      <c r="Y1690" s="11"/>
      <c r="Z1690" s="11"/>
    </row>
    <row r="1691" spans="1:26" ht="13.5" customHeight="1">
      <c r="A1691" s="232">
        <v>336</v>
      </c>
      <c r="B1691" s="430" t="s">
        <v>1919</v>
      </c>
      <c r="C1691" s="53" t="s">
        <v>39</v>
      </c>
      <c r="D1691" s="9" t="str">
        <f t="shared" si="209"/>
        <v>Del Monte</v>
      </c>
      <c r="E1691" s="367" t="s">
        <v>872</v>
      </c>
      <c r="F1691" s="156"/>
      <c r="G1691" s="238">
        <v>29.41</v>
      </c>
      <c r="H1691" s="456">
        <v>72</v>
      </c>
      <c r="I1691" s="218">
        <v>24</v>
      </c>
      <c r="J1691" s="56" t="s">
        <v>37</v>
      </c>
      <c r="K1691" s="41"/>
      <c r="L1691" s="42" t="str">
        <f t="shared" si="187"/>
        <v>24pieces</v>
      </c>
      <c r="M1691" s="43">
        <f t="shared" si="188"/>
        <v>1728</v>
      </c>
      <c r="N1691" s="44" t="str">
        <f t="shared" si="189"/>
        <v>1728pieces</v>
      </c>
      <c r="O1691" s="51">
        <f t="shared" si="208"/>
        <v>2117.52</v>
      </c>
      <c r="P1691" s="29"/>
      <c r="Q1691" s="11"/>
      <c r="R1691" s="11"/>
      <c r="S1691" s="11"/>
      <c r="T1691" s="11"/>
      <c r="U1691" s="11"/>
      <c r="V1691" s="11"/>
      <c r="W1691" s="11"/>
      <c r="X1691" s="11"/>
      <c r="Y1691" s="11"/>
      <c r="Z1691" s="11"/>
    </row>
    <row r="1692" spans="1:26" ht="13.5" customHeight="1">
      <c r="A1692" s="233">
        <v>336</v>
      </c>
      <c r="B1692" s="435" t="s">
        <v>1919</v>
      </c>
      <c r="C1692" s="34" t="s">
        <v>27</v>
      </c>
      <c r="D1692" s="9" t="str">
        <f t="shared" si="209"/>
        <v>Del Monte</v>
      </c>
      <c r="E1692" s="313" t="s">
        <v>872</v>
      </c>
      <c r="F1692" s="155"/>
      <c r="G1692" s="297">
        <v>29.41</v>
      </c>
      <c r="H1692" s="81">
        <v>160</v>
      </c>
      <c r="I1692" s="67">
        <v>220</v>
      </c>
      <c r="J1692" s="40" t="s">
        <v>29</v>
      </c>
      <c r="K1692" s="41" t="s">
        <v>26</v>
      </c>
      <c r="L1692" s="42" t="str">
        <f t="shared" si="187"/>
        <v>220ml</v>
      </c>
      <c r="M1692" s="43">
        <f t="shared" si="188"/>
        <v>35200</v>
      </c>
      <c r="N1692" s="44" t="str">
        <f t="shared" si="189"/>
        <v>35200ml</v>
      </c>
      <c r="O1692" s="45">
        <f t="shared" si="208"/>
        <v>4705.6000000000004</v>
      </c>
      <c r="P1692" s="29"/>
      <c r="Q1692" s="11"/>
      <c r="R1692" s="11"/>
      <c r="S1692" s="11"/>
      <c r="T1692" s="11"/>
      <c r="U1692" s="11"/>
      <c r="V1692" s="11"/>
      <c r="W1692" s="11"/>
      <c r="X1692" s="11"/>
      <c r="Y1692" s="11"/>
      <c r="Z1692" s="11"/>
    </row>
    <row r="1693" spans="1:26" ht="13.5" customHeight="1">
      <c r="A1693" s="233">
        <v>336</v>
      </c>
      <c r="B1693" s="438" t="s">
        <v>1919</v>
      </c>
      <c r="C1693" s="34" t="s">
        <v>47</v>
      </c>
      <c r="D1693" s="9" t="str">
        <f t="shared" si="209"/>
        <v>Del Monte</v>
      </c>
      <c r="E1693" s="313" t="s">
        <v>872</v>
      </c>
      <c r="F1693" s="195"/>
      <c r="G1693" s="297">
        <v>27.98</v>
      </c>
      <c r="H1693" s="81">
        <v>72</v>
      </c>
      <c r="I1693" s="67">
        <v>1</v>
      </c>
      <c r="J1693" s="40" t="s">
        <v>37</v>
      </c>
      <c r="K1693" s="46"/>
      <c r="L1693" s="42" t="str">
        <f t="shared" si="187"/>
        <v>1pieces</v>
      </c>
      <c r="M1693" s="43">
        <f t="shared" si="188"/>
        <v>72</v>
      </c>
      <c r="N1693" s="44" t="str">
        <f t="shared" si="189"/>
        <v>72pieces</v>
      </c>
      <c r="O1693" s="51">
        <f t="shared" si="208"/>
        <v>2014.56</v>
      </c>
      <c r="P1693" s="29"/>
      <c r="Q1693" s="11"/>
      <c r="R1693" s="11"/>
      <c r="S1693" s="11"/>
      <c r="T1693" s="11"/>
      <c r="U1693" s="11"/>
      <c r="V1693" s="11"/>
      <c r="W1693" s="11"/>
      <c r="X1693" s="11"/>
      <c r="Y1693" s="11"/>
      <c r="Z1693" s="11"/>
    </row>
    <row r="1694" spans="1:26" ht="13.5" customHeight="1">
      <c r="A1694" s="232">
        <v>336</v>
      </c>
      <c r="B1694" s="435" t="s">
        <v>1919</v>
      </c>
      <c r="C1694" s="34" t="s">
        <v>43</v>
      </c>
      <c r="D1694" s="9" t="str">
        <f t="shared" si="209"/>
        <v>Del Monte</v>
      </c>
      <c r="E1694" s="313" t="s">
        <v>1012</v>
      </c>
      <c r="F1694" s="155"/>
      <c r="G1694" s="297">
        <v>96.7</v>
      </c>
      <c r="H1694" s="81">
        <v>1</v>
      </c>
      <c r="I1694" s="67">
        <v>1</v>
      </c>
      <c r="J1694" s="40" t="s">
        <v>37</v>
      </c>
      <c r="K1694" s="41" t="s">
        <v>26</v>
      </c>
      <c r="L1694" s="42" t="str">
        <f t="shared" si="187"/>
        <v>1pieces</v>
      </c>
      <c r="M1694" s="43">
        <f t="shared" si="188"/>
        <v>1</v>
      </c>
      <c r="N1694" s="44" t="str">
        <f t="shared" si="189"/>
        <v>1pieces</v>
      </c>
      <c r="O1694" s="51">
        <f t="shared" si="208"/>
        <v>96.7</v>
      </c>
      <c r="P1694" s="29"/>
      <c r="Q1694" s="11"/>
      <c r="R1694" s="11"/>
      <c r="S1694" s="11"/>
      <c r="T1694" s="11"/>
      <c r="U1694" s="11"/>
      <c r="V1694" s="11"/>
      <c r="W1694" s="11"/>
      <c r="X1694" s="11"/>
      <c r="Y1694" s="11"/>
      <c r="Z1694" s="11"/>
    </row>
    <row r="1695" spans="1:26" ht="13.5" customHeight="1">
      <c r="A1695" s="232">
        <v>337</v>
      </c>
      <c r="B1695" s="428" t="s">
        <v>1920</v>
      </c>
      <c r="C1695" s="34" t="s">
        <v>43</v>
      </c>
      <c r="D1695" s="9" t="str">
        <f t="shared" si="209"/>
        <v>Del Monte</v>
      </c>
      <c r="E1695" s="91" t="s">
        <v>1012</v>
      </c>
      <c r="F1695" s="155"/>
      <c r="G1695" s="297">
        <v>97.2</v>
      </c>
      <c r="H1695" s="81">
        <v>1</v>
      </c>
      <c r="I1695" s="67">
        <v>1</v>
      </c>
      <c r="J1695" s="40" t="s">
        <v>37</v>
      </c>
      <c r="K1695" s="41" t="s">
        <v>26</v>
      </c>
      <c r="L1695" s="42" t="str">
        <f t="shared" si="187"/>
        <v>1pieces</v>
      </c>
      <c r="M1695" s="43">
        <f t="shared" si="188"/>
        <v>1</v>
      </c>
      <c r="N1695" s="44" t="str">
        <f t="shared" si="189"/>
        <v>1pieces</v>
      </c>
      <c r="O1695" s="51">
        <f t="shared" si="208"/>
        <v>97.2</v>
      </c>
      <c r="P1695" s="29"/>
      <c r="Q1695" s="11"/>
      <c r="R1695" s="11"/>
      <c r="S1695" s="11"/>
      <c r="T1695" s="11"/>
      <c r="U1695" s="11"/>
      <c r="V1695" s="11"/>
      <c r="W1695" s="11"/>
      <c r="X1695" s="11"/>
      <c r="Y1695" s="11"/>
      <c r="Z1695" s="11"/>
    </row>
    <row r="1696" spans="1:26" ht="13.5" customHeight="1">
      <c r="A1696" s="233">
        <v>741</v>
      </c>
      <c r="B1696" s="432" t="s">
        <v>1921</v>
      </c>
      <c r="C1696" s="34" t="s">
        <v>82</v>
      </c>
      <c r="D1696" s="9" t="str">
        <f t="shared" si="209"/>
        <v>Del Monte</v>
      </c>
      <c r="E1696" s="154" t="s">
        <v>1922</v>
      </c>
      <c r="F1696" s="155" t="s">
        <v>76</v>
      </c>
      <c r="G1696" s="123">
        <v>38.5</v>
      </c>
      <c r="H1696" s="457">
        <v>2</v>
      </c>
      <c r="I1696" s="211">
        <v>137</v>
      </c>
      <c r="J1696" s="125" t="s">
        <v>59</v>
      </c>
      <c r="K1696" s="41" t="s">
        <v>26</v>
      </c>
      <c r="L1696" s="42" t="str">
        <f t="shared" si="187"/>
        <v>137grams</v>
      </c>
      <c r="M1696" s="43">
        <f t="shared" si="188"/>
        <v>274</v>
      </c>
      <c r="N1696" s="44" t="str">
        <f t="shared" si="189"/>
        <v>274grams</v>
      </c>
      <c r="O1696" s="51">
        <f t="shared" si="208"/>
        <v>77</v>
      </c>
      <c r="P1696" s="29"/>
      <c r="Q1696" s="11"/>
      <c r="R1696" s="11"/>
      <c r="S1696" s="11"/>
      <c r="T1696" s="11"/>
      <c r="U1696" s="11"/>
      <c r="V1696" s="11"/>
      <c r="W1696" s="11"/>
      <c r="X1696" s="11"/>
      <c r="Y1696" s="11"/>
      <c r="Z1696" s="11"/>
    </row>
    <row r="1697" spans="1:26" ht="13.5" customHeight="1">
      <c r="A1697" s="232">
        <v>205</v>
      </c>
      <c r="B1697" s="435" t="s">
        <v>1923</v>
      </c>
      <c r="C1697" s="49" t="s">
        <v>31</v>
      </c>
      <c r="D1697" s="9" t="str">
        <f t="shared" si="209"/>
        <v>Del Monte</v>
      </c>
      <c r="E1697" s="313" t="s">
        <v>970</v>
      </c>
      <c r="F1697" s="155"/>
      <c r="G1697" s="108">
        <v>17.100000000000001</v>
      </c>
      <c r="H1697" s="371">
        <v>17</v>
      </c>
      <c r="I1697" s="67"/>
      <c r="J1697" s="40" t="s">
        <v>59</v>
      </c>
      <c r="K1697" s="41" t="s">
        <v>26</v>
      </c>
      <c r="L1697" s="42" t="str">
        <f t="shared" si="187"/>
        <v>grams</v>
      </c>
      <c r="M1697" s="43">
        <f t="shared" si="188"/>
        <v>0</v>
      </c>
      <c r="N1697" s="44" t="str">
        <f t="shared" si="189"/>
        <v>0grams</v>
      </c>
      <c r="O1697" s="51">
        <f t="shared" si="208"/>
        <v>290.70000000000005</v>
      </c>
      <c r="P1697" s="29"/>
      <c r="Q1697" s="11"/>
      <c r="R1697" s="11"/>
      <c r="S1697" s="11"/>
      <c r="T1697" s="11"/>
      <c r="U1697" s="11"/>
      <c r="V1697" s="11"/>
      <c r="W1697" s="11"/>
      <c r="X1697" s="11"/>
      <c r="Y1697" s="11"/>
      <c r="Z1697" s="11"/>
    </row>
    <row r="1698" spans="1:26" ht="13.5" customHeight="1">
      <c r="A1698" s="233">
        <v>205</v>
      </c>
      <c r="B1698" s="430" t="s">
        <v>1923</v>
      </c>
      <c r="C1698" s="34" t="s">
        <v>35</v>
      </c>
      <c r="D1698" s="9" t="str">
        <f t="shared" si="209"/>
        <v>DEL MONTE</v>
      </c>
      <c r="E1698" s="144" t="s">
        <v>1035</v>
      </c>
      <c r="F1698" s="156"/>
      <c r="G1698" s="297">
        <v>78</v>
      </c>
      <c r="H1698" s="81">
        <v>4</v>
      </c>
      <c r="I1698" s="67">
        <v>257</v>
      </c>
      <c r="J1698" s="40" t="s">
        <v>59</v>
      </c>
      <c r="K1698" s="41" t="s">
        <v>26</v>
      </c>
      <c r="L1698" s="42" t="str">
        <f t="shared" si="187"/>
        <v>257grams</v>
      </c>
      <c r="M1698" s="43">
        <f t="shared" si="188"/>
        <v>1028</v>
      </c>
      <c r="N1698" s="44" t="str">
        <f t="shared" si="189"/>
        <v>1028grams</v>
      </c>
      <c r="O1698" s="51">
        <f t="shared" si="208"/>
        <v>312</v>
      </c>
      <c r="P1698" s="29"/>
      <c r="Q1698" s="11"/>
      <c r="R1698" s="11"/>
      <c r="S1698" s="11"/>
      <c r="T1698" s="11"/>
      <c r="U1698" s="11"/>
      <c r="V1698" s="11"/>
      <c r="W1698" s="11"/>
      <c r="X1698" s="11"/>
      <c r="Y1698" s="11"/>
      <c r="Z1698" s="11"/>
    </row>
    <row r="1699" spans="1:26" ht="13.5" customHeight="1">
      <c r="A1699" s="232">
        <v>205</v>
      </c>
      <c r="B1699" s="430" t="s">
        <v>1923</v>
      </c>
      <c r="C1699" s="53" t="s">
        <v>39</v>
      </c>
      <c r="D1699" s="9" t="str">
        <f t="shared" si="209"/>
        <v>Del Monte</v>
      </c>
      <c r="E1699" s="430" t="s">
        <v>1924</v>
      </c>
      <c r="F1699" s="156"/>
      <c r="G1699" s="238">
        <v>29.2</v>
      </c>
      <c r="H1699" s="103">
        <v>12</v>
      </c>
      <c r="I1699" s="218">
        <v>112</v>
      </c>
      <c r="J1699" s="458" t="s">
        <v>301</v>
      </c>
      <c r="K1699" s="41" t="s">
        <v>26</v>
      </c>
      <c r="L1699" s="42" t="str">
        <f t="shared" si="187"/>
        <v>112drained weight grams</v>
      </c>
      <c r="M1699" s="43">
        <f t="shared" si="188"/>
        <v>1344</v>
      </c>
      <c r="N1699" s="44" t="str">
        <f t="shared" si="189"/>
        <v>1344drained weight grams</v>
      </c>
      <c r="O1699" s="51">
        <f t="shared" si="208"/>
        <v>350.4</v>
      </c>
      <c r="P1699" s="29"/>
      <c r="Q1699" s="11"/>
      <c r="R1699" s="11"/>
      <c r="S1699" s="11"/>
      <c r="T1699" s="11"/>
      <c r="U1699" s="11"/>
      <c r="V1699" s="11"/>
      <c r="W1699" s="11"/>
      <c r="X1699" s="11"/>
      <c r="Y1699" s="11"/>
      <c r="Z1699" s="11"/>
    </row>
    <row r="1700" spans="1:26" ht="13.5" customHeight="1">
      <c r="A1700" s="233">
        <v>205</v>
      </c>
      <c r="B1700" s="435" t="s">
        <v>1923</v>
      </c>
      <c r="C1700" s="34" t="s">
        <v>6</v>
      </c>
      <c r="D1700" s="9" t="str">
        <f t="shared" si="209"/>
        <v>Del Monte</v>
      </c>
      <c r="E1700" s="144" t="s">
        <v>1924</v>
      </c>
      <c r="F1700" s="155"/>
      <c r="G1700" s="297">
        <v>16.2</v>
      </c>
      <c r="H1700" s="81">
        <v>5</v>
      </c>
      <c r="I1700" s="67">
        <v>112</v>
      </c>
      <c r="J1700" s="392" t="s">
        <v>59</v>
      </c>
      <c r="K1700" s="41" t="s">
        <v>26</v>
      </c>
      <c r="L1700" s="42" t="str">
        <f t="shared" si="187"/>
        <v>112grams</v>
      </c>
      <c r="M1700" s="43">
        <f t="shared" si="188"/>
        <v>560</v>
      </c>
      <c r="N1700" s="44" t="str">
        <f t="shared" si="189"/>
        <v>560grams</v>
      </c>
      <c r="O1700" s="51">
        <f t="shared" si="208"/>
        <v>81</v>
      </c>
      <c r="P1700" s="29"/>
      <c r="Q1700" s="11"/>
      <c r="R1700" s="11"/>
      <c r="S1700" s="11"/>
      <c r="T1700" s="11"/>
      <c r="U1700" s="11"/>
      <c r="V1700" s="11"/>
      <c r="W1700" s="11"/>
      <c r="X1700" s="11"/>
      <c r="Y1700" s="11"/>
      <c r="Z1700" s="11"/>
    </row>
    <row r="1701" spans="1:26" ht="13.5" customHeight="1">
      <c r="A1701" s="233">
        <v>205</v>
      </c>
      <c r="B1701" s="459" t="s">
        <v>1923</v>
      </c>
      <c r="C1701" s="34" t="s">
        <v>82</v>
      </c>
      <c r="D1701" s="9" t="str">
        <f t="shared" si="209"/>
        <v>Del Monte</v>
      </c>
      <c r="E1701" s="221" t="s">
        <v>1925</v>
      </c>
      <c r="F1701" s="155" t="s">
        <v>76</v>
      </c>
      <c r="G1701" s="460">
        <v>40.5</v>
      </c>
      <c r="H1701" s="461">
        <v>1</v>
      </c>
      <c r="I1701" s="462">
        <v>137</v>
      </c>
      <c r="J1701" s="463" t="s">
        <v>59</v>
      </c>
      <c r="K1701" s="41" t="s">
        <v>26</v>
      </c>
      <c r="L1701" s="42" t="str">
        <f t="shared" si="187"/>
        <v>137grams</v>
      </c>
      <c r="M1701" s="43">
        <f t="shared" si="188"/>
        <v>137</v>
      </c>
      <c r="N1701" s="44" t="str">
        <f t="shared" si="189"/>
        <v>137grams</v>
      </c>
      <c r="O1701" s="51">
        <f t="shared" si="208"/>
        <v>40.5</v>
      </c>
      <c r="P1701" s="29"/>
      <c r="Q1701" s="11"/>
      <c r="R1701" s="11"/>
      <c r="S1701" s="11"/>
      <c r="T1701" s="11"/>
      <c r="U1701" s="11"/>
      <c r="V1701" s="11"/>
      <c r="W1701" s="11"/>
      <c r="X1701" s="11"/>
      <c r="Y1701" s="11"/>
      <c r="Z1701" s="11"/>
    </row>
    <row r="1702" spans="1:26" ht="13.5" customHeight="1">
      <c r="A1702" s="233">
        <v>205</v>
      </c>
      <c r="B1702" s="434" t="s">
        <v>1923</v>
      </c>
      <c r="C1702" s="94" t="s">
        <v>68</v>
      </c>
      <c r="D1702" s="9">
        <f t="shared" si="209"/>
        <v>0</v>
      </c>
      <c r="E1702" s="91"/>
      <c r="F1702" s="195"/>
      <c r="G1702" s="237">
        <v>0.13035019455252919</v>
      </c>
      <c r="H1702" s="97">
        <v>514</v>
      </c>
      <c r="I1702" s="227">
        <v>257</v>
      </c>
      <c r="J1702" s="131" t="s">
        <v>59</v>
      </c>
      <c r="K1702" s="46"/>
      <c r="L1702" s="42" t="str">
        <f t="shared" si="187"/>
        <v>257grams</v>
      </c>
      <c r="M1702" s="43">
        <f t="shared" si="188"/>
        <v>132098</v>
      </c>
      <c r="N1702" s="44" t="str">
        <f t="shared" si="189"/>
        <v>132098grams</v>
      </c>
      <c r="O1702" s="51">
        <f t="shared" si="208"/>
        <v>67</v>
      </c>
      <c r="P1702" s="46"/>
      <c r="Q1702" s="46"/>
      <c r="R1702" s="46"/>
      <c r="S1702" s="46"/>
      <c r="T1702" s="46"/>
      <c r="U1702" s="46"/>
      <c r="V1702" s="46"/>
      <c r="W1702" s="46"/>
      <c r="X1702" s="46"/>
      <c r="Y1702" s="46"/>
      <c r="Z1702" s="46"/>
    </row>
    <row r="1703" spans="1:26" ht="13.5" customHeight="1">
      <c r="A1703" s="233">
        <v>965</v>
      </c>
      <c r="B1703" s="366" t="s">
        <v>1926</v>
      </c>
      <c r="C1703" s="34" t="s">
        <v>55</v>
      </c>
      <c r="D1703" s="9"/>
      <c r="E1703" s="101" t="s">
        <v>336</v>
      </c>
      <c r="F1703" s="156"/>
      <c r="G1703" s="369">
        <v>160</v>
      </c>
      <c r="H1703" s="81">
        <v>1</v>
      </c>
      <c r="I1703" s="67">
        <v>1</v>
      </c>
      <c r="J1703" s="40" t="s">
        <v>484</v>
      </c>
      <c r="K1703" s="41" t="s">
        <v>26</v>
      </c>
      <c r="L1703" s="42" t="str">
        <f t="shared" si="187"/>
        <v>1l</v>
      </c>
      <c r="M1703" s="43">
        <f t="shared" si="188"/>
        <v>1</v>
      </c>
      <c r="N1703" s="44" t="str">
        <f t="shared" si="189"/>
        <v>1l</v>
      </c>
      <c r="O1703" s="51">
        <f t="shared" si="208"/>
        <v>160</v>
      </c>
      <c r="P1703" s="46"/>
      <c r="Q1703" s="46"/>
      <c r="R1703" s="46"/>
      <c r="S1703" s="46"/>
      <c r="T1703" s="46"/>
      <c r="U1703" s="46"/>
      <c r="V1703" s="46"/>
      <c r="W1703" s="46"/>
      <c r="X1703" s="46"/>
      <c r="Y1703" s="46"/>
      <c r="Z1703" s="46"/>
    </row>
    <row r="1704" spans="1:26" ht="13.5" customHeight="1">
      <c r="A1704" s="232">
        <v>411</v>
      </c>
      <c r="B1704" s="428" t="s">
        <v>1927</v>
      </c>
      <c r="C1704" s="34" t="s">
        <v>43</v>
      </c>
      <c r="D1704" s="9"/>
      <c r="E1704" s="149" t="s">
        <v>185</v>
      </c>
      <c r="F1704" s="156"/>
      <c r="G1704" s="297">
        <v>700</v>
      </c>
      <c r="H1704" s="81">
        <v>1</v>
      </c>
      <c r="I1704" s="67">
        <v>1000</v>
      </c>
      <c r="J1704" s="40" t="s">
        <v>59</v>
      </c>
      <c r="K1704" s="41" t="s">
        <v>26</v>
      </c>
      <c r="L1704" s="42" t="str">
        <f t="shared" si="187"/>
        <v>1000grams</v>
      </c>
      <c r="M1704" s="43">
        <f t="shared" si="188"/>
        <v>1000</v>
      </c>
      <c r="N1704" s="44" t="str">
        <f t="shared" si="189"/>
        <v>1000grams</v>
      </c>
      <c r="O1704" s="51">
        <f t="shared" si="208"/>
        <v>700</v>
      </c>
      <c r="P1704" s="46"/>
      <c r="Q1704" s="46"/>
      <c r="R1704" s="46"/>
      <c r="S1704" s="46"/>
      <c r="T1704" s="46"/>
      <c r="U1704" s="46"/>
      <c r="V1704" s="46"/>
      <c r="W1704" s="46"/>
      <c r="X1704" s="46"/>
      <c r="Y1704" s="46"/>
      <c r="Z1704" s="46"/>
    </row>
    <row r="1705" spans="1:26" ht="13.5" customHeight="1">
      <c r="A1705" s="233">
        <v>411</v>
      </c>
      <c r="B1705" s="454" t="s">
        <v>1927</v>
      </c>
      <c r="C1705" s="34" t="s">
        <v>47</v>
      </c>
      <c r="D1705" s="9"/>
      <c r="E1705" s="157" t="s">
        <v>185</v>
      </c>
      <c r="F1705" s="195"/>
      <c r="G1705" s="426">
        <v>670</v>
      </c>
      <c r="H1705" s="120">
        <v>9</v>
      </c>
      <c r="I1705" s="210">
        <v>1</v>
      </c>
      <c r="J1705" s="60" t="s">
        <v>59</v>
      </c>
      <c r="K1705" s="46"/>
      <c r="L1705" s="42" t="str">
        <f t="shared" si="187"/>
        <v>1grams</v>
      </c>
      <c r="M1705" s="43">
        <f t="shared" si="188"/>
        <v>9</v>
      </c>
      <c r="N1705" s="44" t="str">
        <f t="shared" si="189"/>
        <v>9grams</v>
      </c>
      <c r="O1705" s="51">
        <f t="shared" si="208"/>
        <v>6030</v>
      </c>
      <c r="P1705" s="46"/>
      <c r="Q1705" s="46"/>
      <c r="R1705" s="46"/>
      <c r="S1705" s="46"/>
      <c r="T1705" s="46"/>
      <c r="U1705" s="46"/>
      <c r="V1705" s="46"/>
      <c r="W1705" s="46"/>
      <c r="X1705" s="46"/>
      <c r="Y1705" s="46"/>
      <c r="Z1705" s="46"/>
    </row>
    <row r="1706" spans="1:26" ht="13.5" customHeight="1">
      <c r="A1706" s="233">
        <v>411</v>
      </c>
      <c r="B1706" s="366" t="s">
        <v>1927</v>
      </c>
      <c r="C1706" s="34" t="s">
        <v>55</v>
      </c>
      <c r="D1706" s="9">
        <f t="shared" ref="D1706:D1708" si="210">IFERROR(LEFT(E1706, FIND("/", E1706)-1), E1706)</f>
        <v>0</v>
      </c>
      <c r="E1706" s="149"/>
      <c r="F1706" s="156"/>
      <c r="G1706" s="369">
        <v>600</v>
      </c>
      <c r="H1706" s="81">
        <v>1.8</v>
      </c>
      <c r="I1706" s="67">
        <v>1</v>
      </c>
      <c r="J1706" s="40" t="s">
        <v>33</v>
      </c>
      <c r="K1706" s="41"/>
      <c r="L1706" s="42" t="str">
        <f t="shared" si="187"/>
        <v>1kg</v>
      </c>
      <c r="M1706" s="43">
        <f t="shared" si="188"/>
        <v>1.8</v>
      </c>
      <c r="N1706" s="44" t="str">
        <f t="shared" si="189"/>
        <v>1.8kg</v>
      </c>
      <c r="O1706" s="51">
        <f t="shared" si="208"/>
        <v>1080</v>
      </c>
      <c r="P1706" s="46"/>
      <c r="Q1706" s="46"/>
      <c r="R1706" s="46"/>
      <c r="S1706" s="46"/>
      <c r="T1706" s="46"/>
      <c r="U1706" s="46"/>
      <c r="V1706" s="46"/>
      <c r="W1706" s="46"/>
      <c r="X1706" s="46"/>
      <c r="Y1706" s="46"/>
      <c r="Z1706" s="46"/>
    </row>
    <row r="1707" spans="1:26" ht="13.5" customHeight="1">
      <c r="A1707" s="233">
        <v>411</v>
      </c>
      <c r="B1707" s="437" t="s">
        <v>1927</v>
      </c>
      <c r="C1707" s="34" t="s">
        <v>27</v>
      </c>
      <c r="D1707" s="9">
        <f t="shared" si="210"/>
        <v>0</v>
      </c>
      <c r="E1707" s="149"/>
      <c r="F1707" s="156"/>
      <c r="G1707" s="297">
        <v>700</v>
      </c>
      <c r="H1707" s="81">
        <v>3</v>
      </c>
      <c r="I1707" s="67"/>
      <c r="J1707" s="40"/>
      <c r="K1707" s="41" t="s">
        <v>26</v>
      </c>
      <c r="L1707" s="42" t="str">
        <f t="shared" si="187"/>
        <v/>
      </c>
      <c r="M1707" s="43">
        <f t="shared" si="188"/>
        <v>0</v>
      </c>
      <c r="N1707" s="44" t="str">
        <f t="shared" si="189"/>
        <v>0</v>
      </c>
      <c r="O1707" s="133">
        <v>1960</v>
      </c>
      <c r="P1707" s="46"/>
      <c r="Q1707" s="46"/>
      <c r="R1707" s="46"/>
      <c r="S1707" s="46"/>
      <c r="T1707" s="46"/>
      <c r="U1707" s="46"/>
      <c r="V1707" s="46"/>
      <c r="W1707" s="46"/>
      <c r="X1707" s="46"/>
      <c r="Y1707" s="46"/>
      <c r="Z1707" s="46"/>
    </row>
    <row r="1708" spans="1:26" ht="13.5" customHeight="1">
      <c r="A1708" s="233">
        <v>411</v>
      </c>
      <c r="B1708" s="434" t="s">
        <v>1927</v>
      </c>
      <c r="C1708" s="94" t="s">
        <v>68</v>
      </c>
      <c r="D1708" s="9">
        <f t="shared" si="210"/>
        <v>0</v>
      </c>
      <c r="E1708" s="313"/>
      <c r="F1708" s="195"/>
      <c r="G1708" s="237">
        <v>0.7</v>
      </c>
      <c r="H1708" s="97">
        <v>3000</v>
      </c>
      <c r="I1708" s="227">
        <v>1000</v>
      </c>
      <c r="J1708" s="131" t="s">
        <v>59</v>
      </c>
      <c r="K1708" s="46"/>
      <c r="L1708" s="42" t="str">
        <f t="shared" si="187"/>
        <v>1000grams</v>
      </c>
      <c r="M1708" s="43">
        <f t="shared" si="188"/>
        <v>3000000</v>
      </c>
      <c r="N1708" s="44" t="str">
        <f t="shared" si="189"/>
        <v>3000000grams</v>
      </c>
      <c r="O1708" s="51">
        <f t="shared" ref="O1708:O1710" si="211">G1708*H1708</f>
        <v>2100</v>
      </c>
      <c r="P1708" s="46"/>
      <c r="Q1708" s="46"/>
      <c r="R1708" s="46"/>
      <c r="S1708" s="46"/>
      <c r="T1708" s="46"/>
      <c r="U1708" s="46"/>
      <c r="V1708" s="46"/>
      <c r="W1708" s="46"/>
      <c r="X1708" s="46"/>
      <c r="Y1708" s="46"/>
      <c r="Z1708" s="46"/>
    </row>
    <row r="1709" spans="1:26" ht="13.5" customHeight="1">
      <c r="A1709" s="233">
        <v>1150</v>
      </c>
      <c r="B1709" s="427" t="s">
        <v>1928</v>
      </c>
      <c r="C1709" s="34" t="s">
        <v>47</v>
      </c>
      <c r="D1709" s="9"/>
      <c r="E1709" s="144" t="s">
        <v>185</v>
      </c>
      <c r="F1709" s="195"/>
      <c r="G1709" s="108">
        <v>205</v>
      </c>
      <c r="H1709" s="81">
        <v>12</v>
      </c>
      <c r="I1709" s="67">
        <v>1</v>
      </c>
      <c r="J1709" s="40" t="s">
        <v>59</v>
      </c>
      <c r="K1709" s="46"/>
      <c r="L1709" s="42" t="str">
        <f t="shared" si="187"/>
        <v>1grams</v>
      </c>
      <c r="M1709" s="43">
        <f t="shared" si="188"/>
        <v>12</v>
      </c>
      <c r="N1709" s="44" t="str">
        <f t="shared" si="189"/>
        <v>12grams</v>
      </c>
      <c r="O1709" s="51">
        <f t="shared" si="211"/>
        <v>2460</v>
      </c>
      <c r="P1709" s="46"/>
      <c r="Q1709" s="46"/>
      <c r="R1709" s="46"/>
      <c r="S1709" s="46"/>
      <c r="T1709" s="46"/>
      <c r="U1709" s="46"/>
      <c r="V1709" s="46"/>
      <c r="W1709" s="46"/>
      <c r="X1709" s="46"/>
      <c r="Y1709" s="46"/>
      <c r="Z1709" s="46"/>
    </row>
    <row r="1710" spans="1:26" ht="13.5" customHeight="1">
      <c r="A1710" s="233">
        <v>615</v>
      </c>
      <c r="B1710" s="428" t="s">
        <v>1929</v>
      </c>
      <c r="C1710" s="34" t="s">
        <v>35</v>
      </c>
      <c r="D1710" s="9" t="str">
        <f t="shared" ref="D1710:D1718" si="212">IFERROR(LEFT(E1710, FIND("/", E1710)-1), E1710)</f>
        <v>LA COSTERA</v>
      </c>
      <c r="E1710" s="144" t="s">
        <v>1930</v>
      </c>
      <c r="F1710" s="156"/>
      <c r="G1710" s="108">
        <v>148</v>
      </c>
      <c r="H1710" s="81">
        <v>2</v>
      </c>
      <c r="I1710" s="67">
        <v>400</v>
      </c>
      <c r="J1710" s="40" t="s">
        <v>59</v>
      </c>
      <c r="K1710" s="41"/>
      <c r="L1710" s="42" t="str">
        <f t="shared" si="187"/>
        <v>400grams</v>
      </c>
      <c r="M1710" s="43">
        <f t="shared" si="188"/>
        <v>800</v>
      </c>
      <c r="N1710" s="44" t="str">
        <f t="shared" si="189"/>
        <v>800grams</v>
      </c>
      <c r="O1710" s="51">
        <f t="shared" si="211"/>
        <v>296</v>
      </c>
      <c r="P1710" s="46"/>
      <c r="Q1710" s="46"/>
      <c r="R1710" s="46"/>
      <c r="S1710" s="46"/>
      <c r="T1710" s="46"/>
      <c r="U1710" s="46"/>
      <c r="V1710" s="46"/>
      <c r="W1710" s="46"/>
      <c r="X1710" s="46"/>
      <c r="Y1710" s="46"/>
      <c r="Z1710" s="46"/>
    </row>
    <row r="1711" spans="1:26" ht="13.5" customHeight="1">
      <c r="A1711" s="233">
        <v>1080</v>
      </c>
      <c r="B1711" s="431" t="s">
        <v>1931</v>
      </c>
      <c r="C1711" s="34" t="s">
        <v>27</v>
      </c>
      <c r="D1711" s="9">
        <f t="shared" si="212"/>
        <v>0</v>
      </c>
      <c r="E1711" s="410"/>
      <c r="F1711" s="156"/>
      <c r="G1711" s="126">
        <v>85</v>
      </c>
      <c r="H1711" s="120">
        <f>O1711/G1711</f>
        <v>2</v>
      </c>
      <c r="I1711" s="210"/>
      <c r="J1711" s="60"/>
      <c r="K1711" s="41" t="s">
        <v>26</v>
      </c>
      <c r="L1711" s="42" t="str">
        <f t="shared" si="187"/>
        <v/>
      </c>
      <c r="M1711" s="43">
        <f t="shared" si="188"/>
        <v>0</v>
      </c>
      <c r="N1711" s="44" t="str">
        <f t="shared" si="189"/>
        <v>0</v>
      </c>
      <c r="O1711" s="133">
        <v>170</v>
      </c>
      <c r="P1711" s="46"/>
      <c r="Q1711" s="46"/>
      <c r="R1711" s="46"/>
      <c r="S1711" s="46"/>
      <c r="T1711" s="46"/>
      <c r="U1711" s="46"/>
      <c r="V1711" s="46"/>
      <c r="W1711" s="46"/>
      <c r="X1711" s="46"/>
      <c r="Y1711" s="46"/>
      <c r="Z1711" s="46"/>
    </row>
    <row r="1712" spans="1:26" ht="13.5" customHeight="1">
      <c r="A1712" s="232">
        <v>511</v>
      </c>
      <c r="B1712" s="424" t="s">
        <v>1932</v>
      </c>
      <c r="C1712" s="34" t="s">
        <v>43</v>
      </c>
      <c r="D1712" s="9" t="str">
        <f t="shared" si="212"/>
        <v>Fresh</v>
      </c>
      <c r="E1712" s="425" t="s">
        <v>121</v>
      </c>
      <c r="F1712" s="156"/>
      <c r="G1712" s="426">
        <v>80</v>
      </c>
      <c r="H1712" s="120">
        <v>0.56999999999999995</v>
      </c>
      <c r="I1712" s="210">
        <v>1000</v>
      </c>
      <c r="J1712" s="60" t="s">
        <v>59</v>
      </c>
      <c r="K1712" s="41"/>
      <c r="L1712" s="42" t="str">
        <f t="shared" si="187"/>
        <v>1000grams</v>
      </c>
      <c r="M1712" s="43">
        <f t="shared" si="188"/>
        <v>570</v>
      </c>
      <c r="N1712" s="44" t="str">
        <f t="shared" si="189"/>
        <v>570grams</v>
      </c>
      <c r="O1712" s="51">
        <f t="shared" ref="O1712:O1713" si="213">G1712*H1712</f>
        <v>45.599999999999994</v>
      </c>
      <c r="P1712" s="11"/>
      <c r="Q1712" s="11"/>
      <c r="R1712" s="11"/>
      <c r="S1712" s="11"/>
      <c r="T1712" s="11"/>
      <c r="U1712" s="11"/>
      <c r="V1712" s="11"/>
      <c r="W1712" s="11"/>
      <c r="X1712" s="11"/>
      <c r="Y1712" s="11"/>
      <c r="Z1712" s="11"/>
    </row>
    <row r="1713" spans="1:26" ht="13.5" customHeight="1">
      <c r="A1713" s="233">
        <v>511</v>
      </c>
      <c r="B1713" s="443" t="s">
        <v>1932</v>
      </c>
      <c r="C1713" s="34" t="s">
        <v>6</v>
      </c>
      <c r="D1713" s="9">
        <f t="shared" si="212"/>
        <v>0</v>
      </c>
      <c r="E1713" s="464"/>
      <c r="F1713" s="156"/>
      <c r="G1713" s="297">
        <v>100</v>
      </c>
      <c r="H1713" s="81">
        <v>0.5</v>
      </c>
      <c r="I1713" s="67">
        <v>1</v>
      </c>
      <c r="J1713" s="40" t="s">
        <v>33</v>
      </c>
      <c r="K1713" s="41" t="s">
        <v>26</v>
      </c>
      <c r="L1713" s="42" t="str">
        <f t="shared" si="187"/>
        <v>1kg</v>
      </c>
      <c r="M1713" s="43">
        <f t="shared" si="188"/>
        <v>0.5</v>
      </c>
      <c r="N1713" s="44" t="str">
        <f t="shared" si="189"/>
        <v>0.5kg</v>
      </c>
      <c r="O1713" s="51">
        <f t="shared" si="213"/>
        <v>50</v>
      </c>
      <c r="P1713" s="46"/>
      <c r="Q1713" s="46"/>
      <c r="R1713" s="46"/>
      <c r="S1713" s="46"/>
      <c r="T1713" s="46"/>
      <c r="U1713" s="46"/>
      <c r="V1713" s="46"/>
      <c r="W1713" s="46"/>
      <c r="X1713" s="46"/>
      <c r="Y1713" s="46"/>
      <c r="Z1713" s="46"/>
    </row>
    <row r="1714" spans="1:26" ht="13.5" customHeight="1">
      <c r="A1714" s="233">
        <v>511</v>
      </c>
      <c r="B1714" s="428" t="s">
        <v>1932</v>
      </c>
      <c r="C1714" s="34" t="s">
        <v>27</v>
      </c>
      <c r="D1714" s="9">
        <f t="shared" si="212"/>
        <v>0</v>
      </c>
      <c r="E1714" s="149"/>
      <c r="F1714" s="156"/>
      <c r="G1714" s="297">
        <v>95</v>
      </c>
      <c r="H1714" s="371">
        <f>O1714/G1714</f>
        <v>2.2947368421052632</v>
      </c>
      <c r="I1714" s="67"/>
      <c r="J1714" s="40"/>
      <c r="K1714" s="41" t="s">
        <v>26</v>
      </c>
      <c r="L1714" s="42" t="str">
        <f t="shared" si="187"/>
        <v/>
      </c>
      <c r="M1714" s="43">
        <f t="shared" si="188"/>
        <v>0</v>
      </c>
      <c r="N1714" s="44" t="str">
        <f t="shared" si="189"/>
        <v>0</v>
      </c>
      <c r="O1714" s="133">
        <v>218</v>
      </c>
      <c r="P1714" s="46"/>
      <c r="Q1714" s="46"/>
      <c r="R1714" s="46"/>
      <c r="S1714" s="46"/>
      <c r="T1714" s="46"/>
      <c r="U1714" s="46"/>
      <c r="V1714" s="46"/>
      <c r="W1714" s="46"/>
      <c r="X1714" s="46"/>
      <c r="Y1714" s="46"/>
      <c r="Z1714" s="46"/>
    </row>
    <row r="1715" spans="1:26" ht="13.5" customHeight="1">
      <c r="A1715" s="233">
        <v>993</v>
      </c>
      <c r="B1715" s="465" t="s">
        <v>1933</v>
      </c>
      <c r="C1715" s="34" t="s">
        <v>55</v>
      </c>
      <c r="D1715" s="9" t="str">
        <f t="shared" si="212"/>
        <v>Calypso</v>
      </c>
      <c r="E1715" s="101" t="s">
        <v>1934</v>
      </c>
      <c r="F1715" s="156"/>
      <c r="G1715" s="369">
        <v>12</v>
      </c>
      <c r="H1715" s="371">
        <v>2</v>
      </c>
      <c r="I1715" s="67">
        <v>100</v>
      </c>
      <c r="J1715" s="40" t="s">
        <v>37</v>
      </c>
      <c r="K1715" s="41" t="s">
        <v>26</v>
      </c>
      <c r="L1715" s="42" t="str">
        <f t="shared" si="187"/>
        <v>100pieces</v>
      </c>
      <c r="M1715" s="43">
        <f t="shared" si="188"/>
        <v>200</v>
      </c>
      <c r="N1715" s="44" t="str">
        <f t="shared" si="189"/>
        <v>200pieces</v>
      </c>
      <c r="O1715" s="51">
        <f t="shared" ref="O1715:O1731" si="214">G1715*H1715</f>
        <v>24</v>
      </c>
      <c r="P1715" s="29">
        <f>O1715/H1715</f>
        <v>12</v>
      </c>
      <c r="Q1715" s="74"/>
      <c r="R1715" s="28"/>
      <c r="S1715" s="28"/>
      <c r="T1715" s="28"/>
      <c r="U1715" s="28"/>
      <c r="V1715" s="28"/>
      <c r="W1715" s="28"/>
      <c r="X1715" s="28"/>
      <c r="Y1715" s="28"/>
      <c r="Z1715" s="28"/>
    </row>
    <row r="1716" spans="1:26" ht="13.5" customHeight="1">
      <c r="A1716" s="232">
        <v>660</v>
      </c>
      <c r="B1716" s="466" t="s">
        <v>1935</v>
      </c>
      <c r="C1716" s="53" t="s">
        <v>39</v>
      </c>
      <c r="D1716" s="9" t="str">
        <f t="shared" si="212"/>
        <v>Calypso</v>
      </c>
      <c r="E1716" s="101" t="s">
        <v>1934</v>
      </c>
      <c r="F1716" s="155"/>
      <c r="G1716" s="467">
        <v>100</v>
      </c>
      <c r="H1716" s="468">
        <v>8</v>
      </c>
      <c r="I1716" s="469">
        <v>50</v>
      </c>
      <c r="J1716" s="267" t="s">
        <v>37</v>
      </c>
      <c r="K1716" s="41" t="s">
        <v>26</v>
      </c>
      <c r="L1716" s="42" t="str">
        <f t="shared" si="187"/>
        <v>50pieces</v>
      </c>
      <c r="M1716" s="43">
        <f t="shared" si="188"/>
        <v>400</v>
      </c>
      <c r="N1716" s="44" t="str">
        <f t="shared" si="189"/>
        <v>400pieces</v>
      </c>
      <c r="O1716" s="51">
        <f t="shared" si="214"/>
        <v>800</v>
      </c>
      <c r="P1716" s="46"/>
      <c r="Q1716" s="46"/>
      <c r="R1716" s="46"/>
      <c r="S1716" s="46"/>
      <c r="T1716" s="46"/>
      <c r="U1716" s="46"/>
      <c r="V1716" s="46"/>
      <c r="W1716" s="46"/>
      <c r="X1716" s="46"/>
      <c r="Y1716" s="46"/>
      <c r="Z1716" s="46"/>
    </row>
    <row r="1717" spans="1:26" ht="13.5" customHeight="1">
      <c r="A1717" s="233">
        <v>903</v>
      </c>
      <c r="B1717" s="435" t="s">
        <v>1936</v>
      </c>
      <c r="C1717" s="34" t="s">
        <v>74</v>
      </c>
      <c r="D1717" s="9">
        <f t="shared" si="212"/>
        <v>0</v>
      </c>
      <c r="E1717" s="149"/>
      <c r="F1717" s="156" t="s">
        <v>76</v>
      </c>
      <c r="G1717" s="297">
        <v>9.02</v>
      </c>
      <c r="H1717" s="371">
        <v>32</v>
      </c>
      <c r="I1717" s="67">
        <v>1</v>
      </c>
      <c r="J1717" s="40" t="s">
        <v>42</v>
      </c>
      <c r="K1717" s="41" t="s">
        <v>26</v>
      </c>
      <c r="L1717" s="42" t="str">
        <f t="shared" si="187"/>
        <v>1packs</v>
      </c>
      <c r="M1717" s="43">
        <f t="shared" si="188"/>
        <v>32</v>
      </c>
      <c r="N1717" s="44" t="str">
        <f t="shared" si="189"/>
        <v>32packs</v>
      </c>
      <c r="O1717" s="51">
        <f t="shared" si="214"/>
        <v>288.64</v>
      </c>
      <c r="P1717" s="46"/>
      <c r="Q1717" s="46"/>
      <c r="R1717" s="46"/>
      <c r="S1717" s="46"/>
      <c r="T1717" s="46"/>
      <c r="U1717" s="46"/>
      <c r="V1717" s="46"/>
      <c r="W1717" s="46"/>
      <c r="X1717" s="46"/>
      <c r="Y1717" s="46"/>
      <c r="Z1717" s="46"/>
    </row>
    <row r="1718" spans="1:26" ht="13.5" customHeight="1">
      <c r="A1718" s="233">
        <v>975</v>
      </c>
      <c r="B1718" s="366" t="s">
        <v>1937</v>
      </c>
      <c r="C1718" s="34" t="s">
        <v>55</v>
      </c>
      <c r="D1718" s="9">
        <f t="shared" si="212"/>
        <v>0</v>
      </c>
      <c r="E1718" s="91"/>
      <c r="F1718" s="156"/>
      <c r="G1718" s="369">
        <v>120</v>
      </c>
      <c r="H1718" s="371">
        <v>0.125</v>
      </c>
      <c r="I1718" s="67">
        <v>200</v>
      </c>
      <c r="J1718" s="40" t="s">
        <v>37</v>
      </c>
      <c r="K1718" s="41" t="s">
        <v>26</v>
      </c>
      <c r="L1718" s="42" t="str">
        <f t="shared" si="187"/>
        <v>200pieces</v>
      </c>
      <c r="M1718" s="43">
        <f t="shared" si="188"/>
        <v>25</v>
      </c>
      <c r="N1718" s="44" t="str">
        <f t="shared" si="189"/>
        <v>25pieces</v>
      </c>
      <c r="O1718" s="51">
        <f t="shared" si="214"/>
        <v>15</v>
      </c>
      <c r="P1718" s="46"/>
      <c r="Q1718" s="46"/>
      <c r="R1718" s="46"/>
      <c r="S1718" s="46"/>
      <c r="T1718" s="46"/>
      <c r="U1718" s="46"/>
      <c r="V1718" s="46"/>
      <c r="W1718" s="46"/>
      <c r="X1718" s="46"/>
      <c r="Y1718" s="46"/>
      <c r="Z1718" s="46"/>
    </row>
    <row r="1719" spans="1:26" ht="13.5" customHeight="1">
      <c r="A1719" s="233">
        <v>1068</v>
      </c>
      <c r="B1719" s="437" t="s">
        <v>1938</v>
      </c>
      <c r="C1719" s="34" t="s">
        <v>27</v>
      </c>
      <c r="D1719" s="9"/>
      <c r="E1719" s="336" t="s">
        <v>1939</v>
      </c>
      <c r="F1719" s="155"/>
      <c r="G1719" s="297">
        <v>32.200000000000003</v>
      </c>
      <c r="H1719" s="371">
        <v>11</v>
      </c>
      <c r="I1719" s="67">
        <v>220</v>
      </c>
      <c r="J1719" s="40" t="s">
        <v>29</v>
      </c>
      <c r="K1719" s="41" t="s">
        <v>26</v>
      </c>
      <c r="L1719" s="42" t="str">
        <f t="shared" si="187"/>
        <v>220ml</v>
      </c>
      <c r="M1719" s="43">
        <f t="shared" si="188"/>
        <v>2420</v>
      </c>
      <c r="N1719" s="44" t="str">
        <f t="shared" si="189"/>
        <v>2420ml</v>
      </c>
      <c r="O1719" s="45">
        <f t="shared" si="214"/>
        <v>354.20000000000005</v>
      </c>
      <c r="P1719" s="29"/>
      <c r="Q1719" s="11"/>
      <c r="R1719" s="11"/>
      <c r="S1719" s="11"/>
      <c r="T1719" s="11"/>
      <c r="U1719" s="11"/>
      <c r="V1719" s="11"/>
      <c r="W1719" s="11"/>
      <c r="X1719" s="11"/>
      <c r="Y1719" s="11"/>
      <c r="Z1719" s="11"/>
    </row>
    <row r="1720" spans="1:26" ht="13.5" customHeight="1">
      <c r="A1720" s="233">
        <v>1005</v>
      </c>
      <c r="B1720" s="366" t="s">
        <v>1940</v>
      </c>
      <c r="C1720" s="34" t="s">
        <v>55</v>
      </c>
      <c r="D1720" s="9">
        <f>IFERROR(LEFT(E1720, FIND("/", E1720)-1), E1720)</f>
        <v>0</v>
      </c>
      <c r="E1720" s="149"/>
      <c r="F1720" s="156"/>
      <c r="G1720" s="238">
        <v>34</v>
      </c>
      <c r="H1720" s="371">
        <v>18</v>
      </c>
      <c r="I1720" s="67">
        <v>1</v>
      </c>
      <c r="J1720" s="40" t="s">
        <v>37</v>
      </c>
      <c r="K1720" s="41" t="s">
        <v>26</v>
      </c>
      <c r="L1720" s="42" t="str">
        <f t="shared" si="187"/>
        <v>1pieces</v>
      </c>
      <c r="M1720" s="43">
        <f t="shared" si="188"/>
        <v>18</v>
      </c>
      <c r="N1720" s="44" t="str">
        <f t="shared" si="189"/>
        <v>18pieces</v>
      </c>
      <c r="O1720" s="51">
        <f t="shared" si="214"/>
        <v>612</v>
      </c>
      <c r="P1720" s="46"/>
      <c r="Q1720" s="46"/>
      <c r="R1720" s="46"/>
      <c r="S1720" s="46"/>
      <c r="T1720" s="46"/>
      <c r="U1720" s="46"/>
      <c r="V1720" s="46"/>
      <c r="W1720" s="46"/>
      <c r="X1720" s="46"/>
      <c r="Y1720" s="46"/>
      <c r="Z1720" s="46"/>
    </row>
    <row r="1721" spans="1:26" ht="13.5" customHeight="1">
      <c r="A1721" s="233">
        <v>1236</v>
      </c>
      <c r="B1721" s="434" t="s">
        <v>613</v>
      </c>
      <c r="C1721" s="94" t="s">
        <v>68</v>
      </c>
      <c r="D1721" s="59" t="s">
        <v>613</v>
      </c>
      <c r="E1721" s="91"/>
      <c r="F1721" s="195"/>
      <c r="G1721" s="237">
        <v>25.52</v>
      </c>
      <c r="H1721" s="97">
        <v>17</v>
      </c>
      <c r="I1721" s="227">
        <v>1</v>
      </c>
      <c r="J1721" s="131" t="s">
        <v>37</v>
      </c>
      <c r="K1721" s="46"/>
      <c r="L1721" s="42" t="str">
        <f t="shared" si="187"/>
        <v>1pieces</v>
      </c>
      <c r="M1721" s="43">
        <f t="shared" si="188"/>
        <v>17</v>
      </c>
      <c r="N1721" s="44" t="str">
        <f t="shared" si="189"/>
        <v>17pieces</v>
      </c>
      <c r="O1721" s="51">
        <f t="shared" si="214"/>
        <v>433.84</v>
      </c>
      <c r="P1721" s="46"/>
      <c r="Q1721" s="46"/>
      <c r="R1721" s="46"/>
      <c r="S1721" s="46"/>
      <c r="T1721" s="46"/>
      <c r="U1721" s="46"/>
      <c r="V1721" s="46"/>
      <c r="W1721" s="46"/>
      <c r="X1721" s="46"/>
      <c r="Y1721" s="46"/>
      <c r="Z1721" s="46"/>
    </row>
    <row r="1722" spans="1:26" ht="13.5" customHeight="1">
      <c r="A1722" s="232">
        <v>282</v>
      </c>
      <c r="B1722" s="428" t="s">
        <v>1941</v>
      </c>
      <c r="C1722" s="49" t="s">
        <v>31</v>
      </c>
      <c r="D1722" s="35"/>
      <c r="E1722" s="157"/>
      <c r="F1722" s="156"/>
      <c r="G1722" s="297">
        <v>15.8</v>
      </c>
      <c r="H1722" s="81">
        <v>7</v>
      </c>
      <c r="I1722" s="67"/>
      <c r="J1722" s="40" t="s">
        <v>37</v>
      </c>
      <c r="K1722" s="41" t="s">
        <v>26</v>
      </c>
      <c r="L1722" s="42" t="str">
        <f t="shared" si="187"/>
        <v>pieces</v>
      </c>
      <c r="M1722" s="43">
        <f t="shared" si="188"/>
        <v>0</v>
      </c>
      <c r="N1722" s="44" t="str">
        <f t="shared" si="189"/>
        <v>0pieces</v>
      </c>
      <c r="O1722" s="51">
        <f t="shared" si="214"/>
        <v>110.60000000000001</v>
      </c>
      <c r="P1722" s="46"/>
      <c r="Q1722" s="46"/>
      <c r="R1722" s="46"/>
      <c r="S1722" s="46"/>
      <c r="T1722" s="46"/>
      <c r="U1722" s="46"/>
      <c r="V1722" s="46"/>
      <c r="W1722" s="46"/>
      <c r="X1722" s="46"/>
      <c r="Y1722" s="46"/>
      <c r="Z1722" s="46"/>
    </row>
    <row r="1723" spans="1:26" ht="13.5" customHeight="1">
      <c r="A1723" s="232">
        <v>479</v>
      </c>
      <c r="B1723" s="428" t="s">
        <v>1942</v>
      </c>
      <c r="C1723" s="34" t="s">
        <v>43</v>
      </c>
      <c r="D1723" s="9" t="str">
        <f t="shared" ref="D1723:D1724" si="215">IFERROR(LEFT(E1723, FIND("/", E1723)-1), E1723)</f>
        <v>Oishi</v>
      </c>
      <c r="E1723" s="149" t="s">
        <v>1943</v>
      </c>
      <c r="F1723" s="156"/>
      <c r="G1723" s="297">
        <f>790/50</f>
        <v>15.8</v>
      </c>
      <c r="H1723" s="81">
        <v>5</v>
      </c>
      <c r="I1723" s="67">
        <v>50</v>
      </c>
      <c r="J1723" s="40" t="s">
        <v>37</v>
      </c>
      <c r="K1723" s="41"/>
      <c r="L1723" s="42" t="str">
        <f t="shared" si="187"/>
        <v>50pieces</v>
      </c>
      <c r="M1723" s="43">
        <f t="shared" si="188"/>
        <v>250</v>
      </c>
      <c r="N1723" s="44" t="str">
        <f t="shared" si="189"/>
        <v>250pieces</v>
      </c>
      <c r="O1723" s="51">
        <f t="shared" si="214"/>
        <v>79</v>
      </c>
      <c r="P1723" s="46"/>
      <c r="Q1723" s="46"/>
      <c r="R1723" s="46"/>
      <c r="S1723" s="46"/>
      <c r="T1723" s="46"/>
      <c r="U1723" s="46"/>
      <c r="V1723" s="46"/>
      <c r="W1723" s="46"/>
      <c r="X1723" s="46"/>
      <c r="Y1723" s="46"/>
      <c r="Z1723" s="46"/>
    </row>
    <row r="1724" spans="1:26" ht="13.5" customHeight="1">
      <c r="A1724" s="232">
        <v>479</v>
      </c>
      <c r="B1724" s="430" t="s">
        <v>1942</v>
      </c>
      <c r="C1724" s="53" t="s">
        <v>39</v>
      </c>
      <c r="D1724" s="9" t="str">
        <f t="shared" si="215"/>
        <v>Oishi</v>
      </c>
      <c r="E1724" s="101" t="s">
        <v>1943</v>
      </c>
      <c r="F1724" s="156"/>
      <c r="G1724" s="238">
        <v>16</v>
      </c>
      <c r="H1724" s="103">
        <v>4</v>
      </c>
      <c r="I1724" s="218">
        <v>50</v>
      </c>
      <c r="J1724" s="56" t="s">
        <v>37</v>
      </c>
      <c r="K1724" s="41"/>
      <c r="L1724" s="42" t="str">
        <f t="shared" si="187"/>
        <v>50pieces</v>
      </c>
      <c r="M1724" s="43">
        <f t="shared" si="188"/>
        <v>200</v>
      </c>
      <c r="N1724" s="44" t="str">
        <f t="shared" si="189"/>
        <v>200pieces</v>
      </c>
      <c r="O1724" s="51">
        <f t="shared" si="214"/>
        <v>64</v>
      </c>
      <c r="P1724" s="46"/>
      <c r="Q1724" s="46"/>
      <c r="R1724" s="46"/>
      <c r="S1724" s="46"/>
      <c r="T1724" s="46"/>
      <c r="U1724" s="46"/>
      <c r="V1724" s="46"/>
      <c r="W1724" s="46"/>
      <c r="X1724" s="46"/>
      <c r="Y1724" s="46"/>
      <c r="Z1724" s="46"/>
    </row>
    <row r="1725" spans="1:26" ht="13.5" customHeight="1">
      <c r="A1725" s="232">
        <v>167</v>
      </c>
      <c r="B1725" s="428" t="s">
        <v>1944</v>
      </c>
      <c r="C1725" s="49" t="s">
        <v>61</v>
      </c>
      <c r="D1725" s="35" t="s">
        <v>145</v>
      </c>
      <c r="E1725" s="149" t="s">
        <v>1945</v>
      </c>
      <c r="F1725" s="156"/>
      <c r="G1725" s="297">
        <v>15.22</v>
      </c>
      <c r="H1725" s="81">
        <v>49</v>
      </c>
      <c r="I1725" s="67">
        <v>1</v>
      </c>
      <c r="J1725" s="40" t="s">
        <v>37</v>
      </c>
      <c r="K1725" s="41"/>
      <c r="L1725" s="42" t="str">
        <f t="shared" si="187"/>
        <v>1pieces</v>
      </c>
      <c r="M1725" s="43">
        <f t="shared" si="188"/>
        <v>49</v>
      </c>
      <c r="N1725" s="44" t="str">
        <f t="shared" si="189"/>
        <v>49pieces</v>
      </c>
      <c r="O1725" s="51">
        <f t="shared" si="214"/>
        <v>745.78000000000009</v>
      </c>
      <c r="P1725" s="29">
        <f t="shared" ref="P1725:P1726" si="216">O1725/H1725</f>
        <v>15.220000000000002</v>
      </c>
      <c r="Q1725" s="29">
        <f t="shared" ref="Q1725:Q1726" si="217">G1725-P1725</f>
        <v>0</v>
      </c>
      <c r="R1725" s="28"/>
      <c r="S1725" s="28"/>
      <c r="T1725" s="28"/>
      <c r="U1725" s="28"/>
      <c r="V1725" s="28"/>
      <c r="W1725" s="28"/>
      <c r="X1725" s="28"/>
      <c r="Y1725" s="28"/>
      <c r="Z1725" s="28"/>
    </row>
    <row r="1726" spans="1:26" ht="13.5" customHeight="1">
      <c r="A1726" s="232">
        <v>168</v>
      </c>
      <c r="B1726" s="428" t="s">
        <v>1946</v>
      </c>
      <c r="C1726" s="49" t="s">
        <v>61</v>
      </c>
      <c r="D1726" s="35" t="s">
        <v>145</v>
      </c>
      <c r="E1726" s="144" t="s">
        <v>1945</v>
      </c>
      <c r="F1726" s="156"/>
      <c r="G1726" s="297">
        <v>15.19</v>
      </c>
      <c r="H1726" s="81">
        <v>28</v>
      </c>
      <c r="I1726" s="67">
        <v>1</v>
      </c>
      <c r="J1726" s="40" t="s">
        <v>37</v>
      </c>
      <c r="K1726" s="41"/>
      <c r="L1726" s="42" t="str">
        <f t="shared" si="187"/>
        <v>1pieces</v>
      </c>
      <c r="M1726" s="43">
        <f t="shared" si="188"/>
        <v>28</v>
      </c>
      <c r="N1726" s="44" t="str">
        <f t="shared" si="189"/>
        <v>28pieces</v>
      </c>
      <c r="O1726" s="51">
        <f t="shared" si="214"/>
        <v>425.32</v>
      </c>
      <c r="P1726" s="29">
        <f t="shared" si="216"/>
        <v>15.19</v>
      </c>
      <c r="Q1726" s="109">
        <f t="shared" si="217"/>
        <v>0</v>
      </c>
      <c r="R1726" s="11"/>
      <c r="S1726" s="28"/>
      <c r="T1726" s="28"/>
      <c r="U1726" s="28"/>
      <c r="V1726" s="28"/>
      <c r="W1726" s="28"/>
      <c r="X1726" s="28"/>
      <c r="Y1726" s="28"/>
      <c r="Z1726" s="28"/>
    </row>
    <row r="1727" spans="1:26" ht="13.5" customHeight="1">
      <c r="A1727" s="233">
        <v>1151</v>
      </c>
      <c r="B1727" s="470" t="s">
        <v>1947</v>
      </c>
      <c r="C1727" s="34" t="s">
        <v>47</v>
      </c>
      <c r="D1727" s="9" t="str">
        <f t="shared" ref="D1727:D1758" si="218">IFERROR(LEFT(E1727, FIND("/", E1727)-1), E1727)</f>
        <v>Hunts</v>
      </c>
      <c r="E1727" s="149" t="s">
        <v>1948</v>
      </c>
      <c r="F1727" s="195"/>
      <c r="G1727" s="297">
        <v>59.8</v>
      </c>
      <c r="H1727" s="81">
        <v>1</v>
      </c>
      <c r="I1727" s="67">
        <v>1</v>
      </c>
      <c r="J1727" s="40" t="s">
        <v>59</v>
      </c>
      <c r="K1727" s="46"/>
      <c r="L1727" s="42" t="str">
        <f t="shared" si="187"/>
        <v>1grams</v>
      </c>
      <c r="M1727" s="43">
        <f t="shared" si="188"/>
        <v>1</v>
      </c>
      <c r="N1727" s="44" t="str">
        <f t="shared" si="189"/>
        <v>1grams</v>
      </c>
      <c r="O1727" s="51">
        <f t="shared" si="214"/>
        <v>59.8</v>
      </c>
      <c r="P1727" s="46"/>
      <c r="Q1727" s="46"/>
      <c r="R1727" s="46"/>
      <c r="S1727" s="46"/>
      <c r="T1727" s="46"/>
      <c r="U1727" s="46"/>
      <c r="V1727" s="46"/>
      <c r="W1727" s="46"/>
      <c r="X1727" s="46"/>
      <c r="Y1727" s="46"/>
      <c r="Z1727" s="46"/>
    </row>
    <row r="1728" spans="1:26" ht="13.5" customHeight="1">
      <c r="A1728" s="233">
        <v>749</v>
      </c>
      <c r="B1728" s="432" t="s">
        <v>1949</v>
      </c>
      <c r="C1728" s="34" t="s">
        <v>82</v>
      </c>
      <c r="D1728" s="9" t="str">
        <f t="shared" si="218"/>
        <v>Richard</v>
      </c>
      <c r="E1728" s="146" t="s">
        <v>1950</v>
      </c>
      <c r="F1728" s="155" t="s">
        <v>76</v>
      </c>
      <c r="G1728" s="419">
        <v>30</v>
      </c>
      <c r="H1728" s="124">
        <v>50</v>
      </c>
      <c r="I1728" s="211">
        <v>1</v>
      </c>
      <c r="J1728" s="125" t="s">
        <v>37</v>
      </c>
      <c r="K1728" s="41" t="s">
        <v>26</v>
      </c>
      <c r="L1728" s="42" t="str">
        <f t="shared" si="187"/>
        <v>1pieces</v>
      </c>
      <c r="M1728" s="43">
        <f t="shared" si="188"/>
        <v>50</v>
      </c>
      <c r="N1728" s="44" t="str">
        <f t="shared" si="189"/>
        <v>50pieces</v>
      </c>
      <c r="O1728" s="51">
        <f t="shared" si="214"/>
        <v>1500</v>
      </c>
      <c r="P1728" s="46"/>
      <c r="Q1728" s="46"/>
      <c r="R1728" s="46"/>
      <c r="S1728" s="46"/>
      <c r="T1728" s="46"/>
      <c r="U1728" s="46"/>
      <c r="V1728" s="46"/>
      <c r="W1728" s="46"/>
      <c r="X1728" s="46"/>
      <c r="Y1728" s="46"/>
      <c r="Z1728" s="46"/>
    </row>
    <row r="1729" spans="1:26" ht="13.5" customHeight="1">
      <c r="A1729" s="233">
        <v>92</v>
      </c>
      <c r="B1729" s="435" t="s">
        <v>1951</v>
      </c>
      <c r="C1729" s="34" t="s">
        <v>55</v>
      </c>
      <c r="D1729" s="9" t="str">
        <f t="shared" si="218"/>
        <v>Knorr</v>
      </c>
      <c r="E1729" s="149" t="s">
        <v>233</v>
      </c>
      <c r="F1729" s="155"/>
      <c r="G1729" s="297">
        <v>68.3</v>
      </c>
      <c r="H1729" s="81">
        <v>2</v>
      </c>
      <c r="I1729" s="67">
        <v>120</v>
      </c>
      <c r="J1729" s="40" t="s">
        <v>59</v>
      </c>
      <c r="K1729" s="41" t="s">
        <v>26</v>
      </c>
      <c r="L1729" s="42" t="str">
        <f t="shared" si="187"/>
        <v>120grams</v>
      </c>
      <c r="M1729" s="43">
        <f t="shared" si="188"/>
        <v>240</v>
      </c>
      <c r="N1729" s="44" t="str">
        <f t="shared" si="189"/>
        <v>240grams</v>
      </c>
      <c r="O1729" s="51">
        <f t="shared" si="214"/>
        <v>136.6</v>
      </c>
      <c r="P1729" s="46"/>
      <c r="Q1729" s="46"/>
      <c r="R1729" s="46"/>
      <c r="S1729" s="46"/>
      <c r="T1729" s="46"/>
      <c r="U1729" s="46"/>
      <c r="V1729" s="46"/>
      <c r="W1729" s="46"/>
      <c r="X1729" s="46"/>
      <c r="Y1729" s="46"/>
      <c r="Z1729" s="46"/>
    </row>
    <row r="1730" spans="1:26" ht="13.5" customHeight="1">
      <c r="A1730" s="232">
        <v>92</v>
      </c>
      <c r="B1730" s="435" t="s">
        <v>1952</v>
      </c>
      <c r="C1730" s="49" t="s">
        <v>61</v>
      </c>
      <c r="D1730" s="9" t="str">
        <f t="shared" si="218"/>
        <v>knorr</v>
      </c>
      <c r="E1730" s="91" t="s">
        <v>230</v>
      </c>
      <c r="F1730" s="156"/>
      <c r="G1730" s="297">
        <v>68.2</v>
      </c>
      <c r="H1730" s="81">
        <v>1</v>
      </c>
      <c r="I1730" s="67">
        <v>120</v>
      </c>
      <c r="J1730" s="40" t="s">
        <v>231</v>
      </c>
      <c r="K1730" s="41" t="s">
        <v>26</v>
      </c>
      <c r="L1730" s="42" t="str">
        <f t="shared" si="187"/>
        <v>120box</v>
      </c>
      <c r="M1730" s="43">
        <f t="shared" si="188"/>
        <v>120</v>
      </c>
      <c r="N1730" s="44" t="str">
        <f t="shared" si="189"/>
        <v>120box</v>
      </c>
      <c r="O1730" s="51">
        <f t="shared" si="214"/>
        <v>68.2</v>
      </c>
      <c r="P1730" s="46"/>
      <c r="Q1730" s="46"/>
      <c r="R1730" s="46"/>
      <c r="S1730" s="46"/>
      <c r="T1730" s="46"/>
      <c r="U1730" s="46"/>
      <c r="V1730" s="46"/>
      <c r="W1730" s="46"/>
      <c r="X1730" s="46"/>
      <c r="Y1730" s="46"/>
      <c r="Z1730" s="46"/>
    </row>
    <row r="1731" spans="1:26" ht="13.5" customHeight="1">
      <c r="A1731" s="233">
        <v>1237</v>
      </c>
      <c r="B1731" s="427" t="s">
        <v>1953</v>
      </c>
      <c r="C1731" s="94" t="s">
        <v>68</v>
      </c>
      <c r="D1731" s="9">
        <f t="shared" si="218"/>
        <v>0</v>
      </c>
      <c r="E1731" s="91"/>
      <c r="F1731" s="195"/>
      <c r="G1731" s="237">
        <v>145</v>
      </c>
      <c r="H1731" s="96">
        <v>18</v>
      </c>
      <c r="I1731" s="227">
        <v>1</v>
      </c>
      <c r="J1731" s="131" t="s">
        <v>33</v>
      </c>
      <c r="K1731" s="46"/>
      <c r="L1731" s="42" t="str">
        <f t="shared" si="187"/>
        <v>1kg</v>
      </c>
      <c r="M1731" s="43">
        <f t="shared" si="188"/>
        <v>18</v>
      </c>
      <c r="N1731" s="44" t="str">
        <f t="shared" si="189"/>
        <v>18kg</v>
      </c>
      <c r="O1731" s="51">
        <f t="shared" si="214"/>
        <v>2610</v>
      </c>
      <c r="P1731" s="46"/>
      <c r="Q1731" s="46"/>
      <c r="R1731" s="46"/>
      <c r="S1731" s="46"/>
      <c r="T1731" s="46"/>
      <c r="U1731" s="46"/>
      <c r="V1731" s="46"/>
      <c r="W1731" s="46"/>
      <c r="X1731" s="46"/>
      <c r="Y1731" s="46"/>
      <c r="Z1731" s="46"/>
    </row>
    <row r="1732" spans="1:26" ht="13.5" customHeight="1">
      <c r="A1732" s="233">
        <v>1101</v>
      </c>
      <c r="B1732" s="440" t="s">
        <v>1954</v>
      </c>
      <c r="C1732" s="34" t="s">
        <v>27</v>
      </c>
      <c r="D1732" s="9" t="str">
        <f t="shared" si="218"/>
        <v>Freah's</v>
      </c>
      <c r="E1732" s="471" t="s">
        <v>1955</v>
      </c>
      <c r="F1732" s="156"/>
      <c r="G1732" s="108">
        <v>55</v>
      </c>
      <c r="H1732" s="81">
        <f>O1732/G1732</f>
        <v>1</v>
      </c>
      <c r="I1732" s="67"/>
      <c r="J1732" s="40"/>
      <c r="K1732" s="41" t="s">
        <v>26</v>
      </c>
      <c r="L1732" s="42" t="str">
        <f t="shared" si="187"/>
        <v/>
      </c>
      <c r="M1732" s="43">
        <f t="shared" si="188"/>
        <v>0</v>
      </c>
      <c r="N1732" s="44" t="str">
        <f t="shared" si="189"/>
        <v>0</v>
      </c>
      <c r="O1732" s="133">
        <v>55</v>
      </c>
      <c r="P1732" s="11"/>
      <c r="Q1732" s="11"/>
      <c r="R1732" s="11"/>
      <c r="S1732" s="11"/>
      <c r="T1732" s="11"/>
      <c r="U1732" s="11"/>
      <c r="V1732" s="11"/>
      <c r="W1732" s="11"/>
      <c r="X1732" s="11"/>
      <c r="Y1732" s="11"/>
      <c r="Z1732" s="11"/>
    </row>
    <row r="1733" spans="1:26" ht="13.5" customHeight="1">
      <c r="A1733" s="233">
        <v>591</v>
      </c>
      <c r="B1733" s="428" t="s">
        <v>1956</v>
      </c>
      <c r="C1733" s="34" t="s">
        <v>35</v>
      </c>
      <c r="D1733" s="9" t="str">
        <f t="shared" si="218"/>
        <v>FRESH</v>
      </c>
      <c r="E1733" s="149" t="s">
        <v>1957</v>
      </c>
      <c r="F1733" s="156"/>
      <c r="G1733" s="108">
        <v>320</v>
      </c>
      <c r="H1733" s="81">
        <v>5</v>
      </c>
      <c r="I1733" s="67">
        <v>1000</v>
      </c>
      <c r="J1733" s="40" t="s">
        <v>33</v>
      </c>
      <c r="K1733" s="41" t="s">
        <v>26</v>
      </c>
      <c r="L1733" s="42" t="str">
        <f t="shared" si="187"/>
        <v>1000kg</v>
      </c>
      <c r="M1733" s="43">
        <f t="shared" si="188"/>
        <v>5000</v>
      </c>
      <c r="N1733" s="44" t="str">
        <f t="shared" si="189"/>
        <v>5000kg</v>
      </c>
      <c r="O1733" s="51">
        <f t="shared" ref="O1733:O1742" si="219">G1733*H1733</f>
        <v>1600</v>
      </c>
      <c r="P1733" s="11"/>
      <c r="Q1733" s="11"/>
      <c r="R1733" s="11"/>
      <c r="S1733" s="11"/>
      <c r="T1733" s="11"/>
      <c r="U1733" s="11"/>
      <c r="V1733" s="11"/>
      <c r="W1733" s="11"/>
      <c r="X1733" s="11"/>
      <c r="Y1733" s="11"/>
      <c r="Z1733" s="11"/>
    </row>
    <row r="1734" spans="1:26" ht="13.5" customHeight="1">
      <c r="A1734" s="233">
        <v>807</v>
      </c>
      <c r="B1734" s="432" t="s">
        <v>1958</v>
      </c>
      <c r="C1734" s="34" t="s">
        <v>82</v>
      </c>
      <c r="D1734" s="9" t="str">
        <f t="shared" si="218"/>
        <v>Fresh</v>
      </c>
      <c r="E1734" s="154" t="s">
        <v>121</v>
      </c>
      <c r="F1734" s="155" t="s">
        <v>76</v>
      </c>
      <c r="G1734" s="123">
        <v>300</v>
      </c>
      <c r="H1734" s="124">
        <v>4</v>
      </c>
      <c r="I1734" s="211">
        <v>1</v>
      </c>
      <c r="J1734" s="125" t="s">
        <v>33</v>
      </c>
      <c r="K1734" s="41" t="s">
        <v>26</v>
      </c>
      <c r="L1734" s="42" t="str">
        <f t="shared" si="187"/>
        <v>1kg</v>
      </c>
      <c r="M1734" s="43">
        <f t="shared" si="188"/>
        <v>4</v>
      </c>
      <c r="N1734" s="44" t="str">
        <f t="shared" si="189"/>
        <v>4kg</v>
      </c>
      <c r="O1734" s="51">
        <f t="shared" si="219"/>
        <v>1200</v>
      </c>
      <c r="P1734" s="11"/>
      <c r="Q1734" s="11"/>
      <c r="R1734" s="11"/>
      <c r="S1734" s="11"/>
      <c r="T1734" s="11"/>
      <c r="U1734" s="11"/>
      <c r="V1734" s="11"/>
      <c r="W1734" s="11"/>
      <c r="X1734" s="11"/>
      <c r="Y1734" s="11"/>
      <c r="Z1734" s="11"/>
    </row>
    <row r="1735" spans="1:26" ht="13.5" customHeight="1">
      <c r="A1735" s="232">
        <v>147</v>
      </c>
      <c r="B1735" s="428" t="s">
        <v>1959</v>
      </c>
      <c r="C1735" s="49" t="s">
        <v>61</v>
      </c>
      <c r="D1735" s="9" t="str">
        <f t="shared" si="218"/>
        <v>frozen</v>
      </c>
      <c r="E1735" s="149" t="s">
        <v>1960</v>
      </c>
      <c r="F1735" s="156"/>
      <c r="G1735" s="297">
        <v>178</v>
      </c>
      <c r="H1735" s="81">
        <v>44</v>
      </c>
      <c r="I1735" s="67">
        <v>1</v>
      </c>
      <c r="J1735" s="40" t="s">
        <v>33</v>
      </c>
      <c r="K1735" s="41" t="s">
        <v>26</v>
      </c>
      <c r="L1735" s="42" t="str">
        <f t="shared" si="187"/>
        <v>1kg</v>
      </c>
      <c r="M1735" s="43">
        <f t="shared" si="188"/>
        <v>44</v>
      </c>
      <c r="N1735" s="44" t="str">
        <f t="shared" si="189"/>
        <v>44kg</v>
      </c>
      <c r="O1735" s="51">
        <f t="shared" si="219"/>
        <v>7832</v>
      </c>
      <c r="P1735" s="11"/>
      <c r="Q1735" s="11"/>
      <c r="R1735" s="11"/>
      <c r="S1735" s="11"/>
      <c r="T1735" s="11"/>
      <c r="U1735" s="11"/>
      <c r="V1735" s="11"/>
      <c r="W1735" s="11"/>
      <c r="X1735" s="11"/>
      <c r="Y1735" s="11"/>
      <c r="Z1735" s="11"/>
    </row>
    <row r="1736" spans="1:26" ht="13.5" customHeight="1">
      <c r="A1736" s="233">
        <v>147</v>
      </c>
      <c r="B1736" s="433" t="s">
        <v>1961</v>
      </c>
      <c r="C1736" s="34" t="s">
        <v>27</v>
      </c>
      <c r="D1736" s="9" t="str">
        <f t="shared" si="218"/>
        <v>Frozen</v>
      </c>
      <c r="E1736" s="336" t="s">
        <v>558</v>
      </c>
      <c r="F1736" s="156"/>
      <c r="G1736" s="297">
        <v>175</v>
      </c>
      <c r="H1736" s="81">
        <v>20</v>
      </c>
      <c r="I1736" s="67"/>
      <c r="J1736" s="40"/>
      <c r="K1736" s="41" t="s">
        <v>26</v>
      </c>
      <c r="L1736" s="42" t="str">
        <f t="shared" si="187"/>
        <v/>
      </c>
      <c r="M1736" s="43">
        <f t="shared" si="188"/>
        <v>0</v>
      </c>
      <c r="N1736" s="44" t="str">
        <f t="shared" si="189"/>
        <v>0</v>
      </c>
      <c r="O1736" s="45">
        <f t="shared" si="219"/>
        <v>3500</v>
      </c>
      <c r="P1736" s="11"/>
      <c r="Q1736" s="11"/>
      <c r="R1736" s="11"/>
      <c r="S1736" s="11"/>
      <c r="T1736" s="11"/>
      <c r="U1736" s="11"/>
      <c r="V1736" s="11"/>
      <c r="W1736" s="11"/>
      <c r="X1736" s="11"/>
      <c r="Y1736" s="11"/>
      <c r="Z1736" s="11"/>
    </row>
    <row r="1737" spans="1:26" ht="13.5" customHeight="1">
      <c r="A1737" s="233">
        <v>147</v>
      </c>
      <c r="B1737" s="427" t="s">
        <v>1961</v>
      </c>
      <c r="C1737" s="34" t="s">
        <v>47</v>
      </c>
      <c r="D1737" s="9" t="str">
        <f t="shared" si="218"/>
        <v>Frozen</v>
      </c>
      <c r="E1737" s="149" t="s">
        <v>558</v>
      </c>
      <c r="F1737" s="195"/>
      <c r="G1737" s="297">
        <v>196</v>
      </c>
      <c r="H1737" s="81">
        <v>67</v>
      </c>
      <c r="I1737" s="67">
        <v>1</v>
      </c>
      <c r="J1737" s="40" t="s">
        <v>33</v>
      </c>
      <c r="K1737" s="46"/>
      <c r="L1737" s="42" t="str">
        <f t="shared" si="187"/>
        <v>1kg</v>
      </c>
      <c r="M1737" s="43">
        <f t="shared" si="188"/>
        <v>67</v>
      </c>
      <c r="N1737" s="44" t="str">
        <f t="shared" si="189"/>
        <v>67kg</v>
      </c>
      <c r="O1737" s="51">
        <f t="shared" si="219"/>
        <v>13132</v>
      </c>
      <c r="P1737" s="11"/>
      <c r="Q1737" s="11"/>
      <c r="R1737" s="11"/>
      <c r="S1737" s="11"/>
      <c r="T1737" s="11"/>
      <c r="U1737" s="11"/>
      <c r="V1737" s="11"/>
      <c r="W1737" s="11"/>
      <c r="X1737" s="11"/>
      <c r="Y1737" s="11"/>
      <c r="Z1737" s="11"/>
    </row>
    <row r="1738" spans="1:26" ht="13.5" customHeight="1">
      <c r="A1738" s="233">
        <v>147</v>
      </c>
      <c r="B1738" s="427" t="s">
        <v>1961</v>
      </c>
      <c r="C1738" s="94" t="s">
        <v>68</v>
      </c>
      <c r="D1738" s="9">
        <f t="shared" si="218"/>
        <v>0</v>
      </c>
      <c r="E1738" s="91"/>
      <c r="F1738" s="195"/>
      <c r="G1738" s="237">
        <v>192</v>
      </c>
      <c r="H1738" s="97">
        <f>22.89*2</f>
        <v>45.78</v>
      </c>
      <c r="I1738" s="227">
        <v>1</v>
      </c>
      <c r="J1738" s="131" t="s">
        <v>33</v>
      </c>
      <c r="K1738" s="46"/>
      <c r="L1738" s="42" t="str">
        <f t="shared" si="187"/>
        <v>1kg</v>
      </c>
      <c r="M1738" s="43">
        <f t="shared" si="188"/>
        <v>45.78</v>
      </c>
      <c r="N1738" s="44" t="str">
        <f t="shared" si="189"/>
        <v>45.78kg</v>
      </c>
      <c r="O1738" s="51">
        <f t="shared" si="219"/>
        <v>8789.76</v>
      </c>
      <c r="P1738" s="46"/>
      <c r="Q1738" s="46"/>
      <c r="R1738" s="46"/>
      <c r="S1738" s="46"/>
      <c r="T1738" s="46"/>
      <c r="U1738" s="46"/>
      <c r="V1738" s="46"/>
      <c r="W1738" s="46"/>
      <c r="X1738" s="46"/>
      <c r="Y1738" s="46"/>
      <c r="Z1738" s="46"/>
    </row>
    <row r="1739" spans="1:26" ht="13.5" customHeight="1">
      <c r="A1739" s="232">
        <v>148</v>
      </c>
      <c r="B1739" s="424" t="s">
        <v>1962</v>
      </c>
      <c r="C1739" s="49" t="s">
        <v>61</v>
      </c>
      <c r="D1739" s="9" t="str">
        <f t="shared" si="218"/>
        <v>frozen</v>
      </c>
      <c r="E1739" s="157" t="s">
        <v>1960</v>
      </c>
      <c r="F1739" s="156"/>
      <c r="G1739" s="426">
        <v>225</v>
      </c>
      <c r="H1739" s="120">
        <v>68</v>
      </c>
      <c r="I1739" s="210">
        <v>1000</v>
      </c>
      <c r="J1739" s="60" t="s">
        <v>33</v>
      </c>
      <c r="K1739" s="41" t="s">
        <v>26</v>
      </c>
      <c r="L1739" s="42" t="str">
        <f t="shared" si="187"/>
        <v>1000kg</v>
      </c>
      <c r="M1739" s="43">
        <f t="shared" si="188"/>
        <v>68000</v>
      </c>
      <c r="N1739" s="44" t="str">
        <f t="shared" si="189"/>
        <v>68000kg</v>
      </c>
      <c r="O1739" s="51">
        <f t="shared" si="219"/>
        <v>15300</v>
      </c>
      <c r="P1739" s="11"/>
      <c r="Q1739" s="11"/>
      <c r="R1739" s="11"/>
      <c r="S1739" s="11"/>
      <c r="T1739" s="11"/>
      <c r="U1739" s="11"/>
      <c r="V1739" s="11"/>
      <c r="W1739" s="11"/>
      <c r="X1739" s="11"/>
      <c r="Y1739" s="11"/>
      <c r="Z1739" s="11"/>
    </row>
    <row r="1740" spans="1:26" ht="13.5" customHeight="1">
      <c r="A1740" s="232">
        <v>148</v>
      </c>
      <c r="B1740" s="428" t="s">
        <v>1963</v>
      </c>
      <c r="C1740" s="34" t="s">
        <v>43</v>
      </c>
      <c r="D1740" s="9" t="str">
        <f t="shared" si="218"/>
        <v>Frozen</v>
      </c>
      <c r="E1740" s="149" t="s">
        <v>1964</v>
      </c>
      <c r="F1740" s="156"/>
      <c r="G1740" s="297">
        <v>221</v>
      </c>
      <c r="H1740" s="81">
        <v>59.8</v>
      </c>
      <c r="I1740" s="67">
        <v>1</v>
      </c>
      <c r="J1740" s="40" t="s">
        <v>33</v>
      </c>
      <c r="K1740" s="41"/>
      <c r="L1740" s="42" t="str">
        <f t="shared" si="187"/>
        <v>1kg</v>
      </c>
      <c r="M1740" s="43">
        <f t="shared" si="188"/>
        <v>59.8</v>
      </c>
      <c r="N1740" s="44" t="str">
        <f t="shared" si="189"/>
        <v>59.8kg</v>
      </c>
      <c r="O1740" s="51">
        <f t="shared" si="219"/>
        <v>13215.8</v>
      </c>
      <c r="P1740" s="11"/>
      <c r="Q1740" s="11"/>
      <c r="R1740" s="11"/>
      <c r="S1740" s="11"/>
      <c r="T1740" s="11"/>
      <c r="U1740" s="11"/>
      <c r="V1740" s="11"/>
      <c r="W1740" s="11"/>
      <c r="X1740" s="11"/>
      <c r="Y1740" s="11"/>
      <c r="Z1740" s="11"/>
    </row>
    <row r="1741" spans="1:26" ht="13.5" customHeight="1">
      <c r="A1741" s="232">
        <v>148</v>
      </c>
      <c r="B1741" s="367" t="s">
        <v>1963</v>
      </c>
      <c r="C1741" s="53" t="s">
        <v>39</v>
      </c>
      <c r="D1741" s="9" t="str">
        <f t="shared" si="218"/>
        <v>Frozen</v>
      </c>
      <c r="E1741" s="99" t="s">
        <v>558</v>
      </c>
      <c r="F1741" s="156"/>
      <c r="G1741" s="238">
        <v>218</v>
      </c>
      <c r="H1741" s="103">
        <v>49</v>
      </c>
      <c r="I1741" s="218">
        <v>1</v>
      </c>
      <c r="J1741" s="56" t="s">
        <v>33</v>
      </c>
      <c r="K1741" s="41" t="s">
        <v>26</v>
      </c>
      <c r="L1741" s="42" t="str">
        <f t="shared" si="187"/>
        <v>1kg</v>
      </c>
      <c r="M1741" s="43">
        <f t="shared" si="188"/>
        <v>49</v>
      </c>
      <c r="N1741" s="44" t="str">
        <f t="shared" si="189"/>
        <v>49kg</v>
      </c>
      <c r="O1741" s="51">
        <f t="shared" si="219"/>
        <v>10682</v>
      </c>
      <c r="P1741" s="11"/>
      <c r="Q1741" s="11"/>
      <c r="R1741" s="11"/>
      <c r="S1741" s="11"/>
      <c r="T1741" s="11"/>
      <c r="U1741" s="11"/>
      <c r="V1741" s="11"/>
      <c r="W1741" s="11"/>
      <c r="X1741" s="11"/>
      <c r="Y1741" s="11"/>
      <c r="Z1741" s="11"/>
    </row>
    <row r="1742" spans="1:26" ht="13.5" customHeight="1">
      <c r="A1742" s="233">
        <v>148</v>
      </c>
      <c r="B1742" s="443" t="s">
        <v>1963</v>
      </c>
      <c r="C1742" s="34" t="s">
        <v>6</v>
      </c>
      <c r="D1742" s="9" t="str">
        <f t="shared" si="218"/>
        <v>Frozen</v>
      </c>
      <c r="E1742" s="91" t="s">
        <v>558</v>
      </c>
      <c r="F1742" s="156"/>
      <c r="G1742" s="297">
        <v>225</v>
      </c>
      <c r="H1742" s="81">
        <v>31</v>
      </c>
      <c r="I1742" s="67">
        <v>1</v>
      </c>
      <c r="J1742" s="40" t="s">
        <v>33</v>
      </c>
      <c r="K1742" s="41" t="s">
        <v>26</v>
      </c>
      <c r="L1742" s="42" t="str">
        <f t="shared" si="187"/>
        <v>1kg</v>
      </c>
      <c r="M1742" s="43">
        <f t="shared" si="188"/>
        <v>31</v>
      </c>
      <c r="N1742" s="44" t="str">
        <f t="shared" si="189"/>
        <v>31kg</v>
      </c>
      <c r="O1742" s="51">
        <f t="shared" si="219"/>
        <v>6975</v>
      </c>
      <c r="P1742" s="11"/>
      <c r="Q1742" s="11"/>
      <c r="R1742" s="11"/>
      <c r="S1742" s="11"/>
      <c r="T1742" s="11"/>
      <c r="U1742" s="11"/>
      <c r="V1742" s="11"/>
      <c r="W1742" s="11"/>
      <c r="X1742" s="11"/>
      <c r="Y1742" s="11"/>
      <c r="Z1742" s="11"/>
    </row>
    <row r="1743" spans="1:26" ht="13.5" customHeight="1">
      <c r="A1743" s="233">
        <v>148</v>
      </c>
      <c r="B1743" s="433" t="s">
        <v>1963</v>
      </c>
      <c r="C1743" s="34" t="s">
        <v>27</v>
      </c>
      <c r="D1743" s="9" t="str">
        <f t="shared" si="218"/>
        <v>Frozen</v>
      </c>
      <c r="E1743" s="336" t="s">
        <v>558</v>
      </c>
      <c r="F1743" s="156"/>
      <c r="G1743" s="297">
        <v>215</v>
      </c>
      <c r="H1743" s="81">
        <v>76</v>
      </c>
      <c r="I1743" s="67"/>
      <c r="J1743" s="40"/>
      <c r="K1743" s="41" t="s">
        <v>26</v>
      </c>
      <c r="L1743" s="42" t="str">
        <f t="shared" si="187"/>
        <v/>
      </c>
      <c r="M1743" s="43">
        <f t="shared" si="188"/>
        <v>0</v>
      </c>
      <c r="N1743" s="44" t="str">
        <f t="shared" si="189"/>
        <v>0</v>
      </c>
      <c r="O1743" s="133">
        <v>15200</v>
      </c>
      <c r="P1743" s="11"/>
      <c r="Q1743" s="11"/>
      <c r="R1743" s="11"/>
      <c r="S1743" s="11"/>
      <c r="T1743" s="11"/>
      <c r="U1743" s="11"/>
      <c r="V1743" s="11"/>
      <c r="W1743" s="11"/>
      <c r="X1743" s="11"/>
      <c r="Y1743" s="11"/>
      <c r="Z1743" s="11"/>
    </row>
    <row r="1744" spans="1:26" ht="13.5" customHeight="1">
      <c r="A1744" s="233">
        <v>148</v>
      </c>
      <c r="B1744" s="427" t="s">
        <v>1963</v>
      </c>
      <c r="C1744" s="34" t="s">
        <v>47</v>
      </c>
      <c r="D1744" s="9" t="str">
        <f t="shared" si="218"/>
        <v>Frozen</v>
      </c>
      <c r="E1744" s="149" t="s">
        <v>558</v>
      </c>
      <c r="F1744" s="195"/>
      <c r="G1744" s="297">
        <v>220</v>
      </c>
      <c r="H1744" s="81">
        <v>222</v>
      </c>
      <c r="I1744" s="67">
        <v>1</v>
      </c>
      <c r="J1744" s="40" t="s">
        <v>33</v>
      </c>
      <c r="K1744" s="46"/>
      <c r="L1744" s="42" t="str">
        <f t="shared" si="187"/>
        <v>1kg</v>
      </c>
      <c r="M1744" s="43">
        <f t="shared" si="188"/>
        <v>222</v>
      </c>
      <c r="N1744" s="44" t="str">
        <f t="shared" si="189"/>
        <v>222kg</v>
      </c>
      <c r="O1744" s="51">
        <f t="shared" ref="O1744:O1752" si="220">G1744*H1744</f>
        <v>48840</v>
      </c>
      <c r="P1744" s="11"/>
      <c r="Q1744" s="11"/>
      <c r="R1744" s="11"/>
      <c r="S1744" s="11"/>
      <c r="T1744" s="11"/>
      <c r="U1744" s="11"/>
      <c r="V1744" s="11"/>
      <c r="W1744" s="11"/>
      <c r="X1744" s="11"/>
      <c r="Y1744" s="11"/>
      <c r="Z1744" s="11"/>
    </row>
    <row r="1745" spans="1:26" ht="13.5" customHeight="1">
      <c r="A1745" s="232">
        <v>148</v>
      </c>
      <c r="B1745" s="410" t="s">
        <v>1963</v>
      </c>
      <c r="C1745" s="49" t="s">
        <v>31</v>
      </c>
      <c r="D1745" s="9">
        <f t="shared" si="218"/>
        <v>0</v>
      </c>
      <c r="E1745" s="251"/>
      <c r="F1745" s="156"/>
      <c r="G1745" s="126">
        <v>233</v>
      </c>
      <c r="H1745" s="120">
        <v>2.65</v>
      </c>
      <c r="I1745" s="210"/>
      <c r="J1745" s="60" t="s">
        <v>33</v>
      </c>
      <c r="K1745" s="41" t="s">
        <v>26</v>
      </c>
      <c r="L1745" s="42" t="str">
        <f t="shared" si="187"/>
        <v>kg</v>
      </c>
      <c r="M1745" s="43">
        <f t="shared" si="188"/>
        <v>0</v>
      </c>
      <c r="N1745" s="44" t="str">
        <f t="shared" si="189"/>
        <v>0kg</v>
      </c>
      <c r="O1745" s="51">
        <f t="shared" si="220"/>
        <v>617.44999999999993</v>
      </c>
      <c r="P1745" s="46"/>
      <c r="Q1745" s="46"/>
      <c r="R1745" s="46"/>
      <c r="S1745" s="46"/>
      <c r="T1745" s="46"/>
      <c r="U1745" s="46"/>
      <c r="V1745" s="46"/>
      <c r="W1745" s="46"/>
      <c r="X1745" s="46"/>
      <c r="Y1745" s="46"/>
      <c r="Z1745" s="46"/>
    </row>
    <row r="1746" spans="1:26" ht="13.5" customHeight="1">
      <c r="A1746" s="233">
        <v>148</v>
      </c>
      <c r="B1746" s="427" t="s">
        <v>1963</v>
      </c>
      <c r="C1746" s="94" t="s">
        <v>68</v>
      </c>
      <c r="D1746" s="9">
        <f t="shared" si="218"/>
        <v>0</v>
      </c>
      <c r="E1746" s="91"/>
      <c r="F1746" s="195"/>
      <c r="G1746" s="95">
        <v>226</v>
      </c>
      <c r="H1746" s="96">
        <v>25</v>
      </c>
      <c r="I1746" s="227">
        <v>1</v>
      </c>
      <c r="J1746" s="131" t="s">
        <v>33</v>
      </c>
      <c r="K1746" s="46"/>
      <c r="L1746" s="42" t="str">
        <f t="shared" si="187"/>
        <v>1kg</v>
      </c>
      <c r="M1746" s="43">
        <f t="shared" si="188"/>
        <v>25</v>
      </c>
      <c r="N1746" s="44" t="str">
        <f t="shared" si="189"/>
        <v>25kg</v>
      </c>
      <c r="O1746" s="51">
        <f t="shared" si="220"/>
        <v>5650</v>
      </c>
      <c r="P1746" s="46"/>
      <c r="Q1746" s="46"/>
      <c r="R1746" s="46"/>
      <c r="S1746" s="46"/>
      <c r="T1746" s="46"/>
      <c r="U1746" s="46"/>
      <c r="V1746" s="46"/>
      <c r="W1746" s="46"/>
      <c r="X1746" s="46"/>
      <c r="Y1746" s="46"/>
      <c r="Z1746" s="46"/>
    </row>
    <row r="1747" spans="1:26" ht="13.5" customHeight="1">
      <c r="A1747" s="233">
        <v>592</v>
      </c>
      <c r="B1747" s="428" t="s">
        <v>1965</v>
      </c>
      <c r="C1747" s="34" t="s">
        <v>35</v>
      </c>
      <c r="D1747" s="9" t="str">
        <f t="shared" si="218"/>
        <v>FRESH</v>
      </c>
      <c r="E1747" s="149" t="s">
        <v>1957</v>
      </c>
      <c r="F1747" s="156"/>
      <c r="G1747" s="108">
        <v>320</v>
      </c>
      <c r="H1747" s="81">
        <v>46.5</v>
      </c>
      <c r="I1747" s="67">
        <v>1000</v>
      </c>
      <c r="J1747" s="40" t="s">
        <v>33</v>
      </c>
      <c r="K1747" s="41" t="s">
        <v>26</v>
      </c>
      <c r="L1747" s="42" t="str">
        <f t="shared" si="187"/>
        <v>1000kg</v>
      </c>
      <c r="M1747" s="43">
        <f t="shared" si="188"/>
        <v>46500</v>
      </c>
      <c r="N1747" s="44" t="str">
        <f t="shared" si="189"/>
        <v>46500kg</v>
      </c>
      <c r="O1747" s="51">
        <f t="shared" si="220"/>
        <v>14880</v>
      </c>
      <c r="P1747" s="11"/>
      <c r="Q1747" s="11"/>
      <c r="R1747" s="11"/>
      <c r="S1747" s="11"/>
      <c r="T1747" s="11"/>
      <c r="U1747" s="11"/>
      <c r="V1747" s="11"/>
      <c r="W1747" s="11"/>
      <c r="X1747" s="11"/>
      <c r="Y1747" s="11"/>
      <c r="Z1747" s="11"/>
    </row>
    <row r="1748" spans="1:26" ht="13.5" customHeight="1">
      <c r="A1748" s="233">
        <v>924</v>
      </c>
      <c r="B1748" s="429" t="s">
        <v>1966</v>
      </c>
      <c r="C1748" s="34" t="s">
        <v>74</v>
      </c>
      <c r="D1748" s="9" t="str">
        <f t="shared" si="218"/>
        <v>Daisuke</v>
      </c>
      <c r="E1748" s="157" t="s">
        <v>1307</v>
      </c>
      <c r="F1748" s="333" t="s">
        <v>76</v>
      </c>
      <c r="G1748" s="126">
        <v>235</v>
      </c>
      <c r="H1748" s="81">
        <v>15</v>
      </c>
      <c r="I1748" s="210">
        <v>1000</v>
      </c>
      <c r="J1748" s="60" t="s">
        <v>33</v>
      </c>
      <c r="K1748" s="41" t="s">
        <v>26</v>
      </c>
      <c r="L1748" s="42" t="str">
        <f t="shared" si="187"/>
        <v>1000kg</v>
      </c>
      <c r="M1748" s="43">
        <f t="shared" si="188"/>
        <v>15000</v>
      </c>
      <c r="N1748" s="44" t="str">
        <f t="shared" si="189"/>
        <v>15000kg</v>
      </c>
      <c r="O1748" s="51">
        <f t="shared" si="220"/>
        <v>3525</v>
      </c>
      <c r="P1748" s="29"/>
      <c r="Q1748" s="11"/>
      <c r="R1748" s="11"/>
      <c r="S1748" s="11"/>
      <c r="T1748" s="11"/>
      <c r="U1748" s="11"/>
      <c r="V1748" s="11"/>
      <c r="W1748" s="11"/>
      <c r="X1748" s="11"/>
      <c r="Y1748" s="11"/>
      <c r="Z1748" s="11"/>
    </row>
    <row r="1749" spans="1:26" ht="13.5" customHeight="1">
      <c r="A1749" s="233">
        <v>437</v>
      </c>
      <c r="B1749" s="410" t="s">
        <v>1967</v>
      </c>
      <c r="C1749" s="34" t="s">
        <v>74</v>
      </c>
      <c r="D1749" s="9" t="str">
        <f t="shared" si="218"/>
        <v>Daisuke</v>
      </c>
      <c r="E1749" s="91" t="s">
        <v>1307</v>
      </c>
      <c r="F1749" s="156" t="s">
        <v>76</v>
      </c>
      <c r="G1749" s="297">
        <v>289</v>
      </c>
      <c r="H1749" s="81">
        <v>25</v>
      </c>
      <c r="I1749" s="67">
        <v>1000</v>
      </c>
      <c r="J1749" s="40" t="s">
        <v>33</v>
      </c>
      <c r="K1749" s="41" t="s">
        <v>26</v>
      </c>
      <c r="L1749" s="42" t="str">
        <f t="shared" si="187"/>
        <v>1000kg</v>
      </c>
      <c r="M1749" s="43">
        <f t="shared" si="188"/>
        <v>25000</v>
      </c>
      <c r="N1749" s="44" t="str">
        <f t="shared" si="189"/>
        <v>25000kg</v>
      </c>
      <c r="O1749" s="51">
        <f t="shared" si="220"/>
        <v>7225</v>
      </c>
      <c r="P1749" s="29"/>
      <c r="Q1749" s="11"/>
      <c r="R1749" s="11"/>
      <c r="S1749" s="11"/>
      <c r="T1749" s="11"/>
      <c r="U1749" s="11"/>
      <c r="V1749" s="11"/>
      <c r="W1749" s="11"/>
      <c r="X1749" s="11"/>
      <c r="Y1749" s="11"/>
      <c r="Z1749" s="11"/>
    </row>
    <row r="1750" spans="1:26" ht="13.5" customHeight="1">
      <c r="A1750" s="233">
        <v>437</v>
      </c>
      <c r="B1750" s="428" t="s">
        <v>1968</v>
      </c>
      <c r="C1750" s="34" t="s">
        <v>35</v>
      </c>
      <c r="D1750" s="9" t="str">
        <f t="shared" si="218"/>
        <v>FRESH</v>
      </c>
      <c r="E1750" s="149" t="s">
        <v>1957</v>
      </c>
      <c r="F1750" s="156"/>
      <c r="G1750" s="297">
        <v>440</v>
      </c>
      <c r="H1750" s="81">
        <v>10.5</v>
      </c>
      <c r="I1750" s="67">
        <v>1000</v>
      </c>
      <c r="J1750" s="40" t="s">
        <v>33</v>
      </c>
      <c r="K1750" s="41" t="s">
        <v>26</v>
      </c>
      <c r="L1750" s="42" t="str">
        <f t="shared" si="187"/>
        <v>1000kg</v>
      </c>
      <c r="M1750" s="43">
        <f t="shared" si="188"/>
        <v>10500</v>
      </c>
      <c r="N1750" s="44" t="str">
        <f t="shared" si="189"/>
        <v>10500kg</v>
      </c>
      <c r="O1750" s="51">
        <f t="shared" si="220"/>
        <v>4620</v>
      </c>
      <c r="P1750" s="11"/>
      <c r="Q1750" s="11"/>
      <c r="R1750" s="11"/>
      <c r="S1750" s="11"/>
      <c r="T1750" s="11"/>
      <c r="U1750" s="11"/>
      <c r="V1750" s="11"/>
      <c r="W1750" s="11"/>
      <c r="X1750" s="11"/>
      <c r="Y1750" s="11"/>
      <c r="Z1750" s="11"/>
    </row>
    <row r="1751" spans="1:26" ht="13.5" customHeight="1">
      <c r="A1751" s="232">
        <v>437</v>
      </c>
      <c r="B1751" s="428" t="s">
        <v>1967</v>
      </c>
      <c r="C1751" s="34" t="s">
        <v>43</v>
      </c>
      <c r="D1751" s="9" t="str">
        <f t="shared" si="218"/>
        <v>Frozen</v>
      </c>
      <c r="E1751" s="149" t="s">
        <v>1964</v>
      </c>
      <c r="F1751" s="156"/>
      <c r="G1751" s="297">
        <v>277</v>
      </c>
      <c r="H1751" s="81">
        <v>45.72</v>
      </c>
      <c r="I1751" s="67">
        <v>1</v>
      </c>
      <c r="J1751" s="40" t="s">
        <v>33</v>
      </c>
      <c r="K1751" s="41"/>
      <c r="L1751" s="42" t="str">
        <f t="shared" si="187"/>
        <v>1kg</v>
      </c>
      <c r="M1751" s="43">
        <f t="shared" si="188"/>
        <v>45.72</v>
      </c>
      <c r="N1751" s="44" t="str">
        <f t="shared" si="189"/>
        <v>45.72kg</v>
      </c>
      <c r="O1751" s="51">
        <f t="shared" si="220"/>
        <v>12664.44</v>
      </c>
      <c r="P1751" s="11"/>
      <c r="Q1751" s="11"/>
      <c r="R1751" s="11"/>
      <c r="S1751" s="11"/>
      <c r="T1751" s="11"/>
      <c r="U1751" s="11"/>
      <c r="V1751" s="11"/>
      <c r="W1751" s="11"/>
      <c r="X1751" s="11"/>
      <c r="Y1751" s="11"/>
      <c r="Z1751" s="11"/>
    </row>
    <row r="1752" spans="1:26" ht="13.5" customHeight="1">
      <c r="A1752" s="233">
        <v>437</v>
      </c>
      <c r="B1752" s="443" t="s">
        <v>1967</v>
      </c>
      <c r="C1752" s="34" t="s">
        <v>6</v>
      </c>
      <c r="D1752" s="9" t="str">
        <f t="shared" si="218"/>
        <v>Frozen</v>
      </c>
      <c r="E1752" s="91" t="s">
        <v>1964</v>
      </c>
      <c r="F1752" s="156"/>
      <c r="G1752" s="297">
        <v>270</v>
      </c>
      <c r="H1752" s="120">
        <v>17</v>
      </c>
      <c r="I1752" s="67">
        <v>1</v>
      </c>
      <c r="J1752" s="40" t="s">
        <v>33</v>
      </c>
      <c r="K1752" s="41" t="s">
        <v>26</v>
      </c>
      <c r="L1752" s="42" t="str">
        <f t="shared" si="187"/>
        <v>1kg</v>
      </c>
      <c r="M1752" s="43">
        <f t="shared" si="188"/>
        <v>17</v>
      </c>
      <c r="N1752" s="44" t="str">
        <f t="shared" si="189"/>
        <v>17kg</v>
      </c>
      <c r="O1752" s="51">
        <f t="shared" si="220"/>
        <v>4590</v>
      </c>
      <c r="P1752" s="11"/>
      <c r="Q1752" s="11"/>
      <c r="R1752" s="11"/>
      <c r="S1752" s="11"/>
      <c r="T1752" s="11"/>
      <c r="U1752" s="11"/>
      <c r="V1752" s="11"/>
      <c r="W1752" s="11"/>
      <c r="X1752" s="11"/>
      <c r="Y1752" s="11"/>
      <c r="Z1752" s="11"/>
    </row>
    <row r="1753" spans="1:26" ht="13.5" customHeight="1">
      <c r="A1753" s="233">
        <v>437</v>
      </c>
      <c r="B1753" s="433" t="s">
        <v>1967</v>
      </c>
      <c r="C1753" s="34" t="s">
        <v>27</v>
      </c>
      <c r="D1753" s="9" t="str">
        <f t="shared" si="218"/>
        <v>Frozen</v>
      </c>
      <c r="E1753" s="336" t="s">
        <v>1964</v>
      </c>
      <c r="F1753" s="156"/>
      <c r="G1753" s="297">
        <v>270</v>
      </c>
      <c r="H1753" s="81">
        <v>25</v>
      </c>
      <c r="I1753" s="67"/>
      <c r="J1753" s="40"/>
      <c r="K1753" s="41" t="s">
        <v>26</v>
      </c>
      <c r="L1753" s="42" t="str">
        <f t="shared" si="187"/>
        <v/>
      </c>
      <c r="M1753" s="43">
        <f t="shared" si="188"/>
        <v>0</v>
      </c>
      <c r="N1753" s="44" t="str">
        <f t="shared" si="189"/>
        <v>0</v>
      </c>
      <c r="O1753" s="133">
        <v>6804</v>
      </c>
      <c r="P1753" s="11"/>
      <c r="Q1753" s="11"/>
      <c r="R1753" s="11"/>
      <c r="S1753" s="11"/>
      <c r="T1753" s="11"/>
      <c r="U1753" s="11"/>
      <c r="V1753" s="11"/>
      <c r="W1753" s="11"/>
      <c r="X1753" s="11"/>
      <c r="Y1753" s="11"/>
      <c r="Z1753" s="11"/>
    </row>
    <row r="1754" spans="1:26" ht="13.5" customHeight="1">
      <c r="A1754" s="233">
        <v>437</v>
      </c>
      <c r="B1754" s="427" t="s">
        <v>1967</v>
      </c>
      <c r="C1754" s="34" t="s">
        <v>47</v>
      </c>
      <c r="D1754" s="9" t="str">
        <f t="shared" si="218"/>
        <v>Frozen</v>
      </c>
      <c r="E1754" s="149" t="s">
        <v>1964</v>
      </c>
      <c r="F1754" s="195"/>
      <c r="G1754" s="108">
        <v>282</v>
      </c>
      <c r="H1754" s="81">
        <v>47</v>
      </c>
      <c r="I1754" s="67">
        <v>1</v>
      </c>
      <c r="J1754" s="40" t="s">
        <v>33</v>
      </c>
      <c r="K1754" s="46"/>
      <c r="L1754" s="42" t="str">
        <f t="shared" si="187"/>
        <v>1kg</v>
      </c>
      <c r="M1754" s="43">
        <f t="shared" si="188"/>
        <v>47</v>
      </c>
      <c r="N1754" s="44" t="str">
        <f t="shared" si="189"/>
        <v>47kg</v>
      </c>
      <c r="O1754" s="51">
        <f t="shared" ref="O1754:O1783" si="221">G1754*H1754</f>
        <v>13254</v>
      </c>
      <c r="P1754" s="11"/>
      <c r="Q1754" s="11"/>
      <c r="R1754" s="11"/>
      <c r="S1754" s="11"/>
      <c r="T1754" s="11"/>
      <c r="U1754" s="11"/>
      <c r="V1754" s="11"/>
      <c r="W1754" s="11"/>
      <c r="X1754" s="11"/>
      <c r="Y1754" s="11"/>
      <c r="Z1754" s="11"/>
    </row>
    <row r="1755" spans="1:26" ht="13.5" customHeight="1">
      <c r="A1755" s="233">
        <v>258</v>
      </c>
      <c r="B1755" s="428" t="s">
        <v>1969</v>
      </c>
      <c r="C1755" s="34" t="s">
        <v>35</v>
      </c>
      <c r="D1755" s="9" t="str">
        <f t="shared" si="218"/>
        <v>FRESH</v>
      </c>
      <c r="E1755" s="149" t="s">
        <v>1957</v>
      </c>
      <c r="F1755" s="156"/>
      <c r="G1755" s="108">
        <v>240</v>
      </c>
      <c r="H1755" s="81">
        <v>1</v>
      </c>
      <c r="I1755" s="67">
        <v>1000</v>
      </c>
      <c r="J1755" s="40" t="s">
        <v>33</v>
      </c>
      <c r="K1755" s="41" t="s">
        <v>26</v>
      </c>
      <c r="L1755" s="42" t="str">
        <f t="shared" si="187"/>
        <v>1000kg</v>
      </c>
      <c r="M1755" s="43">
        <f t="shared" si="188"/>
        <v>1000</v>
      </c>
      <c r="N1755" s="44" t="str">
        <f t="shared" si="189"/>
        <v>1000kg</v>
      </c>
      <c r="O1755" s="51">
        <f t="shared" si="221"/>
        <v>240</v>
      </c>
      <c r="P1755" s="11"/>
      <c r="Q1755" s="11"/>
      <c r="R1755" s="11"/>
      <c r="S1755" s="11"/>
      <c r="T1755" s="11"/>
      <c r="U1755" s="11"/>
      <c r="V1755" s="11"/>
      <c r="W1755" s="11"/>
      <c r="X1755" s="11"/>
      <c r="Y1755" s="11"/>
      <c r="Z1755" s="11"/>
    </row>
    <row r="1756" spans="1:26" ht="13.5" customHeight="1">
      <c r="A1756" s="232">
        <v>258</v>
      </c>
      <c r="B1756" s="33" t="s">
        <v>1970</v>
      </c>
      <c r="C1756" s="49" t="s">
        <v>31</v>
      </c>
      <c r="D1756" s="9">
        <f t="shared" si="218"/>
        <v>0</v>
      </c>
      <c r="E1756" s="50"/>
      <c r="F1756" s="37"/>
      <c r="G1756" s="38">
        <v>150</v>
      </c>
      <c r="H1756" s="39">
        <v>7</v>
      </c>
      <c r="I1756" s="39"/>
      <c r="J1756" s="40" t="s">
        <v>33</v>
      </c>
      <c r="K1756" s="41" t="s">
        <v>26</v>
      </c>
      <c r="L1756" s="42" t="str">
        <f t="shared" si="187"/>
        <v>kg</v>
      </c>
      <c r="M1756" s="43">
        <f t="shared" si="188"/>
        <v>0</v>
      </c>
      <c r="N1756" s="44" t="str">
        <f t="shared" si="189"/>
        <v>0kg</v>
      </c>
      <c r="O1756" s="51">
        <f t="shared" si="221"/>
        <v>1050</v>
      </c>
      <c r="P1756" s="46"/>
      <c r="Q1756" s="46"/>
      <c r="R1756" s="46"/>
      <c r="S1756" s="46"/>
      <c r="T1756" s="46"/>
      <c r="U1756" s="46"/>
      <c r="V1756" s="46"/>
      <c r="W1756" s="46"/>
      <c r="X1756" s="46"/>
      <c r="Y1756" s="46"/>
      <c r="Z1756" s="46"/>
    </row>
    <row r="1757" spans="1:26" ht="13.5" customHeight="1">
      <c r="A1757" s="233">
        <v>258</v>
      </c>
      <c r="B1757" s="79" t="s">
        <v>1970</v>
      </c>
      <c r="C1757" s="94" t="s">
        <v>68</v>
      </c>
      <c r="D1757" s="9">
        <f t="shared" si="218"/>
        <v>0</v>
      </c>
      <c r="E1757" s="116"/>
      <c r="F1757" s="59"/>
      <c r="G1757" s="212">
        <v>155</v>
      </c>
      <c r="H1757" s="213">
        <v>6</v>
      </c>
      <c r="I1757" s="326">
        <v>1</v>
      </c>
      <c r="J1757" s="309" t="s">
        <v>33</v>
      </c>
      <c r="K1757" s="46"/>
      <c r="L1757" s="42" t="str">
        <f t="shared" si="187"/>
        <v>1kg</v>
      </c>
      <c r="M1757" s="43">
        <f t="shared" si="188"/>
        <v>6</v>
      </c>
      <c r="N1757" s="44" t="str">
        <f t="shared" si="189"/>
        <v>6kg</v>
      </c>
      <c r="O1757" s="51">
        <f t="shared" si="221"/>
        <v>930</v>
      </c>
      <c r="P1757" s="46"/>
      <c r="Q1757" s="46"/>
      <c r="R1757" s="46"/>
      <c r="S1757" s="46"/>
      <c r="T1757" s="46"/>
      <c r="U1757" s="46"/>
      <c r="V1757" s="46"/>
      <c r="W1757" s="46"/>
      <c r="X1757" s="46"/>
      <c r="Y1757" s="46"/>
      <c r="Z1757" s="46"/>
    </row>
    <row r="1758" spans="1:26" ht="13.5" customHeight="1">
      <c r="A1758" s="233">
        <v>1152</v>
      </c>
      <c r="B1758" s="79" t="s">
        <v>1971</v>
      </c>
      <c r="C1758" s="34" t="s">
        <v>47</v>
      </c>
      <c r="D1758" s="9" t="str">
        <f t="shared" si="218"/>
        <v>Frozen</v>
      </c>
      <c r="E1758" s="50" t="s">
        <v>558</v>
      </c>
      <c r="F1758" s="59"/>
      <c r="G1758" s="38">
        <v>139</v>
      </c>
      <c r="H1758" s="39">
        <v>74</v>
      </c>
      <c r="I1758" s="39">
        <v>1</v>
      </c>
      <c r="J1758" s="40" t="s">
        <v>33</v>
      </c>
      <c r="K1758" s="46"/>
      <c r="L1758" s="42" t="str">
        <f t="shared" si="187"/>
        <v>1kg</v>
      </c>
      <c r="M1758" s="43">
        <f t="shared" si="188"/>
        <v>74</v>
      </c>
      <c r="N1758" s="44" t="str">
        <f t="shared" si="189"/>
        <v>74kg</v>
      </c>
      <c r="O1758" s="51">
        <f t="shared" si="221"/>
        <v>10286</v>
      </c>
      <c r="P1758" s="11"/>
      <c r="Q1758" s="11"/>
      <c r="R1758" s="11"/>
      <c r="S1758" s="11"/>
      <c r="T1758" s="11"/>
      <c r="U1758" s="11"/>
      <c r="V1758" s="11"/>
      <c r="W1758" s="11"/>
      <c r="X1758" s="11"/>
      <c r="Y1758" s="11"/>
      <c r="Z1758" s="11"/>
    </row>
    <row r="1759" spans="1:26" ht="13.5" customHeight="1">
      <c r="A1759" s="233">
        <v>747</v>
      </c>
      <c r="B1759" s="122" t="s">
        <v>1972</v>
      </c>
      <c r="C1759" s="34" t="s">
        <v>82</v>
      </c>
      <c r="D1759" s="9"/>
      <c r="E1759" s="122" t="s">
        <v>404</v>
      </c>
      <c r="F1759" s="111" t="s">
        <v>76</v>
      </c>
      <c r="G1759" s="298">
        <v>240</v>
      </c>
      <c r="H1759" s="418">
        <v>7</v>
      </c>
      <c r="I1759" s="418">
        <v>1000</v>
      </c>
      <c r="J1759" s="125" t="s">
        <v>59</v>
      </c>
      <c r="K1759" s="41" t="s">
        <v>26</v>
      </c>
      <c r="L1759" s="42" t="str">
        <f t="shared" si="187"/>
        <v>1000grams</v>
      </c>
      <c r="M1759" s="43">
        <f t="shared" si="188"/>
        <v>7000</v>
      </c>
      <c r="N1759" s="44" t="str">
        <f t="shared" si="189"/>
        <v>7000grams</v>
      </c>
      <c r="O1759" s="51">
        <f t="shared" si="221"/>
        <v>1680</v>
      </c>
      <c r="P1759" s="46"/>
      <c r="Q1759" s="46"/>
      <c r="R1759" s="46"/>
      <c r="S1759" s="46"/>
      <c r="T1759" s="46"/>
      <c r="U1759" s="46"/>
      <c r="V1759" s="46"/>
      <c r="W1759" s="46"/>
      <c r="X1759" s="46"/>
      <c r="Y1759" s="46"/>
      <c r="Z1759" s="46"/>
    </row>
    <row r="1760" spans="1:26" ht="13.5" customHeight="1">
      <c r="A1760" s="233">
        <v>747</v>
      </c>
      <c r="B1760" s="208" t="s">
        <v>1972</v>
      </c>
      <c r="C1760" s="34" t="s">
        <v>27</v>
      </c>
      <c r="D1760" s="9"/>
      <c r="E1760" s="208" t="s">
        <v>404</v>
      </c>
      <c r="F1760" s="111"/>
      <c r="G1760" s="38">
        <v>140</v>
      </c>
      <c r="H1760" s="39">
        <v>1</v>
      </c>
      <c r="I1760" s="39">
        <v>1000</v>
      </c>
      <c r="J1760" s="40" t="s">
        <v>59</v>
      </c>
      <c r="K1760" s="41" t="s">
        <v>26</v>
      </c>
      <c r="L1760" s="42" t="str">
        <f t="shared" si="187"/>
        <v>1000grams</v>
      </c>
      <c r="M1760" s="43">
        <f t="shared" si="188"/>
        <v>1000</v>
      </c>
      <c r="N1760" s="44" t="str">
        <f t="shared" si="189"/>
        <v>1000grams</v>
      </c>
      <c r="O1760" s="45">
        <f t="shared" si="221"/>
        <v>140</v>
      </c>
      <c r="P1760" s="46"/>
      <c r="Q1760" s="46"/>
      <c r="R1760" s="46"/>
      <c r="S1760" s="46"/>
      <c r="T1760" s="46"/>
      <c r="U1760" s="46"/>
      <c r="V1760" s="46"/>
      <c r="W1760" s="46"/>
      <c r="X1760" s="46"/>
      <c r="Y1760" s="46"/>
      <c r="Z1760" s="46"/>
    </row>
    <row r="1761" spans="1:26" ht="13.5" customHeight="1">
      <c r="A1761" s="232">
        <v>374</v>
      </c>
      <c r="B1761" s="281" t="s">
        <v>1973</v>
      </c>
      <c r="C1761" s="34" t="s">
        <v>43</v>
      </c>
      <c r="D1761" s="9" t="str">
        <f t="shared" ref="D1761:D1766" si="222">IFERROR(LEFT(E1761, FIND("/", E1761)-1), E1761)</f>
        <v>CDO</v>
      </c>
      <c r="E1761" s="50" t="s">
        <v>742</v>
      </c>
      <c r="F1761" s="37"/>
      <c r="G1761" s="38">
        <v>78</v>
      </c>
      <c r="H1761" s="39">
        <v>3</v>
      </c>
      <c r="I1761" s="39">
        <v>250</v>
      </c>
      <c r="J1761" s="40" t="s">
        <v>59</v>
      </c>
      <c r="K1761" s="41" t="s">
        <v>26</v>
      </c>
      <c r="L1761" s="42" t="str">
        <f t="shared" si="187"/>
        <v>250grams</v>
      </c>
      <c r="M1761" s="43">
        <f t="shared" si="188"/>
        <v>750</v>
      </c>
      <c r="N1761" s="44" t="str">
        <f t="shared" si="189"/>
        <v>750grams</v>
      </c>
      <c r="O1761" s="51">
        <f t="shared" si="221"/>
        <v>234</v>
      </c>
      <c r="P1761" s="29"/>
      <c r="Q1761" s="11"/>
      <c r="R1761" s="11"/>
      <c r="S1761" s="11"/>
      <c r="T1761" s="11"/>
      <c r="U1761" s="11"/>
      <c r="V1761" s="11"/>
      <c r="W1761" s="11"/>
      <c r="X1761" s="11"/>
      <c r="Y1761" s="11"/>
      <c r="Z1761" s="11"/>
    </row>
    <row r="1762" spans="1:26" ht="13.5" customHeight="1">
      <c r="A1762" s="233">
        <v>374</v>
      </c>
      <c r="B1762" s="48" t="s">
        <v>1973</v>
      </c>
      <c r="C1762" s="34" t="s">
        <v>74</v>
      </c>
      <c r="D1762" s="9" t="str">
        <f t="shared" si="222"/>
        <v>Daisuke</v>
      </c>
      <c r="E1762" s="50" t="s">
        <v>1307</v>
      </c>
      <c r="F1762" s="37" t="s">
        <v>76</v>
      </c>
      <c r="G1762" s="38">
        <v>165</v>
      </c>
      <c r="H1762" s="39">
        <v>3</v>
      </c>
      <c r="I1762" s="39">
        <v>1000</v>
      </c>
      <c r="J1762" s="40" t="s">
        <v>33</v>
      </c>
      <c r="K1762" s="41" t="s">
        <v>26</v>
      </c>
      <c r="L1762" s="42" t="str">
        <f t="shared" si="187"/>
        <v>1000kg</v>
      </c>
      <c r="M1762" s="43">
        <f t="shared" si="188"/>
        <v>3000</v>
      </c>
      <c r="N1762" s="44" t="str">
        <f t="shared" si="189"/>
        <v>3000kg</v>
      </c>
      <c r="O1762" s="51">
        <f t="shared" si="221"/>
        <v>495</v>
      </c>
      <c r="P1762" s="29"/>
      <c r="Q1762" s="11"/>
      <c r="R1762" s="11"/>
      <c r="S1762" s="11"/>
      <c r="T1762" s="11"/>
      <c r="U1762" s="11"/>
      <c r="V1762" s="11"/>
      <c r="W1762" s="11"/>
      <c r="X1762" s="11"/>
      <c r="Y1762" s="11"/>
      <c r="Z1762" s="11"/>
    </row>
    <row r="1763" spans="1:26" ht="13.5" customHeight="1">
      <c r="A1763" s="232">
        <v>89</v>
      </c>
      <c r="B1763" s="33" t="s">
        <v>1974</v>
      </c>
      <c r="C1763" s="49" t="s">
        <v>61</v>
      </c>
      <c r="D1763" s="9" t="str">
        <f t="shared" si="222"/>
        <v>cdo</v>
      </c>
      <c r="E1763" s="116" t="s">
        <v>1975</v>
      </c>
      <c r="F1763" s="37"/>
      <c r="G1763" s="38">
        <v>53.5</v>
      </c>
      <c r="H1763" s="39">
        <v>5</v>
      </c>
      <c r="I1763" s="39">
        <v>1000</v>
      </c>
      <c r="J1763" s="40" t="s">
        <v>33</v>
      </c>
      <c r="K1763" s="41" t="s">
        <v>26</v>
      </c>
      <c r="L1763" s="42" t="str">
        <f t="shared" si="187"/>
        <v>1000kg</v>
      </c>
      <c r="M1763" s="43">
        <f t="shared" si="188"/>
        <v>5000</v>
      </c>
      <c r="N1763" s="44" t="str">
        <f t="shared" si="189"/>
        <v>5000kg</v>
      </c>
      <c r="O1763" s="51">
        <f t="shared" si="221"/>
        <v>267.5</v>
      </c>
      <c r="P1763" s="29"/>
      <c r="Q1763" s="11"/>
      <c r="R1763" s="11"/>
      <c r="S1763" s="11"/>
      <c r="T1763" s="11"/>
      <c r="U1763" s="11"/>
      <c r="V1763" s="11"/>
      <c r="W1763" s="11"/>
      <c r="X1763" s="11"/>
      <c r="Y1763" s="11"/>
      <c r="Z1763" s="11"/>
    </row>
    <row r="1764" spans="1:26" ht="13.5" customHeight="1">
      <c r="A1764" s="233">
        <v>618</v>
      </c>
      <c r="B1764" s="48" t="s">
        <v>1976</v>
      </c>
      <c r="C1764" s="34" t="s">
        <v>35</v>
      </c>
      <c r="D1764" s="9" t="str">
        <f t="shared" si="222"/>
        <v>FRESH</v>
      </c>
      <c r="E1764" s="50" t="s">
        <v>1957</v>
      </c>
      <c r="F1764" s="37"/>
      <c r="G1764" s="38">
        <v>320</v>
      </c>
      <c r="H1764" s="39">
        <v>10</v>
      </c>
      <c r="I1764" s="39">
        <v>1000</v>
      </c>
      <c r="J1764" s="40" t="s">
        <v>33</v>
      </c>
      <c r="K1764" s="41"/>
      <c r="L1764" s="42" t="str">
        <f t="shared" si="187"/>
        <v>1000kg</v>
      </c>
      <c r="M1764" s="43">
        <f t="shared" si="188"/>
        <v>10000</v>
      </c>
      <c r="N1764" s="44" t="str">
        <f t="shared" si="189"/>
        <v>10000kg</v>
      </c>
      <c r="O1764" s="51">
        <f t="shared" si="221"/>
        <v>3200</v>
      </c>
      <c r="P1764" s="11"/>
      <c r="Q1764" s="11"/>
      <c r="R1764" s="11"/>
      <c r="S1764" s="11"/>
      <c r="T1764" s="11"/>
      <c r="U1764" s="11"/>
      <c r="V1764" s="11"/>
      <c r="W1764" s="11"/>
      <c r="X1764" s="11"/>
      <c r="Y1764" s="11"/>
      <c r="Z1764" s="11"/>
    </row>
    <row r="1765" spans="1:26" ht="13.5" customHeight="1">
      <c r="A1765" s="233">
        <v>618</v>
      </c>
      <c r="B1765" s="276" t="s">
        <v>1977</v>
      </c>
      <c r="C1765" s="34" t="s">
        <v>82</v>
      </c>
      <c r="D1765" s="9" t="str">
        <f t="shared" si="222"/>
        <v>Fresh</v>
      </c>
      <c r="E1765" s="472" t="s">
        <v>121</v>
      </c>
      <c r="F1765" s="111" t="s">
        <v>76</v>
      </c>
      <c r="G1765" s="164">
        <v>290</v>
      </c>
      <c r="H1765" s="165">
        <v>5.2</v>
      </c>
      <c r="I1765" s="165">
        <v>1</v>
      </c>
      <c r="J1765" s="125" t="s">
        <v>33</v>
      </c>
      <c r="K1765" s="41" t="s">
        <v>26</v>
      </c>
      <c r="L1765" s="42" t="str">
        <f t="shared" si="187"/>
        <v>1kg</v>
      </c>
      <c r="M1765" s="43">
        <f t="shared" si="188"/>
        <v>5.2</v>
      </c>
      <c r="N1765" s="44" t="str">
        <f t="shared" si="189"/>
        <v>5.2kg</v>
      </c>
      <c r="O1765" s="51">
        <f t="shared" si="221"/>
        <v>1508</v>
      </c>
      <c r="P1765" s="11"/>
      <c r="Q1765" s="11"/>
      <c r="R1765" s="11"/>
      <c r="S1765" s="11"/>
      <c r="T1765" s="11"/>
      <c r="U1765" s="11"/>
      <c r="V1765" s="11"/>
      <c r="W1765" s="11"/>
      <c r="X1765" s="11"/>
      <c r="Y1765" s="11"/>
      <c r="Z1765" s="11"/>
    </row>
    <row r="1766" spans="1:26" ht="13.5" customHeight="1">
      <c r="A1766" s="232">
        <v>635</v>
      </c>
      <c r="B1766" s="99" t="s">
        <v>1978</v>
      </c>
      <c r="C1766" s="53" t="s">
        <v>39</v>
      </c>
      <c r="D1766" s="9" t="str">
        <f t="shared" si="222"/>
        <v>FC</v>
      </c>
      <c r="E1766" s="68" t="s">
        <v>1979</v>
      </c>
      <c r="F1766" s="37"/>
      <c r="G1766" s="238">
        <v>140</v>
      </c>
      <c r="H1766" s="103">
        <v>1</v>
      </c>
      <c r="I1766" s="103">
        <v>1000</v>
      </c>
      <c r="J1766" s="56" t="s">
        <v>59</v>
      </c>
      <c r="K1766" s="41"/>
      <c r="L1766" s="42" t="str">
        <f t="shared" si="187"/>
        <v>1000grams</v>
      </c>
      <c r="M1766" s="43">
        <f t="shared" si="188"/>
        <v>1000</v>
      </c>
      <c r="N1766" s="44" t="str">
        <f t="shared" si="189"/>
        <v>1000grams</v>
      </c>
      <c r="O1766" s="51">
        <f t="shared" si="221"/>
        <v>140</v>
      </c>
      <c r="P1766" s="11"/>
      <c r="Q1766" s="11"/>
      <c r="R1766" s="11"/>
      <c r="S1766" s="11"/>
      <c r="T1766" s="11"/>
      <c r="U1766" s="11"/>
      <c r="V1766" s="11"/>
      <c r="W1766" s="11"/>
      <c r="X1766" s="11"/>
      <c r="Y1766" s="11"/>
      <c r="Z1766" s="11"/>
    </row>
    <row r="1767" spans="1:26" ht="13.5" customHeight="1">
      <c r="A1767" s="233">
        <v>635</v>
      </c>
      <c r="B1767" s="154" t="s">
        <v>1978</v>
      </c>
      <c r="C1767" s="34" t="s">
        <v>82</v>
      </c>
      <c r="D1767" s="9"/>
      <c r="E1767" s="122" t="s">
        <v>42</v>
      </c>
      <c r="F1767" s="111" t="s">
        <v>76</v>
      </c>
      <c r="G1767" s="419">
        <v>250</v>
      </c>
      <c r="H1767" s="124">
        <v>4</v>
      </c>
      <c r="I1767" s="124">
        <v>60</v>
      </c>
      <c r="J1767" s="125" t="s">
        <v>37</v>
      </c>
      <c r="K1767" s="41" t="s">
        <v>26</v>
      </c>
      <c r="L1767" s="42" t="str">
        <f t="shared" si="187"/>
        <v>60pieces</v>
      </c>
      <c r="M1767" s="43">
        <f t="shared" si="188"/>
        <v>240</v>
      </c>
      <c r="N1767" s="44" t="str">
        <f t="shared" si="189"/>
        <v>240pieces</v>
      </c>
      <c r="O1767" s="51">
        <f t="shared" si="221"/>
        <v>1000</v>
      </c>
      <c r="P1767" s="46"/>
      <c r="Q1767" s="46"/>
      <c r="R1767" s="46"/>
      <c r="S1767" s="46"/>
      <c r="T1767" s="46"/>
      <c r="U1767" s="46"/>
      <c r="V1767" s="46"/>
      <c r="W1767" s="46"/>
      <c r="X1767" s="46"/>
      <c r="Y1767" s="46"/>
      <c r="Z1767" s="46"/>
    </row>
    <row r="1768" spans="1:26" ht="13.5" customHeight="1">
      <c r="A1768" s="232">
        <v>375</v>
      </c>
      <c r="B1768" s="302" t="s">
        <v>1980</v>
      </c>
      <c r="C1768" s="34" t="s">
        <v>43</v>
      </c>
      <c r="D1768" s="9" t="str">
        <f t="shared" ref="D1768:D1799" si="223">IFERROR(LEFT(E1768, FIND("/", E1768)-1), E1768)</f>
        <v>CDO</v>
      </c>
      <c r="E1768" s="62" t="s">
        <v>569</v>
      </c>
      <c r="F1768" s="37"/>
      <c r="G1768" s="294">
        <v>125</v>
      </c>
      <c r="H1768" s="112">
        <v>2</v>
      </c>
      <c r="I1768" s="186">
        <v>225</v>
      </c>
      <c r="J1768" s="86" t="s">
        <v>59</v>
      </c>
      <c r="K1768" s="41" t="s">
        <v>26</v>
      </c>
      <c r="L1768" s="42" t="str">
        <f t="shared" si="187"/>
        <v>225grams</v>
      </c>
      <c r="M1768" s="43">
        <f t="shared" si="188"/>
        <v>450</v>
      </c>
      <c r="N1768" s="44" t="str">
        <f t="shared" si="189"/>
        <v>450grams</v>
      </c>
      <c r="O1768" s="51">
        <f t="shared" si="221"/>
        <v>250</v>
      </c>
      <c r="P1768" s="29"/>
      <c r="Q1768" s="11"/>
      <c r="R1768" s="11"/>
      <c r="S1768" s="11"/>
      <c r="T1768" s="11"/>
      <c r="U1768" s="11"/>
      <c r="V1768" s="11"/>
      <c r="W1768" s="11"/>
      <c r="X1768" s="11"/>
      <c r="Y1768" s="11"/>
      <c r="Z1768" s="11"/>
    </row>
    <row r="1769" spans="1:26" ht="13.5" customHeight="1">
      <c r="A1769" s="232">
        <v>375</v>
      </c>
      <c r="B1769" s="473" t="s">
        <v>1980</v>
      </c>
      <c r="C1769" s="34" t="s">
        <v>43</v>
      </c>
      <c r="D1769" s="9" t="str">
        <f t="shared" si="223"/>
        <v>CDO</v>
      </c>
      <c r="E1769" s="62" t="s">
        <v>1981</v>
      </c>
      <c r="F1769" s="37"/>
      <c r="G1769" s="38">
        <v>125</v>
      </c>
      <c r="H1769" s="81">
        <v>2</v>
      </c>
      <c r="I1769" s="39">
        <v>450</v>
      </c>
      <c r="J1769" s="86" t="s">
        <v>59</v>
      </c>
      <c r="K1769" s="41" t="s">
        <v>26</v>
      </c>
      <c r="L1769" s="42" t="str">
        <f t="shared" si="187"/>
        <v>450grams</v>
      </c>
      <c r="M1769" s="43">
        <f t="shared" si="188"/>
        <v>900</v>
      </c>
      <c r="N1769" s="44" t="str">
        <f t="shared" si="189"/>
        <v>900grams</v>
      </c>
      <c r="O1769" s="51">
        <f t="shared" si="221"/>
        <v>250</v>
      </c>
      <c r="P1769" s="29"/>
      <c r="Q1769" s="11"/>
      <c r="R1769" s="11"/>
      <c r="S1769" s="11"/>
      <c r="T1769" s="11"/>
      <c r="U1769" s="11"/>
      <c r="V1769" s="11"/>
      <c r="W1769" s="11"/>
      <c r="X1769" s="11"/>
      <c r="Y1769" s="11"/>
      <c r="Z1769" s="11"/>
    </row>
    <row r="1770" spans="1:26" ht="13.5" customHeight="1">
      <c r="A1770" s="232">
        <v>375</v>
      </c>
      <c r="B1770" s="99" t="s">
        <v>1980</v>
      </c>
      <c r="C1770" s="53" t="s">
        <v>39</v>
      </c>
      <c r="D1770" s="9" t="str">
        <f t="shared" si="223"/>
        <v>CDO</v>
      </c>
      <c r="E1770" s="99" t="s">
        <v>1981</v>
      </c>
      <c r="F1770" s="37"/>
      <c r="G1770" s="102">
        <v>126.9</v>
      </c>
      <c r="H1770" s="103">
        <v>12</v>
      </c>
      <c r="I1770" s="103">
        <v>450</v>
      </c>
      <c r="J1770" s="56" t="s">
        <v>59</v>
      </c>
      <c r="K1770" s="41"/>
      <c r="L1770" s="42" t="str">
        <f t="shared" si="187"/>
        <v>450grams</v>
      </c>
      <c r="M1770" s="43">
        <f t="shared" si="188"/>
        <v>5400</v>
      </c>
      <c r="N1770" s="44" t="str">
        <f t="shared" si="189"/>
        <v>5400grams</v>
      </c>
      <c r="O1770" s="51">
        <f t="shared" si="221"/>
        <v>1522.8000000000002</v>
      </c>
      <c r="P1770" s="29"/>
      <c r="Q1770" s="11"/>
      <c r="R1770" s="11"/>
      <c r="S1770" s="11"/>
      <c r="T1770" s="11"/>
      <c r="U1770" s="11"/>
      <c r="V1770" s="11"/>
      <c r="W1770" s="11"/>
      <c r="X1770" s="11"/>
      <c r="Y1770" s="11"/>
      <c r="Z1770" s="11"/>
    </row>
    <row r="1771" spans="1:26" ht="13.5" customHeight="1">
      <c r="A1771" s="233">
        <v>375</v>
      </c>
      <c r="B1771" s="317" t="s">
        <v>1980</v>
      </c>
      <c r="C1771" s="34" t="s">
        <v>6</v>
      </c>
      <c r="D1771" s="9" t="str">
        <f t="shared" si="223"/>
        <v>CDO</v>
      </c>
      <c r="E1771" s="157" t="s">
        <v>1981</v>
      </c>
      <c r="F1771" s="111"/>
      <c r="G1771" s="126">
        <v>126.9</v>
      </c>
      <c r="H1771" s="120">
        <v>1</v>
      </c>
      <c r="I1771" s="120">
        <v>450</v>
      </c>
      <c r="J1771" s="152" t="s">
        <v>59</v>
      </c>
      <c r="K1771" s="41" t="s">
        <v>26</v>
      </c>
      <c r="L1771" s="42" t="str">
        <f t="shared" si="187"/>
        <v>450grams</v>
      </c>
      <c r="M1771" s="43">
        <f t="shared" si="188"/>
        <v>450</v>
      </c>
      <c r="N1771" s="44" t="str">
        <f t="shared" si="189"/>
        <v>450grams</v>
      </c>
      <c r="O1771" s="51">
        <f t="shared" si="221"/>
        <v>126.9</v>
      </c>
      <c r="P1771" s="29"/>
      <c r="Q1771" s="11"/>
      <c r="R1771" s="11"/>
      <c r="S1771" s="11"/>
      <c r="T1771" s="11"/>
      <c r="U1771" s="11"/>
      <c r="V1771" s="11"/>
      <c r="W1771" s="11"/>
      <c r="X1771" s="11"/>
      <c r="Y1771" s="11"/>
      <c r="Z1771" s="11"/>
    </row>
    <row r="1772" spans="1:26" ht="13.5" customHeight="1">
      <c r="A1772" s="233">
        <v>375</v>
      </c>
      <c r="B1772" s="474" t="s">
        <v>1980</v>
      </c>
      <c r="C1772" s="34" t="s">
        <v>27</v>
      </c>
      <c r="D1772" s="9" t="str">
        <f t="shared" si="223"/>
        <v>Joshua</v>
      </c>
      <c r="E1772" s="474" t="s">
        <v>1982</v>
      </c>
      <c r="F1772" s="111"/>
      <c r="G1772" s="126">
        <v>240</v>
      </c>
      <c r="H1772" s="120">
        <v>1</v>
      </c>
      <c r="I1772" s="120">
        <v>1000</v>
      </c>
      <c r="J1772" s="152" t="s">
        <v>59</v>
      </c>
      <c r="K1772" s="41" t="s">
        <v>26</v>
      </c>
      <c r="L1772" s="42" t="str">
        <f t="shared" si="187"/>
        <v>1000grams</v>
      </c>
      <c r="M1772" s="43">
        <f t="shared" si="188"/>
        <v>1000</v>
      </c>
      <c r="N1772" s="44" t="str">
        <f t="shared" si="189"/>
        <v>1000grams</v>
      </c>
      <c r="O1772" s="45">
        <f t="shared" si="221"/>
        <v>240</v>
      </c>
      <c r="P1772" s="46"/>
      <c r="Q1772" s="46"/>
      <c r="R1772" s="46"/>
      <c r="S1772" s="46"/>
      <c r="T1772" s="46"/>
      <c r="U1772" s="46"/>
      <c r="V1772" s="46"/>
      <c r="W1772" s="46"/>
      <c r="X1772" s="46"/>
      <c r="Y1772" s="46"/>
      <c r="Z1772" s="46"/>
    </row>
    <row r="1773" spans="1:26" ht="13.5" customHeight="1">
      <c r="A1773" s="232">
        <v>149</v>
      </c>
      <c r="B1773" s="119" t="s">
        <v>1983</v>
      </c>
      <c r="C1773" s="49" t="s">
        <v>61</v>
      </c>
      <c r="D1773" s="9" t="str">
        <f t="shared" si="223"/>
        <v>frozen</v>
      </c>
      <c r="E1773" s="157" t="s">
        <v>1960</v>
      </c>
      <c r="F1773" s="37"/>
      <c r="G1773" s="126">
        <v>205</v>
      </c>
      <c r="H1773" s="120">
        <v>9</v>
      </c>
      <c r="I1773" s="120">
        <v>1000</v>
      </c>
      <c r="J1773" s="152" t="s">
        <v>33</v>
      </c>
      <c r="K1773" s="41" t="s">
        <v>26</v>
      </c>
      <c r="L1773" s="42" t="str">
        <f t="shared" si="187"/>
        <v>1000kg</v>
      </c>
      <c r="M1773" s="43">
        <f t="shared" si="188"/>
        <v>9000</v>
      </c>
      <c r="N1773" s="44" t="str">
        <f t="shared" si="189"/>
        <v>9000kg</v>
      </c>
      <c r="O1773" s="51">
        <f t="shared" si="221"/>
        <v>1845</v>
      </c>
      <c r="P1773" s="11"/>
      <c r="Q1773" s="11"/>
      <c r="R1773" s="11"/>
      <c r="S1773" s="11"/>
      <c r="T1773" s="11"/>
      <c r="U1773" s="11"/>
      <c r="V1773" s="11"/>
      <c r="W1773" s="11"/>
      <c r="X1773" s="11"/>
      <c r="Y1773" s="11"/>
      <c r="Z1773" s="11"/>
    </row>
    <row r="1774" spans="1:26" ht="13.5" customHeight="1">
      <c r="A1774" s="233">
        <v>149</v>
      </c>
      <c r="B1774" s="206" t="s">
        <v>1984</v>
      </c>
      <c r="C1774" s="34" t="s">
        <v>47</v>
      </c>
      <c r="D1774" s="9" t="str">
        <f t="shared" si="223"/>
        <v>Frozen</v>
      </c>
      <c r="E1774" s="157" t="s">
        <v>560</v>
      </c>
      <c r="F1774" s="59"/>
      <c r="G1774" s="126">
        <v>205</v>
      </c>
      <c r="H1774" s="120">
        <v>67</v>
      </c>
      <c r="I1774" s="120">
        <v>1</v>
      </c>
      <c r="J1774" s="152" t="s">
        <v>33</v>
      </c>
      <c r="K1774" s="46"/>
      <c r="L1774" s="42" t="str">
        <f t="shared" si="187"/>
        <v>1kg</v>
      </c>
      <c r="M1774" s="43">
        <f t="shared" si="188"/>
        <v>67</v>
      </c>
      <c r="N1774" s="44" t="str">
        <f t="shared" si="189"/>
        <v>67kg</v>
      </c>
      <c r="O1774" s="51">
        <f t="shared" si="221"/>
        <v>13735</v>
      </c>
      <c r="P1774" s="11"/>
      <c r="Q1774" s="11"/>
      <c r="R1774" s="11"/>
      <c r="S1774" s="11"/>
      <c r="T1774" s="11"/>
      <c r="U1774" s="11"/>
      <c r="V1774" s="11"/>
      <c r="W1774" s="11"/>
      <c r="X1774" s="11"/>
      <c r="Y1774" s="11"/>
      <c r="Z1774" s="11"/>
    </row>
    <row r="1775" spans="1:26" ht="13.5" customHeight="1">
      <c r="A1775" s="233">
        <v>149</v>
      </c>
      <c r="B1775" s="107" t="s">
        <v>1984</v>
      </c>
      <c r="C1775" s="94" t="s">
        <v>68</v>
      </c>
      <c r="D1775" s="9">
        <f t="shared" si="223"/>
        <v>0</v>
      </c>
      <c r="E1775" s="91"/>
      <c r="F1775" s="59"/>
      <c r="G1775" s="95">
        <v>226</v>
      </c>
      <c r="H1775" s="96">
        <v>31</v>
      </c>
      <c r="I1775" s="97">
        <v>1</v>
      </c>
      <c r="J1775" s="110" t="s">
        <v>33</v>
      </c>
      <c r="K1775" s="46"/>
      <c r="L1775" s="42" t="str">
        <f t="shared" si="187"/>
        <v>1kg</v>
      </c>
      <c r="M1775" s="43">
        <f t="shared" si="188"/>
        <v>31</v>
      </c>
      <c r="N1775" s="44" t="str">
        <f t="shared" si="189"/>
        <v>31kg</v>
      </c>
      <c r="O1775" s="51">
        <f t="shared" si="221"/>
        <v>7006</v>
      </c>
      <c r="P1775" s="46"/>
      <c r="Q1775" s="46"/>
      <c r="R1775" s="46"/>
      <c r="S1775" s="46"/>
      <c r="T1775" s="46"/>
      <c r="U1775" s="46"/>
      <c r="V1775" s="46"/>
      <c r="W1775" s="46"/>
      <c r="X1775" s="46"/>
      <c r="Y1775" s="46"/>
      <c r="Z1775" s="46"/>
    </row>
    <row r="1776" spans="1:26" ht="13.5" customHeight="1">
      <c r="A1776" s="233">
        <v>1238</v>
      </c>
      <c r="B1776" s="93" t="s">
        <v>1985</v>
      </c>
      <c r="C1776" s="94" t="s">
        <v>68</v>
      </c>
      <c r="D1776" s="9">
        <f t="shared" si="223"/>
        <v>0</v>
      </c>
      <c r="E1776" s="91"/>
      <c r="F1776" s="59"/>
      <c r="G1776" s="95">
        <v>24.75</v>
      </c>
      <c r="H1776" s="97">
        <v>10</v>
      </c>
      <c r="I1776" s="97">
        <v>1</v>
      </c>
      <c r="J1776" s="110" t="s">
        <v>37</v>
      </c>
      <c r="K1776" s="46"/>
      <c r="L1776" s="42" t="str">
        <f t="shared" si="187"/>
        <v>1pieces</v>
      </c>
      <c r="M1776" s="43">
        <f t="shared" si="188"/>
        <v>10</v>
      </c>
      <c r="N1776" s="44" t="str">
        <f t="shared" si="189"/>
        <v>10pieces</v>
      </c>
      <c r="O1776" s="51">
        <f t="shared" si="221"/>
        <v>247.5</v>
      </c>
      <c r="P1776" s="46"/>
      <c r="Q1776" s="46"/>
      <c r="R1776" s="46"/>
      <c r="S1776" s="46"/>
      <c r="T1776" s="46"/>
      <c r="U1776" s="46"/>
      <c r="V1776" s="46"/>
      <c r="W1776" s="46"/>
      <c r="X1776" s="46"/>
      <c r="Y1776" s="46"/>
      <c r="Z1776" s="46"/>
    </row>
    <row r="1777" spans="1:26" ht="13.5" customHeight="1">
      <c r="A1777" s="232">
        <v>512</v>
      </c>
      <c r="B1777" s="90" t="s">
        <v>1986</v>
      </c>
      <c r="C1777" s="34" t="s">
        <v>43</v>
      </c>
      <c r="D1777" s="9" t="str">
        <f t="shared" si="223"/>
        <v>Fresh</v>
      </c>
      <c r="E1777" s="149" t="s">
        <v>121</v>
      </c>
      <c r="F1777" s="37"/>
      <c r="G1777" s="108">
        <v>160</v>
      </c>
      <c r="H1777" s="81">
        <v>3.62</v>
      </c>
      <c r="I1777" s="81">
        <v>1000</v>
      </c>
      <c r="J1777" s="88" t="s">
        <v>59</v>
      </c>
      <c r="K1777" s="41"/>
      <c r="L1777" s="42" t="str">
        <f t="shared" si="187"/>
        <v>1000grams</v>
      </c>
      <c r="M1777" s="43">
        <f t="shared" si="188"/>
        <v>3620</v>
      </c>
      <c r="N1777" s="44" t="str">
        <f t="shared" si="189"/>
        <v>3620grams</v>
      </c>
      <c r="O1777" s="51">
        <f t="shared" si="221"/>
        <v>579.20000000000005</v>
      </c>
      <c r="P1777" s="11"/>
      <c r="Q1777" s="11"/>
      <c r="R1777" s="11"/>
      <c r="S1777" s="11"/>
      <c r="T1777" s="11"/>
      <c r="U1777" s="11"/>
      <c r="V1777" s="11"/>
      <c r="W1777" s="11"/>
      <c r="X1777" s="11"/>
      <c r="Y1777" s="11"/>
      <c r="Z1777" s="11"/>
    </row>
    <row r="1778" spans="1:26" ht="13.5" customHeight="1">
      <c r="A1778" s="232">
        <v>512</v>
      </c>
      <c r="B1778" s="101" t="s">
        <v>1986</v>
      </c>
      <c r="C1778" s="53" t="s">
        <v>39</v>
      </c>
      <c r="D1778" s="9" t="str">
        <f t="shared" si="223"/>
        <v>Fresh</v>
      </c>
      <c r="E1778" s="99" t="s">
        <v>121</v>
      </c>
      <c r="F1778" s="37"/>
      <c r="G1778" s="102">
        <v>140</v>
      </c>
      <c r="H1778" s="103">
        <v>3</v>
      </c>
      <c r="I1778" s="103">
        <v>1000</v>
      </c>
      <c r="J1778" s="104" t="s">
        <v>59</v>
      </c>
      <c r="K1778" s="41"/>
      <c r="L1778" s="42" t="str">
        <f t="shared" si="187"/>
        <v>1000grams</v>
      </c>
      <c r="M1778" s="43">
        <f t="shared" si="188"/>
        <v>3000</v>
      </c>
      <c r="N1778" s="44" t="str">
        <f t="shared" si="189"/>
        <v>3000grams</v>
      </c>
      <c r="O1778" s="51">
        <f t="shared" si="221"/>
        <v>420</v>
      </c>
      <c r="P1778" s="11"/>
      <c r="Q1778" s="11"/>
      <c r="R1778" s="11"/>
      <c r="S1778" s="11"/>
      <c r="T1778" s="11"/>
      <c r="U1778" s="11"/>
      <c r="V1778" s="11"/>
      <c r="W1778" s="11"/>
      <c r="X1778" s="11"/>
      <c r="Y1778" s="11"/>
      <c r="Z1778" s="11"/>
    </row>
    <row r="1779" spans="1:26" ht="13.5" customHeight="1">
      <c r="A1779" s="233">
        <v>512</v>
      </c>
      <c r="B1779" s="146" t="s">
        <v>1986</v>
      </c>
      <c r="C1779" s="34" t="s">
        <v>82</v>
      </c>
      <c r="D1779" s="9" t="str">
        <f t="shared" si="223"/>
        <v>Fresh</v>
      </c>
      <c r="E1779" s="154" t="s">
        <v>121</v>
      </c>
      <c r="F1779" s="111" t="s">
        <v>76</v>
      </c>
      <c r="G1779" s="123">
        <v>180</v>
      </c>
      <c r="H1779" s="124">
        <v>1.93</v>
      </c>
      <c r="I1779" s="124">
        <v>1000</v>
      </c>
      <c r="J1779" s="137" t="s">
        <v>59</v>
      </c>
      <c r="K1779" s="41" t="s">
        <v>26</v>
      </c>
      <c r="L1779" s="42" t="str">
        <f t="shared" si="187"/>
        <v>1000grams</v>
      </c>
      <c r="M1779" s="43">
        <f t="shared" si="188"/>
        <v>1930</v>
      </c>
      <c r="N1779" s="44" t="str">
        <f t="shared" si="189"/>
        <v>1930grams</v>
      </c>
      <c r="O1779" s="51">
        <f t="shared" si="221"/>
        <v>347.4</v>
      </c>
      <c r="P1779" s="11"/>
      <c r="Q1779" s="11"/>
      <c r="R1779" s="11"/>
      <c r="S1779" s="11"/>
      <c r="T1779" s="11"/>
      <c r="U1779" s="11"/>
      <c r="V1779" s="11"/>
      <c r="W1779" s="11"/>
      <c r="X1779" s="11"/>
      <c r="Y1779" s="11"/>
      <c r="Z1779" s="11"/>
    </row>
    <row r="1780" spans="1:26" ht="13.5" customHeight="1">
      <c r="A1780" s="233">
        <v>512</v>
      </c>
      <c r="B1780" s="475" t="s">
        <v>1986</v>
      </c>
      <c r="C1780" s="34" t="s">
        <v>47</v>
      </c>
      <c r="D1780" s="9" t="str">
        <f t="shared" si="223"/>
        <v>Fresh</v>
      </c>
      <c r="E1780" s="114" t="s">
        <v>121</v>
      </c>
      <c r="F1780" s="59"/>
      <c r="G1780" s="115">
        <v>143</v>
      </c>
      <c r="H1780" s="85">
        <v>2</v>
      </c>
      <c r="I1780" s="85">
        <v>1</v>
      </c>
      <c r="J1780" s="88" t="s">
        <v>59</v>
      </c>
      <c r="K1780" s="46"/>
      <c r="L1780" s="42" t="str">
        <f t="shared" si="187"/>
        <v>1grams</v>
      </c>
      <c r="M1780" s="43">
        <f t="shared" si="188"/>
        <v>2</v>
      </c>
      <c r="N1780" s="44" t="str">
        <f t="shared" si="189"/>
        <v>2grams</v>
      </c>
      <c r="O1780" s="51">
        <f t="shared" si="221"/>
        <v>286</v>
      </c>
      <c r="P1780" s="11"/>
      <c r="Q1780" s="11"/>
      <c r="R1780" s="11"/>
      <c r="S1780" s="11"/>
      <c r="T1780" s="11"/>
      <c r="U1780" s="11"/>
      <c r="V1780" s="11"/>
      <c r="W1780" s="11"/>
      <c r="X1780" s="11"/>
      <c r="Y1780" s="11"/>
      <c r="Z1780" s="11"/>
    </row>
    <row r="1781" spans="1:26" ht="13.5" customHeight="1">
      <c r="A1781" s="233">
        <v>512</v>
      </c>
      <c r="B1781" s="79" t="s">
        <v>1986</v>
      </c>
      <c r="C1781" s="34" t="s">
        <v>47</v>
      </c>
      <c r="D1781" s="9" t="str">
        <f t="shared" si="223"/>
        <v>Fresh</v>
      </c>
      <c r="E1781" s="50" t="s">
        <v>121</v>
      </c>
      <c r="F1781" s="59"/>
      <c r="G1781" s="38">
        <v>143</v>
      </c>
      <c r="H1781" s="39">
        <v>2</v>
      </c>
      <c r="I1781" s="39">
        <v>1</v>
      </c>
      <c r="J1781" s="88" t="s">
        <v>59</v>
      </c>
      <c r="K1781" s="46"/>
      <c r="L1781" s="42" t="str">
        <f t="shared" si="187"/>
        <v>1grams</v>
      </c>
      <c r="M1781" s="43">
        <f t="shared" si="188"/>
        <v>2</v>
      </c>
      <c r="N1781" s="44" t="str">
        <f t="shared" si="189"/>
        <v>2grams</v>
      </c>
      <c r="O1781" s="51">
        <f t="shared" si="221"/>
        <v>286</v>
      </c>
      <c r="P1781" s="11"/>
      <c r="Q1781" s="11"/>
      <c r="R1781" s="11"/>
      <c r="S1781" s="11"/>
      <c r="T1781" s="11"/>
      <c r="U1781" s="11"/>
      <c r="V1781" s="11"/>
      <c r="W1781" s="11"/>
      <c r="X1781" s="11"/>
      <c r="Y1781" s="11"/>
      <c r="Z1781" s="11"/>
    </row>
    <row r="1782" spans="1:26" ht="13.5" customHeight="1">
      <c r="A1782" s="233">
        <v>512</v>
      </c>
      <c r="B1782" s="48" t="s">
        <v>1987</v>
      </c>
      <c r="C1782" s="34" t="s">
        <v>35</v>
      </c>
      <c r="D1782" s="9" t="str">
        <f t="shared" si="223"/>
        <v>HERNAN</v>
      </c>
      <c r="E1782" s="50" t="s">
        <v>249</v>
      </c>
      <c r="F1782" s="37"/>
      <c r="G1782" s="38">
        <v>160</v>
      </c>
      <c r="H1782" s="39">
        <v>0.75</v>
      </c>
      <c r="I1782" s="39">
        <v>1000</v>
      </c>
      <c r="J1782" s="88" t="s">
        <v>33</v>
      </c>
      <c r="K1782" s="41"/>
      <c r="L1782" s="42" t="str">
        <f t="shared" si="187"/>
        <v>1000kg</v>
      </c>
      <c r="M1782" s="43">
        <f t="shared" si="188"/>
        <v>750</v>
      </c>
      <c r="N1782" s="44" t="str">
        <f t="shared" si="189"/>
        <v>750kg</v>
      </c>
      <c r="O1782" s="51">
        <f t="shared" si="221"/>
        <v>120</v>
      </c>
      <c r="P1782" s="11"/>
      <c r="Q1782" s="11"/>
      <c r="R1782" s="11"/>
      <c r="S1782" s="11"/>
      <c r="T1782" s="11"/>
      <c r="U1782" s="11"/>
      <c r="V1782" s="11"/>
      <c r="W1782" s="11"/>
      <c r="X1782" s="11"/>
      <c r="Y1782" s="11"/>
      <c r="Z1782" s="11"/>
    </row>
    <row r="1783" spans="1:26" ht="13.5" customHeight="1">
      <c r="A1783" s="233">
        <v>512</v>
      </c>
      <c r="B1783" s="33" t="s">
        <v>1986</v>
      </c>
      <c r="C1783" s="34" t="s">
        <v>6</v>
      </c>
      <c r="D1783" s="9">
        <f t="shared" si="223"/>
        <v>0</v>
      </c>
      <c r="E1783" s="280"/>
      <c r="F1783" s="37"/>
      <c r="G1783" s="38">
        <v>120</v>
      </c>
      <c r="H1783" s="363">
        <v>1.5</v>
      </c>
      <c r="I1783" s="39">
        <v>1</v>
      </c>
      <c r="J1783" s="88" t="s">
        <v>33</v>
      </c>
      <c r="K1783" s="41" t="s">
        <v>26</v>
      </c>
      <c r="L1783" s="42" t="str">
        <f t="shared" si="187"/>
        <v>1kg</v>
      </c>
      <c r="M1783" s="43">
        <f t="shared" si="188"/>
        <v>1.5</v>
      </c>
      <c r="N1783" s="44" t="str">
        <f t="shared" si="189"/>
        <v>1.5kg</v>
      </c>
      <c r="O1783" s="51">
        <f t="shared" si="221"/>
        <v>180</v>
      </c>
      <c r="P1783" s="46"/>
      <c r="Q1783" s="46"/>
      <c r="R1783" s="46"/>
      <c r="S1783" s="46"/>
      <c r="T1783" s="46"/>
      <c r="U1783" s="46"/>
      <c r="V1783" s="46"/>
      <c r="W1783" s="46"/>
      <c r="X1783" s="46"/>
      <c r="Y1783" s="46"/>
      <c r="Z1783" s="46"/>
    </row>
    <row r="1784" spans="1:26" ht="13.5" customHeight="1">
      <c r="A1784" s="233">
        <v>512</v>
      </c>
      <c r="B1784" s="48" t="s">
        <v>1986</v>
      </c>
      <c r="C1784" s="34" t="s">
        <v>27</v>
      </c>
      <c r="D1784" s="9">
        <f t="shared" si="223"/>
        <v>0</v>
      </c>
      <c r="E1784" s="50"/>
      <c r="F1784" s="37"/>
      <c r="G1784" s="38">
        <v>110</v>
      </c>
      <c r="H1784" s="39">
        <f>O1784/G1784</f>
        <v>1.219090909090909</v>
      </c>
      <c r="I1784" s="39"/>
      <c r="J1784" s="88"/>
      <c r="K1784" s="41" t="s">
        <v>26</v>
      </c>
      <c r="L1784" s="42" t="str">
        <f t="shared" si="187"/>
        <v/>
      </c>
      <c r="M1784" s="43">
        <f t="shared" si="188"/>
        <v>0</v>
      </c>
      <c r="N1784" s="44" t="str">
        <f t="shared" si="189"/>
        <v>0</v>
      </c>
      <c r="O1784" s="133">
        <v>134.1</v>
      </c>
      <c r="P1784" s="46"/>
      <c r="Q1784" s="46"/>
      <c r="R1784" s="46"/>
      <c r="S1784" s="46"/>
      <c r="T1784" s="46"/>
      <c r="U1784" s="46"/>
      <c r="V1784" s="46"/>
      <c r="W1784" s="46"/>
      <c r="X1784" s="46"/>
      <c r="Y1784" s="46"/>
      <c r="Z1784" s="46"/>
    </row>
    <row r="1785" spans="1:26" ht="13.5" customHeight="1">
      <c r="A1785" s="233">
        <v>912</v>
      </c>
      <c r="B1785" s="48" t="s">
        <v>1988</v>
      </c>
      <c r="C1785" s="34" t="s">
        <v>74</v>
      </c>
      <c r="D1785" s="9" t="str">
        <f t="shared" si="223"/>
        <v>Oishi</v>
      </c>
      <c r="E1785" s="50" t="s">
        <v>145</v>
      </c>
      <c r="F1785" s="37" t="s">
        <v>76</v>
      </c>
      <c r="G1785" s="38">
        <v>31.5</v>
      </c>
      <c r="H1785" s="39">
        <v>1</v>
      </c>
      <c r="I1785" s="81">
        <v>60</v>
      </c>
      <c r="J1785" s="121" t="s">
        <v>59</v>
      </c>
      <c r="K1785" s="41" t="s">
        <v>26</v>
      </c>
      <c r="L1785" s="42" t="str">
        <f t="shared" si="187"/>
        <v>60grams</v>
      </c>
      <c r="M1785" s="43">
        <f t="shared" si="188"/>
        <v>60</v>
      </c>
      <c r="N1785" s="44" t="str">
        <f t="shared" si="189"/>
        <v>60grams</v>
      </c>
      <c r="O1785" s="51">
        <f t="shared" ref="O1785:O1813" si="224">G1785*H1785</f>
        <v>31.5</v>
      </c>
      <c r="P1785" s="46"/>
      <c r="Q1785" s="46"/>
      <c r="R1785" s="46"/>
      <c r="S1785" s="46"/>
      <c r="T1785" s="46"/>
      <c r="U1785" s="46"/>
      <c r="V1785" s="46"/>
      <c r="W1785" s="46"/>
      <c r="X1785" s="46"/>
      <c r="Y1785" s="46"/>
      <c r="Z1785" s="46"/>
    </row>
    <row r="1786" spans="1:26" ht="13.5" customHeight="1">
      <c r="A1786" s="232">
        <v>480</v>
      </c>
      <c r="B1786" s="48" t="s">
        <v>1989</v>
      </c>
      <c r="C1786" s="34" t="s">
        <v>43</v>
      </c>
      <c r="D1786" s="9" t="str">
        <f t="shared" si="223"/>
        <v>Oishi</v>
      </c>
      <c r="E1786" s="50" t="s">
        <v>1990</v>
      </c>
      <c r="F1786" s="37"/>
      <c r="G1786" s="108">
        <f>920.35/30</f>
        <v>30.678333333333335</v>
      </c>
      <c r="H1786" s="81">
        <v>30</v>
      </c>
      <c r="I1786" s="81">
        <v>30</v>
      </c>
      <c r="J1786" s="40" t="s">
        <v>37</v>
      </c>
      <c r="K1786" s="41"/>
      <c r="L1786" s="42" t="str">
        <f t="shared" si="187"/>
        <v>30pieces</v>
      </c>
      <c r="M1786" s="43">
        <f t="shared" si="188"/>
        <v>900</v>
      </c>
      <c r="N1786" s="44" t="str">
        <f t="shared" si="189"/>
        <v>900pieces</v>
      </c>
      <c r="O1786" s="51">
        <f t="shared" si="224"/>
        <v>920.35</v>
      </c>
      <c r="P1786" s="46"/>
      <c r="Q1786" s="46"/>
      <c r="R1786" s="46"/>
      <c r="S1786" s="46"/>
      <c r="T1786" s="46"/>
      <c r="U1786" s="46"/>
      <c r="V1786" s="46"/>
      <c r="W1786" s="46"/>
      <c r="X1786" s="46"/>
      <c r="Y1786" s="46"/>
      <c r="Z1786" s="46"/>
    </row>
    <row r="1787" spans="1:26" ht="13.5" customHeight="1">
      <c r="A1787" s="232">
        <v>169</v>
      </c>
      <c r="B1787" s="48" t="s">
        <v>1991</v>
      </c>
      <c r="C1787" s="49" t="s">
        <v>61</v>
      </c>
      <c r="D1787" s="9" t="str">
        <f t="shared" si="223"/>
        <v>oishi</v>
      </c>
      <c r="E1787" s="50" t="s">
        <v>1992</v>
      </c>
      <c r="F1787" s="37"/>
      <c r="G1787" s="108">
        <v>13.69</v>
      </c>
      <c r="H1787" s="81">
        <v>15</v>
      </c>
      <c r="I1787" s="81">
        <v>1</v>
      </c>
      <c r="J1787" s="40" t="s">
        <v>37</v>
      </c>
      <c r="K1787" s="41"/>
      <c r="L1787" s="42" t="str">
        <f t="shared" si="187"/>
        <v>1pieces</v>
      </c>
      <c r="M1787" s="43">
        <f t="shared" si="188"/>
        <v>15</v>
      </c>
      <c r="N1787" s="44" t="str">
        <f t="shared" si="189"/>
        <v>15pieces</v>
      </c>
      <c r="O1787" s="51">
        <f t="shared" si="224"/>
        <v>205.35</v>
      </c>
      <c r="P1787" s="46"/>
      <c r="Q1787" s="46"/>
      <c r="R1787" s="46"/>
      <c r="S1787" s="46"/>
      <c r="T1787" s="46"/>
      <c r="U1787" s="46"/>
      <c r="V1787" s="46"/>
      <c r="W1787" s="46"/>
      <c r="X1787" s="46"/>
      <c r="Y1787" s="46"/>
      <c r="Z1787" s="46"/>
    </row>
    <row r="1788" spans="1:26" ht="13.5" customHeight="1">
      <c r="A1788" s="232">
        <v>481</v>
      </c>
      <c r="B1788" s="48" t="s">
        <v>1993</v>
      </c>
      <c r="C1788" s="34" t="s">
        <v>43</v>
      </c>
      <c r="D1788" s="9" t="str">
        <f t="shared" si="223"/>
        <v>Oishi</v>
      </c>
      <c r="E1788" s="50" t="s">
        <v>790</v>
      </c>
      <c r="F1788" s="37"/>
      <c r="G1788" s="108">
        <f>684.25/50</f>
        <v>13.685</v>
      </c>
      <c r="H1788" s="81">
        <v>50</v>
      </c>
      <c r="I1788" s="81">
        <v>50</v>
      </c>
      <c r="J1788" s="40" t="s">
        <v>37</v>
      </c>
      <c r="K1788" s="41"/>
      <c r="L1788" s="42" t="str">
        <f t="shared" si="187"/>
        <v>50pieces</v>
      </c>
      <c r="M1788" s="43">
        <f t="shared" si="188"/>
        <v>2500</v>
      </c>
      <c r="N1788" s="44" t="str">
        <f t="shared" si="189"/>
        <v>2500pieces</v>
      </c>
      <c r="O1788" s="51">
        <f t="shared" si="224"/>
        <v>684.25</v>
      </c>
      <c r="P1788" s="46"/>
      <c r="Q1788" s="46"/>
      <c r="R1788" s="46"/>
      <c r="S1788" s="46"/>
      <c r="T1788" s="46"/>
      <c r="U1788" s="46"/>
      <c r="V1788" s="46"/>
      <c r="W1788" s="46"/>
      <c r="X1788" s="46"/>
      <c r="Y1788" s="46"/>
      <c r="Z1788" s="46"/>
    </row>
    <row r="1789" spans="1:26" ht="13.5" customHeight="1">
      <c r="A1789" s="233">
        <v>481</v>
      </c>
      <c r="B1789" s="79" t="s">
        <v>1993</v>
      </c>
      <c r="C1789" s="34" t="s">
        <v>47</v>
      </c>
      <c r="D1789" s="9" t="str">
        <f t="shared" si="223"/>
        <v>Oishi</v>
      </c>
      <c r="E1789" s="50" t="s">
        <v>790</v>
      </c>
      <c r="F1789" s="59"/>
      <c r="G1789" s="108">
        <v>13.69</v>
      </c>
      <c r="H1789" s="81">
        <v>30</v>
      </c>
      <c r="I1789" s="81">
        <v>1</v>
      </c>
      <c r="J1789" s="40" t="s">
        <v>37</v>
      </c>
      <c r="K1789" s="46"/>
      <c r="L1789" s="42" t="str">
        <f t="shared" si="187"/>
        <v>1pieces</v>
      </c>
      <c r="M1789" s="43">
        <f t="shared" si="188"/>
        <v>30</v>
      </c>
      <c r="N1789" s="44" t="str">
        <f t="shared" si="189"/>
        <v>30pieces</v>
      </c>
      <c r="O1789" s="51">
        <f t="shared" si="224"/>
        <v>410.7</v>
      </c>
      <c r="P1789" s="46"/>
      <c r="Q1789" s="46"/>
      <c r="R1789" s="46"/>
      <c r="S1789" s="46"/>
      <c r="T1789" s="46"/>
      <c r="U1789" s="46"/>
      <c r="V1789" s="46"/>
      <c r="W1789" s="46"/>
      <c r="X1789" s="46"/>
      <c r="Y1789" s="46"/>
      <c r="Z1789" s="46"/>
    </row>
    <row r="1790" spans="1:26" ht="13.5" customHeight="1">
      <c r="A1790" s="232">
        <v>679</v>
      </c>
      <c r="B1790" s="68" t="s">
        <v>1994</v>
      </c>
      <c r="C1790" s="53" t="s">
        <v>39</v>
      </c>
      <c r="D1790" s="9" t="str">
        <f t="shared" si="223"/>
        <v>Oishi</v>
      </c>
      <c r="E1790" s="52" t="s">
        <v>790</v>
      </c>
      <c r="F1790" s="37"/>
      <c r="G1790" s="102">
        <v>13.68</v>
      </c>
      <c r="H1790" s="103">
        <v>36</v>
      </c>
      <c r="I1790" s="103">
        <v>50</v>
      </c>
      <c r="J1790" s="56" t="s">
        <v>37</v>
      </c>
      <c r="K1790" s="41"/>
      <c r="L1790" s="42" t="str">
        <f t="shared" si="187"/>
        <v>50pieces</v>
      </c>
      <c r="M1790" s="43">
        <f t="shared" si="188"/>
        <v>1800</v>
      </c>
      <c r="N1790" s="44" t="str">
        <f t="shared" si="189"/>
        <v>1800pieces</v>
      </c>
      <c r="O1790" s="51">
        <f t="shared" si="224"/>
        <v>492.48</v>
      </c>
      <c r="P1790" s="46"/>
      <c r="Q1790" s="46"/>
      <c r="R1790" s="46"/>
      <c r="S1790" s="46"/>
      <c r="T1790" s="46"/>
      <c r="U1790" s="46"/>
      <c r="V1790" s="46"/>
      <c r="W1790" s="46"/>
      <c r="X1790" s="46"/>
      <c r="Y1790" s="46"/>
      <c r="Z1790" s="46"/>
    </row>
    <row r="1791" spans="1:26" ht="13.5" customHeight="1">
      <c r="A1791" s="233">
        <v>601</v>
      </c>
      <c r="B1791" s="68" t="s">
        <v>1995</v>
      </c>
      <c r="C1791" s="34" t="s">
        <v>35</v>
      </c>
      <c r="D1791" s="9" t="str">
        <f t="shared" si="223"/>
        <v>Oishi</v>
      </c>
      <c r="E1791" s="52" t="s">
        <v>1996</v>
      </c>
      <c r="F1791" s="37"/>
      <c r="G1791" s="108">
        <v>13.68</v>
      </c>
      <c r="H1791" s="81">
        <v>7</v>
      </c>
      <c r="I1791" s="81">
        <v>50</v>
      </c>
      <c r="J1791" s="40" t="s">
        <v>59</v>
      </c>
      <c r="K1791" s="41"/>
      <c r="L1791" s="42" t="str">
        <f t="shared" si="187"/>
        <v>50grams</v>
      </c>
      <c r="M1791" s="43">
        <f t="shared" si="188"/>
        <v>350</v>
      </c>
      <c r="N1791" s="44" t="str">
        <f t="shared" si="189"/>
        <v>350grams</v>
      </c>
      <c r="O1791" s="51">
        <f t="shared" si="224"/>
        <v>95.759999999999991</v>
      </c>
      <c r="P1791" s="46"/>
      <c r="Q1791" s="46"/>
      <c r="R1791" s="46"/>
      <c r="S1791" s="46"/>
      <c r="T1791" s="46"/>
      <c r="U1791" s="46"/>
      <c r="V1791" s="46"/>
      <c r="W1791" s="46"/>
      <c r="X1791" s="46"/>
      <c r="Y1791" s="46"/>
      <c r="Z1791" s="46"/>
    </row>
    <row r="1792" spans="1:26" ht="13.5" customHeight="1">
      <c r="A1792" s="232">
        <v>522</v>
      </c>
      <c r="B1792" s="52" t="s">
        <v>1997</v>
      </c>
      <c r="C1792" s="34" t="s">
        <v>35</v>
      </c>
      <c r="D1792" s="9" t="str">
        <f t="shared" si="223"/>
        <v>Peotraco</v>
      </c>
      <c r="E1792" s="52" t="s">
        <v>1998</v>
      </c>
      <c r="F1792" s="111"/>
      <c r="G1792" s="102">
        <v>210</v>
      </c>
      <c r="H1792" s="81">
        <v>1</v>
      </c>
      <c r="I1792" s="81">
        <v>2272</v>
      </c>
      <c r="J1792" s="40" t="s">
        <v>59</v>
      </c>
      <c r="K1792" s="41" t="s">
        <v>26</v>
      </c>
      <c r="L1792" s="42" t="str">
        <f t="shared" si="187"/>
        <v>2272grams</v>
      </c>
      <c r="M1792" s="43">
        <f t="shared" si="188"/>
        <v>2272</v>
      </c>
      <c r="N1792" s="44" t="str">
        <f t="shared" si="189"/>
        <v>2272grams</v>
      </c>
      <c r="O1792" s="51">
        <f t="shared" si="224"/>
        <v>210</v>
      </c>
      <c r="P1792" s="46"/>
      <c r="Q1792" s="46"/>
      <c r="R1792" s="46"/>
      <c r="S1792" s="46"/>
      <c r="T1792" s="46"/>
      <c r="U1792" s="46"/>
      <c r="V1792" s="46"/>
      <c r="W1792" s="46"/>
      <c r="X1792" s="46"/>
      <c r="Y1792" s="46"/>
      <c r="Z1792" s="46"/>
    </row>
    <row r="1793" spans="1:26" ht="13.5" customHeight="1">
      <c r="A1793" s="233">
        <v>1239</v>
      </c>
      <c r="B1793" s="57" t="s">
        <v>1999</v>
      </c>
      <c r="C1793" s="94" t="s">
        <v>68</v>
      </c>
      <c r="D1793" s="9">
        <f t="shared" si="223"/>
        <v>0</v>
      </c>
      <c r="E1793" s="116"/>
      <c r="F1793" s="59"/>
      <c r="G1793" s="95">
        <v>1.05</v>
      </c>
      <c r="H1793" s="96">
        <v>720</v>
      </c>
      <c r="I1793" s="97">
        <v>20</v>
      </c>
      <c r="J1793" s="219" t="s">
        <v>59</v>
      </c>
      <c r="K1793" s="46"/>
      <c r="L1793" s="42" t="str">
        <f t="shared" si="187"/>
        <v>20grams</v>
      </c>
      <c r="M1793" s="43">
        <f t="shared" si="188"/>
        <v>14400</v>
      </c>
      <c r="N1793" s="44" t="str">
        <f t="shared" si="189"/>
        <v>14400grams</v>
      </c>
      <c r="O1793" s="51">
        <f t="shared" si="224"/>
        <v>756</v>
      </c>
      <c r="P1793" s="46"/>
      <c r="Q1793" s="46"/>
      <c r="R1793" s="46"/>
      <c r="S1793" s="46"/>
      <c r="T1793" s="46"/>
      <c r="U1793" s="46"/>
      <c r="V1793" s="46"/>
      <c r="W1793" s="46"/>
      <c r="X1793" s="46"/>
      <c r="Y1793" s="46"/>
      <c r="Z1793" s="46"/>
    </row>
    <row r="1794" spans="1:26" ht="13.5" customHeight="1">
      <c r="A1794" s="233">
        <v>1239</v>
      </c>
      <c r="B1794" s="57" t="s">
        <v>1999</v>
      </c>
      <c r="C1794" s="94" t="s">
        <v>68</v>
      </c>
      <c r="D1794" s="9">
        <f t="shared" si="223"/>
        <v>0</v>
      </c>
      <c r="E1794" s="116"/>
      <c r="F1794" s="59"/>
      <c r="G1794" s="95">
        <v>1.05</v>
      </c>
      <c r="H1794" s="96">
        <v>680</v>
      </c>
      <c r="I1794" s="97">
        <v>20</v>
      </c>
      <c r="J1794" s="219" t="s">
        <v>59</v>
      </c>
      <c r="K1794" s="46"/>
      <c r="L1794" s="42" t="str">
        <f t="shared" ref="L1794:L2048" si="225">CONCATENATE(I1794,J1794)</f>
        <v>20grams</v>
      </c>
      <c r="M1794" s="43">
        <f t="shared" ref="M1794:M2048" si="226">H1794*I1794</f>
        <v>13600</v>
      </c>
      <c r="N1794" s="44" t="str">
        <f t="shared" ref="N1794:N2048" si="227">CONCATENATE(M1794,J1794)</f>
        <v>13600grams</v>
      </c>
      <c r="O1794" s="51">
        <f t="shared" si="224"/>
        <v>714</v>
      </c>
      <c r="P1794" s="46"/>
      <c r="Q1794" s="46"/>
      <c r="R1794" s="46"/>
      <c r="S1794" s="46"/>
      <c r="T1794" s="46"/>
      <c r="U1794" s="46"/>
      <c r="V1794" s="46"/>
      <c r="W1794" s="46"/>
      <c r="X1794" s="46"/>
      <c r="Y1794" s="46"/>
      <c r="Z1794" s="46"/>
    </row>
    <row r="1795" spans="1:26" ht="13.5" customHeight="1">
      <c r="A1795" s="233">
        <v>1239</v>
      </c>
      <c r="B1795" s="57" t="s">
        <v>1999</v>
      </c>
      <c r="C1795" s="94" t="s">
        <v>68</v>
      </c>
      <c r="D1795" s="9">
        <f t="shared" si="223"/>
        <v>0</v>
      </c>
      <c r="E1795" s="116"/>
      <c r="F1795" s="59"/>
      <c r="G1795" s="252">
        <v>1.05</v>
      </c>
      <c r="H1795" s="308">
        <v>480</v>
      </c>
      <c r="I1795" s="253">
        <v>20</v>
      </c>
      <c r="J1795" s="361" t="s">
        <v>59</v>
      </c>
      <c r="K1795" s="46"/>
      <c r="L1795" s="42" t="str">
        <f t="shared" si="225"/>
        <v>20grams</v>
      </c>
      <c r="M1795" s="43">
        <f t="shared" si="226"/>
        <v>9600</v>
      </c>
      <c r="N1795" s="44" t="str">
        <f t="shared" si="227"/>
        <v>9600grams</v>
      </c>
      <c r="O1795" s="51">
        <f t="shared" si="224"/>
        <v>504</v>
      </c>
      <c r="P1795" s="46"/>
      <c r="Q1795" s="46"/>
      <c r="R1795" s="46"/>
      <c r="S1795" s="46"/>
      <c r="T1795" s="46"/>
      <c r="U1795" s="46"/>
      <c r="V1795" s="46"/>
      <c r="W1795" s="46"/>
      <c r="X1795" s="46"/>
      <c r="Y1795" s="46"/>
      <c r="Z1795" s="46"/>
    </row>
    <row r="1796" spans="1:26" ht="13.5" customHeight="1">
      <c r="A1796" s="233">
        <v>1239</v>
      </c>
      <c r="B1796" s="57" t="s">
        <v>1999</v>
      </c>
      <c r="C1796" s="94" t="s">
        <v>68</v>
      </c>
      <c r="D1796" s="9">
        <f t="shared" si="223"/>
        <v>0</v>
      </c>
      <c r="E1796" s="116"/>
      <c r="F1796" s="59"/>
      <c r="G1796" s="95">
        <v>0.94736842105263153</v>
      </c>
      <c r="H1796" s="96">
        <v>570</v>
      </c>
      <c r="I1796" s="97">
        <v>19</v>
      </c>
      <c r="J1796" s="98" t="s">
        <v>59</v>
      </c>
      <c r="K1796" s="46"/>
      <c r="L1796" s="42" t="str">
        <f t="shared" si="225"/>
        <v>19grams</v>
      </c>
      <c r="M1796" s="43">
        <f t="shared" si="226"/>
        <v>10830</v>
      </c>
      <c r="N1796" s="44" t="str">
        <f t="shared" si="227"/>
        <v>10830grams</v>
      </c>
      <c r="O1796" s="51">
        <f t="shared" si="224"/>
        <v>540</v>
      </c>
      <c r="P1796" s="46"/>
      <c r="Q1796" s="46"/>
      <c r="R1796" s="46"/>
      <c r="S1796" s="46"/>
      <c r="T1796" s="46"/>
      <c r="U1796" s="46"/>
      <c r="V1796" s="46"/>
      <c r="W1796" s="46"/>
      <c r="X1796" s="46"/>
      <c r="Y1796" s="46"/>
      <c r="Z1796" s="46"/>
    </row>
    <row r="1797" spans="1:26" ht="13.5" customHeight="1">
      <c r="A1797" s="233">
        <v>1239</v>
      </c>
      <c r="B1797" s="57" t="s">
        <v>1999</v>
      </c>
      <c r="C1797" s="94" t="s">
        <v>68</v>
      </c>
      <c r="D1797" s="9">
        <f t="shared" si="223"/>
        <v>0</v>
      </c>
      <c r="E1797" s="116"/>
      <c r="F1797" s="59"/>
      <c r="G1797" s="95">
        <v>0.94736842105263153</v>
      </c>
      <c r="H1797" s="96">
        <v>893</v>
      </c>
      <c r="I1797" s="97">
        <v>19</v>
      </c>
      <c r="J1797" s="98" t="s">
        <v>59</v>
      </c>
      <c r="K1797" s="46"/>
      <c r="L1797" s="42" t="str">
        <f t="shared" si="225"/>
        <v>19grams</v>
      </c>
      <c r="M1797" s="43">
        <f t="shared" si="226"/>
        <v>16967</v>
      </c>
      <c r="N1797" s="44" t="str">
        <f t="shared" si="227"/>
        <v>16967grams</v>
      </c>
      <c r="O1797" s="51">
        <f t="shared" si="224"/>
        <v>846</v>
      </c>
      <c r="P1797" s="46"/>
      <c r="Q1797" s="46"/>
      <c r="R1797" s="46"/>
      <c r="S1797" s="46"/>
      <c r="T1797" s="46"/>
      <c r="U1797" s="46"/>
      <c r="V1797" s="46"/>
      <c r="W1797" s="46"/>
      <c r="X1797" s="46"/>
      <c r="Y1797" s="46"/>
      <c r="Z1797" s="46"/>
    </row>
    <row r="1798" spans="1:26" ht="13.5" customHeight="1">
      <c r="A1798" s="233">
        <v>1239</v>
      </c>
      <c r="B1798" s="57" t="s">
        <v>1999</v>
      </c>
      <c r="C1798" s="94" t="s">
        <v>68</v>
      </c>
      <c r="D1798" s="9">
        <f t="shared" si="223"/>
        <v>0</v>
      </c>
      <c r="E1798" s="116"/>
      <c r="F1798" s="59"/>
      <c r="G1798" s="95">
        <v>0.94736842105263153</v>
      </c>
      <c r="H1798" s="96">
        <v>38</v>
      </c>
      <c r="I1798" s="97">
        <v>19</v>
      </c>
      <c r="J1798" s="98" t="s">
        <v>59</v>
      </c>
      <c r="K1798" s="46"/>
      <c r="L1798" s="42" t="str">
        <f t="shared" si="225"/>
        <v>19grams</v>
      </c>
      <c r="M1798" s="43">
        <f t="shared" si="226"/>
        <v>722</v>
      </c>
      <c r="N1798" s="44" t="str">
        <f t="shared" si="227"/>
        <v>722grams</v>
      </c>
      <c r="O1798" s="51">
        <f t="shared" si="224"/>
        <v>36</v>
      </c>
      <c r="P1798" s="46"/>
      <c r="Q1798" s="46"/>
      <c r="R1798" s="46"/>
      <c r="S1798" s="46"/>
      <c r="T1798" s="46"/>
      <c r="U1798" s="46"/>
      <c r="V1798" s="46"/>
      <c r="W1798" s="46"/>
      <c r="X1798" s="46"/>
      <c r="Y1798" s="46"/>
      <c r="Z1798" s="46"/>
    </row>
    <row r="1799" spans="1:26" ht="13.5" customHeight="1">
      <c r="A1799" s="232">
        <v>482</v>
      </c>
      <c r="B1799" s="48" t="s">
        <v>2000</v>
      </c>
      <c r="C1799" s="34" t="s">
        <v>43</v>
      </c>
      <c r="D1799" s="9" t="str">
        <f t="shared" si="223"/>
        <v>Oishi</v>
      </c>
      <c r="E1799" s="50" t="s">
        <v>2001</v>
      </c>
      <c r="F1799" s="37"/>
      <c r="G1799" s="108">
        <f>603.35/100</f>
        <v>6.0335000000000001</v>
      </c>
      <c r="H1799" s="81">
        <v>100</v>
      </c>
      <c r="I1799" s="81">
        <v>100</v>
      </c>
      <c r="J1799" s="88" t="s">
        <v>37</v>
      </c>
      <c r="K1799" s="41"/>
      <c r="L1799" s="42" t="str">
        <f t="shared" si="225"/>
        <v>100pieces</v>
      </c>
      <c r="M1799" s="43">
        <f t="shared" si="226"/>
        <v>10000</v>
      </c>
      <c r="N1799" s="44" t="str">
        <f t="shared" si="227"/>
        <v>10000pieces</v>
      </c>
      <c r="O1799" s="51">
        <f t="shared" si="224"/>
        <v>603.35</v>
      </c>
      <c r="P1799" s="46"/>
      <c r="Q1799" s="46"/>
      <c r="R1799" s="46"/>
      <c r="S1799" s="46"/>
      <c r="T1799" s="46"/>
      <c r="U1799" s="46"/>
      <c r="V1799" s="46"/>
      <c r="W1799" s="46"/>
      <c r="X1799" s="46"/>
      <c r="Y1799" s="46"/>
      <c r="Z1799" s="46"/>
    </row>
    <row r="1800" spans="1:26" ht="13.5" customHeight="1">
      <c r="A1800" s="232">
        <v>170</v>
      </c>
      <c r="B1800" s="48" t="s">
        <v>2002</v>
      </c>
      <c r="C1800" s="49" t="s">
        <v>61</v>
      </c>
      <c r="D1800" s="139" t="s">
        <v>875</v>
      </c>
      <c r="E1800" s="50" t="s">
        <v>2003</v>
      </c>
      <c r="F1800" s="37"/>
      <c r="G1800" s="126">
        <v>6.14</v>
      </c>
      <c r="H1800" s="120">
        <v>110</v>
      </c>
      <c r="I1800" s="120">
        <v>1</v>
      </c>
      <c r="J1800" s="152" t="s">
        <v>37</v>
      </c>
      <c r="K1800" s="41"/>
      <c r="L1800" s="42" t="str">
        <f t="shared" si="225"/>
        <v>1pieces</v>
      </c>
      <c r="M1800" s="43">
        <f t="shared" si="226"/>
        <v>110</v>
      </c>
      <c r="N1800" s="44" t="str">
        <f t="shared" si="227"/>
        <v>110pieces</v>
      </c>
      <c r="O1800" s="51">
        <f t="shared" si="224"/>
        <v>675.4</v>
      </c>
      <c r="P1800" s="29">
        <f>O1800/H1800</f>
        <v>6.14</v>
      </c>
      <c r="Q1800" s="29">
        <f>G1800-P1800</f>
        <v>0</v>
      </c>
      <c r="R1800" s="28"/>
      <c r="S1800" s="28"/>
      <c r="T1800" s="28"/>
      <c r="U1800" s="28"/>
      <c r="V1800" s="28"/>
      <c r="W1800" s="28"/>
      <c r="X1800" s="28"/>
      <c r="Y1800" s="28"/>
      <c r="Z1800" s="28"/>
    </row>
    <row r="1801" spans="1:26" ht="13.5" customHeight="1">
      <c r="A1801" s="232">
        <v>283</v>
      </c>
      <c r="B1801" s="48" t="s">
        <v>2004</v>
      </c>
      <c r="C1801" s="49" t="s">
        <v>31</v>
      </c>
      <c r="D1801" s="139" t="s">
        <v>875</v>
      </c>
      <c r="E1801" s="50" t="s">
        <v>1178</v>
      </c>
      <c r="F1801" s="37"/>
      <c r="G1801" s="108">
        <v>6.17</v>
      </c>
      <c r="H1801" s="81">
        <v>50</v>
      </c>
      <c r="I1801" s="81"/>
      <c r="J1801" s="88" t="s">
        <v>37</v>
      </c>
      <c r="K1801" s="41" t="s">
        <v>26</v>
      </c>
      <c r="L1801" s="42" t="str">
        <f t="shared" si="225"/>
        <v>pieces</v>
      </c>
      <c r="M1801" s="43">
        <f t="shared" si="226"/>
        <v>0</v>
      </c>
      <c r="N1801" s="44" t="str">
        <f t="shared" si="227"/>
        <v>0pieces</v>
      </c>
      <c r="O1801" s="51">
        <f t="shared" si="224"/>
        <v>308.5</v>
      </c>
      <c r="P1801" s="46"/>
      <c r="Q1801" s="46"/>
      <c r="R1801" s="46"/>
      <c r="S1801" s="46"/>
      <c r="T1801" s="46"/>
      <c r="U1801" s="46"/>
      <c r="V1801" s="46"/>
      <c r="W1801" s="46"/>
      <c r="X1801" s="46"/>
      <c r="Y1801" s="46"/>
      <c r="Z1801" s="46"/>
    </row>
    <row r="1802" spans="1:26" ht="13.5" customHeight="1">
      <c r="A1802" s="232">
        <v>691</v>
      </c>
      <c r="B1802" s="68" t="s">
        <v>2005</v>
      </c>
      <c r="C1802" s="53" t="s">
        <v>39</v>
      </c>
      <c r="D1802" s="139" t="s">
        <v>875</v>
      </c>
      <c r="E1802" s="52" t="s">
        <v>2006</v>
      </c>
      <c r="F1802" s="37"/>
      <c r="G1802" s="102">
        <v>6.88</v>
      </c>
      <c r="H1802" s="103">
        <v>100</v>
      </c>
      <c r="I1802" s="103">
        <v>10</v>
      </c>
      <c r="J1802" s="104" t="s">
        <v>37</v>
      </c>
      <c r="K1802" s="41"/>
      <c r="L1802" s="42" t="str">
        <f t="shared" si="225"/>
        <v>10pieces</v>
      </c>
      <c r="M1802" s="43">
        <f t="shared" si="226"/>
        <v>1000</v>
      </c>
      <c r="N1802" s="44" t="str">
        <f t="shared" si="227"/>
        <v>1000pieces</v>
      </c>
      <c r="O1802" s="51">
        <f t="shared" si="224"/>
        <v>688</v>
      </c>
      <c r="P1802" s="46"/>
      <c r="Q1802" s="46"/>
      <c r="R1802" s="46"/>
      <c r="S1802" s="46"/>
      <c r="T1802" s="46"/>
      <c r="U1802" s="46"/>
      <c r="V1802" s="46"/>
      <c r="W1802" s="46"/>
      <c r="X1802" s="46"/>
      <c r="Y1802" s="46"/>
      <c r="Z1802" s="46"/>
    </row>
    <row r="1803" spans="1:26" ht="13.5" customHeight="1">
      <c r="A1803" s="232">
        <v>483</v>
      </c>
      <c r="B1803" s="48" t="s">
        <v>2007</v>
      </c>
      <c r="C1803" s="34" t="s">
        <v>43</v>
      </c>
      <c r="D1803" s="139" t="s">
        <v>875</v>
      </c>
      <c r="E1803" s="50" t="s">
        <v>2006</v>
      </c>
      <c r="F1803" s="37"/>
      <c r="G1803" s="108">
        <v>6.29</v>
      </c>
      <c r="H1803" s="81">
        <v>60</v>
      </c>
      <c r="I1803" s="81">
        <v>10</v>
      </c>
      <c r="J1803" s="88" t="s">
        <v>37</v>
      </c>
      <c r="K1803" s="41"/>
      <c r="L1803" s="42" t="str">
        <f t="shared" si="225"/>
        <v>10pieces</v>
      </c>
      <c r="M1803" s="43">
        <f t="shared" si="226"/>
        <v>600</v>
      </c>
      <c r="N1803" s="44" t="str">
        <f t="shared" si="227"/>
        <v>600pieces</v>
      </c>
      <c r="O1803" s="51">
        <f t="shared" si="224"/>
        <v>377.4</v>
      </c>
      <c r="P1803" s="46"/>
      <c r="Q1803" s="46"/>
      <c r="R1803" s="46"/>
      <c r="S1803" s="46"/>
      <c r="T1803" s="46"/>
      <c r="U1803" s="46"/>
      <c r="V1803" s="46"/>
      <c r="W1803" s="46"/>
      <c r="X1803" s="46"/>
      <c r="Y1803" s="46"/>
      <c r="Z1803" s="46"/>
    </row>
    <row r="1804" spans="1:26" ht="13.5" customHeight="1">
      <c r="A1804" s="232">
        <v>483</v>
      </c>
      <c r="B1804" s="68" t="s">
        <v>2007</v>
      </c>
      <c r="C1804" s="53" t="s">
        <v>39</v>
      </c>
      <c r="D1804" s="139" t="s">
        <v>875</v>
      </c>
      <c r="E1804" s="52" t="s">
        <v>2006</v>
      </c>
      <c r="F1804" s="37"/>
      <c r="G1804" s="102">
        <v>6.9</v>
      </c>
      <c r="H1804" s="103">
        <v>48</v>
      </c>
      <c r="I1804" s="103">
        <v>10</v>
      </c>
      <c r="J1804" s="104" t="s">
        <v>37</v>
      </c>
      <c r="K1804" s="41"/>
      <c r="L1804" s="42" t="str">
        <f t="shared" si="225"/>
        <v>10pieces</v>
      </c>
      <c r="M1804" s="43">
        <f t="shared" si="226"/>
        <v>480</v>
      </c>
      <c r="N1804" s="44" t="str">
        <f t="shared" si="227"/>
        <v>480pieces</v>
      </c>
      <c r="O1804" s="51">
        <f t="shared" si="224"/>
        <v>331.20000000000005</v>
      </c>
      <c r="P1804" s="46"/>
      <c r="Q1804" s="46"/>
      <c r="R1804" s="46"/>
      <c r="S1804" s="46"/>
      <c r="T1804" s="46"/>
      <c r="U1804" s="46"/>
      <c r="V1804" s="46"/>
      <c r="W1804" s="46"/>
      <c r="X1804" s="46"/>
      <c r="Y1804" s="46"/>
      <c r="Z1804" s="46"/>
    </row>
    <row r="1805" spans="1:26" ht="13.5" customHeight="1">
      <c r="A1805" s="232">
        <v>484</v>
      </c>
      <c r="B1805" s="48" t="s">
        <v>2008</v>
      </c>
      <c r="C1805" s="34" t="s">
        <v>43</v>
      </c>
      <c r="D1805" s="139" t="s">
        <v>875</v>
      </c>
      <c r="E1805" s="50" t="s">
        <v>2006</v>
      </c>
      <c r="F1805" s="37"/>
      <c r="G1805" s="126">
        <v>6.17</v>
      </c>
      <c r="H1805" s="120">
        <v>30</v>
      </c>
      <c r="I1805" s="120">
        <v>10</v>
      </c>
      <c r="J1805" s="152" t="s">
        <v>37</v>
      </c>
      <c r="K1805" s="41"/>
      <c r="L1805" s="42" t="str">
        <f t="shared" si="225"/>
        <v>10pieces</v>
      </c>
      <c r="M1805" s="43">
        <f t="shared" si="226"/>
        <v>300</v>
      </c>
      <c r="N1805" s="44" t="str">
        <f t="shared" si="227"/>
        <v>300pieces</v>
      </c>
      <c r="O1805" s="51">
        <f t="shared" si="224"/>
        <v>185.1</v>
      </c>
      <c r="P1805" s="46"/>
      <c r="Q1805" s="46"/>
      <c r="R1805" s="46"/>
      <c r="S1805" s="46"/>
      <c r="T1805" s="46"/>
      <c r="U1805" s="46"/>
      <c r="V1805" s="46"/>
      <c r="W1805" s="46"/>
      <c r="X1805" s="46"/>
      <c r="Y1805" s="46"/>
      <c r="Z1805" s="46"/>
    </row>
    <row r="1806" spans="1:26" ht="13.5" customHeight="1">
      <c r="A1806" s="232">
        <v>486</v>
      </c>
      <c r="B1806" s="48" t="s">
        <v>2009</v>
      </c>
      <c r="C1806" s="34" t="s">
        <v>43</v>
      </c>
      <c r="D1806" s="139" t="s">
        <v>875</v>
      </c>
      <c r="E1806" s="50" t="s">
        <v>2010</v>
      </c>
      <c r="F1806" s="37"/>
      <c r="G1806" s="108">
        <v>17.899999999999999</v>
      </c>
      <c r="H1806" s="81">
        <v>3</v>
      </c>
      <c r="I1806" s="81">
        <v>1</v>
      </c>
      <c r="J1806" s="88" t="s">
        <v>37</v>
      </c>
      <c r="K1806" s="41"/>
      <c r="L1806" s="42" t="str">
        <f t="shared" si="225"/>
        <v>1pieces</v>
      </c>
      <c r="M1806" s="43">
        <f t="shared" si="226"/>
        <v>3</v>
      </c>
      <c r="N1806" s="44" t="str">
        <f t="shared" si="227"/>
        <v>3pieces</v>
      </c>
      <c r="O1806" s="51">
        <f t="shared" si="224"/>
        <v>53.699999999999996</v>
      </c>
      <c r="P1806" s="46"/>
      <c r="Q1806" s="46"/>
      <c r="R1806" s="46"/>
      <c r="S1806" s="46"/>
      <c r="T1806" s="46"/>
      <c r="U1806" s="46"/>
      <c r="V1806" s="46"/>
      <c r="W1806" s="46"/>
      <c r="X1806" s="46"/>
      <c r="Y1806" s="46"/>
      <c r="Z1806" s="46"/>
    </row>
    <row r="1807" spans="1:26" ht="13.5" customHeight="1">
      <c r="A1807" s="232">
        <v>485</v>
      </c>
      <c r="B1807" s="48" t="s">
        <v>2011</v>
      </c>
      <c r="C1807" s="34" t="s">
        <v>43</v>
      </c>
      <c r="D1807" s="139" t="s">
        <v>875</v>
      </c>
      <c r="E1807" s="50" t="s">
        <v>2006</v>
      </c>
      <c r="F1807" s="37"/>
      <c r="G1807" s="108">
        <v>6.14</v>
      </c>
      <c r="H1807" s="81">
        <v>30</v>
      </c>
      <c r="I1807" s="81">
        <v>10</v>
      </c>
      <c r="J1807" s="88" t="s">
        <v>37</v>
      </c>
      <c r="K1807" s="41"/>
      <c r="L1807" s="42" t="str">
        <f t="shared" si="225"/>
        <v>10pieces</v>
      </c>
      <c r="M1807" s="43">
        <f t="shared" si="226"/>
        <v>300</v>
      </c>
      <c r="N1807" s="44" t="str">
        <f t="shared" si="227"/>
        <v>300pieces</v>
      </c>
      <c r="O1807" s="51">
        <f t="shared" si="224"/>
        <v>184.2</v>
      </c>
      <c r="P1807" s="46"/>
      <c r="Q1807" s="46"/>
      <c r="R1807" s="46"/>
      <c r="S1807" s="46"/>
      <c r="T1807" s="46"/>
      <c r="U1807" s="46"/>
      <c r="V1807" s="46"/>
      <c r="W1807" s="46"/>
      <c r="X1807" s="46"/>
      <c r="Y1807" s="46"/>
      <c r="Z1807" s="46"/>
    </row>
    <row r="1808" spans="1:26" ht="13.5" customHeight="1">
      <c r="A1808" s="233">
        <v>485</v>
      </c>
      <c r="B1808" s="79" t="s">
        <v>2011</v>
      </c>
      <c r="C1808" s="34" t="s">
        <v>47</v>
      </c>
      <c r="D1808" s="139" t="s">
        <v>875</v>
      </c>
      <c r="E1808" s="50" t="s">
        <v>2006</v>
      </c>
      <c r="F1808" s="59"/>
      <c r="G1808" s="108">
        <v>5.81</v>
      </c>
      <c r="H1808" s="81">
        <v>150</v>
      </c>
      <c r="I1808" s="81">
        <v>1</v>
      </c>
      <c r="J1808" s="88" t="s">
        <v>37</v>
      </c>
      <c r="K1808" s="46"/>
      <c r="L1808" s="42" t="str">
        <f t="shared" si="225"/>
        <v>1pieces</v>
      </c>
      <c r="M1808" s="43">
        <f t="shared" si="226"/>
        <v>150</v>
      </c>
      <c r="N1808" s="44" t="str">
        <f t="shared" si="227"/>
        <v>150pieces</v>
      </c>
      <c r="O1808" s="51">
        <f t="shared" si="224"/>
        <v>871.49999999999989</v>
      </c>
      <c r="P1808" s="46"/>
      <c r="Q1808" s="46"/>
      <c r="R1808" s="46"/>
      <c r="S1808" s="46"/>
      <c r="T1808" s="46"/>
      <c r="U1808" s="46"/>
      <c r="V1808" s="46"/>
      <c r="W1808" s="46"/>
      <c r="X1808" s="46"/>
      <c r="Y1808" s="46"/>
      <c r="Z1808" s="46"/>
    </row>
    <row r="1809" spans="1:26" ht="13.5" customHeight="1">
      <c r="A1809" s="232">
        <v>487</v>
      </c>
      <c r="B1809" s="48" t="s">
        <v>2012</v>
      </c>
      <c r="C1809" s="34" t="s">
        <v>43</v>
      </c>
      <c r="D1809" s="139" t="s">
        <v>875</v>
      </c>
      <c r="E1809" s="50" t="s">
        <v>2013</v>
      </c>
      <c r="F1809" s="37"/>
      <c r="G1809" s="108">
        <v>12.1</v>
      </c>
      <c r="H1809" s="81">
        <v>31</v>
      </c>
      <c r="I1809" s="81">
        <v>1</v>
      </c>
      <c r="J1809" s="88" t="s">
        <v>37</v>
      </c>
      <c r="K1809" s="41"/>
      <c r="L1809" s="42" t="str">
        <f t="shared" si="225"/>
        <v>1pieces</v>
      </c>
      <c r="M1809" s="43">
        <f t="shared" si="226"/>
        <v>31</v>
      </c>
      <c r="N1809" s="44" t="str">
        <f t="shared" si="227"/>
        <v>31pieces</v>
      </c>
      <c r="O1809" s="51">
        <f t="shared" si="224"/>
        <v>375.09999999999997</v>
      </c>
      <c r="P1809" s="46"/>
      <c r="Q1809" s="46"/>
      <c r="R1809" s="46"/>
      <c r="S1809" s="46"/>
      <c r="T1809" s="46"/>
      <c r="U1809" s="46"/>
      <c r="V1809" s="46"/>
      <c r="W1809" s="46"/>
      <c r="X1809" s="46"/>
      <c r="Y1809" s="46"/>
      <c r="Z1809" s="46"/>
    </row>
    <row r="1810" spans="1:26" ht="13.5" customHeight="1">
      <c r="A1810" s="233">
        <v>487</v>
      </c>
      <c r="B1810" s="128" t="s">
        <v>2012</v>
      </c>
      <c r="C1810" s="34" t="s">
        <v>82</v>
      </c>
      <c r="D1810" s="139" t="s">
        <v>875</v>
      </c>
      <c r="E1810" s="128" t="s">
        <v>2013</v>
      </c>
      <c r="F1810" s="111" t="s">
        <v>76</v>
      </c>
      <c r="G1810" s="123">
        <v>12.1</v>
      </c>
      <c r="H1810" s="124">
        <v>1</v>
      </c>
      <c r="I1810" s="124">
        <v>1</v>
      </c>
      <c r="J1810" s="137" t="s">
        <v>37</v>
      </c>
      <c r="K1810" s="41" t="s">
        <v>26</v>
      </c>
      <c r="L1810" s="42" t="str">
        <f t="shared" si="225"/>
        <v>1pieces</v>
      </c>
      <c r="M1810" s="43">
        <f t="shared" si="226"/>
        <v>1</v>
      </c>
      <c r="N1810" s="44" t="str">
        <f t="shared" si="227"/>
        <v>1pieces</v>
      </c>
      <c r="O1810" s="51">
        <f t="shared" si="224"/>
        <v>12.1</v>
      </c>
      <c r="P1810" s="46"/>
      <c r="Q1810" s="46"/>
      <c r="R1810" s="46"/>
      <c r="S1810" s="46"/>
      <c r="T1810" s="46"/>
      <c r="U1810" s="46"/>
      <c r="V1810" s="46"/>
      <c r="W1810" s="46"/>
      <c r="X1810" s="46"/>
      <c r="Y1810" s="46"/>
      <c r="Z1810" s="46"/>
    </row>
    <row r="1811" spans="1:26" ht="13.5" customHeight="1">
      <c r="A1811" s="232">
        <v>121</v>
      </c>
      <c r="B1811" s="48" t="s">
        <v>2014</v>
      </c>
      <c r="C1811" s="49" t="s">
        <v>61</v>
      </c>
      <c r="D1811" s="139" t="s">
        <v>875</v>
      </c>
      <c r="E1811" s="50"/>
      <c r="F1811" s="37"/>
      <c r="G1811" s="108">
        <v>270</v>
      </c>
      <c r="H1811" s="120">
        <v>10</v>
      </c>
      <c r="I1811" s="81">
        <v>1000</v>
      </c>
      <c r="J1811" s="88" t="s">
        <v>59</v>
      </c>
      <c r="K1811" s="41" t="s">
        <v>26</v>
      </c>
      <c r="L1811" s="42" t="str">
        <f t="shared" si="225"/>
        <v>1000grams</v>
      </c>
      <c r="M1811" s="43">
        <f t="shared" si="226"/>
        <v>10000</v>
      </c>
      <c r="N1811" s="44" t="str">
        <f t="shared" si="227"/>
        <v>10000grams</v>
      </c>
      <c r="O1811" s="51">
        <f t="shared" si="224"/>
        <v>2700</v>
      </c>
      <c r="P1811" s="46"/>
      <c r="Q1811" s="46"/>
      <c r="R1811" s="46"/>
      <c r="S1811" s="46"/>
      <c r="T1811" s="46"/>
      <c r="U1811" s="46"/>
      <c r="V1811" s="46"/>
      <c r="W1811" s="46"/>
      <c r="X1811" s="46"/>
      <c r="Y1811" s="46"/>
      <c r="Z1811" s="46"/>
    </row>
    <row r="1812" spans="1:26" ht="13.5" customHeight="1">
      <c r="A1812" s="232">
        <v>121</v>
      </c>
      <c r="B1812" s="68" t="s">
        <v>2015</v>
      </c>
      <c r="C1812" s="53" t="s">
        <v>39</v>
      </c>
      <c r="D1812" s="139" t="s">
        <v>875</v>
      </c>
      <c r="E1812" s="68"/>
      <c r="F1812" s="37"/>
      <c r="G1812" s="102">
        <v>280</v>
      </c>
      <c r="H1812" s="103">
        <v>3</v>
      </c>
      <c r="I1812" s="103">
        <v>1000</v>
      </c>
      <c r="J1812" s="476" t="s">
        <v>59</v>
      </c>
      <c r="K1812" s="41"/>
      <c r="L1812" s="42" t="str">
        <f t="shared" si="225"/>
        <v>1000grams</v>
      </c>
      <c r="M1812" s="43">
        <f t="shared" si="226"/>
        <v>3000</v>
      </c>
      <c r="N1812" s="44" t="str">
        <f t="shared" si="227"/>
        <v>3000grams</v>
      </c>
      <c r="O1812" s="51">
        <f t="shared" si="224"/>
        <v>840</v>
      </c>
      <c r="P1812" s="46"/>
      <c r="Q1812" s="46"/>
      <c r="R1812" s="46"/>
      <c r="S1812" s="46"/>
      <c r="T1812" s="46"/>
      <c r="U1812" s="46"/>
      <c r="V1812" s="46"/>
      <c r="W1812" s="46"/>
      <c r="X1812" s="46"/>
      <c r="Y1812" s="46"/>
      <c r="Z1812" s="46"/>
    </row>
    <row r="1813" spans="1:26" ht="13.5" customHeight="1">
      <c r="A1813" s="233">
        <v>1055</v>
      </c>
      <c r="B1813" s="76" t="s">
        <v>2016</v>
      </c>
      <c r="C1813" s="34" t="s">
        <v>55</v>
      </c>
      <c r="D1813" s="139" t="s">
        <v>875</v>
      </c>
      <c r="E1813" s="50"/>
      <c r="F1813" s="37"/>
      <c r="G1813" s="102">
        <v>40</v>
      </c>
      <c r="H1813" s="81">
        <v>1</v>
      </c>
      <c r="I1813" s="81">
        <v>1</v>
      </c>
      <c r="J1813" s="88" t="s">
        <v>33</v>
      </c>
      <c r="K1813" s="41"/>
      <c r="L1813" s="42" t="str">
        <f t="shared" si="225"/>
        <v>1kg</v>
      </c>
      <c r="M1813" s="43">
        <f t="shared" si="226"/>
        <v>1</v>
      </c>
      <c r="N1813" s="44" t="str">
        <f t="shared" si="227"/>
        <v>1kg</v>
      </c>
      <c r="O1813" s="51">
        <f t="shared" si="224"/>
        <v>40</v>
      </c>
      <c r="P1813" s="46"/>
      <c r="Q1813" s="46"/>
      <c r="R1813" s="46"/>
      <c r="S1813" s="46"/>
      <c r="T1813" s="46"/>
      <c r="U1813" s="46"/>
      <c r="V1813" s="46"/>
      <c r="W1813" s="46"/>
      <c r="X1813" s="46"/>
      <c r="Y1813" s="46"/>
      <c r="Z1813" s="46"/>
    </row>
    <row r="1814" spans="1:26" ht="13.5" customHeight="1">
      <c r="A1814" s="233">
        <v>1090</v>
      </c>
      <c r="B1814" s="48" t="s">
        <v>2017</v>
      </c>
      <c r="C1814" s="34" t="s">
        <v>27</v>
      </c>
      <c r="D1814" s="139" t="s">
        <v>875</v>
      </c>
      <c r="E1814" s="149"/>
      <c r="F1814" s="37"/>
      <c r="G1814" s="108">
        <v>45</v>
      </c>
      <c r="H1814" s="81">
        <f>O1814/G1814</f>
        <v>4</v>
      </c>
      <c r="I1814" s="81"/>
      <c r="J1814" s="88"/>
      <c r="K1814" s="41" t="s">
        <v>26</v>
      </c>
      <c r="L1814" s="42" t="str">
        <f t="shared" si="225"/>
        <v/>
      </c>
      <c r="M1814" s="43">
        <f t="shared" si="226"/>
        <v>0</v>
      </c>
      <c r="N1814" s="44" t="str">
        <f t="shared" si="227"/>
        <v>0</v>
      </c>
      <c r="O1814" s="133">
        <v>180</v>
      </c>
      <c r="P1814" s="46"/>
      <c r="Q1814" s="46"/>
      <c r="R1814" s="46"/>
      <c r="S1814" s="46"/>
      <c r="T1814" s="46"/>
      <c r="U1814" s="46"/>
      <c r="V1814" s="46"/>
      <c r="W1814" s="46"/>
      <c r="X1814" s="46"/>
      <c r="Y1814" s="46"/>
      <c r="Z1814" s="46"/>
    </row>
    <row r="1815" spans="1:26" ht="13.5" customHeight="1">
      <c r="A1815" s="232">
        <v>513</v>
      </c>
      <c r="B1815" s="48" t="s">
        <v>2018</v>
      </c>
      <c r="C1815" s="34" t="s">
        <v>43</v>
      </c>
      <c r="D1815" s="139" t="s">
        <v>875</v>
      </c>
      <c r="E1815" s="50" t="s">
        <v>121</v>
      </c>
      <c r="F1815" s="37"/>
      <c r="G1815" s="108">
        <v>110</v>
      </c>
      <c r="H1815" s="81">
        <v>2</v>
      </c>
      <c r="I1815" s="81">
        <v>1000</v>
      </c>
      <c r="J1815" s="88" t="s">
        <v>59</v>
      </c>
      <c r="K1815" s="41"/>
      <c r="L1815" s="42" t="str">
        <f t="shared" si="225"/>
        <v>1000grams</v>
      </c>
      <c r="M1815" s="43">
        <f t="shared" si="226"/>
        <v>2000</v>
      </c>
      <c r="N1815" s="44" t="str">
        <f t="shared" si="227"/>
        <v>2000grams</v>
      </c>
      <c r="O1815" s="51">
        <f t="shared" ref="O1815:O1904" si="228">G1815*H1815</f>
        <v>220</v>
      </c>
      <c r="P1815" s="11"/>
      <c r="Q1815" s="11"/>
      <c r="R1815" s="11"/>
      <c r="S1815" s="11"/>
      <c r="T1815" s="11"/>
      <c r="U1815" s="11"/>
      <c r="V1815" s="11"/>
      <c r="W1815" s="11"/>
      <c r="X1815" s="11"/>
      <c r="Y1815" s="11"/>
      <c r="Z1815" s="11"/>
    </row>
    <row r="1816" spans="1:26" ht="13.5" customHeight="1">
      <c r="A1816" s="233">
        <v>1240</v>
      </c>
      <c r="B1816" s="57" t="s">
        <v>2019</v>
      </c>
      <c r="C1816" s="94" t="s">
        <v>68</v>
      </c>
      <c r="D1816" s="139" t="s">
        <v>875</v>
      </c>
      <c r="E1816" s="116" t="s">
        <v>875</v>
      </c>
      <c r="F1816" s="59"/>
      <c r="G1816" s="95">
        <v>7.48</v>
      </c>
      <c r="H1816" s="96">
        <v>2</v>
      </c>
      <c r="I1816" s="96">
        <v>10</v>
      </c>
      <c r="J1816" s="98" t="s">
        <v>37</v>
      </c>
      <c r="K1816" s="46"/>
      <c r="L1816" s="42" t="str">
        <f t="shared" si="225"/>
        <v>10pieces</v>
      </c>
      <c r="M1816" s="43">
        <f t="shared" si="226"/>
        <v>20</v>
      </c>
      <c r="N1816" s="44" t="str">
        <f t="shared" si="227"/>
        <v>20pieces</v>
      </c>
      <c r="O1816" s="51">
        <f t="shared" si="228"/>
        <v>14.96</v>
      </c>
      <c r="P1816" s="46"/>
      <c r="Q1816" s="46"/>
      <c r="R1816" s="46"/>
      <c r="S1816" s="46"/>
      <c r="T1816" s="46"/>
      <c r="U1816" s="46"/>
      <c r="V1816" s="46"/>
      <c r="W1816" s="46"/>
      <c r="X1816" s="46"/>
      <c r="Y1816" s="46"/>
      <c r="Z1816" s="46"/>
    </row>
    <row r="1817" spans="1:26" ht="13.5" customHeight="1">
      <c r="A1817" s="232">
        <v>489</v>
      </c>
      <c r="B1817" s="48" t="s">
        <v>2020</v>
      </c>
      <c r="C1817" s="34" t="s">
        <v>43</v>
      </c>
      <c r="D1817" s="139" t="s">
        <v>875</v>
      </c>
      <c r="E1817" s="50" t="s">
        <v>2021</v>
      </c>
      <c r="F1817" s="156"/>
      <c r="G1817" s="108">
        <v>7.43</v>
      </c>
      <c r="H1817" s="81">
        <v>30</v>
      </c>
      <c r="I1817" s="81">
        <v>10</v>
      </c>
      <c r="J1817" s="88" t="s">
        <v>37</v>
      </c>
      <c r="K1817" s="41"/>
      <c r="L1817" s="42" t="str">
        <f t="shared" si="225"/>
        <v>10pieces</v>
      </c>
      <c r="M1817" s="43">
        <f t="shared" si="226"/>
        <v>300</v>
      </c>
      <c r="N1817" s="44" t="str">
        <f t="shared" si="227"/>
        <v>300pieces</v>
      </c>
      <c r="O1817" s="51">
        <f t="shared" si="228"/>
        <v>222.89999999999998</v>
      </c>
      <c r="P1817" s="46"/>
      <c r="Q1817" s="46"/>
      <c r="R1817" s="46"/>
      <c r="S1817" s="46"/>
      <c r="T1817" s="46"/>
      <c r="U1817" s="46"/>
      <c r="V1817" s="46"/>
      <c r="W1817" s="46"/>
      <c r="X1817" s="46"/>
      <c r="Y1817" s="46"/>
      <c r="Z1817" s="46"/>
    </row>
    <row r="1818" spans="1:26" ht="13.5" customHeight="1">
      <c r="A1818" s="232">
        <v>655</v>
      </c>
      <c r="B1818" s="68" t="s">
        <v>2022</v>
      </c>
      <c r="C1818" s="53" t="s">
        <v>39</v>
      </c>
      <c r="D1818" s="139" t="s">
        <v>875</v>
      </c>
      <c r="E1818" s="68" t="s">
        <v>2023</v>
      </c>
      <c r="F1818" s="156"/>
      <c r="G1818" s="102">
        <v>7</v>
      </c>
      <c r="H1818" s="103">
        <v>5</v>
      </c>
      <c r="I1818" s="103">
        <v>10</v>
      </c>
      <c r="J1818" s="104" t="s">
        <v>37</v>
      </c>
      <c r="K1818" s="41"/>
      <c r="L1818" s="42" t="str">
        <f t="shared" si="225"/>
        <v>10pieces</v>
      </c>
      <c r="M1818" s="43">
        <f t="shared" si="226"/>
        <v>50</v>
      </c>
      <c r="N1818" s="44" t="str">
        <f t="shared" si="227"/>
        <v>50pieces</v>
      </c>
      <c r="O1818" s="51">
        <f t="shared" si="228"/>
        <v>35</v>
      </c>
      <c r="P1818" s="46"/>
      <c r="Q1818" s="46"/>
      <c r="R1818" s="46"/>
      <c r="S1818" s="46"/>
      <c r="T1818" s="46"/>
      <c r="U1818" s="46"/>
      <c r="V1818" s="46"/>
      <c r="W1818" s="46"/>
      <c r="X1818" s="46"/>
      <c r="Y1818" s="46"/>
      <c r="Z1818" s="46"/>
    </row>
    <row r="1819" spans="1:26" ht="13.5" customHeight="1">
      <c r="A1819" s="233">
        <v>1153</v>
      </c>
      <c r="B1819" s="79" t="s">
        <v>2024</v>
      </c>
      <c r="C1819" s="34" t="s">
        <v>47</v>
      </c>
      <c r="D1819" s="139" t="s">
        <v>875</v>
      </c>
      <c r="E1819" s="50" t="s">
        <v>2023</v>
      </c>
      <c r="F1819" s="195"/>
      <c r="G1819" s="108">
        <v>7.99</v>
      </c>
      <c r="H1819" s="81">
        <v>595</v>
      </c>
      <c r="I1819" s="81">
        <v>1</v>
      </c>
      <c r="J1819" s="88" t="s">
        <v>37</v>
      </c>
      <c r="K1819" s="46"/>
      <c r="L1819" s="42" t="str">
        <f t="shared" si="225"/>
        <v>1pieces</v>
      </c>
      <c r="M1819" s="43">
        <f t="shared" si="226"/>
        <v>595</v>
      </c>
      <c r="N1819" s="44" t="str">
        <f t="shared" si="227"/>
        <v>595pieces</v>
      </c>
      <c r="O1819" s="51">
        <f t="shared" si="228"/>
        <v>4754.05</v>
      </c>
      <c r="P1819" s="46"/>
      <c r="Q1819" s="46"/>
      <c r="R1819" s="46"/>
      <c r="S1819" s="46"/>
      <c r="T1819" s="46"/>
      <c r="U1819" s="46"/>
      <c r="V1819" s="46"/>
      <c r="W1819" s="46"/>
      <c r="X1819" s="46"/>
      <c r="Y1819" s="46"/>
      <c r="Z1819" s="46"/>
    </row>
    <row r="1820" spans="1:26" ht="13.5" customHeight="1">
      <c r="A1820" s="233">
        <v>1241</v>
      </c>
      <c r="B1820" s="57" t="s">
        <v>2025</v>
      </c>
      <c r="C1820" s="94" t="s">
        <v>68</v>
      </c>
      <c r="D1820" s="139" t="s">
        <v>875</v>
      </c>
      <c r="E1820" s="116"/>
      <c r="F1820" s="195"/>
      <c r="G1820" s="95">
        <v>8.1</v>
      </c>
      <c r="H1820" s="96">
        <v>1</v>
      </c>
      <c r="I1820" s="96">
        <v>10</v>
      </c>
      <c r="J1820" s="98" t="s">
        <v>37</v>
      </c>
      <c r="K1820" s="46"/>
      <c r="L1820" s="42" t="str">
        <f t="shared" si="225"/>
        <v>10pieces</v>
      </c>
      <c r="M1820" s="43">
        <f t="shared" si="226"/>
        <v>10</v>
      </c>
      <c r="N1820" s="44" t="str">
        <f t="shared" si="227"/>
        <v>10pieces</v>
      </c>
      <c r="O1820" s="51">
        <f t="shared" si="228"/>
        <v>8.1</v>
      </c>
      <c r="P1820" s="46"/>
      <c r="Q1820" s="46"/>
      <c r="R1820" s="46"/>
      <c r="S1820" s="46"/>
      <c r="T1820" s="46"/>
      <c r="U1820" s="46"/>
      <c r="V1820" s="46"/>
      <c r="W1820" s="46"/>
      <c r="X1820" s="46"/>
      <c r="Y1820" s="46"/>
      <c r="Z1820" s="46"/>
    </row>
    <row r="1821" spans="1:26" ht="13.5" customHeight="1">
      <c r="A1821" s="232">
        <v>488</v>
      </c>
      <c r="B1821" s="48" t="s">
        <v>2026</v>
      </c>
      <c r="C1821" s="34" t="s">
        <v>43</v>
      </c>
      <c r="D1821" s="139" t="s">
        <v>875</v>
      </c>
      <c r="E1821" s="50" t="s">
        <v>2021</v>
      </c>
      <c r="F1821" s="156"/>
      <c r="G1821" s="126">
        <v>7.43</v>
      </c>
      <c r="H1821" s="120">
        <v>2</v>
      </c>
      <c r="I1821" s="120">
        <v>10</v>
      </c>
      <c r="J1821" s="152" t="s">
        <v>37</v>
      </c>
      <c r="K1821" s="41"/>
      <c r="L1821" s="42" t="str">
        <f t="shared" si="225"/>
        <v>10pieces</v>
      </c>
      <c r="M1821" s="43">
        <f t="shared" si="226"/>
        <v>20</v>
      </c>
      <c r="N1821" s="44" t="str">
        <f t="shared" si="227"/>
        <v>20pieces</v>
      </c>
      <c r="O1821" s="51">
        <f t="shared" si="228"/>
        <v>14.86</v>
      </c>
      <c r="P1821" s="46"/>
      <c r="Q1821" s="46"/>
      <c r="R1821" s="46"/>
      <c r="S1821" s="46"/>
      <c r="T1821" s="46"/>
      <c r="U1821" s="46"/>
      <c r="V1821" s="46"/>
      <c r="W1821" s="46"/>
      <c r="X1821" s="46"/>
      <c r="Y1821" s="46"/>
      <c r="Z1821" s="46"/>
    </row>
    <row r="1822" spans="1:26" ht="13.5" customHeight="1">
      <c r="A1822" s="232">
        <v>342</v>
      </c>
      <c r="B1822" s="33" t="s">
        <v>2027</v>
      </c>
      <c r="C1822" s="34" t="s">
        <v>43</v>
      </c>
      <c r="D1822" s="9" t="str">
        <f t="shared" ref="D1822:D1823" si="229">IFERROR(LEFT(E1822, FIND("/", E1822)-1), E1822)</f>
        <v>Quaker</v>
      </c>
      <c r="E1822" s="50" t="s">
        <v>2028</v>
      </c>
      <c r="F1822" s="155"/>
      <c r="G1822" s="108">
        <v>65</v>
      </c>
      <c r="H1822" s="81">
        <v>2</v>
      </c>
      <c r="I1822" s="81">
        <v>6</v>
      </c>
      <c r="J1822" s="88" t="s">
        <v>37</v>
      </c>
      <c r="K1822" s="41" t="s">
        <v>26</v>
      </c>
      <c r="L1822" s="42" t="str">
        <f t="shared" si="225"/>
        <v>6pieces</v>
      </c>
      <c r="M1822" s="43">
        <f t="shared" si="226"/>
        <v>12</v>
      </c>
      <c r="N1822" s="44" t="str">
        <f t="shared" si="227"/>
        <v>12pieces</v>
      </c>
      <c r="O1822" s="51">
        <f t="shared" si="228"/>
        <v>130</v>
      </c>
      <c r="P1822" s="46"/>
      <c r="Q1822" s="46"/>
      <c r="R1822" s="46"/>
      <c r="S1822" s="46"/>
      <c r="T1822" s="46"/>
      <c r="U1822" s="46"/>
      <c r="V1822" s="46"/>
      <c r="W1822" s="46"/>
      <c r="X1822" s="46"/>
      <c r="Y1822" s="46"/>
      <c r="Z1822" s="46"/>
    </row>
    <row r="1823" spans="1:26" ht="13.5" customHeight="1">
      <c r="A1823" s="233">
        <v>342</v>
      </c>
      <c r="B1823" s="208" t="s">
        <v>2027</v>
      </c>
      <c r="C1823" s="34" t="s">
        <v>27</v>
      </c>
      <c r="D1823" s="9" t="str">
        <f t="shared" si="229"/>
        <v>Quaker</v>
      </c>
      <c r="E1823" s="208" t="s">
        <v>2028</v>
      </c>
      <c r="F1823" s="155"/>
      <c r="G1823" s="180">
        <v>10.83</v>
      </c>
      <c r="H1823" s="81">
        <v>10</v>
      </c>
      <c r="I1823" s="81">
        <v>33</v>
      </c>
      <c r="J1823" s="121" t="s">
        <v>59</v>
      </c>
      <c r="K1823" s="41" t="s">
        <v>26</v>
      </c>
      <c r="L1823" s="42" t="str">
        <f t="shared" si="225"/>
        <v>33grams</v>
      </c>
      <c r="M1823" s="43">
        <f t="shared" si="226"/>
        <v>330</v>
      </c>
      <c r="N1823" s="44" t="str">
        <f t="shared" si="227"/>
        <v>330grams</v>
      </c>
      <c r="O1823" s="45">
        <f t="shared" si="228"/>
        <v>108.3</v>
      </c>
      <c r="P1823" s="46"/>
      <c r="Q1823" s="46"/>
      <c r="R1823" s="46"/>
      <c r="S1823" s="46"/>
      <c r="T1823" s="46"/>
      <c r="U1823" s="46"/>
      <c r="V1823" s="46"/>
      <c r="W1823" s="46"/>
      <c r="X1823" s="46"/>
      <c r="Y1823" s="46"/>
      <c r="Z1823" s="46"/>
    </row>
    <row r="1824" spans="1:26" ht="13.5" customHeight="1">
      <c r="A1824" s="233">
        <v>1242</v>
      </c>
      <c r="B1824" s="57" t="s">
        <v>2029</v>
      </c>
      <c r="C1824" s="94" t="s">
        <v>68</v>
      </c>
      <c r="D1824" s="58" t="s">
        <v>2030</v>
      </c>
      <c r="E1824" s="116"/>
      <c r="F1824" s="58"/>
      <c r="G1824" s="95">
        <v>2.375</v>
      </c>
      <c r="H1824" s="96">
        <v>11</v>
      </c>
      <c r="I1824" s="97">
        <v>6</v>
      </c>
      <c r="J1824" s="215" t="s">
        <v>37</v>
      </c>
      <c r="K1824" s="46"/>
      <c r="L1824" s="42" t="str">
        <f t="shared" si="225"/>
        <v>6pieces</v>
      </c>
      <c r="M1824" s="43">
        <f t="shared" si="226"/>
        <v>66</v>
      </c>
      <c r="N1824" s="44" t="str">
        <f t="shared" si="227"/>
        <v>66pieces</v>
      </c>
      <c r="O1824" s="51">
        <f t="shared" si="228"/>
        <v>26.125</v>
      </c>
      <c r="P1824" s="46"/>
      <c r="Q1824" s="46"/>
      <c r="R1824" s="46"/>
      <c r="S1824" s="46"/>
      <c r="T1824" s="46"/>
      <c r="U1824" s="46"/>
      <c r="V1824" s="46"/>
      <c r="W1824" s="46"/>
      <c r="X1824" s="46"/>
      <c r="Y1824" s="46"/>
      <c r="Z1824" s="46"/>
    </row>
    <row r="1825" spans="1:26" ht="13.5" customHeight="1">
      <c r="A1825" s="232">
        <v>343</v>
      </c>
      <c r="B1825" s="209" t="s">
        <v>2031</v>
      </c>
      <c r="C1825" s="34" t="s">
        <v>43</v>
      </c>
      <c r="D1825" s="9" t="str">
        <f t="shared" ref="D1825:D1828" si="230">IFERROR(LEFT(E1825, FIND("/", E1825)-1), E1825)</f>
        <v>Quaker</v>
      </c>
      <c r="E1825" s="116" t="s">
        <v>2028</v>
      </c>
      <c r="F1825" s="162"/>
      <c r="G1825" s="108">
        <v>65</v>
      </c>
      <c r="H1825" s="81">
        <v>1</v>
      </c>
      <c r="I1825" s="81">
        <v>6</v>
      </c>
      <c r="J1825" s="121" t="s">
        <v>37</v>
      </c>
      <c r="K1825" s="41" t="s">
        <v>26</v>
      </c>
      <c r="L1825" s="42" t="str">
        <f t="shared" si="225"/>
        <v>6pieces</v>
      </c>
      <c r="M1825" s="43">
        <f t="shared" si="226"/>
        <v>6</v>
      </c>
      <c r="N1825" s="44" t="str">
        <f t="shared" si="227"/>
        <v>6pieces</v>
      </c>
      <c r="O1825" s="51">
        <f t="shared" si="228"/>
        <v>65</v>
      </c>
      <c r="P1825" s="46"/>
      <c r="Q1825" s="46"/>
      <c r="R1825" s="46"/>
      <c r="S1825" s="46"/>
      <c r="T1825" s="46"/>
      <c r="U1825" s="46"/>
      <c r="V1825" s="46"/>
      <c r="W1825" s="46"/>
      <c r="X1825" s="46"/>
      <c r="Y1825" s="46"/>
      <c r="Z1825" s="46"/>
    </row>
    <row r="1826" spans="1:26" ht="13.5" customHeight="1">
      <c r="A1826" s="232">
        <v>343</v>
      </c>
      <c r="B1826" s="68" t="s">
        <v>2031</v>
      </c>
      <c r="C1826" s="53" t="s">
        <v>39</v>
      </c>
      <c r="D1826" s="9" t="str">
        <f t="shared" si="230"/>
        <v>Quaker</v>
      </c>
      <c r="E1826" s="68" t="s">
        <v>2028</v>
      </c>
      <c r="F1826" s="161"/>
      <c r="G1826" s="102">
        <v>64.5</v>
      </c>
      <c r="H1826" s="103">
        <v>1</v>
      </c>
      <c r="I1826" s="103">
        <v>6</v>
      </c>
      <c r="J1826" s="160" t="s">
        <v>37</v>
      </c>
      <c r="K1826" s="41"/>
      <c r="L1826" s="42" t="str">
        <f t="shared" si="225"/>
        <v>6pieces</v>
      </c>
      <c r="M1826" s="43">
        <f t="shared" si="226"/>
        <v>6</v>
      </c>
      <c r="N1826" s="44" t="str">
        <f t="shared" si="227"/>
        <v>6pieces</v>
      </c>
      <c r="O1826" s="51">
        <f t="shared" si="228"/>
        <v>64.5</v>
      </c>
      <c r="P1826" s="46"/>
      <c r="Q1826" s="46"/>
      <c r="R1826" s="46"/>
      <c r="S1826" s="46"/>
      <c r="T1826" s="46"/>
      <c r="U1826" s="46"/>
      <c r="V1826" s="46"/>
      <c r="W1826" s="46"/>
      <c r="X1826" s="46"/>
      <c r="Y1826" s="46"/>
      <c r="Z1826" s="46"/>
    </row>
    <row r="1827" spans="1:26" ht="13.5" customHeight="1">
      <c r="A1827" s="232">
        <v>344</v>
      </c>
      <c r="B1827" s="33" t="s">
        <v>2032</v>
      </c>
      <c r="C1827" s="34" t="s">
        <v>43</v>
      </c>
      <c r="D1827" s="9" t="str">
        <f t="shared" si="230"/>
        <v>Quaker</v>
      </c>
      <c r="E1827" s="50" t="s">
        <v>2028</v>
      </c>
      <c r="F1827" s="162"/>
      <c r="G1827" s="38">
        <f>65/6</f>
        <v>10.833333333333334</v>
      </c>
      <c r="H1827" s="39">
        <v>11</v>
      </c>
      <c r="I1827" s="39">
        <v>1</v>
      </c>
      <c r="J1827" s="168" t="s">
        <v>37</v>
      </c>
      <c r="K1827" s="41" t="s">
        <v>26</v>
      </c>
      <c r="L1827" s="42" t="str">
        <f t="shared" si="225"/>
        <v>1pieces</v>
      </c>
      <c r="M1827" s="43">
        <f t="shared" si="226"/>
        <v>11</v>
      </c>
      <c r="N1827" s="44" t="str">
        <f t="shared" si="227"/>
        <v>11pieces</v>
      </c>
      <c r="O1827" s="51">
        <f t="shared" si="228"/>
        <v>119.16666666666667</v>
      </c>
      <c r="P1827" s="46"/>
      <c r="Q1827" s="46"/>
      <c r="R1827" s="46"/>
      <c r="S1827" s="46"/>
      <c r="T1827" s="46"/>
      <c r="U1827" s="46"/>
      <c r="V1827" s="46"/>
      <c r="W1827" s="46"/>
      <c r="X1827" s="46"/>
      <c r="Y1827" s="46"/>
      <c r="Z1827" s="46"/>
    </row>
    <row r="1828" spans="1:26" ht="13.5" customHeight="1">
      <c r="A1828" s="233">
        <v>1049</v>
      </c>
      <c r="B1828" s="76" t="s">
        <v>2033</v>
      </c>
      <c r="C1828" s="34" t="s">
        <v>55</v>
      </c>
      <c r="D1828" s="9" t="str">
        <f t="shared" si="230"/>
        <v>Holiday</v>
      </c>
      <c r="E1828" s="52" t="s">
        <v>2034</v>
      </c>
      <c r="F1828" s="161"/>
      <c r="G1828" s="77">
        <v>56.35</v>
      </c>
      <c r="H1828" s="39">
        <v>9.0907999999999998</v>
      </c>
      <c r="I1828" s="39">
        <v>220</v>
      </c>
      <c r="J1828" s="168" t="s">
        <v>59</v>
      </c>
      <c r="K1828" s="41"/>
      <c r="L1828" s="42" t="str">
        <f t="shared" si="225"/>
        <v>220grams</v>
      </c>
      <c r="M1828" s="43">
        <f t="shared" si="226"/>
        <v>1999.9759999999999</v>
      </c>
      <c r="N1828" s="44" t="str">
        <f t="shared" si="227"/>
        <v>1999.976grams</v>
      </c>
      <c r="O1828" s="51">
        <f t="shared" si="228"/>
        <v>512.26657999999998</v>
      </c>
      <c r="P1828" s="11"/>
      <c r="Q1828" s="11"/>
      <c r="R1828" s="11"/>
      <c r="S1828" s="11"/>
      <c r="T1828" s="11"/>
      <c r="U1828" s="11"/>
      <c r="V1828" s="11"/>
      <c r="W1828" s="11"/>
      <c r="X1828" s="11"/>
      <c r="Y1828" s="11"/>
      <c r="Z1828" s="11"/>
    </row>
    <row r="1829" spans="1:26" ht="13.5" customHeight="1">
      <c r="A1829" s="233">
        <v>922</v>
      </c>
      <c r="B1829" s="116" t="s">
        <v>322</v>
      </c>
      <c r="C1829" s="34" t="s">
        <v>74</v>
      </c>
      <c r="D1829" s="9"/>
      <c r="E1829" s="116" t="s">
        <v>890</v>
      </c>
      <c r="F1829" s="161" t="s">
        <v>76</v>
      </c>
      <c r="G1829" s="38">
        <v>309</v>
      </c>
      <c r="H1829" s="39">
        <v>4</v>
      </c>
      <c r="I1829" s="39">
        <v>1</v>
      </c>
      <c r="J1829" s="168" t="s">
        <v>86</v>
      </c>
      <c r="K1829" s="41" t="s">
        <v>26</v>
      </c>
      <c r="L1829" s="42" t="str">
        <f t="shared" si="225"/>
        <v>1gallons</v>
      </c>
      <c r="M1829" s="43">
        <f t="shared" si="226"/>
        <v>4</v>
      </c>
      <c r="N1829" s="44" t="str">
        <f t="shared" si="227"/>
        <v>4gallons</v>
      </c>
      <c r="O1829" s="51">
        <f t="shared" si="228"/>
        <v>1236</v>
      </c>
      <c r="P1829" s="29"/>
      <c r="Q1829" s="11"/>
      <c r="R1829" s="11"/>
      <c r="S1829" s="11"/>
      <c r="T1829" s="11"/>
      <c r="U1829" s="11"/>
      <c r="V1829" s="11"/>
      <c r="W1829" s="11"/>
      <c r="X1829" s="11"/>
      <c r="Y1829" s="11"/>
      <c r="Z1829" s="11"/>
    </row>
    <row r="1830" spans="1:26" ht="13.5" customHeight="1">
      <c r="A1830" s="232">
        <v>107</v>
      </c>
      <c r="B1830" s="33" t="s">
        <v>2035</v>
      </c>
      <c r="C1830" s="49" t="s">
        <v>61</v>
      </c>
      <c r="D1830" s="9" t="str">
        <f>IFERROR(LEFT(E1830, FIND("/", E1830)-1), E1830)</f>
        <v>ram</v>
      </c>
      <c r="E1830" s="50" t="s">
        <v>2036</v>
      </c>
      <c r="F1830" s="477"/>
      <c r="G1830" s="38">
        <v>150</v>
      </c>
      <c r="H1830" s="39">
        <v>0.5</v>
      </c>
      <c r="I1830" s="39">
        <v>1000</v>
      </c>
      <c r="J1830" s="167" t="s">
        <v>59</v>
      </c>
      <c r="K1830" s="41" t="s">
        <v>26</v>
      </c>
      <c r="L1830" s="42" t="str">
        <f t="shared" si="225"/>
        <v>1000grams</v>
      </c>
      <c r="M1830" s="43">
        <f t="shared" si="226"/>
        <v>500</v>
      </c>
      <c r="N1830" s="44" t="str">
        <f t="shared" si="227"/>
        <v>500grams</v>
      </c>
      <c r="O1830" s="51">
        <f t="shared" si="228"/>
        <v>75</v>
      </c>
      <c r="P1830" s="46"/>
      <c r="Q1830" s="46"/>
      <c r="R1830" s="46"/>
      <c r="S1830" s="46"/>
      <c r="T1830" s="46"/>
      <c r="U1830" s="46"/>
      <c r="V1830" s="46"/>
      <c r="W1830" s="46"/>
      <c r="X1830" s="46"/>
      <c r="Y1830" s="46"/>
      <c r="Z1830" s="46"/>
    </row>
    <row r="1831" spans="1:26" ht="13.5" customHeight="1">
      <c r="A1831" s="232">
        <v>107</v>
      </c>
      <c r="B1831" s="33" t="s">
        <v>2037</v>
      </c>
      <c r="C1831" s="49" t="s">
        <v>31</v>
      </c>
      <c r="D1831" s="282"/>
      <c r="E1831" s="50"/>
      <c r="F1831" s="477"/>
      <c r="G1831" s="413">
        <v>49</v>
      </c>
      <c r="H1831" s="39">
        <v>1</v>
      </c>
      <c r="I1831" s="120"/>
      <c r="J1831" s="60" t="s">
        <v>42</v>
      </c>
      <c r="K1831" s="41" t="s">
        <v>26</v>
      </c>
      <c r="L1831" s="42" t="str">
        <f t="shared" si="225"/>
        <v>packs</v>
      </c>
      <c r="M1831" s="43">
        <f t="shared" si="226"/>
        <v>0</v>
      </c>
      <c r="N1831" s="44" t="str">
        <f t="shared" si="227"/>
        <v>0packs</v>
      </c>
      <c r="O1831" s="51">
        <f t="shared" si="228"/>
        <v>49</v>
      </c>
      <c r="P1831" s="46"/>
      <c r="Q1831" s="46"/>
      <c r="R1831" s="46"/>
      <c r="S1831" s="46"/>
      <c r="T1831" s="46"/>
      <c r="U1831" s="46"/>
      <c r="V1831" s="46"/>
      <c r="W1831" s="46"/>
      <c r="X1831" s="46"/>
      <c r="Y1831" s="46"/>
      <c r="Z1831" s="46"/>
    </row>
    <row r="1832" spans="1:26" ht="13.5" customHeight="1">
      <c r="A1832" s="233">
        <v>402</v>
      </c>
      <c r="B1832" s="52" t="s">
        <v>2038</v>
      </c>
      <c r="C1832" s="34" t="s">
        <v>35</v>
      </c>
      <c r="D1832" s="9" t="str">
        <f t="shared" ref="D1832:D1837" si="231">IFERROR(LEFT(E1832, FIND("/", E1832)-1), E1832)</f>
        <v>Mother's Best</v>
      </c>
      <c r="E1832" s="68" t="s">
        <v>2039</v>
      </c>
      <c r="F1832" s="161"/>
      <c r="G1832" s="413">
        <v>48</v>
      </c>
      <c r="H1832" s="39">
        <v>7</v>
      </c>
      <c r="I1832" s="120">
        <v>100</v>
      </c>
      <c r="J1832" s="60" t="s">
        <v>59</v>
      </c>
      <c r="K1832" s="41" t="s">
        <v>26</v>
      </c>
      <c r="L1832" s="42" t="str">
        <f t="shared" si="225"/>
        <v>100grams</v>
      </c>
      <c r="M1832" s="43">
        <f t="shared" si="226"/>
        <v>700</v>
      </c>
      <c r="N1832" s="44" t="str">
        <f t="shared" si="227"/>
        <v>700grams</v>
      </c>
      <c r="O1832" s="51">
        <f t="shared" si="228"/>
        <v>336</v>
      </c>
      <c r="P1832" s="46"/>
      <c r="Q1832" s="46"/>
      <c r="R1832" s="46"/>
      <c r="S1832" s="46"/>
      <c r="T1832" s="46"/>
      <c r="U1832" s="46"/>
      <c r="V1832" s="46"/>
      <c r="W1832" s="46"/>
      <c r="X1832" s="46"/>
      <c r="Y1832" s="46"/>
      <c r="Z1832" s="46"/>
    </row>
    <row r="1833" spans="1:26" ht="13.5" customHeight="1">
      <c r="A1833" s="232">
        <v>402</v>
      </c>
      <c r="B1833" s="52" t="s">
        <v>2038</v>
      </c>
      <c r="C1833" s="53" t="s">
        <v>39</v>
      </c>
      <c r="D1833" s="9" t="str">
        <f t="shared" si="231"/>
        <v>Ram</v>
      </c>
      <c r="E1833" s="52" t="s">
        <v>293</v>
      </c>
      <c r="F1833" s="161"/>
      <c r="G1833" s="102">
        <v>49</v>
      </c>
      <c r="H1833" s="103">
        <v>2</v>
      </c>
      <c r="I1833" s="103">
        <v>100</v>
      </c>
      <c r="J1833" s="56" t="s">
        <v>59</v>
      </c>
      <c r="K1833" s="41"/>
      <c r="L1833" s="42" t="str">
        <f t="shared" si="225"/>
        <v>100grams</v>
      </c>
      <c r="M1833" s="43">
        <f t="shared" si="226"/>
        <v>200</v>
      </c>
      <c r="N1833" s="44" t="str">
        <f t="shared" si="227"/>
        <v>200grams</v>
      </c>
      <c r="O1833" s="51">
        <f t="shared" si="228"/>
        <v>98</v>
      </c>
      <c r="P1833" s="46"/>
      <c r="Q1833" s="46"/>
      <c r="R1833" s="46"/>
      <c r="S1833" s="46"/>
      <c r="T1833" s="46"/>
      <c r="U1833" s="46"/>
      <c r="V1833" s="46"/>
      <c r="W1833" s="46"/>
      <c r="X1833" s="46"/>
      <c r="Y1833" s="46"/>
      <c r="Z1833" s="46"/>
    </row>
    <row r="1834" spans="1:26" ht="13.5" customHeight="1">
      <c r="A1834" s="233">
        <v>402</v>
      </c>
      <c r="B1834" s="33" t="s">
        <v>2038</v>
      </c>
      <c r="C1834" s="34" t="s">
        <v>55</v>
      </c>
      <c r="D1834" s="9" t="str">
        <f t="shared" si="231"/>
        <v>Sun Maid</v>
      </c>
      <c r="E1834" s="149" t="s">
        <v>2040</v>
      </c>
      <c r="F1834" s="162"/>
      <c r="G1834" s="108">
        <v>51.1</v>
      </c>
      <c r="H1834" s="81">
        <v>0.6</v>
      </c>
      <c r="I1834" s="81">
        <v>100</v>
      </c>
      <c r="J1834" s="40" t="s">
        <v>59</v>
      </c>
      <c r="K1834" s="41" t="s">
        <v>26</v>
      </c>
      <c r="L1834" s="42" t="str">
        <f t="shared" si="225"/>
        <v>100grams</v>
      </c>
      <c r="M1834" s="43">
        <f t="shared" si="226"/>
        <v>60</v>
      </c>
      <c r="N1834" s="44" t="str">
        <f t="shared" si="227"/>
        <v>60grams</v>
      </c>
      <c r="O1834" s="51">
        <f t="shared" si="228"/>
        <v>30.66</v>
      </c>
      <c r="P1834" s="46"/>
      <c r="Q1834" s="46"/>
      <c r="R1834" s="46"/>
      <c r="S1834" s="46"/>
      <c r="T1834" s="46"/>
      <c r="U1834" s="46"/>
      <c r="V1834" s="46"/>
      <c r="W1834" s="46"/>
      <c r="X1834" s="46"/>
      <c r="Y1834" s="46"/>
      <c r="Z1834" s="46"/>
    </row>
    <row r="1835" spans="1:26" ht="13.5" customHeight="1">
      <c r="A1835" s="232">
        <v>402</v>
      </c>
      <c r="B1835" s="48" t="s">
        <v>2038</v>
      </c>
      <c r="C1835" s="34" t="s">
        <v>43</v>
      </c>
      <c r="D1835" s="9" t="str">
        <f t="shared" si="231"/>
        <v>Sunmaid</v>
      </c>
      <c r="E1835" s="149" t="s">
        <v>2041</v>
      </c>
      <c r="F1835" s="161"/>
      <c r="G1835" s="108">
        <v>51.1</v>
      </c>
      <c r="H1835" s="81">
        <v>2</v>
      </c>
      <c r="I1835" s="81">
        <v>100</v>
      </c>
      <c r="J1835" s="40" t="s">
        <v>59</v>
      </c>
      <c r="K1835" s="41" t="s">
        <v>26</v>
      </c>
      <c r="L1835" s="42" t="str">
        <f t="shared" si="225"/>
        <v>100grams</v>
      </c>
      <c r="M1835" s="43">
        <f t="shared" si="226"/>
        <v>200</v>
      </c>
      <c r="N1835" s="44" t="str">
        <f t="shared" si="227"/>
        <v>200grams</v>
      </c>
      <c r="O1835" s="51">
        <f t="shared" si="228"/>
        <v>102.2</v>
      </c>
      <c r="P1835" s="46"/>
      <c r="Q1835" s="46"/>
      <c r="R1835" s="46"/>
      <c r="S1835" s="46"/>
      <c r="T1835" s="46"/>
      <c r="U1835" s="46"/>
      <c r="V1835" s="46"/>
      <c r="W1835" s="46"/>
      <c r="X1835" s="46"/>
      <c r="Y1835" s="46"/>
      <c r="Z1835" s="46"/>
    </row>
    <row r="1836" spans="1:26" ht="13.5" customHeight="1">
      <c r="A1836" s="233">
        <v>402</v>
      </c>
      <c r="B1836" s="79" t="s">
        <v>2038</v>
      </c>
      <c r="C1836" s="94" t="s">
        <v>68</v>
      </c>
      <c r="D1836" s="9">
        <f t="shared" si="231"/>
        <v>0</v>
      </c>
      <c r="E1836" s="91"/>
      <c r="F1836" s="58"/>
      <c r="G1836" s="95">
        <v>0.26200000000000001</v>
      </c>
      <c r="H1836" s="96">
        <v>800</v>
      </c>
      <c r="I1836" s="97">
        <v>1000</v>
      </c>
      <c r="J1836" s="131" t="s">
        <v>59</v>
      </c>
      <c r="K1836" s="46"/>
      <c r="L1836" s="42" t="str">
        <f t="shared" si="225"/>
        <v>1000grams</v>
      </c>
      <c r="M1836" s="43">
        <f t="shared" si="226"/>
        <v>800000</v>
      </c>
      <c r="N1836" s="44" t="str">
        <f t="shared" si="227"/>
        <v>800000grams</v>
      </c>
      <c r="O1836" s="51">
        <f t="shared" si="228"/>
        <v>209.60000000000002</v>
      </c>
      <c r="P1836" s="46"/>
      <c r="Q1836" s="46"/>
      <c r="R1836" s="46"/>
      <c r="S1836" s="46"/>
      <c r="T1836" s="46"/>
      <c r="U1836" s="46"/>
      <c r="V1836" s="46"/>
      <c r="W1836" s="46"/>
      <c r="X1836" s="46"/>
      <c r="Y1836" s="46"/>
      <c r="Z1836" s="46"/>
    </row>
    <row r="1837" spans="1:26" ht="13.5" customHeight="1">
      <c r="A1837" s="233">
        <v>763</v>
      </c>
      <c r="B1837" s="146" t="s">
        <v>2042</v>
      </c>
      <c r="C1837" s="34" t="s">
        <v>82</v>
      </c>
      <c r="D1837" s="9" t="str">
        <f t="shared" si="231"/>
        <v>Ram</v>
      </c>
      <c r="E1837" s="146" t="s">
        <v>293</v>
      </c>
      <c r="F1837" s="162" t="s">
        <v>76</v>
      </c>
      <c r="G1837" s="123">
        <v>48.8</v>
      </c>
      <c r="H1837" s="124">
        <v>9</v>
      </c>
      <c r="I1837" s="124">
        <v>100</v>
      </c>
      <c r="J1837" s="125" t="s">
        <v>59</v>
      </c>
      <c r="K1837" s="41" t="s">
        <v>26</v>
      </c>
      <c r="L1837" s="42" t="str">
        <f t="shared" si="225"/>
        <v>100grams</v>
      </c>
      <c r="M1837" s="43">
        <f t="shared" si="226"/>
        <v>900</v>
      </c>
      <c r="N1837" s="44" t="str">
        <f t="shared" si="227"/>
        <v>900grams</v>
      </c>
      <c r="O1837" s="51">
        <f t="shared" si="228"/>
        <v>439.2</v>
      </c>
      <c r="P1837" s="46"/>
      <c r="Q1837" s="46"/>
      <c r="R1837" s="46"/>
      <c r="S1837" s="46"/>
      <c r="T1837" s="46"/>
      <c r="U1837" s="46"/>
      <c r="V1837" s="46"/>
      <c r="W1837" s="46"/>
      <c r="X1837" s="46"/>
      <c r="Y1837" s="46"/>
      <c r="Z1837" s="46"/>
    </row>
    <row r="1838" spans="1:26" ht="13.5" customHeight="1">
      <c r="A1838" s="233">
        <v>636</v>
      </c>
      <c r="B1838" s="57" t="s">
        <v>2043</v>
      </c>
      <c r="C1838" s="94" t="s">
        <v>68</v>
      </c>
      <c r="D1838" s="9"/>
      <c r="E1838" s="116" t="s">
        <v>2044</v>
      </c>
      <c r="F1838" s="58"/>
      <c r="G1838" s="212">
        <v>0.125</v>
      </c>
      <c r="H1838" s="326">
        <v>4000</v>
      </c>
      <c r="I1838" s="253">
        <v>1000</v>
      </c>
      <c r="J1838" s="257" t="s">
        <v>59</v>
      </c>
      <c r="K1838" s="46"/>
      <c r="L1838" s="42" t="str">
        <f t="shared" si="225"/>
        <v>1000grams</v>
      </c>
      <c r="M1838" s="43">
        <f t="shared" si="226"/>
        <v>4000000</v>
      </c>
      <c r="N1838" s="44" t="str">
        <f t="shared" si="227"/>
        <v>4000000grams</v>
      </c>
      <c r="O1838" s="51">
        <f t="shared" si="228"/>
        <v>500</v>
      </c>
      <c r="P1838" s="46"/>
      <c r="Q1838" s="46"/>
      <c r="R1838" s="46"/>
      <c r="S1838" s="46"/>
      <c r="T1838" s="46"/>
      <c r="U1838" s="46"/>
      <c r="V1838" s="46"/>
      <c r="W1838" s="46"/>
      <c r="X1838" s="46"/>
      <c r="Y1838" s="46"/>
      <c r="Z1838" s="46"/>
    </row>
    <row r="1839" spans="1:26" ht="13.5" customHeight="1">
      <c r="A1839" s="232">
        <v>636</v>
      </c>
      <c r="B1839" s="68" t="s">
        <v>2043</v>
      </c>
      <c r="C1839" s="53" t="s">
        <v>39</v>
      </c>
      <c r="D1839" s="9">
        <f t="shared" ref="D1839:D1853" si="232">IFERROR(LEFT(E1839, FIND("/", E1839)-1), E1839)</f>
        <v>0</v>
      </c>
      <c r="E1839" s="99"/>
      <c r="F1839" s="161"/>
      <c r="G1839" s="102">
        <v>125</v>
      </c>
      <c r="H1839" s="478">
        <v>1</v>
      </c>
      <c r="I1839" s="103">
        <v>1000</v>
      </c>
      <c r="J1839" s="56" t="s">
        <v>59</v>
      </c>
      <c r="K1839" s="41"/>
      <c r="L1839" s="42" t="str">
        <f t="shared" si="225"/>
        <v>1000grams</v>
      </c>
      <c r="M1839" s="43">
        <f t="shared" si="226"/>
        <v>1000</v>
      </c>
      <c r="N1839" s="44" t="str">
        <f t="shared" si="227"/>
        <v>1000grams</v>
      </c>
      <c r="O1839" s="51">
        <f t="shared" si="228"/>
        <v>125</v>
      </c>
      <c r="P1839" s="46"/>
      <c r="Q1839" s="46"/>
      <c r="R1839" s="46"/>
      <c r="S1839" s="46"/>
      <c r="T1839" s="46"/>
      <c r="U1839" s="46"/>
      <c r="V1839" s="46"/>
      <c r="W1839" s="46"/>
      <c r="X1839" s="46"/>
      <c r="Y1839" s="46"/>
      <c r="Z1839" s="46"/>
    </row>
    <row r="1840" spans="1:26" ht="13.5" customHeight="1">
      <c r="A1840" s="233">
        <v>1084</v>
      </c>
      <c r="B1840" s="208" t="s">
        <v>2045</v>
      </c>
      <c r="C1840" s="34" t="s">
        <v>27</v>
      </c>
      <c r="D1840" s="9" t="str">
        <f t="shared" si="232"/>
        <v>gillette</v>
      </c>
      <c r="E1840" s="474" t="s">
        <v>2046</v>
      </c>
      <c r="F1840" s="161"/>
      <c r="G1840" s="126">
        <v>25.8</v>
      </c>
      <c r="H1840" s="120">
        <v>8</v>
      </c>
      <c r="I1840" s="120"/>
      <c r="J1840" s="60"/>
      <c r="K1840" s="41" t="s">
        <v>26</v>
      </c>
      <c r="L1840" s="42" t="str">
        <f t="shared" si="225"/>
        <v/>
      </c>
      <c r="M1840" s="43">
        <f t="shared" si="226"/>
        <v>0</v>
      </c>
      <c r="N1840" s="44" t="str">
        <f t="shared" si="227"/>
        <v>0</v>
      </c>
      <c r="O1840" s="45">
        <f t="shared" si="228"/>
        <v>206.4</v>
      </c>
      <c r="P1840" s="11"/>
      <c r="Q1840" s="11"/>
      <c r="R1840" s="11"/>
      <c r="S1840" s="11"/>
      <c r="T1840" s="11"/>
      <c r="U1840" s="11"/>
      <c r="V1840" s="11"/>
      <c r="W1840" s="11"/>
      <c r="X1840" s="11"/>
      <c r="Y1840" s="11"/>
      <c r="Z1840" s="11"/>
    </row>
    <row r="1841" spans="1:26" ht="13.5" customHeight="1">
      <c r="A1841" s="233">
        <v>1154</v>
      </c>
      <c r="B1841" s="57" t="s">
        <v>2047</v>
      </c>
      <c r="C1841" s="34" t="s">
        <v>47</v>
      </c>
      <c r="D1841" s="9" t="str">
        <f t="shared" si="232"/>
        <v>Rc</v>
      </c>
      <c r="E1841" s="149" t="s">
        <v>2048</v>
      </c>
      <c r="F1841" s="58"/>
      <c r="G1841" s="108">
        <v>10.72</v>
      </c>
      <c r="H1841" s="81">
        <v>167</v>
      </c>
      <c r="I1841" s="81">
        <v>1</v>
      </c>
      <c r="J1841" s="40" t="s">
        <v>37</v>
      </c>
      <c r="K1841" s="46"/>
      <c r="L1841" s="42" t="str">
        <f t="shared" si="225"/>
        <v>1pieces</v>
      </c>
      <c r="M1841" s="43">
        <f t="shared" si="226"/>
        <v>167</v>
      </c>
      <c r="N1841" s="44" t="str">
        <f t="shared" si="227"/>
        <v>167pieces</v>
      </c>
      <c r="O1841" s="51">
        <f t="shared" si="228"/>
        <v>1790.24</v>
      </c>
      <c r="P1841" s="46"/>
      <c r="Q1841" s="46"/>
      <c r="R1841" s="46"/>
      <c r="S1841" s="46"/>
      <c r="T1841" s="46"/>
      <c r="U1841" s="46"/>
      <c r="V1841" s="46"/>
      <c r="W1841" s="46"/>
      <c r="X1841" s="46"/>
      <c r="Y1841" s="46"/>
      <c r="Z1841" s="46"/>
    </row>
    <row r="1842" spans="1:26" ht="13.5" customHeight="1">
      <c r="A1842" s="233">
        <v>585</v>
      </c>
      <c r="B1842" s="48" t="s">
        <v>2049</v>
      </c>
      <c r="C1842" s="34" t="s">
        <v>35</v>
      </c>
      <c r="D1842" s="9" t="str">
        <f t="shared" si="232"/>
        <v>BELLE</v>
      </c>
      <c r="E1842" s="149" t="s">
        <v>2050</v>
      </c>
      <c r="F1842" s="161"/>
      <c r="G1842" s="108">
        <v>3.65</v>
      </c>
      <c r="H1842" s="81">
        <v>50</v>
      </c>
      <c r="I1842" s="81">
        <v>1</v>
      </c>
      <c r="J1842" s="40" t="s">
        <v>37</v>
      </c>
      <c r="K1842" s="41" t="s">
        <v>26</v>
      </c>
      <c r="L1842" s="42" t="str">
        <f t="shared" si="225"/>
        <v>1pieces</v>
      </c>
      <c r="M1842" s="43">
        <f t="shared" si="226"/>
        <v>50</v>
      </c>
      <c r="N1842" s="44" t="str">
        <f t="shared" si="227"/>
        <v>50pieces</v>
      </c>
      <c r="O1842" s="51">
        <f t="shared" si="228"/>
        <v>182.5</v>
      </c>
      <c r="P1842" s="29">
        <f t="shared" ref="P1842:P1844" si="233">O1842/H1842</f>
        <v>3.65</v>
      </c>
      <c r="Q1842" s="74">
        <f t="shared" ref="Q1842:Q1844" si="234">G1842-P1842</f>
        <v>0</v>
      </c>
      <c r="R1842" s="28"/>
      <c r="S1842" s="28"/>
      <c r="T1842" s="28"/>
      <c r="U1842" s="28"/>
      <c r="V1842" s="28"/>
      <c r="W1842" s="28"/>
      <c r="X1842" s="28"/>
      <c r="Y1842" s="28"/>
      <c r="Z1842" s="28"/>
    </row>
    <row r="1843" spans="1:26" ht="13.5" customHeight="1">
      <c r="A1843" s="233">
        <v>587</v>
      </c>
      <c r="B1843" s="48" t="s">
        <v>2051</v>
      </c>
      <c r="C1843" s="34" t="s">
        <v>35</v>
      </c>
      <c r="D1843" s="9" t="str">
        <f t="shared" si="232"/>
        <v>BELLE</v>
      </c>
      <c r="E1843" s="149" t="s">
        <v>2050</v>
      </c>
      <c r="F1843" s="161"/>
      <c r="G1843" s="108">
        <v>4.45</v>
      </c>
      <c r="H1843" s="81">
        <v>90</v>
      </c>
      <c r="I1843" s="81">
        <v>1</v>
      </c>
      <c r="J1843" s="40" t="s">
        <v>37</v>
      </c>
      <c r="K1843" s="41" t="s">
        <v>26</v>
      </c>
      <c r="L1843" s="42" t="str">
        <f t="shared" si="225"/>
        <v>1pieces</v>
      </c>
      <c r="M1843" s="43">
        <f t="shared" si="226"/>
        <v>90</v>
      </c>
      <c r="N1843" s="44" t="str">
        <f t="shared" si="227"/>
        <v>90pieces</v>
      </c>
      <c r="O1843" s="51">
        <f t="shared" si="228"/>
        <v>400.5</v>
      </c>
      <c r="P1843" s="29">
        <f t="shared" si="233"/>
        <v>4.45</v>
      </c>
      <c r="Q1843" s="74">
        <f t="shared" si="234"/>
        <v>0</v>
      </c>
      <c r="R1843" s="28"/>
      <c r="S1843" s="28"/>
      <c r="T1843" s="28"/>
      <c r="U1843" s="28"/>
      <c r="V1843" s="28"/>
      <c r="W1843" s="28"/>
      <c r="X1843" s="28"/>
      <c r="Y1843" s="28"/>
      <c r="Z1843" s="28"/>
    </row>
    <row r="1844" spans="1:26" ht="13.5" customHeight="1">
      <c r="A1844" s="233">
        <v>586</v>
      </c>
      <c r="B1844" s="48" t="s">
        <v>2052</v>
      </c>
      <c r="C1844" s="34" t="s">
        <v>35</v>
      </c>
      <c r="D1844" s="9" t="str">
        <f t="shared" si="232"/>
        <v>BELLE</v>
      </c>
      <c r="E1844" s="50" t="s">
        <v>2050</v>
      </c>
      <c r="F1844" s="161"/>
      <c r="G1844" s="180">
        <v>4.95</v>
      </c>
      <c r="H1844" s="81">
        <v>180</v>
      </c>
      <c r="I1844" s="81">
        <v>1</v>
      </c>
      <c r="J1844" s="40" t="s">
        <v>37</v>
      </c>
      <c r="K1844" s="41" t="s">
        <v>26</v>
      </c>
      <c r="L1844" s="42" t="str">
        <f t="shared" si="225"/>
        <v>1pieces</v>
      </c>
      <c r="M1844" s="43">
        <f t="shared" si="226"/>
        <v>180</v>
      </c>
      <c r="N1844" s="44" t="str">
        <f t="shared" si="227"/>
        <v>180pieces</v>
      </c>
      <c r="O1844" s="51">
        <f t="shared" si="228"/>
        <v>891</v>
      </c>
      <c r="P1844" s="29">
        <f t="shared" si="233"/>
        <v>4.95</v>
      </c>
      <c r="Q1844" s="74">
        <f t="shared" si="234"/>
        <v>0</v>
      </c>
      <c r="R1844" s="28"/>
      <c r="S1844" s="28"/>
      <c r="T1844" s="28"/>
      <c r="U1844" s="28"/>
      <c r="V1844" s="28"/>
      <c r="W1844" s="28"/>
      <c r="X1844" s="28"/>
      <c r="Y1844" s="28"/>
      <c r="Z1844" s="28"/>
    </row>
    <row r="1845" spans="1:26" ht="13.5" customHeight="1">
      <c r="A1845" s="233">
        <v>565</v>
      </c>
      <c r="B1845" s="33" t="s">
        <v>2053</v>
      </c>
      <c r="C1845" s="34" t="s">
        <v>35</v>
      </c>
      <c r="D1845" s="9" t="str">
        <f t="shared" si="232"/>
        <v>LADY'S CHOICE</v>
      </c>
      <c r="E1845" s="50" t="s">
        <v>2054</v>
      </c>
      <c r="F1845" s="161"/>
      <c r="G1845" s="126">
        <v>1217</v>
      </c>
      <c r="H1845" s="120">
        <v>2</v>
      </c>
      <c r="I1845" s="120">
        <v>3500</v>
      </c>
      <c r="J1845" s="152" t="s">
        <v>29</v>
      </c>
      <c r="K1845" s="41" t="s">
        <v>26</v>
      </c>
      <c r="L1845" s="42" t="str">
        <f t="shared" si="225"/>
        <v>3500ml</v>
      </c>
      <c r="M1845" s="43">
        <f t="shared" si="226"/>
        <v>7000</v>
      </c>
      <c r="N1845" s="44" t="str">
        <f t="shared" si="227"/>
        <v>7000ml</v>
      </c>
      <c r="O1845" s="51">
        <f t="shared" si="228"/>
        <v>2434</v>
      </c>
      <c r="P1845" s="46"/>
      <c r="Q1845" s="46"/>
      <c r="R1845" s="46"/>
      <c r="S1845" s="46"/>
      <c r="T1845" s="46"/>
      <c r="U1845" s="46"/>
      <c r="V1845" s="46"/>
      <c r="W1845" s="46"/>
      <c r="X1845" s="46"/>
      <c r="Y1845" s="46"/>
      <c r="Z1845" s="46"/>
    </row>
    <row r="1846" spans="1:26" ht="13.5" customHeight="1">
      <c r="A1846" s="232">
        <v>230</v>
      </c>
      <c r="B1846" s="33" t="s">
        <v>2055</v>
      </c>
      <c r="C1846" s="49" t="s">
        <v>31</v>
      </c>
      <c r="D1846" s="9" t="str">
        <f t="shared" si="232"/>
        <v>bestfood</v>
      </c>
      <c r="E1846" s="50" t="s">
        <v>2056</v>
      </c>
      <c r="F1846" s="477"/>
      <c r="G1846" s="126">
        <v>119.4</v>
      </c>
      <c r="H1846" s="120">
        <v>0.35699999999999998</v>
      </c>
      <c r="I1846" s="120"/>
      <c r="J1846" s="60" t="s">
        <v>59</v>
      </c>
      <c r="K1846" s="41" t="s">
        <v>26</v>
      </c>
      <c r="L1846" s="42" t="str">
        <f t="shared" si="225"/>
        <v>grams</v>
      </c>
      <c r="M1846" s="43">
        <f t="shared" si="226"/>
        <v>0</v>
      </c>
      <c r="N1846" s="44" t="str">
        <f t="shared" si="227"/>
        <v>0grams</v>
      </c>
      <c r="O1846" s="51">
        <f t="shared" si="228"/>
        <v>42.625799999999998</v>
      </c>
      <c r="P1846" s="29">
        <f>O1846/H1846</f>
        <v>119.4</v>
      </c>
      <c r="Q1846" s="74">
        <f>G1846-P1846</f>
        <v>0</v>
      </c>
      <c r="R1846" s="28"/>
      <c r="S1846" s="28"/>
      <c r="T1846" s="28"/>
      <c r="U1846" s="28"/>
      <c r="V1846" s="28"/>
      <c r="W1846" s="28"/>
      <c r="X1846" s="28"/>
      <c r="Y1846" s="28"/>
      <c r="Z1846" s="28"/>
    </row>
    <row r="1847" spans="1:26" ht="13.5" customHeight="1">
      <c r="A1847" s="232">
        <v>285</v>
      </c>
      <c r="B1847" s="48" t="s">
        <v>2057</v>
      </c>
      <c r="C1847" s="49" t="s">
        <v>31</v>
      </c>
      <c r="D1847" s="9" t="str">
        <f t="shared" si="232"/>
        <v>rebisco</v>
      </c>
      <c r="E1847" s="50" t="s">
        <v>1178</v>
      </c>
      <c r="F1847" s="161"/>
      <c r="G1847" s="108">
        <v>5.92</v>
      </c>
      <c r="H1847" s="81">
        <v>68</v>
      </c>
      <c r="I1847" s="81"/>
      <c r="J1847" s="40" t="s">
        <v>37</v>
      </c>
      <c r="K1847" s="41" t="s">
        <v>26</v>
      </c>
      <c r="L1847" s="42" t="str">
        <f t="shared" si="225"/>
        <v>pieces</v>
      </c>
      <c r="M1847" s="43">
        <f t="shared" si="226"/>
        <v>0</v>
      </c>
      <c r="N1847" s="44" t="str">
        <f t="shared" si="227"/>
        <v>0pieces</v>
      </c>
      <c r="O1847" s="51">
        <f t="shared" si="228"/>
        <v>402.56</v>
      </c>
      <c r="P1847" s="46"/>
      <c r="Q1847" s="46"/>
      <c r="R1847" s="46"/>
      <c r="S1847" s="46"/>
      <c r="T1847" s="46"/>
      <c r="U1847" s="46"/>
      <c r="V1847" s="46"/>
      <c r="W1847" s="46"/>
      <c r="X1847" s="46"/>
      <c r="Y1847" s="46"/>
      <c r="Z1847" s="46"/>
    </row>
    <row r="1848" spans="1:26" ht="13.5" customHeight="1">
      <c r="A1848" s="233">
        <v>1032</v>
      </c>
      <c r="B1848" s="76" t="s">
        <v>2058</v>
      </c>
      <c r="C1848" s="34" t="s">
        <v>55</v>
      </c>
      <c r="D1848" s="9" t="str">
        <f t="shared" si="232"/>
        <v>Rebisco</v>
      </c>
      <c r="E1848" s="52" t="s">
        <v>339</v>
      </c>
      <c r="F1848" s="161"/>
      <c r="G1848" s="126">
        <v>5.9</v>
      </c>
      <c r="H1848" s="120">
        <v>10</v>
      </c>
      <c r="I1848" s="273">
        <v>1</v>
      </c>
      <c r="J1848" s="152" t="s">
        <v>37</v>
      </c>
      <c r="K1848" s="41"/>
      <c r="L1848" s="42" t="str">
        <f t="shared" si="225"/>
        <v>1pieces</v>
      </c>
      <c r="M1848" s="43">
        <f t="shared" si="226"/>
        <v>10</v>
      </c>
      <c r="N1848" s="44" t="str">
        <f t="shared" si="227"/>
        <v>10pieces</v>
      </c>
      <c r="O1848" s="51">
        <f t="shared" si="228"/>
        <v>59</v>
      </c>
      <c r="P1848" s="46"/>
      <c r="Q1848" s="46"/>
      <c r="R1848" s="46"/>
      <c r="S1848" s="46"/>
      <c r="T1848" s="46"/>
      <c r="U1848" s="46"/>
      <c r="V1848" s="46"/>
      <c r="W1848" s="46"/>
      <c r="X1848" s="46"/>
      <c r="Y1848" s="46"/>
      <c r="Z1848" s="46"/>
    </row>
    <row r="1849" spans="1:26" ht="13.5" customHeight="1">
      <c r="A1849" s="232">
        <v>284</v>
      </c>
      <c r="B1849" s="48" t="s">
        <v>2059</v>
      </c>
      <c r="C1849" s="49" t="s">
        <v>31</v>
      </c>
      <c r="D1849" s="9" t="str">
        <f t="shared" si="232"/>
        <v>rebisco</v>
      </c>
      <c r="E1849" s="50" t="s">
        <v>1178</v>
      </c>
      <c r="F1849" s="161"/>
      <c r="G1849" s="108">
        <v>6.02</v>
      </c>
      <c r="H1849" s="81">
        <v>48</v>
      </c>
      <c r="I1849" s="81"/>
      <c r="J1849" s="40" t="s">
        <v>37</v>
      </c>
      <c r="K1849" s="41" t="s">
        <v>26</v>
      </c>
      <c r="L1849" s="42" t="str">
        <f t="shared" si="225"/>
        <v>pieces</v>
      </c>
      <c r="M1849" s="43">
        <f t="shared" si="226"/>
        <v>0</v>
      </c>
      <c r="N1849" s="44" t="str">
        <f t="shared" si="227"/>
        <v>0pieces</v>
      </c>
      <c r="O1849" s="51">
        <f t="shared" si="228"/>
        <v>288.95999999999998</v>
      </c>
      <c r="P1849" s="46"/>
      <c r="Q1849" s="46"/>
      <c r="R1849" s="46"/>
      <c r="S1849" s="46"/>
      <c r="T1849" s="46"/>
      <c r="U1849" s="46"/>
      <c r="V1849" s="46"/>
      <c r="W1849" s="46"/>
      <c r="X1849" s="46"/>
      <c r="Y1849" s="46"/>
      <c r="Z1849" s="46"/>
    </row>
    <row r="1850" spans="1:26" ht="13.5" customHeight="1">
      <c r="A1850" s="233">
        <v>1155</v>
      </c>
      <c r="B1850" s="79" t="s">
        <v>2060</v>
      </c>
      <c r="C1850" s="34" t="s">
        <v>47</v>
      </c>
      <c r="D1850" s="9" t="str">
        <f t="shared" si="232"/>
        <v>Rebisco</v>
      </c>
      <c r="E1850" s="50" t="s">
        <v>2061</v>
      </c>
      <c r="F1850" s="58"/>
      <c r="G1850" s="108">
        <v>5.8</v>
      </c>
      <c r="H1850" s="81">
        <v>200</v>
      </c>
      <c r="I1850" s="81">
        <v>1</v>
      </c>
      <c r="J1850" s="40" t="s">
        <v>37</v>
      </c>
      <c r="K1850" s="46"/>
      <c r="L1850" s="42" t="str">
        <f t="shared" si="225"/>
        <v>1pieces</v>
      </c>
      <c r="M1850" s="43">
        <f t="shared" si="226"/>
        <v>200</v>
      </c>
      <c r="N1850" s="44" t="str">
        <f t="shared" si="227"/>
        <v>200pieces</v>
      </c>
      <c r="O1850" s="51">
        <f t="shared" si="228"/>
        <v>1160</v>
      </c>
      <c r="P1850" s="46"/>
      <c r="Q1850" s="46"/>
      <c r="R1850" s="46"/>
      <c r="S1850" s="46"/>
      <c r="T1850" s="46"/>
      <c r="U1850" s="46"/>
      <c r="V1850" s="46"/>
      <c r="W1850" s="46"/>
      <c r="X1850" s="46"/>
      <c r="Y1850" s="46"/>
      <c r="Z1850" s="46"/>
    </row>
    <row r="1851" spans="1:26" ht="13.5" customHeight="1">
      <c r="A1851" s="233">
        <v>1034</v>
      </c>
      <c r="B1851" s="76" t="s">
        <v>2062</v>
      </c>
      <c r="C1851" s="34" t="s">
        <v>55</v>
      </c>
      <c r="D1851" s="9">
        <f t="shared" si="232"/>
        <v>0</v>
      </c>
      <c r="E1851" s="50"/>
      <c r="F1851" s="161"/>
      <c r="G1851" s="108">
        <v>5.7</v>
      </c>
      <c r="H1851" s="81">
        <v>6</v>
      </c>
      <c r="I1851" s="81">
        <v>1</v>
      </c>
      <c r="J1851" s="40" t="s">
        <v>37</v>
      </c>
      <c r="K1851" s="41"/>
      <c r="L1851" s="42" t="str">
        <f t="shared" si="225"/>
        <v>1pieces</v>
      </c>
      <c r="M1851" s="43">
        <f t="shared" si="226"/>
        <v>6</v>
      </c>
      <c r="N1851" s="44" t="str">
        <f t="shared" si="227"/>
        <v>6pieces</v>
      </c>
      <c r="O1851" s="51">
        <f t="shared" si="228"/>
        <v>34.200000000000003</v>
      </c>
      <c r="P1851" s="46"/>
      <c r="Q1851" s="46"/>
      <c r="R1851" s="46"/>
      <c r="S1851" s="46"/>
      <c r="T1851" s="46"/>
      <c r="U1851" s="46"/>
      <c r="V1851" s="46"/>
      <c r="W1851" s="46"/>
      <c r="X1851" s="46"/>
      <c r="Y1851" s="46"/>
      <c r="Z1851" s="46"/>
    </row>
    <row r="1852" spans="1:26" ht="13.5" customHeight="1">
      <c r="A1852" s="233">
        <v>1243</v>
      </c>
      <c r="B1852" s="57" t="s">
        <v>2063</v>
      </c>
      <c r="C1852" s="94" t="s">
        <v>68</v>
      </c>
      <c r="D1852" s="9" t="str">
        <f t="shared" si="232"/>
        <v>Rebisco</v>
      </c>
      <c r="E1852" s="52" t="s">
        <v>339</v>
      </c>
      <c r="F1852" s="58"/>
      <c r="G1852" s="189">
        <v>6.88</v>
      </c>
      <c r="H1852" s="96">
        <v>1</v>
      </c>
      <c r="I1852" s="97">
        <v>10</v>
      </c>
      <c r="J1852" s="219" t="s">
        <v>37</v>
      </c>
      <c r="K1852" s="46"/>
      <c r="L1852" s="42" t="str">
        <f t="shared" si="225"/>
        <v>10pieces</v>
      </c>
      <c r="M1852" s="43">
        <f t="shared" si="226"/>
        <v>10</v>
      </c>
      <c r="N1852" s="44" t="str">
        <f t="shared" si="227"/>
        <v>10pieces</v>
      </c>
      <c r="O1852" s="51">
        <f t="shared" si="228"/>
        <v>6.88</v>
      </c>
      <c r="P1852" s="46"/>
      <c r="Q1852" s="46"/>
      <c r="R1852" s="46"/>
      <c r="S1852" s="46"/>
      <c r="T1852" s="46"/>
      <c r="U1852" s="46"/>
      <c r="V1852" s="46"/>
      <c r="W1852" s="46"/>
      <c r="X1852" s="46"/>
      <c r="Y1852" s="46"/>
      <c r="Z1852" s="46"/>
    </row>
    <row r="1853" spans="1:26" ht="13.5" customHeight="1">
      <c r="A1853" s="233">
        <v>1033</v>
      </c>
      <c r="B1853" s="76" t="s">
        <v>2064</v>
      </c>
      <c r="C1853" s="34" t="s">
        <v>55</v>
      </c>
      <c r="D1853" s="9" t="str">
        <f t="shared" si="232"/>
        <v>Rebisco</v>
      </c>
      <c r="E1853" s="52" t="s">
        <v>339</v>
      </c>
      <c r="F1853" s="161"/>
      <c r="G1853" s="106">
        <v>5.6</v>
      </c>
      <c r="H1853" s="81">
        <v>7</v>
      </c>
      <c r="I1853" s="81">
        <v>1</v>
      </c>
      <c r="J1853" s="40" t="s">
        <v>37</v>
      </c>
      <c r="K1853" s="41"/>
      <c r="L1853" s="42" t="str">
        <f t="shared" si="225"/>
        <v>1pieces</v>
      </c>
      <c r="M1853" s="43">
        <f t="shared" si="226"/>
        <v>7</v>
      </c>
      <c r="N1853" s="44" t="str">
        <f t="shared" si="227"/>
        <v>7pieces</v>
      </c>
      <c r="O1853" s="51">
        <f t="shared" si="228"/>
        <v>39.199999999999996</v>
      </c>
      <c r="P1853" s="46"/>
      <c r="Q1853" s="46"/>
      <c r="R1853" s="46"/>
      <c r="S1853" s="46"/>
      <c r="T1853" s="46"/>
      <c r="U1853" s="46"/>
      <c r="V1853" s="46"/>
      <c r="W1853" s="46"/>
      <c r="X1853" s="46"/>
      <c r="Y1853" s="46"/>
      <c r="Z1853" s="46"/>
    </row>
    <row r="1854" spans="1:26" ht="13.5" customHeight="1">
      <c r="A1854" s="232">
        <v>297</v>
      </c>
      <c r="B1854" s="48" t="s">
        <v>2065</v>
      </c>
      <c r="C1854" s="49" t="s">
        <v>31</v>
      </c>
      <c r="D1854" s="9"/>
      <c r="E1854" s="50" t="s">
        <v>32</v>
      </c>
      <c r="F1854" s="161"/>
      <c r="G1854" s="108">
        <v>430</v>
      </c>
      <c r="H1854" s="81">
        <v>0.25</v>
      </c>
      <c r="I1854" s="81"/>
      <c r="J1854" s="40" t="s">
        <v>33</v>
      </c>
      <c r="K1854" s="41" t="s">
        <v>26</v>
      </c>
      <c r="L1854" s="42" t="str">
        <f t="shared" si="225"/>
        <v>kg</v>
      </c>
      <c r="M1854" s="43">
        <f t="shared" si="226"/>
        <v>0</v>
      </c>
      <c r="N1854" s="44" t="str">
        <f t="shared" si="227"/>
        <v>0kg</v>
      </c>
      <c r="O1854" s="51">
        <f t="shared" si="228"/>
        <v>107.5</v>
      </c>
      <c r="P1854" s="46"/>
      <c r="Q1854" s="46"/>
      <c r="R1854" s="46"/>
      <c r="S1854" s="46"/>
      <c r="T1854" s="46"/>
      <c r="U1854" s="46"/>
      <c r="V1854" s="46"/>
      <c r="W1854" s="46"/>
      <c r="X1854" s="46"/>
      <c r="Y1854" s="46"/>
      <c r="Z1854" s="46"/>
    </row>
    <row r="1855" spans="1:26" ht="13.5" customHeight="1">
      <c r="A1855" s="233">
        <v>572</v>
      </c>
      <c r="B1855" s="128" t="s">
        <v>2066</v>
      </c>
      <c r="C1855" s="34" t="s">
        <v>82</v>
      </c>
      <c r="D1855" s="9"/>
      <c r="E1855" s="122" t="s">
        <v>2067</v>
      </c>
      <c r="F1855" s="162" t="s">
        <v>76</v>
      </c>
      <c r="G1855" s="123">
        <v>55.55</v>
      </c>
      <c r="H1855" s="124">
        <v>2</v>
      </c>
      <c r="I1855" s="211">
        <v>490</v>
      </c>
      <c r="J1855" s="125" t="s">
        <v>29</v>
      </c>
      <c r="K1855" s="41" t="s">
        <v>26</v>
      </c>
      <c r="L1855" s="42" t="str">
        <f t="shared" si="225"/>
        <v>490ml</v>
      </c>
      <c r="M1855" s="43">
        <f t="shared" si="226"/>
        <v>980</v>
      </c>
      <c r="N1855" s="44" t="str">
        <f t="shared" si="227"/>
        <v>980ml</v>
      </c>
      <c r="O1855" s="51">
        <f t="shared" si="228"/>
        <v>111.1</v>
      </c>
      <c r="P1855" s="29">
        <f t="shared" ref="P1855:P1856" si="235">O1855/H1855</f>
        <v>55.55</v>
      </c>
      <c r="Q1855" s="74"/>
      <c r="R1855" s="28"/>
      <c r="S1855" s="28"/>
      <c r="T1855" s="28"/>
      <c r="U1855" s="28"/>
      <c r="V1855" s="28"/>
      <c r="W1855" s="28"/>
      <c r="X1855" s="28"/>
      <c r="Y1855" s="28"/>
      <c r="Z1855" s="28"/>
    </row>
    <row r="1856" spans="1:26" ht="13.5" customHeight="1">
      <c r="A1856" s="233">
        <v>572</v>
      </c>
      <c r="B1856" s="79" t="s">
        <v>2066</v>
      </c>
      <c r="C1856" s="34" t="s">
        <v>47</v>
      </c>
      <c r="D1856" s="9"/>
      <c r="E1856" s="50" t="s">
        <v>2067</v>
      </c>
      <c r="F1856" s="58"/>
      <c r="G1856" s="108">
        <v>57</v>
      </c>
      <c r="H1856" s="81">
        <v>1</v>
      </c>
      <c r="I1856" s="277">
        <v>1</v>
      </c>
      <c r="J1856" s="40" t="s">
        <v>29</v>
      </c>
      <c r="K1856" s="46"/>
      <c r="L1856" s="42" t="str">
        <f t="shared" si="225"/>
        <v>1ml</v>
      </c>
      <c r="M1856" s="43">
        <f t="shared" si="226"/>
        <v>1</v>
      </c>
      <c r="N1856" s="44" t="str">
        <f t="shared" si="227"/>
        <v>1ml</v>
      </c>
      <c r="O1856" s="51">
        <f t="shared" si="228"/>
        <v>57</v>
      </c>
      <c r="P1856" s="29">
        <f t="shared" si="235"/>
        <v>57</v>
      </c>
      <c r="Q1856" s="74"/>
      <c r="R1856" s="28"/>
      <c r="S1856" s="28"/>
      <c r="T1856" s="28"/>
      <c r="U1856" s="28"/>
      <c r="V1856" s="28"/>
      <c r="W1856" s="28"/>
      <c r="X1856" s="28"/>
      <c r="Y1856" s="28"/>
      <c r="Z1856" s="28"/>
    </row>
    <row r="1857" spans="1:26" ht="13.5" customHeight="1">
      <c r="A1857" s="233">
        <v>572</v>
      </c>
      <c r="B1857" s="52" t="s">
        <v>2066</v>
      </c>
      <c r="C1857" s="34" t="s">
        <v>35</v>
      </c>
      <c r="D1857" s="9" t="str">
        <f t="shared" ref="D1857:D1861" si="236">IFERROR(LEFT(E1857, FIND("/", E1857)-1), E1857)</f>
        <v>Red Cane Vinegar</v>
      </c>
      <c r="E1857" s="52" t="s">
        <v>2066</v>
      </c>
      <c r="F1857" s="161"/>
      <c r="G1857" s="180">
        <v>56.4</v>
      </c>
      <c r="H1857" s="81">
        <v>1</v>
      </c>
      <c r="I1857" s="81">
        <v>430</v>
      </c>
      <c r="J1857" s="40" t="s">
        <v>29</v>
      </c>
      <c r="K1857" s="41" t="s">
        <v>26</v>
      </c>
      <c r="L1857" s="42" t="str">
        <f t="shared" si="225"/>
        <v>430ml</v>
      </c>
      <c r="M1857" s="43">
        <f t="shared" si="226"/>
        <v>430</v>
      </c>
      <c r="N1857" s="44" t="str">
        <f t="shared" si="227"/>
        <v>430ml</v>
      </c>
      <c r="O1857" s="51">
        <f t="shared" si="228"/>
        <v>56.4</v>
      </c>
      <c r="P1857" s="46"/>
      <c r="Q1857" s="46"/>
      <c r="R1857" s="46"/>
      <c r="S1857" s="46"/>
      <c r="T1857" s="46"/>
      <c r="U1857" s="46"/>
      <c r="V1857" s="46"/>
      <c r="W1857" s="46"/>
      <c r="X1857" s="46"/>
      <c r="Y1857" s="46"/>
      <c r="Z1857" s="46"/>
    </row>
    <row r="1858" spans="1:26" ht="13.5" customHeight="1">
      <c r="A1858" s="233">
        <v>735</v>
      </c>
      <c r="B1858" s="122" t="s">
        <v>2068</v>
      </c>
      <c r="C1858" s="34" t="s">
        <v>82</v>
      </c>
      <c r="D1858" s="9" t="str">
        <f t="shared" si="236"/>
        <v>Capri</v>
      </c>
      <c r="E1858" s="122" t="s">
        <v>2069</v>
      </c>
      <c r="F1858" s="162" t="s">
        <v>76</v>
      </c>
      <c r="G1858" s="123">
        <v>139</v>
      </c>
      <c r="H1858" s="124">
        <v>1</v>
      </c>
      <c r="I1858" s="124">
        <v>185</v>
      </c>
      <c r="J1858" s="125" t="s">
        <v>59</v>
      </c>
      <c r="K1858" s="41" t="s">
        <v>26</v>
      </c>
      <c r="L1858" s="42" t="str">
        <f t="shared" si="225"/>
        <v>185grams</v>
      </c>
      <c r="M1858" s="43">
        <f t="shared" si="226"/>
        <v>185</v>
      </c>
      <c r="N1858" s="44" t="str">
        <f t="shared" si="227"/>
        <v>185grams</v>
      </c>
      <c r="O1858" s="51">
        <f t="shared" si="228"/>
        <v>139</v>
      </c>
      <c r="P1858" s="29"/>
      <c r="Q1858" s="11"/>
      <c r="R1858" s="11"/>
      <c r="S1858" s="11"/>
      <c r="T1858" s="11"/>
      <c r="U1858" s="11"/>
      <c r="V1858" s="11"/>
      <c r="W1858" s="11"/>
      <c r="X1858" s="11"/>
      <c r="Y1858" s="11"/>
      <c r="Z1858" s="11"/>
    </row>
    <row r="1859" spans="1:26" ht="13.5" customHeight="1">
      <c r="A1859" s="233">
        <v>1042</v>
      </c>
      <c r="B1859" s="234" t="s">
        <v>2070</v>
      </c>
      <c r="C1859" s="34" t="s">
        <v>55</v>
      </c>
      <c r="D1859" s="9" t="str">
        <f t="shared" si="236"/>
        <v>MBN</v>
      </c>
      <c r="E1859" s="52" t="s">
        <v>2071</v>
      </c>
      <c r="F1859" s="156"/>
      <c r="G1859" s="102">
        <v>1700</v>
      </c>
      <c r="H1859" s="81">
        <v>0.78</v>
      </c>
      <c r="I1859" s="81">
        <v>5</v>
      </c>
      <c r="J1859" s="40" t="s">
        <v>33</v>
      </c>
      <c r="K1859" s="41"/>
      <c r="L1859" s="42" t="str">
        <f t="shared" si="225"/>
        <v>5kg</v>
      </c>
      <c r="M1859" s="43">
        <f t="shared" si="226"/>
        <v>3.9000000000000004</v>
      </c>
      <c r="N1859" s="44" t="str">
        <f t="shared" si="227"/>
        <v>3.9kg</v>
      </c>
      <c r="O1859" s="51">
        <f t="shared" si="228"/>
        <v>1326</v>
      </c>
      <c r="P1859" s="46"/>
      <c r="Q1859" s="46"/>
      <c r="R1859" s="46"/>
      <c r="S1859" s="46"/>
      <c r="T1859" s="46"/>
      <c r="U1859" s="46"/>
      <c r="V1859" s="46"/>
      <c r="W1859" s="46"/>
      <c r="X1859" s="46"/>
      <c r="Y1859" s="46"/>
      <c r="Z1859" s="46"/>
    </row>
    <row r="1860" spans="1:26" ht="13.5" customHeight="1">
      <c r="A1860" s="233">
        <v>838</v>
      </c>
      <c r="B1860" s="76" t="s">
        <v>2072</v>
      </c>
      <c r="C1860" s="34" t="s">
        <v>55</v>
      </c>
      <c r="D1860" s="9" t="str">
        <f t="shared" si="236"/>
        <v>Carlo Rossi</v>
      </c>
      <c r="E1860" s="52" t="s">
        <v>2073</v>
      </c>
      <c r="F1860" s="156"/>
      <c r="G1860" s="106">
        <v>343</v>
      </c>
      <c r="H1860" s="81">
        <v>1</v>
      </c>
      <c r="I1860" s="81">
        <v>750</v>
      </c>
      <c r="J1860" s="88" t="s">
        <v>59</v>
      </c>
      <c r="K1860" s="41" t="s">
        <v>26</v>
      </c>
      <c r="L1860" s="42" t="str">
        <f t="shared" si="225"/>
        <v>750grams</v>
      </c>
      <c r="M1860" s="43">
        <f t="shared" si="226"/>
        <v>750</v>
      </c>
      <c r="N1860" s="44" t="str">
        <f t="shared" si="227"/>
        <v>750grams</v>
      </c>
      <c r="O1860" s="51">
        <f t="shared" si="228"/>
        <v>343</v>
      </c>
      <c r="P1860" s="29"/>
      <c r="Q1860" s="11"/>
      <c r="R1860" s="11"/>
      <c r="S1860" s="11"/>
      <c r="T1860" s="11"/>
      <c r="U1860" s="11"/>
      <c r="V1860" s="11"/>
      <c r="W1860" s="11"/>
      <c r="X1860" s="11"/>
      <c r="Y1860" s="11"/>
      <c r="Z1860" s="11"/>
    </row>
    <row r="1861" spans="1:26" ht="13.5" customHeight="1">
      <c r="A1861" s="233">
        <v>838</v>
      </c>
      <c r="B1861" s="128" t="s">
        <v>2072</v>
      </c>
      <c r="C1861" s="34" t="s">
        <v>82</v>
      </c>
      <c r="D1861" s="9" t="str">
        <f t="shared" si="236"/>
        <v>Carlo Rossi</v>
      </c>
      <c r="E1861" s="128" t="s">
        <v>2074</v>
      </c>
      <c r="F1861" s="155" t="s">
        <v>76</v>
      </c>
      <c r="G1861" s="123">
        <v>301.5</v>
      </c>
      <c r="H1861" s="124">
        <v>1</v>
      </c>
      <c r="I1861" s="148">
        <v>1000</v>
      </c>
      <c r="J1861" s="137" t="s">
        <v>29</v>
      </c>
      <c r="K1861" s="41" t="s">
        <v>26</v>
      </c>
      <c r="L1861" s="42" t="str">
        <f t="shared" si="225"/>
        <v>1000ml</v>
      </c>
      <c r="M1861" s="43">
        <f t="shared" si="226"/>
        <v>1000</v>
      </c>
      <c r="N1861" s="44" t="str">
        <f t="shared" si="227"/>
        <v>1000ml</v>
      </c>
      <c r="O1861" s="51">
        <f t="shared" si="228"/>
        <v>301.5</v>
      </c>
      <c r="P1861" s="29"/>
      <c r="Q1861" s="11"/>
      <c r="R1861" s="11"/>
      <c r="S1861" s="11"/>
      <c r="T1861" s="11"/>
      <c r="U1861" s="11"/>
      <c r="V1861" s="11"/>
      <c r="W1861" s="11"/>
      <c r="X1861" s="11"/>
      <c r="Y1861" s="11"/>
      <c r="Z1861" s="11"/>
    </row>
    <row r="1862" spans="1:26" ht="13.5" customHeight="1">
      <c r="A1862" s="233">
        <v>1244</v>
      </c>
      <c r="B1862" s="79" t="s">
        <v>2075</v>
      </c>
      <c r="C1862" s="94" t="s">
        <v>68</v>
      </c>
      <c r="D1862" s="59" t="s">
        <v>2075</v>
      </c>
      <c r="E1862" s="116"/>
      <c r="F1862" s="195"/>
      <c r="G1862" s="189">
        <v>6.77</v>
      </c>
      <c r="H1862" s="96">
        <v>10</v>
      </c>
      <c r="I1862" s="227">
        <v>10</v>
      </c>
      <c r="J1862" s="219" t="s">
        <v>37</v>
      </c>
      <c r="K1862" s="46"/>
      <c r="L1862" s="42" t="str">
        <f t="shared" si="225"/>
        <v>10pieces</v>
      </c>
      <c r="M1862" s="43">
        <f t="shared" si="226"/>
        <v>100</v>
      </c>
      <c r="N1862" s="44" t="str">
        <f t="shared" si="227"/>
        <v>100pieces</v>
      </c>
      <c r="O1862" s="51">
        <f t="shared" si="228"/>
        <v>67.699999999999989</v>
      </c>
      <c r="P1862" s="46"/>
      <c r="Q1862" s="46"/>
      <c r="R1862" s="46"/>
      <c r="S1862" s="46"/>
      <c r="T1862" s="46"/>
      <c r="U1862" s="46"/>
      <c r="V1862" s="46"/>
      <c r="W1862" s="46"/>
      <c r="X1862" s="46"/>
      <c r="Y1862" s="46"/>
      <c r="Z1862" s="46"/>
    </row>
    <row r="1863" spans="1:26" ht="13.5" customHeight="1">
      <c r="A1863" s="233">
        <v>150</v>
      </c>
      <c r="B1863" s="128" t="s">
        <v>2076</v>
      </c>
      <c r="C1863" s="34" t="s">
        <v>82</v>
      </c>
      <c r="D1863" s="9" t="str">
        <f>IFERROR(LEFT(E1863, FIND("/", E1863)-1), E1863)</f>
        <v>Golden Cup</v>
      </c>
      <c r="E1863" s="122" t="s">
        <v>2077</v>
      </c>
      <c r="F1863" s="155" t="s">
        <v>76</v>
      </c>
      <c r="G1863" s="207">
        <v>2600</v>
      </c>
      <c r="H1863" s="124">
        <v>10</v>
      </c>
      <c r="I1863" s="124">
        <v>50</v>
      </c>
      <c r="J1863" s="386" t="s">
        <v>33</v>
      </c>
      <c r="K1863" s="41" t="s">
        <v>26</v>
      </c>
      <c r="L1863" s="42" t="str">
        <f t="shared" si="225"/>
        <v>50kg</v>
      </c>
      <c r="M1863" s="43">
        <f t="shared" si="226"/>
        <v>500</v>
      </c>
      <c r="N1863" s="44" t="str">
        <f t="shared" si="227"/>
        <v>500kg</v>
      </c>
      <c r="O1863" s="51">
        <f t="shared" si="228"/>
        <v>26000</v>
      </c>
      <c r="P1863" s="11"/>
      <c r="Q1863" s="11"/>
      <c r="R1863" s="11"/>
      <c r="S1863" s="11"/>
      <c r="T1863" s="11"/>
      <c r="U1863" s="11"/>
      <c r="V1863" s="11"/>
      <c r="W1863" s="11"/>
      <c r="X1863" s="11"/>
      <c r="Y1863" s="11"/>
      <c r="Z1863" s="11"/>
    </row>
    <row r="1864" spans="1:26" ht="13.5" customHeight="1">
      <c r="A1864" s="232">
        <v>150</v>
      </c>
      <c r="B1864" s="48" t="s">
        <v>2078</v>
      </c>
      <c r="C1864" s="49" t="s">
        <v>61</v>
      </c>
      <c r="D1864" s="9"/>
      <c r="E1864" s="50" t="s">
        <v>2079</v>
      </c>
      <c r="F1864" s="156"/>
      <c r="G1864" s="38">
        <v>85</v>
      </c>
      <c r="H1864" s="81">
        <v>3</v>
      </c>
      <c r="I1864" s="67">
        <v>1</v>
      </c>
      <c r="J1864" s="40" t="s">
        <v>33</v>
      </c>
      <c r="K1864" s="41" t="s">
        <v>26</v>
      </c>
      <c r="L1864" s="42" t="str">
        <f t="shared" si="225"/>
        <v>1kg</v>
      </c>
      <c r="M1864" s="43">
        <f t="shared" si="226"/>
        <v>3</v>
      </c>
      <c r="N1864" s="44" t="str">
        <f t="shared" si="227"/>
        <v>3kg</v>
      </c>
      <c r="O1864" s="51">
        <f t="shared" si="228"/>
        <v>255</v>
      </c>
      <c r="P1864" s="46"/>
      <c r="Q1864" s="46"/>
      <c r="R1864" s="46"/>
      <c r="S1864" s="46"/>
      <c r="T1864" s="46"/>
      <c r="U1864" s="46"/>
      <c r="V1864" s="46"/>
      <c r="W1864" s="46"/>
      <c r="X1864" s="46"/>
      <c r="Y1864" s="46"/>
      <c r="Z1864" s="46"/>
    </row>
    <row r="1865" spans="1:26" ht="13.5" customHeight="1">
      <c r="A1865" s="233">
        <v>150</v>
      </c>
      <c r="B1865" s="76" t="s">
        <v>2076</v>
      </c>
      <c r="C1865" s="34" t="s">
        <v>55</v>
      </c>
      <c r="D1865" s="9" t="str">
        <f t="shared" ref="D1865:D1870" si="237">IFERROR(LEFT(E1865, FIND("/", E1865)-1), E1865)</f>
        <v>MBN</v>
      </c>
      <c r="E1865" s="52" t="s">
        <v>2071</v>
      </c>
      <c r="F1865" s="156"/>
      <c r="G1865" s="70">
        <v>1200</v>
      </c>
      <c r="H1865" s="81">
        <v>6.36</v>
      </c>
      <c r="I1865" s="81">
        <v>25</v>
      </c>
      <c r="J1865" s="121" t="s">
        <v>33</v>
      </c>
      <c r="K1865" s="41"/>
      <c r="L1865" s="42" t="str">
        <f t="shared" si="225"/>
        <v>25kg</v>
      </c>
      <c r="M1865" s="43">
        <f t="shared" si="226"/>
        <v>159</v>
      </c>
      <c r="N1865" s="44" t="str">
        <f t="shared" si="227"/>
        <v>159kg</v>
      </c>
      <c r="O1865" s="51">
        <f t="shared" si="228"/>
        <v>7632</v>
      </c>
      <c r="P1865" s="46"/>
      <c r="Q1865" s="46"/>
      <c r="R1865" s="46"/>
      <c r="S1865" s="46"/>
      <c r="T1865" s="46"/>
      <c r="U1865" s="46"/>
      <c r="V1865" s="46"/>
      <c r="W1865" s="46"/>
      <c r="X1865" s="46"/>
      <c r="Y1865" s="46"/>
      <c r="Z1865" s="46"/>
    </row>
    <row r="1866" spans="1:26" ht="13.5" customHeight="1">
      <c r="A1866" s="233">
        <v>150</v>
      </c>
      <c r="B1866" s="33" t="s">
        <v>2076</v>
      </c>
      <c r="C1866" s="34" t="s">
        <v>6</v>
      </c>
      <c r="D1866" s="9" t="str">
        <f t="shared" si="237"/>
        <v>Premium</v>
      </c>
      <c r="E1866" s="50" t="s">
        <v>2080</v>
      </c>
      <c r="F1866" s="156"/>
      <c r="G1866" s="38">
        <v>48</v>
      </c>
      <c r="H1866" s="81">
        <v>150</v>
      </c>
      <c r="I1866" s="81">
        <v>1</v>
      </c>
      <c r="J1866" s="121" t="s">
        <v>33</v>
      </c>
      <c r="K1866" s="41" t="s">
        <v>26</v>
      </c>
      <c r="L1866" s="42" t="str">
        <f t="shared" si="225"/>
        <v>1kg</v>
      </c>
      <c r="M1866" s="43">
        <f t="shared" si="226"/>
        <v>150</v>
      </c>
      <c r="N1866" s="44" t="str">
        <f t="shared" si="227"/>
        <v>150kg</v>
      </c>
      <c r="O1866" s="51">
        <f t="shared" si="228"/>
        <v>7200</v>
      </c>
      <c r="P1866" s="46"/>
      <c r="Q1866" s="46"/>
      <c r="R1866" s="46"/>
      <c r="S1866" s="46"/>
      <c r="T1866" s="46"/>
      <c r="U1866" s="46"/>
      <c r="V1866" s="46"/>
      <c r="W1866" s="46"/>
      <c r="X1866" s="46"/>
      <c r="Y1866" s="46"/>
      <c r="Z1866" s="46"/>
    </row>
    <row r="1867" spans="1:26" ht="13.5" customHeight="1">
      <c r="A1867" s="233">
        <v>150</v>
      </c>
      <c r="B1867" s="36" t="s">
        <v>2076</v>
      </c>
      <c r="C1867" s="34" t="s">
        <v>27</v>
      </c>
      <c r="D1867" s="9" t="str">
        <f t="shared" si="237"/>
        <v>Sinandomeng</v>
      </c>
      <c r="E1867" s="208" t="s">
        <v>2081</v>
      </c>
      <c r="F1867" s="156"/>
      <c r="G1867" s="38">
        <v>1050</v>
      </c>
      <c r="H1867" s="81">
        <v>16</v>
      </c>
      <c r="I1867" s="81"/>
      <c r="J1867" s="121"/>
      <c r="K1867" s="41" t="s">
        <v>26</v>
      </c>
      <c r="L1867" s="42" t="str">
        <f t="shared" si="225"/>
        <v/>
      </c>
      <c r="M1867" s="43">
        <f t="shared" si="226"/>
        <v>0</v>
      </c>
      <c r="N1867" s="44" t="str">
        <f t="shared" si="227"/>
        <v>0</v>
      </c>
      <c r="O1867" s="45">
        <f t="shared" si="228"/>
        <v>16800</v>
      </c>
      <c r="P1867" s="46"/>
      <c r="Q1867" s="46"/>
      <c r="R1867" s="46"/>
      <c r="S1867" s="46"/>
      <c r="T1867" s="46"/>
      <c r="U1867" s="46"/>
      <c r="V1867" s="46"/>
      <c r="W1867" s="46"/>
      <c r="X1867" s="46"/>
      <c r="Y1867" s="46"/>
      <c r="Z1867" s="46"/>
    </row>
    <row r="1868" spans="1:26" ht="13.5" customHeight="1">
      <c r="A1868" s="232">
        <v>150</v>
      </c>
      <c r="B1868" s="48" t="s">
        <v>2078</v>
      </c>
      <c r="C1868" s="49" t="s">
        <v>61</v>
      </c>
      <c r="D1868" s="9" t="str">
        <f t="shared" si="237"/>
        <v>sinandoming</v>
      </c>
      <c r="E1868" s="50" t="s">
        <v>2082</v>
      </c>
      <c r="F1868" s="156"/>
      <c r="G1868" s="38">
        <v>1180</v>
      </c>
      <c r="H1868" s="81">
        <v>17</v>
      </c>
      <c r="I1868" s="81">
        <v>1</v>
      </c>
      <c r="J1868" s="121" t="s">
        <v>33</v>
      </c>
      <c r="K1868" s="41" t="s">
        <v>26</v>
      </c>
      <c r="L1868" s="42" t="str">
        <f t="shared" si="225"/>
        <v>1kg</v>
      </c>
      <c r="M1868" s="43">
        <f t="shared" si="226"/>
        <v>17</v>
      </c>
      <c r="N1868" s="44" t="str">
        <f t="shared" si="227"/>
        <v>17kg</v>
      </c>
      <c r="O1868" s="51">
        <f t="shared" si="228"/>
        <v>20060</v>
      </c>
      <c r="P1868" s="46"/>
      <c r="Q1868" s="46"/>
      <c r="R1868" s="46"/>
      <c r="S1868" s="46"/>
      <c r="T1868" s="46"/>
      <c r="U1868" s="46"/>
      <c r="V1868" s="46"/>
      <c r="W1868" s="46"/>
      <c r="X1868" s="46"/>
      <c r="Y1868" s="46"/>
      <c r="Z1868" s="46"/>
    </row>
    <row r="1869" spans="1:26" ht="13.5" customHeight="1">
      <c r="A1869" s="232">
        <v>150</v>
      </c>
      <c r="B1869" s="48" t="s">
        <v>2078</v>
      </c>
      <c r="C1869" s="49" t="s">
        <v>61</v>
      </c>
      <c r="D1869" s="9" t="str">
        <f t="shared" si="237"/>
        <v>super alsa</v>
      </c>
      <c r="E1869" s="50" t="s">
        <v>2083</v>
      </c>
      <c r="F1869" s="156"/>
      <c r="G1869" s="38">
        <v>1170</v>
      </c>
      <c r="H1869" s="81">
        <v>18</v>
      </c>
      <c r="I1869" s="81">
        <v>1</v>
      </c>
      <c r="J1869" s="121" t="s">
        <v>33</v>
      </c>
      <c r="K1869" s="41" t="s">
        <v>26</v>
      </c>
      <c r="L1869" s="42" t="str">
        <f t="shared" si="225"/>
        <v>1kg</v>
      </c>
      <c r="M1869" s="43">
        <f t="shared" si="226"/>
        <v>18</v>
      </c>
      <c r="N1869" s="44" t="str">
        <f t="shared" si="227"/>
        <v>18kg</v>
      </c>
      <c r="O1869" s="51">
        <f t="shared" si="228"/>
        <v>21060</v>
      </c>
      <c r="P1869" s="46"/>
      <c r="Q1869" s="46"/>
      <c r="R1869" s="46"/>
      <c r="S1869" s="46"/>
      <c r="T1869" s="46"/>
      <c r="U1869" s="46"/>
      <c r="V1869" s="46"/>
      <c r="W1869" s="46"/>
      <c r="X1869" s="46"/>
      <c r="Y1869" s="46"/>
      <c r="Z1869" s="46"/>
    </row>
    <row r="1870" spans="1:26" ht="13.5" customHeight="1">
      <c r="A1870" s="232">
        <v>150</v>
      </c>
      <c r="B1870" s="48" t="s">
        <v>2076</v>
      </c>
      <c r="C1870" s="34" t="s">
        <v>43</v>
      </c>
      <c r="D1870" s="9" t="str">
        <f t="shared" si="237"/>
        <v>Super Alsa</v>
      </c>
      <c r="E1870" s="50" t="s">
        <v>2084</v>
      </c>
      <c r="F1870" s="156"/>
      <c r="G1870" s="108">
        <f>1090/25</f>
        <v>43.6</v>
      </c>
      <c r="H1870" s="81">
        <v>87.5</v>
      </c>
      <c r="I1870" s="81">
        <v>25</v>
      </c>
      <c r="J1870" s="88" t="s">
        <v>33</v>
      </c>
      <c r="K1870" s="41"/>
      <c r="L1870" s="42" t="str">
        <f t="shared" si="225"/>
        <v>25kg</v>
      </c>
      <c r="M1870" s="43">
        <f t="shared" si="226"/>
        <v>2187.5</v>
      </c>
      <c r="N1870" s="44" t="str">
        <f t="shared" si="227"/>
        <v>2187.5kg</v>
      </c>
      <c r="O1870" s="51">
        <f t="shared" si="228"/>
        <v>3815</v>
      </c>
      <c r="P1870" s="46"/>
      <c r="Q1870" s="46"/>
      <c r="R1870" s="46"/>
      <c r="S1870" s="46"/>
      <c r="T1870" s="46"/>
      <c r="U1870" s="46"/>
      <c r="V1870" s="46"/>
      <c r="W1870" s="46"/>
      <c r="X1870" s="46"/>
      <c r="Y1870" s="46"/>
      <c r="Z1870" s="46"/>
    </row>
    <row r="1871" spans="1:26" ht="13.5" customHeight="1">
      <c r="A1871" s="233">
        <v>150</v>
      </c>
      <c r="B1871" s="79" t="s">
        <v>2076</v>
      </c>
      <c r="C1871" s="94" t="s">
        <v>68</v>
      </c>
      <c r="D1871" s="59"/>
      <c r="E1871" s="116"/>
      <c r="F1871" s="195"/>
      <c r="G1871" s="212">
        <v>48</v>
      </c>
      <c r="H1871" s="97">
        <v>975</v>
      </c>
      <c r="I1871" s="326">
        <v>25</v>
      </c>
      <c r="J1871" s="257" t="s">
        <v>33</v>
      </c>
      <c r="K1871" s="46"/>
      <c r="L1871" s="42" t="str">
        <f t="shared" si="225"/>
        <v>25kg</v>
      </c>
      <c r="M1871" s="43">
        <f t="shared" si="226"/>
        <v>24375</v>
      </c>
      <c r="N1871" s="44" t="str">
        <f t="shared" si="227"/>
        <v>24375kg</v>
      </c>
      <c r="O1871" s="51">
        <f t="shared" si="228"/>
        <v>46800</v>
      </c>
      <c r="P1871" s="46"/>
      <c r="Q1871" s="46"/>
      <c r="R1871" s="46"/>
      <c r="S1871" s="46"/>
      <c r="T1871" s="46"/>
      <c r="U1871" s="46"/>
      <c r="V1871" s="46"/>
      <c r="W1871" s="46"/>
      <c r="X1871" s="46"/>
      <c r="Y1871" s="46"/>
      <c r="Z1871" s="46"/>
    </row>
    <row r="1872" spans="1:26" ht="13.5" customHeight="1">
      <c r="A1872" s="232">
        <v>260</v>
      </c>
      <c r="B1872" s="116" t="s">
        <v>2085</v>
      </c>
      <c r="C1872" s="49" t="s">
        <v>31</v>
      </c>
      <c r="D1872" s="9" t="str">
        <f t="shared" ref="D1872:D1874" si="238">IFERROR(LEFT(E1872, FIND("/", E1872)-1), E1872)</f>
        <v>Orchids</v>
      </c>
      <c r="E1872" s="116" t="s">
        <v>2086</v>
      </c>
      <c r="F1872" s="156"/>
      <c r="G1872" s="38">
        <v>47</v>
      </c>
      <c r="H1872" s="81">
        <v>50</v>
      </c>
      <c r="I1872" s="39"/>
      <c r="J1872" s="121" t="s">
        <v>33</v>
      </c>
      <c r="K1872" s="41" t="s">
        <v>26</v>
      </c>
      <c r="L1872" s="42" t="str">
        <f t="shared" si="225"/>
        <v>kg</v>
      </c>
      <c r="M1872" s="43">
        <f t="shared" si="226"/>
        <v>0</v>
      </c>
      <c r="N1872" s="44" t="str">
        <f t="shared" si="227"/>
        <v>0kg</v>
      </c>
      <c r="O1872" s="51">
        <f t="shared" si="228"/>
        <v>2350</v>
      </c>
      <c r="P1872" s="46"/>
      <c r="Q1872" s="46"/>
      <c r="R1872" s="46"/>
      <c r="S1872" s="46"/>
      <c r="T1872" s="46"/>
      <c r="U1872" s="46"/>
      <c r="V1872" s="46"/>
      <c r="W1872" s="46"/>
      <c r="X1872" s="46"/>
      <c r="Y1872" s="46"/>
      <c r="Z1872" s="46"/>
    </row>
    <row r="1873" spans="1:26" ht="13.5" customHeight="1">
      <c r="A1873" s="233">
        <v>884</v>
      </c>
      <c r="B1873" s="33" t="s">
        <v>2087</v>
      </c>
      <c r="C1873" s="34" t="s">
        <v>74</v>
      </c>
      <c r="D1873" s="9" t="str">
        <f t="shared" si="238"/>
        <v>Orchids</v>
      </c>
      <c r="E1873" s="50" t="s">
        <v>2086</v>
      </c>
      <c r="F1873" s="155" t="s">
        <v>76</v>
      </c>
      <c r="G1873" s="38">
        <v>1275</v>
      </c>
      <c r="H1873" s="81">
        <v>35</v>
      </c>
      <c r="I1873" s="39">
        <v>1</v>
      </c>
      <c r="J1873" s="121" t="s">
        <v>2088</v>
      </c>
      <c r="K1873" s="41" t="s">
        <v>26</v>
      </c>
      <c r="L1873" s="42" t="str">
        <f t="shared" si="225"/>
        <v>1sacks</v>
      </c>
      <c r="M1873" s="43">
        <f t="shared" si="226"/>
        <v>35</v>
      </c>
      <c r="N1873" s="44" t="str">
        <f t="shared" si="227"/>
        <v>35sacks</v>
      </c>
      <c r="O1873" s="51">
        <f t="shared" si="228"/>
        <v>44625</v>
      </c>
      <c r="P1873" s="46"/>
      <c r="Q1873" s="46"/>
      <c r="R1873" s="46"/>
      <c r="S1873" s="46"/>
      <c r="T1873" s="46"/>
      <c r="U1873" s="46"/>
      <c r="V1873" s="46"/>
      <c r="W1873" s="46"/>
      <c r="X1873" s="46"/>
      <c r="Y1873" s="46"/>
      <c r="Z1873" s="46"/>
    </row>
    <row r="1874" spans="1:26" ht="13.5" customHeight="1">
      <c r="A1874" s="233">
        <v>785</v>
      </c>
      <c r="B1874" s="128" t="s">
        <v>2089</v>
      </c>
      <c r="C1874" s="34" t="s">
        <v>82</v>
      </c>
      <c r="D1874" s="9" t="str">
        <f t="shared" si="238"/>
        <v>marukan</v>
      </c>
      <c r="E1874" s="122" t="s">
        <v>2090</v>
      </c>
      <c r="F1874" s="155" t="s">
        <v>76</v>
      </c>
      <c r="G1874" s="207">
        <v>365</v>
      </c>
      <c r="H1874" s="124">
        <v>3</v>
      </c>
      <c r="I1874" s="165">
        <v>355</v>
      </c>
      <c r="J1874" s="196" t="s">
        <v>29</v>
      </c>
      <c r="K1874" s="41" t="s">
        <v>26</v>
      </c>
      <c r="L1874" s="42" t="str">
        <f t="shared" si="225"/>
        <v>355ml</v>
      </c>
      <c r="M1874" s="43">
        <f t="shared" si="226"/>
        <v>1065</v>
      </c>
      <c r="N1874" s="44" t="str">
        <f t="shared" si="227"/>
        <v>1065ml</v>
      </c>
      <c r="O1874" s="51">
        <f t="shared" si="228"/>
        <v>1095</v>
      </c>
      <c r="P1874" s="46"/>
      <c r="Q1874" s="46"/>
      <c r="R1874" s="46"/>
      <c r="S1874" s="46"/>
      <c r="T1874" s="46"/>
      <c r="U1874" s="46"/>
      <c r="V1874" s="46"/>
      <c r="W1874" s="46"/>
      <c r="X1874" s="46"/>
      <c r="Y1874" s="46"/>
      <c r="Z1874" s="46"/>
    </row>
    <row r="1875" spans="1:26" ht="13.5" customHeight="1">
      <c r="A1875" s="232">
        <v>433</v>
      </c>
      <c r="B1875" s="48" t="s">
        <v>2091</v>
      </c>
      <c r="C1875" s="34" t="s">
        <v>43</v>
      </c>
      <c r="D1875" s="35"/>
      <c r="E1875" s="50" t="s">
        <v>2092</v>
      </c>
      <c r="F1875" s="156"/>
      <c r="G1875" s="38">
        <v>550</v>
      </c>
      <c r="H1875" s="81">
        <v>2</v>
      </c>
      <c r="I1875" s="39">
        <v>1</v>
      </c>
      <c r="J1875" s="121" t="s">
        <v>396</v>
      </c>
      <c r="K1875" s="41"/>
      <c r="L1875" s="42" t="str">
        <f t="shared" si="225"/>
        <v>1bundle</v>
      </c>
      <c r="M1875" s="43">
        <f t="shared" si="226"/>
        <v>2</v>
      </c>
      <c r="N1875" s="44" t="str">
        <f t="shared" si="227"/>
        <v>2bundle</v>
      </c>
      <c r="O1875" s="51">
        <f t="shared" si="228"/>
        <v>1100</v>
      </c>
      <c r="P1875" s="29">
        <f>O1875/H1875</f>
        <v>550</v>
      </c>
      <c r="Q1875" s="74"/>
      <c r="R1875" s="28"/>
      <c r="S1875" s="28"/>
      <c r="T1875" s="28"/>
      <c r="U1875" s="28"/>
      <c r="V1875" s="28"/>
      <c r="W1875" s="28"/>
      <c r="X1875" s="28"/>
      <c r="Y1875" s="28"/>
      <c r="Z1875" s="28"/>
    </row>
    <row r="1876" spans="1:26" ht="13.5" customHeight="1">
      <c r="A1876" s="233">
        <v>590</v>
      </c>
      <c r="B1876" s="90" t="s">
        <v>2093</v>
      </c>
      <c r="C1876" s="34" t="s">
        <v>35</v>
      </c>
      <c r="D1876" s="9" t="str">
        <f>IFERROR(LEFT(E1876, FIND("/", E1876)-1), E1876)</f>
        <v>carandang merh.</v>
      </c>
      <c r="E1876" s="149" t="s">
        <v>36</v>
      </c>
      <c r="F1876" s="156"/>
      <c r="G1876" s="108">
        <v>420</v>
      </c>
      <c r="H1876" s="81">
        <v>1</v>
      </c>
      <c r="I1876" s="39">
        <v>1</v>
      </c>
      <c r="J1876" s="121" t="s">
        <v>396</v>
      </c>
      <c r="K1876" s="41" t="s">
        <v>26</v>
      </c>
      <c r="L1876" s="42" t="str">
        <f t="shared" si="225"/>
        <v>1bundle</v>
      </c>
      <c r="M1876" s="43">
        <f t="shared" si="226"/>
        <v>1</v>
      </c>
      <c r="N1876" s="44" t="str">
        <f t="shared" si="227"/>
        <v>1bundle</v>
      </c>
      <c r="O1876" s="51">
        <f t="shared" si="228"/>
        <v>420</v>
      </c>
      <c r="P1876" s="29"/>
      <c r="Q1876" s="11"/>
      <c r="R1876" s="11"/>
      <c r="S1876" s="11"/>
      <c r="T1876" s="11"/>
      <c r="U1876" s="11"/>
      <c r="V1876" s="11"/>
      <c r="W1876" s="11"/>
      <c r="X1876" s="11"/>
      <c r="Y1876" s="11"/>
      <c r="Z1876" s="11"/>
    </row>
    <row r="1877" spans="1:26" ht="13.5" customHeight="1">
      <c r="A1877" s="233">
        <v>594</v>
      </c>
      <c r="B1877" s="90" t="s">
        <v>2094</v>
      </c>
      <c r="C1877" s="34" t="s">
        <v>35</v>
      </c>
      <c r="D1877" s="35"/>
      <c r="E1877" s="149" t="s">
        <v>2095</v>
      </c>
      <c r="F1877" s="156"/>
      <c r="G1877" s="108">
        <v>48</v>
      </c>
      <c r="H1877" s="81">
        <v>150</v>
      </c>
      <c r="I1877" s="39">
        <v>1000</v>
      </c>
      <c r="J1877" s="121" t="s">
        <v>33</v>
      </c>
      <c r="K1877" s="41" t="s">
        <v>26</v>
      </c>
      <c r="L1877" s="42" t="str">
        <f t="shared" si="225"/>
        <v>1000kg</v>
      </c>
      <c r="M1877" s="43">
        <f t="shared" si="226"/>
        <v>150000</v>
      </c>
      <c r="N1877" s="44" t="str">
        <f t="shared" si="227"/>
        <v>150000kg</v>
      </c>
      <c r="O1877" s="51">
        <f t="shared" si="228"/>
        <v>7200</v>
      </c>
      <c r="P1877" s="29"/>
      <c r="Q1877" s="11"/>
      <c r="R1877" s="11"/>
      <c r="S1877" s="11"/>
      <c r="T1877" s="11"/>
      <c r="U1877" s="11"/>
      <c r="V1877" s="11"/>
      <c r="W1877" s="11"/>
      <c r="X1877" s="11"/>
      <c r="Y1877" s="11"/>
      <c r="Z1877" s="11"/>
    </row>
    <row r="1878" spans="1:26" ht="13.5" customHeight="1">
      <c r="A1878" s="232">
        <v>490</v>
      </c>
      <c r="B1878" s="90" t="s">
        <v>2096</v>
      </c>
      <c r="C1878" s="34" t="s">
        <v>43</v>
      </c>
      <c r="D1878" s="35"/>
      <c r="E1878" s="149" t="s">
        <v>2097</v>
      </c>
      <c r="F1878" s="156"/>
      <c r="G1878" s="108">
        <f>648/60</f>
        <v>10.8</v>
      </c>
      <c r="H1878" s="81">
        <v>24</v>
      </c>
      <c r="I1878" s="39">
        <v>60</v>
      </c>
      <c r="J1878" s="121" t="s">
        <v>37</v>
      </c>
      <c r="K1878" s="41"/>
      <c r="L1878" s="42" t="str">
        <f t="shared" si="225"/>
        <v>60pieces</v>
      </c>
      <c r="M1878" s="43">
        <f t="shared" si="226"/>
        <v>1440</v>
      </c>
      <c r="N1878" s="44" t="str">
        <f t="shared" si="227"/>
        <v>1440pieces</v>
      </c>
      <c r="O1878" s="51">
        <f t="shared" si="228"/>
        <v>259.20000000000005</v>
      </c>
      <c r="P1878" s="29">
        <f>O1878/H1878</f>
        <v>10.800000000000002</v>
      </c>
      <c r="Q1878" s="74"/>
      <c r="R1878" s="28"/>
      <c r="S1878" s="28"/>
      <c r="T1878" s="28"/>
      <c r="U1878" s="28"/>
      <c r="V1878" s="28"/>
      <c r="W1878" s="28"/>
      <c r="X1878" s="28"/>
      <c r="Y1878" s="28"/>
      <c r="Z1878" s="28"/>
    </row>
    <row r="1879" spans="1:26" ht="13.5" customHeight="1">
      <c r="A1879" s="232">
        <v>286</v>
      </c>
      <c r="B1879" s="90" t="s">
        <v>2098</v>
      </c>
      <c r="C1879" s="49" t="s">
        <v>31</v>
      </c>
      <c r="D1879" s="35"/>
      <c r="E1879" s="149"/>
      <c r="F1879" s="156"/>
      <c r="G1879" s="108">
        <v>23.6</v>
      </c>
      <c r="H1879" s="81">
        <v>7</v>
      </c>
      <c r="I1879" s="39"/>
      <c r="J1879" s="121" t="s">
        <v>37</v>
      </c>
      <c r="K1879" s="41" t="s">
        <v>26</v>
      </c>
      <c r="L1879" s="42" t="str">
        <f t="shared" si="225"/>
        <v>pieces</v>
      </c>
      <c r="M1879" s="43">
        <f t="shared" si="226"/>
        <v>0</v>
      </c>
      <c r="N1879" s="44" t="str">
        <f t="shared" si="227"/>
        <v>0pieces</v>
      </c>
      <c r="O1879" s="51">
        <f t="shared" si="228"/>
        <v>165.20000000000002</v>
      </c>
      <c r="P1879" s="46"/>
      <c r="Q1879" s="46"/>
      <c r="R1879" s="46"/>
      <c r="S1879" s="46"/>
      <c r="T1879" s="46"/>
      <c r="U1879" s="46"/>
      <c r="V1879" s="46"/>
      <c r="W1879" s="46"/>
      <c r="X1879" s="46"/>
      <c r="Y1879" s="46"/>
      <c r="Z1879" s="46"/>
    </row>
    <row r="1880" spans="1:26" ht="13.5" customHeight="1">
      <c r="A1880" s="233">
        <v>1245</v>
      </c>
      <c r="B1880" s="57" t="s">
        <v>2099</v>
      </c>
      <c r="C1880" s="94" t="s">
        <v>68</v>
      </c>
      <c r="D1880" s="58" t="s">
        <v>145</v>
      </c>
      <c r="E1880" s="116"/>
      <c r="F1880" s="195"/>
      <c r="G1880" s="212">
        <v>22.37833333333333</v>
      </c>
      <c r="H1880" s="96">
        <v>1</v>
      </c>
      <c r="I1880" s="326">
        <v>30</v>
      </c>
      <c r="J1880" s="215" t="s">
        <v>37</v>
      </c>
      <c r="K1880" s="46"/>
      <c r="L1880" s="42" t="str">
        <f t="shared" si="225"/>
        <v>30pieces</v>
      </c>
      <c r="M1880" s="43">
        <f t="shared" si="226"/>
        <v>30</v>
      </c>
      <c r="N1880" s="44" t="str">
        <f t="shared" si="227"/>
        <v>30pieces</v>
      </c>
      <c r="O1880" s="51">
        <f t="shared" si="228"/>
        <v>22.37833333333333</v>
      </c>
      <c r="P1880" s="46"/>
      <c r="Q1880" s="46"/>
      <c r="R1880" s="46"/>
      <c r="S1880" s="46"/>
      <c r="T1880" s="46"/>
      <c r="U1880" s="46"/>
      <c r="V1880" s="46"/>
      <c r="W1880" s="46"/>
      <c r="X1880" s="46"/>
      <c r="Y1880" s="46"/>
      <c r="Z1880" s="46"/>
    </row>
    <row r="1881" spans="1:26" ht="13.5" customHeight="1">
      <c r="A1881" s="232">
        <v>338</v>
      </c>
      <c r="B1881" s="33" t="s">
        <v>2100</v>
      </c>
      <c r="C1881" s="34" t="s">
        <v>43</v>
      </c>
      <c r="D1881" s="33" t="s">
        <v>2101</v>
      </c>
      <c r="E1881" s="116" t="s">
        <v>2102</v>
      </c>
      <c r="F1881" s="155"/>
      <c r="G1881" s="38">
        <f t="shared" ref="G1881:G1882" si="239">615.15/24</f>
        <v>25.631249999999998</v>
      </c>
      <c r="H1881" s="81">
        <v>24</v>
      </c>
      <c r="I1881" s="39">
        <v>1</v>
      </c>
      <c r="J1881" s="121" t="s">
        <v>37</v>
      </c>
      <c r="K1881" s="41" t="s">
        <v>26</v>
      </c>
      <c r="L1881" s="42" t="str">
        <f t="shared" si="225"/>
        <v>1pieces</v>
      </c>
      <c r="M1881" s="43">
        <f t="shared" si="226"/>
        <v>24</v>
      </c>
      <c r="N1881" s="44" t="str">
        <f t="shared" si="227"/>
        <v>24pieces</v>
      </c>
      <c r="O1881" s="51">
        <f t="shared" si="228"/>
        <v>615.15</v>
      </c>
      <c r="P1881" s="29"/>
      <c r="Q1881" s="11"/>
      <c r="R1881" s="11"/>
      <c r="S1881" s="11"/>
      <c r="T1881" s="11"/>
      <c r="U1881" s="11"/>
      <c r="V1881" s="11"/>
      <c r="W1881" s="11"/>
      <c r="X1881" s="11"/>
      <c r="Y1881" s="11"/>
      <c r="Z1881" s="11"/>
    </row>
    <row r="1882" spans="1:26" ht="13.5" customHeight="1">
      <c r="A1882" s="232">
        <v>339</v>
      </c>
      <c r="B1882" s="33" t="s">
        <v>2103</v>
      </c>
      <c r="C1882" s="34" t="s">
        <v>43</v>
      </c>
      <c r="D1882" s="33" t="s">
        <v>2101</v>
      </c>
      <c r="E1882" s="116" t="s">
        <v>2102</v>
      </c>
      <c r="F1882" s="155"/>
      <c r="G1882" s="38">
        <f t="shared" si="239"/>
        <v>25.631249999999998</v>
      </c>
      <c r="H1882" s="81">
        <v>24</v>
      </c>
      <c r="I1882" s="39">
        <v>1</v>
      </c>
      <c r="J1882" s="121" t="s">
        <v>37</v>
      </c>
      <c r="K1882" s="41" t="s">
        <v>26</v>
      </c>
      <c r="L1882" s="42" t="str">
        <f t="shared" si="225"/>
        <v>1pieces</v>
      </c>
      <c r="M1882" s="43">
        <f t="shared" si="226"/>
        <v>24</v>
      </c>
      <c r="N1882" s="44" t="str">
        <f t="shared" si="227"/>
        <v>24pieces</v>
      </c>
      <c r="O1882" s="51">
        <f t="shared" si="228"/>
        <v>615.15</v>
      </c>
      <c r="P1882" s="29"/>
      <c r="Q1882" s="11"/>
      <c r="R1882" s="11"/>
      <c r="S1882" s="11"/>
      <c r="T1882" s="11"/>
      <c r="U1882" s="11"/>
      <c r="V1882" s="11"/>
      <c r="W1882" s="11"/>
      <c r="X1882" s="11"/>
      <c r="Y1882" s="11"/>
      <c r="Z1882" s="11"/>
    </row>
    <row r="1883" spans="1:26" ht="13.5" customHeight="1">
      <c r="A1883" s="233">
        <v>339</v>
      </c>
      <c r="B1883" s="36" t="s">
        <v>2103</v>
      </c>
      <c r="C1883" s="34" t="s">
        <v>27</v>
      </c>
      <c r="D1883" s="33" t="s">
        <v>2101</v>
      </c>
      <c r="E1883" s="36" t="s">
        <v>2102</v>
      </c>
      <c r="F1883" s="155"/>
      <c r="G1883" s="38">
        <v>25.63</v>
      </c>
      <c r="H1883" s="81">
        <v>40</v>
      </c>
      <c r="I1883" s="39">
        <v>250</v>
      </c>
      <c r="J1883" s="121" t="s">
        <v>29</v>
      </c>
      <c r="K1883" s="41" t="s">
        <v>26</v>
      </c>
      <c r="L1883" s="42" t="str">
        <f t="shared" si="225"/>
        <v>250ml</v>
      </c>
      <c r="M1883" s="43">
        <f t="shared" si="226"/>
        <v>10000</v>
      </c>
      <c r="N1883" s="44" t="str">
        <f t="shared" si="227"/>
        <v>10000ml</v>
      </c>
      <c r="O1883" s="45">
        <f t="shared" si="228"/>
        <v>1025.2</v>
      </c>
      <c r="P1883" s="29"/>
      <c r="Q1883" s="11"/>
      <c r="R1883" s="11"/>
      <c r="S1883" s="11"/>
      <c r="T1883" s="11"/>
      <c r="U1883" s="11"/>
      <c r="V1883" s="11"/>
      <c r="W1883" s="11"/>
      <c r="X1883" s="11"/>
      <c r="Y1883" s="11"/>
      <c r="Z1883" s="11"/>
    </row>
    <row r="1884" spans="1:26" ht="13.5" customHeight="1">
      <c r="A1884" s="233">
        <v>1156</v>
      </c>
      <c r="B1884" s="57" t="s">
        <v>2104</v>
      </c>
      <c r="C1884" s="34" t="s">
        <v>47</v>
      </c>
      <c r="D1884" s="33" t="s">
        <v>2101</v>
      </c>
      <c r="E1884" s="50" t="s">
        <v>2102</v>
      </c>
      <c r="F1884" s="195"/>
      <c r="G1884" s="108">
        <v>30.07</v>
      </c>
      <c r="H1884" s="81">
        <v>18</v>
      </c>
      <c r="I1884" s="39">
        <v>1</v>
      </c>
      <c r="J1884" s="88" t="s">
        <v>37</v>
      </c>
      <c r="K1884" s="46"/>
      <c r="L1884" s="42" t="str">
        <f t="shared" si="225"/>
        <v>1pieces</v>
      </c>
      <c r="M1884" s="43">
        <f t="shared" si="226"/>
        <v>18</v>
      </c>
      <c r="N1884" s="44" t="str">
        <f t="shared" si="227"/>
        <v>18pieces</v>
      </c>
      <c r="O1884" s="51">
        <f t="shared" si="228"/>
        <v>541.26</v>
      </c>
      <c r="P1884" s="29"/>
      <c r="Q1884" s="11"/>
      <c r="R1884" s="11"/>
      <c r="S1884" s="11"/>
      <c r="T1884" s="11"/>
      <c r="U1884" s="11"/>
      <c r="V1884" s="11"/>
      <c r="W1884" s="11"/>
      <c r="X1884" s="11"/>
      <c r="Y1884" s="11"/>
      <c r="Z1884" s="11"/>
    </row>
    <row r="1885" spans="1:26" ht="13.5" customHeight="1">
      <c r="A1885" s="233">
        <v>1003</v>
      </c>
      <c r="B1885" s="76" t="s">
        <v>2105</v>
      </c>
      <c r="C1885" s="34" t="s">
        <v>55</v>
      </c>
      <c r="D1885" s="33" t="s">
        <v>2101</v>
      </c>
      <c r="E1885" s="68" t="s">
        <v>2106</v>
      </c>
      <c r="F1885" s="156"/>
      <c r="G1885" s="102">
        <v>24</v>
      </c>
      <c r="H1885" s="103">
        <v>35</v>
      </c>
      <c r="I1885" s="39">
        <v>1</v>
      </c>
      <c r="J1885" s="88" t="s">
        <v>37</v>
      </c>
      <c r="K1885" s="41" t="s">
        <v>26</v>
      </c>
      <c r="L1885" s="42" t="str">
        <f t="shared" si="225"/>
        <v>1pieces</v>
      </c>
      <c r="M1885" s="43">
        <f t="shared" si="226"/>
        <v>35</v>
      </c>
      <c r="N1885" s="44" t="str">
        <f t="shared" si="227"/>
        <v>35pieces</v>
      </c>
      <c r="O1885" s="51">
        <f t="shared" si="228"/>
        <v>840</v>
      </c>
      <c r="P1885" s="46"/>
      <c r="Q1885" s="46"/>
      <c r="R1885" s="46"/>
      <c r="S1885" s="46"/>
      <c r="T1885" s="46"/>
      <c r="U1885" s="46"/>
      <c r="V1885" s="46"/>
      <c r="W1885" s="46"/>
      <c r="X1885" s="46"/>
      <c r="Y1885" s="46"/>
      <c r="Z1885" s="46"/>
    </row>
    <row r="1886" spans="1:26" ht="13.5" customHeight="1">
      <c r="A1886" s="233">
        <v>1004</v>
      </c>
      <c r="B1886" s="76" t="s">
        <v>2107</v>
      </c>
      <c r="C1886" s="34" t="s">
        <v>55</v>
      </c>
      <c r="D1886" s="33" t="s">
        <v>2101</v>
      </c>
      <c r="E1886" s="99" t="s">
        <v>2106</v>
      </c>
      <c r="F1886" s="156"/>
      <c r="G1886" s="102">
        <v>24</v>
      </c>
      <c r="H1886" s="103">
        <v>11</v>
      </c>
      <c r="I1886" s="39">
        <v>1</v>
      </c>
      <c r="J1886" s="88" t="s">
        <v>37</v>
      </c>
      <c r="K1886" s="41" t="s">
        <v>26</v>
      </c>
      <c r="L1886" s="42" t="str">
        <f t="shared" si="225"/>
        <v>1pieces</v>
      </c>
      <c r="M1886" s="43">
        <f t="shared" si="226"/>
        <v>11</v>
      </c>
      <c r="N1886" s="44" t="str">
        <f t="shared" si="227"/>
        <v>11pieces</v>
      </c>
      <c r="O1886" s="51">
        <f t="shared" si="228"/>
        <v>264</v>
      </c>
      <c r="P1886" s="46"/>
      <c r="Q1886" s="46"/>
      <c r="R1886" s="46"/>
      <c r="S1886" s="46"/>
      <c r="T1886" s="46"/>
      <c r="U1886" s="46"/>
      <c r="V1886" s="46"/>
      <c r="W1886" s="46"/>
      <c r="X1886" s="46"/>
      <c r="Y1886" s="46"/>
      <c r="Z1886" s="46"/>
    </row>
    <row r="1887" spans="1:26" ht="13.5" customHeight="1">
      <c r="A1887" s="233">
        <v>588</v>
      </c>
      <c r="B1887" s="48" t="s">
        <v>2108</v>
      </c>
      <c r="C1887" s="34" t="s">
        <v>35</v>
      </c>
      <c r="D1887" s="9" t="str">
        <f t="shared" ref="D1887:D1889" si="240">IFERROR(LEFT(E1887, FIND("/", E1887)-1), E1887)</f>
        <v>BELLE</v>
      </c>
      <c r="E1887" s="50" t="s">
        <v>2050</v>
      </c>
      <c r="F1887" s="156"/>
      <c r="G1887" s="108">
        <v>2.5</v>
      </c>
      <c r="H1887" s="81">
        <v>561</v>
      </c>
      <c r="I1887" s="39">
        <v>1</v>
      </c>
      <c r="J1887" s="121" t="s">
        <v>37</v>
      </c>
      <c r="K1887" s="41" t="s">
        <v>26</v>
      </c>
      <c r="L1887" s="42" t="str">
        <f t="shared" si="225"/>
        <v>1pieces</v>
      </c>
      <c r="M1887" s="43">
        <f t="shared" si="226"/>
        <v>561</v>
      </c>
      <c r="N1887" s="44" t="str">
        <f t="shared" si="227"/>
        <v>561pieces</v>
      </c>
      <c r="O1887" s="51">
        <f t="shared" si="228"/>
        <v>1402.5</v>
      </c>
      <c r="P1887" s="29">
        <f t="shared" ref="P1887:P1888" si="241">O1887/H1887</f>
        <v>2.5</v>
      </c>
      <c r="Q1887" s="74">
        <f t="shared" ref="Q1887:Q1888" si="242">G1887-P1887</f>
        <v>0</v>
      </c>
      <c r="R1887" s="28"/>
      <c r="S1887" s="28"/>
      <c r="T1887" s="28"/>
      <c r="U1887" s="28"/>
      <c r="V1887" s="28"/>
      <c r="W1887" s="28"/>
      <c r="X1887" s="28"/>
      <c r="Y1887" s="28"/>
      <c r="Z1887" s="28"/>
    </row>
    <row r="1888" spans="1:26" ht="13.5" customHeight="1">
      <c r="A1888" s="233">
        <v>589</v>
      </c>
      <c r="B1888" s="48" t="s">
        <v>2109</v>
      </c>
      <c r="C1888" s="34" t="s">
        <v>35</v>
      </c>
      <c r="D1888" s="9" t="str">
        <f t="shared" si="240"/>
        <v>BELLE</v>
      </c>
      <c r="E1888" s="50" t="s">
        <v>2050</v>
      </c>
      <c r="F1888" s="156"/>
      <c r="G1888" s="108">
        <v>2.96</v>
      </c>
      <c r="H1888" s="81">
        <v>567</v>
      </c>
      <c r="I1888" s="39">
        <v>1</v>
      </c>
      <c r="J1888" s="121" t="s">
        <v>37</v>
      </c>
      <c r="K1888" s="41" t="s">
        <v>26</v>
      </c>
      <c r="L1888" s="42" t="str">
        <f t="shared" si="225"/>
        <v>1pieces</v>
      </c>
      <c r="M1888" s="43">
        <f t="shared" si="226"/>
        <v>567</v>
      </c>
      <c r="N1888" s="44" t="str">
        <f t="shared" si="227"/>
        <v>567pieces</v>
      </c>
      <c r="O1888" s="51">
        <f t="shared" si="228"/>
        <v>1678.32</v>
      </c>
      <c r="P1888" s="29">
        <f t="shared" si="241"/>
        <v>2.96</v>
      </c>
      <c r="Q1888" s="74">
        <f t="shared" si="242"/>
        <v>0</v>
      </c>
      <c r="R1888" s="28"/>
      <c r="S1888" s="28"/>
      <c r="T1888" s="28"/>
      <c r="U1888" s="28"/>
      <c r="V1888" s="28"/>
      <c r="W1888" s="28"/>
      <c r="X1888" s="28"/>
      <c r="Y1888" s="28"/>
      <c r="Z1888" s="28"/>
    </row>
    <row r="1889" spans="1:26" ht="13.5" customHeight="1">
      <c r="A1889" s="233">
        <v>967</v>
      </c>
      <c r="B1889" s="76" t="s">
        <v>2110</v>
      </c>
      <c r="C1889" s="34" t="s">
        <v>55</v>
      </c>
      <c r="D1889" s="9" t="str">
        <f t="shared" si="240"/>
        <v>Kewpie</v>
      </c>
      <c r="E1889" s="52" t="s">
        <v>2111</v>
      </c>
      <c r="F1889" s="156"/>
      <c r="G1889" s="77">
        <v>152.5</v>
      </c>
      <c r="H1889" s="81">
        <v>0.47619</v>
      </c>
      <c r="I1889" s="67">
        <v>210</v>
      </c>
      <c r="J1889" s="121" t="s">
        <v>29</v>
      </c>
      <c r="K1889" s="41" t="s">
        <v>26</v>
      </c>
      <c r="L1889" s="42" t="str">
        <f t="shared" si="225"/>
        <v>210ml</v>
      </c>
      <c r="M1889" s="43">
        <f t="shared" si="226"/>
        <v>99.999899999999997</v>
      </c>
      <c r="N1889" s="44" t="str">
        <f t="shared" si="227"/>
        <v>99.9999ml</v>
      </c>
      <c r="O1889" s="51">
        <f t="shared" si="228"/>
        <v>72.618975000000006</v>
      </c>
      <c r="P1889" s="46"/>
      <c r="Q1889" s="46"/>
      <c r="R1889" s="46"/>
      <c r="S1889" s="46"/>
      <c r="T1889" s="46"/>
      <c r="U1889" s="46"/>
      <c r="V1889" s="46"/>
      <c r="W1889" s="46"/>
      <c r="X1889" s="46"/>
      <c r="Y1889" s="46"/>
      <c r="Z1889" s="46"/>
    </row>
    <row r="1890" spans="1:26" ht="13.5" customHeight="1">
      <c r="A1890" s="232">
        <v>108</v>
      </c>
      <c r="B1890" s="116" t="s">
        <v>2112</v>
      </c>
      <c r="C1890" s="49" t="s">
        <v>61</v>
      </c>
      <c r="D1890" s="9"/>
      <c r="E1890" s="116" t="s">
        <v>2113</v>
      </c>
      <c r="F1890" s="156"/>
      <c r="G1890" s="38">
        <v>12</v>
      </c>
      <c r="H1890" s="81">
        <v>2</v>
      </c>
      <c r="I1890" s="67">
        <v>1000</v>
      </c>
      <c r="J1890" s="121" t="s">
        <v>59</v>
      </c>
      <c r="K1890" s="41" t="s">
        <v>26</v>
      </c>
      <c r="L1890" s="42" t="str">
        <f t="shared" si="225"/>
        <v>1000grams</v>
      </c>
      <c r="M1890" s="43">
        <f t="shared" si="226"/>
        <v>2000</v>
      </c>
      <c r="N1890" s="44" t="str">
        <f t="shared" si="227"/>
        <v>2000grams</v>
      </c>
      <c r="O1890" s="51">
        <f t="shared" si="228"/>
        <v>24</v>
      </c>
      <c r="P1890" s="29">
        <f>O1890/H1890</f>
        <v>12</v>
      </c>
      <c r="Q1890" s="29">
        <f>G1890-P1890</f>
        <v>0</v>
      </c>
      <c r="R1890" s="28"/>
      <c r="S1890" s="28"/>
      <c r="T1890" s="28"/>
      <c r="U1890" s="28"/>
      <c r="V1890" s="28"/>
      <c r="W1890" s="28"/>
      <c r="X1890" s="28"/>
      <c r="Y1890" s="28"/>
      <c r="Z1890" s="28"/>
    </row>
    <row r="1891" spans="1:26" ht="13.5" customHeight="1">
      <c r="A1891" s="233">
        <v>712</v>
      </c>
      <c r="B1891" s="122" t="s">
        <v>2114</v>
      </c>
      <c r="C1891" s="34" t="s">
        <v>82</v>
      </c>
      <c r="D1891" s="90"/>
      <c r="E1891" s="140" t="s">
        <v>2115</v>
      </c>
      <c r="F1891" s="155" t="s">
        <v>76</v>
      </c>
      <c r="G1891" s="207">
        <v>70.5</v>
      </c>
      <c r="H1891" s="124">
        <v>1</v>
      </c>
      <c r="I1891" s="211">
        <v>500</v>
      </c>
      <c r="J1891" s="196" t="s">
        <v>59</v>
      </c>
      <c r="K1891" s="41" t="s">
        <v>26</v>
      </c>
      <c r="L1891" s="42" t="str">
        <f t="shared" si="225"/>
        <v>500grams</v>
      </c>
      <c r="M1891" s="43">
        <f t="shared" si="226"/>
        <v>500</v>
      </c>
      <c r="N1891" s="44" t="str">
        <f t="shared" si="227"/>
        <v>500grams</v>
      </c>
      <c r="O1891" s="51">
        <f t="shared" si="228"/>
        <v>70.5</v>
      </c>
      <c r="P1891" s="46"/>
      <c r="Q1891" s="46"/>
      <c r="R1891" s="46"/>
      <c r="S1891" s="46"/>
      <c r="T1891" s="46"/>
      <c r="U1891" s="46"/>
      <c r="V1891" s="46"/>
      <c r="W1891" s="46"/>
      <c r="X1891" s="46"/>
      <c r="Y1891" s="46"/>
      <c r="Z1891" s="46"/>
    </row>
    <row r="1892" spans="1:26" ht="13.5" customHeight="1">
      <c r="A1892" s="232">
        <v>227</v>
      </c>
      <c r="B1892" s="33" t="s">
        <v>2116</v>
      </c>
      <c r="C1892" s="49" t="s">
        <v>31</v>
      </c>
      <c r="D1892" s="35"/>
      <c r="E1892" s="116" t="s">
        <v>869</v>
      </c>
      <c r="F1892" s="156"/>
      <c r="G1892" s="38">
        <v>49.09</v>
      </c>
      <c r="H1892" s="81">
        <v>1.36</v>
      </c>
      <c r="I1892" s="67"/>
      <c r="J1892" s="121" t="s">
        <v>59</v>
      </c>
      <c r="K1892" s="41" t="s">
        <v>26</v>
      </c>
      <c r="L1892" s="42" t="str">
        <f t="shared" si="225"/>
        <v>grams</v>
      </c>
      <c r="M1892" s="43">
        <f t="shared" si="226"/>
        <v>0</v>
      </c>
      <c r="N1892" s="44" t="str">
        <f t="shared" si="227"/>
        <v>0grams</v>
      </c>
      <c r="O1892" s="51">
        <f t="shared" si="228"/>
        <v>66.762400000000014</v>
      </c>
      <c r="P1892" s="46"/>
      <c r="Q1892" s="46"/>
      <c r="R1892" s="46"/>
      <c r="S1892" s="46"/>
      <c r="T1892" s="46"/>
      <c r="U1892" s="46"/>
      <c r="V1892" s="46"/>
      <c r="W1892" s="46"/>
      <c r="X1892" s="46"/>
      <c r="Y1892" s="46"/>
      <c r="Z1892" s="46"/>
    </row>
    <row r="1893" spans="1:26" ht="13.5" customHeight="1">
      <c r="A1893" s="233">
        <v>194</v>
      </c>
      <c r="B1893" s="122" t="s">
        <v>2117</v>
      </c>
      <c r="C1893" s="34" t="s">
        <v>82</v>
      </c>
      <c r="D1893" s="9" t="str">
        <f t="shared" ref="D1893:D1902" si="243">IFERROR(LEFT(E1893, FIND("/", E1893)-1), E1893)</f>
        <v>Coca Cola</v>
      </c>
      <c r="E1893" s="122" t="s">
        <v>2118</v>
      </c>
      <c r="F1893" s="155" t="s">
        <v>76</v>
      </c>
      <c r="G1893" s="207">
        <v>61</v>
      </c>
      <c r="H1893" s="124">
        <v>1</v>
      </c>
      <c r="I1893" s="211">
        <v>1</v>
      </c>
      <c r="J1893" s="196" t="s">
        <v>29</v>
      </c>
      <c r="K1893" s="41" t="s">
        <v>26</v>
      </c>
      <c r="L1893" s="42" t="str">
        <f t="shared" si="225"/>
        <v>1ml</v>
      </c>
      <c r="M1893" s="43">
        <f t="shared" si="226"/>
        <v>1</v>
      </c>
      <c r="N1893" s="44" t="str">
        <f t="shared" si="227"/>
        <v>1ml</v>
      </c>
      <c r="O1893" s="51">
        <f t="shared" si="228"/>
        <v>61</v>
      </c>
      <c r="P1893" s="29"/>
      <c r="Q1893" s="11"/>
      <c r="R1893" s="11"/>
      <c r="S1893" s="11"/>
      <c r="T1893" s="11"/>
      <c r="U1893" s="11"/>
      <c r="V1893" s="11"/>
      <c r="W1893" s="11"/>
      <c r="X1893" s="11"/>
      <c r="Y1893" s="11"/>
      <c r="Z1893" s="11"/>
    </row>
    <row r="1894" spans="1:26" ht="13.5" customHeight="1">
      <c r="A1894" s="28">
        <v>194</v>
      </c>
      <c r="B1894" s="33" t="s">
        <v>2119</v>
      </c>
      <c r="C1894" s="49" t="s">
        <v>31</v>
      </c>
      <c r="D1894" s="9" t="str">
        <f t="shared" si="243"/>
        <v>COCA COLA</v>
      </c>
      <c r="E1894" s="91" t="s">
        <v>1634</v>
      </c>
      <c r="F1894" s="155"/>
      <c r="G1894" s="38">
        <v>10.16</v>
      </c>
      <c r="H1894" s="81">
        <v>31</v>
      </c>
      <c r="I1894" s="67"/>
      <c r="J1894" s="121" t="s">
        <v>37</v>
      </c>
      <c r="K1894" s="41" t="s">
        <v>26</v>
      </c>
      <c r="L1894" s="42" t="str">
        <f t="shared" si="225"/>
        <v>pieces</v>
      </c>
      <c r="M1894" s="43">
        <f t="shared" si="226"/>
        <v>0</v>
      </c>
      <c r="N1894" s="44" t="str">
        <f t="shared" si="227"/>
        <v>0pieces</v>
      </c>
      <c r="O1894" s="51">
        <f t="shared" si="228"/>
        <v>314.95999999999998</v>
      </c>
      <c r="P1894" s="29"/>
      <c r="Q1894" s="11"/>
      <c r="R1894" s="11"/>
      <c r="S1894" s="11"/>
      <c r="T1894" s="11"/>
      <c r="U1894" s="11"/>
      <c r="V1894" s="11"/>
      <c r="W1894" s="11"/>
      <c r="X1894" s="11"/>
      <c r="Y1894" s="11"/>
      <c r="Z1894" s="11"/>
    </row>
    <row r="1895" spans="1:26" ht="13.5" customHeight="1">
      <c r="A1895" s="233">
        <v>194</v>
      </c>
      <c r="B1895" s="209" t="s">
        <v>2119</v>
      </c>
      <c r="C1895" s="34" t="s">
        <v>74</v>
      </c>
      <c r="D1895" s="9" t="str">
        <f t="shared" si="243"/>
        <v>COCA COLA</v>
      </c>
      <c r="E1895" s="91" t="s">
        <v>1634</v>
      </c>
      <c r="F1895" s="155" t="s">
        <v>76</v>
      </c>
      <c r="G1895" s="180">
        <v>16.14</v>
      </c>
      <c r="H1895" s="81">
        <v>12</v>
      </c>
      <c r="I1895" s="67">
        <v>250</v>
      </c>
      <c r="J1895" s="40" t="s">
        <v>29</v>
      </c>
      <c r="K1895" s="41" t="s">
        <v>26</v>
      </c>
      <c r="L1895" s="42" t="str">
        <f t="shared" si="225"/>
        <v>250ml</v>
      </c>
      <c r="M1895" s="43">
        <f t="shared" si="226"/>
        <v>3000</v>
      </c>
      <c r="N1895" s="44" t="str">
        <f t="shared" si="227"/>
        <v>3000ml</v>
      </c>
      <c r="O1895" s="51">
        <f t="shared" si="228"/>
        <v>193.68</v>
      </c>
      <c r="P1895" s="29"/>
      <c r="Q1895" s="11"/>
      <c r="R1895" s="11"/>
      <c r="S1895" s="11"/>
      <c r="T1895" s="11"/>
      <c r="U1895" s="11"/>
      <c r="V1895" s="11"/>
      <c r="W1895" s="11"/>
      <c r="X1895" s="11"/>
      <c r="Y1895" s="11"/>
      <c r="Z1895" s="11"/>
    </row>
    <row r="1896" spans="1:26" ht="13.5" customHeight="1">
      <c r="A1896" s="233">
        <v>194</v>
      </c>
      <c r="B1896" s="76" t="s">
        <v>2119</v>
      </c>
      <c r="C1896" s="34" t="s">
        <v>55</v>
      </c>
      <c r="D1896" s="9" t="str">
        <f t="shared" si="243"/>
        <v>COCA COLA</v>
      </c>
      <c r="E1896" s="91" t="s">
        <v>1634</v>
      </c>
      <c r="F1896" s="156"/>
      <c r="G1896" s="102">
        <v>31.35</v>
      </c>
      <c r="H1896" s="81">
        <v>49</v>
      </c>
      <c r="I1896" s="67">
        <v>1</v>
      </c>
      <c r="J1896" s="40" t="s">
        <v>37</v>
      </c>
      <c r="K1896" s="41" t="s">
        <v>26</v>
      </c>
      <c r="L1896" s="42" t="str">
        <f t="shared" si="225"/>
        <v>1pieces</v>
      </c>
      <c r="M1896" s="43">
        <f t="shared" si="226"/>
        <v>49</v>
      </c>
      <c r="N1896" s="44" t="str">
        <f t="shared" si="227"/>
        <v>49pieces</v>
      </c>
      <c r="O1896" s="51">
        <f t="shared" si="228"/>
        <v>1536.15</v>
      </c>
      <c r="P1896" s="46"/>
      <c r="Q1896" s="46"/>
      <c r="R1896" s="46"/>
      <c r="S1896" s="46"/>
      <c r="T1896" s="46"/>
      <c r="U1896" s="46"/>
      <c r="V1896" s="46"/>
      <c r="W1896" s="46"/>
      <c r="X1896" s="46"/>
      <c r="Y1896" s="46"/>
      <c r="Z1896" s="46"/>
    </row>
    <row r="1897" spans="1:26" ht="13.5" customHeight="1">
      <c r="A1897" s="232">
        <v>532</v>
      </c>
      <c r="B1897" s="52" t="s">
        <v>2120</v>
      </c>
      <c r="C1897" s="34" t="s">
        <v>35</v>
      </c>
      <c r="D1897" s="9" t="str">
        <f t="shared" si="243"/>
        <v>COCA COLA</v>
      </c>
      <c r="E1897" s="91" t="s">
        <v>1634</v>
      </c>
      <c r="F1897" s="155"/>
      <c r="G1897" s="108">
        <v>32.840000000000003</v>
      </c>
      <c r="H1897" s="81">
        <v>15</v>
      </c>
      <c r="I1897" s="67">
        <v>320</v>
      </c>
      <c r="J1897" s="40" t="s">
        <v>29</v>
      </c>
      <c r="K1897" s="41" t="s">
        <v>26</v>
      </c>
      <c r="L1897" s="42" t="str">
        <f t="shared" si="225"/>
        <v>320ml</v>
      </c>
      <c r="M1897" s="43">
        <f t="shared" si="226"/>
        <v>4800</v>
      </c>
      <c r="N1897" s="44" t="str">
        <f t="shared" si="227"/>
        <v>4800ml</v>
      </c>
      <c r="O1897" s="51">
        <f t="shared" si="228"/>
        <v>492.6</v>
      </c>
      <c r="P1897" s="29"/>
      <c r="Q1897" s="11"/>
      <c r="R1897" s="11"/>
      <c r="S1897" s="11"/>
      <c r="T1897" s="11"/>
      <c r="U1897" s="11"/>
      <c r="V1897" s="11"/>
      <c r="W1897" s="11"/>
      <c r="X1897" s="11"/>
      <c r="Y1897" s="11"/>
      <c r="Z1897" s="11"/>
    </row>
    <row r="1898" spans="1:26" ht="13.5" customHeight="1">
      <c r="A1898" s="233">
        <v>532</v>
      </c>
      <c r="B1898" s="128" t="s">
        <v>2120</v>
      </c>
      <c r="C1898" s="34" t="s">
        <v>82</v>
      </c>
      <c r="D1898" s="9" t="str">
        <f t="shared" si="243"/>
        <v>Coca-Cola</v>
      </c>
      <c r="E1898" s="146" t="s">
        <v>703</v>
      </c>
      <c r="F1898" s="155" t="s">
        <v>76</v>
      </c>
      <c r="G1898" s="123">
        <v>30.4</v>
      </c>
      <c r="H1898" s="124">
        <v>23</v>
      </c>
      <c r="I1898" s="211">
        <v>1</v>
      </c>
      <c r="J1898" s="125" t="s">
        <v>29</v>
      </c>
      <c r="K1898" s="41" t="s">
        <v>26</v>
      </c>
      <c r="L1898" s="42" t="str">
        <f t="shared" si="225"/>
        <v>1ml</v>
      </c>
      <c r="M1898" s="43">
        <f t="shared" si="226"/>
        <v>23</v>
      </c>
      <c r="N1898" s="44" t="str">
        <f t="shared" si="227"/>
        <v>23ml</v>
      </c>
      <c r="O1898" s="51">
        <f t="shared" si="228"/>
        <v>699.19999999999993</v>
      </c>
      <c r="P1898" s="29"/>
      <c r="Q1898" s="11"/>
      <c r="R1898" s="11"/>
      <c r="S1898" s="11"/>
      <c r="T1898" s="11"/>
      <c r="U1898" s="11"/>
      <c r="V1898" s="11"/>
      <c r="W1898" s="11"/>
      <c r="X1898" s="11"/>
      <c r="Y1898" s="11"/>
      <c r="Z1898" s="11"/>
    </row>
    <row r="1899" spans="1:26" ht="13.5" customHeight="1">
      <c r="A1899" s="233">
        <v>532</v>
      </c>
      <c r="B1899" s="79" t="s">
        <v>2120</v>
      </c>
      <c r="C1899" s="94" t="s">
        <v>68</v>
      </c>
      <c r="D1899" s="9" t="str">
        <f t="shared" si="243"/>
        <v>COCA COLA</v>
      </c>
      <c r="E1899" s="91" t="s">
        <v>1634</v>
      </c>
      <c r="F1899" s="195"/>
      <c r="G1899" s="95">
        <v>32.84375</v>
      </c>
      <c r="H1899" s="96">
        <v>8</v>
      </c>
      <c r="I1899" s="227">
        <v>24</v>
      </c>
      <c r="J1899" s="219" t="s">
        <v>37</v>
      </c>
      <c r="K1899" s="46"/>
      <c r="L1899" s="42" t="str">
        <f t="shared" si="225"/>
        <v>24pieces</v>
      </c>
      <c r="M1899" s="43">
        <f t="shared" si="226"/>
        <v>192</v>
      </c>
      <c r="N1899" s="44" t="str">
        <f t="shared" si="227"/>
        <v>192pieces</v>
      </c>
      <c r="O1899" s="51">
        <f t="shared" si="228"/>
        <v>262.75</v>
      </c>
      <c r="P1899" s="46"/>
      <c r="Q1899" s="46"/>
      <c r="R1899" s="46"/>
      <c r="S1899" s="46"/>
      <c r="T1899" s="46"/>
      <c r="U1899" s="46"/>
      <c r="V1899" s="46"/>
      <c r="W1899" s="46"/>
      <c r="X1899" s="46"/>
      <c r="Y1899" s="46"/>
      <c r="Z1899" s="46"/>
    </row>
    <row r="1900" spans="1:26" ht="13.5" customHeight="1">
      <c r="A1900" s="232">
        <v>37</v>
      </c>
      <c r="B1900" s="33" t="s">
        <v>2121</v>
      </c>
      <c r="C1900" s="49" t="s">
        <v>61</v>
      </c>
      <c r="D1900" s="9" t="str">
        <f t="shared" si="243"/>
        <v>coca cola</v>
      </c>
      <c r="E1900" s="116" t="s">
        <v>2122</v>
      </c>
      <c r="F1900" s="155"/>
      <c r="G1900" s="126">
        <v>12.57</v>
      </c>
      <c r="H1900" s="120">
        <v>3</v>
      </c>
      <c r="I1900" s="210">
        <v>250</v>
      </c>
      <c r="J1900" s="60" t="s">
        <v>29</v>
      </c>
      <c r="K1900" s="41"/>
      <c r="L1900" s="42" t="str">
        <f t="shared" si="225"/>
        <v>250ml</v>
      </c>
      <c r="M1900" s="43">
        <f t="shared" si="226"/>
        <v>750</v>
      </c>
      <c r="N1900" s="44" t="str">
        <f t="shared" si="227"/>
        <v>750ml</v>
      </c>
      <c r="O1900" s="51">
        <f t="shared" si="228"/>
        <v>37.71</v>
      </c>
      <c r="P1900" s="29"/>
      <c r="Q1900" s="11"/>
      <c r="R1900" s="11"/>
      <c r="S1900" s="11"/>
      <c r="T1900" s="11"/>
      <c r="U1900" s="11"/>
      <c r="V1900" s="11"/>
      <c r="W1900" s="11"/>
      <c r="X1900" s="11"/>
      <c r="Y1900" s="11"/>
      <c r="Z1900" s="11"/>
    </row>
    <row r="1901" spans="1:26" ht="13.5" customHeight="1">
      <c r="A1901" s="233">
        <v>37</v>
      </c>
      <c r="B1901" s="57" t="s">
        <v>2123</v>
      </c>
      <c r="C1901" s="34" t="s">
        <v>47</v>
      </c>
      <c r="D1901" s="9" t="str">
        <f t="shared" si="243"/>
        <v>Coca Cola</v>
      </c>
      <c r="E1901" s="50" t="s">
        <v>2124</v>
      </c>
      <c r="F1901" s="195"/>
      <c r="G1901" s="108">
        <v>16.66</v>
      </c>
      <c r="H1901" s="81">
        <v>120</v>
      </c>
      <c r="I1901" s="67">
        <v>1</v>
      </c>
      <c r="J1901" s="40" t="s">
        <v>37</v>
      </c>
      <c r="K1901" s="46"/>
      <c r="L1901" s="42" t="str">
        <f t="shared" si="225"/>
        <v>1pieces</v>
      </c>
      <c r="M1901" s="43">
        <f t="shared" si="226"/>
        <v>120</v>
      </c>
      <c r="N1901" s="44" t="str">
        <f t="shared" si="227"/>
        <v>120pieces</v>
      </c>
      <c r="O1901" s="51">
        <f t="shared" si="228"/>
        <v>1999.2</v>
      </c>
      <c r="P1901" s="29"/>
      <c r="Q1901" s="11"/>
      <c r="R1901" s="11"/>
      <c r="S1901" s="11"/>
      <c r="T1901" s="11"/>
      <c r="U1901" s="11"/>
      <c r="V1901" s="11"/>
      <c r="W1901" s="11"/>
      <c r="X1901" s="11"/>
      <c r="Y1901" s="11"/>
      <c r="Z1901" s="11"/>
    </row>
    <row r="1902" spans="1:26" ht="13.5" customHeight="1">
      <c r="A1902" s="232">
        <v>533</v>
      </c>
      <c r="B1902" s="68" t="s">
        <v>2125</v>
      </c>
      <c r="C1902" s="34" t="s">
        <v>35</v>
      </c>
      <c r="D1902" s="9" t="str">
        <f t="shared" si="243"/>
        <v>COCA COLA</v>
      </c>
      <c r="E1902" s="50" t="s">
        <v>1634</v>
      </c>
      <c r="F1902" s="155"/>
      <c r="G1902" s="108">
        <v>63</v>
      </c>
      <c r="H1902" s="81">
        <v>14</v>
      </c>
      <c r="I1902" s="67">
        <v>1.5</v>
      </c>
      <c r="J1902" s="40" t="s">
        <v>484</v>
      </c>
      <c r="K1902" s="41" t="s">
        <v>26</v>
      </c>
      <c r="L1902" s="42" t="str">
        <f t="shared" si="225"/>
        <v>1.5l</v>
      </c>
      <c r="M1902" s="43">
        <f t="shared" si="226"/>
        <v>21</v>
      </c>
      <c r="N1902" s="44" t="str">
        <f t="shared" si="227"/>
        <v>21l</v>
      </c>
      <c r="O1902" s="51">
        <f t="shared" si="228"/>
        <v>882</v>
      </c>
      <c r="P1902" s="29"/>
      <c r="Q1902" s="11"/>
      <c r="R1902" s="11"/>
      <c r="S1902" s="11"/>
      <c r="T1902" s="11"/>
      <c r="U1902" s="11"/>
      <c r="V1902" s="11"/>
      <c r="W1902" s="11"/>
      <c r="X1902" s="11"/>
      <c r="Y1902" s="11"/>
      <c r="Z1902" s="11"/>
    </row>
    <row r="1903" spans="1:26" ht="13.5" customHeight="1">
      <c r="A1903" s="232">
        <v>243</v>
      </c>
      <c r="B1903" s="33" t="s">
        <v>2126</v>
      </c>
      <c r="C1903" s="49" t="s">
        <v>31</v>
      </c>
      <c r="D1903" s="35"/>
      <c r="E1903" s="50" t="s">
        <v>1366</v>
      </c>
      <c r="F1903" s="156"/>
      <c r="G1903" s="108">
        <v>5</v>
      </c>
      <c r="H1903" s="81">
        <v>150</v>
      </c>
      <c r="I1903" s="67"/>
      <c r="J1903" s="40" t="s">
        <v>37</v>
      </c>
      <c r="K1903" s="41" t="s">
        <v>26</v>
      </c>
      <c r="L1903" s="42" t="str">
        <f t="shared" si="225"/>
        <v>pieces</v>
      </c>
      <c r="M1903" s="43">
        <f t="shared" si="226"/>
        <v>0</v>
      </c>
      <c r="N1903" s="44" t="str">
        <f t="shared" si="227"/>
        <v>0pieces</v>
      </c>
      <c r="O1903" s="51">
        <f t="shared" si="228"/>
        <v>750</v>
      </c>
      <c r="P1903" s="11"/>
      <c r="Q1903" s="11"/>
      <c r="R1903" s="11"/>
      <c r="S1903" s="11"/>
      <c r="T1903" s="11"/>
      <c r="U1903" s="11"/>
      <c r="V1903" s="11"/>
      <c r="W1903" s="11"/>
      <c r="X1903" s="11"/>
      <c r="Y1903" s="11"/>
      <c r="Z1903" s="11"/>
    </row>
    <row r="1904" spans="1:26" ht="13.5" customHeight="1">
      <c r="A1904" s="232">
        <v>243</v>
      </c>
      <c r="B1904" s="48" t="s">
        <v>2126</v>
      </c>
      <c r="C1904" s="34" t="s">
        <v>43</v>
      </c>
      <c r="D1904" s="35"/>
      <c r="E1904" s="50"/>
      <c r="F1904" s="156"/>
      <c r="G1904" s="108">
        <v>5.0999999999999996</v>
      </c>
      <c r="H1904" s="81">
        <v>56</v>
      </c>
      <c r="I1904" s="67">
        <v>1</v>
      </c>
      <c r="J1904" s="40" t="s">
        <v>37</v>
      </c>
      <c r="K1904" s="41" t="s">
        <v>26</v>
      </c>
      <c r="L1904" s="42" t="str">
        <f t="shared" si="225"/>
        <v>1pieces</v>
      </c>
      <c r="M1904" s="43">
        <f t="shared" si="226"/>
        <v>56</v>
      </c>
      <c r="N1904" s="44" t="str">
        <f t="shared" si="227"/>
        <v>56pieces</v>
      </c>
      <c r="O1904" s="51">
        <f t="shared" si="228"/>
        <v>285.59999999999997</v>
      </c>
      <c r="P1904" s="46"/>
      <c r="Q1904" s="46"/>
      <c r="R1904" s="46"/>
      <c r="S1904" s="46"/>
      <c r="T1904" s="46"/>
      <c r="U1904" s="46"/>
      <c r="V1904" s="46"/>
      <c r="W1904" s="46"/>
      <c r="X1904" s="46"/>
      <c r="Y1904" s="46"/>
      <c r="Z1904" s="46"/>
    </row>
    <row r="1905" spans="1:26" ht="13.5" customHeight="1">
      <c r="A1905" s="233">
        <v>243</v>
      </c>
      <c r="B1905" s="36" t="s">
        <v>2126</v>
      </c>
      <c r="C1905" s="34" t="s">
        <v>27</v>
      </c>
      <c r="D1905" s="35"/>
      <c r="E1905" s="116"/>
      <c r="F1905" s="156"/>
      <c r="G1905" s="108">
        <v>3.25</v>
      </c>
      <c r="H1905" s="81">
        <f>O1905/G1905</f>
        <v>35</v>
      </c>
      <c r="I1905" s="67"/>
      <c r="J1905" s="40"/>
      <c r="K1905" s="41" t="s">
        <v>26</v>
      </c>
      <c r="L1905" s="42" t="str">
        <f t="shared" si="225"/>
        <v/>
      </c>
      <c r="M1905" s="43">
        <f t="shared" si="226"/>
        <v>0</v>
      </c>
      <c r="N1905" s="44" t="str">
        <f t="shared" si="227"/>
        <v>0</v>
      </c>
      <c r="O1905" s="133">
        <v>113.75</v>
      </c>
      <c r="P1905" s="46"/>
      <c r="Q1905" s="46"/>
      <c r="R1905" s="46"/>
      <c r="S1905" s="46"/>
      <c r="T1905" s="46"/>
      <c r="U1905" s="46"/>
      <c r="V1905" s="46"/>
      <c r="W1905" s="46"/>
      <c r="X1905" s="46"/>
      <c r="Y1905" s="46"/>
      <c r="Z1905" s="46"/>
    </row>
    <row r="1906" spans="1:26" ht="13.5" customHeight="1">
      <c r="A1906" s="233">
        <v>948</v>
      </c>
      <c r="B1906" s="76" t="s">
        <v>2127</v>
      </c>
      <c r="C1906" s="34" t="s">
        <v>55</v>
      </c>
      <c r="D1906" s="9" t="str">
        <f t="shared" ref="D1906:D1907" si="244">IFERROR(LEFT(E1906, FIND("/", E1906)-1), E1906)</f>
        <v>Mc Cormick</v>
      </c>
      <c r="E1906" s="52" t="s">
        <v>436</v>
      </c>
      <c r="F1906" s="155"/>
      <c r="G1906" s="106">
        <v>37</v>
      </c>
      <c r="H1906" s="81">
        <v>0.4</v>
      </c>
      <c r="I1906" s="67">
        <v>5</v>
      </c>
      <c r="J1906" s="40" t="s">
        <v>59</v>
      </c>
      <c r="K1906" s="41" t="s">
        <v>26</v>
      </c>
      <c r="L1906" s="42" t="str">
        <f t="shared" si="225"/>
        <v>5grams</v>
      </c>
      <c r="M1906" s="43">
        <f t="shared" si="226"/>
        <v>2</v>
      </c>
      <c r="N1906" s="44" t="str">
        <f t="shared" si="227"/>
        <v>2grams</v>
      </c>
      <c r="O1906" s="51">
        <f t="shared" ref="O1906:O1913" si="245">G1906*H1906</f>
        <v>14.8</v>
      </c>
      <c r="P1906" s="46"/>
      <c r="Q1906" s="46"/>
      <c r="R1906" s="46"/>
      <c r="S1906" s="46"/>
      <c r="T1906" s="46"/>
      <c r="U1906" s="46"/>
      <c r="V1906" s="46"/>
      <c r="W1906" s="46"/>
      <c r="X1906" s="46"/>
      <c r="Y1906" s="46"/>
      <c r="Z1906" s="46"/>
    </row>
    <row r="1907" spans="1:26" ht="13.5" customHeight="1">
      <c r="A1907" s="233">
        <v>966</v>
      </c>
      <c r="B1907" s="76" t="s">
        <v>2128</v>
      </c>
      <c r="C1907" s="34" t="s">
        <v>55</v>
      </c>
      <c r="D1907" s="9" t="str">
        <f t="shared" si="244"/>
        <v>JMRL</v>
      </c>
      <c r="E1907" s="52" t="s">
        <v>336</v>
      </c>
      <c r="F1907" s="156"/>
      <c r="G1907" s="106">
        <v>100</v>
      </c>
      <c r="H1907" s="81">
        <v>0.5</v>
      </c>
      <c r="I1907" s="67">
        <v>1</v>
      </c>
      <c r="J1907" s="40" t="s">
        <v>33</v>
      </c>
      <c r="K1907" s="41" t="s">
        <v>26</v>
      </c>
      <c r="L1907" s="42" t="str">
        <f t="shared" si="225"/>
        <v>1kg</v>
      </c>
      <c r="M1907" s="43">
        <f t="shared" si="226"/>
        <v>0.5</v>
      </c>
      <c r="N1907" s="44" t="str">
        <f t="shared" si="227"/>
        <v>0.5kg</v>
      </c>
      <c r="O1907" s="51">
        <f t="shared" si="245"/>
        <v>50</v>
      </c>
      <c r="P1907" s="46"/>
      <c r="Q1907" s="46"/>
      <c r="R1907" s="46"/>
      <c r="S1907" s="46"/>
      <c r="T1907" s="46"/>
      <c r="U1907" s="46"/>
      <c r="V1907" s="46"/>
      <c r="W1907" s="46"/>
      <c r="X1907" s="46"/>
      <c r="Y1907" s="46"/>
      <c r="Z1907" s="46"/>
    </row>
    <row r="1908" spans="1:26" ht="13.5" customHeight="1">
      <c r="A1908" s="233">
        <v>1246</v>
      </c>
      <c r="B1908" s="79" t="s">
        <v>2129</v>
      </c>
      <c r="C1908" s="94" t="s">
        <v>68</v>
      </c>
      <c r="D1908" s="59"/>
      <c r="E1908" s="116"/>
      <c r="F1908" s="195"/>
      <c r="G1908" s="95">
        <v>0.17</v>
      </c>
      <c r="H1908" s="97">
        <v>400</v>
      </c>
      <c r="I1908" s="227">
        <v>1800</v>
      </c>
      <c r="J1908" s="131" t="s">
        <v>29</v>
      </c>
      <c r="K1908" s="46"/>
      <c r="L1908" s="42" t="str">
        <f t="shared" si="225"/>
        <v>1800ml</v>
      </c>
      <c r="M1908" s="43">
        <f t="shared" si="226"/>
        <v>720000</v>
      </c>
      <c r="N1908" s="44" t="str">
        <f t="shared" si="227"/>
        <v>720000ml</v>
      </c>
      <c r="O1908" s="51">
        <f t="shared" si="245"/>
        <v>68</v>
      </c>
      <c r="P1908" s="46"/>
      <c r="Q1908" s="46"/>
      <c r="R1908" s="46"/>
      <c r="S1908" s="46"/>
      <c r="T1908" s="46"/>
      <c r="U1908" s="46"/>
      <c r="V1908" s="46"/>
      <c r="W1908" s="46"/>
      <c r="X1908" s="46"/>
      <c r="Y1908" s="46"/>
      <c r="Z1908" s="46"/>
    </row>
    <row r="1909" spans="1:26" ht="13.5" customHeight="1">
      <c r="A1909" s="232">
        <v>61</v>
      </c>
      <c r="B1909" s="33" t="s">
        <v>2130</v>
      </c>
      <c r="C1909" s="49" t="s">
        <v>61</v>
      </c>
      <c r="D1909" s="9" t="str">
        <f t="shared" ref="D1909:D1911" si="246">IFERROR(LEFT(E1909, FIND("/", E1909)-1), E1909)</f>
        <v>ludys</v>
      </c>
      <c r="E1909" s="149" t="s">
        <v>2131</v>
      </c>
      <c r="F1909" s="155"/>
      <c r="G1909" s="108">
        <v>3.91</v>
      </c>
      <c r="H1909" s="81">
        <v>166</v>
      </c>
      <c r="I1909" s="67">
        <v>8</v>
      </c>
      <c r="J1909" s="40" t="s">
        <v>59</v>
      </c>
      <c r="K1909" s="41"/>
      <c r="L1909" s="42" t="str">
        <f t="shared" si="225"/>
        <v>8grams</v>
      </c>
      <c r="M1909" s="43">
        <f t="shared" si="226"/>
        <v>1328</v>
      </c>
      <c r="N1909" s="44" t="str">
        <f t="shared" si="227"/>
        <v>1328grams</v>
      </c>
      <c r="O1909" s="51">
        <f t="shared" si="245"/>
        <v>649.06000000000006</v>
      </c>
      <c r="P1909" s="46"/>
      <c r="Q1909" s="46"/>
      <c r="R1909" s="46"/>
      <c r="S1909" s="46"/>
      <c r="T1909" s="46"/>
      <c r="U1909" s="46"/>
      <c r="V1909" s="46"/>
      <c r="W1909" s="46"/>
      <c r="X1909" s="46"/>
      <c r="Y1909" s="46"/>
      <c r="Z1909" s="46"/>
    </row>
    <row r="1910" spans="1:26" ht="13.5" customHeight="1">
      <c r="A1910" s="232">
        <v>61</v>
      </c>
      <c r="B1910" s="33" t="s">
        <v>2132</v>
      </c>
      <c r="C1910" s="34" t="s">
        <v>43</v>
      </c>
      <c r="D1910" s="9" t="str">
        <f t="shared" si="246"/>
        <v>Ludys</v>
      </c>
      <c r="E1910" s="50" t="s">
        <v>2133</v>
      </c>
      <c r="F1910" s="155"/>
      <c r="G1910" s="126">
        <f>287.4/72</f>
        <v>3.9916666666666663</v>
      </c>
      <c r="H1910" s="120">
        <v>63</v>
      </c>
      <c r="I1910" s="210">
        <v>1</v>
      </c>
      <c r="J1910" s="60" t="s">
        <v>37</v>
      </c>
      <c r="K1910" s="41" t="s">
        <v>26</v>
      </c>
      <c r="L1910" s="42" t="str">
        <f t="shared" si="225"/>
        <v>1pieces</v>
      </c>
      <c r="M1910" s="43">
        <f t="shared" si="226"/>
        <v>63</v>
      </c>
      <c r="N1910" s="44" t="str">
        <f t="shared" si="227"/>
        <v>63pieces</v>
      </c>
      <c r="O1910" s="51">
        <f t="shared" si="245"/>
        <v>251.47499999999997</v>
      </c>
      <c r="P1910" s="46"/>
      <c r="Q1910" s="46"/>
      <c r="R1910" s="46"/>
      <c r="S1910" s="46"/>
      <c r="T1910" s="46"/>
      <c r="U1910" s="46"/>
      <c r="V1910" s="46"/>
      <c r="W1910" s="46"/>
      <c r="X1910" s="46"/>
      <c r="Y1910" s="46"/>
      <c r="Z1910" s="46"/>
    </row>
    <row r="1911" spans="1:26" ht="13.5" customHeight="1">
      <c r="A1911" s="232">
        <v>61</v>
      </c>
      <c r="B1911" s="68" t="s">
        <v>2132</v>
      </c>
      <c r="C1911" s="53" t="s">
        <v>39</v>
      </c>
      <c r="D1911" s="9" t="str">
        <f t="shared" si="246"/>
        <v>Ludys</v>
      </c>
      <c r="E1911" s="68" t="s">
        <v>2133</v>
      </c>
      <c r="F1911" s="156"/>
      <c r="G1911" s="102">
        <v>3.99</v>
      </c>
      <c r="H1911" s="103">
        <f>264+15</f>
        <v>279</v>
      </c>
      <c r="I1911" s="218">
        <v>72</v>
      </c>
      <c r="J1911" s="56" t="s">
        <v>37</v>
      </c>
      <c r="K1911" s="41"/>
      <c r="L1911" s="42" t="str">
        <f t="shared" si="225"/>
        <v>72pieces</v>
      </c>
      <c r="M1911" s="43">
        <f t="shared" si="226"/>
        <v>20088</v>
      </c>
      <c r="N1911" s="44" t="str">
        <f t="shared" si="227"/>
        <v>20088pieces</v>
      </c>
      <c r="O1911" s="51">
        <f t="shared" si="245"/>
        <v>1113.21</v>
      </c>
      <c r="P1911" s="46"/>
      <c r="Q1911" s="46"/>
      <c r="R1911" s="46"/>
      <c r="S1911" s="46"/>
      <c r="T1911" s="46"/>
      <c r="U1911" s="46"/>
      <c r="V1911" s="46"/>
      <c r="W1911" s="46"/>
      <c r="X1911" s="46"/>
      <c r="Y1911" s="46"/>
      <c r="Z1911" s="46"/>
    </row>
    <row r="1912" spans="1:26" ht="13.5" customHeight="1">
      <c r="A1912" s="233">
        <v>61</v>
      </c>
      <c r="B1912" s="57" t="s">
        <v>2132</v>
      </c>
      <c r="C1912" s="94" t="s">
        <v>68</v>
      </c>
      <c r="D1912" s="59"/>
      <c r="E1912" s="116"/>
      <c r="F1912" s="195"/>
      <c r="G1912" s="252">
        <v>3.9916666666666658</v>
      </c>
      <c r="H1912" s="308">
        <v>133</v>
      </c>
      <c r="I1912" s="338">
        <v>72</v>
      </c>
      <c r="J1912" s="361" t="s">
        <v>37</v>
      </c>
      <c r="K1912" s="46"/>
      <c r="L1912" s="42" t="str">
        <f t="shared" si="225"/>
        <v>72pieces</v>
      </c>
      <c r="M1912" s="43">
        <f t="shared" si="226"/>
        <v>9576</v>
      </c>
      <c r="N1912" s="44" t="str">
        <f t="shared" si="227"/>
        <v>9576pieces</v>
      </c>
      <c r="O1912" s="51">
        <f t="shared" si="245"/>
        <v>530.89166666666654</v>
      </c>
      <c r="P1912" s="46"/>
      <c r="Q1912" s="46"/>
      <c r="R1912" s="46"/>
      <c r="S1912" s="46"/>
      <c r="T1912" s="46"/>
      <c r="U1912" s="46"/>
      <c r="V1912" s="46"/>
      <c r="W1912" s="46"/>
      <c r="X1912" s="46"/>
      <c r="Y1912" s="46"/>
      <c r="Z1912" s="46"/>
    </row>
    <row r="1913" spans="1:26" ht="13.5" customHeight="1">
      <c r="A1913" s="233">
        <v>748</v>
      </c>
      <c r="B1913" s="128" t="s">
        <v>2134</v>
      </c>
      <c r="C1913" s="34" t="s">
        <v>82</v>
      </c>
      <c r="D1913" s="9" t="str">
        <f t="shared" ref="D1913:D1914" si="247">IFERROR(LEFT(E1913, FIND("/", E1913)-1), E1913)</f>
        <v>King Sue</v>
      </c>
      <c r="E1913" s="128" t="s">
        <v>2135</v>
      </c>
      <c r="F1913" s="155" t="s">
        <v>76</v>
      </c>
      <c r="G1913" s="123">
        <v>83</v>
      </c>
      <c r="H1913" s="124">
        <v>1</v>
      </c>
      <c r="I1913" s="211">
        <v>250</v>
      </c>
      <c r="J1913" s="125" t="s">
        <v>59</v>
      </c>
      <c r="K1913" s="41" t="s">
        <v>26</v>
      </c>
      <c r="L1913" s="42" t="str">
        <f t="shared" si="225"/>
        <v>250grams</v>
      </c>
      <c r="M1913" s="43">
        <f t="shared" si="226"/>
        <v>250</v>
      </c>
      <c r="N1913" s="44" t="str">
        <f t="shared" si="227"/>
        <v>250grams</v>
      </c>
      <c r="O1913" s="51">
        <f t="shared" si="245"/>
        <v>83</v>
      </c>
      <c r="P1913" s="46"/>
      <c r="Q1913" s="46"/>
      <c r="R1913" s="46"/>
      <c r="S1913" s="46"/>
      <c r="T1913" s="46"/>
      <c r="U1913" s="46"/>
      <c r="V1913" s="46"/>
      <c r="W1913" s="46"/>
      <c r="X1913" s="46"/>
      <c r="Y1913" s="46"/>
      <c r="Z1913" s="46"/>
    </row>
    <row r="1914" spans="1:26" ht="13.5" customHeight="1">
      <c r="A1914" s="233">
        <v>748</v>
      </c>
      <c r="B1914" s="374" t="s">
        <v>2134</v>
      </c>
      <c r="C1914" s="34" t="s">
        <v>27</v>
      </c>
      <c r="D1914" s="9" t="str">
        <f t="shared" si="247"/>
        <v>Ramjul</v>
      </c>
      <c r="E1914" s="374" t="s">
        <v>2136</v>
      </c>
      <c r="F1914" s="156"/>
      <c r="G1914" s="108">
        <v>165</v>
      </c>
      <c r="H1914" s="81">
        <f>O1914/G1914</f>
        <v>1</v>
      </c>
      <c r="I1914" s="67"/>
      <c r="J1914" s="40"/>
      <c r="K1914" s="41" t="s">
        <v>26</v>
      </c>
      <c r="L1914" s="42" t="str">
        <f t="shared" si="225"/>
        <v/>
      </c>
      <c r="M1914" s="43">
        <f t="shared" si="226"/>
        <v>0</v>
      </c>
      <c r="N1914" s="44" t="str">
        <f t="shared" si="227"/>
        <v>0</v>
      </c>
      <c r="O1914" s="133">
        <v>165</v>
      </c>
      <c r="P1914" s="46"/>
      <c r="Q1914" s="46"/>
      <c r="R1914" s="46"/>
      <c r="S1914" s="46"/>
      <c r="T1914" s="46"/>
      <c r="U1914" s="46"/>
      <c r="V1914" s="46"/>
      <c r="W1914" s="46"/>
      <c r="X1914" s="46"/>
      <c r="Y1914" s="46"/>
      <c r="Z1914" s="46"/>
    </row>
    <row r="1915" spans="1:26" ht="13.5" customHeight="1">
      <c r="A1915" s="233">
        <v>1053</v>
      </c>
      <c r="B1915" s="76" t="s">
        <v>2137</v>
      </c>
      <c r="C1915" s="34" t="s">
        <v>55</v>
      </c>
      <c r="D1915" s="35"/>
      <c r="E1915" s="50"/>
      <c r="F1915" s="156"/>
      <c r="G1915" s="201">
        <v>220</v>
      </c>
      <c r="H1915" s="120">
        <v>2.6</v>
      </c>
      <c r="I1915" s="210">
        <v>1</v>
      </c>
      <c r="J1915" s="60" t="s">
        <v>33</v>
      </c>
      <c r="K1915" s="41"/>
      <c r="L1915" s="42" t="str">
        <f t="shared" si="225"/>
        <v>1kg</v>
      </c>
      <c r="M1915" s="43">
        <f t="shared" si="226"/>
        <v>2.6</v>
      </c>
      <c r="N1915" s="44" t="str">
        <f t="shared" si="227"/>
        <v>2.6kg</v>
      </c>
      <c r="O1915" s="51">
        <f t="shared" ref="O1915:O1958" si="248">G1915*H1915</f>
        <v>572</v>
      </c>
      <c r="P1915" s="46"/>
      <c r="Q1915" s="46"/>
      <c r="R1915" s="46"/>
      <c r="S1915" s="46"/>
      <c r="T1915" s="46"/>
      <c r="U1915" s="46"/>
      <c r="V1915" s="46"/>
      <c r="W1915" s="46"/>
      <c r="X1915" s="46"/>
      <c r="Y1915" s="46"/>
      <c r="Z1915" s="46"/>
    </row>
    <row r="1916" spans="1:26" ht="13.5" customHeight="1">
      <c r="A1916" s="232">
        <v>231</v>
      </c>
      <c r="B1916" s="33" t="s">
        <v>2138</v>
      </c>
      <c r="C1916" s="49" t="s">
        <v>31</v>
      </c>
      <c r="D1916" s="35"/>
      <c r="E1916" s="50" t="s">
        <v>1251</v>
      </c>
      <c r="F1916" s="156"/>
      <c r="G1916" s="126">
        <v>39.56</v>
      </c>
      <c r="H1916" s="120">
        <v>0.98</v>
      </c>
      <c r="I1916" s="210"/>
      <c r="J1916" s="60" t="s">
        <v>33</v>
      </c>
      <c r="K1916" s="41" t="s">
        <v>26</v>
      </c>
      <c r="L1916" s="42" t="str">
        <f t="shared" si="225"/>
        <v>kg</v>
      </c>
      <c r="M1916" s="43">
        <f t="shared" si="226"/>
        <v>0</v>
      </c>
      <c r="N1916" s="44" t="str">
        <f t="shared" si="227"/>
        <v>0kg</v>
      </c>
      <c r="O1916" s="51">
        <f t="shared" si="248"/>
        <v>38.768799999999999</v>
      </c>
      <c r="P1916" s="46"/>
      <c r="Q1916" s="46"/>
      <c r="R1916" s="46"/>
      <c r="S1916" s="46"/>
      <c r="T1916" s="46"/>
      <c r="U1916" s="46"/>
      <c r="V1916" s="46"/>
      <c r="W1916" s="46"/>
      <c r="X1916" s="46"/>
      <c r="Y1916" s="46"/>
      <c r="Z1916" s="46"/>
    </row>
    <row r="1917" spans="1:26" ht="13.5" customHeight="1">
      <c r="A1917" s="233">
        <v>231</v>
      </c>
      <c r="B1917" s="57" t="s">
        <v>2138</v>
      </c>
      <c r="C1917" s="94" t="s">
        <v>68</v>
      </c>
      <c r="D1917" s="59"/>
      <c r="E1917" s="116"/>
      <c r="F1917" s="195"/>
      <c r="G1917" s="95">
        <v>2.5000000000000001E-2</v>
      </c>
      <c r="H1917" s="97">
        <v>8000</v>
      </c>
      <c r="I1917" s="227">
        <v>1000</v>
      </c>
      <c r="J1917" s="131" t="s">
        <v>59</v>
      </c>
      <c r="K1917" s="46"/>
      <c r="L1917" s="42" t="str">
        <f t="shared" si="225"/>
        <v>1000grams</v>
      </c>
      <c r="M1917" s="43">
        <f t="shared" si="226"/>
        <v>8000000</v>
      </c>
      <c r="N1917" s="44" t="str">
        <f t="shared" si="227"/>
        <v>8000000grams</v>
      </c>
      <c r="O1917" s="51">
        <f t="shared" si="248"/>
        <v>200</v>
      </c>
      <c r="P1917" s="46"/>
      <c r="Q1917" s="46"/>
      <c r="R1917" s="46"/>
      <c r="S1917" s="46"/>
      <c r="T1917" s="46"/>
      <c r="U1917" s="46"/>
      <c r="V1917" s="46"/>
      <c r="W1917" s="46"/>
      <c r="X1917" s="46"/>
      <c r="Y1917" s="46"/>
      <c r="Z1917" s="46"/>
    </row>
    <row r="1918" spans="1:26" ht="13.5" customHeight="1">
      <c r="A1918" s="233">
        <v>403</v>
      </c>
      <c r="B1918" s="33" t="s">
        <v>2139</v>
      </c>
      <c r="C1918" s="34" t="s">
        <v>35</v>
      </c>
      <c r="D1918" s="9" t="str">
        <f t="shared" ref="D1918:D1943" si="249">IFERROR(LEFT(E1918, FIND("/", E1918)-1), E1918)</f>
        <v>FIDEL</v>
      </c>
      <c r="E1918" s="50" t="s">
        <v>2140</v>
      </c>
      <c r="F1918" s="156"/>
      <c r="G1918" s="108">
        <v>32</v>
      </c>
      <c r="H1918" s="81">
        <v>2</v>
      </c>
      <c r="I1918" s="67">
        <v>1000</v>
      </c>
      <c r="J1918" s="40" t="s">
        <v>33</v>
      </c>
      <c r="K1918" s="41" t="s">
        <v>26</v>
      </c>
      <c r="L1918" s="42" t="str">
        <f t="shared" si="225"/>
        <v>1000kg</v>
      </c>
      <c r="M1918" s="43">
        <f t="shared" si="226"/>
        <v>2000</v>
      </c>
      <c r="N1918" s="44" t="str">
        <f t="shared" si="227"/>
        <v>2000kg</v>
      </c>
      <c r="O1918" s="51">
        <f t="shared" si="248"/>
        <v>64</v>
      </c>
      <c r="P1918" s="11"/>
      <c r="Q1918" s="11"/>
      <c r="R1918" s="11"/>
      <c r="S1918" s="11"/>
      <c r="T1918" s="11"/>
      <c r="U1918" s="11"/>
      <c r="V1918" s="11"/>
      <c r="W1918" s="11"/>
      <c r="X1918" s="11"/>
      <c r="Y1918" s="11"/>
      <c r="Z1918" s="11"/>
    </row>
    <row r="1919" spans="1:26" ht="13.5" customHeight="1">
      <c r="A1919" s="232">
        <v>403</v>
      </c>
      <c r="B1919" s="48" t="s">
        <v>2139</v>
      </c>
      <c r="C1919" s="34" t="s">
        <v>43</v>
      </c>
      <c r="D1919" s="9" t="str">
        <f t="shared" si="249"/>
        <v>Fidel</v>
      </c>
      <c r="E1919" s="50" t="s">
        <v>2141</v>
      </c>
      <c r="F1919" s="156"/>
      <c r="G1919" s="108">
        <v>32.299999999999997</v>
      </c>
      <c r="H1919" s="81">
        <v>1</v>
      </c>
      <c r="I1919" s="67">
        <v>1000</v>
      </c>
      <c r="J1919" s="40" t="s">
        <v>59</v>
      </c>
      <c r="K1919" s="41" t="s">
        <v>26</v>
      </c>
      <c r="L1919" s="42" t="str">
        <f t="shared" si="225"/>
        <v>1000grams</v>
      </c>
      <c r="M1919" s="43">
        <f t="shared" si="226"/>
        <v>1000</v>
      </c>
      <c r="N1919" s="44" t="str">
        <f t="shared" si="227"/>
        <v>1000grams</v>
      </c>
      <c r="O1919" s="51">
        <f t="shared" si="248"/>
        <v>32.299999999999997</v>
      </c>
      <c r="P1919" s="11"/>
      <c r="Q1919" s="11"/>
      <c r="R1919" s="11"/>
      <c r="S1919" s="11"/>
      <c r="T1919" s="11"/>
      <c r="U1919" s="11"/>
      <c r="V1919" s="11"/>
      <c r="W1919" s="11"/>
      <c r="X1919" s="11"/>
      <c r="Y1919" s="11"/>
      <c r="Z1919" s="11"/>
    </row>
    <row r="1920" spans="1:26" ht="13.5" customHeight="1">
      <c r="A1920" s="233">
        <v>403</v>
      </c>
      <c r="B1920" s="128" t="s">
        <v>2139</v>
      </c>
      <c r="C1920" s="34" t="s">
        <v>82</v>
      </c>
      <c r="D1920" s="9" t="str">
        <f t="shared" si="249"/>
        <v>Fidel</v>
      </c>
      <c r="E1920" s="128" t="s">
        <v>2141</v>
      </c>
      <c r="F1920" s="155" t="s">
        <v>76</v>
      </c>
      <c r="G1920" s="123">
        <v>35.5</v>
      </c>
      <c r="H1920" s="124">
        <v>18</v>
      </c>
      <c r="I1920" s="211">
        <v>1000</v>
      </c>
      <c r="J1920" s="246" t="s">
        <v>59</v>
      </c>
      <c r="K1920" s="41" t="s">
        <v>26</v>
      </c>
      <c r="L1920" s="42" t="str">
        <f t="shared" si="225"/>
        <v>1000grams</v>
      </c>
      <c r="M1920" s="43">
        <f t="shared" si="226"/>
        <v>18000</v>
      </c>
      <c r="N1920" s="44" t="str">
        <f t="shared" si="227"/>
        <v>18000grams</v>
      </c>
      <c r="O1920" s="51">
        <f t="shared" si="248"/>
        <v>639</v>
      </c>
      <c r="P1920" s="11"/>
      <c r="Q1920" s="11"/>
      <c r="R1920" s="11"/>
      <c r="S1920" s="11"/>
      <c r="T1920" s="11"/>
      <c r="U1920" s="11"/>
      <c r="V1920" s="11"/>
      <c r="W1920" s="11"/>
      <c r="X1920" s="11"/>
      <c r="Y1920" s="11"/>
      <c r="Z1920" s="11"/>
    </row>
    <row r="1921" spans="1:26" ht="13.5" customHeight="1">
      <c r="A1921" s="233">
        <v>403</v>
      </c>
      <c r="B1921" s="52" t="s">
        <v>2139</v>
      </c>
      <c r="C1921" s="34" t="s">
        <v>35</v>
      </c>
      <c r="D1921" s="9" t="str">
        <f t="shared" si="249"/>
        <v>LASAP</v>
      </c>
      <c r="E1921" s="50" t="s">
        <v>1358</v>
      </c>
      <c r="F1921" s="333"/>
      <c r="G1921" s="181">
        <v>28</v>
      </c>
      <c r="H1921" s="81">
        <v>10</v>
      </c>
      <c r="I1921" s="210">
        <v>1000</v>
      </c>
      <c r="J1921" s="60" t="s">
        <v>33</v>
      </c>
      <c r="K1921" s="41" t="s">
        <v>26</v>
      </c>
      <c r="L1921" s="42" t="str">
        <f t="shared" si="225"/>
        <v>1000kg</v>
      </c>
      <c r="M1921" s="43">
        <f t="shared" si="226"/>
        <v>10000</v>
      </c>
      <c r="N1921" s="44" t="str">
        <f t="shared" si="227"/>
        <v>10000kg</v>
      </c>
      <c r="O1921" s="51">
        <f t="shared" si="248"/>
        <v>280</v>
      </c>
      <c r="P1921" s="46"/>
      <c r="Q1921" s="46"/>
      <c r="R1921" s="46"/>
      <c r="S1921" s="46"/>
      <c r="T1921" s="46"/>
      <c r="U1921" s="46"/>
      <c r="V1921" s="46"/>
      <c r="W1921" s="46"/>
      <c r="X1921" s="46"/>
      <c r="Y1921" s="46"/>
      <c r="Z1921" s="46"/>
    </row>
    <row r="1922" spans="1:26" ht="13.5" customHeight="1">
      <c r="A1922" s="232">
        <v>403</v>
      </c>
      <c r="B1922" s="52" t="s">
        <v>2139</v>
      </c>
      <c r="C1922" s="53" t="s">
        <v>39</v>
      </c>
      <c r="D1922" s="9" t="str">
        <f t="shared" si="249"/>
        <v>Lasap</v>
      </c>
      <c r="E1922" s="52" t="s">
        <v>2142</v>
      </c>
      <c r="F1922" s="156"/>
      <c r="G1922" s="102">
        <v>25</v>
      </c>
      <c r="H1922" s="103">
        <v>30</v>
      </c>
      <c r="I1922" s="218">
        <v>500</v>
      </c>
      <c r="J1922" s="56" t="s">
        <v>59</v>
      </c>
      <c r="K1922" s="41"/>
      <c r="L1922" s="42" t="str">
        <f t="shared" si="225"/>
        <v>500grams</v>
      </c>
      <c r="M1922" s="43">
        <f t="shared" si="226"/>
        <v>15000</v>
      </c>
      <c r="N1922" s="44" t="str">
        <f t="shared" si="227"/>
        <v>15000grams</v>
      </c>
      <c r="O1922" s="51">
        <f t="shared" si="248"/>
        <v>750</v>
      </c>
      <c r="P1922" s="46"/>
      <c r="Q1922" s="46"/>
      <c r="R1922" s="46"/>
      <c r="S1922" s="46"/>
      <c r="T1922" s="46"/>
      <c r="U1922" s="46"/>
      <c r="V1922" s="46"/>
      <c r="W1922" s="46"/>
      <c r="X1922" s="46"/>
      <c r="Y1922" s="46"/>
      <c r="Z1922" s="46"/>
    </row>
    <row r="1923" spans="1:26" ht="13.5" customHeight="1">
      <c r="A1923" s="233">
        <v>764</v>
      </c>
      <c r="B1923" s="283" t="s">
        <v>2143</v>
      </c>
      <c r="C1923" s="34" t="s">
        <v>82</v>
      </c>
      <c r="D1923" s="9" t="str">
        <f t="shared" si="249"/>
        <v/>
      </c>
      <c r="E1923" s="283" t="s">
        <v>2144</v>
      </c>
      <c r="F1923" s="155" t="s">
        <v>76</v>
      </c>
      <c r="G1923" s="141">
        <v>25</v>
      </c>
      <c r="H1923" s="142">
        <v>2</v>
      </c>
      <c r="I1923" s="479">
        <v>1000</v>
      </c>
      <c r="J1923" s="355" t="s">
        <v>59</v>
      </c>
      <c r="K1923" s="41" t="s">
        <v>26</v>
      </c>
      <c r="L1923" s="42" t="str">
        <f t="shared" si="225"/>
        <v>1000grams</v>
      </c>
      <c r="M1923" s="43">
        <f t="shared" si="226"/>
        <v>2000</v>
      </c>
      <c r="N1923" s="44" t="str">
        <f t="shared" si="227"/>
        <v>2000grams</v>
      </c>
      <c r="O1923" s="51">
        <f t="shared" si="248"/>
        <v>50</v>
      </c>
      <c r="P1923" s="29">
        <f t="shared" ref="P1923:P1925" si="250">O1923/H1923</f>
        <v>25</v>
      </c>
      <c r="Q1923" s="29">
        <f t="shared" ref="Q1923:Q1925" si="251">G1923-P1923</f>
        <v>0</v>
      </c>
      <c r="R1923" s="28"/>
      <c r="S1923" s="28"/>
      <c r="T1923" s="28"/>
      <c r="U1923" s="28"/>
      <c r="V1923" s="28"/>
      <c r="W1923" s="28"/>
      <c r="X1923" s="28"/>
      <c r="Y1923" s="28"/>
      <c r="Z1923" s="28"/>
    </row>
    <row r="1924" spans="1:26" ht="13.5" customHeight="1">
      <c r="A1924" s="233">
        <v>764</v>
      </c>
      <c r="B1924" s="208" t="s">
        <v>2143</v>
      </c>
      <c r="C1924" s="34" t="s">
        <v>27</v>
      </c>
      <c r="D1924" s="9" t="str">
        <f t="shared" si="249"/>
        <v/>
      </c>
      <c r="E1924" s="208" t="s">
        <v>2144</v>
      </c>
      <c r="F1924" s="368"/>
      <c r="G1924" s="38">
        <v>25</v>
      </c>
      <c r="H1924" s="39">
        <v>26</v>
      </c>
      <c r="I1924" s="39">
        <v>1000</v>
      </c>
      <c r="J1924" s="121" t="s">
        <v>59</v>
      </c>
      <c r="K1924" s="41" t="s">
        <v>26</v>
      </c>
      <c r="L1924" s="42" t="str">
        <f t="shared" si="225"/>
        <v>1000grams</v>
      </c>
      <c r="M1924" s="43">
        <f t="shared" si="226"/>
        <v>26000</v>
      </c>
      <c r="N1924" s="44" t="str">
        <f t="shared" si="227"/>
        <v>26000grams</v>
      </c>
      <c r="O1924" s="45">
        <f t="shared" si="248"/>
        <v>650</v>
      </c>
      <c r="P1924" s="29">
        <f t="shared" si="250"/>
        <v>25</v>
      </c>
      <c r="Q1924" s="29">
        <f t="shared" si="251"/>
        <v>0</v>
      </c>
      <c r="R1924" s="28"/>
      <c r="S1924" s="28"/>
      <c r="T1924" s="28"/>
      <c r="U1924" s="28"/>
      <c r="V1924" s="28"/>
      <c r="W1924" s="28"/>
      <c r="X1924" s="28"/>
      <c r="Y1924" s="28"/>
      <c r="Z1924" s="28"/>
    </row>
    <row r="1925" spans="1:26" ht="13.5" customHeight="1">
      <c r="A1925" s="233">
        <v>764</v>
      </c>
      <c r="B1925" s="79" t="s">
        <v>2143</v>
      </c>
      <c r="C1925" s="34" t="s">
        <v>47</v>
      </c>
      <c r="D1925" s="9" t="str">
        <f t="shared" si="249"/>
        <v/>
      </c>
      <c r="E1925" s="50" t="s">
        <v>2144</v>
      </c>
      <c r="F1925" s="46"/>
      <c r="G1925" s="38">
        <v>15</v>
      </c>
      <c r="H1925" s="39">
        <v>3</v>
      </c>
      <c r="I1925" s="39">
        <v>1</v>
      </c>
      <c r="J1925" s="121" t="s">
        <v>59</v>
      </c>
      <c r="K1925" s="46"/>
      <c r="L1925" s="42" t="str">
        <f t="shared" si="225"/>
        <v>1grams</v>
      </c>
      <c r="M1925" s="43">
        <f t="shared" si="226"/>
        <v>3</v>
      </c>
      <c r="N1925" s="44" t="str">
        <f t="shared" si="227"/>
        <v>3grams</v>
      </c>
      <c r="O1925" s="51">
        <f t="shared" si="248"/>
        <v>45</v>
      </c>
      <c r="P1925" s="29">
        <f t="shared" si="250"/>
        <v>15</v>
      </c>
      <c r="Q1925" s="29">
        <f t="shared" si="251"/>
        <v>0</v>
      </c>
      <c r="R1925" s="28"/>
      <c r="S1925" s="28"/>
      <c r="T1925" s="28"/>
      <c r="U1925" s="28"/>
      <c r="V1925" s="28"/>
      <c r="W1925" s="28"/>
      <c r="X1925" s="28"/>
      <c r="Y1925" s="28"/>
      <c r="Z1925" s="28"/>
    </row>
    <row r="1926" spans="1:26" ht="13.5" customHeight="1">
      <c r="A1926" s="233">
        <v>934</v>
      </c>
      <c r="B1926" s="33" t="s">
        <v>2145</v>
      </c>
      <c r="C1926" s="34" t="s">
        <v>55</v>
      </c>
      <c r="D1926" s="9" t="str">
        <f t="shared" si="249"/>
        <v>Philips</v>
      </c>
      <c r="E1926" s="116" t="s">
        <v>2146</v>
      </c>
      <c r="F1926" s="3"/>
      <c r="G1926" s="38">
        <v>31.1</v>
      </c>
      <c r="H1926" s="39">
        <v>10</v>
      </c>
      <c r="I1926" s="39">
        <v>110</v>
      </c>
      <c r="J1926" s="121" t="s">
        <v>59</v>
      </c>
      <c r="K1926" s="41" t="s">
        <v>26</v>
      </c>
      <c r="L1926" s="42" t="str">
        <f t="shared" si="225"/>
        <v>110grams</v>
      </c>
      <c r="M1926" s="43">
        <f t="shared" si="226"/>
        <v>1100</v>
      </c>
      <c r="N1926" s="44" t="str">
        <f t="shared" si="227"/>
        <v>1100grams</v>
      </c>
      <c r="O1926" s="51">
        <f t="shared" si="248"/>
        <v>311</v>
      </c>
      <c r="P1926" s="46"/>
      <c r="Q1926" s="46"/>
      <c r="R1926" s="46"/>
      <c r="S1926" s="46"/>
      <c r="T1926" s="46"/>
      <c r="U1926" s="46"/>
      <c r="V1926" s="46"/>
      <c r="W1926" s="46"/>
      <c r="X1926" s="46"/>
      <c r="Y1926" s="46"/>
      <c r="Z1926" s="46"/>
    </row>
    <row r="1927" spans="1:26" ht="13.5" customHeight="1">
      <c r="A1927" s="233">
        <v>1040</v>
      </c>
      <c r="B1927" s="76" t="s">
        <v>2147</v>
      </c>
      <c r="C1927" s="34" t="s">
        <v>55</v>
      </c>
      <c r="D1927" s="9" t="str">
        <f t="shared" si="249"/>
        <v>JMRL</v>
      </c>
      <c r="E1927" s="101" t="s">
        <v>336</v>
      </c>
      <c r="F1927" s="368"/>
      <c r="G1927" s="38">
        <v>20</v>
      </c>
      <c r="H1927" s="480">
        <v>16</v>
      </c>
      <c r="I1927" s="385">
        <v>1</v>
      </c>
      <c r="J1927" s="481" t="s">
        <v>37</v>
      </c>
      <c r="K1927" s="41"/>
      <c r="L1927" s="42" t="str">
        <f t="shared" si="225"/>
        <v>1pieces</v>
      </c>
      <c r="M1927" s="43">
        <f t="shared" si="226"/>
        <v>16</v>
      </c>
      <c r="N1927" s="44" t="str">
        <f t="shared" si="227"/>
        <v>16pieces</v>
      </c>
      <c r="O1927" s="51">
        <f t="shared" si="248"/>
        <v>320</v>
      </c>
      <c r="P1927" s="46"/>
      <c r="Q1927" s="46"/>
      <c r="R1927" s="46"/>
      <c r="S1927" s="46"/>
      <c r="T1927" s="46"/>
      <c r="U1927" s="46"/>
      <c r="V1927" s="46"/>
      <c r="W1927" s="46"/>
      <c r="X1927" s="46"/>
      <c r="Y1927" s="46"/>
      <c r="Z1927" s="46"/>
    </row>
    <row r="1928" spans="1:26" ht="13.5" customHeight="1">
      <c r="A1928" s="232">
        <v>75</v>
      </c>
      <c r="B1928" s="33" t="s">
        <v>2148</v>
      </c>
      <c r="C1928" s="49" t="s">
        <v>61</v>
      </c>
      <c r="D1928" s="9" t="str">
        <f t="shared" si="249"/>
        <v>ram</v>
      </c>
      <c r="E1928" s="116" t="s">
        <v>2149</v>
      </c>
      <c r="F1928" s="368"/>
      <c r="G1928" s="38">
        <v>15.72</v>
      </c>
      <c r="H1928" s="39">
        <v>35</v>
      </c>
      <c r="I1928" s="39">
        <v>100</v>
      </c>
      <c r="J1928" s="121" t="s">
        <v>59</v>
      </c>
      <c r="K1928" s="41" t="s">
        <v>26</v>
      </c>
      <c r="L1928" s="42" t="str">
        <f t="shared" si="225"/>
        <v>100grams</v>
      </c>
      <c r="M1928" s="43">
        <f t="shared" si="226"/>
        <v>3500</v>
      </c>
      <c r="N1928" s="44" t="str">
        <f t="shared" si="227"/>
        <v>3500grams</v>
      </c>
      <c r="O1928" s="51">
        <f t="shared" si="248"/>
        <v>550.20000000000005</v>
      </c>
      <c r="P1928" s="46"/>
      <c r="Q1928" s="46"/>
      <c r="R1928" s="46"/>
      <c r="S1928" s="46"/>
      <c r="T1928" s="46"/>
      <c r="U1928" s="46"/>
      <c r="V1928" s="46"/>
      <c r="W1928" s="46"/>
      <c r="X1928" s="46"/>
      <c r="Y1928" s="46"/>
      <c r="Z1928" s="46"/>
    </row>
    <row r="1929" spans="1:26" ht="13.5" customHeight="1">
      <c r="A1929" s="233">
        <v>905</v>
      </c>
      <c r="B1929" s="48" t="s">
        <v>2150</v>
      </c>
      <c r="C1929" s="34" t="s">
        <v>74</v>
      </c>
      <c r="D1929" s="9">
        <f t="shared" si="249"/>
        <v>0</v>
      </c>
      <c r="E1929" s="116"/>
      <c r="F1929" s="368" t="s">
        <v>76</v>
      </c>
      <c r="G1929" s="38">
        <v>28.5</v>
      </c>
      <c r="H1929" s="39">
        <v>33</v>
      </c>
      <c r="I1929" s="39">
        <v>85</v>
      </c>
      <c r="J1929" s="121" t="s">
        <v>59</v>
      </c>
      <c r="K1929" s="41" t="s">
        <v>26</v>
      </c>
      <c r="L1929" s="42" t="str">
        <f t="shared" si="225"/>
        <v>85grams</v>
      </c>
      <c r="M1929" s="43">
        <f t="shared" si="226"/>
        <v>2805</v>
      </c>
      <c r="N1929" s="44" t="str">
        <f t="shared" si="227"/>
        <v>2805grams</v>
      </c>
      <c r="O1929" s="51">
        <f t="shared" si="248"/>
        <v>940.5</v>
      </c>
      <c r="P1929" s="46"/>
      <c r="Q1929" s="46"/>
      <c r="R1929" s="46"/>
      <c r="S1929" s="46"/>
      <c r="T1929" s="46"/>
      <c r="U1929" s="46"/>
      <c r="V1929" s="46"/>
      <c r="W1929" s="46"/>
      <c r="X1929" s="46"/>
      <c r="Y1929" s="46"/>
      <c r="Z1929" s="46"/>
    </row>
    <row r="1930" spans="1:26" ht="13.5" customHeight="1">
      <c r="A1930" s="233">
        <v>906</v>
      </c>
      <c r="B1930" s="209" t="s">
        <v>2151</v>
      </c>
      <c r="C1930" s="34" t="s">
        <v>74</v>
      </c>
      <c r="D1930" s="9">
        <f t="shared" si="249"/>
        <v>0</v>
      </c>
      <c r="E1930" s="116"/>
      <c r="F1930" s="368" t="s">
        <v>76</v>
      </c>
      <c r="G1930" s="38">
        <v>28.5</v>
      </c>
      <c r="H1930" s="39">
        <v>18</v>
      </c>
      <c r="I1930" s="39">
        <v>85</v>
      </c>
      <c r="J1930" s="121" t="s">
        <v>59</v>
      </c>
      <c r="K1930" s="41" t="s">
        <v>26</v>
      </c>
      <c r="L1930" s="42" t="str">
        <f t="shared" si="225"/>
        <v>85grams</v>
      </c>
      <c r="M1930" s="43">
        <f t="shared" si="226"/>
        <v>1530</v>
      </c>
      <c r="N1930" s="44" t="str">
        <f t="shared" si="227"/>
        <v>1530grams</v>
      </c>
      <c r="O1930" s="51">
        <f t="shared" si="248"/>
        <v>513</v>
      </c>
      <c r="P1930" s="46"/>
      <c r="Q1930" s="46"/>
      <c r="R1930" s="46"/>
      <c r="S1930" s="46"/>
      <c r="T1930" s="46"/>
      <c r="U1930" s="46"/>
      <c r="V1930" s="46"/>
      <c r="W1930" s="46"/>
      <c r="X1930" s="46"/>
      <c r="Y1930" s="46"/>
      <c r="Z1930" s="46"/>
    </row>
    <row r="1931" spans="1:26" ht="13.5" customHeight="1">
      <c r="A1931" s="233">
        <v>731</v>
      </c>
      <c r="B1931" s="482" t="s">
        <v>2152</v>
      </c>
      <c r="C1931" s="34" t="s">
        <v>82</v>
      </c>
      <c r="D1931" s="9" t="str">
        <f t="shared" si="249"/>
        <v>San Mig</v>
      </c>
      <c r="E1931" s="482" t="s">
        <v>2153</v>
      </c>
      <c r="F1931" s="3" t="s">
        <v>76</v>
      </c>
      <c r="G1931" s="483">
        <v>7.37</v>
      </c>
      <c r="H1931" s="165">
        <v>2</v>
      </c>
      <c r="I1931" s="285">
        <v>1</v>
      </c>
      <c r="J1931" s="178" t="s">
        <v>59</v>
      </c>
      <c r="K1931" s="41" t="s">
        <v>26</v>
      </c>
      <c r="L1931" s="42" t="str">
        <f t="shared" si="225"/>
        <v>1grams</v>
      </c>
      <c r="M1931" s="43">
        <f t="shared" si="226"/>
        <v>2</v>
      </c>
      <c r="N1931" s="44" t="str">
        <f t="shared" si="227"/>
        <v>2grams</v>
      </c>
      <c r="O1931" s="51">
        <f t="shared" si="248"/>
        <v>14.74</v>
      </c>
      <c r="P1931" s="46"/>
      <c r="Q1931" s="46"/>
      <c r="R1931" s="46"/>
      <c r="S1931" s="46"/>
      <c r="T1931" s="46"/>
      <c r="U1931" s="46"/>
      <c r="V1931" s="46"/>
      <c r="W1931" s="46"/>
      <c r="X1931" s="46"/>
      <c r="Y1931" s="46"/>
      <c r="Z1931" s="46"/>
    </row>
    <row r="1932" spans="1:26" ht="13.5" customHeight="1">
      <c r="A1932" s="233">
        <v>731</v>
      </c>
      <c r="B1932" s="286" t="s">
        <v>2152</v>
      </c>
      <c r="C1932" s="34" t="s">
        <v>47</v>
      </c>
      <c r="D1932" s="9" t="str">
        <f t="shared" si="249"/>
        <v>San Mig</v>
      </c>
      <c r="E1932" s="116" t="s">
        <v>2153</v>
      </c>
      <c r="F1932" s="46"/>
      <c r="G1932" s="38">
        <v>6.69</v>
      </c>
      <c r="H1932" s="39">
        <v>354</v>
      </c>
      <c r="I1932" s="39">
        <v>1</v>
      </c>
      <c r="J1932" s="121" t="s">
        <v>37</v>
      </c>
      <c r="K1932" s="46"/>
      <c r="L1932" s="42" t="str">
        <f t="shared" si="225"/>
        <v>1pieces</v>
      </c>
      <c r="M1932" s="43">
        <f t="shared" si="226"/>
        <v>354</v>
      </c>
      <c r="N1932" s="44" t="str">
        <f t="shared" si="227"/>
        <v>354pieces</v>
      </c>
      <c r="O1932" s="51">
        <f t="shared" si="248"/>
        <v>2368.2600000000002</v>
      </c>
      <c r="P1932" s="46"/>
      <c r="Q1932" s="46"/>
      <c r="R1932" s="46"/>
      <c r="S1932" s="46"/>
      <c r="T1932" s="46"/>
      <c r="U1932" s="46"/>
      <c r="V1932" s="46"/>
      <c r="W1932" s="46"/>
      <c r="X1932" s="46"/>
      <c r="Y1932" s="46"/>
      <c r="Z1932" s="46"/>
    </row>
    <row r="1933" spans="1:26" ht="13.5" customHeight="1">
      <c r="A1933" s="233">
        <v>1157</v>
      </c>
      <c r="B1933" s="57" t="s">
        <v>2154</v>
      </c>
      <c r="C1933" s="34" t="s">
        <v>47</v>
      </c>
      <c r="D1933" s="9" t="str">
        <f t="shared" si="249"/>
        <v>San Mig</v>
      </c>
      <c r="E1933" s="50" t="s">
        <v>2155</v>
      </c>
      <c r="F1933" s="46"/>
      <c r="G1933" s="38">
        <v>8.73</v>
      </c>
      <c r="H1933" s="39">
        <v>580</v>
      </c>
      <c r="I1933" s="39">
        <v>1</v>
      </c>
      <c r="J1933" s="121" t="s">
        <v>37</v>
      </c>
      <c r="K1933" s="46"/>
      <c r="L1933" s="42" t="str">
        <f t="shared" si="225"/>
        <v>1pieces</v>
      </c>
      <c r="M1933" s="43">
        <f t="shared" si="226"/>
        <v>580</v>
      </c>
      <c r="N1933" s="44" t="str">
        <f t="shared" si="227"/>
        <v>580pieces</v>
      </c>
      <c r="O1933" s="51">
        <f t="shared" si="248"/>
        <v>5063.4000000000005</v>
      </c>
      <c r="P1933" s="46"/>
      <c r="Q1933" s="46"/>
      <c r="R1933" s="46"/>
      <c r="S1933" s="46"/>
      <c r="T1933" s="46"/>
      <c r="U1933" s="46"/>
      <c r="V1933" s="46"/>
      <c r="W1933" s="46"/>
      <c r="X1933" s="46"/>
      <c r="Y1933" s="46"/>
      <c r="Z1933" s="46"/>
    </row>
    <row r="1934" spans="1:26" ht="13.5" customHeight="1">
      <c r="A1934" s="232">
        <v>434</v>
      </c>
      <c r="B1934" s="48" t="s">
        <v>2156</v>
      </c>
      <c r="C1934" s="34" t="s">
        <v>43</v>
      </c>
      <c r="D1934" s="9" t="str">
        <f t="shared" si="249"/>
        <v>Cheers</v>
      </c>
      <c r="E1934" s="50" t="s">
        <v>2157</v>
      </c>
      <c r="F1934" s="368"/>
      <c r="G1934" s="38">
        <v>90.5</v>
      </c>
      <c r="H1934" s="39">
        <v>3</v>
      </c>
      <c r="I1934" s="39">
        <v>1</v>
      </c>
      <c r="J1934" s="121" t="s">
        <v>231</v>
      </c>
      <c r="K1934" s="41"/>
      <c r="L1934" s="42" t="str">
        <f t="shared" si="225"/>
        <v>1box</v>
      </c>
      <c r="M1934" s="43">
        <f t="shared" si="226"/>
        <v>3</v>
      </c>
      <c r="N1934" s="44" t="str">
        <f t="shared" si="227"/>
        <v>3box</v>
      </c>
      <c r="O1934" s="51">
        <f t="shared" si="248"/>
        <v>271.5</v>
      </c>
      <c r="P1934" s="29"/>
      <c r="Q1934" s="11"/>
      <c r="R1934" s="11"/>
      <c r="S1934" s="11"/>
      <c r="T1934" s="11"/>
      <c r="U1934" s="11"/>
      <c r="V1934" s="11"/>
      <c r="W1934" s="11"/>
      <c r="X1934" s="11"/>
      <c r="Y1934" s="11"/>
      <c r="Z1934" s="11"/>
    </row>
    <row r="1935" spans="1:26" ht="13.5" customHeight="1">
      <c r="A1935" s="232">
        <v>140</v>
      </c>
      <c r="B1935" s="48" t="s">
        <v>2158</v>
      </c>
      <c r="C1935" s="49" t="s">
        <v>61</v>
      </c>
      <c r="D1935" s="9" t="str">
        <f t="shared" si="249"/>
        <v>sister</v>
      </c>
      <c r="E1935" s="50" t="s">
        <v>2159</v>
      </c>
      <c r="F1935" s="368"/>
      <c r="G1935" s="38">
        <v>2.78</v>
      </c>
      <c r="H1935" s="39">
        <v>304</v>
      </c>
      <c r="I1935" s="39">
        <v>1</v>
      </c>
      <c r="J1935" s="121" t="s">
        <v>37</v>
      </c>
      <c r="K1935" s="41" t="s">
        <v>26</v>
      </c>
      <c r="L1935" s="42" t="str">
        <f t="shared" si="225"/>
        <v>1pieces</v>
      </c>
      <c r="M1935" s="43">
        <f t="shared" si="226"/>
        <v>304</v>
      </c>
      <c r="N1935" s="44" t="str">
        <f t="shared" si="227"/>
        <v>304pieces</v>
      </c>
      <c r="O1935" s="51">
        <f t="shared" si="248"/>
        <v>845.11999999999989</v>
      </c>
      <c r="P1935" s="46"/>
      <c r="Q1935" s="46"/>
      <c r="R1935" s="46"/>
      <c r="S1935" s="46"/>
      <c r="T1935" s="46"/>
      <c r="U1935" s="46"/>
      <c r="V1935" s="46"/>
      <c r="W1935" s="46"/>
      <c r="X1935" s="46"/>
      <c r="Y1935" s="46"/>
      <c r="Z1935" s="46"/>
    </row>
    <row r="1936" spans="1:26" ht="13.5" customHeight="1">
      <c r="A1936" s="233">
        <v>1247</v>
      </c>
      <c r="B1936" s="57" t="s">
        <v>2160</v>
      </c>
      <c r="C1936" s="94" t="s">
        <v>68</v>
      </c>
      <c r="D1936" s="9">
        <f t="shared" si="249"/>
        <v>0</v>
      </c>
      <c r="E1936" s="116"/>
      <c r="F1936" s="46"/>
      <c r="G1936" s="212">
        <v>20</v>
      </c>
      <c r="H1936" s="326">
        <v>116</v>
      </c>
      <c r="I1936" s="326">
        <v>1</v>
      </c>
      <c r="J1936" s="257" t="s">
        <v>37</v>
      </c>
      <c r="K1936" s="46"/>
      <c r="L1936" s="42" t="str">
        <f t="shared" si="225"/>
        <v>1pieces</v>
      </c>
      <c r="M1936" s="43">
        <f t="shared" si="226"/>
        <v>116</v>
      </c>
      <c r="N1936" s="44" t="str">
        <f t="shared" si="227"/>
        <v>116pieces</v>
      </c>
      <c r="O1936" s="51">
        <f t="shared" si="248"/>
        <v>2320</v>
      </c>
      <c r="P1936" s="46"/>
      <c r="Q1936" s="46"/>
      <c r="R1936" s="46"/>
      <c r="S1936" s="46"/>
      <c r="T1936" s="46"/>
      <c r="U1936" s="46"/>
      <c r="V1936" s="46"/>
      <c r="W1936" s="46"/>
      <c r="X1936" s="46"/>
      <c r="Y1936" s="46"/>
      <c r="Z1936" s="46"/>
    </row>
    <row r="1937" spans="1:26" ht="13.5" customHeight="1">
      <c r="A1937" s="233">
        <v>1248</v>
      </c>
      <c r="B1937" s="57" t="s">
        <v>2161</v>
      </c>
      <c r="C1937" s="94" t="s">
        <v>68</v>
      </c>
      <c r="D1937" s="9">
        <f t="shared" si="249"/>
        <v>0</v>
      </c>
      <c r="E1937" s="116"/>
      <c r="F1937" s="46"/>
      <c r="G1937" s="212">
        <v>23.84</v>
      </c>
      <c r="H1937" s="326">
        <v>72</v>
      </c>
      <c r="I1937" s="326">
        <v>1</v>
      </c>
      <c r="J1937" s="257" t="s">
        <v>37</v>
      </c>
      <c r="K1937" s="46"/>
      <c r="L1937" s="42" t="str">
        <f t="shared" si="225"/>
        <v>1pieces</v>
      </c>
      <c r="M1937" s="43">
        <f t="shared" si="226"/>
        <v>72</v>
      </c>
      <c r="N1937" s="44" t="str">
        <f t="shared" si="227"/>
        <v>72pieces</v>
      </c>
      <c r="O1937" s="51">
        <f t="shared" si="248"/>
        <v>1716.48</v>
      </c>
      <c r="P1937" s="46"/>
      <c r="Q1937" s="46"/>
      <c r="R1937" s="46"/>
      <c r="S1937" s="46"/>
      <c r="T1937" s="46"/>
      <c r="U1937" s="46"/>
      <c r="V1937" s="46"/>
      <c r="W1937" s="46"/>
      <c r="X1937" s="46"/>
      <c r="Y1937" s="46"/>
      <c r="Z1937" s="46"/>
    </row>
    <row r="1938" spans="1:26" ht="13.5" customHeight="1">
      <c r="A1938" s="232">
        <v>651</v>
      </c>
      <c r="B1938" s="345" t="s">
        <v>2162</v>
      </c>
      <c r="C1938" s="53" t="s">
        <v>39</v>
      </c>
      <c r="D1938" s="9" t="str">
        <f t="shared" si="249"/>
        <v xml:space="preserve">Modess </v>
      </c>
      <c r="E1938" s="345" t="s">
        <v>2163</v>
      </c>
      <c r="F1938" s="368"/>
      <c r="G1938" s="348">
        <v>55.8</v>
      </c>
      <c r="H1938" s="236">
        <v>4</v>
      </c>
      <c r="I1938" s="417">
        <v>12</v>
      </c>
      <c r="J1938" s="484" t="s">
        <v>37</v>
      </c>
      <c r="K1938" s="41"/>
      <c r="L1938" s="42" t="str">
        <f t="shared" si="225"/>
        <v>12pieces</v>
      </c>
      <c r="M1938" s="43">
        <f t="shared" si="226"/>
        <v>48</v>
      </c>
      <c r="N1938" s="44" t="str">
        <f t="shared" si="227"/>
        <v>48pieces</v>
      </c>
      <c r="O1938" s="51">
        <f t="shared" si="248"/>
        <v>223.2</v>
      </c>
      <c r="P1938" s="46"/>
      <c r="Q1938" s="46"/>
      <c r="R1938" s="46"/>
      <c r="S1938" s="46"/>
      <c r="T1938" s="46"/>
      <c r="U1938" s="46"/>
      <c r="V1938" s="46"/>
      <c r="W1938" s="46"/>
      <c r="X1938" s="46"/>
      <c r="Y1938" s="46"/>
      <c r="Z1938" s="46"/>
    </row>
    <row r="1939" spans="1:26" ht="13.5" customHeight="1">
      <c r="A1939" s="233">
        <v>929</v>
      </c>
      <c r="B1939" s="116" t="s">
        <v>2164</v>
      </c>
      <c r="C1939" s="34" t="s">
        <v>74</v>
      </c>
      <c r="D1939" s="9">
        <f t="shared" si="249"/>
        <v>0</v>
      </c>
      <c r="E1939" s="50"/>
      <c r="F1939" s="368" t="s">
        <v>76</v>
      </c>
      <c r="G1939" s="38">
        <v>320</v>
      </c>
      <c r="H1939" s="39">
        <v>0.5</v>
      </c>
      <c r="I1939" s="39">
        <v>1000</v>
      </c>
      <c r="J1939" s="121" t="s">
        <v>59</v>
      </c>
      <c r="K1939" s="41" t="s">
        <v>26</v>
      </c>
      <c r="L1939" s="42" t="str">
        <f t="shared" si="225"/>
        <v>1000grams</v>
      </c>
      <c r="M1939" s="43">
        <f t="shared" si="226"/>
        <v>500</v>
      </c>
      <c r="N1939" s="44" t="str">
        <f t="shared" si="227"/>
        <v>500grams</v>
      </c>
      <c r="O1939" s="51">
        <f t="shared" si="248"/>
        <v>160</v>
      </c>
      <c r="P1939" s="46"/>
      <c r="Q1939" s="46"/>
      <c r="R1939" s="46"/>
      <c r="S1939" s="46"/>
      <c r="T1939" s="46"/>
      <c r="U1939" s="46"/>
      <c r="V1939" s="46"/>
      <c r="W1939" s="46"/>
      <c r="X1939" s="46"/>
      <c r="Y1939" s="46"/>
      <c r="Z1939" s="46"/>
    </row>
    <row r="1940" spans="1:26" ht="13.5" customHeight="1">
      <c r="A1940" s="232">
        <v>236</v>
      </c>
      <c r="B1940" s="33" t="s">
        <v>2165</v>
      </c>
      <c r="C1940" s="49" t="s">
        <v>31</v>
      </c>
      <c r="D1940" s="9" t="str">
        <f t="shared" si="249"/>
        <v>tagumpay</v>
      </c>
      <c r="E1940" s="50" t="s">
        <v>869</v>
      </c>
      <c r="F1940" s="368"/>
      <c r="G1940" s="38">
        <v>20</v>
      </c>
      <c r="H1940" s="39">
        <v>1</v>
      </c>
      <c r="I1940" s="39"/>
      <c r="J1940" s="121" t="s">
        <v>33</v>
      </c>
      <c r="K1940" s="41" t="s">
        <v>26</v>
      </c>
      <c r="L1940" s="42" t="str">
        <f t="shared" si="225"/>
        <v>kg</v>
      </c>
      <c r="M1940" s="43">
        <f t="shared" si="226"/>
        <v>0</v>
      </c>
      <c r="N1940" s="44" t="str">
        <f t="shared" si="227"/>
        <v>0kg</v>
      </c>
      <c r="O1940" s="51">
        <f t="shared" si="248"/>
        <v>20</v>
      </c>
      <c r="P1940" s="46"/>
      <c r="Q1940" s="46"/>
      <c r="R1940" s="46"/>
      <c r="S1940" s="46"/>
      <c r="T1940" s="46"/>
      <c r="U1940" s="46"/>
      <c r="V1940" s="46"/>
      <c r="W1940" s="46"/>
      <c r="X1940" s="46"/>
      <c r="Y1940" s="46"/>
      <c r="Z1940" s="46"/>
    </row>
    <row r="1941" spans="1:26" ht="13.5" customHeight="1">
      <c r="A1941" s="233">
        <v>76</v>
      </c>
      <c r="B1941" s="76" t="s">
        <v>2166</v>
      </c>
      <c r="C1941" s="34" t="s">
        <v>55</v>
      </c>
      <c r="D1941" s="9">
        <f t="shared" si="249"/>
        <v>555</v>
      </c>
      <c r="E1941" s="52">
        <v>555</v>
      </c>
      <c r="F1941" s="368"/>
      <c r="G1941" s="77">
        <v>24.3</v>
      </c>
      <c r="H1941" s="39">
        <v>3</v>
      </c>
      <c r="I1941" s="39">
        <v>1</v>
      </c>
      <c r="J1941" s="121" t="s">
        <v>37</v>
      </c>
      <c r="K1941" s="41"/>
      <c r="L1941" s="42" t="str">
        <f t="shared" si="225"/>
        <v>1pieces</v>
      </c>
      <c r="M1941" s="43">
        <f t="shared" si="226"/>
        <v>3</v>
      </c>
      <c r="N1941" s="44" t="str">
        <f t="shared" si="227"/>
        <v>3pieces</v>
      </c>
      <c r="O1941" s="51">
        <f t="shared" si="248"/>
        <v>72.900000000000006</v>
      </c>
      <c r="P1941" s="29">
        <f>O1941/H1941</f>
        <v>24.3</v>
      </c>
      <c r="Q1941" s="29">
        <f>G1941-P1941</f>
        <v>0</v>
      </c>
      <c r="R1941" s="11"/>
      <c r="S1941" s="28"/>
      <c r="T1941" s="28"/>
      <c r="U1941" s="28"/>
      <c r="V1941" s="28"/>
      <c r="W1941" s="28"/>
      <c r="X1941" s="28"/>
      <c r="Y1941" s="28"/>
      <c r="Z1941" s="28"/>
    </row>
    <row r="1942" spans="1:26" ht="13.5" customHeight="1">
      <c r="A1942" s="233">
        <v>76</v>
      </c>
      <c r="B1942" s="33" t="s">
        <v>2166</v>
      </c>
      <c r="C1942" s="34" t="s">
        <v>55</v>
      </c>
      <c r="D1942" s="9" t="str">
        <f t="shared" si="249"/>
        <v>Master</v>
      </c>
      <c r="E1942" s="116" t="s">
        <v>2167</v>
      </c>
      <c r="F1942" s="3"/>
      <c r="G1942" s="38">
        <v>60.3</v>
      </c>
      <c r="H1942" s="39">
        <v>8</v>
      </c>
      <c r="I1942" s="39">
        <v>425</v>
      </c>
      <c r="J1942" s="121" t="s">
        <v>59</v>
      </c>
      <c r="K1942" s="41" t="s">
        <v>26</v>
      </c>
      <c r="L1942" s="42" t="str">
        <f t="shared" si="225"/>
        <v>425grams</v>
      </c>
      <c r="M1942" s="43">
        <f t="shared" si="226"/>
        <v>3400</v>
      </c>
      <c r="N1942" s="44" t="str">
        <f t="shared" si="227"/>
        <v>3400grams</v>
      </c>
      <c r="O1942" s="51">
        <f t="shared" si="248"/>
        <v>482.4</v>
      </c>
      <c r="P1942" s="46"/>
      <c r="Q1942" s="46"/>
      <c r="R1942" s="46"/>
      <c r="S1942" s="46"/>
      <c r="T1942" s="46"/>
      <c r="U1942" s="46"/>
      <c r="V1942" s="46"/>
      <c r="W1942" s="46"/>
      <c r="X1942" s="46"/>
      <c r="Y1942" s="46"/>
      <c r="Z1942" s="46"/>
    </row>
    <row r="1943" spans="1:26" ht="13.5" customHeight="1">
      <c r="A1943" s="232">
        <v>76</v>
      </c>
      <c r="B1943" s="33" t="s">
        <v>2168</v>
      </c>
      <c r="C1943" s="49" t="s">
        <v>61</v>
      </c>
      <c r="D1943" s="9" t="str">
        <f t="shared" si="249"/>
        <v>mega</v>
      </c>
      <c r="E1943" s="50" t="s">
        <v>2169</v>
      </c>
      <c r="F1943" s="368"/>
      <c r="G1943" s="38">
        <v>57.83</v>
      </c>
      <c r="H1943" s="39">
        <v>10</v>
      </c>
      <c r="I1943" s="39">
        <v>425</v>
      </c>
      <c r="J1943" s="121" t="s">
        <v>59</v>
      </c>
      <c r="K1943" s="41" t="s">
        <v>26</v>
      </c>
      <c r="L1943" s="42" t="str">
        <f t="shared" si="225"/>
        <v>425grams</v>
      </c>
      <c r="M1943" s="43">
        <f t="shared" si="226"/>
        <v>4250</v>
      </c>
      <c r="N1943" s="44" t="str">
        <f t="shared" si="227"/>
        <v>4250grams</v>
      </c>
      <c r="O1943" s="51">
        <f t="shared" si="248"/>
        <v>578.29999999999995</v>
      </c>
      <c r="P1943" s="46"/>
      <c r="Q1943" s="46"/>
      <c r="R1943" s="46"/>
      <c r="S1943" s="46"/>
      <c r="T1943" s="46"/>
      <c r="U1943" s="46"/>
      <c r="V1943" s="46"/>
      <c r="W1943" s="46"/>
      <c r="X1943" s="46"/>
      <c r="Y1943" s="46"/>
      <c r="Z1943" s="46"/>
    </row>
    <row r="1944" spans="1:26" ht="13.5" customHeight="1">
      <c r="A1944" s="233">
        <v>206</v>
      </c>
      <c r="B1944" s="286" t="s">
        <v>2170</v>
      </c>
      <c r="C1944" s="34" t="s">
        <v>47</v>
      </c>
      <c r="D1944" s="46">
        <v>555</v>
      </c>
      <c r="E1944" s="50" t="s">
        <v>2171</v>
      </c>
      <c r="F1944" s="46"/>
      <c r="G1944" s="212">
        <v>58.25</v>
      </c>
      <c r="H1944" s="172">
        <v>72</v>
      </c>
      <c r="I1944" s="172">
        <v>1</v>
      </c>
      <c r="J1944" s="121" t="s">
        <v>59</v>
      </c>
      <c r="K1944" s="46"/>
      <c r="L1944" s="42" t="str">
        <f t="shared" si="225"/>
        <v>1grams</v>
      </c>
      <c r="M1944" s="43">
        <f t="shared" si="226"/>
        <v>72</v>
      </c>
      <c r="N1944" s="44" t="str">
        <f t="shared" si="227"/>
        <v>72grams</v>
      </c>
      <c r="O1944" s="51">
        <f t="shared" si="248"/>
        <v>4194</v>
      </c>
      <c r="P1944" s="29">
        <f>O1944/H1944</f>
        <v>58.25</v>
      </c>
      <c r="Q1944" s="29">
        <f>G1944-P1944</f>
        <v>0</v>
      </c>
      <c r="R1944" s="11"/>
      <c r="S1944" s="28"/>
      <c r="T1944" s="28"/>
      <c r="U1944" s="28"/>
      <c r="V1944" s="28"/>
      <c r="W1944" s="28"/>
      <c r="X1944" s="28"/>
      <c r="Y1944" s="28"/>
      <c r="Z1944" s="28"/>
    </row>
    <row r="1945" spans="1:26" ht="13.5" customHeight="1">
      <c r="A1945" s="232">
        <v>206</v>
      </c>
      <c r="B1945" s="48" t="s">
        <v>2170</v>
      </c>
      <c r="C1945" s="49" t="s">
        <v>31</v>
      </c>
      <c r="D1945" s="9" t="str">
        <f t="shared" ref="D1945:D1962" si="252">IFERROR(LEFT(E1945, FIND("/", E1945)-1), E1945)</f>
        <v>Young's Town</v>
      </c>
      <c r="E1945" s="116" t="s">
        <v>2172</v>
      </c>
      <c r="F1945" s="3"/>
      <c r="G1945" s="38">
        <v>22.8</v>
      </c>
      <c r="H1945" s="39">
        <v>201</v>
      </c>
      <c r="I1945" s="39"/>
      <c r="J1945" s="121" t="s">
        <v>59</v>
      </c>
      <c r="K1945" s="41" t="s">
        <v>26</v>
      </c>
      <c r="L1945" s="42" t="str">
        <f t="shared" si="225"/>
        <v>grams</v>
      </c>
      <c r="M1945" s="43">
        <f t="shared" si="226"/>
        <v>0</v>
      </c>
      <c r="N1945" s="44" t="str">
        <f t="shared" si="227"/>
        <v>0grams</v>
      </c>
      <c r="O1945" s="51">
        <f t="shared" si="248"/>
        <v>4582.8</v>
      </c>
      <c r="P1945" s="46"/>
      <c r="Q1945" s="46"/>
      <c r="R1945" s="46"/>
      <c r="S1945" s="46"/>
      <c r="T1945" s="46"/>
      <c r="U1945" s="46"/>
      <c r="V1945" s="46"/>
      <c r="W1945" s="46"/>
      <c r="X1945" s="46"/>
      <c r="Y1945" s="46"/>
      <c r="Z1945" s="46"/>
    </row>
    <row r="1946" spans="1:26" ht="13.5" customHeight="1">
      <c r="A1946" s="233">
        <v>206</v>
      </c>
      <c r="B1946" s="79" t="s">
        <v>2170</v>
      </c>
      <c r="C1946" s="94" t="s">
        <v>68</v>
      </c>
      <c r="D1946" s="9" t="str">
        <f t="shared" si="252"/>
        <v>Young's Town</v>
      </c>
      <c r="E1946" s="116" t="s">
        <v>2172</v>
      </c>
      <c r="F1946" s="46"/>
      <c r="G1946" s="212">
        <v>0.1367294117647059</v>
      </c>
      <c r="H1946" s="213">
        <v>18700</v>
      </c>
      <c r="I1946" s="326">
        <v>425</v>
      </c>
      <c r="J1946" s="257" t="s">
        <v>59</v>
      </c>
      <c r="K1946" s="46"/>
      <c r="L1946" s="42" t="str">
        <f t="shared" si="225"/>
        <v>425grams</v>
      </c>
      <c r="M1946" s="43">
        <f t="shared" si="226"/>
        <v>7947500</v>
      </c>
      <c r="N1946" s="44" t="str">
        <f t="shared" si="227"/>
        <v>7947500grams</v>
      </c>
      <c r="O1946" s="51">
        <f t="shared" si="248"/>
        <v>2556.8400000000006</v>
      </c>
      <c r="P1946" s="46"/>
      <c r="Q1946" s="46"/>
      <c r="R1946" s="46"/>
      <c r="S1946" s="46"/>
      <c r="T1946" s="46"/>
      <c r="U1946" s="46"/>
      <c r="V1946" s="46"/>
      <c r="W1946" s="46"/>
      <c r="X1946" s="46"/>
      <c r="Y1946" s="46"/>
      <c r="Z1946" s="46"/>
    </row>
    <row r="1947" spans="1:26" ht="13.5" customHeight="1">
      <c r="A1947" s="233">
        <v>358</v>
      </c>
      <c r="B1947" s="52" t="s">
        <v>2173</v>
      </c>
      <c r="C1947" s="34" t="s">
        <v>35</v>
      </c>
      <c r="D1947" s="9" t="str">
        <f t="shared" si="252"/>
        <v>555</v>
      </c>
      <c r="E1947" s="52" t="s">
        <v>2171</v>
      </c>
      <c r="F1947" s="368"/>
      <c r="G1947" s="70">
        <v>60</v>
      </c>
      <c r="H1947" s="39">
        <v>19</v>
      </c>
      <c r="I1947" s="71">
        <v>425</v>
      </c>
      <c r="J1947" s="121" t="s">
        <v>59</v>
      </c>
      <c r="K1947" s="41" t="s">
        <v>26</v>
      </c>
      <c r="L1947" s="42" t="str">
        <f t="shared" si="225"/>
        <v>425grams</v>
      </c>
      <c r="M1947" s="43">
        <f t="shared" si="226"/>
        <v>8075</v>
      </c>
      <c r="N1947" s="44" t="str">
        <f t="shared" si="227"/>
        <v>8075grams</v>
      </c>
      <c r="O1947" s="51">
        <f t="shared" si="248"/>
        <v>1140</v>
      </c>
      <c r="P1947" s="29">
        <f t="shared" ref="P1947:P1949" si="253">O1947/H1947</f>
        <v>60</v>
      </c>
      <c r="Q1947" s="109">
        <f t="shared" ref="Q1947:Q1949" si="254">G1947-P1947</f>
        <v>0</v>
      </c>
      <c r="R1947" s="11"/>
      <c r="S1947" s="28"/>
      <c r="T1947" s="28"/>
      <c r="U1947" s="28"/>
      <c r="V1947" s="28"/>
      <c r="W1947" s="28"/>
      <c r="X1947" s="28"/>
      <c r="Y1947" s="28"/>
      <c r="Z1947" s="28"/>
    </row>
    <row r="1948" spans="1:26" ht="13.5" customHeight="1">
      <c r="A1948" s="232">
        <v>358</v>
      </c>
      <c r="B1948" s="52" t="s">
        <v>2173</v>
      </c>
      <c r="C1948" s="53" t="s">
        <v>39</v>
      </c>
      <c r="D1948" s="9" t="str">
        <f t="shared" si="252"/>
        <v>555</v>
      </c>
      <c r="E1948" s="52" t="s">
        <v>2171</v>
      </c>
      <c r="F1948" s="368"/>
      <c r="G1948" s="70">
        <v>60.3</v>
      </c>
      <c r="H1948" s="71">
        <v>21</v>
      </c>
      <c r="I1948" s="71">
        <v>425</v>
      </c>
      <c r="J1948" s="160" t="s">
        <v>59</v>
      </c>
      <c r="K1948" s="41" t="s">
        <v>26</v>
      </c>
      <c r="L1948" s="42" t="str">
        <f t="shared" si="225"/>
        <v>425grams</v>
      </c>
      <c r="M1948" s="43">
        <f t="shared" si="226"/>
        <v>8925</v>
      </c>
      <c r="N1948" s="44" t="str">
        <f t="shared" si="227"/>
        <v>8925grams</v>
      </c>
      <c r="O1948" s="51">
        <f t="shared" si="248"/>
        <v>1266.3</v>
      </c>
      <c r="P1948" s="29">
        <f t="shared" si="253"/>
        <v>60.3</v>
      </c>
      <c r="Q1948" s="109">
        <f t="shared" si="254"/>
        <v>0</v>
      </c>
      <c r="R1948" s="11"/>
      <c r="S1948" s="28"/>
      <c r="T1948" s="28"/>
      <c r="U1948" s="28"/>
      <c r="V1948" s="28"/>
      <c r="W1948" s="28"/>
      <c r="X1948" s="28"/>
      <c r="Y1948" s="28"/>
      <c r="Z1948" s="28"/>
    </row>
    <row r="1949" spans="1:26" ht="13.5" customHeight="1">
      <c r="A1949" s="233">
        <v>358</v>
      </c>
      <c r="B1949" s="36" t="s">
        <v>2173</v>
      </c>
      <c r="C1949" s="34" t="s">
        <v>27</v>
      </c>
      <c r="D1949" s="9" t="str">
        <f t="shared" si="252"/>
        <v>555</v>
      </c>
      <c r="E1949" s="36" t="s">
        <v>2171</v>
      </c>
      <c r="F1949" s="3"/>
      <c r="G1949" s="38">
        <v>60.3</v>
      </c>
      <c r="H1949" s="39">
        <v>12</v>
      </c>
      <c r="I1949" s="39">
        <v>425</v>
      </c>
      <c r="J1949" s="121" t="s">
        <v>59</v>
      </c>
      <c r="K1949" s="41" t="s">
        <v>26</v>
      </c>
      <c r="L1949" s="42" t="str">
        <f t="shared" si="225"/>
        <v>425grams</v>
      </c>
      <c r="M1949" s="43">
        <f t="shared" si="226"/>
        <v>5100</v>
      </c>
      <c r="N1949" s="44" t="str">
        <f t="shared" si="227"/>
        <v>5100grams</v>
      </c>
      <c r="O1949" s="45">
        <f t="shared" si="248"/>
        <v>723.59999999999991</v>
      </c>
      <c r="P1949" s="29">
        <f t="shared" si="253"/>
        <v>60.29999999999999</v>
      </c>
      <c r="Q1949" s="109">
        <f t="shared" si="254"/>
        <v>0</v>
      </c>
      <c r="R1949" s="11"/>
      <c r="S1949" s="28"/>
      <c r="T1949" s="28"/>
      <c r="U1949" s="28"/>
      <c r="V1949" s="28"/>
      <c r="W1949" s="28"/>
      <c r="X1949" s="28"/>
      <c r="Y1949" s="28"/>
      <c r="Z1949" s="28"/>
    </row>
    <row r="1950" spans="1:26" ht="13.5" customHeight="1">
      <c r="A1950" s="232">
        <v>358</v>
      </c>
      <c r="B1950" s="209" t="s">
        <v>2173</v>
      </c>
      <c r="C1950" s="34" t="s">
        <v>43</v>
      </c>
      <c r="D1950" s="9" t="str">
        <f t="shared" si="252"/>
        <v>Masters</v>
      </c>
      <c r="E1950" s="116" t="s">
        <v>2174</v>
      </c>
      <c r="F1950" s="368"/>
      <c r="G1950" s="38">
        <v>59.9</v>
      </c>
      <c r="H1950" s="39">
        <v>10</v>
      </c>
      <c r="I1950" s="39">
        <v>425</v>
      </c>
      <c r="J1950" s="121" t="s">
        <v>59</v>
      </c>
      <c r="K1950" s="41" t="s">
        <v>26</v>
      </c>
      <c r="L1950" s="42" t="str">
        <f t="shared" si="225"/>
        <v>425grams</v>
      </c>
      <c r="M1950" s="43">
        <f t="shared" si="226"/>
        <v>4250</v>
      </c>
      <c r="N1950" s="44" t="str">
        <f t="shared" si="227"/>
        <v>4250grams</v>
      </c>
      <c r="O1950" s="51">
        <f t="shared" si="248"/>
        <v>599</v>
      </c>
      <c r="P1950" s="46"/>
      <c r="Q1950" s="46"/>
      <c r="R1950" s="46"/>
      <c r="S1950" s="46"/>
      <c r="T1950" s="46"/>
      <c r="U1950" s="46"/>
      <c r="V1950" s="46"/>
      <c r="W1950" s="46"/>
      <c r="X1950" s="46"/>
      <c r="Y1950" s="46"/>
      <c r="Z1950" s="46"/>
    </row>
    <row r="1951" spans="1:26" ht="13.5" customHeight="1">
      <c r="A1951" s="232">
        <v>435</v>
      </c>
      <c r="B1951" s="48" t="s">
        <v>2175</v>
      </c>
      <c r="C1951" s="34" t="s">
        <v>43</v>
      </c>
      <c r="D1951" s="9" t="str">
        <f t="shared" si="252"/>
        <v>Calypso</v>
      </c>
      <c r="E1951" s="50" t="s">
        <v>2176</v>
      </c>
      <c r="F1951" s="368"/>
      <c r="G1951" s="38">
        <v>1</v>
      </c>
      <c r="H1951" s="39">
        <v>143</v>
      </c>
      <c r="I1951" s="39">
        <v>50</v>
      </c>
      <c r="J1951" s="121" t="s">
        <v>37</v>
      </c>
      <c r="K1951" s="41"/>
      <c r="L1951" s="42" t="str">
        <f t="shared" si="225"/>
        <v>50pieces</v>
      </c>
      <c r="M1951" s="43">
        <f t="shared" si="226"/>
        <v>7150</v>
      </c>
      <c r="N1951" s="44" t="str">
        <f t="shared" si="227"/>
        <v>7150pieces</v>
      </c>
      <c r="O1951" s="51">
        <f t="shared" si="248"/>
        <v>143</v>
      </c>
      <c r="P1951" s="29">
        <f>O1951/H1951</f>
        <v>1</v>
      </c>
      <c r="Q1951" s="74"/>
      <c r="R1951" s="28"/>
      <c r="S1951" s="28"/>
      <c r="T1951" s="28"/>
      <c r="U1951" s="28"/>
      <c r="V1951" s="28"/>
      <c r="W1951" s="28"/>
      <c r="X1951" s="28"/>
      <c r="Y1951" s="28"/>
      <c r="Z1951" s="28"/>
    </row>
    <row r="1952" spans="1:26" ht="13.5" customHeight="1">
      <c r="A1952" s="233">
        <v>987</v>
      </c>
      <c r="B1952" s="76" t="s">
        <v>2177</v>
      </c>
      <c r="C1952" s="34" t="s">
        <v>55</v>
      </c>
      <c r="D1952" s="9">
        <f t="shared" si="252"/>
        <v>0</v>
      </c>
      <c r="E1952" s="50"/>
      <c r="F1952" s="368"/>
      <c r="G1952" s="38">
        <v>1</v>
      </c>
      <c r="H1952" s="39">
        <v>69</v>
      </c>
      <c r="I1952" s="39">
        <v>1</v>
      </c>
      <c r="J1952" s="121" t="s">
        <v>37</v>
      </c>
      <c r="K1952" s="41" t="s">
        <v>26</v>
      </c>
      <c r="L1952" s="42" t="str">
        <f t="shared" si="225"/>
        <v>1pieces</v>
      </c>
      <c r="M1952" s="43">
        <f t="shared" si="226"/>
        <v>69</v>
      </c>
      <c r="N1952" s="44" t="str">
        <f t="shared" si="227"/>
        <v>69pieces</v>
      </c>
      <c r="O1952" s="51">
        <f t="shared" si="248"/>
        <v>69</v>
      </c>
      <c r="P1952" s="46"/>
      <c r="Q1952" s="46"/>
      <c r="R1952" s="46"/>
      <c r="S1952" s="46"/>
      <c r="T1952" s="46"/>
      <c r="U1952" s="46"/>
      <c r="V1952" s="46"/>
      <c r="W1952" s="46"/>
      <c r="X1952" s="46"/>
      <c r="Y1952" s="46"/>
      <c r="Z1952" s="46"/>
    </row>
    <row r="1953" spans="1:26" ht="13.5" customHeight="1">
      <c r="A1953" s="233">
        <v>986</v>
      </c>
      <c r="B1953" s="76" t="s">
        <v>2178</v>
      </c>
      <c r="C1953" s="34" t="s">
        <v>55</v>
      </c>
      <c r="D1953" s="9">
        <f t="shared" si="252"/>
        <v>0</v>
      </c>
      <c r="E1953" s="50"/>
      <c r="F1953" s="368"/>
      <c r="G1953" s="77">
        <v>2</v>
      </c>
      <c r="H1953" s="39">
        <v>41</v>
      </c>
      <c r="I1953" s="39">
        <v>1</v>
      </c>
      <c r="J1953" s="121" t="s">
        <v>37</v>
      </c>
      <c r="K1953" s="41" t="s">
        <v>26</v>
      </c>
      <c r="L1953" s="42" t="str">
        <f t="shared" si="225"/>
        <v>1pieces</v>
      </c>
      <c r="M1953" s="43">
        <f t="shared" si="226"/>
        <v>41</v>
      </c>
      <c r="N1953" s="44" t="str">
        <f t="shared" si="227"/>
        <v>41pieces</v>
      </c>
      <c r="O1953" s="51">
        <f t="shared" si="248"/>
        <v>82</v>
      </c>
      <c r="P1953" s="46"/>
      <c r="Q1953" s="46"/>
      <c r="R1953" s="46"/>
      <c r="S1953" s="46"/>
      <c r="T1953" s="46"/>
      <c r="U1953" s="46"/>
      <c r="V1953" s="46"/>
      <c r="W1953" s="46"/>
      <c r="X1953" s="46"/>
      <c r="Y1953" s="46"/>
      <c r="Z1953" s="46"/>
    </row>
    <row r="1954" spans="1:26" ht="13.5" customHeight="1">
      <c r="A1954" s="232">
        <v>179</v>
      </c>
      <c r="B1954" s="48" t="s">
        <v>2179</v>
      </c>
      <c r="C1954" s="34" t="s">
        <v>43</v>
      </c>
      <c r="D1954" s="9" t="str">
        <f t="shared" si="252"/>
        <v>Fresh</v>
      </c>
      <c r="E1954" s="50" t="s">
        <v>121</v>
      </c>
      <c r="F1954" s="368"/>
      <c r="G1954" s="38">
        <v>70</v>
      </c>
      <c r="H1954" s="39">
        <v>2.4700000000000002</v>
      </c>
      <c r="I1954" s="39">
        <v>1000</v>
      </c>
      <c r="J1954" s="121" t="s">
        <v>59</v>
      </c>
      <c r="K1954" s="41"/>
      <c r="L1954" s="42" t="str">
        <f t="shared" si="225"/>
        <v>1000grams</v>
      </c>
      <c r="M1954" s="43">
        <f t="shared" si="226"/>
        <v>2470</v>
      </c>
      <c r="N1954" s="44" t="str">
        <f t="shared" si="227"/>
        <v>2470grams</v>
      </c>
      <c r="O1954" s="51">
        <f t="shared" si="248"/>
        <v>172.9</v>
      </c>
      <c r="P1954" s="11"/>
      <c r="Q1954" s="11"/>
      <c r="R1954" s="11"/>
      <c r="S1954" s="11"/>
      <c r="T1954" s="11"/>
      <c r="U1954" s="11"/>
      <c r="V1954" s="11"/>
      <c r="W1954" s="11"/>
      <c r="X1954" s="11"/>
      <c r="Y1954" s="11"/>
      <c r="Z1954" s="11"/>
    </row>
    <row r="1955" spans="1:26" ht="13.5" customHeight="1">
      <c r="A1955" s="232">
        <v>179</v>
      </c>
      <c r="B1955" s="52" t="s">
        <v>2179</v>
      </c>
      <c r="C1955" s="53" t="s">
        <v>39</v>
      </c>
      <c r="D1955" s="9" t="str">
        <f t="shared" si="252"/>
        <v>Fresh</v>
      </c>
      <c r="E1955" s="68" t="s">
        <v>121</v>
      </c>
      <c r="F1955" s="368"/>
      <c r="G1955" s="70">
        <v>35</v>
      </c>
      <c r="H1955" s="71">
        <v>2</v>
      </c>
      <c r="I1955" s="71">
        <v>1000</v>
      </c>
      <c r="J1955" s="160" t="s">
        <v>59</v>
      </c>
      <c r="K1955" s="41"/>
      <c r="L1955" s="42" t="str">
        <f t="shared" si="225"/>
        <v>1000grams</v>
      </c>
      <c r="M1955" s="43">
        <f t="shared" si="226"/>
        <v>2000</v>
      </c>
      <c r="N1955" s="44" t="str">
        <f t="shared" si="227"/>
        <v>2000grams</v>
      </c>
      <c r="O1955" s="51">
        <f t="shared" si="248"/>
        <v>70</v>
      </c>
      <c r="P1955" s="11"/>
      <c r="Q1955" s="11"/>
      <c r="R1955" s="11"/>
      <c r="S1955" s="11"/>
      <c r="T1955" s="11"/>
      <c r="U1955" s="11"/>
      <c r="V1955" s="11"/>
      <c r="W1955" s="11"/>
      <c r="X1955" s="11"/>
      <c r="Y1955" s="11"/>
      <c r="Z1955" s="11"/>
    </row>
    <row r="1956" spans="1:26" ht="13.5" customHeight="1">
      <c r="A1956" s="233">
        <v>179</v>
      </c>
      <c r="B1956" s="48" t="s">
        <v>2179</v>
      </c>
      <c r="C1956" s="34" t="s">
        <v>74</v>
      </c>
      <c r="D1956" s="9" t="str">
        <f t="shared" si="252"/>
        <v>Louise and Food Beverages</v>
      </c>
      <c r="E1956" s="50" t="s">
        <v>186</v>
      </c>
      <c r="F1956" s="368" t="s">
        <v>76</v>
      </c>
      <c r="G1956" s="38">
        <v>90</v>
      </c>
      <c r="H1956" s="39">
        <v>8</v>
      </c>
      <c r="I1956" s="39">
        <v>1000</v>
      </c>
      <c r="J1956" s="121" t="s">
        <v>33</v>
      </c>
      <c r="K1956" s="41" t="s">
        <v>26</v>
      </c>
      <c r="L1956" s="42" t="str">
        <f t="shared" si="225"/>
        <v>1000kg</v>
      </c>
      <c r="M1956" s="43">
        <f t="shared" si="226"/>
        <v>8000</v>
      </c>
      <c r="N1956" s="44" t="str">
        <f t="shared" si="227"/>
        <v>8000kg</v>
      </c>
      <c r="O1956" s="51">
        <f t="shared" si="248"/>
        <v>720</v>
      </c>
      <c r="P1956" s="46"/>
      <c r="Q1956" s="46"/>
      <c r="R1956" s="46"/>
      <c r="S1956" s="46"/>
      <c r="T1956" s="46"/>
      <c r="U1956" s="46"/>
      <c r="V1956" s="46"/>
      <c r="W1956" s="46"/>
      <c r="X1956" s="46"/>
      <c r="Y1956" s="46"/>
      <c r="Z1956" s="46"/>
    </row>
    <row r="1957" spans="1:26" ht="13.5" customHeight="1">
      <c r="A1957" s="232">
        <v>179</v>
      </c>
      <c r="B1957" s="48" t="s">
        <v>2180</v>
      </c>
      <c r="C1957" s="49" t="s">
        <v>61</v>
      </c>
      <c r="D1957" s="9">
        <f t="shared" si="252"/>
        <v>0</v>
      </c>
      <c r="E1957" s="50"/>
      <c r="F1957" s="368"/>
      <c r="G1957" s="38">
        <v>95</v>
      </c>
      <c r="H1957" s="39">
        <v>5</v>
      </c>
      <c r="I1957" s="39">
        <v>1000</v>
      </c>
      <c r="J1957" s="121" t="s">
        <v>33</v>
      </c>
      <c r="K1957" s="41"/>
      <c r="L1957" s="42" t="str">
        <f t="shared" si="225"/>
        <v>1000kg</v>
      </c>
      <c r="M1957" s="43">
        <f t="shared" si="226"/>
        <v>5000</v>
      </c>
      <c r="N1957" s="44" t="str">
        <f t="shared" si="227"/>
        <v>5000kg</v>
      </c>
      <c r="O1957" s="51">
        <f t="shared" si="248"/>
        <v>475</v>
      </c>
      <c r="P1957" s="46"/>
      <c r="Q1957" s="46"/>
      <c r="R1957" s="46"/>
      <c r="S1957" s="46"/>
      <c r="T1957" s="46"/>
      <c r="U1957" s="46"/>
      <c r="V1957" s="46"/>
      <c r="W1957" s="46"/>
      <c r="X1957" s="46"/>
      <c r="Y1957" s="46"/>
      <c r="Z1957" s="46"/>
    </row>
    <row r="1958" spans="1:26" ht="13.5" customHeight="1">
      <c r="A1958" s="233">
        <v>179</v>
      </c>
      <c r="B1958" s="76" t="s">
        <v>2179</v>
      </c>
      <c r="C1958" s="34" t="s">
        <v>55</v>
      </c>
      <c r="D1958" s="9">
        <f t="shared" si="252"/>
        <v>0</v>
      </c>
      <c r="E1958" s="50"/>
      <c r="F1958" s="368"/>
      <c r="G1958" s="70">
        <v>50</v>
      </c>
      <c r="H1958" s="39">
        <v>0.43</v>
      </c>
      <c r="I1958" s="39">
        <v>1</v>
      </c>
      <c r="J1958" s="121" t="s">
        <v>33</v>
      </c>
      <c r="K1958" s="41"/>
      <c r="L1958" s="42" t="str">
        <f t="shared" si="225"/>
        <v>1kg</v>
      </c>
      <c r="M1958" s="43">
        <f t="shared" si="226"/>
        <v>0.43</v>
      </c>
      <c r="N1958" s="44" t="str">
        <f t="shared" si="227"/>
        <v>0.43kg</v>
      </c>
      <c r="O1958" s="51">
        <f t="shared" si="248"/>
        <v>21.5</v>
      </c>
      <c r="P1958" s="46"/>
      <c r="Q1958" s="46"/>
      <c r="R1958" s="46"/>
      <c r="S1958" s="46"/>
      <c r="T1958" s="46"/>
      <c r="U1958" s="46"/>
      <c r="V1958" s="46"/>
      <c r="W1958" s="46"/>
      <c r="X1958" s="46"/>
      <c r="Y1958" s="46"/>
      <c r="Z1958" s="46"/>
    </row>
    <row r="1959" spans="1:26" ht="13.5" customHeight="1">
      <c r="A1959" s="233">
        <v>179</v>
      </c>
      <c r="B1959" s="48" t="s">
        <v>2179</v>
      </c>
      <c r="C1959" s="34" t="s">
        <v>27</v>
      </c>
      <c r="D1959" s="9">
        <f t="shared" si="252"/>
        <v>0</v>
      </c>
      <c r="E1959" s="50"/>
      <c r="F1959" s="368"/>
      <c r="G1959" s="38">
        <v>45</v>
      </c>
      <c r="H1959" s="39">
        <f>O1959/G1959</f>
        <v>21.669999999999998</v>
      </c>
      <c r="I1959" s="39"/>
      <c r="J1959" s="121"/>
      <c r="K1959" s="41" t="s">
        <v>26</v>
      </c>
      <c r="L1959" s="42" t="str">
        <f t="shared" si="225"/>
        <v/>
      </c>
      <c r="M1959" s="43">
        <f t="shared" si="226"/>
        <v>0</v>
      </c>
      <c r="N1959" s="44" t="str">
        <f t="shared" si="227"/>
        <v>0</v>
      </c>
      <c r="O1959" s="133">
        <v>975.15</v>
      </c>
      <c r="P1959" s="46"/>
      <c r="Q1959" s="46"/>
      <c r="R1959" s="46"/>
      <c r="S1959" s="46"/>
      <c r="T1959" s="46"/>
      <c r="U1959" s="46"/>
      <c r="V1959" s="46"/>
      <c r="W1959" s="46"/>
      <c r="X1959" s="46"/>
      <c r="Y1959" s="46"/>
      <c r="Z1959" s="46"/>
    </row>
    <row r="1960" spans="1:26" ht="13.5" customHeight="1">
      <c r="A1960" s="233">
        <v>882</v>
      </c>
      <c r="B1960" s="33" t="s">
        <v>2181</v>
      </c>
      <c r="C1960" s="34" t="s">
        <v>74</v>
      </c>
      <c r="D1960" s="9" t="str">
        <f t="shared" si="252"/>
        <v>Scotch Brite</v>
      </c>
      <c r="E1960" s="50" t="s">
        <v>2182</v>
      </c>
      <c r="F1960" s="3" t="s">
        <v>76</v>
      </c>
      <c r="G1960" s="38">
        <v>32.5</v>
      </c>
      <c r="H1960" s="39">
        <v>8</v>
      </c>
      <c r="I1960" s="39">
        <v>1</v>
      </c>
      <c r="J1960" s="121" t="s">
        <v>37</v>
      </c>
      <c r="K1960" s="41" t="s">
        <v>26</v>
      </c>
      <c r="L1960" s="42" t="str">
        <f t="shared" si="225"/>
        <v>1pieces</v>
      </c>
      <c r="M1960" s="43">
        <f t="shared" si="226"/>
        <v>8</v>
      </c>
      <c r="N1960" s="44" t="str">
        <f t="shared" si="227"/>
        <v>8pieces</v>
      </c>
      <c r="O1960" s="51">
        <f t="shared" ref="O1960:O2009" si="255">G1960*H1960</f>
        <v>260</v>
      </c>
      <c r="P1960" s="46"/>
      <c r="Q1960" s="46"/>
      <c r="R1960" s="46"/>
      <c r="S1960" s="46"/>
      <c r="T1960" s="46"/>
      <c r="U1960" s="46"/>
      <c r="V1960" s="46"/>
      <c r="W1960" s="46"/>
      <c r="X1960" s="46"/>
      <c r="Y1960" s="46"/>
      <c r="Z1960" s="46"/>
    </row>
    <row r="1961" spans="1:26" ht="13.5" customHeight="1">
      <c r="A1961" s="232">
        <v>671</v>
      </c>
      <c r="B1961" s="52" t="s">
        <v>2183</v>
      </c>
      <c r="C1961" s="53" t="s">
        <v>39</v>
      </c>
      <c r="D1961" s="9" t="str">
        <f t="shared" si="252"/>
        <v>Zim</v>
      </c>
      <c r="E1961" s="52" t="s">
        <v>2184</v>
      </c>
      <c r="F1961" s="368"/>
      <c r="G1961" s="70">
        <v>33</v>
      </c>
      <c r="H1961" s="71">
        <v>14</v>
      </c>
      <c r="I1961" s="71">
        <v>1</v>
      </c>
      <c r="J1961" s="160" t="s">
        <v>37</v>
      </c>
      <c r="K1961" s="41" t="s">
        <v>26</v>
      </c>
      <c r="L1961" s="42" t="str">
        <f t="shared" si="225"/>
        <v>1pieces</v>
      </c>
      <c r="M1961" s="43">
        <f t="shared" si="226"/>
        <v>14</v>
      </c>
      <c r="N1961" s="44" t="str">
        <f t="shared" si="227"/>
        <v>14pieces</v>
      </c>
      <c r="O1961" s="51">
        <f t="shared" si="255"/>
        <v>462</v>
      </c>
      <c r="P1961" s="46"/>
      <c r="Q1961" s="46"/>
      <c r="R1961" s="46"/>
      <c r="S1961" s="46"/>
      <c r="T1961" s="46"/>
      <c r="U1961" s="46"/>
      <c r="V1961" s="46"/>
      <c r="W1961" s="46"/>
      <c r="X1961" s="46"/>
      <c r="Y1961" s="46"/>
      <c r="Z1961" s="46"/>
    </row>
    <row r="1962" spans="1:26" ht="13.5" customHeight="1">
      <c r="A1962" s="233">
        <v>671</v>
      </c>
      <c r="B1962" s="128" t="s">
        <v>2183</v>
      </c>
      <c r="C1962" s="34" t="s">
        <v>82</v>
      </c>
      <c r="D1962" s="9" t="str">
        <f t="shared" si="252"/>
        <v>Zim</v>
      </c>
      <c r="E1962" s="128" t="s">
        <v>2184</v>
      </c>
      <c r="F1962" s="3" t="s">
        <v>76</v>
      </c>
      <c r="G1962" s="207">
        <v>20</v>
      </c>
      <c r="H1962" s="165">
        <v>2</v>
      </c>
      <c r="I1962" s="165">
        <v>1</v>
      </c>
      <c r="J1962" s="387" t="s">
        <v>37</v>
      </c>
      <c r="K1962" s="41" t="s">
        <v>26</v>
      </c>
      <c r="L1962" s="42" t="str">
        <f t="shared" si="225"/>
        <v>1pieces</v>
      </c>
      <c r="M1962" s="43">
        <f t="shared" si="226"/>
        <v>2</v>
      </c>
      <c r="N1962" s="44" t="str">
        <f t="shared" si="227"/>
        <v>2pieces</v>
      </c>
      <c r="O1962" s="51">
        <f t="shared" si="255"/>
        <v>40</v>
      </c>
      <c r="P1962" s="46"/>
      <c r="Q1962" s="46"/>
      <c r="R1962" s="46"/>
      <c r="S1962" s="46"/>
      <c r="T1962" s="46"/>
      <c r="U1962" s="46"/>
      <c r="V1962" s="46"/>
      <c r="W1962" s="46"/>
      <c r="X1962" s="46"/>
      <c r="Y1962" s="46"/>
      <c r="Z1962" s="46"/>
    </row>
    <row r="1963" spans="1:26" ht="13.5" customHeight="1">
      <c r="A1963" s="233">
        <v>1249</v>
      </c>
      <c r="B1963" s="57" t="s">
        <v>2185</v>
      </c>
      <c r="C1963" s="94" t="s">
        <v>68</v>
      </c>
      <c r="D1963" s="46" t="s">
        <v>2186</v>
      </c>
      <c r="E1963" s="116"/>
      <c r="F1963" s="46"/>
      <c r="G1963" s="212">
        <v>33.1</v>
      </c>
      <c r="H1963" s="213">
        <v>3</v>
      </c>
      <c r="I1963" s="326">
        <v>1</v>
      </c>
      <c r="J1963" s="257" t="s">
        <v>37</v>
      </c>
      <c r="K1963" s="46"/>
      <c r="L1963" s="42" t="str">
        <f t="shared" si="225"/>
        <v>1pieces</v>
      </c>
      <c r="M1963" s="43">
        <f t="shared" si="226"/>
        <v>3</v>
      </c>
      <c r="N1963" s="44" t="str">
        <f t="shared" si="227"/>
        <v>3pieces</v>
      </c>
      <c r="O1963" s="51">
        <f t="shared" si="255"/>
        <v>99.300000000000011</v>
      </c>
      <c r="P1963" s="46"/>
      <c r="Q1963" s="46"/>
      <c r="R1963" s="46"/>
      <c r="S1963" s="46"/>
      <c r="T1963" s="46"/>
      <c r="U1963" s="46"/>
      <c r="V1963" s="46"/>
      <c r="W1963" s="46"/>
      <c r="X1963" s="46"/>
      <c r="Y1963" s="46"/>
      <c r="Z1963" s="46"/>
    </row>
    <row r="1964" spans="1:26" ht="13.5" customHeight="1">
      <c r="A1964" s="233">
        <v>881</v>
      </c>
      <c r="B1964" s="33" t="s">
        <v>2187</v>
      </c>
      <c r="C1964" s="34" t="s">
        <v>74</v>
      </c>
      <c r="D1964" s="9" t="str">
        <f t="shared" ref="D1964:D1968" si="256">IFERROR(LEFT(E1964, FIND("/", E1964)-1), E1964)</f>
        <v>Scotch Brite</v>
      </c>
      <c r="E1964" s="50" t="s">
        <v>2182</v>
      </c>
      <c r="F1964" s="3" t="s">
        <v>76</v>
      </c>
      <c r="G1964" s="38">
        <v>25</v>
      </c>
      <c r="H1964" s="39">
        <v>10</v>
      </c>
      <c r="I1964" s="39">
        <v>1</v>
      </c>
      <c r="J1964" s="121" t="s">
        <v>37</v>
      </c>
      <c r="K1964" s="41" t="s">
        <v>26</v>
      </c>
      <c r="L1964" s="42" t="str">
        <f t="shared" si="225"/>
        <v>1pieces</v>
      </c>
      <c r="M1964" s="43">
        <f t="shared" si="226"/>
        <v>10</v>
      </c>
      <c r="N1964" s="44" t="str">
        <f t="shared" si="227"/>
        <v>10pieces</v>
      </c>
      <c r="O1964" s="51">
        <f t="shared" si="255"/>
        <v>250</v>
      </c>
      <c r="P1964" s="46"/>
      <c r="Q1964" s="46"/>
      <c r="R1964" s="46" t="s">
        <v>2188</v>
      </c>
      <c r="S1964" s="46" t="s">
        <v>2188</v>
      </c>
      <c r="T1964" s="46" t="s">
        <v>2189</v>
      </c>
      <c r="U1964" s="46" t="s">
        <v>2190</v>
      </c>
      <c r="V1964" s="46"/>
      <c r="W1964" s="46"/>
      <c r="X1964" s="46"/>
      <c r="Y1964" s="46"/>
      <c r="Z1964" s="46"/>
    </row>
    <row r="1965" spans="1:26" ht="13.5" customHeight="1">
      <c r="A1965" s="232">
        <v>209</v>
      </c>
      <c r="B1965" s="33" t="s">
        <v>2191</v>
      </c>
      <c r="C1965" s="49" t="s">
        <v>31</v>
      </c>
      <c r="D1965" s="9" t="str">
        <f t="shared" si="256"/>
        <v>ZIM</v>
      </c>
      <c r="E1965" s="116" t="s">
        <v>2192</v>
      </c>
      <c r="F1965" s="3"/>
      <c r="G1965" s="38">
        <v>26.35</v>
      </c>
      <c r="H1965" s="39">
        <v>6</v>
      </c>
      <c r="I1965" s="39"/>
      <c r="J1965" s="121" t="s">
        <v>37</v>
      </c>
      <c r="K1965" s="41" t="s">
        <v>26</v>
      </c>
      <c r="L1965" s="42" t="str">
        <f t="shared" si="225"/>
        <v>pieces</v>
      </c>
      <c r="M1965" s="43">
        <f t="shared" si="226"/>
        <v>0</v>
      </c>
      <c r="N1965" s="44" t="str">
        <f t="shared" si="227"/>
        <v>0pieces</v>
      </c>
      <c r="O1965" s="51">
        <f t="shared" si="255"/>
        <v>158.10000000000002</v>
      </c>
      <c r="P1965" s="46"/>
      <c r="Q1965" s="46"/>
      <c r="R1965" s="46"/>
      <c r="S1965" s="46"/>
      <c r="T1965" s="46"/>
      <c r="U1965" s="46"/>
      <c r="V1965" s="46"/>
      <c r="W1965" s="46"/>
      <c r="X1965" s="46"/>
      <c r="Y1965" s="46"/>
      <c r="Z1965" s="46"/>
    </row>
    <row r="1966" spans="1:26" ht="13.5" customHeight="1">
      <c r="A1966" s="232">
        <v>547</v>
      </c>
      <c r="B1966" s="33" t="s">
        <v>2193</v>
      </c>
      <c r="C1966" s="53" t="s">
        <v>39</v>
      </c>
      <c r="D1966" s="9" t="str">
        <f t="shared" si="256"/>
        <v>Scotch Brite</v>
      </c>
      <c r="E1966" s="33" t="s">
        <v>2182</v>
      </c>
      <c r="F1966" s="368"/>
      <c r="G1966" s="38">
        <v>14.55</v>
      </c>
      <c r="H1966" s="71">
        <v>7</v>
      </c>
      <c r="I1966" s="39">
        <v>1</v>
      </c>
      <c r="J1966" s="121" t="s">
        <v>37</v>
      </c>
      <c r="K1966" s="41" t="s">
        <v>26</v>
      </c>
      <c r="L1966" s="42" t="str">
        <f t="shared" si="225"/>
        <v>1pieces</v>
      </c>
      <c r="M1966" s="43">
        <f t="shared" si="226"/>
        <v>7</v>
      </c>
      <c r="N1966" s="44" t="str">
        <f t="shared" si="227"/>
        <v>7pieces</v>
      </c>
      <c r="O1966" s="51">
        <f t="shared" si="255"/>
        <v>101.85000000000001</v>
      </c>
      <c r="P1966" s="46"/>
      <c r="Q1966" s="46"/>
      <c r="R1966" s="46"/>
      <c r="S1966" s="46"/>
      <c r="T1966" s="46"/>
      <c r="U1966" s="46"/>
      <c r="V1966" s="46"/>
      <c r="W1966" s="46"/>
      <c r="X1966" s="46"/>
      <c r="Y1966" s="46"/>
      <c r="Z1966" s="46"/>
    </row>
    <row r="1967" spans="1:26" ht="13.5" customHeight="1">
      <c r="A1967" s="233">
        <v>547</v>
      </c>
      <c r="B1967" s="48" t="s">
        <v>2194</v>
      </c>
      <c r="C1967" s="34" t="s">
        <v>35</v>
      </c>
      <c r="D1967" s="9" t="str">
        <f t="shared" si="256"/>
        <v>SCOTH BRITE</v>
      </c>
      <c r="E1967" s="50" t="s">
        <v>2195</v>
      </c>
      <c r="F1967" s="368"/>
      <c r="G1967" s="38">
        <v>14.55</v>
      </c>
      <c r="H1967" s="39">
        <v>12</v>
      </c>
      <c r="I1967" s="39">
        <v>1</v>
      </c>
      <c r="J1967" s="121" t="s">
        <v>37</v>
      </c>
      <c r="K1967" s="41"/>
      <c r="L1967" s="42" t="str">
        <f t="shared" si="225"/>
        <v>1pieces</v>
      </c>
      <c r="M1967" s="43">
        <f t="shared" si="226"/>
        <v>12</v>
      </c>
      <c r="N1967" s="44" t="str">
        <f t="shared" si="227"/>
        <v>12pieces</v>
      </c>
      <c r="O1967" s="51">
        <f t="shared" si="255"/>
        <v>174.60000000000002</v>
      </c>
      <c r="P1967" s="46"/>
      <c r="Q1967" s="46"/>
      <c r="R1967" s="46"/>
      <c r="S1967" s="46"/>
      <c r="T1967" s="46"/>
      <c r="U1967" s="46"/>
      <c r="V1967" s="46"/>
      <c r="W1967" s="46"/>
      <c r="X1967" s="46"/>
      <c r="Y1967" s="46"/>
      <c r="Z1967" s="46"/>
    </row>
    <row r="1968" spans="1:26" ht="13.5" customHeight="1">
      <c r="A1968" s="233">
        <v>547</v>
      </c>
      <c r="B1968" s="33" t="s">
        <v>2193</v>
      </c>
      <c r="C1968" s="34" t="s">
        <v>35</v>
      </c>
      <c r="D1968" s="9" t="str">
        <f t="shared" si="256"/>
        <v>SCOTHBRITE</v>
      </c>
      <c r="E1968" s="116" t="s">
        <v>2196</v>
      </c>
      <c r="F1968" s="368"/>
      <c r="G1968" s="38">
        <v>49</v>
      </c>
      <c r="H1968" s="39">
        <v>12</v>
      </c>
      <c r="I1968" s="39">
        <v>1</v>
      </c>
      <c r="J1968" s="121" t="s">
        <v>37</v>
      </c>
      <c r="K1968" s="41" t="s">
        <v>26</v>
      </c>
      <c r="L1968" s="42" t="str">
        <f t="shared" si="225"/>
        <v>1pieces</v>
      </c>
      <c r="M1968" s="43">
        <f t="shared" si="226"/>
        <v>12</v>
      </c>
      <c r="N1968" s="44" t="str">
        <f t="shared" si="227"/>
        <v>12pieces</v>
      </c>
      <c r="O1968" s="51">
        <f t="shared" si="255"/>
        <v>588</v>
      </c>
      <c r="P1968" s="46"/>
      <c r="Q1968" s="46"/>
      <c r="R1968" s="46"/>
      <c r="S1968" s="46"/>
      <c r="T1968" s="46"/>
      <c r="U1968" s="46"/>
      <c r="V1968" s="46"/>
      <c r="W1968" s="46"/>
      <c r="X1968" s="46"/>
      <c r="Y1968" s="46"/>
      <c r="Z1968" s="46"/>
    </row>
    <row r="1969" spans="1:26" ht="13.5" customHeight="1">
      <c r="A1969" s="233">
        <v>1250</v>
      </c>
      <c r="B1969" s="57" t="s">
        <v>2197</v>
      </c>
      <c r="C1969" s="94" t="s">
        <v>68</v>
      </c>
      <c r="D1969" s="46" t="s">
        <v>2186</v>
      </c>
      <c r="E1969" s="116" t="s">
        <v>2185</v>
      </c>
      <c r="F1969" s="46"/>
      <c r="G1969" s="212">
        <v>101</v>
      </c>
      <c r="H1969" s="326">
        <v>7</v>
      </c>
      <c r="I1969" s="326">
        <v>1</v>
      </c>
      <c r="J1969" s="257" t="s">
        <v>37</v>
      </c>
      <c r="K1969" s="46"/>
      <c r="L1969" s="42" t="str">
        <f t="shared" si="225"/>
        <v>1pieces</v>
      </c>
      <c r="M1969" s="43">
        <f t="shared" si="226"/>
        <v>7</v>
      </c>
      <c r="N1969" s="44" t="str">
        <f t="shared" si="227"/>
        <v>7pieces</v>
      </c>
      <c r="O1969" s="51">
        <f t="shared" si="255"/>
        <v>707</v>
      </c>
      <c r="P1969" s="46"/>
      <c r="Q1969" s="46"/>
      <c r="R1969" s="46"/>
      <c r="S1969" s="46"/>
      <c r="T1969" s="46"/>
      <c r="U1969" s="46"/>
      <c r="V1969" s="46"/>
      <c r="W1969" s="46"/>
      <c r="X1969" s="46"/>
      <c r="Y1969" s="46"/>
      <c r="Z1969" s="46"/>
    </row>
    <row r="1970" spans="1:26" ht="13.5" customHeight="1">
      <c r="A1970" s="233">
        <v>1158</v>
      </c>
      <c r="B1970" s="79" t="s">
        <v>2198</v>
      </c>
      <c r="C1970" s="34" t="s">
        <v>47</v>
      </c>
      <c r="D1970" s="9" t="str">
        <f t="shared" ref="D1970:D1979" si="257">IFERROR(LEFT(E1970, FIND("/", E1970)-1), E1970)</f>
        <v>Scotchbrite</v>
      </c>
      <c r="E1970" s="116" t="s">
        <v>2185</v>
      </c>
      <c r="F1970" s="46"/>
      <c r="G1970" s="38">
        <v>34</v>
      </c>
      <c r="H1970" s="39">
        <v>3</v>
      </c>
      <c r="I1970" s="39">
        <v>1</v>
      </c>
      <c r="J1970" s="121" t="s">
        <v>37</v>
      </c>
      <c r="K1970" s="46"/>
      <c r="L1970" s="42" t="str">
        <f t="shared" si="225"/>
        <v>1pieces</v>
      </c>
      <c r="M1970" s="43">
        <f t="shared" si="226"/>
        <v>3</v>
      </c>
      <c r="N1970" s="44" t="str">
        <f t="shared" si="227"/>
        <v>3pieces</v>
      </c>
      <c r="O1970" s="51">
        <f t="shared" si="255"/>
        <v>102</v>
      </c>
      <c r="P1970" s="46"/>
      <c r="Q1970" s="46"/>
      <c r="R1970" s="46"/>
      <c r="S1970" s="46"/>
      <c r="T1970" s="46"/>
      <c r="U1970" s="46"/>
      <c r="V1970" s="46"/>
      <c r="W1970" s="46"/>
      <c r="X1970" s="46"/>
      <c r="Y1970" s="46"/>
      <c r="Z1970" s="46"/>
    </row>
    <row r="1971" spans="1:26" ht="13.5" customHeight="1">
      <c r="A1971" s="233">
        <v>1158</v>
      </c>
      <c r="B1971" s="57" t="s">
        <v>2198</v>
      </c>
      <c r="C1971" s="94" t="s">
        <v>68</v>
      </c>
      <c r="D1971" s="9" t="str">
        <f t="shared" si="257"/>
        <v>Scotchbrite</v>
      </c>
      <c r="E1971" s="116" t="s">
        <v>2185</v>
      </c>
      <c r="F1971" s="46"/>
      <c r="G1971" s="212">
        <v>34</v>
      </c>
      <c r="H1971" s="326">
        <v>2</v>
      </c>
      <c r="I1971" s="326">
        <v>1</v>
      </c>
      <c r="J1971" s="257" t="s">
        <v>37</v>
      </c>
      <c r="K1971" s="46"/>
      <c r="L1971" s="42" t="str">
        <f t="shared" si="225"/>
        <v>1pieces</v>
      </c>
      <c r="M1971" s="43">
        <f t="shared" si="226"/>
        <v>2</v>
      </c>
      <c r="N1971" s="44" t="str">
        <f t="shared" si="227"/>
        <v>2pieces</v>
      </c>
      <c r="O1971" s="51">
        <f t="shared" si="255"/>
        <v>68</v>
      </c>
      <c r="P1971" s="46"/>
      <c r="Q1971" s="46"/>
      <c r="R1971" s="46"/>
      <c r="S1971" s="46"/>
      <c r="T1971" s="46"/>
      <c r="U1971" s="46"/>
      <c r="V1971" s="46"/>
      <c r="W1971" s="46"/>
      <c r="X1971" s="46"/>
      <c r="Y1971" s="46"/>
      <c r="Z1971" s="46"/>
    </row>
    <row r="1972" spans="1:26" ht="13.5" customHeight="1">
      <c r="A1972" s="233">
        <v>1159</v>
      </c>
      <c r="B1972" s="286" t="s">
        <v>2199</v>
      </c>
      <c r="C1972" s="34" t="s">
        <v>47</v>
      </c>
      <c r="D1972" s="9" t="str">
        <f t="shared" si="257"/>
        <v>Scotchbrite</v>
      </c>
      <c r="E1972" s="116" t="s">
        <v>2185</v>
      </c>
      <c r="F1972" s="46"/>
      <c r="G1972" s="38">
        <v>34</v>
      </c>
      <c r="H1972" s="39">
        <v>4</v>
      </c>
      <c r="I1972" s="39">
        <v>1</v>
      </c>
      <c r="J1972" s="121" t="s">
        <v>37</v>
      </c>
      <c r="K1972" s="46"/>
      <c r="L1972" s="42" t="str">
        <f t="shared" si="225"/>
        <v>1pieces</v>
      </c>
      <c r="M1972" s="43">
        <f t="shared" si="226"/>
        <v>4</v>
      </c>
      <c r="N1972" s="44" t="str">
        <f t="shared" si="227"/>
        <v>4pieces</v>
      </c>
      <c r="O1972" s="51">
        <f t="shared" si="255"/>
        <v>136</v>
      </c>
      <c r="P1972" s="46"/>
      <c r="Q1972" s="46"/>
      <c r="R1972" s="46"/>
      <c r="S1972" s="46"/>
      <c r="T1972" s="46"/>
      <c r="U1972" s="46"/>
      <c r="V1972" s="46"/>
      <c r="W1972" s="46"/>
      <c r="X1972" s="46"/>
      <c r="Y1972" s="46"/>
      <c r="Z1972" s="46"/>
    </row>
    <row r="1973" spans="1:26" ht="13.5" customHeight="1">
      <c r="A1973" s="232">
        <v>245</v>
      </c>
      <c r="B1973" s="33" t="s">
        <v>2200</v>
      </c>
      <c r="C1973" s="49" t="s">
        <v>31</v>
      </c>
      <c r="D1973" s="9" t="str">
        <f t="shared" si="257"/>
        <v>nissin</v>
      </c>
      <c r="E1973" s="116" t="s">
        <v>1219</v>
      </c>
      <c r="F1973" s="368"/>
      <c r="G1973" s="38">
        <v>25.55</v>
      </c>
      <c r="H1973" s="39">
        <v>48</v>
      </c>
      <c r="I1973" s="39"/>
      <c r="J1973" s="121" t="s">
        <v>37</v>
      </c>
      <c r="K1973" s="41" t="s">
        <v>37</v>
      </c>
      <c r="L1973" s="42" t="str">
        <f t="shared" si="225"/>
        <v>pieces</v>
      </c>
      <c r="M1973" s="43">
        <f t="shared" si="226"/>
        <v>0</v>
      </c>
      <c r="N1973" s="44" t="str">
        <f t="shared" si="227"/>
        <v>0pieces</v>
      </c>
      <c r="O1973" s="51">
        <f t="shared" si="255"/>
        <v>1226.4000000000001</v>
      </c>
      <c r="P1973" s="46"/>
      <c r="Q1973" s="46"/>
      <c r="R1973" s="46"/>
      <c r="S1973" s="46"/>
      <c r="T1973" s="46"/>
      <c r="U1973" s="46"/>
      <c r="V1973" s="46"/>
      <c r="W1973" s="46"/>
      <c r="X1973" s="46"/>
      <c r="Y1973" s="46"/>
      <c r="Z1973" s="46"/>
    </row>
    <row r="1974" spans="1:26" ht="13.5" customHeight="1">
      <c r="A1974" s="233">
        <v>784</v>
      </c>
      <c r="B1974" s="128" t="s">
        <v>2201</v>
      </c>
      <c r="C1974" s="34" t="s">
        <v>82</v>
      </c>
      <c r="D1974" s="9" t="str">
        <f t="shared" si="257"/>
        <v>Mc Cody</v>
      </c>
      <c r="E1974" s="122" t="s">
        <v>2202</v>
      </c>
      <c r="F1974" s="3" t="s">
        <v>76</v>
      </c>
      <c r="G1974" s="207">
        <v>85.5</v>
      </c>
      <c r="H1974" s="165">
        <v>1</v>
      </c>
      <c r="I1974" s="165">
        <v>250</v>
      </c>
      <c r="J1974" s="196" t="s">
        <v>59</v>
      </c>
      <c r="K1974" s="41" t="s">
        <v>26</v>
      </c>
      <c r="L1974" s="42" t="str">
        <f t="shared" si="225"/>
        <v>250grams</v>
      </c>
      <c r="M1974" s="43">
        <f t="shared" si="226"/>
        <v>250</v>
      </c>
      <c r="N1974" s="44" t="str">
        <f t="shared" si="227"/>
        <v>250grams</v>
      </c>
      <c r="O1974" s="51">
        <f t="shared" si="255"/>
        <v>85.5</v>
      </c>
      <c r="P1974" s="46"/>
      <c r="Q1974" s="46"/>
      <c r="R1974" s="46"/>
      <c r="S1974" s="46"/>
      <c r="T1974" s="46"/>
      <c r="U1974" s="46"/>
      <c r="V1974" s="46"/>
      <c r="W1974" s="46"/>
      <c r="X1974" s="46"/>
      <c r="Y1974" s="46"/>
      <c r="Z1974" s="46"/>
    </row>
    <row r="1975" spans="1:26" ht="13.5" customHeight="1">
      <c r="A1975" s="233">
        <v>1251</v>
      </c>
      <c r="B1975" s="79" t="s">
        <v>2203</v>
      </c>
      <c r="C1975" s="94" t="s">
        <v>68</v>
      </c>
      <c r="D1975" s="9">
        <f t="shared" si="257"/>
        <v>0</v>
      </c>
      <c r="E1975" s="116"/>
      <c r="F1975" s="46"/>
      <c r="G1975" s="212">
        <v>0.379</v>
      </c>
      <c r="H1975" s="326">
        <v>5000</v>
      </c>
      <c r="I1975" s="326">
        <v>1000</v>
      </c>
      <c r="J1975" s="257" t="s">
        <v>59</v>
      </c>
      <c r="K1975" s="46"/>
      <c r="L1975" s="42" t="str">
        <f t="shared" si="225"/>
        <v>1000grams</v>
      </c>
      <c r="M1975" s="43">
        <f t="shared" si="226"/>
        <v>5000000</v>
      </c>
      <c r="N1975" s="44" t="str">
        <f t="shared" si="227"/>
        <v>5000000grams</v>
      </c>
      <c r="O1975" s="51">
        <f t="shared" si="255"/>
        <v>1895</v>
      </c>
      <c r="P1975" s="46"/>
      <c r="Q1975" s="46"/>
      <c r="R1975" s="46"/>
      <c r="S1975" s="46"/>
      <c r="T1975" s="46"/>
      <c r="U1975" s="46"/>
      <c r="V1975" s="46"/>
      <c r="W1975" s="46"/>
      <c r="X1975" s="46"/>
      <c r="Y1975" s="46"/>
      <c r="Z1975" s="46"/>
    </row>
    <row r="1976" spans="1:26" ht="13.5" customHeight="1">
      <c r="A1976" s="233">
        <v>109</v>
      </c>
      <c r="B1976" s="128" t="s">
        <v>2204</v>
      </c>
      <c r="C1976" s="34" t="s">
        <v>82</v>
      </c>
      <c r="D1976" s="9" t="str">
        <f t="shared" si="257"/>
        <v>Goodlife</v>
      </c>
      <c r="E1976" s="128" t="s">
        <v>2205</v>
      </c>
      <c r="F1976" s="3" t="s">
        <v>76</v>
      </c>
      <c r="G1976" s="207">
        <v>155</v>
      </c>
      <c r="H1976" s="165">
        <v>1</v>
      </c>
      <c r="I1976" s="165">
        <v>210</v>
      </c>
      <c r="J1976" s="196" t="s">
        <v>29</v>
      </c>
      <c r="K1976" s="41" t="s">
        <v>26</v>
      </c>
      <c r="L1976" s="42" t="str">
        <f t="shared" si="225"/>
        <v>210ml</v>
      </c>
      <c r="M1976" s="43">
        <f t="shared" si="226"/>
        <v>210</v>
      </c>
      <c r="N1976" s="44" t="str">
        <f t="shared" si="227"/>
        <v>210ml</v>
      </c>
      <c r="O1976" s="51">
        <f t="shared" si="255"/>
        <v>155</v>
      </c>
      <c r="P1976" s="11"/>
      <c r="Q1976" s="11"/>
      <c r="R1976" s="11"/>
      <c r="S1976" s="11"/>
      <c r="T1976" s="11"/>
      <c r="U1976" s="11"/>
      <c r="V1976" s="11"/>
      <c r="W1976" s="11"/>
      <c r="X1976" s="11"/>
      <c r="Y1976" s="11"/>
      <c r="Z1976" s="11"/>
    </row>
    <row r="1977" spans="1:26" ht="13.5" customHeight="1">
      <c r="A1977" s="233">
        <v>109</v>
      </c>
      <c r="B1977" s="209" t="s">
        <v>2204</v>
      </c>
      <c r="C1977" s="34" t="s">
        <v>55</v>
      </c>
      <c r="D1977" s="9" t="str">
        <f t="shared" si="257"/>
        <v>Lee Kum Lee</v>
      </c>
      <c r="E1977" s="116" t="s">
        <v>2206</v>
      </c>
      <c r="F1977" s="368"/>
      <c r="G1977" s="38">
        <v>272</v>
      </c>
      <c r="H1977" s="39">
        <v>6.0990000000000003E-2</v>
      </c>
      <c r="I1977" s="39">
        <v>410</v>
      </c>
      <c r="J1977" s="121" t="s">
        <v>29</v>
      </c>
      <c r="K1977" s="41" t="s">
        <v>26</v>
      </c>
      <c r="L1977" s="42" t="str">
        <f t="shared" si="225"/>
        <v>410ml</v>
      </c>
      <c r="M1977" s="43">
        <f t="shared" si="226"/>
        <v>25.0059</v>
      </c>
      <c r="N1977" s="44" t="str">
        <f t="shared" si="227"/>
        <v>25.0059ml</v>
      </c>
      <c r="O1977" s="51">
        <f t="shared" si="255"/>
        <v>16.589280000000002</v>
      </c>
      <c r="P1977" s="46"/>
      <c r="Q1977" s="46"/>
      <c r="R1977" s="46"/>
      <c r="S1977" s="46"/>
      <c r="T1977" s="46"/>
      <c r="U1977" s="46"/>
      <c r="V1977" s="46"/>
      <c r="W1977" s="46"/>
      <c r="X1977" s="46"/>
      <c r="Y1977" s="46"/>
      <c r="Z1977" s="46"/>
    </row>
    <row r="1978" spans="1:26" ht="13.5" customHeight="1">
      <c r="A1978" s="232">
        <v>109</v>
      </c>
      <c r="B1978" s="116" t="s">
        <v>2207</v>
      </c>
      <c r="C1978" s="49" t="s">
        <v>61</v>
      </c>
      <c r="D1978" s="9" t="str">
        <f t="shared" si="257"/>
        <v>leekum kee</v>
      </c>
      <c r="E1978" s="116" t="s">
        <v>2208</v>
      </c>
      <c r="F1978" s="368"/>
      <c r="G1978" s="38">
        <v>295.39999999999998</v>
      </c>
      <c r="H1978" s="39">
        <v>1</v>
      </c>
      <c r="I1978" s="39">
        <v>420</v>
      </c>
      <c r="J1978" s="121" t="s">
        <v>29</v>
      </c>
      <c r="K1978" s="41" t="s">
        <v>26</v>
      </c>
      <c r="L1978" s="42" t="str">
        <f t="shared" si="225"/>
        <v>420ml</v>
      </c>
      <c r="M1978" s="43">
        <f t="shared" si="226"/>
        <v>420</v>
      </c>
      <c r="N1978" s="44" t="str">
        <f t="shared" si="227"/>
        <v>420ml</v>
      </c>
      <c r="O1978" s="51">
        <f t="shared" si="255"/>
        <v>295.39999999999998</v>
      </c>
      <c r="P1978" s="46"/>
      <c r="Q1978" s="46"/>
      <c r="R1978" s="46"/>
      <c r="S1978" s="46"/>
      <c r="T1978" s="46"/>
      <c r="U1978" s="46"/>
      <c r="V1978" s="46"/>
      <c r="W1978" s="46"/>
      <c r="X1978" s="46"/>
      <c r="Y1978" s="46"/>
      <c r="Z1978" s="46"/>
    </row>
    <row r="1979" spans="1:26" ht="13.5" customHeight="1">
      <c r="A1979" s="233">
        <v>109</v>
      </c>
      <c r="B1979" s="79" t="s">
        <v>2204</v>
      </c>
      <c r="C1979" s="94" t="s">
        <v>68</v>
      </c>
      <c r="D1979" s="9">
        <f t="shared" si="257"/>
        <v>0</v>
      </c>
      <c r="E1979" s="116"/>
      <c r="F1979" s="46"/>
      <c r="G1979" s="212">
        <v>0.7</v>
      </c>
      <c r="H1979" s="326">
        <v>1000</v>
      </c>
      <c r="I1979" s="326">
        <v>1000</v>
      </c>
      <c r="J1979" s="257" t="s">
        <v>484</v>
      </c>
      <c r="K1979" s="46"/>
      <c r="L1979" s="42" t="str">
        <f t="shared" si="225"/>
        <v>1000l</v>
      </c>
      <c r="M1979" s="43">
        <f t="shared" si="226"/>
        <v>1000000</v>
      </c>
      <c r="N1979" s="44" t="str">
        <f t="shared" si="227"/>
        <v>1000000l</v>
      </c>
      <c r="O1979" s="51">
        <f t="shared" si="255"/>
        <v>700</v>
      </c>
      <c r="P1979" s="46"/>
      <c r="Q1979" s="46"/>
      <c r="R1979" s="46"/>
      <c r="S1979" s="46"/>
      <c r="T1979" s="46"/>
      <c r="U1979" s="46"/>
      <c r="V1979" s="46"/>
      <c r="W1979" s="46"/>
      <c r="X1979" s="46"/>
      <c r="Y1979" s="46"/>
      <c r="Z1979" s="46"/>
    </row>
    <row r="1980" spans="1:26" ht="13.5" customHeight="1">
      <c r="A1980" s="233">
        <v>850</v>
      </c>
      <c r="B1980" s="33" t="s">
        <v>2209</v>
      </c>
      <c r="C1980" s="34" t="s">
        <v>6</v>
      </c>
      <c r="D1980" s="367" t="s">
        <v>91</v>
      </c>
      <c r="E1980" s="50" t="s">
        <v>2210</v>
      </c>
      <c r="F1980" s="3"/>
      <c r="G1980" s="38">
        <v>25</v>
      </c>
      <c r="H1980" s="39">
        <v>1</v>
      </c>
      <c r="I1980" s="39">
        <v>50</v>
      </c>
      <c r="J1980" s="121" t="s">
        <v>59</v>
      </c>
      <c r="K1980" s="41" t="s">
        <v>26</v>
      </c>
      <c r="L1980" s="42" t="str">
        <f t="shared" si="225"/>
        <v>50grams</v>
      </c>
      <c r="M1980" s="43">
        <f t="shared" si="226"/>
        <v>50</v>
      </c>
      <c r="N1980" s="44" t="str">
        <f t="shared" si="227"/>
        <v>50grams</v>
      </c>
      <c r="O1980" s="51">
        <f t="shared" si="255"/>
        <v>25</v>
      </c>
      <c r="P1980" s="29">
        <f>O1980/H1980</f>
        <v>25</v>
      </c>
      <c r="Q1980" s="74">
        <f>G1980-P1980</f>
        <v>0</v>
      </c>
      <c r="R1980" s="28"/>
      <c r="S1980" s="28"/>
      <c r="T1980" s="28"/>
      <c r="U1980" s="28"/>
      <c r="V1980" s="28"/>
      <c r="W1980" s="28"/>
      <c r="X1980" s="28"/>
      <c r="Y1980" s="28"/>
      <c r="Z1980" s="28"/>
    </row>
    <row r="1981" spans="1:26" ht="13.5" customHeight="1">
      <c r="A1981" s="233">
        <v>850</v>
      </c>
      <c r="B1981" s="33" t="s">
        <v>2211</v>
      </c>
      <c r="C1981" s="34" t="s">
        <v>55</v>
      </c>
      <c r="D1981" s="9" t="str">
        <f t="shared" ref="D1981:D1985" si="258">IFERROR(LEFT(E1981, FIND("/", E1981)-1), E1981)</f>
        <v>Lipa Spices</v>
      </c>
      <c r="E1981" s="50" t="s">
        <v>295</v>
      </c>
      <c r="F1981" s="3"/>
      <c r="G1981" s="38">
        <v>300</v>
      </c>
      <c r="H1981" s="39">
        <v>1.25</v>
      </c>
      <c r="I1981" s="39">
        <v>1</v>
      </c>
      <c r="J1981" s="121" t="s">
        <v>33</v>
      </c>
      <c r="K1981" s="41" t="s">
        <v>26</v>
      </c>
      <c r="L1981" s="42" t="str">
        <f t="shared" si="225"/>
        <v>1kg</v>
      </c>
      <c r="M1981" s="43">
        <f t="shared" si="226"/>
        <v>1.25</v>
      </c>
      <c r="N1981" s="44" t="str">
        <f t="shared" si="227"/>
        <v>1.25kg</v>
      </c>
      <c r="O1981" s="51">
        <f t="shared" si="255"/>
        <v>375</v>
      </c>
      <c r="P1981" s="46"/>
      <c r="Q1981" s="46"/>
      <c r="R1981" s="46"/>
      <c r="S1981" s="46"/>
      <c r="T1981" s="46"/>
      <c r="U1981" s="46"/>
      <c r="V1981" s="46"/>
      <c r="W1981" s="46"/>
      <c r="X1981" s="46"/>
      <c r="Y1981" s="46"/>
      <c r="Z1981" s="46"/>
    </row>
    <row r="1982" spans="1:26" ht="13.5" customHeight="1">
      <c r="A1982" s="232">
        <v>675</v>
      </c>
      <c r="B1982" s="68" t="s">
        <v>2212</v>
      </c>
      <c r="C1982" s="53" t="s">
        <v>39</v>
      </c>
      <c r="D1982" s="9" t="str">
        <f t="shared" si="258"/>
        <v>Sunsilk</v>
      </c>
      <c r="E1982" s="68" t="s">
        <v>2213</v>
      </c>
      <c r="F1982" s="368"/>
      <c r="G1982" s="70">
        <v>5.9</v>
      </c>
      <c r="H1982" s="236">
        <v>20</v>
      </c>
      <c r="I1982" s="71">
        <v>1</v>
      </c>
      <c r="J1982" s="160" t="s">
        <v>37</v>
      </c>
      <c r="K1982" s="41"/>
      <c r="L1982" s="42" t="str">
        <f t="shared" si="225"/>
        <v>1pieces</v>
      </c>
      <c r="M1982" s="43">
        <f t="shared" si="226"/>
        <v>20</v>
      </c>
      <c r="N1982" s="44" t="str">
        <f t="shared" si="227"/>
        <v>20pieces</v>
      </c>
      <c r="O1982" s="51">
        <f t="shared" si="255"/>
        <v>118</v>
      </c>
      <c r="P1982" s="46"/>
      <c r="Q1982" s="46"/>
      <c r="R1982" s="46"/>
      <c r="S1982" s="46"/>
      <c r="T1982" s="46"/>
      <c r="U1982" s="46"/>
      <c r="V1982" s="46"/>
      <c r="W1982" s="46"/>
      <c r="X1982" s="46"/>
      <c r="Y1982" s="46"/>
      <c r="Z1982" s="46"/>
    </row>
    <row r="1983" spans="1:26" ht="13.5" customHeight="1">
      <c r="A1983" s="233">
        <v>765</v>
      </c>
      <c r="B1983" s="128" t="s">
        <v>2214</v>
      </c>
      <c r="C1983" s="34" t="s">
        <v>82</v>
      </c>
      <c r="D1983" s="9" t="str">
        <f t="shared" si="258"/>
        <v>Jufran</v>
      </c>
      <c r="E1983" s="122" t="s">
        <v>2215</v>
      </c>
      <c r="F1983" s="3" t="s">
        <v>76</v>
      </c>
      <c r="G1983" s="207">
        <v>57.25</v>
      </c>
      <c r="H1983" s="165">
        <v>2</v>
      </c>
      <c r="I1983" s="165">
        <v>285</v>
      </c>
      <c r="J1983" s="196" t="s">
        <v>29</v>
      </c>
      <c r="K1983" s="41" t="s">
        <v>26</v>
      </c>
      <c r="L1983" s="42" t="str">
        <f t="shared" si="225"/>
        <v>285ml</v>
      </c>
      <c r="M1983" s="43">
        <f t="shared" si="226"/>
        <v>570</v>
      </c>
      <c r="N1983" s="44" t="str">
        <f t="shared" si="227"/>
        <v>570ml</v>
      </c>
      <c r="O1983" s="51">
        <f t="shared" si="255"/>
        <v>114.5</v>
      </c>
      <c r="P1983" s="46"/>
      <c r="Q1983" s="46"/>
      <c r="R1983" s="46"/>
      <c r="S1983" s="46"/>
      <c r="T1983" s="46"/>
      <c r="U1983" s="46"/>
      <c r="V1983" s="46"/>
      <c r="W1983" s="46"/>
      <c r="X1983" s="46"/>
      <c r="Y1983" s="46"/>
      <c r="Z1983" s="46"/>
    </row>
    <row r="1984" spans="1:26" ht="13.5" customHeight="1">
      <c r="A1984" s="233">
        <v>546</v>
      </c>
      <c r="B1984" s="33" t="s">
        <v>2216</v>
      </c>
      <c r="C1984" s="34" t="s">
        <v>55</v>
      </c>
      <c r="D1984" s="9" t="str">
        <f t="shared" si="258"/>
        <v>Sunbest</v>
      </c>
      <c r="E1984" s="50" t="s">
        <v>888</v>
      </c>
      <c r="F1984" s="3"/>
      <c r="G1984" s="38">
        <v>39.950000000000003</v>
      </c>
      <c r="H1984" s="39">
        <v>2</v>
      </c>
      <c r="I1984" s="39">
        <v>156</v>
      </c>
      <c r="J1984" s="121" t="s">
        <v>59</v>
      </c>
      <c r="K1984" s="41" t="s">
        <v>26</v>
      </c>
      <c r="L1984" s="42" t="str">
        <f t="shared" si="225"/>
        <v>156grams</v>
      </c>
      <c r="M1984" s="43">
        <f t="shared" si="226"/>
        <v>312</v>
      </c>
      <c r="N1984" s="44" t="str">
        <f t="shared" si="227"/>
        <v>312grams</v>
      </c>
      <c r="O1984" s="51">
        <f t="shared" si="255"/>
        <v>79.900000000000006</v>
      </c>
      <c r="P1984" s="46"/>
      <c r="Q1984" s="46"/>
      <c r="R1984" s="46"/>
      <c r="S1984" s="46"/>
      <c r="T1984" s="46"/>
      <c r="U1984" s="46"/>
      <c r="V1984" s="46"/>
      <c r="W1984" s="46"/>
      <c r="X1984" s="46"/>
      <c r="Y1984" s="46"/>
      <c r="Z1984" s="46"/>
    </row>
    <row r="1985" spans="1:26" ht="13.5" customHeight="1">
      <c r="A1985" s="233">
        <v>546</v>
      </c>
      <c r="B1985" s="68" t="s">
        <v>2216</v>
      </c>
      <c r="C1985" s="34" t="s">
        <v>35</v>
      </c>
      <c r="D1985" s="9" t="str">
        <f t="shared" si="258"/>
        <v>Sunbest</v>
      </c>
      <c r="E1985" s="68" t="s">
        <v>2217</v>
      </c>
      <c r="F1985" s="368"/>
      <c r="G1985" s="70">
        <v>54</v>
      </c>
      <c r="H1985" s="39">
        <v>1</v>
      </c>
      <c r="I1985" s="71">
        <v>156</v>
      </c>
      <c r="J1985" s="121" t="s">
        <v>59</v>
      </c>
      <c r="K1985" s="41" t="s">
        <v>26</v>
      </c>
      <c r="L1985" s="42" t="str">
        <f t="shared" si="225"/>
        <v>156grams</v>
      </c>
      <c r="M1985" s="43">
        <f t="shared" si="226"/>
        <v>156</v>
      </c>
      <c r="N1985" s="44" t="str">
        <f t="shared" si="227"/>
        <v>156grams</v>
      </c>
      <c r="O1985" s="51">
        <f t="shared" si="255"/>
        <v>54</v>
      </c>
      <c r="P1985" s="46"/>
      <c r="Q1985" s="46"/>
      <c r="R1985" s="46"/>
      <c r="S1985" s="46"/>
      <c r="T1985" s="46"/>
      <c r="U1985" s="46"/>
      <c r="V1985" s="46"/>
      <c r="W1985" s="46"/>
      <c r="X1985" s="46"/>
      <c r="Y1985" s="46"/>
      <c r="Z1985" s="46"/>
    </row>
    <row r="1986" spans="1:26" ht="13.5" customHeight="1">
      <c r="A1986" s="232">
        <v>311</v>
      </c>
      <c r="B1986" s="48" t="s">
        <v>2218</v>
      </c>
      <c r="C1986" s="49" t="s">
        <v>31</v>
      </c>
      <c r="D1986" s="9"/>
      <c r="E1986" s="50" t="s">
        <v>32</v>
      </c>
      <c r="F1986" s="368"/>
      <c r="G1986" s="38">
        <v>120</v>
      </c>
      <c r="H1986" s="39">
        <v>0.93</v>
      </c>
      <c r="I1986" s="39"/>
      <c r="J1986" s="121" t="s">
        <v>33</v>
      </c>
      <c r="K1986" s="41"/>
      <c r="L1986" s="42" t="str">
        <f t="shared" si="225"/>
        <v>kg</v>
      </c>
      <c r="M1986" s="43">
        <f t="shared" si="226"/>
        <v>0</v>
      </c>
      <c r="N1986" s="44" t="str">
        <f t="shared" si="227"/>
        <v>0kg</v>
      </c>
      <c r="O1986" s="51">
        <f t="shared" si="255"/>
        <v>111.60000000000001</v>
      </c>
      <c r="P1986" s="46"/>
      <c r="Q1986" s="46"/>
      <c r="R1986" s="46"/>
      <c r="S1986" s="46"/>
      <c r="T1986" s="46"/>
      <c r="U1986" s="46"/>
      <c r="V1986" s="46"/>
      <c r="W1986" s="46"/>
      <c r="X1986" s="46"/>
      <c r="Y1986" s="46"/>
      <c r="Z1986" s="46"/>
    </row>
    <row r="1987" spans="1:26" ht="13.5" customHeight="1">
      <c r="A1987" s="232">
        <v>309</v>
      </c>
      <c r="B1987" s="48" t="s">
        <v>2219</v>
      </c>
      <c r="C1987" s="49" t="s">
        <v>31</v>
      </c>
      <c r="D1987" s="9"/>
      <c r="E1987" s="50" t="s">
        <v>32</v>
      </c>
      <c r="F1987" s="368"/>
      <c r="G1987" s="38">
        <v>260</v>
      </c>
      <c r="H1987" s="39">
        <v>0.01</v>
      </c>
      <c r="I1987" s="39"/>
      <c r="J1987" s="121" t="s">
        <v>33</v>
      </c>
      <c r="K1987" s="41"/>
      <c r="L1987" s="42" t="str">
        <f t="shared" si="225"/>
        <v>kg</v>
      </c>
      <c r="M1987" s="43">
        <f t="shared" si="226"/>
        <v>0</v>
      </c>
      <c r="N1987" s="44" t="str">
        <f t="shared" si="227"/>
        <v>0kg</v>
      </c>
      <c r="O1987" s="51">
        <f t="shared" si="255"/>
        <v>2.6</v>
      </c>
      <c r="P1987" s="46"/>
      <c r="Q1987" s="46"/>
      <c r="R1987" s="46"/>
      <c r="S1987" s="46"/>
      <c r="T1987" s="46"/>
      <c r="U1987" s="46"/>
      <c r="V1987" s="46"/>
      <c r="W1987" s="46"/>
      <c r="X1987" s="46"/>
      <c r="Y1987" s="46"/>
      <c r="Z1987" s="46"/>
    </row>
    <row r="1988" spans="1:26" ht="13.5" customHeight="1">
      <c r="A1988" s="232">
        <v>514</v>
      </c>
      <c r="B1988" s="48" t="s">
        <v>2220</v>
      </c>
      <c r="C1988" s="34" t="s">
        <v>43</v>
      </c>
      <c r="D1988" s="9" t="str">
        <f t="shared" ref="D1988:D2001" si="259">IFERROR(LEFT(E1988, FIND("/", E1988)-1), E1988)</f>
        <v>Fresh</v>
      </c>
      <c r="E1988" s="50" t="s">
        <v>121</v>
      </c>
      <c r="F1988" s="368"/>
      <c r="G1988" s="38">
        <v>1000</v>
      </c>
      <c r="H1988" s="39">
        <v>0.5</v>
      </c>
      <c r="I1988" s="39">
        <v>1000</v>
      </c>
      <c r="J1988" s="121" t="s">
        <v>59</v>
      </c>
      <c r="K1988" s="41"/>
      <c r="L1988" s="42" t="str">
        <f t="shared" si="225"/>
        <v>1000grams</v>
      </c>
      <c r="M1988" s="43">
        <f t="shared" si="226"/>
        <v>500</v>
      </c>
      <c r="N1988" s="44" t="str">
        <f t="shared" si="227"/>
        <v>500grams</v>
      </c>
      <c r="O1988" s="51">
        <f t="shared" si="255"/>
        <v>500</v>
      </c>
      <c r="P1988" s="11"/>
      <c r="Q1988" s="11"/>
      <c r="R1988" s="11"/>
      <c r="S1988" s="11"/>
      <c r="T1988" s="11"/>
      <c r="U1988" s="11"/>
      <c r="V1988" s="11"/>
      <c r="W1988" s="11"/>
      <c r="X1988" s="11"/>
      <c r="Y1988" s="11"/>
      <c r="Z1988" s="11"/>
    </row>
    <row r="1989" spans="1:26" ht="13.5" customHeight="1">
      <c r="A1989" s="232">
        <v>514</v>
      </c>
      <c r="B1989" s="52" t="s">
        <v>2220</v>
      </c>
      <c r="C1989" s="53" t="s">
        <v>39</v>
      </c>
      <c r="D1989" s="9" t="str">
        <f t="shared" si="259"/>
        <v>Fresh</v>
      </c>
      <c r="E1989" s="68" t="s">
        <v>121</v>
      </c>
      <c r="F1989" s="368"/>
      <c r="G1989" s="70">
        <v>195</v>
      </c>
      <c r="H1989" s="71">
        <v>0.2</v>
      </c>
      <c r="I1989" s="71">
        <v>1000</v>
      </c>
      <c r="J1989" s="160" t="s">
        <v>59</v>
      </c>
      <c r="K1989" s="41"/>
      <c r="L1989" s="42" t="str">
        <f t="shared" si="225"/>
        <v>1000grams</v>
      </c>
      <c r="M1989" s="43">
        <f t="shared" si="226"/>
        <v>200</v>
      </c>
      <c r="N1989" s="44" t="str">
        <f t="shared" si="227"/>
        <v>200grams</v>
      </c>
      <c r="O1989" s="51">
        <f t="shared" si="255"/>
        <v>39</v>
      </c>
      <c r="P1989" s="11"/>
      <c r="Q1989" s="11"/>
      <c r="R1989" s="11"/>
      <c r="S1989" s="11"/>
      <c r="T1989" s="11"/>
      <c r="U1989" s="11"/>
      <c r="V1989" s="11"/>
      <c r="W1989" s="11"/>
      <c r="X1989" s="11"/>
      <c r="Y1989" s="11"/>
      <c r="Z1989" s="11"/>
    </row>
    <row r="1990" spans="1:26" ht="13.5" customHeight="1">
      <c r="A1990" s="233">
        <v>514</v>
      </c>
      <c r="B1990" s="76" t="s">
        <v>2220</v>
      </c>
      <c r="C1990" s="34" t="s">
        <v>55</v>
      </c>
      <c r="D1990" s="9">
        <f t="shared" si="259"/>
        <v>0</v>
      </c>
      <c r="E1990" s="50"/>
      <c r="F1990" s="368"/>
      <c r="G1990" s="70">
        <v>730</v>
      </c>
      <c r="H1990" s="39">
        <v>0.66</v>
      </c>
      <c r="I1990" s="39">
        <v>1</v>
      </c>
      <c r="J1990" s="121" t="s">
        <v>33</v>
      </c>
      <c r="K1990" s="41"/>
      <c r="L1990" s="42" t="str">
        <f t="shared" si="225"/>
        <v>1kg</v>
      </c>
      <c r="M1990" s="43">
        <f t="shared" si="226"/>
        <v>0.66</v>
      </c>
      <c r="N1990" s="44" t="str">
        <f t="shared" si="227"/>
        <v>0.66kg</v>
      </c>
      <c r="O1990" s="51">
        <f t="shared" si="255"/>
        <v>481.8</v>
      </c>
      <c r="P1990" s="46"/>
      <c r="Q1990" s="46"/>
      <c r="R1990" s="46"/>
      <c r="S1990" s="46"/>
      <c r="T1990" s="46"/>
      <c r="U1990" s="46"/>
      <c r="V1990" s="46"/>
      <c r="W1990" s="46"/>
      <c r="X1990" s="46"/>
      <c r="Y1990" s="46"/>
      <c r="Z1990" s="46"/>
    </row>
    <row r="1991" spans="1:26" ht="13.5" customHeight="1">
      <c r="A1991" s="232">
        <v>310</v>
      </c>
      <c r="B1991" s="52" t="s">
        <v>2221</v>
      </c>
      <c r="C1991" s="53" t="s">
        <v>39</v>
      </c>
      <c r="D1991" s="9" t="str">
        <f t="shared" si="259"/>
        <v>Fresh</v>
      </c>
      <c r="E1991" s="68" t="s">
        <v>121</v>
      </c>
      <c r="F1991" s="368"/>
      <c r="G1991" s="70">
        <v>200</v>
      </c>
      <c r="H1991" s="71">
        <v>0.2</v>
      </c>
      <c r="I1991" s="71">
        <v>1000</v>
      </c>
      <c r="J1991" s="160" t="s">
        <v>59</v>
      </c>
      <c r="K1991" s="41"/>
      <c r="L1991" s="42" t="str">
        <f t="shared" si="225"/>
        <v>1000grams</v>
      </c>
      <c r="M1991" s="43">
        <f t="shared" si="226"/>
        <v>200</v>
      </c>
      <c r="N1991" s="44" t="str">
        <f t="shared" si="227"/>
        <v>200grams</v>
      </c>
      <c r="O1991" s="51">
        <f t="shared" si="255"/>
        <v>40</v>
      </c>
      <c r="P1991" s="11"/>
      <c r="Q1991" s="11"/>
      <c r="R1991" s="11"/>
      <c r="S1991" s="11"/>
      <c r="T1991" s="11"/>
      <c r="U1991" s="11"/>
      <c r="V1991" s="11"/>
      <c r="W1991" s="11"/>
      <c r="X1991" s="11"/>
      <c r="Y1991" s="11"/>
      <c r="Z1991" s="11"/>
    </row>
    <row r="1992" spans="1:26" ht="13.5" customHeight="1">
      <c r="A1992" s="232">
        <v>310</v>
      </c>
      <c r="B1992" s="48" t="s">
        <v>2222</v>
      </c>
      <c r="C1992" s="49" t="s">
        <v>31</v>
      </c>
      <c r="D1992" s="9" t="str">
        <f t="shared" si="259"/>
        <v>vegetables</v>
      </c>
      <c r="E1992" s="50" t="s">
        <v>32</v>
      </c>
      <c r="F1992" s="368"/>
      <c r="G1992" s="38">
        <v>95</v>
      </c>
      <c r="H1992" s="39">
        <v>0.23</v>
      </c>
      <c r="I1992" s="39"/>
      <c r="J1992" s="121" t="s">
        <v>33</v>
      </c>
      <c r="K1992" s="41"/>
      <c r="L1992" s="42" t="str">
        <f t="shared" si="225"/>
        <v>kg</v>
      </c>
      <c r="M1992" s="43">
        <f t="shared" si="226"/>
        <v>0</v>
      </c>
      <c r="N1992" s="44" t="str">
        <f t="shared" si="227"/>
        <v>0kg</v>
      </c>
      <c r="O1992" s="51">
        <f t="shared" si="255"/>
        <v>21.85</v>
      </c>
      <c r="P1992" s="46"/>
      <c r="Q1992" s="46"/>
      <c r="R1992" s="46"/>
      <c r="S1992" s="46"/>
      <c r="T1992" s="46"/>
      <c r="U1992" s="46"/>
      <c r="V1992" s="46"/>
      <c r="W1992" s="46"/>
      <c r="X1992" s="46"/>
      <c r="Y1992" s="46"/>
      <c r="Z1992" s="46"/>
    </row>
    <row r="1993" spans="1:26" ht="13.5" customHeight="1">
      <c r="A1993" s="233">
        <v>310</v>
      </c>
      <c r="B1993" s="76" t="s">
        <v>2221</v>
      </c>
      <c r="C1993" s="34" t="s">
        <v>55</v>
      </c>
      <c r="D1993" s="9">
        <f t="shared" si="259"/>
        <v>0</v>
      </c>
      <c r="E1993" s="50"/>
      <c r="F1993" s="368"/>
      <c r="G1993" s="70">
        <v>115</v>
      </c>
      <c r="H1993" s="39">
        <v>0.95</v>
      </c>
      <c r="I1993" s="39">
        <v>1</v>
      </c>
      <c r="J1993" s="121" t="s">
        <v>33</v>
      </c>
      <c r="K1993" s="41"/>
      <c r="L1993" s="42" t="str">
        <f t="shared" si="225"/>
        <v>1kg</v>
      </c>
      <c r="M1993" s="43">
        <f t="shared" si="226"/>
        <v>0.95</v>
      </c>
      <c r="N1993" s="44" t="str">
        <f t="shared" si="227"/>
        <v>0.95kg</v>
      </c>
      <c r="O1993" s="51">
        <f t="shared" si="255"/>
        <v>109.25</v>
      </c>
      <c r="P1993" s="46"/>
      <c r="Q1993" s="46"/>
      <c r="R1993" s="46"/>
      <c r="S1993" s="46"/>
      <c r="T1993" s="46"/>
      <c r="U1993" s="46"/>
      <c r="V1993" s="46"/>
      <c r="W1993" s="46"/>
      <c r="X1993" s="46"/>
      <c r="Y1993" s="46"/>
      <c r="Z1993" s="46"/>
    </row>
    <row r="1994" spans="1:26" ht="13.5" customHeight="1">
      <c r="A1994" s="233">
        <v>977</v>
      </c>
      <c r="B1994" s="76" t="s">
        <v>2223</v>
      </c>
      <c r="C1994" s="34" t="s">
        <v>55</v>
      </c>
      <c r="D1994" s="9">
        <f t="shared" si="259"/>
        <v>0</v>
      </c>
      <c r="E1994" s="50"/>
      <c r="F1994" s="368"/>
      <c r="G1994" s="77">
        <v>4</v>
      </c>
      <c r="H1994" s="39">
        <v>183</v>
      </c>
      <c r="I1994" s="39">
        <v>1</v>
      </c>
      <c r="J1994" s="121" t="s">
        <v>37</v>
      </c>
      <c r="K1994" s="41" t="s">
        <v>26</v>
      </c>
      <c r="L1994" s="42" t="str">
        <f t="shared" si="225"/>
        <v>1pieces</v>
      </c>
      <c r="M1994" s="43">
        <f t="shared" si="226"/>
        <v>183</v>
      </c>
      <c r="N1994" s="44" t="str">
        <f t="shared" si="227"/>
        <v>183pieces</v>
      </c>
      <c r="O1994" s="51">
        <f t="shared" si="255"/>
        <v>732</v>
      </c>
      <c r="P1994" s="46"/>
      <c r="Q1994" s="46"/>
      <c r="R1994" s="46"/>
      <c r="S1994" s="46"/>
      <c r="T1994" s="46"/>
      <c r="U1994" s="46"/>
      <c r="V1994" s="46"/>
      <c r="W1994" s="46"/>
      <c r="X1994" s="46"/>
      <c r="Y1994" s="46"/>
      <c r="Z1994" s="46"/>
    </row>
    <row r="1995" spans="1:26" ht="13.5" customHeight="1">
      <c r="A1995" s="232">
        <v>232</v>
      </c>
      <c r="B1995" s="33" t="s">
        <v>2224</v>
      </c>
      <c r="C1995" s="49" t="s">
        <v>31</v>
      </c>
      <c r="D1995" s="9" t="str">
        <f t="shared" si="259"/>
        <v>knorr</v>
      </c>
      <c r="E1995" s="50" t="s">
        <v>372</v>
      </c>
      <c r="F1995" s="368"/>
      <c r="G1995" s="38">
        <v>27.7</v>
      </c>
      <c r="H1995" s="39">
        <v>17.978000000000002</v>
      </c>
      <c r="I1995" s="39"/>
      <c r="J1995" s="121" t="s">
        <v>42</v>
      </c>
      <c r="K1995" s="41" t="s">
        <v>26</v>
      </c>
      <c r="L1995" s="42" t="str">
        <f t="shared" si="225"/>
        <v>packs</v>
      </c>
      <c r="M1995" s="43">
        <f t="shared" si="226"/>
        <v>0</v>
      </c>
      <c r="N1995" s="44" t="str">
        <f t="shared" si="227"/>
        <v>0packs</v>
      </c>
      <c r="O1995" s="51">
        <f t="shared" si="255"/>
        <v>497.99060000000003</v>
      </c>
      <c r="P1995" s="46"/>
      <c r="Q1995" s="46"/>
      <c r="R1995" s="46"/>
      <c r="S1995" s="46"/>
      <c r="T1995" s="46"/>
      <c r="U1995" s="46"/>
      <c r="V1995" s="46"/>
      <c r="W1995" s="46"/>
      <c r="X1995" s="46"/>
      <c r="Y1995" s="46"/>
      <c r="Z1995" s="46"/>
    </row>
    <row r="1996" spans="1:26" ht="13.5" customHeight="1">
      <c r="A1996" s="233">
        <v>232</v>
      </c>
      <c r="B1996" s="33" t="s">
        <v>2224</v>
      </c>
      <c r="C1996" s="34" t="s">
        <v>74</v>
      </c>
      <c r="D1996" s="9" t="str">
        <f t="shared" si="259"/>
        <v>Knorr</v>
      </c>
      <c r="E1996" s="116" t="s">
        <v>233</v>
      </c>
      <c r="F1996" s="3" t="s">
        <v>76</v>
      </c>
      <c r="G1996" s="38">
        <v>27.7</v>
      </c>
      <c r="H1996" s="39">
        <v>12</v>
      </c>
      <c r="I1996" s="39">
        <v>44</v>
      </c>
      <c r="J1996" s="121" t="s">
        <v>59</v>
      </c>
      <c r="K1996" s="41" t="s">
        <v>26</v>
      </c>
      <c r="L1996" s="42" t="str">
        <f t="shared" si="225"/>
        <v>44grams</v>
      </c>
      <c r="M1996" s="43">
        <f t="shared" si="226"/>
        <v>528</v>
      </c>
      <c r="N1996" s="44" t="str">
        <f t="shared" si="227"/>
        <v>528grams</v>
      </c>
      <c r="O1996" s="51">
        <f t="shared" si="255"/>
        <v>332.4</v>
      </c>
      <c r="P1996" s="46"/>
      <c r="Q1996" s="46"/>
      <c r="R1996" s="46"/>
      <c r="S1996" s="46"/>
      <c r="T1996" s="46"/>
      <c r="U1996" s="46"/>
      <c r="V1996" s="46"/>
      <c r="W1996" s="46"/>
      <c r="X1996" s="46"/>
      <c r="Y1996" s="46"/>
      <c r="Z1996" s="46"/>
    </row>
    <row r="1997" spans="1:26" ht="13.5" customHeight="1">
      <c r="A1997" s="233">
        <v>573</v>
      </c>
      <c r="B1997" s="52" t="s">
        <v>2225</v>
      </c>
      <c r="C1997" s="34" t="s">
        <v>35</v>
      </c>
      <c r="D1997" s="9" t="str">
        <f t="shared" si="259"/>
        <v>KNORR</v>
      </c>
      <c r="E1997" s="50" t="s">
        <v>779</v>
      </c>
      <c r="F1997" s="368"/>
      <c r="G1997" s="38">
        <v>28</v>
      </c>
      <c r="H1997" s="39">
        <v>12</v>
      </c>
      <c r="I1997" s="39">
        <v>44</v>
      </c>
      <c r="J1997" s="121" t="s">
        <v>59</v>
      </c>
      <c r="K1997" s="41" t="s">
        <v>26</v>
      </c>
      <c r="L1997" s="42" t="str">
        <f t="shared" si="225"/>
        <v>44grams</v>
      </c>
      <c r="M1997" s="43">
        <f t="shared" si="226"/>
        <v>528</v>
      </c>
      <c r="N1997" s="44" t="str">
        <f t="shared" si="227"/>
        <v>528grams</v>
      </c>
      <c r="O1997" s="51">
        <f t="shared" si="255"/>
        <v>336</v>
      </c>
      <c r="P1997" s="46"/>
      <c r="Q1997" s="46"/>
      <c r="R1997" s="46"/>
      <c r="S1997" s="46"/>
      <c r="T1997" s="46"/>
      <c r="U1997" s="46"/>
      <c r="V1997" s="46"/>
      <c r="W1997" s="46"/>
      <c r="X1997" s="46"/>
      <c r="Y1997" s="46"/>
      <c r="Z1997" s="46"/>
    </row>
    <row r="1998" spans="1:26" ht="13.5" customHeight="1">
      <c r="A1998" s="232">
        <v>573</v>
      </c>
      <c r="B1998" s="52" t="s">
        <v>2225</v>
      </c>
      <c r="C1998" s="53" t="s">
        <v>39</v>
      </c>
      <c r="D1998" s="9" t="str">
        <f t="shared" si="259"/>
        <v>Knorr</v>
      </c>
      <c r="E1998" s="68" t="s">
        <v>2226</v>
      </c>
      <c r="F1998" s="368"/>
      <c r="G1998" s="70">
        <v>28</v>
      </c>
      <c r="H1998" s="71">
        <v>19</v>
      </c>
      <c r="I1998" s="71">
        <v>44</v>
      </c>
      <c r="J1998" s="160" t="s">
        <v>59</v>
      </c>
      <c r="K1998" s="41"/>
      <c r="L1998" s="42" t="str">
        <f t="shared" si="225"/>
        <v>44grams</v>
      </c>
      <c r="M1998" s="43">
        <f t="shared" si="226"/>
        <v>836</v>
      </c>
      <c r="N1998" s="44" t="str">
        <f t="shared" si="227"/>
        <v>836grams</v>
      </c>
      <c r="O1998" s="51">
        <f t="shared" si="255"/>
        <v>532</v>
      </c>
      <c r="P1998" s="46"/>
      <c r="Q1998" s="46"/>
      <c r="R1998" s="46"/>
      <c r="S1998" s="46"/>
      <c r="T1998" s="46"/>
      <c r="U1998" s="46"/>
      <c r="V1998" s="46"/>
      <c r="W1998" s="46"/>
      <c r="X1998" s="46"/>
      <c r="Y1998" s="46"/>
      <c r="Z1998" s="46"/>
    </row>
    <row r="1999" spans="1:26" ht="13.5" customHeight="1">
      <c r="A1999" s="233">
        <v>573</v>
      </c>
      <c r="B1999" s="128" t="s">
        <v>2225</v>
      </c>
      <c r="C1999" s="34" t="s">
        <v>82</v>
      </c>
      <c r="D1999" s="9" t="str">
        <f t="shared" si="259"/>
        <v>Knorr</v>
      </c>
      <c r="E1999" s="122" t="s">
        <v>2226</v>
      </c>
      <c r="F1999" s="3" t="s">
        <v>76</v>
      </c>
      <c r="G1999" s="207">
        <v>27.7</v>
      </c>
      <c r="H1999" s="165">
        <v>7</v>
      </c>
      <c r="I1999" s="165">
        <v>44</v>
      </c>
      <c r="J1999" s="196" t="s">
        <v>59</v>
      </c>
      <c r="K1999" s="41" t="s">
        <v>26</v>
      </c>
      <c r="L1999" s="42" t="str">
        <f t="shared" si="225"/>
        <v>44grams</v>
      </c>
      <c r="M1999" s="43">
        <f t="shared" si="226"/>
        <v>308</v>
      </c>
      <c r="N1999" s="44" t="str">
        <f t="shared" si="227"/>
        <v>308grams</v>
      </c>
      <c r="O1999" s="51">
        <f t="shared" si="255"/>
        <v>193.9</v>
      </c>
      <c r="P1999" s="46"/>
      <c r="Q1999" s="46"/>
      <c r="R1999" s="46"/>
      <c r="S1999" s="46"/>
      <c r="T1999" s="46"/>
      <c r="U1999" s="46"/>
      <c r="V1999" s="46"/>
      <c r="W1999" s="46"/>
      <c r="X1999" s="46"/>
      <c r="Y1999" s="46"/>
      <c r="Z1999" s="46"/>
    </row>
    <row r="2000" spans="1:26" ht="13.5" customHeight="1">
      <c r="A2000" s="233">
        <v>573</v>
      </c>
      <c r="B2000" s="57" t="s">
        <v>2225</v>
      </c>
      <c r="C2000" s="34" t="s">
        <v>47</v>
      </c>
      <c r="D2000" s="9" t="str">
        <f t="shared" si="259"/>
        <v>Knorr</v>
      </c>
      <c r="E2000" s="50" t="s">
        <v>2226</v>
      </c>
      <c r="F2000" s="46"/>
      <c r="G2000" s="38">
        <v>27.7</v>
      </c>
      <c r="H2000" s="39">
        <v>40.045000000000002</v>
      </c>
      <c r="I2000" s="64">
        <v>1</v>
      </c>
      <c r="J2000" s="121" t="s">
        <v>59</v>
      </c>
      <c r="K2000" s="46"/>
      <c r="L2000" s="42" t="str">
        <f t="shared" si="225"/>
        <v>1grams</v>
      </c>
      <c r="M2000" s="43">
        <f t="shared" si="226"/>
        <v>40.045000000000002</v>
      </c>
      <c r="N2000" s="44" t="str">
        <f t="shared" si="227"/>
        <v>40.045grams</v>
      </c>
      <c r="O2000" s="51">
        <f t="shared" si="255"/>
        <v>1109.2465</v>
      </c>
      <c r="P2000" s="46"/>
      <c r="Q2000" s="46"/>
      <c r="R2000" s="46"/>
      <c r="S2000" s="46"/>
      <c r="T2000" s="46"/>
      <c r="U2000" s="46"/>
      <c r="V2000" s="46"/>
      <c r="W2000" s="46"/>
      <c r="X2000" s="46"/>
      <c r="Y2000" s="46"/>
      <c r="Z2000" s="46"/>
    </row>
    <row r="2001" spans="1:26" ht="13.5" customHeight="1">
      <c r="A2001" s="233">
        <v>573</v>
      </c>
      <c r="B2001" s="36" t="s">
        <v>2225</v>
      </c>
      <c r="C2001" s="34" t="s">
        <v>27</v>
      </c>
      <c r="D2001" s="9" t="str">
        <f t="shared" si="259"/>
        <v>Maggi</v>
      </c>
      <c r="E2001" s="36" t="s">
        <v>2227</v>
      </c>
      <c r="F2001" s="368"/>
      <c r="G2001" s="38">
        <v>14.8</v>
      </c>
      <c r="H2001" s="39">
        <v>12</v>
      </c>
      <c r="I2001" s="39">
        <v>25</v>
      </c>
      <c r="J2001" s="121" t="s">
        <v>59</v>
      </c>
      <c r="K2001" s="41" t="s">
        <v>26</v>
      </c>
      <c r="L2001" s="42" t="str">
        <f t="shared" si="225"/>
        <v>25grams</v>
      </c>
      <c r="M2001" s="43">
        <f t="shared" si="226"/>
        <v>300</v>
      </c>
      <c r="N2001" s="44" t="str">
        <f t="shared" si="227"/>
        <v>300grams</v>
      </c>
      <c r="O2001" s="45">
        <f t="shared" si="255"/>
        <v>177.60000000000002</v>
      </c>
      <c r="P2001" s="46"/>
      <c r="Q2001" s="46"/>
      <c r="R2001" s="46"/>
      <c r="S2001" s="46"/>
      <c r="T2001" s="46"/>
      <c r="U2001" s="46"/>
      <c r="V2001" s="46"/>
      <c r="W2001" s="46"/>
      <c r="X2001" s="46"/>
      <c r="Y2001" s="46"/>
      <c r="Z2001" s="46"/>
    </row>
    <row r="2002" spans="1:26" ht="13.5" customHeight="1">
      <c r="A2002" s="233">
        <v>1252</v>
      </c>
      <c r="B2002" s="79" t="s">
        <v>2228</v>
      </c>
      <c r="C2002" s="94" t="s">
        <v>68</v>
      </c>
      <c r="D2002" s="46" t="s">
        <v>2229</v>
      </c>
      <c r="E2002" s="116"/>
      <c r="F2002" s="46"/>
      <c r="G2002" s="212">
        <v>0.87874999999999992</v>
      </c>
      <c r="H2002" s="326">
        <v>120</v>
      </c>
      <c r="I2002" s="326">
        <v>40</v>
      </c>
      <c r="J2002" s="257" t="s">
        <v>59</v>
      </c>
      <c r="K2002" s="46"/>
      <c r="L2002" s="42" t="str">
        <f t="shared" si="225"/>
        <v>40grams</v>
      </c>
      <c r="M2002" s="43">
        <f t="shared" si="226"/>
        <v>4800</v>
      </c>
      <c r="N2002" s="44" t="str">
        <f t="shared" si="227"/>
        <v>4800grams</v>
      </c>
      <c r="O2002" s="51">
        <f t="shared" si="255"/>
        <v>105.44999999999999</v>
      </c>
      <c r="P2002" s="46"/>
      <c r="Q2002" s="46"/>
      <c r="R2002" s="46"/>
      <c r="S2002" s="46"/>
      <c r="T2002" s="46"/>
      <c r="U2002" s="46"/>
      <c r="V2002" s="46"/>
      <c r="W2002" s="46"/>
      <c r="X2002" s="46"/>
      <c r="Y2002" s="46"/>
      <c r="Z2002" s="46"/>
    </row>
    <row r="2003" spans="1:26" ht="13.5" customHeight="1">
      <c r="A2003" s="233">
        <v>404</v>
      </c>
      <c r="B2003" s="52" t="s">
        <v>2230</v>
      </c>
      <c r="C2003" s="34" t="s">
        <v>35</v>
      </c>
      <c r="D2003" s="9" t="str">
        <f t="shared" ref="D2003:D2006" si="260">IFERROR(LEFT(E2003, FIND("/", E2003)-1), E2003)</f>
        <v>KNORR</v>
      </c>
      <c r="E2003" s="50" t="s">
        <v>779</v>
      </c>
      <c r="F2003" s="368"/>
      <c r="G2003" s="38">
        <v>14</v>
      </c>
      <c r="H2003" s="39">
        <v>12</v>
      </c>
      <c r="I2003" s="39">
        <v>25</v>
      </c>
      <c r="J2003" s="121" t="s">
        <v>59</v>
      </c>
      <c r="K2003" s="41" t="s">
        <v>26</v>
      </c>
      <c r="L2003" s="42" t="str">
        <f t="shared" si="225"/>
        <v>25grams</v>
      </c>
      <c r="M2003" s="43">
        <f t="shared" si="226"/>
        <v>300</v>
      </c>
      <c r="N2003" s="44" t="str">
        <f t="shared" si="227"/>
        <v>300grams</v>
      </c>
      <c r="O2003" s="51">
        <f t="shared" si="255"/>
        <v>168</v>
      </c>
      <c r="P2003" s="46"/>
      <c r="Q2003" s="46"/>
      <c r="R2003" s="46"/>
      <c r="S2003" s="46"/>
      <c r="T2003" s="46"/>
      <c r="U2003" s="46"/>
      <c r="V2003" s="46"/>
      <c r="W2003" s="46"/>
      <c r="X2003" s="46"/>
      <c r="Y2003" s="46"/>
      <c r="Z2003" s="46"/>
    </row>
    <row r="2004" spans="1:26" ht="13.5" customHeight="1">
      <c r="A2004" s="232">
        <v>404</v>
      </c>
      <c r="B2004" s="33" t="s">
        <v>2230</v>
      </c>
      <c r="C2004" s="34" t="s">
        <v>43</v>
      </c>
      <c r="D2004" s="9" t="str">
        <f t="shared" si="260"/>
        <v>Maggi</v>
      </c>
      <c r="E2004" s="50" t="s">
        <v>2227</v>
      </c>
      <c r="F2004" s="368"/>
      <c r="G2004" s="38">
        <v>14.4</v>
      </c>
      <c r="H2004" s="39">
        <f>325/25</f>
        <v>13</v>
      </c>
      <c r="I2004" s="39">
        <v>25</v>
      </c>
      <c r="J2004" s="121" t="s">
        <v>59</v>
      </c>
      <c r="K2004" s="41" t="s">
        <v>26</v>
      </c>
      <c r="L2004" s="42" t="str">
        <f t="shared" si="225"/>
        <v>25grams</v>
      </c>
      <c r="M2004" s="43">
        <f t="shared" si="226"/>
        <v>325</v>
      </c>
      <c r="N2004" s="44" t="str">
        <f t="shared" si="227"/>
        <v>325grams</v>
      </c>
      <c r="O2004" s="51">
        <f t="shared" si="255"/>
        <v>187.20000000000002</v>
      </c>
      <c r="P2004" s="46"/>
      <c r="Q2004" s="46"/>
      <c r="R2004" s="46"/>
      <c r="S2004" s="46"/>
      <c r="T2004" s="46"/>
      <c r="U2004" s="46"/>
      <c r="V2004" s="46"/>
      <c r="W2004" s="46"/>
      <c r="X2004" s="46"/>
      <c r="Y2004" s="46"/>
      <c r="Z2004" s="46"/>
    </row>
    <row r="2005" spans="1:26" ht="13.5" customHeight="1">
      <c r="A2005" s="232">
        <v>405</v>
      </c>
      <c r="B2005" s="33" t="s">
        <v>2231</v>
      </c>
      <c r="C2005" s="34" t="s">
        <v>43</v>
      </c>
      <c r="D2005" s="9" t="str">
        <f t="shared" si="260"/>
        <v>Maggi</v>
      </c>
      <c r="E2005" s="50" t="s">
        <v>2227</v>
      </c>
      <c r="F2005" s="368"/>
      <c r="G2005" s="38">
        <v>11.84</v>
      </c>
      <c r="H2005" s="39">
        <f>675/25</f>
        <v>27</v>
      </c>
      <c r="I2005" s="39">
        <v>25</v>
      </c>
      <c r="J2005" s="121" t="s">
        <v>59</v>
      </c>
      <c r="K2005" s="41" t="s">
        <v>26</v>
      </c>
      <c r="L2005" s="42" t="str">
        <f t="shared" si="225"/>
        <v>25grams</v>
      </c>
      <c r="M2005" s="43">
        <f t="shared" si="226"/>
        <v>675</v>
      </c>
      <c r="N2005" s="44" t="str">
        <f t="shared" si="227"/>
        <v>675grams</v>
      </c>
      <c r="O2005" s="51">
        <f t="shared" si="255"/>
        <v>319.68</v>
      </c>
      <c r="P2005" s="46"/>
      <c r="Q2005" s="46"/>
      <c r="R2005" s="46"/>
      <c r="S2005" s="46"/>
      <c r="T2005" s="46"/>
      <c r="U2005" s="46"/>
      <c r="V2005" s="46"/>
      <c r="W2005" s="46"/>
      <c r="X2005" s="46"/>
      <c r="Y2005" s="46"/>
      <c r="Z2005" s="46"/>
    </row>
    <row r="2006" spans="1:26" ht="13.5" customHeight="1">
      <c r="A2006" s="233">
        <v>405</v>
      </c>
      <c r="B2006" s="33" t="s">
        <v>2231</v>
      </c>
      <c r="C2006" s="34" t="s">
        <v>6</v>
      </c>
      <c r="D2006" s="9" t="str">
        <f t="shared" si="260"/>
        <v>Maggi</v>
      </c>
      <c r="E2006" s="50" t="s">
        <v>2227</v>
      </c>
      <c r="F2006" s="3"/>
      <c r="G2006" s="38">
        <v>14.2</v>
      </c>
      <c r="H2006" s="39">
        <v>13</v>
      </c>
      <c r="I2006" s="39">
        <v>25</v>
      </c>
      <c r="J2006" s="121" t="s">
        <v>59</v>
      </c>
      <c r="K2006" s="41" t="s">
        <v>26</v>
      </c>
      <c r="L2006" s="42" t="str">
        <f t="shared" si="225"/>
        <v>25grams</v>
      </c>
      <c r="M2006" s="43">
        <f t="shared" si="226"/>
        <v>325</v>
      </c>
      <c r="N2006" s="44" t="str">
        <f t="shared" si="227"/>
        <v>325grams</v>
      </c>
      <c r="O2006" s="51">
        <f t="shared" si="255"/>
        <v>184.6</v>
      </c>
      <c r="P2006" s="46"/>
      <c r="Q2006" s="46"/>
      <c r="R2006" s="46"/>
      <c r="S2006" s="46"/>
      <c r="T2006" s="46"/>
      <c r="U2006" s="46"/>
      <c r="V2006" s="46"/>
      <c r="W2006" s="46"/>
      <c r="X2006" s="46"/>
      <c r="Y2006" s="46"/>
      <c r="Z2006" s="46"/>
    </row>
    <row r="2007" spans="1:26" ht="13.5" customHeight="1">
      <c r="A2007" s="233">
        <v>405</v>
      </c>
      <c r="B2007" s="79" t="s">
        <v>2231</v>
      </c>
      <c r="C2007" s="94" t="s">
        <v>68</v>
      </c>
      <c r="D2007" s="46"/>
      <c r="E2007" s="116"/>
      <c r="F2007" s="46"/>
      <c r="G2007" s="212">
        <v>0.62954545454545452</v>
      </c>
      <c r="H2007" s="213">
        <v>792</v>
      </c>
      <c r="I2007" s="326">
        <v>44</v>
      </c>
      <c r="J2007" s="257" t="s">
        <v>59</v>
      </c>
      <c r="K2007" s="46"/>
      <c r="L2007" s="42" t="str">
        <f t="shared" si="225"/>
        <v>44grams</v>
      </c>
      <c r="M2007" s="43">
        <f t="shared" si="226"/>
        <v>34848</v>
      </c>
      <c r="N2007" s="44" t="str">
        <f t="shared" si="227"/>
        <v>34848grams</v>
      </c>
      <c r="O2007" s="51">
        <f t="shared" si="255"/>
        <v>498.59999999999997</v>
      </c>
      <c r="P2007" s="46"/>
      <c r="Q2007" s="46"/>
      <c r="R2007" s="46"/>
      <c r="S2007" s="46"/>
      <c r="T2007" s="46"/>
      <c r="U2007" s="46"/>
      <c r="V2007" s="46"/>
      <c r="W2007" s="46"/>
      <c r="X2007" s="46"/>
      <c r="Y2007" s="46"/>
      <c r="Z2007" s="46"/>
    </row>
    <row r="2008" spans="1:26" ht="13.5" customHeight="1">
      <c r="A2008" s="232">
        <v>110</v>
      </c>
      <c r="B2008" s="116" t="s">
        <v>2232</v>
      </c>
      <c r="C2008" s="49" t="s">
        <v>61</v>
      </c>
      <c r="D2008" s="9" t="str">
        <f t="shared" ref="D2008:D2010" si="261">IFERROR(LEFT(E2008, FIND("/", E2008)-1), E2008)</f>
        <v>knorr</v>
      </c>
      <c r="E2008" s="116" t="s">
        <v>2233</v>
      </c>
      <c r="F2008" s="368"/>
      <c r="G2008" s="38">
        <v>27.7</v>
      </c>
      <c r="H2008" s="39">
        <v>30</v>
      </c>
      <c r="I2008" s="39">
        <v>44</v>
      </c>
      <c r="J2008" s="121" t="s">
        <v>59</v>
      </c>
      <c r="K2008" s="41" t="s">
        <v>26</v>
      </c>
      <c r="L2008" s="42" t="str">
        <f t="shared" si="225"/>
        <v>44grams</v>
      </c>
      <c r="M2008" s="43">
        <f t="shared" si="226"/>
        <v>1320</v>
      </c>
      <c r="N2008" s="44" t="str">
        <f t="shared" si="227"/>
        <v>1320grams</v>
      </c>
      <c r="O2008" s="51">
        <f t="shared" si="255"/>
        <v>831</v>
      </c>
      <c r="P2008" s="46"/>
      <c r="Q2008" s="46"/>
      <c r="R2008" s="46"/>
      <c r="S2008" s="46"/>
      <c r="T2008" s="46"/>
      <c r="U2008" s="46"/>
      <c r="V2008" s="46"/>
      <c r="W2008" s="46"/>
      <c r="X2008" s="46"/>
      <c r="Y2008" s="46"/>
      <c r="Z2008" s="46"/>
    </row>
    <row r="2009" spans="1:26" ht="13.5" customHeight="1">
      <c r="A2009" s="233">
        <v>942</v>
      </c>
      <c r="B2009" s="33" t="s">
        <v>2234</v>
      </c>
      <c r="C2009" s="34" t="s">
        <v>55</v>
      </c>
      <c r="D2009" s="9" t="str">
        <f t="shared" si="261"/>
        <v>Knorr</v>
      </c>
      <c r="E2009" s="50" t="s">
        <v>233</v>
      </c>
      <c r="F2009" s="3"/>
      <c r="G2009" s="38">
        <v>29</v>
      </c>
      <c r="H2009" s="39">
        <v>10</v>
      </c>
      <c r="I2009" s="39">
        <v>44</v>
      </c>
      <c r="J2009" s="121" t="s">
        <v>59</v>
      </c>
      <c r="K2009" s="41" t="s">
        <v>26</v>
      </c>
      <c r="L2009" s="42" t="str">
        <f t="shared" si="225"/>
        <v>44grams</v>
      </c>
      <c r="M2009" s="43">
        <f t="shared" si="226"/>
        <v>440</v>
      </c>
      <c r="N2009" s="44" t="str">
        <f t="shared" si="227"/>
        <v>440grams</v>
      </c>
      <c r="O2009" s="51">
        <f t="shared" si="255"/>
        <v>290</v>
      </c>
      <c r="P2009" s="46"/>
      <c r="Q2009" s="46"/>
      <c r="R2009" s="46"/>
      <c r="S2009" s="46"/>
      <c r="T2009" s="46"/>
      <c r="U2009" s="46"/>
      <c r="V2009" s="46"/>
      <c r="W2009" s="46"/>
      <c r="X2009" s="46"/>
      <c r="Y2009" s="46"/>
      <c r="Z2009" s="46"/>
    </row>
    <row r="2010" spans="1:26" ht="13.5" customHeight="1">
      <c r="A2010" s="233">
        <v>1098</v>
      </c>
      <c r="B2010" s="48" t="s">
        <v>2235</v>
      </c>
      <c r="C2010" s="34" t="s">
        <v>27</v>
      </c>
      <c r="D2010" s="9" t="str">
        <f t="shared" si="261"/>
        <v>Bayani</v>
      </c>
      <c r="E2010" s="132" t="s">
        <v>2236</v>
      </c>
      <c r="F2010" s="368"/>
      <c r="G2010" s="38">
        <v>144</v>
      </c>
      <c r="H2010" s="39">
        <f t="shared" ref="H2010:H2011" si="262">O2010/G2010</f>
        <v>1</v>
      </c>
      <c r="I2010" s="39"/>
      <c r="J2010" s="121"/>
      <c r="K2010" s="41" t="s">
        <v>26</v>
      </c>
      <c r="L2010" s="42" t="str">
        <f t="shared" si="225"/>
        <v/>
      </c>
      <c r="M2010" s="43">
        <f t="shared" si="226"/>
        <v>0</v>
      </c>
      <c r="N2010" s="44" t="str">
        <f t="shared" si="227"/>
        <v>0</v>
      </c>
      <c r="O2010" s="133">
        <v>144</v>
      </c>
      <c r="P2010" s="29">
        <f>O2010/H2010</f>
        <v>144</v>
      </c>
      <c r="Q2010" s="74">
        <f>G2010-P2010</f>
        <v>0</v>
      </c>
      <c r="R2010" s="28"/>
      <c r="S2010" s="28"/>
      <c r="T2010" s="28"/>
      <c r="U2010" s="28"/>
      <c r="V2010" s="28"/>
      <c r="W2010" s="28"/>
      <c r="X2010" s="28"/>
      <c r="Y2010" s="28"/>
      <c r="Z2010" s="28"/>
    </row>
    <row r="2011" spans="1:26" ht="13.5" customHeight="1">
      <c r="A2011" s="233">
        <v>1091</v>
      </c>
      <c r="B2011" s="48" t="s">
        <v>2237</v>
      </c>
      <c r="C2011" s="34" t="s">
        <v>27</v>
      </c>
      <c r="D2011" s="485"/>
      <c r="E2011" s="50"/>
      <c r="F2011" s="368"/>
      <c r="G2011" s="38">
        <v>70</v>
      </c>
      <c r="H2011" s="39">
        <f t="shared" si="262"/>
        <v>2.5</v>
      </c>
      <c r="I2011" s="39"/>
      <c r="J2011" s="121"/>
      <c r="K2011" s="41" t="s">
        <v>26</v>
      </c>
      <c r="L2011" s="42" t="str">
        <f t="shared" si="225"/>
        <v/>
      </c>
      <c r="M2011" s="43">
        <f t="shared" si="226"/>
        <v>0</v>
      </c>
      <c r="N2011" s="44" t="str">
        <f t="shared" si="227"/>
        <v>0</v>
      </c>
      <c r="O2011" s="133">
        <v>175</v>
      </c>
      <c r="P2011" s="46"/>
      <c r="Q2011" s="46"/>
      <c r="R2011" s="46"/>
      <c r="S2011" s="46"/>
      <c r="T2011" s="46"/>
      <c r="U2011" s="46"/>
      <c r="V2011" s="46"/>
      <c r="W2011" s="46"/>
      <c r="X2011" s="46"/>
      <c r="Y2011" s="46"/>
      <c r="Z2011" s="46"/>
    </row>
    <row r="2012" spans="1:26" ht="13.5" customHeight="1">
      <c r="A2012" s="233">
        <v>846</v>
      </c>
      <c r="B2012" s="48" t="s">
        <v>2238</v>
      </c>
      <c r="C2012" s="34" t="s">
        <v>74</v>
      </c>
      <c r="D2012" s="9" t="str">
        <f t="shared" ref="D2012:D2014" si="263">IFERROR(LEFT(E2012, FIND("/", E2012)-1), E2012)</f>
        <v>Daisuke</v>
      </c>
      <c r="E2012" s="50" t="s">
        <v>1307</v>
      </c>
      <c r="F2012" s="368" t="s">
        <v>76</v>
      </c>
      <c r="G2012" s="38">
        <v>70</v>
      </c>
      <c r="H2012" s="39">
        <v>1</v>
      </c>
      <c r="I2012" s="39">
        <v>400</v>
      </c>
      <c r="J2012" s="121" t="s">
        <v>59</v>
      </c>
      <c r="K2012" s="41" t="s">
        <v>26</v>
      </c>
      <c r="L2012" s="42" t="str">
        <f t="shared" si="225"/>
        <v>400grams</v>
      </c>
      <c r="M2012" s="43">
        <f t="shared" si="226"/>
        <v>400</v>
      </c>
      <c r="N2012" s="44" t="str">
        <f t="shared" si="227"/>
        <v>400grams</v>
      </c>
      <c r="O2012" s="51">
        <f t="shared" ref="O2012:O2019" si="264">G2012*H2012</f>
        <v>70</v>
      </c>
      <c r="P2012" s="29"/>
      <c r="Q2012" s="11"/>
      <c r="R2012" s="11"/>
      <c r="S2012" s="11"/>
      <c r="T2012" s="11"/>
      <c r="U2012" s="11"/>
      <c r="V2012" s="11"/>
      <c r="W2012" s="11"/>
      <c r="X2012" s="11"/>
      <c r="Y2012" s="11"/>
      <c r="Z2012" s="11"/>
    </row>
    <row r="2013" spans="1:26" ht="13.5" customHeight="1">
      <c r="A2013" s="233">
        <v>846</v>
      </c>
      <c r="B2013" s="33" t="s">
        <v>2238</v>
      </c>
      <c r="C2013" s="34" t="s">
        <v>6</v>
      </c>
      <c r="D2013" s="9" t="str">
        <f t="shared" si="263"/>
        <v>Gerabelle</v>
      </c>
      <c r="E2013" s="50" t="s">
        <v>2239</v>
      </c>
      <c r="F2013" s="3"/>
      <c r="G2013" s="38">
        <v>70</v>
      </c>
      <c r="H2013" s="39">
        <v>5</v>
      </c>
      <c r="I2013" s="39">
        <v>360</v>
      </c>
      <c r="J2013" s="121" t="s">
        <v>59</v>
      </c>
      <c r="K2013" s="41" t="s">
        <v>26</v>
      </c>
      <c r="L2013" s="42" t="str">
        <f t="shared" si="225"/>
        <v>360grams</v>
      </c>
      <c r="M2013" s="43">
        <f t="shared" si="226"/>
        <v>1800</v>
      </c>
      <c r="N2013" s="44" t="str">
        <f t="shared" si="227"/>
        <v>1800grams</v>
      </c>
      <c r="O2013" s="51">
        <f t="shared" si="264"/>
        <v>350</v>
      </c>
      <c r="P2013" s="11"/>
      <c r="Q2013" s="11"/>
      <c r="R2013" s="11"/>
      <c r="S2013" s="11"/>
      <c r="T2013" s="11"/>
      <c r="U2013" s="11"/>
      <c r="V2013" s="11"/>
      <c r="W2013" s="11"/>
      <c r="X2013" s="11"/>
      <c r="Y2013" s="11"/>
      <c r="Z2013" s="11"/>
    </row>
    <row r="2014" spans="1:26" ht="13.5" customHeight="1">
      <c r="A2014" s="232">
        <v>287</v>
      </c>
      <c r="B2014" s="48" t="s">
        <v>2240</v>
      </c>
      <c r="C2014" s="49" t="s">
        <v>31</v>
      </c>
      <c r="D2014" s="9" t="str">
        <f t="shared" si="263"/>
        <v>M.Y.C</v>
      </c>
      <c r="E2014" s="50" t="s">
        <v>2241</v>
      </c>
      <c r="F2014" s="368"/>
      <c r="G2014" s="38">
        <v>5.85</v>
      </c>
      <c r="H2014" s="39">
        <v>60</v>
      </c>
      <c r="I2014" s="39"/>
      <c r="J2014" s="121" t="s">
        <v>37</v>
      </c>
      <c r="K2014" s="41" t="s">
        <v>26</v>
      </c>
      <c r="L2014" s="42" t="str">
        <f t="shared" si="225"/>
        <v>pieces</v>
      </c>
      <c r="M2014" s="43">
        <f t="shared" si="226"/>
        <v>0</v>
      </c>
      <c r="N2014" s="44" t="str">
        <f t="shared" si="227"/>
        <v>0pieces</v>
      </c>
      <c r="O2014" s="51">
        <f t="shared" si="264"/>
        <v>351</v>
      </c>
      <c r="P2014" s="46"/>
      <c r="Q2014" s="46"/>
      <c r="R2014" s="46"/>
      <c r="S2014" s="46"/>
      <c r="T2014" s="46"/>
      <c r="U2014" s="46"/>
      <c r="V2014" s="46"/>
      <c r="W2014" s="46"/>
      <c r="X2014" s="46"/>
      <c r="Y2014" s="46"/>
      <c r="Z2014" s="46"/>
    </row>
    <row r="2015" spans="1:26" ht="13.5" customHeight="1">
      <c r="A2015" s="233">
        <v>908</v>
      </c>
      <c r="B2015" s="281" t="s">
        <v>2242</v>
      </c>
      <c r="C2015" s="34" t="s">
        <v>74</v>
      </c>
      <c r="D2015" s="485"/>
      <c r="E2015" s="50"/>
      <c r="F2015" s="368" t="s">
        <v>76</v>
      </c>
      <c r="G2015" s="38">
        <v>5.51</v>
      </c>
      <c r="H2015" s="39">
        <v>6</v>
      </c>
      <c r="I2015" s="39">
        <v>25</v>
      </c>
      <c r="J2015" s="121" t="s">
        <v>59</v>
      </c>
      <c r="K2015" s="41" t="s">
        <v>26</v>
      </c>
      <c r="L2015" s="42" t="str">
        <f t="shared" si="225"/>
        <v>25grams</v>
      </c>
      <c r="M2015" s="43">
        <f t="shared" si="226"/>
        <v>150</v>
      </c>
      <c r="N2015" s="44" t="str">
        <f t="shared" si="227"/>
        <v>150grams</v>
      </c>
      <c r="O2015" s="51">
        <f t="shared" si="264"/>
        <v>33.06</v>
      </c>
      <c r="P2015" s="46"/>
      <c r="Q2015" s="46"/>
      <c r="R2015" s="46"/>
      <c r="S2015" s="46"/>
      <c r="T2015" s="46"/>
      <c r="U2015" s="46"/>
      <c r="V2015" s="46"/>
      <c r="W2015" s="46"/>
      <c r="X2015" s="46"/>
      <c r="Y2015" s="46"/>
      <c r="Z2015" s="46"/>
    </row>
    <row r="2016" spans="1:26" ht="13.5" customHeight="1">
      <c r="A2016" s="232">
        <v>491</v>
      </c>
      <c r="B2016" s="48" t="s">
        <v>2243</v>
      </c>
      <c r="C2016" s="34" t="s">
        <v>43</v>
      </c>
      <c r="D2016" s="9" t="str">
        <f t="shared" ref="D2016:D2034" si="265">IFERROR(LEFT(E2016, FIND("/", E2016)-1), E2016)</f>
        <v>M.Y San</v>
      </c>
      <c r="E2016" s="50" t="s">
        <v>2244</v>
      </c>
      <c r="F2016" s="368"/>
      <c r="G2016" s="38">
        <v>5.85</v>
      </c>
      <c r="H2016" s="39">
        <v>20</v>
      </c>
      <c r="I2016" s="39">
        <v>10</v>
      </c>
      <c r="J2016" s="121" t="s">
        <v>37</v>
      </c>
      <c r="K2016" s="41"/>
      <c r="L2016" s="42" t="str">
        <f t="shared" si="225"/>
        <v>10pieces</v>
      </c>
      <c r="M2016" s="43">
        <f t="shared" si="226"/>
        <v>200</v>
      </c>
      <c r="N2016" s="44" t="str">
        <f t="shared" si="227"/>
        <v>200pieces</v>
      </c>
      <c r="O2016" s="51">
        <f t="shared" si="264"/>
        <v>117</v>
      </c>
      <c r="P2016" s="46"/>
      <c r="Q2016" s="46"/>
      <c r="R2016" s="46"/>
      <c r="S2016" s="46"/>
      <c r="T2016" s="46"/>
      <c r="U2016" s="46"/>
      <c r="V2016" s="46"/>
      <c r="W2016" s="46"/>
      <c r="X2016" s="46"/>
      <c r="Y2016" s="46"/>
      <c r="Z2016" s="46"/>
    </row>
    <row r="2017" spans="1:26" ht="13.5" customHeight="1">
      <c r="A2017" s="232">
        <v>491</v>
      </c>
      <c r="B2017" s="48" t="s">
        <v>2243</v>
      </c>
      <c r="C2017" s="34" t="s">
        <v>43</v>
      </c>
      <c r="D2017" s="9" t="str">
        <f t="shared" si="265"/>
        <v>M.Y San</v>
      </c>
      <c r="E2017" s="50" t="s">
        <v>2245</v>
      </c>
      <c r="F2017" s="368"/>
      <c r="G2017" s="38">
        <f>132.3/24</f>
        <v>5.5125000000000002</v>
      </c>
      <c r="H2017" s="39">
        <v>72</v>
      </c>
      <c r="I2017" s="39">
        <v>24</v>
      </c>
      <c r="J2017" s="121" t="s">
        <v>37</v>
      </c>
      <c r="K2017" s="41"/>
      <c r="L2017" s="42" t="str">
        <f t="shared" si="225"/>
        <v>24pieces</v>
      </c>
      <c r="M2017" s="43">
        <f t="shared" si="226"/>
        <v>1728</v>
      </c>
      <c r="N2017" s="44" t="str">
        <f t="shared" si="227"/>
        <v>1728pieces</v>
      </c>
      <c r="O2017" s="51">
        <f t="shared" si="264"/>
        <v>396.90000000000003</v>
      </c>
      <c r="P2017" s="46"/>
      <c r="Q2017" s="46"/>
      <c r="R2017" s="46"/>
      <c r="S2017" s="46"/>
      <c r="T2017" s="46"/>
      <c r="U2017" s="46"/>
      <c r="V2017" s="46"/>
      <c r="W2017" s="46"/>
      <c r="X2017" s="46"/>
      <c r="Y2017" s="46"/>
      <c r="Z2017" s="46"/>
    </row>
    <row r="2018" spans="1:26" ht="13.5" customHeight="1">
      <c r="A2018" s="232">
        <v>491</v>
      </c>
      <c r="B2018" s="48" t="s">
        <v>2243</v>
      </c>
      <c r="C2018" s="34" t="s">
        <v>43</v>
      </c>
      <c r="D2018" s="9" t="str">
        <f t="shared" si="265"/>
        <v>M.Y San</v>
      </c>
      <c r="E2018" s="50" t="s">
        <v>2246</v>
      </c>
      <c r="F2018" s="368"/>
      <c r="G2018" s="38">
        <v>201</v>
      </c>
      <c r="H2018" s="39">
        <v>2</v>
      </c>
      <c r="I2018" s="39">
        <v>1</v>
      </c>
      <c r="J2018" s="121" t="s">
        <v>37</v>
      </c>
      <c r="K2018" s="41"/>
      <c r="L2018" s="42" t="str">
        <f t="shared" si="225"/>
        <v>1pieces</v>
      </c>
      <c r="M2018" s="43">
        <f t="shared" si="226"/>
        <v>2</v>
      </c>
      <c r="N2018" s="44" t="str">
        <f t="shared" si="227"/>
        <v>2pieces</v>
      </c>
      <c r="O2018" s="51">
        <f t="shared" si="264"/>
        <v>402</v>
      </c>
      <c r="P2018" s="46"/>
      <c r="Q2018" s="46"/>
      <c r="R2018" s="46"/>
      <c r="S2018" s="46"/>
      <c r="T2018" s="46"/>
      <c r="U2018" s="46"/>
      <c r="V2018" s="46"/>
      <c r="W2018" s="46"/>
      <c r="X2018" s="46"/>
      <c r="Y2018" s="46"/>
      <c r="Z2018" s="46"/>
    </row>
    <row r="2019" spans="1:26" ht="13.5" customHeight="1">
      <c r="A2019" s="232">
        <v>492</v>
      </c>
      <c r="B2019" s="48" t="s">
        <v>2247</v>
      </c>
      <c r="C2019" s="34" t="s">
        <v>43</v>
      </c>
      <c r="D2019" s="9" t="str">
        <f t="shared" si="265"/>
        <v>M.Y San</v>
      </c>
      <c r="E2019" s="50" t="s">
        <v>2244</v>
      </c>
      <c r="F2019" s="368"/>
      <c r="G2019" s="38">
        <v>6.66</v>
      </c>
      <c r="H2019" s="39">
        <v>30</v>
      </c>
      <c r="I2019" s="39">
        <v>10</v>
      </c>
      <c r="J2019" s="121" t="s">
        <v>37</v>
      </c>
      <c r="K2019" s="41"/>
      <c r="L2019" s="42" t="str">
        <f t="shared" si="225"/>
        <v>10pieces</v>
      </c>
      <c r="M2019" s="43">
        <f t="shared" si="226"/>
        <v>300</v>
      </c>
      <c r="N2019" s="44" t="str">
        <f t="shared" si="227"/>
        <v>300pieces</v>
      </c>
      <c r="O2019" s="51">
        <f t="shared" si="264"/>
        <v>199.8</v>
      </c>
      <c r="P2019" s="46"/>
      <c r="Q2019" s="46"/>
      <c r="R2019" s="46"/>
      <c r="S2019" s="46"/>
      <c r="T2019" s="46"/>
      <c r="U2019" s="46"/>
      <c r="V2019" s="46"/>
      <c r="W2019" s="46"/>
      <c r="X2019" s="46"/>
      <c r="Y2019" s="46"/>
      <c r="Z2019" s="46"/>
    </row>
    <row r="2020" spans="1:26" ht="13.5" customHeight="1">
      <c r="A2020" s="233">
        <v>1085</v>
      </c>
      <c r="B2020" s="208" t="s">
        <v>2248</v>
      </c>
      <c r="C2020" s="34" t="s">
        <v>27</v>
      </c>
      <c r="D2020" s="9" t="str">
        <f t="shared" si="265"/>
        <v>M.Y San</v>
      </c>
      <c r="E2020" s="36" t="s">
        <v>2244</v>
      </c>
      <c r="F2020" s="368"/>
      <c r="G2020" s="38">
        <v>58.5</v>
      </c>
      <c r="H2020" s="39">
        <v>2</v>
      </c>
      <c r="I2020" s="39"/>
      <c r="J2020" s="121"/>
      <c r="K2020" s="41" t="s">
        <v>26</v>
      </c>
      <c r="L2020" s="42" t="str">
        <f t="shared" si="225"/>
        <v/>
      </c>
      <c r="M2020" s="43">
        <f t="shared" si="226"/>
        <v>0</v>
      </c>
      <c r="N2020" s="44" t="str">
        <f t="shared" si="227"/>
        <v>0</v>
      </c>
      <c r="O2020" s="133">
        <v>169.65</v>
      </c>
      <c r="P2020" s="46"/>
      <c r="Q2020" s="46"/>
      <c r="R2020" s="46"/>
      <c r="S2020" s="46"/>
      <c r="T2020" s="46"/>
      <c r="U2020" s="46"/>
      <c r="V2020" s="46"/>
      <c r="W2020" s="46"/>
      <c r="X2020" s="46"/>
      <c r="Y2020" s="46"/>
      <c r="Z2020" s="46"/>
    </row>
    <row r="2021" spans="1:26" ht="13.5" customHeight="1">
      <c r="A2021" s="233">
        <v>1085</v>
      </c>
      <c r="B2021" s="79" t="s">
        <v>2248</v>
      </c>
      <c r="C2021" s="34" t="s">
        <v>47</v>
      </c>
      <c r="D2021" s="9" t="str">
        <f t="shared" si="265"/>
        <v>M.Y San</v>
      </c>
      <c r="E2021" s="50" t="s">
        <v>2244</v>
      </c>
      <c r="F2021" s="46"/>
      <c r="G2021" s="38">
        <v>5.73</v>
      </c>
      <c r="H2021" s="39">
        <v>600</v>
      </c>
      <c r="I2021" s="39">
        <v>1</v>
      </c>
      <c r="J2021" s="121" t="s">
        <v>37</v>
      </c>
      <c r="K2021" s="46"/>
      <c r="L2021" s="42" t="str">
        <f t="shared" si="225"/>
        <v>1pieces</v>
      </c>
      <c r="M2021" s="43">
        <f t="shared" si="226"/>
        <v>600</v>
      </c>
      <c r="N2021" s="44" t="str">
        <f t="shared" si="227"/>
        <v>600pieces</v>
      </c>
      <c r="O2021" s="51">
        <f t="shared" ref="O2021:O2158" si="266">G2021*H2021</f>
        <v>3438.0000000000005</v>
      </c>
      <c r="P2021" s="46"/>
      <c r="Q2021" s="46"/>
      <c r="R2021" s="46"/>
      <c r="S2021" s="46"/>
      <c r="T2021" s="46"/>
      <c r="U2021" s="46"/>
      <c r="V2021" s="46"/>
      <c r="W2021" s="46"/>
      <c r="X2021" s="46"/>
      <c r="Y2021" s="46"/>
      <c r="Z2021" s="46"/>
    </row>
    <row r="2022" spans="1:26" ht="13.5" customHeight="1">
      <c r="A2022" s="232">
        <v>673</v>
      </c>
      <c r="B2022" s="339" t="s">
        <v>2249</v>
      </c>
      <c r="C2022" s="53" t="s">
        <v>39</v>
      </c>
      <c r="D2022" s="9" t="str">
        <f t="shared" si="265"/>
        <v>M.Y San</v>
      </c>
      <c r="E2022" s="52" t="s">
        <v>2244</v>
      </c>
      <c r="F2022" s="368"/>
      <c r="G2022" s="388">
        <v>6.66</v>
      </c>
      <c r="H2022" s="71">
        <v>16</v>
      </c>
      <c r="I2022" s="71">
        <v>10</v>
      </c>
      <c r="J2022" s="411" t="s">
        <v>37</v>
      </c>
      <c r="K2022" s="41"/>
      <c r="L2022" s="42" t="str">
        <f t="shared" si="225"/>
        <v>10pieces</v>
      </c>
      <c r="M2022" s="43">
        <f t="shared" si="226"/>
        <v>160</v>
      </c>
      <c r="N2022" s="44" t="str">
        <f t="shared" si="227"/>
        <v>160pieces</v>
      </c>
      <c r="O2022" s="51">
        <f t="shared" si="266"/>
        <v>106.56</v>
      </c>
      <c r="P2022" s="46"/>
      <c r="Q2022" s="46"/>
      <c r="R2022" s="46"/>
      <c r="S2022" s="46"/>
      <c r="T2022" s="46"/>
      <c r="U2022" s="46"/>
      <c r="V2022" s="46"/>
      <c r="W2022" s="46"/>
      <c r="X2022" s="46"/>
      <c r="Y2022" s="46"/>
      <c r="Z2022" s="46"/>
    </row>
    <row r="2023" spans="1:26" ht="13.5" customHeight="1">
      <c r="A2023" s="233">
        <v>324</v>
      </c>
      <c r="B2023" s="128" t="s">
        <v>2250</v>
      </c>
      <c r="C2023" s="34" t="s">
        <v>82</v>
      </c>
      <c r="D2023" s="9" t="str">
        <f t="shared" si="265"/>
        <v>Danes</v>
      </c>
      <c r="E2023" s="122" t="s">
        <v>2251</v>
      </c>
      <c r="F2023" s="3" t="s">
        <v>76</v>
      </c>
      <c r="G2023" s="207">
        <v>75</v>
      </c>
      <c r="H2023" s="165">
        <v>5</v>
      </c>
      <c r="I2023" s="170">
        <v>105</v>
      </c>
      <c r="J2023" s="196" t="s">
        <v>59</v>
      </c>
      <c r="K2023" s="41" t="s">
        <v>26</v>
      </c>
      <c r="L2023" s="42" t="str">
        <f t="shared" si="225"/>
        <v>105grams</v>
      </c>
      <c r="M2023" s="43">
        <f t="shared" si="226"/>
        <v>525</v>
      </c>
      <c r="N2023" s="44" t="str">
        <f t="shared" si="227"/>
        <v>525grams</v>
      </c>
      <c r="O2023" s="51">
        <f t="shared" si="266"/>
        <v>375</v>
      </c>
      <c r="P2023" s="29"/>
      <c r="Q2023" s="11"/>
      <c r="R2023" s="11"/>
      <c r="S2023" s="11"/>
      <c r="T2023" s="11"/>
      <c r="U2023" s="11"/>
      <c r="V2023" s="11"/>
      <c r="W2023" s="11"/>
      <c r="X2023" s="11"/>
      <c r="Y2023" s="11"/>
      <c r="Z2023" s="11"/>
    </row>
    <row r="2024" spans="1:26" ht="13.5" customHeight="1">
      <c r="A2024" s="232">
        <v>324</v>
      </c>
      <c r="B2024" s="33" t="s">
        <v>2250</v>
      </c>
      <c r="C2024" s="34" t="s">
        <v>43</v>
      </c>
      <c r="D2024" s="9" t="str">
        <f t="shared" si="265"/>
        <v>Danes</v>
      </c>
      <c r="E2024" s="50" t="s">
        <v>2252</v>
      </c>
      <c r="F2024" s="3"/>
      <c r="G2024" s="38">
        <v>82</v>
      </c>
      <c r="H2024" s="39">
        <v>2</v>
      </c>
      <c r="I2024" s="39">
        <v>250</v>
      </c>
      <c r="J2024" s="121" t="s">
        <v>59</v>
      </c>
      <c r="K2024" s="41" t="s">
        <v>26</v>
      </c>
      <c r="L2024" s="42" t="str">
        <f t="shared" si="225"/>
        <v>250grams</v>
      </c>
      <c r="M2024" s="43">
        <f t="shared" si="226"/>
        <v>500</v>
      </c>
      <c r="N2024" s="44" t="str">
        <f t="shared" si="227"/>
        <v>500grams</v>
      </c>
      <c r="O2024" s="51">
        <f t="shared" si="266"/>
        <v>164</v>
      </c>
      <c r="P2024" s="29"/>
      <c r="Q2024" s="11"/>
      <c r="R2024" s="11"/>
      <c r="S2024" s="11"/>
      <c r="T2024" s="11"/>
      <c r="U2024" s="11"/>
      <c r="V2024" s="11"/>
      <c r="W2024" s="11"/>
      <c r="X2024" s="11"/>
      <c r="Y2024" s="11"/>
      <c r="Z2024" s="11"/>
    </row>
    <row r="2025" spans="1:26" ht="13.5" customHeight="1">
      <c r="A2025" s="232">
        <v>324</v>
      </c>
      <c r="B2025" s="52" t="s">
        <v>2250</v>
      </c>
      <c r="C2025" s="34" t="s">
        <v>35</v>
      </c>
      <c r="D2025" s="9" t="str">
        <f t="shared" si="265"/>
        <v>Eden</v>
      </c>
      <c r="E2025" s="52" t="s">
        <v>2253</v>
      </c>
      <c r="F2025" s="3"/>
      <c r="G2025" s="70">
        <v>65</v>
      </c>
      <c r="H2025" s="39">
        <v>24</v>
      </c>
      <c r="I2025" s="39">
        <v>100</v>
      </c>
      <c r="J2025" s="121" t="s">
        <v>59</v>
      </c>
      <c r="K2025" s="41" t="s">
        <v>26</v>
      </c>
      <c r="L2025" s="42" t="str">
        <f t="shared" si="225"/>
        <v>100grams</v>
      </c>
      <c r="M2025" s="43">
        <f t="shared" si="226"/>
        <v>2400</v>
      </c>
      <c r="N2025" s="44" t="str">
        <f t="shared" si="227"/>
        <v>2400grams</v>
      </c>
      <c r="O2025" s="51">
        <f t="shared" si="266"/>
        <v>1560</v>
      </c>
      <c r="P2025" s="29"/>
      <c r="Q2025" s="11"/>
      <c r="R2025" s="11"/>
      <c r="S2025" s="11"/>
      <c r="T2025" s="11"/>
      <c r="U2025" s="11"/>
      <c r="V2025" s="11"/>
      <c r="W2025" s="11"/>
      <c r="X2025" s="11"/>
      <c r="Y2025" s="11"/>
      <c r="Z2025" s="11"/>
    </row>
    <row r="2026" spans="1:26" ht="13.5" customHeight="1">
      <c r="A2026" s="232">
        <v>493</v>
      </c>
      <c r="B2026" s="48" t="s">
        <v>2254</v>
      </c>
      <c r="C2026" s="34" t="s">
        <v>43</v>
      </c>
      <c r="D2026" s="9" t="str">
        <f t="shared" si="265"/>
        <v>Regent</v>
      </c>
      <c r="E2026" s="50" t="s">
        <v>2255</v>
      </c>
      <c r="F2026" s="368"/>
      <c r="G2026" s="38">
        <f>386.8/50</f>
        <v>7.7360000000000007</v>
      </c>
      <c r="H2026" s="39">
        <v>25</v>
      </c>
      <c r="I2026" s="39">
        <v>25</v>
      </c>
      <c r="J2026" s="121" t="s">
        <v>37</v>
      </c>
      <c r="K2026" s="41"/>
      <c r="L2026" s="42" t="str">
        <f t="shared" si="225"/>
        <v>25pieces</v>
      </c>
      <c r="M2026" s="43">
        <f t="shared" si="226"/>
        <v>625</v>
      </c>
      <c r="N2026" s="44" t="str">
        <f t="shared" si="227"/>
        <v>625pieces</v>
      </c>
      <c r="O2026" s="51">
        <f t="shared" si="266"/>
        <v>193.4</v>
      </c>
      <c r="P2026" s="46"/>
      <c r="Q2026" s="46"/>
      <c r="R2026" s="46"/>
      <c r="S2026" s="46"/>
      <c r="T2026" s="46"/>
      <c r="U2026" s="46"/>
      <c r="V2026" s="46"/>
      <c r="W2026" s="46"/>
      <c r="X2026" s="46"/>
      <c r="Y2026" s="46"/>
      <c r="Z2026" s="46"/>
    </row>
    <row r="2027" spans="1:26" ht="13.5" customHeight="1">
      <c r="A2027" s="232">
        <v>493</v>
      </c>
      <c r="B2027" s="68" t="s">
        <v>2254</v>
      </c>
      <c r="C2027" s="53" t="s">
        <v>39</v>
      </c>
      <c r="D2027" s="9" t="str">
        <f t="shared" si="265"/>
        <v>Regent</v>
      </c>
      <c r="E2027" s="52" t="s">
        <v>2255</v>
      </c>
      <c r="F2027" s="368"/>
      <c r="G2027" s="207">
        <v>15.45</v>
      </c>
      <c r="H2027" s="165">
        <v>19</v>
      </c>
      <c r="I2027" s="71">
        <v>50</v>
      </c>
      <c r="J2027" s="196" t="s">
        <v>37</v>
      </c>
      <c r="K2027" s="41"/>
      <c r="L2027" s="42" t="str">
        <f t="shared" si="225"/>
        <v>50pieces</v>
      </c>
      <c r="M2027" s="43">
        <f t="shared" si="226"/>
        <v>950</v>
      </c>
      <c r="N2027" s="44" t="str">
        <f t="shared" si="227"/>
        <v>950pieces</v>
      </c>
      <c r="O2027" s="51">
        <f t="shared" si="266"/>
        <v>293.55</v>
      </c>
      <c r="P2027" s="46"/>
      <c r="Q2027" s="46"/>
      <c r="R2027" s="46"/>
      <c r="S2027" s="46"/>
      <c r="T2027" s="46"/>
      <c r="U2027" s="46"/>
      <c r="V2027" s="46"/>
      <c r="W2027" s="46"/>
      <c r="X2027" s="46"/>
      <c r="Y2027" s="46"/>
      <c r="Z2027" s="46"/>
    </row>
    <row r="2028" spans="1:26" ht="13.5" customHeight="1">
      <c r="A2028" s="232">
        <v>288</v>
      </c>
      <c r="B2028" s="48" t="s">
        <v>2256</v>
      </c>
      <c r="C2028" s="49" t="s">
        <v>31</v>
      </c>
      <c r="D2028" s="9">
        <f t="shared" si="265"/>
        <v>0</v>
      </c>
      <c r="E2028" s="50"/>
      <c r="F2028" s="368"/>
      <c r="G2028" s="38">
        <v>15.3</v>
      </c>
      <c r="H2028" s="39">
        <v>25</v>
      </c>
      <c r="I2028" s="39"/>
      <c r="J2028" s="121" t="s">
        <v>37</v>
      </c>
      <c r="K2028" s="41" t="s">
        <v>26</v>
      </c>
      <c r="L2028" s="42" t="str">
        <f t="shared" si="225"/>
        <v>pieces</v>
      </c>
      <c r="M2028" s="43">
        <f t="shared" si="226"/>
        <v>0</v>
      </c>
      <c r="N2028" s="44" t="str">
        <f t="shared" si="227"/>
        <v>0pieces</v>
      </c>
      <c r="O2028" s="51">
        <f t="shared" si="266"/>
        <v>382.5</v>
      </c>
      <c r="P2028" s="46"/>
      <c r="Q2028" s="46"/>
      <c r="R2028" s="46"/>
      <c r="S2028" s="46"/>
      <c r="T2028" s="46"/>
      <c r="U2028" s="46"/>
      <c r="V2028" s="46"/>
      <c r="W2028" s="46"/>
      <c r="X2028" s="46"/>
      <c r="Y2028" s="46"/>
      <c r="Z2028" s="46"/>
    </row>
    <row r="2029" spans="1:26" ht="13.5" customHeight="1">
      <c r="A2029" s="233">
        <v>899</v>
      </c>
      <c r="B2029" s="33" t="s">
        <v>2257</v>
      </c>
      <c r="C2029" s="34" t="s">
        <v>74</v>
      </c>
      <c r="D2029" s="9">
        <f t="shared" si="265"/>
        <v>0</v>
      </c>
      <c r="E2029" s="50"/>
      <c r="F2029" s="368" t="s">
        <v>76</v>
      </c>
      <c r="G2029" s="38">
        <v>12</v>
      </c>
      <c r="H2029" s="39">
        <v>65</v>
      </c>
      <c r="I2029" s="39">
        <v>1</v>
      </c>
      <c r="J2029" s="121" t="s">
        <v>2258</v>
      </c>
      <c r="K2029" s="41" t="s">
        <v>26</v>
      </c>
      <c r="L2029" s="42" t="str">
        <f t="shared" si="225"/>
        <v>1pair</v>
      </c>
      <c r="M2029" s="43">
        <f t="shared" si="226"/>
        <v>65</v>
      </c>
      <c r="N2029" s="44" t="str">
        <f t="shared" si="227"/>
        <v>65pair</v>
      </c>
      <c r="O2029" s="51">
        <f t="shared" si="266"/>
        <v>780</v>
      </c>
      <c r="P2029" s="46"/>
      <c r="Q2029" s="46"/>
      <c r="R2029" s="46"/>
      <c r="S2029" s="46"/>
      <c r="T2029" s="46"/>
      <c r="U2029" s="46"/>
      <c r="V2029" s="46"/>
      <c r="W2029" s="46"/>
      <c r="X2029" s="46"/>
      <c r="Y2029" s="46"/>
      <c r="Z2029" s="46"/>
    </row>
    <row r="2030" spans="1:26" ht="13.5" customHeight="1">
      <c r="A2030" s="233">
        <v>420</v>
      </c>
      <c r="B2030" s="79" t="s">
        <v>2259</v>
      </c>
      <c r="C2030" s="34" t="s">
        <v>47</v>
      </c>
      <c r="D2030" s="9" t="str">
        <f t="shared" si="265"/>
        <v>Goodlife</v>
      </c>
      <c r="E2030" s="50" t="s">
        <v>344</v>
      </c>
      <c r="F2030" s="46"/>
      <c r="G2030" s="38">
        <v>291.60000000000002</v>
      </c>
      <c r="H2030" s="39">
        <v>4</v>
      </c>
      <c r="I2030" s="39">
        <v>1</v>
      </c>
      <c r="J2030" s="121" t="s">
        <v>59</v>
      </c>
      <c r="K2030" s="46"/>
      <c r="L2030" s="42" t="str">
        <f t="shared" si="225"/>
        <v>1grams</v>
      </c>
      <c r="M2030" s="43">
        <f t="shared" si="226"/>
        <v>4</v>
      </c>
      <c r="N2030" s="44" t="str">
        <f t="shared" si="227"/>
        <v>4grams</v>
      </c>
      <c r="O2030" s="51">
        <f t="shared" si="266"/>
        <v>1166.4000000000001</v>
      </c>
      <c r="P2030" s="11"/>
      <c r="Q2030" s="11"/>
      <c r="R2030" s="11"/>
      <c r="S2030" s="11"/>
      <c r="T2030" s="11"/>
      <c r="U2030" s="11"/>
      <c r="V2030" s="11"/>
      <c r="W2030" s="11"/>
      <c r="X2030" s="11"/>
      <c r="Y2030" s="11"/>
      <c r="Z2030" s="11"/>
    </row>
    <row r="2031" spans="1:26" ht="13.5" customHeight="1">
      <c r="A2031" s="232">
        <v>420</v>
      </c>
      <c r="B2031" s="48" t="s">
        <v>2259</v>
      </c>
      <c r="C2031" s="34" t="s">
        <v>43</v>
      </c>
      <c r="D2031" s="9" t="str">
        <f t="shared" si="265"/>
        <v>Goodlife</v>
      </c>
      <c r="E2031" s="50" t="s">
        <v>2260</v>
      </c>
      <c r="F2031" s="368"/>
      <c r="G2031" s="38">
        <v>158.80000000000001</v>
      </c>
      <c r="H2031" s="39">
        <v>2</v>
      </c>
      <c r="I2031" s="39">
        <v>500</v>
      </c>
      <c r="J2031" s="121" t="s">
        <v>59</v>
      </c>
      <c r="K2031" s="41" t="s">
        <v>26</v>
      </c>
      <c r="L2031" s="42" t="str">
        <f t="shared" si="225"/>
        <v>500grams</v>
      </c>
      <c r="M2031" s="43">
        <f t="shared" si="226"/>
        <v>1000</v>
      </c>
      <c r="N2031" s="44" t="str">
        <f t="shared" si="227"/>
        <v>1000grams</v>
      </c>
      <c r="O2031" s="51">
        <f t="shared" si="266"/>
        <v>317.60000000000002</v>
      </c>
      <c r="P2031" s="11"/>
      <c r="Q2031" s="11"/>
      <c r="R2031" s="11"/>
      <c r="S2031" s="11"/>
      <c r="T2031" s="11"/>
      <c r="U2031" s="11"/>
      <c r="V2031" s="11"/>
      <c r="W2031" s="11"/>
      <c r="X2031" s="11"/>
      <c r="Y2031" s="11"/>
      <c r="Z2031" s="11"/>
    </row>
    <row r="2032" spans="1:26" ht="13.5" customHeight="1">
      <c r="A2032" s="233">
        <v>420</v>
      </c>
      <c r="B2032" s="76" t="s">
        <v>2259</v>
      </c>
      <c r="C2032" s="34" t="s">
        <v>55</v>
      </c>
      <c r="D2032" s="9" t="str">
        <f t="shared" si="265"/>
        <v>Sapporo</v>
      </c>
      <c r="E2032" s="52" t="s">
        <v>2261</v>
      </c>
      <c r="F2032" s="368"/>
      <c r="G2032" s="77">
        <v>250</v>
      </c>
      <c r="H2032" s="39">
        <v>0.39</v>
      </c>
      <c r="I2032" s="39">
        <v>1</v>
      </c>
      <c r="J2032" s="121" t="s">
        <v>33</v>
      </c>
      <c r="K2032" s="41" t="s">
        <v>26</v>
      </c>
      <c r="L2032" s="42" t="str">
        <f t="shared" si="225"/>
        <v>1kg</v>
      </c>
      <c r="M2032" s="43">
        <f t="shared" si="226"/>
        <v>0.39</v>
      </c>
      <c r="N2032" s="44" t="str">
        <f t="shared" si="227"/>
        <v>0.39kg</v>
      </c>
      <c r="O2032" s="51">
        <f t="shared" si="266"/>
        <v>97.5</v>
      </c>
      <c r="P2032" s="46"/>
      <c r="Q2032" s="46"/>
      <c r="R2032" s="46"/>
      <c r="S2032" s="46"/>
      <c r="T2032" s="46"/>
      <c r="U2032" s="46"/>
      <c r="V2032" s="46"/>
      <c r="W2032" s="46"/>
      <c r="X2032" s="46"/>
      <c r="Y2032" s="46"/>
      <c r="Z2032" s="46"/>
    </row>
    <row r="2033" spans="1:26" ht="13.5" customHeight="1">
      <c r="A2033" s="233">
        <v>420</v>
      </c>
      <c r="B2033" s="208" t="s">
        <v>2259</v>
      </c>
      <c r="C2033" s="34" t="s">
        <v>27</v>
      </c>
      <c r="D2033" s="9" t="str">
        <f t="shared" si="265"/>
        <v>Sapporo</v>
      </c>
      <c r="E2033" s="36" t="s">
        <v>2262</v>
      </c>
      <c r="F2033" s="368"/>
      <c r="G2033" s="38">
        <v>310</v>
      </c>
      <c r="H2033" s="39">
        <v>6</v>
      </c>
      <c r="I2033" s="39"/>
      <c r="J2033" s="121"/>
      <c r="K2033" s="41" t="s">
        <v>26</v>
      </c>
      <c r="L2033" s="42" t="str">
        <f t="shared" si="225"/>
        <v/>
      </c>
      <c r="M2033" s="43">
        <f t="shared" si="226"/>
        <v>0</v>
      </c>
      <c r="N2033" s="44" t="str">
        <f t="shared" si="227"/>
        <v>0</v>
      </c>
      <c r="O2033" s="45">
        <f t="shared" si="266"/>
        <v>1860</v>
      </c>
      <c r="P2033" s="46"/>
      <c r="Q2033" s="46"/>
      <c r="R2033" s="46"/>
      <c r="S2033" s="46"/>
      <c r="T2033" s="46"/>
      <c r="U2033" s="46"/>
      <c r="V2033" s="46"/>
      <c r="W2033" s="46"/>
      <c r="X2033" s="46"/>
      <c r="Y2033" s="46"/>
      <c r="Z2033" s="46"/>
    </row>
    <row r="2034" spans="1:26" ht="13.5" customHeight="1">
      <c r="A2034" s="233">
        <v>420</v>
      </c>
      <c r="B2034" s="57" t="s">
        <v>2259</v>
      </c>
      <c r="C2034" s="94" t="s">
        <v>68</v>
      </c>
      <c r="D2034" s="9">
        <f t="shared" si="265"/>
        <v>0</v>
      </c>
      <c r="E2034" s="116"/>
      <c r="F2034" s="46"/>
      <c r="G2034" s="212">
        <v>0.29199999999999998</v>
      </c>
      <c r="H2034" s="326">
        <v>1000</v>
      </c>
      <c r="I2034" s="326">
        <v>1000</v>
      </c>
      <c r="J2034" s="257" t="s">
        <v>59</v>
      </c>
      <c r="K2034" s="46"/>
      <c r="L2034" s="42" t="str">
        <f t="shared" si="225"/>
        <v>1000grams</v>
      </c>
      <c r="M2034" s="43">
        <f t="shared" si="226"/>
        <v>1000000</v>
      </c>
      <c r="N2034" s="44" t="str">
        <f t="shared" si="227"/>
        <v>1000000grams</v>
      </c>
      <c r="O2034" s="51">
        <f t="shared" si="266"/>
        <v>292</v>
      </c>
      <c r="P2034" s="46"/>
      <c r="Q2034" s="46"/>
      <c r="R2034" s="46"/>
      <c r="S2034" s="46"/>
      <c r="T2034" s="46"/>
      <c r="U2034" s="46"/>
      <c r="V2034" s="46"/>
      <c r="W2034" s="46"/>
      <c r="X2034" s="46"/>
      <c r="Y2034" s="46"/>
      <c r="Z2034" s="46"/>
    </row>
    <row r="2035" spans="1:26" ht="13.5" customHeight="1">
      <c r="A2035" s="233">
        <v>1253</v>
      </c>
      <c r="B2035" s="337" t="s">
        <v>2263</v>
      </c>
      <c r="C2035" s="94" t="s">
        <v>68</v>
      </c>
      <c r="D2035" s="46" t="s">
        <v>233</v>
      </c>
      <c r="E2035" s="116"/>
      <c r="F2035" s="46"/>
      <c r="G2035" s="212">
        <v>0.87666666666666671</v>
      </c>
      <c r="H2035" s="213">
        <v>60</v>
      </c>
      <c r="I2035" s="326">
        <v>60</v>
      </c>
      <c r="J2035" s="257" t="s">
        <v>59</v>
      </c>
      <c r="K2035" s="46"/>
      <c r="L2035" s="42" t="str">
        <f t="shared" si="225"/>
        <v>60grams</v>
      </c>
      <c r="M2035" s="43">
        <f t="shared" si="226"/>
        <v>3600</v>
      </c>
      <c r="N2035" s="44" t="str">
        <f t="shared" si="227"/>
        <v>3600grams</v>
      </c>
      <c r="O2035" s="51">
        <f t="shared" si="266"/>
        <v>52.6</v>
      </c>
      <c r="P2035" s="46"/>
      <c r="Q2035" s="46"/>
      <c r="R2035" s="46"/>
      <c r="S2035" s="46"/>
      <c r="T2035" s="46"/>
      <c r="U2035" s="46"/>
      <c r="V2035" s="46"/>
      <c r="W2035" s="46"/>
      <c r="X2035" s="46"/>
      <c r="Y2035" s="46"/>
      <c r="Z2035" s="46"/>
    </row>
    <row r="2036" spans="1:26" ht="13.5" customHeight="1">
      <c r="A2036" s="233">
        <v>1254</v>
      </c>
      <c r="B2036" s="79" t="s">
        <v>2264</v>
      </c>
      <c r="C2036" s="94" t="s">
        <v>68</v>
      </c>
      <c r="D2036" s="46" t="s">
        <v>233</v>
      </c>
      <c r="E2036" s="116"/>
      <c r="F2036" s="46"/>
      <c r="G2036" s="212">
        <v>1.009090909090909</v>
      </c>
      <c r="H2036" s="326">
        <v>440</v>
      </c>
      <c r="I2036" s="326">
        <v>55</v>
      </c>
      <c r="J2036" s="257" t="s">
        <v>59</v>
      </c>
      <c r="K2036" s="46"/>
      <c r="L2036" s="42" t="str">
        <f t="shared" si="225"/>
        <v>55grams</v>
      </c>
      <c r="M2036" s="43">
        <f t="shared" si="226"/>
        <v>24200</v>
      </c>
      <c r="N2036" s="44" t="str">
        <f t="shared" si="227"/>
        <v>24200grams</v>
      </c>
      <c r="O2036" s="51">
        <f t="shared" si="266"/>
        <v>444</v>
      </c>
      <c r="P2036" s="46"/>
      <c r="Q2036" s="46"/>
      <c r="R2036" s="46"/>
      <c r="S2036" s="46"/>
      <c r="T2036" s="46"/>
      <c r="U2036" s="46"/>
      <c r="V2036" s="46"/>
      <c r="W2036" s="46"/>
      <c r="X2036" s="46"/>
      <c r="Y2036" s="46"/>
      <c r="Z2036" s="46"/>
    </row>
    <row r="2037" spans="1:26" ht="13.5" customHeight="1">
      <c r="A2037" s="233">
        <v>1255</v>
      </c>
      <c r="B2037" s="79" t="s">
        <v>2265</v>
      </c>
      <c r="C2037" s="94" t="s">
        <v>68</v>
      </c>
      <c r="D2037" s="46" t="s">
        <v>233</v>
      </c>
      <c r="E2037" s="116"/>
      <c r="F2037" s="46"/>
      <c r="G2037" s="212">
        <v>0.88709677419354838</v>
      </c>
      <c r="H2037" s="326">
        <v>124</v>
      </c>
      <c r="I2037" s="326">
        <v>62</v>
      </c>
      <c r="J2037" s="257" t="s">
        <v>59</v>
      </c>
      <c r="K2037" s="46"/>
      <c r="L2037" s="42" t="str">
        <f t="shared" si="225"/>
        <v>62grams</v>
      </c>
      <c r="M2037" s="43">
        <f t="shared" si="226"/>
        <v>7688</v>
      </c>
      <c r="N2037" s="44" t="str">
        <f t="shared" si="227"/>
        <v>7688grams</v>
      </c>
      <c r="O2037" s="51">
        <f t="shared" si="266"/>
        <v>110</v>
      </c>
      <c r="P2037" s="46"/>
      <c r="Q2037" s="46"/>
      <c r="R2037" s="46"/>
      <c r="S2037" s="46"/>
      <c r="T2037" s="46"/>
      <c r="U2037" s="46"/>
      <c r="V2037" s="46"/>
      <c r="W2037" s="46"/>
      <c r="X2037" s="46"/>
      <c r="Y2037" s="46"/>
      <c r="Z2037" s="46"/>
    </row>
    <row r="2038" spans="1:26" ht="13.5" customHeight="1">
      <c r="A2038" s="233">
        <v>1256</v>
      </c>
      <c r="B2038" s="337" t="s">
        <v>2266</v>
      </c>
      <c r="C2038" s="94" t="s">
        <v>68</v>
      </c>
      <c r="D2038" s="46" t="s">
        <v>233</v>
      </c>
      <c r="E2038" s="116"/>
      <c r="F2038" s="46"/>
      <c r="G2038" s="212">
        <v>0.99245283018867925</v>
      </c>
      <c r="H2038" s="326">
        <v>901</v>
      </c>
      <c r="I2038" s="326">
        <v>53</v>
      </c>
      <c r="J2038" s="257" t="s">
        <v>59</v>
      </c>
      <c r="K2038" s="46"/>
      <c r="L2038" s="42" t="str">
        <f t="shared" si="225"/>
        <v>53grams</v>
      </c>
      <c r="M2038" s="43">
        <f t="shared" si="226"/>
        <v>47753</v>
      </c>
      <c r="N2038" s="44" t="str">
        <f t="shared" si="227"/>
        <v>47753grams</v>
      </c>
      <c r="O2038" s="51">
        <f t="shared" si="266"/>
        <v>894.2</v>
      </c>
      <c r="P2038" s="46"/>
      <c r="Q2038" s="46"/>
      <c r="R2038" s="46"/>
      <c r="S2038" s="46"/>
      <c r="T2038" s="46"/>
      <c r="U2038" s="46"/>
      <c r="V2038" s="46"/>
      <c r="W2038" s="46"/>
      <c r="X2038" s="46"/>
      <c r="Y2038" s="46"/>
      <c r="Z2038" s="46"/>
    </row>
    <row r="2039" spans="1:26" ht="13.5" customHeight="1">
      <c r="A2039" s="232">
        <v>181</v>
      </c>
      <c r="B2039" s="48" t="s">
        <v>2267</v>
      </c>
      <c r="C2039" s="49" t="s">
        <v>61</v>
      </c>
      <c r="D2039" s="485"/>
      <c r="E2039" s="50" t="s">
        <v>2268</v>
      </c>
      <c r="F2039" s="368"/>
      <c r="G2039" s="38">
        <v>68</v>
      </c>
      <c r="H2039" s="39">
        <v>1</v>
      </c>
      <c r="I2039" s="39">
        <v>1</v>
      </c>
      <c r="J2039" s="121" t="s">
        <v>37</v>
      </c>
      <c r="K2039" s="41"/>
      <c r="L2039" s="42" t="str">
        <f t="shared" si="225"/>
        <v>1pieces</v>
      </c>
      <c r="M2039" s="43">
        <f t="shared" si="226"/>
        <v>1</v>
      </c>
      <c r="N2039" s="44" t="str">
        <f t="shared" si="227"/>
        <v>1pieces</v>
      </c>
      <c r="O2039" s="51">
        <f t="shared" si="266"/>
        <v>68</v>
      </c>
      <c r="P2039" s="46"/>
      <c r="Q2039" s="46"/>
      <c r="R2039" s="46"/>
      <c r="S2039" s="46"/>
      <c r="T2039" s="46"/>
      <c r="U2039" s="46"/>
      <c r="V2039" s="46"/>
      <c r="W2039" s="46"/>
      <c r="X2039" s="46"/>
      <c r="Y2039" s="46"/>
      <c r="Z2039" s="46"/>
    </row>
    <row r="2040" spans="1:26" ht="13.5" customHeight="1">
      <c r="A2040" s="233">
        <v>111</v>
      </c>
      <c r="B2040" s="33" t="s">
        <v>2269</v>
      </c>
      <c r="C2040" s="34" t="s">
        <v>55</v>
      </c>
      <c r="D2040" s="9" t="str">
        <f t="shared" ref="D2040:D2043" si="267">IFERROR(LEFT(E2040, FIND("/", E2040)-1), E2040)</f>
        <v>Datu Puti</v>
      </c>
      <c r="E2040" s="116" t="s">
        <v>2270</v>
      </c>
      <c r="F2040" s="3"/>
      <c r="G2040" s="38">
        <v>187.8</v>
      </c>
      <c r="H2040" s="39">
        <v>1.425</v>
      </c>
      <c r="I2040" s="39">
        <v>4</v>
      </c>
      <c r="J2040" s="121" t="s">
        <v>33</v>
      </c>
      <c r="K2040" s="41" t="s">
        <v>26</v>
      </c>
      <c r="L2040" s="42" t="str">
        <f t="shared" si="225"/>
        <v>4kg</v>
      </c>
      <c r="M2040" s="43">
        <f t="shared" si="226"/>
        <v>5.7</v>
      </c>
      <c r="N2040" s="44" t="str">
        <f t="shared" si="227"/>
        <v>5.7kg</v>
      </c>
      <c r="O2040" s="51">
        <f t="shared" si="266"/>
        <v>267.61500000000001</v>
      </c>
      <c r="P2040" s="29"/>
      <c r="Q2040" s="11"/>
      <c r="R2040" s="11"/>
      <c r="S2040" s="11"/>
      <c r="T2040" s="11"/>
      <c r="U2040" s="11"/>
      <c r="V2040" s="11"/>
      <c r="W2040" s="11"/>
      <c r="X2040" s="11"/>
      <c r="Y2040" s="11"/>
      <c r="Z2040" s="11"/>
    </row>
    <row r="2041" spans="1:26" ht="13.5" customHeight="1">
      <c r="A2041" s="233">
        <v>111</v>
      </c>
      <c r="B2041" s="68" t="s">
        <v>2269</v>
      </c>
      <c r="C2041" s="34" t="s">
        <v>35</v>
      </c>
      <c r="D2041" s="9" t="str">
        <f t="shared" si="267"/>
        <v>JUGIROX</v>
      </c>
      <c r="E2041" s="50" t="s">
        <v>480</v>
      </c>
      <c r="F2041" s="368"/>
      <c r="G2041" s="38">
        <v>10</v>
      </c>
      <c r="H2041" s="39">
        <v>65</v>
      </c>
      <c r="I2041" s="39">
        <v>1</v>
      </c>
      <c r="J2041" s="121" t="s">
        <v>86</v>
      </c>
      <c r="K2041" s="41" t="s">
        <v>26</v>
      </c>
      <c r="L2041" s="42" t="str">
        <f t="shared" si="225"/>
        <v>1gallons</v>
      </c>
      <c r="M2041" s="43">
        <f t="shared" si="226"/>
        <v>65</v>
      </c>
      <c r="N2041" s="44" t="str">
        <f t="shared" si="227"/>
        <v>65gallons</v>
      </c>
      <c r="O2041" s="51">
        <f t="shared" si="266"/>
        <v>650</v>
      </c>
      <c r="P2041" s="46"/>
      <c r="Q2041" s="46"/>
      <c r="R2041" s="46"/>
      <c r="S2041" s="46"/>
      <c r="T2041" s="46"/>
      <c r="U2041" s="46"/>
      <c r="V2041" s="46"/>
      <c r="W2041" s="46"/>
      <c r="X2041" s="46"/>
      <c r="Y2041" s="46"/>
      <c r="Z2041" s="46"/>
    </row>
    <row r="2042" spans="1:26" ht="13.5" customHeight="1">
      <c r="A2042" s="232">
        <v>111</v>
      </c>
      <c r="B2042" s="68" t="s">
        <v>2269</v>
      </c>
      <c r="C2042" s="53" t="s">
        <v>39</v>
      </c>
      <c r="D2042" s="9" t="str">
        <f t="shared" si="267"/>
        <v>Kikkoman</v>
      </c>
      <c r="E2042" s="68" t="s">
        <v>2271</v>
      </c>
      <c r="F2042" s="368"/>
      <c r="G2042" s="70">
        <v>370</v>
      </c>
      <c r="H2042" s="236">
        <v>1</v>
      </c>
      <c r="I2042" s="71">
        <v>1000</v>
      </c>
      <c r="J2042" s="160" t="s">
        <v>29</v>
      </c>
      <c r="K2042" s="41"/>
      <c r="L2042" s="42" t="str">
        <f t="shared" si="225"/>
        <v>1000ml</v>
      </c>
      <c r="M2042" s="43">
        <f t="shared" si="226"/>
        <v>1000</v>
      </c>
      <c r="N2042" s="44" t="str">
        <f t="shared" si="227"/>
        <v>1000ml</v>
      </c>
      <c r="O2042" s="51">
        <f t="shared" si="266"/>
        <v>370</v>
      </c>
      <c r="P2042" s="46"/>
      <c r="Q2042" s="46"/>
      <c r="R2042" s="46"/>
      <c r="S2042" s="46"/>
      <c r="T2042" s="46"/>
      <c r="U2042" s="46"/>
      <c r="V2042" s="46"/>
      <c r="W2042" s="46"/>
      <c r="X2042" s="46"/>
      <c r="Y2042" s="46"/>
      <c r="Z2042" s="46"/>
    </row>
    <row r="2043" spans="1:26" ht="13.5" customHeight="1">
      <c r="A2043" s="232">
        <v>111</v>
      </c>
      <c r="B2043" s="33" t="s">
        <v>2269</v>
      </c>
      <c r="C2043" s="34" t="s">
        <v>43</v>
      </c>
      <c r="D2043" s="9" t="str">
        <f t="shared" si="267"/>
        <v>Kings</v>
      </c>
      <c r="E2043" s="50" t="s">
        <v>2272</v>
      </c>
      <c r="F2043" s="368"/>
      <c r="G2043" s="38">
        <v>80</v>
      </c>
      <c r="H2043" s="39">
        <v>1</v>
      </c>
      <c r="I2043" s="39">
        <v>1</v>
      </c>
      <c r="J2043" s="121" t="s">
        <v>86</v>
      </c>
      <c r="K2043" s="41" t="s">
        <v>26</v>
      </c>
      <c r="L2043" s="42" t="str">
        <f t="shared" si="225"/>
        <v>1gallons</v>
      </c>
      <c r="M2043" s="43">
        <f t="shared" si="226"/>
        <v>1</v>
      </c>
      <c r="N2043" s="44" t="str">
        <f t="shared" si="227"/>
        <v>1gallons</v>
      </c>
      <c r="O2043" s="51">
        <f t="shared" si="266"/>
        <v>80</v>
      </c>
      <c r="P2043" s="46"/>
      <c r="Q2043" s="46"/>
      <c r="R2043" s="46"/>
      <c r="S2043" s="46"/>
      <c r="T2043" s="46"/>
      <c r="U2043" s="46"/>
      <c r="V2043" s="46"/>
      <c r="W2043" s="46"/>
      <c r="X2043" s="46"/>
      <c r="Y2043" s="46"/>
      <c r="Z2043" s="46"/>
    </row>
    <row r="2044" spans="1:26" ht="13.5" customHeight="1">
      <c r="A2044" s="232">
        <v>111</v>
      </c>
      <c r="B2044" s="122" t="s">
        <v>2273</v>
      </c>
      <c r="C2044" s="53" t="s">
        <v>39</v>
      </c>
      <c r="D2044" s="486"/>
      <c r="E2044" s="128" t="s">
        <v>2274</v>
      </c>
      <c r="F2044" s="487"/>
      <c r="G2044" s="207">
        <v>11</v>
      </c>
      <c r="H2044" s="165">
        <v>1</v>
      </c>
      <c r="I2044" s="165">
        <v>200</v>
      </c>
      <c r="J2044" s="196" t="s">
        <v>42</v>
      </c>
      <c r="K2044" s="41"/>
      <c r="L2044" s="42" t="str">
        <f t="shared" si="225"/>
        <v>200packs</v>
      </c>
      <c r="M2044" s="43">
        <f t="shared" si="226"/>
        <v>200</v>
      </c>
      <c r="N2044" s="44" t="str">
        <f t="shared" si="227"/>
        <v>200packs</v>
      </c>
      <c r="O2044" s="51">
        <f t="shared" si="266"/>
        <v>11</v>
      </c>
      <c r="P2044" s="46"/>
      <c r="Q2044" s="46"/>
      <c r="R2044" s="46"/>
      <c r="S2044" s="46"/>
      <c r="T2044" s="46"/>
      <c r="U2044" s="46"/>
      <c r="V2044" s="46"/>
      <c r="W2044" s="46"/>
      <c r="X2044" s="46"/>
      <c r="Y2044" s="46"/>
      <c r="Z2044" s="46"/>
    </row>
    <row r="2045" spans="1:26" ht="13.5" customHeight="1">
      <c r="A2045" s="232">
        <v>111</v>
      </c>
      <c r="B2045" s="33" t="s">
        <v>2269</v>
      </c>
      <c r="C2045" s="49" t="s">
        <v>31</v>
      </c>
      <c r="D2045" s="9" t="str">
        <f t="shared" ref="D2045:D2097" si="268">IFERROR(LEFT(E2045, FIND("/", E2045)-1), E2045)</f>
        <v>ticman</v>
      </c>
      <c r="E2045" s="50" t="s">
        <v>482</v>
      </c>
      <c r="F2045" s="368"/>
      <c r="G2045" s="38">
        <v>73</v>
      </c>
      <c r="H2045" s="39">
        <v>4</v>
      </c>
      <c r="I2045" s="39"/>
      <c r="J2045" s="121" t="s">
        <v>29</v>
      </c>
      <c r="K2045" s="41" t="s">
        <v>26</v>
      </c>
      <c r="L2045" s="42" t="str">
        <f t="shared" si="225"/>
        <v>ml</v>
      </c>
      <c r="M2045" s="43">
        <f t="shared" si="226"/>
        <v>0</v>
      </c>
      <c r="N2045" s="44" t="str">
        <f t="shared" si="227"/>
        <v>0ml</v>
      </c>
      <c r="O2045" s="51">
        <f t="shared" si="266"/>
        <v>292</v>
      </c>
      <c r="P2045" s="46"/>
      <c r="Q2045" s="46"/>
      <c r="R2045" s="46"/>
      <c r="S2045" s="46"/>
      <c r="T2045" s="46"/>
      <c r="U2045" s="46"/>
      <c r="V2045" s="46"/>
      <c r="W2045" s="46"/>
      <c r="X2045" s="46"/>
      <c r="Y2045" s="46"/>
      <c r="Z2045" s="46"/>
    </row>
    <row r="2046" spans="1:26" ht="13.5" customHeight="1">
      <c r="A2046" s="233">
        <v>111</v>
      </c>
      <c r="B2046" s="33" t="s">
        <v>2273</v>
      </c>
      <c r="C2046" s="34" t="s">
        <v>74</v>
      </c>
      <c r="D2046" s="9" t="str">
        <f t="shared" si="268"/>
        <v>Ticman</v>
      </c>
      <c r="E2046" s="50" t="s">
        <v>1305</v>
      </c>
      <c r="F2046" s="368" t="s">
        <v>76</v>
      </c>
      <c r="G2046" s="38">
        <v>73</v>
      </c>
      <c r="H2046" s="39">
        <v>1</v>
      </c>
      <c r="I2046" s="385">
        <v>1</v>
      </c>
      <c r="J2046" s="481" t="s">
        <v>86</v>
      </c>
      <c r="K2046" s="41" t="s">
        <v>26</v>
      </c>
      <c r="L2046" s="42" t="str">
        <f t="shared" si="225"/>
        <v>1gallons</v>
      </c>
      <c r="M2046" s="43">
        <f t="shared" si="226"/>
        <v>1</v>
      </c>
      <c r="N2046" s="44" t="str">
        <f t="shared" si="227"/>
        <v>1gallons</v>
      </c>
      <c r="O2046" s="51">
        <f t="shared" si="266"/>
        <v>73</v>
      </c>
      <c r="P2046" s="46"/>
      <c r="Q2046" s="46"/>
      <c r="R2046" s="46"/>
      <c r="S2046" s="46"/>
      <c r="T2046" s="46"/>
      <c r="U2046" s="46"/>
      <c r="V2046" s="46"/>
      <c r="W2046" s="46"/>
      <c r="X2046" s="46"/>
      <c r="Y2046" s="46"/>
      <c r="Z2046" s="46"/>
    </row>
    <row r="2047" spans="1:26" ht="13.5" customHeight="1">
      <c r="A2047" s="232">
        <v>111</v>
      </c>
      <c r="B2047" s="33" t="s">
        <v>2275</v>
      </c>
      <c r="C2047" s="49" t="s">
        <v>61</v>
      </c>
      <c r="D2047" s="9" t="str">
        <f t="shared" si="268"/>
        <v>ticman</v>
      </c>
      <c r="E2047" s="50" t="s">
        <v>2276</v>
      </c>
      <c r="F2047" s="368"/>
      <c r="G2047" s="38">
        <v>73</v>
      </c>
      <c r="H2047" s="39">
        <v>18</v>
      </c>
      <c r="I2047" s="39">
        <v>1</v>
      </c>
      <c r="J2047" s="121" t="s">
        <v>86</v>
      </c>
      <c r="K2047" s="41" t="s">
        <v>26</v>
      </c>
      <c r="L2047" s="42" t="str">
        <f t="shared" si="225"/>
        <v>1gallons</v>
      </c>
      <c r="M2047" s="43">
        <f t="shared" si="226"/>
        <v>18</v>
      </c>
      <c r="N2047" s="44" t="str">
        <f t="shared" si="227"/>
        <v>18gallons</v>
      </c>
      <c r="O2047" s="51">
        <f t="shared" si="266"/>
        <v>1314</v>
      </c>
      <c r="P2047" s="46"/>
      <c r="Q2047" s="46"/>
      <c r="R2047" s="46"/>
      <c r="S2047" s="46"/>
      <c r="T2047" s="46"/>
      <c r="U2047" s="46"/>
      <c r="V2047" s="46"/>
      <c r="W2047" s="46"/>
      <c r="X2047" s="46"/>
      <c r="Y2047" s="46"/>
      <c r="Z2047" s="46"/>
    </row>
    <row r="2048" spans="1:26" ht="13.5" customHeight="1">
      <c r="A2048" s="232">
        <v>111</v>
      </c>
      <c r="B2048" s="52" t="s">
        <v>2269</v>
      </c>
      <c r="C2048" s="53" t="s">
        <v>39</v>
      </c>
      <c r="D2048" s="9" t="str">
        <f t="shared" si="268"/>
        <v>Ticman</v>
      </c>
      <c r="E2048" s="52" t="s">
        <v>28</v>
      </c>
      <c r="F2048" s="368"/>
      <c r="G2048" s="70">
        <v>73</v>
      </c>
      <c r="H2048" s="236">
        <v>16</v>
      </c>
      <c r="I2048" s="71">
        <v>1</v>
      </c>
      <c r="J2048" s="160" t="s">
        <v>86</v>
      </c>
      <c r="K2048" s="41"/>
      <c r="L2048" s="42" t="str">
        <f t="shared" si="225"/>
        <v>1gallons</v>
      </c>
      <c r="M2048" s="43">
        <f t="shared" si="226"/>
        <v>16</v>
      </c>
      <c r="N2048" s="44" t="str">
        <f t="shared" si="227"/>
        <v>16gallons</v>
      </c>
      <c r="O2048" s="51">
        <f t="shared" si="266"/>
        <v>1168</v>
      </c>
      <c r="P2048" s="46"/>
      <c r="Q2048" s="46"/>
      <c r="R2048" s="46"/>
      <c r="S2048" s="46"/>
      <c r="T2048" s="46"/>
      <c r="U2048" s="46"/>
      <c r="V2048" s="46"/>
      <c r="W2048" s="46"/>
      <c r="X2048" s="46"/>
      <c r="Y2048" s="46"/>
      <c r="Z2048" s="46"/>
    </row>
    <row r="2049" spans="1:26" ht="13.5" customHeight="1">
      <c r="A2049" s="233">
        <v>111</v>
      </c>
      <c r="B2049" s="128" t="s">
        <v>2269</v>
      </c>
      <c r="C2049" s="34" t="s">
        <v>82</v>
      </c>
      <c r="D2049" s="9" t="str">
        <f t="shared" si="268"/>
        <v>Ticman</v>
      </c>
      <c r="E2049" s="128" t="s">
        <v>28</v>
      </c>
      <c r="F2049" s="3" t="s">
        <v>76</v>
      </c>
      <c r="G2049" s="207">
        <v>70</v>
      </c>
      <c r="H2049" s="165">
        <v>6</v>
      </c>
      <c r="I2049" s="165">
        <v>3500</v>
      </c>
      <c r="J2049" s="196" t="s">
        <v>29</v>
      </c>
      <c r="K2049" s="41" t="s">
        <v>26</v>
      </c>
      <c r="L2049" s="42" t="str">
        <f t="shared" ref="L2049:L2303" si="269">CONCATENATE(I2049,J2049)</f>
        <v>3500ml</v>
      </c>
      <c r="M2049" s="43">
        <f t="shared" ref="M2049:M2303" si="270">H2049*I2049</f>
        <v>21000</v>
      </c>
      <c r="N2049" s="44" t="str">
        <f t="shared" ref="N2049:N2303" si="271">CONCATENATE(M2049,J2049)</f>
        <v>21000ml</v>
      </c>
      <c r="O2049" s="51">
        <f t="shared" si="266"/>
        <v>420</v>
      </c>
      <c r="P2049" s="46"/>
      <c r="Q2049" s="46"/>
      <c r="R2049" s="46"/>
      <c r="S2049" s="46"/>
      <c r="T2049" s="46"/>
      <c r="U2049" s="46"/>
      <c r="V2049" s="46"/>
      <c r="W2049" s="46"/>
      <c r="X2049" s="46"/>
      <c r="Y2049" s="46"/>
      <c r="Z2049" s="46"/>
    </row>
    <row r="2050" spans="1:26" ht="13.5" customHeight="1">
      <c r="A2050" s="233">
        <v>111</v>
      </c>
      <c r="B2050" s="33" t="s">
        <v>2269</v>
      </c>
      <c r="C2050" s="34" t="s">
        <v>6</v>
      </c>
      <c r="D2050" s="9" t="str">
        <f t="shared" si="268"/>
        <v>Ticman</v>
      </c>
      <c r="E2050" s="50" t="s">
        <v>28</v>
      </c>
      <c r="F2050" s="3"/>
      <c r="G2050" s="38">
        <v>73</v>
      </c>
      <c r="H2050" s="39">
        <v>1</v>
      </c>
      <c r="I2050" s="39">
        <v>3500</v>
      </c>
      <c r="J2050" s="121" t="s">
        <v>29</v>
      </c>
      <c r="K2050" s="41" t="s">
        <v>26</v>
      </c>
      <c r="L2050" s="42" t="str">
        <f t="shared" si="269"/>
        <v>3500ml</v>
      </c>
      <c r="M2050" s="43">
        <f t="shared" si="270"/>
        <v>3500</v>
      </c>
      <c r="N2050" s="44" t="str">
        <f t="shared" si="271"/>
        <v>3500ml</v>
      </c>
      <c r="O2050" s="51">
        <f t="shared" si="266"/>
        <v>73</v>
      </c>
      <c r="P2050" s="46"/>
      <c r="Q2050" s="46"/>
      <c r="R2050" s="46"/>
      <c r="S2050" s="46"/>
      <c r="T2050" s="46"/>
      <c r="U2050" s="46"/>
      <c r="V2050" s="46"/>
      <c r="W2050" s="46"/>
      <c r="X2050" s="46"/>
      <c r="Y2050" s="46"/>
      <c r="Z2050" s="46"/>
    </row>
    <row r="2051" spans="1:26" ht="13.5" customHeight="1">
      <c r="A2051" s="233">
        <v>111</v>
      </c>
      <c r="B2051" s="79" t="s">
        <v>2269</v>
      </c>
      <c r="C2051" s="34" t="s">
        <v>47</v>
      </c>
      <c r="D2051" s="9" t="str">
        <f t="shared" si="268"/>
        <v>Ticman</v>
      </c>
      <c r="E2051" s="50" t="s">
        <v>28</v>
      </c>
      <c r="F2051" s="46"/>
      <c r="G2051" s="38">
        <v>73</v>
      </c>
      <c r="H2051" s="39">
        <v>17</v>
      </c>
      <c r="I2051" s="39">
        <v>1</v>
      </c>
      <c r="J2051" s="121" t="s">
        <v>86</v>
      </c>
      <c r="K2051" s="46"/>
      <c r="L2051" s="42" t="str">
        <f t="shared" si="269"/>
        <v>1gallons</v>
      </c>
      <c r="M2051" s="43">
        <f t="shared" si="270"/>
        <v>17</v>
      </c>
      <c r="N2051" s="44" t="str">
        <f t="shared" si="271"/>
        <v>17gallons</v>
      </c>
      <c r="O2051" s="51">
        <f t="shared" si="266"/>
        <v>1241</v>
      </c>
      <c r="P2051" s="46"/>
      <c r="Q2051" s="46"/>
      <c r="R2051" s="46"/>
      <c r="S2051" s="46"/>
      <c r="T2051" s="46"/>
      <c r="U2051" s="46"/>
      <c r="V2051" s="46"/>
      <c r="W2051" s="46"/>
      <c r="X2051" s="46"/>
      <c r="Y2051" s="46"/>
      <c r="Z2051" s="46"/>
    </row>
    <row r="2052" spans="1:26" ht="13.5" customHeight="1">
      <c r="A2052" s="233">
        <v>111</v>
      </c>
      <c r="B2052" s="57" t="s">
        <v>2269</v>
      </c>
      <c r="C2052" s="94" t="s">
        <v>68</v>
      </c>
      <c r="D2052" s="9">
        <f t="shared" si="268"/>
        <v>0</v>
      </c>
      <c r="E2052" s="116"/>
      <c r="F2052" s="46"/>
      <c r="G2052" s="212">
        <v>65</v>
      </c>
      <c r="H2052" s="326">
        <v>3</v>
      </c>
      <c r="I2052" s="326">
        <v>1</v>
      </c>
      <c r="J2052" s="257" t="s">
        <v>86</v>
      </c>
      <c r="K2052" s="46"/>
      <c r="L2052" s="42" t="str">
        <f t="shared" si="269"/>
        <v>1gallons</v>
      </c>
      <c r="M2052" s="43">
        <f t="shared" si="270"/>
        <v>3</v>
      </c>
      <c r="N2052" s="44" t="str">
        <f t="shared" si="271"/>
        <v>3gallons</v>
      </c>
      <c r="O2052" s="51">
        <f t="shared" si="266"/>
        <v>195</v>
      </c>
      <c r="P2052" s="46"/>
      <c r="Q2052" s="46"/>
      <c r="R2052" s="46"/>
      <c r="S2052" s="46"/>
      <c r="T2052" s="46"/>
      <c r="U2052" s="46"/>
      <c r="V2052" s="46"/>
      <c r="W2052" s="46"/>
      <c r="X2052" s="46"/>
      <c r="Y2052" s="46"/>
      <c r="Z2052" s="46"/>
    </row>
    <row r="2053" spans="1:26" ht="13.5" customHeight="1">
      <c r="A2053" s="233">
        <v>111</v>
      </c>
      <c r="B2053" s="79" t="s">
        <v>2269</v>
      </c>
      <c r="C2053" s="94" t="s">
        <v>68</v>
      </c>
      <c r="D2053" s="9">
        <f t="shared" si="268"/>
        <v>0</v>
      </c>
      <c r="E2053" s="116"/>
      <c r="F2053" s="46"/>
      <c r="G2053" s="212">
        <v>0.26</v>
      </c>
      <c r="H2053" s="213">
        <v>2000</v>
      </c>
      <c r="I2053" s="213">
        <v>1000</v>
      </c>
      <c r="J2053" s="215" t="s">
        <v>29</v>
      </c>
      <c r="K2053" s="46"/>
      <c r="L2053" s="42" t="str">
        <f t="shared" si="269"/>
        <v>1000ml</v>
      </c>
      <c r="M2053" s="43">
        <f t="shared" si="270"/>
        <v>2000000</v>
      </c>
      <c r="N2053" s="44" t="str">
        <f t="shared" si="271"/>
        <v>2000000ml</v>
      </c>
      <c r="O2053" s="51">
        <f t="shared" si="266"/>
        <v>520</v>
      </c>
      <c r="P2053" s="46"/>
      <c r="Q2053" s="46"/>
      <c r="R2053" s="46"/>
      <c r="S2053" s="46"/>
      <c r="T2053" s="46"/>
      <c r="U2053" s="46"/>
      <c r="V2053" s="46"/>
      <c r="W2053" s="46"/>
      <c r="X2053" s="46"/>
      <c r="Y2053" s="46"/>
      <c r="Z2053" s="46"/>
    </row>
    <row r="2054" spans="1:26" ht="13.5" customHeight="1">
      <c r="A2054" s="232">
        <v>112</v>
      </c>
      <c r="B2054" s="116" t="s">
        <v>2277</v>
      </c>
      <c r="C2054" s="49" t="s">
        <v>61</v>
      </c>
      <c r="D2054" s="9" t="str">
        <f t="shared" si="268"/>
        <v>kikoman</v>
      </c>
      <c r="E2054" s="116" t="s">
        <v>2278</v>
      </c>
      <c r="F2054" s="368"/>
      <c r="G2054" s="38">
        <v>249.55</v>
      </c>
      <c r="H2054" s="39">
        <v>1</v>
      </c>
      <c r="I2054" s="39">
        <v>1000</v>
      </c>
      <c r="J2054" s="121" t="s">
        <v>29</v>
      </c>
      <c r="K2054" s="41" t="s">
        <v>26</v>
      </c>
      <c r="L2054" s="42" t="str">
        <f t="shared" si="269"/>
        <v>1000ml</v>
      </c>
      <c r="M2054" s="43">
        <f t="shared" si="270"/>
        <v>1000</v>
      </c>
      <c r="N2054" s="44" t="str">
        <f t="shared" si="271"/>
        <v>1000ml</v>
      </c>
      <c r="O2054" s="51">
        <f t="shared" si="266"/>
        <v>249.55</v>
      </c>
      <c r="P2054" s="46"/>
      <c r="Q2054" s="46"/>
      <c r="R2054" s="46"/>
      <c r="S2054" s="46"/>
      <c r="T2054" s="46"/>
      <c r="U2054" s="46"/>
      <c r="V2054" s="46"/>
      <c r="W2054" s="46"/>
      <c r="X2054" s="46"/>
      <c r="Y2054" s="46"/>
      <c r="Z2054" s="46"/>
    </row>
    <row r="2055" spans="1:26" ht="13.5" customHeight="1">
      <c r="A2055" s="233">
        <v>574</v>
      </c>
      <c r="B2055" s="52" t="s">
        <v>2279</v>
      </c>
      <c r="C2055" s="34" t="s">
        <v>35</v>
      </c>
      <c r="D2055" s="9" t="str">
        <f t="shared" si="268"/>
        <v>Kikkoman</v>
      </c>
      <c r="E2055" s="68" t="s">
        <v>2280</v>
      </c>
      <c r="F2055" s="368"/>
      <c r="G2055" s="70">
        <v>198</v>
      </c>
      <c r="H2055" s="39">
        <v>1</v>
      </c>
      <c r="I2055" s="39">
        <v>500</v>
      </c>
      <c r="J2055" s="121" t="s">
        <v>29</v>
      </c>
      <c r="K2055" s="41" t="s">
        <v>26</v>
      </c>
      <c r="L2055" s="42" t="str">
        <f t="shared" si="269"/>
        <v>500ml</v>
      </c>
      <c r="M2055" s="43">
        <f t="shared" si="270"/>
        <v>500</v>
      </c>
      <c r="N2055" s="44" t="str">
        <f t="shared" si="271"/>
        <v>500ml</v>
      </c>
      <c r="O2055" s="51">
        <f t="shared" si="266"/>
        <v>198</v>
      </c>
      <c r="P2055" s="46"/>
      <c r="Q2055" s="46"/>
      <c r="R2055" s="46"/>
      <c r="S2055" s="46"/>
      <c r="T2055" s="46"/>
      <c r="U2055" s="46"/>
      <c r="V2055" s="46"/>
      <c r="W2055" s="46"/>
      <c r="X2055" s="46"/>
      <c r="Y2055" s="46"/>
      <c r="Z2055" s="46"/>
    </row>
    <row r="2056" spans="1:26" ht="13.5" customHeight="1">
      <c r="A2056" s="233">
        <v>806</v>
      </c>
      <c r="B2056" s="128" t="s">
        <v>2281</v>
      </c>
      <c r="C2056" s="34" t="s">
        <v>82</v>
      </c>
      <c r="D2056" s="9" t="str">
        <f t="shared" si="268"/>
        <v>trigem</v>
      </c>
      <c r="E2056" s="128" t="s">
        <v>1590</v>
      </c>
      <c r="F2056" s="3" t="s">
        <v>76</v>
      </c>
      <c r="G2056" s="207">
        <v>2.48</v>
      </c>
      <c r="H2056" s="170">
        <v>457</v>
      </c>
      <c r="I2056" s="165">
        <v>1</v>
      </c>
      <c r="J2056" s="196" t="s">
        <v>37</v>
      </c>
      <c r="K2056" s="41" t="s">
        <v>26</v>
      </c>
      <c r="L2056" s="42" t="str">
        <f t="shared" si="269"/>
        <v>1pieces</v>
      </c>
      <c r="M2056" s="43">
        <f t="shared" si="270"/>
        <v>457</v>
      </c>
      <c r="N2056" s="44" t="str">
        <f t="shared" si="271"/>
        <v>457pieces</v>
      </c>
      <c r="O2056" s="51">
        <f t="shared" si="266"/>
        <v>1133.3599999999999</v>
      </c>
      <c r="P2056" s="46"/>
      <c r="Q2056" s="46"/>
      <c r="R2056" s="46"/>
      <c r="S2056" s="46"/>
      <c r="T2056" s="46"/>
      <c r="U2056" s="46"/>
      <c r="V2056" s="46"/>
      <c r="W2056" s="46"/>
      <c r="X2056" s="46"/>
      <c r="Y2056" s="46"/>
      <c r="Z2056" s="46"/>
    </row>
    <row r="2057" spans="1:26" ht="13.5" customHeight="1">
      <c r="A2057" s="232">
        <v>138</v>
      </c>
      <c r="B2057" s="48" t="s">
        <v>2282</v>
      </c>
      <c r="C2057" s="49" t="s">
        <v>61</v>
      </c>
      <c r="D2057" s="9" t="str">
        <f t="shared" si="268"/>
        <v>ideal</v>
      </c>
      <c r="E2057" s="50" t="s">
        <v>2283</v>
      </c>
      <c r="F2057" s="368"/>
      <c r="G2057" s="38">
        <v>80.62</v>
      </c>
      <c r="H2057" s="39">
        <v>4</v>
      </c>
      <c r="I2057" s="39">
        <v>900</v>
      </c>
      <c r="J2057" s="121" t="s">
        <v>59</v>
      </c>
      <c r="K2057" s="41" t="s">
        <v>26</v>
      </c>
      <c r="L2057" s="42" t="str">
        <f t="shared" si="269"/>
        <v>900grams</v>
      </c>
      <c r="M2057" s="43">
        <f t="shared" si="270"/>
        <v>3600</v>
      </c>
      <c r="N2057" s="44" t="str">
        <f t="shared" si="271"/>
        <v>3600grams</v>
      </c>
      <c r="O2057" s="51">
        <f t="shared" si="266"/>
        <v>322.48</v>
      </c>
      <c r="P2057" s="46"/>
      <c r="Q2057" s="46"/>
      <c r="R2057" s="46"/>
      <c r="S2057" s="46"/>
      <c r="T2057" s="46"/>
      <c r="U2057" s="46"/>
      <c r="V2057" s="46"/>
      <c r="W2057" s="46"/>
      <c r="X2057" s="46"/>
      <c r="Y2057" s="46"/>
      <c r="Z2057" s="46"/>
    </row>
    <row r="2058" spans="1:26" ht="13.5" customHeight="1">
      <c r="A2058" s="233">
        <v>138</v>
      </c>
      <c r="B2058" s="79" t="s">
        <v>2284</v>
      </c>
      <c r="C2058" s="34" t="s">
        <v>47</v>
      </c>
      <c r="D2058" s="9" t="str">
        <f t="shared" si="268"/>
        <v>Ideal</v>
      </c>
      <c r="E2058" s="50" t="s">
        <v>1445</v>
      </c>
      <c r="F2058" s="46"/>
      <c r="G2058" s="38">
        <v>65</v>
      </c>
      <c r="H2058" s="39">
        <v>3</v>
      </c>
      <c r="I2058" s="39">
        <v>1</v>
      </c>
      <c r="J2058" s="121" t="s">
        <v>59</v>
      </c>
      <c r="K2058" s="46"/>
      <c r="L2058" s="42" t="str">
        <f t="shared" si="269"/>
        <v>1grams</v>
      </c>
      <c r="M2058" s="43">
        <f t="shared" si="270"/>
        <v>3</v>
      </c>
      <c r="N2058" s="44" t="str">
        <f t="shared" si="271"/>
        <v>3grams</v>
      </c>
      <c r="O2058" s="51">
        <f t="shared" si="266"/>
        <v>195</v>
      </c>
      <c r="P2058" s="46"/>
      <c r="Q2058" s="46"/>
      <c r="R2058" s="46"/>
      <c r="S2058" s="46"/>
      <c r="T2058" s="46"/>
      <c r="U2058" s="46"/>
      <c r="V2058" s="46"/>
      <c r="W2058" s="46"/>
      <c r="X2058" s="46"/>
      <c r="Y2058" s="46"/>
      <c r="Z2058" s="46"/>
    </row>
    <row r="2059" spans="1:26" ht="13.5" customHeight="1">
      <c r="A2059" s="233">
        <v>138</v>
      </c>
      <c r="B2059" s="209" t="s">
        <v>2284</v>
      </c>
      <c r="C2059" s="34" t="s">
        <v>6</v>
      </c>
      <c r="D2059" s="9" t="str">
        <f t="shared" si="268"/>
        <v>Ideal</v>
      </c>
      <c r="E2059" s="116" t="s">
        <v>2285</v>
      </c>
      <c r="F2059" s="3"/>
      <c r="G2059" s="38">
        <v>71.2</v>
      </c>
      <c r="H2059" s="39">
        <v>3</v>
      </c>
      <c r="I2059" s="39">
        <v>800</v>
      </c>
      <c r="J2059" s="121" t="s">
        <v>59</v>
      </c>
      <c r="K2059" s="41" t="s">
        <v>26</v>
      </c>
      <c r="L2059" s="42" t="str">
        <f t="shared" si="269"/>
        <v>800grams</v>
      </c>
      <c r="M2059" s="43">
        <f t="shared" si="270"/>
        <v>2400</v>
      </c>
      <c r="N2059" s="44" t="str">
        <f t="shared" si="271"/>
        <v>2400grams</v>
      </c>
      <c r="O2059" s="51">
        <f t="shared" si="266"/>
        <v>213.60000000000002</v>
      </c>
      <c r="P2059" s="46"/>
      <c r="Q2059" s="46"/>
      <c r="R2059" s="46"/>
      <c r="S2059" s="46"/>
      <c r="T2059" s="46"/>
      <c r="U2059" s="46"/>
      <c r="V2059" s="46"/>
      <c r="W2059" s="46"/>
      <c r="X2059" s="46"/>
      <c r="Y2059" s="46"/>
      <c r="Z2059" s="46"/>
    </row>
    <row r="2060" spans="1:26" ht="13.5" customHeight="1">
      <c r="A2060" s="233">
        <v>138</v>
      </c>
      <c r="B2060" s="122" t="s">
        <v>2284</v>
      </c>
      <c r="C2060" s="34" t="s">
        <v>82</v>
      </c>
      <c r="D2060" s="9" t="str">
        <f t="shared" si="268"/>
        <v>SunMac</v>
      </c>
      <c r="E2060" s="330" t="s">
        <v>2286</v>
      </c>
      <c r="F2060" s="3" t="s">
        <v>76</v>
      </c>
      <c r="G2060" s="488">
        <v>75</v>
      </c>
      <c r="H2060" s="165">
        <v>12</v>
      </c>
      <c r="I2060" s="165">
        <v>800</v>
      </c>
      <c r="J2060" s="196" t="s">
        <v>59</v>
      </c>
      <c r="K2060" s="41" t="s">
        <v>26</v>
      </c>
      <c r="L2060" s="42" t="str">
        <f t="shared" si="269"/>
        <v>800grams</v>
      </c>
      <c r="M2060" s="43">
        <f t="shared" si="270"/>
        <v>9600</v>
      </c>
      <c r="N2060" s="44" t="str">
        <f t="shared" si="271"/>
        <v>9600grams</v>
      </c>
      <c r="O2060" s="51">
        <f t="shared" si="266"/>
        <v>900</v>
      </c>
      <c r="P2060" s="46"/>
      <c r="Q2060" s="46"/>
      <c r="R2060" s="46"/>
      <c r="S2060" s="46"/>
      <c r="T2060" s="46"/>
      <c r="U2060" s="46"/>
      <c r="V2060" s="46"/>
      <c r="W2060" s="46"/>
      <c r="X2060" s="46"/>
      <c r="Y2060" s="46"/>
      <c r="Z2060" s="46"/>
    </row>
    <row r="2061" spans="1:26" ht="13.5" customHeight="1">
      <c r="A2061" s="232">
        <v>138</v>
      </c>
      <c r="B2061" s="68" t="s">
        <v>2284</v>
      </c>
      <c r="C2061" s="53" t="s">
        <v>39</v>
      </c>
      <c r="D2061" s="9" t="str">
        <f t="shared" si="268"/>
        <v>Sunmac</v>
      </c>
      <c r="E2061" s="68" t="s">
        <v>2287</v>
      </c>
      <c r="F2061" s="368"/>
      <c r="G2061" s="70">
        <v>75</v>
      </c>
      <c r="H2061" s="236">
        <v>12</v>
      </c>
      <c r="I2061" s="71">
        <v>1000</v>
      </c>
      <c r="J2061" s="160" t="s">
        <v>59</v>
      </c>
      <c r="K2061" s="41"/>
      <c r="L2061" s="42" t="str">
        <f t="shared" si="269"/>
        <v>1000grams</v>
      </c>
      <c r="M2061" s="43">
        <f t="shared" si="270"/>
        <v>12000</v>
      </c>
      <c r="N2061" s="44" t="str">
        <f t="shared" si="271"/>
        <v>12000grams</v>
      </c>
      <c r="O2061" s="51">
        <f t="shared" si="266"/>
        <v>900</v>
      </c>
      <c r="P2061" s="46"/>
      <c r="Q2061" s="46"/>
      <c r="R2061" s="46"/>
      <c r="S2061" s="46"/>
      <c r="T2061" s="46"/>
      <c r="U2061" s="46"/>
      <c r="V2061" s="46"/>
      <c r="W2061" s="46"/>
      <c r="X2061" s="46"/>
      <c r="Y2061" s="46"/>
      <c r="Z2061" s="46"/>
    </row>
    <row r="2062" spans="1:26" ht="13.5" customHeight="1">
      <c r="A2062" s="233">
        <v>138</v>
      </c>
      <c r="B2062" s="208" t="s">
        <v>2284</v>
      </c>
      <c r="C2062" s="34" t="s">
        <v>27</v>
      </c>
      <c r="D2062" s="9" t="str">
        <f t="shared" si="268"/>
        <v>Sunmac</v>
      </c>
      <c r="E2062" s="489" t="s">
        <v>2288</v>
      </c>
      <c r="F2062" s="368"/>
      <c r="G2062" s="38">
        <v>80</v>
      </c>
      <c r="H2062" s="39">
        <v>3</v>
      </c>
      <c r="I2062" s="39"/>
      <c r="J2062" s="121"/>
      <c r="K2062" s="41" t="s">
        <v>26</v>
      </c>
      <c r="L2062" s="42" t="str">
        <f t="shared" si="269"/>
        <v/>
      </c>
      <c r="M2062" s="43">
        <f t="shared" si="270"/>
        <v>0</v>
      </c>
      <c r="N2062" s="44" t="str">
        <f t="shared" si="271"/>
        <v>0</v>
      </c>
      <c r="O2062" s="45">
        <f t="shared" si="266"/>
        <v>240</v>
      </c>
      <c r="P2062" s="46"/>
      <c r="Q2062" s="46"/>
      <c r="R2062" s="46"/>
      <c r="S2062" s="46"/>
      <c r="T2062" s="46"/>
      <c r="U2062" s="46"/>
      <c r="V2062" s="46"/>
      <c r="W2062" s="46"/>
      <c r="X2062" s="46"/>
      <c r="Y2062" s="46"/>
      <c r="Z2062" s="46"/>
    </row>
    <row r="2063" spans="1:26" ht="13.5" customHeight="1">
      <c r="A2063" s="233">
        <v>138</v>
      </c>
      <c r="B2063" s="57" t="s">
        <v>2284</v>
      </c>
      <c r="C2063" s="94" t="s">
        <v>68</v>
      </c>
      <c r="D2063" s="9">
        <f t="shared" si="268"/>
        <v>0</v>
      </c>
      <c r="E2063" s="116"/>
      <c r="F2063" s="46"/>
      <c r="G2063" s="212">
        <v>7.9111111111111118E-2</v>
      </c>
      <c r="H2063" s="326">
        <v>2700</v>
      </c>
      <c r="I2063" s="326">
        <v>900</v>
      </c>
      <c r="J2063" s="257" t="s">
        <v>59</v>
      </c>
      <c r="K2063" s="46"/>
      <c r="L2063" s="42" t="str">
        <f t="shared" si="269"/>
        <v>900grams</v>
      </c>
      <c r="M2063" s="43">
        <f t="shared" si="270"/>
        <v>2430000</v>
      </c>
      <c r="N2063" s="44" t="str">
        <f t="shared" si="271"/>
        <v>2430000grams</v>
      </c>
      <c r="O2063" s="51">
        <f t="shared" si="266"/>
        <v>213.60000000000002</v>
      </c>
      <c r="P2063" s="46"/>
      <c r="Q2063" s="46"/>
      <c r="R2063" s="46"/>
      <c r="S2063" s="46"/>
      <c r="T2063" s="46"/>
      <c r="U2063" s="46"/>
      <c r="V2063" s="46"/>
      <c r="W2063" s="46"/>
      <c r="X2063" s="46"/>
      <c r="Y2063" s="46"/>
      <c r="Z2063" s="46"/>
    </row>
    <row r="2064" spans="1:26" ht="13.5" customHeight="1">
      <c r="A2064" s="232">
        <v>421</v>
      </c>
      <c r="B2064" s="48" t="s">
        <v>2289</v>
      </c>
      <c r="C2064" s="34" t="s">
        <v>43</v>
      </c>
      <c r="D2064" s="9" t="str">
        <f t="shared" si="268"/>
        <v>Sunshine</v>
      </c>
      <c r="E2064" s="50" t="s">
        <v>2290</v>
      </c>
      <c r="F2064" s="368"/>
      <c r="G2064" s="38">
        <v>78.56</v>
      </c>
      <c r="H2064" s="39">
        <v>1</v>
      </c>
      <c r="I2064" s="39">
        <v>800</v>
      </c>
      <c r="J2064" s="121" t="s">
        <v>59</v>
      </c>
      <c r="K2064" s="41" t="s">
        <v>26</v>
      </c>
      <c r="L2064" s="42" t="str">
        <f t="shared" si="269"/>
        <v>800grams</v>
      </c>
      <c r="M2064" s="43">
        <f t="shared" si="270"/>
        <v>800</v>
      </c>
      <c r="N2064" s="44" t="str">
        <f t="shared" si="271"/>
        <v>800grams</v>
      </c>
      <c r="O2064" s="51">
        <f t="shared" si="266"/>
        <v>78.56</v>
      </c>
      <c r="P2064" s="46"/>
      <c r="Q2064" s="46"/>
      <c r="R2064" s="46"/>
      <c r="S2064" s="46"/>
      <c r="T2064" s="46"/>
      <c r="U2064" s="46"/>
      <c r="V2064" s="46"/>
      <c r="W2064" s="46"/>
      <c r="X2064" s="46"/>
      <c r="Y2064" s="46"/>
      <c r="Z2064" s="46"/>
    </row>
    <row r="2065" spans="1:26" ht="13.5" customHeight="1">
      <c r="A2065" s="233">
        <v>985</v>
      </c>
      <c r="B2065" s="76" t="s">
        <v>2291</v>
      </c>
      <c r="C2065" s="34" t="s">
        <v>55</v>
      </c>
      <c r="D2065" s="9">
        <f t="shared" si="268"/>
        <v>0</v>
      </c>
      <c r="E2065" s="52"/>
      <c r="F2065" s="368"/>
      <c r="G2065" s="77">
        <v>4</v>
      </c>
      <c r="H2065" s="39">
        <v>28</v>
      </c>
      <c r="I2065" s="39">
        <v>1</v>
      </c>
      <c r="J2065" s="121" t="s">
        <v>37</v>
      </c>
      <c r="K2065" s="41" t="s">
        <v>26</v>
      </c>
      <c r="L2065" s="42" t="str">
        <f t="shared" si="269"/>
        <v>1pieces</v>
      </c>
      <c r="M2065" s="43">
        <f t="shared" si="270"/>
        <v>28</v>
      </c>
      <c r="N2065" s="44" t="str">
        <f t="shared" si="271"/>
        <v>28pieces</v>
      </c>
      <c r="O2065" s="51">
        <f t="shared" si="266"/>
        <v>112</v>
      </c>
      <c r="P2065" s="46"/>
      <c r="Q2065" s="46"/>
      <c r="R2065" s="46"/>
      <c r="S2065" s="46"/>
      <c r="T2065" s="46"/>
      <c r="U2065" s="46"/>
      <c r="V2065" s="46"/>
      <c r="W2065" s="46"/>
      <c r="X2065" s="46"/>
      <c r="Y2065" s="46"/>
      <c r="Z2065" s="46"/>
    </row>
    <row r="2066" spans="1:26" ht="13.5" customHeight="1">
      <c r="A2066" s="233">
        <v>878</v>
      </c>
      <c r="B2066" s="48" t="s">
        <v>2292</v>
      </c>
      <c r="C2066" s="34" t="s">
        <v>74</v>
      </c>
      <c r="D2066" s="9" t="str">
        <f t="shared" si="268"/>
        <v>Del Monte</v>
      </c>
      <c r="E2066" s="116" t="s">
        <v>970</v>
      </c>
      <c r="F2066" s="3" t="s">
        <v>76</v>
      </c>
      <c r="G2066" s="38">
        <v>139.9</v>
      </c>
      <c r="H2066" s="39">
        <v>4</v>
      </c>
      <c r="I2066" s="39">
        <v>1000</v>
      </c>
      <c r="J2066" s="121" t="s">
        <v>33</v>
      </c>
      <c r="K2066" s="41" t="s">
        <v>26</v>
      </c>
      <c r="L2066" s="42" t="str">
        <f t="shared" si="269"/>
        <v>1000kg</v>
      </c>
      <c r="M2066" s="43">
        <f t="shared" si="270"/>
        <v>4000</v>
      </c>
      <c r="N2066" s="44" t="str">
        <f t="shared" si="271"/>
        <v>4000kg</v>
      </c>
      <c r="O2066" s="51">
        <f t="shared" si="266"/>
        <v>559.6</v>
      </c>
      <c r="P2066" s="29"/>
      <c r="Q2066" s="11"/>
      <c r="R2066" s="11"/>
      <c r="S2066" s="11"/>
      <c r="T2066" s="11"/>
      <c r="U2066" s="11"/>
      <c r="V2066" s="11"/>
      <c r="W2066" s="11"/>
      <c r="X2066" s="11"/>
      <c r="Y2066" s="11"/>
      <c r="Z2066" s="11"/>
    </row>
    <row r="2067" spans="1:26" ht="13.5" customHeight="1">
      <c r="A2067" s="233">
        <v>969</v>
      </c>
      <c r="B2067" s="76" t="s">
        <v>2293</v>
      </c>
      <c r="C2067" s="34" t="s">
        <v>55</v>
      </c>
      <c r="D2067" s="9" t="str">
        <f t="shared" si="268"/>
        <v>Sunmac</v>
      </c>
      <c r="E2067" s="52" t="s">
        <v>2294</v>
      </c>
      <c r="F2067" s="368"/>
      <c r="G2067" s="38">
        <v>80</v>
      </c>
      <c r="H2067" s="39">
        <v>4</v>
      </c>
      <c r="I2067" s="39">
        <v>900</v>
      </c>
      <c r="J2067" s="121" t="s">
        <v>59</v>
      </c>
      <c r="K2067" s="41" t="s">
        <v>26</v>
      </c>
      <c r="L2067" s="42" t="str">
        <f t="shared" si="269"/>
        <v>900grams</v>
      </c>
      <c r="M2067" s="43">
        <f t="shared" si="270"/>
        <v>3600</v>
      </c>
      <c r="N2067" s="44" t="str">
        <f t="shared" si="271"/>
        <v>3600grams</v>
      </c>
      <c r="O2067" s="51">
        <f t="shared" si="266"/>
        <v>320</v>
      </c>
      <c r="P2067" s="46"/>
      <c r="Q2067" s="46"/>
      <c r="R2067" s="46"/>
      <c r="S2067" s="46"/>
      <c r="T2067" s="46"/>
      <c r="U2067" s="46"/>
      <c r="V2067" s="46"/>
      <c r="W2067" s="46"/>
      <c r="X2067" s="46"/>
      <c r="Y2067" s="46"/>
      <c r="Z2067" s="46"/>
    </row>
    <row r="2068" spans="1:26" ht="13.5" customHeight="1">
      <c r="A2068" s="232">
        <v>668</v>
      </c>
      <c r="B2068" s="52" t="s">
        <v>2295</v>
      </c>
      <c r="C2068" s="53" t="s">
        <v>39</v>
      </c>
      <c r="D2068" s="9" t="str">
        <f t="shared" si="268"/>
        <v>Del Monte</v>
      </c>
      <c r="E2068" s="52" t="s">
        <v>2296</v>
      </c>
      <c r="F2068" s="368"/>
      <c r="G2068" s="70">
        <v>99.6</v>
      </c>
      <c r="H2068" s="236">
        <v>11</v>
      </c>
      <c r="I2068" s="71">
        <v>900</v>
      </c>
      <c r="J2068" s="160" t="s">
        <v>59</v>
      </c>
      <c r="K2068" s="41"/>
      <c r="L2068" s="42" t="str">
        <f t="shared" si="269"/>
        <v>900grams</v>
      </c>
      <c r="M2068" s="43">
        <f t="shared" si="270"/>
        <v>9900</v>
      </c>
      <c r="N2068" s="44" t="str">
        <f t="shared" si="271"/>
        <v>9900grams</v>
      </c>
      <c r="O2068" s="51">
        <f t="shared" si="266"/>
        <v>1095.5999999999999</v>
      </c>
      <c r="P2068" s="29"/>
      <c r="Q2068" s="11"/>
      <c r="R2068" s="11"/>
      <c r="S2068" s="11"/>
      <c r="T2068" s="11"/>
      <c r="U2068" s="11"/>
      <c r="V2068" s="11"/>
      <c r="W2068" s="11"/>
      <c r="X2068" s="11"/>
      <c r="Y2068" s="11"/>
      <c r="Z2068" s="11"/>
    </row>
    <row r="2069" spans="1:26" ht="13.5" customHeight="1">
      <c r="A2069" s="233">
        <v>937</v>
      </c>
      <c r="B2069" s="33" t="s">
        <v>2297</v>
      </c>
      <c r="C2069" s="34" t="s">
        <v>55</v>
      </c>
      <c r="D2069" s="9" t="str">
        <f t="shared" si="268"/>
        <v>Royal</v>
      </c>
      <c r="E2069" s="50" t="s">
        <v>2119</v>
      </c>
      <c r="F2069" s="3"/>
      <c r="G2069" s="38">
        <v>60</v>
      </c>
      <c r="H2069" s="39">
        <v>1</v>
      </c>
      <c r="I2069" s="39">
        <v>1</v>
      </c>
      <c r="J2069" s="121" t="s">
        <v>33</v>
      </c>
      <c r="K2069" s="41" t="s">
        <v>26</v>
      </c>
      <c r="L2069" s="42" t="str">
        <f t="shared" si="269"/>
        <v>1kg</v>
      </c>
      <c r="M2069" s="43">
        <f t="shared" si="270"/>
        <v>1</v>
      </c>
      <c r="N2069" s="44" t="str">
        <f t="shared" si="271"/>
        <v>1kg</v>
      </c>
      <c r="O2069" s="51">
        <f t="shared" si="266"/>
        <v>60</v>
      </c>
      <c r="P2069" s="46"/>
      <c r="Q2069" s="46"/>
      <c r="R2069" s="46"/>
      <c r="S2069" s="46"/>
      <c r="T2069" s="46"/>
      <c r="U2069" s="46"/>
      <c r="V2069" s="46"/>
      <c r="W2069" s="46"/>
      <c r="X2069" s="46"/>
      <c r="Y2069" s="46"/>
      <c r="Z2069" s="46"/>
    </row>
    <row r="2070" spans="1:26" ht="13.5" customHeight="1">
      <c r="A2070" s="233">
        <v>933</v>
      </c>
      <c r="B2070" s="33" t="s">
        <v>2298</v>
      </c>
      <c r="C2070" s="34" t="s">
        <v>55</v>
      </c>
      <c r="D2070" s="9" t="str">
        <f t="shared" si="268"/>
        <v>Hormel</v>
      </c>
      <c r="E2070" s="116" t="s">
        <v>2299</v>
      </c>
      <c r="F2070" s="3"/>
      <c r="G2070" s="212">
        <v>218</v>
      </c>
      <c r="H2070" s="39">
        <v>11</v>
      </c>
      <c r="I2070" s="39">
        <v>340</v>
      </c>
      <c r="J2070" s="121" t="s">
        <v>59</v>
      </c>
      <c r="K2070" s="41" t="s">
        <v>26</v>
      </c>
      <c r="L2070" s="42" t="str">
        <f t="shared" si="269"/>
        <v>340grams</v>
      </c>
      <c r="M2070" s="43">
        <f t="shared" si="270"/>
        <v>3740</v>
      </c>
      <c r="N2070" s="44" t="str">
        <f t="shared" si="271"/>
        <v>3740grams</v>
      </c>
      <c r="O2070" s="51">
        <f t="shared" si="266"/>
        <v>2398</v>
      </c>
      <c r="P2070" s="46"/>
      <c r="Q2070" s="46"/>
      <c r="R2070" s="46"/>
      <c r="S2070" s="46"/>
      <c r="T2070" s="46"/>
      <c r="U2070" s="46"/>
      <c r="V2070" s="46"/>
      <c r="W2070" s="46"/>
      <c r="X2070" s="46"/>
      <c r="Y2070" s="46"/>
      <c r="Z2070" s="46"/>
    </row>
    <row r="2071" spans="1:26" ht="13.5" customHeight="1">
      <c r="A2071" s="232">
        <v>359</v>
      </c>
      <c r="B2071" s="209" t="s">
        <v>2300</v>
      </c>
      <c r="C2071" s="34" t="s">
        <v>43</v>
      </c>
      <c r="D2071" s="9" t="str">
        <f t="shared" si="268"/>
        <v>Hormel</v>
      </c>
      <c r="E2071" s="116" t="s">
        <v>2301</v>
      </c>
      <c r="F2071" s="368"/>
      <c r="G2071" s="38">
        <v>208</v>
      </c>
      <c r="H2071" s="39">
        <v>2</v>
      </c>
      <c r="I2071" s="39">
        <v>340</v>
      </c>
      <c r="J2071" s="121" t="s">
        <v>59</v>
      </c>
      <c r="K2071" s="41" t="s">
        <v>26</v>
      </c>
      <c r="L2071" s="42" t="str">
        <f t="shared" si="269"/>
        <v>340grams</v>
      </c>
      <c r="M2071" s="43">
        <f t="shared" si="270"/>
        <v>680</v>
      </c>
      <c r="N2071" s="44" t="str">
        <f t="shared" si="271"/>
        <v>680grams</v>
      </c>
      <c r="O2071" s="51">
        <f t="shared" si="266"/>
        <v>416</v>
      </c>
      <c r="P2071" s="46"/>
      <c r="Q2071" s="46"/>
      <c r="R2071" s="46"/>
      <c r="S2071" s="46"/>
      <c r="T2071" s="46"/>
      <c r="U2071" s="46"/>
      <c r="V2071" s="46"/>
      <c r="W2071" s="46"/>
      <c r="X2071" s="46"/>
      <c r="Y2071" s="46"/>
      <c r="Z2071" s="46"/>
    </row>
    <row r="2072" spans="1:26" ht="13.5" customHeight="1">
      <c r="A2072" s="233">
        <v>359</v>
      </c>
      <c r="B2072" s="57" t="s">
        <v>2300</v>
      </c>
      <c r="C2072" s="94" t="s">
        <v>68</v>
      </c>
      <c r="D2072" s="9">
        <f t="shared" si="268"/>
        <v>0</v>
      </c>
      <c r="E2072" s="116"/>
      <c r="F2072" s="46"/>
      <c r="G2072" s="212">
        <v>0.62352941176470589</v>
      </c>
      <c r="H2072" s="213">
        <v>5100</v>
      </c>
      <c r="I2072" s="326">
        <v>340</v>
      </c>
      <c r="J2072" s="257" t="s">
        <v>59</v>
      </c>
      <c r="K2072" s="46"/>
      <c r="L2072" s="42" t="str">
        <f t="shared" si="269"/>
        <v>340grams</v>
      </c>
      <c r="M2072" s="43">
        <f t="shared" si="270"/>
        <v>1734000</v>
      </c>
      <c r="N2072" s="44" t="str">
        <f t="shared" si="271"/>
        <v>1734000grams</v>
      </c>
      <c r="O2072" s="51">
        <f t="shared" si="266"/>
        <v>3180</v>
      </c>
      <c r="P2072" s="46"/>
      <c r="Q2072" s="46"/>
      <c r="R2072" s="46"/>
      <c r="S2072" s="46"/>
      <c r="T2072" s="46"/>
      <c r="U2072" s="46"/>
      <c r="V2072" s="46"/>
      <c r="W2072" s="46"/>
      <c r="X2072" s="46"/>
      <c r="Y2072" s="46"/>
      <c r="Z2072" s="46"/>
    </row>
    <row r="2073" spans="1:26" ht="13.5" customHeight="1">
      <c r="A2073" s="233">
        <v>620</v>
      </c>
      <c r="B2073" s="48" t="s">
        <v>2302</v>
      </c>
      <c r="C2073" s="34" t="s">
        <v>35</v>
      </c>
      <c r="D2073" s="9" t="str">
        <f t="shared" si="268"/>
        <v>MC CORMICK</v>
      </c>
      <c r="E2073" s="50" t="s">
        <v>1543</v>
      </c>
      <c r="F2073" s="368"/>
      <c r="G2073" s="38">
        <v>78</v>
      </c>
      <c r="H2073" s="39">
        <v>3</v>
      </c>
      <c r="I2073" s="39">
        <v>34</v>
      </c>
      <c r="J2073" s="121" t="s">
        <v>59</v>
      </c>
      <c r="K2073" s="41"/>
      <c r="L2073" s="42" t="str">
        <f t="shared" si="269"/>
        <v>34grams</v>
      </c>
      <c r="M2073" s="43">
        <f t="shared" si="270"/>
        <v>102</v>
      </c>
      <c r="N2073" s="44" t="str">
        <f t="shared" si="271"/>
        <v>102grams</v>
      </c>
      <c r="O2073" s="51">
        <f t="shared" si="266"/>
        <v>234</v>
      </c>
      <c r="P2073" s="46"/>
      <c r="Q2073" s="46"/>
      <c r="R2073" s="46"/>
      <c r="S2073" s="46"/>
      <c r="T2073" s="46"/>
      <c r="U2073" s="46"/>
      <c r="V2073" s="46"/>
      <c r="W2073" s="46"/>
      <c r="X2073" s="46"/>
      <c r="Y2073" s="46"/>
      <c r="Z2073" s="46"/>
    </row>
    <row r="2074" spans="1:26" ht="13.5" customHeight="1">
      <c r="A2074" s="233">
        <v>950</v>
      </c>
      <c r="B2074" s="76" t="s">
        <v>2303</v>
      </c>
      <c r="C2074" s="34" t="s">
        <v>55</v>
      </c>
      <c r="D2074" s="9" t="str">
        <f t="shared" si="268"/>
        <v>Mc Cormick</v>
      </c>
      <c r="E2074" s="52" t="s">
        <v>436</v>
      </c>
      <c r="F2074" s="3"/>
      <c r="G2074" s="77">
        <v>5.8</v>
      </c>
      <c r="H2074" s="39">
        <v>15</v>
      </c>
      <c r="I2074" s="39">
        <v>1</v>
      </c>
      <c r="J2074" s="121" t="s">
        <v>37</v>
      </c>
      <c r="K2074" s="41" t="s">
        <v>26</v>
      </c>
      <c r="L2074" s="42" t="str">
        <f t="shared" si="269"/>
        <v>1pieces</v>
      </c>
      <c r="M2074" s="43">
        <f t="shared" si="270"/>
        <v>15</v>
      </c>
      <c r="N2074" s="44" t="str">
        <f t="shared" si="271"/>
        <v>15pieces</v>
      </c>
      <c r="O2074" s="51">
        <f t="shared" si="266"/>
        <v>87</v>
      </c>
      <c r="P2074" s="46"/>
      <c r="Q2074" s="46"/>
      <c r="R2074" s="46"/>
      <c r="S2074" s="46"/>
      <c r="T2074" s="46"/>
      <c r="U2074" s="46"/>
      <c r="V2074" s="46"/>
      <c r="W2074" s="46"/>
      <c r="X2074" s="46"/>
      <c r="Y2074" s="46"/>
      <c r="Z2074" s="46"/>
    </row>
    <row r="2075" spans="1:26" ht="13.5" customHeight="1">
      <c r="A2075" s="233">
        <v>898</v>
      </c>
      <c r="B2075" s="209" t="s">
        <v>2304</v>
      </c>
      <c r="C2075" s="34" t="s">
        <v>74</v>
      </c>
      <c r="D2075" s="9" t="str">
        <f t="shared" si="268"/>
        <v>Lucky me</v>
      </c>
      <c r="E2075" s="116" t="s">
        <v>542</v>
      </c>
      <c r="F2075" s="368" t="s">
        <v>76</v>
      </c>
      <c r="G2075" s="38">
        <v>21.22</v>
      </c>
      <c r="H2075" s="39">
        <v>37</v>
      </c>
      <c r="I2075" s="39">
        <v>40</v>
      </c>
      <c r="J2075" s="121" t="s">
        <v>59</v>
      </c>
      <c r="K2075" s="41" t="s">
        <v>26</v>
      </c>
      <c r="L2075" s="42" t="str">
        <f t="shared" si="269"/>
        <v>40grams</v>
      </c>
      <c r="M2075" s="43">
        <f t="shared" si="270"/>
        <v>1480</v>
      </c>
      <c r="N2075" s="44" t="str">
        <f t="shared" si="271"/>
        <v>1480grams</v>
      </c>
      <c r="O2075" s="51">
        <f t="shared" si="266"/>
        <v>785.14</v>
      </c>
      <c r="P2075" s="46"/>
      <c r="Q2075" s="46"/>
      <c r="R2075" s="46"/>
      <c r="S2075" s="46"/>
      <c r="T2075" s="46"/>
      <c r="U2075" s="46"/>
      <c r="V2075" s="46"/>
      <c r="W2075" s="46"/>
      <c r="X2075" s="46"/>
      <c r="Y2075" s="46"/>
      <c r="Z2075" s="46"/>
    </row>
    <row r="2076" spans="1:26" ht="13.5" customHeight="1">
      <c r="A2076" s="233">
        <v>1009</v>
      </c>
      <c r="B2076" s="76" t="s">
        <v>2305</v>
      </c>
      <c r="C2076" s="34" t="s">
        <v>55</v>
      </c>
      <c r="D2076" s="9" t="str">
        <f t="shared" si="268"/>
        <v>Oishi</v>
      </c>
      <c r="E2076" s="52" t="s">
        <v>145</v>
      </c>
      <c r="F2076" s="368"/>
      <c r="G2076" s="77">
        <v>22.45</v>
      </c>
      <c r="H2076" s="39">
        <v>7</v>
      </c>
      <c r="I2076" s="39">
        <v>1</v>
      </c>
      <c r="J2076" s="121" t="s">
        <v>37</v>
      </c>
      <c r="K2076" s="41" t="s">
        <v>26</v>
      </c>
      <c r="L2076" s="42" t="str">
        <f t="shared" si="269"/>
        <v>1pieces</v>
      </c>
      <c r="M2076" s="43">
        <f t="shared" si="270"/>
        <v>7</v>
      </c>
      <c r="N2076" s="44" t="str">
        <f t="shared" si="271"/>
        <v>7pieces</v>
      </c>
      <c r="O2076" s="51">
        <f t="shared" si="266"/>
        <v>157.15</v>
      </c>
      <c r="P2076" s="46"/>
      <c r="Q2076" s="46"/>
      <c r="R2076" s="46"/>
      <c r="S2076" s="46"/>
      <c r="T2076" s="46"/>
      <c r="U2076" s="46"/>
      <c r="V2076" s="46"/>
      <c r="W2076" s="46"/>
      <c r="X2076" s="46"/>
      <c r="Y2076" s="46"/>
      <c r="Z2076" s="46"/>
    </row>
    <row r="2077" spans="1:26" ht="13.5" customHeight="1">
      <c r="A2077" s="232">
        <v>289</v>
      </c>
      <c r="B2077" s="48" t="s">
        <v>2306</v>
      </c>
      <c r="C2077" s="49" t="s">
        <v>31</v>
      </c>
      <c r="D2077" s="9">
        <f t="shared" si="268"/>
        <v>0</v>
      </c>
      <c r="E2077" s="50"/>
      <c r="F2077" s="368"/>
      <c r="G2077" s="38">
        <v>23.45</v>
      </c>
      <c r="H2077" s="39">
        <v>2</v>
      </c>
      <c r="I2077" s="39"/>
      <c r="J2077" s="121" t="s">
        <v>37</v>
      </c>
      <c r="K2077" s="41" t="s">
        <v>26</v>
      </c>
      <c r="L2077" s="42" t="str">
        <f t="shared" si="269"/>
        <v>pieces</v>
      </c>
      <c r="M2077" s="43">
        <f t="shared" si="270"/>
        <v>0</v>
      </c>
      <c r="N2077" s="44" t="str">
        <f t="shared" si="271"/>
        <v>0pieces</v>
      </c>
      <c r="O2077" s="51">
        <f t="shared" si="266"/>
        <v>46.9</v>
      </c>
      <c r="P2077" s="46"/>
      <c r="Q2077" s="46"/>
      <c r="R2077" s="46"/>
      <c r="S2077" s="46"/>
      <c r="T2077" s="46"/>
      <c r="U2077" s="46"/>
      <c r="V2077" s="46"/>
      <c r="W2077" s="46"/>
      <c r="X2077" s="46"/>
      <c r="Y2077" s="46"/>
      <c r="Z2077" s="46"/>
    </row>
    <row r="2078" spans="1:26" ht="13.5" customHeight="1">
      <c r="A2078" s="233">
        <v>578</v>
      </c>
      <c r="B2078" s="68" t="s">
        <v>2307</v>
      </c>
      <c r="C2078" s="34" t="s">
        <v>35</v>
      </c>
      <c r="D2078" s="9" t="str">
        <f t="shared" si="268"/>
        <v>San Remo</v>
      </c>
      <c r="E2078" s="68" t="s">
        <v>1889</v>
      </c>
      <c r="F2078" s="368"/>
      <c r="G2078" s="70">
        <v>72</v>
      </c>
      <c r="H2078" s="39">
        <v>2</v>
      </c>
      <c r="I2078" s="39">
        <v>500</v>
      </c>
      <c r="J2078" s="121" t="s">
        <v>59</v>
      </c>
      <c r="K2078" s="41" t="s">
        <v>26</v>
      </c>
      <c r="L2078" s="42" t="str">
        <f t="shared" si="269"/>
        <v>500grams</v>
      </c>
      <c r="M2078" s="43">
        <f t="shared" si="270"/>
        <v>1000</v>
      </c>
      <c r="N2078" s="44" t="str">
        <f t="shared" si="271"/>
        <v>1000grams</v>
      </c>
      <c r="O2078" s="51">
        <f t="shared" si="266"/>
        <v>144</v>
      </c>
      <c r="P2078" s="46"/>
      <c r="Q2078" s="46"/>
      <c r="R2078" s="46"/>
      <c r="S2078" s="46"/>
      <c r="T2078" s="46"/>
      <c r="U2078" s="46"/>
      <c r="V2078" s="46"/>
      <c r="W2078" s="46"/>
      <c r="X2078" s="46"/>
      <c r="Y2078" s="46"/>
      <c r="Z2078" s="46"/>
    </row>
    <row r="2079" spans="1:26" ht="13.5" customHeight="1">
      <c r="A2079" s="232">
        <v>210</v>
      </c>
      <c r="B2079" s="33" t="s">
        <v>2308</v>
      </c>
      <c r="C2079" s="49" t="s">
        <v>31</v>
      </c>
      <c r="D2079" s="9" t="str">
        <f t="shared" si="268"/>
        <v>ZIM</v>
      </c>
      <c r="E2079" s="116" t="s">
        <v>2192</v>
      </c>
      <c r="F2079" s="3"/>
      <c r="G2079" s="38">
        <v>27.75</v>
      </c>
      <c r="H2079" s="39">
        <v>6</v>
      </c>
      <c r="I2079" s="39"/>
      <c r="J2079" s="121" t="s">
        <v>37</v>
      </c>
      <c r="K2079" s="41" t="s">
        <v>26</v>
      </c>
      <c r="L2079" s="42" t="str">
        <f t="shared" si="269"/>
        <v>pieces</v>
      </c>
      <c r="M2079" s="43">
        <f t="shared" si="270"/>
        <v>0</v>
      </c>
      <c r="N2079" s="44" t="str">
        <f t="shared" si="271"/>
        <v>0pieces</v>
      </c>
      <c r="O2079" s="51">
        <f t="shared" si="266"/>
        <v>166.5</v>
      </c>
      <c r="P2079" s="46"/>
      <c r="Q2079" s="46"/>
      <c r="R2079" s="46"/>
      <c r="S2079" s="46"/>
      <c r="T2079" s="46"/>
      <c r="U2079" s="46"/>
      <c r="V2079" s="46"/>
      <c r="W2079" s="46"/>
      <c r="X2079" s="46"/>
      <c r="Y2079" s="46"/>
      <c r="Z2079" s="46"/>
    </row>
    <row r="2080" spans="1:26" ht="13.5" customHeight="1">
      <c r="A2080" s="233">
        <v>210</v>
      </c>
      <c r="B2080" s="76" t="s">
        <v>2308</v>
      </c>
      <c r="C2080" s="34" t="s">
        <v>55</v>
      </c>
      <c r="D2080" s="9">
        <f t="shared" si="268"/>
        <v>0</v>
      </c>
      <c r="E2080" s="52"/>
      <c r="F2080" s="368"/>
      <c r="G2080" s="77">
        <v>19</v>
      </c>
      <c r="H2080" s="39">
        <v>6</v>
      </c>
      <c r="I2080" s="39">
        <v>1</v>
      </c>
      <c r="J2080" s="121" t="s">
        <v>37</v>
      </c>
      <c r="K2080" s="41" t="s">
        <v>26</v>
      </c>
      <c r="L2080" s="42" t="str">
        <f t="shared" si="269"/>
        <v>1pieces</v>
      </c>
      <c r="M2080" s="43">
        <f t="shared" si="270"/>
        <v>6</v>
      </c>
      <c r="N2080" s="44" t="str">
        <f t="shared" si="271"/>
        <v>6pieces</v>
      </c>
      <c r="O2080" s="51">
        <f t="shared" si="266"/>
        <v>114</v>
      </c>
      <c r="P2080" s="46"/>
      <c r="Q2080" s="46"/>
      <c r="R2080" s="46"/>
      <c r="S2080" s="46"/>
      <c r="T2080" s="46"/>
      <c r="U2080" s="46"/>
      <c r="V2080" s="46"/>
      <c r="W2080" s="46"/>
      <c r="X2080" s="46"/>
      <c r="Y2080" s="46"/>
      <c r="Z2080" s="46"/>
    </row>
    <row r="2081" spans="1:26" ht="13.5" customHeight="1">
      <c r="A2081" s="232">
        <v>82</v>
      </c>
      <c r="B2081" s="33" t="s">
        <v>2309</v>
      </c>
      <c r="C2081" s="49" t="s">
        <v>61</v>
      </c>
      <c r="D2081" s="9" t="str">
        <f t="shared" si="268"/>
        <v>scothbrite</v>
      </c>
      <c r="E2081" s="50" t="s">
        <v>2310</v>
      </c>
      <c r="F2081" s="368"/>
      <c r="G2081" s="38">
        <v>19.399999999999999</v>
      </c>
      <c r="H2081" s="39">
        <v>3</v>
      </c>
      <c r="I2081" s="39">
        <v>1</v>
      </c>
      <c r="J2081" s="121" t="s">
        <v>37</v>
      </c>
      <c r="K2081" s="41" t="s">
        <v>26</v>
      </c>
      <c r="L2081" s="42" t="str">
        <f t="shared" si="269"/>
        <v>1pieces</v>
      </c>
      <c r="M2081" s="43">
        <f t="shared" si="270"/>
        <v>3</v>
      </c>
      <c r="N2081" s="44" t="str">
        <f t="shared" si="271"/>
        <v>3pieces</v>
      </c>
      <c r="O2081" s="51">
        <f t="shared" si="266"/>
        <v>58.199999999999996</v>
      </c>
      <c r="P2081" s="46"/>
      <c r="Q2081" s="46"/>
      <c r="R2081" s="46"/>
      <c r="S2081" s="46"/>
      <c r="T2081" s="46"/>
      <c r="U2081" s="46"/>
      <c r="V2081" s="46"/>
      <c r="W2081" s="46"/>
      <c r="X2081" s="46"/>
      <c r="Y2081" s="46"/>
      <c r="Z2081" s="46"/>
    </row>
    <row r="2082" spans="1:26" ht="13.5" customHeight="1">
      <c r="A2082" s="232">
        <v>83</v>
      </c>
      <c r="B2082" s="33" t="s">
        <v>2311</v>
      </c>
      <c r="C2082" s="49" t="s">
        <v>61</v>
      </c>
      <c r="D2082" s="9" t="str">
        <f t="shared" si="268"/>
        <v xml:space="preserve">scothbrite </v>
      </c>
      <c r="E2082" s="50" t="s">
        <v>2312</v>
      </c>
      <c r="F2082" s="368"/>
      <c r="G2082" s="212">
        <v>33.700000000000003</v>
      </c>
      <c r="H2082" s="172">
        <v>12</v>
      </c>
      <c r="I2082" s="172">
        <v>1</v>
      </c>
      <c r="J2082" s="121" t="s">
        <v>37</v>
      </c>
      <c r="K2082" s="41" t="s">
        <v>26</v>
      </c>
      <c r="L2082" s="42" t="str">
        <f t="shared" si="269"/>
        <v>1pieces</v>
      </c>
      <c r="M2082" s="43">
        <f t="shared" si="270"/>
        <v>12</v>
      </c>
      <c r="N2082" s="44" t="str">
        <f t="shared" si="271"/>
        <v>12pieces</v>
      </c>
      <c r="O2082" s="51">
        <f t="shared" si="266"/>
        <v>404.40000000000003</v>
      </c>
      <c r="P2082" s="46"/>
      <c r="Q2082" s="46"/>
      <c r="R2082" s="46"/>
      <c r="S2082" s="46"/>
      <c r="T2082" s="46"/>
      <c r="U2082" s="46"/>
      <c r="V2082" s="46"/>
      <c r="W2082" s="46"/>
      <c r="X2082" s="46"/>
      <c r="Y2082" s="46"/>
      <c r="Z2082" s="46"/>
    </row>
    <row r="2083" spans="1:26" ht="13.5" customHeight="1">
      <c r="A2083" s="232">
        <v>361</v>
      </c>
      <c r="B2083" s="33" t="s">
        <v>2313</v>
      </c>
      <c r="C2083" s="34" t="s">
        <v>43</v>
      </c>
      <c r="D2083" s="9" t="str">
        <f t="shared" si="268"/>
        <v>Scotchbrite</v>
      </c>
      <c r="E2083" s="50" t="s">
        <v>2185</v>
      </c>
      <c r="F2083" s="368"/>
      <c r="G2083" s="38">
        <v>33.76</v>
      </c>
      <c r="H2083" s="39">
        <v>17</v>
      </c>
      <c r="I2083" s="39">
        <v>1</v>
      </c>
      <c r="J2083" s="121" t="s">
        <v>37</v>
      </c>
      <c r="K2083" s="41" t="s">
        <v>26</v>
      </c>
      <c r="L2083" s="42" t="str">
        <f t="shared" si="269"/>
        <v>1pieces</v>
      </c>
      <c r="M2083" s="43">
        <f t="shared" si="270"/>
        <v>17</v>
      </c>
      <c r="N2083" s="44" t="str">
        <f t="shared" si="271"/>
        <v>17pieces</v>
      </c>
      <c r="O2083" s="51">
        <f t="shared" si="266"/>
        <v>573.91999999999996</v>
      </c>
      <c r="P2083" s="46"/>
      <c r="Q2083" s="46"/>
      <c r="R2083" s="46"/>
      <c r="S2083" s="46"/>
      <c r="T2083" s="46"/>
      <c r="U2083" s="46"/>
      <c r="V2083" s="46"/>
      <c r="W2083" s="46"/>
      <c r="X2083" s="46"/>
      <c r="Y2083" s="46"/>
      <c r="Z2083" s="46"/>
    </row>
    <row r="2084" spans="1:26" ht="13.5" customHeight="1">
      <c r="A2084" s="233">
        <v>1257</v>
      </c>
      <c r="B2084" s="79" t="s">
        <v>2314</v>
      </c>
      <c r="C2084" s="94" t="s">
        <v>68</v>
      </c>
      <c r="D2084" s="9">
        <f t="shared" si="268"/>
        <v>0</v>
      </c>
      <c r="E2084" s="116"/>
      <c r="F2084" s="46"/>
      <c r="G2084" s="212">
        <v>96.9</v>
      </c>
      <c r="H2084" s="326">
        <v>2</v>
      </c>
      <c r="I2084" s="326">
        <v>1</v>
      </c>
      <c r="J2084" s="257" t="s">
        <v>37</v>
      </c>
      <c r="K2084" s="46"/>
      <c r="L2084" s="42" t="str">
        <f t="shared" si="269"/>
        <v>1pieces</v>
      </c>
      <c r="M2084" s="43">
        <f t="shared" si="270"/>
        <v>2</v>
      </c>
      <c r="N2084" s="44" t="str">
        <f t="shared" si="271"/>
        <v>2pieces</v>
      </c>
      <c r="O2084" s="51">
        <f t="shared" si="266"/>
        <v>193.8</v>
      </c>
      <c r="P2084" s="46"/>
      <c r="Q2084" s="46"/>
      <c r="R2084" s="46"/>
      <c r="S2084" s="46"/>
      <c r="T2084" s="46"/>
      <c r="U2084" s="46"/>
      <c r="V2084" s="46"/>
      <c r="W2084" s="46"/>
      <c r="X2084" s="46"/>
      <c r="Y2084" s="46"/>
      <c r="Z2084" s="46"/>
    </row>
    <row r="2085" spans="1:26" ht="13.5" customHeight="1">
      <c r="A2085" s="233">
        <v>825</v>
      </c>
      <c r="B2085" s="122" t="s">
        <v>2315</v>
      </c>
      <c r="C2085" s="34" t="s">
        <v>82</v>
      </c>
      <c r="D2085" s="9" t="str">
        <f t="shared" si="268"/>
        <v>Fat and Thin</v>
      </c>
      <c r="E2085" s="122" t="s">
        <v>2316</v>
      </c>
      <c r="F2085" s="3" t="s">
        <v>76</v>
      </c>
      <c r="G2085" s="207">
        <v>100</v>
      </c>
      <c r="H2085" s="165">
        <v>1</v>
      </c>
      <c r="I2085" s="165">
        <v>1</v>
      </c>
      <c r="J2085" s="196" t="s">
        <v>42</v>
      </c>
      <c r="K2085" s="41" t="s">
        <v>26</v>
      </c>
      <c r="L2085" s="42" t="str">
        <f t="shared" si="269"/>
        <v>1packs</v>
      </c>
      <c r="M2085" s="43">
        <f t="shared" si="270"/>
        <v>1</v>
      </c>
      <c r="N2085" s="44" t="str">
        <f t="shared" si="271"/>
        <v>1packs</v>
      </c>
      <c r="O2085" s="51">
        <f t="shared" si="266"/>
        <v>100</v>
      </c>
      <c r="P2085" s="11"/>
      <c r="Q2085" s="11"/>
      <c r="R2085" s="11"/>
      <c r="S2085" s="11"/>
      <c r="T2085" s="11"/>
      <c r="U2085" s="11"/>
      <c r="V2085" s="11"/>
      <c r="W2085" s="11"/>
      <c r="X2085" s="11"/>
      <c r="Y2085" s="11"/>
      <c r="Z2085" s="11"/>
    </row>
    <row r="2086" spans="1:26" ht="13.5" customHeight="1">
      <c r="A2086" s="232">
        <v>534</v>
      </c>
      <c r="B2086" s="68" t="s">
        <v>2317</v>
      </c>
      <c r="C2086" s="34" t="s">
        <v>35</v>
      </c>
      <c r="D2086" s="9" t="str">
        <f t="shared" si="268"/>
        <v>COCA COLA</v>
      </c>
      <c r="E2086" s="116" t="s">
        <v>1634</v>
      </c>
      <c r="F2086" s="3"/>
      <c r="G2086" s="38">
        <v>63</v>
      </c>
      <c r="H2086" s="39">
        <v>12</v>
      </c>
      <c r="I2086" s="39">
        <v>1.5</v>
      </c>
      <c r="J2086" s="121" t="s">
        <v>484</v>
      </c>
      <c r="K2086" s="41" t="s">
        <v>26</v>
      </c>
      <c r="L2086" s="42" t="str">
        <f t="shared" si="269"/>
        <v>1.5l</v>
      </c>
      <c r="M2086" s="43">
        <f t="shared" si="270"/>
        <v>18</v>
      </c>
      <c r="N2086" s="44" t="str">
        <f t="shared" si="271"/>
        <v>18l</v>
      </c>
      <c r="O2086" s="51">
        <f t="shared" si="266"/>
        <v>756</v>
      </c>
      <c r="P2086" s="29"/>
      <c r="Q2086" s="11"/>
      <c r="R2086" s="11"/>
      <c r="S2086" s="11"/>
      <c r="T2086" s="11"/>
      <c r="U2086" s="11"/>
      <c r="V2086" s="11"/>
      <c r="W2086" s="11"/>
      <c r="X2086" s="11"/>
      <c r="Y2086" s="11"/>
      <c r="Z2086" s="11"/>
    </row>
    <row r="2087" spans="1:26" ht="13.5" customHeight="1">
      <c r="A2087" s="233">
        <v>534</v>
      </c>
      <c r="B2087" s="122" t="s">
        <v>2317</v>
      </c>
      <c r="C2087" s="34" t="s">
        <v>82</v>
      </c>
      <c r="D2087" s="9" t="str">
        <f t="shared" si="268"/>
        <v>Coca Cola</v>
      </c>
      <c r="E2087" s="122" t="s">
        <v>2118</v>
      </c>
      <c r="F2087" s="3" t="s">
        <v>76</v>
      </c>
      <c r="G2087" s="207">
        <v>61</v>
      </c>
      <c r="H2087" s="165">
        <v>1</v>
      </c>
      <c r="I2087" s="165">
        <v>1</v>
      </c>
      <c r="J2087" s="196" t="s">
        <v>29</v>
      </c>
      <c r="K2087" s="41" t="s">
        <v>26</v>
      </c>
      <c r="L2087" s="42" t="str">
        <f t="shared" si="269"/>
        <v>1ml</v>
      </c>
      <c r="M2087" s="43">
        <f t="shared" si="270"/>
        <v>1</v>
      </c>
      <c r="N2087" s="44" t="str">
        <f t="shared" si="271"/>
        <v>1ml</v>
      </c>
      <c r="O2087" s="51">
        <f t="shared" si="266"/>
        <v>61</v>
      </c>
      <c r="P2087" s="29"/>
      <c r="Q2087" s="11"/>
      <c r="R2087" s="11"/>
      <c r="S2087" s="11"/>
      <c r="T2087" s="11"/>
      <c r="U2087" s="11"/>
      <c r="V2087" s="11"/>
      <c r="W2087" s="11"/>
      <c r="X2087" s="11"/>
      <c r="Y2087" s="11"/>
      <c r="Z2087" s="11"/>
    </row>
    <row r="2088" spans="1:26" ht="13.5" customHeight="1">
      <c r="A2088" s="233">
        <v>534</v>
      </c>
      <c r="B2088" s="48" t="s">
        <v>2317</v>
      </c>
      <c r="C2088" s="34" t="s">
        <v>74</v>
      </c>
      <c r="D2088" s="9" t="str">
        <f t="shared" si="268"/>
        <v>coca cola</v>
      </c>
      <c r="E2088" s="116" t="s">
        <v>694</v>
      </c>
      <c r="F2088" s="3" t="s">
        <v>76</v>
      </c>
      <c r="G2088" s="38">
        <v>16.66</v>
      </c>
      <c r="H2088" s="39">
        <v>19</v>
      </c>
      <c r="I2088" s="39">
        <v>290</v>
      </c>
      <c r="J2088" s="121" t="s">
        <v>29</v>
      </c>
      <c r="K2088" s="41" t="s">
        <v>26</v>
      </c>
      <c r="L2088" s="42" t="str">
        <f t="shared" si="269"/>
        <v>290ml</v>
      </c>
      <c r="M2088" s="43">
        <f t="shared" si="270"/>
        <v>5510</v>
      </c>
      <c r="N2088" s="44" t="str">
        <f t="shared" si="271"/>
        <v>5510ml</v>
      </c>
      <c r="O2088" s="51">
        <f t="shared" si="266"/>
        <v>316.54000000000002</v>
      </c>
      <c r="P2088" s="29"/>
      <c r="Q2088" s="11"/>
      <c r="R2088" s="11"/>
      <c r="S2088" s="11"/>
      <c r="T2088" s="11"/>
      <c r="U2088" s="11"/>
      <c r="V2088" s="11"/>
      <c r="W2088" s="11"/>
      <c r="X2088" s="11"/>
      <c r="Y2088" s="11"/>
      <c r="Z2088" s="11"/>
    </row>
    <row r="2089" spans="1:26" ht="13.5" customHeight="1">
      <c r="A2089" s="232">
        <v>340</v>
      </c>
      <c r="B2089" s="33" t="s">
        <v>2318</v>
      </c>
      <c r="C2089" s="34" t="s">
        <v>43</v>
      </c>
      <c r="D2089" s="9" t="str">
        <f t="shared" si="268"/>
        <v>Coca Cola</v>
      </c>
      <c r="E2089" s="116" t="s">
        <v>2319</v>
      </c>
      <c r="F2089" s="3"/>
      <c r="G2089" s="38">
        <f>757.65/24</f>
        <v>31.568749999999998</v>
      </c>
      <c r="H2089" s="39">
        <v>48</v>
      </c>
      <c r="I2089" s="39">
        <v>1</v>
      </c>
      <c r="J2089" s="121" t="s">
        <v>37</v>
      </c>
      <c r="K2089" s="41" t="s">
        <v>26</v>
      </c>
      <c r="L2089" s="42" t="str">
        <f t="shared" si="269"/>
        <v>1pieces</v>
      </c>
      <c r="M2089" s="43">
        <f t="shared" si="270"/>
        <v>48</v>
      </c>
      <c r="N2089" s="44" t="str">
        <f t="shared" si="271"/>
        <v>48pieces</v>
      </c>
      <c r="O2089" s="51">
        <f t="shared" si="266"/>
        <v>1515.3</v>
      </c>
      <c r="P2089" s="29"/>
      <c r="Q2089" s="11"/>
      <c r="R2089" s="11"/>
      <c r="S2089" s="11"/>
      <c r="T2089" s="11"/>
      <c r="U2089" s="11"/>
      <c r="V2089" s="11"/>
      <c r="W2089" s="11"/>
      <c r="X2089" s="11"/>
      <c r="Y2089" s="11"/>
      <c r="Z2089" s="11"/>
    </row>
    <row r="2090" spans="1:26" ht="13.5" customHeight="1">
      <c r="A2090" s="232">
        <v>340</v>
      </c>
      <c r="B2090" s="52" t="s">
        <v>2318</v>
      </c>
      <c r="C2090" s="53" t="s">
        <v>39</v>
      </c>
      <c r="D2090" s="9" t="str">
        <f t="shared" si="268"/>
        <v>Coca Cola</v>
      </c>
      <c r="E2090" s="52" t="s">
        <v>2319</v>
      </c>
      <c r="F2090" s="368"/>
      <c r="G2090" s="70">
        <v>32.840000000000003</v>
      </c>
      <c r="H2090" s="78">
        <v>9</v>
      </c>
      <c r="I2090" s="71">
        <v>24</v>
      </c>
      <c r="J2090" s="160" t="s">
        <v>37</v>
      </c>
      <c r="K2090" s="41"/>
      <c r="L2090" s="42" t="str">
        <f t="shared" si="269"/>
        <v>24pieces</v>
      </c>
      <c r="M2090" s="43">
        <f t="shared" si="270"/>
        <v>216</v>
      </c>
      <c r="N2090" s="44" t="str">
        <f t="shared" si="271"/>
        <v>216pieces</v>
      </c>
      <c r="O2090" s="51">
        <f t="shared" si="266"/>
        <v>295.56000000000006</v>
      </c>
      <c r="P2090" s="29"/>
      <c r="Q2090" s="11"/>
      <c r="R2090" s="11"/>
      <c r="S2090" s="11"/>
      <c r="T2090" s="11"/>
      <c r="U2090" s="11"/>
      <c r="V2090" s="11"/>
      <c r="W2090" s="11"/>
      <c r="X2090" s="11"/>
      <c r="Y2090" s="11"/>
      <c r="Z2090" s="11"/>
    </row>
    <row r="2091" spans="1:26" ht="13.5" customHeight="1">
      <c r="A2091" s="233">
        <v>340</v>
      </c>
      <c r="B2091" s="128" t="s">
        <v>2318</v>
      </c>
      <c r="C2091" s="34" t="s">
        <v>82</v>
      </c>
      <c r="D2091" s="9" t="str">
        <f t="shared" si="268"/>
        <v>Coca Cola</v>
      </c>
      <c r="E2091" s="128" t="s">
        <v>2320</v>
      </c>
      <c r="F2091" s="3" t="s">
        <v>76</v>
      </c>
      <c r="G2091" s="207">
        <v>30.4</v>
      </c>
      <c r="H2091" s="165">
        <v>23</v>
      </c>
      <c r="I2091" s="165">
        <v>1</v>
      </c>
      <c r="J2091" s="196" t="s">
        <v>29</v>
      </c>
      <c r="K2091" s="41" t="s">
        <v>26</v>
      </c>
      <c r="L2091" s="42" t="str">
        <f t="shared" si="269"/>
        <v>1ml</v>
      </c>
      <c r="M2091" s="43">
        <f t="shared" si="270"/>
        <v>23</v>
      </c>
      <c r="N2091" s="44" t="str">
        <f t="shared" si="271"/>
        <v>23ml</v>
      </c>
      <c r="O2091" s="51">
        <f t="shared" si="266"/>
        <v>699.19999999999993</v>
      </c>
      <c r="P2091" s="29"/>
      <c r="Q2091" s="11"/>
      <c r="R2091" s="11"/>
      <c r="S2091" s="11"/>
      <c r="T2091" s="11"/>
      <c r="U2091" s="11"/>
      <c r="V2091" s="11"/>
      <c r="W2091" s="11"/>
      <c r="X2091" s="11"/>
      <c r="Y2091" s="11"/>
      <c r="Z2091" s="11"/>
    </row>
    <row r="2092" spans="1:26" ht="13.5" customHeight="1">
      <c r="A2092" s="233">
        <v>553</v>
      </c>
      <c r="B2092" s="52" t="s">
        <v>2321</v>
      </c>
      <c r="C2092" s="34" t="s">
        <v>35</v>
      </c>
      <c r="D2092" s="9" t="str">
        <f t="shared" si="268"/>
        <v>ORION</v>
      </c>
      <c r="E2092" s="50" t="s">
        <v>1308</v>
      </c>
      <c r="F2092" s="368"/>
      <c r="G2092" s="38">
        <v>120</v>
      </c>
      <c r="H2092" s="39">
        <v>1.5</v>
      </c>
      <c r="I2092" s="39">
        <v>1000</v>
      </c>
      <c r="J2092" s="121" t="s">
        <v>59</v>
      </c>
      <c r="K2092" s="41" t="s">
        <v>26</v>
      </c>
      <c r="L2092" s="42" t="str">
        <f t="shared" si="269"/>
        <v>1000grams</v>
      </c>
      <c r="M2092" s="43">
        <f t="shared" si="270"/>
        <v>1500</v>
      </c>
      <c r="N2092" s="44" t="str">
        <f t="shared" si="271"/>
        <v>1500grams</v>
      </c>
      <c r="O2092" s="51">
        <f t="shared" si="266"/>
        <v>180</v>
      </c>
      <c r="P2092" s="46"/>
      <c r="Q2092" s="46"/>
      <c r="R2092" s="46"/>
      <c r="S2092" s="46"/>
      <c r="T2092" s="46"/>
      <c r="U2092" s="46"/>
      <c r="V2092" s="46"/>
      <c r="W2092" s="46"/>
      <c r="X2092" s="46"/>
      <c r="Y2092" s="46"/>
      <c r="Z2092" s="46"/>
    </row>
    <row r="2093" spans="1:26" ht="13.5" customHeight="1">
      <c r="A2093" s="233">
        <v>553</v>
      </c>
      <c r="B2093" s="76" t="s">
        <v>2321</v>
      </c>
      <c r="C2093" s="34" t="s">
        <v>55</v>
      </c>
      <c r="D2093" s="9" t="str">
        <f t="shared" si="268"/>
        <v>Shanghai</v>
      </c>
      <c r="E2093" s="52" t="s">
        <v>2322</v>
      </c>
      <c r="F2093" s="368"/>
      <c r="G2093" s="38">
        <v>55</v>
      </c>
      <c r="H2093" s="39">
        <v>4.78</v>
      </c>
      <c r="I2093" s="39">
        <v>500</v>
      </c>
      <c r="J2093" s="121" t="s">
        <v>59</v>
      </c>
      <c r="K2093" s="41"/>
      <c r="L2093" s="42" t="str">
        <f t="shared" si="269"/>
        <v>500grams</v>
      </c>
      <c r="M2093" s="43">
        <f t="shared" si="270"/>
        <v>2390</v>
      </c>
      <c r="N2093" s="44" t="str">
        <f t="shared" si="271"/>
        <v>2390grams</v>
      </c>
      <c r="O2093" s="51">
        <f t="shared" si="266"/>
        <v>262.90000000000003</v>
      </c>
      <c r="P2093" s="46"/>
      <c r="Q2093" s="46"/>
      <c r="R2093" s="46"/>
      <c r="S2093" s="46"/>
      <c r="T2093" s="46"/>
      <c r="U2093" s="46"/>
      <c r="V2093" s="46"/>
      <c r="W2093" s="46"/>
      <c r="X2093" s="46"/>
      <c r="Y2093" s="46"/>
      <c r="Z2093" s="46"/>
    </row>
    <row r="2094" spans="1:26" ht="13.5" customHeight="1">
      <c r="A2094" s="232">
        <v>553</v>
      </c>
      <c r="B2094" s="52" t="s">
        <v>2321</v>
      </c>
      <c r="C2094" s="53" t="s">
        <v>39</v>
      </c>
      <c r="D2094" s="9" t="str">
        <f t="shared" si="268"/>
        <v>Shanghai</v>
      </c>
      <c r="E2094" s="68" t="s">
        <v>963</v>
      </c>
      <c r="F2094" s="3"/>
      <c r="G2094" s="70">
        <v>120</v>
      </c>
      <c r="H2094" s="71">
        <v>4.5</v>
      </c>
      <c r="I2094" s="71">
        <v>1000</v>
      </c>
      <c r="J2094" s="160" t="s">
        <v>59</v>
      </c>
      <c r="K2094" s="41" t="s">
        <v>26</v>
      </c>
      <c r="L2094" s="42" t="str">
        <f t="shared" si="269"/>
        <v>1000grams</v>
      </c>
      <c r="M2094" s="43">
        <f t="shared" si="270"/>
        <v>4500</v>
      </c>
      <c r="N2094" s="44" t="str">
        <f t="shared" si="271"/>
        <v>4500grams</v>
      </c>
      <c r="O2094" s="51">
        <f t="shared" si="266"/>
        <v>540</v>
      </c>
      <c r="P2094" s="46"/>
      <c r="Q2094" s="46"/>
      <c r="R2094" s="46"/>
      <c r="S2094" s="46"/>
      <c r="T2094" s="46"/>
      <c r="U2094" s="46"/>
      <c r="V2094" s="46"/>
      <c r="W2094" s="46"/>
      <c r="X2094" s="46"/>
      <c r="Y2094" s="46"/>
      <c r="Z2094" s="46"/>
    </row>
    <row r="2095" spans="1:26" ht="13.5" customHeight="1">
      <c r="A2095" s="233">
        <v>553</v>
      </c>
      <c r="B2095" s="33" t="s">
        <v>2321</v>
      </c>
      <c r="C2095" s="34" t="s">
        <v>6</v>
      </c>
      <c r="D2095" s="9" t="str">
        <f t="shared" si="268"/>
        <v>Shanghai</v>
      </c>
      <c r="E2095" s="50" t="s">
        <v>964</v>
      </c>
      <c r="F2095" s="3"/>
      <c r="G2095" s="38">
        <v>100</v>
      </c>
      <c r="H2095" s="39">
        <v>2</v>
      </c>
      <c r="I2095" s="39">
        <v>250</v>
      </c>
      <c r="J2095" s="121" t="s">
        <v>59</v>
      </c>
      <c r="K2095" s="41" t="s">
        <v>26</v>
      </c>
      <c r="L2095" s="42" t="str">
        <f t="shared" si="269"/>
        <v>250grams</v>
      </c>
      <c r="M2095" s="43">
        <f t="shared" si="270"/>
        <v>500</v>
      </c>
      <c r="N2095" s="44" t="str">
        <f t="shared" si="271"/>
        <v>500grams</v>
      </c>
      <c r="O2095" s="51">
        <f t="shared" si="266"/>
        <v>200</v>
      </c>
      <c r="P2095" s="46"/>
      <c r="Q2095" s="46"/>
      <c r="R2095" s="46"/>
      <c r="S2095" s="46"/>
      <c r="T2095" s="46"/>
      <c r="U2095" s="46"/>
      <c r="V2095" s="46"/>
      <c r="W2095" s="46"/>
      <c r="X2095" s="46"/>
      <c r="Y2095" s="46"/>
      <c r="Z2095" s="46"/>
    </row>
    <row r="2096" spans="1:26" ht="13.5" customHeight="1">
      <c r="A2096" s="233">
        <v>927</v>
      </c>
      <c r="B2096" s="490" t="s">
        <v>2323</v>
      </c>
      <c r="C2096" s="34" t="s">
        <v>74</v>
      </c>
      <c r="D2096" s="9" t="str">
        <f t="shared" si="268"/>
        <v>Daisuke</v>
      </c>
      <c r="E2096" s="50" t="s">
        <v>1307</v>
      </c>
      <c r="F2096" s="368" t="s">
        <v>76</v>
      </c>
      <c r="G2096" s="38">
        <v>65</v>
      </c>
      <c r="H2096" s="371">
        <v>3</v>
      </c>
      <c r="I2096" s="64">
        <v>750</v>
      </c>
      <c r="J2096" s="86" t="s">
        <v>59</v>
      </c>
      <c r="K2096" s="41" t="s">
        <v>26</v>
      </c>
      <c r="L2096" s="42" t="str">
        <f t="shared" si="269"/>
        <v>750grams</v>
      </c>
      <c r="M2096" s="43">
        <f t="shared" si="270"/>
        <v>2250</v>
      </c>
      <c r="N2096" s="44" t="str">
        <f t="shared" si="271"/>
        <v>2250grams</v>
      </c>
      <c r="O2096" s="51">
        <f t="shared" si="266"/>
        <v>195</v>
      </c>
      <c r="P2096" s="29"/>
      <c r="Q2096" s="11"/>
      <c r="R2096" s="11"/>
      <c r="S2096" s="11"/>
      <c r="T2096" s="11"/>
      <c r="U2096" s="11"/>
      <c r="V2096" s="11"/>
      <c r="W2096" s="11"/>
      <c r="X2096" s="11"/>
      <c r="Y2096" s="11"/>
      <c r="Z2096" s="11"/>
    </row>
    <row r="2097" spans="1:26" ht="13.5" customHeight="1">
      <c r="A2097" s="233">
        <v>744</v>
      </c>
      <c r="B2097" s="283" t="s">
        <v>2324</v>
      </c>
      <c r="C2097" s="34" t="s">
        <v>82</v>
      </c>
      <c r="D2097" s="9" t="str">
        <f t="shared" si="268"/>
        <v>Scotchbrite</v>
      </c>
      <c r="E2097" s="140" t="s">
        <v>2185</v>
      </c>
      <c r="F2097" s="3" t="s">
        <v>76</v>
      </c>
      <c r="G2097" s="284">
        <v>41</v>
      </c>
      <c r="H2097" s="491">
        <v>5</v>
      </c>
      <c r="I2097" s="285">
        <v>1</v>
      </c>
      <c r="J2097" s="492" t="s">
        <v>37</v>
      </c>
      <c r="K2097" s="41" t="s">
        <v>26</v>
      </c>
      <c r="L2097" s="42" t="str">
        <f t="shared" si="269"/>
        <v>1pieces</v>
      </c>
      <c r="M2097" s="43">
        <f t="shared" si="270"/>
        <v>5</v>
      </c>
      <c r="N2097" s="44" t="str">
        <f t="shared" si="271"/>
        <v>5pieces</v>
      </c>
      <c r="O2097" s="51">
        <f t="shared" si="266"/>
        <v>205</v>
      </c>
      <c r="P2097" s="46"/>
      <c r="Q2097" s="46"/>
      <c r="R2097" s="46"/>
      <c r="S2097" s="46"/>
      <c r="T2097" s="46"/>
      <c r="U2097" s="46"/>
      <c r="V2097" s="46"/>
      <c r="W2097" s="46"/>
      <c r="X2097" s="46"/>
      <c r="Y2097" s="46"/>
      <c r="Z2097" s="46"/>
    </row>
    <row r="2098" spans="1:26" ht="13.5" customHeight="1">
      <c r="A2098" s="232">
        <v>406</v>
      </c>
      <c r="B2098" s="48" t="s">
        <v>2325</v>
      </c>
      <c r="C2098" s="34" t="s">
        <v>43</v>
      </c>
      <c r="D2098" s="367" t="s">
        <v>91</v>
      </c>
      <c r="E2098" s="50" t="s">
        <v>2210</v>
      </c>
      <c r="F2098" s="368"/>
      <c r="G2098" s="38">
        <v>31</v>
      </c>
      <c r="H2098" s="385">
        <v>1</v>
      </c>
      <c r="I2098" s="39">
        <v>50</v>
      </c>
      <c r="J2098" s="481" t="s">
        <v>59</v>
      </c>
      <c r="K2098" s="41" t="s">
        <v>26</v>
      </c>
      <c r="L2098" s="42" t="str">
        <f t="shared" si="269"/>
        <v>50grams</v>
      </c>
      <c r="M2098" s="43">
        <f t="shared" si="270"/>
        <v>50</v>
      </c>
      <c r="N2098" s="44" t="str">
        <f t="shared" si="271"/>
        <v>50grams</v>
      </c>
      <c r="O2098" s="51">
        <f t="shared" si="266"/>
        <v>31</v>
      </c>
      <c r="P2098" s="29">
        <f>O2098/H2098</f>
        <v>31</v>
      </c>
      <c r="Q2098" s="74">
        <f>G2098-P2098</f>
        <v>0</v>
      </c>
      <c r="R2098" s="28"/>
      <c r="S2098" s="28"/>
      <c r="T2098" s="28"/>
      <c r="U2098" s="28"/>
      <c r="V2098" s="28"/>
      <c r="W2098" s="28"/>
      <c r="X2098" s="28"/>
      <c r="Y2098" s="28"/>
      <c r="Z2098" s="28"/>
    </row>
    <row r="2099" spans="1:26" ht="13.5" customHeight="1">
      <c r="A2099" s="233">
        <v>406</v>
      </c>
      <c r="B2099" s="33" t="s">
        <v>2325</v>
      </c>
      <c r="C2099" s="34" t="s">
        <v>55</v>
      </c>
      <c r="D2099" s="9" t="str">
        <f t="shared" ref="D2099:D2100" si="272">IFERROR(LEFT(E2099, FIND("/", E2099)-1), E2099)</f>
        <v>Lipa Spices</v>
      </c>
      <c r="E2099" s="50" t="s">
        <v>295</v>
      </c>
      <c r="F2099" s="3"/>
      <c r="G2099" s="38">
        <v>730</v>
      </c>
      <c r="H2099" s="39">
        <v>2</v>
      </c>
      <c r="I2099" s="39">
        <v>1</v>
      </c>
      <c r="J2099" s="121" t="s">
        <v>33</v>
      </c>
      <c r="K2099" s="41" t="s">
        <v>26</v>
      </c>
      <c r="L2099" s="42" t="str">
        <f t="shared" si="269"/>
        <v>1kg</v>
      </c>
      <c r="M2099" s="43">
        <f t="shared" si="270"/>
        <v>2</v>
      </c>
      <c r="N2099" s="44" t="str">
        <f t="shared" si="271"/>
        <v>2kg</v>
      </c>
      <c r="O2099" s="51">
        <f t="shared" si="266"/>
        <v>1460</v>
      </c>
      <c r="P2099" s="46"/>
      <c r="Q2099" s="46"/>
      <c r="R2099" s="46"/>
      <c r="S2099" s="46"/>
      <c r="T2099" s="46"/>
      <c r="U2099" s="46"/>
      <c r="V2099" s="46"/>
      <c r="W2099" s="46"/>
      <c r="X2099" s="46"/>
      <c r="Y2099" s="46"/>
      <c r="Z2099" s="46"/>
    </row>
    <row r="2100" spans="1:26" ht="13.5" customHeight="1">
      <c r="A2100" s="232">
        <v>406</v>
      </c>
      <c r="B2100" s="68" t="s">
        <v>2325</v>
      </c>
      <c r="C2100" s="53" t="s">
        <v>39</v>
      </c>
      <c r="D2100" s="9" t="str">
        <f t="shared" si="272"/>
        <v>Lipa Spices</v>
      </c>
      <c r="E2100" s="68" t="s">
        <v>1352</v>
      </c>
      <c r="F2100" s="368"/>
      <c r="G2100" s="70">
        <v>800</v>
      </c>
      <c r="H2100" s="236">
        <v>0.5</v>
      </c>
      <c r="I2100" s="71">
        <v>1000</v>
      </c>
      <c r="J2100" s="160" t="s">
        <v>59</v>
      </c>
      <c r="K2100" s="41"/>
      <c r="L2100" s="42" t="str">
        <f t="shared" si="269"/>
        <v>1000grams</v>
      </c>
      <c r="M2100" s="43">
        <f t="shared" si="270"/>
        <v>500</v>
      </c>
      <c r="N2100" s="44" t="str">
        <f t="shared" si="271"/>
        <v>500grams</v>
      </c>
      <c r="O2100" s="51">
        <f t="shared" si="266"/>
        <v>400</v>
      </c>
      <c r="P2100" s="46"/>
      <c r="Q2100" s="46"/>
      <c r="R2100" s="46"/>
      <c r="S2100" s="46"/>
      <c r="T2100" s="46"/>
      <c r="U2100" s="46"/>
      <c r="V2100" s="46"/>
      <c r="W2100" s="46"/>
      <c r="X2100" s="46"/>
      <c r="Y2100" s="46"/>
      <c r="Z2100" s="46"/>
    </row>
    <row r="2101" spans="1:26" ht="13.5" customHeight="1">
      <c r="A2101" s="233">
        <v>406</v>
      </c>
      <c r="B2101" s="57" t="s">
        <v>2325</v>
      </c>
      <c r="C2101" s="94" t="s">
        <v>68</v>
      </c>
      <c r="D2101" s="46"/>
      <c r="E2101" s="116"/>
      <c r="F2101" s="46"/>
      <c r="G2101" s="212">
        <v>0.35</v>
      </c>
      <c r="H2101" s="213">
        <v>800</v>
      </c>
      <c r="I2101" s="326">
        <v>1000</v>
      </c>
      <c r="J2101" s="257" t="s">
        <v>59</v>
      </c>
      <c r="K2101" s="46"/>
      <c r="L2101" s="42" t="str">
        <f t="shared" si="269"/>
        <v>1000grams</v>
      </c>
      <c r="M2101" s="43">
        <f t="shared" si="270"/>
        <v>800000</v>
      </c>
      <c r="N2101" s="44" t="str">
        <f t="shared" si="271"/>
        <v>800000grams</v>
      </c>
      <c r="O2101" s="51">
        <f t="shared" si="266"/>
        <v>280</v>
      </c>
      <c r="P2101" s="46"/>
      <c r="Q2101" s="46"/>
      <c r="R2101" s="46"/>
      <c r="S2101" s="46"/>
      <c r="T2101" s="46"/>
      <c r="U2101" s="46"/>
      <c r="V2101" s="46"/>
      <c r="W2101" s="46"/>
      <c r="X2101" s="46"/>
      <c r="Y2101" s="46"/>
      <c r="Z2101" s="46"/>
    </row>
    <row r="2102" spans="1:26" ht="13.5" customHeight="1">
      <c r="A2102" s="232">
        <v>113</v>
      </c>
      <c r="B2102" s="116" t="s">
        <v>2326</v>
      </c>
      <c r="C2102" s="49" t="s">
        <v>61</v>
      </c>
      <c r="D2102" s="485"/>
      <c r="E2102" s="116" t="s">
        <v>2327</v>
      </c>
      <c r="F2102" s="368"/>
      <c r="G2102" s="38">
        <v>845</v>
      </c>
      <c r="H2102" s="39">
        <v>0.5</v>
      </c>
      <c r="I2102" s="39">
        <v>1000</v>
      </c>
      <c r="J2102" s="121" t="s">
        <v>59</v>
      </c>
      <c r="K2102" s="41" t="s">
        <v>26</v>
      </c>
      <c r="L2102" s="42" t="str">
        <f t="shared" si="269"/>
        <v>1000grams</v>
      </c>
      <c r="M2102" s="43">
        <f t="shared" si="270"/>
        <v>500</v>
      </c>
      <c r="N2102" s="44" t="str">
        <f t="shared" si="271"/>
        <v>500grams</v>
      </c>
      <c r="O2102" s="51">
        <f t="shared" si="266"/>
        <v>422.5</v>
      </c>
      <c r="P2102" s="46"/>
      <c r="Q2102" s="46"/>
      <c r="R2102" s="46"/>
      <c r="S2102" s="46"/>
      <c r="T2102" s="46"/>
      <c r="U2102" s="46"/>
      <c r="V2102" s="46"/>
      <c r="W2102" s="46"/>
      <c r="X2102" s="46"/>
      <c r="Y2102" s="46"/>
      <c r="Z2102" s="46"/>
    </row>
    <row r="2103" spans="1:26" ht="13.5" customHeight="1">
      <c r="A2103" s="233">
        <v>1258</v>
      </c>
      <c r="B2103" s="57" t="s">
        <v>2328</v>
      </c>
      <c r="C2103" s="94" t="s">
        <v>68</v>
      </c>
      <c r="D2103" s="46" t="s">
        <v>2329</v>
      </c>
      <c r="E2103" s="116"/>
      <c r="F2103" s="46"/>
      <c r="G2103" s="212">
        <v>11.3</v>
      </c>
      <c r="H2103" s="326">
        <v>33</v>
      </c>
      <c r="I2103" s="326">
        <v>1</v>
      </c>
      <c r="J2103" s="257" t="s">
        <v>37</v>
      </c>
      <c r="K2103" s="46"/>
      <c r="L2103" s="42" t="str">
        <f t="shared" si="269"/>
        <v>1pieces</v>
      </c>
      <c r="M2103" s="43">
        <f t="shared" si="270"/>
        <v>33</v>
      </c>
      <c r="N2103" s="44" t="str">
        <f t="shared" si="271"/>
        <v>33pieces</v>
      </c>
      <c r="O2103" s="51">
        <f t="shared" si="266"/>
        <v>372.90000000000003</v>
      </c>
      <c r="P2103" s="46"/>
      <c r="Q2103" s="46"/>
      <c r="R2103" s="46"/>
      <c r="S2103" s="46"/>
      <c r="T2103" s="46"/>
      <c r="U2103" s="46"/>
      <c r="V2103" s="46"/>
      <c r="W2103" s="46"/>
      <c r="X2103" s="46"/>
      <c r="Y2103" s="46"/>
      <c r="Z2103" s="46"/>
    </row>
    <row r="2104" spans="1:26" ht="13.5" customHeight="1">
      <c r="A2104" s="233">
        <v>616</v>
      </c>
      <c r="B2104" s="48" t="s">
        <v>2330</v>
      </c>
      <c r="C2104" s="34" t="s">
        <v>35</v>
      </c>
      <c r="D2104" s="9" t="str">
        <f t="shared" ref="D2104:D2106" si="273">IFERROR(LEFT(E2104, FIND("/", E2104)-1), E2104)</f>
        <v>A1</v>
      </c>
      <c r="E2104" s="50" t="s">
        <v>2331</v>
      </c>
      <c r="F2104" s="368"/>
      <c r="G2104" s="38">
        <v>202</v>
      </c>
      <c r="H2104" s="39">
        <v>1</v>
      </c>
      <c r="I2104" s="39">
        <v>142</v>
      </c>
      <c r="J2104" s="121" t="s">
        <v>59</v>
      </c>
      <c r="K2104" s="41"/>
      <c r="L2104" s="42" t="str">
        <f t="shared" si="269"/>
        <v>142grams</v>
      </c>
      <c r="M2104" s="43">
        <f t="shared" si="270"/>
        <v>142</v>
      </c>
      <c r="N2104" s="44" t="str">
        <f t="shared" si="271"/>
        <v>142grams</v>
      </c>
      <c r="O2104" s="51">
        <f t="shared" si="266"/>
        <v>202</v>
      </c>
      <c r="P2104" s="29">
        <f>O2104/H2104</f>
        <v>202</v>
      </c>
      <c r="Q2104" s="109">
        <f>G2104-P2104</f>
        <v>0</v>
      </c>
      <c r="R2104" s="11"/>
      <c r="S2104" s="28"/>
      <c r="T2104" s="28"/>
      <c r="U2104" s="28"/>
      <c r="V2104" s="28"/>
      <c r="W2104" s="28"/>
      <c r="X2104" s="28"/>
      <c r="Y2104" s="28"/>
      <c r="Z2104" s="28"/>
    </row>
    <row r="2105" spans="1:26" ht="13.5" customHeight="1">
      <c r="A2105" s="233">
        <v>998</v>
      </c>
      <c r="B2105" s="76" t="s">
        <v>2332</v>
      </c>
      <c r="C2105" s="34" t="s">
        <v>55</v>
      </c>
      <c r="D2105" s="9" t="str">
        <f t="shared" si="273"/>
        <v>Summit</v>
      </c>
      <c r="E2105" s="52" t="s">
        <v>1629</v>
      </c>
      <c r="F2105" s="368"/>
      <c r="G2105" s="77">
        <v>75</v>
      </c>
      <c r="H2105" s="78">
        <v>2</v>
      </c>
      <c r="I2105" s="39">
        <v>1</v>
      </c>
      <c r="J2105" s="121" t="s">
        <v>37</v>
      </c>
      <c r="K2105" s="41" t="s">
        <v>26</v>
      </c>
      <c r="L2105" s="42" t="str">
        <f t="shared" si="269"/>
        <v>1pieces</v>
      </c>
      <c r="M2105" s="43">
        <f t="shared" si="270"/>
        <v>2</v>
      </c>
      <c r="N2105" s="44" t="str">
        <f t="shared" si="271"/>
        <v>2pieces</v>
      </c>
      <c r="O2105" s="51">
        <f t="shared" si="266"/>
        <v>150</v>
      </c>
      <c r="P2105" s="46"/>
      <c r="Q2105" s="46"/>
      <c r="R2105" s="46"/>
      <c r="S2105" s="46"/>
      <c r="T2105" s="46"/>
      <c r="U2105" s="46"/>
      <c r="V2105" s="46"/>
      <c r="W2105" s="46"/>
      <c r="X2105" s="46"/>
      <c r="Y2105" s="46"/>
      <c r="Z2105" s="46"/>
    </row>
    <row r="2106" spans="1:26" ht="13.5" customHeight="1">
      <c r="A2106" s="233">
        <v>1160</v>
      </c>
      <c r="B2106" s="57" t="s">
        <v>2333</v>
      </c>
      <c r="C2106" s="34" t="s">
        <v>47</v>
      </c>
      <c r="D2106" s="9" t="str">
        <f t="shared" si="273"/>
        <v>Pepsi</v>
      </c>
      <c r="E2106" s="50" t="s">
        <v>1693</v>
      </c>
      <c r="F2106" s="46"/>
      <c r="G2106" s="38">
        <v>18.440000000000001</v>
      </c>
      <c r="H2106" s="39">
        <v>373</v>
      </c>
      <c r="I2106" s="39">
        <v>1</v>
      </c>
      <c r="J2106" s="121" t="s">
        <v>37</v>
      </c>
      <c r="K2106" s="46"/>
      <c r="L2106" s="42" t="str">
        <f t="shared" si="269"/>
        <v>1pieces</v>
      </c>
      <c r="M2106" s="43">
        <f t="shared" si="270"/>
        <v>373</v>
      </c>
      <c r="N2106" s="44" t="str">
        <f t="shared" si="271"/>
        <v>373pieces</v>
      </c>
      <c r="O2106" s="51">
        <f t="shared" si="266"/>
        <v>6878.1200000000008</v>
      </c>
      <c r="P2106" s="46"/>
      <c r="Q2106" s="46"/>
      <c r="R2106" s="46"/>
      <c r="S2106" s="46"/>
      <c r="T2106" s="46"/>
      <c r="U2106" s="46"/>
      <c r="V2106" s="46"/>
      <c r="W2106" s="46"/>
      <c r="X2106" s="46"/>
      <c r="Y2106" s="46"/>
      <c r="Z2106" s="46"/>
    </row>
    <row r="2107" spans="1:26" ht="13.5" customHeight="1">
      <c r="A2107" s="233">
        <v>904</v>
      </c>
      <c r="B2107" s="33" t="s">
        <v>2334</v>
      </c>
      <c r="C2107" s="34" t="s">
        <v>74</v>
      </c>
      <c r="D2107" s="485"/>
      <c r="E2107" s="50"/>
      <c r="F2107" s="368" t="s">
        <v>76</v>
      </c>
      <c r="G2107" s="38">
        <v>13.25</v>
      </c>
      <c r="H2107" s="39">
        <v>5</v>
      </c>
      <c r="I2107" s="39">
        <v>1</v>
      </c>
      <c r="J2107" s="121" t="s">
        <v>42</v>
      </c>
      <c r="K2107" s="41" t="s">
        <v>26</v>
      </c>
      <c r="L2107" s="42" t="str">
        <f t="shared" si="269"/>
        <v>1packs</v>
      </c>
      <c r="M2107" s="43">
        <f t="shared" si="270"/>
        <v>5</v>
      </c>
      <c r="N2107" s="44" t="str">
        <f t="shared" si="271"/>
        <v>5packs</v>
      </c>
      <c r="O2107" s="51">
        <f t="shared" si="266"/>
        <v>66.25</v>
      </c>
      <c r="P2107" s="46"/>
      <c r="Q2107" s="46"/>
      <c r="R2107" s="46"/>
      <c r="S2107" s="46"/>
      <c r="T2107" s="46"/>
      <c r="U2107" s="46"/>
      <c r="V2107" s="46"/>
      <c r="W2107" s="46"/>
      <c r="X2107" s="46"/>
      <c r="Y2107" s="46"/>
      <c r="Z2107" s="46"/>
    </row>
    <row r="2108" spans="1:26" ht="13.5" customHeight="1">
      <c r="A2108" s="233">
        <v>738</v>
      </c>
      <c r="B2108" s="122" t="s">
        <v>2335</v>
      </c>
      <c r="C2108" s="34" t="s">
        <v>82</v>
      </c>
      <c r="D2108" s="9" t="str">
        <f t="shared" ref="D2108:D2121" si="274">IFERROR(LEFT(E2108, FIND("/", E2108)-1), E2108)</f>
        <v>Sunbest</v>
      </c>
      <c r="E2108" s="122" t="s">
        <v>2336</v>
      </c>
      <c r="F2108" s="3" t="s">
        <v>76</v>
      </c>
      <c r="G2108" s="207">
        <v>258</v>
      </c>
      <c r="H2108" s="165">
        <v>1</v>
      </c>
      <c r="I2108" s="165">
        <v>595</v>
      </c>
      <c r="J2108" s="196" t="s">
        <v>59</v>
      </c>
      <c r="K2108" s="41" t="s">
        <v>26</v>
      </c>
      <c r="L2108" s="42" t="str">
        <f t="shared" si="269"/>
        <v>595grams</v>
      </c>
      <c r="M2108" s="43">
        <f t="shared" si="270"/>
        <v>595</v>
      </c>
      <c r="N2108" s="44" t="str">
        <f t="shared" si="271"/>
        <v>595grams</v>
      </c>
      <c r="O2108" s="51">
        <f t="shared" si="266"/>
        <v>258</v>
      </c>
      <c r="P2108" s="46"/>
      <c r="Q2108" s="46"/>
      <c r="R2108" s="46"/>
      <c r="S2108" s="46"/>
      <c r="T2108" s="46"/>
      <c r="U2108" s="46"/>
      <c r="V2108" s="46"/>
      <c r="W2108" s="46"/>
      <c r="X2108" s="46"/>
      <c r="Y2108" s="46"/>
      <c r="Z2108" s="46"/>
    </row>
    <row r="2109" spans="1:26" ht="13.5" customHeight="1">
      <c r="A2109" s="233">
        <v>833</v>
      </c>
      <c r="B2109" s="122" t="s">
        <v>2337</v>
      </c>
      <c r="C2109" s="34" t="s">
        <v>82</v>
      </c>
      <c r="D2109" s="9" t="str">
        <f t="shared" si="274"/>
        <v>Pocky</v>
      </c>
      <c r="E2109" s="128" t="s">
        <v>613</v>
      </c>
      <c r="F2109" s="3" t="s">
        <v>76</v>
      </c>
      <c r="G2109" s="207">
        <v>25.52</v>
      </c>
      <c r="H2109" s="165">
        <v>3</v>
      </c>
      <c r="I2109" s="165">
        <v>19</v>
      </c>
      <c r="J2109" s="196" t="s">
        <v>59</v>
      </c>
      <c r="K2109" s="41" t="s">
        <v>26</v>
      </c>
      <c r="L2109" s="42" t="str">
        <f t="shared" si="269"/>
        <v>19grams</v>
      </c>
      <c r="M2109" s="43">
        <f t="shared" si="270"/>
        <v>57</v>
      </c>
      <c r="N2109" s="44" t="str">
        <f t="shared" si="271"/>
        <v>57grams</v>
      </c>
      <c r="O2109" s="51">
        <f t="shared" si="266"/>
        <v>76.56</v>
      </c>
      <c r="P2109" s="46"/>
      <c r="Q2109" s="46"/>
      <c r="R2109" s="46"/>
      <c r="S2109" s="46"/>
      <c r="T2109" s="46"/>
      <c r="U2109" s="46"/>
      <c r="V2109" s="46"/>
      <c r="W2109" s="46"/>
      <c r="X2109" s="46"/>
      <c r="Y2109" s="46"/>
      <c r="Z2109" s="46"/>
    </row>
    <row r="2110" spans="1:26" ht="13.5" customHeight="1">
      <c r="A2110" s="233">
        <v>718</v>
      </c>
      <c r="B2110" s="128" t="s">
        <v>2338</v>
      </c>
      <c r="C2110" s="34" t="s">
        <v>82</v>
      </c>
      <c r="D2110" s="9" t="str">
        <f t="shared" si="274"/>
        <v>Nutriboost</v>
      </c>
      <c r="E2110" s="128" t="s">
        <v>2339</v>
      </c>
      <c r="F2110" s="3" t="s">
        <v>76</v>
      </c>
      <c r="G2110" s="207">
        <v>19.88</v>
      </c>
      <c r="H2110" s="165">
        <v>1</v>
      </c>
      <c r="I2110" s="165">
        <v>1</v>
      </c>
      <c r="J2110" s="196" t="s">
        <v>29</v>
      </c>
      <c r="K2110" s="41" t="s">
        <v>26</v>
      </c>
      <c r="L2110" s="42" t="str">
        <f t="shared" si="269"/>
        <v>1ml</v>
      </c>
      <c r="M2110" s="43">
        <f t="shared" si="270"/>
        <v>1</v>
      </c>
      <c r="N2110" s="44" t="str">
        <f t="shared" si="271"/>
        <v>1ml</v>
      </c>
      <c r="O2110" s="51">
        <f t="shared" si="266"/>
        <v>19.88</v>
      </c>
      <c r="P2110" s="46"/>
      <c r="Q2110" s="46"/>
      <c r="R2110" s="46"/>
      <c r="S2110" s="46"/>
      <c r="T2110" s="46"/>
      <c r="U2110" s="46"/>
      <c r="V2110" s="46"/>
      <c r="W2110" s="46"/>
      <c r="X2110" s="46"/>
      <c r="Y2110" s="46"/>
      <c r="Z2110" s="46"/>
    </row>
    <row r="2111" spans="1:26" ht="13.5" customHeight="1">
      <c r="A2111" s="232">
        <v>407</v>
      </c>
      <c r="B2111" s="48" t="s">
        <v>2340</v>
      </c>
      <c r="C2111" s="34" t="s">
        <v>43</v>
      </c>
      <c r="D2111" s="9" t="str">
        <f t="shared" si="274"/>
        <v>Clara Ole</v>
      </c>
      <c r="E2111" s="50" t="s">
        <v>1782</v>
      </c>
      <c r="F2111" s="368"/>
      <c r="G2111" s="38">
        <v>150</v>
      </c>
      <c r="H2111" s="39">
        <v>1</v>
      </c>
      <c r="I2111" s="39">
        <v>320</v>
      </c>
      <c r="J2111" s="121" t="s">
        <v>59</v>
      </c>
      <c r="K2111" s="41" t="s">
        <v>26</v>
      </c>
      <c r="L2111" s="42" t="str">
        <f t="shared" si="269"/>
        <v>320grams</v>
      </c>
      <c r="M2111" s="43">
        <f t="shared" si="270"/>
        <v>320</v>
      </c>
      <c r="N2111" s="44" t="str">
        <f t="shared" si="271"/>
        <v>320grams</v>
      </c>
      <c r="O2111" s="51">
        <f t="shared" si="266"/>
        <v>150</v>
      </c>
      <c r="P2111" s="29"/>
      <c r="Q2111" s="11"/>
      <c r="R2111" s="11"/>
      <c r="S2111" s="11"/>
      <c r="T2111" s="11"/>
      <c r="U2111" s="11"/>
      <c r="V2111" s="11"/>
      <c r="W2111" s="11"/>
      <c r="X2111" s="11"/>
      <c r="Y2111" s="11"/>
      <c r="Z2111" s="11"/>
    </row>
    <row r="2112" spans="1:26" ht="13.5" customHeight="1">
      <c r="A2112" s="233">
        <v>836</v>
      </c>
      <c r="B2112" s="283" t="s">
        <v>2341</v>
      </c>
      <c r="C2112" s="34" t="s">
        <v>82</v>
      </c>
      <c r="D2112" s="9" t="str">
        <f t="shared" si="274"/>
        <v>durabrite</v>
      </c>
      <c r="E2112" s="140" t="s">
        <v>2342</v>
      </c>
      <c r="F2112" s="3" t="s">
        <v>76</v>
      </c>
      <c r="G2112" s="284">
        <v>25</v>
      </c>
      <c r="H2112" s="285">
        <v>3</v>
      </c>
      <c r="I2112" s="285">
        <v>1</v>
      </c>
      <c r="J2112" s="493" t="s">
        <v>37</v>
      </c>
      <c r="K2112" s="41" t="s">
        <v>26</v>
      </c>
      <c r="L2112" s="42" t="str">
        <f t="shared" si="269"/>
        <v>1pieces</v>
      </c>
      <c r="M2112" s="43">
        <f t="shared" si="270"/>
        <v>3</v>
      </c>
      <c r="N2112" s="44" t="str">
        <f t="shared" si="271"/>
        <v>3pieces</v>
      </c>
      <c r="O2112" s="51">
        <f t="shared" si="266"/>
        <v>75</v>
      </c>
      <c r="P2112" s="29"/>
      <c r="Q2112" s="11"/>
      <c r="R2112" s="11"/>
      <c r="S2112" s="11"/>
      <c r="T2112" s="11"/>
      <c r="U2112" s="11"/>
      <c r="V2112" s="11"/>
      <c r="W2112" s="11"/>
      <c r="X2112" s="11"/>
      <c r="Y2112" s="11"/>
      <c r="Z2112" s="11"/>
    </row>
    <row r="2113" spans="1:26" ht="13.5" customHeight="1">
      <c r="A2113" s="233">
        <v>1259</v>
      </c>
      <c r="B2113" s="79" t="s">
        <v>2343</v>
      </c>
      <c r="C2113" s="94" t="s">
        <v>68</v>
      </c>
      <c r="D2113" s="9" t="str">
        <f t="shared" si="274"/>
        <v>Hermano</v>
      </c>
      <c r="E2113" s="116" t="s">
        <v>2344</v>
      </c>
      <c r="F2113" s="46"/>
      <c r="G2113" s="212">
        <v>8.6199999999999999E-2</v>
      </c>
      <c r="H2113" s="213">
        <v>37000</v>
      </c>
      <c r="I2113" s="326">
        <v>1000</v>
      </c>
      <c r="J2113" s="257" t="s">
        <v>59</v>
      </c>
      <c r="K2113" s="46"/>
      <c r="L2113" s="42" t="str">
        <f t="shared" si="269"/>
        <v>1000grams</v>
      </c>
      <c r="M2113" s="43">
        <f t="shared" si="270"/>
        <v>37000000</v>
      </c>
      <c r="N2113" s="44" t="str">
        <f t="shared" si="271"/>
        <v>37000000grams</v>
      </c>
      <c r="O2113" s="51">
        <f t="shared" si="266"/>
        <v>3189.4</v>
      </c>
      <c r="P2113" s="11"/>
      <c r="Q2113" s="11"/>
      <c r="R2113" s="11"/>
      <c r="S2113" s="11"/>
      <c r="T2113" s="11"/>
      <c r="U2113" s="11"/>
      <c r="V2113" s="11"/>
      <c r="W2113" s="11"/>
      <c r="X2113" s="11"/>
      <c r="Y2113" s="11"/>
      <c r="Z2113" s="11"/>
    </row>
    <row r="2114" spans="1:26" ht="13.5" customHeight="1">
      <c r="A2114" s="233">
        <v>345</v>
      </c>
      <c r="B2114" s="208" t="s">
        <v>2345</v>
      </c>
      <c r="C2114" s="34" t="s">
        <v>27</v>
      </c>
      <c r="D2114" s="9" t="str">
        <f t="shared" si="274"/>
        <v>Equal</v>
      </c>
      <c r="E2114" s="208" t="s">
        <v>2346</v>
      </c>
      <c r="F2114" s="3"/>
      <c r="G2114" s="38">
        <v>22</v>
      </c>
      <c r="H2114" s="39">
        <v>5.54</v>
      </c>
      <c r="I2114" s="39">
        <v>1</v>
      </c>
      <c r="J2114" s="121" t="s">
        <v>59</v>
      </c>
      <c r="K2114" s="41" t="s">
        <v>26</v>
      </c>
      <c r="L2114" s="42" t="str">
        <f t="shared" si="269"/>
        <v>1grams</v>
      </c>
      <c r="M2114" s="43">
        <f t="shared" si="270"/>
        <v>5.54</v>
      </c>
      <c r="N2114" s="44" t="str">
        <f t="shared" si="271"/>
        <v>5.54grams</v>
      </c>
      <c r="O2114" s="45">
        <f t="shared" si="266"/>
        <v>121.88</v>
      </c>
      <c r="P2114" s="11"/>
      <c r="Q2114" s="11"/>
      <c r="R2114" s="11"/>
      <c r="S2114" s="11"/>
      <c r="T2114" s="11"/>
      <c r="U2114" s="11"/>
      <c r="V2114" s="11"/>
      <c r="W2114" s="11"/>
      <c r="X2114" s="11"/>
      <c r="Y2114" s="11"/>
      <c r="Z2114" s="11"/>
    </row>
    <row r="2115" spans="1:26" ht="13.5" customHeight="1">
      <c r="A2115" s="232">
        <v>345</v>
      </c>
      <c r="B2115" s="33" t="s">
        <v>2345</v>
      </c>
      <c r="C2115" s="34" t="s">
        <v>43</v>
      </c>
      <c r="D2115" s="9" t="str">
        <f t="shared" si="274"/>
        <v>Splenda</v>
      </c>
      <c r="E2115" s="50" t="s">
        <v>2347</v>
      </c>
      <c r="F2115" s="3"/>
      <c r="G2115" s="38">
        <v>75</v>
      </c>
      <c r="H2115" s="39">
        <v>9</v>
      </c>
      <c r="I2115" s="39">
        <v>50</v>
      </c>
      <c r="J2115" s="121" t="s">
        <v>37</v>
      </c>
      <c r="K2115" s="41" t="s">
        <v>26</v>
      </c>
      <c r="L2115" s="42" t="str">
        <f t="shared" si="269"/>
        <v>50pieces</v>
      </c>
      <c r="M2115" s="43">
        <f t="shared" si="270"/>
        <v>450</v>
      </c>
      <c r="N2115" s="44" t="str">
        <f t="shared" si="271"/>
        <v>450pieces</v>
      </c>
      <c r="O2115" s="51">
        <f t="shared" si="266"/>
        <v>675</v>
      </c>
      <c r="P2115" s="46"/>
      <c r="Q2115" s="46"/>
      <c r="R2115" s="46"/>
      <c r="S2115" s="46"/>
      <c r="T2115" s="46"/>
      <c r="U2115" s="46"/>
      <c r="V2115" s="46"/>
      <c r="W2115" s="46"/>
      <c r="X2115" s="46"/>
      <c r="Y2115" s="46"/>
      <c r="Z2115" s="46"/>
    </row>
    <row r="2116" spans="1:26" ht="13.5" customHeight="1">
      <c r="A2116" s="232">
        <v>345</v>
      </c>
      <c r="B2116" s="68" t="s">
        <v>2345</v>
      </c>
      <c r="C2116" s="53" t="s">
        <v>39</v>
      </c>
      <c r="D2116" s="9" t="str">
        <f t="shared" si="274"/>
        <v>Splenda</v>
      </c>
      <c r="E2116" s="68" t="s">
        <v>2347</v>
      </c>
      <c r="F2116" s="368"/>
      <c r="G2116" s="70">
        <v>1.5</v>
      </c>
      <c r="H2116" s="236">
        <v>10</v>
      </c>
      <c r="I2116" s="71">
        <v>50</v>
      </c>
      <c r="J2116" s="160" t="s">
        <v>37</v>
      </c>
      <c r="K2116" s="41"/>
      <c r="L2116" s="42" t="str">
        <f t="shared" si="269"/>
        <v>50pieces</v>
      </c>
      <c r="M2116" s="43">
        <f t="shared" si="270"/>
        <v>500</v>
      </c>
      <c r="N2116" s="44" t="str">
        <f t="shared" si="271"/>
        <v>500pieces</v>
      </c>
      <c r="O2116" s="51">
        <f t="shared" si="266"/>
        <v>15</v>
      </c>
      <c r="P2116" s="46"/>
      <c r="Q2116" s="46"/>
      <c r="R2116" s="46"/>
      <c r="S2116" s="46"/>
      <c r="T2116" s="46"/>
      <c r="U2116" s="46"/>
      <c r="V2116" s="46"/>
      <c r="W2116" s="46"/>
      <c r="X2116" s="46"/>
      <c r="Y2116" s="46"/>
      <c r="Z2116" s="46"/>
    </row>
    <row r="2117" spans="1:26" ht="13.5" customHeight="1">
      <c r="A2117" s="232">
        <v>325</v>
      </c>
      <c r="B2117" s="33" t="s">
        <v>2348</v>
      </c>
      <c r="C2117" s="34" t="s">
        <v>43</v>
      </c>
      <c r="D2117" s="9" t="str">
        <f t="shared" si="274"/>
        <v>Hermano</v>
      </c>
      <c r="E2117" s="50" t="s">
        <v>2344</v>
      </c>
      <c r="F2117" s="3"/>
      <c r="G2117" s="38">
        <v>80.599999999999994</v>
      </c>
      <c r="H2117" s="39">
        <v>12</v>
      </c>
      <c r="I2117" s="39">
        <v>1000</v>
      </c>
      <c r="J2117" s="121" t="s">
        <v>59</v>
      </c>
      <c r="K2117" s="41" t="s">
        <v>26</v>
      </c>
      <c r="L2117" s="42" t="str">
        <f t="shared" si="269"/>
        <v>1000grams</v>
      </c>
      <c r="M2117" s="43">
        <f t="shared" si="270"/>
        <v>12000</v>
      </c>
      <c r="N2117" s="44" t="str">
        <f t="shared" si="271"/>
        <v>12000grams</v>
      </c>
      <c r="O2117" s="51">
        <f t="shared" si="266"/>
        <v>967.19999999999993</v>
      </c>
      <c r="P2117" s="11"/>
      <c r="Q2117" s="11"/>
      <c r="R2117" s="11"/>
      <c r="S2117" s="11"/>
      <c r="T2117" s="11"/>
      <c r="U2117" s="11"/>
      <c r="V2117" s="11"/>
      <c r="W2117" s="11"/>
      <c r="X2117" s="11"/>
      <c r="Y2117" s="11"/>
      <c r="Z2117" s="11"/>
    </row>
    <row r="2118" spans="1:26" ht="13.5" customHeight="1">
      <c r="A2118" s="232">
        <v>325</v>
      </c>
      <c r="B2118" s="52" t="s">
        <v>2348</v>
      </c>
      <c r="C2118" s="53" t="s">
        <v>39</v>
      </c>
      <c r="D2118" s="9" t="str">
        <f t="shared" si="274"/>
        <v>Hermano</v>
      </c>
      <c r="E2118" s="52" t="s">
        <v>2344</v>
      </c>
      <c r="F2118" s="368"/>
      <c r="G2118" s="77">
        <v>86.2</v>
      </c>
      <c r="H2118" s="236">
        <v>25</v>
      </c>
      <c r="I2118" s="71">
        <v>1000</v>
      </c>
      <c r="J2118" s="160" t="s">
        <v>59</v>
      </c>
      <c r="K2118" s="41"/>
      <c r="L2118" s="42" t="str">
        <f t="shared" si="269"/>
        <v>1000grams</v>
      </c>
      <c r="M2118" s="43">
        <f t="shared" si="270"/>
        <v>25000</v>
      </c>
      <c r="N2118" s="44" t="str">
        <f t="shared" si="271"/>
        <v>25000grams</v>
      </c>
      <c r="O2118" s="51">
        <f t="shared" si="266"/>
        <v>2155</v>
      </c>
      <c r="P2118" s="11"/>
      <c r="Q2118" s="11"/>
      <c r="R2118" s="11"/>
      <c r="S2118" s="11"/>
      <c r="T2118" s="11"/>
      <c r="U2118" s="11"/>
      <c r="V2118" s="11"/>
      <c r="W2118" s="11"/>
      <c r="X2118" s="11"/>
      <c r="Y2118" s="11"/>
      <c r="Z2118" s="11"/>
    </row>
    <row r="2119" spans="1:26" ht="13.5" customHeight="1">
      <c r="A2119" s="233">
        <v>325</v>
      </c>
      <c r="B2119" s="33" t="s">
        <v>2348</v>
      </c>
      <c r="C2119" s="34" t="s">
        <v>6</v>
      </c>
      <c r="D2119" s="9" t="str">
        <f t="shared" si="274"/>
        <v>Hermano</v>
      </c>
      <c r="E2119" s="50" t="s">
        <v>2344</v>
      </c>
      <c r="F2119" s="3"/>
      <c r="G2119" s="38">
        <v>80.599999999999994</v>
      </c>
      <c r="H2119" s="39">
        <v>1</v>
      </c>
      <c r="I2119" s="39">
        <v>1000</v>
      </c>
      <c r="J2119" s="121" t="s">
        <v>59</v>
      </c>
      <c r="K2119" s="41" t="s">
        <v>26</v>
      </c>
      <c r="L2119" s="42" t="str">
        <f t="shared" si="269"/>
        <v>1000grams</v>
      </c>
      <c r="M2119" s="43">
        <f t="shared" si="270"/>
        <v>1000</v>
      </c>
      <c r="N2119" s="44" t="str">
        <f t="shared" si="271"/>
        <v>1000grams</v>
      </c>
      <c r="O2119" s="51">
        <f t="shared" si="266"/>
        <v>80.599999999999994</v>
      </c>
      <c r="P2119" s="11"/>
      <c r="Q2119" s="11"/>
      <c r="R2119" s="11"/>
      <c r="S2119" s="11"/>
      <c r="T2119" s="11"/>
      <c r="U2119" s="11"/>
      <c r="V2119" s="11"/>
      <c r="W2119" s="11"/>
      <c r="X2119" s="11"/>
      <c r="Y2119" s="11"/>
      <c r="Z2119" s="11"/>
    </row>
    <row r="2120" spans="1:26" ht="13.5" customHeight="1">
      <c r="A2120" s="233">
        <v>325</v>
      </c>
      <c r="B2120" s="57" t="s">
        <v>2348</v>
      </c>
      <c r="C2120" s="34" t="s">
        <v>47</v>
      </c>
      <c r="D2120" s="9" t="str">
        <f t="shared" si="274"/>
        <v>Hermano</v>
      </c>
      <c r="E2120" s="50" t="s">
        <v>2344</v>
      </c>
      <c r="F2120" s="46"/>
      <c r="G2120" s="38">
        <v>79.09</v>
      </c>
      <c r="H2120" s="39">
        <v>8</v>
      </c>
      <c r="I2120" s="39">
        <v>1000</v>
      </c>
      <c r="J2120" s="121" t="s">
        <v>59</v>
      </c>
      <c r="K2120" s="46"/>
      <c r="L2120" s="42" t="str">
        <f t="shared" si="269"/>
        <v>1000grams</v>
      </c>
      <c r="M2120" s="43">
        <f t="shared" si="270"/>
        <v>8000</v>
      </c>
      <c r="N2120" s="44" t="str">
        <f t="shared" si="271"/>
        <v>8000grams</v>
      </c>
      <c r="O2120" s="51">
        <f t="shared" si="266"/>
        <v>632.72</v>
      </c>
      <c r="P2120" s="11"/>
      <c r="Q2120" s="11"/>
      <c r="R2120" s="11"/>
      <c r="S2120" s="11"/>
      <c r="T2120" s="11"/>
      <c r="U2120" s="11"/>
      <c r="V2120" s="11"/>
      <c r="W2120" s="11"/>
      <c r="X2120" s="11"/>
      <c r="Y2120" s="11"/>
      <c r="Z2120" s="11"/>
    </row>
    <row r="2121" spans="1:26" ht="13.5" customHeight="1">
      <c r="A2121" s="233">
        <v>325</v>
      </c>
      <c r="B2121" s="79" t="s">
        <v>2348</v>
      </c>
      <c r="C2121" s="94" t="s">
        <v>68</v>
      </c>
      <c r="D2121" s="9" t="str">
        <f t="shared" si="274"/>
        <v>Hermano</v>
      </c>
      <c r="E2121" s="116" t="s">
        <v>2344</v>
      </c>
      <c r="F2121" s="46"/>
      <c r="G2121" s="212">
        <v>8.1700000000000009E-2</v>
      </c>
      <c r="H2121" s="326">
        <v>38000</v>
      </c>
      <c r="I2121" s="326">
        <v>1000</v>
      </c>
      <c r="J2121" s="257" t="s">
        <v>59</v>
      </c>
      <c r="K2121" s="46"/>
      <c r="L2121" s="42" t="str">
        <f t="shared" si="269"/>
        <v>1000grams</v>
      </c>
      <c r="M2121" s="43">
        <f t="shared" si="270"/>
        <v>38000000</v>
      </c>
      <c r="N2121" s="44" t="str">
        <f t="shared" si="271"/>
        <v>38000000grams</v>
      </c>
      <c r="O2121" s="51">
        <f t="shared" si="266"/>
        <v>3104.6000000000004</v>
      </c>
      <c r="P2121" s="11"/>
      <c r="Q2121" s="11"/>
      <c r="R2121" s="11"/>
      <c r="S2121" s="11"/>
      <c r="T2121" s="11"/>
      <c r="U2121" s="11"/>
      <c r="V2121" s="11"/>
      <c r="W2121" s="11"/>
      <c r="X2121" s="11"/>
      <c r="Y2121" s="11"/>
      <c r="Z2121" s="11"/>
    </row>
    <row r="2122" spans="1:26" ht="13.5" customHeight="1">
      <c r="A2122" s="233">
        <v>325</v>
      </c>
      <c r="B2122" s="128" t="s">
        <v>2348</v>
      </c>
      <c r="C2122" s="34" t="s">
        <v>82</v>
      </c>
      <c r="D2122" s="9"/>
      <c r="E2122" s="128" t="s">
        <v>107</v>
      </c>
      <c r="F2122" s="3" t="s">
        <v>76</v>
      </c>
      <c r="G2122" s="164">
        <v>76</v>
      </c>
      <c r="H2122" s="165">
        <v>18</v>
      </c>
      <c r="I2122" s="165">
        <v>1000</v>
      </c>
      <c r="J2122" s="196" t="s">
        <v>59</v>
      </c>
      <c r="K2122" s="41" t="s">
        <v>26</v>
      </c>
      <c r="L2122" s="42" t="str">
        <f t="shared" si="269"/>
        <v>1000grams</v>
      </c>
      <c r="M2122" s="43">
        <f t="shared" si="270"/>
        <v>18000</v>
      </c>
      <c r="N2122" s="44" t="str">
        <f t="shared" si="271"/>
        <v>18000grams</v>
      </c>
      <c r="O2122" s="51">
        <f t="shared" si="266"/>
        <v>1368</v>
      </c>
      <c r="P2122" s="46"/>
      <c r="Q2122" s="46"/>
      <c r="R2122" s="46"/>
      <c r="S2122" s="46"/>
      <c r="T2122" s="46"/>
      <c r="U2122" s="46"/>
      <c r="V2122" s="46"/>
      <c r="W2122" s="46"/>
      <c r="X2122" s="46"/>
      <c r="Y2122" s="46"/>
      <c r="Z2122" s="46"/>
    </row>
    <row r="2123" spans="1:26" ht="13.5" customHeight="1">
      <c r="A2123" s="233">
        <v>1260</v>
      </c>
      <c r="B2123" s="79" t="s">
        <v>2349</v>
      </c>
      <c r="C2123" s="94" t="s">
        <v>68</v>
      </c>
      <c r="D2123" s="9" t="str">
        <f t="shared" ref="D2123:D2160" si="275">IFERROR(LEFT(E2123, FIND("/", E2123)-1), E2123)</f>
        <v>My Everyday</v>
      </c>
      <c r="E2123" s="116" t="s">
        <v>2350</v>
      </c>
      <c r="F2123" s="46"/>
      <c r="G2123" s="212">
        <v>0.24</v>
      </c>
      <c r="H2123" s="326">
        <v>2250</v>
      </c>
      <c r="I2123" s="326">
        <v>5</v>
      </c>
      <c r="J2123" s="257" t="s">
        <v>59</v>
      </c>
      <c r="K2123" s="46"/>
      <c r="L2123" s="42" t="str">
        <f t="shared" si="269"/>
        <v>5grams</v>
      </c>
      <c r="M2123" s="43">
        <f t="shared" si="270"/>
        <v>11250</v>
      </c>
      <c r="N2123" s="44" t="str">
        <f t="shared" si="271"/>
        <v>11250grams</v>
      </c>
      <c r="O2123" s="51">
        <f t="shared" si="266"/>
        <v>540</v>
      </c>
      <c r="P2123" s="46"/>
      <c r="Q2123" s="46"/>
      <c r="R2123" s="46"/>
      <c r="S2123" s="46"/>
      <c r="T2123" s="46"/>
      <c r="U2123" s="46"/>
      <c r="V2123" s="46"/>
      <c r="W2123" s="46"/>
      <c r="X2123" s="46"/>
      <c r="Y2123" s="46"/>
      <c r="Z2123" s="46"/>
    </row>
    <row r="2124" spans="1:26" ht="13.5" customHeight="1">
      <c r="A2124" s="233">
        <v>1261</v>
      </c>
      <c r="B2124" s="79" t="s">
        <v>2351</v>
      </c>
      <c r="C2124" s="94" t="s">
        <v>68</v>
      </c>
      <c r="D2124" s="9" t="str">
        <f t="shared" si="275"/>
        <v>Injoy</v>
      </c>
      <c r="E2124" s="116" t="s">
        <v>2352</v>
      </c>
      <c r="F2124" s="46"/>
      <c r="G2124" s="212">
        <v>0.185</v>
      </c>
      <c r="H2124" s="326">
        <v>200</v>
      </c>
      <c r="I2124" s="326">
        <v>200</v>
      </c>
      <c r="J2124" s="257" t="s">
        <v>59</v>
      </c>
      <c r="K2124" s="46"/>
      <c r="L2124" s="42" t="str">
        <f t="shared" si="269"/>
        <v>200grams</v>
      </c>
      <c r="M2124" s="43">
        <f t="shared" si="270"/>
        <v>40000</v>
      </c>
      <c r="N2124" s="44" t="str">
        <f t="shared" si="271"/>
        <v>40000grams</v>
      </c>
      <c r="O2124" s="51">
        <f t="shared" si="266"/>
        <v>37</v>
      </c>
      <c r="P2124" s="46"/>
      <c r="Q2124" s="46"/>
      <c r="R2124" s="46"/>
      <c r="S2124" s="46"/>
      <c r="T2124" s="46"/>
      <c r="U2124" s="46"/>
      <c r="V2124" s="46"/>
      <c r="W2124" s="46"/>
      <c r="X2124" s="46"/>
      <c r="Y2124" s="46"/>
      <c r="Z2124" s="46"/>
    </row>
    <row r="2125" spans="1:26" ht="13.5" customHeight="1">
      <c r="A2125" s="232">
        <v>326</v>
      </c>
      <c r="B2125" s="52" t="s">
        <v>2353</v>
      </c>
      <c r="C2125" s="34" t="s">
        <v>35</v>
      </c>
      <c r="D2125" s="9" t="str">
        <f t="shared" si="275"/>
        <v>carandang merh.</v>
      </c>
      <c r="E2125" s="50" t="s">
        <v>36</v>
      </c>
      <c r="F2125" s="3"/>
      <c r="G2125" s="70">
        <v>60</v>
      </c>
      <c r="H2125" s="39">
        <v>24</v>
      </c>
      <c r="I2125" s="39">
        <v>1000</v>
      </c>
      <c r="J2125" s="121" t="s">
        <v>33</v>
      </c>
      <c r="K2125" s="41" t="s">
        <v>26</v>
      </c>
      <c r="L2125" s="42" t="str">
        <f t="shared" si="269"/>
        <v>1000kg</v>
      </c>
      <c r="M2125" s="43">
        <f t="shared" si="270"/>
        <v>24000</v>
      </c>
      <c r="N2125" s="44" t="str">
        <f t="shared" si="271"/>
        <v>24000kg</v>
      </c>
      <c r="O2125" s="51">
        <f t="shared" si="266"/>
        <v>1440</v>
      </c>
      <c r="P2125" s="29"/>
      <c r="Q2125" s="11"/>
      <c r="R2125" s="11"/>
      <c r="S2125" s="11"/>
      <c r="T2125" s="11"/>
      <c r="U2125" s="11"/>
      <c r="V2125" s="11"/>
      <c r="W2125" s="11"/>
      <c r="X2125" s="11"/>
      <c r="Y2125" s="11"/>
      <c r="Z2125" s="11"/>
    </row>
    <row r="2126" spans="1:26" ht="13.5" customHeight="1">
      <c r="A2126" s="232">
        <v>326</v>
      </c>
      <c r="B2126" s="33" t="s">
        <v>2353</v>
      </c>
      <c r="C2126" s="34" t="s">
        <v>43</v>
      </c>
      <c r="D2126" s="9" t="str">
        <f t="shared" si="275"/>
        <v>Hermano</v>
      </c>
      <c r="E2126" s="50" t="s">
        <v>2344</v>
      </c>
      <c r="F2126" s="3"/>
      <c r="G2126" s="38">
        <v>86.2</v>
      </c>
      <c r="H2126" s="39">
        <v>5</v>
      </c>
      <c r="I2126" s="39">
        <v>1000</v>
      </c>
      <c r="J2126" s="121" t="s">
        <v>59</v>
      </c>
      <c r="K2126" s="41" t="s">
        <v>26</v>
      </c>
      <c r="L2126" s="42" t="str">
        <f t="shared" si="269"/>
        <v>1000grams</v>
      </c>
      <c r="M2126" s="43">
        <f t="shared" si="270"/>
        <v>5000</v>
      </c>
      <c r="N2126" s="44" t="str">
        <f t="shared" si="271"/>
        <v>5000grams</v>
      </c>
      <c r="O2126" s="51">
        <f t="shared" si="266"/>
        <v>431</v>
      </c>
      <c r="P2126" s="11"/>
      <c r="Q2126" s="11"/>
      <c r="R2126" s="11"/>
      <c r="S2126" s="11"/>
      <c r="T2126" s="11"/>
      <c r="U2126" s="11"/>
      <c r="V2126" s="11"/>
      <c r="W2126" s="11"/>
      <c r="X2126" s="11"/>
      <c r="Y2126" s="11"/>
      <c r="Z2126" s="11"/>
    </row>
    <row r="2127" spans="1:26" ht="13.5" customHeight="1">
      <c r="A2127" s="233">
        <v>326</v>
      </c>
      <c r="B2127" s="57" t="s">
        <v>2353</v>
      </c>
      <c r="C2127" s="34" t="s">
        <v>47</v>
      </c>
      <c r="D2127" s="9" t="str">
        <f t="shared" si="275"/>
        <v>Hermano</v>
      </c>
      <c r="E2127" s="50" t="s">
        <v>2344</v>
      </c>
      <c r="F2127" s="46"/>
      <c r="G2127" s="38">
        <v>80.319999999999993</v>
      </c>
      <c r="H2127" s="39">
        <v>71</v>
      </c>
      <c r="I2127" s="39">
        <v>1000</v>
      </c>
      <c r="J2127" s="121" t="s">
        <v>59</v>
      </c>
      <c r="K2127" s="46"/>
      <c r="L2127" s="42" t="str">
        <f t="shared" si="269"/>
        <v>1000grams</v>
      </c>
      <c r="M2127" s="43">
        <f t="shared" si="270"/>
        <v>71000</v>
      </c>
      <c r="N2127" s="44" t="str">
        <f t="shared" si="271"/>
        <v>71000grams</v>
      </c>
      <c r="O2127" s="51">
        <f t="shared" si="266"/>
        <v>5702.7199999999993</v>
      </c>
      <c r="P2127" s="11"/>
      <c r="Q2127" s="11"/>
      <c r="R2127" s="11"/>
      <c r="S2127" s="11"/>
      <c r="T2127" s="11"/>
      <c r="U2127" s="11"/>
      <c r="V2127" s="11"/>
      <c r="W2127" s="11"/>
      <c r="X2127" s="11"/>
      <c r="Y2127" s="11"/>
      <c r="Z2127" s="11"/>
    </row>
    <row r="2128" spans="1:26" ht="13.5" customHeight="1">
      <c r="A2128" s="232">
        <v>327</v>
      </c>
      <c r="B2128" s="116" t="s">
        <v>2354</v>
      </c>
      <c r="C2128" s="53" t="s">
        <v>39</v>
      </c>
      <c r="D2128" s="9" t="str">
        <f t="shared" si="275"/>
        <v>Golden Harvest</v>
      </c>
      <c r="E2128" s="50" t="s">
        <v>2355</v>
      </c>
      <c r="F2128" s="368"/>
      <c r="G2128" s="38">
        <v>1.65</v>
      </c>
      <c r="H2128" s="236">
        <v>978</v>
      </c>
      <c r="I2128" s="39">
        <v>5</v>
      </c>
      <c r="J2128" s="121" t="s">
        <v>59</v>
      </c>
      <c r="K2128" s="41"/>
      <c r="L2128" s="42" t="str">
        <f t="shared" si="269"/>
        <v>5grams</v>
      </c>
      <c r="M2128" s="43">
        <f t="shared" si="270"/>
        <v>4890</v>
      </c>
      <c r="N2128" s="44" t="str">
        <f t="shared" si="271"/>
        <v>4890grams</v>
      </c>
      <c r="O2128" s="51">
        <f t="shared" si="266"/>
        <v>1613.6999999999998</v>
      </c>
      <c r="P2128" s="11"/>
      <c r="Q2128" s="11"/>
      <c r="R2128" s="11"/>
      <c r="S2128" s="11"/>
      <c r="T2128" s="11"/>
      <c r="U2128" s="11"/>
      <c r="V2128" s="11"/>
      <c r="W2128" s="11"/>
      <c r="X2128" s="11"/>
      <c r="Y2128" s="11"/>
      <c r="Z2128" s="11"/>
    </row>
    <row r="2129" spans="1:26" ht="13.5" customHeight="1">
      <c r="A2129" s="233">
        <v>327</v>
      </c>
      <c r="B2129" s="140" t="s">
        <v>2354</v>
      </c>
      <c r="C2129" s="34" t="s">
        <v>82</v>
      </c>
      <c r="D2129" s="9" t="str">
        <f t="shared" si="275"/>
        <v>Golden Harvest</v>
      </c>
      <c r="E2129" s="283" t="s">
        <v>2355</v>
      </c>
      <c r="F2129" s="3" t="s">
        <v>76</v>
      </c>
      <c r="G2129" s="284">
        <v>1.2</v>
      </c>
      <c r="H2129" s="285">
        <v>23</v>
      </c>
      <c r="I2129" s="285">
        <v>5</v>
      </c>
      <c r="J2129" s="178" t="s">
        <v>59</v>
      </c>
      <c r="K2129" s="41" t="s">
        <v>26</v>
      </c>
      <c r="L2129" s="42" t="str">
        <f t="shared" si="269"/>
        <v>5grams</v>
      </c>
      <c r="M2129" s="43">
        <f t="shared" si="270"/>
        <v>115</v>
      </c>
      <c r="N2129" s="44" t="str">
        <f t="shared" si="271"/>
        <v>115grams</v>
      </c>
      <c r="O2129" s="51">
        <f t="shared" si="266"/>
        <v>27.599999999999998</v>
      </c>
      <c r="P2129" s="11"/>
      <c r="Q2129" s="11"/>
      <c r="R2129" s="11"/>
      <c r="S2129" s="11"/>
      <c r="T2129" s="11"/>
      <c r="U2129" s="11"/>
      <c r="V2129" s="11"/>
      <c r="W2129" s="11"/>
      <c r="X2129" s="11"/>
      <c r="Y2129" s="11"/>
      <c r="Z2129" s="11"/>
    </row>
    <row r="2130" spans="1:26" ht="13.5" customHeight="1">
      <c r="A2130" s="232">
        <v>327</v>
      </c>
      <c r="B2130" s="33" t="s">
        <v>2354</v>
      </c>
      <c r="C2130" s="34" t="s">
        <v>43</v>
      </c>
      <c r="D2130" s="9" t="str">
        <f t="shared" si="275"/>
        <v>Hermano</v>
      </c>
      <c r="E2130" s="50" t="s">
        <v>2344</v>
      </c>
      <c r="F2130" s="3"/>
      <c r="G2130" s="38">
        <v>85.5</v>
      </c>
      <c r="H2130" s="39">
        <v>15</v>
      </c>
      <c r="I2130" s="39">
        <v>1000</v>
      </c>
      <c r="J2130" s="121" t="s">
        <v>59</v>
      </c>
      <c r="K2130" s="41" t="s">
        <v>26</v>
      </c>
      <c r="L2130" s="42" t="str">
        <f t="shared" si="269"/>
        <v>1000grams</v>
      </c>
      <c r="M2130" s="43">
        <f t="shared" si="270"/>
        <v>15000</v>
      </c>
      <c r="N2130" s="44" t="str">
        <f t="shared" si="271"/>
        <v>15000grams</v>
      </c>
      <c r="O2130" s="51">
        <f t="shared" si="266"/>
        <v>1282.5</v>
      </c>
      <c r="P2130" s="11"/>
      <c r="Q2130" s="11"/>
      <c r="R2130" s="11"/>
      <c r="S2130" s="11"/>
      <c r="T2130" s="11"/>
      <c r="U2130" s="11"/>
      <c r="V2130" s="11"/>
      <c r="W2130" s="11"/>
      <c r="X2130" s="11"/>
      <c r="Y2130" s="11"/>
      <c r="Z2130" s="11"/>
    </row>
    <row r="2131" spans="1:26" ht="13.5" customHeight="1">
      <c r="A2131" s="232">
        <v>327</v>
      </c>
      <c r="B2131" s="52" t="s">
        <v>2354</v>
      </c>
      <c r="C2131" s="53" t="s">
        <v>39</v>
      </c>
      <c r="D2131" s="9" t="str">
        <f t="shared" si="275"/>
        <v>Hermano</v>
      </c>
      <c r="E2131" s="52" t="s">
        <v>2344</v>
      </c>
      <c r="F2131" s="368"/>
      <c r="G2131" s="70">
        <v>98</v>
      </c>
      <c r="H2131" s="236">
        <v>23</v>
      </c>
      <c r="I2131" s="71">
        <v>1000</v>
      </c>
      <c r="J2131" s="160" t="s">
        <v>59</v>
      </c>
      <c r="K2131" s="41"/>
      <c r="L2131" s="42" t="str">
        <f t="shared" si="269"/>
        <v>1000grams</v>
      </c>
      <c r="M2131" s="43">
        <f t="shared" si="270"/>
        <v>23000</v>
      </c>
      <c r="N2131" s="44" t="str">
        <f t="shared" si="271"/>
        <v>23000grams</v>
      </c>
      <c r="O2131" s="51">
        <f t="shared" si="266"/>
        <v>2254</v>
      </c>
      <c r="P2131" s="11"/>
      <c r="Q2131" s="11"/>
      <c r="R2131" s="11"/>
      <c r="S2131" s="11"/>
      <c r="T2131" s="11"/>
      <c r="U2131" s="11"/>
      <c r="V2131" s="11"/>
      <c r="W2131" s="11"/>
      <c r="X2131" s="11"/>
      <c r="Y2131" s="11"/>
      <c r="Z2131" s="11"/>
    </row>
    <row r="2132" spans="1:26" ht="13.5" customHeight="1">
      <c r="A2132" s="233">
        <v>327</v>
      </c>
      <c r="B2132" s="57" t="s">
        <v>2354</v>
      </c>
      <c r="C2132" s="34" t="s">
        <v>47</v>
      </c>
      <c r="D2132" s="9" t="str">
        <f t="shared" si="275"/>
        <v>Hermano</v>
      </c>
      <c r="E2132" s="50" t="s">
        <v>2344</v>
      </c>
      <c r="F2132" s="46"/>
      <c r="G2132" s="38">
        <v>84.44</v>
      </c>
      <c r="H2132" s="39">
        <v>22</v>
      </c>
      <c r="I2132" s="39">
        <v>1000</v>
      </c>
      <c r="J2132" s="121" t="s">
        <v>59</v>
      </c>
      <c r="K2132" s="46"/>
      <c r="L2132" s="42" t="str">
        <f t="shared" si="269"/>
        <v>1000grams</v>
      </c>
      <c r="M2132" s="43">
        <f t="shared" si="270"/>
        <v>22000</v>
      </c>
      <c r="N2132" s="44" t="str">
        <f t="shared" si="271"/>
        <v>22000grams</v>
      </c>
      <c r="O2132" s="51">
        <f t="shared" si="266"/>
        <v>1857.6799999999998</v>
      </c>
      <c r="P2132" s="11"/>
      <c r="Q2132" s="11"/>
      <c r="R2132" s="11"/>
      <c r="S2132" s="11"/>
      <c r="T2132" s="11"/>
      <c r="U2132" s="11"/>
      <c r="V2132" s="11"/>
      <c r="W2132" s="11"/>
      <c r="X2132" s="11"/>
      <c r="Y2132" s="11"/>
      <c r="Z2132" s="11"/>
    </row>
    <row r="2133" spans="1:26" ht="13.5" customHeight="1">
      <c r="A2133" s="233">
        <v>327</v>
      </c>
      <c r="B2133" s="128" t="s">
        <v>2354</v>
      </c>
      <c r="C2133" s="34" t="s">
        <v>82</v>
      </c>
      <c r="D2133" s="9" t="str">
        <f t="shared" si="275"/>
        <v>my everyday</v>
      </c>
      <c r="E2133" s="128" t="s">
        <v>207</v>
      </c>
      <c r="F2133" s="3" t="s">
        <v>76</v>
      </c>
      <c r="G2133" s="207">
        <v>1.32</v>
      </c>
      <c r="H2133" s="165">
        <v>200</v>
      </c>
      <c r="I2133" s="165">
        <v>1</v>
      </c>
      <c r="J2133" s="196" t="s">
        <v>59</v>
      </c>
      <c r="K2133" s="41" t="s">
        <v>26</v>
      </c>
      <c r="L2133" s="42" t="str">
        <f t="shared" si="269"/>
        <v>1grams</v>
      </c>
      <c r="M2133" s="43">
        <f t="shared" si="270"/>
        <v>200</v>
      </c>
      <c r="N2133" s="44" t="str">
        <f t="shared" si="271"/>
        <v>200grams</v>
      </c>
      <c r="O2133" s="51">
        <f t="shared" si="266"/>
        <v>264</v>
      </c>
      <c r="P2133" s="46"/>
      <c r="Q2133" s="46"/>
      <c r="R2133" s="46"/>
      <c r="S2133" s="46"/>
      <c r="T2133" s="46"/>
      <c r="U2133" s="46"/>
      <c r="V2133" s="46"/>
      <c r="W2133" s="46"/>
      <c r="X2133" s="46"/>
      <c r="Y2133" s="46"/>
      <c r="Z2133" s="46"/>
    </row>
    <row r="2134" spans="1:26" ht="13.5" customHeight="1">
      <c r="A2134" s="233">
        <v>1262</v>
      </c>
      <c r="B2134" s="79" t="s">
        <v>2356</v>
      </c>
      <c r="C2134" s="94" t="s">
        <v>68</v>
      </c>
      <c r="D2134" s="9" t="str">
        <f t="shared" si="275"/>
        <v>Hermano</v>
      </c>
      <c r="E2134" s="116" t="s">
        <v>2344</v>
      </c>
      <c r="F2134" s="46"/>
      <c r="G2134" s="212">
        <v>9.8000000000000004E-2</v>
      </c>
      <c r="H2134" s="213">
        <v>12000</v>
      </c>
      <c r="I2134" s="326">
        <v>1000</v>
      </c>
      <c r="J2134" s="215" t="s">
        <v>59</v>
      </c>
      <c r="K2134" s="46"/>
      <c r="L2134" s="42" t="str">
        <f t="shared" si="269"/>
        <v>1000grams</v>
      </c>
      <c r="M2134" s="43">
        <f t="shared" si="270"/>
        <v>12000000</v>
      </c>
      <c r="N2134" s="44" t="str">
        <f t="shared" si="271"/>
        <v>12000000grams</v>
      </c>
      <c r="O2134" s="51">
        <f t="shared" si="266"/>
        <v>1176</v>
      </c>
      <c r="P2134" s="11"/>
      <c r="Q2134" s="11"/>
      <c r="R2134" s="11"/>
      <c r="S2134" s="11"/>
      <c r="T2134" s="11"/>
      <c r="U2134" s="11"/>
      <c r="V2134" s="11"/>
      <c r="W2134" s="11"/>
      <c r="X2134" s="11"/>
      <c r="Y2134" s="11"/>
      <c r="Z2134" s="11"/>
    </row>
    <row r="2135" spans="1:26" ht="13.5" customHeight="1">
      <c r="A2135" s="233">
        <v>704</v>
      </c>
      <c r="B2135" s="128" t="s">
        <v>2357</v>
      </c>
      <c r="C2135" s="34" t="s">
        <v>82</v>
      </c>
      <c r="D2135" s="9" t="str">
        <f t="shared" si="275"/>
        <v>packs</v>
      </c>
      <c r="E2135" s="128" t="s">
        <v>107</v>
      </c>
      <c r="F2135" s="3" t="s">
        <v>76</v>
      </c>
      <c r="G2135" s="164">
        <v>78</v>
      </c>
      <c r="H2135" s="165">
        <v>18</v>
      </c>
      <c r="I2135" s="165">
        <v>1000</v>
      </c>
      <c r="J2135" s="196" t="s">
        <v>59</v>
      </c>
      <c r="K2135" s="41" t="s">
        <v>26</v>
      </c>
      <c r="L2135" s="42" t="str">
        <f t="shared" si="269"/>
        <v>1000grams</v>
      </c>
      <c r="M2135" s="43">
        <f t="shared" si="270"/>
        <v>18000</v>
      </c>
      <c r="N2135" s="44" t="str">
        <f t="shared" si="271"/>
        <v>18000grams</v>
      </c>
      <c r="O2135" s="51">
        <f t="shared" si="266"/>
        <v>1404</v>
      </c>
      <c r="P2135" s="46"/>
      <c r="Q2135" s="46"/>
      <c r="R2135" s="46"/>
      <c r="S2135" s="46"/>
      <c r="T2135" s="46"/>
      <c r="U2135" s="46"/>
      <c r="V2135" s="46"/>
      <c r="W2135" s="46"/>
      <c r="X2135" s="46"/>
      <c r="Y2135" s="46"/>
      <c r="Z2135" s="46"/>
    </row>
    <row r="2136" spans="1:26" ht="13.5" customHeight="1">
      <c r="A2136" s="233">
        <v>24</v>
      </c>
      <c r="B2136" s="48" t="s">
        <v>2358</v>
      </c>
      <c r="C2136" s="34" t="s">
        <v>55</v>
      </c>
      <c r="D2136" s="9" t="str">
        <f t="shared" si="275"/>
        <v>Hermano</v>
      </c>
      <c r="E2136" s="116" t="s">
        <v>392</v>
      </c>
      <c r="F2136" s="3"/>
      <c r="G2136" s="38">
        <v>82.8</v>
      </c>
      <c r="H2136" s="39">
        <v>21</v>
      </c>
      <c r="I2136" s="39">
        <v>1</v>
      </c>
      <c r="J2136" s="121" t="s">
        <v>33</v>
      </c>
      <c r="K2136" s="41" t="s">
        <v>26</v>
      </c>
      <c r="L2136" s="42" t="str">
        <f t="shared" si="269"/>
        <v>1kg</v>
      </c>
      <c r="M2136" s="43">
        <f t="shared" si="270"/>
        <v>21</v>
      </c>
      <c r="N2136" s="44" t="str">
        <f t="shared" si="271"/>
        <v>21kg</v>
      </c>
      <c r="O2136" s="51">
        <f t="shared" si="266"/>
        <v>1738.8</v>
      </c>
      <c r="P2136" s="11"/>
      <c r="Q2136" s="11"/>
      <c r="R2136" s="11"/>
      <c r="S2136" s="11"/>
      <c r="T2136" s="11"/>
      <c r="U2136" s="11"/>
      <c r="V2136" s="11"/>
      <c r="W2136" s="11"/>
      <c r="X2136" s="11"/>
      <c r="Y2136" s="11"/>
      <c r="Z2136" s="11"/>
    </row>
    <row r="2137" spans="1:26" ht="13.5" customHeight="1">
      <c r="A2137" s="232">
        <v>24</v>
      </c>
      <c r="B2137" s="33" t="s">
        <v>2359</v>
      </c>
      <c r="C2137" s="49" t="s">
        <v>61</v>
      </c>
      <c r="D2137" s="9" t="str">
        <f t="shared" si="275"/>
        <v>hermano</v>
      </c>
      <c r="E2137" s="50" t="s">
        <v>2360</v>
      </c>
      <c r="F2137" s="3"/>
      <c r="G2137" s="38">
        <v>80.599999999999994</v>
      </c>
      <c r="H2137" s="39">
        <v>38</v>
      </c>
      <c r="I2137" s="39">
        <v>1000</v>
      </c>
      <c r="J2137" s="121" t="s">
        <v>59</v>
      </c>
      <c r="K2137" s="41"/>
      <c r="L2137" s="42" t="str">
        <f t="shared" si="269"/>
        <v>1000grams</v>
      </c>
      <c r="M2137" s="43">
        <f t="shared" si="270"/>
        <v>38000</v>
      </c>
      <c r="N2137" s="44" t="str">
        <f t="shared" si="271"/>
        <v>38000grams</v>
      </c>
      <c r="O2137" s="51">
        <f t="shared" si="266"/>
        <v>3062.7999999999997</v>
      </c>
      <c r="P2137" s="11"/>
      <c r="Q2137" s="11"/>
      <c r="R2137" s="11"/>
      <c r="S2137" s="11"/>
      <c r="T2137" s="11"/>
      <c r="U2137" s="11"/>
      <c r="V2137" s="11"/>
      <c r="W2137" s="11"/>
      <c r="X2137" s="11"/>
      <c r="Y2137" s="11"/>
      <c r="Z2137" s="11"/>
    </row>
    <row r="2138" spans="1:26" ht="13.5" customHeight="1">
      <c r="A2138" s="233">
        <v>63</v>
      </c>
      <c r="B2138" s="33" t="s">
        <v>2361</v>
      </c>
      <c r="C2138" s="34" t="s">
        <v>35</v>
      </c>
      <c r="D2138" s="9" t="str">
        <f t="shared" si="275"/>
        <v>DEPOT</v>
      </c>
      <c r="E2138" s="50" t="s">
        <v>2362</v>
      </c>
      <c r="F2138" s="3"/>
      <c r="G2138" s="38">
        <v>1.06</v>
      </c>
      <c r="H2138" s="39">
        <v>1500</v>
      </c>
      <c r="I2138" s="39">
        <v>5</v>
      </c>
      <c r="J2138" s="121" t="s">
        <v>59</v>
      </c>
      <c r="K2138" s="41" t="s">
        <v>26</v>
      </c>
      <c r="L2138" s="42" t="str">
        <f t="shared" si="269"/>
        <v>5grams</v>
      </c>
      <c r="M2138" s="43">
        <f t="shared" si="270"/>
        <v>7500</v>
      </c>
      <c r="N2138" s="44" t="str">
        <f t="shared" si="271"/>
        <v>7500grams</v>
      </c>
      <c r="O2138" s="51">
        <f t="shared" si="266"/>
        <v>1590</v>
      </c>
      <c r="P2138" s="29"/>
      <c r="Q2138" s="11"/>
      <c r="R2138" s="11"/>
      <c r="S2138" s="11"/>
      <c r="T2138" s="11"/>
      <c r="U2138" s="11"/>
      <c r="V2138" s="11"/>
      <c r="W2138" s="11"/>
      <c r="X2138" s="11"/>
      <c r="Y2138" s="11"/>
      <c r="Z2138" s="11"/>
    </row>
    <row r="2139" spans="1:26" ht="13.5" customHeight="1">
      <c r="A2139" s="232">
        <v>63</v>
      </c>
      <c r="B2139" s="33" t="s">
        <v>2363</v>
      </c>
      <c r="C2139" s="49" t="s">
        <v>61</v>
      </c>
      <c r="D2139" s="9" t="str">
        <f t="shared" si="275"/>
        <v>sachet</v>
      </c>
      <c r="E2139" s="116" t="s">
        <v>2364</v>
      </c>
      <c r="F2139" s="368"/>
      <c r="G2139" s="38">
        <v>1.3</v>
      </c>
      <c r="H2139" s="39">
        <v>305</v>
      </c>
      <c r="I2139" s="39">
        <v>1</v>
      </c>
      <c r="J2139" s="121" t="s">
        <v>59</v>
      </c>
      <c r="K2139" s="41"/>
      <c r="L2139" s="42" t="str">
        <f t="shared" si="269"/>
        <v>1grams</v>
      </c>
      <c r="M2139" s="43">
        <f t="shared" si="270"/>
        <v>305</v>
      </c>
      <c r="N2139" s="44" t="str">
        <f t="shared" si="271"/>
        <v>305grams</v>
      </c>
      <c r="O2139" s="51">
        <f t="shared" si="266"/>
        <v>396.5</v>
      </c>
      <c r="P2139" s="46"/>
      <c r="Q2139" s="46"/>
      <c r="R2139" s="46"/>
      <c r="S2139" s="46"/>
      <c r="T2139" s="46"/>
      <c r="U2139" s="46"/>
      <c r="V2139" s="46"/>
      <c r="W2139" s="46"/>
      <c r="X2139" s="46"/>
      <c r="Y2139" s="46"/>
      <c r="Z2139" s="46"/>
    </row>
    <row r="2140" spans="1:26" ht="13.5" customHeight="1">
      <c r="A2140" s="232">
        <v>25</v>
      </c>
      <c r="B2140" s="33" t="s">
        <v>2365</v>
      </c>
      <c r="C2140" s="49" t="s">
        <v>61</v>
      </c>
      <c r="D2140" s="9" t="str">
        <f t="shared" si="275"/>
        <v>hermano</v>
      </c>
      <c r="E2140" s="50" t="s">
        <v>2366</v>
      </c>
      <c r="F2140" s="3"/>
      <c r="G2140" s="38">
        <v>82</v>
      </c>
      <c r="H2140" s="39">
        <v>15</v>
      </c>
      <c r="I2140" s="39">
        <v>1000</v>
      </c>
      <c r="J2140" s="121" t="s">
        <v>59</v>
      </c>
      <c r="K2140" s="41"/>
      <c r="L2140" s="42" t="str">
        <f t="shared" si="269"/>
        <v>1000grams</v>
      </c>
      <c r="M2140" s="43">
        <f t="shared" si="270"/>
        <v>15000</v>
      </c>
      <c r="N2140" s="44" t="str">
        <f t="shared" si="271"/>
        <v>15000grams</v>
      </c>
      <c r="O2140" s="51">
        <f t="shared" si="266"/>
        <v>1230</v>
      </c>
      <c r="P2140" s="11"/>
      <c r="Q2140" s="11"/>
      <c r="R2140" s="11"/>
      <c r="S2140" s="11"/>
      <c r="T2140" s="11"/>
      <c r="U2140" s="11"/>
      <c r="V2140" s="11"/>
      <c r="W2140" s="11"/>
      <c r="X2140" s="11"/>
      <c r="Y2140" s="11"/>
      <c r="Z2140" s="11"/>
    </row>
    <row r="2141" spans="1:26" ht="13.5" customHeight="1">
      <c r="A2141" s="250">
        <v>189</v>
      </c>
      <c r="B2141" s="33" t="s">
        <v>2367</v>
      </c>
      <c r="C2141" s="49" t="s">
        <v>31</v>
      </c>
      <c r="D2141" s="9" t="str">
        <f t="shared" si="275"/>
        <v>Hermano</v>
      </c>
      <c r="E2141" s="50" t="s">
        <v>392</v>
      </c>
      <c r="F2141" s="3"/>
      <c r="G2141" s="38">
        <v>82</v>
      </c>
      <c r="H2141" s="39">
        <v>17</v>
      </c>
      <c r="I2141" s="39"/>
      <c r="J2141" s="121" t="s">
        <v>33</v>
      </c>
      <c r="K2141" s="41" t="s">
        <v>26</v>
      </c>
      <c r="L2141" s="42" t="str">
        <f t="shared" si="269"/>
        <v>kg</v>
      </c>
      <c r="M2141" s="43">
        <f t="shared" si="270"/>
        <v>0</v>
      </c>
      <c r="N2141" s="44" t="str">
        <f t="shared" si="271"/>
        <v>0kg</v>
      </c>
      <c r="O2141" s="51">
        <f t="shared" si="266"/>
        <v>1394</v>
      </c>
      <c r="P2141" s="11"/>
      <c r="Q2141" s="11"/>
      <c r="R2141" s="11"/>
      <c r="S2141" s="11"/>
      <c r="T2141" s="11"/>
      <c r="U2141" s="11"/>
      <c r="V2141" s="11"/>
      <c r="W2141" s="11"/>
      <c r="X2141" s="11"/>
      <c r="Y2141" s="11"/>
      <c r="Z2141" s="11"/>
    </row>
    <row r="2142" spans="1:26" ht="13.5" customHeight="1">
      <c r="A2142" s="232">
        <v>26</v>
      </c>
      <c r="B2142" s="33" t="s">
        <v>2368</v>
      </c>
      <c r="C2142" s="34" t="s">
        <v>35</v>
      </c>
      <c r="D2142" s="9" t="str">
        <f t="shared" si="275"/>
        <v>carandang merh.</v>
      </c>
      <c r="E2142" s="50" t="s">
        <v>36</v>
      </c>
      <c r="F2142" s="3"/>
      <c r="G2142" s="38">
        <v>68</v>
      </c>
      <c r="H2142" s="39">
        <v>22</v>
      </c>
      <c r="I2142" s="39">
        <v>1000</v>
      </c>
      <c r="J2142" s="121" t="s">
        <v>33</v>
      </c>
      <c r="K2142" s="41" t="s">
        <v>26</v>
      </c>
      <c r="L2142" s="42" t="str">
        <f t="shared" si="269"/>
        <v>1000kg</v>
      </c>
      <c r="M2142" s="43">
        <f t="shared" si="270"/>
        <v>22000</v>
      </c>
      <c r="N2142" s="44" t="str">
        <f t="shared" si="271"/>
        <v>22000kg</v>
      </c>
      <c r="O2142" s="51">
        <f t="shared" si="266"/>
        <v>1496</v>
      </c>
      <c r="P2142" s="29"/>
      <c r="Q2142" s="11"/>
      <c r="R2142" s="11"/>
      <c r="S2142" s="11"/>
      <c r="T2142" s="11"/>
      <c r="U2142" s="11"/>
      <c r="V2142" s="11"/>
      <c r="W2142" s="11"/>
      <c r="X2142" s="11"/>
      <c r="Y2142" s="11"/>
      <c r="Z2142" s="11"/>
    </row>
    <row r="2143" spans="1:26" ht="13.5" customHeight="1">
      <c r="A2143" s="250">
        <v>26</v>
      </c>
      <c r="B2143" s="33" t="s">
        <v>2369</v>
      </c>
      <c r="C2143" s="49" t="s">
        <v>31</v>
      </c>
      <c r="D2143" s="9" t="str">
        <f t="shared" si="275"/>
        <v>Hermano</v>
      </c>
      <c r="E2143" s="116" t="s">
        <v>392</v>
      </c>
      <c r="F2143" s="3"/>
      <c r="G2143" s="212">
        <v>85.5</v>
      </c>
      <c r="H2143" s="39">
        <v>7</v>
      </c>
      <c r="I2143" s="39"/>
      <c r="J2143" s="121" t="s">
        <v>33</v>
      </c>
      <c r="K2143" s="41" t="s">
        <v>26</v>
      </c>
      <c r="L2143" s="42" t="str">
        <f t="shared" si="269"/>
        <v>kg</v>
      </c>
      <c r="M2143" s="43">
        <f t="shared" si="270"/>
        <v>0</v>
      </c>
      <c r="N2143" s="44" t="str">
        <f t="shared" si="271"/>
        <v>0kg</v>
      </c>
      <c r="O2143" s="51">
        <f t="shared" si="266"/>
        <v>598.5</v>
      </c>
      <c r="P2143" s="11"/>
      <c r="Q2143" s="11"/>
      <c r="R2143" s="11"/>
      <c r="S2143" s="11"/>
      <c r="T2143" s="11"/>
      <c r="U2143" s="11"/>
      <c r="V2143" s="11"/>
      <c r="W2143" s="11"/>
      <c r="X2143" s="11"/>
      <c r="Y2143" s="11"/>
      <c r="Z2143" s="11"/>
    </row>
    <row r="2144" spans="1:26" ht="13.5" customHeight="1">
      <c r="A2144" s="233">
        <v>26</v>
      </c>
      <c r="B2144" s="33" t="s">
        <v>2369</v>
      </c>
      <c r="C2144" s="34" t="s">
        <v>55</v>
      </c>
      <c r="D2144" s="9" t="str">
        <f t="shared" si="275"/>
        <v>Hermano</v>
      </c>
      <c r="E2144" s="50" t="s">
        <v>392</v>
      </c>
      <c r="F2144" s="3"/>
      <c r="G2144" s="38">
        <v>89.3</v>
      </c>
      <c r="H2144" s="39">
        <v>12</v>
      </c>
      <c r="I2144" s="39">
        <v>1</v>
      </c>
      <c r="J2144" s="121" t="s">
        <v>33</v>
      </c>
      <c r="K2144" s="41" t="s">
        <v>26</v>
      </c>
      <c r="L2144" s="42" t="str">
        <f t="shared" si="269"/>
        <v>1kg</v>
      </c>
      <c r="M2144" s="43">
        <f t="shared" si="270"/>
        <v>12</v>
      </c>
      <c r="N2144" s="44" t="str">
        <f t="shared" si="271"/>
        <v>12kg</v>
      </c>
      <c r="O2144" s="51">
        <f t="shared" si="266"/>
        <v>1071.5999999999999</v>
      </c>
      <c r="P2144" s="11"/>
      <c r="Q2144" s="11"/>
      <c r="R2144" s="11"/>
      <c r="S2144" s="11"/>
      <c r="T2144" s="11"/>
      <c r="U2144" s="11"/>
      <c r="V2144" s="11"/>
      <c r="W2144" s="11"/>
      <c r="X2144" s="11"/>
      <c r="Y2144" s="11"/>
      <c r="Z2144" s="11"/>
    </row>
    <row r="2145" spans="1:26" ht="13.5" customHeight="1">
      <c r="A2145" s="232">
        <v>26</v>
      </c>
      <c r="B2145" s="33" t="s">
        <v>2370</v>
      </c>
      <c r="C2145" s="49" t="s">
        <v>61</v>
      </c>
      <c r="D2145" s="9" t="str">
        <f t="shared" si="275"/>
        <v>hermano</v>
      </c>
      <c r="E2145" s="50" t="s">
        <v>2366</v>
      </c>
      <c r="F2145" s="3"/>
      <c r="G2145" s="38">
        <v>86.2</v>
      </c>
      <c r="H2145" s="39">
        <v>10</v>
      </c>
      <c r="I2145" s="39">
        <v>1000</v>
      </c>
      <c r="J2145" s="121" t="s">
        <v>59</v>
      </c>
      <c r="K2145" s="41"/>
      <c r="L2145" s="42" t="str">
        <f t="shared" si="269"/>
        <v>1000grams</v>
      </c>
      <c r="M2145" s="43">
        <f t="shared" si="270"/>
        <v>10000</v>
      </c>
      <c r="N2145" s="44" t="str">
        <f t="shared" si="271"/>
        <v>10000grams</v>
      </c>
      <c r="O2145" s="51">
        <f t="shared" si="266"/>
        <v>862</v>
      </c>
      <c r="P2145" s="11"/>
      <c r="Q2145" s="11"/>
      <c r="R2145" s="11"/>
      <c r="S2145" s="11"/>
      <c r="T2145" s="11"/>
      <c r="U2145" s="11"/>
      <c r="V2145" s="11"/>
      <c r="W2145" s="11"/>
      <c r="X2145" s="11"/>
      <c r="Y2145" s="11"/>
      <c r="Z2145" s="11"/>
    </row>
    <row r="2146" spans="1:26" ht="13.5" customHeight="1">
      <c r="A2146" s="233">
        <v>1063</v>
      </c>
      <c r="B2146" s="33" t="s">
        <v>2371</v>
      </c>
      <c r="C2146" s="34" t="s">
        <v>27</v>
      </c>
      <c r="D2146" s="9" t="str">
        <f t="shared" si="275"/>
        <v>Hermano</v>
      </c>
      <c r="E2146" s="116" t="s">
        <v>2344</v>
      </c>
      <c r="F2146" s="3"/>
      <c r="G2146" s="38">
        <v>80.599999999999994</v>
      </c>
      <c r="H2146" s="39">
        <v>40</v>
      </c>
      <c r="I2146" s="39">
        <v>1000</v>
      </c>
      <c r="J2146" s="121" t="s">
        <v>59</v>
      </c>
      <c r="K2146" s="41" t="s">
        <v>26</v>
      </c>
      <c r="L2146" s="42" t="str">
        <f t="shared" si="269"/>
        <v>1000grams</v>
      </c>
      <c r="M2146" s="43">
        <f t="shared" si="270"/>
        <v>40000</v>
      </c>
      <c r="N2146" s="44" t="str">
        <f t="shared" si="271"/>
        <v>40000grams</v>
      </c>
      <c r="O2146" s="45">
        <f t="shared" si="266"/>
        <v>3224</v>
      </c>
      <c r="P2146" s="11"/>
      <c r="Q2146" s="11"/>
      <c r="R2146" s="11"/>
      <c r="S2146" s="11"/>
      <c r="T2146" s="11"/>
      <c r="U2146" s="11"/>
      <c r="V2146" s="11"/>
      <c r="W2146" s="11"/>
      <c r="X2146" s="11"/>
      <c r="Y2146" s="11"/>
      <c r="Z2146" s="11"/>
    </row>
    <row r="2147" spans="1:26" ht="13.5" customHeight="1">
      <c r="A2147" s="233">
        <v>1064</v>
      </c>
      <c r="B2147" s="33" t="s">
        <v>2372</v>
      </c>
      <c r="C2147" s="34" t="s">
        <v>27</v>
      </c>
      <c r="D2147" s="9" t="str">
        <f t="shared" si="275"/>
        <v>Hermano</v>
      </c>
      <c r="E2147" s="116" t="s">
        <v>2373</v>
      </c>
      <c r="F2147" s="3"/>
      <c r="G2147" s="38">
        <v>42.8</v>
      </c>
      <c r="H2147" s="39">
        <v>53</v>
      </c>
      <c r="I2147" s="39">
        <v>500</v>
      </c>
      <c r="J2147" s="121" t="s">
        <v>59</v>
      </c>
      <c r="K2147" s="41" t="s">
        <v>26</v>
      </c>
      <c r="L2147" s="42" t="str">
        <f t="shared" si="269"/>
        <v>500grams</v>
      </c>
      <c r="M2147" s="43">
        <f t="shared" si="270"/>
        <v>26500</v>
      </c>
      <c r="N2147" s="44" t="str">
        <f t="shared" si="271"/>
        <v>26500grams</v>
      </c>
      <c r="O2147" s="45">
        <f t="shared" si="266"/>
        <v>2268.3999999999996</v>
      </c>
      <c r="P2147" s="11"/>
      <c r="Q2147" s="11"/>
      <c r="R2147" s="11"/>
      <c r="S2147" s="11"/>
      <c r="T2147" s="11"/>
      <c r="U2147" s="11"/>
      <c r="V2147" s="11"/>
      <c r="W2147" s="11"/>
      <c r="X2147" s="11"/>
      <c r="Y2147" s="11"/>
      <c r="Z2147" s="11"/>
    </row>
    <row r="2148" spans="1:26" ht="13.5" customHeight="1">
      <c r="A2148" s="233">
        <v>582</v>
      </c>
      <c r="B2148" s="48" t="s">
        <v>2374</v>
      </c>
      <c r="C2148" s="34" t="s">
        <v>35</v>
      </c>
      <c r="D2148" s="9" t="str">
        <f t="shared" si="275"/>
        <v>carandang merh.</v>
      </c>
      <c r="E2148" s="50" t="s">
        <v>36</v>
      </c>
      <c r="F2148" s="368"/>
      <c r="G2148" s="38">
        <v>25</v>
      </c>
      <c r="H2148" s="39">
        <v>3</v>
      </c>
      <c r="I2148" s="39">
        <v>1</v>
      </c>
      <c r="J2148" s="121" t="s">
        <v>42</v>
      </c>
      <c r="K2148" s="41" t="s">
        <v>26</v>
      </c>
      <c r="L2148" s="42" t="str">
        <f t="shared" si="269"/>
        <v>1packs</v>
      </c>
      <c r="M2148" s="43">
        <f t="shared" si="270"/>
        <v>3</v>
      </c>
      <c r="N2148" s="44" t="str">
        <f t="shared" si="271"/>
        <v>3packs</v>
      </c>
      <c r="O2148" s="51">
        <f t="shared" si="266"/>
        <v>75</v>
      </c>
      <c r="P2148" s="29"/>
      <c r="Q2148" s="11"/>
      <c r="R2148" s="11"/>
      <c r="S2148" s="11"/>
      <c r="T2148" s="11"/>
      <c r="U2148" s="11"/>
      <c r="V2148" s="11"/>
      <c r="W2148" s="11"/>
      <c r="X2148" s="11"/>
      <c r="Y2148" s="11"/>
      <c r="Z2148" s="11"/>
    </row>
    <row r="2149" spans="1:26" ht="13.5" customHeight="1">
      <c r="A2149" s="233">
        <v>583</v>
      </c>
      <c r="B2149" s="48" t="s">
        <v>2375</v>
      </c>
      <c r="C2149" s="34" t="s">
        <v>35</v>
      </c>
      <c r="D2149" s="9" t="str">
        <f t="shared" si="275"/>
        <v>carandang merh.</v>
      </c>
      <c r="E2149" s="50" t="s">
        <v>36</v>
      </c>
      <c r="F2149" s="368"/>
      <c r="G2149" s="38">
        <v>44.6</v>
      </c>
      <c r="H2149" s="39">
        <v>6</v>
      </c>
      <c r="I2149" s="39">
        <v>1</v>
      </c>
      <c r="J2149" s="121" t="s">
        <v>42</v>
      </c>
      <c r="K2149" s="41" t="s">
        <v>26</v>
      </c>
      <c r="L2149" s="42" t="str">
        <f t="shared" si="269"/>
        <v>1packs</v>
      </c>
      <c r="M2149" s="43">
        <f t="shared" si="270"/>
        <v>6</v>
      </c>
      <c r="N2149" s="44" t="str">
        <f t="shared" si="271"/>
        <v>6packs</v>
      </c>
      <c r="O2149" s="51">
        <f t="shared" si="266"/>
        <v>267.60000000000002</v>
      </c>
      <c r="P2149" s="29"/>
      <c r="Q2149" s="11"/>
      <c r="R2149" s="11"/>
      <c r="S2149" s="11"/>
      <c r="T2149" s="11"/>
      <c r="U2149" s="11"/>
      <c r="V2149" s="11"/>
      <c r="W2149" s="11"/>
      <c r="X2149" s="11"/>
      <c r="Y2149" s="11"/>
      <c r="Z2149" s="11"/>
    </row>
    <row r="2150" spans="1:26" ht="13.5" customHeight="1">
      <c r="A2150" s="233">
        <v>766</v>
      </c>
      <c r="B2150" s="128" t="s">
        <v>2376</v>
      </c>
      <c r="C2150" s="34" t="s">
        <v>82</v>
      </c>
      <c r="D2150" s="9" t="str">
        <f t="shared" si="275"/>
        <v>UFC</v>
      </c>
      <c r="E2150" s="128" t="s">
        <v>2377</v>
      </c>
      <c r="F2150" s="3" t="s">
        <v>76</v>
      </c>
      <c r="G2150" s="164">
        <v>40</v>
      </c>
      <c r="H2150" s="165">
        <v>2</v>
      </c>
      <c r="I2150" s="165">
        <v>340</v>
      </c>
      <c r="J2150" s="196" t="s">
        <v>59</v>
      </c>
      <c r="K2150" s="41" t="s">
        <v>26</v>
      </c>
      <c r="L2150" s="42" t="str">
        <f t="shared" si="269"/>
        <v>340grams</v>
      </c>
      <c r="M2150" s="43">
        <f t="shared" si="270"/>
        <v>680</v>
      </c>
      <c r="N2150" s="44" t="str">
        <f t="shared" si="271"/>
        <v>680grams</v>
      </c>
      <c r="O2150" s="51">
        <f t="shared" si="266"/>
        <v>80</v>
      </c>
      <c r="P2150" s="46"/>
      <c r="Q2150" s="46"/>
      <c r="R2150" s="46"/>
      <c r="S2150" s="46"/>
      <c r="T2150" s="46"/>
      <c r="U2150" s="46"/>
      <c r="V2150" s="46"/>
      <c r="W2150" s="46"/>
      <c r="X2150" s="46"/>
      <c r="Y2150" s="46"/>
      <c r="Z2150" s="46"/>
    </row>
    <row r="2151" spans="1:26" ht="13.5" customHeight="1">
      <c r="A2151" s="232">
        <v>494</v>
      </c>
      <c r="B2151" s="48" t="s">
        <v>2378</v>
      </c>
      <c r="C2151" s="34" t="s">
        <v>43</v>
      </c>
      <c r="D2151" s="9" t="str">
        <f t="shared" si="275"/>
        <v>Regent</v>
      </c>
      <c r="E2151" s="50" t="s">
        <v>2379</v>
      </c>
      <c r="F2151" s="368"/>
      <c r="G2151" s="38">
        <f>393.1/25</f>
        <v>15.724</v>
      </c>
      <c r="H2151" s="39">
        <v>17</v>
      </c>
      <c r="I2151" s="39">
        <v>25</v>
      </c>
      <c r="J2151" s="121" t="s">
        <v>37</v>
      </c>
      <c r="K2151" s="41"/>
      <c r="L2151" s="42" t="str">
        <f t="shared" si="269"/>
        <v>25pieces</v>
      </c>
      <c r="M2151" s="43">
        <f t="shared" si="270"/>
        <v>425</v>
      </c>
      <c r="N2151" s="44" t="str">
        <f t="shared" si="271"/>
        <v>425pieces</v>
      </c>
      <c r="O2151" s="51">
        <f t="shared" si="266"/>
        <v>267.30799999999999</v>
      </c>
      <c r="P2151" s="46"/>
      <c r="Q2151" s="46"/>
      <c r="R2151" s="46"/>
      <c r="S2151" s="46"/>
      <c r="T2151" s="46"/>
      <c r="U2151" s="46"/>
      <c r="V2151" s="46"/>
      <c r="W2151" s="46"/>
      <c r="X2151" s="46"/>
      <c r="Y2151" s="46"/>
      <c r="Z2151" s="46"/>
    </row>
    <row r="2152" spans="1:26" ht="13.5" customHeight="1">
      <c r="A2152" s="232">
        <v>215</v>
      </c>
      <c r="B2152" s="33" t="s">
        <v>2380</v>
      </c>
      <c r="C2152" s="49" t="s">
        <v>31</v>
      </c>
      <c r="D2152" s="9" t="str">
        <f t="shared" si="275"/>
        <v>vida</v>
      </c>
      <c r="E2152" s="50" t="s">
        <v>2381</v>
      </c>
      <c r="F2152" s="3"/>
      <c r="G2152" s="38">
        <v>65</v>
      </c>
      <c r="H2152" s="39">
        <v>12.266</v>
      </c>
      <c r="I2152" s="39"/>
      <c r="J2152" s="121" t="s">
        <v>33</v>
      </c>
      <c r="K2152" s="41" t="s">
        <v>26</v>
      </c>
      <c r="L2152" s="42" t="str">
        <f t="shared" si="269"/>
        <v>kg</v>
      </c>
      <c r="M2152" s="43">
        <f t="shared" si="270"/>
        <v>0</v>
      </c>
      <c r="N2152" s="44" t="str">
        <f t="shared" si="271"/>
        <v>0kg</v>
      </c>
      <c r="O2152" s="51">
        <f t="shared" si="266"/>
        <v>797.29</v>
      </c>
      <c r="P2152" s="46"/>
      <c r="Q2152" s="46"/>
      <c r="R2152" s="46"/>
      <c r="S2152" s="46"/>
      <c r="T2152" s="46"/>
      <c r="U2152" s="46"/>
      <c r="V2152" s="46"/>
      <c r="W2152" s="46"/>
      <c r="X2152" s="46"/>
      <c r="Y2152" s="46"/>
      <c r="Z2152" s="46"/>
    </row>
    <row r="2153" spans="1:26" ht="13.5" customHeight="1">
      <c r="A2153" s="233">
        <v>215</v>
      </c>
      <c r="B2153" s="234" t="s">
        <v>2380</v>
      </c>
      <c r="C2153" s="34" t="s">
        <v>55</v>
      </c>
      <c r="D2153" s="9" t="str">
        <f t="shared" si="275"/>
        <v>Vida</v>
      </c>
      <c r="E2153" s="52" t="s">
        <v>142</v>
      </c>
      <c r="F2153" s="368"/>
      <c r="G2153" s="38">
        <v>65</v>
      </c>
      <c r="H2153" s="39">
        <v>0.48</v>
      </c>
      <c r="I2153" s="39">
        <v>250</v>
      </c>
      <c r="J2153" s="121" t="s">
        <v>59</v>
      </c>
      <c r="K2153" s="41"/>
      <c r="L2153" s="42" t="str">
        <f t="shared" si="269"/>
        <v>250grams</v>
      </c>
      <c r="M2153" s="43">
        <f t="shared" si="270"/>
        <v>120</v>
      </c>
      <c r="N2153" s="44" t="str">
        <f t="shared" si="271"/>
        <v>120grams</v>
      </c>
      <c r="O2153" s="51">
        <f t="shared" si="266"/>
        <v>31.2</v>
      </c>
      <c r="P2153" s="46"/>
      <c r="Q2153" s="46"/>
      <c r="R2153" s="46"/>
      <c r="S2153" s="46"/>
      <c r="T2153" s="46"/>
      <c r="U2153" s="46"/>
      <c r="V2153" s="46"/>
      <c r="W2153" s="46"/>
      <c r="X2153" s="46"/>
      <c r="Y2153" s="46"/>
      <c r="Z2153" s="46"/>
    </row>
    <row r="2154" spans="1:26" ht="13.5" customHeight="1">
      <c r="A2154" s="233">
        <v>215</v>
      </c>
      <c r="B2154" s="36" t="s">
        <v>2380</v>
      </c>
      <c r="C2154" s="34" t="s">
        <v>27</v>
      </c>
      <c r="D2154" s="9" t="str">
        <f t="shared" si="275"/>
        <v>Vida</v>
      </c>
      <c r="E2154" s="36" t="s">
        <v>143</v>
      </c>
      <c r="F2154" s="3"/>
      <c r="G2154" s="38">
        <v>48.45</v>
      </c>
      <c r="H2154" s="39">
        <v>2</v>
      </c>
      <c r="I2154" s="39">
        <v>250</v>
      </c>
      <c r="J2154" s="121" t="s">
        <v>59</v>
      </c>
      <c r="K2154" s="41" t="s">
        <v>26</v>
      </c>
      <c r="L2154" s="42" t="str">
        <f t="shared" si="269"/>
        <v>250grams</v>
      </c>
      <c r="M2154" s="43">
        <f t="shared" si="270"/>
        <v>500</v>
      </c>
      <c r="N2154" s="44" t="str">
        <f t="shared" si="271"/>
        <v>500grams</v>
      </c>
      <c r="O2154" s="45">
        <f t="shared" si="266"/>
        <v>96.9</v>
      </c>
      <c r="P2154" s="46"/>
      <c r="Q2154" s="46"/>
      <c r="R2154" s="46"/>
      <c r="S2154" s="46"/>
      <c r="T2154" s="46"/>
      <c r="U2154" s="46"/>
      <c r="V2154" s="46"/>
      <c r="W2154" s="46"/>
      <c r="X2154" s="46"/>
      <c r="Y2154" s="46"/>
      <c r="Z2154" s="46"/>
    </row>
    <row r="2155" spans="1:26" ht="13.5" customHeight="1">
      <c r="A2155" s="232">
        <v>144</v>
      </c>
      <c r="B2155" s="48" t="s">
        <v>2382</v>
      </c>
      <c r="C2155" s="49" t="s">
        <v>61</v>
      </c>
      <c r="D2155" s="9" t="str">
        <f t="shared" si="275"/>
        <v>everyday</v>
      </c>
      <c r="E2155" s="50" t="s">
        <v>2383</v>
      </c>
      <c r="F2155" s="368"/>
      <c r="G2155" s="38">
        <v>52.52</v>
      </c>
      <c r="H2155" s="39">
        <v>8</v>
      </c>
      <c r="I2155" s="39">
        <v>1</v>
      </c>
      <c r="J2155" s="121" t="s">
        <v>37</v>
      </c>
      <c r="K2155" s="41" t="s">
        <v>26</v>
      </c>
      <c r="L2155" s="42" t="str">
        <f t="shared" si="269"/>
        <v>1pieces</v>
      </c>
      <c r="M2155" s="43">
        <f t="shared" si="270"/>
        <v>8</v>
      </c>
      <c r="N2155" s="44" t="str">
        <f t="shared" si="271"/>
        <v>8pieces</v>
      </c>
      <c r="O2155" s="51">
        <f t="shared" si="266"/>
        <v>420.16</v>
      </c>
      <c r="P2155" s="11"/>
      <c r="Q2155" s="11"/>
      <c r="R2155" s="11"/>
      <c r="S2155" s="11"/>
      <c r="T2155" s="11"/>
      <c r="U2155" s="11"/>
      <c r="V2155" s="11"/>
      <c r="W2155" s="11"/>
      <c r="X2155" s="11"/>
      <c r="Y2155" s="11"/>
      <c r="Z2155" s="11"/>
    </row>
    <row r="2156" spans="1:26" ht="13.5" customHeight="1">
      <c r="A2156" s="233">
        <v>144</v>
      </c>
      <c r="B2156" s="76" t="s">
        <v>2384</v>
      </c>
      <c r="C2156" s="34" t="s">
        <v>55</v>
      </c>
      <c r="D2156" s="9" t="str">
        <f t="shared" si="275"/>
        <v>Jade</v>
      </c>
      <c r="E2156" s="52" t="s">
        <v>2385</v>
      </c>
      <c r="F2156" s="368"/>
      <c r="G2156" s="77">
        <v>90</v>
      </c>
      <c r="H2156" s="39">
        <v>1</v>
      </c>
      <c r="I2156" s="39">
        <v>1</v>
      </c>
      <c r="J2156" s="121" t="s">
        <v>37</v>
      </c>
      <c r="K2156" s="41" t="s">
        <v>26</v>
      </c>
      <c r="L2156" s="42" t="str">
        <f t="shared" si="269"/>
        <v>1pieces</v>
      </c>
      <c r="M2156" s="43">
        <f t="shared" si="270"/>
        <v>1</v>
      </c>
      <c r="N2156" s="44" t="str">
        <f t="shared" si="271"/>
        <v>1pieces</v>
      </c>
      <c r="O2156" s="51">
        <f t="shared" si="266"/>
        <v>90</v>
      </c>
      <c r="P2156" s="46"/>
      <c r="Q2156" s="46"/>
      <c r="R2156" s="46"/>
      <c r="S2156" s="46"/>
      <c r="T2156" s="46"/>
      <c r="U2156" s="46"/>
      <c r="V2156" s="46"/>
      <c r="W2156" s="46"/>
      <c r="X2156" s="46"/>
      <c r="Y2156" s="46"/>
      <c r="Z2156" s="46"/>
    </row>
    <row r="2157" spans="1:26" ht="13.5" customHeight="1">
      <c r="A2157" s="232">
        <v>436</v>
      </c>
      <c r="B2157" s="48" t="s">
        <v>2386</v>
      </c>
      <c r="C2157" s="34" t="s">
        <v>43</v>
      </c>
      <c r="D2157" s="9" t="str">
        <f t="shared" si="275"/>
        <v>Everyday</v>
      </c>
      <c r="E2157" s="50" t="s">
        <v>2387</v>
      </c>
      <c r="F2157" s="368"/>
      <c r="G2157" s="38">
        <v>53.6</v>
      </c>
      <c r="H2157" s="39">
        <v>4</v>
      </c>
      <c r="I2157" s="39">
        <v>1</v>
      </c>
      <c r="J2157" s="121" t="s">
        <v>42</v>
      </c>
      <c r="K2157" s="41"/>
      <c r="L2157" s="42" t="str">
        <f t="shared" si="269"/>
        <v>1packs</v>
      </c>
      <c r="M2157" s="43">
        <f t="shared" si="270"/>
        <v>4</v>
      </c>
      <c r="N2157" s="44" t="str">
        <f t="shared" si="271"/>
        <v>4packs</v>
      </c>
      <c r="O2157" s="51">
        <f t="shared" si="266"/>
        <v>214.4</v>
      </c>
      <c r="P2157" s="11"/>
      <c r="Q2157" s="11"/>
      <c r="R2157" s="11"/>
      <c r="S2157" s="11"/>
      <c r="T2157" s="11"/>
      <c r="U2157" s="11"/>
      <c r="V2157" s="11"/>
      <c r="W2157" s="11"/>
      <c r="X2157" s="11"/>
      <c r="Y2157" s="11"/>
      <c r="Z2157" s="11"/>
    </row>
    <row r="2158" spans="1:26" ht="13.5" customHeight="1">
      <c r="A2158" s="233">
        <v>436</v>
      </c>
      <c r="B2158" s="79" t="s">
        <v>2386</v>
      </c>
      <c r="C2158" s="34" t="s">
        <v>47</v>
      </c>
      <c r="D2158" s="9" t="str">
        <f t="shared" si="275"/>
        <v>Everyday</v>
      </c>
      <c r="E2158" s="50" t="s">
        <v>2387</v>
      </c>
      <c r="F2158" s="46"/>
      <c r="G2158" s="38">
        <v>74</v>
      </c>
      <c r="H2158" s="39">
        <v>3</v>
      </c>
      <c r="I2158" s="39">
        <v>1</v>
      </c>
      <c r="J2158" s="121" t="s">
        <v>42</v>
      </c>
      <c r="K2158" s="46"/>
      <c r="L2158" s="42" t="str">
        <f t="shared" si="269"/>
        <v>1packs</v>
      </c>
      <c r="M2158" s="43">
        <f t="shared" si="270"/>
        <v>3</v>
      </c>
      <c r="N2158" s="44" t="str">
        <f t="shared" si="271"/>
        <v>3packs</v>
      </c>
      <c r="O2158" s="51">
        <f t="shared" si="266"/>
        <v>222</v>
      </c>
      <c r="P2158" s="11"/>
      <c r="Q2158" s="11"/>
      <c r="R2158" s="11"/>
      <c r="S2158" s="11"/>
      <c r="T2158" s="11"/>
      <c r="U2158" s="11"/>
      <c r="V2158" s="11"/>
      <c r="W2158" s="11"/>
      <c r="X2158" s="11"/>
      <c r="Y2158" s="11"/>
      <c r="Z2158" s="11"/>
    </row>
    <row r="2159" spans="1:26" ht="13.5" customHeight="1">
      <c r="A2159" s="233">
        <v>1097</v>
      </c>
      <c r="B2159" s="48" t="s">
        <v>2388</v>
      </c>
      <c r="C2159" s="34" t="s">
        <v>27</v>
      </c>
      <c r="D2159" s="9" t="str">
        <f t="shared" si="275"/>
        <v>mccormick</v>
      </c>
      <c r="E2159" s="132" t="s">
        <v>2389</v>
      </c>
      <c r="F2159" s="368"/>
      <c r="G2159" s="38">
        <v>71.25</v>
      </c>
      <c r="H2159" s="39">
        <f>O2159/G2159</f>
        <v>2.5000701754385966</v>
      </c>
      <c r="I2159" s="39"/>
      <c r="J2159" s="121"/>
      <c r="K2159" s="41" t="s">
        <v>26</v>
      </c>
      <c r="L2159" s="42" t="str">
        <f t="shared" si="269"/>
        <v/>
      </c>
      <c r="M2159" s="43">
        <f t="shared" si="270"/>
        <v>0</v>
      </c>
      <c r="N2159" s="44" t="str">
        <f t="shared" si="271"/>
        <v>0</v>
      </c>
      <c r="O2159" s="133">
        <v>178.13</v>
      </c>
      <c r="P2159" s="46"/>
      <c r="Q2159" s="46"/>
      <c r="R2159" s="46"/>
      <c r="S2159" s="46"/>
      <c r="T2159" s="46"/>
      <c r="U2159" s="46"/>
      <c r="V2159" s="46"/>
      <c r="W2159" s="46"/>
      <c r="X2159" s="46"/>
      <c r="Y2159" s="46"/>
      <c r="Z2159" s="46"/>
    </row>
    <row r="2160" spans="1:26" ht="13.5" customHeight="1">
      <c r="A2160" s="232">
        <v>312</v>
      </c>
      <c r="B2160" s="52" t="s">
        <v>2390</v>
      </c>
      <c r="C2160" s="53" t="s">
        <v>39</v>
      </c>
      <c r="D2160" s="9" t="str">
        <f t="shared" si="275"/>
        <v>Fresh</v>
      </c>
      <c r="E2160" s="68" t="s">
        <v>121</v>
      </c>
      <c r="F2160" s="368"/>
      <c r="G2160" s="70">
        <v>140</v>
      </c>
      <c r="H2160" s="71">
        <v>2</v>
      </c>
      <c r="I2160" s="494">
        <v>1000</v>
      </c>
      <c r="J2160" s="160" t="s">
        <v>59</v>
      </c>
      <c r="K2160" s="41"/>
      <c r="L2160" s="42" t="str">
        <f t="shared" si="269"/>
        <v>1000grams</v>
      </c>
      <c r="M2160" s="43">
        <f t="shared" si="270"/>
        <v>2000</v>
      </c>
      <c r="N2160" s="44" t="str">
        <f t="shared" si="271"/>
        <v>2000grams</v>
      </c>
      <c r="O2160" s="51">
        <f t="shared" ref="O2160:O2162" si="276">G2160*H2160</f>
        <v>280</v>
      </c>
      <c r="P2160" s="11"/>
      <c r="Q2160" s="11"/>
      <c r="R2160" s="11"/>
      <c r="S2160" s="11"/>
      <c r="T2160" s="11"/>
      <c r="U2160" s="11"/>
      <c r="V2160" s="11"/>
      <c r="W2160" s="11"/>
      <c r="X2160" s="11"/>
      <c r="Y2160" s="11"/>
      <c r="Z2160" s="11"/>
    </row>
    <row r="2161" spans="1:26" ht="13.5" customHeight="1">
      <c r="A2161" s="232">
        <v>312</v>
      </c>
      <c r="B2161" s="48" t="s">
        <v>2391</v>
      </c>
      <c r="C2161" s="49" t="s">
        <v>31</v>
      </c>
      <c r="D2161" s="9"/>
      <c r="E2161" s="50" t="s">
        <v>32</v>
      </c>
      <c r="F2161" s="368"/>
      <c r="G2161" s="38">
        <v>85</v>
      </c>
      <c r="H2161" s="39">
        <v>0.4</v>
      </c>
      <c r="I2161" s="39"/>
      <c r="J2161" s="121" t="s">
        <v>33</v>
      </c>
      <c r="K2161" s="41"/>
      <c r="L2161" s="42" t="str">
        <f t="shared" si="269"/>
        <v>kg</v>
      </c>
      <c r="M2161" s="43">
        <f t="shared" si="270"/>
        <v>0</v>
      </c>
      <c r="N2161" s="44" t="str">
        <f t="shared" si="271"/>
        <v>0kg</v>
      </c>
      <c r="O2161" s="51">
        <f t="shared" si="276"/>
        <v>34</v>
      </c>
      <c r="P2161" s="46"/>
      <c r="Q2161" s="46"/>
      <c r="R2161" s="46"/>
      <c r="S2161" s="46"/>
      <c r="T2161" s="46"/>
      <c r="U2161" s="46"/>
      <c r="V2161" s="46"/>
      <c r="W2161" s="46"/>
      <c r="X2161" s="46"/>
      <c r="Y2161" s="46"/>
      <c r="Z2161" s="46"/>
    </row>
    <row r="2162" spans="1:26" ht="13.5" customHeight="1">
      <c r="A2162" s="233">
        <v>312</v>
      </c>
      <c r="B2162" s="76" t="s">
        <v>2390</v>
      </c>
      <c r="C2162" s="34" t="s">
        <v>55</v>
      </c>
      <c r="D2162" s="9">
        <f t="shared" ref="D2162:D2196" si="277">IFERROR(LEFT(E2162, FIND("/", E2162)-1), E2162)</f>
        <v>0</v>
      </c>
      <c r="E2162" s="50"/>
      <c r="F2162" s="368"/>
      <c r="G2162" s="38">
        <v>70</v>
      </c>
      <c r="H2162" s="39">
        <v>3.3</v>
      </c>
      <c r="I2162" s="39">
        <v>1</v>
      </c>
      <c r="J2162" s="121" t="s">
        <v>33</v>
      </c>
      <c r="K2162" s="41"/>
      <c r="L2162" s="42" t="str">
        <f t="shared" si="269"/>
        <v>1kg</v>
      </c>
      <c r="M2162" s="43">
        <f t="shared" si="270"/>
        <v>3.3</v>
      </c>
      <c r="N2162" s="44" t="str">
        <f t="shared" si="271"/>
        <v>3.3kg</v>
      </c>
      <c r="O2162" s="51">
        <f t="shared" si="276"/>
        <v>231</v>
      </c>
      <c r="P2162" s="46"/>
      <c r="Q2162" s="46"/>
      <c r="R2162" s="46"/>
      <c r="S2162" s="46"/>
      <c r="T2162" s="46"/>
      <c r="U2162" s="46"/>
      <c r="V2162" s="46"/>
      <c r="W2162" s="46"/>
      <c r="X2162" s="46"/>
      <c r="Y2162" s="46"/>
      <c r="Z2162" s="46"/>
    </row>
    <row r="2163" spans="1:26" ht="13.5" customHeight="1">
      <c r="A2163" s="233">
        <v>312</v>
      </c>
      <c r="B2163" s="48" t="s">
        <v>2390</v>
      </c>
      <c r="C2163" s="34" t="s">
        <v>27</v>
      </c>
      <c r="D2163" s="9">
        <f t="shared" si="277"/>
        <v>0</v>
      </c>
      <c r="E2163" s="50"/>
      <c r="F2163" s="368"/>
      <c r="G2163" s="38">
        <v>65</v>
      </c>
      <c r="H2163" s="39">
        <f>O2163/G2163</f>
        <v>2.4</v>
      </c>
      <c r="I2163" s="39"/>
      <c r="J2163" s="121"/>
      <c r="K2163" s="41" t="s">
        <v>26</v>
      </c>
      <c r="L2163" s="42" t="str">
        <f t="shared" si="269"/>
        <v/>
      </c>
      <c r="M2163" s="43">
        <f t="shared" si="270"/>
        <v>0</v>
      </c>
      <c r="N2163" s="44" t="str">
        <f t="shared" si="271"/>
        <v>0</v>
      </c>
      <c r="O2163" s="133">
        <v>156</v>
      </c>
      <c r="P2163" s="46"/>
      <c r="Q2163" s="46"/>
      <c r="R2163" s="46"/>
      <c r="S2163" s="46"/>
      <c r="T2163" s="46"/>
      <c r="U2163" s="46"/>
      <c r="V2163" s="46"/>
      <c r="W2163" s="46"/>
      <c r="X2163" s="46"/>
      <c r="Y2163" s="46"/>
      <c r="Z2163" s="46"/>
    </row>
    <row r="2164" spans="1:26" ht="13.5" customHeight="1">
      <c r="A2164" s="232">
        <v>239</v>
      </c>
      <c r="B2164" s="33" t="s">
        <v>2392</v>
      </c>
      <c r="C2164" s="49" t="s">
        <v>31</v>
      </c>
      <c r="D2164" s="9" t="str">
        <f t="shared" si="277"/>
        <v>seafoods</v>
      </c>
      <c r="E2164" s="50" t="s">
        <v>187</v>
      </c>
      <c r="F2164" s="368"/>
      <c r="G2164" s="212">
        <v>265</v>
      </c>
      <c r="H2164" s="172">
        <v>8</v>
      </c>
      <c r="I2164" s="172"/>
      <c r="J2164" s="40" t="s">
        <v>33</v>
      </c>
      <c r="K2164" s="41" t="s">
        <v>26</v>
      </c>
      <c r="L2164" s="42" t="str">
        <f t="shared" si="269"/>
        <v>kg</v>
      </c>
      <c r="M2164" s="43">
        <f t="shared" si="270"/>
        <v>0</v>
      </c>
      <c r="N2164" s="44" t="str">
        <f t="shared" si="271"/>
        <v>0kg</v>
      </c>
      <c r="O2164" s="51">
        <f t="shared" ref="O2164:O2219" si="278">G2164*H2164</f>
        <v>2120</v>
      </c>
      <c r="P2164" s="46"/>
      <c r="Q2164" s="46"/>
      <c r="R2164" s="46"/>
      <c r="S2164" s="46"/>
      <c r="T2164" s="46"/>
      <c r="U2164" s="46"/>
      <c r="V2164" s="46"/>
      <c r="W2164" s="46"/>
      <c r="X2164" s="46"/>
      <c r="Y2164" s="46"/>
      <c r="Z2164" s="46"/>
    </row>
    <row r="2165" spans="1:26" ht="13.5" customHeight="1">
      <c r="A2165" s="233">
        <v>239</v>
      </c>
      <c r="B2165" s="76" t="s">
        <v>2392</v>
      </c>
      <c r="C2165" s="34" t="s">
        <v>55</v>
      </c>
      <c r="D2165" s="9">
        <f t="shared" si="277"/>
        <v>0</v>
      </c>
      <c r="E2165" s="50"/>
      <c r="F2165" s="368"/>
      <c r="G2165" s="77">
        <v>270</v>
      </c>
      <c r="H2165" s="39">
        <v>0.8</v>
      </c>
      <c r="I2165" s="39">
        <v>1</v>
      </c>
      <c r="J2165" s="40" t="s">
        <v>33</v>
      </c>
      <c r="K2165" s="41"/>
      <c r="L2165" s="42" t="str">
        <f t="shared" si="269"/>
        <v>1kg</v>
      </c>
      <c r="M2165" s="43">
        <f t="shared" si="270"/>
        <v>0.8</v>
      </c>
      <c r="N2165" s="44" t="str">
        <f t="shared" si="271"/>
        <v>0.8kg</v>
      </c>
      <c r="O2165" s="51">
        <f t="shared" si="278"/>
        <v>216</v>
      </c>
      <c r="P2165" s="46"/>
      <c r="Q2165" s="46"/>
      <c r="R2165" s="46"/>
      <c r="S2165" s="46"/>
      <c r="T2165" s="46"/>
      <c r="U2165" s="46"/>
      <c r="V2165" s="46"/>
      <c r="W2165" s="46"/>
      <c r="X2165" s="46"/>
      <c r="Y2165" s="46"/>
      <c r="Z2165" s="46"/>
    </row>
    <row r="2166" spans="1:26" ht="13.5" customHeight="1">
      <c r="A2166" s="232">
        <v>313</v>
      </c>
      <c r="B2166" s="48" t="s">
        <v>2393</v>
      </c>
      <c r="C2166" s="34" t="s">
        <v>43</v>
      </c>
      <c r="D2166" s="9" t="str">
        <f t="shared" si="277"/>
        <v>Fresh</v>
      </c>
      <c r="E2166" s="50" t="s">
        <v>121</v>
      </c>
      <c r="F2166" s="368"/>
      <c r="G2166" s="38">
        <v>100</v>
      </c>
      <c r="H2166" s="39">
        <v>0.25</v>
      </c>
      <c r="I2166" s="39">
        <v>1000</v>
      </c>
      <c r="J2166" s="40" t="s">
        <v>59</v>
      </c>
      <c r="K2166" s="41"/>
      <c r="L2166" s="42" t="str">
        <f t="shared" si="269"/>
        <v>1000grams</v>
      </c>
      <c r="M2166" s="43">
        <f t="shared" si="270"/>
        <v>250</v>
      </c>
      <c r="N2166" s="44" t="str">
        <f t="shared" si="271"/>
        <v>250grams</v>
      </c>
      <c r="O2166" s="51">
        <f t="shared" si="278"/>
        <v>25</v>
      </c>
      <c r="P2166" s="11"/>
      <c r="Q2166" s="11"/>
      <c r="R2166" s="11"/>
      <c r="S2166" s="11"/>
      <c r="T2166" s="11"/>
      <c r="U2166" s="11"/>
      <c r="V2166" s="11"/>
      <c r="W2166" s="11"/>
      <c r="X2166" s="11"/>
      <c r="Y2166" s="11"/>
      <c r="Z2166" s="11"/>
    </row>
    <row r="2167" spans="1:26" ht="13.5" customHeight="1">
      <c r="A2167" s="232">
        <v>313</v>
      </c>
      <c r="B2167" s="52" t="s">
        <v>2393</v>
      </c>
      <c r="C2167" s="53" t="s">
        <v>39</v>
      </c>
      <c r="D2167" s="9" t="str">
        <f t="shared" si="277"/>
        <v>Fresh</v>
      </c>
      <c r="E2167" s="68" t="s">
        <v>121</v>
      </c>
      <c r="F2167" s="368"/>
      <c r="G2167" s="54">
        <v>60</v>
      </c>
      <c r="H2167" s="55">
        <v>0.25</v>
      </c>
      <c r="I2167" s="55">
        <v>1</v>
      </c>
      <c r="J2167" s="56" t="s">
        <v>396</v>
      </c>
      <c r="K2167" s="41"/>
      <c r="L2167" s="42" t="str">
        <f t="shared" si="269"/>
        <v>1bundle</v>
      </c>
      <c r="M2167" s="43">
        <f t="shared" si="270"/>
        <v>0.25</v>
      </c>
      <c r="N2167" s="44" t="str">
        <f t="shared" si="271"/>
        <v>0.25bundle</v>
      </c>
      <c r="O2167" s="51">
        <f t="shared" si="278"/>
        <v>15</v>
      </c>
      <c r="P2167" s="11"/>
      <c r="Q2167" s="11"/>
      <c r="R2167" s="11"/>
      <c r="S2167" s="11"/>
      <c r="T2167" s="11"/>
      <c r="U2167" s="11"/>
      <c r="V2167" s="11"/>
      <c r="W2167" s="11"/>
      <c r="X2167" s="11"/>
      <c r="Y2167" s="11"/>
      <c r="Z2167" s="11"/>
    </row>
    <row r="2168" spans="1:26" ht="13.5" customHeight="1">
      <c r="A2168" s="233">
        <v>313</v>
      </c>
      <c r="B2168" s="48" t="s">
        <v>2394</v>
      </c>
      <c r="C2168" s="34" t="s">
        <v>35</v>
      </c>
      <c r="D2168" s="9" t="str">
        <f t="shared" si="277"/>
        <v>HERNAN</v>
      </c>
      <c r="E2168" s="50" t="s">
        <v>249</v>
      </c>
      <c r="F2168" s="368"/>
      <c r="G2168" s="38">
        <v>160</v>
      </c>
      <c r="H2168" s="39">
        <v>1.2</v>
      </c>
      <c r="I2168" s="39">
        <v>1000</v>
      </c>
      <c r="J2168" s="40" t="s">
        <v>33</v>
      </c>
      <c r="K2168" s="41"/>
      <c r="L2168" s="42" t="str">
        <f t="shared" si="269"/>
        <v>1000kg</v>
      </c>
      <c r="M2168" s="43">
        <f t="shared" si="270"/>
        <v>1200</v>
      </c>
      <c r="N2168" s="44" t="str">
        <f t="shared" si="271"/>
        <v>1200kg</v>
      </c>
      <c r="O2168" s="51">
        <f t="shared" si="278"/>
        <v>192</v>
      </c>
      <c r="P2168" s="11"/>
      <c r="Q2168" s="11"/>
      <c r="R2168" s="11"/>
      <c r="S2168" s="11"/>
      <c r="T2168" s="11"/>
      <c r="U2168" s="11"/>
      <c r="V2168" s="11"/>
      <c r="W2168" s="11"/>
      <c r="X2168" s="11"/>
      <c r="Y2168" s="11"/>
      <c r="Z2168" s="11"/>
    </row>
    <row r="2169" spans="1:26" ht="13.5" customHeight="1">
      <c r="A2169" s="232">
        <v>313</v>
      </c>
      <c r="B2169" s="48" t="s">
        <v>2395</v>
      </c>
      <c r="C2169" s="49" t="s">
        <v>31</v>
      </c>
      <c r="D2169" s="9" t="str">
        <f t="shared" si="277"/>
        <v>vegetables</v>
      </c>
      <c r="E2169" s="50" t="s">
        <v>32</v>
      </c>
      <c r="F2169" s="368"/>
      <c r="G2169" s="38">
        <v>10</v>
      </c>
      <c r="H2169" s="39">
        <v>1</v>
      </c>
      <c r="I2169" s="39"/>
      <c r="J2169" s="40" t="s">
        <v>33</v>
      </c>
      <c r="K2169" s="41"/>
      <c r="L2169" s="42" t="str">
        <f t="shared" si="269"/>
        <v>kg</v>
      </c>
      <c r="M2169" s="43">
        <f t="shared" si="270"/>
        <v>0</v>
      </c>
      <c r="N2169" s="44" t="str">
        <f t="shared" si="271"/>
        <v>0kg</v>
      </c>
      <c r="O2169" s="51">
        <f t="shared" si="278"/>
        <v>10</v>
      </c>
      <c r="P2169" s="46"/>
      <c r="Q2169" s="46"/>
      <c r="R2169" s="46"/>
      <c r="S2169" s="46"/>
      <c r="T2169" s="46"/>
      <c r="U2169" s="46"/>
      <c r="V2169" s="46"/>
      <c r="W2169" s="46"/>
      <c r="X2169" s="46"/>
      <c r="Y2169" s="46"/>
      <c r="Z2169" s="46"/>
    </row>
    <row r="2170" spans="1:26" ht="13.5" customHeight="1">
      <c r="A2170" s="232">
        <v>650</v>
      </c>
      <c r="B2170" s="68" t="s">
        <v>2396</v>
      </c>
      <c r="C2170" s="53" t="s">
        <v>39</v>
      </c>
      <c r="D2170" s="9">
        <f t="shared" si="277"/>
        <v>0</v>
      </c>
      <c r="E2170" s="197"/>
      <c r="F2170" s="368"/>
      <c r="G2170" s="70">
        <v>420</v>
      </c>
      <c r="H2170" s="71">
        <v>3</v>
      </c>
      <c r="I2170" s="71">
        <v>1000</v>
      </c>
      <c r="J2170" s="226" t="s">
        <v>59</v>
      </c>
      <c r="K2170" s="41"/>
      <c r="L2170" s="42" t="str">
        <f t="shared" si="269"/>
        <v>1000grams</v>
      </c>
      <c r="M2170" s="43">
        <f t="shared" si="270"/>
        <v>3000</v>
      </c>
      <c r="N2170" s="44" t="str">
        <f t="shared" si="271"/>
        <v>3000grams</v>
      </c>
      <c r="O2170" s="51">
        <f t="shared" si="278"/>
        <v>1260</v>
      </c>
      <c r="P2170" s="46"/>
      <c r="Q2170" s="46"/>
      <c r="R2170" s="46"/>
      <c r="S2170" s="46"/>
      <c r="T2170" s="46"/>
      <c r="U2170" s="46"/>
      <c r="V2170" s="46"/>
      <c r="W2170" s="46"/>
      <c r="X2170" s="46"/>
      <c r="Y2170" s="46"/>
      <c r="Z2170" s="46"/>
    </row>
    <row r="2171" spans="1:26" ht="13.5" customHeight="1">
      <c r="A2171" s="233">
        <v>650</v>
      </c>
      <c r="B2171" s="57" t="s">
        <v>2396</v>
      </c>
      <c r="C2171" s="94" t="s">
        <v>68</v>
      </c>
      <c r="D2171" s="9">
        <f t="shared" si="277"/>
        <v>0</v>
      </c>
      <c r="E2171" s="116"/>
      <c r="F2171" s="46"/>
      <c r="G2171" s="212">
        <v>0.44</v>
      </c>
      <c r="H2171" s="326">
        <v>3000</v>
      </c>
      <c r="I2171" s="326">
        <v>1000</v>
      </c>
      <c r="J2171" s="131" t="s">
        <v>59</v>
      </c>
      <c r="K2171" s="46"/>
      <c r="L2171" s="42" t="str">
        <f t="shared" si="269"/>
        <v>1000grams</v>
      </c>
      <c r="M2171" s="43">
        <f t="shared" si="270"/>
        <v>3000000</v>
      </c>
      <c r="N2171" s="44" t="str">
        <f t="shared" si="271"/>
        <v>3000000grams</v>
      </c>
      <c r="O2171" s="51">
        <f t="shared" si="278"/>
        <v>1320</v>
      </c>
      <c r="P2171" s="46"/>
      <c r="Q2171" s="46"/>
      <c r="R2171" s="46"/>
      <c r="S2171" s="46"/>
      <c r="T2171" s="46"/>
      <c r="U2171" s="46"/>
      <c r="V2171" s="46"/>
      <c r="W2171" s="46"/>
      <c r="X2171" s="46"/>
      <c r="Y2171" s="46"/>
      <c r="Z2171" s="46"/>
    </row>
    <row r="2172" spans="1:26" ht="13.5" customHeight="1">
      <c r="A2172" s="233">
        <v>947</v>
      </c>
      <c r="B2172" s="76" t="s">
        <v>2397</v>
      </c>
      <c r="C2172" s="34" t="s">
        <v>55</v>
      </c>
      <c r="D2172" s="9" t="str">
        <f t="shared" si="277"/>
        <v>Mc Cormick</v>
      </c>
      <c r="E2172" s="52" t="s">
        <v>436</v>
      </c>
      <c r="F2172" s="3"/>
      <c r="G2172" s="77">
        <v>37</v>
      </c>
      <c r="H2172" s="39">
        <v>0.6</v>
      </c>
      <c r="I2172" s="39">
        <v>5</v>
      </c>
      <c r="J2172" s="40" t="s">
        <v>59</v>
      </c>
      <c r="K2172" s="41" t="s">
        <v>26</v>
      </c>
      <c r="L2172" s="42" t="str">
        <f t="shared" si="269"/>
        <v>5grams</v>
      </c>
      <c r="M2172" s="43">
        <f t="shared" si="270"/>
        <v>3</v>
      </c>
      <c r="N2172" s="44" t="str">
        <f t="shared" si="271"/>
        <v>3grams</v>
      </c>
      <c r="O2172" s="51">
        <f t="shared" si="278"/>
        <v>22.2</v>
      </c>
      <c r="P2172" s="46"/>
      <c r="Q2172" s="46"/>
      <c r="R2172" s="46"/>
      <c r="S2172" s="46"/>
      <c r="T2172" s="46"/>
      <c r="U2172" s="46"/>
      <c r="V2172" s="46"/>
      <c r="W2172" s="46"/>
      <c r="X2172" s="46"/>
      <c r="Y2172" s="46"/>
      <c r="Z2172" s="46"/>
    </row>
    <row r="2173" spans="1:26" ht="13.5" customHeight="1">
      <c r="A2173" s="232">
        <v>290</v>
      </c>
      <c r="B2173" s="61" t="s">
        <v>2398</v>
      </c>
      <c r="C2173" s="49" t="s">
        <v>31</v>
      </c>
      <c r="D2173" s="9">
        <f t="shared" si="277"/>
        <v>0</v>
      </c>
      <c r="E2173" s="50"/>
      <c r="F2173" s="368"/>
      <c r="G2173" s="38">
        <v>22.37</v>
      </c>
      <c r="H2173" s="39">
        <v>11</v>
      </c>
      <c r="I2173" s="39"/>
      <c r="J2173" s="40" t="s">
        <v>37</v>
      </c>
      <c r="K2173" s="41" t="s">
        <v>26</v>
      </c>
      <c r="L2173" s="42" t="str">
        <f t="shared" si="269"/>
        <v>pieces</v>
      </c>
      <c r="M2173" s="43">
        <f t="shared" si="270"/>
        <v>0</v>
      </c>
      <c r="N2173" s="44" t="str">
        <f t="shared" si="271"/>
        <v>0pieces</v>
      </c>
      <c r="O2173" s="51">
        <f t="shared" si="278"/>
        <v>246.07000000000002</v>
      </c>
      <c r="P2173" s="46"/>
      <c r="Q2173" s="46"/>
      <c r="R2173" s="46"/>
      <c r="S2173" s="46"/>
      <c r="T2173" s="46"/>
      <c r="U2173" s="46"/>
      <c r="V2173" s="46"/>
      <c r="W2173" s="46"/>
      <c r="X2173" s="46"/>
      <c r="Y2173" s="46"/>
      <c r="Z2173" s="46"/>
    </row>
    <row r="2174" spans="1:26" ht="13.5" customHeight="1">
      <c r="A2174" s="233">
        <v>1011</v>
      </c>
      <c r="B2174" s="105" t="s">
        <v>2399</v>
      </c>
      <c r="C2174" s="34" t="s">
        <v>55</v>
      </c>
      <c r="D2174" s="9" t="str">
        <f t="shared" si="277"/>
        <v>Oishi</v>
      </c>
      <c r="E2174" s="52" t="s">
        <v>145</v>
      </c>
      <c r="F2174" s="368"/>
      <c r="G2174" s="369">
        <v>22.37</v>
      </c>
      <c r="H2174" s="81">
        <v>30</v>
      </c>
      <c r="I2174" s="81">
        <v>1</v>
      </c>
      <c r="J2174" s="40" t="s">
        <v>37</v>
      </c>
      <c r="K2174" s="41"/>
      <c r="L2174" s="42" t="str">
        <f t="shared" si="269"/>
        <v>1pieces</v>
      </c>
      <c r="M2174" s="43">
        <f t="shared" si="270"/>
        <v>30</v>
      </c>
      <c r="N2174" s="44" t="str">
        <f t="shared" si="271"/>
        <v>30pieces</v>
      </c>
      <c r="O2174" s="51">
        <f t="shared" si="278"/>
        <v>671.1</v>
      </c>
      <c r="P2174" s="46"/>
      <c r="Q2174" s="46"/>
      <c r="R2174" s="46"/>
      <c r="S2174" s="46"/>
      <c r="T2174" s="46"/>
      <c r="U2174" s="46"/>
      <c r="V2174" s="46"/>
      <c r="W2174" s="46"/>
      <c r="X2174" s="46"/>
      <c r="Y2174" s="46"/>
      <c r="Z2174" s="46"/>
    </row>
    <row r="2175" spans="1:26" ht="13.5" customHeight="1">
      <c r="A2175" s="232">
        <v>172</v>
      </c>
      <c r="B2175" s="90" t="s">
        <v>2400</v>
      </c>
      <c r="C2175" s="49" t="s">
        <v>61</v>
      </c>
      <c r="D2175" s="9" t="str">
        <f t="shared" si="277"/>
        <v>oishi</v>
      </c>
      <c r="E2175" s="50" t="s">
        <v>2401</v>
      </c>
      <c r="F2175" s="368"/>
      <c r="G2175" s="297">
        <v>22.38</v>
      </c>
      <c r="H2175" s="81">
        <v>6</v>
      </c>
      <c r="I2175" s="81">
        <v>1</v>
      </c>
      <c r="J2175" s="40" t="s">
        <v>37</v>
      </c>
      <c r="K2175" s="41"/>
      <c r="L2175" s="42" t="str">
        <f t="shared" si="269"/>
        <v>1pieces</v>
      </c>
      <c r="M2175" s="43">
        <f t="shared" si="270"/>
        <v>6</v>
      </c>
      <c r="N2175" s="44" t="str">
        <f t="shared" si="271"/>
        <v>6pieces</v>
      </c>
      <c r="O2175" s="51">
        <f t="shared" si="278"/>
        <v>134.28</v>
      </c>
      <c r="P2175" s="46"/>
      <c r="Q2175" s="46"/>
      <c r="R2175" s="46"/>
      <c r="S2175" s="46"/>
      <c r="T2175" s="46"/>
      <c r="U2175" s="46"/>
      <c r="V2175" s="46"/>
      <c r="W2175" s="46"/>
      <c r="X2175" s="46"/>
      <c r="Y2175" s="46"/>
      <c r="Z2175" s="46"/>
    </row>
    <row r="2176" spans="1:26" ht="13.5" customHeight="1">
      <c r="A2176" s="232">
        <v>495</v>
      </c>
      <c r="B2176" s="90" t="s">
        <v>2402</v>
      </c>
      <c r="C2176" s="34" t="s">
        <v>43</v>
      </c>
      <c r="D2176" s="9" t="str">
        <f t="shared" si="277"/>
        <v>Oishi</v>
      </c>
      <c r="E2176" s="62" t="s">
        <v>2403</v>
      </c>
      <c r="F2176" s="368"/>
      <c r="G2176" s="63">
        <f>671.35/30</f>
        <v>22.378333333333334</v>
      </c>
      <c r="H2176" s="81">
        <v>60</v>
      </c>
      <c r="I2176" s="85">
        <v>30</v>
      </c>
      <c r="J2176" s="86" t="s">
        <v>37</v>
      </c>
      <c r="K2176" s="41"/>
      <c r="L2176" s="42" t="str">
        <f t="shared" si="269"/>
        <v>30pieces</v>
      </c>
      <c r="M2176" s="43">
        <f t="shared" si="270"/>
        <v>1800</v>
      </c>
      <c r="N2176" s="44" t="str">
        <f t="shared" si="271"/>
        <v>1800pieces</v>
      </c>
      <c r="O2176" s="51">
        <f t="shared" si="278"/>
        <v>1342.7</v>
      </c>
      <c r="P2176" s="46"/>
      <c r="Q2176" s="46"/>
      <c r="R2176" s="46"/>
      <c r="S2176" s="46"/>
      <c r="T2176" s="46"/>
      <c r="U2176" s="46"/>
      <c r="V2176" s="46"/>
      <c r="W2176" s="46"/>
      <c r="X2176" s="46"/>
      <c r="Y2176" s="46"/>
      <c r="Z2176" s="46"/>
    </row>
    <row r="2177" spans="1:26" ht="13.5" customHeight="1">
      <c r="A2177" s="232">
        <v>495</v>
      </c>
      <c r="B2177" s="101" t="s">
        <v>2402</v>
      </c>
      <c r="C2177" s="53" t="s">
        <v>39</v>
      </c>
      <c r="D2177" s="9" t="str">
        <f t="shared" si="277"/>
        <v>Oishi</v>
      </c>
      <c r="E2177" s="274" t="s">
        <v>2403</v>
      </c>
      <c r="F2177" s="368"/>
      <c r="G2177" s="70">
        <v>22.37</v>
      </c>
      <c r="H2177" s="103">
        <v>30</v>
      </c>
      <c r="I2177" s="71">
        <v>30</v>
      </c>
      <c r="J2177" s="495" t="s">
        <v>37</v>
      </c>
      <c r="K2177" s="41"/>
      <c r="L2177" s="42" t="str">
        <f t="shared" si="269"/>
        <v>30pieces</v>
      </c>
      <c r="M2177" s="43">
        <f t="shared" si="270"/>
        <v>900</v>
      </c>
      <c r="N2177" s="44" t="str">
        <f t="shared" si="271"/>
        <v>900pieces</v>
      </c>
      <c r="O2177" s="51">
        <f t="shared" si="278"/>
        <v>671.1</v>
      </c>
      <c r="P2177" s="46"/>
      <c r="Q2177" s="46"/>
      <c r="R2177" s="46"/>
      <c r="S2177" s="46"/>
      <c r="T2177" s="46"/>
      <c r="U2177" s="46"/>
      <c r="V2177" s="46"/>
      <c r="W2177" s="46"/>
      <c r="X2177" s="46"/>
      <c r="Y2177" s="46"/>
      <c r="Z2177" s="46"/>
    </row>
    <row r="2178" spans="1:26" ht="13.5" customHeight="1">
      <c r="A2178" s="233">
        <v>495</v>
      </c>
      <c r="B2178" s="230" t="s">
        <v>2402</v>
      </c>
      <c r="C2178" s="34" t="s">
        <v>27</v>
      </c>
      <c r="D2178" s="9" t="str">
        <f t="shared" si="277"/>
        <v>Oishi</v>
      </c>
      <c r="E2178" s="230" t="s">
        <v>2403</v>
      </c>
      <c r="F2178" s="368"/>
      <c r="G2178" s="108">
        <v>671.35</v>
      </c>
      <c r="H2178" s="120">
        <v>3</v>
      </c>
      <c r="I2178" s="81"/>
      <c r="J2178" s="40"/>
      <c r="K2178" s="41" t="s">
        <v>26</v>
      </c>
      <c r="L2178" s="42" t="str">
        <f t="shared" si="269"/>
        <v/>
      </c>
      <c r="M2178" s="43">
        <f t="shared" si="270"/>
        <v>0</v>
      </c>
      <c r="N2178" s="44" t="str">
        <f t="shared" si="271"/>
        <v>0</v>
      </c>
      <c r="O2178" s="45">
        <f t="shared" si="278"/>
        <v>2014.0500000000002</v>
      </c>
      <c r="P2178" s="46"/>
      <c r="Q2178" s="46"/>
      <c r="R2178" s="46"/>
      <c r="S2178" s="46"/>
      <c r="T2178" s="46"/>
      <c r="U2178" s="46"/>
      <c r="V2178" s="46"/>
      <c r="W2178" s="46"/>
      <c r="X2178" s="46"/>
      <c r="Y2178" s="46"/>
      <c r="Z2178" s="46"/>
    </row>
    <row r="2179" spans="1:26" ht="13.5" customHeight="1">
      <c r="A2179" s="233">
        <v>495</v>
      </c>
      <c r="B2179" s="107" t="s">
        <v>2402</v>
      </c>
      <c r="C2179" s="94" t="s">
        <v>68</v>
      </c>
      <c r="D2179" s="9">
        <f t="shared" si="277"/>
        <v>0</v>
      </c>
      <c r="E2179" s="91"/>
      <c r="F2179" s="46"/>
      <c r="G2179" s="95">
        <v>22.37833333333333</v>
      </c>
      <c r="H2179" s="97">
        <v>30</v>
      </c>
      <c r="I2179" s="97">
        <v>30</v>
      </c>
      <c r="J2179" s="110" t="s">
        <v>37</v>
      </c>
      <c r="K2179" s="46"/>
      <c r="L2179" s="42" t="str">
        <f t="shared" si="269"/>
        <v>30pieces</v>
      </c>
      <c r="M2179" s="43">
        <f t="shared" si="270"/>
        <v>900</v>
      </c>
      <c r="N2179" s="44" t="str">
        <f t="shared" si="271"/>
        <v>900pieces</v>
      </c>
      <c r="O2179" s="51">
        <f t="shared" si="278"/>
        <v>671.34999999999991</v>
      </c>
      <c r="P2179" s="46"/>
      <c r="Q2179" s="46"/>
      <c r="R2179" s="46"/>
      <c r="S2179" s="46"/>
      <c r="T2179" s="46"/>
      <c r="U2179" s="46"/>
      <c r="V2179" s="46"/>
      <c r="W2179" s="46"/>
      <c r="X2179" s="46"/>
      <c r="Y2179" s="46"/>
      <c r="Z2179" s="46"/>
    </row>
    <row r="2180" spans="1:26" ht="13.5" customHeight="1">
      <c r="A2180" s="233">
        <v>1013</v>
      </c>
      <c r="B2180" s="105" t="s">
        <v>2404</v>
      </c>
      <c r="C2180" s="34" t="s">
        <v>55</v>
      </c>
      <c r="D2180" s="9" t="str">
        <f t="shared" si="277"/>
        <v>WL Foods</v>
      </c>
      <c r="E2180" s="101" t="s">
        <v>500</v>
      </c>
      <c r="F2180" s="368"/>
      <c r="G2180" s="106">
        <v>19.16</v>
      </c>
      <c r="H2180" s="81">
        <v>53</v>
      </c>
      <c r="I2180" s="81">
        <v>1</v>
      </c>
      <c r="J2180" s="88" t="s">
        <v>37</v>
      </c>
      <c r="K2180" s="41"/>
      <c r="L2180" s="42" t="str">
        <f t="shared" si="269"/>
        <v>1pieces</v>
      </c>
      <c r="M2180" s="43">
        <f t="shared" si="270"/>
        <v>53</v>
      </c>
      <c r="N2180" s="44" t="str">
        <f t="shared" si="271"/>
        <v>53pieces</v>
      </c>
      <c r="O2180" s="51">
        <f t="shared" si="278"/>
        <v>1015.48</v>
      </c>
      <c r="P2180" s="46"/>
      <c r="Q2180" s="46"/>
      <c r="R2180" s="46"/>
      <c r="S2180" s="46"/>
      <c r="T2180" s="46"/>
      <c r="U2180" s="46"/>
      <c r="V2180" s="46"/>
      <c r="W2180" s="46"/>
      <c r="X2180" s="46"/>
      <c r="Y2180" s="46"/>
      <c r="Z2180" s="46"/>
    </row>
    <row r="2181" spans="1:26" ht="13.5" customHeight="1">
      <c r="A2181" s="232">
        <v>291</v>
      </c>
      <c r="B2181" s="119" t="s">
        <v>2405</v>
      </c>
      <c r="C2181" s="49" t="s">
        <v>31</v>
      </c>
      <c r="D2181" s="9">
        <f t="shared" si="277"/>
        <v>0</v>
      </c>
      <c r="E2181" s="157"/>
      <c r="F2181" s="368"/>
      <c r="G2181" s="126">
        <v>14.45</v>
      </c>
      <c r="H2181" s="120">
        <v>28</v>
      </c>
      <c r="I2181" s="120"/>
      <c r="J2181" s="152" t="s">
        <v>37</v>
      </c>
      <c r="K2181" s="41" t="s">
        <v>26</v>
      </c>
      <c r="L2181" s="42" t="str">
        <f t="shared" si="269"/>
        <v>pieces</v>
      </c>
      <c r="M2181" s="43">
        <f t="shared" si="270"/>
        <v>0</v>
      </c>
      <c r="N2181" s="44" t="str">
        <f t="shared" si="271"/>
        <v>0pieces</v>
      </c>
      <c r="O2181" s="51">
        <f t="shared" si="278"/>
        <v>404.59999999999997</v>
      </c>
      <c r="P2181" s="46"/>
      <c r="Q2181" s="46"/>
      <c r="R2181" s="46"/>
      <c r="S2181" s="46"/>
      <c r="T2181" s="46"/>
      <c r="U2181" s="46"/>
      <c r="V2181" s="46"/>
      <c r="W2181" s="46"/>
      <c r="X2181" s="46"/>
      <c r="Y2181" s="46"/>
      <c r="Z2181" s="46"/>
    </row>
    <row r="2182" spans="1:26" ht="13.5" customHeight="1">
      <c r="A2182" s="232">
        <v>240</v>
      </c>
      <c r="B2182" s="89" t="s">
        <v>2406</v>
      </c>
      <c r="C2182" s="49" t="s">
        <v>31</v>
      </c>
      <c r="D2182" s="9" t="str">
        <f t="shared" si="277"/>
        <v>seafoods</v>
      </c>
      <c r="E2182" s="149" t="s">
        <v>187</v>
      </c>
      <c r="F2182" s="368"/>
      <c r="G2182" s="108">
        <v>180</v>
      </c>
      <c r="H2182" s="120">
        <v>2</v>
      </c>
      <c r="I2182" s="120"/>
      <c r="J2182" s="152" t="s">
        <v>33</v>
      </c>
      <c r="K2182" s="41" t="s">
        <v>26</v>
      </c>
      <c r="L2182" s="42" t="str">
        <f t="shared" si="269"/>
        <v>kg</v>
      </c>
      <c r="M2182" s="43">
        <f t="shared" si="270"/>
        <v>0</v>
      </c>
      <c r="N2182" s="44" t="str">
        <f t="shared" si="271"/>
        <v>0kg</v>
      </c>
      <c r="O2182" s="51">
        <f t="shared" si="278"/>
        <v>360</v>
      </c>
      <c r="P2182" s="46"/>
      <c r="Q2182" s="46"/>
      <c r="R2182" s="46"/>
      <c r="S2182" s="46"/>
      <c r="T2182" s="46"/>
      <c r="U2182" s="46"/>
      <c r="V2182" s="46"/>
      <c r="W2182" s="46"/>
      <c r="X2182" s="46"/>
      <c r="Y2182" s="46"/>
      <c r="Z2182" s="46"/>
    </row>
    <row r="2183" spans="1:26" ht="13.5" customHeight="1">
      <c r="A2183" s="233">
        <v>292</v>
      </c>
      <c r="B2183" s="105" t="s">
        <v>2407</v>
      </c>
      <c r="C2183" s="34" t="s">
        <v>55</v>
      </c>
      <c r="D2183" s="9" t="str">
        <f t="shared" si="277"/>
        <v>Regent</v>
      </c>
      <c r="E2183" s="101" t="s">
        <v>2075</v>
      </c>
      <c r="F2183" s="368"/>
      <c r="G2183" s="106">
        <v>21.45</v>
      </c>
      <c r="H2183" s="120">
        <v>13</v>
      </c>
      <c r="I2183" s="81">
        <v>1</v>
      </c>
      <c r="J2183" s="152" t="s">
        <v>37</v>
      </c>
      <c r="K2183" s="41"/>
      <c r="L2183" s="42" t="str">
        <f t="shared" si="269"/>
        <v>1pieces</v>
      </c>
      <c r="M2183" s="43">
        <f t="shared" si="270"/>
        <v>13</v>
      </c>
      <c r="N2183" s="44" t="str">
        <f t="shared" si="271"/>
        <v>13pieces</v>
      </c>
      <c r="O2183" s="51">
        <f t="shared" si="278"/>
        <v>278.84999999999997</v>
      </c>
      <c r="P2183" s="46"/>
      <c r="Q2183" s="46"/>
      <c r="R2183" s="46"/>
      <c r="S2183" s="46"/>
      <c r="T2183" s="46"/>
      <c r="U2183" s="46"/>
      <c r="V2183" s="46"/>
      <c r="W2183" s="46"/>
      <c r="X2183" s="46"/>
      <c r="Y2183" s="46"/>
      <c r="Z2183" s="46"/>
    </row>
    <row r="2184" spans="1:26" ht="13.5" customHeight="1">
      <c r="A2184" s="232">
        <v>292</v>
      </c>
      <c r="B2184" s="192" t="s">
        <v>2407</v>
      </c>
      <c r="C2184" s="53" t="s">
        <v>39</v>
      </c>
      <c r="D2184" s="9" t="str">
        <f t="shared" si="277"/>
        <v>Regent</v>
      </c>
      <c r="E2184" s="228" t="s">
        <v>2408</v>
      </c>
      <c r="F2184" s="368"/>
      <c r="G2184" s="181">
        <v>19.61</v>
      </c>
      <c r="H2184" s="182">
        <v>25</v>
      </c>
      <c r="I2184" s="182">
        <v>25</v>
      </c>
      <c r="J2184" s="183" t="s">
        <v>37</v>
      </c>
      <c r="K2184" s="41"/>
      <c r="L2184" s="42" t="str">
        <f t="shared" si="269"/>
        <v>25pieces</v>
      </c>
      <c r="M2184" s="43">
        <f t="shared" si="270"/>
        <v>625</v>
      </c>
      <c r="N2184" s="44" t="str">
        <f t="shared" si="271"/>
        <v>625pieces</v>
      </c>
      <c r="O2184" s="51">
        <f t="shared" si="278"/>
        <v>490.25</v>
      </c>
      <c r="P2184" s="46"/>
      <c r="Q2184" s="46"/>
      <c r="R2184" s="46"/>
      <c r="S2184" s="46"/>
      <c r="T2184" s="46"/>
      <c r="U2184" s="46"/>
      <c r="V2184" s="46"/>
      <c r="W2184" s="46"/>
      <c r="X2184" s="46"/>
      <c r="Y2184" s="46"/>
      <c r="Z2184" s="46"/>
    </row>
    <row r="2185" spans="1:26" ht="13.5" customHeight="1">
      <c r="A2185" s="232">
        <v>292</v>
      </c>
      <c r="B2185" s="90" t="s">
        <v>2407</v>
      </c>
      <c r="C2185" s="49" t="s">
        <v>31</v>
      </c>
      <c r="D2185" s="9">
        <f t="shared" si="277"/>
        <v>0</v>
      </c>
      <c r="E2185" s="149"/>
      <c r="F2185" s="368"/>
      <c r="G2185" s="108">
        <v>21.45</v>
      </c>
      <c r="H2185" s="81">
        <v>4</v>
      </c>
      <c r="I2185" s="81"/>
      <c r="J2185" s="88" t="s">
        <v>37</v>
      </c>
      <c r="K2185" s="41" t="s">
        <v>26</v>
      </c>
      <c r="L2185" s="42" t="str">
        <f t="shared" si="269"/>
        <v>pieces</v>
      </c>
      <c r="M2185" s="43">
        <f t="shared" si="270"/>
        <v>0</v>
      </c>
      <c r="N2185" s="44" t="str">
        <f t="shared" si="271"/>
        <v>0pieces</v>
      </c>
      <c r="O2185" s="51">
        <f t="shared" si="278"/>
        <v>85.8</v>
      </c>
      <c r="P2185" s="46"/>
      <c r="Q2185" s="46"/>
      <c r="R2185" s="46"/>
      <c r="S2185" s="46"/>
      <c r="T2185" s="46"/>
      <c r="U2185" s="46"/>
      <c r="V2185" s="46"/>
      <c r="W2185" s="46"/>
      <c r="X2185" s="46"/>
      <c r="Y2185" s="46"/>
      <c r="Z2185" s="46"/>
    </row>
    <row r="2186" spans="1:26" ht="13.5" customHeight="1">
      <c r="A2186" s="233">
        <v>786</v>
      </c>
      <c r="B2186" s="146" t="s">
        <v>2409</v>
      </c>
      <c r="C2186" s="34" t="s">
        <v>82</v>
      </c>
      <c r="D2186" s="9" t="str">
        <f t="shared" si="277"/>
        <v>Showa</v>
      </c>
      <c r="E2186" s="154" t="s">
        <v>2410</v>
      </c>
      <c r="F2186" s="3" t="s">
        <v>76</v>
      </c>
      <c r="G2186" s="123">
        <v>220</v>
      </c>
      <c r="H2186" s="129">
        <v>1</v>
      </c>
      <c r="I2186" s="124">
        <v>700</v>
      </c>
      <c r="J2186" s="137" t="s">
        <v>59</v>
      </c>
      <c r="K2186" s="41" t="s">
        <v>26</v>
      </c>
      <c r="L2186" s="42" t="str">
        <f t="shared" si="269"/>
        <v>700grams</v>
      </c>
      <c r="M2186" s="43">
        <f t="shared" si="270"/>
        <v>700</v>
      </c>
      <c r="N2186" s="44" t="str">
        <f t="shared" si="271"/>
        <v>700grams</v>
      </c>
      <c r="O2186" s="51">
        <f t="shared" si="278"/>
        <v>220</v>
      </c>
      <c r="P2186" s="46"/>
      <c r="Q2186" s="46"/>
      <c r="R2186" s="46"/>
      <c r="S2186" s="46"/>
      <c r="T2186" s="46"/>
      <c r="U2186" s="46"/>
      <c r="V2186" s="46"/>
      <c r="W2186" s="46"/>
      <c r="X2186" s="46"/>
      <c r="Y2186" s="46"/>
      <c r="Z2186" s="46"/>
    </row>
    <row r="2187" spans="1:26" ht="13.5" customHeight="1">
      <c r="A2187" s="233">
        <v>576</v>
      </c>
      <c r="B2187" s="101" t="s">
        <v>2411</v>
      </c>
      <c r="C2187" s="34" t="s">
        <v>35</v>
      </c>
      <c r="D2187" s="9" t="str">
        <f t="shared" si="277"/>
        <v>EDWARd</v>
      </c>
      <c r="E2187" s="149" t="s">
        <v>2412</v>
      </c>
      <c r="F2187" s="368"/>
      <c r="G2187" s="108">
        <v>80</v>
      </c>
      <c r="H2187" s="81">
        <v>2</v>
      </c>
      <c r="I2187" s="81">
        <v>500</v>
      </c>
      <c r="J2187" s="104" t="s">
        <v>59</v>
      </c>
      <c r="K2187" s="41" t="s">
        <v>26</v>
      </c>
      <c r="L2187" s="42" t="str">
        <f t="shared" si="269"/>
        <v>500grams</v>
      </c>
      <c r="M2187" s="43">
        <f t="shared" si="270"/>
        <v>1000</v>
      </c>
      <c r="N2187" s="44" t="str">
        <f t="shared" si="271"/>
        <v>1000grams</v>
      </c>
      <c r="O2187" s="51">
        <f t="shared" si="278"/>
        <v>160</v>
      </c>
      <c r="P2187" s="29"/>
      <c r="Q2187" s="11"/>
      <c r="R2187" s="11"/>
      <c r="S2187" s="11"/>
      <c r="T2187" s="11"/>
      <c r="U2187" s="11"/>
      <c r="V2187" s="11"/>
      <c r="W2187" s="11"/>
      <c r="X2187" s="11"/>
      <c r="Y2187" s="11"/>
      <c r="Z2187" s="11"/>
    </row>
    <row r="2188" spans="1:26" ht="13.5" customHeight="1">
      <c r="A2188" s="233">
        <v>576</v>
      </c>
      <c r="B2188" s="475" t="s">
        <v>2411</v>
      </c>
      <c r="C2188" s="94" t="s">
        <v>68</v>
      </c>
      <c r="D2188" s="9">
        <f t="shared" si="277"/>
        <v>0</v>
      </c>
      <c r="E2188" s="400"/>
      <c r="F2188" s="46"/>
      <c r="G2188" s="406">
        <v>0.65</v>
      </c>
      <c r="H2188" s="322">
        <v>200</v>
      </c>
      <c r="I2188" s="322">
        <v>1000</v>
      </c>
      <c r="J2188" s="110" t="s">
        <v>59</v>
      </c>
      <c r="K2188" s="46"/>
      <c r="L2188" s="42" t="str">
        <f t="shared" si="269"/>
        <v>1000grams</v>
      </c>
      <c r="M2188" s="43">
        <f t="shared" si="270"/>
        <v>200000</v>
      </c>
      <c r="N2188" s="44" t="str">
        <f t="shared" si="271"/>
        <v>200000grams</v>
      </c>
      <c r="O2188" s="51">
        <f t="shared" si="278"/>
        <v>130</v>
      </c>
      <c r="P2188" s="46"/>
      <c r="Q2188" s="46"/>
      <c r="R2188" s="46"/>
      <c r="S2188" s="46"/>
      <c r="T2188" s="46"/>
      <c r="U2188" s="46"/>
      <c r="V2188" s="46"/>
      <c r="W2188" s="46"/>
      <c r="X2188" s="46"/>
      <c r="Y2188" s="46"/>
      <c r="Z2188" s="46"/>
    </row>
    <row r="2189" spans="1:26" ht="13.5" customHeight="1">
      <c r="A2189" s="233">
        <v>767</v>
      </c>
      <c r="B2189" s="76" t="s">
        <v>2413</v>
      </c>
      <c r="C2189" s="34" t="s">
        <v>55</v>
      </c>
      <c r="D2189" s="9" t="str">
        <f t="shared" si="277"/>
        <v>Kikkoman</v>
      </c>
      <c r="E2189" s="52" t="s">
        <v>1374</v>
      </c>
      <c r="F2189" s="368"/>
      <c r="G2189" s="77">
        <v>289</v>
      </c>
      <c r="H2189" s="39">
        <v>1.1499999999999999</v>
      </c>
      <c r="I2189" s="39">
        <v>1</v>
      </c>
      <c r="J2189" s="152" t="s">
        <v>484</v>
      </c>
      <c r="K2189" s="41" t="s">
        <v>26</v>
      </c>
      <c r="L2189" s="42" t="str">
        <f t="shared" si="269"/>
        <v>1l</v>
      </c>
      <c r="M2189" s="43">
        <f t="shared" si="270"/>
        <v>1.1499999999999999</v>
      </c>
      <c r="N2189" s="44" t="str">
        <f t="shared" si="271"/>
        <v>1.15l</v>
      </c>
      <c r="O2189" s="51">
        <f t="shared" si="278"/>
        <v>332.34999999999997</v>
      </c>
      <c r="P2189" s="46"/>
      <c r="Q2189" s="46"/>
      <c r="R2189" s="46"/>
      <c r="S2189" s="46"/>
      <c r="T2189" s="46"/>
      <c r="U2189" s="46"/>
      <c r="V2189" s="46"/>
      <c r="W2189" s="46"/>
      <c r="X2189" s="46"/>
      <c r="Y2189" s="46"/>
      <c r="Z2189" s="46"/>
    </row>
    <row r="2190" spans="1:26" ht="13.5" customHeight="1">
      <c r="A2190" s="233">
        <v>767</v>
      </c>
      <c r="B2190" s="128" t="s">
        <v>2413</v>
      </c>
      <c r="C2190" s="34" t="s">
        <v>82</v>
      </c>
      <c r="D2190" s="9" t="str">
        <f t="shared" si="277"/>
        <v>Kikkoman</v>
      </c>
      <c r="E2190" s="128" t="s">
        <v>2271</v>
      </c>
      <c r="F2190" s="3" t="s">
        <v>76</v>
      </c>
      <c r="G2190" s="207">
        <v>315</v>
      </c>
      <c r="H2190" s="165">
        <v>1</v>
      </c>
      <c r="I2190" s="165">
        <v>1000</v>
      </c>
      <c r="J2190" s="240" t="s">
        <v>29</v>
      </c>
      <c r="K2190" s="41" t="s">
        <v>26</v>
      </c>
      <c r="L2190" s="42" t="str">
        <f t="shared" si="269"/>
        <v>1000ml</v>
      </c>
      <c r="M2190" s="43">
        <f t="shared" si="270"/>
        <v>1000</v>
      </c>
      <c r="N2190" s="44" t="str">
        <f t="shared" si="271"/>
        <v>1000ml</v>
      </c>
      <c r="O2190" s="51">
        <f t="shared" si="278"/>
        <v>315</v>
      </c>
      <c r="P2190" s="46"/>
      <c r="Q2190" s="46"/>
      <c r="R2190" s="46"/>
      <c r="S2190" s="46"/>
      <c r="T2190" s="46"/>
      <c r="U2190" s="46"/>
      <c r="V2190" s="46"/>
      <c r="W2190" s="46"/>
      <c r="X2190" s="46"/>
      <c r="Y2190" s="46"/>
      <c r="Z2190" s="46"/>
    </row>
    <row r="2191" spans="1:26" ht="13.5" customHeight="1">
      <c r="A2191" s="233">
        <v>979</v>
      </c>
      <c r="B2191" s="76" t="s">
        <v>2414</v>
      </c>
      <c r="C2191" s="34" t="s">
        <v>55</v>
      </c>
      <c r="D2191" s="9">
        <f t="shared" si="277"/>
        <v>0</v>
      </c>
      <c r="E2191" s="50"/>
      <c r="F2191" s="368"/>
      <c r="G2191" s="77">
        <v>6</v>
      </c>
      <c r="H2191" s="39">
        <v>20</v>
      </c>
      <c r="I2191" s="39">
        <v>1</v>
      </c>
      <c r="J2191" s="152" t="s">
        <v>37</v>
      </c>
      <c r="K2191" s="41" t="s">
        <v>26</v>
      </c>
      <c r="L2191" s="42" t="str">
        <f t="shared" si="269"/>
        <v>1pieces</v>
      </c>
      <c r="M2191" s="43">
        <f t="shared" si="270"/>
        <v>20</v>
      </c>
      <c r="N2191" s="44" t="str">
        <f t="shared" si="271"/>
        <v>20pieces</v>
      </c>
      <c r="O2191" s="51">
        <f t="shared" si="278"/>
        <v>120</v>
      </c>
      <c r="P2191" s="46"/>
      <c r="Q2191" s="46"/>
      <c r="R2191" s="46"/>
      <c r="S2191" s="46"/>
      <c r="T2191" s="46"/>
      <c r="U2191" s="46"/>
      <c r="V2191" s="46"/>
      <c r="W2191" s="46"/>
      <c r="X2191" s="46"/>
      <c r="Y2191" s="46"/>
      <c r="Z2191" s="46"/>
    </row>
    <row r="2192" spans="1:26" ht="13.5" customHeight="1">
      <c r="A2192" s="233">
        <v>228</v>
      </c>
      <c r="B2192" s="48" t="s">
        <v>2415</v>
      </c>
      <c r="C2192" s="34" t="s">
        <v>35</v>
      </c>
      <c r="D2192" s="9" t="str">
        <f t="shared" si="277"/>
        <v>MC CORMICK</v>
      </c>
      <c r="E2192" s="50" t="s">
        <v>1543</v>
      </c>
      <c r="F2192" s="368"/>
      <c r="G2192" s="38">
        <v>67</v>
      </c>
      <c r="H2192" s="39">
        <v>1</v>
      </c>
      <c r="I2192" s="39">
        <v>14</v>
      </c>
      <c r="J2192" s="88" t="s">
        <v>59</v>
      </c>
      <c r="K2192" s="41"/>
      <c r="L2192" s="42" t="str">
        <f t="shared" si="269"/>
        <v>14grams</v>
      </c>
      <c r="M2192" s="43">
        <f t="shared" si="270"/>
        <v>14</v>
      </c>
      <c r="N2192" s="44" t="str">
        <f t="shared" si="271"/>
        <v>14grams</v>
      </c>
      <c r="O2192" s="51">
        <f t="shared" si="278"/>
        <v>67</v>
      </c>
      <c r="P2192" s="46"/>
      <c r="Q2192" s="46"/>
      <c r="R2192" s="46"/>
      <c r="S2192" s="46"/>
      <c r="T2192" s="46"/>
      <c r="U2192" s="46"/>
      <c r="V2192" s="46"/>
      <c r="W2192" s="46"/>
      <c r="X2192" s="46"/>
      <c r="Y2192" s="46"/>
      <c r="Z2192" s="46"/>
    </row>
    <row r="2193" spans="1:26" ht="13.5" customHeight="1">
      <c r="A2193" s="233">
        <v>228</v>
      </c>
      <c r="B2193" s="76" t="s">
        <v>2416</v>
      </c>
      <c r="C2193" s="34" t="s">
        <v>55</v>
      </c>
      <c r="D2193" s="9" t="str">
        <f t="shared" si="277"/>
        <v>Mc Cormick</v>
      </c>
      <c r="E2193" s="52" t="s">
        <v>436</v>
      </c>
      <c r="F2193" s="3"/>
      <c r="G2193" s="77">
        <v>66.5</v>
      </c>
      <c r="H2193" s="39">
        <v>0.14280000000000001</v>
      </c>
      <c r="I2193" s="120">
        <v>14</v>
      </c>
      <c r="J2193" s="121" t="s">
        <v>59</v>
      </c>
      <c r="K2193" s="41" t="s">
        <v>26</v>
      </c>
      <c r="L2193" s="42" t="str">
        <f t="shared" si="269"/>
        <v>14grams</v>
      </c>
      <c r="M2193" s="43">
        <f t="shared" si="270"/>
        <v>1.9992000000000001</v>
      </c>
      <c r="N2193" s="44" t="str">
        <f t="shared" si="271"/>
        <v>1.9992grams</v>
      </c>
      <c r="O2193" s="51">
        <f t="shared" si="278"/>
        <v>9.4962</v>
      </c>
      <c r="P2193" s="46"/>
      <c r="Q2193" s="46"/>
      <c r="R2193" s="46"/>
      <c r="S2193" s="46"/>
      <c r="T2193" s="46"/>
      <c r="U2193" s="46"/>
      <c r="V2193" s="46"/>
      <c r="W2193" s="46"/>
      <c r="X2193" s="46"/>
      <c r="Y2193" s="46"/>
      <c r="Z2193" s="46"/>
    </row>
    <row r="2194" spans="1:26" ht="13.5" customHeight="1">
      <c r="A2194" s="232">
        <v>228</v>
      </c>
      <c r="B2194" s="33" t="s">
        <v>2416</v>
      </c>
      <c r="C2194" s="49" t="s">
        <v>31</v>
      </c>
      <c r="D2194" s="9" t="str">
        <f t="shared" si="277"/>
        <v>tagumpay</v>
      </c>
      <c r="E2194" s="50" t="s">
        <v>869</v>
      </c>
      <c r="F2194" s="368"/>
      <c r="G2194" s="108">
        <v>36.520000000000003</v>
      </c>
      <c r="H2194" s="81">
        <v>1.78</v>
      </c>
      <c r="I2194" s="81"/>
      <c r="J2194" s="40" t="s">
        <v>59</v>
      </c>
      <c r="K2194" s="41" t="s">
        <v>26</v>
      </c>
      <c r="L2194" s="42" t="str">
        <f t="shared" si="269"/>
        <v>grams</v>
      </c>
      <c r="M2194" s="43">
        <f t="shared" si="270"/>
        <v>0</v>
      </c>
      <c r="N2194" s="44" t="str">
        <f t="shared" si="271"/>
        <v>0grams</v>
      </c>
      <c r="O2194" s="51">
        <f t="shared" si="278"/>
        <v>65.005600000000001</v>
      </c>
      <c r="P2194" s="46"/>
      <c r="Q2194" s="46"/>
      <c r="R2194" s="46"/>
      <c r="S2194" s="46"/>
      <c r="T2194" s="46"/>
      <c r="U2194" s="46"/>
      <c r="V2194" s="46"/>
      <c r="W2194" s="46"/>
      <c r="X2194" s="46"/>
      <c r="Y2194" s="46"/>
      <c r="Z2194" s="46"/>
    </row>
    <row r="2195" spans="1:26" ht="13.5" customHeight="1">
      <c r="A2195" s="233">
        <v>774</v>
      </c>
      <c r="B2195" s="128" t="s">
        <v>2417</v>
      </c>
      <c r="C2195" s="34" t="s">
        <v>82</v>
      </c>
      <c r="D2195" s="9" t="str">
        <f t="shared" si="277"/>
        <v>J&amp;Y</v>
      </c>
      <c r="E2195" s="128" t="s">
        <v>1785</v>
      </c>
      <c r="F2195" s="3" t="s">
        <v>76</v>
      </c>
      <c r="G2195" s="136">
        <v>9.6999999999999993</v>
      </c>
      <c r="H2195" s="147">
        <v>3</v>
      </c>
      <c r="I2195" s="148">
        <v>10</v>
      </c>
      <c r="J2195" s="125" t="s">
        <v>59</v>
      </c>
      <c r="K2195" s="41" t="s">
        <v>26</v>
      </c>
      <c r="L2195" s="42" t="str">
        <f t="shared" si="269"/>
        <v>10grams</v>
      </c>
      <c r="M2195" s="43">
        <f t="shared" si="270"/>
        <v>30</v>
      </c>
      <c r="N2195" s="44" t="str">
        <f t="shared" si="271"/>
        <v>30grams</v>
      </c>
      <c r="O2195" s="51">
        <f t="shared" si="278"/>
        <v>29.099999999999998</v>
      </c>
      <c r="P2195" s="46"/>
      <c r="Q2195" s="46"/>
      <c r="R2195" s="46"/>
      <c r="S2195" s="46"/>
      <c r="T2195" s="46"/>
      <c r="U2195" s="46"/>
      <c r="V2195" s="46"/>
      <c r="W2195" s="46"/>
      <c r="X2195" s="46"/>
      <c r="Y2195" s="46"/>
      <c r="Z2195" s="46"/>
    </row>
    <row r="2196" spans="1:26" ht="13.5" customHeight="1">
      <c r="A2196" s="232">
        <v>293</v>
      </c>
      <c r="B2196" s="48" t="s">
        <v>2418</v>
      </c>
      <c r="C2196" s="49" t="s">
        <v>31</v>
      </c>
      <c r="D2196" s="9">
        <f t="shared" si="277"/>
        <v>0</v>
      </c>
      <c r="E2196" s="50"/>
      <c r="F2196" s="368"/>
      <c r="G2196" s="108">
        <v>5.68</v>
      </c>
      <c r="H2196" s="81">
        <v>57</v>
      </c>
      <c r="I2196" s="81"/>
      <c r="J2196" s="40" t="s">
        <v>37</v>
      </c>
      <c r="K2196" s="41" t="s">
        <v>26</v>
      </c>
      <c r="L2196" s="42" t="str">
        <f t="shared" si="269"/>
        <v>pieces</v>
      </c>
      <c r="M2196" s="43">
        <f t="shared" si="270"/>
        <v>0</v>
      </c>
      <c r="N2196" s="44" t="str">
        <f t="shared" si="271"/>
        <v>0pieces</v>
      </c>
      <c r="O2196" s="51">
        <f t="shared" si="278"/>
        <v>323.76</v>
      </c>
      <c r="P2196" s="46"/>
      <c r="Q2196" s="46"/>
      <c r="R2196" s="46"/>
      <c r="S2196" s="46"/>
      <c r="T2196" s="46"/>
      <c r="U2196" s="46"/>
      <c r="V2196" s="46"/>
      <c r="W2196" s="46"/>
      <c r="X2196" s="46"/>
      <c r="Y2196" s="46"/>
      <c r="Z2196" s="46"/>
    </row>
    <row r="2197" spans="1:26" ht="13.5" customHeight="1">
      <c r="A2197" s="232">
        <v>241</v>
      </c>
      <c r="B2197" s="68" t="s">
        <v>2419</v>
      </c>
      <c r="C2197" s="53" t="s">
        <v>39</v>
      </c>
      <c r="D2197" s="9"/>
      <c r="E2197" s="197" t="s">
        <v>185</v>
      </c>
      <c r="F2197" s="368"/>
      <c r="G2197" s="102">
        <v>160</v>
      </c>
      <c r="H2197" s="182">
        <v>16</v>
      </c>
      <c r="I2197" s="103">
        <v>1000</v>
      </c>
      <c r="J2197" s="226" t="s">
        <v>59</v>
      </c>
      <c r="K2197" s="41"/>
      <c r="L2197" s="42" t="str">
        <f t="shared" si="269"/>
        <v>1000grams</v>
      </c>
      <c r="M2197" s="43">
        <f t="shared" si="270"/>
        <v>16000</v>
      </c>
      <c r="N2197" s="44" t="str">
        <f t="shared" si="271"/>
        <v>16000grams</v>
      </c>
      <c r="O2197" s="51">
        <f t="shared" si="278"/>
        <v>2560</v>
      </c>
      <c r="P2197" s="46"/>
      <c r="Q2197" s="46"/>
      <c r="R2197" s="46"/>
      <c r="S2197" s="46"/>
      <c r="T2197" s="46"/>
      <c r="U2197" s="46"/>
      <c r="V2197" s="46"/>
      <c r="W2197" s="46"/>
      <c r="X2197" s="46"/>
      <c r="Y2197" s="46"/>
      <c r="Z2197" s="46"/>
    </row>
    <row r="2198" spans="1:26" ht="13.5" customHeight="1">
      <c r="A2198" s="232">
        <v>241</v>
      </c>
      <c r="B2198" s="33" t="s">
        <v>2419</v>
      </c>
      <c r="C2198" s="49" t="s">
        <v>31</v>
      </c>
      <c r="D2198" s="9" t="str">
        <f t="shared" ref="D2198:D2204" si="279">IFERROR(LEFT(E2198, FIND("/", E2198)-1), E2198)</f>
        <v>seafoods</v>
      </c>
      <c r="E2198" s="50" t="s">
        <v>187</v>
      </c>
      <c r="F2198" s="368"/>
      <c r="G2198" s="108">
        <v>155</v>
      </c>
      <c r="H2198" s="81">
        <v>10</v>
      </c>
      <c r="I2198" s="81"/>
      <c r="J2198" s="40" t="s">
        <v>33</v>
      </c>
      <c r="K2198" s="41" t="s">
        <v>26</v>
      </c>
      <c r="L2198" s="42" t="str">
        <f t="shared" si="269"/>
        <v>kg</v>
      </c>
      <c r="M2198" s="43">
        <f t="shared" si="270"/>
        <v>0</v>
      </c>
      <c r="N2198" s="44" t="str">
        <f t="shared" si="271"/>
        <v>0kg</v>
      </c>
      <c r="O2198" s="51">
        <f t="shared" si="278"/>
        <v>1550</v>
      </c>
      <c r="P2198" s="46"/>
      <c r="Q2198" s="46"/>
      <c r="R2198" s="46"/>
      <c r="S2198" s="46"/>
      <c r="T2198" s="46"/>
      <c r="U2198" s="46"/>
      <c r="V2198" s="46"/>
      <c r="W2198" s="46"/>
      <c r="X2198" s="46"/>
      <c r="Y2198" s="46"/>
      <c r="Z2198" s="46"/>
    </row>
    <row r="2199" spans="1:26" ht="13.5" customHeight="1">
      <c r="A2199" s="233">
        <v>241</v>
      </c>
      <c r="B2199" s="33" t="s">
        <v>2419</v>
      </c>
      <c r="C2199" s="34" t="s">
        <v>6</v>
      </c>
      <c r="D2199" s="9">
        <f t="shared" si="279"/>
        <v>0</v>
      </c>
      <c r="E2199" s="280"/>
      <c r="F2199" s="3"/>
      <c r="G2199" s="108">
        <v>150</v>
      </c>
      <c r="H2199" s="242">
        <v>1.5</v>
      </c>
      <c r="I2199" s="81">
        <v>1000</v>
      </c>
      <c r="J2199" s="40" t="s">
        <v>33</v>
      </c>
      <c r="K2199" s="41" t="s">
        <v>26</v>
      </c>
      <c r="L2199" s="42" t="str">
        <f t="shared" si="269"/>
        <v>1000kg</v>
      </c>
      <c r="M2199" s="43">
        <f t="shared" si="270"/>
        <v>1500</v>
      </c>
      <c r="N2199" s="44" t="str">
        <f t="shared" si="271"/>
        <v>1500kg</v>
      </c>
      <c r="O2199" s="51">
        <f t="shared" si="278"/>
        <v>225</v>
      </c>
      <c r="P2199" s="46"/>
      <c r="Q2199" s="46"/>
      <c r="R2199" s="46"/>
      <c r="S2199" s="46"/>
      <c r="T2199" s="46"/>
      <c r="U2199" s="46"/>
      <c r="V2199" s="46"/>
      <c r="W2199" s="46"/>
      <c r="X2199" s="46"/>
      <c r="Y2199" s="46"/>
      <c r="Z2199" s="46"/>
    </row>
    <row r="2200" spans="1:26" ht="13.5" customHeight="1">
      <c r="A2200" s="233">
        <v>241</v>
      </c>
      <c r="B2200" s="76" t="s">
        <v>2419</v>
      </c>
      <c r="C2200" s="34" t="s">
        <v>55</v>
      </c>
      <c r="D2200" s="9">
        <f t="shared" si="279"/>
        <v>0</v>
      </c>
      <c r="E2200" s="50"/>
      <c r="F2200" s="368"/>
      <c r="G2200" s="106">
        <v>150</v>
      </c>
      <c r="H2200" s="81">
        <v>3.5</v>
      </c>
      <c r="I2200" s="81">
        <v>1</v>
      </c>
      <c r="J2200" s="40" t="s">
        <v>33</v>
      </c>
      <c r="K2200" s="41"/>
      <c r="L2200" s="42" t="str">
        <f t="shared" si="269"/>
        <v>1kg</v>
      </c>
      <c r="M2200" s="43">
        <f t="shared" si="270"/>
        <v>3.5</v>
      </c>
      <c r="N2200" s="44" t="str">
        <f t="shared" si="271"/>
        <v>3.5kg</v>
      </c>
      <c r="O2200" s="51">
        <f t="shared" si="278"/>
        <v>525</v>
      </c>
      <c r="P2200" s="46"/>
      <c r="Q2200" s="46"/>
      <c r="R2200" s="46"/>
      <c r="S2200" s="46"/>
      <c r="T2200" s="46"/>
      <c r="U2200" s="46"/>
      <c r="V2200" s="46"/>
      <c r="W2200" s="46"/>
      <c r="X2200" s="46"/>
      <c r="Y2200" s="46"/>
      <c r="Z2200" s="46"/>
    </row>
    <row r="2201" spans="1:26" ht="13.5" customHeight="1">
      <c r="A2201" s="232">
        <v>122</v>
      </c>
      <c r="B2201" s="33" t="s">
        <v>2420</v>
      </c>
      <c r="C2201" s="49" t="s">
        <v>61</v>
      </c>
      <c r="D2201" s="9">
        <f t="shared" si="279"/>
        <v>0</v>
      </c>
      <c r="E2201" s="50"/>
      <c r="F2201" s="368"/>
      <c r="G2201" s="108">
        <v>148</v>
      </c>
      <c r="H2201" s="81">
        <v>4</v>
      </c>
      <c r="I2201" s="81">
        <v>1000</v>
      </c>
      <c r="J2201" s="40" t="s">
        <v>59</v>
      </c>
      <c r="K2201" s="41" t="s">
        <v>26</v>
      </c>
      <c r="L2201" s="42" t="str">
        <f t="shared" si="269"/>
        <v>1000grams</v>
      </c>
      <c r="M2201" s="43">
        <f t="shared" si="270"/>
        <v>4000</v>
      </c>
      <c r="N2201" s="44" t="str">
        <f t="shared" si="271"/>
        <v>4000grams</v>
      </c>
      <c r="O2201" s="51">
        <f t="shared" si="278"/>
        <v>592</v>
      </c>
      <c r="P2201" s="46"/>
      <c r="Q2201" s="46"/>
      <c r="R2201" s="46"/>
      <c r="S2201" s="46"/>
      <c r="T2201" s="46"/>
      <c r="U2201" s="46"/>
      <c r="V2201" s="46"/>
      <c r="W2201" s="46"/>
      <c r="X2201" s="46"/>
      <c r="Y2201" s="46"/>
      <c r="Z2201" s="46"/>
    </row>
    <row r="2202" spans="1:26" ht="13.5" customHeight="1">
      <c r="A2202" s="233">
        <v>1161</v>
      </c>
      <c r="B2202" s="79" t="s">
        <v>2421</v>
      </c>
      <c r="C2202" s="34" t="s">
        <v>47</v>
      </c>
      <c r="D2202" s="9">
        <f t="shared" si="279"/>
        <v>0</v>
      </c>
      <c r="E2202" s="50"/>
      <c r="F2202" s="46"/>
      <c r="G2202" s="108">
        <v>320</v>
      </c>
      <c r="H2202" s="81">
        <v>4</v>
      </c>
      <c r="I2202" s="81">
        <v>1</v>
      </c>
      <c r="J2202" s="40" t="s">
        <v>59</v>
      </c>
      <c r="K2202" s="46"/>
      <c r="L2202" s="42" t="str">
        <f t="shared" si="269"/>
        <v>1grams</v>
      </c>
      <c r="M2202" s="43">
        <f t="shared" si="270"/>
        <v>4</v>
      </c>
      <c r="N2202" s="44" t="str">
        <f t="shared" si="271"/>
        <v>4grams</v>
      </c>
      <c r="O2202" s="51">
        <f t="shared" si="278"/>
        <v>1280</v>
      </c>
      <c r="P2202" s="46"/>
      <c r="Q2202" s="46"/>
      <c r="R2202" s="46"/>
      <c r="S2202" s="46"/>
      <c r="T2202" s="46"/>
      <c r="U2202" s="46"/>
      <c r="V2202" s="46"/>
      <c r="W2202" s="46"/>
      <c r="X2202" s="46"/>
      <c r="Y2202" s="46"/>
      <c r="Z2202" s="46"/>
    </row>
    <row r="2203" spans="1:26" ht="13.5" customHeight="1">
      <c r="A2203" s="233">
        <v>1073</v>
      </c>
      <c r="B2203" s="208" t="s">
        <v>2422</v>
      </c>
      <c r="C2203" s="34" t="s">
        <v>27</v>
      </c>
      <c r="D2203" s="9">
        <f t="shared" si="279"/>
        <v>0</v>
      </c>
      <c r="E2203" s="149"/>
      <c r="F2203" s="368"/>
      <c r="G2203" s="108">
        <v>120</v>
      </c>
      <c r="H2203" s="81">
        <v>0.5</v>
      </c>
      <c r="I2203" s="81"/>
      <c r="J2203" s="40"/>
      <c r="K2203" s="41" t="s">
        <v>26</v>
      </c>
      <c r="L2203" s="42" t="str">
        <f t="shared" si="269"/>
        <v/>
      </c>
      <c r="M2203" s="43">
        <f t="shared" si="270"/>
        <v>0</v>
      </c>
      <c r="N2203" s="44" t="str">
        <f t="shared" si="271"/>
        <v>0</v>
      </c>
      <c r="O2203" s="45">
        <f t="shared" si="278"/>
        <v>60</v>
      </c>
      <c r="P2203" s="46"/>
      <c r="Q2203" s="46"/>
      <c r="R2203" s="46"/>
      <c r="S2203" s="46"/>
      <c r="T2203" s="46"/>
      <c r="U2203" s="46"/>
      <c r="V2203" s="46"/>
      <c r="W2203" s="46"/>
      <c r="X2203" s="46"/>
      <c r="Y2203" s="46"/>
      <c r="Z2203" s="46"/>
    </row>
    <row r="2204" spans="1:26" ht="13.5" customHeight="1">
      <c r="A2204" s="233">
        <v>1073</v>
      </c>
      <c r="B2204" s="496" t="s">
        <v>2422</v>
      </c>
      <c r="C2204" s="94" t="s">
        <v>68</v>
      </c>
      <c r="D2204" s="9">
        <f t="shared" si="279"/>
        <v>0</v>
      </c>
      <c r="E2204" s="135"/>
      <c r="F2204" s="46"/>
      <c r="G2204" s="95">
        <v>0.24</v>
      </c>
      <c r="H2204" s="97">
        <v>1000</v>
      </c>
      <c r="I2204" s="97">
        <v>500</v>
      </c>
      <c r="J2204" s="110" t="s">
        <v>59</v>
      </c>
      <c r="K2204" s="46"/>
      <c r="L2204" s="42" t="str">
        <f t="shared" si="269"/>
        <v>500grams</v>
      </c>
      <c r="M2204" s="43">
        <f t="shared" si="270"/>
        <v>500000</v>
      </c>
      <c r="N2204" s="44" t="str">
        <f t="shared" si="271"/>
        <v>500000grams</v>
      </c>
      <c r="O2204" s="51">
        <f t="shared" si="278"/>
        <v>240</v>
      </c>
      <c r="P2204" s="46"/>
      <c r="Q2204" s="46"/>
      <c r="R2204" s="46"/>
      <c r="S2204" s="46"/>
      <c r="T2204" s="46"/>
      <c r="U2204" s="46"/>
      <c r="V2204" s="46"/>
      <c r="W2204" s="46"/>
      <c r="X2204" s="46"/>
      <c r="Y2204" s="46"/>
      <c r="Z2204" s="46"/>
    </row>
    <row r="2205" spans="1:26" ht="13.5" customHeight="1">
      <c r="A2205" s="232">
        <v>127</v>
      </c>
      <c r="B2205" s="48" t="s">
        <v>2423</v>
      </c>
      <c r="C2205" s="49" t="s">
        <v>61</v>
      </c>
      <c r="D2205" s="9"/>
      <c r="E2205" s="50" t="s">
        <v>2424</v>
      </c>
      <c r="F2205" s="368"/>
      <c r="G2205" s="108">
        <v>340</v>
      </c>
      <c r="H2205" s="81">
        <v>0.25</v>
      </c>
      <c r="I2205" s="81">
        <v>1000</v>
      </c>
      <c r="J2205" s="88" t="s">
        <v>59</v>
      </c>
      <c r="K2205" s="41" t="s">
        <v>26</v>
      </c>
      <c r="L2205" s="42" t="str">
        <f t="shared" si="269"/>
        <v>1000grams</v>
      </c>
      <c r="M2205" s="43">
        <f t="shared" si="270"/>
        <v>250</v>
      </c>
      <c r="N2205" s="44" t="str">
        <f t="shared" si="271"/>
        <v>250grams</v>
      </c>
      <c r="O2205" s="51">
        <f t="shared" si="278"/>
        <v>85</v>
      </c>
      <c r="P2205" s="29">
        <f>O2205/H2205</f>
        <v>340</v>
      </c>
      <c r="Q2205" s="29">
        <f>G2205-P2205</f>
        <v>0</v>
      </c>
      <c r="R2205" s="28"/>
      <c r="S2205" s="28"/>
      <c r="T2205" s="28"/>
      <c r="U2205" s="28"/>
      <c r="V2205" s="28"/>
      <c r="W2205" s="28"/>
      <c r="X2205" s="28"/>
      <c r="Y2205" s="28"/>
      <c r="Z2205" s="28"/>
    </row>
    <row r="2206" spans="1:26" ht="13.5" customHeight="1">
      <c r="A2206" s="233">
        <v>580</v>
      </c>
      <c r="B2206" s="33" t="s">
        <v>2425</v>
      </c>
      <c r="C2206" s="34" t="s">
        <v>35</v>
      </c>
      <c r="D2206" s="9"/>
      <c r="E2206" s="209" t="s">
        <v>2426</v>
      </c>
      <c r="F2206" s="368"/>
      <c r="G2206" s="108">
        <v>12.36</v>
      </c>
      <c r="H2206" s="120">
        <v>32</v>
      </c>
      <c r="I2206" s="120">
        <v>1</v>
      </c>
      <c r="J2206" s="152" t="s">
        <v>42</v>
      </c>
      <c r="K2206" s="41" t="s">
        <v>26</v>
      </c>
      <c r="L2206" s="42" t="str">
        <f t="shared" si="269"/>
        <v>1packs</v>
      </c>
      <c r="M2206" s="43">
        <f t="shared" si="270"/>
        <v>32</v>
      </c>
      <c r="N2206" s="44" t="str">
        <f t="shared" si="271"/>
        <v>32packs</v>
      </c>
      <c r="O2206" s="51">
        <f t="shared" si="278"/>
        <v>395.52</v>
      </c>
      <c r="P2206" s="29"/>
      <c r="Q2206" s="11"/>
      <c r="R2206" s="11"/>
      <c r="S2206" s="11"/>
      <c r="T2206" s="11"/>
      <c r="U2206" s="11"/>
      <c r="V2206" s="11"/>
      <c r="W2206" s="11"/>
      <c r="X2206" s="11"/>
      <c r="Y2206" s="11"/>
      <c r="Z2206" s="11"/>
    </row>
    <row r="2207" spans="1:26" ht="13.5" customHeight="1">
      <c r="A2207" s="233">
        <v>580</v>
      </c>
      <c r="B2207" s="79" t="s">
        <v>2425</v>
      </c>
      <c r="C2207" s="34" t="s">
        <v>47</v>
      </c>
      <c r="D2207" s="9" t="str">
        <f t="shared" ref="D2207:D2247" si="280">IFERROR(LEFT(E2207, FIND("/", E2207)-1), E2207)</f>
        <v>Femme</v>
      </c>
      <c r="E2207" s="50" t="s">
        <v>2427</v>
      </c>
      <c r="F2207" s="46"/>
      <c r="G2207" s="108">
        <v>15.2</v>
      </c>
      <c r="H2207" s="120">
        <v>30</v>
      </c>
      <c r="I2207" s="81" t="s">
        <v>2428</v>
      </c>
      <c r="J2207" s="152" t="s">
        <v>37</v>
      </c>
      <c r="K2207" s="46"/>
      <c r="L2207" s="42" t="str">
        <f t="shared" si="269"/>
        <v>1`pieces</v>
      </c>
      <c r="M2207" s="43" t="e">
        <f t="shared" si="270"/>
        <v>#VALUE!</v>
      </c>
      <c r="N2207" s="44" t="e">
        <f t="shared" si="271"/>
        <v>#VALUE!</v>
      </c>
      <c r="O2207" s="51">
        <f t="shared" si="278"/>
        <v>456</v>
      </c>
      <c r="P2207" s="11"/>
      <c r="Q2207" s="11"/>
      <c r="R2207" s="11"/>
      <c r="S2207" s="11"/>
      <c r="T2207" s="11"/>
      <c r="U2207" s="11"/>
      <c r="V2207" s="11"/>
      <c r="W2207" s="11"/>
      <c r="X2207" s="11"/>
      <c r="Y2207" s="11"/>
      <c r="Z2207" s="11"/>
    </row>
    <row r="2208" spans="1:26" ht="13.5" customHeight="1">
      <c r="A2208" s="233">
        <v>580</v>
      </c>
      <c r="B2208" s="209" t="s">
        <v>2425</v>
      </c>
      <c r="C2208" s="34" t="s">
        <v>74</v>
      </c>
      <c r="D2208" s="9" t="str">
        <f t="shared" si="280"/>
        <v>Harmony</v>
      </c>
      <c r="E2208" s="116" t="s">
        <v>2429</v>
      </c>
      <c r="F2208" s="3" t="s">
        <v>76</v>
      </c>
      <c r="G2208" s="108">
        <v>60</v>
      </c>
      <c r="H2208" s="81">
        <v>3</v>
      </c>
      <c r="I2208" s="81">
        <v>3</v>
      </c>
      <c r="J2208" s="88" t="s">
        <v>42</v>
      </c>
      <c r="K2208" s="41" t="s">
        <v>26</v>
      </c>
      <c r="L2208" s="42" t="str">
        <f t="shared" si="269"/>
        <v>3packs</v>
      </c>
      <c r="M2208" s="43">
        <f t="shared" si="270"/>
        <v>9</v>
      </c>
      <c r="N2208" s="44" t="str">
        <f t="shared" si="271"/>
        <v>9packs</v>
      </c>
      <c r="O2208" s="51">
        <f t="shared" si="278"/>
        <v>180</v>
      </c>
      <c r="P2208" s="11"/>
      <c r="Q2208" s="11"/>
      <c r="R2208" s="11"/>
      <c r="S2208" s="11"/>
      <c r="T2208" s="11"/>
      <c r="U2208" s="11"/>
      <c r="V2208" s="11"/>
      <c r="W2208" s="11"/>
      <c r="X2208" s="11"/>
      <c r="Y2208" s="11"/>
      <c r="Z2208" s="11"/>
    </row>
    <row r="2209" spans="1:26" ht="13.5" customHeight="1">
      <c r="A2209" s="233">
        <v>580</v>
      </c>
      <c r="B2209" s="57" t="s">
        <v>2425</v>
      </c>
      <c r="C2209" s="94" t="s">
        <v>68</v>
      </c>
      <c r="D2209" s="9">
        <f t="shared" si="280"/>
        <v>0</v>
      </c>
      <c r="E2209" s="116"/>
      <c r="F2209" s="46"/>
      <c r="G2209" s="95">
        <v>63.5</v>
      </c>
      <c r="H2209" s="97">
        <v>10</v>
      </c>
      <c r="I2209" s="97">
        <v>1</v>
      </c>
      <c r="J2209" s="110" t="s">
        <v>37</v>
      </c>
      <c r="K2209" s="46"/>
      <c r="L2209" s="42" t="str">
        <f t="shared" si="269"/>
        <v>1pieces</v>
      </c>
      <c r="M2209" s="43">
        <f t="shared" si="270"/>
        <v>10</v>
      </c>
      <c r="N2209" s="44" t="str">
        <f t="shared" si="271"/>
        <v>10pieces</v>
      </c>
      <c r="O2209" s="51">
        <f t="shared" si="278"/>
        <v>635</v>
      </c>
      <c r="P2209" s="46"/>
      <c r="Q2209" s="46"/>
      <c r="R2209" s="46"/>
      <c r="S2209" s="46"/>
      <c r="T2209" s="46"/>
      <c r="U2209" s="46"/>
      <c r="V2209" s="46"/>
      <c r="W2209" s="46"/>
      <c r="X2209" s="46"/>
      <c r="Y2209" s="46"/>
      <c r="Z2209" s="46"/>
    </row>
    <row r="2210" spans="1:26" ht="13.5" customHeight="1">
      <c r="A2210" s="233">
        <v>581</v>
      </c>
      <c r="B2210" s="33" t="s">
        <v>2430</v>
      </c>
      <c r="C2210" s="34" t="s">
        <v>35</v>
      </c>
      <c r="D2210" s="9" t="str">
        <f t="shared" si="280"/>
        <v>FEMME</v>
      </c>
      <c r="E2210" s="50" t="s">
        <v>2431</v>
      </c>
      <c r="F2210" s="368"/>
      <c r="G2210" s="108">
        <v>15.2</v>
      </c>
      <c r="H2210" s="81">
        <v>4</v>
      </c>
      <c r="I2210" s="81">
        <v>1</v>
      </c>
      <c r="J2210" s="88" t="s">
        <v>42</v>
      </c>
      <c r="K2210" s="41" t="s">
        <v>26</v>
      </c>
      <c r="L2210" s="42" t="str">
        <f t="shared" si="269"/>
        <v>1packs</v>
      </c>
      <c r="M2210" s="43">
        <f t="shared" si="270"/>
        <v>4</v>
      </c>
      <c r="N2210" s="44" t="str">
        <f t="shared" si="271"/>
        <v>4packs</v>
      </c>
      <c r="O2210" s="51">
        <f t="shared" si="278"/>
        <v>60.8</v>
      </c>
      <c r="P2210" s="11"/>
      <c r="Q2210" s="11"/>
      <c r="R2210" s="11"/>
      <c r="S2210" s="11"/>
      <c r="T2210" s="11"/>
      <c r="U2210" s="11"/>
      <c r="V2210" s="11"/>
      <c r="W2210" s="11"/>
      <c r="X2210" s="11"/>
      <c r="Y2210" s="11"/>
      <c r="Z2210" s="11"/>
    </row>
    <row r="2211" spans="1:26" ht="13.5" customHeight="1">
      <c r="A2211" s="233">
        <v>1162</v>
      </c>
      <c r="B2211" s="79" t="s">
        <v>2432</v>
      </c>
      <c r="C2211" s="34" t="s">
        <v>47</v>
      </c>
      <c r="D2211" s="9" t="str">
        <f t="shared" si="280"/>
        <v xml:space="preserve">Jade </v>
      </c>
      <c r="E2211" s="50" t="s">
        <v>2433</v>
      </c>
      <c r="F2211" s="46"/>
      <c r="G2211" s="108">
        <v>52.64</v>
      </c>
      <c r="H2211" s="81">
        <v>70</v>
      </c>
      <c r="I2211" s="81">
        <v>1</v>
      </c>
      <c r="J2211" s="88" t="s">
        <v>37</v>
      </c>
      <c r="K2211" s="46"/>
      <c r="L2211" s="42" t="str">
        <f t="shared" si="269"/>
        <v>1pieces</v>
      </c>
      <c r="M2211" s="43">
        <f t="shared" si="270"/>
        <v>70</v>
      </c>
      <c r="N2211" s="44" t="str">
        <f t="shared" si="271"/>
        <v>70pieces</v>
      </c>
      <c r="O2211" s="51">
        <f t="shared" si="278"/>
        <v>3684.8</v>
      </c>
      <c r="P2211" s="46"/>
      <c r="Q2211" s="46"/>
      <c r="R2211" s="46"/>
      <c r="S2211" s="46"/>
      <c r="T2211" s="46"/>
      <c r="U2211" s="46"/>
      <c r="V2211" s="46"/>
      <c r="W2211" s="46"/>
      <c r="X2211" s="46"/>
      <c r="Y2211" s="46"/>
      <c r="Z2211" s="46"/>
    </row>
    <row r="2212" spans="1:26" ht="13.5" customHeight="1">
      <c r="A2212" s="233">
        <v>799</v>
      </c>
      <c r="B2212" s="209" t="s">
        <v>2434</v>
      </c>
      <c r="C2212" s="34" t="s">
        <v>82</v>
      </c>
      <c r="D2212" s="9">
        <f t="shared" si="280"/>
        <v>0</v>
      </c>
      <c r="E2212" s="209"/>
      <c r="F2212" s="3" t="s">
        <v>76</v>
      </c>
      <c r="G2212" s="141">
        <v>100</v>
      </c>
      <c r="H2212" s="142">
        <v>1</v>
      </c>
      <c r="I2212" s="142">
        <v>1</v>
      </c>
      <c r="J2212" s="143" t="s">
        <v>42</v>
      </c>
      <c r="K2212" s="41" t="s">
        <v>26</v>
      </c>
      <c r="L2212" s="42" t="str">
        <f t="shared" si="269"/>
        <v>1packs</v>
      </c>
      <c r="M2212" s="43">
        <f t="shared" si="270"/>
        <v>1</v>
      </c>
      <c r="N2212" s="44" t="str">
        <f t="shared" si="271"/>
        <v>1packs</v>
      </c>
      <c r="O2212" s="51">
        <f t="shared" si="278"/>
        <v>100</v>
      </c>
      <c r="P2212" s="46"/>
      <c r="Q2212" s="46"/>
      <c r="R2212" s="46"/>
      <c r="S2212" s="46"/>
      <c r="T2212" s="46"/>
      <c r="U2212" s="46"/>
      <c r="V2212" s="46"/>
      <c r="W2212" s="46"/>
      <c r="X2212" s="46"/>
      <c r="Y2212" s="46"/>
      <c r="Z2212" s="46"/>
    </row>
    <row r="2213" spans="1:26" ht="13.5" customHeight="1">
      <c r="A2213" s="233">
        <v>1263</v>
      </c>
      <c r="B2213" s="57" t="s">
        <v>2435</v>
      </c>
      <c r="C2213" s="94" t="s">
        <v>68</v>
      </c>
      <c r="D2213" s="9">
        <f t="shared" si="280"/>
        <v>0</v>
      </c>
      <c r="E2213" s="116"/>
      <c r="F2213" s="46"/>
      <c r="G2213" s="95">
        <v>52</v>
      </c>
      <c r="H2213" s="97">
        <v>40</v>
      </c>
      <c r="I2213" s="97">
        <v>1</v>
      </c>
      <c r="J2213" s="110" t="s">
        <v>42</v>
      </c>
      <c r="K2213" s="46"/>
      <c r="L2213" s="42" t="str">
        <f t="shared" si="269"/>
        <v>1packs</v>
      </c>
      <c r="M2213" s="43">
        <f t="shared" si="270"/>
        <v>40</v>
      </c>
      <c r="N2213" s="44" t="str">
        <f t="shared" si="271"/>
        <v>40packs</v>
      </c>
      <c r="O2213" s="51">
        <f t="shared" si="278"/>
        <v>2080</v>
      </c>
      <c r="P2213" s="46"/>
      <c r="Q2213" s="46"/>
      <c r="R2213" s="46"/>
      <c r="S2213" s="46"/>
      <c r="T2213" s="46"/>
      <c r="U2213" s="46"/>
      <c r="V2213" s="46"/>
      <c r="W2213" s="46"/>
      <c r="X2213" s="46"/>
      <c r="Y2213" s="46"/>
      <c r="Z2213" s="46"/>
    </row>
    <row r="2214" spans="1:26" ht="13.5" customHeight="1">
      <c r="A2214" s="233">
        <v>1263</v>
      </c>
      <c r="B2214" s="57" t="s">
        <v>2435</v>
      </c>
      <c r="C2214" s="94" t="s">
        <v>68</v>
      </c>
      <c r="D2214" s="9">
        <f t="shared" si="280"/>
        <v>0</v>
      </c>
      <c r="E2214" s="313"/>
      <c r="F2214" s="46"/>
      <c r="G2214" s="95">
        <v>52</v>
      </c>
      <c r="H2214" s="97">
        <v>15</v>
      </c>
      <c r="I2214" s="97">
        <v>1</v>
      </c>
      <c r="J2214" s="110" t="s">
        <v>42</v>
      </c>
      <c r="K2214" s="46"/>
      <c r="L2214" s="42" t="str">
        <f t="shared" si="269"/>
        <v>1packs</v>
      </c>
      <c r="M2214" s="43">
        <f t="shared" si="270"/>
        <v>15</v>
      </c>
      <c r="N2214" s="44" t="str">
        <f t="shared" si="271"/>
        <v>15packs</v>
      </c>
      <c r="O2214" s="51">
        <f t="shared" si="278"/>
        <v>780</v>
      </c>
      <c r="P2214" s="46"/>
      <c r="Q2214" s="46"/>
      <c r="R2214" s="46"/>
      <c r="S2214" s="46"/>
      <c r="T2214" s="46"/>
      <c r="U2214" s="46"/>
      <c r="V2214" s="46"/>
      <c r="W2214" s="46"/>
      <c r="X2214" s="46"/>
      <c r="Y2214" s="46"/>
      <c r="Z2214" s="46"/>
    </row>
    <row r="2215" spans="1:26" ht="13.5" customHeight="1">
      <c r="A2215" s="232">
        <v>637</v>
      </c>
      <c r="B2215" s="52" t="s">
        <v>2436</v>
      </c>
      <c r="C2215" s="53" t="s">
        <v>39</v>
      </c>
      <c r="D2215" s="9" t="str">
        <f t="shared" si="280"/>
        <v>Kem Kang</v>
      </c>
      <c r="E2215" s="68" t="s">
        <v>2437</v>
      </c>
      <c r="F2215" s="368"/>
      <c r="G2215" s="102">
        <v>50</v>
      </c>
      <c r="H2215" s="103">
        <v>1</v>
      </c>
      <c r="I2215" s="103">
        <v>500</v>
      </c>
      <c r="J2215" s="104" t="s">
        <v>59</v>
      </c>
      <c r="K2215" s="41"/>
      <c r="L2215" s="42" t="str">
        <f t="shared" si="269"/>
        <v>500grams</v>
      </c>
      <c r="M2215" s="43">
        <f t="shared" si="270"/>
        <v>500</v>
      </c>
      <c r="N2215" s="44" t="str">
        <f t="shared" si="271"/>
        <v>500grams</v>
      </c>
      <c r="O2215" s="51">
        <f t="shared" si="278"/>
        <v>50</v>
      </c>
      <c r="P2215" s="46"/>
      <c r="Q2215" s="46"/>
      <c r="R2215" s="46"/>
      <c r="S2215" s="46"/>
      <c r="T2215" s="46"/>
      <c r="U2215" s="46"/>
      <c r="V2215" s="46"/>
      <c r="W2215" s="46"/>
      <c r="X2215" s="46"/>
      <c r="Y2215" s="46"/>
      <c r="Z2215" s="46"/>
    </row>
    <row r="2216" spans="1:26" ht="13.5" customHeight="1">
      <c r="A2216" s="233">
        <v>637</v>
      </c>
      <c r="B2216" s="76" t="s">
        <v>2436</v>
      </c>
      <c r="C2216" s="34" t="s">
        <v>55</v>
      </c>
      <c r="D2216" s="9">
        <f t="shared" si="280"/>
        <v>0</v>
      </c>
      <c r="E2216" s="50"/>
      <c r="F2216" s="368"/>
      <c r="G2216" s="108">
        <v>45</v>
      </c>
      <c r="H2216" s="81">
        <v>8</v>
      </c>
      <c r="I2216" s="81">
        <v>1</v>
      </c>
      <c r="J2216" s="88" t="s">
        <v>37</v>
      </c>
      <c r="K2216" s="41"/>
      <c r="L2216" s="42" t="str">
        <f t="shared" si="269"/>
        <v>1pieces</v>
      </c>
      <c r="M2216" s="43">
        <f t="shared" si="270"/>
        <v>8</v>
      </c>
      <c r="N2216" s="44" t="str">
        <f t="shared" si="271"/>
        <v>8pieces</v>
      </c>
      <c r="O2216" s="51">
        <f t="shared" si="278"/>
        <v>360</v>
      </c>
      <c r="P2216" s="46"/>
      <c r="Q2216" s="46"/>
      <c r="R2216" s="46"/>
      <c r="S2216" s="46"/>
      <c r="T2216" s="46"/>
      <c r="U2216" s="46"/>
      <c r="V2216" s="46"/>
      <c r="W2216" s="46"/>
      <c r="X2216" s="46"/>
      <c r="Y2216" s="46"/>
      <c r="Z2216" s="46"/>
    </row>
    <row r="2217" spans="1:26" ht="13.5" customHeight="1">
      <c r="A2217" s="232">
        <v>128</v>
      </c>
      <c r="B2217" s="116" t="s">
        <v>2438</v>
      </c>
      <c r="C2217" s="49" t="s">
        <v>61</v>
      </c>
      <c r="D2217" s="9" t="str">
        <f t="shared" si="280"/>
        <v>S</v>
      </c>
      <c r="E2217" s="149" t="s">
        <v>2439</v>
      </c>
      <c r="F2217" s="368"/>
      <c r="G2217" s="108">
        <v>255</v>
      </c>
      <c r="H2217" s="81">
        <v>1</v>
      </c>
      <c r="I2217" s="81">
        <v>300</v>
      </c>
      <c r="J2217" s="88" t="s">
        <v>59</v>
      </c>
      <c r="K2217" s="41" t="s">
        <v>26</v>
      </c>
      <c r="L2217" s="42" t="str">
        <f t="shared" si="269"/>
        <v>300grams</v>
      </c>
      <c r="M2217" s="43">
        <f t="shared" si="270"/>
        <v>300</v>
      </c>
      <c r="N2217" s="44" t="str">
        <f t="shared" si="271"/>
        <v>300grams</v>
      </c>
      <c r="O2217" s="51">
        <f t="shared" si="278"/>
        <v>255</v>
      </c>
      <c r="P2217" s="46"/>
      <c r="Q2217" s="46"/>
      <c r="R2217" s="46"/>
      <c r="S2217" s="46"/>
      <c r="T2217" s="46"/>
      <c r="U2217" s="46"/>
      <c r="V2217" s="46"/>
      <c r="W2217" s="46"/>
      <c r="X2217" s="46"/>
      <c r="Y2217" s="46"/>
      <c r="Z2217" s="46"/>
    </row>
    <row r="2218" spans="1:26" ht="13.5" customHeight="1">
      <c r="A2218" s="232">
        <v>314</v>
      </c>
      <c r="B2218" s="48" t="s">
        <v>2440</v>
      </c>
      <c r="C2218" s="49" t="s">
        <v>31</v>
      </c>
      <c r="D2218" s="9" t="str">
        <f t="shared" si="280"/>
        <v>vegetables</v>
      </c>
      <c r="E2218" s="149" t="s">
        <v>32</v>
      </c>
      <c r="F2218" s="368"/>
      <c r="G2218" s="108">
        <v>40</v>
      </c>
      <c r="H2218" s="81">
        <v>0.97699999999999998</v>
      </c>
      <c r="I2218" s="81"/>
      <c r="J2218" s="88" t="s">
        <v>33</v>
      </c>
      <c r="K2218" s="41"/>
      <c r="L2218" s="42" t="str">
        <f t="shared" si="269"/>
        <v>kg</v>
      </c>
      <c r="M2218" s="43">
        <f t="shared" si="270"/>
        <v>0</v>
      </c>
      <c r="N2218" s="44" t="str">
        <f t="shared" si="271"/>
        <v>0kg</v>
      </c>
      <c r="O2218" s="51">
        <f t="shared" si="278"/>
        <v>39.08</v>
      </c>
      <c r="P2218" s="46"/>
      <c r="Q2218" s="46"/>
      <c r="R2218" s="46"/>
      <c r="S2218" s="46"/>
      <c r="T2218" s="46"/>
      <c r="U2218" s="46"/>
      <c r="V2218" s="46"/>
      <c r="W2218" s="46"/>
      <c r="X2218" s="46"/>
      <c r="Y2218" s="46"/>
      <c r="Z2218" s="46"/>
    </row>
    <row r="2219" spans="1:26" ht="13.5" customHeight="1">
      <c r="A2219" s="233">
        <v>314</v>
      </c>
      <c r="B2219" s="105" t="s">
        <v>2441</v>
      </c>
      <c r="C2219" s="34" t="s">
        <v>55</v>
      </c>
      <c r="D2219" s="9">
        <f t="shared" si="280"/>
        <v>0</v>
      </c>
      <c r="E2219" s="149"/>
      <c r="F2219" s="368"/>
      <c r="G2219" s="108">
        <v>40</v>
      </c>
      <c r="H2219" s="81">
        <v>1.075</v>
      </c>
      <c r="I2219" s="81">
        <v>1</v>
      </c>
      <c r="J2219" s="88" t="s">
        <v>33</v>
      </c>
      <c r="K2219" s="41"/>
      <c r="L2219" s="42" t="str">
        <f t="shared" si="269"/>
        <v>1kg</v>
      </c>
      <c r="M2219" s="43">
        <f t="shared" si="270"/>
        <v>1.075</v>
      </c>
      <c r="N2219" s="44" t="str">
        <f t="shared" si="271"/>
        <v>1.075kg</v>
      </c>
      <c r="O2219" s="51">
        <f t="shared" si="278"/>
        <v>43</v>
      </c>
      <c r="P2219" s="46"/>
      <c r="Q2219" s="46"/>
      <c r="R2219" s="46"/>
      <c r="S2219" s="46"/>
      <c r="T2219" s="46"/>
      <c r="U2219" s="46"/>
      <c r="V2219" s="46"/>
      <c r="W2219" s="46"/>
      <c r="X2219" s="46"/>
      <c r="Y2219" s="46"/>
      <c r="Z2219" s="46"/>
    </row>
    <row r="2220" spans="1:26" ht="13.5" customHeight="1">
      <c r="A2220" s="233">
        <v>314</v>
      </c>
      <c r="B2220" s="90" t="s">
        <v>2441</v>
      </c>
      <c r="C2220" s="34" t="s">
        <v>27</v>
      </c>
      <c r="D2220" s="9">
        <f t="shared" si="280"/>
        <v>0</v>
      </c>
      <c r="E2220" s="149"/>
      <c r="F2220" s="368"/>
      <c r="G2220" s="108">
        <v>42</v>
      </c>
      <c r="H2220" s="81">
        <f t="shared" ref="H2220:H2221" si="281">O2220/G2220</f>
        <v>1</v>
      </c>
      <c r="I2220" s="81"/>
      <c r="J2220" s="88"/>
      <c r="K2220" s="41" t="s">
        <v>26</v>
      </c>
      <c r="L2220" s="42" t="str">
        <f t="shared" si="269"/>
        <v/>
      </c>
      <c r="M2220" s="43">
        <f t="shared" si="270"/>
        <v>0</v>
      </c>
      <c r="N2220" s="44" t="str">
        <f t="shared" si="271"/>
        <v>0</v>
      </c>
      <c r="O2220" s="133">
        <v>42</v>
      </c>
      <c r="P2220" s="46"/>
      <c r="Q2220" s="46"/>
      <c r="R2220" s="46"/>
      <c r="S2220" s="46"/>
      <c r="T2220" s="46"/>
      <c r="U2220" s="46"/>
      <c r="V2220" s="46"/>
      <c r="W2220" s="46"/>
      <c r="X2220" s="46"/>
      <c r="Y2220" s="46"/>
      <c r="Z2220" s="46"/>
    </row>
    <row r="2221" spans="1:26" ht="13.5" customHeight="1">
      <c r="A2221" s="233">
        <v>1092</v>
      </c>
      <c r="B2221" s="90" t="s">
        <v>2442</v>
      </c>
      <c r="C2221" s="34" t="s">
        <v>27</v>
      </c>
      <c r="D2221" s="9">
        <f t="shared" si="280"/>
        <v>0</v>
      </c>
      <c r="E2221" s="149"/>
      <c r="F2221" s="368"/>
      <c r="G2221" s="108">
        <v>6</v>
      </c>
      <c r="H2221" s="81">
        <f t="shared" si="281"/>
        <v>58</v>
      </c>
      <c r="I2221" s="81"/>
      <c r="J2221" s="88"/>
      <c r="K2221" s="41" t="s">
        <v>26</v>
      </c>
      <c r="L2221" s="42" t="str">
        <f t="shared" si="269"/>
        <v/>
      </c>
      <c r="M2221" s="43">
        <f t="shared" si="270"/>
        <v>0</v>
      </c>
      <c r="N2221" s="44" t="str">
        <f t="shared" si="271"/>
        <v>0</v>
      </c>
      <c r="O2221" s="133">
        <v>348</v>
      </c>
      <c r="P2221" s="46"/>
      <c r="Q2221" s="46"/>
      <c r="R2221" s="46"/>
      <c r="S2221" s="46"/>
      <c r="T2221" s="46"/>
      <c r="U2221" s="46"/>
      <c r="V2221" s="46"/>
      <c r="W2221" s="46"/>
      <c r="X2221" s="46"/>
      <c r="Y2221" s="46"/>
      <c r="Z2221" s="46"/>
    </row>
    <row r="2222" spans="1:26" ht="13.5" customHeight="1">
      <c r="A2222" s="232">
        <v>515</v>
      </c>
      <c r="B2222" s="90" t="s">
        <v>2443</v>
      </c>
      <c r="C2222" s="34" t="s">
        <v>43</v>
      </c>
      <c r="D2222" s="9" t="str">
        <f t="shared" si="280"/>
        <v>Fresh</v>
      </c>
      <c r="E2222" s="149" t="s">
        <v>121</v>
      </c>
      <c r="F2222" s="368"/>
      <c r="G2222" s="108">
        <v>180</v>
      </c>
      <c r="H2222" s="81">
        <v>5.27</v>
      </c>
      <c r="I2222" s="81">
        <v>1000</v>
      </c>
      <c r="J2222" s="88" t="s">
        <v>59</v>
      </c>
      <c r="K2222" s="41"/>
      <c r="L2222" s="42" t="str">
        <f t="shared" si="269"/>
        <v>1000grams</v>
      </c>
      <c r="M2222" s="43">
        <f t="shared" si="270"/>
        <v>5270</v>
      </c>
      <c r="N2222" s="44" t="str">
        <f t="shared" si="271"/>
        <v>5270grams</v>
      </c>
      <c r="O2222" s="51">
        <f>G2222*H2222</f>
        <v>948.59999999999991</v>
      </c>
      <c r="P2222" s="11"/>
      <c r="Q2222" s="11"/>
      <c r="R2222" s="11"/>
      <c r="S2222" s="11"/>
      <c r="T2222" s="11"/>
      <c r="U2222" s="11"/>
      <c r="V2222" s="11"/>
      <c r="W2222" s="11"/>
      <c r="X2222" s="11"/>
      <c r="Y2222" s="11"/>
      <c r="Z2222" s="11"/>
    </row>
    <row r="2223" spans="1:26" ht="13.5" customHeight="1">
      <c r="A2223" s="233">
        <v>515</v>
      </c>
      <c r="B2223" s="90" t="s">
        <v>2443</v>
      </c>
      <c r="C2223" s="34" t="s">
        <v>27</v>
      </c>
      <c r="D2223" s="9">
        <f t="shared" si="280"/>
        <v>0</v>
      </c>
      <c r="E2223" s="149"/>
      <c r="F2223" s="368"/>
      <c r="G2223" s="108">
        <v>90</v>
      </c>
      <c r="H2223" s="81">
        <f>O2223/G2223</f>
        <v>6.8</v>
      </c>
      <c r="I2223" s="81"/>
      <c r="J2223" s="88"/>
      <c r="K2223" s="41" t="s">
        <v>26</v>
      </c>
      <c r="L2223" s="42" t="str">
        <f t="shared" si="269"/>
        <v/>
      </c>
      <c r="M2223" s="43">
        <f t="shared" si="270"/>
        <v>0</v>
      </c>
      <c r="N2223" s="44" t="str">
        <f t="shared" si="271"/>
        <v>0</v>
      </c>
      <c r="O2223" s="133">
        <v>612</v>
      </c>
      <c r="P2223" s="46"/>
      <c r="Q2223" s="46"/>
      <c r="R2223" s="46"/>
      <c r="S2223" s="46"/>
      <c r="T2223" s="46"/>
      <c r="U2223" s="46"/>
      <c r="V2223" s="46"/>
      <c r="W2223" s="46"/>
      <c r="X2223" s="46"/>
      <c r="Y2223" s="46"/>
      <c r="Z2223" s="46"/>
    </row>
    <row r="2224" spans="1:26" ht="13.5" customHeight="1">
      <c r="A2224" s="232">
        <v>688</v>
      </c>
      <c r="B2224" s="154" t="s">
        <v>2444</v>
      </c>
      <c r="C2224" s="53" t="s">
        <v>39</v>
      </c>
      <c r="D2224" s="9" t="str">
        <f t="shared" si="280"/>
        <v>ufc</v>
      </c>
      <c r="E2224" s="146" t="s">
        <v>2445</v>
      </c>
      <c r="F2224" s="487"/>
      <c r="G2224" s="123">
        <v>3.45</v>
      </c>
      <c r="H2224" s="124">
        <v>87</v>
      </c>
      <c r="I2224" s="124">
        <v>12</v>
      </c>
      <c r="J2224" s="137" t="s">
        <v>42</v>
      </c>
      <c r="K2224" s="41"/>
      <c r="L2224" s="42" t="str">
        <f t="shared" si="269"/>
        <v>12packs</v>
      </c>
      <c r="M2224" s="43">
        <f t="shared" si="270"/>
        <v>1044</v>
      </c>
      <c r="N2224" s="44" t="str">
        <f t="shared" si="271"/>
        <v>1044packs</v>
      </c>
      <c r="O2224" s="51">
        <f t="shared" ref="O2224:O2265" si="282">G2224*H2224</f>
        <v>300.15000000000003</v>
      </c>
      <c r="P2224" s="46"/>
      <c r="Q2224" s="46"/>
      <c r="R2224" s="46"/>
      <c r="S2224" s="46"/>
      <c r="T2224" s="46"/>
      <c r="U2224" s="46"/>
      <c r="V2224" s="46"/>
      <c r="W2224" s="46"/>
      <c r="X2224" s="46"/>
      <c r="Y2224" s="46"/>
      <c r="Z2224" s="46"/>
    </row>
    <row r="2225" spans="1:26" ht="13.5" customHeight="1">
      <c r="A2225" s="233">
        <v>233</v>
      </c>
      <c r="B2225" s="101" t="s">
        <v>2446</v>
      </c>
      <c r="C2225" s="34" t="s">
        <v>35</v>
      </c>
      <c r="D2225" s="9" t="str">
        <f t="shared" si="280"/>
        <v>DEL MONTE</v>
      </c>
      <c r="E2225" s="149" t="s">
        <v>1035</v>
      </c>
      <c r="F2225" s="368"/>
      <c r="G2225" s="108">
        <v>32</v>
      </c>
      <c r="H2225" s="81">
        <v>11</v>
      </c>
      <c r="I2225" s="81">
        <v>150</v>
      </c>
      <c r="J2225" s="88" t="s">
        <v>59</v>
      </c>
      <c r="K2225" s="41" t="s">
        <v>26</v>
      </c>
      <c r="L2225" s="42" t="str">
        <f t="shared" si="269"/>
        <v>150grams</v>
      </c>
      <c r="M2225" s="43">
        <f t="shared" si="270"/>
        <v>1650</v>
      </c>
      <c r="N2225" s="44" t="str">
        <f t="shared" si="271"/>
        <v>1650grams</v>
      </c>
      <c r="O2225" s="51">
        <f t="shared" si="282"/>
        <v>352</v>
      </c>
      <c r="P2225" s="29"/>
      <c r="Q2225" s="11"/>
      <c r="R2225" s="11"/>
      <c r="S2225" s="11"/>
      <c r="T2225" s="11"/>
      <c r="U2225" s="11"/>
      <c r="V2225" s="11"/>
      <c r="W2225" s="11"/>
      <c r="X2225" s="11"/>
      <c r="Y2225" s="11"/>
      <c r="Z2225" s="11"/>
    </row>
    <row r="2226" spans="1:26" ht="13.5" customHeight="1">
      <c r="A2226" s="233">
        <v>233</v>
      </c>
      <c r="B2226" s="89" t="s">
        <v>2446</v>
      </c>
      <c r="C2226" s="34" t="s">
        <v>74</v>
      </c>
      <c r="D2226" s="9" t="str">
        <f t="shared" si="280"/>
        <v>Del monte</v>
      </c>
      <c r="E2226" s="149" t="s">
        <v>2447</v>
      </c>
      <c r="F2226" s="3" t="s">
        <v>76</v>
      </c>
      <c r="G2226" s="108">
        <v>31.2</v>
      </c>
      <c r="H2226" s="81">
        <v>3</v>
      </c>
      <c r="I2226" s="81">
        <v>150</v>
      </c>
      <c r="J2226" s="88" t="s">
        <v>59</v>
      </c>
      <c r="K2226" s="41" t="s">
        <v>26</v>
      </c>
      <c r="L2226" s="42" t="str">
        <f t="shared" si="269"/>
        <v>150grams</v>
      </c>
      <c r="M2226" s="43">
        <f t="shared" si="270"/>
        <v>450</v>
      </c>
      <c r="N2226" s="44" t="str">
        <f t="shared" si="271"/>
        <v>450grams</v>
      </c>
      <c r="O2226" s="51">
        <f t="shared" si="282"/>
        <v>93.6</v>
      </c>
      <c r="P2226" s="29"/>
      <c r="Q2226" s="11"/>
      <c r="R2226" s="11"/>
      <c r="S2226" s="11"/>
      <c r="T2226" s="11"/>
      <c r="U2226" s="11"/>
      <c r="V2226" s="11"/>
      <c r="W2226" s="11"/>
      <c r="X2226" s="11"/>
      <c r="Y2226" s="11"/>
      <c r="Z2226" s="11"/>
    </row>
    <row r="2227" spans="1:26" ht="13.5" customHeight="1">
      <c r="A2227" s="232">
        <v>233</v>
      </c>
      <c r="B2227" s="90" t="s">
        <v>2446</v>
      </c>
      <c r="C2227" s="34" t="s">
        <v>43</v>
      </c>
      <c r="D2227" s="9" t="str">
        <f t="shared" si="280"/>
        <v>Del Monte</v>
      </c>
      <c r="E2227" s="149" t="s">
        <v>2448</v>
      </c>
      <c r="F2227" s="368"/>
      <c r="G2227" s="108">
        <v>31.2</v>
      </c>
      <c r="H2227" s="81">
        <f>2250/150</f>
        <v>15</v>
      </c>
      <c r="I2227" s="81">
        <v>150</v>
      </c>
      <c r="J2227" s="88" t="s">
        <v>59</v>
      </c>
      <c r="K2227" s="41" t="s">
        <v>26</v>
      </c>
      <c r="L2227" s="42" t="str">
        <f t="shared" si="269"/>
        <v>150grams</v>
      </c>
      <c r="M2227" s="43">
        <f t="shared" si="270"/>
        <v>2250</v>
      </c>
      <c r="N2227" s="44" t="str">
        <f t="shared" si="271"/>
        <v>2250grams</v>
      </c>
      <c r="O2227" s="51">
        <f t="shared" si="282"/>
        <v>468</v>
      </c>
      <c r="P2227" s="29"/>
      <c r="Q2227" s="11"/>
      <c r="R2227" s="11"/>
      <c r="S2227" s="11"/>
      <c r="T2227" s="11"/>
      <c r="U2227" s="11"/>
      <c r="V2227" s="11"/>
      <c r="W2227" s="11"/>
      <c r="X2227" s="11"/>
      <c r="Y2227" s="11"/>
      <c r="Z2227" s="11"/>
    </row>
    <row r="2228" spans="1:26" ht="13.5" customHeight="1">
      <c r="A2228" s="233">
        <v>233</v>
      </c>
      <c r="B2228" s="146" t="s">
        <v>2446</v>
      </c>
      <c r="C2228" s="34" t="s">
        <v>82</v>
      </c>
      <c r="D2228" s="9" t="str">
        <f t="shared" si="280"/>
        <v>Del Monte</v>
      </c>
      <c r="E2228" s="146" t="s">
        <v>2448</v>
      </c>
      <c r="F2228" s="3" t="s">
        <v>76</v>
      </c>
      <c r="G2228" s="123">
        <v>33</v>
      </c>
      <c r="H2228" s="124">
        <v>2</v>
      </c>
      <c r="I2228" s="124">
        <v>150</v>
      </c>
      <c r="J2228" s="137" t="s">
        <v>59</v>
      </c>
      <c r="K2228" s="41" t="s">
        <v>26</v>
      </c>
      <c r="L2228" s="42" t="str">
        <f t="shared" si="269"/>
        <v>150grams</v>
      </c>
      <c r="M2228" s="43">
        <f t="shared" si="270"/>
        <v>300</v>
      </c>
      <c r="N2228" s="44" t="str">
        <f t="shared" si="271"/>
        <v>300grams</v>
      </c>
      <c r="O2228" s="51">
        <f t="shared" si="282"/>
        <v>66</v>
      </c>
      <c r="P2228" s="29"/>
      <c r="Q2228" s="11"/>
      <c r="R2228" s="11"/>
      <c r="S2228" s="11"/>
      <c r="T2228" s="11"/>
      <c r="U2228" s="11"/>
      <c r="V2228" s="11"/>
      <c r="W2228" s="11"/>
      <c r="X2228" s="11"/>
      <c r="Y2228" s="11"/>
      <c r="Z2228" s="11"/>
    </row>
    <row r="2229" spans="1:26" ht="13.5" customHeight="1">
      <c r="A2229" s="233">
        <v>233</v>
      </c>
      <c r="B2229" s="89" t="s">
        <v>2446</v>
      </c>
      <c r="C2229" s="34" t="s">
        <v>6</v>
      </c>
      <c r="D2229" s="9" t="str">
        <f t="shared" si="280"/>
        <v>Del Monte</v>
      </c>
      <c r="E2229" s="149" t="s">
        <v>2448</v>
      </c>
      <c r="F2229" s="3"/>
      <c r="G2229" s="108">
        <v>31.2</v>
      </c>
      <c r="H2229" s="81">
        <v>7</v>
      </c>
      <c r="I2229" s="81">
        <v>150</v>
      </c>
      <c r="J2229" s="88" t="s">
        <v>59</v>
      </c>
      <c r="K2229" s="41" t="s">
        <v>26</v>
      </c>
      <c r="L2229" s="42" t="str">
        <f t="shared" si="269"/>
        <v>150grams</v>
      </c>
      <c r="M2229" s="43">
        <f t="shared" si="270"/>
        <v>1050</v>
      </c>
      <c r="N2229" s="44" t="str">
        <f t="shared" si="271"/>
        <v>1050grams</v>
      </c>
      <c r="O2229" s="51">
        <f t="shared" si="282"/>
        <v>218.4</v>
      </c>
      <c r="P2229" s="29"/>
      <c r="Q2229" s="11"/>
      <c r="R2229" s="11"/>
      <c r="S2229" s="11"/>
      <c r="T2229" s="11"/>
      <c r="U2229" s="11"/>
      <c r="V2229" s="11"/>
      <c r="W2229" s="11"/>
      <c r="X2229" s="11"/>
      <c r="Y2229" s="11"/>
      <c r="Z2229" s="11"/>
    </row>
    <row r="2230" spans="1:26" ht="13.5" customHeight="1">
      <c r="A2230" s="233">
        <v>233</v>
      </c>
      <c r="B2230" s="107" t="s">
        <v>2446</v>
      </c>
      <c r="C2230" s="34" t="s">
        <v>47</v>
      </c>
      <c r="D2230" s="9" t="str">
        <f t="shared" si="280"/>
        <v>Del Monte</v>
      </c>
      <c r="E2230" s="91" t="s">
        <v>2448</v>
      </c>
      <c r="F2230" s="46"/>
      <c r="G2230" s="108">
        <v>30.57</v>
      </c>
      <c r="H2230" s="112">
        <v>48</v>
      </c>
      <c r="I2230" s="81">
        <v>1</v>
      </c>
      <c r="J2230" s="110" t="s">
        <v>59</v>
      </c>
      <c r="K2230" s="46"/>
      <c r="L2230" s="42" t="str">
        <f t="shared" si="269"/>
        <v>1grams</v>
      </c>
      <c r="M2230" s="43">
        <f t="shared" si="270"/>
        <v>48</v>
      </c>
      <c r="N2230" s="44" t="str">
        <f t="shared" si="271"/>
        <v>48grams</v>
      </c>
      <c r="O2230" s="51">
        <f t="shared" si="282"/>
        <v>1467.3600000000001</v>
      </c>
      <c r="P2230" s="29"/>
      <c r="Q2230" s="11"/>
      <c r="R2230" s="11"/>
      <c r="S2230" s="11"/>
      <c r="T2230" s="11"/>
      <c r="U2230" s="11"/>
      <c r="V2230" s="11"/>
      <c r="W2230" s="11"/>
      <c r="X2230" s="11"/>
      <c r="Y2230" s="11"/>
      <c r="Z2230" s="11"/>
    </row>
    <row r="2231" spans="1:26" ht="13.5" customHeight="1">
      <c r="A2231" s="233">
        <v>233</v>
      </c>
      <c r="B2231" s="36" t="s">
        <v>2446</v>
      </c>
      <c r="C2231" s="34" t="s">
        <v>27</v>
      </c>
      <c r="D2231" s="9" t="str">
        <f t="shared" si="280"/>
        <v>Del Monte</v>
      </c>
      <c r="E2231" s="36" t="s">
        <v>2449</v>
      </c>
      <c r="F2231" s="368"/>
      <c r="G2231" s="180">
        <v>18.190000000000001</v>
      </c>
      <c r="H2231" s="81">
        <v>62</v>
      </c>
      <c r="I2231" s="81">
        <v>70</v>
      </c>
      <c r="J2231" s="121" t="s">
        <v>59</v>
      </c>
      <c r="K2231" s="41" t="s">
        <v>26</v>
      </c>
      <c r="L2231" s="42" t="str">
        <f t="shared" si="269"/>
        <v>70grams</v>
      </c>
      <c r="M2231" s="43">
        <f t="shared" si="270"/>
        <v>4340</v>
      </c>
      <c r="N2231" s="44" t="str">
        <f t="shared" si="271"/>
        <v>4340grams</v>
      </c>
      <c r="O2231" s="45">
        <f t="shared" si="282"/>
        <v>1127.78</v>
      </c>
      <c r="P2231" s="29"/>
      <c r="Q2231" s="11"/>
      <c r="R2231" s="11"/>
      <c r="S2231" s="11"/>
      <c r="T2231" s="11"/>
      <c r="U2231" s="11"/>
      <c r="V2231" s="11"/>
      <c r="W2231" s="11"/>
      <c r="X2231" s="11"/>
      <c r="Y2231" s="11"/>
      <c r="Z2231" s="11"/>
    </row>
    <row r="2232" spans="1:26" ht="13.5" customHeight="1">
      <c r="A2232" s="232">
        <v>233</v>
      </c>
      <c r="B2232" s="33" t="s">
        <v>2446</v>
      </c>
      <c r="C2232" s="49" t="s">
        <v>31</v>
      </c>
      <c r="D2232" s="9" t="str">
        <f t="shared" si="280"/>
        <v>ram</v>
      </c>
      <c r="E2232" s="50" t="s">
        <v>2450</v>
      </c>
      <c r="F2232" s="368"/>
      <c r="G2232" s="108">
        <v>27.5</v>
      </c>
      <c r="H2232" s="81">
        <v>14.972</v>
      </c>
      <c r="I2232" s="81"/>
      <c r="J2232" s="121" t="s">
        <v>29</v>
      </c>
      <c r="K2232" s="41" t="s">
        <v>26</v>
      </c>
      <c r="L2232" s="42" t="str">
        <f t="shared" si="269"/>
        <v>ml</v>
      </c>
      <c r="M2232" s="43">
        <f t="shared" si="270"/>
        <v>0</v>
      </c>
      <c r="N2232" s="44" t="str">
        <f t="shared" si="271"/>
        <v>0ml</v>
      </c>
      <c r="O2232" s="51">
        <f t="shared" si="282"/>
        <v>411.72999999999996</v>
      </c>
      <c r="P2232" s="46"/>
      <c r="Q2232" s="46"/>
      <c r="R2232" s="46"/>
      <c r="S2232" s="46"/>
      <c r="T2232" s="46"/>
      <c r="U2232" s="46"/>
      <c r="V2232" s="46"/>
      <c r="W2232" s="46"/>
      <c r="X2232" s="46"/>
      <c r="Y2232" s="46"/>
      <c r="Z2232" s="46"/>
    </row>
    <row r="2233" spans="1:26" ht="13.5" customHeight="1">
      <c r="A2233" s="233">
        <v>233</v>
      </c>
      <c r="B2233" s="79" t="s">
        <v>2446</v>
      </c>
      <c r="C2233" s="94" t="s">
        <v>68</v>
      </c>
      <c r="D2233" s="9">
        <f t="shared" si="280"/>
        <v>0</v>
      </c>
      <c r="E2233" s="116"/>
      <c r="F2233" s="46"/>
      <c r="G2233" s="95">
        <v>0.20380000000000001</v>
      </c>
      <c r="H2233" s="97">
        <v>3450</v>
      </c>
      <c r="I2233" s="97">
        <v>150</v>
      </c>
      <c r="J2233" s="257" t="s">
        <v>59</v>
      </c>
      <c r="K2233" s="46"/>
      <c r="L2233" s="42" t="str">
        <f t="shared" si="269"/>
        <v>150grams</v>
      </c>
      <c r="M2233" s="43">
        <f t="shared" si="270"/>
        <v>517500</v>
      </c>
      <c r="N2233" s="44" t="str">
        <f t="shared" si="271"/>
        <v>517500grams</v>
      </c>
      <c r="O2233" s="51">
        <f t="shared" si="282"/>
        <v>703.11</v>
      </c>
      <c r="P2233" s="46"/>
      <c r="Q2233" s="46"/>
      <c r="R2233" s="46"/>
      <c r="S2233" s="46"/>
      <c r="T2233" s="46"/>
      <c r="U2233" s="46"/>
      <c r="V2233" s="46"/>
      <c r="W2233" s="46"/>
      <c r="X2233" s="46"/>
      <c r="Y2233" s="46"/>
      <c r="Z2233" s="46"/>
    </row>
    <row r="2234" spans="1:26" ht="13.5" customHeight="1">
      <c r="A2234" s="232">
        <v>234</v>
      </c>
      <c r="B2234" s="33" t="s">
        <v>2451</v>
      </c>
      <c r="C2234" s="49" t="s">
        <v>31</v>
      </c>
      <c r="D2234" s="9" t="str">
        <f t="shared" si="280"/>
        <v>ticman</v>
      </c>
      <c r="E2234" s="116" t="s">
        <v>482</v>
      </c>
      <c r="F2234" s="368"/>
      <c r="G2234" s="108">
        <v>135</v>
      </c>
      <c r="H2234" s="81">
        <v>1</v>
      </c>
      <c r="I2234" s="81"/>
      <c r="J2234" s="121" t="s">
        <v>29</v>
      </c>
      <c r="K2234" s="41" t="s">
        <v>26</v>
      </c>
      <c r="L2234" s="42" t="str">
        <f t="shared" si="269"/>
        <v>ml</v>
      </c>
      <c r="M2234" s="43">
        <f t="shared" si="270"/>
        <v>0</v>
      </c>
      <c r="N2234" s="44" t="str">
        <f t="shared" si="271"/>
        <v>0ml</v>
      </c>
      <c r="O2234" s="51">
        <f t="shared" si="282"/>
        <v>135</v>
      </c>
      <c r="P2234" s="46"/>
      <c r="Q2234" s="46"/>
      <c r="R2234" s="46"/>
      <c r="S2234" s="46"/>
      <c r="T2234" s="46"/>
      <c r="U2234" s="46"/>
      <c r="V2234" s="46"/>
      <c r="W2234" s="46"/>
      <c r="X2234" s="46"/>
      <c r="Y2234" s="46"/>
      <c r="Z2234" s="46"/>
    </row>
    <row r="2235" spans="1:26" ht="13.5" customHeight="1">
      <c r="A2235" s="233">
        <v>234</v>
      </c>
      <c r="B2235" s="33" t="s">
        <v>2452</v>
      </c>
      <c r="C2235" s="34" t="s">
        <v>55</v>
      </c>
      <c r="D2235" s="9" t="str">
        <f t="shared" si="280"/>
        <v>Ticman</v>
      </c>
      <c r="E2235" s="116" t="s">
        <v>1305</v>
      </c>
      <c r="F2235" s="3"/>
      <c r="G2235" s="38">
        <v>135</v>
      </c>
      <c r="H2235" s="39">
        <v>1</v>
      </c>
      <c r="I2235" s="39">
        <v>3.4</v>
      </c>
      <c r="J2235" s="168" t="s">
        <v>33</v>
      </c>
      <c r="K2235" s="41" t="s">
        <v>26</v>
      </c>
      <c r="L2235" s="42" t="str">
        <f t="shared" si="269"/>
        <v>3.4kg</v>
      </c>
      <c r="M2235" s="43">
        <f t="shared" si="270"/>
        <v>3.4</v>
      </c>
      <c r="N2235" s="44" t="str">
        <f t="shared" si="271"/>
        <v>3.4kg</v>
      </c>
      <c r="O2235" s="51">
        <f t="shared" si="282"/>
        <v>135</v>
      </c>
      <c r="P2235" s="46"/>
      <c r="Q2235" s="46"/>
      <c r="R2235" s="46"/>
      <c r="S2235" s="46"/>
      <c r="T2235" s="46"/>
      <c r="U2235" s="46"/>
      <c r="V2235" s="46"/>
      <c r="W2235" s="46"/>
      <c r="X2235" s="46"/>
      <c r="Y2235" s="46"/>
      <c r="Z2235" s="46"/>
    </row>
    <row r="2236" spans="1:26" ht="13.5" customHeight="1">
      <c r="A2236" s="233">
        <v>234</v>
      </c>
      <c r="B2236" s="48" t="s">
        <v>2451</v>
      </c>
      <c r="C2236" s="34" t="s">
        <v>6</v>
      </c>
      <c r="D2236" s="9" t="str">
        <f t="shared" si="280"/>
        <v>Ticman</v>
      </c>
      <c r="E2236" s="116" t="s">
        <v>28</v>
      </c>
      <c r="F2236" s="3"/>
      <c r="G2236" s="38">
        <v>135</v>
      </c>
      <c r="H2236" s="39">
        <v>3</v>
      </c>
      <c r="I2236" s="39">
        <v>3500</v>
      </c>
      <c r="J2236" s="168" t="s">
        <v>59</v>
      </c>
      <c r="K2236" s="41" t="s">
        <v>26</v>
      </c>
      <c r="L2236" s="42" t="str">
        <f t="shared" si="269"/>
        <v>3500grams</v>
      </c>
      <c r="M2236" s="43">
        <f t="shared" si="270"/>
        <v>10500</v>
      </c>
      <c r="N2236" s="44" t="str">
        <f t="shared" si="271"/>
        <v>10500grams</v>
      </c>
      <c r="O2236" s="51">
        <f t="shared" si="282"/>
        <v>405</v>
      </c>
      <c r="P2236" s="46"/>
      <c r="Q2236" s="46"/>
      <c r="R2236" s="46"/>
      <c r="S2236" s="46"/>
      <c r="T2236" s="46"/>
      <c r="U2236" s="46"/>
      <c r="V2236" s="46"/>
      <c r="W2236" s="46"/>
      <c r="X2236" s="46"/>
      <c r="Y2236" s="46"/>
      <c r="Z2236" s="46"/>
    </row>
    <row r="2237" spans="1:26" ht="13.5" customHeight="1">
      <c r="A2237" s="233">
        <v>234</v>
      </c>
      <c r="B2237" s="36" t="s">
        <v>2451</v>
      </c>
      <c r="C2237" s="34" t="s">
        <v>27</v>
      </c>
      <c r="D2237" s="9" t="str">
        <f t="shared" si="280"/>
        <v>Ticman</v>
      </c>
      <c r="E2237" s="36" t="s">
        <v>28</v>
      </c>
      <c r="F2237" s="368"/>
      <c r="G2237" s="38">
        <v>135</v>
      </c>
      <c r="H2237" s="39">
        <v>11</v>
      </c>
      <c r="I2237" s="39">
        <v>3500</v>
      </c>
      <c r="J2237" s="168" t="s">
        <v>29</v>
      </c>
      <c r="K2237" s="41" t="s">
        <v>26</v>
      </c>
      <c r="L2237" s="42" t="str">
        <f t="shared" si="269"/>
        <v>3500ml</v>
      </c>
      <c r="M2237" s="43">
        <f t="shared" si="270"/>
        <v>38500</v>
      </c>
      <c r="N2237" s="44" t="str">
        <f t="shared" si="271"/>
        <v>38500ml</v>
      </c>
      <c r="O2237" s="45">
        <f t="shared" si="282"/>
        <v>1485</v>
      </c>
      <c r="P2237" s="46"/>
      <c r="Q2237" s="46"/>
      <c r="R2237" s="46"/>
      <c r="S2237" s="46"/>
      <c r="T2237" s="46"/>
      <c r="U2237" s="46"/>
      <c r="V2237" s="46"/>
      <c r="W2237" s="46"/>
      <c r="X2237" s="46"/>
      <c r="Y2237" s="46"/>
      <c r="Z2237" s="46"/>
    </row>
    <row r="2238" spans="1:26" ht="13.5" customHeight="1">
      <c r="A2238" s="233">
        <v>234</v>
      </c>
      <c r="B2238" s="57" t="s">
        <v>2451</v>
      </c>
      <c r="C2238" s="34" t="s">
        <v>47</v>
      </c>
      <c r="D2238" s="9" t="str">
        <f t="shared" si="280"/>
        <v>Ticman</v>
      </c>
      <c r="E2238" s="50" t="s">
        <v>28</v>
      </c>
      <c r="F2238" s="46"/>
      <c r="G2238" s="38">
        <v>135</v>
      </c>
      <c r="H2238" s="39">
        <v>7</v>
      </c>
      <c r="I2238" s="39">
        <v>1</v>
      </c>
      <c r="J2238" s="168" t="s">
        <v>86</v>
      </c>
      <c r="K2238" s="46"/>
      <c r="L2238" s="42" t="str">
        <f t="shared" si="269"/>
        <v>1gallons</v>
      </c>
      <c r="M2238" s="43">
        <f t="shared" si="270"/>
        <v>7</v>
      </c>
      <c r="N2238" s="44" t="str">
        <f t="shared" si="271"/>
        <v>7gallons</v>
      </c>
      <c r="O2238" s="51">
        <f t="shared" si="282"/>
        <v>945</v>
      </c>
      <c r="P2238" s="46"/>
      <c r="Q2238" s="46"/>
      <c r="R2238" s="46"/>
      <c r="S2238" s="46"/>
      <c r="T2238" s="46"/>
      <c r="U2238" s="46"/>
      <c r="V2238" s="46"/>
      <c r="W2238" s="46"/>
      <c r="X2238" s="46"/>
      <c r="Y2238" s="46"/>
      <c r="Z2238" s="46"/>
    </row>
    <row r="2239" spans="1:26" ht="13.5" customHeight="1">
      <c r="A2239" s="233">
        <v>234</v>
      </c>
      <c r="B2239" s="79" t="s">
        <v>2451</v>
      </c>
      <c r="C2239" s="94" t="s">
        <v>68</v>
      </c>
      <c r="D2239" s="9">
        <f t="shared" si="280"/>
        <v>0</v>
      </c>
      <c r="E2239" s="116"/>
      <c r="F2239" s="46"/>
      <c r="G2239" s="171">
        <v>3.8571428571428569E-2</v>
      </c>
      <c r="H2239" s="326">
        <v>14000</v>
      </c>
      <c r="I2239" s="97">
        <v>3500</v>
      </c>
      <c r="J2239" s="131" t="s">
        <v>86</v>
      </c>
      <c r="K2239" s="46"/>
      <c r="L2239" s="42" t="str">
        <f t="shared" si="269"/>
        <v>3500gallons</v>
      </c>
      <c r="M2239" s="43">
        <f t="shared" si="270"/>
        <v>49000000</v>
      </c>
      <c r="N2239" s="44" t="str">
        <f t="shared" si="271"/>
        <v>49000000gallons</v>
      </c>
      <c r="O2239" s="51">
        <f t="shared" si="282"/>
        <v>540</v>
      </c>
      <c r="P2239" s="46"/>
      <c r="Q2239" s="46"/>
      <c r="R2239" s="46"/>
      <c r="S2239" s="46"/>
      <c r="T2239" s="46"/>
      <c r="U2239" s="46"/>
      <c r="V2239" s="46"/>
      <c r="W2239" s="46"/>
      <c r="X2239" s="46"/>
      <c r="Y2239" s="46"/>
      <c r="Z2239" s="46"/>
    </row>
    <row r="2240" spans="1:26" ht="13.5" customHeight="1">
      <c r="A2240" s="232">
        <v>408</v>
      </c>
      <c r="B2240" s="116" t="s">
        <v>2453</v>
      </c>
      <c r="C2240" s="34" t="s">
        <v>43</v>
      </c>
      <c r="D2240" s="9" t="str">
        <f t="shared" si="280"/>
        <v>Del Monte</v>
      </c>
      <c r="E2240" s="50" t="s">
        <v>2296</v>
      </c>
      <c r="F2240" s="368"/>
      <c r="G2240" s="258">
        <v>84.2</v>
      </c>
      <c r="H2240" s="39">
        <v>1</v>
      </c>
      <c r="I2240" s="81">
        <v>900</v>
      </c>
      <c r="J2240" s="40" t="s">
        <v>59</v>
      </c>
      <c r="K2240" s="41" t="s">
        <v>26</v>
      </c>
      <c r="L2240" s="42" t="str">
        <f t="shared" si="269"/>
        <v>900grams</v>
      </c>
      <c r="M2240" s="43">
        <f t="shared" si="270"/>
        <v>900</v>
      </c>
      <c r="N2240" s="44" t="str">
        <f t="shared" si="271"/>
        <v>900grams</v>
      </c>
      <c r="O2240" s="51">
        <f t="shared" si="282"/>
        <v>84.2</v>
      </c>
      <c r="P2240" s="29"/>
      <c r="Q2240" s="11"/>
      <c r="R2240" s="11"/>
      <c r="S2240" s="11"/>
      <c r="T2240" s="11"/>
      <c r="U2240" s="11"/>
      <c r="V2240" s="11"/>
      <c r="W2240" s="11"/>
      <c r="X2240" s="11"/>
      <c r="Y2240" s="11"/>
      <c r="Z2240" s="11"/>
    </row>
    <row r="2241" spans="1:26" ht="13.5" customHeight="1">
      <c r="A2241" s="233">
        <v>575</v>
      </c>
      <c r="B2241" s="52" t="s">
        <v>2454</v>
      </c>
      <c r="C2241" s="34" t="s">
        <v>35</v>
      </c>
      <c r="D2241" s="9" t="str">
        <f t="shared" si="280"/>
        <v>Del Monte</v>
      </c>
      <c r="E2241" s="68" t="s">
        <v>2296</v>
      </c>
      <c r="F2241" s="368"/>
      <c r="G2241" s="102">
        <v>82.8</v>
      </c>
      <c r="H2241" s="81">
        <v>5</v>
      </c>
      <c r="I2241" s="81">
        <v>900</v>
      </c>
      <c r="J2241" s="40" t="s">
        <v>33</v>
      </c>
      <c r="K2241" s="41" t="s">
        <v>26</v>
      </c>
      <c r="L2241" s="42" t="str">
        <f t="shared" si="269"/>
        <v>900kg</v>
      </c>
      <c r="M2241" s="43">
        <f t="shared" si="270"/>
        <v>4500</v>
      </c>
      <c r="N2241" s="44" t="str">
        <f t="shared" si="271"/>
        <v>4500kg</v>
      </c>
      <c r="O2241" s="51">
        <f t="shared" si="282"/>
        <v>414</v>
      </c>
      <c r="P2241" s="29"/>
      <c r="Q2241" s="11"/>
      <c r="R2241" s="11"/>
      <c r="S2241" s="11"/>
      <c r="T2241" s="11"/>
      <c r="U2241" s="11"/>
      <c r="V2241" s="11"/>
      <c r="W2241" s="11"/>
      <c r="X2241" s="11"/>
      <c r="Y2241" s="11"/>
      <c r="Z2241" s="11"/>
    </row>
    <row r="2242" spans="1:26" ht="13.5" customHeight="1">
      <c r="A2242" s="232">
        <v>114</v>
      </c>
      <c r="B2242" s="91" t="s">
        <v>2455</v>
      </c>
      <c r="C2242" s="49" t="s">
        <v>61</v>
      </c>
      <c r="D2242" s="9" t="str">
        <f t="shared" si="280"/>
        <v>ticman</v>
      </c>
      <c r="E2242" s="91" t="s">
        <v>2276</v>
      </c>
      <c r="F2242" s="368"/>
      <c r="G2242" s="108">
        <v>135</v>
      </c>
      <c r="H2242" s="81">
        <v>2</v>
      </c>
      <c r="I2242" s="81">
        <v>3500</v>
      </c>
      <c r="J2242" s="40" t="s">
        <v>86</v>
      </c>
      <c r="K2242" s="41" t="s">
        <v>26</v>
      </c>
      <c r="L2242" s="42" t="str">
        <f t="shared" si="269"/>
        <v>3500gallons</v>
      </c>
      <c r="M2242" s="43">
        <f t="shared" si="270"/>
        <v>7000</v>
      </c>
      <c r="N2242" s="44" t="str">
        <f t="shared" si="271"/>
        <v>7000gallons</v>
      </c>
      <c r="O2242" s="51">
        <f t="shared" si="282"/>
        <v>270</v>
      </c>
      <c r="P2242" s="46"/>
      <c r="Q2242" s="46"/>
      <c r="R2242" s="46"/>
      <c r="S2242" s="46"/>
      <c r="T2242" s="46"/>
      <c r="U2242" s="46"/>
      <c r="V2242" s="46"/>
      <c r="W2242" s="46"/>
      <c r="X2242" s="46"/>
      <c r="Y2242" s="46"/>
      <c r="Z2242" s="46"/>
    </row>
    <row r="2243" spans="1:26" ht="13.5" customHeight="1">
      <c r="A2243" s="232">
        <v>294</v>
      </c>
      <c r="B2243" s="90" t="s">
        <v>2456</v>
      </c>
      <c r="C2243" s="49" t="s">
        <v>31</v>
      </c>
      <c r="D2243" s="9">
        <f t="shared" si="280"/>
        <v>0</v>
      </c>
      <c r="E2243" s="149"/>
      <c r="F2243" s="368"/>
      <c r="G2243" s="108">
        <v>24.8</v>
      </c>
      <c r="H2243" s="81">
        <v>18</v>
      </c>
      <c r="I2243" s="81"/>
      <c r="J2243" s="40" t="s">
        <v>37</v>
      </c>
      <c r="K2243" s="41" t="s">
        <v>26</v>
      </c>
      <c r="L2243" s="42" t="str">
        <f t="shared" si="269"/>
        <v>pieces</v>
      </c>
      <c r="M2243" s="43">
        <f t="shared" si="270"/>
        <v>0</v>
      </c>
      <c r="N2243" s="44" t="str">
        <f t="shared" si="271"/>
        <v>0pieces</v>
      </c>
      <c r="O2243" s="51">
        <f t="shared" si="282"/>
        <v>446.40000000000003</v>
      </c>
      <c r="P2243" s="46"/>
      <c r="Q2243" s="46"/>
      <c r="R2243" s="46"/>
      <c r="S2243" s="46"/>
      <c r="T2243" s="46"/>
      <c r="U2243" s="46"/>
      <c r="V2243" s="46"/>
      <c r="W2243" s="46"/>
      <c r="X2243" s="46"/>
      <c r="Y2243" s="46"/>
      <c r="Z2243" s="46"/>
    </row>
    <row r="2244" spans="1:26" ht="13.5" customHeight="1">
      <c r="A2244" s="232">
        <v>496</v>
      </c>
      <c r="B2244" s="90" t="s">
        <v>2457</v>
      </c>
      <c r="C2244" s="34" t="s">
        <v>43</v>
      </c>
      <c r="D2244" s="9" t="str">
        <f t="shared" si="280"/>
        <v>Stateline</v>
      </c>
      <c r="E2244" s="149" t="s">
        <v>2458</v>
      </c>
      <c r="F2244" s="368"/>
      <c r="G2244" s="108">
        <f>1211.65/50</f>
        <v>24.233000000000001</v>
      </c>
      <c r="H2244" s="81">
        <v>8</v>
      </c>
      <c r="I2244" s="81">
        <v>50</v>
      </c>
      <c r="J2244" s="40" t="s">
        <v>37</v>
      </c>
      <c r="K2244" s="41"/>
      <c r="L2244" s="42" t="str">
        <f t="shared" si="269"/>
        <v>50pieces</v>
      </c>
      <c r="M2244" s="43">
        <f t="shared" si="270"/>
        <v>400</v>
      </c>
      <c r="N2244" s="44" t="str">
        <f t="shared" si="271"/>
        <v>400pieces</v>
      </c>
      <c r="O2244" s="51">
        <f t="shared" si="282"/>
        <v>193.864</v>
      </c>
      <c r="P2244" s="46"/>
      <c r="Q2244" s="46"/>
      <c r="R2244" s="46"/>
      <c r="S2244" s="46"/>
      <c r="T2244" s="46"/>
      <c r="U2244" s="46"/>
      <c r="V2244" s="46"/>
      <c r="W2244" s="46"/>
      <c r="X2244" s="46"/>
      <c r="Y2244" s="46"/>
      <c r="Z2244" s="46"/>
    </row>
    <row r="2245" spans="1:26" ht="13.5" customHeight="1">
      <c r="A2245" s="232">
        <v>129</v>
      </c>
      <c r="B2245" s="89" t="s">
        <v>2459</v>
      </c>
      <c r="C2245" s="49" t="s">
        <v>61</v>
      </c>
      <c r="D2245" s="9" t="str">
        <f t="shared" si="280"/>
        <v>bulldog</v>
      </c>
      <c r="E2245" s="149" t="s">
        <v>2460</v>
      </c>
      <c r="F2245" s="368"/>
      <c r="G2245" s="108">
        <v>330</v>
      </c>
      <c r="H2245" s="81">
        <v>1</v>
      </c>
      <c r="I2245" s="81">
        <v>1.8</v>
      </c>
      <c r="J2245" s="40" t="s">
        <v>29</v>
      </c>
      <c r="K2245" s="41" t="s">
        <v>26</v>
      </c>
      <c r="L2245" s="42" t="str">
        <f t="shared" si="269"/>
        <v>1.8ml</v>
      </c>
      <c r="M2245" s="43">
        <f t="shared" si="270"/>
        <v>1.8</v>
      </c>
      <c r="N2245" s="44" t="str">
        <f t="shared" si="271"/>
        <v>1.8ml</v>
      </c>
      <c r="O2245" s="51">
        <f t="shared" si="282"/>
        <v>330</v>
      </c>
      <c r="P2245" s="29">
        <f>O2245/H2245</f>
        <v>330</v>
      </c>
      <c r="Q2245" s="74"/>
      <c r="R2245" s="28"/>
      <c r="S2245" s="28"/>
      <c r="T2245" s="28"/>
      <c r="U2245" s="28"/>
      <c r="V2245" s="28"/>
      <c r="W2245" s="28"/>
      <c r="X2245" s="28"/>
      <c r="Y2245" s="28"/>
      <c r="Z2245" s="28"/>
    </row>
    <row r="2246" spans="1:26" ht="13.5" customHeight="1">
      <c r="A2246" s="233">
        <v>1264</v>
      </c>
      <c r="B2246" s="107" t="s">
        <v>2461</v>
      </c>
      <c r="C2246" s="94" t="s">
        <v>68</v>
      </c>
      <c r="D2246" s="9">
        <f t="shared" si="280"/>
        <v>0</v>
      </c>
      <c r="E2246" s="91"/>
      <c r="F2246" s="46"/>
      <c r="G2246" s="212">
        <v>0.21055555555555561</v>
      </c>
      <c r="H2246" s="326">
        <v>500</v>
      </c>
      <c r="I2246" s="97">
        <v>1800</v>
      </c>
      <c r="J2246" s="257" t="s">
        <v>59</v>
      </c>
      <c r="K2246" s="46"/>
      <c r="L2246" s="42" t="str">
        <f t="shared" si="269"/>
        <v>1800grams</v>
      </c>
      <c r="M2246" s="43">
        <f t="shared" si="270"/>
        <v>900000</v>
      </c>
      <c r="N2246" s="44" t="str">
        <f t="shared" si="271"/>
        <v>900000grams</v>
      </c>
      <c r="O2246" s="51">
        <f t="shared" si="282"/>
        <v>105.2777777777778</v>
      </c>
      <c r="P2246" s="46"/>
      <c r="Q2246" s="46"/>
      <c r="R2246" s="46"/>
      <c r="S2246" s="46"/>
      <c r="T2246" s="46"/>
      <c r="U2246" s="46"/>
      <c r="V2246" s="46"/>
      <c r="W2246" s="46"/>
      <c r="X2246" s="46"/>
      <c r="Y2246" s="46"/>
      <c r="Z2246" s="46"/>
    </row>
    <row r="2247" spans="1:26" ht="13.5" customHeight="1">
      <c r="A2247" s="232">
        <v>141</v>
      </c>
      <c r="B2247" s="90" t="s">
        <v>2462</v>
      </c>
      <c r="C2247" s="49" t="s">
        <v>61</v>
      </c>
      <c r="D2247" s="9" t="str">
        <f t="shared" si="280"/>
        <v>colgate</v>
      </c>
      <c r="E2247" s="149" t="s">
        <v>2463</v>
      </c>
      <c r="F2247" s="368"/>
      <c r="G2247" s="108">
        <v>68.099999999999994</v>
      </c>
      <c r="H2247" s="81">
        <v>4</v>
      </c>
      <c r="I2247" s="81">
        <v>66</v>
      </c>
      <c r="J2247" s="40" t="s">
        <v>37</v>
      </c>
      <c r="K2247" s="41" t="s">
        <v>26</v>
      </c>
      <c r="L2247" s="42" t="str">
        <f t="shared" si="269"/>
        <v>66pieces</v>
      </c>
      <c r="M2247" s="43">
        <f t="shared" si="270"/>
        <v>264</v>
      </c>
      <c r="N2247" s="44" t="str">
        <f t="shared" si="271"/>
        <v>264pieces</v>
      </c>
      <c r="O2247" s="51">
        <f t="shared" si="282"/>
        <v>272.39999999999998</v>
      </c>
      <c r="P2247" s="29"/>
      <c r="Q2247" s="11"/>
      <c r="R2247" s="11"/>
      <c r="S2247" s="11"/>
      <c r="T2247" s="11"/>
      <c r="U2247" s="11"/>
      <c r="V2247" s="11"/>
      <c r="W2247" s="11"/>
      <c r="X2247" s="11"/>
      <c r="Y2247" s="11"/>
      <c r="Z2247" s="11"/>
    </row>
    <row r="2248" spans="1:26" ht="13.5" customHeight="1">
      <c r="A2248" s="233">
        <v>251</v>
      </c>
      <c r="B2248" s="302" t="s">
        <v>2464</v>
      </c>
      <c r="C2248" s="34" t="s">
        <v>74</v>
      </c>
      <c r="D2248" s="144" t="s">
        <v>2465</v>
      </c>
      <c r="E2248" s="149" t="s">
        <v>2466</v>
      </c>
      <c r="F2248" s="368" t="s">
        <v>76</v>
      </c>
      <c r="G2248" s="108">
        <v>12.56</v>
      </c>
      <c r="H2248" s="81">
        <v>8</v>
      </c>
      <c r="I2248" s="81">
        <v>1</v>
      </c>
      <c r="J2248" s="40" t="s">
        <v>37</v>
      </c>
      <c r="K2248" s="41" t="s">
        <v>26</v>
      </c>
      <c r="L2248" s="42" t="str">
        <f t="shared" si="269"/>
        <v>1pieces</v>
      </c>
      <c r="M2248" s="43">
        <f t="shared" si="270"/>
        <v>8</v>
      </c>
      <c r="N2248" s="44" t="str">
        <f t="shared" si="271"/>
        <v>8pieces</v>
      </c>
      <c r="O2248" s="51">
        <f t="shared" si="282"/>
        <v>100.48</v>
      </c>
      <c r="P2248" s="29">
        <f>O2248/H2248</f>
        <v>12.56</v>
      </c>
      <c r="Q2248" s="29">
        <f>G2248-P2248</f>
        <v>0</v>
      </c>
      <c r="R2248" s="28"/>
      <c r="S2248" s="28"/>
      <c r="T2248" s="28"/>
      <c r="U2248" s="28"/>
      <c r="V2248" s="28"/>
      <c r="W2248" s="28"/>
      <c r="X2248" s="28"/>
      <c r="Y2248" s="28"/>
      <c r="Z2248" s="28"/>
    </row>
    <row r="2249" spans="1:26" ht="13.5" customHeight="1">
      <c r="A2249" s="232">
        <v>251</v>
      </c>
      <c r="B2249" s="119" t="s">
        <v>2464</v>
      </c>
      <c r="C2249" s="49" t="s">
        <v>31</v>
      </c>
      <c r="D2249" s="9" t="str">
        <f t="shared" ref="D2249:D2261" si="283">IFERROR(LEFT(E2249, FIND("/", E2249)-1), E2249)</f>
        <v>colgate</v>
      </c>
      <c r="E2249" s="149" t="s">
        <v>2467</v>
      </c>
      <c r="F2249" s="368"/>
      <c r="G2249" s="108">
        <v>16.2</v>
      </c>
      <c r="H2249" s="81">
        <v>12</v>
      </c>
      <c r="I2249" s="81"/>
      <c r="J2249" s="40" t="s">
        <v>37</v>
      </c>
      <c r="K2249" s="41" t="s">
        <v>26</v>
      </c>
      <c r="L2249" s="42" t="str">
        <f t="shared" si="269"/>
        <v>pieces</v>
      </c>
      <c r="M2249" s="43">
        <f t="shared" si="270"/>
        <v>0</v>
      </c>
      <c r="N2249" s="44" t="str">
        <f t="shared" si="271"/>
        <v>0pieces</v>
      </c>
      <c r="O2249" s="51">
        <f t="shared" si="282"/>
        <v>194.39999999999998</v>
      </c>
      <c r="P2249" s="29"/>
      <c r="Q2249" s="11"/>
      <c r="R2249" s="11"/>
      <c r="S2249" s="11"/>
      <c r="T2249" s="11"/>
      <c r="U2249" s="11"/>
      <c r="V2249" s="11"/>
      <c r="W2249" s="11"/>
      <c r="X2249" s="11"/>
      <c r="Y2249" s="11"/>
      <c r="Z2249" s="11"/>
    </row>
    <row r="2250" spans="1:26" ht="13.5" customHeight="1">
      <c r="A2250" s="232">
        <v>251</v>
      </c>
      <c r="B2250" s="101" t="s">
        <v>2464</v>
      </c>
      <c r="C2250" s="53" t="s">
        <v>39</v>
      </c>
      <c r="D2250" s="9" t="str">
        <f t="shared" si="283"/>
        <v>Colgate</v>
      </c>
      <c r="E2250" s="101" t="s">
        <v>2468</v>
      </c>
      <c r="F2250" s="368"/>
      <c r="G2250" s="102">
        <v>25</v>
      </c>
      <c r="H2250" s="478">
        <v>19</v>
      </c>
      <c r="I2250" s="103">
        <v>1</v>
      </c>
      <c r="J2250" s="56" t="s">
        <v>37</v>
      </c>
      <c r="K2250" s="41"/>
      <c r="L2250" s="42" t="str">
        <f t="shared" si="269"/>
        <v>1pieces</v>
      </c>
      <c r="M2250" s="43">
        <f t="shared" si="270"/>
        <v>19</v>
      </c>
      <c r="N2250" s="44" t="str">
        <f t="shared" si="271"/>
        <v>19pieces</v>
      </c>
      <c r="O2250" s="51">
        <f t="shared" si="282"/>
        <v>475</v>
      </c>
      <c r="P2250" s="29"/>
      <c r="Q2250" s="11"/>
      <c r="R2250" s="11"/>
      <c r="S2250" s="11"/>
      <c r="T2250" s="11"/>
      <c r="U2250" s="11"/>
      <c r="V2250" s="11"/>
      <c r="W2250" s="11"/>
      <c r="X2250" s="11"/>
      <c r="Y2250" s="11"/>
      <c r="Z2250" s="11"/>
    </row>
    <row r="2251" spans="1:26" ht="13.5" customHeight="1">
      <c r="A2251" s="233">
        <v>251</v>
      </c>
      <c r="B2251" s="230" t="s">
        <v>2464</v>
      </c>
      <c r="C2251" s="34" t="s">
        <v>27</v>
      </c>
      <c r="D2251" s="9" t="str">
        <f t="shared" si="283"/>
        <v>Colgate</v>
      </c>
      <c r="E2251" s="230" t="s">
        <v>2468</v>
      </c>
      <c r="F2251" s="368"/>
      <c r="G2251" s="108">
        <v>13</v>
      </c>
      <c r="H2251" s="81">
        <v>3</v>
      </c>
      <c r="I2251" s="81"/>
      <c r="J2251" s="40"/>
      <c r="K2251" s="41" t="s">
        <v>26</v>
      </c>
      <c r="L2251" s="42" t="str">
        <f t="shared" si="269"/>
        <v/>
      </c>
      <c r="M2251" s="43">
        <f t="shared" si="270"/>
        <v>0</v>
      </c>
      <c r="N2251" s="44" t="str">
        <f t="shared" si="271"/>
        <v>0</v>
      </c>
      <c r="O2251" s="45">
        <f t="shared" si="282"/>
        <v>39</v>
      </c>
      <c r="P2251" s="29"/>
      <c r="Q2251" s="11"/>
      <c r="R2251" s="11"/>
      <c r="S2251" s="11"/>
      <c r="T2251" s="11"/>
      <c r="U2251" s="11"/>
      <c r="V2251" s="11"/>
      <c r="W2251" s="11"/>
      <c r="X2251" s="11"/>
      <c r="Y2251" s="11"/>
      <c r="Z2251" s="11"/>
    </row>
    <row r="2252" spans="1:26" ht="13.5" customHeight="1">
      <c r="A2252" s="233">
        <v>251</v>
      </c>
      <c r="B2252" s="79" t="s">
        <v>2464</v>
      </c>
      <c r="C2252" s="34" t="s">
        <v>47</v>
      </c>
      <c r="D2252" s="9" t="str">
        <f t="shared" si="283"/>
        <v>Colgate</v>
      </c>
      <c r="E2252" s="50" t="s">
        <v>2468</v>
      </c>
      <c r="F2252" s="46"/>
      <c r="G2252" s="180">
        <v>18.5</v>
      </c>
      <c r="H2252" s="81">
        <v>198</v>
      </c>
      <c r="I2252" s="81">
        <v>1</v>
      </c>
      <c r="J2252" s="40" t="s">
        <v>37</v>
      </c>
      <c r="K2252" s="46"/>
      <c r="L2252" s="42" t="str">
        <f t="shared" si="269"/>
        <v>1pieces</v>
      </c>
      <c r="M2252" s="43">
        <f t="shared" si="270"/>
        <v>198</v>
      </c>
      <c r="N2252" s="44" t="str">
        <f t="shared" si="271"/>
        <v>198pieces</v>
      </c>
      <c r="O2252" s="51">
        <f t="shared" si="282"/>
        <v>3663</v>
      </c>
      <c r="P2252" s="29"/>
      <c r="Q2252" s="11"/>
      <c r="R2252" s="11"/>
      <c r="S2252" s="11"/>
      <c r="T2252" s="11"/>
      <c r="U2252" s="11"/>
      <c r="V2252" s="11"/>
      <c r="W2252" s="11"/>
      <c r="X2252" s="11"/>
      <c r="Y2252" s="11"/>
      <c r="Z2252" s="11"/>
    </row>
    <row r="2253" spans="1:26" ht="13.5" customHeight="1">
      <c r="A2253" s="233">
        <v>251</v>
      </c>
      <c r="B2253" s="79" t="s">
        <v>2464</v>
      </c>
      <c r="C2253" s="94" t="s">
        <v>68</v>
      </c>
      <c r="D2253" s="9">
        <f t="shared" si="283"/>
        <v>0</v>
      </c>
      <c r="E2253" s="116"/>
      <c r="F2253" s="46"/>
      <c r="G2253" s="95">
        <v>34.200000000000003</v>
      </c>
      <c r="H2253" s="97">
        <v>5</v>
      </c>
      <c r="I2253" s="97">
        <v>1</v>
      </c>
      <c r="J2253" s="110" t="s">
        <v>37</v>
      </c>
      <c r="K2253" s="46"/>
      <c r="L2253" s="42" t="str">
        <f t="shared" si="269"/>
        <v>1pieces</v>
      </c>
      <c r="M2253" s="43">
        <f t="shared" si="270"/>
        <v>5</v>
      </c>
      <c r="N2253" s="44" t="str">
        <f t="shared" si="271"/>
        <v>5pieces</v>
      </c>
      <c r="O2253" s="51">
        <f t="shared" si="282"/>
        <v>171</v>
      </c>
      <c r="P2253" s="46"/>
      <c r="Q2253" s="46"/>
      <c r="R2253" s="46"/>
      <c r="S2253" s="46"/>
      <c r="T2253" s="46"/>
      <c r="U2253" s="46"/>
      <c r="V2253" s="46"/>
      <c r="W2253" s="46"/>
      <c r="X2253" s="46"/>
      <c r="Y2253" s="46"/>
      <c r="Z2253" s="46"/>
    </row>
    <row r="2254" spans="1:26" ht="13.5" customHeight="1">
      <c r="A2254" s="233">
        <v>142</v>
      </c>
      <c r="B2254" s="48" t="s">
        <v>2469</v>
      </c>
      <c r="C2254" s="34" t="s">
        <v>74</v>
      </c>
      <c r="D2254" s="9" t="str">
        <f t="shared" si="283"/>
        <v>Close-up</v>
      </c>
      <c r="E2254" s="116" t="s">
        <v>2470</v>
      </c>
      <c r="F2254" s="368" t="s">
        <v>76</v>
      </c>
      <c r="G2254" s="108">
        <v>8</v>
      </c>
      <c r="H2254" s="81">
        <v>12</v>
      </c>
      <c r="I2254" s="81">
        <v>1</v>
      </c>
      <c r="J2254" s="40" t="s">
        <v>37</v>
      </c>
      <c r="K2254" s="41" t="s">
        <v>26</v>
      </c>
      <c r="L2254" s="42" t="str">
        <f t="shared" si="269"/>
        <v>1pieces</v>
      </c>
      <c r="M2254" s="43">
        <f t="shared" si="270"/>
        <v>12</v>
      </c>
      <c r="N2254" s="44" t="str">
        <f t="shared" si="271"/>
        <v>12pieces</v>
      </c>
      <c r="O2254" s="51">
        <f t="shared" si="282"/>
        <v>96</v>
      </c>
      <c r="P2254" s="29"/>
      <c r="Q2254" s="11"/>
      <c r="R2254" s="11"/>
      <c r="S2254" s="11"/>
      <c r="T2254" s="11"/>
      <c r="U2254" s="11"/>
      <c r="V2254" s="11"/>
      <c r="W2254" s="11"/>
      <c r="X2254" s="11"/>
      <c r="Y2254" s="11"/>
      <c r="Z2254" s="11"/>
    </row>
    <row r="2255" spans="1:26" ht="13.5" customHeight="1">
      <c r="A2255" s="232">
        <v>142</v>
      </c>
      <c r="B2255" s="68" t="s">
        <v>2469</v>
      </c>
      <c r="C2255" s="53" t="s">
        <v>39</v>
      </c>
      <c r="D2255" s="9" t="str">
        <f t="shared" si="283"/>
        <v>Close-Up</v>
      </c>
      <c r="E2255" s="68" t="s">
        <v>2471</v>
      </c>
      <c r="F2255" s="368"/>
      <c r="G2255" s="102">
        <v>8</v>
      </c>
      <c r="H2255" s="478">
        <v>2</v>
      </c>
      <c r="I2255" s="103">
        <v>1</v>
      </c>
      <c r="J2255" s="56" t="s">
        <v>37</v>
      </c>
      <c r="K2255" s="41"/>
      <c r="L2255" s="42" t="str">
        <f t="shared" si="269"/>
        <v>1pieces</v>
      </c>
      <c r="M2255" s="43">
        <f t="shared" si="270"/>
        <v>2</v>
      </c>
      <c r="N2255" s="44" t="str">
        <f t="shared" si="271"/>
        <v>2pieces</v>
      </c>
      <c r="O2255" s="51">
        <f t="shared" si="282"/>
        <v>16</v>
      </c>
      <c r="P2255" s="29"/>
      <c r="Q2255" s="11"/>
      <c r="R2255" s="11"/>
      <c r="S2255" s="11"/>
      <c r="T2255" s="11"/>
      <c r="U2255" s="11"/>
      <c r="V2255" s="11"/>
      <c r="W2255" s="11"/>
      <c r="X2255" s="11"/>
      <c r="Y2255" s="11"/>
      <c r="Z2255" s="11"/>
    </row>
    <row r="2256" spans="1:26" ht="13.5" customHeight="1">
      <c r="A2256" s="233">
        <v>142</v>
      </c>
      <c r="B2256" s="79" t="s">
        <v>2469</v>
      </c>
      <c r="C2256" s="34" t="s">
        <v>47</v>
      </c>
      <c r="D2256" s="9" t="str">
        <f t="shared" si="283"/>
        <v>Close-Up</v>
      </c>
      <c r="E2256" s="62" t="s">
        <v>2471</v>
      </c>
      <c r="F2256" s="46"/>
      <c r="G2256" s="108">
        <v>7.5</v>
      </c>
      <c r="H2256" s="81">
        <v>343</v>
      </c>
      <c r="I2256" s="85">
        <v>1</v>
      </c>
      <c r="J2256" s="88" t="s">
        <v>37</v>
      </c>
      <c r="K2256" s="46"/>
      <c r="L2256" s="42" t="str">
        <f t="shared" si="269"/>
        <v>1pieces</v>
      </c>
      <c r="M2256" s="43">
        <f t="shared" si="270"/>
        <v>343</v>
      </c>
      <c r="N2256" s="44" t="str">
        <f t="shared" si="271"/>
        <v>343pieces</v>
      </c>
      <c r="O2256" s="51">
        <f t="shared" si="282"/>
        <v>2572.5</v>
      </c>
      <c r="P2256" s="29"/>
      <c r="Q2256" s="11"/>
      <c r="R2256" s="11"/>
      <c r="S2256" s="11"/>
      <c r="T2256" s="11"/>
      <c r="U2256" s="11"/>
      <c r="V2256" s="11"/>
      <c r="W2256" s="11"/>
      <c r="X2256" s="11"/>
      <c r="Y2256" s="11"/>
      <c r="Z2256" s="11"/>
    </row>
    <row r="2257" spans="1:26" ht="13.5" customHeight="1">
      <c r="A2257" s="232">
        <v>142</v>
      </c>
      <c r="B2257" s="275" t="s">
        <v>2469</v>
      </c>
      <c r="C2257" s="49" t="s">
        <v>31</v>
      </c>
      <c r="D2257" s="9" t="str">
        <f t="shared" si="283"/>
        <v>colgate</v>
      </c>
      <c r="E2257" s="116" t="s">
        <v>2467</v>
      </c>
      <c r="F2257" s="368"/>
      <c r="G2257" s="108">
        <v>4.9800000000000004</v>
      </c>
      <c r="H2257" s="81">
        <v>12</v>
      </c>
      <c r="I2257" s="81"/>
      <c r="J2257" s="40" t="s">
        <v>37</v>
      </c>
      <c r="K2257" s="41" t="s">
        <v>26</v>
      </c>
      <c r="L2257" s="42" t="str">
        <f t="shared" si="269"/>
        <v>pieces</v>
      </c>
      <c r="M2257" s="43">
        <f t="shared" si="270"/>
        <v>0</v>
      </c>
      <c r="N2257" s="44" t="str">
        <f t="shared" si="271"/>
        <v>0pieces</v>
      </c>
      <c r="O2257" s="51">
        <f t="shared" si="282"/>
        <v>59.760000000000005</v>
      </c>
      <c r="P2257" s="29"/>
      <c r="Q2257" s="11"/>
      <c r="R2257" s="11"/>
      <c r="S2257" s="11"/>
      <c r="T2257" s="11"/>
      <c r="U2257" s="11"/>
      <c r="V2257" s="11"/>
      <c r="W2257" s="11"/>
      <c r="X2257" s="11"/>
      <c r="Y2257" s="11"/>
      <c r="Z2257" s="11"/>
    </row>
    <row r="2258" spans="1:26" ht="13.5" customHeight="1">
      <c r="A2258" s="233">
        <v>142</v>
      </c>
      <c r="B2258" s="497" t="s">
        <v>2469</v>
      </c>
      <c r="C2258" s="34" t="s">
        <v>74</v>
      </c>
      <c r="D2258" s="9" t="str">
        <f t="shared" si="283"/>
        <v>colgate</v>
      </c>
      <c r="E2258" s="116" t="s">
        <v>2467</v>
      </c>
      <c r="F2258" s="368" t="s">
        <v>76</v>
      </c>
      <c r="G2258" s="108">
        <v>8</v>
      </c>
      <c r="H2258" s="81">
        <v>9</v>
      </c>
      <c r="I2258" s="81">
        <v>1</v>
      </c>
      <c r="J2258" s="40" t="s">
        <v>37</v>
      </c>
      <c r="K2258" s="41" t="s">
        <v>26</v>
      </c>
      <c r="L2258" s="42" t="str">
        <f t="shared" si="269"/>
        <v>1pieces</v>
      </c>
      <c r="M2258" s="43">
        <f t="shared" si="270"/>
        <v>9</v>
      </c>
      <c r="N2258" s="44" t="str">
        <f t="shared" si="271"/>
        <v>9pieces</v>
      </c>
      <c r="O2258" s="51">
        <f t="shared" si="282"/>
        <v>72</v>
      </c>
      <c r="P2258" s="29"/>
      <c r="Q2258" s="11"/>
      <c r="R2258" s="11"/>
      <c r="S2258" s="11"/>
      <c r="T2258" s="11"/>
      <c r="U2258" s="11"/>
      <c r="V2258" s="11"/>
      <c r="W2258" s="11"/>
      <c r="X2258" s="11"/>
      <c r="Y2258" s="11"/>
      <c r="Z2258" s="11"/>
    </row>
    <row r="2259" spans="1:26" ht="13.5" customHeight="1">
      <c r="A2259" s="233">
        <v>142</v>
      </c>
      <c r="B2259" s="187" t="s">
        <v>2469</v>
      </c>
      <c r="C2259" s="34" t="s">
        <v>47</v>
      </c>
      <c r="D2259" s="9" t="str">
        <f t="shared" si="283"/>
        <v>Unique</v>
      </c>
      <c r="E2259" s="50" t="s">
        <v>2472</v>
      </c>
      <c r="F2259" s="46"/>
      <c r="G2259" s="108">
        <v>57.41</v>
      </c>
      <c r="H2259" s="81">
        <v>2</v>
      </c>
      <c r="I2259" s="81">
        <v>1</v>
      </c>
      <c r="J2259" s="40" t="s">
        <v>37</v>
      </c>
      <c r="K2259" s="46"/>
      <c r="L2259" s="42" t="str">
        <f t="shared" si="269"/>
        <v>1pieces</v>
      </c>
      <c r="M2259" s="43">
        <f t="shared" si="270"/>
        <v>2</v>
      </c>
      <c r="N2259" s="44" t="str">
        <f t="shared" si="271"/>
        <v>2pieces</v>
      </c>
      <c r="O2259" s="51">
        <f t="shared" si="282"/>
        <v>114.82</v>
      </c>
      <c r="P2259" s="46"/>
      <c r="Q2259" s="46"/>
      <c r="R2259" s="46"/>
      <c r="S2259" s="46"/>
      <c r="T2259" s="46"/>
      <c r="U2259" s="46"/>
      <c r="V2259" s="46"/>
      <c r="W2259" s="46"/>
      <c r="X2259" s="46"/>
      <c r="Y2259" s="46"/>
      <c r="Z2259" s="46"/>
    </row>
    <row r="2260" spans="1:26" ht="13.5" customHeight="1">
      <c r="A2260" s="232">
        <v>142</v>
      </c>
      <c r="B2260" s="48" t="s">
        <v>2473</v>
      </c>
      <c r="C2260" s="49" t="s">
        <v>61</v>
      </c>
      <c r="D2260" s="9" t="str">
        <f t="shared" si="283"/>
        <v>unique</v>
      </c>
      <c r="E2260" s="50" t="s">
        <v>2474</v>
      </c>
      <c r="F2260" s="368"/>
      <c r="G2260" s="180">
        <v>25.03</v>
      </c>
      <c r="H2260" s="81">
        <v>21</v>
      </c>
      <c r="I2260" s="81">
        <v>50</v>
      </c>
      <c r="J2260" s="40" t="s">
        <v>29</v>
      </c>
      <c r="K2260" s="41" t="s">
        <v>26</v>
      </c>
      <c r="L2260" s="42" t="str">
        <f t="shared" si="269"/>
        <v>50ml</v>
      </c>
      <c r="M2260" s="43">
        <f t="shared" si="270"/>
        <v>1050</v>
      </c>
      <c r="N2260" s="44" t="str">
        <f t="shared" si="271"/>
        <v>1050ml</v>
      </c>
      <c r="O2260" s="51">
        <f t="shared" si="282"/>
        <v>525.63</v>
      </c>
      <c r="P2260" s="46"/>
      <c r="Q2260" s="46"/>
      <c r="R2260" s="46"/>
      <c r="S2260" s="46"/>
      <c r="T2260" s="46"/>
      <c r="U2260" s="46"/>
      <c r="V2260" s="46"/>
      <c r="W2260" s="46"/>
      <c r="X2260" s="46"/>
      <c r="Y2260" s="46"/>
      <c r="Z2260" s="46"/>
    </row>
    <row r="2261" spans="1:26" ht="13.5" customHeight="1">
      <c r="A2261" s="233">
        <v>142</v>
      </c>
      <c r="B2261" s="57" t="s">
        <v>2469</v>
      </c>
      <c r="C2261" s="94" t="s">
        <v>68</v>
      </c>
      <c r="D2261" s="9">
        <f t="shared" si="283"/>
        <v>0</v>
      </c>
      <c r="E2261" s="116"/>
      <c r="F2261" s="46"/>
      <c r="G2261" s="95">
        <v>59.5</v>
      </c>
      <c r="H2261" s="97">
        <v>14</v>
      </c>
      <c r="I2261" s="97">
        <v>1</v>
      </c>
      <c r="J2261" s="131" t="s">
        <v>37</v>
      </c>
      <c r="K2261" s="46"/>
      <c r="L2261" s="42" t="str">
        <f t="shared" si="269"/>
        <v>1pieces</v>
      </c>
      <c r="M2261" s="43">
        <f t="shared" si="270"/>
        <v>14</v>
      </c>
      <c r="N2261" s="44" t="str">
        <f t="shared" si="271"/>
        <v>14pieces</v>
      </c>
      <c r="O2261" s="51">
        <f t="shared" si="282"/>
        <v>833</v>
      </c>
      <c r="P2261" s="46"/>
      <c r="Q2261" s="46"/>
      <c r="R2261" s="46"/>
      <c r="S2261" s="46"/>
      <c r="T2261" s="46"/>
      <c r="U2261" s="46"/>
      <c r="V2261" s="46"/>
      <c r="W2261" s="46"/>
      <c r="X2261" s="46"/>
      <c r="Y2261" s="46"/>
      <c r="Z2261" s="46"/>
    </row>
    <row r="2262" spans="1:26" ht="13.5" customHeight="1">
      <c r="A2262" s="233">
        <v>880</v>
      </c>
      <c r="B2262" s="36" t="s">
        <v>2475</v>
      </c>
      <c r="C2262" s="34" t="s">
        <v>27</v>
      </c>
      <c r="D2262" s="9"/>
      <c r="E2262" s="36" t="s">
        <v>394</v>
      </c>
      <c r="F2262" s="368"/>
      <c r="G2262" s="108">
        <v>25</v>
      </c>
      <c r="H2262" s="81">
        <v>3</v>
      </c>
      <c r="I2262" s="81"/>
      <c r="J2262" s="40"/>
      <c r="K2262" s="41" t="s">
        <v>26</v>
      </c>
      <c r="L2262" s="42" t="str">
        <f t="shared" si="269"/>
        <v/>
      </c>
      <c r="M2262" s="43">
        <f t="shared" si="270"/>
        <v>0</v>
      </c>
      <c r="N2262" s="44" t="str">
        <f t="shared" si="271"/>
        <v>0</v>
      </c>
      <c r="O2262" s="45">
        <f t="shared" si="282"/>
        <v>75</v>
      </c>
      <c r="P2262" s="46"/>
      <c r="Q2262" s="46"/>
      <c r="R2262" s="46"/>
      <c r="S2262" s="46"/>
      <c r="T2262" s="46"/>
      <c r="U2262" s="46"/>
      <c r="V2262" s="46"/>
      <c r="W2262" s="46"/>
      <c r="X2262" s="46"/>
      <c r="Y2262" s="46"/>
      <c r="Z2262" s="46"/>
    </row>
    <row r="2263" spans="1:26" ht="13.5" customHeight="1">
      <c r="A2263" s="233">
        <v>880</v>
      </c>
      <c r="B2263" s="79" t="s">
        <v>2475</v>
      </c>
      <c r="C2263" s="34" t="s">
        <v>47</v>
      </c>
      <c r="D2263" s="9"/>
      <c r="E2263" s="50" t="s">
        <v>394</v>
      </c>
      <c r="F2263" s="46"/>
      <c r="G2263" s="108">
        <v>15</v>
      </c>
      <c r="H2263" s="81">
        <v>6</v>
      </c>
      <c r="I2263" s="67">
        <v>1</v>
      </c>
      <c r="J2263" s="40" t="s">
        <v>42</v>
      </c>
      <c r="K2263" s="46"/>
      <c r="L2263" s="42" t="str">
        <f t="shared" si="269"/>
        <v>1packs</v>
      </c>
      <c r="M2263" s="43">
        <f t="shared" si="270"/>
        <v>6</v>
      </c>
      <c r="N2263" s="44" t="str">
        <f t="shared" si="271"/>
        <v>6packs</v>
      </c>
      <c r="O2263" s="51">
        <f t="shared" si="282"/>
        <v>90</v>
      </c>
      <c r="P2263" s="46"/>
      <c r="Q2263" s="46"/>
      <c r="R2263" s="46"/>
      <c r="S2263" s="46"/>
      <c r="T2263" s="46"/>
      <c r="U2263" s="46"/>
      <c r="V2263" s="46"/>
      <c r="W2263" s="46"/>
      <c r="X2263" s="46"/>
      <c r="Y2263" s="46"/>
      <c r="Z2263" s="46"/>
    </row>
    <row r="2264" spans="1:26" ht="13.5" customHeight="1">
      <c r="A2264" s="233">
        <v>880</v>
      </c>
      <c r="B2264" s="89" t="s">
        <v>2475</v>
      </c>
      <c r="C2264" s="34" t="s">
        <v>74</v>
      </c>
      <c r="D2264" s="9" t="str">
        <f t="shared" ref="D2264:D2280" si="284">IFERROR(LEFT(E2264, FIND("/", E2264)-1), E2264)</f>
        <v>Uncle john</v>
      </c>
      <c r="E2264" s="149" t="s">
        <v>2476</v>
      </c>
      <c r="F2264" s="3" t="s">
        <v>76</v>
      </c>
      <c r="G2264" s="108">
        <v>15</v>
      </c>
      <c r="H2264" s="81">
        <v>3</v>
      </c>
      <c r="I2264" s="277">
        <v>1</v>
      </c>
      <c r="J2264" s="40" t="s">
        <v>42</v>
      </c>
      <c r="K2264" s="41" t="s">
        <v>26</v>
      </c>
      <c r="L2264" s="42" t="str">
        <f t="shared" si="269"/>
        <v>1packs</v>
      </c>
      <c r="M2264" s="43">
        <f t="shared" si="270"/>
        <v>3</v>
      </c>
      <c r="N2264" s="44" t="str">
        <f t="shared" si="271"/>
        <v>3packs</v>
      </c>
      <c r="O2264" s="51">
        <f t="shared" si="282"/>
        <v>45</v>
      </c>
      <c r="P2264" s="46"/>
      <c r="Q2264" s="46"/>
      <c r="R2264" s="46"/>
      <c r="S2264" s="46"/>
      <c r="T2264" s="46"/>
      <c r="U2264" s="46"/>
      <c r="V2264" s="46"/>
      <c r="W2264" s="46"/>
      <c r="X2264" s="46"/>
      <c r="Y2264" s="46"/>
      <c r="Z2264" s="46"/>
    </row>
    <row r="2265" spans="1:26" ht="13.5" customHeight="1">
      <c r="A2265" s="233">
        <v>1163</v>
      </c>
      <c r="B2265" s="79" t="s">
        <v>2477</v>
      </c>
      <c r="C2265" s="34" t="s">
        <v>47</v>
      </c>
      <c r="D2265" s="9" t="str">
        <f t="shared" si="284"/>
        <v>Suncrest Food</v>
      </c>
      <c r="E2265" s="50" t="s">
        <v>2478</v>
      </c>
      <c r="F2265" s="46"/>
      <c r="G2265" s="180">
        <v>7.39</v>
      </c>
      <c r="H2265" s="81">
        <v>100</v>
      </c>
      <c r="I2265" s="81">
        <v>1</v>
      </c>
      <c r="J2265" s="40" t="s">
        <v>37</v>
      </c>
      <c r="K2265" s="46"/>
      <c r="L2265" s="42" t="str">
        <f t="shared" si="269"/>
        <v>1pieces</v>
      </c>
      <c r="M2265" s="43">
        <f t="shared" si="270"/>
        <v>100</v>
      </c>
      <c r="N2265" s="44" t="str">
        <f t="shared" si="271"/>
        <v>100pieces</v>
      </c>
      <c r="O2265" s="51">
        <f t="shared" si="282"/>
        <v>739</v>
      </c>
      <c r="P2265" s="46"/>
      <c r="Q2265" s="46"/>
      <c r="R2265" s="46"/>
      <c r="S2265" s="46"/>
      <c r="T2265" s="46"/>
      <c r="U2265" s="46"/>
      <c r="V2265" s="46"/>
      <c r="W2265" s="46"/>
      <c r="X2265" s="46"/>
      <c r="Y2265" s="46"/>
      <c r="Z2265" s="46"/>
    </row>
    <row r="2266" spans="1:26" ht="13.5" customHeight="1">
      <c r="A2266" s="233">
        <v>1105</v>
      </c>
      <c r="B2266" s="374" t="s">
        <v>2479</v>
      </c>
      <c r="C2266" s="34" t="s">
        <v>27</v>
      </c>
      <c r="D2266" s="9" t="str">
        <f t="shared" si="284"/>
        <v>SNB</v>
      </c>
      <c r="E2266" s="374" t="s">
        <v>2480</v>
      </c>
      <c r="F2266" s="368"/>
      <c r="G2266" s="108">
        <v>85</v>
      </c>
      <c r="H2266" s="120">
        <f>O2266/G2266</f>
        <v>1</v>
      </c>
      <c r="I2266" s="81"/>
      <c r="J2266" s="60"/>
      <c r="K2266" s="41"/>
      <c r="L2266" s="42" t="str">
        <f t="shared" si="269"/>
        <v/>
      </c>
      <c r="M2266" s="43">
        <f t="shared" si="270"/>
        <v>0</v>
      </c>
      <c r="N2266" s="44" t="str">
        <f t="shared" si="271"/>
        <v>0</v>
      </c>
      <c r="O2266" s="133">
        <v>85</v>
      </c>
      <c r="P2266" s="46"/>
      <c r="Q2266" s="46"/>
      <c r="R2266" s="46"/>
      <c r="S2266" s="46"/>
      <c r="T2266" s="46"/>
      <c r="U2266" s="46"/>
      <c r="V2266" s="46"/>
      <c r="W2266" s="46"/>
      <c r="X2266" s="46"/>
      <c r="Y2266" s="46"/>
      <c r="Z2266" s="46"/>
    </row>
    <row r="2267" spans="1:26" ht="13.5" customHeight="1">
      <c r="A2267" s="233">
        <v>1164</v>
      </c>
      <c r="B2267" s="79" t="s">
        <v>2481</v>
      </c>
      <c r="C2267" s="34" t="s">
        <v>47</v>
      </c>
      <c r="D2267" s="9" t="str">
        <f t="shared" si="284"/>
        <v>Granny Goose</v>
      </c>
      <c r="E2267" s="50" t="s">
        <v>2482</v>
      </c>
      <c r="F2267" s="46"/>
      <c r="G2267" s="108">
        <v>24.37</v>
      </c>
      <c r="H2267" s="81">
        <v>50</v>
      </c>
      <c r="I2267" s="81">
        <v>1</v>
      </c>
      <c r="J2267" s="40" t="s">
        <v>37</v>
      </c>
      <c r="K2267" s="46"/>
      <c r="L2267" s="42" t="str">
        <f t="shared" si="269"/>
        <v>1pieces</v>
      </c>
      <c r="M2267" s="43">
        <f t="shared" si="270"/>
        <v>50</v>
      </c>
      <c r="N2267" s="44" t="str">
        <f t="shared" si="271"/>
        <v>50pieces</v>
      </c>
      <c r="O2267" s="51">
        <f t="shared" ref="O2267:O2295" si="285">G2267*H2267</f>
        <v>1218.5</v>
      </c>
      <c r="P2267" s="11"/>
      <c r="Q2267" s="11"/>
      <c r="R2267" s="11"/>
      <c r="S2267" s="11"/>
      <c r="T2267" s="11"/>
      <c r="U2267" s="11"/>
      <c r="V2267" s="11"/>
      <c r="W2267" s="11"/>
      <c r="X2267" s="11"/>
      <c r="Y2267" s="11"/>
      <c r="Z2267" s="11"/>
    </row>
    <row r="2268" spans="1:26" ht="13.5" customHeight="1">
      <c r="A2268" s="232">
        <v>173</v>
      </c>
      <c r="B2268" s="90" t="s">
        <v>2483</v>
      </c>
      <c r="C2268" s="49" t="s">
        <v>61</v>
      </c>
      <c r="D2268" s="9" t="str">
        <f t="shared" si="284"/>
        <v>granny goose</v>
      </c>
      <c r="E2268" s="149" t="s">
        <v>2484</v>
      </c>
      <c r="F2268" s="368"/>
      <c r="G2268" s="108">
        <v>32.770000000000003</v>
      </c>
      <c r="H2268" s="81">
        <v>11</v>
      </c>
      <c r="I2268" s="81">
        <v>1</v>
      </c>
      <c r="J2268" s="88" t="s">
        <v>37</v>
      </c>
      <c r="K2268" s="41"/>
      <c r="L2268" s="42" t="str">
        <f t="shared" si="269"/>
        <v>1pieces</v>
      </c>
      <c r="M2268" s="43">
        <f t="shared" si="270"/>
        <v>11</v>
      </c>
      <c r="N2268" s="44" t="str">
        <f t="shared" si="271"/>
        <v>11pieces</v>
      </c>
      <c r="O2268" s="51">
        <f t="shared" si="285"/>
        <v>360.47</v>
      </c>
      <c r="P2268" s="11"/>
      <c r="Q2268" s="11"/>
      <c r="R2268" s="11"/>
      <c r="S2268" s="11"/>
      <c r="T2268" s="11"/>
      <c r="U2268" s="11"/>
      <c r="V2268" s="11"/>
      <c r="W2268" s="11"/>
      <c r="X2268" s="11"/>
      <c r="Y2268" s="11"/>
      <c r="Z2268" s="11"/>
    </row>
    <row r="2269" spans="1:26" ht="13.5" customHeight="1">
      <c r="A2269" s="233">
        <v>84</v>
      </c>
      <c r="B2269" s="105" t="s">
        <v>2485</v>
      </c>
      <c r="C2269" s="34" t="s">
        <v>55</v>
      </c>
      <c r="D2269" s="9" t="str">
        <f t="shared" si="284"/>
        <v>my everyday</v>
      </c>
      <c r="E2269" s="101" t="s">
        <v>207</v>
      </c>
      <c r="F2269" s="368"/>
      <c r="G2269" s="106">
        <v>50.8</v>
      </c>
      <c r="H2269" s="81">
        <v>7</v>
      </c>
      <c r="I2269" s="81">
        <v>1</v>
      </c>
      <c r="J2269" s="88" t="s">
        <v>37</v>
      </c>
      <c r="K2269" s="41" t="s">
        <v>26</v>
      </c>
      <c r="L2269" s="42" t="str">
        <f t="shared" si="269"/>
        <v>1pieces</v>
      </c>
      <c r="M2269" s="43">
        <f t="shared" si="270"/>
        <v>7</v>
      </c>
      <c r="N2269" s="44" t="str">
        <f t="shared" si="271"/>
        <v>7pieces</v>
      </c>
      <c r="O2269" s="51">
        <f t="shared" si="285"/>
        <v>355.59999999999997</v>
      </c>
      <c r="P2269" s="46"/>
      <c r="Q2269" s="46"/>
      <c r="R2269" s="46"/>
      <c r="S2269" s="46"/>
      <c r="T2269" s="46"/>
      <c r="U2269" s="46"/>
      <c r="V2269" s="46"/>
      <c r="W2269" s="46"/>
      <c r="X2269" s="46"/>
      <c r="Y2269" s="46"/>
      <c r="Z2269" s="46"/>
    </row>
    <row r="2270" spans="1:26" ht="13.5" customHeight="1">
      <c r="A2270" s="232">
        <v>84</v>
      </c>
      <c r="B2270" s="193" t="s">
        <v>2486</v>
      </c>
      <c r="C2270" s="49" t="s">
        <v>61</v>
      </c>
      <c r="D2270" s="9">
        <f t="shared" si="284"/>
        <v>0</v>
      </c>
      <c r="E2270" s="287"/>
      <c r="F2270" s="368"/>
      <c r="G2270" s="180">
        <v>5.8</v>
      </c>
      <c r="H2270" s="81">
        <v>100</v>
      </c>
      <c r="I2270" s="67">
        <v>1</v>
      </c>
      <c r="J2270" s="40" t="s">
        <v>37</v>
      </c>
      <c r="K2270" s="41" t="s">
        <v>26</v>
      </c>
      <c r="L2270" s="42" t="str">
        <f t="shared" si="269"/>
        <v>1pieces</v>
      </c>
      <c r="M2270" s="43">
        <f t="shared" si="270"/>
        <v>100</v>
      </c>
      <c r="N2270" s="44" t="str">
        <f t="shared" si="271"/>
        <v>100pieces</v>
      </c>
      <c r="O2270" s="51">
        <f t="shared" si="285"/>
        <v>580</v>
      </c>
      <c r="P2270" s="46"/>
      <c r="Q2270" s="46"/>
      <c r="R2270" s="46"/>
      <c r="S2270" s="46"/>
      <c r="T2270" s="46"/>
      <c r="U2270" s="46"/>
      <c r="V2270" s="46"/>
      <c r="W2270" s="46"/>
      <c r="X2270" s="46"/>
      <c r="Y2270" s="46"/>
      <c r="Z2270" s="46"/>
    </row>
    <row r="2271" spans="1:26" ht="13.5" customHeight="1">
      <c r="A2271" s="233">
        <v>692</v>
      </c>
      <c r="B2271" s="48" t="s">
        <v>2487</v>
      </c>
      <c r="C2271" s="34" t="s">
        <v>74</v>
      </c>
      <c r="D2271" s="9" t="str">
        <f t="shared" si="284"/>
        <v>my Every day</v>
      </c>
      <c r="E2271" s="116" t="s">
        <v>2488</v>
      </c>
      <c r="F2271" s="3" t="s">
        <v>76</v>
      </c>
      <c r="G2271" s="38">
        <v>62.97</v>
      </c>
      <c r="H2271" s="81">
        <v>16</v>
      </c>
      <c r="I2271" s="81">
        <v>1</v>
      </c>
      <c r="J2271" s="121" t="s">
        <v>117</v>
      </c>
      <c r="K2271" s="41" t="s">
        <v>26</v>
      </c>
      <c r="L2271" s="42" t="str">
        <f t="shared" si="269"/>
        <v>1rolls</v>
      </c>
      <c r="M2271" s="43">
        <f t="shared" si="270"/>
        <v>16</v>
      </c>
      <c r="N2271" s="44" t="str">
        <f t="shared" si="271"/>
        <v>16rolls</v>
      </c>
      <c r="O2271" s="51">
        <f t="shared" si="285"/>
        <v>1007.52</v>
      </c>
      <c r="P2271" s="46"/>
      <c r="Q2271" s="46"/>
      <c r="R2271" s="46"/>
      <c r="S2271" s="46"/>
      <c r="T2271" s="46"/>
      <c r="U2271" s="46"/>
      <c r="V2271" s="46"/>
      <c r="W2271" s="46"/>
      <c r="X2271" s="46"/>
      <c r="Y2271" s="46"/>
      <c r="Z2271" s="46"/>
    </row>
    <row r="2272" spans="1:26" ht="13.5" customHeight="1">
      <c r="A2272" s="232">
        <v>692</v>
      </c>
      <c r="B2272" s="122" t="s">
        <v>2487</v>
      </c>
      <c r="C2272" s="53" t="s">
        <v>39</v>
      </c>
      <c r="D2272" s="9" t="str">
        <f t="shared" si="284"/>
        <v>Superb</v>
      </c>
      <c r="E2272" s="128" t="s">
        <v>2489</v>
      </c>
      <c r="F2272" s="487"/>
      <c r="G2272" s="207">
        <v>6</v>
      </c>
      <c r="H2272" s="478">
        <v>100</v>
      </c>
      <c r="I2272" s="211">
        <v>1</v>
      </c>
      <c r="J2272" s="355" t="s">
        <v>37</v>
      </c>
      <c r="K2272" s="41" t="s">
        <v>26</v>
      </c>
      <c r="L2272" s="42" t="str">
        <f t="shared" si="269"/>
        <v>1pieces</v>
      </c>
      <c r="M2272" s="43">
        <f t="shared" si="270"/>
        <v>100</v>
      </c>
      <c r="N2272" s="44" t="str">
        <f t="shared" si="271"/>
        <v>100pieces</v>
      </c>
      <c r="O2272" s="51">
        <f t="shared" si="285"/>
        <v>600</v>
      </c>
      <c r="P2272" s="46"/>
      <c r="Q2272" s="46"/>
      <c r="R2272" s="46"/>
      <c r="S2272" s="46"/>
      <c r="T2272" s="46"/>
      <c r="U2272" s="46"/>
      <c r="V2272" s="46"/>
      <c r="W2272" s="46"/>
      <c r="X2272" s="46"/>
      <c r="Y2272" s="46"/>
      <c r="Z2272" s="46"/>
    </row>
    <row r="2273" spans="1:26" ht="13.5" customHeight="1">
      <c r="A2273" s="233">
        <v>692</v>
      </c>
      <c r="B2273" s="286" t="s">
        <v>2487</v>
      </c>
      <c r="C2273" s="34" t="s">
        <v>47</v>
      </c>
      <c r="D2273" s="9" t="str">
        <f t="shared" si="284"/>
        <v>Superb</v>
      </c>
      <c r="E2273" s="116" t="s">
        <v>2489</v>
      </c>
      <c r="F2273" s="46"/>
      <c r="G2273" s="38">
        <v>65</v>
      </c>
      <c r="H2273" s="81">
        <v>30</v>
      </c>
      <c r="I2273" s="81">
        <v>1</v>
      </c>
      <c r="J2273" s="121" t="s">
        <v>117</v>
      </c>
      <c r="K2273" s="46"/>
      <c r="L2273" s="42" t="str">
        <f t="shared" si="269"/>
        <v>1rolls</v>
      </c>
      <c r="M2273" s="43">
        <f t="shared" si="270"/>
        <v>30</v>
      </c>
      <c r="N2273" s="44" t="str">
        <f t="shared" si="271"/>
        <v>30rolls</v>
      </c>
      <c r="O2273" s="51">
        <f t="shared" si="285"/>
        <v>1950</v>
      </c>
      <c r="P2273" s="46"/>
      <c r="Q2273" s="46"/>
      <c r="R2273" s="46"/>
      <c r="S2273" s="46"/>
      <c r="T2273" s="46"/>
      <c r="U2273" s="46"/>
      <c r="V2273" s="46"/>
      <c r="W2273" s="46"/>
      <c r="X2273" s="46"/>
      <c r="Y2273" s="46"/>
      <c r="Z2273" s="46"/>
    </row>
    <row r="2274" spans="1:26" ht="13.5" customHeight="1">
      <c r="A2274" s="232">
        <v>693</v>
      </c>
      <c r="B2274" s="122" t="s">
        <v>2490</v>
      </c>
      <c r="C2274" s="53" t="s">
        <v>39</v>
      </c>
      <c r="D2274" s="9" t="str">
        <f t="shared" si="284"/>
        <v>Wow</v>
      </c>
      <c r="E2274" s="128" t="s">
        <v>2491</v>
      </c>
      <c r="F2274" s="487"/>
      <c r="G2274" s="207">
        <v>6</v>
      </c>
      <c r="H2274" s="478">
        <v>113</v>
      </c>
      <c r="I2274" s="124">
        <v>1</v>
      </c>
      <c r="J2274" s="178" t="s">
        <v>37</v>
      </c>
      <c r="K2274" s="41" t="s">
        <v>26</v>
      </c>
      <c r="L2274" s="42" t="str">
        <f t="shared" si="269"/>
        <v>1pieces</v>
      </c>
      <c r="M2274" s="43">
        <f t="shared" si="270"/>
        <v>113</v>
      </c>
      <c r="N2274" s="44" t="str">
        <f t="shared" si="271"/>
        <v>113pieces</v>
      </c>
      <c r="O2274" s="51">
        <f t="shared" si="285"/>
        <v>678</v>
      </c>
      <c r="P2274" s="46"/>
      <c r="Q2274" s="46"/>
      <c r="R2274" s="46"/>
      <c r="S2274" s="46"/>
      <c r="T2274" s="46"/>
      <c r="U2274" s="46"/>
      <c r="V2274" s="46"/>
      <c r="W2274" s="46"/>
      <c r="X2274" s="46"/>
      <c r="Y2274" s="46"/>
      <c r="Z2274" s="46"/>
    </row>
    <row r="2275" spans="1:26" ht="13.5" customHeight="1">
      <c r="A2275" s="233">
        <v>693</v>
      </c>
      <c r="B2275" s="122" t="s">
        <v>2490</v>
      </c>
      <c r="C2275" s="34" t="s">
        <v>82</v>
      </c>
      <c r="D2275" s="9">
        <f t="shared" si="284"/>
        <v>0</v>
      </c>
      <c r="E2275" s="128"/>
      <c r="F2275" s="3" t="s">
        <v>76</v>
      </c>
      <c r="G2275" s="207">
        <v>7</v>
      </c>
      <c r="H2275" s="124">
        <v>41</v>
      </c>
      <c r="I2275" s="124">
        <v>1</v>
      </c>
      <c r="J2275" s="387" t="s">
        <v>37</v>
      </c>
      <c r="K2275" s="41" t="s">
        <v>26</v>
      </c>
      <c r="L2275" s="42" t="str">
        <f t="shared" si="269"/>
        <v>1pieces</v>
      </c>
      <c r="M2275" s="43">
        <f t="shared" si="270"/>
        <v>41</v>
      </c>
      <c r="N2275" s="44" t="str">
        <f t="shared" si="271"/>
        <v>41pieces</v>
      </c>
      <c r="O2275" s="51">
        <f t="shared" si="285"/>
        <v>287</v>
      </c>
      <c r="P2275" s="46"/>
      <c r="Q2275" s="46"/>
      <c r="R2275" s="46"/>
      <c r="S2275" s="46"/>
      <c r="T2275" s="46"/>
      <c r="U2275" s="46"/>
      <c r="V2275" s="46"/>
      <c r="W2275" s="46"/>
      <c r="X2275" s="46"/>
      <c r="Y2275" s="46"/>
      <c r="Z2275" s="46"/>
    </row>
    <row r="2276" spans="1:26" ht="13.5" customHeight="1">
      <c r="A2276" s="232">
        <v>362</v>
      </c>
      <c r="B2276" s="33" t="s">
        <v>2492</v>
      </c>
      <c r="C2276" s="34" t="s">
        <v>43</v>
      </c>
      <c r="D2276" s="9" t="str">
        <f t="shared" si="284"/>
        <v>My Everyday</v>
      </c>
      <c r="E2276" s="50" t="s">
        <v>2493</v>
      </c>
      <c r="F2276" s="368"/>
      <c r="G2276" s="38">
        <v>50.81</v>
      </c>
      <c r="H2276" s="81">
        <v>30</v>
      </c>
      <c r="I2276" s="81">
        <v>1</v>
      </c>
      <c r="J2276" s="121" t="s">
        <v>117</v>
      </c>
      <c r="K2276" s="41" t="s">
        <v>26</v>
      </c>
      <c r="L2276" s="42" t="str">
        <f t="shared" si="269"/>
        <v>1rolls</v>
      </c>
      <c r="M2276" s="43">
        <f t="shared" si="270"/>
        <v>30</v>
      </c>
      <c r="N2276" s="44" t="str">
        <f t="shared" si="271"/>
        <v>30rolls</v>
      </c>
      <c r="O2276" s="51">
        <f t="shared" si="285"/>
        <v>1524.3000000000002</v>
      </c>
      <c r="P2276" s="46"/>
      <c r="Q2276" s="46"/>
      <c r="R2276" s="46"/>
      <c r="S2276" s="46"/>
      <c r="T2276" s="46"/>
      <c r="U2276" s="46"/>
      <c r="V2276" s="46"/>
      <c r="W2276" s="46"/>
      <c r="X2276" s="46"/>
      <c r="Y2276" s="46"/>
      <c r="Z2276" s="46"/>
    </row>
    <row r="2277" spans="1:26" ht="13.5" customHeight="1">
      <c r="A2277" s="233">
        <v>1265</v>
      </c>
      <c r="B2277" s="57" t="s">
        <v>2494</v>
      </c>
      <c r="C2277" s="94" t="s">
        <v>68</v>
      </c>
      <c r="D2277" s="9">
        <f t="shared" si="284"/>
        <v>0</v>
      </c>
      <c r="E2277" s="116"/>
      <c r="F2277" s="46"/>
      <c r="G2277" s="212">
        <v>508.05</v>
      </c>
      <c r="H2277" s="96">
        <v>1</v>
      </c>
      <c r="I2277" s="97">
        <v>1</v>
      </c>
      <c r="J2277" s="257" t="s">
        <v>117</v>
      </c>
      <c r="K2277" s="46"/>
      <c r="L2277" s="42" t="str">
        <f t="shared" si="269"/>
        <v>1rolls</v>
      </c>
      <c r="M2277" s="43">
        <f t="shared" si="270"/>
        <v>1</v>
      </c>
      <c r="N2277" s="44" t="str">
        <f t="shared" si="271"/>
        <v>1rolls</v>
      </c>
      <c r="O2277" s="51">
        <f t="shared" si="285"/>
        <v>508.05</v>
      </c>
      <c r="P2277" s="46"/>
      <c r="Q2277" s="46"/>
      <c r="R2277" s="46"/>
      <c r="S2277" s="46"/>
      <c r="T2277" s="46"/>
      <c r="U2277" s="46"/>
      <c r="V2277" s="46"/>
      <c r="W2277" s="46"/>
      <c r="X2277" s="46"/>
      <c r="Y2277" s="46"/>
      <c r="Z2277" s="46"/>
    </row>
    <row r="2278" spans="1:26" ht="13.5" customHeight="1">
      <c r="A2278" s="233">
        <v>1266</v>
      </c>
      <c r="B2278" s="93" t="s">
        <v>2495</v>
      </c>
      <c r="C2278" s="94" t="s">
        <v>68</v>
      </c>
      <c r="D2278" s="9">
        <f t="shared" si="284"/>
        <v>0</v>
      </c>
      <c r="E2278" s="91"/>
      <c r="F2278" s="46"/>
      <c r="G2278" s="95">
        <v>629.70000000000005</v>
      </c>
      <c r="H2278" s="96">
        <v>1</v>
      </c>
      <c r="I2278" s="97">
        <v>1</v>
      </c>
      <c r="J2278" s="110" t="s">
        <v>37</v>
      </c>
      <c r="K2278" s="46"/>
      <c r="L2278" s="42" t="str">
        <f t="shared" si="269"/>
        <v>1pieces</v>
      </c>
      <c r="M2278" s="43">
        <f t="shared" si="270"/>
        <v>1</v>
      </c>
      <c r="N2278" s="44" t="str">
        <f t="shared" si="271"/>
        <v>1pieces</v>
      </c>
      <c r="O2278" s="51">
        <f t="shared" si="285"/>
        <v>629.70000000000005</v>
      </c>
      <c r="P2278" s="46"/>
      <c r="Q2278" s="46"/>
      <c r="R2278" s="46"/>
      <c r="S2278" s="46"/>
      <c r="T2278" s="46"/>
      <c r="U2278" s="46"/>
      <c r="V2278" s="46"/>
      <c r="W2278" s="46"/>
      <c r="X2278" s="46"/>
      <c r="Y2278" s="46"/>
      <c r="Z2278" s="46"/>
    </row>
    <row r="2279" spans="1:26" ht="13.5" customHeight="1">
      <c r="A2279" s="233">
        <v>1267</v>
      </c>
      <c r="B2279" s="57" t="s">
        <v>2496</v>
      </c>
      <c r="C2279" s="94" t="s">
        <v>68</v>
      </c>
      <c r="D2279" s="9">
        <f t="shared" si="284"/>
        <v>0</v>
      </c>
      <c r="E2279" s="116"/>
      <c r="F2279" s="46"/>
      <c r="G2279" s="212">
        <v>668</v>
      </c>
      <c r="H2279" s="213">
        <v>1</v>
      </c>
      <c r="I2279" s="326">
        <v>1</v>
      </c>
      <c r="J2279" s="257" t="s">
        <v>117</v>
      </c>
      <c r="K2279" s="46"/>
      <c r="L2279" s="42" t="str">
        <f t="shared" si="269"/>
        <v>1rolls</v>
      </c>
      <c r="M2279" s="43">
        <f t="shared" si="270"/>
        <v>1</v>
      </c>
      <c r="N2279" s="44" t="str">
        <f t="shared" si="271"/>
        <v>1rolls</v>
      </c>
      <c r="O2279" s="51">
        <f t="shared" si="285"/>
        <v>668</v>
      </c>
      <c r="P2279" s="46"/>
      <c r="Q2279" s="46"/>
      <c r="R2279" s="46"/>
      <c r="S2279" s="46"/>
      <c r="T2279" s="46"/>
      <c r="U2279" s="46"/>
      <c r="V2279" s="46"/>
      <c r="W2279" s="46"/>
      <c r="X2279" s="46"/>
      <c r="Y2279" s="46"/>
      <c r="Z2279" s="46"/>
    </row>
    <row r="2280" spans="1:26" ht="13.5" customHeight="1">
      <c r="A2280" s="232">
        <v>211</v>
      </c>
      <c r="B2280" s="33" t="s">
        <v>2497</v>
      </c>
      <c r="C2280" s="49" t="s">
        <v>31</v>
      </c>
      <c r="D2280" s="9">
        <f t="shared" si="284"/>
        <v>0</v>
      </c>
      <c r="E2280" s="50"/>
      <c r="F2280" s="3"/>
      <c r="G2280" s="38">
        <v>6.95</v>
      </c>
      <c r="H2280" s="39">
        <v>60</v>
      </c>
      <c r="I2280" s="39"/>
      <c r="J2280" s="121" t="s">
        <v>37</v>
      </c>
      <c r="K2280" s="41" t="s">
        <v>26</v>
      </c>
      <c r="L2280" s="42" t="str">
        <f t="shared" si="269"/>
        <v>pieces</v>
      </c>
      <c r="M2280" s="43">
        <f t="shared" si="270"/>
        <v>0</v>
      </c>
      <c r="N2280" s="44" t="str">
        <f t="shared" si="271"/>
        <v>0pieces</v>
      </c>
      <c r="O2280" s="51">
        <f t="shared" si="285"/>
        <v>417</v>
      </c>
      <c r="P2280" s="46"/>
      <c r="Q2280" s="46"/>
      <c r="R2280" s="46"/>
      <c r="S2280" s="46"/>
      <c r="T2280" s="46"/>
      <c r="U2280" s="46"/>
      <c r="V2280" s="46"/>
      <c r="W2280" s="46"/>
      <c r="X2280" s="46"/>
      <c r="Y2280" s="46"/>
      <c r="Z2280" s="46"/>
    </row>
    <row r="2281" spans="1:26" ht="13.5" customHeight="1">
      <c r="A2281" s="232">
        <v>85</v>
      </c>
      <c r="B2281" s="33" t="s">
        <v>2498</v>
      </c>
      <c r="C2281" s="49" t="s">
        <v>61</v>
      </c>
      <c r="D2281" s="9"/>
      <c r="E2281" s="50" t="s">
        <v>2499</v>
      </c>
      <c r="F2281" s="368"/>
      <c r="G2281" s="38">
        <v>62.97</v>
      </c>
      <c r="H2281" s="39">
        <v>28</v>
      </c>
      <c r="I2281" s="39">
        <v>1</v>
      </c>
      <c r="J2281" s="121" t="s">
        <v>117</v>
      </c>
      <c r="K2281" s="41" t="s">
        <v>26</v>
      </c>
      <c r="L2281" s="42" t="str">
        <f t="shared" si="269"/>
        <v>1rolls</v>
      </c>
      <c r="M2281" s="43">
        <f t="shared" si="270"/>
        <v>28</v>
      </c>
      <c r="N2281" s="44" t="str">
        <f t="shared" si="271"/>
        <v>28rolls</v>
      </c>
      <c r="O2281" s="51">
        <f t="shared" si="285"/>
        <v>1763.1599999999999</v>
      </c>
      <c r="P2281" s="46"/>
      <c r="Q2281" s="46"/>
      <c r="R2281" s="46"/>
      <c r="S2281" s="46"/>
      <c r="T2281" s="46"/>
      <c r="U2281" s="46"/>
      <c r="V2281" s="46"/>
      <c r="W2281" s="46"/>
      <c r="X2281" s="46"/>
      <c r="Y2281" s="46"/>
      <c r="Z2281" s="46"/>
    </row>
    <row r="2282" spans="1:26" ht="13.5" customHeight="1">
      <c r="A2282" s="232">
        <v>645</v>
      </c>
      <c r="B2282" s="68" t="s">
        <v>2500</v>
      </c>
      <c r="C2282" s="53" t="s">
        <v>39</v>
      </c>
      <c r="D2282" s="9" t="str">
        <f t="shared" ref="D2282:D2283" si="286">IFERROR(LEFT(E2282, FIND("/", E2282)-1), E2282)</f>
        <v>9slice</v>
      </c>
      <c r="E2282" s="68" t="s">
        <v>2501</v>
      </c>
      <c r="F2282" s="368"/>
      <c r="G2282" s="70">
        <v>460</v>
      </c>
      <c r="H2282" s="71">
        <v>2</v>
      </c>
      <c r="I2282" s="71">
        <v>1000</v>
      </c>
      <c r="J2282" s="198" t="s">
        <v>59</v>
      </c>
      <c r="K2282" s="41"/>
      <c r="L2282" s="42" t="str">
        <f t="shared" si="269"/>
        <v>1000grams</v>
      </c>
      <c r="M2282" s="43">
        <f t="shared" si="270"/>
        <v>2000</v>
      </c>
      <c r="N2282" s="44" t="str">
        <f t="shared" si="271"/>
        <v>2000grams</v>
      </c>
      <c r="O2282" s="51">
        <f t="shared" si="285"/>
        <v>920</v>
      </c>
      <c r="P2282" s="29">
        <f>O2282/H2282</f>
        <v>460</v>
      </c>
      <c r="Q2282" s="29">
        <f>G2282-P2282</f>
        <v>0</v>
      </c>
      <c r="R2282" s="28"/>
      <c r="S2282" s="28"/>
      <c r="T2282" s="28"/>
      <c r="U2282" s="28"/>
      <c r="V2282" s="28"/>
      <c r="W2282" s="28"/>
      <c r="X2282" s="28"/>
      <c r="Y2282" s="28"/>
      <c r="Z2282" s="28"/>
    </row>
    <row r="2283" spans="1:26" ht="13.5" customHeight="1">
      <c r="A2283" s="233">
        <v>645</v>
      </c>
      <c r="B2283" s="76" t="s">
        <v>2500</v>
      </c>
      <c r="C2283" s="34" t="s">
        <v>55</v>
      </c>
      <c r="D2283" s="9">
        <f t="shared" si="286"/>
        <v>0</v>
      </c>
      <c r="E2283" s="50"/>
      <c r="F2283" s="368"/>
      <c r="G2283" s="77">
        <v>450</v>
      </c>
      <c r="H2283" s="39">
        <v>2.2999999999999998</v>
      </c>
      <c r="I2283" s="39">
        <v>1</v>
      </c>
      <c r="J2283" s="121" t="s">
        <v>33</v>
      </c>
      <c r="K2283" s="41"/>
      <c r="L2283" s="42" t="str">
        <f t="shared" si="269"/>
        <v>1kg</v>
      </c>
      <c r="M2283" s="43">
        <f t="shared" si="270"/>
        <v>2.2999999999999998</v>
      </c>
      <c r="N2283" s="44" t="str">
        <f t="shared" si="271"/>
        <v>2.3kg</v>
      </c>
      <c r="O2283" s="51">
        <f t="shared" si="285"/>
        <v>1035</v>
      </c>
      <c r="P2283" s="46"/>
      <c r="Q2283" s="46"/>
      <c r="R2283" s="46"/>
      <c r="S2283" s="46"/>
      <c r="T2283" s="46"/>
      <c r="U2283" s="46"/>
      <c r="V2283" s="46"/>
      <c r="W2283" s="46"/>
      <c r="X2283" s="46"/>
      <c r="Y2283" s="46"/>
      <c r="Z2283" s="46"/>
    </row>
    <row r="2284" spans="1:26" ht="13.5" customHeight="1">
      <c r="A2284" s="233">
        <v>1036</v>
      </c>
      <c r="B2284" s="105" t="s">
        <v>2502</v>
      </c>
      <c r="C2284" s="34" t="s">
        <v>55</v>
      </c>
      <c r="D2284" s="367">
        <v>555</v>
      </c>
      <c r="E2284" s="101">
        <v>555</v>
      </c>
      <c r="F2284" s="368"/>
      <c r="G2284" s="106">
        <v>28.95</v>
      </c>
      <c r="H2284" s="202">
        <v>4</v>
      </c>
      <c r="I2284" s="39">
        <v>1</v>
      </c>
      <c r="J2284" s="121" t="s">
        <v>37</v>
      </c>
      <c r="K2284" s="41"/>
      <c r="L2284" s="42" t="str">
        <f t="shared" si="269"/>
        <v>1pieces</v>
      </c>
      <c r="M2284" s="43">
        <f t="shared" si="270"/>
        <v>4</v>
      </c>
      <c r="N2284" s="44" t="str">
        <f t="shared" si="271"/>
        <v>4pieces</v>
      </c>
      <c r="O2284" s="51">
        <f t="shared" si="285"/>
        <v>115.8</v>
      </c>
      <c r="P2284" s="29">
        <f t="shared" ref="P2284:P2286" si="287">O2284/H2284</f>
        <v>28.95</v>
      </c>
      <c r="Q2284" s="29">
        <f t="shared" ref="Q2284:Q2286" si="288">G2284-P2284</f>
        <v>0</v>
      </c>
      <c r="R2284" s="28"/>
      <c r="S2284" s="28"/>
      <c r="T2284" s="28"/>
      <c r="U2284" s="28"/>
      <c r="V2284" s="28"/>
      <c r="W2284" s="28"/>
      <c r="X2284" s="28"/>
      <c r="Y2284" s="28"/>
      <c r="Z2284" s="28"/>
    </row>
    <row r="2285" spans="1:26" ht="13.5" customHeight="1">
      <c r="A2285" s="233">
        <v>657</v>
      </c>
      <c r="B2285" s="105" t="s">
        <v>2503</v>
      </c>
      <c r="C2285" s="34" t="s">
        <v>55</v>
      </c>
      <c r="D2285" s="367">
        <v>555</v>
      </c>
      <c r="E2285" s="101">
        <v>555</v>
      </c>
      <c r="F2285" s="368"/>
      <c r="G2285" s="106">
        <v>28.95</v>
      </c>
      <c r="H2285" s="202">
        <v>20</v>
      </c>
      <c r="I2285" s="39">
        <v>1</v>
      </c>
      <c r="J2285" s="121" t="s">
        <v>37</v>
      </c>
      <c r="K2285" s="41"/>
      <c r="L2285" s="42" t="str">
        <f t="shared" si="269"/>
        <v>1pieces</v>
      </c>
      <c r="M2285" s="43">
        <f t="shared" si="270"/>
        <v>20</v>
      </c>
      <c r="N2285" s="44" t="str">
        <f t="shared" si="271"/>
        <v>20pieces</v>
      </c>
      <c r="O2285" s="51">
        <f t="shared" si="285"/>
        <v>579</v>
      </c>
      <c r="P2285" s="29">
        <f t="shared" si="287"/>
        <v>28.95</v>
      </c>
      <c r="Q2285" s="29">
        <f t="shared" si="288"/>
        <v>0</v>
      </c>
      <c r="R2285" s="28"/>
      <c r="S2285" s="28"/>
      <c r="T2285" s="28"/>
      <c r="U2285" s="28"/>
      <c r="V2285" s="28"/>
      <c r="W2285" s="28"/>
      <c r="X2285" s="28"/>
      <c r="Y2285" s="28"/>
      <c r="Z2285" s="28"/>
    </row>
    <row r="2286" spans="1:26" ht="13.5" customHeight="1">
      <c r="A2286" s="232">
        <v>657</v>
      </c>
      <c r="B2286" s="99" t="s">
        <v>2503</v>
      </c>
      <c r="C2286" s="53" t="s">
        <v>39</v>
      </c>
      <c r="D2286" s="367">
        <v>555</v>
      </c>
      <c r="E2286" s="101" t="s">
        <v>48</v>
      </c>
      <c r="F2286" s="368"/>
      <c r="G2286" s="102">
        <v>22</v>
      </c>
      <c r="H2286" s="103">
        <v>7</v>
      </c>
      <c r="I2286" s="71">
        <v>1</v>
      </c>
      <c r="J2286" s="160" t="s">
        <v>37</v>
      </c>
      <c r="K2286" s="41" t="s">
        <v>26</v>
      </c>
      <c r="L2286" s="42" t="str">
        <f t="shared" si="269"/>
        <v>1pieces</v>
      </c>
      <c r="M2286" s="43">
        <f t="shared" si="270"/>
        <v>7</v>
      </c>
      <c r="N2286" s="44" t="str">
        <f t="shared" si="271"/>
        <v>7pieces</v>
      </c>
      <c r="O2286" s="51">
        <f t="shared" si="285"/>
        <v>154</v>
      </c>
      <c r="P2286" s="29">
        <f t="shared" si="287"/>
        <v>22</v>
      </c>
      <c r="Q2286" s="109">
        <f t="shared" si="288"/>
        <v>0</v>
      </c>
      <c r="R2286" s="11"/>
      <c r="S2286" s="28"/>
      <c r="T2286" s="28"/>
      <c r="U2286" s="28"/>
      <c r="V2286" s="28"/>
      <c r="W2286" s="28"/>
      <c r="X2286" s="28"/>
      <c r="Y2286" s="28"/>
      <c r="Z2286" s="28"/>
    </row>
    <row r="2287" spans="1:26" ht="13.5" customHeight="1">
      <c r="A2287" s="233">
        <v>657</v>
      </c>
      <c r="B2287" s="93" t="s">
        <v>2503</v>
      </c>
      <c r="C2287" s="94" t="s">
        <v>68</v>
      </c>
      <c r="D2287" s="46"/>
      <c r="E2287" s="91"/>
      <c r="F2287" s="46"/>
      <c r="G2287" s="95">
        <v>26.82</v>
      </c>
      <c r="H2287" s="97">
        <v>50</v>
      </c>
      <c r="I2287" s="326">
        <v>1</v>
      </c>
      <c r="J2287" s="257" t="s">
        <v>37</v>
      </c>
      <c r="K2287" s="46"/>
      <c r="L2287" s="42" t="str">
        <f t="shared" si="269"/>
        <v>1pieces</v>
      </c>
      <c r="M2287" s="43">
        <f t="shared" si="270"/>
        <v>50</v>
      </c>
      <c r="N2287" s="44" t="str">
        <f t="shared" si="271"/>
        <v>50pieces</v>
      </c>
      <c r="O2287" s="51">
        <f t="shared" si="285"/>
        <v>1341</v>
      </c>
      <c r="P2287" s="46"/>
      <c r="Q2287" s="46"/>
      <c r="R2287" s="46"/>
      <c r="S2287" s="46"/>
      <c r="T2287" s="46"/>
      <c r="U2287" s="46"/>
      <c r="V2287" s="46"/>
      <c r="W2287" s="46"/>
      <c r="X2287" s="46"/>
      <c r="Y2287" s="46"/>
      <c r="Z2287" s="46"/>
    </row>
    <row r="2288" spans="1:26" ht="13.5" customHeight="1">
      <c r="A2288" s="233">
        <v>1035</v>
      </c>
      <c r="B2288" s="76" t="s">
        <v>2504</v>
      </c>
      <c r="C2288" s="34" t="s">
        <v>55</v>
      </c>
      <c r="D2288" s="367">
        <v>555</v>
      </c>
      <c r="E2288" s="52">
        <v>555</v>
      </c>
      <c r="F2288" s="368"/>
      <c r="G2288" s="77">
        <v>28.95</v>
      </c>
      <c r="H2288" s="78">
        <v>5</v>
      </c>
      <c r="I2288" s="39">
        <v>1</v>
      </c>
      <c r="J2288" s="121" t="s">
        <v>37</v>
      </c>
      <c r="K2288" s="41"/>
      <c r="L2288" s="42" t="str">
        <f t="shared" si="269"/>
        <v>1pieces</v>
      </c>
      <c r="M2288" s="43">
        <f t="shared" si="270"/>
        <v>5</v>
      </c>
      <c r="N2288" s="44" t="str">
        <f t="shared" si="271"/>
        <v>5pieces</v>
      </c>
      <c r="O2288" s="51">
        <f t="shared" si="285"/>
        <v>144.75</v>
      </c>
      <c r="P2288" s="29">
        <f>O2288/H2288</f>
        <v>28.95</v>
      </c>
      <c r="Q2288" s="109">
        <f>G2288-P2288</f>
        <v>0</v>
      </c>
      <c r="R2288" s="11"/>
      <c r="S2288" s="28"/>
      <c r="T2288" s="28"/>
      <c r="U2288" s="28"/>
      <c r="V2288" s="28"/>
      <c r="W2288" s="28"/>
      <c r="X2288" s="28"/>
      <c r="Y2288" s="28"/>
      <c r="Z2288" s="28"/>
    </row>
    <row r="2289" spans="1:26" ht="13.5" customHeight="1">
      <c r="A2289" s="233">
        <v>868</v>
      </c>
      <c r="B2289" s="33" t="s">
        <v>2505</v>
      </c>
      <c r="C2289" s="34" t="s">
        <v>74</v>
      </c>
      <c r="D2289" s="9" t="str">
        <f t="shared" ref="D2289:D2295" si="289">IFERROR(LEFT(E2289, FIND("/", E2289)-1), E2289)</f>
        <v>Century</v>
      </c>
      <c r="E2289" s="50" t="s">
        <v>2506</v>
      </c>
      <c r="F2289" s="3" t="s">
        <v>76</v>
      </c>
      <c r="G2289" s="38">
        <v>98.4</v>
      </c>
      <c r="H2289" s="39">
        <v>2</v>
      </c>
      <c r="I2289" s="39">
        <v>425</v>
      </c>
      <c r="J2289" s="121" t="s">
        <v>59</v>
      </c>
      <c r="K2289" s="41" t="s">
        <v>26</v>
      </c>
      <c r="L2289" s="42" t="str">
        <f t="shared" si="269"/>
        <v>425grams</v>
      </c>
      <c r="M2289" s="43">
        <f t="shared" si="270"/>
        <v>850</v>
      </c>
      <c r="N2289" s="44" t="str">
        <f t="shared" si="271"/>
        <v>850grams</v>
      </c>
      <c r="O2289" s="51">
        <f t="shared" si="285"/>
        <v>196.8</v>
      </c>
      <c r="P2289" s="29"/>
      <c r="Q2289" s="11"/>
      <c r="R2289" s="11"/>
      <c r="S2289" s="11"/>
      <c r="T2289" s="11"/>
      <c r="U2289" s="11"/>
      <c r="V2289" s="11"/>
      <c r="W2289" s="11"/>
      <c r="X2289" s="11"/>
      <c r="Y2289" s="11"/>
      <c r="Z2289" s="11"/>
    </row>
    <row r="2290" spans="1:26" ht="13.5" customHeight="1">
      <c r="A2290" s="233">
        <v>77</v>
      </c>
      <c r="B2290" s="76" t="s">
        <v>2507</v>
      </c>
      <c r="C2290" s="34" t="s">
        <v>55</v>
      </c>
      <c r="D2290" s="9" t="str">
        <f t="shared" si="289"/>
        <v>Century</v>
      </c>
      <c r="E2290" s="52" t="s">
        <v>2508</v>
      </c>
      <c r="F2290" s="368"/>
      <c r="G2290" s="77">
        <v>36.200000000000003</v>
      </c>
      <c r="H2290" s="39">
        <v>5</v>
      </c>
      <c r="I2290" s="39">
        <v>1</v>
      </c>
      <c r="J2290" s="121" t="s">
        <v>37</v>
      </c>
      <c r="K2290" s="41"/>
      <c r="L2290" s="42" t="str">
        <f t="shared" si="269"/>
        <v>1pieces</v>
      </c>
      <c r="M2290" s="43">
        <f t="shared" si="270"/>
        <v>5</v>
      </c>
      <c r="N2290" s="44" t="str">
        <f t="shared" si="271"/>
        <v>5pieces</v>
      </c>
      <c r="O2290" s="51">
        <f t="shared" si="285"/>
        <v>181</v>
      </c>
      <c r="P2290" s="29"/>
      <c r="Q2290" s="11"/>
      <c r="R2290" s="11"/>
      <c r="S2290" s="11"/>
      <c r="T2290" s="11"/>
      <c r="U2290" s="11"/>
      <c r="V2290" s="11"/>
      <c r="W2290" s="11"/>
      <c r="X2290" s="11"/>
      <c r="Y2290" s="11"/>
      <c r="Z2290" s="11"/>
    </row>
    <row r="2291" spans="1:26" ht="13.5" customHeight="1">
      <c r="A2291" s="232">
        <v>77</v>
      </c>
      <c r="B2291" s="48" t="s">
        <v>2509</v>
      </c>
      <c r="C2291" s="49" t="s">
        <v>61</v>
      </c>
      <c r="D2291" s="9" t="str">
        <f t="shared" si="289"/>
        <v>century</v>
      </c>
      <c r="E2291" s="116" t="s">
        <v>2510</v>
      </c>
      <c r="F2291" s="368"/>
      <c r="G2291" s="38">
        <v>96.7</v>
      </c>
      <c r="H2291" s="39">
        <v>6</v>
      </c>
      <c r="I2291" s="39">
        <v>420</v>
      </c>
      <c r="J2291" s="121" t="s">
        <v>59</v>
      </c>
      <c r="K2291" s="41" t="s">
        <v>26</v>
      </c>
      <c r="L2291" s="42" t="str">
        <f t="shared" si="269"/>
        <v>420grams</v>
      </c>
      <c r="M2291" s="43">
        <f t="shared" si="270"/>
        <v>2520</v>
      </c>
      <c r="N2291" s="44" t="str">
        <f t="shared" si="271"/>
        <v>2520grams</v>
      </c>
      <c r="O2291" s="51">
        <f t="shared" si="285"/>
        <v>580.20000000000005</v>
      </c>
      <c r="P2291" s="29"/>
      <c r="Q2291" s="11"/>
      <c r="R2291" s="11"/>
      <c r="S2291" s="11"/>
      <c r="T2291" s="11"/>
      <c r="U2291" s="11"/>
      <c r="V2291" s="11"/>
      <c r="W2291" s="11"/>
      <c r="X2291" s="11"/>
      <c r="Y2291" s="11"/>
      <c r="Z2291" s="11"/>
    </row>
    <row r="2292" spans="1:26" ht="13.5" customHeight="1">
      <c r="A2292" s="232">
        <v>77</v>
      </c>
      <c r="B2292" s="33" t="s">
        <v>2511</v>
      </c>
      <c r="C2292" s="34" t="s">
        <v>43</v>
      </c>
      <c r="D2292" s="9" t="str">
        <f t="shared" si="289"/>
        <v>Century</v>
      </c>
      <c r="E2292" s="149" t="s">
        <v>2512</v>
      </c>
      <c r="F2292" s="368"/>
      <c r="G2292" s="108">
        <v>98.4</v>
      </c>
      <c r="H2292" s="81">
        <f>7980/420</f>
        <v>19</v>
      </c>
      <c r="I2292" s="39">
        <v>420</v>
      </c>
      <c r="J2292" s="88" t="s">
        <v>59</v>
      </c>
      <c r="K2292" s="41" t="s">
        <v>26</v>
      </c>
      <c r="L2292" s="42" t="str">
        <f t="shared" si="269"/>
        <v>420grams</v>
      </c>
      <c r="M2292" s="43">
        <f t="shared" si="270"/>
        <v>7980</v>
      </c>
      <c r="N2292" s="44" t="str">
        <f t="shared" si="271"/>
        <v>7980grams</v>
      </c>
      <c r="O2292" s="51">
        <f t="shared" si="285"/>
        <v>1869.6000000000001</v>
      </c>
      <c r="P2292" s="29"/>
      <c r="Q2292" s="11"/>
      <c r="R2292" s="11"/>
      <c r="S2292" s="11"/>
      <c r="T2292" s="11"/>
      <c r="U2292" s="11"/>
      <c r="V2292" s="11"/>
      <c r="W2292" s="11"/>
      <c r="X2292" s="11"/>
      <c r="Y2292" s="11"/>
      <c r="Z2292" s="11"/>
    </row>
    <row r="2293" spans="1:26" ht="13.5" customHeight="1">
      <c r="A2293" s="233">
        <v>77</v>
      </c>
      <c r="B2293" s="122" t="s">
        <v>2511</v>
      </c>
      <c r="C2293" s="34" t="s">
        <v>82</v>
      </c>
      <c r="D2293" s="9" t="str">
        <f t="shared" si="289"/>
        <v>Century</v>
      </c>
      <c r="E2293" s="154" t="s">
        <v>2512</v>
      </c>
      <c r="F2293" s="3" t="s">
        <v>76</v>
      </c>
      <c r="G2293" s="123">
        <v>98.8</v>
      </c>
      <c r="H2293" s="455">
        <v>2</v>
      </c>
      <c r="I2293" s="165">
        <v>420</v>
      </c>
      <c r="J2293" s="137" t="s">
        <v>59</v>
      </c>
      <c r="K2293" s="41" t="s">
        <v>26</v>
      </c>
      <c r="L2293" s="42" t="str">
        <f t="shared" si="269"/>
        <v>420grams</v>
      </c>
      <c r="M2293" s="43">
        <f t="shared" si="270"/>
        <v>840</v>
      </c>
      <c r="N2293" s="44" t="str">
        <f t="shared" si="271"/>
        <v>840grams</v>
      </c>
      <c r="O2293" s="51">
        <f t="shared" si="285"/>
        <v>197.6</v>
      </c>
      <c r="P2293" s="29"/>
      <c r="Q2293" s="11"/>
      <c r="R2293" s="11"/>
      <c r="S2293" s="11"/>
      <c r="T2293" s="11"/>
      <c r="U2293" s="11"/>
      <c r="V2293" s="11"/>
      <c r="W2293" s="11"/>
      <c r="X2293" s="11"/>
      <c r="Y2293" s="11"/>
      <c r="Z2293" s="11"/>
    </row>
    <row r="2294" spans="1:26" ht="13.5" customHeight="1">
      <c r="A2294" s="232">
        <v>77</v>
      </c>
      <c r="B2294" s="68" t="s">
        <v>2511</v>
      </c>
      <c r="C2294" s="53" t="s">
        <v>39</v>
      </c>
      <c r="D2294" s="9" t="str">
        <f t="shared" si="289"/>
        <v>Century</v>
      </c>
      <c r="E2294" s="99" t="s">
        <v>2513</v>
      </c>
      <c r="F2294" s="368"/>
      <c r="G2294" s="102">
        <v>98.4</v>
      </c>
      <c r="H2294" s="182">
        <v>16</v>
      </c>
      <c r="I2294" s="71">
        <v>420</v>
      </c>
      <c r="J2294" s="498" t="s">
        <v>59</v>
      </c>
      <c r="K2294" s="41" t="s">
        <v>26</v>
      </c>
      <c r="L2294" s="42" t="str">
        <f t="shared" si="269"/>
        <v>420grams</v>
      </c>
      <c r="M2294" s="43">
        <f t="shared" si="270"/>
        <v>6720</v>
      </c>
      <c r="N2294" s="44" t="str">
        <f t="shared" si="271"/>
        <v>6720grams</v>
      </c>
      <c r="O2294" s="51">
        <f t="shared" si="285"/>
        <v>1574.4</v>
      </c>
      <c r="P2294" s="29"/>
      <c r="Q2294" s="11"/>
      <c r="R2294" s="11"/>
      <c r="S2294" s="11"/>
      <c r="T2294" s="11"/>
      <c r="U2294" s="11"/>
      <c r="V2294" s="11"/>
      <c r="W2294" s="11"/>
      <c r="X2294" s="11"/>
      <c r="Y2294" s="11"/>
      <c r="Z2294" s="11"/>
    </row>
    <row r="2295" spans="1:26" ht="13.5" customHeight="1">
      <c r="A2295" s="233">
        <v>1038</v>
      </c>
      <c r="B2295" s="76" t="s">
        <v>2514</v>
      </c>
      <c r="C2295" s="34" t="s">
        <v>55</v>
      </c>
      <c r="D2295" s="9" t="str">
        <f t="shared" si="289"/>
        <v>Century</v>
      </c>
      <c r="E2295" s="52" t="s">
        <v>2508</v>
      </c>
      <c r="F2295" s="368"/>
      <c r="G2295" s="106">
        <v>36.200000000000003</v>
      </c>
      <c r="H2295" s="39">
        <v>4</v>
      </c>
      <c r="I2295" s="39">
        <v>1</v>
      </c>
      <c r="J2295" s="121" t="s">
        <v>37</v>
      </c>
      <c r="K2295" s="41"/>
      <c r="L2295" s="42" t="str">
        <f t="shared" si="269"/>
        <v>1pieces</v>
      </c>
      <c r="M2295" s="43">
        <f t="shared" si="270"/>
        <v>4</v>
      </c>
      <c r="N2295" s="44" t="str">
        <f t="shared" si="271"/>
        <v>4pieces</v>
      </c>
      <c r="O2295" s="51">
        <f t="shared" si="285"/>
        <v>144.80000000000001</v>
      </c>
      <c r="P2295" s="29"/>
      <c r="Q2295" s="11"/>
      <c r="R2295" s="11"/>
      <c r="S2295" s="11"/>
      <c r="T2295" s="11"/>
      <c r="U2295" s="11"/>
      <c r="V2295" s="11"/>
      <c r="W2295" s="11"/>
      <c r="X2295" s="11"/>
      <c r="Y2295" s="11"/>
      <c r="Z2295" s="11"/>
    </row>
    <row r="2296" spans="1:26" ht="13.5" customHeight="1">
      <c r="A2296" s="233">
        <v>1074</v>
      </c>
      <c r="B2296" s="208" t="s">
        <v>2515</v>
      </c>
      <c r="C2296" s="34" t="s">
        <v>27</v>
      </c>
      <c r="D2296" s="499"/>
      <c r="E2296" s="50"/>
      <c r="F2296" s="368"/>
      <c r="G2296" s="108">
        <v>480</v>
      </c>
      <c r="H2296" s="39">
        <f>O2296/G2296</f>
        <v>6.3</v>
      </c>
      <c r="I2296" s="39"/>
      <c r="J2296" s="121"/>
      <c r="K2296" s="41" t="s">
        <v>26</v>
      </c>
      <c r="L2296" s="42" t="str">
        <f t="shared" si="269"/>
        <v/>
      </c>
      <c r="M2296" s="43">
        <f t="shared" si="270"/>
        <v>0</v>
      </c>
      <c r="N2296" s="44" t="str">
        <f t="shared" si="271"/>
        <v>0</v>
      </c>
      <c r="O2296" s="133">
        <v>3024</v>
      </c>
      <c r="P2296" s="46"/>
      <c r="Q2296" s="46"/>
      <c r="R2296" s="46"/>
      <c r="S2296" s="46"/>
      <c r="T2296" s="46"/>
      <c r="U2296" s="46"/>
      <c r="V2296" s="46"/>
      <c r="W2296" s="46"/>
      <c r="X2296" s="46"/>
      <c r="Y2296" s="46"/>
      <c r="Z2296" s="46"/>
    </row>
    <row r="2297" spans="1:26" ht="13.5" customHeight="1">
      <c r="A2297" s="233">
        <v>1074</v>
      </c>
      <c r="B2297" s="57" t="s">
        <v>2515</v>
      </c>
      <c r="C2297" s="94" t="s">
        <v>68</v>
      </c>
      <c r="D2297" s="46"/>
      <c r="E2297" s="116"/>
      <c r="F2297" s="46"/>
      <c r="G2297" s="212">
        <v>0.44</v>
      </c>
      <c r="H2297" s="326">
        <v>2000</v>
      </c>
      <c r="I2297" s="227">
        <v>1000</v>
      </c>
      <c r="J2297" s="257" t="s">
        <v>59</v>
      </c>
      <c r="K2297" s="46"/>
      <c r="L2297" s="42" t="str">
        <f t="shared" si="269"/>
        <v>1000grams</v>
      </c>
      <c r="M2297" s="43">
        <f t="shared" si="270"/>
        <v>2000000</v>
      </c>
      <c r="N2297" s="44" t="str">
        <f t="shared" si="271"/>
        <v>2000000grams</v>
      </c>
      <c r="O2297" s="51">
        <f t="shared" ref="O2297:O2308" si="290">G2297*H2297</f>
        <v>880</v>
      </c>
      <c r="P2297" s="46"/>
      <c r="Q2297" s="46"/>
      <c r="R2297" s="46"/>
      <c r="S2297" s="46"/>
      <c r="T2297" s="46"/>
      <c r="U2297" s="46"/>
      <c r="V2297" s="46"/>
      <c r="W2297" s="46"/>
      <c r="X2297" s="46"/>
      <c r="Y2297" s="46"/>
      <c r="Z2297" s="46"/>
    </row>
    <row r="2298" spans="1:26" ht="13.5" customHeight="1">
      <c r="A2298" s="233">
        <v>621</v>
      </c>
      <c r="B2298" s="48" t="s">
        <v>2516</v>
      </c>
      <c r="C2298" s="34" t="s">
        <v>35</v>
      </c>
      <c r="D2298" s="9" t="str">
        <f t="shared" ref="D2298:D2301" si="291">IFERROR(LEFT(E2298, FIND("/", E2298)-1), E2298)</f>
        <v>MC CORMICK</v>
      </c>
      <c r="E2298" s="50" t="s">
        <v>1543</v>
      </c>
      <c r="F2298" s="368"/>
      <c r="G2298" s="38">
        <v>78</v>
      </c>
      <c r="H2298" s="39">
        <v>1</v>
      </c>
      <c r="I2298" s="210">
        <v>31</v>
      </c>
      <c r="J2298" s="121" t="s">
        <v>59</v>
      </c>
      <c r="K2298" s="41"/>
      <c r="L2298" s="42" t="str">
        <f t="shared" si="269"/>
        <v>31grams</v>
      </c>
      <c r="M2298" s="43">
        <f t="shared" si="270"/>
        <v>31</v>
      </c>
      <c r="N2298" s="44" t="str">
        <f t="shared" si="271"/>
        <v>31grams</v>
      </c>
      <c r="O2298" s="51">
        <f t="shared" si="290"/>
        <v>78</v>
      </c>
      <c r="P2298" s="46"/>
      <c r="Q2298" s="46"/>
      <c r="R2298" s="46"/>
      <c r="S2298" s="46"/>
      <c r="T2298" s="46"/>
      <c r="U2298" s="46"/>
      <c r="V2298" s="46"/>
      <c r="W2298" s="46"/>
      <c r="X2298" s="46"/>
      <c r="Y2298" s="46"/>
      <c r="Z2298" s="46"/>
    </row>
    <row r="2299" spans="1:26" ht="13.5" customHeight="1">
      <c r="A2299" s="233">
        <v>771</v>
      </c>
      <c r="B2299" s="128" t="s">
        <v>2517</v>
      </c>
      <c r="C2299" s="34" t="s">
        <v>82</v>
      </c>
      <c r="D2299" s="9" t="str">
        <f t="shared" si="291"/>
        <v>J&amp;Y</v>
      </c>
      <c r="E2299" s="128" t="s">
        <v>487</v>
      </c>
      <c r="F2299" s="3" t="s">
        <v>76</v>
      </c>
      <c r="G2299" s="164">
        <v>12.95</v>
      </c>
      <c r="H2299" s="170">
        <v>5</v>
      </c>
      <c r="I2299" s="224">
        <v>30</v>
      </c>
      <c r="J2299" s="196" t="s">
        <v>59</v>
      </c>
      <c r="K2299" s="41" t="s">
        <v>26</v>
      </c>
      <c r="L2299" s="42" t="str">
        <f t="shared" si="269"/>
        <v>30grams</v>
      </c>
      <c r="M2299" s="43">
        <f t="shared" si="270"/>
        <v>150</v>
      </c>
      <c r="N2299" s="44" t="str">
        <f t="shared" si="271"/>
        <v>150grams</v>
      </c>
      <c r="O2299" s="51">
        <f t="shared" si="290"/>
        <v>64.75</v>
      </c>
      <c r="P2299" s="46"/>
      <c r="Q2299" s="46"/>
      <c r="R2299" s="46"/>
      <c r="S2299" s="46"/>
      <c r="T2299" s="46"/>
      <c r="U2299" s="46"/>
      <c r="V2299" s="46"/>
      <c r="W2299" s="46"/>
      <c r="X2299" s="46"/>
      <c r="Y2299" s="46"/>
      <c r="Z2299" s="46"/>
    </row>
    <row r="2300" spans="1:26" ht="13.5" customHeight="1">
      <c r="A2300" s="233">
        <v>918</v>
      </c>
      <c r="B2300" s="33" t="s">
        <v>2518</v>
      </c>
      <c r="C2300" s="34" t="s">
        <v>74</v>
      </c>
      <c r="D2300" s="9" t="str">
        <f t="shared" si="291"/>
        <v>English Bfast</v>
      </c>
      <c r="E2300" s="50" t="s">
        <v>2519</v>
      </c>
      <c r="F2300" s="368" t="s">
        <v>76</v>
      </c>
      <c r="G2300" s="38">
        <v>15</v>
      </c>
      <c r="H2300" s="39">
        <v>21</v>
      </c>
      <c r="I2300" s="67">
        <v>1</v>
      </c>
      <c r="J2300" s="121" t="s">
        <v>37</v>
      </c>
      <c r="K2300" s="41" t="s">
        <v>26</v>
      </c>
      <c r="L2300" s="42" t="str">
        <f t="shared" si="269"/>
        <v>1pieces</v>
      </c>
      <c r="M2300" s="43">
        <f t="shared" si="270"/>
        <v>21</v>
      </c>
      <c r="N2300" s="44" t="str">
        <f t="shared" si="271"/>
        <v>21pieces</v>
      </c>
      <c r="O2300" s="51">
        <f t="shared" si="290"/>
        <v>315</v>
      </c>
      <c r="P2300" s="11"/>
      <c r="Q2300" s="11"/>
      <c r="R2300" s="11"/>
      <c r="S2300" s="11"/>
      <c r="T2300" s="11"/>
      <c r="U2300" s="11"/>
      <c r="V2300" s="11"/>
      <c r="W2300" s="11"/>
      <c r="X2300" s="11"/>
      <c r="Y2300" s="11"/>
      <c r="Z2300" s="11"/>
    </row>
    <row r="2301" spans="1:26" ht="13.5" customHeight="1">
      <c r="A2301" s="233">
        <v>919</v>
      </c>
      <c r="B2301" s="116" t="s">
        <v>2520</v>
      </c>
      <c r="C2301" s="34" t="s">
        <v>74</v>
      </c>
      <c r="D2301" s="9" t="str">
        <f t="shared" si="291"/>
        <v>Peppermint</v>
      </c>
      <c r="E2301" s="116" t="s">
        <v>2521</v>
      </c>
      <c r="F2301" s="368" t="s">
        <v>76</v>
      </c>
      <c r="G2301" s="38">
        <v>15</v>
      </c>
      <c r="H2301" s="39">
        <v>6</v>
      </c>
      <c r="I2301" s="67">
        <v>1</v>
      </c>
      <c r="J2301" s="121" t="s">
        <v>37</v>
      </c>
      <c r="K2301" s="41" t="s">
        <v>26</v>
      </c>
      <c r="L2301" s="42" t="str">
        <f t="shared" si="269"/>
        <v>1pieces</v>
      </c>
      <c r="M2301" s="43">
        <f t="shared" si="270"/>
        <v>6</v>
      </c>
      <c r="N2301" s="44" t="str">
        <f t="shared" si="271"/>
        <v>6pieces</v>
      </c>
      <c r="O2301" s="51">
        <f t="shared" si="290"/>
        <v>90</v>
      </c>
      <c r="P2301" s="46"/>
      <c r="Q2301" s="46"/>
      <c r="R2301" s="46"/>
      <c r="S2301" s="46"/>
      <c r="T2301" s="46"/>
      <c r="U2301" s="46"/>
      <c r="V2301" s="46"/>
      <c r="W2301" s="46"/>
      <c r="X2301" s="46"/>
      <c r="Y2301" s="46"/>
      <c r="Z2301" s="46"/>
    </row>
    <row r="2302" spans="1:26" ht="13.5" customHeight="1">
      <c r="A2302" s="233">
        <v>978</v>
      </c>
      <c r="B2302" s="76" t="s">
        <v>2522</v>
      </c>
      <c r="C2302" s="34" t="s">
        <v>55</v>
      </c>
      <c r="D2302" s="500"/>
      <c r="E2302" s="50"/>
      <c r="F2302" s="368"/>
      <c r="G2302" s="77">
        <v>5</v>
      </c>
      <c r="H2302" s="39">
        <v>183</v>
      </c>
      <c r="I2302" s="67">
        <v>1</v>
      </c>
      <c r="J2302" s="121" t="s">
        <v>37</v>
      </c>
      <c r="K2302" s="41" t="s">
        <v>26</v>
      </c>
      <c r="L2302" s="42" t="str">
        <f t="shared" si="269"/>
        <v>1pieces</v>
      </c>
      <c r="M2302" s="43">
        <f t="shared" si="270"/>
        <v>183</v>
      </c>
      <c r="N2302" s="44" t="str">
        <f t="shared" si="271"/>
        <v>183pieces</v>
      </c>
      <c r="O2302" s="51">
        <f t="shared" si="290"/>
        <v>915</v>
      </c>
      <c r="P2302" s="46"/>
      <c r="Q2302" s="46"/>
      <c r="R2302" s="46"/>
      <c r="S2302" s="46"/>
      <c r="T2302" s="46"/>
      <c r="U2302" s="46"/>
      <c r="V2302" s="46"/>
      <c r="W2302" s="46"/>
      <c r="X2302" s="46"/>
      <c r="Y2302" s="46"/>
      <c r="Z2302" s="46"/>
    </row>
    <row r="2303" spans="1:26" ht="13.5" customHeight="1">
      <c r="A2303" s="232">
        <v>328</v>
      </c>
      <c r="B2303" s="33" t="s">
        <v>2523</v>
      </c>
      <c r="C2303" s="34" t="s">
        <v>43</v>
      </c>
      <c r="D2303" s="9" t="str">
        <f t="shared" ref="D2303:D2307" si="292">IFERROR(LEFT(E2303, FIND("/", E2303)-1), E2303)</f>
        <v>Flavorade</v>
      </c>
      <c r="E2303" s="287" t="s">
        <v>2524</v>
      </c>
      <c r="F2303" s="3"/>
      <c r="G2303" s="180">
        <v>329</v>
      </c>
      <c r="H2303" s="81">
        <v>0.5</v>
      </c>
      <c r="I2303" s="67">
        <v>500</v>
      </c>
      <c r="J2303" s="40" t="s">
        <v>59</v>
      </c>
      <c r="K2303" s="41" t="s">
        <v>26</v>
      </c>
      <c r="L2303" s="42" t="str">
        <f t="shared" si="269"/>
        <v>500grams</v>
      </c>
      <c r="M2303" s="43">
        <f t="shared" si="270"/>
        <v>250</v>
      </c>
      <c r="N2303" s="44" t="str">
        <f t="shared" si="271"/>
        <v>250grams</v>
      </c>
      <c r="O2303" s="51">
        <f t="shared" si="290"/>
        <v>164.5</v>
      </c>
      <c r="P2303" s="11"/>
      <c r="Q2303" s="11"/>
      <c r="R2303" s="11"/>
      <c r="S2303" s="11"/>
      <c r="T2303" s="11"/>
      <c r="U2303" s="11"/>
      <c r="V2303" s="11"/>
      <c r="W2303" s="11"/>
      <c r="X2303" s="11"/>
      <c r="Y2303" s="11"/>
      <c r="Z2303" s="11"/>
    </row>
    <row r="2304" spans="1:26" ht="13.5" customHeight="1">
      <c r="A2304" s="233">
        <v>328</v>
      </c>
      <c r="B2304" s="122" t="s">
        <v>2523</v>
      </c>
      <c r="C2304" s="34" t="s">
        <v>82</v>
      </c>
      <c r="D2304" s="9" t="str">
        <f t="shared" si="292"/>
        <v>Mc Cormick</v>
      </c>
      <c r="E2304" s="154" t="s">
        <v>111</v>
      </c>
      <c r="F2304" s="3" t="s">
        <v>76</v>
      </c>
      <c r="G2304" s="123">
        <v>45</v>
      </c>
      <c r="H2304" s="124">
        <v>2</v>
      </c>
      <c r="I2304" s="211">
        <v>20</v>
      </c>
      <c r="J2304" s="125" t="s">
        <v>29</v>
      </c>
      <c r="K2304" s="41" t="s">
        <v>26</v>
      </c>
      <c r="L2304" s="42" t="str">
        <f t="shared" ref="L2304:L2392" si="293">CONCATENATE(I2304,J2304)</f>
        <v>20ml</v>
      </c>
      <c r="M2304" s="43">
        <f t="shared" ref="M2304:M2392" si="294">H2304*I2304</f>
        <v>40</v>
      </c>
      <c r="N2304" s="44" t="str">
        <f t="shared" ref="N2304:N2392" si="295">CONCATENATE(M2304,J2304)</f>
        <v>40ml</v>
      </c>
      <c r="O2304" s="51">
        <f t="shared" si="290"/>
        <v>90</v>
      </c>
      <c r="P2304" s="46"/>
      <c r="Q2304" s="46"/>
      <c r="R2304" s="46"/>
      <c r="S2304" s="46"/>
      <c r="T2304" s="46"/>
      <c r="U2304" s="46"/>
      <c r="V2304" s="46"/>
      <c r="W2304" s="46"/>
      <c r="X2304" s="46"/>
      <c r="Y2304" s="46"/>
      <c r="Z2304" s="46"/>
    </row>
    <row r="2305" spans="1:26" ht="13.5" customHeight="1">
      <c r="A2305" s="232">
        <v>328</v>
      </c>
      <c r="B2305" s="68" t="s">
        <v>2523</v>
      </c>
      <c r="C2305" s="34" t="s">
        <v>35</v>
      </c>
      <c r="D2305" s="9" t="str">
        <f t="shared" si="292"/>
        <v>MC CORMICK</v>
      </c>
      <c r="E2305" s="149" t="s">
        <v>1543</v>
      </c>
      <c r="F2305" s="3"/>
      <c r="G2305" s="108">
        <v>55</v>
      </c>
      <c r="H2305" s="120">
        <v>1</v>
      </c>
      <c r="I2305" s="67">
        <v>20</v>
      </c>
      <c r="J2305" s="60" t="s">
        <v>29</v>
      </c>
      <c r="K2305" s="41" t="s">
        <v>26</v>
      </c>
      <c r="L2305" s="42" t="str">
        <f t="shared" si="293"/>
        <v>20ml</v>
      </c>
      <c r="M2305" s="43">
        <f t="shared" si="294"/>
        <v>20</v>
      </c>
      <c r="N2305" s="44" t="str">
        <f t="shared" si="295"/>
        <v>20ml</v>
      </c>
      <c r="O2305" s="51">
        <f t="shared" si="290"/>
        <v>55</v>
      </c>
      <c r="P2305" s="46"/>
      <c r="Q2305" s="46"/>
      <c r="R2305" s="46"/>
      <c r="S2305" s="46"/>
      <c r="T2305" s="46"/>
      <c r="U2305" s="46"/>
      <c r="V2305" s="46"/>
      <c r="W2305" s="46"/>
      <c r="X2305" s="46"/>
      <c r="Y2305" s="46"/>
      <c r="Z2305" s="46"/>
    </row>
    <row r="2306" spans="1:26" ht="13.5" customHeight="1">
      <c r="A2306" s="232">
        <v>376</v>
      </c>
      <c r="B2306" s="209" t="s">
        <v>2525</v>
      </c>
      <c r="C2306" s="34" t="s">
        <v>43</v>
      </c>
      <c r="D2306" s="9" t="str">
        <f t="shared" si="292"/>
        <v>CDO</v>
      </c>
      <c r="E2306" s="149" t="s">
        <v>2526</v>
      </c>
      <c r="F2306" s="368"/>
      <c r="G2306" s="108">
        <v>58</v>
      </c>
      <c r="H2306" s="120">
        <f>1140/228</f>
        <v>5</v>
      </c>
      <c r="I2306" s="67">
        <v>228</v>
      </c>
      <c r="J2306" s="60" t="s">
        <v>59</v>
      </c>
      <c r="K2306" s="41" t="s">
        <v>26</v>
      </c>
      <c r="L2306" s="42" t="str">
        <f t="shared" si="293"/>
        <v>228grams</v>
      </c>
      <c r="M2306" s="43">
        <f t="shared" si="294"/>
        <v>1140</v>
      </c>
      <c r="N2306" s="44" t="str">
        <f t="shared" si="295"/>
        <v>1140grams</v>
      </c>
      <c r="O2306" s="51">
        <f t="shared" si="290"/>
        <v>290</v>
      </c>
      <c r="P2306" s="29"/>
      <c r="Q2306" s="11"/>
      <c r="R2306" s="11"/>
      <c r="S2306" s="11"/>
      <c r="T2306" s="11"/>
      <c r="U2306" s="11"/>
      <c r="V2306" s="11"/>
      <c r="W2306" s="11"/>
      <c r="X2306" s="11"/>
      <c r="Y2306" s="11"/>
      <c r="Z2306" s="11"/>
    </row>
    <row r="2307" spans="1:26" ht="13.5" customHeight="1">
      <c r="A2307" s="233">
        <v>180</v>
      </c>
      <c r="B2307" s="79" t="s">
        <v>2527</v>
      </c>
      <c r="C2307" s="34" t="s">
        <v>47</v>
      </c>
      <c r="D2307" s="9" t="str">
        <f t="shared" si="292"/>
        <v>Fresh</v>
      </c>
      <c r="E2307" s="149" t="s">
        <v>121</v>
      </c>
      <c r="F2307" s="46"/>
      <c r="G2307" s="108">
        <v>35</v>
      </c>
      <c r="H2307" s="120">
        <v>2</v>
      </c>
      <c r="I2307" s="67">
        <v>1</v>
      </c>
      <c r="J2307" s="60" t="s">
        <v>59</v>
      </c>
      <c r="K2307" s="46"/>
      <c r="L2307" s="42" t="str">
        <f t="shared" si="293"/>
        <v>1grams</v>
      </c>
      <c r="M2307" s="43">
        <f t="shared" si="294"/>
        <v>2</v>
      </c>
      <c r="N2307" s="44" t="str">
        <f t="shared" si="295"/>
        <v>2grams</v>
      </c>
      <c r="O2307" s="51">
        <f t="shared" si="290"/>
        <v>70</v>
      </c>
      <c r="P2307" s="11"/>
      <c r="Q2307" s="11"/>
      <c r="R2307" s="11"/>
      <c r="S2307" s="11"/>
      <c r="T2307" s="11"/>
      <c r="U2307" s="11"/>
      <c r="V2307" s="11"/>
      <c r="W2307" s="11"/>
      <c r="X2307" s="11"/>
      <c r="Y2307" s="11"/>
      <c r="Z2307" s="11"/>
    </row>
    <row r="2308" spans="1:26" ht="13.5" customHeight="1">
      <c r="A2308" s="232">
        <v>180</v>
      </c>
      <c r="B2308" s="48" t="s">
        <v>2528</v>
      </c>
      <c r="C2308" s="49" t="s">
        <v>61</v>
      </c>
      <c r="D2308" s="485"/>
      <c r="E2308" s="149"/>
      <c r="F2308" s="368"/>
      <c r="G2308" s="108">
        <v>55</v>
      </c>
      <c r="H2308" s="120">
        <v>5</v>
      </c>
      <c r="I2308" s="67">
        <v>1000</v>
      </c>
      <c r="J2308" s="60" t="s">
        <v>33</v>
      </c>
      <c r="K2308" s="41"/>
      <c r="L2308" s="42" t="str">
        <f t="shared" si="293"/>
        <v>1000kg</v>
      </c>
      <c r="M2308" s="43">
        <f t="shared" si="294"/>
        <v>5000</v>
      </c>
      <c r="N2308" s="44" t="str">
        <f t="shared" si="295"/>
        <v>5000kg</v>
      </c>
      <c r="O2308" s="51">
        <f t="shared" si="290"/>
        <v>275</v>
      </c>
      <c r="P2308" s="46"/>
      <c r="Q2308" s="46"/>
      <c r="R2308" s="46"/>
      <c r="S2308" s="46"/>
      <c r="T2308" s="46"/>
      <c r="U2308" s="46"/>
      <c r="V2308" s="46"/>
      <c r="W2308" s="46"/>
      <c r="X2308" s="46"/>
      <c r="Y2308" s="46"/>
      <c r="Z2308" s="46"/>
    </row>
    <row r="2309" spans="1:26" ht="13.5" customHeight="1">
      <c r="A2309" s="233">
        <v>180</v>
      </c>
      <c r="B2309" s="48" t="s">
        <v>2527</v>
      </c>
      <c r="C2309" s="34" t="s">
        <v>27</v>
      </c>
      <c r="D2309" s="485"/>
      <c r="E2309" s="149"/>
      <c r="F2309" s="368"/>
      <c r="G2309" s="108">
        <v>45</v>
      </c>
      <c r="H2309" s="120">
        <f>O2309/G2309</f>
        <v>5</v>
      </c>
      <c r="I2309" s="67"/>
      <c r="J2309" s="60"/>
      <c r="K2309" s="41" t="s">
        <v>26</v>
      </c>
      <c r="L2309" s="42" t="str">
        <f t="shared" si="293"/>
        <v/>
      </c>
      <c r="M2309" s="43">
        <f t="shared" si="294"/>
        <v>0</v>
      </c>
      <c r="N2309" s="44" t="str">
        <f t="shared" si="295"/>
        <v>0</v>
      </c>
      <c r="O2309" s="133">
        <v>225</v>
      </c>
      <c r="P2309" s="46"/>
      <c r="Q2309" s="46"/>
      <c r="R2309" s="46"/>
      <c r="S2309" s="46"/>
      <c r="T2309" s="46"/>
      <c r="U2309" s="46"/>
      <c r="V2309" s="46"/>
      <c r="W2309" s="46"/>
      <c r="X2309" s="46"/>
      <c r="Y2309" s="46"/>
      <c r="Z2309" s="46"/>
    </row>
    <row r="2310" spans="1:26" ht="13.5" customHeight="1">
      <c r="A2310" s="232">
        <v>684</v>
      </c>
      <c r="B2310" s="68" t="s">
        <v>2529</v>
      </c>
      <c r="C2310" s="53" t="s">
        <v>39</v>
      </c>
      <c r="D2310" s="501"/>
      <c r="E2310" s="256" t="s">
        <v>2530</v>
      </c>
      <c r="F2310" s="368"/>
      <c r="G2310" s="102">
        <v>6</v>
      </c>
      <c r="H2310" s="182">
        <v>60</v>
      </c>
      <c r="I2310" s="340">
        <v>10</v>
      </c>
      <c r="J2310" s="401" t="s">
        <v>37</v>
      </c>
      <c r="K2310" s="41"/>
      <c r="L2310" s="42" t="str">
        <f t="shared" si="293"/>
        <v>10pieces</v>
      </c>
      <c r="M2310" s="43">
        <f t="shared" si="294"/>
        <v>600</v>
      </c>
      <c r="N2310" s="44" t="str">
        <f t="shared" si="295"/>
        <v>600pieces</v>
      </c>
      <c r="O2310" s="51">
        <f t="shared" ref="O2310:O2384" si="296">G2310*H2310</f>
        <v>360</v>
      </c>
      <c r="P2310" s="46"/>
      <c r="Q2310" s="46"/>
      <c r="R2310" s="46"/>
      <c r="S2310" s="46"/>
      <c r="T2310" s="46"/>
      <c r="U2310" s="46"/>
      <c r="V2310" s="46"/>
      <c r="W2310" s="46"/>
      <c r="X2310" s="46"/>
      <c r="Y2310" s="46"/>
      <c r="Z2310" s="46"/>
    </row>
    <row r="2311" spans="1:26" ht="13.5" customHeight="1">
      <c r="A2311" s="232">
        <v>27</v>
      </c>
      <c r="B2311" s="33" t="s">
        <v>2531</v>
      </c>
      <c r="C2311" s="49" t="s">
        <v>61</v>
      </c>
      <c r="D2311" s="9"/>
      <c r="E2311" s="149" t="s">
        <v>2532</v>
      </c>
      <c r="F2311" s="3"/>
      <c r="G2311" s="108">
        <v>85</v>
      </c>
      <c r="H2311" s="120">
        <v>1</v>
      </c>
      <c r="I2311" s="67">
        <v>350</v>
      </c>
      <c r="J2311" s="40" t="s">
        <v>59</v>
      </c>
      <c r="K2311" s="41"/>
      <c r="L2311" s="42" t="str">
        <f t="shared" si="293"/>
        <v>350grams</v>
      </c>
      <c r="M2311" s="43">
        <f t="shared" si="294"/>
        <v>350</v>
      </c>
      <c r="N2311" s="44" t="str">
        <f t="shared" si="295"/>
        <v>350grams</v>
      </c>
      <c r="O2311" s="51">
        <f t="shared" si="296"/>
        <v>85</v>
      </c>
      <c r="P2311" s="29">
        <f>O2311/H2311</f>
        <v>85</v>
      </c>
      <c r="Q2311" s="74">
        <f>G2311-P2311</f>
        <v>0</v>
      </c>
      <c r="R2311" s="28"/>
      <c r="S2311" s="28"/>
      <c r="T2311" s="28"/>
      <c r="U2311" s="28"/>
      <c r="V2311" s="28"/>
      <c r="W2311" s="28"/>
      <c r="X2311" s="28"/>
      <c r="Y2311" s="28"/>
      <c r="Z2311" s="28"/>
    </row>
    <row r="2312" spans="1:26" ht="13.5" customHeight="1">
      <c r="A2312" s="233">
        <v>27</v>
      </c>
      <c r="B2312" s="48" t="s">
        <v>2533</v>
      </c>
      <c r="C2312" s="34" t="s">
        <v>55</v>
      </c>
      <c r="D2312" s="9" t="str">
        <f t="shared" ref="D2312:D2314" si="297">IFERROR(LEFT(E2312, FIND("/", E2312)-1), E2312)</f>
        <v>Green leaves</v>
      </c>
      <c r="E2312" s="91" t="s">
        <v>2534</v>
      </c>
      <c r="F2312" s="3"/>
      <c r="G2312" s="95">
        <v>46</v>
      </c>
      <c r="H2312" s="112">
        <v>2</v>
      </c>
      <c r="I2312" s="190">
        <v>375</v>
      </c>
      <c r="J2312" s="40" t="s">
        <v>29</v>
      </c>
      <c r="K2312" s="41" t="s">
        <v>26</v>
      </c>
      <c r="L2312" s="42" t="str">
        <f t="shared" si="293"/>
        <v>375ml</v>
      </c>
      <c r="M2312" s="43">
        <f t="shared" si="294"/>
        <v>750</v>
      </c>
      <c r="N2312" s="44" t="str">
        <f t="shared" si="295"/>
        <v>750ml</v>
      </c>
      <c r="O2312" s="51">
        <f t="shared" si="296"/>
        <v>92</v>
      </c>
      <c r="P2312" s="11"/>
      <c r="Q2312" s="11"/>
      <c r="R2312" s="11"/>
      <c r="S2312" s="11"/>
      <c r="T2312" s="11"/>
      <c r="U2312" s="11"/>
      <c r="V2312" s="11"/>
      <c r="W2312" s="11"/>
      <c r="X2312" s="11"/>
      <c r="Y2312" s="11"/>
      <c r="Z2312" s="11"/>
    </row>
    <row r="2313" spans="1:26" ht="13.5" customHeight="1">
      <c r="A2313" s="232">
        <v>27</v>
      </c>
      <c r="B2313" s="33" t="s">
        <v>2533</v>
      </c>
      <c r="C2313" s="34" t="s">
        <v>43</v>
      </c>
      <c r="D2313" s="9" t="str">
        <f t="shared" si="297"/>
        <v>Mr Brown</v>
      </c>
      <c r="E2313" s="149" t="s">
        <v>2535</v>
      </c>
      <c r="F2313" s="3"/>
      <c r="G2313" s="108">
        <v>55</v>
      </c>
      <c r="H2313" s="120">
        <v>0.5</v>
      </c>
      <c r="I2313" s="210">
        <v>350</v>
      </c>
      <c r="J2313" s="60" t="s">
        <v>29</v>
      </c>
      <c r="K2313" s="41" t="s">
        <v>26</v>
      </c>
      <c r="L2313" s="42" t="str">
        <f t="shared" si="293"/>
        <v>350ml</v>
      </c>
      <c r="M2313" s="43">
        <f t="shared" si="294"/>
        <v>175</v>
      </c>
      <c r="N2313" s="44" t="str">
        <f t="shared" si="295"/>
        <v>175ml</v>
      </c>
      <c r="O2313" s="51">
        <f t="shared" si="296"/>
        <v>27.5</v>
      </c>
      <c r="P2313" s="46"/>
      <c r="Q2313" s="46"/>
      <c r="R2313" s="46"/>
      <c r="S2313" s="46"/>
      <c r="T2313" s="46"/>
      <c r="U2313" s="46"/>
      <c r="V2313" s="46"/>
      <c r="W2313" s="46"/>
      <c r="X2313" s="46"/>
      <c r="Y2313" s="46"/>
      <c r="Z2313" s="46"/>
    </row>
    <row r="2314" spans="1:26" ht="13.5" customHeight="1">
      <c r="A2314" s="233">
        <v>27</v>
      </c>
      <c r="B2314" s="79" t="s">
        <v>2533</v>
      </c>
      <c r="C2314" s="34" t="s">
        <v>47</v>
      </c>
      <c r="D2314" s="9" t="str">
        <f t="shared" si="297"/>
        <v>Orion</v>
      </c>
      <c r="E2314" s="91" t="s">
        <v>2536</v>
      </c>
      <c r="F2314" s="46"/>
      <c r="G2314" s="108">
        <v>50</v>
      </c>
      <c r="H2314" s="120">
        <v>4</v>
      </c>
      <c r="I2314" s="67">
        <v>375</v>
      </c>
      <c r="J2314" s="40" t="s">
        <v>29</v>
      </c>
      <c r="K2314" s="46"/>
      <c r="L2314" s="42" t="str">
        <f t="shared" si="293"/>
        <v>375ml</v>
      </c>
      <c r="M2314" s="43">
        <f t="shared" si="294"/>
        <v>1500</v>
      </c>
      <c r="N2314" s="44" t="str">
        <f t="shared" si="295"/>
        <v>1500ml</v>
      </c>
      <c r="O2314" s="51">
        <f t="shared" si="296"/>
        <v>200</v>
      </c>
      <c r="P2314" s="46"/>
      <c r="Q2314" s="46"/>
      <c r="R2314" s="46"/>
      <c r="S2314" s="46"/>
      <c r="T2314" s="46"/>
      <c r="U2314" s="46"/>
      <c r="V2314" s="46"/>
      <c r="W2314" s="46"/>
      <c r="X2314" s="46"/>
      <c r="Y2314" s="46"/>
      <c r="Z2314" s="46"/>
    </row>
    <row r="2315" spans="1:26" ht="13.5" customHeight="1">
      <c r="A2315" s="232">
        <v>78</v>
      </c>
      <c r="B2315" s="33" t="s">
        <v>2537</v>
      </c>
      <c r="C2315" s="49" t="s">
        <v>61</v>
      </c>
      <c r="D2315" s="485" t="s">
        <v>244</v>
      </c>
      <c r="E2315" s="149" t="s">
        <v>2538</v>
      </c>
      <c r="F2315" s="368"/>
      <c r="G2315" s="108">
        <v>49.8</v>
      </c>
      <c r="H2315" s="120">
        <v>11</v>
      </c>
      <c r="I2315" s="210">
        <v>260</v>
      </c>
      <c r="J2315" s="60" t="s">
        <v>59</v>
      </c>
      <c r="K2315" s="41" t="s">
        <v>26</v>
      </c>
      <c r="L2315" s="42" t="str">
        <f t="shared" si="293"/>
        <v>260grams</v>
      </c>
      <c r="M2315" s="43">
        <f t="shared" si="294"/>
        <v>2860</v>
      </c>
      <c r="N2315" s="44" t="str">
        <f t="shared" si="295"/>
        <v>2860grams</v>
      </c>
      <c r="O2315" s="51">
        <f t="shared" si="296"/>
        <v>547.79999999999995</v>
      </c>
      <c r="P2315" s="29">
        <f t="shared" ref="P2315:P2316" si="298">O2315/H2315</f>
        <v>49.8</v>
      </c>
      <c r="Q2315" s="74">
        <f t="shared" ref="Q2315:Q2316" si="299">G2315-P2315</f>
        <v>0</v>
      </c>
      <c r="R2315" s="28"/>
      <c r="S2315" s="28"/>
      <c r="T2315" s="28"/>
      <c r="U2315" s="28"/>
      <c r="V2315" s="28"/>
      <c r="W2315" s="28"/>
      <c r="X2315" s="28"/>
      <c r="Y2315" s="28"/>
      <c r="Z2315" s="28"/>
    </row>
    <row r="2316" spans="1:26" ht="13.5" customHeight="1">
      <c r="A2316" s="233">
        <v>736</v>
      </c>
      <c r="B2316" s="376" t="s">
        <v>2539</v>
      </c>
      <c r="C2316" s="34" t="s">
        <v>47</v>
      </c>
      <c r="D2316" s="485" t="s">
        <v>244</v>
      </c>
      <c r="E2316" s="149" t="s">
        <v>2540</v>
      </c>
      <c r="F2316" s="46"/>
      <c r="G2316" s="108">
        <v>49.92</v>
      </c>
      <c r="H2316" s="120">
        <v>19</v>
      </c>
      <c r="I2316" s="210">
        <v>1</v>
      </c>
      <c r="J2316" s="60" t="s">
        <v>301</v>
      </c>
      <c r="K2316" s="46"/>
      <c r="L2316" s="42" t="str">
        <f t="shared" si="293"/>
        <v>1drained weight grams</v>
      </c>
      <c r="M2316" s="43">
        <f t="shared" si="294"/>
        <v>19</v>
      </c>
      <c r="N2316" s="44" t="str">
        <f t="shared" si="295"/>
        <v>19drained weight grams</v>
      </c>
      <c r="O2316" s="51">
        <f t="shared" si="296"/>
        <v>948.48</v>
      </c>
      <c r="P2316" s="29">
        <f t="shared" si="298"/>
        <v>49.92</v>
      </c>
      <c r="Q2316" s="74">
        <f t="shared" si="299"/>
        <v>0</v>
      </c>
      <c r="R2316" s="28"/>
      <c r="S2316" s="28"/>
      <c r="T2316" s="28"/>
      <c r="U2316" s="28"/>
      <c r="V2316" s="28"/>
      <c r="W2316" s="28"/>
      <c r="X2316" s="28"/>
      <c r="Y2316" s="28"/>
      <c r="Z2316" s="28"/>
    </row>
    <row r="2317" spans="1:26" ht="13.5" customHeight="1">
      <c r="A2317" s="233">
        <v>736</v>
      </c>
      <c r="B2317" s="122" t="s">
        <v>2539</v>
      </c>
      <c r="C2317" s="34" t="s">
        <v>82</v>
      </c>
      <c r="D2317" s="9" t="str">
        <f t="shared" ref="D2317:D2332" si="300">IFERROR(LEFT(E2317, FIND("/", E2317)-1), E2317)</f>
        <v>Purefoods</v>
      </c>
      <c r="E2317" s="154" t="s">
        <v>2541</v>
      </c>
      <c r="F2317" s="3" t="s">
        <v>76</v>
      </c>
      <c r="G2317" s="123">
        <v>56.75</v>
      </c>
      <c r="H2317" s="124">
        <v>2</v>
      </c>
      <c r="I2317" s="211">
        <v>130</v>
      </c>
      <c r="J2317" s="125" t="s">
        <v>59</v>
      </c>
      <c r="K2317" s="41" t="s">
        <v>26</v>
      </c>
      <c r="L2317" s="42" t="str">
        <f t="shared" si="293"/>
        <v>130grams</v>
      </c>
      <c r="M2317" s="43">
        <f t="shared" si="294"/>
        <v>260</v>
      </c>
      <c r="N2317" s="44" t="str">
        <f t="shared" si="295"/>
        <v>260grams</v>
      </c>
      <c r="O2317" s="51">
        <f t="shared" si="296"/>
        <v>113.5</v>
      </c>
      <c r="P2317" s="46"/>
      <c r="Q2317" s="46"/>
      <c r="R2317" s="46"/>
      <c r="S2317" s="46"/>
      <c r="T2317" s="46"/>
      <c r="U2317" s="46"/>
      <c r="V2317" s="46"/>
      <c r="W2317" s="46"/>
      <c r="X2317" s="46"/>
      <c r="Y2317" s="46"/>
      <c r="Z2317" s="46"/>
    </row>
    <row r="2318" spans="1:26" ht="13.5" customHeight="1">
      <c r="A2318" s="233">
        <v>115</v>
      </c>
      <c r="B2318" s="128" t="s">
        <v>2542</v>
      </c>
      <c r="C2318" s="34" t="s">
        <v>82</v>
      </c>
      <c r="D2318" s="9" t="str">
        <f t="shared" si="300"/>
        <v>Datu Puti</v>
      </c>
      <c r="E2318" s="146" t="s">
        <v>2543</v>
      </c>
      <c r="F2318" s="3" t="s">
        <v>76</v>
      </c>
      <c r="G2318" s="123">
        <v>41.5</v>
      </c>
      <c r="H2318" s="129">
        <v>1</v>
      </c>
      <c r="I2318" s="211">
        <v>1000</v>
      </c>
      <c r="J2318" s="130" t="s">
        <v>29</v>
      </c>
      <c r="K2318" s="41" t="s">
        <v>26</v>
      </c>
      <c r="L2318" s="42" t="str">
        <f t="shared" si="293"/>
        <v>1000ml</v>
      </c>
      <c r="M2318" s="43">
        <f t="shared" si="294"/>
        <v>1000</v>
      </c>
      <c r="N2318" s="44" t="str">
        <f t="shared" si="295"/>
        <v>1000ml</v>
      </c>
      <c r="O2318" s="51">
        <f t="shared" si="296"/>
        <v>41.5</v>
      </c>
      <c r="P2318" s="29"/>
      <c r="Q2318" s="11"/>
      <c r="R2318" s="11"/>
      <c r="S2318" s="11"/>
      <c r="T2318" s="11"/>
      <c r="U2318" s="11"/>
      <c r="V2318" s="11"/>
      <c r="W2318" s="11"/>
      <c r="X2318" s="11"/>
      <c r="Y2318" s="11"/>
      <c r="Z2318" s="11"/>
    </row>
    <row r="2319" spans="1:26" ht="13.5" customHeight="1">
      <c r="A2319" s="233">
        <v>115</v>
      </c>
      <c r="B2319" s="52" t="s">
        <v>2542</v>
      </c>
      <c r="C2319" s="34" t="s">
        <v>35</v>
      </c>
      <c r="D2319" s="9" t="str">
        <f t="shared" si="300"/>
        <v>JUGIROX</v>
      </c>
      <c r="E2319" s="149" t="s">
        <v>480</v>
      </c>
      <c r="F2319" s="368"/>
      <c r="G2319" s="108">
        <v>65</v>
      </c>
      <c r="H2319" s="120">
        <v>7</v>
      </c>
      <c r="I2319" s="67">
        <v>1</v>
      </c>
      <c r="J2319" s="60" t="s">
        <v>86</v>
      </c>
      <c r="K2319" s="41" t="s">
        <v>26</v>
      </c>
      <c r="L2319" s="42" t="str">
        <f t="shared" si="293"/>
        <v>1gallons</v>
      </c>
      <c r="M2319" s="43">
        <f t="shared" si="294"/>
        <v>7</v>
      </c>
      <c r="N2319" s="44" t="str">
        <f t="shared" si="295"/>
        <v>7gallons</v>
      </c>
      <c r="O2319" s="51">
        <f t="shared" si="296"/>
        <v>455</v>
      </c>
      <c r="P2319" s="46"/>
      <c r="Q2319" s="46"/>
      <c r="R2319" s="46"/>
      <c r="S2319" s="46"/>
      <c r="T2319" s="46"/>
      <c r="U2319" s="46"/>
      <c r="V2319" s="46"/>
      <c r="W2319" s="46"/>
      <c r="X2319" s="46"/>
      <c r="Y2319" s="46"/>
      <c r="Z2319" s="46"/>
    </row>
    <row r="2320" spans="1:26" ht="13.5" customHeight="1">
      <c r="A2320" s="233">
        <v>115</v>
      </c>
      <c r="B2320" s="128" t="s">
        <v>2542</v>
      </c>
      <c r="C2320" s="34" t="s">
        <v>82</v>
      </c>
      <c r="D2320" s="9" t="str">
        <f t="shared" si="300"/>
        <v>Silver swan</v>
      </c>
      <c r="E2320" s="146" t="s">
        <v>2544</v>
      </c>
      <c r="F2320" s="3" t="s">
        <v>76</v>
      </c>
      <c r="G2320" s="123">
        <v>41.5</v>
      </c>
      <c r="H2320" s="129">
        <v>1</v>
      </c>
      <c r="I2320" s="334">
        <v>1000</v>
      </c>
      <c r="J2320" s="130" t="s">
        <v>29</v>
      </c>
      <c r="K2320" s="41" t="s">
        <v>26</v>
      </c>
      <c r="L2320" s="42" t="str">
        <f t="shared" si="293"/>
        <v>1000ml</v>
      </c>
      <c r="M2320" s="43">
        <f t="shared" si="294"/>
        <v>1000</v>
      </c>
      <c r="N2320" s="44" t="str">
        <f t="shared" si="295"/>
        <v>1000ml</v>
      </c>
      <c r="O2320" s="51">
        <f t="shared" si="296"/>
        <v>41.5</v>
      </c>
      <c r="P2320" s="46"/>
      <c r="Q2320" s="46"/>
      <c r="R2320" s="46"/>
      <c r="S2320" s="46"/>
      <c r="T2320" s="46"/>
      <c r="U2320" s="46"/>
      <c r="V2320" s="46"/>
      <c r="W2320" s="46"/>
      <c r="X2320" s="46"/>
      <c r="Y2320" s="46"/>
      <c r="Z2320" s="46"/>
    </row>
    <row r="2321" spans="1:26" ht="13.5" customHeight="1">
      <c r="A2321" s="232">
        <v>115</v>
      </c>
      <c r="B2321" s="33" t="s">
        <v>2542</v>
      </c>
      <c r="C2321" s="49" t="s">
        <v>31</v>
      </c>
      <c r="D2321" s="9" t="str">
        <f t="shared" si="300"/>
        <v>ticman</v>
      </c>
      <c r="E2321" s="149" t="s">
        <v>482</v>
      </c>
      <c r="F2321" s="368"/>
      <c r="G2321" s="108">
        <v>70</v>
      </c>
      <c r="H2321" s="120">
        <v>2</v>
      </c>
      <c r="I2321" s="210"/>
      <c r="J2321" s="60" t="s">
        <v>29</v>
      </c>
      <c r="K2321" s="41" t="s">
        <v>26</v>
      </c>
      <c r="L2321" s="42" t="str">
        <f t="shared" si="293"/>
        <v>ml</v>
      </c>
      <c r="M2321" s="43">
        <f t="shared" si="294"/>
        <v>0</v>
      </c>
      <c r="N2321" s="44" t="str">
        <f t="shared" si="295"/>
        <v>0ml</v>
      </c>
      <c r="O2321" s="51">
        <f t="shared" si="296"/>
        <v>140</v>
      </c>
      <c r="P2321" s="46"/>
      <c r="Q2321" s="46"/>
      <c r="R2321" s="46"/>
      <c r="S2321" s="46"/>
      <c r="T2321" s="46"/>
      <c r="U2321" s="46"/>
      <c r="V2321" s="46"/>
      <c r="W2321" s="46"/>
      <c r="X2321" s="46"/>
      <c r="Y2321" s="46"/>
      <c r="Z2321" s="46"/>
    </row>
    <row r="2322" spans="1:26" ht="13.5" customHeight="1">
      <c r="A2322" s="233">
        <v>115</v>
      </c>
      <c r="B2322" s="33" t="s">
        <v>2542</v>
      </c>
      <c r="C2322" s="34" t="s">
        <v>55</v>
      </c>
      <c r="D2322" s="9" t="str">
        <f t="shared" si="300"/>
        <v>Ticman</v>
      </c>
      <c r="E2322" s="149" t="s">
        <v>1305</v>
      </c>
      <c r="F2322" s="3"/>
      <c r="G2322" s="108">
        <v>70</v>
      </c>
      <c r="H2322" s="120">
        <v>1</v>
      </c>
      <c r="I2322" s="210">
        <v>3.4</v>
      </c>
      <c r="J2322" s="60" t="s">
        <v>484</v>
      </c>
      <c r="K2322" s="41" t="s">
        <v>26</v>
      </c>
      <c r="L2322" s="42" t="str">
        <f t="shared" si="293"/>
        <v>3.4l</v>
      </c>
      <c r="M2322" s="43">
        <f t="shared" si="294"/>
        <v>3.4</v>
      </c>
      <c r="N2322" s="44" t="str">
        <f t="shared" si="295"/>
        <v>3.4l</v>
      </c>
      <c r="O2322" s="51">
        <f t="shared" si="296"/>
        <v>70</v>
      </c>
      <c r="P2322" s="46"/>
      <c r="Q2322" s="46"/>
      <c r="R2322" s="46"/>
      <c r="S2322" s="46"/>
      <c r="T2322" s="46"/>
      <c r="U2322" s="46"/>
      <c r="V2322" s="46"/>
      <c r="W2322" s="46"/>
      <c r="X2322" s="46"/>
      <c r="Y2322" s="46"/>
      <c r="Z2322" s="46"/>
    </row>
    <row r="2323" spans="1:26" ht="13.5" customHeight="1">
      <c r="A2323" s="232">
        <v>115</v>
      </c>
      <c r="B2323" s="33" t="s">
        <v>2545</v>
      </c>
      <c r="C2323" s="49" t="s">
        <v>61</v>
      </c>
      <c r="D2323" s="9" t="str">
        <f t="shared" si="300"/>
        <v>ticman</v>
      </c>
      <c r="E2323" s="149" t="s">
        <v>2276</v>
      </c>
      <c r="F2323" s="368"/>
      <c r="G2323" s="108">
        <v>70</v>
      </c>
      <c r="H2323" s="120">
        <v>15</v>
      </c>
      <c r="I2323" s="210">
        <v>3500</v>
      </c>
      <c r="J2323" s="60" t="s">
        <v>86</v>
      </c>
      <c r="K2323" s="41" t="s">
        <v>26</v>
      </c>
      <c r="L2323" s="42" t="str">
        <f t="shared" si="293"/>
        <v>3500gallons</v>
      </c>
      <c r="M2323" s="43">
        <f t="shared" si="294"/>
        <v>52500</v>
      </c>
      <c r="N2323" s="44" t="str">
        <f t="shared" si="295"/>
        <v>52500gallons</v>
      </c>
      <c r="O2323" s="51">
        <f t="shared" si="296"/>
        <v>1050</v>
      </c>
      <c r="P2323" s="46"/>
      <c r="Q2323" s="46"/>
      <c r="R2323" s="46"/>
      <c r="S2323" s="46"/>
      <c r="T2323" s="46"/>
      <c r="U2323" s="46"/>
      <c r="V2323" s="46"/>
      <c r="W2323" s="46"/>
      <c r="X2323" s="46"/>
      <c r="Y2323" s="46"/>
      <c r="Z2323" s="46"/>
    </row>
    <row r="2324" spans="1:26" ht="13.5" customHeight="1">
      <c r="A2324" s="232">
        <v>115</v>
      </c>
      <c r="B2324" s="33" t="s">
        <v>2542</v>
      </c>
      <c r="C2324" s="34" t="s">
        <v>43</v>
      </c>
      <c r="D2324" s="9" t="str">
        <f t="shared" si="300"/>
        <v>Ticman</v>
      </c>
      <c r="E2324" s="149" t="s">
        <v>28</v>
      </c>
      <c r="F2324" s="368"/>
      <c r="G2324" s="108">
        <v>70</v>
      </c>
      <c r="H2324" s="81">
        <v>1</v>
      </c>
      <c r="I2324" s="67">
        <v>1</v>
      </c>
      <c r="J2324" s="40" t="s">
        <v>86</v>
      </c>
      <c r="K2324" s="41" t="s">
        <v>26</v>
      </c>
      <c r="L2324" s="42" t="str">
        <f t="shared" si="293"/>
        <v>1gallons</v>
      </c>
      <c r="M2324" s="43">
        <f t="shared" si="294"/>
        <v>1</v>
      </c>
      <c r="N2324" s="44" t="str">
        <f t="shared" si="295"/>
        <v>1gallons</v>
      </c>
      <c r="O2324" s="51">
        <f t="shared" si="296"/>
        <v>70</v>
      </c>
      <c r="P2324" s="46"/>
      <c r="Q2324" s="46"/>
      <c r="R2324" s="46"/>
      <c r="S2324" s="46"/>
      <c r="T2324" s="46"/>
      <c r="U2324" s="46"/>
      <c r="V2324" s="46"/>
      <c r="W2324" s="46"/>
      <c r="X2324" s="46"/>
      <c r="Y2324" s="46"/>
      <c r="Z2324" s="46"/>
    </row>
    <row r="2325" spans="1:26" ht="13.5" customHeight="1">
      <c r="A2325" s="232">
        <v>115</v>
      </c>
      <c r="B2325" s="52" t="s">
        <v>2542</v>
      </c>
      <c r="C2325" s="53" t="s">
        <v>39</v>
      </c>
      <c r="D2325" s="9" t="str">
        <f t="shared" si="300"/>
        <v>Ticman</v>
      </c>
      <c r="E2325" s="101" t="s">
        <v>28</v>
      </c>
      <c r="F2325" s="368"/>
      <c r="G2325" s="102">
        <v>70</v>
      </c>
      <c r="H2325" s="478">
        <v>19</v>
      </c>
      <c r="I2325" s="218">
        <v>1</v>
      </c>
      <c r="J2325" s="56" t="s">
        <v>86</v>
      </c>
      <c r="K2325" s="41"/>
      <c r="L2325" s="42" t="str">
        <f t="shared" si="293"/>
        <v>1gallons</v>
      </c>
      <c r="M2325" s="43">
        <f t="shared" si="294"/>
        <v>19</v>
      </c>
      <c r="N2325" s="44" t="str">
        <f t="shared" si="295"/>
        <v>19gallons</v>
      </c>
      <c r="O2325" s="51">
        <f t="shared" si="296"/>
        <v>1330</v>
      </c>
      <c r="P2325" s="46"/>
      <c r="Q2325" s="46"/>
      <c r="R2325" s="46"/>
      <c r="S2325" s="46"/>
      <c r="T2325" s="46"/>
      <c r="U2325" s="46"/>
      <c r="V2325" s="46"/>
      <c r="W2325" s="46"/>
      <c r="X2325" s="46"/>
      <c r="Y2325" s="46"/>
      <c r="Z2325" s="46"/>
    </row>
    <row r="2326" spans="1:26" ht="13.5" customHeight="1">
      <c r="A2326" s="233">
        <v>115</v>
      </c>
      <c r="B2326" s="128" t="s">
        <v>2542</v>
      </c>
      <c r="C2326" s="34" t="s">
        <v>82</v>
      </c>
      <c r="D2326" s="9" t="str">
        <f t="shared" si="300"/>
        <v>Ticman</v>
      </c>
      <c r="E2326" s="146" t="s">
        <v>28</v>
      </c>
      <c r="F2326" s="3" t="s">
        <v>76</v>
      </c>
      <c r="G2326" s="123">
        <v>65</v>
      </c>
      <c r="H2326" s="124">
        <v>10</v>
      </c>
      <c r="I2326" s="211">
        <v>1</v>
      </c>
      <c r="J2326" s="125" t="s">
        <v>29</v>
      </c>
      <c r="K2326" s="41" t="s">
        <v>26</v>
      </c>
      <c r="L2326" s="42" t="str">
        <f t="shared" si="293"/>
        <v>1ml</v>
      </c>
      <c r="M2326" s="43">
        <f t="shared" si="294"/>
        <v>10</v>
      </c>
      <c r="N2326" s="44" t="str">
        <f t="shared" si="295"/>
        <v>10ml</v>
      </c>
      <c r="O2326" s="51">
        <f t="shared" si="296"/>
        <v>650</v>
      </c>
      <c r="P2326" s="46"/>
      <c r="Q2326" s="46"/>
      <c r="R2326" s="46"/>
      <c r="S2326" s="46"/>
      <c r="T2326" s="46"/>
      <c r="U2326" s="46"/>
      <c r="V2326" s="46"/>
      <c r="W2326" s="46"/>
      <c r="X2326" s="46"/>
      <c r="Y2326" s="46"/>
      <c r="Z2326" s="46"/>
    </row>
    <row r="2327" spans="1:26" ht="13.5" customHeight="1">
      <c r="A2327" s="233">
        <v>115</v>
      </c>
      <c r="B2327" s="33" t="s">
        <v>2542</v>
      </c>
      <c r="C2327" s="34" t="s">
        <v>6</v>
      </c>
      <c r="D2327" s="9" t="str">
        <f t="shared" si="300"/>
        <v>Ticman</v>
      </c>
      <c r="E2327" s="149" t="s">
        <v>28</v>
      </c>
      <c r="F2327" s="3"/>
      <c r="G2327" s="108">
        <v>70</v>
      </c>
      <c r="H2327" s="81">
        <v>4</v>
      </c>
      <c r="I2327" s="67">
        <v>3500</v>
      </c>
      <c r="J2327" s="40" t="s">
        <v>59</v>
      </c>
      <c r="K2327" s="41" t="s">
        <v>26</v>
      </c>
      <c r="L2327" s="42" t="str">
        <f t="shared" si="293"/>
        <v>3500grams</v>
      </c>
      <c r="M2327" s="43">
        <f t="shared" si="294"/>
        <v>14000</v>
      </c>
      <c r="N2327" s="44" t="str">
        <f t="shared" si="295"/>
        <v>14000grams</v>
      </c>
      <c r="O2327" s="51">
        <f t="shared" si="296"/>
        <v>280</v>
      </c>
      <c r="P2327" s="46"/>
      <c r="Q2327" s="46"/>
      <c r="R2327" s="46"/>
      <c r="S2327" s="46"/>
      <c r="T2327" s="46"/>
      <c r="U2327" s="46"/>
      <c r="V2327" s="46"/>
      <c r="W2327" s="46"/>
      <c r="X2327" s="46"/>
      <c r="Y2327" s="46"/>
      <c r="Z2327" s="46"/>
    </row>
    <row r="2328" spans="1:26" ht="13.5" customHeight="1">
      <c r="A2328" s="233">
        <v>115</v>
      </c>
      <c r="B2328" s="36" t="s">
        <v>2542</v>
      </c>
      <c r="C2328" s="34" t="s">
        <v>27</v>
      </c>
      <c r="D2328" s="9" t="str">
        <f t="shared" si="300"/>
        <v>Ticman</v>
      </c>
      <c r="E2328" s="230" t="s">
        <v>28</v>
      </c>
      <c r="F2328" s="368"/>
      <c r="G2328" s="108">
        <v>70</v>
      </c>
      <c r="H2328" s="120">
        <v>10</v>
      </c>
      <c r="I2328" s="67">
        <v>3500</v>
      </c>
      <c r="J2328" s="60" t="s">
        <v>29</v>
      </c>
      <c r="K2328" s="41" t="s">
        <v>26</v>
      </c>
      <c r="L2328" s="42" t="str">
        <f t="shared" si="293"/>
        <v>3500ml</v>
      </c>
      <c r="M2328" s="43">
        <f t="shared" si="294"/>
        <v>35000</v>
      </c>
      <c r="N2328" s="44" t="str">
        <f t="shared" si="295"/>
        <v>35000ml</v>
      </c>
      <c r="O2328" s="45">
        <f t="shared" si="296"/>
        <v>700</v>
      </c>
      <c r="P2328" s="46"/>
      <c r="Q2328" s="46"/>
      <c r="R2328" s="46"/>
      <c r="S2328" s="46"/>
      <c r="T2328" s="46"/>
      <c r="U2328" s="46"/>
      <c r="V2328" s="46"/>
      <c r="W2328" s="46"/>
      <c r="X2328" s="46"/>
      <c r="Y2328" s="46"/>
      <c r="Z2328" s="46"/>
    </row>
    <row r="2329" spans="1:26" ht="13.5" customHeight="1">
      <c r="A2329" s="233">
        <v>115</v>
      </c>
      <c r="B2329" s="57" t="s">
        <v>2542</v>
      </c>
      <c r="C2329" s="34" t="s">
        <v>47</v>
      </c>
      <c r="D2329" s="9" t="str">
        <f t="shared" si="300"/>
        <v>Ticman</v>
      </c>
      <c r="E2329" s="149" t="s">
        <v>28</v>
      </c>
      <c r="F2329" s="46"/>
      <c r="G2329" s="108">
        <v>70</v>
      </c>
      <c r="H2329" s="120">
        <v>30</v>
      </c>
      <c r="I2329" s="67">
        <v>1</v>
      </c>
      <c r="J2329" s="40" t="s">
        <v>86</v>
      </c>
      <c r="K2329" s="46"/>
      <c r="L2329" s="42" t="str">
        <f t="shared" si="293"/>
        <v>1gallons</v>
      </c>
      <c r="M2329" s="43">
        <f t="shared" si="294"/>
        <v>30</v>
      </c>
      <c r="N2329" s="44" t="str">
        <f t="shared" si="295"/>
        <v>30gallons</v>
      </c>
      <c r="O2329" s="51">
        <f t="shared" si="296"/>
        <v>2100</v>
      </c>
      <c r="P2329" s="46"/>
      <c r="Q2329" s="46"/>
      <c r="R2329" s="46"/>
      <c r="S2329" s="46"/>
      <c r="T2329" s="46"/>
      <c r="U2329" s="46"/>
      <c r="V2329" s="46"/>
      <c r="W2329" s="46"/>
      <c r="X2329" s="46"/>
      <c r="Y2329" s="46"/>
      <c r="Z2329" s="46"/>
    </row>
    <row r="2330" spans="1:26" ht="13.5" customHeight="1">
      <c r="A2330" s="233">
        <v>115</v>
      </c>
      <c r="B2330" s="79" t="s">
        <v>2542</v>
      </c>
      <c r="C2330" s="94" t="s">
        <v>68</v>
      </c>
      <c r="D2330" s="9">
        <f t="shared" si="300"/>
        <v>0</v>
      </c>
      <c r="E2330" s="91"/>
      <c r="F2330" s="46"/>
      <c r="G2330" s="95">
        <v>70</v>
      </c>
      <c r="H2330" s="253">
        <v>5</v>
      </c>
      <c r="I2330" s="227">
        <v>1</v>
      </c>
      <c r="J2330" s="131" t="s">
        <v>86</v>
      </c>
      <c r="K2330" s="46"/>
      <c r="L2330" s="42" t="str">
        <f t="shared" si="293"/>
        <v>1gallons</v>
      </c>
      <c r="M2330" s="43">
        <f t="shared" si="294"/>
        <v>5</v>
      </c>
      <c r="N2330" s="44" t="str">
        <f t="shared" si="295"/>
        <v>5gallons</v>
      </c>
      <c r="O2330" s="51">
        <f t="shared" si="296"/>
        <v>350</v>
      </c>
      <c r="P2330" s="46"/>
      <c r="Q2330" s="46"/>
      <c r="R2330" s="46"/>
      <c r="S2330" s="46"/>
      <c r="T2330" s="46"/>
      <c r="U2330" s="46"/>
      <c r="V2330" s="46"/>
      <c r="W2330" s="46"/>
      <c r="X2330" s="46"/>
      <c r="Y2330" s="46"/>
      <c r="Z2330" s="46"/>
    </row>
    <row r="2331" spans="1:26" ht="13.5" customHeight="1">
      <c r="A2331" s="233">
        <v>115</v>
      </c>
      <c r="B2331" s="79" t="s">
        <v>2542</v>
      </c>
      <c r="C2331" s="94" t="s">
        <v>68</v>
      </c>
      <c r="D2331" s="9">
        <f t="shared" si="300"/>
        <v>0</v>
      </c>
      <c r="E2331" s="91"/>
      <c r="F2331" s="46"/>
      <c r="G2331" s="95">
        <v>0.19111111111111109</v>
      </c>
      <c r="H2331" s="97">
        <v>1000</v>
      </c>
      <c r="I2331" s="227">
        <v>1800</v>
      </c>
      <c r="J2331" s="131" t="s">
        <v>59</v>
      </c>
      <c r="K2331" s="46"/>
      <c r="L2331" s="42" t="str">
        <f t="shared" si="293"/>
        <v>1800grams</v>
      </c>
      <c r="M2331" s="43">
        <f t="shared" si="294"/>
        <v>1800000</v>
      </c>
      <c r="N2331" s="44" t="str">
        <f t="shared" si="295"/>
        <v>1800000grams</v>
      </c>
      <c r="O2331" s="51">
        <f t="shared" si="296"/>
        <v>191.11111111111109</v>
      </c>
      <c r="P2331" s="46"/>
      <c r="Q2331" s="46"/>
      <c r="R2331" s="46"/>
      <c r="S2331" s="46"/>
      <c r="T2331" s="46"/>
      <c r="U2331" s="46"/>
      <c r="V2331" s="46"/>
      <c r="W2331" s="46"/>
      <c r="X2331" s="46"/>
      <c r="Y2331" s="46"/>
      <c r="Z2331" s="46"/>
    </row>
    <row r="2332" spans="1:26" ht="13.5" customHeight="1">
      <c r="A2332" s="233">
        <v>855</v>
      </c>
      <c r="B2332" s="33" t="s">
        <v>2546</v>
      </c>
      <c r="C2332" s="34" t="s">
        <v>74</v>
      </c>
      <c r="D2332" s="9" t="str">
        <f t="shared" si="300"/>
        <v>Vista</v>
      </c>
      <c r="E2332" s="149" t="s">
        <v>661</v>
      </c>
      <c r="F2332" s="3" t="s">
        <v>76</v>
      </c>
      <c r="G2332" s="108">
        <v>31.55</v>
      </c>
      <c r="H2332" s="120">
        <v>15</v>
      </c>
      <c r="I2332" s="210">
        <v>50</v>
      </c>
      <c r="J2332" s="60" t="s">
        <v>59</v>
      </c>
      <c r="K2332" s="41" t="s">
        <v>26</v>
      </c>
      <c r="L2332" s="42" t="str">
        <f t="shared" si="293"/>
        <v>50grams</v>
      </c>
      <c r="M2332" s="43">
        <f t="shared" si="294"/>
        <v>750</v>
      </c>
      <c r="N2332" s="44" t="str">
        <f t="shared" si="295"/>
        <v>750grams</v>
      </c>
      <c r="O2332" s="51">
        <f t="shared" si="296"/>
        <v>473.25</v>
      </c>
      <c r="P2332" s="46"/>
      <c r="Q2332" s="46"/>
      <c r="R2332" s="46"/>
      <c r="S2332" s="46"/>
      <c r="T2332" s="46"/>
      <c r="U2332" s="46"/>
      <c r="V2332" s="46"/>
      <c r="W2332" s="46"/>
      <c r="X2332" s="46"/>
      <c r="Y2332" s="46"/>
      <c r="Z2332" s="46"/>
    </row>
    <row r="2333" spans="1:26" ht="13.5" customHeight="1">
      <c r="A2333" s="232">
        <v>497</v>
      </c>
      <c r="B2333" s="48" t="s">
        <v>2547</v>
      </c>
      <c r="C2333" s="34" t="s">
        <v>43</v>
      </c>
      <c r="D2333" s="9"/>
      <c r="E2333" s="149" t="s">
        <v>2548</v>
      </c>
      <c r="F2333" s="368"/>
      <c r="G2333" s="108">
        <f>762/48</f>
        <v>15.875</v>
      </c>
      <c r="H2333" s="81">
        <v>24</v>
      </c>
      <c r="I2333" s="67">
        <v>60</v>
      </c>
      <c r="J2333" s="40" t="s">
        <v>37</v>
      </c>
      <c r="K2333" s="41"/>
      <c r="L2333" s="42" t="str">
        <f t="shared" si="293"/>
        <v>60pieces</v>
      </c>
      <c r="M2333" s="43">
        <f t="shared" si="294"/>
        <v>1440</v>
      </c>
      <c r="N2333" s="44" t="str">
        <f t="shared" si="295"/>
        <v>1440pieces</v>
      </c>
      <c r="O2333" s="51">
        <f t="shared" si="296"/>
        <v>381</v>
      </c>
      <c r="P2333" s="29">
        <f>O2333/H2333</f>
        <v>15.875</v>
      </c>
      <c r="Q2333" s="74"/>
      <c r="R2333" s="28"/>
      <c r="S2333" s="28"/>
      <c r="T2333" s="28"/>
      <c r="U2333" s="28"/>
      <c r="V2333" s="28"/>
      <c r="W2333" s="28"/>
      <c r="X2333" s="28"/>
      <c r="Y2333" s="28"/>
      <c r="Z2333" s="28"/>
    </row>
    <row r="2334" spans="1:26" ht="13.5" customHeight="1">
      <c r="A2334" s="232">
        <v>498</v>
      </c>
      <c r="B2334" s="48" t="s">
        <v>2549</v>
      </c>
      <c r="C2334" s="34" t="s">
        <v>43</v>
      </c>
      <c r="D2334" s="9" t="str">
        <f t="shared" ref="D2334:D2337" si="301">IFERROR(LEFT(E2334, FIND("/", E2334)-1), E2334)</f>
        <v>Nissin</v>
      </c>
      <c r="E2334" s="149" t="s">
        <v>2550</v>
      </c>
      <c r="F2334" s="368"/>
      <c r="G2334" s="108">
        <f>780/60</f>
        <v>13</v>
      </c>
      <c r="H2334" s="81">
        <v>24</v>
      </c>
      <c r="I2334" s="67">
        <v>60</v>
      </c>
      <c r="J2334" s="40" t="s">
        <v>37</v>
      </c>
      <c r="K2334" s="41"/>
      <c r="L2334" s="42" t="str">
        <f t="shared" si="293"/>
        <v>60pieces</v>
      </c>
      <c r="M2334" s="43">
        <f t="shared" si="294"/>
        <v>1440</v>
      </c>
      <c r="N2334" s="44" t="str">
        <f t="shared" si="295"/>
        <v>1440pieces</v>
      </c>
      <c r="O2334" s="51">
        <f t="shared" si="296"/>
        <v>312</v>
      </c>
      <c r="P2334" s="46"/>
      <c r="Q2334" s="46"/>
      <c r="R2334" s="46"/>
      <c r="S2334" s="46"/>
      <c r="T2334" s="46"/>
      <c r="U2334" s="46"/>
      <c r="V2334" s="46"/>
      <c r="W2334" s="46"/>
      <c r="X2334" s="46"/>
      <c r="Y2334" s="46"/>
      <c r="Z2334" s="46"/>
    </row>
    <row r="2335" spans="1:26" ht="13.5" customHeight="1">
      <c r="A2335" s="233">
        <v>1165</v>
      </c>
      <c r="B2335" s="79" t="s">
        <v>2551</v>
      </c>
      <c r="C2335" s="34" t="s">
        <v>47</v>
      </c>
      <c r="D2335" s="9" t="str">
        <f t="shared" si="301"/>
        <v>Rebisco (10piecesxgrams)</v>
      </c>
      <c r="E2335" s="149" t="s">
        <v>2552</v>
      </c>
      <c r="F2335" s="46"/>
      <c r="G2335" s="108">
        <v>7.03</v>
      </c>
      <c r="H2335" s="81">
        <v>240</v>
      </c>
      <c r="I2335" s="67">
        <v>1</v>
      </c>
      <c r="J2335" s="40" t="s">
        <v>37</v>
      </c>
      <c r="K2335" s="46"/>
      <c r="L2335" s="42" t="str">
        <f t="shared" si="293"/>
        <v>1pieces</v>
      </c>
      <c r="M2335" s="43">
        <f t="shared" si="294"/>
        <v>240</v>
      </c>
      <c r="N2335" s="44" t="str">
        <f t="shared" si="295"/>
        <v>240pieces</v>
      </c>
      <c r="O2335" s="51">
        <f t="shared" si="296"/>
        <v>1687.2</v>
      </c>
      <c r="P2335" s="46"/>
      <c r="Q2335" s="46"/>
      <c r="R2335" s="46"/>
      <c r="S2335" s="46"/>
      <c r="T2335" s="46"/>
      <c r="U2335" s="46"/>
      <c r="V2335" s="46"/>
      <c r="W2335" s="46"/>
      <c r="X2335" s="46"/>
      <c r="Y2335" s="46"/>
      <c r="Z2335" s="46"/>
    </row>
    <row r="2336" spans="1:26" ht="13.5" customHeight="1">
      <c r="A2336" s="233">
        <v>1166</v>
      </c>
      <c r="B2336" s="79" t="s">
        <v>2553</v>
      </c>
      <c r="C2336" s="34" t="s">
        <v>47</v>
      </c>
      <c r="D2336" s="9" t="str">
        <f t="shared" si="301"/>
        <v>grams</v>
      </c>
      <c r="E2336" s="149" t="s">
        <v>59</v>
      </c>
      <c r="F2336" s="46"/>
      <c r="G2336" s="108">
        <v>188</v>
      </c>
      <c r="H2336" s="81">
        <v>2</v>
      </c>
      <c r="I2336" s="67">
        <v>1</v>
      </c>
      <c r="J2336" s="40" t="s">
        <v>59</v>
      </c>
      <c r="K2336" s="46"/>
      <c r="L2336" s="42" t="str">
        <f t="shared" si="293"/>
        <v>1grams</v>
      </c>
      <c r="M2336" s="43">
        <f t="shared" si="294"/>
        <v>2</v>
      </c>
      <c r="N2336" s="44" t="str">
        <f t="shared" si="295"/>
        <v>2grams</v>
      </c>
      <c r="O2336" s="51">
        <f t="shared" si="296"/>
        <v>376</v>
      </c>
      <c r="P2336" s="11"/>
      <c r="Q2336" s="11"/>
      <c r="R2336" s="11"/>
      <c r="S2336" s="11"/>
      <c r="T2336" s="11"/>
      <c r="U2336" s="11"/>
      <c r="V2336" s="11"/>
      <c r="W2336" s="11"/>
      <c r="X2336" s="11"/>
      <c r="Y2336" s="11"/>
      <c r="Z2336" s="11"/>
    </row>
    <row r="2337" spans="1:26" ht="13.5" customHeight="1">
      <c r="A2337" s="233">
        <v>1166</v>
      </c>
      <c r="B2337" s="79" t="s">
        <v>2553</v>
      </c>
      <c r="C2337" s="94" t="s">
        <v>68</v>
      </c>
      <c r="D2337" s="9">
        <f t="shared" si="301"/>
        <v>0</v>
      </c>
      <c r="E2337" s="91"/>
      <c r="F2337" s="46"/>
      <c r="G2337" s="95">
        <v>1</v>
      </c>
      <c r="H2337" s="97">
        <v>300</v>
      </c>
      <c r="I2337" s="227">
        <v>100</v>
      </c>
      <c r="J2337" s="131" t="s">
        <v>59</v>
      </c>
      <c r="K2337" s="46"/>
      <c r="L2337" s="42" t="str">
        <f t="shared" si="293"/>
        <v>100grams</v>
      </c>
      <c r="M2337" s="43">
        <f t="shared" si="294"/>
        <v>30000</v>
      </c>
      <c r="N2337" s="44" t="str">
        <f t="shared" si="295"/>
        <v>30000grams</v>
      </c>
      <c r="O2337" s="51">
        <f t="shared" si="296"/>
        <v>300</v>
      </c>
      <c r="P2337" s="46"/>
      <c r="Q2337" s="46"/>
      <c r="R2337" s="46"/>
      <c r="S2337" s="46"/>
      <c r="T2337" s="46"/>
      <c r="U2337" s="46"/>
      <c r="V2337" s="46"/>
      <c r="W2337" s="46"/>
      <c r="X2337" s="46"/>
      <c r="Y2337" s="46"/>
      <c r="Z2337" s="46"/>
    </row>
    <row r="2338" spans="1:26" ht="13.5" customHeight="1">
      <c r="A2338" s="232">
        <v>130</v>
      </c>
      <c r="B2338" s="48" t="s">
        <v>2554</v>
      </c>
      <c r="C2338" s="49" t="s">
        <v>61</v>
      </c>
      <c r="D2338" s="9"/>
      <c r="E2338" s="149" t="s">
        <v>2424</v>
      </c>
      <c r="F2338" s="368"/>
      <c r="G2338" s="108">
        <v>720</v>
      </c>
      <c r="H2338" s="120">
        <v>1</v>
      </c>
      <c r="I2338" s="67">
        <v>1000</v>
      </c>
      <c r="J2338" s="40" t="s">
        <v>59</v>
      </c>
      <c r="K2338" s="41" t="s">
        <v>26</v>
      </c>
      <c r="L2338" s="42" t="str">
        <f t="shared" si="293"/>
        <v>1000grams</v>
      </c>
      <c r="M2338" s="43">
        <f t="shared" si="294"/>
        <v>1000</v>
      </c>
      <c r="N2338" s="44" t="str">
        <f t="shared" si="295"/>
        <v>1000grams</v>
      </c>
      <c r="O2338" s="51">
        <f t="shared" si="296"/>
        <v>720</v>
      </c>
      <c r="P2338" s="29">
        <f t="shared" ref="P2338:P2339" si="302">O2338/H2338</f>
        <v>720</v>
      </c>
      <c r="Q2338" s="29">
        <f t="shared" ref="Q2338:Q2339" si="303">G2338-P2338</f>
        <v>0</v>
      </c>
      <c r="R2338" s="46"/>
      <c r="S2338" s="28"/>
      <c r="T2338" s="28"/>
      <c r="U2338" s="28"/>
      <c r="V2338" s="28"/>
      <c r="W2338" s="28"/>
      <c r="X2338" s="28"/>
      <c r="Y2338" s="28"/>
      <c r="Z2338" s="28"/>
    </row>
    <row r="2339" spans="1:26" ht="13.5" customHeight="1">
      <c r="A2339" s="232">
        <v>131</v>
      </c>
      <c r="B2339" s="48" t="s">
        <v>2555</v>
      </c>
      <c r="C2339" s="49" t="s">
        <v>61</v>
      </c>
      <c r="D2339" s="9"/>
      <c r="E2339" s="91" t="s">
        <v>2556</v>
      </c>
      <c r="F2339" s="368"/>
      <c r="G2339" s="108">
        <v>188</v>
      </c>
      <c r="H2339" s="112">
        <v>2</v>
      </c>
      <c r="I2339" s="67">
        <v>200</v>
      </c>
      <c r="J2339" s="131" t="s">
        <v>59</v>
      </c>
      <c r="K2339" s="41" t="s">
        <v>26</v>
      </c>
      <c r="L2339" s="42" t="str">
        <f t="shared" si="293"/>
        <v>200grams</v>
      </c>
      <c r="M2339" s="43">
        <f t="shared" si="294"/>
        <v>400</v>
      </c>
      <c r="N2339" s="44" t="str">
        <f t="shared" si="295"/>
        <v>400grams</v>
      </c>
      <c r="O2339" s="51">
        <f t="shared" si="296"/>
        <v>376</v>
      </c>
      <c r="P2339" s="29">
        <f t="shared" si="302"/>
        <v>188</v>
      </c>
      <c r="Q2339" s="29">
        <f t="shared" si="303"/>
        <v>0</v>
      </c>
      <c r="R2339" s="28"/>
      <c r="S2339" s="28"/>
      <c r="T2339" s="28"/>
      <c r="U2339" s="28"/>
      <c r="V2339" s="28"/>
      <c r="W2339" s="28"/>
      <c r="X2339" s="28"/>
      <c r="Y2339" s="28"/>
      <c r="Z2339" s="28"/>
    </row>
    <row r="2340" spans="1:26" ht="13.5" customHeight="1">
      <c r="A2340" s="233">
        <v>703</v>
      </c>
      <c r="B2340" s="140" t="s">
        <v>2557</v>
      </c>
      <c r="C2340" s="34" t="s">
        <v>82</v>
      </c>
      <c r="D2340" s="9" t="str">
        <f t="shared" ref="D2340:D2346" si="304">IFERROR(LEFT(E2340, FIND("/", E2340)-1), E2340)</f>
        <v>Crown Food</v>
      </c>
      <c r="E2340" s="174" t="s">
        <v>2558</v>
      </c>
      <c r="F2340" s="3" t="s">
        <v>76</v>
      </c>
      <c r="G2340" s="141">
        <v>165</v>
      </c>
      <c r="H2340" s="142">
        <v>1</v>
      </c>
      <c r="I2340" s="222">
        <v>150</v>
      </c>
      <c r="J2340" s="355" t="s">
        <v>59</v>
      </c>
      <c r="K2340" s="41" t="s">
        <v>26</v>
      </c>
      <c r="L2340" s="42" t="str">
        <f t="shared" si="293"/>
        <v>150grams</v>
      </c>
      <c r="M2340" s="43">
        <f t="shared" si="294"/>
        <v>150</v>
      </c>
      <c r="N2340" s="44" t="str">
        <f t="shared" si="295"/>
        <v>150grams</v>
      </c>
      <c r="O2340" s="51">
        <f t="shared" si="296"/>
        <v>165</v>
      </c>
      <c r="P2340" s="29"/>
      <c r="Q2340" s="11"/>
      <c r="R2340" s="11"/>
      <c r="S2340" s="11"/>
      <c r="T2340" s="11"/>
      <c r="U2340" s="11"/>
      <c r="V2340" s="11"/>
      <c r="W2340" s="11"/>
      <c r="X2340" s="11"/>
      <c r="Y2340" s="11"/>
      <c r="Z2340" s="11"/>
    </row>
    <row r="2341" spans="1:26" ht="13.5" customHeight="1">
      <c r="A2341" s="233">
        <v>737</v>
      </c>
      <c r="B2341" s="122" t="s">
        <v>2559</v>
      </c>
      <c r="C2341" s="34" t="s">
        <v>82</v>
      </c>
      <c r="D2341" s="9" t="str">
        <f t="shared" si="304"/>
        <v>Sunbest</v>
      </c>
      <c r="E2341" s="154" t="s">
        <v>2560</v>
      </c>
      <c r="F2341" s="3" t="s">
        <v>76</v>
      </c>
      <c r="G2341" s="123">
        <v>93.6</v>
      </c>
      <c r="H2341" s="124">
        <v>1</v>
      </c>
      <c r="I2341" s="211">
        <v>304</v>
      </c>
      <c r="J2341" s="125" t="s">
        <v>59</v>
      </c>
      <c r="K2341" s="41" t="s">
        <v>26</v>
      </c>
      <c r="L2341" s="42" t="str">
        <f t="shared" si="293"/>
        <v>304grams</v>
      </c>
      <c r="M2341" s="43">
        <f t="shared" si="294"/>
        <v>304</v>
      </c>
      <c r="N2341" s="44" t="str">
        <f t="shared" si="295"/>
        <v>304grams</v>
      </c>
      <c r="O2341" s="51">
        <f t="shared" si="296"/>
        <v>93.6</v>
      </c>
      <c r="P2341" s="46"/>
      <c r="Q2341" s="46"/>
      <c r="R2341" s="46"/>
      <c r="S2341" s="46"/>
      <c r="T2341" s="46"/>
      <c r="U2341" s="46"/>
      <c r="V2341" s="46"/>
      <c r="W2341" s="46"/>
      <c r="X2341" s="46"/>
      <c r="Y2341" s="46"/>
      <c r="Z2341" s="46"/>
    </row>
    <row r="2342" spans="1:26" ht="13.5" customHeight="1">
      <c r="A2342" s="233">
        <v>745</v>
      </c>
      <c r="B2342" s="283" t="s">
        <v>2561</v>
      </c>
      <c r="C2342" s="34" t="s">
        <v>82</v>
      </c>
      <c r="D2342" s="9" t="str">
        <f t="shared" si="304"/>
        <v>Easy Heat</v>
      </c>
      <c r="E2342" s="174" t="s">
        <v>2562</v>
      </c>
      <c r="F2342" s="3" t="s">
        <v>76</v>
      </c>
      <c r="G2342" s="141">
        <v>732</v>
      </c>
      <c r="H2342" s="502">
        <v>1</v>
      </c>
      <c r="I2342" s="222">
        <v>1</v>
      </c>
      <c r="J2342" s="355" t="s">
        <v>747</v>
      </c>
      <c r="K2342" s="41" t="s">
        <v>26</v>
      </c>
      <c r="L2342" s="42" t="str">
        <f t="shared" si="293"/>
        <v>1tins</v>
      </c>
      <c r="M2342" s="43">
        <f t="shared" si="294"/>
        <v>1</v>
      </c>
      <c r="N2342" s="44" t="str">
        <f t="shared" si="295"/>
        <v>1tins</v>
      </c>
      <c r="O2342" s="51">
        <f t="shared" si="296"/>
        <v>732</v>
      </c>
      <c r="P2342" s="29"/>
      <c r="Q2342" s="11"/>
      <c r="R2342" s="11"/>
      <c r="S2342" s="11"/>
      <c r="T2342" s="11"/>
      <c r="U2342" s="11"/>
      <c r="V2342" s="11"/>
      <c r="W2342" s="11"/>
      <c r="X2342" s="11"/>
      <c r="Y2342" s="11"/>
      <c r="Z2342" s="11"/>
    </row>
    <row r="2343" spans="1:26" ht="13.5" customHeight="1">
      <c r="A2343" s="232">
        <v>346</v>
      </c>
      <c r="B2343" s="33" t="s">
        <v>2563</v>
      </c>
      <c r="C2343" s="34" t="s">
        <v>43</v>
      </c>
      <c r="D2343" s="9" t="str">
        <f t="shared" si="304"/>
        <v>Gardenia</v>
      </c>
      <c r="E2343" s="149" t="s">
        <v>2564</v>
      </c>
      <c r="F2343" s="3"/>
      <c r="G2343" s="108">
        <v>85</v>
      </c>
      <c r="H2343" s="81">
        <v>3</v>
      </c>
      <c r="I2343" s="67">
        <v>1</v>
      </c>
      <c r="J2343" s="40" t="s">
        <v>2565</v>
      </c>
      <c r="K2343" s="41" t="s">
        <v>26</v>
      </c>
      <c r="L2343" s="42" t="str">
        <f t="shared" si="293"/>
        <v>1loaves</v>
      </c>
      <c r="M2343" s="43">
        <f t="shared" si="294"/>
        <v>3</v>
      </c>
      <c r="N2343" s="44" t="str">
        <f t="shared" si="295"/>
        <v>3loaves</v>
      </c>
      <c r="O2343" s="51">
        <f t="shared" si="296"/>
        <v>255</v>
      </c>
      <c r="P2343" s="11"/>
      <c r="Q2343" s="11"/>
      <c r="R2343" s="11"/>
      <c r="S2343" s="11"/>
      <c r="T2343" s="11"/>
      <c r="U2343" s="11"/>
      <c r="V2343" s="11"/>
      <c r="W2343" s="11"/>
      <c r="X2343" s="11"/>
      <c r="Y2343" s="11"/>
      <c r="Z2343" s="11"/>
    </row>
    <row r="2344" spans="1:26" ht="13.5" customHeight="1">
      <c r="A2344" s="233">
        <v>346</v>
      </c>
      <c r="B2344" s="128" t="s">
        <v>2563</v>
      </c>
      <c r="C2344" s="34" t="s">
        <v>82</v>
      </c>
      <c r="D2344" s="9" t="str">
        <f t="shared" si="304"/>
        <v>Gardenia</v>
      </c>
      <c r="E2344" s="146" t="s">
        <v>2564</v>
      </c>
      <c r="F2344" s="3" t="s">
        <v>76</v>
      </c>
      <c r="G2344" s="123">
        <v>85</v>
      </c>
      <c r="H2344" s="124">
        <v>1</v>
      </c>
      <c r="I2344" s="224">
        <v>600</v>
      </c>
      <c r="J2344" s="225" t="s">
        <v>59</v>
      </c>
      <c r="K2344" s="41" t="s">
        <v>26</v>
      </c>
      <c r="L2344" s="42" t="str">
        <f t="shared" si="293"/>
        <v>600grams</v>
      </c>
      <c r="M2344" s="43">
        <f t="shared" si="294"/>
        <v>600</v>
      </c>
      <c r="N2344" s="44" t="str">
        <f t="shared" si="295"/>
        <v>600grams</v>
      </c>
      <c r="O2344" s="51">
        <f t="shared" si="296"/>
        <v>85</v>
      </c>
      <c r="P2344" s="11"/>
      <c r="Q2344" s="11"/>
      <c r="R2344" s="11"/>
      <c r="S2344" s="11"/>
      <c r="T2344" s="11"/>
      <c r="U2344" s="11"/>
      <c r="V2344" s="11"/>
      <c r="W2344" s="11"/>
      <c r="X2344" s="11"/>
      <c r="Y2344" s="11"/>
      <c r="Z2344" s="11"/>
    </row>
    <row r="2345" spans="1:26" ht="13.5" customHeight="1">
      <c r="A2345" s="233">
        <v>609</v>
      </c>
      <c r="B2345" s="48" t="s">
        <v>2566</v>
      </c>
      <c r="C2345" s="34" t="s">
        <v>35</v>
      </c>
      <c r="D2345" s="9" t="str">
        <f t="shared" si="304"/>
        <v>carandang merh.</v>
      </c>
      <c r="E2345" s="149" t="s">
        <v>36</v>
      </c>
      <c r="F2345" s="368"/>
      <c r="G2345" s="108">
        <v>2.68</v>
      </c>
      <c r="H2345" s="120">
        <v>33</v>
      </c>
      <c r="I2345" s="67">
        <v>100</v>
      </c>
      <c r="J2345" s="40" t="s">
        <v>37</v>
      </c>
      <c r="K2345" s="41"/>
      <c r="L2345" s="42" t="str">
        <f t="shared" si="293"/>
        <v>100pieces</v>
      </c>
      <c r="M2345" s="43">
        <f t="shared" si="294"/>
        <v>3300</v>
      </c>
      <c r="N2345" s="44" t="str">
        <f t="shared" si="295"/>
        <v>3300pieces</v>
      </c>
      <c r="O2345" s="51">
        <f t="shared" si="296"/>
        <v>88.440000000000012</v>
      </c>
      <c r="P2345" s="29"/>
      <c r="Q2345" s="11"/>
      <c r="R2345" s="11"/>
      <c r="S2345" s="11"/>
      <c r="T2345" s="11"/>
      <c r="U2345" s="11"/>
      <c r="V2345" s="11"/>
      <c r="W2345" s="11"/>
      <c r="X2345" s="11"/>
      <c r="Y2345" s="11"/>
      <c r="Z2345" s="11"/>
    </row>
    <row r="2346" spans="1:26" ht="13.5" customHeight="1">
      <c r="A2346" s="233">
        <v>874</v>
      </c>
      <c r="B2346" s="33" t="s">
        <v>2567</v>
      </c>
      <c r="C2346" s="34" t="s">
        <v>74</v>
      </c>
      <c r="D2346" s="9" t="str">
        <f t="shared" si="304"/>
        <v>Hermano</v>
      </c>
      <c r="E2346" s="91" t="s">
        <v>392</v>
      </c>
      <c r="F2346" s="3" t="s">
        <v>76</v>
      </c>
      <c r="G2346" s="108">
        <v>82</v>
      </c>
      <c r="H2346" s="81">
        <v>4</v>
      </c>
      <c r="I2346" s="67">
        <v>1</v>
      </c>
      <c r="J2346" s="40" t="s">
        <v>33</v>
      </c>
      <c r="K2346" s="41" t="s">
        <v>26</v>
      </c>
      <c r="L2346" s="42" t="str">
        <f t="shared" si="293"/>
        <v>1kg</v>
      </c>
      <c r="M2346" s="43">
        <f t="shared" si="294"/>
        <v>4</v>
      </c>
      <c r="N2346" s="44" t="str">
        <f t="shared" si="295"/>
        <v>4kg</v>
      </c>
      <c r="O2346" s="503">
        <f t="shared" si="296"/>
        <v>328</v>
      </c>
      <c r="P2346" s="11"/>
      <c r="Q2346" s="11"/>
      <c r="R2346" s="11"/>
      <c r="S2346" s="11"/>
      <c r="T2346" s="11"/>
      <c r="U2346" s="11"/>
      <c r="V2346" s="11"/>
      <c r="W2346" s="11"/>
      <c r="X2346" s="11"/>
      <c r="Y2346" s="11"/>
      <c r="Z2346" s="11"/>
    </row>
    <row r="2347" spans="1:26" ht="13.5" customHeight="1">
      <c r="A2347" s="233">
        <v>1268</v>
      </c>
      <c r="B2347" s="57" t="s">
        <v>2568</v>
      </c>
      <c r="C2347" s="94" t="s">
        <v>68</v>
      </c>
      <c r="D2347" s="434" t="s">
        <v>129</v>
      </c>
      <c r="E2347" s="91"/>
      <c r="F2347" s="46"/>
      <c r="G2347" s="95">
        <v>0.1608</v>
      </c>
      <c r="H2347" s="96">
        <v>4000</v>
      </c>
      <c r="I2347" s="227">
        <v>250</v>
      </c>
      <c r="J2347" s="504" t="s">
        <v>59</v>
      </c>
      <c r="K2347" s="46"/>
      <c r="L2347" s="42" t="str">
        <f t="shared" si="293"/>
        <v>250grams</v>
      </c>
      <c r="M2347" s="43">
        <f t="shared" si="294"/>
        <v>1000000</v>
      </c>
      <c r="N2347" s="44" t="str">
        <f t="shared" si="295"/>
        <v>1000000grams</v>
      </c>
      <c r="O2347" s="51">
        <f t="shared" si="296"/>
        <v>643.20000000000005</v>
      </c>
      <c r="P2347" s="46"/>
      <c r="Q2347" s="46"/>
      <c r="R2347" s="46"/>
      <c r="S2347" s="46"/>
      <c r="T2347" s="46"/>
      <c r="U2347" s="46"/>
      <c r="V2347" s="46"/>
      <c r="W2347" s="46"/>
      <c r="X2347" s="46"/>
      <c r="Y2347" s="46"/>
      <c r="Z2347" s="46"/>
    </row>
    <row r="2348" spans="1:26" ht="13.5" customHeight="1">
      <c r="A2348" s="232">
        <v>207</v>
      </c>
      <c r="B2348" s="33" t="s">
        <v>2569</v>
      </c>
      <c r="C2348" s="49" t="s">
        <v>31</v>
      </c>
      <c r="D2348" s="9" t="str">
        <f t="shared" ref="D2348:D2353" si="305">IFERROR(LEFT(E2348, FIND("/", E2348)-1), E2348)</f>
        <v>Jolly</v>
      </c>
      <c r="E2348" s="149" t="s">
        <v>129</v>
      </c>
      <c r="F2348" s="3"/>
      <c r="G2348" s="108">
        <v>42.3</v>
      </c>
      <c r="H2348" s="120">
        <v>4</v>
      </c>
      <c r="I2348" s="67"/>
      <c r="J2348" s="40" t="s">
        <v>59</v>
      </c>
      <c r="K2348" s="41" t="s">
        <v>26</v>
      </c>
      <c r="L2348" s="42" t="str">
        <f t="shared" si="293"/>
        <v>grams</v>
      </c>
      <c r="M2348" s="43">
        <f t="shared" si="294"/>
        <v>0</v>
      </c>
      <c r="N2348" s="44" t="str">
        <f t="shared" si="295"/>
        <v>0grams</v>
      </c>
      <c r="O2348" s="51">
        <f t="shared" si="296"/>
        <v>169.2</v>
      </c>
      <c r="P2348" s="46"/>
      <c r="Q2348" s="46"/>
      <c r="R2348" s="46"/>
      <c r="S2348" s="46"/>
      <c r="T2348" s="46"/>
      <c r="U2348" s="46"/>
      <c r="V2348" s="46"/>
      <c r="W2348" s="46"/>
      <c r="X2348" s="46"/>
      <c r="Y2348" s="46"/>
      <c r="Z2348" s="46"/>
    </row>
    <row r="2349" spans="1:26" ht="13.5" customHeight="1">
      <c r="A2349" s="233">
        <v>207</v>
      </c>
      <c r="B2349" s="33" t="s">
        <v>2569</v>
      </c>
      <c r="C2349" s="34" t="s">
        <v>74</v>
      </c>
      <c r="D2349" s="9" t="str">
        <f t="shared" si="305"/>
        <v>Jolly</v>
      </c>
      <c r="E2349" s="149" t="s">
        <v>129</v>
      </c>
      <c r="F2349" s="3" t="s">
        <v>76</v>
      </c>
      <c r="G2349" s="108">
        <v>42.3</v>
      </c>
      <c r="H2349" s="81">
        <v>6</v>
      </c>
      <c r="I2349" s="67">
        <v>425</v>
      </c>
      <c r="J2349" s="40" t="s">
        <v>59</v>
      </c>
      <c r="K2349" s="41" t="s">
        <v>26</v>
      </c>
      <c r="L2349" s="42" t="str">
        <f t="shared" si="293"/>
        <v>425grams</v>
      </c>
      <c r="M2349" s="43">
        <f t="shared" si="294"/>
        <v>2550</v>
      </c>
      <c r="N2349" s="44" t="str">
        <f t="shared" si="295"/>
        <v>2550grams</v>
      </c>
      <c r="O2349" s="51">
        <f t="shared" si="296"/>
        <v>253.79999999999998</v>
      </c>
      <c r="P2349" s="46"/>
      <c r="Q2349" s="46"/>
      <c r="R2349" s="46"/>
      <c r="S2349" s="46"/>
      <c r="T2349" s="46"/>
      <c r="U2349" s="46"/>
      <c r="V2349" s="46"/>
      <c r="W2349" s="46"/>
      <c r="X2349" s="46"/>
      <c r="Y2349" s="46"/>
      <c r="Z2349" s="46"/>
    </row>
    <row r="2350" spans="1:26" ht="13.5" customHeight="1">
      <c r="A2350" s="233">
        <v>207</v>
      </c>
      <c r="B2350" s="33" t="s">
        <v>2569</v>
      </c>
      <c r="C2350" s="34" t="s">
        <v>55</v>
      </c>
      <c r="D2350" s="9" t="str">
        <f t="shared" si="305"/>
        <v>Jolly</v>
      </c>
      <c r="E2350" s="149" t="s">
        <v>129</v>
      </c>
      <c r="F2350" s="3"/>
      <c r="G2350" s="108">
        <v>43.9</v>
      </c>
      <c r="H2350" s="120">
        <v>10</v>
      </c>
      <c r="I2350" s="67">
        <v>250</v>
      </c>
      <c r="J2350" s="40" t="s">
        <v>59</v>
      </c>
      <c r="K2350" s="41" t="s">
        <v>26</v>
      </c>
      <c r="L2350" s="42" t="str">
        <f t="shared" si="293"/>
        <v>250grams</v>
      </c>
      <c r="M2350" s="43">
        <f t="shared" si="294"/>
        <v>2500</v>
      </c>
      <c r="N2350" s="44" t="str">
        <f t="shared" si="295"/>
        <v>2500grams</v>
      </c>
      <c r="O2350" s="51">
        <f t="shared" si="296"/>
        <v>439</v>
      </c>
      <c r="P2350" s="46"/>
      <c r="Q2350" s="46"/>
      <c r="R2350" s="46"/>
      <c r="S2350" s="46"/>
      <c r="T2350" s="46"/>
      <c r="U2350" s="46"/>
      <c r="V2350" s="46"/>
      <c r="W2350" s="46"/>
      <c r="X2350" s="46"/>
      <c r="Y2350" s="46"/>
      <c r="Z2350" s="46"/>
    </row>
    <row r="2351" spans="1:26" ht="13.5" customHeight="1">
      <c r="A2351" s="233">
        <v>867</v>
      </c>
      <c r="B2351" s="33" t="s">
        <v>2570</v>
      </c>
      <c r="C2351" s="34" t="s">
        <v>74</v>
      </c>
      <c r="D2351" s="9" t="str">
        <f t="shared" si="305"/>
        <v>Jolly</v>
      </c>
      <c r="E2351" s="149" t="s">
        <v>129</v>
      </c>
      <c r="F2351" s="3" t="s">
        <v>76</v>
      </c>
      <c r="G2351" s="108">
        <v>60.8</v>
      </c>
      <c r="H2351" s="81">
        <v>5</v>
      </c>
      <c r="I2351" s="67">
        <v>400</v>
      </c>
      <c r="J2351" s="40" t="s">
        <v>59</v>
      </c>
      <c r="K2351" s="41" t="s">
        <v>26</v>
      </c>
      <c r="L2351" s="42" t="str">
        <f t="shared" si="293"/>
        <v>400grams</v>
      </c>
      <c r="M2351" s="43">
        <f t="shared" si="294"/>
        <v>2000</v>
      </c>
      <c r="N2351" s="44" t="str">
        <f t="shared" si="295"/>
        <v>2000grams</v>
      </c>
      <c r="O2351" s="51">
        <f t="shared" si="296"/>
        <v>304</v>
      </c>
      <c r="P2351" s="46"/>
      <c r="Q2351" s="46"/>
      <c r="R2351" s="46"/>
      <c r="S2351" s="46"/>
      <c r="T2351" s="46"/>
      <c r="U2351" s="46"/>
      <c r="V2351" s="46"/>
      <c r="W2351" s="46"/>
      <c r="X2351" s="46"/>
      <c r="Y2351" s="46"/>
      <c r="Z2351" s="46"/>
    </row>
    <row r="2352" spans="1:26" ht="13.5" customHeight="1">
      <c r="A2352" s="233">
        <v>935</v>
      </c>
      <c r="B2352" s="33" t="s">
        <v>2571</v>
      </c>
      <c r="C2352" s="34" t="s">
        <v>55</v>
      </c>
      <c r="D2352" s="9" t="str">
        <f t="shared" si="305"/>
        <v>Mega Prime</v>
      </c>
      <c r="E2352" s="149" t="s">
        <v>2572</v>
      </c>
      <c r="F2352" s="3"/>
      <c r="G2352" s="108">
        <v>68</v>
      </c>
      <c r="H2352" s="81">
        <v>14</v>
      </c>
      <c r="I2352" s="67">
        <v>225</v>
      </c>
      <c r="J2352" s="40" t="s">
        <v>59</v>
      </c>
      <c r="K2352" s="41" t="s">
        <v>26</v>
      </c>
      <c r="L2352" s="42" t="str">
        <f t="shared" si="293"/>
        <v>225grams</v>
      </c>
      <c r="M2352" s="43">
        <f t="shared" si="294"/>
        <v>3150</v>
      </c>
      <c r="N2352" s="44" t="str">
        <f t="shared" si="295"/>
        <v>3150grams</v>
      </c>
      <c r="O2352" s="51">
        <f t="shared" si="296"/>
        <v>952</v>
      </c>
      <c r="P2352" s="46"/>
      <c r="Q2352" s="46"/>
      <c r="R2352" s="46"/>
      <c r="S2352" s="46"/>
      <c r="T2352" s="46"/>
      <c r="U2352" s="46"/>
      <c r="V2352" s="46"/>
      <c r="W2352" s="46"/>
      <c r="X2352" s="46"/>
      <c r="Y2352" s="46"/>
      <c r="Z2352" s="46"/>
    </row>
    <row r="2353" spans="1:26" ht="13.5" customHeight="1">
      <c r="A2353" s="233">
        <v>1167</v>
      </c>
      <c r="B2353" s="79" t="s">
        <v>2573</v>
      </c>
      <c r="C2353" s="34" t="s">
        <v>47</v>
      </c>
      <c r="D2353" s="9" t="str">
        <f t="shared" si="305"/>
        <v>Suncrest Food</v>
      </c>
      <c r="E2353" s="149" t="s">
        <v>2574</v>
      </c>
      <c r="F2353" s="46"/>
      <c r="G2353" s="108">
        <v>8.89</v>
      </c>
      <c r="H2353" s="81">
        <v>150</v>
      </c>
      <c r="I2353" s="67">
        <v>1</v>
      </c>
      <c r="J2353" s="40" t="s">
        <v>37</v>
      </c>
      <c r="K2353" s="46"/>
      <c r="L2353" s="42" t="str">
        <f t="shared" si="293"/>
        <v>1pieces</v>
      </c>
      <c r="M2353" s="43">
        <f t="shared" si="294"/>
        <v>150</v>
      </c>
      <c r="N2353" s="44" t="str">
        <f t="shared" si="295"/>
        <v>150pieces</v>
      </c>
      <c r="O2353" s="51">
        <f t="shared" si="296"/>
        <v>1333.5</v>
      </c>
      <c r="P2353" s="46"/>
      <c r="Q2353" s="46"/>
      <c r="R2353" s="46"/>
      <c r="S2353" s="46"/>
      <c r="T2353" s="46"/>
      <c r="U2353" s="46"/>
      <c r="V2353" s="46"/>
      <c r="W2353" s="46"/>
      <c r="X2353" s="46"/>
      <c r="Y2353" s="46"/>
      <c r="Z2353" s="46"/>
    </row>
    <row r="2354" spans="1:26" ht="13.5" customHeight="1">
      <c r="A2354" s="232">
        <v>116</v>
      </c>
      <c r="B2354" s="48" t="s">
        <v>2575</v>
      </c>
      <c r="C2354" s="49" t="s">
        <v>61</v>
      </c>
      <c r="D2354" s="9"/>
      <c r="E2354" s="149" t="s">
        <v>2576</v>
      </c>
      <c r="F2354" s="368"/>
      <c r="G2354" s="108">
        <v>45</v>
      </c>
      <c r="H2354" s="120">
        <v>2</v>
      </c>
      <c r="I2354" s="67">
        <v>200</v>
      </c>
      <c r="J2354" s="40" t="s">
        <v>59</v>
      </c>
      <c r="K2354" s="41" t="s">
        <v>26</v>
      </c>
      <c r="L2354" s="42" t="str">
        <f t="shared" si="293"/>
        <v>200grams</v>
      </c>
      <c r="M2354" s="43">
        <f t="shared" si="294"/>
        <v>400</v>
      </c>
      <c r="N2354" s="44" t="str">
        <f t="shared" si="295"/>
        <v>400grams</v>
      </c>
      <c r="O2354" s="51">
        <f t="shared" si="296"/>
        <v>90</v>
      </c>
      <c r="P2354" s="29">
        <f t="shared" ref="P2354:P2357" si="306">O2354/H2354</f>
        <v>45</v>
      </c>
      <c r="Q2354" s="74">
        <f t="shared" ref="Q2354:Q2356" si="307">G2354-P2354</f>
        <v>0</v>
      </c>
      <c r="R2354" s="28"/>
      <c r="S2354" s="28"/>
      <c r="T2354" s="28"/>
      <c r="U2354" s="28"/>
      <c r="V2354" s="28"/>
      <c r="W2354" s="28"/>
      <c r="X2354" s="28"/>
      <c r="Y2354" s="28"/>
      <c r="Z2354" s="28"/>
    </row>
    <row r="2355" spans="1:26" ht="13.5" customHeight="1">
      <c r="A2355" s="233">
        <v>564</v>
      </c>
      <c r="B2355" s="48" t="s">
        <v>2577</v>
      </c>
      <c r="C2355" s="34" t="s">
        <v>35</v>
      </c>
      <c r="D2355" s="9" t="str">
        <f t="shared" ref="D2355:D2356" si="308">IFERROR(LEFT(E2355, FIND("/", E2355)-1), E2355)</f>
        <v>BESTFOODS</v>
      </c>
      <c r="E2355" s="91" t="s">
        <v>2578</v>
      </c>
      <c r="F2355" s="368"/>
      <c r="G2355" s="108">
        <v>420</v>
      </c>
      <c r="H2355" s="81">
        <v>4</v>
      </c>
      <c r="I2355" s="67">
        <v>3500</v>
      </c>
      <c r="J2355" s="40" t="s">
        <v>29</v>
      </c>
      <c r="K2355" s="41" t="s">
        <v>26</v>
      </c>
      <c r="L2355" s="42" t="str">
        <f t="shared" si="293"/>
        <v>3500ml</v>
      </c>
      <c r="M2355" s="43">
        <f t="shared" si="294"/>
        <v>14000</v>
      </c>
      <c r="N2355" s="44" t="str">
        <f t="shared" si="295"/>
        <v>14000ml</v>
      </c>
      <c r="O2355" s="51">
        <f t="shared" si="296"/>
        <v>1680</v>
      </c>
      <c r="P2355" s="29">
        <f t="shared" si="306"/>
        <v>420</v>
      </c>
      <c r="Q2355" s="74">
        <f t="shared" si="307"/>
        <v>0</v>
      </c>
      <c r="R2355" s="28"/>
      <c r="S2355" s="28"/>
      <c r="T2355" s="28"/>
      <c r="U2355" s="28"/>
      <c r="V2355" s="28"/>
      <c r="W2355" s="28"/>
      <c r="X2355" s="28"/>
      <c r="Y2355" s="28"/>
      <c r="Z2355" s="28"/>
    </row>
    <row r="2356" spans="1:26" ht="13.5" customHeight="1">
      <c r="A2356" s="232">
        <v>145</v>
      </c>
      <c r="B2356" s="52" t="s">
        <v>2579</v>
      </c>
      <c r="C2356" s="53" t="s">
        <v>39</v>
      </c>
      <c r="D2356" s="9" t="str">
        <f t="shared" si="308"/>
        <v>Biopacks</v>
      </c>
      <c r="E2356" s="396" t="s">
        <v>2580</v>
      </c>
      <c r="F2356" s="3"/>
      <c r="G2356" s="102">
        <v>22</v>
      </c>
      <c r="H2356" s="505">
        <v>3</v>
      </c>
      <c r="I2356" s="340">
        <v>1</v>
      </c>
      <c r="J2356" s="73" t="s">
        <v>42</v>
      </c>
      <c r="K2356" s="41" t="s">
        <v>26</v>
      </c>
      <c r="L2356" s="42" t="str">
        <f t="shared" si="293"/>
        <v>1packs</v>
      </c>
      <c r="M2356" s="43">
        <f t="shared" si="294"/>
        <v>3</v>
      </c>
      <c r="N2356" s="44" t="str">
        <f t="shared" si="295"/>
        <v>3packs</v>
      </c>
      <c r="O2356" s="51">
        <f t="shared" si="296"/>
        <v>66</v>
      </c>
      <c r="P2356" s="29">
        <f t="shared" si="306"/>
        <v>22</v>
      </c>
      <c r="Q2356" s="74">
        <f t="shared" si="307"/>
        <v>0</v>
      </c>
      <c r="R2356" s="28"/>
      <c r="S2356" s="28"/>
      <c r="T2356" s="28"/>
      <c r="U2356" s="28"/>
      <c r="V2356" s="28"/>
      <c r="W2356" s="28"/>
      <c r="X2356" s="28"/>
      <c r="Y2356" s="28"/>
      <c r="Z2356" s="28"/>
    </row>
    <row r="2357" spans="1:26" ht="13.5" customHeight="1">
      <c r="A2357" s="232">
        <v>145</v>
      </c>
      <c r="B2357" s="48" t="s">
        <v>2581</v>
      </c>
      <c r="C2357" s="49" t="s">
        <v>61</v>
      </c>
      <c r="D2357" s="9"/>
      <c r="E2357" s="149" t="s">
        <v>2582</v>
      </c>
      <c r="F2357" s="368"/>
      <c r="G2357" s="108">
        <v>22</v>
      </c>
      <c r="H2357" s="120">
        <v>1</v>
      </c>
      <c r="I2357" s="67">
        <v>1</v>
      </c>
      <c r="J2357" s="60" t="s">
        <v>42</v>
      </c>
      <c r="K2357" s="41" t="s">
        <v>26</v>
      </c>
      <c r="L2357" s="42" t="str">
        <f t="shared" si="293"/>
        <v>1packs</v>
      </c>
      <c r="M2357" s="43">
        <f t="shared" si="294"/>
        <v>1</v>
      </c>
      <c r="N2357" s="44" t="str">
        <f t="shared" si="295"/>
        <v>1packs</v>
      </c>
      <c r="O2357" s="51">
        <f t="shared" si="296"/>
        <v>22</v>
      </c>
      <c r="P2357" s="29">
        <f t="shared" si="306"/>
        <v>22</v>
      </c>
      <c r="Q2357" s="74"/>
      <c r="R2357" s="28"/>
      <c r="S2357" s="28"/>
      <c r="T2357" s="28"/>
      <c r="U2357" s="28"/>
      <c r="V2357" s="28"/>
      <c r="W2357" s="28"/>
      <c r="X2357" s="28"/>
      <c r="Y2357" s="28"/>
      <c r="Z2357" s="28"/>
    </row>
    <row r="2358" spans="1:26" ht="13.5" customHeight="1">
      <c r="A2358" s="233">
        <v>145</v>
      </c>
      <c r="B2358" s="48" t="s">
        <v>2583</v>
      </c>
      <c r="C2358" s="34" t="s">
        <v>35</v>
      </c>
      <c r="D2358" s="9" t="str">
        <f t="shared" ref="D2358:D2364" si="309">IFERROR(LEFT(E2358, FIND("/", E2358)-1), E2358)</f>
        <v>carandang merh.</v>
      </c>
      <c r="E2358" s="149" t="s">
        <v>36</v>
      </c>
      <c r="F2358" s="368"/>
      <c r="G2358" s="108">
        <v>22</v>
      </c>
      <c r="H2358" s="120">
        <v>6</v>
      </c>
      <c r="I2358" s="67">
        <v>1</v>
      </c>
      <c r="J2358" s="60" t="s">
        <v>42</v>
      </c>
      <c r="K2358" s="41" t="s">
        <v>26</v>
      </c>
      <c r="L2358" s="42" t="str">
        <f t="shared" si="293"/>
        <v>1packs</v>
      </c>
      <c r="M2358" s="43">
        <f t="shared" si="294"/>
        <v>6</v>
      </c>
      <c r="N2358" s="44" t="str">
        <f t="shared" si="295"/>
        <v>6packs</v>
      </c>
      <c r="O2358" s="51">
        <f t="shared" si="296"/>
        <v>132</v>
      </c>
      <c r="P2358" s="29"/>
      <c r="Q2358" s="11"/>
      <c r="R2358" s="11"/>
      <c r="S2358" s="11"/>
      <c r="T2358" s="11"/>
      <c r="U2358" s="11"/>
      <c r="V2358" s="11"/>
      <c r="W2358" s="11"/>
      <c r="X2358" s="11"/>
      <c r="Y2358" s="11"/>
      <c r="Z2358" s="11"/>
    </row>
    <row r="2359" spans="1:26" ht="13.5" customHeight="1">
      <c r="A2359" s="233">
        <v>145</v>
      </c>
      <c r="B2359" s="128" t="s">
        <v>2579</v>
      </c>
      <c r="C2359" s="34" t="s">
        <v>82</v>
      </c>
      <c r="D2359" s="9" t="str">
        <f t="shared" si="309"/>
        <v>pieces</v>
      </c>
      <c r="E2359" s="146" t="s">
        <v>37</v>
      </c>
      <c r="F2359" s="3" t="s">
        <v>76</v>
      </c>
      <c r="G2359" s="136">
        <v>1</v>
      </c>
      <c r="H2359" s="129">
        <v>100</v>
      </c>
      <c r="I2359" s="224">
        <v>1</v>
      </c>
      <c r="J2359" s="130" t="s">
        <v>42</v>
      </c>
      <c r="K2359" s="41" t="s">
        <v>26</v>
      </c>
      <c r="L2359" s="42" t="str">
        <f t="shared" si="293"/>
        <v>1packs</v>
      </c>
      <c r="M2359" s="43">
        <f t="shared" si="294"/>
        <v>100</v>
      </c>
      <c r="N2359" s="44" t="str">
        <f t="shared" si="295"/>
        <v>100packs</v>
      </c>
      <c r="O2359" s="51">
        <f t="shared" si="296"/>
        <v>100</v>
      </c>
      <c r="P2359" s="46"/>
      <c r="Q2359" s="46"/>
      <c r="R2359" s="46"/>
      <c r="S2359" s="46"/>
      <c r="T2359" s="46"/>
      <c r="U2359" s="46"/>
      <c r="V2359" s="46"/>
      <c r="W2359" s="46"/>
      <c r="X2359" s="46"/>
      <c r="Y2359" s="46"/>
      <c r="Z2359" s="46"/>
    </row>
    <row r="2360" spans="1:26" ht="13.5" customHeight="1">
      <c r="A2360" s="232">
        <v>145</v>
      </c>
      <c r="B2360" s="48" t="s">
        <v>2579</v>
      </c>
      <c r="C2360" s="34" t="s">
        <v>43</v>
      </c>
      <c r="D2360" s="9" t="str">
        <f t="shared" si="309"/>
        <v>Versa</v>
      </c>
      <c r="E2360" s="149" t="s">
        <v>2584</v>
      </c>
      <c r="F2360" s="368"/>
      <c r="G2360" s="108">
        <v>22</v>
      </c>
      <c r="H2360" s="120">
        <v>3</v>
      </c>
      <c r="I2360" s="67">
        <v>1</v>
      </c>
      <c r="J2360" s="60" t="s">
        <v>42</v>
      </c>
      <c r="K2360" s="41"/>
      <c r="L2360" s="42" t="str">
        <f t="shared" si="293"/>
        <v>1packs</v>
      </c>
      <c r="M2360" s="43">
        <f t="shared" si="294"/>
        <v>3</v>
      </c>
      <c r="N2360" s="44" t="str">
        <f t="shared" si="295"/>
        <v>3packs</v>
      </c>
      <c r="O2360" s="51">
        <f t="shared" si="296"/>
        <v>66</v>
      </c>
      <c r="P2360" s="46"/>
      <c r="Q2360" s="46"/>
      <c r="R2360" s="46"/>
      <c r="S2360" s="46"/>
      <c r="T2360" s="46"/>
      <c r="U2360" s="46"/>
      <c r="V2360" s="46"/>
      <c r="W2360" s="46"/>
      <c r="X2360" s="46"/>
      <c r="Y2360" s="46"/>
      <c r="Z2360" s="46"/>
    </row>
    <row r="2361" spans="1:26" ht="13.5" customHeight="1">
      <c r="A2361" s="233">
        <v>145</v>
      </c>
      <c r="B2361" s="281" t="s">
        <v>2579</v>
      </c>
      <c r="C2361" s="34" t="s">
        <v>74</v>
      </c>
      <c r="D2361" s="9">
        <f t="shared" si="309"/>
        <v>0</v>
      </c>
      <c r="E2361" s="149"/>
      <c r="F2361" s="368" t="s">
        <v>76</v>
      </c>
      <c r="G2361" s="108">
        <v>2.08</v>
      </c>
      <c r="H2361" s="120">
        <v>2577</v>
      </c>
      <c r="I2361" s="67">
        <v>1</v>
      </c>
      <c r="J2361" s="60" t="s">
        <v>37</v>
      </c>
      <c r="K2361" s="41" t="s">
        <v>26</v>
      </c>
      <c r="L2361" s="42" t="str">
        <f t="shared" si="293"/>
        <v>1pieces</v>
      </c>
      <c r="M2361" s="43">
        <f t="shared" si="294"/>
        <v>2577</v>
      </c>
      <c r="N2361" s="44" t="str">
        <f t="shared" si="295"/>
        <v>2577pieces</v>
      </c>
      <c r="O2361" s="51">
        <f t="shared" si="296"/>
        <v>5360.16</v>
      </c>
      <c r="P2361" s="46"/>
      <c r="Q2361" s="46"/>
      <c r="R2361" s="46"/>
      <c r="S2361" s="46"/>
      <c r="T2361" s="46"/>
      <c r="U2361" s="46"/>
      <c r="V2361" s="46"/>
      <c r="W2361" s="46"/>
      <c r="X2361" s="46"/>
      <c r="Y2361" s="46"/>
      <c r="Z2361" s="46"/>
    </row>
    <row r="2362" spans="1:26" ht="13.5" customHeight="1">
      <c r="A2362" s="233">
        <v>145</v>
      </c>
      <c r="B2362" s="76" t="s">
        <v>2579</v>
      </c>
      <c r="C2362" s="34" t="s">
        <v>55</v>
      </c>
      <c r="D2362" s="9">
        <f t="shared" si="309"/>
        <v>0</v>
      </c>
      <c r="E2362" s="91"/>
      <c r="F2362" s="368"/>
      <c r="G2362" s="106">
        <v>27</v>
      </c>
      <c r="H2362" s="120">
        <v>0.44</v>
      </c>
      <c r="I2362" s="210">
        <v>25</v>
      </c>
      <c r="J2362" s="60" t="s">
        <v>37</v>
      </c>
      <c r="K2362" s="41" t="s">
        <v>26</v>
      </c>
      <c r="L2362" s="42" t="str">
        <f t="shared" si="293"/>
        <v>25pieces</v>
      </c>
      <c r="M2362" s="43">
        <f t="shared" si="294"/>
        <v>11</v>
      </c>
      <c r="N2362" s="44" t="str">
        <f t="shared" si="295"/>
        <v>11pieces</v>
      </c>
      <c r="O2362" s="51">
        <f t="shared" si="296"/>
        <v>11.88</v>
      </c>
      <c r="P2362" s="46"/>
      <c r="Q2362" s="46"/>
      <c r="R2362" s="46"/>
      <c r="S2362" s="46"/>
      <c r="T2362" s="46"/>
      <c r="U2362" s="46"/>
      <c r="V2362" s="46"/>
      <c r="W2362" s="46"/>
      <c r="X2362" s="46"/>
      <c r="Y2362" s="46"/>
      <c r="Z2362" s="46"/>
    </row>
    <row r="2363" spans="1:26" ht="13.5" customHeight="1">
      <c r="A2363" s="233">
        <v>974</v>
      </c>
      <c r="B2363" s="76" t="s">
        <v>2585</v>
      </c>
      <c r="C2363" s="34" t="s">
        <v>55</v>
      </c>
      <c r="D2363" s="9">
        <f t="shared" si="309"/>
        <v>0</v>
      </c>
      <c r="E2363" s="149"/>
      <c r="F2363" s="368"/>
      <c r="G2363" s="106">
        <v>50</v>
      </c>
      <c r="H2363" s="120">
        <v>1.64</v>
      </c>
      <c r="I2363" s="210">
        <v>100</v>
      </c>
      <c r="J2363" s="60" t="s">
        <v>37</v>
      </c>
      <c r="K2363" s="41" t="s">
        <v>26</v>
      </c>
      <c r="L2363" s="42" t="str">
        <f t="shared" si="293"/>
        <v>100pieces</v>
      </c>
      <c r="M2363" s="43">
        <f t="shared" si="294"/>
        <v>164</v>
      </c>
      <c r="N2363" s="44" t="str">
        <f t="shared" si="295"/>
        <v>164pieces</v>
      </c>
      <c r="O2363" s="51">
        <f t="shared" si="296"/>
        <v>82</v>
      </c>
      <c r="P2363" s="46"/>
      <c r="Q2363" s="46"/>
      <c r="R2363" s="46"/>
      <c r="S2363" s="46"/>
      <c r="T2363" s="46"/>
      <c r="U2363" s="46"/>
      <c r="V2363" s="46"/>
      <c r="W2363" s="46"/>
      <c r="X2363" s="46"/>
      <c r="Y2363" s="46"/>
      <c r="Z2363" s="46"/>
    </row>
    <row r="2364" spans="1:26" ht="13.5" customHeight="1">
      <c r="A2364" s="233">
        <v>973</v>
      </c>
      <c r="B2364" s="76" t="s">
        <v>2586</v>
      </c>
      <c r="C2364" s="34" t="s">
        <v>55</v>
      </c>
      <c r="D2364" s="9">
        <f t="shared" si="309"/>
        <v>0</v>
      </c>
      <c r="E2364" s="91"/>
      <c r="F2364" s="368"/>
      <c r="G2364" s="106">
        <v>27</v>
      </c>
      <c r="H2364" s="120">
        <v>1</v>
      </c>
      <c r="I2364" s="67">
        <v>25</v>
      </c>
      <c r="J2364" s="60" t="s">
        <v>37</v>
      </c>
      <c r="K2364" s="41" t="s">
        <v>26</v>
      </c>
      <c r="L2364" s="42" t="str">
        <f t="shared" si="293"/>
        <v>25pieces</v>
      </c>
      <c r="M2364" s="43">
        <f t="shared" si="294"/>
        <v>25</v>
      </c>
      <c r="N2364" s="44" t="str">
        <f t="shared" si="295"/>
        <v>25pieces</v>
      </c>
      <c r="O2364" s="51">
        <f t="shared" si="296"/>
        <v>27</v>
      </c>
      <c r="P2364" s="46"/>
      <c r="Q2364" s="46"/>
      <c r="R2364" s="46"/>
      <c r="S2364" s="46"/>
      <c r="T2364" s="46"/>
      <c r="U2364" s="46"/>
      <c r="V2364" s="46"/>
      <c r="W2364" s="46"/>
      <c r="X2364" s="46"/>
      <c r="Y2364" s="46"/>
      <c r="Z2364" s="46"/>
    </row>
    <row r="2365" spans="1:26" ht="13.5" customHeight="1">
      <c r="A2365" s="232">
        <v>146</v>
      </c>
      <c r="B2365" s="48" t="s">
        <v>2587</v>
      </c>
      <c r="C2365" s="49" t="s">
        <v>61</v>
      </c>
      <c r="D2365" s="9"/>
      <c r="E2365" s="149" t="s">
        <v>2582</v>
      </c>
      <c r="F2365" s="368"/>
      <c r="G2365" s="108">
        <v>22</v>
      </c>
      <c r="H2365" s="120">
        <v>1</v>
      </c>
      <c r="I2365" s="67">
        <v>1</v>
      </c>
      <c r="J2365" s="60" t="s">
        <v>42</v>
      </c>
      <c r="K2365" s="41" t="s">
        <v>26</v>
      </c>
      <c r="L2365" s="42" t="str">
        <f t="shared" si="293"/>
        <v>1packs</v>
      </c>
      <c r="M2365" s="43">
        <f t="shared" si="294"/>
        <v>1</v>
      </c>
      <c r="N2365" s="44" t="str">
        <f t="shared" si="295"/>
        <v>1packs</v>
      </c>
      <c r="O2365" s="51">
        <f t="shared" si="296"/>
        <v>22</v>
      </c>
      <c r="P2365" s="29">
        <f>O2365/H2365</f>
        <v>22</v>
      </c>
      <c r="Q2365" s="74"/>
      <c r="R2365" s="28"/>
      <c r="S2365" s="28"/>
      <c r="T2365" s="28"/>
      <c r="U2365" s="28"/>
      <c r="V2365" s="28"/>
      <c r="W2365" s="28"/>
      <c r="X2365" s="28"/>
      <c r="Y2365" s="28"/>
      <c r="Z2365" s="28"/>
    </row>
    <row r="2366" spans="1:26" ht="13.5" customHeight="1">
      <c r="A2366" s="233">
        <v>146</v>
      </c>
      <c r="B2366" s="48" t="s">
        <v>2588</v>
      </c>
      <c r="C2366" s="34" t="s">
        <v>35</v>
      </c>
      <c r="D2366" s="9" t="str">
        <f t="shared" ref="D2366:D2372" si="310">IFERROR(LEFT(E2366, FIND("/", E2366)-1), E2366)</f>
        <v>carandang merh.</v>
      </c>
      <c r="E2366" s="149" t="s">
        <v>36</v>
      </c>
      <c r="F2366" s="368"/>
      <c r="G2366" s="108">
        <v>22</v>
      </c>
      <c r="H2366" s="120">
        <v>25</v>
      </c>
      <c r="I2366" s="67">
        <v>1</v>
      </c>
      <c r="J2366" s="60" t="s">
        <v>42</v>
      </c>
      <c r="K2366" s="41" t="s">
        <v>26</v>
      </c>
      <c r="L2366" s="42" t="str">
        <f t="shared" si="293"/>
        <v>1packs</v>
      </c>
      <c r="M2366" s="43">
        <f t="shared" si="294"/>
        <v>25</v>
      </c>
      <c r="N2366" s="44" t="str">
        <f t="shared" si="295"/>
        <v>25packs</v>
      </c>
      <c r="O2366" s="51">
        <f t="shared" si="296"/>
        <v>550</v>
      </c>
      <c r="P2366" s="29"/>
      <c r="Q2366" s="11"/>
      <c r="R2366" s="11"/>
      <c r="S2366" s="11"/>
      <c r="T2366" s="11"/>
      <c r="U2366" s="11"/>
      <c r="V2366" s="11"/>
      <c r="W2366" s="11"/>
      <c r="X2366" s="11"/>
      <c r="Y2366" s="11"/>
      <c r="Z2366" s="11"/>
    </row>
    <row r="2367" spans="1:26" ht="13.5" customHeight="1">
      <c r="A2367" s="233">
        <v>146</v>
      </c>
      <c r="B2367" s="128" t="s">
        <v>2589</v>
      </c>
      <c r="C2367" s="34" t="s">
        <v>82</v>
      </c>
      <c r="D2367" s="9" t="str">
        <f t="shared" si="310"/>
        <v>pieces</v>
      </c>
      <c r="E2367" s="146" t="s">
        <v>37</v>
      </c>
      <c r="F2367" s="3" t="s">
        <v>76</v>
      </c>
      <c r="G2367" s="123">
        <v>1</v>
      </c>
      <c r="H2367" s="129">
        <v>183</v>
      </c>
      <c r="I2367" s="211">
        <v>1</v>
      </c>
      <c r="J2367" s="130" t="s">
        <v>37</v>
      </c>
      <c r="K2367" s="41" t="s">
        <v>26</v>
      </c>
      <c r="L2367" s="42" t="str">
        <f t="shared" si="293"/>
        <v>1pieces</v>
      </c>
      <c r="M2367" s="43">
        <f t="shared" si="294"/>
        <v>183</v>
      </c>
      <c r="N2367" s="44" t="str">
        <f t="shared" si="295"/>
        <v>183pieces</v>
      </c>
      <c r="O2367" s="51">
        <f t="shared" si="296"/>
        <v>183</v>
      </c>
      <c r="P2367" s="46"/>
      <c r="Q2367" s="46"/>
      <c r="R2367" s="46"/>
      <c r="S2367" s="46"/>
      <c r="T2367" s="46"/>
      <c r="U2367" s="46"/>
      <c r="V2367" s="46"/>
      <c r="W2367" s="46"/>
      <c r="X2367" s="46"/>
      <c r="Y2367" s="46"/>
      <c r="Z2367" s="46"/>
    </row>
    <row r="2368" spans="1:26" ht="13.5" customHeight="1">
      <c r="A2368" s="232">
        <v>146</v>
      </c>
      <c r="B2368" s="48" t="s">
        <v>2589</v>
      </c>
      <c r="C2368" s="34" t="s">
        <v>43</v>
      </c>
      <c r="D2368" s="9" t="str">
        <f t="shared" si="310"/>
        <v>Versa</v>
      </c>
      <c r="E2368" s="149" t="s">
        <v>2584</v>
      </c>
      <c r="F2368" s="368"/>
      <c r="G2368" s="108">
        <v>22</v>
      </c>
      <c r="H2368" s="81">
        <v>3</v>
      </c>
      <c r="I2368" s="67">
        <v>1</v>
      </c>
      <c r="J2368" s="40" t="s">
        <v>42</v>
      </c>
      <c r="K2368" s="41"/>
      <c r="L2368" s="42" t="str">
        <f t="shared" si="293"/>
        <v>1packs</v>
      </c>
      <c r="M2368" s="43">
        <f t="shared" si="294"/>
        <v>3</v>
      </c>
      <c r="N2368" s="44" t="str">
        <f t="shared" si="295"/>
        <v>3packs</v>
      </c>
      <c r="O2368" s="51">
        <f t="shared" si="296"/>
        <v>66</v>
      </c>
      <c r="P2368" s="46"/>
      <c r="Q2368" s="46"/>
      <c r="R2368" s="46"/>
      <c r="S2368" s="46"/>
      <c r="T2368" s="46"/>
      <c r="U2368" s="46"/>
      <c r="V2368" s="46"/>
      <c r="W2368" s="46"/>
      <c r="X2368" s="46"/>
      <c r="Y2368" s="46"/>
      <c r="Z2368" s="46"/>
    </row>
    <row r="2369" spans="1:26" ht="13.5" customHeight="1">
      <c r="A2369" s="232">
        <v>146</v>
      </c>
      <c r="B2369" s="52" t="s">
        <v>2589</v>
      </c>
      <c r="C2369" s="53" t="s">
        <v>39</v>
      </c>
      <c r="D2369" s="9" t="str">
        <f t="shared" si="310"/>
        <v>Versa</v>
      </c>
      <c r="E2369" s="101" t="s">
        <v>2584</v>
      </c>
      <c r="F2369" s="3"/>
      <c r="G2369" s="102">
        <v>22</v>
      </c>
      <c r="H2369" s="478">
        <v>5</v>
      </c>
      <c r="I2369" s="218">
        <v>1</v>
      </c>
      <c r="J2369" s="56" t="s">
        <v>42</v>
      </c>
      <c r="K2369" s="41" t="s">
        <v>26</v>
      </c>
      <c r="L2369" s="42" t="str">
        <f t="shared" si="293"/>
        <v>1packs</v>
      </c>
      <c r="M2369" s="43">
        <f t="shared" si="294"/>
        <v>5</v>
      </c>
      <c r="N2369" s="44" t="str">
        <f t="shared" si="295"/>
        <v>5packs</v>
      </c>
      <c r="O2369" s="51">
        <f t="shared" si="296"/>
        <v>110</v>
      </c>
      <c r="P2369" s="46"/>
      <c r="Q2369" s="46"/>
      <c r="R2369" s="46"/>
      <c r="S2369" s="46"/>
      <c r="T2369" s="46"/>
      <c r="U2369" s="46"/>
      <c r="V2369" s="46"/>
      <c r="W2369" s="46"/>
      <c r="X2369" s="46"/>
      <c r="Y2369" s="46"/>
      <c r="Z2369" s="46"/>
    </row>
    <row r="2370" spans="1:26" ht="13.5" customHeight="1">
      <c r="A2370" s="233">
        <v>146</v>
      </c>
      <c r="B2370" s="36" t="s">
        <v>2589</v>
      </c>
      <c r="C2370" s="34" t="s">
        <v>27</v>
      </c>
      <c r="D2370" s="9" t="str">
        <f t="shared" si="310"/>
        <v>Versa</v>
      </c>
      <c r="E2370" s="230" t="s">
        <v>2584</v>
      </c>
      <c r="F2370" s="368"/>
      <c r="G2370" s="108">
        <v>30</v>
      </c>
      <c r="H2370" s="81">
        <v>3</v>
      </c>
      <c r="I2370" s="67"/>
      <c r="J2370" s="40"/>
      <c r="K2370" s="41" t="s">
        <v>26</v>
      </c>
      <c r="L2370" s="42" t="str">
        <f t="shared" si="293"/>
        <v/>
      </c>
      <c r="M2370" s="43">
        <f t="shared" si="294"/>
        <v>0</v>
      </c>
      <c r="N2370" s="44" t="str">
        <f t="shared" si="295"/>
        <v>0</v>
      </c>
      <c r="O2370" s="45">
        <f t="shared" si="296"/>
        <v>90</v>
      </c>
      <c r="P2370" s="46"/>
      <c r="Q2370" s="46"/>
      <c r="R2370" s="46"/>
      <c r="S2370" s="46"/>
      <c r="T2370" s="46"/>
      <c r="U2370" s="46"/>
      <c r="V2370" s="46"/>
      <c r="W2370" s="46"/>
      <c r="X2370" s="46"/>
      <c r="Y2370" s="46"/>
      <c r="Z2370" s="46"/>
    </row>
    <row r="2371" spans="1:26" ht="13.5" customHeight="1">
      <c r="A2371" s="233">
        <v>146</v>
      </c>
      <c r="B2371" s="209" t="s">
        <v>2589</v>
      </c>
      <c r="C2371" s="34" t="s">
        <v>74</v>
      </c>
      <c r="D2371" s="9">
        <f t="shared" si="310"/>
        <v>0</v>
      </c>
      <c r="E2371" s="149"/>
      <c r="F2371" s="368" t="s">
        <v>76</v>
      </c>
      <c r="G2371" s="108">
        <v>2.08</v>
      </c>
      <c r="H2371" s="120">
        <v>2536</v>
      </c>
      <c r="I2371" s="67">
        <v>1</v>
      </c>
      <c r="J2371" s="40" t="s">
        <v>37</v>
      </c>
      <c r="K2371" s="41" t="s">
        <v>26</v>
      </c>
      <c r="L2371" s="42" t="str">
        <f t="shared" si="293"/>
        <v>1pieces</v>
      </c>
      <c r="M2371" s="43">
        <f t="shared" si="294"/>
        <v>2536</v>
      </c>
      <c r="N2371" s="44" t="str">
        <f t="shared" si="295"/>
        <v>2536pieces</v>
      </c>
      <c r="O2371" s="51">
        <f t="shared" si="296"/>
        <v>5274.88</v>
      </c>
      <c r="P2371" s="46"/>
      <c r="Q2371" s="46"/>
      <c r="R2371" s="46"/>
      <c r="S2371" s="46"/>
      <c r="T2371" s="46"/>
      <c r="U2371" s="46"/>
      <c r="V2371" s="46"/>
      <c r="W2371" s="46"/>
      <c r="X2371" s="46"/>
      <c r="Y2371" s="46"/>
      <c r="Z2371" s="46"/>
    </row>
    <row r="2372" spans="1:26" ht="13.5" customHeight="1">
      <c r="A2372" s="233">
        <v>146</v>
      </c>
      <c r="B2372" s="76" t="s">
        <v>2589</v>
      </c>
      <c r="C2372" s="34" t="s">
        <v>55</v>
      </c>
      <c r="D2372" s="9">
        <f t="shared" si="310"/>
        <v>0</v>
      </c>
      <c r="E2372" s="91"/>
      <c r="F2372" s="368"/>
      <c r="G2372" s="106">
        <v>27</v>
      </c>
      <c r="H2372" s="81">
        <v>4.6399999999999997</v>
      </c>
      <c r="I2372" s="67">
        <v>25</v>
      </c>
      <c r="J2372" s="40" t="s">
        <v>37</v>
      </c>
      <c r="K2372" s="41" t="s">
        <v>26</v>
      </c>
      <c r="L2372" s="42" t="str">
        <f t="shared" si="293"/>
        <v>25pieces</v>
      </c>
      <c r="M2372" s="43">
        <f t="shared" si="294"/>
        <v>115.99999999999999</v>
      </c>
      <c r="N2372" s="44" t="str">
        <f t="shared" si="295"/>
        <v>116pieces</v>
      </c>
      <c r="O2372" s="51">
        <f t="shared" si="296"/>
        <v>125.27999999999999</v>
      </c>
      <c r="P2372" s="46"/>
      <c r="Q2372" s="46"/>
      <c r="R2372" s="46"/>
      <c r="S2372" s="46"/>
      <c r="T2372" s="46"/>
      <c r="U2372" s="46"/>
      <c r="V2372" s="46"/>
      <c r="W2372" s="46"/>
      <c r="X2372" s="46"/>
      <c r="Y2372" s="46"/>
      <c r="Z2372" s="46"/>
    </row>
    <row r="2373" spans="1:26" ht="13.5" customHeight="1">
      <c r="A2373" s="233">
        <v>839</v>
      </c>
      <c r="B2373" s="128" t="s">
        <v>2590</v>
      </c>
      <c r="C2373" s="34" t="s">
        <v>82</v>
      </c>
      <c r="D2373" s="9"/>
      <c r="E2373" s="146" t="s">
        <v>37</v>
      </c>
      <c r="F2373" s="3" t="s">
        <v>76</v>
      </c>
      <c r="G2373" s="136">
        <v>1</v>
      </c>
      <c r="H2373" s="124">
        <v>14</v>
      </c>
      <c r="I2373" s="211">
        <v>1</v>
      </c>
      <c r="J2373" s="125" t="s">
        <v>42</v>
      </c>
      <c r="K2373" s="41" t="s">
        <v>26</v>
      </c>
      <c r="L2373" s="42" t="str">
        <f t="shared" si="293"/>
        <v>1packs</v>
      </c>
      <c r="M2373" s="43">
        <f t="shared" si="294"/>
        <v>14</v>
      </c>
      <c r="N2373" s="44" t="str">
        <f t="shared" si="295"/>
        <v>14packs</v>
      </c>
      <c r="O2373" s="51">
        <f t="shared" si="296"/>
        <v>14</v>
      </c>
      <c r="P2373" s="46"/>
      <c r="Q2373" s="46"/>
      <c r="R2373" s="46"/>
      <c r="S2373" s="46"/>
      <c r="T2373" s="46"/>
      <c r="U2373" s="46"/>
      <c r="V2373" s="46"/>
      <c r="W2373" s="46"/>
      <c r="X2373" s="46"/>
      <c r="Y2373" s="46"/>
      <c r="Z2373" s="46"/>
    </row>
    <row r="2374" spans="1:26" ht="13.5" customHeight="1">
      <c r="A2374" s="232">
        <v>652</v>
      </c>
      <c r="B2374" s="128" t="s">
        <v>2591</v>
      </c>
      <c r="C2374" s="53" t="s">
        <v>39</v>
      </c>
      <c r="D2374" s="9" t="str">
        <f t="shared" ref="D2374:D2387" si="311">IFERROR(LEFT(E2374, FIND("/", E2374)-1), E2374)</f>
        <v>Mr Bamboo</v>
      </c>
      <c r="E2374" s="331" t="s">
        <v>2592</v>
      </c>
      <c r="F2374" s="487"/>
      <c r="G2374" s="123">
        <v>25</v>
      </c>
      <c r="H2374" s="506">
        <v>4</v>
      </c>
      <c r="I2374" s="224">
        <v>1</v>
      </c>
      <c r="J2374" s="125" t="s">
        <v>42</v>
      </c>
      <c r="K2374" s="41"/>
      <c r="L2374" s="42" t="str">
        <f t="shared" si="293"/>
        <v>1packs</v>
      </c>
      <c r="M2374" s="43">
        <f t="shared" si="294"/>
        <v>4</v>
      </c>
      <c r="N2374" s="44" t="str">
        <f t="shared" si="295"/>
        <v>4packs</v>
      </c>
      <c r="O2374" s="51">
        <f t="shared" si="296"/>
        <v>100</v>
      </c>
      <c r="P2374" s="46"/>
      <c r="Q2374" s="46"/>
      <c r="R2374" s="46"/>
      <c r="S2374" s="46"/>
      <c r="T2374" s="46"/>
      <c r="U2374" s="46"/>
      <c r="V2374" s="46"/>
      <c r="W2374" s="46"/>
      <c r="X2374" s="46"/>
      <c r="Y2374" s="46"/>
      <c r="Z2374" s="46"/>
    </row>
    <row r="2375" spans="1:26" ht="13.5" customHeight="1">
      <c r="A2375" s="233">
        <v>117</v>
      </c>
      <c r="B2375" s="52" t="s">
        <v>2593</v>
      </c>
      <c r="C2375" s="34" t="s">
        <v>35</v>
      </c>
      <c r="D2375" s="9" t="str">
        <f t="shared" si="311"/>
        <v>Lea &amp; Perrins</v>
      </c>
      <c r="E2375" s="101" t="s">
        <v>2594</v>
      </c>
      <c r="F2375" s="368"/>
      <c r="G2375" s="108">
        <v>98</v>
      </c>
      <c r="H2375" s="120">
        <v>1</v>
      </c>
      <c r="I2375" s="67">
        <v>150</v>
      </c>
      <c r="J2375" s="40" t="s">
        <v>59</v>
      </c>
      <c r="K2375" s="41" t="s">
        <v>26</v>
      </c>
      <c r="L2375" s="42" t="str">
        <f t="shared" si="293"/>
        <v>150grams</v>
      </c>
      <c r="M2375" s="43">
        <f t="shared" si="294"/>
        <v>150</v>
      </c>
      <c r="N2375" s="44" t="str">
        <f t="shared" si="295"/>
        <v>150grams</v>
      </c>
      <c r="O2375" s="51">
        <f t="shared" si="296"/>
        <v>98</v>
      </c>
      <c r="P2375" s="46"/>
      <c r="Q2375" s="46"/>
      <c r="R2375" s="46"/>
      <c r="S2375" s="46"/>
      <c r="T2375" s="46"/>
      <c r="U2375" s="46"/>
      <c r="V2375" s="46"/>
      <c r="W2375" s="46"/>
      <c r="X2375" s="46"/>
      <c r="Y2375" s="46"/>
      <c r="Z2375" s="46"/>
    </row>
    <row r="2376" spans="1:26" ht="13.5" customHeight="1">
      <c r="A2376" s="233">
        <v>117</v>
      </c>
      <c r="B2376" s="128" t="s">
        <v>2593</v>
      </c>
      <c r="C2376" s="34" t="s">
        <v>82</v>
      </c>
      <c r="D2376" s="9" t="str">
        <f t="shared" si="311"/>
        <v>Lea &amp; Perrins</v>
      </c>
      <c r="E2376" s="146" t="s">
        <v>2595</v>
      </c>
      <c r="F2376" s="3" t="s">
        <v>76</v>
      </c>
      <c r="G2376" s="123">
        <v>239.5</v>
      </c>
      <c r="H2376" s="124">
        <v>1</v>
      </c>
      <c r="I2376" s="211">
        <v>290</v>
      </c>
      <c r="J2376" s="125" t="s">
        <v>59</v>
      </c>
      <c r="K2376" s="41" t="s">
        <v>26</v>
      </c>
      <c r="L2376" s="42" t="str">
        <f t="shared" si="293"/>
        <v>290grams</v>
      </c>
      <c r="M2376" s="43">
        <f t="shared" si="294"/>
        <v>290</v>
      </c>
      <c r="N2376" s="44" t="str">
        <f t="shared" si="295"/>
        <v>290grams</v>
      </c>
      <c r="O2376" s="51">
        <f t="shared" si="296"/>
        <v>239.5</v>
      </c>
      <c r="P2376" s="46"/>
      <c r="Q2376" s="46"/>
      <c r="R2376" s="46"/>
      <c r="S2376" s="46"/>
      <c r="T2376" s="46"/>
      <c r="U2376" s="46"/>
      <c r="V2376" s="46"/>
      <c r="W2376" s="46"/>
      <c r="X2376" s="46"/>
      <c r="Y2376" s="46"/>
      <c r="Z2376" s="46"/>
    </row>
    <row r="2377" spans="1:26" ht="13.5" customHeight="1">
      <c r="A2377" s="232">
        <v>117</v>
      </c>
      <c r="B2377" s="48" t="s">
        <v>2593</v>
      </c>
      <c r="C2377" s="34" t="s">
        <v>43</v>
      </c>
      <c r="D2377" s="9" t="str">
        <f t="shared" si="311"/>
        <v>Lea &amp; Perrins</v>
      </c>
      <c r="E2377" s="149" t="s">
        <v>2596</v>
      </c>
      <c r="F2377" s="368"/>
      <c r="G2377" s="108">
        <v>76</v>
      </c>
      <c r="H2377" s="81">
        <v>1</v>
      </c>
      <c r="I2377" s="67">
        <v>340</v>
      </c>
      <c r="J2377" s="40" t="s">
        <v>59</v>
      </c>
      <c r="K2377" s="41" t="s">
        <v>26</v>
      </c>
      <c r="L2377" s="42" t="str">
        <f t="shared" si="293"/>
        <v>340grams</v>
      </c>
      <c r="M2377" s="43">
        <f t="shared" si="294"/>
        <v>340</v>
      </c>
      <c r="N2377" s="44" t="str">
        <f t="shared" si="295"/>
        <v>340grams</v>
      </c>
      <c r="O2377" s="51">
        <f t="shared" si="296"/>
        <v>76</v>
      </c>
      <c r="P2377" s="46"/>
      <c r="Q2377" s="46"/>
      <c r="R2377" s="46"/>
      <c r="S2377" s="46"/>
      <c r="T2377" s="46"/>
      <c r="U2377" s="46"/>
      <c r="V2377" s="46"/>
      <c r="W2377" s="46"/>
      <c r="X2377" s="46"/>
      <c r="Y2377" s="46"/>
      <c r="Z2377" s="46"/>
    </row>
    <row r="2378" spans="1:26" ht="13.5" customHeight="1">
      <c r="A2378" s="232">
        <v>117</v>
      </c>
      <c r="B2378" s="33" t="s">
        <v>2597</v>
      </c>
      <c r="C2378" s="49" t="s">
        <v>61</v>
      </c>
      <c r="D2378" s="9" t="str">
        <f t="shared" si="311"/>
        <v>lea perrins</v>
      </c>
      <c r="E2378" s="149" t="s">
        <v>2598</v>
      </c>
      <c r="F2378" s="368"/>
      <c r="G2378" s="108">
        <v>247.9</v>
      </c>
      <c r="H2378" s="81">
        <v>1</v>
      </c>
      <c r="I2378" s="67">
        <v>270</v>
      </c>
      <c r="J2378" s="40" t="s">
        <v>29</v>
      </c>
      <c r="K2378" s="41" t="s">
        <v>26</v>
      </c>
      <c r="L2378" s="42" t="str">
        <f t="shared" si="293"/>
        <v>270ml</v>
      </c>
      <c r="M2378" s="43">
        <f t="shared" si="294"/>
        <v>270</v>
      </c>
      <c r="N2378" s="44" t="str">
        <f t="shared" si="295"/>
        <v>270ml</v>
      </c>
      <c r="O2378" s="51">
        <f t="shared" si="296"/>
        <v>247.9</v>
      </c>
      <c r="P2378" s="46"/>
      <c r="Q2378" s="46"/>
      <c r="R2378" s="46"/>
      <c r="S2378" s="46"/>
      <c r="T2378" s="46"/>
      <c r="U2378" s="46"/>
      <c r="V2378" s="46"/>
      <c r="W2378" s="46"/>
      <c r="X2378" s="46"/>
      <c r="Y2378" s="46"/>
      <c r="Z2378" s="46"/>
    </row>
    <row r="2379" spans="1:26" ht="13.5" customHeight="1">
      <c r="A2379" s="28">
        <v>195</v>
      </c>
      <c r="B2379" s="33" t="s">
        <v>2599</v>
      </c>
      <c r="C2379" s="49" t="s">
        <v>31</v>
      </c>
      <c r="D2379" s="9" t="str">
        <f t="shared" si="311"/>
        <v>yakult</v>
      </c>
      <c r="E2379" s="149" t="s">
        <v>2600</v>
      </c>
      <c r="F2379" s="3"/>
      <c r="G2379" s="108">
        <v>10</v>
      </c>
      <c r="H2379" s="81">
        <v>145</v>
      </c>
      <c r="I2379" s="67"/>
      <c r="J2379" s="40" t="s">
        <v>37</v>
      </c>
      <c r="K2379" s="41" t="s">
        <v>26</v>
      </c>
      <c r="L2379" s="42" t="str">
        <f t="shared" si="293"/>
        <v>pieces</v>
      </c>
      <c r="M2379" s="43">
        <f t="shared" si="294"/>
        <v>0</v>
      </c>
      <c r="N2379" s="44" t="str">
        <f t="shared" si="295"/>
        <v>0pieces</v>
      </c>
      <c r="O2379" s="51">
        <f t="shared" si="296"/>
        <v>1450</v>
      </c>
      <c r="P2379" s="46"/>
      <c r="Q2379" s="46"/>
      <c r="R2379" s="46"/>
      <c r="S2379" s="46"/>
      <c r="T2379" s="46"/>
      <c r="U2379" s="46"/>
      <c r="V2379" s="46"/>
      <c r="W2379" s="46"/>
      <c r="X2379" s="46"/>
      <c r="Y2379" s="46"/>
      <c r="Z2379" s="46"/>
    </row>
    <row r="2380" spans="1:26" ht="13.5" customHeight="1">
      <c r="A2380" s="233">
        <v>541</v>
      </c>
      <c r="B2380" s="68" t="s">
        <v>2601</v>
      </c>
      <c r="C2380" s="34" t="s">
        <v>35</v>
      </c>
      <c r="D2380" s="9" t="str">
        <f t="shared" si="311"/>
        <v>LIPTON</v>
      </c>
      <c r="E2380" s="149" t="s">
        <v>1135</v>
      </c>
      <c r="F2380" s="3"/>
      <c r="G2380" s="108">
        <v>4.79</v>
      </c>
      <c r="H2380" s="81">
        <v>62</v>
      </c>
      <c r="I2380" s="67">
        <v>2</v>
      </c>
      <c r="J2380" s="40" t="s">
        <v>59</v>
      </c>
      <c r="K2380" s="41" t="s">
        <v>26</v>
      </c>
      <c r="L2380" s="42" t="str">
        <f t="shared" si="293"/>
        <v>2grams</v>
      </c>
      <c r="M2380" s="43">
        <f t="shared" si="294"/>
        <v>124</v>
      </c>
      <c r="N2380" s="44" t="str">
        <f t="shared" si="295"/>
        <v>124grams</v>
      </c>
      <c r="O2380" s="51">
        <f t="shared" si="296"/>
        <v>296.98</v>
      </c>
      <c r="P2380" s="46"/>
      <c r="Q2380" s="46"/>
      <c r="R2380" s="46"/>
      <c r="S2380" s="46"/>
      <c r="T2380" s="46"/>
      <c r="U2380" s="46"/>
      <c r="V2380" s="46"/>
      <c r="W2380" s="46"/>
      <c r="X2380" s="46"/>
      <c r="Y2380" s="46"/>
      <c r="Z2380" s="46"/>
    </row>
    <row r="2381" spans="1:26" ht="13.5" customHeight="1">
      <c r="A2381" s="233">
        <v>541</v>
      </c>
      <c r="B2381" s="208" t="s">
        <v>2601</v>
      </c>
      <c r="C2381" s="34" t="s">
        <v>27</v>
      </c>
      <c r="D2381" s="9" t="str">
        <f t="shared" si="311"/>
        <v>Lipton</v>
      </c>
      <c r="E2381" s="336" t="s">
        <v>2602</v>
      </c>
      <c r="F2381" s="3"/>
      <c r="G2381" s="108">
        <v>4.8600000000000003</v>
      </c>
      <c r="H2381" s="81">
        <v>46</v>
      </c>
      <c r="I2381" s="67">
        <v>2</v>
      </c>
      <c r="J2381" s="40" t="s">
        <v>59</v>
      </c>
      <c r="K2381" s="41" t="s">
        <v>26</v>
      </c>
      <c r="L2381" s="42" t="str">
        <f t="shared" si="293"/>
        <v>2grams</v>
      </c>
      <c r="M2381" s="43">
        <f t="shared" si="294"/>
        <v>92</v>
      </c>
      <c r="N2381" s="44" t="str">
        <f t="shared" si="295"/>
        <v>92grams</v>
      </c>
      <c r="O2381" s="45">
        <f t="shared" si="296"/>
        <v>223.56</v>
      </c>
      <c r="P2381" s="46"/>
      <c r="Q2381" s="46"/>
      <c r="R2381" s="46"/>
      <c r="S2381" s="46"/>
      <c r="T2381" s="46"/>
      <c r="U2381" s="46"/>
      <c r="V2381" s="46"/>
      <c r="W2381" s="46"/>
      <c r="X2381" s="46"/>
      <c r="Y2381" s="46"/>
      <c r="Z2381" s="46"/>
    </row>
    <row r="2382" spans="1:26" ht="13.5" customHeight="1">
      <c r="A2382" s="232">
        <v>541</v>
      </c>
      <c r="B2382" s="122" t="s">
        <v>2601</v>
      </c>
      <c r="C2382" s="53" t="s">
        <v>39</v>
      </c>
      <c r="D2382" s="9" t="str">
        <f t="shared" si="311"/>
        <v>Lipton</v>
      </c>
      <c r="E2382" s="154" t="s">
        <v>2603</v>
      </c>
      <c r="F2382" s="487"/>
      <c r="G2382" s="123">
        <v>10.09</v>
      </c>
      <c r="H2382" s="506">
        <v>217</v>
      </c>
      <c r="I2382" s="211">
        <v>15</v>
      </c>
      <c r="J2382" s="125" t="s">
        <v>37</v>
      </c>
      <c r="K2382" s="41"/>
      <c r="L2382" s="42" t="str">
        <f t="shared" si="293"/>
        <v>15pieces</v>
      </c>
      <c r="M2382" s="43">
        <f t="shared" si="294"/>
        <v>3255</v>
      </c>
      <c r="N2382" s="44" t="str">
        <f t="shared" si="295"/>
        <v>3255pieces</v>
      </c>
      <c r="O2382" s="51">
        <f t="shared" si="296"/>
        <v>2189.5299999999997</v>
      </c>
      <c r="P2382" s="46"/>
      <c r="Q2382" s="46"/>
      <c r="R2382" s="46"/>
      <c r="S2382" s="46"/>
      <c r="T2382" s="46"/>
      <c r="U2382" s="46"/>
      <c r="V2382" s="46"/>
      <c r="W2382" s="46"/>
      <c r="X2382" s="46"/>
      <c r="Y2382" s="46"/>
      <c r="Z2382" s="46"/>
    </row>
    <row r="2383" spans="1:26" ht="13.5" customHeight="1">
      <c r="A2383" s="233">
        <v>541</v>
      </c>
      <c r="B2383" s="57" t="s">
        <v>2601</v>
      </c>
      <c r="C2383" s="94" t="s">
        <v>68</v>
      </c>
      <c r="D2383" s="9">
        <f t="shared" si="311"/>
        <v>0</v>
      </c>
      <c r="E2383" s="91"/>
      <c r="F2383" s="46"/>
      <c r="G2383" s="95">
        <v>3.82</v>
      </c>
      <c r="H2383" s="96">
        <v>108</v>
      </c>
      <c r="I2383" s="227">
        <v>100</v>
      </c>
      <c r="J2383" s="219" t="s">
        <v>37</v>
      </c>
      <c r="K2383" s="46"/>
      <c r="L2383" s="42" t="str">
        <f t="shared" si="293"/>
        <v>100pieces</v>
      </c>
      <c r="M2383" s="43">
        <f t="shared" si="294"/>
        <v>10800</v>
      </c>
      <c r="N2383" s="44" t="str">
        <f t="shared" si="295"/>
        <v>10800pieces</v>
      </c>
      <c r="O2383" s="51">
        <f t="shared" si="296"/>
        <v>412.56</v>
      </c>
      <c r="P2383" s="46"/>
      <c r="Q2383" s="46"/>
      <c r="R2383" s="46"/>
      <c r="S2383" s="46"/>
      <c r="T2383" s="46"/>
      <c r="U2383" s="46"/>
      <c r="V2383" s="46"/>
      <c r="W2383" s="46"/>
      <c r="X2383" s="46"/>
      <c r="Y2383" s="46"/>
      <c r="Z2383" s="46"/>
    </row>
    <row r="2384" spans="1:26" ht="13.5" customHeight="1">
      <c r="A2384" s="233">
        <v>1058</v>
      </c>
      <c r="B2384" s="234" t="s">
        <v>2604</v>
      </c>
      <c r="C2384" s="34" t="s">
        <v>55</v>
      </c>
      <c r="D2384" s="9">
        <f t="shared" si="311"/>
        <v>0</v>
      </c>
      <c r="E2384" s="149"/>
      <c r="F2384" s="368"/>
      <c r="G2384" s="108">
        <v>120</v>
      </c>
      <c r="H2384" s="120">
        <v>1</v>
      </c>
      <c r="I2384" s="67">
        <v>1</v>
      </c>
      <c r="J2384" s="40" t="s">
        <v>37</v>
      </c>
      <c r="K2384" s="41"/>
      <c r="L2384" s="42" t="str">
        <f t="shared" si="293"/>
        <v>1pieces</v>
      </c>
      <c r="M2384" s="43">
        <f t="shared" si="294"/>
        <v>1</v>
      </c>
      <c r="N2384" s="44" t="str">
        <f t="shared" si="295"/>
        <v>1pieces</v>
      </c>
      <c r="O2384" s="51">
        <f t="shared" si="296"/>
        <v>120</v>
      </c>
      <c r="P2384" s="46"/>
      <c r="Q2384" s="46"/>
      <c r="R2384" s="46"/>
      <c r="S2384" s="46"/>
      <c r="T2384" s="46"/>
      <c r="U2384" s="46"/>
      <c r="V2384" s="46"/>
      <c r="W2384" s="46"/>
      <c r="X2384" s="46"/>
      <c r="Y2384" s="46"/>
      <c r="Z2384" s="46"/>
    </row>
    <row r="2385" spans="1:26" ht="13.5" customHeight="1">
      <c r="A2385" s="233">
        <v>1075</v>
      </c>
      <c r="B2385" s="208" t="s">
        <v>2605</v>
      </c>
      <c r="C2385" s="34" t="s">
        <v>27</v>
      </c>
      <c r="D2385" s="9">
        <f t="shared" si="311"/>
        <v>0</v>
      </c>
      <c r="E2385" s="149"/>
      <c r="F2385" s="368"/>
      <c r="G2385" s="108">
        <v>280</v>
      </c>
      <c r="H2385" s="120">
        <f>O2385/G2385</f>
        <v>2.2499999999999999E-2</v>
      </c>
      <c r="I2385" s="67"/>
      <c r="J2385" s="40"/>
      <c r="K2385" s="41" t="s">
        <v>26</v>
      </c>
      <c r="L2385" s="42" t="str">
        <f t="shared" si="293"/>
        <v/>
      </c>
      <c r="M2385" s="43">
        <f t="shared" si="294"/>
        <v>0</v>
      </c>
      <c r="N2385" s="44" t="str">
        <f t="shared" si="295"/>
        <v>0</v>
      </c>
      <c r="O2385" s="133">
        <v>6.3</v>
      </c>
      <c r="P2385" s="46"/>
      <c r="Q2385" s="46"/>
      <c r="R2385" s="46"/>
      <c r="S2385" s="46"/>
      <c r="T2385" s="46"/>
      <c r="U2385" s="46"/>
      <c r="V2385" s="46"/>
      <c r="W2385" s="46"/>
      <c r="X2385" s="46"/>
      <c r="Y2385" s="46"/>
      <c r="Z2385" s="46"/>
    </row>
    <row r="2386" spans="1:26" ht="13.5" customHeight="1">
      <c r="A2386" s="233">
        <v>914</v>
      </c>
      <c r="B2386" s="33" t="s">
        <v>2606</v>
      </c>
      <c r="C2386" s="34" t="s">
        <v>74</v>
      </c>
      <c r="D2386" s="9" t="str">
        <f t="shared" si="311"/>
        <v>B and k</v>
      </c>
      <c r="E2386" s="149" t="s">
        <v>407</v>
      </c>
      <c r="F2386" s="368" t="s">
        <v>76</v>
      </c>
      <c r="G2386" s="108">
        <v>5</v>
      </c>
      <c r="H2386" s="120">
        <v>21</v>
      </c>
      <c r="I2386" s="67">
        <v>1</v>
      </c>
      <c r="J2386" s="40" t="s">
        <v>37</v>
      </c>
      <c r="K2386" s="41" t="s">
        <v>26</v>
      </c>
      <c r="L2386" s="42" t="str">
        <f t="shared" si="293"/>
        <v>1pieces</v>
      </c>
      <c r="M2386" s="43">
        <f t="shared" si="294"/>
        <v>21</v>
      </c>
      <c r="N2386" s="44" t="str">
        <f t="shared" si="295"/>
        <v>21pieces</v>
      </c>
      <c r="O2386" s="51">
        <f>G2386*H2386</f>
        <v>105</v>
      </c>
      <c r="P2386" s="29">
        <f>O2386/H2386</f>
        <v>5</v>
      </c>
      <c r="Q2386" s="74">
        <f>G2386-P2386</f>
        <v>0</v>
      </c>
      <c r="R2386" s="28"/>
      <c r="S2386" s="28"/>
      <c r="T2386" s="28"/>
      <c r="U2386" s="28"/>
      <c r="V2386" s="28"/>
      <c r="W2386" s="28"/>
      <c r="X2386" s="28"/>
      <c r="Y2386" s="28"/>
      <c r="Z2386" s="28"/>
    </row>
    <row r="2387" spans="1:26" ht="13.5" customHeight="1">
      <c r="A2387" s="233">
        <v>1093</v>
      </c>
      <c r="B2387" s="48" t="s">
        <v>2607</v>
      </c>
      <c r="C2387" s="34" t="s">
        <v>27</v>
      </c>
      <c r="D2387" s="9">
        <f t="shared" si="311"/>
        <v>0</v>
      </c>
      <c r="E2387" s="149"/>
      <c r="F2387" s="368"/>
      <c r="G2387" s="108">
        <v>210</v>
      </c>
      <c r="H2387" s="120">
        <f>O2387/G2387</f>
        <v>0.48</v>
      </c>
      <c r="I2387" s="67"/>
      <c r="J2387" s="40"/>
      <c r="K2387" s="41" t="s">
        <v>26</v>
      </c>
      <c r="L2387" s="42" t="str">
        <f t="shared" si="293"/>
        <v/>
      </c>
      <c r="M2387" s="43">
        <f t="shared" si="294"/>
        <v>0</v>
      </c>
      <c r="N2387" s="44" t="str">
        <f t="shared" si="295"/>
        <v>0</v>
      </c>
      <c r="O2387" s="133">
        <v>100.8</v>
      </c>
      <c r="P2387" s="46"/>
      <c r="Q2387" s="46"/>
      <c r="R2387" s="46"/>
      <c r="S2387" s="46"/>
      <c r="T2387" s="46"/>
      <c r="U2387" s="46"/>
      <c r="V2387" s="46"/>
      <c r="W2387" s="46"/>
      <c r="X2387" s="46"/>
      <c r="Y2387" s="46"/>
      <c r="Z2387" s="46"/>
    </row>
    <row r="2388" spans="1:26" ht="13.5" customHeight="1">
      <c r="A2388" s="233">
        <v>1269</v>
      </c>
      <c r="B2388" s="57" t="s">
        <v>2608</v>
      </c>
      <c r="C2388" s="94" t="s">
        <v>68</v>
      </c>
      <c r="D2388" s="46" t="s">
        <v>129</v>
      </c>
      <c r="E2388" s="91"/>
      <c r="F2388" s="46"/>
      <c r="G2388" s="95">
        <v>0.26900000000000002</v>
      </c>
      <c r="H2388" s="308">
        <v>200</v>
      </c>
      <c r="I2388" s="227">
        <v>200</v>
      </c>
      <c r="J2388" s="504" t="s">
        <v>59</v>
      </c>
      <c r="K2388" s="46"/>
      <c r="L2388" s="42" t="str">
        <f t="shared" si="293"/>
        <v>200grams</v>
      </c>
      <c r="M2388" s="43">
        <f t="shared" si="294"/>
        <v>40000</v>
      </c>
      <c r="N2388" s="44" t="str">
        <f t="shared" si="295"/>
        <v>40000grams</v>
      </c>
      <c r="O2388" s="51">
        <f t="shared" ref="O2388:O2391" si="312">G2388*H2388</f>
        <v>53.800000000000004</v>
      </c>
      <c r="P2388" s="46"/>
      <c r="Q2388" s="46"/>
      <c r="R2388" s="46"/>
      <c r="S2388" s="46"/>
      <c r="T2388" s="46"/>
      <c r="U2388" s="46"/>
      <c r="V2388" s="46"/>
      <c r="W2388" s="46"/>
      <c r="X2388" s="46"/>
      <c r="Y2388" s="46"/>
      <c r="Z2388" s="46"/>
    </row>
    <row r="2389" spans="1:26" ht="13.5" customHeight="1">
      <c r="A2389" s="233">
        <v>1270</v>
      </c>
      <c r="B2389" s="507" t="s">
        <v>2609</v>
      </c>
      <c r="C2389" s="94" t="s">
        <v>68</v>
      </c>
      <c r="D2389" s="46" t="s">
        <v>2610</v>
      </c>
      <c r="E2389" s="91"/>
      <c r="F2389" s="46"/>
      <c r="G2389" s="95">
        <v>8.86</v>
      </c>
      <c r="H2389" s="308">
        <v>10</v>
      </c>
      <c r="I2389" s="508">
        <v>10</v>
      </c>
      <c r="J2389" s="361" t="s">
        <v>37</v>
      </c>
      <c r="K2389" s="46"/>
      <c r="L2389" s="42" t="str">
        <f t="shared" si="293"/>
        <v>10pieces</v>
      </c>
      <c r="M2389" s="43">
        <f t="shared" si="294"/>
        <v>100</v>
      </c>
      <c r="N2389" s="44" t="str">
        <f t="shared" si="295"/>
        <v>100pieces</v>
      </c>
      <c r="O2389" s="51">
        <f t="shared" si="312"/>
        <v>88.6</v>
      </c>
      <c r="P2389" s="46"/>
      <c r="Q2389" s="46"/>
      <c r="R2389" s="46"/>
      <c r="S2389" s="46"/>
      <c r="T2389" s="46"/>
      <c r="U2389" s="46"/>
      <c r="V2389" s="46"/>
      <c r="W2389" s="46"/>
      <c r="X2389" s="46"/>
      <c r="Y2389" s="46"/>
      <c r="Z2389" s="46"/>
    </row>
    <row r="2390" spans="1:26" ht="13.5" customHeight="1">
      <c r="A2390" s="233">
        <v>1271</v>
      </c>
      <c r="B2390" s="507" t="s">
        <v>2611</v>
      </c>
      <c r="C2390" s="94" t="s">
        <v>68</v>
      </c>
      <c r="D2390" s="46" t="s">
        <v>2610</v>
      </c>
      <c r="E2390" s="91"/>
      <c r="F2390" s="46"/>
      <c r="G2390" s="95">
        <v>8.86</v>
      </c>
      <c r="H2390" s="308">
        <v>29</v>
      </c>
      <c r="I2390" s="508">
        <v>10</v>
      </c>
      <c r="J2390" s="361" t="s">
        <v>37</v>
      </c>
      <c r="K2390" s="46"/>
      <c r="L2390" s="42" t="str">
        <f t="shared" si="293"/>
        <v>10pieces</v>
      </c>
      <c r="M2390" s="43">
        <f t="shared" si="294"/>
        <v>290</v>
      </c>
      <c r="N2390" s="44" t="str">
        <f t="shared" si="295"/>
        <v>290pieces</v>
      </c>
      <c r="O2390" s="51">
        <f t="shared" si="312"/>
        <v>256.94</v>
      </c>
      <c r="P2390" s="46"/>
      <c r="Q2390" s="46"/>
      <c r="R2390" s="46"/>
      <c r="S2390" s="46"/>
      <c r="T2390" s="46"/>
      <c r="U2390" s="46"/>
      <c r="V2390" s="46"/>
      <c r="W2390" s="46"/>
      <c r="X2390" s="46"/>
      <c r="Y2390" s="46"/>
      <c r="Z2390" s="46"/>
    </row>
    <row r="2391" spans="1:26" ht="13.5" customHeight="1">
      <c r="A2391" s="233">
        <v>1272</v>
      </c>
      <c r="B2391" s="507" t="s">
        <v>2612</v>
      </c>
      <c r="C2391" s="94" t="s">
        <v>68</v>
      </c>
      <c r="D2391" s="46" t="s">
        <v>2610</v>
      </c>
      <c r="E2391" s="91"/>
      <c r="F2391" s="46"/>
      <c r="G2391" s="95">
        <v>8.86</v>
      </c>
      <c r="H2391" s="308">
        <v>20</v>
      </c>
      <c r="I2391" s="508">
        <v>10</v>
      </c>
      <c r="J2391" s="361" t="s">
        <v>37</v>
      </c>
      <c r="K2391" s="46"/>
      <c r="L2391" s="42" t="str">
        <f t="shared" si="293"/>
        <v>10pieces</v>
      </c>
      <c r="M2391" s="43">
        <f t="shared" si="294"/>
        <v>200</v>
      </c>
      <c r="N2391" s="44" t="str">
        <f t="shared" si="295"/>
        <v>200pieces</v>
      </c>
      <c r="O2391" s="51">
        <f t="shared" si="312"/>
        <v>177.2</v>
      </c>
      <c r="P2391" s="46"/>
      <c r="Q2391" s="46"/>
      <c r="R2391" s="46"/>
      <c r="S2391" s="46"/>
      <c r="T2391" s="46"/>
      <c r="U2391" s="46"/>
      <c r="V2391" s="46"/>
      <c r="W2391" s="46"/>
      <c r="X2391" s="46"/>
      <c r="Y2391" s="46"/>
      <c r="Z2391" s="46"/>
    </row>
    <row r="2392" spans="1:26" ht="13.5" customHeight="1">
      <c r="A2392" s="46"/>
      <c r="B2392" s="509"/>
      <c r="C2392" s="34" t="s">
        <v>27</v>
      </c>
      <c r="D2392" s="510"/>
      <c r="E2392" s="511"/>
      <c r="F2392" s="512"/>
      <c r="G2392" s="513">
        <v>35</v>
      </c>
      <c r="H2392" s="514">
        <v>32</v>
      </c>
      <c r="I2392" s="515"/>
      <c r="J2392" s="516"/>
      <c r="K2392" s="517" t="s">
        <v>26</v>
      </c>
      <c r="L2392" s="42" t="str">
        <f t="shared" si="293"/>
        <v/>
      </c>
      <c r="M2392" s="43">
        <f t="shared" si="294"/>
        <v>0</v>
      </c>
      <c r="N2392" s="44" t="str">
        <f t="shared" si="295"/>
        <v>0</v>
      </c>
      <c r="O2392" s="394">
        <v>1155</v>
      </c>
      <c r="P2392" s="46"/>
      <c r="Q2392" s="46"/>
      <c r="R2392" s="46"/>
      <c r="S2392" s="46"/>
      <c r="T2392" s="46"/>
      <c r="U2392" s="46"/>
      <c r="V2392" s="46"/>
      <c r="W2392" s="46"/>
      <c r="X2392" s="46"/>
      <c r="Y2392" s="46"/>
      <c r="Z2392" s="46"/>
    </row>
  </sheetData>
  <autoFilter ref="A8:Z2392" xr:uid="{00000000-0009-0000-0000-000000000000}">
    <sortState xmlns:xlrd2="http://schemas.microsoft.com/office/spreadsheetml/2017/richdata2" ref="A8:Z2392">
      <sortCondition ref="B8:B2392"/>
    </sortState>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392"/>
  <sheetViews>
    <sheetView workbookViewId="0">
      <pane ySplit="5" topLeftCell="A6" activePane="bottomLeft" state="frozen"/>
      <selection pane="bottomLeft" activeCell="B7" sqref="B7"/>
    </sheetView>
  </sheetViews>
  <sheetFormatPr defaultColWidth="12.6640625" defaultRowHeight="15" customHeight="1" outlineLevelCol="1"/>
  <cols>
    <col min="1" max="1" width="8.88671875" customWidth="1"/>
    <col min="2" max="2" width="30.21875" customWidth="1"/>
    <col min="3" max="3" width="18.88671875" customWidth="1"/>
    <col min="4" max="4" width="18.33203125" customWidth="1"/>
    <col min="5" max="5" width="29" customWidth="1"/>
    <col min="6" max="6" width="14.33203125" customWidth="1"/>
    <col min="7" max="7" width="12.6640625" customWidth="1"/>
    <col min="8" max="9" width="12.88671875" customWidth="1"/>
    <col min="10" max="10" width="12.44140625" customWidth="1"/>
    <col min="11" max="11" width="1.6640625" hidden="1" customWidth="1"/>
    <col min="12" max="12" width="16.109375" customWidth="1"/>
    <col min="13" max="13" width="14.77734375" customWidth="1"/>
    <col min="14" max="14" width="14.44140625" customWidth="1"/>
    <col min="15" max="15" width="38.44140625" customWidth="1"/>
    <col min="16" max="16" width="11.33203125" hidden="1" customWidth="1" outlineLevel="1"/>
    <col min="17" max="17" width="10.44140625" hidden="1" customWidth="1"/>
    <col min="18" max="18" width="12.6640625" customWidth="1"/>
    <col min="19" max="26" width="8.6640625" customWidth="1"/>
  </cols>
  <sheetData>
    <row r="1" spans="1:26" ht="18"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13.5" customHeight="1">
      <c r="A2" s="8" t="s">
        <v>1</v>
      </c>
      <c r="B2" s="8"/>
      <c r="C2" s="8"/>
      <c r="D2" s="8"/>
      <c r="E2" s="8"/>
      <c r="F2" s="8"/>
      <c r="G2" s="8"/>
      <c r="H2" s="8"/>
      <c r="I2" s="8"/>
      <c r="J2" s="8"/>
      <c r="K2" s="8"/>
      <c r="L2" s="8"/>
      <c r="M2" s="8"/>
      <c r="N2" s="10"/>
      <c r="O2" s="8"/>
      <c r="P2" s="11" t="s">
        <v>3</v>
      </c>
      <c r="Q2" s="11"/>
      <c r="R2" s="11"/>
      <c r="S2" s="11"/>
      <c r="T2" s="11"/>
      <c r="U2" s="11"/>
      <c r="V2" s="11"/>
      <c r="W2" s="11"/>
      <c r="X2" s="11"/>
      <c r="Y2" s="11"/>
      <c r="Z2" s="11"/>
    </row>
    <row r="3" spans="1:26" ht="13.5" customHeight="1">
      <c r="A3" s="8" t="s">
        <v>4</v>
      </c>
      <c r="B3" s="8"/>
      <c r="C3" s="8"/>
      <c r="D3" s="8"/>
      <c r="E3" s="8"/>
      <c r="F3" s="8"/>
      <c r="G3" s="8"/>
      <c r="H3" s="8"/>
      <c r="I3" s="8"/>
      <c r="J3" s="8"/>
      <c r="K3" s="8"/>
      <c r="L3" s="8"/>
      <c r="M3" s="8"/>
      <c r="N3" s="10"/>
      <c r="O3" s="8"/>
      <c r="P3" s="11"/>
      <c r="Q3" s="11"/>
      <c r="R3" s="11"/>
      <c r="S3" s="11"/>
      <c r="T3" s="11"/>
      <c r="U3" s="11"/>
      <c r="V3" s="11"/>
      <c r="W3" s="11"/>
      <c r="X3" s="11"/>
      <c r="Y3" s="11"/>
      <c r="Z3" s="11"/>
    </row>
    <row r="4" spans="1:26" ht="13.5" customHeight="1">
      <c r="A4" s="12" t="s">
        <v>5</v>
      </c>
      <c r="B4" s="12"/>
      <c r="C4" s="12"/>
      <c r="D4" s="12"/>
      <c r="E4" s="12" t="s">
        <v>6</v>
      </c>
      <c r="F4" s="12"/>
      <c r="G4" s="12"/>
      <c r="H4" s="12"/>
      <c r="I4" s="12"/>
      <c r="J4" s="12"/>
      <c r="K4" s="12"/>
      <c r="L4" s="12"/>
      <c r="M4" s="12"/>
      <c r="N4" s="12"/>
      <c r="O4" s="12"/>
      <c r="P4" s="11"/>
      <c r="Q4" s="11"/>
      <c r="R4" s="11"/>
      <c r="S4" s="11"/>
      <c r="T4" s="11"/>
      <c r="U4" s="11"/>
      <c r="V4" s="11"/>
      <c r="W4" s="11"/>
      <c r="X4" s="11"/>
      <c r="Y4" s="11"/>
      <c r="Z4" s="11"/>
    </row>
    <row r="5" spans="1:26" ht="13.5" customHeight="1">
      <c r="A5" s="13" t="s">
        <v>7</v>
      </c>
      <c r="B5" s="14" t="s">
        <v>8</v>
      </c>
      <c r="C5" s="14" t="s">
        <v>9</v>
      </c>
      <c r="D5" s="14"/>
      <c r="E5" s="14" t="s">
        <v>10</v>
      </c>
      <c r="F5" s="13" t="s">
        <v>11</v>
      </c>
      <c r="G5" s="15" t="s">
        <v>12</v>
      </c>
      <c r="H5" s="16" t="s">
        <v>13</v>
      </c>
      <c r="I5" s="17" t="s">
        <v>14</v>
      </c>
      <c r="J5" s="18" t="s">
        <v>15</v>
      </c>
      <c r="K5" s="18"/>
      <c r="L5" s="19" t="s">
        <v>16</v>
      </c>
      <c r="M5" s="20" t="s">
        <v>17</v>
      </c>
      <c r="N5" s="21" t="s">
        <v>17</v>
      </c>
      <c r="O5" s="22" t="s">
        <v>18</v>
      </c>
      <c r="P5" s="23"/>
      <c r="Q5" s="24"/>
      <c r="R5" s="24"/>
      <c r="S5" s="24"/>
      <c r="T5" s="24"/>
      <c r="U5" s="24"/>
      <c r="V5" s="24"/>
      <c r="W5" s="24"/>
      <c r="X5" s="24"/>
      <c r="Y5" s="24"/>
      <c r="Z5" s="24"/>
    </row>
    <row r="6" spans="1:26" ht="14.25" customHeight="1">
      <c r="A6" s="13">
        <v>0</v>
      </c>
      <c r="B6" s="14">
        <v>1</v>
      </c>
      <c r="C6" s="14">
        <v>2</v>
      </c>
      <c r="D6" s="14">
        <v>3</v>
      </c>
      <c r="E6" s="14">
        <v>4</v>
      </c>
      <c r="F6" s="13">
        <v>5</v>
      </c>
      <c r="G6" s="15">
        <v>6</v>
      </c>
      <c r="H6" s="16">
        <v>7</v>
      </c>
      <c r="I6" s="25">
        <v>8</v>
      </c>
      <c r="J6" s="26">
        <v>9</v>
      </c>
      <c r="K6" s="26"/>
      <c r="L6" s="518">
        <v>10</v>
      </c>
      <c r="M6" s="25">
        <v>11</v>
      </c>
      <c r="N6" s="26"/>
      <c r="O6" s="22" t="str">
        <f ca="1">SUM(O9:O2500)</f>
        <v>#REF!</v>
      </c>
      <c r="P6" s="24"/>
      <c r="Q6" s="24"/>
      <c r="R6" s="24"/>
      <c r="S6" s="24"/>
      <c r="T6" s="24"/>
      <c r="U6" s="24"/>
      <c r="V6" s="24"/>
      <c r="W6" s="24"/>
      <c r="X6" s="24"/>
      <c r="Y6" s="24"/>
      <c r="Z6" s="24"/>
    </row>
    <row r="7" spans="1:26" ht="13.5" customHeight="1">
      <c r="A7" s="13" t="s">
        <v>19</v>
      </c>
      <c r="B7" s="14" t="s">
        <v>19</v>
      </c>
      <c r="C7" s="14"/>
      <c r="D7" s="14"/>
      <c r="E7" s="14"/>
      <c r="F7" s="27"/>
      <c r="G7" s="15" t="s">
        <v>19</v>
      </c>
      <c r="H7" s="16" t="s">
        <v>19</v>
      </c>
      <c r="I7" s="12" t="s">
        <v>19</v>
      </c>
      <c r="J7" s="3" t="s">
        <v>19</v>
      </c>
      <c r="K7" s="12"/>
      <c r="L7" s="12" t="s">
        <v>20</v>
      </c>
      <c r="M7" s="12" t="s">
        <v>21</v>
      </c>
      <c r="N7" s="12" t="s">
        <v>20</v>
      </c>
      <c r="O7" s="12" t="s">
        <v>22</v>
      </c>
      <c r="P7" s="28" t="s">
        <v>23</v>
      </c>
      <c r="Q7" s="28"/>
      <c r="R7" s="29" t="str">
        <f ca="1">SUM(O9:O2392)</f>
        <v>#REF!</v>
      </c>
      <c r="S7" s="28"/>
      <c r="T7" s="28"/>
      <c r="U7" s="28"/>
      <c r="V7" s="28"/>
      <c r="W7" s="28"/>
      <c r="X7" s="28"/>
      <c r="Y7" s="28"/>
      <c r="Z7" s="28"/>
    </row>
    <row r="8" spans="1:26" ht="15" customHeight="1">
      <c r="A8" s="13" t="s">
        <v>7</v>
      </c>
      <c r="B8" s="14" t="s">
        <v>8</v>
      </c>
      <c r="C8" s="14" t="s">
        <v>9</v>
      </c>
      <c r="D8" s="14"/>
      <c r="E8" s="14" t="s">
        <v>10</v>
      </c>
      <c r="F8" s="13" t="s">
        <v>11</v>
      </c>
      <c r="G8" s="15" t="s">
        <v>12</v>
      </c>
      <c r="H8" s="16" t="s">
        <v>13</v>
      </c>
      <c r="I8" s="17" t="s">
        <v>14</v>
      </c>
      <c r="J8" s="18" t="s">
        <v>15</v>
      </c>
      <c r="K8" s="18"/>
      <c r="L8" s="19" t="s">
        <v>16</v>
      </c>
      <c r="M8" s="20" t="s">
        <v>17</v>
      </c>
      <c r="N8" s="21" t="s">
        <v>17</v>
      </c>
      <c r="O8" s="30" t="s">
        <v>18</v>
      </c>
      <c r="P8" s="31"/>
      <c r="Q8" s="29"/>
      <c r="R8" s="28"/>
      <c r="S8" s="28"/>
      <c r="T8" s="28"/>
      <c r="U8" s="28"/>
      <c r="V8" s="28"/>
      <c r="W8" s="28"/>
      <c r="X8" s="28"/>
      <c r="Y8" s="28"/>
      <c r="Z8" s="28"/>
    </row>
    <row r="9" spans="1:26" ht="15" customHeight="1">
      <c r="A9" s="47">
        <v>1</v>
      </c>
      <c r="B9" s="48" t="s">
        <v>77</v>
      </c>
      <c r="C9" s="49" t="s">
        <v>61</v>
      </c>
      <c r="D9" s="231"/>
      <c r="E9" s="116" t="s">
        <v>78</v>
      </c>
      <c r="F9" s="111"/>
      <c r="G9" s="38">
        <v>59.6</v>
      </c>
      <c r="H9" s="39">
        <v>46</v>
      </c>
      <c r="I9" s="39">
        <v>250</v>
      </c>
      <c r="J9" s="40" t="s">
        <v>29</v>
      </c>
      <c r="K9" s="41"/>
      <c r="L9" s="42" t="str">
        <f t="shared" ref="L9:L263" si="0">CONCATENATE(I9,J9)</f>
        <v>250ml</v>
      </c>
      <c r="M9" s="43">
        <f t="shared" ref="M9:M263" si="1">H9*I9</f>
        <v>11500</v>
      </c>
      <c r="N9" s="44" t="str">
        <f t="shared" ref="N9:N263" si="2">CONCATENATE(M9,J9)</f>
        <v>11500ml</v>
      </c>
      <c r="O9" s="51">
        <f t="shared" ref="O9:O29" si="3">G9*H9</f>
        <v>2741.6</v>
      </c>
      <c r="P9" s="29">
        <f t="shared" ref="P9:P194" si="4">O9/H9</f>
        <v>59.6</v>
      </c>
      <c r="Q9" s="29">
        <f t="shared" ref="Q9:Q168" si="5">G9-P9</f>
        <v>0</v>
      </c>
      <c r="R9" s="11"/>
      <c r="S9" s="28"/>
      <c r="T9" s="28"/>
      <c r="U9" s="28"/>
      <c r="V9" s="28"/>
      <c r="W9" s="28"/>
      <c r="X9" s="28"/>
      <c r="Y9" s="28"/>
      <c r="Z9" s="28"/>
    </row>
    <row r="10" spans="1:26" ht="15" customHeight="1">
      <c r="A10" s="117">
        <v>1</v>
      </c>
      <c r="B10" s="48" t="s">
        <v>72</v>
      </c>
      <c r="C10" s="49" t="s">
        <v>31</v>
      </c>
      <c r="D10" s="90"/>
      <c r="E10" s="116" t="s">
        <v>79</v>
      </c>
      <c r="F10" s="111"/>
      <c r="G10" s="38">
        <v>69.8</v>
      </c>
      <c r="H10" s="39">
        <v>1</v>
      </c>
      <c r="I10" s="39">
        <v>250</v>
      </c>
      <c r="J10" s="40" t="s">
        <v>29</v>
      </c>
      <c r="K10" s="41" t="s">
        <v>26</v>
      </c>
      <c r="L10" s="42" t="str">
        <f t="shared" si="0"/>
        <v>250ml</v>
      </c>
      <c r="M10" s="43">
        <f t="shared" si="1"/>
        <v>250</v>
      </c>
      <c r="N10" s="44" t="str">
        <f t="shared" si="2"/>
        <v>250ml</v>
      </c>
      <c r="O10" s="51">
        <f t="shared" si="3"/>
        <v>69.8</v>
      </c>
      <c r="P10" s="29">
        <f t="shared" si="4"/>
        <v>69.8</v>
      </c>
      <c r="Q10" s="29">
        <f t="shared" si="5"/>
        <v>0</v>
      </c>
      <c r="R10" s="28"/>
      <c r="S10" s="28"/>
      <c r="T10" s="28"/>
      <c r="U10" s="28"/>
      <c r="V10" s="28"/>
      <c r="W10" s="28"/>
      <c r="X10" s="28"/>
      <c r="Y10" s="28"/>
      <c r="Z10" s="28"/>
    </row>
    <row r="11" spans="1:26" ht="15" customHeight="1">
      <c r="A11" s="118">
        <v>1</v>
      </c>
      <c r="B11" s="48" t="s">
        <v>72</v>
      </c>
      <c r="C11" s="49" t="s">
        <v>31</v>
      </c>
      <c r="D11" s="9"/>
      <c r="E11" s="50" t="s">
        <v>79</v>
      </c>
      <c r="F11" s="111"/>
      <c r="G11" s="38">
        <v>47.6</v>
      </c>
      <c r="H11" s="39">
        <v>6</v>
      </c>
      <c r="I11" s="39">
        <v>125</v>
      </c>
      <c r="J11" s="40" t="s">
        <v>29</v>
      </c>
      <c r="K11" s="41" t="s">
        <v>26</v>
      </c>
      <c r="L11" s="42" t="str">
        <f t="shared" si="0"/>
        <v>125ml</v>
      </c>
      <c r="M11" s="43">
        <f t="shared" si="1"/>
        <v>750</v>
      </c>
      <c r="N11" s="44" t="str">
        <f t="shared" si="2"/>
        <v>750ml</v>
      </c>
      <c r="O11" s="51">
        <f t="shared" si="3"/>
        <v>285.60000000000002</v>
      </c>
      <c r="P11" s="29">
        <f t="shared" si="4"/>
        <v>47.6</v>
      </c>
      <c r="Q11" s="109">
        <f t="shared" si="5"/>
        <v>0</v>
      </c>
      <c r="R11" s="11"/>
      <c r="S11" s="28"/>
      <c r="T11" s="28"/>
      <c r="U11" s="28"/>
      <c r="V11" s="28"/>
      <c r="W11" s="28"/>
      <c r="X11" s="28"/>
      <c r="Y11" s="28"/>
      <c r="Z11" s="28"/>
    </row>
    <row r="12" spans="1:26" ht="15" customHeight="1">
      <c r="A12" s="47">
        <v>1</v>
      </c>
      <c r="B12" s="48" t="s">
        <v>72</v>
      </c>
      <c r="C12" s="34" t="s">
        <v>43</v>
      </c>
      <c r="D12" s="48"/>
      <c r="E12" s="116" t="s">
        <v>81</v>
      </c>
      <c r="F12" s="111"/>
      <c r="G12" s="63">
        <v>61.88</v>
      </c>
      <c r="H12" s="64">
        <v>2</v>
      </c>
      <c r="I12" s="64">
        <v>250</v>
      </c>
      <c r="J12" s="40" t="s">
        <v>29</v>
      </c>
      <c r="K12" s="41" t="s">
        <v>26</v>
      </c>
      <c r="L12" s="42" t="str">
        <f t="shared" si="0"/>
        <v>250ml</v>
      </c>
      <c r="M12" s="43">
        <f t="shared" si="1"/>
        <v>500</v>
      </c>
      <c r="N12" s="44" t="str">
        <f t="shared" si="2"/>
        <v>500ml</v>
      </c>
      <c r="O12" s="51">
        <f t="shared" si="3"/>
        <v>123.76</v>
      </c>
      <c r="P12" s="29">
        <f t="shared" si="4"/>
        <v>61.88</v>
      </c>
      <c r="Q12" s="29">
        <f t="shared" si="5"/>
        <v>0</v>
      </c>
      <c r="R12" s="28"/>
      <c r="S12" s="28"/>
      <c r="T12" s="28"/>
      <c r="U12" s="28"/>
      <c r="V12" s="28"/>
      <c r="W12" s="28"/>
      <c r="X12" s="28"/>
      <c r="Y12" s="28"/>
      <c r="Z12" s="28"/>
    </row>
    <row r="13" spans="1:26" ht="15" customHeight="1">
      <c r="A13" s="47">
        <v>1</v>
      </c>
      <c r="B13" s="68" t="s">
        <v>72</v>
      </c>
      <c r="C13" s="34" t="s">
        <v>35</v>
      </c>
      <c r="D13" s="48"/>
      <c r="E13" s="116" t="s">
        <v>80</v>
      </c>
      <c r="F13" s="111"/>
      <c r="G13" s="70">
        <v>69.8</v>
      </c>
      <c r="H13" s="39">
        <v>36</v>
      </c>
      <c r="I13" s="39">
        <v>250</v>
      </c>
      <c r="J13" s="40" t="s">
        <v>29</v>
      </c>
      <c r="K13" s="41" t="s">
        <v>26</v>
      </c>
      <c r="L13" s="42" t="str">
        <f t="shared" si="0"/>
        <v>250ml</v>
      </c>
      <c r="M13" s="43">
        <f t="shared" si="1"/>
        <v>9000</v>
      </c>
      <c r="N13" s="44" t="str">
        <f t="shared" si="2"/>
        <v>9000ml</v>
      </c>
      <c r="O13" s="51">
        <f t="shared" si="3"/>
        <v>2512.7999999999997</v>
      </c>
      <c r="P13" s="29">
        <f t="shared" si="4"/>
        <v>69.8</v>
      </c>
      <c r="Q13" s="29">
        <f t="shared" si="5"/>
        <v>0</v>
      </c>
      <c r="R13" s="28"/>
      <c r="S13" s="28"/>
      <c r="T13" s="28"/>
      <c r="U13" s="28"/>
      <c r="V13" s="28"/>
      <c r="W13" s="28"/>
      <c r="X13" s="28"/>
      <c r="Y13" s="28"/>
      <c r="Z13" s="28"/>
    </row>
    <row r="14" spans="1:26" ht="15" customHeight="1">
      <c r="A14" s="47">
        <v>1</v>
      </c>
      <c r="B14" s="68" t="s">
        <v>72</v>
      </c>
      <c r="C14" s="53" t="s">
        <v>39</v>
      </c>
      <c r="D14" s="68"/>
      <c r="E14" s="68" t="s">
        <v>81</v>
      </c>
      <c r="F14" s="111"/>
      <c r="G14" s="70">
        <v>68.900000000000006</v>
      </c>
      <c r="H14" s="71">
        <v>49</v>
      </c>
      <c r="I14" s="71">
        <v>250</v>
      </c>
      <c r="J14" s="56" t="s">
        <v>29</v>
      </c>
      <c r="K14" s="41" t="s">
        <v>26</v>
      </c>
      <c r="L14" s="42" t="str">
        <f t="shared" si="0"/>
        <v>250ml</v>
      </c>
      <c r="M14" s="43">
        <f t="shared" si="1"/>
        <v>12250</v>
      </c>
      <c r="N14" s="44" t="str">
        <f t="shared" si="2"/>
        <v>12250ml</v>
      </c>
      <c r="O14" s="51">
        <f t="shared" si="3"/>
        <v>3376.1000000000004</v>
      </c>
      <c r="P14" s="29">
        <f t="shared" si="4"/>
        <v>68.900000000000006</v>
      </c>
      <c r="Q14" s="29">
        <f t="shared" si="5"/>
        <v>0</v>
      </c>
      <c r="R14" s="28"/>
      <c r="S14" s="28"/>
      <c r="T14" s="28"/>
      <c r="U14" s="28"/>
      <c r="V14" s="28"/>
      <c r="W14" s="28"/>
      <c r="X14" s="28"/>
      <c r="Y14" s="28"/>
      <c r="Z14" s="28"/>
    </row>
    <row r="15" spans="1:26" ht="15" customHeight="1">
      <c r="A15" s="32">
        <v>1</v>
      </c>
      <c r="B15" s="519" t="s">
        <v>72</v>
      </c>
      <c r="C15" s="34" t="s">
        <v>82</v>
      </c>
      <c r="D15" s="61"/>
      <c r="E15" s="519" t="s">
        <v>81</v>
      </c>
      <c r="F15" s="111" t="s">
        <v>76</v>
      </c>
      <c r="G15" s="520">
        <v>63.5</v>
      </c>
      <c r="H15" s="521">
        <v>3</v>
      </c>
      <c r="I15" s="165">
        <v>250</v>
      </c>
      <c r="J15" s="130" t="s">
        <v>29</v>
      </c>
      <c r="K15" s="41" t="s">
        <v>26</v>
      </c>
      <c r="L15" s="42" t="str">
        <f t="shared" si="0"/>
        <v>250ml</v>
      </c>
      <c r="M15" s="43">
        <f t="shared" si="1"/>
        <v>750</v>
      </c>
      <c r="N15" s="44" t="str">
        <f t="shared" si="2"/>
        <v>750ml</v>
      </c>
      <c r="O15" s="51">
        <f t="shared" si="3"/>
        <v>190.5</v>
      </c>
      <c r="P15" s="29">
        <f t="shared" si="4"/>
        <v>63.5</v>
      </c>
      <c r="Q15" s="29">
        <f t="shared" si="5"/>
        <v>0</v>
      </c>
      <c r="R15" s="28"/>
      <c r="S15" s="28"/>
      <c r="T15" s="28"/>
      <c r="U15" s="28"/>
      <c r="V15" s="28"/>
      <c r="W15" s="28"/>
      <c r="X15" s="28"/>
      <c r="Y15" s="28"/>
      <c r="Z15" s="28"/>
    </row>
    <row r="16" spans="1:26" ht="15" customHeight="1">
      <c r="A16" s="75">
        <v>1</v>
      </c>
      <c r="B16" s="48" t="s">
        <v>72</v>
      </c>
      <c r="C16" s="34" t="s">
        <v>6</v>
      </c>
      <c r="D16" s="48"/>
      <c r="E16" s="116" t="s">
        <v>81</v>
      </c>
      <c r="F16" s="69"/>
      <c r="G16" s="38">
        <v>69.8</v>
      </c>
      <c r="H16" s="39">
        <v>7</v>
      </c>
      <c r="I16" s="67">
        <v>250</v>
      </c>
      <c r="J16" s="40" t="s">
        <v>29</v>
      </c>
      <c r="K16" s="41" t="s">
        <v>26</v>
      </c>
      <c r="L16" s="42" t="str">
        <f t="shared" si="0"/>
        <v>250ml</v>
      </c>
      <c r="M16" s="43">
        <f t="shared" si="1"/>
        <v>1750</v>
      </c>
      <c r="N16" s="44" t="str">
        <f t="shared" si="2"/>
        <v>1750ml</v>
      </c>
      <c r="O16" s="51">
        <f t="shared" si="3"/>
        <v>488.59999999999997</v>
      </c>
      <c r="P16" s="29">
        <f t="shared" si="4"/>
        <v>69.8</v>
      </c>
      <c r="Q16" s="29">
        <f t="shared" si="5"/>
        <v>0</v>
      </c>
      <c r="R16" s="28"/>
      <c r="S16" s="28"/>
      <c r="T16" s="28"/>
      <c r="U16" s="28"/>
      <c r="V16" s="28"/>
      <c r="W16" s="28"/>
      <c r="X16" s="28"/>
      <c r="Y16" s="28"/>
      <c r="Z16" s="28"/>
    </row>
    <row r="17" spans="1:26" ht="15" customHeight="1">
      <c r="A17" s="75">
        <v>1</v>
      </c>
      <c r="B17" s="48" t="s">
        <v>72</v>
      </c>
      <c r="C17" s="34" t="s">
        <v>74</v>
      </c>
      <c r="D17" s="35"/>
      <c r="E17" s="116" t="s">
        <v>75</v>
      </c>
      <c r="F17" s="69" t="s">
        <v>76</v>
      </c>
      <c r="G17" s="212">
        <v>47.6</v>
      </c>
      <c r="H17" s="172">
        <v>7</v>
      </c>
      <c r="I17" s="190">
        <v>250</v>
      </c>
      <c r="J17" s="40" t="s">
        <v>29</v>
      </c>
      <c r="K17" s="41" t="s">
        <v>26</v>
      </c>
      <c r="L17" s="42" t="str">
        <f t="shared" si="0"/>
        <v>250ml</v>
      </c>
      <c r="M17" s="43">
        <f t="shared" si="1"/>
        <v>1750</v>
      </c>
      <c r="N17" s="44" t="str">
        <f t="shared" si="2"/>
        <v>1750ml</v>
      </c>
      <c r="O17" s="51">
        <f t="shared" si="3"/>
        <v>333.2</v>
      </c>
      <c r="P17" s="29">
        <f t="shared" si="4"/>
        <v>47.6</v>
      </c>
      <c r="Q17" s="74">
        <f t="shared" si="5"/>
        <v>0</v>
      </c>
      <c r="R17" s="46"/>
      <c r="S17" s="28"/>
      <c r="T17" s="28"/>
      <c r="U17" s="28"/>
      <c r="V17" s="28"/>
      <c r="W17" s="28"/>
      <c r="X17" s="28"/>
      <c r="Y17" s="28"/>
      <c r="Z17" s="28"/>
    </row>
    <row r="18" spans="1:26" ht="15" customHeight="1">
      <c r="A18" s="75">
        <v>1</v>
      </c>
      <c r="B18" s="76" t="s">
        <v>72</v>
      </c>
      <c r="C18" s="34" t="s">
        <v>55</v>
      </c>
      <c r="D18" s="204"/>
      <c r="E18" s="52" t="s">
        <v>64</v>
      </c>
      <c r="F18" s="66"/>
      <c r="G18" s="77">
        <v>42.7</v>
      </c>
      <c r="H18" s="39">
        <v>13.3599</v>
      </c>
      <c r="I18" s="67">
        <v>250</v>
      </c>
      <c r="J18" s="40" t="s">
        <v>59</v>
      </c>
      <c r="K18" s="41" t="s">
        <v>26</v>
      </c>
      <c r="L18" s="42" t="str">
        <f t="shared" si="0"/>
        <v>250grams</v>
      </c>
      <c r="M18" s="43">
        <f t="shared" si="1"/>
        <v>3339.9749999999999</v>
      </c>
      <c r="N18" s="44" t="str">
        <f t="shared" si="2"/>
        <v>3339.975grams</v>
      </c>
      <c r="O18" s="51">
        <f t="shared" si="3"/>
        <v>570.46773000000007</v>
      </c>
      <c r="P18" s="29">
        <f t="shared" si="4"/>
        <v>42.70000000000001</v>
      </c>
      <c r="Q18" s="29">
        <f t="shared" si="5"/>
        <v>0</v>
      </c>
      <c r="R18" s="28"/>
      <c r="S18" s="28"/>
      <c r="T18" s="28"/>
      <c r="U18" s="28"/>
      <c r="V18" s="28"/>
      <c r="W18" s="28"/>
      <c r="X18" s="28"/>
      <c r="Y18" s="28"/>
      <c r="Z18" s="28"/>
    </row>
    <row r="19" spans="1:26" ht="15" customHeight="1">
      <c r="A19" s="75">
        <v>1</v>
      </c>
      <c r="B19" s="79" t="s">
        <v>72</v>
      </c>
      <c r="C19" s="34" t="s">
        <v>47</v>
      </c>
      <c r="D19" s="59"/>
      <c r="E19" s="116" t="s">
        <v>64</v>
      </c>
      <c r="F19" s="80"/>
      <c r="G19" s="38">
        <v>61.32</v>
      </c>
      <c r="H19" s="39">
        <v>30</v>
      </c>
      <c r="I19" s="81">
        <v>250</v>
      </c>
      <c r="J19" s="40" t="s">
        <v>29</v>
      </c>
      <c r="K19" s="46"/>
      <c r="L19" s="42" t="str">
        <f t="shared" si="0"/>
        <v>250ml</v>
      </c>
      <c r="M19" s="43">
        <f t="shared" si="1"/>
        <v>7500</v>
      </c>
      <c r="N19" s="44" t="str">
        <f t="shared" si="2"/>
        <v>7500ml</v>
      </c>
      <c r="O19" s="51">
        <f t="shared" si="3"/>
        <v>1839.6</v>
      </c>
      <c r="P19" s="29">
        <f t="shared" si="4"/>
        <v>61.32</v>
      </c>
      <c r="Q19" s="29">
        <f t="shared" si="5"/>
        <v>0</v>
      </c>
      <c r="R19" s="28"/>
      <c r="S19" s="28"/>
      <c r="T19" s="28"/>
      <c r="U19" s="28"/>
      <c r="V19" s="28"/>
      <c r="W19" s="28"/>
      <c r="X19" s="28"/>
      <c r="Y19" s="28"/>
      <c r="Z19" s="28"/>
    </row>
    <row r="20" spans="1:26" ht="15" customHeight="1">
      <c r="A20" s="75">
        <v>1</v>
      </c>
      <c r="B20" s="57" t="s">
        <v>72</v>
      </c>
      <c r="C20" s="34" t="s">
        <v>47</v>
      </c>
      <c r="D20" s="59"/>
      <c r="E20" s="50" t="s">
        <v>75</v>
      </c>
      <c r="F20" s="80"/>
      <c r="G20" s="38">
        <v>46.58</v>
      </c>
      <c r="H20" s="39">
        <v>22</v>
      </c>
      <c r="I20" s="81">
        <v>250</v>
      </c>
      <c r="J20" s="40" t="s">
        <v>29</v>
      </c>
      <c r="K20" s="46"/>
      <c r="L20" s="42" t="str">
        <f t="shared" si="0"/>
        <v>250ml</v>
      </c>
      <c r="M20" s="43">
        <f t="shared" si="1"/>
        <v>5500</v>
      </c>
      <c r="N20" s="44" t="str">
        <f t="shared" si="2"/>
        <v>5500ml</v>
      </c>
      <c r="O20" s="51">
        <f t="shared" si="3"/>
        <v>1024.76</v>
      </c>
      <c r="P20" s="29">
        <f t="shared" si="4"/>
        <v>46.58</v>
      </c>
      <c r="Q20" s="29">
        <f t="shared" si="5"/>
        <v>0</v>
      </c>
      <c r="R20" s="46"/>
      <c r="S20" s="28"/>
      <c r="T20" s="28"/>
      <c r="U20" s="28"/>
      <c r="V20" s="28"/>
      <c r="W20" s="28"/>
      <c r="X20" s="28"/>
      <c r="Y20" s="28"/>
      <c r="Z20" s="28"/>
    </row>
    <row r="21" spans="1:26" ht="15" customHeight="1">
      <c r="A21" s="75">
        <v>1</v>
      </c>
      <c r="B21" s="57" t="s">
        <v>72</v>
      </c>
      <c r="C21" s="94" t="s">
        <v>68</v>
      </c>
      <c r="D21" s="59"/>
      <c r="E21" s="116" t="s">
        <v>73</v>
      </c>
      <c r="F21" s="80"/>
      <c r="G21" s="212">
        <v>0.24528</v>
      </c>
      <c r="H21" s="326">
        <v>6500</v>
      </c>
      <c r="I21" s="322">
        <v>250</v>
      </c>
      <c r="J21" s="522" t="s">
        <v>29</v>
      </c>
      <c r="K21" s="46"/>
      <c r="L21" s="42" t="str">
        <f t="shared" si="0"/>
        <v>250ml</v>
      </c>
      <c r="M21" s="43">
        <f t="shared" si="1"/>
        <v>1625000</v>
      </c>
      <c r="N21" s="44" t="str">
        <f t="shared" si="2"/>
        <v>1625000ml</v>
      </c>
      <c r="O21" s="51">
        <f t="shared" si="3"/>
        <v>1594.32</v>
      </c>
      <c r="P21" s="29">
        <f t="shared" si="4"/>
        <v>0.24528</v>
      </c>
      <c r="Q21" s="74">
        <f t="shared" si="5"/>
        <v>0</v>
      </c>
      <c r="R21" s="46"/>
      <c r="S21" s="28"/>
      <c r="T21" s="28"/>
      <c r="U21" s="28"/>
      <c r="V21" s="28"/>
      <c r="W21" s="28"/>
      <c r="X21" s="28"/>
      <c r="Y21" s="28"/>
      <c r="Z21" s="28"/>
    </row>
    <row r="22" spans="1:26" ht="15" customHeight="1">
      <c r="A22" s="65">
        <v>2</v>
      </c>
      <c r="B22" s="33" t="s">
        <v>103</v>
      </c>
      <c r="C22" s="49" t="s">
        <v>61</v>
      </c>
      <c r="D22" s="35"/>
      <c r="E22" s="50" t="s">
        <v>104</v>
      </c>
      <c r="F22" s="69"/>
      <c r="G22" s="38">
        <v>80</v>
      </c>
      <c r="H22" s="39">
        <v>5</v>
      </c>
      <c r="I22" s="67">
        <v>1000</v>
      </c>
      <c r="J22" s="86" t="s">
        <v>59</v>
      </c>
      <c r="K22" s="41"/>
      <c r="L22" s="42" t="str">
        <f t="shared" si="0"/>
        <v>1000grams</v>
      </c>
      <c r="M22" s="43">
        <f t="shared" si="1"/>
        <v>5000</v>
      </c>
      <c r="N22" s="44" t="str">
        <f t="shared" si="2"/>
        <v>5000grams</v>
      </c>
      <c r="O22" s="51">
        <f t="shared" si="3"/>
        <v>400</v>
      </c>
      <c r="P22" s="29">
        <f t="shared" si="4"/>
        <v>80</v>
      </c>
      <c r="Q22" s="29">
        <f t="shared" si="5"/>
        <v>0</v>
      </c>
      <c r="R22" s="28"/>
      <c r="S22" s="28"/>
      <c r="T22" s="28"/>
      <c r="U22" s="28"/>
      <c r="V22" s="28"/>
      <c r="W22" s="28"/>
      <c r="X22" s="28"/>
      <c r="Y22" s="28"/>
      <c r="Z22" s="28"/>
    </row>
    <row r="23" spans="1:26" ht="15" customHeight="1">
      <c r="A23" s="523">
        <v>2</v>
      </c>
      <c r="B23" s="48" t="s">
        <v>90</v>
      </c>
      <c r="C23" s="49" t="s">
        <v>31</v>
      </c>
      <c r="D23" s="35"/>
      <c r="E23" s="116" t="s">
        <v>79</v>
      </c>
      <c r="F23" s="69"/>
      <c r="G23" s="212">
        <v>43.4</v>
      </c>
      <c r="H23" s="172">
        <v>6</v>
      </c>
      <c r="I23" s="112"/>
      <c r="J23" s="40" t="s">
        <v>33</v>
      </c>
      <c r="K23" s="41" t="s">
        <v>26</v>
      </c>
      <c r="L23" s="42" t="str">
        <f t="shared" si="0"/>
        <v>kg</v>
      </c>
      <c r="M23" s="43">
        <f t="shared" si="1"/>
        <v>0</v>
      </c>
      <c r="N23" s="44" t="str">
        <f t="shared" si="2"/>
        <v>0kg</v>
      </c>
      <c r="O23" s="51">
        <f t="shared" si="3"/>
        <v>260.39999999999998</v>
      </c>
      <c r="P23" s="29">
        <f t="shared" si="4"/>
        <v>43.4</v>
      </c>
      <c r="Q23" s="29">
        <f t="shared" si="5"/>
        <v>0</v>
      </c>
      <c r="R23" s="28"/>
      <c r="S23" s="28"/>
      <c r="T23" s="28"/>
      <c r="U23" s="28"/>
      <c r="V23" s="28"/>
      <c r="W23" s="28"/>
      <c r="X23" s="28"/>
      <c r="Y23" s="28"/>
      <c r="Z23" s="28"/>
    </row>
    <row r="24" spans="1:26" ht="15" customHeight="1">
      <c r="A24" s="65">
        <v>2</v>
      </c>
      <c r="B24" s="33" t="s">
        <v>90</v>
      </c>
      <c r="C24" s="34" t="s">
        <v>43</v>
      </c>
      <c r="D24" s="35"/>
      <c r="E24" s="50" t="s">
        <v>95</v>
      </c>
      <c r="F24" s="69"/>
      <c r="G24" s="38">
        <f>1020.75/24</f>
        <v>42.53125</v>
      </c>
      <c r="H24" s="39">
        <v>21</v>
      </c>
      <c r="I24" s="81">
        <v>400</v>
      </c>
      <c r="J24" s="88" t="s">
        <v>59</v>
      </c>
      <c r="K24" s="41" t="s">
        <v>26</v>
      </c>
      <c r="L24" s="42" t="str">
        <f t="shared" si="0"/>
        <v>400grams</v>
      </c>
      <c r="M24" s="43">
        <f t="shared" si="1"/>
        <v>8400</v>
      </c>
      <c r="N24" s="44" t="str">
        <f t="shared" si="2"/>
        <v>8400grams</v>
      </c>
      <c r="O24" s="51">
        <f t="shared" si="3"/>
        <v>893.15625</v>
      </c>
      <c r="P24" s="29">
        <f t="shared" si="4"/>
        <v>42.53125</v>
      </c>
      <c r="Q24" s="29">
        <f t="shared" si="5"/>
        <v>0</v>
      </c>
      <c r="R24" s="28"/>
      <c r="S24" s="28"/>
      <c r="T24" s="28"/>
      <c r="U24" s="28"/>
      <c r="V24" s="28"/>
      <c r="W24" s="28"/>
      <c r="X24" s="28"/>
      <c r="Y24" s="28"/>
      <c r="Z24" s="28"/>
    </row>
    <row r="25" spans="1:26" ht="15" customHeight="1">
      <c r="A25" s="65">
        <v>2</v>
      </c>
      <c r="B25" s="52" t="s">
        <v>90</v>
      </c>
      <c r="C25" s="34" t="s">
        <v>35</v>
      </c>
      <c r="D25" s="35"/>
      <c r="E25" s="116" t="s">
        <v>99</v>
      </c>
      <c r="F25" s="69"/>
      <c r="G25" s="38">
        <v>52</v>
      </c>
      <c r="H25" s="39">
        <v>9</v>
      </c>
      <c r="I25" s="81">
        <v>1000</v>
      </c>
      <c r="J25" s="88" t="s">
        <v>33</v>
      </c>
      <c r="K25" s="41" t="s">
        <v>26</v>
      </c>
      <c r="L25" s="42" t="str">
        <f t="shared" si="0"/>
        <v>1000kg</v>
      </c>
      <c r="M25" s="43">
        <f t="shared" si="1"/>
        <v>9000</v>
      </c>
      <c r="N25" s="44" t="str">
        <f t="shared" si="2"/>
        <v>9000kg</v>
      </c>
      <c r="O25" s="51">
        <f t="shared" si="3"/>
        <v>468</v>
      </c>
      <c r="P25" s="29">
        <f t="shared" si="4"/>
        <v>52</v>
      </c>
      <c r="Q25" s="29">
        <f t="shared" si="5"/>
        <v>0</v>
      </c>
      <c r="R25" s="28"/>
      <c r="S25" s="28"/>
      <c r="T25" s="28"/>
      <c r="U25" s="28"/>
      <c r="V25" s="28"/>
      <c r="W25" s="28"/>
      <c r="X25" s="28"/>
      <c r="Y25" s="28"/>
      <c r="Z25" s="28"/>
    </row>
    <row r="26" spans="1:26" ht="15" customHeight="1">
      <c r="A26" s="47">
        <v>2</v>
      </c>
      <c r="B26" s="101" t="s">
        <v>90</v>
      </c>
      <c r="C26" s="53" t="s">
        <v>39</v>
      </c>
      <c r="D26" s="101"/>
      <c r="E26" s="101" t="s">
        <v>92</v>
      </c>
      <c r="F26" s="92"/>
      <c r="G26" s="70">
        <v>65</v>
      </c>
      <c r="H26" s="71">
        <v>15</v>
      </c>
      <c r="I26" s="103">
        <v>1000</v>
      </c>
      <c r="J26" s="104" t="s">
        <v>59</v>
      </c>
      <c r="K26" s="41" t="s">
        <v>26</v>
      </c>
      <c r="L26" s="42" t="str">
        <f t="shared" si="0"/>
        <v>1000grams</v>
      </c>
      <c r="M26" s="43">
        <f t="shared" si="1"/>
        <v>15000</v>
      </c>
      <c r="N26" s="44" t="str">
        <f t="shared" si="2"/>
        <v>15000grams</v>
      </c>
      <c r="O26" s="51">
        <f t="shared" si="3"/>
        <v>975</v>
      </c>
      <c r="P26" s="29">
        <f t="shared" si="4"/>
        <v>65</v>
      </c>
      <c r="Q26" s="29">
        <f t="shared" si="5"/>
        <v>0</v>
      </c>
      <c r="R26" s="28"/>
      <c r="S26" s="28"/>
      <c r="T26" s="28"/>
      <c r="U26" s="28"/>
      <c r="V26" s="28"/>
      <c r="W26" s="28"/>
      <c r="X26" s="28"/>
      <c r="Y26" s="28"/>
      <c r="Z26" s="28"/>
    </row>
    <row r="27" spans="1:26" ht="15" customHeight="1">
      <c r="A27" s="32">
        <v>2</v>
      </c>
      <c r="B27" s="264" t="s">
        <v>90</v>
      </c>
      <c r="C27" s="34" t="s">
        <v>82</v>
      </c>
      <c r="D27" s="9"/>
      <c r="E27" s="264" t="s">
        <v>96</v>
      </c>
      <c r="F27" s="111" t="s">
        <v>76</v>
      </c>
      <c r="G27" s="307">
        <v>66.5</v>
      </c>
      <c r="H27" s="129">
        <v>2</v>
      </c>
      <c r="I27" s="129">
        <v>500</v>
      </c>
      <c r="J27" s="240" t="s">
        <v>59</v>
      </c>
      <c r="K27" s="41" t="s">
        <v>26</v>
      </c>
      <c r="L27" s="42" t="str">
        <f t="shared" si="0"/>
        <v>500grams</v>
      </c>
      <c r="M27" s="43">
        <f t="shared" si="1"/>
        <v>1000</v>
      </c>
      <c r="N27" s="44" t="str">
        <f t="shared" si="2"/>
        <v>1000grams</v>
      </c>
      <c r="O27" s="51">
        <f t="shared" si="3"/>
        <v>133</v>
      </c>
      <c r="P27" s="29">
        <f t="shared" si="4"/>
        <v>66.5</v>
      </c>
      <c r="Q27" s="29">
        <f t="shared" si="5"/>
        <v>0</v>
      </c>
      <c r="R27" s="28"/>
      <c r="S27" s="28"/>
      <c r="T27" s="28"/>
      <c r="U27" s="28"/>
      <c r="V27" s="28"/>
      <c r="W27" s="28"/>
      <c r="X27" s="28"/>
      <c r="Y27" s="28"/>
      <c r="Z27" s="28"/>
    </row>
    <row r="28" spans="1:26" ht="15" customHeight="1">
      <c r="A28" s="32">
        <v>2</v>
      </c>
      <c r="B28" s="524" t="s">
        <v>90</v>
      </c>
      <c r="C28" s="34" t="s">
        <v>82</v>
      </c>
      <c r="D28" s="525"/>
      <c r="E28" s="524" t="s">
        <v>101</v>
      </c>
      <c r="F28" s="111" t="s">
        <v>76</v>
      </c>
      <c r="G28" s="526">
        <v>48</v>
      </c>
      <c r="H28" s="502">
        <v>27</v>
      </c>
      <c r="I28" s="502">
        <v>1000</v>
      </c>
      <c r="J28" s="527" t="s">
        <v>59</v>
      </c>
      <c r="K28" s="41" t="s">
        <v>26</v>
      </c>
      <c r="L28" s="42" t="str">
        <f t="shared" si="0"/>
        <v>1000grams</v>
      </c>
      <c r="M28" s="43">
        <f t="shared" si="1"/>
        <v>27000</v>
      </c>
      <c r="N28" s="44" t="str">
        <f t="shared" si="2"/>
        <v>27000grams</v>
      </c>
      <c r="O28" s="51">
        <f t="shared" si="3"/>
        <v>1296</v>
      </c>
      <c r="P28" s="29">
        <f t="shared" si="4"/>
        <v>48</v>
      </c>
      <c r="Q28" s="29">
        <f t="shared" si="5"/>
        <v>0</v>
      </c>
      <c r="R28" s="11"/>
      <c r="S28" s="28"/>
      <c r="T28" s="28"/>
      <c r="U28" s="28"/>
      <c r="V28" s="28"/>
      <c r="W28" s="28"/>
      <c r="X28" s="28"/>
      <c r="Y28" s="28"/>
      <c r="Z28" s="28"/>
    </row>
    <row r="29" spans="1:26" ht="15" customHeight="1">
      <c r="A29" s="32">
        <v>2</v>
      </c>
      <c r="B29" s="89" t="s">
        <v>90</v>
      </c>
      <c r="C29" s="34" t="s">
        <v>27</v>
      </c>
      <c r="D29" s="35"/>
      <c r="E29" s="149" t="s">
        <v>105</v>
      </c>
      <c r="F29" s="111"/>
      <c r="G29" s="108">
        <v>48</v>
      </c>
      <c r="H29" s="81">
        <v>1</v>
      </c>
      <c r="I29" s="81">
        <v>1</v>
      </c>
      <c r="J29" s="88" t="s">
        <v>33</v>
      </c>
      <c r="K29" s="41" t="s">
        <v>26</v>
      </c>
      <c r="L29" s="42" t="str">
        <f t="shared" si="0"/>
        <v>1kg</v>
      </c>
      <c r="M29" s="43">
        <f t="shared" si="1"/>
        <v>1</v>
      </c>
      <c r="N29" s="44" t="str">
        <f t="shared" si="2"/>
        <v>1kg</v>
      </c>
      <c r="O29" s="45">
        <f t="shared" si="3"/>
        <v>48</v>
      </c>
      <c r="P29" s="29">
        <f t="shared" si="4"/>
        <v>48</v>
      </c>
      <c r="Q29" s="109">
        <f t="shared" si="5"/>
        <v>0</v>
      </c>
      <c r="R29" s="11"/>
      <c r="S29" s="28"/>
      <c r="T29" s="28"/>
      <c r="U29" s="28"/>
      <c r="V29" s="28"/>
      <c r="W29" s="28"/>
      <c r="X29" s="28"/>
      <c r="Y29" s="28"/>
      <c r="Z29" s="28"/>
    </row>
    <row r="30" spans="1:26" ht="15" customHeight="1">
      <c r="A30" s="32">
        <v>2</v>
      </c>
      <c r="B30" s="90" t="s">
        <v>87</v>
      </c>
      <c r="C30" s="34" t="s">
        <v>27</v>
      </c>
      <c r="D30" s="9"/>
      <c r="E30" s="399" t="s">
        <v>89</v>
      </c>
      <c r="F30" s="37"/>
      <c r="G30" s="108">
        <v>890</v>
      </c>
      <c r="H30" s="81">
        <f>O30/G30</f>
        <v>0.68</v>
      </c>
      <c r="I30" s="81"/>
      <c r="J30" s="88"/>
      <c r="K30" s="41" t="s">
        <v>26</v>
      </c>
      <c r="L30" s="42" t="str">
        <f t="shared" si="0"/>
        <v/>
      </c>
      <c r="M30" s="43">
        <f t="shared" si="1"/>
        <v>0</v>
      </c>
      <c r="N30" s="44" t="str">
        <f t="shared" si="2"/>
        <v>0</v>
      </c>
      <c r="O30" s="133">
        <v>605.20000000000005</v>
      </c>
      <c r="P30" s="29">
        <f t="shared" si="4"/>
        <v>890</v>
      </c>
      <c r="Q30" s="29">
        <f t="shared" si="5"/>
        <v>0</v>
      </c>
      <c r="R30" s="28"/>
      <c r="S30" s="28"/>
      <c r="T30" s="28"/>
      <c r="U30" s="28"/>
      <c r="V30" s="28"/>
      <c r="W30" s="28"/>
      <c r="X30" s="28"/>
      <c r="Y30" s="28"/>
      <c r="Z30" s="28"/>
    </row>
    <row r="31" spans="1:26" ht="15" customHeight="1">
      <c r="A31" s="32">
        <v>2</v>
      </c>
      <c r="B31" s="107" t="s">
        <v>90</v>
      </c>
      <c r="C31" s="34" t="s">
        <v>47</v>
      </c>
      <c r="D31" s="58"/>
      <c r="E31" s="91" t="s">
        <v>102</v>
      </c>
      <c r="F31" s="59"/>
      <c r="G31" s="95">
        <v>59.6</v>
      </c>
      <c r="H31" s="112">
        <v>22</v>
      </c>
      <c r="I31" s="112">
        <v>1000</v>
      </c>
      <c r="J31" s="88" t="s">
        <v>59</v>
      </c>
      <c r="K31" s="46"/>
      <c r="L31" s="42" t="str">
        <f t="shared" si="0"/>
        <v>1000grams</v>
      </c>
      <c r="M31" s="43">
        <f t="shared" si="1"/>
        <v>22000</v>
      </c>
      <c r="N31" s="44" t="str">
        <f t="shared" si="2"/>
        <v>22000grams</v>
      </c>
      <c r="O31" s="51">
        <f t="shared" ref="O31:O44" si="6">G31*H31</f>
        <v>1311.2</v>
      </c>
      <c r="P31" s="29">
        <f t="shared" si="4"/>
        <v>59.6</v>
      </c>
      <c r="Q31" s="74">
        <f t="shared" si="5"/>
        <v>0</v>
      </c>
      <c r="R31" s="28"/>
      <c r="S31" s="28"/>
      <c r="T31" s="28"/>
      <c r="U31" s="28"/>
      <c r="V31" s="28"/>
      <c r="W31" s="28"/>
      <c r="X31" s="28"/>
      <c r="Y31" s="28"/>
      <c r="Z31" s="28"/>
    </row>
    <row r="32" spans="1:26" ht="15" customHeight="1">
      <c r="A32" s="32">
        <v>2</v>
      </c>
      <c r="B32" s="107" t="s">
        <v>90</v>
      </c>
      <c r="C32" s="34" t="s">
        <v>47</v>
      </c>
      <c r="D32" s="58"/>
      <c r="E32" s="91" t="s">
        <v>93</v>
      </c>
      <c r="F32" s="59"/>
      <c r="G32" s="95">
        <v>45.54</v>
      </c>
      <c r="H32" s="112">
        <v>2</v>
      </c>
      <c r="I32" s="112">
        <v>400</v>
      </c>
      <c r="J32" s="88" t="s">
        <v>59</v>
      </c>
      <c r="K32" s="46"/>
      <c r="L32" s="42" t="str">
        <f t="shared" si="0"/>
        <v>400grams</v>
      </c>
      <c r="M32" s="43">
        <f t="shared" si="1"/>
        <v>800</v>
      </c>
      <c r="N32" s="44" t="str">
        <f t="shared" si="2"/>
        <v>800grams</v>
      </c>
      <c r="O32" s="51">
        <f t="shared" si="6"/>
        <v>91.08</v>
      </c>
      <c r="P32" s="29">
        <f t="shared" si="4"/>
        <v>45.54</v>
      </c>
      <c r="Q32" s="74">
        <f t="shared" si="5"/>
        <v>0</v>
      </c>
      <c r="R32" s="28"/>
      <c r="S32" s="28"/>
      <c r="T32" s="28"/>
      <c r="U32" s="28"/>
      <c r="V32" s="28"/>
      <c r="W32" s="28"/>
      <c r="X32" s="28"/>
      <c r="Y32" s="28"/>
      <c r="Z32" s="28"/>
    </row>
    <row r="33" spans="1:26" ht="15" customHeight="1">
      <c r="A33" s="32">
        <v>2</v>
      </c>
      <c r="B33" s="475" t="s">
        <v>90</v>
      </c>
      <c r="C33" s="94" t="s">
        <v>68</v>
      </c>
      <c r="D33" s="58"/>
      <c r="E33" s="400" t="s">
        <v>94</v>
      </c>
      <c r="F33" s="59"/>
      <c r="G33" s="406">
        <v>0.17399999999999999</v>
      </c>
      <c r="H33" s="528">
        <v>4500</v>
      </c>
      <c r="I33" s="322">
        <v>500</v>
      </c>
      <c r="J33" s="110" t="s">
        <v>59</v>
      </c>
      <c r="K33" s="46"/>
      <c r="L33" s="42" t="str">
        <f t="shared" si="0"/>
        <v>500grams</v>
      </c>
      <c r="M33" s="43">
        <f t="shared" si="1"/>
        <v>2250000</v>
      </c>
      <c r="N33" s="44" t="str">
        <f t="shared" si="2"/>
        <v>2250000grams</v>
      </c>
      <c r="O33" s="51">
        <f t="shared" si="6"/>
        <v>783</v>
      </c>
      <c r="P33" s="29">
        <f t="shared" si="4"/>
        <v>0.17399999999999999</v>
      </c>
      <c r="Q33" s="74">
        <f t="shared" si="5"/>
        <v>0</v>
      </c>
      <c r="R33" s="28"/>
      <c r="S33" s="28"/>
      <c r="T33" s="28"/>
      <c r="U33" s="28"/>
      <c r="V33" s="28"/>
      <c r="W33" s="28"/>
      <c r="X33" s="28"/>
      <c r="Y33" s="28"/>
      <c r="Z33" s="28"/>
    </row>
    <row r="34" spans="1:26" ht="15" customHeight="1">
      <c r="A34" s="32">
        <v>2</v>
      </c>
      <c r="B34" s="79" t="s">
        <v>90</v>
      </c>
      <c r="C34" s="94" t="s">
        <v>68</v>
      </c>
      <c r="D34" s="58"/>
      <c r="E34" s="116" t="s">
        <v>97</v>
      </c>
      <c r="F34" s="59"/>
      <c r="G34" s="212">
        <v>4.8000000000000001E-2</v>
      </c>
      <c r="H34" s="326">
        <v>750</v>
      </c>
      <c r="I34" s="326">
        <v>1000</v>
      </c>
      <c r="J34" s="110" t="s">
        <v>59</v>
      </c>
      <c r="K34" s="46"/>
      <c r="L34" s="42" t="str">
        <f t="shared" si="0"/>
        <v>1000grams</v>
      </c>
      <c r="M34" s="43">
        <f t="shared" si="1"/>
        <v>750000</v>
      </c>
      <c r="N34" s="44" t="str">
        <f t="shared" si="2"/>
        <v>750000grams</v>
      </c>
      <c r="O34" s="51">
        <f t="shared" si="6"/>
        <v>36</v>
      </c>
      <c r="P34" s="29">
        <f t="shared" si="4"/>
        <v>4.8000000000000001E-2</v>
      </c>
      <c r="Q34" s="29">
        <f t="shared" si="5"/>
        <v>0</v>
      </c>
      <c r="R34" s="28"/>
      <c r="S34" s="28"/>
      <c r="T34" s="28"/>
      <c r="U34" s="28"/>
      <c r="V34" s="28"/>
      <c r="W34" s="28"/>
      <c r="X34" s="28"/>
      <c r="Y34" s="28"/>
      <c r="Z34" s="28"/>
    </row>
    <row r="35" spans="1:26" ht="15" customHeight="1">
      <c r="A35" s="47">
        <v>3</v>
      </c>
      <c r="B35" s="48" t="s">
        <v>476</v>
      </c>
      <c r="C35" s="49" t="s">
        <v>61</v>
      </c>
      <c r="D35" s="9"/>
      <c r="E35" s="116" t="s">
        <v>477</v>
      </c>
      <c r="F35" s="111"/>
      <c r="G35" s="212">
        <v>105</v>
      </c>
      <c r="H35" s="172">
        <v>1</v>
      </c>
      <c r="I35" s="172">
        <v>1000</v>
      </c>
      <c r="J35" s="88" t="s">
        <v>59</v>
      </c>
      <c r="K35" s="41"/>
      <c r="L35" s="42" t="str">
        <f t="shared" si="0"/>
        <v>1000grams</v>
      </c>
      <c r="M35" s="43">
        <f t="shared" si="1"/>
        <v>1000</v>
      </c>
      <c r="N35" s="44" t="str">
        <f t="shared" si="2"/>
        <v>1000grams</v>
      </c>
      <c r="O35" s="51">
        <f t="shared" si="6"/>
        <v>105</v>
      </c>
      <c r="P35" s="29">
        <f t="shared" si="4"/>
        <v>105</v>
      </c>
      <c r="Q35" s="109">
        <f t="shared" si="5"/>
        <v>0</v>
      </c>
      <c r="R35" s="11"/>
      <c r="S35" s="28"/>
      <c r="T35" s="28"/>
      <c r="U35" s="28"/>
      <c r="V35" s="28"/>
      <c r="W35" s="28"/>
      <c r="X35" s="28"/>
      <c r="Y35" s="28"/>
      <c r="Z35" s="28"/>
    </row>
    <row r="36" spans="1:26" ht="15" customHeight="1">
      <c r="A36" s="32">
        <v>3</v>
      </c>
      <c r="B36" s="48" t="s">
        <v>475</v>
      </c>
      <c r="C36" s="34" t="s">
        <v>55</v>
      </c>
      <c r="D36" s="9"/>
      <c r="E36" s="116" t="s">
        <v>336</v>
      </c>
      <c r="F36" s="111"/>
      <c r="G36" s="212">
        <v>65</v>
      </c>
      <c r="H36" s="172">
        <v>5</v>
      </c>
      <c r="I36" s="172">
        <v>1</v>
      </c>
      <c r="J36" s="88" t="s">
        <v>33</v>
      </c>
      <c r="K36" s="41" t="s">
        <v>26</v>
      </c>
      <c r="L36" s="42" t="str">
        <f t="shared" si="0"/>
        <v>1kg</v>
      </c>
      <c r="M36" s="43">
        <f t="shared" si="1"/>
        <v>5</v>
      </c>
      <c r="N36" s="44" t="str">
        <f t="shared" si="2"/>
        <v>5kg</v>
      </c>
      <c r="O36" s="51">
        <f t="shared" si="6"/>
        <v>325</v>
      </c>
      <c r="P36" s="29">
        <f t="shared" si="4"/>
        <v>65</v>
      </c>
      <c r="Q36" s="74">
        <f t="shared" si="5"/>
        <v>0</v>
      </c>
      <c r="R36" s="28"/>
      <c r="S36" s="28"/>
      <c r="T36" s="28"/>
      <c r="U36" s="28"/>
      <c r="V36" s="28"/>
      <c r="W36" s="28"/>
      <c r="X36" s="28"/>
      <c r="Y36" s="28"/>
      <c r="Z36" s="28"/>
    </row>
    <row r="37" spans="1:26" ht="15" customHeight="1">
      <c r="A37" s="47">
        <v>4</v>
      </c>
      <c r="B37" s="48" t="s">
        <v>503</v>
      </c>
      <c r="C37" s="49" t="s">
        <v>61</v>
      </c>
      <c r="D37" s="9"/>
      <c r="E37" s="116" t="s">
        <v>504</v>
      </c>
      <c r="F37" s="111"/>
      <c r="G37" s="212">
        <v>35.82</v>
      </c>
      <c r="H37" s="172">
        <v>47</v>
      </c>
      <c r="I37" s="172">
        <v>160</v>
      </c>
      <c r="J37" s="88" t="s">
        <v>59</v>
      </c>
      <c r="K37" s="41"/>
      <c r="L37" s="42" t="str">
        <f t="shared" si="0"/>
        <v>160grams</v>
      </c>
      <c r="M37" s="43">
        <f t="shared" si="1"/>
        <v>7520</v>
      </c>
      <c r="N37" s="44" t="str">
        <f t="shared" si="2"/>
        <v>7520grams</v>
      </c>
      <c r="O37" s="51">
        <f t="shared" si="6"/>
        <v>1683.54</v>
      </c>
      <c r="P37" s="29">
        <f t="shared" si="4"/>
        <v>35.82</v>
      </c>
      <c r="Q37" s="29">
        <f t="shared" si="5"/>
        <v>0</v>
      </c>
      <c r="R37" s="28"/>
      <c r="S37" s="28"/>
      <c r="T37" s="28"/>
      <c r="U37" s="28"/>
      <c r="V37" s="28"/>
      <c r="W37" s="28"/>
      <c r="X37" s="28"/>
      <c r="Y37" s="28"/>
      <c r="Z37" s="28"/>
    </row>
    <row r="38" spans="1:26" ht="15" customHeight="1">
      <c r="A38" s="138">
        <v>4</v>
      </c>
      <c r="B38" s="48" t="s">
        <v>501</v>
      </c>
      <c r="C38" s="49" t="s">
        <v>31</v>
      </c>
      <c r="D38" s="9"/>
      <c r="E38" s="116" t="s">
        <v>2613</v>
      </c>
      <c r="F38" s="111"/>
      <c r="G38" s="212">
        <v>35.5</v>
      </c>
      <c r="H38" s="172">
        <v>4</v>
      </c>
      <c r="I38" s="112"/>
      <c r="J38" s="121" t="s">
        <v>59</v>
      </c>
      <c r="K38" s="41" t="s">
        <v>26</v>
      </c>
      <c r="L38" s="42" t="str">
        <f t="shared" si="0"/>
        <v>grams</v>
      </c>
      <c r="M38" s="43">
        <f t="shared" si="1"/>
        <v>0</v>
      </c>
      <c r="N38" s="44" t="str">
        <f t="shared" si="2"/>
        <v>0grams</v>
      </c>
      <c r="O38" s="51">
        <f t="shared" si="6"/>
        <v>142</v>
      </c>
      <c r="P38" s="29">
        <f t="shared" si="4"/>
        <v>35.5</v>
      </c>
      <c r="Q38" s="29">
        <f t="shared" si="5"/>
        <v>0</v>
      </c>
      <c r="R38" s="28"/>
      <c r="S38" s="28"/>
      <c r="T38" s="28"/>
      <c r="U38" s="28"/>
      <c r="V38" s="28"/>
      <c r="W38" s="28"/>
      <c r="X38" s="28"/>
      <c r="Y38" s="28"/>
      <c r="Z38" s="28"/>
    </row>
    <row r="39" spans="1:26" ht="15" customHeight="1">
      <c r="A39" s="47">
        <v>4</v>
      </c>
      <c r="B39" s="48" t="s">
        <v>501</v>
      </c>
      <c r="C39" s="34" t="s">
        <v>43</v>
      </c>
      <c r="D39" s="9"/>
      <c r="E39" s="116" t="s">
        <v>511</v>
      </c>
      <c r="F39" s="111"/>
      <c r="G39" s="95">
        <v>35.5</v>
      </c>
      <c r="H39" s="112">
        <f>2720/160</f>
        <v>17</v>
      </c>
      <c r="I39" s="112">
        <v>160</v>
      </c>
      <c r="J39" s="40" t="s">
        <v>59</v>
      </c>
      <c r="K39" s="41" t="s">
        <v>26</v>
      </c>
      <c r="L39" s="42" t="str">
        <f t="shared" si="0"/>
        <v>160grams</v>
      </c>
      <c r="M39" s="43">
        <f t="shared" si="1"/>
        <v>2720</v>
      </c>
      <c r="N39" s="44" t="str">
        <f t="shared" si="2"/>
        <v>2720grams</v>
      </c>
      <c r="O39" s="51">
        <f t="shared" si="6"/>
        <v>603.5</v>
      </c>
      <c r="P39" s="29">
        <f t="shared" si="4"/>
        <v>35.5</v>
      </c>
      <c r="Q39" s="74">
        <f t="shared" si="5"/>
        <v>0</v>
      </c>
      <c r="R39" s="28"/>
      <c r="S39" s="28"/>
      <c r="T39" s="28"/>
      <c r="U39" s="28"/>
      <c r="V39" s="28"/>
      <c r="W39" s="28"/>
      <c r="X39" s="28"/>
      <c r="Y39" s="28"/>
      <c r="Z39" s="28"/>
    </row>
    <row r="40" spans="1:26" ht="15" customHeight="1">
      <c r="A40" s="32">
        <v>4</v>
      </c>
      <c r="B40" s="314" t="s">
        <v>501</v>
      </c>
      <c r="C40" s="34" t="s">
        <v>82</v>
      </c>
      <c r="D40" s="9"/>
      <c r="E40" s="314" t="s">
        <v>508</v>
      </c>
      <c r="F40" s="111" t="s">
        <v>76</v>
      </c>
      <c r="G40" s="269">
        <v>135</v>
      </c>
      <c r="H40" s="270">
        <v>4</v>
      </c>
      <c r="I40" s="270">
        <v>430</v>
      </c>
      <c r="J40" s="271" t="s">
        <v>59</v>
      </c>
      <c r="K40" s="41" t="s">
        <v>26</v>
      </c>
      <c r="L40" s="42" t="str">
        <f t="shared" si="0"/>
        <v>430grams</v>
      </c>
      <c r="M40" s="43">
        <f t="shared" si="1"/>
        <v>1720</v>
      </c>
      <c r="N40" s="44" t="str">
        <f t="shared" si="2"/>
        <v>1720grams</v>
      </c>
      <c r="O40" s="51">
        <f t="shared" si="6"/>
        <v>540</v>
      </c>
      <c r="P40" s="29">
        <f t="shared" si="4"/>
        <v>135</v>
      </c>
      <c r="Q40" s="74">
        <f t="shared" si="5"/>
        <v>0</v>
      </c>
      <c r="R40" s="28"/>
      <c r="S40" s="28"/>
      <c r="T40" s="28"/>
      <c r="U40" s="28"/>
      <c r="V40" s="28"/>
      <c r="W40" s="28"/>
      <c r="X40" s="28"/>
      <c r="Y40" s="28"/>
      <c r="Z40" s="28"/>
    </row>
    <row r="41" spans="1:26" ht="15" customHeight="1">
      <c r="A41" s="32">
        <v>4</v>
      </c>
      <c r="B41" s="48" t="s">
        <v>501</v>
      </c>
      <c r="C41" s="34" t="s">
        <v>6</v>
      </c>
      <c r="D41" s="35"/>
      <c r="E41" s="116" t="s">
        <v>507</v>
      </c>
      <c r="F41" s="111"/>
      <c r="G41" s="95">
        <v>36.4</v>
      </c>
      <c r="H41" s="112">
        <v>5</v>
      </c>
      <c r="I41" s="112">
        <v>160</v>
      </c>
      <c r="J41" s="40" t="s">
        <v>59</v>
      </c>
      <c r="K41" s="41" t="s">
        <v>26</v>
      </c>
      <c r="L41" s="42" t="str">
        <f t="shared" si="0"/>
        <v>160grams</v>
      </c>
      <c r="M41" s="43">
        <f t="shared" si="1"/>
        <v>800</v>
      </c>
      <c r="N41" s="44" t="str">
        <f t="shared" si="2"/>
        <v>800grams</v>
      </c>
      <c r="O41" s="51">
        <f t="shared" si="6"/>
        <v>182</v>
      </c>
      <c r="P41" s="29">
        <f t="shared" si="4"/>
        <v>36.4</v>
      </c>
      <c r="Q41" s="74">
        <f t="shared" si="5"/>
        <v>0</v>
      </c>
      <c r="R41" s="28"/>
      <c r="S41" s="28"/>
      <c r="T41" s="28"/>
      <c r="U41" s="28"/>
      <c r="V41" s="28"/>
      <c r="W41" s="28"/>
      <c r="X41" s="28"/>
      <c r="Y41" s="28"/>
      <c r="Z41" s="28"/>
    </row>
    <row r="42" spans="1:26" ht="15" customHeight="1">
      <c r="A42" s="32">
        <v>4</v>
      </c>
      <c r="B42" s="48" t="s">
        <v>501</v>
      </c>
      <c r="C42" s="34" t="s">
        <v>74</v>
      </c>
      <c r="D42" s="35"/>
      <c r="E42" s="116" t="s">
        <v>502</v>
      </c>
      <c r="F42" s="111" t="s">
        <v>76</v>
      </c>
      <c r="G42" s="95">
        <v>36.700000000000003</v>
      </c>
      <c r="H42" s="112">
        <v>1</v>
      </c>
      <c r="I42" s="112">
        <v>160</v>
      </c>
      <c r="J42" s="40" t="s">
        <v>59</v>
      </c>
      <c r="K42" s="41" t="s">
        <v>26</v>
      </c>
      <c r="L42" s="42" t="str">
        <f t="shared" si="0"/>
        <v>160grams</v>
      </c>
      <c r="M42" s="43">
        <f t="shared" si="1"/>
        <v>160</v>
      </c>
      <c r="N42" s="44" t="str">
        <f t="shared" si="2"/>
        <v>160grams</v>
      </c>
      <c r="O42" s="51">
        <f t="shared" si="6"/>
        <v>36.700000000000003</v>
      </c>
      <c r="P42" s="29">
        <f t="shared" si="4"/>
        <v>36.700000000000003</v>
      </c>
      <c r="Q42" s="29">
        <f t="shared" si="5"/>
        <v>0</v>
      </c>
      <c r="R42" s="28"/>
      <c r="S42" s="28"/>
      <c r="T42" s="28"/>
      <c r="U42" s="28"/>
      <c r="V42" s="28"/>
      <c r="W42" s="28"/>
      <c r="X42" s="28"/>
      <c r="Y42" s="28"/>
      <c r="Z42" s="28"/>
    </row>
    <row r="43" spans="1:26" ht="15" customHeight="1">
      <c r="A43" s="32">
        <v>4</v>
      </c>
      <c r="B43" s="76" t="s">
        <v>501</v>
      </c>
      <c r="C43" s="34" t="s">
        <v>55</v>
      </c>
      <c r="D43" s="204"/>
      <c r="E43" s="52" t="s">
        <v>506</v>
      </c>
      <c r="F43" s="37"/>
      <c r="G43" s="106">
        <v>35.5</v>
      </c>
      <c r="H43" s="81">
        <v>0.1188</v>
      </c>
      <c r="I43" s="81">
        <v>160</v>
      </c>
      <c r="J43" s="40" t="s">
        <v>59</v>
      </c>
      <c r="K43" s="41" t="s">
        <v>26</v>
      </c>
      <c r="L43" s="42" t="str">
        <f t="shared" si="0"/>
        <v>160grams</v>
      </c>
      <c r="M43" s="43">
        <f t="shared" si="1"/>
        <v>19.007999999999999</v>
      </c>
      <c r="N43" s="44" t="str">
        <f t="shared" si="2"/>
        <v>19.008grams</v>
      </c>
      <c r="O43" s="51">
        <f t="shared" si="6"/>
        <v>4.2174000000000005</v>
      </c>
      <c r="P43" s="29">
        <f t="shared" si="4"/>
        <v>35.5</v>
      </c>
      <c r="Q43" s="109">
        <f t="shared" si="5"/>
        <v>0</v>
      </c>
      <c r="R43" s="11"/>
      <c r="S43" s="28"/>
      <c r="T43" s="28"/>
      <c r="U43" s="28"/>
      <c r="V43" s="28"/>
      <c r="W43" s="28"/>
      <c r="X43" s="28"/>
      <c r="Y43" s="28"/>
      <c r="Z43" s="28"/>
    </row>
    <row r="44" spans="1:26" ht="15" customHeight="1">
      <c r="A44" s="32">
        <v>4</v>
      </c>
      <c r="B44" s="48" t="s">
        <v>501</v>
      </c>
      <c r="C44" s="34" t="s">
        <v>27</v>
      </c>
      <c r="D44" s="35"/>
      <c r="E44" s="116" t="s">
        <v>507</v>
      </c>
      <c r="F44" s="111"/>
      <c r="G44" s="95">
        <v>35.5</v>
      </c>
      <c r="H44" s="112">
        <v>3</v>
      </c>
      <c r="I44" s="112">
        <v>160</v>
      </c>
      <c r="J44" s="40" t="s">
        <v>59</v>
      </c>
      <c r="K44" s="41" t="s">
        <v>26</v>
      </c>
      <c r="L44" s="42" t="str">
        <f t="shared" si="0"/>
        <v>160grams</v>
      </c>
      <c r="M44" s="43">
        <f t="shared" si="1"/>
        <v>480</v>
      </c>
      <c r="N44" s="44" t="str">
        <f t="shared" si="2"/>
        <v>480grams</v>
      </c>
      <c r="O44" s="45">
        <f t="shared" si="6"/>
        <v>106.5</v>
      </c>
      <c r="P44" s="29">
        <f t="shared" si="4"/>
        <v>35.5</v>
      </c>
      <c r="Q44" s="29">
        <f t="shared" si="5"/>
        <v>0</v>
      </c>
      <c r="R44" s="28"/>
      <c r="S44" s="28"/>
      <c r="T44" s="28"/>
      <c r="U44" s="28"/>
      <c r="V44" s="28"/>
      <c r="W44" s="28"/>
      <c r="X44" s="28"/>
      <c r="Y44" s="28"/>
      <c r="Z44" s="28"/>
    </row>
    <row r="45" spans="1:26" ht="15" customHeight="1">
      <c r="A45" s="32">
        <v>4</v>
      </c>
      <c r="B45" s="48" t="s">
        <v>501</v>
      </c>
      <c r="C45" s="34" t="s">
        <v>27</v>
      </c>
      <c r="D45" s="35"/>
      <c r="E45" s="132" t="s">
        <v>509</v>
      </c>
      <c r="F45" s="37"/>
      <c r="G45" s="108">
        <v>55.9</v>
      </c>
      <c r="H45" s="81">
        <f>O45/G45</f>
        <v>8</v>
      </c>
      <c r="I45" s="81"/>
      <c r="J45" s="40"/>
      <c r="K45" s="41" t="s">
        <v>26</v>
      </c>
      <c r="L45" s="42" t="str">
        <f t="shared" si="0"/>
        <v/>
      </c>
      <c r="M45" s="43">
        <f t="shared" si="1"/>
        <v>0</v>
      </c>
      <c r="N45" s="44" t="str">
        <f t="shared" si="2"/>
        <v>0</v>
      </c>
      <c r="O45" s="133">
        <v>447.2</v>
      </c>
      <c r="P45" s="29">
        <f t="shared" si="4"/>
        <v>55.9</v>
      </c>
      <c r="Q45" s="109">
        <f t="shared" si="5"/>
        <v>0</v>
      </c>
      <c r="R45" s="11"/>
      <c r="S45" s="28"/>
      <c r="T45" s="28"/>
      <c r="U45" s="28"/>
      <c r="V45" s="28"/>
      <c r="W45" s="28"/>
      <c r="X45" s="28"/>
      <c r="Y45" s="28"/>
      <c r="Z45" s="28"/>
    </row>
    <row r="46" spans="1:26" ht="15" customHeight="1">
      <c r="A46" s="32">
        <v>4</v>
      </c>
      <c r="B46" s="57" t="s">
        <v>501</v>
      </c>
      <c r="C46" s="34" t="s">
        <v>47</v>
      </c>
      <c r="D46" s="59"/>
      <c r="E46" s="50" t="s">
        <v>507</v>
      </c>
      <c r="F46" s="59"/>
      <c r="G46" s="108">
        <v>34.42</v>
      </c>
      <c r="H46" s="81">
        <v>32</v>
      </c>
      <c r="I46" s="81">
        <v>160</v>
      </c>
      <c r="J46" s="40" t="s">
        <v>59</v>
      </c>
      <c r="K46" s="46"/>
      <c r="L46" s="42" t="str">
        <f t="shared" si="0"/>
        <v>160grams</v>
      </c>
      <c r="M46" s="43">
        <f t="shared" si="1"/>
        <v>5120</v>
      </c>
      <c r="N46" s="44" t="str">
        <f t="shared" si="2"/>
        <v>5120grams</v>
      </c>
      <c r="O46" s="51">
        <f t="shared" ref="O46:O56" si="7">G46*H46</f>
        <v>1101.44</v>
      </c>
      <c r="P46" s="29">
        <f t="shared" si="4"/>
        <v>34.42</v>
      </c>
      <c r="Q46" s="29">
        <f t="shared" si="5"/>
        <v>0</v>
      </c>
      <c r="R46" s="28"/>
      <c r="S46" s="28"/>
      <c r="T46" s="28"/>
      <c r="U46" s="28"/>
      <c r="V46" s="28"/>
      <c r="W46" s="28"/>
      <c r="X46" s="28"/>
      <c r="Y46" s="28"/>
      <c r="Z46" s="28"/>
    </row>
    <row r="47" spans="1:26" ht="15" customHeight="1">
      <c r="A47" s="32">
        <v>4</v>
      </c>
      <c r="B47" s="57" t="s">
        <v>501</v>
      </c>
      <c r="C47" s="34" t="s">
        <v>47</v>
      </c>
      <c r="D47" s="59"/>
      <c r="E47" s="116" t="s">
        <v>505</v>
      </c>
      <c r="F47" s="59"/>
      <c r="G47" s="95">
        <v>35.82</v>
      </c>
      <c r="H47" s="81">
        <v>24</v>
      </c>
      <c r="I47" s="81">
        <v>160</v>
      </c>
      <c r="J47" s="40" t="s">
        <v>59</v>
      </c>
      <c r="K47" s="46"/>
      <c r="L47" s="42" t="str">
        <f t="shared" si="0"/>
        <v>160grams</v>
      </c>
      <c r="M47" s="43">
        <f t="shared" si="1"/>
        <v>3840</v>
      </c>
      <c r="N47" s="44" t="str">
        <f t="shared" si="2"/>
        <v>3840grams</v>
      </c>
      <c r="O47" s="51">
        <f t="shared" si="7"/>
        <v>859.68000000000006</v>
      </c>
      <c r="P47" s="29">
        <f t="shared" si="4"/>
        <v>35.82</v>
      </c>
      <c r="Q47" s="109">
        <f t="shared" si="5"/>
        <v>0</v>
      </c>
      <c r="R47" s="11"/>
      <c r="S47" s="28"/>
      <c r="T47" s="28"/>
      <c r="U47" s="28"/>
      <c r="V47" s="28"/>
      <c r="W47" s="28"/>
      <c r="X47" s="28"/>
      <c r="Y47" s="28"/>
      <c r="Z47" s="28"/>
    </row>
    <row r="48" spans="1:26" ht="15" customHeight="1">
      <c r="A48" s="32">
        <v>4</v>
      </c>
      <c r="B48" s="57" t="s">
        <v>501</v>
      </c>
      <c r="C48" s="94" t="s">
        <v>68</v>
      </c>
      <c r="D48" s="59"/>
      <c r="E48" s="91" t="s">
        <v>507</v>
      </c>
      <c r="F48" s="59"/>
      <c r="G48" s="95">
        <v>0.22187499999999999</v>
      </c>
      <c r="H48" s="308">
        <v>5280</v>
      </c>
      <c r="I48" s="97">
        <v>160</v>
      </c>
      <c r="J48" s="131" t="s">
        <v>59</v>
      </c>
      <c r="K48" s="46"/>
      <c r="L48" s="42" t="str">
        <f t="shared" si="0"/>
        <v>160grams</v>
      </c>
      <c r="M48" s="43">
        <f t="shared" si="1"/>
        <v>844800</v>
      </c>
      <c r="N48" s="44" t="str">
        <f t="shared" si="2"/>
        <v>844800grams</v>
      </c>
      <c r="O48" s="51">
        <f t="shared" si="7"/>
        <v>1171.5</v>
      </c>
      <c r="P48" s="29">
        <f t="shared" si="4"/>
        <v>0.22187499999999999</v>
      </c>
      <c r="Q48" s="29">
        <f t="shared" si="5"/>
        <v>0</v>
      </c>
      <c r="R48" s="28"/>
      <c r="S48" s="28"/>
      <c r="T48" s="28"/>
      <c r="U48" s="28"/>
      <c r="V48" s="28"/>
      <c r="W48" s="28"/>
      <c r="X48" s="28"/>
      <c r="Y48" s="28"/>
      <c r="Z48" s="28"/>
    </row>
    <row r="49" spans="1:26" ht="15" customHeight="1">
      <c r="A49" s="47">
        <v>5</v>
      </c>
      <c r="B49" s="529" t="s">
        <v>620</v>
      </c>
      <c r="C49" s="49" t="s">
        <v>61</v>
      </c>
      <c r="D49" s="35"/>
      <c r="E49" s="135" t="s">
        <v>621</v>
      </c>
      <c r="F49" s="111"/>
      <c r="G49" s="95">
        <v>128</v>
      </c>
      <c r="H49" s="112">
        <v>1</v>
      </c>
      <c r="I49" s="112">
        <v>750</v>
      </c>
      <c r="J49" s="88" t="s">
        <v>29</v>
      </c>
      <c r="K49" s="41"/>
      <c r="L49" s="42" t="str">
        <f t="shared" si="0"/>
        <v>750ml</v>
      </c>
      <c r="M49" s="43">
        <f t="shared" si="1"/>
        <v>750</v>
      </c>
      <c r="N49" s="44" t="str">
        <f t="shared" si="2"/>
        <v>750ml</v>
      </c>
      <c r="O49" s="51">
        <f t="shared" si="7"/>
        <v>128</v>
      </c>
      <c r="P49" s="29">
        <f t="shared" si="4"/>
        <v>128</v>
      </c>
      <c r="Q49" s="29">
        <f t="shared" si="5"/>
        <v>0</v>
      </c>
      <c r="R49" s="11"/>
      <c r="S49" s="28"/>
      <c r="T49" s="28"/>
      <c r="U49" s="28"/>
      <c r="V49" s="28"/>
      <c r="W49" s="28"/>
      <c r="X49" s="28"/>
      <c r="Y49" s="28"/>
      <c r="Z49" s="28"/>
    </row>
    <row r="50" spans="1:26" ht="15" customHeight="1">
      <c r="A50" s="47">
        <v>5</v>
      </c>
      <c r="B50" s="52" t="s">
        <v>618</v>
      </c>
      <c r="C50" s="53" t="s">
        <v>39</v>
      </c>
      <c r="D50" s="52"/>
      <c r="E50" s="52" t="s">
        <v>619</v>
      </c>
      <c r="F50" s="111"/>
      <c r="G50" s="102">
        <v>274.5</v>
      </c>
      <c r="H50" s="103">
        <v>1</v>
      </c>
      <c r="I50" s="103">
        <v>623</v>
      </c>
      <c r="J50" s="104" t="s">
        <v>59</v>
      </c>
      <c r="K50" s="41" t="s">
        <v>26</v>
      </c>
      <c r="L50" s="42" t="str">
        <f t="shared" si="0"/>
        <v>623grams</v>
      </c>
      <c r="M50" s="43">
        <f t="shared" si="1"/>
        <v>623</v>
      </c>
      <c r="N50" s="44" t="str">
        <f t="shared" si="2"/>
        <v>623grams</v>
      </c>
      <c r="O50" s="51">
        <f t="shared" si="7"/>
        <v>274.5</v>
      </c>
      <c r="P50" s="29">
        <f t="shared" si="4"/>
        <v>274.5</v>
      </c>
      <c r="Q50" s="109">
        <f t="shared" si="5"/>
        <v>0</v>
      </c>
      <c r="R50" s="11"/>
      <c r="S50" s="28"/>
      <c r="T50" s="28"/>
      <c r="U50" s="28"/>
      <c r="V50" s="28"/>
      <c r="W50" s="28"/>
      <c r="X50" s="28"/>
      <c r="Y50" s="28"/>
      <c r="Z50" s="28"/>
    </row>
    <row r="51" spans="1:26" ht="15" customHeight="1">
      <c r="A51" s="47">
        <v>6</v>
      </c>
      <c r="B51" s="48" t="s">
        <v>721</v>
      </c>
      <c r="C51" s="49" t="s">
        <v>61</v>
      </c>
      <c r="D51" s="35"/>
      <c r="E51" s="116" t="s">
        <v>722</v>
      </c>
      <c r="F51" s="111"/>
      <c r="G51" s="95">
        <v>42</v>
      </c>
      <c r="H51" s="112">
        <v>77</v>
      </c>
      <c r="I51" s="112">
        <v>375</v>
      </c>
      <c r="J51" s="88" t="s">
        <v>29</v>
      </c>
      <c r="K51" s="41"/>
      <c r="L51" s="42" t="str">
        <f t="shared" si="0"/>
        <v>375ml</v>
      </c>
      <c r="M51" s="43">
        <f t="shared" si="1"/>
        <v>28875</v>
      </c>
      <c r="N51" s="44" t="str">
        <f t="shared" si="2"/>
        <v>28875ml</v>
      </c>
      <c r="O51" s="51">
        <f t="shared" si="7"/>
        <v>3234</v>
      </c>
      <c r="P51" s="29">
        <f t="shared" si="4"/>
        <v>42</v>
      </c>
      <c r="Q51" s="109">
        <f t="shared" si="5"/>
        <v>0</v>
      </c>
      <c r="R51" s="11"/>
      <c r="S51" s="28"/>
      <c r="T51" s="28"/>
      <c r="U51" s="28"/>
      <c r="V51" s="28"/>
      <c r="W51" s="28"/>
      <c r="X51" s="28"/>
      <c r="Y51" s="28"/>
      <c r="Z51" s="28"/>
    </row>
    <row r="52" spans="1:26" ht="15" customHeight="1">
      <c r="A52" s="47">
        <v>6</v>
      </c>
      <c r="B52" s="48" t="s">
        <v>719</v>
      </c>
      <c r="C52" s="34" t="s">
        <v>43</v>
      </c>
      <c r="D52" s="35"/>
      <c r="E52" s="116" t="s">
        <v>724</v>
      </c>
      <c r="F52" s="111"/>
      <c r="G52" s="95">
        <v>41.6</v>
      </c>
      <c r="H52" s="112">
        <f>5984/374</f>
        <v>16</v>
      </c>
      <c r="I52" s="112">
        <v>374</v>
      </c>
      <c r="J52" s="88" t="s">
        <v>29</v>
      </c>
      <c r="K52" s="41" t="s">
        <v>26</v>
      </c>
      <c r="L52" s="42" t="str">
        <f t="shared" si="0"/>
        <v>374ml</v>
      </c>
      <c r="M52" s="43">
        <f t="shared" si="1"/>
        <v>5984</v>
      </c>
      <c r="N52" s="44" t="str">
        <f t="shared" si="2"/>
        <v>5984ml</v>
      </c>
      <c r="O52" s="51">
        <f t="shared" si="7"/>
        <v>665.6</v>
      </c>
      <c r="P52" s="29">
        <f t="shared" si="4"/>
        <v>41.6</v>
      </c>
      <c r="Q52" s="109">
        <f t="shared" si="5"/>
        <v>0</v>
      </c>
      <c r="R52" s="11"/>
      <c r="S52" s="28"/>
      <c r="T52" s="28"/>
      <c r="U52" s="28"/>
      <c r="V52" s="28"/>
      <c r="W52" s="28"/>
      <c r="X52" s="28"/>
      <c r="Y52" s="28"/>
      <c r="Z52" s="28"/>
    </row>
    <row r="53" spans="1:26" ht="15" customHeight="1">
      <c r="A53" s="47">
        <v>6</v>
      </c>
      <c r="B53" s="68" t="s">
        <v>719</v>
      </c>
      <c r="C53" s="53" t="s">
        <v>39</v>
      </c>
      <c r="D53" s="530"/>
      <c r="E53" s="68" t="s">
        <v>720</v>
      </c>
      <c r="F53" s="37"/>
      <c r="G53" s="102">
        <v>52.7</v>
      </c>
      <c r="H53" s="103">
        <v>26</v>
      </c>
      <c r="I53" s="103">
        <v>380</v>
      </c>
      <c r="J53" s="104" t="s">
        <v>29</v>
      </c>
      <c r="K53" s="41" t="s">
        <v>26</v>
      </c>
      <c r="L53" s="42" t="str">
        <f t="shared" si="0"/>
        <v>380ml</v>
      </c>
      <c r="M53" s="43">
        <f t="shared" si="1"/>
        <v>9880</v>
      </c>
      <c r="N53" s="44" t="str">
        <f t="shared" si="2"/>
        <v>9880ml</v>
      </c>
      <c r="O53" s="51">
        <f t="shared" si="7"/>
        <v>1370.2</v>
      </c>
      <c r="P53" s="29">
        <f t="shared" si="4"/>
        <v>52.7</v>
      </c>
      <c r="Q53" s="109">
        <f t="shared" si="5"/>
        <v>0</v>
      </c>
      <c r="R53" s="11"/>
      <c r="S53" s="28"/>
      <c r="T53" s="28"/>
      <c r="U53" s="28"/>
      <c r="V53" s="28"/>
      <c r="W53" s="28"/>
      <c r="X53" s="28"/>
      <c r="Y53" s="28"/>
      <c r="Z53" s="28"/>
    </row>
    <row r="54" spans="1:26" ht="15" customHeight="1">
      <c r="A54" s="32">
        <v>6</v>
      </c>
      <c r="B54" s="122" t="s">
        <v>719</v>
      </c>
      <c r="C54" s="34" t="s">
        <v>82</v>
      </c>
      <c r="D54" s="139"/>
      <c r="E54" s="122" t="s">
        <v>726</v>
      </c>
      <c r="F54" s="111" t="s">
        <v>76</v>
      </c>
      <c r="G54" s="205">
        <v>41.66</v>
      </c>
      <c r="H54" s="129">
        <v>28</v>
      </c>
      <c r="I54" s="129">
        <v>380</v>
      </c>
      <c r="J54" s="240" t="s">
        <v>29</v>
      </c>
      <c r="K54" s="41" t="s">
        <v>26</v>
      </c>
      <c r="L54" s="42" t="str">
        <f t="shared" si="0"/>
        <v>380ml</v>
      </c>
      <c r="M54" s="43">
        <f t="shared" si="1"/>
        <v>10640</v>
      </c>
      <c r="N54" s="44" t="str">
        <f t="shared" si="2"/>
        <v>10640ml</v>
      </c>
      <c r="O54" s="51">
        <f t="shared" si="7"/>
        <v>1166.48</v>
      </c>
      <c r="P54" s="29">
        <f t="shared" si="4"/>
        <v>41.660000000000004</v>
      </c>
      <c r="Q54" s="29">
        <f t="shared" si="5"/>
        <v>0</v>
      </c>
      <c r="R54" s="11"/>
      <c r="S54" s="28"/>
      <c r="T54" s="28"/>
      <c r="U54" s="28"/>
      <c r="V54" s="28"/>
      <c r="W54" s="28"/>
      <c r="X54" s="28"/>
      <c r="Y54" s="28"/>
      <c r="Z54" s="28"/>
    </row>
    <row r="55" spans="1:26" ht="15" customHeight="1">
      <c r="A55" s="32">
        <v>6</v>
      </c>
      <c r="B55" s="48" t="s">
        <v>719</v>
      </c>
      <c r="C55" s="34" t="s">
        <v>6</v>
      </c>
      <c r="D55" s="139"/>
      <c r="E55" s="116" t="s">
        <v>723</v>
      </c>
      <c r="F55" s="111"/>
      <c r="G55" s="95">
        <v>41.6</v>
      </c>
      <c r="H55" s="112">
        <v>3</v>
      </c>
      <c r="I55" s="112">
        <v>374</v>
      </c>
      <c r="J55" s="88" t="s">
        <v>29</v>
      </c>
      <c r="K55" s="41" t="s">
        <v>26</v>
      </c>
      <c r="L55" s="42" t="str">
        <f t="shared" si="0"/>
        <v>374ml</v>
      </c>
      <c r="M55" s="43">
        <f t="shared" si="1"/>
        <v>1122</v>
      </c>
      <c r="N55" s="44" t="str">
        <f t="shared" si="2"/>
        <v>1122ml</v>
      </c>
      <c r="O55" s="51">
        <f t="shared" si="7"/>
        <v>124.80000000000001</v>
      </c>
      <c r="P55" s="29">
        <f t="shared" si="4"/>
        <v>41.6</v>
      </c>
      <c r="Q55" s="29">
        <f t="shared" si="5"/>
        <v>0</v>
      </c>
      <c r="R55" s="28"/>
      <c r="S55" s="28"/>
      <c r="T55" s="28"/>
      <c r="U55" s="28"/>
      <c r="V55" s="28"/>
      <c r="W55" s="28"/>
      <c r="X55" s="28"/>
      <c r="Y55" s="28"/>
      <c r="Z55" s="28"/>
    </row>
    <row r="56" spans="1:26" ht="15" customHeight="1">
      <c r="A56" s="32">
        <v>6</v>
      </c>
      <c r="B56" s="76" t="s">
        <v>719</v>
      </c>
      <c r="C56" s="34" t="s">
        <v>55</v>
      </c>
      <c r="D56" s="139"/>
      <c r="E56" s="52" t="s">
        <v>718</v>
      </c>
      <c r="F56" s="37"/>
      <c r="G56" s="106">
        <v>41.6</v>
      </c>
      <c r="H56" s="81">
        <v>7.7600000000000002E-2</v>
      </c>
      <c r="I56" s="81">
        <v>374</v>
      </c>
      <c r="J56" s="88" t="s">
        <v>59</v>
      </c>
      <c r="K56" s="41" t="s">
        <v>26</v>
      </c>
      <c r="L56" s="42" t="str">
        <f t="shared" si="0"/>
        <v>374grams</v>
      </c>
      <c r="M56" s="43">
        <f t="shared" si="1"/>
        <v>29.022400000000001</v>
      </c>
      <c r="N56" s="44" t="str">
        <f t="shared" si="2"/>
        <v>29.0224grams</v>
      </c>
      <c r="O56" s="51">
        <f t="shared" si="7"/>
        <v>3.2281600000000004</v>
      </c>
      <c r="P56" s="29">
        <f t="shared" si="4"/>
        <v>41.6</v>
      </c>
      <c r="Q56" s="109">
        <f t="shared" si="5"/>
        <v>0</v>
      </c>
      <c r="R56" s="11"/>
      <c r="S56" s="28"/>
      <c r="T56" s="28"/>
      <c r="U56" s="28"/>
      <c r="V56" s="28"/>
      <c r="W56" s="28"/>
      <c r="X56" s="28"/>
      <c r="Y56" s="28"/>
      <c r="Z56" s="28"/>
    </row>
    <row r="57" spans="1:26" ht="15" customHeight="1">
      <c r="A57" s="32">
        <v>6</v>
      </c>
      <c r="B57" s="48" t="s">
        <v>719</v>
      </c>
      <c r="C57" s="34" t="s">
        <v>27</v>
      </c>
      <c r="D57" s="139"/>
      <c r="E57" s="132" t="s">
        <v>725</v>
      </c>
      <c r="F57" s="37"/>
      <c r="G57" s="108">
        <v>48.7</v>
      </c>
      <c r="H57" s="81">
        <f>O57/G57</f>
        <v>26</v>
      </c>
      <c r="I57" s="81"/>
      <c r="J57" s="88"/>
      <c r="K57" s="41" t="s">
        <v>26</v>
      </c>
      <c r="L57" s="42" t="str">
        <f t="shared" si="0"/>
        <v/>
      </c>
      <c r="M57" s="43">
        <f t="shared" si="1"/>
        <v>0</v>
      </c>
      <c r="N57" s="44" t="str">
        <f t="shared" si="2"/>
        <v>0</v>
      </c>
      <c r="O57" s="133">
        <v>1266.2</v>
      </c>
      <c r="P57" s="29">
        <f t="shared" si="4"/>
        <v>48.7</v>
      </c>
      <c r="Q57" s="109">
        <f t="shared" si="5"/>
        <v>0</v>
      </c>
      <c r="R57" s="11"/>
      <c r="S57" s="28"/>
      <c r="T57" s="28"/>
      <c r="U57" s="28"/>
      <c r="V57" s="28"/>
      <c r="W57" s="28"/>
      <c r="X57" s="28"/>
      <c r="Y57" s="28"/>
      <c r="Z57" s="28"/>
    </row>
    <row r="58" spans="1:26" ht="15" customHeight="1">
      <c r="A58" s="32">
        <v>6</v>
      </c>
      <c r="B58" s="57" t="s">
        <v>719</v>
      </c>
      <c r="C58" s="34" t="s">
        <v>47</v>
      </c>
      <c r="D58" s="80"/>
      <c r="E58" s="50" t="s">
        <v>724</v>
      </c>
      <c r="F58" s="59"/>
      <c r="G58" s="108">
        <v>40.72</v>
      </c>
      <c r="H58" s="81">
        <v>163.63999999999999</v>
      </c>
      <c r="I58" s="81">
        <v>374</v>
      </c>
      <c r="J58" s="88" t="s">
        <v>29</v>
      </c>
      <c r="K58" s="46"/>
      <c r="L58" s="42" t="str">
        <f t="shared" si="0"/>
        <v>374ml</v>
      </c>
      <c r="M58" s="43">
        <f t="shared" si="1"/>
        <v>61201.359999999993</v>
      </c>
      <c r="N58" s="44" t="str">
        <f t="shared" si="2"/>
        <v>61201.36ml</v>
      </c>
      <c r="O58" s="51">
        <f t="shared" ref="O58:O67" si="8">G58*H58</f>
        <v>6663.420799999999</v>
      </c>
      <c r="P58" s="29">
        <f t="shared" si="4"/>
        <v>40.72</v>
      </c>
      <c r="Q58" s="109">
        <f t="shared" si="5"/>
        <v>0</v>
      </c>
      <c r="R58" s="11"/>
      <c r="S58" s="28"/>
      <c r="T58" s="28"/>
      <c r="U58" s="28"/>
      <c r="V58" s="28"/>
      <c r="W58" s="28"/>
      <c r="X58" s="28"/>
      <c r="Y58" s="28"/>
      <c r="Z58" s="28"/>
    </row>
    <row r="59" spans="1:26" ht="15" customHeight="1">
      <c r="A59" s="47">
        <v>7</v>
      </c>
      <c r="B59" s="48" t="s">
        <v>731</v>
      </c>
      <c r="C59" s="49" t="s">
        <v>61</v>
      </c>
      <c r="D59" s="139"/>
      <c r="E59" s="313" t="s">
        <v>78</v>
      </c>
      <c r="F59" s="111"/>
      <c r="G59" s="95">
        <v>56.4</v>
      </c>
      <c r="H59" s="112">
        <v>1</v>
      </c>
      <c r="I59" s="112">
        <v>390</v>
      </c>
      <c r="J59" s="88" t="s">
        <v>29</v>
      </c>
      <c r="K59" s="41"/>
      <c r="L59" s="42" t="str">
        <f t="shared" si="0"/>
        <v>390ml</v>
      </c>
      <c r="M59" s="43">
        <f t="shared" si="1"/>
        <v>390</v>
      </c>
      <c r="N59" s="44" t="str">
        <f t="shared" si="2"/>
        <v>390ml</v>
      </c>
      <c r="O59" s="51">
        <f t="shared" si="8"/>
        <v>56.4</v>
      </c>
      <c r="P59" s="29">
        <f t="shared" si="4"/>
        <v>56.4</v>
      </c>
      <c r="Q59" s="29">
        <f t="shared" si="5"/>
        <v>0</v>
      </c>
      <c r="R59" s="28"/>
      <c r="S59" s="28"/>
      <c r="T59" s="28"/>
      <c r="U59" s="28"/>
      <c r="V59" s="28"/>
      <c r="W59" s="28"/>
      <c r="X59" s="28"/>
      <c r="Y59" s="28"/>
      <c r="Z59" s="28"/>
    </row>
    <row r="60" spans="1:26" ht="15" customHeight="1">
      <c r="A60" s="47">
        <v>8</v>
      </c>
      <c r="B60" s="48" t="s">
        <v>774</v>
      </c>
      <c r="C60" s="49" t="s">
        <v>61</v>
      </c>
      <c r="D60" s="139"/>
      <c r="E60" s="116" t="s">
        <v>775</v>
      </c>
      <c r="F60" s="111"/>
      <c r="G60" s="95">
        <v>56</v>
      </c>
      <c r="H60" s="112">
        <v>7</v>
      </c>
      <c r="I60" s="112">
        <v>1000</v>
      </c>
      <c r="J60" s="88" t="s">
        <v>59</v>
      </c>
      <c r="K60" s="41"/>
      <c r="L60" s="42" t="str">
        <f t="shared" si="0"/>
        <v>1000grams</v>
      </c>
      <c r="M60" s="43">
        <f t="shared" si="1"/>
        <v>7000</v>
      </c>
      <c r="N60" s="44" t="str">
        <f t="shared" si="2"/>
        <v>7000grams</v>
      </c>
      <c r="O60" s="51">
        <f t="shared" si="8"/>
        <v>392</v>
      </c>
      <c r="P60" s="29">
        <f t="shared" si="4"/>
        <v>56</v>
      </c>
      <c r="Q60" s="82">
        <f t="shared" si="5"/>
        <v>0</v>
      </c>
      <c r="R60" s="83"/>
      <c r="S60" s="84"/>
      <c r="T60" s="84"/>
      <c r="U60" s="84"/>
      <c r="V60" s="84"/>
      <c r="W60" s="84"/>
      <c r="X60" s="84"/>
      <c r="Y60" s="84"/>
      <c r="Z60" s="84"/>
    </row>
    <row r="61" spans="1:26" ht="15" customHeight="1">
      <c r="A61" s="138">
        <v>8</v>
      </c>
      <c r="B61" s="48" t="s">
        <v>769</v>
      </c>
      <c r="C61" s="49" t="s">
        <v>31</v>
      </c>
      <c r="D61" s="139"/>
      <c r="E61" s="116" t="s">
        <v>772</v>
      </c>
      <c r="F61" s="111"/>
      <c r="G61" s="95">
        <v>56</v>
      </c>
      <c r="H61" s="112">
        <v>5</v>
      </c>
      <c r="I61" s="112"/>
      <c r="J61" s="88" t="s">
        <v>33</v>
      </c>
      <c r="K61" s="41" t="s">
        <v>26</v>
      </c>
      <c r="L61" s="42" t="str">
        <f t="shared" si="0"/>
        <v>kg</v>
      </c>
      <c r="M61" s="43">
        <f t="shared" si="1"/>
        <v>0</v>
      </c>
      <c r="N61" s="44" t="str">
        <f t="shared" si="2"/>
        <v>0kg</v>
      </c>
      <c r="O61" s="51">
        <f t="shared" si="8"/>
        <v>280</v>
      </c>
      <c r="P61" s="29">
        <f t="shared" si="4"/>
        <v>56</v>
      </c>
      <c r="Q61" s="74">
        <f t="shared" si="5"/>
        <v>0</v>
      </c>
      <c r="R61" s="28"/>
      <c r="S61" s="28"/>
      <c r="T61" s="28"/>
      <c r="U61" s="28"/>
      <c r="V61" s="28"/>
      <c r="W61" s="28"/>
      <c r="X61" s="28"/>
      <c r="Y61" s="28"/>
      <c r="Z61" s="28"/>
    </row>
    <row r="62" spans="1:26" ht="15" customHeight="1">
      <c r="A62" s="47">
        <v>8</v>
      </c>
      <c r="B62" s="48" t="s">
        <v>769</v>
      </c>
      <c r="C62" s="34" t="s">
        <v>43</v>
      </c>
      <c r="D62" s="139"/>
      <c r="E62" s="91" t="s">
        <v>771</v>
      </c>
      <c r="F62" s="111"/>
      <c r="G62" s="95">
        <v>947.15</v>
      </c>
      <c r="H62" s="112">
        <f>10000/9600</f>
        <v>1.0416666666666667</v>
      </c>
      <c r="I62" s="112">
        <v>9600</v>
      </c>
      <c r="J62" s="88" t="s">
        <v>59</v>
      </c>
      <c r="K62" s="41" t="s">
        <v>26</v>
      </c>
      <c r="L62" s="42" t="str">
        <f t="shared" si="0"/>
        <v>9600grams</v>
      </c>
      <c r="M62" s="43">
        <f t="shared" si="1"/>
        <v>10000</v>
      </c>
      <c r="N62" s="44" t="str">
        <f t="shared" si="2"/>
        <v>10000grams</v>
      </c>
      <c r="O62" s="51">
        <f t="shared" si="8"/>
        <v>986.61458333333337</v>
      </c>
      <c r="P62" s="29">
        <f t="shared" si="4"/>
        <v>947.15</v>
      </c>
      <c r="Q62" s="74">
        <f t="shared" si="5"/>
        <v>0</v>
      </c>
      <c r="R62" s="28"/>
      <c r="S62" s="28"/>
      <c r="T62" s="28"/>
      <c r="U62" s="28"/>
      <c r="V62" s="28"/>
      <c r="W62" s="28"/>
      <c r="X62" s="28"/>
      <c r="Y62" s="28"/>
      <c r="Z62" s="28"/>
    </row>
    <row r="63" spans="1:26" ht="15" customHeight="1">
      <c r="A63" s="47">
        <v>8</v>
      </c>
      <c r="B63" s="52" t="s">
        <v>769</v>
      </c>
      <c r="C63" s="34" t="s">
        <v>35</v>
      </c>
      <c r="D63" s="139"/>
      <c r="E63" s="101" t="s">
        <v>773</v>
      </c>
      <c r="F63" s="111"/>
      <c r="G63" s="102">
        <v>48.7</v>
      </c>
      <c r="H63" s="81">
        <v>4</v>
      </c>
      <c r="I63" s="81">
        <v>400</v>
      </c>
      <c r="J63" s="88" t="s">
        <v>59</v>
      </c>
      <c r="K63" s="41" t="s">
        <v>26</v>
      </c>
      <c r="L63" s="42" t="str">
        <f t="shared" si="0"/>
        <v>400grams</v>
      </c>
      <c r="M63" s="43">
        <f t="shared" si="1"/>
        <v>1600</v>
      </c>
      <c r="N63" s="44" t="str">
        <f t="shared" si="2"/>
        <v>1600grams</v>
      </c>
      <c r="O63" s="51">
        <f t="shared" si="8"/>
        <v>194.8</v>
      </c>
      <c r="P63" s="29">
        <f t="shared" si="4"/>
        <v>48.7</v>
      </c>
      <c r="Q63" s="109">
        <f t="shared" si="5"/>
        <v>0</v>
      </c>
      <c r="R63" s="11"/>
      <c r="S63" s="28"/>
      <c r="T63" s="28"/>
      <c r="U63" s="28"/>
      <c r="V63" s="28"/>
      <c r="W63" s="28"/>
      <c r="X63" s="28"/>
      <c r="Y63" s="28"/>
      <c r="Z63" s="28"/>
    </row>
    <row r="64" spans="1:26" ht="15" customHeight="1">
      <c r="A64" s="47">
        <v>8</v>
      </c>
      <c r="B64" s="101" t="s">
        <v>769</v>
      </c>
      <c r="C64" s="53" t="s">
        <v>39</v>
      </c>
      <c r="D64" s="249"/>
      <c r="E64" s="101" t="s">
        <v>92</v>
      </c>
      <c r="F64" s="37"/>
      <c r="G64" s="102">
        <v>60</v>
      </c>
      <c r="H64" s="103">
        <v>1</v>
      </c>
      <c r="I64" s="103">
        <v>1000</v>
      </c>
      <c r="J64" s="104" t="s">
        <v>59</v>
      </c>
      <c r="K64" s="41" t="s">
        <v>26</v>
      </c>
      <c r="L64" s="42" t="str">
        <f t="shared" si="0"/>
        <v>1000grams</v>
      </c>
      <c r="M64" s="43">
        <f t="shared" si="1"/>
        <v>1000</v>
      </c>
      <c r="N64" s="44" t="str">
        <f t="shared" si="2"/>
        <v>1000grams</v>
      </c>
      <c r="O64" s="51">
        <f t="shared" si="8"/>
        <v>60</v>
      </c>
      <c r="P64" s="29">
        <f t="shared" si="4"/>
        <v>60</v>
      </c>
      <c r="Q64" s="29">
        <f t="shared" si="5"/>
        <v>0</v>
      </c>
      <c r="R64" s="28"/>
      <c r="S64" s="28"/>
      <c r="T64" s="28"/>
      <c r="U64" s="28"/>
      <c r="V64" s="28"/>
      <c r="W64" s="28"/>
      <c r="X64" s="28"/>
      <c r="Y64" s="28"/>
      <c r="Z64" s="28"/>
    </row>
    <row r="65" spans="1:26" ht="15" customHeight="1">
      <c r="A65" s="32">
        <v>8</v>
      </c>
      <c r="B65" s="264" t="s">
        <v>769</v>
      </c>
      <c r="C65" s="34" t="s">
        <v>82</v>
      </c>
      <c r="D65" s="145"/>
      <c r="E65" s="264" t="s">
        <v>107</v>
      </c>
      <c r="F65" s="111" t="s">
        <v>76</v>
      </c>
      <c r="G65" s="205">
        <v>56</v>
      </c>
      <c r="H65" s="129">
        <v>15</v>
      </c>
      <c r="I65" s="129">
        <v>1000</v>
      </c>
      <c r="J65" s="240" t="s">
        <v>59</v>
      </c>
      <c r="K65" s="41" t="s">
        <v>26</v>
      </c>
      <c r="L65" s="42" t="str">
        <f t="shared" si="0"/>
        <v>1000grams</v>
      </c>
      <c r="M65" s="43">
        <f t="shared" si="1"/>
        <v>15000</v>
      </c>
      <c r="N65" s="44" t="str">
        <f t="shared" si="2"/>
        <v>15000grams</v>
      </c>
      <c r="O65" s="51">
        <f t="shared" si="8"/>
        <v>840</v>
      </c>
      <c r="P65" s="29">
        <f t="shared" si="4"/>
        <v>56</v>
      </c>
      <c r="Q65" s="29">
        <f t="shared" si="5"/>
        <v>0</v>
      </c>
      <c r="R65" s="28"/>
      <c r="S65" s="28"/>
      <c r="T65" s="28"/>
      <c r="U65" s="28"/>
      <c r="V65" s="28"/>
      <c r="W65" s="28"/>
      <c r="X65" s="28"/>
      <c r="Y65" s="28"/>
      <c r="Z65" s="28"/>
    </row>
    <row r="66" spans="1:26" ht="15" customHeight="1">
      <c r="A66" s="32">
        <v>8</v>
      </c>
      <c r="B66" s="91" t="s">
        <v>769</v>
      </c>
      <c r="C66" s="34" t="s">
        <v>74</v>
      </c>
      <c r="D66" s="139"/>
      <c r="E66" s="91" t="s">
        <v>166</v>
      </c>
      <c r="F66" s="37" t="s">
        <v>76</v>
      </c>
      <c r="G66" s="108">
        <v>55</v>
      </c>
      <c r="H66" s="81">
        <v>5</v>
      </c>
      <c r="I66" s="81">
        <v>1000</v>
      </c>
      <c r="J66" s="88" t="s">
        <v>33</v>
      </c>
      <c r="K66" s="41" t="s">
        <v>26</v>
      </c>
      <c r="L66" s="42" t="str">
        <f t="shared" si="0"/>
        <v>1000kg</v>
      </c>
      <c r="M66" s="43">
        <f t="shared" si="1"/>
        <v>5000</v>
      </c>
      <c r="N66" s="44" t="str">
        <f t="shared" si="2"/>
        <v>5000kg</v>
      </c>
      <c r="O66" s="51">
        <f t="shared" si="8"/>
        <v>275</v>
      </c>
      <c r="P66" s="29">
        <f t="shared" si="4"/>
        <v>55</v>
      </c>
      <c r="Q66" s="109">
        <f t="shared" si="5"/>
        <v>0</v>
      </c>
      <c r="R66" s="11"/>
      <c r="S66" s="28"/>
      <c r="T66" s="28"/>
      <c r="U66" s="28"/>
      <c r="V66" s="28"/>
      <c r="W66" s="28"/>
      <c r="X66" s="28"/>
      <c r="Y66" s="28"/>
      <c r="Z66" s="28"/>
    </row>
    <row r="67" spans="1:26" ht="15" customHeight="1">
      <c r="A67" s="32">
        <v>8</v>
      </c>
      <c r="B67" s="90" t="s">
        <v>769</v>
      </c>
      <c r="C67" s="34" t="s">
        <v>55</v>
      </c>
      <c r="D67" s="139"/>
      <c r="E67" s="91" t="s">
        <v>336</v>
      </c>
      <c r="F67" s="111"/>
      <c r="G67" s="95">
        <v>65</v>
      </c>
      <c r="H67" s="112">
        <v>5</v>
      </c>
      <c r="I67" s="112">
        <v>1</v>
      </c>
      <c r="J67" s="88" t="s">
        <v>33</v>
      </c>
      <c r="K67" s="41" t="s">
        <v>26</v>
      </c>
      <c r="L67" s="42" t="str">
        <f t="shared" si="0"/>
        <v>1kg</v>
      </c>
      <c r="M67" s="43">
        <f t="shared" si="1"/>
        <v>5</v>
      </c>
      <c r="N67" s="44" t="str">
        <f t="shared" si="2"/>
        <v>5kg</v>
      </c>
      <c r="O67" s="51">
        <f t="shared" si="8"/>
        <v>325</v>
      </c>
      <c r="P67" s="29">
        <f t="shared" si="4"/>
        <v>65</v>
      </c>
      <c r="Q67" s="109">
        <f t="shared" si="5"/>
        <v>0</v>
      </c>
      <c r="R67" s="46"/>
      <c r="S67" s="28"/>
      <c r="T67" s="28"/>
      <c r="U67" s="28"/>
      <c r="V67" s="28"/>
      <c r="W67" s="28"/>
      <c r="X67" s="28"/>
      <c r="Y67" s="28"/>
      <c r="Z67" s="28"/>
    </row>
    <row r="68" spans="1:26" ht="15" customHeight="1">
      <c r="A68" s="32">
        <v>8</v>
      </c>
      <c r="B68" s="90" t="s">
        <v>769</v>
      </c>
      <c r="C68" s="34" t="s">
        <v>27</v>
      </c>
      <c r="D68" s="139"/>
      <c r="E68" s="399" t="s">
        <v>770</v>
      </c>
      <c r="F68" s="37"/>
      <c r="G68" s="108">
        <v>1030</v>
      </c>
      <c r="H68" s="81">
        <f>O68/G68</f>
        <v>0.16</v>
      </c>
      <c r="I68" s="81"/>
      <c r="J68" s="88"/>
      <c r="K68" s="41" t="s">
        <v>26</v>
      </c>
      <c r="L68" s="42" t="str">
        <f t="shared" si="0"/>
        <v/>
      </c>
      <c r="M68" s="43">
        <f t="shared" si="1"/>
        <v>0</v>
      </c>
      <c r="N68" s="44" t="str">
        <f t="shared" si="2"/>
        <v>0</v>
      </c>
      <c r="O68" s="133">
        <v>164.8</v>
      </c>
      <c r="P68" s="29">
        <f t="shared" si="4"/>
        <v>1030</v>
      </c>
      <c r="Q68" s="29">
        <f t="shared" si="5"/>
        <v>0</v>
      </c>
      <c r="R68" s="11"/>
      <c r="S68" s="28"/>
      <c r="T68" s="28"/>
      <c r="U68" s="28"/>
      <c r="V68" s="28"/>
      <c r="W68" s="28"/>
      <c r="X68" s="28"/>
      <c r="Y68" s="28"/>
      <c r="Z68" s="28"/>
    </row>
    <row r="69" spans="1:26" ht="15" customHeight="1">
      <c r="A69" s="32">
        <v>8</v>
      </c>
      <c r="B69" s="93" t="s">
        <v>769</v>
      </c>
      <c r="C69" s="34" t="s">
        <v>47</v>
      </c>
      <c r="D69" s="80"/>
      <c r="E69" s="91" t="s">
        <v>776</v>
      </c>
      <c r="F69" s="59"/>
      <c r="G69" s="95">
        <v>51.4</v>
      </c>
      <c r="H69" s="81">
        <v>28</v>
      </c>
      <c r="I69" s="81">
        <v>1000</v>
      </c>
      <c r="J69" s="88" t="s">
        <v>59</v>
      </c>
      <c r="K69" s="46"/>
      <c r="L69" s="42" t="str">
        <f t="shared" si="0"/>
        <v>1000grams</v>
      </c>
      <c r="M69" s="43">
        <f t="shared" si="1"/>
        <v>28000</v>
      </c>
      <c r="N69" s="44" t="str">
        <f t="shared" si="2"/>
        <v>28000grams</v>
      </c>
      <c r="O69" s="51">
        <f t="shared" ref="O69:O107" si="9">G69*H69</f>
        <v>1439.2</v>
      </c>
      <c r="P69" s="29">
        <f t="shared" si="4"/>
        <v>51.4</v>
      </c>
      <c r="Q69" s="29">
        <f t="shared" si="5"/>
        <v>0</v>
      </c>
      <c r="R69" s="28"/>
      <c r="S69" s="28"/>
      <c r="T69" s="28"/>
      <c r="U69" s="28"/>
      <c r="V69" s="28"/>
      <c r="W69" s="28"/>
      <c r="X69" s="28"/>
      <c r="Y69" s="28"/>
      <c r="Z69" s="28"/>
    </row>
    <row r="70" spans="1:26" ht="15" customHeight="1">
      <c r="A70" s="32">
        <v>8</v>
      </c>
      <c r="B70" s="107" t="s">
        <v>769</v>
      </c>
      <c r="C70" s="94" t="s">
        <v>68</v>
      </c>
      <c r="D70" s="195"/>
      <c r="E70" s="91" t="s">
        <v>776</v>
      </c>
      <c r="F70" s="195"/>
      <c r="G70" s="95">
        <v>5.6000000000000001E-2</v>
      </c>
      <c r="H70" s="308">
        <v>200</v>
      </c>
      <c r="I70" s="97">
        <v>1000</v>
      </c>
      <c r="J70" s="110" t="s">
        <v>59</v>
      </c>
      <c r="K70" s="46"/>
      <c r="L70" s="42" t="str">
        <f t="shared" si="0"/>
        <v>1000grams</v>
      </c>
      <c r="M70" s="43">
        <f t="shared" si="1"/>
        <v>200000</v>
      </c>
      <c r="N70" s="44" t="str">
        <f t="shared" si="2"/>
        <v>200000grams</v>
      </c>
      <c r="O70" s="51">
        <f t="shared" si="9"/>
        <v>11.200000000000001</v>
      </c>
      <c r="P70" s="29">
        <f t="shared" si="4"/>
        <v>5.6000000000000008E-2</v>
      </c>
      <c r="Q70" s="109">
        <f t="shared" si="5"/>
        <v>0</v>
      </c>
      <c r="R70" s="11"/>
      <c r="S70" s="28"/>
      <c r="T70" s="28"/>
      <c r="U70" s="28"/>
      <c r="V70" s="28"/>
      <c r="W70" s="28"/>
      <c r="X70" s="28"/>
      <c r="Y70" s="28"/>
      <c r="Z70" s="28"/>
    </row>
    <row r="71" spans="1:26" ht="15" customHeight="1">
      <c r="A71" s="47">
        <v>9</v>
      </c>
      <c r="B71" s="90" t="s">
        <v>829</v>
      </c>
      <c r="C71" s="49" t="s">
        <v>61</v>
      </c>
      <c r="D71" s="179"/>
      <c r="E71" s="91" t="s">
        <v>830</v>
      </c>
      <c r="F71" s="155"/>
      <c r="G71" s="95">
        <v>16.7</v>
      </c>
      <c r="H71" s="112">
        <v>4</v>
      </c>
      <c r="I71" s="112">
        <v>62</v>
      </c>
      <c r="J71" s="88" t="s">
        <v>59</v>
      </c>
      <c r="K71" s="41"/>
      <c r="L71" s="42" t="str">
        <f t="shared" si="0"/>
        <v>62grams</v>
      </c>
      <c r="M71" s="43">
        <f t="shared" si="1"/>
        <v>248</v>
      </c>
      <c r="N71" s="44" t="str">
        <f t="shared" si="2"/>
        <v>248grams</v>
      </c>
      <c r="O71" s="51">
        <f t="shared" si="9"/>
        <v>66.8</v>
      </c>
      <c r="P71" s="29">
        <f t="shared" si="4"/>
        <v>16.7</v>
      </c>
      <c r="Q71" s="74">
        <f t="shared" si="5"/>
        <v>0</v>
      </c>
      <c r="R71" s="28"/>
      <c r="S71" s="28"/>
      <c r="T71" s="28"/>
      <c r="U71" s="28"/>
      <c r="V71" s="28"/>
      <c r="W71" s="28"/>
      <c r="X71" s="28"/>
      <c r="Y71" s="28"/>
      <c r="Z71" s="28"/>
    </row>
    <row r="72" spans="1:26" ht="15" customHeight="1">
      <c r="A72" s="32">
        <v>9</v>
      </c>
      <c r="B72" s="93" t="s">
        <v>831</v>
      </c>
      <c r="C72" s="94" t="s">
        <v>68</v>
      </c>
      <c r="D72" s="195"/>
      <c r="E72" s="91"/>
      <c r="F72" s="195"/>
      <c r="G72" s="95">
        <v>0.34453781512605042</v>
      </c>
      <c r="H72" s="97">
        <v>676</v>
      </c>
      <c r="I72" s="97">
        <v>238</v>
      </c>
      <c r="J72" s="110" t="s">
        <v>59</v>
      </c>
      <c r="K72" s="46"/>
      <c r="L72" s="42" t="str">
        <f t="shared" si="0"/>
        <v>238grams</v>
      </c>
      <c r="M72" s="43">
        <f t="shared" si="1"/>
        <v>160888</v>
      </c>
      <c r="N72" s="44" t="str">
        <f t="shared" si="2"/>
        <v>160888grams</v>
      </c>
      <c r="O72" s="51">
        <f t="shared" si="9"/>
        <v>232.9075630252101</v>
      </c>
      <c r="P72" s="29">
        <f t="shared" si="4"/>
        <v>0.34453781512605042</v>
      </c>
      <c r="Q72" s="29">
        <f t="shared" si="5"/>
        <v>0</v>
      </c>
      <c r="R72" s="28"/>
      <c r="S72" s="28"/>
      <c r="T72" s="28"/>
      <c r="U72" s="28"/>
      <c r="V72" s="28"/>
      <c r="W72" s="28"/>
      <c r="X72" s="28"/>
      <c r="Y72" s="28"/>
      <c r="Z72" s="28"/>
    </row>
    <row r="73" spans="1:26" ht="15" customHeight="1">
      <c r="A73" s="47">
        <v>10</v>
      </c>
      <c r="B73" s="90" t="s">
        <v>836</v>
      </c>
      <c r="C73" s="49" t="s">
        <v>61</v>
      </c>
      <c r="D73" s="179"/>
      <c r="E73" s="91" t="s">
        <v>837</v>
      </c>
      <c r="F73" s="155"/>
      <c r="G73" s="95">
        <v>47</v>
      </c>
      <c r="H73" s="112">
        <v>1</v>
      </c>
      <c r="I73" s="112">
        <v>200</v>
      </c>
      <c r="J73" s="88" t="s">
        <v>59</v>
      </c>
      <c r="K73" s="41"/>
      <c r="L73" s="42" t="str">
        <f t="shared" si="0"/>
        <v>200grams</v>
      </c>
      <c r="M73" s="43">
        <f t="shared" si="1"/>
        <v>200</v>
      </c>
      <c r="N73" s="44" t="str">
        <f t="shared" si="2"/>
        <v>200grams</v>
      </c>
      <c r="O73" s="51">
        <f t="shared" si="9"/>
        <v>47</v>
      </c>
      <c r="P73" s="29">
        <f t="shared" si="4"/>
        <v>47</v>
      </c>
      <c r="Q73" s="29">
        <f t="shared" si="5"/>
        <v>0</v>
      </c>
      <c r="R73" s="28"/>
      <c r="S73" s="28"/>
      <c r="T73" s="28"/>
      <c r="U73" s="28"/>
      <c r="V73" s="28"/>
      <c r="W73" s="28"/>
      <c r="X73" s="28"/>
      <c r="Y73" s="28"/>
      <c r="Z73" s="28"/>
    </row>
    <row r="74" spans="1:26" ht="15" customHeight="1">
      <c r="A74" s="47">
        <v>11</v>
      </c>
      <c r="B74" s="89" t="s">
        <v>948</v>
      </c>
      <c r="C74" s="49" t="s">
        <v>61</v>
      </c>
      <c r="D74" s="179"/>
      <c r="E74" s="149" t="s">
        <v>949</v>
      </c>
      <c r="F74" s="155"/>
      <c r="G74" s="108">
        <v>33.57</v>
      </c>
      <c r="H74" s="81">
        <v>97</v>
      </c>
      <c r="I74" s="81">
        <v>360</v>
      </c>
      <c r="J74" s="88" t="s">
        <v>29</v>
      </c>
      <c r="K74" s="41"/>
      <c r="L74" s="42" t="str">
        <f t="shared" si="0"/>
        <v>360ml</v>
      </c>
      <c r="M74" s="43">
        <f t="shared" si="1"/>
        <v>34920</v>
      </c>
      <c r="N74" s="44" t="str">
        <f t="shared" si="2"/>
        <v>34920ml</v>
      </c>
      <c r="O74" s="51">
        <f t="shared" si="9"/>
        <v>3256.29</v>
      </c>
      <c r="P74" s="29">
        <f t="shared" si="4"/>
        <v>33.57</v>
      </c>
      <c r="Q74" s="29">
        <f t="shared" si="5"/>
        <v>0</v>
      </c>
      <c r="R74" s="28"/>
      <c r="S74" s="28"/>
      <c r="T74" s="28"/>
      <c r="U74" s="28"/>
      <c r="V74" s="28"/>
      <c r="W74" s="28"/>
      <c r="X74" s="28"/>
      <c r="Y74" s="28"/>
      <c r="Z74" s="28"/>
    </row>
    <row r="75" spans="1:26" ht="15" customHeight="1">
      <c r="A75" s="47">
        <v>12</v>
      </c>
      <c r="B75" s="89" t="s">
        <v>986</v>
      </c>
      <c r="C75" s="49" t="s">
        <v>61</v>
      </c>
      <c r="D75" s="9"/>
      <c r="E75" s="91" t="s">
        <v>987</v>
      </c>
      <c r="F75" s="155"/>
      <c r="G75" s="95">
        <v>145</v>
      </c>
      <c r="H75" s="81">
        <v>1</v>
      </c>
      <c r="I75" s="81">
        <v>125</v>
      </c>
      <c r="J75" s="88" t="s">
        <v>59</v>
      </c>
      <c r="K75" s="41"/>
      <c r="L75" s="42" t="str">
        <f t="shared" si="0"/>
        <v>125grams</v>
      </c>
      <c r="M75" s="43">
        <f t="shared" si="1"/>
        <v>125</v>
      </c>
      <c r="N75" s="44" t="str">
        <f t="shared" si="2"/>
        <v>125grams</v>
      </c>
      <c r="O75" s="51">
        <f t="shared" si="9"/>
        <v>145</v>
      </c>
      <c r="P75" s="29">
        <f t="shared" si="4"/>
        <v>145</v>
      </c>
      <c r="Q75" s="29">
        <f t="shared" si="5"/>
        <v>0</v>
      </c>
      <c r="R75" s="28"/>
      <c r="S75" s="28"/>
      <c r="T75" s="28"/>
      <c r="U75" s="28"/>
      <c r="V75" s="28"/>
      <c r="W75" s="28"/>
      <c r="X75" s="28"/>
      <c r="Y75" s="28"/>
      <c r="Z75" s="28"/>
    </row>
    <row r="76" spans="1:26" ht="15" customHeight="1">
      <c r="A76" s="47">
        <v>13</v>
      </c>
      <c r="B76" s="33" t="s">
        <v>1083</v>
      </c>
      <c r="C76" s="49" t="s">
        <v>61</v>
      </c>
      <c r="D76" s="35"/>
      <c r="E76" s="50" t="s">
        <v>1084</v>
      </c>
      <c r="F76" s="155"/>
      <c r="G76" s="180">
        <v>57.5</v>
      </c>
      <c r="H76" s="81">
        <v>4</v>
      </c>
      <c r="I76" s="81">
        <v>500</v>
      </c>
      <c r="J76" s="121" t="s">
        <v>59</v>
      </c>
      <c r="K76" s="41"/>
      <c r="L76" s="42" t="str">
        <f t="shared" si="0"/>
        <v>500grams</v>
      </c>
      <c r="M76" s="43">
        <f t="shared" si="1"/>
        <v>2000</v>
      </c>
      <c r="N76" s="44" t="str">
        <f t="shared" si="2"/>
        <v>2000grams</v>
      </c>
      <c r="O76" s="51">
        <f t="shared" si="9"/>
        <v>230</v>
      </c>
      <c r="P76" s="29">
        <f t="shared" si="4"/>
        <v>57.5</v>
      </c>
      <c r="Q76" s="29">
        <f t="shared" si="5"/>
        <v>0</v>
      </c>
      <c r="R76" s="28"/>
      <c r="S76" s="28"/>
      <c r="T76" s="28"/>
      <c r="U76" s="28"/>
      <c r="V76" s="28"/>
      <c r="W76" s="28"/>
      <c r="X76" s="28"/>
      <c r="Y76" s="28"/>
      <c r="Z76" s="28"/>
    </row>
    <row r="77" spans="1:26" ht="15" customHeight="1">
      <c r="A77" s="47">
        <v>14</v>
      </c>
      <c r="B77" s="33" t="s">
        <v>1088</v>
      </c>
      <c r="C77" s="49" t="s">
        <v>61</v>
      </c>
      <c r="D77" s="9"/>
      <c r="E77" s="116" t="s">
        <v>1089</v>
      </c>
      <c r="F77" s="162"/>
      <c r="G77" s="95">
        <v>95</v>
      </c>
      <c r="H77" s="81">
        <v>6</v>
      </c>
      <c r="I77" s="81">
        <v>500</v>
      </c>
      <c r="J77" s="121" t="s">
        <v>59</v>
      </c>
      <c r="K77" s="41"/>
      <c r="L77" s="42" t="str">
        <f t="shared" si="0"/>
        <v>500grams</v>
      </c>
      <c r="M77" s="43">
        <f t="shared" si="1"/>
        <v>3000</v>
      </c>
      <c r="N77" s="44" t="str">
        <f t="shared" si="2"/>
        <v>3000grams</v>
      </c>
      <c r="O77" s="51">
        <f t="shared" si="9"/>
        <v>570</v>
      </c>
      <c r="P77" s="29">
        <f t="shared" si="4"/>
        <v>95</v>
      </c>
      <c r="Q77" s="29">
        <f t="shared" si="5"/>
        <v>0</v>
      </c>
      <c r="R77" s="28"/>
      <c r="S77" s="28"/>
      <c r="T77" s="28"/>
      <c r="U77" s="28"/>
      <c r="V77" s="28"/>
      <c r="W77" s="28"/>
      <c r="X77" s="28"/>
      <c r="Y77" s="28"/>
      <c r="Z77" s="28"/>
    </row>
    <row r="78" spans="1:26" ht="15" customHeight="1">
      <c r="A78" s="47">
        <v>14</v>
      </c>
      <c r="B78" s="52" t="s">
        <v>1085</v>
      </c>
      <c r="C78" s="34" t="s">
        <v>35</v>
      </c>
      <c r="D78" s="9"/>
      <c r="E78" s="52" t="s">
        <v>1090</v>
      </c>
      <c r="F78" s="162"/>
      <c r="G78" s="106">
        <v>55</v>
      </c>
      <c r="H78" s="81">
        <v>2</v>
      </c>
      <c r="I78" s="81">
        <v>500</v>
      </c>
      <c r="J78" s="121" t="s">
        <v>59</v>
      </c>
      <c r="K78" s="41" t="s">
        <v>26</v>
      </c>
      <c r="L78" s="42" t="str">
        <f t="shared" si="0"/>
        <v>500grams</v>
      </c>
      <c r="M78" s="43">
        <f t="shared" si="1"/>
        <v>1000</v>
      </c>
      <c r="N78" s="44" t="str">
        <f t="shared" si="2"/>
        <v>1000grams</v>
      </c>
      <c r="O78" s="51">
        <f t="shared" si="9"/>
        <v>110</v>
      </c>
      <c r="P78" s="29">
        <f t="shared" si="4"/>
        <v>55</v>
      </c>
      <c r="Q78" s="109">
        <f t="shared" si="5"/>
        <v>0</v>
      </c>
      <c r="R78" s="11"/>
      <c r="S78" s="28"/>
      <c r="T78" s="28"/>
      <c r="U78" s="28"/>
      <c r="V78" s="28"/>
      <c r="W78" s="28"/>
      <c r="X78" s="28"/>
      <c r="Y78" s="28"/>
      <c r="Z78" s="28"/>
    </row>
    <row r="79" spans="1:26" ht="15" customHeight="1">
      <c r="A79" s="47">
        <v>14</v>
      </c>
      <c r="B79" s="52" t="s">
        <v>1085</v>
      </c>
      <c r="C79" s="53" t="s">
        <v>39</v>
      </c>
      <c r="D79" s="101"/>
      <c r="E79" s="52" t="s">
        <v>1090</v>
      </c>
      <c r="F79" s="161"/>
      <c r="G79" s="106">
        <v>50</v>
      </c>
      <c r="H79" s="153">
        <v>15</v>
      </c>
      <c r="I79" s="103">
        <v>500</v>
      </c>
      <c r="J79" s="160" t="s">
        <v>59</v>
      </c>
      <c r="K79" s="41" t="s">
        <v>26</v>
      </c>
      <c r="L79" s="42" t="str">
        <f t="shared" si="0"/>
        <v>500grams</v>
      </c>
      <c r="M79" s="43">
        <f t="shared" si="1"/>
        <v>7500</v>
      </c>
      <c r="N79" s="44" t="str">
        <f t="shared" si="2"/>
        <v>7500grams</v>
      </c>
      <c r="O79" s="51">
        <f t="shared" si="9"/>
        <v>750</v>
      </c>
      <c r="P79" s="29">
        <f t="shared" si="4"/>
        <v>50</v>
      </c>
      <c r="Q79" s="109">
        <f t="shared" si="5"/>
        <v>0</v>
      </c>
      <c r="R79" s="11"/>
      <c r="S79" s="28"/>
      <c r="T79" s="28"/>
      <c r="U79" s="28"/>
      <c r="V79" s="28"/>
      <c r="W79" s="28"/>
      <c r="X79" s="28"/>
      <c r="Y79" s="28"/>
      <c r="Z79" s="28"/>
    </row>
    <row r="80" spans="1:26" ht="15" customHeight="1">
      <c r="A80" s="32">
        <v>14</v>
      </c>
      <c r="B80" s="128" t="s">
        <v>1085</v>
      </c>
      <c r="C80" s="34" t="s">
        <v>82</v>
      </c>
      <c r="D80" s="9"/>
      <c r="E80" s="128" t="s">
        <v>1091</v>
      </c>
      <c r="F80" s="162" t="s">
        <v>76</v>
      </c>
      <c r="G80" s="164">
        <v>47.5</v>
      </c>
      <c r="H80" s="165">
        <v>5</v>
      </c>
      <c r="I80" s="165">
        <v>500</v>
      </c>
      <c r="J80" s="412" t="s">
        <v>59</v>
      </c>
      <c r="K80" s="41" t="s">
        <v>26</v>
      </c>
      <c r="L80" s="42" t="str">
        <f t="shared" si="0"/>
        <v>500grams</v>
      </c>
      <c r="M80" s="43">
        <f t="shared" si="1"/>
        <v>2500</v>
      </c>
      <c r="N80" s="44" t="str">
        <f t="shared" si="2"/>
        <v>2500grams</v>
      </c>
      <c r="O80" s="51">
        <f t="shared" si="9"/>
        <v>237.5</v>
      </c>
      <c r="P80" s="29">
        <f t="shared" si="4"/>
        <v>47.5</v>
      </c>
      <c r="Q80" s="29">
        <f t="shared" si="5"/>
        <v>0</v>
      </c>
      <c r="R80" s="28"/>
      <c r="S80" s="28"/>
      <c r="T80" s="28"/>
      <c r="U80" s="28"/>
      <c r="V80" s="28"/>
      <c r="W80" s="28"/>
      <c r="X80" s="28"/>
      <c r="Y80" s="28"/>
      <c r="Z80" s="28"/>
    </row>
    <row r="81" spans="1:26" ht="15" customHeight="1">
      <c r="A81" s="32">
        <v>14</v>
      </c>
      <c r="B81" s="128" t="s">
        <v>1085</v>
      </c>
      <c r="C81" s="34" t="s">
        <v>82</v>
      </c>
      <c r="D81" s="9"/>
      <c r="E81" s="128" t="s">
        <v>1092</v>
      </c>
      <c r="F81" s="162" t="s">
        <v>76</v>
      </c>
      <c r="G81" s="164">
        <v>32.5</v>
      </c>
      <c r="H81" s="165">
        <v>2</v>
      </c>
      <c r="I81" s="165">
        <v>500</v>
      </c>
      <c r="J81" s="412" t="s">
        <v>59</v>
      </c>
      <c r="K81" s="41" t="s">
        <v>26</v>
      </c>
      <c r="L81" s="42" t="str">
        <f t="shared" si="0"/>
        <v>500grams</v>
      </c>
      <c r="M81" s="43">
        <f t="shared" si="1"/>
        <v>1000</v>
      </c>
      <c r="N81" s="44" t="str">
        <f t="shared" si="2"/>
        <v>1000grams</v>
      </c>
      <c r="O81" s="51">
        <f t="shared" si="9"/>
        <v>65</v>
      </c>
      <c r="P81" s="29">
        <f t="shared" si="4"/>
        <v>32.5</v>
      </c>
      <c r="Q81" s="74">
        <f t="shared" si="5"/>
        <v>0</v>
      </c>
      <c r="R81" s="28"/>
      <c r="S81" s="28"/>
      <c r="T81" s="28"/>
      <c r="U81" s="28"/>
      <c r="V81" s="28"/>
      <c r="W81" s="28"/>
      <c r="X81" s="28"/>
      <c r="Y81" s="28"/>
      <c r="Z81" s="28"/>
    </row>
    <row r="82" spans="1:26" ht="15" customHeight="1">
      <c r="A82" s="32">
        <v>14</v>
      </c>
      <c r="B82" s="48" t="s">
        <v>1085</v>
      </c>
      <c r="C82" s="34" t="s">
        <v>6</v>
      </c>
      <c r="D82" s="9"/>
      <c r="E82" s="116" t="s">
        <v>1087</v>
      </c>
      <c r="F82" s="162"/>
      <c r="G82" s="212">
        <v>62.5</v>
      </c>
      <c r="H82" s="172">
        <v>1</v>
      </c>
      <c r="I82" s="172">
        <v>500</v>
      </c>
      <c r="J82" s="168" t="s">
        <v>59</v>
      </c>
      <c r="K82" s="41" t="s">
        <v>26</v>
      </c>
      <c r="L82" s="42" t="str">
        <f t="shared" si="0"/>
        <v>500grams</v>
      </c>
      <c r="M82" s="43">
        <f t="shared" si="1"/>
        <v>500</v>
      </c>
      <c r="N82" s="44" t="str">
        <f t="shared" si="2"/>
        <v>500grams</v>
      </c>
      <c r="O82" s="51">
        <f t="shared" si="9"/>
        <v>62.5</v>
      </c>
      <c r="P82" s="29">
        <f t="shared" si="4"/>
        <v>62.5</v>
      </c>
      <c r="Q82" s="109">
        <f t="shared" si="5"/>
        <v>0</v>
      </c>
      <c r="R82" s="11"/>
      <c r="S82" s="28"/>
      <c r="T82" s="28"/>
      <c r="U82" s="28"/>
      <c r="V82" s="28"/>
      <c r="W82" s="28"/>
      <c r="X82" s="28"/>
      <c r="Y82" s="28"/>
      <c r="Z82" s="28"/>
    </row>
    <row r="83" spans="1:26" ht="15" customHeight="1">
      <c r="A83" s="32">
        <v>14</v>
      </c>
      <c r="B83" s="57" t="s">
        <v>1085</v>
      </c>
      <c r="C83" s="34" t="s">
        <v>47</v>
      </c>
      <c r="D83" s="58"/>
      <c r="E83" s="116" t="s">
        <v>1092</v>
      </c>
      <c r="F83" s="58"/>
      <c r="G83" s="38">
        <v>57.5</v>
      </c>
      <c r="H83" s="39">
        <v>2</v>
      </c>
      <c r="I83" s="39">
        <v>500</v>
      </c>
      <c r="J83" s="168" t="s">
        <v>59</v>
      </c>
      <c r="K83" s="46"/>
      <c r="L83" s="42" t="str">
        <f t="shared" si="0"/>
        <v>500grams</v>
      </c>
      <c r="M83" s="43">
        <f t="shared" si="1"/>
        <v>1000</v>
      </c>
      <c r="N83" s="44" t="str">
        <f t="shared" si="2"/>
        <v>1000grams</v>
      </c>
      <c r="O83" s="51">
        <f t="shared" si="9"/>
        <v>115</v>
      </c>
      <c r="P83" s="29">
        <f t="shared" si="4"/>
        <v>57.5</v>
      </c>
      <c r="Q83" s="74">
        <f t="shared" si="5"/>
        <v>0</v>
      </c>
      <c r="R83" s="28"/>
      <c r="S83" s="28"/>
      <c r="T83" s="28"/>
      <c r="U83" s="28"/>
      <c r="V83" s="28"/>
      <c r="W83" s="28"/>
      <c r="X83" s="28"/>
      <c r="Y83" s="28"/>
      <c r="Z83" s="28"/>
    </row>
    <row r="84" spans="1:26" ht="15" customHeight="1">
      <c r="A84" s="47">
        <v>15</v>
      </c>
      <c r="B84" s="33" t="s">
        <v>1690</v>
      </c>
      <c r="C84" s="49" t="s">
        <v>61</v>
      </c>
      <c r="D84" s="9"/>
      <c r="E84" s="50" t="s">
        <v>1156</v>
      </c>
      <c r="F84" s="162"/>
      <c r="G84" s="258">
        <v>12.64</v>
      </c>
      <c r="H84" s="39">
        <v>24</v>
      </c>
      <c r="I84" s="81">
        <v>25</v>
      </c>
      <c r="J84" s="40" t="s">
        <v>59</v>
      </c>
      <c r="K84" s="41"/>
      <c r="L84" s="42" t="str">
        <f t="shared" si="0"/>
        <v>25grams</v>
      </c>
      <c r="M84" s="43">
        <f t="shared" si="1"/>
        <v>600</v>
      </c>
      <c r="N84" s="44" t="str">
        <f t="shared" si="2"/>
        <v>600grams</v>
      </c>
      <c r="O84" s="51">
        <f t="shared" si="9"/>
        <v>303.36</v>
      </c>
      <c r="P84" s="29">
        <f t="shared" si="4"/>
        <v>12.64</v>
      </c>
      <c r="Q84" s="29">
        <f t="shared" si="5"/>
        <v>0</v>
      </c>
      <c r="R84" s="28"/>
      <c r="S84" s="28"/>
      <c r="T84" s="28"/>
      <c r="U84" s="28"/>
      <c r="V84" s="28"/>
      <c r="W84" s="28"/>
      <c r="X84" s="28"/>
      <c r="Y84" s="28"/>
      <c r="Z84" s="28"/>
    </row>
    <row r="85" spans="1:26" ht="15" customHeight="1">
      <c r="A85" s="47">
        <v>16</v>
      </c>
      <c r="B85" s="33" t="s">
        <v>1155</v>
      </c>
      <c r="C85" s="49" t="s">
        <v>61</v>
      </c>
      <c r="D85" s="35"/>
      <c r="E85" s="116" t="s">
        <v>1156</v>
      </c>
      <c r="F85" s="162"/>
      <c r="G85" s="171">
        <v>12.82</v>
      </c>
      <c r="H85" s="39">
        <v>8</v>
      </c>
      <c r="I85" s="81">
        <v>25</v>
      </c>
      <c r="J85" s="40" t="s">
        <v>59</v>
      </c>
      <c r="K85" s="41"/>
      <c r="L85" s="42" t="str">
        <f t="shared" si="0"/>
        <v>25grams</v>
      </c>
      <c r="M85" s="43">
        <f t="shared" si="1"/>
        <v>200</v>
      </c>
      <c r="N85" s="44" t="str">
        <f t="shared" si="2"/>
        <v>200grams</v>
      </c>
      <c r="O85" s="51">
        <f t="shared" si="9"/>
        <v>102.56</v>
      </c>
      <c r="P85" s="29">
        <f t="shared" si="4"/>
        <v>12.82</v>
      </c>
      <c r="Q85" s="109">
        <f t="shared" si="5"/>
        <v>0</v>
      </c>
      <c r="R85" s="11"/>
      <c r="S85" s="28"/>
      <c r="T85" s="28"/>
      <c r="U85" s="28"/>
      <c r="V85" s="28"/>
      <c r="W85" s="28"/>
      <c r="X85" s="28"/>
      <c r="Y85" s="28"/>
      <c r="Z85" s="28"/>
    </row>
    <row r="86" spans="1:26" ht="15" customHeight="1">
      <c r="A86" s="47">
        <v>17</v>
      </c>
      <c r="B86" s="33" t="s">
        <v>1157</v>
      </c>
      <c r="C86" s="49" t="s">
        <v>61</v>
      </c>
      <c r="D86" s="35"/>
      <c r="E86" s="116" t="s">
        <v>1156</v>
      </c>
      <c r="F86" s="162"/>
      <c r="G86" s="108">
        <v>11.22</v>
      </c>
      <c r="H86" s="81">
        <v>12</v>
      </c>
      <c r="I86" s="81">
        <v>25</v>
      </c>
      <c r="J86" s="40" t="s">
        <v>59</v>
      </c>
      <c r="K86" s="41"/>
      <c r="L86" s="42" t="str">
        <f t="shared" si="0"/>
        <v>25grams</v>
      </c>
      <c r="M86" s="43">
        <f t="shared" si="1"/>
        <v>300</v>
      </c>
      <c r="N86" s="44" t="str">
        <f t="shared" si="2"/>
        <v>300grams</v>
      </c>
      <c r="O86" s="51">
        <f t="shared" si="9"/>
        <v>134.64000000000001</v>
      </c>
      <c r="P86" s="29">
        <f t="shared" si="4"/>
        <v>11.22</v>
      </c>
      <c r="Q86" s="74">
        <f t="shared" si="5"/>
        <v>0</v>
      </c>
      <c r="R86" s="28"/>
      <c r="S86" s="28"/>
      <c r="T86" s="28"/>
      <c r="U86" s="28"/>
      <c r="V86" s="28"/>
      <c r="W86" s="28"/>
      <c r="X86" s="28"/>
      <c r="Y86" s="28"/>
      <c r="Z86" s="28"/>
    </row>
    <row r="87" spans="1:26" ht="15" customHeight="1">
      <c r="A87" s="47">
        <v>18</v>
      </c>
      <c r="B87" s="89" t="s">
        <v>1158</v>
      </c>
      <c r="C87" s="49" t="s">
        <v>61</v>
      </c>
      <c r="D87" s="35"/>
      <c r="E87" s="91" t="s">
        <v>1156</v>
      </c>
      <c r="F87" s="162"/>
      <c r="G87" s="108">
        <v>11.22</v>
      </c>
      <c r="H87" s="81">
        <v>18</v>
      </c>
      <c r="I87" s="81">
        <v>25</v>
      </c>
      <c r="J87" s="40" t="s">
        <v>59</v>
      </c>
      <c r="K87" s="41"/>
      <c r="L87" s="42" t="str">
        <f t="shared" si="0"/>
        <v>25grams</v>
      </c>
      <c r="M87" s="43">
        <f t="shared" si="1"/>
        <v>450</v>
      </c>
      <c r="N87" s="44" t="str">
        <f t="shared" si="2"/>
        <v>450grams</v>
      </c>
      <c r="O87" s="51">
        <f t="shared" si="9"/>
        <v>201.96</v>
      </c>
      <c r="P87" s="29">
        <f t="shared" si="4"/>
        <v>11.22</v>
      </c>
      <c r="Q87" s="74">
        <f t="shared" si="5"/>
        <v>0</v>
      </c>
      <c r="R87" s="28"/>
      <c r="S87" s="28"/>
      <c r="T87" s="28"/>
      <c r="U87" s="28"/>
      <c r="V87" s="28"/>
      <c r="W87" s="28"/>
      <c r="X87" s="28"/>
      <c r="Y87" s="28"/>
      <c r="Z87" s="28"/>
    </row>
    <row r="88" spans="1:26" ht="15" customHeight="1">
      <c r="A88" s="47">
        <v>19</v>
      </c>
      <c r="B88" s="89" t="s">
        <v>1159</v>
      </c>
      <c r="C88" s="49" t="s">
        <v>61</v>
      </c>
      <c r="D88" s="35"/>
      <c r="E88" s="149" t="s">
        <v>1156</v>
      </c>
      <c r="F88" s="162"/>
      <c r="G88" s="108">
        <v>11.2</v>
      </c>
      <c r="H88" s="81">
        <v>18</v>
      </c>
      <c r="I88" s="81">
        <v>25</v>
      </c>
      <c r="J88" s="40" t="s">
        <v>59</v>
      </c>
      <c r="K88" s="41"/>
      <c r="L88" s="42" t="str">
        <f t="shared" si="0"/>
        <v>25grams</v>
      </c>
      <c r="M88" s="43">
        <f t="shared" si="1"/>
        <v>450</v>
      </c>
      <c r="N88" s="44" t="str">
        <f t="shared" si="2"/>
        <v>450grams</v>
      </c>
      <c r="O88" s="51">
        <f t="shared" si="9"/>
        <v>201.6</v>
      </c>
      <c r="P88" s="29">
        <f t="shared" si="4"/>
        <v>11.2</v>
      </c>
      <c r="Q88" s="74">
        <f t="shared" si="5"/>
        <v>0</v>
      </c>
      <c r="R88" s="28"/>
      <c r="S88" s="28"/>
      <c r="T88" s="28"/>
      <c r="U88" s="28"/>
      <c r="V88" s="28"/>
      <c r="W88" s="28"/>
      <c r="X88" s="28"/>
      <c r="Y88" s="28"/>
      <c r="Z88" s="28"/>
    </row>
    <row r="89" spans="1:26" ht="15" customHeight="1">
      <c r="A89" s="47">
        <v>20</v>
      </c>
      <c r="B89" s="89" t="s">
        <v>1227</v>
      </c>
      <c r="C89" s="49" t="s">
        <v>61</v>
      </c>
      <c r="D89" s="35"/>
      <c r="E89" s="149" t="s">
        <v>1228</v>
      </c>
      <c r="F89" s="162"/>
      <c r="G89" s="108">
        <v>57.4</v>
      </c>
      <c r="H89" s="81">
        <v>14</v>
      </c>
      <c r="I89" s="81">
        <v>500</v>
      </c>
      <c r="J89" s="40" t="s">
        <v>59</v>
      </c>
      <c r="K89" s="41"/>
      <c r="L89" s="42" t="str">
        <f t="shared" si="0"/>
        <v>500grams</v>
      </c>
      <c r="M89" s="43">
        <f t="shared" si="1"/>
        <v>7000</v>
      </c>
      <c r="N89" s="44" t="str">
        <f t="shared" si="2"/>
        <v>7000grams</v>
      </c>
      <c r="O89" s="51">
        <f t="shared" si="9"/>
        <v>803.6</v>
      </c>
      <c r="P89" s="29">
        <f t="shared" si="4"/>
        <v>57.4</v>
      </c>
      <c r="Q89" s="74">
        <f t="shared" si="5"/>
        <v>0</v>
      </c>
      <c r="R89" s="28"/>
      <c r="S89" s="28"/>
      <c r="T89" s="28"/>
      <c r="U89" s="28"/>
      <c r="V89" s="28"/>
      <c r="W89" s="28"/>
      <c r="X89" s="28"/>
      <c r="Y89" s="28"/>
      <c r="Z89" s="28"/>
    </row>
    <row r="90" spans="1:26" ht="15" customHeight="1">
      <c r="A90" s="47">
        <v>20</v>
      </c>
      <c r="B90" s="89" t="s">
        <v>1225</v>
      </c>
      <c r="C90" s="34" t="s">
        <v>43</v>
      </c>
      <c r="D90" s="35"/>
      <c r="E90" s="91" t="s">
        <v>1229</v>
      </c>
      <c r="F90" s="162"/>
      <c r="G90" s="95">
        <v>57.4</v>
      </c>
      <c r="H90" s="81">
        <f>4000/500</f>
        <v>8</v>
      </c>
      <c r="I90" s="81">
        <v>500</v>
      </c>
      <c r="J90" s="40" t="s">
        <v>59</v>
      </c>
      <c r="K90" s="41" t="s">
        <v>26</v>
      </c>
      <c r="L90" s="42" t="str">
        <f t="shared" si="0"/>
        <v>500grams</v>
      </c>
      <c r="M90" s="43">
        <f t="shared" si="1"/>
        <v>4000</v>
      </c>
      <c r="N90" s="44" t="str">
        <f t="shared" si="2"/>
        <v>4000grams</v>
      </c>
      <c r="O90" s="51">
        <f t="shared" si="9"/>
        <v>459.2</v>
      </c>
      <c r="P90" s="29">
        <f t="shared" si="4"/>
        <v>57.4</v>
      </c>
      <c r="Q90" s="74">
        <f t="shared" si="5"/>
        <v>0</v>
      </c>
      <c r="R90" s="28"/>
      <c r="S90" s="28"/>
      <c r="T90" s="28"/>
      <c r="U90" s="28"/>
      <c r="V90" s="28"/>
      <c r="W90" s="28"/>
      <c r="X90" s="28"/>
      <c r="Y90" s="28"/>
      <c r="Z90" s="28"/>
    </row>
    <row r="91" spans="1:26" ht="15" customHeight="1">
      <c r="A91" s="47">
        <v>20</v>
      </c>
      <c r="B91" s="101" t="s">
        <v>1225</v>
      </c>
      <c r="C91" s="34" t="s">
        <v>35</v>
      </c>
      <c r="D91" s="35"/>
      <c r="E91" s="91" t="s">
        <v>1226</v>
      </c>
      <c r="F91" s="162"/>
      <c r="G91" s="70">
        <v>57.4</v>
      </c>
      <c r="H91" s="39">
        <v>5</v>
      </c>
      <c r="I91" s="81">
        <v>500</v>
      </c>
      <c r="J91" s="121" t="s">
        <v>59</v>
      </c>
      <c r="K91" s="41" t="s">
        <v>26</v>
      </c>
      <c r="L91" s="42" t="str">
        <f t="shared" si="0"/>
        <v>500grams</v>
      </c>
      <c r="M91" s="43">
        <f t="shared" si="1"/>
        <v>2500</v>
      </c>
      <c r="N91" s="44" t="str">
        <f t="shared" si="2"/>
        <v>2500grams</v>
      </c>
      <c r="O91" s="51">
        <f t="shared" si="9"/>
        <v>287</v>
      </c>
      <c r="P91" s="29">
        <f t="shared" si="4"/>
        <v>57.4</v>
      </c>
      <c r="Q91" s="74">
        <f t="shared" si="5"/>
        <v>0</v>
      </c>
      <c r="R91" s="28"/>
      <c r="S91" s="28"/>
      <c r="T91" s="28"/>
      <c r="U91" s="28"/>
      <c r="V91" s="28"/>
      <c r="W91" s="28"/>
      <c r="X91" s="28"/>
      <c r="Y91" s="28"/>
      <c r="Z91" s="28"/>
    </row>
    <row r="92" spans="1:26" ht="15" customHeight="1">
      <c r="A92" s="47">
        <v>20</v>
      </c>
      <c r="B92" s="101" t="s">
        <v>1225</v>
      </c>
      <c r="C92" s="53" t="s">
        <v>39</v>
      </c>
      <c r="D92" s="194"/>
      <c r="E92" s="101" t="s">
        <v>1229</v>
      </c>
      <c r="F92" s="161"/>
      <c r="G92" s="102">
        <v>77</v>
      </c>
      <c r="H92" s="153">
        <v>5</v>
      </c>
      <c r="I92" s="103">
        <v>500</v>
      </c>
      <c r="J92" s="56" t="s">
        <v>59</v>
      </c>
      <c r="K92" s="41" t="s">
        <v>26</v>
      </c>
      <c r="L92" s="42" t="str">
        <f t="shared" si="0"/>
        <v>500grams</v>
      </c>
      <c r="M92" s="43">
        <f t="shared" si="1"/>
        <v>2500</v>
      </c>
      <c r="N92" s="44" t="str">
        <f t="shared" si="2"/>
        <v>2500grams</v>
      </c>
      <c r="O92" s="51">
        <f t="shared" si="9"/>
        <v>385</v>
      </c>
      <c r="P92" s="29">
        <f t="shared" si="4"/>
        <v>77</v>
      </c>
      <c r="Q92" s="74">
        <f t="shared" si="5"/>
        <v>0</v>
      </c>
      <c r="R92" s="28"/>
      <c r="S92" s="28"/>
      <c r="T92" s="28"/>
      <c r="U92" s="28"/>
      <c r="V92" s="28"/>
      <c r="W92" s="28"/>
      <c r="X92" s="28"/>
      <c r="Y92" s="28"/>
      <c r="Z92" s="28"/>
    </row>
    <row r="93" spans="1:26" ht="15" customHeight="1">
      <c r="A93" s="32">
        <v>20</v>
      </c>
      <c r="B93" s="264" t="s">
        <v>1225</v>
      </c>
      <c r="C93" s="34" t="s">
        <v>82</v>
      </c>
      <c r="D93" s="35"/>
      <c r="E93" s="264" t="s">
        <v>1229</v>
      </c>
      <c r="F93" s="162" t="s">
        <v>76</v>
      </c>
      <c r="G93" s="205">
        <v>87</v>
      </c>
      <c r="H93" s="129">
        <v>1</v>
      </c>
      <c r="I93" s="129">
        <v>500</v>
      </c>
      <c r="J93" s="130" t="s">
        <v>59</v>
      </c>
      <c r="K93" s="41" t="s">
        <v>26</v>
      </c>
      <c r="L93" s="42" t="str">
        <f t="shared" si="0"/>
        <v>500grams</v>
      </c>
      <c r="M93" s="43">
        <f t="shared" si="1"/>
        <v>500</v>
      </c>
      <c r="N93" s="44" t="str">
        <f t="shared" si="2"/>
        <v>500grams</v>
      </c>
      <c r="O93" s="51">
        <f t="shared" si="9"/>
        <v>87</v>
      </c>
      <c r="P93" s="29">
        <f t="shared" si="4"/>
        <v>87</v>
      </c>
      <c r="Q93" s="74">
        <f t="shared" si="5"/>
        <v>0</v>
      </c>
      <c r="R93" s="28"/>
      <c r="S93" s="28"/>
      <c r="T93" s="28"/>
      <c r="U93" s="28"/>
      <c r="V93" s="28"/>
      <c r="W93" s="28"/>
      <c r="X93" s="28"/>
      <c r="Y93" s="28"/>
      <c r="Z93" s="28"/>
    </row>
    <row r="94" spans="1:26" ht="15" customHeight="1">
      <c r="A94" s="32">
        <v>20</v>
      </c>
      <c r="B94" s="89" t="s">
        <v>1225</v>
      </c>
      <c r="C94" s="34" t="s">
        <v>6</v>
      </c>
      <c r="D94" s="35"/>
      <c r="E94" s="149" t="s">
        <v>1229</v>
      </c>
      <c r="F94" s="162"/>
      <c r="G94" s="108">
        <v>57.4</v>
      </c>
      <c r="H94" s="81">
        <v>3</v>
      </c>
      <c r="I94" s="81">
        <v>500</v>
      </c>
      <c r="J94" s="40" t="s">
        <v>59</v>
      </c>
      <c r="K94" s="41" t="s">
        <v>26</v>
      </c>
      <c r="L94" s="42" t="str">
        <f t="shared" si="0"/>
        <v>500grams</v>
      </c>
      <c r="M94" s="43">
        <f t="shared" si="1"/>
        <v>1500</v>
      </c>
      <c r="N94" s="44" t="str">
        <f t="shared" si="2"/>
        <v>1500grams</v>
      </c>
      <c r="O94" s="51">
        <f t="shared" si="9"/>
        <v>172.2</v>
      </c>
      <c r="P94" s="29">
        <f t="shared" si="4"/>
        <v>57.4</v>
      </c>
      <c r="Q94" s="74">
        <f t="shared" si="5"/>
        <v>0</v>
      </c>
      <c r="R94" s="28"/>
      <c r="S94" s="28"/>
      <c r="T94" s="28"/>
      <c r="U94" s="28"/>
      <c r="V94" s="28"/>
      <c r="W94" s="28"/>
      <c r="X94" s="28"/>
      <c r="Y94" s="28"/>
      <c r="Z94" s="28"/>
    </row>
    <row r="95" spans="1:26" ht="15" customHeight="1">
      <c r="A95" s="32">
        <v>20</v>
      </c>
      <c r="B95" s="90" t="s">
        <v>1225</v>
      </c>
      <c r="C95" s="34" t="s">
        <v>74</v>
      </c>
      <c r="D95" s="35"/>
      <c r="E95" s="91" t="s">
        <v>93</v>
      </c>
      <c r="F95" s="162" t="s">
        <v>76</v>
      </c>
      <c r="G95" s="95">
        <v>57.4</v>
      </c>
      <c r="H95" s="112">
        <v>4</v>
      </c>
      <c r="I95" s="112">
        <v>500</v>
      </c>
      <c r="J95" s="40" t="s">
        <v>59</v>
      </c>
      <c r="K95" s="41" t="s">
        <v>26</v>
      </c>
      <c r="L95" s="42" t="str">
        <f t="shared" si="0"/>
        <v>500grams</v>
      </c>
      <c r="M95" s="43">
        <f t="shared" si="1"/>
        <v>2000</v>
      </c>
      <c r="N95" s="44" t="str">
        <f t="shared" si="2"/>
        <v>2000grams</v>
      </c>
      <c r="O95" s="51">
        <f t="shared" si="9"/>
        <v>229.6</v>
      </c>
      <c r="P95" s="29">
        <f t="shared" si="4"/>
        <v>57.4</v>
      </c>
      <c r="Q95" s="74">
        <f t="shared" si="5"/>
        <v>0</v>
      </c>
      <c r="R95" s="28"/>
      <c r="S95" s="28"/>
      <c r="T95" s="28"/>
      <c r="U95" s="28"/>
      <c r="V95" s="28"/>
      <c r="W95" s="28"/>
      <c r="X95" s="28"/>
      <c r="Y95" s="28"/>
      <c r="Z95" s="28"/>
    </row>
    <row r="96" spans="1:26" ht="15" customHeight="1">
      <c r="A96" s="32">
        <v>20</v>
      </c>
      <c r="B96" s="90" t="s">
        <v>1225</v>
      </c>
      <c r="C96" s="34" t="s">
        <v>55</v>
      </c>
      <c r="D96" s="35"/>
      <c r="E96" s="91" t="s">
        <v>93</v>
      </c>
      <c r="F96" s="162"/>
      <c r="G96" s="95">
        <v>59.5</v>
      </c>
      <c r="H96" s="112">
        <v>5</v>
      </c>
      <c r="I96" s="112">
        <v>500</v>
      </c>
      <c r="J96" s="40" t="s">
        <v>59</v>
      </c>
      <c r="K96" s="41" t="s">
        <v>26</v>
      </c>
      <c r="L96" s="42" t="str">
        <f t="shared" si="0"/>
        <v>500grams</v>
      </c>
      <c r="M96" s="43">
        <f t="shared" si="1"/>
        <v>2500</v>
      </c>
      <c r="N96" s="44" t="str">
        <f t="shared" si="2"/>
        <v>2500grams</v>
      </c>
      <c r="O96" s="51">
        <f t="shared" si="9"/>
        <v>297.5</v>
      </c>
      <c r="P96" s="29">
        <f t="shared" si="4"/>
        <v>59.5</v>
      </c>
      <c r="Q96" s="74">
        <f t="shared" si="5"/>
        <v>0</v>
      </c>
      <c r="R96" s="28"/>
      <c r="S96" s="28"/>
      <c r="T96" s="28"/>
      <c r="U96" s="28"/>
      <c r="V96" s="28"/>
      <c r="W96" s="28"/>
      <c r="X96" s="28"/>
      <c r="Y96" s="28"/>
      <c r="Z96" s="28"/>
    </row>
    <row r="97" spans="1:26" ht="15" customHeight="1">
      <c r="A97" s="32">
        <v>20</v>
      </c>
      <c r="B97" s="33" t="s">
        <v>1225</v>
      </c>
      <c r="C97" s="34" t="s">
        <v>27</v>
      </c>
      <c r="D97" s="35"/>
      <c r="E97" s="50" t="s">
        <v>1229</v>
      </c>
      <c r="F97" s="162"/>
      <c r="G97" s="180">
        <v>57.4</v>
      </c>
      <c r="H97" s="81">
        <v>7</v>
      </c>
      <c r="I97" s="81">
        <v>500</v>
      </c>
      <c r="J97" s="40" t="s">
        <v>59</v>
      </c>
      <c r="K97" s="41" t="s">
        <v>26</v>
      </c>
      <c r="L97" s="42" t="str">
        <f t="shared" si="0"/>
        <v>500grams</v>
      </c>
      <c r="M97" s="43">
        <f t="shared" si="1"/>
        <v>3500</v>
      </c>
      <c r="N97" s="44" t="str">
        <f t="shared" si="2"/>
        <v>3500grams</v>
      </c>
      <c r="O97" s="45">
        <f t="shared" si="9"/>
        <v>401.8</v>
      </c>
      <c r="P97" s="29">
        <f t="shared" si="4"/>
        <v>57.4</v>
      </c>
      <c r="Q97" s="74">
        <f t="shared" si="5"/>
        <v>0</v>
      </c>
      <c r="R97" s="28"/>
      <c r="S97" s="28"/>
      <c r="T97" s="28"/>
      <c r="U97" s="28"/>
      <c r="V97" s="28"/>
      <c r="W97" s="28"/>
      <c r="X97" s="28"/>
      <c r="Y97" s="28"/>
      <c r="Z97" s="28"/>
    </row>
    <row r="98" spans="1:26" ht="15" customHeight="1">
      <c r="A98" s="32">
        <v>20</v>
      </c>
      <c r="B98" s="57" t="s">
        <v>1225</v>
      </c>
      <c r="C98" s="34" t="s">
        <v>47</v>
      </c>
      <c r="D98" s="58"/>
      <c r="E98" s="50" t="s">
        <v>1229</v>
      </c>
      <c r="F98" s="58"/>
      <c r="G98" s="108">
        <v>56.2</v>
      </c>
      <c r="H98" s="81">
        <v>1</v>
      </c>
      <c r="I98" s="81">
        <v>500</v>
      </c>
      <c r="J98" s="88" t="s">
        <v>59</v>
      </c>
      <c r="K98" s="46"/>
      <c r="L98" s="42" t="str">
        <f t="shared" si="0"/>
        <v>500grams</v>
      </c>
      <c r="M98" s="43">
        <f t="shared" si="1"/>
        <v>500</v>
      </c>
      <c r="N98" s="44" t="str">
        <f t="shared" si="2"/>
        <v>500grams</v>
      </c>
      <c r="O98" s="51">
        <f t="shared" si="9"/>
        <v>56.2</v>
      </c>
      <c r="P98" s="29">
        <f t="shared" si="4"/>
        <v>56.2</v>
      </c>
      <c r="Q98" s="74">
        <f t="shared" si="5"/>
        <v>0</v>
      </c>
      <c r="R98" s="28"/>
      <c r="S98" s="28"/>
      <c r="T98" s="28"/>
      <c r="U98" s="28"/>
      <c r="V98" s="28"/>
      <c r="W98" s="28"/>
      <c r="X98" s="28"/>
      <c r="Y98" s="28"/>
      <c r="Z98" s="28"/>
    </row>
    <row r="99" spans="1:26" ht="15" customHeight="1">
      <c r="A99" s="47">
        <v>21</v>
      </c>
      <c r="B99" s="33" t="s">
        <v>1514</v>
      </c>
      <c r="C99" s="49" t="s">
        <v>61</v>
      </c>
      <c r="D99" s="9"/>
      <c r="E99" s="50" t="s">
        <v>1515</v>
      </c>
      <c r="F99" s="162"/>
      <c r="G99" s="108">
        <v>120</v>
      </c>
      <c r="H99" s="81">
        <v>7</v>
      </c>
      <c r="I99" s="81">
        <v>1000</v>
      </c>
      <c r="J99" s="40" t="s">
        <v>59</v>
      </c>
      <c r="K99" s="41"/>
      <c r="L99" s="42" t="str">
        <f t="shared" si="0"/>
        <v>1000grams</v>
      </c>
      <c r="M99" s="43">
        <f t="shared" si="1"/>
        <v>7000</v>
      </c>
      <c r="N99" s="44" t="str">
        <f t="shared" si="2"/>
        <v>7000grams</v>
      </c>
      <c r="O99" s="51">
        <f t="shared" si="9"/>
        <v>840</v>
      </c>
      <c r="P99" s="29">
        <f t="shared" si="4"/>
        <v>120</v>
      </c>
      <c r="Q99" s="74">
        <f t="shared" si="5"/>
        <v>0</v>
      </c>
      <c r="R99" s="28"/>
      <c r="S99" s="232"/>
      <c r="T99" s="28"/>
      <c r="U99" s="28"/>
      <c r="V99" s="28"/>
      <c r="W99" s="28"/>
      <c r="X99" s="28"/>
      <c r="Y99" s="28"/>
      <c r="Z99" s="28"/>
    </row>
    <row r="100" spans="1:26" ht="15" customHeight="1">
      <c r="A100" s="138">
        <v>21</v>
      </c>
      <c r="B100" s="33" t="s">
        <v>1507</v>
      </c>
      <c r="C100" s="49" t="s">
        <v>31</v>
      </c>
      <c r="D100" s="9"/>
      <c r="E100" s="50" t="s">
        <v>1513</v>
      </c>
      <c r="F100" s="162"/>
      <c r="G100" s="108">
        <v>270.2</v>
      </c>
      <c r="H100" s="81">
        <v>1</v>
      </c>
      <c r="I100" s="81"/>
      <c r="J100" s="40" t="s">
        <v>33</v>
      </c>
      <c r="K100" s="41" t="s">
        <v>26</v>
      </c>
      <c r="L100" s="42" t="str">
        <f t="shared" si="0"/>
        <v>kg</v>
      </c>
      <c r="M100" s="43">
        <f t="shared" si="1"/>
        <v>0</v>
      </c>
      <c r="N100" s="44" t="str">
        <f t="shared" si="2"/>
        <v>0kg</v>
      </c>
      <c r="O100" s="51">
        <f t="shared" si="9"/>
        <v>270.2</v>
      </c>
      <c r="P100" s="29">
        <f t="shared" si="4"/>
        <v>270.2</v>
      </c>
      <c r="Q100" s="74">
        <f t="shared" si="5"/>
        <v>0</v>
      </c>
      <c r="R100" s="28"/>
      <c r="S100" s="28"/>
      <c r="T100" s="28"/>
      <c r="U100" s="28"/>
      <c r="V100" s="28"/>
      <c r="W100" s="28"/>
      <c r="X100" s="28"/>
      <c r="Y100" s="28"/>
      <c r="Z100" s="28"/>
    </row>
    <row r="101" spans="1:26" ht="15" customHeight="1">
      <c r="A101" s="47">
        <v>21</v>
      </c>
      <c r="B101" s="33" t="s">
        <v>1507</v>
      </c>
      <c r="C101" s="34" t="s">
        <v>43</v>
      </c>
      <c r="D101" s="9"/>
      <c r="E101" s="185" t="s">
        <v>1516</v>
      </c>
      <c r="F101" s="162"/>
      <c r="G101" s="108">
        <v>317.8</v>
      </c>
      <c r="H101" s="81">
        <v>1</v>
      </c>
      <c r="I101" s="85">
        <v>1000</v>
      </c>
      <c r="J101" s="88" t="s">
        <v>59</v>
      </c>
      <c r="K101" s="41" t="s">
        <v>26</v>
      </c>
      <c r="L101" s="42" t="str">
        <f t="shared" si="0"/>
        <v>1000grams</v>
      </c>
      <c r="M101" s="43">
        <f t="shared" si="1"/>
        <v>1000</v>
      </c>
      <c r="N101" s="44" t="str">
        <f t="shared" si="2"/>
        <v>1000grams</v>
      </c>
      <c r="O101" s="51">
        <f t="shared" si="9"/>
        <v>317.8</v>
      </c>
      <c r="P101" s="29">
        <f t="shared" si="4"/>
        <v>317.8</v>
      </c>
      <c r="Q101" s="74">
        <f t="shared" si="5"/>
        <v>0</v>
      </c>
      <c r="R101" s="28"/>
      <c r="S101" s="28"/>
      <c r="T101" s="28"/>
      <c r="U101" s="28"/>
      <c r="V101" s="28"/>
      <c r="W101" s="28"/>
      <c r="X101" s="28"/>
      <c r="Y101" s="28"/>
      <c r="Z101" s="28"/>
    </row>
    <row r="102" spans="1:26" ht="15" customHeight="1">
      <c r="A102" s="47">
        <v>21</v>
      </c>
      <c r="B102" s="275" t="s">
        <v>1507</v>
      </c>
      <c r="C102" s="34" t="s">
        <v>43</v>
      </c>
      <c r="D102" s="9"/>
      <c r="E102" s="116" t="s">
        <v>1510</v>
      </c>
      <c r="F102" s="162"/>
      <c r="G102" s="108">
        <v>65</v>
      </c>
      <c r="H102" s="81">
        <v>2</v>
      </c>
      <c r="I102" s="81">
        <v>200</v>
      </c>
      <c r="J102" s="40" t="s">
        <v>59</v>
      </c>
      <c r="K102" s="41" t="s">
        <v>26</v>
      </c>
      <c r="L102" s="42" t="str">
        <f t="shared" si="0"/>
        <v>200grams</v>
      </c>
      <c r="M102" s="43">
        <f t="shared" si="1"/>
        <v>400</v>
      </c>
      <c r="N102" s="44" t="str">
        <f t="shared" si="2"/>
        <v>400grams</v>
      </c>
      <c r="O102" s="51">
        <f t="shared" si="9"/>
        <v>130</v>
      </c>
      <c r="P102" s="29">
        <f t="shared" si="4"/>
        <v>65</v>
      </c>
      <c r="Q102" s="74">
        <f t="shared" si="5"/>
        <v>0</v>
      </c>
      <c r="R102" s="28"/>
      <c r="S102" s="28"/>
      <c r="T102" s="28"/>
      <c r="U102" s="28"/>
      <c r="V102" s="28"/>
      <c r="W102" s="28"/>
      <c r="X102" s="28"/>
      <c r="Y102" s="28"/>
      <c r="Z102" s="28"/>
    </row>
    <row r="103" spans="1:26" ht="15" customHeight="1">
      <c r="A103" s="47">
        <v>21</v>
      </c>
      <c r="B103" s="188" t="s">
        <v>1507</v>
      </c>
      <c r="C103" s="53" t="s">
        <v>39</v>
      </c>
      <c r="D103" s="99"/>
      <c r="E103" s="68" t="s">
        <v>1509</v>
      </c>
      <c r="F103" s="161"/>
      <c r="G103" s="102">
        <v>47</v>
      </c>
      <c r="H103" s="153">
        <v>1</v>
      </c>
      <c r="I103" s="103">
        <v>200</v>
      </c>
      <c r="J103" s="56" t="s">
        <v>59</v>
      </c>
      <c r="K103" s="41" t="s">
        <v>26</v>
      </c>
      <c r="L103" s="42" t="str">
        <f t="shared" si="0"/>
        <v>200grams</v>
      </c>
      <c r="M103" s="43">
        <f t="shared" si="1"/>
        <v>200</v>
      </c>
      <c r="N103" s="44" t="str">
        <f t="shared" si="2"/>
        <v>200grams</v>
      </c>
      <c r="O103" s="51">
        <f t="shared" si="9"/>
        <v>47</v>
      </c>
      <c r="P103" s="29">
        <f t="shared" si="4"/>
        <v>47</v>
      </c>
      <c r="Q103" s="74">
        <f t="shared" si="5"/>
        <v>0</v>
      </c>
      <c r="R103" s="28"/>
      <c r="S103" s="28"/>
      <c r="T103" s="28"/>
      <c r="U103" s="28"/>
      <c r="V103" s="28"/>
      <c r="W103" s="28"/>
      <c r="X103" s="28"/>
      <c r="Y103" s="28"/>
      <c r="Z103" s="28"/>
    </row>
    <row r="104" spans="1:26" ht="15" customHeight="1">
      <c r="A104" s="47">
        <v>21</v>
      </c>
      <c r="B104" s="274" t="s">
        <v>1507</v>
      </c>
      <c r="C104" s="53" t="s">
        <v>39</v>
      </c>
      <c r="D104" s="101"/>
      <c r="E104" s="52" t="s">
        <v>1516</v>
      </c>
      <c r="F104" s="161"/>
      <c r="G104" s="106">
        <v>299.2</v>
      </c>
      <c r="H104" s="103">
        <v>2</v>
      </c>
      <c r="I104" s="103">
        <v>1000</v>
      </c>
      <c r="J104" s="56" t="s">
        <v>59</v>
      </c>
      <c r="K104" s="41" t="s">
        <v>26</v>
      </c>
      <c r="L104" s="42" t="str">
        <f t="shared" si="0"/>
        <v>1000grams</v>
      </c>
      <c r="M104" s="43">
        <f t="shared" si="1"/>
        <v>2000</v>
      </c>
      <c r="N104" s="44" t="str">
        <f t="shared" si="2"/>
        <v>2000grams</v>
      </c>
      <c r="O104" s="51">
        <f t="shared" si="9"/>
        <v>598.4</v>
      </c>
      <c r="P104" s="29">
        <f t="shared" si="4"/>
        <v>299.2</v>
      </c>
      <c r="Q104" s="74">
        <f t="shared" si="5"/>
        <v>0</v>
      </c>
      <c r="R104" s="28"/>
      <c r="S104" s="28"/>
      <c r="T104" s="28"/>
      <c r="U104" s="28"/>
      <c r="V104" s="28"/>
      <c r="W104" s="28"/>
      <c r="X104" s="28"/>
      <c r="Y104" s="28"/>
      <c r="Z104" s="28"/>
    </row>
    <row r="105" spans="1:26" ht="15" customHeight="1">
      <c r="A105" s="32">
        <v>21</v>
      </c>
      <c r="B105" s="140" t="s">
        <v>1507</v>
      </c>
      <c r="C105" s="34" t="s">
        <v>82</v>
      </c>
      <c r="D105" s="9"/>
      <c r="E105" s="140" t="s">
        <v>1512</v>
      </c>
      <c r="F105" s="162" t="s">
        <v>76</v>
      </c>
      <c r="G105" s="531">
        <v>49.09</v>
      </c>
      <c r="H105" s="502">
        <v>9.4499999999999993</v>
      </c>
      <c r="I105" s="502">
        <v>500</v>
      </c>
      <c r="J105" s="463" t="s">
        <v>59</v>
      </c>
      <c r="K105" s="41" t="s">
        <v>26</v>
      </c>
      <c r="L105" s="42" t="str">
        <f t="shared" si="0"/>
        <v>500grams</v>
      </c>
      <c r="M105" s="43">
        <f t="shared" si="1"/>
        <v>4725</v>
      </c>
      <c r="N105" s="44" t="str">
        <f t="shared" si="2"/>
        <v>4725grams</v>
      </c>
      <c r="O105" s="51">
        <f t="shared" si="9"/>
        <v>463.90050000000002</v>
      </c>
      <c r="P105" s="29">
        <f t="shared" si="4"/>
        <v>49.09</v>
      </c>
      <c r="Q105" s="74">
        <f t="shared" si="5"/>
        <v>0</v>
      </c>
      <c r="R105" s="28"/>
      <c r="S105" s="28"/>
      <c r="T105" s="28"/>
      <c r="U105" s="28"/>
      <c r="V105" s="28"/>
      <c r="W105" s="28"/>
      <c r="X105" s="28"/>
      <c r="Y105" s="28"/>
      <c r="Z105" s="28"/>
    </row>
    <row r="106" spans="1:26" ht="15" customHeight="1">
      <c r="A106" s="32">
        <v>21</v>
      </c>
      <c r="B106" s="33" t="s">
        <v>1507</v>
      </c>
      <c r="C106" s="34" t="s">
        <v>6</v>
      </c>
      <c r="D106" s="35"/>
      <c r="E106" s="116" t="s">
        <v>1516</v>
      </c>
      <c r="F106" s="162"/>
      <c r="G106" s="95">
        <v>317.8</v>
      </c>
      <c r="H106" s="81">
        <v>1</v>
      </c>
      <c r="I106" s="81">
        <v>1000</v>
      </c>
      <c r="J106" s="40" t="s">
        <v>59</v>
      </c>
      <c r="K106" s="41" t="s">
        <v>26</v>
      </c>
      <c r="L106" s="42" t="str">
        <f t="shared" si="0"/>
        <v>1000grams</v>
      </c>
      <c r="M106" s="43">
        <f t="shared" si="1"/>
        <v>1000</v>
      </c>
      <c r="N106" s="44" t="str">
        <f t="shared" si="2"/>
        <v>1000grams</v>
      </c>
      <c r="O106" s="51">
        <f t="shared" si="9"/>
        <v>317.8</v>
      </c>
      <c r="P106" s="29">
        <f t="shared" si="4"/>
        <v>317.8</v>
      </c>
      <c r="Q106" s="74">
        <f t="shared" si="5"/>
        <v>0</v>
      </c>
      <c r="R106" s="28"/>
      <c r="S106" s="28"/>
      <c r="T106" s="28"/>
      <c r="U106" s="28"/>
      <c r="V106" s="28"/>
      <c r="W106" s="28"/>
      <c r="X106" s="28"/>
      <c r="Y106" s="28"/>
      <c r="Z106" s="28"/>
    </row>
    <row r="107" spans="1:26" ht="15" customHeight="1">
      <c r="A107" s="32">
        <v>21</v>
      </c>
      <c r="B107" s="76" t="s">
        <v>1507</v>
      </c>
      <c r="C107" s="34" t="s">
        <v>55</v>
      </c>
      <c r="D107" s="35"/>
      <c r="E107" s="52" t="s">
        <v>1513</v>
      </c>
      <c r="F107" s="161"/>
      <c r="G107" s="108">
        <v>517.45000000000005</v>
      </c>
      <c r="H107" s="81">
        <v>1</v>
      </c>
      <c r="I107" s="81">
        <v>2</v>
      </c>
      <c r="J107" s="40" t="s">
        <v>33</v>
      </c>
      <c r="K107" s="41" t="s">
        <v>26</v>
      </c>
      <c r="L107" s="42" t="str">
        <f t="shared" si="0"/>
        <v>2kg</v>
      </c>
      <c r="M107" s="43">
        <f t="shared" si="1"/>
        <v>2</v>
      </c>
      <c r="N107" s="44" t="str">
        <f t="shared" si="2"/>
        <v>2kg</v>
      </c>
      <c r="O107" s="51">
        <f t="shared" si="9"/>
        <v>517.45000000000005</v>
      </c>
      <c r="P107" s="29">
        <f t="shared" si="4"/>
        <v>517.45000000000005</v>
      </c>
      <c r="Q107" s="74">
        <f t="shared" si="5"/>
        <v>0</v>
      </c>
      <c r="R107" s="28"/>
      <c r="S107" s="28"/>
      <c r="T107" s="28"/>
      <c r="U107" s="28"/>
      <c r="V107" s="28"/>
      <c r="W107" s="28"/>
      <c r="X107" s="28"/>
      <c r="Y107" s="28"/>
      <c r="Z107" s="28"/>
    </row>
    <row r="108" spans="1:26" ht="15" customHeight="1">
      <c r="A108" s="32">
        <v>21</v>
      </c>
      <c r="B108" s="389" t="s">
        <v>1507</v>
      </c>
      <c r="C108" s="34" t="s">
        <v>27</v>
      </c>
      <c r="D108" s="532"/>
      <c r="E108" s="280" t="s">
        <v>1508</v>
      </c>
      <c r="F108" s="533"/>
      <c r="G108" s="513">
        <v>60</v>
      </c>
      <c r="H108" s="81">
        <f>O108/G108</f>
        <v>3</v>
      </c>
      <c r="I108" s="515"/>
      <c r="J108" s="516"/>
      <c r="K108" s="517" t="s">
        <v>26</v>
      </c>
      <c r="L108" s="42" t="str">
        <f t="shared" si="0"/>
        <v/>
      </c>
      <c r="M108" s="43">
        <f t="shared" si="1"/>
        <v>0</v>
      </c>
      <c r="N108" s="44" t="str">
        <f t="shared" si="2"/>
        <v>0</v>
      </c>
      <c r="O108" s="394">
        <v>180</v>
      </c>
      <c r="P108" s="29">
        <f t="shared" si="4"/>
        <v>60</v>
      </c>
      <c r="Q108" s="74">
        <f t="shared" si="5"/>
        <v>0</v>
      </c>
      <c r="R108" s="28"/>
      <c r="S108" s="28"/>
      <c r="T108" s="28"/>
      <c r="U108" s="28"/>
      <c r="V108" s="28"/>
      <c r="W108" s="28"/>
      <c r="X108" s="28"/>
      <c r="Y108" s="28"/>
      <c r="Z108" s="28"/>
    </row>
    <row r="109" spans="1:26" ht="15" customHeight="1">
      <c r="A109" s="32">
        <v>21</v>
      </c>
      <c r="B109" s="93" t="s">
        <v>1507</v>
      </c>
      <c r="C109" s="34" t="s">
        <v>47</v>
      </c>
      <c r="D109" s="59"/>
      <c r="E109" s="149" t="s">
        <v>1511</v>
      </c>
      <c r="F109" s="58"/>
      <c r="G109" s="108">
        <v>1120</v>
      </c>
      <c r="H109" s="81">
        <v>1</v>
      </c>
      <c r="I109" s="277">
        <v>11000</v>
      </c>
      <c r="J109" s="40" t="s">
        <v>59</v>
      </c>
      <c r="K109" s="46"/>
      <c r="L109" s="42" t="str">
        <f t="shared" si="0"/>
        <v>11000grams</v>
      </c>
      <c r="M109" s="43">
        <f t="shared" si="1"/>
        <v>11000</v>
      </c>
      <c r="N109" s="44" t="str">
        <f t="shared" si="2"/>
        <v>11000grams</v>
      </c>
      <c r="O109" s="51">
        <f t="shared" ref="O109:O363" si="10">G109*H109</f>
        <v>1120</v>
      </c>
      <c r="P109" s="29">
        <f t="shared" si="4"/>
        <v>1120</v>
      </c>
      <c r="Q109" s="74">
        <f t="shared" si="5"/>
        <v>0</v>
      </c>
      <c r="R109" s="28"/>
      <c r="S109" s="28"/>
      <c r="T109" s="28"/>
      <c r="U109" s="28"/>
      <c r="V109" s="28"/>
      <c r="W109" s="28"/>
      <c r="X109" s="28"/>
      <c r="Y109" s="28"/>
      <c r="Z109" s="28"/>
    </row>
    <row r="110" spans="1:26" ht="15" customHeight="1">
      <c r="A110" s="47">
        <v>22</v>
      </c>
      <c r="B110" s="33" t="s">
        <v>1813</v>
      </c>
      <c r="C110" s="49" t="s">
        <v>61</v>
      </c>
      <c r="D110" s="35"/>
      <c r="E110" s="50" t="s">
        <v>1814</v>
      </c>
      <c r="F110" s="162"/>
      <c r="G110" s="180">
        <v>65</v>
      </c>
      <c r="H110" s="81">
        <v>1</v>
      </c>
      <c r="I110" s="81">
        <v>30</v>
      </c>
      <c r="J110" s="40" t="s">
        <v>29</v>
      </c>
      <c r="K110" s="41"/>
      <c r="L110" s="42" t="str">
        <f t="shared" si="0"/>
        <v>30ml</v>
      </c>
      <c r="M110" s="43">
        <f t="shared" si="1"/>
        <v>30</v>
      </c>
      <c r="N110" s="44" t="str">
        <f t="shared" si="2"/>
        <v>30ml</v>
      </c>
      <c r="O110" s="51">
        <f t="shared" si="10"/>
        <v>65</v>
      </c>
      <c r="P110" s="29">
        <f t="shared" si="4"/>
        <v>65</v>
      </c>
      <c r="Q110" s="74">
        <f t="shared" si="5"/>
        <v>0</v>
      </c>
      <c r="R110" s="28"/>
      <c r="S110" s="28"/>
      <c r="T110" s="28"/>
      <c r="U110" s="28"/>
      <c r="V110" s="28"/>
      <c r="W110" s="28"/>
      <c r="X110" s="28"/>
      <c r="Y110" s="28"/>
      <c r="Z110" s="28"/>
    </row>
    <row r="111" spans="1:26" ht="15" customHeight="1">
      <c r="A111" s="47">
        <v>22</v>
      </c>
      <c r="B111" s="68" t="s">
        <v>1811</v>
      </c>
      <c r="C111" s="34" t="s">
        <v>35</v>
      </c>
      <c r="D111" s="35"/>
      <c r="E111" s="68" t="s">
        <v>1812</v>
      </c>
      <c r="F111" s="162"/>
      <c r="G111" s="102">
        <v>42</v>
      </c>
      <c r="H111" s="81">
        <v>3</v>
      </c>
      <c r="I111" s="81">
        <v>30</v>
      </c>
      <c r="J111" s="40" t="s">
        <v>29</v>
      </c>
      <c r="K111" s="41" t="s">
        <v>26</v>
      </c>
      <c r="L111" s="42" t="str">
        <f t="shared" si="0"/>
        <v>30ml</v>
      </c>
      <c r="M111" s="43">
        <f t="shared" si="1"/>
        <v>90</v>
      </c>
      <c r="N111" s="44" t="str">
        <f t="shared" si="2"/>
        <v>90ml</v>
      </c>
      <c r="O111" s="51">
        <f t="shared" si="10"/>
        <v>126</v>
      </c>
      <c r="P111" s="29">
        <f t="shared" si="4"/>
        <v>42</v>
      </c>
      <c r="Q111" s="74">
        <f t="shared" si="5"/>
        <v>0</v>
      </c>
      <c r="R111" s="28"/>
      <c r="S111" s="28"/>
      <c r="T111" s="28"/>
      <c r="U111" s="28"/>
      <c r="V111" s="28"/>
      <c r="W111" s="28"/>
      <c r="X111" s="28"/>
      <c r="Y111" s="28"/>
      <c r="Z111" s="28"/>
    </row>
    <row r="112" spans="1:26" ht="15" customHeight="1">
      <c r="A112" s="47">
        <v>23</v>
      </c>
      <c r="B112" s="33" t="s">
        <v>1878</v>
      </c>
      <c r="C112" s="49" t="s">
        <v>61</v>
      </c>
      <c r="D112" s="35"/>
      <c r="E112" s="50" t="s">
        <v>1879</v>
      </c>
      <c r="F112" s="155"/>
      <c r="G112" s="108">
        <v>220</v>
      </c>
      <c r="H112" s="81">
        <v>1</v>
      </c>
      <c r="I112" s="81">
        <v>1000</v>
      </c>
      <c r="J112" s="40" t="s">
        <v>59</v>
      </c>
      <c r="K112" s="41"/>
      <c r="L112" s="42" t="str">
        <f t="shared" si="0"/>
        <v>1000grams</v>
      </c>
      <c r="M112" s="43">
        <f t="shared" si="1"/>
        <v>1000</v>
      </c>
      <c r="N112" s="44" t="str">
        <f t="shared" si="2"/>
        <v>1000grams</v>
      </c>
      <c r="O112" s="51">
        <f t="shared" si="10"/>
        <v>220</v>
      </c>
      <c r="P112" s="29">
        <f t="shared" si="4"/>
        <v>220</v>
      </c>
      <c r="Q112" s="74">
        <f t="shared" si="5"/>
        <v>0</v>
      </c>
      <c r="R112" s="28"/>
      <c r="S112" s="28"/>
      <c r="T112" s="28"/>
      <c r="U112" s="28"/>
      <c r="V112" s="28"/>
      <c r="W112" s="28"/>
      <c r="X112" s="28"/>
      <c r="Y112" s="28"/>
      <c r="Z112" s="28"/>
    </row>
    <row r="113" spans="1:26" ht="15" customHeight="1">
      <c r="A113" s="47">
        <v>24</v>
      </c>
      <c r="B113" s="89" t="s">
        <v>2359</v>
      </c>
      <c r="C113" s="49" t="s">
        <v>61</v>
      </c>
      <c r="D113" s="35"/>
      <c r="E113" s="149" t="s">
        <v>2360</v>
      </c>
      <c r="F113" s="155"/>
      <c r="G113" s="108">
        <v>80.599999999999994</v>
      </c>
      <c r="H113" s="81">
        <v>38</v>
      </c>
      <c r="I113" s="81">
        <v>1000</v>
      </c>
      <c r="J113" s="88" t="s">
        <v>59</v>
      </c>
      <c r="K113" s="41"/>
      <c r="L113" s="42" t="str">
        <f t="shared" si="0"/>
        <v>1000grams</v>
      </c>
      <c r="M113" s="43">
        <f t="shared" si="1"/>
        <v>38000</v>
      </c>
      <c r="N113" s="44" t="str">
        <f t="shared" si="2"/>
        <v>38000grams</v>
      </c>
      <c r="O113" s="51">
        <f t="shared" si="10"/>
        <v>3062.7999999999997</v>
      </c>
      <c r="P113" s="29">
        <f t="shared" si="4"/>
        <v>80.599999999999994</v>
      </c>
      <c r="Q113" s="74">
        <f t="shared" si="5"/>
        <v>0</v>
      </c>
      <c r="R113" s="28"/>
      <c r="S113" s="28"/>
      <c r="T113" s="28"/>
      <c r="U113" s="28"/>
      <c r="V113" s="28"/>
      <c r="W113" s="28"/>
      <c r="X113" s="28"/>
      <c r="Y113" s="28"/>
      <c r="Z113" s="28"/>
    </row>
    <row r="114" spans="1:26" ht="15" customHeight="1">
      <c r="A114" s="32">
        <v>24</v>
      </c>
      <c r="B114" s="90" t="s">
        <v>2358</v>
      </c>
      <c r="C114" s="34" t="s">
        <v>55</v>
      </c>
      <c r="D114" s="48"/>
      <c r="E114" s="91" t="s">
        <v>392</v>
      </c>
      <c r="F114" s="155"/>
      <c r="G114" s="108">
        <v>82.8</v>
      </c>
      <c r="H114" s="81">
        <v>21</v>
      </c>
      <c r="I114" s="81">
        <v>1</v>
      </c>
      <c r="J114" s="88" t="s">
        <v>33</v>
      </c>
      <c r="K114" s="41" t="s">
        <v>26</v>
      </c>
      <c r="L114" s="42" t="str">
        <f t="shared" si="0"/>
        <v>1kg</v>
      </c>
      <c r="M114" s="43">
        <f t="shared" si="1"/>
        <v>21</v>
      </c>
      <c r="N114" s="44" t="str">
        <f t="shared" si="2"/>
        <v>21kg</v>
      </c>
      <c r="O114" s="51">
        <f t="shared" si="10"/>
        <v>1738.8</v>
      </c>
      <c r="P114" s="29">
        <f t="shared" si="4"/>
        <v>82.8</v>
      </c>
      <c r="Q114" s="74">
        <f t="shared" si="5"/>
        <v>0</v>
      </c>
      <c r="R114" s="28"/>
      <c r="S114" s="28"/>
      <c r="T114" s="28"/>
      <c r="U114" s="28"/>
      <c r="V114" s="28"/>
      <c r="W114" s="28"/>
      <c r="X114" s="28"/>
      <c r="Y114" s="28"/>
      <c r="Z114" s="28"/>
    </row>
    <row r="115" spans="1:26" ht="15" customHeight="1">
      <c r="A115" s="47">
        <v>25</v>
      </c>
      <c r="B115" s="193" t="s">
        <v>2365</v>
      </c>
      <c r="C115" s="49" t="s">
        <v>61</v>
      </c>
      <c r="D115" s="35"/>
      <c r="E115" s="287" t="s">
        <v>2366</v>
      </c>
      <c r="F115" s="155"/>
      <c r="G115" s="180">
        <v>82</v>
      </c>
      <c r="H115" s="81">
        <v>15</v>
      </c>
      <c r="I115" s="67">
        <v>1000</v>
      </c>
      <c r="J115" s="40" t="s">
        <v>59</v>
      </c>
      <c r="K115" s="41"/>
      <c r="L115" s="42" t="str">
        <f t="shared" si="0"/>
        <v>1000grams</v>
      </c>
      <c r="M115" s="43">
        <f t="shared" si="1"/>
        <v>15000</v>
      </c>
      <c r="N115" s="44" t="str">
        <f t="shared" si="2"/>
        <v>15000grams</v>
      </c>
      <c r="O115" s="51">
        <f t="shared" si="10"/>
        <v>1230</v>
      </c>
      <c r="P115" s="29">
        <f t="shared" si="4"/>
        <v>82</v>
      </c>
      <c r="Q115" s="74">
        <f t="shared" si="5"/>
        <v>0</v>
      </c>
      <c r="R115" s="28"/>
      <c r="S115" s="28"/>
      <c r="T115" s="28"/>
      <c r="U115" s="28"/>
      <c r="V115" s="28"/>
      <c r="W115" s="28"/>
      <c r="X115" s="28"/>
      <c r="Y115" s="28"/>
      <c r="Z115" s="28"/>
    </row>
    <row r="116" spans="1:26" ht="15" customHeight="1">
      <c r="A116" s="47">
        <v>26</v>
      </c>
      <c r="B116" s="33" t="s">
        <v>2370</v>
      </c>
      <c r="C116" s="49" t="s">
        <v>61</v>
      </c>
      <c r="D116" s="35"/>
      <c r="E116" s="50" t="s">
        <v>2366</v>
      </c>
      <c r="F116" s="155"/>
      <c r="G116" s="38">
        <v>86.2</v>
      </c>
      <c r="H116" s="81">
        <v>10</v>
      </c>
      <c r="I116" s="81">
        <v>1000</v>
      </c>
      <c r="J116" s="121" t="s">
        <v>59</v>
      </c>
      <c r="K116" s="41"/>
      <c r="L116" s="42" t="str">
        <f t="shared" si="0"/>
        <v>1000grams</v>
      </c>
      <c r="M116" s="43">
        <f t="shared" si="1"/>
        <v>10000</v>
      </c>
      <c r="N116" s="44" t="str">
        <f t="shared" si="2"/>
        <v>10000grams</v>
      </c>
      <c r="O116" s="51">
        <f t="shared" si="10"/>
        <v>862</v>
      </c>
      <c r="P116" s="29">
        <f t="shared" si="4"/>
        <v>86.2</v>
      </c>
      <c r="Q116" s="74">
        <f t="shared" si="5"/>
        <v>0</v>
      </c>
      <c r="R116" s="28"/>
      <c r="S116" s="28"/>
      <c r="T116" s="28"/>
      <c r="U116" s="28"/>
      <c r="V116" s="28"/>
      <c r="W116" s="28"/>
      <c r="X116" s="28"/>
      <c r="Y116" s="28"/>
      <c r="Z116" s="28"/>
    </row>
    <row r="117" spans="1:26" ht="15" customHeight="1">
      <c r="A117" s="138">
        <v>26</v>
      </c>
      <c r="B117" s="33" t="s">
        <v>2369</v>
      </c>
      <c r="C117" s="49" t="s">
        <v>31</v>
      </c>
      <c r="D117" s="35"/>
      <c r="E117" s="116" t="s">
        <v>392</v>
      </c>
      <c r="F117" s="155"/>
      <c r="G117" s="212">
        <v>85.5</v>
      </c>
      <c r="H117" s="81">
        <v>7</v>
      </c>
      <c r="I117" s="67"/>
      <c r="J117" s="40" t="s">
        <v>33</v>
      </c>
      <c r="K117" s="41" t="s">
        <v>26</v>
      </c>
      <c r="L117" s="42" t="str">
        <f t="shared" si="0"/>
        <v>kg</v>
      </c>
      <c r="M117" s="43">
        <f t="shared" si="1"/>
        <v>0</v>
      </c>
      <c r="N117" s="44" t="str">
        <f t="shared" si="2"/>
        <v>0kg</v>
      </c>
      <c r="O117" s="51">
        <f t="shared" si="10"/>
        <v>598.5</v>
      </c>
      <c r="P117" s="29">
        <f t="shared" si="4"/>
        <v>85.5</v>
      </c>
      <c r="Q117" s="74">
        <f t="shared" si="5"/>
        <v>0</v>
      </c>
      <c r="R117" s="28"/>
      <c r="S117" s="28"/>
      <c r="T117" s="28"/>
      <c r="U117" s="28"/>
      <c r="V117" s="28"/>
      <c r="W117" s="28"/>
      <c r="X117" s="28"/>
      <c r="Y117" s="28"/>
      <c r="Z117" s="28"/>
    </row>
    <row r="118" spans="1:26" ht="15" customHeight="1">
      <c r="A118" s="47">
        <v>26</v>
      </c>
      <c r="B118" s="33" t="s">
        <v>2368</v>
      </c>
      <c r="C118" s="34" t="s">
        <v>35</v>
      </c>
      <c r="D118" s="35"/>
      <c r="E118" s="50" t="s">
        <v>36</v>
      </c>
      <c r="F118" s="155"/>
      <c r="G118" s="38">
        <v>68</v>
      </c>
      <c r="H118" s="81">
        <v>22</v>
      </c>
      <c r="I118" s="81">
        <v>1000</v>
      </c>
      <c r="J118" s="121" t="s">
        <v>33</v>
      </c>
      <c r="K118" s="41" t="s">
        <v>26</v>
      </c>
      <c r="L118" s="42" t="str">
        <f t="shared" si="0"/>
        <v>1000kg</v>
      </c>
      <c r="M118" s="43">
        <f t="shared" si="1"/>
        <v>22000</v>
      </c>
      <c r="N118" s="44" t="str">
        <f t="shared" si="2"/>
        <v>22000kg</v>
      </c>
      <c r="O118" s="51">
        <f t="shared" si="10"/>
        <v>1496</v>
      </c>
      <c r="P118" s="29">
        <f t="shared" si="4"/>
        <v>68</v>
      </c>
      <c r="Q118" s="74">
        <f t="shared" si="5"/>
        <v>0</v>
      </c>
      <c r="R118" s="28"/>
      <c r="S118" s="28"/>
      <c r="T118" s="28"/>
      <c r="U118" s="28"/>
      <c r="V118" s="28"/>
      <c r="W118" s="28"/>
      <c r="X118" s="28"/>
      <c r="Y118" s="28"/>
      <c r="Z118" s="28"/>
    </row>
    <row r="119" spans="1:26" ht="15" customHeight="1">
      <c r="A119" s="32">
        <v>26</v>
      </c>
      <c r="B119" s="33" t="s">
        <v>2369</v>
      </c>
      <c r="C119" s="34" t="s">
        <v>55</v>
      </c>
      <c r="D119" s="179"/>
      <c r="E119" s="50" t="s">
        <v>392</v>
      </c>
      <c r="F119" s="155"/>
      <c r="G119" s="38">
        <v>89.3</v>
      </c>
      <c r="H119" s="81">
        <v>12</v>
      </c>
      <c r="I119" s="81">
        <v>1</v>
      </c>
      <c r="J119" s="121" t="s">
        <v>33</v>
      </c>
      <c r="K119" s="41" t="s">
        <v>26</v>
      </c>
      <c r="L119" s="42" t="str">
        <f t="shared" si="0"/>
        <v>1kg</v>
      </c>
      <c r="M119" s="43">
        <f t="shared" si="1"/>
        <v>12</v>
      </c>
      <c r="N119" s="44" t="str">
        <f t="shared" si="2"/>
        <v>12kg</v>
      </c>
      <c r="O119" s="51">
        <f t="shared" si="10"/>
        <v>1071.5999999999999</v>
      </c>
      <c r="P119" s="29">
        <f t="shared" si="4"/>
        <v>89.3</v>
      </c>
      <c r="Q119" s="74">
        <f t="shared" si="5"/>
        <v>0</v>
      </c>
      <c r="R119" s="28"/>
      <c r="S119" s="28"/>
      <c r="T119" s="28"/>
      <c r="U119" s="28"/>
      <c r="V119" s="28"/>
      <c r="W119" s="28"/>
      <c r="X119" s="28"/>
      <c r="Y119" s="28"/>
      <c r="Z119" s="28"/>
    </row>
    <row r="120" spans="1:26" ht="15" customHeight="1">
      <c r="A120" s="47">
        <v>27</v>
      </c>
      <c r="B120" s="33" t="s">
        <v>2531</v>
      </c>
      <c r="C120" s="49" t="s">
        <v>61</v>
      </c>
      <c r="D120" s="179"/>
      <c r="E120" s="50" t="s">
        <v>2532</v>
      </c>
      <c r="F120" s="155"/>
      <c r="G120" s="38">
        <v>85</v>
      </c>
      <c r="H120" s="81">
        <v>1</v>
      </c>
      <c r="I120" s="81">
        <v>350</v>
      </c>
      <c r="J120" s="121" t="s">
        <v>59</v>
      </c>
      <c r="K120" s="41"/>
      <c r="L120" s="42" t="str">
        <f t="shared" si="0"/>
        <v>350grams</v>
      </c>
      <c r="M120" s="43">
        <f t="shared" si="1"/>
        <v>350</v>
      </c>
      <c r="N120" s="44" t="str">
        <f t="shared" si="2"/>
        <v>350grams</v>
      </c>
      <c r="O120" s="51">
        <f t="shared" si="10"/>
        <v>85</v>
      </c>
      <c r="P120" s="29">
        <f t="shared" si="4"/>
        <v>85</v>
      </c>
      <c r="Q120" s="74">
        <f t="shared" si="5"/>
        <v>0</v>
      </c>
      <c r="R120" s="28"/>
      <c r="S120" s="28"/>
      <c r="T120" s="28"/>
      <c r="U120" s="28"/>
      <c r="V120" s="28"/>
      <c r="W120" s="28"/>
      <c r="X120" s="28"/>
      <c r="Y120" s="28"/>
      <c r="Z120" s="28"/>
    </row>
    <row r="121" spans="1:26" ht="15" customHeight="1">
      <c r="A121" s="47">
        <v>27</v>
      </c>
      <c r="B121" s="33" t="s">
        <v>2533</v>
      </c>
      <c r="C121" s="34" t="s">
        <v>43</v>
      </c>
      <c r="D121" s="35"/>
      <c r="E121" s="50" t="s">
        <v>2535</v>
      </c>
      <c r="F121" s="155"/>
      <c r="G121" s="38">
        <v>55</v>
      </c>
      <c r="H121" s="81">
        <v>0.5</v>
      </c>
      <c r="I121" s="81">
        <v>350</v>
      </c>
      <c r="J121" s="121" t="s">
        <v>29</v>
      </c>
      <c r="K121" s="41" t="s">
        <v>26</v>
      </c>
      <c r="L121" s="42" t="str">
        <f t="shared" si="0"/>
        <v>350ml</v>
      </c>
      <c r="M121" s="43">
        <f t="shared" si="1"/>
        <v>175</v>
      </c>
      <c r="N121" s="44" t="str">
        <f t="shared" si="2"/>
        <v>175ml</v>
      </c>
      <c r="O121" s="51">
        <f t="shared" si="10"/>
        <v>27.5</v>
      </c>
      <c r="P121" s="29">
        <f t="shared" si="4"/>
        <v>55</v>
      </c>
      <c r="Q121" s="74">
        <f t="shared" si="5"/>
        <v>0</v>
      </c>
      <c r="R121" s="28"/>
      <c r="S121" s="28"/>
      <c r="T121" s="28"/>
      <c r="U121" s="28"/>
      <c r="V121" s="28"/>
      <c r="W121" s="28"/>
      <c r="X121" s="28"/>
      <c r="Y121" s="28"/>
      <c r="Z121" s="28"/>
    </row>
    <row r="122" spans="1:26" ht="15" customHeight="1">
      <c r="A122" s="32">
        <v>27</v>
      </c>
      <c r="B122" s="48" t="s">
        <v>2533</v>
      </c>
      <c r="C122" s="34" t="s">
        <v>55</v>
      </c>
      <c r="D122" s="35"/>
      <c r="E122" s="116" t="s">
        <v>2534</v>
      </c>
      <c r="F122" s="155"/>
      <c r="G122" s="212">
        <v>46</v>
      </c>
      <c r="H122" s="112">
        <v>2</v>
      </c>
      <c r="I122" s="112">
        <v>375</v>
      </c>
      <c r="J122" s="121" t="s">
        <v>29</v>
      </c>
      <c r="K122" s="41" t="s">
        <v>26</v>
      </c>
      <c r="L122" s="42" t="str">
        <f t="shared" si="0"/>
        <v>375ml</v>
      </c>
      <c r="M122" s="43">
        <f t="shared" si="1"/>
        <v>750</v>
      </c>
      <c r="N122" s="44" t="str">
        <f t="shared" si="2"/>
        <v>750ml</v>
      </c>
      <c r="O122" s="51">
        <f t="shared" si="10"/>
        <v>92</v>
      </c>
      <c r="P122" s="29">
        <f t="shared" si="4"/>
        <v>46</v>
      </c>
      <c r="Q122" s="74">
        <f t="shared" si="5"/>
        <v>0</v>
      </c>
      <c r="R122" s="28"/>
      <c r="S122" s="28"/>
      <c r="T122" s="28"/>
      <c r="U122" s="28"/>
      <c r="V122" s="28"/>
      <c r="W122" s="28"/>
      <c r="X122" s="28"/>
      <c r="Y122" s="28"/>
      <c r="Z122" s="28"/>
    </row>
    <row r="123" spans="1:26" ht="15" customHeight="1">
      <c r="A123" s="32">
        <v>27</v>
      </c>
      <c r="B123" s="107" t="s">
        <v>2533</v>
      </c>
      <c r="C123" s="34" t="s">
        <v>47</v>
      </c>
      <c r="D123" s="59"/>
      <c r="E123" s="91" t="s">
        <v>2536</v>
      </c>
      <c r="F123" s="195"/>
      <c r="G123" s="108">
        <v>50</v>
      </c>
      <c r="H123" s="81">
        <v>4</v>
      </c>
      <c r="I123" s="81">
        <v>375</v>
      </c>
      <c r="J123" s="88" t="s">
        <v>29</v>
      </c>
      <c r="K123" s="46"/>
      <c r="L123" s="42" t="str">
        <f t="shared" si="0"/>
        <v>375ml</v>
      </c>
      <c r="M123" s="43">
        <f t="shared" si="1"/>
        <v>1500</v>
      </c>
      <c r="N123" s="44" t="str">
        <f t="shared" si="2"/>
        <v>1500ml</v>
      </c>
      <c r="O123" s="51">
        <f t="shared" si="10"/>
        <v>200</v>
      </c>
      <c r="P123" s="29">
        <f t="shared" si="4"/>
        <v>50</v>
      </c>
      <c r="Q123" s="74">
        <f t="shared" si="5"/>
        <v>0</v>
      </c>
      <c r="R123" s="28"/>
      <c r="S123" s="28"/>
      <c r="T123" s="28"/>
      <c r="U123" s="28"/>
      <c r="V123" s="28"/>
      <c r="W123" s="28"/>
      <c r="X123" s="28"/>
      <c r="Y123" s="28"/>
      <c r="Z123" s="28"/>
    </row>
    <row r="124" spans="1:26" ht="15" customHeight="1">
      <c r="A124" s="47">
        <v>28</v>
      </c>
      <c r="B124" s="33" t="s">
        <v>227</v>
      </c>
      <c r="C124" s="49" t="s">
        <v>61</v>
      </c>
      <c r="D124" s="35"/>
      <c r="E124" s="50" t="s">
        <v>228</v>
      </c>
      <c r="F124" s="155"/>
      <c r="G124" s="38">
        <v>330</v>
      </c>
      <c r="H124" s="39">
        <v>14</v>
      </c>
      <c r="I124" s="39">
        <v>1000</v>
      </c>
      <c r="J124" s="121" t="s">
        <v>59</v>
      </c>
      <c r="K124" s="41"/>
      <c r="L124" s="42" t="str">
        <f t="shared" si="0"/>
        <v>1000grams</v>
      </c>
      <c r="M124" s="43">
        <f t="shared" si="1"/>
        <v>14000</v>
      </c>
      <c r="N124" s="44" t="str">
        <f t="shared" si="2"/>
        <v>14000grams</v>
      </c>
      <c r="O124" s="51">
        <f t="shared" si="10"/>
        <v>4620</v>
      </c>
      <c r="P124" s="29">
        <f t="shared" si="4"/>
        <v>330</v>
      </c>
      <c r="Q124" s="74">
        <f t="shared" si="5"/>
        <v>0</v>
      </c>
      <c r="R124" s="28"/>
      <c r="S124" s="28"/>
      <c r="T124" s="28"/>
      <c r="U124" s="28"/>
      <c r="V124" s="28"/>
      <c r="W124" s="28"/>
      <c r="X124" s="28"/>
      <c r="Y124" s="28"/>
      <c r="Z124" s="28"/>
    </row>
    <row r="125" spans="1:26" ht="15" customHeight="1">
      <c r="A125" s="47">
        <v>29</v>
      </c>
      <c r="B125" s="33" t="s">
        <v>695</v>
      </c>
      <c r="C125" s="49" t="s">
        <v>61</v>
      </c>
      <c r="D125" s="35"/>
      <c r="E125" s="50" t="s">
        <v>696</v>
      </c>
      <c r="F125" s="155"/>
      <c r="G125" s="38">
        <v>16.14</v>
      </c>
      <c r="H125" s="39">
        <v>48</v>
      </c>
      <c r="I125" s="39">
        <v>290</v>
      </c>
      <c r="J125" s="121" t="s">
        <v>29</v>
      </c>
      <c r="K125" s="41"/>
      <c r="L125" s="42" t="str">
        <f t="shared" si="0"/>
        <v>290ml</v>
      </c>
      <c r="M125" s="43">
        <f t="shared" si="1"/>
        <v>13920</v>
      </c>
      <c r="N125" s="44" t="str">
        <f t="shared" si="2"/>
        <v>13920ml</v>
      </c>
      <c r="O125" s="51">
        <f t="shared" si="10"/>
        <v>774.72</v>
      </c>
      <c r="P125" s="29">
        <f t="shared" si="4"/>
        <v>16.14</v>
      </c>
      <c r="Q125" s="74">
        <f t="shared" si="5"/>
        <v>0</v>
      </c>
      <c r="R125" s="28"/>
      <c r="S125" s="28"/>
      <c r="T125" s="28"/>
      <c r="U125" s="28"/>
      <c r="V125" s="28"/>
      <c r="W125" s="28"/>
      <c r="X125" s="28"/>
      <c r="Y125" s="28"/>
      <c r="Z125" s="28"/>
    </row>
    <row r="126" spans="1:26" ht="15" customHeight="1">
      <c r="A126" s="138">
        <v>29</v>
      </c>
      <c r="B126" s="33" t="s">
        <v>693</v>
      </c>
      <c r="C126" s="49" t="s">
        <v>31</v>
      </c>
      <c r="D126" s="9"/>
      <c r="E126" s="50" t="s">
        <v>694</v>
      </c>
      <c r="F126" s="155"/>
      <c r="G126" s="38">
        <v>16.16</v>
      </c>
      <c r="H126" s="39">
        <v>60</v>
      </c>
      <c r="I126" s="39"/>
      <c r="J126" s="121" t="s">
        <v>37</v>
      </c>
      <c r="K126" s="41" t="s">
        <v>26</v>
      </c>
      <c r="L126" s="42" t="str">
        <f t="shared" si="0"/>
        <v>pieces</v>
      </c>
      <c r="M126" s="43">
        <f t="shared" si="1"/>
        <v>0</v>
      </c>
      <c r="N126" s="44" t="str">
        <f t="shared" si="2"/>
        <v>0pieces</v>
      </c>
      <c r="O126" s="51">
        <f t="shared" si="10"/>
        <v>969.6</v>
      </c>
      <c r="P126" s="29">
        <f t="shared" si="4"/>
        <v>16.16</v>
      </c>
      <c r="Q126" s="74">
        <f t="shared" si="5"/>
        <v>0</v>
      </c>
      <c r="R126" s="28"/>
      <c r="S126" s="28"/>
      <c r="T126" s="28"/>
      <c r="U126" s="28"/>
      <c r="V126" s="28"/>
      <c r="W126" s="28"/>
      <c r="X126" s="28"/>
      <c r="Y126" s="28"/>
      <c r="Z126" s="28"/>
    </row>
    <row r="127" spans="1:26" ht="15" customHeight="1">
      <c r="A127" s="32">
        <v>29</v>
      </c>
      <c r="B127" s="48" t="s">
        <v>698</v>
      </c>
      <c r="C127" s="34" t="s">
        <v>74</v>
      </c>
      <c r="D127" s="9"/>
      <c r="E127" s="116" t="s">
        <v>1066</v>
      </c>
      <c r="F127" s="155" t="s">
        <v>76</v>
      </c>
      <c r="G127" s="38">
        <v>16.66</v>
      </c>
      <c r="H127" s="39">
        <v>12</v>
      </c>
      <c r="I127" s="39">
        <v>290</v>
      </c>
      <c r="J127" s="121" t="s">
        <v>29</v>
      </c>
      <c r="K127" s="41" t="s">
        <v>26</v>
      </c>
      <c r="L127" s="42" t="str">
        <f t="shared" si="0"/>
        <v>290ml</v>
      </c>
      <c r="M127" s="43">
        <f t="shared" si="1"/>
        <v>3480</v>
      </c>
      <c r="N127" s="44" t="str">
        <f t="shared" si="2"/>
        <v>3480ml</v>
      </c>
      <c r="O127" s="51">
        <f t="shared" si="10"/>
        <v>199.92000000000002</v>
      </c>
      <c r="P127" s="29">
        <f t="shared" si="4"/>
        <v>16.66</v>
      </c>
      <c r="Q127" s="74">
        <f t="shared" si="5"/>
        <v>0</v>
      </c>
      <c r="R127" s="28"/>
      <c r="S127" s="28"/>
      <c r="T127" s="28"/>
      <c r="U127" s="28"/>
      <c r="V127" s="28"/>
      <c r="W127" s="28"/>
      <c r="X127" s="28"/>
      <c r="Y127" s="28"/>
      <c r="Z127" s="28"/>
    </row>
    <row r="128" spans="1:26" ht="15" customHeight="1">
      <c r="A128" s="32">
        <v>29</v>
      </c>
      <c r="B128" s="57" t="s">
        <v>693</v>
      </c>
      <c r="C128" s="34" t="s">
        <v>47</v>
      </c>
      <c r="D128" s="59"/>
      <c r="E128" s="50" t="s">
        <v>697</v>
      </c>
      <c r="F128" s="195"/>
      <c r="G128" s="38">
        <v>16.66</v>
      </c>
      <c r="H128" s="39">
        <v>135</v>
      </c>
      <c r="I128" s="39">
        <v>12</v>
      </c>
      <c r="J128" s="121" t="s">
        <v>37</v>
      </c>
      <c r="K128" s="46"/>
      <c r="L128" s="42" t="str">
        <f t="shared" si="0"/>
        <v>12pieces</v>
      </c>
      <c r="M128" s="43">
        <f t="shared" si="1"/>
        <v>1620</v>
      </c>
      <c r="N128" s="44" t="str">
        <f t="shared" si="2"/>
        <v>1620pieces</v>
      </c>
      <c r="O128" s="51">
        <f t="shared" si="10"/>
        <v>2249.1</v>
      </c>
      <c r="P128" s="29">
        <f t="shared" si="4"/>
        <v>16.66</v>
      </c>
      <c r="Q128" s="74">
        <f t="shared" si="5"/>
        <v>0</v>
      </c>
      <c r="R128" s="28"/>
      <c r="S128" s="28"/>
      <c r="T128" s="28"/>
      <c r="U128" s="28"/>
      <c r="V128" s="28"/>
      <c r="W128" s="28"/>
      <c r="X128" s="28"/>
      <c r="Y128" s="28"/>
      <c r="Z128" s="28"/>
    </row>
    <row r="129" spans="1:26" ht="15" customHeight="1">
      <c r="A129" s="47">
        <v>30</v>
      </c>
      <c r="B129" s="90" t="s">
        <v>1040</v>
      </c>
      <c r="C129" s="49" t="s">
        <v>61</v>
      </c>
      <c r="D129" s="35"/>
      <c r="E129" s="91" t="s">
        <v>1041</v>
      </c>
      <c r="F129" s="155"/>
      <c r="G129" s="108">
        <v>7.68</v>
      </c>
      <c r="H129" s="81">
        <v>6</v>
      </c>
      <c r="I129" s="39">
        <v>80</v>
      </c>
      <c r="J129" s="121" t="s">
        <v>29</v>
      </c>
      <c r="K129" s="41"/>
      <c r="L129" s="42" t="str">
        <f t="shared" si="0"/>
        <v>80ml</v>
      </c>
      <c r="M129" s="43">
        <f t="shared" si="1"/>
        <v>480</v>
      </c>
      <c r="N129" s="44" t="str">
        <f t="shared" si="2"/>
        <v>480ml</v>
      </c>
      <c r="O129" s="51">
        <f t="shared" si="10"/>
        <v>46.08</v>
      </c>
      <c r="P129" s="29">
        <f t="shared" si="4"/>
        <v>7.68</v>
      </c>
      <c r="Q129" s="74">
        <f t="shared" si="5"/>
        <v>0</v>
      </c>
      <c r="R129" s="28"/>
      <c r="S129" s="28"/>
      <c r="T129" s="28"/>
      <c r="U129" s="28"/>
      <c r="V129" s="28"/>
      <c r="W129" s="28"/>
      <c r="X129" s="28"/>
      <c r="Y129" s="28"/>
      <c r="Z129" s="28"/>
    </row>
    <row r="130" spans="1:26" ht="15" customHeight="1">
      <c r="A130" s="47">
        <v>31</v>
      </c>
      <c r="B130" s="89" t="s">
        <v>1070</v>
      </c>
      <c r="C130" s="49" t="s">
        <v>61</v>
      </c>
      <c r="D130" s="35"/>
      <c r="E130" s="91" t="s">
        <v>1071</v>
      </c>
      <c r="F130" s="155"/>
      <c r="G130" s="108">
        <v>43.4</v>
      </c>
      <c r="H130" s="81">
        <v>24</v>
      </c>
      <c r="I130" s="39">
        <v>500</v>
      </c>
      <c r="J130" s="121" t="s">
        <v>29</v>
      </c>
      <c r="K130" s="41"/>
      <c r="L130" s="42" t="str">
        <f t="shared" si="0"/>
        <v>500ml</v>
      </c>
      <c r="M130" s="43">
        <f t="shared" si="1"/>
        <v>12000</v>
      </c>
      <c r="N130" s="44" t="str">
        <f t="shared" si="2"/>
        <v>12000ml</v>
      </c>
      <c r="O130" s="51">
        <f t="shared" si="10"/>
        <v>1041.5999999999999</v>
      </c>
      <c r="P130" s="29">
        <f t="shared" si="4"/>
        <v>43.4</v>
      </c>
      <c r="Q130" s="74">
        <f t="shared" si="5"/>
        <v>0</v>
      </c>
      <c r="R130" s="28"/>
      <c r="S130" s="28"/>
      <c r="T130" s="28"/>
      <c r="U130" s="28"/>
      <c r="V130" s="28"/>
      <c r="W130" s="28"/>
      <c r="X130" s="28"/>
      <c r="Y130" s="28"/>
      <c r="Z130" s="28"/>
    </row>
    <row r="131" spans="1:26" ht="15" customHeight="1">
      <c r="A131" s="47">
        <v>32</v>
      </c>
      <c r="B131" s="89" t="s">
        <v>1162</v>
      </c>
      <c r="C131" s="49" t="s">
        <v>61</v>
      </c>
      <c r="D131" s="35"/>
      <c r="E131" s="91" t="s">
        <v>1163</v>
      </c>
      <c r="F131" s="155"/>
      <c r="G131" s="108">
        <v>9.74</v>
      </c>
      <c r="H131" s="81">
        <v>7</v>
      </c>
      <c r="I131" s="39">
        <v>250</v>
      </c>
      <c r="J131" s="121" t="s">
        <v>29</v>
      </c>
      <c r="K131" s="41"/>
      <c r="L131" s="42" t="str">
        <f t="shared" si="0"/>
        <v>250ml</v>
      </c>
      <c r="M131" s="43">
        <f t="shared" si="1"/>
        <v>1750</v>
      </c>
      <c r="N131" s="44" t="str">
        <f t="shared" si="2"/>
        <v>1750ml</v>
      </c>
      <c r="O131" s="51">
        <f t="shared" si="10"/>
        <v>68.180000000000007</v>
      </c>
      <c r="P131" s="29">
        <f t="shared" si="4"/>
        <v>9.74</v>
      </c>
      <c r="Q131" s="74">
        <f t="shared" si="5"/>
        <v>0</v>
      </c>
      <c r="R131" s="28"/>
      <c r="S131" s="28"/>
      <c r="T131" s="28"/>
      <c r="U131" s="28"/>
      <c r="V131" s="28"/>
      <c r="W131" s="28"/>
      <c r="X131" s="28"/>
      <c r="Y131" s="28"/>
      <c r="Z131" s="28"/>
    </row>
    <row r="132" spans="1:26" ht="15" customHeight="1">
      <c r="A132" s="32">
        <v>32</v>
      </c>
      <c r="B132" s="93" t="s">
        <v>1164</v>
      </c>
      <c r="C132" s="34" t="s">
        <v>47</v>
      </c>
      <c r="D132" s="59"/>
      <c r="E132" s="91" t="s">
        <v>1165</v>
      </c>
      <c r="F132" s="195"/>
      <c r="G132" s="108">
        <v>8.86</v>
      </c>
      <c r="H132" s="81">
        <v>190</v>
      </c>
      <c r="I132" s="39">
        <v>1</v>
      </c>
      <c r="J132" s="121" t="s">
        <v>37</v>
      </c>
      <c r="K132" s="46"/>
      <c r="L132" s="42" t="str">
        <f t="shared" si="0"/>
        <v>1pieces</v>
      </c>
      <c r="M132" s="43">
        <f t="shared" si="1"/>
        <v>190</v>
      </c>
      <c r="N132" s="44" t="str">
        <f t="shared" si="2"/>
        <v>190pieces</v>
      </c>
      <c r="O132" s="51">
        <f t="shared" si="10"/>
        <v>1683.3999999999999</v>
      </c>
      <c r="P132" s="29">
        <f t="shared" si="4"/>
        <v>8.86</v>
      </c>
      <c r="Q132" s="74">
        <f t="shared" si="5"/>
        <v>0</v>
      </c>
      <c r="R132" s="28"/>
      <c r="S132" s="28"/>
      <c r="T132" s="28"/>
      <c r="U132" s="28"/>
      <c r="V132" s="28"/>
      <c r="W132" s="28"/>
      <c r="X132" s="28"/>
      <c r="Y132" s="28"/>
      <c r="Z132" s="28"/>
    </row>
    <row r="133" spans="1:26" ht="15" customHeight="1">
      <c r="A133" s="47">
        <v>33</v>
      </c>
      <c r="B133" s="48" t="s">
        <v>1616</v>
      </c>
      <c r="C133" s="49" t="s">
        <v>61</v>
      </c>
      <c r="D133" s="90"/>
      <c r="E133" s="116" t="s">
        <v>1617</v>
      </c>
      <c r="F133" s="155"/>
      <c r="G133" s="38">
        <v>7.5</v>
      </c>
      <c r="H133" s="39">
        <v>1001</v>
      </c>
      <c r="I133" s="39">
        <v>500</v>
      </c>
      <c r="J133" s="121" t="s">
        <v>29</v>
      </c>
      <c r="K133" s="41"/>
      <c r="L133" s="42" t="str">
        <f t="shared" si="0"/>
        <v>500ml</v>
      </c>
      <c r="M133" s="43">
        <f t="shared" si="1"/>
        <v>500500</v>
      </c>
      <c r="N133" s="44" t="str">
        <f t="shared" si="2"/>
        <v>500500ml</v>
      </c>
      <c r="O133" s="51">
        <f t="shared" si="10"/>
        <v>7507.5</v>
      </c>
      <c r="P133" s="29">
        <f t="shared" si="4"/>
        <v>7.5</v>
      </c>
      <c r="Q133" s="74">
        <f t="shared" si="5"/>
        <v>0</v>
      </c>
      <c r="R133" s="28"/>
      <c r="S133" s="28"/>
      <c r="T133" s="28"/>
      <c r="U133" s="28"/>
      <c r="V133" s="28"/>
      <c r="W133" s="28"/>
      <c r="X133" s="28"/>
      <c r="Y133" s="28"/>
      <c r="Z133" s="28"/>
    </row>
    <row r="134" spans="1:26" ht="15" customHeight="1">
      <c r="A134" s="47">
        <v>33</v>
      </c>
      <c r="B134" s="48" t="s">
        <v>1613</v>
      </c>
      <c r="C134" s="34" t="s">
        <v>43</v>
      </c>
      <c r="D134" s="9"/>
      <c r="E134" s="116" t="s">
        <v>1626</v>
      </c>
      <c r="F134" s="155"/>
      <c r="G134" s="38">
        <f>270.3/35</f>
        <v>7.7228571428571433</v>
      </c>
      <c r="H134" s="39">
        <v>75</v>
      </c>
      <c r="I134" s="39">
        <v>1</v>
      </c>
      <c r="J134" s="121" t="s">
        <v>37</v>
      </c>
      <c r="K134" s="41" t="s">
        <v>26</v>
      </c>
      <c r="L134" s="42" t="str">
        <f t="shared" si="0"/>
        <v>1pieces</v>
      </c>
      <c r="M134" s="43">
        <f t="shared" si="1"/>
        <v>75</v>
      </c>
      <c r="N134" s="44" t="str">
        <f t="shared" si="2"/>
        <v>75pieces</v>
      </c>
      <c r="O134" s="51">
        <f t="shared" si="10"/>
        <v>579.21428571428578</v>
      </c>
      <c r="P134" s="29">
        <f t="shared" si="4"/>
        <v>7.7228571428571433</v>
      </c>
      <c r="Q134" s="74">
        <f t="shared" si="5"/>
        <v>0</v>
      </c>
      <c r="R134" s="28"/>
      <c r="S134" s="28"/>
      <c r="T134" s="28"/>
      <c r="U134" s="28"/>
      <c r="V134" s="28"/>
      <c r="W134" s="28"/>
      <c r="X134" s="28"/>
      <c r="Y134" s="28"/>
      <c r="Z134" s="28"/>
    </row>
    <row r="135" spans="1:26" ht="15" customHeight="1">
      <c r="A135" s="47">
        <v>33</v>
      </c>
      <c r="B135" s="52" t="s">
        <v>1613</v>
      </c>
      <c r="C135" s="34" t="s">
        <v>35</v>
      </c>
      <c r="D135" s="90"/>
      <c r="E135" s="52" t="s">
        <v>1622</v>
      </c>
      <c r="F135" s="155"/>
      <c r="G135" s="38">
        <v>9.08</v>
      </c>
      <c r="H135" s="39">
        <v>243</v>
      </c>
      <c r="I135" s="39">
        <v>350</v>
      </c>
      <c r="J135" s="121" t="s">
        <v>29</v>
      </c>
      <c r="K135" s="41" t="s">
        <v>26</v>
      </c>
      <c r="L135" s="42" t="str">
        <f t="shared" si="0"/>
        <v>350ml</v>
      </c>
      <c r="M135" s="43">
        <f t="shared" si="1"/>
        <v>85050</v>
      </c>
      <c r="N135" s="44" t="str">
        <f t="shared" si="2"/>
        <v>85050ml</v>
      </c>
      <c r="O135" s="51">
        <f t="shared" si="10"/>
        <v>2206.44</v>
      </c>
      <c r="P135" s="29">
        <f t="shared" si="4"/>
        <v>9.08</v>
      </c>
      <c r="Q135" s="74">
        <f t="shared" si="5"/>
        <v>0</v>
      </c>
      <c r="R135" s="28"/>
      <c r="S135" s="28"/>
      <c r="T135" s="28"/>
      <c r="U135" s="28"/>
      <c r="V135" s="28"/>
      <c r="W135" s="28"/>
      <c r="X135" s="28"/>
      <c r="Y135" s="28"/>
      <c r="Z135" s="28"/>
    </row>
    <row r="136" spans="1:26" ht="15" customHeight="1">
      <c r="A136" s="47">
        <v>33</v>
      </c>
      <c r="B136" s="52" t="s">
        <v>1613</v>
      </c>
      <c r="C136" s="34" t="s">
        <v>35</v>
      </c>
      <c r="D136" s="90"/>
      <c r="E136" s="52" t="s">
        <v>1621</v>
      </c>
      <c r="F136" s="155"/>
      <c r="G136" s="70">
        <v>7.85</v>
      </c>
      <c r="H136" s="71">
        <v>420</v>
      </c>
      <c r="I136" s="39">
        <v>500</v>
      </c>
      <c r="J136" s="121" t="s">
        <v>29</v>
      </c>
      <c r="K136" s="41" t="s">
        <v>26</v>
      </c>
      <c r="L136" s="42" t="str">
        <f t="shared" si="0"/>
        <v>500ml</v>
      </c>
      <c r="M136" s="43">
        <f t="shared" si="1"/>
        <v>210000</v>
      </c>
      <c r="N136" s="44" t="str">
        <f t="shared" si="2"/>
        <v>210000ml</v>
      </c>
      <c r="O136" s="51">
        <f t="shared" si="10"/>
        <v>3297</v>
      </c>
      <c r="P136" s="29">
        <f t="shared" si="4"/>
        <v>7.85</v>
      </c>
      <c r="Q136" s="74">
        <f t="shared" si="5"/>
        <v>0</v>
      </c>
      <c r="R136" s="28"/>
      <c r="S136" s="28"/>
      <c r="T136" s="28"/>
      <c r="U136" s="28"/>
      <c r="V136" s="28"/>
      <c r="W136" s="28"/>
      <c r="X136" s="28"/>
      <c r="Y136" s="28"/>
      <c r="Z136" s="28"/>
    </row>
    <row r="137" spans="1:26" ht="15" customHeight="1">
      <c r="A137" s="32">
        <v>33</v>
      </c>
      <c r="B137" s="128" t="s">
        <v>1613</v>
      </c>
      <c r="C137" s="34" t="s">
        <v>82</v>
      </c>
      <c r="D137" s="9"/>
      <c r="E137" s="264" t="s">
        <v>1627</v>
      </c>
      <c r="F137" s="155" t="s">
        <v>76</v>
      </c>
      <c r="G137" s="205">
        <v>10.42</v>
      </c>
      <c r="H137" s="129">
        <v>99</v>
      </c>
      <c r="I137" s="165">
        <v>1</v>
      </c>
      <c r="J137" s="240" t="s">
        <v>29</v>
      </c>
      <c r="K137" s="41" t="s">
        <v>26</v>
      </c>
      <c r="L137" s="42" t="str">
        <f t="shared" si="0"/>
        <v>1ml</v>
      </c>
      <c r="M137" s="43">
        <f t="shared" si="1"/>
        <v>99</v>
      </c>
      <c r="N137" s="44" t="str">
        <f t="shared" si="2"/>
        <v>99ml</v>
      </c>
      <c r="O137" s="51">
        <f t="shared" si="10"/>
        <v>1031.58</v>
      </c>
      <c r="P137" s="29">
        <f t="shared" si="4"/>
        <v>10.42</v>
      </c>
      <c r="Q137" s="74">
        <f t="shared" si="5"/>
        <v>0</v>
      </c>
      <c r="R137" s="28"/>
      <c r="S137" s="28"/>
      <c r="T137" s="28"/>
      <c r="U137" s="28"/>
      <c r="V137" s="28"/>
      <c r="W137" s="28"/>
      <c r="X137" s="28"/>
      <c r="Y137" s="28"/>
      <c r="Z137" s="28"/>
    </row>
    <row r="138" spans="1:26" ht="15" customHeight="1">
      <c r="A138" s="32">
        <v>33</v>
      </c>
      <c r="B138" s="33" t="s">
        <v>1613</v>
      </c>
      <c r="C138" s="34" t="s">
        <v>6</v>
      </c>
      <c r="D138" s="9"/>
      <c r="E138" s="149" t="s">
        <v>1624</v>
      </c>
      <c r="F138" s="156"/>
      <c r="G138" s="108">
        <v>10.16</v>
      </c>
      <c r="H138" s="81">
        <v>154</v>
      </c>
      <c r="I138" s="363">
        <v>1</v>
      </c>
      <c r="J138" s="534" t="s">
        <v>37</v>
      </c>
      <c r="K138" s="41" t="s">
        <v>26</v>
      </c>
      <c r="L138" s="42" t="str">
        <f t="shared" si="0"/>
        <v>1pieces</v>
      </c>
      <c r="M138" s="43">
        <f t="shared" si="1"/>
        <v>154</v>
      </c>
      <c r="N138" s="44" t="str">
        <f t="shared" si="2"/>
        <v>154pieces</v>
      </c>
      <c r="O138" s="51">
        <f t="shared" si="10"/>
        <v>1564.64</v>
      </c>
      <c r="P138" s="29">
        <f t="shared" si="4"/>
        <v>10.16</v>
      </c>
      <c r="Q138" s="74">
        <f t="shared" si="5"/>
        <v>0</v>
      </c>
      <c r="R138" s="28"/>
      <c r="S138" s="28"/>
      <c r="T138" s="28"/>
      <c r="U138" s="28"/>
      <c r="V138" s="28"/>
      <c r="W138" s="28"/>
      <c r="X138" s="28"/>
      <c r="Y138" s="28"/>
      <c r="Z138" s="28"/>
    </row>
    <row r="139" spans="1:26" ht="15" customHeight="1">
      <c r="A139" s="32">
        <v>33</v>
      </c>
      <c r="B139" s="33" t="s">
        <v>1619</v>
      </c>
      <c r="C139" s="34" t="s">
        <v>74</v>
      </c>
      <c r="D139" s="9"/>
      <c r="E139" s="149" t="s">
        <v>1620</v>
      </c>
      <c r="F139" s="156" t="s">
        <v>76</v>
      </c>
      <c r="G139" s="108">
        <v>9.9</v>
      </c>
      <c r="H139" s="81">
        <v>411</v>
      </c>
      <c r="I139" s="39">
        <v>500</v>
      </c>
      <c r="J139" s="88" t="s">
        <v>29</v>
      </c>
      <c r="K139" s="41" t="s">
        <v>26</v>
      </c>
      <c r="L139" s="42" t="str">
        <f t="shared" si="0"/>
        <v>500ml</v>
      </c>
      <c r="M139" s="43">
        <f t="shared" si="1"/>
        <v>205500</v>
      </c>
      <c r="N139" s="44" t="str">
        <f t="shared" si="2"/>
        <v>205500ml</v>
      </c>
      <c r="O139" s="51">
        <f t="shared" si="10"/>
        <v>4068.9</v>
      </c>
      <c r="P139" s="29">
        <f t="shared" si="4"/>
        <v>9.9</v>
      </c>
      <c r="Q139" s="74">
        <f t="shared" si="5"/>
        <v>0</v>
      </c>
      <c r="R139" s="28"/>
      <c r="S139" s="28"/>
      <c r="T139" s="28"/>
      <c r="U139" s="28"/>
      <c r="V139" s="28"/>
      <c r="W139" s="28"/>
      <c r="X139" s="28"/>
      <c r="Y139" s="28"/>
      <c r="Z139" s="28"/>
    </row>
    <row r="140" spans="1:26" ht="15" customHeight="1">
      <c r="A140" s="32">
        <v>33</v>
      </c>
      <c r="B140" s="33" t="s">
        <v>1613</v>
      </c>
      <c r="C140" s="34" t="s">
        <v>27</v>
      </c>
      <c r="D140" s="9"/>
      <c r="E140" s="50" t="s">
        <v>2614</v>
      </c>
      <c r="F140" s="155"/>
      <c r="G140" s="108">
        <v>39</v>
      </c>
      <c r="H140" s="39">
        <v>49</v>
      </c>
      <c r="I140" s="39">
        <v>330</v>
      </c>
      <c r="J140" s="121" t="s">
        <v>29</v>
      </c>
      <c r="K140" s="41" t="s">
        <v>26</v>
      </c>
      <c r="L140" s="42" t="str">
        <f t="shared" si="0"/>
        <v>330ml</v>
      </c>
      <c r="M140" s="43">
        <f t="shared" si="1"/>
        <v>16170</v>
      </c>
      <c r="N140" s="44" t="str">
        <f t="shared" si="2"/>
        <v>16170ml</v>
      </c>
      <c r="O140" s="45">
        <f t="shared" si="10"/>
        <v>1911</v>
      </c>
      <c r="P140" s="29">
        <f t="shared" si="4"/>
        <v>39</v>
      </c>
      <c r="Q140" s="74">
        <f t="shared" si="5"/>
        <v>0</v>
      </c>
      <c r="R140" s="28"/>
      <c r="S140" s="28"/>
      <c r="T140" s="28"/>
      <c r="U140" s="28"/>
      <c r="V140" s="28"/>
      <c r="W140" s="28"/>
      <c r="X140" s="28"/>
      <c r="Y140" s="28"/>
      <c r="Z140" s="28"/>
    </row>
    <row r="141" spans="1:26" ht="15" customHeight="1">
      <c r="A141" s="32">
        <v>33</v>
      </c>
      <c r="B141" s="33" t="s">
        <v>1613</v>
      </c>
      <c r="C141" s="34" t="s">
        <v>27</v>
      </c>
      <c r="D141" s="9"/>
      <c r="E141" s="50" t="s">
        <v>1614</v>
      </c>
      <c r="F141" s="155"/>
      <c r="G141" s="108">
        <v>90</v>
      </c>
      <c r="H141" s="39">
        <v>11</v>
      </c>
      <c r="I141" s="39">
        <v>250</v>
      </c>
      <c r="J141" s="121" t="s">
        <v>29</v>
      </c>
      <c r="K141" s="41" t="s">
        <v>26</v>
      </c>
      <c r="L141" s="42" t="str">
        <f t="shared" si="0"/>
        <v>250ml</v>
      </c>
      <c r="M141" s="43">
        <f t="shared" si="1"/>
        <v>2750</v>
      </c>
      <c r="N141" s="44" t="str">
        <f t="shared" si="2"/>
        <v>2750ml</v>
      </c>
      <c r="O141" s="45">
        <f t="shared" si="10"/>
        <v>990</v>
      </c>
      <c r="P141" s="29">
        <f t="shared" si="4"/>
        <v>90</v>
      </c>
      <c r="Q141" s="74">
        <f t="shared" si="5"/>
        <v>0</v>
      </c>
      <c r="R141" s="28"/>
      <c r="S141" s="28"/>
      <c r="T141" s="28"/>
      <c r="U141" s="28"/>
      <c r="V141" s="28"/>
      <c r="W141" s="28"/>
      <c r="X141" s="28"/>
      <c r="Y141" s="28"/>
      <c r="Z141" s="28"/>
    </row>
    <row r="142" spans="1:26" ht="15" customHeight="1">
      <c r="A142" s="32">
        <v>33</v>
      </c>
      <c r="B142" s="33" t="s">
        <v>1613</v>
      </c>
      <c r="C142" s="34" t="s">
        <v>27</v>
      </c>
      <c r="D142" s="9"/>
      <c r="E142" s="50" t="s">
        <v>1615</v>
      </c>
      <c r="F142" s="155"/>
      <c r="G142" s="38">
        <v>114</v>
      </c>
      <c r="H142" s="39">
        <v>6</v>
      </c>
      <c r="I142" s="67">
        <v>500</v>
      </c>
      <c r="J142" s="121" t="s">
        <v>29</v>
      </c>
      <c r="K142" s="41" t="s">
        <v>26</v>
      </c>
      <c r="L142" s="42" t="str">
        <f t="shared" si="0"/>
        <v>500ml</v>
      </c>
      <c r="M142" s="43">
        <f t="shared" si="1"/>
        <v>3000</v>
      </c>
      <c r="N142" s="44" t="str">
        <f t="shared" si="2"/>
        <v>3000ml</v>
      </c>
      <c r="O142" s="45">
        <f t="shared" si="10"/>
        <v>684</v>
      </c>
      <c r="P142" s="29">
        <f t="shared" si="4"/>
        <v>114</v>
      </c>
      <c r="Q142" s="74">
        <f t="shared" si="5"/>
        <v>0</v>
      </c>
      <c r="R142" s="28"/>
      <c r="S142" s="28"/>
      <c r="T142" s="28"/>
      <c r="U142" s="28"/>
      <c r="V142" s="28"/>
      <c r="W142" s="28"/>
      <c r="X142" s="28"/>
      <c r="Y142" s="28"/>
      <c r="Z142" s="28"/>
    </row>
    <row r="143" spans="1:26" ht="15" customHeight="1">
      <c r="A143" s="32">
        <v>33</v>
      </c>
      <c r="B143" s="33" t="s">
        <v>1613</v>
      </c>
      <c r="C143" s="34" t="s">
        <v>27</v>
      </c>
      <c r="D143" s="9"/>
      <c r="E143" s="50" t="s">
        <v>1626</v>
      </c>
      <c r="F143" s="155"/>
      <c r="G143" s="38">
        <v>7.72</v>
      </c>
      <c r="H143" s="39">
        <v>65</v>
      </c>
      <c r="I143" s="67">
        <v>350</v>
      </c>
      <c r="J143" s="121" t="s">
        <v>29</v>
      </c>
      <c r="K143" s="41" t="s">
        <v>26</v>
      </c>
      <c r="L143" s="42" t="str">
        <f t="shared" si="0"/>
        <v>350ml</v>
      </c>
      <c r="M143" s="43">
        <f t="shared" si="1"/>
        <v>22750</v>
      </c>
      <c r="N143" s="44" t="str">
        <f t="shared" si="2"/>
        <v>22750ml</v>
      </c>
      <c r="O143" s="45">
        <f t="shared" si="10"/>
        <v>501.8</v>
      </c>
      <c r="P143" s="29">
        <f t="shared" si="4"/>
        <v>7.72</v>
      </c>
      <c r="Q143" s="74">
        <f t="shared" si="5"/>
        <v>0</v>
      </c>
      <c r="R143" s="28"/>
      <c r="S143" s="28"/>
      <c r="T143" s="28"/>
      <c r="U143" s="28"/>
      <c r="V143" s="28"/>
      <c r="W143" s="28"/>
      <c r="X143" s="28"/>
      <c r="Y143" s="28"/>
      <c r="Z143" s="28"/>
    </row>
    <row r="144" spans="1:26" ht="15" customHeight="1">
      <c r="A144" s="32">
        <v>33</v>
      </c>
      <c r="B144" s="48" t="s">
        <v>1613</v>
      </c>
      <c r="C144" s="34" t="s">
        <v>27</v>
      </c>
      <c r="D144" s="9"/>
      <c r="E144" s="116" t="s">
        <v>1625</v>
      </c>
      <c r="F144" s="155"/>
      <c r="G144" s="38">
        <v>10.16</v>
      </c>
      <c r="H144" s="39">
        <v>24</v>
      </c>
      <c r="I144" s="67">
        <v>500</v>
      </c>
      <c r="J144" s="121" t="s">
        <v>29</v>
      </c>
      <c r="K144" s="41" t="s">
        <v>26</v>
      </c>
      <c r="L144" s="42" t="str">
        <f t="shared" si="0"/>
        <v>500ml</v>
      </c>
      <c r="M144" s="43">
        <f t="shared" si="1"/>
        <v>12000</v>
      </c>
      <c r="N144" s="44" t="str">
        <f t="shared" si="2"/>
        <v>12000ml</v>
      </c>
      <c r="O144" s="45">
        <f t="shared" si="10"/>
        <v>243.84</v>
      </c>
      <c r="P144" s="29">
        <f t="shared" si="4"/>
        <v>10.16</v>
      </c>
      <c r="Q144" s="74">
        <f t="shared" si="5"/>
        <v>0</v>
      </c>
      <c r="R144" s="28"/>
      <c r="S144" s="28"/>
      <c r="T144" s="28"/>
      <c r="U144" s="28"/>
      <c r="V144" s="28"/>
      <c r="W144" s="28"/>
      <c r="X144" s="28"/>
      <c r="Y144" s="28"/>
      <c r="Z144" s="28"/>
    </row>
    <row r="145" spans="1:26" ht="15" customHeight="1">
      <c r="A145" s="32">
        <v>33</v>
      </c>
      <c r="B145" s="57" t="s">
        <v>1613</v>
      </c>
      <c r="C145" s="34" t="s">
        <v>47</v>
      </c>
      <c r="D145" s="59"/>
      <c r="E145" s="116" t="s">
        <v>1618</v>
      </c>
      <c r="F145" s="195"/>
      <c r="G145" s="38">
        <v>7.5</v>
      </c>
      <c r="H145" s="39">
        <v>3519</v>
      </c>
      <c r="I145" s="67">
        <v>1</v>
      </c>
      <c r="J145" s="121" t="s">
        <v>37</v>
      </c>
      <c r="K145" s="46"/>
      <c r="L145" s="42" t="str">
        <f t="shared" si="0"/>
        <v>1pieces</v>
      </c>
      <c r="M145" s="43">
        <f t="shared" si="1"/>
        <v>3519</v>
      </c>
      <c r="N145" s="44" t="str">
        <f t="shared" si="2"/>
        <v>3519pieces</v>
      </c>
      <c r="O145" s="51">
        <f t="shared" si="10"/>
        <v>26392.5</v>
      </c>
      <c r="P145" s="29">
        <f t="shared" si="4"/>
        <v>7.5</v>
      </c>
      <c r="Q145" s="74">
        <f t="shared" si="5"/>
        <v>0</v>
      </c>
      <c r="R145" s="28"/>
      <c r="S145" s="28"/>
      <c r="T145" s="28"/>
      <c r="U145" s="28"/>
      <c r="V145" s="28"/>
      <c r="W145" s="28"/>
      <c r="X145" s="28"/>
      <c r="Y145" s="28"/>
      <c r="Z145" s="28"/>
    </row>
    <row r="146" spans="1:26" ht="15" customHeight="1">
      <c r="A146" s="32">
        <v>33</v>
      </c>
      <c r="B146" s="79" t="s">
        <v>1613</v>
      </c>
      <c r="C146" s="94" t="s">
        <v>68</v>
      </c>
      <c r="D146" s="59"/>
      <c r="E146" s="116"/>
      <c r="F146" s="195"/>
      <c r="G146" s="212">
        <v>7.5</v>
      </c>
      <c r="H146" s="213">
        <f>24+23</f>
        <v>47</v>
      </c>
      <c r="I146" s="227">
        <v>24</v>
      </c>
      <c r="J146" s="215" t="s">
        <v>37</v>
      </c>
      <c r="K146" s="46"/>
      <c r="L146" s="42" t="str">
        <f t="shared" si="0"/>
        <v>24pieces</v>
      </c>
      <c r="M146" s="43">
        <f t="shared" si="1"/>
        <v>1128</v>
      </c>
      <c r="N146" s="44" t="str">
        <f t="shared" si="2"/>
        <v>1128pieces</v>
      </c>
      <c r="O146" s="51">
        <f t="shared" si="10"/>
        <v>352.5</v>
      </c>
      <c r="P146" s="29">
        <f t="shared" si="4"/>
        <v>7.5</v>
      </c>
      <c r="Q146" s="74">
        <f t="shared" si="5"/>
        <v>0</v>
      </c>
      <c r="R146" s="28"/>
      <c r="S146" s="28"/>
      <c r="T146" s="28"/>
      <c r="U146" s="28"/>
      <c r="V146" s="28"/>
      <c r="W146" s="28"/>
      <c r="X146" s="28"/>
      <c r="Y146" s="28"/>
      <c r="Z146" s="28"/>
    </row>
    <row r="147" spans="1:26" ht="15" customHeight="1">
      <c r="A147" s="47">
        <v>34</v>
      </c>
      <c r="B147" s="33" t="s">
        <v>1678</v>
      </c>
      <c r="C147" s="49" t="s">
        <v>61</v>
      </c>
      <c r="D147" s="48"/>
      <c r="E147" s="50" t="s">
        <v>1679</v>
      </c>
      <c r="F147" s="155"/>
      <c r="G147" s="38">
        <v>16.14</v>
      </c>
      <c r="H147" s="39">
        <v>48</v>
      </c>
      <c r="I147" s="67">
        <v>290</v>
      </c>
      <c r="J147" s="121" t="s">
        <v>29</v>
      </c>
      <c r="K147" s="41"/>
      <c r="L147" s="42" t="str">
        <f t="shared" si="0"/>
        <v>290ml</v>
      </c>
      <c r="M147" s="43">
        <f t="shared" si="1"/>
        <v>13920</v>
      </c>
      <c r="N147" s="44" t="str">
        <f t="shared" si="2"/>
        <v>13920ml</v>
      </c>
      <c r="O147" s="51">
        <f t="shared" si="10"/>
        <v>774.72</v>
      </c>
      <c r="P147" s="29">
        <f t="shared" si="4"/>
        <v>16.14</v>
      </c>
      <c r="Q147" s="74">
        <f t="shared" si="5"/>
        <v>0</v>
      </c>
      <c r="R147" s="28"/>
      <c r="S147" s="28"/>
      <c r="T147" s="28"/>
      <c r="U147" s="28"/>
      <c r="V147" s="28"/>
      <c r="W147" s="28"/>
      <c r="X147" s="28"/>
      <c r="Y147" s="28"/>
      <c r="Z147" s="28"/>
    </row>
    <row r="148" spans="1:26" ht="15" customHeight="1">
      <c r="A148" s="118">
        <v>34</v>
      </c>
      <c r="B148" s="33" t="s">
        <v>1675</v>
      </c>
      <c r="C148" s="49" t="s">
        <v>31</v>
      </c>
      <c r="D148" s="35"/>
      <c r="E148" s="287" t="s">
        <v>1676</v>
      </c>
      <c r="F148" s="155"/>
      <c r="G148" s="180">
        <v>16.8</v>
      </c>
      <c r="H148" s="81">
        <v>46</v>
      </c>
      <c r="I148" s="67"/>
      <c r="J148" s="40" t="s">
        <v>37</v>
      </c>
      <c r="K148" s="41" t="s">
        <v>26</v>
      </c>
      <c r="L148" s="42" t="str">
        <f t="shared" si="0"/>
        <v>pieces</v>
      </c>
      <c r="M148" s="43">
        <f t="shared" si="1"/>
        <v>0</v>
      </c>
      <c r="N148" s="44" t="str">
        <f t="shared" si="2"/>
        <v>0pieces</v>
      </c>
      <c r="O148" s="51">
        <f t="shared" si="10"/>
        <v>772.80000000000007</v>
      </c>
      <c r="P148" s="29">
        <f t="shared" si="4"/>
        <v>16.8</v>
      </c>
      <c r="Q148" s="74">
        <f t="shared" si="5"/>
        <v>0</v>
      </c>
      <c r="R148" s="28"/>
      <c r="S148" s="28"/>
      <c r="T148" s="28"/>
      <c r="U148" s="28"/>
      <c r="V148" s="28"/>
      <c r="W148" s="28"/>
      <c r="X148" s="28"/>
      <c r="Y148" s="28"/>
      <c r="Z148" s="28"/>
    </row>
    <row r="149" spans="1:26" ht="15" customHeight="1">
      <c r="A149" s="47">
        <v>34</v>
      </c>
      <c r="B149" s="33" t="s">
        <v>1675</v>
      </c>
      <c r="C149" s="34" t="s">
        <v>35</v>
      </c>
      <c r="D149" s="48"/>
      <c r="E149" s="91" t="s">
        <v>424</v>
      </c>
      <c r="F149" s="155"/>
      <c r="G149" s="108">
        <v>16.079999999999998</v>
      </c>
      <c r="H149" s="81">
        <v>12</v>
      </c>
      <c r="I149" s="67">
        <v>290</v>
      </c>
      <c r="J149" s="40" t="s">
        <v>29</v>
      </c>
      <c r="K149" s="41" t="s">
        <v>26</v>
      </c>
      <c r="L149" s="42" t="str">
        <f t="shared" si="0"/>
        <v>290ml</v>
      </c>
      <c r="M149" s="43">
        <f t="shared" si="1"/>
        <v>3480</v>
      </c>
      <c r="N149" s="44" t="str">
        <f t="shared" si="2"/>
        <v>3480ml</v>
      </c>
      <c r="O149" s="51">
        <f t="shared" si="10"/>
        <v>192.95999999999998</v>
      </c>
      <c r="P149" s="29">
        <f t="shared" si="4"/>
        <v>16.079999999999998</v>
      </c>
      <c r="Q149" s="74">
        <f t="shared" si="5"/>
        <v>0</v>
      </c>
      <c r="R149" s="28"/>
      <c r="S149" s="28"/>
      <c r="T149" s="28"/>
      <c r="U149" s="28"/>
      <c r="V149" s="28"/>
      <c r="W149" s="28"/>
      <c r="X149" s="28"/>
      <c r="Y149" s="28"/>
      <c r="Z149" s="28"/>
    </row>
    <row r="150" spans="1:26" ht="15" customHeight="1">
      <c r="A150" s="32">
        <v>34</v>
      </c>
      <c r="B150" s="76" t="s">
        <v>1675</v>
      </c>
      <c r="C150" s="34" t="s">
        <v>55</v>
      </c>
      <c r="D150" s="35"/>
      <c r="E150" s="99"/>
      <c r="F150" s="156"/>
      <c r="G150" s="102">
        <v>33</v>
      </c>
      <c r="H150" s="103">
        <v>7</v>
      </c>
      <c r="I150" s="67">
        <v>1</v>
      </c>
      <c r="J150" s="40" t="s">
        <v>37</v>
      </c>
      <c r="K150" s="41" t="s">
        <v>26</v>
      </c>
      <c r="L150" s="42" t="str">
        <f t="shared" si="0"/>
        <v>1pieces</v>
      </c>
      <c r="M150" s="43">
        <f t="shared" si="1"/>
        <v>7</v>
      </c>
      <c r="N150" s="44" t="str">
        <f t="shared" si="2"/>
        <v>7pieces</v>
      </c>
      <c r="O150" s="51">
        <f t="shared" si="10"/>
        <v>231</v>
      </c>
      <c r="P150" s="29">
        <f t="shared" si="4"/>
        <v>33</v>
      </c>
      <c r="Q150" s="74">
        <f t="shared" si="5"/>
        <v>0</v>
      </c>
      <c r="R150" s="28"/>
      <c r="S150" s="28"/>
      <c r="T150" s="28"/>
      <c r="U150" s="28"/>
      <c r="V150" s="28"/>
      <c r="W150" s="28"/>
      <c r="X150" s="28"/>
      <c r="Y150" s="28"/>
      <c r="Z150" s="28"/>
    </row>
    <row r="151" spans="1:26" ht="15" customHeight="1">
      <c r="A151" s="32">
        <v>34</v>
      </c>
      <c r="B151" s="79" t="s">
        <v>1675</v>
      </c>
      <c r="C151" s="34" t="s">
        <v>47</v>
      </c>
      <c r="D151" s="59"/>
      <c r="E151" s="91" t="s">
        <v>2615</v>
      </c>
      <c r="F151" s="195"/>
      <c r="G151" s="108">
        <v>16.079999999999998</v>
      </c>
      <c r="H151" s="81">
        <v>125</v>
      </c>
      <c r="I151" s="67">
        <v>1</v>
      </c>
      <c r="J151" s="40" t="s">
        <v>37</v>
      </c>
      <c r="K151" s="46"/>
      <c r="L151" s="42" t="str">
        <f t="shared" si="0"/>
        <v>1pieces</v>
      </c>
      <c r="M151" s="43">
        <f t="shared" si="1"/>
        <v>125</v>
      </c>
      <c r="N151" s="44" t="str">
        <f t="shared" si="2"/>
        <v>125pieces</v>
      </c>
      <c r="O151" s="51">
        <f t="shared" si="10"/>
        <v>2009.9999999999998</v>
      </c>
      <c r="P151" s="29">
        <f t="shared" si="4"/>
        <v>16.079999999999998</v>
      </c>
      <c r="Q151" s="74">
        <f t="shared" si="5"/>
        <v>0</v>
      </c>
      <c r="R151" s="28"/>
      <c r="S151" s="28"/>
      <c r="T151" s="28"/>
      <c r="U151" s="28"/>
      <c r="V151" s="28"/>
      <c r="W151" s="28"/>
      <c r="X151" s="28"/>
      <c r="Y151" s="28"/>
      <c r="Z151" s="28"/>
    </row>
    <row r="152" spans="1:26" ht="15" customHeight="1">
      <c r="A152" s="47">
        <v>35</v>
      </c>
      <c r="B152" s="33" t="s">
        <v>1914</v>
      </c>
      <c r="C152" s="49" t="s">
        <v>61</v>
      </c>
      <c r="D152" s="48"/>
      <c r="E152" s="91" t="s">
        <v>1163</v>
      </c>
      <c r="F152" s="155"/>
      <c r="G152" s="108">
        <v>8.8759999999999994</v>
      </c>
      <c r="H152" s="81">
        <v>3</v>
      </c>
      <c r="I152" s="67">
        <v>250</v>
      </c>
      <c r="J152" s="40" t="s">
        <v>29</v>
      </c>
      <c r="K152" s="41"/>
      <c r="L152" s="42" t="str">
        <f t="shared" si="0"/>
        <v>250ml</v>
      </c>
      <c r="M152" s="43">
        <f t="shared" si="1"/>
        <v>750</v>
      </c>
      <c r="N152" s="44" t="str">
        <f t="shared" si="2"/>
        <v>750ml</v>
      </c>
      <c r="O152" s="51">
        <f t="shared" si="10"/>
        <v>26.628</v>
      </c>
      <c r="P152" s="29">
        <f t="shared" si="4"/>
        <v>8.8759999999999994</v>
      </c>
      <c r="Q152" s="74">
        <f t="shared" si="5"/>
        <v>0</v>
      </c>
      <c r="R152" s="28"/>
      <c r="S152" s="28"/>
      <c r="T152" s="28"/>
      <c r="U152" s="28"/>
      <c r="V152" s="28"/>
      <c r="W152" s="28"/>
      <c r="X152" s="28"/>
      <c r="Y152" s="28"/>
      <c r="Z152" s="28"/>
    </row>
    <row r="153" spans="1:26" ht="15" customHeight="1">
      <c r="A153" s="32">
        <v>35</v>
      </c>
      <c r="B153" s="128" t="s">
        <v>1912</v>
      </c>
      <c r="C153" s="34" t="s">
        <v>82</v>
      </c>
      <c r="D153" s="35"/>
      <c r="E153" s="203" t="s">
        <v>1913</v>
      </c>
      <c r="F153" s="155" t="s">
        <v>76</v>
      </c>
      <c r="G153" s="205">
        <v>60</v>
      </c>
      <c r="H153" s="239">
        <v>1</v>
      </c>
      <c r="I153" s="334">
        <v>530</v>
      </c>
      <c r="J153" s="130" t="s">
        <v>29</v>
      </c>
      <c r="K153" s="41" t="s">
        <v>26</v>
      </c>
      <c r="L153" s="42" t="str">
        <f t="shared" si="0"/>
        <v>530ml</v>
      </c>
      <c r="M153" s="43">
        <f t="shared" si="1"/>
        <v>530</v>
      </c>
      <c r="N153" s="44" t="str">
        <f t="shared" si="2"/>
        <v>530ml</v>
      </c>
      <c r="O153" s="51">
        <f t="shared" si="10"/>
        <v>60</v>
      </c>
      <c r="P153" s="29">
        <f t="shared" si="4"/>
        <v>60</v>
      </c>
      <c r="Q153" s="74">
        <f t="shared" si="5"/>
        <v>0</v>
      </c>
      <c r="R153" s="28"/>
      <c r="S153" s="28"/>
      <c r="T153" s="28"/>
      <c r="U153" s="28"/>
      <c r="V153" s="28"/>
      <c r="W153" s="28"/>
      <c r="X153" s="28"/>
      <c r="Y153" s="28"/>
      <c r="Z153" s="28"/>
    </row>
    <row r="154" spans="1:26" ht="15" customHeight="1">
      <c r="A154" s="32">
        <v>35</v>
      </c>
      <c r="B154" s="76" t="s">
        <v>1912</v>
      </c>
      <c r="C154" s="34" t="s">
        <v>55</v>
      </c>
      <c r="D154" s="35"/>
      <c r="E154" s="99" t="s">
        <v>970</v>
      </c>
      <c r="F154" s="156"/>
      <c r="G154" s="102">
        <v>29.5</v>
      </c>
      <c r="H154" s="103">
        <v>15</v>
      </c>
      <c r="I154" s="67">
        <v>1</v>
      </c>
      <c r="J154" s="40" t="s">
        <v>37</v>
      </c>
      <c r="K154" s="41" t="s">
        <v>26</v>
      </c>
      <c r="L154" s="42" t="str">
        <f t="shared" si="0"/>
        <v>1pieces</v>
      </c>
      <c r="M154" s="43">
        <f t="shared" si="1"/>
        <v>15</v>
      </c>
      <c r="N154" s="44" t="str">
        <f t="shared" si="2"/>
        <v>15pieces</v>
      </c>
      <c r="O154" s="51">
        <f t="shared" si="10"/>
        <v>442.5</v>
      </c>
      <c r="P154" s="29">
        <f t="shared" si="4"/>
        <v>29.5</v>
      </c>
      <c r="Q154" s="74">
        <f t="shared" si="5"/>
        <v>0</v>
      </c>
      <c r="R154" s="28"/>
      <c r="S154" s="28"/>
      <c r="T154" s="28"/>
      <c r="U154" s="28"/>
      <c r="V154" s="28"/>
      <c r="W154" s="28"/>
      <c r="X154" s="28"/>
      <c r="Y154" s="28"/>
      <c r="Z154" s="28"/>
    </row>
    <row r="155" spans="1:26" ht="15" customHeight="1">
      <c r="A155" s="47">
        <v>36</v>
      </c>
      <c r="B155" s="48" t="s">
        <v>1917</v>
      </c>
      <c r="C155" s="49" t="s">
        <v>61</v>
      </c>
      <c r="D155" s="48"/>
      <c r="E155" s="91" t="s">
        <v>2616</v>
      </c>
      <c r="F155" s="155"/>
      <c r="G155" s="108">
        <v>27.97</v>
      </c>
      <c r="H155" s="81">
        <v>34</v>
      </c>
      <c r="I155" s="67">
        <v>220</v>
      </c>
      <c r="J155" s="40" t="s">
        <v>29</v>
      </c>
      <c r="K155" s="41"/>
      <c r="L155" s="42" t="str">
        <f t="shared" si="0"/>
        <v>220ml</v>
      </c>
      <c r="M155" s="43">
        <f t="shared" si="1"/>
        <v>7480</v>
      </c>
      <c r="N155" s="44" t="str">
        <f t="shared" si="2"/>
        <v>7480ml</v>
      </c>
      <c r="O155" s="51">
        <f t="shared" si="10"/>
        <v>950.98</v>
      </c>
      <c r="P155" s="29">
        <f t="shared" si="4"/>
        <v>27.97</v>
      </c>
      <c r="Q155" s="74">
        <f t="shared" si="5"/>
        <v>0</v>
      </c>
      <c r="R155" s="28"/>
      <c r="S155" s="28"/>
      <c r="T155" s="28"/>
      <c r="U155" s="28"/>
      <c r="V155" s="28"/>
      <c r="W155" s="28"/>
      <c r="X155" s="28"/>
      <c r="Y155" s="28"/>
      <c r="Z155" s="28"/>
    </row>
    <row r="156" spans="1:26" ht="15" customHeight="1">
      <c r="A156" s="47">
        <v>37</v>
      </c>
      <c r="B156" s="33" t="s">
        <v>2121</v>
      </c>
      <c r="C156" s="49" t="s">
        <v>61</v>
      </c>
      <c r="D156" s="48"/>
      <c r="E156" s="91" t="s">
        <v>2122</v>
      </c>
      <c r="F156" s="155"/>
      <c r="G156" s="108">
        <v>12.57</v>
      </c>
      <c r="H156" s="81">
        <v>3</v>
      </c>
      <c r="I156" s="67">
        <v>250</v>
      </c>
      <c r="J156" s="40" t="s">
        <v>29</v>
      </c>
      <c r="K156" s="41"/>
      <c r="L156" s="42" t="str">
        <f t="shared" si="0"/>
        <v>250ml</v>
      </c>
      <c r="M156" s="43">
        <f t="shared" si="1"/>
        <v>750</v>
      </c>
      <c r="N156" s="44" t="str">
        <f t="shared" si="2"/>
        <v>750ml</v>
      </c>
      <c r="O156" s="51">
        <f t="shared" si="10"/>
        <v>37.71</v>
      </c>
      <c r="P156" s="29">
        <f t="shared" si="4"/>
        <v>12.57</v>
      </c>
      <c r="Q156" s="74">
        <f t="shared" si="5"/>
        <v>0</v>
      </c>
      <c r="R156" s="28"/>
      <c r="S156" s="28"/>
      <c r="T156" s="28"/>
      <c r="U156" s="28"/>
      <c r="V156" s="28"/>
      <c r="W156" s="28"/>
      <c r="X156" s="28"/>
      <c r="Y156" s="28"/>
      <c r="Z156" s="28"/>
    </row>
    <row r="157" spans="1:26" ht="15" customHeight="1">
      <c r="A157" s="32">
        <v>37</v>
      </c>
      <c r="B157" s="57" t="s">
        <v>2123</v>
      </c>
      <c r="C157" s="34" t="s">
        <v>47</v>
      </c>
      <c r="D157" s="59"/>
      <c r="E157" s="149" t="s">
        <v>2617</v>
      </c>
      <c r="F157" s="195"/>
      <c r="G157" s="108">
        <v>16.66</v>
      </c>
      <c r="H157" s="81">
        <v>120</v>
      </c>
      <c r="I157" s="67">
        <v>1</v>
      </c>
      <c r="J157" s="40" t="s">
        <v>37</v>
      </c>
      <c r="K157" s="46"/>
      <c r="L157" s="42" t="str">
        <f t="shared" si="0"/>
        <v>1pieces</v>
      </c>
      <c r="M157" s="43">
        <f t="shared" si="1"/>
        <v>120</v>
      </c>
      <c r="N157" s="44" t="str">
        <f t="shared" si="2"/>
        <v>120pieces</v>
      </c>
      <c r="O157" s="51">
        <f t="shared" si="10"/>
        <v>1999.2</v>
      </c>
      <c r="P157" s="29">
        <f t="shared" si="4"/>
        <v>16.66</v>
      </c>
      <c r="Q157" s="74">
        <f t="shared" si="5"/>
        <v>0</v>
      </c>
      <c r="R157" s="28"/>
      <c r="S157" s="28"/>
      <c r="T157" s="28"/>
      <c r="U157" s="28"/>
      <c r="V157" s="28"/>
      <c r="W157" s="28"/>
      <c r="X157" s="28"/>
      <c r="Y157" s="28"/>
      <c r="Z157" s="28"/>
    </row>
    <row r="158" spans="1:26" ht="15" customHeight="1">
      <c r="A158" s="47">
        <v>38</v>
      </c>
      <c r="B158" s="33" t="s">
        <v>66</v>
      </c>
      <c r="C158" s="49" t="s">
        <v>61</v>
      </c>
      <c r="D158" s="48"/>
      <c r="E158" s="91" t="s">
        <v>67</v>
      </c>
      <c r="F158" s="155"/>
      <c r="G158" s="108">
        <v>8.2799999999999994</v>
      </c>
      <c r="H158" s="81">
        <v>180</v>
      </c>
      <c r="I158" s="67">
        <v>33</v>
      </c>
      <c r="J158" s="40" t="s">
        <v>59</v>
      </c>
      <c r="K158" s="41"/>
      <c r="L158" s="42" t="str">
        <f t="shared" si="0"/>
        <v>33grams</v>
      </c>
      <c r="M158" s="43">
        <f t="shared" si="1"/>
        <v>5940</v>
      </c>
      <c r="N158" s="44" t="str">
        <f t="shared" si="2"/>
        <v>5940grams</v>
      </c>
      <c r="O158" s="51">
        <f t="shared" si="10"/>
        <v>1490.3999999999999</v>
      </c>
      <c r="P158" s="29">
        <f t="shared" si="4"/>
        <v>8.2799999999999994</v>
      </c>
      <c r="Q158" s="74">
        <f t="shared" si="5"/>
        <v>0</v>
      </c>
      <c r="R158" s="28"/>
      <c r="S158" s="28"/>
      <c r="T158" s="28"/>
      <c r="U158" s="28"/>
      <c r="V158" s="28"/>
      <c r="W158" s="28"/>
      <c r="X158" s="28"/>
      <c r="Y158" s="28"/>
      <c r="Z158" s="28"/>
    </row>
    <row r="159" spans="1:26" ht="15" customHeight="1">
      <c r="A159" s="32">
        <v>38</v>
      </c>
      <c r="B159" s="57" t="s">
        <v>63</v>
      </c>
      <c r="C159" s="34" t="s">
        <v>47</v>
      </c>
      <c r="D159" s="59"/>
      <c r="E159" s="149" t="s">
        <v>65</v>
      </c>
      <c r="F159" s="195"/>
      <c r="G159" s="108">
        <v>8.2799999999999994</v>
      </c>
      <c r="H159" s="81">
        <v>141</v>
      </c>
      <c r="I159" s="67">
        <v>1</v>
      </c>
      <c r="J159" s="40" t="s">
        <v>37</v>
      </c>
      <c r="K159" s="46"/>
      <c r="L159" s="42" t="str">
        <f t="shared" si="0"/>
        <v>1pieces</v>
      </c>
      <c r="M159" s="43">
        <f t="shared" si="1"/>
        <v>141</v>
      </c>
      <c r="N159" s="44" t="str">
        <f t="shared" si="2"/>
        <v>141pieces</v>
      </c>
      <c r="O159" s="51">
        <f t="shared" si="10"/>
        <v>1167.48</v>
      </c>
      <c r="P159" s="29">
        <f t="shared" si="4"/>
        <v>8.2799999999999994</v>
      </c>
      <c r="Q159" s="74">
        <f t="shared" si="5"/>
        <v>0</v>
      </c>
      <c r="R159" s="28"/>
      <c r="S159" s="28"/>
      <c r="T159" s="28"/>
      <c r="U159" s="28"/>
      <c r="V159" s="28"/>
      <c r="W159" s="28"/>
      <c r="X159" s="28"/>
      <c r="Y159" s="28"/>
      <c r="Z159" s="28"/>
    </row>
    <row r="160" spans="1:26" ht="15" customHeight="1">
      <c r="A160" s="32">
        <v>38</v>
      </c>
      <c r="B160" s="57" t="s">
        <v>63</v>
      </c>
      <c r="C160" s="94" t="s">
        <v>68</v>
      </c>
      <c r="D160" s="59"/>
      <c r="E160" s="91"/>
      <c r="F160" s="195"/>
      <c r="G160" s="95">
        <v>9.1999999999999993</v>
      </c>
      <c r="H160" s="308">
        <v>157</v>
      </c>
      <c r="I160" s="227">
        <v>1</v>
      </c>
      <c r="J160" s="361" t="s">
        <v>37</v>
      </c>
      <c r="K160" s="46"/>
      <c r="L160" s="42" t="str">
        <f t="shared" si="0"/>
        <v>1pieces</v>
      </c>
      <c r="M160" s="43">
        <f t="shared" si="1"/>
        <v>157</v>
      </c>
      <c r="N160" s="44" t="str">
        <f t="shared" si="2"/>
        <v>157pieces</v>
      </c>
      <c r="O160" s="51">
        <f t="shared" si="10"/>
        <v>1444.3999999999999</v>
      </c>
      <c r="P160" s="29">
        <f t="shared" si="4"/>
        <v>9.1999999999999993</v>
      </c>
      <c r="Q160" s="74">
        <f t="shared" si="5"/>
        <v>0</v>
      </c>
      <c r="R160" s="28"/>
      <c r="S160" s="28"/>
      <c r="T160" s="28"/>
      <c r="U160" s="28"/>
      <c r="V160" s="28"/>
      <c r="W160" s="28"/>
      <c r="X160" s="28"/>
      <c r="Y160" s="28"/>
      <c r="Z160" s="28"/>
    </row>
    <row r="161" spans="1:26" ht="15" customHeight="1">
      <c r="A161" s="47">
        <v>39</v>
      </c>
      <c r="B161" s="33" t="s">
        <v>215</v>
      </c>
      <c r="C161" s="49" t="s">
        <v>61</v>
      </c>
      <c r="D161" s="48"/>
      <c r="E161" s="91" t="s">
        <v>216</v>
      </c>
      <c r="F161" s="155"/>
      <c r="G161" s="108">
        <v>16.899999999999999</v>
      </c>
      <c r="H161" s="81">
        <v>26</v>
      </c>
      <c r="I161" s="67">
        <v>33</v>
      </c>
      <c r="J161" s="40" t="s">
        <v>59</v>
      </c>
      <c r="K161" s="41"/>
      <c r="L161" s="42" t="str">
        <f t="shared" si="0"/>
        <v>33grams</v>
      </c>
      <c r="M161" s="43">
        <f t="shared" si="1"/>
        <v>858</v>
      </c>
      <c r="N161" s="44" t="str">
        <f t="shared" si="2"/>
        <v>858grams</v>
      </c>
      <c r="O161" s="51">
        <f t="shared" si="10"/>
        <v>439.4</v>
      </c>
      <c r="P161" s="29">
        <f t="shared" si="4"/>
        <v>16.899999999999999</v>
      </c>
      <c r="Q161" s="74">
        <f t="shared" si="5"/>
        <v>0</v>
      </c>
      <c r="R161" s="28"/>
      <c r="S161" s="28"/>
      <c r="T161" s="28"/>
      <c r="U161" s="28"/>
      <c r="V161" s="28"/>
      <c r="W161" s="28"/>
      <c r="X161" s="28"/>
      <c r="Y161" s="28"/>
      <c r="Z161" s="28"/>
    </row>
    <row r="162" spans="1:26" ht="15" customHeight="1">
      <c r="A162" s="32">
        <v>39</v>
      </c>
      <c r="B162" s="57" t="s">
        <v>217</v>
      </c>
      <c r="C162" s="94" t="s">
        <v>68</v>
      </c>
      <c r="D162" s="59"/>
      <c r="E162" s="91"/>
      <c r="F162" s="195"/>
      <c r="G162" s="95">
        <v>18.850000000000001</v>
      </c>
      <c r="H162" s="308">
        <v>16</v>
      </c>
      <c r="I162" s="508">
        <v>1</v>
      </c>
      <c r="J162" s="361" t="s">
        <v>37</v>
      </c>
      <c r="K162" s="46"/>
      <c r="L162" s="42" t="str">
        <f t="shared" si="0"/>
        <v>1pieces</v>
      </c>
      <c r="M162" s="43">
        <f t="shared" si="1"/>
        <v>16</v>
      </c>
      <c r="N162" s="44" t="str">
        <f t="shared" si="2"/>
        <v>16pieces</v>
      </c>
      <c r="O162" s="51">
        <f t="shared" si="10"/>
        <v>301.60000000000002</v>
      </c>
      <c r="P162" s="29">
        <f t="shared" si="4"/>
        <v>18.850000000000001</v>
      </c>
      <c r="Q162" s="74">
        <f t="shared" si="5"/>
        <v>0</v>
      </c>
      <c r="R162" s="28"/>
      <c r="S162" s="28"/>
      <c r="T162" s="28"/>
      <c r="U162" s="28"/>
      <c r="V162" s="28"/>
      <c r="W162" s="28"/>
      <c r="X162" s="28"/>
      <c r="Y162" s="28"/>
      <c r="Z162" s="28"/>
    </row>
    <row r="163" spans="1:26" ht="15" customHeight="1">
      <c r="A163" s="47">
        <v>40</v>
      </c>
      <c r="B163" s="48" t="s">
        <v>222</v>
      </c>
      <c r="C163" s="49" t="s">
        <v>61</v>
      </c>
      <c r="D163" s="48"/>
      <c r="E163" s="91" t="s">
        <v>223</v>
      </c>
      <c r="F163" s="155"/>
      <c r="G163" s="108">
        <v>10.82</v>
      </c>
      <c r="H163" s="81">
        <v>374</v>
      </c>
      <c r="I163" s="67">
        <v>33</v>
      </c>
      <c r="J163" s="40" t="s">
        <v>59</v>
      </c>
      <c r="K163" s="41"/>
      <c r="L163" s="42" t="str">
        <f t="shared" si="0"/>
        <v>33grams</v>
      </c>
      <c r="M163" s="43">
        <f t="shared" si="1"/>
        <v>12342</v>
      </c>
      <c r="N163" s="44" t="str">
        <f t="shared" si="2"/>
        <v>12342grams</v>
      </c>
      <c r="O163" s="51">
        <f t="shared" si="10"/>
        <v>4046.6800000000003</v>
      </c>
      <c r="P163" s="29">
        <f t="shared" si="4"/>
        <v>10.82</v>
      </c>
      <c r="Q163" s="74">
        <f t="shared" si="5"/>
        <v>0</v>
      </c>
      <c r="R163" s="28"/>
      <c r="S163" s="28"/>
      <c r="T163" s="28"/>
      <c r="U163" s="28"/>
      <c r="V163" s="28"/>
      <c r="W163" s="28"/>
      <c r="X163" s="28"/>
      <c r="Y163" s="28"/>
      <c r="Z163" s="28"/>
    </row>
    <row r="164" spans="1:26" ht="15" customHeight="1">
      <c r="A164" s="47">
        <v>40</v>
      </c>
      <c r="B164" s="68" t="s">
        <v>220</v>
      </c>
      <c r="C164" s="53" t="s">
        <v>39</v>
      </c>
      <c r="D164" s="52"/>
      <c r="E164" s="101" t="s">
        <v>221</v>
      </c>
      <c r="F164" s="156"/>
      <c r="G164" s="106">
        <v>11.1</v>
      </c>
      <c r="H164" s="103">
        <f>272+24</f>
        <v>296</v>
      </c>
      <c r="I164" s="218">
        <v>1</v>
      </c>
      <c r="J164" s="56" t="s">
        <v>37</v>
      </c>
      <c r="K164" s="41"/>
      <c r="L164" s="42" t="str">
        <f t="shared" si="0"/>
        <v>1pieces</v>
      </c>
      <c r="M164" s="43">
        <f t="shared" si="1"/>
        <v>296</v>
      </c>
      <c r="N164" s="44" t="str">
        <f t="shared" si="2"/>
        <v>296pieces</v>
      </c>
      <c r="O164" s="51">
        <f t="shared" si="10"/>
        <v>3285.6</v>
      </c>
      <c r="P164" s="29">
        <f t="shared" si="4"/>
        <v>11.1</v>
      </c>
      <c r="Q164" s="74">
        <f t="shared" si="5"/>
        <v>0</v>
      </c>
      <c r="R164" s="28"/>
      <c r="S164" s="28"/>
      <c r="T164" s="28"/>
      <c r="U164" s="28"/>
      <c r="V164" s="28"/>
      <c r="W164" s="28"/>
      <c r="X164" s="28"/>
      <c r="Y164" s="28"/>
      <c r="Z164" s="28"/>
    </row>
    <row r="165" spans="1:26" ht="15" customHeight="1">
      <c r="A165" s="32">
        <v>40</v>
      </c>
      <c r="B165" s="57" t="s">
        <v>220</v>
      </c>
      <c r="C165" s="94" t="s">
        <v>68</v>
      </c>
      <c r="D165" s="59"/>
      <c r="E165" s="91"/>
      <c r="F165" s="195"/>
      <c r="G165" s="95">
        <v>11</v>
      </c>
      <c r="H165" s="308">
        <v>256</v>
      </c>
      <c r="I165" s="508">
        <v>1</v>
      </c>
      <c r="J165" s="361" t="s">
        <v>37</v>
      </c>
      <c r="K165" s="46"/>
      <c r="L165" s="42" t="str">
        <f t="shared" si="0"/>
        <v>1pieces</v>
      </c>
      <c r="M165" s="43">
        <f t="shared" si="1"/>
        <v>256</v>
      </c>
      <c r="N165" s="44" t="str">
        <f t="shared" si="2"/>
        <v>256pieces</v>
      </c>
      <c r="O165" s="51">
        <f t="shared" si="10"/>
        <v>2816</v>
      </c>
      <c r="P165" s="29">
        <f t="shared" si="4"/>
        <v>11</v>
      </c>
      <c r="Q165" s="74">
        <f t="shared" si="5"/>
        <v>0</v>
      </c>
      <c r="R165" s="28"/>
      <c r="S165" s="28"/>
      <c r="T165" s="28"/>
      <c r="U165" s="28"/>
      <c r="V165" s="28"/>
      <c r="W165" s="28"/>
      <c r="X165" s="28"/>
      <c r="Y165" s="28"/>
      <c r="Z165" s="28"/>
    </row>
    <row r="166" spans="1:26" ht="15" customHeight="1">
      <c r="A166" s="47">
        <v>41</v>
      </c>
      <c r="B166" s="33" t="s">
        <v>284</v>
      </c>
      <c r="C166" s="49" t="s">
        <v>61</v>
      </c>
      <c r="D166" s="48"/>
      <c r="E166" s="149" t="s">
        <v>2618</v>
      </c>
      <c r="F166" s="155"/>
      <c r="G166" s="108">
        <v>8.57</v>
      </c>
      <c r="H166" s="81">
        <v>238</v>
      </c>
      <c r="I166" s="67">
        <v>33</v>
      </c>
      <c r="J166" s="40" t="s">
        <v>59</v>
      </c>
      <c r="K166" s="41"/>
      <c r="L166" s="42" t="str">
        <f t="shared" si="0"/>
        <v>33grams</v>
      </c>
      <c r="M166" s="43">
        <f t="shared" si="1"/>
        <v>7854</v>
      </c>
      <c r="N166" s="44" t="str">
        <f t="shared" si="2"/>
        <v>7854grams</v>
      </c>
      <c r="O166" s="51">
        <f t="shared" si="10"/>
        <v>2039.66</v>
      </c>
      <c r="P166" s="29">
        <f t="shared" si="4"/>
        <v>8.57</v>
      </c>
      <c r="Q166" s="74">
        <f t="shared" si="5"/>
        <v>0</v>
      </c>
      <c r="R166" s="28"/>
      <c r="S166" s="28"/>
      <c r="T166" s="28"/>
      <c r="U166" s="28"/>
      <c r="V166" s="28"/>
      <c r="W166" s="28"/>
      <c r="X166" s="28"/>
      <c r="Y166" s="28"/>
      <c r="Z166" s="28"/>
    </row>
    <row r="167" spans="1:26" ht="15" customHeight="1">
      <c r="A167" s="47">
        <v>42</v>
      </c>
      <c r="B167" s="33" t="s">
        <v>311</v>
      </c>
      <c r="C167" s="49" t="s">
        <v>61</v>
      </c>
      <c r="D167" s="48"/>
      <c r="E167" s="91" t="s">
        <v>313</v>
      </c>
      <c r="F167" s="155"/>
      <c r="G167" s="108">
        <v>7.37</v>
      </c>
      <c r="H167" s="81">
        <v>239</v>
      </c>
      <c r="I167" s="67">
        <v>30</v>
      </c>
      <c r="J167" s="40" t="s">
        <v>59</v>
      </c>
      <c r="K167" s="41"/>
      <c r="L167" s="42" t="str">
        <f t="shared" si="0"/>
        <v>30grams</v>
      </c>
      <c r="M167" s="43">
        <f t="shared" si="1"/>
        <v>7170</v>
      </c>
      <c r="N167" s="44" t="str">
        <f t="shared" si="2"/>
        <v>7170grams</v>
      </c>
      <c r="O167" s="51">
        <f t="shared" si="10"/>
        <v>1761.43</v>
      </c>
      <c r="P167" s="29">
        <f t="shared" si="4"/>
        <v>7.37</v>
      </c>
      <c r="Q167" s="74">
        <f t="shared" si="5"/>
        <v>0</v>
      </c>
      <c r="R167" s="28"/>
      <c r="S167" s="28"/>
      <c r="T167" s="28"/>
      <c r="U167" s="28"/>
      <c r="V167" s="28"/>
      <c r="W167" s="28"/>
      <c r="X167" s="28"/>
      <c r="Y167" s="28"/>
      <c r="Z167" s="28"/>
    </row>
    <row r="168" spans="1:26" ht="15" customHeight="1">
      <c r="A168" s="47">
        <v>43</v>
      </c>
      <c r="B168" s="33" t="s">
        <v>327</v>
      </c>
      <c r="C168" s="49" t="s">
        <v>61</v>
      </c>
      <c r="D168" s="48"/>
      <c r="E168" s="535" t="s">
        <v>328</v>
      </c>
      <c r="F168" s="155"/>
      <c r="G168" s="108">
        <v>4.0999999999999996</v>
      </c>
      <c r="H168" s="81">
        <v>100</v>
      </c>
      <c r="I168" s="67">
        <v>18</v>
      </c>
      <c r="J168" s="40" t="s">
        <v>59</v>
      </c>
      <c r="K168" s="41"/>
      <c r="L168" s="42" t="str">
        <f t="shared" si="0"/>
        <v>18grams</v>
      </c>
      <c r="M168" s="43">
        <f t="shared" si="1"/>
        <v>1800</v>
      </c>
      <c r="N168" s="44" t="str">
        <f t="shared" si="2"/>
        <v>1800grams</v>
      </c>
      <c r="O168" s="51">
        <f t="shared" si="10"/>
        <v>409.99999999999994</v>
      </c>
      <c r="P168" s="29">
        <f t="shared" si="4"/>
        <v>4.0999999999999996</v>
      </c>
      <c r="Q168" s="74">
        <f t="shared" si="5"/>
        <v>0</v>
      </c>
      <c r="R168" s="28"/>
      <c r="S168" s="28"/>
      <c r="T168" s="28"/>
      <c r="U168" s="28"/>
      <c r="V168" s="28"/>
      <c r="W168" s="28"/>
      <c r="X168" s="28"/>
      <c r="Y168" s="28"/>
      <c r="Z168" s="28"/>
    </row>
    <row r="169" spans="1:26" ht="15" customHeight="1">
      <c r="A169" s="220">
        <v>43</v>
      </c>
      <c r="B169" s="33" t="s">
        <v>325</v>
      </c>
      <c r="C169" s="49" t="s">
        <v>31</v>
      </c>
      <c r="D169" s="35"/>
      <c r="E169" s="149" t="s">
        <v>326</v>
      </c>
      <c r="F169" s="155"/>
      <c r="G169" s="108">
        <v>7.25</v>
      </c>
      <c r="H169" s="81">
        <v>120</v>
      </c>
      <c r="I169" s="67"/>
      <c r="J169" s="40" t="s">
        <v>37</v>
      </c>
      <c r="K169" s="41" t="s">
        <v>26</v>
      </c>
      <c r="L169" s="42" t="str">
        <f t="shared" si="0"/>
        <v>pieces</v>
      </c>
      <c r="M169" s="43">
        <f t="shared" si="1"/>
        <v>0</v>
      </c>
      <c r="N169" s="44" t="str">
        <f t="shared" si="2"/>
        <v>0pieces</v>
      </c>
      <c r="O169" s="51">
        <f t="shared" si="10"/>
        <v>870</v>
      </c>
      <c r="P169" s="29">
        <f t="shared" si="4"/>
        <v>7.25</v>
      </c>
      <c r="Q169" s="74"/>
      <c r="R169" s="28"/>
      <c r="S169" s="28"/>
      <c r="T169" s="28"/>
      <c r="U169" s="28"/>
      <c r="V169" s="28"/>
      <c r="W169" s="28"/>
      <c r="X169" s="28"/>
      <c r="Y169" s="28"/>
      <c r="Z169" s="28"/>
    </row>
    <row r="170" spans="1:26" ht="15" customHeight="1">
      <c r="A170" s="32">
        <v>43</v>
      </c>
      <c r="B170" s="57" t="s">
        <v>325</v>
      </c>
      <c r="C170" s="94" t="s">
        <v>68</v>
      </c>
      <c r="D170" s="59"/>
      <c r="E170" s="91"/>
      <c r="F170" s="195"/>
      <c r="G170" s="95">
        <v>4.2969999999999997</v>
      </c>
      <c r="H170" s="308">
        <v>196</v>
      </c>
      <c r="I170" s="508">
        <v>1</v>
      </c>
      <c r="J170" s="361" t="s">
        <v>37</v>
      </c>
      <c r="K170" s="46"/>
      <c r="L170" s="42" t="str">
        <f t="shared" si="0"/>
        <v>1pieces</v>
      </c>
      <c r="M170" s="43">
        <f t="shared" si="1"/>
        <v>196</v>
      </c>
      <c r="N170" s="44" t="str">
        <f t="shared" si="2"/>
        <v>196pieces</v>
      </c>
      <c r="O170" s="51">
        <f t="shared" si="10"/>
        <v>842.21199999999999</v>
      </c>
      <c r="P170" s="29">
        <f t="shared" si="4"/>
        <v>4.2969999999999997</v>
      </c>
      <c r="Q170" s="74"/>
      <c r="R170" s="28"/>
      <c r="S170" s="28"/>
      <c r="T170" s="28"/>
      <c r="U170" s="28"/>
      <c r="V170" s="28"/>
      <c r="W170" s="28"/>
      <c r="X170" s="28"/>
      <c r="Y170" s="28"/>
      <c r="Z170" s="28"/>
    </row>
    <row r="171" spans="1:26" ht="15" customHeight="1">
      <c r="A171" s="47">
        <v>44</v>
      </c>
      <c r="B171" s="33" t="s">
        <v>315</v>
      </c>
      <c r="C171" s="49" t="s">
        <v>61</v>
      </c>
      <c r="D171" s="48"/>
      <c r="E171" s="149" t="s">
        <v>316</v>
      </c>
      <c r="F171" s="155"/>
      <c r="G171" s="108">
        <v>8.1999999999999993</v>
      </c>
      <c r="H171" s="81">
        <v>180</v>
      </c>
      <c r="I171" s="67">
        <v>30</v>
      </c>
      <c r="J171" s="40" t="s">
        <v>59</v>
      </c>
      <c r="K171" s="41"/>
      <c r="L171" s="42" t="str">
        <f t="shared" si="0"/>
        <v>30grams</v>
      </c>
      <c r="M171" s="43">
        <f t="shared" si="1"/>
        <v>5400</v>
      </c>
      <c r="N171" s="44" t="str">
        <f t="shared" si="2"/>
        <v>5400grams</v>
      </c>
      <c r="O171" s="51">
        <f t="shared" si="10"/>
        <v>1475.9999999999998</v>
      </c>
      <c r="P171" s="29">
        <f t="shared" si="4"/>
        <v>8.1999999999999993</v>
      </c>
      <c r="Q171" s="74"/>
      <c r="R171" s="28"/>
      <c r="S171" s="28"/>
      <c r="T171" s="28"/>
      <c r="U171" s="28"/>
      <c r="V171" s="28"/>
      <c r="W171" s="28"/>
      <c r="X171" s="28"/>
      <c r="Y171" s="28"/>
      <c r="Z171" s="28"/>
    </row>
    <row r="172" spans="1:26" ht="15" customHeight="1">
      <c r="A172" s="32">
        <v>44</v>
      </c>
      <c r="B172" s="122" t="s">
        <v>317</v>
      </c>
      <c r="C172" s="34" t="s">
        <v>82</v>
      </c>
      <c r="D172" s="35"/>
      <c r="E172" s="203" t="s">
        <v>318</v>
      </c>
      <c r="F172" s="155" t="s">
        <v>76</v>
      </c>
      <c r="G172" s="205">
        <v>8.5299999999999994</v>
      </c>
      <c r="H172" s="129">
        <v>16</v>
      </c>
      <c r="I172" s="334">
        <v>1</v>
      </c>
      <c r="J172" s="130" t="s">
        <v>59</v>
      </c>
      <c r="K172" s="41" t="s">
        <v>26</v>
      </c>
      <c r="L172" s="42" t="str">
        <f t="shared" si="0"/>
        <v>1grams</v>
      </c>
      <c r="M172" s="43">
        <f t="shared" si="1"/>
        <v>16</v>
      </c>
      <c r="N172" s="44" t="str">
        <f t="shared" si="2"/>
        <v>16grams</v>
      </c>
      <c r="O172" s="51">
        <f t="shared" si="10"/>
        <v>136.47999999999999</v>
      </c>
      <c r="P172" s="29">
        <f t="shared" si="4"/>
        <v>8.5299999999999994</v>
      </c>
      <c r="Q172" s="74"/>
      <c r="R172" s="28"/>
      <c r="S172" s="28"/>
      <c r="T172" s="28"/>
      <c r="U172" s="28"/>
      <c r="V172" s="28"/>
      <c r="W172" s="28"/>
      <c r="X172" s="28"/>
      <c r="Y172" s="28"/>
      <c r="Z172" s="28"/>
    </row>
    <row r="173" spans="1:26" ht="15" customHeight="1">
      <c r="A173" s="47">
        <v>45</v>
      </c>
      <c r="B173" s="33" t="s">
        <v>363</v>
      </c>
      <c r="C173" s="49" t="s">
        <v>61</v>
      </c>
      <c r="D173" s="35"/>
      <c r="E173" s="149" t="s">
        <v>364</v>
      </c>
      <c r="F173" s="155"/>
      <c r="G173" s="108">
        <v>700</v>
      </c>
      <c r="H173" s="81">
        <v>2</v>
      </c>
      <c r="I173" s="67">
        <v>1000</v>
      </c>
      <c r="J173" s="40" t="s">
        <v>59</v>
      </c>
      <c r="K173" s="41"/>
      <c r="L173" s="42" t="str">
        <f t="shared" si="0"/>
        <v>1000grams</v>
      </c>
      <c r="M173" s="43">
        <f t="shared" si="1"/>
        <v>2000</v>
      </c>
      <c r="N173" s="44" t="str">
        <f t="shared" si="2"/>
        <v>2000grams</v>
      </c>
      <c r="O173" s="51">
        <f t="shared" si="10"/>
        <v>1400</v>
      </c>
      <c r="P173" s="29">
        <f t="shared" si="4"/>
        <v>700</v>
      </c>
      <c r="Q173" s="74"/>
      <c r="R173" s="28"/>
      <c r="S173" s="28"/>
      <c r="T173" s="28"/>
      <c r="U173" s="28"/>
      <c r="V173" s="28"/>
      <c r="W173" s="28"/>
      <c r="X173" s="28"/>
      <c r="Y173" s="28"/>
      <c r="Z173" s="28"/>
    </row>
    <row r="174" spans="1:26" ht="15" customHeight="1">
      <c r="A174" s="47">
        <v>45</v>
      </c>
      <c r="B174" s="33" t="s">
        <v>365</v>
      </c>
      <c r="C174" s="34" t="s">
        <v>35</v>
      </c>
      <c r="D174" s="35"/>
      <c r="E174" s="149" t="s">
        <v>366</v>
      </c>
      <c r="F174" s="155"/>
      <c r="G174" s="108">
        <v>840</v>
      </c>
      <c r="H174" s="81">
        <v>4</v>
      </c>
      <c r="I174" s="67">
        <v>1000</v>
      </c>
      <c r="J174" s="40" t="s">
        <v>33</v>
      </c>
      <c r="K174" s="41" t="s">
        <v>26</v>
      </c>
      <c r="L174" s="42" t="str">
        <f t="shared" si="0"/>
        <v>1000kg</v>
      </c>
      <c r="M174" s="43">
        <f t="shared" si="1"/>
        <v>4000</v>
      </c>
      <c r="N174" s="44" t="str">
        <f t="shared" si="2"/>
        <v>4000kg</v>
      </c>
      <c r="O174" s="51">
        <f t="shared" si="10"/>
        <v>3360</v>
      </c>
      <c r="P174" s="29">
        <f t="shared" si="4"/>
        <v>840</v>
      </c>
      <c r="Q174" s="74"/>
      <c r="R174" s="28"/>
      <c r="S174" s="28"/>
      <c r="T174" s="28"/>
      <c r="U174" s="28"/>
      <c r="V174" s="28"/>
      <c r="W174" s="28"/>
      <c r="X174" s="28"/>
      <c r="Y174" s="28"/>
      <c r="Z174" s="28"/>
    </row>
    <row r="175" spans="1:26" ht="15" customHeight="1">
      <c r="A175" s="32">
        <v>45</v>
      </c>
      <c r="B175" s="57" t="s">
        <v>367</v>
      </c>
      <c r="C175" s="34" t="s">
        <v>47</v>
      </c>
      <c r="D175" s="59"/>
      <c r="E175" s="149" t="s">
        <v>368</v>
      </c>
      <c r="F175" s="195"/>
      <c r="G175" s="108">
        <v>350</v>
      </c>
      <c r="H175" s="81">
        <v>3</v>
      </c>
      <c r="I175" s="67">
        <v>0.5</v>
      </c>
      <c r="J175" s="40" t="s">
        <v>59</v>
      </c>
      <c r="K175" s="46"/>
      <c r="L175" s="42" t="str">
        <f t="shared" si="0"/>
        <v>0.5grams</v>
      </c>
      <c r="M175" s="43">
        <f t="shared" si="1"/>
        <v>1.5</v>
      </c>
      <c r="N175" s="44" t="str">
        <f t="shared" si="2"/>
        <v>1.5grams</v>
      </c>
      <c r="O175" s="51">
        <f t="shared" si="10"/>
        <v>1050</v>
      </c>
      <c r="P175" s="29">
        <f t="shared" si="4"/>
        <v>350</v>
      </c>
      <c r="Q175" s="74"/>
      <c r="R175" s="28"/>
      <c r="S175" s="28"/>
      <c r="T175" s="28"/>
      <c r="U175" s="28"/>
      <c r="V175" s="28"/>
      <c r="W175" s="28"/>
      <c r="X175" s="28"/>
      <c r="Y175" s="28"/>
      <c r="Z175" s="28"/>
    </row>
    <row r="176" spans="1:26" ht="15" customHeight="1">
      <c r="A176" s="32">
        <v>45</v>
      </c>
      <c r="B176" s="57" t="s">
        <v>367</v>
      </c>
      <c r="C176" s="94" t="s">
        <v>68</v>
      </c>
      <c r="D176" s="59"/>
      <c r="E176" s="91"/>
      <c r="F176" s="195"/>
      <c r="G176" s="95">
        <v>0.6</v>
      </c>
      <c r="H176" s="308">
        <v>2000</v>
      </c>
      <c r="I176" s="227">
        <v>1000</v>
      </c>
      <c r="J176" s="361" t="s">
        <v>59</v>
      </c>
      <c r="K176" s="46"/>
      <c r="L176" s="42" t="str">
        <f t="shared" si="0"/>
        <v>1000grams</v>
      </c>
      <c r="M176" s="43">
        <f t="shared" si="1"/>
        <v>2000000</v>
      </c>
      <c r="N176" s="44" t="str">
        <f t="shared" si="2"/>
        <v>2000000grams</v>
      </c>
      <c r="O176" s="51">
        <f t="shared" si="10"/>
        <v>1200</v>
      </c>
      <c r="P176" s="29">
        <f t="shared" si="4"/>
        <v>0.6</v>
      </c>
      <c r="Q176" s="74"/>
      <c r="R176" s="28"/>
      <c r="S176" s="28"/>
      <c r="T176" s="28"/>
      <c r="U176" s="28"/>
      <c r="V176" s="28"/>
      <c r="W176" s="28"/>
      <c r="X176" s="28"/>
      <c r="Y176" s="28"/>
      <c r="Z176" s="28"/>
    </row>
    <row r="177" spans="1:26" ht="15" customHeight="1">
      <c r="A177" s="47">
        <v>46</v>
      </c>
      <c r="B177" s="33" t="s">
        <v>491</v>
      </c>
      <c r="C177" s="49" t="s">
        <v>61</v>
      </c>
      <c r="D177" s="35"/>
      <c r="E177" s="149" t="s">
        <v>492</v>
      </c>
      <c r="F177" s="155"/>
      <c r="G177" s="108">
        <v>8.4</v>
      </c>
      <c r="H177" s="81">
        <v>234</v>
      </c>
      <c r="I177" s="67">
        <v>30</v>
      </c>
      <c r="J177" s="40" t="s">
        <v>59</v>
      </c>
      <c r="K177" s="41"/>
      <c r="L177" s="42" t="str">
        <f t="shared" si="0"/>
        <v>30grams</v>
      </c>
      <c r="M177" s="43">
        <f t="shared" si="1"/>
        <v>7020</v>
      </c>
      <c r="N177" s="44" t="str">
        <f t="shared" si="2"/>
        <v>7020grams</v>
      </c>
      <c r="O177" s="51">
        <f t="shared" si="10"/>
        <v>1965.6000000000001</v>
      </c>
      <c r="P177" s="29">
        <f t="shared" si="4"/>
        <v>8.4</v>
      </c>
      <c r="Q177" s="74"/>
      <c r="R177" s="28"/>
      <c r="S177" s="28"/>
      <c r="T177" s="28"/>
      <c r="U177" s="28"/>
      <c r="V177" s="28"/>
      <c r="W177" s="28"/>
      <c r="X177" s="28"/>
      <c r="Y177" s="28"/>
      <c r="Z177" s="28"/>
    </row>
    <row r="178" spans="1:26" ht="15" customHeight="1">
      <c r="A178" s="32">
        <v>46</v>
      </c>
      <c r="B178" s="57" t="s">
        <v>493</v>
      </c>
      <c r="C178" s="34" t="s">
        <v>47</v>
      </c>
      <c r="D178" s="59"/>
      <c r="E178" s="149" t="s">
        <v>494</v>
      </c>
      <c r="F178" s="195"/>
      <c r="G178" s="108">
        <v>8.9700000000000006</v>
      </c>
      <c r="H178" s="81">
        <v>788</v>
      </c>
      <c r="I178" s="67">
        <v>1</v>
      </c>
      <c r="J178" s="40" t="s">
        <v>37</v>
      </c>
      <c r="K178" s="46"/>
      <c r="L178" s="42" t="str">
        <f t="shared" si="0"/>
        <v>1pieces</v>
      </c>
      <c r="M178" s="43">
        <f t="shared" si="1"/>
        <v>788</v>
      </c>
      <c r="N178" s="44" t="str">
        <f t="shared" si="2"/>
        <v>788pieces</v>
      </c>
      <c r="O178" s="51">
        <f t="shared" si="10"/>
        <v>7068.3600000000006</v>
      </c>
      <c r="P178" s="29">
        <f t="shared" si="4"/>
        <v>8.9700000000000006</v>
      </c>
      <c r="Q178" s="74"/>
      <c r="R178" s="28"/>
      <c r="S178" s="28"/>
      <c r="T178" s="28"/>
      <c r="U178" s="28"/>
      <c r="V178" s="28"/>
      <c r="W178" s="28"/>
      <c r="X178" s="28"/>
      <c r="Y178" s="28"/>
      <c r="Z178" s="28"/>
    </row>
    <row r="179" spans="1:26" ht="15" customHeight="1">
      <c r="A179" s="47">
        <v>47</v>
      </c>
      <c r="B179" s="33" t="s">
        <v>670</v>
      </c>
      <c r="C179" s="49" t="s">
        <v>61</v>
      </c>
      <c r="D179" s="35"/>
      <c r="E179" s="149" t="s">
        <v>2619</v>
      </c>
      <c r="F179" s="155"/>
      <c r="G179" s="108">
        <v>2.79</v>
      </c>
      <c r="H179" s="81">
        <v>2312</v>
      </c>
      <c r="I179" s="67">
        <v>1.8</v>
      </c>
      <c r="J179" s="40" t="s">
        <v>59</v>
      </c>
      <c r="K179" s="41"/>
      <c r="L179" s="42" t="str">
        <f t="shared" si="0"/>
        <v>1.8grams</v>
      </c>
      <c r="M179" s="43">
        <f t="shared" si="1"/>
        <v>4161.6000000000004</v>
      </c>
      <c r="N179" s="44" t="str">
        <f t="shared" si="2"/>
        <v>4161.6grams</v>
      </c>
      <c r="O179" s="51">
        <f t="shared" si="10"/>
        <v>6450.4800000000005</v>
      </c>
      <c r="P179" s="29">
        <f t="shared" si="4"/>
        <v>2.79</v>
      </c>
      <c r="Q179" s="74"/>
      <c r="R179" s="28"/>
      <c r="S179" s="28"/>
      <c r="T179" s="28"/>
      <c r="U179" s="28"/>
      <c r="V179" s="28"/>
      <c r="W179" s="28"/>
      <c r="X179" s="28"/>
      <c r="Y179" s="28"/>
      <c r="Z179" s="28"/>
    </row>
    <row r="180" spans="1:26" ht="15" customHeight="1">
      <c r="A180" s="47">
        <v>47</v>
      </c>
      <c r="B180" s="68" t="s">
        <v>668</v>
      </c>
      <c r="C180" s="34" t="s">
        <v>35</v>
      </c>
      <c r="D180" s="35"/>
      <c r="E180" s="149" t="s">
        <v>672</v>
      </c>
      <c r="F180" s="155"/>
      <c r="G180" s="108">
        <v>2.75</v>
      </c>
      <c r="H180" s="81">
        <v>40</v>
      </c>
      <c r="I180" s="67">
        <v>1.9</v>
      </c>
      <c r="J180" s="40" t="s">
        <v>59</v>
      </c>
      <c r="K180" s="41" t="s">
        <v>26</v>
      </c>
      <c r="L180" s="42" t="str">
        <f t="shared" si="0"/>
        <v>1.9grams</v>
      </c>
      <c r="M180" s="43">
        <f t="shared" si="1"/>
        <v>76</v>
      </c>
      <c r="N180" s="44" t="str">
        <f t="shared" si="2"/>
        <v>76grams</v>
      </c>
      <c r="O180" s="51">
        <f t="shared" si="10"/>
        <v>110</v>
      </c>
      <c r="P180" s="29">
        <f t="shared" si="4"/>
        <v>2.75</v>
      </c>
      <c r="Q180" s="74"/>
      <c r="R180" s="28"/>
      <c r="S180" s="28"/>
      <c r="T180" s="28"/>
      <c r="U180" s="28"/>
      <c r="V180" s="28"/>
      <c r="W180" s="28"/>
      <c r="X180" s="28"/>
      <c r="Y180" s="28"/>
      <c r="Z180" s="28"/>
    </row>
    <row r="181" spans="1:26" ht="15" customHeight="1">
      <c r="A181" s="47">
        <v>47</v>
      </c>
      <c r="B181" s="68" t="s">
        <v>668</v>
      </c>
      <c r="C181" s="53" t="s">
        <v>39</v>
      </c>
      <c r="D181" s="68"/>
      <c r="E181" s="99" t="s">
        <v>673</v>
      </c>
      <c r="F181" s="156"/>
      <c r="G181" s="102">
        <v>132</v>
      </c>
      <c r="H181" s="103">
        <v>25.18</v>
      </c>
      <c r="I181" s="218">
        <v>48</v>
      </c>
      <c r="J181" s="56" t="s">
        <v>37</v>
      </c>
      <c r="K181" s="41"/>
      <c r="L181" s="42" t="str">
        <f t="shared" si="0"/>
        <v>48pieces</v>
      </c>
      <c r="M181" s="43">
        <f t="shared" si="1"/>
        <v>1208.6399999999999</v>
      </c>
      <c r="N181" s="44" t="str">
        <f t="shared" si="2"/>
        <v>1208.64pieces</v>
      </c>
      <c r="O181" s="51">
        <f t="shared" si="10"/>
        <v>3323.7599999999998</v>
      </c>
      <c r="P181" s="29">
        <f t="shared" si="4"/>
        <v>132</v>
      </c>
      <c r="Q181" s="74"/>
      <c r="R181" s="28"/>
      <c r="S181" s="28"/>
      <c r="T181" s="28"/>
      <c r="U181" s="28"/>
      <c r="V181" s="28"/>
      <c r="W181" s="28"/>
      <c r="X181" s="28"/>
      <c r="Y181" s="28"/>
      <c r="Z181" s="28"/>
    </row>
    <row r="182" spans="1:26" ht="15" customHeight="1">
      <c r="A182" s="32">
        <v>47</v>
      </c>
      <c r="B182" s="122" t="s">
        <v>668</v>
      </c>
      <c r="C182" s="34" t="s">
        <v>82</v>
      </c>
      <c r="D182" s="35"/>
      <c r="E182" s="203" t="s">
        <v>673</v>
      </c>
      <c r="F182" s="155" t="s">
        <v>76</v>
      </c>
      <c r="G182" s="205">
        <v>3.2</v>
      </c>
      <c r="H182" s="129">
        <v>31</v>
      </c>
      <c r="I182" s="334">
        <v>1</v>
      </c>
      <c r="J182" s="536" t="s">
        <v>59</v>
      </c>
      <c r="K182" s="41" t="s">
        <v>26</v>
      </c>
      <c r="L182" s="42" t="str">
        <f t="shared" si="0"/>
        <v>1grams</v>
      </c>
      <c r="M182" s="43">
        <f t="shared" si="1"/>
        <v>31</v>
      </c>
      <c r="N182" s="44" t="str">
        <f t="shared" si="2"/>
        <v>31grams</v>
      </c>
      <c r="O182" s="51">
        <f t="shared" si="10"/>
        <v>99.2</v>
      </c>
      <c r="P182" s="29">
        <f t="shared" si="4"/>
        <v>3.2</v>
      </c>
      <c r="Q182" s="74"/>
      <c r="R182" s="28"/>
      <c r="S182" s="28"/>
      <c r="T182" s="28"/>
      <c r="U182" s="28"/>
      <c r="V182" s="28"/>
      <c r="W182" s="28"/>
      <c r="X182" s="28"/>
      <c r="Y182" s="28"/>
      <c r="Z182" s="28"/>
    </row>
    <row r="183" spans="1:26" ht="15" customHeight="1">
      <c r="A183" s="32">
        <v>47</v>
      </c>
      <c r="B183" s="33" t="s">
        <v>668</v>
      </c>
      <c r="C183" s="34" t="s">
        <v>6</v>
      </c>
      <c r="D183" s="35"/>
      <c r="E183" s="91" t="s">
        <v>673</v>
      </c>
      <c r="F183" s="155"/>
      <c r="G183" s="95">
        <v>2.75</v>
      </c>
      <c r="H183" s="81">
        <v>32</v>
      </c>
      <c r="I183" s="67">
        <v>1</v>
      </c>
      <c r="J183" s="40" t="s">
        <v>37</v>
      </c>
      <c r="K183" s="41" t="s">
        <v>26</v>
      </c>
      <c r="L183" s="42" t="str">
        <f t="shared" si="0"/>
        <v>1pieces</v>
      </c>
      <c r="M183" s="43">
        <f t="shared" si="1"/>
        <v>32</v>
      </c>
      <c r="N183" s="44" t="str">
        <f t="shared" si="2"/>
        <v>32pieces</v>
      </c>
      <c r="O183" s="51">
        <f t="shared" si="10"/>
        <v>88</v>
      </c>
      <c r="P183" s="29">
        <f t="shared" si="4"/>
        <v>2.75</v>
      </c>
      <c r="Q183" s="74"/>
      <c r="R183" s="28"/>
      <c r="S183" s="28"/>
      <c r="T183" s="28"/>
      <c r="U183" s="28"/>
      <c r="V183" s="28"/>
      <c r="W183" s="28"/>
      <c r="X183" s="28"/>
      <c r="Y183" s="28"/>
      <c r="Z183" s="28"/>
    </row>
    <row r="184" spans="1:26" ht="15" customHeight="1">
      <c r="A184" s="32">
        <v>47</v>
      </c>
      <c r="B184" s="79" t="s">
        <v>668</v>
      </c>
      <c r="C184" s="34" t="s">
        <v>47</v>
      </c>
      <c r="D184" s="59"/>
      <c r="E184" s="149" t="s">
        <v>2620</v>
      </c>
      <c r="F184" s="195"/>
      <c r="G184" s="108">
        <v>2.89</v>
      </c>
      <c r="H184" s="81">
        <v>3576</v>
      </c>
      <c r="I184" s="67">
        <v>1</v>
      </c>
      <c r="J184" s="40" t="s">
        <v>37</v>
      </c>
      <c r="K184" s="46"/>
      <c r="L184" s="42" t="str">
        <f t="shared" si="0"/>
        <v>1pieces</v>
      </c>
      <c r="M184" s="43">
        <f t="shared" si="1"/>
        <v>3576</v>
      </c>
      <c r="N184" s="44" t="str">
        <f t="shared" si="2"/>
        <v>3576pieces</v>
      </c>
      <c r="O184" s="51">
        <f t="shared" si="10"/>
        <v>10334.640000000001</v>
      </c>
      <c r="P184" s="29">
        <f t="shared" si="4"/>
        <v>2.89</v>
      </c>
      <c r="Q184" s="74"/>
      <c r="R184" s="28"/>
      <c r="S184" s="28"/>
      <c r="T184" s="28"/>
      <c r="U184" s="28"/>
      <c r="V184" s="28"/>
      <c r="W184" s="28"/>
      <c r="X184" s="28"/>
      <c r="Y184" s="28"/>
      <c r="Z184" s="28"/>
    </row>
    <row r="185" spans="1:26" ht="15" customHeight="1">
      <c r="A185" s="47">
        <v>48</v>
      </c>
      <c r="B185" s="33" t="s">
        <v>685</v>
      </c>
      <c r="C185" s="49" t="s">
        <v>61</v>
      </c>
      <c r="D185" s="35"/>
      <c r="E185" s="149" t="s">
        <v>686</v>
      </c>
      <c r="F185" s="155"/>
      <c r="G185" s="108">
        <v>1.97</v>
      </c>
      <c r="H185" s="81">
        <v>479</v>
      </c>
      <c r="I185" s="67">
        <v>5</v>
      </c>
      <c r="J185" s="40" t="s">
        <v>59</v>
      </c>
      <c r="K185" s="41"/>
      <c r="L185" s="42" t="str">
        <f t="shared" si="0"/>
        <v>5grams</v>
      </c>
      <c r="M185" s="43">
        <f t="shared" si="1"/>
        <v>2395</v>
      </c>
      <c r="N185" s="44" t="str">
        <f t="shared" si="2"/>
        <v>2395grams</v>
      </c>
      <c r="O185" s="51">
        <f t="shared" si="10"/>
        <v>943.63</v>
      </c>
      <c r="P185" s="29">
        <f t="shared" si="4"/>
        <v>1.97</v>
      </c>
      <c r="Q185" s="74"/>
      <c r="R185" s="28"/>
      <c r="S185" s="28"/>
      <c r="T185" s="28"/>
      <c r="U185" s="28"/>
      <c r="V185" s="28"/>
      <c r="W185" s="28"/>
      <c r="X185" s="28"/>
      <c r="Y185" s="28"/>
      <c r="Z185" s="28"/>
    </row>
    <row r="186" spans="1:26" ht="15" customHeight="1">
      <c r="A186" s="220">
        <v>48</v>
      </c>
      <c r="B186" s="33" t="s">
        <v>684</v>
      </c>
      <c r="C186" s="49" t="s">
        <v>31</v>
      </c>
      <c r="D186" s="35"/>
      <c r="E186" s="149" t="s">
        <v>79</v>
      </c>
      <c r="F186" s="155"/>
      <c r="G186" s="108">
        <v>2.08</v>
      </c>
      <c r="H186" s="81">
        <v>144</v>
      </c>
      <c r="I186" s="67"/>
      <c r="J186" s="40" t="s">
        <v>37</v>
      </c>
      <c r="K186" s="41" t="s">
        <v>26</v>
      </c>
      <c r="L186" s="42" t="str">
        <f t="shared" si="0"/>
        <v>pieces</v>
      </c>
      <c r="M186" s="43">
        <f t="shared" si="1"/>
        <v>0</v>
      </c>
      <c r="N186" s="44" t="str">
        <f t="shared" si="2"/>
        <v>0pieces</v>
      </c>
      <c r="O186" s="51">
        <f t="shared" si="10"/>
        <v>299.52</v>
      </c>
      <c r="P186" s="29">
        <f t="shared" si="4"/>
        <v>2.08</v>
      </c>
      <c r="Q186" s="74"/>
      <c r="R186" s="28"/>
      <c r="S186" s="28"/>
      <c r="T186" s="28"/>
      <c r="U186" s="28"/>
      <c r="V186" s="28"/>
      <c r="W186" s="28"/>
      <c r="X186" s="28"/>
      <c r="Y186" s="28"/>
      <c r="Z186" s="28"/>
    </row>
    <row r="187" spans="1:26" ht="15" customHeight="1">
      <c r="A187" s="47">
        <v>49</v>
      </c>
      <c r="B187" s="48" t="s">
        <v>681</v>
      </c>
      <c r="C187" s="49" t="s">
        <v>61</v>
      </c>
      <c r="D187" s="35"/>
      <c r="E187" s="91" t="s">
        <v>682</v>
      </c>
      <c r="F187" s="155"/>
      <c r="G187" s="108">
        <v>103.3</v>
      </c>
      <c r="H187" s="81">
        <v>2</v>
      </c>
      <c r="I187" s="67">
        <v>400</v>
      </c>
      <c r="J187" s="40" t="s">
        <v>59</v>
      </c>
      <c r="K187" s="41"/>
      <c r="L187" s="42" t="str">
        <f t="shared" si="0"/>
        <v>400grams</v>
      </c>
      <c r="M187" s="43">
        <f t="shared" si="1"/>
        <v>800</v>
      </c>
      <c r="N187" s="44" t="str">
        <f t="shared" si="2"/>
        <v>800grams</v>
      </c>
      <c r="O187" s="51">
        <f t="shared" si="10"/>
        <v>206.6</v>
      </c>
      <c r="P187" s="29">
        <f t="shared" si="4"/>
        <v>103.3</v>
      </c>
      <c r="Q187" s="74"/>
      <c r="R187" s="28"/>
      <c r="S187" s="28"/>
      <c r="T187" s="28"/>
      <c r="U187" s="28"/>
      <c r="V187" s="28"/>
      <c r="W187" s="28"/>
      <c r="X187" s="28"/>
      <c r="Y187" s="28"/>
      <c r="Z187" s="28"/>
    </row>
    <row r="188" spans="1:26" ht="15" customHeight="1">
      <c r="A188" s="47">
        <v>49</v>
      </c>
      <c r="B188" s="68" t="s">
        <v>680</v>
      </c>
      <c r="C188" s="34" t="s">
        <v>35</v>
      </c>
      <c r="D188" s="35"/>
      <c r="E188" s="149" t="s">
        <v>80</v>
      </c>
      <c r="F188" s="155"/>
      <c r="G188" s="108">
        <v>1.96</v>
      </c>
      <c r="H188" s="81">
        <v>528</v>
      </c>
      <c r="I188" s="67">
        <v>5</v>
      </c>
      <c r="J188" s="40" t="s">
        <v>59</v>
      </c>
      <c r="K188" s="41" t="s">
        <v>26</v>
      </c>
      <c r="L188" s="42" t="str">
        <f t="shared" si="0"/>
        <v>5grams</v>
      </c>
      <c r="M188" s="43">
        <f t="shared" si="1"/>
        <v>2640</v>
      </c>
      <c r="N188" s="44" t="str">
        <f t="shared" si="2"/>
        <v>2640grams</v>
      </c>
      <c r="O188" s="51">
        <f t="shared" si="10"/>
        <v>1034.8799999999999</v>
      </c>
      <c r="P188" s="29">
        <f t="shared" si="4"/>
        <v>1.9599999999999997</v>
      </c>
      <c r="Q188" s="74"/>
      <c r="R188" s="28"/>
      <c r="S188" s="28"/>
      <c r="T188" s="28"/>
      <c r="U188" s="28"/>
      <c r="V188" s="28"/>
      <c r="W188" s="28"/>
      <c r="X188" s="28"/>
      <c r="Y188" s="28"/>
      <c r="Z188" s="28"/>
    </row>
    <row r="189" spans="1:26" ht="15" customHeight="1">
      <c r="A189" s="32">
        <v>49</v>
      </c>
      <c r="B189" s="209" t="s">
        <v>680</v>
      </c>
      <c r="C189" s="34" t="s">
        <v>74</v>
      </c>
      <c r="D189" s="35"/>
      <c r="E189" s="149" t="s">
        <v>79</v>
      </c>
      <c r="F189" s="156" t="s">
        <v>76</v>
      </c>
      <c r="G189" s="108">
        <v>1.95</v>
      </c>
      <c r="H189" s="81">
        <v>187</v>
      </c>
      <c r="I189" s="67">
        <v>5</v>
      </c>
      <c r="J189" s="40" t="s">
        <v>59</v>
      </c>
      <c r="K189" s="41" t="s">
        <v>26</v>
      </c>
      <c r="L189" s="42" t="str">
        <f t="shared" si="0"/>
        <v>5grams</v>
      </c>
      <c r="M189" s="43">
        <f t="shared" si="1"/>
        <v>935</v>
      </c>
      <c r="N189" s="44" t="str">
        <f t="shared" si="2"/>
        <v>935grams</v>
      </c>
      <c r="O189" s="51">
        <f t="shared" si="10"/>
        <v>364.65</v>
      </c>
      <c r="P189" s="29">
        <f t="shared" si="4"/>
        <v>1.95</v>
      </c>
      <c r="Q189" s="74"/>
      <c r="R189" s="28"/>
      <c r="S189" s="28"/>
      <c r="T189" s="28"/>
      <c r="U189" s="28"/>
      <c r="V189" s="28"/>
      <c r="W189" s="28"/>
      <c r="X189" s="28"/>
      <c r="Y189" s="28"/>
      <c r="Z189" s="28"/>
    </row>
    <row r="190" spans="1:26" ht="15" customHeight="1">
      <c r="A190" s="32">
        <v>49</v>
      </c>
      <c r="B190" s="57" t="s">
        <v>680</v>
      </c>
      <c r="C190" s="34" t="s">
        <v>47</v>
      </c>
      <c r="D190" s="59"/>
      <c r="E190" s="149" t="s">
        <v>683</v>
      </c>
      <c r="F190" s="195"/>
      <c r="G190" s="108">
        <v>1.93</v>
      </c>
      <c r="H190" s="81">
        <v>1074</v>
      </c>
      <c r="I190" s="67">
        <v>1</v>
      </c>
      <c r="J190" s="40" t="s">
        <v>37</v>
      </c>
      <c r="K190" s="46"/>
      <c r="L190" s="42" t="str">
        <f t="shared" si="0"/>
        <v>1pieces</v>
      </c>
      <c r="M190" s="43">
        <f t="shared" si="1"/>
        <v>1074</v>
      </c>
      <c r="N190" s="44" t="str">
        <f t="shared" si="2"/>
        <v>1074pieces</v>
      </c>
      <c r="O190" s="51">
        <f t="shared" si="10"/>
        <v>2072.8199999999997</v>
      </c>
      <c r="P190" s="29">
        <f t="shared" si="4"/>
        <v>1.9299999999999997</v>
      </c>
      <c r="Q190" s="74"/>
      <c r="R190" s="28"/>
      <c r="S190" s="28"/>
      <c r="T190" s="28"/>
      <c r="U190" s="28"/>
      <c r="V190" s="28"/>
      <c r="W190" s="28"/>
      <c r="X190" s="28"/>
      <c r="Y190" s="28"/>
      <c r="Z190" s="28"/>
    </row>
    <row r="191" spans="1:26" ht="15" customHeight="1">
      <c r="A191" s="47">
        <v>50</v>
      </c>
      <c r="B191" s="33" t="s">
        <v>947</v>
      </c>
      <c r="C191" s="49" t="s">
        <v>61</v>
      </c>
      <c r="D191" s="35"/>
      <c r="E191" s="149" t="s">
        <v>2621</v>
      </c>
      <c r="F191" s="155"/>
      <c r="G191" s="108">
        <v>8.51</v>
      </c>
      <c r="H191" s="81">
        <v>19</v>
      </c>
      <c r="I191" s="67">
        <v>40</v>
      </c>
      <c r="J191" s="40" t="s">
        <v>59</v>
      </c>
      <c r="K191" s="41"/>
      <c r="L191" s="42" t="str">
        <f t="shared" si="0"/>
        <v>40grams</v>
      </c>
      <c r="M191" s="43">
        <f t="shared" si="1"/>
        <v>760</v>
      </c>
      <c r="N191" s="44" t="str">
        <f t="shared" si="2"/>
        <v>760grams</v>
      </c>
      <c r="O191" s="51">
        <f t="shared" si="10"/>
        <v>161.69</v>
      </c>
      <c r="P191" s="29">
        <f t="shared" si="4"/>
        <v>8.51</v>
      </c>
      <c r="Q191" s="74"/>
      <c r="R191" s="28"/>
      <c r="S191" s="28"/>
      <c r="T191" s="28"/>
      <c r="U191" s="28"/>
      <c r="V191" s="28"/>
      <c r="W191" s="28"/>
      <c r="X191" s="28"/>
      <c r="Y191" s="28"/>
      <c r="Z191" s="28"/>
    </row>
    <row r="192" spans="1:26" ht="15" customHeight="1">
      <c r="A192" s="47">
        <v>51</v>
      </c>
      <c r="B192" s="33" t="s">
        <v>944</v>
      </c>
      <c r="C192" s="49" t="s">
        <v>61</v>
      </c>
      <c r="D192" s="35"/>
      <c r="E192" s="149" t="s">
        <v>2621</v>
      </c>
      <c r="F192" s="155"/>
      <c r="G192" s="108">
        <v>8.51</v>
      </c>
      <c r="H192" s="81">
        <v>124</v>
      </c>
      <c r="I192" s="67">
        <v>40</v>
      </c>
      <c r="J192" s="40" t="s">
        <v>59</v>
      </c>
      <c r="K192" s="41"/>
      <c r="L192" s="42" t="str">
        <f t="shared" si="0"/>
        <v>40grams</v>
      </c>
      <c r="M192" s="43">
        <f t="shared" si="1"/>
        <v>4960</v>
      </c>
      <c r="N192" s="44" t="str">
        <f t="shared" si="2"/>
        <v>4960grams</v>
      </c>
      <c r="O192" s="51">
        <f t="shared" si="10"/>
        <v>1055.24</v>
      </c>
      <c r="P192" s="29">
        <f t="shared" si="4"/>
        <v>8.51</v>
      </c>
      <c r="Q192" s="74"/>
      <c r="R192" s="28"/>
      <c r="S192" s="28"/>
      <c r="T192" s="28"/>
      <c r="U192" s="28"/>
      <c r="V192" s="28"/>
      <c r="W192" s="28"/>
      <c r="X192" s="28"/>
      <c r="Y192" s="28"/>
      <c r="Z192" s="28"/>
    </row>
    <row r="193" spans="1:26" ht="15" customHeight="1">
      <c r="A193" s="47">
        <v>51</v>
      </c>
      <c r="B193" s="33" t="s">
        <v>940</v>
      </c>
      <c r="C193" s="34" t="s">
        <v>35</v>
      </c>
      <c r="D193" s="35"/>
      <c r="E193" s="149" t="s">
        <v>936</v>
      </c>
      <c r="F193" s="155"/>
      <c r="G193" s="108">
        <v>8.6999999999999993</v>
      </c>
      <c r="H193" s="81">
        <v>45</v>
      </c>
      <c r="I193" s="67">
        <v>40</v>
      </c>
      <c r="J193" s="40" t="s">
        <v>59</v>
      </c>
      <c r="K193" s="41" t="s">
        <v>26</v>
      </c>
      <c r="L193" s="42" t="str">
        <f t="shared" si="0"/>
        <v>40grams</v>
      </c>
      <c r="M193" s="43">
        <f t="shared" si="1"/>
        <v>1800</v>
      </c>
      <c r="N193" s="44" t="str">
        <f t="shared" si="2"/>
        <v>1800grams</v>
      </c>
      <c r="O193" s="51">
        <f t="shared" si="10"/>
        <v>391.49999999999994</v>
      </c>
      <c r="P193" s="29">
        <f t="shared" si="4"/>
        <v>8.6999999999999993</v>
      </c>
      <c r="Q193" s="74"/>
      <c r="R193" s="28"/>
      <c r="S193" s="28"/>
      <c r="T193" s="28"/>
      <c r="U193" s="28"/>
      <c r="V193" s="28"/>
      <c r="W193" s="28"/>
      <c r="X193" s="28"/>
      <c r="Y193" s="28"/>
      <c r="Z193" s="28"/>
    </row>
    <row r="194" spans="1:26" ht="25.5" customHeight="1">
      <c r="A194" s="32">
        <v>51</v>
      </c>
      <c r="B194" s="122" t="s">
        <v>941</v>
      </c>
      <c r="C194" s="34" t="s">
        <v>82</v>
      </c>
      <c r="D194" s="179"/>
      <c r="E194" s="122" t="s">
        <v>943</v>
      </c>
      <c r="F194" s="111" t="s">
        <v>76</v>
      </c>
      <c r="G194" s="207">
        <v>8.6999999999999993</v>
      </c>
      <c r="H194" s="165">
        <v>6</v>
      </c>
      <c r="I194" s="165">
        <v>1</v>
      </c>
      <c r="J194" s="130" t="s">
        <v>59</v>
      </c>
      <c r="K194" s="41" t="s">
        <v>26</v>
      </c>
      <c r="L194" s="42" t="str">
        <f t="shared" si="0"/>
        <v>1grams</v>
      </c>
      <c r="M194" s="43">
        <f t="shared" si="1"/>
        <v>6</v>
      </c>
      <c r="N194" s="44" t="str">
        <f t="shared" si="2"/>
        <v>6grams</v>
      </c>
      <c r="O194" s="51">
        <f t="shared" si="10"/>
        <v>52.199999999999996</v>
      </c>
      <c r="P194" s="29">
        <f t="shared" si="4"/>
        <v>8.6999999999999993</v>
      </c>
      <c r="Q194" s="11"/>
      <c r="R194" s="11"/>
      <c r="S194" s="11"/>
      <c r="T194" s="11"/>
      <c r="U194" s="11"/>
      <c r="V194" s="11"/>
      <c r="W194" s="11"/>
      <c r="X194" s="11"/>
      <c r="Y194" s="11"/>
      <c r="Z194" s="11"/>
    </row>
    <row r="195" spans="1:26" ht="13.5" customHeight="1">
      <c r="A195" s="233">
        <v>51</v>
      </c>
      <c r="B195" s="48" t="s">
        <v>941</v>
      </c>
      <c r="C195" s="34" t="s">
        <v>74</v>
      </c>
      <c r="D195" s="9"/>
      <c r="E195" s="116" t="s">
        <v>938</v>
      </c>
      <c r="F195" s="37" t="s">
        <v>76</v>
      </c>
      <c r="G195" s="212">
        <v>8.6999999999999993</v>
      </c>
      <c r="H195" s="172">
        <v>52</v>
      </c>
      <c r="I195" s="172">
        <v>40</v>
      </c>
      <c r="J195" s="40" t="s">
        <v>59</v>
      </c>
      <c r="K195" s="41" t="s">
        <v>26</v>
      </c>
      <c r="L195" s="42" t="str">
        <f t="shared" si="0"/>
        <v>40grams</v>
      </c>
      <c r="M195" s="43">
        <f t="shared" si="1"/>
        <v>2080</v>
      </c>
      <c r="N195" s="44" t="str">
        <f t="shared" si="2"/>
        <v>2080grams</v>
      </c>
      <c r="O195" s="51">
        <f t="shared" si="10"/>
        <v>452.4</v>
      </c>
      <c r="P195" s="29"/>
      <c r="Q195" s="11"/>
      <c r="R195" s="11"/>
      <c r="S195" s="11"/>
      <c r="T195" s="11"/>
      <c r="U195" s="11"/>
      <c r="V195" s="11"/>
      <c r="W195" s="11"/>
      <c r="X195" s="11"/>
      <c r="Y195" s="11"/>
      <c r="Z195" s="11"/>
    </row>
    <row r="196" spans="1:26" ht="15.75" customHeight="1">
      <c r="A196" s="233">
        <v>51</v>
      </c>
      <c r="B196" s="79" t="s">
        <v>941</v>
      </c>
      <c r="C196" s="34" t="s">
        <v>47</v>
      </c>
      <c r="D196" s="58"/>
      <c r="E196" s="116" t="s">
        <v>942</v>
      </c>
      <c r="F196" s="59"/>
      <c r="G196" s="38">
        <v>8.51</v>
      </c>
      <c r="H196" s="39">
        <v>126</v>
      </c>
      <c r="I196" s="39">
        <v>1</v>
      </c>
      <c r="J196" s="40" t="s">
        <v>37</v>
      </c>
      <c r="K196" s="46"/>
      <c r="L196" s="42" t="str">
        <f t="shared" si="0"/>
        <v>1pieces</v>
      </c>
      <c r="M196" s="43">
        <f t="shared" si="1"/>
        <v>126</v>
      </c>
      <c r="N196" s="44" t="str">
        <f t="shared" si="2"/>
        <v>126pieces</v>
      </c>
      <c r="O196" s="51">
        <f t="shared" si="10"/>
        <v>1072.26</v>
      </c>
      <c r="P196" s="29"/>
      <c r="Q196" s="11"/>
      <c r="R196" s="11"/>
      <c r="S196" s="11"/>
      <c r="T196" s="11"/>
      <c r="U196" s="11"/>
      <c r="V196" s="11"/>
      <c r="W196" s="11"/>
      <c r="X196" s="11"/>
      <c r="Y196" s="11"/>
      <c r="Z196" s="11"/>
    </row>
    <row r="197" spans="1:26" ht="15.75" customHeight="1">
      <c r="A197" s="233">
        <v>51</v>
      </c>
      <c r="B197" s="57" t="s">
        <v>941</v>
      </c>
      <c r="C197" s="94" t="s">
        <v>68</v>
      </c>
      <c r="D197" s="59"/>
      <c r="E197" s="116"/>
      <c r="F197" s="59"/>
      <c r="G197" s="294">
        <v>8.6999999999999993</v>
      </c>
      <c r="H197" s="537">
        <v>71</v>
      </c>
      <c r="I197" s="296">
        <v>1</v>
      </c>
      <c r="J197" s="361" t="s">
        <v>37</v>
      </c>
      <c r="K197" s="46"/>
      <c r="L197" s="42" t="str">
        <f t="shared" si="0"/>
        <v>1pieces</v>
      </c>
      <c r="M197" s="43">
        <f t="shared" si="1"/>
        <v>71</v>
      </c>
      <c r="N197" s="44" t="str">
        <f t="shared" si="2"/>
        <v>71pieces</v>
      </c>
      <c r="O197" s="51">
        <f t="shared" si="10"/>
        <v>617.69999999999993</v>
      </c>
      <c r="P197" s="29"/>
      <c r="Q197" s="11"/>
      <c r="R197" s="11"/>
      <c r="S197" s="11"/>
      <c r="T197" s="11"/>
      <c r="U197" s="11"/>
      <c r="V197" s="11"/>
      <c r="W197" s="11"/>
      <c r="X197" s="11"/>
      <c r="Y197" s="11"/>
      <c r="Z197" s="11"/>
    </row>
    <row r="198" spans="1:26" ht="15.75" customHeight="1">
      <c r="A198" s="232">
        <v>52</v>
      </c>
      <c r="B198" s="48" t="s">
        <v>1124</v>
      </c>
      <c r="C198" s="49" t="s">
        <v>61</v>
      </c>
      <c r="D198" s="35"/>
      <c r="E198" s="50" t="s">
        <v>1318</v>
      </c>
      <c r="F198" s="111"/>
      <c r="G198" s="38">
        <v>7.72</v>
      </c>
      <c r="H198" s="39">
        <v>314</v>
      </c>
      <c r="I198" s="39">
        <v>30</v>
      </c>
      <c r="J198" s="40" t="s">
        <v>59</v>
      </c>
      <c r="K198" s="229"/>
      <c r="L198" s="42" t="str">
        <f t="shared" si="0"/>
        <v>30grams</v>
      </c>
      <c r="M198" s="43">
        <f t="shared" si="1"/>
        <v>9420</v>
      </c>
      <c r="N198" s="44" t="str">
        <f t="shared" si="2"/>
        <v>9420grams</v>
      </c>
      <c r="O198" s="51">
        <f t="shared" si="10"/>
        <v>2424.08</v>
      </c>
      <c r="P198" s="29"/>
      <c r="Q198" s="11"/>
      <c r="R198" s="11"/>
      <c r="S198" s="11"/>
      <c r="T198" s="11"/>
      <c r="U198" s="11"/>
      <c r="V198" s="11"/>
      <c r="W198" s="11"/>
      <c r="X198" s="11"/>
      <c r="Y198" s="11"/>
      <c r="Z198" s="11"/>
    </row>
    <row r="199" spans="1:26" ht="15.75" customHeight="1">
      <c r="A199" s="232">
        <v>53</v>
      </c>
      <c r="B199" s="33" t="s">
        <v>1317</v>
      </c>
      <c r="C199" s="49" t="s">
        <v>61</v>
      </c>
      <c r="D199" s="35"/>
      <c r="E199" s="50" t="s">
        <v>1318</v>
      </c>
      <c r="F199" s="111"/>
      <c r="G199" s="38">
        <v>7.37</v>
      </c>
      <c r="H199" s="39">
        <v>139</v>
      </c>
      <c r="I199" s="39">
        <v>30</v>
      </c>
      <c r="J199" s="40" t="s">
        <v>59</v>
      </c>
      <c r="K199" s="41"/>
      <c r="L199" s="42" t="str">
        <f t="shared" si="0"/>
        <v>30grams</v>
      </c>
      <c r="M199" s="43">
        <f t="shared" si="1"/>
        <v>4170</v>
      </c>
      <c r="N199" s="44" t="str">
        <f t="shared" si="2"/>
        <v>4170grams</v>
      </c>
      <c r="O199" s="51">
        <f t="shared" si="10"/>
        <v>1024.43</v>
      </c>
      <c r="P199" s="29"/>
      <c r="Q199" s="11"/>
      <c r="R199" s="11"/>
      <c r="S199" s="11"/>
      <c r="T199" s="11"/>
      <c r="U199" s="11"/>
      <c r="V199" s="11"/>
      <c r="W199" s="11"/>
      <c r="X199" s="11"/>
      <c r="Y199" s="11"/>
      <c r="Z199" s="11"/>
    </row>
    <row r="200" spans="1:26" ht="15.75" customHeight="1">
      <c r="A200" s="28">
        <v>53</v>
      </c>
      <c r="B200" s="33" t="s">
        <v>1314</v>
      </c>
      <c r="C200" s="49" t="s">
        <v>31</v>
      </c>
      <c r="D200" s="35"/>
      <c r="E200" s="50" t="s">
        <v>461</v>
      </c>
      <c r="F200" s="111"/>
      <c r="G200" s="38">
        <v>8.5</v>
      </c>
      <c r="H200" s="39">
        <v>50</v>
      </c>
      <c r="I200" s="39"/>
      <c r="J200" s="40" t="s">
        <v>37</v>
      </c>
      <c r="K200" s="41" t="s">
        <v>26</v>
      </c>
      <c r="L200" s="42" t="str">
        <f t="shared" si="0"/>
        <v>pieces</v>
      </c>
      <c r="M200" s="43">
        <f t="shared" si="1"/>
        <v>0</v>
      </c>
      <c r="N200" s="44" t="str">
        <f t="shared" si="2"/>
        <v>0pieces</v>
      </c>
      <c r="O200" s="51">
        <f t="shared" si="10"/>
        <v>425</v>
      </c>
      <c r="P200" s="29"/>
      <c r="Q200" s="11"/>
      <c r="R200" s="11"/>
      <c r="S200" s="11"/>
      <c r="T200" s="11"/>
      <c r="U200" s="11"/>
      <c r="V200" s="11"/>
      <c r="W200" s="11"/>
      <c r="X200" s="11"/>
      <c r="Y200" s="11"/>
      <c r="Z200" s="11"/>
    </row>
    <row r="201" spans="1:26" ht="15.75" customHeight="1">
      <c r="A201" s="232">
        <v>53</v>
      </c>
      <c r="B201" s="33" t="s">
        <v>1315</v>
      </c>
      <c r="C201" s="34" t="s">
        <v>35</v>
      </c>
      <c r="D201" s="48"/>
      <c r="E201" s="50" t="s">
        <v>384</v>
      </c>
      <c r="F201" s="111"/>
      <c r="G201" s="38">
        <v>7.7</v>
      </c>
      <c r="H201" s="39">
        <v>18</v>
      </c>
      <c r="I201" s="39">
        <v>30</v>
      </c>
      <c r="J201" s="40" t="s">
        <v>59</v>
      </c>
      <c r="K201" s="41" t="s">
        <v>26</v>
      </c>
      <c r="L201" s="42" t="str">
        <f t="shared" si="0"/>
        <v>30grams</v>
      </c>
      <c r="M201" s="43">
        <f t="shared" si="1"/>
        <v>540</v>
      </c>
      <c r="N201" s="44" t="str">
        <f t="shared" si="2"/>
        <v>540grams</v>
      </c>
      <c r="O201" s="51">
        <f t="shared" si="10"/>
        <v>138.6</v>
      </c>
      <c r="P201" s="29"/>
      <c r="Q201" s="11"/>
      <c r="R201" s="11"/>
      <c r="S201" s="11"/>
      <c r="T201" s="11"/>
      <c r="U201" s="11"/>
      <c r="V201" s="11"/>
      <c r="W201" s="11"/>
      <c r="X201" s="11"/>
      <c r="Y201" s="11"/>
      <c r="Z201" s="11"/>
    </row>
    <row r="202" spans="1:26" ht="15.75" customHeight="1">
      <c r="A202" s="233">
        <v>53</v>
      </c>
      <c r="B202" s="57" t="s">
        <v>1314</v>
      </c>
      <c r="C202" s="34" t="s">
        <v>47</v>
      </c>
      <c r="D202" s="59"/>
      <c r="E202" s="50" t="s">
        <v>1316</v>
      </c>
      <c r="F202" s="59"/>
      <c r="G202" s="38">
        <v>7</v>
      </c>
      <c r="H202" s="39">
        <v>240</v>
      </c>
      <c r="I202" s="39">
        <v>1</v>
      </c>
      <c r="J202" s="40" t="s">
        <v>37</v>
      </c>
      <c r="K202" s="46"/>
      <c r="L202" s="42" t="str">
        <f t="shared" si="0"/>
        <v>1pieces</v>
      </c>
      <c r="M202" s="43">
        <f t="shared" si="1"/>
        <v>240</v>
      </c>
      <c r="N202" s="44" t="str">
        <f t="shared" si="2"/>
        <v>240pieces</v>
      </c>
      <c r="O202" s="51">
        <f t="shared" si="10"/>
        <v>1680</v>
      </c>
      <c r="P202" s="29"/>
      <c r="Q202" s="11"/>
      <c r="R202" s="11"/>
      <c r="S202" s="11"/>
      <c r="T202" s="11"/>
      <c r="U202" s="11"/>
      <c r="V202" s="11"/>
      <c r="W202" s="11"/>
      <c r="X202" s="11"/>
      <c r="Y202" s="11"/>
      <c r="Z202" s="11"/>
    </row>
    <row r="203" spans="1:26" ht="15.75" customHeight="1">
      <c r="A203" s="233">
        <v>53</v>
      </c>
      <c r="B203" s="538" t="s">
        <v>1314</v>
      </c>
      <c r="C203" s="94" t="s">
        <v>68</v>
      </c>
      <c r="D203" s="59"/>
      <c r="E203" s="116"/>
      <c r="F203" s="59"/>
      <c r="G203" s="212">
        <v>7.74</v>
      </c>
      <c r="H203" s="213">
        <v>489</v>
      </c>
      <c r="I203" s="326">
        <v>10</v>
      </c>
      <c r="J203" s="361" t="s">
        <v>37</v>
      </c>
      <c r="K203" s="46"/>
      <c r="L203" s="42" t="str">
        <f t="shared" si="0"/>
        <v>10pieces</v>
      </c>
      <c r="M203" s="43">
        <f t="shared" si="1"/>
        <v>4890</v>
      </c>
      <c r="N203" s="44" t="str">
        <f t="shared" si="2"/>
        <v>4890pieces</v>
      </c>
      <c r="O203" s="51">
        <f t="shared" si="10"/>
        <v>3784.86</v>
      </c>
      <c r="P203" s="29"/>
      <c r="Q203" s="11"/>
      <c r="R203" s="11"/>
      <c r="S203" s="11"/>
      <c r="T203" s="11"/>
      <c r="U203" s="11"/>
      <c r="V203" s="11"/>
      <c r="W203" s="11"/>
      <c r="X203" s="11"/>
      <c r="Y203" s="11"/>
      <c r="Z203" s="11"/>
    </row>
    <row r="204" spans="1:26" ht="15.75" customHeight="1">
      <c r="A204" s="232">
        <v>54</v>
      </c>
      <c r="B204" s="90" t="s">
        <v>1321</v>
      </c>
      <c r="C204" s="49" t="s">
        <v>61</v>
      </c>
      <c r="D204" s="9"/>
      <c r="E204" s="116" t="s">
        <v>1318</v>
      </c>
      <c r="F204" s="111"/>
      <c r="G204" s="297">
        <v>8.1999999999999993</v>
      </c>
      <c r="H204" s="81">
        <v>170</v>
      </c>
      <c r="I204" s="81">
        <v>30</v>
      </c>
      <c r="J204" s="40" t="s">
        <v>59</v>
      </c>
      <c r="K204" s="41"/>
      <c r="L204" s="42" t="str">
        <f t="shared" si="0"/>
        <v>30grams</v>
      </c>
      <c r="M204" s="43">
        <f t="shared" si="1"/>
        <v>5100</v>
      </c>
      <c r="N204" s="44" t="str">
        <f t="shared" si="2"/>
        <v>5100grams</v>
      </c>
      <c r="O204" s="51">
        <f t="shared" si="10"/>
        <v>1393.9999999999998</v>
      </c>
      <c r="P204" s="29"/>
      <c r="Q204" s="11"/>
      <c r="R204" s="11"/>
      <c r="S204" s="11"/>
      <c r="T204" s="11"/>
      <c r="U204" s="11"/>
      <c r="V204" s="11"/>
      <c r="W204" s="11"/>
      <c r="X204" s="11"/>
      <c r="Y204" s="11"/>
      <c r="Z204" s="11"/>
    </row>
    <row r="205" spans="1:26" ht="15.75" customHeight="1">
      <c r="A205" s="28">
        <v>54</v>
      </c>
      <c r="B205" s="90" t="s">
        <v>1319</v>
      </c>
      <c r="C205" s="49" t="s">
        <v>31</v>
      </c>
      <c r="D205" s="9"/>
      <c r="E205" s="116" t="s">
        <v>461</v>
      </c>
      <c r="F205" s="111"/>
      <c r="G205" s="297">
        <v>8.9600000000000009</v>
      </c>
      <c r="H205" s="81">
        <v>65</v>
      </c>
      <c r="I205" s="81"/>
      <c r="J205" s="40" t="s">
        <v>37</v>
      </c>
      <c r="K205" s="41" t="s">
        <v>26</v>
      </c>
      <c r="L205" s="42" t="str">
        <f t="shared" si="0"/>
        <v>pieces</v>
      </c>
      <c r="M205" s="43">
        <f t="shared" si="1"/>
        <v>0</v>
      </c>
      <c r="N205" s="44" t="str">
        <f t="shared" si="2"/>
        <v>0pieces</v>
      </c>
      <c r="O205" s="51">
        <f t="shared" si="10"/>
        <v>582.40000000000009</v>
      </c>
      <c r="P205" s="29"/>
      <c r="Q205" s="11"/>
      <c r="R205" s="11"/>
      <c r="S205" s="11"/>
      <c r="T205" s="11"/>
      <c r="U205" s="11"/>
      <c r="V205" s="11"/>
      <c r="W205" s="11"/>
      <c r="X205" s="11"/>
      <c r="Y205" s="11"/>
      <c r="Z205" s="11"/>
    </row>
    <row r="206" spans="1:26" ht="15.75" customHeight="1">
      <c r="A206" s="233">
        <v>54</v>
      </c>
      <c r="B206" s="90" t="s">
        <v>1320</v>
      </c>
      <c r="C206" s="34" t="s">
        <v>35</v>
      </c>
      <c r="D206" s="9"/>
      <c r="E206" s="185" t="s">
        <v>384</v>
      </c>
      <c r="F206" s="111"/>
      <c r="G206" s="63">
        <v>7.7</v>
      </c>
      <c r="H206" s="81">
        <v>10</v>
      </c>
      <c r="I206" s="85">
        <v>30</v>
      </c>
      <c r="J206" s="86" t="s">
        <v>59</v>
      </c>
      <c r="K206" s="41" t="s">
        <v>26</v>
      </c>
      <c r="L206" s="42" t="str">
        <f t="shared" si="0"/>
        <v>30grams</v>
      </c>
      <c r="M206" s="43">
        <f t="shared" si="1"/>
        <v>300</v>
      </c>
      <c r="N206" s="44" t="str">
        <f t="shared" si="2"/>
        <v>300grams</v>
      </c>
      <c r="O206" s="51">
        <f t="shared" si="10"/>
        <v>77</v>
      </c>
      <c r="P206" s="29"/>
      <c r="Q206" s="11"/>
      <c r="R206" s="11"/>
      <c r="S206" s="11"/>
      <c r="T206" s="11"/>
      <c r="U206" s="11"/>
      <c r="V206" s="11"/>
      <c r="W206" s="11"/>
      <c r="X206" s="11"/>
      <c r="Y206" s="11"/>
      <c r="Z206" s="11"/>
    </row>
    <row r="207" spans="1:26" ht="15.75" customHeight="1">
      <c r="A207" s="233">
        <v>54</v>
      </c>
      <c r="B207" s="93" t="s">
        <v>1319</v>
      </c>
      <c r="C207" s="94" t="s">
        <v>68</v>
      </c>
      <c r="D207" s="58"/>
      <c r="E207" s="185"/>
      <c r="F207" s="59"/>
      <c r="G207" s="212">
        <v>8.75</v>
      </c>
      <c r="H207" s="308">
        <v>4</v>
      </c>
      <c r="I207" s="326">
        <v>10</v>
      </c>
      <c r="J207" s="539" t="s">
        <v>37</v>
      </c>
      <c r="K207" s="46"/>
      <c r="L207" s="42" t="str">
        <f t="shared" si="0"/>
        <v>10pieces</v>
      </c>
      <c r="M207" s="43">
        <f t="shared" si="1"/>
        <v>40</v>
      </c>
      <c r="N207" s="44" t="str">
        <f t="shared" si="2"/>
        <v>40pieces</v>
      </c>
      <c r="O207" s="51">
        <f t="shared" si="10"/>
        <v>35</v>
      </c>
      <c r="P207" s="29"/>
      <c r="Q207" s="11"/>
      <c r="R207" s="11"/>
      <c r="S207" s="11"/>
      <c r="T207" s="11"/>
      <c r="U207" s="11"/>
      <c r="V207" s="11"/>
      <c r="W207" s="11"/>
      <c r="X207" s="11"/>
      <c r="Y207" s="11"/>
      <c r="Z207" s="11"/>
    </row>
    <row r="208" spans="1:26" ht="15.75" customHeight="1">
      <c r="A208" s="232">
        <v>55</v>
      </c>
      <c r="B208" s="90" t="s">
        <v>1327</v>
      </c>
      <c r="C208" s="49" t="s">
        <v>61</v>
      </c>
      <c r="D208" s="9"/>
      <c r="E208" s="91" t="s">
        <v>1328</v>
      </c>
      <c r="F208" s="111"/>
      <c r="G208" s="108">
        <v>7.72</v>
      </c>
      <c r="H208" s="81">
        <v>60</v>
      </c>
      <c r="I208" s="81">
        <v>25</v>
      </c>
      <c r="J208" s="40" t="s">
        <v>59</v>
      </c>
      <c r="K208" s="41"/>
      <c r="L208" s="42" t="str">
        <f t="shared" si="0"/>
        <v>25grams</v>
      </c>
      <c r="M208" s="43">
        <f t="shared" si="1"/>
        <v>1500</v>
      </c>
      <c r="N208" s="44" t="str">
        <f t="shared" si="2"/>
        <v>1500grams</v>
      </c>
      <c r="O208" s="51">
        <f t="shared" si="10"/>
        <v>463.2</v>
      </c>
      <c r="P208" s="29"/>
      <c r="Q208" s="11"/>
      <c r="R208" s="11"/>
      <c r="S208" s="11"/>
      <c r="T208" s="11"/>
      <c r="U208" s="11"/>
      <c r="V208" s="11"/>
      <c r="W208" s="11"/>
      <c r="X208" s="11"/>
      <c r="Y208" s="11"/>
      <c r="Z208" s="11"/>
    </row>
    <row r="209" spans="1:26" ht="15.75" customHeight="1">
      <c r="A209" s="233">
        <v>55</v>
      </c>
      <c r="B209" s="90" t="s">
        <v>1326</v>
      </c>
      <c r="C209" s="34" t="s">
        <v>35</v>
      </c>
      <c r="D209" s="9"/>
      <c r="E209" s="91" t="s">
        <v>384</v>
      </c>
      <c r="F209" s="111"/>
      <c r="G209" s="108">
        <v>7.7</v>
      </c>
      <c r="H209" s="81">
        <v>2</v>
      </c>
      <c r="I209" s="81">
        <v>30</v>
      </c>
      <c r="J209" s="88" t="s">
        <v>59</v>
      </c>
      <c r="K209" s="41" t="s">
        <v>26</v>
      </c>
      <c r="L209" s="42" t="str">
        <f t="shared" si="0"/>
        <v>30grams</v>
      </c>
      <c r="M209" s="43">
        <f t="shared" si="1"/>
        <v>60</v>
      </c>
      <c r="N209" s="44" t="str">
        <f t="shared" si="2"/>
        <v>60grams</v>
      </c>
      <c r="O209" s="51">
        <f t="shared" si="10"/>
        <v>15.4</v>
      </c>
      <c r="P209" s="29"/>
      <c r="Q209" s="11"/>
      <c r="R209" s="11"/>
      <c r="S209" s="11"/>
      <c r="T209" s="11"/>
      <c r="U209" s="11"/>
      <c r="V209" s="11"/>
      <c r="W209" s="11"/>
      <c r="X209" s="11"/>
      <c r="Y209" s="11"/>
      <c r="Z209" s="11"/>
    </row>
    <row r="210" spans="1:26" ht="15.75" customHeight="1">
      <c r="A210" s="232">
        <v>56</v>
      </c>
      <c r="B210" s="90" t="s">
        <v>1612</v>
      </c>
      <c r="C210" s="49" t="s">
        <v>61</v>
      </c>
      <c r="D210" s="9"/>
      <c r="E210" s="91" t="s">
        <v>2622</v>
      </c>
      <c r="F210" s="111"/>
      <c r="G210" s="108">
        <v>8.7200000000000006</v>
      </c>
      <c r="H210" s="81">
        <v>537</v>
      </c>
      <c r="I210" s="81">
        <v>24</v>
      </c>
      <c r="J210" s="88" t="s">
        <v>59</v>
      </c>
      <c r="K210" s="41"/>
      <c r="L210" s="42" t="str">
        <f t="shared" si="0"/>
        <v>24grams</v>
      </c>
      <c r="M210" s="43">
        <f t="shared" si="1"/>
        <v>12888</v>
      </c>
      <c r="N210" s="44" t="str">
        <f t="shared" si="2"/>
        <v>12888grams</v>
      </c>
      <c r="O210" s="51">
        <f t="shared" si="10"/>
        <v>4682.6400000000003</v>
      </c>
      <c r="P210" s="29"/>
      <c r="Q210" s="11"/>
      <c r="R210" s="11"/>
      <c r="S210" s="11"/>
      <c r="T210" s="11"/>
      <c r="U210" s="11"/>
      <c r="V210" s="11"/>
      <c r="W210" s="11"/>
      <c r="X210" s="11"/>
      <c r="Y210" s="11"/>
      <c r="Z210" s="11"/>
    </row>
    <row r="211" spans="1:26" ht="15.75" customHeight="1">
      <c r="A211" s="232">
        <v>56</v>
      </c>
      <c r="B211" s="89" t="s">
        <v>1610</v>
      </c>
      <c r="C211" s="49" t="s">
        <v>31</v>
      </c>
      <c r="D211" s="9"/>
      <c r="E211" s="91" t="s">
        <v>79</v>
      </c>
      <c r="F211" s="111"/>
      <c r="G211" s="108">
        <v>8.9</v>
      </c>
      <c r="H211" s="81">
        <v>48</v>
      </c>
      <c r="I211" s="81"/>
      <c r="J211" s="88" t="s">
        <v>37</v>
      </c>
      <c r="K211" s="41" t="s">
        <v>26</v>
      </c>
      <c r="L211" s="42" t="str">
        <f t="shared" si="0"/>
        <v>pieces</v>
      </c>
      <c r="M211" s="43">
        <f t="shared" si="1"/>
        <v>0</v>
      </c>
      <c r="N211" s="44" t="str">
        <f t="shared" si="2"/>
        <v>0pieces</v>
      </c>
      <c r="O211" s="51">
        <f t="shared" si="10"/>
        <v>427.20000000000005</v>
      </c>
      <c r="P211" s="29"/>
      <c r="Q211" s="11"/>
      <c r="R211" s="11"/>
      <c r="S211" s="11"/>
      <c r="T211" s="11"/>
      <c r="U211" s="11"/>
      <c r="V211" s="11"/>
      <c r="W211" s="11"/>
      <c r="X211" s="11"/>
      <c r="Y211" s="11"/>
      <c r="Z211" s="11"/>
    </row>
    <row r="212" spans="1:26" ht="15.75" customHeight="1">
      <c r="A212" s="233">
        <v>56</v>
      </c>
      <c r="B212" s="99" t="s">
        <v>1610</v>
      </c>
      <c r="C212" s="34" t="s">
        <v>35</v>
      </c>
      <c r="D212" s="9"/>
      <c r="E212" s="91" t="s">
        <v>80</v>
      </c>
      <c r="F212" s="111"/>
      <c r="G212" s="108">
        <v>8.16</v>
      </c>
      <c r="H212" s="81">
        <v>35</v>
      </c>
      <c r="I212" s="81">
        <v>24</v>
      </c>
      <c r="J212" s="88" t="s">
        <v>59</v>
      </c>
      <c r="K212" s="41" t="s">
        <v>26</v>
      </c>
      <c r="L212" s="42" t="str">
        <f t="shared" si="0"/>
        <v>24grams</v>
      </c>
      <c r="M212" s="43">
        <f t="shared" si="1"/>
        <v>840</v>
      </c>
      <c r="N212" s="44" t="str">
        <f t="shared" si="2"/>
        <v>840grams</v>
      </c>
      <c r="O212" s="51">
        <f t="shared" si="10"/>
        <v>285.60000000000002</v>
      </c>
      <c r="P212" s="29"/>
      <c r="Q212" s="11"/>
      <c r="R212" s="11"/>
      <c r="S212" s="11"/>
      <c r="T212" s="11"/>
      <c r="U212" s="11"/>
      <c r="V212" s="11"/>
      <c r="W212" s="11"/>
      <c r="X212" s="11"/>
      <c r="Y212" s="11"/>
      <c r="Z212" s="11"/>
    </row>
    <row r="213" spans="1:26" ht="15.75" customHeight="1">
      <c r="A213" s="232">
        <v>56</v>
      </c>
      <c r="B213" s="99" t="s">
        <v>1610</v>
      </c>
      <c r="C213" s="53" t="s">
        <v>39</v>
      </c>
      <c r="D213" s="540"/>
      <c r="E213" s="99" t="s">
        <v>1611</v>
      </c>
      <c r="F213" s="37"/>
      <c r="G213" s="102">
        <v>8.9</v>
      </c>
      <c r="H213" s="103">
        <v>576</v>
      </c>
      <c r="I213" s="103">
        <v>12</v>
      </c>
      <c r="J213" s="104" t="s">
        <v>37</v>
      </c>
      <c r="K213" s="41"/>
      <c r="L213" s="42" t="str">
        <f t="shared" si="0"/>
        <v>12pieces</v>
      </c>
      <c r="M213" s="43">
        <f t="shared" si="1"/>
        <v>6912</v>
      </c>
      <c r="N213" s="44" t="str">
        <f t="shared" si="2"/>
        <v>6912pieces</v>
      </c>
      <c r="O213" s="51">
        <f t="shared" si="10"/>
        <v>5126.4000000000005</v>
      </c>
      <c r="P213" s="29"/>
      <c r="Q213" s="11"/>
      <c r="R213" s="11"/>
      <c r="S213" s="11"/>
      <c r="T213" s="11"/>
      <c r="U213" s="11"/>
      <c r="V213" s="11"/>
      <c r="W213" s="11"/>
      <c r="X213" s="11"/>
      <c r="Y213" s="11"/>
      <c r="Z213" s="11"/>
    </row>
    <row r="214" spans="1:26" ht="15.75" customHeight="1">
      <c r="A214" s="233">
        <v>56</v>
      </c>
      <c r="B214" s="203" t="s">
        <v>1610</v>
      </c>
      <c r="C214" s="34" t="s">
        <v>82</v>
      </c>
      <c r="D214" s="35"/>
      <c r="E214" s="203" t="s">
        <v>1611</v>
      </c>
      <c r="F214" s="111" t="s">
        <v>76</v>
      </c>
      <c r="G214" s="205">
        <v>8.9</v>
      </c>
      <c r="H214" s="129">
        <v>5</v>
      </c>
      <c r="I214" s="129">
        <v>1</v>
      </c>
      <c r="J214" s="240" t="s">
        <v>59</v>
      </c>
      <c r="K214" s="41" t="s">
        <v>26</v>
      </c>
      <c r="L214" s="42" t="str">
        <f t="shared" si="0"/>
        <v>1grams</v>
      </c>
      <c r="M214" s="43">
        <f t="shared" si="1"/>
        <v>5</v>
      </c>
      <c r="N214" s="44" t="str">
        <f t="shared" si="2"/>
        <v>5grams</v>
      </c>
      <c r="O214" s="51">
        <f t="shared" si="10"/>
        <v>44.5</v>
      </c>
      <c r="P214" s="29"/>
      <c r="Q214" s="11"/>
      <c r="R214" s="11"/>
      <c r="S214" s="11"/>
      <c r="T214" s="11"/>
      <c r="U214" s="11"/>
      <c r="V214" s="11"/>
      <c r="W214" s="11"/>
      <c r="X214" s="11"/>
      <c r="Y214" s="11"/>
      <c r="Z214" s="11"/>
    </row>
    <row r="215" spans="1:26" ht="15.75" customHeight="1">
      <c r="A215" s="233">
        <v>56</v>
      </c>
      <c r="B215" s="320" t="s">
        <v>1610</v>
      </c>
      <c r="C215" s="34" t="s">
        <v>74</v>
      </c>
      <c r="D215" s="9"/>
      <c r="E215" s="91" t="s">
        <v>79</v>
      </c>
      <c r="F215" s="111" t="s">
        <v>76</v>
      </c>
      <c r="G215" s="108">
        <v>8.9</v>
      </c>
      <c r="H215" s="81">
        <v>292</v>
      </c>
      <c r="I215" s="81">
        <v>34</v>
      </c>
      <c r="J215" s="88" t="s">
        <v>59</v>
      </c>
      <c r="K215" s="41" t="s">
        <v>26</v>
      </c>
      <c r="L215" s="42" t="str">
        <f t="shared" si="0"/>
        <v>34grams</v>
      </c>
      <c r="M215" s="43">
        <f t="shared" si="1"/>
        <v>9928</v>
      </c>
      <c r="N215" s="44" t="str">
        <f t="shared" si="2"/>
        <v>9928grams</v>
      </c>
      <c r="O215" s="51">
        <f t="shared" si="10"/>
        <v>2598.8000000000002</v>
      </c>
      <c r="P215" s="29"/>
      <c r="Q215" s="11"/>
      <c r="R215" s="11"/>
      <c r="S215" s="11"/>
      <c r="T215" s="11"/>
      <c r="U215" s="11"/>
      <c r="V215" s="11"/>
      <c r="W215" s="11"/>
      <c r="X215" s="11"/>
      <c r="Y215" s="11"/>
      <c r="Z215" s="11"/>
    </row>
    <row r="216" spans="1:26" ht="15.75" customHeight="1">
      <c r="A216" s="233">
        <v>56</v>
      </c>
      <c r="B216" s="93" t="s">
        <v>1610</v>
      </c>
      <c r="C216" s="34" t="s">
        <v>47</v>
      </c>
      <c r="D216" s="58"/>
      <c r="E216" s="149" t="s">
        <v>1611</v>
      </c>
      <c r="F216" s="59"/>
      <c r="G216" s="108">
        <v>8.7200000000000006</v>
      </c>
      <c r="H216" s="81">
        <v>624</v>
      </c>
      <c r="I216" s="81">
        <v>1</v>
      </c>
      <c r="J216" s="88" t="s">
        <v>37</v>
      </c>
      <c r="K216" s="46"/>
      <c r="L216" s="42" t="str">
        <f t="shared" si="0"/>
        <v>1pieces</v>
      </c>
      <c r="M216" s="43">
        <f t="shared" si="1"/>
        <v>624</v>
      </c>
      <c r="N216" s="44" t="str">
        <f t="shared" si="2"/>
        <v>624pieces</v>
      </c>
      <c r="O216" s="51">
        <f t="shared" si="10"/>
        <v>5441.2800000000007</v>
      </c>
      <c r="P216" s="29"/>
      <c r="Q216" s="11"/>
      <c r="R216" s="11"/>
      <c r="S216" s="11"/>
      <c r="T216" s="11"/>
      <c r="U216" s="11"/>
      <c r="V216" s="11"/>
      <c r="W216" s="11"/>
      <c r="X216" s="11"/>
      <c r="Y216" s="11"/>
      <c r="Z216" s="11"/>
    </row>
    <row r="217" spans="1:26" ht="15.75" customHeight="1">
      <c r="A217" s="233">
        <v>56</v>
      </c>
      <c r="B217" s="93" t="s">
        <v>1610</v>
      </c>
      <c r="C217" s="94" t="s">
        <v>68</v>
      </c>
      <c r="D217" s="58"/>
      <c r="E217" s="91"/>
      <c r="F217" s="59"/>
      <c r="G217" s="95">
        <v>8.25</v>
      </c>
      <c r="H217" s="308">
        <v>655</v>
      </c>
      <c r="I217" s="97">
        <v>12</v>
      </c>
      <c r="J217" s="312" t="s">
        <v>37</v>
      </c>
      <c r="K217" s="46"/>
      <c r="L217" s="42" t="str">
        <f t="shared" si="0"/>
        <v>12pieces</v>
      </c>
      <c r="M217" s="43">
        <f t="shared" si="1"/>
        <v>7860</v>
      </c>
      <c r="N217" s="44" t="str">
        <f t="shared" si="2"/>
        <v>7860pieces</v>
      </c>
      <c r="O217" s="51">
        <f t="shared" si="10"/>
        <v>5403.75</v>
      </c>
      <c r="P217" s="29"/>
      <c r="Q217" s="11"/>
      <c r="R217" s="11"/>
      <c r="S217" s="11"/>
      <c r="T217" s="11"/>
      <c r="U217" s="11"/>
      <c r="V217" s="11"/>
      <c r="W217" s="11"/>
      <c r="X217" s="11"/>
      <c r="Y217" s="11"/>
      <c r="Z217" s="11"/>
    </row>
    <row r="218" spans="1:26" ht="15.75" customHeight="1">
      <c r="A218" s="232">
        <v>57</v>
      </c>
      <c r="B218" s="241" t="s">
        <v>1729</v>
      </c>
      <c r="C218" s="49" t="s">
        <v>61</v>
      </c>
      <c r="D218" s="9"/>
      <c r="E218" s="400" t="s">
        <v>1730</v>
      </c>
      <c r="F218" s="111"/>
      <c r="G218" s="115">
        <v>7.49</v>
      </c>
      <c r="H218" s="85">
        <v>443</v>
      </c>
      <c r="I218" s="85">
        <v>26</v>
      </c>
      <c r="J218" s="88" t="s">
        <v>59</v>
      </c>
      <c r="K218" s="41"/>
      <c r="L218" s="42" t="str">
        <f t="shared" si="0"/>
        <v>26grams</v>
      </c>
      <c r="M218" s="43">
        <f t="shared" si="1"/>
        <v>11518</v>
      </c>
      <c r="N218" s="44" t="str">
        <f t="shared" si="2"/>
        <v>11518grams</v>
      </c>
      <c r="O218" s="51">
        <f t="shared" si="10"/>
        <v>3318.07</v>
      </c>
      <c r="P218" s="29"/>
      <c r="Q218" s="11"/>
      <c r="R218" s="11"/>
      <c r="S218" s="11"/>
      <c r="T218" s="11"/>
      <c r="U218" s="11"/>
      <c r="V218" s="11"/>
      <c r="W218" s="11"/>
      <c r="X218" s="11"/>
      <c r="Y218" s="11"/>
      <c r="Z218" s="11"/>
    </row>
    <row r="219" spans="1:26" ht="15.75" customHeight="1">
      <c r="A219" s="232">
        <v>58</v>
      </c>
      <c r="B219" s="33" t="s">
        <v>1723</v>
      </c>
      <c r="C219" s="49" t="s">
        <v>61</v>
      </c>
      <c r="D219" s="9"/>
      <c r="E219" s="50" t="s">
        <v>1724</v>
      </c>
      <c r="F219" s="111"/>
      <c r="G219" s="38">
        <v>8.34</v>
      </c>
      <c r="H219" s="39">
        <v>249</v>
      </c>
      <c r="I219" s="39">
        <v>25.5</v>
      </c>
      <c r="J219" s="88" t="s">
        <v>59</v>
      </c>
      <c r="K219" s="41"/>
      <c r="L219" s="42" t="str">
        <f t="shared" si="0"/>
        <v>25.5grams</v>
      </c>
      <c r="M219" s="43">
        <f t="shared" si="1"/>
        <v>6349.5</v>
      </c>
      <c r="N219" s="44" t="str">
        <f t="shared" si="2"/>
        <v>6349.5grams</v>
      </c>
      <c r="O219" s="51">
        <f t="shared" si="10"/>
        <v>2076.66</v>
      </c>
      <c r="P219" s="29"/>
      <c r="Q219" s="11"/>
      <c r="R219" s="11"/>
      <c r="S219" s="11"/>
      <c r="T219" s="11"/>
      <c r="U219" s="11"/>
      <c r="V219" s="11"/>
      <c r="W219" s="11"/>
      <c r="X219" s="11"/>
      <c r="Y219" s="11"/>
      <c r="Z219" s="11"/>
    </row>
    <row r="220" spans="1:26" ht="15.75" customHeight="1">
      <c r="A220" s="232">
        <v>58</v>
      </c>
      <c r="B220" s="33" t="s">
        <v>1721</v>
      </c>
      <c r="C220" s="49" t="s">
        <v>31</v>
      </c>
      <c r="D220" s="90"/>
      <c r="E220" s="116" t="s">
        <v>79</v>
      </c>
      <c r="F220" s="111"/>
      <c r="G220" s="38">
        <v>7.1</v>
      </c>
      <c r="H220" s="39">
        <v>140</v>
      </c>
      <c r="I220" s="39"/>
      <c r="J220" s="88" t="s">
        <v>37</v>
      </c>
      <c r="K220" s="41" t="s">
        <v>26</v>
      </c>
      <c r="L220" s="42" t="str">
        <f t="shared" si="0"/>
        <v>pieces</v>
      </c>
      <c r="M220" s="43">
        <f t="shared" si="1"/>
        <v>0</v>
      </c>
      <c r="N220" s="44" t="str">
        <f t="shared" si="2"/>
        <v>0pieces</v>
      </c>
      <c r="O220" s="51">
        <f t="shared" si="10"/>
        <v>994</v>
      </c>
      <c r="P220" s="29"/>
      <c r="Q220" s="11"/>
      <c r="R220" s="11"/>
      <c r="S220" s="11"/>
      <c r="T220" s="11"/>
      <c r="U220" s="11"/>
      <c r="V220" s="11"/>
      <c r="W220" s="11"/>
      <c r="X220" s="11"/>
      <c r="Y220" s="11"/>
      <c r="Z220" s="11"/>
    </row>
    <row r="221" spans="1:26" ht="15.75" customHeight="1">
      <c r="A221" s="233">
        <v>58</v>
      </c>
      <c r="B221" s="33" t="s">
        <v>1722</v>
      </c>
      <c r="C221" s="34" t="s">
        <v>74</v>
      </c>
      <c r="D221" s="9"/>
      <c r="E221" s="50" t="s">
        <v>79</v>
      </c>
      <c r="F221" s="37" t="s">
        <v>76</v>
      </c>
      <c r="G221" s="38">
        <v>8.6</v>
      </c>
      <c r="H221" s="39">
        <v>27</v>
      </c>
      <c r="I221" s="39">
        <v>20</v>
      </c>
      <c r="J221" s="88" t="s">
        <v>59</v>
      </c>
      <c r="K221" s="41" t="s">
        <v>26</v>
      </c>
      <c r="L221" s="42" t="str">
        <f t="shared" si="0"/>
        <v>20grams</v>
      </c>
      <c r="M221" s="43">
        <f t="shared" si="1"/>
        <v>540</v>
      </c>
      <c r="N221" s="44" t="str">
        <f t="shared" si="2"/>
        <v>540grams</v>
      </c>
      <c r="O221" s="51">
        <f t="shared" si="10"/>
        <v>232.2</v>
      </c>
      <c r="P221" s="29"/>
      <c r="Q221" s="11"/>
      <c r="R221" s="11"/>
      <c r="S221" s="11"/>
      <c r="T221" s="11"/>
      <c r="U221" s="11"/>
      <c r="V221" s="11"/>
      <c r="W221" s="11"/>
      <c r="X221" s="11"/>
      <c r="Y221" s="11"/>
      <c r="Z221" s="11"/>
    </row>
    <row r="222" spans="1:26" ht="15.75" customHeight="1">
      <c r="A222" s="232">
        <v>59</v>
      </c>
      <c r="B222" s="48" t="s">
        <v>1815</v>
      </c>
      <c r="C222" s="49" t="s">
        <v>61</v>
      </c>
      <c r="D222" s="9"/>
      <c r="E222" s="50" t="s">
        <v>1816</v>
      </c>
      <c r="F222" s="111"/>
      <c r="G222" s="38">
        <v>8.9600000000000009</v>
      </c>
      <c r="H222" s="39">
        <v>259</v>
      </c>
      <c r="I222" s="39">
        <v>30</v>
      </c>
      <c r="J222" s="88" t="s">
        <v>59</v>
      </c>
      <c r="K222" s="41"/>
      <c r="L222" s="42" t="str">
        <f t="shared" si="0"/>
        <v>30grams</v>
      </c>
      <c r="M222" s="43">
        <f t="shared" si="1"/>
        <v>7770</v>
      </c>
      <c r="N222" s="44" t="str">
        <f t="shared" si="2"/>
        <v>7770grams</v>
      </c>
      <c r="O222" s="51">
        <f t="shared" si="10"/>
        <v>2320.6400000000003</v>
      </c>
      <c r="P222" s="29"/>
      <c r="Q222" s="11"/>
      <c r="R222" s="11"/>
      <c r="S222" s="11"/>
      <c r="T222" s="11"/>
      <c r="U222" s="11"/>
      <c r="V222" s="11"/>
      <c r="W222" s="11"/>
      <c r="X222" s="11"/>
      <c r="Y222" s="11"/>
      <c r="Z222" s="11"/>
    </row>
    <row r="223" spans="1:26" ht="15.75" customHeight="1">
      <c r="A223" s="232">
        <v>60</v>
      </c>
      <c r="B223" s="33" t="s">
        <v>1903</v>
      </c>
      <c r="C223" s="49" t="s">
        <v>61</v>
      </c>
      <c r="D223" s="9"/>
      <c r="E223" s="116" t="s">
        <v>1904</v>
      </c>
      <c r="F223" s="111"/>
      <c r="G223" s="38">
        <v>19</v>
      </c>
      <c r="H223" s="39">
        <v>12</v>
      </c>
      <c r="I223" s="81">
        <v>19</v>
      </c>
      <c r="J223" s="88" t="s">
        <v>59</v>
      </c>
      <c r="K223" s="41"/>
      <c r="L223" s="42" t="str">
        <f t="shared" si="0"/>
        <v>19grams</v>
      </c>
      <c r="M223" s="43">
        <f t="shared" si="1"/>
        <v>228</v>
      </c>
      <c r="N223" s="44" t="str">
        <f t="shared" si="2"/>
        <v>228grams</v>
      </c>
      <c r="O223" s="51">
        <f t="shared" si="10"/>
        <v>228</v>
      </c>
      <c r="P223" s="29"/>
      <c r="Q223" s="11"/>
      <c r="R223" s="11"/>
      <c r="S223" s="11"/>
      <c r="T223" s="11"/>
      <c r="U223" s="11"/>
      <c r="V223" s="11"/>
      <c r="W223" s="11"/>
      <c r="X223" s="11"/>
      <c r="Y223" s="11"/>
      <c r="Z223" s="11"/>
    </row>
    <row r="224" spans="1:26" ht="14.25" customHeight="1">
      <c r="A224" s="232">
        <v>61</v>
      </c>
      <c r="B224" s="33" t="s">
        <v>2130</v>
      </c>
      <c r="C224" s="49" t="s">
        <v>61</v>
      </c>
      <c r="D224" s="9"/>
      <c r="E224" s="50" t="s">
        <v>2623</v>
      </c>
      <c r="F224" s="111"/>
      <c r="G224" s="108">
        <v>3.91</v>
      </c>
      <c r="H224" s="81">
        <v>166</v>
      </c>
      <c r="I224" s="81">
        <v>8</v>
      </c>
      <c r="J224" s="88" t="s">
        <v>59</v>
      </c>
      <c r="K224" s="41"/>
      <c r="L224" s="42" t="str">
        <f t="shared" si="0"/>
        <v>8grams</v>
      </c>
      <c r="M224" s="43">
        <f t="shared" si="1"/>
        <v>1328</v>
      </c>
      <c r="N224" s="44" t="str">
        <f t="shared" si="2"/>
        <v>1328grams</v>
      </c>
      <c r="O224" s="51">
        <f t="shared" si="10"/>
        <v>649.06000000000006</v>
      </c>
      <c r="P224" s="29"/>
      <c r="Q224" s="11"/>
      <c r="R224" s="11"/>
      <c r="S224" s="11"/>
      <c r="T224" s="11"/>
      <c r="U224" s="11"/>
      <c r="V224" s="11"/>
      <c r="W224" s="11"/>
      <c r="X224" s="11"/>
      <c r="Y224" s="11"/>
      <c r="Z224" s="11"/>
    </row>
    <row r="225" spans="1:26" ht="14.25" customHeight="1">
      <c r="A225" s="232">
        <v>61</v>
      </c>
      <c r="B225" s="33" t="s">
        <v>2132</v>
      </c>
      <c r="C225" s="34" t="s">
        <v>43</v>
      </c>
      <c r="D225" s="90"/>
      <c r="E225" s="50" t="s">
        <v>2133</v>
      </c>
      <c r="F225" s="111"/>
      <c r="G225" s="108">
        <f>287.4/72</f>
        <v>3.9916666666666663</v>
      </c>
      <c r="H225" s="81">
        <v>63</v>
      </c>
      <c r="I225" s="81">
        <v>1</v>
      </c>
      <c r="J225" s="88" t="s">
        <v>37</v>
      </c>
      <c r="K225" s="41" t="s">
        <v>26</v>
      </c>
      <c r="L225" s="42" t="str">
        <f t="shared" si="0"/>
        <v>1pieces</v>
      </c>
      <c r="M225" s="43">
        <f t="shared" si="1"/>
        <v>63</v>
      </c>
      <c r="N225" s="44" t="str">
        <f t="shared" si="2"/>
        <v>63pieces</v>
      </c>
      <c r="O225" s="51">
        <f t="shared" si="10"/>
        <v>251.47499999999997</v>
      </c>
      <c r="P225" s="29"/>
      <c r="Q225" s="11"/>
      <c r="R225" s="11"/>
      <c r="S225" s="11"/>
      <c r="T225" s="11"/>
      <c r="U225" s="11"/>
      <c r="V225" s="11"/>
      <c r="W225" s="11"/>
      <c r="X225" s="11"/>
      <c r="Y225" s="11"/>
      <c r="Z225" s="11"/>
    </row>
    <row r="226" spans="1:26" ht="14.25" customHeight="1">
      <c r="A226" s="232">
        <v>61</v>
      </c>
      <c r="B226" s="68" t="s">
        <v>2132</v>
      </c>
      <c r="C226" s="53" t="s">
        <v>39</v>
      </c>
      <c r="D226" s="68"/>
      <c r="E226" s="68" t="s">
        <v>2133</v>
      </c>
      <c r="F226" s="37"/>
      <c r="G226" s="102">
        <v>3.99</v>
      </c>
      <c r="H226" s="103">
        <f>264+15</f>
        <v>279</v>
      </c>
      <c r="I226" s="103">
        <v>72</v>
      </c>
      <c r="J226" s="104" t="s">
        <v>37</v>
      </c>
      <c r="K226" s="41"/>
      <c r="L226" s="42" t="str">
        <f t="shared" si="0"/>
        <v>72pieces</v>
      </c>
      <c r="M226" s="43">
        <f t="shared" si="1"/>
        <v>20088</v>
      </c>
      <c r="N226" s="44" t="str">
        <f t="shared" si="2"/>
        <v>20088pieces</v>
      </c>
      <c r="O226" s="51">
        <f t="shared" si="10"/>
        <v>1113.21</v>
      </c>
      <c r="P226" s="29"/>
      <c r="Q226" s="11"/>
      <c r="R226" s="11"/>
      <c r="S226" s="11"/>
      <c r="T226" s="11"/>
      <c r="U226" s="11"/>
      <c r="V226" s="11"/>
      <c r="W226" s="11"/>
      <c r="X226" s="11"/>
      <c r="Y226" s="11"/>
      <c r="Z226" s="11"/>
    </row>
    <row r="227" spans="1:26" ht="14.25" customHeight="1">
      <c r="A227" s="233">
        <v>61</v>
      </c>
      <c r="B227" s="57" t="s">
        <v>2132</v>
      </c>
      <c r="C227" s="94" t="s">
        <v>68</v>
      </c>
      <c r="D227" s="59"/>
      <c r="E227" s="116"/>
      <c r="F227" s="59"/>
      <c r="G227" s="95">
        <v>3.9916666666666658</v>
      </c>
      <c r="H227" s="308">
        <v>133</v>
      </c>
      <c r="I227" s="97">
        <v>72</v>
      </c>
      <c r="J227" s="312" t="s">
        <v>37</v>
      </c>
      <c r="K227" s="46"/>
      <c r="L227" s="42" t="str">
        <f t="shared" si="0"/>
        <v>72pieces</v>
      </c>
      <c r="M227" s="43">
        <f t="shared" si="1"/>
        <v>9576</v>
      </c>
      <c r="N227" s="44" t="str">
        <f t="shared" si="2"/>
        <v>9576pieces</v>
      </c>
      <c r="O227" s="51">
        <f t="shared" si="10"/>
        <v>530.89166666666654</v>
      </c>
      <c r="P227" s="29"/>
      <c r="Q227" s="11"/>
      <c r="R227" s="11"/>
      <c r="S227" s="11"/>
      <c r="T227" s="11"/>
      <c r="U227" s="11"/>
      <c r="V227" s="11"/>
      <c r="W227" s="11"/>
      <c r="X227" s="11"/>
      <c r="Y227" s="11"/>
      <c r="Z227" s="11"/>
    </row>
    <row r="228" spans="1:26" ht="14.25" customHeight="1">
      <c r="A228" s="232">
        <v>62</v>
      </c>
      <c r="B228" s="48" t="s">
        <v>678</v>
      </c>
      <c r="C228" s="49" t="s">
        <v>61</v>
      </c>
      <c r="D228" s="35"/>
      <c r="E228" s="116" t="s">
        <v>2624</v>
      </c>
      <c r="F228" s="37"/>
      <c r="G228" s="95">
        <v>8.6</v>
      </c>
      <c r="H228" s="112">
        <v>270</v>
      </c>
      <c r="I228" s="112">
        <v>20</v>
      </c>
      <c r="J228" s="40" t="s">
        <v>59</v>
      </c>
      <c r="K228" s="41"/>
      <c r="L228" s="42" t="str">
        <f t="shared" si="0"/>
        <v>20grams</v>
      </c>
      <c r="M228" s="43">
        <f t="shared" si="1"/>
        <v>5400</v>
      </c>
      <c r="N228" s="44" t="str">
        <f t="shared" si="2"/>
        <v>5400grams</v>
      </c>
      <c r="O228" s="51">
        <f t="shared" si="10"/>
        <v>2322</v>
      </c>
      <c r="P228" s="29"/>
      <c r="Q228" s="11"/>
      <c r="R228" s="11"/>
      <c r="S228" s="11"/>
      <c r="T228" s="11"/>
      <c r="U228" s="11"/>
      <c r="V228" s="11"/>
      <c r="W228" s="11"/>
      <c r="X228" s="11"/>
      <c r="Y228" s="11"/>
      <c r="Z228" s="11"/>
    </row>
    <row r="229" spans="1:26" ht="14.25" customHeight="1">
      <c r="A229" s="232">
        <v>63</v>
      </c>
      <c r="B229" s="33" t="s">
        <v>2363</v>
      </c>
      <c r="C229" s="49" t="s">
        <v>61</v>
      </c>
      <c r="D229" s="35"/>
      <c r="E229" s="116" t="s">
        <v>2364</v>
      </c>
      <c r="F229" s="37"/>
      <c r="G229" s="108">
        <v>1.3</v>
      </c>
      <c r="H229" s="81">
        <v>305</v>
      </c>
      <c r="I229" s="81">
        <v>1</v>
      </c>
      <c r="J229" s="40" t="s">
        <v>59</v>
      </c>
      <c r="K229" s="41"/>
      <c r="L229" s="42" t="str">
        <f t="shared" si="0"/>
        <v>1grams</v>
      </c>
      <c r="M229" s="43">
        <f t="shared" si="1"/>
        <v>305</v>
      </c>
      <c r="N229" s="44" t="str">
        <f t="shared" si="2"/>
        <v>305grams</v>
      </c>
      <c r="O229" s="51">
        <f t="shared" si="10"/>
        <v>396.5</v>
      </c>
      <c r="P229" s="29"/>
      <c r="Q229" s="11"/>
      <c r="R229" s="11"/>
      <c r="S229" s="11"/>
      <c r="T229" s="11"/>
      <c r="U229" s="11"/>
      <c r="V229" s="11"/>
      <c r="W229" s="11"/>
      <c r="X229" s="11"/>
      <c r="Y229" s="11"/>
      <c r="Z229" s="11"/>
    </row>
    <row r="230" spans="1:26" ht="14.25" customHeight="1">
      <c r="A230" s="233">
        <v>63</v>
      </c>
      <c r="B230" s="33" t="s">
        <v>2361</v>
      </c>
      <c r="C230" s="34" t="s">
        <v>35</v>
      </c>
      <c r="D230" s="35"/>
      <c r="E230" s="50" t="s">
        <v>2362</v>
      </c>
      <c r="F230" s="111"/>
      <c r="G230" s="108">
        <v>1.06</v>
      </c>
      <c r="H230" s="81">
        <v>1500</v>
      </c>
      <c r="I230" s="81">
        <v>5</v>
      </c>
      <c r="J230" s="40" t="s">
        <v>59</v>
      </c>
      <c r="K230" s="41" t="s">
        <v>26</v>
      </c>
      <c r="L230" s="42" t="str">
        <f t="shared" si="0"/>
        <v>5grams</v>
      </c>
      <c r="M230" s="43">
        <f t="shared" si="1"/>
        <v>7500</v>
      </c>
      <c r="N230" s="44" t="str">
        <f t="shared" si="2"/>
        <v>7500grams</v>
      </c>
      <c r="O230" s="51">
        <f t="shared" si="10"/>
        <v>1590</v>
      </c>
      <c r="P230" s="29"/>
      <c r="Q230" s="11"/>
      <c r="R230" s="11"/>
      <c r="S230" s="11"/>
      <c r="T230" s="11"/>
      <c r="U230" s="11"/>
      <c r="V230" s="11"/>
      <c r="W230" s="11"/>
      <c r="X230" s="11"/>
      <c r="Y230" s="11"/>
      <c r="Z230" s="11"/>
    </row>
    <row r="231" spans="1:26" ht="14.25" customHeight="1">
      <c r="A231" s="232">
        <v>64</v>
      </c>
      <c r="B231" s="48" t="s">
        <v>296</v>
      </c>
      <c r="C231" s="49" t="s">
        <v>61</v>
      </c>
      <c r="D231" s="35"/>
      <c r="E231" s="116" t="s">
        <v>297</v>
      </c>
      <c r="F231" s="37"/>
      <c r="G231" s="108">
        <v>164.5</v>
      </c>
      <c r="H231" s="81">
        <v>1</v>
      </c>
      <c r="I231" s="81">
        <v>330</v>
      </c>
      <c r="J231" s="40" t="s">
        <v>59</v>
      </c>
      <c r="K231" s="41"/>
      <c r="L231" s="42" t="str">
        <f t="shared" si="0"/>
        <v>330grams</v>
      </c>
      <c r="M231" s="43">
        <f t="shared" si="1"/>
        <v>330</v>
      </c>
      <c r="N231" s="44" t="str">
        <f t="shared" si="2"/>
        <v>330grams</v>
      </c>
      <c r="O231" s="51">
        <f t="shared" si="10"/>
        <v>164.5</v>
      </c>
      <c r="P231" s="29"/>
      <c r="Q231" s="11"/>
      <c r="R231" s="11"/>
      <c r="S231" s="11"/>
      <c r="T231" s="11"/>
      <c r="U231" s="11"/>
      <c r="V231" s="11"/>
      <c r="W231" s="11"/>
      <c r="X231" s="11"/>
      <c r="Y231" s="11"/>
      <c r="Z231" s="11"/>
    </row>
    <row r="232" spans="1:26" ht="14.25" customHeight="1">
      <c r="A232" s="232">
        <v>65</v>
      </c>
      <c r="B232" s="33" t="s">
        <v>794</v>
      </c>
      <c r="C232" s="49" t="s">
        <v>61</v>
      </c>
      <c r="D232" s="35"/>
      <c r="E232" s="116" t="s">
        <v>795</v>
      </c>
      <c r="F232" s="37"/>
      <c r="G232" s="108">
        <v>43</v>
      </c>
      <c r="H232" s="81">
        <v>6</v>
      </c>
      <c r="I232" s="81">
        <v>425</v>
      </c>
      <c r="J232" s="40" t="s">
        <v>59</v>
      </c>
      <c r="K232" s="41"/>
      <c r="L232" s="42" t="str">
        <f t="shared" si="0"/>
        <v>425grams</v>
      </c>
      <c r="M232" s="43">
        <f t="shared" si="1"/>
        <v>2550</v>
      </c>
      <c r="N232" s="44" t="str">
        <f t="shared" si="2"/>
        <v>2550grams</v>
      </c>
      <c r="O232" s="51">
        <f t="shared" si="10"/>
        <v>258</v>
      </c>
      <c r="P232" s="29"/>
      <c r="Q232" s="11"/>
      <c r="R232" s="11"/>
      <c r="S232" s="11"/>
      <c r="T232" s="11"/>
      <c r="U232" s="11"/>
      <c r="V232" s="11"/>
      <c r="W232" s="11"/>
      <c r="X232" s="11"/>
      <c r="Y232" s="11"/>
      <c r="Z232" s="11"/>
    </row>
    <row r="233" spans="1:26" ht="14.25" customHeight="1">
      <c r="A233" s="233">
        <v>65</v>
      </c>
      <c r="B233" s="33" t="s">
        <v>793</v>
      </c>
      <c r="C233" s="34" t="s">
        <v>74</v>
      </c>
      <c r="D233" s="35"/>
      <c r="E233" s="149" t="s">
        <v>129</v>
      </c>
      <c r="F233" s="111" t="s">
        <v>76</v>
      </c>
      <c r="G233" s="108">
        <v>56.3</v>
      </c>
      <c r="H233" s="81">
        <v>4</v>
      </c>
      <c r="I233" s="81">
        <v>425</v>
      </c>
      <c r="J233" s="40" t="s">
        <v>59</v>
      </c>
      <c r="K233" s="41" t="s">
        <v>26</v>
      </c>
      <c r="L233" s="42" t="str">
        <f t="shared" si="0"/>
        <v>425grams</v>
      </c>
      <c r="M233" s="43">
        <f t="shared" si="1"/>
        <v>1700</v>
      </c>
      <c r="N233" s="44" t="str">
        <f t="shared" si="2"/>
        <v>1700grams</v>
      </c>
      <c r="O233" s="51">
        <f t="shared" si="10"/>
        <v>225.2</v>
      </c>
      <c r="P233" s="29"/>
      <c r="Q233" s="11"/>
      <c r="R233" s="11"/>
      <c r="S233" s="11"/>
      <c r="T233" s="11"/>
      <c r="U233" s="11"/>
      <c r="V233" s="11"/>
      <c r="W233" s="11"/>
      <c r="X233" s="11"/>
      <c r="Y233" s="11"/>
      <c r="Z233" s="11"/>
    </row>
    <row r="234" spans="1:26" ht="14.25" customHeight="1">
      <c r="A234" s="232">
        <v>66</v>
      </c>
      <c r="B234" s="490" t="s">
        <v>1032</v>
      </c>
      <c r="C234" s="49" t="s">
        <v>61</v>
      </c>
      <c r="D234" s="35"/>
      <c r="E234" s="135" t="s">
        <v>2625</v>
      </c>
      <c r="F234" s="37"/>
      <c r="G234" s="108">
        <v>86.6</v>
      </c>
      <c r="H234" s="81">
        <v>1</v>
      </c>
      <c r="I234" s="81">
        <v>422</v>
      </c>
      <c r="J234" s="88" t="s">
        <v>59</v>
      </c>
      <c r="K234" s="41"/>
      <c r="L234" s="42" t="str">
        <f t="shared" si="0"/>
        <v>422grams</v>
      </c>
      <c r="M234" s="43">
        <f t="shared" si="1"/>
        <v>422</v>
      </c>
      <c r="N234" s="44" t="str">
        <f t="shared" si="2"/>
        <v>422grams</v>
      </c>
      <c r="O234" s="51">
        <f t="shared" si="10"/>
        <v>86.6</v>
      </c>
      <c r="P234" s="29"/>
      <c r="Q234" s="11"/>
      <c r="R234" s="11"/>
      <c r="S234" s="11"/>
      <c r="T234" s="11"/>
      <c r="U234" s="11"/>
      <c r="V234" s="11"/>
      <c r="W234" s="11"/>
      <c r="X234" s="11"/>
      <c r="Y234" s="11"/>
      <c r="Z234" s="11"/>
    </row>
    <row r="235" spans="1:26" ht="14.25" customHeight="1">
      <c r="A235" s="232">
        <v>66</v>
      </c>
      <c r="B235" s="33" t="s">
        <v>1028</v>
      </c>
      <c r="C235" s="34" t="s">
        <v>43</v>
      </c>
      <c r="D235" s="35"/>
      <c r="E235" s="50" t="s">
        <v>1031</v>
      </c>
      <c r="F235" s="111"/>
      <c r="G235" s="108">
        <v>89.5</v>
      </c>
      <c r="H235" s="81">
        <f>844/422</f>
        <v>2</v>
      </c>
      <c r="I235" s="81">
        <v>422</v>
      </c>
      <c r="J235" s="88" t="s">
        <v>59</v>
      </c>
      <c r="K235" s="41" t="s">
        <v>26</v>
      </c>
      <c r="L235" s="42" t="str">
        <f t="shared" si="0"/>
        <v>422grams</v>
      </c>
      <c r="M235" s="43">
        <f t="shared" si="1"/>
        <v>844</v>
      </c>
      <c r="N235" s="44" t="str">
        <f t="shared" si="2"/>
        <v>844grams</v>
      </c>
      <c r="O235" s="51">
        <f t="shared" si="10"/>
        <v>179</v>
      </c>
      <c r="P235" s="29"/>
      <c r="Q235" s="11"/>
      <c r="R235" s="11"/>
      <c r="S235" s="11"/>
      <c r="T235" s="11"/>
      <c r="U235" s="11"/>
      <c r="V235" s="11"/>
      <c r="W235" s="11"/>
      <c r="X235" s="11"/>
      <c r="Y235" s="11"/>
      <c r="Z235" s="11"/>
    </row>
    <row r="236" spans="1:26" ht="14.25" customHeight="1">
      <c r="A236" s="233">
        <v>66</v>
      </c>
      <c r="B236" s="208" t="s">
        <v>1028</v>
      </c>
      <c r="C236" s="34" t="s">
        <v>27</v>
      </c>
      <c r="D236" s="48"/>
      <c r="E236" s="362" t="s">
        <v>1030</v>
      </c>
      <c r="F236" s="111"/>
      <c r="G236" s="108">
        <v>166.49</v>
      </c>
      <c r="H236" s="81">
        <v>3</v>
      </c>
      <c r="I236" s="81">
        <v>3033</v>
      </c>
      <c r="J236" s="88" t="s">
        <v>59</v>
      </c>
      <c r="K236" s="41" t="s">
        <v>26</v>
      </c>
      <c r="L236" s="42" t="str">
        <f t="shared" si="0"/>
        <v>3033grams</v>
      </c>
      <c r="M236" s="43">
        <f t="shared" si="1"/>
        <v>9099</v>
      </c>
      <c r="N236" s="44" t="str">
        <f t="shared" si="2"/>
        <v>9099grams</v>
      </c>
      <c r="O236" s="45">
        <f t="shared" si="10"/>
        <v>499.47</v>
      </c>
      <c r="P236" s="29"/>
      <c r="Q236" s="11"/>
      <c r="R236" s="11"/>
      <c r="S236" s="11"/>
      <c r="T236" s="11"/>
      <c r="U236" s="11"/>
      <c r="V236" s="11"/>
      <c r="W236" s="11"/>
      <c r="X236" s="11"/>
      <c r="Y236" s="11"/>
      <c r="Z236" s="11"/>
    </row>
    <row r="237" spans="1:26" ht="14.25" customHeight="1">
      <c r="A237" s="233">
        <v>66</v>
      </c>
      <c r="B237" s="57" t="s">
        <v>1028</v>
      </c>
      <c r="C237" s="34" t="s">
        <v>47</v>
      </c>
      <c r="D237" s="59"/>
      <c r="E237" s="50" t="s">
        <v>1029</v>
      </c>
      <c r="F237" s="59"/>
      <c r="G237" s="108">
        <v>253.33</v>
      </c>
      <c r="H237" s="81">
        <v>2</v>
      </c>
      <c r="I237" s="81">
        <v>1</v>
      </c>
      <c r="J237" s="88" t="s">
        <v>59</v>
      </c>
      <c r="K237" s="46"/>
      <c r="L237" s="42" t="str">
        <f t="shared" si="0"/>
        <v>1grams</v>
      </c>
      <c r="M237" s="43">
        <f t="shared" si="1"/>
        <v>2</v>
      </c>
      <c r="N237" s="44" t="str">
        <f t="shared" si="2"/>
        <v>2grams</v>
      </c>
      <c r="O237" s="51">
        <f t="shared" si="10"/>
        <v>506.66</v>
      </c>
      <c r="P237" s="29"/>
      <c r="Q237" s="11"/>
      <c r="R237" s="11"/>
      <c r="S237" s="11"/>
      <c r="T237" s="11"/>
      <c r="U237" s="11"/>
      <c r="V237" s="11"/>
      <c r="W237" s="11"/>
      <c r="X237" s="11"/>
      <c r="Y237" s="11"/>
      <c r="Z237" s="11"/>
    </row>
    <row r="238" spans="1:26" ht="14.25" customHeight="1">
      <c r="A238" s="233">
        <v>66</v>
      </c>
      <c r="B238" s="57" t="s">
        <v>1028</v>
      </c>
      <c r="C238" s="94" t="s">
        <v>68</v>
      </c>
      <c r="D238" s="80"/>
      <c r="E238" s="116"/>
      <c r="F238" s="59"/>
      <c r="G238" s="95">
        <v>0.1632280927835052</v>
      </c>
      <c r="H238" s="97">
        <v>3104</v>
      </c>
      <c r="I238" s="97">
        <v>1552</v>
      </c>
      <c r="J238" s="110" t="s">
        <v>59</v>
      </c>
      <c r="K238" s="46"/>
      <c r="L238" s="42" t="str">
        <f t="shared" si="0"/>
        <v>1552grams</v>
      </c>
      <c r="M238" s="43">
        <f t="shared" si="1"/>
        <v>4817408</v>
      </c>
      <c r="N238" s="44" t="str">
        <f t="shared" si="2"/>
        <v>4817408grams</v>
      </c>
      <c r="O238" s="51">
        <f t="shared" si="10"/>
        <v>506.66000000000014</v>
      </c>
      <c r="P238" s="29"/>
      <c r="Q238" s="11"/>
      <c r="R238" s="11"/>
      <c r="S238" s="11"/>
      <c r="T238" s="11"/>
      <c r="U238" s="11"/>
      <c r="V238" s="11"/>
      <c r="W238" s="11"/>
      <c r="X238" s="11"/>
      <c r="Y238" s="11"/>
      <c r="Z238" s="11"/>
    </row>
    <row r="239" spans="1:26" ht="14.25" customHeight="1">
      <c r="A239" s="232">
        <v>67</v>
      </c>
      <c r="B239" s="33" t="s">
        <v>1052</v>
      </c>
      <c r="C239" s="49" t="s">
        <v>61</v>
      </c>
      <c r="D239" s="139"/>
      <c r="E239" s="50" t="s">
        <v>1053</v>
      </c>
      <c r="F239" s="37"/>
      <c r="G239" s="108">
        <v>47.2</v>
      </c>
      <c r="H239" s="81">
        <v>3</v>
      </c>
      <c r="I239" s="81">
        <v>450</v>
      </c>
      <c r="J239" s="88" t="s">
        <v>59</v>
      </c>
      <c r="K239" s="41"/>
      <c r="L239" s="42" t="str">
        <f t="shared" si="0"/>
        <v>450grams</v>
      </c>
      <c r="M239" s="43">
        <f t="shared" si="1"/>
        <v>1350</v>
      </c>
      <c r="N239" s="44" t="str">
        <f t="shared" si="2"/>
        <v>1350grams</v>
      </c>
      <c r="O239" s="51">
        <f t="shared" si="10"/>
        <v>141.60000000000002</v>
      </c>
      <c r="P239" s="29"/>
      <c r="Q239" s="11"/>
      <c r="R239" s="11"/>
      <c r="S239" s="11"/>
      <c r="T239" s="11"/>
      <c r="U239" s="11"/>
      <c r="V239" s="11"/>
      <c r="W239" s="11"/>
      <c r="X239" s="11"/>
      <c r="Y239" s="11"/>
      <c r="Z239" s="11"/>
    </row>
    <row r="240" spans="1:26" ht="14.25" customHeight="1">
      <c r="A240" s="232">
        <v>67</v>
      </c>
      <c r="B240" s="33" t="s">
        <v>1050</v>
      </c>
      <c r="C240" s="49" t="s">
        <v>31</v>
      </c>
      <c r="D240" s="145"/>
      <c r="E240" s="116" t="s">
        <v>349</v>
      </c>
      <c r="F240" s="111"/>
      <c r="G240" s="108">
        <v>34</v>
      </c>
      <c r="H240" s="81">
        <v>2</v>
      </c>
      <c r="I240" s="81"/>
      <c r="J240" s="88" t="s">
        <v>59</v>
      </c>
      <c r="K240" s="41" t="s">
        <v>26</v>
      </c>
      <c r="L240" s="42" t="str">
        <f t="shared" si="0"/>
        <v>grams</v>
      </c>
      <c r="M240" s="43">
        <f t="shared" si="1"/>
        <v>0</v>
      </c>
      <c r="N240" s="44" t="str">
        <f t="shared" si="2"/>
        <v>0grams</v>
      </c>
      <c r="O240" s="51">
        <f t="shared" si="10"/>
        <v>68</v>
      </c>
      <c r="P240" s="29"/>
      <c r="Q240" s="11"/>
      <c r="R240" s="11"/>
      <c r="S240" s="11"/>
      <c r="T240" s="11"/>
      <c r="U240" s="11"/>
      <c r="V240" s="11"/>
      <c r="W240" s="11"/>
      <c r="X240" s="11"/>
      <c r="Y240" s="11"/>
      <c r="Z240" s="11"/>
    </row>
    <row r="241" spans="1:26" ht="14.25" customHeight="1">
      <c r="A241" s="232">
        <v>67</v>
      </c>
      <c r="B241" s="48" t="s">
        <v>1050</v>
      </c>
      <c r="C241" s="34" t="s">
        <v>43</v>
      </c>
      <c r="D241" s="139"/>
      <c r="E241" s="116" t="s">
        <v>1054</v>
      </c>
      <c r="F241" s="111"/>
      <c r="G241" s="108">
        <v>27.2</v>
      </c>
      <c r="H241" s="81">
        <v>2</v>
      </c>
      <c r="I241" s="81">
        <v>113</v>
      </c>
      <c r="J241" s="88" t="s">
        <v>301</v>
      </c>
      <c r="K241" s="41" t="s">
        <v>26</v>
      </c>
      <c r="L241" s="42" t="str">
        <f t="shared" si="0"/>
        <v>113drained weight grams</v>
      </c>
      <c r="M241" s="43">
        <f t="shared" si="1"/>
        <v>226</v>
      </c>
      <c r="N241" s="44" t="str">
        <f t="shared" si="2"/>
        <v>226drained weight grams</v>
      </c>
      <c r="O241" s="51">
        <f t="shared" si="10"/>
        <v>54.4</v>
      </c>
      <c r="P241" s="29"/>
      <c r="Q241" s="11"/>
      <c r="R241" s="11"/>
      <c r="S241" s="11"/>
      <c r="T241" s="11"/>
      <c r="U241" s="11"/>
      <c r="V241" s="11"/>
      <c r="W241" s="11"/>
      <c r="X241" s="11"/>
      <c r="Y241" s="11"/>
      <c r="Z241" s="11"/>
    </row>
    <row r="242" spans="1:26" ht="14.25" customHeight="1">
      <c r="A242" s="232">
        <v>67</v>
      </c>
      <c r="B242" s="52" t="s">
        <v>1050</v>
      </c>
      <c r="C242" s="53" t="s">
        <v>39</v>
      </c>
      <c r="D242" s="530"/>
      <c r="E242" s="68" t="s">
        <v>1056</v>
      </c>
      <c r="F242" s="37"/>
      <c r="G242" s="102">
        <v>48</v>
      </c>
      <c r="H242" s="103">
        <v>17</v>
      </c>
      <c r="I242" s="103">
        <v>113</v>
      </c>
      <c r="J242" s="104" t="s">
        <v>301</v>
      </c>
      <c r="K242" s="41"/>
      <c r="L242" s="42" t="str">
        <f t="shared" si="0"/>
        <v>113drained weight grams</v>
      </c>
      <c r="M242" s="43">
        <f t="shared" si="1"/>
        <v>1921</v>
      </c>
      <c r="N242" s="44" t="str">
        <f t="shared" si="2"/>
        <v>1921drained weight grams</v>
      </c>
      <c r="O242" s="51">
        <f t="shared" si="10"/>
        <v>816</v>
      </c>
      <c r="P242" s="29"/>
      <c r="Q242" s="11"/>
      <c r="R242" s="11"/>
      <c r="S242" s="11"/>
      <c r="T242" s="11"/>
      <c r="U242" s="11"/>
      <c r="V242" s="11"/>
      <c r="W242" s="11"/>
      <c r="X242" s="11"/>
      <c r="Y242" s="11"/>
      <c r="Z242" s="11"/>
    </row>
    <row r="243" spans="1:26" ht="14.25" customHeight="1">
      <c r="A243" s="233">
        <v>67</v>
      </c>
      <c r="B243" s="122" t="s">
        <v>1050</v>
      </c>
      <c r="C243" s="34" t="s">
        <v>82</v>
      </c>
      <c r="D243" s="139"/>
      <c r="E243" s="122" t="s">
        <v>1051</v>
      </c>
      <c r="F243" s="111" t="s">
        <v>76</v>
      </c>
      <c r="G243" s="205">
        <v>28.5</v>
      </c>
      <c r="H243" s="129">
        <v>3</v>
      </c>
      <c r="I243" s="129">
        <v>225</v>
      </c>
      <c r="J243" s="240" t="s">
        <v>59</v>
      </c>
      <c r="K243" s="41" t="s">
        <v>26</v>
      </c>
      <c r="L243" s="42" t="str">
        <f t="shared" si="0"/>
        <v>225grams</v>
      </c>
      <c r="M243" s="43">
        <f t="shared" si="1"/>
        <v>675</v>
      </c>
      <c r="N243" s="44" t="str">
        <f t="shared" si="2"/>
        <v>675grams</v>
      </c>
      <c r="O243" s="51">
        <f t="shared" si="10"/>
        <v>85.5</v>
      </c>
      <c r="P243" s="29"/>
      <c r="Q243" s="11"/>
      <c r="R243" s="11"/>
      <c r="S243" s="11"/>
      <c r="T243" s="11"/>
      <c r="U243" s="11"/>
      <c r="V243" s="11"/>
      <c r="W243" s="11"/>
      <c r="X243" s="11"/>
      <c r="Y243" s="11"/>
      <c r="Z243" s="11"/>
    </row>
    <row r="244" spans="1:26" ht="14.25" customHeight="1">
      <c r="A244" s="233">
        <v>67</v>
      </c>
      <c r="B244" s="122" t="s">
        <v>1050</v>
      </c>
      <c r="C244" s="34" t="s">
        <v>82</v>
      </c>
      <c r="D244" s="139"/>
      <c r="E244" s="122" t="s">
        <v>1055</v>
      </c>
      <c r="F244" s="111" t="s">
        <v>76</v>
      </c>
      <c r="G244" s="307">
        <v>47.2</v>
      </c>
      <c r="H244" s="129">
        <v>2</v>
      </c>
      <c r="I244" s="129">
        <v>450</v>
      </c>
      <c r="J244" s="240" t="s">
        <v>59</v>
      </c>
      <c r="K244" s="41" t="s">
        <v>26</v>
      </c>
      <c r="L244" s="42" t="str">
        <f t="shared" si="0"/>
        <v>450grams</v>
      </c>
      <c r="M244" s="43">
        <f t="shared" si="1"/>
        <v>900</v>
      </c>
      <c r="N244" s="44" t="str">
        <f t="shared" si="2"/>
        <v>900grams</v>
      </c>
      <c r="O244" s="51">
        <f t="shared" si="10"/>
        <v>94.4</v>
      </c>
      <c r="P244" s="29"/>
      <c r="Q244" s="11"/>
      <c r="R244" s="11"/>
      <c r="S244" s="11"/>
      <c r="T244" s="11"/>
      <c r="U244" s="11"/>
      <c r="V244" s="11"/>
      <c r="W244" s="11"/>
      <c r="X244" s="11"/>
      <c r="Y244" s="11"/>
      <c r="Z244" s="11"/>
    </row>
    <row r="245" spans="1:26" ht="14.25" customHeight="1">
      <c r="A245" s="233">
        <v>67</v>
      </c>
      <c r="B245" s="33" t="s">
        <v>1050</v>
      </c>
      <c r="C245" s="34" t="s">
        <v>55</v>
      </c>
      <c r="D245" s="139"/>
      <c r="E245" s="50" t="s">
        <v>349</v>
      </c>
      <c r="F245" s="111"/>
      <c r="G245" s="108">
        <v>47.2</v>
      </c>
      <c r="H245" s="81">
        <v>6</v>
      </c>
      <c r="I245" s="81">
        <v>225</v>
      </c>
      <c r="J245" s="88" t="s">
        <v>59</v>
      </c>
      <c r="K245" s="41" t="s">
        <v>26</v>
      </c>
      <c r="L245" s="42" t="str">
        <f t="shared" si="0"/>
        <v>225grams</v>
      </c>
      <c r="M245" s="43">
        <f t="shared" si="1"/>
        <v>1350</v>
      </c>
      <c r="N245" s="44" t="str">
        <f t="shared" si="2"/>
        <v>1350grams</v>
      </c>
      <c r="O245" s="51">
        <f t="shared" si="10"/>
        <v>283.20000000000005</v>
      </c>
      <c r="P245" s="29"/>
      <c r="Q245" s="11"/>
      <c r="R245" s="11"/>
      <c r="S245" s="11"/>
      <c r="T245" s="11"/>
      <c r="U245" s="11"/>
      <c r="V245" s="11"/>
      <c r="W245" s="11"/>
      <c r="X245" s="11"/>
      <c r="Y245" s="11"/>
      <c r="Z245" s="11"/>
    </row>
    <row r="246" spans="1:26" ht="14.25" customHeight="1">
      <c r="A246" s="233">
        <v>67</v>
      </c>
      <c r="B246" s="208" t="s">
        <v>1050</v>
      </c>
      <c r="C246" s="34" t="s">
        <v>27</v>
      </c>
      <c r="D246" s="145"/>
      <c r="E246" s="208" t="s">
        <v>1054</v>
      </c>
      <c r="F246" s="111"/>
      <c r="G246" s="108">
        <v>27.2</v>
      </c>
      <c r="H246" s="81">
        <v>3</v>
      </c>
      <c r="I246" s="81">
        <v>113</v>
      </c>
      <c r="J246" s="88" t="s">
        <v>59</v>
      </c>
      <c r="K246" s="41" t="s">
        <v>26</v>
      </c>
      <c r="L246" s="42" t="str">
        <f t="shared" si="0"/>
        <v>113grams</v>
      </c>
      <c r="M246" s="43">
        <f t="shared" si="1"/>
        <v>339</v>
      </c>
      <c r="N246" s="44" t="str">
        <f t="shared" si="2"/>
        <v>339grams</v>
      </c>
      <c r="O246" s="45">
        <f t="shared" si="10"/>
        <v>81.599999999999994</v>
      </c>
      <c r="P246" s="29"/>
      <c r="Q246" s="11"/>
      <c r="R246" s="11"/>
      <c r="S246" s="11"/>
      <c r="T246" s="11"/>
      <c r="U246" s="11"/>
      <c r="V246" s="11"/>
      <c r="W246" s="11"/>
      <c r="X246" s="11"/>
      <c r="Y246" s="11"/>
      <c r="Z246" s="11"/>
    </row>
    <row r="247" spans="1:26" ht="14.25" customHeight="1">
      <c r="A247" s="233">
        <v>67</v>
      </c>
      <c r="B247" s="286" t="s">
        <v>1050</v>
      </c>
      <c r="C247" s="34" t="s">
        <v>47</v>
      </c>
      <c r="D247" s="80"/>
      <c r="E247" s="91" t="s">
        <v>1055</v>
      </c>
      <c r="F247" s="59"/>
      <c r="G247" s="108">
        <v>47.2</v>
      </c>
      <c r="H247" s="81">
        <v>1</v>
      </c>
      <c r="I247" s="81">
        <v>1</v>
      </c>
      <c r="J247" s="88" t="s">
        <v>301</v>
      </c>
      <c r="K247" s="46"/>
      <c r="L247" s="42" t="str">
        <f t="shared" si="0"/>
        <v>1drained weight grams</v>
      </c>
      <c r="M247" s="43">
        <f t="shared" si="1"/>
        <v>1</v>
      </c>
      <c r="N247" s="44" t="str">
        <f t="shared" si="2"/>
        <v>1drained weight grams</v>
      </c>
      <c r="O247" s="51">
        <f t="shared" si="10"/>
        <v>47.2</v>
      </c>
      <c r="P247" s="29"/>
      <c r="Q247" s="11"/>
      <c r="R247" s="11"/>
      <c r="S247" s="11"/>
      <c r="T247" s="11"/>
      <c r="U247" s="11"/>
      <c r="V247" s="11"/>
      <c r="W247" s="11"/>
      <c r="X247" s="11"/>
      <c r="Y247" s="11"/>
      <c r="Z247" s="11"/>
    </row>
    <row r="248" spans="1:26" ht="14.25" customHeight="1">
      <c r="A248" s="233">
        <v>67</v>
      </c>
      <c r="B248" s="57" t="s">
        <v>1050</v>
      </c>
      <c r="C248" s="94" t="s">
        <v>68</v>
      </c>
      <c r="D248" s="80"/>
      <c r="E248" s="91"/>
      <c r="F248" s="59"/>
      <c r="G248" s="95">
        <v>0.24070796460176991</v>
      </c>
      <c r="H248" s="308">
        <v>791</v>
      </c>
      <c r="I248" s="97">
        <v>113</v>
      </c>
      <c r="J248" s="110" t="s">
        <v>59</v>
      </c>
      <c r="K248" s="46"/>
      <c r="L248" s="42" t="str">
        <f t="shared" si="0"/>
        <v>113grams</v>
      </c>
      <c r="M248" s="43">
        <f t="shared" si="1"/>
        <v>89383</v>
      </c>
      <c r="N248" s="44" t="str">
        <f t="shared" si="2"/>
        <v>89383grams</v>
      </c>
      <c r="O248" s="51">
        <f t="shared" si="10"/>
        <v>190.4</v>
      </c>
      <c r="P248" s="29"/>
      <c r="Q248" s="11"/>
      <c r="R248" s="11"/>
      <c r="S248" s="11"/>
      <c r="T248" s="11"/>
      <c r="U248" s="11"/>
      <c r="V248" s="11"/>
      <c r="W248" s="11"/>
      <c r="X248" s="11"/>
      <c r="Y248" s="11"/>
      <c r="Z248" s="11"/>
    </row>
    <row r="249" spans="1:26" ht="14.25" customHeight="1">
      <c r="A249" s="232">
        <v>68</v>
      </c>
      <c r="B249" s="89" t="s">
        <v>1119</v>
      </c>
      <c r="C249" s="49" t="s">
        <v>61</v>
      </c>
      <c r="D249" s="139"/>
      <c r="E249" s="149" t="s">
        <v>2626</v>
      </c>
      <c r="F249" s="37"/>
      <c r="G249" s="108">
        <v>51</v>
      </c>
      <c r="H249" s="81">
        <v>2</v>
      </c>
      <c r="I249" s="81">
        <v>540</v>
      </c>
      <c r="J249" s="88" t="s">
        <v>59</v>
      </c>
      <c r="K249" s="41"/>
      <c r="L249" s="42" t="str">
        <f t="shared" si="0"/>
        <v>540grams</v>
      </c>
      <c r="M249" s="43">
        <f t="shared" si="1"/>
        <v>1080</v>
      </c>
      <c r="N249" s="44" t="str">
        <f t="shared" si="2"/>
        <v>1080grams</v>
      </c>
      <c r="O249" s="51">
        <f t="shared" si="10"/>
        <v>102</v>
      </c>
      <c r="P249" s="29"/>
      <c r="Q249" s="11"/>
      <c r="R249" s="11"/>
      <c r="S249" s="11"/>
      <c r="T249" s="11"/>
      <c r="U249" s="11"/>
      <c r="V249" s="11"/>
      <c r="W249" s="11"/>
      <c r="X249" s="11"/>
      <c r="Y249" s="11"/>
      <c r="Z249" s="11"/>
    </row>
    <row r="250" spans="1:26" ht="14.25" customHeight="1">
      <c r="A250" s="233">
        <v>68</v>
      </c>
      <c r="B250" s="99" t="s">
        <v>1117</v>
      </c>
      <c r="C250" s="34" t="s">
        <v>35</v>
      </c>
      <c r="D250" s="139"/>
      <c r="E250" s="91" t="s">
        <v>1118</v>
      </c>
      <c r="F250" s="37"/>
      <c r="G250" s="108">
        <v>48</v>
      </c>
      <c r="H250" s="81">
        <v>1</v>
      </c>
      <c r="I250" s="81">
        <v>540</v>
      </c>
      <c r="J250" s="88" t="s">
        <v>59</v>
      </c>
      <c r="K250" s="41" t="s">
        <v>26</v>
      </c>
      <c r="L250" s="42" t="str">
        <f t="shared" si="0"/>
        <v>540grams</v>
      </c>
      <c r="M250" s="43">
        <f t="shared" si="1"/>
        <v>540</v>
      </c>
      <c r="N250" s="44" t="str">
        <f t="shared" si="2"/>
        <v>540grams</v>
      </c>
      <c r="O250" s="51">
        <f t="shared" si="10"/>
        <v>48</v>
      </c>
      <c r="P250" s="29"/>
      <c r="Q250" s="11"/>
      <c r="R250" s="11"/>
      <c r="S250" s="11"/>
      <c r="T250" s="11"/>
      <c r="U250" s="11"/>
      <c r="V250" s="11"/>
      <c r="W250" s="11"/>
      <c r="X250" s="11"/>
      <c r="Y250" s="11"/>
      <c r="Z250" s="11"/>
    </row>
    <row r="251" spans="1:26" ht="14.25" customHeight="1">
      <c r="A251" s="233">
        <v>68</v>
      </c>
      <c r="B251" s="93" t="s">
        <v>1117</v>
      </c>
      <c r="C251" s="94" t="s">
        <v>68</v>
      </c>
      <c r="D251" s="80"/>
      <c r="E251" s="91"/>
      <c r="F251" s="59"/>
      <c r="G251" s="95">
        <v>9.6296296296296297E-2</v>
      </c>
      <c r="H251" s="308">
        <v>1620</v>
      </c>
      <c r="I251" s="97">
        <v>540</v>
      </c>
      <c r="J251" s="110" t="s">
        <v>59</v>
      </c>
      <c r="K251" s="46"/>
      <c r="L251" s="42" t="str">
        <f t="shared" si="0"/>
        <v>540grams</v>
      </c>
      <c r="M251" s="43">
        <f t="shared" si="1"/>
        <v>874800</v>
      </c>
      <c r="N251" s="44" t="str">
        <f t="shared" si="2"/>
        <v>874800grams</v>
      </c>
      <c r="O251" s="51">
        <f t="shared" si="10"/>
        <v>156</v>
      </c>
      <c r="P251" s="29"/>
      <c r="Q251" s="11"/>
      <c r="R251" s="11"/>
      <c r="S251" s="11"/>
      <c r="T251" s="11"/>
      <c r="U251" s="11"/>
      <c r="V251" s="11"/>
      <c r="W251" s="11"/>
      <c r="X251" s="11"/>
      <c r="Y251" s="11"/>
      <c r="Z251" s="11"/>
    </row>
    <row r="252" spans="1:26" ht="14.25" customHeight="1">
      <c r="A252" s="232">
        <v>69</v>
      </c>
      <c r="B252" s="89" t="s">
        <v>1258</v>
      </c>
      <c r="C252" s="49" t="s">
        <v>61</v>
      </c>
      <c r="D252" s="139"/>
      <c r="E252" s="149" t="s">
        <v>1259</v>
      </c>
      <c r="F252" s="37"/>
      <c r="G252" s="108">
        <v>164.81</v>
      </c>
      <c r="H252" s="81">
        <v>34</v>
      </c>
      <c r="I252" s="81">
        <v>340</v>
      </c>
      <c r="J252" s="88" t="s">
        <v>59</v>
      </c>
      <c r="K252" s="41"/>
      <c r="L252" s="42" t="str">
        <f t="shared" si="0"/>
        <v>340grams</v>
      </c>
      <c r="M252" s="43">
        <f t="shared" si="1"/>
        <v>11560</v>
      </c>
      <c r="N252" s="44" t="str">
        <f t="shared" si="2"/>
        <v>11560grams</v>
      </c>
      <c r="O252" s="51">
        <f t="shared" si="10"/>
        <v>5603.54</v>
      </c>
      <c r="P252" s="29"/>
      <c r="Q252" s="11"/>
      <c r="R252" s="11"/>
      <c r="S252" s="11"/>
      <c r="T252" s="11"/>
      <c r="U252" s="11"/>
      <c r="V252" s="11"/>
      <c r="W252" s="11"/>
      <c r="X252" s="11"/>
      <c r="Y252" s="11"/>
      <c r="Z252" s="11"/>
    </row>
    <row r="253" spans="1:26" ht="14.25" customHeight="1">
      <c r="A253" s="232">
        <v>69</v>
      </c>
      <c r="B253" s="90" t="s">
        <v>1260</v>
      </c>
      <c r="C253" s="34" t="s">
        <v>43</v>
      </c>
      <c r="D253" s="139"/>
      <c r="E253" s="91" t="s">
        <v>1261</v>
      </c>
      <c r="F253" s="111"/>
      <c r="G253" s="108">
        <v>170.6</v>
      </c>
      <c r="H253" s="81">
        <f>680/340</f>
        <v>2</v>
      </c>
      <c r="I253" s="81">
        <v>340</v>
      </c>
      <c r="J253" s="88" t="s">
        <v>59</v>
      </c>
      <c r="K253" s="41" t="s">
        <v>26</v>
      </c>
      <c r="L253" s="42" t="str">
        <f t="shared" si="0"/>
        <v>340grams</v>
      </c>
      <c r="M253" s="43">
        <f t="shared" si="1"/>
        <v>680</v>
      </c>
      <c r="N253" s="44" t="str">
        <f t="shared" si="2"/>
        <v>680grams</v>
      </c>
      <c r="O253" s="51">
        <f t="shared" si="10"/>
        <v>341.2</v>
      </c>
      <c r="P253" s="29"/>
      <c r="Q253" s="11"/>
      <c r="R253" s="11"/>
      <c r="S253" s="11"/>
      <c r="T253" s="11"/>
      <c r="U253" s="11"/>
      <c r="V253" s="11"/>
      <c r="W253" s="11"/>
      <c r="X253" s="11"/>
      <c r="Y253" s="11"/>
      <c r="Z253" s="11"/>
    </row>
    <row r="254" spans="1:26" ht="14.25" customHeight="1">
      <c r="A254" s="232">
        <v>69</v>
      </c>
      <c r="B254" s="99" t="s">
        <v>1260</v>
      </c>
      <c r="C254" s="53" t="s">
        <v>39</v>
      </c>
      <c r="D254" s="249"/>
      <c r="E254" s="101" t="s">
        <v>1261</v>
      </c>
      <c r="F254" s="111"/>
      <c r="G254" s="205">
        <v>170.6</v>
      </c>
      <c r="H254" s="541">
        <v>2</v>
      </c>
      <c r="I254" s="129">
        <v>340</v>
      </c>
      <c r="J254" s="240" t="s">
        <v>59</v>
      </c>
      <c r="K254" s="41" t="s">
        <v>26</v>
      </c>
      <c r="L254" s="42" t="str">
        <f t="shared" si="0"/>
        <v>340grams</v>
      </c>
      <c r="M254" s="43">
        <f t="shared" si="1"/>
        <v>680</v>
      </c>
      <c r="N254" s="44" t="str">
        <f t="shared" si="2"/>
        <v>680grams</v>
      </c>
      <c r="O254" s="51">
        <f t="shared" si="10"/>
        <v>341.2</v>
      </c>
      <c r="P254" s="29"/>
      <c r="Q254" s="11"/>
      <c r="R254" s="11"/>
      <c r="S254" s="11"/>
      <c r="T254" s="11"/>
      <c r="U254" s="11"/>
      <c r="V254" s="11"/>
      <c r="W254" s="11"/>
      <c r="X254" s="11"/>
      <c r="Y254" s="11"/>
      <c r="Z254" s="11"/>
    </row>
    <row r="255" spans="1:26" ht="14.25" customHeight="1">
      <c r="A255" s="233">
        <v>69</v>
      </c>
      <c r="B255" s="542" t="s">
        <v>1260</v>
      </c>
      <c r="C255" s="34" t="s">
        <v>47</v>
      </c>
      <c r="D255" s="195"/>
      <c r="E255" s="149" t="s">
        <v>1262</v>
      </c>
      <c r="F255" s="195"/>
      <c r="G255" s="108">
        <v>166.43</v>
      </c>
      <c r="H255" s="81">
        <v>29</v>
      </c>
      <c r="I255" s="81">
        <v>1</v>
      </c>
      <c r="J255" s="88" t="s">
        <v>59</v>
      </c>
      <c r="K255" s="46"/>
      <c r="L255" s="42" t="str">
        <f t="shared" si="0"/>
        <v>1grams</v>
      </c>
      <c r="M255" s="43">
        <f t="shared" si="1"/>
        <v>29</v>
      </c>
      <c r="N255" s="44" t="str">
        <f t="shared" si="2"/>
        <v>29grams</v>
      </c>
      <c r="O255" s="51">
        <f t="shared" si="10"/>
        <v>4826.47</v>
      </c>
      <c r="P255" s="29"/>
      <c r="Q255" s="11"/>
      <c r="R255" s="11"/>
      <c r="S255" s="11"/>
      <c r="T255" s="11"/>
      <c r="U255" s="11"/>
      <c r="V255" s="11"/>
      <c r="W255" s="11"/>
      <c r="X255" s="11"/>
      <c r="Y255" s="11"/>
      <c r="Z255" s="11"/>
    </row>
    <row r="256" spans="1:26" ht="14.25" customHeight="1">
      <c r="A256" s="233">
        <v>69</v>
      </c>
      <c r="B256" s="93" t="s">
        <v>1260</v>
      </c>
      <c r="C256" s="94" t="s">
        <v>68</v>
      </c>
      <c r="D256" s="195"/>
      <c r="E256" s="91"/>
      <c r="F256" s="195"/>
      <c r="G256" s="95">
        <v>0.44067647058823528</v>
      </c>
      <c r="H256" s="97">
        <v>8160</v>
      </c>
      <c r="I256" s="97">
        <v>340</v>
      </c>
      <c r="J256" s="110" t="s">
        <v>59</v>
      </c>
      <c r="K256" s="46"/>
      <c r="L256" s="42" t="str">
        <f t="shared" si="0"/>
        <v>340grams</v>
      </c>
      <c r="M256" s="43">
        <f t="shared" si="1"/>
        <v>2774400</v>
      </c>
      <c r="N256" s="44" t="str">
        <f t="shared" si="2"/>
        <v>2774400grams</v>
      </c>
      <c r="O256" s="51">
        <f t="shared" si="10"/>
        <v>3595.92</v>
      </c>
      <c r="P256" s="29"/>
      <c r="Q256" s="11"/>
      <c r="R256" s="11"/>
      <c r="S256" s="11"/>
      <c r="T256" s="11"/>
      <c r="U256" s="11"/>
      <c r="V256" s="11"/>
      <c r="W256" s="11"/>
      <c r="X256" s="11"/>
      <c r="Y256" s="11"/>
      <c r="Z256" s="11"/>
    </row>
    <row r="257" spans="1:26" ht="14.25" customHeight="1">
      <c r="A257" s="232">
        <v>70</v>
      </c>
      <c r="B257" s="89" t="s">
        <v>1428</v>
      </c>
      <c r="C257" s="49" t="s">
        <v>61</v>
      </c>
      <c r="D257" s="179"/>
      <c r="E257" s="149" t="s">
        <v>1429</v>
      </c>
      <c r="F257" s="156"/>
      <c r="G257" s="108">
        <v>73.19</v>
      </c>
      <c r="H257" s="81">
        <v>31</v>
      </c>
      <c r="I257" s="81">
        <v>340</v>
      </c>
      <c r="J257" s="88" t="s">
        <v>59</v>
      </c>
      <c r="K257" s="41"/>
      <c r="L257" s="42" t="str">
        <f t="shared" si="0"/>
        <v>340grams</v>
      </c>
      <c r="M257" s="43">
        <f t="shared" si="1"/>
        <v>10540</v>
      </c>
      <c r="N257" s="44" t="str">
        <f t="shared" si="2"/>
        <v>10540grams</v>
      </c>
      <c r="O257" s="51">
        <f t="shared" si="10"/>
        <v>2268.89</v>
      </c>
      <c r="P257" s="29"/>
      <c r="Q257" s="11"/>
      <c r="R257" s="11"/>
      <c r="S257" s="11"/>
      <c r="T257" s="11"/>
      <c r="U257" s="11"/>
      <c r="V257" s="11"/>
      <c r="W257" s="11"/>
      <c r="X257" s="11"/>
      <c r="Y257" s="11"/>
      <c r="Z257" s="11"/>
    </row>
    <row r="258" spans="1:26" ht="14.25" customHeight="1">
      <c r="A258" s="232">
        <v>71</v>
      </c>
      <c r="B258" s="89" t="s">
        <v>1457</v>
      </c>
      <c r="C258" s="49" t="s">
        <v>61</v>
      </c>
      <c r="D258" s="179"/>
      <c r="E258" s="149" t="s">
        <v>2627</v>
      </c>
      <c r="F258" s="156"/>
      <c r="G258" s="108">
        <v>73.099999999999994</v>
      </c>
      <c r="H258" s="81">
        <v>34</v>
      </c>
      <c r="I258" s="81">
        <v>425</v>
      </c>
      <c r="J258" s="88" t="s">
        <v>59</v>
      </c>
      <c r="K258" s="41"/>
      <c r="L258" s="42" t="str">
        <f t="shared" si="0"/>
        <v>425grams</v>
      </c>
      <c r="M258" s="43">
        <f t="shared" si="1"/>
        <v>14450</v>
      </c>
      <c r="N258" s="44" t="str">
        <f t="shared" si="2"/>
        <v>14450grams</v>
      </c>
      <c r="O258" s="51">
        <f t="shared" si="10"/>
        <v>2485.3999999999996</v>
      </c>
      <c r="P258" s="29"/>
      <c r="Q258" s="11"/>
      <c r="R258" s="11"/>
      <c r="S258" s="11"/>
      <c r="T258" s="11"/>
      <c r="U258" s="11"/>
      <c r="V258" s="11"/>
      <c r="W258" s="11"/>
      <c r="X258" s="11"/>
      <c r="Y258" s="11"/>
      <c r="Z258" s="11"/>
    </row>
    <row r="259" spans="1:26" ht="14.25" customHeight="1">
      <c r="A259" s="233">
        <v>71</v>
      </c>
      <c r="B259" s="89" t="s">
        <v>1456</v>
      </c>
      <c r="C259" s="34" t="s">
        <v>74</v>
      </c>
      <c r="D259" s="179"/>
      <c r="E259" s="149" t="s">
        <v>2628</v>
      </c>
      <c r="F259" s="155" t="s">
        <v>76</v>
      </c>
      <c r="G259" s="108">
        <v>73.599999999999994</v>
      </c>
      <c r="H259" s="81">
        <v>6</v>
      </c>
      <c r="I259" s="81">
        <v>425</v>
      </c>
      <c r="J259" s="88" t="s">
        <v>59</v>
      </c>
      <c r="K259" s="41" t="s">
        <v>26</v>
      </c>
      <c r="L259" s="42" t="str">
        <f t="shared" si="0"/>
        <v>425grams</v>
      </c>
      <c r="M259" s="43">
        <f t="shared" si="1"/>
        <v>2550</v>
      </c>
      <c r="N259" s="44" t="str">
        <f t="shared" si="2"/>
        <v>2550grams</v>
      </c>
      <c r="O259" s="51">
        <f t="shared" si="10"/>
        <v>441.59999999999997</v>
      </c>
      <c r="P259" s="29"/>
      <c r="Q259" s="11"/>
      <c r="R259" s="11"/>
      <c r="S259" s="11"/>
      <c r="T259" s="11"/>
      <c r="U259" s="11"/>
      <c r="V259" s="11"/>
      <c r="W259" s="11"/>
      <c r="X259" s="11"/>
      <c r="Y259" s="11"/>
      <c r="Z259" s="11"/>
    </row>
    <row r="260" spans="1:26" ht="14.25" customHeight="1">
      <c r="A260" s="233">
        <v>71</v>
      </c>
      <c r="B260" s="89" t="s">
        <v>1456</v>
      </c>
      <c r="C260" s="34" t="s">
        <v>55</v>
      </c>
      <c r="D260" s="9"/>
      <c r="E260" s="91" t="s">
        <v>1455</v>
      </c>
      <c r="F260" s="155"/>
      <c r="G260" s="95">
        <v>73.5</v>
      </c>
      <c r="H260" s="81">
        <v>1</v>
      </c>
      <c r="I260" s="81">
        <v>425</v>
      </c>
      <c r="J260" s="88" t="s">
        <v>59</v>
      </c>
      <c r="K260" s="41" t="s">
        <v>26</v>
      </c>
      <c r="L260" s="42" t="str">
        <f t="shared" si="0"/>
        <v>425grams</v>
      </c>
      <c r="M260" s="43">
        <f t="shared" si="1"/>
        <v>425</v>
      </c>
      <c r="N260" s="44" t="str">
        <f t="shared" si="2"/>
        <v>425grams</v>
      </c>
      <c r="O260" s="51">
        <f t="shared" si="10"/>
        <v>73.5</v>
      </c>
      <c r="P260" s="29"/>
      <c r="Q260" s="11"/>
      <c r="R260" s="11"/>
      <c r="S260" s="11"/>
      <c r="T260" s="11"/>
      <c r="U260" s="11"/>
      <c r="V260" s="11"/>
      <c r="W260" s="11"/>
      <c r="X260" s="11"/>
      <c r="Y260" s="11"/>
      <c r="Z260" s="11"/>
    </row>
    <row r="261" spans="1:26" ht="14.25" customHeight="1">
      <c r="A261" s="232">
        <v>72</v>
      </c>
      <c r="B261" s="33" t="s">
        <v>421</v>
      </c>
      <c r="C261" s="49" t="s">
        <v>61</v>
      </c>
      <c r="D261" s="35"/>
      <c r="E261" s="50" t="s">
        <v>422</v>
      </c>
      <c r="F261" s="156"/>
      <c r="G261" s="180">
        <v>47.8</v>
      </c>
      <c r="H261" s="81">
        <v>5</v>
      </c>
      <c r="I261" s="81">
        <v>156</v>
      </c>
      <c r="J261" s="121" t="s">
        <v>59</v>
      </c>
      <c r="K261" s="41"/>
      <c r="L261" s="42" t="str">
        <f t="shared" si="0"/>
        <v>156grams</v>
      </c>
      <c r="M261" s="43">
        <f t="shared" si="1"/>
        <v>780</v>
      </c>
      <c r="N261" s="44" t="str">
        <f t="shared" si="2"/>
        <v>780grams</v>
      </c>
      <c r="O261" s="51">
        <f t="shared" si="10"/>
        <v>239</v>
      </c>
      <c r="P261" s="29"/>
      <c r="Q261" s="11"/>
      <c r="R261" s="11"/>
      <c r="S261" s="11"/>
      <c r="T261" s="11"/>
      <c r="U261" s="11"/>
      <c r="V261" s="11"/>
      <c r="W261" s="11"/>
      <c r="X261" s="11"/>
      <c r="Y261" s="11"/>
      <c r="Z261" s="11"/>
    </row>
    <row r="262" spans="1:26" ht="14.25" customHeight="1">
      <c r="A262" s="232">
        <v>73</v>
      </c>
      <c r="B262" s="33" t="s">
        <v>1905</v>
      </c>
      <c r="C262" s="49" t="s">
        <v>61</v>
      </c>
      <c r="D262" s="9"/>
      <c r="E262" s="50" t="s">
        <v>2629</v>
      </c>
      <c r="F262" s="161"/>
      <c r="G262" s="108">
        <v>37.200000000000003</v>
      </c>
      <c r="H262" s="81">
        <v>3</v>
      </c>
      <c r="I262" s="81">
        <v>227</v>
      </c>
      <c r="J262" s="121" t="s">
        <v>59</v>
      </c>
      <c r="K262" s="41"/>
      <c r="L262" s="42" t="str">
        <f t="shared" si="0"/>
        <v>227grams</v>
      </c>
      <c r="M262" s="43">
        <f t="shared" si="1"/>
        <v>681</v>
      </c>
      <c r="N262" s="44" t="str">
        <f t="shared" si="2"/>
        <v>681grams</v>
      </c>
      <c r="O262" s="51">
        <f t="shared" si="10"/>
        <v>111.60000000000001</v>
      </c>
      <c r="P262" s="29"/>
      <c r="Q262" s="11"/>
      <c r="R262" s="11"/>
      <c r="S262" s="11"/>
      <c r="T262" s="11"/>
      <c r="U262" s="11"/>
      <c r="V262" s="11"/>
      <c r="W262" s="11"/>
      <c r="X262" s="11"/>
      <c r="Y262" s="11"/>
      <c r="Z262" s="11"/>
    </row>
    <row r="263" spans="1:26" ht="14.25" customHeight="1">
      <c r="A263" s="232">
        <v>74</v>
      </c>
      <c r="B263" s="33" t="s">
        <v>1910</v>
      </c>
      <c r="C263" s="49" t="s">
        <v>61</v>
      </c>
      <c r="D263" s="9"/>
      <c r="E263" s="50" t="s">
        <v>2630</v>
      </c>
      <c r="F263" s="161"/>
      <c r="G263" s="108">
        <v>35.5</v>
      </c>
      <c r="H263" s="81">
        <v>3</v>
      </c>
      <c r="I263" s="81">
        <v>137</v>
      </c>
      <c r="J263" s="121" t="s">
        <v>59</v>
      </c>
      <c r="K263" s="41"/>
      <c r="L263" s="42" t="str">
        <f t="shared" si="0"/>
        <v>137grams</v>
      </c>
      <c r="M263" s="43">
        <f t="shared" si="1"/>
        <v>411</v>
      </c>
      <c r="N263" s="44" t="str">
        <f t="shared" si="2"/>
        <v>411grams</v>
      </c>
      <c r="O263" s="51">
        <f t="shared" si="10"/>
        <v>106.5</v>
      </c>
      <c r="P263" s="29"/>
      <c r="Q263" s="11"/>
      <c r="R263" s="11"/>
      <c r="S263" s="11"/>
      <c r="T263" s="11"/>
      <c r="U263" s="11"/>
      <c r="V263" s="11"/>
      <c r="W263" s="11"/>
      <c r="X263" s="11"/>
      <c r="Y263" s="11"/>
      <c r="Z263" s="11"/>
    </row>
    <row r="264" spans="1:26" ht="14.25" customHeight="1">
      <c r="A264" s="233">
        <v>74</v>
      </c>
      <c r="B264" s="57" t="s">
        <v>1908</v>
      </c>
      <c r="C264" s="34" t="s">
        <v>47</v>
      </c>
      <c r="D264" s="58"/>
      <c r="E264" s="50" t="s">
        <v>1909</v>
      </c>
      <c r="F264" s="58"/>
      <c r="G264" s="108">
        <v>27.3</v>
      </c>
      <c r="H264" s="81">
        <v>12</v>
      </c>
      <c r="I264" s="81">
        <v>1</v>
      </c>
      <c r="J264" s="121" t="s">
        <v>59</v>
      </c>
      <c r="K264" s="46"/>
      <c r="L264" s="42" t="str">
        <f t="shared" ref="L264:L518" si="11">CONCATENATE(I264,J264)</f>
        <v>1grams</v>
      </c>
      <c r="M264" s="43">
        <f t="shared" ref="M264:M518" si="12">H264*I264</f>
        <v>12</v>
      </c>
      <c r="N264" s="44" t="str">
        <f t="shared" ref="N264:N518" si="13">CONCATENATE(M264,J264)</f>
        <v>12grams</v>
      </c>
      <c r="O264" s="51">
        <f t="shared" si="10"/>
        <v>327.60000000000002</v>
      </c>
      <c r="P264" s="29"/>
      <c r="Q264" s="11"/>
      <c r="R264" s="11"/>
      <c r="S264" s="11"/>
      <c r="T264" s="11"/>
      <c r="U264" s="11"/>
      <c r="V264" s="11"/>
      <c r="W264" s="11"/>
      <c r="X264" s="11"/>
      <c r="Y264" s="11"/>
      <c r="Z264" s="11"/>
    </row>
    <row r="265" spans="1:26" ht="14.25" customHeight="1">
      <c r="A265" s="232">
        <v>75</v>
      </c>
      <c r="B265" s="33" t="s">
        <v>2148</v>
      </c>
      <c r="C265" s="49" t="s">
        <v>61</v>
      </c>
      <c r="D265" s="9"/>
      <c r="E265" s="116" t="s">
        <v>2149</v>
      </c>
      <c r="F265" s="161"/>
      <c r="G265" s="38">
        <v>15.72</v>
      </c>
      <c r="H265" s="39">
        <v>35</v>
      </c>
      <c r="I265" s="39">
        <v>100</v>
      </c>
      <c r="J265" s="168" t="s">
        <v>59</v>
      </c>
      <c r="K265" s="41" t="s">
        <v>26</v>
      </c>
      <c r="L265" s="42" t="str">
        <f t="shared" si="11"/>
        <v>100grams</v>
      </c>
      <c r="M265" s="43">
        <f t="shared" si="12"/>
        <v>3500</v>
      </c>
      <c r="N265" s="44" t="str">
        <f t="shared" si="13"/>
        <v>3500grams</v>
      </c>
      <c r="O265" s="51">
        <f t="shared" si="10"/>
        <v>550.20000000000005</v>
      </c>
      <c r="P265" s="29"/>
      <c r="Q265" s="11"/>
      <c r="R265" s="11"/>
      <c r="S265" s="11"/>
      <c r="T265" s="11"/>
      <c r="U265" s="11"/>
      <c r="V265" s="11"/>
      <c r="W265" s="11"/>
      <c r="X265" s="11"/>
      <c r="Y265" s="11"/>
      <c r="Z265" s="11"/>
    </row>
    <row r="266" spans="1:26" ht="14.25" customHeight="1">
      <c r="A266" s="232">
        <v>76</v>
      </c>
      <c r="B266" s="33" t="s">
        <v>2168</v>
      </c>
      <c r="C266" s="49" t="s">
        <v>61</v>
      </c>
      <c r="D266" s="9"/>
      <c r="E266" s="50" t="s">
        <v>2631</v>
      </c>
      <c r="F266" s="161"/>
      <c r="G266" s="38">
        <v>57.83</v>
      </c>
      <c r="H266" s="39">
        <v>10</v>
      </c>
      <c r="I266" s="39">
        <v>425</v>
      </c>
      <c r="J266" s="168" t="s">
        <v>59</v>
      </c>
      <c r="K266" s="41" t="s">
        <v>26</v>
      </c>
      <c r="L266" s="42" t="str">
        <f t="shared" si="11"/>
        <v>425grams</v>
      </c>
      <c r="M266" s="43">
        <f t="shared" si="12"/>
        <v>4250</v>
      </c>
      <c r="N266" s="44" t="str">
        <f t="shared" si="13"/>
        <v>4250grams</v>
      </c>
      <c r="O266" s="51">
        <f t="shared" si="10"/>
        <v>578.29999999999995</v>
      </c>
      <c r="P266" s="29"/>
      <c r="Q266" s="11"/>
      <c r="R266" s="11"/>
      <c r="S266" s="11"/>
      <c r="T266" s="11"/>
      <c r="U266" s="11"/>
      <c r="V266" s="11"/>
      <c r="W266" s="11"/>
      <c r="X266" s="11"/>
      <c r="Y266" s="11"/>
      <c r="Z266" s="11"/>
    </row>
    <row r="267" spans="1:26" ht="14.25" customHeight="1">
      <c r="A267" s="233">
        <v>76</v>
      </c>
      <c r="B267" s="33" t="s">
        <v>2166</v>
      </c>
      <c r="C267" s="34" t="s">
        <v>55</v>
      </c>
      <c r="D267" s="9"/>
      <c r="E267" s="116" t="s">
        <v>2167</v>
      </c>
      <c r="F267" s="162"/>
      <c r="G267" s="38">
        <v>60.3</v>
      </c>
      <c r="H267" s="39">
        <v>8</v>
      </c>
      <c r="I267" s="39">
        <v>425</v>
      </c>
      <c r="J267" s="168" t="s">
        <v>59</v>
      </c>
      <c r="K267" s="41" t="s">
        <v>26</v>
      </c>
      <c r="L267" s="42" t="str">
        <f t="shared" si="11"/>
        <v>425grams</v>
      </c>
      <c r="M267" s="43">
        <f t="shared" si="12"/>
        <v>3400</v>
      </c>
      <c r="N267" s="44" t="str">
        <f t="shared" si="13"/>
        <v>3400grams</v>
      </c>
      <c r="O267" s="51">
        <f t="shared" si="10"/>
        <v>482.4</v>
      </c>
      <c r="P267" s="29"/>
      <c r="Q267" s="11"/>
      <c r="R267" s="11"/>
      <c r="S267" s="11"/>
      <c r="T267" s="11"/>
      <c r="U267" s="11"/>
      <c r="V267" s="11"/>
      <c r="W267" s="11"/>
      <c r="X267" s="11"/>
      <c r="Y267" s="11"/>
      <c r="Z267" s="11"/>
    </row>
    <row r="268" spans="1:26" ht="14.25" customHeight="1">
      <c r="A268" s="233">
        <v>76</v>
      </c>
      <c r="B268" s="76" t="s">
        <v>2166</v>
      </c>
      <c r="C268" s="34" t="s">
        <v>55</v>
      </c>
      <c r="D268" s="9"/>
      <c r="E268" s="52">
        <v>555</v>
      </c>
      <c r="F268" s="161"/>
      <c r="G268" s="77">
        <v>24.3</v>
      </c>
      <c r="H268" s="39">
        <v>3</v>
      </c>
      <c r="I268" s="39">
        <v>1</v>
      </c>
      <c r="J268" s="168" t="s">
        <v>37</v>
      </c>
      <c r="K268" s="41"/>
      <c r="L268" s="42" t="str">
        <f t="shared" si="11"/>
        <v>1pieces</v>
      </c>
      <c r="M268" s="43">
        <f t="shared" si="12"/>
        <v>3</v>
      </c>
      <c r="N268" s="44" t="str">
        <f t="shared" si="13"/>
        <v>3pieces</v>
      </c>
      <c r="O268" s="51">
        <f t="shared" si="10"/>
        <v>72.900000000000006</v>
      </c>
      <c r="P268" s="29"/>
      <c r="Q268" s="11"/>
      <c r="R268" s="11"/>
      <c r="S268" s="11"/>
      <c r="T268" s="11"/>
      <c r="U268" s="11"/>
      <c r="V268" s="11"/>
      <c r="W268" s="11"/>
      <c r="X268" s="11"/>
      <c r="Y268" s="11"/>
      <c r="Z268" s="11"/>
    </row>
    <row r="269" spans="1:26" ht="14.25" customHeight="1">
      <c r="A269" s="232">
        <v>77</v>
      </c>
      <c r="B269" s="48" t="s">
        <v>2509</v>
      </c>
      <c r="C269" s="49" t="s">
        <v>61</v>
      </c>
      <c r="D269" s="9"/>
      <c r="E269" s="116" t="s">
        <v>2632</v>
      </c>
      <c r="F269" s="161"/>
      <c r="G269" s="258">
        <v>96.7</v>
      </c>
      <c r="H269" s="39">
        <v>6</v>
      </c>
      <c r="I269" s="81">
        <v>420</v>
      </c>
      <c r="J269" s="40" t="s">
        <v>59</v>
      </c>
      <c r="K269" s="41" t="s">
        <v>26</v>
      </c>
      <c r="L269" s="42" t="str">
        <f t="shared" si="11"/>
        <v>420grams</v>
      </c>
      <c r="M269" s="43">
        <f t="shared" si="12"/>
        <v>2520</v>
      </c>
      <c r="N269" s="44" t="str">
        <f t="shared" si="13"/>
        <v>2520grams</v>
      </c>
      <c r="O269" s="51">
        <f t="shared" si="10"/>
        <v>580.20000000000005</v>
      </c>
      <c r="P269" s="29"/>
      <c r="Q269" s="11"/>
      <c r="R269" s="11"/>
      <c r="S269" s="11"/>
      <c r="T269" s="11"/>
      <c r="U269" s="11"/>
      <c r="V269" s="11"/>
      <c r="W269" s="11"/>
      <c r="X269" s="11"/>
      <c r="Y269" s="11"/>
      <c r="Z269" s="11"/>
    </row>
    <row r="270" spans="1:26" ht="14.25" customHeight="1">
      <c r="A270" s="232">
        <v>77</v>
      </c>
      <c r="B270" s="33" t="s">
        <v>2511</v>
      </c>
      <c r="C270" s="34" t="s">
        <v>43</v>
      </c>
      <c r="D270" s="35"/>
      <c r="E270" s="50" t="s">
        <v>2512</v>
      </c>
      <c r="F270" s="161"/>
      <c r="G270" s="258">
        <v>98.4</v>
      </c>
      <c r="H270" s="39">
        <f>7980/420</f>
        <v>19</v>
      </c>
      <c r="I270" s="81">
        <v>420</v>
      </c>
      <c r="J270" s="40" t="s">
        <v>59</v>
      </c>
      <c r="K270" s="41" t="s">
        <v>26</v>
      </c>
      <c r="L270" s="42" t="str">
        <f t="shared" si="11"/>
        <v>420grams</v>
      </c>
      <c r="M270" s="43">
        <f t="shared" si="12"/>
        <v>7980</v>
      </c>
      <c r="N270" s="44" t="str">
        <f t="shared" si="13"/>
        <v>7980grams</v>
      </c>
      <c r="O270" s="51">
        <f t="shared" si="10"/>
        <v>1869.6000000000001</v>
      </c>
      <c r="P270" s="29"/>
      <c r="Q270" s="11"/>
      <c r="R270" s="11"/>
      <c r="S270" s="11"/>
      <c r="T270" s="11"/>
      <c r="U270" s="11"/>
      <c r="V270" s="11"/>
      <c r="W270" s="11"/>
      <c r="X270" s="11"/>
      <c r="Y270" s="11"/>
      <c r="Z270" s="11"/>
    </row>
    <row r="271" spans="1:26" ht="14.25" customHeight="1">
      <c r="A271" s="232">
        <v>77</v>
      </c>
      <c r="B271" s="68" t="s">
        <v>2511</v>
      </c>
      <c r="C271" s="53" t="s">
        <v>39</v>
      </c>
      <c r="D271" s="68"/>
      <c r="E271" s="68" t="s">
        <v>2513</v>
      </c>
      <c r="F271" s="161"/>
      <c r="G271" s="102">
        <v>98.4</v>
      </c>
      <c r="H271" s="103">
        <v>16</v>
      </c>
      <c r="I271" s="103">
        <v>420</v>
      </c>
      <c r="J271" s="458" t="s">
        <v>59</v>
      </c>
      <c r="K271" s="41" t="s">
        <v>26</v>
      </c>
      <c r="L271" s="42" t="str">
        <f t="shared" si="11"/>
        <v>420grams</v>
      </c>
      <c r="M271" s="43">
        <f t="shared" si="12"/>
        <v>6720</v>
      </c>
      <c r="N271" s="44" t="str">
        <f t="shared" si="13"/>
        <v>6720grams</v>
      </c>
      <c r="O271" s="51">
        <f t="shared" si="10"/>
        <v>1574.4</v>
      </c>
      <c r="P271" s="29"/>
      <c r="Q271" s="11"/>
      <c r="R271" s="11"/>
      <c r="S271" s="11"/>
      <c r="T271" s="11"/>
      <c r="U271" s="11"/>
      <c r="V271" s="11"/>
      <c r="W271" s="11"/>
      <c r="X271" s="11"/>
      <c r="Y271" s="11"/>
      <c r="Z271" s="11"/>
    </row>
    <row r="272" spans="1:26" ht="14.25" customHeight="1">
      <c r="A272" s="233">
        <v>77</v>
      </c>
      <c r="B272" s="203" t="s">
        <v>2511</v>
      </c>
      <c r="C272" s="34" t="s">
        <v>82</v>
      </c>
      <c r="D272" s="35"/>
      <c r="E272" s="203" t="s">
        <v>2512</v>
      </c>
      <c r="F272" s="162" t="s">
        <v>76</v>
      </c>
      <c r="G272" s="205">
        <v>98.8</v>
      </c>
      <c r="H272" s="239">
        <v>2</v>
      </c>
      <c r="I272" s="129">
        <v>420</v>
      </c>
      <c r="J272" s="130" t="s">
        <v>59</v>
      </c>
      <c r="K272" s="41" t="s">
        <v>26</v>
      </c>
      <c r="L272" s="42" t="str">
        <f t="shared" si="11"/>
        <v>420grams</v>
      </c>
      <c r="M272" s="43">
        <f t="shared" si="12"/>
        <v>840</v>
      </c>
      <c r="N272" s="44" t="str">
        <f t="shared" si="13"/>
        <v>840grams</v>
      </c>
      <c r="O272" s="51">
        <f t="shared" si="10"/>
        <v>197.6</v>
      </c>
      <c r="P272" s="29"/>
      <c r="Q272" s="11"/>
      <c r="R272" s="11"/>
      <c r="S272" s="11"/>
      <c r="T272" s="11"/>
      <c r="U272" s="11"/>
      <c r="V272" s="11"/>
      <c r="W272" s="11"/>
      <c r="X272" s="11"/>
      <c r="Y272" s="11"/>
      <c r="Z272" s="11"/>
    </row>
    <row r="273" spans="1:26" ht="14.25" customHeight="1">
      <c r="A273" s="233">
        <v>77</v>
      </c>
      <c r="B273" s="105" t="s">
        <v>2507</v>
      </c>
      <c r="C273" s="34" t="s">
        <v>55</v>
      </c>
      <c r="D273" s="35"/>
      <c r="E273" s="101" t="s">
        <v>2508</v>
      </c>
      <c r="F273" s="161"/>
      <c r="G273" s="106">
        <v>36.200000000000003</v>
      </c>
      <c r="H273" s="81">
        <v>5</v>
      </c>
      <c r="I273" s="81">
        <v>1</v>
      </c>
      <c r="J273" s="40" t="s">
        <v>37</v>
      </c>
      <c r="K273" s="41"/>
      <c r="L273" s="42" t="str">
        <f t="shared" si="11"/>
        <v>1pieces</v>
      </c>
      <c r="M273" s="43">
        <f t="shared" si="12"/>
        <v>5</v>
      </c>
      <c r="N273" s="44" t="str">
        <f t="shared" si="13"/>
        <v>5pieces</v>
      </c>
      <c r="O273" s="51">
        <f t="shared" si="10"/>
        <v>181</v>
      </c>
      <c r="P273" s="29"/>
      <c r="Q273" s="11"/>
      <c r="R273" s="11"/>
      <c r="S273" s="11"/>
      <c r="T273" s="11"/>
      <c r="U273" s="11"/>
      <c r="V273" s="11"/>
      <c r="W273" s="11"/>
      <c r="X273" s="11"/>
      <c r="Y273" s="11"/>
      <c r="Z273" s="11"/>
    </row>
    <row r="274" spans="1:26" ht="14.25" customHeight="1">
      <c r="A274" s="232">
        <v>78</v>
      </c>
      <c r="B274" s="89" t="s">
        <v>2537</v>
      </c>
      <c r="C274" s="49" t="s">
        <v>61</v>
      </c>
      <c r="D274" s="35"/>
      <c r="E274" s="149" t="s">
        <v>2538</v>
      </c>
      <c r="F274" s="161"/>
      <c r="G274" s="108">
        <v>49.8</v>
      </c>
      <c r="H274" s="81">
        <v>11</v>
      </c>
      <c r="I274" s="81">
        <v>260</v>
      </c>
      <c r="J274" s="40" t="s">
        <v>59</v>
      </c>
      <c r="K274" s="41" t="s">
        <v>26</v>
      </c>
      <c r="L274" s="42" t="str">
        <f t="shared" si="11"/>
        <v>260grams</v>
      </c>
      <c r="M274" s="43">
        <f t="shared" si="12"/>
        <v>2860</v>
      </c>
      <c r="N274" s="44" t="str">
        <f t="shared" si="13"/>
        <v>2860grams</v>
      </c>
      <c r="O274" s="51">
        <f t="shared" si="10"/>
        <v>547.79999999999995</v>
      </c>
      <c r="P274" s="29"/>
      <c r="Q274" s="11"/>
      <c r="R274" s="11"/>
      <c r="S274" s="11"/>
      <c r="T274" s="11"/>
      <c r="U274" s="11"/>
      <c r="V274" s="11"/>
      <c r="W274" s="11"/>
      <c r="X274" s="11"/>
      <c r="Y274" s="11"/>
      <c r="Z274" s="11"/>
    </row>
    <row r="275" spans="1:26" ht="14.25" customHeight="1">
      <c r="A275" s="232">
        <v>79</v>
      </c>
      <c r="B275" s="89" t="s">
        <v>323</v>
      </c>
      <c r="C275" s="49" t="s">
        <v>61</v>
      </c>
      <c r="D275" s="35"/>
      <c r="E275" s="149" t="s">
        <v>324</v>
      </c>
      <c r="F275" s="161"/>
      <c r="G275" s="108">
        <v>127</v>
      </c>
      <c r="H275" s="81">
        <v>1</v>
      </c>
      <c r="I275" s="81">
        <v>1</v>
      </c>
      <c r="J275" s="40" t="s">
        <v>86</v>
      </c>
      <c r="K275" s="41" t="s">
        <v>26</v>
      </c>
      <c r="L275" s="42" t="str">
        <f t="shared" si="11"/>
        <v>1gallons</v>
      </c>
      <c r="M275" s="43">
        <f t="shared" si="12"/>
        <v>1</v>
      </c>
      <c r="N275" s="44" t="str">
        <f t="shared" si="13"/>
        <v>1gallons</v>
      </c>
      <c r="O275" s="51">
        <f t="shared" si="10"/>
        <v>127</v>
      </c>
      <c r="P275" s="29"/>
      <c r="Q275" s="11"/>
      <c r="R275" s="11"/>
      <c r="S275" s="11"/>
      <c r="T275" s="11"/>
      <c r="U275" s="11"/>
      <c r="V275" s="11"/>
      <c r="W275" s="11"/>
      <c r="X275" s="11"/>
      <c r="Y275" s="11"/>
      <c r="Z275" s="11"/>
    </row>
    <row r="276" spans="1:26" ht="14.25" customHeight="1">
      <c r="A276" s="232">
        <v>79</v>
      </c>
      <c r="B276" s="89" t="s">
        <v>320</v>
      </c>
      <c r="C276" s="49" t="s">
        <v>31</v>
      </c>
      <c r="D276" s="48"/>
      <c r="E276" s="91" t="s">
        <v>321</v>
      </c>
      <c r="F276" s="162"/>
      <c r="G276" s="38">
        <v>144</v>
      </c>
      <c r="H276" s="39"/>
      <c r="I276" s="81"/>
      <c r="J276" s="40" t="s">
        <v>86</v>
      </c>
      <c r="K276" s="41" t="s">
        <v>26</v>
      </c>
      <c r="L276" s="42" t="str">
        <f t="shared" si="11"/>
        <v>gallons</v>
      </c>
      <c r="M276" s="43">
        <f t="shared" si="12"/>
        <v>0</v>
      </c>
      <c r="N276" s="44" t="str">
        <f t="shared" si="13"/>
        <v>0gallons</v>
      </c>
      <c r="O276" s="51">
        <f t="shared" si="10"/>
        <v>0</v>
      </c>
      <c r="P276" s="29"/>
      <c r="Q276" s="11"/>
      <c r="R276" s="11"/>
      <c r="S276" s="11"/>
      <c r="T276" s="11"/>
      <c r="U276" s="11"/>
      <c r="V276" s="11"/>
      <c r="W276" s="11"/>
      <c r="X276" s="11"/>
      <c r="Y276" s="11"/>
      <c r="Z276" s="11"/>
    </row>
    <row r="277" spans="1:26" ht="14.25" customHeight="1">
      <c r="A277" s="233">
        <v>79</v>
      </c>
      <c r="B277" s="203" t="s">
        <v>320</v>
      </c>
      <c r="C277" s="34" t="s">
        <v>82</v>
      </c>
      <c r="D277" s="179"/>
      <c r="E277" s="264" t="s">
        <v>322</v>
      </c>
      <c r="F277" s="162" t="s">
        <v>76</v>
      </c>
      <c r="G277" s="205">
        <v>127</v>
      </c>
      <c r="H277" s="129">
        <v>8</v>
      </c>
      <c r="I277" s="129">
        <v>1</v>
      </c>
      <c r="J277" s="130" t="s">
        <v>86</v>
      </c>
      <c r="K277" s="41" t="s">
        <v>26</v>
      </c>
      <c r="L277" s="42" t="str">
        <f t="shared" si="11"/>
        <v>1gallons</v>
      </c>
      <c r="M277" s="43">
        <f t="shared" si="12"/>
        <v>8</v>
      </c>
      <c r="N277" s="44" t="str">
        <f t="shared" si="13"/>
        <v>8gallons</v>
      </c>
      <c r="O277" s="51">
        <f t="shared" si="10"/>
        <v>1016</v>
      </c>
      <c r="P277" s="29"/>
      <c r="Q277" s="11"/>
      <c r="R277" s="11"/>
      <c r="S277" s="11"/>
      <c r="T277" s="11"/>
      <c r="U277" s="11"/>
      <c r="V277" s="11"/>
      <c r="W277" s="11"/>
      <c r="X277" s="11"/>
      <c r="Y277" s="11"/>
      <c r="Z277" s="11"/>
    </row>
    <row r="278" spans="1:26" ht="14.25" customHeight="1">
      <c r="A278" s="232">
        <v>80</v>
      </c>
      <c r="B278" s="89" t="s">
        <v>1673</v>
      </c>
      <c r="C278" s="49" t="s">
        <v>61</v>
      </c>
      <c r="D278" s="35"/>
      <c r="E278" s="149" t="s">
        <v>1674</v>
      </c>
      <c r="F278" s="161"/>
      <c r="G278" s="108">
        <v>125</v>
      </c>
      <c r="H278" s="81">
        <v>4</v>
      </c>
      <c r="I278" s="81">
        <v>1</v>
      </c>
      <c r="J278" s="40" t="s">
        <v>37</v>
      </c>
      <c r="K278" s="41" t="s">
        <v>26</v>
      </c>
      <c r="L278" s="42" t="str">
        <f t="shared" si="11"/>
        <v>1pieces</v>
      </c>
      <c r="M278" s="43">
        <f t="shared" si="12"/>
        <v>4</v>
      </c>
      <c r="N278" s="44" t="str">
        <f t="shared" si="13"/>
        <v>4pieces</v>
      </c>
      <c r="O278" s="51">
        <f t="shared" si="10"/>
        <v>500</v>
      </c>
      <c r="P278" s="29"/>
      <c r="Q278" s="11"/>
      <c r="R278" s="11"/>
      <c r="S278" s="11"/>
      <c r="T278" s="11"/>
      <c r="U278" s="11"/>
      <c r="V278" s="11"/>
      <c r="W278" s="11"/>
      <c r="X278" s="11"/>
      <c r="Y278" s="11"/>
      <c r="Z278" s="11"/>
    </row>
    <row r="279" spans="1:26" ht="14.25" customHeight="1">
      <c r="A279" s="232">
        <v>81</v>
      </c>
      <c r="B279" s="89" t="s">
        <v>1699</v>
      </c>
      <c r="C279" s="49" t="s">
        <v>61</v>
      </c>
      <c r="D279" s="35"/>
      <c r="E279" s="149" t="s">
        <v>324</v>
      </c>
      <c r="F279" s="161"/>
      <c r="G279" s="108">
        <v>309</v>
      </c>
      <c r="H279" s="81">
        <v>3</v>
      </c>
      <c r="I279" s="81">
        <v>1</v>
      </c>
      <c r="J279" s="40" t="s">
        <v>86</v>
      </c>
      <c r="K279" s="41" t="s">
        <v>26</v>
      </c>
      <c r="L279" s="42" t="str">
        <f t="shared" si="11"/>
        <v>1gallons</v>
      </c>
      <c r="M279" s="43">
        <f t="shared" si="12"/>
        <v>3</v>
      </c>
      <c r="N279" s="44" t="str">
        <f t="shared" si="13"/>
        <v>3gallons</v>
      </c>
      <c r="O279" s="51">
        <f t="shared" si="10"/>
        <v>927</v>
      </c>
      <c r="P279" s="29"/>
      <c r="Q279" s="11"/>
      <c r="R279" s="11"/>
      <c r="S279" s="11"/>
      <c r="T279" s="11"/>
      <c r="U279" s="11"/>
      <c r="V279" s="11"/>
      <c r="W279" s="11"/>
      <c r="X279" s="11"/>
      <c r="Y279" s="11"/>
      <c r="Z279" s="11"/>
    </row>
    <row r="280" spans="1:26" ht="14.25" customHeight="1">
      <c r="A280" s="232">
        <v>82</v>
      </c>
      <c r="B280" s="89" t="s">
        <v>2309</v>
      </c>
      <c r="C280" s="49" t="s">
        <v>61</v>
      </c>
      <c r="D280" s="35"/>
      <c r="E280" s="149" t="s">
        <v>2310</v>
      </c>
      <c r="F280" s="161"/>
      <c r="G280" s="108">
        <v>19.399999999999999</v>
      </c>
      <c r="H280" s="81">
        <v>3</v>
      </c>
      <c r="I280" s="81">
        <v>1</v>
      </c>
      <c r="J280" s="40" t="s">
        <v>37</v>
      </c>
      <c r="K280" s="41" t="s">
        <v>26</v>
      </c>
      <c r="L280" s="42" t="str">
        <f t="shared" si="11"/>
        <v>1pieces</v>
      </c>
      <c r="M280" s="43">
        <f t="shared" si="12"/>
        <v>3</v>
      </c>
      <c r="N280" s="44" t="str">
        <f t="shared" si="13"/>
        <v>3pieces</v>
      </c>
      <c r="O280" s="51">
        <f t="shared" si="10"/>
        <v>58.199999999999996</v>
      </c>
      <c r="P280" s="29"/>
      <c r="Q280" s="11"/>
      <c r="R280" s="11"/>
      <c r="S280" s="11"/>
      <c r="T280" s="11"/>
      <c r="U280" s="11"/>
      <c r="V280" s="11"/>
      <c r="W280" s="11"/>
      <c r="X280" s="11"/>
      <c r="Y280" s="11"/>
      <c r="Z280" s="11"/>
    </row>
    <row r="281" spans="1:26" ht="14.25" customHeight="1">
      <c r="A281" s="232">
        <v>83</v>
      </c>
      <c r="B281" s="89" t="s">
        <v>2311</v>
      </c>
      <c r="C281" s="49" t="s">
        <v>61</v>
      </c>
      <c r="D281" s="35"/>
      <c r="E281" s="149" t="s">
        <v>2312</v>
      </c>
      <c r="F281" s="161"/>
      <c r="G281" s="95">
        <v>33.700000000000003</v>
      </c>
      <c r="H281" s="112">
        <v>12</v>
      </c>
      <c r="I281" s="112">
        <v>1</v>
      </c>
      <c r="J281" s="40" t="s">
        <v>37</v>
      </c>
      <c r="K281" s="41" t="s">
        <v>26</v>
      </c>
      <c r="L281" s="42" t="str">
        <f t="shared" si="11"/>
        <v>1pieces</v>
      </c>
      <c r="M281" s="43">
        <f t="shared" si="12"/>
        <v>12</v>
      </c>
      <c r="N281" s="44" t="str">
        <f t="shared" si="13"/>
        <v>12pieces</v>
      </c>
      <c r="O281" s="51">
        <f t="shared" si="10"/>
        <v>404.40000000000003</v>
      </c>
      <c r="P281" s="29"/>
      <c r="Q281" s="11"/>
      <c r="R281" s="11"/>
      <c r="S281" s="11"/>
      <c r="T281" s="11"/>
      <c r="U281" s="11"/>
      <c r="V281" s="11"/>
      <c r="W281" s="11"/>
      <c r="X281" s="11"/>
      <c r="Y281" s="11"/>
      <c r="Z281" s="11"/>
    </row>
    <row r="282" spans="1:26" ht="14.25" customHeight="1">
      <c r="A282" s="232">
        <v>84</v>
      </c>
      <c r="B282" s="33" t="s">
        <v>2486</v>
      </c>
      <c r="C282" s="49" t="s">
        <v>61</v>
      </c>
      <c r="D282" s="35"/>
      <c r="E282" s="50"/>
      <c r="F282" s="161"/>
      <c r="G282" s="180">
        <v>5.8</v>
      </c>
      <c r="H282" s="81">
        <v>100</v>
      </c>
      <c r="I282" s="81">
        <v>1</v>
      </c>
      <c r="J282" s="40" t="s">
        <v>37</v>
      </c>
      <c r="K282" s="41" t="s">
        <v>26</v>
      </c>
      <c r="L282" s="42" t="str">
        <f t="shared" si="11"/>
        <v>1pieces</v>
      </c>
      <c r="M282" s="43">
        <f t="shared" si="12"/>
        <v>100</v>
      </c>
      <c r="N282" s="44" t="str">
        <f t="shared" si="13"/>
        <v>100pieces</v>
      </c>
      <c r="O282" s="51">
        <f t="shared" si="10"/>
        <v>580</v>
      </c>
      <c r="P282" s="29"/>
      <c r="Q282" s="11"/>
      <c r="R282" s="11"/>
      <c r="S282" s="11"/>
      <c r="T282" s="11"/>
      <c r="U282" s="11"/>
      <c r="V282" s="11"/>
      <c r="W282" s="11"/>
      <c r="X282" s="11"/>
      <c r="Y282" s="11"/>
      <c r="Z282" s="11"/>
    </row>
    <row r="283" spans="1:26" ht="14.25" customHeight="1">
      <c r="A283" s="233">
        <v>84</v>
      </c>
      <c r="B283" s="76" t="s">
        <v>2485</v>
      </c>
      <c r="C283" s="34" t="s">
        <v>55</v>
      </c>
      <c r="D283" s="9"/>
      <c r="E283" s="52" t="s">
        <v>207</v>
      </c>
      <c r="F283" s="161"/>
      <c r="G283" s="106">
        <v>50.8</v>
      </c>
      <c r="H283" s="81">
        <v>7</v>
      </c>
      <c r="I283" s="81">
        <v>1</v>
      </c>
      <c r="J283" s="88" t="s">
        <v>37</v>
      </c>
      <c r="K283" s="41" t="s">
        <v>26</v>
      </c>
      <c r="L283" s="42" t="str">
        <f t="shared" si="11"/>
        <v>1pieces</v>
      </c>
      <c r="M283" s="43">
        <f t="shared" si="12"/>
        <v>7</v>
      </c>
      <c r="N283" s="44" t="str">
        <f t="shared" si="13"/>
        <v>7pieces</v>
      </c>
      <c r="O283" s="51">
        <f t="shared" si="10"/>
        <v>355.59999999999997</v>
      </c>
      <c r="P283" s="29"/>
      <c r="Q283" s="11"/>
      <c r="R283" s="11"/>
      <c r="S283" s="11"/>
      <c r="T283" s="11"/>
      <c r="U283" s="11"/>
      <c r="V283" s="11"/>
      <c r="W283" s="11"/>
      <c r="X283" s="11"/>
      <c r="Y283" s="11"/>
      <c r="Z283" s="11"/>
    </row>
    <row r="284" spans="1:26" ht="14.25" customHeight="1">
      <c r="A284" s="232">
        <v>85</v>
      </c>
      <c r="B284" s="33" t="s">
        <v>2498</v>
      </c>
      <c r="C284" s="49" t="s">
        <v>61</v>
      </c>
      <c r="D284" s="9"/>
      <c r="E284" s="50" t="s">
        <v>2499</v>
      </c>
      <c r="F284" s="161"/>
      <c r="G284" s="108">
        <v>62.97</v>
      </c>
      <c r="H284" s="81">
        <v>28</v>
      </c>
      <c r="I284" s="81">
        <v>1</v>
      </c>
      <c r="J284" s="40" t="s">
        <v>117</v>
      </c>
      <c r="K284" s="40" t="s">
        <v>26</v>
      </c>
      <c r="L284" s="42" t="str">
        <f t="shared" si="11"/>
        <v>1rolls</v>
      </c>
      <c r="M284" s="43">
        <f t="shared" si="12"/>
        <v>28</v>
      </c>
      <c r="N284" s="44" t="str">
        <f t="shared" si="13"/>
        <v>28rolls</v>
      </c>
      <c r="O284" s="51">
        <f t="shared" si="10"/>
        <v>1763.1599999999999</v>
      </c>
      <c r="P284" s="29"/>
      <c r="Q284" s="11"/>
      <c r="R284" s="11"/>
      <c r="S284" s="11"/>
      <c r="T284" s="11"/>
      <c r="U284" s="11"/>
      <c r="V284" s="11"/>
      <c r="W284" s="11"/>
      <c r="X284" s="11"/>
      <c r="Y284" s="11"/>
      <c r="Z284" s="11"/>
    </row>
    <row r="285" spans="1:26" ht="14.25" customHeight="1">
      <c r="A285" s="232">
        <v>86</v>
      </c>
      <c r="B285" s="33" t="s">
        <v>549</v>
      </c>
      <c r="C285" s="49" t="s">
        <v>61</v>
      </c>
      <c r="D285" s="9"/>
      <c r="E285" s="50" t="s">
        <v>550</v>
      </c>
      <c r="F285" s="161"/>
      <c r="G285" s="108">
        <v>285</v>
      </c>
      <c r="H285" s="81">
        <v>5</v>
      </c>
      <c r="I285" s="81">
        <v>1000</v>
      </c>
      <c r="J285" s="40" t="s">
        <v>33</v>
      </c>
      <c r="K285" s="40" t="s">
        <v>26</v>
      </c>
      <c r="L285" s="42" t="str">
        <f t="shared" si="11"/>
        <v>1000kg</v>
      </c>
      <c r="M285" s="43">
        <f t="shared" si="12"/>
        <v>5000</v>
      </c>
      <c r="N285" s="44" t="str">
        <f t="shared" si="13"/>
        <v>5000kg</v>
      </c>
      <c r="O285" s="51">
        <f t="shared" si="10"/>
        <v>1425</v>
      </c>
      <c r="P285" s="29"/>
      <c r="Q285" s="11"/>
      <c r="R285" s="11"/>
      <c r="S285" s="11"/>
      <c r="T285" s="11"/>
      <c r="U285" s="11"/>
      <c r="V285" s="11"/>
      <c r="W285" s="11"/>
      <c r="X285" s="11"/>
      <c r="Y285" s="11"/>
      <c r="Z285" s="11"/>
    </row>
    <row r="286" spans="1:26" ht="14.25" customHeight="1">
      <c r="A286" s="233">
        <v>86</v>
      </c>
      <c r="B286" s="122" t="s">
        <v>547</v>
      </c>
      <c r="C286" s="34" t="s">
        <v>82</v>
      </c>
      <c r="D286" s="9"/>
      <c r="E286" s="543" t="s">
        <v>548</v>
      </c>
      <c r="F286" s="162" t="s">
        <v>76</v>
      </c>
      <c r="G286" s="205">
        <v>265</v>
      </c>
      <c r="H286" s="129">
        <v>2</v>
      </c>
      <c r="I286" s="544">
        <v>1</v>
      </c>
      <c r="J286" s="130" t="s">
        <v>33</v>
      </c>
      <c r="K286" s="40" t="s">
        <v>26</v>
      </c>
      <c r="L286" s="42" t="str">
        <f t="shared" si="11"/>
        <v>1kg</v>
      </c>
      <c r="M286" s="43">
        <f t="shared" si="12"/>
        <v>2</v>
      </c>
      <c r="N286" s="44" t="str">
        <f t="shared" si="13"/>
        <v>2kg</v>
      </c>
      <c r="O286" s="51">
        <f t="shared" si="10"/>
        <v>530</v>
      </c>
      <c r="P286" s="29"/>
      <c r="Q286" s="11"/>
      <c r="R286" s="11"/>
      <c r="S286" s="11"/>
      <c r="T286" s="11"/>
      <c r="U286" s="11"/>
      <c r="V286" s="11"/>
      <c r="W286" s="11"/>
      <c r="X286" s="11"/>
      <c r="Y286" s="11"/>
      <c r="Z286" s="11"/>
    </row>
    <row r="287" spans="1:26" ht="14.25" customHeight="1">
      <c r="A287" s="233">
        <v>86</v>
      </c>
      <c r="B287" s="275" t="s">
        <v>547</v>
      </c>
      <c r="C287" s="34" t="s">
        <v>6</v>
      </c>
      <c r="D287" s="9"/>
      <c r="E287" s="50" t="s">
        <v>548</v>
      </c>
      <c r="F287" s="162"/>
      <c r="G287" s="108">
        <v>290</v>
      </c>
      <c r="H287" s="81">
        <v>3</v>
      </c>
      <c r="I287" s="81">
        <v>1</v>
      </c>
      <c r="J287" s="40" t="s">
        <v>33</v>
      </c>
      <c r="K287" s="40" t="s">
        <v>26</v>
      </c>
      <c r="L287" s="42" t="str">
        <f t="shared" si="11"/>
        <v>1kg</v>
      </c>
      <c r="M287" s="43">
        <f t="shared" si="12"/>
        <v>3</v>
      </c>
      <c r="N287" s="44" t="str">
        <f t="shared" si="13"/>
        <v>3kg</v>
      </c>
      <c r="O287" s="51">
        <f t="shared" si="10"/>
        <v>870</v>
      </c>
      <c r="P287" s="29"/>
      <c r="Q287" s="11"/>
      <c r="R287" s="11"/>
      <c r="S287" s="11"/>
      <c r="T287" s="11"/>
      <c r="U287" s="11"/>
      <c r="V287" s="11"/>
      <c r="W287" s="11"/>
      <c r="X287" s="11"/>
      <c r="Y287" s="11"/>
      <c r="Z287" s="11"/>
    </row>
    <row r="288" spans="1:26" ht="14.25" customHeight="1">
      <c r="A288" s="232">
        <v>87</v>
      </c>
      <c r="B288" s="275" t="s">
        <v>559</v>
      </c>
      <c r="C288" s="49" t="s">
        <v>61</v>
      </c>
      <c r="D288" s="9"/>
      <c r="E288" s="50" t="s">
        <v>550</v>
      </c>
      <c r="F288" s="161"/>
      <c r="G288" s="108">
        <v>138</v>
      </c>
      <c r="H288" s="81">
        <v>50</v>
      </c>
      <c r="I288" s="81">
        <v>1000</v>
      </c>
      <c r="J288" s="40" t="s">
        <v>33</v>
      </c>
      <c r="K288" s="40" t="s">
        <v>26</v>
      </c>
      <c r="L288" s="42" t="str">
        <f t="shared" si="11"/>
        <v>1000kg</v>
      </c>
      <c r="M288" s="43">
        <f t="shared" si="12"/>
        <v>50000</v>
      </c>
      <c r="N288" s="44" t="str">
        <f t="shared" si="13"/>
        <v>50000kg</v>
      </c>
      <c r="O288" s="51">
        <f t="shared" si="10"/>
        <v>6900</v>
      </c>
      <c r="P288" s="29"/>
      <c r="Q288" s="11"/>
      <c r="R288" s="11"/>
      <c r="S288" s="11"/>
      <c r="T288" s="11"/>
      <c r="U288" s="11"/>
      <c r="V288" s="11"/>
      <c r="W288" s="11"/>
      <c r="X288" s="11"/>
      <c r="Y288" s="11"/>
      <c r="Z288" s="11"/>
    </row>
    <row r="289" spans="1:26" ht="14.25" customHeight="1">
      <c r="A289" s="232">
        <v>88</v>
      </c>
      <c r="B289" s="61" t="s">
        <v>1236</v>
      </c>
      <c r="C289" s="49" t="s">
        <v>61</v>
      </c>
      <c r="D289" s="9"/>
      <c r="E289" s="116" t="s">
        <v>1237</v>
      </c>
      <c r="F289" s="161"/>
      <c r="G289" s="108">
        <v>171</v>
      </c>
      <c r="H289" s="81">
        <v>24</v>
      </c>
      <c r="I289" s="81">
        <v>1000</v>
      </c>
      <c r="J289" s="40" t="s">
        <v>33</v>
      </c>
      <c r="K289" s="40" t="s">
        <v>26</v>
      </c>
      <c r="L289" s="42" t="str">
        <f t="shared" si="11"/>
        <v>1000kg</v>
      </c>
      <c r="M289" s="43">
        <f t="shared" si="12"/>
        <v>24000</v>
      </c>
      <c r="N289" s="44" t="str">
        <f t="shared" si="13"/>
        <v>24000kg</v>
      </c>
      <c r="O289" s="51">
        <f t="shared" si="10"/>
        <v>4104</v>
      </c>
      <c r="P289" s="29"/>
      <c r="Q289" s="11"/>
      <c r="R289" s="11"/>
      <c r="S289" s="11"/>
      <c r="T289" s="11"/>
      <c r="U289" s="11"/>
      <c r="V289" s="11"/>
      <c r="W289" s="11"/>
      <c r="X289" s="11"/>
      <c r="Y289" s="11"/>
      <c r="Z289" s="11"/>
    </row>
    <row r="290" spans="1:26" ht="14.25" customHeight="1">
      <c r="A290" s="233">
        <v>88</v>
      </c>
      <c r="B290" s="36" t="s">
        <v>1235</v>
      </c>
      <c r="C290" s="34" t="s">
        <v>27</v>
      </c>
      <c r="D290" s="9"/>
      <c r="E290" s="208" t="s">
        <v>1234</v>
      </c>
      <c r="F290" s="162"/>
      <c r="G290" s="180">
        <v>195</v>
      </c>
      <c r="H290" s="81">
        <v>5</v>
      </c>
      <c r="I290" s="81">
        <v>1000</v>
      </c>
      <c r="J290" s="40" t="s">
        <v>59</v>
      </c>
      <c r="K290" s="545" t="s">
        <v>26</v>
      </c>
      <c r="L290" s="42" t="str">
        <f t="shared" si="11"/>
        <v>1000grams</v>
      </c>
      <c r="M290" s="43">
        <f t="shared" si="12"/>
        <v>5000</v>
      </c>
      <c r="N290" s="44" t="str">
        <f t="shared" si="13"/>
        <v>5000grams</v>
      </c>
      <c r="O290" s="45">
        <f t="shared" si="10"/>
        <v>975</v>
      </c>
      <c r="P290" s="29"/>
      <c r="Q290" s="11"/>
      <c r="R290" s="11"/>
      <c r="S290" s="11"/>
      <c r="T290" s="11"/>
      <c r="U290" s="11"/>
      <c r="V290" s="11"/>
      <c r="W290" s="11"/>
      <c r="X290" s="11"/>
      <c r="Y290" s="11"/>
      <c r="Z290" s="11"/>
    </row>
    <row r="291" spans="1:26" ht="14.25" customHeight="1">
      <c r="A291" s="232">
        <v>89</v>
      </c>
      <c r="B291" s="33" t="s">
        <v>1974</v>
      </c>
      <c r="C291" s="49" t="s">
        <v>61</v>
      </c>
      <c r="D291" s="35"/>
      <c r="E291" s="116" t="s">
        <v>1975</v>
      </c>
      <c r="F291" s="161"/>
      <c r="G291" s="108">
        <v>53.5</v>
      </c>
      <c r="H291" s="81">
        <v>5</v>
      </c>
      <c r="I291" s="81">
        <v>1000</v>
      </c>
      <c r="J291" s="40" t="s">
        <v>33</v>
      </c>
      <c r="K291" s="41" t="s">
        <v>26</v>
      </c>
      <c r="L291" s="42" t="str">
        <f t="shared" si="11"/>
        <v>1000kg</v>
      </c>
      <c r="M291" s="43">
        <f t="shared" si="12"/>
        <v>5000</v>
      </c>
      <c r="N291" s="44" t="str">
        <f t="shared" si="13"/>
        <v>5000kg</v>
      </c>
      <c r="O291" s="51">
        <f t="shared" si="10"/>
        <v>267.5</v>
      </c>
      <c r="P291" s="29"/>
      <c r="Q291" s="11"/>
      <c r="R291" s="11"/>
      <c r="S291" s="11"/>
      <c r="T291" s="11"/>
      <c r="U291" s="11"/>
      <c r="V291" s="11"/>
      <c r="W291" s="11"/>
      <c r="X291" s="11"/>
      <c r="Y291" s="11"/>
      <c r="Z291" s="11"/>
    </row>
    <row r="292" spans="1:26" ht="14.25" customHeight="1">
      <c r="A292" s="232">
        <v>90</v>
      </c>
      <c r="B292" s="33" t="s">
        <v>229</v>
      </c>
      <c r="C292" s="49" t="s">
        <v>61</v>
      </c>
      <c r="D292" s="35"/>
      <c r="E292" s="116" t="s">
        <v>230</v>
      </c>
      <c r="F292" s="161"/>
      <c r="G292" s="108">
        <v>68</v>
      </c>
      <c r="H292" s="81">
        <v>2</v>
      </c>
      <c r="I292" s="81">
        <v>120</v>
      </c>
      <c r="J292" s="40" t="s">
        <v>231</v>
      </c>
      <c r="K292" s="41" t="s">
        <v>26</v>
      </c>
      <c r="L292" s="42" t="str">
        <f t="shared" si="11"/>
        <v>120box</v>
      </c>
      <c r="M292" s="43">
        <f t="shared" si="12"/>
        <v>240</v>
      </c>
      <c r="N292" s="44" t="str">
        <f t="shared" si="13"/>
        <v>240box</v>
      </c>
      <c r="O292" s="51">
        <f t="shared" si="10"/>
        <v>136</v>
      </c>
      <c r="P292" s="29"/>
      <c r="Q292" s="11"/>
      <c r="R292" s="11"/>
      <c r="S292" s="11"/>
      <c r="T292" s="11"/>
      <c r="U292" s="11"/>
      <c r="V292" s="11"/>
      <c r="W292" s="11"/>
      <c r="X292" s="11"/>
      <c r="Y292" s="11"/>
      <c r="Z292" s="11"/>
    </row>
    <row r="293" spans="1:26" ht="14.25" customHeight="1">
      <c r="A293" s="232">
        <v>91</v>
      </c>
      <c r="B293" s="33" t="s">
        <v>551</v>
      </c>
      <c r="C293" s="49" t="s">
        <v>61</v>
      </c>
      <c r="D293" s="35"/>
      <c r="E293" s="116" t="s">
        <v>230</v>
      </c>
      <c r="F293" s="161"/>
      <c r="G293" s="108">
        <v>68.2</v>
      </c>
      <c r="H293" s="81">
        <v>2</v>
      </c>
      <c r="I293" s="67">
        <v>120</v>
      </c>
      <c r="J293" s="40" t="s">
        <v>231</v>
      </c>
      <c r="K293" s="41" t="s">
        <v>26</v>
      </c>
      <c r="L293" s="42" t="str">
        <f t="shared" si="11"/>
        <v>120box</v>
      </c>
      <c r="M293" s="43">
        <f t="shared" si="12"/>
        <v>240</v>
      </c>
      <c r="N293" s="44" t="str">
        <f t="shared" si="13"/>
        <v>240box</v>
      </c>
      <c r="O293" s="51">
        <f t="shared" si="10"/>
        <v>136.4</v>
      </c>
      <c r="P293" s="29"/>
      <c r="Q293" s="11"/>
      <c r="R293" s="11"/>
      <c r="S293" s="11"/>
      <c r="T293" s="11"/>
      <c r="U293" s="11"/>
      <c r="V293" s="11"/>
      <c r="W293" s="11"/>
      <c r="X293" s="11"/>
      <c r="Y293" s="11"/>
      <c r="Z293" s="11"/>
    </row>
    <row r="294" spans="1:26" ht="14.25" customHeight="1">
      <c r="A294" s="232">
        <v>92</v>
      </c>
      <c r="B294" s="89" t="s">
        <v>1952</v>
      </c>
      <c r="C294" s="49" t="s">
        <v>61</v>
      </c>
      <c r="D294" s="35"/>
      <c r="E294" s="91" t="s">
        <v>230</v>
      </c>
      <c r="F294" s="161"/>
      <c r="G294" s="108">
        <v>68.2</v>
      </c>
      <c r="H294" s="81">
        <v>1</v>
      </c>
      <c r="I294" s="277">
        <v>120</v>
      </c>
      <c r="J294" s="40" t="s">
        <v>231</v>
      </c>
      <c r="K294" s="41" t="s">
        <v>26</v>
      </c>
      <c r="L294" s="42" t="str">
        <f t="shared" si="11"/>
        <v>120box</v>
      </c>
      <c r="M294" s="43">
        <f t="shared" si="12"/>
        <v>120</v>
      </c>
      <c r="N294" s="44" t="str">
        <f t="shared" si="13"/>
        <v>120box</v>
      </c>
      <c r="O294" s="51">
        <f t="shared" si="10"/>
        <v>68.2</v>
      </c>
      <c r="P294" s="29"/>
      <c r="Q294" s="11"/>
      <c r="R294" s="11"/>
      <c r="S294" s="11"/>
      <c r="T294" s="11"/>
      <c r="U294" s="11"/>
      <c r="V294" s="11"/>
      <c r="W294" s="11"/>
      <c r="X294" s="11"/>
      <c r="Y294" s="11"/>
      <c r="Z294" s="11"/>
    </row>
    <row r="295" spans="1:26" ht="14.25" customHeight="1">
      <c r="A295" s="233">
        <v>92</v>
      </c>
      <c r="B295" s="33" t="s">
        <v>1951</v>
      </c>
      <c r="C295" s="34" t="s">
        <v>55</v>
      </c>
      <c r="D295" s="35"/>
      <c r="E295" s="50" t="s">
        <v>233</v>
      </c>
      <c r="F295" s="162"/>
      <c r="G295" s="180">
        <v>68.3</v>
      </c>
      <c r="H295" s="81">
        <v>2</v>
      </c>
      <c r="I295" s="81">
        <v>120</v>
      </c>
      <c r="J295" s="40" t="s">
        <v>59</v>
      </c>
      <c r="K295" s="41" t="s">
        <v>26</v>
      </c>
      <c r="L295" s="42" t="str">
        <f t="shared" si="11"/>
        <v>120grams</v>
      </c>
      <c r="M295" s="43">
        <f t="shared" si="12"/>
        <v>240</v>
      </c>
      <c r="N295" s="44" t="str">
        <f t="shared" si="13"/>
        <v>240grams</v>
      </c>
      <c r="O295" s="51">
        <f t="shared" si="10"/>
        <v>136.6</v>
      </c>
      <c r="P295" s="29"/>
      <c r="Q295" s="11"/>
      <c r="R295" s="11"/>
      <c r="S295" s="11"/>
      <c r="T295" s="11"/>
      <c r="U295" s="11"/>
      <c r="V295" s="11"/>
      <c r="W295" s="11"/>
      <c r="X295" s="11"/>
      <c r="Y295" s="11"/>
      <c r="Z295" s="11"/>
    </row>
    <row r="296" spans="1:26" ht="14.25" customHeight="1">
      <c r="A296" s="232">
        <v>93</v>
      </c>
      <c r="B296" s="33" t="s">
        <v>481</v>
      </c>
      <c r="C296" s="49" t="s">
        <v>61</v>
      </c>
      <c r="D296" s="35"/>
      <c r="E296" s="50" t="s">
        <v>482</v>
      </c>
      <c r="F296" s="161"/>
      <c r="G296" s="108">
        <v>88</v>
      </c>
      <c r="H296" s="81">
        <v>16</v>
      </c>
      <c r="I296" s="81">
        <v>1</v>
      </c>
      <c r="J296" s="40" t="s">
        <v>86</v>
      </c>
      <c r="K296" s="41" t="s">
        <v>26</v>
      </c>
      <c r="L296" s="42" t="str">
        <f t="shared" si="11"/>
        <v>1gallons</v>
      </c>
      <c r="M296" s="43">
        <f t="shared" si="12"/>
        <v>16</v>
      </c>
      <c r="N296" s="44" t="str">
        <f t="shared" si="13"/>
        <v>16gallons</v>
      </c>
      <c r="O296" s="51">
        <f t="shared" si="10"/>
        <v>1408</v>
      </c>
      <c r="P296" s="29"/>
      <c r="Q296" s="11"/>
      <c r="R296" s="11"/>
      <c r="S296" s="11"/>
      <c r="T296" s="11"/>
      <c r="U296" s="11"/>
      <c r="V296" s="11"/>
      <c r="W296" s="11"/>
      <c r="X296" s="11"/>
      <c r="Y296" s="11"/>
      <c r="Z296" s="11"/>
    </row>
    <row r="297" spans="1:26" ht="14.25" customHeight="1">
      <c r="A297" s="232">
        <v>93</v>
      </c>
      <c r="B297" s="48" t="s">
        <v>479</v>
      </c>
      <c r="C297" s="49" t="s">
        <v>31</v>
      </c>
      <c r="D297" s="35"/>
      <c r="E297" s="116" t="s">
        <v>482</v>
      </c>
      <c r="F297" s="155"/>
      <c r="G297" s="108">
        <v>88</v>
      </c>
      <c r="H297" s="81">
        <v>4</v>
      </c>
      <c r="I297" s="81"/>
      <c r="J297" s="40" t="s">
        <v>29</v>
      </c>
      <c r="K297" s="41" t="s">
        <v>26</v>
      </c>
      <c r="L297" s="42" t="str">
        <f t="shared" si="11"/>
        <v>ml</v>
      </c>
      <c r="M297" s="43">
        <f t="shared" si="12"/>
        <v>0</v>
      </c>
      <c r="N297" s="44" t="str">
        <f t="shared" si="13"/>
        <v>0ml</v>
      </c>
      <c r="O297" s="51">
        <f t="shared" si="10"/>
        <v>352</v>
      </c>
      <c r="P297" s="29"/>
      <c r="Q297" s="11"/>
      <c r="R297" s="11"/>
      <c r="S297" s="11"/>
      <c r="T297" s="11"/>
      <c r="U297" s="11"/>
      <c r="V297" s="11"/>
      <c r="W297" s="11"/>
      <c r="X297" s="11"/>
      <c r="Y297" s="11"/>
      <c r="Z297" s="11"/>
    </row>
    <row r="298" spans="1:26" ht="14.25" customHeight="1">
      <c r="A298" s="232">
        <v>93</v>
      </c>
      <c r="B298" s="320" t="s">
        <v>479</v>
      </c>
      <c r="C298" s="34" t="s">
        <v>43</v>
      </c>
      <c r="D298" s="35"/>
      <c r="E298" s="91" t="s">
        <v>28</v>
      </c>
      <c r="F298" s="156"/>
      <c r="G298" s="108">
        <v>88</v>
      </c>
      <c r="H298" s="81">
        <v>0.5</v>
      </c>
      <c r="I298" s="81">
        <v>1</v>
      </c>
      <c r="J298" s="88" t="s">
        <v>86</v>
      </c>
      <c r="K298" s="41" t="s">
        <v>26</v>
      </c>
      <c r="L298" s="42" t="str">
        <f t="shared" si="11"/>
        <v>1gallons</v>
      </c>
      <c r="M298" s="43">
        <f t="shared" si="12"/>
        <v>0.5</v>
      </c>
      <c r="N298" s="44" t="str">
        <f t="shared" si="13"/>
        <v>0.5gallons</v>
      </c>
      <c r="O298" s="51">
        <f t="shared" si="10"/>
        <v>44</v>
      </c>
      <c r="P298" s="29"/>
      <c r="Q298" s="11"/>
      <c r="R298" s="11"/>
      <c r="S298" s="11"/>
      <c r="T298" s="11"/>
      <c r="U298" s="11"/>
      <c r="V298" s="11"/>
      <c r="W298" s="11"/>
      <c r="X298" s="11"/>
      <c r="Y298" s="11"/>
      <c r="Z298" s="11"/>
    </row>
    <row r="299" spans="1:26" ht="14.25" customHeight="1">
      <c r="A299" s="233">
        <v>93</v>
      </c>
      <c r="B299" s="99" t="s">
        <v>479</v>
      </c>
      <c r="C299" s="34" t="s">
        <v>35</v>
      </c>
      <c r="D299" s="35"/>
      <c r="E299" s="91" t="s">
        <v>480</v>
      </c>
      <c r="F299" s="156"/>
      <c r="G299" s="108">
        <v>85</v>
      </c>
      <c r="H299" s="81">
        <v>8</v>
      </c>
      <c r="I299" s="81">
        <v>1</v>
      </c>
      <c r="J299" s="88" t="s">
        <v>86</v>
      </c>
      <c r="K299" s="41" t="s">
        <v>26</v>
      </c>
      <c r="L299" s="42" t="str">
        <f t="shared" si="11"/>
        <v>1gallons</v>
      </c>
      <c r="M299" s="43">
        <f t="shared" si="12"/>
        <v>8</v>
      </c>
      <c r="N299" s="44" t="str">
        <f t="shared" si="13"/>
        <v>8gallons</v>
      </c>
      <c r="O299" s="51">
        <f t="shared" si="10"/>
        <v>680</v>
      </c>
      <c r="P299" s="29"/>
      <c r="Q299" s="11"/>
      <c r="R299" s="11"/>
      <c r="S299" s="11"/>
      <c r="T299" s="11"/>
      <c r="U299" s="11"/>
      <c r="V299" s="11"/>
      <c r="W299" s="11"/>
      <c r="X299" s="11"/>
      <c r="Y299" s="11"/>
      <c r="Z299" s="11"/>
    </row>
    <row r="300" spans="1:26" ht="14.25" customHeight="1">
      <c r="A300" s="232">
        <v>93</v>
      </c>
      <c r="B300" s="194" t="s">
        <v>479</v>
      </c>
      <c r="C300" s="53" t="s">
        <v>39</v>
      </c>
      <c r="D300" s="52"/>
      <c r="E300" s="194" t="s">
        <v>28</v>
      </c>
      <c r="F300" s="155"/>
      <c r="G300" s="159">
        <v>80</v>
      </c>
      <c r="H300" s="153">
        <v>13</v>
      </c>
      <c r="I300" s="218">
        <v>1</v>
      </c>
      <c r="J300" s="56" t="s">
        <v>86</v>
      </c>
      <c r="K300" s="229" t="s">
        <v>26</v>
      </c>
      <c r="L300" s="42" t="str">
        <f t="shared" si="11"/>
        <v>1gallons</v>
      </c>
      <c r="M300" s="43">
        <f t="shared" si="12"/>
        <v>13</v>
      </c>
      <c r="N300" s="44" t="str">
        <f t="shared" si="13"/>
        <v>13gallons</v>
      </c>
      <c r="O300" s="51">
        <f t="shared" si="10"/>
        <v>1040</v>
      </c>
      <c r="P300" s="29"/>
      <c r="Q300" s="11"/>
      <c r="R300" s="11"/>
      <c r="S300" s="11"/>
      <c r="T300" s="11"/>
      <c r="U300" s="11"/>
      <c r="V300" s="11"/>
      <c r="W300" s="11"/>
      <c r="X300" s="11"/>
      <c r="Y300" s="11"/>
      <c r="Z300" s="11"/>
    </row>
    <row r="301" spans="1:26" ht="14.25" customHeight="1">
      <c r="A301" s="233">
        <v>93</v>
      </c>
      <c r="B301" s="128" t="s">
        <v>479</v>
      </c>
      <c r="C301" s="34" t="s">
        <v>82</v>
      </c>
      <c r="D301" s="35"/>
      <c r="E301" s="128" t="s">
        <v>28</v>
      </c>
      <c r="F301" s="155" t="s">
        <v>76</v>
      </c>
      <c r="G301" s="207">
        <v>76</v>
      </c>
      <c r="H301" s="129">
        <v>7</v>
      </c>
      <c r="I301" s="129">
        <v>1</v>
      </c>
      <c r="J301" s="196" t="s">
        <v>59</v>
      </c>
      <c r="K301" s="41" t="s">
        <v>26</v>
      </c>
      <c r="L301" s="42" t="str">
        <f t="shared" si="11"/>
        <v>1grams</v>
      </c>
      <c r="M301" s="43">
        <f t="shared" si="12"/>
        <v>7</v>
      </c>
      <c r="N301" s="44" t="str">
        <f t="shared" si="13"/>
        <v>7grams</v>
      </c>
      <c r="O301" s="51">
        <f t="shared" si="10"/>
        <v>532</v>
      </c>
      <c r="P301" s="29"/>
      <c r="Q301" s="11"/>
      <c r="R301" s="11"/>
      <c r="S301" s="11"/>
      <c r="T301" s="11"/>
      <c r="U301" s="11"/>
      <c r="V301" s="11"/>
      <c r="W301" s="11"/>
      <c r="X301" s="11"/>
      <c r="Y301" s="11"/>
      <c r="Z301" s="11"/>
    </row>
    <row r="302" spans="1:26" ht="14.25" customHeight="1">
      <c r="A302" s="233">
        <v>93</v>
      </c>
      <c r="B302" s="48" t="s">
        <v>479</v>
      </c>
      <c r="C302" s="34" t="s">
        <v>6</v>
      </c>
      <c r="D302" s="48"/>
      <c r="E302" s="116" t="s">
        <v>28</v>
      </c>
      <c r="F302" s="155"/>
      <c r="G302" s="38">
        <v>88</v>
      </c>
      <c r="H302" s="81">
        <v>2</v>
      </c>
      <c r="I302" s="67">
        <v>3500</v>
      </c>
      <c r="J302" s="40" t="s">
        <v>29</v>
      </c>
      <c r="K302" s="41" t="s">
        <v>26</v>
      </c>
      <c r="L302" s="42" t="str">
        <f t="shared" si="11"/>
        <v>3500ml</v>
      </c>
      <c r="M302" s="43">
        <f t="shared" si="12"/>
        <v>7000</v>
      </c>
      <c r="N302" s="44" t="str">
        <f t="shared" si="13"/>
        <v>7000ml</v>
      </c>
      <c r="O302" s="51">
        <f t="shared" si="10"/>
        <v>176</v>
      </c>
      <c r="P302" s="29"/>
      <c r="Q302" s="11"/>
      <c r="R302" s="11"/>
      <c r="S302" s="11"/>
      <c r="T302" s="11"/>
      <c r="U302" s="11"/>
      <c r="V302" s="11"/>
      <c r="W302" s="11"/>
      <c r="X302" s="11"/>
      <c r="Y302" s="11"/>
      <c r="Z302" s="11"/>
    </row>
    <row r="303" spans="1:26" ht="14.25" customHeight="1">
      <c r="A303" s="233">
        <v>93</v>
      </c>
      <c r="B303" s="48" t="s">
        <v>479</v>
      </c>
      <c r="C303" s="34" t="s">
        <v>55</v>
      </c>
      <c r="D303" s="48"/>
      <c r="E303" s="116" t="s">
        <v>483</v>
      </c>
      <c r="F303" s="155"/>
      <c r="G303" s="38">
        <v>228.7</v>
      </c>
      <c r="H303" s="81">
        <v>3</v>
      </c>
      <c r="I303" s="81">
        <v>3.5</v>
      </c>
      <c r="J303" s="121" t="s">
        <v>484</v>
      </c>
      <c r="K303" s="41" t="s">
        <v>26</v>
      </c>
      <c r="L303" s="42" t="str">
        <f t="shared" si="11"/>
        <v>3.5l</v>
      </c>
      <c r="M303" s="43">
        <f t="shared" si="12"/>
        <v>10.5</v>
      </c>
      <c r="N303" s="44" t="str">
        <f t="shared" si="13"/>
        <v>10.5l</v>
      </c>
      <c r="O303" s="51">
        <f t="shared" si="10"/>
        <v>686.09999999999991</v>
      </c>
      <c r="P303" s="29"/>
      <c r="Q303" s="11"/>
      <c r="R303" s="11"/>
      <c r="S303" s="11"/>
      <c r="T303" s="11"/>
      <c r="U303" s="11"/>
      <c r="V303" s="11"/>
      <c r="W303" s="11"/>
      <c r="X303" s="11"/>
      <c r="Y303" s="11"/>
      <c r="Z303" s="11"/>
    </row>
    <row r="304" spans="1:26" ht="14.25" customHeight="1">
      <c r="A304" s="233">
        <v>93</v>
      </c>
      <c r="B304" s="36" t="s">
        <v>479</v>
      </c>
      <c r="C304" s="34" t="s">
        <v>27</v>
      </c>
      <c r="D304" s="179"/>
      <c r="E304" s="36" t="s">
        <v>28</v>
      </c>
      <c r="F304" s="155"/>
      <c r="G304" s="38">
        <v>88</v>
      </c>
      <c r="H304" s="81">
        <v>11</v>
      </c>
      <c r="I304" s="81">
        <v>3500</v>
      </c>
      <c r="J304" s="121" t="s">
        <v>29</v>
      </c>
      <c r="K304" s="41" t="s">
        <v>26</v>
      </c>
      <c r="L304" s="42" t="str">
        <f t="shared" si="11"/>
        <v>3500ml</v>
      </c>
      <c r="M304" s="43">
        <f t="shared" si="12"/>
        <v>38500</v>
      </c>
      <c r="N304" s="44" t="str">
        <f t="shared" si="13"/>
        <v>38500ml</v>
      </c>
      <c r="O304" s="45">
        <f t="shared" si="10"/>
        <v>968</v>
      </c>
      <c r="P304" s="29"/>
      <c r="Q304" s="11"/>
      <c r="R304" s="11"/>
      <c r="S304" s="11"/>
      <c r="T304" s="11"/>
      <c r="U304" s="11"/>
      <c r="V304" s="11"/>
      <c r="W304" s="11"/>
      <c r="X304" s="11"/>
      <c r="Y304" s="11"/>
      <c r="Z304" s="11"/>
    </row>
    <row r="305" spans="1:26" ht="14.25" customHeight="1">
      <c r="A305" s="233">
        <v>93</v>
      </c>
      <c r="B305" s="57" t="s">
        <v>479</v>
      </c>
      <c r="C305" s="34" t="s">
        <v>47</v>
      </c>
      <c r="D305" s="195"/>
      <c r="E305" s="50" t="s">
        <v>28</v>
      </c>
      <c r="F305" s="195"/>
      <c r="G305" s="38">
        <v>88</v>
      </c>
      <c r="H305" s="81">
        <v>25</v>
      </c>
      <c r="I305" s="81">
        <v>1</v>
      </c>
      <c r="J305" s="121" t="s">
        <v>86</v>
      </c>
      <c r="K305" s="46"/>
      <c r="L305" s="42" t="str">
        <f t="shared" si="11"/>
        <v>1gallons</v>
      </c>
      <c r="M305" s="43">
        <f t="shared" si="12"/>
        <v>25</v>
      </c>
      <c r="N305" s="44" t="str">
        <f t="shared" si="13"/>
        <v>25gallons</v>
      </c>
      <c r="O305" s="51">
        <f t="shared" si="10"/>
        <v>2200</v>
      </c>
      <c r="P305" s="29"/>
      <c r="Q305" s="11"/>
      <c r="R305" s="11"/>
      <c r="S305" s="11"/>
      <c r="T305" s="11"/>
      <c r="U305" s="11"/>
      <c r="V305" s="11"/>
      <c r="W305" s="11"/>
      <c r="X305" s="11"/>
      <c r="Y305" s="11"/>
      <c r="Z305" s="11"/>
    </row>
    <row r="306" spans="1:26" ht="14.25" customHeight="1">
      <c r="A306" s="232">
        <v>94</v>
      </c>
      <c r="B306" s="33" t="s">
        <v>579</v>
      </c>
      <c r="C306" s="49" t="s">
        <v>61</v>
      </c>
      <c r="D306" s="35"/>
      <c r="E306" s="116" t="s">
        <v>580</v>
      </c>
      <c r="F306" s="156"/>
      <c r="G306" s="38">
        <v>43.8</v>
      </c>
      <c r="H306" s="81">
        <v>2</v>
      </c>
      <c r="I306" s="81">
        <v>30</v>
      </c>
      <c r="J306" s="121" t="s">
        <v>59</v>
      </c>
      <c r="K306" s="41" t="s">
        <v>26</v>
      </c>
      <c r="L306" s="42" t="str">
        <f t="shared" si="11"/>
        <v>30grams</v>
      </c>
      <c r="M306" s="43">
        <f t="shared" si="12"/>
        <v>60</v>
      </c>
      <c r="N306" s="44" t="str">
        <f t="shared" si="13"/>
        <v>60grams</v>
      </c>
      <c r="O306" s="51">
        <f t="shared" si="10"/>
        <v>87.6</v>
      </c>
      <c r="P306" s="29"/>
      <c r="Q306" s="11"/>
      <c r="R306" s="11"/>
      <c r="S306" s="11"/>
      <c r="T306" s="11"/>
      <c r="U306" s="11"/>
      <c r="V306" s="11"/>
      <c r="W306" s="11"/>
      <c r="X306" s="11"/>
      <c r="Y306" s="11"/>
      <c r="Z306" s="11"/>
    </row>
    <row r="307" spans="1:26" ht="14.25" customHeight="1">
      <c r="A307" s="233">
        <v>94</v>
      </c>
      <c r="B307" s="128" t="s">
        <v>577</v>
      </c>
      <c r="C307" s="34" t="s">
        <v>82</v>
      </c>
      <c r="D307" s="35"/>
      <c r="E307" s="128" t="s">
        <v>578</v>
      </c>
      <c r="F307" s="155" t="s">
        <v>76</v>
      </c>
      <c r="G307" s="164">
        <v>22</v>
      </c>
      <c r="H307" s="147">
        <v>1</v>
      </c>
      <c r="I307" s="147">
        <v>30</v>
      </c>
      <c r="J307" s="196" t="s">
        <v>59</v>
      </c>
      <c r="K307" s="41" t="s">
        <v>26</v>
      </c>
      <c r="L307" s="42" t="str">
        <f t="shared" si="11"/>
        <v>30grams</v>
      </c>
      <c r="M307" s="43">
        <f t="shared" si="12"/>
        <v>30</v>
      </c>
      <c r="N307" s="44" t="str">
        <f t="shared" si="13"/>
        <v>30grams</v>
      </c>
      <c r="O307" s="51">
        <f t="shared" si="10"/>
        <v>22</v>
      </c>
      <c r="P307" s="29"/>
      <c r="Q307" s="11"/>
      <c r="R307" s="11"/>
      <c r="S307" s="11"/>
      <c r="T307" s="11"/>
      <c r="U307" s="11"/>
      <c r="V307" s="11"/>
      <c r="W307" s="11"/>
      <c r="X307" s="11"/>
      <c r="Y307" s="11"/>
      <c r="Z307" s="11"/>
    </row>
    <row r="308" spans="1:26" ht="14.25" customHeight="1">
      <c r="A308" s="232">
        <v>95</v>
      </c>
      <c r="B308" s="89" t="s">
        <v>658</v>
      </c>
      <c r="C308" s="49" t="s">
        <v>61</v>
      </c>
      <c r="D308" s="35"/>
      <c r="E308" s="91" t="s">
        <v>659</v>
      </c>
      <c r="F308" s="156"/>
      <c r="G308" s="108">
        <v>31.55</v>
      </c>
      <c r="H308" s="81">
        <v>47</v>
      </c>
      <c r="I308" s="81">
        <v>50</v>
      </c>
      <c r="J308" s="121" t="s">
        <v>59</v>
      </c>
      <c r="K308" s="41" t="s">
        <v>26</v>
      </c>
      <c r="L308" s="42" t="str">
        <f t="shared" si="11"/>
        <v>50grams</v>
      </c>
      <c r="M308" s="43">
        <f t="shared" si="12"/>
        <v>2350</v>
      </c>
      <c r="N308" s="44" t="str">
        <f t="shared" si="13"/>
        <v>2350grams</v>
      </c>
      <c r="O308" s="51">
        <f t="shared" si="10"/>
        <v>1482.8500000000001</v>
      </c>
      <c r="P308" s="29"/>
      <c r="Q308" s="11"/>
      <c r="R308" s="11"/>
      <c r="S308" s="11"/>
      <c r="T308" s="11"/>
      <c r="U308" s="11"/>
      <c r="V308" s="11"/>
      <c r="W308" s="11"/>
      <c r="X308" s="11"/>
      <c r="Y308" s="11"/>
      <c r="Z308" s="11"/>
    </row>
    <row r="309" spans="1:26" ht="14.25" customHeight="1">
      <c r="A309" s="233">
        <v>95</v>
      </c>
      <c r="B309" s="33" t="s">
        <v>660</v>
      </c>
      <c r="C309" s="34" t="s">
        <v>55</v>
      </c>
      <c r="D309" s="35"/>
      <c r="E309" s="50" t="s">
        <v>661</v>
      </c>
      <c r="F309" s="155"/>
      <c r="G309" s="38">
        <v>26.15</v>
      </c>
      <c r="H309" s="39">
        <v>47</v>
      </c>
      <c r="I309" s="39">
        <v>50</v>
      </c>
      <c r="J309" s="121" t="s">
        <v>59</v>
      </c>
      <c r="K309" s="41" t="s">
        <v>26</v>
      </c>
      <c r="L309" s="42" t="str">
        <f t="shared" si="11"/>
        <v>50grams</v>
      </c>
      <c r="M309" s="43">
        <f t="shared" si="12"/>
        <v>2350</v>
      </c>
      <c r="N309" s="44" t="str">
        <f t="shared" si="13"/>
        <v>2350grams</v>
      </c>
      <c r="O309" s="51">
        <f t="shared" si="10"/>
        <v>1229.05</v>
      </c>
      <c r="P309" s="29"/>
      <c r="Q309" s="11"/>
      <c r="R309" s="11"/>
      <c r="S309" s="11"/>
      <c r="T309" s="11"/>
      <c r="U309" s="11"/>
      <c r="V309" s="11"/>
      <c r="W309" s="11"/>
      <c r="X309" s="11"/>
      <c r="Y309" s="11"/>
      <c r="Z309" s="11"/>
    </row>
    <row r="310" spans="1:26" ht="14.25" customHeight="1">
      <c r="A310" s="232">
        <v>96</v>
      </c>
      <c r="B310" s="33" t="s">
        <v>748</v>
      </c>
      <c r="C310" s="49" t="s">
        <v>61</v>
      </c>
      <c r="D310" s="35"/>
      <c r="E310" s="116" t="s">
        <v>2633</v>
      </c>
      <c r="F310" s="156"/>
      <c r="G310" s="38">
        <v>213.9</v>
      </c>
      <c r="H310" s="39">
        <v>27</v>
      </c>
      <c r="I310" s="39">
        <v>1800</v>
      </c>
      <c r="J310" s="121" t="s">
        <v>29</v>
      </c>
      <c r="K310" s="41" t="s">
        <v>26</v>
      </c>
      <c r="L310" s="42" t="str">
        <f t="shared" si="11"/>
        <v>1800ml</v>
      </c>
      <c r="M310" s="43">
        <f t="shared" si="12"/>
        <v>48600</v>
      </c>
      <c r="N310" s="44" t="str">
        <f t="shared" si="13"/>
        <v>48600ml</v>
      </c>
      <c r="O310" s="51">
        <f t="shared" si="10"/>
        <v>5775.3</v>
      </c>
      <c r="P310" s="29"/>
      <c r="Q310" s="11"/>
      <c r="R310" s="11"/>
      <c r="S310" s="11"/>
      <c r="T310" s="11"/>
      <c r="U310" s="11"/>
      <c r="V310" s="11"/>
      <c r="W310" s="11"/>
      <c r="X310" s="11"/>
      <c r="Y310" s="11"/>
      <c r="Z310" s="11"/>
    </row>
    <row r="311" spans="1:26" ht="14.25" customHeight="1">
      <c r="A311" s="232">
        <v>96</v>
      </c>
      <c r="B311" s="33" t="s">
        <v>746</v>
      </c>
      <c r="C311" s="49" t="s">
        <v>31</v>
      </c>
      <c r="D311" s="9"/>
      <c r="E311" s="116" t="s">
        <v>580</v>
      </c>
      <c r="F311" s="155"/>
      <c r="G311" s="38">
        <v>128</v>
      </c>
      <c r="H311" s="39">
        <v>1</v>
      </c>
      <c r="I311" s="39"/>
      <c r="J311" s="121" t="s">
        <v>29</v>
      </c>
      <c r="K311" s="41" t="s">
        <v>26</v>
      </c>
      <c r="L311" s="42" t="str">
        <f t="shared" si="11"/>
        <v>ml</v>
      </c>
      <c r="M311" s="43">
        <f t="shared" si="12"/>
        <v>0</v>
      </c>
      <c r="N311" s="44" t="str">
        <f t="shared" si="13"/>
        <v>0ml</v>
      </c>
      <c r="O311" s="51">
        <f t="shared" si="10"/>
        <v>128</v>
      </c>
      <c r="P311" s="29"/>
      <c r="Q311" s="11"/>
      <c r="R311" s="11"/>
      <c r="S311" s="11"/>
      <c r="T311" s="11"/>
      <c r="U311" s="11"/>
      <c r="V311" s="11"/>
      <c r="W311" s="11"/>
      <c r="X311" s="11"/>
      <c r="Y311" s="11"/>
      <c r="Z311" s="11"/>
    </row>
    <row r="312" spans="1:26" ht="14.25" customHeight="1">
      <c r="A312" s="232">
        <v>96</v>
      </c>
      <c r="B312" s="68" t="s">
        <v>746</v>
      </c>
      <c r="C312" s="53" t="s">
        <v>39</v>
      </c>
      <c r="D312" s="99"/>
      <c r="E312" s="68" t="s">
        <v>86</v>
      </c>
      <c r="F312" s="156"/>
      <c r="G312" s="70">
        <v>340</v>
      </c>
      <c r="H312" s="71">
        <v>6</v>
      </c>
      <c r="I312" s="71">
        <v>1</v>
      </c>
      <c r="J312" s="160" t="s">
        <v>86</v>
      </c>
      <c r="K312" s="41" t="s">
        <v>26</v>
      </c>
      <c r="L312" s="42" t="str">
        <f t="shared" si="11"/>
        <v>1gallons</v>
      </c>
      <c r="M312" s="43">
        <f t="shared" si="12"/>
        <v>6</v>
      </c>
      <c r="N312" s="44" t="str">
        <f t="shared" si="13"/>
        <v>6gallons</v>
      </c>
      <c r="O312" s="51">
        <f t="shared" si="10"/>
        <v>2040</v>
      </c>
      <c r="P312" s="29"/>
      <c r="Q312" s="11"/>
      <c r="R312" s="11"/>
      <c r="S312" s="11"/>
      <c r="T312" s="11"/>
      <c r="U312" s="11"/>
      <c r="V312" s="11"/>
      <c r="W312" s="11"/>
      <c r="X312" s="11"/>
      <c r="Y312" s="11"/>
      <c r="Z312" s="11"/>
    </row>
    <row r="313" spans="1:26" ht="14.25" customHeight="1">
      <c r="A313" s="233">
        <v>96</v>
      </c>
      <c r="B313" s="122" t="s">
        <v>746</v>
      </c>
      <c r="C313" s="34" t="s">
        <v>82</v>
      </c>
      <c r="D313" s="35"/>
      <c r="E313" s="122" t="s">
        <v>747</v>
      </c>
      <c r="F313" s="155" t="s">
        <v>76</v>
      </c>
      <c r="G313" s="207">
        <v>1540</v>
      </c>
      <c r="H313" s="165">
        <v>1</v>
      </c>
      <c r="I313" s="165">
        <v>1</v>
      </c>
      <c r="J313" s="196" t="s">
        <v>29</v>
      </c>
      <c r="K313" s="41" t="s">
        <v>26</v>
      </c>
      <c r="L313" s="42" t="str">
        <f t="shared" si="11"/>
        <v>1ml</v>
      </c>
      <c r="M313" s="43">
        <f t="shared" si="12"/>
        <v>1</v>
      </c>
      <c r="N313" s="44" t="str">
        <f t="shared" si="13"/>
        <v>1ml</v>
      </c>
      <c r="O313" s="51">
        <f t="shared" si="10"/>
        <v>1540</v>
      </c>
      <c r="P313" s="29"/>
      <c r="Q313" s="11"/>
      <c r="R313" s="11"/>
      <c r="S313" s="11"/>
      <c r="T313" s="11"/>
      <c r="U313" s="11"/>
      <c r="V313" s="11"/>
      <c r="W313" s="11"/>
      <c r="X313" s="11"/>
      <c r="Y313" s="11"/>
      <c r="Z313" s="11"/>
    </row>
    <row r="314" spans="1:26" ht="14.25" customHeight="1">
      <c r="A314" s="233">
        <v>96</v>
      </c>
      <c r="B314" s="91" t="s">
        <v>743</v>
      </c>
      <c r="C314" s="34" t="s">
        <v>74</v>
      </c>
      <c r="D314" s="35"/>
      <c r="E314" s="91" t="s">
        <v>744</v>
      </c>
      <c r="F314" s="156" t="s">
        <v>76</v>
      </c>
      <c r="G314" s="108">
        <v>1608.5</v>
      </c>
      <c r="H314" s="81">
        <v>1</v>
      </c>
      <c r="I314" s="39">
        <v>1</v>
      </c>
      <c r="J314" s="121" t="s">
        <v>745</v>
      </c>
      <c r="K314" s="41" t="s">
        <v>26</v>
      </c>
      <c r="L314" s="42" t="str">
        <f t="shared" si="11"/>
        <v>1can</v>
      </c>
      <c r="M314" s="43">
        <f t="shared" si="12"/>
        <v>1</v>
      </c>
      <c r="N314" s="44" t="str">
        <f t="shared" si="13"/>
        <v>1can</v>
      </c>
      <c r="O314" s="51">
        <f t="shared" si="10"/>
        <v>1608.5</v>
      </c>
      <c r="P314" s="29"/>
      <c r="Q314" s="11"/>
      <c r="R314" s="11"/>
      <c r="S314" s="11"/>
      <c r="T314" s="11"/>
      <c r="U314" s="11"/>
      <c r="V314" s="11"/>
      <c r="W314" s="11"/>
      <c r="X314" s="11"/>
      <c r="Y314" s="11"/>
      <c r="Z314" s="11"/>
    </row>
    <row r="315" spans="1:26" ht="14.25" customHeight="1">
      <c r="A315" s="233">
        <v>96</v>
      </c>
      <c r="B315" s="105" t="s">
        <v>746</v>
      </c>
      <c r="C315" s="34" t="s">
        <v>55</v>
      </c>
      <c r="D315" s="204"/>
      <c r="E315" s="101" t="s">
        <v>744</v>
      </c>
      <c r="F315" s="156"/>
      <c r="G315" s="102">
        <v>1768</v>
      </c>
      <c r="H315" s="81">
        <v>2.5812499999999998</v>
      </c>
      <c r="I315" s="39">
        <v>16</v>
      </c>
      <c r="J315" s="121" t="s">
        <v>484</v>
      </c>
      <c r="K315" s="41" t="s">
        <v>26</v>
      </c>
      <c r="L315" s="42" t="str">
        <f t="shared" si="11"/>
        <v>16l</v>
      </c>
      <c r="M315" s="43">
        <f t="shared" si="12"/>
        <v>41.3</v>
      </c>
      <c r="N315" s="44" t="str">
        <f t="shared" si="13"/>
        <v>41.3l</v>
      </c>
      <c r="O315" s="51">
        <f t="shared" si="10"/>
        <v>4563.6499999999996</v>
      </c>
      <c r="P315" s="29"/>
      <c r="Q315" s="11"/>
      <c r="R315" s="11"/>
      <c r="S315" s="11"/>
      <c r="T315" s="11"/>
      <c r="U315" s="11"/>
      <c r="V315" s="11"/>
      <c r="W315" s="11"/>
      <c r="X315" s="11"/>
      <c r="Y315" s="11"/>
      <c r="Z315" s="11"/>
    </row>
    <row r="316" spans="1:26" ht="14.25" customHeight="1">
      <c r="A316" s="233">
        <v>96</v>
      </c>
      <c r="B316" s="336" t="s">
        <v>746</v>
      </c>
      <c r="C316" s="34" t="s">
        <v>27</v>
      </c>
      <c r="D316" s="35"/>
      <c r="E316" s="336" t="s">
        <v>86</v>
      </c>
      <c r="F316" s="155"/>
      <c r="G316" s="108">
        <v>295</v>
      </c>
      <c r="H316" s="81">
        <v>16</v>
      </c>
      <c r="I316" s="39">
        <v>3500</v>
      </c>
      <c r="J316" s="121" t="s">
        <v>29</v>
      </c>
      <c r="K316" s="41" t="s">
        <v>26</v>
      </c>
      <c r="L316" s="42" t="str">
        <f t="shared" si="11"/>
        <v>3500ml</v>
      </c>
      <c r="M316" s="43">
        <f t="shared" si="12"/>
        <v>56000</v>
      </c>
      <c r="N316" s="44" t="str">
        <f t="shared" si="13"/>
        <v>56000ml</v>
      </c>
      <c r="O316" s="45">
        <f t="shared" si="10"/>
        <v>4720</v>
      </c>
      <c r="P316" s="29"/>
      <c r="Q316" s="11"/>
      <c r="R316" s="11"/>
      <c r="S316" s="11"/>
      <c r="T316" s="11"/>
      <c r="U316" s="11"/>
      <c r="V316" s="11"/>
      <c r="W316" s="11"/>
      <c r="X316" s="11"/>
      <c r="Y316" s="11"/>
      <c r="Z316" s="11"/>
    </row>
    <row r="317" spans="1:26" ht="14.25" customHeight="1">
      <c r="A317" s="233">
        <v>96</v>
      </c>
      <c r="B317" s="546" t="s">
        <v>746</v>
      </c>
      <c r="C317" s="94" t="s">
        <v>68</v>
      </c>
      <c r="D317" s="59"/>
      <c r="E317" s="91"/>
      <c r="F317" s="195"/>
      <c r="G317" s="95">
        <v>0.1188333333333333</v>
      </c>
      <c r="H317" s="97">
        <v>10800</v>
      </c>
      <c r="I317" s="326">
        <v>1800</v>
      </c>
      <c r="J317" s="257" t="s">
        <v>29</v>
      </c>
      <c r="K317" s="46"/>
      <c r="L317" s="42" t="str">
        <f t="shared" si="11"/>
        <v>1800ml</v>
      </c>
      <c r="M317" s="43">
        <f t="shared" si="12"/>
        <v>19440000</v>
      </c>
      <c r="N317" s="44" t="str">
        <f t="shared" si="13"/>
        <v>19440000ml</v>
      </c>
      <c r="O317" s="51">
        <f t="shared" si="10"/>
        <v>1283.3999999999996</v>
      </c>
      <c r="P317" s="29"/>
      <c r="Q317" s="11"/>
      <c r="R317" s="11"/>
      <c r="S317" s="11"/>
      <c r="T317" s="11"/>
      <c r="U317" s="11"/>
      <c r="V317" s="11"/>
      <c r="W317" s="11"/>
      <c r="X317" s="11"/>
      <c r="Y317" s="11"/>
      <c r="Z317" s="11"/>
    </row>
    <row r="318" spans="1:26" ht="14.25" customHeight="1">
      <c r="A318" s="232">
        <v>97</v>
      </c>
      <c r="B318" s="48" t="s">
        <v>808</v>
      </c>
      <c r="C318" s="49" t="s">
        <v>61</v>
      </c>
      <c r="D318" s="9"/>
      <c r="E318" s="116" t="s">
        <v>809</v>
      </c>
      <c r="F318" s="156"/>
      <c r="G318" s="38">
        <v>52</v>
      </c>
      <c r="H318" s="39">
        <v>15</v>
      </c>
      <c r="I318" s="39">
        <v>62</v>
      </c>
      <c r="J318" s="121" t="s">
        <v>59</v>
      </c>
      <c r="K318" s="41" t="s">
        <v>26</v>
      </c>
      <c r="L318" s="42" t="str">
        <f t="shared" si="11"/>
        <v>62grams</v>
      </c>
      <c r="M318" s="43">
        <f t="shared" si="12"/>
        <v>930</v>
      </c>
      <c r="N318" s="44" t="str">
        <f t="shared" si="13"/>
        <v>930grams</v>
      </c>
      <c r="O318" s="51">
        <f t="shared" si="10"/>
        <v>780</v>
      </c>
      <c r="P318" s="29"/>
      <c r="Q318" s="11"/>
      <c r="R318" s="11"/>
      <c r="S318" s="11"/>
      <c r="T318" s="11"/>
      <c r="U318" s="11"/>
      <c r="V318" s="11"/>
      <c r="W318" s="11"/>
      <c r="X318" s="11"/>
      <c r="Y318" s="11"/>
      <c r="Z318" s="11"/>
    </row>
    <row r="319" spans="1:26" ht="14.25" customHeight="1">
      <c r="A319" s="232">
        <v>97</v>
      </c>
      <c r="B319" s="33" t="s">
        <v>807</v>
      </c>
      <c r="C319" s="49" t="s">
        <v>31</v>
      </c>
      <c r="D319" s="9"/>
      <c r="E319" s="50" t="s">
        <v>372</v>
      </c>
      <c r="F319" s="155"/>
      <c r="G319" s="38">
        <v>52</v>
      </c>
      <c r="H319" s="39">
        <v>16</v>
      </c>
      <c r="I319" s="39"/>
      <c r="J319" s="121" t="s">
        <v>42</v>
      </c>
      <c r="K319" s="41" t="s">
        <v>26</v>
      </c>
      <c r="L319" s="42" t="str">
        <f t="shared" si="11"/>
        <v>packs</v>
      </c>
      <c r="M319" s="43">
        <f t="shared" si="12"/>
        <v>0</v>
      </c>
      <c r="N319" s="44" t="str">
        <f t="shared" si="13"/>
        <v>0packs</v>
      </c>
      <c r="O319" s="51">
        <f t="shared" si="10"/>
        <v>832</v>
      </c>
      <c r="P319" s="29"/>
      <c r="Q319" s="11"/>
      <c r="R319" s="11"/>
      <c r="S319" s="11"/>
      <c r="T319" s="11"/>
      <c r="U319" s="11"/>
      <c r="V319" s="11"/>
      <c r="W319" s="11"/>
      <c r="X319" s="11"/>
      <c r="Y319" s="11"/>
      <c r="Z319" s="11"/>
    </row>
    <row r="320" spans="1:26" ht="14.25" customHeight="1">
      <c r="A320" s="232">
        <v>97</v>
      </c>
      <c r="B320" s="209" t="s">
        <v>807</v>
      </c>
      <c r="C320" s="34" t="s">
        <v>43</v>
      </c>
      <c r="D320" s="9"/>
      <c r="E320" s="116" t="s">
        <v>810</v>
      </c>
      <c r="F320" s="156"/>
      <c r="G320" s="38">
        <v>52.6</v>
      </c>
      <c r="H320" s="39">
        <f>558/62</f>
        <v>9</v>
      </c>
      <c r="I320" s="39">
        <v>62</v>
      </c>
      <c r="J320" s="121" t="s">
        <v>59</v>
      </c>
      <c r="K320" s="41" t="s">
        <v>26</v>
      </c>
      <c r="L320" s="42" t="str">
        <f t="shared" si="11"/>
        <v>62grams</v>
      </c>
      <c r="M320" s="43">
        <f t="shared" si="12"/>
        <v>558</v>
      </c>
      <c r="N320" s="44" t="str">
        <f t="shared" si="13"/>
        <v>558grams</v>
      </c>
      <c r="O320" s="51">
        <f t="shared" si="10"/>
        <v>473.40000000000003</v>
      </c>
      <c r="P320" s="29"/>
      <c r="Q320" s="11"/>
      <c r="R320" s="11"/>
      <c r="S320" s="11"/>
      <c r="T320" s="11"/>
      <c r="U320" s="11"/>
      <c r="V320" s="11"/>
      <c r="W320" s="11"/>
      <c r="X320" s="11"/>
      <c r="Y320" s="11"/>
      <c r="Z320" s="11"/>
    </row>
    <row r="321" spans="1:26" ht="14.25" customHeight="1">
      <c r="A321" s="233">
        <v>97</v>
      </c>
      <c r="B321" s="52" t="s">
        <v>807</v>
      </c>
      <c r="C321" s="34" t="s">
        <v>35</v>
      </c>
      <c r="D321" s="9"/>
      <c r="E321" s="116" t="s">
        <v>779</v>
      </c>
      <c r="F321" s="156"/>
      <c r="G321" s="38">
        <v>52</v>
      </c>
      <c r="H321" s="39">
        <v>11</v>
      </c>
      <c r="I321" s="39">
        <v>62</v>
      </c>
      <c r="J321" s="121" t="s">
        <v>59</v>
      </c>
      <c r="K321" s="41" t="s">
        <v>26</v>
      </c>
      <c r="L321" s="42" t="str">
        <f t="shared" si="11"/>
        <v>62grams</v>
      </c>
      <c r="M321" s="43">
        <f t="shared" si="12"/>
        <v>682</v>
      </c>
      <c r="N321" s="44" t="str">
        <f t="shared" si="13"/>
        <v>682grams</v>
      </c>
      <c r="O321" s="51">
        <f t="shared" si="10"/>
        <v>572</v>
      </c>
      <c r="P321" s="29"/>
      <c r="Q321" s="11"/>
      <c r="R321" s="11"/>
      <c r="S321" s="11"/>
      <c r="T321" s="11"/>
      <c r="U321" s="11"/>
      <c r="V321" s="11"/>
      <c r="W321" s="11"/>
      <c r="X321" s="11"/>
      <c r="Y321" s="11"/>
      <c r="Z321" s="11"/>
    </row>
    <row r="322" spans="1:26" ht="14.25" customHeight="1">
      <c r="A322" s="232">
        <v>97</v>
      </c>
      <c r="B322" s="52" t="s">
        <v>807</v>
      </c>
      <c r="C322" s="53" t="s">
        <v>39</v>
      </c>
      <c r="D322" s="101"/>
      <c r="E322" s="101" t="s">
        <v>810</v>
      </c>
      <c r="F322" s="156"/>
      <c r="G322" s="102">
        <v>52.6</v>
      </c>
      <c r="H322" s="103">
        <v>18</v>
      </c>
      <c r="I322" s="71">
        <v>62</v>
      </c>
      <c r="J322" s="160" t="s">
        <v>59</v>
      </c>
      <c r="K322" s="41" t="s">
        <v>26</v>
      </c>
      <c r="L322" s="42" t="str">
        <f t="shared" si="11"/>
        <v>62grams</v>
      </c>
      <c r="M322" s="43">
        <f t="shared" si="12"/>
        <v>1116</v>
      </c>
      <c r="N322" s="44" t="str">
        <f t="shared" si="13"/>
        <v>1116grams</v>
      </c>
      <c r="O322" s="51">
        <f t="shared" si="10"/>
        <v>946.80000000000007</v>
      </c>
      <c r="P322" s="29"/>
      <c r="Q322" s="11"/>
      <c r="R322" s="11"/>
      <c r="S322" s="11"/>
      <c r="T322" s="11"/>
      <c r="U322" s="11"/>
      <c r="V322" s="11"/>
      <c r="W322" s="11"/>
      <c r="X322" s="11"/>
      <c r="Y322" s="11"/>
      <c r="Z322" s="11"/>
    </row>
    <row r="323" spans="1:26" ht="14.25" customHeight="1">
      <c r="A323" s="233">
        <v>97</v>
      </c>
      <c r="B323" s="128" t="s">
        <v>807</v>
      </c>
      <c r="C323" s="34" t="s">
        <v>82</v>
      </c>
      <c r="D323" s="9"/>
      <c r="E323" s="264" t="s">
        <v>810</v>
      </c>
      <c r="F323" s="155" t="s">
        <v>76</v>
      </c>
      <c r="G323" s="205">
        <v>52</v>
      </c>
      <c r="H323" s="129">
        <v>3</v>
      </c>
      <c r="I323" s="165">
        <v>62</v>
      </c>
      <c r="J323" s="196" t="s">
        <v>59</v>
      </c>
      <c r="K323" s="41" t="s">
        <v>26</v>
      </c>
      <c r="L323" s="42" t="str">
        <f t="shared" si="11"/>
        <v>62grams</v>
      </c>
      <c r="M323" s="43">
        <f t="shared" si="12"/>
        <v>186</v>
      </c>
      <c r="N323" s="44" t="str">
        <f t="shared" si="13"/>
        <v>186grams</v>
      </c>
      <c r="O323" s="51">
        <f t="shared" si="10"/>
        <v>156</v>
      </c>
      <c r="P323" s="29"/>
      <c r="Q323" s="11"/>
      <c r="R323" s="11"/>
      <c r="S323" s="11"/>
      <c r="T323" s="11"/>
      <c r="U323" s="11"/>
      <c r="V323" s="11"/>
      <c r="W323" s="11"/>
      <c r="X323" s="11"/>
      <c r="Y323" s="11"/>
      <c r="Z323" s="11"/>
    </row>
    <row r="324" spans="1:26" ht="14.25" customHeight="1">
      <c r="A324" s="233">
        <v>97</v>
      </c>
      <c r="B324" s="48" t="s">
        <v>807</v>
      </c>
      <c r="C324" s="34" t="s">
        <v>6</v>
      </c>
      <c r="D324" s="90"/>
      <c r="E324" s="91" t="s">
        <v>810</v>
      </c>
      <c r="F324" s="155"/>
      <c r="G324" s="108">
        <v>52.6</v>
      </c>
      <c r="H324" s="81">
        <v>5</v>
      </c>
      <c r="I324" s="39">
        <v>62</v>
      </c>
      <c r="J324" s="121" t="s">
        <v>59</v>
      </c>
      <c r="K324" s="41" t="s">
        <v>26</v>
      </c>
      <c r="L324" s="42" t="str">
        <f t="shared" si="11"/>
        <v>62grams</v>
      </c>
      <c r="M324" s="43">
        <f t="shared" si="12"/>
        <v>310</v>
      </c>
      <c r="N324" s="44" t="str">
        <f t="shared" si="13"/>
        <v>310grams</v>
      </c>
      <c r="O324" s="51">
        <f t="shared" si="10"/>
        <v>263</v>
      </c>
      <c r="P324" s="29"/>
      <c r="Q324" s="11"/>
      <c r="R324" s="11"/>
      <c r="S324" s="11"/>
      <c r="T324" s="11"/>
      <c r="U324" s="11"/>
      <c r="V324" s="11"/>
      <c r="W324" s="11"/>
      <c r="X324" s="11"/>
      <c r="Y324" s="11"/>
      <c r="Z324" s="11"/>
    </row>
    <row r="325" spans="1:26" ht="14.25" customHeight="1">
      <c r="A325" s="233">
        <v>97</v>
      </c>
      <c r="B325" s="33" t="s">
        <v>807</v>
      </c>
      <c r="C325" s="34" t="s">
        <v>74</v>
      </c>
      <c r="D325" s="90"/>
      <c r="E325" s="50" t="s">
        <v>233</v>
      </c>
      <c r="F325" s="155" t="s">
        <v>76</v>
      </c>
      <c r="G325" s="108">
        <v>52.6</v>
      </c>
      <c r="H325" s="39">
        <v>9</v>
      </c>
      <c r="I325" s="39">
        <v>62</v>
      </c>
      <c r="J325" s="121" t="s">
        <v>59</v>
      </c>
      <c r="K325" s="41" t="s">
        <v>26</v>
      </c>
      <c r="L325" s="42" t="str">
        <f t="shared" si="11"/>
        <v>62grams</v>
      </c>
      <c r="M325" s="43">
        <f t="shared" si="12"/>
        <v>558</v>
      </c>
      <c r="N325" s="44" t="str">
        <f t="shared" si="13"/>
        <v>558grams</v>
      </c>
      <c r="O325" s="51">
        <f t="shared" si="10"/>
        <v>473.40000000000003</v>
      </c>
      <c r="P325" s="29"/>
      <c r="Q325" s="11"/>
      <c r="R325" s="11"/>
      <c r="S325" s="11"/>
      <c r="T325" s="11"/>
      <c r="U325" s="11"/>
      <c r="V325" s="11"/>
      <c r="W325" s="11"/>
      <c r="X325" s="11"/>
      <c r="Y325" s="11"/>
      <c r="Z325" s="11"/>
    </row>
    <row r="326" spans="1:26" ht="14.25" customHeight="1">
      <c r="A326" s="233">
        <v>97</v>
      </c>
      <c r="B326" s="33" t="s">
        <v>807</v>
      </c>
      <c r="C326" s="34" t="s">
        <v>55</v>
      </c>
      <c r="D326" s="9"/>
      <c r="E326" s="50" t="s">
        <v>233</v>
      </c>
      <c r="F326" s="155"/>
      <c r="G326" s="108">
        <v>55</v>
      </c>
      <c r="H326" s="39">
        <v>6</v>
      </c>
      <c r="I326" s="39">
        <v>62</v>
      </c>
      <c r="J326" s="121" t="s">
        <v>59</v>
      </c>
      <c r="K326" s="41" t="s">
        <v>26</v>
      </c>
      <c r="L326" s="42" t="str">
        <f t="shared" si="11"/>
        <v>62grams</v>
      </c>
      <c r="M326" s="43">
        <f t="shared" si="12"/>
        <v>372</v>
      </c>
      <c r="N326" s="44" t="str">
        <f t="shared" si="13"/>
        <v>372grams</v>
      </c>
      <c r="O326" s="51">
        <f t="shared" si="10"/>
        <v>330</v>
      </c>
      <c r="P326" s="29"/>
      <c r="Q326" s="11"/>
      <c r="R326" s="11"/>
      <c r="S326" s="11"/>
      <c r="T326" s="11"/>
      <c r="U326" s="11"/>
      <c r="V326" s="11"/>
      <c r="W326" s="11"/>
      <c r="X326" s="11"/>
      <c r="Y326" s="11"/>
      <c r="Z326" s="11"/>
    </row>
    <row r="327" spans="1:26" ht="14.25" customHeight="1">
      <c r="A327" s="233">
        <v>97</v>
      </c>
      <c r="B327" s="36" t="s">
        <v>807</v>
      </c>
      <c r="C327" s="34" t="s">
        <v>27</v>
      </c>
      <c r="D327" s="9"/>
      <c r="E327" s="36" t="s">
        <v>810</v>
      </c>
      <c r="F327" s="156"/>
      <c r="G327" s="212">
        <v>52.6</v>
      </c>
      <c r="H327" s="172">
        <v>13</v>
      </c>
      <c r="I327" s="190">
        <v>62</v>
      </c>
      <c r="J327" s="121" t="s">
        <v>59</v>
      </c>
      <c r="K327" s="41" t="s">
        <v>26</v>
      </c>
      <c r="L327" s="42" t="str">
        <f t="shared" si="11"/>
        <v>62grams</v>
      </c>
      <c r="M327" s="43">
        <f t="shared" si="12"/>
        <v>806</v>
      </c>
      <c r="N327" s="44" t="str">
        <f t="shared" si="13"/>
        <v>806grams</v>
      </c>
      <c r="O327" s="45">
        <f t="shared" si="10"/>
        <v>683.80000000000007</v>
      </c>
      <c r="P327" s="29"/>
      <c r="Q327" s="11"/>
      <c r="R327" s="11"/>
      <c r="S327" s="11"/>
      <c r="T327" s="11"/>
      <c r="U327" s="11"/>
      <c r="V327" s="11"/>
      <c r="W327" s="11"/>
      <c r="X327" s="11"/>
      <c r="Y327" s="11"/>
      <c r="Z327" s="11"/>
    </row>
    <row r="328" spans="1:26" ht="14.25" customHeight="1">
      <c r="A328" s="233">
        <v>97</v>
      </c>
      <c r="B328" s="57" t="s">
        <v>807</v>
      </c>
      <c r="C328" s="34" t="s">
        <v>47</v>
      </c>
      <c r="D328" s="58"/>
      <c r="E328" s="50" t="s">
        <v>810</v>
      </c>
      <c r="F328" s="195"/>
      <c r="G328" s="38">
        <v>52.6</v>
      </c>
      <c r="H328" s="39">
        <v>22</v>
      </c>
      <c r="I328" s="67">
        <v>1</v>
      </c>
      <c r="J328" s="121" t="s">
        <v>59</v>
      </c>
      <c r="K328" s="46"/>
      <c r="L328" s="42" t="str">
        <f t="shared" si="11"/>
        <v>1grams</v>
      </c>
      <c r="M328" s="43">
        <f t="shared" si="12"/>
        <v>22</v>
      </c>
      <c r="N328" s="44" t="str">
        <f t="shared" si="13"/>
        <v>22grams</v>
      </c>
      <c r="O328" s="51">
        <f t="shared" si="10"/>
        <v>1157.2</v>
      </c>
      <c r="P328" s="29"/>
      <c r="Q328" s="11"/>
      <c r="R328" s="11"/>
      <c r="S328" s="11"/>
      <c r="T328" s="11"/>
      <c r="U328" s="11"/>
      <c r="V328" s="11"/>
      <c r="W328" s="11"/>
      <c r="X328" s="11"/>
      <c r="Y328" s="11"/>
      <c r="Z328" s="11"/>
    </row>
    <row r="329" spans="1:26" ht="14.25" customHeight="1">
      <c r="A329" s="232">
        <v>98</v>
      </c>
      <c r="B329" s="48" t="s">
        <v>859</v>
      </c>
      <c r="C329" s="49" t="s">
        <v>61</v>
      </c>
      <c r="D329" s="9"/>
      <c r="E329" s="50" t="s">
        <v>860</v>
      </c>
      <c r="F329" s="156"/>
      <c r="G329" s="38">
        <v>31.8</v>
      </c>
      <c r="H329" s="39">
        <v>5</v>
      </c>
      <c r="I329" s="67">
        <v>30</v>
      </c>
      <c r="J329" s="121" t="s">
        <v>59</v>
      </c>
      <c r="K329" s="41" t="s">
        <v>26</v>
      </c>
      <c r="L329" s="42" t="str">
        <f t="shared" si="11"/>
        <v>30grams</v>
      </c>
      <c r="M329" s="43">
        <f t="shared" si="12"/>
        <v>150</v>
      </c>
      <c r="N329" s="44" t="str">
        <f t="shared" si="13"/>
        <v>150grams</v>
      </c>
      <c r="O329" s="51">
        <f t="shared" si="10"/>
        <v>159</v>
      </c>
      <c r="P329" s="29"/>
      <c r="Q329" s="11"/>
      <c r="R329" s="11"/>
      <c r="S329" s="11"/>
      <c r="T329" s="11"/>
      <c r="U329" s="11"/>
      <c r="V329" s="11"/>
      <c r="W329" s="11"/>
      <c r="X329" s="11"/>
      <c r="Y329" s="11"/>
      <c r="Z329" s="11"/>
    </row>
    <row r="330" spans="1:26" ht="14.25" customHeight="1">
      <c r="A330" s="232">
        <v>98</v>
      </c>
      <c r="B330" s="68" t="s">
        <v>856</v>
      </c>
      <c r="C330" s="53" t="s">
        <v>39</v>
      </c>
      <c r="D330" s="68"/>
      <c r="E330" s="68" t="s">
        <v>857</v>
      </c>
      <c r="F330" s="156"/>
      <c r="G330" s="70">
        <v>250</v>
      </c>
      <c r="H330" s="71">
        <v>2</v>
      </c>
      <c r="I330" s="218">
        <v>500</v>
      </c>
      <c r="J330" s="160" t="s">
        <v>59</v>
      </c>
      <c r="K330" s="41" t="s">
        <v>26</v>
      </c>
      <c r="L330" s="42" t="str">
        <f t="shared" si="11"/>
        <v>500grams</v>
      </c>
      <c r="M330" s="43">
        <f t="shared" si="12"/>
        <v>1000</v>
      </c>
      <c r="N330" s="44" t="str">
        <f t="shared" si="13"/>
        <v>1000grams</v>
      </c>
      <c r="O330" s="51">
        <f t="shared" si="10"/>
        <v>500</v>
      </c>
      <c r="P330" s="29"/>
      <c r="Q330" s="11"/>
      <c r="R330" s="11"/>
      <c r="S330" s="11"/>
      <c r="T330" s="11"/>
      <c r="U330" s="11"/>
      <c r="V330" s="11"/>
      <c r="W330" s="11"/>
      <c r="X330" s="11"/>
      <c r="Y330" s="11"/>
      <c r="Z330" s="11"/>
    </row>
    <row r="331" spans="1:26" ht="14.25" customHeight="1">
      <c r="A331" s="233">
        <v>98</v>
      </c>
      <c r="B331" s="140" t="s">
        <v>856</v>
      </c>
      <c r="C331" s="34" t="s">
        <v>82</v>
      </c>
      <c r="D331" s="35"/>
      <c r="E331" s="140" t="s">
        <v>861</v>
      </c>
      <c r="F331" s="155" t="s">
        <v>76</v>
      </c>
      <c r="G331" s="284">
        <v>32.75</v>
      </c>
      <c r="H331" s="285">
        <v>1</v>
      </c>
      <c r="I331" s="462">
        <v>30</v>
      </c>
      <c r="J331" s="547" t="s">
        <v>59</v>
      </c>
      <c r="K331" s="41" t="s">
        <v>26</v>
      </c>
      <c r="L331" s="42" t="str">
        <f t="shared" si="11"/>
        <v>30grams</v>
      </c>
      <c r="M331" s="43">
        <f t="shared" si="12"/>
        <v>30</v>
      </c>
      <c r="N331" s="44" t="str">
        <f t="shared" si="13"/>
        <v>30grams</v>
      </c>
      <c r="O331" s="51">
        <f t="shared" si="10"/>
        <v>32.75</v>
      </c>
      <c r="P331" s="29"/>
      <c r="Q331" s="11"/>
      <c r="R331" s="11"/>
      <c r="S331" s="11"/>
      <c r="T331" s="11"/>
      <c r="U331" s="11"/>
      <c r="V331" s="11"/>
      <c r="W331" s="11"/>
      <c r="X331" s="11"/>
      <c r="Y331" s="11"/>
      <c r="Z331" s="11"/>
    </row>
    <row r="332" spans="1:26" ht="14.25" customHeight="1">
      <c r="A332" s="233">
        <v>98</v>
      </c>
      <c r="B332" s="33" t="s">
        <v>856</v>
      </c>
      <c r="C332" s="34" t="s">
        <v>6</v>
      </c>
      <c r="D332" s="48"/>
      <c r="E332" s="116" t="s">
        <v>858</v>
      </c>
      <c r="F332" s="155"/>
      <c r="G332" s="38">
        <v>113</v>
      </c>
      <c r="H332" s="39">
        <v>1</v>
      </c>
      <c r="I332" s="67">
        <v>50</v>
      </c>
      <c r="J332" s="121" t="s">
        <v>59</v>
      </c>
      <c r="K332" s="41" t="s">
        <v>26</v>
      </c>
      <c r="L332" s="42" t="str">
        <f t="shared" si="11"/>
        <v>50grams</v>
      </c>
      <c r="M332" s="43">
        <f t="shared" si="12"/>
        <v>50</v>
      </c>
      <c r="N332" s="44" t="str">
        <f t="shared" si="13"/>
        <v>50grams</v>
      </c>
      <c r="O332" s="51">
        <f t="shared" si="10"/>
        <v>113</v>
      </c>
      <c r="P332" s="29"/>
      <c r="Q332" s="11"/>
      <c r="R332" s="11"/>
      <c r="S332" s="11"/>
      <c r="T332" s="11"/>
      <c r="U332" s="11"/>
      <c r="V332" s="11"/>
      <c r="W332" s="11"/>
      <c r="X332" s="11"/>
      <c r="Y332" s="11"/>
      <c r="Z332" s="11"/>
    </row>
    <row r="333" spans="1:26" ht="14.25" customHeight="1">
      <c r="A333" s="233">
        <v>98</v>
      </c>
      <c r="B333" s="79" t="s">
        <v>856</v>
      </c>
      <c r="C333" s="34" t="s">
        <v>47</v>
      </c>
      <c r="D333" s="59"/>
      <c r="E333" s="358" t="s">
        <v>858</v>
      </c>
      <c r="F333" s="195"/>
      <c r="G333" s="180">
        <v>113</v>
      </c>
      <c r="H333" s="81">
        <v>7</v>
      </c>
      <c r="I333" s="67">
        <v>1</v>
      </c>
      <c r="J333" s="121" t="s">
        <v>59</v>
      </c>
      <c r="K333" s="46"/>
      <c r="L333" s="42" t="str">
        <f t="shared" si="11"/>
        <v>1grams</v>
      </c>
      <c r="M333" s="43">
        <f t="shared" si="12"/>
        <v>7</v>
      </c>
      <c r="N333" s="44" t="str">
        <f t="shared" si="13"/>
        <v>7grams</v>
      </c>
      <c r="O333" s="51">
        <f t="shared" si="10"/>
        <v>791</v>
      </c>
      <c r="P333" s="29"/>
      <c r="Q333" s="11"/>
      <c r="R333" s="11"/>
      <c r="S333" s="11"/>
      <c r="T333" s="11"/>
      <c r="U333" s="11"/>
      <c r="V333" s="11"/>
      <c r="W333" s="11"/>
      <c r="X333" s="11"/>
      <c r="Y333" s="11"/>
      <c r="Z333" s="11"/>
    </row>
    <row r="334" spans="1:26" ht="14.25" customHeight="1">
      <c r="A334" s="232">
        <v>99</v>
      </c>
      <c r="B334" s="33" t="s">
        <v>1255</v>
      </c>
      <c r="C334" s="49" t="s">
        <v>61</v>
      </c>
      <c r="D334" s="35"/>
      <c r="E334" s="91" t="s">
        <v>2634</v>
      </c>
      <c r="F334" s="156"/>
      <c r="G334" s="108">
        <v>90.3</v>
      </c>
      <c r="H334" s="81">
        <v>2</v>
      </c>
      <c r="I334" s="67">
        <v>900</v>
      </c>
      <c r="J334" s="121" t="s">
        <v>59</v>
      </c>
      <c r="K334" s="41" t="s">
        <v>26</v>
      </c>
      <c r="L334" s="42" t="str">
        <f t="shared" si="11"/>
        <v>900grams</v>
      </c>
      <c r="M334" s="43">
        <f t="shared" si="12"/>
        <v>1800</v>
      </c>
      <c r="N334" s="44" t="str">
        <f t="shared" si="13"/>
        <v>1800grams</v>
      </c>
      <c r="O334" s="51">
        <f t="shared" si="10"/>
        <v>180.6</v>
      </c>
      <c r="P334" s="29"/>
      <c r="Q334" s="11"/>
      <c r="R334" s="11"/>
      <c r="S334" s="11"/>
      <c r="T334" s="11"/>
      <c r="U334" s="11"/>
      <c r="V334" s="11"/>
      <c r="W334" s="11"/>
      <c r="X334" s="11"/>
      <c r="Y334" s="11"/>
      <c r="Z334" s="11"/>
    </row>
    <row r="335" spans="1:26" ht="14.25" customHeight="1">
      <c r="A335" s="232">
        <v>100</v>
      </c>
      <c r="B335" s="48" t="s">
        <v>1363</v>
      </c>
      <c r="C335" s="49" t="s">
        <v>61</v>
      </c>
      <c r="D335" s="35"/>
      <c r="E335" s="149" t="s">
        <v>2635</v>
      </c>
      <c r="F335" s="156"/>
      <c r="G335" s="108">
        <v>48.7</v>
      </c>
      <c r="H335" s="81">
        <v>3</v>
      </c>
      <c r="I335" s="67">
        <v>550</v>
      </c>
      <c r="J335" s="121" t="s">
        <v>59</v>
      </c>
      <c r="K335" s="41" t="s">
        <v>26</v>
      </c>
      <c r="L335" s="42" t="str">
        <f t="shared" si="11"/>
        <v>550grams</v>
      </c>
      <c r="M335" s="43">
        <f t="shared" si="12"/>
        <v>1650</v>
      </c>
      <c r="N335" s="44" t="str">
        <f t="shared" si="13"/>
        <v>1650grams</v>
      </c>
      <c r="O335" s="51">
        <f t="shared" si="10"/>
        <v>146.10000000000002</v>
      </c>
      <c r="P335" s="29"/>
      <c r="Q335" s="11"/>
      <c r="R335" s="11"/>
      <c r="S335" s="11"/>
      <c r="T335" s="11"/>
      <c r="U335" s="11"/>
      <c r="V335" s="11"/>
      <c r="W335" s="11"/>
      <c r="X335" s="11"/>
      <c r="Y335" s="11"/>
      <c r="Z335" s="11"/>
    </row>
    <row r="336" spans="1:26" ht="14.25" customHeight="1">
      <c r="A336" s="232">
        <v>100</v>
      </c>
      <c r="B336" s="48" t="s">
        <v>1359</v>
      </c>
      <c r="C336" s="34" t="s">
        <v>43</v>
      </c>
      <c r="D336" s="35"/>
      <c r="E336" s="149" t="s">
        <v>1361</v>
      </c>
      <c r="F336" s="156"/>
      <c r="G336" s="108">
        <v>48.7</v>
      </c>
      <c r="H336" s="81">
        <v>1</v>
      </c>
      <c r="I336" s="67">
        <v>550</v>
      </c>
      <c r="J336" s="121" t="s">
        <v>59</v>
      </c>
      <c r="K336" s="41" t="s">
        <v>26</v>
      </c>
      <c r="L336" s="42" t="str">
        <f t="shared" si="11"/>
        <v>550grams</v>
      </c>
      <c r="M336" s="43">
        <f t="shared" si="12"/>
        <v>550</v>
      </c>
      <c r="N336" s="44" t="str">
        <f t="shared" si="13"/>
        <v>550grams</v>
      </c>
      <c r="O336" s="51">
        <f t="shared" si="10"/>
        <v>48.7</v>
      </c>
      <c r="P336" s="29"/>
      <c r="Q336" s="11"/>
      <c r="R336" s="11"/>
      <c r="S336" s="11"/>
      <c r="T336" s="11"/>
      <c r="U336" s="11"/>
      <c r="V336" s="11"/>
      <c r="W336" s="11"/>
      <c r="X336" s="11"/>
      <c r="Y336" s="11"/>
      <c r="Z336" s="11"/>
    </row>
    <row r="337" spans="1:26" ht="14.25" customHeight="1">
      <c r="A337" s="232">
        <v>100</v>
      </c>
      <c r="B337" s="33" t="s">
        <v>1359</v>
      </c>
      <c r="C337" s="34" t="s">
        <v>43</v>
      </c>
      <c r="D337" s="35"/>
      <c r="E337" s="149" t="s">
        <v>1360</v>
      </c>
      <c r="F337" s="156"/>
      <c r="G337" s="108">
        <v>35.1</v>
      </c>
      <c r="H337" s="81">
        <v>1</v>
      </c>
      <c r="I337" s="67">
        <v>325</v>
      </c>
      <c r="J337" s="121" t="s">
        <v>59</v>
      </c>
      <c r="K337" s="41" t="s">
        <v>26</v>
      </c>
      <c r="L337" s="42" t="str">
        <f t="shared" si="11"/>
        <v>325grams</v>
      </c>
      <c r="M337" s="43">
        <f t="shared" si="12"/>
        <v>325</v>
      </c>
      <c r="N337" s="44" t="str">
        <f t="shared" si="13"/>
        <v>325grams</v>
      </c>
      <c r="O337" s="51">
        <f t="shared" si="10"/>
        <v>35.1</v>
      </c>
      <c r="P337" s="29"/>
      <c r="Q337" s="11"/>
      <c r="R337" s="11"/>
      <c r="S337" s="11"/>
      <c r="T337" s="11"/>
      <c r="U337" s="11"/>
      <c r="V337" s="11"/>
      <c r="W337" s="11"/>
      <c r="X337" s="11"/>
      <c r="Y337" s="11"/>
      <c r="Z337" s="11"/>
    </row>
    <row r="338" spans="1:26" ht="14.25" customHeight="1">
      <c r="A338" s="233">
        <v>100</v>
      </c>
      <c r="B338" s="52" t="s">
        <v>1359</v>
      </c>
      <c r="C338" s="34" t="s">
        <v>35</v>
      </c>
      <c r="D338" s="35"/>
      <c r="E338" s="101" t="s">
        <v>1362</v>
      </c>
      <c r="F338" s="156"/>
      <c r="G338" s="108">
        <v>77.3</v>
      </c>
      <c r="H338" s="81">
        <v>5</v>
      </c>
      <c r="I338" s="67">
        <v>1000</v>
      </c>
      <c r="J338" s="121" t="s">
        <v>33</v>
      </c>
      <c r="K338" s="41" t="s">
        <v>26</v>
      </c>
      <c r="L338" s="42" t="str">
        <f t="shared" si="11"/>
        <v>1000kg</v>
      </c>
      <c r="M338" s="43">
        <f t="shared" si="12"/>
        <v>5000</v>
      </c>
      <c r="N338" s="44" t="str">
        <f t="shared" si="13"/>
        <v>5000kg</v>
      </c>
      <c r="O338" s="51">
        <f t="shared" si="10"/>
        <v>386.5</v>
      </c>
      <c r="P338" s="29"/>
      <c r="Q338" s="11"/>
      <c r="R338" s="11"/>
      <c r="S338" s="11"/>
      <c r="T338" s="11"/>
      <c r="U338" s="11"/>
      <c r="V338" s="11"/>
      <c r="W338" s="11"/>
      <c r="X338" s="11"/>
      <c r="Y338" s="11"/>
      <c r="Z338" s="11"/>
    </row>
    <row r="339" spans="1:26" ht="14.25" customHeight="1">
      <c r="A339" s="233">
        <v>100</v>
      </c>
      <c r="B339" s="68" t="s">
        <v>1357</v>
      </c>
      <c r="C339" s="34" t="s">
        <v>35</v>
      </c>
      <c r="D339" s="35"/>
      <c r="E339" s="91" t="s">
        <v>1358</v>
      </c>
      <c r="F339" s="156"/>
      <c r="G339" s="108">
        <v>251</v>
      </c>
      <c r="H339" s="81">
        <v>4</v>
      </c>
      <c r="I339" s="67">
        <v>1</v>
      </c>
      <c r="J339" s="121" t="s">
        <v>86</v>
      </c>
      <c r="K339" s="41" t="s">
        <v>26</v>
      </c>
      <c r="L339" s="42" t="str">
        <f t="shared" si="11"/>
        <v>1gallons</v>
      </c>
      <c r="M339" s="43">
        <f t="shared" si="12"/>
        <v>4</v>
      </c>
      <c r="N339" s="44" t="str">
        <f t="shared" si="13"/>
        <v>4gallons</v>
      </c>
      <c r="O339" s="51">
        <f t="shared" si="10"/>
        <v>1004</v>
      </c>
      <c r="P339" s="29"/>
      <c r="Q339" s="11"/>
      <c r="R339" s="11"/>
      <c r="S339" s="11"/>
      <c r="T339" s="11"/>
      <c r="U339" s="11"/>
      <c r="V339" s="11"/>
      <c r="W339" s="11"/>
      <c r="X339" s="11"/>
      <c r="Y339" s="11"/>
      <c r="Z339" s="11"/>
    </row>
    <row r="340" spans="1:26" ht="14.25" customHeight="1">
      <c r="A340" s="232">
        <v>100</v>
      </c>
      <c r="B340" s="52" t="s">
        <v>1359</v>
      </c>
      <c r="C340" s="53" t="s">
        <v>39</v>
      </c>
      <c r="D340" s="52"/>
      <c r="E340" s="101" t="s">
        <v>1361</v>
      </c>
      <c r="F340" s="156"/>
      <c r="G340" s="102">
        <v>48.7</v>
      </c>
      <c r="H340" s="103">
        <v>1</v>
      </c>
      <c r="I340" s="340">
        <v>550</v>
      </c>
      <c r="J340" s="548" t="s">
        <v>59</v>
      </c>
      <c r="K340" s="41" t="s">
        <v>26</v>
      </c>
      <c r="L340" s="42" t="str">
        <f t="shared" si="11"/>
        <v>550grams</v>
      </c>
      <c r="M340" s="43">
        <f t="shared" si="12"/>
        <v>550</v>
      </c>
      <c r="N340" s="44" t="str">
        <f t="shared" si="13"/>
        <v>550grams</v>
      </c>
      <c r="O340" s="51">
        <f t="shared" si="10"/>
        <v>48.7</v>
      </c>
      <c r="P340" s="29"/>
      <c r="Q340" s="11"/>
      <c r="R340" s="11"/>
      <c r="S340" s="11"/>
      <c r="T340" s="11"/>
      <c r="U340" s="11"/>
      <c r="V340" s="11"/>
      <c r="W340" s="11"/>
      <c r="X340" s="11"/>
      <c r="Y340" s="11"/>
      <c r="Z340" s="11"/>
    </row>
    <row r="341" spans="1:26" ht="14.25" customHeight="1">
      <c r="A341" s="233">
        <v>100</v>
      </c>
      <c r="B341" s="128" t="s">
        <v>1359</v>
      </c>
      <c r="C341" s="34" t="s">
        <v>82</v>
      </c>
      <c r="D341" s="35"/>
      <c r="E341" s="264" t="s">
        <v>1361</v>
      </c>
      <c r="F341" s="155" t="s">
        <v>76</v>
      </c>
      <c r="G341" s="205">
        <v>48.7</v>
      </c>
      <c r="H341" s="129">
        <v>1</v>
      </c>
      <c r="I341" s="549">
        <v>550</v>
      </c>
      <c r="J341" s="196" t="s">
        <v>59</v>
      </c>
      <c r="K341" s="41" t="s">
        <v>26</v>
      </c>
      <c r="L341" s="42" t="str">
        <f t="shared" si="11"/>
        <v>550grams</v>
      </c>
      <c r="M341" s="43">
        <f t="shared" si="12"/>
        <v>550</v>
      </c>
      <c r="N341" s="44" t="str">
        <f t="shared" si="13"/>
        <v>550grams</v>
      </c>
      <c r="O341" s="51">
        <f t="shared" si="10"/>
        <v>48.7</v>
      </c>
      <c r="P341" s="29"/>
      <c r="Q341" s="11"/>
      <c r="R341" s="11"/>
      <c r="S341" s="11"/>
      <c r="T341" s="11"/>
      <c r="U341" s="11"/>
      <c r="V341" s="11"/>
      <c r="W341" s="11"/>
      <c r="X341" s="11"/>
      <c r="Y341" s="11"/>
      <c r="Z341" s="11"/>
    </row>
    <row r="342" spans="1:26" ht="14.25" customHeight="1">
      <c r="A342" s="233">
        <v>100</v>
      </c>
      <c r="B342" s="79" t="s">
        <v>1359</v>
      </c>
      <c r="C342" s="34" t="s">
        <v>47</v>
      </c>
      <c r="D342" s="59"/>
      <c r="E342" s="149" t="s">
        <v>1361</v>
      </c>
      <c r="F342" s="195"/>
      <c r="G342" s="108">
        <v>48.7</v>
      </c>
      <c r="H342" s="81">
        <v>20</v>
      </c>
      <c r="I342" s="67">
        <v>1</v>
      </c>
      <c r="J342" s="121" t="s">
        <v>59</v>
      </c>
      <c r="K342" s="46"/>
      <c r="L342" s="42" t="str">
        <f t="shared" si="11"/>
        <v>1grams</v>
      </c>
      <c r="M342" s="43">
        <f t="shared" si="12"/>
        <v>20</v>
      </c>
      <c r="N342" s="44" t="str">
        <f t="shared" si="13"/>
        <v>20grams</v>
      </c>
      <c r="O342" s="51">
        <f t="shared" si="10"/>
        <v>974</v>
      </c>
      <c r="P342" s="29"/>
      <c r="Q342" s="11"/>
      <c r="R342" s="11"/>
      <c r="S342" s="11"/>
      <c r="T342" s="11"/>
      <c r="U342" s="11"/>
      <c r="V342" s="11"/>
      <c r="W342" s="11"/>
      <c r="X342" s="11"/>
      <c r="Y342" s="11"/>
      <c r="Z342" s="11"/>
    </row>
    <row r="343" spans="1:26" ht="14.25" customHeight="1">
      <c r="A343" s="232">
        <v>101</v>
      </c>
      <c r="B343" s="33" t="s">
        <v>1395</v>
      </c>
      <c r="C343" s="49" t="s">
        <v>61</v>
      </c>
      <c r="D343" s="35"/>
      <c r="E343" s="149" t="s">
        <v>1396</v>
      </c>
      <c r="F343" s="156"/>
      <c r="G343" s="108">
        <v>158.30000000000001</v>
      </c>
      <c r="H343" s="81">
        <v>2</v>
      </c>
      <c r="I343" s="67">
        <v>500</v>
      </c>
      <c r="J343" s="121" t="s">
        <v>29</v>
      </c>
      <c r="K343" s="41" t="s">
        <v>26</v>
      </c>
      <c r="L343" s="42" t="str">
        <f t="shared" si="11"/>
        <v>500ml</v>
      </c>
      <c r="M343" s="43">
        <f t="shared" si="12"/>
        <v>1000</v>
      </c>
      <c r="N343" s="44" t="str">
        <f t="shared" si="13"/>
        <v>1000ml</v>
      </c>
      <c r="O343" s="51">
        <f t="shared" si="10"/>
        <v>316.60000000000002</v>
      </c>
      <c r="P343" s="29"/>
      <c r="Q343" s="11"/>
      <c r="R343" s="11"/>
      <c r="S343" s="11"/>
      <c r="T343" s="11"/>
      <c r="U343" s="11"/>
      <c r="V343" s="11"/>
      <c r="W343" s="11"/>
      <c r="X343" s="11"/>
      <c r="Y343" s="11"/>
      <c r="Z343" s="11"/>
    </row>
    <row r="344" spans="1:26" ht="14.25" customHeight="1">
      <c r="A344" s="232">
        <v>102</v>
      </c>
      <c r="B344" s="48" t="s">
        <v>1485</v>
      </c>
      <c r="C344" s="49" t="s">
        <v>61</v>
      </c>
      <c r="D344" s="35"/>
      <c r="E344" s="91" t="s">
        <v>1486</v>
      </c>
      <c r="F344" s="156"/>
      <c r="G344" s="108">
        <v>4.82</v>
      </c>
      <c r="H344" s="81">
        <v>990</v>
      </c>
      <c r="I344" s="67">
        <v>8</v>
      </c>
      <c r="J344" s="121" t="s">
        <v>59</v>
      </c>
      <c r="K344" s="41" t="s">
        <v>26</v>
      </c>
      <c r="L344" s="42" t="str">
        <f t="shared" si="11"/>
        <v>8grams</v>
      </c>
      <c r="M344" s="43">
        <f t="shared" si="12"/>
        <v>7920</v>
      </c>
      <c r="N344" s="44" t="str">
        <f t="shared" si="13"/>
        <v>7920grams</v>
      </c>
      <c r="O344" s="51">
        <f t="shared" si="10"/>
        <v>4771.8</v>
      </c>
      <c r="P344" s="29"/>
      <c r="Q344" s="11"/>
      <c r="R344" s="11"/>
      <c r="S344" s="11"/>
      <c r="T344" s="11"/>
      <c r="U344" s="11"/>
      <c r="V344" s="11"/>
      <c r="W344" s="11"/>
      <c r="X344" s="11"/>
      <c r="Y344" s="11"/>
      <c r="Z344" s="11"/>
    </row>
    <row r="345" spans="1:26" ht="14.25" customHeight="1">
      <c r="A345" s="232">
        <v>102</v>
      </c>
      <c r="B345" s="48" t="s">
        <v>1480</v>
      </c>
      <c r="C345" s="49" t="s">
        <v>31</v>
      </c>
      <c r="D345" s="35"/>
      <c r="E345" s="91" t="s">
        <v>1481</v>
      </c>
      <c r="F345" s="156"/>
      <c r="G345" s="108">
        <v>4.92</v>
      </c>
      <c r="H345" s="81">
        <v>144</v>
      </c>
      <c r="I345" s="67"/>
      <c r="J345" s="121" t="s">
        <v>37</v>
      </c>
      <c r="K345" s="41" t="s">
        <v>26</v>
      </c>
      <c r="L345" s="42" t="str">
        <f t="shared" si="11"/>
        <v>pieces</v>
      </c>
      <c r="M345" s="43">
        <f t="shared" si="12"/>
        <v>0</v>
      </c>
      <c r="N345" s="44" t="str">
        <f t="shared" si="13"/>
        <v>0pieces</v>
      </c>
      <c r="O345" s="51">
        <f t="shared" si="10"/>
        <v>708.48</v>
      </c>
      <c r="P345" s="29"/>
      <c r="Q345" s="11"/>
      <c r="R345" s="11"/>
      <c r="S345" s="11"/>
      <c r="T345" s="11"/>
      <c r="U345" s="11"/>
      <c r="V345" s="11"/>
      <c r="W345" s="11"/>
      <c r="X345" s="11"/>
      <c r="Y345" s="11"/>
      <c r="Z345" s="11"/>
    </row>
    <row r="346" spans="1:26" ht="14.25" customHeight="1">
      <c r="A346" s="232">
        <v>102</v>
      </c>
      <c r="B346" s="48" t="s">
        <v>1480</v>
      </c>
      <c r="C346" s="34" t="s">
        <v>43</v>
      </c>
      <c r="D346" s="35"/>
      <c r="E346" s="91" t="s">
        <v>1484</v>
      </c>
      <c r="F346" s="156"/>
      <c r="G346" s="108">
        <v>71.7</v>
      </c>
      <c r="H346" s="81">
        <f>1050/150</f>
        <v>7</v>
      </c>
      <c r="I346" s="67">
        <v>150</v>
      </c>
      <c r="J346" s="121" t="s">
        <v>59</v>
      </c>
      <c r="K346" s="41" t="s">
        <v>26</v>
      </c>
      <c r="L346" s="42" t="str">
        <f t="shared" si="11"/>
        <v>150grams</v>
      </c>
      <c r="M346" s="43">
        <f t="shared" si="12"/>
        <v>1050</v>
      </c>
      <c r="N346" s="44" t="str">
        <f t="shared" si="13"/>
        <v>1050grams</v>
      </c>
      <c r="O346" s="51">
        <f t="shared" si="10"/>
        <v>501.90000000000003</v>
      </c>
      <c r="P346" s="29"/>
      <c r="Q346" s="11"/>
      <c r="R346" s="11"/>
      <c r="S346" s="11"/>
      <c r="T346" s="11"/>
      <c r="U346" s="11"/>
      <c r="V346" s="11"/>
      <c r="W346" s="11"/>
      <c r="X346" s="11"/>
      <c r="Y346" s="11"/>
      <c r="Z346" s="11"/>
    </row>
    <row r="347" spans="1:26" ht="14.25" customHeight="1">
      <c r="A347" s="233">
        <v>102</v>
      </c>
      <c r="B347" s="52" t="s">
        <v>1480</v>
      </c>
      <c r="C347" s="34" t="s">
        <v>35</v>
      </c>
      <c r="D347" s="35"/>
      <c r="E347" s="91" t="s">
        <v>1482</v>
      </c>
      <c r="F347" s="156"/>
      <c r="G347" s="108">
        <v>71.709999999999994</v>
      </c>
      <c r="H347" s="81">
        <v>4</v>
      </c>
      <c r="I347" s="67">
        <v>150</v>
      </c>
      <c r="J347" s="121" t="s">
        <v>59</v>
      </c>
      <c r="K347" s="41" t="s">
        <v>26</v>
      </c>
      <c r="L347" s="42" t="str">
        <f t="shared" si="11"/>
        <v>150grams</v>
      </c>
      <c r="M347" s="43">
        <f t="shared" si="12"/>
        <v>600</v>
      </c>
      <c r="N347" s="44" t="str">
        <f t="shared" si="13"/>
        <v>600grams</v>
      </c>
      <c r="O347" s="51">
        <f t="shared" si="10"/>
        <v>286.83999999999997</v>
      </c>
      <c r="P347" s="29"/>
      <c r="Q347" s="11"/>
      <c r="R347" s="11"/>
      <c r="S347" s="11"/>
      <c r="T347" s="11"/>
      <c r="U347" s="11"/>
      <c r="V347" s="11"/>
      <c r="W347" s="11"/>
      <c r="X347" s="11"/>
      <c r="Y347" s="11"/>
      <c r="Z347" s="11"/>
    </row>
    <row r="348" spans="1:26" ht="14.25" customHeight="1">
      <c r="A348" s="232">
        <v>102</v>
      </c>
      <c r="B348" s="52" t="s">
        <v>1480</v>
      </c>
      <c r="C348" s="53" t="s">
        <v>39</v>
      </c>
      <c r="D348" s="68"/>
      <c r="E348" s="99" t="s">
        <v>1487</v>
      </c>
      <c r="F348" s="156"/>
      <c r="G348" s="102">
        <v>4.92</v>
      </c>
      <c r="H348" s="153">
        <v>700</v>
      </c>
      <c r="I348" s="218">
        <v>8</v>
      </c>
      <c r="J348" s="160" t="s">
        <v>59</v>
      </c>
      <c r="K348" s="41" t="s">
        <v>26</v>
      </c>
      <c r="L348" s="42" t="str">
        <f t="shared" si="11"/>
        <v>8grams</v>
      </c>
      <c r="M348" s="43">
        <f t="shared" si="12"/>
        <v>5600</v>
      </c>
      <c r="N348" s="44" t="str">
        <f t="shared" si="13"/>
        <v>5600grams</v>
      </c>
      <c r="O348" s="51">
        <f t="shared" si="10"/>
        <v>3444</v>
      </c>
      <c r="P348" s="29"/>
      <c r="Q348" s="11"/>
      <c r="R348" s="11"/>
      <c r="S348" s="11"/>
      <c r="T348" s="11"/>
      <c r="U348" s="11"/>
      <c r="V348" s="11"/>
      <c r="W348" s="11"/>
      <c r="X348" s="11"/>
      <c r="Y348" s="11"/>
      <c r="Z348" s="11"/>
    </row>
    <row r="349" spans="1:26" ht="14.25" customHeight="1">
      <c r="A349" s="233">
        <v>102</v>
      </c>
      <c r="B349" s="128" t="s">
        <v>1480</v>
      </c>
      <c r="C349" s="34" t="s">
        <v>82</v>
      </c>
      <c r="D349" s="35"/>
      <c r="E349" s="203" t="s">
        <v>1484</v>
      </c>
      <c r="F349" s="155" t="s">
        <v>76</v>
      </c>
      <c r="G349" s="205">
        <v>74.5</v>
      </c>
      <c r="H349" s="129">
        <v>1</v>
      </c>
      <c r="I349" s="334">
        <v>150</v>
      </c>
      <c r="J349" s="386" t="s">
        <v>59</v>
      </c>
      <c r="K349" s="41" t="s">
        <v>26</v>
      </c>
      <c r="L349" s="42" t="str">
        <f t="shared" si="11"/>
        <v>150grams</v>
      </c>
      <c r="M349" s="43">
        <f t="shared" si="12"/>
        <v>150</v>
      </c>
      <c r="N349" s="44" t="str">
        <f t="shared" si="13"/>
        <v>150grams</v>
      </c>
      <c r="O349" s="51">
        <f t="shared" si="10"/>
        <v>74.5</v>
      </c>
      <c r="P349" s="29"/>
      <c r="Q349" s="11"/>
      <c r="R349" s="11"/>
      <c r="S349" s="11"/>
      <c r="T349" s="11"/>
      <c r="U349" s="11"/>
      <c r="V349" s="11"/>
      <c r="W349" s="11"/>
      <c r="X349" s="11"/>
      <c r="Y349" s="11"/>
      <c r="Z349" s="11"/>
    </row>
    <row r="350" spans="1:26" ht="14.25" customHeight="1">
      <c r="A350" s="233">
        <v>102</v>
      </c>
      <c r="B350" s="33" t="s">
        <v>1480</v>
      </c>
      <c r="C350" s="34" t="s">
        <v>6</v>
      </c>
      <c r="D350" s="48"/>
      <c r="E350" s="91" t="s">
        <v>1487</v>
      </c>
      <c r="F350" s="155"/>
      <c r="G350" s="108">
        <v>4.91</v>
      </c>
      <c r="H350" s="81">
        <v>48</v>
      </c>
      <c r="I350" s="67">
        <v>8</v>
      </c>
      <c r="J350" s="121" t="s">
        <v>59</v>
      </c>
      <c r="K350" s="41" t="s">
        <v>26</v>
      </c>
      <c r="L350" s="42" t="str">
        <f t="shared" si="11"/>
        <v>8grams</v>
      </c>
      <c r="M350" s="43">
        <f t="shared" si="12"/>
        <v>384</v>
      </c>
      <c r="N350" s="44" t="str">
        <f t="shared" si="13"/>
        <v>384grams</v>
      </c>
      <c r="O350" s="51">
        <f t="shared" si="10"/>
        <v>235.68</v>
      </c>
      <c r="P350" s="29"/>
      <c r="Q350" s="11"/>
      <c r="R350" s="11"/>
      <c r="S350" s="11"/>
      <c r="T350" s="11"/>
      <c r="U350" s="11"/>
      <c r="V350" s="11"/>
      <c r="W350" s="11"/>
      <c r="X350" s="11"/>
      <c r="Y350" s="11"/>
      <c r="Z350" s="11"/>
    </row>
    <row r="351" spans="1:26" ht="14.25" customHeight="1">
      <c r="A351" s="233">
        <v>102</v>
      </c>
      <c r="B351" s="48" t="s">
        <v>1480</v>
      </c>
      <c r="C351" s="34" t="s">
        <v>74</v>
      </c>
      <c r="D351" s="35"/>
      <c r="E351" s="91" t="s">
        <v>79</v>
      </c>
      <c r="F351" s="155" t="s">
        <v>76</v>
      </c>
      <c r="G351" s="95">
        <v>71.7</v>
      </c>
      <c r="H351" s="112">
        <v>2</v>
      </c>
      <c r="I351" s="190">
        <v>150</v>
      </c>
      <c r="J351" s="121" t="s">
        <v>59</v>
      </c>
      <c r="K351" s="41" t="s">
        <v>26</v>
      </c>
      <c r="L351" s="42" t="str">
        <f t="shared" si="11"/>
        <v>150grams</v>
      </c>
      <c r="M351" s="43">
        <f t="shared" si="12"/>
        <v>300</v>
      </c>
      <c r="N351" s="44" t="str">
        <f t="shared" si="13"/>
        <v>300grams</v>
      </c>
      <c r="O351" s="51">
        <f t="shared" si="10"/>
        <v>143.4</v>
      </c>
      <c r="P351" s="29"/>
      <c r="Q351" s="11"/>
      <c r="R351" s="11"/>
      <c r="S351" s="11"/>
      <c r="T351" s="11"/>
      <c r="U351" s="11"/>
      <c r="V351" s="11"/>
      <c r="W351" s="11"/>
      <c r="X351" s="11"/>
      <c r="Y351" s="11"/>
      <c r="Z351" s="11"/>
    </row>
    <row r="352" spans="1:26" ht="14.25" customHeight="1">
      <c r="A352" s="233">
        <v>102</v>
      </c>
      <c r="B352" s="209" t="s">
        <v>1480</v>
      </c>
      <c r="C352" s="34" t="s">
        <v>55</v>
      </c>
      <c r="D352" s="48"/>
      <c r="E352" s="91" t="s">
        <v>1483</v>
      </c>
      <c r="F352" s="155"/>
      <c r="G352" s="108">
        <v>63</v>
      </c>
      <c r="H352" s="81">
        <v>1</v>
      </c>
      <c r="I352" s="67">
        <v>150</v>
      </c>
      <c r="J352" s="121" t="s">
        <v>59</v>
      </c>
      <c r="K352" s="41" t="s">
        <v>26</v>
      </c>
      <c r="L352" s="42" t="str">
        <f t="shared" si="11"/>
        <v>150grams</v>
      </c>
      <c r="M352" s="43">
        <f t="shared" si="12"/>
        <v>150</v>
      </c>
      <c r="N352" s="44" t="str">
        <f t="shared" si="13"/>
        <v>150grams</v>
      </c>
      <c r="O352" s="51">
        <f t="shared" si="10"/>
        <v>63</v>
      </c>
      <c r="P352" s="29"/>
      <c r="Q352" s="11"/>
      <c r="R352" s="11"/>
      <c r="S352" s="11"/>
      <c r="T352" s="11"/>
      <c r="U352" s="11"/>
      <c r="V352" s="11"/>
      <c r="W352" s="11"/>
      <c r="X352" s="11"/>
      <c r="Y352" s="11"/>
      <c r="Z352" s="11"/>
    </row>
    <row r="353" spans="1:26" ht="14.25" customHeight="1">
      <c r="A353" s="233">
        <v>102</v>
      </c>
      <c r="B353" s="57" t="s">
        <v>1480</v>
      </c>
      <c r="C353" s="34" t="s">
        <v>47</v>
      </c>
      <c r="D353" s="59"/>
      <c r="E353" s="149" t="s">
        <v>1487</v>
      </c>
      <c r="F353" s="195"/>
      <c r="G353" s="108">
        <v>4.82</v>
      </c>
      <c r="H353" s="81">
        <v>2676</v>
      </c>
      <c r="I353" s="67">
        <v>1</v>
      </c>
      <c r="J353" s="121" t="s">
        <v>59</v>
      </c>
      <c r="K353" s="46"/>
      <c r="L353" s="42" t="str">
        <f t="shared" si="11"/>
        <v>1grams</v>
      </c>
      <c r="M353" s="43">
        <f t="shared" si="12"/>
        <v>2676</v>
      </c>
      <c r="N353" s="44" t="str">
        <f t="shared" si="13"/>
        <v>2676grams</v>
      </c>
      <c r="O353" s="51">
        <f t="shared" si="10"/>
        <v>12898.320000000002</v>
      </c>
      <c r="P353" s="29"/>
      <c r="Q353" s="11"/>
      <c r="R353" s="11"/>
      <c r="S353" s="11"/>
      <c r="T353" s="11"/>
      <c r="U353" s="11"/>
      <c r="V353" s="11"/>
      <c r="W353" s="11"/>
      <c r="X353" s="11"/>
      <c r="Y353" s="11"/>
      <c r="Z353" s="11"/>
    </row>
    <row r="354" spans="1:26" ht="14.25" customHeight="1">
      <c r="A354" s="233">
        <v>102</v>
      </c>
      <c r="B354" s="79" t="s">
        <v>1480</v>
      </c>
      <c r="C354" s="94" t="s">
        <v>68</v>
      </c>
      <c r="D354" s="59"/>
      <c r="E354" s="91"/>
      <c r="F354" s="195"/>
      <c r="G354" s="95">
        <v>0.60250000000000004</v>
      </c>
      <c r="H354" s="97">
        <v>2432</v>
      </c>
      <c r="I354" s="227">
        <v>8</v>
      </c>
      <c r="J354" s="257" t="s">
        <v>59</v>
      </c>
      <c r="K354" s="46"/>
      <c r="L354" s="42" t="str">
        <f t="shared" si="11"/>
        <v>8grams</v>
      </c>
      <c r="M354" s="43">
        <f t="shared" si="12"/>
        <v>19456</v>
      </c>
      <c r="N354" s="44" t="str">
        <f t="shared" si="13"/>
        <v>19456grams</v>
      </c>
      <c r="O354" s="51">
        <f t="shared" si="10"/>
        <v>1465.2800000000002</v>
      </c>
      <c r="P354" s="29"/>
      <c r="Q354" s="11"/>
      <c r="R354" s="11"/>
      <c r="S354" s="11"/>
      <c r="T354" s="11"/>
      <c r="U354" s="11"/>
      <c r="V354" s="11"/>
      <c r="W354" s="11"/>
      <c r="X354" s="11"/>
      <c r="Y354" s="11"/>
      <c r="Z354" s="11"/>
    </row>
    <row r="355" spans="1:26" ht="14.25" customHeight="1">
      <c r="A355" s="232">
        <v>103</v>
      </c>
      <c r="B355" s="48" t="s">
        <v>1527</v>
      </c>
      <c r="C355" s="49" t="s">
        <v>61</v>
      </c>
      <c r="D355" s="35"/>
      <c r="E355" s="91" t="s">
        <v>1528</v>
      </c>
      <c r="F355" s="156"/>
      <c r="G355" s="108">
        <v>420.6</v>
      </c>
      <c r="H355" s="81">
        <v>3</v>
      </c>
      <c r="I355" s="67">
        <v>3.5</v>
      </c>
      <c r="J355" s="121" t="s">
        <v>86</v>
      </c>
      <c r="K355" s="41" t="s">
        <v>26</v>
      </c>
      <c r="L355" s="42" t="str">
        <f t="shared" si="11"/>
        <v>3.5gallons</v>
      </c>
      <c r="M355" s="43">
        <f t="shared" si="12"/>
        <v>10.5</v>
      </c>
      <c r="N355" s="44" t="str">
        <f t="shared" si="13"/>
        <v>10.5gallons</v>
      </c>
      <c r="O355" s="51">
        <f t="shared" si="10"/>
        <v>1261.8000000000002</v>
      </c>
      <c r="P355" s="29"/>
      <c r="Q355" s="11"/>
      <c r="R355" s="11"/>
      <c r="S355" s="11"/>
      <c r="T355" s="11"/>
      <c r="U355" s="11"/>
      <c r="V355" s="11"/>
      <c r="W355" s="11"/>
      <c r="X355" s="11"/>
      <c r="Y355" s="11"/>
      <c r="Z355" s="11"/>
    </row>
    <row r="356" spans="1:26" ht="14.25" customHeight="1">
      <c r="A356" s="232">
        <v>104</v>
      </c>
      <c r="B356" s="48" t="s">
        <v>841</v>
      </c>
      <c r="C356" s="49" t="s">
        <v>61</v>
      </c>
      <c r="D356" s="35"/>
      <c r="E356" s="91" t="s">
        <v>842</v>
      </c>
      <c r="F356" s="156"/>
      <c r="G356" s="108">
        <v>81.3</v>
      </c>
      <c r="H356" s="81">
        <v>1</v>
      </c>
      <c r="I356" s="67">
        <v>30</v>
      </c>
      <c r="J356" s="121" t="s">
        <v>59</v>
      </c>
      <c r="K356" s="41" t="s">
        <v>26</v>
      </c>
      <c r="L356" s="42" t="str">
        <f t="shared" si="11"/>
        <v>30grams</v>
      </c>
      <c r="M356" s="43">
        <f t="shared" si="12"/>
        <v>30</v>
      </c>
      <c r="N356" s="44" t="str">
        <f t="shared" si="13"/>
        <v>30grams</v>
      </c>
      <c r="O356" s="51">
        <f t="shared" si="10"/>
        <v>81.3</v>
      </c>
      <c r="P356" s="29"/>
      <c r="Q356" s="11"/>
      <c r="R356" s="11"/>
      <c r="S356" s="11"/>
      <c r="T356" s="11"/>
      <c r="U356" s="11"/>
      <c r="V356" s="11"/>
      <c r="W356" s="11"/>
      <c r="X356" s="11"/>
      <c r="Y356" s="11"/>
      <c r="Z356" s="11"/>
    </row>
    <row r="357" spans="1:26" ht="14.25" customHeight="1">
      <c r="A357" s="233">
        <v>104</v>
      </c>
      <c r="B357" s="76" t="s">
        <v>840</v>
      </c>
      <c r="C357" s="34" t="s">
        <v>55</v>
      </c>
      <c r="D357" s="35"/>
      <c r="E357" s="101" t="s">
        <v>436</v>
      </c>
      <c r="F357" s="155"/>
      <c r="G357" s="106">
        <v>74.5</v>
      </c>
      <c r="H357" s="81">
        <v>1</v>
      </c>
      <c r="I357" s="67">
        <v>30</v>
      </c>
      <c r="J357" s="121" t="s">
        <v>59</v>
      </c>
      <c r="K357" s="41" t="s">
        <v>26</v>
      </c>
      <c r="L357" s="42" t="str">
        <f t="shared" si="11"/>
        <v>30grams</v>
      </c>
      <c r="M357" s="43">
        <f t="shared" si="12"/>
        <v>30</v>
      </c>
      <c r="N357" s="44" t="str">
        <f t="shared" si="13"/>
        <v>30grams</v>
      </c>
      <c r="O357" s="51">
        <f t="shared" si="10"/>
        <v>74.5</v>
      </c>
      <c r="P357" s="29"/>
      <c r="Q357" s="11"/>
      <c r="R357" s="11"/>
      <c r="S357" s="11"/>
      <c r="T357" s="11"/>
      <c r="U357" s="11"/>
      <c r="V357" s="11"/>
      <c r="W357" s="11"/>
      <c r="X357" s="11"/>
      <c r="Y357" s="11"/>
      <c r="Z357" s="11"/>
    </row>
    <row r="358" spans="1:26" ht="14.25" customHeight="1">
      <c r="A358" s="232">
        <v>105</v>
      </c>
      <c r="B358" s="33" t="s">
        <v>1759</v>
      </c>
      <c r="C358" s="49" t="s">
        <v>61</v>
      </c>
      <c r="D358" s="35"/>
      <c r="E358" s="149" t="s">
        <v>1760</v>
      </c>
      <c r="F358" s="156"/>
      <c r="G358" s="108">
        <v>279.10000000000002</v>
      </c>
      <c r="H358" s="81">
        <v>1</v>
      </c>
      <c r="I358" s="67">
        <v>250</v>
      </c>
      <c r="J358" s="121" t="s">
        <v>29</v>
      </c>
      <c r="K358" s="41" t="s">
        <v>26</v>
      </c>
      <c r="L358" s="42" t="str">
        <f t="shared" si="11"/>
        <v>250ml</v>
      </c>
      <c r="M358" s="43">
        <f t="shared" si="12"/>
        <v>250</v>
      </c>
      <c r="N358" s="44" t="str">
        <f t="shared" si="13"/>
        <v>250ml</v>
      </c>
      <c r="O358" s="51">
        <f t="shared" si="10"/>
        <v>279.10000000000002</v>
      </c>
      <c r="P358" s="29"/>
      <c r="Q358" s="11"/>
      <c r="R358" s="11"/>
      <c r="S358" s="11"/>
      <c r="T358" s="11"/>
      <c r="U358" s="11"/>
      <c r="V358" s="11"/>
      <c r="W358" s="11"/>
      <c r="X358" s="11"/>
      <c r="Y358" s="11"/>
      <c r="Z358" s="11"/>
    </row>
    <row r="359" spans="1:26" ht="14.25" customHeight="1">
      <c r="A359" s="232">
        <v>105</v>
      </c>
      <c r="B359" s="48" t="s">
        <v>1757</v>
      </c>
      <c r="C359" s="34" t="s">
        <v>43</v>
      </c>
      <c r="D359" s="35"/>
      <c r="E359" s="149" t="s">
        <v>1758</v>
      </c>
      <c r="F359" s="156"/>
      <c r="G359" s="108">
        <v>534.75</v>
      </c>
      <c r="H359" s="81">
        <v>1</v>
      </c>
      <c r="I359" s="67">
        <v>500</v>
      </c>
      <c r="J359" s="121" t="s">
        <v>29</v>
      </c>
      <c r="K359" s="41" t="s">
        <v>26</v>
      </c>
      <c r="L359" s="42" t="str">
        <f t="shared" si="11"/>
        <v>500ml</v>
      </c>
      <c r="M359" s="43">
        <f t="shared" si="12"/>
        <v>500</v>
      </c>
      <c r="N359" s="44" t="str">
        <f t="shared" si="13"/>
        <v>500ml</v>
      </c>
      <c r="O359" s="51">
        <f t="shared" si="10"/>
        <v>534.75</v>
      </c>
      <c r="P359" s="29"/>
      <c r="Q359" s="11"/>
      <c r="R359" s="11"/>
      <c r="S359" s="11"/>
      <c r="T359" s="11"/>
      <c r="U359" s="11"/>
      <c r="V359" s="11"/>
      <c r="W359" s="11"/>
      <c r="X359" s="11"/>
      <c r="Y359" s="11"/>
      <c r="Z359" s="11"/>
    </row>
    <row r="360" spans="1:26" ht="14.25" customHeight="1">
      <c r="A360" s="233">
        <v>105</v>
      </c>
      <c r="B360" s="128" t="s">
        <v>1757</v>
      </c>
      <c r="C360" s="34" t="s">
        <v>82</v>
      </c>
      <c r="D360" s="35"/>
      <c r="E360" s="264" t="s">
        <v>173</v>
      </c>
      <c r="F360" s="155" t="s">
        <v>76</v>
      </c>
      <c r="G360" s="205">
        <v>244.5</v>
      </c>
      <c r="H360" s="129">
        <v>1</v>
      </c>
      <c r="I360" s="334">
        <v>250</v>
      </c>
      <c r="J360" s="196" t="s">
        <v>29</v>
      </c>
      <c r="K360" s="41" t="s">
        <v>26</v>
      </c>
      <c r="L360" s="42" t="str">
        <f t="shared" si="11"/>
        <v>250ml</v>
      </c>
      <c r="M360" s="43">
        <f t="shared" si="12"/>
        <v>250</v>
      </c>
      <c r="N360" s="44" t="str">
        <f t="shared" si="13"/>
        <v>250ml</v>
      </c>
      <c r="O360" s="51">
        <f t="shared" si="10"/>
        <v>244.5</v>
      </c>
      <c r="P360" s="29"/>
      <c r="Q360" s="11"/>
      <c r="R360" s="11"/>
      <c r="S360" s="11"/>
      <c r="T360" s="11"/>
      <c r="U360" s="11"/>
      <c r="V360" s="11"/>
      <c r="W360" s="11"/>
      <c r="X360" s="11"/>
      <c r="Y360" s="11"/>
      <c r="Z360" s="11"/>
    </row>
    <row r="361" spans="1:26" ht="14.25" customHeight="1">
      <c r="A361" s="233">
        <v>105</v>
      </c>
      <c r="B361" s="76" t="s">
        <v>1757</v>
      </c>
      <c r="C361" s="34" t="s">
        <v>55</v>
      </c>
      <c r="D361" s="35"/>
      <c r="E361" s="101" t="s">
        <v>1349</v>
      </c>
      <c r="F361" s="156"/>
      <c r="G361" s="106">
        <v>294</v>
      </c>
      <c r="H361" s="81">
        <v>1</v>
      </c>
      <c r="I361" s="67">
        <v>500</v>
      </c>
      <c r="J361" s="121" t="s">
        <v>59</v>
      </c>
      <c r="K361" s="41" t="s">
        <v>26</v>
      </c>
      <c r="L361" s="42" t="str">
        <f t="shared" si="11"/>
        <v>500grams</v>
      </c>
      <c r="M361" s="43">
        <f t="shared" si="12"/>
        <v>500</v>
      </c>
      <c r="N361" s="44" t="str">
        <f t="shared" si="13"/>
        <v>500grams</v>
      </c>
      <c r="O361" s="51">
        <f t="shared" si="10"/>
        <v>294</v>
      </c>
      <c r="P361" s="29"/>
      <c r="Q361" s="11"/>
      <c r="R361" s="11"/>
      <c r="S361" s="11"/>
      <c r="T361" s="11"/>
      <c r="U361" s="11"/>
      <c r="V361" s="11"/>
      <c r="W361" s="11"/>
      <c r="X361" s="11"/>
      <c r="Y361" s="11"/>
      <c r="Z361" s="11"/>
    </row>
    <row r="362" spans="1:26" ht="14.25" customHeight="1">
      <c r="A362" s="232">
        <v>106</v>
      </c>
      <c r="B362" s="116" t="s">
        <v>1876</v>
      </c>
      <c r="C362" s="49" t="s">
        <v>61</v>
      </c>
      <c r="D362" s="179"/>
      <c r="E362" s="116" t="s">
        <v>1877</v>
      </c>
      <c r="F362" s="37"/>
      <c r="G362" s="38">
        <v>230</v>
      </c>
      <c r="H362" s="39">
        <v>1</v>
      </c>
      <c r="I362" s="39">
        <v>1000</v>
      </c>
      <c r="J362" s="40" t="s">
        <v>59</v>
      </c>
      <c r="K362" s="41" t="s">
        <v>26</v>
      </c>
      <c r="L362" s="42" t="str">
        <f t="shared" si="11"/>
        <v>1000grams</v>
      </c>
      <c r="M362" s="43">
        <f t="shared" si="12"/>
        <v>1000</v>
      </c>
      <c r="N362" s="44" t="str">
        <f t="shared" si="13"/>
        <v>1000grams</v>
      </c>
      <c r="O362" s="51">
        <f t="shared" si="10"/>
        <v>230</v>
      </c>
      <c r="P362" s="29"/>
      <c r="Q362" s="11"/>
      <c r="R362" s="11"/>
      <c r="S362" s="11"/>
      <c r="T362" s="11"/>
      <c r="U362" s="11"/>
      <c r="V362" s="11"/>
      <c r="W362" s="11"/>
      <c r="X362" s="11"/>
      <c r="Y362" s="11"/>
      <c r="Z362" s="11"/>
    </row>
    <row r="363" spans="1:26" ht="14.25" customHeight="1">
      <c r="A363" s="250">
        <v>106</v>
      </c>
      <c r="B363" s="33" t="s">
        <v>1872</v>
      </c>
      <c r="C363" s="49" t="s">
        <v>31</v>
      </c>
      <c r="D363" s="9"/>
      <c r="E363" s="116" t="s">
        <v>1874</v>
      </c>
      <c r="F363" s="111"/>
      <c r="G363" s="212">
        <v>57.5</v>
      </c>
      <c r="H363" s="39">
        <v>4</v>
      </c>
      <c r="I363" s="39"/>
      <c r="J363" s="40" t="s">
        <v>33</v>
      </c>
      <c r="K363" s="41" t="s">
        <v>26</v>
      </c>
      <c r="L363" s="42" t="str">
        <f t="shared" si="11"/>
        <v>kg</v>
      </c>
      <c r="M363" s="43">
        <f t="shared" si="12"/>
        <v>0</v>
      </c>
      <c r="N363" s="44" t="str">
        <f t="shared" si="13"/>
        <v>0kg</v>
      </c>
      <c r="O363" s="51">
        <f t="shared" si="10"/>
        <v>230</v>
      </c>
      <c r="P363" s="29"/>
      <c r="Q363" s="11"/>
      <c r="R363" s="11"/>
      <c r="S363" s="11"/>
      <c r="T363" s="11"/>
      <c r="U363" s="11"/>
      <c r="V363" s="11"/>
      <c r="W363" s="11"/>
      <c r="X363" s="11"/>
      <c r="Y363" s="11"/>
      <c r="Z363" s="11"/>
    </row>
    <row r="364" spans="1:26" ht="14.25" customHeight="1">
      <c r="A364" s="233">
        <v>106</v>
      </c>
      <c r="B364" s="128" t="s">
        <v>1872</v>
      </c>
      <c r="C364" s="34" t="s">
        <v>82</v>
      </c>
      <c r="D364" s="9"/>
      <c r="E364" s="128" t="s">
        <v>1875</v>
      </c>
      <c r="F364" s="111" t="s">
        <v>76</v>
      </c>
      <c r="G364" s="207">
        <v>221.3</v>
      </c>
      <c r="H364" s="165">
        <v>1</v>
      </c>
      <c r="I364" s="165">
        <v>504</v>
      </c>
      <c r="J364" s="130" t="s">
        <v>59</v>
      </c>
      <c r="K364" s="41" t="s">
        <v>26</v>
      </c>
      <c r="L364" s="42" t="str">
        <f t="shared" si="11"/>
        <v>504grams</v>
      </c>
      <c r="M364" s="43">
        <f t="shared" si="12"/>
        <v>504</v>
      </c>
      <c r="N364" s="44" t="str">
        <f t="shared" si="13"/>
        <v>504grams</v>
      </c>
      <c r="O364" s="51">
        <f t="shared" ref="O364:O426" si="14">G364*H364</f>
        <v>221.3</v>
      </c>
      <c r="P364" s="29"/>
      <c r="Q364" s="11"/>
      <c r="R364" s="11"/>
      <c r="S364" s="11"/>
      <c r="T364" s="11"/>
      <c r="U364" s="11"/>
      <c r="V364" s="11"/>
      <c r="W364" s="11"/>
      <c r="X364" s="11"/>
      <c r="Y364" s="11"/>
      <c r="Z364" s="11"/>
    </row>
    <row r="365" spans="1:26" ht="14.25" customHeight="1">
      <c r="A365" s="233">
        <v>106</v>
      </c>
      <c r="B365" s="76" t="s">
        <v>1872</v>
      </c>
      <c r="C365" s="34" t="s">
        <v>55</v>
      </c>
      <c r="D365" s="35"/>
      <c r="E365" s="52" t="s">
        <v>1873</v>
      </c>
      <c r="F365" s="37"/>
      <c r="G365" s="235">
        <v>180</v>
      </c>
      <c r="H365" s="64">
        <v>2</v>
      </c>
      <c r="I365" s="64">
        <v>1.8</v>
      </c>
      <c r="J365" s="40" t="s">
        <v>33</v>
      </c>
      <c r="K365" s="41" t="s">
        <v>26</v>
      </c>
      <c r="L365" s="42" t="str">
        <f t="shared" si="11"/>
        <v>1.8kg</v>
      </c>
      <c r="M365" s="43">
        <f t="shared" si="12"/>
        <v>3.6</v>
      </c>
      <c r="N365" s="44" t="str">
        <f t="shared" si="13"/>
        <v>3.6kg</v>
      </c>
      <c r="O365" s="51">
        <f t="shared" si="14"/>
        <v>360</v>
      </c>
      <c r="P365" s="29"/>
      <c r="Q365" s="11"/>
      <c r="R365" s="11"/>
      <c r="S365" s="11"/>
      <c r="T365" s="11"/>
      <c r="U365" s="11"/>
      <c r="V365" s="11"/>
      <c r="W365" s="11"/>
      <c r="X365" s="11"/>
      <c r="Y365" s="11"/>
      <c r="Z365" s="11"/>
    </row>
    <row r="366" spans="1:26" ht="14.25" customHeight="1">
      <c r="A366" s="232">
        <v>107</v>
      </c>
      <c r="B366" s="33" t="s">
        <v>2035</v>
      </c>
      <c r="C366" s="49" t="s">
        <v>61</v>
      </c>
      <c r="D366" s="35"/>
      <c r="E366" s="50" t="s">
        <v>2036</v>
      </c>
      <c r="F366" s="37"/>
      <c r="G366" s="38">
        <v>150</v>
      </c>
      <c r="H366" s="39">
        <v>0.5</v>
      </c>
      <c r="I366" s="39">
        <v>1000</v>
      </c>
      <c r="J366" s="40" t="s">
        <v>59</v>
      </c>
      <c r="K366" s="41" t="s">
        <v>26</v>
      </c>
      <c r="L366" s="42" t="str">
        <f t="shared" si="11"/>
        <v>1000grams</v>
      </c>
      <c r="M366" s="43">
        <f t="shared" si="12"/>
        <v>500</v>
      </c>
      <c r="N366" s="44" t="str">
        <f t="shared" si="13"/>
        <v>500grams</v>
      </c>
      <c r="O366" s="51">
        <f t="shared" si="14"/>
        <v>75</v>
      </c>
      <c r="P366" s="29"/>
      <c r="Q366" s="11"/>
      <c r="R366" s="11"/>
      <c r="S366" s="11"/>
      <c r="T366" s="11"/>
      <c r="U366" s="11"/>
      <c r="V366" s="11"/>
      <c r="W366" s="11"/>
      <c r="X366" s="11"/>
      <c r="Y366" s="11"/>
      <c r="Z366" s="11"/>
    </row>
    <row r="367" spans="1:26" ht="14.25" customHeight="1">
      <c r="A367" s="232">
        <v>107</v>
      </c>
      <c r="B367" s="33" t="s">
        <v>2037</v>
      </c>
      <c r="C367" s="49" t="s">
        <v>31</v>
      </c>
      <c r="D367" s="35"/>
      <c r="E367" s="50"/>
      <c r="F367" s="37"/>
      <c r="G367" s="38">
        <v>49</v>
      </c>
      <c r="H367" s="39">
        <v>1</v>
      </c>
      <c r="I367" s="39"/>
      <c r="J367" s="40" t="s">
        <v>42</v>
      </c>
      <c r="K367" s="41" t="s">
        <v>26</v>
      </c>
      <c r="L367" s="42" t="str">
        <f t="shared" si="11"/>
        <v>packs</v>
      </c>
      <c r="M367" s="43">
        <f t="shared" si="12"/>
        <v>0</v>
      </c>
      <c r="N367" s="44" t="str">
        <f t="shared" si="13"/>
        <v>0packs</v>
      </c>
      <c r="O367" s="51">
        <f t="shared" si="14"/>
        <v>49</v>
      </c>
      <c r="P367" s="29"/>
      <c r="Q367" s="11"/>
      <c r="R367" s="11"/>
      <c r="S367" s="11"/>
      <c r="T367" s="11"/>
      <c r="U367" s="11"/>
      <c r="V367" s="11"/>
      <c r="W367" s="11"/>
      <c r="X367" s="11"/>
      <c r="Y367" s="11"/>
      <c r="Z367" s="11"/>
    </row>
    <row r="368" spans="1:26" ht="14.25" customHeight="1">
      <c r="A368" s="232">
        <v>108</v>
      </c>
      <c r="B368" s="116" t="s">
        <v>2112</v>
      </c>
      <c r="C368" s="49" t="s">
        <v>61</v>
      </c>
      <c r="D368" s="35"/>
      <c r="E368" s="116" t="s">
        <v>2113</v>
      </c>
      <c r="F368" s="37"/>
      <c r="G368" s="38">
        <v>12</v>
      </c>
      <c r="H368" s="39">
        <v>2</v>
      </c>
      <c r="I368" s="39">
        <v>1000</v>
      </c>
      <c r="J368" s="40" t="s">
        <v>59</v>
      </c>
      <c r="K368" s="41" t="s">
        <v>26</v>
      </c>
      <c r="L368" s="42" t="str">
        <f t="shared" si="11"/>
        <v>1000grams</v>
      </c>
      <c r="M368" s="43">
        <f t="shared" si="12"/>
        <v>2000</v>
      </c>
      <c r="N368" s="44" t="str">
        <f t="shared" si="13"/>
        <v>2000grams</v>
      </c>
      <c r="O368" s="51">
        <f t="shared" si="14"/>
        <v>24</v>
      </c>
      <c r="P368" s="29"/>
      <c r="Q368" s="11"/>
      <c r="R368" s="11"/>
      <c r="S368" s="11"/>
      <c r="T368" s="11"/>
      <c r="U368" s="11"/>
      <c r="V368" s="11"/>
      <c r="W368" s="11"/>
      <c r="X368" s="11"/>
      <c r="Y368" s="11"/>
      <c r="Z368" s="11"/>
    </row>
    <row r="369" spans="1:26" ht="14.25" customHeight="1">
      <c r="A369" s="232">
        <v>109</v>
      </c>
      <c r="B369" s="116" t="s">
        <v>2207</v>
      </c>
      <c r="C369" s="49" t="s">
        <v>61</v>
      </c>
      <c r="D369" s="35"/>
      <c r="E369" s="116" t="s">
        <v>2208</v>
      </c>
      <c r="F369" s="37"/>
      <c r="G369" s="38">
        <v>295.39999999999998</v>
      </c>
      <c r="H369" s="39">
        <v>1</v>
      </c>
      <c r="I369" s="39">
        <v>420</v>
      </c>
      <c r="J369" s="40" t="s">
        <v>29</v>
      </c>
      <c r="K369" s="41" t="s">
        <v>26</v>
      </c>
      <c r="L369" s="42" t="str">
        <f t="shared" si="11"/>
        <v>420ml</v>
      </c>
      <c r="M369" s="43">
        <f t="shared" si="12"/>
        <v>420</v>
      </c>
      <c r="N369" s="44" t="str">
        <f t="shared" si="13"/>
        <v>420ml</v>
      </c>
      <c r="O369" s="51">
        <f t="shared" si="14"/>
        <v>295.39999999999998</v>
      </c>
      <c r="P369" s="29"/>
      <c r="Q369" s="11"/>
      <c r="R369" s="11"/>
      <c r="S369" s="11"/>
      <c r="T369" s="11"/>
      <c r="U369" s="11"/>
      <c r="V369" s="11"/>
      <c r="W369" s="11"/>
      <c r="X369" s="11"/>
      <c r="Y369" s="11"/>
      <c r="Z369" s="11"/>
    </row>
    <row r="370" spans="1:26" ht="14.25" customHeight="1">
      <c r="A370" s="233">
        <v>109</v>
      </c>
      <c r="B370" s="128" t="s">
        <v>2204</v>
      </c>
      <c r="C370" s="34" t="s">
        <v>82</v>
      </c>
      <c r="D370" s="35"/>
      <c r="E370" s="128" t="s">
        <v>2205</v>
      </c>
      <c r="F370" s="111" t="s">
        <v>76</v>
      </c>
      <c r="G370" s="207">
        <v>155</v>
      </c>
      <c r="H370" s="165">
        <v>1</v>
      </c>
      <c r="I370" s="165">
        <v>210</v>
      </c>
      <c r="J370" s="130" t="s">
        <v>29</v>
      </c>
      <c r="K370" s="41" t="s">
        <v>26</v>
      </c>
      <c r="L370" s="42" t="str">
        <f t="shared" si="11"/>
        <v>210ml</v>
      </c>
      <c r="M370" s="43">
        <f t="shared" si="12"/>
        <v>210</v>
      </c>
      <c r="N370" s="44" t="str">
        <f t="shared" si="13"/>
        <v>210ml</v>
      </c>
      <c r="O370" s="51">
        <f t="shared" si="14"/>
        <v>155</v>
      </c>
      <c r="P370" s="29"/>
      <c r="Q370" s="11"/>
      <c r="R370" s="11"/>
      <c r="S370" s="11"/>
      <c r="T370" s="11"/>
      <c r="U370" s="11"/>
      <c r="V370" s="11"/>
      <c r="W370" s="11"/>
      <c r="X370" s="11"/>
      <c r="Y370" s="11"/>
      <c r="Z370" s="11"/>
    </row>
    <row r="371" spans="1:26" ht="14.25" customHeight="1">
      <c r="A371" s="233">
        <v>109</v>
      </c>
      <c r="B371" s="550" t="s">
        <v>2204</v>
      </c>
      <c r="C371" s="34" t="s">
        <v>55</v>
      </c>
      <c r="D371" s="35"/>
      <c r="E371" s="116" t="s">
        <v>2206</v>
      </c>
      <c r="F371" s="37"/>
      <c r="G371" s="38">
        <v>272</v>
      </c>
      <c r="H371" s="39">
        <v>6.0990000000000003E-2</v>
      </c>
      <c r="I371" s="39">
        <v>410</v>
      </c>
      <c r="J371" s="40" t="s">
        <v>29</v>
      </c>
      <c r="K371" s="41" t="s">
        <v>26</v>
      </c>
      <c r="L371" s="42" t="str">
        <f t="shared" si="11"/>
        <v>410ml</v>
      </c>
      <c r="M371" s="43">
        <f t="shared" si="12"/>
        <v>25.0059</v>
      </c>
      <c r="N371" s="44" t="str">
        <f t="shared" si="13"/>
        <v>25.0059ml</v>
      </c>
      <c r="O371" s="51">
        <f t="shared" si="14"/>
        <v>16.589280000000002</v>
      </c>
      <c r="P371" s="29"/>
      <c r="Q371" s="11"/>
      <c r="R371" s="11"/>
      <c r="S371" s="11"/>
      <c r="T371" s="11"/>
      <c r="U371" s="11"/>
      <c r="V371" s="11"/>
      <c r="W371" s="11"/>
      <c r="X371" s="11"/>
      <c r="Y371" s="11"/>
      <c r="Z371" s="11"/>
    </row>
    <row r="372" spans="1:26" ht="14.25" customHeight="1">
      <c r="A372" s="233">
        <v>109</v>
      </c>
      <c r="B372" s="107" t="s">
        <v>2204</v>
      </c>
      <c r="C372" s="94" t="s">
        <v>68</v>
      </c>
      <c r="D372" s="58"/>
      <c r="E372" s="116"/>
      <c r="F372" s="59"/>
      <c r="G372" s="237">
        <v>0.7</v>
      </c>
      <c r="H372" s="97">
        <v>1000</v>
      </c>
      <c r="I372" s="97">
        <v>1000</v>
      </c>
      <c r="J372" s="131" t="s">
        <v>484</v>
      </c>
      <c r="K372" s="46"/>
      <c r="L372" s="42" t="str">
        <f t="shared" si="11"/>
        <v>1000l</v>
      </c>
      <c r="M372" s="43">
        <f t="shared" si="12"/>
        <v>1000000</v>
      </c>
      <c r="N372" s="44" t="str">
        <f t="shared" si="13"/>
        <v>1000000l</v>
      </c>
      <c r="O372" s="51">
        <f t="shared" si="14"/>
        <v>700</v>
      </c>
      <c r="P372" s="29"/>
      <c r="Q372" s="11"/>
      <c r="R372" s="11"/>
      <c r="S372" s="11"/>
      <c r="T372" s="11"/>
      <c r="U372" s="11"/>
      <c r="V372" s="11"/>
      <c r="W372" s="11"/>
      <c r="X372" s="11"/>
      <c r="Y372" s="11"/>
      <c r="Z372" s="11"/>
    </row>
    <row r="373" spans="1:26" ht="14.25" customHeight="1">
      <c r="A373" s="232">
        <v>110</v>
      </c>
      <c r="B373" s="91" t="s">
        <v>2232</v>
      </c>
      <c r="C373" s="49" t="s">
        <v>61</v>
      </c>
      <c r="D373" s="9"/>
      <c r="E373" s="116" t="s">
        <v>2636</v>
      </c>
      <c r="F373" s="37"/>
      <c r="G373" s="297">
        <v>27.7</v>
      </c>
      <c r="H373" s="81">
        <v>30</v>
      </c>
      <c r="I373" s="81">
        <v>44</v>
      </c>
      <c r="J373" s="40" t="s">
        <v>59</v>
      </c>
      <c r="K373" s="41" t="s">
        <v>26</v>
      </c>
      <c r="L373" s="42" t="str">
        <f t="shared" si="11"/>
        <v>44grams</v>
      </c>
      <c r="M373" s="43">
        <f t="shared" si="12"/>
        <v>1320</v>
      </c>
      <c r="N373" s="44" t="str">
        <f t="shared" si="13"/>
        <v>1320grams</v>
      </c>
      <c r="O373" s="51">
        <f t="shared" si="14"/>
        <v>831</v>
      </c>
      <c r="P373" s="29"/>
      <c r="Q373" s="11"/>
      <c r="R373" s="11"/>
      <c r="S373" s="11"/>
      <c r="T373" s="11"/>
      <c r="U373" s="11"/>
      <c r="V373" s="11"/>
      <c r="W373" s="11"/>
      <c r="X373" s="11"/>
      <c r="Y373" s="11"/>
      <c r="Z373" s="11"/>
    </row>
    <row r="374" spans="1:26" ht="14.25" customHeight="1">
      <c r="A374" s="232">
        <v>111</v>
      </c>
      <c r="B374" s="89" t="s">
        <v>2275</v>
      </c>
      <c r="C374" s="49" t="s">
        <v>61</v>
      </c>
      <c r="D374" s="9"/>
      <c r="E374" s="62" t="s">
        <v>2276</v>
      </c>
      <c r="F374" s="37"/>
      <c r="G374" s="63">
        <v>73</v>
      </c>
      <c r="H374" s="81">
        <v>18</v>
      </c>
      <c r="I374" s="85">
        <v>1</v>
      </c>
      <c r="J374" s="86" t="s">
        <v>86</v>
      </c>
      <c r="K374" s="41" t="s">
        <v>26</v>
      </c>
      <c r="L374" s="42" t="str">
        <f t="shared" si="11"/>
        <v>1gallons</v>
      </c>
      <c r="M374" s="43">
        <f t="shared" si="12"/>
        <v>18</v>
      </c>
      <c r="N374" s="44" t="str">
        <f t="shared" si="13"/>
        <v>18gallons</v>
      </c>
      <c r="O374" s="51">
        <f t="shared" si="14"/>
        <v>1314</v>
      </c>
      <c r="P374" s="29"/>
      <c r="Q374" s="11"/>
      <c r="R374" s="11"/>
      <c r="S374" s="11"/>
      <c r="T374" s="11"/>
      <c r="U374" s="11"/>
      <c r="V374" s="11"/>
      <c r="W374" s="11"/>
      <c r="X374" s="11"/>
      <c r="Y374" s="11"/>
      <c r="Z374" s="11"/>
    </row>
    <row r="375" spans="1:26" ht="14.25" customHeight="1">
      <c r="A375" s="232">
        <v>111</v>
      </c>
      <c r="B375" s="89" t="s">
        <v>2269</v>
      </c>
      <c r="C375" s="49" t="s">
        <v>31</v>
      </c>
      <c r="D375" s="9"/>
      <c r="E375" s="62" t="s">
        <v>482</v>
      </c>
      <c r="F375" s="37"/>
      <c r="G375" s="38">
        <v>73</v>
      </c>
      <c r="H375" s="81">
        <v>4</v>
      </c>
      <c r="I375" s="39"/>
      <c r="J375" s="86" t="s">
        <v>29</v>
      </c>
      <c r="K375" s="41" t="s">
        <v>26</v>
      </c>
      <c r="L375" s="42" t="str">
        <f t="shared" si="11"/>
        <v>ml</v>
      </c>
      <c r="M375" s="43">
        <f t="shared" si="12"/>
        <v>0</v>
      </c>
      <c r="N375" s="44" t="str">
        <f t="shared" si="13"/>
        <v>0ml</v>
      </c>
      <c r="O375" s="51">
        <f t="shared" si="14"/>
        <v>292</v>
      </c>
      <c r="P375" s="29"/>
      <c r="Q375" s="11"/>
      <c r="R375" s="11"/>
      <c r="S375" s="11"/>
      <c r="T375" s="11"/>
      <c r="U375" s="11"/>
      <c r="V375" s="11"/>
      <c r="W375" s="11"/>
      <c r="X375" s="11"/>
      <c r="Y375" s="11"/>
      <c r="Z375" s="11"/>
    </row>
    <row r="376" spans="1:26" ht="14.25" customHeight="1">
      <c r="A376" s="232">
        <v>111</v>
      </c>
      <c r="B376" s="89" t="s">
        <v>2269</v>
      </c>
      <c r="C376" s="34" t="s">
        <v>43</v>
      </c>
      <c r="D376" s="9"/>
      <c r="E376" s="149" t="s">
        <v>2272</v>
      </c>
      <c r="F376" s="37"/>
      <c r="G376" s="108">
        <v>80</v>
      </c>
      <c r="H376" s="81">
        <v>1</v>
      </c>
      <c r="I376" s="81">
        <v>1</v>
      </c>
      <c r="J376" s="40" t="s">
        <v>86</v>
      </c>
      <c r="K376" s="41" t="s">
        <v>26</v>
      </c>
      <c r="L376" s="42" t="str">
        <f t="shared" si="11"/>
        <v>1gallons</v>
      </c>
      <c r="M376" s="43">
        <f t="shared" si="12"/>
        <v>1</v>
      </c>
      <c r="N376" s="44" t="str">
        <f t="shared" si="13"/>
        <v>1gallons</v>
      </c>
      <c r="O376" s="51">
        <f t="shared" si="14"/>
        <v>80</v>
      </c>
      <c r="P376" s="29"/>
      <c r="Q376" s="11"/>
      <c r="R376" s="11"/>
      <c r="S376" s="11"/>
      <c r="T376" s="11"/>
      <c r="U376" s="11"/>
      <c r="V376" s="11"/>
      <c r="W376" s="11"/>
      <c r="X376" s="11"/>
      <c r="Y376" s="11"/>
      <c r="Z376" s="11"/>
    </row>
    <row r="377" spans="1:26" ht="14.25" customHeight="1">
      <c r="A377" s="233">
        <v>111</v>
      </c>
      <c r="B377" s="99" t="s">
        <v>2269</v>
      </c>
      <c r="C377" s="34" t="s">
        <v>35</v>
      </c>
      <c r="D377" s="9"/>
      <c r="E377" s="149" t="s">
        <v>480</v>
      </c>
      <c r="F377" s="37"/>
      <c r="G377" s="108">
        <v>10</v>
      </c>
      <c r="H377" s="81">
        <v>65</v>
      </c>
      <c r="I377" s="81">
        <v>1</v>
      </c>
      <c r="J377" s="88" t="s">
        <v>86</v>
      </c>
      <c r="K377" s="41" t="s">
        <v>26</v>
      </c>
      <c r="L377" s="42" t="str">
        <f t="shared" si="11"/>
        <v>1gallons</v>
      </c>
      <c r="M377" s="43">
        <f t="shared" si="12"/>
        <v>65</v>
      </c>
      <c r="N377" s="44" t="str">
        <f t="shared" si="13"/>
        <v>65gallons</v>
      </c>
      <c r="O377" s="51">
        <f t="shared" si="14"/>
        <v>650</v>
      </c>
      <c r="P377" s="29"/>
      <c r="Q377" s="11"/>
      <c r="R377" s="11"/>
      <c r="S377" s="11"/>
      <c r="T377" s="11"/>
      <c r="U377" s="11"/>
      <c r="V377" s="11"/>
      <c r="W377" s="11"/>
      <c r="X377" s="11"/>
      <c r="Y377" s="11"/>
      <c r="Z377" s="11"/>
    </row>
    <row r="378" spans="1:26" ht="14.25" customHeight="1">
      <c r="A378" s="232">
        <v>111</v>
      </c>
      <c r="B378" s="99" t="s">
        <v>2269</v>
      </c>
      <c r="C378" s="53" t="s">
        <v>39</v>
      </c>
      <c r="D378" s="99"/>
      <c r="E378" s="99" t="s">
        <v>2271</v>
      </c>
      <c r="F378" s="37"/>
      <c r="G378" s="102">
        <v>370</v>
      </c>
      <c r="H378" s="478">
        <v>1</v>
      </c>
      <c r="I378" s="103">
        <v>1000</v>
      </c>
      <c r="J378" s="104" t="s">
        <v>29</v>
      </c>
      <c r="K378" s="41"/>
      <c r="L378" s="42" t="str">
        <f t="shared" si="11"/>
        <v>1000ml</v>
      </c>
      <c r="M378" s="43">
        <f t="shared" si="12"/>
        <v>1000</v>
      </c>
      <c r="N378" s="44" t="str">
        <f t="shared" si="13"/>
        <v>1000ml</v>
      </c>
      <c r="O378" s="51">
        <f t="shared" si="14"/>
        <v>370</v>
      </c>
      <c r="P378" s="29"/>
      <c r="Q378" s="11"/>
      <c r="R378" s="11"/>
      <c r="S378" s="11"/>
      <c r="T378" s="11"/>
      <c r="U378" s="11"/>
      <c r="V378" s="11"/>
      <c r="W378" s="11"/>
      <c r="X378" s="11"/>
      <c r="Y378" s="11"/>
      <c r="Z378" s="11"/>
    </row>
    <row r="379" spans="1:26" ht="14.25" customHeight="1">
      <c r="A379" s="232">
        <v>111</v>
      </c>
      <c r="B379" s="203" t="s">
        <v>2273</v>
      </c>
      <c r="C379" s="53" t="s">
        <v>39</v>
      </c>
      <c r="D379" s="551"/>
      <c r="E379" s="264" t="s">
        <v>2274</v>
      </c>
      <c r="F379" s="377"/>
      <c r="G379" s="205">
        <v>11</v>
      </c>
      <c r="H379" s="129">
        <v>1</v>
      </c>
      <c r="I379" s="129">
        <v>200</v>
      </c>
      <c r="J379" s="240" t="s">
        <v>42</v>
      </c>
      <c r="K379" s="41"/>
      <c r="L379" s="42" t="str">
        <f t="shared" si="11"/>
        <v>200packs</v>
      </c>
      <c r="M379" s="43">
        <f t="shared" si="12"/>
        <v>200</v>
      </c>
      <c r="N379" s="44" t="str">
        <f t="shared" si="13"/>
        <v>200packs</v>
      </c>
      <c r="O379" s="51">
        <f t="shared" si="14"/>
        <v>11</v>
      </c>
      <c r="P379" s="29"/>
      <c r="Q379" s="11"/>
      <c r="R379" s="11"/>
      <c r="S379" s="11"/>
      <c r="T379" s="11"/>
      <c r="U379" s="11"/>
      <c r="V379" s="11"/>
      <c r="W379" s="11"/>
      <c r="X379" s="11"/>
      <c r="Y379" s="11"/>
      <c r="Z379" s="11"/>
    </row>
    <row r="380" spans="1:26" ht="14.25" customHeight="1">
      <c r="A380" s="232">
        <v>111</v>
      </c>
      <c r="B380" s="101" t="s">
        <v>2269</v>
      </c>
      <c r="C380" s="53" t="s">
        <v>39</v>
      </c>
      <c r="D380" s="101"/>
      <c r="E380" s="101" t="s">
        <v>28</v>
      </c>
      <c r="F380" s="37"/>
      <c r="G380" s="102">
        <v>73</v>
      </c>
      <c r="H380" s="478">
        <v>16</v>
      </c>
      <c r="I380" s="103">
        <v>1</v>
      </c>
      <c r="J380" s="104" t="s">
        <v>86</v>
      </c>
      <c r="K380" s="41"/>
      <c r="L380" s="42" t="str">
        <f t="shared" si="11"/>
        <v>1gallons</v>
      </c>
      <c r="M380" s="43">
        <f t="shared" si="12"/>
        <v>16</v>
      </c>
      <c r="N380" s="44" t="str">
        <f t="shared" si="13"/>
        <v>16gallons</v>
      </c>
      <c r="O380" s="51">
        <f t="shared" si="14"/>
        <v>1168</v>
      </c>
      <c r="P380" s="29"/>
      <c r="Q380" s="11"/>
      <c r="R380" s="11"/>
      <c r="S380" s="11"/>
      <c r="T380" s="11"/>
      <c r="U380" s="11"/>
      <c r="V380" s="11"/>
      <c r="W380" s="11"/>
      <c r="X380" s="11"/>
      <c r="Y380" s="11"/>
      <c r="Z380" s="11"/>
    </row>
    <row r="381" spans="1:26" ht="14.25" customHeight="1">
      <c r="A381" s="233">
        <v>111</v>
      </c>
      <c r="B381" s="264" t="s">
        <v>2269</v>
      </c>
      <c r="C381" s="34" t="s">
        <v>82</v>
      </c>
      <c r="D381" s="525"/>
      <c r="E381" s="264" t="s">
        <v>28</v>
      </c>
      <c r="F381" s="111" t="s">
        <v>76</v>
      </c>
      <c r="G381" s="205">
        <v>70</v>
      </c>
      <c r="H381" s="129">
        <v>6</v>
      </c>
      <c r="I381" s="129">
        <v>3500</v>
      </c>
      <c r="J381" s="240" t="s">
        <v>29</v>
      </c>
      <c r="K381" s="41" t="s">
        <v>26</v>
      </c>
      <c r="L381" s="42" t="str">
        <f t="shared" si="11"/>
        <v>3500ml</v>
      </c>
      <c r="M381" s="43">
        <f t="shared" si="12"/>
        <v>21000</v>
      </c>
      <c r="N381" s="44" t="str">
        <f t="shared" si="13"/>
        <v>21000ml</v>
      </c>
      <c r="O381" s="51">
        <f t="shared" si="14"/>
        <v>420</v>
      </c>
      <c r="P381" s="29"/>
      <c r="Q381" s="11"/>
      <c r="R381" s="11"/>
      <c r="S381" s="11"/>
      <c r="T381" s="11"/>
      <c r="U381" s="11"/>
      <c r="V381" s="11"/>
      <c r="W381" s="11"/>
      <c r="X381" s="11"/>
      <c r="Y381" s="11"/>
      <c r="Z381" s="11"/>
    </row>
    <row r="382" spans="1:26" ht="14.25" customHeight="1">
      <c r="A382" s="233">
        <v>111</v>
      </c>
      <c r="B382" s="89" t="s">
        <v>2269</v>
      </c>
      <c r="C382" s="34" t="s">
        <v>6</v>
      </c>
      <c r="D382" s="35"/>
      <c r="E382" s="149" t="s">
        <v>28</v>
      </c>
      <c r="F382" s="111"/>
      <c r="G382" s="108">
        <v>73</v>
      </c>
      <c r="H382" s="81">
        <v>1</v>
      </c>
      <c r="I382" s="81">
        <v>3500</v>
      </c>
      <c r="J382" s="88" t="s">
        <v>29</v>
      </c>
      <c r="K382" s="41" t="s">
        <v>26</v>
      </c>
      <c r="L382" s="42" t="str">
        <f t="shared" si="11"/>
        <v>3500ml</v>
      </c>
      <c r="M382" s="43">
        <f t="shared" si="12"/>
        <v>3500</v>
      </c>
      <c r="N382" s="44" t="str">
        <f t="shared" si="13"/>
        <v>3500ml</v>
      </c>
      <c r="O382" s="51">
        <f t="shared" si="14"/>
        <v>73</v>
      </c>
      <c r="P382" s="29"/>
      <c r="Q382" s="11"/>
      <c r="R382" s="11"/>
      <c r="S382" s="11"/>
      <c r="T382" s="11"/>
      <c r="U382" s="11"/>
      <c r="V382" s="11"/>
      <c r="W382" s="11"/>
      <c r="X382" s="11"/>
      <c r="Y382" s="11"/>
      <c r="Z382" s="11"/>
    </row>
    <row r="383" spans="1:26" ht="14.25" customHeight="1">
      <c r="A383" s="233">
        <v>111</v>
      </c>
      <c r="B383" s="89" t="s">
        <v>2273</v>
      </c>
      <c r="C383" s="34" t="s">
        <v>74</v>
      </c>
      <c r="D383" s="9"/>
      <c r="E383" s="149" t="s">
        <v>1305</v>
      </c>
      <c r="F383" s="37" t="s">
        <v>76</v>
      </c>
      <c r="G383" s="108">
        <v>73</v>
      </c>
      <c r="H383" s="81">
        <v>1</v>
      </c>
      <c r="I383" s="81">
        <v>1</v>
      </c>
      <c r="J383" s="88" t="s">
        <v>86</v>
      </c>
      <c r="K383" s="41" t="s">
        <v>26</v>
      </c>
      <c r="L383" s="42" t="str">
        <f t="shared" si="11"/>
        <v>1gallons</v>
      </c>
      <c r="M383" s="43">
        <f t="shared" si="12"/>
        <v>1</v>
      </c>
      <c r="N383" s="44" t="str">
        <f t="shared" si="13"/>
        <v>1gallons</v>
      </c>
      <c r="O383" s="51">
        <f t="shared" si="14"/>
        <v>73</v>
      </c>
      <c r="P383" s="29"/>
      <c r="Q383" s="11"/>
      <c r="R383" s="11"/>
      <c r="S383" s="11"/>
      <c r="T383" s="11"/>
      <c r="U383" s="11"/>
      <c r="V383" s="11"/>
      <c r="W383" s="11"/>
      <c r="X383" s="11"/>
      <c r="Y383" s="11"/>
      <c r="Z383" s="11"/>
    </row>
    <row r="384" spans="1:26" ht="14.25" customHeight="1">
      <c r="A384" s="233">
        <v>111</v>
      </c>
      <c r="B384" s="89" t="s">
        <v>2269</v>
      </c>
      <c r="C384" s="34" t="s">
        <v>55</v>
      </c>
      <c r="D384" s="9"/>
      <c r="E384" s="91" t="s">
        <v>2270</v>
      </c>
      <c r="F384" s="111"/>
      <c r="G384" s="108">
        <v>187.8</v>
      </c>
      <c r="H384" s="81">
        <v>1.425</v>
      </c>
      <c r="I384" s="81">
        <v>4</v>
      </c>
      <c r="J384" s="88" t="s">
        <v>33</v>
      </c>
      <c r="K384" s="41" t="s">
        <v>26</v>
      </c>
      <c r="L384" s="42" t="str">
        <f t="shared" si="11"/>
        <v>4kg</v>
      </c>
      <c r="M384" s="43">
        <f t="shared" si="12"/>
        <v>5.7</v>
      </c>
      <c r="N384" s="44" t="str">
        <f t="shared" si="13"/>
        <v>5.7kg</v>
      </c>
      <c r="O384" s="51">
        <f t="shared" si="14"/>
        <v>267.61500000000001</v>
      </c>
      <c r="P384" s="29"/>
      <c r="Q384" s="11"/>
      <c r="R384" s="11"/>
      <c r="S384" s="11"/>
      <c r="T384" s="11"/>
      <c r="U384" s="11"/>
      <c r="V384" s="11"/>
      <c r="W384" s="11"/>
      <c r="X384" s="11"/>
      <c r="Y384" s="11"/>
      <c r="Z384" s="11"/>
    </row>
    <row r="385" spans="1:26" ht="14.25" customHeight="1">
      <c r="A385" s="233">
        <v>111</v>
      </c>
      <c r="B385" s="107" t="s">
        <v>2269</v>
      </c>
      <c r="C385" s="34" t="s">
        <v>47</v>
      </c>
      <c r="D385" s="58"/>
      <c r="E385" s="149" t="s">
        <v>28</v>
      </c>
      <c r="F385" s="59"/>
      <c r="G385" s="108">
        <v>73</v>
      </c>
      <c r="H385" s="81">
        <v>17</v>
      </c>
      <c r="I385" s="81">
        <v>1</v>
      </c>
      <c r="J385" s="88" t="s">
        <v>86</v>
      </c>
      <c r="K385" s="46"/>
      <c r="L385" s="42" t="str">
        <f t="shared" si="11"/>
        <v>1gallons</v>
      </c>
      <c r="M385" s="43">
        <f t="shared" si="12"/>
        <v>17</v>
      </c>
      <c r="N385" s="44" t="str">
        <f t="shared" si="13"/>
        <v>17gallons</v>
      </c>
      <c r="O385" s="51">
        <f t="shared" si="14"/>
        <v>1241</v>
      </c>
      <c r="P385" s="29"/>
      <c r="Q385" s="11"/>
      <c r="R385" s="11"/>
      <c r="S385" s="11"/>
      <c r="T385" s="11"/>
      <c r="U385" s="11"/>
      <c r="V385" s="11"/>
      <c r="W385" s="11"/>
      <c r="X385" s="11"/>
      <c r="Y385" s="11"/>
      <c r="Z385" s="11"/>
    </row>
    <row r="386" spans="1:26" ht="14.25" customHeight="1">
      <c r="A386" s="233">
        <v>111</v>
      </c>
      <c r="B386" s="113" t="s">
        <v>2269</v>
      </c>
      <c r="C386" s="94" t="s">
        <v>68</v>
      </c>
      <c r="D386" s="58"/>
      <c r="E386" s="400"/>
      <c r="F386" s="59"/>
      <c r="G386" s="406">
        <v>65</v>
      </c>
      <c r="H386" s="322">
        <v>3</v>
      </c>
      <c r="I386" s="322">
        <v>1</v>
      </c>
      <c r="J386" s="110" t="s">
        <v>86</v>
      </c>
      <c r="K386" s="46"/>
      <c r="L386" s="42" t="str">
        <f t="shared" si="11"/>
        <v>1gallons</v>
      </c>
      <c r="M386" s="43">
        <f t="shared" si="12"/>
        <v>3</v>
      </c>
      <c r="N386" s="44" t="str">
        <f t="shared" si="13"/>
        <v>3gallons</v>
      </c>
      <c r="O386" s="51">
        <f t="shared" si="14"/>
        <v>195</v>
      </c>
      <c r="P386" s="29"/>
      <c r="Q386" s="11"/>
      <c r="R386" s="11"/>
      <c r="S386" s="11"/>
      <c r="T386" s="11"/>
      <c r="U386" s="11"/>
      <c r="V386" s="11"/>
      <c r="W386" s="11"/>
      <c r="X386" s="11"/>
      <c r="Y386" s="11"/>
      <c r="Z386" s="11"/>
    </row>
    <row r="387" spans="1:26" ht="14.25" customHeight="1">
      <c r="A387" s="233">
        <v>111</v>
      </c>
      <c r="B387" s="79" t="s">
        <v>2269</v>
      </c>
      <c r="C387" s="94" t="s">
        <v>68</v>
      </c>
      <c r="D387" s="58"/>
      <c r="E387" s="116"/>
      <c r="F387" s="59"/>
      <c r="G387" s="212">
        <v>0.26</v>
      </c>
      <c r="H387" s="213">
        <v>2000</v>
      </c>
      <c r="I387" s="213">
        <v>1000</v>
      </c>
      <c r="J387" s="312" t="s">
        <v>29</v>
      </c>
      <c r="K387" s="46"/>
      <c r="L387" s="42" t="str">
        <f t="shared" si="11"/>
        <v>1000ml</v>
      </c>
      <c r="M387" s="43">
        <f t="shared" si="12"/>
        <v>2000000</v>
      </c>
      <c r="N387" s="44" t="str">
        <f t="shared" si="13"/>
        <v>2000000ml</v>
      </c>
      <c r="O387" s="51">
        <f t="shared" si="14"/>
        <v>520</v>
      </c>
      <c r="P387" s="29"/>
      <c r="Q387" s="11"/>
      <c r="R387" s="11"/>
      <c r="S387" s="11"/>
      <c r="T387" s="11"/>
      <c r="U387" s="11"/>
      <c r="V387" s="11"/>
      <c r="W387" s="11"/>
      <c r="X387" s="11"/>
      <c r="Y387" s="11"/>
      <c r="Z387" s="11"/>
    </row>
    <row r="388" spans="1:26" ht="14.25" customHeight="1">
      <c r="A388" s="232">
        <v>112</v>
      </c>
      <c r="B388" s="116" t="s">
        <v>2277</v>
      </c>
      <c r="C388" s="49" t="s">
        <v>61</v>
      </c>
      <c r="D388" s="9"/>
      <c r="E388" s="116" t="s">
        <v>2637</v>
      </c>
      <c r="F388" s="37"/>
      <c r="G388" s="38">
        <v>249.55</v>
      </c>
      <c r="H388" s="39">
        <v>1</v>
      </c>
      <c r="I388" s="39">
        <v>1000</v>
      </c>
      <c r="J388" s="88" t="s">
        <v>29</v>
      </c>
      <c r="K388" s="41" t="s">
        <v>26</v>
      </c>
      <c r="L388" s="42" t="str">
        <f t="shared" si="11"/>
        <v>1000ml</v>
      </c>
      <c r="M388" s="43">
        <f t="shared" si="12"/>
        <v>1000</v>
      </c>
      <c r="N388" s="44" t="str">
        <f t="shared" si="13"/>
        <v>1000ml</v>
      </c>
      <c r="O388" s="51">
        <f t="shared" si="14"/>
        <v>249.55</v>
      </c>
      <c r="P388" s="29"/>
      <c r="Q388" s="11"/>
      <c r="R388" s="11"/>
      <c r="S388" s="11"/>
      <c r="T388" s="11"/>
      <c r="U388" s="11"/>
      <c r="V388" s="11"/>
      <c r="W388" s="11"/>
      <c r="X388" s="11"/>
      <c r="Y388" s="11"/>
      <c r="Z388" s="11"/>
    </row>
    <row r="389" spans="1:26" ht="14.25" customHeight="1">
      <c r="A389" s="232">
        <v>113</v>
      </c>
      <c r="B389" s="116" t="s">
        <v>2326</v>
      </c>
      <c r="C389" s="49" t="s">
        <v>61</v>
      </c>
      <c r="D389" s="9"/>
      <c r="E389" s="116" t="s">
        <v>2327</v>
      </c>
      <c r="F389" s="37"/>
      <c r="G389" s="38">
        <v>845</v>
      </c>
      <c r="H389" s="39">
        <v>0.5</v>
      </c>
      <c r="I389" s="39">
        <v>1000</v>
      </c>
      <c r="J389" s="88" t="s">
        <v>59</v>
      </c>
      <c r="K389" s="41" t="s">
        <v>26</v>
      </c>
      <c r="L389" s="42" t="str">
        <f t="shared" si="11"/>
        <v>1000grams</v>
      </c>
      <c r="M389" s="43">
        <f t="shared" si="12"/>
        <v>500</v>
      </c>
      <c r="N389" s="44" t="str">
        <f t="shared" si="13"/>
        <v>500grams</v>
      </c>
      <c r="O389" s="51">
        <f t="shared" si="14"/>
        <v>422.5</v>
      </c>
      <c r="P389" s="29"/>
      <c r="Q389" s="11"/>
      <c r="R389" s="11"/>
      <c r="S389" s="11"/>
      <c r="T389" s="11"/>
      <c r="U389" s="11"/>
      <c r="V389" s="11"/>
      <c r="W389" s="11"/>
      <c r="X389" s="11"/>
      <c r="Y389" s="11"/>
      <c r="Z389" s="11"/>
    </row>
    <row r="390" spans="1:26" ht="14.25" customHeight="1">
      <c r="A390" s="232">
        <v>114</v>
      </c>
      <c r="B390" s="116" t="s">
        <v>2455</v>
      </c>
      <c r="C390" s="49" t="s">
        <v>61</v>
      </c>
      <c r="D390" s="9"/>
      <c r="E390" s="116" t="s">
        <v>2276</v>
      </c>
      <c r="F390" s="37"/>
      <c r="G390" s="38">
        <v>135</v>
      </c>
      <c r="H390" s="39">
        <v>2</v>
      </c>
      <c r="I390" s="39">
        <v>3500</v>
      </c>
      <c r="J390" s="88" t="s">
        <v>86</v>
      </c>
      <c r="K390" s="41" t="s">
        <v>26</v>
      </c>
      <c r="L390" s="42" t="str">
        <f t="shared" si="11"/>
        <v>3500gallons</v>
      </c>
      <c r="M390" s="43">
        <f t="shared" si="12"/>
        <v>7000</v>
      </c>
      <c r="N390" s="44" t="str">
        <f t="shared" si="13"/>
        <v>7000gallons</v>
      </c>
      <c r="O390" s="51">
        <f t="shared" si="14"/>
        <v>270</v>
      </c>
      <c r="P390" s="29"/>
      <c r="Q390" s="11"/>
      <c r="R390" s="11"/>
      <c r="S390" s="11"/>
      <c r="T390" s="11"/>
      <c r="U390" s="11"/>
      <c r="V390" s="11"/>
      <c r="W390" s="11"/>
      <c r="X390" s="11"/>
      <c r="Y390" s="11"/>
      <c r="Z390" s="11"/>
    </row>
    <row r="391" spans="1:26" ht="14.25" customHeight="1">
      <c r="A391" s="232">
        <v>115</v>
      </c>
      <c r="B391" s="33" t="s">
        <v>2545</v>
      </c>
      <c r="C391" s="49" t="s">
        <v>61</v>
      </c>
      <c r="D391" s="9"/>
      <c r="E391" s="50" t="s">
        <v>2276</v>
      </c>
      <c r="F391" s="37"/>
      <c r="G391" s="38">
        <v>70</v>
      </c>
      <c r="H391" s="39">
        <v>15</v>
      </c>
      <c r="I391" s="81">
        <v>3500</v>
      </c>
      <c r="J391" s="121" t="s">
        <v>86</v>
      </c>
      <c r="K391" s="41" t="s">
        <v>26</v>
      </c>
      <c r="L391" s="42" t="str">
        <f t="shared" si="11"/>
        <v>3500gallons</v>
      </c>
      <c r="M391" s="43">
        <f t="shared" si="12"/>
        <v>52500</v>
      </c>
      <c r="N391" s="44" t="str">
        <f t="shared" si="13"/>
        <v>52500gallons</v>
      </c>
      <c r="O391" s="51">
        <f t="shared" si="14"/>
        <v>1050</v>
      </c>
      <c r="P391" s="29"/>
      <c r="Q391" s="11"/>
      <c r="R391" s="11"/>
      <c r="S391" s="11"/>
      <c r="T391" s="11"/>
      <c r="U391" s="11"/>
      <c r="V391" s="11"/>
      <c r="W391" s="11"/>
      <c r="X391" s="11"/>
      <c r="Y391" s="11"/>
      <c r="Z391" s="11"/>
    </row>
    <row r="392" spans="1:26" ht="14.25" customHeight="1">
      <c r="A392" s="232">
        <v>115</v>
      </c>
      <c r="B392" s="33" t="s">
        <v>2542</v>
      </c>
      <c r="C392" s="49" t="s">
        <v>31</v>
      </c>
      <c r="D392" s="9"/>
      <c r="E392" s="50" t="s">
        <v>482</v>
      </c>
      <c r="F392" s="37"/>
      <c r="G392" s="108">
        <v>70</v>
      </c>
      <c r="H392" s="81">
        <v>2</v>
      </c>
      <c r="I392" s="81"/>
      <c r="J392" s="40" t="s">
        <v>29</v>
      </c>
      <c r="K392" s="41" t="s">
        <v>26</v>
      </c>
      <c r="L392" s="42" t="str">
        <f t="shared" si="11"/>
        <v>ml</v>
      </c>
      <c r="M392" s="43">
        <f t="shared" si="12"/>
        <v>0</v>
      </c>
      <c r="N392" s="44" t="str">
        <f t="shared" si="13"/>
        <v>0ml</v>
      </c>
      <c r="O392" s="51">
        <f t="shared" si="14"/>
        <v>140</v>
      </c>
      <c r="P392" s="29"/>
      <c r="Q392" s="11"/>
      <c r="R392" s="11"/>
      <c r="S392" s="11"/>
      <c r="T392" s="11"/>
      <c r="U392" s="11"/>
      <c r="V392" s="11"/>
      <c r="W392" s="11"/>
      <c r="X392" s="11"/>
      <c r="Y392" s="11"/>
      <c r="Z392" s="11"/>
    </row>
    <row r="393" spans="1:26" ht="14.25" customHeight="1">
      <c r="A393" s="232">
        <v>115</v>
      </c>
      <c r="B393" s="33" t="s">
        <v>2542</v>
      </c>
      <c r="C393" s="34" t="s">
        <v>43</v>
      </c>
      <c r="D393" s="9"/>
      <c r="E393" s="50" t="s">
        <v>28</v>
      </c>
      <c r="F393" s="37"/>
      <c r="G393" s="108">
        <v>70</v>
      </c>
      <c r="H393" s="81">
        <v>1</v>
      </c>
      <c r="I393" s="81">
        <v>1</v>
      </c>
      <c r="J393" s="40" t="s">
        <v>86</v>
      </c>
      <c r="K393" s="41" t="s">
        <v>26</v>
      </c>
      <c r="L393" s="42" t="str">
        <f t="shared" si="11"/>
        <v>1gallons</v>
      </c>
      <c r="M393" s="43">
        <f t="shared" si="12"/>
        <v>1</v>
      </c>
      <c r="N393" s="44" t="str">
        <f t="shared" si="13"/>
        <v>1gallons</v>
      </c>
      <c r="O393" s="51">
        <f t="shared" si="14"/>
        <v>70</v>
      </c>
      <c r="P393" s="29"/>
      <c r="Q393" s="11"/>
      <c r="R393" s="11"/>
      <c r="S393" s="11"/>
      <c r="T393" s="11"/>
      <c r="U393" s="11"/>
      <c r="V393" s="11"/>
      <c r="W393" s="11"/>
      <c r="X393" s="11"/>
      <c r="Y393" s="11"/>
      <c r="Z393" s="11"/>
    </row>
    <row r="394" spans="1:26" ht="14.25" customHeight="1">
      <c r="A394" s="233">
        <v>115</v>
      </c>
      <c r="B394" s="52" t="s">
        <v>2542</v>
      </c>
      <c r="C394" s="34" t="s">
        <v>35</v>
      </c>
      <c r="D394" s="35"/>
      <c r="E394" s="50" t="s">
        <v>480</v>
      </c>
      <c r="F394" s="37"/>
      <c r="G394" s="108">
        <v>65</v>
      </c>
      <c r="H394" s="81">
        <v>7</v>
      </c>
      <c r="I394" s="81">
        <v>1</v>
      </c>
      <c r="J394" s="40" t="s">
        <v>86</v>
      </c>
      <c r="K394" s="41" t="s">
        <v>26</v>
      </c>
      <c r="L394" s="42" t="str">
        <f t="shared" si="11"/>
        <v>1gallons</v>
      </c>
      <c r="M394" s="43">
        <f t="shared" si="12"/>
        <v>7</v>
      </c>
      <c r="N394" s="44" t="str">
        <f t="shared" si="13"/>
        <v>7gallons</v>
      </c>
      <c r="O394" s="51">
        <f t="shared" si="14"/>
        <v>455</v>
      </c>
      <c r="P394" s="29"/>
      <c r="Q394" s="11"/>
      <c r="R394" s="11"/>
      <c r="S394" s="11"/>
      <c r="T394" s="11"/>
      <c r="U394" s="11"/>
      <c r="V394" s="11"/>
      <c r="W394" s="11"/>
      <c r="X394" s="11"/>
      <c r="Y394" s="11"/>
      <c r="Z394" s="11"/>
    </row>
    <row r="395" spans="1:26" ht="14.25" customHeight="1">
      <c r="A395" s="232">
        <v>115</v>
      </c>
      <c r="B395" s="52" t="s">
        <v>2542</v>
      </c>
      <c r="C395" s="53" t="s">
        <v>39</v>
      </c>
      <c r="D395" s="52"/>
      <c r="E395" s="52" t="s">
        <v>28</v>
      </c>
      <c r="F395" s="37"/>
      <c r="G395" s="102">
        <v>70</v>
      </c>
      <c r="H395" s="478">
        <v>19</v>
      </c>
      <c r="I395" s="103">
        <v>1</v>
      </c>
      <c r="J395" s="56" t="s">
        <v>86</v>
      </c>
      <c r="K395" s="41"/>
      <c r="L395" s="42" t="str">
        <f t="shared" si="11"/>
        <v>1gallons</v>
      </c>
      <c r="M395" s="43">
        <f t="shared" si="12"/>
        <v>19</v>
      </c>
      <c r="N395" s="44" t="str">
        <f t="shared" si="13"/>
        <v>19gallons</v>
      </c>
      <c r="O395" s="51">
        <f t="shared" si="14"/>
        <v>1330</v>
      </c>
      <c r="P395" s="29"/>
      <c r="Q395" s="11"/>
      <c r="R395" s="11"/>
      <c r="S395" s="11"/>
      <c r="T395" s="11"/>
      <c r="U395" s="11"/>
      <c r="V395" s="11"/>
      <c r="W395" s="11"/>
      <c r="X395" s="11"/>
      <c r="Y395" s="11"/>
      <c r="Z395" s="11"/>
    </row>
    <row r="396" spans="1:26" ht="14.25" customHeight="1">
      <c r="A396" s="233">
        <v>115</v>
      </c>
      <c r="B396" s="128" t="s">
        <v>2542</v>
      </c>
      <c r="C396" s="34" t="s">
        <v>82</v>
      </c>
      <c r="D396" s="35"/>
      <c r="E396" s="128" t="s">
        <v>28</v>
      </c>
      <c r="F396" s="111" t="s">
        <v>76</v>
      </c>
      <c r="G396" s="205">
        <v>65</v>
      </c>
      <c r="H396" s="129">
        <v>10</v>
      </c>
      <c r="I396" s="129">
        <v>1</v>
      </c>
      <c r="J396" s="130" t="s">
        <v>29</v>
      </c>
      <c r="K396" s="41" t="s">
        <v>26</v>
      </c>
      <c r="L396" s="42" t="str">
        <f t="shared" si="11"/>
        <v>1ml</v>
      </c>
      <c r="M396" s="43">
        <f t="shared" si="12"/>
        <v>10</v>
      </c>
      <c r="N396" s="44" t="str">
        <f t="shared" si="13"/>
        <v>10ml</v>
      </c>
      <c r="O396" s="51">
        <f t="shared" si="14"/>
        <v>650</v>
      </c>
      <c r="P396" s="29"/>
      <c r="Q396" s="11"/>
      <c r="R396" s="11"/>
      <c r="S396" s="11"/>
      <c r="T396" s="11"/>
      <c r="U396" s="11"/>
      <c r="V396" s="11"/>
      <c r="W396" s="11"/>
      <c r="X396" s="11"/>
      <c r="Y396" s="11"/>
      <c r="Z396" s="11"/>
    </row>
    <row r="397" spans="1:26" ht="14.25" customHeight="1">
      <c r="A397" s="233">
        <v>115</v>
      </c>
      <c r="B397" s="128" t="s">
        <v>2542</v>
      </c>
      <c r="C397" s="34" t="s">
        <v>82</v>
      </c>
      <c r="D397" s="35"/>
      <c r="E397" s="128" t="s">
        <v>2544</v>
      </c>
      <c r="F397" s="111" t="s">
        <v>76</v>
      </c>
      <c r="G397" s="205">
        <v>41.5</v>
      </c>
      <c r="H397" s="129">
        <v>1</v>
      </c>
      <c r="I397" s="129">
        <v>1000</v>
      </c>
      <c r="J397" s="130" t="s">
        <v>29</v>
      </c>
      <c r="K397" s="41" t="s">
        <v>26</v>
      </c>
      <c r="L397" s="42" t="str">
        <f t="shared" si="11"/>
        <v>1000ml</v>
      </c>
      <c r="M397" s="43">
        <f t="shared" si="12"/>
        <v>1000</v>
      </c>
      <c r="N397" s="44" t="str">
        <f t="shared" si="13"/>
        <v>1000ml</v>
      </c>
      <c r="O397" s="51">
        <f t="shared" si="14"/>
        <v>41.5</v>
      </c>
      <c r="P397" s="29"/>
      <c r="Q397" s="11"/>
      <c r="R397" s="11"/>
      <c r="S397" s="11"/>
      <c r="T397" s="11"/>
      <c r="U397" s="11"/>
      <c r="V397" s="11"/>
      <c r="W397" s="11"/>
      <c r="X397" s="11"/>
      <c r="Y397" s="11"/>
      <c r="Z397" s="11"/>
    </row>
    <row r="398" spans="1:26" ht="14.25" customHeight="1">
      <c r="A398" s="233">
        <v>115</v>
      </c>
      <c r="B398" s="128" t="s">
        <v>2542</v>
      </c>
      <c r="C398" s="34" t="s">
        <v>82</v>
      </c>
      <c r="D398" s="35"/>
      <c r="E398" s="128" t="s">
        <v>2543</v>
      </c>
      <c r="F398" s="111" t="s">
        <v>76</v>
      </c>
      <c r="G398" s="205">
        <v>41.5</v>
      </c>
      <c r="H398" s="129">
        <v>1</v>
      </c>
      <c r="I398" s="129">
        <v>1000</v>
      </c>
      <c r="J398" s="130" t="s">
        <v>29</v>
      </c>
      <c r="K398" s="41" t="s">
        <v>26</v>
      </c>
      <c r="L398" s="42" t="str">
        <f t="shared" si="11"/>
        <v>1000ml</v>
      </c>
      <c r="M398" s="43">
        <f t="shared" si="12"/>
        <v>1000</v>
      </c>
      <c r="N398" s="44" t="str">
        <f t="shared" si="13"/>
        <v>1000ml</v>
      </c>
      <c r="O398" s="51">
        <f t="shared" si="14"/>
        <v>41.5</v>
      </c>
      <c r="P398" s="29"/>
      <c r="Q398" s="11"/>
      <c r="R398" s="11"/>
      <c r="S398" s="11"/>
      <c r="T398" s="11"/>
      <c r="U398" s="11"/>
      <c r="V398" s="11"/>
      <c r="W398" s="11"/>
      <c r="X398" s="11"/>
      <c r="Y398" s="11"/>
      <c r="Z398" s="11"/>
    </row>
    <row r="399" spans="1:26" ht="14.25" customHeight="1">
      <c r="A399" s="233">
        <v>115</v>
      </c>
      <c r="B399" s="33" t="s">
        <v>2542</v>
      </c>
      <c r="C399" s="34" t="s">
        <v>6</v>
      </c>
      <c r="D399" s="35"/>
      <c r="E399" s="50" t="s">
        <v>28</v>
      </c>
      <c r="F399" s="111"/>
      <c r="G399" s="108">
        <v>70</v>
      </c>
      <c r="H399" s="81">
        <v>4</v>
      </c>
      <c r="I399" s="81">
        <v>3500</v>
      </c>
      <c r="J399" s="40" t="s">
        <v>59</v>
      </c>
      <c r="K399" s="41" t="s">
        <v>26</v>
      </c>
      <c r="L399" s="42" t="str">
        <f t="shared" si="11"/>
        <v>3500grams</v>
      </c>
      <c r="M399" s="43">
        <f t="shared" si="12"/>
        <v>14000</v>
      </c>
      <c r="N399" s="44" t="str">
        <f t="shared" si="13"/>
        <v>14000grams</v>
      </c>
      <c r="O399" s="51">
        <f t="shared" si="14"/>
        <v>280</v>
      </c>
      <c r="P399" s="29"/>
      <c r="Q399" s="11"/>
      <c r="R399" s="11"/>
      <c r="S399" s="11"/>
      <c r="T399" s="11"/>
      <c r="U399" s="11"/>
      <c r="V399" s="11"/>
      <c r="W399" s="11"/>
      <c r="X399" s="11"/>
      <c r="Y399" s="11"/>
      <c r="Z399" s="11"/>
    </row>
    <row r="400" spans="1:26" ht="14.25" customHeight="1">
      <c r="A400" s="233">
        <v>115</v>
      </c>
      <c r="B400" s="33" t="s">
        <v>2542</v>
      </c>
      <c r="C400" s="34" t="s">
        <v>55</v>
      </c>
      <c r="D400" s="48"/>
      <c r="E400" s="50" t="s">
        <v>1305</v>
      </c>
      <c r="F400" s="111"/>
      <c r="G400" s="108">
        <v>70</v>
      </c>
      <c r="H400" s="81">
        <v>1</v>
      </c>
      <c r="I400" s="81">
        <v>3.4</v>
      </c>
      <c r="J400" s="40" t="s">
        <v>484</v>
      </c>
      <c r="K400" s="41" t="s">
        <v>26</v>
      </c>
      <c r="L400" s="42" t="str">
        <f t="shared" si="11"/>
        <v>3.4l</v>
      </c>
      <c r="M400" s="43">
        <f t="shared" si="12"/>
        <v>3.4</v>
      </c>
      <c r="N400" s="44" t="str">
        <f t="shared" si="13"/>
        <v>3.4l</v>
      </c>
      <c r="O400" s="51">
        <f t="shared" si="14"/>
        <v>70</v>
      </c>
      <c r="P400" s="29"/>
      <c r="Q400" s="11"/>
      <c r="R400" s="11"/>
      <c r="S400" s="11"/>
      <c r="T400" s="11"/>
      <c r="U400" s="11"/>
      <c r="V400" s="11"/>
      <c r="W400" s="11"/>
      <c r="X400" s="11"/>
      <c r="Y400" s="11"/>
      <c r="Z400" s="11"/>
    </row>
    <row r="401" spans="1:26" ht="14.25" customHeight="1">
      <c r="A401" s="233">
        <v>115</v>
      </c>
      <c r="B401" s="36" t="s">
        <v>2542</v>
      </c>
      <c r="C401" s="34" t="s">
        <v>27</v>
      </c>
      <c r="D401" s="35"/>
      <c r="E401" s="230" t="s">
        <v>28</v>
      </c>
      <c r="F401" s="37"/>
      <c r="G401" s="108">
        <v>70</v>
      </c>
      <c r="H401" s="81">
        <v>10</v>
      </c>
      <c r="I401" s="81">
        <v>3500</v>
      </c>
      <c r="J401" s="40" t="s">
        <v>29</v>
      </c>
      <c r="K401" s="41" t="s">
        <v>26</v>
      </c>
      <c r="L401" s="42" t="str">
        <f t="shared" si="11"/>
        <v>3500ml</v>
      </c>
      <c r="M401" s="43">
        <f t="shared" si="12"/>
        <v>35000</v>
      </c>
      <c r="N401" s="44" t="str">
        <f t="shared" si="13"/>
        <v>35000ml</v>
      </c>
      <c r="O401" s="45">
        <f t="shared" si="14"/>
        <v>700</v>
      </c>
      <c r="P401" s="29"/>
      <c r="Q401" s="11"/>
      <c r="R401" s="11"/>
      <c r="S401" s="11"/>
      <c r="T401" s="11"/>
      <c r="U401" s="11"/>
      <c r="V401" s="11"/>
      <c r="W401" s="11"/>
      <c r="X401" s="11"/>
      <c r="Y401" s="11"/>
      <c r="Z401" s="11"/>
    </row>
    <row r="402" spans="1:26" ht="14.25" customHeight="1">
      <c r="A402" s="233">
        <v>115</v>
      </c>
      <c r="B402" s="496" t="s">
        <v>2542</v>
      </c>
      <c r="C402" s="34" t="s">
        <v>47</v>
      </c>
      <c r="D402" s="59"/>
      <c r="E402" s="344" t="s">
        <v>28</v>
      </c>
      <c r="F402" s="59"/>
      <c r="G402" s="108">
        <v>70</v>
      </c>
      <c r="H402" s="81">
        <v>30</v>
      </c>
      <c r="I402" s="81">
        <v>1</v>
      </c>
      <c r="J402" s="88" t="s">
        <v>86</v>
      </c>
      <c r="K402" s="46"/>
      <c r="L402" s="42" t="str">
        <f t="shared" si="11"/>
        <v>1gallons</v>
      </c>
      <c r="M402" s="43">
        <f t="shared" si="12"/>
        <v>30</v>
      </c>
      <c r="N402" s="44" t="str">
        <f t="shared" si="13"/>
        <v>30gallons</v>
      </c>
      <c r="O402" s="51">
        <f t="shared" si="14"/>
        <v>2100</v>
      </c>
      <c r="P402" s="29"/>
      <c r="Q402" s="11"/>
      <c r="R402" s="11"/>
      <c r="S402" s="11"/>
      <c r="T402" s="11"/>
      <c r="U402" s="11"/>
      <c r="V402" s="11"/>
      <c r="W402" s="11"/>
      <c r="X402" s="11"/>
      <c r="Y402" s="11"/>
      <c r="Z402" s="11"/>
    </row>
    <row r="403" spans="1:26" ht="14.25" customHeight="1">
      <c r="A403" s="233">
        <v>115</v>
      </c>
      <c r="B403" s="79" t="s">
        <v>2542</v>
      </c>
      <c r="C403" s="94" t="s">
        <v>68</v>
      </c>
      <c r="D403" s="59"/>
      <c r="E403" s="116"/>
      <c r="F403" s="59"/>
      <c r="G403" s="95">
        <v>70</v>
      </c>
      <c r="H403" s="97">
        <v>5</v>
      </c>
      <c r="I403" s="97">
        <v>1</v>
      </c>
      <c r="J403" s="110" t="s">
        <v>86</v>
      </c>
      <c r="K403" s="46"/>
      <c r="L403" s="42" t="str">
        <f t="shared" si="11"/>
        <v>1gallons</v>
      </c>
      <c r="M403" s="43">
        <f t="shared" si="12"/>
        <v>5</v>
      </c>
      <c r="N403" s="44" t="str">
        <f t="shared" si="13"/>
        <v>5gallons</v>
      </c>
      <c r="O403" s="51">
        <f t="shared" si="14"/>
        <v>350</v>
      </c>
      <c r="P403" s="29"/>
      <c r="Q403" s="11"/>
      <c r="R403" s="11"/>
      <c r="S403" s="11"/>
      <c r="T403" s="11"/>
      <c r="U403" s="11"/>
      <c r="V403" s="11"/>
      <c r="W403" s="11"/>
      <c r="X403" s="11"/>
      <c r="Y403" s="11"/>
      <c r="Z403" s="11"/>
    </row>
    <row r="404" spans="1:26" ht="14.25" customHeight="1">
      <c r="A404" s="233">
        <v>115</v>
      </c>
      <c r="B404" s="79" t="s">
        <v>2542</v>
      </c>
      <c r="C404" s="94" t="s">
        <v>68</v>
      </c>
      <c r="D404" s="59"/>
      <c r="E404" s="116"/>
      <c r="F404" s="59"/>
      <c r="G404" s="95">
        <v>0.19111111111111109</v>
      </c>
      <c r="H404" s="97">
        <v>1000</v>
      </c>
      <c r="I404" s="97">
        <v>1800</v>
      </c>
      <c r="J404" s="110" t="s">
        <v>59</v>
      </c>
      <c r="K404" s="46"/>
      <c r="L404" s="42" t="str">
        <f t="shared" si="11"/>
        <v>1800grams</v>
      </c>
      <c r="M404" s="43">
        <f t="shared" si="12"/>
        <v>1800000</v>
      </c>
      <c r="N404" s="44" t="str">
        <f t="shared" si="13"/>
        <v>1800000grams</v>
      </c>
      <c r="O404" s="51">
        <f t="shared" si="14"/>
        <v>191.11111111111109</v>
      </c>
      <c r="P404" s="29"/>
      <c r="Q404" s="11"/>
      <c r="R404" s="11"/>
      <c r="S404" s="11"/>
      <c r="T404" s="11"/>
      <c r="U404" s="11"/>
      <c r="V404" s="11"/>
      <c r="W404" s="11"/>
      <c r="X404" s="11"/>
      <c r="Y404" s="11"/>
      <c r="Z404" s="11"/>
    </row>
    <row r="405" spans="1:26" ht="14.25" customHeight="1">
      <c r="A405" s="232">
        <v>116</v>
      </c>
      <c r="B405" s="48" t="s">
        <v>2575</v>
      </c>
      <c r="C405" s="49" t="s">
        <v>61</v>
      </c>
      <c r="D405" s="35"/>
      <c r="E405" s="50" t="s">
        <v>2576</v>
      </c>
      <c r="F405" s="37"/>
      <c r="G405" s="108">
        <v>45</v>
      </c>
      <c r="H405" s="81">
        <v>2</v>
      </c>
      <c r="I405" s="81">
        <v>200</v>
      </c>
      <c r="J405" s="88" t="s">
        <v>59</v>
      </c>
      <c r="K405" s="41" t="s">
        <v>26</v>
      </c>
      <c r="L405" s="42" t="str">
        <f t="shared" si="11"/>
        <v>200grams</v>
      </c>
      <c r="M405" s="43">
        <f t="shared" si="12"/>
        <v>400</v>
      </c>
      <c r="N405" s="44" t="str">
        <f t="shared" si="13"/>
        <v>400grams</v>
      </c>
      <c r="O405" s="51">
        <f t="shared" si="14"/>
        <v>90</v>
      </c>
      <c r="P405" s="29"/>
      <c r="Q405" s="11"/>
      <c r="R405" s="11"/>
      <c r="S405" s="11"/>
      <c r="T405" s="11"/>
      <c r="U405" s="11"/>
      <c r="V405" s="11"/>
      <c r="W405" s="11"/>
      <c r="X405" s="11"/>
      <c r="Y405" s="11"/>
      <c r="Z405" s="11"/>
    </row>
    <row r="406" spans="1:26" ht="14.25" customHeight="1">
      <c r="A406" s="232">
        <v>117</v>
      </c>
      <c r="B406" s="33" t="s">
        <v>2597</v>
      </c>
      <c r="C406" s="49" t="s">
        <v>61</v>
      </c>
      <c r="D406" s="552"/>
      <c r="E406" s="50" t="s">
        <v>2598</v>
      </c>
      <c r="F406" s="37"/>
      <c r="G406" s="108">
        <v>247.9</v>
      </c>
      <c r="H406" s="81">
        <v>1</v>
      </c>
      <c r="I406" s="81">
        <v>270</v>
      </c>
      <c r="J406" s="88" t="s">
        <v>29</v>
      </c>
      <c r="K406" s="41" t="s">
        <v>26</v>
      </c>
      <c r="L406" s="42" t="str">
        <f t="shared" si="11"/>
        <v>270ml</v>
      </c>
      <c r="M406" s="43">
        <f t="shared" si="12"/>
        <v>270</v>
      </c>
      <c r="N406" s="44" t="str">
        <f t="shared" si="13"/>
        <v>270ml</v>
      </c>
      <c r="O406" s="51">
        <f t="shared" si="14"/>
        <v>247.9</v>
      </c>
      <c r="P406" s="29"/>
      <c r="Q406" s="11"/>
      <c r="R406" s="11"/>
      <c r="S406" s="11"/>
      <c r="T406" s="11"/>
      <c r="U406" s="11"/>
      <c r="V406" s="11"/>
      <c r="W406" s="11"/>
      <c r="X406" s="11"/>
      <c r="Y406" s="11"/>
      <c r="Z406" s="11"/>
    </row>
    <row r="407" spans="1:26" ht="14.25" customHeight="1">
      <c r="A407" s="232">
        <v>117</v>
      </c>
      <c r="B407" s="48" t="s">
        <v>2593</v>
      </c>
      <c r="C407" s="34" t="s">
        <v>43</v>
      </c>
      <c r="D407" s="139"/>
      <c r="E407" s="50" t="s">
        <v>2596</v>
      </c>
      <c r="F407" s="37"/>
      <c r="G407" s="108">
        <v>76</v>
      </c>
      <c r="H407" s="81">
        <v>1</v>
      </c>
      <c r="I407" s="81">
        <v>340</v>
      </c>
      <c r="J407" s="88" t="s">
        <v>59</v>
      </c>
      <c r="K407" s="41" t="s">
        <v>26</v>
      </c>
      <c r="L407" s="42" t="str">
        <f t="shared" si="11"/>
        <v>340grams</v>
      </c>
      <c r="M407" s="43">
        <f t="shared" si="12"/>
        <v>340</v>
      </c>
      <c r="N407" s="44" t="str">
        <f t="shared" si="13"/>
        <v>340grams</v>
      </c>
      <c r="O407" s="51">
        <f t="shared" si="14"/>
        <v>76</v>
      </c>
      <c r="P407" s="29"/>
      <c r="Q407" s="11"/>
      <c r="R407" s="11"/>
      <c r="S407" s="11"/>
      <c r="T407" s="11"/>
      <c r="U407" s="11"/>
      <c r="V407" s="11"/>
      <c r="W407" s="11"/>
      <c r="X407" s="11"/>
      <c r="Y407" s="11"/>
      <c r="Z407" s="11"/>
    </row>
    <row r="408" spans="1:26" ht="14.25" customHeight="1">
      <c r="A408" s="233">
        <v>117</v>
      </c>
      <c r="B408" s="52" t="s">
        <v>2593</v>
      </c>
      <c r="C408" s="34" t="s">
        <v>35</v>
      </c>
      <c r="D408" s="139"/>
      <c r="E408" s="52" t="s">
        <v>2594</v>
      </c>
      <c r="F408" s="37"/>
      <c r="G408" s="108">
        <v>98</v>
      </c>
      <c r="H408" s="81">
        <v>1</v>
      </c>
      <c r="I408" s="81">
        <v>150</v>
      </c>
      <c r="J408" s="88" t="s">
        <v>59</v>
      </c>
      <c r="K408" s="41" t="s">
        <v>26</v>
      </c>
      <c r="L408" s="42" t="str">
        <f t="shared" si="11"/>
        <v>150grams</v>
      </c>
      <c r="M408" s="43">
        <f t="shared" si="12"/>
        <v>150</v>
      </c>
      <c r="N408" s="44" t="str">
        <f t="shared" si="13"/>
        <v>150grams</v>
      </c>
      <c r="O408" s="51">
        <f t="shared" si="14"/>
        <v>98</v>
      </c>
      <c r="P408" s="29"/>
      <c r="Q408" s="11"/>
      <c r="R408" s="11"/>
      <c r="S408" s="11"/>
      <c r="T408" s="11"/>
      <c r="U408" s="11"/>
      <c r="V408" s="11"/>
      <c r="W408" s="11"/>
      <c r="X408" s="11"/>
      <c r="Y408" s="11"/>
      <c r="Z408" s="11"/>
    </row>
    <row r="409" spans="1:26" ht="14.25" customHeight="1">
      <c r="A409" s="233">
        <v>117</v>
      </c>
      <c r="B409" s="128" t="s">
        <v>2593</v>
      </c>
      <c r="C409" s="34" t="s">
        <v>82</v>
      </c>
      <c r="D409" s="139"/>
      <c r="E409" s="128" t="s">
        <v>2595</v>
      </c>
      <c r="F409" s="111" t="s">
        <v>76</v>
      </c>
      <c r="G409" s="205">
        <v>239.5</v>
      </c>
      <c r="H409" s="129">
        <v>1</v>
      </c>
      <c r="I409" s="129">
        <v>290</v>
      </c>
      <c r="J409" s="240" t="s">
        <v>59</v>
      </c>
      <c r="K409" s="41" t="s">
        <v>26</v>
      </c>
      <c r="L409" s="42" t="str">
        <f t="shared" si="11"/>
        <v>290grams</v>
      </c>
      <c r="M409" s="43">
        <f t="shared" si="12"/>
        <v>290</v>
      </c>
      <c r="N409" s="44" t="str">
        <f t="shared" si="13"/>
        <v>290grams</v>
      </c>
      <c r="O409" s="51">
        <f t="shared" si="14"/>
        <v>239.5</v>
      </c>
      <c r="P409" s="29"/>
      <c r="Q409" s="11"/>
      <c r="R409" s="11"/>
      <c r="S409" s="11"/>
      <c r="T409" s="11"/>
      <c r="U409" s="11"/>
      <c r="V409" s="11"/>
      <c r="W409" s="11"/>
      <c r="X409" s="11"/>
      <c r="Y409" s="11"/>
      <c r="Z409" s="11"/>
    </row>
    <row r="410" spans="1:26" ht="14.25" customHeight="1">
      <c r="A410" s="232">
        <v>118</v>
      </c>
      <c r="B410" s="33" t="s">
        <v>928</v>
      </c>
      <c r="C410" s="49" t="s">
        <v>61</v>
      </c>
      <c r="D410" s="139"/>
      <c r="E410" s="50" t="s">
        <v>929</v>
      </c>
      <c r="F410" s="37"/>
      <c r="G410" s="108">
        <v>6.8</v>
      </c>
      <c r="H410" s="81">
        <v>3570</v>
      </c>
      <c r="I410" s="81">
        <v>1</v>
      </c>
      <c r="J410" s="88" t="s">
        <v>37</v>
      </c>
      <c r="K410" s="41" t="s">
        <v>26</v>
      </c>
      <c r="L410" s="42" t="str">
        <f t="shared" si="11"/>
        <v>1pieces</v>
      </c>
      <c r="M410" s="43">
        <f t="shared" si="12"/>
        <v>3570</v>
      </c>
      <c r="N410" s="44" t="str">
        <f t="shared" si="13"/>
        <v>3570pieces</v>
      </c>
      <c r="O410" s="51">
        <f t="shared" si="14"/>
        <v>24276</v>
      </c>
      <c r="P410" s="29"/>
      <c r="Q410" s="11"/>
      <c r="R410" s="11"/>
      <c r="S410" s="11"/>
      <c r="T410" s="11"/>
      <c r="U410" s="11"/>
      <c r="V410" s="11"/>
      <c r="W410" s="11"/>
      <c r="X410" s="11"/>
      <c r="Y410" s="11"/>
      <c r="Z410" s="11"/>
    </row>
    <row r="411" spans="1:26" ht="14.25" customHeight="1">
      <c r="A411" s="232">
        <v>118</v>
      </c>
      <c r="B411" s="33" t="s">
        <v>921</v>
      </c>
      <c r="C411" s="49" t="s">
        <v>31</v>
      </c>
      <c r="D411" s="139"/>
      <c r="E411" s="50" t="s">
        <v>927</v>
      </c>
      <c r="F411" s="37"/>
      <c r="G411" s="108">
        <v>7.33</v>
      </c>
      <c r="H411" s="81">
        <v>750</v>
      </c>
      <c r="I411" s="81"/>
      <c r="J411" s="88" t="s">
        <v>33</v>
      </c>
      <c r="K411" s="41" t="s">
        <v>26</v>
      </c>
      <c r="L411" s="42" t="str">
        <f t="shared" si="11"/>
        <v>kg</v>
      </c>
      <c r="M411" s="43">
        <f t="shared" si="12"/>
        <v>0</v>
      </c>
      <c r="N411" s="44" t="str">
        <f t="shared" si="13"/>
        <v>0kg</v>
      </c>
      <c r="O411" s="51">
        <f t="shared" si="14"/>
        <v>5497.5</v>
      </c>
      <c r="P411" s="29"/>
      <c r="Q411" s="11"/>
      <c r="R411" s="11"/>
      <c r="S411" s="11"/>
      <c r="T411" s="11"/>
      <c r="U411" s="11"/>
      <c r="V411" s="11"/>
      <c r="W411" s="11"/>
      <c r="X411" s="11"/>
      <c r="Y411" s="11"/>
      <c r="Z411" s="11"/>
    </row>
    <row r="412" spans="1:26" ht="14.25" customHeight="1">
      <c r="A412" s="232">
        <v>118</v>
      </c>
      <c r="B412" s="48" t="s">
        <v>921</v>
      </c>
      <c r="C412" s="34" t="s">
        <v>43</v>
      </c>
      <c r="D412" s="139"/>
      <c r="E412" s="313" t="s">
        <v>922</v>
      </c>
      <c r="F412" s="37"/>
      <c r="G412" s="108">
        <v>215</v>
      </c>
      <c r="H412" s="112">
        <v>1</v>
      </c>
      <c r="I412" s="81">
        <v>30</v>
      </c>
      <c r="J412" s="110" t="s">
        <v>37</v>
      </c>
      <c r="K412" s="41" t="s">
        <v>26</v>
      </c>
      <c r="L412" s="42" t="str">
        <f t="shared" si="11"/>
        <v>30pieces</v>
      </c>
      <c r="M412" s="43">
        <f t="shared" si="12"/>
        <v>30</v>
      </c>
      <c r="N412" s="44" t="str">
        <f t="shared" si="13"/>
        <v>30pieces</v>
      </c>
      <c r="O412" s="51">
        <f t="shared" si="14"/>
        <v>215</v>
      </c>
      <c r="P412" s="29"/>
      <c r="Q412" s="11"/>
      <c r="R412" s="11"/>
      <c r="S412" s="11"/>
      <c r="T412" s="11"/>
      <c r="U412" s="11"/>
      <c r="V412" s="11"/>
      <c r="W412" s="11"/>
      <c r="X412" s="11"/>
      <c r="Y412" s="11"/>
      <c r="Z412" s="11"/>
    </row>
    <row r="413" spans="1:26" ht="14.25" customHeight="1">
      <c r="A413" s="233">
        <v>118</v>
      </c>
      <c r="B413" s="48" t="s">
        <v>924</v>
      </c>
      <c r="C413" s="34" t="s">
        <v>35</v>
      </c>
      <c r="D413" s="139"/>
      <c r="E413" s="50" t="s">
        <v>925</v>
      </c>
      <c r="F413" s="37"/>
      <c r="G413" s="108">
        <v>230</v>
      </c>
      <c r="H413" s="81">
        <v>12</v>
      </c>
      <c r="I413" s="81">
        <v>30</v>
      </c>
      <c r="J413" s="88" t="s">
        <v>926</v>
      </c>
      <c r="K413" s="41" t="s">
        <v>26</v>
      </c>
      <c r="L413" s="42" t="str">
        <f t="shared" si="11"/>
        <v>30tray</v>
      </c>
      <c r="M413" s="43">
        <f t="shared" si="12"/>
        <v>360</v>
      </c>
      <c r="N413" s="44" t="str">
        <f t="shared" si="13"/>
        <v>360tray</v>
      </c>
      <c r="O413" s="51">
        <f t="shared" si="14"/>
        <v>2760</v>
      </c>
      <c r="P413" s="29"/>
      <c r="Q413" s="11"/>
      <c r="R413" s="11"/>
      <c r="S413" s="11"/>
      <c r="T413" s="11"/>
      <c r="U413" s="11"/>
      <c r="V413" s="11"/>
      <c r="W413" s="11"/>
      <c r="X413" s="11"/>
      <c r="Y413" s="11"/>
      <c r="Z413" s="11"/>
    </row>
    <row r="414" spans="1:26" ht="14.25" customHeight="1">
      <c r="A414" s="232">
        <v>118</v>
      </c>
      <c r="B414" s="68" t="s">
        <v>921</v>
      </c>
      <c r="C414" s="53" t="s">
        <v>39</v>
      </c>
      <c r="D414" s="530"/>
      <c r="E414" s="68" t="s">
        <v>922</v>
      </c>
      <c r="F414" s="37"/>
      <c r="G414" s="102">
        <v>222</v>
      </c>
      <c r="H414" s="103">
        <v>30</v>
      </c>
      <c r="I414" s="103">
        <v>30</v>
      </c>
      <c r="J414" s="104" t="s">
        <v>37</v>
      </c>
      <c r="K414" s="41"/>
      <c r="L414" s="42" t="str">
        <f t="shared" si="11"/>
        <v>30pieces</v>
      </c>
      <c r="M414" s="43">
        <f t="shared" si="12"/>
        <v>900</v>
      </c>
      <c r="N414" s="44" t="str">
        <f t="shared" si="13"/>
        <v>900pieces</v>
      </c>
      <c r="O414" s="51">
        <f t="shared" si="14"/>
        <v>6660</v>
      </c>
      <c r="P414" s="29"/>
      <c r="Q414" s="11"/>
      <c r="R414" s="11"/>
      <c r="S414" s="11"/>
      <c r="T414" s="11"/>
      <c r="U414" s="11"/>
      <c r="V414" s="11"/>
      <c r="W414" s="11"/>
      <c r="X414" s="11"/>
      <c r="Y414" s="11"/>
      <c r="Z414" s="11"/>
    </row>
    <row r="415" spans="1:26" ht="14.25" customHeight="1">
      <c r="A415" s="233">
        <v>118</v>
      </c>
      <c r="B415" s="122" t="s">
        <v>921</v>
      </c>
      <c r="C415" s="34" t="s">
        <v>82</v>
      </c>
      <c r="D415" s="139"/>
      <c r="E415" s="203" t="s">
        <v>923</v>
      </c>
      <c r="F415" s="111" t="s">
        <v>76</v>
      </c>
      <c r="G415" s="205">
        <v>8.33</v>
      </c>
      <c r="H415" s="129">
        <v>159</v>
      </c>
      <c r="I415" s="129">
        <v>1</v>
      </c>
      <c r="J415" s="240" t="s">
        <v>37</v>
      </c>
      <c r="K415" s="41" t="s">
        <v>26</v>
      </c>
      <c r="L415" s="42" t="str">
        <f t="shared" si="11"/>
        <v>1pieces</v>
      </c>
      <c r="M415" s="43">
        <f t="shared" si="12"/>
        <v>159</v>
      </c>
      <c r="N415" s="44" t="str">
        <f t="shared" si="13"/>
        <v>159pieces</v>
      </c>
      <c r="O415" s="51">
        <f t="shared" si="14"/>
        <v>1324.47</v>
      </c>
      <c r="P415" s="29"/>
      <c r="Q415" s="11"/>
      <c r="R415" s="11"/>
      <c r="S415" s="11"/>
      <c r="T415" s="11"/>
      <c r="U415" s="11"/>
      <c r="V415" s="11"/>
      <c r="W415" s="11"/>
      <c r="X415" s="11"/>
      <c r="Y415" s="11"/>
      <c r="Z415" s="11"/>
    </row>
    <row r="416" spans="1:26" ht="14.25" customHeight="1">
      <c r="A416" s="233">
        <v>118</v>
      </c>
      <c r="B416" s="76" t="s">
        <v>921</v>
      </c>
      <c r="C416" s="34" t="s">
        <v>55</v>
      </c>
      <c r="D416" s="139"/>
      <c r="E416" s="149"/>
      <c r="F416" s="37"/>
      <c r="G416" s="108">
        <v>6</v>
      </c>
      <c r="H416" s="153">
        <v>530</v>
      </c>
      <c r="I416" s="81">
        <v>1</v>
      </c>
      <c r="J416" s="88" t="s">
        <v>37</v>
      </c>
      <c r="K416" s="41"/>
      <c r="L416" s="42" t="str">
        <f t="shared" si="11"/>
        <v>1pieces</v>
      </c>
      <c r="M416" s="43">
        <f t="shared" si="12"/>
        <v>530</v>
      </c>
      <c r="N416" s="44" t="str">
        <f t="shared" si="13"/>
        <v>530pieces</v>
      </c>
      <c r="O416" s="51">
        <f t="shared" si="14"/>
        <v>3180</v>
      </c>
      <c r="P416" s="29"/>
      <c r="Q416" s="11"/>
      <c r="R416" s="11"/>
      <c r="S416" s="11"/>
      <c r="T416" s="11"/>
      <c r="U416" s="11"/>
      <c r="V416" s="11"/>
      <c r="W416" s="11"/>
      <c r="X416" s="11"/>
      <c r="Y416" s="11"/>
      <c r="Z416" s="11"/>
    </row>
    <row r="417" spans="1:26" ht="14.25" customHeight="1">
      <c r="A417" s="233">
        <v>118</v>
      </c>
      <c r="B417" s="336" t="s">
        <v>921</v>
      </c>
      <c r="C417" s="34" t="s">
        <v>27</v>
      </c>
      <c r="D417" s="139"/>
      <c r="E417" s="336" t="s">
        <v>930</v>
      </c>
      <c r="F417" s="37"/>
      <c r="G417" s="108">
        <v>7.17</v>
      </c>
      <c r="H417" s="81">
        <v>1949</v>
      </c>
      <c r="I417" s="81"/>
      <c r="J417" s="88"/>
      <c r="K417" s="41" t="s">
        <v>26</v>
      </c>
      <c r="L417" s="42" t="str">
        <f t="shared" si="11"/>
        <v/>
      </c>
      <c r="M417" s="43">
        <f t="shared" si="12"/>
        <v>0</v>
      </c>
      <c r="N417" s="44" t="str">
        <f t="shared" si="13"/>
        <v>0</v>
      </c>
      <c r="O417" s="45">
        <f t="shared" si="14"/>
        <v>13974.33</v>
      </c>
      <c r="P417" s="29"/>
      <c r="Q417" s="11"/>
      <c r="R417" s="11"/>
      <c r="S417" s="11"/>
      <c r="T417" s="11"/>
      <c r="U417" s="11"/>
      <c r="V417" s="11"/>
      <c r="W417" s="11"/>
      <c r="X417" s="11"/>
      <c r="Y417" s="11"/>
      <c r="Z417" s="11"/>
    </row>
    <row r="418" spans="1:26" ht="14.25" customHeight="1">
      <c r="A418" s="233">
        <v>118</v>
      </c>
      <c r="B418" s="336" t="s">
        <v>921</v>
      </c>
      <c r="C418" s="34" t="s">
        <v>27</v>
      </c>
      <c r="D418" s="139"/>
      <c r="E418" s="336" t="s">
        <v>922</v>
      </c>
      <c r="F418" s="37"/>
      <c r="G418" s="108">
        <v>7.5</v>
      </c>
      <c r="H418" s="81">
        <v>600</v>
      </c>
      <c r="I418" s="81"/>
      <c r="J418" s="88"/>
      <c r="K418" s="41" t="s">
        <v>26</v>
      </c>
      <c r="L418" s="42" t="str">
        <f t="shared" si="11"/>
        <v/>
      </c>
      <c r="M418" s="43">
        <f t="shared" si="12"/>
        <v>0</v>
      </c>
      <c r="N418" s="44" t="str">
        <f t="shared" si="13"/>
        <v>0</v>
      </c>
      <c r="O418" s="45">
        <f t="shared" si="14"/>
        <v>4500</v>
      </c>
      <c r="P418" s="29"/>
      <c r="Q418" s="11"/>
      <c r="R418" s="11"/>
      <c r="S418" s="11"/>
      <c r="T418" s="11"/>
      <c r="U418" s="11"/>
      <c r="V418" s="11"/>
      <c r="W418" s="11"/>
      <c r="X418" s="11"/>
      <c r="Y418" s="11"/>
      <c r="Z418" s="11"/>
    </row>
    <row r="419" spans="1:26" ht="14.25" customHeight="1">
      <c r="A419" s="233">
        <v>118</v>
      </c>
      <c r="B419" s="107" t="s">
        <v>921</v>
      </c>
      <c r="C419" s="34" t="s">
        <v>47</v>
      </c>
      <c r="D419" s="80"/>
      <c r="E419" s="149" t="s">
        <v>930</v>
      </c>
      <c r="F419" s="59"/>
      <c r="G419" s="108">
        <v>6.83</v>
      </c>
      <c r="H419" s="81">
        <v>5370</v>
      </c>
      <c r="I419" s="81">
        <v>1</v>
      </c>
      <c r="J419" s="88" t="s">
        <v>37</v>
      </c>
      <c r="K419" s="46"/>
      <c r="L419" s="42" t="str">
        <f t="shared" si="11"/>
        <v>1pieces</v>
      </c>
      <c r="M419" s="43">
        <f t="shared" si="12"/>
        <v>5370</v>
      </c>
      <c r="N419" s="44" t="str">
        <f t="shared" si="13"/>
        <v>5370pieces</v>
      </c>
      <c r="O419" s="51">
        <f t="shared" si="14"/>
        <v>36677.1</v>
      </c>
      <c r="P419" s="29"/>
      <c r="Q419" s="11"/>
      <c r="R419" s="11"/>
      <c r="S419" s="11"/>
      <c r="T419" s="11"/>
      <c r="U419" s="11"/>
      <c r="V419" s="11"/>
      <c r="W419" s="11"/>
      <c r="X419" s="11"/>
      <c r="Y419" s="11"/>
      <c r="Z419" s="11"/>
    </row>
    <row r="420" spans="1:26" ht="14.25" customHeight="1">
      <c r="A420" s="233">
        <v>118</v>
      </c>
      <c r="B420" s="93" t="s">
        <v>921</v>
      </c>
      <c r="C420" s="94" t="s">
        <v>68</v>
      </c>
      <c r="D420" s="80"/>
      <c r="E420" s="91"/>
      <c r="F420" s="59"/>
      <c r="G420" s="95">
        <v>7.666666666666667</v>
      </c>
      <c r="H420" s="97">
        <v>1485</v>
      </c>
      <c r="I420" s="97">
        <v>30</v>
      </c>
      <c r="J420" s="110" t="s">
        <v>37</v>
      </c>
      <c r="K420" s="46"/>
      <c r="L420" s="42" t="str">
        <f t="shared" si="11"/>
        <v>30pieces</v>
      </c>
      <c r="M420" s="43">
        <f t="shared" si="12"/>
        <v>44550</v>
      </c>
      <c r="N420" s="44" t="str">
        <f t="shared" si="13"/>
        <v>44550pieces</v>
      </c>
      <c r="O420" s="51">
        <f t="shared" si="14"/>
        <v>11385</v>
      </c>
      <c r="P420" s="29"/>
      <c r="Q420" s="11"/>
      <c r="R420" s="11"/>
      <c r="S420" s="11"/>
      <c r="T420" s="11"/>
      <c r="U420" s="11"/>
      <c r="V420" s="11"/>
      <c r="W420" s="11"/>
      <c r="X420" s="11"/>
      <c r="Y420" s="11"/>
      <c r="Z420" s="11"/>
    </row>
    <row r="421" spans="1:26" ht="14.25" customHeight="1">
      <c r="A421" s="232">
        <v>119</v>
      </c>
      <c r="B421" s="89" t="s">
        <v>188</v>
      </c>
      <c r="C421" s="49" t="s">
        <v>61</v>
      </c>
      <c r="D421" s="139"/>
      <c r="E421" s="149"/>
      <c r="F421" s="37"/>
      <c r="G421" s="108">
        <v>268</v>
      </c>
      <c r="H421" s="81">
        <v>10</v>
      </c>
      <c r="I421" s="81">
        <v>1000</v>
      </c>
      <c r="J421" s="88" t="s">
        <v>59</v>
      </c>
      <c r="K421" s="41" t="s">
        <v>26</v>
      </c>
      <c r="L421" s="42" t="str">
        <f t="shared" si="11"/>
        <v>1000grams</v>
      </c>
      <c r="M421" s="43">
        <f t="shared" si="12"/>
        <v>10000</v>
      </c>
      <c r="N421" s="44" t="str">
        <f t="shared" si="13"/>
        <v>10000grams</v>
      </c>
      <c r="O421" s="51">
        <f t="shared" si="14"/>
        <v>2680</v>
      </c>
      <c r="P421" s="29"/>
      <c r="Q421" s="11"/>
      <c r="R421" s="11"/>
      <c r="S421" s="11"/>
      <c r="T421" s="11"/>
      <c r="U421" s="11"/>
      <c r="V421" s="11"/>
      <c r="W421" s="11"/>
      <c r="X421" s="11"/>
      <c r="Y421" s="11"/>
      <c r="Z421" s="11"/>
    </row>
    <row r="422" spans="1:26" ht="15.75" customHeight="1">
      <c r="A422" s="232">
        <v>119</v>
      </c>
      <c r="B422" s="89" t="s">
        <v>184</v>
      </c>
      <c r="C422" s="49" t="s">
        <v>31</v>
      </c>
      <c r="D422" s="139"/>
      <c r="E422" s="149" t="s">
        <v>187</v>
      </c>
      <c r="F422" s="37"/>
      <c r="G422" s="108">
        <v>275</v>
      </c>
      <c r="H422" s="81">
        <v>6</v>
      </c>
      <c r="I422" s="81"/>
      <c r="J422" s="88" t="s">
        <v>33</v>
      </c>
      <c r="K422" s="41" t="s">
        <v>26</v>
      </c>
      <c r="L422" s="42" t="str">
        <f t="shared" si="11"/>
        <v>kg</v>
      </c>
      <c r="M422" s="43">
        <f t="shared" si="12"/>
        <v>0</v>
      </c>
      <c r="N422" s="44" t="str">
        <f t="shared" si="13"/>
        <v>0kg</v>
      </c>
      <c r="O422" s="51">
        <f t="shared" si="14"/>
        <v>1650</v>
      </c>
      <c r="P422" s="11"/>
      <c r="Q422" s="11"/>
      <c r="R422" s="11"/>
      <c r="S422" s="11"/>
      <c r="T422" s="11"/>
      <c r="U422" s="11"/>
      <c r="V422" s="11"/>
      <c r="W422" s="11"/>
      <c r="X422" s="11"/>
      <c r="Y422" s="11"/>
      <c r="Z422" s="11"/>
    </row>
    <row r="423" spans="1:26" ht="15.75" customHeight="1">
      <c r="A423" s="232">
        <v>119</v>
      </c>
      <c r="B423" s="89" t="s">
        <v>184</v>
      </c>
      <c r="C423" s="34" t="s">
        <v>43</v>
      </c>
      <c r="D423" s="179"/>
      <c r="E423" s="149" t="s">
        <v>185</v>
      </c>
      <c r="F423" s="156"/>
      <c r="G423" s="108">
        <v>280</v>
      </c>
      <c r="H423" s="81">
        <v>3</v>
      </c>
      <c r="I423" s="81">
        <v>1000</v>
      </c>
      <c r="J423" s="88" t="s">
        <v>59</v>
      </c>
      <c r="K423" s="41" t="s">
        <v>26</v>
      </c>
      <c r="L423" s="42" t="str">
        <f t="shared" si="11"/>
        <v>1000grams</v>
      </c>
      <c r="M423" s="43">
        <f t="shared" si="12"/>
        <v>3000</v>
      </c>
      <c r="N423" s="44" t="str">
        <f t="shared" si="13"/>
        <v>3000grams</v>
      </c>
      <c r="O423" s="51">
        <f t="shared" si="14"/>
        <v>840</v>
      </c>
      <c r="P423" s="11"/>
      <c r="Q423" s="11"/>
      <c r="R423" s="11"/>
      <c r="S423" s="11"/>
      <c r="T423" s="11"/>
      <c r="U423" s="11"/>
      <c r="V423" s="11"/>
      <c r="W423" s="11"/>
      <c r="X423" s="11"/>
      <c r="Y423" s="11"/>
      <c r="Z423" s="11"/>
    </row>
    <row r="424" spans="1:26" ht="15.75" customHeight="1">
      <c r="A424" s="232">
        <v>119</v>
      </c>
      <c r="B424" s="101" t="s">
        <v>184</v>
      </c>
      <c r="C424" s="53" t="s">
        <v>39</v>
      </c>
      <c r="D424" s="553"/>
      <c r="E424" s="554" t="s">
        <v>185</v>
      </c>
      <c r="F424" s="156"/>
      <c r="G424" s="102">
        <v>300</v>
      </c>
      <c r="H424" s="103">
        <v>3</v>
      </c>
      <c r="I424" s="103">
        <v>1000</v>
      </c>
      <c r="J424" s="476" t="s">
        <v>59</v>
      </c>
      <c r="K424" s="41"/>
      <c r="L424" s="42" t="str">
        <f t="shared" si="11"/>
        <v>1000grams</v>
      </c>
      <c r="M424" s="43">
        <f t="shared" si="12"/>
        <v>3000</v>
      </c>
      <c r="N424" s="44" t="str">
        <f t="shared" si="13"/>
        <v>3000grams</v>
      </c>
      <c r="O424" s="51">
        <f t="shared" si="14"/>
        <v>900</v>
      </c>
      <c r="P424" s="11"/>
      <c r="Q424" s="11"/>
      <c r="R424" s="11"/>
      <c r="S424" s="11"/>
      <c r="T424" s="11"/>
      <c r="U424" s="11"/>
      <c r="V424" s="11"/>
      <c r="W424" s="11"/>
      <c r="X424" s="11"/>
      <c r="Y424" s="11"/>
      <c r="Z424" s="11"/>
    </row>
    <row r="425" spans="1:26" ht="15.75" customHeight="1">
      <c r="A425" s="233">
        <v>119</v>
      </c>
      <c r="B425" s="89" t="s">
        <v>184</v>
      </c>
      <c r="C425" s="34" t="s">
        <v>74</v>
      </c>
      <c r="D425" s="179"/>
      <c r="E425" s="149" t="s">
        <v>186</v>
      </c>
      <c r="F425" s="156" t="s">
        <v>76</v>
      </c>
      <c r="G425" s="108">
        <v>220</v>
      </c>
      <c r="H425" s="81">
        <v>1.1000000000000001</v>
      </c>
      <c r="I425" s="81">
        <v>1000</v>
      </c>
      <c r="J425" s="88" t="s">
        <v>33</v>
      </c>
      <c r="K425" s="41" t="s">
        <v>26</v>
      </c>
      <c r="L425" s="42" t="str">
        <f t="shared" si="11"/>
        <v>1000kg</v>
      </c>
      <c r="M425" s="43">
        <f t="shared" si="12"/>
        <v>1100</v>
      </c>
      <c r="N425" s="44" t="str">
        <f t="shared" si="13"/>
        <v>1100kg</v>
      </c>
      <c r="O425" s="51">
        <f t="shared" si="14"/>
        <v>242.00000000000003</v>
      </c>
      <c r="P425" s="11"/>
      <c r="Q425" s="11"/>
      <c r="R425" s="11"/>
      <c r="S425" s="11"/>
      <c r="T425" s="11"/>
      <c r="U425" s="11"/>
      <c r="V425" s="11"/>
      <c r="W425" s="11"/>
      <c r="X425" s="11"/>
      <c r="Y425" s="11"/>
      <c r="Z425" s="11"/>
    </row>
    <row r="426" spans="1:26" ht="15.75" customHeight="1">
      <c r="A426" s="233">
        <v>119</v>
      </c>
      <c r="B426" s="105" t="s">
        <v>184</v>
      </c>
      <c r="C426" s="34" t="s">
        <v>55</v>
      </c>
      <c r="D426" s="179"/>
      <c r="E426" s="149"/>
      <c r="F426" s="156"/>
      <c r="G426" s="106">
        <v>200</v>
      </c>
      <c r="H426" s="153">
        <v>3.5</v>
      </c>
      <c r="I426" s="81">
        <v>1</v>
      </c>
      <c r="J426" s="88" t="s">
        <v>33</v>
      </c>
      <c r="K426" s="41"/>
      <c r="L426" s="42" t="str">
        <f t="shared" si="11"/>
        <v>1kg</v>
      </c>
      <c r="M426" s="43">
        <f t="shared" si="12"/>
        <v>3.5</v>
      </c>
      <c r="N426" s="44" t="str">
        <f t="shared" si="13"/>
        <v>3.5kg</v>
      </c>
      <c r="O426" s="51">
        <f t="shared" si="14"/>
        <v>700</v>
      </c>
      <c r="P426" s="11"/>
      <c r="Q426" s="11"/>
      <c r="R426" s="11"/>
      <c r="S426" s="11"/>
      <c r="T426" s="11"/>
      <c r="U426" s="11"/>
      <c r="V426" s="11"/>
      <c r="W426" s="11"/>
      <c r="X426" s="11"/>
      <c r="Y426" s="11"/>
      <c r="Z426" s="11"/>
    </row>
    <row r="427" spans="1:26" ht="15.75" customHeight="1">
      <c r="A427" s="233">
        <v>119</v>
      </c>
      <c r="B427" s="230" t="s">
        <v>184</v>
      </c>
      <c r="C427" s="34" t="s">
        <v>27</v>
      </c>
      <c r="D427" s="555"/>
      <c r="E427" s="556" t="s">
        <v>185</v>
      </c>
      <c r="F427" s="156"/>
      <c r="G427" s="108">
        <v>260</v>
      </c>
      <c r="H427" s="81">
        <v>20</v>
      </c>
      <c r="I427" s="81"/>
      <c r="J427" s="88"/>
      <c r="K427" s="41" t="s">
        <v>26</v>
      </c>
      <c r="L427" s="42" t="str">
        <f t="shared" si="11"/>
        <v/>
      </c>
      <c r="M427" s="43">
        <f t="shared" si="12"/>
        <v>0</v>
      </c>
      <c r="N427" s="44" t="str">
        <f t="shared" si="13"/>
        <v>0</v>
      </c>
      <c r="O427" s="133">
        <v>5512</v>
      </c>
      <c r="P427" s="11"/>
      <c r="Q427" s="11"/>
      <c r="R427" s="11"/>
      <c r="S427" s="11"/>
      <c r="T427" s="11"/>
      <c r="U427" s="11"/>
      <c r="V427" s="11"/>
      <c r="W427" s="11"/>
      <c r="X427" s="11"/>
      <c r="Y427" s="11"/>
      <c r="Z427" s="11"/>
    </row>
    <row r="428" spans="1:26" ht="15.75" customHeight="1">
      <c r="A428" s="232">
        <v>120</v>
      </c>
      <c r="B428" s="90" t="s">
        <v>912</v>
      </c>
      <c r="C428" s="49" t="s">
        <v>61</v>
      </c>
      <c r="D428" s="9"/>
      <c r="E428" s="149"/>
      <c r="F428" s="156"/>
      <c r="G428" s="108">
        <v>180</v>
      </c>
      <c r="H428" s="81">
        <v>10</v>
      </c>
      <c r="I428" s="81">
        <v>1000</v>
      </c>
      <c r="J428" s="88" t="s">
        <v>59</v>
      </c>
      <c r="K428" s="41" t="s">
        <v>26</v>
      </c>
      <c r="L428" s="42" t="str">
        <f t="shared" si="11"/>
        <v>1000grams</v>
      </c>
      <c r="M428" s="43">
        <f t="shared" si="12"/>
        <v>10000</v>
      </c>
      <c r="N428" s="44" t="str">
        <f t="shared" si="13"/>
        <v>10000grams</v>
      </c>
      <c r="O428" s="51">
        <f t="shared" ref="O428:O493" si="15">G428*H428</f>
        <v>1800</v>
      </c>
      <c r="P428" s="11"/>
      <c r="Q428" s="11"/>
      <c r="R428" s="11"/>
      <c r="S428" s="11"/>
      <c r="T428" s="11"/>
      <c r="U428" s="11"/>
      <c r="V428" s="11"/>
      <c r="W428" s="11"/>
      <c r="X428" s="11"/>
      <c r="Y428" s="11"/>
      <c r="Z428" s="11"/>
    </row>
    <row r="429" spans="1:26" ht="15.75" customHeight="1">
      <c r="A429" s="233">
        <v>120</v>
      </c>
      <c r="B429" s="76" t="s">
        <v>913</v>
      </c>
      <c r="C429" s="34" t="s">
        <v>55</v>
      </c>
      <c r="D429" s="35"/>
      <c r="E429" s="50"/>
      <c r="F429" s="156"/>
      <c r="G429" s="321">
        <v>190</v>
      </c>
      <c r="H429" s="153">
        <v>0.5</v>
      </c>
      <c r="I429" s="81">
        <v>1</v>
      </c>
      <c r="J429" s="121" t="s">
        <v>33</v>
      </c>
      <c r="K429" s="41"/>
      <c r="L429" s="42" t="str">
        <f t="shared" si="11"/>
        <v>1kg</v>
      </c>
      <c r="M429" s="43">
        <f t="shared" si="12"/>
        <v>0.5</v>
      </c>
      <c r="N429" s="44" t="str">
        <f t="shared" si="13"/>
        <v>0.5kg</v>
      </c>
      <c r="O429" s="51">
        <f t="shared" si="15"/>
        <v>95</v>
      </c>
      <c r="P429" s="11"/>
      <c r="Q429" s="11"/>
      <c r="R429" s="11"/>
      <c r="S429" s="11"/>
      <c r="T429" s="11"/>
      <c r="U429" s="11"/>
      <c r="V429" s="11"/>
      <c r="W429" s="11"/>
      <c r="X429" s="11"/>
      <c r="Y429" s="11"/>
      <c r="Z429" s="11"/>
    </row>
    <row r="430" spans="1:26" ht="15.75" customHeight="1">
      <c r="A430" s="232">
        <v>121</v>
      </c>
      <c r="B430" s="48" t="s">
        <v>2014</v>
      </c>
      <c r="C430" s="49" t="s">
        <v>61</v>
      </c>
      <c r="D430" s="9"/>
      <c r="E430" s="50"/>
      <c r="F430" s="161"/>
      <c r="G430" s="108">
        <v>270</v>
      </c>
      <c r="H430" s="81">
        <v>10</v>
      </c>
      <c r="I430" s="81">
        <v>1000</v>
      </c>
      <c r="J430" s="121" t="s">
        <v>59</v>
      </c>
      <c r="K430" s="41" t="s">
        <v>26</v>
      </c>
      <c r="L430" s="42" t="str">
        <f t="shared" si="11"/>
        <v>1000grams</v>
      </c>
      <c r="M430" s="43">
        <f t="shared" si="12"/>
        <v>10000</v>
      </c>
      <c r="N430" s="44" t="str">
        <f t="shared" si="13"/>
        <v>10000grams</v>
      </c>
      <c r="O430" s="51">
        <f t="shared" si="15"/>
        <v>2700</v>
      </c>
      <c r="P430" s="11"/>
      <c r="Q430" s="11"/>
      <c r="R430" s="11"/>
      <c r="S430" s="11"/>
      <c r="T430" s="11"/>
      <c r="U430" s="11"/>
      <c r="V430" s="11"/>
      <c r="W430" s="11"/>
      <c r="X430" s="11"/>
      <c r="Y430" s="11"/>
      <c r="Z430" s="11"/>
    </row>
    <row r="431" spans="1:26" ht="15.75" customHeight="1">
      <c r="A431" s="232">
        <v>121</v>
      </c>
      <c r="B431" s="68" t="s">
        <v>2015</v>
      </c>
      <c r="C431" s="53" t="s">
        <v>39</v>
      </c>
      <c r="D431" s="99"/>
      <c r="E431" s="68"/>
      <c r="F431" s="161"/>
      <c r="G431" s="102">
        <v>280</v>
      </c>
      <c r="H431" s="103">
        <v>3</v>
      </c>
      <c r="I431" s="103">
        <v>1000</v>
      </c>
      <c r="J431" s="198" t="s">
        <v>59</v>
      </c>
      <c r="K431" s="41"/>
      <c r="L431" s="42" t="str">
        <f t="shared" si="11"/>
        <v>1000grams</v>
      </c>
      <c r="M431" s="43">
        <f t="shared" si="12"/>
        <v>3000</v>
      </c>
      <c r="N431" s="44" t="str">
        <f t="shared" si="13"/>
        <v>3000grams</v>
      </c>
      <c r="O431" s="51">
        <f t="shared" si="15"/>
        <v>840</v>
      </c>
      <c r="P431" s="11"/>
      <c r="Q431" s="11"/>
      <c r="R431" s="11"/>
      <c r="S431" s="11"/>
      <c r="T431" s="11"/>
      <c r="U431" s="11"/>
      <c r="V431" s="11"/>
      <c r="W431" s="11"/>
      <c r="X431" s="11"/>
      <c r="Y431" s="11"/>
      <c r="Z431" s="11"/>
    </row>
    <row r="432" spans="1:26" ht="15.75" customHeight="1">
      <c r="A432" s="232">
        <v>122</v>
      </c>
      <c r="B432" s="33" t="s">
        <v>2420</v>
      </c>
      <c r="C432" s="49" t="s">
        <v>61</v>
      </c>
      <c r="D432" s="9"/>
      <c r="E432" s="50"/>
      <c r="F432" s="161"/>
      <c r="G432" s="108">
        <v>148</v>
      </c>
      <c r="H432" s="81">
        <v>4</v>
      </c>
      <c r="I432" s="81">
        <v>1000</v>
      </c>
      <c r="J432" s="121" t="s">
        <v>59</v>
      </c>
      <c r="K432" s="41" t="s">
        <v>26</v>
      </c>
      <c r="L432" s="42" t="str">
        <f t="shared" si="11"/>
        <v>1000grams</v>
      </c>
      <c r="M432" s="43">
        <f t="shared" si="12"/>
        <v>4000</v>
      </c>
      <c r="N432" s="44" t="str">
        <f t="shared" si="13"/>
        <v>4000grams</v>
      </c>
      <c r="O432" s="51">
        <f t="shared" si="15"/>
        <v>592</v>
      </c>
      <c r="P432" s="11"/>
      <c r="Q432" s="11"/>
      <c r="R432" s="11"/>
      <c r="S432" s="11"/>
      <c r="T432" s="11"/>
      <c r="U432" s="11"/>
      <c r="V432" s="11"/>
      <c r="W432" s="11"/>
      <c r="X432" s="11"/>
      <c r="Y432" s="11"/>
      <c r="Z432" s="11"/>
    </row>
    <row r="433" spans="1:26" ht="15.75" customHeight="1">
      <c r="A433" s="232">
        <v>123</v>
      </c>
      <c r="B433" s="33" t="s">
        <v>60</v>
      </c>
      <c r="C433" s="49" t="s">
        <v>61</v>
      </c>
      <c r="D433" s="9"/>
      <c r="E433" s="50"/>
      <c r="F433" s="161"/>
      <c r="G433" s="38">
        <v>55</v>
      </c>
      <c r="H433" s="39">
        <v>2</v>
      </c>
      <c r="I433" s="39">
        <v>1000</v>
      </c>
      <c r="J433" s="168" t="s">
        <v>59</v>
      </c>
      <c r="K433" s="41" t="s">
        <v>26</v>
      </c>
      <c r="L433" s="42" t="str">
        <f t="shared" si="11"/>
        <v>1000grams</v>
      </c>
      <c r="M433" s="43">
        <f t="shared" si="12"/>
        <v>2000</v>
      </c>
      <c r="N433" s="44" t="str">
        <f t="shared" si="13"/>
        <v>2000grams</v>
      </c>
      <c r="O433" s="51">
        <f t="shared" si="15"/>
        <v>110</v>
      </c>
      <c r="P433" s="11"/>
      <c r="Q433" s="11"/>
      <c r="R433" s="11"/>
      <c r="S433" s="11"/>
      <c r="T433" s="11"/>
      <c r="U433" s="11"/>
      <c r="V433" s="11"/>
      <c r="W433" s="11"/>
      <c r="X433" s="11"/>
      <c r="Y433" s="11"/>
      <c r="Z433" s="11"/>
    </row>
    <row r="434" spans="1:26" ht="15.75" customHeight="1">
      <c r="A434" s="232">
        <v>123</v>
      </c>
      <c r="B434" s="33" t="s">
        <v>62</v>
      </c>
      <c r="C434" s="34" t="s">
        <v>43</v>
      </c>
      <c r="D434" s="9"/>
      <c r="E434" s="50"/>
      <c r="F434" s="161"/>
      <c r="G434" s="38">
        <v>90</v>
      </c>
      <c r="H434" s="39">
        <v>0.5</v>
      </c>
      <c r="I434" s="39">
        <v>1000</v>
      </c>
      <c r="J434" s="168" t="s">
        <v>59</v>
      </c>
      <c r="K434" s="41" t="s">
        <v>26</v>
      </c>
      <c r="L434" s="42" t="str">
        <f t="shared" si="11"/>
        <v>1000grams</v>
      </c>
      <c r="M434" s="43">
        <f t="shared" si="12"/>
        <v>500</v>
      </c>
      <c r="N434" s="44" t="str">
        <f t="shared" si="13"/>
        <v>500grams</v>
      </c>
      <c r="O434" s="51">
        <f t="shared" si="15"/>
        <v>45</v>
      </c>
      <c r="P434" s="11"/>
      <c r="Q434" s="11"/>
      <c r="R434" s="11"/>
      <c r="S434" s="11"/>
      <c r="T434" s="11"/>
      <c r="U434" s="11"/>
      <c r="V434" s="11"/>
      <c r="W434" s="11"/>
      <c r="X434" s="11"/>
      <c r="Y434" s="11"/>
      <c r="Z434" s="11"/>
    </row>
    <row r="435" spans="1:26" ht="15.75" customHeight="1">
      <c r="A435" s="233">
        <v>123</v>
      </c>
      <c r="B435" s="76" t="s">
        <v>62</v>
      </c>
      <c r="C435" s="34" t="s">
        <v>55</v>
      </c>
      <c r="D435" s="9"/>
      <c r="E435" s="50"/>
      <c r="F435" s="161"/>
      <c r="G435" s="77">
        <v>60</v>
      </c>
      <c r="H435" s="78">
        <v>5</v>
      </c>
      <c r="I435" s="39">
        <v>1</v>
      </c>
      <c r="J435" s="168" t="s">
        <v>33</v>
      </c>
      <c r="K435" s="41"/>
      <c r="L435" s="42" t="str">
        <f t="shared" si="11"/>
        <v>1kg</v>
      </c>
      <c r="M435" s="43">
        <f t="shared" si="12"/>
        <v>5</v>
      </c>
      <c r="N435" s="44" t="str">
        <f t="shared" si="13"/>
        <v>5kg</v>
      </c>
      <c r="O435" s="51">
        <f t="shared" si="15"/>
        <v>300</v>
      </c>
      <c r="P435" s="11"/>
      <c r="Q435" s="11"/>
      <c r="R435" s="11"/>
      <c r="S435" s="11"/>
      <c r="T435" s="11"/>
      <c r="U435" s="11"/>
      <c r="V435" s="11"/>
      <c r="W435" s="11"/>
      <c r="X435" s="11"/>
      <c r="Y435" s="11"/>
      <c r="Z435" s="11"/>
    </row>
    <row r="436" spans="1:26" ht="15.75" customHeight="1">
      <c r="A436" s="233">
        <v>123</v>
      </c>
      <c r="B436" s="36" t="s">
        <v>62</v>
      </c>
      <c r="C436" s="34" t="s">
        <v>27</v>
      </c>
      <c r="D436" s="9"/>
      <c r="E436" s="87"/>
      <c r="F436" s="161"/>
      <c r="G436" s="38">
        <v>60</v>
      </c>
      <c r="H436" s="39">
        <v>2</v>
      </c>
      <c r="I436" s="39"/>
      <c r="J436" s="168"/>
      <c r="K436" s="41" t="s">
        <v>26</v>
      </c>
      <c r="L436" s="42" t="str">
        <f t="shared" si="11"/>
        <v/>
      </c>
      <c r="M436" s="43">
        <f t="shared" si="12"/>
        <v>0</v>
      </c>
      <c r="N436" s="44" t="str">
        <f t="shared" si="13"/>
        <v>0</v>
      </c>
      <c r="O436" s="45">
        <f t="shared" si="15"/>
        <v>120</v>
      </c>
      <c r="P436" s="11"/>
      <c r="Q436" s="11"/>
      <c r="R436" s="11"/>
      <c r="S436" s="11"/>
      <c r="T436" s="11"/>
      <c r="U436" s="11"/>
      <c r="V436" s="11"/>
      <c r="W436" s="11"/>
      <c r="X436" s="11"/>
      <c r="Y436" s="11"/>
      <c r="Z436" s="11"/>
    </row>
    <row r="437" spans="1:26" ht="15.75" customHeight="1">
      <c r="A437" s="233">
        <v>123</v>
      </c>
      <c r="B437" s="79" t="s">
        <v>62</v>
      </c>
      <c r="C437" s="34" t="s">
        <v>47</v>
      </c>
      <c r="D437" s="58"/>
      <c r="E437" s="50"/>
      <c r="F437" s="58"/>
      <c r="G437" s="258">
        <v>45</v>
      </c>
      <c r="H437" s="39">
        <v>12</v>
      </c>
      <c r="I437" s="81">
        <v>1</v>
      </c>
      <c r="J437" s="40" t="s">
        <v>59</v>
      </c>
      <c r="K437" s="46"/>
      <c r="L437" s="42" t="str">
        <f t="shared" si="11"/>
        <v>1grams</v>
      </c>
      <c r="M437" s="43">
        <f t="shared" si="12"/>
        <v>12</v>
      </c>
      <c r="N437" s="44" t="str">
        <f t="shared" si="13"/>
        <v>12grams</v>
      </c>
      <c r="O437" s="51">
        <f t="shared" si="15"/>
        <v>540</v>
      </c>
      <c r="P437" s="11"/>
      <c r="Q437" s="11"/>
      <c r="R437" s="11"/>
      <c r="S437" s="11"/>
      <c r="T437" s="11"/>
      <c r="U437" s="11"/>
      <c r="V437" s="11"/>
      <c r="W437" s="11"/>
      <c r="X437" s="11"/>
      <c r="Y437" s="11"/>
      <c r="Z437" s="11"/>
    </row>
    <row r="438" spans="1:26" ht="15.75" customHeight="1">
      <c r="A438" s="232">
        <v>124</v>
      </c>
      <c r="B438" s="33" t="s">
        <v>905</v>
      </c>
      <c r="C438" s="49" t="s">
        <v>61</v>
      </c>
      <c r="D438" s="35"/>
      <c r="E438" s="50"/>
      <c r="F438" s="161"/>
      <c r="G438" s="258">
        <v>625</v>
      </c>
      <c r="H438" s="39">
        <v>0.25</v>
      </c>
      <c r="I438" s="81">
        <v>1000</v>
      </c>
      <c r="J438" s="40" t="s">
        <v>59</v>
      </c>
      <c r="K438" s="41" t="s">
        <v>26</v>
      </c>
      <c r="L438" s="42" t="str">
        <f t="shared" si="11"/>
        <v>1000grams</v>
      </c>
      <c r="M438" s="43">
        <f t="shared" si="12"/>
        <v>250</v>
      </c>
      <c r="N438" s="44" t="str">
        <f t="shared" si="13"/>
        <v>250grams</v>
      </c>
      <c r="O438" s="51">
        <f t="shared" si="15"/>
        <v>156.25</v>
      </c>
      <c r="P438" s="11"/>
      <c r="Q438" s="11"/>
      <c r="R438" s="11"/>
      <c r="S438" s="11"/>
      <c r="T438" s="11"/>
      <c r="U438" s="11"/>
      <c r="V438" s="11"/>
      <c r="W438" s="11"/>
      <c r="X438" s="11"/>
      <c r="Y438" s="11"/>
      <c r="Z438" s="11"/>
    </row>
    <row r="439" spans="1:26" ht="15.75" customHeight="1">
      <c r="A439" s="233">
        <v>124</v>
      </c>
      <c r="B439" s="79" t="s">
        <v>906</v>
      </c>
      <c r="C439" s="94" t="s">
        <v>68</v>
      </c>
      <c r="D439" s="59"/>
      <c r="E439" s="116"/>
      <c r="F439" s="58"/>
      <c r="G439" s="95">
        <v>0.35</v>
      </c>
      <c r="H439" s="97">
        <v>100</v>
      </c>
      <c r="I439" s="97">
        <v>1000</v>
      </c>
      <c r="J439" s="131" t="s">
        <v>59</v>
      </c>
      <c r="K439" s="46"/>
      <c r="L439" s="42" t="str">
        <f t="shared" si="11"/>
        <v>1000grams</v>
      </c>
      <c r="M439" s="43">
        <f t="shared" si="12"/>
        <v>100000</v>
      </c>
      <c r="N439" s="44" t="str">
        <f t="shared" si="13"/>
        <v>100000grams</v>
      </c>
      <c r="O439" s="51">
        <f t="shared" si="15"/>
        <v>35</v>
      </c>
      <c r="P439" s="11"/>
      <c r="Q439" s="11"/>
      <c r="R439" s="11"/>
      <c r="S439" s="11"/>
      <c r="T439" s="11"/>
      <c r="U439" s="11"/>
      <c r="V439" s="11"/>
      <c r="W439" s="11"/>
      <c r="X439" s="11"/>
      <c r="Y439" s="11"/>
      <c r="Z439" s="11"/>
    </row>
    <row r="440" spans="1:26" ht="15.75" customHeight="1">
      <c r="A440" s="232">
        <v>125</v>
      </c>
      <c r="B440" s="90" t="s">
        <v>1269</v>
      </c>
      <c r="C440" s="49" t="s">
        <v>61</v>
      </c>
      <c r="D440" s="35"/>
      <c r="E440" s="149" t="s">
        <v>1270</v>
      </c>
      <c r="F440" s="161"/>
      <c r="G440" s="108">
        <v>280</v>
      </c>
      <c r="H440" s="81">
        <v>3</v>
      </c>
      <c r="I440" s="81">
        <v>500</v>
      </c>
      <c r="J440" s="40" t="s">
        <v>59</v>
      </c>
      <c r="K440" s="41" t="s">
        <v>26</v>
      </c>
      <c r="L440" s="42" t="str">
        <f t="shared" si="11"/>
        <v>500grams</v>
      </c>
      <c r="M440" s="43">
        <f t="shared" si="12"/>
        <v>1500</v>
      </c>
      <c r="N440" s="44" t="str">
        <f t="shared" si="13"/>
        <v>1500grams</v>
      </c>
      <c r="O440" s="51">
        <f t="shared" si="15"/>
        <v>840</v>
      </c>
      <c r="P440" s="11"/>
      <c r="Q440" s="11"/>
      <c r="R440" s="11"/>
      <c r="S440" s="11"/>
      <c r="T440" s="11"/>
      <c r="U440" s="11"/>
      <c r="V440" s="11"/>
      <c r="W440" s="11"/>
      <c r="X440" s="11"/>
      <c r="Y440" s="11"/>
      <c r="Z440" s="11"/>
    </row>
    <row r="441" spans="1:26" ht="15.75" customHeight="1">
      <c r="A441" s="232">
        <v>126</v>
      </c>
      <c r="B441" s="90" t="s">
        <v>1274</v>
      </c>
      <c r="C441" s="49" t="s">
        <v>61</v>
      </c>
      <c r="D441" s="35"/>
      <c r="E441" s="149" t="s">
        <v>1275</v>
      </c>
      <c r="F441" s="161"/>
      <c r="G441" s="108">
        <v>189</v>
      </c>
      <c r="H441" s="81">
        <v>1</v>
      </c>
      <c r="I441" s="81">
        <v>1000</v>
      </c>
      <c r="J441" s="40" t="s">
        <v>33</v>
      </c>
      <c r="K441" s="41" t="s">
        <v>26</v>
      </c>
      <c r="L441" s="42" t="str">
        <f t="shared" si="11"/>
        <v>1000kg</v>
      </c>
      <c r="M441" s="43">
        <f t="shared" si="12"/>
        <v>1000</v>
      </c>
      <c r="N441" s="44" t="str">
        <f t="shared" si="13"/>
        <v>1000kg</v>
      </c>
      <c r="O441" s="51">
        <f t="shared" si="15"/>
        <v>189</v>
      </c>
      <c r="P441" s="11"/>
      <c r="Q441" s="11"/>
      <c r="R441" s="11"/>
      <c r="S441" s="11"/>
      <c r="T441" s="11"/>
      <c r="U441" s="11"/>
      <c r="V441" s="11"/>
      <c r="W441" s="11"/>
      <c r="X441" s="11"/>
      <c r="Y441" s="11"/>
      <c r="Z441" s="11"/>
    </row>
    <row r="442" spans="1:26" ht="15.75" customHeight="1">
      <c r="A442" s="233">
        <v>126</v>
      </c>
      <c r="B442" s="107" t="s">
        <v>1276</v>
      </c>
      <c r="C442" s="94" t="s">
        <v>68</v>
      </c>
      <c r="D442" s="59"/>
      <c r="E442" s="91"/>
      <c r="F442" s="58"/>
      <c r="G442" s="95">
        <v>103</v>
      </c>
      <c r="H442" s="97">
        <v>2</v>
      </c>
      <c r="I442" s="97">
        <v>1</v>
      </c>
      <c r="J442" s="131" t="s">
        <v>33</v>
      </c>
      <c r="K442" s="46"/>
      <c r="L442" s="42" t="str">
        <f t="shared" si="11"/>
        <v>1kg</v>
      </c>
      <c r="M442" s="43">
        <f t="shared" si="12"/>
        <v>2</v>
      </c>
      <c r="N442" s="44" t="str">
        <f t="shared" si="13"/>
        <v>2kg</v>
      </c>
      <c r="O442" s="51">
        <f t="shared" si="15"/>
        <v>206</v>
      </c>
      <c r="P442" s="11"/>
      <c r="Q442" s="11"/>
      <c r="R442" s="11"/>
      <c r="S442" s="11"/>
      <c r="T442" s="11"/>
      <c r="U442" s="11"/>
      <c r="V442" s="11"/>
      <c r="W442" s="11"/>
      <c r="X442" s="11"/>
      <c r="Y442" s="11"/>
      <c r="Z442" s="11"/>
    </row>
    <row r="443" spans="1:26" ht="15.75" customHeight="1">
      <c r="A443" s="232">
        <v>127</v>
      </c>
      <c r="B443" s="90" t="s">
        <v>2423</v>
      </c>
      <c r="C443" s="49" t="s">
        <v>61</v>
      </c>
      <c r="D443" s="35"/>
      <c r="E443" s="149" t="s">
        <v>2424</v>
      </c>
      <c r="F443" s="161"/>
      <c r="G443" s="108">
        <v>340</v>
      </c>
      <c r="H443" s="81">
        <v>0.25</v>
      </c>
      <c r="I443" s="81">
        <v>1000</v>
      </c>
      <c r="J443" s="40" t="s">
        <v>59</v>
      </c>
      <c r="K443" s="41" t="s">
        <v>26</v>
      </c>
      <c r="L443" s="42" t="str">
        <f t="shared" si="11"/>
        <v>1000grams</v>
      </c>
      <c r="M443" s="43">
        <f t="shared" si="12"/>
        <v>250</v>
      </c>
      <c r="N443" s="44" t="str">
        <f t="shared" si="13"/>
        <v>250grams</v>
      </c>
      <c r="O443" s="51">
        <f t="shared" si="15"/>
        <v>85</v>
      </c>
      <c r="P443" s="11"/>
      <c r="Q443" s="11"/>
      <c r="R443" s="11"/>
      <c r="S443" s="11"/>
      <c r="T443" s="11"/>
      <c r="U443" s="11"/>
      <c r="V443" s="11"/>
      <c r="W443" s="11"/>
      <c r="X443" s="11"/>
      <c r="Y443" s="11"/>
      <c r="Z443" s="11"/>
    </row>
    <row r="444" spans="1:26" ht="15.75" customHeight="1">
      <c r="A444" s="232">
        <v>128</v>
      </c>
      <c r="B444" s="91" t="s">
        <v>2438</v>
      </c>
      <c r="C444" s="49" t="s">
        <v>61</v>
      </c>
      <c r="D444" s="35"/>
      <c r="E444" s="149" t="s">
        <v>2439</v>
      </c>
      <c r="F444" s="161"/>
      <c r="G444" s="38">
        <v>255</v>
      </c>
      <c r="H444" s="39">
        <v>1</v>
      </c>
      <c r="I444" s="81">
        <v>300</v>
      </c>
      <c r="J444" s="121" t="s">
        <v>59</v>
      </c>
      <c r="K444" s="41" t="s">
        <v>26</v>
      </c>
      <c r="L444" s="42" t="str">
        <f t="shared" si="11"/>
        <v>300grams</v>
      </c>
      <c r="M444" s="43">
        <f t="shared" si="12"/>
        <v>300</v>
      </c>
      <c r="N444" s="44" t="str">
        <f t="shared" si="13"/>
        <v>300grams</v>
      </c>
      <c r="O444" s="51">
        <f t="shared" si="15"/>
        <v>255</v>
      </c>
      <c r="P444" s="11"/>
      <c r="Q444" s="11"/>
      <c r="R444" s="11"/>
      <c r="S444" s="11"/>
      <c r="T444" s="11"/>
      <c r="U444" s="11"/>
      <c r="V444" s="11"/>
      <c r="W444" s="11"/>
      <c r="X444" s="11"/>
      <c r="Y444" s="11"/>
      <c r="Z444" s="11"/>
    </row>
    <row r="445" spans="1:26" ht="15.75" customHeight="1">
      <c r="A445" s="232">
        <v>129</v>
      </c>
      <c r="B445" s="89" t="s">
        <v>2459</v>
      </c>
      <c r="C445" s="49" t="s">
        <v>61</v>
      </c>
      <c r="D445" s="179"/>
      <c r="E445" s="149" t="s">
        <v>2460</v>
      </c>
      <c r="F445" s="161"/>
      <c r="G445" s="108">
        <v>330</v>
      </c>
      <c r="H445" s="81">
        <v>1</v>
      </c>
      <c r="I445" s="81">
        <v>1.8</v>
      </c>
      <c r="J445" s="40" t="s">
        <v>29</v>
      </c>
      <c r="K445" s="41" t="s">
        <v>26</v>
      </c>
      <c r="L445" s="42" t="str">
        <f t="shared" si="11"/>
        <v>1.8ml</v>
      </c>
      <c r="M445" s="43">
        <f t="shared" si="12"/>
        <v>1.8</v>
      </c>
      <c r="N445" s="44" t="str">
        <f t="shared" si="13"/>
        <v>1.8ml</v>
      </c>
      <c r="O445" s="51">
        <f t="shared" si="15"/>
        <v>330</v>
      </c>
      <c r="P445" s="11"/>
      <c r="Q445" s="11"/>
      <c r="R445" s="11"/>
      <c r="S445" s="11"/>
      <c r="T445" s="11"/>
      <c r="U445" s="11"/>
      <c r="V445" s="11"/>
      <c r="W445" s="11"/>
      <c r="X445" s="11"/>
      <c r="Y445" s="11"/>
      <c r="Z445" s="11"/>
    </row>
    <row r="446" spans="1:26" ht="15.75" customHeight="1">
      <c r="A446" s="232">
        <v>130</v>
      </c>
      <c r="B446" s="90" t="s">
        <v>2554</v>
      </c>
      <c r="C446" s="49" t="s">
        <v>61</v>
      </c>
      <c r="D446" s="35"/>
      <c r="E446" s="149" t="s">
        <v>2424</v>
      </c>
      <c r="F446" s="161"/>
      <c r="G446" s="108">
        <v>720</v>
      </c>
      <c r="H446" s="81">
        <v>1</v>
      </c>
      <c r="I446" s="81">
        <v>1000</v>
      </c>
      <c r="J446" s="40" t="s">
        <v>59</v>
      </c>
      <c r="K446" s="41" t="s">
        <v>26</v>
      </c>
      <c r="L446" s="42" t="str">
        <f t="shared" si="11"/>
        <v>1000grams</v>
      </c>
      <c r="M446" s="43">
        <f t="shared" si="12"/>
        <v>1000</v>
      </c>
      <c r="N446" s="44" t="str">
        <f t="shared" si="13"/>
        <v>1000grams</v>
      </c>
      <c r="O446" s="51">
        <f t="shared" si="15"/>
        <v>720</v>
      </c>
      <c r="P446" s="11"/>
      <c r="Q446" s="11"/>
      <c r="R446" s="11"/>
      <c r="S446" s="11"/>
      <c r="T446" s="11"/>
      <c r="U446" s="11"/>
      <c r="V446" s="11"/>
      <c r="W446" s="11"/>
      <c r="X446" s="11"/>
      <c r="Y446" s="11"/>
      <c r="Z446" s="11"/>
    </row>
    <row r="447" spans="1:26" ht="15.75" customHeight="1">
      <c r="A447" s="232">
        <v>131</v>
      </c>
      <c r="B447" s="90" t="s">
        <v>2555</v>
      </c>
      <c r="C447" s="49" t="s">
        <v>61</v>
      </c>
      <c r="D447" s="35"/>
      <c r="E447" s="91" t="s">
        <v>2556</v>
      </c>
      <c r="F447" s="161"/>
      <c r="G447" s="108">
        <v>188</v>
      </c>
      <c r="H447" s="112">
        <v>2</v>
      </c>
      <c r="I447" s="81">
        <v>200</v>
      </c>
      <c r="J447" s="131" t="s">
        <v>59</v>
      </c>
      <c r="K447" s="41" t="s">
        <v>26</v>
      </c>
      <c r="L447" s="42" t="str">
        <f t="shared" si="11"/>
        <v>200grams</v>
      </c>
      <c r="M447" s="43">
        <f t="shared" si="12"/>
        <v>400</v>
      </c>
      <c r="N447" s="44" t="str">
        <f t="shared" si="13"/>
        <v>400grams</v>
      </c>
      <c r="O447" s="51">
        <f t="shared" si="15"/>
        <v>376</v>
      </c>
      <c r="P447" s="11"/>
      <c r="Q447" s="11"/>
      <c r="R447" s="11"/>
      <c r="S447" s="11"/>
      <c r="T447" s="11"/>
      <c r="U447" s="11"/>
      <c r="V447" s="11"/>
      <c r="W447" s="11"/>
      <c r="X447" s="11"/>
      <c r="Y447" s="11"/>
      <c r="Z447" s="11"/>
    </row>
    <row r="448" spans="1:26" ht="15.75" customHeight="1">
      <c r="A448" s="232">
        <v>132</v>
      </c>
      <c r="B448" s="89" t="s">
        <v>264</v>
      </c>
      <c r="C448" s="49" t="s">
        <v>61</v>
      </c>
      <c r="D448" s="35"/>
      <c r="E448" s="149" t="s">
        <v>2638</v>
      </c>
      <c r="F448" s="161"/>
      <c r="G448" s="108">
        <v>100</v>
      </c>
      <c r="H448" s="81">
        <v>7</v>
      </c>
      <c r="I448" s="81">
        <v>1000</v>
      </c>
      <c r="J448" s="40" t="s">
        <v>59</v>
      </c>
      <c r="K448" s="41" t="s">
        <v>26</v>
      </c>
      <c r="L448" s="42" t="str">
        <f t="shared" si="11"/>
        <v>1000grams</v>
      </c>
      <c r="M448" s="43">
        <f t="shared" si="12"/>
        <v>7000</v>
      </c>
      <c r="N448" s="44" t="str">
        <f t="shared" si="13"/>
        <v>7000grams</v>
      </c>
      <c r="O448" s="51">
        <f t="shared" si="15"/>
        <v>700</v>
      </c>
      <c r="P448" s="11"/>
      <c r="Q448" s="11"/>
      <c r="R448" s="11"/>
      <c r="S448" s="11"/>
      <c r="T448" s="11"/>
      <c r="U448" s="11"/>
      <c r="V448" s="11"/>
      <c r="W448" s="11"/>
      <c r="X448" s="11"/>
      <c r="Y448" s="11"/>
      <c r="Z448" s="11"/>
    </row>
    <row r="449" spans="1:26" ht="15.75" customHeight="1">
      <c r="A449" s="232">
        <v>132</v>
      </c>
      <c r="B449" s="90" t="s">
        <v>261</v>
      </c>
      <c r="C449" s="49" t="s">
        <v>31</v>
      </c>
      <c r="D449" s="35"/>
      <c r="E449" s="91" t="s">
        <v>262</v>
      </c>
      <c r="F449" s="161"/>
      <c r="G449" s="108">
        <v>83.6</v>
      </c>
      <c r="H449" s="81">
        <v>8</v>
      </c>
      <c r="I449" s="81"/>
      <c r="J449" s="40" t="s">
        <v>33</v>
      </c>
      <c r="K449" s="41" t="s">
        <v>26</v>
      </c>
      <c r="L449" s="42" t="str">
        <f t="shared" si="11"/>
        <v>kg</v>
      </c>
      <c r="M449" s="43">
        <f t="shared" si="12"/>
        <v>0</v>
      </c>
      <c r="N449" s="44" t="str">
        <f t="shared" si="13"/>
        <v>0kg</v>
      </c>
      <c r="O449" s="51">
        <f t="shared" si="15"/>
        <v>668.8</v>
      </c>
      <c r="P449" s="11"/>
      <c r="Q449" s="11"/>
      <c r="R449" s="11"/>
      <c r="S449" s="11"/>
      <c r="T449" s="11"/>
      <c r="U449" s="11"/>
      <c r="V449" s="11"/>
      <c r="W449" s="11"/>
      <c r="X449" s="11"/>
      <c r="Y449" s="11"/>
      <c r="Z449" s="11"/>
    </row>
    <row r="450" spans="1:26" ht="15.75" customHeight="1">
      <c r="A450" s="232">
        <v>132</v>
      </c>
      <c r="B450" s="48" t="s">
        <v>261</v>
      </c>
      <c r="C450" s="34" t="s">
        <v>43</v>
      </c>
      <c r="D450" s="35"/>
      <c r="E450" s="50" t="s">
        <v>263</v>
      </c>
      <c r="F450" s="161"/>
      <c r="G450" s="180">
        <v>41.9</v>
      </c>
      <c r="H450" s="81">
        <v>2</v>
      </c>
      <c r="I450" s="81">
        <v>500</v>
      </c>
      <c r="J450" s="40" t="s">
        <v>59</v>
      </c>
      <c r="K450" s="41" t="s">
        <v>26</v>
      </c>
      <c r="L450" s="42" t="str">
        <f t="shared" si="11"/>
        <v>500grams</v>
      </c>
      <c r="M450" s="43">
        <f t="shared" si="12"/>
        <v>1000</v>
      </c>
      <c r="N450" s="44" t="str">
        <f t="shared" si="13"/>
        <v>1000grams</v>
      </c>
      <c r="O450" s="51">
        <f t="shared" si="15"/>
        <v>83.8</v>
      </c>
      <c r="P450" s="11"/>
      <c r="Q450" s="11"/>
      <c r="R450" s="11"/>
      <c r="S450" s="11"/>
      <c r="T450" s="11"/>
      <c r="U450" s="11"/>
      <c r="V450" s="11"/>
      <c r="W450" s="11"/>
      <c r="X450" s="11"/>
      <c r="Y450" s="11"/>
      <c r="Z450" s="11"/>
    </row>
    <row r="451" spans="1:26" ht="15.75" customHeight="1">
      <c r="A451" s="233">
        <v>132</v>
      </c>
      <c r="B451" s="68" t="s">
        <v>261</v>
      </c>
      <c r="C451" s="34" t="s">
        <v>35</v>
      </c>
      <c r="D451" s="9"/>
      <c r="E451" s="50" t="s">
        <v>249</v>
      </c>
      <c r="F451" s="161"/>
      <c r="G451" s="108">
        <v>45</v>
      </c>
      <c r="H451" s="81">
        <v>7</v>
      </c>
      <c r="I451" s="81">
        <v>500</v>
      </c>
      <c r="J451" s="88" t="s">
        <v>59</v>
      </c>
      <c r="K451" s="41" t="s">
        <v>26</v>
      </c>
      <c r="L451" s="42" t="str">
        <f t="shared" si="11"/>
        <v>500grams</v>
      </c>
      <c r="M451" s="43">
        <f t="shared" si="12"/>
        <v>3500</v>
      </c>
      <c r="N451" s="44" t="str">
        <f t="shared" si="13"/>
        <v>3500grams</v>
      </c>
      <c r="O451" s="51">
        <f t="shared" si="15"/>
        <v>315</v>
      </c>
      <c r="P451" s="11"/>
      <c r="Q451" s="11"/>
      <c r="R451" s="11"/>
      <c r="S451" s="11"/>
      <c r="T451" s="11"/>
      <c r="U451" s="11"/>
      <c r="V451" s="11"/>
      <c r="W451" s="11"/>
      <c r="X451" s="11"/>
      <c r="Y451" s="11"/>
      <c r="Z451" s="11"/>
    </row>
    <row r="452" spans="1:26" ht="15.75" customHeight="1">
      <c r="A452" s="232">
        <v>132</v>
      </c>
      <c r="B452" s="68" t="s">
        <v>261</v>
      </c>
      <c r="C452" s="53" t="s">
        <v>39</v>
      </c>
      <c r="D452" s="101"/>
      <c r="E452" s="52" t="s">
        <v>263</v>
      </c>
      <c r="F452" s="161"/>
      <c r="G452" s="102">
        <v>41.9</v>
      </c>
      <c r="H452" s="103">
        <v>7</v>
      </c>
      <c r="I452" s="103">
        <v>500</v>
      </c>
      <c r="J452" s="56" t="s">
        <v>59</v>
      </c>
      <c r="K452" s="41"/>
      <c r="L452" s="42" t="str">
        <f t="shared" si="11"/>
        <v>500grams</v>
      </c>
      <c r="M452" s="43">
        <f t="shared" si="12"/>
        <v>3500</v>
      </c>
      <c r="N452" s="44" t="str">
        <f t="shared" si="13"/>
        <v>3500grams</v>
      </c>
      <c r="O452" s="51">
        <f t="shared" si="15"/>
        <v>293.3</v>
      </c>
      <c r="P452" s="11"/>
      <c r="Q452" s="11"/>
      <c r="R452" s="11"/>
      <c r="S452" s="11"/>
      <c r="T452" s="11"/>
      <c r="U452" s="11"/>
      <c r="V452" s="11"/>
      <c r="W452" s="11"/>
      <c r="X452" s="11"/>
      <c r="Y452" s="11"/>
      <c r="Z452" s="11"/>
    </row>
    <row r="453" spans="1:26" ht="15.75" customHeight="1">
      <c r="A453" s="233">
        <v>132</v>
      </c>
      <c r="B453" s="122" t="s">
        <v>261</v>
      </c>
      <c r="C453" s="34" t="s">
        <v>82</v>
      </c>
      <c r="D453" s="9"/>
      <c r="E453" s="128" t="s">
        <v>263</v>
      </c>
      <c r="F453" s="162" t="s">
        <v>76</v>
      </c>
      <c r="G453" s="205">
        <v>42</v>
      </c>
      <c r="H453" s="129">
        <v>3</v>
      </c>
      <c r="I453" s="129">
        <v>500</v>
      </c>
      <c r="J453" s="130" t="s">
        <v>59</v>
      </c>
      <c r="K453" s="41" t="s">
        <v>26</v>
      </c>
      <c r="L453" s="42" t="str">
        <f t="shared" si="11"/>
        <v>500grams</v>
      </c>
      <c r="M453" s="43">
        <f t="shared" si="12"/>
        <v>1500</v>
      </c>
      <c r="N453" s="44" t="str">
        <f t="shared" si="13"/>
        <v>1500grams</v>
      </c>
      <c r="O453" s="51">
        <f t="shared" si="15"/>
        <v>126</v>
      </c>
      <c r="P453" s="11"/>
      <c r="Q453" s="11"/>
      <c r="R453" s="11"/>
      <c r="S453" s="11"/>
      <c r="T453" s="11"/>
      <c r="U453" s="11"/>
      <c r="V453" s="11"/>
      <c r="W453" s="11"/>
      <c r="X453" s="11"/>
      <c r="Y453" s="11"/>
      <c r="Z453" s="11"/>
    </row>
    <row r="454" spans="1:26" ht="15.75" customHeight="1">
      <c r="A454" s="233">
        <v>132</v>
      </c>
      <c r="B454" s="48" t="s">
        <v>261</v>
      </c>
      <c r="C454" s="34" t="s">
        <v>6</v>
      </c>
      <c r="D454" s="9"/>
      <c r="E454" s="62" t="s">
        <v>263</v>
      </c>
      <c r="F454" s="162"/>
      <c r="G454" s="108">
        <v>41.9</v>
      </c>
      <c r="H454" s="81">
        <v>6</v>
      </c>
      <c r="I454" s="85">
        <v>500</v>
      </c>
      <c r="J454" s="88" t="s">
        <v>59</v>
      </c>
      <c r="K454" s="229" t="s">
        <v>26</v>
      </c>
      <c r="L454" s="42" t="str">
        <f t="shared" si="11"/>
        <v>500grams</v>
      </c>
      <c r="M454" s="43">
        <f t="shared" si="12"/>
        <v>3000</v>
      </c>
      <c r="N454" s="44" t="str">
        <f t="shared" si="13"/>
        <v>3000grams</v>
      </c>
      <c r="O454" s="51">
        <f t="shared" si="15"/>
        <v>251.39999999999998</v>
      </c>
      <c r="P454" s="11"/>
      <c r="Q454" s="11"/>
      <c r="R454" s="11"/>
      <c r="S454" s="11"/>
      <c r="T454" s="11"/>
      <c r="U454" s="11"/>
      <c r="V454" s="11"/>
      <c r="W454" s="11"/>
      <c r="X454" s="11"/>
      <c r="Y454" s="11"/>
      <c r="Z454" s="11"/>
    </row>
    <row r="455" spans="1:26" ht="15.75" customHeight="1">
      <c r="A455" s="233">
        <v>132</v>
      </c>
      <c r="B455" s="354" t="s">
        <v>261</v>
      </c>
      <c r="C455" s="34" t="s">
        <v>55</v>
      </c>
      <c r="D455" s="9"/>
      <c r="E455" s="52" t="s">
        <v>262</v>
      </c>
      <c r="F455" s="161"/>
      <c r="G455" s="106">
        <v>41.9</v>
      </c>
      <c r="H455" s="81">
        <v>4</v>
      </c>
      <c r="I455" s="81">
        <v>500</v>
      </c>
      <c r="J455" s="40" t="s">
        <v>59</v>
      </c>
      <c r="K455" s="41" t="s">
        <v>26</v>
      </c>
      <c r="L455" s="42" t="str">
        <f t="shared" si="11"/>
        <v>500grams</v>
      </c>
      <c r="M455" s="43">
        <f t="shared" si="12"/>
        <v>2000</v>
      </c>
      <c r="N455" s="44" t="str">
        <f t="shared" si="13"/>
        <v>2000grams</v>
      </c>
      <c r="O455" s="51">
        <f t="shared" si="15"/>
        <v>167.6</v>
      </c>
      <c r="P455" s="11"/>
      <c r="Q455" s="11"/>
      <c r="R455" s="11"/>
      <c r="S455" s="11"/>
      <c r="T455" s="11"/>
      <c r="U455" s="11"/>
      <c r="V455" s="11"/>
      <c r="W455" s="11"/>
      <c r="X455" s="11"/>
      <c r="Y455" s="11"/>
      <c r="Z455" s="11"/>
    </row>
    <row r="456" spans="1:26" ht="15.75" customHeight="1">
      <c r="A456" s="233">
        <v>132</v>
      </c>
      <c r="B456" s="557" t="s">
        <v>261</v>
      </c>
      <c r="C456" s="34" t="s">
        <v>27</v>
      </c>
      <c r="D456" s="9"/>
      <c r="E456" s="36" t="s">
        <v>263</v>
      </c>
      <c r="F456" s="161"/>
      <c r="G456" s="108">
        <v>41.9</v>
      </c>
      <c r="H456" s="81">
        <v>28</v>
      </c>
      <c r="I456" s="81"/>
      <c r="J456" s="40"/>
      <c r="K456" s="41" t="s">
        <v>26</v>
      </c>
      <c r="L456" s="42" t="str">
        <f t="shared" si="11"/>
        <v/>
      </c>
      <c r="M456" s="43">
        <f t="shared" si="12"/>
        <v>0</v>
      </c>
      <c r="N456" s="44" t="str">
        <f t="shared" si="13"/>
        <v>0</v>
      </c>
      <c r="O456" s="45">
        <f t="shared" si="15"/>
        <v>1173.2</v>
      </c>
      <c r="P456" s="11"/>
      <c r="Q456" s="11"/>
      <c r="R456" s="11"/>
      <c r="S456" s="11"/>
      <c r="T456" s="11"/>
      <c r="U456" s="11"/>
      <c r="V456" s="11"/>
      <c r="W456" s="11"/>
      <c r="X456" s="11"/>
      <c r="Y456" s="11"/>
      <c r="Z456" s="11"/>
    </row>
    <row r="457" spans="1:26" ht="15.75" customHeight="1">
      <c r="A457" s="233">
        <v>132</v>
      </c>
      <c r="B457" s="187" t="s">
        <v>261</v>
      </c>
      <c r="C457" s="34" t="s">
        <v>47</v>
      </c>
      <c r="D457" s="58"/>
      <c r="E457" s="50" t="s">
        <v>263</v>
      </c>
      <c r="F457" s="58"/>
      <c r="G457" s="108">
        <v>38.700000000000003</v>
      </c>
      <c r="H457" s="81">
        <v>9</v>
      </c>
      <c r="I457" s="81">
        <v>1</v>
      </c>
      <c r="J457" s="40" t="s">
        <v>59</v>
      </c>
      <c r="K457" s="46"/>
      <c r="L457" s="42" t="str">
        <f t="shared" si="11"/>
        <v>1grams</v>
      </c>
      <c r="M457" s="43">
        <f t="shared" si="12"/>
        <v>9</v>
      </c>
      <c r="N457" s="44" t="str">
        <f t="shared" si="13"/>
        <v>9grams</v>
      </c>
      <c r="O457" s="51">
        <f t="shared" si="15"/>
        <v>348.3</v>
      </c>
      <c r="P457" s="11"/>
      <c r="Q457" s="11"/>
      <c r="R457" s="11"/>
      <c r="S457" s="11"/>
      <c r="T457" s="11"/>
      <c r="U457" s="11"/>
      <c r="V457" s="11"/>
      <c r="W457" s="11"/>
      <c r="X457" s="11"/>
      <c r="Y457" s="11"/>
      <c r="Z457" s="11"/>
    </row>
    <row r="458" spans="1:26" ht="15.75" customHeight="1">
      <c r="A458" s="233">
        <v>132</v>
      </c>
      <c r="B458" s="57" t="s">
        <v>261</v>
      </c>
      <c r="C458" s="94" t="s">
        <v>68</v>
      </c>
      <c r="D458" s="58"/>
      <c r="E458" s="116"/>
      <c r="F458" s="58"/>
      <c r="G458" s="189">
        <v>8.3799999999999999E-2</v>
      </c>
      <c r="H458" s="97">
        <v>1000</v>
      </c>
      <c r="I458" s="97">
        <v>500</v>
      </c>
      <c r="J458" s="131" t="s">
        <v>59</v>
      </c>
      <c r="K458" s="46"/>
      <c r="L458" s="42" t="str">
        <f t="shared" si="11"/>
        <v>500grams</v>
      </c>
      <c r="M458" s="43">
        <f t="shared" si="12"/>
        <v>500000</v>
      </c>
      <c r="N458" s="44" t="str">
        <f t="shared" si="13"/>
        <v>500000grams</v>
      </c>
      <c r="O458" s="51">
        <f t="shared" si="15"/>
        <v>83.8</v>
      </c>
      <c r="P458" s="11"/>
      <c r="Q458" s="11"/>
      <c r="R458" s="11"/>
      <c r="S458" s="11"/>
      <c r="T458" s="11"/>
      <c r="U458" s="11"/>
      <c r="V458" s="11"/>
      <c r="W458" s="11"/>
      <c r="X458" s="11"/>
      <c r="Y458" s="11"/>
      <c r="Z458" s="11"/>
    </row>
    <row r="459" spans="1:26" ht="15.75" customHeight="1">
      <c r="A459" s="232">
        <v>133</v>
      </c>
      <c r="B459" s="33" t="s">
        <v>450</v>
      </c>
      <c r="C459" s="49" t="s">
        <v>61</v>
      </c>
      <c r="D459" s="35"/>
      <c r="E459" s="50" t="s">
        <v>451</v>
      </c>
      <c r="F459" s="161"/>
      <c r="G459" s="108">
        <v>132.5</v>
      </c>
      <c r="H459" s="81">
        <v>6</v>
      </c>
      <c r="I459" s="81">
        <v>500</v>
      </c>
      <c r="J459" s="40" t="s">
        <v>59</v>
      </c>
      <c r="K459" s="41" t="s">
        <v>26</v>
      </c>
      <c r="L459" s="42" t="str">
        <f t="shared" si="11"/>
        <v>500grams</v>
      </c>
      <c r="M459" s="43">
        <f t="shared" si="12"/>
        <v>3000</v>
      </c>
      <c r="N459" s="44" t="str">
        <f t="shared" si="13"/>
        <v>3000grams</v>
      </c>
      <c r="O459" s="51">
        <f t="shared" si="15"/>
        <v>795</v>
      </c>
      <c r="P459" s="11"/>
      <c r="Q459" s="11"/>
      <c r="R459" s="11"/>
      <c r="S459" s="11"/>
      <c r="T459" s="11"/>
      <c r="U459" s="11"/>
      <c r="V459" s="11"/>
      <c r="W459" s="11"/>
      <c r="X459" s="11"/>
      <c r="Y459" s="11"/>
      <c r="Z459" s="11"/>
    </row>
    <row r="460" spans="1:26" ht="15.75" customHeight="1">
      <c r="A460" s="232">
        <v>133</v>
      </c>
      <c r="B460" s="33" t="s">
        <v>452</v>
      </c>
      <c r="C460" s="49" t="s">
        <v>31</v>
      </c>
      <c r="D460" s="35"/>
      <c r="E460" s="116" t="s">
        <v>457</v>
      </c>
      <c r="F460" s="161"/>
      <c r="G460" s="108">
        <v>70</v>
      </c>
      <c r="H460" s="81">
        <v>2.222</v>
      </c>
      <c r="I460" s="81"/>
      <c r="J460" s="40" t="s">
        <v>33</v>
      </c>
      <c r="K460" s="41" t="s">
        <v>26</v>
      </c>
      <c r="L460" s="42" t="str">
        <f t="shared" si="11"/>
        <v>kg</v>
      </c>
      <c r="M460" s="43">
        <f t="shared" si="12"/>
        <v>0</v>
      </c>
      <c r="N460" s="44" t="str">
        <f t="shared" si="13"/>
        <v>0kg</v>
      </c>
      <c r="O460" s="51">
        <f t="shared" si="15"/>
        <v>155.54</v>
      </c>
      <c r="P460" s="11"/>
      <c r="Q460" s="11"/>
      <c r="R460" s="11"/>
      <c r="S460" s="11"/>
      <c r="T460" s="11"/>
      <c r="U460" s="11"/>
      <c r="V460" s="11"/>
      <c r="W460" s="11"/>
      <c r="X460" s="11"/>
      <c r="Y460" s="11"/>
      <c r="Z460" s="11"/>
    </row>
    <row r="461" spans="1:26" ht="15.75" customHeight="1">
      <c r="A461" s="232">
        <v>133</v>
      </c>
      <c r="B461" s="48" t="s">
        <v>452</v>
      </c>
      <c r="C461" s="34" t="s">
        <v>43</v>
      </c>
      <c r="D461" s="35"/>
      <c r="E461" s="50" t="s">
        <v>455</v>
      </c>
      <c r="F461" s="161"/>
      <c r="G461" s="108">
        <v>132.5</v>
      </c>
      <c r="H461" s="81">
        <v>3</v>
      </c>
      <c r="I461" s="67">
        <v>500</v>
      </c>
      <c r="J461" s="40" t="s">
        <v>59</v>
      </c>
      <c r="K461" s="41" t="s">
        <v>26</v>
      </c>
      <c r="L461" s="42" t="str">
        <f t="shared" si="11"/>
        <v>500grams</v>
      </c>
      <c r="M461" s="43">
        <f t="shared" si="12"/>
        <v>1500</v>
      </c>
      <c r="N461" s="44" t="str">
        <f t="shared" si="13"/>
        <v>1500grams</v>
      </c>
      <c r="O461" s="51">
        <f t="shared" si="15"/>
        <v>397.5</v>
      </c>
      <c r="P461" s="11"/>
      <c r="Q461" s="11"/>
      <c r="R461" s="11"/>
      <c r="S461" s="11"/>
      <c r="T461" s="11"/>
      <c r="U461" s="11"/>
      <c r="V461" s="11"/>
      <c r="W461" s="11"/>
      <c r="X461" s="11"/>
      <c r="Y461" s="11"/>
      <c r="Z461" s="11"/>
    </row>
    <row r="462" spans="1:26" ht="15.75" customHeight="1">
      <c r="A462" s="233">
        <v>133</v>
      </c>
      <c r="B462" s="90" t="s">
        <v>456</v>
      </c>
      <c r="C462" s="34" t="s">
        <v>35</v>
      </c>
      <c r="D462" s="35"/>
      <c r="E462" s="149" t="s">
        <v>249</v>
      </c>
      <c r="F462" s="161"/>
      <c r="G462" s="108">
        <v>150</v>
      </c>
      <c r="H462" s="81">
        <v>1</v>
      </c>
      <c r="I462" s="277">
        <v>1000</v>
      </c>
      <c r="J462" s="40" t="s">
        <v>33</v>
      </c>
      <c r="K462" s="41"/>
      <c r="L462" s="42" t="str">
        <f t="shared" si="11"/>
        <v>1000kg</v>
      </c>
      <c r="M462" s="43">
        <f t="shared" si="12"/>
        <v>1000</v>
      </c>
      <c r="N462" s="44" t="str">
        <f t="shared" si="13"/>
        <v>1000kg</v>
      </c>
      <c r="O462" s="51">
        <f t="shared" si="15"/>
        <v>150</v>
      </c>
      <c r="P462" s="11"/>
      <c r="Q462" s="11"/>
      <c r="R462" s="11"/>
      <c r="S462" s="11"/>
      <c r="T462" s="11"/>
      <c r="U462" s="11"/>
      <c r="V462" s="11"/>
      <c r="W462" s="11"/>
      <c r="X462" s="11"/>
      <c r="Y462" s="11"/>
      <c r="Z462" s="11"/>
    </row>
    <row r="463" spans="1:26" ht="15.75" customHeight="1">
      <c r="A463" s="233">
        <v>133</v>
      </c>
      <c r="B463" s="289" t="s">
        <v>452</v>
      </c>
      <c r="C463" s="34" t="s">
        <v>82</v>
      </c>
      <c r="D463" s="35"/>
      <c r="E463" s="289" t="s">
        <v>453</v>
      </c>
      <c r="F463" s="162" t="s">
        <v>76</v>
      </c>
      <c r="G463" s="558">
        <v>125</v>
      </c>
      <c r="H463" s="270">
        <v>1</v>
      </c>
      <c r="I463" s="270">
        <v>1000</v>
      </c>
      <c r="J463" s="271" t="s">
        <v>59</v>
      </c>
      <c r="K463" s="41" t="s">
        <v>26</v>
      </c>
      <c r="L463" s="42" t="str">
        <f t="shared" si="11"/>
        <v>1000grams</v>
      </c>
      <c r="M463" s="43">
        <f t="shared" si="12"/>
        <v>1000</v>
      </c>
      <c r="N463" s="44" t="str">
        <f t="shared" si="13"/>
        <v>1000grams</v>
      </c>
      <c r="O463" s="51">
        <f t="shared" si="15"/>
        <v>125</v>
      </c>
      <c r="P463" s="11"/>
      <c r="Q463" s="11"/>
      <c r="R463" s="11"/>
      <c r="S463" s="11"/>
      <c r="T463" s="11"/>
      <c r="U463" s="11"/>
      <c r="V463" s="11"/>
      <c r="W463" s="11"/>
      <c r="X463" s="11"/>
      <c r="Y463" s="11"/>
      <c r="Z463" s="11"/>
    </row>
    <row r="464" spans="1:26" ht="15.75" customHeight="1">
      <c r="A464" s="233">
        <v>133</v>
      </c>
      <c r="B464" s="33" t="s">
        <v>452</v>
      </c>
      <c r="C464" s="34" t="s">
        <v>6</v>
      </c>
      <c r="D464" s="35"/>
      <c r="E464" s="50" t="s">
        <v>455</v>
      </c>
      <c r="F464" s="162"/>
      <c r="G464" s="108">
        <v>132.5</v>
      </c>
      <c r="H464" s="81">
        <v>3</v>
      </c>
      <c r="I464" s="81">
        <v>500</v>
      </c>
      <c r="J464" s="40" t="s">
        <v>59</v>
      </c>
      <c r="K464" s="41" t="s">
        <v>26</v>
      </c>
      <c r="L464" s="42" t="str">
        <f t="shared" si="11"/>
        <v>500grams</v>
      </c>
      <c r="M464" s="43">
        <f t="shared" si="12"/>
        <v>1500</v>
      </c>
      <c r="N464" s="44" t="str">
        <f t="shared" si="13"/>
        <v>1500grams</v>
      </c>
      <c r="O464" s="51">
        <f t="shared" si="15"/>
        <v>397.5</v>
      </c>
      <c r="P464" s="11"/>
      <c r="Q464" s="11"/>
      <c r="R464" s="11"/>
      <c r="S464" s="11"/>
      <c r="T464" s="11"/>
      <c r="U464" s="11"/>
      <c r="V464" s="11"/>
      <c r="W464" s="11"/>
      <c r="X464" s="11"/>
      <c r="Y464" s="11"/>
      <c r="Z464" s="11"/>
    </row>
    <row r="465" spans="1:26" ht="15.75" customHeight="1">
      <c r="A465" s="233">
        <v>133</v>
      </c>
      <c r="B465" s="33" t="s">
        <v>452</v>
      </c>
      <c r="C465" s="34" t="s">
        <v>74</v>
      </c>
      <c r="D465" s="48"/>
      <c r="E465" s="50" t="s">
        <v>458</v>
      </c>
      <c r="F465" s="155" t="s">
        <v>76</v>
      </c>
      <c r="G465" s="108">
        <v>90.73</v>
      </c>
      <c r="H465" s="81">
        <v>3</v>
      </c>
      <c r="I465" s="81">
        <v>500</v>
      </c>
      <c r="J465" s="40" t="s">
        <v>59</v>
      </c>
      <c r="K465" s="41" t="s">
        <v>26</v>
      </c>
      <c r="L465" s="42" t="str">
        <f t="shared" si="11"/>
        <v>500grams</v>
      </c>
      <c r="M465" s="43">
        <f t="shared" si="12"/>
        <v>1500</v>
      </c>
      <c r="N465" s="44" t="str">
        <f t="shared" si="13"/>
        <v>1500grams</v>
      </c>
      <c r="O465" s="51">
        <f t="shared" si="15"/>
        <v>272.19</v>
      </c>
      <c r="P465" s="11"/>
      <c r="Q465" s="11"/>
      <c r="R465" s="11"/>
      <c r="S465" s="11"/>
      <c r="T465" s="11"/>
      <c r="U465" s="11"/>
      <c r="V465" s="11"/>
      <c r="W465" s="11"/>
      <c r="X465" s="11"/>
      <c r="Y465" s="11"/>
      <c r="Z465" s="11"/>
    </row>
    <row r="466" spans="1:26" ht="15.75" customHeight="1">
      <c r="A466" s="233">
        <v>133</v>
      </c>
      <c r="B466" s="107" t="s">
        <v>452</v>
      </c>
      <c r="C466" s="34" t="s">
        <v>47</v>
      </c>
      <c r="D466" s="59"/>
      <c r="E466" s="149" t="s">
        <v>454</v>
      </c>
      <c r="F466" s="195"/>
      <c r="G466" s="108">
        <v>129.88999999999999</v>
      </c>
      <c r="H466" s="81">
        <v>22</v>
      </c>
      <c r="I466" s="81">
        <v>1</v>
      </c>
      <c r="J466" s="88" t="s">
        <v>59</v>
      </c>
      <c r="K466" s="46"/>
      <c r="L466" s="42" t="str">
        <f t="shared" si="11"/>
        <v>1grams</v>
      </c>
      <c r="M466" s="43">
        <f t="shared" si="12"/>
        <v>22</v>
      </c>
      <c r="N466" s="44" t="str">
        <f t="shared" si="13"/>
        <v>22grams</v>
      </c>
      <c r="O466" s="51">
        <f t="shared" si="15"/>
        <v>2857.58</v>
      </c>
      <c r="P466" s="11"/>
      <c r="Q466" s="11"/>
      <c r="R466" s="11"/>
      <c r="S466" s="11"/>
      <c r="T466" s="11"/>
      <c r="U466" s="11"/>
      <c r="V466" s="11"/>
      <c r="W466" s="11"/>
      <c r="X466" s="11"/>
      <c r="Y466" s="11"/>
      <c r="Z466" s="11"/>
    </row>
    <row r="467" spans="1:26" ht="15.75" customHeight="1">
      <c r="A467" s="233">
        <v>133</v>
      </c>
      <c r="B467" s="93" t="s">
        <v>452</v>
      </c>
      <c r="C467" s="94" t="s">
        <v>68</v>
      </c>
      <c r="D467" s="59"/>
      <c r="E467" s="91"/>
      <c r="F467" s="195"/>
      <c r="G467" s="95">
        <v>0.18146000000000001</v>
      </c>
      <c r="H467" s="97">
        <v>10000</v>
      </c>
      <c r="I467" s="97">
        <v>500</v>
      </c>
      <c r="J467" s="110" t="s">
        <v>59</v>
      </c>
      <c r="K467" s="46"/>
      <c r="L467" s="42" t="str">
        <f t="shared" si="11"/>
        <v>500grams</v>
      </c>
      <c r="M467" s="43">
        <f t="shared" si="12"/>
        <v>5000000</v>
      </c>
      <c r="N467" s="44" t="str">
        <f t="shared" si="13"/>
        <v>5000000grams</v>
      </c>
      <c r="O467" s="51">
        <f t="shared" si="15"/>
        <v>1814.6000000000001</v>
      </c>
      <c r="P467" s="11"/>
      <c r="Q467" s="11"/>
      <c r="R467" s="11"/>
      <c r="S467" s="11"/>
      <c r="T467" s="11"/>
      <c r="U467" s="11"/>
      <c r="V467" s="11"/>
      <c r="W467" s="11"/>
      <c r="X467" s="11"/>
      <c r="Y467" s="11"/>
      <c r="Z467" s="11"/>
    </row>
    <row r="468" spans="1:26" ht="15.75" customHeight="1">
      <c r="A468" s="232">
        <v>134</v>
      </c>
      <c r="B468" s="231" t="s">
        <v>1346</v>
      </c>
      <c r="C468" s="49" t="s">
        <v>61</v>
      </c>
      <c r="D468" s="35"/>
      <c r="E468" s="287" t="s">
        <v>1347</v>
      </c>
      <c r="F468" s="156"/>
      <c r="G468" s="180">
        <v>130.9</v>
      </c>
      <c r="H468" s="81">
        <v>4</v>
      </c>
      <c r="I468" s="67">
        <v>500</v>
      </c>
      <c r="J468" s="40" t="s">
        <v>59</v>
      </c>
      <c r="K468" s="41" t="s">
        <v>26</v>
      </c>
      <c r="L468" s="42" t="str">
        <f t="shared" si="11"/>
        <v>500grams</v>
      </c>
      <c r="M468" s="43">
        <f t="shared" si="12"/>
        <v>2000</v>
      </c>
      <c r="N468" s="44" t="str">
        <f t="shared" si="13"/>
        <v>2000grams</v>
      </c>
      <c r="O468" s="51">
        <f t="shared" si="15"/>
        <v>523.6</v>
      </c>
      <c r="P468" s="11"/>
      <c r="Q468" s="11"/>
      <c r="R468" s="11"/>
      <c r="S468" s="11"/>
      <c r="T468" s="11"/>
      <c r="U468" s="11"/>
      <c r="V468" s="11"/>
      <c r="W468" s="11"/>
      <c r="X468" s="11"/>
      <c r="Y468" s="11"/>
      <c r="Z468" s="11"/>
    </row>
    <row r="469" spans="1:26" ht="15.75" customHeight="1">
      <c r="A469" s="233">
        <v>134</v>
      </c>
      <c r="B469" s="122" t="s">
        <v>1344</v>
      </c>
      <c r="C469" s="34" t="s">
        <v>82</v>
      </c>
      <c r="D469" s="35"/>
      <c r="E469" s="122" t="s">
        <v>1345</v>
      </c>
      <c r="F469" s="155" t="s">
        <v>76</v>
      </c>
      <c r="G469" s="207">
        <v>137</v>
      </c>
      <c r="H469" s="129">
        <v>1</v>
      </c>
      <c r="I469" s="129">
        <v>454</v>
      </c>
      <c r="J469" s="196" t="s">
        <v>59</v>
      </c>
      <c r="K469" s="41" t="s">
        <v>26</v>
      </c>
      <c r="L469" s="42" t="str">
        <f t="shared" si="11"/>
        <v>454grams</v>
      </c>
      <c r="M469" s="43">
        <f t="shared" si="12"/>
        <v>454</v>
      </c>
      <c r="N469" s="44" t="str">
        <f t="shared" si="13"/>
        <v>454grams</v>
      </c>
      <c r="O469" s="51">
        <f t="shared" si="15"/>
        <v>137</v>
      </c>
      <c r="P469" s="11"/>
      <c r="Q469" s="11"/>
      <c r="R469" s="11"/>
      <c r="S469" s="11"/>
      <c r="T469" s="11"/>
      <c r="U469" s="11"/>
      <c r="V469" s="11"/>
      <c r="W469" s="11"/>
      <c r="X469" s="11"/>
      <c r="Y469" s="11"/>
      <c r="Z469" s="11"/>
    </row>
    <row r="470" spans="1:26" ht="15.75" customHeight="1">
      <c r="A470" s="233">
        <v>134</v>
      </c>
      <c r="B470" s="48" t="s">
        <v>1344</v>
      </c>
      <c r="C470" s="34" t="s">
        <v>6</v>
      </c>
      <c r="D470" s="35"/>
      <c r="E470" s="116" t="s">
        <v>1345</v>
      </c>
      <c r="F470" s="155"/>
      <c r="G470" s="38">
        <v>129</v>
      </c>
      <c r="H470" s="81">
        <v>2</v>
      </c>
      <c r="I470" s="67">
        <v>454</v>
      </c>
      <c r="J470" s="40" t="s">
        <v>59</v>
      </c>
      <c r="K470" s="41" t="s">
        <v>26</v>
      </c>
      <c r="L470" s="42" t="str">
        <f t="shared" si="11"/>
        <v>454grams</v>
      </c>
      <c r="M470" s="43">
        <f t="shared" si="12"/>
        <v>908</v>
      </c>
      <c r="N470" s="44" t="str">
        <f t="shared" si="13"/>
        <v>908grams</v>
      </c>
      <c r="O470" s="51">
        <f t="shared" si="15"/>
        <v>258</v>
      </c>
      <c r="P470" s="11"/>
      <c r="Q470" s="11"/>
      <c r="R470" s="11"/>
      <c r="S470" s="11"/>
      <c r="T470" s="11"/>
      <c r="U470" s="11"/>
      <c r="V470" s="11"/>
      <c r="W470" s="11"/>
      <c r="X470" s="11"/>
      <c r="Y470" s="11"/>
      <c r="Z470" s="11"/>
    </row>
    <row r="471" spans="1:26" ht="15.75" customHeight="1">
      <c r="A471" s="232">
        <v>135</v>
      </c>
      <c r="B471" s="48" t="s">
        <v>1451</v>
      </c>
      <c r="C471" s="49" t="s">
        <v>61</v>
      </c>
      <c r="D471" s="35"/>
      <c r="E471" s="50" t="s">
        <v>1452</v>
      </c>
      <c r="F471" s="156"/>
      <c r="G471" s="38">
        <v>59.61</v>
      </c>
      <c r="H471" s="81">
        <v>1</v>
      </c>
      <c r="I471" s="81">
        <v>1000</v>
      </c>
      <c r="J471" s="121" t="s">
        <v>59</v>
      </c>
      <c r="K471" s="41" t="s">
        <v>26</v>
      </c>
      <c r="L471" s="42" t="str">
        <f t="shared" si="11"/>
        <v>1000grams</v>
      </c>
      <c r="M471" s="43">
        <f t="shared" si="12"/>
        <v>1000</v>
      </c>
      <c r="N471" s="44" t="str">
        <f t="shared" si="13"/>
        <v>1000grams</v>
      </c>
      <c r="O471" s="51">
        <f t="shared" si="15"/>
        <v>59.61</v>
      </c>
      <c r="P471" s="11"/>
      <c r="Q471" s="11"/>
      <c r="R471" s="11"/>
      <c r="S471" s="11"/>
      <c r="T471" s="11"/>
      <c r="U471" s="11"/>
      <c r="V471" s="11"/>
      <c r="W471" s="11"/>
      <c r="X471" s="11"/>
      <c r="Y471" s="11"/>
      <c r="Z471" s="11"/>
    </row>
    <row r="472" spans="1:26" ht="15.75" customHeight="1">
      <c r="A472" s="233">
        <v>135</v>
      </c>
      <c r="B472" s="76" t="s">
        <v>1449</v>
      </c>
      <c r="C472" s="34" t="s">
        <v>55</v>
      </c>
      <c r="D472" s="179"/>
      <c r="E472" s="52" t="s">
        <v>1450</v>
      </c>
      <c r="F472" s="156"/>
      <c r="G472" s="77">
        <v>380</v>
      </c>
      <c r="H472" s="81">
        <v>5</v>
      </c>
      <c r="I472" s="81">
        <v>5</v>
      </c>
      <c r="J472" s="121" t="s">
        <v>33</v>
      </c>
      <c r="K472" s="41" t="s">
        <v>26</v>
      </c>
      <c r="L472" s="42" t="str">
        <f t="shared" si="11"/>
        <v>5kg</v>
      </c>
      <c r="M472" s="43">
        <f t="shared" si="12"/>
        <v>25</v>
      </c>
      <c r="N472" s="44" t="str">
        <f t="shared" si="13"/>
        <v>25kg</v>
      </c>
      <c r="O472" s="51">
        <f t="shared" si="15"/>
        <v>1900</v>
      </c>
      <c r="P472" s="11"/>
      <c r="Q472" s="11"/>
      <c r="R472" s="11"/>
      <c r="S472" s="11"/>
      <c r="T472" s="11"/>
      <c r="U472" s="11"/>
      <c r="V472" s="11"/>
      <c r="W472" s="11"/>
      <c r="X472" s="11"/>
      <c r="Y472" s="11"/>
      <c r="Z472" s="11"/>
    </row>
    <row r="473" spans="1:26" ht="15.75" customHeight="1">
      <c r="A473" s="232">
        <v>136</v>
      </c>
      <c r="B473" s="48" t="s">
        <v>1649</v>
      </c>
      <c r="C473" s="49" t="s">
        <v>61</v>
      </c>
      <c r="D473" s="179"/>
      <c r="E473" s="50" t="s">
        <v>1650</v>
      </c>
      <c r="F473" s="156"/>
      <c r="G473" s="38">
        <v>125</v>
      </c>
      <c r="H473" s="81">
        <v>3</v>
      </c>
      <c r="I473" s="81">
        <v>1000</v>
      </c>
      <c r="J473" s="121" t="s">
        <v>59</v>
      </c>
      <c r="K473" s="41" t="s">
        <v>26</v>
      </c>
      <c r="L473" s="42" t="str">
        <f t="shared" si="11"/>
        <v>1000grams</v>
      </c>
      <c r="M473" s="43">
        <f t="shared" si="12"/>
        <v>3000</v>
      </c>
      <c r="N473" s="44" t="str">
        <f t="shared" si="13"/>
        <v>3000grams</v>
      </c>
      <c r="O473" s="51">
        <f t="shared" si="15"/>
        <v>375</v>
      </c>
      <c r="P473" s="11"/>
      <c r="Q473" s="11"/>
      <c r="R473" s="11"/>
      <c r="S473" s="11"/>
      <c r="T473" s="11"/>
      <c r="U473" s="11"/>
      <c r="V473" s="11"/>
      <c r="W473" s="11"/>
      <c r="X473" s="11"/>
      <c r="Y473" s="11"/>
      <c r="Z473" s="11"/>
    </row>
    <row r="474" spans="1:26" ht="15.75" customHeight="1">
      <c r="A474" s="232">
        <v>137</v>
      </c>
      <c r="B474" s="48" t="s">
        <v>1806</v>
      </c>
      <c r="C474" s="49" t="s">
        <v>61</v>
      </c>
      <c r="D474" s="35"/>
      <c r="E474" s="50" t="s">
        <v>1807</v>
      </c>
      <c r="F474" s="156"/>
      <c r="G474" s="38">
        <v>43</v>
      </c>
      <c r="H474" s="81">
        <v>3</v>
      </c>
      <c r="I474" s="81">
        <v>500</v>
      </c>
      <c r="J474" s="121" t="s">
        <v>59</v>
      </c>
      <c r="K474" s="41" t="s">
        <v>26</v>
      </c>
      <c r="L474" s="42" t="str">
        <f t="shared" si="11"/>
        <v>500grams</v>
      </c>
      <c r="M474" s="43">
        <f t="shared" si="12"/>
        <v>1500</v>
      </c>
      <c r="N474" s="44" t="str">
        <f t="shared" si="13"/>
        <v>1500grams</v>
      </c>
      <c r="O474" s="51">
        <f t="shared" si="15"/>
        <v>129</v>
      </c>
      <c r="P474" s="11"/>
      <c r="Q474" s="11"/>
      <c r="R474" s="11"/>
      <c r="S474" s="11"/>
      <c r="T474" s="11"/>
      <c r="U474" s="11"/>
      <c r="V474" s="11"/>
      <c r="W474" s="11"/>
      <c r="X474" s="11"/>
      <c r="Y474" s="11"/>
      <c r="Z474" s="11"/>
    </row>
    <row r="475" spans="1:26" ht="15.75" customHeight="1">
      <c r="A475" s="232">
        <v>137</v>
      </c>
      <c r="B475" s="48" t="s">
        <v>1804</v>
      </c>
      <c r="C475" s="34" t="s">
        <v>43</v>
      </c>
      <c r="D475" s="35"/>
      <c r="E475" s="50" t="s">
        <v>263</v>
      </c>
      <c r="F475" s="156"/>
      <c r="G475" s="38">
        <v>42.2</v>
      </c>
      <c r="H475" s="81">
        <v>4</v>
      </c>
      <c r="I475" s="81">
        <v>500</v>
      </c>
      <c r="J475" s="121" t="s">
        <v>59</v>
      </c>
      <c r="K475" s="41" t="s">
        <v>26</v>
      </c>
      <c r="L475" s="42" t="str">
        <f t="shared" si="11"/>
        <v>500grams</v>
      </c>
      <c r="M475" s="43">
        <f t="shared" si="12"/>
        <v>2000</v>
      </c>
      <c r="N475" s="44" t="str">
        <f t="shared" si="13"/>
        <v>2000grams</v>
      </c>
      <c r="O475" s="51">
        <f t="shared" si="15"/>
        <v>168.8</v>
      </c>
      <c r="P475" s="11"/>
      <c r="Q475" s="11"/>
      <c r="R475" s="11"/>
      <c r="S475" s="11"/>
      <c r="T475" s="11"/>
      <c r="U475" s="11"/>
      <c r="V475" s="11"/>
      <c r="W475" s="11"/>
      <c r="X475" s="11"/>
      <c r="Y475" s="11"/>
      <c r="Z475" s="11"/>
    </row>
    <row r="476" spans="1:26" ht="15.75" customHeight="1">
      <c r="A476" s="233">
        <v>137</v>
      </c>
      <c r="B476" s="99" t="s">
        <v>1804</v>
      </c>
      <c r="C476" s="34" t="s">
        <v>35</v>
      </c>
      <c r="D476" s="35"/>
      <c r="E476" s="149" t="s">
        <v>1805</v>
      </c>
      <c r="F476" s="156"/>
      <c r="G476" s="108">
        <v>45</v>
      </c>
      <c r="H476" s="81">
        <v>1</v>
      </c>
      <c r="I476" s="81">
        <v>500</v>
      </c>
      <c r="J476" s="88" t="s">
        <v>59</v>
      </c>
      <c r="K476" s="41" t="s">
        <v>26</v>
      </c>
      <c r="L476" s="42" t="str">
        <f t="shared" si="11"/>
        <v>500grams</v>
      </c>
      <c r="M476" s="43">
        <f t="shared" si="12"/>
        <v>500</v>
      </c>
      <c r="N476" s="44" t="str">
        <f t="shared" si="13"/>
        <v>500grams</v>
      </c>
      <c r="O476" s="51">
        <f t="shared" si="15"/>
        <v>45</v>
      </c>
      <c r="P476" s="11"/>
      <c r="Q476" s="11"/>
      <c r="R476" s="11"/>
      <c r="S476" s="11"/>
      <c r="T476" s="11"/>
      <c r="U476" s="11"/>
      <c r="V476" s="11"/>
      <c r="W476" s="11"/>
      <c r="X476" s="11"/>
      <c r="Y476" s="11"/>
      <c r="Z476" s="11"/>
    </row>
    <row r="477" spans="1:26" ht="15.75" customHeight="1">
      <c r="A477" s="232">
        <v>137</v>
      </c>
      <c r="B477" s="68" t="s">
        <v>1804</v>
      </c>
      <c r="C477" s="53" t="s">
        <v>39</v>
      </c>
      <c r="D477" s="52"/>
      <c r="E477" s="52" t="s">
        <v>263</v>
      </c>
      <c r="F477" s="156"/>
      <c r="G477" s="70">
        <v>42.2</v>
      </c>
      <c r="H477" s="71">
        <v>7</v>
      </c>
      <c r="I477" s="71">
        <v>500</v>
      </c>
      <c r="J477" s="160" t="s">
        <v>59</v>
      </c>
      <c r="K477" s="41"/>
      <c r="L477" s="42" t="str">
        <f t="shared" si="11"/>
        <v>500grams</v>
      </c>
      <c r="M477" s="43">
        <f t="shared" si="12"/>
        <v>3500</v>
      </c>
      <c r="N477" s="44" t="str">
        <f t="shared" si="13"/>
        <v>3500grams</v>
      </c>
      <c r="O477" s="51">
        <f t="shared" si="15"/>
        <v>295.40000000000003</v>
      </c>
      <c r="P477" s="11"/>
      <c r="Q477" s="11"/>
      <c r="R477" s="11"/>
      <c r="S477" s="11"/>
      <c r="T477" s="11"/>
      <c r="U477" s="11"/>
      <c r="V477" s="11"/>
      <c r="W477" s="11"/>
      <c r="X477" s="11"/>
      <c r="Y477" s="11"/>
      <c r="Z477" s="11"/>
    </row>
    <row r="478" spans="1:26" ht="15.75" customHeight="1">
      <c r="A478" s="233">
        <v>137</v>
      </c>
      <c r="B478" s="122" t="s">
        <v>1804</v>
      </c>
      <c r="C478" s="34" t="s">
        <v>82</v>
      </c>
      <c r="D478" s="35"/>
      <c r="E478" s="128" t="s">
        <v>263</v>
      </c>
      <c r="F478" s="155" t="s">
        <v>76</v>
      </c>
      <c r="G478" s="207">
        <v>43.5</v>
      </c>
      <c r="H478" s="165">
        <v>19</v>
      </c>
      <c r="I478" s="165">
        <v>500</v>
      </c>
      <c r="J478" s="196" t="s">
        <v>59</v>
      </c>
      <c r="K478" s="41" t="s">
        <v>26</v>
      </c>
      <c r="L478" s="42" t="str">
        <f t="shared" si="11"/>
        <v>500grams</v>
      </c>
      <c r="M478" s="43">
        <f t="shared" si="12"/>
        <v>9500</v>
      </c>
      <c r="N478" s="44" t="str">
        <f t="shared" si="13"/>
        <v>9500grams</v>
      </c>
      <c r="O478" s="51">
        <f t="shared" si="15"/>
        <v>826.5</v>
      </c>
      <c r="P478" s="11"/>
      <c r="Q478" s="11"/>
      <c r="R478" s="11"/>
      <c r="S478" s="11"/>
      <c r="T478" s="11"/>
      <c r="U478" s="11"/>
      <c r="V478" s="11"/>
      <c r="W478" s="11"/>
      <c r="X478" s="11"/>
      <c r="Y478" s="11"/>
      <c r="Z478" s="11"/>
    </row>
    <row r="479" spans="1:26" ht="15.75" customHeight="1">
      <c r="A479" s="233">
        <v>137</v>
      </c>
      <c r="B479" s="48" t="s">
        <v>1804</v>
      </c>
      <c r="C479" s="34" t="s">
        <v>6</v>
      </c>
      <c r="D479" s="9"/>
      <c r="E479" s="116" t="s">
        <v>263</v>
      </c>
      <c r="F479" s="155"/>
      <c r="G479" s="38">
        <v>42.5</v>
      </c>
      <c r="H479" s="39">
        <v>4</v>
      </c>
      <c r="I479" s="39">
        <v>500</v>
      </c>
      <c r="J479" s="121" t="s">
        <v>59</v>
      </c>
      <c r="K479" s="41" t="s">
        <v>26</v>
      </c>
      <c r="L479" s="42" t="str">
        <f t="shared" si="11"/>
        <v>500grams</v>
      </c>
      <c r="M479" s="43">
        <f t="shared" si="12"/>
        <v>2000</v>
      </c>
      <c r="N479" s="44" t="str">
        <f t="shared" si="13"/>
        <v>2000grams</v>
      </c>
      <c r="O479" s="51">
        <f t="shared" si="15"/>
        <v>170</v>
      </c>
      <c r="P479" s="11"/>
      <c r="Q479" s="11"/>
      <c r="R479" s="11"/>
      <c r="S479" s="11"/>
      <c r="T479" s="11"/>
      <c r="U479" s="11"/>
      <c r="V479" s="11"/>
      <c r="W479" s="11"/>
      <c r="X479" s="11"/>
      <c r="Y479" s="11"/>
      <c r="Z479" s="11"/>
    </row>
    <row r="480" spans="1:26" ht="15.75" customHeight="1">
      <c r="A480" s="233">
        <v>137</v>
      </c>
      <c r="B480" s="33" t="s">
        <v>1804</v>
      </c>
      <c r="C480" s="34" t="s">
        <v>74</v>
      </c>
      <c r="D480" s="90"/>
      <c r="E480" s="116" t="s">
        <v>262</v>
      </c>
      <c r="F480" s="155" t="s">
        <v>76</v>
      </c>
      <c r="G480" s="38">
        <v>42.2</v>
      </c>
      <c r="H480" s="39">
        <v>5</v>
      </c>
      <c r="I480" s="39">
        <v>500</v>
      </c>
      <c r="J480" s="121" t="s">
        <v>59</v>
      </c>
      <c r="K480" s="41" t="s">
        <v>26</v>
      </c>
      <c r="L480" s="42" t="str">
        <f t="shared" si="11"/>
        <v>500grams</v>
      </c>
      <c r="M480" s="43">
        <f t="shared" si="12"/>
        <v>2500</v>
      </c>
      <c r="N480" s="44" t="str">
        <f t="shared" si="13"/>
        <v>2500grams</v>
      </c>
      <c r="O480" s="51">
        <f t="shared" si="15"/>
        <v>211</v>
      </c>
      <c r="P480" s="11"/>
      <c r="Q480" s="11"/>
      <c r="R480" s="11"/>
      <c r="S480" s="11"/>
      <c r="T480" s="11"/>
      <c r="U480" s="11"/>
      <c r="V480" s="11"/>
      <c r="W480" s="11"/>
      <c r="X480" s="11"/>
      <c r="Y480" s="11"/>
      <c r="Z480" s="11"/>
    </row>
    <row r="481" spans="1:26" ht="15.75" customHeight="1">
      <c r="A481" s="233">
        <v>137</v>
      </c>
      <c r="B481" s="76" t="s">
        <v>1804</v>
      </c>
      <c r="C481" s="34" t="s">
        <v>55</v>
      </c>
      <c r="D481" s="35"/>
      <c r="E481" s="52" t="s">
        <v>262</v>
      </c>
      <c r="F481" s="156"/>
      <c r="G481" s="38">
        <v>42.2</v>
      </c>
      <c r="H481" s="39">
        <v>11.9163</v>
      </c>
      <c r="I481" s="39">
        <v>454</v>
      </c>
      <c r="J481" s="121" t="s">
        <v>59</v>
      </c>
      <c r="K481" s="41" t="s">
        <v>26</v>
      </c>
      <c r="L481" s="42" t="str">
        <f t="shared" si="11"/>
        <v>454grams</v>
      </c>
      <c r="M481" s="43">
        <f t="shared" si="12"/>
        <v>5410.0001999999995</v>
      </c>
      <c r="N481" s="44" t="str">
        <f t="shared" si="13"/>
        <v>5410.0002grams</v>
      </c>
      <c r="O481" s="51">
        <f t="shared" si="15"/>
        <v>502.86786000000001</v>
      </c>
      <c r="P481" s="11"/>
      <c r="Q481" s="11"/>
      <c r="R481" s="11"/>
      <c r="S481" s="11"/>
      <c r="T481" s="11"/>
      <c r="U481" s="11"/>
      <c r="V481" s="11"/>
      <c r="W481" s="11"/>
      <c r="X481" s="11"/>
      <c r="Y481" s="11"/>
      <c r="Z481" s="11"/>
    </row>
    <row r="482" spans="1:26" ht="15.75" customHeight="1">
      <c r="A482" s="233">
        <v>137</v>
      </c>
      <c r="B482" s="336" t="s">
        <v>1804</v>
      </c>
      <c r="C482" s="34" t="s">
        <v>27</v>
      </c>
      <c r="D482" s="35"/>
      <c r="E482" s="230" t="s">
        <v>263</v>
      </c>
      <c r="F482" s="156"/>
      <c r="G482" s="108">
        <v>42.2</v>
      </c>
      <c r="H482" s="81">
        <v>14</v>
      </c>
      <c r="I482" s="39"/>
      <c r="J482" s="121"/>
      <c r="K482" s="41" t="s">
        <v>26</v>
      </c>
      <c r="L482" s="42" t="str">
        <f t="shared" si="11"/>
        <v/>
      </c>
      <c r="M482" s="43">
        <f t="shared" si="12"/>
        <v>0</v>
      </c>
      <c r="N482" s="44" t="str">
        <f t="shared" si="13"/>
        <v>0</v>
      </c>
      <c r="O482" s="45">
        <f t="shared" si="15"/>
        <v>590.80000000000007</v>
      </c>
      <c r="P482" s="11"/>
      <c r="Q482" s="11"/>
      <c r="R482" s="11"/>
      <c r="S482" s="11"/>
      <c r="T482" s="11"/>
      <c r="U482" s="11"/>
      <c r="V482" s="11"/>
      <c r="W482" s="11"/>
      <c r="X482" s="11"/>
      <c r="Y482" s="11"/>
      <c r="Z482" s="11"/>
    </row>
    <row r="483" spans="1:26" ht="15.75" customHeight="1">
      <c r="A483" s="233">
        <v>137</v>
      </c>
      <c r="B483" s="93" t="s">
        <v>1804</v>
      </c>
      <c r="C483" s="94" t="s">
        <v>68</v>
      </c>
      <c r="D483" s="59"/>
      <c r="E483" s="91"/>
      <c r="F483" s="195"/>
      <c r="G483" s="95">
        <v>0.106</v>
      </c>
      <c r="H483" s="97">
        <v>14500</v>
      </c>
      <c r="I483" s="326">
        <v>500</v>
      </c>
      <c r="J483" s="257" t="s">
        <v>59</v>
      </c>
      <c r="K483" s="46"/>
      <c r="L483" s="42" t="str">
        <f t="shared" si="11"/>
        <v>500grams</v>
      </c>
      <c r="M483" s="43">
        <f t="shared" si="12"/>
        <v>7250000</v>
      </c>
      <c r="N483" s="44" t="str">
        <f t="shared" si="13"/>
        <v>7250000grams</v>
      </c>
      <c r="O483" s="51">
        <f t="shared" si="15"/>
        <v>1537</v>
      </c>
      <c r="P483" s="11"/>
      <c r="Q483" s="11"/>
      <c r="R483" s="11"/>
      <c r="S483" s="11"/>
      <c r="T483" s="11"/>
      <c r="U483" s="11"/>
      <c r="V483" s="11"/>
      <c r="W483" s="11"/>
      <c r="X483" s="11"/>
      <c r="Y483" s="11"/>
      <c r="Z483" s="11"/>
    </row>
    <row r="484" spans="1:26" ht="15.75" customHeight="1">
      <c r="A484" s="232">
        <v>138</v>
      </c>
      <c r="B484" s="90" t="s">
        <v>2282</v>
      </c>
      <c r="C484" s="49" t="s">
        <v>61</v>
      </c>
      <c r="D484" s="35"/>
      <c r="E484" s="149" t="s">
        <v>2283</v>
      </c>
      <c r="F484" s="156"/>
      <c r="G484" s="108">
        <v>80.62</v>
      </c>
      <c r="H484" s="81">
        <v>4</v>
      </c>
      <c r="I484" s="39">
        <v>900</v>
      </c>
      <c r="J484" s="121" t="s">
        <v>59</v>
      </c>
      <c r="K484" s="41" t="s">
        <v>26</v>
      </c>
      <c r="L484" s="42" t="str">
        <f t="shared" si="11"/>
        <v>900grams</v>
      </c>
      <c r="M484" s="43">
        <f t="shared" si="12"/>
        <v>3600</v>
      </c>
      <c r="N484" s="44" t="str">
        <f t="shared" si="13"/>
        <v>3600grams</v>
      </c>
      <c r="O484" s="51">
        <f t="shared" si="15"/>
        <v>322.48</v>
      </c>
      <c r="P484" s="11"/>
      <c r="Q484" s="11"/>
      <c r="R484" s="11"/>
      <c r="S484" s="11"/>
      <c r="T484" s="11"/>
      <c r="U484" s="11"/>
      <c r="V484" s="11"/>
      <c r="W484" s="11"/>
      <c r="X484" s="11"/>
      <c r="Y484" s="11"/>
      <c r="Z484" s="11"/>
    </row>
    <row r="485" spans="1:26" ht="15.75" customHeight="1">
      <c r="A485" s="232">
        <v>138</v>
      </c>
      <c r="B485" s="99" t="s">
        <v>2284</v>
      </c>
      <c r="C485" s="53" t="s">
        <v>39</v>
      </c>
      <c r="D485" s="68"/>
      <c r="E485" s="99" t="s">
        <v>2287</v>
      </c>
      <c r="F485" s="156"/>
      <c r="G485" s="102">
        <v>75</v>
      </c>
      <c r="H485" s="478">
        <v>12</v>
      </c>
      <c r="I485" s="71">
        <v>1000</v>
      </c>
      <c r="J485" s="160" t="s">
        <v>59</v>
      </c>
      <c r="K485" s="41"/>
      <c r="L485" s="42" t="str">
        <f t="shared" si="11"/>
        <v>1000grams</v>
      </c>
      <c r="M485" s="43">
        <f t="shared" si="12"/>
        <v>12000</v>
      </c>
      <c r="N485" s="44" t="str">
        <f t="shared" si="13"/>
        <v>12000grams</v>
      </c>
      <c r="O485" s="51">
        <f t="shared" si="15"/>
        <v>900</v>
      </c>
      <c r="P485" s="11"/>
      <c r="Q485" s="11"/>
      <c r="R485" s="11"/>
      <c r="S485" s="11"/>
      <c r="T485" s="11"/>
      <c r="U485" s="11"/>
      <c r="V485" s="11"/>
      <c r="W485" s="11"/>
      <c r="X485" s="11"/>
      <c r="Y485" s="11"/>
      <c r="Z485" s="11"/>
    </row>
    <row r="486" spans="1:26" ht="15.75" customHeight="1">
      <c r="A486" s="233">
        <v>138</v>
      </c>
      <c r="B486" s="122" t="s">
        <v>2284</v>
      </c>
      <c r="C486" s="34" t="s">
        <v>82</v>
      </c>
      <c r="D486" s="9"/>
      <c r="E486" s="330" t="s">
        <v>2639</v>
      </c>
      <c r="F486" s="155" t="s">
        <v>76</v>
      </c>
      <c r="G486" s="488">
        <v>75</v>
      </c>
      <c r="H486" s="165">
        <v>12</v>
      </c>
      <c r="I486" s="165">
        <v>800</v>
      </c>
      <c r="J486" s="196" t="s">
        <v>59</v>
      </c>
      <c r="K486" s="41" t="s">
        <v>26</v>
      </c>
      <c r="L486" s="42" t="str">
        <f t="shared" si="11"/>
        <v>800grams</v>
      </c>
      <c r="M486" s="43">
        <f t="shared" si="12"/>
        <v>9600</v>
      </c>
      <c r="N486" s="44" t="str">
        <f t="shared" si="13"/>
        <v>9600grams</v>
      </c>
      <c r="O486" s="51">
        <f t="shared" si="15"/>
        <v>900</v>
      </c>
      <c r="P486" s="11"/>
      <c r="Q486" s="11"/>
      <c r="R486" s="11"/>
      <c r="S486" s="11"/>
      <c r="T486" s="11"/>
      <c r="U486" s="11"/>
      <c r="V486" s="11"/>
      <c r="W486" s="11"/>
      <c r="X486" s="11"/>
      <c r="Y486" s="11"/>
      <c r="Z486" s="11"/>
    </row>
    <row r="487" spans="1:26" ht="15.75" customHeight="1">
      <c r="A487" s="233">
        <v>138</v>
      </c>
      <c r="B487" s="209" t="s">
        <v>2284</v>
      </c>
      <c r="C487" s="34" t="s">
        <v>6</v>
      </c>
      <c r="D487" s="9"/>
      <c r="E487" s="116" t="s">
        <v>2285</v>
      </c>
      <c r="F487" s="155"/>
      <c r="G487" s="38">
        <v>71.2</v>
      </c>
      <c r="H487" s="39">
        <v>3</v>
      </c>
      <c r="I487" s="39">
        <v>800</v>
      </c>
      <c r="J487" s="121" t="s">
        <v>59</v>
      </c>
      <c r="K487" s="41" t="s">
        <v>26</v>
      </c>
      <c r="L487" s="42" t="str">
        <f t="shared" si="11"/>
        <v>800grams</v>
      </c>
      <c r="M487" s="43">
        <f t="shared" si="12"/>
        <v>2400</v>
      </c>
      <c r="N487" s="44" t="str">
        <f t="shared" si="13"/>
        <v>2400grams</v>
      </c>
      <c r="O487" s="51">
        <f t="shared" si="15"/>
        <v>213.60000000000002</v>
      </c>
      <c r="P487" s="11"/>
      <c r="Q487" s="11"/>
      <c r="R487" s="11"/>
      <c r="S487" s="11"/>
      <c r="T487" s="11"/>
      <c r="U487" s="11"/>
      <c r="V487" s="11"/>
      <c r="W487" s="11"/>
      <c r="X487" s="11"/>
      <c r="Y487" s="11"/>
      <c r="Z487" s="11"/>
    </row>
    <row r="488" spans="1:26" ht="15.75" customHeight="1">
      <c r="A488" s="233">
        <v>138</v>
      </c>
      <c r="B488" s="208" t="s">
        <v>2284</v>
      </c>
      <c r="C488" s="34" t="s">
        <v>27</v>
      </c>
      <c r="D488" s="9"/>
      <c r="E488" s="489" t="s">
        <v>2288</v>
      </c>
      <c r="F488" s="156"/>
      <c r="G488" s="38">
        <v>80</v>
      </c>
      <c r="H488" s="39">
        <v>3</v>
      </c>
      <c r="I488" s="39"/>
      <c r="J488" s="121"/>
      <c r="K488" s="41" t="s">
        <v>26</v>
      </c>
      <c r="L488" s="42" t="str">
        <f t="shared" si="11"/>
        <v/>
      </c>
      <c r="M488" s="43">
        <f t="shared" si="12"/>
        <v>0</v>
      </c>
      <c r="N488" s="44" t="str">
        <f t="shared" si="13"/>
        <v>0</v>
      </c>
      <c r="O488" s="45">
        <f t="shared" si="15"/>
        <v>240</v>
      </c>
      <c r="P488" s="11"/>
      <c r="Q488" s="11"/>
      <c r="R488" s="11"/>
      <c r="S488" s="11"/>
      <c r="T488" s="11"/>
      <c r="U488" s="11"/>
      <c r="V488" s="11"/>
      <c r="W488" s="11"/>
      <c r="X488" s="11"/>
      <c r="Y488" s="11"/>
      <c r="Z488" s="11"/>
    </row>
    <row r="489" spans="1:26" ht="15.75" customHeight="1">
      <c r="A489" s="233">
        <v>138</v>
      </c>
      <c r="B489" s="79" t="s">
        <v>2284</v>
      </c>
      <c r="C489" s="34" t="s">
        <v>47</v>
      </c>
      <c r="D489" s="58"/>
      <c r="E489" s="50" t="s">
        <v>1445</v>
      </c>
      <c r="F489" s="195"/>
      <c r="G489" s="38">
        <v>65</v>
      </c>
      <c r="H489" s="39">
        <v>3</v>
      </c>
      <c r="I489" s="39">
        <v>1</v>
      </c>
      <c r="J489" s="121" t="s">
        <v>59</v>
      </c>
      <c r="K489" s="46"/>
      <c r="L489" s="42" t="str">
        <f t="shared" si="11"/>
        <v>1grams</v>
      </c>
      <c r="M489" s="43">
        <f t="shared" si="12"/>
        <v>3</v>
      </c>
      <c r="N489" s="44" t="str">
        <f t="shared" si="13"/>
        <v>3grams</v>
      </c>
      <c r="O489" s="51">
        <f t="shared" si="15"/>
        <v>195</v>
      </c>
      <c r="P489" s="11"/>
      <c r="Q489" s="11"/>
      <c r="R489" s="11"/>
      <c r="S489" s="11"/>
      <c r="T489" s="11"/>
      <c r="U489" s="11"/>
      <c r="V489" s="11"/>
      <c r="W489" s="11"/>
      <c r="X489" s="11"/>
      <c r="Y489" s="11"/>
      <c r="Z489" s="11"/>
    </row>
    <row r="490" spans="1:26" ht="15.75" customHeight="1">
      <c r="A490" s="233">
        <v>138</v>
      </c>
      <c r="B490" s="57" t="s">
        <v>2284</v>
      </c>
      <c r="C490" s="94" t="s">
        <v>68</v>
      </c>
      <c r="D490" s="58"/>
      <c r="E490" s="91"/>
      <c r="F490" s="195"/>
      <c r="G490" s="95">
        <v>7.9111111111111118E-2</v>
      </c>
      <c r="H490" s="97">
        <v>2700</v>
      </c>
      <c r="I490" s="326">
        <v>900</v>
      </c>
      <c r="J490" s="110" t="s">
        <v>59</v>
      </c>
      <c r="K490" s="46"/>
      <c r="L490" s="42" t="str">
        <f t="shared" si="11"/>
        <v>900grams</v>
      </c>
      <c r="M490" s="43">
        <f t="shared" si="12"/>
        <v>2430000</v>
      </c>
      <c r="N490" s="44" t="str">
        <f t="shared" si="13"/>
        <v>2430000grams</v>
      </c>
      <c r="O490" s="51">
        <f t="shared" si="15"/>
        <v>213.60000000000002</v>
      </c>
      <c r="P490" s="11"/>
      <c r="Q490" s="11"/>
      <c r="R490" s="11"/>
      <c r="S490" s="11"/>
      <c r="T490" s="11"/>
      <c r="U490" s="11"/>
      <c r="V490" s="11"/>
      <c r="W490" s="11"/>
      <c r="X490" s="11"/>
      <c r="Y490" s="11"/>
      <c r="Z490" s="11"/>
    </row>
    <row r="491" spans="1:26" ht="15.75" customHeight="1">
      <c r="A491" s="232">
        <v>139</v>
      </c>
      <c r="B491" s="48" t="s">
        <v>1820</v>
      </c>
      <c r="C491" s="49" t="s">
        <v>61</v>
      </c>
      <c r="D491" s="9"/>
      <c r="E491" s="149" t="s">
        <v>1821</v>
      </c>
      <c r="F491" s="156"/>
      <c r="G491" s="108">
        <v>1.26</v>
      </c>
      <c r="H491" s="81">
        <v>808</v>
      </c>
      <c r="I491" s="39">
        <v>1</v>
      </c>
      <c r="J491" s="88" t="s">
        <v>37</v>
      </c>
      <c r="K491" s="41" t="s">
        <v>26</v>
      </c>
      <c r="L491" s="42" t="str">
        <f t="shared" si="11"/>
        <v>1pieces</v>
      </c>
      <c r="M491" s="43">
        <f t="shared" si="12"/>
        <v>808</v>
      </c>
      <c r="N491" s="44" t="str">
        <f t="shared" si="13"/>
        <v>808pieces</v>
      </c>
      <c r="O491" s="51">
        <f t="shared" si="15"/>
        <v>1018.08</v>
      </c>
      <c r="P491" s="11"/>
      <c r="Q491" s="11"/>
      <c r="R491" s="11"/>
      <c r="S491" s="11"/>
      <c r="T491" s="11"/>
      <c r="U491" s="11"/>
      <c r="V491" s="11"/>
      <c r="W491" s="11"/>
      <c r="X491" s="11"/>
      <c r="Y491" s="11"/>
      <c r="Z491" s="11"/>
    </row>
    <row r="492" spans="1:26" ht="15.75" customHeight="1">
      <c r="A492" s="232">
        <v>139</v>
      </c>
      <c r="B492" s="33" t="s">
        <v>1822</v>
      </c>
      <c r="C492" s="49" t="s">
        <v>31</v>
      </c>
      <c r="D492" s="9"/>
      <c r="E492" s="91" t="s">
        <v>1823</v>
      </c>
      <c r="F492" s="156"/>
      <c r="G492" s="108">
        <v>2.38</v>
      </c>
      <c r="H492" s="81">
        <v>40</v>
      </c>
      <c r="I492" s="39"/>
      <c r="J492" s="88" t="s">
        <v>42</v>
      </c>
      <c r="K492" s="41" t="s">
        <v>37</v>
      </c>
      <c r="L492" s="42" t="str">
        <f t="shared" si="11"/>
        <v>packs</v>
      </c>
      <c r="M492" s="43">
        <f t="shared" si="12"/>
        <v>0</v>
      </c>
      <c r="N492" s="44" t="str">
        <f t="shared" si="13"/>
        <v>0packs</v>
      </c>
      <c r="O492" s="51">
        <f t="shared" si="15"/>
        <v>95.199999999999989</v>
      </c>
      <c r="P492" s="11"/>
      <c r="Q492" s="11"/>
      <c r="R492" s="11"/>
      <c r="S492" s="11"/>
      <c r="T492" s="11"/>
      <c r="U492" s="11"/>
      <c r="V492" s="11"/>
      <c r="W492" s="11"/>
      <c r="X492" s="11"/>
      <c r="Y492" s="11"/>
      <c r="Z492" s="11"/>
    </row>
    <row r="493" spans="1:26" ht="15.75" customHeight="1">
      <c r="A493" s="232">
        <v>139</v>
      </c>
      <c r="B493" s="33" t="s">
        <v>1822</v>
      </c>
      <c r="C493" s="53" t="s">
        <v>39</v>
      </c>
      <c r="D493" s="89"/>
      <c r="E493" s="33" t="s">
        <v>1826</v>
      </c>
      <c r="F493" s="156"/>
      <c r="G493" s="102">
        <v>17.079999999999998</v>
      </c>
      <c r="H493" s="71">
        <v>3</v>
      </c>
      <c r="I493" s="39">
        <v>22</v>
      </c>
      <c r="J493" s="121" t="s">
        <v>42</v>
      </c>
      <c r="K493" s="41"/>
      <c r="L493" s="42" t="str">
        <f t="shared" si="11"/>
        <v>22packs</v>
      </c>
      <c r="M493" s="43">
        <f t="shared" si="12"/>
        <v>66</v>
      </c>
      <c r="N493" s="44" t="str">
        <f t="shared" si="13"/>
        <v>66packs</v>
      </c>
      <c r="O493" s="51">
        <f t="shared" si="15"/>
        <v>51.239999999999995</v>
      </c>
      <c r="P493" s="11"/>
      <c r="Q493" s="11"/>
      <c r="R493" s="11"/>
      <c r="S493" s="11"/>
      <c r="T493" s="11"/>
      <c r="U493" s="11"/>
      <c r="V493" s="11"/>
      <c r="W493" s="11"/>
      <c r="X493" s="11"/>
      <c r="Y493" s="11"/>
      <c r="Z493" s="11"/>
    </row>
    <row r="494" spans="1:26" ht="15.75" customHeight="1">
      <c r="A494" s="233">
        <v>139</v>
      </c>
      <c r="B494" s="374" t="s">
        <v>1824</v>
      </c>
      <c r="C494" s="34" t="s">
        <v>27</v>
      </c>
      <c r="D494" s="9"/>
      <c r="E494" s="374" t="s">
        <v>1825</v>
      </c>
      <c r="F494" s="156"/>
      <c r="G494" s="108">
        <v>26</v>
      </c>
      <c r="H494" s="39">
        <f>O494/G494</f>
        <v>5.75</v>
      </c>
      <c r="I494" s="39"/>
      <c r="J494" s="121"/>
      <c r="K494" s="41"/>
      <c r="L494" s="42" t="str">
        <f t="shared" si="11"/>
        <v/>
      </c>
      <c r="M494" s="43">
        <f t="shared" si="12"/>
        <v>0</v>
      </c>
      <c r="N494" s="44" t="str">
        <f t="shared" si="13"/>
        <v>0</v>
      </c>
      <c r="O494" s="133">
        <v>149.5</v>
      </c>
      <c r="P494" s="11"/>
      <c r="Q494" s="11"/>
      <c r="R494" s="11"/>
      <c r="S494" s="11"/>
      <c r="T494" s="11"/>
      <c r="U494" s="11"/>
      <c r="V494" s="11"/>
      <c r="W494" s="11"/>
      <c r="X494" s="11"/>
      <c r="Y494" s="11"/>
      <c r="Z494" s="11"/>
    </row>
    <row r="495" spans="1:26" ht="15.75" customHeight="1">
      <c r="A495" s="233">
        <v>139</v>
      </c>
      <c r="B495" s="79" t="s">
        <v>1822</v>
      </c>
      <c r="C495" s="34" t="s">
        <v>47</v>
      </c>
      <c r="D495" s="58"/>
      <c r="E495" s="50" t="s">
        <v>1827</v>
      </c>
      <c r="F495" s="195"/>
      <c r="G495" s="38">
        <f>7.5*8</f>
        <v>60</v>
      </c>
      <c r="H495" s="39">
        <v>20</v>
      </c>
      <c r="I495" s="67">
        <v>1</v>
      </c>
      <c r="J495" s="121" t="s">
        <v>42</v>
      </c>
      <c r="K495" s="46"/>
      <c r="L495" s="42" t="str">
        <f t="shared" si="11"/>
        <v>1packs</v>
      </c>
      <c r="M495" s="43">
        <f t="shared" si="12"/>
        <v>20</v>
      </c>
      <c r="N495" s="44" t="str">
        <f t="shared" si="13"/>
        <v>20packs</v>
      </c>
      <c r="O495" s="51">
        <f t="shared" ref="O495:O534" si="16">G495*H495</f>
        <v>1200</v>
      </c>
      <c r="P495" s="11"/>
      <c r="Q495" s="11"/>
      <c r="R495" s="11"/>
      <c r="S495" s="11"/>
      <c r="T495" s="11"/>
      <c r="U495" s="11"/>
      <c r="V495" s="11"/>
      <c r="W495" s="11"/>
      <c r="X495" s="11"/>
      <c r="Y495" s="11"/>
      <c r="Z495" s="11"/>
    </row>
    <row r="496" spans="1:26" ht="15.75" customHeight="1">
      <c r="A496" s="233">
        <v>139</v>
      </c>
      <c r="B496" s="79" t="s">
        <v>1822</v>
      </c>
      <c r="C496" s="94" t="s">
        <v>68</v>
      </c>
      <c r="D496" s="58"/>
      <c r="E496" s="116"/>
      <c r="F496" s="195"/>
      <c r="G496" s="212">
        <v>7.5</v>
      </c>
      <c r="H496" s="326">
        <v>11</v>
      </c>
      <c r="I496" s="227">
        <v>1</v>
      </c>
      <c r="J496" s="257" t="s">
        <v>42</v>
      </c>
      <c r="K496" s="46"/>
      <c r="L496" s="42" t="str">
        <f t="shared" si="11"/>
        <v>1packs</v>
      </c>
      <c r="M496" s="43">
        <f t="shared" si="12"/>
        <v>11</v>
      </c>
      <c r="N496" s="44" t="str">
        <f t="shared" si="13"/>
        <v>11packs</v>
      </c>
      <c r="O496" s="51">
        <f t="shared" si="16"/>
        <v>82.5</v>
      </c>
      <c r="P496" s="11"/>
      <c r="Q496" s="11"/>
      <c r="R496" s="11"/>
      <c r="S496" s="11"/>
      <c r="T496" s="11"/>
      <c r="U496" s="11"/>
      <c r="V496" s="11"/>
      <c r="W496" s="11"/>
      <c r="X496" s="11"/>
      <c r="Y496" s="11"/>
      <c r="Z496" s="11"/>
    </row>
    <row r="497" spans="1:26" ht="15.75" customHeight="1">
      <c r="A497" s="233">
        <v>139</v>
      </c>
      <c r="B497" s="79" t="s">
        <v>1822</v>
      </c>
      <c r="C497" s="94" t="s">
        <v>68</v>
      </c>
      <c r="D497" s="58"/>
      <c r="E497" s="116"/>
      <c r="F497" s="195"/>
      <c r="G497" s="212">
        <v>1.32</v>
      </c>
      <c r="H497" s="326">
        <v>84</v>
      </c>
      <c r="I497" s="227">
        <v>1</v>
      </c>
      <c r="J497" s="257" t="s">
        <v>37</v>
      </c>
      <c r="K497" s="46"/>
      <c r="L497" s="42" t="str">
        <f t="shared" si="11"/>
        <v>1pieces</v>
      </c>
      <c r="M497" s="43">
        <f t="shared" si="12"/>
        <v>84</v>
      </c>
      <c r="N497" s="44" t="str">
        <f t="shared" si="13"/>
        <v>84pieces</v>
      </c>
      <c r="O497" s="51">
        <f t="shared" si="16"/>
        <v>110.88000000000001</v>
      </c>
      <c r="P497" s="11"/>
      <c r="Q497" s="11"/>
      <c r="R497" s="11"/>
      <c r="S497" s="11"/>
      <c r="T497" s="11"/>
      <c r="U497" s="11"/>
      <c r="V497" s="11"/>
      <c r="W497" s="11"/>
      <c r="X497" s="11"/>
      <c r="Y497" s="11"/>
      <c r="Z497" s="11"/>
    </row>
    <row r="498" spans="1:26" ht="15.75" customHeight="1">
      <c r="A498" s="232">
        <v>140</v>
      </c>
      <c r="B498" s="48" t="s">
        <v>2158</v>
      </c>
      <c r="C498" s="49" t="s">
        <v>61</v>
      </c>
      <c r="D498" s="35"/>
      <c r="E498" s="50" t="s">
        <v>2159</v>
      </c>
      <c r="F498" s="156"/>
      <c r="G498" s="38">
        <v>2.78</v>
      </c>
      <c r="H498" s="39">
        <v>304</v>
      </c>
      <c r="I498" s="67">
        <v>1</v>
      </c>
      <c r="J498" s="121" t="s">
        <v>37</v>
      </c>
      <c r="K498" s="41" t="s">
        <v>26</v>
      </c>
      <c r="L498" s="42" t="str">
        <f t="shared" si="11"/>
        <v>1pieces</v>
      </c>
      <c r="M498" s="43">
        <f t="shared" si="12"/>
        <v>304</v>
      </c>
      <c r="N498" s="44" t="str">
        <f t="shared" si="13"/>
        <v>304pieces</v>
      </c>
      <c r="O498" s="51">
        <f t="shared" si="16"/>
        <v>845.11999999999989</v>
      </c>
      <c r="P498" s="11"/>
      <c r="Q498" s="11"/>
      <c r="R498" s="11"/>
      <c r="S498" s="11"/>
      <c r="T498" s="11"/>
      <c r="U498" s="11"/>
      <c r="V498" s="11"/>
      <c r="W498" s="11"/>
      <c r="X498" s="11"/>
      <c r="Y498" s="11"/>
      <c r="Z498" s="11"/>
    </row>
    <row r="499" spans="1:26" ht="15.75" customHeight="1">
      <c r="A499" s="232">
        <v>141</v>
      </c>
      <c r="B499" s="48" t="s">
        <v>2462</v>
      </c>
      <c r="C499" s="49" t="s">
        <v>61</v>
      </c>
      <c r="D499" s="35"/>
      <c r="E499" s="50" t="s">
        <v>2640</v>
      </c>
      <c r="F499" s="156"/>
      <c r="G499" s="38">
        <v>68.099999999999994</v>
      </c>
      <c r="H499" s="39">
        <v>4</v>
      </c>
      <c r="I499" s="67">
        <v>66</v>
      </c>
      <c r="J499" s="121" t="s">
        <v>37</v>
      </c>
      <c r="K499" s="41" t="s">
        <v>26</v>
      </c>
      <c r="L499" s="42" t="str">
        <f t="shared" si="11"/>
        <v>66pieces</v>
      </c>
      <c r="M499" s="43">
        <f t="shared" si="12"/>
        <v>264</v>
      </c>
      <c r="N499" s="44" t="str">
        <f t="shared" si="13"/>
        <v>264pieces</v>
      </c>
      <c r="O499" s="51">
        <f t="shared" si="16"/>
        <v>272.39999999999998</v>
      </c>
      <c r="P499" s="11"/>
      <c r="Q499" s="11"/>
      <c r="R499" s="11"/>
      <c r="S499" s="11"/>
      <c r="T499" s="11"/>
      <c r="U499" s="11"/>
      <c r="V499" s="11"/>
      <c r="W499" s="11"/>
      <c r="X499" s="11"/>
      <c r="Y499" s="11"/>
      <c r="Z499" s="11"/>
    </row>
    <row r="500" spans="1:26" ht="15.75" customHeight="1">
      <c r="A500" s="232">
        <v>142</v>
      </c>
      <c r="B500" s="48" t="s">
        <v>2473</v>
      </c>
      <c r="C500" s="49" t="s">
        <v>61</v>
      </c>
      <c r="D500" s="35"/>
      <c r="E500" s="50" t="s">
        <v>2474</v>
      </c>
      <c r="F500" s="156"/>
      <c r="G500" s="38">
        <v>25.03</v>
      </c>
      <c r="H500" s="39">
        <v>21</v>
      </c>
      <c r="I500" s="67">
        <v>50</v>
      </c>
      <c r="J500" s="121" t="s">
        <v>29</v>
      </c>
      <c r="K500" s="41" t="s">
        <v>26</v>
      </c>
      <c r="L500" s="42" t="str">
        <f t="shared" si="11"/>
        <v>50ml</v>
      </c>
      <c r="M500" s="43">
        <f t="shared" si="12"/>
        <v>1050</v>
      </c>
      <c r="N500" s="44" t="str">
        <f t="shared" si="13"/>
        <v>1050ml</v>
      </c>
      <c r="O500" s="51">
        <f t="shared" si="16"/>
        <v>525.63</v>
      </c>
      <c r="P500" s="11"/>
      <c r="Q500" s="11"/>
      <c r="R500" s="11"/>
      <c r="S500" s="11"/>
      <c r="T500" s="11"/>
      <c r="U500" s="11"/>
      <c r="V500" s="11"/>
      <c r="W500" s="11"/>
      <c r="X500" s="11"/>
      <c r="Y500" s="11"/>
      <c r="Z500" s="11"/>
    </row>
    <row r="501" spans="1:26" ht="15.75" customHeight="1">
      <c r="A501" s="232">
        <v>142</v>
      </c>
      <c r="B501" s="33" t="s">
        <v>2469</v>
      </c>
      <c r="C501" s="49" t="s">
        <v>31</v>
      </c>
      <c r="D501" s="35"/>
      <c r="E501" s="358" t="s">
        <v>2641</v>
      </c>
      <c r="F501" s="156"/>
      <c r="G501" s="180">
        <v>4.9800000000000004</v>
      </c>
      <c r="H501" s="81">
        <v>12</v>
      </c>
      <c r="I501" s="67"/>
      <c r="J501" s="40" t="s">
        <v>37</v>
      </c>
      <c r="K501" s="41" t="s">
        <v>26</v>
      </c>
      <c r="L501" s="42" t="str">
        <f t="shared" si="11"/>
        <v>pieces</v>
      </c>
      <c r="M501" s="43">
        <f t="shared" si="12"/>
        <v>0</v>
      </c>
      <c r="N501" s="44" t="str">
        <f t="shared" si="13"/>
        <v>0pieces</v>
      </c>
      <c r="O501" s="51">
        <f t="shared" si="16"/>
        <v>59.760000000000005</v>
      </c>
      <c r="P501" s="11"/>
      <c r="Q501" s="11"/>
      <c r="R501" s="11"/>
      <c r="S501" s="11"/>
      <c r="T501" s="11"/>
      <c r="U501" s="11"/>
      <c r="V501" s="11"/>
      <c r="W501" s="11"/>
      <c r="X501" s="11"/>
      <c r="Y501" s="11"/>
      <c r="Z501" s="11"/>
    </row>
    <row r="502" spans="1:26" ht="15.75" customHeight="1">
      <c r="A502" s="232">
        <v>142</v>
      </c>
      <c r="B502" s="68" t="s">
        <v>2469</v>
      </c>
      <c r="C502" s="53" t="s">
        <v>39</v>
      </c>
      <c r="D502" s="68"/>
      <c r="E502" s="99" t="s">
        <v>2471</v>
      </c>
      <c r="F502" s="156"/>
      <c r="G502" s="102">
        <v>8</v>
      </c>
      <c r="H502" s="478">
        <v>2</v>
      </c>
      <c r="I502" s="218">
        <v>1</v>
      </c>
      <c r="J502" s="56" t="s">
        <v>37</v>
      </c>
      <c r="K502" s="41"/>
      <c r="L502" s="42" t="str">
        <f t="shared" si="11"/>
        <v>1pieces</v>
      </c>
      <c r="M502" s="43">
        <f t="shared" si="12"/>
        <v>2</v>
      </c>
      <c r="N502" s="44" t="str">
        <f t="shared" si="13"/>
        <v>2pieces</v>
      </c>
      <c r="O502" s="51">
        <f t="shared" si="16"/>
        <v>16</v>
      </c>
      <c r="P502" s="11"/>
      <c r="Q502" s="11"/>
      <c r="R502" s="11"/>
      <c r="S502" s="11"/>
      <c r="T502" s="11"/>
      <c r="U502" s="11"/>
      <c r="V502" s="11"/>
      <c r="W502" s="11"/>
      <c r="X502" s="11"/>
      <c r="Y502" s="11"/>
      <c r="Z502" s="11"/>
    </row>
    <row r="503" spans="1:26" ht="15.75" customHeight="1">
      <c r="A503" s="233">
        <v>142</v>
      </c>
      <c r="B503" s="281" t="s">
        <v>2469</v>
      </c>
      <c r="C503" s="34" t="s">
        <v>74</v>
      </c>
      <c r="D503" s="35"/>
      <c r="E503" s="149" t="s">
        <v>2465</v>
      </c>
      <c r="F503" s="156" t="s">
        <v>76</v>
      </c>
      <c r="G503" s="108">
        <v>8</v>
      </c>
      <c r="H503" s="81">
        <v>9</v>
      </c>
      <c r="I503" s="67">
        <v>1</v>
      </c>
      <c r="J503" s="40" t="s">
        <v>37</v>
      </c>
      <c r="K503" s="41" t="s">
        <v>26</v>
      </c>
      <c r="L503" s="42" t="str">
        <f t="shared" si="11"/>
        <v>1pieces</v>
      </c>
      <c r="M503" s="43">
        <f t="shared" si="12"/>
        <v>9</v>
      </c>
      <c r="N503" s="44" t="str">
        <f t="shared" si="13"/>
        <v>9pieces</v>
      </c>
      <c r="O503" s="51">
        <f t="shared" si="16"/>
        <v>72</v>
      </c>
      <c r="P503" s="11"/>
      <c r="Q503" s="11"/>
      <c r="R503" s="11"/>
      <c r="S503" s="11"/>
      <c r="T503" s="11"/>
      <c r="U503" s="11"/>
      <c r="V503" s="11"/>
      <c r="W503" s="11"/>
      <c r="X503" s="11"/>
      <c r="Y503" s="11"/>
      <c r="Z503" s="11"/>
    </row>
    <row r="504" spans="1:26" ht="15.75" customHeight="1">
      <c r="A504" s="233">
        <v>142</v>
      </c>
      <c r="B504" s="48" t="s">
        <v>2469</v>
      </c>
      <c r="C504" s="34" t="s">
        <v>74</v>
      </c>
      <c r="D504" s="204"/>
      <c r="E504" s="91" t="s">
        <v>2642</v>
      </c>
      <c r="F504" s="156" t="s">
        <v>76</v>
      </c>
      <c r="G504" s="108">
        <v>8</v>
      </c>
      <c r="H504" s="81">
        <v>12</v>
      </c>
      <c r="I504" s="67">
        <v>1</v>
      </c>
      <c r="J504" s="40" t="s">
        <v>37</v>
      </c>
      <c r="K504" s="41" t="s">
        <v>26</v>
      </c>
      <c r="L504" s="42" t="str">
        <f t="shared" si="11"/>
        <v>1pieces</v>
      </c>
      <c r="M504" s="43">
        <f t="shared" si="12"/>
        <v>12</v>
      </c>
      <c r="N504" s="44" t="str">
        <f t="shared" si="13"/>
        <v>12pieces</v>
      </c>
      <c r="O504" s="51">
        <f t="shared" si="16"/>
        <v>96</v>
      </c>
      <c r="P504" s="11"/>
      <c r="Q504" s="11"/>
      <c r="R504" s="11"/>
      <c r="S504" s="11"/>
      <c r="T504" s="11"/>
      <c r="U504" s="11"/>
      <c r="V504" s="11"/>
      <c r="W504" s="11"/>
      <c r="X504" s="11"/>
      <c r="Y504" s="11"/>
      <c r="Z504" s="11"/>
    </row>
    <row r="505" spans="1:26" ht="15.75" customHeight="1">
      <c r="A505" s="233">
        <v>142</v>
      </c>
      <c r="B505" s="79" t="s">
        <v>2469</v>
      </c>
      <c r="C505" s="34" t="s">
        <v>47</v>
      </c>
      <c r="D505" s="59"/>
      <c r="E505" s="149" t="s">
        <v>2472</v>
      </c>
      <c r="F505" s="195"/>
      <c r="G505" s="108">
        <v>57.41</v>
      </c>
      <c r="H505" s="81">
        <v>2</v>
      </c>
      <c r="I505" s="67">
        <v>1</v>
      </c>
      <c r="J505" s="40" t="s">
        <v>37</v>
      </c>
      <c r="K505" s="46"/>
      <c r="L505" s="42" t="str">
        <f t="shared" si="11"/>
        <v>1pieces</v>
      </c>
      <c r="M505" s="43">
        <f t="shared" si="12"/>
        <v>2</v>
      </c>
      <c r="N505" s="44" t="str">
        <f t="shared" si="13"/>
        <v>2pieces</v>
      </c>
      <c r="O505" s="51">
        <f t="shared" si="16"/>
        <v>114.82</v>
      </c>
      <c r="P505" s="11"/>
      <c r="Q505" s="11"/>
      <c r="R505" s="11"/>
      <c r="S505" s="11"/>
      <c r="T505" s="11"/>
      <c r="U505" s="11"/>
      <c r="V505" s="11"/>
      <c r="W505" s="11"/>
      <c r="X505" s="11"/>
      <c r="Y505" s="11"/>
      <c r="Z505" s="11"/>
    </row>
    <row r="506" spans="1:26" ht="15.75" customHeight="1">
      <c r="A506" s="233">
        <v>142</v>
      </c>
      <c r="B506" s="79" t="s">
        <v>2469</v>
      </c>
      <c r="C506" s="34" t="s">
        <v>47</v>
      </c>
      <c r="D506" s="59"/>
      <c r="E506" s="149" t="s">
        <v>2471</v>
      </c>
      <c r="F506" s="195"/>
      <c r="G506" s="108">
        <v>7.5</v>
      </c>
      <c r="H506" s="81">
        <v>343</v>
      </c>
      <c r="I506" s="67">
        <v>1</v>
      </c>
      <c r="J506" s="40" t="s">
        <v>37</v>
      </c>
      <c r="K506" s="46"/>
      <c r="L506" s="42" t="str">
        <f t="shared" si="11"/>
        <v>1pieces</v>
      </c>
      <c r="M506" s="43">
        <f t="shared" si="12"/>
        <v>343</v>
      </c>
      <c r="N506" s="44" t="str">
        <f t="shared" si="13"/>
        <v>343pieces</v>
      </c>
      <c r="O506" s="51">
        <f t="shared" si="16"/>
        <v>2572.5</v>
      </c>
      <c r="P506" s="11"/>
      <c r="Q506" s="11"/>
      <c r="R506" s="11"/>
      <c r="S506" s="11"/>
      <c r="T506" s="11"/>
      <c r="U506" s="11"/>
      <c r="V506" s="11"/>
      <c r="W506" s="11"/>
      <c r="X506" s="11"/>
      <c r="Y506" s="11"/>
      <c r="Z506" s="11"/>
    </row>
    <row r="507" spans="1:26" ht="15.75" customHeight="1">
      <c r="A507" s="233">
        <v>142</v>
      </c>
      <c r="B507" s="57" t="s">
        <v>2469</v>
      </c>
      <c r="C507" s="94" t="s">
        <v>68</v>
      </c>
      <c r="D507" s="59"/>
      <c r="E507" s="91"/>
      <c r="F507" s="195"/>
      <c r="G507" s="95">
        <v>59.5</v>
      </c>
      <c r="H507" s="97">
        <v>14</v>
      </c>
      <c r="I507" s="227">
        <v>1</v>
      </c>
      <c r="J507" s="131" t="s">
        <v>37</v>
      </c>
      <c r="K507" s="46"/>
      <c r="L507" s="42" t="str">
        <f t="shared" si="11"/>
        <v>1pieces</v>
      </c>
      <c r="M507" s="43">
        <f t="shared" si="12"/>
        <v>14</v>
      </c>
      <c r="N507" s="44" t="str">
        <f t="shared" si="13"/>
        <v>14pieces</v>
      </c>
      <c r="O507" s="51">
        <f t="shared" si="16"/>
        <v>833</v>
      </c>
      <c r="P507" s="11"/>
      <c r="Q507" s="11"/>
      <c r="R507" s="11"/>
      <c r="S507" s="11"/>
      <c r="T507" s="11"/>
      <c r="U507" s="11"/>
      <c r="V507" s="11"/>
      <c r="W507" s="11"/>
      <c r="X507" s="11"/>
      <c r="Y507" s="11"/>
      <c r="Z507" s="11"/>
    </row>
    <row r="508" spans="1:26" ht="15.75" customHeight="1">
      <c r="A508" s="232">
        <v>143</v>
      </c>
      <c r="B508" s="48" t="s">
        <v>1587</v>
      </c>
      <c r="C508" s="49" t="s">
        <v>61</v>
      </c>
      <c r="D508" s="35"/>
      <c r="E508" s="149" t="s">
        <v>1588</v>
      </c>
      <c r="F508" s="156"/>
      <c r="G508" s="108">
        <v>6.8</v>
      </c>
      <c r="H508" s="81">
        <v>8</v>
      </c>
      <c r="I508" s="67">
        <v>1</v>
      </c>
      <c r="J508" s="40" t="s">
        <v>37</v>
      </c>
      <c r="K508" s="41" t="s">
        <v>26</v>
      </c>
      <c r="L508" s="42" t="str">
        <f t="shared" si="11"/>
        <v>1pieces</v>
      </c>
      <c r="M508" s="43">
        <f t="shared" si="12"/>
        <v>8</v>
      </c>
      <c r="N508" s="44" t="str">
        <f t="shared" si="13"/>
        <v>8pieces</v>
      </c>
      <c r="O508" s="51">
        <f t="shared" si="16"/>
        <v>54.4</v>
      </c>
      <c r="P508" s="11"/>
      <c r="Q508" s="11"/>
      <c r="R508" s="11"/>
      <c r="S508" s="11"/>
      <c r="T508" s="11"/>
      <c r="U508" s="11"/>
      <c r="V508" s="11"/>
      <c r="W508" s="11"/>
      <c r="X508" s="11"/>
      <c r="Y508" s="11"/>
      <c r="Z508" s="11"/>
    </row>
    <row r="509" spans="1:26" ht="15.75" customHeight="1">
      <c r="A509" s="232">
        <v>144</v>
      </c>
      <c r="B509" s="48" t="s">
        <v>2382</v>
      </c>
      <c r="C509" s="49" t="s">
        <v>61</v>
      </c>
      <c r="D509" s="35"/>
      <c r="E509" s="149" t="s">
        <v>2383</v>
      </c>
      <c r="F509" s="156"/>
      <c r="G509" s="108">
        <v>52.52</v>
      </c>
      <c r="H509" s="81">
        <v>8</v>
      </c>
      <c r="I509" s="67">
        <v>1</v>
      </c>
      <c r="J509" s="40" t="s">
        <v>37</v>
      </c>
      <c r="K509" s="41" t="s">
        <v>26</v>
      </c>
      <c r="L509" s="42" t="str">
        <f t="shared" si="11"/>
        <v>1pieces</v>
      </c>
      <c r="M509" s="43">
        <f t="shared" si="12"/>
        <v>8</v>
      </c>
      <c r="N509" s="44" t="str">
        <f t="shared" si="13"/>
        <v>8pieces</v>
      </c>
      <c r="O509" s="51">
        <f t="shared" si="16"/>
        <v>420.16</v>
      </c>
      <c r="P509" s="11"/>
      <c r="Q509" s="11"/>
      <c r="R509" s="11"/>
      <c r="S509" s="11"/>
      <c r="T509" s="11"/>
      <c r="U509" s="11"/>
      <c r="V509" s="11"/>
      <c r="W509" s="11"/>
      <c r="X509" s="11"/>
      <c r="Y509" s="11"/>
      <c r="Z509" s="11"/>
    </row>
    <row r="510" spans="1:26" ht="15.75" customHeight="1">
      <c r="A510" s="233">
        <v>144</v>
      </c>
      <c r="B510" s="76" t="s">
        <v>2384</v>
      </c>
      <c r="C510" s="34" t="s">
        <v>55</v>
      </c>
      <c r="D510" s="35"/>
      <c r="E510" s="101" t="s">
        <v>2385</v>
      </c>
      <c r="F510" s="156"/>
      <c r="G510" s="106">
        <v>90</v>
      </c>
      <c r="H510" s="81">
        <v>1</v>
      </c>
      <c r="I510" s="67">
        <v>1</v>
      </c>
      <c r="J510" s="40" t="s">
        <v>37</v>
      </c>
      <c r="K510" s="41" t="s">
        <v>26</v>
      </c>
      <c r="L510" s="42" t="str">
        <f t="shared" si="11"/>
        <v>1pieces</v>
      </c>
      <c r="M510" s="43">
        <f t="shared" si="12"/>
        <v>1</v>
      </c>
      <c r="N510" s="44" t="str">
        <f t="shared" si="13"/>
        <v>1pieces</v>
      </c>
      <c r="O510" s="51">
        <f t="shared" si="16"/>
        <v>90</v>
      </c>
      <c r="P510" s="11"/>
      <c r="Q510" s="11"/>
      <c r="R510" s="11"/>
      <c r="S510" s="11"/>
      <c r="T510" s="11"/>
      <c r="U510" s="11"/>
      <c r="V510" s="11"/>
      <c r="W510" s="11"/>
      <c r="X510" s="11"/>
      <c r="Y510" s="11"/>
      <c r="Z510" s="11"/>
    </row>
    <row r="511" spans="1:26" ht="15.75" customHeight="1">
      <c r="A511" s="232">
        <v>145</v>
      </c>
      <c r="B511" s="48" t="s">
        <v>2581</v>
      </c>
      <c r="C511" s="49" t="s">
        <v>61</v>
      </c>
      <c r="D511" s="35"/>
      <c r="E511" s="149" t="s">
        <v>2582</v>
      </c>
      <c r="F511" s="156"/>
      <c r="G511" s="108">
        <v>22</v>
      </c>
      <c r="H511" s="81">
        <v>1</v>
      </c>
      <c r="I511" s="67">
        <v>1</v>
      </c>
      <c r="J511" s="40" t="s">
        <v>42</v>
      </c>
      <c r="K511" s="41" t="s">
        <v>26</v>
      </c>
      <c r="L511" s="42" t="str">
        <f t="shared" si="11"/>
        <v>1packs</v>
      </c>
      <c r="M511" s="43">
        <f t="shared" si="12"/>
        <v>1</v>
      </c>
      <c r="N511" s="44" t="str">
        <f t="shared" si="13"/>
        <v>1packs</v>
      </c>
      <c r="O511" s="51">
        <f t="shared" si="16"/>
        <v>22</v>
      </c>
      <c r="P511" s="11"/>
      <c r="Q511" s="11"/>
      <c r="R511" s="11"/>
      <c r="S511" s="11"/>
      <c r="T511" s="11"/>
      <c r="U511" s="11"/>
      <c r="V511" s="11"/>
      <c r="W511" s="11"/>
      <c r="X511" s="11"/>
      <c r="Y511" s="11"/>
      <c r="Z511" s="11"/>
    </row>
    <row r="512" spans="1:26" ht="15.75" customHeight="1">
      <c r="A512" s="232">
        <v>145</v>
      </c>
      <c r="B512" s="48" t="s">
        <v>2579</v>
      </c>
      <c r="C512" s="34" t="s">
        <v>43</v>
      </c>
      <c r="D512" s="35"/>
      <c r="E512" s="149" t="s">
        <v>2584</v>
      </c>
      <c r="F512" s="156"/>
      <c r="G512" s="108">
        <v>22</v>
      </c>
      <c r="H512" s="81">
        <v>3</v>
      </c>
      <c r="I512" s="67">
        <v>1</v>
      </c>
      <c r="J512" s="40" t="s">
        <v>42</v>
      </c>
      <c r="K512" s="41"/>
      <c r="L512" s="42" t="str">
        <f t="shared" si="11"/>
        <v>1packs</v>
      </c>
      <c r="M512" s="43">
        <f t="shared" si="12"/>
        <v>3</v>
      </c>
      <c r="N512" s="44" t="str">
        <f t="shared" si="13"/>
        <v>3packs</v>
      </c>
      <c r="O512" s="51">
        <f t="shared" si="16"/>
        <v>66</v>
      </c>
      <c r="P512" s="11"/>
      <c r="Q512" s="11"/>
      <c r="R512" s="11"/>
      <c r="S512" s="11"/>
      <c r="T512" s="11"/>
      <c r="U512" s="11"/>
      <c r="V512" s="11"/>
      <c r="W512" s="11"/>
      <c r="X512" s="11"/>
      <c r="Y512" s="11"/>
      <c r="Z512" s="11"/>
    </row>
    <row r="513" spans="1:26" ht="15.75" customHeight="1">
      <c r="A513" s="233">
        <v>145</v>
      </c>
      <c r="B513" s="48" t="s">
        <v>2583</v>
      </c>
      <c r="C513" s="34" t="s">
        <v>35</v>
      </c>
      <c r="D513" s="35"/>
      <c r="E513" s="149" t="s">
        <v>36</v>
      </c>
      <c r="F513" s="156"/>
      <c r="G513" s="108">
        <v>22</v>
      </c>
      <c r="H513" s="81">
        <v>6</v>
      </c>
      <c r="I513" s="67">
        <v>1</v>
      </c>
      <c r="J513" s="40" t="s">
        <v>42</v>
      </c>
      <c r="K513" s="41" t="s">
        <v>26</v>
      </c>
      <c r="L513" s="42" t="str">
        <f t="shared" si="11"/>
        <v>1packs</v>
      </c>
      <c r="M513" s="43">
        <f t="shared" si="12"/>
        <v>6</v>
      </c>
      <c r="N513" s="44" t="str">
        <f t="shared" si="13"/>
        <v>6packs</v>
      </c>
      <c r="O513" s="51">
        <f t="shared" si="16"/>
        <v>132</v>
      </c>
      <c r="P513" s="11"/>
      <c r="Q513" s="11"/>
      <c r="R513" s="11"/>
      <c r="S513" s="11"/>
      <c r="T513" s="11"/>
      <c r="U513" s="11"/>
      <c r="V513" s="11"/>
      <c r="W513" s="11"/>
      <c r="X513" s="11"/>
      <c r="Y513" s="11"/>
      <c r="Z513" s="11"/>
    </row>
    <row r="514" spans="1:26" ht="15.75" customHeight="1">
      <c r="A514" s="232">
        <v>145</v>
      </c>
      <c r="B514" s="52" t="s">
        <v>2579</v>
      </c>
      <c r="C514" s="53" t="s">
        <v>39</v>
      </c>
      <c r="D514" s="339"/>
      <c r="E514" s="396" t="s">
        <v>2580</v>
      </c>
      <c r="F514" s="155"/>
      <c r="G514" s="102">
        <v>22</v>
      </c>
      <c r="H514" s="478">
        <v>3</v>
      </c>
      <c r="I514" s="340">
        <v>1</v>
      </c>
      <c r="J514" s="56" t="s">
        <v>42</v>
      </c>
      <c r="K514" s="41" t="s">
        <v>26</v>
      </c>
      <c r="L514" s="42" t="str">
        <f t="shared" si="11"/>
        <v>1packs</v>
      </c>
      <c r="M514" s="43">
        <f t="shared" si="12"/>
        <v>3</v>
      </c>
      <c r="N514" s="44" t="str">
        <f t="shared" si="13"/>
        <v>3packs</v>
      </c>
      <c r="O514" s="51">
        <f t="shared" si="16"/>
        <v>66</v>
      </c>
      <c r="P514" s="11"/>
      <c r="Q514" s="11"/>
      <c r="R514" s="11"/>
      <c r="S514" s="11"/>
      <c r="T514" s="11"/>
      <c r="U514" s="11"/>
      <c r="V514" s="11"/>
      <c r="W514" s="11"/>
      <c r="X514" s="11"/>
      <c r="Y514" s="11"/>
      <c r="Z514" s="11"/>
    </row>
    <row r="515" spans="1:26" ht="15.75" customHeight="1">
      <c r="A515" s="233">
        <v>145</v>
      </c>
      <c r="B515" s="128" t="s">
        <v>2579</v>
      </c>
      <c r="C515" s="34" t="s">
        <v>82</v>
      </c>
      <c r="D515" s="35"/>
      <c r="E515" s="264" t="s">
        <v>37</v>
      </c>
      <c r="F515" s="155" t="s">
        <v>76</v>
      </c>
      <c r="G515" s="307">
        <v>1</v>
      </c>
      <c r="H515" s="129">
        <v>100</v>
      </c>
      <c r="I515" s="549">
        <v>1</v>
      </c>
      <c r="J515" s="130" t="s">
        <v>42</v>
      </c>
      <c r="K515" s="41" t="s">
        <v>26</v>
      </c>
      <c r="L515" s="42" t="str">
        <f t="shared" si="11"/>
        <v>1packs</v>
      </c>
      <c r="M515" s="43">
        <f t="shared" si="12"/>
        <v>100</v>
      </c>
      <c r="N515" s="44" t="str">
        <f t="shared" si="13"/>
        <v>100packs</v>
      </c>
      <c r="O515" s="51">
        <f t="shared" si="16"/>
        <v>100</v>
      </c>
      <c r="P515" s="11"/>
      <c r="Q515" s="11"/>
      <c r="R515" s="11"/>
      <c r="S515" s="11"/>
      <c r="T515" s="11"/>
      <c r="U515" s="11"/>
      <c r="V515" s="11"/>
      <c r="W515" s="11"/>
      <c r="X515" s="11"/>
      <c r="Y515" s="11"/>
      <c r="Z515" s="11"/>
    </row>
    <row r="516" spans="1:26" ht="15.75" customHeight="1">
      <c r="A516" s="233">
        <v>145</v>
      </c>
      <c r="B516" s="281" t="s">
        <v>2579</v>
      </c>
      <c r="C516" s="34" t="s">
        <v>74</v>
      </c>
      <c r="D516" s="35"/>
      <c r="E516" s="149"/>
      <c r="F516" s="156" t="s">
        <v>76</v>
      </c>
      <c r="G516" s="108">
        <v>2.08</v>
      </c>
      <c r="H516" s="81">
        <v>2577</v>
      </c>
      <c r="I516" s="67">
        <v>1</v>
      </c>
      <c r="J516" s="40" t="s">
        <v>37</v>
      </c>
      <c r="K516" s="41" t="s">
        <v>26</v>
      </c>
      <c r="L516" s="42" t="str">
        <f t="shared" si="11"/>
        <v>1pieces</v>
      </c>
      <c r="M516" s="43">
        <f t="shared" si="12"/>
        <v>2577</v>
      </c>
      <c r="N516" s="44" t="str">
        <f t="shared" si="13"/>
        <v>2577pieces</v>
      </c>
      <c r="O516" s="51">
        <f t="shared" si="16"/>
        <v>5360.16</v>
      </c>
      <c r="P516" s="11"/>
      <c r="Q516" s="11"/>
      <c r="R516" s="11"/>
      <c r="S516" s="11"/>
      <c r="T516" s="11"/>
      <c r="U516" s="11"/>
      <c r="V516" s="11"/>
      <c r="W516" s="11"/>
      <c r="X516" s="11"/>
      <c r="Y516" s="11"/>
      <c r="Z516" s="11"/>
    </row>
    <row r="517" spans="1:26" ht="15.75" customHeight="1">
      <c r="A517" s="233">
        <v>145</v>
      </c>
      <c r="B517" s="76" t="s">
        <v>2579</v>
      </c>
      <c r="C517" s="34" t="s">
        <v>55</v>
      </c>
      <c r="D517" s="35"/>
      <c r="E517" s="91"/>
      <c r="F517" s="156"/>
      <c r="G517" s="106">
        <v>27</v>
      </c>
      <c r="H517" s="81">
        <v>0.44</v>
      </c>
      <c r="I517" s="67">
        <v>25</v>
      </c>
      <c r="J517" s="40" t="s">
        <v>37</v>
      </c>
      <c r="K517" s="41" t="s">
        <v>26</v>
      </c>
      <c r="L517" s="42" t="str">
        <f t="shared" si="11"/>
        <v>25pieces</v>
      </c>
      <c r="M517" s="43">
        <f t="shared" si="12"/>
        <v>11</v>
      </c>
      <c r="N517" s="44" t="str">
        <f t="shared" si="13"/>
        <v>11pieces</v>
      </c>
      <c r="O517" s="51">
        <f t="shared" si="16"/>
        <v>11.88</v>
      </c>
      <c r="P517" s="11"/>
      <c r="Q517" s="11"/>
      <c r="R517" s="11"/>
      <c r="S517" s="11"/>
      <c r="T517" s="11"/>
      <c r="U517" s="11"/>
      <c r="V517" s="11"/>
      <c r="W517" s="11"/>
      <c r="X517" s="11"/>
      <c r="Y517" s="11"/>
      <c r="Z517" s="11"/>
    </row>
    <row r="518" spans="1:26" ht="15.75" customHeight="1">
      <c r="A518" s="232">
        <v>146</v>
      </c>
      <c r="B518" s="48" t="s">
        <v>2587</v>
      </c>
      <c r="C518" s="49" t="s">
        <v>61</v>
      </c>
      <c r="D518" s="35"/>
      <c r="E518" s="149" t="s">
        <v>2582</v>
      </c>
      <c r="F518" s="156"/>
      <c r="G518" s="108">
        <v>22</v>
      </c>
      <c r="H518" s="81">
        <v>1</v>
      </c>
      <c r="I518" s="67">
        <v>1</v>
      </c>
      <c r="J518" s="40" t="s">
        <v>42</v>
      </c>
      <c r="K518" s="41" t="s">
        <v>26</v>
      </c>
      <c r="L518" s="42" t="str">
        <f t="shared" si="11"/>
        <v>1packs</v>
      </c>
      <c r="M518" s="43">
        <f t="shared" si="12"/>
        <v>1</v>
      </c>
      <c r="N518" s="44" t="str">
        <f t="shared" si="13"/>
        <v>1packs</v>
      </c>
      <c r="O518" s="51">
        <f t="shared" si="16"/>
        <v>22</v>
      </c>
      <c r="P518" s="11"/>
      <c r="Q518" s="11"/>
      <c r="R518" s="11"/>
      <c r="S518" s="11"/>
      <c r="T518" s="11"/>
      <c r="U518" s="11"/>
      <c r="V518" s="11"/>
      <c r="W518" s="11"/>
      <c r="X518" s="11"/>
      <c r="Y518" s="11"/>
      <c r="Z518" s="11"/>
    </row>
    <row r="519" spans="1:26" ht="15.75" customHeight="1">
      <c r="A519" s="232">
        <v>146</v>
      </c>
      <c r="B519" s="48" t="s">
        <v>2589</v>
      </c>
      <c r="C519" s="34" t="s">
        <v>43</v>
      </c>
      <c r="D519" s="35"/>
      <c r="E519" s="149" t="s">
        <v>2584</v>
      </c>
      <c r="F519" s="156"/>
      <c r="G519" s="108">
        <v>22</v>
      </c>
      <c r="H519" s="81">
        <v>3</v>
      </c>
      <c r="I519" s="67">
        <v>1</v>
      </c>
      <c r="J519" s="40" t="s">
        <v>42</v>
      </c>
      <c r="K519" s="41"/>
      <c r="L519" s="42" t="str">
        <f t="shared" ref="L519:L773" si="17">CONCATENATE(I519,J519)</f>
        <v>1packs</v>
      </c>
      <c r="M519" s="43">
        <f t="shared" ref="M519:M773" si="18">H519*I519</f>
        <v>3</v>
      </c>
      <c r="N519" s="44" t="str">
        <f t="shared" ref="N519:N773" si="19">CONCATENATE(M519,J519)</f>
        <v>3packs</v>
      </c>
      <c r="O519" s="51">
        <f t="shared" si="16"/>
        <v>66</v>
      </c>
      <c r="P519" s="11"/>
      <c r="Q519" s="11"/>
      <c r="R519" s="11"/>
      <c r="S519" s="11"/>
      <c r="T519" s="11"/>
      <c r="U519" s="11"/>
      <c r="V519" s="11"/>
      <c r="W519" s="11"/>
      <c r="X519" s="11"/>
      <c r="Y519" s="11"/>
      <c r="Z519" s="11"/>
    </row>
    <row r="520" spans="1:26" ht="15.75" customHeight="1">
      <c r="A520" s="233">
        <v>146</v>
      </c>
      <c r="B520" s="48" t="s">
        <v>2588</v>
      </c>
      <c r="C520" s="34" t="s">
        <v>35</v>
      </c>
      <c r="D520" s="35"/>
      <c r="E520" s="149" t="s">
        <v>36</v>
      </c>
      <c r="F520" s="156"/>
      <c r="G520" s="108">
        <v>22</v>
      </c>
      <c r="H520" s="81">
        <v>25</v>
      </c>
      <c r="I520" s="67">
        <v>1</v>
      </c>
      <c r="J520" s="40" t="s">
        <v>42</v>
      </c>
      <c r="K520" s="41" t="s">
        <v>26</v>
      </c>
      <c r="L520" s="42" t="str">
        <f t="shared" si="17"/>
        <v>1packs</v>
      </c>
      <c r="M520" s="43">
        <f t="shared" si="18"/>
        <v>25</v>
      </c>
      <c r="N520" s="44" t="str">
        <f t="shared" si="19"/>
        <v>25packs</v>
      </c>
      <c r="O520" s="51">
        <f t="shared" si="16"/>
        <v>550</v>
      </c>
      <c r="P520" s="11"/>
      <c r="Q520" s="11"/>
      <c r="R520" s="11"/>
      <c r="S520" s="11"/>
      <c r="T520" s="11"/>
      <c r="U520" s="11"/>
      <c r="V520" s="11"/>
      <c r="W520" s="11"/>
      <c r="X520" s="11"/>
      <c r="Y520" s="11"/>
      <c r="Z520" s="11"/>
    </row>
    <row r="521" spans="1:26" ht="15.75" customHeight="1">
      <c r="A521" s="232">
        <v>146</v>
      </c>
      <c r="B521" s="52" t="s">
        <v>2589</v>
      </c>
      <c r="C521" s="53" t="s">
        <v>39</v>
      </c>
      <c r="D521" s="52"/>
      <c r="E521" s="101" t="s">
        <v>2584</v>
      </c>
      <c r="F521" s="155"/>
      <c r="G521" s="102">
        <v>22</v>
      </c>
      <c r="H521" s="478">
        <v>5</v>
      </c>
      <c r="I521" s="218">
        <v>1</v>
      </c>
      <c r="J521" s="56" t="s">
        <v>42</v>
      </c>
      <c r="K521" s="41" t="s">
        <v>26</v>
      </c>
      <c r="L521" s="42" t="str">
        <f t="shared" si="17"/>
        <v>1packs</v>
      </c>
      <c r="M521" s="43">
        <f t="shared" si="18"/>
        <v>5</v>
      </c>
      <c r="N521" s="44" t="str">
        <f t="shared" si="19"/>
        <v>5packs</v>
      </c>
      <c r="O521" s="51">
        <f t="shared" si="16"/>
        <v>110</v>
      </c>
      <c r="P521" s="11"/>
      <c r="Q521" s="11"/>
      <c r="R521" s="11"/>
      <c r="S521" s="11"/>
      <c r="T521" s="11"/>
      <c r="U521" s="11"/>
      <c r="V521" s="11"/>
      <c r="W521" s="11"/>
      <c r="X521" s="11"/>
      <c r="Y521" s="11"/>
      <c r="Z521" s="11"/>
    </row>
    <row r="522" spans="1:26" ht="15.75" customHeight="1">
      <c r="A522" s="233">
        <v>146</v>
      </c>
      <c r="B522" s="128" t="s">
        <v>2589</v>
      </c>
      <c r="C522" s="34" t="s">
        <v>82</v>
      </c>
      <c r="D522" s="35"/>
      <c r="E522" s="264" t="s">
        <v>37</v>
      </c>
      <c r="F522" s="155" t="s">
        <v>76</v>
      </c>
      <c r="G522" s="205">
        <v>1</v>
      </c>
      <c r="H522" s="129">
        <v>183</v>
      </c>
      <c r="I522" s="334">
        <v>1</v>
      </c>
      <c r="J522" s="130" t="s">
        <v>37</v>
      </c>
      <c r="K522" s="41" t="s">
        <v>26</v>
      </c>
      <c r="L522" s="42" t="str">
        <f t="shared" si="17"/>
        <v>1pieces</v>
      </c>
      <c r="M522" s="43">
        <f t="shared" si="18"/>
        <v>183</v>
      </c>
      <c r="N522" s="44" t="str">
        <f t="shared" si="19"/>
        <v>183pieces</v>
      </c>
      <c r="O522" s="51">
        <f t="shared" si="16"/>
        <v>183</v>
      </c>
      <c r="P522" s="11"/>
      <c r="Q522" s="11"/>
      <c r="R522" s="11"/>
      <c r="S522" s="11"/>
      <c r="T522" s="11"/>
      <c r="U522" s="11"/>
      <c r="V522" s="11"/>
      <c r="W522" s="11"/>
      <c r="X522" s="11"/>
      <c r="Y522" s="11"/>
      <c r="Z522" s="11"/>
    </row>
    <row r="523" spans="1:26" ht="15.75" customHeight="1">
      <c r="A523" s="233">
        <v>146</v>
      </c>
      <c r="B523" s="209" t="s">
        <v>2589</v>
      </c>
      <c r="C523" s="34" t="s">
        <v>74</v>
      </c>
      <c r="D523" s="35"/>
      <c r="E523" s="149"/>
      <c r="F523" s="156" t="s">
        <v>76</v>
      </c>
      <c r="G523" s="108">
        <v>2.08</v>
      </c>
      <c r="H523" s="81">
        <v>2536</v>
      </c>
      <c r="I523" s="67">
        <v>1</v>
      </c>
      <c r="J523" s="40" t="s">
        <v>37</v>
      </c>
      <c r="K523" s="41" t="s">
        <v>26</v>
      </c>
      <c r="L523" s="42" t="str">
        <f t="shared" si="17"/>
        <v>1pieces</v>
      </c>
      <c r="M523" s="43">
        <f t="shared" si="18"/>
        <v>2536</v>
      </c>
      <c r="N523" s="44" t="str">
        <f t="shared" si="19"/>
        <v>2536pieces</v>
      </c>
      <c r="O523" s="51">
        <f t="shared" si="16"/>
        <v>5274.88</v>
      </c>
      <c r="P523" s="11"/>
      <c r="Q523" s="11"/>
      <c r="R523" s="11"/>
      <c r="S523" s="11"/>
      <c r="T523" s="11"/>
      <c r="U523" s="11"/>
      <c r="V523" s="11"/>
      <c r="W523" s="11"/>
      <c r="X523" s="11"/>
      <c r="Y523" s="11"/>
      <c r="Z523" s="11"/>
    </row>
    <row r="524" spans="1:26" ht="15.75" customHeight="1">
      <c r="A524" s="233">
        <v>146</v>
      </c>
      <c r="B524" s="76" t="s">
        <v>2589</v>
      </c>
      <c r="C524" s="34" t="s">
        <v>55</v>
      </c>
      <c r="D524" s="35"/>
      <c r="E524" s="91"/>
      <c r="F524" s="156"/>
      <c r="G524" s="106">
        <v>27</v>
      </c>
      <c r="H524" s="81">
        <v>4.6399999999999997</v>
      </c>
      <c r="I524" s="67">
        <v>25</v>
      </c>
      <c r="J524" s="40" t="s">
        <v>37</v>
      </c>
      <c r="K524" s="41" t="s">
        <v>26</v>
      </c>
      <c r="L524" s="42" t="str">
        <f t="shared" si="17"/>
        <v>25pieces</v>
      </c>
      <c r="M524" s="43">
        <f t="shared" si="18"/>
        <v>115.99999999999999</v>
      </c>
      <c r="N524" s="44" t="str">
        <f t="shared" si="19"/>
        <v>116pieces</v>
      </c>
      <c r="O524" s="51">
        <f t="shared" si="16"/>
        <v>125.27999999999999</v>
      </c>
      <c r="P524" s="11"/>
      <c r="Q524" s="11"/>
      <c r="R524" s="11"/>
      <c r="S524" s="11"/>
      <c r="T524" s="11"/>
      <c r="U524" s="11"/>
      <c r="V524" s="11"/>
      <c r="W524" s="11"/>
      <c r="X524" s="11"/>
      <c r="Y524" s="11"/>
      <c r="Z524" s="11"/>
    </row>
    <row r="525" spans="1:26" ht="15.75" customHeight="1">
      <c r="A525" s="233">
        <v>146</v>
      </c>
      <c r="B525" s="36" t="s">
        <v>2589</v>
      </c>
      <c r="C525" s="34" t="s">
        <v>27</v>
      </c>
      <c r="D525" s="35"/>
      <c r="E525" s="230" t="s">
        <v>2584</v>
      </c>
      <c r="F525" s="156"/>
      <c r="G525" s="108">
        <v>30</v>
      </c>
      <c r="H525" s="81">
        <v>3</v>
      </c>
      <c r="I525" s="67"/>
      <c r="J525" s="40"/>
      <c r="K525" s="41" t="s">
        <v>26</v>
      </c>
      <c r="L525" s="42" t="str">
        <f t="shared" si="17"/>
        <v/>
      </c>
      <c r="M525" s="43">
        <f t="shared" si="18"/>
        <v>0</v>
      </c>
      <c r="N525" s="44" t="str">
        <f t="shared" si="19"/>
        <v>0</v>
      </c>
      <c r="O525" s="45">
        <f t="shared" si="16"/>
        <v>90</v>
      </c>
      <c r="P525" s="11"/>
      <c r="Q525" s="11"/>
      <c r="R525" s="11"/>
      <c r="S525" s="11"/>
      <c r="T525" s="11"/>
      <c r="U525" s="11"/>
      <c r="V525" s="11"/>
      <c r="W525" s="11"/>
      <c r="X525" s="11"/>
      <c r="Y525" s="11"/>
      <c r="Z525" s="11"/>
    </row>
    <row r="526" spans="1:26" ht="15.75" customHeight="1">
      <c r="A526" s="232">
        <v>147</v>
      </c>
      <c r="B526" s="48" t="s">
        <v>1959</v>
      </c>
      <c r="C526" s="49" t="s">
        <v>61</v>
      </c>
      <c r="D526" s="35"/>
      <c r="E526" s="149" t="s">
        <v>2643</v>
      </c>
      <c r="F526" s="156"/>
      <c r="G526" s="108">
        <v>178</v>
      </c>
      <c r="H526" s="81">
        <v>44</v>
      </c>
      <c r="I526" s="67">
        <v>1</v>
      </c>
      <c r="J526" s="40" t="s">
        <v>33</v>
      </c>
      <c r="K526" s="41" t="s">
        <v>26</v>
      </c>
      <c r="L526" s="42" t="str">
        <f t="shared" si="17"/>
        <v>1kg</v>
      </c>
      <c r="M526" s="43">
        <f t="shared" si="18"/>
        <v>44</v>
      </c>
      <c r="N526" s="44" t="str">
        <f t="shared" si="19"/>
        <v>44kg</v>
      </c>
      <c r="O526" s="51">
        <f t="shared" si="16"/>
        <v>7832</v>
      </c>
      <c r="P526" s="11"/>
      <c r="Q526" s="11"/>
      <c r="R526" s="11"/>
      <c r="S526" s="11"/>
      <c r="T526" s="11"/>
      <c r="U526" s="11"/>
      <c r="V526" s="11"/>
      <c r="W526" s="11"/>
      <c r="X526" s="11"/>
      <c r="Y526" s="11"/>
      <c r="Z526" s="11"/>
    </row>
    <row r="527" spans="1:26" ht="15.75" customHeight="1">
      <c r="A527" s="233">
        <v>147</v>
      </c>
      <c r="B527" s="36" t="s">
        <v>1961</v>
      </c>
      <c r="C527" s="34" t="s">
        <v>27</v>
      </c>
      <c r="D527" s="35"/>
      <c r="E527" s="336" t="s">
        <v>558</v>
      </c>
      <c r="F527" s="156"/>
      <c r="G527" s="108">
        <v>175</v>
      </c>
      <c r="H527" s="81">
        <v>20</v>
      </c>
      <c r="I527" s="67"/>
      <c r="J527" s="40"/>
      <c r="K527" s="41" t="s">
        <v>26</v>
      </c>
      <c r="L527" s="42" t="str">
        <f t="shared" si="17"/>
        <v/>
      </c>
      <c r="M527" s="43">
        <f t="shared" si="18"/>
        <v>0</v>
      </c>
      <c r="N527" s="44" t="str">
        <f t="shared" si="19"/>
        <v>0</v>
      </c>
      <c r="O527" s="45">
        <f t="shared" si="16"/>
        <v>3500</v>
      </c>
      <c r="P527" s="11"/>
      <c r="Q527" s="11"/>
      <c r="R527" s="11"/>
      <c r="S527" s="11"/>
      <c r="T527" s="11"/>
      <c r="U527" s="11"/>
      <c r="V527" s="11"/>
      <c r="W527" s="11"/>
      <c r="X527" s="11"/>
      <c r="Y527" s="11"/>
      <c r="Z527" s="11"/>
    </row>
    <row r="528" spans="1:26" ht="15.75" customHeight="1">
      <c r="A528" s="233">
        <v>147</v>
      </c>
      <c r="B528" s="79" t="s">
        <v>1961</v>
      </c>
      <c r="C528" s="34" t="s">
        <v>47</v>
      </c>
      <c r="D528" s="59"/>
      <c r="E528" s="149" t="s">
        <v>558</v>
      </c>
      <c r="F528" s="195"/>
      <c r="G528" s="108">
        <v>196</v>
      </c>
      <c r="H528" s="81">
        <v>67</v>
      </c>
      <c r="I528" s="67">
        <v>1</v>
      </c>
      <c r="J528" s="40" t="s">
        <v>33</v>
      </c>
      <c r="K528" s="46"/>
      <c r="L528" s="42" t="str">
        <f t="shared" si="17"/>
        <v>1kg</v>
      </c>
      <c r="M528" s="43">
        <f t="shared" si="18"/>
        <v>67</v>
      </c>
      <c r="N528" s="44" t="str">
        <f t="shared" si="19"/>
        <v>67kg</v>
      </c>
      <c r="O528" s="51">
        <f t="shared" si="16"/>
        <v>13132</v>
      </c>
      <c r="P528" s="11"/>
      <c r="Q528" s="11"/>
      <c r="R528" s="11"/>
      <c r="S528" s="11"/>
      <c r="T528" s="11"/>
      <c r="U528" s="11"/>
      <c r="V528" s="11"/>
      <c r="W528" s="11"/>
      <c r="X528" s="11"/>
      <c r="Y528" s="11"/>
      <c r="Z528" s="11"/>
    </row>
    <row r="529" spans="1:26" ht="15.75" customHeight="1">
      <c r="A529" s="233">
        <v>147</v>
      </c>
      <c r="B529" s="79" t="s">
        <v>1961</v>
      </c>
      <c r="C529" s="94" t="s">
        <v>68</v>
      </c>
      <c r="D529" s="59"/>
      <c r="E529" s="91"/>
      <c r="F529" s="195"/>
      <c r="G529" s="95">
        <v>192</v>
      </c>
      <c r="H529" s="97">
        <f>22.89*2</f>
        <v>45.78</v>
      </c>
      <c r="I529" s="227">
        <v>1</v>
      </c>
      <c r="J529" s="131" t="s">
        <v>33</v>
      </c>
      <c r="K529" s="46"/>
      <c r="L529" s="42" t="str">
        <f t="shared" si="17"/>
        <v>1kg</v>
      </c>
      <c r="M529" s="43">
        <f t="shared" si="18"/>
        <v>45.78</v>
      </c>
      <c r="N529" s="44" t="str">
        <f t="shared" si="19"/>
        <v>45.78kg</v>
      </c>
      <c r="O529" s="51">
        <f t="shared" si="16"/>
        <v>8789.76</v>
      </c>
      <c r="P529" s="11"/>
      <c r="Q529" s="11"/>
      <c r="R529" s="11"/>
      <c r="S529" s="11"/>
      <c r="T529" s="11"/>
      <c r="U529" s="11"/>
      <c r="V529" s="11"/>
      <c r="W529" s="11"/>
      <c r="X529" s="11"/>
      <c r="Y529" s="11"/>
      <c r="Z529" s="11"/>
    </row>
    <row r="530" spans="1:26" ht="15.75" customHeight="1">
      <c r="A530" s="232">
        <v>148</v>
      </c>
      <c r="B530" s="48" t="s">
        <v>1962</v>
      </c>
      <c r="C530" s="49" t="s">
        <v>61</v>
      </c>
      <c r="D530" s="35"/>
      <c r="E530" s="149" t="s">
        <v>2643</v>
      </c>
      <c r="F530" s="156"/>
      <c r="G530" s="108">
        <v>225</v>
      </c>
      <c r="H530" s="81">
        <v>68</v>
      </c>
      <c r="I530" s="67">
        <v>1000</v>
      </c>
      <c r="J530" s="40" t="s">
        <v>33</v>
      </c>
      <c r="K530" s="41" t="s">
        <v>26</v>
      </c>
      <c r="L530" s="42" t="str">
        <f t="shared" si="17"/>
        <v>1000kg</v>
      </c>
      <c r="M530" s="43">
        <f t="shared" si="18"/>
        <v>68000</v>
      </c>
      <c r="N530" s="44" t="str">
        <f t="shared" si="19"/>
        <v>68000kg</v>
      </c>
      <c r="O530" s="51">
        <f t="shared" si="16"/>
        <v>15300</v>
      </c>
      <c r="P530" s="11"/>
      <c r="Q530" s="11"/>
      <c r="R530" s="11"/>
      <c r="S530" s="11"/>
      <c r="T530" s="11"/>
      <c r="U530" s="11"/>
      <c r="V530" s="11"/>
      <c r="W530" s="11"/>
      <c r="X530" s="11"/>
      <c r="Y530" s="11"/>
      <c r="Z530" s="11"/>
    </row>
    <row r="531" spans="1:26" ht="15.75" customHeight="1">
      <c r="A531" s="232">
        <v>148</v>
      </c>
      <c r="B531" s="116" t="s">
        <v>1963</v>
      </c>
      <c r="C531" s="49" t="s">
        <v>31</v>
      </c>
      <c r="D531" s="35"/>
      <c r="E531" s="91"/>
      <c r="F531" s="156"/>
      <c r="G531" s="108">
        <v>233</v>
      </c>
      <c r="H531" s="81">
        <v>2.65</v>
      </c>
      <c r="I531" s="67"/>
      <c r="J531" s="40" t="s">
        <v>33</v>
      </c>
      <c r="K531" s="41" t="s">
        <v>26</v>
      </c>
      <c r="L531" s="42" t="str">
        <f t="shared" si="17"/>
        <v>kg</v>
      </c>
      <c r="M531" s="43">
        <f t="shared" si="18"/>
        <v>0</v>
      </c>
      <c r="N531" s="44" t="str">
        <f t="shared" si="19"/>
        <v>0kg</v>
      </c>
      <c r="O531" s="51">
        <f t="shared" si="16"/>
        <v>617.44999999999993</v>
      </c>
      <c r="P531" s="11"/>
      <c r="Q531" s="11"/>
      <c r="R531" s="11"/>
      <c r="S531" s="11"/>
      <c r="T531" s="11"/>
      <c r="U531" s="11"/>
      <c r="V531" s="11"/>
      <c r="W531" s="11"/>
      <c r="X531" s="11"/>
      <c r="Y531" s="11"/>
      <c r="Z531" s="11"/>
    </row>
    <row r="532" spans="1:26" ht="15.75" customHeight="1">
      <c r="A532" s="232">
        <v>148</v>
      </c>
      <c r="B532" s="48" t="s">
        <v>1963</v>
      </c>
      <c r="C532" s="34" t="s">
        <v>43</v>
      </c>
      <c r="D532" s="35"/>
      <c r="E532" s="149" t="s">
        <v>1964</v>
      </c>
      <c r="F532" s="156"/>
      <c r="G532" s="108">
        <v>221</v>
      </c>
      <c r="H532" s="81">
        <v>59.8</v>
      </c>
      <c r="I532" s="67">
        <v>1</v>
      </c>
      <c r="J532" s="40" t="s">
        <v>33</v>
      </c>
      <c r="K532" s="41"/>
      <c r="L532" s="42" t="str">
        <f t="shared" si="17"/>
        <v>1kg</v>
      </c>
      <c r="M532" s="43">
        <f t="shared" si="18"/>
        <v>59.8</v>
      </c>
      <c r="N532" s="44" t="str">
        <f t="shared" si="19"/>
        <v>59.8kg</v>
      </c>
      <c r="O532" s="51">
        <f t="shared" si="16"/>
        <v>13215.8</v>
      </c>
      <c r="P532" s="11"/>
      <c r="Q532" s="11"/>
      <c r="R532" s="11"/>
      <c r="S532" s="11"/>
      <c r="T532" s="11"/>
      <c r="U532" s="11"/>
      <c r="V532" s="11"/>
      <c r="W532" s="11"/>
      <c r="X532" s="11"/>
      <c r="Y532" s="11"/>
      <c r="Z532" s="11"/>
    </row>
    <row r="533" spans="1:26" ht="15.75" customHeight="1">
      <c r="A533" s="232">
        <v>148</v>
      </c>
      <c r="B533" s="52" t="s">
        <v>1963</v>
      </c>
      <c r="C533" s="53" t="s">
        <v>39</v>
      </c>
      <c r="D533" s="68"/>
      <c r="E533" s="99" t="s">
        <v>558</v>
      </c>
      <c r="F533" s="156"/>
      <c r="G533" s="102">
        <v>218</v>
      </c>
      <c r="H533" s="103">
        <v>49</v>
      </c>
      <c r="I533" s="218">
        <v>1</v>
      </c>
      <c r="J533" s="56" t="s">
        <v>33</v>
      </c>
      <c r="K533" s="41" t="s">
        <v>26</v>
      </c>
      <c r="L533" s="42" t="str">
        <f t="shared" si="17"/>
        <v>1kg</v>
      </c>
      <c r="M533" s="43">
        <f t="shared" si="18"/>
        <v>49</v>
      </c>
      <c r="N533" s="44" t="str">
        <f t="shared" si="19"/>
        <v>49kg</v>
      </c>
      <c r="O533" s="51">
        <f t="shared" si="16"/>
        <v>10682</v>
      </c>
      <c r="P533" s="11"/>
      <c r="Q533" s="11"/>
      <c r="R533" s="11"/>
      <c r="S533" s="11"/>
      <c r="T533" s="11"/>
      <c r="U533" s="11"/>
      <c r="V533" s="11"/>
      <c r="W533" s="11"/>
      <c r="X533" s="11"/>
      <c r="Y533" s="11"/>
      <c r="Z533" s="11"/>
    </row>
    <row r="534" spans="1:26" ht="15.75" customHeight="1">
      <c r="A534" s="233">
        <v>148</v>
      </c>
      <c r="B534" s="209" t="s">
        <v>1963</v>
      </c>
      <c r="C534" s="34" t="s">
        <v>6</v>
      </c>
      <c r="D534" s="35"/>
      <c r="E534" s="91" t="s">
        <v>558</v>
      </c>
      <c r="F534" s="156"/>
      <c r="G534" s="108">
        <v>225</v>
      </c>
      <c r="H534" s="81">
        <v>31</v>
      </c>
      <c r="I534" s="67">
        <v>1</v>
      </c>
      <c r="J534" s="40" t="s">
        <v>33</v>
      </c>
      <c r="K534" s="41" t="s">
        <v>26</v>
      </c>
      <c r="L534" s="42" t="str">
        <f t="shared" si="17"/>
        <v>1kg</v>
      </c>
      <c r="M534" s="43">
        <f t="shared" si="18"/>
        <v>31</v>
      </c>
      <c r="N534" s="44" t="str">
        <f t="shared" si="19"/>
        <v>31kg</v>
      </c>
      <c r="O534" s="51">
        <f t="shared" si="16"/>
        <v>6975</v>
      </c>
      <c r="P534" s="11"/>
      <c r="Q534" s="11"/>
      <c r="R534" s="11"/>
      <c r="S534" s="11"/>
      <c r="T534" s="11"/>
      <c r="U534" s="11"/>
      <c r="V534" s="11"/>
      <c r="W534" s="11"/>
      <c r="X534" s="11"/>
      <c r="Y534" s="11"/>
      <c r="Z534" s="11"/>
    </row>
    <row r="535" spans="1:26" ht="15.75" customHeight="1">
      <c r="A535" s="233">
        <v>148</v>
      </c>
      <c r="B535" s="36" t="s">
        <v>1963</v>
      </c>
      <c r="C535" s="34" t="s">
        <v>27</v>
      </c>
      <c r="D535" s="35"/>
      <c r="E535" s="336" t="s">
        <v>558</v>
      </c>
      <c r="F535" s="156"/>
      <c r="G535" s="108">
        <v>215</v>
      </c>
      <c r="H535" s="81">
        <v>76</v>
      </c>
      <c r="I535" s="67"/>
      <c r="J535" s="40"/>
      <c r="K535" s="41" t="s">
        <v>26</v>
      </c>
      <c r="L535" s="42" t="str">
        <f t="shared" si="17"/>
        <v/>
      </c>
      <c r="M535" s="43">
        <f t="shared" si="18"/>
        <v>0</v>
      </c>
      <c r="N535" s="44" t="str">
        <f t="shared" si="19"/>
        <v>0</v>
      </c>
      <c r="O535" s="133">
        <v>15200</v>
      </c>
      <c r="P535" s="11"/>
      <c r="Q535" s="11"/>
      <c r="R535" s="11"/>
      <c r="S535" s="11"/>
      <c r="T535" s="11"/>
      <c r="U535" s="11"/>
      <c r="V535" s="11"/>
      <c r="W535" s="11"/>
      <c r="X535" s="11"/>
      <c r="Y535" s="11"/>
      <c r="Z535" s="11"/>
    </row>
    <row r="536" spans="1:26" ht="15.75" customHeight="1">
      <c r="A536" s="233">
        <v>148</v>
      </c>
      <c r="B536" s="79" t="s">
        <v>1963</v>
      </c>
      <c r="C536" s="34" t="s">
        <v>47</v>
      </c>
      <c r="D536" s="59"/>
      <c r="E536" s="149" t="s">
        <v>558</v>
      </c>
      <c r="F536" s="195"/>
      <c r="G536" s="108">
        <v>220</v>
      </c>
      <c r="H536" s="81">
        <v>222</v>
      </c>
      <c r="I536" s="67">
        <v>1</v>
      </c>
      <c r="J536" s="40" t="s">
        <v>33</v>
      </c>
      <c r="K536" s="46"/>
      <c r="L536" s="42" t="str">
        <f t="shared" si="17"/>
        <v>1kg</v>
      </c>
      <c r="M536" s="43">
        <f t="shared" si="18"/>
        <v>222</v>
      </c>
      <c r="N536" s="44" t="str">
        <f t="shared" si="19"/>
        <v>222kg</v>
      </c>
      <c r="O536" s="51">
        <f t="shared" ref="O536:O585" si="20">G536*H536</f>
        <v>48840</v>
      </c>
      <c r="P536" s="11"/>
      <c r="Q536" s="11"/>
      <c r="R536" s="11"/>
      <c r="S536" s="11"/>
      <c r="T536" s="11"/>
      <c r="U536" s="11"/>
      <c r="V536" s="11"/>
      <c r="W536" s="11"/>
      <c r="X536" s="11"/>
      <c r="Y536" s="11"/>
      <c r="Z536" s="11"/>
    </row>
    <row r="537" spans="1:26" ht="15.75" customHeight="1">
      <c r="A537" s="233">
        <v>148</v>
      </c>
      <c r="B537" s="79" t="s">
        <v>1963</v>
      </c>
      <c r="C537" s="94" t="s">
        <v>68</v>
      </c>
      <c r="D537" s="59"/>
      <c r="E537" s="91"/>
      <c r="F537" s="195"/>
      <c r="G537" s="95">
        <v>226</v>
      </c>
      <c r="H537" s="308">
        <v>25</v>
      </c>
      <c r="I537" s="227">
        <v>1</v>
      </c>
      <c r="J537" s="131" t="s">
        <v>33</v>
      </c>
      <c r="K537" s="46"/>
      <c r="L537" s="42" t="str">
        <f t="shared" si="17"/>
        <v>1kg</v>
      </c>
      <c r="M537" s="43">
        <f t="shared" si="18"/>
        <v>25</v>
      </c>
      <c r="N537" s="44" t="str">
        <f t="shared" si="19"/>
        <v>25kg</v>
      </c>
      <c r="O537" s="51">
        <f t="shared" si="20"/>
        <v>5650</v>
      </c>
      <c r="P537" s="11"/>
      <c r="Q537" s="11"/>
      <c r="R537" s="11"/>
      <c r="S537" s="11"/>
      <c r="T537" s="11"/>
      <c r="U537" s="11"/>
      <c r="V537" s="11"/>
      <c r="W537" s="11"/>
      <c r="X537" s="11"/>
      <c r="Y537" s="11"/>
      <c r="Z537" s="11"/>
    </row>
    <row r="538" spans="1:26" ht="15.75" customHeight="1">
      <c r="A538" s="232">
        <v>149</v>
      </c>
      <c r="B538" s="48" t="s">
        <v>1983</v>
      </c>
      <c r="C538" s="49" t="s">
        <v>61</v>
      </c>
      <c r="D538" s="35"/>
      <c r="E538" s="149" t="s">
        <v>2643</v>
      </c>
      <c r="F538" s="156"/>
      <c r="G538" s="108">
        <v>205</v>
      </c>
      <c r="H538" s="81">
        <v>9</v>
      </c>
      <c r="I538" s="67">
        <v>1000</v>
      </c>
      <c r="J538" s="40" t="s">
        <v>33</v>
      </c>
      <c r="K538" s="41" t="s">
        <v>26</v>
      </c>
      <c r="L538" s="42" t="str">
        <f t="shared" si="17"/>
        <v>1000kg</v>
      </c>
      <c r="M538" s="43">
        <f t="shared" si="18"/>
        <v>9000</v>
      </c>
      <c r="N538" s="44" t="str">
        <f t="shared" si="19"/>
        <v>9000kg</v>
      </c>
      <c r="O538" s="51">
        <f t="shared" si="20"/>
        <v>1845</v>
      </c>
      <c r="P538" s="11"/>
      <c r="Q538" s="11"/>
      <c r="R538" s="11"/>
      <c r="S538" s="11"/>
      <c r="T538" s="11"/>
      <c r="U538" s="11"/>
      <c r="V538" s="11"/>
      <c r="W538" s="11"/>
      <c r="X538" s="11"/>
      <c r="Y538" s="11"/>
      <c r="Z538" s="11"/>
    </row>
    <row r="539" spans="1:26" ht="15.75" customHeight="1">
      <c r="A539" s="233">
        <v>149</v>
      </c>
      <c r="B539" s="79" t="s">
        <v>1984</v>
      </c>
      <c r="C539" s="34" t="s">
        <v>47</v>
      </c>
      <c r="D539" s="59"/>
      <c r="E539" s="149" t="s">
        <v>560</v>
      </c>
      <c r="F539" s="195"/>
      <c r="G539" s="108">
        <v>205</v>
      </c>
      <c r="H539" s="81">
        <v>67</v>
      </c>
      <c r="I539" s="67">
        <v>1</v>
      </c>
      <c r="J539" s="40" t="s">
        <v>33</v>
      </c>
      <c r="K539" s="46"/>
      <c r="L539" s="42" t="str">
        <f t="shared" si="17"/>
        <v>1kg</v>
      </c>
      <c r="M539" s="43">
        <f t="shared" si="18"/>
        <v>67</v>
      </c>
      <c r="N539" s="44" t="str">
        <f t="shared" si="19"/>
        <v>67kg</v>
      </c>
      <c r="O539" s="51">
        <f t="shared" si="20"/>
        <v>13735</v>
      </c>
      <c r="P539" s="11"/>
      <c r="Q539" s="11"/>
      <c r="R539" s="11"/>
      <c r="S539" s="11"/>
      <c r="T539" s="11"/>
      <c r="U539" s="11"/>
      <c r="V539" s="11"/>
      <c r="W539" s="11"/>
      <c r="X539" s="11"/>
      <c r="Y539" s="11"/>
      <c r="Z539" s="11"/>
    </row>
    <row r="540" spans="1:26" ht="15.75" customHeight="1">
      <c r="A540" s="233">
        <v>149</v>
      </c>
      <c r="B540" s="79" t="s">
        <v>1984</v>
      </c>
      <c r="C540" s="94" t="s">
        <v>68</v>
      </c>
      <c r="D540" s="59"/>
      <c r="E540" s="91"/>
      <c r="F540" s="195"/>
      <c r="G540" s="95">
        <v>226</v>
      </c>
      <c r="H540" s="308">
        <v>31</v>
      </c>
      <c r="I540" s="227">
        <v>1</v>
      </c>
      <c r="J540" s="131" t="s">
        <v>33</v>
      </c>
      <c r="K540" s="46"/>
      <c r="L540" s="42" t="str">
        <f t="shared" si="17"/>
        <v>1kg</v>
      </c>
      <c r="M540" s="43">
        <f t="shared" si="18"/>
        <v>31</v>
      </c>
      <c r="N540" s="44" t="str">
        <f t="shared" si="19"/>
        <v>31kg</v>
      </c>
      <c r="O540" s="51">
        <f t="shared" si="20"/>
        <v>7006</v>
      </c>
      <c r="P540" s="11"/>
      <c r="Q540" s="11"/>
      <c r="R540" s="11"/>
      <c r="S540" s="11"/>
      <c r="T540" s="11"/>
      <c r="U540" s="11"/>
      <c r="V540" s="11"/>
      <c r="W540" s="11"/>
      <c r="X540" s="11"/>
      <c r="Y540" s="11"/>
      <c r="Z540" s="11"/>
    </row>
    <row r="541" spans="1:26" ht="15.75" customHeight="1">
      <c r="A541" s="232">
        <v>150</v>
      </c>
      <c r="B541" s="48" t="s">
        <v>2078</v>
      </c>
      <c r="C541" s="49" t="s">
        <v>61</v>
      </c>
      <c r="D541" s="35"/>
      <c r="E541" s="149" t="s">
        <v>2079</v>
      </c>
      <c r="F541" s="156"/>
      <c r="G541" s="108">
        <v>85</v>
      </c>
      <c r="H541" s="81">
        <v>3</v>
      </c>
      <c r="I541" s="67">
        <v>1</v>
      </c>
      <c r="J541" s="40" t="s">
        <v>33</v>
      </c>
      <c r="K541" s="41" t="s">
        <v>26</v>
      </c>
      <c r="L541" s="42" t="str">
        <f t="shared" si="17"/>
        <v>1kg</v>
      </c>
      <c r="M541" s="43">
        <f t="shared" si="18"/>
        <v>3</v>
      </c>
      <c r="N541" s="44" t="str">
        <f t="shared" si="19"/>
        <v>3kg</v>
      </c>
      <c r="O541" s="51">
        <f t="shared" si="20"/>
        <v>255</v>
      </c>
      <c r="P541" s="11"/>
      <c r="Q541" s="11"/>
      <c r="R541" s="11"/>
      <c r="S541" s="11"/>
      <c r="T541" s="11"/>
      <c r="U541" s="11"/>
      <c r="V541" s="11"/>
      <c r="W541" s="11"/>
      <c r="X541" s="11"/>
      <c r="Y541" s="11"/>
      <c r="Z541" s="11"/>
    </row>
    <row r="542" spans="1:26" ht="15.75" customHeight="1">
      <c r="A542" s="232">
        <v>150</v>
      </c>
      <c r="B542" s="48" t="s">
        <v>2078</v>
      </c>
      <c r="C542" s="49" t="s">
        <v>61</v>
      </c>
      <c r="D542" s="35"/>
      <c r="E542" s="149" t="s">
        <v>2083</v>
      </c>
      <c r="F542" s="156"/>
      <c r="G542" s="108">
        <v>1170</v>
      </c>
      <c r="H542" s="81">
        <v>18</v>
      </c>
      <c r="I542" s="67">
        <v>1</v>
      </c>
      <c r="J542" s="40" t="s">
        <v>33</v>
      </c>
      <c r="K542" s="41" t="s">
        <v>26</v>
      </c>
      <c r="L542" s="42" t="str">
        <f t="shared" si="17"/>
        <v>1kg</v>
      </c>
      <c r="M542" s="43">
        <f t="shared" si="18"/>
        <v>18</v>
      </c>
      <c r="N542" s="44" t="str">
        <f t="shared" si="19"/>
        <v>18kg</v>
      </c>
      <c r="O542" s="51">
        <f t="shared" si="20"/>
        <v>21060</v>
      </c>
      <c r="P542" s="11"/>
      <c r="Q542" s="11"/>
      <c r="R542" s="11"/>
      <c r="S542" s="11"/>
      <c r="T542" s="11"/>
      <c r="U542" s="11"/>
      <c r="V542" s="11"/>
      <c r="W542" s="11"/>
      <c r="X542" s="11"/>
      <c r="Y542" s="11"/>
      <c r="Z542" s="11"/>
    </row>
    <row r="543" spans="1:26" ht="15.75" customHeight="1">
      <c r="A543" s="232">
        <v>150</v>
      </c>
      <c r="B543" s="48" t="s">
        <v>2078</v>
      </c>
      <c r="C543" s="49" t="s">
        <v>61</v>
      </c>
      <c r="D543" s="35"/>
      <c r="E543" s="149" t="s">
        <v>2082</v>
      </c>
      <c r="F543" s="156"/>
      <c r="G543" s="108">
        <v>1180</v>
      </c>
      <c r="H543" s="81">
        <v>17</v>
      </c>
      <c r="I543" s="67">
        <v>1</v>
      </c>
      <c r="J543" s="40" t="s">
        <v>33</v>
      </c>
      <c r="K543" s="41" t="s">
        <v>26</v>
      </c>
      <c r="L543" s="42" t="str">
        <f t="shared" si="17"/>
        <v>1kg</v>
      </c>
      <c r="M543" s="43">
        <f t="shared" si="18"/>
        <v>17</v>
      </c>
      <c r="N543" s="44" t="str">
        <f t="shared" si="19"/>
        <v>17kg</v>
      </c>
      <c r="O543" s="51">
        <f t="shared" si="20"/>
        <v>20060</v>
      </c>
      <c r="P543" s="11"/>
      <c r="Q543" s="11"/>
      <c r="R543" s="11"/>
      <c r="S543" s="11"/>
      <c r="T543" s="11"/>
      <c r="U543" s="11"/>
      <c r="V543" s="11"/>
      <c r="W543" s="11"/>
      <c r="X543" s="11"/>
      <c r="Y543" s="11"/>
      <c r="Z543" s="11"/>
    </row>
    <row r="544" spans="1:26" ht="15.75" customHeight="1">
      <c r="A544" s="232">
        <v>150</v>
      </c>
      <c r="B544" s="48" t="s">
        <v>2076</v>
      </c>
      <c r="C544" s="34" t="s">
        <v>43</v>
      </c>
      <c r="D544" s="35"/>
      <c r="E544" s="149" t="s">
        <v>2084</v>
      </c>
      <c r="F544" s="156"/>
      <c r="G544" s="108">
        <f>1090/25</f>
        <v>43.6</v>
      </c>
      <c r="H544" s="81">
        <v>87.5</v>
      </c>
      <c r="I544" s="67">
        <v>25</v>
      </c>
      <c r="J544" s="40" t="s">
        <v>33</v>
      </c>
      <c r="K544" s="41"/>
      <c r="L544" s="42" t="str">
        <f t="shared" si="17"/>
        <v>25kg</v>
      </c>
      <c r="M544" s="43">
        <f t="shared" si="18"/>
        <v>2187.5</v>
      </c>
      <c r="N544" s="44" t="str">
        <f t="shared" si="19"/>
        <v>2187.5kg</v>
      </c>
      <c r="O544" s="51">
        <f t="shared" si="20"/>
        <v>3815</v>
      </c>
      <c r="P544" s="11"/>
      <c r="Q544" s="11"/>
      <c r="R544" s="11"/>
      <c r="S544" s="11"/>
      <c r="T544" s="11"/>
      <c r="U544" s="11"/>
      <c r="V544" s="11"/>
      <c r="W544" s="11"/>
      <c r="X544" s="11"/>
      <c r="Y544" s="11"/>
      <c r="Z544" s="11"/>
    </row>
    <row r="545" spans="1:26" ht="15.75" customHeight="1">
      <c r="A545" s="233">
        <v>150</v>
      </c>
      <c r="B545" s="128" t="s">
        <v>2076</v>
      </c>
      <c r="C545" s="34" t="s">
        <v>82</v>
      </c>
      <c r="D545" s="35"/>
      <c r="E545" s="203" t="s">
        <v>2077</v>
      </c>
      <c r="F545" s="155" t="s">
        <v>76</v>
      </c>
      <c r="G545" s="205">
        <v>2600</v>
      </c>
      <c r="H545" s="129">
        <v>10</v>
      </c>
      <c r="I545" s="334">
        <v>50</v>
      </c>
      <c r="J545" s="536" t="s">
        <v>33</v>
      </c>
      <c r="K545" s="41" t="s">
        <v>26</v>
      </c>
      <c r="L545" s="42" t="str">
        <f t="shared" si="17"/>
        <v>50kg</v>
      </c>
      <c r="M545" s="43">
        <f t="shared" si="18"/>
        <v>500</v>
      </c>
      <c r="N545" s="44" t="str">
        <f t="shared" si="19"/>
        <v>500kg</v>
      </c>
      <c r="O545" s="51">
        <f t="shared" si="20"/>
        <v>26000</v>
      </c>
      <c r="P545" s="11"/>
      <c r="Q545" s="11"/>
      <c r="R545" s="11"/>
      <c r="S545" s="11"/>
      <c r="T545" s="11"/>
      <c r="U545" s="11"/>
      <c r="V545" s="11"/>
      <c r="W545" s="11"/>
      <c r="X545" s="11"/>
      <c r="Y545" s="11"/>
      <c r="Z545" s="11"/>
    </row>
    <row r="546" spans="1:26" ht="15.75" customHeight="1">
      <c r="A546" s="233">
        <v>150</v>
      </c>
      <c r="B546" s="33" t="s">
        <v>2076</v>
      </c>
      <c r="C546" s="34" t="s">
        <v>6</v>
      </c>
      <c r="D546" s="35"/>
      <c r="E546" s="149" t="s">
        <v>2080</v>
      </c>
      <c r="F546" s="156"/>
      <c r="G546" s="108">
        <v>48</v>
      </c>
      <c r="H546" s="81">
        <v>150</v>
      </c>
      <c r="I546" s="67">
        <v>1</v>
      </c>
      <c r="J546" s="40" t="s">
        <v>33</v>
      </c>
      <c r="K546" s="41" t="s">
        <v>26</v>
      </c>
      <c r="L546" s="42" t="str">
        <f t="shared" si="17"/>
        <v>1kg</v>
      </c>
      <c r="M546" s="43">
        <f t="shared" si="18"/>
        <v>150</v>
      </c>
      <c r="N546" s="44" t="str">
        <f t="shared" si="19"/>
        <v>150kg</v>
      </c>
      <c r="O546" s="51">
        <f t="shared" si="20"/>
        <v>7200</v>
      </c>
      <c r="P546" s="11"/>
      <c r="Q546" s="11"/>
      <c r="R546" s="11"/>
      <c r="S546" s="11"/>
      <c r="T546" s="11"/>
      <c r="U546" s="11"/>
      <c r="V546" s="11"/>
      <c r="W546" s="11"/>
      <c r="X546" s="11"/>
      <c r="Y546" s="11"/>
      <c r="Z546" s="11"/>
    </row>
    <row r="547" spans="1:26" ht="15.75" customHeight="1">
      <c r="A547" s="233">
        <v>150</v>
      </c>
      <c r="B547" s="76" t="s">
        <v>2076</v>
      </c>
      <c r="C547" s="34" t="s">
        <v>55</v>
      </c>
      <c r="D547" s="35"/>
      <c r="E547" s="101" t="s">
        <v>2071</v>
      </c>
      <c r="F547" s="156"/>
      <c r="G547" s="102">
        <v>1200</v>
      </c>
      <c r="H547" s="81">
        <v>6.36</v>
      </c>
      <c r="I547" s="67">
        <v>25</v>
      </c>
      <c r="J547" s="40" t="s">
        <v>33</v>
      </c>
      <c r="K547" s="41"/>
      <c r="L547" s="42" t="str">
        <f t="shared" si="17"/>
        <v>25kg</v>
      </c>
      <c r="M547" s="43">
        <f t="shared" si="18"/>
        <v>159</v>
      </c>
      <c r="N547" s="44" t="str">
        <f t="shared" si="19"/>
        <v>159kg</v>
      </c>
      <c r="O547" s="51">
        <f t="shared" si="20"/>
        <v>7632</v>
      </c>
      <c r="P547" s="11"/>
      <c r="Q547" s="11"/>
      <c r="R547" s="11"/>
      <c r="S547" s="11"/>
      <c r="T547" s="11"/>
      <c r="U547" s="11"/>
      <c r="V547" s="11"/>
      <c r="W547" s="11"/>
      <c r="X547" s="11"/>
      <c r="Y547" s="11"/>
      <c r="Z547" s="11"/>
    </row>
    <row r="548" spans="1:26" ht="15.75" customHeight="1">
      <c r="A548" s="233">
        <v>150</v>
      </c>
      <c r="B548" s="36" t="s">
        <v>2076</v>
      </c>
      <c r="C548" s="34" t="s">
        <v>27</v>
      </c>
      <c r="D548" s="35"/>
      <c r="E548" s="336" t="s">
        <v>2081</v>
      </c>
      <c r="F548" s="156"/>
      <c r="G548" s="108">
        <v>1050</v>
      </c>
      <c r="H548" s="81">
        <v>16</v>
      </c>
      <c r="I548" s="67"/>
      <c r="J548" s="40"/>
      <c r="K548" s="41" t="s">
        <v>26</v>
      </c>
      <c r="L548" s="42" t="str">
        <f t="shared" si="17"/>
        <v/>
      </c>
      <c r="M548" s="43">
        <f t="shared" si="18"/>
        <v>0</v>
      </c>
      <c r="N548" s="44" t="str">
        <f t="shared" si="19"/>
        <v>0</v>
      </c>
      <c r="O548" s="45">
        <f t="shared" si="20"/>
        <v>16800</v>
      </c>
      <c r="P548" s="11"/>
      <c r="Q548" s="11"/>
      <c r="R548" s="11"/>
      <c r="S548" s="11"/>
      <c r="T548" s="11"/>
      <c r="U548" s="11"/>
      <c r="V548" s="11"/>
      <c r="W548" s="11"/>
      <c r="X548" s="11"/>
      <c r="Y548" s="11"/>
      <c r="Z548" s="11"/>
    </row>
    <row r="549" spans="1:26" ht="15.75" customHeight="1">
      <c r="A549" s="233">
        <v>150</v>
      </c>
      <c r="B549" s="79" t="s">
        <v>2076</v>
      </c>
      <c r="C549" s="94" t="s">
        <v>68</v>
      </c>
      <c r="D549" s="59"/>
      <c r="E549" s="91"/>
      <c r="F549" s="195"/>
      <c r="G549" s="95">
        <v>48</v>
      </c>
      <c r="H549" s="97">
        <v>975</v>
      </c>
      <c r="I549" s="227">
        <v>25</v>
      </c>
      <c r="J549" s="131" t="s">
        <v>33</v>
      </c>
      <c r="K549" s="46"/>
      <c r="L549" s="42" t="str">
        <f t="shared" si="17"/>
        <v>25kg</v>
      </c>
      <c r="M549" s="43">
        <f t="shared" si="18"/>
        <v>24375</v>
      </c>
      <c r="N549" s="44" t="str">
        <f t="shared" si="19"/>
        <v>24375kg</v>
      </c>
      <c r="O549" s="51">
        <f t="shared" si="20"/>
        <v>46800</v>
      </c>
      <c r="P549" s="11"/>
      <c r="Q549" s="11"/>
      <c r="R549" s="11"/>
      <c r="S549" s="11"/>
      <c r="T549" s="11"/>
      <c r="U549" s="11"/>
      <c r="V549" s="11"/>
      <c r="W549" s="11"/>
      <c r="X549" s="11"/>
      <c r="Y549" s="11"/>
      <c r="Z549" s="11"/>
    </row>
    <row r="550" spans="1:26" ht="15.75" customHeight="1">
      <c r="A550" s="232">
        <v>151</v>
      </c>
      <c r="B550" s="48" t="s">
        <v>267</v>
      </c>
      <c r="C550" s="49" t="s">
        <v>61</v>
      </c>
      <c r="D550" s="35"/>
      <c r="E550" s="149" t="s">
        <v>269</v>
      </c>
      <c r="F550" s="156"/>
      <c r="G550" s="108">
        <v>5.82</v>
      </c>
      <c r="H550" s="81">
        <v>50</v>
      </c>
      <c r="I550" s="67">
        <v>28</v>
      </c>
      <c r="J550" s="40" t="s">
        <v>37</v>
      </c>
      <c r="K550" s="41" t="s">
        <v>26</v>
      </c>
      <c r="L550" s="42" t="str">
        <f t="shared" si="17"/>
        <v>28pieces</v>
      </c>
      <c r="M550" s="43">
        <f t="shared" si="18"/>
        <v>1400</v>
      </c>
      <c r="N550" s="44" t="str">
        <f t="shared" si="19"/>
        <v>1400pieces</v>
      </c>
      <c r="O550" s="51">
        <f t="shared" si="20"/>
        <v>291</v>
      </c>
      <c r="P550" s="11"/>
      <c r="Q550" s="11"/>
      <c r="R550" s="11"/>
      <c r="S550" s="11"/>
      <c r="T550" s="11"/>
      <c r="U550" s="11"/>
      <c r="V550" s="11"/>
      <c r="W550" s="11"/>
      <c r="X550" s="11"/>
      <c r="Y550" s="11"/>
      <c r="Z550" s="11"/>
    </row>
    <row r="551" spans="1:26" ht="15.75" customHeight="1">
      <c r="A551" s="232">
        <v>152</v>
      </c>
      <c r="B551" s="48" t="s">
        <v>274</v>
      </c>
      <c r="C551" s="49" t="s">
        <v>61</v>
      </c>
      <c r="D551" s="35"/>
      <c r="E551" s="149" t="s">
        <v>275</v>
      </c>
      <c r="F551" s="156"/>
      <c r="G551" s="108">
        <v>5.85</v>
      </c>
      <c r="H551" s="81">
        <v>366</v>
      </c>
      <c r="I551" s="67">
        <v>1</v>
      </c>
      <c r="J551" s="40" t="s">
        <v>37</v>
      </c>
      <c r="K551" s="41" t="s">
        <v>26</v>
      </c>
      <c r="L551" s="42" t="str">
        <f t="shared" si="17"/>
        <v>1pieces</v>
      </c>
      <c r="M551" s="43">
        <f t="shared" si="18"/>
        <v>366</v>
      </c>
      <c r="N551" s="44" t="str">
        <f t="shared" si="19"/>
        <v>366pieces</v>
      </c>
      <c r="O551" s="51">
        <f t="shared" si="20"/>
        <v>2141.1</v>
      </c>
      <c r="P551" s="11"/>
      <c r="Q551" s="11"/>
      <c r="R551" s="11"/>
      <c r="S551" s="11"/>
      <c r="T551" s="11"/>
      <c r="U551" s="11"/>
      <c r="V551" s="11"/>
      <c r="W551" s="11"/>
      <c r="X551" s="11"/>
      <c r="Y551" s="11"/>
      <c r="Z551" s="11"/>
    </row>
    <row r="552" spans="1:26" ht="15.75" customHeight="1">
      <c r="A552" s="232">
        <v>152</v>
      </c>
      <c r="B552" s="116" t="s">
        <v>276</v>
      </c>
      <c r="C552" s="49" t="s">
        <v>31</v>
      </c>
      <c r="D552" s="35"/>
      <c r="E552" s="91"/>
      <c r="F552" s="156"/>
      <c r="G552" s="108">
        <v>6.38</v>
      </c>
      <c r="H552" s="81">
        <v>28</v>
      </c>
      <c r="I552" s="67"/>
      <c r="J552" s="40" t="s">
        <v>37</v>
      </c>
      <c r="K552" s="41" t="s">
        <v>26</v>
      </c>
      <c r="L552" s="42" t="str">
        <f t="shared" si="17"/>
        <v>pieces</v>
      </c>
      <c r="M552" s="43">
        <f t="shared" si="18"/>
        <v>0</v>
      </c>
      <c r="N552" s="44" t="str">
        <f t="shared" si="19"/>
        <v>0pieces</v>
      </c>
      <c r="O552" s="51">
        <f t="shared" si="20"/>
        <v>178.64</v>
      </c>
      <c r="P552" s="11"/>
      <c r="Q552" s="11"/>
      <c r="R552" s="11"/>
      <c r="S552" s="11"/>
      <c r="T552" s="11"/>
      <c r="U552" s="11"/>
      <c r="V552" s="11"/>
      <c r="W552" s="11"/>
      <c r="X552" s="11"/>
      <c r="Y552" s="11"/>
      <c r="Z552" s="11"/>
    </row>
    <row r="553" spans="1:26" ht="15.75" customHeight="1">
      <c r="A553" s="232">
        <v>152</v>
      </c>
      <c r="B553" s="48" t="s">
        <v>276</v>
      </c>
      <c r="C553" s="34" t="s">
        <v>43</v>
      </c>
      <c r="D553" s="35"/>
      <c r="E553" s="149" t="s">
        <v>277</v>
      </c>
      <c r="F553" s="156"/>
      <c r="G553" s="108">
        <v>6.05</v>
      </c>
      <c r="H553" s="81">
        <v>30</v>
      </c>
      <c r="I553" s="67">
        <v>10</v>
      </c>
      <c r="J553" s="40" t="s">
        <v>37</v>
      </c>
      <c r="K553" s="41"/>
      <c r="L553" s="42" t="str">
        <f t="shared" si="17"/>
        <v>10pieces</v>
      </c>
      <c r="M553" s="43">
        <f t="shared" si="18"/>
        <v>300</v>
      </c>
      <c r="N553" s="44" t="str">
        <f t="shared" si="19"/>
        <v>300pieces</v>
      </c>
      <c r="O553" s="51">
        <f t="shared" si="20"/>
        <v>181.5</v>
      </c>
      <c r="P553" s="11"/>
      <c r="Q553" s="11"/>
      <c r="R553" s="11"/>
      <c r="S553" s="11"/>
      <c r="T553" s="11"/>
      <c r="U553" s="11"/>
      <c r="V553" s="11"/>
      <c r="W553" s="11"/>
      <c r="X553" s="11"/>
      <c r="Y553" s="11"/>
      <c r="Z553" s="11"/>
    </row>
    <row r="554" spans="1:26" ht="15.75" customHeight="1">
      <c r="A554" s="232">
        <v>153</v>
      </c>
      <c r="B554" s="48" t="s">
        <v>270</v>
      </c>
      <c r="C554" s="49" t="s">
        <v>61</v>
      </c>
      <c r="D554" s="35"/>
      <c r="E554" s="149" t="s">
        <v>269</v>
      </c>
      <c r="F554" s="156"/>
      <c r="G554" s="108">
        <v>5.82</v>
      </c>
      <c r="H554" s="81">
        <v>5</v>
      </c>
      <c r="I554" s="67">
        <v>1</v>
      </c>
      <c r="J554" s="40" t="s">
        <v>37</v>
      </c>
      <c r="K554" s="41" t="s">
        <v>26</v>
      </c>
      <c r="L554" s="42" t="str">
        <f t="shared" si="17"/>
        <v>1pieces</v>
      </c>
      <c r="M554" s="43">
        <f t="shared" si="18"/>
        <v>5</v>
      </c>
      <c r="N554" s="44" t="str">
        <f t="shared" si="19"/>
        <v>5pieces</v>
      </c>
      <c r="O554" s="51">
        <f t="shared" si="20"/>
        <v>29.1</v>
      </c>
      <c r="P554" s="11"/>
      <c r="Q554" s="11"/>
      <c r="R554" s="11"/>
      <c r="S554" s="11"/>
      <c r="T554" s="11"/>
      <c r="U554" s="11"/>
      <c r="V554" s="11"/>
      <c r="W554" s="11"/>
      <c r="X554" s="11"/>
      <c r="Y554" s="11"/>
      <c r="Z554" s="11"/>
    </row>
    <row r="555" spans="1:26" ht="15.75" customHeight="1">
      <c r="A555" s="232">
        <v>154</v>
      </c>
      <c r="B555" s="48" t="s">
        <v>437</v>
      </c>
      <c r="C555" s="49" t="s">
        <v>61</v>
      </c>
      <c r="D555" s="35"/>
      <c r="E555" s="149" t="s">
        <v>438</v>
      </c>
      <c r="F555" s="156"/>
      <c r="G555" s="108">
        <v>7.67</v>
      </c>
      <c r="H555" s="81">
        <v>14</v>
      </c>
      <c r="I555" s="67">
        <v>1</v>
      </c>
      <c r="J555" s="40" t="s">
        <v>37</v>
      </c>
      <c r="K555" s="41" t="s">
        <v>26</v>
      </c>
      <c r="L555" s="42" t="str">
        <f t="shared" si="17"/>
        <v>1pieces</v>
      </c>
      <c r="M555" s="43">
        <f t="shared" si="18"/>
        <v>14</v>
      </c>
      <c r="N555" s="44" t="str">
        <f t="shared" si="19"/>
        <v>14pieces</v>
      </c>
      <c r="O555" s="51">
        <f t="shared" si="20"/>
        <v>107.38</v>
      </c>
      <c r="P555" s="11"/>
      <c r="Q555" s="11"/>
      <c r="R555" s="11"/>
      <c r="S555" s="11"/>
      <c r="T555" s="11"/>
      <c r="U555" s="11"/>
      <c r="V555" s="11"/>
      <c r="W555" s="11"/>
      <c r="X555" s="11"/>
      <c r="Y555" s="11"/>
      <c r="Z555" s="11"/>
    </row>
    <row r="556" spans="1:26" ht="15.75" customHeight="1">
      <c r="A556" s="232">
        <v>155</v>
      </c>
      <c r="B556" s="48" t="s">
        <v>462</v>
      </c>
      <c r="C556" s="49" t="s">
        <v>61</v>
      </c>
      <c r="D556" s="35"/>
      <c r="E556" s="149" t="s">
        <v>463</v>
      </c>
      <c r="F556" s="156"/>
      <c r="G556" s="108">
        <v>15.19</v>
      </c>
      <c r="H556" s="81">
        <v>12</v>
      </c>
      <c r="I556" s="67">
        <v>1</v>
      </c>
      <c r="J556" s="40" t="s">
        <v>37</v>
      </c>
      <c r="K556" s="41" t="s">
        <v>26</v>
      </c>
      <c r="L556" s="42" t="str">
        <f t="shared" si="17"/>
        <v>1pieces</v>
      </c>
      <c r="M556" s="43">
        <f t="shared" si="18"/>
        <v>12</v>
      </c>
      <c r="N556" s="44" t="str">
        <f t="shared" si="19"/>
        <v>12pieces</v>
      </c>
      <c r="O556" s="51">
        <f t="shared" si="20"/>
        <v>182.28</v>
      </c>
      <c r="P556" s="11"/>
      <c r="Q556" s="11"/>
      <c r="R556" s="11"/>
      <c r="S556" s="11"/>
      <c r="T556" s="11"/>
      <c r="U556" s="11"/>
      <c r="V556" s="11"/>
      <c r="W556" s="11"/>
      <c r="X556" s="11"/>
      <c r="Y556" s="11"/>
      <c r="Z556" s="11"/>
    </row>
    <row r="557" spans="1:26" ht="15.75" customHeight="1">
      <c r="A557" s="232">
        <v>156</v>
      </c>
      <c r="B557" s="48" t="s">
        <v>523</v>
      </c>
      <c r="C557" s="49" t="s">
        <v>61</v>
      </c>
      <c r="D557" s="35"/>
      <c r="E557" s="149" t="s">
        <v>524</v>
      </c>
      <c r="F557" s="156"/>
      <c r="G557" s="108">
        <v>15.47</v>
      </c>
      <c r="H557" s="81">
        <v>10</v>
      </c>
      <c r="I557" s="67">
        <v>1</v>
      </c>
      <c r="J557" s="40" t="s">
        <v>37</v>
      </c>
      <c r="K557" s="41" t="s">
        <v>26</v>
      </c>
      <c r="L557" s="42" t="str">
        <f t="shared" si="17"/>
        <v>1pieces</v>
      </c>
      <c r="M557" s="43">
        <f t="shared" si="18"/>
        <v>10</v>
      </c>
      <c r="N557" s="44" t="str">
        <f t="shared" si="19"/>
        <v>10pieces</v>
      </c>
      <c r="O557" s="51">
        <f t="shared" si="20"/>
        <v>154.70000000000002</v>
      </c>
      <c r="P557" s="11"/>
      <c r="Q557" s="11"/>
      <c r="R557" s="11"/>
      <c r="S557" s="11"/>
      <c r="T557" s="11"/>
      <c r="U557" s="11"/>
      <c r="V557" s="11"/>
      <c r="W557" s="11"/>
      <c r="X557" s="11"/>
      <c r="Y557" s="11"/>
      <c r="Z557" s="11"/>
    </row>
    <row r="558" spans="1:26" ht="15.75" customHeight="1">
      <c r="A558" s="232">
        <v>157</v>
      </c>
      <c r="B558" s="48" t="s">
        <v>525</v>
      </c>
      <c r="C558" s="49" t="s">
        <v>61</v>
      </c>
      <c r="D558" s="35"/>
      <c r="E558" s="149" t="s">
        <v>527</v>
      </c>
      <c r="F558" s="156"/>
      <c r="G558" s="108">
        <v>15.39</v>
      </c>
      <c r="H558" s="81">
        <v>12</v>
      </c>
      <c r="I558" s="67">
        <v>1</v>
      </c>
      <c r="J558" s="40" t="s">
        <v>37</v>
      </c>
      <c r="K558" s="41" t="s">
        <v>26</v>
      </c>
      <c r="L558" s="42" t="str">
        <f t="shared" si="17"/>
        <v>1pieces</v>
      </c>
      <c r="M558" s="43">
        <f t="shared" si="18"/>
        <v>12</v>
      </c>
      <c r="N558" s="44" t="str">
        <f t="shared" si="19"/>
        <v>12pieces</v>
      </c>
      <c r="O558" s="51">
        <f t="shared" si="20"/>
        <v>184.68</v>
      </c>
      <c r="P558" s="11"/>
      <c r="Q558" s="11"/>
      <c r="R558" s="11"/>
      <c r="S558" s="11"/>
      <c r="T558" s="11"/>
      <c r="U558" s="11"/>
      <c r="V558" s="11"/>
      <c r="W558" s="11"/>
      <c r="X558" s="11"/>
      <c r="Y558" s="11"/>
      <c r="Z558" s="11"/>
    </row>
    <row r="559" spans="1:26" ht="15.75" customHeight="1">
      <c r="A559" s="232">
        <v>158</v>
      </c>
      <c r="B559" s="48" t="s">
        <v>585</v>
      </c>
      <c r="C559" s="49" t="s">
        <v>61</v>
      </c>
      <c r="D559" s="35"/>
      <c r="E559" s="149" t="s">
        <v>586</v>
      </c>
      <c r="F559" s="156"/>
      <c r="G559" s="108">
        <v>6.79</v>
      </c>
      <c r="H559" s="81">
        <v>13</v>
      </c>
      <c r="I559" s="67">
        <v>1</v>
      </c>
      <c r="J559" s="40" t="s">
        <v>37</v>
      </c>
      <c r="K559" s="41" t="s">
        <v>26</v>
      </c>
      <c r="L559" s="42" t="str">
        <f t="shared" si="17"/>
        <v>1pieces</v>
      </c>
      <c r="M559" s="43">
        <f t="shared" si="18"/>
        <v>13</v>
      </c>
      <c r="N559" s="44" t="str">
        <f t="shared" si="19"/>
        <v>13pieces</v>
      </c>
      <c r="O559" s="51">
        <f t="shared" si="20"/>
        <v>88.27</v>
      </c>
      <c r="P559" s="11"/>
      <c r="Q559" s="11"/>
      <c r="R559" s="11"/>
      <c r="S559" s="11"/>
      <c r="T559" s="11"/>
      <c r="U559" s="11"/>
      <c r="V559" s="11"/>
      <c r="W559" s="11"/>
      <c r="X559" s="11"/>
      <c r="Y559" s="11"/>
      <c r="Z559" s="11"/>
    </row>
    <row r="560" spans="1:26" ht="15.75" customHeight="1">
      <c r="A560" s="232">
        <v>159</v>
      </c>
      <c r="B560" s="48" t="s">
        <v>589</v>
      </c>
      <c r="C560" s="49" t="s">
        <v>61</v>
      </c>
      <c r="D560" s="35"/>
      <c r="E560" s="149" t="s">
        <v>590</v>
      </c>
      <c r="F560" s="156"/>
      <c r="G560" s="108">
        <v>19.25</v>
      </c>
      <c r="H560" s="81">
        <v>139</v>
      </c>
      <c r="I560" s="67">
        <v>1</v>
      </c>
      <c r="J560" s="40" t="s">
        <v>37</v>
      </c>
      <c r="K560" s="41"/>
      <c r="L560" s="42" t="str">
        <f t="shared" si="17"/>
        <v>1pieces</v>
      </c>
      <c r="M560" s="43">
        <f t="shared" si="18"/>
        <v>139</v>
      </c>
      <c r="N560" s="44" t="str">
        <f t="shared" si="19"/>
        <v>139pieces</v>
      </c>
      <c r="O560" s="51">
        <f t="shared" si="20"/>
        <v>2675.75</v>
      </c>
      <c r="P560" s="11"/>
      <c r="Q560" s="11"/>
      <c r="R560" s="11"/>
      <c r="S560" s="11"/>
      <c r="T560" s="11"/>
      <c r="U560" s="11"/>
      <c r="V560" s="11"/>
      <c r="W560" s="11"/>
      <c r="X560" s="11"/>
      <c r="Y560" s="11"/>
      <c r="Z560" s="11"/>
    </row>
    <row r="561" spans="1:26" ht="15.75" customHeight="1">
      <c r="A561" s="232">
        <v>160</v>
      </c>
      <c r="B561" s="48" t="s">
        <v>591</v>
      </c>
      <c r="C561" s="49" t="s">
        <v>61</v>
      </c>
      <c r="D561" s="35"/>
      <c r="E561" s="149" t="s">
        <v>592</v>
      </c>
      <c r="F561" s="156"/>
      <c r="G561" s="108">
        <v>1.8</v>
      </c>
      <c r="H561" s="81">
        <v>379</v>
      </c>
      <c r="I561" s="67">
        <v>1</v>
      </c>
      <c r="J561" s="40" t="s">
        <v>37</v>
      </c>
      <c r="K561" s="41"/>
      <c r="L561" s="42" t="str">
        <f t="shared" si="17"/>
        <v>1pieces</v>
      </c>
      <c r="M561" s="43">
        <f t="shared" si="18"/>
        <v>379</v>
      </c>
      <c r="N561" s="44" t="str">
        <f t="shared" si="19"/>
        <v>379pieces</v>
      </c>
      <c r="O561" s="51">
        <f t="shared" si="20"/>
        <v>682.2</v>
      </c>
      <c r="P561" s="11"/>
      <c r="Q561" s="11"/>
      <c r="R561" s="11"/>
      <c r="S561" s="11"/>
      <c r="T561" s="11"/>
      <c r="U561" s="11"/>
      <c r="V561" s="11"/>
      <c r="W561" s="11"/>
      <c r="X561" s="11"/>
      <c r="Y561" s="11"/>
      <c r="Z561" s="11"/>
    </row>
    <row r="562" spans="1:26" ht="15.75" customHeight="1">
      <c r="A562" s="232">
        <v>161</v>
      </c>
      <c r="B562" s="48" t="s">
        <v>801</v>
      </c>
      <c r="C562" s="49" t="s">
        <v>61</v>
      </c>
      <c r="D562" s="35"/>
      <c r="E562" s="149" t="s">
        <v>1201</v>
      </c>
      <c r="F562" s="156"/>
      <c r="G562" s="108">
        <v>8.8000000000000007</v>
      </c>
      <c r="H562" s="81">
        <v>15</v>
      </c>
      <c r="I562" s="67">
        <v>1</v>
      </c>
      <c r="J562" s="40" t="s">
        <v>37</v>
      </c>
      <c r="K562" s="41"/>
      <c r="L562" s="42" t="str">
        <f t="shared" si="17"/>
        <v>1pieces</v>
      </c>
      <c r="M562" s="43">
        <f t="shared" si="18"/>
        <v>15</v>
      </c>
      <c r="N562" s="44" t="str">
        <f t="shared" si="19"/>
        <v>15pieces</v>
      </c>
      <c r="O562" s="51">
        <f t="shared" si="20"/>
        <v>132</v>
      </c>
      <c r="P562" s="11"/>
      <c r="Q562" s="11"/>
      <c r="R562" s="11"/>
      <c r="S562" s="11"/>
      <c r="T562" s="11"/>
      <c r="U562" s="11"/>
      <c r="V562" s="11"/>
      <c r="W562" s="11"/>
      <c r="X562" s="11"/>
      <c r="Y562" s="11"/>
      <c r="Z562" s="11"/>
    </row>
    <row r="563" spans="1:26" ht="15.75" customHeight="1">
      <c r="A563" s="232">
        <v>162</v>
      </c>
      <c r="B563" s="48" t="s">
        <v>874</v>
      </c>
      <c r="C563" s="49" t="s">
        <v>61</v>
      </c>
      <c r="D563" s="35"/>
      <c r="E563" s="149" t="s">
        <v>1588</v>
      </c>
      <c r="F563" s="156"/>
      <c r="G563" s="108">
        <v>7.26</v>
      </c>
      <c r="H563" s="81">
        <v>19</v>
      </c>
      <c r="I563" s="67">
        <v>1</v>
      </c>
      <c r="J563" s="40" t="s">
        <v>37</v>
      </c>
      <c r="K563" s="41"/>
      <c r="L563" s="42" t="str">
        <f t="shared" si="17"/>
        <v>1pieces</v>
      </c>
      <c r="M563" s="43">
        <f t="shared" si="18"/>
        <v>19</v>
      </c>
      <c r="N563" s="44" t="str">
        <f t="shared" si="19"/>
        <v>19pieces</v>
      </c>
      <c r="O563" s="51">
        <f t="shared" si="20"/>
        <v>137.94</v>
      </c>
      <c r="P563" s="11"/>
      <c r="Q563" s="11"/>
      <c r="R563" s="11"/>
      <c r="S563" s="11"/>
      <c r="T563" s="11"/>
      <c r="U563" s="11"/>
      <c r="V563" s="11"/>
      <c r="W563" s="11"/>
      <c r="X563" s="11"/>
      <c r="Y563" s="11"/>
      <c r="Z563" s="11"/>
    </row>
    <row r="564" spans="1:26" ht="15.75" customHeight="1">
      <c r="A564" s="232">
        <v>162</v>
      </c>
      <c r="B564" s="33" t="s">
        <v>877</v>
      </c>
      <c r="C564" s="49" t="s">
        <v>31</v>
      </c>
      <c r="D564" s="35"/>
      <c r="E564" s="149"/>
      <c r="F564" s="156"/>
      <c r="G564" s="108">
        <v>5.68</v>
      </c>
      <c r="H564" s="81">
        <v>6</v>
      </c>
      <c r="I564" s="67"/>
      <c r="J564" s="40" t="s">
        <v>37</v>
      </c>
      <c r="K564" s="41" t="s">
        <v>26</v>
      </c>
      <c r="L564" s="42" t="str">
        <f t="shared" si="17"/>
        <v>pieces</v>
      </c>
      <c r="M564" s="43">
        <f t="shared" si="18"/>
        <v>0</v>
      </c>
      <c r="N564" s="44" t="str">
        <f t="shared" si="19"/>
        <v>0pieces</v>
      </c>
      <c r="O564" s="51">
        <f t="shared" si="20"/>
        <v>34.08</v>
      </c>
      <c r="P564" s="11"/>
      <c r="Q564" s="11"/>
      <c r="R564" s="11"/>
      <c r="S564" s="11"/>
      <c r="T564" s="11"/>
      <c r="U564" s="11"/>
      <c r="V564" s="11"/>
      <c r="W564" s="11"/>
      <c r="X564" s="11"/>
      <c r="Y564" s="11"/>
      <c r="Z564" s="11"/>
    </row>
    <row r="565" spans="1:26" ht="15.75" customHeight="1">
      <c r="A565" s="232">
        <v>163</v>
      </c>
      <c r="B565" s="48" t="s">
        <v>978</v>
      </c>
      <c r="C565" s="49" t="s">
        <v>61</v>
      </c>
      <c r="D565" s="35"/>
      <c r="E565" s="149" t="s">
        <v>979</v>
      </c>
      <c r="F565" s="156"/>
      <c r="G565" s="108">
        <v>5.59</v>
      </c>
      <c r="H565" s="81">
        <v>170</v>
      </c>
      <c r="I565" s="67">
        <v>1</v>
      </c>
      <c r="J565" s="40" t="s">
        <v>37</v>
      </c>
      <c r="K565" s="41"/>
      <c r="L565" s="42" t="str">
        <f t="shared" si="17"/>
        <v>1pieces</v>
      </c>
      <c r="M565" s="43">
        <f t="shared" si="18"/>
        <v>170</v>
      </c>
      <c r="N565" s="44" t="str">
        <f t="shared" si="19"/>
        <v>170pieces</v>
      </c>
      <c r="O565" s="51">
        <f t="shared" si="20"/>
        <v>950.3</v>
      </c>
      <c r="P565" s="11"/>
      <c r="Q565" s="11"/>
      <c r="R565" s="11"/>
      <c r="S565" s="11"/>
      <c r="T565" s="11"/>
      <c r="U565" s="11"/>
      <c r="V565" s="11"/>
      <c r="W565" s="11"/>
      <c r="X565" s="11"/>
      <c r="Y565" s="11"/>
      <c r="Z565" s="11"/>
    </row>
    <row r="566" spans="1:26" ht="15.75" customHeight="1">
      <c r="A566" s="232">
        <v>164</v>
      </c>
      <c r="B566" s="48" t="s">
        <v>1199</v>
      </c>
      <c r="C566" s="49" t="s">
        <v>61</v>
      </c>
      <c r="D566" s="35"/>
      <c r="E566" s="149" t="s">
        <v>1201</v>
      </c>
      <c r="F566" s="156"/>
      <c r="G566" s="108">
        <v>6.06</v>
      </c>
      <c r="H566" s="81">
        <v>100</v>
      </c>
      <c r="I566" s="67">
        <v>1</v>
      </c>
      <c r="J566" s="40" t="s">
        <v>37</v>
      </c>
      <c r="K566" s="41"/>
      <c r="L566" s="42" t="str">
        <f t="shared" si="17"/>
        <v>1pieces</v>
      </c>
      <c r="M566" s="43">
        <f t="shared" si="18"/>
        <v>100</v>
      </c>
      <c r="N566" s="44" t="str">
        <f t="shared" si="19"/>
        <v>100pieces</v>
      </c>
      <c r="O566" s="51">
        <f t="shared" si="20"/>
        <v>606</v>
      </c>
      <c r="P566" s="11"/>
      <c r="Q566" s="11"/>
      <c r="R566" s="11"/>
      <c r="S566" s="11"/>
      <c r="T566" s="11"/>
      <c r="U566" s="11"/>
      <c r="V566" s="11"/>
      <c r="W566" s="11"/>
      <c r="X566" s="11"/>
      <c r="Y566" s="11"/>
      <c r="Z566" s="11"/>
    </row>
    <row r="567" spans="1:26" ht="15.75" customHeight="1">
      <c r="A567" s="233">
        <v>164</v>
      </c>
      <c r="B567" s="209" t="s">
        <v>1202</v>
      </c>
      <c r="C567" s="34" t="s">
        <v>74</v>
      </c>
      <c r="D567" s="35"/>
      <c r="E567" s="91" t="s">
        <v>1203</v>
      </c>
      <c r="F567" s="156" t="s">
        <v>76</v>
      </c>
      <c r="G567" s="108">
        <v>6.13</v>
      </c>
      <c r="H567" s="81">
        <v>10</v>
      </c>
      <c r="I567" s="67">
        <v>33</v>
      </c>
      <c r="J567" s="40" t="s">
        <v>59</v>
      </c>
      <c r="K567" s="41" t="s">
        <v>26</v>
      </c>
      <c r="L567" s="42" t="str">
        <f t="shared" si="17"/>
        <v>33grams</v>
      </c>
      <c r="M567" s="43">
        <f t="shared" si="18"/>
        <v>330</v>
      </c>
      <c r="N567" s="44" t="str">
        <f t="shared" si="19"/>
        <v>330grams</v>
      </c>
      <c r="O567" s="51">
        <f t="shared" si="20"/>
        <v>61.3</v>
      </c>
      <c r="P567" s="11"/>
      <c r="Q567" s="11"/>
      <c r="R567" s="11"/>
      <c r="S567" s="11"/>
      <c r="T567" s="11"/>
      <c r="U567" s="11"/>
      <c r="V567" s="11"/>
      <c r="W567" s="11"/>
      <c r="X567" s="11"/>
      <c r="Y567" s="11"/>
      <c r="Z567" s="11"/>
    </row>
    <row r="568" spans="1:26" ht="15.75" customHeight="1">
      <c r="A568" s="233">
        <v>164</v>
      </c>
      <c r="B568" s="79" t="s">
        <v>1202</v>
      </c>
      <c r="C568" s="34" t="s">
        <v>47</v>
      </c>
      <c r="D568" s="59"/>
      <c r="E568" s="149" t="s">
        <v>1196</v>
      </c>
      <c r="F568" s="195"/>
      <c r="G568" s="108">
        <v>6</v>
      </c>
      <c r="H568" s="81">
        <v>261</v>
      </c>
      <c r="I568" s="67">
        <v>1</v>
      </c>
      <c r="J568" s="40" t="s">
        <v>37</v>
      </c>
      <c r="K568" s="46"/>
      <c r="L568" s="42" t="str">
        <f t="shared" si="17"/>
        <v>1pieces</v>
      </c>
      <c r="M568" s="43">
        <f t="shared" si="18"/>
        <v>261</v>
      </c>
      <c r="N568" s="44" t="str">
        <f t="shared" si="19"/>
        <v>261pieces</v>
      </c>
      <c r="O568" s="51">
        <f t="shared" si="20"/>
        <v>1566</v>
      </c>
      <c r="P568" s="11"/>
      <c r="Q568" s="11"/>
      <c r="R568" s="11"/>
      <c r="S568" s="11"/>
      <c r="T568" s="11"/>
      <c r="U568" s="11"/>
      <c r="V568" s="11"/>
      <c r="W568" s="11"/>
      <c r="X568" s="11"/>
      <c r="Y568" s="11"/>
      <c r="Z568" s="11"/>
    </row>
    <row r="569" spans="1:26" ht="15.75" customHeight="1">
      <c r="A569" s="233">
        <v>164</v>
      </c>
      <c r="B569" s="57" t="s">
        <v>1202</v>
      </c>
      <c r="C569" s="94" t="s">
        <v>68</v>
      </c>
      <c r="D569" s="59"/>
      <c r="E569" s="91"/>
      <c r="F569" s="195"/>
      <c r="G569" s="95">
        <v>6.19</v>
      </c>
      <c r="H569" s="308">
        <v>80</v>
      </c>
      <c r="I569" s="508">
        <v>10</v>
      </c>
      <c r="J569" s="361" t="s">
        <v>37</v>
      </c>
      <c r="K569" s="46"/>
      <c r="L569" s="42" t="str">
        <f t="shared" si="17"/>
        <v>10pieces</v>
      </c>
      <c r="M569" s="43">
        <f t="shared" si="18"/>
        <v>800</v>
      </c>
      <c r="N569" s="44" t="str">
        <f t="shared" si="19"/>
        <v>800pieces</v>
      </c>
      <c r="O569" s="51">
        <f t="shared" si="20"/>
        <v>495.20000000000005</v>
      </c>
      <c r="P569" s="11"/>
      <c r="Q569" s="11"/>
      <c r="R569" s="11"/>
      <c r="S569" s="11"/>
      <c r="T569" s="11"/>
      <c r="U569" s="11"/>
      <c r="V569" s="11"/>
      <c r="W569" s="11"/>
      <c r="X569" s="11"/>
      <c r="Y569" s="11"/>
      <c r="Z569" s="11"/>
    </row>
    <row r="570" spans="1:26" ht="15.75" customHeight="1">
      <c r="A570" s="232">
        <v>165</v>
      </c>
      <c r="B570" s="48" t="s">
        <v>1309</v>
      </c>
      <c r="C570" s="49" t="s">
        <v>61</v>
      </c>
      <c r="D570" s="35"/>
      <c r="E570" s="149" t="s">
        <v>1310</v>
      </c>
      <c r="F570" s="156"/>
      <c r="G570" s="108">
        <v>21.92</v>
      </c>
      <c r="H570" s="81">
        <v>9</v>
      </c>
      <c r="I570" s="67">
        <v>1</v>
      </c>
      <c r="J570" s="40" t="s">
        <v>37</v>
      </c>
      <c r="K570" s="41"/>
      <c r="L570" s="42" t="str">
        <f t="shared" si="17"/>
        <v>1pieces</v>
      </c>
      <c r="M570" s="43">
        <f t="shared" si="18"/>
        <v>9</v>
      </c>
      <c r="N570" s="44" t="str">
        <f t="shared" si="19"/>
        <v>9pieces</v>
      </c>
      <c r="O570" s="51">
        <f t="shared" si="20"/>
        <v>197.28000000000003</v>
      </c>
      <c r="P570" s="11"/>
      <c r="Q570" s="11"/>
      <c r="R570" s="11"/>
      <c r="S570" s="11"/>
      <c r="T570" s="11"/>
      <c r="U570" s="11"/>
      <c r="V570" s="11"/>
      <c r="W570" s="11"/>
      <c r="X570" s="11"/>
      <c r="Y570" s="11"/>
      <c r="Z570" s="11"/>
    </row>
    <row r="571" spans="1:26" ht="15.75" customHeight="1">
      <c r="A571" s="232">
        <v>166</v>
      </c>
      <c r="B571" s="48" t="s">
        <v>1749</v>
      </c>
      <c r="C571" s="49" t="s">
        <v>61</v>
      </c>
      <c r="D571" s="35"/>
      <c r="E571" s="149" t="s">
        <v>1750</v>
      </c>
      <c r="F571" s="156"/>
      <c r="G571" s="108">
        <v>22.38</v>
      </c>
      <c r="H571" s="81">
        <v>34</v>
      </c>
      <c r="I571" s="67">
        <v>1</v>
      </c>
      <c r="J571" s="40" t="s">
        <v>37</v>
      </c>
      <c r="K571" s="41"/>
      <c r="L571" s="42" t="str">
        <f t="shared" si="17"/>
        <v>1pieces</v>
      </c>
      <c r="M571" s="43">
        <f t="shared" si="18"/>
        <v>34</v>
      </c>
      <c r="N571" s="44" t="str">
        <f t="shared" si="19"/>
        <v>34pieces</v>
      </c>
      <c r="O571" s="51">
        <f t="shared" si="20"/>
        <v>760.92</v>
      </c>
      <c r="P571" s="11"/>
      <c r="Q571" s="11"/>
      <c r="R571" s="11"/>
      <c r="S571" s="11"/>
      <c r="T571" s="11"/>
      <c r="U571" s="11"/>
      <c r="V571" s="11"/>
      <c r="W571" s="11"/>
      <c r="X571" s="11"/>
      <c r="Y571" s="11"/>
      <c r="Z571" s="11"/>
    </row>
    <row r="572" spans="1:26" ht="15.75" customHeight="1">
      <c r="A572" s="232">
        <v>166</v>
      </c>
      <c r="B572" s="48" t="s">
        <v>1748</v>
      </c>
      <c r="C572" s="49" t="s">
        <v>31</v>
      </c>
      <c r="D572" s="35"/>
      <c r="E572" s="149" t="s">
        <v>786</v>
      </c>
      <c r="F572" s="156"/>
      <c r="G572" s="108">
        <v>22.38</v>
      </c>
      <c r="H572" s="81">
        <v>30</v>
      </c>
      <c r="I572" s="67"/>
      <c r="J572" s="40" t="s">
        <v>37</v>
      </c>
      <c r="K572" s="41" t="s">
        <v>26</v>
      </c>
      <c r="L572" s="42" t="str">
        <f t="shared" si="17"/>
        <v>pieces</v>
      </c>
      <c r="M572" s="43">
        <f t="shared" si="18"/>
        <v>0</v>
      </c>
      <c r="N572" s="44" t="str">
        <f t="shared" si="19"/>
        <v>0pieces</v>
      </c>
      <c r="O572" s="51">
        <f t="shared" si="20"/>
        <v>671.4</v>
      </c>
      <c r="P572" s="11"/>
      <c r="Q572" s="11"/>
      <c r="R572" s="11"/>
      <c r="S572" s="11"/>
      <c r="T572" s="11"/>
      <c r="U572" s="11"/>
      <c r="V572" s="11"/>
      <c r="W572" s="11"/>
      <c r="X572" s="11"/>
      <c r="Y572" s="11"/>
      <c r="Z572" s="11"/>
    </row>
    <row r="573" spans="1:26" ht="15.75" customHeight="1">
      <c r="A573" s="233">
        <v>166</v>
      </c>
      <c r="B573" s="57" t="s">
        <v>1748</v>
      </c>
      <c r="C573" s="94" t="s">
        <v>68</v>
      </c>
      <c r="D573" s="59"/>
      <c r="E573" s="91"/>
      <c r="F573" s="195"/>
      <c r="G573" s="95">
        <v>22.37833333333333</v>
      </c>
      <c r="H573" s="97">
        <v>16</v>
      </c>
      <c r="I573" s="227">
        <v>30</v>
      </c>
      <c r="J573" s="361" t="s">
        <v>42</v>
      </c>
      <c r="K573" s="46"/>
      <c r="L573" s="42" t="str">
        <f t="shared" si="17"/>
        <v>30packs</v>
      </c>
      <c r="M573" s="43">
        <f t="shared" si="18"/>
        <v>480</v>
      </c>
      <c r="N573" s="44" t="str">
        <f t="shared" si="19"/>
        <v>480packs</v>
      </c>
      <c r="O573" s="51">
        <f t="shared" si="20"/>
        <v>358.05333333333328</v>
      </c>
      <c r="P573" s="11"/>
      <c r="Q573" s="11"/>
      <c r="R573" s="11"/>
      <c r="S573" s="11"/>
      <c r="T573" s="11"/>
      <c r="U573" s="11"/>
      <c r="V573" s="11"/>
      <c r="W573" s="11"/>
      <c r="X573" s="11"/>
      <c r="Y573" s="11"/>
      <c r="Z573" s="11"/>
    </row>
    <row r="574" spans="1:26" ht="15.75" customHeight="1">
      <c r="A574" s="232">
        <v>167</v>
      </c>
      <c r="B574" s="48" t="s">
        <v>1944</v>
      </c>
      <c r="C574" s="49" t="s">
        <v>61</v>
      </c>
      <c r="D574" s="35"/>
      <c r="E574" s="149" t="s">
        <v>1945</v>
      </c>
      <c r="F574" s="156"/>
      <c r="G574" s="108">
        <v>15.22</v>
      </c>
      <c r="H574" s="81">
        <v>49</v>
      </c>
      <c r="I574" s="67">
        <v>1</v>
      </c>
      <c r="J574" s="40" t="s">
        <v>37</v>
      </c>
      <c r="K574" s="41"/>
      <c r="L574" s="42" t="str">
        <f t="shared" si="17"/>
        <v>1pieces</v>
      </c>
      <c r="M574" s="43">
        <f t="shared" si="18"/>
        <v>49</v>
      </c>
      <c r="N574" s="44" t="str">
        <f t="shared" si="19"/>
        <v>49pieces</v>
      </c>
      <c r="O574" s="51">
        <f t="shared" si="20"/>
        <v>745.78000000000009</v>
      </c>
      <c r="P574" s="11"/>
      <c r="Q574" s="11"/>
      <c r="R574" s="11"/>
      <c r="S574" s="11"/>
      <c r="T574" s="11"/>
      <c r="U574" s="11"/>
      <c r="V574" s="11"/>
      <c r="W574" s="11"/>
      <c r="X574" s="11"/>
      <c r="Y574" s="11"/>
      <c r="Z574" s="11"/>
    </row>
    <row r="575" spans="1:26" ht="15.75" customHeight="1">
      <c r="A575" s="232">
        <v>168</v>
      </c>
      <c r="B575" s="48" t="s">
        <v>1946</v>
      </c>
      <c r="C575" s="49" t="s">
        <v>61</v>
      </c>
      <c r="D575" s="35"/>
      <c r="E575" s="149" t="s">
        <v>1945</v>
      </c>
      <c r="F575" s="156"/>
      <c r="G575" s="108">
        <v>15.19</v>
      </c>
      <c r="H575" s="81">
        <v>28</v>
      </c>
      <c r="I575" s="67">
        <v>1</v>
      </c>
      <c r="J575" s="40" t="s">
        <v>37</v>
      </c>
      <c r="K575" s="41"/>
      <c r="L575" s="42" t="str">
        <f t="shared" si="17"/>
        <v>1pieces</v>
      </c>
      <c r="M575" s="43">
        <f t="shared" si="18"/>
        <v>28</v>
      </c>
      <c r="N575" s="44" t="str">
        <f t="shared" si="19"/>
        <v>28pieces</v>
      </c>
      <c r="O575" s="51">
        <f t="shared" si="20"/>
        <v>425.32</v>
      </c>
      <c r="P575" s="11"/>
      <c r="Q575" s="11"/>
      <c r="R575" s="11"/>
      <c r="S575" s="11"/>
      <c r="T575" s="11"/>
      <c r="U575" s="11"/>
      <c r="V575" s="11"/>
      <c r="W575" s="11"/>
      <c r="X575" s="11"/>
      <c r="Y575" s="11"/>
      <c r="Z575" s="11"/>
    </row>
    <row r="576" spans="1:26" ht="15.75" customHeight="1">
      <c r="A576" s="232">
        <v>169</v>
      </c>
      <c r="B576" s="48" t="s">
        <v>1991</v>
      </c>
      <c r="C576" s="49" t="s">
        <v>61</v>
      </c>
      <c r="D576" s="35"/>
      <c r="E576" s="149" t="s">
        <v>1992</v>
      </c>
      <c r="F576" s="156"/>
      <c r="G576" s="108">
        <v>13.69</v>
      </c>
      <c r="H576" s="81">
        <v>15</v>
      </c>
      <c r="I576" s="67">
        <v>1</v>
      </c>
      <c r="J576" s="40" t="s">
        <v>37</v>
      </c>
      <c r="K576" s="41"/>
      <c r="L576" s="42" t="str">
        <f t="shared" si="17"/>
        <v>1pieces</v>
      </c>
      <c r="M576" s="43">
        <f t="shared" si="18"/>
        <v>15</v>
      </c>
      <c r="N576" s="44" t="str">
        <f t="shared" si="19"/>
        <v>15pieces</v>
      </c>
      <c r="O576" s="51">
        <f t="shared" si="20"/>
        <v>205.35</v>
      </c>
      <c r="P576" s="11"/>
      <c r="Q576" s="11"/>
      <c r="R576" s="11"/>
      <c r="S576" s="11"/>
      <c r="T576" s="11"/>
      <c r="U576" s="11"/>
      <c r="V576" s="11"/>
      <c r="W576" s="11"/>
      <c r="X576" s="11"/>
      <c r="Y576" s="11"/>
      <c r="Z576" s="11"/>
    </row>
    <row r="577" spans="1:26" ht="15.75" customHeight="1">
      <c r="A577" s="232">
        <v>170</v>
      </c>
      <c r="B577" s="48" t="s">
        <v>2002</v>
      </c>
      <c r="C577" s="49" t="s">
        <v>61</v>
      </c>
      <c r="D577" s="35"/>
      <c r="E577" s="149" t="s">
        <v>2003</v>
      </c>
      <c r="F577" s="156"/>
      <c r="G577" s="108">
        <v>6.14</v>
      </c>
      <c r="H577" s="81">
        <v>110</v>
      </c>
      <c r="I577" s="67">
        <v>1</v>
      </c>
      <c r="J577" s="40" t="s">
        <v>37</v>
      </c>
      <c r="K577" s="41"/>
      <c r="L577" s="42" t="str">
        <f t="shared" si="17"/>
        <v>1pieces</v>
      </c>
      <c r="M577" s="43">
        <f t="shared" si="18"/>
        <v>110</v>
      </c>
      <c r="N577" s="44" t="str">
        <f t="shared" si="19"/>
        <v>110pieces</v>
      </c>
      <c r="O577" s="51">
        <f t="shared" si="20"/>
        <v>675.4</v>
      </c>
      <c r="P577" s="11"/>
      <c r="Q577" s="11"/>
      <c r="R577" s="11"/>
      <c r="S577" s="11"/>
      <c r="T577" s="11"/>
      <c r="U577" s="11"/>
      <c r="V577" s="11"/>
      <c r="W577" s="11"/>
      <c r="X577" s="11"/>
      <c r="Y577" s="11"/>
      <c r="Z577" s="11"/>
    </row>
    <row r="578" spans="1:26" ht="15.75" customHeight="1">
      <c r="A578" s="232">
        <v>171</v>
      </c>
      <c r="B578" s="48" t="s">
        <v>1789</v>
      </c>
      <c r="C578" s="49" t="s">
        <v>61</v>
      </c>
      <c r="D578" s="35"/>
      <c r="E578" s="149" t="s">
        <v>1791</v>
      </c>
      <c r="F578" s="156"/>
      <c r="G578" s="108">
        <v>7.17</v>
      </c>
      <c r="H578" s="81">
        <v>34</v>
      </c>
      <c r="I578" s="67">
        <v>1</v>
      </c>
      <c r="J578" s="40" t="s">
        <v>37</v>
      </c>
      <c r="K578" s="41"/>
      <c r="L578" s="42" t="str">
        <f t="shared" si="17"/>
        <v>1pieces</v>
      </c>
      <c r="M578" s="43">
        <f t="shared" si="18"/>
        <v>34</v>
      </c>
      <c r="N578" s="44" t="str">
        <f t="shared" si="19"/>
        <v>34pieces</v>
      </c>
      <c r="O578" s="51">
        <f t="shared" si="20"/>
        <v>243.78</v>
      </c>
      <c r="P578" s="11"/>
      <c r="Q578" s="11"/>
      <c r="R578" s="11"/>
      <c r="S578" s="11"/>
      <c r="T578" s="11"/>
      <c r="U578" s="11"/>
      <c r="V578" s="11"/>
      <c r="W578" s="11"/>
      <c r="X578" s="11"/>
      <c r="Y578" s="11"/>
      <c r="Z578" s="11"/>
    </row>
    <row r="579" spans="1:26" ht="15.75" customHeight="1">
      <c r="A579" s="232">
        <v>172</v>
      </c>
      <c r="B579" s="48" t="s">
        <v>2400</v>
      </c>
      <c r="C579" s="49" t="s">
        <v>61</v>
      </c>
      <c r="D579" s="35"/>
      <c r="E579" s="149" t="s">
        <v>2401</v>
      </c>
      <c r="F579" s="156"/>
      <c r="G579" s="108">
        <v>22.38</v>
      </c>
      <c r="H579" s="81">
        <v>6</v>
      </c>
      <c r="I579" s="67">
        <v>1</v>
      </c>
      <c r="J579" s="40" t="s">
        <v>37</v>
      </c>
      <c r="K579" s="41"/>
      <c r="L579" s="42" t="str">
        <f t="shared" si="17"/>
        <v>1pieces</v>
      </c>
      <c r="M579" s="43">
        <f t="shared" si="18"/>
        <v>6</v>
      </c>
      <c r="N579" s="44" t="str">
        <f t="shared" si="19"/>
        <v>6pieces</v>
      </c>
      <c r="O579" s="51">
        <f t="shared" si="20"/>
        <v>134.28</v>
      </c>
      <c r="P579" s="11"/>
      <c r="Q579" s="11"/>
      <c r="R579" s="11"/>
      <c r="S579" s="11"/>
      <c r="T579" s="11"/>
      <c r="U579" s="11"/>
      <c r="V579" s="11"/>
      <c r="W579" s="11"/>
      <c r="X579" s="11"/>
      <c r="Y579" s="11"/>
      <c r="Z579" s="11"/>
    </row>
    <row r="580" spans="1:26" ht="15.75" customHeight="1">
      <c r="A580" s="232">
        <v>173</v>
      </c>
      <c r="B580" s="48" t="s">
        <v>2483</v>
      </c>
      <c r="C580" s="49" t="s">
        <v>61</v>
      </c>
      <c r="D580" s="35"/>
      <c r="E580" s="149" t="s">
        <v>2484</v>
      </c>
      <c r="F580" s="156"/>
      <c r="G580" s="108">
        <v>32.770000000000003</v>
      </c>
      <c r="H580" s="81">
        <v>11</v>
      </c>
      <c r="I580" s="67">
        <v>1</v>
      </c>
      <c r="J580" s="40" t="s">
        <v>37</v>
      </c>
      <c r="K580" s="41"/>
      <c r="L580" s="42" t="str">
        <f t="shared" si="17"/>
        <v>1pieces</v>
      </c>
      <c r="M580" s="43">
        <f t="shared" si="18"/>
        <v>11</v>
      </c>
      <c r="N580" s="44" t="str">
        <f t="shared" si="19"/>
        <v>11pieces</v>
      </c>
      <c r="O580" s="51">
        <f t="shared" si="20"/>
        <v>360.47</v>
      </c>
      <c r="P580" s="11"/>
      <c r="Q580" s="11"/>
      <c r="R580" s="11"/>
      <c r="S580" s="11"/>
      <c r="T580" s="11"/>
      <c r="U580" s="11"/>
      <c r="V580" s="11"/>
      <c r="W580" s="11"/>
      <c r="X580" s="11"/>
      <c r="Y580" s="11"/>
      <c r="Z580" s="11"/>
    </row>
    <row r="581" spans="1:26" ht="15.75" customHeight="1">
      <c r="A581" s="232">
        <v>174</v>
      </c>
      <c r="B581" s="48" t="s">
        <v>430</v>
      </c>
      <c r="C581" s="49" t="s">
        <v>61</v>
      </c>
      <c r="D581" s="35"/>
      <c r="E581" s="149"/>
      <c r="F581" s="156"/>
      <c r="G581" s="108">
        <v>62</v>
      </c>
      <c r="H581" s="81">
        <v>5</v>
      </c>
      <c r="I581" s="67">
        <v>1000</v>
      </c>
      <c r="J581" s="40" t="s">
        <v>33</v>
      </c>
      <c r="K581" s="41"/>
      <c r="L581" s="42" t="str">
        <f t="shared" si="17"/>
        <v>1000kg</v>
      </c>
      <c r="M581" s="43">
        <f t="shared" si="18"/>
        <v>5000</v>
      </c>
      <c r="N581" s="44" t="str">
        <f t="shared" si="19"/>
        <v>5000kg</v>
      </c>
      <c r="O581" s="51">
        <f t="shared" si="20"/>
        <v>310</v>
      </c>
      <c r="P581" s="11"/>
      <c r="Q581" s="11"/>
      <c r="R581" s="11"/>
      <c r="S581" s="11"/>
      <c r="T581" s="11"/>
      <c r="U581" s="11"/>
      <c r="V581" s="11"/>
      <c r="W581" s="11"/>
      <c r="X581" s="11"/>
      <c r="Y581" s="11"/>
      <c r="Z581" s="11"/>
    </row>
    <row r="582" spans="1:26" ht="15.75" customHeight="1">
      <c r="A582" s="232">
        <v>174</v>
      </c>
      <c r="B582" s="48" t="s">
        <v>430</v>
      </c>
      <c r="C582" s="49" t="s">
        <v>31</v>
      </c>
      <c r="D582" s="35"/>
      <c r="E582" s="149" t="s">
        <v>32</v>
      </c>
      <c r="F582" s="156"/>
      <c r="G582" s="108">
        <v>145</v>
      </c>
      <c r="H582" s="81">
        <v>2.2200000000000002</v>
      </c>
      <c r="I582" s="67"/>
      <c r="J582" s="40" t="s">
        <v>33</v>
      </c>
      <c r="K582" s="41" t="s">
        <v>26</v>
      </c>
      <c r="L582" s="42" t="str">
        <f t="shared" si="17"/>
        <v>kg</v>
      </c>
      <c r="M582" s="43">
        <f t="shared" si="18"/>
        <v>0</v>
      </c>
      <c r="N582" s="44" t="str">
        <f t="shared" si="19"/>
        <v>0kg</v>
      </c>
      <c r="O582" s="51">
        <f t="shared" si="20"/>
        <v>321.90000000000003</v>
      </c>
      <c r="P582" s="11"/>
      <c r="Q582" s="11"/>
      <c r="R582" s="11"/>
      <c r="S582" s="11"/>
      <c r="T582" s="11"/>
      <c r="U582" s="11"/>
      <c r="V582" s="11"/>
      <c r="W582" s="11"/>
      <c r="X582" s="11"/>
      <c r="Y582" s="11"/>
      <c r="Z582" s="11"/>
    </row>
    <row r="583" spans="1:26" ht="15.75" customHeight="1">
      <c r="A583" s="232">
        <v>174</v>
      </c>
      <c r="B583" s="48" t="s">
        <v>429</v>
      </c>
      <c r="C583" s="34" t="s">
        <v>43</v>
      </c>
      <c r="D583" s="35"/>
      <c r="E583" s="149" t="s">
        <v>121</v>
      </c>
      <c r="F583" s="156"/>
      <c r="G583" s="108">
        <v>80</v>
      </c>
      <c r="H583" s="81">
        <v>5.085</v>
      </c>
      <c r="I583" s="67">
        <v>1000</v>
      </c>
      <c r="J583" s="40" t="s">
        <v>59</v>
      </c>
      <c r="K583" s="41"/>
      <c r="L583" s="42" t="str">
        <f t="shared" si="17"/>
        <v>1000grams</v>
      </c>
      <c r="M583" s="43">
        <f t="shared" si="18"/>
        <v>5085</v>
      </c>
      <c r="N583" s="44" t="str">
        <f t="shared" si="19"/>
        <v>5085grams</v>
      </c>
      <c r="O583" s="51">
        <f t="shared" si="20"/>
        <v>406.8</v>
      </c>
      <c r="P583" s="11"/>
      <c r="Q583" s="11"/>
      <c r="R583" s="11"/>
      <c r="S583" s="11"/>
      <c r="T583" s="11"/>
      <c r="U583" s="11"/>
      <c r="V583" s="11"/>
      <c r="W583" s="11"/>
      <c r="X583" s="11"/>
      <c r="Y583" s="11"/>
      <c r="Z583" s="11"/>
    </row>
    <row r="584" spans="1:26" ht="15.75" customHeight="1">
      <c r="A584" s="232">
        <v>174</v>
      </c>
      <c r="B584" s="52" t="s">
        <v>429</v>
      </c>
      <c r="C584" s="53" t="s">
        <v>39</v>
      </c>
      <c r="D584" s="68"/>
      <c r="E584" s="99" t="s">
        <v>121</v>
      </c>
      <c r="F584" s="156"/>
      <c r="G584" s="102">
        <v>62</v>
      </c>
      <c r="H584" s="103">
        <v>2.2000000000000002</v>
      </c>
      <c r="I584" s="218">
        <v>1000</v>
      </c>
      <c r="J584" s="56" t="s">
        <v>59</v>
      </c>
      <c r="K584" s="41"/>
      <c r="L584" s="42" t="str">
        <f t="shared" si="17"/>
        <v>1000grams</v>
      </c>
      <c r="M584" s="43">
        <f t="shared" si="18"/>
        <v>2200</v>
      </c>
      <c r="N584" s="44" t="str">
        <f t="shared" si="19"/>
        <v>2200grams</v>
      </c>
      <c r="O584" s="51">
        <f t="shared" si="20"/>
        <v>136.4</v>
      </c>
      <c r="P584" s="11"/>
      <c r="Q584" s="11"/>
      <c r="R584" s="11"/>
      <c r="S584" s="11"/>
      <c r="T584" s="11"/>
      <c r="U584" s="11"/>
      <c r="V584" s="11"/>
      <c r="W584" s="11"/>
      <c r="X584" s="11"/>
      <c r="Y584" s="11"/>
      <c r="Z584" s="11"/>
    </row>
    <row r="585" spans="1:26" ht="15.75" customHeight="1">
      <c r="A585" s="233">
        <v>174</v>
      </c>
      <c r="B585" s="76" t="s">
        <v>429</v>
      </c>
      <c r="C585" s="34" t="s">
        <v>55</v>
      </c>
      <c r="D585" s="35"/>
      <c r="E585" s="149"/>
      <c r="F585" s="156"/>
      <c r="G585" s="102">
        <v>75</v>
      </c>
      <c r="H585" s="81">
        <v>3.6</v>
      </c>
      <c r="I585" s="67">
        <v>1</v>
      </c>
      <c r="J585" s="40" t="s">
        <v>33</v>
      </c>
      <c r="K585" s="41"/>
      <c r="L585" s="42" t="str">
        <f t="shared" si="17"/>
        <v>1kg</v>
      </c>
      <c r="M585" s="43">
        <f t="shared" si="18"/>
        <v>3.6</v>
      </c>
      <c r="N585" s="44" t="str">
        <f t="shared" si="19"/>
        <v>3.6kg</v>
      </c>
      <c r="O585" s="51">
        <f t="shared" si="20"/>
        <v>270</v>
      </c>
      <c r="P585" s="11"/>
      <c r="Q585" s="11"/>
      <c r="R585" s="11"/>
      <c r="S585" s="11"/>
      <c r="T585" s="11"/>
      <c r="U585" s="11"/>
      <c r="V585" s="11"/>
      <c r="W585" s="11"/>
      <c r="X585" s="11"/>
      <c r="Y585" s="11"/>
      <c r="Z585" s="11"/>
    </row>
    <row r="586" spans="1:26" ht="15.75" customHeight="1">
      <c r="A586" s="233">
        <v>174</v>
      </c>
      <c r="B586" s="48" t="s">
        <v>429</v>
      </c>
      <c r="C586" s="34" t="s">
        <v>27</v>
      </c>
      <c r="D586" s="35"/>
      <c r="E586" s="149"/>
      <c r="F586" s="156"/>
      <c r="G586" s="108">
        <v>70</v>
      </c>
      <c r="H586" s="81">
        <f>O586/G586</f>
        <v>23</v>
      </c>
      <c r="I586" s="67"/>
      <c r="J586" s="40"/>
      <c r="K586" s="41" t="s">
        <v>26</v>
      </c>
      <c r="L586" s="42" t="str">
        <f t="shared" si="17"/>
        <v/>
      </c>
      <c r="M586" s="43">
        <f t="shared" si="18"/>
        <v>0</v>
      </c>
      <c r="N586" s="44" t="str">
        <f t="shared" si="19"/>
        <v>0</v>
      </c>
      <c r="O586" s="133">
        <v>1610</v>
      </c>
      <c r="P586" s="11"/>
      <c r="Q586" s="11"/>
      <c r="R586" s="11"/>
      <c r="S586" s="11"/>
      <c r="T586" s="11"/>
      <c r="U586" s="11"/>
      <c r="V586" s="11"/>
      <c r="W586" s="11"/>
      <c r="X586" s="11"/>
      <c r="Y586" s="11"/>
      <c r="Z586" s="11"/>
    </row>
    <row r="587" spans="1:26" ht="15.75" customHeight="1">
      <c r="A587" s="233">
        <v>174</v>
      </c>
      <c r="B587" s="79" t="s">
        <v>429</v>
      </c>
      <c r="C587" s="34" t="s">
        <v>47</v>
      </c>
      <c r="D587" s="59"/>
      <c r="E587" s="149" t="s">
        <v>121</v>
      </c>
      <c r="F587" s="195"/>
      <c r="G587" s="108">
        <v>110</v>
      </c>
      <c r="H587" s="81">
        <v>2</v>
      </c>
      <c r="I587" s="67">
        <v>1</v>
      </c>
      <c r="J587" s="40" t="s">
        <v>59</v>
      </c>
      <c r="K587" s="46"/>
      <c r="L587" s="42" t="str">
        <f t="shared" si="17"/>
        <v>1grams</v>
      </c>
      <c r="M587" s="43">
        <f t="shared" si="18"/>
        <v>2</v>
      </c>
      <c r="N587" s="44" t="str">
        <f t="shared" si="19"/>
        <v>2grams</v>
      </c>
      <c r="O587" s="51">
        <f t="shared" ref="O587:O590" si="21">G587*H587</f>
        <v>220</v>
      </c>
      <c r="P587" s="11"/>
      <c r="Q587" s="11"/>
      <c r="R587" s="11"/>
      <c r="S587" s="11"/>
      <c r="T587" s="11"/>
      <c r="U587" s="11"/>
      <c r="V587" s="11"/>
      <c r="W587" s="11"/>
      <c r="X587" s="11"/>
      <c r="Y587" s="11"/>
      <c r="Z587" s="11"/>
    </row>
    <row r="588" spans="1:26" ht="15.75" customHeight="1">
      <c r="A588" s="232">
        <v>175</v>
      </c>
      <c r="B588" s="48" t="s">
        <v>442</v>
      </c>
      <c r="C588" s="49" t="s">
        <v>61</v>
      </c>
      <c r="D588" s="35"/>
      <c r="E588" s="149"/>
      <c r="F588" s="156"/>
      <c r="G588" s="108">
        <v>145</v>
      </c>
      <c r="H588" s="81">
        <v>4</v>
      </c>
      <c r="I588" s="67">
        <v>1</v>
      </c>
      <c r="J588" s="40" t="s">
        <v>37</v>
      </c>
      <c r="K588" s="41"/>
      <c r="L588" s="42" t="str">
        <f t="shared" si="17"/>
        <v>1pieces</v>
      </c>
      <c r="M588" s="43">
        <f t="shared" si="18"/>
        <v>4</v>
      </c>
      <c r="N588" s="44" t="str">
        <f t="shared" si="19"/>
        <v>4pieces</v>
      </c>
      <c r="O588" s="51">
        <f t="shared" si="21"/>
        <v>580</v>
      </c>
      <c r="P588" s="11"/>
      <c r="Q588" s="11"/>
      <c r="R588" s="11"/>
      <c r="S588" s="11"/>
      <c r="T588" s="11"/>
      <c r="U588" s="11"/>
      <c r="V588" s="11"/>
      <c r="W588" s="11"/>
      <c r="X588" s="11"/>
      <c r="Y588" s="11"/>
      <c r="Z588" s="11"/>
    </row>
    <row r="589" spans="1:26" ht="15.75" customHeight="1">
      <c r="A589" s="232">
        <v>175</v>
      </c>
      <c r="B589" s="48" t="s">
        <v>442</v>
      </c>
      <c r="C589" s="49" t="s">
        <v>31</v>
      </c>
      <c r="D589" s="35"/>
      <c r="E589" s="149" t="s">
        <v>32</v>
      </c>
      <c r="F589" s="156"/>
      <c r="G589" s="108">
        <v>170</v>
      </c>
      <c r="H589" s="81">
        <v>6.61</v>
      </c>
      <c r="I589" s="67"/>
      <c r="J589" s="40" t="s">
        <v>33</v>
      </c>
      <c r="K589" s="41" t="s">
        <v>26</v>
      </c>
      <c r="L589" s="42" t="str">
        <f t="shared" si="17"/>
        <v>kg</v>
      </c>
      <c r="M589" s="43">
        <f t="shared" si="18"/>
        <v>0</v>
      </c>
      <c r="N589" s="44" t="str">
        <f t="shared" si="19"/>
        <v>0kg</v>
      </c>
      <c r="O589" s="51">
        <f t="shared" si="21"/>
        <v>1123.7</v>
      </c>
      <c r="P589" s="11"/>
      <c r="Q589" s="11"/>
      <c r="R589" s="11"/>
      <c r="S589" s="11"/>
      <c r="T589" s="11"/>
      <c r="U589" s="11"/>
      <c r="V589" s="11"/>
      <c r="W589" s="11"/>
      <c r="X589" s="11"/>
      <c r="Y589" s="11"/>
      <c r="Z589" s="11"/>
    </row>
    <row r="590" spans="1:26" ht="15.75" customHeight="1">
      <c r="A590" s="233">
        <v>175</v>
      </c>
      <c r="B590" s="76" t="s">
        <v>443</v>
      </c>
      <c r="C590" s="34" t="s">
        <v>55</v>
      </c>
      <c r="D590" s="35"/>
      <c r="E590" s="149"/>
      <c r="F590" s="156"/>
      <c r="G590" s="102">
        <v>55</v>
      </c>
      <c r="H590" s="81">
        <v>6.5</v>
      </c>
      <c r="I590" s="67">
        <v>1</v>
      </c>
      <c r="J590" s="40" t="s">
        <v>33</v>
      </c>
      <c r="K590" s="41"/>
      <c r="L590" s="42" t="str">
        <f t="shared" si="17"/>
        <v>1kg</v>
      </c>
      <c r="M590" s="43">
        <f t="shared" si="18"/>
        <v>6.5</v>
      </c>
      <c r="N590" s="44" t="str">
        <f t="shared" si="19"/>
        <v>6.5kg</v>
      </c>
      <c r="O590" s="51">
        <f t="shared" si="21"/>
        <v>357.5</v>
      </c>
      <c r="P590" s="11"/>
      <c r="Q590" s="11"/>
      <c r="R590" s="11"/>
      <c r="S590" s="11"/>
      <c r="T590" s="11"/>
      <c r="U590" s="11"/>
      <c r="V590" s="11"/>
      <c r="W590" s="11"/>
      <c r="X590" s="11"/>
      <c r="Y590" s="11"/>
      <c r="Z590" s="11"/>
    </row>
    <row r="591" spans="1:26" ht="15.75" customHeight="1">
      <c r="A591" s="233">
        <v>175</v>
      </c>
      <c r="B591" s="48" t="s">
        <v>443</v>
      </c>
      <c r="C591" s="34" t="s">
        <v>27</v>
      </c>
      <c r="D591" s="35"/>
      <c r="E591" s="149"/>
      <c r="F591" s="156"/>
      <c r="G591" s="108">
        <v>45</v>
      </c>
      <c r="H591" s="81">
        <f>O591/G591</f>
        <v>36.299999999999997</v>
      </c>
      <c r="I591" s="67"/>
      <c r="J591" s="40"/>
      <c r="K591" s="41" t="s">
        <v>26</v>
      </c>
      <c r="L591" s="42" t="str">
        <f t="shared" si="17"/>
        <v/>
      </c>
      <c r="M591" s="43">
        <f t="shared" si="18"/>
        <v>0</v>
      </c>
      <c r="N591" s="44" t="str">
        <f t="shared" si="19"/>
        <v>0</v>
      </c>
      <c r="O591" s="133">
        <v>1633.5</v>
      </c>
      <c r="P591" s="11"/>
      <c r="Q591" s="11"/>
      <c r="R591" s="11"/>
      <c r="S591" s="11"/>
      <c r="T591" s="11"/>
      <c r="U591" s="11"/>
      <c r="V591" s="11"/>
      <c r="W591" s="11"/>
      <c r="X591" s="11"/>
      <c r="Y591" s="11"/>
      <c r="Z591" s="11"/>
    </row>
    <row r="592" spans="1:26" ht="15.75" customHeight="1">
      <c r="A592" s="232">
        <v>176</v>
      </c>
      <c r="B592" s="48" t="s">
        <v>1430</v>
      </c>
      <c r="C592" s="49" t="s">
        <v>61</v>
      </c>
      <c r="D592" s="35"/>
      <c r="E592" s="149"/>
      <c r="F592" s="156"/>
      <c r="G592" s="108">
        <v>95</v>
      </c>
      <c r="H592" s="81">
        <v>1</v>
      </c>
      <c r="I592" s="67">
        <v>1000</v>
      </c>
      <c r="J592" s="40" t="s">
        <v>33</v>
      </c>
      <c r="K592" s="41"/>
      <c r="L592" s="42" t="str">
        <f t="shared" si="17"/>
        <v>1000kg</v>
      </c>
      <c r="M592" s="43">
        <f t="shared" si="18"/>
        <v>1000</v>
      </c>
      <c r="N592" s="44" t="str">
        <f t="shared" si="19"/>
        <v>1000kg</v>
      </c>
      <c r="O592" s="51">
        <f t="shared" ref="O592:O600" si="22">G592*H592</f>
        <v>95</v>
      </c>
      <c r="P592" s="11"/>
      <c r="Q592" s="11"/>
      <c r="R592" s="11"/>
      <c r="S592" s="11"/>
      <c r="T592" s="11"/>
      <c r="U592" s="11"/>
      <c r="V592" s="11"/>
      <c r="W592" s="11"/>
      <c r="X592" s="11"/>
      <c r="Y592" s="11"/>
      <c r="Z592" s="11"/>
    </row>
    <row r="593" spans="1:26" ht="15.75" customHeight="1">
      <c r="A593" s="233">
        <v>176</v>
      </c>
      <c r="B593" s="76" t="s">
        <v>1431</v>
      </c>
      <c r="C593" s="34" t="s">
        <v>55</v>
      </c>
      <c r="D593" s="35"/>
      <c r="E593" s="149"/>
      <c r="F593" s="156"/>
      <c r="G593" s="102">
        <v>140</v>
      </c>
      <c r="H593" s="81">
        <v>0.92</v>
      </c>
      <c r="I593" s="67">
        <v>1</v>
      </c>
      <c r="J593" s="40" t="s">
        <v>33</v>
      </c>
      <c r="K593" s="41"/>
      <c r="L593" s="42" t="str">
        <f t="shared" si="17"/>
        <v>1kg</v>
      </c>
      <c r="M593" s="43">
        <f t="shared" si="18"/>
        <v>0.92</v>
      </c>
      <c r="N593" s="44" t="str">
        <f t="shared" si="19"/>
        <v>0.92kg</v>
      </c>
      <c r="O593" s="51">
        <f t="shared" si="22"/>
        <v>128.80000000000001</v>
      </c>
      <c r="P593" s="11"/>
      <c r="Q593" s="11"/>
      <c r="R593" s="11"/>
      <c r="S593" s="11"/>
      <c r="T593" s="11"/>
      <c r="U593" s="11"/>
      <c r="V593" s="11"/>
      <c r="W593" s="11"/>
      <c r="X593" s="11"/>
      <c r="Y593" s="11"/>
      <c r="Z593" s="11"/>
    </row>
    <row r="594" spans="1:26" ht="15.75" customHeight="1">
      <c r="A594" s="232">
        <v>177</v>
      </c>
      <c r="B594" s="48" t="s">
        <v>1668</v>
      </c>
      <c r="C594" s="49" t="s">
        <v>61</v>
      </c>
      <c r="D594" s="35"/>
      <c r="E594" s="149"/>
      <c r="F594" s="156"/>
      <c r="G594" s="108">
        <v>140</v>
      </c>
      <c r="H594" s="81">
        <v>5</v>
      </c>
      <c r="I594" s="67">
        <v>1000</v>
      </c>
      <c r="J594" s="40" t="s">
        <v>33</v>
      </c>
      <c r="K594" s="41"/>
      <c r="L594" s="42" t="str">
        <f t="shared" si="17"/>
        <v>1000kg</v>
      </c>
      <c r="M594" s="43">
        <f t="shared" si="18"/>
        <v>5000</v>
      </c>
      <c r="N594" s="44" t="str">
        <f t="shared" si="19"/>
        <v>5000kg</v>
      </c>
      <c r="O594" s="51">
        <f t="shared" si="22"/>
        <v>700</v>
      </c>
      <c r="P594" s="11"/>
      <c r="Q594" s="11"/>
      <c r="R594" s="11"/>
      <c r="S594" s="11"/>
      <c r="T594" s="11"/>
      <c r="U594" s="11"/>
      <c r="V594" s="11"/>
      <c r="W594" s="11"/>
      <c r="X594" s="11"/>
      <c r="Y594" s="11"/>
      <c r="Z594" s="11"/>
    </row>
    <row r="595" spans="1:26" ht="15.75" customHeight="1">
      <c r="A595" s="232">
        <v>177</v>
      </c>
      <c r="B595" s="48" t="s">
        <v>1666</v>
      </c>
      <c r="C595" s="34" t="s">
        <v>43</v>
      </c>
      <c r="D595" s="35"/>
      <c r="E595" s="149" t="s">
        <v>121</v>
      </c>
      <c r="F595" s="156"/>
      <c r="G595" s="108">
        <v>90</v>
      </c>
      <c r="H595" s="81">
        <v>0.5</v>
      </c>
      <c r="I595" s="67">
        <v>1000</v>
      </c>
      <c r="J595" s="40" t="s">
        <v>59</v>
      </c>
      <c r="K595" s="41"/>
      <c r="L595" s="42" t="str">
        <f t="shared" si="17"/>
        <v>1000grams</v>
      </c>
      <c r="M595" s="43">
        <f t="shared" si="18"/>
        <v>500</v>
      </c>
      <c r="N595" s="44" t="str">
        <f t="shared" si="19"/>
        <v>500grams</v>
      </c>
      <c r="O595" s="51">
        <f t="shared" si="22"/>
        <v>45</v>
      </c>
      <c r="P595" s="11"/>
      <c r="Q595" s="11"/>
      <c r="R595" s="11"/>
      <c r="S595" s="11"/>
      <c r="T595" s="11"/>
      <c r="U595" s="11"/>
      <c r="V595" s="11"/>
      <c r="W595" s="11"/>
      <c r="X595" s="11"/>
      <c r="Y595" s="11"/>
      <c r="Z595" s="11"/>
    </row>
    <row r="596" spans="1:26" ht="15.75" customHeight="1">
      <c r="A596" s="232">
        <v>177</v>
      </c>
      <c r="B596" s="52" t="s">
        <v>1666</v>
      </c>
      <c r="C596" s="53" t="s">
        <v>39</v>
      </c>
      <c r="D596" s="68"/>
      <c r="E596" s="99" t="s">
        <v>121</v>
      </c>
      <c r="F596" s="156"/>
      <c r="G596" s="102">
        <v>95</v>
      </c>
      <c r="H596" s="103">
        <v>1</v>
      </c>
      <c r="I596" s="218">
        <v>1000</v>
      </c>
      <c r="J596" s="56" t="s">
        <v>59</v>
      </c>
      <c r="K596" s="41"/>
      <c r="L596" s="42" t="str">
        <f t="shared" si="17"/>
        <v>1000grams</v>
      </c>
      <c r="M596" s="43">
        <f t="shared" si="18"/>
        <v>1000</v>
      </c>
      <c r="N596" s="44" t="str">
        <f t="shared" si="19"/>
        <v>1000grams</v>
      </c>
      <c r="O596" s="51">
        <f t="shared" si="22"/>
        <v>95</v>
      </c>
      <c r="P596" s="11"/>
      <c r="Q596" s="11"/>
      <c r="R596" s="11"/>
      <c r="S596" s="11"/>
      <c r="T596" s="11"/>
      <c r="U596" s="11"/>
      <c r="V596" s="11"/>
      <c r="W596" s="11"/>
      <c r="X596" s="11"/>
      <c r="Y596" s="11"/>
      <c r="Z596" s="11"/>
    </row>
    <row r="597" spans="1:26" ht="15.75" customHeight="1">
      <c r="A597" s="233">
        <v>177</v>
      </c>
      <c r="B597" s="128" t="s">
        <v>1666</v>
      </c>
      <c r="C597" s="34" t="s">
        <v>82</v>
      </c>
      <c r="D597" s="35"/>
      <c r="E597" s="203" t="s">
        <v>121</v>
      </c>
      <c r="F597" s="155" t="s">
        <v>76</v>
      </c>
      <c r="G597" s="205">
        <v>130</v>
      </c>
      <c r="H597" s="129">
        <v>0.5</v>
      </c>
      <c r="I597" s="334">
        <v>1000</v>
      </c>
      <c r="J597" s="130" t="s">
        <v>59</v>
      </c>
      <c r="K597" s="41" t="s">
        <v>26</v>
      </c>
      <c r="L597" s="42" t="str">
        <f t="shared" si="17"/>
        <v>1000grams</v>
      </c>
      <c r="M597" s="43">
        <f t="shared" si="18"/>
        <v>500</v>
      </c>
      <c r="N597" s="44" t="str">
        <f t="shared" si="19"/>
        <v>500grams</v>
      </c>
      <c r="O597" s="51">
        <f t="shared" si="22"/>
        <v>65</v>
      </c>
      <c r="P597" s="11"/>
      <c r="Q597" s="11"/>
      <c r="R597" s="11"/>
      <c r="S597" s="11"/>
      <c r="T597" s="11"/>
      <c r="U597" s="11"/>
      <c r="V597" s="11"/>
      <c r="W597" s="11"/>
      <c r="X597" s="11"/>
      <c r="Y597" s="11"/>
      <c r="Z597" s="11"/>
    </row>
    <row r="598" spans="1:26" ht="15.75" customHeight="1">
      <c r="A598" s="233">
        <v>177</v>
      </c>
      <c r="B598" s="33" t="s">
        <v>1666</v>
      </c>
      <c r="C598" s="34" t="s">
        <v>6</v>
      </c>
      <c r="D598" s="35"/>
      <c r="E598" s="511"/>
      <c r="F598" s="156"/>
      <c r="G598" s="108">
        <v>85</v>
      </c>
      <c r="H598" s="81">
        <v>2</v>
      </c>
      <c r="I598" s="67">
        <v>1</v>
      </c>
      <c r="J598" s="40" t="s">
        <v>33</v>
      </c>
      <c r="K598" s="41" t="s">
        <v>26</v>
      </c>
      <c r="L598" s="42" t="str">
        <f t="shared" si="17"/>
        <v>1kg</v>
      </c>
      <c r="M598" s="43">
        <f t="shared" si="18"/>
        <v>2</v>
      </c>
      <c r="N598" s="44" t="str">
        <f t="shared" si="19"/>
        <v>2kg</v>
      </c>
      <c r="O598" s="51">
        <f t="shared" si="22"/>
        <v>170</v>
      </c>
      <c r="P598" s="11"/>
      <c r="Q598" s="11"/>
      <c r="R598" s="11"/>
      <c r="S598" s="11"/>
      <c r="T598" s="11"/>
      <c r="U598" s="11"/>
      <c r="V598" s="11"/>
      <c r="W598" s="11"/>
      <c r="X598" s="11"/>
      <c r="Y598" s="11"/>
      <c r="Z598" s="11"/>
    </row>
    <row r="599" spans="1:26" ht="15.75" customHeight="1">
      <c r="A599" s="233">
        <v>177</v>
      </c>
      <c r="B599" s="33" t="s">
        <v>1666</v>
      </c>
      <c r="C599" s="34" t="s">
        <v>74</v>
      </c>
      <c r="D599" s="35"/>
      <c r="E599" s="149" t="s">
        <v>1667</v>
      </c>
      <c r="F599" s="156" t="s">
        <v>76</v>
      </c>
      <c r="G599" s="108">
        <v>100</v>
      </c>
      <c r="H599" s="81">
        <v>7</v>
      </c>
      <c r="I599" s="67">
        <v>1000</v>
      </c>
      <c r="J599" s="40" t="s">
        <v>33</v>
      </c>
      <c r="K599" s="41" t="s">
        <v>26</v>
      </c>
      <c r="L599" s="42" t="str">
        <f t="shared" si="17"/>
        <v>1000kg</v>
      </c>
      <c r="M599" s="43">
        <f t="shared" si="18"/>
        <v>7000</v>
      </c>
      <c r="N599" s="44" t="str">
        <f t="shared" si="19"/>
        <v>7000kg</v>
      </c>
      <c r="O599" s="51">
        <f t="shared" si="22"/>
        <v>700</v>
      </c>
      <c r="P599" s="11"/>
      <c r="Q599" s="11"/>
      <c r="R599" s="11"/>
      <c r="S599" s="11"/>
      <c r="T599" s="11"/>
      <c r="U599" s="11"/>
      <c r="V599" s="11"/>
      <c r="W599" s="11"/>
      <c r="X599" s="11"/>
      <c r="Y599" s="11"/>
      <c r="Z599" s="11"/>
    </row>
    <row r="600" spans="1:26" ht="15.75" customHeight="1">
      <c r="A600" s="233">
        <v>177</v>
      </c>
      <c r="B600" s="76" t="s">
        <v>1666</v>
      </c>
      <c r="C600" s="34" t="s">
        <v>55</v>
      </c>
      <c r="D600" s="35"/>
      <c r="E600" s="101" t="s">
        <v>336</v>
      </c>
      <c r="F600" s="156"/>
      <c r="G600" s="102">
        <v>88</v>
      </c>
      <c r="H600" s="81">
        <v>5.5</v>
      </c>
      <c r="I600" s="67">
        <v>1</v>
      </c>
      <c r="J600" s="40" t="s">
        <v>33</v>
      </c>
      <c r="K600" s="41"/>
      <c r="L600" s="42" t="str">
        <f t="shared" si="17"/>
        <v>1kg</v>
      </c>
      <c r="M600" s="43">
        <f t="shared" si="18"/>
        <v>5.5</v>
      </c>
      <c r="N600" s="44" t="str">
        <f t="shared" si="19"/>
        <v>5.5kg</v>
      </c>
      <c r="O600" s="51">
        <f t="shared" si="22"/>
        <v>484</v>
      </c>
      <c r="P600" s="11"/>
      <c r="Q600" s="11"/>
      <c r="R600" s="11"/>
      <c r="S600" s="11"/>
      <c r="T600" s="11"/>
      <c r="U600" s="11"/>
      <c r="V600" s="11"/>
      <c r="W600" s="11"/>
      <c r="X600" s="11"/>
      <c r="Y600" s="11"/>
      <c r="Z600" s="11"/>
    </row>
    <row r="601" spans="1:26" ht="15.75" customHeight="1">
      <c r="A601" s="233">
        <v>177</v>
      </c>
      <c r="B601" s="36" t="s">
        <v>1666</v>
      </c>
      <c r="C601" s="34" t="s">
        <v>27</v>
      </c>
      <c r="D601" s="35"/>
      <c r="E601" s="99" t="s">
        <v>121</v>
      </c>
      <c r="F601" s="156"/>
      <c r="G601" s="108">
        <v>140</v>
      </c>
      <c r="H601" s="81">
        <f>O601/G601</f>
        <v>9</v>
      </c>
      <c r="I601" s="67"/>
      <c r="J601" s="40"/>
      <c r="K601" s="41" t="s">
        <v>26</v>
      </c>
      <c r="L601" s="42" t="str">
        <f t="shared" si="17"/>
        <v/>
      </c>
      <c r="M601" s="43">
        <f t="shared" si="18"/>
        <v>0</v>
      </c>
      <c r="N601" s="44" t="str">
        <f t="shared" si="19"/>
        <v>0</v>
      </c>
      <c r="O601" s="133">
        <v>1260</v>
      </c>
      <c r="P601" s="11"/>
      <c r="Q601" s="11"/>
      <c r="R601" s="11"/>
      <c r="S601" s="11"/>
      <c r="T601" s="11"/>
      <c r="U601" s="11"/>
      <c r="V601" s="11"/>
      <c r="W601" s="11"/>
      <c r="X601" s="11"/>
      <c r="Y601" s="11"/>
      <c r="Z601" s="11"/>
    </row>
    <row r="602" spans="1:26" ht="15.75" customHeight="1">
      <c r="A602" s="233">
        <v>177</v>
      </c>
      <c r="B602" s="79" t="s">
        <v>1666</v>
      </c>
      <c r="C602" s="34" t="s">
        <v>47</v>
      </c>
      <c r="D602" s="59"/>
      <c r="E602" s="149" t="s">
        <v>121</v>
      </c>
      <c r="F602" s="195"/>
      <c r="G602" s="108">
        <v>120</v>
      </c>
      <c r="H602" s="81">
        <v>15</v>
      </c>
      <c r="I602" s="67">
        <v>1</v>
      </c>
      <c r="J602" s="40" t="s">
        <v>59</v>
      </c>
      <c r="K602" s="46"/>
      <c r="L602" s="42" t="str">
        <f t="shared" si="17"/>
        <v>1grams</v>
      </c>
      <c r="M602" s="43">
        <f t="shared" si="18"/>
        <v>15</v>
      </c>
      <c r="N602" s="44" t="str">
        <f t="shared" si="19"/>
        <v>15grams</v>
      </c>
      <c r="O602" s="51">
        <f t="shared" ref="O602:O609" si="23">G602*H602</f>
        <v>1800</v>
      </c>
      <c r="P602" s="11"/>
      <c r="Q602" s="11"/>
      <c r="R602" s="11"/>
      <c r="S602" s="11"/>
      <c r="T602" s="11"/>
      <c r="U602" s="11"/>
      <c r="V602" s="11"/>
      <c r="W602" s="11"/>
      <c r="X602" s="11"/>
      <c r="Y602" s="11"/>
      <c r="Z602" s="11"/>
    </row>
    <row r="603" spans="1:26" ht="15.75" customHeight="1">
      <c r="A603" s="233">
        <v>177</v>
      </c>
      <c r="B603" s="79" t="s">
        <v>1666</v>
      </c>
      <c r="C603" s="94" t="s">
        <v>68</v>
      </c>
      <c r="D603" s="59"/>
      <c r="E603" s="91"/>
      <c r="F603" s="195"/>
      <c r="G603" s="95">
        <v>0.14000000000000001</v>
      </c>
      <c r="H603" s="97">
        <v>9000</v>
      </c>
      <c r="I603" s="227">
        <v>1000</v>
      </c>
      <c r="J603" s="131" t="s">
        <v>59</v>
      </c>
      <c r="K603" s="46"/>
      <c r="L603" s="42" t="str">
        <f t="shared" si="17"/>
        <v>1000grams</v>
      </c>
      <c r="M603" s="43">
        <f t="shared" si="18"/>
        <v>9000000</v>
      </c>
      <c r="N603" s="44" t="str">
        <f t="shared" si="19"/>
        <v>9000000grams</v>
      </c>
      <c r="O603" s="51">
        <f t="shared" si="23"/>
        <v>1260.0000000000002</v>
      </c>
      <c r="P603" s="11"/>
      <c r="Q603" s="11"/>
      <c r="R603" s="11"/>
      <c r="S603" s="11"/>
      <c r="T603" s="11"/>
      <c r="U603" s="11"/>
      <c r="V603" s="11"/>
      <c r="W603" s="11"/>
      <c r="X603" s="11"/>
      <c r="Y603" s="11"/>
      <c r="Z603" s="11"/>
    </row>
    <row r="604" spans="1:26" ht="15.75" customHeight="1">
      <c r="A604" s="232">
        <v>178</v>
      </c>
      <c r="B604" s="48" t="s">
        <v>1772</v>
      </c>
      <c r="C604" s="49" t="s">
        <v>61</v>
      </c>
      <c r="D604" s="35"/>
      <c r="E604" s="149"/>
      <c r="F604" s="156"/>
      <c r="G604" s="108">
        <v>110</v>
      </c>
      <c r="H604" s="81">
        <v>3</v>
      </c>
      <c r="I604" s="67">
        <v>1000</v>
      </c>
      <c r="J604" s="40" t="s">
        <v>33</v>
      </c>
      <c r="K604" s="41"/>
      <c r="L604" s="42" t="str">
        <f t="shared" si="17"/>
        <v>1000kg</v>
      </c>
      <c r="M604" s="43">
        <f t="shared" si="18"/>
        <v>3000</v>
      </c>
      <c r="N604" s="44" t="str">
        <f t="shared" si="19"/>
        <v>3000kg</v>
      </c>
      <c r="O604" s="51">
        <f t="shared" si="23"/>
        <v>330</v>
      </c>
      <c r="P604" s="11"/>
      <c r="Q604" s="11"/>
      <c r="R604" s="11"/>
      <c r="S604" s="11"/>
      <c r="T604" s="11"/>
      <c r="U604" s="11"/>
      <c r="V604" s="11"/>
      <c r="W604" s="11"/>
      <c r="X604" s="11"/>
      <c r="Y604" s="11"/>
      <c r="Z604" s="11"/>
    </row>
    <row r="605" spans="1:26" ht="15.75" customHeight="1">
      <c r="A605" s="232">
        <v>179</v>
      </c>
      <c r="B605" s="48" t="s">
        <v>2180</v>
      </c>
      <c r="C605" s="49" t="s">
        <v>61</v>
      </c>
      <c r="D605" s="35"/>
      <c r="E605" s="149"/>
      <c r="F605" s="156"/>
      <c r="G605" s="108">
        <v>95</v>
      </c>
      <c r="H605" s="81">
        <v>5</v>
      </c>
      <c r="I605" s="67">
        <v>1000</v>
      </c>
      <c r="J605" s="40" t="s">
        <v>33</v>
      </c>
      <c r="K605" s="41"/>
      <c r="L605" s="42" t="str">
        <f t="shared" si="17"/>
        <v>1000kg</v>
      </c>
      <c r="M605" s="43">
        <f t="shared" si="18"/>
        <v>5000</v>
      </c>
      <c r="N605" s="44" t="str">
        <f t="shared" si="19"/>
        <v>5000kg</v>
      </c>
      <c r="O605" s="51">
        <f t="shared" si="23"/>
        <v>475</v>
      </c>
      <c r="P605" s="11"/>
      <c r="Q605" s="11"/>
      <c r="R605" s="11"/>
      <c r="S605" s="11"/>
      <c r="T605" s="11"/>
      <c r="U605" s="11"/>
      <c r="V605" s="11"/>
      <c r="W605" s="11"/>
      <c r="X605" s="11"/>
      <c r="Y605" s="11"/>
      <c r="Z605" s="11"/>
    </row>
    <row r="606" spans="1:26" ht="15.75" customHeight="1">
      <c r="A606" s="232">
        <v>179</v>
      </c>
      <c r="B606" s="48" t="s">
        <v>2179</v>
      </c>
      <c r="C606" s="34" t="s">
        <v>43</v>
      </c>
      <c r="D606" s="35"/>
      <c r="E606" s="149" t="s">
        <v>121</v>
      </c>
      <c r="F606" s="156"/>
      <c r="G606" s="108">
        <v>70</v>
      </c>
      <c r="H606" s="81">
        <v>2.4700000000000002</v>
      </c>
      <c r="I606" s="67">
        <v>1000</v>
      </c>
      <c r="J606" s="40" t="s">
        <v>59</v>
      </c>
      <c r="K606" s="41"/>
      <c r="L606" s="42" t="str">
        <f t="shared" si="17"/>
        <v>1000grams</v>
      </c>
      <c r="M606" s="43">
        <f t="shared" si="18"/>
        <v>2470</v>
      </c>
      <c r="N606" s="44" t="str">
        <f t="shared" si="19"/>
        <v>2470grams</v>
      </c>
      <c r="O606" s="51">
        <f t="shared" si="23"/>
        <v>172.9</v>
      </c>
      <c r="P606" s="11"/>
      <c r="Q606" s="11"/>
      <c r="R606" s="11"/>
      <c r="S606" s="11"/>
      <c r="T606" s="11"/>
      <c r="U606" s="11"/>
      <c r="V606" s="11"/>
      <c r="W606" s="11"/>
      <c r="X606" s="11"/>
      <c r="Y606" s="11"/>
      <c r="Z606" s="11"/>
    </row>
    <row r="607" spans="1:26" ht="15.75" customHeight="1">
      <c r="A607" s="232">
        <v>179</v>
      </c>
      <c r="B607" s="52" t="s">
        <v>2179</v>
      </c>
      <c r="C607" s="53" t="s">
        <v>39</v>
      </c>
      <c r="D607" s="68"/>
      <c r="E607" s="99" t="s">
        <v>121</v>
      </c>
      <c r="F607" s="156"/>
      <c r="G607" s="102">
        <v>35</v>
      </c>
      <c r="H607" s="103">
        <v>2</v>
      </c>
      <c r="I607" s="218">
        <v>1000</v>
      </c>
      <c r="J607" s="56" t="s">
        <v>59</v>
      </c>
      <c r="K607" s="41"/>
      <c r="L607" s="42" t="str">
        <f t="shared" si="17"/>
        <v>1000grams</v>
      </c>
      <c r="M607" s="43">
        <f t="shared" si="18"/>
        <v>2000</v>
      </c>
      <c r="N607" s="44" t="str">
        <f t="shared" si="19"/>
        <v>2000grams</v>
      </c>
      <c r="O607" s="51">
        <f t="shared" si="23"/>
        <v>70</v>
      </c>
      <c r="P607" s="11"/>
      <c r="Q607" s="11"/>
      <c r="R607" s="11"/>
      <c r="S607" s="11"/>
      <c r="T607" s="11"/>
      <c r="U607" s="11"/>
      <c r="V607" s="11"/>
      <c r="W607" s="11"/>
      <c r="X607" s="11"/>
      <c r="Y607" s="11"/>
      <c r="Z607" s="11"/>
    </row>
    <row r="608" spans="1:26" ht="15.75" customHeight="1">
      <c r="A608" s="233">
        <v>179</v>
      </c>
      <c r="B608" s="48" t="s">
        <v>2179</v>
      </c>
      <c r="C608" s="34" t="s">
        <v>74</v>
      </c>
      <c r="D608" s="35"/>
      <c r="E608" s="149" t="s">
        <v>186</v>
      </c>
      <c r="F608" s="156" t="s">
        <v>76</v>
      </c>
      <c r="G608" s="108">
        <v>90</v>
      </c>
      <c r="H608" s="81">
        <v>8</v>
      </c>
      <c r="I608" s="67">
        <v>1000</v>
      </c>
      <c r="J608" s="40" t="s">
        <v>33</v>
      </c>
      <c r="K608" s="41" t="s">
        <v>26</v>
      </c>
      <c r="L608" s="42" t="str">
        <f t="shared" si="17"/>
        <v>1000kg</v>
      </c>
      <c r="M608" s="43">
        <f t="shared" si="18"/>
        <v>8000</v>
      </c>
      <c r="N608" s="44" t="str">
        <f t="shared" si="19"/>
        <v>8000kg</v>
      </c>
      <c r="O608" s="51">
        <f t="shared" si="23"/>
        <v>720</v>
      </c>
      <c r="P608" s="11"/>
      <c r="Q608" s="11"/>
      <c r="R608" s="11"/>
      <c r="S608" s="11"/>
      <c r="T608" s="11"/>
      <c r="U608" s="11"/>
      <c r="V608" s="11"/>
      <c r="W608" s="11"/>
      <c r="X608" s="11"/>
      <c r="Y608" s="11"/>
      <c r="Z608" s="11"/>
    </row>
    <row r="609" spans="1:26" ht="15.75" customHeight="1">
      <c r="A609" s="233">
        <v>179</v>
      </c>
      <c r="B609" s="76" t="s">
        <v>2179</v>
      </c>
      <c r="C609" s="34" t="s">
        <v>55</v>
      </c>
      <c r="D609" s="35"/>
      <c r="E609" s="149"/>
      <c r="F609" s="156"/>
      <c r="G609" s="102">
        <v>50</v>
      </c>
      <c r="H609" s="81">
        <v>0.43</v>
      </c>
      <c r="I609" s="67">
        <v>1</v>
      </c>
      <c r="J609" s="40" t="s">
        <v>33</v>
      </c>
      <c r="K609" s="41"/>
      <c r="L609" s="42" t="str">
        <f t="shared" si="17"/>
        <v>1kg</v>
      </c>
      <c r="M609" s="43">
        <f t="shared" si="18"/>
        <v>0.43</v>
      </c>
      <c r="N609" s="44" t="str">
        <f t="shared" si="19"/>
        <v>0.43kg</v>
      </c>
      <c r="O609" s="51">
        <f t="shared" si="23"/>
        <v>21.5</v>
      </c>
      <c r="P609" s="11"/>
      <c r="Q609" s="11"/>
      <c r="R609" s="11"/>
      <c r="S609" s="11"/>
      <c r="T609" s="11"/>
      <c r="U609" s="11"/>
      <c r="V609" s="11"/>
      <c r="W609" s="11"/>
      <c r="X609" s="11"/>
      <c r="Y609" s="11"/>
      <c r="Z609" s="11"/>
    </row>
    <row r="610" spans="1:26" ht="15.75" customHeight="1">
      <c r="A610" s="233">
        <v>179</v>
      </c>
      <c r="B610" s="48" t="s">
        <v>2179</v>
      </c>
      <c r="C610" s="34" t="s">
        <v>27</v>
      </c>
      <c r="D610" s="35"/>
      <c r="E610" s="149"/>
      <c r="F610" s="156"/>
      <c r="G610" s="108">
        <v>45</v>
      </c>
      <c r="H610" s="81">
        <f>O610/G610</f>
        <v>21.669999999999998</v>
      </c>
      <c r="I610" s="67"/>
      <c r="J610" s="40"/>
      <c r="K610" s="41" t="s">
        <v>26</v>
      </c>
      <c r="L610" s="42" t="str">
        <f t="shared" si="17"/>
        <v/>
      </c>
      <c r="M610" s="43">
        <f t="shared" si="18"/>
        <v>0</v>
      </c>
      <c r="N610" s="44" t="str">
        <f t="shared" si="19"/>
        <v>0</v>
      </c>
      <c r="O610" s="133">
        <v>975.15</v>
      </c>
      <c r="P610" s="11"/>
      <c r="Q610" s="11"/>
      <c r="R610" s="11"/>
      <c r="S610" s="11"/>
      <c r="T610" s="11"/>
      <c r="U610" s="11"/>
      <c r="V610" s="11"/>
      <c r="W610" s="11"/>
      <c r="X610" s="11"/>
      <c r="Y610" s="11"/>
      <c r="Z610" s="11"/>
    </row>
    <row r="611" spans="1:26" ht="15.75" customHeight="1">
      <c r="A611" s="232">
        <v>180</v>
      </c>
      <c r="B611" s="48" t="s">
        <v>2528</v>
      </c>
      <c r="C611" s="49" t="s">
        <v>61</v>
      </c>
      <c r="D611" s="35"/>
      <c r="E611" s="149"/>
      <c r="F611" s="156"/>
      <c r="G611" s="108">
        <v>55</v>
      </c>
      <c r="H611" s="81">
        <v>5</v>
      </c>
      <c r="I611" s="67">
        <v>1000</v>
      </c>
      <c r="J611" s="40" t="s">
        <v>33</v>
      </c>
      <c r="K611" s="41"/>
      <c r="L611" s="42" t="str">
        <f t="shared" si="17"/>
        <v>1000kg</v>
      </c>
      <c r="M611" s="43">
        <f t="shared" si="18"/>
        <v>5000</v>
      </c>
      <c r="N611" s="44" t="str">
        <f t="shared" si="19"/>
        <v>5000kg</v>
      </c>
      <c r="O611" s="51">
        <f>G611*H611</f>
        <v>275</v>
      </c>
      <c r="P611" s="11"/>
      <c r="Q611" s="11"/>
      <c r="R611" s="11"/>
      <c r="S611" s="11"/>
      <c r="T611" s="11"/>
      <c r="U611" s="11"/>
      <c r="V611" s="11"/>
      <c r="W611" s="11"/>
      <c r="X611" s="11"/>
      <c r="Y611" s="11"/>
      <c r="Z611" s="11"/>
    </row>
    <row r="612" spans="1:26" ht="15.75" customHeight="1">
      <c r="A612" s="233">
        <v>180</v>
      </c>
      <c r="B612" s="48" t="s">
        <v>2527</v>
      </c>
      <c r="C612" s="34" t="s">
        <v>27</v>
      </c>
      <c r="D612" s="35"/>
      <c r="E612" s="149"/>
      <c r="F612" s="156"/>
      <c r="G612" s="108">
        <v>45</v>
      </c>
      <c r="H612" s="81">
        <f>O612/G612</f>
        <v>5</v>
      </c>
      <c r="I612" s="67"/>
      <c r="J612" s="40"/>
      <c r="K612" s="41" t="s">
        <v>26</v>
      </c>
      <c r="L612" s="42" t="str">
        <f t="shared" si="17"/>
        <v/>
      </c>
      <c r="M612" s="43">
        <f t="shared" si="18"/>
        <v>0</v>
      </c>
      <c r="N612" s="44" t="str">
        <f t="shared" si="19"/>
        <v>0</v>
      </c>
      <c r="O612" s="133">
        <v>225</v>
      </c>
      <c r="P612" s="11"/>
      <c r="Q612" s="11"/>
      <c r="R612" s="11"/>
      <c r="S612" s="11"/>
      <c r="T612" s="11"/>
      <c r="U612" s="11"/>
      <c r="V612" s="11"/>
      <c r="W612" s="11"/>
      <c r="X612" s="11"/>
      <c r="Y612" s="11"/>
      <c r="Z612" s="11"/>
    </row>
    <row r="613" spans="1:26" ht="15.75" customHeight="1">
      <c r="A613" s="233">
        <v>180</v>
      </c>
      <c r="B613" s="79" t="s">
        <v>2527</v>
      </c>
      <c r="C613" s="34" t="s">
        <v>47</v>
      </c>
      <c r="D613" s="59"/>
      <c r="E613" s="149" t="s">
        <v>121</v>
      </c>
      <c r="F613" s="195"/>
      <c r="G613" s="108">
        <v>35</v>
      </c>
      <c r="H613" s="81">
        <v>2</v>
      </c>
      <c r="I613" s="67">
        <v>1</v>
      </c>
      <c r="J613" s="40" t="s">
        <v>59</v>
      </c>
      <c r="K613" s="46"/>
      <c r="L613" s="42" t="str">
        <f t="shared" si="17"/>
        <v>1grams</v>
      </c>
      <c r="M613" s="43">
        <f t="shared" si="18"/>
        <v>2</v>
      </c>
      <c r="N613" s="44" t="str">
        <f t="shared" si="19"/>
        <v>2grams</v>
      </c>
      <c r="O613" s="51">
        <f t="shared" ref="O613:O770" si="24">G613*H613</f>
        <v>70</v>
      </c>
      <c r="P613" s="11"/>
      <c r="Q613" s="11"/>
      <c r="R613" s="11"/>
      <c r="S613" s="11"/>
      <c r="T613" s="11"/>
      <c r="U613" s="11"/>
      <c r="V613" s="11"/>
      <c r="W613" s="11"/>
      <c r="X613" s="11"/>
      <c r="Y613" s="11"/>
      <c r="Z613" s="11"/>
    </row>
    <row r="614" spans="1:26" ht="15.75" customHeight="1">
      <c r="A614" s="232">
        <v>181</v>
      </c>
      <c r="B614" s="48" t="s">
        <v>2267</v>
      </c>
      <c r="C614" s="49" t="s">
        <v>61</v>
      </c>
      <c r="D614" s="35"/>
      <c r="E614" s="149" t="s">
        <v>2268</v>
      </c>
      <c r="F614" s="156"/>
      <c r="G614" s="108">
        <v>68</v>
      </c>
      <c r="H614" s="81">
        <v>1</v>
      </c>
      <c r="I614" s="67">
        <v>1</v>
      </c>
      <c r="J614" s="40" t="s">
        <v>37</v>
      </c>
      <c r="K614" s="41"/>
      <c r="L614" s="42" t="str">
        <f t="shared" si="17"/>
        <v>1pieces</v>
      </c>
      <c r="M614" s="43">
        <f t="shared" si="18"/>
        <v>1</v>
      </c>
      <c r="N614" s="44" t="str">
        <f t="shared" si="19"/>
        <v>1pieces</v>
      </c>
      <c r="O614" s="51">
        <f t="shared" si="24"/>
        <v>68</v>
      </c>
      <c r="P614" s="11"/>
      <c r="Q614" s="11"/>
      <c r="R614" s="11"/>
      <c r="S614" s="11"/>
      <c r="T614" s="11"/>
      <c r="U614" s="11"/>
      <c r="V614" s="11"/>
      <c r="W614" s="11"/>
      <c r="X614" s="11"/>
      <c r="Y614" s="11"/>
      <c r="Z614" s="11"/>
    </row>
    <row r="615" spans="1:26" ht="15.75" customHeight="1">
      <c r="A615" s="232">
        <v>182</v>
      </c>
      <c r="B615" s="48" t="s">
        <v>799</v>
      </c>
      <c r="C615" s="49" t="s">
        <v>61</v>
      </c>
      <c r="D615" s="35"/>
      <c r="E615" s="149" t="s">
        <v>2644</v>
      </c>
      <c r="F615" s="156"/>
      <c r="G615" s="108">
        <v>7.03</v>
      </c>
      <c r="H615" s="81">
        <v>15</v>
      </c>
      <c r="I615" s="67">
        <v>1</v>
      </c>
      <c r="J615" s="40" t="s">
        <v>37</v>
      </c>
      <c r="K615" s="41"/>
      <c r="L615" s="42" t="str">
        <f t="shared" si="17"/>
        <v>1pieces</v>
      </c>
      <c r="M615" s="43">
        <f t="shared" si="18"/>
        <v>15</v>
      </c>
      <c r="N615" s="44" t="str">
        <f t="shared" si="19"/>
        <v>15pieces</v>
      </c>
      <c r="O615" s="51">
        <f t="shared" si="24"/>
        <v>105.45</v>
      </c>
      <c r="P615" s="11"/>
      <c r="Q615" s="11"/>
      <c r="R615" s="11"/>
      <c r="S615" s="11"/>
      <c r="T615" s="11"/>
      <c r="U615" s="11"/>
      <c r="V615" s="11"/>
      <c r="W615" s="11"/>
      <c r="X615" s="11"/>
      <c r="Y615" s="11"/>
      <c r="Z615" s="11"/>
    </row>
    <row r="616" spans="1:26" ht="15.75" customHeight="1">
      <c r="A616" s="232">
        <v>183</v>
      </c>
      <c r="B616" s="48" t="s">
        <v>797</v>
      </c>
      <c r="C616" s="49" t="s">
        <v>61</v>
      </c>
      <c r="D616" s="35"/>
      <c r="E616" s="149" t="s">
        <v>2645</v>
      </c>
      <c r="F616" s="156"/>
      <c r="G616" s="108">
        <v>8.11</v>
      </c>
      <c r="H616" s="81">
        <v>11</v>
      </c>
      <c r="I616" s="67">
        <v>1</v>
      </c>
      <c r="J616" s="40" t="s">
        <v>37</v>
      </c>
      <c r="K616" s="41"/>
      <c r="L616" s="42" t="str">
        <f t="shared" si="17"/>
        <v>1pieces</v>
      </c>
      <c r="M616" s="43">
        <f t="shared" si="18"/>
        <v>11</v>
      </c>
      <c r="N616" s="44" t="str">
        <f t="shared" si="19"/>
        <v>11pieces</v>
      </c>
      <c r="O616" s="51">
        <f t="shared" si="24"/>
        <v>89.21</v>
      </c>
      <c r="P616" s="11"/>
      <c r="Q616" s="11"/>
      <c r="R616" s="11"/>
      <c r="S616" s="11"/>
      <c r="T616" s="11"/>
      <c r="U616" s="11"/>
      <c r="V616" s="11"/>
      <c r="W616" s="11"/>
      <c r="X616" s="11"/>
      <c r="Y616" s="11"/>
      <c r="Z616" s="11"/>
    </row>
    <row r="617" spans="1:26" ht="15.75" customHeight="1">
      <c r="A617" s="250">
        <v>184</v>
      </c>
      <c r="B617" s="48" t="s">
        <v>342</v>
      </c>
      <c r="C617" s="49" t="s">
        <v>31</v>
      </c>
      <c r="D617" s="35"/>
      <c r="E617" s="91" t="s">
        <v>343</v>
      </c>
      <c r="F617" s="155"/>
      <c r="G617" s="95">
        <v>142</v>
      </c>
      <c r="H617" s="112">
        <v>1</v>
      </c>
      <c r="I617" s="190"/>
      <c r="J617" s="40" t="s">
        <v>59</v>
      </c>
      <c r="K617" s="41" t="s">
        <v>26</v>
      </c>
      <c r="L617" s="42" t="str">
        <f t="shared" si="17"/>
        <v>grams</v>
      </c>
      <c r="M617" s="43">
        <f t="shared" si="18"/>
        <v>0</v>
      </c>
      <c r="N617" s="44" t="str">
        <f t="shared" si="19"/>
        <v>0grams</v>
      </c>
      <c r="O617" s="51">
        <f t="shared" si="24"/>
        <v>142</v>
      </c>
      <c r="P617" s="11"/>
      <c r="Q617" s="11"/>
      <c r="R617" s="11"/>
      <c r="S617" s="11"/>
      <c r="T617" s="11"/>
      <c r="U617" s="11"/>
      <c r="V617" s="11"/>
      <c r="W617" s="11"/>
      <c r="X617" s="11"/>
      <c r="Y617" s="11"/>
      <c r="Z617" s="11"/>
    </row>
    <row r="618" spans="1:26" ht="15.75" customHeight="1">
      <c r="A618" s="232">
        <v>184</v>
      </c>
      <c r="B618" s="48" t="s">
        <v>342</v>
      </c>
      <c r="C618" s="34" t="s">
        <v>43</v>
      </c>
      <c r="D618" s="35"/>
      <c r="E618" s="91" t="s">
        <v>348</v>
      </c>
      <c r="F618" s="155"/>
      <c r="G618" s="95">
        <v>36.700000000000003</v>
      </c>
      <c r="H618" s="112">
        <v>2</v>
      </c>
      <c r="I618" s="190">
        <v>230</v>
      </c>
      <c r="J618" s="40" t="s">
        <v>59</v>
      </c>
      <c r="K618" s="41" t="s">
        <v>26</v>
      </c>
      <c r="L618" s="42" t="str">
        <f t="shared" si="17"/>
        <v>230grams</v>
      </c>
      <c r="M618" s="43">
        <f t="shared" si="18"/>
        <v>460</v>
      </c>
      <c r="N618" s="44" t="str">
        <f t="shared" si="19"/>
        <v>460grams</v>
      </c>
      <c r="O618" s="51">
        <f t="shared" si="24"/>
        <v>73.400000000000006</v>
      </c>
      <c r="P618" s="11"/>
      <c r="Q618" s="11"/>
      <c r="R618" s="11"/>
      <c r="S618" s="11"/>
      <c r="T618" s="11"/>
      <c r="U618" s="11"/>
      <c r="V618" s="11"/>
      <c r="W618" s="11"/>
      <c r="X618" s="11"/>
      <c r="Y618" s="11"/>
      <c r="Z618" s="11"/>
    </row>
    <row r="619" spans="1:26" ht="15.75" customHeight="1">
      <c r="A619" s="232">
        <v>184</v>
      </c>
      <c r="B619" s="52" t="s">
        <v>342</v>
      </c>
      <c r="C619" s="34" t="s">
        <v>35</v>
      </c>
      <c r="D619" s="35"/>
      <c r="E619" s="256" t="s">
        <v>351</v>
      </c>
      <c r="F619" s="155"/>
      <c r="G619" s="102">
        <v>38</v>
      </c>
      <c r="H619" s="112">
        <v>16</v>
      </c>
      <c r="I619" s="190">
        <v>230</v>
      </c>
      <c r="J619" s="40" t="s">
        <v>59</v>
      </c>
      <c r="K619" s="41" t="s">
        <v>26</v>
      </c>
      <c r="L619" s="42" t="str">
        <f t="shared" si="17"/>
        <v>230grams</v>
      </c>
      <c r="M619" s="43">
        <f t="shared" si="18"/>
        <v>3680</v>
      </c>
      <c r="N619" s="44" t="str">
        <f t="shared" si="19"/>
        <v>3680grams</v>
      </c>
      <c r="O619" s="51">
        <f t="shared" si="24"/>
        <v>608</v>
      </c>
      <c r="P619" s="11"/>
      <c r="Q619" s="11"/>
      <c r="R619" s="11"/>
      <c r="S619" s="11"/>
      <c r="T619" s="11"/>
      <c r="U619" s="11"/>
      <c r="V619" s="11"/>
      <c r="W619" s="11"/>
      <c r="X619" s="11"/>
      <c r="Y619" s="11"/>
      <c r="Z619" s="11"/>
    </row>
    <row r="620" spans="1:26" ht="15.75" customHeight="1">
      <c r="A620" s="232">
        <v>184</v>
      </c>
      <c r="B620" s="52" t="s">
        <v>342</v>
      </c>
      <c r="C620" s="34" t="s">
        <v>35</v>
      </c>
      <c r="D620" s="35"/>
      <c r="E620" s="256" t="s">
        <v>350</v>
      </c>
      <c r="F620" s="155"/>
      <c r="G620" s="102">
        <v>152</v>
      </c>
      <c r="H620" s="112">
        <v>1</v>
      </c>
      <c r="I620" s="190">
        <v>1000</v>
      </c>
      <c r="J620" s="40" t="s">
        <v>33</v>
      </c>
      <c r="K620" s="41" t="s">
        <v>26</v>
      </c>
      <c r="L620" s="42" t="str">
        <f t="shared" si="17"/>
        <v>1000kg</v>
      </c>
      <c r="M620" s="43">
        <f t="shared" si="18"/>
        <v>1000</v>
      </c>
      <c r="N620" s="44" t="str">
        <f t="shared" si="19"/>
        <v>1000kg</v>
      </c>
      <c r="O620" s="51">
        <f t="shared" si="24"/>
        <v>152</v>
      </c>
      <c r="P620" s="11"/>
      <c r="Q620" s="11"/>
      <c r="R620" s="11"/>
      <c r="S620" s="11"/>
      <c r="T620" s="11"/>
      <c r="U620" s="11"/>
      <c r="V620" s="11"/>
      <c r="W620" s="11"/>
      <c r="X620" s="11"/>
      <c r="Y620" s="11"/>
      <c r="Z620" s="11"/>
    </row>
    <row r="621" spans="1:26" ht="15.75" customHeight="1">
      <c r="A621" s="232">
        <v>184</v>
      </c>
      <c r="B621" s="52" t="s">
        <v>342</v>
      </c>
      <c r="C621" s="53" t="s">
        <v>39</v>
      </c>
      <c r="D621" s="52"/>
      <c r="E621" s="101" t="s">
        <v>345</v>
      </c>
      <c r="F621" s="155"/>
      <c r="G621" s="102">
        <v>36.700000000000003</v>
      </c>
      <c r="H621" s="103">
        <v>5</v>
      </c>
      <c r="I621" s="218">
        <v>230</v>
      </c>
      <c r="J621" s="56" t="s">
        <v>59</v>
      </c>
      <c r="K621" s="41" t="s">
        <v>26</v>
      </c>
      <c r="L621" s="42" t="str">
        <f t="shared" si="17"/>
        <v>230grams</v>
      </c>
      <c r="M621" s="43">
        <f t="shared" si="18"/>
        <v>1150</v>
      </c>
      <c r="N621" s="44" t="str">
        <f t="shared" si="19"/>
        <v>1150grams</v>
      </c>
      <c r="O621" s="51">
        <f t="shared" si="24"/>
        <v>183.5</v>
      </c>
      <c r="P621" s="11"/>
      <c r="Q621" s="11"/>
      <c r="R621" s="11"/>
      <c r="S621" s="11"/>
      <c r="T621" s="11"/>
      <c r="U621" s="11"/>
      <c r="V621" s="11"/>
      <c r="W621" s="11"/>
      <c r="X621" s="11"/>
      <c r="Y621" s="11"/>
      <c r="Z621" s="11"/>
    </row>
    <row r="622" spans="1:26" ht="15.75" customHeight="1">
      <c r="A622" s="233">
        <v>184</v>
      </c>
      <c r="B622" s="128" t="s">
        <v>342</v>
      </c>
      <c r="C622" s="34" t="s">
        <v>82</v>
      </c>
      <c r="D622" s="35"/>
      <c r="E622" s="264" t="s">
        <v>346</v>
      </c>
      <c r="F622" s="155" t="s">
        <v>76</v>
      </c>
      <c r="G622" s="205">
        <v>31.66</v>
      </c>
      <c r="H622" s="129">
        <v>7</v>
      </c>
      <c r="I622" s="334">
        <v>230</v>
      </c>
      <c r="J622" s="130" t="s">
        <v>59</v>
      </c>
      <c r="K622" s="41" t="s">
        <v>26</v>
      </c>
      <c r="L622" s="42" t="str">
        <f t="shared" si="17"/>
        <v>230grams</v>
      </c>
      <c r="M622" s="43">
        <f t="shared" si="18"/>
        <v>1610</v>
      </c>
      <c r="N622" s="44" t="str">
        <f t="shared" si="19"/>
        <v>1610grams</v>
      </c>
      <c r="O622" s="51">
        <f t="shared" si="24"/>
        <v>221.62</v>
      </c>
      <c r="P622" s="11"/>
      <c r="Q622" s="11"/>
      <c r="R622" s="11"/>
      <c r="S622" s="11"/>
      <c r="T622" s="11"/>
      <c r="U622" s="11"/>
      <c r="V622" s="11"/>
      <c r="W622" s="11"/>
      <c r="X622" s="11"/>
      <c r="Y622" s="11"/>
      <c r="Z622" s="11"/>
    </row>
    <row r="623" spans="1:26" ht="15.75" customHeight="1">
      <c r="A623" s="233">
        <v>184</v>
      </c>
      <c r="B623" s="48" t="s">
        <v>342</v>
      </c>
      <c r="C623" s="34" t="s">
        <v>55</v>
      </c>
      <c r="D623" s="35"/>
      <c r="E623" s="91" t="s">
        <v>349</v>
      </c>
      <c r="F623" s="155"/>
      <c r="G623" s="108">
        <v>145</v>
      </c>
      <c r="H623" s="81">
        <v>2</v>
      </c>
      <c r="I623" s="67">
        <v>1</v>
      </c>
      <c r="J623" s="40" t="s">
        <v>33</v>
      </c>
      <c r="K623" s="41" t="s">
        <v>26</v>
      </c>
      <c r="L623" s="42" t="str">
        <f t="shared" si="17"/>
        <v>1kg</v>
      </c>
      <c r="M623" s="43">
        <f t="shared" si="18"/>
        <v>2</v>
      </c>
      <c r="N623" s="44" t="str">
        <f t="shared" si="19"/>
        <v>2kg</v>
      </c>
      <c r="O623" s="51">
        <f t="shared" si="24"/>
        <v>290</v>
      </c>
      <c r="P623" s="11"/>
      <c r="Q623" s="11"/>
      <c r="R623" s="11"/>
      <c r="S623" s="11"/>
      <c r="T623" s="11"/>
      <c r="U623" s="11"/>
      <c r="V623" s="11"/>
      <c r="W623" s="11"/>
      <c r="X623" s="11"/>
      <c r="Y623" s="11"/>
      <c r="Z623" s="11"/>
    </row>
    <row r="624" spans="1:26" ht="15.75" customHeight="1">
      <c r="A624" s="233">
        <v>184</v>
      </c>
      <c r="B624" s="79" t="s">
        <v>342</v>
      </c>
      <c r="C624" s="34" t="s">
        <v>47</v>
      </c>
      <c r="D624" s="59"/>
      <c r="E624" s="91" t="s">
        <v>344</v>
      </c>
      <c r="F624" s="195"/>
      <c r="G624" s="95">
        <v>143.19999999999999</v>
      </c>
      <c r="H624" s="112">
        <v>9</v>
      </c>
      <c r="I624" s="190">
        <v>1000</v>
      </c>
      <c r="J624" s="40" t="s">
        <v>59</v>
      </c>
      <c r="K624" s="46"/>
      <c r="L624" s="42" t="str">
        <f t="shared" si="17"/>
        <v>1000grams</v>
      </c>
      <c r="M624" s="43">
        <f t="shared" si="18"/>
        <v>9000</v>
      </c>
      <c r="N624" s="44" t="str">
        <f t="shared" si="19"/>
        <v>9000grams</v>
      </c>
      <c r="O624" s="51">
        <f t="shared" si="24"/>
        <v>1288.8</v>
      </c>
      <c r="P624" s="11"/>
      <c r="Q624" s="11"/>
      <c r="R624" s="11"/>
      <c r="S624" s="11"/>
      <c r="T624" s="11"/>
      <c r="U624" s="11"/>
      <c r="V624" s="11"/>
      <c r="W624" s="11"/>
      <c r="X624" s="11"/>
      <c r="Y624" s="11"/>
      <c r="Z624" s="11"/>
    </row>
    <row r="625" spans="1:26" ht="15.75" customHeight="1">
      <c r="A625" s="233">
        <v>184</v>
      </c>
      <c r="B625" s="79" t="s">
        <v>342</v>
      </c>
      <c r="C625" s="94" t="s">
        <v>68</v>
      </c>
      <c r="D625" s="59"/>
      <c r="E625" s="91" t="s">
        <v>347</v>
      </c>
      <c r="F625" s="195"/>
      <c r="G625" s="95">
        <v>0.16500000000000001</v>
      </c>
      <c r="H625" s="97">
        <f>12400+1000</f>
        <v>13400</v>
      </c>
      <c r="I625" s="227">
        <v>1000</v>
      </c>
      <c r="J625" s="131" t="s">
        <v>59</v>
      </c>
      <c r="K625" s="46"/>
      <c r="L625" s="42" t="str">
        <f t="shared" si="17"/>
        <v>1000grams</v>
      </c>
      <c r="M625" s="43">
        <f t="shared" si="18"/>
        <v>13400000</v>
      </c>
      <c r="N625" s="44" t="str">
        <f t="shared" si="19"/>
        <v>13400000grams</v>
      </c>
      <c r="O625" s="51">
        <f t="shared" si="24"/>
        <v>2211</v>
      </c>
      <c r="P625" s="11"/>
      <c r="Q625" s="11"/>
      <c r="R625" s="11"/>
      <c r="S625" s="11"/>
      <c r="T625" s="11"/>
      <c r="U625" s="11"/>
      <c r="V625" s="11"/>
      <c r="W625" s="11"/>
      <c r="X625" s="11"/>
      <c r="Y625" s="11"/>
      <c r="Z625" s="11"/>
    </row>
    <row r="626" spans="1:26" ht="15.75" customHeight="1">
      <c r="A626" s="250">
        <v>185</v>
      </c>
      <c r="B626" s="48" t="s">
        <v>735</v>
      </c>
      <c r="C626" s="49" t="s">
        <v>31</v>
      </c>
      <c r="D626" s="35"/>
      <c r="E626" s="91" t="s">
        <v>736</v>
      </c>
      <c r="F626" s="155"/>
      <c r="G626" s="95">
        <v>42.6</v>
      </c>
      <c r="H626" s="112">
        <v>7</v>
      </c>
      <c r="I626" s="190"/>
      <c r="J626" s="40" t="s">
        <v>29</v>
      </c>
      <c r="K626" s="41" t="s">
        <v>26</v>
      </c>
      <c r="L626" s="42" t="str">
        <f t="shared" si="17"/>
        <v>ml</v>
      </c>
      <c r="M626" s="43">
        <f t="shared" si="18"/>
        <v>0</v>
      </c>
      <c r="N626" s="44" t="str">
        <f t="shared" si="19"/>
        <v>0ml</v>
      </c>
      <c r="O626" s="51">
        <f t="shared" si="24"/>
        <v>298.2</v>
      </c>
      <c r="P626" s="11"/>
      <c r="Q626" s="11"/>
      <c r="R626" s="11"/>
      <c r="S626" s="11"/>
      <c r="T626" s="11"/>
      <c r="U626" s="11"/>
      <c r="V626" s="11"/>
      <c r="W626" s="11"/>
      <c r="X626" s="11"/>
      <c r="Y626" s="11"/>
      <c r="Z626" s="11"/>
    </row>
    <row r="627" spans="1:26" ht="15.75" customHeight="1">
      <c r="A627" s="250">
        <v>186</v>
      </c>
      <c r="B627" s="48" t="s">
        <v>1093</v>
      </c>
      <c r="C627" s="49" t="s">
        <v>31</v>
      </c>
      <c r="D627" s="35"/>
      <c r="E627" s="91"/>
      <c r="F627" s="155"/>
      <c r="G627" s="95">
        <v>61</v>
      </c>
      <c r="H627" s="112">
        <v>2</v>
      </c>
      <c r="I627" s="190"/>
      <c r="J627" s="40" t="s">
        <v>33</v>
      </c>
      <c r="K627" s="41" t="s">
        <v>26</v>
      </c>
      <c r="L627" s="42" t="str">
        <f t="shared" si="17"/>
        <v>kg</v>
      </c>
      <c r="M627" s="43">
        <f t="shared" si="18"/>
        <v>0</v>
      </c>
      <c r="N627" s="44" t="str">
        <f t="shared" si="19"/>
        <v>0kg</v>
      </c>
      <c r="O627" s="51">
        <f t="shared" si="24"/>
        <v>122</v>
      </c>
      <c r="P627" s="11"/>
      <c r="Q627" s="11"/>
      <c r="R627" s="11"/>
      <c r="S627" s="11"/>
      <c r="T627" s="11"/>
      <c r="U627" s="11"/>
      <c r="V627" s="11"/>
      <c r="W627" s="11"/>
      <c r="X627" s="11"/>
      <c r="Y627" s="11"/>
      <c r="Z627" s="11"/>
    </row>
    <row r="628" spans="1:26" ht="15.75" customHeight="1">
      <c r="A628" s="250">
        <v>187</v>
      </c>
      <c r="B628" s="48" t="s">
        <v>950</v>
      </c>
      <c r="C628" s="49" t="s">
        <v>31</v>
      </c>
      <c r="D628" s="35"/>
      <c r="E628" s="91" t="s">
        <v>736</v>
      </c>
      <c r="F628" s="155"/>
      <c r="G628" s="95">
        <v>30.3</v>
      </c>
      <c r="H628" s="112">
        <v>4</v>
      </c>
      <c r="I628" s="190"/>
      <c r="J628" s="40" t="s">
        <v>29</v>
      </c>
      <c r="K628" s="41" t="s">
        <v>26</v>
      </c>
      <c r="L628" s="42" t="str">
        <f t="shared" si="17"/>
        <v>ml</v>
      </c>
      <c r="M628" s="43">
        <f t="shared" si="18"/>
        <v>0</v>
      </c>
      <c r="N628" s="44" t="str">
        <f t="shared" si="19"/>
        <v>0ml</v>
      </c>
      <c r="O628" s="51">
        <f t="shared" si="24"/>
        <v>121.2</v>
      </c>
      <c r="P628" s="11"/>
      <c r="Q628" s="11"/>
      <c r="R628" s="11"/>
      <c r="S628" s="11"/>
      <c r="T628" s="11"/>
      <c r="U628" s="11"/>
      <c r="V628" s="11"/>
      <c r="W628" s="11"/>
      <c r="X628" s="11"/>
      <c r="Y628" s="11"/>
      <c r="Z628" s="11"/>
    </row>
    <row r="629" spans="1:26" ht="15.75" customHeight="1">
      <c r="A629" s="250">
        <v>188</v>
      </c>
      <c r="B629" s="48" t="s">
        <v>1214</v>
      </c>
      <c r="C629" s="49" t="s">
        <v>31</v>
      </c>
      <c r="D629" s="35"/>
      <c r="E629" s="91"/>
      <c r="F629" s="155"/>
      <c r="G629" s="95">
        <v>392.05</v>
      </c>
      <c r="H629" s="112">
        <v>1</v>
      </c>
      <c r="I629" s="190"/>
      <c r="J629" s="40" t="s">
        <v>29</v>
      </c>
      <c r="K629" s="41" t="s">
        <v>26</v>
      </c>
      <c r="L629" s="42" t="str">
        <f t="shared" si="17"/>
        <v>ml</v>
      </c>
      <c r="M629" s="43">
        <f t="shared" si="18"/>
        <v>0</v>
      </c>
      <c r="N629" s="44" t="str">
        <f t="shared" si="19"/>
        <v>0ml</v>
      </c>
      <c r="O629" s="51">
        <f t="shared" si="24"/>
        <v>392.05</v>
      </c>
      <c r="P629" s="11"/>
      <c r="Q629" s="11"/>
      <c r="R629" s="11"/>
      <c r="S629" s="11"/>
      <c r="T629" s="11"/>
      <c r="U629" s="11"/>
      <c r="V629" s="11"/>
      <c r="W629" s="11"/>
      <c r="X629" s="11"/>
      <c r="Y629" s="11"/>
      <c r="Z629" s="11"/>
    </row>
    <row r="630" spans="1:26" ht="15.75" customHeight="1">
      <c r="A630" s="250">
        <v>189</v>
      </c>
      <c r="B630" s="33" t="s">
        <v>2367</v>
      </c>
      <c r="C630" s="49" t="s">
        <v>31</v>
      </c>
      <c r="D630" s="35"/>
      <c r="E630" s="149" t="s">
        <v>392</v>
      </c>
      <c r="F630" s="155"/>
      <c r="G630" s="108">
        <v>82</v>
      </c>
      <c r="H630" s="81">
        <v>17</v>
      </c>
      <c r="I630" s="67"/>
      <c r="J630" s="40" t="s">
        <v>33</v>
      </c>
      <c r="K630" s="41" t="s">
        <v>26</v>
      </c>
      <c r="L630" s="42" t="str">
        <f t="shared" si="17"/>
        <v>kg</v>
      </c>
      <c r="M630" s="43">
        <f t="shared" si="18"/>
        <v>0</v>
      </c>
      <c r="N630" s="44" t="str">
        <f t="shared" si="19"/>
        <v>0kg</v>
      </c>
      <c r="O630" s="51">
        <f t="shared" si="24"/>
        <v>1394</v>
      </c>
      <c r="P630" s="11"/>
      <c r="Q630" s="11"/>
      <c r="R630" s="11"/>
      <c r="S630" s="11"/>
      <c r="T630" s="11"/>
      <c r="U630" s="11"/>
      <c r="V630" s="11"/>
      <c r="W630" s="11"/>
      <c r="X630" s="11"/>
      <c r="Y630" s="11"/>
      <c r="Z630" s="11"/>
    </row>
    <row r="631" spans="1:26" ht="15.75" customHeight="1">
      <c r="A631" s="250">
        <v>190</v>
      </c>
      <c r="B631" s="33" t="s">
        <v>969</v>
      </c>
      <c r="C631" s="49" t="s">
        <v>31</v>
      </c>
      <c r="D631" s="179"/>
      <c r="E631" s="116" t="s">
        <v>970</v>
      </c>
      <c r="F631" s="111"/>
      <c r="G631" s="212">
        <v>29</v>
      </c>
      <c r="H631" s="39">
        <v>29</v>
      </c>
      <c r="I631" s="39"/>
      <c r="J631" s="40" t="s">
        <v>37</v>
      </c>
      <c r="K631" s="41" t="s">
        <v>26</v>
      </c>
      <c r="L631" s="42" t="str">
        <f t="shared" si="17"/>
        <v>pieces</v>
      </c>
      <c r="M631" s="43">
        <f t="shared" si="18"/>
        <v>0</v>
      </c>
      <c r="N631" s="44" t="str">
        <f t="shared" si="19"/>
        <v>0pieces</v>
      </c>
      <c r="O631" s="51">
        <f t="shared" si="24"/>
        <v>841</v>
      </c>
      <c r="P631" s="11"/>
      <c r="Q631" s="11"/>
      <c r="R631" s="11"/>
      <c r="S631" s="11"/>
      <c r="T631" s="11"/>
      <c r="U631" s="11"/>
      <c r="V631" s="11"/>
      <c r="W631" s="11"/>
      <c r="X631" s="11"/>
      <c r="Y631" s="11"/>
      <c r="Z631" s="11"/>
    </row>
    <row r="632" spans="1:26" ht="15.75" customHeight="1">
      <c r="A632" s="250">
        <v>191</v>
      </c>
      <c r="B632" s="33" t="s">
        <v>1069</v>
      </c>
      <c r="C632" s="49" t="s">
        <v>31</v>
      </c>
      <c r="D632" s="9"/>
      <c r="E632" s="116"/>
      <c r="F632" s="111"/>
      <c r="G632" s="38">
        <v>36.9</v>
      </c>
      <c r="H632" s="39">
        <v>1</v>
      </c>
      <c r="I632" s="39"/>
      <c r="J632" s="40" t="s">
        <v>37</v>
      </c>
      <c r="K632" s="41" t="s">
        <v>26</v>
      </c>
      <c r="L632" s="42" t="str">
        <f t="shared" si="17"/>
        <v>pieces</v>
      </c>
      <c r="M632" s="43">
        <f t="shared" si="18"/>
        <v>0</v>
      </c>
      <c r="N632" s="44" t="str">
        <f t="shared" si="19"/>
        <v>0pieces</v>
      </c>
      <c r="O632" s="51">
        <f t="shared" si="24"/>
        <v>36.9</v>
      </c>
      <c r="P632" s="11"/>
      <c r="Q632" s="11"/>
      <c r="R632" s="11"/>
      <c r="S632" s="11"/>
      <c r="T632" s="11"/>
      <c r="U632" s="11"/>
      <c r="V632" s="11"/>
      <c r="W632" s="11"/>
      <c r="X632" s="11"/>
      <c r="Y632" s="11"/>
      <c r="Z632" s="11"/>
    </row>
    <row r="633" spans="1:26" ht="15.75" customHeight="1">
      <c r="A633" s="250">
        <v>192</v>
      </c>
      <c r="B633" s="33" t="s">
        <v>1630</v>
      </c>
      <c r="C633" s="49" t="s">
        <v>31</v>
      </c>
      <c r="D633" s="9"/>
      <c r="E633" s="116" t="s">
        <v>1629</v>
      </c>
      <c r="F633" s="111"/>
      <c r="G633" s="38">
        <v>10.5</v>
      </c>
      <c r="H633" s="39">
        <v>112</v>
      </c>
      <c r="I633" s="39"/>
      <c r="J633" s="40" t="s">
        <v>37</v>
      </c>
      <c r="K633" s="41" t="s">
        <v>26</v>
      </c>
      <c r="L633" s="42" t="str">
        <f t="shared" si="17"/>
        <v>pieces</v>
      </c>
      <c r="M633" s="43">
        <f t="shared" si="18"/>
        <v>0</v>
      </c>
      <c r="N633" s="44" t="str">
        <f t="shared" si="19"/>
        <v>0pieces</v>
      </c>
      <c r="O633" s="51">
        <f t="shared" si="24"/>
        <v>1176</v>
      </c>
      <c r="P633" s="11"/>
      <c r="Q633" s="11"/>
      <c r="R633" s="11"/>
      <c r="S633" s="11"/>
      <c r="T633" s="11"/>
      <c r="U633" s="11"/>
      <c r="V633" s="11"/>
      <c r="W633" s="11"/>
      <c r="X633" s="11"/>
      <c r="Y633" s="11"/>
      <c r="Z633" s="11"/>
    </row>
    <row r="634" spans="1:26" ht="15.75" customHeight="1">
      <c r="A634" s="28">
        <v>193</v>
      </c>
      <c r="B634" s="33" t="s">
        <v>1915</v>
      </c>
      <c r="C634" s="49" t="s">
        <v>31</v>
      </c>
      <c r="D634" s="35"/>
      <c r="E634" s="50" t="s">
        <v>970</v>
      </c>
      <c r="F634" s="111"/>
      <c r="G634" s="38">
        <v>29.23</v>
      </c>
      <c r="H634" s="64">
        <v>48</v>
      </c>
      <c r="I634" s="64"/>
      <c r="J634" s="40" t="s">
        <v>37</v>
      </c>
      <c r="K634" s="41" t="s">
        <v>26</v>
      </c>
      <c r="L634" s="42" t="str">
        <f t="shared" si="17"/>
        <v>pieces</v>
      </c>
      <c r="M634" s="43">
        <f t="shared" si="18"/>
        <v>0</v>
      </c>
      <c r="N634" s="44" t="str">
        <f t="shared" si="19"/>
        <v>0pieces</v>
      </c>
      <c r="O634" s="51">
        <f t="shared" si="24"/>
        <v>1403.04</v>
      </c>
      <c r="P634" s="11"/>
      <c r="Q634" s="11"/>
      <c r="R634" s="11"/>
      <c r="S634" s="11"/>
      <c r="T634" s="11"/>
      <c r="U634" s="11"/>
      <c r="V634" s="11"/>
      <c r="W634" s="11"/>
      <c r="X634" s="11"/>
      <c r="Y634" s="11"/>
      <c r="Z634" s="11"/>
    </row>
    <row r="635" spans="1:26" ht="15.75" customHeight="1">
      <c r="A635" s="28">
        <v>194</v>
      </c>
      <c r="B635" s="33" t="s">
        <v>2119</v>
      </c>
      <c r="C635" s="49" t="s">
        <v>31</v>
      </c>
      <c r="D635" s="35"/>
      <c r="E635" s="50" t="s">
        <v>1066</v>
      </c>
      <c r="F635" s="111"/>
      <c r="G635" s="38">
        <v>10.16</v>
      </c>
      <c r="H635" s="39">
        <v>31</v>
      </c>
      <c r="I635" s="39"/>
      <c r="J635" s="40" t="s">
        <v>37</v>
      </c>
      <c r="K635" s="41" t="s">
        <v>26</v>
      </c>
      <c r="L635" s="42" t="str">
        <f t="shared" si="17"/>
        <v>pieces</v>
      </c>
      <c r="M635" s="43">
        <f t="shared" si="18"/>
        <v>0</v>
      </c>
      <c r="N635" s="44" t="str">
        <f t="shared" si="19"/>
        <v>0pieces</v>
      </c>
      <c r="O635" s="51">
        <f t="shared" si="24"/>
        <v>314.95999999999998</v>
      </c>
      <c r="P635" s="11"/>
      <c r="Q635" s="11"/>
      <c r="R635" s="11"/>
      <c r="S635" s="11"/>
      <c r="T635" s="11"/>
      <c r="U635" s="11"/>
      <c r="V635" s="11"/>
      <c r="W635" s="11"/>
      <c r="X635" s="11"/>
      <c r="Y635" s="11"/>
      <c r="Z635" s="11"/>
    </row>
    <row r="636" spans="1:26" ht="15.75" customHeight="1">
      <c r="A636" s="233">
        <v>194</v>
      </c>
      <c r="B636" s="122" t="s">
        <v>2117</v>
      </c>
      <c r="C636" s="34" t="s">
        <v>82</v>
      </c>
      <c r="D636" s="35"/>
      <c r="E636" s="122" t="s">
        <v>688</v>
      </c>
      <c r="F636" s="111" t="s">
        <v>76</v>
      </c>
      <c r="G636" s="207">
        <v>61</v>
      </c>
      <c r="H636" s="165">
        <v>1</v>
      </c>
      <c r="I636" s="165">
        <v>1</v>
      </c>
      <c r="J636" s="130" t="s">
        <v>29</v>
      </c>
      <c r="K636" s="41" t="s">
        <v>26</v>
      </c>
      <c r="L636" s="42" t="str">
        <f t="shared" si="17"/>
        <v>1ml</v>
      </c>
      <c r="M636" s="43">
        <f t="shared" si="18"/>
        <v>1</v>
      </c>
      <c r="N636" s="44" t="str">
        <f t="shared" si="19"/>
        <v>1ml</v>
      </c>
      <c r="O636" s="51">
        <f t="shared" si="24"/>
        <v>61</v>
      </c>
      <c r="P636" s="11"/>
      <c r="Q636" s="11"/>
      <c r="R636" s="11"/>
      <c r="S636" s="11"/>
      <c r="T636" s="11"/>
      <c r="U636" s="11"/>
      <c r="V636" s="11"/>
      <c r="W636" s="11"/>
      <c r="X636" s="11"/>
      <c r="Y636" s="11"/>
      <c r="Z636" s="11"/>
    </row>
    <row r="637" spans="1:26" ht="15.75" customHeight="1">
      <c r="A637" s="233">
        <v>194</v>
      </c>
      <c r="B637" s="209" t="s">
        <v>2119</v>
      </c>
      <c r="C637" s="34" t="s">
        <v>74</v>
      </c>
      <c r="D637" s="35"/>
      <c r="E637" s="116" t="s">
        <v>1066</v>
      </c>
      <c r="F637" s="111" t="s">
        <v>76</v>
      </c>
      <c r="G637" s="38">
        <v>16.14</v>
      </c>
      <c r="H637" s="39">
        <v>12</v>
      </c>
      <c r="I637" s="39">
        <v>250</v>
      </c>
      <c r="J637" s="40" t="s">
        <v>29</v>
      </c>
      <c r="K637" s="41" t="s">
        <v>26</v>
      </c>
      <c r="L637" s="42" t="str">
        <f t="shared" si="17"/>
        <v>250ml</v>
      </c>
      <c r="M637" s="43">
        <f t="shared" si="18"/>
        <v>3000</v>
      </c>
      <c r="N637" s="44" t="str">
        <f t="shared" si="19"/>
        <v>3000ml</v>
      </c>
      <c r="O637" s="51">
        <f t="shared" si="24"/>
        <v>193.68</v>
      </c>
      <c r="P637" s="11"/>
      <c r="Q637" s="11"/>
      <c r="R637" s="11"/>
      <c r="S637" s="11"/>
      <c r="T637" s="11"/>
      <c r="U637" s="11"/>
      <c r="V637" s="11"/>
      <c r="W637" s="11"/>
      <c r="X637" s="11"/>
      <c r="Y637" s="11"/>
      <c r="Z637" s="11"/>
    </row>
    <row r="638" spans="1:26" ht="15.75" customHeight="1">
      <c r="A638" s="233">
        <v>194</v>
      </c>
      <c r="B638" s="76" t="s">
        <v>2119</v>
      </c>
      <c r="C638" s="34" t="s">
        <v>55</v>
      </c>
      <c r="D638" s="35"/>
      <c r="E638" s="50"/>
      <c r="F638" s="37"/>
      <c r="G638" s="70">
        <v>31.35</v>
      </c>
      <c r="H638" s="39">
        <v>49</v>
      </c>
      <c r="I638" s="39">
        <v>1</v>
      </c>
      <c r="J638" s="40" t="s">
        <v>37</v>
      </c>
      <c r="K638" s="41" t="s">
        <v>26</v>
      </c>
      <c r="L638" s="42" t="str">
        <f t="shared" si="17"/>
        <v>1pieces</v>
      </c>
      <c r="M638" s="43">
        <f t="shared" si="18"/>
        <v>49</v>
      </c>
      <c r="N638" s="44" t="str">
        <f t="shared" si="19"/>
        <v>49pieces</v>
      </c>
      <c r="O638" s="51">
        <f t="shared" si="24"/>
        <v>1536.15</v>
      </c>
      <c r="P638" s="11"/>
      <c r="Q638" s="11"/>
      <c r="R638" s="11"/>
      <c r="S638" s="11"/>
      <c r="T638" s="11"/>
      <c r="U638" s="11"/>
      <c r="V638" s="11"/>
      <c r="W638" s="11"/>
      <c r="X638" s="11"/>
      <c r="Y638" s="11"/>
      <c r="Z638" s="11"/>
    </row>
    <row r="639" spans="1:26" ht="15.75" customHeight="1">
      <c r="A639" s="28">
        <v>195</v>
      </c>
      <c r="B639" s="33" t="s">
        <v>2599</v>
      </c>
      <c r="C639" s="49" t="s">
        <v>31</v>
      </c>
      <c r="D639" s="35"/>
      <c r="E639" s="50" t="s">
        <v>2600</v>
      </c>
      <c r="F639" s="111"/>
      <c r="G639" s="38">
        <v>10</v>
      </c>
      <c r="H639" s="39">
        <v>145</v>
      </c>
      <c r="I639" s="39"/>
      <c r="J639" s="40" t="s">
        <v>37</v>
      </c>
      <c r="K639" s="41" t="s">
        <v>26</v>
      </c>
      <c r="L639" s="42" t="str">
        <f t="shared" si="17"/>
        <v>pieces</v>
      </c>
      <c r="M639" s="43">
        <f t="shared" si="18"/>
        <v>0</v>
      </c>
      <c r="N639" s="44" t="str">
        <f t="shared" si="19"/>
        <v>0pieces</v>
      </c>
      <c r="O639" s="51">
        <f t="shared" si="24"/>
        <v>1450</v>
      </c>
      <c r="P639" s="11"/>
      <c r="Q639" s="11"/>
      <c r="R639" s="11"/>
      <c r="S639" s="11"/>
      <c r="T639" s="11"/>
      <c r="U639" s="11"/>
      <c r="V639" s="11"/>
      <c r="W639" s="11"/>
      <c r="X639" s="11"/>
      <c r="Y639" s="11"/>
      <c r="Z639" s="11"/>
    </row>
    <row r="640" spans="1:26" ht="15.75" customHeight="1">
      <c r="A640" s="28">
        <v>196</v>
      </c>
      <c r="B640" s="33" t="s">
        <v>225</v>
      </c>
      <c r="C640" s="49" t="s">
        <v>31</v>
      </c>
      <c r="D640" s="35"/>
      <c r="E640" s="50" t="s">
        <v>226</v>
      </c>
      <c r="F640" s="111"/>
      <c r="G640" s="38">
        <v>11.2</v>
      </c>
      <c r="H640" s="39">
        <v>64</v>
      </c>
      <c r="I640" s="39"/>
      <c r="J640" s="40" t="s">
        <v>37</v>
      </c>
      <c r="K640" s="41" t="s">
        <v>26</v>
      </c>
      <c r="L640" s="42" t="str">
        <f t="shared" si="17"/>
        <v>pieces</v>
      </c>
      <c r="M640" s="43">
        <f t="shared" si="18"/>
        <v>0</v>
      </c>
      <c r="N640" s="44" t="str">
        <f t="shared" si="19"/>
        <v>0pieces</v>
      </c>
      <c r="O640" s="51">
        <f t="shared" si="24"/>
        <v>716.8</v>
      </c>
      <c r="P640" s="11"/>
      <c r="Q640" s="11"/>
      <c r="R640" s="11"/>
      <c r="S640" s="11"/>
      <c r="T640" s="11"/>
      <c r="U640" s="11"/>
      <c r="V640" s="11"/>
      <c r="W640" s="11"/>
      <c r="X640" s="11"/>
      <c r="Y640" s="11"/>
      <c r="Z640" s="11"/>
    </row>
    <row r="641" spans="1:26" ht="15.75" customHeight="1">
      <c r="A641" s="28">
        <v>197</v>
      </c>
      <c r="B641" s="33" t="s">
        <v>674</v>
      </c>
      <c r="C641" s="49" t="s">
        <v>31</v>
      </c>
      <c r="D641" s="9"/>
      <c r="E641" s="50" t="s">
        <v>675</v>
      </c>
      <c r="F641" s="111"/>
      <c r="G641" s="38">
        <v>2.3199999999999998</v>
      </c>
      <c r="H641" s="81">
        <v>1008</v>
      </c>
      <c r="I641" s="81"/>
      <c r="J641" s="40" t="s">
        <v>37</v>
      </c>
      <c r="K641" s="41" t="s">
        <v>26</v>
      </c>
      <c r="L641" s="42" t="str">
        <f t="shared" si="17"/>
        <v>pieces</v>
      </c>
      <c r="M641" s="43">
        <f t="shared" si="18"/>
        <v>0</v>
      </c>
      <c r="N641" s="44" t="str">
        <f t="shared" si="19"/>
        <v>0pieces</v>
      </c>
      <c r="O641" s="51">
        <f t="shared" si="24"/>
        <v>2338.56</v>
      </c>
      <c r="P641" s="11"/>
      <c r="Q641" s="11"/>
      <c r="R641" s="11"/>
      <c r="S641" s="11"/>
      <c r="T641" s="11"/>
      <c r="U641" s="11"/>
      <c r="V641" s="11"/>
      <c r="W641" s="11"/>
      <c r="X641" s="11"/>
      <c r="Y641" s="11"/>
      <c r="Z641" s="11"/>
    </row>
    <row r="642" spans="1:26" ht="15.75" customHeight="1">
      <c r="A642" s="28">
        <v>198</v>
      </c>
      <c r="B642" s="33" t="s">
        <v>827</v>
      </c>
      <c r="C642" s="49" t="s">
        <v>31</v>
      </c>
      <c r="D642" s="9"/>
      <c r="E642" s="50" t="s">
        <v>79</v>
      </c>
      <c r="F642" s="111"/>
      <c r="G642" s="38">
        <v>7.1</v>
      </c>
      <c r="H642" s="81">
        <v>140</v>
      </c>
      <c r="I642" s="81"/>
      <c r="J642" s="40" t="s">
        <v>37</v>
      </c>
      <c r="K642" s="41" t="s">
        <v>26</v>
      </c>
      <c r="L642" s="42" t="str">
        <f t="shared" si="17"/>
        <v>pieces</v>
      </c>
      <c r="M642" s="43">
        <f t="shared" si="18"/>
        <v>0</v>
      </c>
      <c r="N642" s="44" t="str">
        <f t="shared" si="19"/>
        <v>0pieces</v>
      </c>
      <c r="O642" s="51">
        <f t="shared" si="24"/>
        <v>994</v>
      </c>
      <c r="P642" s="11"/>
      <c r="Q642" s="11"/>
      <c r="R642" s="11"/>
      <c r="S642" s="11"/>
      <c r="T642" s="11"/>
      <c r="U642" s="11"/>
      <c r="V642" s="11"/>
      <c r="W642" s="11"/>
      <c r="X642" s="11"/>
      <c r="Y642" s="11"/>
      <c r="Z642" s="11"/>
    </row>
    <row r="643" spans="1:26" ht="15.75" customHeight="1">
      <c r="A643" s="233">
        <v>198</v>
      </c>
      <c r="B643" s="79" t="s">
        <v>827</v>
      </c>
      <c r="C643" s="34" t="s">
        <v>47</v>
      </c>
      <c r="D643" s="58"/>
      <c r="E643" s="185" t="s">
        <v>828</v>
      </c>
      <c r="F643" s="59"/>
      <c r="G643" s="63">
        <v>8.34</v>
      </c>
      <c r="H643" s="81">
        <v>167</v>
      </c>
      <c r="I643" s="85">
        <v>1</v>
      </c>
      <c r="J643" s="86" t="s">
        <v>37</v>
      </c>
      <c r="K643" s="46"/>
      <c r="L643" s="42" t="str">
        <f t="shared" si="17"/>
        <v>1pieces</v>
      </c>
      <c r="M643" s="43">
        <f t="shared" si="18"/>
        <v>167</v>
      </c>
      <c r="N643" s="44" t="str">
        <f t="shared" si="19"/>
        <v>167pieces</v>
      </c>
      <c r="O643" s="51">
        <f t="shared" si="24"/>
        <v>1392.78</v>
      </c>
      <c r="P643" s="11"/>
      <c r="Q643" s="11"/>
      <c r="R643" s="11"/>
      <c r="S643" s="11"/>
      <c r="T643" s="11"/>
      <c r="U643" s="11"/>
      <c r="V643" s="11"/>
      <c r="W643" s="11"/>
      <c r="X643" s="11"/>
      <c r="Y643" s="11"/>
      <c r="Z643" s="11"/>
    </row>
    <row r="644" spans="1:26" ht="15.75" customHeight="1">
      <c r="A644" s="28">
        <v>199</v>
      </c>
      <c r="B644" s="33" t="s">
        <v>1132</v>
      </c>
      <c r="C644" s="49" t="s">
        <v>31</v>
      </c>
      <c r="D644" s="9"/>
      <c r="E644" s="50" t="s">
        <v>2646</v>
      </c>
      <c r="F644" s="111"/>
      <c r="G644" s="38">
        <v>2.31</v>
      </c>
      <c r="H644" s="81">
        <v>49</v>
      </c>
      <c r="I644" s="39"/>
      <c r="J644" s="86" t="s">
        <v>37</v>
      </c>
      <c r="K644" s="41" t="s">
        <v>26</v>
      </c>
      <c r="L644" s="42" t="str">
        <f t="shared" si="17"/>
        <v>pieces</v>
      </c>
      <c r="M644" s="43">
        <f t="shared" si="18"/>
        <v>0</v>
      </c>
      <c r="N644" s="44" t="str">
        <f t="shared" si="19"/>
        <v>0pieces</v>
      </c>
      <c r="O644" s="51">
        <f t="shared" si="24"/>
        <v>113.19</v>
      </c>
      <c r="P644" s="11"/>
      <c r="Q644" s="11"/>
      <c r="R644" s="11"/>
      <c r="S644" s="11"/>
      <c r="T644" s="11"/>
      <c r="U644" s="11"/>
      <c r="V644" s="11"/>
      <c r="W644" s="11"/>
      <c r="X644" s="11"/>
      <c r="Y644" s="11"/>
      <c r="Z644" s="11"/>
    </row>
    <row r="645" spans="1:26" ht="15.75" customHeight="1">
      <c r="A645" s="232">
        <v>199</v>
      </c>
      <c r="B645" s="48" t="s">
        <v>1134</v>
      </c>
      <c r="C645" s="34" t="s">
        <v>35</v>
      </c>
      <c r="D645" s="9"/>
      <c r="E645" s="50" t="s">
        <v>1135</v>
      </c>
      <c r="F645" s="111"/>
      <c r="G645" s="38">
        <v>8.59</v>
      </c>
      <c r="H645" s="81">
        <v>6</v>
      </c>
      <c r="I645" s="81">
        <v>1.5</v>
      </c>
      <c r="J645" s="40" t="s">
        <v>59</v>
      </c>
      <c r="K645" s="229" t="s">
        <v>26</v>
      </c>
      <c r="L645" s="42" t="str">
        <f t="shared" si="17"/>
        <v>1.5grams</v>
      </c>
      <c r="M645" s="43">
        <f t="shared" si="18"/>
        <v>9</v>
      </c>
      <c r="N645" s="44" t="str">
        <f t="shared" si="19"/>
        <v>9grams</v>
      </c>
      <c r="O645" s="51">
        <f t="shared" si="24"/>
        <v>51.54</v>
      </c>
      <c r="P645" s="11"/>
      <c r="Q645" s="11"/>
      <c r="R645" s="11"/>
      <c r="S645" s="11"/>
      <c r="T645" s="11"/>
      <c r="U645" s="11"/>
      <c r="V645" s="11"/>
      <c r="W645" s="11"/>
      <c r="X645" s="11"/>
      <c r="Y645" s="11"/>
      <c r="Z645" s="11"/>
    </row>
    <row r="646" spans="1:26" ht="15.75" customHeight="1">
      <c r="A646" s="232">
        <v>199</v>
      </c>
      <c r="B646" s="50" t="s">
        <v>1132</v>
      </c>
      <c r="C646" s="53" t="s">
        <v>39</v>
      </c>
      <c r="D646" s="149"/>
      <c r="E646" s="50" t="s">
        <v>1136</v>
      </c>
      <c r="F646" s="37"/>
      <c r="G646" s="38">
        <v>5.44</v>
      </c>
      <c r="H646" s="103">
        <v>150</v>
      </c>
      <c r="I646" s="81">
        <v>14</v>
      </c>
      <c r="J646" s="104" t="s">
        <v>37</v>
      </c>
      <c r="K646" s="41"/>
      <c r="L646" s="42" t="str">
        <f t="shared" si="17"/>
        <v>14pieces</v>
      </c>
      <c r="M646" s="43">
        <f t="shared" si="18"/>
        <v>2100</v>
      </c>
      <c r="N646" s="44" t="str">
        <f t="shared" si="19"/>
        <v>2100pieces</v>
      </c>
      <c r="O646" s="51">
        <f t="shared" si="24"/>
        <v>816.00000000000011</v>
      </c>
      <c r="P646" s="11"/>
      <c r="Q646" s="11"/>
      <c r="R646" s="11"/>
      <c r="S646" s="11"/>
      <c r="T646" s="11"/>
      <c r="U646" s="11"/>
      <c r="V646" s="11"/>
      <c r="W646" s="11"/>
      <c r="X646" s="11"/>
      <c r="Y646" s="11"/>
      <c r="Z646" s="11"/>
    </row>
    <row r="647" spans="1:26" ht="15.75" customHeight="1">
      <c r="A647" s="233">
        <v>199</v>
      </c>
      <c r="B647" s="283" t="s">
        <v>1132</v>
      </c>
      <c r="C647" s="34" t="s">
        <v>82</v>
      </c>
      <c r="D647" s="9"/>
      <c r="E647" s="283" t="s">
        <v>1136</v>
      </c>
      <c r="F647" s="111" t="s">
        <v>76</v>
      </c>
      <c r="G647" s="284">
        <v>9.99</v>
      </c>
      <c r="H647" s="129">
        <v>2</v>
      </c>
      <c r="I647" s="502">
        <v>1</v>
      </c>
      <c r="J647" s="527" t="s">
        <v>59</v>
      </c>
      <c r="K647" s="41" t="s">
        <v>26</v>
      </c>
      <c r="L647" s="42" t="str">
        <f t="shared" si="17"/>
        <v>1grams</v>
      </c>
      <c r="M647" s="43">
        <f t="shared" si="18"/>
        <v>2</v>
      </c>
      <c r="N647" s="44" t="str">
        <f t="shared" si="19"/>
        <v>2grams</v>
      </c>
      <c r="O647" s="51">
        <f t="shared" si="24"/>
        <v>19.98</v>
      </c>
      <c r="P647" s="11"/>
      <c r="Q647" s="11"/>
      <c r="R647" s="11"/>
      <c r="S647" s="11"/>
      <c r="T647" s="11"/>
      <c r="U647" s="11"/>
      <c r="V647" s="11"/>
      <c r="W647" s="11"/>
      <c r="X647" s="11"/>
      <c r="Y647" s="11"/>
      <c r="Z647" s="11"/>
    </row>
    <row r="648" spans="1:26" ht="15.75" customHeight="1">
      <c r="A648" s="233">
        <v>199</v>
      </c>
      <c r="B648" s="208" t="s">
        <v>1132</v>
      </c>
      <c r="C648" s="34" t="s">
        <v>27</v>
      </c>
      <c r="D648" s="90"/>
      <c r="E648" s="336" t="s">
        <v>1136</v>
      </c>
      <c r="F648" s="111"/>
      <c r="G648" s="38">
        <v>8.59</v>
      </c>
      <c r="H648" s="81">
        <v>15</v>
      </c>
      <c r="I648" s="81">
        <v>1.5</v>
      </c>
      <c r="J648" s="88" t="s">
        <v>59</v>
      </c>
      <c r="K648" s="41" t="s">
        <v>26</v>
      </c>
      <c r="L648" s="42" t="str">
        <f t="shared" si="17"/>
        <v>1.5grams</v>
      </c>
      <c r="M648" s="43">
        <f t="shared" si="18"/>
        <v>22.5</v>
      </c>
      <c r="N648" s="44" t="str">
        <f t="shared" si="19"/>
        <v>22.5grams</v>
      </c>
      <c r="O648" s="45">
        <f t="shared" si="24"/>
        <v>128.85</v>
      </c>
      <c r="P648" s="11"/>
      <c r="Q648" s="11"/>
      <c r="R648" s="11"/>
      <c r="S648" s="11"/>
      <c r="T648" s="11"/>
      <c r="U648" s="11"/>
      <c r="V648" s="11"/>
      <c r="W648" s="11"/>
      <c r="X648" s="11"/>
      <c r="Y648" s="11"/>
      <c r="Z648" s="11"/>
    </row>
    <row r="649" spans="1:26" ht="15.75" customHeight="1">
      <c r="A649" s="233">
        <v>199</v>
      </c>
      <c r="B649" s="286" t="s">
        <v>1132</v>
      </c>
      <c r="C649" s="34" t="s">
        <v>47</v>
      </c>
      <c r="D649" s="58"/>
      <c r="E649" s="116" t="s">
        <v>1136</v>
      </c>
      <c r="F649" s="59"/>
      <c r="G649" s="38">
        <v>8.59</v>
      </c>
      <c r="H649" s="81">
        <v>12</v>
      </c>
      <c r="I649" s="81">
        <v>14</v>
      </c>
      <c r="J649" s="88" t="s">
        <v>37</v>
      </c>
      <c r="K649" s="46"/>
      <c r="L649" s="42" t="str">
        <f t="shared" si="17"/>
        <v>14pieces</v>
      </c>
      <c r="M649" s="43">
        <f t="shared" si="18"/>
        <v>168</v>
      </c>
      <c r="N649" s="44" t="str">
        <f t="shared" si="19"/>
        <v>168pieces</v>
      </c>
      <c r="O649" s="51">
        <f t="shared" si="24"/>
        <v>103.08</v>
      </c>
      <c r="P649" s="11"/>
      <c r="Q649" s="11"/>
      <c r="R649" s="11"/>
      <c r="S649" s="11"/>
      <c r="T649" s="11"/>
      <c r="U649" s="11"/>
      <c r="V649" s="11"/>
      <c r="W649" s="11"/>
      <c r="X649" s="11"/>
      <c r="Y649" s="11"/>
      <c r="Z649" s="11"/>
    </row>
    <row r="650" spans="1:26" ht="15.75" customHeight="1">
      <c r="A650" s="233">
        <v>199</v>
      </c>
      <c r="B650" s="57" t="s">
        <v>1132</v>
      </c>
      <c r="C650" s="94" t="s">
        <v>68</v>
      </c>
      <c r="D650" s="301"/>
      <c r="E650" s="116"/>
      <c r="F650" s="59"/>
      <c r="G650" s="212">
        <v>34.057142857142857</v>
      </c>
      <c r="H650" s="308">
        <v>50</v>
      </c>
      <c r="I650" s="97">
        <v>14</v>
      </c>
      <c r="J650" s="312" t="s">
        <v>37</v>
      </c>
      <c r="K650" s="46"/>
      <c r="L650" s="42" t="str">
        <f t="shared" si="17"/>
        <v>14pieces</v>
      </c>
      <c r="M650" s="43">
        <f t="shared" si="18"/>
        <v>700</v>
      </c>
      <c r="N650" s="44" t="str">
        <f t="shared" si="19"/>
        <v>700pieces</v>
      </c>
      <c r="O650" s="51">
        <f t="shared" si="24"/>
        <v>1702.8571428571429</v>
      </c>
      <c r="P650" s="11"/>
      <c r="Q650" s="11"/>
      <c r="R650" s="11"/>
      <c r="S650" s="11"/>
      <c r="T650" s="11"/>
      <c r="U650" s="11"/>
      <c r="V650" s="11"/>
      <c r="W650" s="11"/>
      <c r="X650" s="11"/>
      <c r="Y650" s="11"/>
      <c r="Z650" s="11"/>
    </row>
    <row r="651" spans="1:26" ht="15.75" customHeight="1">
      <c r="A651" s="232">
        <v>200</v>
      </c>
      <c r="B651" s="33" t="s">
        <v>1322</v>
      </c>
      <c r="C651" s="49" t="s">
        <v>31</v>
      </c>
      <c r="D651" s="35"/>
      <c r="E651" s="116" t="s">
        <v>461</v>
      </c>
      <c r="F651" s="111"/>
      <c r="G651" s="38">
        <v>8.35</v>
      </c>
      <c r="H651" s="81">
        <v>170</v>
      </c>
      <c r="I651" s="81"/>
      <c r="J651" s="88" t="s">
        <v>37</v>
      </c>
      <c r="K651" s="41" t="s">
        <v>26</v>
      </c>
      <c r="L651" s="42" t="str">
        <f t="shared" si="17"/>
        <v>pieces</v>
      </c>
      <c r="M651" s="43">
        <f t="shared" si="18"/>
        <v>0</v>
      </c>
      <c r="N651" s="44" t="str">
        <f t="shared" si="19"/>
        <v>0pieces</v>
      </c>
      <c r="O651" s="51">
        <f t="shared" si="24"/>
        <v>1419.5</v>
      </c>
      <c r="P651" s="11"/>
      <c r="Q651" s="11"/>
      <c r="R651" s="11"/>
      <c r="S651" s="11"/>
      <c r="T651" s="11"/>
      <c r="U651" s="11"/>
      <c r="V651" s="11"/>
      <c r="W651" s="11"/>
      <c r="X651" s="11"/>
      <c r="Y651" s="11"/>
      <c r="Z651" s="11"/>
    </row>
    <row r="652" spans="1:26" ht="15.75" customHeight="1">
      <c r="A652" s="233">
        <v>200</v>
      </c>
      <c r="B652" s="122" t="s">
        <v>1322</v>
      </c>
      <c r="C652" s="34" t="s">
        <v>82</v>
      </c>
      <c r="D652" s="9"/>
      <c r="E652" s="203" t="s">
        <v>1323</v>
      </c>
      <c r="F652" s="111" t="s">
        <v>76</v>
      </c>
      <c r="G652" s="207">
        <v>7.74</v>
      </c>
      <c r="H652" s="129">
        <v>8</v>
      </c>
      <c r="I652" s="129">
        <v>10</v>
      </c>
      <c r="J652" s="240" t="s">
        <v>59</v>
      </c>
      <c r="K652" s="41" t="s">
        <v>26</v>
      </c>
      <c r="L652" s="42" t="str">
        <f t="shared" si="17"/>
        <v>10grams</v>
      </c>
      <c r="M652" s="43">
        <f t="shared" si="18"/>
        <v>80</v>
      </c>
      <c r="N652" s="44" t="str">
        <f t="shared" si="19"/>
        <v>80grams</v>
      </c>
      <c r="O652" s="51">
        <f t="shared" si="24"/>
        <v>61.92</v>
      </c>
      <c r="P652" s="11"/>
      <c r="Q652" s="11"/>
      <c r="R652" s="11"/>
      <c r="S652" s="11"/>
      <c r="T652" s="11"/>
      <c r="U652" s="11"/>
      <c r="V652" s="11"/>
      <c r="W652" s="11"/>
      <c r="X652" s="11"/>
      <c r="Y652" s="11"/>
      <c r="Z652" s="11"/>
    </row>
    <row r="653" spans="1:26" ht="15.75" customHeight="1">
      <c r="A653" s="233">
        <v>200</v>
      </c>
      <c r="B653" s="107" t="s">
        <v>1322</v>
      </c>
      <c r="C653" s="34" t="s">
        <v>47</v>
      </c>
      <c r="D653" s="58"/>
      <c r="E653" s="149" t="s">
        <v>1323</v>
      </c>
      <c r="F653" s="59"/>
      <c r="G653" s="108">
        <v>7</v>
      </c>
      <c r="H653" s="81">
        <v>351</v>
      </c>
      <c r="I653" s="81">
        <v>1</v>
      </c>
      <c r="J653" s="88" t="s">
        <v>37</v>
      </c>
      <c r="K653" s="46"/>
      <c r="L653" s="42" t="str">
        <f t="shared" si="17"/>
        <v>1pieces</v>
      </c>
      <c r="M653" s="43">
        <f t="shared" si="18"/>
        <v>351</v>
      </c>
      <c r="N653" s="44" t="str">
        <f t="shared" si="19"/>
        <v>351pieces</v>
      </c>
      <c r="O653" s="51">
        <f t="shared" si="24"/>
        <v>2457</v>
      </c>
      <c r="P653" s="11"/>
      <c r="Q653" s="11"/>
      <c r="R653" s="11"/>
      <c r="S653" s="11"/>
      <c r="T653" s="11"/>
      <c r="U653" s="11"/>
      <c r="V653" s="11"/>
      <c r="W653" s="11"/>
      <c r="X653" s="11"/>
      <c r="Y653" s="11"/>
      <c r="Z653" s="11"/>
    </row>
    <row r="654" spans="1:26" ht="15.75" customHeight="1">
      <c r="A654" s="233">
        <v>200</v>
      </c>
      <c r="B654" s="57" t="s">
        <v>1322</v>
      </c>
      <c r="C654" s="94" t="s">
        <v>68</v>
      </c>
      <c r="D654" s="58"/>
      <c r="E654" s="91"/>
      <c r="F654" s="59"/>
      <c r="G654" s="95">
        <v>7.7</v>
      </c>
      <c r="H654" s="308">
        <v>311</v>
      </c>
      <c r="I654" s="97">
        <v>10</v>
      </c>
      <c r="J654" s="312" t="s">
        <v>37</v>
      </c>
      <c r="K654" s="46"/>
      <c r="L654" s="42" t="str">
        <f t="shared" si="17"/>
        <v>10pieces</v>
      </c>
      <c r="M654" s="43">
        <f t="shared" si="18"/>
        <v>3110</v>
      </c>
      <c r="N654" s="44" t="str">
        <f t="shared" si="19"/>
        <v>3110pieces</v>
      </c>
      <c r="O654" s="51">
        <f t="shared" si="24"/>
        <v>2394.7000000000003</v>
      </c>
      <c r="P654" s="11"/>
      <c r="Q654" s="11"/>
      <c r="R654" s="11"/>
      <c r="S654" s="11"/>
      <c r="T654" s="11"/>
      <c r="U654" s="11"/>
      <c r="V654" s="11"/>
      <c r="W654" s="11"/>
      <c r="X654" s="11"/>
      <c r="Y654" s="11"/>
      <c r="Z654" s="11"/>
    </row>
    <row r="655" spans="1:26" ht="15.75" customHeight="1">
      <c r="A655" s="232">
        <v>201</v>
      </c>
      <c r="B655" s="48" t="s">
        <v>1716</v>
      </c>
      <c r="C655" s="49" t="s">
        <v>31</v>
      </c>
      <c r="D655" s="90"/>
      <c r="E655" s="400" t="s">
        <v>79</v>
      </c>
      <c r="F655" s="111"/>
      <c r="G655" s="115">
        <v>7.25</v>
      </c>
      <c r="H655" s="85">
        <v>98</v>
      </c>
      <c r="I655" s="85"/>
      <c r="J655" s="88" t="s">
        <v>37</v>
      </c>
      <c r="K655" s="41" t="s">
        <v>26</v>
      </c>
      <c r="L655" s="42" t="str">
        <f t="shared" si="17"/>
        <v>pieces</v>
      </c>
      <c r="M655" s="43">
        <f t="shared" si="18"/>
        <v>0</v>
      </c>
      <c r="N655" s="44" t="str">
        <f t="shared" si="19"/>
        <v>0pieces</v>
      </c>
      <c r="O655" s="51">
        <f t="shared" si="24"/>
        <v>710.5</v>
      </c>
      <c r="P655" s="11"/>
      <c r="Q655" s="11"/>
      <c r="R655" s="11"/>
      <c r="S655" s="11"/>
      <c r="T655" s="11"/>
      <c r="U655" s="11"/>
      <c r="V655" s="11"/>
      <c r="W655" s="11"/>
      <c r="X655" s="11"/>
      <c r="Y655" s="11"/>
      <c r="Z655" s="11"/>
    </row>
    <row r="656" spans="1:26" ht="15.75" customHeight="1">
      <c r="A656" s="232">
        <v>201</v>
      </c>
      <c r="B656" s="345" t="s">
        <v>1716</v>
      </c>
      <c r="C656" s="53" t="s">
        <v>39</v>
      </c>
      <c r="D656" s="346"/>
      <c r="E656" s="345" t="s">
        <v>1717</v>
      </c>
      <c r="F656" s="37"/>
      <c r="G656" s="348">
        <v>7.65</v>
      </c>
      <c r="H656" s="71">
        <v>763</v>
      </c>
      <c r="I656" s="417">
        <v>20</v>
      </c>
      <c r="J656" s="104" t="s">
        <v>37</v>
      </c>
      <c r="K656" s="41"/>
      <c r="L656" s="42" t="str">
        <f t="shared" si="17"/>
        <v>20pieces</v>
      </c>
      <c r="M656" s="43">
        <f t="shared" si="18"/>
        <v>15260</v>
      </c>
      <c r="N656" s="44" t="str">
        <f t="shared" si="19"/>
        <v>15260pieces</v>
      </c>
      <c r="O656" s="51">
        <f t="shared" si="24"/>
        <v>5836.95</v>
      </c>
      <c r="P656" s="11"/>
      <c r="Q656" s="11"/>
      <c r="R656" s="11"/>
      <c r="S656" s="11"/>
      <c r="T656" s="11"/>
      <c r="U656" s="11"/>
      <c r="V656" s="11"/>
      <c r="W656" s="11"/>
      <c r="X656" s="11"/>
      <c r="Y656" s="11"/>
      <c r="Z656" s="11"/>
    </row>
    <row r="657" spans="1:26" ht="15.75" customHeight="1">
      <c r="A657" s="233">
        <v>201</v>
      </c>
      <c r="B657" s="33" t="s">
        <v>1716</v>
      </c>
      <c r="C657" s="34" t="s">
        <v>6</v>
      </c>
      <c r="D657" s="9"/>
      <c r="E657" s="50" t="s">
        <v>1718</v>
      </c>
      <c r="F657" s="111"/>
      <c r="G657" s="38">
        <v>7.7</v>
      </c>
      <c r="H657" s="39">
        <v>30</v>
      </c>
      <c r="I657" s="39">
        <v>1</v>
      </c>
      <c r="J657" s="88" t="s">
        <v>37</v>
      </c>
      <c r="K657" s="41" t="s">
        <v>26</v>
      </c>
      <c r="L657" s="42" t="str">
        <f t="shared" si="17"/>
        <v>1pieces</v>
      </c>
      <c r="M657" s="43">
        <f t="shared" si="18"/>
        <v>30</v>
      </c>
      <c r="N657" s="44" t="str">
        <f t="shared" si="19"/>
        <v>30pieces</v>
      </c>
      <c r="O657" s="51">
        <f t="shared" si="24"/>
        <v>231</v>
      </c>
      <c r="P657" s="11"/>
      <c r="Q657" s="11"/>
      <c r="R657" s="11"/>
      <c r="S657" s="11"/>
      <c r="T657" s="11"/>
      <c r="U657" s="11"/>
      <c r="V657" s="11"/>
      <c r="W657" s="11"/>
      <c r="X657" s="11"/>
      <c r="Y657" s="11"/>
      <c r="Z657" s="11"/>
    </row>
    <row r="658" spans="1:26" ht="15.75" customHeight="1">
      <c r="A658" s="233">
        <v>201</v>
      </c>
      <c r="B658" s="79" t="s">
        <v>1716</v>
      </c>
      <c r="C658" s="34" t="s">
        <v>47</v>
      </c>
      <c r="D658" s="58"/>
      <c r="E658" s="116" t="s">
        <v>1718</v>
      </c>
      <c r="F658" s="59"/>
      <c r="G658" s="212">
        <v>7.5</v>
      </c>
      <c r="H658" s="172">
        <v>1411</v>
      </c>
      <c r="I658" s="172">
        <v>1</v>
      </c>
      <c r="J658" s="88" t="s">
        <v>37</v>
      </c>
      <c r="K658" s="46"/>
      <c r="L658" s="42" t="str">
        <f t="shared" si="17"/>
        <v>1pieces</v>
      </c>
      <c r="M658" s="43">
        <f t="shared" si="18"/>
        <v>1411</v>
      </c>
      <c r="N658" s="44" t="str">
        <f t="shared" si="19"/>
        <v>1411pieces</v>
      </c>
      <c r="O658" s="51">
        <f t="shared" si="24"/>
        <v>10582.5</v>
      </c>
      <c r="P658" s="11"/>
      <c r="Q658" s="11"/>
      <c r="R658" s="11"/>
      <c r="S658" s="11"/>
      <c r="T658" s="11"/>
      <c r="U658" s="11"/>
      <c r="V658" s="11"/>
      <c r="W658" s="11"/>
      <c r="X658" s="11"/>
      <c r="Y658" s="11"/>
      <c r="Z658" s="11"/>
    </row>
    <row r="659" spans="1:26" ht="15.75" customHeight="1">
      <c r="A659" s="233">
        <v>201</v>
      </c>
      <c r="B659" s="57" t="s">
        <v>1716</v>
      </c>
      <c r="C659" s="94" t="s">
        <v>68</v>
      </c>
      <c r="D659" s="58"/>
      <c r="E659" s="116"/>
      <c r="F659" s="59"/>
      <c r="G659" s="212">
        <v>7.65</v>
      </c>
      <c r="H659" s="213">
        <v>379</v>
      </c>
      <c r="I659" s="326">
        <v>10</v>
      </c>
      <c r="J659" s="312" t="s">
        <v>37</v>
      </c>
      <c r="K659" s="46"/>
      <c r="L659" s="42" t="str">
        <f t="shared" si="17"/>
        <v>10pieces</v>
      </c>
      <c r="M659" s="43">
        <f t="shared" si="18"/>
        <v>3790</v>
      </c>
      <c r="N659" s="44" t="str">
        <f t="shared" si="19"/>
        <v>3790pieces</v>
      </c>
      <c r="O659" s="51">
        <f t="shared" si="24"/>
        <v>2899.35</v>
      </c>
      <c r="P659" s="11"/>
      <c r="Q659" s="11"/>
      <c r="R659" s="11"/>
      <c r="S659" s="11"/>
      <c r="T659" s="11"/>
      <c r="U659" s="11"/>
      <c r="V659" s="11"/>
      <c r="W659" s="11"/>
      <c r="X659" s="11"/>
      <c r="Y659" s="11"/>
      <c r="Z659" s="11"/>
    </row>
    <row r="660" spans="1:26" ht="15.75" customHeight="1">
      <c r="A660" s="232">
        <v>202</v>
      </c>
      <c r="B660" s="48" t="s">
        <v>1397</v>
      </c>
      <c r="C660" s="49" t="s">
        <v>31</v>
      </c>
      <c r="D660" s="90"/>
      <c r="E660" s="116" t="s">
        <v>244</v>
      </c>
      <c r="F660" s="111"/>
      <c r="G660" s="38">
        <v>26.15</v>
      </c>
      <c r="H660" s="39">
        <v>6</v>
      </c>
      <c r="I660" s="81"/>
      <c r="J660" s="121" t="s">
        <v>59</v>
      </c>
      <c r="K660" s="41" t="s">
        <v>26</v>
      </c>
      <c r="L660" s="42" t="str">
        <f t="shared" si="17"/>
        <v>grams</v>
      </c>
      <c r="M660" s="43">
        <f t="shared" si="18"/>
        <v>0</v>
      </c>
      <c r="N660" s="44" t="str">
        <f t="shared" si="19"/>
        <v>0grams</v>
      </c>
      <c r="O660" s="51">
        <f t="shared" si="24"/>
        <v>156.89999999999998</v>
      </c>
      <c r="P660" s="11"/>
      <c r="Q660" s="11"/>
      <c r="R660" s="11"/>
      <c r="S660" s="11"/>
      <c r="T660" s="11"/>
      <c r="U660" s="11"/>
      <c r="V660" s="11"/>
      <c r="W660" s="11"/>
      <c r="X660" s="11"/>
      <c r="Y660" s="11"/>
      <c r="Z660" s="11"/>
    </row>
    <row r="661" spans="1:26" ht="15.75" customHeight="1">
      <c r="A661" s="232">
        <v>202</v>
      </c>
      <c r="B661" s="209" t="s">
        <v>1397</v>
      </c>
      <c r="C661" s="34" t="s">
        <v>43</v>
      </c>
      <c r="D661" s="9"/>
      <c r="E661" s="116" t="s">
        <v>1398</v>
      </c>
      <c r="F661" s="111"/>
      <c r="G661" s="38">
        <v>23.7</v>
      </c>
      <c r="H661" s="81">
        <f>340/85</f>
        <v>4</v>
      </c>
      <c r="I661" s="81">
        <v>85</v>
      </c>
      <c r="J661" s="40" t="s">
        <v>59</v>
      </c>
      <c r="K661" s="41" t="s">
        <v>26</v>
      </c>
      <c r="L661" s="42" t="str">
        <f t="shared" si="17"/>
        <v>85grams</v>
      </c>
      <c r="M661" s="43">
        <f t="shared" si="18"/>
        <v>340</v>
      </c>
      <c r="N661" s="44" t="str">
        <f t="shared" si="19"/>
        <v>340grams</v>
      </c>
      <c r="O661" s="51">
        <f t="shared" si="24"/>
        <v>94.8</v>
      </c>
      <c r="P661" s="11"/>
      <c r="Q661" s="11"/>
      <c r="R661" s="11"/>
      <c r="S661" s="11"/>
      <c r="T661" s="11"/>
      <c r="U661" s="11"/>
      <c r="V661" s="11"/>
      <c r="W661" s="11"/>
      <c r="X661" s="11"/>
      <c r="Y661" s="11"/>
      <c r="Z661" s="11"/>
    </row>
    <row r="662" spans="1:26" ht="15.75" customHeight="1">
      <c r="A662" s="232">
        <v>202</v>
      </c>
      <c r="B662" s="33" t="s">
        <v>1397</v>
      </c>
      <c r="C662" s="34" t="s">
        <v>43</v>
      </c>
      <c r="D662" s="9"/>
      <c r="E662" s="50" t="s">
        <v>1400</v>
      </c>
      <c r="F662" s="111"/>
      <c r="G662" s="38">
        <v>25</v>
      </c>
      <c r="H662" s="81">
        <f>230/85</f>
        <v>2.7058823529411766</v>
      </c>
      <c r="I662" s="81">
        <v>85</v>
      </c>
      <c r="J662" s="40" t="s">
        <v>59</v>
      </c>
      <c r="K662" s="41" t="s">
        <v>26</v>
      </c>
      <c r="L662" s="42" t="str">
        <f t="shared" si="17"/>
        <v>85grams</v>
      </c>
      <c r="M662" s="43">
        <f t="shared" si="18"/>
        <v>230</v>
      </c>
      <c r="N662" s="44" t="str">
        <f t="shared" si="19"/>
        <v>230grams</v>
      </c>
      <c r="O662" s="51">
        <f t="shared" si="24"/>
        <v>67.64705882352942</v>
      </c>
      <c r="P662" s="11"/>
      <c r="Q662" s="11"/>
      <c r="R662" s="11"/>
      <c r="S662" s="11"/>
      <c r="T662" s="11"/>
      <c r="U662" s="11"/>
      <c r="V662" s="11"/>
      <c r="W662" s="11"/>
      <c r="X662" s="11"/>
      <c r="Y662" s="11"/>
      <c r="Z662" s="11"/>
    </row>
    <row r="663" spans="1:26" ht="15.75" customHeight="1">
      <c r="A663" s="232">
        <v>202</v>
      </c>
      <c r="B663" s="68" t="s">
        <v>1397</v>
      </c>
      <c r="C663" s="53" t="s">
        <v>39</v>
      </c>
      <c r="D663" s="52"/>
      <c r="E663" s="52" t="s">
        <v>1398</v>
      </c>
      <c r="F663" s="111"/>
      <c r="G663" s="70">
        <v>25</v>
      </c>
      <c r="H663" s="103">
        <v>15</v>
      </c>
      <c r="I663" s="103">
        <v>85</v>
      </c>
      <c r="J663" s="56" t="s">
        <v>59</v>
      </c>
      <c r="K663" s="41" t="s">
        <v>26</v>
      </c>
      <c r="L663" s="42" t="str">
        <f t="shared" si="17"/>
        <v>85grams</v>
      </c>
      <c r="M663" s="43">
        <f t="shared" si="18"/>
        <v>1275</v>
      </c>
      <c r="N663" s="44" t="str">
        <f t="shared" si="19"/>
        <v>1275grams</v>
      </c>
      <c r="O663" s="51">
        <f t="shared" si="24"/>
        <v>375</v>
      </c>
      <c r="P663" s="11"/>
      <c r="Q663" s="11"/>
      <c r="R663" s="11"/>
      <c r="S663" s="11"/>
      <c r="T663" s="11"/>
      <c r="U663" s="11"/>
      <c r="V663" s="11"/>
      <c r="W663" s="11"/>
      <c r="X663" s="11"/>
      <c r="Y663" s="11"/>
      <c r="Z663" s="11"/>
    </row>
    <row r="664" spans="1:26" ht="15.75" customHeight="1">
      <c r="A664" s="233">
        <v>202</v>
      </c>
      <c r="B664" s="122" t="s">
        <v>1397</v>
      </c>
      <c r="C664" s="34" t="s">
        <v>82</v>
      </c>
      <c r="D664" s="35"/>
      <c r="E664" s="122" t="s">
        <v>1400</v>
      </c>
      <c r="F664" s="111" t="s">
        <v>76</v>
      </c>
      <c r="G664" s="205">
        <v>27.2</v>
      </c>
      <c r="H664" s="129">
        <v>18.899999999999999</v>
      </c>
      <c r="I664" s="129">
        <v>85</v>
      </c>
      <c r="J664" s="130" t="s">
        <v>59</v>
      </c>
      <c r="K664" s="41" t="s">
        <v>26</v>
      </c>
      <c r="L664" s="42" t="str">
        <f t="shared" si="17"/>
        <v>85grams</v>
      </c>
      <c r="M664" s="43">
        <f t="shared" si="18"/>
        <v>1606.4999999999998</v>
      </c>
      <c r="N664" s="44" t="str">
        <f t="shared" si="19"/>
        <v>1606.5grams</v>
      </c>
      <c r="O664" s="51">
        <f t="shared" si="24"/>
        <v>514.07999999999993</v>
      </c>
      <c r="P664" s="11"/>
      <c r="Q664" s="11"/>
      <c r="R664" s="11"/>
      <c r="S664" s="11"/>
      <c r="T664" s="11"/>
      <c r="U664" s="11"/>
      <c r="V664" s="11"/>
      <c r="W664" s="11"/>
      <c r="X664" s="11"/>
      <c r="Y664" s="11"/>
      <c r="Z664" s="11"/>
    </row>
    <row r="665" spans="1:26" ht="15.75" customHeight="1">
      <c r="A665" s="233">
        <v>202</v>
      </c>
      <c r="B665" s="33" t="s">
        <v>1397</v>
      </c>
      <c r="C665" s="34" t="s">
        <v>55</v>
      </c>
      <c r="D665" s="35"/>
      <c r="E665" s="50" t="s">
        <v>244</v>
      </c>
      <c r="F665" s="111"/>
      <c r="G665" s="108">
        <v>23.7</v>
      </c>
      <c r="H665" s="81">
        <v>10</v>
      </c>
      <c r="I665" s="81">
        <v>85</v>
      </c>
      <c r="J665" s="40" t="s">
        <v>59</v>
      </c>
      <c r="K665" s="41" t="s">
        <v>26</v>
      </c>
      <c r="L665" s="42" t="str">
        <f t="shared" si="17"/>
        <v>85grams</v>
      </c>
      <c r="M665" s="43">
        <f t="shared" si="18"/>
        <v>850</v>
      </c>
      <c r="N665" s="44" t="str">
        <f t="shared" si="19"/>
        <v>850grams</v>
      </c>
      <c r="O665" s="51">
        <f t="shared" si="24"/>
        <v>237</v>
      </c>
      <c r="P665" s="11"/>
      <c r="Q665" s="11"/>
      <c r="R665" s="11"/>
      <c r="S665" s="11"/>
      <c r="T665" s="11"/>
      <c r="U665" s="11"/>
      <c r="V665" s="11"/>
      <c r="W665" s="11"/>
      <c r="X665" s="11"/>
      <c r="Y665" s="11"/>
      <c r="Z665" s="11"/>
    </row>
    <row r="666" spans="1:26" ht="15.75" customHeight="1">
      <c r="A666" s="233">
        <v>202</v>
      </c>
      <c r="B666" s="208" t="s">
        <v>1397</v>
      </c>
      <c r="C666" s="34" t="s">
        <v>27</v>
      </c>
      <c r="D666" s="48"/>
      <c r="E666" s="208" t="s">
        <v>1399</v>
      </c>
      <c r="F666" s="111"/>
      <c r="G666" s="38">
        <v>22.9</v>
      </c>
      <c r="H666" s="39">
        <v>6</v>
      </c>
      <c r="I666" s="81">
        <v>85</v>
      </c>
      <c r="J666" s="40" t="s">
        <v>59</v>
      </c>
      <c r="K666" s="41" t="s">
        <v>26</v>
      </c>
      <c r="L666" s="42" t="str">
        <f t="shared" si="17"/>
        <v>85grams</v>
      </c>
      <c r="M666" s="43">
        <f t="shared" si="18"/>
        <v>510</v>
      </c>
      <c r="N666" s="44" t="str">
        <f t="shared" si="19"/>
        <v>510grams</v>
      </c>
      <c r="O666" s="45">
        <f t="shared" si="24"/>
        <v>137.39999999999998</v>
      </c>
      <c r="P666" s="11"/>
      <c r="Q666" s="11"/>
      <c r="R666" s="11"/>
      <c r="S666" s="11"/>
      <c r="T666" s="11"/>
      <c r="U666" s="11"/>
      <c r="V666" s="11"/>
      <c r="W666" s="11"/>
      <c r="X666" s="11"/>
      <c r="Y666" s="11"/>
      <c r="Z666" s="11"/>
    </row>
    <row r="667" spans="1:26" ht="15.75" customHeight="1">
      <c r="A667" s="233">
        <v>202</v>
      </c>
      <c r="B667" s="286" t="s">
        <v>1397</v>
      </c>
      <c r="C667" s="34" t="s">
        <v>47</v>
      </c>
      <c r="D667" s="59"/>
      <c r="E667" s="50" t="s">
        <v>1399</v>
      </c>
      <c r="F667" s="59"/>
      <c r="G667" s="108">
        <v>22.82</v>
      </c>
      <c r="H667" s="81">
        <v>12</v>
      </c>
      <c r="I667" s="81">
        <v>1</v>
      </c>
      <c r="J667" s="40" t="s">
        <v>59</v>
      </c>
      <c r="K667" s="46"/>
      <c r="L667" s="42" t="str">
        <f t="shared" si="17"/>
        <v>1grams</v>
      </c>
      <c r="M667" s="43">
        <f t="shared" si="18"/>
        <v>12</v>
      </c>
      <c r="N667" s="44" t="str">
        <f t="shared" si="19"/>
        <v>12grams</v>
      </c>
      <c r="O667" s="51">
        <f t="shared" si="24"/>
        <v>273.84000000000003</v>
      </c>
      <c r="P667" s="11"/>
      <c r="Q667" s="11"/>
      <c r="R667" s="11"/>
      <c r="S667" s="11"/>
      <c r="T667" s="11"/>
      <c r="U667" s="11"/>
      <c r="V667" s="11"/>
      <c r="W667" s="11"/>
      <c r="X667" s="11"/>
      <c r="Y667" s="11"/>
      <c r="Z667" s="11"/>
    </row>
    <row r="668" spans="1:26" ht="15.75" customHeight="1">
      <c r="A668" s="233">
        <v>202</v>
      </c>
      <c r="B668" s="57" t="s">
        <v>1397</v>
      </c>
      <c r="C668" s="94" t="s">
        <v>68</v>
      </c>
      <c r="D668" s="59"/>
      <c r="E668" s="116"/>
      <c r="F668" s="59"/>
      <c r="G668" s="95">
        <v>0.26776470588235302</v>
      </c>
      <c r="H668" s="308">
        <v>4080</v>
      </c>
      <c r="I668" s="97">
        <v>85</v>
      </c>
      <c r="J668" s="131" t="s">
        <v>59</v>
      </c>
      <c r="K668" s="46"/>
      <c r="L668" s="42" t="str">
        <f t="shared" si="17"/>
        <v>85grams</v>
      </c>
      <c r="M668" s="43">
        <f t="shared" si="18"/>
        <v>346800</v>
      </c>
      <c r="N668" s="44" t="str">
        <f t="shared" si="19"/>
        <v>346800grams</v>
      </c>
      <c r="O668" s="51">
        <f t="shared" si="24"/>
        <v>1092.4800000000002</v>
      </c>
      <c r="P668" s="11"/>
      <c r="Q668" s="11"/>
      <c r="R668" s="11"/>
      <c r="S668" s="11"/>
      <c r="T668" s="11"/>
      <c r="U668" s="11"/>
      <c r="V668" s="11"/>
      <c r="W668" s="11"/>
      <c r="X668" s="11"/>
      <c r="Y668" s="11"/>
      <c r="Z668" s="11"/>
    </row>
    <row r="669" spans="1:26" ht="15.75" customHeight="1">
      <c r="A669" s="232">
        <v>203</v>
      </c>
      <c r="B669" s="33" t="s">
        <v>1453</v>
      </c>
      <c r="C669" s="49" t="s">
        <v>31</v>
      </c>
      <c r="D669" s="48"/>
      <c r="E669" s="116" t="s">
        <v>2647</v>
      </c>
      <c r="F669" s="111"/>
      <c r="G669" s="108">
        <v>68</v>
      </c>
      <c r="H669" s="81">
        <v>5</v>
      </c>
      <c r="I669" s="81"/>
      <c r="J669" s="40" t="s">
        <v>59</v>
      </c>
      <c r="K669" s="41" t="s">
        <v>26</v>
      </c>
      <c r="L669" s="42" t="str">
        <f t="shared" si="17"/>
        <v>grams</v>
      </c>
      <c r="M669" s="43">
        <f t="shared" si="18"/>
        <v>0</v>
      </c>
      <c r="N669" s="44" t="str">
        <f t="shared" si="19"/>
        <v>0grams</v>
      </c>
      <c r="O669" s="51">
        <f t="shared" si="24"/>
        <v>340</v>
      </c>
      <c r="P669" s="11"/>
      <c r="Q669" s="11"/>
      <c r="R669" s="11"/>
      <c r="S669" s="11"/>
      <c r="T669" s="11"/>
      <c r="U669" s="11"/>
      <c r="V669" s="11"/>
      <c r="W669" s="11"/>
      <c r="X669" s="11"/>
      <c r="Y669" s="11"/>
      <c r="Z669" s="11"/>
    </row>
    <row r="670" spans="1:26" ht="15.75" customHeight="1">
      <c r="A670" s="232">
        <v>204</v>
      </c>
      <c r="B670" s="33" t="s">
        <v>1705</v>
      </c>
      <c r="C670" s="49" t="s">
        <v>31</v>
      </c>
      <c r="D670" s="48"/>
      <c r="E670" s="91" t="s">
        <v>129</v>
      </c>
      <c r="F670" s="111"/>
      <c r="G670" s="108">
        <v>23.3</v>
      </c>
      <c r="H670" s="81">
        <v>2</v>
      </c>
      <c r="I670" s="81"/>
      <c r="J670" s="40" t="s">
        <v>59</v>
      </c>
      <c r="K670" s="41" t="s">
        <v>26</v>
      </c>
      <c r="L670" s="42" t="str">
        <f t="shared" si="17"/>
        <v>grams</v>
      </c>
      <c r="M670" s="43">
        <f t="shared" si="18"/>
        <v>0</v>
      </c>
      <c r="N670" s="44" t="str">
        <f t="shared" si="19"/>
        <v>0grams</v>
      </c>
      <c r="O670" s="51">
        <f t="shared" si="24"/>
        <v>46.6</v>
      </c>
      <c r="P670" s="11"/>
      <c r="Q670" s="11"/>
      <c r="R670" s="11"/>
      <c r="S670" s="11"/>
      <c r="T670" s="11"/>
      <c r="U670" s="11"/>
      <c r="V670" s="11"/>
      <c r="W670" s="11"/>
      <c r="X670" s="11"/>
      <c r="Y670" s="11"/>
      <c r="Z670" s="11"/>
    </row>
    <row r="671" spans="1:26" ht="15.75" customHeight="1">
      <c r="A671" s="233">
        <v>204</v>
      </c>
      <c r="B671" s="33" t="s">
        <v>1705</v>
      </c>
      <c r="C671" s="34" t="s">
        <v>55</v>
      </c>
      <c r="D671" s="35"/>
      <c r="E671" s="344" t="s">
        <v>129</v>
      </c>
      <c r="F671" s="111"/>
      <c r="G671" s="108">
        <v>63.8</v>
      </c>
      <c r="H671" s="81">
        <v>10</v>
      </c>
      <c r="I671" s="81">
        <v>200</v>
      </c>
      <c r="J671" s="88" t="s">
        <v>59</v>
      </c>
      <c r="K671" s="41" t="s">
        <v>26</v>
      </c>
      <c r="L671" s="42" t="str">
        <f t="shared" si="17"/>
        <v>200grams</v>
      </c>
      <c r="M671" s="43">
        <f t="shared" si="18"/>
        <v>2000</v>
      </c>
      <c r="N671" s="44" t="str">
        <f t="shared" si="19"/>
        <v>2000grams</v>
      </c>
      <c r="O671" s="51">
        <f t="shared" si="24"/>
        <v>638</v>
      </c>
      <c r="P671" s="11"/>
      <c r="Q671" s="11"/>
      <c r="R671" s="11"/>
      <c r="S671" s="11"/>
      <c r="T671" s="11"/>
      <c r="U671" s="11"/>
      <c r="V671" s="11"/>
      <c r="W671" s="11"/>
      <c r="X671" s="11"/>
      <c r="Y671" s="11"/>
      <c r="Z671" s="11"/>
    </row>
    <row r="672" spans="1:26" ht="15.75" customHeight="1">
      <c r="A672" s="233">
        <v>204</v>
      </c>
      <c r="B672" s="57" t="s">
        <v>1705</v>
      </c>
      <c r="C672" s="94" t="s">
        <v>68</v>
      </c>
      <c r="D672" s="59"/>
      <c r="E672" s="116"/>
      <c r="F672" s="59"/>
      <c r="G672" s="95">
        <v>0.36538461538461542</v>
      </c>
      <c r="H672" s="97">
        <v>156</v>
      </c>
      <c r="I672" s="97">
        <v>156</v>
      </c>
      <c r="J672" s="110" t="s">
        <v>59</v>
      </c>
      <c r="K672" s="46"/>
      <c r="L672" s="42" t="str">
        <f t="shared" si="17"/>
        <v>156grams</v>
      </c>
      <c r="M672" s="43">
        <f t="shared" si="18"/>
        <v>24336</v>
      </c>
      <c r="N672" s="44" t="str">
        <f t="shared" si="19"/>
        <v>24336grams</v>
      </c>
      <c r="O672" s="51">
        <f t="shared" si="24"/>
        <v>57.000000000000007</v>
      </c>
      <c r="P672" s="11"/>
      <c r="Q672" s="11"/>
      <c r="R672" s="11"/>
      <c r="S672" s="11"/>
      <c r="T672" s="11"/>
      <c r="U672" s="11"/>
      <c r="V672" s="11"/>
      <c r="W672" s="11"/>
      <c r="X672" s="11"/>
      <c r="Y672" s="11"/>
      <c r="Z672" s="11"/>
    </row>
    <row r="673" spans="1:26" ht="15.75" customHeight="1">
      <c r="A673" s="232">
        <v>205</v>
      </c>
      <c r="B673" s="33" t="s">
        <v>1923</v>
      </c>
      <c r="C673" s="49" t="s">
        <v>31</v>
      </c>
      <c r="D673" s="48"/>
      <c r="E673" s="116" t="s">
        <v>970</v>
      </c>
      <c r="F673" s="111"/>
      <c r="G673" s="108">
        <v>17.100000000000001</v>
      </c>
      <c r="H673" s="81">
        <v>17</v>
      </c>
      <c r="I673" s="81"/>
      <c r="J673" s="88" t="s">
        <v>59</v>
      </c>
      <c r="K673" s="41" t="s">
        <v>26</v>
      </c>
      <c r="L673" s="42" t="str">
        <f t="shared" si="17"/>
        <v>grams</v>
      </c>
      <c r="M673" s="43">
        <f t="shared" si="18"/>
        <v>0</v>
      </c>
      <c r="N673" s="44" t="str">
        <f t="shared" si="19"/>
        <v>0grams</v>
      </c>
      <c r="O673" s="51">
        <f t="shared" si="24"/>
        <v>290.70000000000005</v>
      </c>
      <c r="P673" s="11"/>
      <c r="Q673" s="11"/>
      <c r="R673" s="11"/>
      <c r="S673" s="11"/>
      <c r="T673" s="11"/>
      <c r="U673" s="11"/>
      <c r="V673" s="11"/>
      <c r="W673" s="11"/>
      <c r="X673" s="11"/>
      <c r="Y673" s="11"/>
      <c r="Z673" s="11"/>
    </row>
    <row r="674" spans="1:26" ht="15.75" customHeight="1">
      <c r="A674" s="233">
        <v>205</v>
      </c>
      <c r="B674" s="68" t="s">
        <v>1923</v>
      </c>
      <c r="C674" s="34" t="s">
        <v>35</v>
      </c>
      <c r="D674" s="35"/>
      <c r="E674" s="50" t="s">
        <v>1035</v>
      </c>
      <c r="F674" s="37"/>
      <c r="G674" s="108">
        <v>78</v>
      </c>
      <c r="H674" s="81">
        <v>4</v>
      </c>
      <c r="I674" s="81">
        <v>257</v>
      </c>
      <c r="J674" s="88" t="s">
        <v>59</v>
      </c>
      <c r="K674" s="41" t="s">
        <v>26</v>
      </c>
      <c r="L674" s="42" t="str">
        <f t="shared" si="17"/>
        <v>257grams</v>
      </c>
      <c r="M674" s="43">
        <f t="shared" si="18"/>
        <v>1028</v>
      </c>
      <c r="N674" s="44" t="str">
        <f t="shared" si="19"/>
        <v>1028grams</v>
      </c>
      <c r="O674" s="51">
        <f t="shared" si="24"/>
        <v>312</v>
      </c>
      <c r="P674" s="11"/>
      <c r="Q674" s="11"/>
      <c r="R674" s="11"/>
      <c r="S674" s="11"/>
      <c r="T674" s="11"/>
      <c r="U674" s="11"/>
      <c r="V674" s="11"/>
      <c r="W674" s="11"/>
      <c r="X674" s="11"/>
      <c r="Y674" s="11"/>
      <c r="Z674" s="11"/>
    </row>
    <row r="675" spans="1:26" ht="15.75" customHeight="1">
      <c r="A675" s="232">
        <v>205</v>
      </c>
      <c r="B675" s="68" t="s">
        <v>1923</v>
      </c>
      <c r="C675" s="53" t="s">
        <v>39</v>
      </c>
      <c r="D675" s="530"/>
      <c r="E675" s="68" t="s">
        <v>1924</v>
      </c>
      <c r="F675" s="37"/>
      <c r="G675" s="102">
        <v>29.2</v>
      </c>
      <c r="H675" s="103">
        <v>12</v>
      </c>
      <c r="I675" s="103">
        <v>112</v>
      </c>
      <c r="J675" s="498" t="s">
        <v>301</v>
      </c>
      <c r="K675" s="41" t="s">
        <v>26</v>
      </c>
      <c r="L675" s="42" t="str">
        <f t="shared" si="17"/>
        <v>112drained weight grams</v>
      </c>
      <c r="M675" s="43">
        <f t="shared" si="18"/>
        <v>1344</v>
      </c>
      <c r="N675" s="44" t="str">
        <f t="shared" si="19"/>
        <v>1344drained weight grams</v>
      </c>
      <c r="O675" s="51">
        <f t="shared" si="24"/>
        <v>350.4</v>
      </c>
      <c r="P675" s="11"/>
      <c r="Q675" s="11"/>
      <c r="R675" s="11"/>
      <c r="S675" s="11"/>
      <c r="T675" s="11"/>
      <c r="U675" s="11"/>
      <c r="V675" s="11"/>
      <c r="W675" s="11"/>
      <c r="X675" s="11"/>
      <c r="Y675" s="11"/>
      <c r="Z675" s="11"/>
    </row>
    <row r="676" spans="1:26" ht="15.75" customHeight="1">
      <c r="A676" s="233">
        <v>205</v>
      </c>
      <c r="B676" s="283" t="s">
        <v>1923</v>
      </c>
      <c r="C676" s="34" t="s">
        <v>82</v>
      </c>
      <c r="D676" s="139"/>
      <c r="E676" s="283" t="s">
        <v>1925</v>
      </c>
      <c r="F676" s="111" t="s">
        <v>76</v>
      </c>
      <c r="G676" s="526">
        <v>40.5</v>
      </c>
      <c r="H676" s="559">
        <v>1</v>
      </c>
      <c r="I676" s="502">
        <v>137</v>
      </c>
      <c r="J676" s="527" t="s">
        <v>59</v>
      </c>
      <c r="K676" s="41" t="s">
        <v>26</v>
      </c>
      <c r="L676" s="42" t="str">
        <f t="shared" si="17"/>
        <v>137grams</v>
      </c>
      <c r="M676" s="43">
        <f t="shared" si="18"/>
        <v>137</v>
      </c>
      <c r="N676" s="44" t="str">
        <f t="shared" si="19"/>
        <v>137grams</v>
      </c>
      <c r="O676" s="51">
        <f t="shared" si="24"/>
        <v>40.5</v>
      </c>
      <c r="P676" s="11"/>
      <c r="Q676" s="11"/>
      <c r="R676" s="11"/>
      <c r="S676" s="11"/>
      <c r="T676" s="11"/>
      <c r="U676" s="11"/>
      <c r="V676" s="11"/>
      <c r="W676" s="11"/>
      <c r="X676" s="11"/>
      <c r="Y676" s="11"/>
      <c r="Z676" s="11"/>
    </row>
    <row r="677" spans="1:26" ht="15.75" customHeight="1">
      <c r="A677" s="233">
        <v>205</v>
      </c>
      <c r="B677" s="33" t="s">
        <v>1923</v>
      </c>
      <c r="C677" s="34" t="s">
        <v>6</v>
      </c>
      <c r="D677" s="139"/>
      <c r="E677" s="50" t="s">
        <v>1924</v>
      </c>
      <c r="F677" s="111"/>
      <c r="G677" s="108">
        <v>16.2</v>
      </c>
      <c r="H677" s="81">
        <v>5</v>
      </c>
      <c r="I677" s="81">
        <v>112</v>
      </c>
      <c r="J677" s="534" t="s">
        <v>59</v>
      </c>
      <c r="K677" s="41" t="s">
        <v>26</v>
      </c>
      <c r="L677" s="42" t="str">
        <f t="shared" si="17"/>
        <v>112grams</v>
      </c>
      <c r="M677" s="43">
        <f t="shared" si="18"/>
        <v>560</v>
      </c>
      <c r="N677" s="44" t="str">
        <f t="shared" si="19"/>
        <v>560grams</v>
      </c>
      <c r="O677" s="51">
        <f t="shared" si="24"/>
        <v>81</v>
      </c>
      <c r="P677" s="11"/>
      <c r="Q677" s="11"/>
      <c r="R677" s="11"/>
      <c r="S677" s="11"/>
      <c r="T677" s="11"/>
      <c r="U677" s="11"/>
      <c r="V677" s="11"/>
      <c r="W677" s="11"/>
      <c r="X677" s="11"/>
      <c r="Y677" s="11"/>
      <c r="Z677" s="11"/>
    </row>
    <row r="678" spans="1:26" ht="15.75" customHeight="1">
      <c r="A678" s="233">
        <v>205</v>
      </c>
      <c r="B678" s="57" t="s">
        <v>1923</v>
      </c>
      <c r="C678" s="94" t="s">
        <v>68</v>
      </c>
      <c r="D678" s="80"/>
      <c r="E678" s="116"/>
      <c r="F678" s="59"/>
      <c r="G678" s="95">
        <v>0.13035019455252919</v>
      </c>
      <c r="H678" s="97">
        <v>514</v>
      </c>
      <c r="I678" s="97">
        <v>257</v>
      </c>
      <c r="J678" s="110" t="s">
        <v>59</v>
      </c>
      <c r="K678" s="46"/>
      <c r="L678" s="42" t="str">
        <f t="shared" si="17"/>
        <v>257grams</v>
      </c>
      <c r="M678" s="43">
        <f t="shared" si="18"/>
        <v>132098</v>
      </c>
      <c r="N678" s="44" t="str">
        <f t="shared" si="19"/>
        <v>132098grams</v>
      </c>
      <c r="O678" s="51">
        <f t="shared" si="24"/>
        <v>67</v>
      </c>
      <c r="P678" s="11"/>
      <c r="Q678" s="11"/>
      <c r="R678" s="11"/>
      <c r="S678" s="11"/>
      <c r="T678" s="11"/>
      <c r="U678" s="11"/>
      <c r="V678" s="11"/>
      <c r="W678" s="11"/>
      <c r="X678" s="11"/>
      <c r="Y678" s="11"/>
      <c r="Z678" s="11"/>
    </row>
    <row r="679" spans="1:26" ht="15.75" customHeight="1">
      <c r="A679" s="232">
        <v>206</v>
      </c>
      <c r="B679" s="48" t="s">
        <v>2170</v>
      </c>
      <c r="C679" s="49" t="s">
        <v>31</v>
      </c>
      <c r="D679" s="145"/>
      <c r="E679" s="116" t="s">
        <v>2172</v>
      </c>
      <c r="F679" s="111"/>
      <c r="G679" s="108">
        <v>22.8</v>
      </c>
      <c r="H679" s="81">
        <v>201</v>
      </c>
      <c r="I679" s="81"/>
      <c r="J679" s="88" t="s">
        <v>59</v>
      </c>
      <c r="K679" s="41" t="s">
        <v>26</v>
      </c>
      <c r="L679" s="42" t="str">
        <f t="shared" si="17"/>
        <v>grams</v>
      </c>
      <c r="M679" s="43">
        <f t="shared" si="18"/>
        <v>0</v>
      </c>
      <c r="N679" s="44" t="str">
        <f t="shared" si="19"/>
        <v>0grams</v>
      </c>
      <c r="O679" s="51">
        <f t="shared" si="24"/>
        <v>4582.8</v>
      </c>
      <c r="P679" s="11"/>
      <c r="Q679" s="11"/>
      <c r="R679" s="11"/>
      <c r="S679" s="11"/>
      <c r="T679" s="11"/>
      <c r="U679" s="11"/>
      <c r="V679" s="11"/>
      <c r="W679" s="11"/>
      <c r="X679" s="11"/>
      <c r="Y679" s="11"/>
      <c r="Z679" s="11"/>
    </row>
    <row r="680" spans="1:26" ht="15.75" customHeight="1">
      <c r="A680" s="233">
        <v>206</v>
      </c>
      <c r="B680" s="286" t="s">
        <v>2170</v>
      </c>
      <c r="C680" s="34" t="s">
        <v>47</v>
      </c>
      <c r="D680" s="80"/>
      <c r="E680" s="50" t="s">
        <v>2171</v>
      </c>
      <c r="F680" s="59"/>
      <c r="G680" s="95">
        <v>58.25</v>
      </c>
      <c r="H680" s="112">
        <v>72</v>
      </c>
      <c r="I680" s="112">
        <v>1</v>
      </c>
      <c r="J680" s="88" t="s">
        <v>59</v>
      </c>
      <c r="K680" s="46"/>
      <c r="L680" s="42" t="str">
        <f t="shared" si="17"/>
        <v>1grams</v>
      </c>
      <c r="M680" s="43">
        <f t="shared" si="18"/>
        <v>72</v>
      </c>
      <c r="N680" s="44" t="str">
        <f t="shared" si="19"/>
        <v>72grams</v>
      </c>
      <c r="O680" s="51">
        <f t="shared" si="24"/>
        <v>4194</v>
      </c>
      <c r="P680" s="11"/>
      <c r="Q680" s="11"/>
      <c r="R680" s="11"/>
      <c r="S680" s="11"/>
      <c r="T680" s="11"/>
      <c r="U680" s="11"/>
      <c r="V680" s="11"/>
      <c r="W680" s="11"/>
      <c r="X680" s="11"/>
      <c r="Y680" s="11"/>
      <c r="Z680" s="11"/>
    </row>
    <row r="681" spans="1:26" ht="15.75" customHeight="1">
      <c r="A681" s="233">
        <v>206</v>
      </c>
      <c r="B681" s="79" t="s">
        <v>2170</v>
      </c>
      <c r="C681" s="94" t="s">
        <v>68</v>
      </c>
      <c r="D681" s="80"/>
      <c r="E681" s="313"/>
      <c r="F681" s="59"/>
      <c r="G681" s="95">
        <v>0.1367294117647059</v>
      </c>
      <c r="H681" s="308">
        <v>18700</v>
      </c>
      <c r="I681" s="97">
        <v>425</v>
      </c>
      <c r="J681" s="110" t="s">
        <v>59</v>
      </c>
      <c r="K681" s="46"/>
      <c r="L681" s="42" t="str">
        <f t="shared" si="17"/>
        <v>425grams</v>
      </c>
      <c r="M681" s="43">
        <f t="shared" si="18"/>
        <v>7947500</v>
      </c>
      <c r="N681" s="44" t="str">
        <f t="shared" si="19"/>
        <v>7947500grams</v>
      </c>
      <c r="O681" s="51">
        <f t="shared" si="24"/>
        <v>2556.8400000000006</v>
      </c>
      <c r="P681" s="11"/>
      <c r="Q681" s="11"/>
      <c r="R681" s="11"/>
      <c r="S681" s="11"/>
      <c r="T681" s="11"/>
      <c r="U681" s="11"/>
      <c r="V681" s="11"/>
      <c r="W681" s="11"/>
      <c r="X681" s="11"/>
      <c r="Y681" s="11"/>
      <c r="Z681" s="11"/>
    </row>
    <row r="682" spans="1:26" ht="15.75" customHeight="1">
      <c r="A682" s="232">
        <v>207</v>
      </c>
      <c r="B682" s="33" t="s">
        <v>2569</v>
      </c>
      <c r="C682" s="49" t="s">
        <v>31</v>
      </c>
      <c r="D682" s="145"/>
      <c r="E682" s="50" t="s">
        <v>129</v>
      </c>
      <c r="F682" s="111"/>
      <c r="G682" s="108">
        <v>42.3</v>
      </c>
      <c r="H682" s="81">
        <v>4</v>
      </c>
      <c r="I682" s="81"/>
      <c r="J682" s="88" t="s">
        <v>59</v>
      </c>
      <c r="K682" s="41" t="s">
        <v>26</v>
      </c>
      <c r="L682" s="42" t="str">
        <f t="shared" si="17"/>
        <v>grams</v>
      </c>
      <c r="M682" s="43">
        <f t="shared" si="18"/>
        <v>0</v>
      </c>
      <c r="N682" s="44" t="str">
        <f t="shared" si="19"/>
        <v>0grams</v>
      </c>
      <c r="O682" s="51">
        <f t="shared" si="24"/>
        <v>169.2</v>
      </c>
      <c r="P682" s="11"/>
      <c r="Q682" s="11"/>
      <c r="R682" s="11"/>
      <c r="S682" s="11"/>
      <c r="T682" s="11"/>
      <c r="U682" s="11"/>
      <c r="V682" s="11"/>
      <c r="W682" s="11"/>
      <c r="X682" s="11"/>
      <c r="Y682" s="11"/>
      <c r="Z682" s="11"/>
    </row>
    <row r="683" spans="1:26" ht="15.75" customHeight="1">
      <c r="A683" s="233">
        <v>207</v>
      </c>
      <c r="B683" s="33" t="s">
        <v>2569</v>
      </c>
      <c r="C683" s="34" t="s">
        <v>74</v>
      </c>
      <c r="D683" s="139"/>
      <c r="E683" s="50" t="s">
        <v>129</v>
      </c>
      <c r="F683" s="111" t="s">
        <v>76</v>
      </c>
      <c r="G683" s="108">
        <v>42.3</v>
      </c>
      <c r="H683" s="81">
        <v>6</v>
      </c>
      <c r="I683" s="81">
        <v>425</v>
      </c>
      <c r="J683" s="88" t="s">
        <v>59</v>
      </c>
      <c r="K683" s="41" t="s">
        <v>26</v>
      </c>
      <c r="L683" s="42" t="str">
        <f t="shared" si="17"/>
        <v>425grams</v>
      </c>
      <c r="M683" s="43">
        <f t="shared" si="18"/>
        <v>2550</v>
      </c>
      <c r="N683" s="44" t="str">
        <f t="shared" si="19"/>
        <v>2550grams</v>
      </c>
      <c r="O683" s="51">
        <f t="shared" si="24"/>
        <v>253.79999999999998</v>
      </c>
      <c r="P683" s="11"/>
      <c r="Q683" s="11"/>
      <c r="R683" s="11"/>
      <c r="S683" s="11"/>
      <c r="T683" s="11"/>
      <c r="U683" s="11"/>
      <c r="V683" s="11"/>
      <c r="W683" s="11"/>
      <c r="X683" s="11"/>
      <c r="Y683" s="11"/>
      <c r="Z683" s="11"/>
    </row>
    <row r="684" spans="1:26" ht="13.5" customHeight="1">
      <c r="A684" s="233">
        <v>207</v>
      </c>
      <c r="B684" s="33" t="s">
        <v>2569</v>
      </c>
      <c r="C684" s="34" t="s">
        <v>55</v>
      </c>
      <c r="D684" s="139"/>
      <c r="E684" s="149" t="s">
        <v>129</v>
      </c>
      <c r="F684" s="111"/>
      <c r="G684" s="108">
        <v>43.9</v>
      </c>
      <c r="H684" s="81">
        <v>10</v>
      </c>
      <c r="I684" s="81">
        <v>250</v>
      </c>
      <c r="J684" s="88" t="s">
        <v>59</v>
      </c>
      <c r="K684" s="41" t="s">
        <v>26</v>
      </c>
      <c r="L684" s="42" t="str">
        <f t="shared" si="17"/>
        <v>250grams</v>
      </c>
      <c r="M684" s="43">
        <f t="shared" si="18"/>
        <v>2500</v>
      </c>
      <c r="N684" s="44" t="str">
        <f t="shared" si="19"/>
        <v>2500grams</v>
      </c>
      <c r="O684" s="51">
        <f t="shared" si="24"/>
        <v>439</v>
      </c>
      <c r="P684" s="46"/>
      <c r="Q684" s="46"/>
      <c r="R684" s="46"/>
      <c r="S684" s="46"/>
      <c r="T684" s="46"/>
      <c r="U684" s="46"/>
      <c r="V684" s="46"/>
      <c r="W684" s="46"/>
      <c r="X684" s="46"/>
      <c r="Y684" s="46"/>
      <c r="Z684" s="46"/>
    </row>
    <row r="685" spans="1:26" ht="13.5" customHeight="1">
      <c r="A685" s="232">
        <v>208</v>
      </c>
      <c r="B685" s="33" t="s">
        <v>1697</v>
      </c>
      <c r="C685" s="49" t="s">
        <v>31</v>
      </c>
      <c r="D685" s="145"/>
      <c r="E685" s="91" t="s">
        <v>321</v>
      </c>
      <c r="F685" s="111"/>
      <c r="G685" s="108">
        <v>200</v>
      </c>
      <c r="H685" s="81">
        <v>3</v>
      </c>
      <c r="I685" s="81"/>
      <c r="J685" s="88" t="s">
        <v>86</v>
      </c>
      <c r="K685" s="41" t="s">
        <v>26</v>
      </c>
      <c r="L685" s="42" t="str">
        <f t="shared" si="17"/>
        <v>gallons</v>
      </c>
      <c r="M685" s="43">
        <f t="shared" si="18"/>
        <v>0</v>
      </c>
      <c r="N685" s="44" t="str">
        <f t="shared" si="19"/>
        <v>0gallons</v>
      </c>
      <c r="O685" s="51">
        <f t="shared" si="24"/>
        <v>600</v>
      </c>
      <c r="P685" s="46"/>
      <c r="Q685" s="46"/>
      <c r="R685" s="46"/>
      <c r="S685" s="46"/>
      <c r="T685" s="46"/>
      <c r="U685" s="46"/>
      <c r="V685" s="46"/>
      <c r="W685" s="46"/>
      <c r="X685" s="46"/>
      <c r="Y685" s="46"/>
      <c r="Z685" s="46"/>
    </row>
    <row r="686" spans="1:26" ht="13.5" customHeight="1">
      <c r="A686" s="232">
        <v>209</v>
      </c>
      <c r="B686" s="33" t="s">
        <v>2191</v>
      </c>
      <c r="C686" s="49" t="s">
        <v>31</v>
      </c>
      <c r="D686" s="145"/>
      <c r="E686" s="91" t="s">
        <v>2192</v>
      </c>
      <c r="F686" s="111"/>
      <c r="G686" s="108">
        <v>26.35</v>
      </c>
      <c r="H686" s="81">
        <v>6</v>
      </c>
      <c r="I686" s="81"/>
      <c r="J686" s="88" t="s">
        <v>37</v>
      </c>
      <c r="K686" s="41" t="s">
        <v>26</v>
      </c>
      <c r="L686" s="42" t="str">
        <f t="shared" si="17"/>
        <v>pieces</v>
      </c>
      <c r="M686" s="43">
        <f t="shared" si="18"/>
        <v>0</v>
      </c>
      <c r="N686" s="44" t="str">
        <f t="shared" si="19"/>
        <v>0pieces</v>
      </c>
      <c r="O686" s="51">
        <f t="shared" si="24"/>
        <v>158.10000000000002</v>
      </c>
      <c r="P686" s="46"/>
      <c r="Q686" s="46"/>
      <c r="R686" s="46"/>
      <c r="S686" s="46"/>
      <c r="T686" s="46"/>
      <c r="U686" s="46"/>
      <c r="V686" s="46"/>
      <c r="W686" s="46"/>
      <c r="X686" s="46"/>
      <c r="Y686" s="46"/>
      <c r="Z686" s="46"/>
    </row>
    <row r="687" spans="1:26" ht="13.5" customHeight="1">
      <c r="A687" s="232">
        <v>210</v>
      </c>
      <c r="B687" s="33" t="s">
        <v>2308</v>
      </c>
      <c r="C687" s="49" t="s">
        <v>31</v>
      </c>
      <c r="D687" s="139"/>
      <c r="E687" s="91" t="s">
        <v>2192</v>
      </c>
      <c r="F687" s="111"/>
      <c r="G687" s="108">
        <v>27.75</v>
      </c>
      <c r="H687" s="81">
        <v>6</v>
      </c>
      <c r="I687" s="81"/>
      <c r="J687" s="88" t="s">
        <v>37</v>
      </c>
      <c r="K687" s="41" t="s">
        <v>26</v>
      </c>
      <c r="L687" s="42" t="str">
        <f t="shared" si="17"/>
        <v>pieces</v>
      </c>
      <c r="M687" s="43">
        <f t="shared" si="18"/>
        <v>0</v>
      </c>
      <c r="N687" s="44" t="str">
        <f t="shared" si="19"/>
        <v>0pieces</v>
      </c>
      <c r="O687" s="51">
        <f t="shared" si="24"/>
        <v>166.5</v>
      </c>
      <c r="P687" s="46"/>
      <c r="Q687" s="46"/>
      <c r="R687" s="46"/>
      <c r="S687" s="46"/>
      <c r="T687" s="46"/>
      <c r="U687" s="46"/>
      <c r="V687" s="46"/>
      <c r="W687" s="46"/>
      <c r="X687" s="46"/>
      <c r="Y687" s="46"/>
      <c r="Z687" s="46"/>
    </row>
    <row r="688" spans="1:26" ht="13.5" customHeight="1">
      <c r="A688" s="233">
        <v>210</v>
      </c>
      <c r="B688" s="105" t="s">
        <v>2308</v>
      </c>
      <c r="C688" s="34" t="s">
        <v>55</v>
      </c>
      <c r="D688" s="139"/>
      <c r="E688" s="101"/>
      <c r="F688" s="37"/>
      <c r="G688" s="106">
        <v>19</v>
      </c>
      <c r="H688" s="81">
        <v>6</v>
      </c>
      <c r="I688" s="81">
        <v>1</v>
      </c>
      <c r="J688" s="88" t="s">
        <v>37</v>
      </c>
      <c r="K688" s="41" t="s">
        <v>26</v>
      </c>
      <c r="L688" s="42" t="str">
        <f t="shared" si="17"/>
        <v>1pieces</v>
      </c>
      <c r="M688" s="43">
        <f t="shared" si="18"/>
        <v>6</v>
      </c>
      <c r="N688" s="44" t="str">
        <f t="shared" si="19"/>
        <v>6pieces</v>
      </c>
      <c r="O688" s="51">
        <f t="shared" si="24"/>
        <v>114</v>
      </c>
      <c r="P688" s="46"/>
      <c r="Q688" s="46"/>
      <c r="R688" s="46"/>
      <c r="S688" s="46"/>
      <c r="T688" s="46"/>
      <c r="U688" s="46"/>
      <c r="V688" s="46"/>
      <c r="W688" s="46"/>
      <c r="X688" s="46"/>
      <c r="Y688" s="46"/>
      <c r="Z688" s="46"/>
    </row>
    <row r="689" spans="1:26" ht="13.5" customHeight="1">
      <c r="A689" s="232">
        <v>211</v>
      </c>
      <c r="B689" s="33" t="s">
        <v>2497</v>
      </c>
      <c r="C689" s="49" t="s">
        <v>31</v>
      </c>
      <c r="D689" s="139"/>
      <c r="E689" s="149"/>
      <c r="F689" s="111"/>
      <c r="G689" s="108">
        <v>6.95</v>
      </c>
      <c r="H689" s="81">
        <v>60</v>
      </c>
      <c r="I689" s="81"/>
      <c r="J689" s="88" t="s">
        <v>37</v>
      </c>
      <c r="K689" s="41" t="s">
        <v>26</v>
      </c>
      <c r="L689" s="42" t="str">
        <f t="shared" si="17"/>
        <v>pieces</v>
      </c>
      <c r="M689" s="43">
        <f t="shared" si="18"/>
        <v>0</v>
      </c>
      <c r="N689" s="44" t="str">
        <f t="shared" si="19"/>
        <v>0pieces</v>
      </c>
      <c r="O689" s="51">
        <f t="shared" si="24"/>
        <v>417</v>
      </c>
      <c r="P689" s="46"/>
      <c r="Q689" s="46"/>
      <c r="R689" s="46"/>
      <c r="S689" s="46"/>
      <c r="T689" s="46"/>
      <c r="U689" s="46"/>
      <c r="V689" s="46"/>
      <c r="W689" s="46"/>
      <c r="X689" s="46"/>
      <c r="Y689" s="46"/>
      <c r="Z689" s="46"/>
    </row>
    <row r="690" spans="1:26" ht="13.5" customHeight="1">
      <c r="A690" s="232">
        <v>212</v>
      </c>
      <c r="B690" s="33" t="s">
        <v>540</v>
      </c>
      <c r="C690" s="49" t="s">
        <v>31</v>
      </c>
      <c r="D690" s="139"/>
      <c r="E690" s="149"/>
      <c r="F690" s="111"/>
      <c r="G690" s="108">
        <v>175</v>
      </c>
      <c r="H690" s="81">
        <v>48.5</v>
      </c>
      <c r="I690" s="81"/>
      <c r="J690" s="88" t="s">
        <v>33</v>
      </c>
      <c r="K690" s="41" t="s">
        <v>26</v>
      </c>
      <c r="L690" s="42" t="str">
        <f t="shared" si="17"/>
        <v>kg</v>
      </c>
      <c r="M690" s="43">
        <f t="shared" si="18"/>
        <v>0</v>
      </c>
      <c r="N690" s="44" t="str">
        <f t="shared" si="19"/>
        <v>0kg</v>
      </c>
      <c r="O690" s="51">
        <f t="shared" si="24"/>
        <v>8487.5</v>
      </c>
      <c r="P690" s="46"/>
      <c r="Q690" s="46"/>
      <c r="R690" s="46"/>
      <c r="S690" s="46"/>
      <c r="T690" s="46"/>
      <c r="U690" s="46"/>
      <c r="V690" s="46"/>
      <c r="W690" s="46"/>
      <c r="X690" s="46"/>
      <c r="Y690" s="46"/>
      <c r="Z690" s="46"/>
    </row>
    <row r="691" spans="1:26" ht="13.5" customHeight="1">
      <c r="A691" s="232">
        <v>213</v>
      </c>
      <c r="B691" s="33" t="s">
        <v>238</v>
      </c>
      <c r="C691" s="49" t="s">
        <v>31</v>
      </c>
      <c r="D691" s="139"/>
      <c r="E691" s="149"/>
      <c r="F691" s="111"/>
      <c r="G691" s="108">
        <v>325</v>
      </c>
      <c r="H691" s="81">
        <v>4.5</v>
      </c>
      <c r="I691" s="81"/>
      <c r="J691" s="88" t="s">
        <v>33</v>
      </c>
      <c r="K691" s="41" t="s">
        <v>26</v>
      </c>
      <c r="L691" s="42" t="str">
        <f t="shared" si="17"/>
        <v>kg</v>
      </c>
      <c r="M691" s="43">
        <f t="shared" si="18"/>
        <v>0</v>
      </c>
      <c r="N691" s="44" t="str">
        <f t="shared" si="19"/>
        <v>0kg</v>
      </c>
      <c r="O691" s="51">
        <f t="shared" si="24"/>
        <v>1462.5</v>
      </c>
      <c r="P691" s="46"/>
      <c r="Q691" s="46"/>
      <c r="R691" s="46"/>
      <c r="S691" s="46"/>
      <c r="T691" s="46"/>
      <c r="U691" s="46"/>
      <c r="V691" s="46"/>
      <c r="W691" s="46"/>
      <c r="X691" s="46"/>
      <c r="Y691" s="46"/>
      <c r="Z691" s="46"/>
    </row>
    <row r="692" spans="1:26" ht="13.5" customHeight="1">
      <c r="A692" s="232">
        <v>213</v>
      </c>
      <c r="B692" s="33" t="s">
        <v>237</v>
      </c>
      <c r="C692" s="34" t="s">
        <v>35</v>
      </c>
      <c r="D692" s="179"/>
      <c r="E692" s="50" t="s">
        <v>235</v>
      </c>
      <c r="F692" s="155"/>
      <c r="G692" s="38">
        <v>380</v>
      </c>
      <c r="H692" s="81">
        <v>20</v>
      </c>
      <c r="I692" s="81">
        <v>1000</v>
      </c>
      <c r="J692" s="88" t="s">
        <v>33</v>
      </c>
      <c r="K692" s="41" t="s">
        <v>26</v>
      </c>
      <c r="L692" s="42" t="str">
        <f t="shared" si="17"/>
        <v>1000kg</v>
      </c>
      <c r="M692" s="43">
        <f t="shared" si="18"/>
        <v>20000</v>
      </c>
      <c r="N692" s="44" t="str">
        <f t="shared" si="19"/>
        <v>20000kg</v>
      </c>
      <c r="O692" s="51">
        <f t="shared" si="24"/>
        <v>7600</v>
      </c>
      <c r="P692" s="46"/>
      <c r="Q692" s="46"/>
      <c r="R692" s="46"/>
      <c r="S692" s="46"/>
      <c r="T692" s="46"/>
      <c r="U692" s="46"/>
      <c r="V692" s="46"/>
      <c r="W692" s="46"/>
      <c r="X692" s="46"/>
      <c r="Y692" s="46"/>
      <c r="Z692" s="46"/>
    </row>
    <row r="693" spans="1:26" ht="13.5" customHeight="1">
      <c r="A693" s="233">
        <v>213</v>
      </c>
      <c r="B693" s="52" t="s">
        <v>238</v>
      </c>
      <c r="C693" s="34" t="s">
        <v>55</v>
      </c>
      <c r="D693" s="179"/>
      <c r="E693" s="149"/>
      <c r="F693" s="156"/>
      <c r="G693" s="106">
        <v>385</v>
      </c>
      <c r="H693" s="81">
        <v>13.1</v>
      </c>
      <c r="I693" s="81">
        <v>1</v>
      </c>
      <c r="J693" s="88" t="s">
        <v>33</v>
      </c>
      <c r="K693" s="41"/>
      <c r="L693" s="42" t="str">
        <f t="shared" si="17"/>
        <v>1kg</v>
      </c>
      <c r="M693" s="43">
        <f t="shared" si="18"/>
        <v>13.1</v>
      </c>
      <c r="N693" s="44" t="str">
        <f t="shared" si="19"/>
        <v>13.1kg</v>
      </c>
      <c r="O693" s="51">
        <f t="shared" si="24"/>
        <v>5043.5</v>
      </c>
      <c r="P693" s="46"/>
      <c r="Q693" s="46"/>
      <c r="R693" s="46"/>
      <c r="S693" s="46"/>
      <c r="T693" s="46"/>
      <c r="U693" s="46"/>
      <c r="V693" s="46"/>
      <c r="W693" s="46"/>
      <c r="X693" s="46"/>
      <c r="Y693" s="46"/>
      <c r="Z693" s="46"/>
    </row>
    <row r="694" spans="1:26" ht="13.5" customHeight="1">
      <c r="A694" s="232">
        <v>214</v>
      </c>
      <c r="B694" s="90" t="s">
        <v>762</v>
      </c>
      <c r="C694" s="49" t="s">
        <v>31</v>
      </c>
      <c r="D694" s="179"/>
      <c r="E694" s="91"/>
      <c r="F694" s="155"/>
      <c r="G694" s="108">
        <v>27.5</v>
      </c>
      <c r="H694" s="81">
        <v>1</v>
      </c>
      <c r="I694" s="81"/>
      <c r="J694" s="88" t="s">
        <v>33</v>
      </c>
      <c r="K694" s="41" t="s">
        <v>26</v>
      </c>
      <c r="L694" s="42" t="str">
        <f t="shared" si="17"/>
        <v>kg</v>
      </c>
      <c r="M694" s="43">
        <f t="shared" si="18"/>
        <v>0</v>
      </c>
      <c r="N694" s="44" t="str">
        <f t="shared" si="19"/>
        <v>0kg</v>
      </c>
      <c r="O694" s="51">
        <f t="shared" si="24"/>
        <v>27.5</v>
      </c>
      <c r="P694" s="46"/>
      <c r="Q694" s="46"/>
      <c r="R694" s="46"/>
      <c r="S694" s="46"/>
      <c r="T694" s="46"/>
      <c r="U694" s="46"/>
      <c r="V694" s="46"/>
      <c r="W694" s="46"/>
      <c r="X694" s="46"/>
      <c r="Y694" s="46"/>
      <c r="Z694" s="46"/>
    </row>
    <row r="695" spans="1:26" ht="13.5" customHeight="1">
      <c r="A695" s="232">
        <v>214</v>
      </c>
      <c r="B695" s="89" t="s">
        <v>759</v>
      </c>
      <c r="C695" s="34" t="s">
        <v>43</v>
      </c>
      <c r="D695" s="179"/>
      <c r="E695" s="149" t="s">
        <v>761</v>
      </c>
      <c r="F695" s="155"/>
      <c r="G695" s="108">
        <v>56.1</v>
      </c>
      <c r="H695" s="81">
        <f>1560/260</f>
        <v>6</v>
      </c>
      <c r="I695" s="81">
        <v>260</v>
      </c>
      <c r="J695" s="88" t="s">
        <v>59</v>
      </c>
      <c r="K695" s="41" t="s">
        <v>26</v>
      </c>
      <c r="L695" s="42" t="str">
        <f t="shared" si="17"/>
        <v>260grams</v>
      </c>
      <c r="M695" s="43">
        <f t="shared" si="18"/>
        <v>1560</v>
      </c>
      <c r="N695" s="44" t="str">
        <f t="shared" si="19"/>
        <v>1560grams</v>
      </c>
      <c r="O695" s="51">
        <f t="shared" si="24"/>
        <v>336.6</v>
      </c>
      <c r="P695" s="46"/>
      <c r="Q695" s="46"/>
      <c r="R695" s="46"/>
      <c r="S695" s="46"/>
      <c r="T695" s="46"/>
      <c r="U695" s="46"/>
      <c r="V695" s="46"/>
      <c r="W695" s="46"/>
      <c r="X695" s="46"/>
      <c r="Y695" s="46"/>
      <c r="Z695" s="46"/>
    </row>
    <row r="696" spans="1:26" ht="13.5" customHeight="1">
      <c r="A696" s="233">
        <v>214</v>
      </c>
      <c r="B696" s="57" t="s">
        <v>759</v>
      </c>
      <c r="C696" s="34" t="s">
        <v>47</v>
      </c>
      <c r="D696" s="195"/>
      <c r="E696" s="149" t="s">
        <v>760</v>
      </c>
      <c r="F696" s="195"/>
      <c r="G696" s="108">
        <v>55.05</v>
      </c>
      <c r="H696" s="81">
        <v>8</v>
      </c>
      <c r="I696" s="81">
        <v>1</v>
      </c>
      <c r="J696" s="88" t="s">
        <v>59</v>
      </c>
      <c r="K696" s="46"/>
      <c r="L696" s="42" t="str">
        <f t="shared" si="17"/>
        <v>1grams</v>
      </c>
      <c r="M696" s="43">
        <f t="shared" si="18"/>
        <v>8</v>
      </c>
      <c r="N696" s="44" t="str">
        <f t="shared" si="19"/>
        <v>8grams</v>
      </c>
      <c r="O696" s="51">
        <f t="shared" si="24"/>
        <v>440.4</v>
      </c>
      <c r="P696" s="46"/>
      <c r="Q696" s="46"/>
      <c r="R696" s="46"/>
      <c r="S696" s="46"/>
      <c r="T696" s="46"/>
      <c r="U696" s="46"/>
      <c r="V696" s="46"/>
      <c r="W696" s="46"/>
      <c r="X696" s="46"/>
      <c r="Y696" s="46"/>
      <c r="Z696" s="46"/>
    </row>
    <row r="697" spans="1:26" ht="13.5" customHeight="1">
      <c r="A697" s="232">
        <v>215</v>
      </c>
      <c r="B697" s="33" t="s">
        <v>2380</v>
      </c>
      <c r="C697" s="49" t="s">
        <v>31</v>
      </c>
      <c r="D697" s="9"/>
      <c r="E697" s="50" t="s">
        <v>2381</v>
      </c>
      <c r="F697" s="155"/>
      <c r="G697" s="108">
        <v>65</v>
      </c>
      <c r="H697" s="81">
        <v>12.266</v>
      </c>
      <c r="I697" s="81"/>
      <c r="J697" s="88" t="s">
        <v>33</v>
      </c>
      <c r="K697" s="41" t="s">
        <v>26</v>
      </c>
      <c r="L697" s="42" t="str">
        <f t="shared" si="17"/>
        <v>kg</v>
      </c>
      <c r="M697" s="43">
        <f t="shared" si="18"/>
        <v>0</v>
      </c>
      <c r="N697" s="44" t="str">
        <f t="shared" si="19"/>
        <v>0kg</v>
      </c>
      <c r="O697" s="51">
        <f t="shared" si="24"/>
        <v>797.29</v>
      </c>
      <c r="P697" s="46"/>
      <c r="Q697" s="46"/>
      <c r="R697" s="46"/>
      <c r="S697" s="46"/>
      <c r="T697" s="46"/>
      <c r="U697" s="46"/>
      <c r="V697" s="46"/>
      <c r="W697" s="46"/>
      <c r="X697" s="46"/>
      <c r="Y697" s="46"/>
      <c r="Z697" s="46"/>
    </row>
    <row r="698" spans="1:26" ht="13.5" customHeight="1">
      <c r="A698" s="233">
        <v>215</v>
      </c>
      <c r="B698" s="234" t="s">
        <v>2380</v>
      </c>
      <c r="C698" s="34" t="s">
        <v>55</v>
      </c>
      <c r="D698" s="35"/>
      <c r="E698" s="52" t="s">
        <v>142</v>
      </c>
      <c r="F698" s="156"/>
      <c r="G698" s="180">
        <v>65</v>
      </c>
      <c r="H698" s="81">
        <v>0.48</v>
      </c>
      <c r="I698" s="81">
        <v>250</v>
      </c>
      <c r="J698" s="121" t="s">
        <v>59</v>
      </c>
      <c r="K698" s="41"/>
      <c r="L698" s="42" t="str">
        <f t="shared" si="17"/>
        <v>250grams</v>
      </c>
      <c r="M698" s="43">
        <f t="shared" si="18"/>
        <v>120</v>
      </c>
      <c r="N698" s="44" t="str">
        <f t="shared" si="19"/>
        <v>120grams</v>
      </c>
      <c r="O698" s="51">
        <f t="shared" si="24"/>
        <v>31.2</v>
      </c>
      <c r="P698" s="46"/>
      <c r="Q698" s="46"/>
      <c r="R698" s="46"/>
      <c r="S698" s="46"/>
      <c r="T698" s="46"/>
      <c r="U698" s="46"/>
      <c r="V698" s="46"/>
      <c r="W698" s="46"/>
      <c r="X698" s="46"/>
      <c r="Y698" s="46"/>
      <c r="Z698" s="46"/>
    </row>
    <row r="699" spans="1:26" ht="13.5" customHeight="1">
      <c r="A699" s="233">
        <v>215</v>
      </c>
      <c r="B699" s="36" t="s">
        <v>2380</v>
      </c>
      <c r="C699" s="34" t="s">
        <v>27</v>
      </c>
      <c r="D699" s="9"/>
      <c r="E699" s="36" t="s">
        <v>143</v>
      </c>
      <c r="F699" s="162"/>
      <c r="G699" s="108">
        <v>48.45</v>
      </c>
      <c r="H699" s="81">
        <v>2</v>
      </c>
      <c r="I699" s="81">
        <v>250</v>
      </c>
      <c r="J699" s="121" t="s">
        <v>59</v>
      </c>
      <c r="K699" s="41" t="s">
        <v>26</v>
      </c>
      <c r="L699" s="42" t="str">
        <f t="shared" si="17"/>
        <v>250grams</v>
      </c>
      <c r="M699" s="43">
        <f t="shared" si="18"/>
        <v>500</v>
      </c>
      <c r="N699" s="44" t="str">
        <f t="shared" si="19"/>
        <v>500grams</v>
      </c>
      <c r="O699" s="45">
        <f t="shared" si="24"/>
        <v>96.9</v>
      </c>
      <c r="P699" s="46"/>
      <c r="Q699" s="46"/>
      <c r="R699" s="46"/>
      <c r="S699" s="46"/>
      <c r="T699" s="46"/>
      <c r="U699" s="46"/>
      <c r="V699" s="46"/>
      <c r="W699" s="46"/>
      <c r="X699" s="46"/>
      <c r="Y699" s="46"/>
      <c r="Z699" s="46"/>
    </row>
    <row r="700" spans="1:26" ht="13.5" customHeight="1">
      <c r="A700" s="232">
        <v>216</v>
      </c>
      <c r="B700" s="33" t="s">
        <v>1240</v>
      </c>
      <c r="C700" s="49" t="s">
        <v>31</v>
      </c>
      <c r="D700" s="9"/>
      <c r="E700" s="116" t="s">
        <v>1231</v>
      </c>
      <c r="F700" s="162"/>
      <c r="G700" s="108">
        <v>189.5</v>
      </c>
      <c r="H700" s="81">
        <v>9</v>
      </c>
      <c r="I700" s="81"/>
      <c r="J700" s="121" t="s">
        <v>33</v>
      </c>
      <c r="K700" s="41" t="s">
        <v>26</v>
      </c>
      <c r="L700" s="42" t="str">
        <f t="shared" si="17"/>
        <v>kg</v>
      </c>
      <c r="M700" s="43">
        <f t="shared" si="18"/>
        <v>0</v>
      </c>
      <c r="N700" s="44" t="str">
        <f t="shared" si="19"/>
        <v>0kg</v>
      </c>
      <c r="O700" s="51">
        <f t="shared" si="24"/>
        <v>1705.5</v>
      </c>
      <c r="P700" s="46"/>
      <c r="Q700" s="46"/>
      <c r="R700" s="46"/>
      <c r="S700" s="46"/>
      <c r="T700" s="46"/>
      <c r="U700" s="46"/>
      <c r="V700" s="46"/>
      <c r="W700" s="46"/>
      <c r="X700" s="46"/>
      <c r="Y700" s="46"/>
      <c r="Z700" s="46"/>
    </row>
    <row r="701" spans="1:26" ht="13.5" customHeight="1">
      <c r="A701" s="232">
        <v>217</v>
      </c>
      <c r="B701" s="48" t="s">
        <v>371</v>
      </c>
      <c r="C701" s="49" t="s">
        <v>31</v>
      </c>
      <c r="D701" s="9"/>
      <c r="E701" s="50" t="s">
        <v>372</v>
      </c>
      <c r="F701" s="162"/>
      <c r="G701" s="108">
        <v>6</v>
      </c>
      <c r="H701" s="81"/>
      <c r="I701" s="81"/>
      <c r="J701" s="121" t="s">
        <v>37</v>
      </c>
      <c r="K701" s="229" t="s">
        <v>26</v>
      </c>
      <c r="L701" s="42" t="str">
        <f t="shared" si="17"/>
        <v>pieces</v>
      </c>
      <c r="M701" s="43">
        <f t="shared" si="18"/>
        <v>0</v>
      </c>
      <c r="N701" s="44" t="str">
        <f t="shared" si="19"/>
        <v>0pieces</v>
      </c>
      <c r="O701" s="51">
        <f t="shared" si="24"/>
        <v>0</v>
      </c>
      <c r="P701" s="46"/>
      <c r="Q701" s="46"/>
      <c r="R701" s="46"/>
      <c r="S701" s="46"/>
      <c r="T701" s="46"/>
      <c r="U701" s="46"/>
      <c r="V701" s="46"/>
      <c r="W701" s="46"/>
      <c r="X701" s="46"/>
      <c r="Y701" s="46"/>
      <c r="Z701" s="46"/>
    </row>
    <row r="702" spans="1:26" ht="13.5" customHeight="1">
      <c r="A702" s="232">
        <v>218</v>
      </c>
      <c r="B702" s="33" t="s">
        <v>379</v>
      </c>
      <c r="C702" s="49" t="s">
        <v>31</v>
      </c>
      <c r="D702" s="9"/>
      <c r="E702" s="50" t="s">
        <v>372</v>
      </c>
      <c r="F702" s="162"/>
      <c r="G702" s="38">
        <v>6</v>
      </c>
      <c r="H702" s="39">
        <v>34</v>
      </c>
      <c r="I702" s="39"/>
      <c r="J702" s="168" t="s">
        <v>37</v>
      </c>
      <c r="K702" s="41" t="s">
        <v>26</v>
      </c>
      <c r="L702" s="42" t="str">
        <f t="shared" si="17"/>
        <v>pieces</v>
      </c>
      <c r="M702" s="43">
        <f t="shared" si="18"/>
        <v>0</v>
      </c>
      <c r="N702" s="44" t="str">
        <f t="shared" si="19"/>
        <v>0pieces</v>
      </c>
      <c r="O702" s="51">
        <f t="shared" si="24"/>
        <v>204</v>
      </c>
      <c r="P702" s="46"/>
      <c r="Q702" s="46"/>
      <c r="R702" s="46"/>
      <c r="S702" s="46"/>
      <c r="T702" s="46"/>
      <c r="U702" s="46"/>
      <c r="V702" s="46"/>
      <c r="W702" s="46"/>
      <c r="X702" s="46"/>
      <c r="Y702" s="46"/>
      <c r="Z702" s="46"/>
    </row>
    <row r="703" spans="1:26" ht="13.5" customHeight="1">
      <c r="A703" s="232">
        <v>219</v>
      </c>
      <c r="B703" s="48" t="s">
        <v>380</v>
      </c>
      <c r="C703" s="49" t="s">
        <v>31</v>
      </c>
      <c r="D703" s="9"/>
      <c r="E703" s="116" t="s">
        <v>372</v>
      </c>
      <c r="F703" s="162"/>
      <c r="G703" s="38">
        <v>6</v>
      </c>
      <c r="H703" s="39">
        <v>41</v>
      </c>
      <c r="I703" s="39"/>
      <c r="J703" s="168" t="s">
        <v>37</v>
      </c>
      <c r="K703" s="41" t="s">
        <v>26</v>
      </c>
      <c r="L703" s="42" t="str">
        <f t="shared" si="17"/>
        <v>pieces</v>
      </c>
      <c r="M703" s="43">
        <f t="shared" si="18"/>
        <v>0</v>
      </c>
      <c r="N703" s="44" t="str">
        <f t="shared" si="19"/>
        <v>0pieces</v>
      </c>
      <c r="O703" s="51">
        <f t="shared" si="24"/>
        <v>246</v>
      </c>
      <c r="P703" s="46"/>
      <c r="Q703" s="46"/>
      <c r="R703" s="46"/>
      <c r="S703" s="46"/>
      <c r="T703" s="46"/>
      <c r="U703" s="46"/>
      <c r="V703" s="46"/>
      <c r="W703" s="46"/>
      <c r="X703" s="46"/>
      <c r="Y703" s="46"/>
      <c r="Z703" s="46"/>
    </row>
    <row r="704" spans="1:26" ht="13.5" customHeight="1">
      <c r="A704" s="232">
        <v>220</v>
      </c>
      <c r="B704" s="48" t="s">
        <v>381</v>
      </c>
      <c r="C704" s="49" t="s">
        <v>31</v>
      </c>
      <c r="D704" s="9"/>
      <c r="E704" s="116" t="s">
        <v>372</v>
      </c>
      <c r="F704" s="162"/>
      <c r="G704" s="38">
        <v>6</v>
      </c>
      <c r="H704" s="39">
        <v>14</v>
      </c>
      <c r="I704" s="39"/>
      <c r="J704" s="168" t="s">
        <v>37</v>
      </c>
      <c r="K704" s="41" t="s">
        <v>26</v>
      </c>
      <c r="L704" s="42" t="str">
        <f t="shared" si="17"/>
        <v>pieces</v>
      </c>
      <c r="M704" s="43">
        <f t="shared" si="18"/>
        <v>0</v>
      </c>
      <c r="N704" s="44" t="str">
        <f t="shared" si="19"/>
        <v>0pieces</v>
      </c>
      <c r="O704" s="51">
        <f t="shared" si="24"/>
        <v>84</v>
      </c>
      <c r="P704" s="46"/>
      <c r="Q704" s="46"/>
      <c r="R704" s="46"/>
      <c r="S704" s="46"/>
      <c r="T704" s="46"/>
      <c r="U704" s="46"/>
      <c r="V704" s="46"/>
      <c r="W704" s="46"/>
      <c r="X704" s="46"/>
      <c r="Y704" s="46"/>
      <c r="Z704" s="46"/>
    </row>
    <row r="705" spans="1:26" ht="13.5" customHeight="1">
      <c r="A705" s="232">
        <v>221</v>
      </c>
      <c r="B705" s="48" t="s">
        <v>966</v>
      </c>
      <c r="C705" s="49" t="s">
        <v>31</v>
      </c>
      <c r="D705" s="9"/>
      <c r="E705" s="50" t="s">
        <v>482</v>
      </c>
      <c r="F705" s="162"/>
      <c r="G705" s="38">
        <v>73</v>
      </c>
      <c r="H705" s="39">
        <v>1</v>
      </c>
      <c r="I705" s="39"/>
      <c r="J705" s="168" t="s">
        <v>86</v>
      </c>
      <c r="K705" s="41" t="s">
        <v>26</v>
      </c>
      <c r="L705" s="42" t="str">
        <f t="shared" si="17"/>
        <v>gallons</v>
      </c>
      <c r="M705" s="43">
        <f t="shared" si="18"/>
        <v>0</v>
      </c>
      <c r="N705" s="44" t="str">
        <f t="shared" si="19"/>
        <v>0gallons</v>
      </c>
      <c r="O705" s="51">
        <f t="shared" si="24"/>
        <v>73</v>
      </c>
      <c r="P705" s="46"/>
      <c r="Q705" s="46"/>
      <c r="R705" s="46"/>
      <c r="S705" s="46"/>
      <c r="T705" s="46"/>
      <c r="U705" s="46"/>
      <c r="V705" s="46"/>
      <c r="W705" s="46"/>
      <c r="X705" s="46"/>
      <c r="Y705" s="46"/>
      <c r="Z705" s="46"/>
    </row>
    <row r="706" spans="1:26" ht="13.5" customHeight="1">
      <c r="A706" s="232">
        <v>221</v>
      </c>
      <c r="B706" s="209" t="s">
        <v>966</v>
      </c>
      <c r="C706" s="34" t="s">
        <v>43</v>
      </c>
      <c r="D706" s="9"/>
      <c r="E706" s="116" t="s">
        <v>28</v>
      </c>
      <c r="F706" s="161"/>
      <c r="G706" s="258">
        <v>73</v>
      </c>
      <c r="H706" s="39">
        <v>2</v>
      </c>
      <c r="I706" s="81">
        <v>1</v>
      </c>
      <c r="J706" s="40" t="s">
        <v>86</v>
      </c>
      <c r="K706" s="41" t="s">
        <v>26</v>
      </c>
      <c r="L706" s="42" t="str">
        <f t="shared" si="17"/>
        <v>1gallons</v>
      </c>
      <c r="M706" s="43">
        <f t="shared" si="18"/>
        <v>2</v>
      </c>
      <c r="N706" s="44" t="str">
        <f t="shared" si="19"/>
        <v>2gallons</v>
      </c>
      <c r="O706" s="51">
        <f t="shared" si="24"/>
        <v>146</v>
      </c>
      <c r="P706" s="46"/>
      <c r="Q706" s="46"/>
      <c r="R706" s="46"/>
      <c r="S706" s="46"/>
      <c r="T706" s="46"/>
      <c r="U706" s="46"/>
      <c r="V706" s="46"/>
      <c r="W706" s="46"/>
      <c r="X706" s="46"/>
      <c r="Y706" s="46"/>
      <c r="Z706" s="46"/>
    </row>
    <row r="707" spans="1:26" ht="13.5" customHeight="1">
      <c r="A707" s="232">
        <v>221</v>
      </c>
      <c r="B707" s="52" t="s">
        <v>966</v>
      </c>
      <c r="C707" s="53" t="s">
        <v>39</v>
      </c>
      <c r="D707" s="52"/>
      <c r="E707" s="52" t="s">
        <v>28</v>
      </c>
      <c r="F707" s="161"/>
      <c r="G707" s="353">
        <v>65</v>
      </c>
      <c r="H707" s="71">
        <v>2</v>
      </c>
      <c r="I707" s="103">
        <v>1</v>
      </c>
      <c r="J707" s="56" t="s">
        <v>86</v>
      </c>
      <c r="K707" s="41" t="s">
        <v>26</v>
      </c>
      <c r="L707" s="42" t="str">
        <f t="shared" si="17"/>
        <v>1gallons</v>
      </c>
      <c r="M707" s="43">
        <f t="shared" si="18"/>
        <v>2</v>
      </c>
      <c r="N707" s="44" t="str">
        <f t="shared" si="19"/>
        <v>2gallons</v>
      </c>
      <c r="O707" s="51">
        <f t="shared" si="24"/>
        <v>130</v>
      </c>
      <c r="P707" s="46"/>
      <c r="Q707" s="46"/>
      <c r="R707" s="46"/>
      <c r="S707" s="46"/>
      <c r="T707" s="46"/>
      <c r="U707" s="46"/>
      <c r="V707" s="46"/>
      <c r="W707" s="46"/>
      <c r="X707" s="46"/>
      <c r="Y707" s="46"/>
      <c r="Z707" s="46"/>
    </row>
    <row r="708" spans="1:26" ht="13.5" customHeight="1">
      <c r="A708" s="233">
        <v>221</v>
      </c>
      <c r="B708" s="33" t="s">
        <v>966</v>
      </c>
      <c r="C708" s="34" t="s">
        <v>6</v>
      </c>
      <c r="D708" s="48"/>
      <c r="E708" s="116" t="s">
        <v>28</v>
      </c>
      <c r="F708" s="162"/>
      <c r="G708" s="108">
        <v>73</v>
      </c>
      <c r="H708" s="514">
        <v>0.5</v>
      </c>
      <c r="I708" s="81">
        <v>3500</v>
      </c>
      <c r="J708" s="40" t="s">
        <v>29</v>
      </c>
      <c r="K708" s="41" t="s">
        <v>26</v>
      </c>
      <c r="L708" s="42" t="str">
        <f t="shared" si="17"/>
        <v>3500ml</v>
      </c>
      <c r="M708" s="43">
        <f t="shared" si="18"/>
        <v>1750</v>
      </c>
      <c r="N708" s="44" t="str">
        <f t="shared" si="19"/>
        <v>1750ml</v>
      </c>
      <c r="O708" s="51">
        <f t="shared" si="24"/>
        <v>36.5</v>
      </c>
      <c r="P708" s="46"/>
      <c r="Q708" s="46"/>
      <c r="R708" s="46"/>
      <c r="S708" s="46"/>
      <c r="T708" s="46"/>
      <c r="U708" s="46"/>
      <c r="V708" s="46"/>
      <c r="W708" s="46"/>
      <c r="X708" s="46"/>
      <c r="Y708" s="46"/>
      <c r="Z708" s="46"/>
    </row>
    <row r="709" spans="1:26" ht="13.5" customHeight="1">
      <c r="A709" s="233">
        <v>221</v>
      </c>
      <c r="B709" s="36" t="s">
        <v>966</v>
      </c>
      <c r="C709" s="34" t="s">
        <v>27</v>
      </c>
      <c r="D709" s="35"/>
      <c r="E709" s="230" t="s">
        <v>28</v>
      </c>
      <c r="F709" s="161"/>
      <c r="G709" s="108">
        <v>73</v>
      </c>
      <c r="H709" s="81">
        <v>7</v>
      </c>
      <c r="I709" s="81">
        <v>3500</v>
      </c>
      <c r="J709" s="40" t="s">
        <v>29</v>
      </c>
      <c r="K709" s="41" t="s">
        <v>26</v>
      </c>
      <c r="L709" s="42" t="str">
        <f t="shared" si="17"/>
        <v>3500ml</v>
      </c>
      <c r="M709" s="43">
        <f t="shared" si="18"/>
        <v>24500</v>
      </c>
      <c r="N709" s="44" t="str">
        <f t="shared" si="19"/>
        <v>24500ml</v>
      </c>
      <c r="O709" s="45">
        <f t="shared" si="24"/>
        <v>511</v>
      </c>
      <c r="P709" s="46"/>
      <c r="Q709" s="46"/>
      <c r="R709" s="46"/>
      <c r="S709" s="46"/>
      <c r="T709" s="46"/>
      <c r="U709" s="46"/>
      <c r="V709" s="46"/>
      <c r="W709" s="46"/>
      <c r="X709" s="46"/>
      <c r="Y709" s="46"/>
      <c r="Z709" s="46"/>
    </row>
    <row r="710" spans="1:26" ht="13.5" customHeight="1">
      <c r="A710" s="233">
        <v>221</v>
      </c>
      <c r="B710" s="79" t="s">
        <v>966</v>
      </c>
      <c r="C710" s="34" t="s">
        <v>47</v>
      </c>
      <c r="D710" s="59"/>
      <c r="E710" s="91" t="s">
        <v>28</v>
      </c>
      <c r="F710" s="58"/>
      <c r="G710" s="108">
        <v>73</v>
      </c>
      <c r="H710" s="81">
        <v>12</v>
      </c>
      <c r="I710" s="81">
        <v>1</v>
      </c>
      <c r="J710" s="40" t="s">
        <v>86</v>
      </c>
      <c r="K710" s="46"/>
      <c r="L710" s="42" t="str">
        <f t="shared" si="17"/>
        <v>1gallons</v>
      </c>
      <c r="M710" s="43">
        <f t="shared" si="18"/>
        <v>12</v>
      </c>
      <c r="N710" s="44" t="str">
        <f t="shared" si="19"/>
        <v>12gallons</v>
      </c>
      <c r="O710" s="51">
        <f t="shared" si="24"/>
        <v>876</v>
      </c>
      <c r="P710" s="46"/>
      <c r="Q710" s="46"/>
      <c r="R710" s="46"/>
      <c r="S710" s="46"/>
      <c r="T710" s="46"/>
      <c r="U710" s="46"/>
      <c r="V710" s="46"/>
      <c r="W710" s="46"/>
      <c r="X710" s="46"/>
      <c r="Y710" s="46"/>
      <c r="Z710" s="46"/>
    </row>
    <row r="711" spans="1:26" ht="13.5" customHeight="1">
      <c r="A711" s="233">
        <v>221</v>
      </c>
      <c r="B711" s="79" t="s">
        <v>966</v>
      </c>
      <c r="C711" s="94" t="s">
        <v>68</v>
      </c>
      <c r="D711" s="59"/>
      <c r="E711" s="91"/>
      <c r="F711" s="58"/>
      <c r="G711" s="95">
        <v>73</v>
      </c>
      <c r="H711" s="97">
        <v>8</v>
      </c>
      <c r="I711" s="97">
        <v>1</v>
      </c>
      <c r="J711" s="131" t="s">
        <v>86</v>
      </c>
      <c r="K711" s="46"/>
      <c r="L711" s="42" t="str">
        <f t="shared" si="17"/>
        <v>1gallons</v>
      </c>
      <c r="M711" s="43">
        <f t="shared" si="18"/>
        <v>8</v>
      </c>
      <c r="N711" s="44" t="str">
        <f t="shared" si="19"/>
        <v>8gallons</v>
      </c>
      <c r="O711" s="51">
        <f t="shared" si="24"/>
        <v>584</v>
      </c>
      <c r="P711" s="46"/>
      <c r="Q711" s="46"/>
      <c r="R711" s="46"/>
      <c r="S711" s="46"/>
      <c r="T711" s="46"/>
      <c r="U711" s="46"/>
      <c r="V711" s="46"/>
      <c r="W711" s="46"/>
      <c r="X711" s="46"/>
      <c r="Y711" s="46"/>
      <c r="Z711" s="46"/>
    </row>
    <row r="712" spans="1:26" ht="13.5" customHeight="1">
      <c r="A712" s="232">
        <v>222</v>
      </c>
      <c r="B712" s="33" t="s">
        <v>1137</v>
      </c>
      <c r="C712" s="49" t="s">
        <v>31</v>
      </c>
      <c r="D712" s="35"/>
      <c r="E712" s="91" t="s">
        <v>869</v>
      </c>
      <c r="F712" s="162"/>
      <c r="G712" s="108">
        <v>25</v>
      </c>
      <c r="H712" s="81">
        <v>8</v>
      </c>
      <c r="I712" s="81"/>
      <c r="J712" s="40" t="s">
        <v>59</v>
      </c>
      <c r="K712" s="41" t="s">
        <v>26</v>
      </c>
      <c r="L712" s="42" t="str">
        <f t="shared" si="17"/>
        <v>grams</v>
      </c>
      <c r="M712" s="43">
        <f t="shared" si="18"/>
        <v>0</v>
      </c>
      <c r="N712" s="44" t="str">
        <f t="shared" si="19"/>
        <v>0grams</v>
      </c>
      <c r="O712" s="51">
        <f t="shared" si="24"/>
        <v>200</v>
      </c>
      <c r="P712" s="46"/>
      <c r="Q712" s="46"/>
      <c r="R712" s="46"/>
      <c r="S712" s="46"/>
      <c r="T712" s="46"/>
      <c r="U712" s="46"/>
      <c r="V712" s="46"/>
      <c r="W712" s="46"/>
      <c r="X712" s="46"/>
      <c r="Y712" s="46"/>
      <c r="Z712" s="46"/>
    </row>
    <row r="713" spans="1:26" ht="13.5" customHeight="1">
      <c r="A713" s="233">
        <v>222</v>
      </c>
      <c r="B713" s="79" t="s">
        <v>1137</v>
      </c>
      <c r="C713" s="94" t="s">
        <v>68</v>
      </c>
      <c r="D713" s="59"/>
      <c r="E713" s="91"/>
      <c r="F713" s="58"/>
      <c r="G713" s="212">
        <v>1.966666666666667</v>
      </c>
      <c r="H713" s="213">
        <v>30</v>
      </c>
      <c r="I713" s="97">
        <v>30</v>
      </c>
      <c r="J713" s="257" t="s">
        <v>59</v>
      </c>
      <c r="K713" s="46"/>
      <c r="L713" s="42" t="str">
        <f t="shared" si="17"/>
        <v>30grams</v>
      </c>
      <c r="M713" s="43">
        <f t="shared" si="18"/>
        <v>900</v>
      </c>
      <c r="N713" s="44" t="str">
        <f t="shared" si="19"/>
        <v>900grams</v>
      </c>
      <c r="O713" s="51">
        <f t="shared" si="24"/>
        <v>59.000000000000007</v>
      </c>
      <c r="P713" s="46"/>
      <c r="Q713" s="46"/>
      <c r="R713" s="46"/>
      <c r="S713" s="46"/>
      <c r="T713" s="46"/>
      <c r="U713" s="46"/>
      <c r="V713" s="46"/>
      <c r="W713" s="46"/>
      <c r="X713" s="46"/>
      <c r="Y713" s="46"/>
      <c r="Z713" s="46"/>
    </row>
    <row r="714" spans="1:26" ht="13.5" customHeight="1">
      <c r="A714" s="232">
        <v>223</v>
      </c>
      <c r="B714" s="33" t="s">
        <v>1138</v>
      </c>
      <c r="C714" s="49" t="s">
        <v>31</v>
      </c>
      <c r="D714" s="179"/>
      <c r="E714" s="50" t="s">
        <v>869</v>
      </c>
      <c r="F714" s="162"/>
      <c r="G714" s="108">
        <v>25</v>
      </c>
      <c r="H714" s="81">
        <v>5</v>
      </c>
      <c r="I714" s="81"/>
      <c r="J714" s="40" t="s">
        <v>59</v>
      </c>
      <c r="K714" s="41" t="s">
        <v>26</v>
      </c>
      <c r="L714" s="42" t="str">
        <f t="shared" si="17"/>
        <v>grams</v>
      </c>
      <c r="M714" s="43">
        <f t="shared" si="18"/>
        <v>0</v>
      </c>
      <c r="N714" s="44" t="str">
        <f t="shared" si="19"/>
        <v>0grams</v>
      </c>
      <c r="O714" s="51">
        <f t="shared" si="24"/>
        <v>125</v>
      </c>
      <c r="P714" s="46"/>
      <c r="Q714" s="46"/>
      <c r="R714" s="46"/>
      <c r="S714" s="46"/>
      <c r="T714" s="46"/>
      <c r="U714" s="46"/>
      <c r="V714" s="46"/>
      <c r="W714" s="46"/>
      <c r="X714" s="46"/>
      <c r="Y714" s="46"/>
      <c r="Z714" s="46"/>
    </row>
    <row r="715" spans="1:26" ht="13.5" customHeight="1">
      <c r="A715" s="232">
        <v>224</v>
      </c>
      <c r="B715" s="48" t="s">
        <v>1249</v>
      </c>
      <c r="C715" s="49" t="s">
        <v>31</v>
      </c>
      <c r="D715" s="35"/>
      <c r="E715" s="116" t="s">
        <v>1251</v>
      </c>
      <c r="F715" s="161"/>
      <c r="G715" s="212">
        <v>31.5</v>
      </c>
      <c r="H715" s="112">
        <v>0.8</v>
      </c>
      <c r="I715" s="112"/>
      <c r="J715" s="40" t="s">
        <v>33</v>
      </c>
      <c r="K715" s="41" t="s">
        <v>26</v>
      </c>
      <c r="L715" s="42" t="str">
        <f t="shared" si="17"/>
        <v>kg</v>
      </c>
      <c r="M715" s="43">
        <f t="shared" si="18"/>
        <v>0</v>
      </c>
      <c r="N715" s="44" t="str">
        <f t="shared" si="19"/>
        <v>0kg</v>
      </c>
      <c r="O715" s="51">
        <f t="shared" si="24"/>
        <v>25.200000000000003</v>
      </c>
      <c r="P715" s="46"/>
      <c r="Q715" s="46"/>
      <c r="R715" s="46"/>
      <c r="S715" s="46"/>
      <c r="T715" s="46"/>
      <c r="U715" s="46"/>
      <c r="V715" s="46"/>
      <c r="W715" s="46"/>
      <c r="X715" s="46"/>
      <c r="Y715" s="46"/>
      <c r="Z715" s="46"/>
    </row>
    <row r="716" spans="1:26" ht="13.5" customHeight="1">
      <c r="A716" s="233">
        <v>224</v>
      </c>
      <c r="B716" s="89" t="s">
        <v>1249</v>
      </c>
      <c r="C716" s="34" t="s">
        <v>74</v>
      </c>
      <c r="D716" s="35"/>
      <c r="E716" s="50" t="s">
        <v>1250</v>
      </c>
      <c r="F716" s="162" t="s">
        <v>76</v>
      </c>
      <c r="G716" s="108">
        <v>32.299999999999997</v>
      </c>
      <c r="H716" s="81">
        <v>2</v>
      </c>
      <c r="I716" s="81">
        <v>1000</v>
      </c>
      <c r="J716" s="40" t="s">
        <v>33</v>
      </c>
      <c r="K716" s="41" t="s">
        <v>26</v>
      </c>
      <c r="L716" s="42" t="str">
        <f t="shared" si="17"/>
        <v>1000kg</v>
      </c>
      <c r="M716" s="43">
        <f t="shared" si="18"/>
        <v>2000</v>
      </c>
      <c r="N716" s="44" t="str">
        <f t="shared" si="19"/>
        <v>2000kg</v>
      </c>
      <c r="O716" s="51">
        <f t="shared" si="24"/>
        <v>64.599999999999994</v>
      </c>
      <c r="P716" s="46"/>
      <c r="Q716" s="46"/>
      <c r="R716" s="46"/>
      <c r="S716" s="46"/>
      <c r="T716" s="46"/>
      <c r="U716" s="46"/>
      <c r="V716" s="46"/>
      <c r="W716" s="46"/>
      <c r="X716" s="46"/>
      <c r="Y716" s="46"/>
      <c r="Z716" s="46"/>
    </row>
    <row r="717" spans="1:26" ht="13.5" customHeight="1">
      <c r="A717" s="233">
        <v>224</v>
      </c>
      <c r="B717" s="48" t="s">
        <v>1249</v>
      </c>
      <c r="C717" s="34" t="s">
        <v>55</v>
      </c>
      <c r="D717" s="48"/>
      <c r="E717" s="116" t="s">
        <v>1250</v>
      </c>
      <c r="F717" s="162"/>
      <c r="G717" s="108">
        <v>15</v>
      </c>
      <c r="H717" s="81">
        <v>5</v>
      </c>
      <c r="I717" s="81">
        <v>250</v>
      </c>
      <c r="J717" s="40" t="s">
        <v>59</v>
      </c>
      <c r="K717" s="41" t="s">
        <v>26</v>
      </c>
      <c r="L717" s="42" t="str">
        <f t="shared" si="17"/>
        <v>250grams</v>
      </c>
      <c r="M717" s="43">
        <f t="shared" si="18"/>
        <v>1250</v>
      </c>
      <c r="N717" s="44" t="str">
        <f t="shared" si="19"/>
        <v>1250grams</v>
      </c>
      <c r="O717" s="51">
        <f t="shared" si="24"/>
        <v>75</v>
      </c>
      <c r="P717" s="46"/>
      <c r="Q717" s="46"/>
      <c r="R717" s="46"/>
      <c r="S717" s="46"/>
      <c r="T717" s="46"/>
      <c r="U717" s="46"/>
      <c r="V717" s="46"/>
      <c r="W717" s="46"/>
      <c r="X717" s="46"/>
      <c r="Y717" s="46"/>
      <c r="Z717" s="46"/>
    </row>
    <row r="718" spans="1:26" ht="13.5" customHeight="1">
      <c r="A718" s="232">
        <v>225</v>
      </c>
      <c r="B718" s="33" t="s">
        <v>1313</v>
      </c>
      <c r="C718" s="49" t="s">
        <v>31</v>
      </c>
      <c r="D718" s="35"/>
      <c r="E718" s="116" t="s">
        <v>372</v>
      </c>
      <c r="F718" s="161"/>
      <c r="G718" s="108">
        <v>158.4</v>
      </c>
      <c r="H718" s="81">
        <v>1.5</v>
      </c>
      <c r="I718" s="81"/>
      <c r="J718" s="40" t="s">
        <v>33</v>
      </c>
      <c r="K718" s="41" t="s">
        <v>26</v>
      </c>
      <c r="L718" s="42" t="str">
        <f t="shared" si="17"/>
        <v>kg</v>
      </c>
      <c r="M718" s="43">
        <f t="shared" si="18"/>
        <v>0</v>
      </c>
      <c r="N718" s="44" t="str">
        <f t="shared" si="19"/>
        <v>0kg</v>
      </c>
      <c r="O718" s="51">
        <f t="shared" si="24"/>
        <v>237.60000000000002</v>
      </c>
      <c r="P718" s="46"/>
      <c r="Q718" s="46"/>
      <c r="R718" s="46"/>
      <c r="S718" s="46"/>
      <c r="T718" s="46"/>
      <c r="U718" s="46"/>
      <c r="V718" s="46"/>
      <c r="W718" s="46"/>
      <c r="X718" s="46"/>
      <c r="Y718" s="46"/>
      <c r="Z718" s="46"/>
    </row>
    <row r="719" spans="1:26" ht="13.5" customHeight="1">
      <c r="A719" s="232">
        <v>226</v>
      </c>
      <c r="B719" s="33" t="s">
        <v>1252</v>
      </c>
      <c r="C719" s="49" t="s">
        <v>31</v>
      </c>
      <c r="D719" s="35"/>
      <c r="E719" s="116" t="s">
        <v>1253</v>
      </c>
      <c r="F719" s="161"/>
      <c r="G719" s="180">
        <v>54</v>
      </c>
      <c r="H719" s="81">
        <v>0.66</v>
      </c>
      <c r="I719" s="81"/>
      <c r="J719" s="40" t="s">
        <v>59</v>
      </c>
      <c r="K719" s="41" t="s">
        <v>26</v>
      </c>
      <c r="L719" s="42" t="str">
        <f t="shared" si="17"/>
        <v>grams</v>
      </c>
      <c r="M719" s="43">
        <f t="shared" si="18"/>
        <v>0</v>
      </c>
      <c r="N719" s="44" t="str">
        <f t="shared" si="19"/>
        <v>0grams</v>
      </c>
      <c r="O719" s="51">
        <f t="shared" si="24"/>
        <v>35.64</v>
      </c>
      <c r="P719" s="46"/>
      <c r="Q719" s="46"/>
      <c r="R719" s="46"/>
      <c r="S719" s="46"/>
      <c r="T719" s="46"/>
      <c r="U719" s="46"/>
      <c r="V719" s="46"/>
      <c r="W719" s="46"/>
      <c r="X719" s="46"/>
      <c r="Y719" s="46"/>
      <c r="Z719" s="46"/>
    </row>
    <row r="720" spans="1:26" ht="13.5" customHeight="1">
      <c r="A720" s="233">
        <v>226</v>
      </c>
      <c r="B720" s="76" t="s">
        <v>1252</v>
      </c>
      <c r="C720" s="34" t="s">
        <v>55</v>
      </c>
      <c r="D720" s="9"/>
      <c r="E720" s="52" t="s">
        <v>436</v>
      </c>
      <c r="F720" s="162"/>
      <c r="G720" s="106">
        <v>71</v>
      </c>
      <c r="H720" s="81">
        <v>0.76929000000000003</v>
      </c>
      <c r="I720" s="81">
        <v>13</v>
      </c>
      <c r="J720" s="88" t="s">
        <v>59</v>
      </c>
      <c r="K720" s="41" t="s">
        <v>26</v>
      </c>
      <c r="L720" s="42" t="str">
        <f t="shared" si="17"/>
        <v>13grams</v>
      </c>
      <c r="M720" s="43">
        <f t="shared" si="18"/>
        <v>10.000770000000001</v>
      </c>
      <c r="N720" s="44" t="str">
        <f t="shared" si="19"/>
        <v>10.00077grams</v>
      </c>
      <c r="O720" s="51">
        <f t="shared" si="24"/>
        <v>54.619590000000002</v>
      </c>
      <c r="P720" s="46"/>
      <c r="Q720" s="46"/>
      <c r="R720" s="46"/>
      <c r="S720" s="46"/>
      <c r="T720" s="46"/>
      <c r="U720" s="46"/>
      <c r="V720" s="46"/>
      <c r="W720" s="46"/>
      <c r="X720" s="46"/>
      <c r="Y720" s="46"/>
      <c r="Z720" s="46"/>
    </row>
    <row r="721" spans="1:26" ht="13.5" customHeight="1">
      <c r="A721" s="232">
        <v>227</v>
      </c>
      <c r="B721" s="33" t="s">
        <v>2116</v>
      </c>
      <c r="C721" s="49" t="s">
        <v>31</v>
      </c>
      <c r="D721" s="9"/>
      <c r="E721" s="116" t="s">
        <v>869</v>
      </c>
      <c r="F721" s="161"/>
      <c r="G721" s="108">
        <v>49.09</v>
      </c>
      <c r="H721" s="81">
        <v>1.36</v>
      </c>
      <c r="I721" s="81"/>
      <c r="J721" s="40" t="s">
        <v>59</v>
      </c>
      <c r="K721" s="41" t="s">
        <v>26</v>
      </c>
      <c r="L721" s="42" t="str">
        <f t="shared" si="17"/>
        <v>grams</v>
      </c>
      <c r="M721" s="43">
        <f t="shared" si="18"/>
        <v>0</v>
      </c>
      <c r="N721" s="44" t="str">
        <f t="shared" si="19"/>
        <v>0grams</v>
      </c>
      <c r="O721" s="51">
        <f t="shared" si="24"/>
        <v>66.762400000000014</v>
      </c>
      <c r="P721" s="46"/>
      <c r="Q721" s="46"/>
      <c r="R721" s="46"/>
      <c r="S721" s="46"/>
      <c r="T721" s="46"/>
      <c r="U721" s="46"/>
      <c r="V721" s="46"/>
      <c r="W721" s="46"/>
      <c r="X721" s="46"/>
      <c r="Y721" s="46"/>
      <c r="Z721" s="46"/>
    </row>
    <row r="722" spans="1:26" ht="13.5" customHeight="1">
      <c r="A722" s="232">
        <v>228</v>
      </c>
      <c r="B722" s="33" t="s">
        <v>2416</v>
      </c>
      <c r="C722" s="49" t="s">
        <v>31</v>
      </c>
      <c r="D722" s="9"/>
      <c r="E722" s="50" t="s">
        <v>869</v>
      </c>
      <c r="F722" s="161"/>
      <c r="G722" s="108">
        <v>36.520000000000003</v>
      </c>
      <c r="H722" s="81">
        <v>1.78</v>
      </c>
      <c r="I722" s="81"/>
      <c r="J722" s="40" t="s">
        <v>59</v>
      </c>
      <c r="K722" s="41" t="s">
        <v>26</v>
      </c>
      <c r="L722" s="42" t="str">
        <f t="shared" si="17"/>
        <v>grams</v>
      </c>
      <c r="M722" s="43">
        <f t="shared" si="18"/>
        <v>0</v>
      </c>
      <c r="N722" s="44" t="str">
        <f t="shared" si="19"/>
        <v>0grams</v>
      </c>
      <c r="O722" s="51">
        <f t="shared" si="24"/>
        <v>65.005600000000001</v>
      </c>
      <c r="P722" s="46"/>
      <c r="Q722" s="46"/>
      <c r="R722" s="46"/>
      <c r="S722" s="46"/>
      <c r="T722" s="46"/>
      <c r="U722" s="46"/>
      <c r="V722" s="46"/>
      <c r="W722" s="46"/>
      <c r="X722" s="46"/>
      <c r="Y722" s="46"/>
      <c r="Z722" s="46"/>
    </row>
    <row r="723" spans="1:26" ht="13.5" customHeight="1">
      <c r="A723" s="233">
        <v>228</v>
      </c>
      <c r="B723" s="48" t="s">
        <v>2415</v>
      </c>
      <c r="C723" s="34" t="s">
        <v>35</v>
      </c>
      <c r="D723" s="9"/>
      <c r="E723" s="50" t="s">
        <v>1543</v>
      </c>
      <c r="F723" s="161"/>
      <c r="G723" s="108">
        <v>67</v>
      </c>
      <c r="H723" s="81">
        <v>1</v>
      </c>
      <c r="I723" s="85">
        <v>14</v>
      </c>
      <c r="J723" s="88" t="s">
        <v>59</v>
      </c>
      <c r="K723" s="41"/>
      <c r="L723" s="42" t="str">
        <f t="shared" si="17"/>
        <v>14grams</v>
      </c>
      <c r="M723" s="43">
        <f t="shared" si="18"/>
        <v>14</v>
      </c>
      <c r="N723" s="44" t="str">
        <f t="shared" si="19"/>
        <v>14grams</v>
      </c>
      <c r="O723" s="51">
        <f t="shared" si="24"/>
        <v>67</v>
      </c>
      <c r="P723" s="46"/>
      <c r="Q723" s="46"/>
      <c r="R723" s="46"/>
      <c r="S723" s="46"/>
      <c r="T723" s="46"/>
      <c r="U723" s="46"/>
      <c r="V723" s="46"/>
      <c r="W723" s="46"/>
      <c r="X723" s="46"/>
      <c r="Y723" s="46"/>
      <c r="Z723" s="46"/>
    </row>
    <row r="724" spans="1:26" ht="13.5" customHeight="1">
      <c r="A724" s="233">
        <v>228</v>
      </c>
      <c r="B724" s="354" t="s">
        <v>2416</v>
      </c>
      <c r="C724" s="34" t="s">
        <v>55</v>
      </c>
      <c r="D724" s="9"/>
      <c r="E724" s="52" t="s">
        <v>436</v>
      </c>
      <c r="F724" s="162"/>
      <c r="G724" s="106">
        <v>66.5</v>
      </c>
      <c r="H724" s="81">
        <v>0.14280000000000001</v>
      </c>
      <c r="I724" s="81">
        <v>14</v>
      </c>
      <c r="J724" s="40" t="s">
        <v>59</v>
      </c>
      <c r="K724" s="41" t="s">
        <v>26</v>
      </c>
      <c r="L724" s="42" t="str">
        <f t="shared" si="17"/>
        <v>14grams</v>
      </c>
      <c r="M724" s="43">
        <f t="shared" si="18"/>
        <v>1.9992000000000001</v>
      </c>
      <c r="N724" s="44" t="str">
        <f t="shared" si="19"/>
        <v>1.9992grams</v>
      </c>
      <c r="O724" s="51">
        <f t="shared" si="24"/>
        <v>9.4962</v>
      </c>
      <c r="P724" s="46"/>
      <c r="Q724" s="46"/>
      <c r="R724" s="46"/>
      <c r="S724" s="46"/>
      <c r="T724" s="46"/>
      <c r="U724" s="46"/>
      <c r="V724" s="46"/>
      <c r="W724" s="46"/>
      <c r="X724" s="46"/>
      <c r="Y724" s="46"/>
      <c r="Z724" s="46"/>
    </row>
    <row r="725" spans="1:26" ht="13.5" customHeight="1">
      <c r="A725" s="232">
        <v>229</v>
      </c>
      <c r="B725" s="33" t="s">
        <v>1794</v>
      </c>
      <c r="C725" s="49" t="s">
        <v>31</v>
      </c>
      <c r="D725" s="9"/>
      <c r="E725" s="50" t="s">
        <v>1796</v>
      </c>
      <c r="F725" s="161"/>
      <c r="G725" s="108">
        <v>199</v>
      </c>
      <c r="H725" s="81">
        <v>0.6</v>
      </c>
      <c r="I725" s="81"/>
      <c r="J725" s="40" t="s">
        <v>29</v>
      </c>
      <c r="K725" s="41" t="s">
        <v>26</v>
      </c>
      <c r="L725" s="42" t="str">
        <f t="shared" si="17"/>
        <v>ml</v>
      </c>
      <c r="M725" s="43">
        <f t="shared" si="18"/>
        <v>0</v>
      </c>
      <c r="N725" s="44" t="str">
        <f t="shared" si="19"/>
        <v>0ml</v>
      </c>
      <c r="O725" s="51">
        <f t="shared" si="24"/>
        <v>119.39999999999999</v>
      </c>
      <c r="P725" s="46"/>
      <c r="Q725" s="46"/>
      <c r="R725" s="46"/>
      <c r="S725" s="46"/>
      <c r="T725" s="46"/>
      <c r="U725" s="46"/>
      <c r="V725" s="46"/>
      <c r="W725" s="46"/>
      <c r="X725" s="46"/>
      <c r="Y725" s="46"/>
      <c r="Z725" s="46"/>
    </row>
    <row r="726" spans="1:26" ht="13.5" customHeight="1">
      <c r="A726" s="232">
        <v>229</v>
      </c>
      <c r="B726" s="33" t="s">
        <v>1794</v>
      </c>
      <c r="C726" s="34" t="s">
        <v>43</v>
      </c>
      <c r="D726" s="184"/>
      <c r="E726" s="50" t="s">
        <v>1797</v>
      </c>
      <c r="F726" s="161"/>
      <c r="G726" s="108">
        <v>103.6</v>
      </c>
      <c r="H726" s="81">
        <v>1</v>
      </c>
      <c r="I726" s="81">
        <v>405</v>
      </c>
      <c r="J726" s="40" t="s">
        <v>59</v>
      </c>
      <c r="K726" s="41" t="s">
        <v>26</v>
      </c>
      <c r="L726" s="42" t="str">
        <f t="shared" si="17"/>
        <v>405grams</v>
      </c>
      <c r="M726" s="43">
        <f t="shared" si="18"/>
        <v>405</v>
      </c>
      <c r="N726" s="44" t="str">
        <f t="shared" si="19"/>
        <v>405grams</v>
      </c>
      <c r="O726" s="51">
        <f t="shared" si="24"/>
        <v>103.6</v>
      </c>
      <c r="P726" s="46"/>
      <c r="Q726" s="46"/>
      <c r="R726" s="46"/>
      <c r="S726" s="46"/>
      <c r="T726" s="46"/>
      <c r="U726" s="46"/>
      <c r="V726" s="46"/>
      <c r="W726" s="46"/>
      <c r="X726" s="46"/>
      <c r="Y726" s="46"/>
      <c r="Z726" s="46"/>
    </row>
    <row r="727" spans="1:26" ht="13.5" customHeight="1">
      <c r="A727" s="232">
        <v>229</v>
      </c>
      <c r="B727" s="33" t="s">
        <v>1794</v>
      </c>
      <c r="C727" s="34" t="s">
        <v>43</v>
      </c>
      <c r="D727" s="9"/>
      <c r="E727" s="50" t="s">
        <v>1799</v>
      </c>
      <c r="F727" s="161"/>
      <c r="G727" s="180">
        <v>186</v>
      </c>
      <c r="H727" s="81">
        <v>1</v>
      </c>
      <c r="I727" s="81">
        <v>765</v>
      </c>
      <c r="J727" s="40" t="s">
        <v>59</v>
      </c>
      <c r="K727" s="41" t="s">
        <v>26</v>
      </c>
      <c r="L727" s="42" t="str">
        <f t="shared" si="17"/>
        <v>765grams</v>
      </c>
      <c r="M727" s="43">
        <f t="shared" si="18"/>
        <v>765</v>
      </c>
      <c r="N727" s="44" t="str">
        <f t="shared" si="19"/>
        <v>765grams</v>
      </c>
      <c r="O727" s="51">
        <f t="shared" si="24"/>
        <v>186</v>
      </c>
      <c r="P727" s="46"/>
      <c r="Q727" s="46"/>
      <c r="R727" s="46"/>
      <c r="S727" s="46"/>
      <c r="T727" s="46"/>
      <c r="U727" s="46"/>
      <c r="V727" s="46"/>
      <c r="W727" s="46"/>
      <c r="X727" s="46"/>
      <c r="Y727" s="46"/>
      <c r="Z727" s="46"/>
    </row>
    <row r="728" spans="1:26" ht="13.5" customHeight="1">
      <c r="A728" s="233">
        <v>229</v>
      </c>
      <c r="B728" s="52" t="s">
        <v>1794</v>
      </c>
      <c r="C728" s="34" t="s">
        <v>35</v>
      </c>
      <c r="D728" s="35"/>
      <c r="E728" s="116" t="s">
        <v>1795</v>
      </c>
      <c r="F728" s="161"/>
      <c r="G728" s="108">
        <v>165</v>
      </c>
      <c r="H728" s="81">
        <v>5</v>
      </c>
      <c r="I728" s="81">
        <v>2270</v>
      </c>
      <c r="J728" s="40" t="s">
        <v>59</v>
      </c>
      <c r="K728" s="41" t="s">
        <v>26</v>
      </c>
      <c r="L728" s="42" t="str">
        <f t="shared" si="17"/>
        <v>2270grams</v>
      </c>
      <c r="M728" s="43">
        <f t="shared" si="18"/>
        <v>11350</v>
      </c>
      <c r="N728" s="44" t="str">
        <f t="shared" si="19"/>
        <v>11350grams</v>
      </c>
      <c r="O728" s="51">
        <f t="shared" si="24"/>
        <v>825</v>
      </c>
      <c r="P728" s="46"/>
      <c r="Q728" s="46"/>
      <c r="R728" s="46"/>
      <c r="S728" s="46"/>
      <c r="T728" s="46"/>
      <c r="U728" s="46"/>
      <c r="V728" s="46"/>
      <c r="W728" s="46"/>
      <c r="X728" s="46"/>
      <c r="Y728" s="46"/>
      <c r="Z728" s="46"/>
    </row>
    <row r="729" spans="1:26" ht="13.5" customHeight="1">
      <c r="A729" s="232">
        <v>229</v>
      </c>
      <c r="B729" s="52" t="s">
        <v>1794</v>
      </c>
      <c r="C729" s="53" t="s">
        <v>39</v>
      </c>
      <c r="D729" s="52"/>
      <c r="E729" s="52" t="s">
        <v>28</v>
      </c>
      <c r="F729" s="161"/>
      <c r="G729" s="102">
        <v>200</v>
      </c>
      <c r="H729" s="103">
        <v>2</v>
      </c>
      <c r="I729" s="103" t="s">
        <v>1800</v>
      </c>
      <c r="J729" s="56" t="s">
        <v>86</v>
      </c>
      <c r="K729" s="41"/>
      <c r="L729" s="42" t="str">
        <f t="shared" si="17"/>
        <v>3500gallons</v>
      </c>
      <c r="M729" s="43">
        <f t="shared" si="18"/>
        <v>7000</v>
      </c>
      <c r="N729" s="44" t="str">
        <f t="shared" si="19"/>
        <v>7000gallons</v>
      </c>
      <c r="O729" s="51">
        <f t="shared" si="24"/>
        <v>400</v>
      </c>
      <c r="P729" s="46"/>
      <c r="Q729" s="46"/>
      <c r="R729" s="46"/>
      <c r="S729" s="46"/>
      <c r="T729" s="46"/>
      <c r="U729" s="46"/>
      <c r="V729" s="46"/>
      <c r="W729" s="46"/>
      <c r="X729" s="46"/>
      <c r="Y729" s="46"/>
      <c r="Z729" s="46"/>
    </row>
    <row r="730" spans="1:26" ht="13.5" customHeight="1">
      <c r="A730" s="233">
        <v>229</v>
      </c>
      <c r="B730" s="128" t="s">
        <v>1794</v>
      </c>
      <c r="C730" s="34" t="s">
        <v>82</v>
      </c>
      <c r="D730" s="35"/>
      <c r="E730" s="128" t="s">
        <v>1798</v>
      </c>
      <c r="F730" s="162" t="s">
        <v>76</v>
      </c>
      <c r="G730" s="205">
        <v>721.7</v>
      </c>
      <c r="H730" s="129">
        <v>1</v>
      </c>
      <c r="I730" s="334">
        <v>4200</v>
      </c>
      <c r="J730" s="130" t="s">
        <v>59</v>
      </c>
      <c r="K730" s="41" t="s">
        <v>26</v>
      </c>
      <c r="L730" s="42" t="str">
        <f t="shared" si="17"/>
        <v>4200grams</v>
      </c>
      <c r="M730" s="43">
        <f t="shared" si="18"/>
        <v>4200</v>
      </c>
      <c r="N730" s="44" t="str">
        <f t="shared" si="19"/>
        <v>4200grams</v>
      </c>
      <c r="O730" s="51">
        <f t="shared" si="24"/>
        <v>721.7</v>
      </c>
      <c r="P730" s="46"/>
      <c r="Q730" s="46"/>
      <c r="R730" s="46"/>
      <c r="S730" s="46"/>
      <c r="T730" s="46"/>
      <c r="U730" s="46"/>
      <c r="V730" s="46"/>
      <c r="W730" s="46"/>
      <c r="X730" s="46"/>
      <c r="Y730" s="46"/>
      <c r="Z730" s="46"/>
    </row>
    <row r="731" spans="1:26" ht="13.5" customHeight="1">
      <c r="A731" s="233">
        <v>229</v>
      </c>
      <c r="B731" s="36" t="s">
        <v>1794</v>
      </c>
      <c r="C731" s="34" t="s">
        <v>27</v>
      </c>
      <c r="D731" s="35"/>
      <c r="E731" s="52" t="s">
        <v>28</v>
      </c>
      <c r="F731" s="161"/>
      <c r="G731" s="108">
        <v>199</v>
      </c>
      <c r="H731" s="81">
        <v>7</v>
      </c>
      <c r="I731" s="277">
        <v>3500</v>
      </c>
      <c r="J731" s="40" t="s">
        <v>29</v>
      </c>
      <c r="K731" s="41" t="s">
        <v>26</v>
      </c>
      <c r="L731" s="42" t="str">
        <f t="shared" si="17"/>
        <v>3500ml</v>
      </c>
      <c r="M731" s="43">
        <f t="shared" si="18"/>
        <v>24500</v>
      </c>
      <c r="N731" s="44" t="str">
        <f t="shared" si="19"/>
        <v>24500ml</v>
      </c>
      <c r="O731" s="45">
        <f t="shared" si="24"/>
        <v>1393</v>
      </c>
      <c r="P731" s="46"/>
      <c r="Q731" s="46"/>
      <c r="R731" s="46"/>
      <c r="S731" s="46"/>
      <c r="T731" s="46"/>
      <c r="U731" s="46"/>
      <c r="V731" s="46"/>
      <c r="W731" s="46"/>
      <c r="X731" s="46"/>
      <c r="Y731" s="46"/>
      <c r="Z731" s="46"/>
    </row>
    <row r="732" spans="1:26" ht="13.5" customHeight="1">
      <c r="A732" s="233">
        <v>229</v>
      </c>
      <c r="B732" s="79" t="s">
        <v>1794</v>
      </c>
      <c r="C732" s="34" t="s">
        <v>47</v>
      </c>
      <c r="D732" s="59"/>
      <c r="E732" s="50" t="s">
        <v>28</v>
      </c>
      <c r="F732" s="58"/>
      <c r="G732" s="180">
        <v>199</v>
      </c>
      <c r="H732" s="81">
        <v>3</v>
      </c>
      <c r="I732" s="81" t="s">
        <v>1801</v>
      </c>
      <c r="J732" s="40" t="s">
        <v>86</v>
      </c>
      <c r="K732" s="46"/>
      <c r="L732" s="42" t="str">
        <f t="shared" si="17"/>
        <v>1gallons</v>
      </c>
      <c r="M732" s="43">
        <f t="shared" si="18"/>
        <v>3</v>
      </c>
      <c r="N732" s="44" t="str">
        <f t="shared" si="19"/>
        <v>3gallons</v>
      </c>
      <c r="O732" s="51">
        <f t="shared" si="24"/>
        <v>597</v>
      </c>
      <c r="P732" s="46"/>
      <c r="Q732" s="46"/>
      <c r="R732" s="46"/>
      <c r="S732" s="46"/>
      <c r="T732" s="46"/>
      <c r="U732" s="46"/>
      <c r="V732" s="46"/>
      <c r="W732" s="46"/>
      <c r="X732" s="46"/>
      <c r="Y732" s="46"/>
      <c r="Z732" s="46"/>
    </row>
    <row r="733" spans="1:26" ht="13.5" customHeight="1">
      <c r="A733" s="233">
        <v>229</v>
      </c>
      <c r="B733" s="79" t="s">
        <v>1794</v>
      </c>
      <c r="C733" s="34" t="s">
        <v>47</v>
      </c>
      <c r="D733" s="59"/>
      <c r="E733" s="50" t="s">
        <v>1797</v>
      </c>
      <c r="F733" s="58"/>
      <c r="G733" s="108">
        <v>103.6</v>
      </c>
      <c r="H733" s="81">
        <v>2</v>
      </c>
      <c r="I733" s="81">
        <v>1</v>
      </c>
      <c r="J733" s="40" t="s">
        <v>59</v>
      </c>
      <c r="K733" s="46"/>
      <c r="L733" s="42" t="str">
        <f t="shared" si="17"/>
        <v>1grams</v>
      </c>
      <c r="M733" s="43">
        <f t="shared" si="18"/>
        <v>2</v>
      </c>
      <c r="N733" s="44" t="str">
        <f t="shared" si="19"/>
        <v>2grams</v>
      </c>
      <c r="O733" s="51">
        <f t="shared" si="24"/>
        <v>207.2</v>
      </c>
      <c r="P733" s="46"/>
      <c r="Q733" s="46"/>
      <c r="R733" s="46"/>
      <c r="S733" s="46"/>
      <c r="T733" s="46"/>
      <c r="U733" s="46"/>
      <c r="V733" s="46"/>
      <c r="W733" s="46"/>
      <c r="X733" s="46"/>
      <c r="Y733" s="46"/>
      <c r="Z733" s="46"/>
    </row>
    <row r="734" spans="1:26" ht="13.5" customHeight="1">
      <c r="A734" s="232">
        <v>230</v>
      </c>
      <c r="B734" s="33" t="s">
        <v>2055</v>
      </c>
      <c r="C734" s="49" t="s">
        <v>31</v>
      </c>
      <c r="D734" s="35"/>
      <c r="E734" s="50" t="s">
        <v>2648</v>
      </c>
      <c r="F734" s="156"/>
      <c r="G734" s="108">
        <v>119.4</v>
      </c>
      <c r="H734" s="81">
        <v>0.35699999999999998</v>
      </c>
      <c r="I734" s="81"/>
      <c r="J734" s="40" t="s">
        <v>59</v>
      </c>
      <c r="K734" s="41" t="s">
        <v>26</v>
      </c>
      <c r="L734" s="42" t="str">
        <f t="shared" si="17"/>
        <v>grams</v>
      </c>
      <c r="M734" s="43">
        <f t="shared" si="18"/>
        <v>0</v>
      </c>
      <c r="N734" s="44" t="str">
        <f t="shared" si="19"/>
        <v>0grams</v>
      </c>
      <c r="O734" s="51">
        <f t="shared" si="24"/>
        <v>42.625799999999998</v>
      </c>
      <c r="P734" s="46"/>
      <c r="Q734" s="46"/>
      <c r="R734" s="46"/>
      <c r="S734" s="46"/>
      <c r="T734" s="46"/>
      <c r="U734" s="46"/>
      <c r="V734" s="46"/>
      <c r="W734" s="46"/>
      <c r="X734" s="46"/>
      <c r="Y734" s="46"/>
      <c r="Z734" s="46"/>
    </row>
    <row r="735" spans="1:26" ht="13.5" customHeight="1">
      <c r="A735" s="232">
        <v>231</v>
      </c>
      <c r="B735" s="89" t="s">
        <v>2138</v>
      </c>
      <c r="C735" s="49" t="s">
        <v>31</v>
      </c>
      <c r="D735" s="35"/>
      <c r="E735" s="149" t="s">
        <v>1251</v>
      </c>
      <c r="F735" s="156"/>
      <c r="G735" s="108">
        <v>39.56</v>
      </c>
      <c r="H735" s="81">
        <v>0.98</v>
      </c>
      <c r="I735" s="81"/>
      <c r="J735" s="88" t="s">
        <v>33</v>
      </c>
      <c r="K735" s="41" t="s">
        <v>26</v>
      </c>
      <c r="L735" s="42" t="str">
        <f t="shared" si="17"/>
        <v>kg</v>
      </c>
      <c r="M735" s="43">
        <f t="shared" si="18"/>
        <v>0</v>
      </c>
      <c r="N735" s="44" t="str">
        <f t="shared" si="19"/>
        <v>0kg</v>
      </c>
      <c r="O735" s="51">
        <f t="shared" si="24"/>
        <v>38.768799999999999</v>
      </c>
      <c r="P735" s="46"/>
      <c r="Q735" s="46"/>
      <c r="R735" s="46"/>
      <c r="S735" s="46"/>
      <c r="T735" s="46"/>
      <c r="U735" s="46"/>
      <c r="V735" s="46"/>
      <c r="W735" s="46"/>
      <c r="X735" s="46"/>
      <c r="Y735" s="46"/>
      <c r="Z735" s="46"/>
    </row>
    <row r="736" spans="1:26" ht="13.5" customHeight="1">
      <c r="A736" s="233">
        <v>231</v>
      </c>
      <c r="B736" s="57" t="s">
        <v>2138</v>
      </c>
      <c r="C736" s="94" t="s">
        <v>68</v>
      </c>
      <c r="D736" s="59"/>
      <c r="E736" s="91"/>
      <c r="F736" s="195"/>
      <c r="G736" s="95">
        <v>2.5000000000000001E-2</v>
      </c>
      <c r="H736" s="97">
        <v>8000</v>
      </c>
      <c r="I736" s="97">
        <v>1000</v>
      </c>
      <c r="J736" s="110" t="s">
        <v>59</v>
      </c>
      <c r="K736" s="46"/>
      <c r="L736" s="42" t="str">
        <f t="shared" si="17"/>
        <v>1000grams</v>
      </c>
      <c r="M736" s="43">
        <f t="shared" si="18"/>
        <v>8000000</v>
      </c>
      <c r="N736" s="44" t="str">
        <f t="shared" si="19"/>
        <v>8000000grams</v>
      </c>
      <c r="O736" s="51">
        <f t="shared" si="24"/>
        <v>200</v>
      </c>
      <c r="P736" s="46"/>
      <c r="Q736" s="46"/>
      <c r="R736" s="46"/>
      <c r="S736" s="46"/>
      <c r="T736" s="46"/>
      <c r="U736" s="46"/>
      <c r="V736" s="46"/>
      <c r="W736" s="46"/>
      <c r="X736" s="46"/>
      <c r="Y736" s="46"/>
      <c r="Z736" s="46"/>
    </row>
    <row r="737" spans="1:26" ht="13.5" customHeight="1">
      <c r="A737" s="232">
        <v>232</v>
      </c>
      <c r="B737" s="33" t="s">
        <v>2224</v>
      </c>
      <c r="C737" s="49" t="s">
        <v>31</v>
      </c>
      <c r="D737" s="35"/>
      <c r="E737" s="287" t="s">
        <v>372</v>
      </c>
      <c r="F737" s="156"/>
      <c r="G737" s="180">
        <v>27.7</v>
      </c>
      <c r="H737" s="81">
        <v>17.978000000000002</v>
      </c>
      <c r="I737" s="67"/>
      <c r="J737" s="40" t="s">
        <v>42</v>
      </c>
      <c r="K737" s="41" t="s">
        <v>26</v>
      </c>
      <c r="L737" s="42" t="str">
        <f t="shared" si="17"/>
        <v>packs</v>
      </c>
      <c r="M737" s="43">
        <f t="shared" si="18"/>
        <v>0</v>
      </c>
      <c r="N737" s="44" t="str">
        <f t="shared" si="19"/>
        <v>0packs</v>
      </c>
      <c r="O737" s="51">
        <f t="shared" si="24"/>
        <v>497.99060000000003</v>
      </c>
      <c r="P737" s="46"/>
      <c r="Q737" s="46"/>
      <c r="R737" s="46"/>
      <c r="S737" s="46"/>
      <c r="T737" s="46"/>
      <c r="U737" s="46"/>
      <c r="V737" s="46"/>
      <c r="W737" s="46"/>
      <c r="X737" s="46"/>
      <c r="Y737" s="46"/>
      <c r="Z737" s="46"/>
    </row>
    <row r="738" spans="1:26" ht="13.5" customHeight="1">
      <c r="A738" s="233">
        <v>232</v>
      </c>
      <c r="B738" s="33" t="s">
        <v>2224</v>
      </c>
      <c r="C738" s="34" t="s">
        <v>74</v>
      </c>
      <c r="D738" s="35"/>
      <c r="E738" s="116" t="s">
        <v>233</v>
      </c>
      <c r="F738" s="155" t="s">
        <v>76</v>
      </c>
      <c r="G738" s="38">
        <v>27.7</v>
      </c>
      <c r="H738" s="81">
        <v>12</v>
      </c>
      <c r="I738" s="81">
        <v>44</v>
      </c>
      <c r="J738" s="121" t="s">
        <v>59</v>
      </c>
      <c r="K738" s="41" t="s">
        <v>26</v>
      </c>
      <c r="L738" s="42" t="str">
        <f t="shared" si="17"/>
        <v>44grams</v>
      </c>
      <c r="M738" s="43">
        <f t="shared" si="18"/>
        <v>528</v>
      </c>
      <c r="N738" s="44" t="str">
        <f t="shared" si="19"/>
        <v>528grams</v>
      </c>
      <c r="O738" s="51">
        <f t="shared" si="24"/>
        <v>332.4</v>
      </c>
      <c r="P738" s="46"/>
      <c r="Q738" s="46"/>
      <c r="R738" s="46"/>
      <c r="S738" s="46"/>
      <c r="T738" s="46"/>
      <c r="U738" s="46"/>
      <c r="V738" s="46"/>
      <c r="W738" s="46"/>
      <c r="X738" s="46"/>
      <c r="Y738" s="46"/>
      <c r="Z738" s="46"/>
    </row>
    <row r="739" spans="1:26" ht="13.5" customHeight="1">
      <c r="A739" s="232">
        <v>233</v>
      </c>
      <c r="B739" s="33" t="s">
        <v>2446</v>
      </c>
      <c r="C739" s="49" t="s">
        <v>31</v>
      </c>
      <c r="D739" s="35"/>
      <c r="E739" s="50" t="s">
        <v>2450</v>
      </c>
      <c r="F739" s="156"/>
      <c r="G739" s="38">
        <v>27.5</v>
      </c>
      <c r="H739" s="81">
        <v>14.972</v>
      </c>
      <c r="I739" s="67"/>
      <c r="J739" s="40" t="s">
        <v>29</v>
      </c>
      <c r="K739" s="41" t="s">
        <v>26</v>
      </c>
      <c r="L739" s="42" t="str">
        <f t="shared" si="17"/>
        <v>ml</v>
      </c>
      <c r="M739" s="43">
        <f t="shared" si="18"/>
        <v>0</v>
      </c>
      <c r="N739" s="44" t="str">
        <f t="shared" si="19"/>
        <v>0ml</v>
      </c>
      <c r="O739" s="51">
        <f t="shared" si="24"/>
        <v>411.72999999999996</v>
      </c>
      <c r="P739" s="46"/>
      <c r="Q739" s="46"/>
      <c r="R739" s="46"/>
      <c r="S739" s="46"/>
      <c r="T739" s="46"/>
      <c r="U739" s="46"/>
      <c r="V739" s="46"/>
      <c r="W739" s="46"/>
      <c r="X739" s="46"/>
      <c r="Y739" s="46"/>
      <c r="Z739" s="46"/>
    </row>
    <row r="740" spans="1:26" ht="13.5" customHeight="1">
      <c r="A740" s="232">
        <v>233</v>
      </c>
      <c r="B740" s="48" t="s">
        <v>2446</v>
      </c>
      <c r="C740" s="34" t="s">
        <v>43</v>
      </c>
      <c r="D740" s="35"/>
      <c r="E740" s="50" t="s">
        <v>2448</v>
      </c>
      <c r="F740" s="156"/>
      <c r="G740" s="38">
        <v>31.2</v>
      </c>
      <c r="H740" s="81">
        <f>2250/150</f>
        <v>15</v>
      </c>
      <c r="I740" s="81">
        <v>150</v>
      </c>
      <c r="J740" s="121" t="s">
        <v>59</v>
      </c>
      <c r="K740" s="41" t="s">
        <v>26</v>
      </c>
      <c r="L740" s="42" t="str">
        <f t="shared" si="17"/>
        <v>150grams</v>
      </c>
      <c r="M740" s="43">
        <f t="shared" si="18"/>
        <v>2250</v>
      </c>
      <c r="N740" s="44" t="str">
        <f t="shared" si="19"/>
        <v>2250grams</v>
      </c>
      <c r="O740" s="51">
        <f t="shared" si="24"/>
        <v>468</v>
      </c>
      <c r="P740" s="46"/>
      <c r="Q740" s="46"/>
      <c r="R740" s="46"/>
      <c r="S740" s="46"/>
      <c r="T740" s="46"/>
      <c r="U740" s="46"/>
      <c r="V740" s="46"/>
      <c r="W740" s="46"/>
      <c r="X740" s="46"/>
      <c r="Y740" s="46"/>
      <c r="Z740" s="46"/>
    </row>
    <row r="741" spans="1:26" ht="13.5" customHeight="1">
      <c r="A741" s="233">
        <v>233</v>
      </c>
      <c r="B741" s="52" t="s">
        <v>2446</v>
      </c>
      <c r="C741" s="34" t="s">
        <v>35</v>
      </c>
      <c r="D741" s="179"/>
      <c r="E741" s="50" t="s">
        <v>1035</v>
      </c>
      <c r="F741" s="156"/>
      <c r="G741" s="38">
        <v>32</v>
      </c>
      <c r="H741" s="81">
        <v>11</v>
      </c>
      <c r="I741" s="81">
        <v>150</v>
      </c>
      <c r="J741" s="121" t="s">
        <v>59</v>
      </c>
      <c r="K741" s="41" t="s">
        <v>26</v>
      </c>
      <c r="L741" s="42" t="str">
        <f t="shared" si="17"/>
        <v>150grams</v>
      </c>
      <c r="M741" s="43">
        <f t="shared" si="18"/>
        <v>1650</v>
      </c>
      <c r="N741" s="44" t="str">
        <f t="shared" si="19"/>
        <v>1650grams</v>
      </c>
      <c r="O741" s="51">
        <f t="shared" si="24"/>
        <v>352</v>
      </c>
      <c r="P741" s="46"/>
      <c r="Q741" s="46"/>
      <c r="R741" s="46"/>
      <c r="S741" s="46"/>
      <c r="T741" s="46"/>
      <c r="U741" s="46"/>
      <c r="V741" s="46"/>
      <c r="W741" s="46"/>
      <c r="X741" s="46"/>
      <c r="Y741" s="46"/>
      <c r="Z741" s="46"/>
    </row>
    <row r="742" spans="1:26" ht="13.5" customHeight="1">
      <c r="A742" s="233">
        <v>233</v>
      </c>
      <c r="B742" s="128" t="s">
        <v>2446</v>
      </c>
      <c r="C742" s="34" t="s">
        <v>82</v>
      </c>
      <c r="D742" s="179"/>
      <c r="E742" s="128" t="s">
        <v>2448</v>
      </c>
      <c r="F742" s="155" t="s">
        <v>76</v>
      </c>
      <c r="G742" s="207">
        <v>33</v>
      </c>
      <c r="H742" s="129">
        <v>2</v>
      </c>
      <c r="I742" s="129">
        <v>150</v>
      </c>
      <c r="J742" s="196" t="s">
        <v>59</v>
      </c>
      <c r="K742" s="41" t="s">
        <v>26</v>
      </c>
      <c r="L742" s="42" t="str">
        <f t="shared" si="17"/>
        <v>150grams</v>
      </c>
      <c r="M742" s="43">
        <f t="shared" si="18"/>
        <v>300</v>
      </c>
      <c r="N742" s="44" t="str">
        <f t="shared" si="19"/>
        <v>300grams</v>
      </c>
      <c r="O742" s="51">
        <f t="shared" si="24"/>
        <v>66</v>
      </c>
      <c r="P742" s="46"/>
      <c r="Q742" s="46"/>
      <c r="R742" s="46"/>
      <c r="S742" s="46"/>
      <c r="T742" s="46"/>
      <c r="U742" s="46"/>
      <c r="V742" s="46"/>
      <c r="W742" s="46"/>
      <c r="X742" s="46"/>
      <c r="Y742" s="46"/>
      <c r="Z742" s="46"/>
    </row>
    <row r="743" spans="1:26" ht="13.5" customHeight="1">
      <c r="A743" s="233">
        <v>233</v>
      </c>
      <c r="B743" s="33" t="s">
        <v>2446</v>
      </c>
      <c r="C743" s="34" t="s">
        <v>6</v>
      </c>
      <c r="D743" s="35"/>
      <c r="E743" s="50" t="s">
        <v>2448</v>
      </c>
      <c r="F743" s="155"/>
      <c r="G743" s="38">
        <v>31.2</v>
      </c>
      <c r="H743" s="81">
        <v>7</v>
      </c>
      <c r="I743" s="81">
        <v>150</v>
      </c>
      <c r="J743" s="121" t="s">
        <v>59</v>
      </c>
      <c r="K743" s="41" t="s">
        <v>26</v>
      </c>
      <c r="L743" s="42" t="str">
        <f t="shared" si="17"/>
        <v>150grams</v>
      </c>
      <c r="M743" s="43">
        <f t="shared" si="18"/>
        <v>1050</v>
      </c>
      <c r="N743" s="44" t="str">
        <f t="shared" si="19"/>
        <v>1050grams</v>
      </c>
      <c r="O743" s="51">
        <f t="shared" si="24"/>
        <v>218.4</v>
      </c>
      <c r="P743" s="46"/>
      <c r="Q743" s="46"/>
      <c r="R743" s="46"/>
      <c r="S743" s="46"/>
      <c r="T743" s="46"/>
      <c r="U743" s="46"/>
      <c r="V743" s="46"/>
      <c r="W743" s="46"/>
      <c r="X743" s="46"/>
      <c r="Y743" s="46"/>
      <c r="Z743" s="46"/>
    </row>
    <row r="744" spans="1:26" ht="13.5" customHeight="1">
      <c r="A744" s="233">
        <v>233</v>
      </c>
      <c r="B744" s="33" t="s">
        <v>2446</v>
      </c>
      <c r="C744" s="34" t="s">
        <v>74</v>
      </c>
      <c r="D744" s="35"/>
      <c r="E744" s="50" t="s">
        <v>2447</v>
      </c>
      <c r="F744" s="155" t="s">
        <v>76</v>
      </c>
      <c r="G744" s="38">
        <v>31.2</v>
      </c>
      <c r="H744" s="81">
        <v>3</v>
      </c>
      <c r="I744" s="81">
        <v>150</v>
      </c>
      <c r="J744" s="121" t="s">
        <v>59</v>
      </c>
      <c r="K744" s="41" t="s">
        <v>26</v>
      </c>
      <c r="L744" s="42" t="str">
        <f t="shared" si="17"/>
        <v>150grams</v>
      </c>
      <c r="M744" s="43">
        <f t="shared" si="18"/>
        <v>450</v>
      </c>
      <c r="N744" s="44" t="str">
        <f t="shared" si="19"/>
        <v>450grams</v>
      </c>
      <c r="O744" s="51">
        <f t="shared" si="24"/>
        <v>93.6</v>
      </c>
      <c r="P744" s="46"/>
      <c r="Q744" s="46"/>
      <c r="R744" s="46"/>
      <c r="S744" s="46"/>
      <c r="T744" s="46"/>
      <c r="U744" s="46"/>
      <c r="V744" s="46"/>
      <c r="W744" s="46"/>
      <c r="X744" s="46"/>
      <c r="Y744" s="46"/>
      <c r="Z744" s="46"/>
    </row>
    <row r="745" spans="1:26" ht="13.5" customHeight="1">
      <c r="A745" s="233">
        <v>233</v>
      </c>
      <c r="B745" s="36" t="s">
        <v>2446</v>
      </c>
      <c r="C745" s="34" t="s">
        <v>27</v>
      </c>
      <c r="D745" s="35"/>
      <c r="E745" s="36" t="s">
        <v>2449</v>
      </c>
      <c r="F745" s="156"/>
      <c r="G745" s="108">
        <v>18.190000000000001</v>
      </c>
      <c r="H745" s="81">
        <v>62</v>
      </c>
      <c r="I745" s="81">
        <v>70</v>
      </c>
      <c r="J745" s="88" t="s">
        <v>59</v>
      </c>
      <c r="K745" s="41" t="s">
        <v>26</v>
      </c>
      <c r="L745" s="42" t="str">
        <f t="shared" si="17"/>
        <v>70grams</v>
      </c>
      <c r="M745" s="43">
        <f t="shared" si="18"/>
        <v>4340</v>
      </c>
      <c r="N745" s="44" t="str">
        <f t="shared" si="19"/>
        <v>4340grams</v>
      </c>
      <c r="O745" s="45">
        <f t="shared" si="24"/>
        <v>1127.78</v>
      </c>
      <c r="P745" s="46"/>
      <c r="Q745" s="46"/>
      <c r="R745" s="46"/>
      <c r="S745" s="46"/>
      <c r="T745" s="46"/>
      <c r="U745" s="46"/>
      <c r="V745" s="46"/>
      <c r="W745" s="46"/>
      <c r="X745" s="46"/>
      <c r="Y745" s="46"/>
      <c r="Z745" s="46"/>
    </row>
    <row r="746" spans="1:26" ht="13.5" customHeight="1">
      <c r="A746" s="233">
        <v>233</v>
      </c>
      <c r="B746" s="79" t="s">
        <v>2446</v>
      </c>
      <c r="C746" s="34" t="s">
        <v>47</v>
      </c>
      <c r="D746" s="59"/>
      <c r="E746" s="116" t="s">
        <v>2448</v>
      </c>
      <c r="F746" s="195"/>
      <c r="G746" s="38">
        <v>30.57</v>
      </c>
      <c r="H746" s="172">
        <v>48</v>
      </c>
      <c r="I746" s="39">
        <v>1</v>
      </c>
      <c r="J746" s="257" t="s">
        <v>59</v>
      </c>
      <c r="K746" s="46"/>
      <c r="L746" s="42" t="str">
        <f t="shared" si="17"/>
        <v>1grams</v>
      </c>
      <c r="M746" s="43">
        <f t="shared" si="18"/>
        <v>48</v>
      </c>
      <c r="N746" s="44" t="str">
        <f t="shared" si="19"/>
        <v>48grams</v>
      </c>
      <c r="O746" s="51">
        <f t="shared" si="24"/>
        <v>1467.3600000000001</v>
      </c>
      <c r="P746" s="46"/>
      <c r="Q746" s="46"/>
      <c r="R746" s="46"/>
      <c r="S746" s="46"/>
      <c r="T746" s="46"/>
      <c r="U746" s="46"/>
      <c r="V746" s="46"/>
      <c r="W746" s="46"/>
      <c r="X746" s="46"/>
      <c r="Y746" s="46"/>
      <c r="Z746" s="46"/>
    </row>
    <row r="747" spans="1:26" ht="13.5" customHeight="1">
      <c r="A747" s="233">
        <v>233</v>
      </c>
      <c r="B747" s="79" t="s">
        <v>2446</v>
      </c>
      <c r="C747" s="94" t="s">
        <v>68</v>
      </c>
      <c r="D747" s="59"/>
      <c r="E747" s="116"/>
      <c r="F747" s="195"/>
      <c r="G747" s="212">
        <v>0.20380000000000001</v>
      </c>
      <c r="H747" s="326">
        <v>3450</v>
      </c>
      <c r="I747" s="326">
        <v>150</v>
      </c>
      <c r="J747" s="257" t="s">
        <v>59</v>
      </c>
      <c r="K747" s="46"/>
      <c r="L747" s="42" t="str">
        <f t="shared" si="17"/>
        <v>150grams</v>
      </c>
      <c r="M747" s="43">
        <f t="shared" si="18"/>
        <v>517500</v>
      </c>
      <c r="N747" s="44" t="str">
        <f t="shared" si="19"/>
        <v>517500grams</v>
      </c>
      <c r="O747" s="51">
        <f t="shared" si="24"/>
        <v>703.11</v>
      </c>
      <c r="P747" s="46"/>
      <c r="Q747" s="46"/>
      <c r="R747" s="46"/>
      <c r="S747" s="46"/>
      <c r="T747" s="46"/>
      <c r="U747" s="46"/>
      <c r="V747" s="46"/>
      <c r="W747" s="46"/>
      <c r="X747" s="46"/>
      <c r="Y747" s="46"/>
      <c r="Z747" s="46"/>
    </row>
    <row r="748" spans="1:26" ht="13.5" customHeight="1">
      <c r="A748" s="232">
        <v>234</v>
      </c>
      <c r="B748" s="33" t="s">
        <v>2451</v>
      </c>
      <c r="C748" s="49" t="s">
        <v>31</v>
      </c>
      <c r="D748" s="9"/>
      <c r="E748" s="116" t="s">
        <v>482</v>
      </c>
      <c r="F748" s="156"/>
      <c r="G748" s="38">
        <v>135</v>
      </c>
      <c r="H748" s="39">
        <v>1</v>
      </c>
      <c r="I748" s="39"/>
      <c r="J748" s="121" t="s">
        <v>29</v>
      </c>
      <c r="K748" s="41" t="s">
        <v>26</v>
      </c>
      <c r="L748" s="42" t="str">
        <f t="shared" si="17"/>
        <v>ml</v>
      </c>
      <c r="M748" s="43">
        <f t="shared" si="18"/>
        <v>0</v>
      </c>
      <c r="N748" s="44" t="str">
        <f t="shared" si="19"/>
        <v>0ml</v>
      </c>
      <c r="O748" s="51">
        <f t="shared" si="24"/>
        <v>135</v>
      </c>
      <c r="P748" s="46"/>
      <c r="Q748" s="46"/>
      <c r="R748" s="46"/>
      <c r="S748" s="46"/>
      <c r="T748" s="46"/>
      <c r="U748" s="46"/>
      <c r="V748" s="46"/>
      <c r="W748" s="46"/>
      <c r="X748" s="46"/>
      <c r="Y748" s="46"/>
      <c r="Z748" s="46"/>
    </row>
    <row r="749" spans="1:26" ht="13.5" customHeight="1">
      <c r="A749" s="233">
        <v>234</v>
      </c>
      <c r="B749" s="48" t="s">
        <v>2451</v>
      </c>
      <c r="C749" s="34" t="s">
        <v>6</v>
      </c>
      <c r="D749" s="9"/>
      <c r="E749" s="116" t="s">
        <v>28</v>
      </c>
      <c r="F749" s="155"/>
      <c r="G749" s="38">
        <v>135</v>
      </c>
      <c r="H749" s="39">
        <v>3</v>
      </c>
      <c r="I749" s="39">
        <v>3500</v>
      </c>
      <c r="J749" s="121" t="s">
        <v>59</v>
      </c>
      <c r="K749" s="41" t="s">
        <v>26</v>
      </c>
      <c r="L749" s="42" t="str">
        <f t="shared" si="17"/>
        <v>3500grams</v>
      </c>
      <c r="M749" s="43">
        <f t="shared" si="18"/>
        <v>10500</v>
      </c>
      <c r="N749" s="44" t="str">
        <f t="shared" si="19"/>
        <v>10500grams</v>
      </c>
      <c r="O749" s="51">
        <f t="shared" si="24"/>
        <v>405</v>
      </c>
      <c r="P749" s="46"/>
      <c r="Q749" s="46"/>
      <c r="R749" s="46"/>
      <c r="S749" s="46"/>
      <c r="T749" s="46"/>
      <c r="U749" s="46"/>
      <c r="V749" s="46"/>
      <c r="W749" s="46"/>
      <c r="X749" s="46"/>
      <c r="Y749" s="46"/>
      <c r="Z749" s="46"/>
    </row>
    <row r="750" spans="1:26" ht="13.5" customHeight="1">
      <c r="A750" s="233">
        <v>234</v>
      </c>
      <c r="B750" s="33" t="s">
        <v>2452</v>
      </c>
      <c r="C750" s="34" t="s">
        <v>55</v>
      </c>
      <c r="D750" s="48"/>
      <c r="E750" s="116" t="s">
        <v>1305</v>
      </c>
      <c r="F750" s="155"/>
      <c r="G750" s="38">
        <v>135</v>
      </c>
      <c r="H750" s="39">
        <v>1</v>
      </c>
      <c r="I750" s="39">
        <v>3.4</v>
      </c>
      <c r="J750" s="121" t="s">
        <v>33</v>
      </c>
      <c r="K750" s="41" t="s">
        <v>26</v>
      </c>
      <c r="L750" s="42" t="str">
        <f t="shared" si="17"/>
        <v>3.4kg</v>
      </c>
      <c r="M750" s="43">
        <f t="shared" si="18"/>
        <v>3.4</v>
      </c>
      <c r="N750" s="44" t="str">
        <f t="shared" si="19"/>
        <v>3.4kg</v>
      </c>
      <c r="O750" s="51">
        <f t="shared" si="24"/>
        <v>135</v>
      </c>
      <c r="P750" s="46"/>
      <c r="Q750" s="46"/>
      <c r="R750" s="46"/>
      <c r="S750" s="46"/>
      <c r="T750" s="46"/>
      <c r="U750" s="46"/>
      <c r="V750" s="46"/>
      <c r="W750" s="46"/>
      <c r="X750" s="46"/>
      <c r="Y750" s="46"/>
      <c r="Z750" s="46"/>
    </row>
    <row r="751" spans="1:26" ht="13.5" customHeight="1">
      <c r="A751" s="233">
        <v>234</v>
      </c>
      <c r="B751" s="36" t="s">
        <v>2451</v>
      </c>
      <c r="C751" s="34" t="s">
        <v>27</v>
      </c>
      <c r="D751" s="35"/>
      <c r="E751" s="36" t="s">
        <v>28</v>
      </c>
      <c r="F751" s="156"/>
      <c r="G751" s="38">
        <v>135</v>
      </c>
      <c r="H751" s="81">
        <v>11</v>
      </c>
      <c r="I751" s="39">
        <v>3500</v>
      </c>
      <c r="J751" s="121" t="s">
        <v>29</v>
      </c>
      <c r="K751" s="41" t="s">
        <v>26</v>
      </c>
      <c r="L751" s="42" t="str">
        <f t="shared" si="17"/>
        <v>3500ml</v>
      </c>
      <c r="M751" s="43">
        <f t="shared" si="18"/>
        <v>38500</v>
      </c>
      <c r="N751" s="44" t="str">
        <f t="shared" si="19"/>
        <v>38500ml</v>
      </c>
      <c r="O751" s="45">
        <f t="shared" si="24"/>
        <v>1485</v>
      </c>
      <c r="P751" s="46"/>
      <c r="Q751" s="46"/>
      <c r="R751" s="46"/>
      <c r="S751" s="46"/>
      <c r="T751" s="46"/>
      <c r="U751" s="46"/>
      <c r="V751" s="46"/>
      <c r="W751" s="46"/>
      <c r="X751" s="46"/>
      <c r="Y751" s="46"/>
      <c r="Z751" s="46"/>
    </row>
    <row r="752" spans="1:26" ht="13.5" customHeight="1">
      <c r="A752" s="233">
        <v>234</v>
      </c>
      <c r="B752" s="57" t="s">
        <v>2451</v>
      </c>
      <c r="C752" s="34" t="s">
        <v>47</v>
      </c>
      <c r="D752" s="59"/>
      <c r="E752" s="149" t="s">
        <v>28</v>
      </c>
      <c r="F752" s="195"/>
      <c r="G752" s="108">
        <v>135</v>
      </c>
      <c r="H752" s="81">
        <v>7</v>
      </c>
      <c r="I752" s="39">
        <v>1</v>
      </c>
      <c r="J752" s="121" t="s">
        <v>86</v>
      </c>
      <c r="K752" s="46"/>
      <c r="L752" s="42" t="str">
        <f t="shared" si="17"/>
        <v>1gallons</v>
      </c>
      <c r="M752" s="43">
        <f t="shared" si="18"/>
        <v>7</v>
      </c>
      <c r="N752" s="44" t="str">
        <f t="shared" si="19"/>
        <v>7gallons</v>
      </c>
      <c r="O752" s="51">
        <f t="shared" si="24"/>
        <v>945</v>
      </c>
      <c r="P752" s="46"/>
      <c r="Q752" s="46"/>
      <c r="R752" s="46"/>
      <c r="S752" s="46"/>
      <c r="T752" s="46"/>
      <c r="U752" s="46"/>
      <c r="V752" s="46"/>
      <c r="W752" s="46"/>
      <c r="X752" s="46"/>
      <c r="Y752" s="46"/>
      <c r="Z752" s="46"/>
    </row>
    <row r="753" spans="1:26" ht="13.5" customHeight="1">
      <c r="A753" s="233">
        <v>234</v>
      </c>
      <c r="B753" s="79" t="s">
        <v>2451</v>
      </c>
      <c r="C753" s="94" t="s">
        <v>68</v>
      </c>
      <c r="D753" s="59"/>
      <c r="E753" s="116"/>
      <c r="F753" s="195"/>
      <c r="G753" s="212">
        <v>3.8571428571428569E-2</v>
      </c>
      <c r="H753" s="97">
        <v>14000</v>
      </c>
      <c r="I753" s="326">
        <v>3500</v>
      </c>
      <c r="J753" s="257" t="s">
        <v>86</v>
      </c>
      <c r="K753" s="46"/>
      <c r="L753" s="42" t="str">
        <f t="shared" si="17"/>
        <v>3500gallons</v>
      </c>
      <c r="M753" s="43">
        <f t="shared" si="18"/>
        <v>49000000</v>
      </c>
      <c r="N753" s="44" t="str">
        <f t="shared" si="19"/>
        <v>49000000gallons</v>
      </c>
      <c r="O753" s="51">
        <f t="shared" si="24"/>
        <v>540</v>
      </c>
      <c r="P753" s="46"/>
      <c r="Q753" s="46"/>
      <c r="R753" s="46"/>
      <c r="S753" s="46"/>
      <c r="T753" s="46"/>
      <c r="U753" s="46"/>
      <c r="V753" s="46"/>
      <c r="W753" s="46"/>
      <c r="X753" s="46"/>
      <c r="Y753" s="46"/>
      <c r="Z753" s="46"/>
    </row>
    <row r="754" spans="1:26" ht="13.5" customHeight="1">
      <c r="A754" s="232">
        <v>235</v>
      </c>
      <c r="B754" s="48" t="s">
        <v>868</v>
      </c>
      <c r="C754" s="49" t="s">
        <v>31</v>
      </c>
      <c r="D754" s="35"/>
      <c r="E754" s="91" t="s">
        <v>869</v>
      </c>
      <c r="F754" s="156"/>
      <c r="G754" s="108">
        <v>50</v>
      </c>
      <c r="H754" s="81">
        <v>1</v>
      </c>
      <c r="I754" s="39"/>
      <c r="J754" s="121" t="s">
        <v>33</v>
      </c>
      <c r="K754" s="41" t="s">
        <v>26</v>
      </c>
      <c r="L754" s="42" t="str">
        <f t="shared" si="17"/>
        <v>kg</v>
      </c>
      <c r="M754" s="43">
        <f t="shared" si="18"/>
        <v>0</v>
      </c>
      <c r="N754" s="44" t="str">
        <f t="shared" si="19"/>
        <v>0kg</v>
      </c>
      <c r="O754" s="51">
        <f t="shared" si="24"/>
        <v>50</v>
      </c>
      <c r="P754" s="46"/>
      <c r="Q754" s="46"/>
      <c r="R754" s="46"/>
      <c r="S754" s="46"/>
      <c r="T754" s="46"/>
      <c r="U754" s="46"/>
      <c r="V754" s="46"/>
      <c r="W754" s="46"/>
      <c r="X754" s="46"/>
      <c r="Y754" s="46"/>
      <c r="Z754" s="46"/>
    </row>
    <row r="755" spans="1:26" ht="13.5" customHeight="1">
      <c r="A755" s="233">
        <v>235</v>
      </c>
      <c r="B755" s="76" t="s">
        <v>868</v>
      </c>
      <c r="C755" s="34" t="s">
        <v>55</v>
      </c>
      <c r="D755" s="9"/>
      <c r="E755" s="52" t="s">
        <v>336</v>
      </c>
      <c r="F755" s="156"/>
      <c r="G755" s="70">
        <v>1300</v>
      </c>
      <c r="H755" s="39">
        <v>0.63</v>
      </c>
      <c r="I755" s="39">
        <v>1</v>
      </c>
      <c r="J755" s="121" t="s">
        <v>33</v>
      </c>
      <c r="K755" s="41"/>
      <c r="L755" s="42" t="str">
        <f t="shared" si="17"/>
        <v>1kg</v>
      </c>
      <c r="M755" s="43">
        <f t="shared" si="18"/>
        <v>0.63</v>
      </c>
      <c r="N755" s="44" t="str">
        <f t="shared" si="19"/>
        <v>0.63kg</v>
      </c>
      <c r="O755" s="51">
        <f t="shared" si="24"/>
        <v>819</v>
      </c>
      <c r="P755" s="46"/>
      <c r="Q755" s="46"/>
      <c r="R755" s="46"/>
      <c r="S755" s="46"/>
      <c r="T755" s="46"/>
      <c r="U755" s="46"/>
      <c r="V755" s="46"/>
      <c r="W755" s="46"/>
      <c r="X755" s="46"/>
      <c r="Y755" s="46"/>
      <c r="Z755" s="46"/>
    </row>
    <row r="756" spans="1:26" ht="13.5" customHeight="1">
      <c r="A756" s="232">
        <v>236</v>
      </c>
      <c r="B756" s="33" t="s">
        <v>2165</v>
      </c>
      <c r="C756" s="49" t="s">
        <v>31</v>
      </c>
      <c r="D756" s="9"/>
      <c r="E756" s="50" t="s">
        <v>869</v>
      </c>
      <c r="F756" s="156"/>
      <c r="G756" s="38">
        <v>20</v>
      </c>
      <c r="H756" s="39">
        <v>1</v>
      </c>
      <c r="I756" s="39"/>
      <c r="J756" s="121" t="s">
        <v>33</v>
      </c>
      <c r="K756" s="41" t="s">
        <v>26</v>
      </c>
      <c r="L756" s="42" t="str">
        <f t="shared" si="17"/>
        <v>kg</v>
      </c>
      <c r="M756" s="43">
        <f t="shared" si="18"/>
        <v>0</v>
      </c>
      <c r="N756" s="44" t="str">
        <f t="shared" si="19"/>
        <v>0kg</v>
      </c>
      <c r="O756" s="51">
        <f t="shared" si="24"/>
        <v>20</v>
      </c>
      <c r="P756" s="46"/>
      <c r="Q756" s="46"/>
      <c r="R756" s="46"/>
      <c r="S756" s="46"/>
      <c r="T756" s="46"/>
      <c r="U756" s="46"/>
      <c r="V756" s="46"/>
      <c r="W756" s="46"/>
      <c r="X756" s="46"/>
      <c r="Y756" s="46"/>
      <c r="Z756" s="46"/>
    </row>
    <row r="757" spans="1:26" ht="13.5" customHeight="1">
      <c r="A757" s="232">
        <v>237</v>
      </c>
      <c r="B757" s="33" t="s">
        <v>889</v>
      </c>
      <c r="C757" s="49" t="s">
        <v>31</v>
      </c>
      <c r="D757" s="9"/>
      <c r="E757" s="50" t="s">
        <v>869</v>
      </c>
      <c r="F757" s="156"/>
      <c r="G757" s="38">
        <v>20</v>
      </c>
      <c r="H757" s="39">
        <v>1</v>
      </c>
      <c r="I757" s="39"/>
      <c r="J757" s="121" t="s">
        <v>33</v>
      </c>
      <c r="K757" s="41" t="s">
        <v>26</v>
      </c>
      <c r="L757" s="42" t="str">
        <f t="shared" si="17"/>
        <v>kg</v>
      </c>
      <c r="M757" s="43">
        <f t="shared" si="18"/>
        <v>0</v>
      </c>
      <c r="N757" s="44" t="str">
        <f t="shared" si="19"/>
        <v>0kg</v>
      </c>
      <c r="O757" s="51">
        <f t="shared" si="24"/>
        <v>20</v>
      </c>
      <c r="P757" s="46"/>
      <c r="Q757" s="46"/>
      <c r="R757" s="46"/>
      <c r="S757" s="46"/>
      <c r="T757" s="46"/>
      <c r="U757" s="46"/>
      <c r="V757" s="46"/>
      <c r="W757" s="46"/>
      <c r="X757" s="46"/>
      <c r="Y757" s="46"/>
      <c r="Z757" s="46"/>
    </row>
    <row r="758" spans="1:26" ht="13.5" customHeight="1">
      <c r="A758" s="233">
        <v>237</v>
      </c>
      <c r="B758" s="33" t="s">
        <v>889</v>
      </c>
      <c r="C758" s="34" t="s">
        <v>74</v>
      </c>
      <c r="D758" s="9"/>
      <c r="E758" s="50"/>
      <c r="F758" s="156" t="s">
        <v>76</v>
      </c>
      <c r="G758" s="38">
        <v>400</v>
      </c>
      <c r="H758" s="39">
        <v>0.25</v>
      </c>
      <c r="I758" s="39">
        <v>1000</v>
      </c>
      <c r="J758" s="121" t="s">
        <v>59</v>
      </c>
      <c r="K758" s="41" t="s">
        <v>26</v>
      </c>
      <c r="L758" s="42" t="str">
        <f t="shared" si="17"/>
        <v>1000grams</v>
      </c>
      <c r="M758" s="43">
        <f t="shared" si="18"/>
        <v>250</v>
      </c>
      <c r="N758" s="44" t="str">
        <f t="shared" si="19"/>
        <v>250grams</v>
      </c>
      <c r="O758" s="51">
        <f t="shared" si="24"/>
        <v>100</v>
      </c>
      <c r="P758" s="46"/>
      <c r="Q758" s="46"/>
      <c r="R758" s="46"/>
      <c r="S758" s="46"/>
      <c r="T758" s="46"/>
      <c r="U758" s="46"/>
      <c r="V758" s="46"/>
      <c r="W758" s="46"/>
      <c r="X758" s="46"/>
      <c r="Y758" s="46"/>
      <c r="Z758" s="46"/>
    </row>
    <row r="759" spans="1:26" ht="13.5" customHeight="1">
      <c r="A759" s="233">
        <v>237</v>
      </c>
      <c r="B759" s="76" t="s">
        <v>889</v>
      </c>
      <c r="C759" s="34" t="s">
        <v>55</v>
      </c>
      <c r="D759" s="9"/>
      <c r="E759" s="50"/>
      <c r="F759" s="156"/>
      <c r="G759" s="106">
        <v>190</v>
      </c>
      <c r="H759" s="153">
        <v>3.8</v>
      </c>
      <c r="I759" s="39">
        <v>1</v>
      </c>
      <c r="J759" s="88" t="s">
        <v>33</v>
      </c>
      <c r="K759" s="41"/>
      <c r="L759" s="42" t="str">
        <f t="shared" si="17"/>
        <v>1kg</v>
      </c>
      <c r="M759" s="43">
        <f t="shared" si="18"/>
        <v>3.8</v>
      </c>
      <c r="N759" s="44" t="str">
        <f t="shared" si="19"/>
        <v>3.8kg</v>
      </c>
      <c r="O759" s="51">
        <f t="shared" si="24"/>
        <v>722</v>
      </c>
      <c r="P759" s="46"/>
      <c r="Q759" s="46"/>
      <c r="R759" s="46"/>
      <c r="S759" s="46"/>
      <c r="T759" s="46"/>
      <c r="U759" s="46"/>
      <c r="V759" s="46"/>
      <c r="W759" s="46"/>
      <c r="X759" s="46"/>
      <c r="Y759" s="46"/>
      <c r="Z759" s="46"/>
    </row>
    <row r="760" spans="1:26" ht="13.5" customHeight="1">
      <c r="A760" s="232">
        <v>238</v>
      </c>
      <c r="B760" s="33" t="s">
        <v>965</v>
      </c>
      <c r="C760" s="49" t="s">
        <v>31</v>
      </c>
      <c r="D760" s="9"/>
      <c r="E760" s="50" t="s">
        <v>187</v>
      </c>
      <c r="F760" s="156"/>
      <c r="G760" s="108">
        <v>255</v>
      </c>
      <c r="H760" s="81">
        <v>3</v>
      </c>
      <c r="I760" s="39"/>
      <c r="J760" s="88" t="s">
        <v>33</v>
      </c>
      <c r="K760" s="41" t="s">
        <v>26</v>
      </c>
      <c r="L760" s="42" t="str">
        <f t="shared" si="17"/>
        <v>kg</v>
      </c>
      <c r="M760" s="43">
        <f t="shared" si="18"/>
        <v>0</v>
      </c>
      <c r="N760" s="44" t="str">
        <f t="shared" si="19"/>
        <v>0kg</v>
      </c>
      <c r="O760" s="51">
        <f t="shared" si="24"/>
        <v>765</v>
      </c>
      <c r="P760" s="46"/>
      <c r="Q760" s="46"/>
      <c r="R760" s="46"/>
      <c r="S760" s="46"/>
      <c r="T760" s="46"/>
      <c r="U760" s="46"/>
      <c r="V760" s="46"/>
      <c r="W760" s="46"/>
      <c r="X760" s="46"/>
      <c r="Y760" s="46"/>
      <c r="Z760" s="46"/>
    </row>
    <row r="761" spans="1:26" ht="13.5" customHeight="1">
      <c r="A761" s="232">
        <v>239</v>
      </c>
      <c r="B761" s="33" t="s">
        <v>2392</v>
      </c>
      <c r="C761" s="49" t="s">
        <v>31</v>
      </c>
      <c r="D761" s="9"/>
      <c r="E761" s="149" t="s">
        <v>187</v>
      </c>
      <c r="F761" s="156"/>
      <c r="G761" s="95">
        <v>265</v>
      </c>
      <c r="H761" s="112">
        <v>8</v>
      </c>
      <c r="I761" s="172"/>
      <c r="J761" s="88" t="s">
        <v>33</v>
      </c>
      <c r="K761" s="41" t="s">
        <v>26</v>
      </c>
      <c r="L761" s="42" t="str">
        <f t="shared" si="17"/>
        <v>kg</v>
      </c>
      <c r="M761" s="43">
        <f t="shared" si="18"/>
        <v>0</v>
      </c>
      <c r="N761" s="44" t="str">
        <f t="shared" si="19"/>
        <v>0kg</v>
      </c>
      <c r="O761" s="51">
        <f t="shared" si="24"/>
        <v>2120</v>
      </c>
      <c r="P761" s="46"/>
      <c r="Q761" s="46"/>
      <c r="R761" s="46"/>
      <c r="S761" s="46"/>
      <c r="T761" s="46"/>
      <c r="U761" s="46"/>
      <c r="V761" s="46"/>
      <c r="W761" s="46"/>
      <c r="X761" s="46"/>
      <c r="Y761" s="46"/>
      <c r="Z761" s="46"/>
    </row>
    <row r="762" spans="1:26" ht="13.5" customHeight="1">
      <c r="A762" s="233">
        <v>239</v>
      </c>
      <c r="B762" s="76" t="s">
        <v>2392</v>
      </c>
      <c r="C762" s="34" t="s">
        <v>55</v>
      </c>
      <c r="D762" s="9"/>
      <c r="E762" s="50"/>
      <c r="F762" s="156"/>
      <c r="G762" s="106">
        <v>270</v>
      </c>
      <c r="H762" s="39">
        <v>0.8</v>
      </c>
      <c r="I762" s="39">
        <v>1</v>
      </c>
      <c r="J762" s="121" t="s">
        <v>33</v>
      </c>
      <c r="K762" s="41"/>
      <c r="L762" s="42" t="str">
        <f t="shared" si="17"/>
        <v>1kg</v>
      </c>
      <c r="M762" s="43">
        <f t="shared" si="18"/>
        <v>0.8</v>
      </c>
      <c r="N762" s="44" t="str">
        <f t="shared" si="19"/>
        <v>0.8kg</v>
      </c>
      <c r="O762" s="51">
        <f t="shared" si="24"/>
        <v>216</v>
      </c>
      <c r="P762" s="46"/>
      <c r="Q762" s="46"/>
      <c r="R762" s="46"/>
      <c r="S762" s="46"/>
      <c r="T762" s="46"/>
      <c r="U762" s="46"/>
      <c r="V762" s="46"/>
      <c r="W762" s="46"/>
      <c r="X762" s="46"/>
      <c r="Y762" s="46"/>
      <c r="Z762" s="46"/>
    </row>
    <row r="763" spans="1:26" ht="13.5" customHeight="1">
      <c r="A763" s="232">
        <v>240</v>
      </c>
      <c r="B763" s="33" t="s">
        <v>2406</v>
      </c>
      <c r="C763" s="49" t="s">
        <v>31</v>
      </c>
      <c r="D763" s="9"/>
      <c r="E763" s="50" t="s">
        <v>187</v>
      </c>
      <c r="F763" s="156"/>
      <c r="G763" s="108">
        <v>180</v>
      </c>
      <c r="H763" s="39">
        <v>2</v>
      </c>
      <c r="I763" s="39"/>
      <c r="J763" s="121" t="s">
        <v>33</v>
      </c>
      <c r="K763" s="41" t="s">
        <v>26</v>
      </c>
      <c r="L763" s="42" t="str">
        <f t="shared" si="17"/>
        <v>kg</v>
      </c>
      <c r="M763" s="43">
        <f t="shared" si="18"/>
        <v>0</v>
      </c>
      <c r="N763" s="44" t="str">
        <f t="shared" si="19"/>
        <v>0kg</v>
      </c>
      <c r="O763" s="51">
        <f t="shared" si="24"/>
        <v>360</v>
      </c>
      <c r="P763" s="46"/>
      <c r="Q763" s="46"/>
      <c r="R763" s="46"/>
      <c r="S763" s="46"/>
      <c r="T763" s="46"/>
      <c r="U763" s="46"/>
      <c r="V763" s="46"/>
      <c r="W763" s="46"/>
      <c r="X763" s="46"/>
      <c r="Y763" s="46"/>
      <c r="Z763" s="46"/>
    </row>
    <row r="764" spans="1:26" ht="13.5" customHeight="1">
      <c r="A764" s="232">
        <v>241</v>
      </c>
      <c r="B764" s="33" t="s">
        <v>2419</v>
      </c>
      <c r="C764" s="49" t="s">
        <v>31</v>
      </c>
      <c r="D764" s="9"/>
      <c r="E764" s="50" t="s">
        <v>187</v>
      </c>
      <c r="F764" s="156"/>
      <c r="G764" s="38">
        <v>155</v>
      </c>
      <c r="H764" s="39">
        <v>10</v>
      </c>
      <c r="I764" s="67"/>
      <c r="J764" s="121" t="s">
        <v>33</v>
      </c>
      <c r="K764" s="41" t="s">
        <v>26</v>
      </c>
      <c r="L764" s="42" t="str">
        <f t="shared" si="17"/>
        <v>kg</v>
      </c>
      <c r="M764" s="43">
        <f t="shared" si="18"/>
        <v>0</v>
      </c>
      <c r="N764" s="44" t="str">
        <f t="shared" si="19"/>
        <v>0kg</v>
      </c>
      <c r="O764" s="51">
        <f t="shared" si="24"/>
        <v>1550</v>
      </c>
      <c r="P764" s="46"/>
      <c r="Q764" s="46"/>
      <c r="R764" s="46"/>
      <c r="S764" s="46"/>
      <c r="T764" s="46"/>
      <c r="U764" s="46"/>
      <c r="V764" s="46"/>
      <c r="W764" s="46"/>
      <c r="X764" s="46"/>
      <c r="Y764" s="46"/>
      <c r="Z764" s="46"/>
    </row>
    <row r="765" spans="1:26" ht="13.5" customHeight="1">
      <c r="A765" s="232">
        <v>241</v>
      </c>
      <c r="B765" s="68" t="s">
        <v>2419</v>
      </c>
      <c r="C765" s="53" t="s">
        <v>39</v>
      </c>
      <c r="D765" s="554"/>
      <c r="E765" s="197" t="s">
        <v>185</v>
      </c>
      <c r="F765" s="156"/>
      <c r="G765" s="70">
        <v>160</v>
      </c>
      <c r="H765" s="71">
        <v>16</v>
      </c>
      <c r="I765" s="218">
        <v>1000</v>
      </c>
      <c r="J765" s="198" t="s">
        <v>59</v>
      </c>
      <c r="K765" s="41"/>
      <c r="L765" s="42" t="str">
        <f t="shared" si="17"/>
        <v>1000grams</v>
      </c>
      <c r="M765" s="43">
        <f t="shared" si="18"/>
        <v>16000</v>
      </c>
      <c r="N765" s="44" t="str">
        <f t="shared" si="19"/>
        <v>16000grams</v>
      </c>
      <c r="O765" s="51">
        <f t="shared" si="24"/>
        <v>2560</v>
      </c>
      <c r="P765" s="46"/>
      <c r="Q765" s="46"/>
      <c r="R765" s="46"/>
      <c r="S765" s="46"/>
      <c r="T765" s="46"/>
      <c r="U765" s="46"/>
      <c r="V765" s="46"/>
      <c r="W765" s="46"/>
      <c r="X765" s="46"/>
      <c r="Y765" s="46"/>
      <c r="Z765" s="46"/>
    </row>
    <row r="766" spans="1:26" ht="13.5" customHeight="1">
      <c r="A766" s="233">
        <v>241</v>
      </c>
      <c r="B766" s="33" t="s">
        <v>2419</v>
      </c>
      <c r="C766" s="34" t="s">
        <v>6</v>
      </c>
      <c r="D766" s="9"/>
      <c r="E766" s="280"/>
      <c r="F766" s="155"/>
      <c r="G766" s="38">
        <v>150</v>
      </c>
      <c r="H766" s="363">
        <v>1.5</v>
      </c>
      <c r="I766" s="67">
        <v>1000</v>
      </c>
      <c r="J766" s="121" t="s">
        <v>33</v>
      </c>
      <c r="K766" s="41" t="s">
        <v>26</v>
      </c>
      <c r="L766" s="42" t="str">
        <f t="shared" si="17"/>
        <v>1000kg</v>
      </c>
      <c r="M766" s="43">
        <f t="shared" si="18"/>
        <v>1500</v>
      </c>
      <c r="N766" s="44" t="str">
        <f t="shared" si="19"/>
        <v>1500kg</v>
      </c>
      <c r="O766" s="51">
        <f t="shared" si="24"/>
        <v>225</v>
      </c>
      <c r="P766" s="46"/>
      <c r="Q766" s="46"/>
      <c r="R766" s="46"/>
      <c r="S766" s="46"/>
      <c r="T766" s="46"/>
      <c r="U766" s="46"/>
      <c r="V766" s="46"/>
      <c r="W766" s="46"/>
      <c r="X766" s="46"/>
      <c r="Y766" s="46"/>
      <c r="Z766" s="46"/>
    </row>
    <row r="767" spans="1:26" ht="13.5" customHeight="1">
      <c r="A767" s="233">
        <v>241</v>
      </c>
      <c r="B767" s="76" t="s">
        <v>2419</v>
      </c>
      <c r="C767" s="34" t="s">
        <v>55</v>
      </c>
      <c r="D767" s="35"/>
      <c r="E767" s="50"/>
      <c r="F767" s="156"/>
      <c r="G767" s="77">
        <v>150</v>
      </c>
      <c r="H767" s="39">
        <v>3.5</v>
      </c>
      <c r="I767" s="67">
        <v>1</v>
      </c>
      <c r="J767" s="121" t="s">
        <v>33</v>
      </c>
      <c r="K767" s="41"/>
      <c r="L767" s="42" t="str">
        <f t="shared" si="17"/>
        <v>1kg</v>
      </c>
      <c r="M767" s="43">
        <f t="shared" si="18"/>
        <v>3.5</v>
      </c>
      <c r="N767" s="44" t="str">
        <f t="shared" si="19"/>
        <v>3.5kg</v>
      </c>
      <c r="O767" s="51">
        <f t="shared" si="24"/>
        <v>525</v>
      </c>
      <c r="P767" s="46"/>
      <c r="Q767" s="46"/>
      <c r="R767" s="46"/>
      <c r="S767" s="46"/>
      <c r="T767" s="46"/>
      <c r="U767" s="46"/>
      <c r="V767" s="46"/>
      <c r="W767" s="46"/>
      <c r="X767" s="46"/>
      <c r="Y767" s="46"/>
      <c r="Z767" s="46"/>
    </row>
    <row r="768" spans="1:26" ht="13.5" customHeight="1">
      <c r="A768" s="232">
        <v>242</v>
      </c>
      <c r="B768" s="33" t="s">
        <v>1365</v>
      </c>
      <c r="C768" s="49" t="s">
        <v>31</v>
      </c>
      <c r="D768" s="35"/>
      <c r="E768" s="50" t="s">
        <v>1366</v>
      </c>
      <c r="F768" s="156"/>
      <c r="G768" s="38">
        <v>35</v>
      </c>
      <c r="H768" s="39">
        <v>1</v>
      </c>
      <c r="I768" s="67"/>
      <c r="J768" s="121" t="s">
        <v>33</v>
      </c>
      <c r="K768" s="41" t="s">
        <v>26</v>
      </c>
      <c r="L768" s="42" t="str">
        <f t="shared" si="17"/>
        <v>kg</v>
      </c>
      <c r="M768" s="43">
        <f t="shared" si="18"/>
        <v>0</v>
      </c>
      <c r="N768" s="44" t="str">
        <f t="shared" si="19"/>
        <v>0kg</v>
      </c>
      <c r="O768" s="51">
        <f t="shared" si="24"/>
        <v>35</v>
      </c>
      <c r="P768" s="46"/>
      <c r="Q768" s="46"/>
      <c r="R768" s="46"/>
      <c r="S768" s="46"/>
      <c r="T768" s="46"/>
      <c r="U768" s="46"/>
      <c r="V768" s="46"/>
      <c r="W768" s="46"/>
      <c r="X768" s="46"/>
      <c r="Y768" s="46"/>
      <c r="Z768" s="46"/>
    </row>
    <row r="769" spans="1:26" ht="13.5" customHeight="1">
      <c r="A769" s="232">
        <v>242</v>
      </c>
      <c r="B769" s="48" t="s">
        <v>1365</v>
      </c>
      <c r="C769" s="34" t="s">
        <v>43</v>
      </c>
      <c r="D769" s="35"/>
      <c r="E769" s="50"/>
      <c r="F769" s="156"/>
      <c r="G769" s="38">
        <v>25</v>
      </c>
      <c r="H769" s="39">
        <v>4</v>
      </c>
      <c r="I769" s="67">
        <v>1</v>
      </c>
      <c r="J769" s="121" t="s">
        <v>37</v>
      </c>
      <c r="K769" s="41" t="s">
        <v>26</v>
      </c>
      <c r="L769" s="42" t="str">
        <f t="shared" si="17"/>
        <v>1pieces</v>
      </c>
      <c r="M769" s="43">
        <f t="shared" si="18"/>
        <v>4</v>
      </c>
      <c r="N769" s="44" t="str">
        <f t="shared" si="19"/>
        <v>4pieces</v>
      </c>
      <c r="O769" s="51">
        <f t="shared" si="24"/>
        <v>100</v>
      </c>
      <c r="P769" s="46"/>
      <c r="Q769" s="46"/>
      <c r="R769" s="46"/>
      <c r="S769" s="46"/>
      <c r="T769" s="46"/>
      <c r="U769" s="46"/>
      <c r="V769" s="46"/>
      <c r="W769" s="46"/>
      <c r="X769" s="46"/>
      <c r="Y769" s="46"/>
      <c r="Z769" s="46"/>
    </row>
    <row r="770" spans="1:26" ht="13.5" customHeight="1">
      <c r="A770" s="232">
        <v>242</v>
      </c>
      <c r="B770" s="52" t="s">
        <v>1365</v>
      </c>
      <c r="C770" s="53" t="s">
        <v>39</v>
      </c>
      <c r="D770" s="68"/>
      <c r="E770" s="560"/>
      <c r="F770" s="156"/>
      <c r="G770" s="159">
        <v>28</v>
      </c>
      <c r="H770" s="103">
        <v>1</v>
      </c>
      <c r="I770" s="218">
        <v>1</v>
      </c>
      <c r="J770" s="56" t="s">
        <v>37</v>
      </c>
      <c r="K770" s="41"/>
      <c r="L770" s="42" t="str">
        <f t="shared" si="17"/>
        <v>1pieces</v>
      </c>
      <c r="M770" s="43">
        <f t="shared" si="18"/>
        <v>1</v>
      </c>
      <c r="N770" s="44" t="str">
        <f t="shared" si="19"/>
        <v>1pieces</v>
      </c>
      <c r="O770" s="51">
        <f t="shared" si="24"/>
        <v>28</v>
      </c>
      <c r="P770" s="46"/>
      <c r="Q770" s="46"/>
      <c r="R770" s="46"/>
      <c r="S770" s="46"/>
      <c r="T770" s="46"/>
      <c r="U770" s="46"/>
      <c r="V770" s="46"/>
      <c r="W770" s="46"/>
      <c r="X770" s="46"/>
      <c r="Y770" s="46"/>
      <c r="Z770" s="46"/>
    </row>
    <row r="771" spans="1:26" ht="13.5" customHeight="1">
      <c r="A771" s="233">
        <v>242</v>
      </c>
      <c r="B771" s="36" t="s">
        <v>1365</v>
      </c>
      <c r="C771" s="34" t="s">
        <v>27</v>
      </c>
      <c r="D771" s="35"/>
      <c r="E771" s="149"/>
      <c r="F771" s="156"/>
      <c r="G771" s="108">
        <v>30</v>
      </c>
      <c r="H771" s="81">
        <f>O771/G771</f>
        <v>4</v>
      </c>
      <c r="I771" s="67"/>
      <c r="J771" s="40"/>
      <c r="K771" s="41" t="s">
        <v>26</v>
      </c>
      <c r="L771" s="42" t="str">
        <f t="shared" si="17"/>
        <v/>
      </c>
      <c r="M771" s="43">
        <f t="shared" si="18"/>
        <v>0</v>
      </c>
      <c r="N771" s="44" t="str">
        <f t="shared" si="19"/>
        <v>0</v>
      </c>
      <c r="O771" s="133">
        <v>120</v>
      </c>
      <c r="P771" s="46"/>
      <c r="Q771" s="46"/>
      <c r="R771" s="46"/>
      <c r="S771" s="46"/>
      <c r="T771" s="46"/>
      <c r="U771" s="46"/>
      <c r="V771" s="46"/>
      <c r="W771" s="46"/>
      <c r="X771" s="46"/>
      <c r="Y771" s="46"/>
      <c r="Z771" s="46"/>
    </row>
    <row r="772" spans="1:26" ht="13.5" customHeight="1">
      <c r="A772" s="232">
        <v>243</v>
      </c>
      <c r="B772" s="33" t="s">
        <v>2126</v>
      </c>
      <c r="C772" s="49" t="s">
        <v>31</v>
      </c>
      <c r="D772" s="35"/>
      <c r="E772" s="149" t="s">
        <v>1366</v>
      </c>
      <c r="F772" s="156"/>
      <c r="G772" s="108">
        <v>5</v>
      </c>
      <c r="H772" s="81">
        <v>150</v>
      </c>
      <c r="I772" s="67"/>
      <c r="J772" s="40" t="s">
        <v>37</v>
      </c>
      <c r="K772" s="41" t="s">
        <v>26</v>
      </c>
      <c r="L772" s="42" t="str">
        <f t="shared" si="17"/>
        <v>pieces</v>
      </c>
      <c r="M772" s="43">
        <f t="shared" si="18"/>
        <v>0</v>
      </c>
      <c r="N772" s="44" t="str">
        <f t="shared" si="19"/>
        <v>0pieces</v>
      </c>
      <c r="O772" s="51">
        <f t="shared" ref="O772:O773" si="25">G772*H772</f>
        <v>750</v>
      </c>
      <c r="P772" s="46"/>
      <c r="Q772" s="46"/>
      <c r="R772" s="46"/>
      <c r="S772" s="46"/>
      <c r="T772" s="46"/>
      <c r="U772" s="46"/>
      <c r="V772" s="46"/>
      <c r="W772" s="46"/>
      <c r="X772" s="46"/>
      <c r="Y772" s="46"/>
      <c r="Z772" s="46"/>
    </row>
    <row r="773" spans="1:26" ht="13.5" customHeight="1">
      <c r="A773" s="232">
        <v>243</v>
      </c>
      <c r="B773" s="48" t="s">
        <v>2126</v>
      </c>
      <c r="C773" s="34" t="s">
        <v>43</v>
      </c>
      <c r="D773" s="35"/>
      <c r="E773" s="149"/>
      <c r="F773" s="156"/>
      <c r="G773" s="108">
        <v>5.0999999999999996</v>
      </c>
      <c r="H773" s="81">
        <v>56</v>
      </c>
      <c r="I773" s="67">
        <v>1</v>
      </c>
      <c r="J773" s="40" t="s">
        <v>37</v>
      </c>
      <c r="K773" s="41" t="s">
        <v>26</v>
      </c>
      <c r="L773" s="42" t="str">
        <f t="shared" si="17"/>
        <v>1pieces</v>
      </c>
      <c r="M773" s="43">
        <f t="shared" si="18"/>
        <v>56</v>
      </c>
      <c r="N773" s="44" t="str">
        <f t="shared" si="19"/>
        <v>56pieces</v>
      </c>
      <c r="O773" s="51">
        <f t="shared" si="25"/>
        <v>285.59999999999997</v>
      </c>
      <c r="P773" s="46"/>
      <c r="Q773" s="46"/>
      <c r="R773" s="46"/>
      <c r="S773" s="46"/>
      <c r="T773" s="46"/>
      <c r="U773" s="46"/>
      <c r="V773" s="46"/>
      <c r="W773" s="46"/>
      <c r="X773" s="46"/>
      <c r="Y773" s="46"/>
      <c r="Z773" s="46"/>
    </row>
    <row r="774" spans="1:26" ht="13.5" customHeight="1">
      <c r="A774" s="233">
        <v>243</v>
      </c>
      <c r="B774" s="36" t="s">
        <v>2126</v>
      </c>
      <c r="C774" s="34" t="s">
        <v>27</v>
      </c>
      <c r="D774" s="35"/>
      <c r="E774" s="91"/>
      <c r="F774" s="156"/>
      <c r="G774" s="108">
        <v>3.25</v>
      </c>
      <c r="H774" s="81">
        <f>O774/G774</f>
        <v>35</v>
      </c>
      <c r="I774" s="67"/>
      <c r="J774" s="40"/>
      <c r="K774" s="41" t="s">
        <v>26</v>
      </c>
      <c r="L774" s="42" t="str">
        <f t="shared" ref="L774:L1028" si="26">CONCATENATE(I774,J774)</f>
        <v/>
      </c>
      <c r="M774" s="43">
        <f t="shared" ref="M774:M1028" si="27">H774*I774</f>
        <v>0</v>
      </c>
      <c r="N774" s="44" t="str">
        <f t="shared" ref="N774:N1028" si="28">CONCATENATE(M774,J774)</f>
        <v>0</v>
      </c>
      <c r="O774" s="133">
        <v>113.75</v>
      </c>
      <c r="P774" s="46"/>
      <c r="Q774" s="46"/>
      <c r="R774" s="46"/>
      <c r="S774" s="46"/>
      <c r="T774" s="46"/>
      <c r="U774" s="46"/>
      <c r="V774" s="46"/>
      <c r="W774" s="46"/>
      <c r="X774" s="46"/>
      <c r="Y774" s="46"/>
      <c r="Z774" s="46"/>
    </row>
    <row r="775" spans="1:26" ht="13.5" customHeight="1">
      <c r="A775" s="232">
        <v>244</v>
      </c>
      <c r="B775" s="33" t="s">
        <v>1263</v>
      </c>
      <c r="C775" s="49" t="s">
        <v>31</v>
      </c>
      <c r="D775" s="35"/>
      <c r="E775" s="91" t="s">
        <v>1264</v>
      </c>
      <c r="F775" s="156"/>
      <c r="G775" s="108">
        <v>24.26</v>
      </c>
      <c r="H775" s="81">
        <v>48</v>
      </c>
      <c r="I775" s="67"/>
      <c r="J775" s="40" t="s">
        <v>33</v>
      </c>
      <c r="K775" s="41" t="s">
        <v>26</v>
      </c>
      <c r="L775" s="42" t="str">
        <f t="shared" si="26"/>
        <v>kg</v>
      </c>
      <c r="M775" s="43">
        <f t="shared" si="27"/>
        <v>0</v>
      </c>
      <c r="N775" s="44" t="str">
        <f t="shared" si="28"/>
        <v>0kg</v>
      </c>
      <c r="O775" s="51">
        <f t="shared" ref="O775:O793" si="29">G775*H775</f>
        <v>1164.48</v>
      </c>
      <c r="P775" s="46"/>
      <c r="Q775" s="46"/>
      <c r="R775" s="46"/>
      <c r="S775" s="46"/>
      <c r="T775" s="46"/>
      <c r="U775" s="46"/>
      <c r="V775" s="46"/>
      <c r="W775" s="46"/>
      <c r="X775" s="46"/>
      <c r="Y775" s="46"/>
      <c r="Z775" s="46"/>
    </row>
    <row r="776" spans="1:26" ht="13.5" customHeight="1">
      <c r="A776" s="232">
        <v>245</v>
      </c>
      <c r="B776" s="33" t="s">
        <v>2200</v>
      </c>
      <c r="C776" s="49" t="s">
        <v>31</v>
      </c>
      <c r="D776" s="35"/>
      <c r="E776" s="91" t="s">
        <v>1219</v>
      </c>
      <c r="F776" s="156"/>
      <c r="G776" s="108">
        <v>25.55</v>
      </c>
      <c r="H776" s="81">
        <v>48</v>
      </c>
      <c r="I776" s="67"/>
      <c r="J776" s="40" t="s">
        <v>37</v>
      </c>
      <c r="K776" s="41" t="s">
        <v>37</v>
      </c>
      <c r="L776" s="42" t="str">
        <f t="shared" si="26"/>
        <v>pieces</v>
      </c>
      <c r="M776" s="43">
        <f t="shared" si="27"/>
        <v>0</v>
      </c>
      <c r="N776" s="44" t="str">
        <f t="shared" si="28"/>
        <v>0pieces</v>
      </c>
      <c r="O776" s="51">
        <f t="shared" si="29"/>
        <v>1226.4000000000001</v>
      </c>
      <c r="P776" s="46"/>
      <c r="Q776" s="46"/>
      <c r="R776" s="46"/>
      <c r="S776" s="46"/>
      <c r="T776" s="46"/>
      <c r="U776" s="46"/>
      <c r="V776" s="46"/>
      <c r="W776" s="46"/>
      <c r="X776" s="46"/>
      <c r="Y776" s="46"/>
      <c r="Z776" s="46"/>
    </row>
    <row r="777" spans="1:26" ht="13.5" customHeight="1">
      <c r="A777" s="232">
        <v>246</v>
      </c>
      <c r="B777" s="33" t="s">
        <v>1218</v>
      </c>
      <c r="C777" s="49" t="s">
        <v>31</v>
      </c>
      <c r="D777" s="35"/>
      <c r="E777" s="91" t="s">
        <v>1219</v>
      </c>
      <c r="F777" s="156"/>
      <c r="G777" s="108">
        <v>22.56</v>
      </c>
      <c r="H777" s="81">
        <v>48</v>
      </c>
      <c r="I777" s="67"/>
      <c r="J777" s="40" t="s">
        <v>37</v>
      </c>
      <c r="K777" s="41" t="s">
        <v>37</v>
      </c>
      <c r="L777" s="42" t="str">
        <f t="shared" si="26"/>
        <v>pieces</v>
      </c>
      <c r="M777" s="43">
        <f t="shared" si="27"/>
        <v>0</v>
      </c>
      <c r="N777" s="44" t="str">
        <f t="shared" si="28"/>
        <v>0pieces</v>
      </c>
      <c r="O777" s="51">
        <f t="shared" si="29"/>
        <v>1082.8799999999999</v>
      </c>
      <c r="P777" s="46"/>
      <c r="Q777" s="46"/>
      <c r="R777" s="46"/>
      <c r="S777" s="46"/>
      <c r="T777" s="46"/>
      <c r="U777" s="46"/>
      <c r="V777" s="46"/>
      <c r="W777" s="46"/>
      <c r="X777" s="46"/>
      <c r="Y777" s="46"/>
      <c r="Z777" s="46"/>
    </row>
    <row r="778" spans="1:26" ht="13.5" customHeight="1">
      <c r="A778" s="232">
        <v>247</v>
      </c>
      <c r="B778" s="33" t="s">
        <v>1377</v>
      </c>
      <c r="C778" s="49" t="s">
        <v>31</v>
      </c>
      <c r="D778" s="35"/>
      <c r="E778" s="149" t="s">
        <v>1378</v>
      </c>
      <c r="F778" s="156"/>
      <c r="G778" s="108">
        <v>87.5</v>
      </c>
      <c r="H778" s="81">
        <v>1</v>
      </c>
      <c r="I778" s="67"/>
      <c r="J778" s="40" t="s">
        <v>33</v>
      </c>
      <c r="K778" s="41" t="s">
        <v>37</v>
      </c>
      <c r="L778" s="42" t="str">
        <f t="shared" si="26"/>
        <v>kg</v>
      </c>
      <c r="M778" s="43">
        <f t="shared" si="27"/>
        <v>0</v>
      </c>
      <c r="N778" s="44" t="str">
        <f t="shared" si="28"/>
        <v>0kg</v>
      </c>
      <c r="O778" s="51">
        <f t="shared" si="29"/>
        <v>87.5</v>
      </c>
      <c r="P778" s="46"/>
      <c r="Q778" s="46"/>
      <c r="R778" s="46"/>
      <c r="S778" s="46"/>
      <c r="T778" s="46"/>
      <c r="U778" s="46"/>
      <c r="V778" s="46"/>
      <c r="W778" s="46"/>
      <c r="X778" s="46"/>
      <c r="Y778" s="46"/>
      <c r="Z778" s="46"/>
    </row>
    <row r="779" spans="1:26" ht="13.5" customHeight="1">
      <c r="A779" s="232">
        <v>248</v>
      </c>
      <c r="B779" s="33" t="s">
        <v>1444</v>
      </c>
      <c r="C779" s="49" t="s">
        <v>31</v>
      </c>
      <c r="D779" s="35"/>
      <c r="E779" s="91" t="s">
        <v>1448</v>
      </c>
      <c r="F779" s="156"/>
      <c r="G779" s="108">
        <v>70</v>
      </c>
      <c r="H779" s="81">
        <v>2</v>
      </c>
      <c r="I779" s="67"/>
      <c r="J779" s="40" t="s">
        <v>33</v>
      </c>
      <c r="K779" s="41" t="s">
        <v>37</v>
      </c>
      <c r="L779" s="42" t="str">
        <f t="shared" si="26"/>
        <v>kg</v>
      </c>
      <c r="M779" s="43">
        <f t="shared" si="27"/>
        <v>0</v>
      </c>
      <c r="N779" s="44" t="str">
        <f t="shared" si="28"/>
        <v>0kg</v>
      </c>
      <c r="O779" s="51">
        <f t="shared" si="29"/>
        <v>140</v>
      </c>
      <c r="P779" s="46"/>
      <c r="Q779" s="46"/>
      <c r="R779" s="46"/>
      <c r="S779" s="46"/>
      <c r="T779" s="46"/>
      <c r="U779" s="46"/>
      <c r="V779" s="46"/>
      <c r="W779" s="46"/>
      <c r="X779" s="46"/>
      <c r="Y779" s="46"/>
      <c r="Z779" s="46"/>
    </row>
    <row r="780" spans="1:26" ht="13.5" customHeight="1">
      <c r="A780" s="232">
        <v>248</v>
      </c>
      <c r="B780" s="48" t="s">
        <v>1444</v>
      </c>
      <c r="C780" s="34" t="s">
        <v>43</v>
      </c>
      <c r="D780" s="35"/>
      <c r="E780" s="149" t="s">
        <v>1446</v>
      </c>
      <c r="F780" s="156"/>
      <c r="G780" s="108">
        <f>296.7/5</f>
        <v>59.339999999999996</v>
      </c>
      <c r="H780" s="81">
        <v>8</v>
      </c>
      <c r="I780" s="67">
        <v>5000</v>
      </c>
      <c r="J780" s="40" t="s">
        <v>59</v>
      </c>
      <c r="K780" s="41" t="s">
        <v>26</v>
      </c>
      <c r="L780" s="42" t="str">
        <f t="shared" si="26"/>
        <v>5000grams</v>
      </c>
      <c r="M780" s="43">
        <f t="shared" si="27"/>
        <v>40000</v>
      </c>
      <c r="N780" s="44" t="str">
        <f t="shared" si="28"/>
        <v>40000grams</v>
      </c>
      <c r="O780" s="51">
        <f t="shared" si="29"/>
        <v>474.71999999999997</v>
      </c>
      <c r="P780" s="46"/>
      <c r="Q780" s="46"/>
      <c r="R780" s="46"/>
      <c r="S780" s="46"/>
      <c r="T780" s="46"/>
      <c r="U780" s="46"/>
      <c r="V780" s="46"/>
      <c r="W780" s="46"/>
      <c r="X780" s="46"/>
      <c r="Y780" s="46"/>
      <c r="Z780" s="46"/>
    </row>
    <row r="781" spans="1:26" ht="13.5" customHeight="1">
      <c r="A781" s="233">
        <v>248</v>
      </c>
      <c r="B781" s="68" t="s">
        <v>1444</v>
      </c>
      <c r="C781" s="34" t="s">
        <v>35</v>
      </c>
      <c r="D781" s="35"/>
      <c r="E781" s="99" t="s">
        <v>1447</v>
      </c>
      <c r="F781" s="156"/>
      <c r="G781" s="108">
        <v>40</v>
      </c>
      <c r="H781" s="81">
        <v>5</v>
      </c>
      <c r="I781" s="67">
        <v>500</v>
      </c>
      <c r="J781" s="40" t="s">
        <v>59</v>
      </c>
      <c r="K781" s="41" t="s">
        <v>26</v>
      </c>
      <c r="L781" s="42" t="str">
        <f t="shared" si="26"/>
        <v>500grams</v>
      </c>
      <c r="M781" s="43">
        <f t="shared" si="27"/>
        <v>2500</v>
      </c>
      <c r="N781" s="44" t="str">
        <f t="shared" si="28"/>
        <v>2500grams</v>
      </c>
      <c r="O781" s="51">
        <f t="shared" si="29"/>
        <v>200</v>
      </c>
      <c r="P781" s="46"/>
      <c r="Q781" s="46"/>
      <c r="R781" s="46"/>
      <c r="S781" s="46"/>
      <c r="T781" s="46"/>
      <c r="U781" s="46"/>
      <c r="V781" s="46"/>
      <c r="W781" s="46"/>
      <c r="X781" s="46"/>
      <c r="Y781" s="46"/>
      <c r="Z781" s="46"/>
    </row>
    <row r="782" spans="1:26" ht="13.5" customHeight="1">
      <c r="A782" s="233">
        <v>248</v>
      </c>
      <c r="B782" s="68" t="s">
        <v>1444</v>
      </c>
      <c r="C782" s="34" t="s">
        <v>35</v>
      </c>
      <c r="D782" s="35"/>
      <c r="E782" s="99" t="s">
        <v>1447</v>
      </c>
      <c r="F782" s="156"/>
      <c r="G782" s="108">
        <v>80</v>
      </c>
      <c r="H782" s="81">
        <v>5</v>
      </c>
      <c r="I782" s="67">
        <v>1000</v>
      </c>
      <c r="J782" s="40" t="s">
        <v>33</v>
      </c>
      <c r="K782" s="41" t="s">
        <v>26</v>
      </c>
      <c r="L782" s="42" t="str">
        <f t="shared" si="26"/>
        <v>1000kg</v>
      </c>
      <c r="M782" s="43">
        <f t="shared" si="27"/>
        <v>5000</v>
      </c>
      <c r="N782" s="44" t="str">
        <f t="shared" si="28"/>
        <v>5000kg</v>
      </c>
      <c r="O782" s="51">
        <f t="shared" si="29"/>
        <v>400</v>
      </c>
      <c r="P782" s="46"/>
      <c r="Q782" s="46"/>
      <c r="R782" s="46"/>
      <c r="S782" s="46"/>
      <c r="T782" s="46"/>
      <c r="U782" s="46"/>
      <c r="V782" s="46"/>
      <c r="W782" s="46"/>
      <c r="X782" s="46"/>
      <c r="Y782" s="46"/>
      <c r="Z782" s="46"/>
    </row>
    <row r="783" spans="1:26" ht="13.5" customHeight="1">
      <c r="A783" s="233">
        <v>248</v>
      </c>
      <c r="B783" s="122" t="s">
        <v>1444</v>
      </c>
      <c r="C783" s="34" t="s">
        <v>82</v>
      </c>
      <c r="D783" s="35"/>
      <c r="E783" s="203" t="s">
        <v>1447</v>
      </c>
      <c r="F783" s="155" t="s">
        <v>76</v>
      </c>
      <c r="G783" s="205">
        <v>62</v>
      </c>
      <c r="H783" s="129">
        <v>7</v>
      </c>
      <c r="I783" s="334">
        <v>500</v>
      </c>
      <c r="J783" s="130" t="s">
        <v>59</v>
      </c>
      <c r="K783" s="41" t="s">
        <v>26</v>
      </c>
      <c r="L783" s="42" t="str">
        <f t="shared" si="26"/>
        <v>500grams</v>
      </c>
      <c r="M783" s="43">
        <f t="shared" si="27"/>
        <v>3500</v>
      </c>
      <c r="N783" s="44" t="str">
        <f t="shared" si="28"/>
        <v>3500grams</v>
      </c>
      <c r="O783" s="51">
        <f t="shared" si="29"/>
        <v>434</v>
      </c>
      <c r="P783" s="46"/>
      <c r="Q783" s="46"/>
      <c r="R783" s="46"/>
      <c r="S783" s="46"/>
      <c r="T783" s="46"/>
      <c r="U783" s="46"/>
      <c r="V783" s="46"/>
      <c r="W783" s="46"/>
      <c r="X783" s="46"/>
      <c r="Y783" s="46"/>
      <c r="Z783" s="46"/>
    </row>
    <row r="784" spans="1:26" ht="13.5" customHeight="1">
      <c r="A784" s="233">
        <v>248</v>
      </c>
      <c r="B784" s="208" t="s">
        <v>1444</v>
      </c>
      <c r="C784" s="34" t="s">
        <v>27</v>
      </c>
      <c r="D784" s="35"/>
      <c r="E784" s="336" t="s">
        <v>1446</v>
      </c>
      <c r="F784" s="156"/>
      <c r="G784" s="108">
        <v>296.7</v>
      </c>
      <c r="H784" s="81">
        <v>1</v>
      </c>
      <c r="I784" s="67"/>
      <c r="J784" s="40"/>
      <c r="K784" s="41" t="s">
        <v>26</v>
      </c>
      <c r="L784" s="42" t="str">
        <f t="shared" si="26"/>
        <v/>
      </c>
      <c r="M784" s="43">
        <f t="shared" si="27"/>
        <v>0</v>
      </c>
      <c r="N784" s="44" t="str">
        <f t="shared" si="28"/>
        <v>0</v>
      </c>
      <c r="O784" s="45">
        <f t="shared" si="29"/>
        <v>296.7</v>
      </c>
      <c r="P784" s="46"/>
      <c r="Q784" s="46"/>
      <c r="R784" s="46"/>
      <c r="S784" s="46"/>
      <c r="T784" s="46"/>
      <c r="U784" s="46"/>
      <c r="V784" s="46"/>
      <c r="W784" s="46"/>
      <c r="X784" s="46"/>
      <c r="Y784" s="46"/>
      <c r="Z784" s="46"/>
    </row>
    <row r="785" spans="1:26" ht="13.5" customHeight="1">
      <c r="A785" s="233">
        <v>248</v>
      </c>
      <c r="B785" s="79" t="s">
        <v>1444</v>
      </c>
      <c r="C785" s="34" t="s">
        <v>47</v>
      </c>
      <c r="D785" s="59"/>
      <c r="E785" s="149" t="s">
        <v>1445</v>
      </c>
      <c r="F785" s="195"/>
      <c r="G785" s="108">
        <v>59.3</v>
      </c>
      <c r="H785" s="81">
        <v>7</v>
      </c>
      <c r="I785" s="67"/>
      <c r="J785" s="40" t="s">
        <v>59</v>
      </c>
      <c r="K785" s="46"/>
      <c r="L785" s="42" t="str">
        <f t="shared" si="26"/>
        <v>grams</v>
      </c>
      <c r="M785" s="43">
        <f t="shared" si="27"/>
        <v>0</v>
      </c>
      <c r="N785" s="44" t="str">
        <f t="shared" si="28"/>
        <v>0grams</v>
      </c>
      <c r="O785" s="51">
        <f t="shared" si="29"/>
        <v>415.09999999999997</v>
      </c>
      <c r="P785" s="46"/>
      <c r="Q785" s="46"/>
      <c r="R785" s="46"/>
      <c r="S785" s="46"/>
      <c r="T785" s="46"/>
      <c r="U785" s="46"/>
      <c r="V785" s="46"/>
      <c r="W785" s="46"/>
      <c r="X785" s="46"/>
      <c r="Y785" s="46"/>
      <c r="Z785" s="46"/>
    </row>
    <row r="786" spans="1:26" ht="13.5" customHeight="1">
      <c r="A786" s="232">
        <v>249</v>
      </c>
      <c r="B786" s="33" t="s">
        <v>1645</v>
      </c>
      <c r="C786" s="49" t="s">
        <v>31</v>
      </c>
      <c r="D786" s="35"/>
      <c r="E786" s="91" t="s">
        <v>772</v>
      </c>
      <c r="F786" s="156"/>
      <c r="G786" s="108">
        <v>125</v>
      </c>
      <c r="H786" s="81">
        <v>1</v>
      </c>
      <c r="I786" s="67"/>
      <c r="J786" s="40" t="s">
        <v>33</v>
      </c>
      <c r="K786" s="41" t="s">
        <v>37</v>
      </c>
      <c r="L786" s="42" t="str">
        <f t="shared" si="26"/>
        <v>kg</v>
      </c>
      <c r="M786" s="43">
        <f t="shared" si="27"/>
        <v>0</v>
      </c>
      <c r="N786" s="44" t="str">
        <f t="shared" si="28"/>
        <v>0kg</v>
      </c>
      <c r="O786" s="51">
        <f t="shared" si="29"/>
        <v>125</v>
      </c>
      <c r="P786" s="46"/>
      <c r="Q786" s="46"/>
      <c r="R786" s="46"/>
      <c r="S786" s="46"/>
      <c r="T786" s="46"/>
      <c r="U786" s="46"/>
      <c r="V786" s="46"/>
      <c r="W786" s="46"/>
      <c r="X786" s="46"/>
      <c r="Y786" s="46"/>
      <c r="Z786" s="46"/>
    </row>
    <row r="787" spans="1:26" ht="13.5" customHeight="1">
      <c r="A787" s="232">
        <v>249</v>
      </c>
      <c r="B787" s="48" t="s">
        <v>1645</v>
      </c>
      <c r="C787" s="34" t="s">
        <v>43</v>
      </c>
      <c r="D787" s="35"/>
      <c r="E787" s="149" t="s">
        <v>1647</v>
      </c>
      <c r="F787" s="156"/>
      <c r="G787" s="108">
        <v>236.7</v>
      </c>
      <c r="H787" s="81">
        <v>0.8</v>
      </c>
      <c r="I787" s="67">
        <v>1000</v>
      </c>
      <c r="J787" s="40" t="s">
        <v>59</v>
      </c>
      <c r="K787" s="41" t="s">
        <v>26</v>
      </c>
      <c r="L787" s="42" t="str">
        <f t="shared" si="26"/>
        <v>1000grams</v>
      </c>
      <c r="M787" s="43">
        <f t="shared" si="27"/>
        <v>800</v>
      </c>
      <c r="N787" s="44" t="str">
        <f t="shared" si="28"/>
        <v>800grams</v>
      </c>
      <c r="O787" s="51">
        <f t="shared" si="29"/>
        <v>189.36</v>
      </c>
      <c r="P787" s="46"/>
      <c r="Q787" s="46"/>
      <c r="R787" s="46"/>
      <c r="S787" s="46"/>
      <c r="T787" s="46"/>
      <c r="U787" s="46"/>
      <c r="V787" s="46"/>
      <c r="W787" s="46"/>
      <c r="X787" s="46"/>
      <c r="Y787" s="46"/>
      <c r="Z787" s="46"/>
    </row>
    <row r="788" spans="1:26" ht="13.5" customHeight="1">
      <c r="A788" s="233">
        <v>249</v>
      </c>
      <c r="B788" s="68" t="s">
        <v>1645</v>
      </c>
      <c r="C788" s="34" t="s">
        <v>35</v>
      </c>
      <c r="D788" s="35"/>
      <c r="E788" s="91" t="s">
        <v>1493</v>
      </c>
      <c r="F788" s="156"/>
      <c r="G788" s="108">
        <v>120</v>
      </c>
      <c r="H788" s="112">
        <v>1</v>
      </c>
      <c r="I788" s="67">
        <v>1000</v>
      </c>
      <c r="J788" s="131" t="s">
        <v>33</v>
      </c>
      <c r="K788" s="41" t="s">
        <v>26</v>
      </c>
      <c r="L788" s="42" t="str">
        <f t="shared" si="26"/>
        <v>1000kg</v>
      </c>
      <c r="M788" s="43">
        <f t="shared" si="27"/>
        <v>1000</v>
      </c>
      <c r="N788" s="44" t="str">
        <f t="shared" si="28"/>
        <v>1000kg</v>
      </c>
      <c r="O788" s="51">
        <f t="shared" si="29"/>
        <v>120</v>
      </c>
      <c r="P788" s="46"/>
      <c r="Q788" s="46"/>
      <c r="R788" s="46"/>
      <c r="S788" s="46"/>
      <c r="T788" s="46"/>
      <c r="U788" s="46"/>
      <c r="V788" s="46"/>
      <c r="W788" s="46"/>
      <c r="X788" s="46"/>
      <c r="Y788" s="46"/>
      <c r="Z788" s="46"/>
    </row>
    <row r="789" spans="1:26" ht="13.5" customHeight="1">
      <c r="A789" s="232">
        <v>249</v>
      </c>
      <c r="B789" s="68" t="s">
        <v>1645</v>
      </c>
      <c r="C789" s="53" t="s">
        <v>39</v>
      </c>
      <c r="D789" s="52"/>
      <c r="E789" s="52" t="s">
        <v>1648</v>
      </c>
      <c r="F789" s="156"/>
      <c r="G789" s="388">
        <v>125</v>
      </c>
      <c r="H789" s="71">
        <v>2</v>
      </c>
      <c r="I789" s="218">
        <v>1000</v>
      </c>
      <c r="J789" s="56" t="s">
        <v>59</v>
      </c>
      <c r="K789" s="41"/>
      <c r="L789" s="42" t="str">
        <f t="shared" si="26"/>
        <v>1000grams</v>
      </c>
      <c r="M789" s="43">
        <f t="shared" si="27"/>
        <v>2000</v>
      </c>
      <c r="N789" s="44" t="str">
        <f t="shared" si="28"/>
        <v>2000grams</v>
      </c>
      <c r="O789" s="51">
        <f t="shared" si="29"/>
        <v>250</v>
      </c>
      <c r="P789" s="46"/>
      <c r="Q789" s="46"/>
      <c r="R789" s="46"/>
      <c r="S789" s="46"/>
      <c r="T789" s="46"/>
      <c r="U789" s="46"/>
      <c r="V789" s="46"/>
      <c r="W789" s="46"/>
      <c r="X789" s="46"/>
      <c r="Y789" s="46"/>
      <c r="Z789" s="46"/>
    </row>
    <row r="790" spans="1:26" ht="13.5" customHeight="1">
      <c r="A790" s="233">
        <v>249</v>
      </c>
      <c r="B790" s="76" t="s">
        <v>1645</v>
      </c>
      <c r="C790" s="34" t="s">
        <v>55</v>
      </c>
      <c r="D790" s="35"/>
      <c r="E790" s="101" t="s">
        <v>1646</v>
      </c>
      <c r="F790" s="156"/>
      <c r="G790" s="77">
        <v>23.6</v>
      </c>
      <c r="H790" s="81">
        <v>8</v>
      </c>
      <c r="I790" s="67">
        <v>100</v>
      </c>
      <c r="J790" s="40" t="s">
        <v>59</v>
      </c>
      <c r="K790" s="41" t="s">
        <v>26</v>
      </c>
      <c r="L790" s="42" t="str">
        <f t="shared" si="26"/>
        <v>100grams</v>
      </c>
      <c r="M790" s="43">
        <f t="shared" si="27"/>
        <v>800</v>
      </c>
      <c r="N790" s="44" t="str">
        <f t="shared" si="28"/>
        <v>800grams</v>
      </c>
      <c r="O790" s="51">
        <f t="shared" si="29"/>
        <v>188.8</v>
      </c>
      <c r="P790" s="46"/>
      <c r="Q790" s="46"/>
      <c r="R790" s="46"/>
      <c r="S790" s="46"/>
      <c r="T790" s="46"/>
      <c r="U790" s="46"/>
      <c r="V790" s="46"/>
      <c r="W790" s="46"/>
      <c r="X790" s="46"/>
      <c r="Y790" s="46"/>
      <c r="Z790" s="46"/>
    </row>
    <row r="791" spans="1:26" ht="13.5" customHeight="1">
      <c r="A791" s="233">
        <v>249</v>
      </c>
      <c r="B791" s="79" t="s">
        <v>1645</v>
      </c>
      <c r="C791" s="34" t="s">
        <v>47</v>
      </c>
      <c r="D791" s="59"/>
      <c r="E791" s="149" t="s">
        <v>1647</v>
      </c>
      <c r="F791" s="195"/>
      <c r="G791" s="108">
        <v>236.7</v>
      </c>
      <c r="H791" s="81">
        <v>4</v>
      </c>
      <c r="I791" s="67">
        <v>1</v>
      </c>
      <c r="J791" s="40" t="s">
        <v>59</v>
      </c>
      <c r="K791" s="46"/>
      <c r="L791" s="42" t="str">
        <f t="shared" si="26"/>
        <v>1grams</v>
      </c>
      <c r="M791" s="43">
        <f t="shared" si="27"/>
        <v>4</v>
      </c>
      <c r="N791" s="44" t="str">
        <f t="shared" si="28"/>
        <v>4grams</v>
      </c>
      <c r="O791" s="51">
        <f t="shared" si="29"/>
        <v>946.8</v>
      </c>
      <c r="P791" s="46"/>
      <c r="Q791" s="46"/>
      <c r="R791" s="46"/>
      <c r="S791" s="46"/>
      <c r="T791" s="46"/>
      <c r="U791" s="46"/>
      <c r="V791" s="46"/>
      <c r="W791" s="46"/>
      <c r="X791" s="46"/>
      <c r="Y791" s="46"/>
      <c r="Z791" s="46"/>
    </row>
    <row r="792" spans="1:26" ht="13.5" customHeight="1">
      <c r="A792" s="233">
        <v>249</v>
      </c>
      <c r="B792" s="57" t="s">
        <v>1645</v>
      </c>
      <c r="C792" s="94" t="s">
        <v>68</v>
      </c>
      <c r="D792" s="59"/>
      <c r="E792" s="91"/>
      <c r="F792" s="195"/>
      <c r="G792" s="95">
        <v>0.23669999999999999</v>
      </c>
      <c r="H792" s="97">
        <v>2800</v>
      </c>
      <c r="I792" s="227">
        <v>1000</v>
      </c>
      <c r="J792" s="131" t="s">
        <v>59</v>
      </c>
      <c r="K792" s="46"/>
      <c r="L792" s="42" t="str">
        <f t="shared" si="26"/>
        <v>1000grams</v>
      </c>
      <c r="M792" s="43">
        <f t="shared" si="27"/>
        <v>2800000</v>
      </c>
      <c r="N792" s="44" t="str">
        <f t="shared" si="28"/>
        <v>2800000grams</v>
      </c>
      <c r="O792" s="51">
        <f t="shared" si="29"/>
        <v>662.76</v>
      </c>
      <c r="P792" s="46"/>
      <c r="Q792" s="46"/>
      <c r="R792" s="46"/>
      <c r="S792" s="46"/>
      <c r="T792" s="46"/>
      <c r="U792" s="46"/>
      <c r="V792" s="46"/>
      <c r="W792" s="46"/>
      <c r="X792" s="46"/>
      <c r="Y792" s="46"/>
      <c r="Z792" s="46"/>
    </row>
    <row r="793" spans="1:26" ht="13.5" customHeight="1">
      <c r="A793" s="232">
        <v>250</v>
      </c>
      <c r="B793" s="48" t="s">
        <v>1710</v>
      </c>
      <c r="C793" s="49" t="s">
        <v>31</v>
      </c>
      <c r="D793" s="35"/>
      <c r="E793" s="91" t="s">
        <v>1713</v>
      </c>
      <c r="F793" s="156"/>
      <c r="G793" s="108">
        <v>3.9</v>
      </c>
      <c r="H793" s="81">
        <v>31</v>
      </c>
      <c r="I793" s="67"/>
      <c r="J793" s="40" t="s">
        <v>37</v>
      </c>
      <c r="K793" s="41" t="s">
        <v>37</v>
      </c>
      <c r="L793" s="42" t="str">
        <f t="shared" si="26"/>
        <v>pieces</v>
      </c>
      <c r="M793" s="43">
        <f t="shared" si="27"/>
        <v>0</v>
      </c>
      <c r="N793" s="44" t="str">
        <f t="shared" si="28"/>
        <v>0pieces</v>
      </c>
      <c r="O793" s="51">
        <f t="shared" si="29"/>
        <v>120.89999999999999</v>
      </c>
      <c r="P793" s="46"/>
      <c r="Q793" s="46"/>
      <c r="R793" s="46"/>
      <c r="S793" s="46"/>
      <c r="T793" s="46"/>
      <c r="U793" s="46"/>
      <c r="V793" s="46"/>
      <c r="W793" s="46"/>
      <c r="X793" s="46"/>
      <c r="Y793" s="46"/>
      <c r="Z793" s="46"/>
    </row>
    <row r="794" spans="1:26" ht="13.5" customHeight="1">
      <c r="A794" s="233">
        <v>250</v>
      </c>
      <c r="B794" s="374" t="s">
        <v>1710</v>
      </c>
      <c r="C794" s="34" t="s">
        <v>27</v>
      </c>
      <c r="D794" s="35"/>
      <c r="E794" s="374" t="s">
        <v>1712</v>
      </c>
      <c r="F794" s="156"/>
      <c r="G794" s="108">
        <v>19.100000000000001</v>
      </c>
      <c r="H794" s="81">
        <f t="shared" ref="H794:H795" si="30">O794/G794</f>
        <v>2</v>
      </c>
      <c r="I794" s="67"/>
      <c r="J794" s="40"/>
      <c r="K794" s="41"/>
      <c r="L794" s="42" t="str">
        <f t="shared" si="26"/>
        <v/>
      </c>
      <c r="M794" s="43">
        <f t="shared" si="27"/>
        <v>0</v>
      </c>
      <c r="N794" s="44" t="str">
        <f t="shared" si="28"/>
        <v>0</v>
      </c>
      <c r="O794" s="133">
        <v>38.200000000000003</v>
      </c>
      <c r="P794" s="46"/>
      <c r="Q794" s="46"/>
      <c r="R794" s="46"/>
      <c r="S794" s="46"/>
      <c r="T794" s="46"/>
      <c r="U794" s="46"/>
      <c r="V794" s="46"/>
      <c r="W794" s="46"/>
      <c r="X794" s="46"/>
      <c r="Y794" s="46"/>
      <c r="Z794" s="46"/>
    </row>
    <row r="795" spans="1:26" ht="13.5" customHeight="1">
      <c r="A795" s="233">
        <v>250</v>
      </c>
      <c r="B795" s="374" t="s">
        <v>1710</v>
      </c>
      <c r="C795" s="34" t="s">
        <v>27</v>
      </c>
      <c r="D795" s="35"/>
      <c r="E795" s="319" t="s">
        <v>2649</v>
      </c>
      <c r="F795" s="156"/>
      <c r="G795" s="108">
        <v>22.3</v>
      </c>
      <c r="H795" s="81">
        <f t="shared" si="30"/>
        <v>2</v>
      </c>
      <c r="I795" s="67"/>
      <c r="J795" s="40"/>
      <c r="K795" s="41"/>
      <c r="L795" s="42" t="str">
        <f t="shared" si="26"/>
        <v/>
      </c>
      <c r="M795" s="43">
        <f t="shared" si="27"/>
        <v>0</v>
      </c>
      <c r="N795" s="44" t="str">
        <f t="shared" si="28"/>
        <v>0</v>
      </c>
      <c r="O795" s="133">
        <v>44.6</v>
      </c>
      <c r="P795" s="46"/>
      <c r="Q795" s="46"/>
      <c r="R795" s="46"/>
      <c r="S795" s="46"/>
      <c r="T795" s="46"/>
      <c r="U795" s="46"/>
      <c r="V795" s="46"/>
      <c r="W795" s="46"/>
      <c r="X795" s="46"/>
      <c r="Y795" s="46"/>
      <c r="Z795" s="46"/>
    </row>
    <row r="796" spans="1:26" ht="13.5" customHeight="1">
      <c r="A796" s="232">
        <v>251</v>
      </c>
      <c r="B796" s="48" t="s">
        <v>2464</v>
      </c>
      <c r="C796" s="49" t="s">
        <v>31</v>
      </c>
      <c r="D796" s="35"/>
      <c r="E796" s="149" t="s">
        <v>2467</v>
      </c>
      <c r="F796" s="156"/>
      <c r="G796" s="108">
        <v>16.2</v>
      </c>
      <c r="H796" s="81">
        <v>12</v>
      </c>
      <c r="I796" s="67"/>
      <c r="J796" s="40" t="s">
        <v>37</v>
      </c>
      <c r="K796" s="41" t="s">
        <v>26</v>
      </c>
      <c r="L796" s="42" t="str">
        <f t="shared" si="26"/>
        <v>pieces</v>
      </c>
      <c r="M796" s="43">
        <f t="shared" si="27"/>
        <v>0</v>
      </c>
      <c r="N796" s="44" t="str">
        <f t="shared" si="28"/>
        <v>0pieces</v>
      </c>
      <c r="O796" s="51">
        <f t="shared" ref="O796:O874" si="31">G796*H796</f>
        <v>194.39999999999998</v>
      </c>
      <c r="P796" s="46"/>
      <c r="Q796" s="46"/>
      <c r="R796" s="46"/>
      <c r="S796" s="46"/>
      <c r="T796" s="46"/>
      <c r="U796" s="46"/>
      <c r="V796" s="46"/>
      <c r="W796" s="46"/>
      <c r="X796" s="46"/>
      <c r="Y796" s="46"/>
      <c r="Z796" s="46"/>
    </row>
    <row r="797" spans="1:26" ht="13.5" customHeight="1">
      <c r="A797" s="232">
        <v>251</v>
      </c>
      <c r="B797" s="52" t="s">
        <v>2464</v>
      </c>
      <c r="C797" s="53" t="s">
        <v>39</v>
      </c>
      <c r="D797" s="52"/>
      <c r="E797" s="101" t="s">
        <v>2468</v>
      </c>
      <c r="F797" s="156"/>
      <c r="G797" s="102">
        <v>25</v>
      </c>
      <c r="H797" s="478">
        <v>19</v>
      </c>
      <c r="I797" s="218">
        <v>1</v>
      </c>
      <c r="J797" s="56" t="s">
        <v>37</v>
      </c>
      <c r="K797" s="41"/>
      <c r="L797" s="42" t="str">
        <f t="shared" si="26"/>
        <v>1pieces</v>
      </c>
      <c r="M797" s="43">
        <f t="shared" si="27"/>
        <v>19</v>
      </c>
      <c r="N797" s="44" t="str">
        <f t="shared" si="28"/>
        <v>19pieces</v>
      </c>
      <c r="O797" s="51">
        <f t="shared" si="31"/>
        <v>475</v>
      </c>
      <c r="P797" s="46"/>
      <c r="Q797" s="46"/>
      <c r="R797" s="46"/>
      <c r="S797" s="46"/>
      <c r="T797" s="46"/>
      <c r="U797" s="46"/>
      <c r="V797" s="46"/>
      <c r="W797" s="46"/>
      <c r="X797" s="46"/>
      <c r="Y797" s="46"/>
      <c r="Z797" s="46"/>
    </row>
    <row r="798" spans="1:26" ht="13.5" customHeight="1">
      <c r="A798" s="233">
        <v>251</v>
      </c>
      <c r="B798" s="209" t="s">
        <v>2464</v>
      </c>
      <c r="C798" s="34" t="s">
        <v>74</v>
      </c>
      <c r="D798" s="204"/>
      <c r="E798" s="149" t="s">
        <v>2466</v>
      </c>
      <c r="F798" s="156" t="s">
        <v>76</v>
      </c>
      <c r="G798" s="108">
        <v>12.56</v>
      </c>
      <c r="H798" s="81">
        <v>8</v>
      </c>
      <c r="I798" s="67">
        <v>1</v>
      </c>
      <c r="J798" s="40" t="s">
        <v>37</v>
      </c>
      <c r="K798" s="41" t="s">
        <v>26</v>
      </c>
      <c r="L798" s="42" t="str">
        <f t="shared" si="26"/>
        <v>1pieces</v>
      </c>
      <c r="M798" s="43">
        <f t="shared" si="27"/>
        <v>8</v>
      </c>
      <c r="N798" s="44" t="str">
        <f t="shared" si="28"/>
        <v>8pieces</v>
      </c>
      <c r="O798" s="51">
        <f t="shared" si="31"/>
        <v>100.48</v>
      </c>
      <c r="P798" s="46"/>
      <c r="Q798" s="46"/>
      <c r="R798" s="46"/>
      <c r="S798" s="46"/>
      <c r="T798" s="46"/>
      <c r="U798" s="46"/>
      <c r="V798" s="46"/>
      <c r="W798" s="46"/>
      <c r="X798" s="46"/>
      <c r="Y798" s="46"/>
      <c r="Z798" s="46"/>
    </row>
    <row r="799" spans="1:26" ht="13.5" customHeight="1">
      <c r="A799" s="233">
        <v>251</v>
      </c>
      <c r="B799" s="36" t="s">
        <v>2464</v>
      </c>
      <c r="C799" s="34" t="s">
        <v>27</v>
      </c>
      <c r="D799" s="35"/>
      <c r="E799" s="230" t="s">
        <v>2468</v>
      </c>
      <c r="F799" s="156"/>
      <c r="G799" s="108">
        <v>13</v>
      </c>
      <c r="H799" s="81">
        <v>3</v>
      </c>
      <c r="I799" s="67"/>
      <c r="J799" s="40"/>
      <c r="K799" s="41" t="s">
        <v>26</v>
      </c>
      <c r="L799" s="42" t="str">
        <f t="shared" si="26"/>
        <v/>
      </c>
      <c r="M799" s="43">
        <f t="shared" si="27"/>
        <v>0</v>
      </c>
      <c r="N799" s="44" t="str">
        <f t="shared" si="28"/>
        <v>0</v>
      </c>
      <c r="O799" s="45">
        <f t="shared" si="31"/>
        <v>39</v>
      </c>
      <c r="P799" s="46"/>
      <c r="Q799" s="46"/>
      <c r="R799" s="46"/>
      <c r="S799" s="46"/>
      <c r="T799" s="46"/>
      <c r="U799" s="46"/>
      <c r="V799" s="46"/>
      <c r="W799" s="46"/>
      <c r="X799" s="46"/>
      <c r="Y799" s="46"/>
      <c r="Z799" s="46"/>
    </row>
    <row r="800" spans="1:26" ht="13.5" customHeight="1">
      <c r="A800" s="233">
        <v>251</v>
      </c>
      <c r="B800" s="79" t="s">
        <v>2464</v>
      </c>
      <c r="C800" s="34" t="s">
        <v>47</v>
      </c>
      <c r="D800" s="59"/>
      <c r="E800" s="149" t="s">
        <v>2468</v>
      </c>
      <c r="F800" s="195"/>
      <c r="G800" s="108">
        <v>18.5</v>
      </c>
      <c r="H800" s="81">
        <v>198</v>
      </c>
      <c r="I800" s="67">
        <v>1</v>
      </c>
      <c r="J800" s="40" t="s">
        <v>37</v>
      </c>
      <c r="K800" s="46"/>
      <c r="L800" s="42" t="str">
        <f t="shared" si="26"/>
        <v>1pieces</v>
      </c>
      <c r="M800" s="43">
        <f t="shared" si="27"/>
        <v>198</v>
      </c>
      <c r="N800" s="44" t="str">
        <f t="shared" si="28"/>
        <v>198pieces</v>
      </c>
      <c r="O800" s="51">
        <f t="shared" si="31"/>
        <v>3663</v>
      </c>
      <c r="P800" s="46"/>
      <c r="Q800" s="46"/>
      <c r="R800" s="46"/>
      <c r="S800" s="46"/>
      <c r="T800" s="46"/>
      <c r="U800" s="46"/>
      <c r="V800" s="46"/>
      <c r="W800" s="46"/>
      <c r="X800" s="46"/>
      <c r="Y800" s="46"/>
      <c r="Z800" s="46"/>
    </row>
    <row r="801" spans="1:26" ht="13.5" customHeight="1">
      <c r="A801" s="233">
        <v>251</v>
      </c>
      <c r="B801" s="79" t="s">
        <v>2464</v>
      </c>
      <c r="C801" s="94" t="s">
        <v>68</v>
      </c>
      <c r="D801" s="59"/>
      <c r="E801" s="91"/>
      <c r="F801" s="195"/>
      <c r="G801" s="95">
        <v>34.200000000000003</v>
      </c>
      <c r="H801" s="97">
        <v>5</v>
      </c>
      <c r="I801" s="227">
        <v>1</v>
      </c>
      <c r="J801" s="131" t="s">
        <v>37</v>
      </c>
      <c r="K801" s="46"/>
      <c r="L801" s="42" t="str">
        <f t="shared" si="26"/>
        <v>1pieces</v>
      </c>
      <c r="M801" s="43">
        <f t="shared" si="27"/>
        <v>5</v>
      </c>
      <c r="N801" s="44" t="str">
        <f t="shared" si="28"/>
        <v>5pieces</v>
      </c>
      <c r="O801" s="51">
        <f t="shared" si="31"/>
        <v>171</v>
      </c>
      <c r="P801" s="46"/>
      <c r="Q801" s="46"/>
      <c r="R801" s="46"/>
      <c r="S801" s="46"/>
      <c r="T801" s="46"/>
      <c r="U801" s="46"/>
      <c r="V801" s="46"/>
      <c r="W801" s="46"/>
      <c r="X801" s="46"/>
      <c r="Y801" s="46"/>
      <c r="Z801" s="46"/>
    </row>
    <row r="802" spans="1:26" ht="13.5" customHeight="1">
      <c r="A802" s="232">
        <v>252</v>
      </c>
      <c r="B802" s="48" t="s">
        <v>50</v>
      </c>
      <c r="C802" s="49" t="s">
        <v>31</v>
      </c>
      <c r="D802" s="35"/>
      <c r="E802" s="149"/>
      <c r="F802" s="156"/>
      <c r="G802" s="108">
        <v>0.1</v>
      </c>
      <c r="H802" s="81">
        <v>1960</v>
      </c>
      <c r="I802" s="67"/>
      <c r="J802" s="40" t="s">
        <v>37</v>
      </c>
      <c r="K802" s="41" t="s">
        <v>26</v>
      </c>
      <c r="L802" s="42" t="str">
        <f t="shared" si="26"/>
        <v>pieces</v>
      </c>
      <c r="M802" s="43">
        <f t="shared" si="27"/>
        <v>0</v>
      </c>
      <c r="N802" s="44" t="str">
        <f t="shared" si="28"/>
        <v>0pieces</v>
      </c>
      <c r="O802" s="51">
        <f t="shared" si="31"/>
        <v>196</v>
      </c>
      <c r="P802" s="46"/>
      <c r="Q802" s="46"/>
      <c r="R802" s="46"/>
      <c r="S802" s="46"/>
      <c r="T802" s="46"/>
      <c r="U802" s="46"/>
      <c r="V802" s="46"/>
      <c r="W802" s="46"/>
      <c r="X802" s="46"/>
      <c r="Y802" s="46"/>
      <c r="Z802" s="46"/>
    </row>
    <row r="803" spans="1:26" ht="13.5" customHeight="1">
      <c r="A803" s="232">
        <v>253</v>
      </c>
      <c r="B803" s="33" t="s">
        <v>210</v>
      </c>
      <c r="C803" s="49" t="s">
        <v>31</v>
      </c>
      <c r="D803" s="35"/>
      <c r="E803" s="149"/>
      <c r="F803" s="156"/>
      <c r="G803" s="108">
        <v>0.24</v>
      </c>
      <c r="H803" s="81">
        <v>84</v>
      </c>
      <c r="I803" s="67"/>
      <c r="J803" s="40" t="s">
        <v>42</v>
      </c>
      <c r="K803" s="41" t="s">
        <v>26</v>
      </c>
      <c r="L803" s="42" t="str">
        <f t="shared" si="26"/>
        <v>packs</v>
      </c>
      <c r="M803" s="43">
        <f t="shared" si="27"/>
        <v>0</v>
      </c>
      <c r="N803" s="44" t="str">
        <f t="shared" si="28"/>
        <v>0packs</v>
      </c>
      <c r="O803" s="51">
        <f t="shared" si="31"/>
        <v>20.16</v>
      </c>
      <c r="P803" s="46"/>
      <c r="Q803" s="46"/>
      <c r="R803" s="46"/>
      <c r="S803" s="46"/>
      <c r="T803" s="46"/>
      <c r="U803" s="46"/>
      <c r="V803" s="46"/>
      <c r="W803" s="46"/>
      <c r="X803" s="46"/>
      <c r="Y803" s="46"/>
      <c r="Z803" s="46"/>
    </row>
    <row r="804" spans="1:26" ht="13.5" customHeight="1">
      <c r="A804" s="233">
        <v>253</v>
      </c>
      <c r="B804" s="52" t="s">
        <v>206</v>
      </c>
      <c r="C804" s="34" t="s">
        <v>35</v>
      </c>
      <c r="D804" s="35"/>
      <c r="E804" s="101" t="s">
        <v>208</v>
      </c>
      <c r="F804" s="156"/>
      <c r="G804" s="102">
        <v>18</v>
      </c>
      <c r="H804" s="81">
        <v>4</v>
      </c>
      <c r="I804" s="67">
        <v>1</v>
      </c>
      <c r="J804" s="40" t="s">
        <v>42</v>
      </c>
      <c r="K804" s="41" t="s">
        <v>26</v>
      </c>
      <c r="L804" s="42" t="str">
        <f t="shared" si="26"/>
        <v>1packs</v>
      </c>
      <c r="M804" s="43">
        <f t="shared" si="27"/>
        <v>4</v>
      </c>
      <c r="N804" s="44" t="str">
        <f t="shared" si="28"/>
        <v>4packs</v>
      </c>
      <c r="O804" s="51">
        <f t="shared" si="31"/>
        <v>72</v>
      </c>
      <c r="P804" s="46"/>
      <c r="Q804" s="46"/>
      <c r="R804" s="46"/>
      <c r="S804" s="46"/>
      <c r="T804" s="46"/>
      <c r="U804" s="46"/>
      <c r="V804" s="46"/>
      <c r="W804" s="46"/>
      <c r="X804" s="46"/>
      <c r="Y804" s="46"/>
      <c r="Z804" s="46"/>
    </row>
    <row r="805" spans="1:26" ht="13.5" customHeight="1">
      <c r="A805" s="232">
        <v>253</v>
      </c>
      <c r="B805" s="52" t="s">
        <v>206</v>
      </c>
      <c r="C805" s="53" t="s">
        <v>39</v>
      </c>
      <c r="D805" s="52"/>
      <c r="E805" s="101" t="s">
        <v>209</v>
      </c>
      <c r="F805" s="155"/>
      <c r="G805" s="102">
        <v>25</v>
      </c>
      <c r="H805" s="103">
        <v>1</v>
      </c>
      <c r="I805" s="218">
        <v>1</v>
      </c>
      <c r="J805" s="56" t="s">
        <v>42</v>
      </c>
      <c r="K805" s="41" t="s">
        <v>26</v>
      </c>
      <c r="L805" s="42" t="str">
        <f t="shared" si="26"/>
        <v>1packs</v>
      </c>
      <c r="M805" s="43">
        <f t="shared" si="27"/>
        <v>1</v>
      </c>
      <c r="N805" s="44" t="str">
        <f t="shared" si="28"/>
        <v>1packs</v>
      </c>
      <c r="O805" s="51">
        <f t="shared" si="31"/>
        <v>25</v>
      </c>
      <c r="P805" s="46"/>
      <c r="Q805" s="46"/>
      <c r="R805" s="46"/>
      <c r="S805" s="46"/>
      <c r="T805" s="46"/>
      <c r="U805" s="46"/>
      <c r="V805" s="46"/>
      <c r="W805" s="46"/>
      <c r="X805" s="46"/>
      <c r="Y805" s="46"/>
      <c r="Z805" s="46"/>
    </row>
    <row r="806" spans="1:26" ht="13.5" customHeight="1">
      <c r="A806" s="233">
        <v>253</v>
      </c>
      <c r="B806" s="76" t="s">
        <v>206</v>
      </c>
      <c r="C806" s="34" t="s">
        <v>55</v>
      </c>
      <c r="D806" s="35"/>
      <c r="E806" s="101" t="s">
        <v>207</v>
      </c>
      <c r="F806" s="156"/>
      <c r="G806" s="106">
        <v>25.56</v>
      </c>
      <c r="H806" s="81">
        <v>9</v>
      </c>
      <c r="I806" s="67">
        <v>100</v>
      </c>
      <c r="J806" s="40" t="s">
        <v>37</v>
      </c>
      <c r="K806" s="41" t="s">
        <v>26</v>
      </c>
      <c r="L806" s="42" t="str">
        <f t="shared" si="26"/>
        <v>100pieces</v>
      </c>
      <c r="M806" s="43">
        <f t="shared" si="27"/>
        <v>900</v>
      </c>
      <c r="N806" s="44" t="str">
        <f t="shared" si="28"/>
        <v>900pieces</v>
      </c>
      <c r="O806" s="51">
        <f t="shared" si="31"/>
        <v>230.04</v>
      </c>
      <c r="P806" s="46"/>
      <c r="Q806" s="46"/>
      <c r="R806" s="46"/>
      <c r="S806" s="46"/>
      <c r="T806" s="46"/>
      <c r="U806" s="46"/>
      <c r="V806" s="46"/>
      <c r="W806" s="46"/>
      <c r="X806" s="46"/>
      <c r="Y806" s="46"/>
      <c r="Z806" s="46"/>
    </row>
    <row r="807" spans="1:26" ht="13.5" customHeight="1">
      <c r="A807" s="233">
        <v>253</v>
      </c>
      <c r="B807" s="36" t="s">
        <v>206</v>
      </c>
      <c r="C807" s="34" t="s">
        <v>27</v>
      </c>
      <c r="D807" s="35"/>
      <c r="E807" s="230" t="s">
        <v>209</v>
      </c>
      <c r="F807" s="156"/>
      <c r="G807" s="108">
        <v>17</v>
      </c>
      <c r="H807" s="81">
        <v>3</v>
      </c>
      <c r="I807" s="67"/>
      <c r="J807" s="40"/>
      <c r="K807" s="41" t="s">
        <v>26</v>
      </c>
      <c r="L807" s="42" t="str">
        <f t="shared" si="26"/>
        <v/>
      </c>
      <c r="M807" s="43">
        <f t="shared" si="27"/>
        <v>0</v>
      </c>
      <c r="N807" s="44" t="str">
        <f t="shared" si="28"/>
        <v>0</v>
      </c>
      <c r="O807" s="45">
        <f t="shared" si="31"/>
        <v>51</v>
      </c>
      <c r="P807" s="46"/>
      <c r="Q807" s="46"/>
      <c r="R807" s="46"/>
      <c r="S807" s="46"/>
      <c r="T807" s="46"/>
      <c r="U807" s="46"/>
      <c r="V807" s="46"/>
      <c r="W807" s="46"/>
      <c r="X807" s="46"/>
      <c r="Y807" s="46"/>
      <c r="Z807" s="46"/>
    </row>
    <row r="808" spans="1:26" ht="13.5" customHeight="1">
      <c r="A808" s="232">
        <v>254</v>
      </c>
      <c r="B808" s="48" t="s">
        <v>1001</v>
      </c>
      <c r="C808" s="49" t="s">
        <v>31</v>
      </c>
      <c r="D808" s="35"/>
      <c r="E808" s="91"/>
      <c r="F808" s="156"/>
      <c r="G808" s="108">
        <v>300</v>
      </c>
      <c r="H808" s="81">
        <v>1</v>
      </c>
      <c r="I808" s="67"/>
      <c r="J808" s="40" t="s">
        <v>37</v>
      </c>
      <c r="K808" s="41" t="s">
        <v>26</v>
      </c>
      <c r="L808" s="42" t="str">
        <f t="shared" si="26"/>
        <v>pieces</v>
      </c>
      <c r="M808" s="43">
        <f t="shared" si="27"/>
        <v>0</v>
      </c>
      <c r="N808" s="44" t="str">
        <f t="shared" si="28"/>
        <v>0pieces</v>
      </c>
      <c r="O808" s="51">
        <f t="shared" si="31"/>
        <v>300</v>
      </c>
      <c r="P808" s="46"/>
      <c r="Q808" s="46"/>
      <c r="R808" s="46"/>
      <c r="S808" s="46"/>
      <c r="T808" s="46"/>
      <c r="U808" s="46"/>
      <c r="V808" s="46"/>
      <c r="W808" s="46"/>
      <c r="X808" s="46"/>
      <c r="Y808" s="46"/>
      <c r="Z808" s="46"/>
    </row>
    <row r="809" spans="1:26" ht="13.5" customHeight="1">
      <c r="A809" s="233">
        <v>254</v>
      </c>
      <c r="B809" s="234" t="s">
        <v>999</v>
      </c>
      <c r="C809" s="34" t="s">
        <v>55</v>
      </c>
      <c r="D809" s="35"/>
      <c r="E809" s="101" t="s">
        <v>1000</v>
      </c>
      <c r="F809" s="156"/>
      <c r="G809" s="106">
        <v>275</v>
      </c>
      <c r="H809" s="81">
        <v>2</v>
      </c>
      <c r="I809" s="67">
        <v>1</v>
      </c>
      <c r="J809" s="40" t="s">
        <v>37</v>
      </c>
      <c r="K809" s="41" t="s">
        <v>26</v>
      </c>
      <c r="L809" s="42" t="str">
        <f t="shared" si="26"/>
        <v>1pieces</v>
      </c>
      <c r="M809" s="43">
        <f t="shared" si="27"/>
        <v>2</v>
      </c>
      <c r="N809" s="44" t="str">
        <f t="shared" si="28"/>
        <v>2pieces</v>
      </c>
      <c r="O809" s="51">
        <f t="shared" si="31"/>
        <v>550</v>
      </c>
      <c r="P809" s="46"/>
      <c r="Q809" s="46"/>
      <c r="R809" s="46"/>
      <c r="S809" s="46"/>
      <c r="T809" s="46"/>
      <c r="U809" s="46"/>
      <c r="V809" s="46"/>
      <c r="W809" s="46"/>
      <c r="X809" s="46"/>
      <c r="Y809" s="46"/>
      <c r="Z809" s="46"/>
    </row>
    <row r="810" spans="1:26" ht="13.5" customHeight="1">
      <c r="A810" s="232">
        <v>255</v>
      </c>
      <c r="B810" s="48" t="s">
        <v>1848</v>
      </c>
      <c r="C810" s="49" t="s">
        <v>31</v>
      </c>
      <c r="D810" s="35"/>
      <c r="E810" s="91"/>
      <c r="F810" s="156"/>
      <c r="G810" s="108">
        <v>0.95</v>
      </c>
      <c r="H810" s="81">
        <v>934</v>
      </c>
      <c r="I810" s="67"/>
      <c r="J810" s="40" t="s">
        <v>37</v>
      </c>
      <c r="K810" s="41" t="s">
        <v>26</v>
      </c>
      <c r="L810" s="42" t="str">
        <f t="shared" si="26"/>
        <v>pieces</v>
      </c>
      <c r="M810" s="43">
        <f t="shared" si="27"/>
        <v>0</v>
      </c>
      <c r="N810" s="44" t="str">
        <f t="shared" si="28"/>
        <v>0pieces</v>
      </c>
      <c r="O810" s="51">
        <f t="shared" si="31"/>
        <v>887.3</v>
      </c>
      <c r="P810" s="46"/>
      <c r="Q810" s="46"/>
      <c r="R810" s="46"/>
      <c r="S810" s="46"/>
      <c r="T810" s="46"/>
      <c r="U810" s="46"/>
      <c r="V810" s="46"/>
      <c r="W810" s="46"/>
      <c r="X810" s="46"/>
      <c r="Y810" s="46"/>
      <c r="Z810" s="46"/>
    </row>
    <row r="811" spans="1:26" ht="13.5" customHeight="1">
      <c r="A811" s="233">
        <v>255</v>
      </c>
      <c r="B811" s="33" t="s">
        <v>1849</v>
      </c>
      <c r="C811" s="34" t="s">
        <v>74</v>
      </c>
      <c r="D811" s="204"/>
      <c r="E811" s="149"/>
      <c r="F811" s="156" t="s">
        <v>76</v>
      </c>
      <c r="G811" s="108">
        <v>1.25</v>
      </c>
      <c r="H811" s="81">
        <v>1870</v>
      </c>
      <c r="I811" s="67">
        <v>1</v>
      </c>
      <c r="J811" s="40" t="s">
        <v>37</v>
      </c>
      <c r="K811" s="41" t="s">
        <v>26</v>
      </c>
      <c r="L811" s="42" t="str">
        <f t="shared" si="26"/>
        <v>1pieces</v>
      </c>
      <c r="M811" s="43">
        <f t="shared" si="27"/>
        <v>1870</v>
      </c>
      <c r="N811" s="44" t="str">
        <f t="shared" si="28"/>
        <v>1870pieces</v>
      </c>
      <c r="O811" s="51">
        <f t="shared" si="31"/>
        <v>2337.5</v>
      </c>
      <c r="P811" s="46"/>
      <c r="Q811" s="46"/>
      <c r="R811" s="46"/>
      <c r="S811" s="46"/>
      <c r="T811" s="46"/>
      <c r="U811" s="46"/>
      <c r="V811" s="46"/>
      <c r="W811" s="46"/>
      <c r="X811" s="46"/>
      <c r="Y811" s="46"/>
      <c r="Z811" s="46"/>
    </row>
    <row r="812" spans="1:26" ht="13.5" customHeight="1">
      <c r="A812" s="232">
        <v>256</v>
      </c>
      <c r="B812" s="48" t="s">
        <v>1855</v>
      </c>
      <c r="C812" s="49" t="s">
        <v>31</v>
      </c>
      <c r="D812" s="35"/>
      <c r="E812" s="91"/>
      <c r="F812" s="156"/>
      <c r="G812" s="108">
        <v>0.85</v>
      </c>
      <c r="H812" s="81">
        <v>36</v>
      </c>
      <c r="I812" s="67"/>
      <c r="J812" s="40" t="s">
        <v>37</v>
      </c>
      <c r="K812" s="41" t="s">
        <v>26</v>
      </c>
      <c r="L812" s="42" t="str">
        <f t="shared" si="26"/>
        <v>pieces</v>
      </c>
      <c r="M812" s="43">
        <f t="shared" si="27"/>
        <v>0</v>
      </c>
      <c r="N812" s="44" t="str">
        <f t="shared" si="28"/>
        <v>0pieces</v>
      </c>
      <c r="O812" s="51">
        <f t="shared" si="31"/>
        <v>30.599999999999998</v>
      </c>
      <c r="P812" s="46"/>
      <c r="Q812" s="46"/>
      <c r="R812" s="46"/>
      <c r="S812" s="46"/>
      <c r="T812" s="46"/>
      <c r="U812" s="46"/>
      <c r="V812" s="46"/>
      <c r="W812" s="46"/>
      <c r="X812" s="46"/>
      <c r="Y812" s="46"/>
      <c r="Z812" s="46"/>
    </row>
    <row r="813" spans="1:26" ht="13.5" customHeight="1">
      <c r="A813" s="233">
        <v>256</v>
      </c>
      <c r="B813" s="48" t="s">
        <v>1854</v>
      </c>
      <c r="C813" s="34" t="s">
        <v>35</v>
      </c>
      <c r="D813" s="35"/>
      <c r="E813" s="149" t="s">
        <v>36</v>
      </c>
      <c r="F813" s="156"/>
      <c r="G813" s="108">
        <v>37.5</v>
      </c>
      <c r="H813" s="81">
        <v>4</v>
      </c>
      <c r="I813" s="67">
        <v>1</v>
      </c>
      <c r="J813" s="40" t="s">
        <v>42</v>
      </c>
      <c r="K813" s="41"/>
      <c r="L813" s="42" t="str">
        <f t="shared" si="26"/>
        <v>1packs</v>
      </c>
      <c r="M813" s="43">
        <f t="shared" si="27"/>
        <v>4</v>
      </c>
      <c r="N813" s="44" t="str">
        <f t="shared" si="28"/>
        <v>4packs</v>
      </c>
      <c r="O813" s="51">
        <f t="shared" si="31"/>
        <v>150</v>
      </c>
      <c r="P813" s="46"/>
      <c r="Q813" s="46"/>
      <c r="R813" s="46"/>
      <c r="S813" s="46"/>
      <c r="T813" s="46"/>
      <c r="U813" s="46"/>
      <c r="V813" s="46"/>
      <c r="W813" s="46"/>
      <c r="X813" s="46"/>
      <c r="Y813" s="46"/>
      <c r="Z813" s="46"/>
    </row>
    <row r="814" spans="1:26" ht="13.5" customHeight="1">
      <c r="A814" s="232">
        <v>257</v>
      </c>
      <c r="B814" s="33" t="s">
        <v>1171</v>
      </c>
      <c r="C814" s="49" t="s">
        <v>31</v>
      </c>
      <c r="D814" s="35"/>
      <c r="E814" s="149"/>
      <c r="F814" s="156"/>
      <c r="G814" s="108">
        <v>35</v>
      </c>
      <c r="H814" s="81">
        <v>2</v>
      </c>
      <c r="I814" s="67"/>
      <c r="J814" s="40" t="s">
        <v>42</v>
      </c>
      <c r="K814" s="41" t="s">
        <v>26</v>
      </c>
      <c r="L814" s="42" t="str">
        <f t="shared" si="26"/>
        <v>packs</v>
      </c>
      <c r="M814" s="43">
        <f t="shared" si="27"/>
        <v>0</v>
      </c>
      <c r="N814" s="44" t="str">
        <f t="shared" si="28"/>
        <v>0packs</v>
      </c>
      <c r="O814" s="51">
        <f t="shared" si="31"/>
        <v>70</v>
      </c>
      <c r="P814" s="46"/>
      <c r="Q814" s="46"/>
      <c r="R814" s="46"/>
      <c r="S814" s="46"/>
      <c r="T814" s="46"/>
      <c r="U814" s="46"/>
      <c r="V814" s="46"/>
      <c r="W814" s="46"/>
      <c r="X814" s="46"/>
      <c r="Y814" s="46"/>
      <c r="Z814" s="46"/>
    </row>
    <row r="815" spans="1:26" ht="13.5" customHeight="1">
      <c r="A815" s="233">
        <v>257</v>
      </c>
      <c r="B815" s="48" t="s">
        <v>1169</v>
      </c>
      <c r="C815" s="34" t="s">
        <v>35</v>
      </c>
      <c r="D815" s="35"/>
      <c r="E815" s="149" t="s">
        <v>1170</v>
      </c>
      <c r="F815" s="156"/>
      <c r="G815" s="108">
        <v>45</v>
      </c>
      <c r="H815" s="81">
        <v>2</v>
      </c>
      <c r="I815" s="67">
        <v>1</v>
      </c>
      <c r="J815" s="40" t="s">
        <v>42</v>
      </c>
      <c r="K815" s="41" t="s">
        <v>26</v>
      </c>
      <c r="L815" s="42" t="str">
        <f t="shared" si="26"/>
        <v>1packs</v>
      </c>
      <c r="M815" s="43">
        <f t="shared" si="27"/>
        <v>2</v>
      </c>
      <c r="N815" s="44" t="str">
        <f t="shared" si="28"/>
        <v>2packs</v>
      </c>
      <c r="O815" s="51">
        <f t="shared" si="31"/>
        <v>90</v>
      </c>
      <c r="P815" s="46"/>
      <c r="Q815" s="46"/>
      <c r="R815" s="46"/>
      <c r="S815" s="46"/>
      <c r="T815" s="46"/>
      <c r="U815" s="46"/>
      <c r="V815" s="46"/>
      <c r="W815" s="46"/>
      <c r="X815" s="46"/>
      <c r="Y815" s="46"/>
      <c r="Z815" s="46"/>
    </row>
    <row r="816" spans="1:26" ht="13.5" customHeight="1">
      <c r="A816" s="232">
        <v>257</v>
      </c>
      <c r="B816" s="33" t="s">
        <v>1171</v>
      </c>
      <c r="C816" s="53" t="s">
        <v>39</v>
      </c>
      <c r="D816" s="33"/>
      <c r="E816" s="89" t="s">
        <v>1173</v>
      </c>
      <c r="F816" s="156"/>
      <c r="G816" s="108">
        <v>49</v>
      </c>
      <c r="H816" s="103">
        <v>3</v>
      </c>
      <c r="I816" s="67">
        <v>1</v>
      </c>
      <c r="J816" s="40" t="s">
        <v>37</v>
      </c>
      <c r="K816" s="41" t="s">
        <v>26</v>
      </c>
      <c r="L816" s="42" t="str">
        <f t="shared" si="26"/>
        <v>1pieces</v>
      </c>
      <c r="M816" s="43">
        <f t="shared" si="27"/>
        <v>3</v>
      </c>
      <c r="N816" s="44" t="str">
        <f t="shared" si="28"/>
        <v>3pieces</v>
      </c>
      <c r="O816" s="51">
        <f t="shared" si="31"/>
        <v>147</v>
      </c>
      <c r="P816" s="46"/>
      <c r="Q816" s="46"/>
      <c r="R816" s="46"/>
      <c r="S816" s="46"/>
      <c r="T816" s="46"/>
      <c r="U816" s="46"/>
      <c r="V816" s="46"/>
      <c r="W816" s="46"/>
      <c r="X816" s="46"/>
      <c r="Y816" s="46"/>
      <c r="Z816" s="46"/>
    </row>
    <row r="817" spans="1:26" ht="13.5" customHeight="1">
      <c r="A817" s="233">
        <v>257</v>
      </c>
      <c r="B817" s="33" t="s">
        <v>1171</v>
      </c>
      <c r="C817" s="34" t="s">
        <v>74</v>
      </c>
      <c r="D817" s="48"/>
      <c r="E817" s="149" t="s">
        <v>1172</v>
      </c>
      <c r="F817" s="155" t="s">
        <v>76</v>
      </c>
      <c r="G817" s="108">
        <v>45</v>
      </c>
      <c r="H817" s="81">
        <v>20</v>
      </c>
      <c r="I817" s="67">
        <v>1</v>
      </c>
      <c r="J817" s="40" t="s">
        <v>42</v>
      </c>
      <c r="K817" s="41" t="s">
        <v>26</v>
      </c>
      <c r="L817" s="42" t="str">
        <f t="shared" si="26"/>
        <v>1packs</v>
      </c>
      <c r="M817" s="43">
        <f t="shared" si="27"/>
        <v>20</v>
      </c>
      <c r="N817" s="44" t="str">
        <f t="shared" si="28"/>
        <v>20packs</v>
      </c>
      <c r="O817" s="51">
        <f t="shared" si="31"/>
        <v>900</v>
      </c>
      <c r="P817" s="46"/>
      <c r="Q817" s="46"/>
      <c r="R817" s="46"/>
      <c r="S817" s="46"/>
      <c r="T817" s="46"/>
      <c r="U817" s="46"/>
      <c r="V817" s="46"/>
      <c r="W817" s="46"/>
      <c r="X817" s="46"/>
      <c r="Y817" s="46"/>
      <c r="Z817" s="46"/>
    </row>
    <row r="818" spans="1:26" ht="13.5" customHeight="1">
      <c r="A818" s="233">
        <v>257</v>
      </c>
      <c r="B818" s="234" t="s">
        <v>1171</v>
      </c>
      <c r="C818" s="34" t="s">
        <v>55</v>
      </c>
      <c r="D818" s="35"/>
      <c r="E818" s="101" t="s">
        <v>207</v>
      </c>
      <c r="F818" s="156"/>
      <c r="G818" s="106">
        <v>65</v>
      </c>
      <c r="H818" s="81">
        <v>14</v>
      </c>
      <c r="I818" s="67">
        <v>100</v>
      </c>
      <c r="J818" s="40" t="s">
        <v>37</v>
      </c>
      <c r="K818" s="41" t="s">
        <v>26</v>
      </c>
      <c r="L818" s="42" t="str">
        <f t="shared" si="26"/>
        <v>100pieces</v>
      </c>
      <c r="M818" s="43">
        <f t="shared" si="27"/>
        <v>1400</v>
      </c>
      <c r="N818" s="44" t="str">
        <f t="shared" si="28"/>
        <v>1400pieces</v>
      </c>
      <c r="O818" s="51">
        <f t="shared" si="31"/>
        <v>910</v>
      </c>
      <c r="P818" s="46"/>
      <c r="Q818" s="46"/>
      <c r="R818" s="46"/>
      <c r="S818" s="46"/>
      <c r="T818" s="46"/>
      <c r="U818" s="46"/>
      <c r="V818" s="46"/>
      <c r="W818" s="46"/>
      <c r="X818" s="46"/>
      <c r="Y818" s="46"/>
      <c r="Z818" s="46"/>
    </row>
    <row r="819" spans="1:26" ht="13.5" customHeight="1">
      <c r="A819" s="233">
        <v>257</v>
      </c>
      <c r="B819" s="57" t="s">
        <v>1171</v>
      </c>
      <c r="C819" s="34" t="s">
        <v>47</v>
      </c>
      <c r="D819" s="59"/>
      <c r="E819" s="149" t="s">
        <v>1173</v>
      </c>
      <c r="F819" s="195"/>
      <c r="G819" s="108">
        <v>49</v>
      </c>
      <c r="H819" s="81">
        <v>20</v>
      </c>
      <c r="I819" s="67">
        <v>1</v>
      </c>
      <c r="J819" s="40" t="s">
        <v>37</v>
      </c>
      <c r="K819" s="46"/>
      <c r="L819" s="42" t="str">
        <f t="shared" si="26"/>
        <v>1pieces</v>
      </c>
      <c r="M819" s="43">
        <f t="shared" si="27"/>
        <v>20</v>
      </c>
      <c r="N819" s="44" t="str">
        <f t="shared" si="28"/>
        <v>20pieces</v>
      </c>
      <c r="O819" s="51">
        <f t="shared" si="31"/>
        <v>980</v>
      </c>
      <c r="P819" s="46"/>
      <c r="Q819" s="46"/>
      <c r="R819" s="46"/>
      <c r="S819" s="46"/>
      <c r="T819" s="46"/>
      <c r="U819" s="46"/>
      <c r="V819" s="46"/>
      <c r="W819" s="46"/>
      <c r="X819" s="46"/>
      <c r="Y819" s="46"/>
      <c r="Z819" s="46"/>
    </row>
    <row r="820" spans="1:26" ht="13.5" customHeight="1">
      <c r="A820" s="232">
        <v>258</v>
      </c>
      <c r="B820" s="33" t="s">
        <v>1970</v>
      </c>
      <c r="C820" s="49" t="s">
        <v>31</v>
      </c>
      <c r="D820" s="35"/>
      <c r="E820" s="149"/>
      <c r="F820" s="156"/>
      <c r="G820" s="108">
        <v>150</v>
      </c>
      <c r="H820" s="81">
        <v>7</v>
      </c>
      <c r="I820" s="67"/>
      <c r="J820" s="40" t="s">
        <v>33</v>
      </c>
      <c r="K820" s="41" t="s">
        <v>26</v>
      </c>
      <c r="L820" s="42" t="str">
        <f t="shared" si="26"/>
        <v>kg</v>
      </c>
      <c r="M820" s="43">
        <f t="shared" si="27"/>
        <v>0</v>
      </c>
      <c r="N820" s="44" t="str">
        <f t="shared" si="28"/>
        <v>0kg</v>
      </c>
      <c r="O820" s="51">
        <f t="shared" si="31"/>
        <v>1050</v>
      </c>
      <c r="P820" s="46"/>
      <c r="Q820" s="46"/>
      <c r="R820" s="46"/>
      <c r="S820" s="46"/>
      <c r="T820" s="46"/>
      <c r="U820" s="46"/>
      <c r="V820" s="46"/>
      <c r="W820" s="46"/>
      <c r="X820" s="46"/>
      <c r="Y820" s="46"/>
      <c r="Z820" s="46"/>
    </row>
    <row r="821" spans="1:26" ht="13.5" customHeight="1">
      <c r="A821" s="233">
        <v>258</v>
      </c>
      <c r="B821" s="48" t="s">
        <v>1969</v>
      </c>
      <c r="C821" s="34" t="s">
        <v>35</v>
      </c>
      <c r="D821" s="35"/>
      <c r="E821" s="149" t="s">
        <v>1957</v>
      </c>
      <c r="F821" s="156"/>
      <c r="G821" s="108">
        <v>240</v>
      </c>
      <c r="H821" s="81">
        <v>1</v>
      </c>
      <c r="I821" s="67">
        <v>1000</v>
      </c>
      <c r="J821" s="40" t="s">
        <v>33</v>
      </c>
      <c r="K821" s="41" t="s">
        <v>26</v>
      </c>
      <c r="L821" s="42" t="str">
        <f t="shared" si="26"/>
        <v>1000kg</v>
      </c>
      <c r="M821" s="43">
        <f t="shared" si="27"/>
        <v>1000</v>
      </c>
      <c r="N821" s="44" t="str">
        <f t="shared" si="28"/>
        <v>1000kg</v>
      </c>
      <c r="O821" s="51">
        <f t="shared" si="31"/>
        <v>240</v>
      </c>
      <c r="P821" s="46"/>
      <c r="Q821" s="46"/>
      <c r="R821" s="46"/>
      <c r="S821" s="46"/>
      <c r="T821" s="46"/>
      <c r="U821" s="46"/>
      <c r="V821" s="46"/>
      <c r="W821" s="46"/>
      <c r="X821" s="46"/>
      <c r="Y821" s="46"/>
      <c r="Z821" s="46"/>
    </row>
    <row r="822" spans="1:26" ht="13.5" customHeight="1">
      <c r="A822" s="233">
        <v>258</v>
      </c>
      <c r="B822" s="79" t="s">
        <v>1970</v>
      </c>
      <c r="C822" s="94" t="s">
        <v>68</v>
      </c>
      <c r="D822" s="59"/>
      <c r="E822" s="91"/>
      <c r="F822" s="195"/>
      <c r="G822" s="95">
        <v>155</v>
      </c>
      <c r="H822" s="308">
        <v>6</v>
      </c>
      <c r="I822" s="227">
        <v>1</v>
      </c>
      <c r="J822" s="131" t="s">
        <v>33</v>
      </c>
      <c r="K822" s="46"/>
      <c r="L822" s="42" t="str">
        <f t="shared" si="26"/>
        <v>1kg</v>
      </c>
      <c r="M822" s="43">
        <f t="shared" si="27"/>
        <v>6</v>
      </c>
      <c r="N822" s="44" t="str">
        <f t="shared" si="28"/>
        <v>6kg</v>
      </c>
      <c r="O822" s="51">
        <f t="shared" si="31"/>
        <v>930</v>
      </c>
      <c r="P822" s="46"/>
      <c r="Q822" s="46"/>
      <c r="R822" s="46"/>
      <c r="S822" s="46"/>
      <c r="T822" s="46"/>
      <c r="U822" s="46"/>
      <c r="V822" s="46"/>
      <c r="W822" s="46"/>
      <c r="X822" s="46"/>
      <c r="Y822" s="46"/>
      <c r="Z822" s="46"/>
    </row>
    <row r="823" spans="1:26" ht="13.5" customHeight="1">
      <c r="A823" s="47">
        <v>259</v>
      </c>
      <c r="B823" s="116" t="s">
        <v>385</v>
      </c>
      <c r="C823" s="49" t="s">
        <v>31</v>
      </c>
      <c r="D823" s="35"/>
      <c r="E823" s="116" t="s">
        <v>387</v>
      </c>
      <c r="F823" s="37"/>
      <c r="G823" s="38">
        <v>60</v>
      </c>
      <c r="H823" s="39">
        <v>2</v>
      </c>
      <c r="I823" s="39"/>
      <c r="J823" s="121" t="s">
        <v>33</v>
      </c>
      <c r="K823" s="41" t="s">
        <v>26</v>
      </c>
      <c r="L823" s="42" t="str">
        <f t="shared" si="26"/>
        <v>kg</v>
      </c>
      <c r="M823" s="43">
        <f t="shared" si="27"/>
        <v>0</v>
      </c>
      <c r="N823" s="44" t="str">
        <f t="shared" si="28"/>
        <v>0kg</v>
      </c>
      <c r="O823" s="51">
        <f t="shared" si="31"/>
        <v>120</v>
      </c>
      <c r="P823" s="46"/>
      <c r="Q823" s="46"/>
      <c r="R823" s="46"/>
      <c r="S823" s="46"/>
      <c r="T823" s="46"/>
      <c r="U823" s="46"/>
      <c r="V823" s="46"/>
      <c r="W823" s="46"/>
      <c r="X823" s="46"/>
      <c r="Y823" s="46"/>
      <c r="Z823" s="46"/>
    </row>
    <row r="824" spans="1:26" ht="13.5" customHeight="1">
      <c r="A824" s="32">
        <v>259</v>
      </c>
      <c r="B824" s="48" t="s">
        <v>388</v>
      </c>
      <c r="C824" s="34" t="s">
        <v>35</v>
      </c>
      <c r="D824" s="35"/>
      <c r="E824" s="50" t="s">
        <v>389</v>
      </c>
      <c r="F824" s="37"/>
      <c r="G824" s="38">
        <v>115</v>
      </c>
      <c r="H824" s="39">
        <v>1</v>
      </c>
      <c r="I824" s="39">
        <v>1000</v>
      </c>
      <c r="J824" s="121" t="s">
        <v>33</v>
      </c>
      <c r="K824" s="41" t="s">
        <v>26</v>
      </c>
      <c r="L824" s="42" t="str">
        <f t="shared" si="26"/>
        <v>1000kg</v>
      </c>
      <c r="M824" s="43">
        <f t="shared" si="27"/>
        <v>1000</v>
      </c>
      <c r="N824" s="44" t="str">
        <f t="shared" si="28"/>
        <v>1000kg</v>
      </c>
      <c r="O824" s="51">
        <f t="shared" si="31"/>
        <v>115</v>
      </c>
      <c r="P824" s="46"/>
      <c r="Q824" s="46"/>
      <c r="R824" s="46"/>
      <c r="S824" s="46"/>
      <c r="T824" s="46"/>
      <c r="U824" s="46"/>
      <c r="V824" s="46"/>
      <c r="W824" s="46"/>
      <c r="X824" s="46"/>
      <c r="Y824" s="46"/>
      <c r="Z824" s="46"/>
    </row>
    <row r="825" spans="1:26" ht="13.5" customHeight="1">
      <c r="A825" s="32">
        <v>259</v>
      </c>
      <c r="B825" s="128" t="s">
        <v>385</v>
      </c>
      <c r="C825" s="34" t="s">
        <v>82</v>
      </c>
      <c r="D825" s="35"/>
      <c r="E825" s="122" t="s">
        <v>386</v>
      </c>
      <c r="F825" s="111" t="s">
        <v>76</v>
      </c>
      <c r="G825" s="207">
        <v>160</v>
      </c>
      <c r="H825" s="165">
        <v>2</v>
      </c>
      <c r="I825" s="165">
        <v>2000</v>
      </c>
      <c r="J825" s="196" t="s">
        <v>33</v>
      </c>
      <c r="K825" s="41" t="s">
        <v>26</v>
      </c>
      <c r="L825" s="42" t="str">
        <f t="shared" si="26"/>
        <v>2000kg</v>
      </c>
      <c r="M825" s="43">
        <f t="shared" si="27"/>
        <v>4000</v>
      </c>
      <c r="N825" s="44" t="str">
        <f t="shared" si="28"/>
        <v>4000kg</v>
      </c>
      <c r="O825" s="51">
        <f t="shared" si="31"/>
        <v>320</v>
      </c>
      <c r="P825" s="46"/>
      <c r="Q825" s="46"/>
      <c r="R825" s="46"/>
      <c r="S825" s="46"/>
      <c r="T825" s="46"/>
      <c r="U825" s="46"/>
      <c r="V825" s="46"/>
      <c r="W825" s="46"/>
      <c r="X825" s="46"/>
      <c r="Y825" s="46"/>
      <c r="Z825" s="46"/>
    </row>
    <row r="826" spans="1:26" ht="13.5" customHeight="1">
      <c r="A826" s="32">
        <v>259</v>
      </c>
      <c r="B826" s="122" t="s">
        <v>385</v>
      </c>
      <c r="C826" s="34" t="s">
        <v>82</v>
      </c>
      <c r="D826" s="35"/>
      <c r="E826" s="122" t="s">
        <v>390</v>
      </c>
      <c r="F826" s="111" t="s">
        <v>76</v>
      </c>
      <c r="G826" s="207">
        <v>126</v>
      </c>
      <c r="H826" s="165">
        <v>1</v>
      </c>
      <c r="I826" s="165">
        <v>800</v>
      </c>
      <c r="J826" s="196" t="s">
        <v>33</v>
      </c>
      <c r="K826" s="41" t="s">
        <v>26</v>
      </c>
      <c r="L826" s="42" t="str">
        <f t="shared" si="26"/>
        <v>800kg</v>
      </c>
      <c r="M826" s="43">
        <f t="shared" si="27"/>
        <v>800</v>
      </c>
      <c r="N826" s="44" t="str">
        <f t="shared" si="28"/>
        <v>800kg</v>
      </c>
      <c r="O826" s="51">
        <f t="shared" si="31"/>
        <v>126</v>
      </c>
      <c r="P826" s="46"/>
      <c r="Q826" s="46"/>
      <c r="R826" s="46"/>
      <c r="S826" s="46"/>
      <c r="T826" s="46"/>
      <c r="U826" s="46"/>
      <c r="V826" s="46"/>
      <c r="W826" s="46"/>
      <c r="X826" s="46"/>
      <c r="Y826" s="46"/>
      <c r="Z826" s="46"/>
    </row>
    <row r="827" spans="1:26" ht="13.5" customHeight="1">
      <c r="A827" s="47">
        <v>260</v>
      </c>
      <c r="B827" s="116" t="s">
        <v>2085</v>
      </c>
      <c r="C827" s="49" t="s">
        <v>31</v>
      </c>
      <c r="D827" s="35"/>
      <c r="E827" s="116" t="s">
        <v>2086</v>
      </c>
      <c r="F827" s="37"/>
      <c r="G827" s="38">
        <v>47</v>
      </c>
      <c r="H827" s="39">
        <v>50</v>
      </c>
      <c r="I827" s="39"/>
      <c r="J827" s="121" t="s">
        <v>33</v>
      </c>
      <c r="K827" s="41" t="s">
        <v>26</v>
      </c>
      <c r="L827" s="42" t="str">
        <f t="shared" si="26"/>
        <v>kg</v>
      </c>
      <c r="M827" s="43">
        <f t="shared" si="27"/>
        <v>0</v>
      </c>
      <c r="N827" s="44" t="str">
        <f t="shared" si="28"/>
        <v>0kg</v>
      </c>
      <c r="O827" s="51">
        <f t="shared" si="31"/>
        <v>2350</v>
      </c>
      <c r="P827" s="46"/>
      <c r="Q827" s="46"/>
      <c r="R827" s="46"/>
      <c r="S827" s="46"/>
      <c r="T827" s="46"/>
      <c r="U827" s="46"/>
      <c r="V827" s="46"/>
      <c r="W827" s="46"/>
      <c r="X827" s="46"/>
      <c r="Y827" s="46"/>
      <c r="Z827" s="46"/>
    </row>
    <row r="828" spans="1:26" ht="13.5" customHeight="1">
      <c r="A828" s="47">
        <v>261</v>
      </c>
      <c r="B828" s="33" t="s">
        <v>337</v>
      </c>
      <c r="C828" s="49" t="s">
        <v>31</v>
      </c>
      <c r="D828" s="35"/>
      <c r="E828" s="50"/>
      <c r="F828" s="37"/>
      <c r="G828" s="38">
        <v>5.92</v>
      </c>
      <c r="H828" s="39">
        <v>37</v>
      </c>
      <c r="I828" s="39"/>
      <c r="J828" s="121" t="s">
        <v>37</v>
      </c>
      <c r="K828" s="41" t="s">
        <v>26</v>
      </c>
      <c r="L828" s="42" t="str">
        <f t="shared" si="26"/>
        <v>pieces</v>
      </c>
      <c r="M828" s="43">
        <f t="shared" si="27"/>
        <v>0</v>
      </c>
      <c r="N828" s="44" t="str">
        <f t="shared" si="28"/>
        <v>0pieces</v>
      </c>
      <c r="O828" s="51">
        <f t="shared" si="31"/>
        <v>219.04</v>
      </c>
      <c r="P828" s="46"/>
      <c r="Q828" s="46"/>
      <c r="R828" s="46"/>
      <c r="S828" s="46"/>
      <c r="T828" s="46"/>
      <c r="U828" s="46"/>
      <c r="V828" s="46"/>
      <c r="W828" s="46"/>
      <c r="X828" s="46"/>
      <c r="Y828" s="46"/>
      <c r="Z828" s="46"/>
    </row>
    <row r="829" spans="1:26" ht="13.5" customHeight="1">
      <c r="A829" s="47">
        <v>262</v>
      </c>
      <c r="B829" s="116" t="s">
        <v>416</v>
      </c>
      <c r="C829" s="49" t="s">
        <v>31</v>
      </c>
      <c r="D829" s="35"/>
      <c r="E829" s="116"/>
      <c r="F829" s="37"/>
      <c r="G829" s="38">
        <v>5.45</v>
      </c>
      <c r="H829" s="39">
        <v>13</v>
      </c>
      <c r="I829" s="39"/>
      <c r="J829" s="121" t="s">
        <v>37</v>
      </c>
      <c r="K829" s="41" t="s">
        <v>26</v>
      </c>
      <c r="L829" s="42" t="str">
        <f t="shared" si="26"/>
        <v>pieces</v>
      </c>
      <c r="M829" s="43">
        <f t="shared" si="27"/>
        <v>0</v>
      </c>
      <c r="N829" s="44" t="str">
        <f t="shared" si="28"/>
        <v>0pieces</v>
      </c>
      <c r="O829" s="51">
        <f t="shared" si="31"/>
        <v>70.850000000000009</v>
      </c>
      <c r="P829" s="46"/>
      <c r="Q829" s="46"/>
      <c r="R829" s="46"/>
      <c r="S829" s="46"/>
      <c r="T829" s="46"/>
      <c r="U829" s="46"/>
      <c r="V829" s="46"/>
      <c r="W829" s="46"/>
      <c r="X829" s="46"/>
      <c r="Y829" s="46"/>
      <c r="Z829" s="46"/>
    </row>
    <row r="830" spans="1:26" ht="13.5" customHeight="1">
      <c r="A830" s="47">
        <v>263</v>
      </c>
      <c r="B830" s="116" t="s">
        <v>1279</v>
      </c>
      <c r="C830" s="49" t="s">
        <v>31</v>
      </c>
      <c r="D830" s="35"/>
      <c r="E830" s="116"/>
      <c r="F830" s="37"/>
      <c r="G830" s="38">
        <v>8.6999999999999993</v>
      </c>
      <c r="H830" s="39">
        <v>47</v>
      </c>
      <c r="I830" s="39"/>
      <c r="J830" s="121" t="s">
        <v>37</v>
      </c>
      <c r="K830" s="41" t="s">
        <v>26</v>
      </c>
      <c r="L830" s="42" t="str">
        <f t="shared" si="26"/>
        <v>pieces</v>
      </c>
      <c r="M830" s="43">
        <f t="shared" si="27"/>
        <v>0</v>
      </c>
      <c r="N830" s="44" t="str">
        <f t="shared" si="28"/>
        <v>0pieces</v>
      </c>
      <c r="O830" s="51">
        <f t="shared" si="31"/>
        <v>408.9</v>
      </c>
      <c r="P830" s="46"/>
      <c r="Q830" s="46"/>
      <c r="R830" s="46"/>
      <c r="S830" s="46"/>
      <c r="T830" s="46"/>
      <c r="U830" s="46"/>
      <c r="V830" s="46"/>
      <c r="W830" s="46"/>
      <c r="X830" s="46"/>
      <c r="Y830" s="46"/>
      <c r="Z830" s="46"/>
    </row>
    <row r="831" spans="1:26" ht="13.5" customHeight="1">
      <c r="A831" s="47">
        <v>264</v>
      </c>
      <c r="B831" s="116" t="s">
        <v>519</v>
      </c>
      <c r="C831" s="49" t="s">
        <v>31</v>
      </c>
      <c r="D831" s="35"/>
      <c r="E831" s="116" t="s">
        <v>520</v>
      </c>
      <c r="F831" s="37"/>
      <c r="G831" s="38">
        <v>15.1</v>
      </c>
      <c r="H831" s="39">
        <v>25</v>
      </c>
      <c r="I831" s="39"/>
      <c r="J831" s="121" t="s">
        <v>37</v>
      </c>
      <c r="K831" s="41" t="s">
        <v>26</v>
      </c>
      <c r="L831" s="42" t="str">
        <f t="shared" si="26"/>
        <v>pieces</v>
      </c>
      <c r="M831" s="43">
        <f t="shared" si="27"/>
        <v>0</v>
      </c>
      <c r="N831" s="44" t="str">
        <f t="shared" si="28"/>
        <v>0pieces</v>
      </c>
      <c r="O831" s="51">
        <f t="shared" si="31"/>
        <v>377.5</v>
      </c>
      <c r="P831" s="46"/>
      <c r="Q831" s="46"/>
      <c r="R831" s="46"/>
      <c r="S831" s="46"/>
      <c r="T831" s="46"/>
      <c r="U831" s="46"/>
      <c r="V831" s="46"/>
      <c r="W831" s="46"/>
      <c r="X831" s="46"/>
      <c r="Y831" s="46"/>
      <c r="Z831" s="46"/>
    </row>
    <row r="832" spans="1:26" ht="13.5" customHeight="1">
      <c r="A832" s="32">
        <v>264</v>
      </c>
      <c r="B832" s="57" t="s">
        <v>519</v>
      </c>
      <c r="C832" s="94" t="s">
        <v>68</v>
      </c>
      <c r="D832" s="59"/>
      <c r="E832" s="116"/>
      <c r="F832" s="59"/>
      <c r="G832" s="212">
        <v>15.472</v>
      </c>
      <c r="H832" s="213">
        <v>25</v>
      </c>
      <c r="I832" s="326">
        <v>25</v>
      </c>
      <c r="J832" s="257" t="s">
        <v>37</v>
      </c>
      <c r="K832" s="46"/>
      <c r="L832" s="42" t="str">
        <f t="shared" si="26"/>
        <v>25pieces</v>
      </c>
      <c r="M832" s="43">
        <f t="shared" si="27"/>
        <v>625</v>
      </c>
      <c r="N832" s="44" t="str">
        <f t="shared" si="28"/>
        <v>625pieces</v>
      </c>
      <c r="O832" s="51">
        <f t="shared" si="31"/>
        <v>386.8</v>
      </c>
      <c r="P832" s="46"/>
      <c r="Q832" s="46"/>
      <c r="R832" s="46"/>
      <c r="S832" s="46"/>
      <c r="T832" s="46"/>
      <c r="U832" s="46"/>
      <c r="V832" s="46"/>
      <c r="W832" s="46"/>
      <c r="X832" s="46"/>
      <c r="Y832" s="46"/>
      <c r="Z832" s="46"/>
    </row>
    <row r="833" spans="1:26" ht="13.5" customHeight="1">
      <c r="A833" s="47">
        <v>265</v>
      </c>
      <c r="B833" s="33" t="s">
        <v>583</v>
      </c>
      <c r="C833" s="49" t="s">
        <v>31</v>
      </c>
      <c r="D833" s="35"/>
      <c r="E833" s="50"/>
      <c r="F833" s="37"/>
      <c r="G833" s="38">
        <v>24</v>
      </c>
      <c r="H833" s="39">
        <v>6</v>
      </c>
      <c r="I833" s="39"/>
      <c r="J833" s="121" t="s">
        <v>37</v>
      </c>
      <c r="K833" s="41" t="s">
        <v>26</v>
      </c>
      <c r="L833" s="42" t="str">
        <f t="shared" si="26"/>
        <v>pieces</v>
      </c>
      <c r="M833" s="43">
        <f t="shared" si="27"/>
        <v>0</v>
      </c>
      <c r="N833" s="44" t="str">
        <f t="shared" si="28"/>
        <v>0pieces</v>
      </c>
      <c r="O833" s="51">
        <f t="shared" si="31"/>
        <v>144</v>
      </c>
      <c r="P833" s="46"/>
      <c r="Q833" s="46"/>
      <c r="R833" s="46"/>
      <c r="S833" s="46"/>
      <c r="T833" s="46"/>
      <c r="U833" s="46"/>
      <c r="V833" s="46"/>
      <c r="W833" s="46"/>
      <c r="X833" s="46"/>
      <c r="Y833" s="46"/>
      <c r="Z833" s="46"/>
    </row>
    <row r="834" spans="1:26" ht="13.5" customHeight="1">
      <c r="A834" s="47">
        <v>266</v>
      </c>
      <c r="B834" s="48" t="s">
        <v>636</v>
      </c>
      <c r="C834" s="49" t="s">
        <v>31</v>
      </c>
      <c r="D834" s="35"/>
      <c r="E834" s="50"/>
      <c r="F834" s="37"/>
      <c r="G834" s="38">
        <v>7.79</v>
      </c>
      <c r="H834" s="39">
        <v>6</v>
      </c>
      <c r="I834" s="39"/>
      <c r="J834" s="121" t="s">
        <v>37</v>
      </c>
      <c r="K834" s="41" t="s">
        <v>26</v>
      </c>
      <c r="L834" s="42" t="str">
        <f t="shared" si="26"/>
        <v>pieces</v>
      </c>
      <c r="M834" s="43">
        <f t="shared" si="27"/>
        <v>0</v>
      </c>
      <c r="N834" s="44" t="str">
        <f t="shared" si="28"/>
        <v>0pieces</v>
      </c>
      <c r="O834" s="51">
        <f t="shared" si="31"/>
        <v>46.74</v>
      </c>
      <c r="P834" s="46"/>
      <c r="Q834" s="46"/>
      <c r="R834" s="46"/>
      <c r="S834" s="46"/>
      <c r="T834" s="46"/>
      <c r="U834" s="46"/>
      <c r="V834" s="46"/>
      <c r="W834" s="46"/>
      <c r="X834" s="46"/>
      <c r="Y834" s="46"/>
      <c r="Z834" s="46"/>
    </row>
    <row r="835" spans="1:26" ht="13.5" customHeight="1">
      <c r="A835" s="47">
        <v>266</v>
      </c>
      <c r="B835" s="48" t="s">
        <v>636</v>
      </c>
      <c r="C835" s="34" t="s">
        <v>43</v>
      </c>
      <c r="D835" s="35"/>
      <c r="E835" s="50" t="s">
        <v>638</v>
      </c>
      <c r="F835" s="37"/>
      <c r="G835" s="38">
        <v>9.5299999999999994</v>
      </c>
      <c r="H835" s="39">
        <v>36</v>
      </c>
      <c r="I835" s="39">
        <v>12</v>
      </c>
      <c r="J835" s="121" t="s">
        <v>37</v>
      </c>
      <c r="K835" s="41"/>
      <c r="L835" s="42" t="str">
        <f t="shared" si="26"/>
        <v>12pieces</v>
      </c>
      <c r="M835" s="43">
        <f t="shared" si="27"/>
        <v>432</v>
      </c>
      <c r="N835" s="44" t="str">
        <f t="shared" si="28"/>
        <v>432pieces</v>
      </c>
      <c r="O835" s="51">
        <f t="shared" si="31"/>
        <v>343.08</v>
      </c>
      <c r="P835" s="46"/>
      <c r="Q835" s="46"/>
      <c r="R835" s="46"/>
      <c r="S835" s="46"/>
      <c r="T835" s="46"/>
      <c r="U835" s="46"/>
      <c r="V835" s="46"/>
      <c r="W835" s="46"/>
      <c r="X835" s="46"/>
      <c r="Y835" s="46"/>
      <c r="Z835" s="46"/>
    </row>
    <row r="836" spans="1:26" ht="13.5" customHeight="1">
      <c r="A836" s="32">
        <v>266</v>
      </c>
      <c r="B836" s="48" t="s">
        <v>636</v>
      </c>
      <c r="C836" s="34" t="s">
        <v>74</v>
      </c>
      <c r="D836" s="35"/>
      <c r="E836" s="50" t="s">
        <v>637</v>
      </c>
      <c r="F836" s="37" t="s">
        <v>76</v>
      </c>
      <c r="G836" s="38">
        <v>7.94</v>
      </c>
      <c r="H836" s="39">
        <v>15</v>
      </c>
      <c r="I836" s="39">
        <v>28</v>
      </c>
      <c r="J836" s="121" t="s">
        <v>59</v>
      </c>
      <c r="K836" s="41" t="s">
        <v>26</v>
      </c>
      <c r="L836" s="42" t="str">
        <f t="shared" si="26"/>
        <v>28grams</v>
      </c>
      <c r="M836" s="43">
        <f t="shared" si="27"/>
        <v>420</v>
      </c>
      <c r="N836" s="44" t="str">
        <f t="shared" si="28"/>
        <v>420grams</v>
      </c>
      <c r="O836" s="51">
        <f t="shared" si="31"/>
        <v>119.10000000000001</v>
      </c>
      <c r="P836" s="46"/>
      <c r="Q836" s="46"/>
      <c r="R836" s="46"/>
      <c r="S836" s="46"/>
      <c r="T836" s="46"/>
      <c r="U836" s="46"/>
      <c r="V836" s="46"/>
      <c r="W836" s="46"/>
      <c r="X836" s="46"/>
      <c r="Y836" s="46"/>
      <c r="Z836" s="46"/>
    </row>
    <row r="837" spans="1:26" ht="13.5" customHeight="1">
      <c r="A837" s="32">
        <v>266</v>
      </c>
      <c r="B837" s="79" t="s">
        <v>636</v>
      </c>
      <c r="C837" s="34" t="s">
        <v>47</v>
      </c>
      <c r="D837" s="59"/>
      <c r="E837" s="50" t="s">
        <v>638</v>
      </c>
      <c r="F837" s="59"/>
      <c r="G837" s="38">
        <v>7.78</v>
      </c>
      <c r="H837" s="39">
        <v>144</v>
      </c>
      <c r="I837" s="39">
        <v>1</v>
      </c>
      <c r="J837" s="121" t="s">
        <v>37</v>
      </c>
      <c r="K837" s="46"/>
      <c r="L837" s="42" t="str">
        <f t="shared" si="26"/>
        <v>1pieces</v>
      </c>
      <c r="M837" s="43">
        <f t="shared" si="27"/>
        <v>144</v>
      </c>
      <c r="N837" s="44" t="str">
        <f t="shared" si="28"/>
        <v>144pieces</v>
      </c>
      <c r="O837" s="51">
        <f t="shared" si="31"/>
        <v>1120.32</v>
      </c>
      <c r="P837" s="46"/>
      <c r="Q837" s="46"/>
      <c r="R837" s="46"/>
      <c r="S837" s="46"/>
      <c r="T837" s="46"/>
      <c r="U837" s="46"/>
      <c r="V837" s="46"/>
      <c r="W837" s="46"/>
      <c r="X837" s="46"/>
      <c r="Y837" s="46"/>
      <c r="Z837" s="46"/>
    </row>
    <row r="838" spans="1:26" ht="13.5" customHeight="1">
      <c r="A838" s="47">
        <v>267</v>
      </c>
      <c r="B838" s="33" t="s">
        <v>708</v>
      </c>
      <c r="C838" s="49" t="s">
        <v>31</v>
      </c>
      <c r="D838" s="561"/>
      <c r="E838" s="50"/>
      <c r="F838" s="37"/>
      <c r="G838" s="38">
        <v>5.62</v>
      </c>
      <c r="H838" s="39">
        <v>1</v>
      </c>
      <c r="I838" s="39"/>
      <c r="J838" s="121" t="s">
        <v>37</v>
      </c>
      <c r="K838" s="41" t="s">
        <v>26</v>
      </c>
      <c r="L838" s="42" t="str">
        <f t="shared" si="26"/>
        <v>pieces</v>
      </c>
      <c r="M838" s="43">
        <f t="shared" si="27"/>
        <v>0</v>
      </c>
      <c r="N838" s="44" t="str">
        <f t="shared" si="28"/>
        <v>0pieces</v>
      </c>
      <c r="O838" s="51">
        <f t="shared" si="31"/>
        <v>5.62</v>
      </c>
      <c r="P838" s="46"/>
      <c r="Q838" s="46"/>
      <c r="R838" s="46"/>
      <c r="S838" s="46"/>
      <c r="T838" s="46"/>
      <c r="U838" s="46"/>
      <c r="V838" s="46"/>
      <c r="W838" s="46"/>
      <c r="X838" s="46"/>
      <c r="Y838" s="46"/>
      <c r="Z838" s="46"/>
    </row>
    <row r="839" spans="1:26" ht="13.5" customHeight="1">
      <c r="A839" s="47">
        <v>268</v>
      </c>
      <c r="B839" s="33" t="s">
        <v>785</v>
      </c>
      <c r="C839" s="49" t="s">
        <v>31</v>
      </c>
      <c r="D839" s="35"/>
      <c r="E839" s="50" t="s">
        <v>786</v>
      </c>
      <c r="F839" s="37"/>
      <c r="G839" s="38">
        <v>14.1</v>
      </c>
      <c r="H839" s="39">
        <v>28</v>
      </c>
      <c r="I839" s="39"/>
      <c r="J839" s="121" t="s">
        <v>37</v>
      </c>
      <c r="K839" s="41" t="s">
        <v>26</v>
      </c>
      <c r="L839" s="42" t="str">
        <f t="shared" si="26"/>
        <v>pieces</v>
      </c>
      <c r="M839" s="43">
        <f t="shared" si="27"/>
        <v>0</v>
      </c>
      <c r="N839" s="44" t="str">
        <f t="shared" si="28"/>
        <v>0pieces</v>
      </c>
      <c r="O839" s="51">
        <f t="shared" si="31"/>
        <v>394.8</v>
      </c>
      <c r="P839" s="46"/>
      <c r="Q839" s="46"/>
      <c r="R839" s="46"/>
      <c r="S839" s="46"/>
      <c r="T839" s="46"/>
      <c r="U839" s="46"/>
      <c r="V839" s="46"/>
      <c r="W839" s="46"/>
      <c r="X839" s="46"/>
      <c r="Y839" s="46"/>
      <c r="Z839" s="46"/>
    </row>
    <row r="840" spans="1:26" ht="13.5" customHeight="1">
      <c r="A840" s="32">
        <v>268</v>
      </c>
      <c r="B840" s="48" t="s">
        <v>785</v>
      </c>
      <c r="C840" s="34" t="s">
        <v>74</v>
      </c>
      <c r="D840" s="35"/>
      <c r="E840" s="116" t="s">
        <v>145</v>
      </c>
      <c r="F840" s="37" t="s">
        <v>76</v>
      </c>
      <c r="G840" s="38">
        <v>14.1</v>
      </c>
      <c r="H840" s="39">
        <v>1</v>
      </c>
      <c r="I840" s="39">
        <v>50</v>
      </c>
      <c r="J840" s="121" t="s">
        <v>59</v>
      </c>
      <c r="K840" s="41" t="s">
        <v>26</v>
      </c>
      <c r="L840" s="42" t="str">
        <f t="shared" si="26"/>
        <v>50grams</v>
      </c>
      <c r="M840" s="43">
        <f t="shared" si="27"/>
        <v>50</v>
      </c>
      <c r="N840" s="44" t="str">
        <f t="shared" si="28"/>
        <v>50grams</v>
      </c>
      <c r="O840" s="51">
        <f t="shared" si="31"/>
        <v>14.1</v>
      </c>
      <c r="P840" s="46"/>
      <c r="Q840" s="46"/>
      <c r="R840" s="46"/>
      <c r="S840" s="46"/>
      <c r="T840" s="46"/>
      <c r="U840" s="46"/>
      <c r="V840" s="46"/>
      <c r="W840" s="46"/>
      <c r="X840" s="46"/>
      <c r="Y840" s="46"/>
      <c r="Z840" s="46"/>
    </row>
    <row r="841" spans="1:26" ht="13.5" customHeight="1">
      <c r="A841" s="47">
        <v>269</v>
      </c>
      <c r="B841" s="48" t="s">
        <v>1177</v>
      </c>
      <c r="C841" s="49" t="s">
        <v>31</v>
      </c>
      <c r="D841" s="35"/>
      <c r="E841" s="50" t="s">
        <v>1178</v>
      </c>
      <c r="F841" s="37"/>
      <c r="G841" s="38">
        <v>5.3</v>
      </c>
      <c r="H841" s="39">
        <v>30</v>
      </c>
      <c r="I841" s="39"/>
      <c r="J841" s="121" t="s">
        <v>37</v>
      </c>
      <c r="K841" s="41" t="s">
        <v>26</v>
      </c>
      <c r="L841" s="42" t="str">
        <f t="shared" si="26"/>
        <v>pieces</v>
      </c>
      <c r="M841" s="43">
        <f t="shared" si="27"/>
        <v>0</v>
      </c>
      <c r="N841" s="44" t="str">
        <f t="shared" si="28"/>
        <v>0pieces</v>
      </c>
      <c r="O841" s="51">
        <f t="shared" si="31"/>
        <v>159</v>
      </c>
      <c r="P841" s="46"/>
      <c r="Q841" s="46"/>
      <c r="R841" s="46"/>
      <c r="S841" s="46"/>
      <c r="T841" s="46"/>
      <c r="U841" s="46"/>
      <c r="V841" s="46"/>
      <c r="W841" s="46"/>
      <c r="X841" s="46"/>
      <c r="Y841" s="46"/>
      <c r="Z841" s="46"/>
    </row>
    <row r="842" spans="1:26" ht="13.5" customHeight="1">
      <c r="A842" s="47">
        <v>270</v>
      </c>
      <c r="B842" s="48" t="s">
        <v>1183</v>
      </c>
      <c r="C842" s="49" t="s">
        <v>31</v>
      </c>
      <c r="D842" s="35"/>
      <c r="E842" s="50" t="s">
        <v>1178</v>
      </c>
      <c r="F842" s="37"/>
      <c r="G842" s="38">
        <v>5.92</v>
      </c>
      <c r="H842" s="39">
        <v>37</v>
      </c>
      <c r="I842" s="39"/>
      <c r="J842" s="121" t="s">
        <v>37</v>
      </c>
      <c r="K842" s="41" t="s">
        <v>26</v>
      </c>
      <c r="L842" s="42" t="str">
        <f t="shared" si="26"/>
        <v>pieces</v>
      </c>
      <c r="M842" s="43">
        <f t="shared" si="27"/>
        <v>0</v>
      </c>
      <c r="N842" s="44" t="str">
        <f t="shared" si="28"/>
        <v>0pieces</v>
      </c>
      <c r="O842" s="51">
        <f t="shared" si="31"/>
        <v>219.04</v>
      </c>
      <c r="P842" s="46"/>
      <c r="Q842" s="46"/>
      <c r="R842" s="46"/>
      <c r="S842" s="46"/>
      <c r="T842" s="46"/>
      <c r="U842" s="46"/>
      <c r="V842" s="46"/>
      <c r="W842" s="46"/>
      <c r="X842" s="46"/>
      <c r="Y842" s="46"/>
      <c r="Z842" s="46"/>
    </row>
    <row r="843" spans="1:26" ht="13.5" customHeight="1">
      <c r="A843" s="47">
        <v>271</v>
      </c>
      <c r="B843" s="33" t="s">
        <v>1194</v>
      </c>
      <c r="C843" s="49" t="s">
        <v>31</v>
      </c>
      <c r="D843" s="35"/>
      <c r="E843" s="50"/>
      <c r="F843" s="37"/>
      <c r="G843" s="38">
        <v>6.13</v>
      </c>
      <c r="H843" s="39">
        <v>20</v>
      </c>
      <c r="I843" s="39"/>
      <c r="J843" s="121" t="s">
        <v>37</v>
      </c>
      <c r="K843" s="41" t="s">
        <v>26</v>
      </c>
      <c r="L843" s="42" t="str">
        <f t="shared" si="26"/>
        <v>pieces</v>
      </c>
      <c r="M843" s="43">
        <f t="shared" si="27"/>
        <v>0</v>
      </c>
      <c r="N843" s="44" t="str">
        <f t="shared" si="28"/>
        <v>0pieces</v>
      </c>
      <c r="O843" s="51">
        <f t="shared" si="31"/>
        <v>122.6</v>
      </c>
      <c r="P843" s="46"/>
      <c r="Q843" s="46"/>
      <c r="R843" s="46"/>
      <c r="S843" s="46"/>
      <c r="T843" s="46"/>
      <c r="U843" s="46"/>
      <c r="V843" s="46"/>
      <c r="W843" s="46"/>
      <c r="X843" s="46"/>
      <c r="Y843" s="46"/>
      <c r="Z843" s="46"/>
    </row>
    <row r="844" spans="1:26" ht="13.5" customHeight="1">
      <c r="A844" s="47">
        <v>272</v>
      </c>
      <c r="B844" s="33" t="s">
        <v>1353</v>
      </c>
      <c r="C844" s="49" t="s">
        <v>31</v>
      </c>
      <c r="D844" s="35"/>
      <c r="E844" s="50"/>
      <c r="F844" s="37"/>
      <c r="G844" s="38">
        <v>9.1999999999999993</v>
      </c>
      <c r="H844" s="39">
        <v>13</v>
      </c>
      <c r="I844" s="39"/>
      <c r="J844" s="121" t="s">
        <v>37</v>
      </c>
      <c r="K844" s="41" t="s">
        <v>26</v>
      </c>
      <c r="L844" s="42" t="str">
        <f t="shared" si="26"/>
        <v>pieces</v>
      </c>
      <c r="M844" s="43">
        <f t="shared" si="27"/>
        <v>0</v>
      </c>
      <c r="N844" s="44" t="str">
        <f t="shared" si="28"/>
        <v>0pieces</v>
      </c>
      <c r="O844" s="51">
        <f t="shared" si="31"/>
        <v>119.6</v>
      </c>
      <c r="P844" s="46"/>
      <c r="Q844" s="46"/>
      <c r="R844" s="46"/>
      <c r="S844" s="46"/>
      <c r="T844" s="46"/>
      <c r="U844" s="46"/>
      <c r="V844" s="46"/>
      <c r="W844" s="46"/>
      <c r="X844" s="46"/>
      <c r="Y844" s="46"/>
      <c r="Z844" s="46"/>
    </row>
    <row r="845" spans="1:26" ht="13.5" customHeight="1">
      <c r="A845" s="47">
        <v>273</v>
      </c>
      <c r="B845" s="33" t="s">
        <v>1477</v>
      </c>
      <c r="C845" s="49" t="s">
        <v>31</v>
      </c>
      <c r="D845" s="35"/>
      <c r="E845" s="50" t="s">
        <v>1178</v>
      </c>
      <c r="F845" s="37"/>
      <c r="G845" s="38">
        <v>5.2</v>
      </c>
      <c r="H845" s="39">
        <v>52</v>
      </c>
      <c r="I845" s="39"/>
      <c r="J845" s="121" t="s">
        <v>37</v>
      </c>
      <c r="K845" s="41" t="s">
        <v>26</v>
      </c>
      <c r="L845" s="42" t="str">
        <f t="shared" si="26"/>
        <v>pieces</v>
      </c>
      <c r="M845" s="43">
        <f t="shared" si="27"/>
        <v>0</v>
      </c>
      <c r="N845" s="44" t="str">
        <f t="shared" si="28"/>
        <v>0pieces</v>
      </c>
      <c r="O845" s="51">
        <f t="shared" si="31"/>
        <v>270.40000000000003</v>
      </c>
      <c r="P845" s="46"/>
      <c r="Q845" s="46"/>
      <c r="R845" s="46"/>
      <c r="S845" s="46"/>
      <c r="T845" s="46"/>
      <c r="U845" s="46"/>
      <c r="V845" s="46"/>
      <c r="W845" s="46"/>
      <c r="X845" s="46"/>
      <c r="Y845" s="46"/>
      <c r="Z845" s="46"/>
    </row>
    <row r="846" spans="1:26" ht="13.5" customHeight="1">
      <c r="A846" s="47">
        <v>273</v>
      </c>
      <c r="B846" s="48" t="s">
        <v>1477</v>
      </c>
      <c r="C846" s="34" t="s">
        <v>43</v>
      </c>
      <c r="D846" s="35"/>
      <c r="E846" s="50" t="s">
        <v>1478</v>
      </c>
      <c r="F846" s="37"/>
      <c r="G846" s="38">
        <v>5.6</v>
      </c>
      <c r="H846" s="39">
        <v>60</v>
      </c>
      <c r="I846" s="39">
        <v>10</v>
      </c>
      <c r="J846" s="121" t="s">
        <v>37</v>
      </c>
      <c r="K846" s="41"/>
      <c r="L846" s="42" t="str">
        <f t="shared" si="26"/>
        <v>10pieces</v>
      </c>
      <c r="M846" s="43">
        <f t="shared" si="27"/>
        <v>600</v>
      </c>
      <c r="N846" s="44" t="str">
        <f t="shared" si="28"/>
        <v>600pieces</v>
      </c>
      <c r="O846" s="51">
        <f t="shared" si="31"/>
        <v>336</v>
      </c>
      <c r="P846" s="46"/>
      <c r="Q846" s="46"/>
      <c r="R846" s="46"/>
      <c r="S846" s="46"/>
      <c r="T846" s="46"/>
      <c r="U846" s="46"/>
      <c r="V846" s="46"/>
      <c r="W846" s="46"/>
      <c r="X846" s="46"/>
      <c r="Y846" s="46"/>
      <c r="Z846" s="46"/>
    </row>
    <row r="847" spans="1:26" ht="13.5" customHeight="1">
      <c r="A847" s="32">
        <v>273</v>
      </c>
      <c r="B847" s="234" t="s">
        <v>1477</v>
      </c>
      <c r="C847" s="34" t="s">
        <v>55</v>
      </c>
      <c r="D847" s="35"/>
      <c r="E847" s="52" t="s">
        <v>1476</v>
      </c>
      <c r="F847" s="37"/>
      <c r="G847" s="77">
        <v>5.6</v>
      </c>
      <c r="H847" s="39">
        <v>10</v>
      </c>
      <c r="I847" s="39">
        <v>1</v>
      </c>
      <c r="J847" s="121" t="s">
        <v>37</v>
      </c>
      <c r="K847" s="41"/>
      <c r="L847" s="42" t="str">
        <f t="shared" si="26"/>
        <v>1pieces</v>
      </c>
      <c r="M847" s="43">
        <f t="shared" si="27"/>
        <v>10</v>
      </c>
      <c r="N847" s="44" t="str">
        <f t="shared" si="28"/>
        <v>10pieces</v>
      </c>
      <c r="O847" s="51">
        <f t="shared" si="31"/>
        <v>56</v>
      </c>
      <c r="P847" s="46"/>
      <c r="Q847" s="46"/>
      <c r="R847" s="46"/>
      <c r="S847" s="46"/>
      <c r="T847" s="46"/>
      <c r="U847" s="46"/>
      <c r="V847" s="46"/>
      <c r="W847" s="46"/>
      <c r="X847" s="46"/>
      <c r="Y847" s="46"/>
      <c r="Z847" s="46"/>
    </row>
    <row r="848" spans="1:26" ht="13.5" customHeight="1">
      <c r="A848" s="47">
        <v>274</v>
      </c>
      <c r="B848" s="48" t="s">
        <v>1519</v>
      </c>
      <c r="C848" s="49" t="s">
        <v>31</v>
      </c>
      <c r="D848" s="35"/>
      <c r="E848" s="50" t="s">
        <v>786</v>
      </c>
      <c r="F848" s="37"/>
      <c r="G848" s="38">
        <v>19.899999999999999</v>
      </c>
      <c r="H848" s="39">
        <v>8</v>
      </c>
      <c r="I848" s="39"/>
      <c r="J848" s="121" t="s">
        <v>37</v>
      </c>
      <c r="K848" s="41" t="s">
        <v>26</v>
      </c>
      <c r="L848" s="42" t="str">
        <f t="shared" si="26"/>
        <v>pieces</v>
      </c>
      <c r="M848" s="43">
        <f t="shared" si="27"/>
        <v>0</v>
      </c>
      <c r="N848" s="44" t="str">
        <f t="shared" si="28"/>
        <v>0pieces</v>
      </c>
      <c r="O848" s="51">
        <f t="shared" si="31"/>
        <v>159.19999999999999</v>
      </c>
      <c r="P848" s="46"/>
      <c r="Q848" s="46"/>
      <c r="R848" s="46"/>
      <c r="S848" s="46"/>
      <c r="T848" s="46"/>
      <c r="U848" s="46"/>
      <c r="V848" s="46"/>
      <c r="W848" s="46"/>
      <c r="X848" s="46"/>
      <c r="Y848" s="46"/>
      <c r="Z848" s="46"/>
    </row>
    <row r="849" spans="1:26" ht="13.5" customHeight="1">
      <c r="A849" s="47">
        <v>275</v>
      </c>
      <c r="B849" s="48" t="s">
        <v>1686</v>
      </c>
      <c r="C849" s="49" t="s">
        <v>31</v>
      </c>
      <c r="D849" s="35"/>
      <c r="E849" s="50"/>
      <c r="F849" s="37"/>
      <c r="G849" s="38">
        <v>15.15</v>
      </c>
      <c r="H849" s="39">
        <v>3</v>
      </c>
      <c r="I849" s="39"/>
      <c r="J849" s="121" t="s">
        <v>37</v>
      </c>
      <c r="K849" s="41" t="s">
        <v>26</v>
      </c>
      <c r="L849" s="42" t="str">
        <f t="shared" si="26"/>
        <v>pieces</v>
      </c>
      <c r="M849" s="43">
        <f t="shared" si="27"/>
        <v>0</v>
      </c>
      <c r="N849" s="44" t="str">
        <f t="shared" si="28"/>
        <v>0pieces</v>
      </c>
      <c r="O849" s="51">
        <f t="shared" si="31"/>
        <v>45.45</v>
      </c>
      <c r="P849" s="46"/>
      <c r="Q849" s="46"/>
      <c r="R849" s="46"/>
      <c r="S849" s="46"/>
      <c r="T849" s="46"/>
      <c r="U849" s="46"/>
      <c r="V849" s="46"/>
      <c r="W849" s="46"/>
      <c r="X849" s="46"/>
      <c r="Y849" s="46"/>
      <c r="Z849" s="46"/>
    </row>
    <row r="850" spans="1:26" ht="13.5" customHeight="1">
      <c r="A850" s="47">
        <v>276</v>
      </c>
      <c r="B850" s="48" t="s">
        <v>1701</v>
      </c>
      <c r="C850" s="49" t="s">
        <v>31</v>
      </c>
      <c r="D850" s="35"/>
      <c r="E850" s="50" t="s">
        <v>1702</v>
      </c>
      <c r="F850" s="37"/>
      <c r="G850" s="38">
        <v>15.15</v>
      </c>
      <c r="H850" s="39">
        <v>4</v>
      </c>
      <c r="I850" s="39"/>
      <c r="J850" s="121" t="s">
        <v>37</v>
      </c>
      <c r="K850" s="41" t="s">
        <v>26</v>
      </c>
      <c r="L850" s="42" t="str">
        <f t="shared" si="26"/>
        <v>pieces</v>
      </c>
      <c r="M850" s="43">
        <f t="shared" si="27"/>
        <v>0</v>
      </c>
      <c r="N850" s="44" t="str">
        <f t="shared" si="28"/>
        <v>0pieces</v>
      </c>
      <c r="O850" s="51">
        <f t="shared" si="31"/>
        <v>60.6</v>
      </c>
      <c r="P850" s="46"/>
      <c r="Q850" s="46"/>
      <c r="R850" s="46"/>
      <c r="S850" s="46"/>
      <c r="T850" s="46"/>
      <c r="U850" s="46"/>
      <c r="V850" s="46"/>
      <c r="W850" s="46"/>
      <c r="X850" s="46"/>
      <c r="Y850" s="46"/>
      <c r="Z850" s="46"/>
    </row>
    <row r="851" spans="1:26" ht="13.5" customHeight="1">
      <c r="A851" s="47">
        <v>277</v>
      </c>
      <c r="B851" s="116" t="s">
        <v>1688</v>
      </c>
      <c r="C851" s="49" t="s">
        <v>31</v>
      </c>
      <c r="D851" s="35"/>
      <c r="E851" s="50" t="s">
        <v>1687</v>
      </c>
      <c r="F851" s="37"/>
      <c r="G851" s="38">
        <v>14.45</v>
      </c>
      <c r="H851" s="39">
        <v>11</v>
      </c>
      <c r="I851" s="39"/>
      <c r="J851" s="121" t="s">
        <v>37</v>
      </c>
      <c r="K851" s="41" t="s">
        <v>26</v>
      </c>
      <c r="L851" s="42" t="str">
        <f t="shared" si="26"/>
        <v>pieces</v>
      </c>
      <c r="M851" s="43">
        <f t="shared" si="27"/>
        <v>0</v>
      </c>
      <c r="N851" s="44" t="str">
        <f t="shared" si="28"/>
        <v>0pieces</v>
      </c>
      <c r="O851" s="51">
        <f t="shared" si="31"/>
        <v>158.94999999999999</v>
      </c>
      <c r="P851" s="46"/>
      <c r="Q851" s="46"/>
      <c r="R851" s="46"/>
      <c r="S851" s="46"/>
      <c r="T851" s="46"/>
      <c r="U851" s="46"/>
      <c r="V851" s="46"/>
      <c r="W851" s="46"/>
      <c r="X851" s="46"/>
      <c r="Y851" s="46"/>
      <c r="Z851" s="46"/>
    </row>
    <row r="852" spans="1:26" ht="13.5" customHeight="1">
      <c r="A852" s="47">
        <v>277</v>
      </c>
      <c r="B852" s="48" t="s">
        <v>1688</v>
      </c>
      <c r="C852" s="34" t="s">
        <v>43</v>
      </c>
      <c r="D852" s="35"/>
      <c r="E852" s="50" t="s">
        <v>1689</v>
      </c>
      <c r="F852" s="37"/>
      <c r="G852" s="38">
        <f>1083.15/50</f>
        <v>21.663</v>
      </c>
      <c r="H852" s="39">
        <v>50</v>
      </c>
      <c r="I852" s="39">
        <v>50</v>
      </c>
      <c r="J852" s="121" t="s">
        <v>37</v>
      </c>
      <c r="K852" s="41"/>
      <c r="L852" s="42" t="str">
        <f t="shared" si="26"/>
        <v>50pieces</v>
      </c>
      <c r="M852" s="43">
        <f t="shared" si="27"/>
        <v>2500</v>
      </c>
      <c r="N852" s="44" t="str">
        <f t="shared" si="28"/>
        <v>2500pieces</v>
      </c>
      <c r="O852" s="51">
        <f t="shared" si="31"/>
        <v>1083.1500000000001</v>
      </c>
      <c r="P852" s="46"/>
      <c r="Q852" s="46"/>
      <c r="R852" s="46"/>
      <c r="S852" s="46"/>
      <c r="T852" s="46"/>
      <c r="U852" s="46"/>
      <c r="V852" s="46"/>
      <c r="W852" s="46"/>
      <c r="X852" s="46"/>
      <c r="Y852" s="46"/>
      <c r="Z852" s="46"/>
    </row>
    <row r="853" spans="1:26" ht="13.5" customHeight="1">
      <c r="A853" s="47">
        <v>278</v>
      </c>
      <c r="B853" s="33" t="s">
        <v>1751</v>
      </c>
      <c r="C853" s="49" t="s">
        <v>31</v>
      </c>
      <c r="D853" s="35"/>
      <c r="E853" s="50" t="s">
        <v>786</v>
      </c>
      <c r="F853" s="37"/>
      <c r="G853" s="38">
        <v>23.85</v>
      </c>
      <c r="H853" s="39">
        <v>2</v>
      </c>
      <c r="I853" s="39"/>
      <c r="J853" s="121" t="s">
        <v>37</v>
      </c>
      <c r="K853" s="41" t="s">
        <v>26</v>
      </c>
      <c r="L853" s="42" t="str">
        <f t="shared" si="26"/>
        <v>pieces</v>
      </c>
      <c r="M853" s="43">
        <f t="shared" si="27"/>
        <v>0</v>
      </c>
      <c r="N853" s="44" t="str">
        <f t="shared" si="28"/>
        <v>0pieces</v>
      </c>
      <c r="O853" s="51">
        <f t="shared" si="31"/>
        <v>47.7</v>
      </c>
      <c r="P853" s="46"/>
      <c r="Q853" s="46"/>
      <c r="R853" s="46"/>
      <c r="S853" s="46"/>
      <c r="T853" s="46"/>
      <c r="U853" s="46"/>
      <c r="V853" s="46"/>
      <c r="W853" s="46"/>
      <c r="X853" s="46"/>
      <c r="Y853" s="46"/>
      <c r="Z853" s="46"/>
    </row>
    <row r="854" spans="1:26" ht="13.5" customHeight="1">
      <c r="A854" s="47">
        <v>279</v>
      </c>
      <c r="B854" s="48" t="s">
        <v>1752</v>
      </c>
      <c r="C854" s="49" t="s">
        <v>31</v>
      </c>
      <c r="D854" s="35"/>
      <c r="E854" s="116" t="s">
        <v>786</v>
      </c>
      <c r="F854" s="37"/>
      <c r="G854" s="38">
        <v>15.7</v>
      </c>
      <c r="H854" s="172">
        <v>6</v>
      </c>
      <c r="I854" s="39"/>
      <c r="J854" s="121" t="s">
        <v>37</v>
      </c>
      <c r="K854" s="41" t="s">
        <v>26</v>
      </c>
      <c r="L854" s="42" t="str">
        <f t="shared" si="26"/>
        <v>pieces</v>
      </c>
      <c r="M854" s="43">
        <f t="shared" si="27"/>
        <v>0</v>
      </c>
      <c r="N854" s="44" t="str">
        <f t="shared" si="28"/>
        <v>0pieces</v>
      </c>
      <c r="O854" s="51">
        <f t="shared" si="31"/>
        <v>94.199999999999989</v>
      </c>
      <c r="P854" s="46"/>
      <c r="Q854" s="46"/>
      <c r="R854" s="46"/>
      <c r="S854" s="46"/>
      <c r="T854" s="46"/>
      <c r="U854" s="46"/>
      <c r="V854" s="46"/>
      <c r="W854" s="46"/>
      <c r="X854" s="46"/>
      <c r="Y854" s="46"/>
      <c r="Z854" s="46"/>
    </row>
    <row r="855" spans="1:26" ht="13.5" customHeight="1">
      <c r="A855" s="47">
        <v>280</v>
      </c>
      <c r="B855" s="33" t="s">
        <v>1886</v>
      </c>
      <c r="C855" s="49" t="s">
        <v>31</v>
      </c>
      <c r="D855" s="35"/>
      <c r="E855" s="50" t="s">
        <v>786</v>
      </c>
      <c r="F855" s="37"/>
      <c r="G855" s="38">
        <v>25.6</v>
      </c>
      <c r="H855" s="39">
        <v>1</v>
      </c>
      <c r="I855" s="39"/>
      <c r="J855" s="121" t="s">
        <v>37</v>
      </c>
      <c r="K855" s="41" t="s">
        <v>26</v>
      </c>
      <c r="L855" s="42" t="str">
        <f t="shared" si="26"/>
        <v>pieces</v>
      </c>
      <c r="M855" s="43">
        <f t="shared" si="27"/>
        <v>0</v>
      </c>
      <c r="N855" s="44" t="str">
        <f t="shared" si="28"/>
        <v>0pieces</v>
      </c>
      <c r="O855" s="51">
        <f t="shared" si="31"/>
        <v>25.6</v>
      </c>
      <c r="P855" s="46"/>
      <c r="Q855" s="46"/>
      <c r="R855" s="46"/>
      <c r="S855" s="46"/>
      <c r="T855" s="46"/>
      <c r="U855" s="46"/>
      <c r="V855" s="46"/>
      <c r="W855" s="46"/>
      <c r="X855" s="46"/>
      <c r="Y855" s="46"/>
      <c r="Z855" s="46"/>
    </row>
    <row r="856" spans="1:26" ht="13.5" customHeight="1">
      <c r="A856" s="47">
        <v>281</v>
      </c>
      <c r="B856" s="33" t="s">
        <v>1891</v>
      </c>
      <c r="C856" s="49" t="s">
        <v>31</v>
      </c>
      <c r="D856" s="35"/>
      <c r="E856" s="50"/>
      <c r="F856" s="37"/>
      <c r="G856" s="38">
        <v>16.649999999999999</v>
      </c>
      <c r="H856" s="39">
        <v>8</v>
      </c>
      <c r="I856" s="39"/>
      <c r="J856" s="121" t="s">
        <v>37</v>
      </c>
      <c r="K856" s="41" t="s">
        <v>26</v>
      </c>
      <c r="L856" s="42" t="str">
        <f t="shared" si="26"/>
        <v>pieces</v>
      </c>
      <c r="M856" s="43">
        <f t="shared" si="27"/>
        <v>0</v>
      </c>
      <c r="N856" s="44" t="str">
        <f t="shared" si="28"/>
        <v>0pieces</v>
      </c>
      <c r="O856" s="51">
        <f t="shared" si="31"/>
        <v>133.19999999999999</v>
      </c>
      <c r="P856" s="46"/>
      <c r="Q856" s="46"/>
      <c r="R856" s="46"/>
      <c r="S856" s="46"/>
      <c r="T856" s="46"/>
      <c r="U856" s="46"/>
      <c r="V856" s="46"/>
      <c r="W856" s="46"/>
      <c r="X856" s="46"/>
      <c r="Y856" s="46"/>
      <c r="Z856" s="46"/>
    </row>
    <row r="857" spans="1:26" ht="13.5" customHeight="1">
      <c r="A857" s="47">
        <v>282</v>
      </c>
      <c r="B857" s="48" t="s">
        <v>1941</v>
      </c>
      <c r="C857" s="49" t="s">
        <v>31</v>
      </c>
      <c r="D857" s="35"/>
      <c r="E857" s="50"/>
      <c r="F857" s="37"/>
      <c r="G857" s="38">
        <v>15.8</v>
      </c>
      <c r="H857" s="39">
        <v>7</v>
      </c>
      <c r="I857" s="39"/>
      <c r="J857" s="121" t="s">
        <v>37</v>
      </c>
      <c r="K857" s="41" t="s">
        <v>26</v>
      </c>
      <c r="L857" s="42" t="str">
        <f t="shared" si="26"/>
        <v>pieces</v>
      </c>
      <c r="M857" s="43">
        <f t="shared" si="27"/>
        <v>0</v>
      </c>
      <c r="N857" s="44" t="str">
        <f t="shared" si="28"/>
        <v>0pieces</v>
      </c>
      <c r="O857" s="51">
        <f t="shared" si="31"/>
        <v>110.60000000000001</v>
      </c>
      <c r="P857" s="46"/>
      <c r="Q857" s="46"/>
      <c r="R857" s="46"/>
      <c r="S857" s="46"/>
      <c r="T857" s="46"/>
      <c r="U857" s="46"/>
      <c r="V857" s="46"/>
      <c r="W857" s="46"/>
      <c r="X857" s="46"/>
      <c r="Y857" s="46"/>
      <c r="Z857" s="46"/>
    </row>
    <row r="858" spans="1:26" ht="13.5" customHeight="1">
      <c r="A858" s="47">
        <v>283</v>
      </c>
      <c r="B858" s="48" t="s">
        <v>2004</v>
      </c>
      <c r="C858" s="49" t="s">
        <v>31</v>
      </c>
      <c r="D858" s="35"/>
      <c r="E858" s="50" t="s">
        <v>1178</v>
      </c>
      <c r="F858" s="37"/>
      <c r="G858" s="38">
        <v>6.17</v>
      </c>
      <c r="H858" s="39">
        <v>50</v>
      </c>
      <c r="I858" s="39"/>
      <c r="J858" s="121" t="s">
        <v>37</v>
      </c>
      <c r="K858" s="41" t="s">
        <v>26</v>
      </c>
      <c r="L858" s="42" t="str">
        <f t="shared" si="26"/>
        <v>pieces</v>
      </c>
      <c r="M858" s="43">
        <f t="shared" si="27"/>
        <v>0</v>
      </c>
      <c r="N858" s="44" t="str">
        <f t="shared" si="28"/>
        <v>0pieces</v>
      </c>
      <c r="O858" s="51">
        <f t="shared" si="31"/>
        <v>308.5</v>
      </c>
      <c r="P858" s="46"/>
      <c r="Q858" s="46"/>
      <c r="R858" s="46"/>
      <c r="S858" s="46"/>
      <c r="T858" s="46"/>
      <c r="U858" s="46"/>
      <c r="V858" s="46"/>
      <c r="W858" s="46"/>
      <c r="X858" s="46"/>
      <c r="Y858" s="46"/>
      <c r="Z858" s="46"/>
    </row>
    <row r="859" spans="1:26" ht="13.5" customHeight="1">
      <c r="A859" s="47">
        <v>284</v>
      </c>
      <c r="B859" s="48" t="s">
        <v>2059</v>
      </c>
      <c r="C859" s="49" t="s">
        <v>31</v>
      </c>
      <c r="D859" s="35"/>
      <c r="E859" s="50" t="s">
        <v>1178</v>
      </c>
      <c r="F859" s="37"/>
      <c r="G859" s="38">
        <v>6.02</v>
      </c>
      <c r="H859" s="39">
        <v>48</v>
      </c>
      <c r="I859" s="39"/>
      <c r="J859" s="121" t="s">
        <v>37</v>
      </c>
      <c r="K859" s="41" t="s">
        <v>26</v>
      </c>
      <c r="L859" s="42" t="str">
        <f t="shared" si="26"/>
        <v>pieces</v>
      </c>
      <c r="M859" s="43">
        <f t="shared" si="27"/>
        <v>0</v>
      </c>
      <c r="N859" s="44" t="str">
        <f t="shared" si="28"/>
        <v>0pieces</v>
      </c>
      <c r="O859" s="51">
        <f t="shared" si="31"/>
        <v>288.95999999999998</v>
      </c>
      <c r="P859" s="46"/>
      <c r="Q859" s="46"/>
      <c r="R859" s="46"/>
      <c r="S859" s="46"/>
      <c r="T859" s="46"/>
      <c r="U859" s="46"/>
      <c r="V859" s="46"/>
      <c r="W859" s="46"/>
      <c r="X859" s="46"/>
      <c r="Y859" s="46"/>
      <c r="Z859" s="46"/>
    </row>
    <row r="860" spans="1:26" ht="13.5" customHeight="1">
      <c r="A860" s="47">
        <v>285</v>
      </c>
      <c r="B860" s="48" t="s">
        <v>2057</v>
      </c>
      <c r="C860" s="49" t="s">
        <v>31</v>
      </c>
      <c r="D860" s="35"/>
      <c r="E860" s="50" t="s">
        <v>1178</v>
      </c>
      <c r="F860" s="37"/>
      <c r="G860" s="38">
        <v>5.92</v>
      </c>
      <c r="H860" s="39">
        <v>68</v>
      </c>
      <c r="I860" s="39"/>
      <c r="J860" s="121" t="s">
        <v>37</v>
      </c>
      <c r="K860" s="41" t="s">
        <v>26</v>
      </c>
      <c r="L860" s="42" t="str">
        <f t="shared" si="26"/>
        <v>pieces</v>
      </c>
      <c r="M860" s="43">
        <f t="shared" si="27"/>
        <v>0</v>
      </c>
      <c r="N860" s="44" t="str">
        <f t="shared" si="28"/>
        <v>0pieces</v>
      </c>
      <c r="O860" s="51">
        <f t="shared" si="31"/>
        <v>402.56</v>
      </c>
      <c r="P860" s="46"/>
      <c r="Q860" s="46"/>
      <c r="R860" s="46"/>
      <c r="S860" s="46"/>
      <c r="T860" s="46"/>
      <c r="U860" s="46"/>
      <c r="V860" s="46"/>
      <c r="W860" s="46"/>
      <c r="X860" s="46"/>
      <c r="Y860" s="46"/>
      <c r="Z860" s="46"/>
    </row>
    <row r="861" spans="1:26" ht="13.5" customHeight="1">
      <c r="A861" s="47">
        <v>286</v>
      </c>
      <c r="B861" s="48" t="s">
        <v>2098</v>
      </c>
      <c r="C861" s="49" t="s">
        <v>31</v>
      </c>
      <c r="D861" s="35"/>
      <c r="E861" s="50"/>
      <c r="F861" s="37"/>
      <c r="G861" s="38">
        <v>23.6</v>
      </c>
      <c r="H861" s="39">
        <v>7</v>
      </c>
      <c r="I861" s="39"/>
      <c r="J861" s="121" t="s">
        <v>37</v>
      </c>
      <c r="K861" s="41" t="s">
        <v>26</v>
      </c>
      <c r="L861" s="42" t="str">
        <f t="shared" si="26"/>
        <v>pieces</v>
      </c>
      <c r="M861" s="43">
        <f t="shared" si="27"/>
        <v>0</v>
      </c>
      <c r="N861" s="44" t="str">
        <f t="shared" si="28"/>
        <v>0pieces</v>
      </c>
      <c r="O861" s="51">
        <f t="shared" si="31"/>
        <v>165.20000000000002</v>
      </c>
      <c r="P861" s="46"/>
      <c r="Q861" s="46"/>
      <c r="R861" s="46"/>
      <c r="S861" s="46"/>
      <c r="T861" s="46"/>
      <c r="U861" s="46"/>
      <c r="V861" s="46"/>
      <c r="W861" s="46"/>
      <c r="X861" s="46"/>
      <c r="Y861" s="46"/>
      <c r="Z861" s="46"/>
    </row>
    <row r="862" spans="1:26" ht="13.5" customHeight="1">
      <c r="A862" s="47">
        <v>287</v>
      </c>
      <c r="B862" s="48" t="s">
        <v>2240</v>
      </c>
      <c r="C862" s="49" t="s">
        <v>31</v>
      </c>
      <c r="D862" s="35"/>
      <c r="E862" s="50" t="s">
        <v>2241</v>
      </c>
      <c r="F862" s="37"/>
      <c r="G862" s="38">
        <v>5.85</v>
      </c>
      <c r="H862" s="39">
        <v>60</v>
      </c>
      <c r="I862" s="39"/>
      <c r="J862" s="121" t="s">
        <v>37</v>
      </c>
      <c r="K862" s="41" t="s">
        <v>26</v>
      </c>
      <c r="L862" s="42" t="str">
        <f t="shared" si="26"/>
        <v>pieces</v>
      </c>
      <c r="M862" s="43">
        <f t="shared" si="27"/>
        <v>0</v>
      </c>
      <c r="N862" s="44" t="str">
        <f t="shared" si="28"/>
        <v>0pieces</v>
      </c>
      <c r="O862" s="51">
        <f t="shared" si="31"/>
        <v>351</v>
      </c>
      <c r="P862" s="46"/>
      <c r="Q862" s="46"/>
      <c r="R862" s="46"/>
      <c r="S862" s="46"/>
      <c r="T862" s="46"/>
      <c r="U862" s="46"/>
      <c r="V862" s="46"/>
      <c r="W862" s="46"/>
      <c r="X862" s="46"/>
      <c r="Y862" s="46"/>
      <c r="Z862" s="46"/>
    </row>
    <row r="863" spans="1:26" ht="13.5" customHeight="1">
      <c r="A863" s="47">
        <v>288</v>
      </c>
      <c r="B863" s="48" t="s">
        <v>2256</v>
      </c>
      <c r="C863" s="49" t="s">
        <v>31</v>
      </c>
      <c r="D863" s="35"/>
      <c r="E863" s="50"/>
      <c r="F863" s="37"/>
      <c r="G863" s="38">
        <v>15.3</v>
      </c>
      <c r="H863" s="39">
        <v>25</v>
      </c>
      <c r="I863" s="39"/>
      <c r="J863" s="121" t="s">
        <v>37</v>
      </c>
      <c r="K863" s="41" t="s">
        <v>26</v>
      </c>
      <c r="L863" s="42" t="str">
        <f t="shared" si="26"/>
        <v>pieces</v>
      </c>
      <c r="M863" s="43">
        <f t="shared" si="27"/>
        <v>0</v>
      </c>
      <c r="N863" s="44" t="str">
        <f t="shared" si="28"/>
        <v>0pieces</v>
      </c>
      <c r="O863" s="51">
        <f t="shared" si="31"/>
        <v>382.5</v>
      </c>
      <c r="P863" s="46"/>
      <c r="Q863" s="46"/>
      <c r="R863" s="46"/>
      <c r="S863" s="46"/>
      <c r="T863" s="46"/>
      <c r="U863" s="46"/>
      <c r="V863" s="46"/>
      <c r="W863" s="46"/>
      <c r="X863" s="46"/>
      <c r="Y863" s="46"/>
      <c r="Z863" s="46"/>
    </row>
    <row r="864" spans="1:26" ht="13.5" customHeight="1">
      <c r="A864" s="47">
        <v>289</v>
      </c>
      <c r="B864" s="48" t="s">
        <v>2306</v>
      </c>
      <c r="C864" s="49" t="s">
        <v>31</v>
      </c>
      <c r="D864" s="35"/>
      <c r="E864" s="50"/>
      <c r="F864" s="37"/>
      <c r="G864" s="38">
        <v>23.45</v>
      </c>
      <c r="H864" s="39">
        <v>2</v>
      </c>
      <c r="I864" s="39"/>
      <c r="J864" s="121" t="s">
        <v>37</v>
      </c>
      <c r="K864" s="41" t="s">
        <v>26</v>
      </c>
      <c r="L864" s="42" t="str">
        <f t="shared" si="26"/>
        <v>pieces</v>
      </c>
      <c r="M864" s="43">
        <f t="shared" si="27"/>
        <v>0</v>
      </c>
      <c r="N864" s="44" t="str">
        <f t="shared" si="28"/>
        <v>0pieces</v>
      </c>
      <c r="O864" s="51">
        <f t="shared" si="31"/>
        <v>46.9</v>
      </c>
      <c r="P864" s="46"/>
      <c r="Q864" s="46"/>
      <c r="R864" s="46"/>
      <c r="S864" s="46"/>
      <c r="T864" s="46"/>
      <c r="U864" s="46"/>
      <c r="V864" s="46"/>
      <c r="W864" s="46"/>
      <c r="X864" s="46"/>
      <c r="Y864" s="46"/>
      <c r="Z864" s="46"/>
    </row>
    <row r="865" spans="1:26" ht="13.5" customHeight="1">
      <c r="A865" s="47">
        <v>290</v>
      </c>
      <c r="B865" s="48" t="s">
        <v>2398</v>
      </c>
      <c r="C865" s="49" t="s">
        <v>31</v>
      </c>
      <c r="D865" s="35"/>
      <c r="E865" s="50"/>
      <c r="F865" s="37"/>
      <c r="G865" s="38">
        <v>22.37</v>
      </c>
      <c r="H865" s="39">
        <v>11</v>
      </c>
      <c r="I865" s="39"/>
      <c r="J865" s="121" t="s">
        <v>37</v>
      </c>
      <c r="K865" s="41" t="s">
        <v>26</v>
      </c>
      <c r="L865" s="42" t="str">
        <f t="shared" si="26"/>
        <v>pieces</v>
      </c>
      <c r="M865" s="43">
        <f t="shared" si="27"/>
        <v>0</v>
      </c>
      <c r="N865" s="44" t="str">
        <f t="shared" si="28"/>
        <v>0pieces</v>
      </c>
      <c r="O865" s="51">
        <f t="shared" si="31"/>
        <v>246.07000000000002</v>
      </c>
      <c r="P865" s="46"/>
      <c r="Q865" s="46"/>
      <c r="R865" s="46"/>
      <c r="S865" s="46"/>
      <c r="T865" s="46"/>
      <c r="U865" s="46"/>
      <c r="V865" s="46"/>
      <c r="W865" s="46"/>
      <c r="X865" s="46"/>
      <c r="Y865" s="46"/>
      <c r="Z865" s="46"/>
    </row>
    <row r="866" spans="1:26" ht="13.5" customHeight="1">
      <c r="A866" s="47">
        <v>291</v>
      </c>
      <c r="B866" s="48" t="s">
        <v>2405</v>
      </c>
      <c r="C866" s="49" t="s">
        <v>31</v>
      </c>
      <c r="D866" s="35"/>
      <c r="E866" s="50"/>
      <c r="F866" s="37"/>
      <c r="G866" s="38">
        <v>14.45</v>
      </c>
      <c r="H866" s="39">
        <v>28</v>
      </c>
      <c r="I866" s="39"/>
      <c r="J866" s="121" t="s">
        <v>37</v>
      </c>
      <c r="K866" s="41" t="s">
        <v>26</v>
      </c>
      <c r="L866" s="42" t="str">
        <f t="shared" si="26"/>
        <v>pieces</v>
      </c>
      <c r="M866" s="43">
        <f t="shared" si="27"/>
        <v>0</v>
      </c>
      <c r="N866" s="44" t="str">
        <f t="shared" si="28"/>
        <v>0pieces</v>
      </c>
      <c r="O866" s="51">
        <f t="shared" si="31"/>
        <v>404.59999999999997</v>
      </c>
      <c r="P866" s="46"/>
      <c r="Q866" s="46"/>
      <c r="R866" s="46"/>
      <c r="S866" s="46"/>
      <c r="T866" s="46"/>
      <c r="U866" s="46"/>
      <c r="V866" s="46"/>
      <c r="W866" s="46"/>
      <c r="X866" s="46"/>
      <c r="Y866" s="46"/>
      <c r="Z866" s="46"/>
    </row>
    <row r="867" spans="1:26" ht="13.5" customHeight="1">
      <c r="A867" s="47">
        <v>292</v>
      </c>
      <c r="B867" s="48" t="s">
        <v>2407</v>
      </c>
      <c r="C867" s="49" t="s">
        <v>31</v>
      </c>
      <c r="D867" s="35"/>
      <c r="E867" s="50"/>
      <c r="F867" s="37"/>
      <c r="G867" s="38">
        <v>21.45</v>
      </c>
      <c r="H867" s="39">
        <v>4</v>
      </c>
      <c r="I867" s="39"/>
      <c r="J867" s="121" t="s">
        <v>37</v>
      </c>
      <c r="K867" s="41" t="s">
        <v>26</v>
      </c>
      <c r="L867" s="42" t="str">
        <f t="shared" si="26"/>
        <v>pieces</v>
      </c>
      <c r="M867" s="43">
        <f t="shared" si="27"/>
        <v>0</v>
      </c>
      <c r="N867" s="44" t="str">
        <f t="shared" si="28"/>
        <v>0pieces</v>
      </c>
      <c r="O867" s="51">
        <f t="shared" si="31"/>
        <v>85.8</v>
      </c>
      <c r="P867" s="46"/>
      <c r="Q867" s="46"/>
      <c r="R867" s="46"/>
      <c r="S867" s="46"/>
      <c r="T867" s="46"/>
      <c r="U867" s="46"/>
      <c r="V867" s="46"/>
      <c r="W867" s="46"/>
      <c r="X867" s="46"/>
      <c r="Y867" s="46"/>
      <c r="Z867" s="46"/>
    </row>
    <row r="868" spans="1:26" ht="13.5" customHeight="1">
      <c r="A868" s="47">
        <v>292</v>
      </c>
      <c r="B868" s="68" t="s">
        <v>2407</v>
      </c>
      <c r="C868" s="53" t="s">
        <v>39</v>
      </c>
      <c r="D868" s="52"/>
      <c r="E868" s="52" t="s">
        <v>2408</v>
      </c>
      <c r="F868" s="37"/>
      <c r="G868" s="70">
        <v>19.61</v>
      </c>
      <c r="H868" s="71">
        <v>25</v>
      </c>
      <c r="I868" s="71">
        <v>25</v>
      </c>
      <c r="J868" s="160" t="s">
        <v>37</v>
      </c>
      <c r="K868" s="41"/>
      <c r="L868" s="42" t="str">
        <f t="shared" si="26"/>
        <v>25pieces</v>
      </c>
      <c r="M868" s="43">
        <f t="shared" si="27"/>
        <v>625</v>
      </c>
      <c r="N868" s="44" t="str">
        <f t="shared" si="28"/>
        <v>625pieces</v>
      </c>
      <c r="O868" s="51">
        <f t="shared" si="31"/>
        <v>490.25</v>
      </c>
      <c r="P868" s="46"/>
      <c r="Q868" s="46"/>
      <c r="R868" s="46"/>
      <c r="S868" s="46"/>
      <c r="T868" s="46"/>
      <c r="U868" s="46"/>
      <c r="V868" s="46"/>
      <c r="W868" s="46"/>
      <c r="X868" s="46"/>
      <c r="Y868" s="46"/>
      <c r="Z868" s="46"/>
    </row>
    <row r="869" spans="1:26" ht="13.5" customHeight="1">
      <c r="A869" s="32">
        <v>292</v>
      </c>
      <c r="B869" s="76" t="s">
        <v>2407</v>
      </c>
      <c r="C869" s="34" t="s">
        <v>55</v>
      </c>
      <c r="D869" s="35"/>
      <c r="E869" s="52" t="s">
        <v>2075</v>
      </c>
      <c r="F869" s="37"/>
      <c r="G869" s="77">
        <v>21.45</v>
      </c>
      <c r="H869" s="39">
        <v>13</v>
      </c>
      <c r="I869" s="39">
        <v>1</v>
      </c>
      <c r="J869" s="121" t="s">
        <v>37</v>
      </c>
      <c r="K869" s="41"/>
      <c r="L869" s="42" t="str">
        <f t="shared" si="26"/>
        <v>1pieces</v>
      </c>
      <c r="M869" s="43">
        <f t="shared" si="27"/>
        <v>13</v>
      </c>
      <c r="N869" s="44" t="str">
        <f t="shared" si="28"/>
        <v>13pieces</v>
      </c>
      <c r="O869" s="51">
        <f t="shared" si="31"/>
        <v>278.84999999999997</v>
      </c>
      <c r="P869" s="46"/>
      <c r="Q869" s="46"/>
      <c r="R869" s="46"/>
      <c r="S869" s="46"/>
      <c r="T869" s="46"/>
      <c r="U869" s="46"/>
      <c r="V869" s="46"/>
      <c r="W869" s="46"/>
      <c r="X869" s="46"/>
      <c r="Y869" s="46"/>
      <c r="Z869" s="46"/>
    </row>
    <row r="870" spans="1:26" ht="13.5" customHeight="1">
      <c r="A870" s="47">
        <v>293</v>
      </c>
      <c r="B870" s="48" t="s">
        <v>2418</v>
      </c>
      <c r="C870" s="49" t="s">
        <v>31</v>
      </c>
      <c r="D870" s="35"/>
      <c r="E870" s="50"/>
      <c r="F870" s="37"/>
      <c r="G870" s="38">
        <v>5.68</v>
      </c>
      <c r="H870" s="39">
        <v>57</v>
      </c>
      <c r="I870" s="39"/>
      <c r="J870" s="121" t="s">
        <v>37</v>
      </c>
      <c r="K870" s="41" t="s">
        <v>26</v>
      </c>
      <c r="L870" s="42" t="str">
        <f t="shared" si="26"/>
        <v>pieces</v>
      </c>
      <c r="M870" s="43">
        <f t="shared" si="27"/>
        <v>0</v>
      </c>
      <c r="N870" s="44" t="str">
        <f t="shared" si="28"/>
        <v>0pieces</v>
      </c>
      <c r="O870" s="51">
        <f t="shared" si="31"/>
        <v>323.76</v>
      </c>
      <c r="P870" s="46"/>
      <c r="Q870" s="46"/>
      <c r="R870" s="46"/>
      <c r="S870" s="46"/>
      <c r="T870" s="46"/>
      <c r="U870" s="46"/>
      <c r="V870" s="46"/>
      <c r="W870" s="46"/>
      <c r="X870" s="46"/>
      <c r="Y870" s="46"/>
      <c r="Z870" s="46"/>
    </row>
    <row r="871" spans="1:26" ht="13.5" customHeight="1">
      <c r="A871" s="47">
        <v>294</v>
      </c>
      <c r="B871" s="48" t="s">
        <v>2456</v>
      </c>
      <c r="C871" s="49" t="s">
        <v>31</v>
      </c>
      <c r="D871" s="35"/>
      <c r="E871" s="50"/>
      <c r="F871" s="37"/>
      <c r="G871" s="38">
        <v>24.8</v>
      </c>
      <c r="H871" s="39">
        <v>18</v>
      </c>
      <c r="I871" s="39"/>
      <c r="J871" s="121" t="s">
        <v>37</v>
      </c>
      <c r="K871" s="41" t="s">
        <v>26</v>
      </c>
      <c r="L871" s="42" t="str">
        <f t="shared" si="26"/>
        <v>pieces</v>
      </c>
      <c r="M871" s="43">
        <f t="shared" si="27"/>
        <v>0</v>
      </c>
      <c r="N871" s="44" t="str">
        <f t="shared" si="28"/>
        <v>0pieces</v>
      </c>
      <c r="O871" s="51">
        <f t="shared" si="31"/>
        <v>446.40000000000003</v>
      </c>
      <c r="P871" s="46"/>
      <c r="Q871" s="46"/>
      <c r="R871" s="46"/>
      <c r="S871" s="46"/>
      <c r="T871" s="46"/>
      <c r="U871" s="46"/>
      <c r="V871" s="46"/>
      <c r="W871" s="46"/>
      <c r="X871" s="46"/>
      <c r="Y871" s="46"/>
      <c r="Z871" s="46"/>
    </row>
    <row r="872" spans="1:26" ht="13.5" customHeight="1">
      <c r="A872" s="47">
        <v>295</v>
      </c>
      <c r="B872" s="48" t="s">
        <v>120</v>
      </c>
      <c r="C872" s="49" t="s">
        <v>31</v>
      </c>
      <c r="D872" s="35"/>
      <c r="E872" s="50" t="s">
        <v>32</v>
      </c>
      <c r="F872" s="37"/>
      <c r="G872" s="38">
        <v>80</v>
      </c>
      <c r="H872" s="39">
        <v>1.56</v>
      </c>
      <c r="I872" s="39"/>
      <c r="J872" s="562" t="s">
        <v>33</v>
      </c>
      <c r="K872" s="41" t="s">
        <v>26</v>
      </c>
      <c r="L872" s="42" t="str">
        <f t="shared" si="26"/>
        <v>kg</v>
      </c>
      <c r="M872" s="43">
        <f t="shared" si="27"/>
        <v>0</v>
      </c>
      <c r="N872" s="44" t="str">
        <f t="shared" si="28"/>
        <v>0kg</v>
      </c>
      <c r="O872" s="51">
        <f t="shared" si="31"/>
        <v>124.80000000000001</v>
      </c>
      <c r="P872" s="46"/>
      <c r="Q872" s="46"/>
      <c r="R872" s="46"/>
      <c r="S872" s="46"/>
      <c r="T872" s="46"/>
      <c r="U872" s="46"/>
      <c r="V872" s="46"/>
      <c r="W872" s="46"/>
      <c r="X872" s="46"/>
      <c r="Y872" s="46"/>
      <c r="Z872" s="46"/>
    </row>
    <row r="873" spans="1:26" ht="13.5" customHeight="1">
      <c r="A873" s="47">
        <v>295</v>
      </c>
      <c r="B873" s="48" t="s">
        <v>120</v>
      </c>
      <c r="C873" s="34" t="s">
        <v>43</v>
      </c>
      <c r="D873" s="35"/>
      <c r="E873" s="50" t="s">
        <v>121</v>
      </c>
      <c r="F873" s="37"/>
      <c r="G873" s="38">
        <v>150</v>
      </c>
      <c r="H873" s="39">
        <v>0.92500000000000004</v>
      </c>
      <c r="I873" s="39">
        <v>1000</v>
      </c>
      <c r="J873" s="121" t="s">
        <v>59</v>
      </c>
      <c r="K873" s="41"/>
      <c r="L873" s="42" t="str">
        <f t="shared" si="26"/>
        <v>1000grams</v>
      </c>
      <c r="M873" s="43">
        <f t="shared" si="27"/>
        <v>925</v>
      </c>
      <c r="N873" s="44" t="str">
        <f t="shared" si="28"/>
        <v>925grams</v>
      </c>
      <c r="O873" s="51">
        <f t="shared" si="31"/>
        <v>138.75</v>
      </c>
      <c r="P873" s="46"/>
      <c r="Q873" s="46"/>
      <c r="R873" s="46"/>
      <c r="S873" s="46"/>
      <c r="T873" s="46"/>
      <c r="U873" s="46"/>
      <c r="V873" s="46"/>
      <c r="W873" s="46"/>
      <c r="X873" s="46"/>
      <c r="Y873" s="46"/>
      <c r="Z873" s="46"/>
    </row>
    <row r="874" spans="1:26" ht="13.5" customHeight="1">
      <c r="A874" s="47">
        <v>295</v>
      </c>
      <c r="B874" s="52" t="s">
        <v>120</v>
      </c>
      <c r="C874" s="53" t="s">
        <v>39</v>
      </c>
      <c r="D874" s="68"/>
      <c r="E874" s="68" t="s">
        <v>121</v>
      </c>
      <c r="F874" s="37"/>
      <c r="G874" s="70">
        <v>160</v>
      </c>
      <c r="H874" s="71">
        <v>3</v>
      </c>
      <c r="I874" s="71">
        <v>1000</v>
      </c>
      <c r="J874" s="160" t="s">
        <v>59</v>
      </c>
      <c r="K874" s="41"/>
      <c r="L874" s="42" t="str">
        <f t="shared" si="26"/>
        <v>1000grams</v>
      </c>
      <c r="M874" s="43">
        <f t="shared" si="27"/>
        <v>3000</v>
      </c>
      <c r="N874" s="44" t="str">
        <f t="shared" si="28"/>
        <v>3000grams</v>
      </c>
      <c r="O874" s="51">
        <f t="shared" si="31"/>
        <v>480</v>
      </c>
      <c r="P874" s="46"/>
      <c r="Q874" s="46"/>
      <c r="R874" s="46"/>
      <c r="S874" s="46"/>
      <c r="T874" s="46"/>
      <c r="U874" s="46"/>
      <c r="V874" s="46"/>
      <c r="W874" s="46"/>
      <c r="X874" s="46"/>
      <c r="Y874" s="46"/>
      <c r="Z874" s="46"/>
    </row>
    <row r="875" spans="1:26" ht="13.5" customHeight="1">
      <c r="A875" s="32">
        <v>295</v>
      </c>
      <c r="B875" s="36" t="s">
        <v>120</v>
      </c>
      <c r="C875" s="34" t="s">
        <v>27</v>
      </c>
      <c r="D875" s="35"/>
      <c r="E875" s="50" t="s">
        <v>121</v>
      </c>
      <c r="F875" s="37"/>
      <c r="G875" s="38">
        <v>120</v>
      </c>
      <c r="H875" s="39">
        <f>O875/G875</f>
        <v>4.3</v>
      </c>
      <c r="I875" s="39"/>
      <c r="J875" s="121"/>
      <c r="K875" s="41" t="s">
        <v>26</v>
      </c>
      <c r="L875" s="42" t="str">
        <f t="shared" si="26"/>
        <v/>
      </c>
      <c r="M875" s="43">
        <f t="shared" si="27"/>
        <v>0</v>
      </c>
      <c r="N875" s="44" t="str">
        <f t="shared" si="28"/>
        <v>0</v>
      </c>
      <c r="O875" s="133">
        <v>516</v>
      </c>
      <c r="P875" s="46"/>
      <c r="Q875" s="46"/>
      <c r="R875" s="46"/>
      <c r="S875" s="46"/>
      <c r="T875" s="46"/>
      <c r="U875" s="46"/>
      <c r="V875" s="46"/>
      <c r="W875" s="46"/>
      <c r="X875" s="46"/>
      <c r="Y875" s="46"/>
      <c r="Z875" s="46"/>
    </row>
    <row r="876" spans="1:26" ht="13.5" customHeight="1">
      <c r="A876" s="47">
        <v>296</v>
      </c>
      <c r="B876" s="48" t="s">
        <v>157</v>
      </c>
      <c r="C876" s="49" t="s">
        <v>31</v>
      </c>
      <c r="D876" s="35"/>
      <c r="E876" s="50" t="s">
        <v>32</v>
      </c>
      <c r="F876" s="37"/>
      <c r="G876" s="38">
        <v>145</v>
      </c>
      <c r="H876" s="39">
        <v>0.23</v>
      </c>
      <c r="I876" s="39"/>
      <c r="J876" s="121" t="s">
        <v>33</v>
      </c>
      <c r="K876" s="41" t="s">
        <v>26</v>
      </c>
      <c r="L876" s="42" t="str">
        <f t="shared" si="26"/>
        <v>kg</v>
      </c>
      <c r="M876" s="43">
        <f t="shared" si="27"/>
        <v>0</v>
      </c>
      <c r="N876" s="44" t="str">
        <f t="shared" si="28"/>
        <v>0kg</v>
      </c>
      <c r="O876" s="51">
        <f t="shared" ref="O876:O886" si="32">G876*H876</f>
        <v>33.35</v>
      </c>
      <c r="P876" s="46"/>
      <c r="Q876" s="46"/>
      <c r="R876" s="46"/>
      <c r="S876" s="46"/>
      <c r="T876" s="46"/>
      <c r="U876" s="46"/>
      <c r="V876" s="46"/>
      <c r="W876" s="46"/>
      <c r="X876" s="46"/>
      <c r="Y876" s="46"/>
      <c r="Z876" s="46"/>
    </row>
    <row r="877" spans="1:26" ht="13.5" customHeight="1">
      <c r="A877" s="47">
        <v>297</v>
      </c>
      <c r="B877" s="48" t="s">
        <v>2065</v>
      </c>
      <c r="C877" s="49" t="s">
        <v>31</v>
      </c>
      <c r="D877" s="35"/>
      <c r="E877" s="50" t="s">
        <v>32</v>
      </c>
      <c r="F877" s="37"/>
      <c r="G877" s="38">
        <v>430</v>
      </c>
      <c r="H877" s="39">
        <v>0.25</v>
      </c>
      <c r="I877" s="39"/>
      <c r="J877" s="121" t="s">
        <v>33</v>
      </c>
      <c r="K877" s="41" t="s">
        <v>26</v>
      </c>
      <c r="L877" s="42" t="str">
        <f t="shared" si="26"/>
        <v>kg</v>
      </c>
      <c r="M877" s="43">
        <f t="shared" si="27"/>
        <v>0</v>
      </c>
      <c r="N877" s="44" t="str">
        <f t="shared" si="28"/>
        <v>0kg</v>
      </c>
      <c r="O877" s="51">
        <f t="shared" si="32"/>
        <v>107.5</v>
      </c>
      <c r="P877" s="46"/>
      <c r="Q877" s="46"/>
      <c r="R877" s="46"/>
      <c r="S877" s="46"/>
      <c r="T877" s="46"/>
      <c r="U877" s="46"/>
      <c r="V877" s="46"/>
      <c r="W877" s="46"/>
      <c r="X877" s="46"/>
      <c r="Y877" s="46"/>
      <c r="Z877" s="46"/>
    </row>
    <row r="878" spans="1:26" ht="13.5" customHeight="1">
      <c r="A878" s="47">
        <v>298</v>
      </c>
      <c r="B878" s="48" t="s">
        <v>445</v>
      </c>
      <c r="C878" s="49" t="s">
        <v>31</v>
      </c>
      <c r="D878" s="35"/>
      <c r="E878" s="50" t="s">
        <v>32</v>
      </c>
      <c r="F878" s="37"/>
      <c r="G878" s="38">
        <v>120</v>
      </c>
      <c r="H878" s="39">
        <v>0.61</v>
      </c>
      <c r="I878" s="39"/>
      <c r="J878" s="121" t="s">
        <v>33</v>
      </c>
      <c r="K878" s="41" t="s">
        <v>26</v>
      </c>
      <c r="L878" s="42" t="str">
        <f t="shared" si="26"/>
        <v>kg</v>
      </c>
      <c r="M878" s="43">
        <f t="shared" si="27"/>
        <v>0</v>
      </c>
      <c r="N878" s="44" t="str">
        <f t="shared" si="28"/>
        <v>0kg</v>
      </c>
      <c r="O878" s="51">
        <f t="shared" si="32"/>
        <v>73.2</v>
      </c>
      <c r="P878" s="46"/>
      <c r="Q878" s="46"/>
      <c r="R878" s="46"/>
      <c r="S878" s="46"/>
      <c r="T878" s="46"/>
      <c r="U878" s="46"/>
      <c r="V878" s="46"/>
      <c r="W878" s="46"/>
      <c r="X878" s="46"/>
      <c r="Y878" s="46"/>
      <c r="Z878" s="46"/>
    </row>
    <row r="879" spans="1:26" ht="13.5" customHeight="1">
      <c r="A879" s="47">
        <v>298</v>
      </c>
      <c r="B879" s="48" t="s">
        <v>444</v>
      </c>
      <c r="C879" s="34" t="s">
        <v>43</v>
      </c>
      <c r="D879" s="35"/>
      <c r="E879" s="50" t="s">
        <v>121</v>
      </c>
      <c r="F879" s="37"/>
      <c r="G879" s="38">
        <v>180</v>
      </c>
      <c r="H879" s="39">
        <v>2.9449999999999998</v>
      </c>
      <c r="I879" s="39">
        <v>1000</v>
      </c>
      <c r="J879" s="121" t="s">
        <v>59</v>
      </c>
      <c r="K879" s="41"/>
      <c r="L879" s="42" t="str">
        <f t="shared" si="26"/>
        <v>1000grams</v>
      </c>
      <c r="M879" s="43">
        <f t="shared" si="27"/>
        <v>2945</v>
      </c>
      <c r="N879" s="44" t="str">
        <f t="shared" si="28"/>
        <v>2945grams</v>
      </c>
      <c r="O879" s="51">
        <f t="shared" si="32"/>
        <v>530.1</v>
      </c>
      <c r="P879" s="46"/>
      <c r="Q879" s="46"/>
      <c r="R879" s="46"/>
      <c r="S879" s="46"/>
      <c r="T879" s="46"/>
      <c r="U879" s="46"/>
      <c r="V879" s="46"/>
      <c r="W879" s="46"/>
      <c r="X879" s="46"/>
      <c r="Y879" s="46"/>
      <c r="Z879" s="46"/>
    </row>
    <row r="880" spans="1:26" ht="13.5" customHeight="1">
      <c r="A880" s="32">
        <v>298</v>
      </c>
      <c r="B880" s="76" t="s">
        <v>444</v>
      </c>
      <c r="C880" s="34" t="s">
        <v>55</v>
      </c>
      <c r="D880" s="35"/>
      <c r="E880" s="50"/>
      <c r="F880" s="37"/>
      <c r="G880" s="70">
        <v>90</v>
      </c>
      <c r="H880" s="39">
        <v>1.4</v>
      </c>
      <c r="I880" s="39">
        <v>1</v>
      </c>
      <c r="J880" s="121" t="s">
        <v>33</v>
      </c>
      <c r="K880" s="41"/>
      <c r="L880" s="42" t="str">
        <f t="shared" si="26"/>
        <v>1kg</v>
      </c>
      <c r="M880" s="43">
        <f t="shared" si="27"/>
        <v>1.4</v>
      </c>
      <c r="N880" s="44" t="str">
        <f t="shared" si="28"/>
        <v>1.4kg</v>
      </c>
      <c r="O880" s="51">
        <f t="shared" si="32"/>
        <v>125.99999999999999</v>
      </c>
      <c r="P880" s="46"/>
      <c r="Q880" s="46"/>
      <c r="R880" s="46"/>
      <c r="S880" s="46"/>
      <c r="T880" s="46"/>
      <c r="U880" s="46"/>
      <c r="V880" s="46"/>
      <c r="W880" s="46"/>
      <c r="X880" s="46"/>
      <c r="Y880" s="46"/>
      <c r="Z880" s="46"/>
    </row>
    <row r="881" spans="1:26" ht="13.5" customHeight="1">
      <c r="A881" s="47">
        <v>299</v>
      </c>
      <c r="B881" s="48" t="s">
        <v>466</v>
      </c>
      <c r="C881" s="49" t="s">
        <v>31</v>
      </c>
      <c r="D881" s="35"/>
      <c r="E881" s="50" t="s">
        <v>32</v>
      </c>
      <c r="F881" s="37"/>
      <c r="G881" s="38">
        <v>208.8</v>
      </c>
      <c r="H881" s="39">
        <v>0.72</v>
      </c>
      <c r="I881" s="39"/>
      <c r="J881" s="121" t="s">
        <v>33</v>
      </c>
      <c r="K881" s="41" t="s">
        <v>26</v>
      </c>
      <c r="L881" s="42" t="str">
        <f t="shared" si="26"/>
        <v>kg</v>
      </c>
      <c r="M881" s="43">
        <f t="shared" si="27"/>
        <v>0</v>
      </c>
      <c r="N881" s="44" t="str">
        <f t="shared" si="28"/>
        <v>0kg</v>
      </c>
      <c r="O881" s="51">
        <f t="shared" si="32"/>
        <v>150.33600000000001</v>
      </c>
      <c r="P881" s="46"/>
      <c r="Q881" s="46"/>
      <c r="R881" s="46"/>
      <c r="S881" s="46"/>
      <c r="T881" s="46"/>
      <c r="U881" s="46"/>
      <c r="V881" s="46"/>
      <c r="W881" s="46"/>
      <c r="X881" s="46"/>
      <c r="Y881" s="46"/>
      <c r="Z881" s="46"/>
    </row>
    <row r="882" spans="1:26" ht="13.5" customHeight="1">
      <c r="A882" s="47">
        <v>299</v>
      </c>
      <c r="B882" s="48" t="s">
        <v>465</v>
      </c>
      <c r="C882" s="34" t="s">
        <v>43</v>
      </c>
      <c r="D882" s="35"/>
      <c r="E882" s="50" t="s">
        <v>121</v>
      </c>
      <c r="F882" s="37"/>
      <c r="G882" s="38">
        <v>120</v>
      </c>
      <c r="H882" s="39">
        <v>2.4849999999999999</v>
      </c>
      <c r="I882" s="39">
        <v>1000</v>
      </c>
      <c r="J882" s="121" t="s">
        <v>59</v>
      </c>
      <c r="K882" s="41"/>
      <c r="L882" s="42" t="str">
        <f t="shared" si="26"/>
        <v>1000grams</v>
      </c>
      <c r="M882" s="43">
        <f t="shared" si="27"/>
        <v>2485</v>
      </c>
      <c r="N882" s="44" t="str">
        <f t="shared" si="28"/>
        <v>2485grams</v>
      </c>
      <c r="O882" s="51">
        <f t="shared" si="32"/>
        <v>298.2</v>
      </c>
      <c r="P882" s="46"/>
      <c r="Q882" s="46"/>
      <c r="R882" s="46"/>
      <c r="S882" s="46"/>
      <c r="T882" s="46"/>
      <c r="U882" s="46"/>
      <c r="V882" s="46"/>
      <c r="W882" s="46"/>
      <c r="X882" s="46"/>
      <c r="Y882" s="46"/>
      <c r="Z882" s="46"/>
    </row>
    <row r="883" spans="1:26" ht="13.5" customHeight="1">
      <c r="A883" s="47">
        <v>299</v>
      </c>
      <c r="B883" s="52" t="s">
        <v>465</v>
      </c>
      <c r="C883" s="53" t="s">
        <v>39</v>
      </c>
      <c r="D883" s="68"/>
      <c r="E883" s="68" t="s">
        <v>121</v>
      </c>
      <c r="F883" s="37"/>
      <c r="G883" s="70">
        <v>160</v>
      </c>
      <c r="H883" s="71">
        <v>2</v>
      </c>
      <c r="I883" s="71">
        <v>1000</v>
      </c>
      <c r="J883" s="160" t="s">
        <v>59</v>
      </c>
      <c r="K883" s="41"/>
      <c r="L883" s="42" t="str">
        <f t="shared" si="26"/>
        <v>1000grams</v>
      </c>
      <c r="M883" s="43">
        <f t="shared" si="27"/>
        <v>2000</v>
      </c>
      <c r="N883" s="44" t="str">
        <f t="shared" si="28"/>
        <v>2000grams</v>
      </c>
      <c r="O883" s="51">
        <f t="shared" si="32"/>
        <v>320</v>
      </c>
      <c r="P883" s="46"/>
      <c r="Q883" s="46"/>
      <c r="R883" s="46"/>
      <c r="S883" s="46"/>
      <c r="T883" s="46"/>
      <c r="U883" s="46"/>
      <c r="V883" s="46"/>
      <c r="W883" s="46"/>
      <c r="X883" s="46"/>
      <c r="Y883" s="46"/>
      <c r="Z883" s="46"/>
    </row>
    <row r="884" spans="1:26" ht="13.5" customHeight="1">
      <c r="A884" s="32">
        <v>299</v>
      </c>
      <c r="B884" s="33" t="s">
        <v>465</v>
      </c>
      <c r="C884" s="34" t="s">
        <v>6</v>
      </c>
      <c r="D884" s="35"/>
      <c r="E884" s="280"/>
      <c r="F884" s="156"/>
      <c r="G884" s="38">
        <v>225</v>
      </c>
      <c r="H884" s="39">
        <v>0.05</v>
      </c>
      <c r="I884" s="39">
        <v>1</v>
      </c>
      <c r="J884" s="121" t="s">
        <v>33</v>
      </c>
      <c r="K884" s="41" t="s">
        <v>26</v>
      </c>
      <c r="L884" s="42" t="str">
        <f t="shared" si="26"/>
        <v>1kg</v>
      </c>
      <c r="M884" s="43">
        <f t="shared" si="27"/>
        <v>0.05</v>
      </c>
      <c r="N884" s="44" t="str">
        <f t="shared" si="28"/>
        <v>0.05kg</v>
      </c>
      <c r="O884" s="51">
        <f t="shared" si="32"/>
        <v>11.25</v>
      </c>
      <c r="P884" s="46"/>
      <c r="Q884" s="46"/>
      <c r="R884" s="46"/>
      <c r="S884" s="46"/>
      <c r="T884" s="46"/>
      <c r="U884" s="46"/>
      <c r="V884" s="46"/>
      <c r="W884" s="46"/>
      <c r="X884" s="46"/>
      <c r="Y884" s="46"/>
      <c r="Z884" s="46"/>
    </row>
    <row r="885" spans="1:26" ht="13.5" customHeight="1">
      <c r="A885" s="32">
        <v>299</v>
      </c>
      <c r="B885" s="48" t="s">
        <v>465</v>
      </c>
      <c r="C885" s="34" t="s">
        <v>74</v>
      </c>
      <c r="D885" s="35"/>
      <c r="E885" s="50" t="s">
        <v>186</v>
      </c>
      <c r="F885" s="156" t="s">
        <v>76</v>
      </c>
      <c r="G885" s="38">
        <v>190</v>
      </c>
      <c r="H885" s="39">
        <v>4</v>
      </c>
      <c r="I885" s="39">
        <v>1000</v>
      </c>
      <c r="J885" s="121" t="s">
        <v>33</v>
      </c>
      <c r="K885" s="41" t="s">
        <v>26</v>
      </c>
      <c r="L885" s="42" t="str">
        <f t="shared" si="26"/>
        <v>1000kg</v>
      </c>
      <c r="M885" s="43">
        <f t="shared" si="27"/>
        <v>4000</v>
      </c>
      <c r="N885" s="44" t="str">
        <f t="shared" si="28"/>
        <v>4000kg</v>
      </c>
      <c r="O885" s="51">
        <f t="shared" si="32"/>
        <v>760</v>
      </c>
      <c r="P885" s="46"/>
      <c r="Q885" s="46"/>
      <c r="R885" s="46"/>
      <c r="S885" s="46"/>
      <c r="T885" s="46"/>
      <c r="U885" s="46"/>
      <c r="V885" s="46"/>
      <c r="W885" s="46"/>
      <c r="X885" s="46"/>
      <c r="Y885" s="46"/>
      <c r="Z885" s="46"/>
    </row>
    <row r="886" spans="1:26" ht="13.5" customHeight="1">
      <c r="A886" s="32">
        <v>299</v>
      </c>
      <c r="B886" s="76" t="s">
        <v>465</v>
      </c>
      <c r="C886" s="34" t="s">
        <v>55</v>
      </c>
      <c r="D886" s="35"/>
      <c r="E886" s="50"/>
      <c r="F886" s="156"/>
      <c r="G886" s="70">
        <v>70</v>
      </c>
      <c r="H886" s="39">
        <v>2.9</v>
      </c>
      <c r="I886" s="39">
        <v>1</v>
      </c>
      <c r="J886" s="121" t="s">
        <v>33</v>
      </c>
      <c r="K886" s="41"/>
      <c r="L886" s="42" t="str">
        <f t="shared" si="26"/>
        <v>1kg</v>
      </c>
      <c r="M886" s="43">
        <f t="shared" si="27"/>
        <v>2.9</v>
      </c>
      <c r="N886" s="44" t="str">
        <f t="shared" si="28"/>
        <v>2.9kg</v>
      </c>
      <c r="O886" s="51">
        <f t="shared" si="32"/>
        <v>203</v>
      </c>
      <c r="P886" s="46"/>
      <c r="Q886" s="46"/>
      <c r="R886" s="46"/>
      <c r="S886" s="46"/>
      <c r="T886" s="46"/>
      <c r="U886" s="46"/>
      <c r="V886" s="46"/>
      <c r="W886" s="46"/>
      <c r="X886" s="46"/>
      <c r="Y886" s="46"/>
      <c r="Z886" s="46"/>
    </row>
    <row r="887" spans="1:26" ht="13.5" customHeight="1">
      <c r="A887" s="32">
        <v>299</v>
      </c>
      <c r="B887" s="33" t="s">
        <v>465</v>
      </c>
      <c r="C887" s="34" t="s">
        <v>27</v>
      </c>
      <c r="D887" s="35"/>
      <c r="E887" s="50"/>
      <c r="F887" s="156"/>
      <c r="G887" s="38">
        <v>120</v>
      </c>
      <c r="H887" s="39">
        <f>O887/G887</f>
        <v>4</v>
      </c>
      <c r="I887" s="39"/>
      <c r="J887" s="121"/>
      <c r="K887" s="41" t="s">
        <v>26</v>
      </c>
      <c r="L887" s="42" t="str">
        <f t="shared" si="26"/>
        <v/>
      </c>
      <c r="M887" s="43">
        <f t="shared" si="27"/>
        <v>0</v>
      </c>
      <c r="N887" s="44" t="str">
        <f t="shared" si="28"/>
        <v>0</v>
      </c>
      <c r="O887" s="133">
        <v>480</v>
      </c>
      <c r="P887" s="46"/>
      <c r="Q887" s="46"/>
      <c r="R887" s="46"/>
      <c r="S887" s="46"/>
      <c r="T887" s="46"/>
      <c r="U887" s="46"/>
      <c r="V887" s="46"/>
      <c r="W887" s="46"/>
      <c r="X887" s="46"/>
      <c r="Y887" s="46"/>
      <c r="Z887" s="46"/>
    </row>
    <row r="888" spans="1:26" ht="13.5" customHeight="1">
      <c r="A888" s="32">
        <v>299</v>
      </c>
      <c r="B888" s="79" t="s">
        <v>465</v>
      </c>
      <c r="C888" s="34" t="s">
        <v>47</v>
      </c>
      <c r="D888" s="59"/>
      <c r="E888" s="50" t="s">
        <v>121</v>
      </c>
      <c r="F888" s="195"/>
      <c r="G888" s="38">
        <v>120</v>
      </c>
      <c r="H888" s="39">
        <v>3</v>
      </c>
      <c r="I888" s="39">
        <v>1</v>
      </c>
      <c r="J888" s="121" t="s">
        <v>59</v>
      </c>
      <c r="K888" s="46"/>
      <c r="L888" s="42" t="str">
        <f t="shared" si="26"/>
        <v>1grams</v>
      </c>
      <c r="M888" s="43">
        <f t="shared" si="27"/>
        <v>3</v>
      </c>
      <c r="N888" s="44" t="str">
        <f t="shared" si="28"/>
        <v>3grams</v>
      </c>
      <c r="O888" s="51">
        <f t="shared" ref="O888:O893" si="33">G888*H888</f>
        <v>360</v>
      </c>
      <c r="P888" s="46"/>
      <c r="Q888" s="46"/>
      <c r="R888" s="46"/>
      <c r="S888" s="46"/>
      <c r="T888" s="46"/>
      <c r="U888" s="46"/>
      <c r="V888" s="46"/>
      <c r="W888" s="46"/>
      <c r="X888" s="46"/>
      <c r="Y888" s="46"/>
      <c r="Z888" s="46"/>
    </row>
    <row r="889" spans="1:26" ht="13.5" customHeight="1">
      <c r="A889" s="47">
        <v>300</v>
      </c>
      <c r="B889" s="48" t="s">
        <v>489</v>
      </c>
      <c r="C889" s="49" t="s">
        <v>31</v>
      </c>
      <c r="D889" s="35"/>
      <c r="E889" s="50" t="s">
        <v>32</v>
      </c>
      <c r="F889" s="156"/>
      <c r="G889" s="38">
        <v>130</v>
      </c>
      <c r="H889" s="39">
        <v>0.12</v>
      </c>
      <c r="I889" s="39"/>
      <c r="J889" s="121" t="s">
        <v>33</v>
      </c>
      <c r="K889" s="41" t="s">
        <v>26</v>
      </c>
      <c r="L889" s="42" t="str">
        <f t="shared" si="26"/>
        <v>kg</v>
      </c>
      <c r="M889" s="43">
        <f t="shared" si="27"/>
        <v>0</v>
      </c>
      <c r="N889" s="44" t="str">
        <f t="shared" si="28"/>
        <v>0kg</v>
      </c>
      <c r="O889" s="51">
        <f t="shared" si="33"/>
        <v>15.6</v>
      </c>
      <c r="P889" s="46"/>
      <c r="Q889" s="46"/>
      <c r="R889" s="46"/>
      <c r="S889" s="46"/>
      <c r="T889" s="46"/>
      <c r="U889" s="46"/>
      <c r="V889" s="46"/>
      <c r="W889" s="46"/>
      <c r="X889" s="46"/>
      <c r="Y889" s="46"/>
      <c r="Z889" s="46"/>
    </row>
    <row r="890" spans="1:26" ht="13.5" customHeight="1">
      <c r="A890" s="47">
        <v>301</v>
      </c>
      <c r="B890" s="48" t="s">
        <v>1295</v>
      </c>
      <c r="C890" s="49" t="s">
        <v>31</v>
      </c>
      <c r="D890" s="35"/>
      <c r="E890" s="50" t="s">
        <v>32</v>
      </c>
      <c r="F890" s="156"/>
      <c r="G890" s="38">
        <v>95</v>
      </c>
      <c r="H890" s="39">
        <v>2.19</v>
      </c>
      <c r="I890" s="39"/>
      <c r="J890" s="121" t="s">
        <v>33</v>
      </c>
      <c r="K890" s="41" t="s">
        <v>26</v>
      </c>
      <c r="L890" s="42" t="str">
        <f t="shared" si="26"/>
        <v>kg</v>
      </c>
      <c r="M890" s="43">
        <f t="shared" si="27"/>
        <v>0</v>
      </c>
      <c r="N890" s="44" t="str">
        <f t="shared" si="28"/>
        <v>0kg</v>
      </c>
      <c r="O890" s="51">
        <f t="shared" si="33"/>
        <v>208.04999999999998</v>
      </c>
      <c r="P890" s="46"/>
      <c r="Q890" s="46"/>
      <c r="R890" s="46"/>
      <c r="S890" s="46"/>
      <c r="T890" s="46"/>
      <c r="U890" s="46"/>
      <c r="V890" s="46"/>
      <c r="W890" s="46"/>
      <c r="X890" s="46"/>
      <c r="Y890" s="46"/>
      <c r="Z890" s="46"/>
    </row>
    <row r="891" spans="1:26" ht="13.5" customHeight="1">
      <c r="A891" s="47">
        <v>301</v>
      </c>
      <c r="B891" s="48" t="s">
        <v>1294</v>
      </c>
      <c r="C891" s="34" t="s">
        <v>43</v>
      </c>
      <c r="D891" s="35"/>
      <c r="E891" s="50" t="s">
        <v>121</v>
      </c>
      <c r="F891" s="161"/>
      <c r="G891" s="38">
        <v>75</v>
      </c>
      <c r="H891" s="39">
        <v>1.655</v>
      </c>
      <c r="I891" s="39">
        <v>1000</v>
      </c>
      <c r="J891" s="121" t="s">
        <v>59</v>
      </c>
      <c r="K891" s="41"/>
      <c r="L891" s="42" t="str">
        <f t="shared" si="26"/>
        <v>1000grams</v>
      </c>
      <c r="M891" s="43">
        <f t="shared" si="27"/>
        <v>1655</v>
      </c>
      <c r="N891" s="44" t="str">
        <f t="shared" si="28"/>
        <v>1655grams</v>
      </c>
      <c r="O891" s="51">
        <f t="shared" si="33"/>
        <v>124.125</v>
      </c>
      <c r="P891" s="46"/>
      <c r="Q891" s="46"/>
      <c r="R891" s="46"/>
      <c r="S891" s="46"/>
      <c r="T891" s="46"/>
      <c r="U891" s="46"/>
      <c r="V891" s="46"/>
      <c r="W891" s="46"/>
      <c r="X891" s="46"/>
      <c r="Y891" s="46"/>
      <c r="Z891" s="46"/>
    </row>
    <row r="892" spans="1:26" ht="13.5" customHeight="1">
      <c r="A892" s="47">
        <v>301</v>
      </c>
      <c r="B892" s="52" t="s">
        <v>1294</v>
      </c>
      <c r="C892" s="53" t="s">
        <v>39</v>
      </c>
      <c r="D892" s="68"/>
      <c r="E892" s="68" t="s">
        <v>121</v>
      </c>
      <c r="F892" s="161"/>
      <c r="G892" s="70">
        <v>95</v>
      </c>
      <c r="H892" s="71">
        <v>2</v>
      </c>
      <c r="I892" s="71">
        <v>1</v>
      </c>
      <c r="J892" s="160" t="s">
        <v>396</v>
      </c>
      <c r="K892" s="41"/>
      <c r="L892" s="42" t="str">
        <f t="shared" si="26"/>
        <v>1bundle</v>
      </c>
      <c r="M892" s="43">
        <f t="shared" si="27"/>
        <v>2</v>
      </c>
      <c r="N892" s="44" t="str">
        <f t="shared" si="28"/>
        <v>2bundle</v>
      </c>
      <c r="O892" s="51">
        <f t="shared" si="33"/>
        <v>190</v>
      </c>
      <c r="P892" s="46"/>
      <c r="Q892" s="46"/>
      <c r="R892" s="46"/>
      <c r="S892" s="46"/>
      <c r="T892" s="46"/>
      <c r="U892" s="46"/>
      <c r="V892" s="46"/>
      <c r="W892" s="46"/>
      <c r="X892" s="46"/>
      <c r="Y892" s="46"/>
      <c r="Z892" s="46"/>
    </row>
    <row r="893" spans="1:26" ht="13.5" customHeight="1">
      <c r="A893" s="32">
        <v>301</v>
      </c>
      <c r="B893" s="76" t="s">
        <v>1294</v>
      </c>
      <c r="C893" s="34" t="s">
        <v>55</v>
      </c>
      <c r="D893" s="35"/>
      <c r="E893" s="50"/>
      <c r="F893" s="161"/>
      <c r="G893" s="38">
        <v>10</v>
      </c>
      <c r="H893" s="39">
        <v>1</v>
      </c>
      <c r="I893" s="39">
        <v>1</v>
      </c>
      <c r="J893" s="121" t="s">
        <v>396</v>
      </c>
      <c r="K893" s="41"/>
      <c r="L893" s="42" t="str">
        <f t="shared" si="26"/>
        <v>1bundle</v>
      </c>
      <c r="M893" s="43">
        <f t="shared" si="27"/>
        <v>1</v>
      </c>
      <c r="N893" s="44" t="str">
        <f t="shared" si="28"/>
        <v>1bundle</v>
      </c>
      <c r="O893" s="51">
        <f t="shared" si="33"/>
        <v>10</v>
      </c>
      <c r="P893" s="46"/>
      <c r="Q893" s="46"/>
      <c r="R893" s="46"/>
      <c r="S893" s="46"/>
      <c r="T893" s="46"/>
      <c r="U893" s="46"/>
      <c r="V893" s="46"/>
      <c r="W893" s="46"/>
      <c r="X893" s="46"/>
      <c r="Y893" s="46"/>
      <c r="Z893" s="46"/>
    </row>
    <row r="894" spans="1:26" ht="13.5" customHeight="1">
      <c r="A894" s="32">
        <v>301</v>
      </c>
      <c r="B894" s="48" t="s">
        <v>1294</v>
      </c>
      <c r="C894" s="34" t="s">
        <v>27</v>
      </c>
      <c r="D894" s="35"/>
      <c r="E894" s="50"/>
      <c r="F894" s="161"/>
      <c r="G894" s="38">
        <v>90</v>
      </c>
      <c r="H894" s="39">
        <f>O894/G894</f>
        <v>1</v>
      </c>
      <c r="I894" s="39"/>
      <c r="J894" s="121"/>
      <c r="K894" s="41" t="s">
        <v>26</v>
      </c>
      <c r="L894" s="42" t="str">
        <f t="shared" si="26"/>
        <v/>
      </c>
      <c r="M894" s="43">
        <f t="shared" si="27"/>
        <v>0</v>
      </c>
      <c r="N894" s="44" t="str">
        <f t="shared" si="28"/>
        <v>0</v>
      </c>
      <c r="O894" s="133">
        <v>90</v>
      </c>
      <c r="P894" s="46"/>
      <c r="Q894" s="46"/>
      <c r="R894" s="46"/>
      <c r="S894" s="46"/>
      <c r="T894" s="46"/>
      <c r="U894" s="46"/>
      <c r="V894" s="46"/>
      <c r="W894" s="46"/>
      <c r="X894" s="46"/>
      <c r="Y894" s="46"/>
      <c r="Z894" s="46"/>
    </row>
    <row r="895" spans="1:26" ht="13.5" customHeight="1">
      <c r="A895" s="47">
        <v>302</v>
      </c>
      <c r="B895" s="48" t="s">
        <v>1330</v>
      </c>
      <c r="C895" s="49" t="s">
        <v>31</v>
      </c>
      <c r="D895" s="35"/>
      <c r="E895" s="50" t="s">
        <v>32</v>
      </c>
      <c r="F895" s="161"/>
      <c r="G895" s="38">
        <v>210</v>
      </c>
      <c r="H895" s="39">
        <v>0.39</v>
      </c>
      <c r="I895" s="39"/>
      <c r="J895" s="121" t="s">
        <v>33</v>
      </c>
      <c r="K895" s="41" t="s">
        <v>26</v>
      </c>
      <c r="L895" s="42" t="str">
        <f t="shared" si="26"/>
        <v>kg</v>
      </c>
      <c r="M895" s="43">
        <f t="shared" si="27"/>
        <v>0</v>
      </c>
      <c r="N895" s="44" t="str">
        <f t="shared" si="28"/>
        <v>0kg</v>
      </c>
      <c r="O895" s="51">
        <f t="shared" ref="O895:O901" si="34">G895*H895</f>
        <v>81.900000000000006</v>
      </c>
      <c r="P895" s="46"/>
      <c r="Q895" s="46"/>
      <c r="R895" s="46"/>
      <c r="S895" s="46"/>
      <c r="T895" s="46"/>
      <c r="U895" s="46"/>
      <c r="V895" s="46"/>
      <c r="W895" s="46"/>
      <c r="X895" s="46"/>
      <c r="Y895" s="46"/>
      <c r="Z895" s="46"/>
    </row>
    <row r="896" spans="1:26" ht="13.5" customHeight="1">
      <c r="A896" s="47">
        <v>303</v>
      </c>
      <c r="B896" s="48" t="s">
        <v>1432</v>
      </c>
      <c r="C896" s="49" t="s">
        <v>31</v>
      </c>
      <c r="D896" s="35"/>
      <c r="E896" s="50" t="s">
        <v>32</v>
      </c>
      <c r="F896" s="161"/>
      <c r="G896" s="38">
        <v>140</v>
      </c>
      <c r="H896" s="39">
        <v>0.21</v>
      </c>
      <c r="I896" s="39"/>
      <c r="J896" s="121" t="s">
        <v>33</v>
      </c>
      <c r="K896" s="41" t="s">
        <v>26</v>
      </c>
      <c r="L896" s="42" t="str">
        <f t="shared" si="26"/>
        <v>kg</v>
      </c>
      <c r="M896" s="43">
        <f t="shared" si="27"/>
        <v>0</v>
      </c>
      <c r="N896" s="44" t="str">
        <f t="shared" si="28"/>
        <v>0kg</v>
      </c>
      <c r="O896" s="51">
        <f t="shared" si="34"/>
        <v>29.4</v>
      </c>
      <c r="P896" s="46"/>
      <c r="Q896" s="46"/>
      <c r="R896" s="46"/>
      <c r="S896" s="46"/>
      <c r="T896" s="46"/>
      <c r="U896" s="46"/>
      <c r="V896" s="46"/>
      <c r="W896" s="46"/>
      <c r="X896" s="46"/>
      <c r="Y896" s="46"/>
      <c r="Z896" s="46"/>
    </row>
    <row r="897" spans="1:26" ht="13.5" customHeight="1">
      <c r="A897" s="47">
        <v>304</v>
      </c>
      <c r="B897" s="48" t="s">
        <v>1756</v>
      </c>
      <c r="C897" s="49" t="s">
        <v>31</v>
      </c>
      <c r="D897" s="35"/>
      <c r="E897" s="50" t="s">
        <v>32</v>
      </c>
      <c r="F897" s="161"/>
      <c r="G897" s="38">
        <v>55</v>
      </c>
      <c r="H897" s="39">
        <v>0.85</v>
      </c>
      <c r="I897" s="39"/>
      <c r="J897" s="121" t="s">
        <v>33</v>
      </c>
      <c r="K897" s="41" t="s">
        <v>26</v>
      </c>
      <c r="L897" s="42" t="str">
        <f t="shared" si="26"/>
        <v>kg</v>
      </c>
      <c r="M897" s="43">
        <f t="shared" si="27"/>
        <v>0</v>
      </c>
      <c r="N897" s="44" t="str">
        <f t="shared" si="28"/>
        <v>0kg</v>
      </c>
      <c r="O897" s="51">
        <f t="shared" si="34"/>
        <v>46.75</v>
      </c>
      <c r="P897" s="46"/>
      <c r="Q897" s="46"/>
      <c r="R897" s="46"/>
      <c r="S897" s="46"/>
      <c r="T897" s="46"/>
      <c r="U897" s="46"/>
      <c r="V897" s="46"/>
      <c r="W897" s="46"/>
      <c r="X897" s="46"/>
      <c r="Y897" s="46"/>
      <c r="Z897" s="46"/>
    </row>
    <row r="898" spans="1:26" ht="13.5" customHeight="1">
      <c r="A898" s="47">
        <v>304</v>
      </c>
      <c r="B898" s="48" t="s">
        <v>1755</v>
      </c>
      <c r="C898" s="34" t="s">
        <v>43</v>
      </c>
      <c r="D898" s="35"/>
      <c r="E898" s="50" t="s">
        <v>121</v>
      </c>
      <c r="F898" s="161"/>
      <c r="G898" s="38">
        <v>120</v>
      </c>
      <c r="H898" s="39">
        <v>0.245</v>
      </c>
      <c r="I898" s="39">
        <v>1000</v>
      </c>
      <c r="J898" s="121" t="s">
        <v>59</v>
      </c>
      <c r="K898" s="41"/>
      <c r="L898" s="42" t="str">
        <f t="shared" si="26"/>
        <v>1000grams</v>
      </c>
      <c r="M898" s="43">
        <f t="shared" si="27"/>
        <v>245</v>
      </c>
      <c r="N898" s="44" t="str">
        <f t="shared" si="28"/>
        <v>245grams</v>
      </c>
      <c r="O898" s="51">
        <f t="shared" si="34"/>
        <v>29.4</v>
      </c>
      <c r="P898" s="46"/>
      <c r="Q898" s="46"/>
      <c r="R898" s="46"/>
      <c r="S898" s="46"/>
      <c r="T898" s="46"/>
      <c r="U898" s="46"/>
      <c r="V898" s="46"/>
      <c r="W898" s="46"/>
      <c r="X898" s="46"/>
      <c r="Y898" s="46"/>
      <c r="Z898" s="46"/>
    </row>
    <row r="899" spans="1:26" ht="13.5" customHeight="1">
      <c r="A899" s="47">
        <v>304</v>
      </c>
      <c r="B899" s="128" t="s">
        <v>1756</v>
      </c>
      <c r="C899" s="53" t="s">
        <v>39</v>
      </c>
      <c r="D899" s="563"/>
      <c r="E899" s="122" t="s">
        <v>121</v>
      </c>
      <c r="F899" s="564"/>
      <c r="G899" s="207">
        <v>105</v>
      </c>
      <c r="H899" s="165">
        <v>1</v>
      </c>
      <c r="I899" s="165">
        <v>1000</v>
      </c>
      <c r="J899" s="196" t="s">
        <v>59</v>
      </c>
      <c r="K899" s="41"/>
      <c r="L899" s="42" t="str">
        <f t="shared" si="26"/>
        <v>1000grams</v>
      </c>
      <c r="M899" s="43">
        <f t="shared" si="27"/>
        <v>1000</v>
      </c>
      <c r="N899" s="44" t="str">
        <f t="shared" si="28"/>
        <v>1000grams</v>
      </c>
      <c r="O899" s="51">
        <f t="shared" si="34"/>
        <v>105</v>
      </c>
      <c r="P899" s="46"/>
      <c r="Q899" s="46"/>
      <c r="R899" s="46"/>
      <c r="S899" s="46"/>
      <c r="T899" s="46"/>
      <c r="U899" s="46"/>
      <c r="V899" s="46"/>
      <c r="W899" s="46"/>
      <c r="X899" s="46"/>
      <c r="Y899" s="46"/>
      <c r="Z899" s="46"/>
    </row>
    <row r="900" spans="1:26" ht="13.5" customHeight="1">
      <c r="A900" s="32">
        <v>304</v>
      </c>
      <c r="B900" s="48" t="s">
        <v>1755</v>
      </c>
      <c r="C900" s="34" t="s">
        <v>74</v>
      </c>
      <c r="D900" s="35"/>
      <c r="E900" s="50" t="s">
        <v>186</v>
      </c>
      <c r="F900" s="161" t="s">
        <v>76</v>
      </c>
      <c r="G900" s="38">
        <v>60</v>
      </c>
      <c r="H900" s="39">
        <v>0.5</v>
      </c>
      <c r="I900" s="39">
        <v>1000</v>
      </c>
      <c r="J900" s="121" t="s">
        <v>59</v>
      </c>
      <c r="K900" s="41" t="s">
        <v>26</v>
      </c>
      <c r="L900" s="42" t="str">
        <f t="shared" si="26"/>
        <v>1000grams</v>
      </c>
      <c r="M900" s="43">
        <f t="shared" si="27"/>
        <v>500</v>
      </c>
      <c r="N900" s="44" t="str">
        <f t="shared" si="28"/>
        <v>500grams</v>
      </c>
      <c r="O900" s="51">
        <f t="shared" si="34"/>
        <v>30</v>
      </c>
      <c r="P900" s="46"/>
      <c r="Q900" s="46"/>
      <c r="R900" s="46"/>
      <c r="S900" s="46"/>
      <c r="T900" s="46"/>
      <c r="U900" s="46"/>
      <c r="V900" s="46"/>
      <c r="W900" s="46"/>
      <c r="X900" s="46"/>
      <c r="Y900" s="46"/>
      <c r="Z900" s="46"/>
    </row>
    <row r="901" spans="1:26" ht="13.5" customHeight="1">
      <c r="A901" s="32">
        <v>304</v>
      </c>
      <c r="B901" s="76" t="s">
        <v>1755</v>
      </c>
      <c r="C901" s="34" t="s">
        <v>55</v>
      </c>
      <c r="D901" s="35"/>
      <c r="E901" s="50"/>
      <c r="F901" s="161"/>
      <c r="G901" s="70">
        <v>55</v>
      </c>
      <c r="H901" s="39">
        <v>0.56000000000000005</v>
      </c>
      <c r="I901" s="39">
        <v>1</v>
      </c>
      <c r="J901" s="121" t="s">
        <v>33</v>
      </c>
      <c r="K901" s="41"/>
      <c r="L901" s="42" t="str">
        <f t="shared" si="26"/>
        <v>1kg</v>
      </c>
      <c r="M901" s="43">
        <f t="shared" si="27"/>
        <v>0.56000000000000005</v>
      </c>
      <c r="N901" s="44" t="str">
        <f t="shared" si="28"/>
        <v>0.56kg</v>
      </c>
      <c r="O901" s="51">
        <f t="shared" si="34"/>
        <v>30.800000000000004</v>
      </c>
      <c r="P901" s="46"/>
      <c r="Q901" s="46"/>
      <c r="R901" s="46"/>
      <c r="S901" s="46"/>
      <c r="T901" s="46"/>
      <c r="U901" s="46"/>
      <c r="V901" s="46"/>
      <c r="W901" s="46"/>
      <c r="X901" s="46"/>
      <c r="Y901" s="46"/>
      <c r="Z901" s="46"/>
    </row>
    <row r="902" spans="1:26" ht="13.5" customHeight="1">
      <c r="A902" s="32">
        <v>304</v>
      </c>
      <c r="B902" s="48" t="s">
        <v>1755</v>
      </c>
      <c r="C902" s="34" t="s">
        <v>27</v>
      </c>
      <c r="D902" s="35"/>
      <c r="E902" s="116"/>
      <c r="F902" s="161"/>
      <c r="G902" s="38">
        <v>95</v>
      </c>
      <c r="H902" s="39">
        <f>O902/G902</f>
        <v>3.1</v>
      </c>
      <c r="I902" s="39"/>
      <c r="J902" s="257"/>
      <c r="K902" s="41" t="s">
        <v>26</v>
      </c>
      <c r="L902" s="42" t="str">
        <f t="shared" si="26"/>
        <v/>
      </c>
      <c r="M902" s="43">
        <f t="shared" si="27"/>
        <v>0</v>
      </c>
      <c r="N902" s="44" t="str">
        <f t="shared" si="28"/>
        <v>0</v>
      </c>
      <c r="O902" s="133">
        <v>294.5</v>
      </c>
      <c r="P902" s="46"/>
      <c r="Q902" s="46"/>
      <c r="R902" s="46"/>
      <c r="S902" s="46"/>
      <c r="T902" s="46"/>
      <c r="U902" s="46"/>
      <c r="V902" s="46"/>
      <c r="W902" s="46"/>
      <c r="X902" s="46"/>
      <c r="Y902" s="46"/>
      <c r="Z902" s="46"/>
    </row>
    <row r="903" spans="1:26" ht="13.5" customHeight="1">
      <c r="A903" s="47">
        <v>305</v>
      </c>
      <c r="B903" s="48" t="s">
        <v>1765</v>
      </c>
      <c r="C903" s="49" t="s">
        <v>31</v>
      </c>
      <c r="D903" s="35"/>
      <c r="E903" s="50" t="s">
        <v>32</v>
      </c>
      <c r="F903" s="161"/>
      <c r="G903" s="38">
        <v>195</v>
      </c>
      <c r="H903" s="39">
        <v>0.19</v>
      </c>
      <c r="I903" s="39"/>
      <c r="J903" s="121" t="s">
        <v>33</v>
      </c>
      <c r="K903" s="41" t="s">
        <v>26</v>
      </c>
      <c r="L903" s="42" t="str">
        <f t="shared" si="26"/>
        <v>kg</v>
      </c>
      <c r="M903" s="43">
        <f t="shared" si="27"/>
        <v>0</v>
      </c>
      <c r="N903" s="44" t="str">
        <f t="shared" si="28"/>
        <v>0kg</v>
      </c>
      <c r="O903" s="51">
        <f t="shared" ref="O903:O916" si="35">G903*H903</f>
        <v>37.049999999999997</v>
      </c>
      <c r="P903" s="46"/>
      <c r="Q903" s="46"/>
      <c r="R903" s="46"/>
      <c r="S903" s="46"/>
      <c r="T903" s="46"/>
      <c r="U903" s="46"/>
      <c r="V903" s="46"/>
      <c r="W903" s="46"/>
      <c r="X903" s="46"/>
      <c r="Y903" s="46"/>
      <c r="Z903" s="46"/>
    </row>
    <row r="904" spans="1:26" ht="13.5" customHeight="1">
      <c r="A904" s="47">
        <v>305</v>
      </c>
      <c r="B904" s="48" t="s">
        <v>1764</v>
      </c>
      <c r="C904" s="34" t="s">
        <v>43</v>
      </c>
      <c r="D904" s="35"/>
      <c r="E904" s="50" t="s">
        <v>121</v>
      </c>
      <c r="F904" s="161"/>
      <c r="G904" s="38">
        <v>110</v>
      </c>
      <c r="H904" s="39">
        <v>0.28499999999999998</v>
      </c>
      <c r="I904" s="39">
        <v>1000</v>
      </c>
      <c r="J904" s="121" t="s">
        <v>59</v>
      </c>
      <c r="K904" s="41"/>
      <c r="L904" s="42" t="str">
        <f t="shared" si="26"/>
        <v>1000grams</v>
      </c>
      <c r="M904" s="43">
        <f t="shared" si="27"/>
        <v>285</v>
      </c>
      <c r="N904" s="44" t="str">
        <f t="shared" si="28"/>
        <v>285grams</v>
      </c>
      <c r="O904" s="51">
        <f t="shared" si="35"/>
        <v>31.349999999999998</v>
      </c>
      <c r="P904" s="46"/>
      <c r="Q904" s="46"/>
      <c r="R904" s="46"/>
      <c r="S904" s="46"/>
      <c r="T904" s="46"/>
      <c r="U904" s="46"/>
      <c r="V904" s="46"/>
      <c r="W904" s="46"/>
      <c r="X904" s="46"/>
      <c r="Y904" s="46"/>
      <c r="Z904" s="46"/>
    </row>
    <row r="905" spans="1:26" ht="13.5" customHeight="1">
      <c r="A905" s="32">
        <v>305</v>
      </c>
      <c r="B905" s="76" t="s">
        <v>1766</v>
      </c>
      <c r="C905" s="34" t="s">
        <v>55</v>
      </c>
      <c r="D905" s="35"/>
      <c r="E905" s="50"/>
      <c r="F905" s="161"/>
      <c r="G905" s="38">
        <v>100</v>
      </c>
      <c r="H905" s="39">
        <v>0.19</v>
      </c>
      <c r="I905" s="39">
        <v>1</v>
      </c>
      <c r="J905" s="121" t="s">
        <v>33</v>
      </c>
      <c r="K905" s="41"/>
      <c r="L905" s="42" t="str">
        <f t="shared" si="26"/>
        <v>1kg</v>
      </c>
      <c r="M905" s="43">
        <f t="shared" si="27"/>
        <v>0.19</v>
      </c>
      <c r="N905" s="44" t="str">
        <f t="shared" si="28"/>
        <v>0.19kg</v>
      </c>
      <c r="O905" s="51">
        <f t="shared" si="35"/>
        <v>19</v>
      </c>
      <c r="P905" s="46"/>
      <c r="Q905" s="46"/>
      <c r="R905" s="46"/>
      <c r="S905" s="46"/>
      <c r="T905" s="46"/>
      <c r="U905" s="46"/>
      <c r="V905" s="46"/>
      <c r="W905" s="46"/>
      <c r="X905" s="46"/>
      <c r="Y905" s="46"/>
      <c r="Z905" s="46"/>
    </row>
    <row r="906" spans="1:26" ht="13.5" customHeight="1">
      <c r="A906" s="47">
        <v>306</v>
      </c>
      <c r="B906" s="48" t="s">
        <v>1771</v>
      </c>
      <c r="C906" s="49" t="s">
        <v>31</v>
      </c>
      <c r="D906" s="35"/>
      <c r="E906" s="50" t="s">
        <v>32</v>
      </c>
      <c r="F906" s="161"/>
      <c r="G906" s="38">
        <v>123</v>
      </c>
      <c r="H906" s="39">
        <v>1</v>
      </c>
      <c r="I906" s="39"/>
      <c r="J906" s="121" t="s">
        <v>33</v>
      </c>
      <c r="K906" s="41" t="s">
        <v>26</v>
      </c>
      <c r="L906" s="42" t="str">
        <f t="shared" si="26"/>
        <v>kg</v>
      </c>
      <c r="M906" s="43">
        <f t="shared" si="27"/>
        <v>0</v>
      </c>
      <c r="N906" s="44" t="str">
        <f t="shared" si="28"/>
        <v>0kg</v>
      </c>
      <c r="O906" s="51">
        <f t="shared" si="35"/>
        <v>123</v>
      </c>
      <c r="P906" s="46"/>
      <c r="Q906" s="46"/>
      <c r="R906" s="46"/>
      <c r="S906" s="46"/>
      <c r="T906" s="46"/>
      <c r="U906" s="46"/>
      <c r="V906" s="46"/>
      <c r="W906" s="46"/>
      <c r="X906" s="46"/>
      <c r="Y906" s="46"/>
      <c r="Z906" s="46"/>
    </row>
    <row r="907" spans="1:26" ht="13.5" customHeight="1">
      <c r="A907" s="47">
        <v>307</v>
      </c>
      <c r="B907" s="48" t="s">
        <v>1709</v>
      </c>
      <c r="C907" s="49" t="s">
        <v>31</v>
      </c>
      <c r="D907" s="35"/>
      <c r="E907" s="50" t="s">
        <v>32</v>
      </c>
      <c r="F907" s="161"/>
      <c r="G907" s="38">
        <v>65</v>
      </c>
      <c r="H907" s="39">
        <v>0.66900000000000004</v>
      </c>
      <c r="I907" s="39"/>
      <c r="J907" s="121" t="s">
        <v>33</v>
      </c>
      <c r="K907" s="41"/>
      <c r="L907" s="42" t="str">
        <f t="shared" si="26"/>
        <v>kg</v>
      </c>
      <c r="M907" s="43">
        <f t="shared" si="27"/>
        <v>0</v>
      </c>
      <c r="N907" s="44" t="str">
        <f t="shared" si="28"/>
        <v>0kg</v>
      </c>
      <c r="O907" s="51">
        <f t="shared" si="35"/>
        <v>43.484999999999999</v>
      </c>
      <c r="P907" s="46"/>
      <c r="Q907" s="46"/>
      <c r="R907" s="46"/>
      <c r="S907" s="46"/>
      <c r="T907" s="46"/>
      <c r="U907" s="46"/>
      <c r="V907" s="46"/>
      <c r="W907" s="46"/>
      <c r="X907" s="46"/>
      <c r="Y907" s="46"/>
      <c r="Z907" s="46"/>
    </row>
    <row r="908" spans="1:26" ht="13.5" customHeight="1">
      <c r="A908" s="47">
        <v>308</v>
      </c>
      <c r="B908" s="48" t="s">
        <v>30</v>
      </c>
      <c r="C908" s="49" t="s">
        <v>31</v>
      </c>
      <c r="D908" s="35"/>
      <c r="E908" s="50" t="s">
        <v>32</v>
      </c>
      <c r="F908" s="161"/>
      <c r="G908" s="38">
        <v>105.84</v>
      </c>
      <c r="H908" s="39">
        <v>1.08</v>
      </c>
      <c r="I908" s="39"/>
      <c r="J908" s="121" t="s">
        <v>33</v>
      </c>
      <c r="K908" s="41"/>
      <c r="L908" s="42" t="str">
        <f t="shared" si="26"/>
        <v>kg</v>
      </c>
      <c r="M908" s="43">
        <f t="shared" si="27"/>
        <v>0</v>
      </c>
      <c r="N908" s="44" t="str">
        <f t="shared" si="28"/>
        <v>0kg</v>
      </c>
      <c r="O908" s="51">
        <f t="shared" si="35"/>
        <v>114.30720000000001</v>
      </c>
      <c r="P908" s="46"/>
      <c r="Q908" s="46"/>
      <c r="R908" s="46"/>
      <c r="S908" s="46"/>
      <c r="T908" s="46"/>
      <c r="U908" s="46"/>
      <c r="V908" s="46"/>
      <c r="W908" s="46"/>
      <c r="X908" s="46"/>
      <c r="Y908" s="46"/>
      <c r="Z908" s="46"/>
    </row>
    <row r="909" spans="1:26" ht="13.5" customHeight="1">
      <c r="A909" s="47">
        <v>309</v>
      </c>
      <c r="B909" s="48" t="s">
        <v>2219</v>
      </c>
      <c r="C909" s="49" t="s">
        <v>31</v>
      </c>
      <c r="D909" s="35"/>
      <c r="E909" s="50" t="s">
        <v>32</v>
      </c>
      <c r="F909" s="161"/>
      <c r="G909" s="38">
        <v>260</v>
      </c>
      <c r="H909" s="39">
        <v>0.01</v>
      </c>
      <c r="I909" s="39"/>
      <c r="J909" s="121" t="s">
        <v>33</v>
      </c>
      <c r="K909" s="41"/>
      <c r="L909" s="42" t="str">
        <f t="shared" si="26"/>
        <v>kg</v>
      </c>
      <c r="M909" s="43">
        <f t="shared" si="27"/>
        <v>0</v>
      </c>
      <c r="N909" s="44" t="str">
        <f t="shared" si="28"/>
        <v>0kg</v>
      </c>
      <c r="O909" s="51">
        <f t="shared" si="35"/>
        <v>2.6</v>
      </c>
      <c r="P909" s="46"/>
      <c r="Q909" s="46"/>
      <c r="R909" s="46"/>
      <c r="S909" s="46"/>
      <c r="T909" s="46"/>
      <c r="U909" s="46"/>
      <c r="V909" s="46"/>
      <c r="W909" s="46"/>
      <c r="X909" s="46"/>
      <c r="Y909" s="46"/>
      <c r="Z909" s="46"/>
    </row>
    <row r="910" spans="1:26" ht="13.5" customHeight="1">
      <c r="A910" s="47">
        <v>310</v>
      </c>
      <c r="B910" s="48" t="s">
        <v>2222</v>
      </c>
      <c r="C910" s="49" t="s">
        <v>31</v>
      </c>
      <c r="D910" s="35"/>
      <c r="E910" s="50" t="s">
        <v>32</v>
      </c>
      <c r="F910" s="161"/>
      <c r="G910" s="38">
        <v>95</v>
      </c>
      <c r="H910" s="39">
        <v>0.23</v>
      </c>
      <c r="I910" s="39"/>
      <c r="J910" s="121" t="s">
        <v>33</v>
      </c>
      <c r="K910" s="41"/>
      <c r="L910" s="42" t="str">
        <f t="shared" si="26"/>
        <v>kg</v>
      </c>
      <c r="M910" s="43">
        <f t="shared" si="27"/>
        <v>0</v>
      </c>
      <c r="N910" s="44" t="str">
        <f t="shared" si="28"/>
        <v>0kg</v>
      </c>
      <c r="O910" s="51">
        <f t="shared" si="35"/>
        <v>21.85</v>
      </c>
      <c r="P910" s="46"/>
      <c r="Q910" s="46"/>
      <c r="R910" s="46"/>
      <c r="S910" s="46"/>
      <c r="T910" s="46"/>
      <c r="U910" s="46"/>
      <c r="V910" s="46"/>
      <c r="W910" s="46"/>
      <c r="X910" s="46"/>
      <c r="Y910" s="46"/>
      <c r="Z910" s="46"/>
    </row>
    <row r="911" spans="1:26" ht="13.5" customHeight="1">
      <c r="A911" s="47">
        <v>310</v>
      </c>
      <c r="B911" s="52" t="s">
        <v>2221</v>
      </c>
      <c r="C911" s="53" t="s">
        <v>39</v>
      </c>
      <c r="D911" s="68"/>
      <c r="E911" s="68" t="s">
        <v>121</v>
      </c>
      <c r="F911" s="161"/>
      <c r="G911" s="70">
        <v>200</v>
      </c>
      <c r="H911" s="71">
        <v>0.2</v>
      </c>
      <c r="I911" s="71">
        <v>1000</v>
      </c>
      <c r="J911" s="160" t="s">
        <v>59</v>
      </c>
      <c r="K911" s="41"/>
      <c r="L911" s="42" t="str">
        <f t="shared" si="26"/>
        <v>1000grams</v>
      </c>
      <c r="M911" s="43">
        <f t="shared" si="27"/>
        <v>200</v>
      </c>
      <c r="N911" s="44" t="str">
        <f t="shared" si="28"/>
        <v>200grams</v>
      </c>
      <c r="O911" s="51">
        <f t="shared" si="35"/>
        <v>40</v>
      </c>
      <c r="P911" s="46"/>
      <c r="Q911" s="46"/>
      <c r="R911" s="46"/>
      <c r="S911" s="46"/>
      <c r="T911" s="46"/>
      <c r="U911" s="46"/>
      <c r="V911" s="46"/>
      <c r="W911" s="46"/>
      <c r="X911" s="46"/>
      <c r="Y911" s="46"/>
      <c r="Z911" s="46"/>
    </row>
    <row r="912" spans="1:26" ht="13.5" customHeight="1">
      <c r="A912" s="32">
        <v>310</v>
      </c>
      <c r="B912" s="76" t="s">
        <v>2221</v>
      </c>
      <c r="C912" s="34" t="s">
        <v>55</v>
      </c>
      <c r="D912" s="35"/>
      <c r="E912" s="50"/>
      <c r="F912" s="161"/>
      <c r="G912" s="70">
        <v>115</v>
      </c>
      <c r="H912" s="39">
        <v>0.95</v>
      </c>
      <c r="I912" s="39">
        <v>1</v>
      </c>
      <c r="J912" s="121" t="s">
        <v>33</v>
      </c>
      <c r="K912" s="41"/>
      <c r="L912" s="42" t="str">
        <f t="shared" si="26"/>
        <v>1kg</v>
      </c>
      <c r="M912" s="43">
        <f t="shared" si="27"/>
        <v>0.95</v>
      </c>
      <c r="N912" s="44" t="str">
        <f t="shared" si="28"/>
        <v>0.95kg</v>
      </c>
      <c r="O912" s="51">
        <f t="shared" si="35"/>
        <v>109.25</v>
      </c>
      <c r="P912" s="46"/>
      <c r="Q912" s="46"/>
      <c r="R912" s="46"/>
      <c r="S912" s="46"/>
      <c r="T912" s="46"/>
      <c r="U912" s="46"/>
      <c r="V912" s="46"/>
      <c r="W912" s="46"/>
      <c r="X912" s="46"/>
      <c r="Y912" s="46"/>
      <c r="Z912" s="46"/>
    </row>
    <row r="913" spans="1:26" ht="13.5" customHeight="1">
      <c r="A913" s="47">
        <v>311</v>
      </c>
      <c r="B913" s="48" t="s">
        <v>2218</v>
      </c>
      <c r="C913" s="49" t="s">
        <v>31</v>
      </c>
      <c r="D913" s="35"/>
      <c r="E913" s="50" t="s">
        <v>32</v>
      </c>
      <c r="F913" s="161"/>
      <c r="G913" s="38">
        <v>120</v>
      </c>
      <c r="H913" s="39">
        <v>0.93</v>
      </c>
      <c r="I913" s="39"/>
      <c r="J913" s="121" t="s">
        <v>33</v>
      </c>
      <c r="K913" s="41"/>
      <c r="L913" s="42" t="str">
        <f t="shared" si="26"/>
        <v>kg</v>
      </c>
      <c r="M913" s="43">
        <f t="shared" si="27"/>
        <v>0</v>
      </c>
      <c r="N913" s="44" t="str">
        <f t="shared" si="28"/>
        <v>0kg</v>
      </c>
      <c r="O913" s="51">
        <f t="shared" si="35"/>
        <v>111.60000000000001</v>
      </c>
      <c r="P913" s="46"/>
      <c r="Q913" s="46"/>
      <c r="R913" s="46"/>
      <c r="S913" s="46"/>
      <c r="T913" s="46"/>
      <c r="U913" s="46"/>
      <c r="V913" s="46"/>
      <c r="W913" s="46"/>
      <c r="X913" s="46"/>
      <c r="Y913" s="46"/>
      <c r="Z913" s="46"/>
    </row>
    <row r="914" spans="1:26" ht="13.5" customHeight="1">
      <c r="A914" s="47">
        <v>312</v>
      </c>
      <c r="B914" s="48" t="s">
        <v>2391</v>
      </c>
      <c r="C914" s="49" t="s">
        <v>31</v>
      </c>
      <c r="D914" s="35"/>
      <c r="E914" s="50" t="s">
        <v>32</v>
      </c>
      <c r="F914" s="161"/>
      <c r="G914" s="38">
        <v>85</v>
      </c>
      <c r="H914" s="39">
        <v>0.4</v>
      </c>
      <c r="I914" s="39"/>
      <c r="J914" s="121" t="s">
        <v>33</v>
      </c>
      <c r="K914" s="41"/>
      <c r="L914" s="42" t="str">
        <f t="shared" si="26"/>
        <v>kg</v>
      </c>
      <c r="M914" s="43">
        <f t="shared" si="27"/>
        <v>0</v>
      </c>
      <c r="N914" s="44" t="str">
        <f t="shared" si="28"/>
        <v>0kg</v>
      </c>
      <c r="O914" s="51">
        <f t="shared" si="35"/>
        <v>34</v>
      </c>
      <c r="P914" s="46"/>
      <c r="Q914" s="46"/>
      <c r="R914" s="46"/>
      <c r="S914" s="46"/>
      <c r="T914" s="46"/>
      <c r="U914" s="46"/>
      <c r="V914" s="46"/>
      <c r="W914" s="46"/>
      <c r="X914" s="46"/>
      <c r="Y914" s="46"/>
      <c r="Z914" s="46"/>
    </row>
    <row r="915" spans="1:26" ht="13.5" customHeight="1">
      <c r="A915" s="47">
        <v>312</v>
      </c>
      <c r="B915" s="52" t="s">
        <v>2390</v>
      </c>
      <c r="C915" s="53" t="s">
        <v>39</v>
      </c>
      <c r="D915" s="68"/>
      <c r="E915" s="68" t="s">
        <v>121</v>
      </c>
      <c r="F915" s="161"/>
      <c r="G915" s="70">
        <v>140</v>
      </c>
      <c r="H915" s="71">
        <v>2</v>
      </c>
      <c r="I915" s="71">
        <v>1000</v>
      </c>
      <c r="J915" s="160" t="s">
        <v>59</v>
      </c>
      <c r="K915" s="41"/>
      <c r="L915" s="42" t="str">
        <f t="shared" si="26"/>
        <v>1000grams</v>
      </c>
      <c r="M915" s="43">
        <f t="shared" si="27"/>
        <v>2000</v>
      </c>
      <c r="N915" s="44" t="str">
        <f t="shared" si="28"/>
        <v>2000grams</v>
      </c>
      <c r="O915" s="51">
        <f t="shared" si="35"/>
        <v>280</v>
      </c>
      <c r="P915" s="46"/>
      <c r="Q915" s="46"/>
      <c r="R915" s="46"/>
      <c r="S915" s="46"/>
      <c r="T915" s="46"/>
      <c r="U915" s="46"/>
      <c r="V915" s="46"/>
      <c r="W915" s="46"/>
      <c r="X915" s="46"/>
      <c r="Y915" s="46"/>
      <c r="Z915" s="46"/>
    </row>
    <row r="916" spans="1:26" ht="13.5" customHeight="1">
      <c r="A916" s="32">
        <v>312</v>
      </c>
      <c r="B916" s="76" t="s">
        <v>2390</v>
      </c>
      <c r="C916" s="34" t="s">
        <v>55</v>
      </c>
      <c r="D916" s="35"/>
      <c r="E916" s="50"/>
      <c r="F916" s="161"/>
      <c r="G916" s="38">
        <v>70</v>
      </c>
      <c r="H916" s="39">
        <v>3.3</v>
      </c>
      <c r="I916" s="39">
        <v>1</v>
      </c>
      <c r="J916" s="121" t="s">
        <v>33</v>
      </c>
      <c r="K916" s="41"/>
      <c r="L916" s="42" t="str">
        <f t="shared" si="26"/>
        <v>1kg</v>
      </c>
      <c r="M916" s="43">
        <f t="shared" si="27"/>
        <v>3.3</v>
      </c>
      <c r="N916" s="44" t="str">
        <f t="shared" si="28"/>
        <v>3.3kg</v>
      </c>
      <c r="O916" s="51">
        <f t="shared" si="35"/>
        <v>231</v>
      </c>
      <c r="P916" s="46"/>
      <c r="Q916" s="46"/>
      <c r="R916" s="46"/>
      <c r="S916" s="46"/>
      <c r="T916" s="46"/>
      <c r="U916" s="46"/>
      <c r="V916" s="46"/>
      <c r="W916" s="46"/>
      <c r="X916" s="46"/>
      <c r="Y916" s="46"/>
      <c r="Z916" s="46"/>
    </row>
    <row r="917" spans="1:26" ht="13.5" customHeight="1">
      <c r="A917" s="32">
        <v>312</v>
      </c>
      <c r="B917" s="48" t="s">
        <v>2390</v>
      </c>
      <c r="C917" s="34" t="s">
        <v>27</v>
      </c>
      <c r="D917" s="35"/>
      <c r="E917" s="50"/>
      <c r="F917" s="161"/>
      <c r="G917" s="38">
        <v>65</v>
      </c>
      <c r="H917" s="39">
        <f>O917/G917</f>
        <v>2.4</v>
      </c>
      <c r="I917" s="39"/>
      <c r="J917" s="121"/>
      <c r="K917" s="41" t="s">
        <v>26</v>
      </c>
      <c r="L917" s="42" t="str">
        <f t="shared" si="26"/>
        <v/>
      </c>
      <c r="M917" s="43">
        <f t="shared" si="27"/>
        <v>0</v>
      </c>
      <c r="N917" s="44" t="str">
        <f t="shared" si="28"/>
        <v>0</v>
      </c>
      <c r="O917" s="133">
        <v>156</v>
      </c>
      <c r="P917" s="46"/>
      <c r="Q917" s="46"/>
      <c r="R917" s="46"/>
      <c r="S917" s="46"/>
      <c r="T917" s="46"/>
      <c r="U917" s="46"/>
      <c r="V917" s="46"/>
      <c r="W917" s="46"/>
      <c r="X917" s="46"/>
      <c r="Y917" s="46"/>
      <c r="Z917" s="46"/>
    </row>
    <row r="918" spans="1:26" ht="13.5" customHeight="1">
      <c r="A918" s="232">
        <v>313</v>
      </c>
      <c r="B918" s="428" t="s">
        <v>2395</v>
      </c>
      <c r="C918" s="49" t="s">
        <v>31</v>
      </c>
      <c r="D918" s="485"/>
      <c r="E918" s="144" t="s">
        <v>32</v>
      </c>
      <c r="F918" s="368"/>
      <c r="G918" s="297">
        <v>10</v>
      </c>
      <c r="H918" s="371">
        <v>1</v>
      </c>
      <c r="I918" s="371"/>
      <c r="J918" s="41" t="s">
        <v>33</v>
      </c>
      <c r="K918" s="41"/>
      <c r="L918" s="42" t="str">
        <f t="shared" si="26"/>
        <v>kg</v>
      </c>
      <c r="M918" s="43">
        <f t="shared" si="27"/>
        <v>0</v>
      </c>
      <c r="N918" s="44" t="str">
        <f t="shared" si="28"/>
        <v>0kg</v>
      </c>
      <c r="O918" s="372">
        <f t="shared" ref="O918:O923" si="36">G918*H918</f>
        <v>10</v>
      </c>
      <c r="P918" s="46"/>
      <c r="Q918" s="46"/>
      <c r="R918" s="46"/>
      <c r="S918" s="46"/>
      <c r="T918" s="46"/>
      <c r="U918" s="46"/>
      <c r="V918" s="46"/>
      <c r="W918" s="46"/>
      <c r="X918" s="46"/>
      <c r="Y918" s="46"/>
      <c r="Z918" s="46"/>
    </row>
    <row r="919" spans="1:26" ht="13.5" customHeight="1">
      <c r="A919" s="47">
        <v>313</v>
      </c>
      <c r="B919" s="48" t="s">
        <v>2393</v>
      </c>
      <c r="C919" s="34" t="s">
        <v>43</v>
      </c>
      <c r="D919" s="35"/>
      <c r="E919" s="50" t="s">
        <v>121</v>
      </c>
      <c r="F919" s="161"/>
      <c r="G919" s="38">
        <v>100</v>
      </c>
      <c r="H919" s="39">
        <v>0.25</v>
      </c>
      <c r="I919" s="39">
        <v>1000</v>
      </c>
      <c r="J919" s="121" t="s">
        <v>59</v>
      </c>
      <c r="K919" s="41"/>
      <c r="L919" s="42" t="str">
        <f t="shared" si="26"/>
        <v>1000grams</v>
      </c>
      <c r="M919" s="43">
        <f t="shared" si="27"/>
        <v>250</v>
      </c>
      <c r="N919" s="44" t="str">
        <f t="shared" si="28"/>
        <v>250grams</v>
      </c>
      <c r="O919" s="51">
        <f t="shared" si="36"/>
        <v>25</v>
      </c>
      <c r="P919" s="46"/>
      <c r="Q919" s="46"/>
      <c r="R919" s="46"/>
      <c r="S919" s="46"/>
      <c r="T919" s="46"/>
      <c r="U919" s="46"/>
      <c r="V919" s="46"/>
      <c r="W919" s="46"/>
      <c r="X919" s="46"/>
      <c r="Y919" s="46"/>
      <c r="Z919" s="46"/>
    </row>
    <row r="920" spans="1:26" ht="13.5" customHeight="1">
      <c r="A920" s="32">
        <v>313</v>
      </c>
      <c r="B920" s="48" t="s">
        <v>2394</v>
      </c>
      <c r="C920" s="34" t="s">
        <v>35</v>
      </c>
      <c r="D920" s="35"/>
      <c r="E920" s="50" t="s">
        <v>249</v>
      </c>
      <c r="F920" s="161"/>
      <c r="G920" s="38">
        <v>160</v>
      </c>
      <c r="H920" s="39">
        <v>1.2</v>
      </c>
      <c r="I920" s="39">
        <v>1000</v>
      </c>
      <c r="J920" s="121" t="s">
        <v>33</v>
      </c>
      <c r="K920" s="41"/>
      <c r="L920" s="42" t="str">
        <f t="shared" si="26"/>
        <v>1000kg</v>
      </c>
      <c r="M920" s="43">
        <f t="shared" si="27"/>
        <v>1200</v>
      </c>
      <c r="N920" s="44" t="str">
        <f t="shared" si="28"/>
        <v>1200kg</v>
      </c>
      <c r="O920" s="51">
        <f t="shared" si="36"/>
        <v>192</v>
      </c>
      <c r="P920" s="46"/>
      <c r="Q920" s="46"/>
      <c r="R920" s="46"/>
      <c r="S920" s="46"/>
      <c r="T920" s="46"/>
      <c r="U920" s="46"/>
      <c r="V920" s="46"/>
      <c r="W920" s="46"/>
      <c r="X920" s="46"/>
      <c r="Y920" s="46"/>
      <c r="Z920" s="46"/>
    </row>
    <row r="921" spans="1:26" ht="13.5" customHeight="1">
      <c r="A921" s="47">
        <v>313</v>
      </c>
      <c r="B921" s="52" t="s">
        <v>2393</v>
      </c>
      <c r="C921" s="53" t="s">
        <v>39</v>
      </c>
      <c r="D921" s="68"/>
      <c r="E921" s="68" t="s">
        <v>121</v>
      </c>
      <c r="F921" s="161"/>
      <c r="G921" s="70">
        <v>60</v>
      </c>
      <c r="H921" s="71">
        <v>0.25</v>
      </c>
      <c r="I921" s="71">
        <v>1</v>
      </c>
      <c r="J921" s="160" t="s">
        <v>396</v>
      </c>
      <c r="K921" s="41"/>
      <c r="L921" s="42" t="str">
        <f t="shared" si="26"/>
        <v>1bundle</v>
      </c>
      <c r="M921" s="43">
        <f t="shared" si="27"/>
        <v>0.25</v>
      </c>
      <c r="N921" s="44" t="str">
        <f t="shared" si="28"/>
        <v>0.25bundle</v>
      </c>
      <c r="O921" s="51">
        <f t="shared" si="36"/>
        <v>15</v>
      </c>
      <c r="P921" s="46"/>
      <c r="Q921" s="46"/>
      <c r="R921" s="46"/>
      <c r="S921" s="46"/>
      <c r="T921" s="46"/>
      <c r="U921" s="46"/>
      <c r="V921" s="46"/>
      <c r="W921" s="46"/>
      <c r="X921" s="46"/>
      <c r="Y921" s="46"/>
      <c r="Z921" s="46"/>
    </row>
    <row r="922" spans="1:26" ht="13.5" customHeight="1">
      <c r="A922" s="47">
        <v>314</v>
      </c>
      <c r="B922" s="48" t="s">
        <v>2440</v>
      </c>
      <c r="C922" s="49" t="s">
        <v>31</v>
      </c>
      <c r="D922" s="35"/>
      <c r="E922" s="50" t="s">
        <v>32</v>
      </c>
      <c r="F922" s="161"/>
      <c r="G922" s="38">
        <v>40</v>
      </c>
      <c r="H922" s="39">
        <v>0.97699999999999998</v>
      </c>
      <c r="I922" s="39"/>
      <c r="J922" s="121" t="s">
        <v>33</v>
      </c>
      <c r="K922" s="41"/>
      <c r="L922" s="42" t="str">
        <f t="shared" si="26"/>
        <v>kg</v>
      </c>
      <c r="M922" s="43">
        <f t="shared" si="27"/>
        <v>0</v>
      </c>
      <c r="N922" s="44" t="str">
        <f t="shared" si="28"/>
        <v>0kg</v>
      </c>
      <c r="O922" s="51">
        <f t="shared" si="36"/>
        <v>39.08</v>
      </c>
      <c r="P922" s="46"/>
      <c r="Q922" s="46"/>
      <c r="R922" s="46"/>
      <c r="S922" s="46"/>
      <c r="T922" s="46"/>
      <c r="U922" s="46"/>
      <c r="V922" s="46"/>
      <c r="W922" s="46"/>
      <c r="X922" s="46"/>
      <c r="Y922" s="46"/>
      <c r="Z922" s="46"/>
    </row>
    <row r="923" spans="1:26" ht="13.5" customHeight="1">
      <c r="A923" s="32">
        <v>314</v>
      </c>
      <c r="B923" s="76" t="s">
        <v>2441</v>
      </c>
      <c r="C923" s="34" t="s">
        <v>55</v>
      </c>
      <c r="D923" s="35"/>
      <c r="E923" s="50"/>
      <c r="F923" s="161"/>
      <c r="G923" s="38">
        <v>40</v>
      </c>
      <c r="H923" s="39">
        <v>1.075</v>
      </c>
      <c r="I923" s="39">
        <v>1</v>
      </c>
      <c r="J923" s="121" t="s">
        <v>33</v>
      </c>
      <c r="K923" s="41"/>
      <c r="L923" s="42" t="str">
        <f t="shared" si="26"/>
        <v>1kg</v>
      </c>
      <c r="M923" s="43">
        <f t="shared" si="27"/>
        <v>1.075</v>
      </c>
      <c r="N923" s="44" t="str">
        <f t="shared" si="28"/>
        <v>1.075kg</v>
      </c>
      <c r="O923" s="51">
        <f t="shared" si="36"/>
        <v>43</v>
      </c>
      <c r="P923" s="46"/>
      <c r="Q923" s="46"/>
      <c r="R923" s="46"/>
      <c r="S923" s="46"/>
      <c r="T923" s="46"/>
      <c r="U923" s="46"/>
      <c r="V923" s="46"/>
      <c r="W923" s="46"/>
      <c r="X923" s="46"/>
      <c r="Y923" s="46"/>
      <c r="Z923" s="46"/>
    </row>
    <row r="924" spans="1:26" ht="13.5" customHeight="1">
      <c r="A924" s="32">
        <v>314</v>
      </c>
      <c r="B924" s="48" t="s">
        <v>2441</v>
      </c>
      <c r="C924" s="34" t="s">
        <v>27</v>
      </c>
      <c r="D924" s="35"/>
      <c r="E924" s="50"/>
      <c r="F924" s="161"/>
      <c r="G924" s="38">
        <v>42</v>
      </c>
      <c r="H924" s="39">
        <f>O924/G924</f>
        <v>1</v>
      </c>
      <c r="I924" s="39"/>
      <c r="J924" s="121"/>
      <c r="K924" s="41" t="s">
        <v>26</v>
      </c>
      <c r="L924" s="42" t="str">
        <f t="shared" si="26"/>
        <v/>
      </c>
      <c r="M924" s="43">
        <f t="shared" si="27"/>
        <v>0</v>
      </c>
      <c r="N924" s="44" t="str">
        <f t="shared" si="28"/>
        <v>0</v>
      </c>
      <c r="O924" s="133">
        <v>42</v>
      </c>
      <c r="P924" s="46"/>
      <c r="Q924" s="46"/>
      <c r="R924" s="46"/>
      <c r="S924" s="46"/>
      <c r="T924" s="46"/>
      <c r="U924" s="46"/>
      <c r="V924" s="46"/>
      <c r="W924" s="46"/>
      <c r="X924" s="46"/>
      <c r="Y924" s="46"/>
      <c r="Z924" s="46"/>
    </row>
    <row r="925" spans="1:26" ht="13.5" customHeight="1">
      <c r="A925" s="47">
        <v>315</v>
      </c>
      <c r="B925" s="48" t="s">
        <v>109</v>
      </c>
      <c r="C925" s="34" t="s">
        <v>43</v>
      </c>
      <c r="D925" s="35"/>
      <c r="E925" s="116" t="s">
        <v>111</v>
      </c>
      <c r="F925" s="162"/>
      <c r="G925" s="212">
        <v>48</v>
      </c>
      <c r="H925" s="172">
        <v>1</v>
      </c>
      <c r="I925" s="172">
        <v>20</v>
      </c>
      <c r="J925" s="121" t="s">
        <v>29</v>
      </c>
      <c r="K925" s="41" t="s">
        <v>26</v>
      </c>
      <c r="L925" s="42" t="str">
        <f t="shared" si="26"/>
        <v>20ml</v>
      </c>
      <c r="M925" s="43">
        <f t="shared" si="27"/>
        <v>20</v>
      </c>
      <c r="N925" s="44" t="str">
        <f t="shared" si="28"/>
        <v>20ml</v>
      </c>
      <c r="O925" s="51">
        <f t="shared" ref="O925:O1179" si="37">G925*H925</f>
        <v>48</v>
      </c>
      <c r="P925" s="46"/>
      <c r="Q925" s="46"/>
      <c r="R925" s="46"/>
      <c r="S925" s="46"/>
      <c r="T925" s="46"/>
      <c r="U925" s="46"/>
      <c r="V925" s="46"/>
      <c r="W925" s="46"/>
      <c r="X925" s="46"/>
      <c r="Y925" s="46"/>
      <c r="Z925" s="46"/>
    </row>
    <row r="926" spans="1:26" ht="13.5" customHeight="1">
      <c r="A926" s="47">
        <v>315</v>
      </c>
      <c r="B926" s="52" t="s">
        <v>109</v>
      </c>
      <c r="C926" s="34" t="s">
        <v>35</v>
      </c>
      <c r="D926" s="35"/>
      <c r="E926" s="52" t="s">
        <v>111</v>
      </c>
      <c r="F926" s="155"/>
      <c r="G926" s="212">
        <v>55</v>
      </c>
      <c r="H926" s="172">
        <v>1</v>
      </c>
      <c r="I926" s="172">
        <v>20</v>
      </c>
      <c r="J926" s="121" t="s">
        <v>29</v>
      </c>
      <c r="K926" s="41" t="s">
        <v>26</v>
      </c>
      <c r="L926" s="42" t="str">
        <f t="shared" si="26"/>
        <v>20ml</v>
      </c>
      <c r="M926" s="43">
        <f t="shared" si="27"/>
        <v>20</v>
      </c>
      <c r="N926" s="44" t="str">
        <f t="shared" si="28"/>
        <v>20ml</v>
      </c>
      <c r="O926" s="51">
        <f t="shared" si="37"/>
        <v>55</v>
      </c>
      <c r="P926" s="46"/>
      <c r="Q926" s="46"/>
      <c r="R926" s="46"/>
      <c r="S926" s="46"/>
      <c r="T926" s="46"/>
      <c r="U926" s="46"/>
      <c r="V926" s="46"/>
      <c r="W926" s="46"/>
      <c r="X926" s="46"/>
      <c r="Y926" s="46"/>
      <c r="Z926" s="46"/>
    </row>
    <row r="927" spans="1:26" ht="13.5" customHeight="1">
      <c r="A927" s="32">
        <v>315</v>
      </c>
      <c r="B927" s="128" t="s">
        <v>109</v>
      </c>
      <c r="C927" s="34" t="s">
        <v>82</v>
      </c>
      <c r="D927" s="35"/>
      <c r="E927" s="128" t="s">
        <v>111</v>
      </c>
      <c r="F927" s="155" t="s">
        <v>76</v>
      </c>
      <c r="G927" s="164">
        <v>45.75</v>
      </c>
      <c r="H927" s="170">
        <v>6</v>
      </c>
      <c r="I927" s="170">
        <v>20</v>
      </c>
      <c r="J927" s="196" t="s">
        <v>29</v>
      </c>
      <c r="K927" s="41" t="s">
        <v>26</v>
      </c>
      <c r="L927" s="42" t="str">
        <f t="shared" si="26"/>
        <v>20ml</v>
      </c>
      <c r="M927" s="43">
        <f t="shared" si="27"/>
        <v>120</v>
      </c>
      <c r="N927" s="44" t="str">
        <f t="shared" si="28"/>
        <v>120ml</v>
      </c>
      <c r="O927" s="51">
        <f t="shared" si="37"/>
        <v>274.5</v>
      </c>
      <c r="P927" s="46"/>
      <c r="Q927" s="46"/>
      <c r="R927" s="46"/>
      <c r="S927" s="46"/>
      <c r="T927" s="46"/>
      <c r="U927" s="46"/>
      <c r="V927" s="46"/>
      <c r="W927" s="46"/>
      <c r="X927" s="46"/>
      <c r="Y927" s="46"/>
      <c r="Z927" s="46"/>
    </row>
    <row r="928" spans="1:26" ht="13.5" customHeight="1">
      <c r="A928" s="47">
        <v>316</v>
      </c>
      <c r="B928" s="48" t="s">
        <v>160</v>
      </c>
      <c r="C928" s="34" t="s">
        <v>43</v>
      </c>
      <c r="D928" s="35"/>
      <c r="E928" s="116" t="s">
        <v>164</v>
      </c>
      <c r="F928" s="155"/>
      <c r="G928" s="212">
        <v>16.5</v>
      </c>
      <c r="H928" s="172">
        <v>3</v>
      </c>
      <c r="I928" s="172">
        <v>50</v>
      </c>
      <c r="J928" s="121" t="s">
        <v>59</v>
      </c>
      <c r="K928" s="41" t="s">
        <v>26</v>
      </c>
      <c r="L928" s="42" t="str">
        <f t="shared" si="26"/>
        <v>50grams</v>
      </c>
      <c r="M928" s="43">
        <f t="shared" si="27"/>
        <v>150</v>
      </c>
      <c r="N928" s="44" t="str">
        <f t="shared" si="28"/>
        <v>150grams</v>
      </c>
      <c r="O928" s="51">
        <f t="shared" si="37"/>
        <v>49.5</v>
      </c>
      <c r="P928" s="46"/>
      <c r="Q928" s="46"/>
      <c r="R928" s="46"/>
      <c r="S928" s="46"/>
      <c r="T928" s="46"/>
      <c r="U928" s="46"/>
      <c r="V928" s="46"/>
      <c r="W928" s="46"/>
      <c r="X928" s="46"/>
      <c r="Y928" s="46"/>
      <c r="Z928" s="46"/>
    </row>
    <row r="929" spans="1:26" ht="13.5" customHeight="1">
      <c r="A929" s="47">
        <v>316</v>
      </c>
      <c r="B929" s="68" t="s">
        <v>160</v>
      </c>
      <c r="C929" s="34" t="s">
        <v>35</v>
      </c>
      <c r="D929" s="35"/>
      <c r="E929" s="116" t="s">
        <v>162</v>
      </c>
      <c r="F929" s="155"/>
      <c r="G929" s="77">
        <v>15</v>
      </c>
      <c r="H929" s="172">
        <v>44</v>
      </c>
      <c r="I929" s="172">
        <v>50</v>
      </c>
      <c r="J929" s="121" t="s">
        <v>59</v>
      </c>
      <c r="K929" s="41" t="s">
        <v>26</v>
      </c>
      <c r="L929" s="42" t="str">
        <f t="shared" si="26"/>
        <v>50grams</v>
      </c>
      <c r="M929" s="43">
        <f t="shared" si="27"/>
        <v>2200</v>
      </c>
      <c r="N929" s="44" t="str">
        <f t="shared" si="28"/>
        <v>2200grams</v>
      </c>
      <c r="O929" s="51">
        <f t="shared" si="37"/>
        <v>660</v>
      </c>
      <c r="P929" s="46"/>
      <c r="Q929" s="46"/>
      <c r="R929" s="46"/>
      <c r="S929" s="46"/>
      <c r="T929" s="46"/>
      <c r="U929" s="46"/>
      <c r="V929" s="46"/>
      <c r="W929" s="46"/>
      <c r="X929" s="46"/>
      <c r="Y929" s="46"/>
      <c r="Z929" s="46"/>
    </row>
    <row r="930" spans="1:26" ht="13.5" customHeight="1">
      <c r="A930" s="47">
        <v>316</v>
      </c>
      <c r="B930" s="68" t="s">
        <v>160</v>
      </c>
      <c r="C930" s="53" t="s">
        <v>39</v>
      </c>
      <c r="D930" s="68"/>
      <c r="E930" s="68" t="s">
        <v>163</v>
      </c>
      <c r="F930" s="155"/>
      <c r="G930" s="70">
        <v>208</v>
      </c>
      <c r="H930" s="71">
        <v>1</v>
      </c>
      <c r="I930" s="71">
        <v>1000</v>
      </c>
      <c r="J930" s="160" t="s">
        <v>59</v>
      </c>
      <c r="K930" s="41" t="s">
        <v>26</v>
      </c>
      <c r="L930" s="42" t="str">
        <f t="shared" si="26"/>
        <v>1000grams</v>
      </c>
      <c r="M930" s="43">
        <f t="shared" si="27"/>
        <v>1000</v>
      </c>
      <c r="N930" s="44" t="str">
        <f t="shared" si="28"/>
        <v>1000grams</v>
      </c>
      <c r="O930" s="51">
        <f t="shared" si="37"/>
        <v>208</v>
      </c>
      <c r="P930" s="46"/>
      <c r="Q930" s="46"/>
      <c r="R930" s="46"/>
      <c r="S930" s="46"/>
      <c r="T930" s="46"/>
      <c r="U930" s="46"/>
      <c r="V930" s="46"/>
      <c r="W930" s="46"/>
      <c r="X930" s="46"/>
      <c r="Y930" s="46"/>
      <c r="Z930" s="46"/>
    </row>
    <row r="931" spans="1:26" ht="13.5" customHeight="1">
      <c r="A931" s="32">
        <v>316</v>
      </c>
      <c r="B931" s="122" t="s">
        <v>160</v>
      </c>
      <c r="C931" s="34" t="s">
        <v>82</v>
      </c>
      <c r="D931" s="35"/>
      <c r="E931" s="122" t="s">
        <v>164</v>
      </c>
      <c r="F931" s="155" t="s">
        <v>76</v>
      </c>
      <c r="G931" s="164">
        <v>20</v>
      </c>
      <c r="H931" s="165">
        <v>5</v>
      </c>
      <c r="I931" s="165">
        <v>50</v>
      </c>
      <c r="J931" s="196" t="s">
        <v>59</v>
      </c>
      <c r="K931" s="41" t="s">
        <v>26</v>
      </c>
      <c r="L931" s="42" t="str">
        <f t="shared" si="26"/>
        <v>50grams</v>
      </c>
      <c r="M931" s="43">
        <f t="shared" si="27"/>
        <v>250</v>
      </c>
      <c r="N931" s="44" t="str">
        <f t="shared" si="28"/>
        <v>250grams</v>
      </c>
      <c r="O931" s="51">
        <f t="shared" si="37"/>
        <v>100</v>
      </c>
      <c r="P931" s="46"/>
      <c r="Q931" s="46"/>
      <c r="R931" s="46"/>
      <c r="S931" s="46"/>
      <c r="T931" s="46"/>
      <c r="U931" s="46"/>
      <c r="V931" s="46"/>
      <c r="W931" s="46"/>
      <c r="X931" s="46"/>
      <c r="Y931" s="46"/>
      <c r="Z931" s="46"/>
    </row>
    <row r="932" spans="1:26" ht="13.5" customHeight="1">
      <c r="A932" s="32">
        <v>316</v>
      </c>
      <c r="B932" s="33" t="s">
        <v>160</v>
      </c>
      <c r="C932" s="34" t="s">
        <v>6</v>
      </c>
      <c r="D932" s="35"/>
      <c r="E932" s="50" t="s">
        <v>164</v>
      </c>
      <c r="F932" s="155"/>
      <c r="G932" s="38">
        <v>16.5</v>
      </c>
      <c r="H932" s="39">
        <v>1</v>
      </c>
      <c r="I932" s="39">
        <v>50</v>
      </c>
      <c r="J932" s="121" t="s">
        <v>59</v>
      </c>
      <c r="K932" s="41" t="s">
        <v>26</v>
      </c>
      <c r="L932" s="42" t="str">
        <f t="shared" si="26"/>
        <v>50grams</v>
      </c>
      <c r="M932" s="43">
        <f t="shared" si="27"/>
        <v>50</v>
      </c>
      <c r="N932" s="44" t="str">
        <f t="shared" si="28"/>
        <v>50grams</v>
      </c>
      <c r="O932" s="51">
        <f t="shared" si="37"/>
        <v>16.5</v>
      </c>
      <c r="P932" s="46"/>
      <c r="Q932" s="46"/>
      <c r="R932" s="46"/>
      <c r="S932" s="46"/>
      <c r="T932" s="46"/>
      <c r="U932" s="46"/>
      <c r="V932" s="46"/>
      <c r="W932" s="46"/>
      <c r="X932" s="46"/>
      <c r="Y932" s="46"/>
      <c r="Z932" s="46"/>
    </row>
    <row r="933" spans="1:26" ht="13.5" customHeight="1">
      <c r="A933" s="32">
        <v>316</v>
      </c>
      <c r="B933" s="48" t="s">
        <v>160</v>
      </c>
      <c r="C933" s="34" t="s">
        <v>55</v>
      </c>
      <c r="D933" s="35"/>
      <c r="E933" s="116" t="s">
        <v>161</v>
      </c>
      <c r="F933" s="155"/>
      <c r="G933" s="212">
        <v>15.3</v>
      </c>
      <c r="H933" s="172">
        <v>3</v>
      </c>
      <c r="I933" s="172">
        <v>50</v>
      </c>
      <c r="J933" s="121" t="s">
        <v>59</v>
      </c>
      <c r="K933" s="41" t="s">
        <v>26</v>
      </c>
      <c r="L933" s="42" t="str">
        <f t="shared" si="26"/>
        <v>50grams</v>
      </c>
      <c r="M933" s="43">
        <f t="shared" si="27"/>
        <v>150</v>
      </c>
      <c r="N933" s="44" t="str">
        <f t="shared" si="28"/>
        <v>150grams</v>
      </c>
      <c r="O933" s="51">
        <f t="shared" si="37"/>
        <v>45.900000000000006</v>
      </c>
      <c r="P933" s="46"/>
      <c r="Q933" s="46"/>
      <c r="R933" s="46"/>
      <c r="S933" s="46"/>
      <c r="T933" s="46"/>
      <c r="U933" s="46"/>
      <c r="V933" s="46"/>
      <c r="W933" s="46"/>
      <c r="X933" s="46"/>
      <c r="Y933" s="46"/>
      <c r="Z933" s="46"/>
    </row>
    <row r="934" spans="1:26" ht="13.5" customHeight="1">
      <c r="A934" s="32">
        <v>316</v>
      </c>
      <c r="B934" s="48" t="s">
        <v>160</v>
      </c>
      <c r="C934" s="34" t="s">
        <v>27</v>
      </c>
      <c r="D934" s="35"/>
      <c r="E934" s="116" t="s">
        <v>164</v>
      </c>
      <c r="F934" s="155"/>
      <c r="G934" s="212">
        <v>21</v>
      </c>
      <c r="H934" s="172">
        <v>1</v>
      </c>
      <c r="I934" s="172">
        <v>50</v>
      </c>
      <c r="J934" s="121" t="s">
        <v>59</v>
      </c>
      <c r="K934" s="41" t="s">
        <v>26</v>
      </c>
      <c r="L934" s="42" t="str">
        <f t="shared" si="26"/>
        <v>50grams</v>
      </c>
      <c r="M934" s="43">
        <f t="shared" si="27"/>
        <v>50</v>
      </c>
      <c r="N934" s="44" t="str">
        <f t="shared" si="28"/>
        <v>50grams</v>
      </c>
      <c r="O934" s="45">
        <f t="shared" si="37"/>
        <v>21</v>
      </c>
      <c r="P934" s="46"/>
      <c r="Q934" s="46"/>
      <c r="R934" s="46"/>
      <c r="S934" s="46"/>
      <c r="T934" s="46"/>
      <c r="U934" s="46"/>
      <c r="V934" s="46"/>
      <c r="W934" s="46"/>
      <c r="X934" s="46"/>
      <c r="Y934" s="46"/>
      <c r="Z934" s="46"/>
    </row>
    <row r="935" spans="1:26" ht="13.5" customHeight="1">
      <c r="A935" s="32">
        <v>316</v>
      </c>
      <c r="B935" s="79" t="s">
        <v>160</v>
      </c>
      <c r="C935" s="34" t="s">
        <v>47</v>
      </c>
      <c r="D935" s="59"/>
      <c r="E935" s="116" t="s">
        <v>161</v>
      </c>
      <c r="F935" s="195"/>
      <c r="G935" s="212">
        <v>208</v>
      </c>
      <c r="H935" s="172">
        <v>2</v>
      </c>
      <c r="I935" s="172">
        <v>1000</v>
      </c>
      <c r="J935" s="121" t="s">
        <v>59</v>
      </c>
      <c r="K935" s="46"/>
      <c r="L935" s="42" t="str">
        <f t="shared" si="26"/>
        <v>1000grams</v>
      </c>
      <c r="M935" s="43">
        <f t="shared" si="27"/>
        <v>2000</v>
      </c>
      <c r="N935" s="44" t="str">
        <f t="shared" si="28"/>
        <v>2000grams</v>
      </c>
      <c r="O935" s="51">
        <f t="shared" si="37"/>
        <v>416</v>
      </c>
      <c r="P935" s="46"/>
      <c r="Q935" s="46"/>
      <c r="R935" s="46"/>
      <c r="S935" s="46"/>
      <c r="T935" s="46"/>
      <c r="U935" s="46"/>
      <c r="V935" s="46"/>
      <c r="W935" s="46"/>
      <c r="X935" s="46"/>
      <c r="Y935" s="46"/>
      <c r="Z935" s="46"/>
    </row>
    <row r="936" spans="1:26" ht="13.5" customHeight="1">
      <c r="A936" s="47">
        <v>317</v>
      </c>
      <c r="B936" s="48" t="s">
        <v>165</v>
      </c>
      <c r="C936" s="34" t="s">
        <v>43</v>
      </c>
      <c r="D936" s="35"/>
      <c r="E936" s="116" t="s">
        <v>168</v>
      </c>
      <c r="F936" s="155"/>
      <c r="G936" s="212">
        <v>32.1</v>
      </c>
      <c r="H936" s="172">
        <v>1</v>
      </c>
      <c r="I936" s="172">
        <v>250</v>
      </c>
      <c r="J936" s="121" t="s">
        <v>59</v>
      </c>
      <c r="K936" s="41" t="s">
        <v>26</v>
      </c>
      <c r="L936" s="42" t="str">
        <f t="shared" si="26"/>
        <v>250grams</v>
      </c>
      <c r="M936" s="43">
        <f t="shared" si="27"/>
        <v>250</v>
      </c>
      <c r="N936" s="44" t="str">
        <f t="shared" si="28"/>
        <v>250grams</v>
      </c>
      <c r="O936" s="51">
        <f t="shared" si="37"/>
        <v>32.1</v>
      </c>
      <c r="P936" s="46"/>
      <c r="Q936" s="46"/>
      <c r="R936" s="46"/>
      <c r="S936" s="46"/>
      <c r="T936" s="46"/>
      <c r="U936" s="46"/>
      <c r="V936" s="46"/>
      <c r="W936" s="46"/>
      <c r="X936" s="46"/>
      <c r="Y936" s="46"/>
      <c r="Z936" s="46"/>
    </row>
    <row r="937" spans="1:26" ht="13.5" customHeight="1">
      <c r="A937" s="47">
        <v>317</v>
      </c>
      <c r="B937" s="68" t="s">
        <v>165</v>
      </c>
      <c r="C937" s="34" t="s">
        <v>35</v>
      </c>
      <c r="D937" s="35"/>
      <c r="E937" s="52" t="s">
        <v>168</v>
      </c>
      <c r="F937" s="155"/>
      <c r="G937" s="212">
        <v>26</v>
      </c>
      <c r="H937" s="172">
        <v>1</v>
      </c>
      <c r="I937" s="172">
        <v>250</v>
      </c>
      <c r="J937" s="121" t="s">
        <v>59</v>
      </c>
      <c r="K937" s="41" t="s">
        <v>26</v>
      </c>
      <c r="L937" s="42" t="str">
        <f t="shared" si="26"/>
        <v>250grams</v>
      </c>
      <c r="M937" s="43">
        <f t="shared" si="27"/>
        <v>250</v>
      </c>
      <c r="N937" s="44" t="str">
        <f t="shared" si="28"/>
        <v>250grams</v>
      </c>
      <c r="O937" s="51">
        <f t="shared" si="37"/>
        <v>26</v>
      </c>
      <c r="P937" s="46"/>
      <c r="Q937" s="46"/>
      <c r="R937" s="46"/>
      <c r="S937" s="46"/>
      <c r="T937" s="46"/>
      <c r="U937" s="46"/>
      <c r="V937" s="46"/>
      <c r="W937" s="46"/>
      <c r="X937" s="46"/>
      <c r="Y937" s="46"/>
      <c r="Z937" s="46"/>
    </row>
    <row r="938" spans="1:26" ht="13.5" customHeight="1">
      <c r="A938" s="47">
        <v>317</v>
      </c>
      <c r="B938" s="68" t="s">
        <v>165</v>
      </c>
      <c r="C938" s="34" t="s">
        <v>35</v>
      </c>
      <c r="D938" s="35"/>
      <c r="E938" s="52" t="s">
        <v>167</v>
      </c>
      <c r="F938" s="155"/>
      <c r="G938" s="70">
        <v>13.8</v>
      </c>
      <c r="H938" s="172">
        <v>1</v>
      </c>
      <c r="I938" s="172">
        <v>125</v>
      </c>
      <c r="J938" s="121" t="s">
        <v>59</v>
      </c>
      <c r="K938" s="41" t="s">
        <v>26</v>
      </c>
      <c r="L938" s="42" t="str">
        <f t="shared" si="26"/>
        <v>125grams</v>
      </c>
      <c r="M938" s="43">
        <f t="shared" si="27"/>
        <v>125</v>
      </c>
      <c r="N938" s="44" t="str">
        <f t="shared" si="28"/>
        <v>125grams</v>
      </c>
      <c r="O938" s="51">
        <f t="shared" si="37"/>
        <v>13.8</v>
      </c>
      <c r="P938" s="46"/>
      <c r="Q938" s="46"/>
      <c r="R938" s="46"/>
      <c r="S938" s="46"/>
      <c r="T938" s="46"/>
      <c r="U938" s="46"/>
      <c r="V938" s="46"/>
      <c r="W938" s="46"/>
      <c r="X938" s="46"/>
      <c r="Y938" s="46"/>
      <c r="Z938" s="46"/>
    </row>
    <row r="939" spans="1:26" ht="13.5" customHeight="1">
      <c r="A939" s="47">
        <v>317</v>
      </c>
      <c r="B939" s="68" t="s">
        <v>165</v>
      </c>
      <c r="C939" s="53" t="s">
        <v>39</v>
      </c>
      <c r="D939" s="52"/>
      <c r="E939" s="52" t="s">
        <v>168</v>
      </c>
      <c r="F939" s="155"/>
      <c r="G939" s="70">
        <v>118</v>
      </c>
      <c r="H939" s="71">
        <v>3</v>
      </c>
      <c r="I939" s="71">
        <v>250</v>
      </c>
      <c r="J939" s="160" t="s">
        <v>59</v>
      </c>
      <c r="K939" s="41" t="s">
        <v>26</v>
      </c>
      <c r="L939" s="42" t="str">
        <f t="shared" si="26"/>
        <v>250grams</v>
      </c>
      <c r="M939" s="43">
        <f t="shared" si="27"/>
        <v>750</v>
      </c>
      <c r="N939" s="44" t="str">
        <f t="shared" si="28"/>
        <v>750grams</v>
      </c>
      <c r="O939" s="51">
        <f t="shared" si="37"/>
        <v>354</v>
      </c>
      <c r="P939" s="46"/>
      <c r="Q939" s="46"/>
      <c r="R939" s="46"/>
      <c r="S939" s="46"/>
      <c r="T939" s="46"/>
      <c r="U939" s="46"/>
      <c r="V939" s="46"/>
      <c r="W939" s="46"/>
      <c r="X939" s="46"/>
      <c r="Y939" s="46"/>
      <c r="Z939" s="46"/>
    </row>
    <row r="940" spans="1:26" ht="13.5" customHeight="1">
      <c r="A940" s="32">
        <v>317</v>
      </c>
      <c r="B940" s="48" t="s">
        <v>165</v>
      </c>
      <c r="C940" s="34" t="s">
        <v>55</v>
      </c>
      <c r="D940" s="35"/>
      <c r="E940" s="116" t="s">
        <v>166</v>
      </c>
      <c r="F940" s="155"/>
      <c r="G940" s="212">
        <v>32.1</v>
      </c>
      <c r="H940" s="172">
        <v>3</v>
      </c>
      <c r="I940" s="172">
        <v>250</v>
      </c>
      <c r="J940" s="121" t="s">
        <v>59</v>
      </c>
      <c r="K940" s="41" t="s">
        <v>26</v>
      </c>
      <c r="L940" s="42" t="str">
        <f t="shared" si="26"/>
        <v>250grams</v>
      </c>
      <c r="M940" s="43">
        <f t="shared" si="27"/>
        <v>750</v>
      </c>
      <c r="N940" s="44" t="str">
        <f t="shared" si="28"/>
        <v>750grams</v>
      </c>
      <c r="O940" s="51">
        <f t="shared" si="37"/>
        <v>96.300000000000011</v>
      </c>
      <c r="P940" s="46"/>
      <c r="Q940" s="46"/>
      <c r="R940" s="46"/>
      <c r="S940" s="46"/>
      <c r="T940" s="46"/>
      <c r="U940" s="46"/>
      <c r="V940" s="46"/>
      <c r="W940" s="46"/>
      <c r="X940" s="46"/>
      <c r="Y940" s="46"/>
      <c r="Z940" s="46"/>
    </row>
    <row r="941" spans="1:26" ht="13.5" customHeight="1">
      <c r="A941" s="32">
        <v>317</v>
      </c>
      <c r="B941" s="79" t="s">
        <v>165</v>
      </c>
      <c r="C941" s="34" t="s">
        <v>47</v>
      </c>
      <c r="D941" s="59"/>
      <c r="E941" s="116" t="s">
        <v>166</v>
      </c>
      <c r="F941" s="195"/>
      <c r="G941" s="212">
        <v>32.1</v>
      </c>
      <c r="H941" s="172">
        <v>2</v>
      </c>
      <c r="I941" s="172">
        <v>250</v>
      </c>
      <c r="J941" s="121" t="s">
        <v>59</v>
      </c>
      <c r="K941" s="46"/>
      <c r="L941" s="42" t="str">
        <f t="shared" si="26"/>
        <v>250grams</v>
      </c>
      <c r="M941" s="43">
        <f t="shared" si="27"/>
        <v>500</v>
      </c>
      <c r="N941" s="44" t="str">
        <f t="shared" si="28"/>
        <v>500grams</v>
      </c>
      <c r="O941" s="51">
        <f t="shared" si="37"/>
        <v>64.2</v>
      </c>
      <c r="P941" s="46"/>
      <c r="Q941" s="46"/>
      <c r="R941" s="46"/>
      <c r="S941" s="46"/>
      <c r="T941" s="46"/>
      <c r="U941" s="46"/>
      <c r="V941" s="46"/>
      <c r="W941" s="46"/>
      <c r="X941" s="46"/>
      <c r="Y941" s="46"/>
      <c r="Z941" s="46"/>
    </row>
    <row r="942" spans="1:26" ht="13.5" customHeight="1">
      <c r="A942" s="47">
        <v>318</v>
      </c>
      <c r="B942" s="48" t="s">
        <v>952</v>
      </c>
      <c r="C942" s="34" t="s">
        <v>43</v>
      </c>
      <c r="D942" s="35"/>
      <c r="E942" s="116" t="s">
        <v>953</v>
      </c>
      <c r="F942" s="155"/>
      <c r="G942" s="212">
        <v>34</v>
      </c>
      <c r="H942" s="172">
        <f>8640/360</f>
        <v>24</v>
      </c>
      <c r="I942" s="172">
        <v>360</v>
      </c>
      <c r="J942" s="121" t="s">
        <v>29</v>
      </c>
      <c r="K942" s="41" t="s">
        <v>26</v>
      </c>
      <c r="L942" s="42" t="str">
        <f t="shared" si="26"/>
        <v>360ml</v>
      </c>
      <c r="M942" s="43">
        <f t="shared" si="27"/>
        <v>8640</v>
      </c>
      <c r="N942" s="44" t="str">
        <f t="shared" si="28"/>
        <v>8640ml</v>
      </c>
      <c r="O942" s="51">
        <f t="shared" si="37"/>
        <v>816</v>
      </c>
      <c r="P942" s="46"/>
      <c r="Q942" s="46"/>
      <c r="R942" s="46"/>
      <c r="S942" s="46"/>
      <c r="T942" s="46"/>
      <c r="U942" s="46"/>
      <c r="V942" s="46"/>
      <c r="W942" s="46"/>
      <c r="X942" s="46"/>
      <c r="Y942" s="46"/>
      <c r="Z942" s="46"/>
    </row>
    <row r="943" spans="1:26" ht="13.5" customHeight="1">
      <c r="A943" s="47">
        <v>318</v>
      </c>
      <c r="B943" s="68" t="s">
        <v>952</v>
      </c>
      <c r="C943" s="53" t="s">
        <v>39</v>
      </c>
      <c r="D943" s="68"/>
      <c r="E943" s="68" t="s">
        <v>956</v>
      </c>
      <c r="F943" s="156"/>
      <c r="G943" s="70">
        <v>31.9</v>
      </c>
      <c r="H943" s="71">
        <v>12</v>
      </c>
      <c r="I943" s="71">
        <v>410</v>
      </c>
      <c r="J943" s="160" t="s">
        <v>29</v>
      </c>
      <c r="K943" s="41" t="s">
        <v>26</v>
      </c>
      <c r="L943" s="42" t="str">
        <f t="shared" si="26"/>
        <v>410ml</v>
      </c>
      <c r="M943" s="43">
        <f t="shared" si="27"/>
        <v>4920</v>
      </c>
      <c r="N943" s="44" t="str">
        <f t="shared" si="28"/>
        <v>4920ml</v>
      </c>
      <c r="O943" s="51">
        <f t="shared" si="37"/>
        <v>382.79999999999995</v>
      </c>
      <c r="P943" s="46"/>
      <c r="Q943" s="46"/>
      <c r="R943" s="46"/>
      <c r="S943" s="46"/>
      <c r="T943" s="46"/>
      <c r="U943" s="46"/>
      <c r="V943" s="46"/>
      <c r="W943" s="46"/>
      <c r="X943" s="46"/>
      <c r="Y943" s="46"/>
      <c r="Z943" s="46"/>
    </row>
    <row r="944" spans="1:26" ht="13.5" customHeight="1">
      <c r="A944" s="32">
        <v>318</v>
      </c>
      <c r="B944" s="283" t="s">
        <v>952</v>
      </c>
      <c r="C944" s="34" t="s">
        <v>82</v>
      </c>
      <c r="D944" s="35"/>
      <c r="E944" s="283" t="s">
        <v>954</v>
      </c>
      <c r="F944" s="155" t="s">
        <v>76</v>
      </c>
      <c r="G944" s="284">
        <v>38.5</v>
      </c>
      <c r="H944" s="285">
        <v>46</v>
      </c>
      <c r="I944" s="285">
        <v>360</v>
      </c>
      <c r="J944" s="178" t="s">
        <v>29</v>
      </c>
      <c r="K944" s="41" t="s">
        <v>26</v>
      </c>
      <c r="L944" s="42" t="str">
        <f t="shared" si="26"/>
        <v>360ml</v>
      </c>
      <c r="M944" s="43">
        <f t="shared" si="27"/>
        <v>16560</v>
      </c>
      <c r="N944" s="44" t="str">
        <f t="shared" si="28"/>
        <v>16560ml</v>
      </c>
      <c r="O944" s="51">
        <f t="shared" si="37"/>
        <v>1771</v>
      </c>
      <c r="P944" s="46"/>
      <c r="Q944" s="46"/>
      <c r="R944" s="46"/>
      <c r="S944" s="46"/>
      <c r="T944" s="46"/>
      <c r="U944" s="46"/>
      <c r="V944" s="46"/>
      <c r="W944" s="46"/>
      <c r="X944" s="46"/>
      <c r="Y944" s="46"/>
      <c r="Z944" s="46"/>
    </row>
    <row r="945" spans="1:26" ht="13.5" customHeight="1">
      <c r="A945" s="32">
        <v>318</v>
      </c>
      <c r="B945" s="48" t="s">
        <v>952</v>
      </c>
      <c r="C945" s="34" t="s">
        <v>6</v>
      </c>
      <c r="D945" s="35"/>
      <c r="E945" s="116" t="s">
        <v>953</v>
      </c>
      <c r="F945" s="155"/>
      <c r="G945" s="212">
        <v>34</v>
      </c>
      <c r="H945" s="172">
        <v>7</v>
      </c>
      <c r="I945" s="172">
        <v>360</v>
      </c>
      <c r="J945" s="121" t="s">
        <v>29</v>
      </c>
      <c r="K945" s="41" t="s">
        <v>26</v>
      </c>
      <c r="L945" s="42" t="str">
        <f t="shared" si="26"/>
        <v>360ml</v>
      </c>
      <c r="M945" s="43">
        <f t="shared" si="27"/>
        <v>2520</v>
      </c>
      <c r="N945" s="44" t="str">
        <f t="shared" si="28"/>
        <v>2520ml</v>
      </c>
      <c r="O945" s="51">
        <f t="shared" si="37"/>
        <v>238</v>
      </c>
      <c r="P945" s="46"/>
      <c r="Q945" s="46"/>
      <c r="R945" s="46"/>
      <c r="S945" s="46"/>
      <c r="T945" s="46"/>
      <c r="U945" s="46"/>
      <c r="V945" s="46"/>
      <c r="W945" s="46"/>
      <c r="X945" s="46"/>
      <c r="Y945" s="46"/>
      <c r="Z945" s="46"/>
    </row>
    <row r="946" spans="1:26" ht="13.5" customHeight="1">
      <c r="A946" s="32">
        <v>318</v>
      </c>
      <c r="B946" s="48" t="s">
        <v>952</v>
      </c>
      <c r="C946" s="34" t="s">
        <v>6</v>
      </c>
      <c r="D946" s="35"/>
      <c r="E946" s="116" t="s">
        <v>951</v>
      </c>
      <c r="F946" s="155"/>
      <c r="G946" s="212">
        <v>30.3</v>
      </c>
      <c r="H946" s="172">
        <v>3</v>
      </c>
      <c r="I946" s="172">
        <v>360</v>
      </c>
      <c r="J946" s="121" t="s">
        <v>29</v>
      </c>
      <c r="K946" s="41" t="s">
        <v>26</v>
      </c>
      <c r="L946" s="42" t="str">
        <f t="shared" si="26"/>
        <v>360ml</v>
      </c>
      <c r="M946" s="43">
        <f t="shared" si="27"/>
        <v>1080</v>
      </c>
      <c r="N946" s="44" t="str">
        <f t="shared" si="28"/>
        <v>1080ml</v>
      </c>
      <c r="O946" s="51">
        <f t="shared" si="37"/>
        <v>90.9</v>
      </c>
      <c r="P946" s="46"/>
      <c r="Q946" s="46"/>
      <c r="R946" s="46"/>
      <c r="S946" s="46"/>
      <c r="T946" s="46"/>
      <c r="U946" s="46"/>
      <c r="V946" s="46"/>
      <c r="W946" s="46"/>
      <c r="X946" s="46"/>
      <c r="Y946" s="46"/>
      <c r="Z946" s="46"/>
    </row>
    <row r="947" spans="1:26" ht="13.5" customHeight="1">
      <c r="A947" s="32">
        <v>318</v>
      </c>
      <c r="B947" s="48" t="s">
        <v>952</v>
      </c>
      <c r="C947" s="34" t="s">
        <v>74</v>
      </c>
      <c r="D947" s="35"/>
      <c r="E947" s="116" t="s">
        <v>64</v>
      </c>
      <c r="F947" s="155" t="s">
        <v>76</v>
      </c>
      <c r="G947" s="212">
        <v>34</v>
      </c>
      <c r="H947" s="172">
        <v>4</v>
      </c>
      <c r="I947" s="172">
        <v>360</v>
      </c>
      <c r="J947" s="121" t="s">
        <v>29</v>
      </c>
      <c r="K947" s="41" t="s">
        <v>26</v>
      </c>
      <c r="L947" s="42" t="str">
        <f t="shared" si="26"/>
        <v>360ml</v>
      </c>
      <c r="M947" s="43">
        <f t="shared" si="27"/>
        <v>1440</v>
      </c>
      <c r="N947" s="44" t="str">
        <f t="shared" si="28"/>
        <v>1440ml</v>
      </c>
      <c r="O947" s="51">
        <f t="shared" si="37"/>
        <v>136</v>
      </c>
      <c r="P947" s="46"/>
      <c r="Q947" s="46"/>
      <c r="R947" s="46"/>
      <c r="S947" s="46"/>
      <c r="T947" s="46"/>
      <c r="U947" s="46"/>
      <c r="V947" s="46"/>
      <c r="W947" s="46"/>
      <c r="X947" s="46"/>
      <c r="Y947" s="46"/>
      <c r="Z947" s="46"/>
    </row>
    <row r="948" spans="1:26" ht="13.5" customHeight="1">
      <c r="A948" s="32">
        <v>318</v>
      </c>
      <c r="B948" s="76" t="s">
        <v>952</v>
      </c>
      <c r="C948" s="34" t="s">
        <v>55</v>
      </c>
      <c r="D948" s="35"/>
      <c r="E948" s="52" t="s">
        <v>75</v>
      </c>
      <c r="F948" s="156"/>
      <c r="G948" s="77">
        <v>28.7</v>
      </c>
      <c r="H948" s="39">
        <v>5.8099999999999999E-2</v>
      </c>
      <c r="I948" s="39">
        <v>360</v>
      </c>
      <c r="J948" s="121" t="s">
        <v>29</v>
      </c>
      <c r="K948" s="41" t="s">
        <v>26</v>
      </c>
      <c r="L948" s="42" t="str">
        <f t="shared" si="26"/>
        <v>360ml</v>
      </c>
      <c r="M948" s="43">
        <f t="shared" si="27"/>
        <v>20.916</v>
      </c>
      <c r="N948" s="44" t="str">
        <f t="shared" si="28"/>
        <v>20.916ml</v>
      </c>
      <c r="O948" s="51">
        <f t="shared" si="37"/>
        <v>1.66747</v>
      </c>
      <c r="P948" s="46"/>
      <c r="Q948" s="46"/>
      <c r="R948" s="46"/>
      <c r="S948" s="46"/>
      <c r="T948" s="46"/>
      <c r="U948" s="46"/>
      <c r="V948" s="46"/>
      <c r="W948" s="46"/>
      <c r="X948" s="46"/>
      <c r="Y948" s="46"/>
      <c r="Z948" s="46"/>
    </row>
    <row r="949" spans="1:26" ht="13.5" customHeight="1">
      <c r="A949" s="32">
        <v>318</v>
      </c>
      <c r="B949" s="48" t="s">
        <v>952</v>
      </c>
      <c r="C949" s="34" t="s">
        <v>27</v>
      </c>
      <c r="D949" s="35"/>
      <c r="E949" s="116" t="s">
        <v>956</v>
      </c>
      <c r="F949" s="155"/>
      <c r="G949" s="212">
        <v>31.9</v>
      </c>
      <c r="H949" s="172">
        <v>30</v>
      </c>
      <c r="I949" s="172">
        <v>410</v>
      </c>
      <c r="J949" s="121" t="s">
        <v>29</v>
      </c>
      <c r="K949" s="41" t="s">
        <v>26</v>
      </c>
      <c r="L949" s="42" t="str">
        <f t="shared" si="26"/>
        <v>410ml</v>
      </c>
      <c r="M949" s="43">
        <f t="shared" si="27"/>
        <v>12300</v>
      </c>
      <c r="N949" s="44" t="str">
        <f t="shared" si="28"/>
        <v>12300ml</v>
      </c>
      <c r="O949" s="45">
        <f t="shared" si="37"/>
        <v>957</v>
      </c>
      <c r="P949" s="46"/>
      <c r="Q949" s="46"/>
      <c r="R949" s="46"/>
      <c r="S949" s="46"/>
      <c r="T949" s="46"/>
      <c r="U949" s="46"/>
      <c r="V949" s="46"/>
      <c r="W949" s="46"/>
      <c r="X949" s="46"/>
      <c r="Y949" s="46"/>
      <c r="Z949" s="46"/>
    </row>
    <row r="950" spans="1:26" ht="13.5" customHeight="1">
      <c r="A950" s="32">
        <v>318</v>
      </c>
      <c r="B950" s="57" t="s">
        <v>952</v>
      </c>
      <c r="C950" s="34" t="s">
        <v>47</v>
      </c>
      <c r="D950" s="59"/>
      <c r="E950" s="116" t="s">
        <v>951</v>
      </c>
      <c r="F950" s="195"/>
      <c r="G950" s="38">
        <v>29.63</v>
      </c>
      <c r="H950" s="39">
        <v>191.73</v>
      </c>
      <c r="I950" s="39">
        <v>360</v>
      </c>
      <c r="J950" s="121" t="s">
        <v>29</v>
      </c>
      <c r="K950" s="46"/>
      <c r="L950" s="42" t="str">
        <f t="shared" si="26"/>
        <v>360ml</v>
      </c>
      <c r="M950" s="43">
        <f t="shared" si="27"/>
        <v>69022.8</v>
      </c>
      <c r="N950" s="44" t="str">
        <f t="shared" si="28"/>
        <v>69022.8ml</v>
      </c>
      <c r="O950" s="51">
        <f t="shared" si="37"/>
        <v>5680.9598999999998</v>
      </c>
      <c r="P950" s="46"/>
      <c r="Q950" s="46"/>
      <c r="R950" s="46"/>
      <c r="S950" s="46"/>
      <c r="T950" s="46"/>
      <c r="U950" s="46"/>
      <c r="V950" s="46"/>
      <c r="W950" s="46"/>
      <c r="X950" s="46"/>
      <c r="Y950" s="46"/>
      <c r="Z950" s="46"/>
    </row>
    <row r="951" spans="1:26" ht="13.5" customHeight="1">
      <c r="A951" s="32">
        <v>318</v>
      </c>
      <c r="B951" s="57" t="s">
        <v>952</v>
      </c>
      <c r="C951" s="94" t="s">
        <v>68</v>
      </c>
      <c r="D951" s="59"/>
      <c r="E951" s="116" t="s">
        <v>953</v>
      </c>
      <c r="F951" s="195"/>
      <c r="G951" s="212">
        <v>9.325E-2</v>
      </c>
      <c r="H951" s="326">
        <v>7560</v>
      </c>
      <c r="I951" s="326">
        <v>360</v>
      </c>
      <c r="J951" s="257" t="s">
        <v>29</v>
      </c>
      <c r="K951" s="46"/>
      <c r="L951" s="42" t="str">
        <f t="shared" si="26"/>
        <v>360ml</v>
      </c>
      <c r="M951" s="43">
        <f t="shared" si="27"/>
        <v>2721600</v>
      </c>
      <c r="N951" s="44" t="str">
        <f t="shared" si="28"/>
        <v>2721600ml</v>
      </c>
      <c r="O951" s="51">
        <f t="shared" si="37"/>
        <v>704.97</v>
      </c>
      <c r="P951" s="46"/>
      <c r="Q951" s="46"/>
      <c r="R951" s="46"/>
      <c r="S951" s="46"/>
      <c r="T951" s="46"/>
      <c r="U951" s="46"/>
      <c r="V951" s="46"/>
      <c r="W951" s="46"/>
      <c r="X951" s="46"/>
      <c r="Y951" s="46"/>
      <c r="Z951" s="46"/>
    </row>
    <row r="952" spans="1:26" ht="13.5" customHeight="1">
      <c r="A952" s="32">
        <v>318</v>
      </c>
      <c r="B952" s="57" t="s">
        <v>952</v>
      </c>
      <c r="C952" s="94" t="s">
        <v>68</v>
      </c>
      <c r="D952" s="59"/>
      <c r="E952" s="116" t="s">
        <v>955</v>
      </c>
      <c r="F952" s="195"/>
      <c r="G952" s="212">
        <v>9.01E-2</v>
      </c>
      <c r="H952" s="213">
        <v>4000</v>
      </c>
      <c r="I952" s="326">
        <v>1000</v>
      </c>
      <c r="J952" s="257" t="s">
        <v>29</v>
      </c>
      <c r="K952" s="46"/>
      <c r="L952" s="42" t="str">
        <f t="shared" si="26"/>
        <v>1000ml</v>
      </c>
      <c r="M952" s="43">
        <f t="shared" si="27"/>
        <v>4000000</v>
      </c>
      <c r="N952" s="44" t="str">
        <f t="shared" si="28"/>
        <v>4000000ml</v>
      </c>
      <c r="O952" s="51">
        <f t="shared" si="37"/>
        <v>360.4</v>
      </c>
      <c r="P952" s="46"/>
      <c r="Q952" s="46"/>
      <c r="R952" s="46"/>
      <c r="S952" s="46"/>
      <c r="T952" s="46"/>
      <c r="U952" s="46"/>
      <c r="V952" s="46"/>
      <c r="W952" s="46"/>
      <c r="X952" s="46"/>
      <c r="Y952" s="46"/>
      <c r="Z952" s="46"/>
    </row>
    <row r="953" spans="1:26" ht="13.5" customHeight="1">
      <c r="A953" s="32">
        <v>318</v>
      </c>
      <c r="B953" s="57" t="s">
        <v>952</v>
      </c>
      <c r="C953" s="94" t="s">
        <v>68</v>
      </c>
      <c r="D953" s="59"/>
      <c r="E953" s="116" t="s">
        <v>957</v>
      </c>
      <c r="F953" s="195"/>
      <c r="G953" s="212">
        <v>0.15027777777777779</v>
      </c>
      <c r="H953" s="213">
        <v>370</v>
      </c>
      <c r="I953" s="326">
        <v>360</v>
      </c>
      <c r="J953" s="257" t="s">
        <v>29</v>
      </c>
      <c r="K953" s="46"/>
      <c r="L953" s="42" t="str">
        <f t="shared" si="26"/>
        <v>360ml</v>
      </c>
      <c r="M953" s="43">
        <f t="shared" si="27"/>
        <v>133200</v>
      </c>
      <c r="N953" s="44" t="str">
        <f t="shared" si="28"/>
        <v>133200ml</v>
      </c>
      <c r="O953" s="51">
        <f t="shared" si="37"/>
        <v>55.602777777777781</v>
      </c>
      <c r="P953" s="46"/>
      <c r="Q953" s="46"/>
      <c r="R953" s="46"/>
      <c r="S953" s="46"/>
      <c r="T953" s="46"/>
      <c r="U953" s="46"/>
      <c r="V953" s="46"/>
      <c r="W953" s="46"/>
      <c r="X953" s="46"/>
      <c r="Y953" s="46"/>
      <c r="Z953" s="46"/>
    </row>
    <row r="954" spans="1:26" ht="13.5" customHeight="1">
      <c r="A954" s="47">
        <v>319</v>
      </c>
      <c r="B954" s="33" t="s">
        <v>1143</v>
      </c>
      <c r="C954" s="34" t="s">
        <v>43</v>
      </c>
      <c r="D954" s="35"/>
      <c r="E954" s="50" t="s">
        <v>1140</v>
      </c>
      <c r="F954" s="155"/>
      <c r="G954" s="38">
        <v>14.3</v>
      </c>
      <c r="H954" s="39">
        <v>2</v>
      </c>
      <c r="I954" s="39">
        <v>25</v>
      </c>
      <c r="J954" s="121" t="s">
        <v>59</v>
      </c>
      <c r="K954" s="41" t="s">
        <v>26</v>
      </c>
      <c r="L954" s="42" t="str">
        <f t="shared" si="26"/>
        <v>25grams</v>
      </c>
      <c r="M954" s="43">
        <f t="shared" si="27"/>
        <v>50</v>
      </c>
      <c r="N954" s="44" t="str">
        <f t="shared" si="28"/>
        <v>50grams</v>
      </c>
      <c r="O954" s="51">
        <f t="shared" si="37"/>
        <v>28.6</v>
      </c>
      <c r="P954" s="46"/>
      <c r="Q954" s="46"/>
      <c r="R954" s="46"/>
      <c r="S954" s="46"/>
      <c r="T954" s="46"/>
      <c r="U954" s="46"/>
      <c r="V954" s="46"/>
      <c r="W954" s="46"/>
      <c r="X954" s="46"/>
      <c r="Y954" s="46"/>
      <c r="Z954" s="46"/>
    </row>
    <row r="955" spans="1:26" ht="13.5" customHeight="1">
      <c r="A955" s="47">
        <v>319</v>
      </c>
      <c r="B955" s="52" t="s">
        <v>1143</v>
      </c>
      <c r="C955" s="53" t="s">
        <v>39</v>
      </c>
      <c r="D955" s="68"/>
      <c r="E955" s="68" t="s">
        <v>1140</v>
      </c>
      <c r="F955" s="156"/>
      <c r="G955" s="70">
        <v>20</v>
      </c>
      <c r="H955" s="71">
        <v>4</v>
      </c>
      <c r="I955" s="71">
        <v>25</v>
      </c>
      <c r="J955" s="160" t="s">
        <v>59</v>
      </c>
      <c r="K955" s="41" t="s">
        <v>26</v>
      </c>
      <c r="L955" s="42" t="str">
        <f t="shared" si="26"/>
        <v>25grams</v>
      </c>
      <c r="M955" s="43">
        <f t="shared" si="27"/>
        <v>100</v>
      </c>
      <c r="N955" s="44" t="str">
        <f t="shared" si="28"/>
        <v>100grams</v>
      </c>
      <c r="O955" s="51">
        <f t="shared" si="37"/>
        <v>80</v>
      </c>
      <c r="P955" s="46"/>
      <c r="Q955" s="46"/>
      <c r="R955" s="46"/>
      <c r="S955" s="46"/>
      <c r="T955" s="46"/>
      <c r="U955" s="46"/>
      <c r="V955" s="46"/>
      <c r="W955" s="46"/>
      <c r="X955" s="46"/>
      <c r="Y955" s="46"/>
      <c r="Z955" s="46"/>
    </row>
    <row r="956" spans="1:26" ht="13.5" customHeight="1">
      <c r="A956" s="32">
        <v>319</v>
      </c>
      <c r="B956" s="57" t="s">
        <v>1143</v>
      </c>
      <c r="C956" s="34" t="s">
        <v>47</v>
      </c>
      <c r="D956" s="59"/>
      <c r="E956" s="50" t="s">
        <v>1140</v>
      </c>
      <c r="F956" s="195"/>
      <c r="G956" s="38">
        <v>14</v>
      </c>
      <c r="H956" s="39">
        <v>10</v>
      </c>
      <c r="I956" s="39">
        <v>25</v>
      </c>
      <c r="J956" s="121" t="s">
        <v>59</v>
      </c>
      <c r="K956" s="46"/>
      <c r="L956" s="42" t="str">
        <f t="shared" si="26"/>
        <v>25grams</v>
      </c>
      <c r="M956" s="43">
        <f t="shared" si="27"/>
        <v>250</v>
      </c>
      <c r="N956" s="44" t="str">
        <f t="shared" si="28"/>
        <v>250grams</v>
      </c>
      <c r="O956" s="51">
        <f t="shared" si="37"/>
        <v>140</v>
      </c>
      <c r="P956" s="46"/>
      <c r="Q956" s="46"/>
      <c r="R956" s="46"/>
      <c r="S956" s="46"/>
      <c r="T956" s="46"/>
      <c r="U956" s="46"/>
      <c r="V956" s="46"/>
      <c r="W956" s="46"/>
      <c r="X956" s="46"/>
      <c r="Y956" s="46"/>
      <c r="Z956" s="46"/>
    </row>
    <row r="957" spans="1:26" ht="13.5" customHeight="1">
      <c r="A957" s="32">
        <v>319</v>
      </c>
      <c r="B957" s="79" t="s">
        <v>1143</v>
      </c>
      <c r="C957" s="94" t="s">
        <v>68</v>
      </c>
      <c r="D957" s="59"/>
      <c r="E957" s="116" t="s">
        <v>1140</v>
      </c>
      <c r="F957" s="195"/>
      <c r="G957" s="212">
        <v>1.282</v>
      </c>
      <c r="H957" s="326">
        <v>24</v>
      </c>
      <c r="I957" s="326">
        <v>10</v>
      </c>
      <c r="J957" s="257" t="s">
        <v>59</v>
      </c>
      <c r="K957" s="46"/>
      <c r="L957" s="42" t="str">
        <f t="shared" si="26"/>
        <v>10grams</v>
      </c>
      <c r="M957" s="43">
        <f t="shared" si="27"/>
        <v>240</v>
      </c>
      <c r="N957" s="44" t="str">
        <f t="shared" si="28"/>
        <v>240grams</v>
      </c>
      <c r="O957" s="51">
        <f t="shared" si="37"/>
        <v>30.768000000000001</v>
      </c>
      <c r="P957" s="46"/>
      <c r="Q957" s="46"/>
      <c r="R957" s="46"/>
      <c r="S957" s="46"/>
      <c r="T957" s="46"/>
      <c r="U957" s="46"/>
      <c r="V957" s="46"/>
      <c r="W957" s="46"/>
      <c r="X957" s="46"/>
      <c r="Y957" s="46"/>
      <c r="Z957" s="46"/>
    </row>
    <row r="958" spans="1:26" ht="13.5" customHeight="1">
      <c r="A958" s="47">
        <v>320</v>
      </c>
      <c r="B958" s="33" t="s">
        <v>1145</v>
      </c>
      <c r="C958" s="34" t="s">
        <v>43</v>
      </c>
      <c r="D958" s="35"/>
      <c r="E958" s="116" t="s">
        <v>1140</v>
      </c>
      <c r="F958" s="155"/>
      <c r="G958" s="212">
        <v>14.3</v>
      </c>
      <c r="H958" s="39">
        <v>2</v>
      </c>
      <c r="I958" s="39">
        <v>25</v>
      </c>
      <c r="J958" s="121" t="s">
        <v>59</v>
      </c>
      <c r="K958" s="41" t="s">
        <v>26</v>
      </c>
      <c r="L958" s="42" t="str">
        <f t="shared" si="26"/>
        <v>25grams</v>
      </c>
      <c r="M958" s="43">
        <f t="shared" si="27"/>
        <v>50</v>
      </c>
      <c r="N958" s="44" t="str">
        <f t="shared" si="28"/>
        <v>50grams</v>
      </c>
      <c r="O958" s="51">
        <f t="shared" si="37"/>
        <v>28.6</v>
      </c>
      <c r="P958" s="46"/>
      <c r="Q958" s="46"/>
      <c r="R958" s="46"/>
      <c r="S958" s="46"/>
      <c r="T958" s="46"/>
      <c r="U958" s="46"/>
      <c r="V958" s="46"/>
      <c r="W958" s="46"/>
      <c r="X958" s="46"/>
      <c r="Y958" s="46"/>
      <c r="Z958" s="46"/>
    </row>
    <row r="959" spans="1:26" ht="13.5" customHeight="1">
      <c r="A959" s="47">
        <v>321</v>
      </c>
      <c r="B959" s="33" t="s">
        <v>1146</v>
      </c>
      <c r="C959" s="34" t="s">
        <v>43</v>
      </c>
      <c r="D959" s="35"/>
      <c r="E959" s="50" t="s">
        <v>1147</v>
      </c>
      <c r="F959" s="155"/>
      <c r="G959" s="38">
        <v>117.9</v>
      </c>
      <c r="H959" s="39">
        <v>3</v>
      </c>
      <c r="I959" s="39">
        <v>250</v>
      </c>
      <c r="J959" s="121" t="s">
        <v>59</v>
      </c>
      <c r="K959" s="41" t="s">
        <v>26</v>
      </c>
      <c r="L959" s="42" t="str">
        <f t="shared" si="26"/>
        <v>250grams</v>
      </c>
      <c r="M959" s="43">
        <f t="shared" si="27"/>
        <v>750</v>
      </c>
      <c r="N959" s="44" t="str">
        <f t="shared" si="28"/>
        <v>750grams</v>
      </c>
      <c r="O959" s="51">
        <f t="shared" si="37"/>
        <v>353.70000000000005</v>
      </c>
      <c r="P959" s="46"/>
      <c r="Q959" s="46"/>
      <c r="R959" s="46"/>
      <c r="S959" s="46"/>
      <c r="T959" s="46"/>
      <c r="U959" s="46"/>
      <c r="V959" s="46"/>
      <c r="W959" s="46"/>
      <c r="X959" s="46"/>
      <c r="Y959" s="46"/>
      <c r="Z959" s="46"/>
    </row>
    <row r="960" spans="1:26" ht="13.5" customHeight="1">
      <c r="A960" s="47">
        <v>321</v>
      </c>
      <c r="B960" s="52" t="s">
        <v>1146</v>
      </c>
      <c r="C960" s="53" t="s">
        <v>39</v>
      </c>
      <c r="D960" s="68"/>
      <c r="E960" s="68" t="s">
        <v>1140</v>
      </c>
      <c r="F960" s="156"/>
      <c r="G960" s="70">
        <v>20</v>
      </c>
      <c r="H960" s="71">
        <v>1</v>
      </c>
      <c r="I960" s="71">
        <v>25</v>
      </c>
      <c r="J960" s="160" t="s">
        <v>59</v>
      </c>
      <c r="K960" s="41" t="s">
        <v>26</v>
      </c>
      <c r="L960" s="42" t="str">
        <f t="shared" si="26"/>
        <v>25grams</v>
      </c>
      <c r="M960" s="43">
        <f t="shared" si="27"/>
        <v>25</v>
      </c>
      <c r="N960" s="44" t="str">
        <f t="shared" si="28"/>
        <v>25grams</v>
      </c>
      <c r="O960" s="51">
        <f t="shared" si="37"/>
        <v>20</v>
      </c>
      <c r="P960" s="46"/>
      <c r="Q960" s="46"/>
      <c r="R960" s="46"/>
      <c r="S960" s="46"/>
      <c r="T960" s="46"/>
      <c r="U960" s="46"/>
      <c r="V960" s="46"/>
      <c r="W960" s="46"/>
      <c r="X960" s="46"/>
      <c r="Y960" s="46"/>
      <c r="Z960" s="46"/>
    </row>
    <row r="961" spans="1:26" ht="13.5" customHeight="1">
      <c r="A961" s="32">
        <v>321</v>
      </c>
      <c r="B961" s="33" t="s">
        <v>1146</v>
      </c>
      <c r="C961" s="34" t="s">
        <v>27</v>
      </c>
      <c r="D961" s="35"/>
      <c r="E961" s="116" t="s">
        <v>1142</v>
      </c>
      <c r="F961" s="155"/>
      <c r="G961" s="212">
        <v>13.27</v>
      </c>
      <c r="H961" s="39">
        <v>1</v>
      </c>
      <c r="I961" s="39">
        <v>25</v>
      </c>
      <c r="J961" s="121" t="s">
        <v>59</v>
      </c>
      <c r="K961" s="41" t="s">
        <v>26</v>
      </c>
      <c r="L961" s="42" t="str">
        <f t="shared" si="26"/>
        <v>25grams</v>
      </c>
      <c r="M961" s="43">
        <f t="shared" si="27"/>
        <v>25</v>
      </c>
      <c r="N961" s="44" t="str">
        <f t="shared" si="28"/>
        <v>25grams</v>
      </c>
      <c r="O961" s="45">
        <f t="shared" si="37"/>
        <v>13.27</v>
      </c>
      <c r="P961" s="46"/>
      <c r="Q961" s="46"/>
      <c r="R961" s="46"/>
      <c r="S961" s="46"/>
      <c r="T961" s="46"/>
      <c r="U961" s="46"/>
      <c r="V961" s="46"/>
      <c r="W961" s="46"/>
      <c r="X961" s="46"/>
      <c r="Y961" s="46"/>
      <c r="Z961" s="46"/>
    </row>
    <row r="962" spans="1:26" ht="13.5" customHeight="1">
      <c r="A962" s="32">
        <v>321</v>
      </c>
      <c r="B962" s="57" t="s">
        <v>1146</v>
      </c>
      <c r="C962" s="34" t="s">
        <v>47</v>
      </c>
      <c r="D962" s="59"/>
      <c r="E962" s="50" t="s">
        <v>1140</v>
      </c>
      <c r="F962" s="195"/>
      <c r="G962" s="38">
        <v>14</v>
      </c>
      <c r="H962" s="39">
        <v>5</v>
      </c>
      <c r="I962" s="39">
        <v>25</v>
      </c>
      <c r="J962" s="121" t="s">
        <v>59</v>
      </c>
      <c r="K962" s="46"/>
      <c r="L962" s="42" t="str">
        <f t="shared" si="26"/>
        <v>25grams</v>
      </c>
      <c r="M962" s="43">
        <f t="shared" si="27"/>
        <v>125</v>
      </c>
      <c r="N962" s="44" t="str">
        <f t="shared" si="28"/>
        <v>125grams</v>
      </c>
      <c r="O962" s="51">
        <f t="shared" si="37"/>
        <v>70</v>
      </c>
      <c r="P962" s="46"/>
      <c r="Q962" s="46"/>
      <c r="R962" s="46"/>
      <c r="S962" s="46"/>
      <c r="T962" s="46"/>
      <c r="U962" s="46"/>
      <c r="V962" s="46"/>
      <c r="W962" s="46"/>
      <c r="X962" s="46"/>
      <c r="Y962" s="46"/>
      <c r="Z962" s="46"/>
    </row>
    <row r="963" spans="1:26" ht="13.5" customHeight="1">
      <c r="A963" s="32">
        <v>321</v>
      </c>
      <c r="B963" s="79" t="s">
        <v>1146</v>
      </c>
      <c r="C963" s="94" t="s">
        <v>68</v>
      </c>
      <c r="D963" s="59"/>
      <c r="E963" s="116" t="s">
        <v>1140</v>
      </c>
      <c r="F963" s="195"/>
      <c r="G963" s="212">
        <v>12.55</v>
      </c>
      <c r="H963" s="326">
        <v>10</v>
      </c>
      <c r="I963" s="326">
        <v>10</v>
      </c>
      <c r="J963" s="257" t="s">
        <v>59</v>
      </c>
      <c r="K963" s="46"/>
      <c r="L963" s="42" t="str">
        <f t="shared" si="26"/>
        <v>10grams</v>
      </c>
      <c r="M963" s="43">
        <f t="shared" si="27"/>
        <v>100</v>
      </c>
      <c r="N963" s="44" t="str">
        <f t="shared" si="28"/>
        <v>100grams</v>
      </c>
      <c r="O963" s="51">
        <f t="shared" si="37"/>
        <v>125.5</v>
      </c>
      <c r="P963" s="46"/>
      <c r="Q963" s="46"/>
      <c r="R963" s="46"/>
      <c r="S963" s="46"/>
      <c r="T963" s="46"/>
      <c r="U963" s="46"/>
      <c r="V963" s="46"/>
      <c r="W963" s="46"/>
      <c r="X963" s="46"/>
      <c r="Y963" s="46"/>
      <c r="Z963" s="46"/>
    </row>
    <row r="964" spans="1:26" ht="13.5" customHeight="1">
      <c r="A964" s="47">
        <v>322</v>
      </c>
      <c r="B964" s="33" t="s">
        <v>1148</v>
      </c>
      <c r="C964" s="34" t="s">
        <v>43</v>
      </c>
      <c r="D964" s="35"/>
      <c r="E964" s="116" t="s">
        <v>1147</v>
      </c>
      <c r="F964" s="155"/>
      <c r="G964" s="212">
        <v>115.8</v>
      </c>
      <c r="H964" s="39">
        <f>150/25</f>
        <v>6</v>
      </c>
      <c r="I964" s="39">
        <v>25</v>
      </c>
      <c r="J964" s="121" t="s">
        <v>59</v>
      </c>
      <c r="K964" s="41" t="s">
        <v>26</v>
      </c>
      <c r="L964" s="42" t="str">
        <f t="shared" si="26"/>
        <v>25grams</v>
      </c>
      <c r="M964" s="43">
        <f t="shared" si="27"/>
        <v>150</v>
      </c>
      <c r="N964" s="44" t="str">
        <f t="shared" si="28"/>
        <v>150grams</v>
      </c>
      <c r="O964" s="51">
        <f t="shared" si="37"/>
        <v>694.8</v>
      </c>
      <c r="P964" s="46"/>
      <c r="Q964" s="46"/>
      <c r="R964" s="46"/>
      <c r="S964" s="46"/>
      <c r="T964" s="46"/>
      <c r="U964" s="46"/>
      <c r="V964" s="46"/>
      <c r="W964" s="46"/>
      <c r="X964" s="46"/>
      <c r="Y964" s="46"/>
      <c r="Z964" s="46"/>
    </row>
    <row r="965" spans="1:26" ht="13.5" customHeight="1">
      <c r="A965" s="47">
        <v>322</v>
      </c>
      <c r="B965" s="68" t="s">
        <v>1148</v>
      </c>
      <c r="C965" s="34" t="s">
        <v>35</v>
      </c>
      <c r="D965" s="35"/>
      <c r="E965" s="68" t="s">
        <v>1140</v>
      </c>
      <c r="F965" s="155"/>
      <c r="G965" s="70">
        <v>19</v>
      </c>
      <c r="H965" s="39">
        <v>40</v>
      </c>
      <c r="I965" s="39">
        <v>25</v>
      </c>
      <c r="J965" s="121" t="s">
        <v>59</v>
      </c>
      <c r="K965" s="41" t="s">
        <v>26</v>
      </c>
      <c r="L965" s="42" t="str">
        <f t="shared" si="26"/>
        <v>25grams</v>
      </c>
      <c r="M965" s="43">
        <f t="shared" si="27"/>
        <v>1000</v>
      </c>
      <c r="N965" s="44" t="str">
        <f t="shared" si="28"/>
        <v>1000grams</v>
      </c>
      <c r="O965" s="51">
        <f t="shared" si="37"/>
        <v>760</v>
      </c>
      <c r="P965" s="46"/>
      <c r="Q965" s="46"/>
      <c r="R965" s="46"/>
      <c r="S965" s="46"/>
      <c r="T965" s="46"/>
      <c r="U965" s="46"/>
      <c r="V965" s="46"/>
      <c r="W965" s="46"/>
      <c r="X965" s="46"/>
      <c r="Y965" s="46"/>
      <c r="Z965" s="46"/>
    </row>
    <row r="966" spans="1:26" ht="13.5" customHeight="1">
      <c r="A966" s="47">
        <v>322</v>
      </c>
      <c r="B966" s="68" t="s">
        <v>1148</v>
      </c>
      <c r="C966" s="53" t="s">
        <v>39</v>
      </c>
      <c r="D966" s="68"/>
      <c r="E966" s="68" t="s">
        <v>1140</v>
      </c>
      <c r="F966" s="156"/>
      <c r="G966" s="70">
        <v>20</v>
      </c>
      <c r="H966" s="71">
        <v>3</v>
      </c>
      <c r="I966" s="71">
        <v>25</v>
      </c>
      <c r="J966" s="160" t="s">
        <v>59</v>
      </c>
      <c r="K966" s="41" t="s">
        <v>26</v>
      </c>
      <c r="L966" s="42" t="str">
        <f t="shared" si="26"/>
        <v>25grams</v>
      </c>
      <c r="M966" s="43">
        <f t="shared" si="27"/>
        <v>75</v>
      </c>
      <c r="N966" s="44" t="str">
        <f t="shared" si="28"/>
        <v>75grams</v>
      </c>
      <c r="O966" s="51">
        <f t="shared" si="37"/>
        <v>60</v>
      </c>
      <c r="P966" s="46"/>
      <c r="Q966" s="46"/>
      <c r="R966" s="46"/>
      <c r="S966" s="46"/>
      <c r="T966" s="46"/>
      <c r="U966" s="46"/>
      <c r="V966" s="46"/>
      <c r="W966" s="46"/>
      <c r="X966" s="46"/>
      <c r="Y966" s="46"/>
      <c r="Z966" s="46"/>
    </row>
    <row r="967" spans="1:26" ht="13.5" customHeight="1">
      <c r="A967" s="32">
        <v>322</v>
      </c>
      <c r="B967" s="122" t="s">
        <v>1148</v>
      </c>
      <c r="C967" s="34" t="s">
        <v>82</v>
      </c>
      <c r="D967" s="35"/>
      <c r="E967" s="122" t="s">
        <v>1140</v>
      </c>
      <c r="F967" s="155" t="s">
        <v>76</v>
      </c>
      <c r="G967" s="207">
        <v>16.5</v>
      </c>
      <c r="H967" s="165">
        <v>5</v>
      </c>
      <c r="I967" s="165">
        <v>25</v>
      </c>
      <c r="J967" s="196" t="s">
        <v>59</v>
      </c>
      <c r="K967" s="41" t="s">
        <v>26</v>
      </c>
      <c r="L967" s="42" t="str">
        <f t="shared" si="26"/>
        <v>25grams</v>
      </c>
      <c r="M967" s="43">
        <f t="shared" si="27"/>
        <v>125</v>
      </c>
      <c r="N967" s="44" t="str">
        <f t="shared" si="28"/>
        <v>125grams</v>
      </c>
      <c r="O967" s="51">
        <f t="shared" si="37"/>
        <v>82.5</v>
      </c>
      <c r="P967" s="46"/>
      <c r="Q967" s="46"/>
      <c r="R967" s="46"/>
      <c r="S967" s="46"/>
      <c r="T967" s="46"/>
      <c r="U967" s="46"/>
      <c r="V967" s="46"/>
      <c r="W967" s="46"/>
      <c r="X967" s="46"/>
      <c r="Y967" s="46"/>
      <c r="Z967" s="46"/>
    </row>
    <row r="968" spans="1:26" ht="13.5" customHeight="1">
      <c r="A968" s="32">
        <v>322</v>
      </c>
      <c r="B968" s="33" t="s">
        <v>1148</v>
      </c>
      <c r="C968" s="34" t="s">
        <v>27</v>
      </c>
      <c r="D968" s="35"/>
      <c r="E968" s="50" t="s">
        <v>1142</v>
      </c>
      <c r="F968" s="155"/>
      <c r="G968" s="38">
        <v>11.58</v>
      </c>
      <c r="H968" s="39">
        <v>14</v>
      </c>
      <c r="I968" s="39">
        <v>25</v>
      </c>
      <c r="J968" s="121" t="s">
        <v>59</v>
      </c>
      <c r="K968" s="41" t="s">
        <v>26</v>
      </c>
      <c r="L968" s="42" t="str">
        <f t="shared" si="26"/>
        <v>25grams</v>
      </c>
      <c r="M968" s="43">
        <f t="shared" si="27"/>
        <v>350</v>
      </c>
      <c r="N968" s="44" t="str">
        <f t="shared" si="28"/>
        <v>350grams</v>
      </c>
      <c r="O968" s="45">
        <f t="shared" si="37"/>
        <v>162.12</v>
      </c>
      <c r="P968" s="46"/>
      <c r="Q968" s="46"/>
      <c r="R968" s="46"/>
      <c r="S968" s="46"/>
      <c r="T968" s="46"/>
      <c r="U968" s="46"/>
      <c r="V968" s="46"/>
      <c r="W968" s="46"/>
      <c r="X968" s="46"/>
      <c r="Y968" s="46"/>
      <c r="Z968" s="46"/>
    </row>
    <row r="969" spans="1:26" ht="13.5" customHeight="1">
      <c r="A969" s="32">
        <v>322</v>
      </c>
      <c r="B969" s="57" t="s">
        <v>1148</v>
      </c>
      <c r="C969" s="34" t="s">
        <v>47</v>
      </c>
      <c r="D969" s="59"/>
      <c r="E969" s="50" t="s">
        <v>1140</v>
      </c>
      <c r="F969" s="195"/>
      <c r="G969" s="38">
        <v>14</v>
      </c>
      <c r="H969" s="39">
        <v>20</v>
      </c>
      <c r="I969" s="39">
        <v>25</v>
      </c>
      <c r="J969" s="121" t="s">
        <v>59</v>
      </c>
      <c r="K969" s="46"/>
      <c r="L969" s="42" t="str">
        <f t="shared" si="26"/>
        <v>25grams</v>
      </c>
      <c r="M969" s="43">
        <f t="shared" si="27"/>
        <v>500</v>
      </c>
      <c r="N969" s="44" t="str">
        <f t="shared" si="28"/>
        <v>500grams</v>
      </c>
      <c r="O969" s="51">
        <f t="shared" si="37"/>
        <v>280</v>
      </c>
      <c r="P969" s="46"/>
      <c r="Q969" s="46"/>
      <c r="R969" s="46"/>
      <c r="S969" s="46"/>
      <c r="T969" s="46"/>
      <c r="U969" s="46"/>
      <c r="V969" s="46"/>
      <c r="W969" s="46"/>
      <c r="X969" s="46"/>
      <c r="Y969" s="46"/>
      <c r="Z969" s="46"/>
    </row>
    <row r="970" spans="1:26" ht="13.5" customHeight="1">
      <c r="A970" s="32">
        <v>322</v>
      </c>
      <c r="B970" s="57" t="s">
        <v>1148</v>
      </c>
      <c r="C970" s="94" t="s">
        <v>68</v>
      </c>
      <c r="D970" s="59"/>
      <c r="E970" s="116" t="s">
        <v>1140</v>
      </c>
      <c r="F970" s="195"/>
      <c r="G970" s="212">
        <v>12.55</v>
      </c>
      <c r="H970" s="326">
        <v>44</v>
      </c>
      <c r="I970" s="326">
        <v>10</v>
      </c>
      <c r="J970" s="257" t="s">
        <v>59</v>
      </c>
      <c r="K970" s="46"/>
      <c r="L970" s="42" t="str">
        <f t="shared" si="26"/>
        <v>10grams</v>
      </c>
      <c r="M970" s="43">
        <f t="shared" si="27"/>
        <v>440</v>
      </c>
      <c r="N970" s="44" t="str">
        <f t="shared" si="28"/>
        <v>440grams</v>
      </c>
      <c r="O970" s="51">
        <f t="shared" si="37"/>
        <v>552.20000000000005</v>
      </c>
      <c r="P970" s="46"/>
      <c r="Q970" s="46"/>
      <c r="R970" s="46"/>
      <c r="S970" s="46"/>
      <c r="T970" s="46"/>
      <c r="U970" s="46"/>
      <c r="V970" s="46"/>
      <c r="W970" s="46"/>
      <c r="X970" s="46"/>
      <c r="Y970" s="46"/>
      <c r="Z970" s="46"/>
    </row>
    <row r="971" spans="1:26" ht="13.5" customHeight="1">
      <c r="A971" s="47">
        <v>323</v>
      </c>
      <c r="B971" s="33" t="s">
        <v>1149</v>
      </c>
      <c r="C971" s="34" t="s">
        <v>43</v>
      </c>
      <c r="D971" s="35"/>
      <c r="E971" s="50" t="s">
        <v>1140</v>
      </c>
      <c r="F971" s="155"/>
      <c r="G971" s="38">
        <v>115.8</v>
      </c>
      <c r="H971" s="39">
        <f>200/25</f>
        <v>8</v>
      </c>
      <c r="I971" s="39">
        <v>25</v>
      </c>
      <c r="J971" s="121" t="s">
        <v>59</v>
      </c>
      <c r="K971" s="41" t="s">
        <v>26</v>
      </c>
      <c r="L971" s="42" t="str">
        <f t="shared" si="26"/>
        <v>25grams</v>
      </c>
      <c r="M971" s="43">
        <f t="shared" si="27"/>
        <v>200</v>
      </c>
      <c r="N971" s="44" t="str">
        <f t="shared" si="28"/>
        <v>200grams</v>
      </c>
      <c r="O971" s="51">
        <f t="shared" si="37"/>
        <v>926.4</v>
      </c>
      <c r="P971" s="46"/>
      <c r="Q971" s="46"/>
      <c r="R971" s="46"/>
      <c r="S971" s="46"/>
      <c r="T971" s="46"/>
      <c r="U971" s="46"/>
      <c r="V971" s="46"/>
      <c r="W971" s="46"/>
      <c r="X971" s="46"/>
      <c r="Y971" s="46"/>
      <c r="Z971" s="46"/>
    </row>
    <row r="972" spans="1:26" ht="13.5" customHeight="1">
      <c r="A972" s="32">
        <v>323</v>
      </c>
      <c r="B972" s="33" t="s">
        <v>1149</v>
      </c>
      <c r="C972" s="34" t="s">
        <v>27</v>
      </c>
      <c r="D972" s="35"/>
      <c r="E972" s="116" t="s">
        <v>1142</v>
      </c>
      <c r="F972" s="155"/>
      <c r="G972" s="212">
        <v>13.43</v>
      </c>
      <c r="H972" s="39">
        <v>160</v>
      </c>
      <c r="I972" s="39">
        <v>25</v>
      </c>
      <c r="J972" s="121" t="s">
        <v>59</v>
      </c>
      <c r="K972" s="41" t="s">
        <v>26</v>
      </c>
      <c r="L972" s="42" t="str">
        <f t="shared" si="26"/>
        <v>25grams</v>
      </c>
      <c r="M972" s="43">
        <f t="shared" si="27"/>
        <v>4000</v>
      </c>
      <c r="N972" s="44" t="str">
        <f t="shared" si="28"/>
        <v>4000grams</v>
      </c>
      <c r="O972" s="45">
        <f t="shared" si="37"/>
        <v>2148.8000000000002</v>
      </c>
      <c r="P972" s="46"/>
      <c r="Q972" s="46"/>
      <c r="R972" s="46"/>
      <c r="S972" s="46"/>
      <c r="T972" s="46"/>
      <c r="U972" s="46"/>
      <c r="V972" s="46"/>
      <c r="W972" s="46"/>
      <c r="X972" s="46"/>
      <c r="Y972" s="46"/>
      <c r="Z972" s="46"/>
    </row>
    <row r="973" spans="1:26" ht="13.5" customHeight="1">
      <c r="A973" s="32">
        <v>323</v>
      </c>
      <c r="B973" s="79" t="s">
        <v>1149</v>
      </c>
      <c r="C973" s="94" t="s">
        <v>68</v>
      </c>
      <c r="D973" s="59"/>
      <c r="E973" s="116" t="s">
        <v>1140</v>
      </c>
      <c r="F973" s="195"/>
      <c r="G973" s="212">
        <v>5.229166666666667</v>
      </c>
      <c r="H973" s="326">
        <v>12</v>
      </c>
      <c r="I973" s="326">
        <v>24</v>
      </c>
      <c r="J973" s="257" t="s">
        <v>59</v>
      </c>
      <c r="K973" s="46"/>
      <c r="L973" s="42" t="str">
        <f t="shared" si="26"/>
        <v>24grams</v>
      </c>
      <c r="M973" s="43">
        <f t="shared" si="27"/>
        <v>288</v>
      </c>
      <c r="N973" s="44" t="str">
        <f t="shared" si="28"/>
        <v>288grams</v>
      </c>
      <c r="O973" s="51">
        <f t="shared" si="37"/>
        <v>62.75</v>
      </c>
      <c r="P973" s="46"/>
      <c r="Q973" s="46"/>
      <c r="R973" s="46"/>
      <c r="S973" s="46"/>
      <c r="T973" s="46"/>
      <c r="U973" s="46"/>
      <c r="V973" s="46"/>
      <c r="W973" s="46"/>
      <c r="X973" s="46"/>
      <c r="Y973" s="46"/>
      <c r="Z973" s="46"/>
    </row>
    <row r="974" spans="1:26" ht="13.5" customHeight="1">
      <c r="A974" s="47">
        <v>324</v>
      </c>
      <c r="B974" s="33" t="s">
        <v>2250</v>
      </c>
      <c r="C974" s="34" t="s">
        <v>43</v>
      </c>
      <c r="D974" s="35"/>
      <c r="E974" s="50" t="s">
        <v>2252</v>
      </c>
      <c r="F974" s="155"/>
      <c r="G974" s="38">
        <v>82</v>
      </c>
      <c r="H974" s="39">
        <v>2</v>
      </c>
      <c r="I974" s="39">
        <v>250</v>
      </c>
      <c r="J974" s="121" t="s">
        <v>59</v>
      </c>
      <c r="K974" s="41" t="s">
        <v>26</v>
      </c>
      <c r="L974" s="42" t="str">
        <f t="shared" si="26"/>
        <v>250grams</v>
      </c>
      <c r="M974" s="43">
        <f t="shared" si="27"/>
        <v>500</v>
      </c>
      <c r="N974" s="44" t="str">
        <f t="shared" si="28"/>
        <v>500grams</v>
      </c>
      <c r="O974" s="51">
        <f t="shared" si="37"/>
        <v>164</v>
      </c>
      <c r="P974" s="46"/>
      <c r="Q974" s="46"/>
      <c r="R974" s="46"/>
      <c r="S974" s="46"/>
      <c r="T974" s="46"/>
      <c r="U974" s="46"/>
      <c r="V974" s="46"/>
      <c r="W974" s="46"/>
      <c r="X974" s="46"/>
      <c r="Y974" s="46"/>
      <c r="Z974" s="46"/>
    </row>
    <row r="975" spans="1:26" ht="13.5" customHeight="1">
      <c r="A975" s="47">
        <v>324</v>
      </c>
      <c r="B975" s="52" t="s">
        <v>2250</v>
      </c>
      <c r="C975" s="34" t="s">
        <v>35</v>
      </c>
      <c r="D975" s="35"/>
      <c r="E975" s="52" t="s">
        <v>2253</v>
      </c>
      <c r="F975" s="155"/>
      <c r="G975" s="70">
        <v>65</v>
      </c>
      <c r="H975" s="39">
        <v>24</v>
      </c>
      <c r="I975" s="39">
        <v>100</v>
      </c>
      <c r="J975" s="121" t="s">
        <v>59</v>
      </c>
      <c r="K975" s="41" t="s">
        <v>26</v>
      </c>
      <c r="L975" s="42" t="str">
        <f t="shared" si="26"/>
        <v>100grams</v>
      </c>
      <c r="M975" s="43">
        <f t="shared" si="27"/>
        <v>2400</v>
      </c>
      <c r="N975" s="44" t="str">
        <f t="shared" si="28"/>
        <v>2400grams</v>
      </c>
      <c r="O975" s="51">
        <f t="shared" si="37"/>
        <v>1560</v>
      </c>
      <c r="P975" s="46"/>
      <c r="Q975" s="46"/>
      <c r="R975" s="46"/>
      <c r="S975" s="46"/>
      <c r="T975" s="46"/>
      <c r="U975" s="46"/>
      <c r="V975" s="46"/>
      <c r="W975" s="46"/>
      <c r="X975" s="46"/>
      <c r="Y975" s="46"/>
      <c r="Z975" s="46"/>
    </row>
    <row r="976" spans="1:26" ht="13.5" customHeight="1">
      <c r="A976" s="32">
        <v>324</v>
      </c>
      <c r="B976" s="128" t="s">
        <v>2250</v>
      </c>
      <c r="C976" s="34" t="s">
        <v>82</v>
      </c>
      <c r="D976" s="35"/>
      <c r="E976" s="122" t="s">
        <v>2251</v>
      </c>
      <c r="F976" s="155" t="s">
        <v>76</v>
      </c>
      <c r="G976" s="207">
        <v>75</v>
      </c>
      <c r="H976" s="165">
        <v>5</v>
      </c>
      <c r="I976" s="170">
        <v>105</v>
      </c>
      <c r="J976" s="196" t="s">
        <v>59</v>
      </c>
      <c r="K976" s="41" t="s">
        <v>26</v>
      </c>
      <c r="L976" s="42" t="str">
        <f t="shared" si="26"/>
        <v>105grams</v>
      </c>
      <c r="M976" s="43">
        <f t="shared" si="27"/>
        <v>525</v>
      </c>
      <c r="N976" s="44" t="str">
        <f t="shared" si="28"/>
        <v>525grams</v>
      </c>
      <c r="O976" s="51">
        <f t="shared" si="37"/>
        <v>375</v>
      </c>
      <c r="P976" s="46"/>
      <c r="Q976" s="46"/>
      <c r="R976" s="46"/>
      <c r="S976" s="46"/>
      <c r="T976" s="46"/>
      <c r="U976" s="46"/>
      <c r="V976" s="46"/>
      <c r="W976" s="46"/>
      <c r="X976" s="46"/>
      <c r="Y976" s="46"/>
      <c r="Z976" s="46"/>
    </row>
    <row r="977" spans="1:26" ht="13.5" customHeight="1">
      <c r="A977" s="47">
        <v>325</v>
      </c>
      <c r="B977" s="33" t="s">
        <v>2348</v>
      </c>
      <c r="C977" s="34" t="s">
        <v>43</v>
      </c>
      <c r="D977" s="35"/>
      <c r="E977" s="50" t="s">
        <v>2344</v>
      </c>
      <c r="F977" s="155"/>
      <c r="G977" s="38">
        <v>80.599999999999994</v>
      </c>
      <c r="H977" s="39">
        <v>12</v>
      </c>
      <c r="I977" s="39">
        <v>1000</v>
      </c>
      <c r="J977" s="121" t="s">
        <v>59</v>
      </c>
      <c r="K977" s="41" t="s">
        <v>26</v>
      </c>
      <c r="L977" s="42" t="str">
        <f t="shared" si="26"/>
        <v>1000grams</v>
      </c>
      <c r="M977" s="43">
        <f t="shared" si="27"/>
        <v>12000</v>
      </c>
      <c r="N977" s="44" t="str">
        <f t="shared" si="28"/>
        <v>12000grams</v>
      </c>
      <c r="O977" s="51">
        <f t="shared" si="37"/>
        <v>967.19999999999993</v>
      </c>
      <c r="P977" s="46"/>
      <c r="Q977" s="46"/>
      <c r="R977" s="46"/>
      <c r="S977" s="46"/>
      <c r="T977" s="46"/>
      <c r="U977" s="46"/>
      <c r="V977" s="46"/>
      <c r="W977" s="46"/>
      <c r="X977" s="46"/>
      <c r="Y977" s="46"/>
      <c r="Z977" s="46"/>
    </row>
    <row r="978" spans="1:26" ht="13.5" customHeight="1">
      <c r="A978" s="47">
        <v>325</v>
      </c>
      <c r="B978" s="52" t="s">
        <v>2348</v>
      </c>
      <c r="C978" s="53" t="s">
        <v>39</v>
      </c>
      <c r="D978" s="52"/>
      <c r="E978" s="52" t="s">
        <v>2344</v>
      </c>
      <c r="F978" s="156"/>
      <c r="G978" s="77">
        <v>86.2</v>
      </c>
      <c r="H978" s="236">
        <v>25</v>
      </c>
      <c r="I978" s="71">
        <v>1000</v>
      </c>
      <c r="J978" s="160" t="s">
        <v>59</v>
      </c>
      <c r="K978" s="41"/>
      <c r="L978" s="42" t="str">
        <f t="shared" si="26"/>
        <v>1000grams</v>
      </c>
      <c r="M978" s="43">
        <f t="shared" si="27"/>
        <v>25000</v>
      </c>
      <c r="N978" s="44" t="str">
        <f t="shared" si="28"/>
        <v>25000grams</v>
      </c>
      <c r="O978" s="51">
        <f t="shared" si="37"/>
        <v>2155</v>
      </c>
      <c r="P978" s="46"/>
      <c r="Q978" s="46"/>
      <c r="R978" s="46"/>
      <c r="S978" s="46"/>
      <c r="T978" s="46"/>
      <c r="U978" s="46"/>
      <c r="V978" s="46"/>
      <c r="W978" s="46"/>
      <c r="X978" s="46"/>
      <c r="Y978" s="46"/>
      <c r="Z978" s="46"/>
    </row>
    <row r="979" spans="1:26" ht="13.5" customHeight="1">
      <c r="A979" s="32">
        <v>325</v>
      </c>
      <c r="B979" s="128" t="s">
        <v>2348</v>
      </c>
      <c r="C979" s="34" t="s">
        <v>82</v>
      </c>
      <c r="D979" s="35"/>
      <c r="E979" s="128" t="s">
        <v>107</v>
      </c>
      <c r="F979" s="155" t="s">
        <v>76</v>
      </c>
      <c r="G979" s="164">
        <v>76</v>
      </c>
      <c r="H979" s="165">
        <v>18</v>
      </c>
      <c r="I979" s="165">
        <v>1000</v>
      </c>
      <c r="J979" s="196" t="s">
        <v>59</v>
      </c>
      <c r="K979" s="41" t="s">
        <v>26</v>
      </c>
      <c r="L979" s="42" t="str">
        <f t="shared" si="26"/>
        <v>1000grams</v>
      </c>
      <c r="M979" s="43">
        <f t="shared" si="27"/>
        <v>18000</v>
      </c>
      <c r="N979" s="44" t="str">
        <f t="shared" si="28"/>
        <v>18000grams</v>
      </c>
      <c r="O979" s="51">
        <f t="shared" si="37"/>
        <v>1368</v>
      </c>
      <c r="P979" s="46"/>
      <c r="Q979" s="46"/>
      <c r="R979" s="46"/>
      <c r="S979" s="46"/>
      <c r="T979" s="46"/>
      <c r="U979" s="46"/>
      <c r="V979" s="46"/>
      <c r="W979" s="46"/>
      <c r="X979" s="46"/>
      <c r="Y979" s="46"/>
      <c r="Z979" s="46"/>
    </row>
    <row r="980" spans="1:26" ht="13.5" customHeight="1">
      <c r="A980" s="32">
        <v>325</v>
      </c>
      <c r="B980" s="33" t="s">
        <v>2348</v>
      </c>
      <c r="C980" s="34" t="s">
        <v>6</v>
      </c>
      <c r="D980" s="35"/>
      <c r="E980" s="50" t="s">
        <v>2344</v>
      </c>
      <c r="F980" s="155"/>
      <c r="G980" s="38">
        <v>80.599999999999994</v>
      </c>
      <c r="H980" s="39">
        <v>1</v>
      </c>
      <c r="I980" s="39">
        <v>1000</v>
      </c>
      <c r="J980" s="121" t="s">
        <v>59</v>
      </c>
      <c r="K980" s="41" t="s">
        <v>26</v>
      </c>
      <c r="L980" s="42" t="str">
        <f t="shared" si="26"/>
        <v>1000grams</v>
      </c>
      <c r="M980" s="43">
        <f t="shared" si="27"/>
        <v>1000</v>
      </c>
      <c r="N980" s="44" t="str">
        <f t="shared" si="28"/>
        <v>1000grams</v>
      </c>
      <c r="O980" s="51">
        <f t="shared" si="37"/>
        <v>80.599999999999994</v>
      </c>
      <c r="P980" s="46"/>
      <c r="Q980" s="46"/>
      <c r="R980" s="46"/>
      <c r="S980" s="46"/>
      <c r="T980" s="46"/>
      <c r="U980" s="46"/>
      <c r="V980" s="46"/>
      <c r="W980" s="46"/>
      <c r="X980" s="46"/>
      <c r="Y980" s="46"/>
      <c r="Z980" s="46"/>
    </row>
    <row r="981" spans="1:26" ht="13.5" customHeight="1">
      <c r="A981" s="32">
        <v>325</v>
      </c>
      <c r="B981" s="57" t="s">
        <v>2348</v>
      </c>
      <c r="C981" s="34" t="s">
        <v>47</v>
      </c>
      <c r="D981" s="59"/>
      <c r="E981" s="50" t="s">
        <v>2344</v>
      </c>
      <c r="F981" s="195"/>
      <c r="G981" s="38">
        <v>79.09</v>
      </c>
      <c r="H981" s="39">
        <v>8</v>
      </c>
      <c r="I981" s="39">
        <v>1000</v>
      </c>
      <c r="J981" s="121" t="s">
        <v>59</v>
      </c>
      <c r="K981" s="46"/>
      <c r="L981" s="42" t="str">
        <f t="shared" si="26"/>
        <v>1000grams</v>
      </c>
      <c r="M981" s="43">
        <f t="shared" si="27"/>
        <v>8000</v>
      </c>
      <c r="N981" s="44" t="str">
        <f t="shared" si="28"/>
        <v>8000grams</v>
      </c>
      <c r="O981" s="51">
        <f t="shared" si="37"/>
        <v>632.72</v>
      </c>
      <c r="P981" s="46"/>
      <c r="Q981" s="46"/>
      <c r="R981" s="46"/>
      <c r="S981" s="46"/>
      <c r="T981" s="46"/>
      <c r="U981" s="46"/>
      <c r="V981" s="46"/>
      <c r="W981" s="46"/>
      <c r="X981" s="46"/>
      <c r="Y981" s="46"/>
      <c r="Z981" s="46"/>
    </row>
    <row r="982" spans="1:26" ht="13.5" customHeight="1">
      <c r="A982" s="32">
        <v>325</v>
      </c>
      <c r="B982" s="79" t="s">
        <v>2348</v>
      </c>
      <c r="C982" s="94" t="s">
        <v>68</v>
      </c>
      <c r="D982" s="59"/>
      <c r="E982" s="116" t="s">
        <v>2344</v>
      </c>
      <c r="F982" s="195"/>
      <c r="G982" s="212">
        <v>8.1700000000000009E-2</v>
      </c>
      <c r="H982" s="326">
        <v>38000</v>
      </c>
      <c r="I982" s="326">
        <v>1000</v>
      </c>
      <c r="J982" s="257" t="s">
        <v>59</v>
      </c>
      <c r="K982" s="46"/>
      <c r="L982" s="42" t="str">
        <f t="shared" si="26"/>
        <v>1000grams</v>
      </c>
      <c r="M982" s="43">
        <f t="shared" si="27"/>
        <v>38000000</v>
      </c>
      <c r="N982" s="44" t="str">
        <f t="shared" si="28"/>
        <v>38000000grams</v>
      </c>
      <c r="O982" s="51">
        <f t="shared" si="37"/>
        <v>3104.6000000000004</v>
      </c>
      <c r="P982" s="46"/>
      <c r="Q982" s="46"/>
      <c r="R982" s="46"/>
      <c r="S982" s="46"/>
      <c r="T982" s="46"/>
      <c r="U982" s="46"/>
      <c r="V982" s="46"/>
      <c r="W982" s="46"/>
      <c r="X982" s="46"/>
      <c r="Y982" s="46"/>
      <c r="Z982" s="46"/>
    </row>
    <row r="983" spans="1:26" ht="13.5" customHeight="1">
      <c r="A983" s="47">
        <v>326</v>
      </c>
      <c r="B983" s="33" t="s">
        <v>2353</v>
      </c>
      <c r="C983" s="34" t="s">
        <v>43</v>
      </c>
      <c r="D983" s="35"/>
      <c r="E983" s="50" t="s">
        <v>2344</v>
      </c>
      <c r="F983" s="155"/>
      <c r="G983" s="38">
        <v>86.2</v>
      </c>
      <c r="H983" s="39">
        <v>5</v>
      </c>
      <c r="I983" s="39">
        <v>1000</v>
      </c>
      <c r="J983" s="121" t="s">
        <v>59</v>
      </c>
      <c r="K983" s="41" t="s">
        <v>26</v>
      </c>
      <c r="L983" s="42" t="str">
        <f t="shared" si="26"/>
        <v>1000grams</v>
      </c>
      <c r="M983" s="43">
        <f t="shared" si="27"/>
        <v>5000</v>
      </c>
      <c r="N983" s="44" t="str">
        <f t="shared" si="28"/>
        <v>5000grams</v>
      </c>
      <c r="O983" s="51">
        <f t="shared" si="37"/>
        <v>431</v>
      </c>
      <c r="P983" s="46"/>
      <c r="Q983" s="46"/>
      <c r="R983" s="46"/>
      <c r="S983" s="46"/>
      <c r="T983" s="46"/>
      <c r="U983" s="46"/>
      <c r="V983" s="46"/>
      <c r="W983" s="46"/>
      <c r="X983" s="46"/>
      <c r="Y983" s="46"/>
      <c r="Z983" s="46"/>
    </row>
    <row r="984" spans="1:26" ht="13.5" customHeight="1">
      <c r="A984" s="47">
        <v>326</v>
      </c>
      <c r="B984" s="52" t="s">
        <v>2353</v>
      </c>
      <c r="C984" s="34" t="s">
        <v>35</v>
      </c>
      <c r="D984" s="35"/>
      <c r="E984" s="50" t="s">
        <v>36</v>
      </c>
      <c r="F984" s="155"/>
      <c r="G984" s="70">
        <v>60</v>
      </c>
      <c r="H984" s="39">
        <v>24</v>
      </c>
      <c r="I984" s="39">
        <v>1000</v>
      </c>
      <c r="J984" s="121" t="s">
        <v>33</v>
      </c>
      <c r="K984" s="41" t="s">
        <v>26</v>
      </c>
      <c r="L984" s="42" t="str">
        <f t="shared" si="26"/>
        <v>1000kg</v>
      </c>
      <c r="M984" s="43">
        <f t="shared" si="27"/>
        <v>24000</v>
      </c>
      <c r="N984" s="44" t="str">
        <f t="shared" si="28"/>
        <v>24000kg</v>
      </c>
      <c r="O984" s="51">
        <f t="shared" si="37"/>
        <v>1440</v>
      </c>
      <c r="P984" s="46"/>
      <c r="Q984" s="46"/>
      <c r="R984" s="46"/>
      <c r="S984" s="46"/>
      <c r="T984" s="46"/>
      <c r="U984" s="46"/>
      <c r="V984" s="46"/>
      <c r="W984" s="46"/>
      <c r="X984" s="46"/>
      <c r="Y984" s="46"/>
      <c r="Z984" s="46"/>
    </row>
    <row r="985" spans="1:26" ht="13.5" customHeight="1">
      <c r="A985" s="32">
        <v>326</v>
      </c>
      <c r="B985" s="57" t="s">
        <v>2353</v>
      </c>
      <c r="C985" s="34" t="s">
        <v>47</v>
      </c>
      <c r="D985" s="59"/>
      <c r="E985" s="50" t="s">
        <v>2344</v>
      </c>
      <c r="F985" s="195"/>
      <c r="G985" s="38">
        <v>80.319999999999993</v>
      </c>
      <c r="H985" s="39">
        <v>71</v>
      </c>
      <c r="I985" s="39">
        <v>1000</v>
      </c>
      <c r="J985" s="121" t="s">
        <v>59</v>
      </c>
      <c r="K985" s="46"/>
      <c r="L985" s="42" t="str">
        <f t="shared" si="26"/>
        <v>1000grams</v>
      </c>
      <c r="M985" s="43">
        <f t="shared" si="27"/>
        <v>71000</v>
      </c>
      <c r="N985" s="44" t="str">
        <f t="shared" si="28"/>
        <v>71000grams</v>
      </c>
      <c r="O985" s="51">
        <f t="shared" si="37"/>
        <v>5702.7199999999993</v>
      </c>
      <c r="P985" s="46"/>
      <c r="Q985" s="46"/>
      <c r="R985" s="46"/>
      <c r="S985" s="46"/>
      <c r="T985" s="46"/>
      <c r="U985" s="46"/>
      <c r="V985" s="46"/>
      <c r="W985" s="46"/>
      <c r="X985" s="46"/>
      <c r="Y985" s="46"/>
      <c r="Z985" s="46"/>
    </row>
    <row r="986" spans="1:26" ht="13.5" customHeight="1">
      <c r="A986" s="47">
        <v>327</v>
      </c>
      <c r="B986" s="33" t="s">
        <v>2354</v>
      </c>
      <c r="C986" s="34" t="s">
        <v>43</v>
      </c>
      <c r="D986" s="35"/>
      <c r="E986" s="50" t="s">
        <v>2344</v>
      </c>
      <c r="F986" s="155"/>
      <c r="G986" s="38">
        <v>85.5</v>
      </c>
      <c r="H986" s="39">
        <v>15</v>
      </c>
      <c r="I986" s="39">
        <v>1000</v>
      </c>
      <c r="J986" s="121" t="s">
        <v>59</v>
      </c>
      <c r="K986" s="41" t="s">
        <v>26</v>
      </c>
      <c r="L986" s="42" t="str">
        <f t="shared" si="26"/>
        <v>1000grams</v>
      </c>
      <c r="M986" s="43">
        <f t="shared" si="27"/>
        <v>15000</v>
      </c>
      <c r="N986" s="44" t="str">
        <f t="shared" si="28"/>
        <v>15000grams</v>
      </c>
      <c r="O986" s="51">
        <f t="shared" si="37"/>
        <v>1282.5</v>
      </c>
      <c r="P986" s="46"/>
      <c r="Q986" s="46"/>
      <c r="R986" s="46"/>
      <c r="S986" s="46"/>
      <c r="T986" s="46"/>
      <c r="U986" s="46"/>
      <c r="V986" s="46"/>
      <c r="W986" s="46"/>
      <c r="X986" s="46"/>
      <c r="Y986" s="46"/>
      <c r="Z986" s="46"/>
    </row>
    <row r="987" spans="1:26" ht="13.5" customHeight="1">
      <c r="A987" s="47">
        <v>327</v>
      </c>
      <c r="B987" s="52" t="s">
        <v>2354</v>
      </c>
      <c r="C987" s="53" t="s">
        <v>39</v>
      </c>
      <c r="D987" s="52"/>
      <c r="E987" s="52" t="s">
        <v>2344</v>
      </c>
      <c r="F987" s="156"/>
      <c r="G987" s="70">
        <v>98</v>
      </c>
      <c r="H987" s="236">
        <v>23</v>
      </c>
      <c r="I987" s="71">
        <v>1000</v>
      </c>
      <c r="J987" s="160" t="s">
        <v>59</v>
      </c>
      <c r="K987" s="41"/>
      <c r="L987" s="42" t="str">
        <f t="shared" si="26"/>
        <v>1000grams</v>
      </c>
      <c r="M987" s="43">
        <f t="shared" si="27"/>
        <v>23000</v>
      </c>
      <c r="N987" s="44" t="str">
        <f t="shared" si="28"/>
        <v>23000grams</v>
      </c>
      <c r="O987" s="51">
        <f t="shared" si="37"/>
        <v>2254</v>
      </c>
      <c r="P987" s="46"/>
      <c r="Q987" s="46"/>
      <c r="R987" s="46"/>
      <c r="S987" s="46"/>
      <c r="T987" s="46"/>
      <c r="U987" s="46"/>
      <c r="V987" s="46"/>
      <c r="W987" s="46"/>
      <c r="X987" s="46"/>
      <c r="Y987" s="46"/>
      <c r="Z987" s="46"/>
    </row>
    <row r="988" spans="1:26" ht="13.5" customHeight="1">
      <c r="A988" s="47">
        <v>327</v>
      </c>
      <c r="B988" s="116" t="s">
        <v>2354</v>
      </c>
      <c r="C988" s="53" t="s">
        <v>39</v>
      </c>
      <c r="D988" s="50"/>
      <c r="E988" s="50" t="s">
        <v>2355</v>
      </c>
      <c r="F988" s="156"/>
      <c r="G988" s="38">
        <v>1.65</v>
      </c>
      <c r="H988" s="236">
        <v>978</v>
      </c>
      <c r="I988" s="39">
        <v>5</v>
      </c>
      <c r="J988" s="121" t="s">
        <v>59</v>
      </c>
      <c r="K988" s="41"/>
      <c r="L988" s="42" t="str">
        <f t="shared" si="26"/>
        <v>5grams</v>
      </c>
      <c r="M988" s="43">
        <f t="shared" si="27"/>
        <v>4890</v>
      </c>
      <c r="N988" s="44" t="str">
        <f t="shared" si="28"/>
        <v>4890grams</v>
      </c>
      <c r="O988" s="51">
        <f t="shared" si="37"/>
        <v>1613.6999999999998</v>
      </c>
      <c r="P988" s="46"/>
      <c r="Q988" s="46"/>
      <c r="R988" s="46"/>
      <c r="S988" s="46"/>
      <c r="T988" s="46"/>
      <c r="U988" s="46"/>
      <c r="V988" s="46"/>
      <c r="W988" s="46"/>
      <c r="X988" s="46"/>
      <c r="Y988" s="46"/>
      <c r="Z988" s="46"/>
    </row>
    <row r="989" spans="1:26" ht="13.5" customHeight="1">
      <c r="A989" s="32">
        <v>327</v>
      </c>
      <c r="B989" s="140" t="s">
        <v>2354</v>
      </c>
      <c r="C989" s="34" t="s">
        <v>82</v>
      </c>
      <c r="D989" s="35"/>
      <c r="E989" s="283" t="s">
        <v>2355</v>
      </c>
      <c r="F989" s="155" t="s">
        <v>76</v>
      </c>
      <c r="G989" s="284">
        <v>1.2</v>
      </c>
      <c r="H989" s="285">
        <v>23</v>
      </c>
      <c r="I989" s="285">
        <v>5</v>
      </c>
      <c r="J989" s="178" t="s">
        <v>59</v>
      </c>
      <c r="K989" s="41" t="s">
        <v>26</v>
      </c>
      <c r="L989" s="42" t="str">
        <f t="shared" si="26"/>
        <v>5grams</v>
      </c>
      <c r="M989" s="43">
        <f t="shared" si="27"/>
        <v>115</v>
      </c>
      <c r="N989" s="44" t="str">
        <f t="shared" si="28"/>
        <v>115grams</v>
      </c>
      <c r="O989" s="51">
        <f t="shared" si="37"/>
        <v>27.599999999999998</v>
      </c>
      <c r="P989" s="46"/>
      <c r="Q989" s="46"/>
      <c r="R989" s="46"/>
      <c r="S989" s="46"/>
      <c r="T989" s="46"/>
      <c r="U989" s="46"/>
      <c r="V989" s="46"/>
      <c r="W989" s="46"/>
      <c r="X989" s="46"/>
      <c r="Y989" s="46"/>
      <c r="Z989" s="46"/>
    </row>
    <row r="990" spans="1:26" ht="13.5" customHeight="1">
      <c r="A990" s="32">
        <v>327</v>
      </c>
      <c r="B990" s="128" t="s">
        <v>2354</v>
      </c>
      <c r="C990" s="34" t="s">
        <v>82</v>
      </c>
      <c r="D990" s="48"/>
      <c r="E990" s="128" t="s">
        <v>207</v>
      </c>
      <c r="F990" s="155" t="s">
        <v>76</v>
      </c>
      <c r="G990" s="207">
        <v>1.32</v>
      </c>
      <c r="H990" s="165">
        <v>200</v>
      </c>
      <c r="I990" s="165">
        <v>1</v>
      </c>
      <c r="J990" s="196" t="s">
        <v>59</v>
      </c>
      <c r="K990" s="41" t="s">
        <v>26</v>
      </c>
      <c r="L990" s="42" t="str">
        <f t="shared" si="26"/>
        <v>1grams</v>
      </c>
      <c r="M990" s="43">
        <f t="shared" si="27"/>
        <v>200</v>
      </c>
      <c r="N990" s="44" t="str">
        <f t="shared" si="28"/>
        <v>200grams</v>
      </c>
      <c r="O990" s="51">
        <f t="shared" si="37"/>
        <v>264</v>
      </c>
      <c r="P990" s="46"/>
      <c r="Q990" s="46"/>
      <c r="R990" s="46"/>
      <c r="S990" s="46"/>
      <c r="T990" s="46"/>
      <c r="U990" s="46"/>
      <c r="V990" s="46"/>
      <c r="W990" s="46"/>
      <c r="X990" s="46"/>
      <c r="Y990" s="46"/>
      <c r="Z990" s="46"/>
    </row>
    <row r="991" spans="1:26" ht="13.5" customHeight="1">
      <c r="A991" s="32">
        <v>327</v>
      </c>
      <c r="B991" s="57" t="s">
        <v>2354</v>
      </c>
      <c r="C991" s="34" t="s">
        <v>47</v>
      </c>
      <c r="D991" s="59"/>
      <c r="E991" s="50" t="s">
        <v>2344</v>
      </c>
      <c r="F991" s="195"/>
      <c r="G991" s="38">
        <v>84.44</v>
      </c>
      <c r="H991" s="39">
        <v>22</v>
      </c>
      <c r="I991" s="39">
        <v>1000</v>
      </c>
      <c r="J991" s="121" t="s">
        <v>59</v>
      </c>
      <c r="K991" s="46"/>
      <c r="L991" s="42" t="str">
        <f t="shared" si="26"/>
        <v>1000grams</v>
      </c>
      <c r="M991" s="43">
        <f t="shared" si="27"/>
        <v>22000</v>
      </c>
      <c r="N991" s="44" t="str">
        <f t="shared" si="28"/>
        <v>22000grams</v>
      </c>
      <c r="O991" s="51">
        <f t="shared" si="37"/>
        <v>1857.6799999999998</v>
      </c>
      <c r="P991" s="46"/>
      <c r="Q991" s="46"/>
      <c r="R991" s="46"/>
      <c r="S991" s="46"/>
      <c r="T991" s="46"/>
      <c r="U991" s="46"/>
      <c r="V991" s="46"/>
      <c r="W991" s="46"/>
      <c r="X991" s="46"/>
      <c r="Y991" s="46"/>
      <c r="Z991" s="46"/>
    </row>
    <row r="992" spans="1:26" ht="13.5" customHeight="1">
      <c r="A992" s="47">
        <v>328</v>
      </c>
      <c r="B992" s="33" t="s">
        <v>2523</v>
      </c>
      <c r="C992" s="34" t="s">
        <v>43</v>
      </c>
      <c r="D992" s="35"/>
      <c r="E992" s="50" t="s">
        <v>2524</v>
      </c>
      <c r="F992" s="155"/>
      <c r="G992" s="38">
        <v>329</v>
      </c>
      <c r="H992" s="39">
        <v>0.5</v>
      </c>
      <c r="I992" s="39">
        <v>500</v>
      </c>
      <c r="J992" s="121" t="s">
        <v>59</v>
      </c>
      <c r="K992" s="41" t="s">
        <v>26</v>
      </c>
      <c r="L992" s="42" t="str">
        <f t="shared" si="26"/>
        <v>500grams</v>
      </c>
      <c r="M992" s="43">
        <f t="shared" si="27"/>
        <v>250</v>
      </c>
      <c r="N992" s="44" t="str">
        <f t="shared" si="28"/>
        <v>250grams</v>
      </c>
      <c r="O992" s="51">
        <f t="shared" si="37"/>
        <v>164.5</v>
      </c>
      <c r="P992" s="46"/>
      <c r="Q992" s="46"/>
      <c r="R992" s="46"/>
      <c r="S992" s="46"/>
      <c r="T992" s="46"/>
      <c r="U992" s="46"/>
      <c r="V992" s="46"/>
      <c r="W992" s="46"/>
      <c r="X992" s="46"/>
      <c r="Y992" s="46"/>
      <c r="Z992" s="46"/>
    </row>
    <row r="993" spans="1:26" ht="13.5" customHeight="1">
      <c r="A993" s="47">
        <v>328</v>
      </c>
      <c r="B993" s="68" t="s">
        <v>2523</v>
      </c>
      <c r="C993" s="34" t="s">
        <v>35</v>
      </c>
      <c r="D993" s="35"/>
      <c r="E993" s="50" t="s">
        <v>2650</v>
      </c>
      <c r="F993" s="155"/>
      <c r="G993" s="38">
        <v>55</v>
      </c>
      <c r="H993" s="39">
        <v>1</v>
      </c>
      <c r="I993" s="39">
        <v>20</v>
      </c>
      <c r="J993" s="121" t="s">
        <v>29</v>
      </c>
      <c r="K993" s="41" t="s">
        <v>26</v>
      </c>
      <c r="L993" s="42" t="str">
        <f t="shared" si="26"/>
        <v>20ml</v>
      </c>
      <c r="M993" s="43">
        <f t="shared" si="27"/>
        <v>20</v>
      </c>
      <c r="N993" s="44" t="str">
        <f t="shared" si="28"/>
        <v>20ml</v>
      </c>
      <c r="O993" s="51">
        <f t="shared" si="37"/>
        <v>55</v>
      </c>
      <c r="P993" s="46"/>
      <c r="Q993" s="46"/>
      <c r="R993" s="46"/>
      <c r="S993" s="46"/>
      <c r="T993" s="46"/>
      <c r="U993" s="46"/>
      <c r="V993" s="46"/>
      <c r="W993" s="46"/>
      <c r="X993" s="46"/>
      <c r="Y993" s="46"/>
      <c r="Z993" s="46"/>
    </row>
    <row r="994" spans="1:26" ht="13.5" customHeight="1">
      <c r="A994" s="32">
        <v>328</v>
      </c>
      <c r="B994" s="122" t="s">
        <v>2523</v>
      </c>
      <c r="C994" s="34" t="s">
        <v>82</v>
      </c>
      <c r="D994" s="35"/>
      <c r="E994" s="122" t="s">
        <v>111</v>
      </c>
      <c r="F994" s="155" t="s">
        <v>76</v>
      </c>
      <c r="G994" s="207">
        <v>45</v>
      </c>
      <c r="H994" s="165">
        <v>2</v>
      </c>
      <c r="I994" s="165">
        <v>20</v>
      </c>
      <c r="J994" s="196" t="s">
        <v>29</v>
      </c>
      <c r="K994" s="41" t="s">
        <v>26</v>
      </c>
      <c r="L994" s="42" t="str">
        <f t="shared" si="26"/>
        <v>20ml</v>
      </c>
      <c r="M994" s="43">
        <f t="shared" si="27"/>
        <v>40</v>
      </c>
      <c r="N994" s="44" t="str">
        <f t="shared" si="28"/>
        <v>40ml</v>
      </c>
      <c r="O994" s="51">
        <f t="shared" si="37"/>
        <v>90</v>
      </c>
      <c r="P994" s="46"/>
      <c r="Q994" s="46"/>
      <c r="R994" s="46"/>
      <c r="S994" s="46"/>
      <c r="T994" s="46"/>
      <c r="U994" s="46"/>
      <c r="V994" s="46"/>
      <c r="W994" s="46"/>
      <c r="X994" s="46"/>
      <c r="Y994" s="46"/>
      <c r="Z994" s="46"/>
    </row>
    <row r="995" spans="1:26" ht="13.5" customHeight="1">
      <c r="A995" s="47">
        <v>329</v>
      </c>
      <c r="B995" s="33" t="s">
        <v>701</v>
      </c>
      <c r="C995" s="34" t="s">
        <v>43</v>
      </c>
      <c r="D995" s="35"/>
      <c r="E995" s="50" t="s">
        <v>702</v>
      </c>
      <c r="F995" s="155"/>
      <c r="G995" s="38">
        <v>754.3</v>
      </c>
      <c r="H995" s="39">
        <f>72/24</f>
        <v>3</v>
      </c>
      <c r="I995" s="39">
        <v>24</v>
      </c>
      <c r="J995" s="121" t="s">
        <v>37</v>
      </c>
      <c r="K995" s="41" t="s">
        <v>26</v>
      </c>
      <c r="L995" s="42" t="str">
        <f t="shared" si="26"/>
        <v>24pieces</v>
      </c>
      <c r="M995" s="43">
        <f t="shared" si="27"/>
        <v>72</v>
      </c>
      <c r="N995" s="44" t="str">
        <f t="shared" si="28"/>
        <v>72pieces</v>
      </c>
      <c r="O995" s="51">
        <f t="shared" si="37"/>
        <v>2262.8999999999996</v>
      </c>
      <c r="P995" s="46"/>
      <c r="Q995" s="46"/>
      <c r="R995" s="46"/>
      <c r="S995" s="46"/>
      <c r="T995" s="46"/>
      <c r="U995" s="46"/>
      <c r="V995" s="46"/>
      <c r="W995" s="46"/>
      <c r="X995" s="46"/>
      <c r="Y995" s="46"/>
      <c r="Z995" s="46"/>
    </row>
    <row r="996" spans="1:26" ht="13.5" customHeight="1">
      <c r="A996" s="47">
        <v>329</v>
      </c>
      <c r="B996" s="68" t="s">
        <v>701</v>
      </c>
      <c r="C996" s="53" t="s">
        <v>39</v>
      </c>
      <c r="D996" s="52"/>
      <c r="E996" s="52" t="s">
        <v>702</v>
      </c>
      <c r="F996" s="156"/>
      <c r="G996" s="70">
        <v>32.700000000000003</v>
      </c>
      <c r="H996" s="71">
        <v>15</v>
      </c>
      <c r="I996" s="71">
        <v>24</v>
      </c>
      <c r="J996" s="160" t="s">
        <v>37</v>
      </c>
      <c r="K996" s="41"/>
      <c r="L996" s="42" t="str">
        <f t="shared" si="26"/>
        <v>24pieces</v>
      </c>
      <c r="M996" s="43">
        <f t="shared" si="27"/>
        <v>360</v>
      </c>
      <c r="N996" s="44" t="str">
        <f t="shared" si="28"/>
        <v>360pieces</v>
      </c>
      <c r="O996" s="51">
        <f t="shared" si="37"/>
        <v>490.50000000000006</v>
      </c>
      <c r="P996" s="46"/>
      <c r="Q996" s="46"/>
      <c r="R996" s="46"/>
      <c r="S996" s="46"/>
      <c r="T996" s="46"/>
      <c r="U996" s="46"/>
      <c r="V996" s="46"/>
      <c r="W996" s="46"/>
      <c r="X996" s="46"/>
      <c r="Y996" s="46"/>
      <c r="Z996" s="46"/>
    </row>
    <row r="997" spans="1:26" ht="13.5" customHeight="1">
      <c r="A997" s="32">
        <v>329</v>
      </c>
      <c r="B997" s="122" t="s">
        <v>701</v>
      </c>
      <c r="C997" s="34" t="s">
        <v>82</v>
      </c>
      <c r="D997" s="35"/>
      <c r="E997" s="128" t="s">
        <v>703</v>
      </c>
      <c r="F997" s="155" t="s">
        <v>76</v>
      </c>
      <c r="G997" s="207">
        <v>30.4</v>
      </c>
      <c r="H997" s="165">
        <v>25</v>
      </c>
      <c r="I997" s="165">
        <v>1</v>
      </c>
      <c r="J997" s="196" t="s">
        <v>29</v>
      </c>
      <c r="K997" s="41" t="s">
        <v>26</v>
      </c>
      <c r="L997" s="42" t="str">
        <f t="shared" si="26"/>
        <v>1ml</v>
      </c>
      <c r="M997" s="43">
        <f t="shared" si="27"/>
        <v>25</v>
      </c>
      <c r="N997" s="44" t="str">
        <f t="shared" si="28"/>
        <v>25ml</v>
      </c>
      <c r="O997" s="51">
        <f t="shared" si="37"/>
        <v>760</v>
      </c>
      <c r="P997" s="46"/>
      <c r="Q997" s="46"/>
      <c r="R997" s="46"/>
      <c r="S997" s="46"/>
      <c r="T997" s="46"/>
      <c r="U997" s="46"/>
      <c r="V997" s="46"/>
      <c r="W997" s="46"/>
      <c r="X997" s="46"/>
      <c r="Y997" s="46"/>
      <c r="Z997" s="46"/>
    </row>
    <row r="998" spans="1:26" ht="13.5" customHeight="1">
      <c r="A998" s="47">
        <v>330</v>
      </c>
      <c r="B998" s="33" t="s">
        <v>706</v>
      </c>
      <c r="C998" s="34" t="s">
        <v>43</v>
      </c>
      <c r="D998" s="35"/>
      <c r="E998" s="50" t="s">
        <v>2651</v>
      </c>
      <c r="F998" s="155"/>
      <c r="G998" s="38">
        <f>757.65/24</f>
        <v>31.568749999999998</v>
      </c>
      <c r="H998" s="39">
        <f>60</f>
        <v>60</v>
      </c>
      <c r="I998" s="39">
        <v>1</v>
      </c>
      <c r="J998" s="121" t="s">
        <v>37</v>
      </c>
      <c r="K998" s="41" t="s">
        <v>26</v>
      </c>
      <c r="L998" s="42" t="str">
        <f t="shared" si="26"/>
        <v>1pieces</v>
      </c>
      <c r="M998" s="43">
        <f t="shared" si="27"/>
        <v>60</v>
      </c>
      <c r="N998" s="44" t="str">
        <f t="shared" si="28"/>
        <v>60pieces</v>
      </c>
      <c r="O998" s="51">
        <f t="shared" si="37"/>
        <v>1894.1249999999998</v>
      </c>
      <c r="P998" s="46"/>
      <c r="Q998" s="46"/>
      <c r="R998" s="46"/>
      <c r="S998" s="46"/>
      <c r="T998" s="46"/>
      <c r="U998" s="46"/>
      <c r="V998" s="46"/>
      <c r="W998" s="46"/>
      <c r="X998" s="46"/>
      <c r="Y998" s="46"/>
      <c r="Z998" s="46"/>
    </row>
    <row r="999" spans="1:26" ht="13.5" customHeight="1">
      <c r="A999" s="47">
        <v>330</v>
      </c>
      <c r="B999" s="68" t="s">
        <v>706</v>
      </c>
      <c r="C999" s="53" t="s">
        <v>39</v>
      </c>
      <c r="D999" s="68"/>
      <c r="E999" s="68" t="s">
        <v>2651</v>
      </c>
      <c r="F999" s="156"/>
      <c r="G999" s="70">
        <v>32.840000000000003</v>
      </c>
      <c r="H999" s="71">
        <v>24</v>
      </c>
      <c r="I999" s="71">
        <v>24</v>
      </c>
      <c r="J999" s="160" t="s">
        <v>37</v>
      </c>
      <c r="K999" s="41"/>
      <c r="L999" s="42" t="str">
        <f t="shared" si="26"/>
        <v>24pieces</v>
      </c>
      <c r="M999" s="43">
        <f t="shared" si="27"/>
        <v>576</v>
      </c>
      <c r="N999" s="44" t="str">
        <f t="shared" si="28"/>
        <v>576pieces</v>
      </c>
      <c r="O999" s="51">
        <f t="shared" si="37"/>
        <v>788.16000000000008</v>
      </c>
      <c r="P999" s="46"/>
      <c r="Q999" s="46"/>
      <c r="R999" s="46"/>
      <c r="S999" s="46"/>
      <c r="T999" s="46"/>
      <c r="U999" s="46"/>
      <c r="V999" s="46"/>
      <c r="W999" s="46"/>
      <c r="X999" s="46"/>
      <c r="Y999" s="46"/>
      <c r="Z999" s="46"/>
    </row>
    <row r="1000" spans="1:26" ht="13.5" customHeight="1">
      <c r="A1000" s="32">
        <v>330</v>
      </c>
      <c r="B1000" s="33" t="s">
        <v>706</v>
      </c>
      <c r="C1000" s="34" t="s">
        <v>27</v>
      </c>
      <c r="D1000" s="35"/>
      <c r="E1000" s="50" t="s">
        <v>2651</v>
      </c>
      <c r="F1000" s="155"/>
      <c r="G1000" s="38">
        <v>31.6</v>
      </c>
      <c r="H1000" s="39">
        <v>5</v>
      </c>
      <c r="I1000" s="39">
        <v>320</v>
      </c>
      <c r="J1000" s="121" t="s">
        <v>29</v>
      </c>
      <c r="K1000" s="41" t="s">
        <v>26</v>
      </c>
      <c r="L1000" s="42" t="str">
        <f t="shared" si="26"/>
        <v>320ml</v>
      </c>
      <c r="M1000" s="43">
        <f t="shared" si="27"/>
        <v>1600</v>
      </c>
      <c r="N1000" s="44" t="str">
        <f t="shared" si="28"/>
        <v>1600ml</v>
      </c>
      <c r="O1000" s="45">
        <f t="shared" si="37"/>
        <v>158</v>
      </c>
      <c r="P1000" s="46"/>
      <c r="Q1000" s="46"/>
      <c r="R1000" s="46"/>
      <c r="S1000" s="46"/>
      <c r="T1000" s="46"/>
      <c r="U1000" s="46"/>
      <c r="V1000" s="46"/>
      <c r="W1000" s="46"/>
      <c r="X1000" s="46"/>
      <c r="Y1000" s="46"/>
      <c r="Z1000" s="46"/>
    </row>
    <row r="1001" spans="1:26" ht="13.5" customHeight="1">
      <c r="A1001" s="47">
        <v>331</v>
      </c>
      <c r="B1001" s="33" t="s">
        <v>1011</v>
      </c>
      <c r="C1001" s="34" t="s">
        <v>43</v>
      </c>
      <c r="D1001" s="35"/>
      <c r="E1001" s="50" t="s">
        <v>872</v>
      </c>
      <c r="F1001" s="155"/>
      <c r="G1001" s="38">
        <v>672.55</v>
      </c>
      <c r="H1001" s="39">
        <v>1</v>
      </c>
      <c r="I1001" s="39">
        <v>24</v>
      </c>
      <c r="J1001" s="121" t="s">
        <v>37</v>
      </c>
      <c r="K1001" s="41" t="s">
        <v>26</v>
      </c>
      <c r="L1001" s="42" t="str">
        <f t="shared" si="26"/>
        <v>24pieces</v>
      </c>
      <c r="M1001" s="43">
        <f t="shared" si="27"/>
        <v>24</v>
      </c>
      <c r="N1001" s="44" t="str">
        <f t="shared" si="28"/>
        <v>24pieces</v>
      </c>
      <c r="O1001" s="51">
        <f t="shared" si="37"/>
        <v>672.55</v>
      </c>
      <c r="P1001" s="46"/>
      <c r="Q1001" s="46"/>
      <c r="R1001" s="46"/>
      <c r="S1001" s="46"/>
      <c r="T1001" s="46"/>
      <c r="U1001" s="46"/>
      <c r="V1001" s="46"/>
      <c r="W1001" s="46"/>
      <c r="X1001" s="46"/>
      <c r="Y1001" s="46"/>
      <c r="Z1001" s="46"/>
    </row>
    <row r="1002" spans="1:26" ht="13.5" customHeight="1">
      <c r="A1002" s="47">
        <v>331</v>
      </c>
      <c r="B1002" s="33" t="s">
        <v>1011</v>
      </c>
      <c r="C1002" s="34" t="s">
        <v>43</v>
      </c>
      <c r="D1002" s="35"/>
      <c r="E1002" s="50" t="s">
        <v>1012</v>
      </c>
      <c r="F1002" s="155"/>
      <c r="G1002" s="38">
        <v>97.2</v>
      </c>
      <c r="H1002" s="39">
        <v>4</v>
      </c>
      <c r="I1002" s="39">
        <v>1</v>
      </c>
      <c r="J1002" s="121" t="s">
        <v>37</v>
      </c>
      <c r="K1002" s="41" t="s">
        <v>26</v>
      </c>
      <c r="L1002" s="42" t="str">
        <f t="shared" si="26"/>
        <v>1pieces</v>
      </c>
      <c r="M1002" s="43">
        <f t="shared" si="27"/>
        <v>4</v>
      </c>
      <c r="N1002" s="44" t="str">
        <f t="shared" si="28"/>
        <v>4pieces</v>
      </c>
      <c r="O1002" s="51">
        <f t="shared" si="37"/>
        <v>388.8</v>
      </c>
      <c r="P1002" s="46"/>
      <c r="Q1002" s="46"/>
      <c r="R1002" s="46"/>
      <c r="S1002" s="46"/>
      <c r="T1002" s="46"/>
      <c r="U1002" s="46"/>
      <c r="V1002" s="46"/>
      <c r="W1002" s="46"/>
      <c r="X1002" s="46"/>
      <c r="Y1002" s="46"/>
      <c r="Z1002" s="46"/>
    </row>
    <row r="1003" spans="1:26" ht="13.5" customHeight="1">
      <c r="A1003" s="32">
        <v>331</v>
      </c>
      <c r="B1003" s="76" t="s">
        <v>1011</v>
      </c>
      <c r="C1003" s="34" t="s">
        <v>55</v>
      </c>
      <c r="D1003" s="35"/>
      <c r="E1003" s="68" t="s">
        <v>970</v>
      </c>
      <c r="F1003" s="156"/>
      <c r="G1003" s="70">
        <v>29.5</v>
      </c>
      <c r="H1003" s="71">
        <v>31</v>
      </c>
      <c r="I1003" s="39">
        <v>1</v>
      </c>
      <c r="J1003" s="121" t="s">
        <v>37</v>
      </c>
      <c r="K1003" s="41" t="s">
        <v>26</v>
      </c>
      <c r="L1003" s="42" t="str">
        <f t="shared" si="26"/>
        <v>1pieces</v>
      </c>
      <c r="M1003" s="43">
        <f t="shared" si="27"/>
        <v>31</v>
      </c>
      <c r="N1003" s="44" t="str">
        <f t="shared" si="28"/>
        <v>31pieces</v>
      </c>
      <c r="O1003" s="51">
        <f t="shared" si="37"/>
        <v>914.5</v>
      </c>
      <c r="P1003" s="46"/>
      <c r="Q1003" s="46"/>
      <c r="R1003" s="46"/>
      <c r="S1003" s="46"/>
      <c r="T1003" s="46"/>
      <c r="U1003" s="46"/>
      <c r="V1003" s="46"/>
      <c r="W1003" s="46"/>
      <c r="X1003" s="46"/>
      <c r="Y1003" s="46"/>
      <c r="Z1003" s="46"/>
    </row>
    <row r="1004" spans="1:26" ht="13.5" customHeight="1">
      <c r="A1004" s="32">
        <v>331</v>
      </c>
      <c r="B1004" s="33" t="s">
        <v>1011</v>
      </c>
      <c r="C1004" s="34" t="s">
        <v>27</v>
      </c>
      <c r="D1004" s="35"/>
      <c r="E1004" s="50" t="s">
        <v>872</v>
      </c>
      <c r="F1004" s="155"/>
      <c r="G1004" s="38">
        <v>29.43</v>
      </c>
      <c r="H1004" s="39">
        <v>53</v>
      </c>
      <c r="I1004" s="39">
        <v>220</v>
      </c>
      <c r="J1004" s="121" t="s">
        <v>29</v>
      </c>
      <c r="K1004" s="41" t="s">
        <v>26</v>
      </c>
      <c r="L1004" s="42" t="str">
        <f t="shared" si="26"/>
        <v>220ml</v>
      </c>
      <c r="M1004" s="43">
        <f t="shared" si="27"/>
        <v>11660</v>
      </c>
      <c r="N1004" s="44" t="str">
        <f t="shared" si="28"/>
        <v>11660ml</v>
      </c>
      <c r="O1004" s="45">
        <f t="shared" si="37"/>
        <v>1559.79</v>
      </c>
      <c r="P1004" s="46"/>
      <c r="Q1004" s="46"/>
      <c r="R1004" s="46"/>
      <c r="S1004" s="46"/>
      <c r="T1004" s="46"/>
      <c r="U1004" s="46"/>
      <c r="V1004" s="46"/>
      <c r="W1004" s="46"/>
      <c r="X1004" s="46"/>
      <c r="Y1004" s="46"/>
      <c r="Z1004" s="46"/>
    </row>
    <row r="1005" spans="1:26" ht="13.5" customHeight="1">
      <c r="A1005" s="47">
        <v>332</v>
      </c>
      <c r="B1005" s="33" t="s">
        <v>1067</v>
      </c>
      <c r="C1005" s="34" t="s">
        <v>43</v>
      </c>
      <c r="D1005" s="35"/>
      <c r="E1005" s="50" t="s">
        <v>1068</v>
      </c>
      <c r="F1005" s="155"/>
      <c r="G1005" s="38">
        <v>868.8</v>
      </c>
      <c r="H1005" s="39">
        <f>72/24</f>
        <v>3</v>
      </c>
      <c r="I1005" s="39">
        <v>24</v>
      </c>
      <c r="J1005" s="121" t="s">
        <v>37</v>
      </c>
      <c r="K1005" s="41" t="s">
        <v>26</v>
      </c>
      <c r="L1005" s="42" t="str">
        <f t="shared" si="26"/>
        <v>24pieces</v>
      </c>
      <c r="M1005" s="43">
        <f t="shared" si="27"/>
        <v>72</v>
      </c>
      <c r="N1005" s="44" t="str">
        <f t="shared" si="28"/>
        <v>72pieces</v>
      </c>
      <c r="O1005" s="51">
        <f t="shared" si="37"/>
        <v>2606.3999999999996</v>
      </c>
      <c r="P1005" s="46"/>
      <c r="Q1005" s="46"/>
      <c r="R1005" s="46"/>
      <c r="S1005" s="46"/>
      <c r="T1005" s="46"/>
      <c r="U1005" s="46"/>
      <c r="V1005" s="46"/>
      <c r="W1005" s="46"/>
      <c r="X1005" s="46"/>
      <c r="Y1005" s="46"/>
      <c r="Z1005" s="46"/>
    </row>
    <row r="1006" spans="1:26" ht="13.5" customHeight="1">
      <c r="A1006" s="47">
        <v>332</v>
      </c>
      <c r="B1006" s="68" t="s">
        <v>1067</v>
      </c>
      <c r="C1006" s="53" t="s">
        <v>39</v>
      </c>
      <c r="D1006" s="52"/>
      <c r="E1006" s="52" t="s">
        <v>1068</v>
      </c>
      <c r="F1006" s="156"/>
      <c r="G1006" s="70">
        <v>33.619999999999997</v>
      </c>
      <c r="H1006" s="71">
        <f>24+14</f>
        <v>38</v>
      </c>
      <c r="I1006" s="71">
        <v>24</v>
      </c>
      <c r="J1006" s="160" t="s">
        <v>37</v>
      </c>
      <c r="K1006" s="41"/>
      <c r="L1006" s="42" t="str">
        <f t="shared" si="26"/>
        <v>24pieces</v>
      </c>
      <c r="M1006" s="43">
        <f t="shared" si="27"/>
        <v>912</v>
      </c>
      <c r="N1006" s="44" t="str">
        <f t="shared" si="28"/>
        <v>912pieces</v>
      </c>
      <c r="O1006" s="51">
        <f t="shared" si="37"/>
        <v>1277.56</v>
      </c>
      <c r="P1006" s="46"/>
      <c r="Q1006" s="46"/>
      <c r="R1006" s="46"/>
      <c r="S1006" s="46"/>
      <c r="T1006" s="46"/>
      <c r="U1006" s="46"/>
      <c r="V1006" s="46"/>
      <c r="W1006" s="46"/>
      <c r="X1006" s="46"/>
      <c r="Y1006" s="46"/>
      <c r="Z1006" s="46"/>
    </row>
    <row r="1007" spans="1:26" ht="13.5" customHeight="1">
      <c r="A1007" s="32">
        <v>332</v>
      </c>
      <c r="B1007" s="33" t="s">
        <v>1067</v>
      </c>
      <c r="C1007" s="34" t="s">
        <v>27</v>
      </c>
      <c r="D1007" s="35"/>
      <c r="E1007" s="50" t="s">
        <v>1068</v>
      </c>
      <c r="F1007" s="155"/>
      <c r="G1007" s="38">
        <v>33.619999999999997</v>
      </c>
      <c r="H1007" s="39">
        <v>72</v>
      </c>
      <c r="I1007" s="39">
        <v>500</v>
      </c>
      <c r="J1007" s="121" t="s">
        <v>29</v>
      </c>
      <c r="K1007" s="41" t="s">
        <v>26</v>
      </c>
      <c r="L1007" s="42" t="str">
        <f t="shared" si="26"/>
        <v>500ml</v>
      </c>
      <c r="M1007" s="43">
        <f t="shared" si="27"/>
        <v>36000</v>
      </c>
      <c r="N1007" s="44" t="str">
        <f t="shared" si="28"/>
        <v>36000ml</v>
      </c>
      <c r="O1007" s="45">
        <f t="shared" si="37"/>
        <v>2420.64</v>
      </c>
      <c r="P1007" s="46"/>
      <c r="Q1007" s="46"/>
      <c r="R1007" s="46"/>
      <c r="S1007" s="46"/>
      <c r="T1007" s="46"/>
      <c r="U1007" s="46"/>
      <c r="V1007" s="46"/>
      <c r="W1007" s="46"/>
      <c r="X1007" s="46"/>
      <c r="Y1007" s="46"/>
      <c r="Z1007" s="46"/>
    </row>
    <row r="1008" spans="1:26" ht="13.5" customHeight="1">
      <c r="A1008" s="32">
        <v>332</v>
      </c>
      <c r="B1008" s="79" t="s">
        <v>1067</v>
      </c>
      <c r="C1008" s="34" t="s">
        <v>47</v>
      </c>
      <c r="D1008" s="59"/>
      <c r="E1008" s="116" t="s">
        <v>1068</v>
      </c>
      <c r="F1008" s="195"/>
      <c r="G1008" s="38">
        <v>33.619999999999997</v>
      </c>
      <c r="H1008" s="39">
        <v>69</v>
      </c>
      <c r="I1008" s="39">
        <v>1</v>
      </c>
      <c r="J1008" s="121" t="s">
        <v>37</v>
      </c>
      <c r="K1008" s="46"/>
      <c r="L1008" s="42" t="str">
        <f t="shared" si="26"/>
        <v>1pieces</v>
      </c>
      <c r="M1008" s="43">
        <f t="shared" si="27"/>
        <v>69</v>
      </c>
      <c r="N1008" s="44" t="str">
        <f t="shared" si="28"/>
        <v>69pieces</v>
      </c>
      <c r="O1008" s="51">
        <f t="shared" si="37"/>
        <v>2319.7799999999997</v>
      </c>
      <c r="P1008" s="46"/>
      <c r="Q1008" s="46"/>
      <c r="R1008" s="46"/>
      <c r="S1008" s="46"/>
      <c r="T1008" s="46"/>
      <c r="U1008" s="46"/>
      <c r="V1008" s="46"/>
      <c r="W1008" s="46"/>
      <c r="X1008" s="46"/>
      <c r="Y1008" s="46"/>
      <c r="Z1008" s="46"/>
    </row>
    <row r="1009" spans="1:26" ht="13.5" customHeight="1">
      <c r="A1009" s="47">
        <v>333</v>
      </c>
      <c r="B1009" s="33" t="s">
        <v>1658</v>
      </c>
      <c r="C1009" s="34" t="s">
        <v>43</v>
      </c>
      <c r="D1009" s="35"/>
      <c r="E1009" s="116" t="s">
        <v>1660</v>
      </c>
      <c r="F1009" s="155"/>
      <c r="G1009" s="38">
        <f>1015.65/24</f>
        <v>42.318750000000001</v>
      </c>
      <c r="H1009" s="39">
        <v>24</v>
      </c>
      <c r="I1009" s="39">
        <v>1</v>
      </c>
      <c r="J1009" s="121" t="s">
        <v>37</v>
      </c>
      <c r="K1009" s="41" t="s">
        <v>26</v>
      </c>
      <c r="L1009" s="42" t="str">
        <f t="shared" si="26"/>
        <v>1pieces</v>
      </c>
      <c r="M1009" s="43">
        <f t="shared" si="27"/>
        <v>24</v>
      </c>
      <c r="N1009" s="44" t="str">
        <f t="shared" si="28"/>
        <v>24pieces</v>
      </c>
      <c r="O1009" s="51">
        <f t="shared" si="37"/>
        <v>1015.6500000000001</v>
      </c>
      <c r="P1009" s="46"/>
      <c r="Q1009" s="46"/>
      <c r="R1009" s="46"/>
      <c r="S1009" s="46"/>
      <c r="T1009" s="46"/>
      <c r="U1009" s="46"/>
      <c r="V1009" s="46"/>
      <c r="W1009" s="46"/>
      <c r="X1009" s="46"/>
      <c r="Y1009" s="46"/>
      <c r="Z1009" s="46"/>
    </row>
    <row r="1010" spans="1:26" ht="13.5" customHeight="1">
      <c r="A1010" s="47">
        <v>334</v>
      </c>
      <c r="B1010" s="33" t="s">
        <v>1692</v>
      </c>
      <c r="C1010" s="34" t="s">
        <v>43</v>
      </c>
      <c r="D1010" s="35"/>
      <c r="E1010" s="116" t="s">
        <v>1693</v>
      </c>
      <c r="F1010" s="155"/>
      <c r="G1010" s="38">
        <f>663.4/24</f>
        <v>27.641666666666666</v>
      </c>
      <c r="H1010" s="39">
        <v>26</v>
      </c>
      <c r="I1010" s="39">
        <v>1</v>
      </c>
      <c r="J1010" s="121" t="s">
        <v>37</v>
      </c>
      <c r="K1010" s="41" t="s">
        <v>26</v>
      </c>
      <c r="L1010" s="42" t="str">
        <f t="shared" si="26"/>
        <v>1pieces</v>
      </c>
      <c r="M1010" s="43">
        <f t="shared" si="27"/>
        <v>26</v>
      </c>
      <c r="N1010" s="44" t="str">
        <f t="shared" si="28"/>
        <v>26pieces</v>
      </c>
      <c r="O1010" s="51">
        <f t="shared" si="37"/>
        <v>718.68333333333328</v>
      </c>
      <c r="P1010" s="46"/>
      <c r="Q1010" s="46"/>
      <c r="R1010" s="46"/>
      <c r="S1010" s="46"/>
      <c r="T1010" s="46"/>
      <c r="U1010" s="46"/>
      <c r="V1010" s="46"/>
      <c r="W1010" s="46"/>
      <c r="X1010" s="46"/>
      <c r="Y1010" s="46"/>
      <c r="Z1010" s="46"/>
    </row>
    <row r="1011" spans="1:26" ht="13.5" customHeight="1">
      <c r="A1011" s="47">
        <v>335</v>
      </c>
      <c r="B1011" s="48" t="s">
        <v>1694</v>
      </c>
      <c r="C1011" s="34" t="s">
        <v>43</v>
      </c>
      <c r="D1011" s="48"/>
      <c r="E1011" s="116" t="s">
        <v>1695</v>
      </c>
      <c r="F1011" s="155"/>
      <c r="G1011" s="38">
        <f>721.7/24</f>
        <v>30.070833333333336</v>
      </c>
      <c r="H1011" s="39">
        <v>24</v>
      </c>
      <c r="I1011" s="39">
        <v>1</v>
      </c>
      <c r="J1011" s="121" t="s">
        <v>37</v>
      </c>
      <c r="K1011" s="41" t="s">
        <v>26</v>
      </c>
      <c r="L1011" s="42" t="str">
        <f t="shared" si="26"/>
        <v>1pieces</v>
      </c>
      <c r="M1011" s="43">
        <f t="shared" si="27"/>
        <v>24</v>
      </c>
      <c r="N1011" s="44" t="str">
        <f t="shared" si="28"/>
        <v>24pieces</v>
      </c>
      <c r="O1011" s="51">
        <f t="shared" si="37"/>
        <v>721.7</v>
      </c>
      <c r="P1011" s="46"/>
      <c r="Q1011" s="46"/>
      <c r="R1011" s="46"/>
      <c r="S1011" s="46"/>
      <c r="T1011" s="46"/>
      <c r="U1011" s="46"/>
      <c r="V1011" s="46"/>
      <c r="W1011" s="46"/>
      <c r="X1011" s="46"/>
      <c r="Y1011" s="46"/>
      <c r="Z1011" s="46"/>
    </row>
    <row r="1012" spans="1:26" ht="13.5" customHeight="1">
      <c r="A1012" s="32">
        <v>335</v>
      </c>
      <c r="B1012" s="57" t="s">
        <v>1694</v>
      </c>
      <c r="C1012" s="34" t="s">
        <v>47</v>
      </c>
      <c r="D1012" s="59"/>
      <c r="E1012" s="50" t="s">
        <v>1696</v>
      </c>
      <c r="F1012" s="195"/>
      <c r="G1012" s="38">
        <v>30.07</v>
      </c>
      <c r="H1012" s="39">
        <v>71</v>
      </c>
      <c r="I1012" s="39">
        <v>1</v>
      </c>
      <c r="J1012" s="121" t="s">
        <v>37</v>
      </c>
      <c r="K1012" s="46"/>
      <c r="L1012" s="42" t="str">
        <f t="shared" si="26"/>
        <v>1pieces</v>
      </c>
      <c r="M1012" s="43">
        <f t="shared" si="27"/>
        <v>71</v>
      </c>
      <c r="N1012" s="44" t="str">
        <f t="shared" si="28"/>
        <v>71pieces</v>
      </c>
      <c r="O1012" s="51">
        <f t="shared" si="37"/>
        <v>2134.9699999999998</v>
      </c>
      <c r="P1012" s="46"/>
      <c r="Q1012" s="46"/>
      <c r="R1012" s="46"/>
      <c r="S1012" s="46"/>
      <c r="T1012" s="46"/>
      <c r="U1012" s="46"/>
      <c r="V1012" s="46"/>
      <c r="W1012" s="46"/>
      <c r="X1012" s="46"/>
      <c r="Y1012" s="46"/>
      <c r="Z1012" s="46"/>
    </row>
    <row r="1013" spans="1:26" ht="13.5" customHeight="1">
      <c r="A1013" s="47">
        <v>336</v>
      </c>
      <c r="B1013" s="33" t="s">
        <v>1919</v>
      </c>
      <c r="C1013" s="34" t="s">
        <v>43</v>
      </c>
      <c r="D1013" s="48"/>
      <c r="E1013" s="50" t="s">
        <v>872</v>
      </c>
      <c r="F1013" s="155"/>
      <c r="G1013" s="38">
        <f>664.85/24</f>
        <v>27.702083333333334</v>
      </c>
      <c r="H1013" s="39">
        <v>72</v>
      </c>
      <c r="I1013" s="39">
        <v>1</v>
      </c>
      <c r="J1013" s="121" t="s">
        <v>37</v>
      </c>
      <c r="K1013" s="41" t="s">
        <v>26</v>
      </c>
      <c r="L1013" s="42" t="str">
        <f t="shared" si="26"/>
        <v>1pieces</v>
      </c>
      <c r="M1013" s="43">
        <f t="shared" si="27"/>
        <v>72</v>
      </c>
      <c r="N1013" s="44" t="str">
        <f t="shared" si="28"/>
        <v>72pieces</v>
      </c>
      <c r="O1013" s="51">
        <f t="shared" si="37"/>
        <v>1994.5500000000002</v>
      </c>
      <c r="P1013" s="46"/>
      <c r="Q1013" s="46"/>
      <c r="R1013" s="46"/>
      <c r="S1013" s="46"/>
      <c r="T1013" s="46"/>
      <c r="U1013" s="46"/>
      <c r="V1013" s="46"/>
      <c r="W1013" s="46"/>
      <c r="X1013" s="46"/>
      <c r="Y1013" s="46"/>
      <c r="Z1013" s="46"/>
    </row>
    <row r="1014" spans="1:26" ht="13.5" customHeight="1">
      <c r="A1014" s="47">
        <v>336</v>
      </c>
      <c r="B1014" s="33" t="s">
        <v>1919</v>
      </c>
      <c r="C1014" s="34" t="s">
        <v>43</v>
      </c>
      <c r="D1014" s="48"/>
      <c r="E1014" s="116" t="s">
        <v>1012</v>
      </c>
      <c r="F1014" s="155"/>
      <c r="G1014" s="38">
        <v>96.7</v>
      </c>
      <c r="H1014" s="39">
        <v>1</v>
      </c>
      <c r="I1014" s="39">
        <v>1</v>
      </c>
      <c r="J1014" s="121" t="s">
        <v>37</v>
      </c>
      <c r="K1014" s="41" t="s">
        <v>26</v>
      </c>
      <c r="L1014" s="42" t="str">
        <f t="shared" si="26"/>
        <v>1pieces</v>
      </c>
      <c r="M1014" s="43">
        <f t="shared" si="27"/>
        <v>1</v>
      </c>
      <c r="N1014" s="44" t="str">
        <f t="shared" si="28"/>
        <v>1pieces</v>
      </c>
      <c r="O1014" s="51">
        <f t="shared" si="37"/>
        <v>96.7</v>
      </c>
      <c r="P1014" s="46"/>
      <c r="Q1014" s="46"/>
      <c r="R1014" s="46"/>
      <c r="S1014" s="46"/>
      <c r="T1014" s="46"/>
      <c r="U1014" s="46"/>
      <c r="V1014" s="46"/>
      <c r="W1014" s="46"/>
      <c r="X1014" s="46"/>
      <c r="Y1014" s="46"/>
      <c r="Z1014" s="46"/>
    </row>
    <row r="1015" spans="1:26" ht="13.5" customHeight="1">
      <c r="A1015" s="47">
        <v>336</v>
      </c>
      <c r="B1015" s="68" t="s">
        <v>1919</v>
      </c>
      <c r="C1015" s="34" t="s">
        <v>35</v>
      </c>
      <c r="D1015" s="48"/>
      <c r="E1015" s="116" t="s">
        <v>1035</v>
      </c>
      <c r="F1015" s="155"/>
      <c r="G1015" s="38">
        <v>136</v>
      </c>
      <c r="H1015" s="39">
        <v>2</v>
      </c>
      <c r="I1015" s="39">
        <v>1000</v>
      </c>
      <c r="J1015" s="121" t="s">
        <v>29</v>
      </c>
      <c r="K1015" s="41" t="s">
        <v>26</v>
      </c>
      <c r="L1015" s="42" t="str">
        <f t="shared" si="26"/>
        <v>1000ml</v>
      </c>
      <c r="M1015" s="43">
        <f t="shared" si="27"/>
        <v>2000</v>
      </c>
      <c r="N1015" s="44" t="str">
        <f t="shared" si="28"/>
        <v>2000ml</v>
      </c>
      <c r="O1015" s="51">
        <f t="shared" si="37"/>
        <v>272</v>
      </c>
      <c r="P1015" s="46"/>
      <c r="Q1015" s="46"/>
      <c r="R1015" s="46"/>
      <c r="S1015" s="46"/>
      <c r="T1015" s="46"/>
      <c r="U1015" s="46"/>
      <c r="V1015" s="46"/>
      <c r="W1015" s="46"/>
      <c r="X1015" s="46"/>
      <c r="Y1015" s="46"/>
      <c r="Z1015" s="46"/>
    </row>
    <row r="1016" spans="1:26" ht="13.5" customHeight="1">
      <c r="A1016" s="47">
        <v>336</v>
      </c>
      <c r="B1016" s="68" t="s">
        <v>1919</v>
      </c>
      <c r="C1016" s="53" t="s">
        <v>39</v>
      </c>
      <c r="D1016" s="52"/>
      <c r="E1016" s="52" t="s">
        <v>872</v>
      </c>
      <c r="F1016" s="156"/>
      <c r="G1016" s="70">
        <v>29.41</v>
      </c>
      <c r="H1016" s="71">
        <v>72</v>
      </c>
      <c r="I1016" s="71">
        <v>24</v>
      </c>
      <c r="J1016" s="160" t="s">
        <v>37</v>
      </c>
      <c r="K1016" s="41"/>
      <c r="L1016" s="42" t="str">
        <f t="shared" si="26"/>
        <v>24pieces</v>
      </c>
      <c r="M1016" s="43">
        <f t="shared" si="27"/>
        <v>1728</v>
      </c>
      <c r="N1016" s="44" t="str">
        <f t="shared" si="28"/>
        <v>1728pieces</v>
      </c>
      <c r="O1016" s="51">
        <f t="shared" si="37"/>
        <v>2117.52</v>
      </c>
      <c r="P1016" s="46"/>
      <c r="Q1016" s="46"/>
      <c r="R1016" s="46"/>
      <c r="S1016" s="46"/>
      <c r="T1016" s="46"/>
      <c r="U1016" s="46"/>
      <c r="V1016" s="46"/>
      <c r="W1016" s="46"/>
      <c r="X1016" s="46"/>
      <c r="Y1016" s="46"/>
      <c r="Z1016" s="46"/>
    </row>
    <row r="1017" spans="1:26" ht="13.5" customHeight="1">
      <c r="A1017" s="32">
        <v>336</v>
      </c>
      <c r="B1017" s="33" t="s">
        <v>1919</v>
      </c>
      <c r="C1017" s="34" t="s">
        <v>27</v>
      </c>
      <c r="D1017" s="35"/>
      <c r="E1017" s="116" t="s">
        <v>872</v>
      </c>
      <c r="F1017" s="155"/>
      <c r="G1017" s="38">
        <v>29.41</v>
      </c>
      <c r="H1017" s="39">
        <v>160</v>
      </c>
      <c r="I1017" s="39">
        <v>220</v>
      </c>
      <c r="J1017" s="121" t="s">
        <v>29</v>
      </c>
      <c r="K1017" s="41" t="s">
        <v>26</v>
      </c>
      <c r="L1017" s="42" t="str">
        <f t="shared" si="26"/>
        <v>220ml</v>
      </c>
      <c r="M1017" s="43">
        <f t="shared" si="27"/>
        <v>35200</v>
      </c>
      <c r="N1017" s="44" t="str">
        <f t="shared" si="28"/>
        <v>35200ml</v>
      </c>
      <c r="O1017" s="45">
        <f t="shared" si="37"/>
        <v>4705.6000000000004</v>
      </c>
      <c r="P1017" s="46"/>
      <c r="Q1017" s="46"/>
      <c r="R1017" s="46"/>
      <c r="S1017" s="46"/>
      <c r="T1017" s="46"/>
      <c r="U1017" s="46"/>
      <c r="V1017" s="46"/>
      <c r="W1017" s="46"/>
      <c r="X1017" s="46"/>
      <c r="Y1017" s="46"/>
      <c r="Z1017" s="46"/>
    </row>
    <row r="1018" spans="1:26" ht="13.5" customHeight="1">
      <c r="A1018" s="32">
        <v>336</v>
      </c>
      <c r="B1018" s="286" t="s">
        <v>1919</v>
      </c>
      <c r="C1018" s="34" t="s">
        <v>47</v>
      </c>
      <c r="D1018" s="59"/>
      <c r="E1018" s="116" t="s">
        <v>872</v>
      </c>
      <c r="F1018" s="195"/>
      <c r="G1018" s="38">
        <v>27.98</v>
      </c>
      <c r="H1018" s="39">
        <v>72</v>
      </c>
      <c r="I1018" s="39">
        <v>1</v>
      </c>
      <c r="J1018" s="121" t="s">
        <v>37</v>
      </c>
      <c r="K1018" s="46"/>
      <c r="L1018" s="42" t="str">
        <f t="shared" si="26"/>
        <v>1pieces</v>
      </c>
      <c r="M1018" s="43">
        <f t="shared" si="27"/>
        <v>72</v>
      </c>
      <c r="N1018" s="44" t="str">
        <f t="shared" si="28"/>
        <v>72pieces</v>
      </c>
      <c r="O1018" s="51">
        <f t="shared" si="37"/>
        <v>2014.56</v>
      </c>
      <c r="P1018" s="46"/>
      <c r="Q1018" s="46"/>
      <c r="R1018" s="46"/>
      <c r="S1018" s="46"/>
      <c r="T1018" s="46"/>
      <c r="U1018" s="46"/>
      <c r="V1018" s="46"/>
      <c r="W1018" s="46"/>
      <c r="X1018" s="46"/>
      <c r="Y1018" s="46"/>
      <c r="Z1018" s="46"/>
    </row>
    <row r="1019" spans="1:26" ht="13.5" customHeight="1">
      <c r="A1019" s="47">
        <v>337</v>
      </c>
      <c r="B1019" s="48" t="s">
        <v>1920</v>
      </c>
      <c r="C1019" s="34" t="s">
        <v>43</v>
      </c>
      <c r="D1019" s="48"/>
      <c r="E1019" s="116" t="s">
        <v>1012</v>
      </c>
      <c r="F1019" s="155"/>
      <c r="G1019" s="38">
        <v>97.2</v>
      </c>
      <c r="H1019" s="39">
        <v>1</v>
      </c>
      <c r="I1019" s="39">
        <v>1</v>
      </c>
      <c r="J1019" s="121" t="s">
        <v>37</v>
      </c>
      <c r="K1019" s="41" t="s">
        <v>26</v>
      </c>
      <c r="L1019" s="42" t="str">
        <f t="shared" si="26"/>
        <v>1pieces</v>
      </c>
      <c r="M1019" s="43">
        <f t="shared" si="27"/>
        <v>1</v>
      </c>
      <c r="N1019" s="44" t="str">
        <f t="shared" si="28"/>
        <v>1pieces</v>
      </c>
      <c r="O1019" s="51">
        <f t="shared" si="37"/>
        <v>97.2</v>
      </c>
      <c r="P1019" s="46"/>
      <c r="Q1019" s="46"/>
      <c r="R1019" s="46"/>
      <c r="S1019" s="46"/>
      <c r="T1019" s="46"/>
      <c r="U1019" s="46"/>
      <c r="V1019" s="46"/>
      <c r="W1019" s="46"/>
      <c r="X1019" s="46"/>
      <c r="Y1019" s="46"/>
      <c r="Z1019" s="46"/>
    </row>
    <row r="1020" spans="1:26" ht="13.5" customHeight="1">
      <c r="A1020" s="47">
        <v>338</v>
      </c>
      <c r="B1020" s="33" t="s">
        <v>2100</v>
      </c>
      <c r="C1020" s="34" t="s">
        <v>43</v>
      </c>
      <c r="D1020" s="48"/>
      <c r="E1020" s="116" t="s">
        <v>2102</v>
      </c>
      <c r="F1020" s="155"/>
      <c r="G1020" s="38">
        <f t="shared" ref="G1020:G1021" si="38">615.15/24</f>
        <v>25.631249999999998</v>
      </c>
      <c r="H1020" s="39">
        <v>24</v>
      </c>
      <c r="I1020" s="39">
        <v>1</v>
      </c>
      <c r="J1020" s="121" t="s">
        <v>37</v>
      </c>
      <c r="K1020" s="41" t="s">
        <v>26</v>
      </c>
      <c r="L1020" s="42" t="str">
        <f t="shared" si="26"/>
        <v>1pieces</v>
      </c>
      <c r="M1020" s="43">
        <f t="shared" si="27"/>
        <v>24</v>
      </c>
      <c r="N1020" s="44" t="str">
        <f t="shared" si="28"/>
        <v>24pieces</v>
      </c>
      <c r="O1020" s="51">
        <f t="shared" si="37"/>
        <v>615.15</v>
      </c>
      <c r="P1020" s="46"/>
      <c r="Q1020" s="46"/>
      <c r="R1020" s="46"/>
      <c r="S1020" s="46"/>
      <c r="T1020" s="46"/>
      <c r="U1020" s="46"/>
      <c r="V1020" s="46"/>
      <c r="W1020" s="46"/>
      <c r="X1020" s="46"/>
      <c r="Y1020" s="46"/>
      <c r="Z1020" s="46"/>
    </row>
    <row r="1021" spans="1:26" ht="13.5" customHeight="1">
      <c r="A1021" s="47">
        <v>339</v>
      </c>
      <c r="B1021" s="33" t="s">
        <v>2103</v>
      </c>
      <c r="C1021" s="34" t="s">
        <v>43</v>
      </c>
      <c r="D1021" s="48"/>
      <c r="E1021" s="116" t="s">
        <v>2102</v>
      </c>
      <c r="F1021" s="155"/>
      <c r="G1021" s="38">
        <f t="shared" si="38"/>
        <v>25.631249999999998</v>
      </c>
      <c r="H1021" s="39">
        <v>24</v>
      </c>
      <c r="I1021" s="39">
        <v>1</v>
      </c>
      <c r="J1021" s="121" t="s">
        <v>37</v>
      </c>
      <c r="K1021" s="41" t="s">
        <v>26</v>
      </c>
      <c r="L1021" s="42" t="str">
        <f t="shared" si="26"/>
        <v>1pieces</v>
      </c>
      <c r="M1021" s="43">
        <f t="shared" si="27"/>
        <v>24</v>
      </c>
      <c r="N1021" s="44" t="str">
        <f t="shared" si="28"/>
        <v>24pieces</v>
      </c>
      <c r="O1021" s="51">
        <f t="shared" si="37"/>
        <v>615.15</v>
      </c>
      <c r="P1021" s="46"/>
      <c r="Q1021" s="46"/>
      <c r="R1021" s="46"/>
      <c r="S1021" s="46"/>
      <c r="T1021" s="46"/>
      <c r="U1021" s="46"/>
      <c r="V1021" s="46"/>
      <c r="W1021" s="46"/>
      <c r="X1021" s="46"/>
      <c r="Y1021" s="46"/>
      <c r="Z1021" s="46"/>
    </row>
    <row r="1022" spans="1:26" ht="13.5" customHeight="1">
      <c r="A1022" s="32">
        <v>339</v>
      </c>
      <c r="B1022" s="36" t="s">
        <v>2103</v>
      </c>
      <c r="C1022" s="34" t="s">
        <v>27</v>
      </c>
      <c r="D1022" s="48"/>
      <c r="E1022" s="36" t="s">
        <v>2102</v>
      </c>
      <c r="F1022" s="155"/>
      <c r="G1022" s="38">
        <v>25.63</v>
      </c>
      <c r="H1022" s="39">
        <v>40</v>
      </c>
      <c r="I1022" s="39">
        <v>250</v>
      </c>
      <c r="J1022" s="121" t="s">
        <v>29</v>
      </c>
      <c r="K1022" s="41" t="s">
        <v>26</v>
      </c>
      <c r="L1022" s="42" t="str">
        <f t="shared" si="26"/>
        <v>250ml</v>
      </c>
      <c r="M1022" s="43">
        <f t="shared" si="27"/>
        <v>10000</v>
      </c>
      <c r="N1022" s="44" t="str">
        <f t="shared" si="28"/>
        <v>10000ml</v>
      </c>
      <c r="O1022" s="45">
        <f t="shared" si="37"/>
        <v>1025.2</v>
      </c>
      <c r="P1022" s="46"/>
      <c r="Q1022" s="46"/>
      <c r="R1022" s="46"/>
      <c r="S1022" s="46"/>
      <c r="T1022" s="46"/>
      <c r="U1022" s="46"/>
      <c r="V1022" s="46"/>
      <c r="W1022" s="46"/>
      <c r="X1022" s="46"/>
      <c r="Y1022" s="46"/>
      <c r="Z1022" s="46"/>
    </row>
    <row r="1023" spans="1:26" ht="13.5" customHeight="1">
      <c r="A1023" s="47">
        <v>340</v>
      </c>
      <c r="B1023" s="33" t="s">
        <v>2318</v>
      </c>
      <c r="C1023" s="34" t="s">
        <v>43</v>
      </c>
      <c r="D1023" s="48"/>
      <c r="E1023" s="116" t="s">
        <v>2652</v>
      </c>
      <c r="F1023" s="155"/>
      <c r="G1023" s="38">
        <f>757.65/24</f>
        <v>31.568749999999998</v>
      </c>
      <c r="H1023" s="39">
        <v>48</v>
      </c>
      <c r="I1023" s="39">
        <v>1</v>
      </c>
      <c r="J1023" s="121" t="s">
        <v>37</v>
      </c>
      <c r="K1023" s="41" t="s">
        <v>26</v>
      </c>
      <c r="L1023" s="42" t="str">
        <f t="shared" si="26"/>
        <v>1pieces</v>
      </c>
      <c r="M1023" s="43">
        <f t="shared" si="27"/>
        <v>48</v>
      </c>
      <c r="N1023" s="44" t="str">
        <f t="shared" si="28"/>
        <v>48pieces</v>
      </c>
      <c r="O1023" s="51">
        <f t="shared" si="37"/>
        <v>1515.3</v>
      </c>
      <c r="P1023" s="46"/>
      <c r="Q1023" s="46"/>
      <c r="R1023" s="46"/>
      <c r="S1023" s="46"/>
      <c r="T1023" s="46"/>
      <c r="U1023" s="46"/>
      <c r="V1023" s="46"/>
      <c r="W1023" s="46"/>
      <c r="X1023" s="46"/>
      <c r="Y1023" s="46"/>
      <c r="Z1023" s="46"/>
    </row>
    <row r="1024" spans="1:26" ht="13.5" customHeight="1">
      <c r="A1024" s="47">
        <v>340</v>
      </c>
      <c r="B1024" s="52" t="s">
        <v>2318</v>
      </c>
      <c r="C1024" s="53" t="s">
        <v>39</v>
      </c>
      <c r="D1024" s="52"/>
      <c r="E1024" s="52" t="s">
        <v>2652</v>
      </c>
      <c r="F1024" s="156"/>
      <c r="G1024" s="70">
        <v>32.840000000000003</v>
      </c>
      <c r="H1024" s="78">
        <v>9</v>
      </c>
      <c r="I1024" s="71">
        <v>24</v>
      </c>
      <c r="J1024" s="160" t="s">
        <v>37</v>
      </c>
      <c r="K1024" s="41"/>
      <c r="L1024" s="42" t="str">
        <f t="shared" si="26"/>
        <v>24pieces</v>
      </c>
      <c r="M1024" s="43">
        <f t="shared" si="27"/>
        <v>216</v>
      </c>
      <c r="N1024" s="44" t="str">
        <f t="shared" si="28"/>
        <v>216pieces</v>
      </c>
      <c r="O1024" s="51">
        <f t="shared" si="37"/>
        <v>295.56000000000006</v>
      </c>
      <c r="P1024" s="46"/>
      <c r="Q1024" s="46"/>
      <c r="R1024" s="46"/>
      <c r="S1024" s="46"/>
      <c r="T1024" s="46"/>
      <c r="U1024" s="46"/>
      <c r="V1024" s="46"/>
      <c r="W1024" s="46"/>
      <c r="X1024" s="46"/>
      <c r="Y1024" s="46"/>
      <c r="Z1024" s="46"/>
    </row>
    <row r="1025" spans="1:26" ht="13.5" customHeight="1">
      <c r="A1025" s="32">
        <v>340</v>
      </c>
      <c r="B1025" s="128" t="s">
        <v>2318</v>
      </c>
      <c r="C1025" s="34" t="s">
        <v>82</v>
      </c>
      <c r="D1025" s="35"/>
      <c r="E1025" s="128" t="s">
        <v>2653</v>
      </c>
      <c r="F1025" s="155" t="s">
        <v>76</v>
      </c>
      <c r="G1025" s="207">
        <v>30.4</v>
      </c>
      <c r="H1025" s="165">
        <v>23</v>
      </c>
      <c r="I1025" s="165">
        <v>1</v>
      </c>
      <c r="J1025" s="196" t="s">
        <v>29</v>
      </c>
      <c r="K1025" s="41" t="s">
        <v>26</v>
      </c>
      <c r="L1025" s="42" t="str">
        <f t="shared" si="26"/>
        <v>1ml</v>
      </c>
      <c r="M1025" s="43">
        <f t="shared" si="27"/>
        <v>23</v>
      </c>
      <c r="N1025" s="44" t="str">
        <f t="shared" si="28"/>
        <v>23ml</v>
      </c>
      <c r="O1025" s="51">
        <f t="shared" si="37"/>
        <v>699.19999999999993</v>
      </c>
      <c r="P1025" s="46"/>
      <c r="Q1025" s="46"/>
      <c r="R1025" s="46"/>
      <c r="S1025" s="46"/>
      <c r="T1025" s="46"/>
      <c r="U1025" s="46"/>
      <c r="V1025" s="46"/>
      <c r="W1025" s="46"/>
      <c r="X1025" s="46"/>
      <c r="Y1025" s="46"/>
      <c r="Z1025" s="46"/>
    </row>
    <row r="1026" spans="1:26" ht="13.5" customHeight="1">
      <c r="A1026" s="47">
        <v>341</v>
      </c>
      <c r="B1026" s="48" t="s">
        <v>1298</v>
      </c>
      <c r="C1026" s="34" t="s">
        <v>43</v>
      </c>
      <c r="D1026" s="48"/>
      <c r="E1026" s="116" t="s">
        <v>1299</v>
      </c>
      <c r="F1026" s="155"/>
      <c r="G1026" s="38">
        <v>340</v>
      </c>
      <c r="H1026" s="39">
        <v>2</v>
      </c>
      <c r="I1026" s="39">
        <v>500</v>
      </c>
      <c r="J1026" s="121" t="s">
        <v>59</v>
      </c>
      <c r="K1026" s="41" t="s">
        <v>26</v>
      </c>
      <c r="L1026" s="42" t="str">
        <f t="shared" si="26"/>
        <v>500grams</v>
      </c>
      <c r="M1026" s="43">
        <f t="shared" si="27"/>
        <v>1000</v>
      </c>
      <c r="N1026" s="44" t="str">
        <f t="shared" si="28"/>
        <v>1000grams</v>
      </c>
      <c r="O1026" s="51">
        <f t="shared" si="37"/>
        <v>680</v>
      </c>
      <c r="P1026" s="46"/>
      <c r="Q1026" s="46"/>
      <c r="R1026" s="46"/>
      <c r="S1026" s="46"/>
      <c r="T1026" s="46"/>
      <c r="U1026" s="46"/>
      <c r="V1026" s="46"/>
      <c r="W1026" s="46"/>
      <c r="X1026" s="46"/>
      <c r="Y1026" s="46"/>
      <c r="Z1026" s="46"/>
    </row>
    <row r="1027" spans="1:26" ht="13.5" customHeight="1">
      <c r="A1027" s="47">
        <v>342</v>
      </c>
      <c r="B1027" s="33" t="s">
        <v>2027</v>
      </c>
      <c r="C1027" s="34" t="s">
        <v>43</v>
      </c>
      <c r="D1027" s="48"/>
      <c r="E1027" s="50" t="s">
        <v>2028</v>
      </c>
      <c r="F1027" s="155"/>
      <c r="G1027" s="38">
        <v>65</v>
      </c>
      <c r="H1027" s="39">
        <v>2</v>
      </c>
      <c r="I1027" s="39">
        <v>6</v>
      </c>
      <c r="J1027" s="121" t="s">
        <v>37</v>
      </c>
      <c r="K1027" s="41" t="s">
        <v>26</v>
      </c>
      <c r="L1027" s="42" t="str">
        <f t="shared" si="26"/>
        <v>6pieces</v>
      </c>
      <c r="M1027" s="43">
        <f t="shared" si="27"/>
        <v>12</v>
      </c>
      <c r="N1027" s="44" t="str">
        <f t="shared" si="28"/>
        <v>12pieces</v>
      </c>
      <c r="O1027" s="51">
        <f t="shared" si="37"/>
        <v>130</v>
      </c>
      <c r="P1027" s="46"/>
      <c r="Q1027" s="46"/>
      <c r="R1027" s="46"/>
      <c r="S1027" s="46"/>
      <c r="T1027" s="46"/>
      <c r="U1027" s="46"/>
      <c r="V1027" s="46"/>
      <c r="W1027" s="46"/>
      <c r="X1027" s="46"/>
      <c r="Y1027" s="46"/>
      <c r="Z1027" s="46"/>
    </row>
    <row r="1028" spans="1:26" ht="13.5" customHeight="1">
      <c r="A1028" s="32">
        <v>342</v>
      </c>
      <c r="B1028" s="208" t="s">
        <v>2027</v>
      </c>
      <c r="C1028" s="34" t="s">
        <v>27</v>
      </c>
      <c r="D1028" s="48"/>
      <c r="E1028" s="208" t="s">
        <v>2028</v>
      </c>
      <c r="F1028" s="155"/>
      <c r="G1028" s="38">
        <v>10.83</v>
      </c>
      <c r="H1028" s="39">
        <v>10</v>
      </c>
      <c r="I1028" s="39">
        <v>33</v>
      </c>
      <c r="J1028" s="121" t="s">
        <v>59</v>
      </c>
      <c r="K1028" s="41" t="s">
        <v>26</v>
      </c>
      <c r="L1028" s="42" t="str">
        <f t="shared" si="26"/>
        <v>33grams</v>
      </c>
      <c r="M1028" s="43">
        <f t="shared" si="27"/>
        <v>330</v>
      </c>
      <c r="N1028" s="44" t="str">
        <f t="shared" si="28"/>
        <v>330grams</v>
      </c>
      <c r="O1028" s="45">
        <f t="shared" si="37"/>
        <v>108.3</v>
      </c>
      <c r="P1028" s="46"/>
      <c r="Q1028" s="46"/>
      <c r="R1028" s="46"/>
      <c r="S1028" s="46"/>
      <c r="T1028" s="46"/>
      <c r="U1028" s="46"/>
      <c r="V1028" s="46"/>
      <c r="W1028" s="46"/>
      <c r="X1028" s="46"/>
      <c r="Y1028" s="46"/>
      <c r="Z1028" s="46"/>
    </row>
    <row r="1029" spans="1:26" ht="13.5" customHeight="1">
      <c r="A1029" s="47">
        <v>343</v>
      </c>
      <c r="B1029" s="209" t="s">
        <v>2031</v>
      </c>
      <c r="C1029" s="34" t="s">
        <v>43</v>
      </c>
      <c r="D1029" s="48"/>
      <c r="E1029" s="116" t="s">
        <v>2028</v>
      </c>
      <c r="F1029" s="155"/>
      <c r="G1029" s="38">
        <v>65</v>
      </c>
      <c r="H1029" s="39">
        <v>1</v>
      </c>
      <c r="I1029" s="39">
        <v>6</v>
      </c>
      <c r="J1029" s="121" t="s">
        <v>37</v>
      </c>
      <c r="K1029" s="41" t="s">
        <v>26</v>
      </c>
      <c r="L1029" s="42" t="str">
        <f t="shared" ref="L1029:L1283" si="39">CONCATENATE(I1029,J1029)</f>
        <v>6pieces</v>
      </c>
      <c r="M1029" s="43">
        <f t="shared" ref="M1029:M1283" si="40">H1029*I1029</f>
        <v>6</v>
      </c>
      <c r="N1029" s="44" t="str">
        <f t="shared" ref="N1029:N1283" si="41">CONCATENATE(M1029,J1029)</f>
        <v>6pieces</v>
      </c>
      <c r="O1029" s="51">
        <f t="shared" si="37"/>
        <v>65</v>
      </c>
      <c r="P1029" s="46"/>
      <c r="Q1029" s="46"/>
      <c r="R1029" s="46"/>
      <c r="S1029" s="46"/>
      <c r="T1029" s="46"/>
      <c r="U1029" s="46"/>
      <c r="V1029" s="46"/>
      <c r="W1029" s="46"/>
      <c r="X1029" s="46"/>
      <c r="Y1029" s="46"/>
      <c r="Z1029" s="46"/>
    </row>
    <row r="1030" spans="1:26" ht="13.5" customHeight="1">
      <c r="A1030" s="47">
        <v>343</v>
      </c>
      <c r="B1030" s="68" t="s">
        <v>2031</v>
      </c>
      <c r="C1030" s="53" t="s">
        <v>39</v>
      </c>
      <c r="D1030" s="68"/>
      <c r="E1030" s="68" t="s">
        <v>2028</v>
      </c>
      <c r="F1030" s="156"/>
      <c r="G1030" s="70">
        <v>64.5</v>
      </c>
      <c r="H1030" s="71">
        <v>1</v>
      </c>
      <c r="I1030" s="71">
        <v>6</v>
      </c>
      <c r="J1030" s="160" t="s">
        <v>37</v>
      </c>
      <c r="K1030" s="41"/>
      <c r="L1030" s="42" t="str">
        <f t="shared" si="39"/>
        <v>6pieces</v>
      </c>
      <c r="M1030" s="43">
        <f t="shared" si="40"/>
        <v>6</v>
      </c>
      <c r="N1030" s="44" t="str">
        <f t="shared" si="41"/>
        <v>6pieces</v>
      </c>
      <c r="O1030" s="51">
        <f t="shared" si="37"/>
        <v>64.5</v>
      </c>
      <c r="P1030" s="46"/>
      <c r="Q1030" s="46"/>
      <c r="R1030" s="46"/>
      <c r="S1030" s="46"/>
      <c r="T1030" s="46"/>
      <c r="U1030" s="46"/>
      <c r="V1030" s="46"/>
      <c r="W1030" s="46"/>
      <c r="X1030" s="46"/>
      <c r="Y1030" s="46"/>
      <c r="Z1030" s="46"/>
    </row>
    <row r="1031" spans="1:26" ht="13.5" customHeight="1">
      <c r="A1031" s="47">
        <v>344</v>
      </c>
      <c r="B1031" s="33" t="s">
        <v>2032</v>
      </c>
      <c r="C1031" s="34" t="s">
        <v>43</v>
      </c>
      <c r="D1031" s="48"/>
      <c r="E1031" s="50" t="s">
        <v>2028</v>
      </c>
      <c r="F1031" s="155"/>
      <c r="G1031" s="38">
        <f>65/6</f>
        <v>10.833333333333334</v>
      </c>
      <c r="H1031" s="39">
        <v>11</v>
      </c>
      <c r="I1031" s="39">
        <v>1</v>
      </c>
      <c r="J1031" s="121" t="s">
        <v>37</v>
      </c>
      <c r="K1031" s="41" t="s">
        <v>26</v>
      </c>
      <c r="L1031" s="42" t="str">
        <f t="shared" si="39"/>
        <v>1pieces</v>
      </c>
      <c r="M1031" s="43">
        <f t="shared" si="40"/>
        <v>11</v>
      </c>
      <c r="N1031" s="44" t="str">
        <f t="shared" si="41"/>
        <v>11pieces</v>
      </c>
      <c r="O1031" s="51">
        <f t="shared" si="37"/>
        <v>119.16666666666667</v>
      </c>
      <c r="P1031" s="46"/>
      <c r="Q1031" s="46"/>
      <c r="R1031" s="46"/>
      <c r="S1031" s="46"/>
      <c r="T1031" s="46"/>
      <c r="U1031" s="46"/>
      <c r="V1031" s="46"/>
      <c r="W1031" s="46"/>
      <c r="X1031" s="46"/>
      <c r="Y1031" s="46"/>
      <c r="Z1031" s="46"/>
    </row>
    <row r="1032" spans="1:26" ht="13.5" customHeight="1">
      <c r="A1032" s="232">
        <v>345</v>
      </c>
      <c r="B1032" s="33" t="s">
        <v>2345</v>
      </c>
      <c r="C1032" s="34" t="s">
        <v>43</v>
      </c>
      <c r="D1032" s="179"/>
      <c r="E1032" s="50" t="s">
        <v>2347</v>
      </c>
      <c r="F1032" s="111"/>
      <c r="G1032" s="38">
        <v>75</v>
      </c>
      <c r="H1032" s="39">
        <v>9</v>
      </c>
      <c r="I1032" s="39">
        <v>50</v>
      </c>
      <c r="J1032" s="121" t="s">
        <v>37</v>
      </c>
      <c r="K1032" s="41" t="s">
        <v>26</v>
      </c>
      <c r="L1032" s="42" t="str">
        <f t="shared" si="39"/>
        <v>50pieces</v>
      </c>
      <c r="M1032" s="43">
        <f t="shared" si="40"/>
        <v>450</v>
      </c>
      <c r="N1032" s="44" t="str">
        <f t="shared" si="41"/>
        <v>450pieces</v>
      </c>
      <c r="O1032" s="51">
        <f t="shared" si="37"/>
        <v>675</v>
      </c>
      <c r="P1032" s="46"/>
      <c r="Q1032" s="46"/>
      <c r="R1032" s="46"/>
      <c r="S1032" s="46"/>
      <c r="T1032" s="46"/>
      <c r="U1032" s="46"/>
      <c r="V1032" s="46"/>
      <c r="W1032" s="46"/>
      <c r="X1032" s="46"/>
      <c r="Y1032" s="46"/>
      <c r="Z1032" s="46"/>
    </row>
    <row r="1033" spans="1:26" ht="13.5" customHeight="1">
      <c r="A1033" s="232">
        <v>345</v>
      </c>
      <c r="B1033" s="68" t="s">
        <v>2345</v>
      </c>
      <c r="C1033" s="53" t="s">
        <v>39</v>
      </c>
      <c r="D1033" s="99"/>
      <c r="E1033" s="68" t="s">
        <v>2347</v>
      </c>
      <c r="F1033" s="37"/>
      <c r="G1033" s="70">
        <v>1.5</v>
      </c>
      <c r="H1033" s="236">
        <v>10</v>
      </c>
      <c r="I1033" s="71">
        <v>50</v>
      </c>
      <c r="J1033" s="160" t="s">
        <v>37</v>
      </c>
      <c r="K1033" s="41"/>
      <c r="L1033" s="42" t="str">
        <f t="shared" si="39"/>
        <v>50pieces</v>
      </c>
      <c r="M1033" s="43">
        <f t="shared" si="40"/>
        <v>500</v>
      </c>
      <c r="N1033" s="44" t="str">
        <f t="shared" si="41"/>
        <v>500pieces</v>
      </c>
      <c r="O1033" s="51">
        <f t="shared" si="37"/>
        <v>15</v>
      </c>
      <c r="P1033" s="46"/>
      <c r="Q1033" s="46"/>
      <c r="R1033" s="46"/>
      <c r="S1033" s="46"/>
      <c r="T1033" s="46"/>
      <c r="U1033" s="46"/>
      <c r="V1033" s="46"/>
      <c r="W1033" s="46"/>
      <c r="X1033" s="46"/>
      <c r="Y1033" s="46"/>
      <c r="Z1033" s="46"/>
    </row>
    <row r="1034" spans="1:26" ht="13.5" customHeight="1">
      <c r="A1034" s="233">
        <v>345</v>
      </c>
      <c r="B1034" s="208" t="s">
        <v>2345</v>
      </c>
      <c r="C1034" s="34" t="s">
        <v>27</v>
      </c>
      <c r="D1034" s="90"/>
      <c r="E1034" s="208" t="s">
        <v>2346</v>
      </c>
      <c r="F1034" s="111"/>
      <c r="G1034" s="38">
        <v>22</v>
      </c>
      <c r="H1034" s="39">
        <v>5.54</v>
      </c>
      <c r="I1034" s="39">
        <v>1</v>
      </c>
      <c r="J1034" s="121" t="s">
        <v>59</v>
      </c>
      <c r="K1034" s="41" t="s">
        <v>26</v>
      </c>
      <c r="L1034" s="42" t="str">
        <f t="shared" si="39"/>
        <v>1grams</v>
      </c>
      <c r="M1034" s="43">
        <f t="shared" si="40"/>
        <v>5.54</v>
      </c>
      <c r="N1034" s="44" t="str">
        <f t="shared" si="41"/>
        <v>5.54grams</v>
      </c>
      <c r="O1034" s="45">
        <f t="shared" si="37"/>
        <v>121.88</v>
      </c>
      <c r="P1034" s="46"/>
      <c r="Q1034" s="46"/>
      <c r="R1034" s="46"/>
      <c r="S1034" s="46"/>
      <c r="T1034" s="46"/>
      <c r="U1034" s="46"/>
      <c r="V1034" s="46"/>
      <c r="W1034" s="46"/>
      <c r="X1034" s="46"/>
      <c r="Y1034" s="46"/>
      <c r="Z1034" s="46"/>
    </row>
    <row r="1035" spans="1:26" ht="13.5" customHeight="1">
      <c r="A1035" s="232">
        <v>346</v>
      </c>
      <c r="B1035" s="33" t="s">
        <v>2563</v>
      </c>
      <c r="C1035" s="34" t="s">
        <v>43</v>
      </c>
      <c r="D1035" s="35"/>
      <c r="E1035" s="50" t="s">
        <v>2564</v>
      </c>
      <c r="F1035" s="111"/>
      <c r="G1035" s="38">
        <v>85</v>
      </c>
      <c r="H1035" s="39">
        <v>3</v>
      </c>
      <c r="I1035" s="39">
        <v>1</v>
      </c>
      <c r="J1035" s="121" t="s">
        <v>2565</v>
      </c>
      <c r="K1035" s="41" t="s">
        <v>26</v>
      </c>
      <c r="L1035" s="42" t="str">
        <f t="shared" si="39"/>
        <v>1loaves</v>
      </c>
      <c r="M1035" s="43">
        <f t="shared" si="40"/>
        <v>3</v>
      </c>
      <c r="N1035" s="44" t="str">
        <f t="shared" si="41"/>
        <v>3loaves</v>
      </c>
      <c r="O1035" s="51">
        <f t="shared" si="37"/>
        <v>255</v>
      </c>
      <c r="P1035" s="46"/>
      <c r="Q1035" s="46"/>
      <c r="R1035" s="46"/>
      <c r="S1035" s="46"/>
      <c r="T1035" s="46"/>
      <c r="U1035" s="46"/>
      <c r="V1035" s="46"/>
      <c r="W1035" s="46"/>
      <c r="X1035" s="46"/>
      <c r="Y1035" s="46"/>
      <c r="Z1035" s="46"/>
    </row>
    <row r="1036" spans="1:26" ht="13.5" customHeight="1">
      <c r="A1036" s="233">
        <v>346</v>
      </c>
      <c r="B1036" s="128" t="s">
        <v>2563</v>
      </c>
      <c r="C1036" s="34" t="s">
        <v>82</v>
      </c>
      <c r="D1036" s="204"/>
      <c r="E1036" s="128" t="s">
        <v>2564</v>
      </c>
      <c r="F1036" s="111" t="s">
        <v>76</v>
      </c>
      <c r="G1036" s="207">
        <v>85</v>
      </c>
      <c r="H1036" s="165">
        <v>1</v>
      </c>
      <c r="I1036" s="170">
        <v>600</v>
      </c>
      <c r="J1036" s="387" t="s">
        <v>59</v>
      </c>
      <c r="K1036" s="41" t="s">
        <v>26</v>
      </c>
      <c r="L1036" s="42" t="str">
        <f t="shared" si="39"/>
        <v>600grams</v>
      </c>
      <c r="M1036" s="43">
        <f t="shared" si="40"/>
        <v>600</v>
      </c>
      <c r="N1036" s="44" t="str">
        <f t="shared" si="41"/>
        <v>600grams</v>
      </c>
      <c r="O1036" s="51">
        <f t="shared" si="37"/>
        <v>85</v>
      </c>
      <c r="P1036" s="46"/>
      <c r="Q1036" s="46"/>
      <c r="R1036" s="46"/>
      <c r="S1036" s="46"/>
      <c r="T1036" s="46"/>
      <c r="U1036" s="46"/>
      <c r="V1036" s="46"/>
      <c r="W1036" s="46"/>
      <c r="X1036" s="46"/>
      <c r="Y1036" s="46"/>
      <c r="Z1036" s="46"/>
    </row>
    <row r="1037" spans="1:26" ht="13.5" customHeight="1">
      <c r="A1037" s="232">
        <v>347</v>
      </c>
      <c r="B1037" s="33" t="s">
        <v>243</v>
      </c>
      <c r="C1037" s="34" t="s">
        <v>43</v>
      </c>
      <c r="D1037" s="35"/>
      <c r="E1037" s="50" t="s">
        <v>245</v>
      </c>
      <c r="F1037" s="111"/>
      <c r="G1037" s="38">
        <v>31</v>
      </c>
      <c r="H1037" s="39">
        <v>4</v>
      </c>
      <c r="I1037" s="39">
        <v>250</v>
      </c>
      <c r="J1037" s="121" t="s">
        <v>59</v>
      </c>
      <c r="K1037" s="41" t="s">
        <v>26</v>
      </c>
      <c r="L1037" s="42" t="str">
        <f t="shared" si="39"/>
        <v>250grams</v>
      </c>
      <c r="M1037" s="43">
        <f t="shared" si="40"/>
        <v>1000</v>
      </c>
      <c r="N1037" s="44" t="str">
        <f t="shared" si="41"/>
        <v>1000grams</v>
      </c>
      <c r="O1037" s="51">
        <f t="shared" si="37"/>
        <v>124</v>
      </c>
      <c r="P1037" s="46"/>
      <c r="Q1037" s="46"/>
      <c r="R1037" s="46"/>
      <c r="S1037" s="46"/>
      <c r="T1037" s="46"/>
      <c r="U1037" s="46"/>
      <c r="V1037" s="46"/>
      <c r="W1037" s="46"/>
      <c r="X1037" s="46"/>
      <c r="Y1037" s="46"/>
      <c r="Z1037" s="46"/>
    </row>
    <row r="1038" spans="1:26" ht="13.5" customHeight="1">
      <c r="A1038" s="232">
        <v>347</v>
      </c>
      <c r="B1038" s="68" t="s">
        <v>243</v>
      </c>
      <c r="C1038" s="53" t="s">
        <v>39</v>
      </c>
      <c r="D1038" s="68"/>
      <c r="E1038" s="68" t="s">
        <v>245</v>
      </c>
      <c r="F1038" s="37"/>
      <c r="G1038" s="70">
        <v>31</v>
      </c>
      <c r="H1038" s="71">
        <v>3</v>
      </c>
      <c r="I1038" s="71">
        <v>250</v>
      </c>
      <c r="J1038" s="160" t="s">
        <v>59</v>
      </c>
      <c r="K1038" s="41"/>
      <c r="L1038" s="42" t="str">
        <f t="shared" si="39"/>
        <v>250grams</v>
      </c>
      <c r="M1038" s="43">
        <f t="shared" si="40"/>
        <v>750</v>
      </c>
      <c r="N1038" s="44" t="str">
        <f t="shared" si="41"/>
        <v>750grams</v>
      </c>
      <c r="O1038" s="51">
        <f t="shared" si="37"/>
        <v>93</v>
      </c>
      <c r="P1038" s="46"/>
      <c r="Q1038" s="46"/>
      <c r="R1038" s="46"/>
      <c r="S1038" s="46"/>
      <c r="T1038" s="46"/>
      <c r="U1038" s="46"/>
      <c r="V1038" s="46"/>
      <c r="W1038" s="46"/>
      <c r="X1038" s="46"/>
      <c r="Y1038" s="46"/>
      <c r="Z1038" s="46"/>
    </row>
    <row r="1039" spans="1:26" ht="13.5" customHeight="1">
      <c r="A1039" s="233">
        <v>347</v>
      </c>
      <c r="B1039" s="57" t="s">
        <v>243</v>
      </c>
      <c r="C1039" s="34" t="s">
        <v>47</v>
      </c>
      <c r="D1039" s="59"/>
      <c r="E1039" s="50" t="s">
        <v>245</v>
      </c>
      <c r="F1039" s="59"/>
      <c r="G1039" s="38">
        <v>29.86</v>
      </c>
      <c r="H1039" s="39">
        <v>97.92</v>
      </c>
      <c r="I1039" s="39">
        <v>1</v>
      </c>
      <c r="J1039" s="121" t="s">
        <v>59</v>
      </c>
      <c r="K1039" s="46"/>
      <c r="L1039" s="42" t="str">
        <f t="shared" si="39"/>
        <v>1grams</v>
      </c>
      <c r="M1039" s="43">
        <f t="shared" si="40"/>
        <v>97.92</v>
      </c>
      <c r="N1039" s="44" t="str">
        <f t="shared" si="41"/>
        <v>97.92grams</v>
      </c>
      <c r="O1039" s="51">
        <f t="shared" si="37"/>
        <v>2923.8912</v>
      </c>
      <c r="P1039" s="46"/>
      <c r="Q1039" s="46"/>
      <c r="R1039" s="46"/>
      <c r="S1039" s="46"/>
      <c r="T1039" s="46"/>
      <c r="U1039" s="46"/>
      <c r="V1039" s="46"/>
      <c r="W1039" s="46"/>
      <c r="X1039" s="46"/>
      <c r="Y1039" s="46"/>
      <c r="Z1039" s="46"/>
    </row>
    <row r="1040" spans="1:26" ht="13.5" customHeight="1">
      <c r="A1040" s="232">
        <v>348</v>
      </c>
      <c r="B1040" s="33" t="s">
        <v>291</v>
      </c>
      <c r="C1040" s="34" t="s">
        <v>43</v>
      </c>
      <c r="D1040" s="35"/>
      <c r="E1040" s="50" t="s">
        <v>288</v>
      </c>
      <c r="F1040" s="111"/>
      <c r="G1040" s="38">
        <v>31.8</v>
      </c>
      <c r="H1040" s="39">
        <f>720/180</f>
        <v>4</v>
      </c>
      <c r="I1040" s="39">
        <v>180</v>
      </c>
      <c r="J1040" s="121" t="s">
        <v>59</v>
      </c>
      <c r="K1040" s="41" t="s">
        <v>26</v>
      </c>
      <c r="L1040" s="42" t="str">
        <f t="shared" si="39"/>
        <v>180grams</v>
      </c>
      <c r="M1040" s="43">
        <f t="shared" si="40"/>
        <v>720</v>
      </c>
      <c r="N1040" s="44" t="str">
        <f t="shared" si="41"/>
        <v>720grams</v>
      </c>
      <c r="O1040" s="51">
        <f t="shared" si="37"/>
        <v>127.2</v>
      </c>
      <c r="P1040" s="46"/>
      <c r="Q1040" s="46"/>
      <c r="R1040" s="46"/>
      <c r="S1040" s="46"/>
      <c r="T1040" s="46"/>
      <c r="U1040" s="46"/>
      <c r="V1040" s="46"/>
      <c r="W1040" s="46"/>
      <c r="X1040" s="46"/>
      <c r="Y1040" s="46"/>
      <c r="Z1040" s="46"/>
    </row>
    <row r="1041" spans="1:26" ht="13.5" customHeight="1">
      <c r="A1041" s="232">
        <v>348</v>
      </c>
      <c r="B1041" s="68" t="s">
        <v>291</v>
      </c>
      <c r="C1041" s="53" t="s">
        <v>39</v>
      </c>
      <c r="D1041" s="68"/>
      <c r="E1041" s="68" t="s">
        <v>293</v>
      </c>
      <c r="F1041" s="37"/>
      <c r="G1041" s="70">
        <v>15.8</v>
      </c>
      <c r="H1041" s="71">
        <v>2</v>
      </c>
      <c r="I1041" s="71">
        <v>100</v>
      </c>
      <c r="J1041" s="160" t="s">
        <v>59</v>
      </c>
      <c r="K1041" s="41"/>
      <c r="L1041" s="42" t="str">
        <f t="shared" si="39"/>
        <v>100grams</v>
      </c>
      <c r="M1041" s="43">
        <f t="shared" si="40"/>
        <v>200</v>
      </c>
      <c r="N1041" s="44" t="str">
        <f t="shared" si="41"/>
        <v>200grams</v>
      </c>
      <c r="O1041" s="51">
        <f t="shared" si="37"/>
        <v>31.6</v>
      </c>
      <c r="P1041" s="46"/>
      <c r="Q1041" s="46"/>
      <c r="R1041" s="46"/>
      <c r="S1041" s="46"/>
      <c r="T1041" s="46"/>
      <c r="U1041" s="46"/>
      <c r="V1041" s="46"/>
      <c r="W1041" s="46"/>
      <c r="X1041" s="46"/>
      <c r="Y1041" s="46"/>
      <c r="Z1041" s="46"/>
    </row>
    <row r="1042" spans="1:26" ht="13.5" customHeight="1">
      <c r="A1042" s="233">
        <v>348</v>
      </c>
      <c r="B1042" s="122" t="s">
        <v>291</v>
      </c>
      <c r="C1042" s="34" t="s">
        <v>82</v>
      </c>
      <c r="D1042" s="9"/>
      <c r="E1042" s="122" t="s">
        <v>292</v>
      </c>
      <c r="F1042" s="111" t="s">
        <v>76</v>
      </c>
      <c r="G1042" s="207">
        <v>28</v>
      </c>
      <c r="H1042" s="165">
        <v>3</v>
      </c>
      <c r="I1042" s="165">
        <v>180</v>
      </c>
      <c r="J1042" s="196" t="s">
        <v>59</v>
      </c>
      <c r="K1042" s="41" t="s">
        <v>26</v>
      </c>
      <c r="L1042" s="42" t="str">
        <f t="shared" si="39"/>
        <v>180grams</v>
      </c>
      <c r="M1042" s="43">
        <f t="shared" si="40"/>
        <v>540</v>
      </c>
      <c r="N1042" s="44" t="str">
        <f t="shared" si="41"/>
        <v>540grams</v>
      </c>
      <c r="O1042" s="51">
        <f t="shared" si="37"/>
        <v>84</v>
      </c>
      <c r="P1042" s="46"/>
      <c r="Q1042" s="46"/>
      <c r="R1042" s="46"/>
      <c r="S1042" s="46"/>
      <c r="T1042" s="46"/>
      <c r="U1042" s="46"/>
      <c r="V1042" s="46"/>
      <c r="W1042" s="46"/>
      <c r="X1042" s="46"/>
      <c r="Y1042" s="46"/>
      <c r="Z1042" s="46"/>
    </row>
    <row r="1043" spans="1:26" ht="13.5" customHeight="1">
      <c r="A1043" s="232">
        <v>349</v>
      </c>
      <c r="B1043" s="48" t="s">
        <v>298</v>
      </c>
      <c r="C1043" s="34" t="s">
        <v>43</v>
      </c>
      <c r="D1043" s="9"/>
      <c r="E1043" s="116" t="s">
        <v>302</v>
      </c>
      <c r="F1043" s="111"/>
      <c r="G1043" s="38">
        <v>219</v>
      </c>
      <c r="H1043" s="39">
        <f>44.25/165</f>
        <v>0.26818181818181819</v>
      </c>
      <c r="I1043" s="39">
        <v>165</v>
      </c>
      <c r="J1043" s="121" t="s">
        <v>301</v>
      </c>
      <c r="K1043" s="41" t="s">
        <v>26</v>
      </c>
      <c r="L1043" s="42" t="str">
        <f t="shared" si="39"/>
        <v>165drained weight grams</v>
      </c>
      <c r="M1043" s="43">
        <f t="shared" si="40"/>
        <v>44.25</v>
      </c>
      <c r="N1043" s="44" t="str">
        <f t="shared" si="41"/>
        <v>44.25drained weight grams</v>
      </c>
      <c r="O1043" s="51">
        <f t="shared" si="37"/>
        <v>58.731818181818184</v>
      </c>
      <c r="P1043" s="46"/>
      <c r="Q1043" s="46"/>
      <c r="R1043" s="46"/>
      <c r="S1043" s="46"/>
      <c r="T1043" s="46"/>
      <c r="U1043" s="46"/>
      <c r="V1043" s="46"/>
      <c r="W1043" s="46"/>
      <c r="X1043" s="46"/>
      <c r="Y1043" s="46"/>
      <c r="Z1043" s="46"/>
    </row>
    <row r="1044" spans="1:26" ht="13.5" customHeight="1">
      <c r="A1044" s="233">
        <v>349</v>
      </c>
      <c r="B1044" s="68" t="s">
        <v>298</v>
      </c>
      <c r="C1044" s="34" t="s">
        <v>35</v>
      </c>
      <c r="D1044" s="9"/>
      <c r="E1044" s="50" t="s">
        <v>299</v>
      </c>
      <c r="F1044" s="111"/>
      <c r="G1044" s="38">
        <v>78</v>
      </c>
      <c r="H1044" s="39">
        <v>1</v>
      </c>
      <c r="I1044" s="39">
        <v>70</v>
      </c>
      <c r="J1044" s="121" t="s">
        <v>59</v>
      </c>
      <c r="K1044" s="41" t="s">
        <v>26</v>
      </c>
      <c r="L1044" s="42" t="str">
        <f t="shared" si="39"/>
        <v>70grams</v>
      </c>
      <c r="M1044" s="43">
        <f t="shared" si="40"/>
        <v>70</v>
      </c>
      <c r="N1044" s="44" t="str">
        <f t="shared" si="41"/>
        <v>70grams</v>
      </c>
      <c r="O1044" s="51">
        <f t="shared" si="37"/>
        <v>78</v>
      </c>
      <c r="P1044" s="46"/>
      <c r="Q1044" s="46"/>
      <c r="R1044" s="46"/>
      <c r="S1044" s="46"/>
      <c r="T1044" s="46"/>
      <c r="U1044" s="46"/>
      <c r="V1044" s="46"/>
      <c r="W1044" s="46"/>
      <c r="X1044" s="46"/>
      <c r="Y1044" s="46"/>
      <c r="Z1044" s="46"/>
    </row>
    <row r="1045" spans="1:26" ht="13.5" customHeight="1">
      <c r="A1045" s="232">
        <v>349</v>
      </c>
      <c r="B1045" s="68" t="s">
        <v>298</v>
      </c>
      <c r="C1045" s="53" t="s">
        <v>39</v>
      </c>
      <c r="D1045" s="99"/>
      <c r="E1045" s="68" t="s">
        <v>300</v>
      </c>
      <c r="F1045" s="37"/>
      <c r="G1045" s="70">
        <v>161</v>
      </c>
      <c r="H1045" s="71">
        <v>2</v>
      </c>
      <c r="I1045" s="71">
        <v>165</v>
      </c>
      <c r="J1045" s="160" t="s">
        <v>301</v>
      </c>
      <c r="K1045" s="41"/>
      <c r="L1045" s="42" t="str">
        <f t="shared" si="39"/>
        <v>165drained weight grams</v>
      </c>
      <c r="M1045" s="43">
        <f t="shared" si="40"/>
        <v>330</v>
      </c>
      <c r="N1045" s="44" t="str">
        <f t="shared" si="41"/>
        <v>330drained weight grams</v>
      </c>
      <c r="O1045" s="51">
        <f t="shared" si="37"/>
        <v>322</v>
      </c>
      <c r="P1045" s="46"/>
      <c r="Q1045" s="46"/>
      <c r="R1045" s="46"/>
      <c r="S1045" s="46"/>
      <c r="T1045" s="46"/>
      <c r="U1045" s="46"/>
      <c r="V1045" s="46"/>
      <c r="W1045" s="46"/>
      <c r="X1045" s="46"/>
      <c r="Y1045" s="46"/>
      <c r="Z1045" s="46"/>
    </row>
    <row r="1046" spans="1:26" ht="13.5" customHeight="1">
      <c r="A1046" s="232">
        <v>350</v>
      </c>
      <c r="B1046" s="33" t="s">
        <v>417</v>
      </c>
      <c r="C1046" s="34" t="s">
        <v>43</v>
      </c>
      <c r="D1046" s="9"/>
      <c r="E1046" s="50" t="s">
        <v>419</v>
      </c>
      <c r="F1046" s="111"/>
      <c r="G1046" s="38">
        <v>56.9</v>
      </c>
      <c r="H1046" s="39">
        <f>936/156</f>
        <v>6</v>
      </c>
      <c r="I1046" s="39">
        <v>156</v>
      </c>
      <c r="J1046" s="121" t="s">
        <v>301</v>
      </c>
      <c r="K1046" s="41" t="s">
        <v>26</v>
      </c>
      <c r="L1046" s="42" t="str">
        <f t="shared" si="39"/>
        <v>156drained weight grams</v>
      </c>
      <c r="M1046" s="43">
        <f t="shared" si="40"/>
        <v>936</v>
      </c>
      <c r="N1046" s="44" t="str">
        <f t="shared" si="41"/>
        <v>936drained weight grams</v>
      </c>
      <c r="O1046" s="51">
        <f t="shared" si="37"/>
        <v>341.4</v>
      </c>
      <c r="P1046" s="46"/>
      <c r="Q1046" s="46"/>
      <c r="R1046" s="46"/>
      <c r="S1046" s="46"/>
      <c r="T1046" s="46"/>
      <c r="U1046" s="46"/>
      <c r="V1046" s="46"/>
      <c r="W1046" s="46"/>
      <c r="X1046" s="46"/>
      <c r="Y1046" s="46"/>
      <c r="Z1046" s="46"/>
    </row>
    <row r="1047" spans="1:26" ht="13.5" customHeight="1">
      <c r="A1047" s="233">
        <v>350</v>
      </c>
      <c r="B1047" s="68" t="s">
        <v>417</v>
      </c>
      <c r="C1047" s="34" t="s">
        <v>35</v>
      </c>
      <c r="D1047" s="9"/>
      <c r="E1047" s="50" t="s">
        <v>418</v>
      </c>
      <c r="F1047" s="37"/>
      <c r="G1047" s="38">
        <v>50</v>
      </c>
      <c r="H1047" s="172">
        <v>22</v>
      </c>
      <c r="I1047" s="172">
        <v>180</v>
      </c>
      <c r="J1047" s="121" t="s">
        <v>59</v>
      </c>
      <c r="K1047" s="41" t="s">
        <v>26</v>
      </c>
      <c r="L1047" s="42" t="str">
        <f t="shared" si="39"/>
        <v>180grams</v>
      </c>
      <c r="M1047" s="43">
        <f t="shared" si="40"/>
        <v>3960</v>
      </c>
      <c r="N1047" s="44" t="str">
        <f t="shared" si="41"/>
        <v>3960grams</v>
      </c>
      <c r="O1047" s="51">
        <f t="shared" si="37"/>
        <v>1100</v>
      </c>
      <c r="P1047" s="46"/>
      <c r="Q1047" s="46"/>
      <c r="R1047" s="46"/>
      <c r="S1047" s="46"/>
      <c r="T1047" s="46"/>
      <c r="U1047" s="46"/>
      <c r="V1047" s="46"/>
      <c r="W1047" s="46"/>
      <c r="X1047" s="46"/>
      <c r="Y1047" s="46"/>
      <c r="Z1047" s="46"/>
    </row>
    <row r="1048" spans="1:26" ht="13.5" customHeight="1">
      <c r="A1048" s="232">
        <v>350</v>
      </c>
      <c r="B1048" s="68" t="s">
        <v>417</v>
      </c>
      <c r="C1048" s="53" t="s">
        <v>39</v>
      </c>
      <c r="D1048" s="149"/>
      <c r="E1048" s="50" t="s">
        <v>418</v>
      </c>
      <c r="F1048" s="37"/>
      <c r="G1048" s="38">
        <v>50</v>
      </c>
      <c r="H1048" s="71">
        <v>8</v>
      </c>
      <c r="I1048" s="39">
        <v>180</v>
      </c>
      <c r="J1048" s="121" t="s">
        <v>301</v>
      </c>
      <c r="K1048" s="41"/>
      <c r="L1048" s="42" t="str">
        <f t="shared" si="39"/>
        <v>180drained weight grams</v>
      </c>
      <c r="M1048" s="43">
        <f t="shared" si="40"/>
        <v>1440</v>
      </c>
      <c r="N1048" s="44" t="str">
        <f t="shared" si="41"/>
        <v>1440drained weight grams</v>
      </c>
      <c r="O1048" s="51">
        <f t="shared" si="37"/>
        <v>400</v>
      </c>
      <c r="P1048" s="46"/>
      <c r="Q1048" s="46"/>
      <c r="R1048" s="46"/>
      <c r="S1048" s="46"/>
      <c r="T1048" s="46"/>
      <c r="U1048" s="46"/>
      <c r="V1048" s="46"/>
      <c r="W1048" s="46"/>
      <c r="X1048" s="46"/>
      <c r="Y1048" s="46"/>
      <c r="Z1048" s="46"/>
    </row>
    <row r="1049" spans="1:26" ht="13.5" customHeight="1">
      <c r="A1049" s="233">
        <v>350</v>
      </c>
      <c r="B1049" s="122" t="s">
        <v>417</v>
      </c>
      <c r="C1049" s="34" t="s">
        <v>82</v>
      </c>
      <c r="D1049" s="9"/>
      <c r="E1049" s="283" t="s">
        <v>418</v>
      </c>
      <c r="F1049" s="111" t="s">
        <v>76</v>
      </c>
      <c r="G1049" s="284">
        <v>50</v>
      </c>
      <c r="H1049" s="285">
        <v>7</v>
      </c>
      <c r="I1049" s="285">
        <v>180</v>
      </c>
      <c r="J1049" s="178" t="s">
        <v>59</v>
      </c>
      <c r="K1049" s="41" t="s">
        <v>26</v>
      </c>
      <c r="L1049" s="42" t="str">
        <f t="shared" si="39"/>
        <v>180grams</v>
      </c>
      <c r="M1049" s="43">
        <f t="shared" si="40"/>
        <v>1260</v>
      </c>
      <c r="N1049" s="44" t="str">
        <f t="shared" si="41"/>
        <v>1260grams</v>
      </c>
      <c r="O1049" s="51">
        <f t="shared" si="37"/>
        <v>350</v>
      </c>
      <c r="P1049" s="46"/>
      <c r="Q1049" s="46"/>
      <c r="R1049" s="46"/>
      <c r="S1049" s="46"/>
      <c r="T1049" s="46"/>
      <c r="U1049" s="46"/>
      <c r="V1049" s="46"/>
      <c r="W1049" s="46"/>
      <c r="X1049" s="46"/>
      <c r="Y1049" s="46"/>
      <c r="Z1049" s="46"/>
    </row>
    <row r="1050" spans="1:26" ht="13.5" customHeight="1">
      <c r="A1050" s="233">
        <v>350</v>
      </c>
      <c r="B1050" s="286" t="s">
        <v>417</v>
      </c>
      <c r="C1050" s="34" t="s">
        <v>47</v>
      </c>
      <c r="D1050" s="58"/>
      <c r="E1050" s="50" t="s">
        <v>420</v>
      </c>
      <c r="F1050" s="59"/>
      <c r="G1050" s="38">
        <v>57.61</v>
      </c>
      <c r="H1050" s="39">
        <v>23.204999999999998</v>
      </c>
      <c r="I1050" s="39"/>
      <c r="J1050" s="121" t="s">
        <v>301</v>
      </c>
      <c r="K1050" s="46"/>
      <c r="L1050" s="42" t="str">
        <f t="shared" si="39"/>
        <v>drained weight grams</v>
      </c>
      <c r="M1050" s="43">
        <f t="shared" si="40"/>
        <v>0</v>
      </c>
      <c r="N1050" s="44" t="str">
        <f t="shared" si="41"/>
        <v>0drained weight grams</v>
      </c>
      <c r="O1050" s="51">
        <f t="shared" si="37"/>
        <v>1336.8400499999998</v>
      </c>
      <c r="P1050" s="46"/>
      <c r="Q1050" s="46"/>
      <c r="R1050" s="46"/>
      <c r="S1050" s="46"/>
      <c r="T1050" s="46"/>
      <c r="U1050" s="46"/>
      <c r="V1050" s="46"/>
      <c r="W1050" s="46"/>
      <c r="X1050" s="46"/>
      <c r="Y1050" s="46"/>
      <c r="Z1050" s="46"/>
    </row>
    <row r="1051" spans="1:26" ht="13.5" customHeight="1">
      <c r="A1051" s="232">
        <v>351</v>
      </c>
      <c r="B1051" s="48" t="s">
        <v>764</v>
      </c>
      <c r="C1051" s="34" t="s">
        <v>43</v>
      </c>
      <c r="D1051" s="525"/>
      <c r="E1051" s="50" t="s">
        <v>765</v>
      </c>
      <c r="F1051" s="111"/>
      <c r="G1051" s="38">
        <v>45.2</v>
      </c>
      <c r="H1051" s="39">
        <f>1440/180</f>
        <v>8</v>
      </c>
      <c r="I1051" s="39">
        <v>180</v>
      </c>
      <c r="J1051" s="121" t="s">
        <v>59</v>
      </c>
      <c r="K1051" s="229" t="s">
        <v>26</v>
      </c>
      <c r="L1051" s="42" t="str">
        <f t="shared" si="39"/>
        <v>180grams</v>
      </c>
      <c r="M1051" s="43">
        <f t="shared" si="40"/>
        <v>1440</v>
      </c>
      <c r="N1051" s="44" t="str">
        <f t="shared" si="41"/>
        <v>1440grams</v>
      </c>
      <c r="O1051" s="51">
        <f t="shared" si="37"/>
        <v>361.6</v>
      </c>
      <c r="P1051" s="46"/>
      <c r="Q1051" s="46"/>
      <c r="R1051" s="46"/>
      <c r="S1051" s="46"/>
      <c r="T1051" s="46"/>
      <c r="U1051" s="46"/>
      <c r="V1051" s="46"/>
      <c r="W1051" s="46"/>
      <c r="X1051" s="46"/>
      <c r="Y1051" s="46"/>
      <c r="Z1051" s="46"/>
    </row>
    <row r="1052" spans="1:26" ht="13.5" customHeight="1">
      <c r="A1052" s="232">
        <v>352</v>
      </c>
      <c r="B1052" s="48" t="s">
        <v>1300</v>
      </c>
      <c r="C1052" s="34" t="s">
        <v>43</v>
      </c>
      <c r="D1052" s="9"/>
      <c r="E1052" s="116" t="s">
        <v>1303</v>
      </c>
      <c r="F1052" s="111"/>
      <c r="G1052" s="38">
        <v>40.200000000000003</v>
      </c>
      <c r="H1052" s="39">
        <f>1250/250</f>
        <v>5</v>
      </c>
      <c r="I1052" s="39">
        <v>250</v>
      </c>
      <c r="J1052" s="121" t="s">
        <v>301</v>
      </c>
      <c r="K1052" s="41" t="s">
        <v>26</v>
      </c>
      <c r="L1052" s="42" t="str">
        <f t="shared" si="39"/>
        <v>250drained weight grams</v>
      </c>
      <c r="M1052" s="43">
        <f t="shared" si="40"/>
        <v>1250</v>
      </c>
      <c r="N1052" s="44" t="str">
        <f t="shared" si="41"/>
        <v>1250drained weight grams</v>
      </c>
      <c r="O1052" s="51">
        <f t="shared" si="37"/>
        <v>201</v>
      </c>
      <c r="P1052" s="46"/>
      <c r="Q1052" s="46"/>
      <c r="R1052" s="46"/>
      <c r="S1052" s="46"/>
      <c r="T1052" s="46"/>
      <c r="U1052" s="46"/>
      <c r="V1052" s="46"/>
      <c r="W1052" s="46"/>
      <c r="X1052" s="46"/>
      <c r="Y1052" s="46"/>
      <c r="Z1052" s="46"/>
    </row>
    <row r="1053" spans="1:26" ht="13.5" customHeight="1">
      <c r="A1053" s="233">
        <v>352</v>
      </c>
      <c r="B1053" s="68" t="s">
        <v>1300</v>
      </c>
      <c r="C1053" s="34" t="s">
        <v>35</v>
      </c>
      <c r="D1053" s="9"/>
      <c r="E1053" s="68" t="s">
        <v>1035</v>
      </c>
      <c r="F1053" s="37"/>
      <c r="G1053" s="38">
        <v>56.2</v>
      </c>
      <c r="H1053" s="39">
        <v>26</v>
      </c>
      <c r="I1053" s="39">
        <v>260</v>
      </c>
      <c r="J1053" s="121" t="s">
        <v>59</v>
      </c>
      <c r="K1053" s="41" t="s">
        <v>26</v>
      </c>
      <c r="L1053" s="42" t="str">
        <f t="shared" si="39"/>
        <v>260grams</v>
      </c>
      <c r="M1053" s="43">
        <f t="shared" si="40"/>
        <v>6760</v>
      </c>
      <c r="N1053" s="44" t="str">
        <f t="shared" si="41"/>
        <v>6760grams</v>
      </c>
      <c r="O1053" s="51">
        <f t="shared" si="37"/>
        <v>1461.2</v>
      </c>
      <c r="P1053" s="46"/>
      <c r="Q1053" s="46"/>
      <c r="R1053" s="46"/>
      <c r="S1053" s="46"/>
      <c r="T1053" s="46"/>
      <c r="U1053" s="46"/>
      <c r="V1053" s="46"/>
      <c r="W1053" s="46"/>
      <c r="X1053" s="46"/>
      <c r="Y1053" s="46"/>
      <c r="Z1053" s="46"/>
    </row>
    <row r="1054" spans="1:26" ht="13.5" customHeight="1">
      <c r="A1054" s="233">
        <v>352</v>
      </c>
      <c r="B1054" s="68" t="s">
        <v>1300</v>
      </c>
      <c r="C1054" s="34" t="s">
        <v>35</v>
      </c>
      <c r="D1054" s="9"/>
      <c r="E1054" s="68" t="s">
        <v>1301</v>
      </c>
      <c r="F1054" s="37"/>
      <c r="G1054" s="38">
        <v>50</v>
      </c>
      <c r="H1054" s="39">
        <v>3</v>
      </c>
      <c r="I1054" s="39">
        <v>223</v>
      </c>
      <c r="J1054" s="121" t="s">
        <v>59</v>
      </c>
      <c r="K1054" s="41" t="s">
        <v>26</v>
      </c>
      <c r="L1054" s="42" t="str">
        <f t="shared" si="39"/>
        <v>223grams</v>
      </c>
      <c r="M1054" s="43">
        <f t="shared" si="40"/>
        <v>669</v>
      </c>
      <c r="N1054" s="44" t="str">
        <f t="shared" si="41"/>
        <v>669grams</v>
      </c>
      <c r="O1054" s="51">
        <f t="shared" si="37"/>
        <v>150</v>
      </c>
      <c r="P1054" s="46"/>
      <c r="Q1054" s="46"/>
      <c r="R1054" s="46"/>
      <c r="S1054" s="46"/>
      <c r="T1054" s="46"/>
      <c r="U1054" s="46"/>
      <c r="V1054" s="46"/>
      <c r="W1054" s="46"/>
      <c r="X1054" s="46"/>
      <c r="Y1054" s="46"/>
      <c r="Z1054" s="46"/>
    </row>
    <row r="1055" spans="1:26" ht="13.5" customHeight="1">
      <c r="A1055" s="232">
        <v>352</v>
      </c>
      <c r="B1055" s="68" t="s">
        <v>1300</v>
      </c>
      <c r="C1055" s="53" t="s">
        <v>39</v>
      </c>
      <c r="D1055" s="99"/>
      <c r="E1055" s="68" t="s">
        <v>1303</v>
      </c>
      <c r="F1055" s="111"/>
      <c r="G1055" s="207">
        <v>40.200000000000003</v>
      </c>
      <c r="H1055" s="71">
        <v>5</v>
      </c>
      <c r="I1055" s="165">
        <v>250</v>
      </c>
      <c r="J1055" s="378" t="s">
        <v>301</v>
      </c>
      <c r="K1055" s="41" t="s">
        <v>26</v>
      </c>
      <c r="L1055" s="42" t="str">
        <f t="shared" si="39"/>
        <v>250drained weight grams</v>
      </c>
      <c r="M1055" s="43">
        <f t="shared" si="40"/>
        <v>1250</v>
      </c>
      <c r="N1055" s="44" t="str">
        <f t="shared" si="41"/>
        <v>1250drained weight grams</v>
      </c>
      <c r="O1055" s="51">
        <f t="shared" si="37"/>
        <v>201</v>
      </c>
      <c r="P1055" s="46"/>
      <c r="Q1055" s="46"/>
      <c r="R1055" s="46"/>
      <c r="S1055" s="46"/>
      <c r="T1055" s="46"/>
      <c r="U1055" s="46"/>
      <c r="V1055" s="46"/>
      <c r="W1055" s="46"/>
      <c r="X1055" s="46"/>
      <c r="Y1055" s="46"/>
      <c r="Z1055" s="46"/>
    </row>
    <row r="1056" spans="1:26" ht="13.5" customHeight="1">
      <c r="A1056" s="233">
        <v>352</v>
      </c>
      <c r="B1056" s="122" t="s">
        <v>1300</v>
      </c>
      <c r="C1056" s="34" t="s">
        <v>82</v>
      </c>
      <c r="D1056" s="9"/>
      <c r="E1056" s="122" t="s">
        <v>1303</v>
      </c>
      <c r="F1056" s="111" t="s">
        <v>76</v>
      </c>
      <c r="G1056" s="207">
        <v>42.5</v>
      </c>
      <c r="H1056" s="379">
        <v>1</v>
      </c>
      <c r="I1056" s="165">
        <v>425</v>
      </c>
      <c r="J1056" s="196" t="s">
        <v>59</v>
      </c>
      <c r="K1056" s="41" t="s">
        <v>26</v>
      </c>
      <c r="L1056" s="42" t="str">
        <f t="shared" si="39"/>
        <v>425grams</v>
      </c>
      <c r="M1056" s="43">
        <f t="shared" si="40"/>
        <v>425</v>
      </c>
      <c r="N1056" s="44" t="str">
        <f t="shared" si="41"/>
        <v>425grams</v>
      </c>
      <c r="O1056" s="51">
        <f t="shared" si="37"/>
        <v>42.5</v>
      </c>
      <c r="P1056" s="46"/>
      <c r="Q1056" s="46"/>
      <c r="R1056" s="46"/>
      <c r="S1056" s="46"/>
      <c r="T1056" s="46"/>
      <c r="U1056" s="46"/>
      <c r="V1056" s="46"/>
      <c r="W1056" s="46"/>
      <c r="X1056" s="46"/>
      <c r="Y1056" s="46"/>
      <c r="Z1056" s="46"/>
    </row>
    <row r="1057" spans="1:26" ht="13.5" customHeight="1">
      <c r="A1057" s="233">
        <v>352</v>
      </c>
      <c r="B1057" s="208" t="s">
        <v>1300</v>
      </c>
      <c r="C1057" s="34" t="s">
        <v>27</v>
      </c>
      <c r="D1057" s="90"/>
      <c r="E1057" s="208" t="s">
        <v>1303</v>
      </c>
      <c r="F1057" s="111"/>
      <c r="G1057" s="38">
        <v>42.3</v>
      </c>
      <c r="H1057" s="39">
        <v>12</v>
      </c>
      <c r="I1057" s="39">
        <v>250</v>
      </c>
      <c r="J1057" s="121" t="s">
        <v>59</v>
      </c>
      <c r="K1057" s="41" t="s">
        <v>26</v>
      </c>
      <c r="L1057" s="42" t="str">
        <f t="shared" si="39"/>
        <v>250grams</v>
      </c>
      <c r="M1057" s="43">
        <f t="shared" si="40"/>
        <v>3000</v>
      </c>
      <c r="N1057" s="44" t="str">
        <f t="shared" si="41"/>
        <v>3000grams</v>
      </c>
      <c r="O1057" s="45">
        <f t="shared" si="37"/>
        <v>507.59999999999997</v>
      </c>
      <c r="P1057" s="46"/>
      <c r="Q1057" s="46"/>
      <c r="R1057" s="46"/>
      <c r="S1057" s="46"/>
      <c r="T1057" s="46"/>
      <c r="U1057" s="46"/>
      <c r="V1057" s="46"/>
      <c r="W1057" s="46"/>
      <c r="X1057" s="46"/>
      <c r="Y1057" s="46"/>
      <c r="Z1057" s="46"/>
    </row>
    <row r="1058" spans="1:26" ht="13.5" customHeight="1">
      <c r="A1058" s="233">
        <v>352</v>
      </c>
      <c r="B1058" s="79" t="s">
        <v>1300</v>
      </c>
      <c r="C1058" s="34" t="s">
        <v>47</v>
      </c>
      <c r="D1058" s="58"/>
      <c r="E1058" s="116" t="s">
        <v>1302</v>
      </c>
      <c r="F1058" s="59"/>
      <c r="G1058" s="38">
        <v>42</v>
      </c>
      <c r="H1058" s="39">
        <v>22.47</v>
      </c>
      <c r="I1058" s="39">
        <v>1</v>
      </c>
      <c r="J1058" s="121" t="s">
        <v>59</v>
      </c>
      <c r="K1058" s="46"/>
      <c r="L1058" s="42" t="str">
        <f t="shared" si="39"/>
        <v>1grams</v>
      </c>
      <c r="M1058" s="43">
        <f t="shared" si="40"/>
        <v>22.47</v>
      </c>
      <c r="N1058" s="44" t="str">
        <f t="shared" si="41"/>
        <v>22.47grams</v>
      </c>
      <c r="O1058" s="51">
        <f t="shared" si="37"/>
        <v>943.74</v>
      </c>
      <c r="P1058" s="46"/>
      <c r="Q1058" s="46"/>
      <c r="R1058" s="46"/>
      <c r="S1058" s="46"/>
      <c r="T1058" s="46"/>
      <c r="U1058" s="46"/>
      <c r="V1058" s="46"/>
      <c r="W1058" s="46"/>
      <c r="X1058" s="46"/>
      <c r="Y1058" s="46"/>
      <c r="Z1058" s="46"/>
    </row>
    <row r="1059" spans="1:26" ht="13.5" customHeight="1">
      <c r="A1059" s="233">
        <v>352</v>
      </c>
      <c r="B1059" s="57" t="s">
        <v>1300</v>
      </c>
      <c r="C1059" s="94" t="s">
        <v>68</v>
      </c>
      <c r="D1059" s="58"/>
      <c r="E1059" s="116"/>
      <c r="F1059" s="59"/>
      <c r="G1059" s="212">
        <v>0.17208000000000001</v>
      </c>
      <c r="H1059" s="326">
        <v>250</v>
      </c>
      <c r="I1059" s="326">
        <v>250</v>
      </c>
      <c r="J1059" s="365" t="s">
        <v>59</v>
      </c>
      <c r="K1059" s="46"/>
      <c r="L1059" s="42" t="str">
        <f t="shared" si="39"/>
        <v>250grams</v>
      </c>
      <c r="M1059" s="43">
        <f t="shared" si="40"/>
        <v>62500</v>
      </c>
      <c r="N1059" s="44" t="str">
        <f t="shared" si="41"/>
        <v>62500grams</v>
      </c>
      <c r="O1059" s="51">
        <f t="shared" si="37"/>
        <v>43.02</v>
      </c>
      <c r="P1059" s="46"/>
      <c r="Q1059" s="46"/>
      <c r="R1059" s="46"/>
      <c r="S1059" s="46"/>
      <c r="T1059" s="46"/>
      <c r="U1059" s="46"/>
      <c r="V1059" s="46"/>
      <c r="W1059" s="46"/>
      <c r="X1059" s="46"/>
      <c r="Y1059" s="46"/>
      <c r="Z1059" s="46"/>
    </row>
    <row r="1060" spans="1:26" ht="13.5" customHeight="1">
      <c r="A1060" s="232">
        <v>353</v>
      </c>
      <c r="B1060" s="48" t="s">
        <v>1422</v>
      </c>
      <c r="C1060" s="34" t="s">
        <v>43</v>
      </c>
      <c r="D1060" s="9"/>
      <c r="E1060" s="50" t="s">
        <v>1424</v>
      </c>
      <c r="F1060" s="111"/>
      <c r="G1060" s="38">
        <v>142.30000000000001</v>
      </c>
      <c r="H1060" s="39">
        <f>2040/340</f>
        <v>6</v>
      </c>
      <c r="I1060" s="39">
        <v>340</v>
      </c>
      <c r="J1060" s="121" t="s">
        <v>59</v>
      </c>
      <c r="K1060" s="41" t="s">
        <v>26</v>
      </c>
      <c r="L1060" s="42" t="str">
        <f t="shared" si="39"/>
        <v>340grams</v>
      </c>
      <c r="M1060" s="43">
        <f t="shared" si="40"/>
        <v>2040</v>
      </c>
      <c r="N1060" s="44" t="str">
        <f t="shared" si="41"/>
        <v>2040grams</v>
      </c>
      <c r="O1060" s="51">
        <f t="shared" si="37"/>
        <v>853.80000000000007</v>
      </c>
      <c r="P1060" s="46"/>
      <c r="Q1060" s="46"/>
      <c r="R1060" s="46"/>
      <c r="S1060" s="46"/>
      <c r="T1060" s="46"/>
      <c r="U1060" s="46"/>
      <c r="V1060" s="46"/>
      <c r="W1060" s="46"/>
      <c r="X1060" s="46"/>
      <c r="Y1060" s="46"/>
      <c r="Z1060" s="46"/>
    </row>
    <row r="1061" spans="1:26" ht="13.5" customHeight="1">
      <c r="A1061" s="232">
        <v>353</v>
      </c>
      <c r="B1061" s="209" t="s">
        <v>1422</v>
      </c>
      <c r="C1061" s="34" t="s">
        <v>43</v>
      </c>
      <c r="D1061" s="9"/>
      <c r="E1061" s="116" t="s">
        <v>1423</v>
      </c>
      <c r="F1061" s="111"/>
      <c r="G1061" s="38">
        <v>88.8</v>
      </c>
      <c r="H1061" s="39">
        <f>700/350</f>
        <v>2</v>
      </c>
      <c r="I1061" s="39">
        <v>350</v>
      </c>
      <c r="J1061" s="121" t="s">
        <v>59</v>
      </c>
      <c r="K1061" s="41" t="s">
        <v>26</v>
      </c>
      <c r="L1061" s="42" t="str">
        <f t="shared" si="39"/>
        <v>350grams</v>
      </c>
      <c r="M1061" s="43">
        <f t="shared" si="40"/>
        <v>700</v>
      </c>
      <c r="N1061" s="44" t="str">
        <f t="shared" si="41"/>
        <v>700grams</v>
      </c>
      <c r="O1061" s="51">
        <f t="shared" si="37"/>
        <v>177.6</v>
      </c>
      <c r="P1061" s="46"/>
      <c r="Q1061" s="46"/>
      <c r="R1061" s="46"/>
      <c r="S1061" s="46"/>
      <c r="T1061" s="46"/>
      <c r="U1061" s="46"/>
      <c r="V1061" s="46"/>
      <c r="W1061" s="46"/>
      <c r="X1061" s="46"/>
      <c r="Y1061" s="46"/>
      <c r="Z1061" s="46"/>
    </row>
    <row r="1062" spans="1:26" ht="13.5" customHeight="1">
      <c r="A1062" s="233">
        <v>353</v>
      </c>
      <c r="B1062" s="79" t="s">
        <v>1422</v>
      </c>
      <c r="C1062" s="94" t="s">
        <v>68</v>
      </c>
      <c r="D1062" s="58"/>
      <c r="E1062" s="116"/>
      <c r="F1062" s="59"/>
      <c r="G1062" s="212">
        <v>0.20330555555555549</v>
      </c>
      <c r="H1062" s="326">
        <v>9360</v>
      </c>
      <c r="I1062" s="326">
        <v>360</v>
      </c>
      <c r="J1062" s="257" t="s">
        <v>59</v>
      </c>
      <c r="K1062" s="46"/>
      <c r="L1062" s="42" t="str">
        <f t="shared" si="39"/>
        <v>360grams</v>
      </c>
      <c r="M1062" s="43">
        <f t="shared" si="40"/>
        <v>3369600</v>
      </c>
      <c r="N1062" s="44" t="str">
        <f t="shared" si="41"/>
        <v>3369600grams</v>
      </c>
      <c r="O1062" s="51">
        <f t="shared" si="37"/>
        <v>1902.9399999999994</v>
      </c>
      <c r="P1062" s="46"/>
      <c r="Q1062" s="46"/>
      <c r="R1062" s="46"/>
      <c r="S1062" s="46"/>
      <c r="T1062" s="46"/>
      <c r="U1062" s="46"/>
      <c r="V1062" s="46"/>
      <c r="W1062" s="46"/>
      <c r="X1062" s="46"/>
      <c r="Y1062" s="46"/>
      <c r="Z1062" s="46"/>
    </row>
    <row r="1063" spans="1:26" ht="13.5" customHeight="1">
      <c r="A1063" s="232">
        <v>354</v>
      </c>
      <c r="B1063" s="33" t="s">
        <v>1425</v>
      </c>
      <c r="C1063" s="34" t="s">
        <v>43</v>
      </c>
      <c r="D1063" s="35"/>
      <c r="E1063" s="50" t="s">
        <v>1426</v>
      </c>
      <c r="F1063" s="111"/>
      <c r="G1063" s="38">
        <v>85.1</v>
      </c>
      <c r="H1063" s="39">
        <v>1</v>
      </c>
      <c r="I1063" s="39">
        <v>350</v>
      </c>
      <c r="J1063" s="121" t="s">
        <v>59</v>
      </c>
      <c r="K1063" s="41" t="s">
        <v>26</v>
      </c>
      <c r="L1063" s="42" t="str">
        <f t="shared" si="39"/>
        <v>350grams</v>
      </c>
      <c r="M1063" s="43">
        <f t="shared" si="40"/>
        <v>350</v>
      </c>
      <c r="N1063" s="44" t="str">
        <f t="shared" si="41"/>
        <v>350grams</v>
      </c>
      <c r="O1063" s="51">
        <f t="shared" si="37"/>
        <v>85.1</v>
      </c>
      <c r="P1063" s="46"/>
      <c r="Q1063" s="46"/>
      <c r="R1063" s="46"/>
      <c r="S1063" s="46"/>
      <c r="T1063" s="46"/>
      <c r="U1063" s="46"/>
      <c r="V1063" s="46"/>
      <c r="W1063" s="46"/>
      <c r="X1063" s="46"/>
      <c r="Y1063" s="46"/>
      <c r="Z1063" s="46"/>
    </row>
    <row r="1064" spans="1:26" ht="13.5" customHeight="1">
      <c r="A1064" s="233">
        <v>354</v>
      </c>
      <c r="B1064" s="36" t="s">
        <v>1425</v>
      </c>
      <c r="C1064" s="34" t="s">
        <v>27</v>
      </c>
      <c r="D1064" s="48"/>
      <c r="E1064" s="36" t="s">
        <v>1427</v>
      </c>
      <c r="F1064" s="111"/>
      <c r="G1064" s="38">
        <v>85.1</v>
      </c>
      <c r="H1064" s="39">
        <v>8</v>
      </c>
      <c r="I1064" s="39">
        <v>350</v>
      </c>
      <c r="J1064" s="121" t="s">
        <v>59</v>
      </c>
      <c r="K1064" s="41" t="s">
        <v>26</v>
      </c>
      <c r="L1064" s="42" t="str">
        <f t="shared" si="39"/>
        <v>350grams</v>
      </c>
      <c r="M1064" s="43">
        <f t="shared" si="40"/>
        <v>2800</v>
      </c>
      <c r="N1064" s="44" t="str">
        <f t="shared" si="41"/>
        <v>2800grams</v>
      </c>
      <c r="O1064" s="45">
        <f t="shared" si="37"/>
        <v>680.8</v>
      </c>
      <c r="P1064" s="46"/>
      <c r="Q1064" s="46"/>
      <c r="R1064" s="46"/>
      <c r="S1064" s="46"/>
      <c r="T1064" s="46"/>
      <c r="U1064" s="46"/>
      <c r="V1064" s="46"/>
      <c r="W1064" s="46"/>
      <c r="X1064" s="46"/>
      <c r="Y1064" s="46"/>
      <c r="Z1064" s="46"/>
    </row>
    <row r="1065" spans="1:26" ht="13.5" customHeight="1">
      <c r="A1065" s="233">
        <v>354</v>
      </c>
      <c r="B1065" s="36" t="s">
        <v>1425</v>
      </c>
      <c r="C1065" s="34" t="s">
        <v>27</v>
      </c>
      <c r="D1065" s="35"/>
      <c r="E1065" s="381" t="s">
        <v>1423</v>
      </c>
      <c r="F1065" s="111"/>
      <c r="G1065" s="38">
        <v>82.5</v>
      </c>
      <c r="H1065" s="39">
        <v>6</v>
      </c>
      <c r="I1065" s="39">
        <v>350</v>
      </c>
      <c r="J1065" s="121" t="s">
        <v>59</v>
      </c>
      <c r="K1065" s="41" t="s">
        <v>26</v>
      </c>
      <c r="L1065" s="42" t="str">
        <f t="shared" si="39"/>
        <v>350grams</v>
      </c>
      <c r="M1065" s="43">
        <f t="shared" si="40"/>
        <v>2100</v>
      </c>
      <c r="N1065" s="44" t="str">
        <f t="shared" si="41"/>
        <v>2100grams</v>
      </c>
      <c r="O1065" s="45">
        <f t="shared" si="37"/>
        <v>495</v>
      </c>
      <c r="P1065" s="46"/>
      <c r="Q1065" s="46"/>
      <c r="R1065" s="46"/>
      <c r="S1065" s="46"/>
      <c r="T1065" s="46"/>
      <c r="U1065" s="46"/>
      <c r="V1065" s="46"/>
      <c r="W1065" s="46"/>
      <c r="X1065" s="46"/>
      <c r="Y1065" s="46"/>
      <c r="Z1065" s="46"/>
    </row>
    <row r="1066" spans="1:26" ht="13.5" customHeight="1">
      <c r="A1066" s="232">
        <v>355</v>
      </c>
      <c r="B1066" s="48" t="s">
        <v>1433</v>
      </c>
      <c r="C1066" s="34" t="s">
        <v>43</v>
      </c>
      <c r="D1066" s="35"/>
      <c r="E1066" s="116" t="s">
        <v>1434</v>
      </c>
      <c r="F1066" s="37"/>
      <c r="G1066" s="212">
        <v>106.5</v>
      </c>
      <c r="H1066" s="172">
        <v>1</v>
      </c>
      <c r="I1066" s="172">
        <v>230</v>
      </c>
      <c r="J1066" s="121" t="s">
        <v>301</v>
      </c>
      <c r="K1066" s="41" t="s">
        <v>26</v>
      </c>
      <c r="L1066" s="42" t="str">
        <f t="shared" si="39"/>
        <v>230drained weight grams</v>
      </c>
      <c r="M1066" s="43">
        <f t="shared" si="40"/>
        <v>230</v>
      </c>
      <c r="N1066" s="44" t="str">
        <f t="shared" si="41"/>
        <v>230drained weight grams</v>
      </c>
      <c r="O1066" s="51">
        <f t="shared" si="37"/>
        <v>106.5</v>
      </c>
      <c r="P1066" s="46"/>
      <c r="Q1066" s="46"/>
      <c r="R1066" s="46"/>
      <c r="S1066" s="46"/>
      <c r="T1066" s="46"/>
      <c r="U1066" s="46"/>
      <c r="V1066" s="46"/>
      <c r="W1066" s="46"/>
      <c r="X1066" s="46"/>
      <c r="Y1066" s="46"/>
      <c r="Z1066" s="46"/>
    </row>
    <row r="1067" spans="1:26" ht="13.5" customHeight="1">
      <c r="A1067" s="232">
        <v>356</v>
      </c>
      <c r="B1067" s="209" t="s">
        <v>1459</v>
      </c>
      <c r="C1067" s="34" t="s">
        <v>43</v>
      </c>
      <c r="D1067" s="35"/>
      <c r="E1067" s="116" t="s">
        <v>1462</v>
      </c>
      <c r="F1067" s="37"/>
      <c r="G1067" s="38">
        <v>73.599999999999994</v>
      </c>
      <c r="H1067" s="39">
        <f>3825/425</f>
        <v>9</v>
      </c>
      <c r="I1067" s="39">
        <v>425</v>
      </c>
      <c r="J1067" s="121" t="s">
        <v>59</v>
      </c>
      <c r="K1067" s="41" t="s">
        <v>26</v>
      </c>
      <c r="L1067" s="42" t="str">
        <f t="shared" si="39"/>
        <v>425grams</v>
      </c>
      <c r="M1067" s="43">
        <f t="shared" si="40"/>
        <v>3825</v>
      </c>
      <c r="N1067" s="44" t="str">
        <f t="shared" si="41"/>
        <v>3825grams</v>
      </c>
      <c r="O1067" s="51">
        <f t="shared" si="37"/>
        <v>662.4</v>
      </c>
      <c r="P1067" s="46"/>
      <c r="Q1067" s="46"/>
      <c r="R1067" s="46"/>
      <c r="S1067" s="46"/>
      <c r="T1067" s="46"/>
      <c r="U1067" s="46"/>
      <c r="V1067" s="46"/>
      <c r="W1067" s="46"/>
      <c r="X1067" s="46"/>
      <c r="Y1067" s="46"/>
      <c r="Z1067" s="46"/>
    </row>
    <row r="1068" spans="1:26" ht="13.5" customHeight="1">
      <c r="A1068" s="233">
        <v>356</v>
      </c>
      <c r="B1068" s="68" t="s">
        <v>1459</v>
      </c>
      <c r="C1068" s="34" t="s">
        <v>35</v>
      </c>
      <c r="D1068" s="35"/>
      <c r="E1068" s="50" t="s">
        <v>1460</v>
      </c>
      <c r="F1068" s="37"/>
      <c r="G1068" s="38">
        <v>72</v>
      </c>
      <c r="H1068" s="39">
        <v>10</v>
      </c>
      <c r="I1068" s="39">
        <v>425</v>
      </c>
      <c r="J1068" s="121" t="s">
        <v>59</v>
      </c>
      <c r="K1068" s="41" t="s">
        <v>26</v>
      </c>
      <c r="L1068" s="42" t="str">
        <f t="shared" si="39"/>
        <v>425grams</v>
      </c>
      <c r="M1068" s="43">
        <f t="shared" si="40"/>
        <v>4250</v>
      </c>
      <c r="N1068" s="44" t="str">
        <f t="shared" si="41"/>
        <v>4250grams</v>
      </c>
      <c r="O1068" s="51">
        <f t="shared" si="37"/>
        <v>720</v>
      </c>
      <c r="P1068" s="46"/>
      <c r="Q1068" s="46"/>
      <c r="R1068" s="46"/>
      <c r="S1068" s="46"/>
      <c r="T1068" s="46"/>
      <c r="U1068" s="46"/>
      <c r="V1068" s="46"/>
      <c r="W1068" s="46"/>
      <c r="X1068" s="46"/>
      <c r="Y1068" s="46"/>
      <c r="Z1068" s="46"/>
    </row>
    <row r="1069" spans="1:26" ht="13.5" customHeight="1">
      <c r="A1069" s="233">
        <v>356</v>
      </c>
      <c r="B1069" s="33" t="s">
        <v>1459</v>
      </c>
      <c r="C1069" s="34" t="s">
        <v>35</v>
      </c>
      <c r="D1069" s="35"/>
      <c r="E1069" s="50" t="s">
        <v>1463</v>
      </c>
      <c r="F1069" s="37"/>
      <c r="G1069" s="38">
        <v>73.099999999999994</v>
      </c>
      <c r="H1069" s="39">
        <v>3</v>
      </c>
      <c r="I1069" s="39">
        <v>425</v>
      </c>
      <c r="J1069" s="121" t="s">
        <v>59</v>
      </c>
      <c r="K1069" s="41" t="s">
        <v>26</v>
      </c>
      <c r="L1069" s="42" t="str">
        <f t="shared" si="39"/>
        <v>425grams</v>
      </c>
      <c r="M1069" s="43">
        <f t="shared" si="40"/>
        <v>1275</v>
      </c>
      <c r="N1069" s="44" t="str">
        <f t="shared" si="41"/>
        <v>1275grams</v>
      </c>
      <c r="O1069" s="51">
        <f t="shared" si="37"/>
        <v>219.29999999999998</v>
      </c>
      <c r="P1069" s="46"/>
      <c r="Q1069" s="46"/>
      <c r="R1069" s="46"/>
      <c r="S1069" s="46"/>
      <c r="T1069" s="46"/>
      <c r="U1069" s="46"/>
      <c r="V1069" s="46"/>
      <c r="W1069" s="46"/>
      <c r="X1069" s="46"/>
      <c r="Y1069" s="46"/>
      <c r="Z1069" s="46"/>
    </row>
    <row r="1070" spans="1:26" ht="13.5" customHeight="1">
      <c r="A1070" s="232">
        <v>356</v>
      </c>
      <c r="B1070" s="68" t="s">
        <v>1459</v>
      </c>
      <c r="C1070" s="53" t="s">
        <v>39</v>
      </c>
      <c r="D1070" s="68"/>
      <c r="E1070" s="68" t="s">
        <v>1462</v>
      </c>
      <c r="F1070" s="111"/>
      <c r="G1070" s="70">
        <v>73.599999999999994</v>
      </c>
      <c r="H1070" s="71">
        <v>7</v>
      </c>
      <c r="I1070" s="71">
        <v>425</v>
      </c>
      <c r="J1070" s="160" t="s">
        <v>59</v>
      </c>
      <c r="K1070" s="41" t="s">
        <v>26</v>
      </c>
      <c r="L1070" s="42" t="str">
        <f t="shared" si="39"/>
        <v>425grams</v>
      </c>
      <c r="M1070" s="43">
        <f t="shared" si="40"/>
        <v>2975</v>
      </c>
      <c r="N1070" s="44" t="str">
        <f t="shared" si="41"/>
        <v>2975grams</v>
      </c>
      <c r="O1070" s="51">
        <f t="shared" si="37"/>
        <v>515.19999999999993</v>
      </c>
      <c r="P1070" s="46"/>
      <c r="Q1070" s="46"/>
      <c r="R1070" s="46"/>
      <c r="S1070" s="46"/>
      <c r="T1070" s="46"/>
      <c r="U1070" s="46"/>
      <c r="V1070" s="46"/>
      <c r="W1070" s="46"/>
      <c r="X1070" s="46"/>
      <c r="Y1070" s="46"/>
      <c r="Z1070" s="46"/>
    </row>
    <row r="1071" spans="1:26" ht="13.5" customHeight="1">
      <c r="A1071" s="233">
        <v>356</v>
      </c>
      <c r="B1071" s="208" t="s">
        <v>1459</v>
      </c>
      <c r="C1071" s="34" t="s">
        <v>27</v>
      </c>
      <c r="D1071" s="35"/>
      <c r="E1071" s="208" t="s">
        <v>1461</v>
      </c>
      <c r="F1071" s="111"/>
      <c r="G1071" s="38">
        <v>67.400000000000006</v>
      </c>
      <c r="H1071" s="39">
        <v>10</v>
      </c>
      <c r="I1071" s="39">
        <v>425</v>
      </c>
      <c r="J1071" s="121" t="s">
        <v>59</v>
      </c>
      <c r="K1071" s="41" t="s">
        <v>26</v>
      </c>
      <c r="L1071" s="42" t="str">
        <f t="shared" si="39"/>
        <v>425grams</v>
      </c>
      <c r="M1071" s="43">
        <f t="shared" si="40"/>
        <v>4250</v>
      </c>
      <c r="N1071" s="44" t="str">
        <f t="shared" si="41"/>
        <v>4250grams</v>
      </c>
      <c r="O1071" s="45">
        <f t="shared" si="37"/>
        <v>674</v>
      </c>
      <c r="P1071" s="46"/>
      <c r="Q1071" s="46"/>
      <c r="R1071" s="46"/>
      <c r="S1071" s="46"/>
      <c r="T1071" s="46"/>
      <c r="U1071" s="46"/>
      <c r="V1071" s="46"/>
      <c r="W1071" s="46"/>
      <c r="X1071" s="46"/>
      <c r="Y1071" s="46"/>
      <c r="Z1071" s="46"/>
    </row>
    <row r="1072" spans="1:26" ht="13.5" customHeight="1">
      <c r="A1072" s="233">
        <v>356</v>
      </c>
      <c r="B1072" s="57" t="s">
        <v>1459</v>
      </c>
      <c r="C1072" s="34" t="s">
        <v>47</v>
      </c>
      <c r="D1072" s="59"/>
      <c r="E1072" s="50" t="s">
        <v>1462</v>
      </c>
      <c r="F1072" s="59"/>
      <c r="G1072" s="38">
        <v>71.09</v>
      </c>
      <c r="H1072" s="39">
        <v>80</v>
      </c>
      <c r="I1072" s="39">
        <v>1</v>
      </c>
      <c r="J1072" s="121" t="s">
        <v>59</v>
      </c>
      <c r="K1072" s="46"/>
      <c r="L1072" s="42" t="str">
        <f t="shared" si="39"/>
        <v>1grams</v>
      </c>
      <c r="M1072" s="43">
        <f t="shared" si="40"/>
        <v>80</v>
      </c>
      <c r="N1072" s="44" t="str">
        <f t="shared" si="41"/>
        <v>80grams</v>
      </c>
      <c r="O1072" s="51">
        <f t="shared" si="37"/>
        <v>5687.2000000000007</v>
      </c>
      <c r="P1072" s="46"/>
      <c r="Q1072" s="46"/>
      <c r="R1072" s="46"/>
      <c r="S1072" s="46"/>
      <c r="T1072" s="46"/>
      <c r="U1072" s="46"/>
      <c r="V1072" s="46"/>
      <c r="W1072" s="46"/>
      <c r="X1072" s="46"/>
      <c r="Y1072" s="46"/>
      <c r="Z1072" s="46"/>
    </row>
    <row r="1073" spans="1:26" ht="13.5" customHeight="1">
      <c r="A1073" s="232">
        <v>357</v>
      </c>
      <c r="B1073" s="48" t="s">
        <v>1578</v>
      </c>
      <c r="C1073" s="34" t="s">
        <v>43</v>
      </c>
      <c r="D1073" s="35"/>
      <c r="E1073" s="116" t="s">
        <v>1579</v>
      </c>
      <c r="F1073" s="37"/>
      <c r="G1073" s="38">
        <v>31</v>
      </c>
      <c r="H1073" s="39">
        <v>4</v>
      </c>
      <c r="I1073" s="39">
        <v>210</v>
      </c>
      <c r="J1073" s="121" t="s">
        <v>59</v>
      </c>
      <c r="K1073" s="41" t="s">
        <v>26</v>
      </c>
      <c r="L1073" s="42" t="str">
        <f t="shared" si="39"/>
        <v>210grams</v>
      </c>
      <c r="M1073" s="43">
        <f t="shared" si="40"/>
        <v>840</v>
      </c>
      <c r="N1073" s="44" t="str">
        <f t="shared" si="41"/>
        <v>840grams</v>
      </c>
      <c r="O1073" s="51">
        <f t="shared" si="37"/>
        <v>124</v>
      </c>
      <c r="P1073" s="46"/>
      <c r="Q1073" s="46"/>
      <c r="R1073" s="46"/>
      <c r="S1073" s="46"/>
      <c r="T1073" s="46"/>
      <c r="U1073" s="46"/>
      <c r="V1073" s="46"/>
      <c r="W1073" s="46"/>
      <c r="X1073" s="46"/>
      <c r="Y1073" s="46"/>
      <c r="Z1073" s="46"/>
    </row>
    <row r="1074" spans="1:26" ht="13.5" customHeight="1">
      <c r="A1074" s="233">
        <v>357</v>
      </c>
      <c r="B1074" s="33" t="s">
        <v>1576</v>
      </c>
      <c r="C1074" s="34" t="s">
        <v>74</v>
      </c>
      <c r="D1074" s="35"/>
      <c r="E1074" s="50" t="s">
        <v>1577</v>
      </c>
      <c r="F1074" s="111" t="s">
        <v>76</v>
      </c>
      <c r="G1074" s="38">
        <v>31.9</v>
      </c>
      <c r="H1074" s="39">
        <v>8</v>
      </c>
      <c r="I1074" s="39">
        <v>250</v>
      </c>
      <c r="J1074" s="121" t="s">
        <v>59</v>
      </c>
      <c r="K1074" s="41" t="s">
        <v>26</v>
      </c>
      <c r="L1074" s="42" t="str">
        <f t="shared" si="39"/>
        <v>250grams</v>
      </c>
      <c r="M1074" s="43">
        <f t="shared" si="40"/>
        <v>2000</v>
      </c>
      <c r="N1074" s="44" t="str">
        <f t="shared" si="41"/>
        <v>2000grams</v>
      </c>
      <c r="O1074" s="51">
        <f t="shared" si="37"/>
        <v>255.2</v>
      </c>
      <c r="P1074" s="46"/>
      <c r="Q1074" s="46"/>
      <c r="R1074" s="46"/>
      <c r="S1074" s="46"/>
      <c r="T1074" s="46"/>
      <c r="U1074" s="46"/>
      <c r="V1074" s="46"/>
      <c r="W1074" s="46"/>
      <c r="X1074" s="46"/>
      <c r="Y1074" s="46"/>
      <c r="Z1074" s="46"/>
    </row>
    <row r="1075" spans="1:26" ht="13.5" customHeight="1">
      <c r="A1075" s="233">
        <v>357</v>
      </c>
      <c r="B1075" s="57" t="s">
        <v>1578</v>
      </c>
      <c r="C1075" s="94" t="s">
        <v>68</v>
      </c>
      <c r="D1075" s="80"/>
      <c r="E1075" s="116"/>
      <c r="F1075" s="59"/>
      <c r="G1075" s="212">
        <v>0.12479999999999999</v>
      </c>
      <c r="H1075" s="326">
        <v>15100</v>
      </c>
      <c r="I1075" s="326">
        <v>250</v>
      </c>
      <c r="J1075" s="257" t="s">
        <v>59</v>
      </c>
      <c r="K1075" s="46"/>
      <c r="L1075" s="42" t="str">
        <f t="shared" si="39"/>
        <v>250grams</v>
      </c>
      <c r="M1075" s="43">
        <f t="shared" si="40"/>
        <v>3775000</v>
      </c>
      <c r="N1075" s="44" t="str">
        <f t="shared" si="41"/>
        <v>3775000grams</v>
      </c>
      <c r="O1075" s="51">
        <f t="shared" si="37"/>
        <v>1884.48</v>
      </c>
      <c r="P1075" s="46"/>
      <c r="Q1075" s="46"/>
      <c r="R1075" s="46"/>
      <c r="S1075" s="46"/>
      <c r="T1075" s="46"/>
      <c r="U1075" s="46"/>
      <c r="V1075" s="46"/>
      <c r="W1075" s="46"/>
      <c r="X1075" s="46"/>
      <c r="Y1075" s="46"/>
      <c r="Z1075" s="46"/>
    </row>
    <row r="1076" spans="1:26" ht="13.5" customHeight="1">
      <c r="A1076" s="232">
        <v>358</v>
      </c>
      <c r="B1076" s="209" t="s">
        <v>2173</v>
      </c>
      <c r="C1076" s="34" t="s">
        <v>43</v>
      </c>
      <c r="D1076" s="139"/>
      <c r="E1076" s="116" t="s">
        <v>2174</v>
      </c>
      <c r="F1076" s="37"/>
      <c r="G1076" s="38">
        <v>59.9</v>
      </c>
      <c r="H1076" s="39">
        <v>10</v>
      </c>
      <c r="I1076" s="39">
        <v>425</v>
      </c>
      <c r="J1076" s="121" t="s">
        <v>59</v>
      </c>
      <c r="K1076" s="41" t="s">
        <v>26</v>
      </c>
      <c r="L1076" s="42" t="str">
        <f t="shared" si="39"/>
        <v>425grams</v>
      </c>
      <c r="M1076" s="43">
        <f t="shared" si="40"/>
        <v>4250</v>
      </c>
      <c r="N1076" s="44" t="str">
        <f t="shared" si="41"/>
        <v>4250grams</v>
      </c>
      <c r="O1076" s="51">
        <f t="shared" si="37"/>
        <v>599</v>
      </c>
      <c r="P1076" s="46"/>
      <c r="Q1076" s="46"/>
      <c r="R1076" s="46"/>
      <c r="S1076" s="46"/>
      <c r="T1076" s="46"/>
      <c r="U1076" s="46"/>
      <c r="V1076" s="46"/>
      <c r="W1076" s="46"/>
      <c r="X1076" s="46"/>
      <c r="Y1076" s="46"/>
      <c r="Z1076" s="46"/>
    </row>
    <row r="1077" spans="1:26" ht="13.5" customHeight="1">
      <c r="A1077" s="233">
        <v>358</v>
      </c>
      <c r="B1077" s="52" t="s">
        <v>2173</v>
      </c>
      <c r="C1077" s="34" t="s">
        <v>35</v>
      </c>
      <c r="D1077" s="139"/>
      <c r="E1077" s="52" t="s">
        <v>2171</v>
      </c>
      <c r="F1077" s="37"/>
      <c r="G1077" s="70">
        <v>60</v>
      </c>
      <c r="H1077" s="39">
        <v>19</v>
      </c>
      <c r="I1077" s="71">
        <v>425</v>
      </c>
      <c r="J1077" s="121" t="s">
        <v>59</v>
      </c>
      <c r="K1077" s="41" t="s">
        <v>26</v>
      </c>
      <c r="L1077" s="42" t="str">
        <f t="shared" si="39"/>
        <v>425grams</v>
      </c>
      <c r="M1077" s="43">
        <f t="shared" si="40"/>
        <v>8075</v>
      </c>
      <c r="N1077" s="44" t="str">
        <f t="shared" si="41"/>
        <v>8075grams</v>
      </c>
      <c r="O1077" s="51">
        <f t="shared" si="37"/>
        <v>1140</v>
      </c>
      <c r="P1077" s="46"/>
      <c r="Q1077" s="46"/>
      <c r="R1077" s="46"/>
      <c r="S1077" s="46"/>
      <c r="T1077" s="46"/>
      <c r="U1077" s="46"/>
      <c r="V1077" s="46"/>
      <c r="W1077" s="46"/>
      <c r="X1077" s="46"/>
      <c r="Y1077" s="46"/>
      <c r="Z1077" s="46"/>
    </row>
    <row r="1078" spans="1:26" ht="13.5" customHeight="1">
      <c r="A1078" s="232">
        <v>358</v>
      </c>
      <c r="B1078" s="52" t="s">
        <v>2173</v>
      </c>
      <c r="C1078" s="53" t="s">
        <v>39</v>
      </c>
      <c r="D1078" s="249"/>
      <c r="E1078" s="52" t="s">
        <v>2171</v>
      </c>
      <c r="F1078" s="37"/>
      <c r="G1078" s="70">
        <v>60.3</v>
      </c>
      <c r="H1078" s="71">
        <v>21</v>
      </c>
      <c r="I1078" s="71">
        <v>425</v>
      </c>
      <c r="J1078" s="160" t="s">
        <v>59</v>
      </c>
      <c r="K1078" s="41" t="s">
        <v>26</v>
      </c>
      <c r="L1078" s="42" t="str">
        <f t="shared" si="39"/>
        <v>425grams</v>
      </c>
      <c r="M1078" s="43">
        <f t="shared" si="40"/>
        <v>8925</v>
      </c>
      <c r="N1078" s="44" t="str">
        <f t="shared" si="41"/>
        <v>8925grams</v>
      </c>
      <c r="O1078" s="51">
        <f t="shared" si="37"/>
        <v>1266.3</v>
      </c>
      <c r="P1078" s="46"/>
      <c r="Q1078" s="46"/>
      <c r="R1078" s="46"/>
      <c r="S1078" s="46"/>
      <c r="T1078" s="46"/>
      <c r="U1078" s="46"/>
      <c r="V1078" s="46"/>
      <c r="W1078" s="46"/>
      <c r="X1078" s="46"/>
      <c r="Y1078" s="46"/>
      <c r="Z1078" s="46"/>
    </row>
    <row r="1079" spans="1:26" ht="13.5" customHeight="1">
      <c r="A1079" s="233">
        <v>358</v>
      </c>
      <c r="B1079" s="36" t="s">
        <v>2173</v>
      </c>
      <c r="C1079" s="34" t="s">
        <v>27</v>
      </c>
      <c r="D1079" s="139"/>
      <c r="E1079" s="36" t="s">
        <v>2171</v>
      </c>
      <c r="F1079" s="111"/>
      <c r="G1079" s="38">
        <v>60.3</v>
      </c>
      <c r="H1079" s="39">
        <v>12</v>
      </c>
      <c r="I1079" s="39">
        <v>425</v>
      </c>
      <c r="J1079" s="121" t="s">
        <v>59</v>
      </c>
      <c r="K1079" s="41" t="s">
        <v>26</v>
      </c>
      <c r="L1079" s="42" t="str">
        <f t="shared" si="39"/>
        <v>425grams</v>
      </c>
      <c r="M1079" s="43">
        <f t="shared" si="40"/>
        <v>5100</v>
      </c>
      <c r="N1079" s="44" t="str">
        <f t="shared" si="41"/>
        <v>5100grams</v>
      </c>
      <c r="O1079" s="45">
        <f t="shared" si="37"/>
        <v>723.59999999999991</v>
      </c>
      <c r="P1079" s="46"/>
      <c r="Q1079" s="46"/>
      <c r="R1079" s="46"/>
      <c r="S1079" s="46"/>
      <c r="T1079" s="46"/>
      <c r="U1079" s="46"/>
      <c r="V1079" s="46"/>
      <c r="W1079" s="46"/>
      <c r="X1079" s="46"/>
      <c r="Y1079" s="46"/>
      <c r="Z1079" s="46"/>
    </row>
    <row r="1080" spans="1:26" ht="13.5" customHeight="1">
      <c r="A1080" s="232">
        <v>359</v>
      </c>
      <c r="B1080" s="209" t="s">
        <v>2300</v>
      </c>
      <c r="C1080" s="34" t="s">
        <v>43</v>
      </c>
      <c r="D1080" s="139"/>
      <c r="E1080" s="116" t="s">
        <v>2301</v>
      </c>
      <c r="F1080" s="37"/>
      <c r="G1080" s="38">
        <v>208</v>
      </c>
      <c r="H1080" s="39">
        <v>2</v>
      </c>
      <c r="I1080" s="39">
        <v>340</v>
      </c>
      <c r="J1080" s="121" t="s">
        <v>59</v>
      </c>
      <c r="K1080" s="41" t="s">
        <v>26</v>
      </c>
      <c r="L1080" s="42" t="str">
        <f t="shared" si="39"/>
        <v>340grams</v>
      </c>
      <c r="M1080" s="43">
        <f t="shared" si="40"/>
        <v>680</v>
      </c>
      <c r="N1080" s="44" t="str">
        <f t="shared" si="41"/>
        <v>680grams</v>
      </c>
      <c r="O1080" s="51">
        <f t="shared" si="37"/>
        <v>416</v>
      </c>
      <c r="P1080" s="46"/>
      <c r="Q1080" s="46"/>
      <c r="R1080" s="46"/>
      <c r="S1080" s="46"/>
      <c r="T1080" s="46"/>
      <c r="U1080" s="46"/>
      <c r="V1080" s="46"/>
      <c r="W1080" s="46"/>
      <c r="X1080" s="46"/>
      <c r="Y1080" s="46"/>
      <c r="Z1080" s="46"/>
    </row>
    <row r="1081" spans="1:26" ht="13.5" customHeight="1">
      <c r="A1081" s="233">
        <v>359</v>
      </c>
      <c r="B1081" s="57" t="s">
        <v>2300</v>
      </c>
      <c r="C1081" s="94" t="s">
        <v>68</v>
      </c>
      <c r="D1081" s="80"/>
      <c r="E1081" s="116"/>
      <c r="F1081" s="59"/>
      <c r="G1081" s="212">
        <v>0.62352941176470589</v>
      </c>
      <c r="H1081" s="213">
        <v>5100</v>
      </c>
      <c r="I1081" s="326">
        <v>340</v>
      </c>
      <c r="J1081" s="257" t="s">
        <v>59</v>
      </c>
      <c r="K1081" s="46"/>
      <c r="L1081" s="42" t="str">
        <f t="shared" si="39"/>
        <v>340grams</v>
      </c>
      <c r="M1081" s="43">
        <f t="shared" si="40"/>
        <v>1734000</v>
      </c>
      <c r="N1081" s="44" t="str">
        <f t="shared" si="41"/>
        <v>1734000grams</v>
      </c>
      <c r="O1081" s="51">
        <f t="shared" si="37"/>
        <v>3180</v>
      </c>
      <c r="P1081" s="46"/>
      <c r="Q1081" s="46"/>
      <c r="R1081" s="46"/>
      <c r="S1081" s="46"/>
      <c r="T1081" s="46"/>
      <c r="U1081" s="46"/>
      <c r="V1081" s="46"/>
      <c r="W1081" s="46"/>
      <c r="X1081" s="46"/>
      <c r="Y1081" s="46"/>
      <c r="Z1081" s="46"/>
    </row>
    <row r="1082" spans="1:26" ht="13.5" customHeight="1">
      <c r="A1082" s="232">
        <v>360</v>
      </c>
      <c r="B1082" s="33" t="s">
        <v>1669</v>
      </c>
      <c r="C1082" s="34" t="s">
        <v>43</v>
      </c>
      <c r="D1082" s="139"/>
      <c r="E1082" s="50" t="s">
        <v>1671</v>
      </c>
      <c r="F1082" s="37"/>
      <c r="G1082" s="38">
        <v>77.45</v>
      </c>
      <c r="H1082" s="39">
        <v>6</v>
      </c>
      <c r="I1082" s="39">
        <v>1</v>
      </c>
      <c r="J1082" s="121" t="s">
        <v>37</v>
      </c>
      <c r="K1082" s="41" t="s">
        <v>26</v>
      </c>
      <c r="L1082" s="42" t="str">
        <f t="shared" si="39"/>
        <v>1pieces</v>
      </c>
      <c r="M1082" s="43">
        <f t="shared" si="40"/>
        <v>6</v>
      </c>
      <c r="N1082" s="44" t="str">
        <f t="shared" si="41"/>
        <v>6pieces</v>
      </c>
      <c r="O1082" s="51">
        <f t="shared" si="37"/>
        <v>464.70000000000005</v>
      </c>
      <c r="P1082" s="46"/>
      <c r="Q1082" s="46"/>
      <c r="R1082" s="46"/>
      <c r="S1082" s="46"/>
      <c r="T1082" s="46"/>
      <c r="U1082" s="46"/>
      <c r="V1082" s="46"/>
      <c r="W1082" s="46"/>
      <c r="X1082" s="46"/>
      <c r="Y1082" s="46"/>
      <c r="Z1082" s="46"/>
    </row>
    <row r="1083" spans="1:26" ht="13.5" customHeight="1">
      <c r="A1083" s="232">
        <v>360</v>
      </c>
      <c r="B1083" s="68" t="s">
        <v>1669</v>
      </c>
      <c r="C1083" s="53" t="s">
        <v>39</v>
      </c>
      <c r="D1083" s="249"/>
      <c r="E1083" s="52" t="s">
        <v>1670</v>
      </c>
      <c r="F1083" s="37"/>
      <c r="G1083" s="70">
        <v>110</v>
      </c>
      <c r="H1083" s="71">
        <v>6</v>
      </c>
      <c r="I1083" s="71">
        <v>1</v>
      </c>
      <c r="J1083" s="160" t="s">
        <v>37</v>
      </c>
      <c r="K1083" s="41" t="s">
        <v>26</v>
      </c>
      <c r="L1083" s="42" t="str">
        <f t="shared" si="39"/>
        <v>1pieces</v>
      </c>
      <c r="M1083" s="43">
        <f t="shared" si="40"/>
        <v>6</v>
      </c>
      <c r="N1083" s="44" t="str">
        <f t="shared" si="41"/>
        <v>6pieces</v>
      </c>
      <c r="O1083" s="51">
        <f t="shared" si="37"/>
        <v>660</v>
      </c>
      <c r="P1083" s="46"/>
      <c r="Q1083" s="46"/>
      <c r="R1083" s="46"/>
      <c r="S1083" s="46"/>
      <c r="T1083" s="46"/>
      <c r="U1083" s="46"/>
      <c r="V1083" s="46"/>
      <c r="W1083" s="46"/>
      <c r="X1083" s="46"/>
      <c r="Y1083" s="46"/>
      <c r="Z1083" s="46"/>
    </row>
    <row r="1084" spans="1:26" ht="13.5" customHeight="1">
      <c r="A1084" s="233">
        <v>360</v>
      </c>
      <c r="B1084" s="57" t="s">
        <v>1669</v>
      </c>
      <c r="C1084" s="34" t="s">
        <v>47</v>
      </c>
      <c r="D1084" s="80"/>
      <c r="E1084" s="50" t="s">
        <v>1670</v>
      </c>
      <c r="F1084" s="59"/>
      <c r="G1084" s="38">
        <v>77</v>
      </c>
      <c r="H1084" s="39">
        <v>6</v>
      </c>
      <c r="I1084" s="39">
        <v>1</v>
      </c>
      <c r="J1084" s="121" t="s">
        <v>37</v>
      </c>
      <c r="K1084" s="46"/>
      <c r="L1084" s="42" t="str">
        <f t="shared" si="39"/>
        <v>1pieces</v>
      </c>
      <c r="M1084" s="43">
        <f t="shared" si="40"/>
        <v>6</v>
      </c>
      <c r="N1084" s="44" t="str">
        <f t="shared" si="41"/>
        <v>6pieces</v>
      </c>
      <c r="O1084" s="51">
        <f t="shared" si="37"/>
        <v>462</v>
      </c>
      <c r="P1084" s="46"/>
      <c r="Q1084" s="46"/>
      <c r="R1084" s="46"/>
      <c r="S1084" s="46"/>
      <c r="T1084" s="46"/>
      <c r="U1084" s="46"/>
      <c r="V1084" s="46"/>
      <c r="W1084" s="46"/>
      <c r="X1084" s="46"/>
      <c r="Y1084" s="46"/>
      <c r="Z1084" s="46"/>
    </row>
    <row r="1085" spans="1:26" ht="13.5" customHeight="1">
      <c r="A1085" s="232">
        <v>361</v>
      </c>
      <c r="B1085" s="33" t="s">
        <v>2313</v>
      </c>
      <c r="C1085" s="34" t="s">
        <v>43</v>
      </c>
      <c r="D1085" s="139"/>
      <c r="E1085" s="50" t="s">
        <v>2185</v>
      </c>
      <c r="F1085" s="37"/>
      <c r="G1085" s="38">
        <v>33.76</v>
      </c>
      <c r="H1085" s="39">
        <v>17</v>
      </c>
      <c r="I1085" s="39">
        <v>1</v>
      </c>
      <c r="J1085" s="121" t="s">
        <v>37</v>
      </c>
      <c r="K1085" s="41" t="s">
        <v>26</v>
      </c>
      <c r="L1085" s="42" t="str">
        <f t="shared" si="39"/>
        <v>1pieces</v>
      </c>
      <c r="M1085" s="43">
        <f t="shared" si="40"/>
        <v>17</v>
      </c>
      <c r="N1085" s="44" t="str">
        <f t="shared" si="41"/>
        <v>17pieces</v>
      </c>
      <c r="O1085" s="51">
        <f t="shared" si="37"/>
        <v>573.91999999999996</v>
      </c>
      <c r="P1085" s="46"/>
      <c r="Q1085" s="46"/>
      <c r="R1085" s="46"/>
      <c r="S1085" s="46"/>
      <c r="T1085" s="46"/>
      <c r="U1085" s="46"/>
      <c r="V1085" s="46"/>
      <c r="W1085" s="46"/>
      <c r="X1085" s="46"/>
      <c r="Y1085" s="46"/>
      <c r="Z1085" s="46"/>
    </row>
    <row r="1086" spans="1:26" ht="13.5" customHeight="1">
      <c r="A1086" s="232">
        <v>362</v>
      </c>
      <c r="B1086" s="33" t="s">
        <v>2492</v>
      </c>
      <c r="C1086" s="34" t="s">
        <v>43</v>
      </c>
      <c r="D1086" s="139"/>
      <c r="E1086" s="50" t="s">
        <v>2493</v>
      </c>
      <c r="F1086" s="37"/>
      <c r="G1086" s="38">
        <v>50.81</v>
      </c>
      <c r="H1086" s="39">
        <v>30</v>
      </c>
      <c r="I1086" s="39">
        <v>1</v>
      </c>
      <c r="J1086" s="121" t="s">
        <v>117</v>
      </c>
      <c r="K1086" s="41" t="s">
        <v>26</v>
      </c>
      <c r="L1086" s="42" t="str">
        <f t="shared" si="39"/>
        <v>1rolls</v>
      </c>
      <c r="M1086" s="43">
        <f t="shared" si="40"/>
        <v>30</v>
      </c>
      <c r="N1086" s="44" t="str">
        <f t="shared" si="41"/>
        <v>30rolls</v>
      </c>
      <c r="O1086" s="51">
        <f t="shared" si="37"/>
        <v>1524.3000000000002</v>
      </c>
      <c r="P1086" s="46"/>
      <c r="Q1086" s="46"/>
      <c r="R1086" s="46"/>
      <c r="S1086" s="46"/>
      <c r="T1086" s="46"/>
      <c r="U1086" s="46"/>
      <c r="V1086" s="46"/>
      <c r="W1086" s="46"/>
      <c r="X1086" s="46"/>
      <c r="Y1086" s="46"/>
      <c r="Z1086" s="46"/>
    </row>
    <row r="1087" spans="1:26" ht="13.5" customHeight="1">
      <c r="A1087" s="232">
        <v>363</v>
      </c>
      <c r="B1087" s="209" t="s">
        <v>556</v>
      </c>
      <c r="C1087" s="34" t="s">
        <v>43</v>
      </c>
      <c r="D1087" s="139"/>
      <c r="E1087" s="50" t="s">
        <v>557</v>
      </c>
      <c r="F1087" s="37"/>
      <c r="G1087" s="38">
        <v>134</v>
      </c>
      <c r="H1087" s="39">
        <v>114.66</v>
      </c>
      <c r="I1087" s="39">
        <v>1</v>
      </c>
      <c r="J1087" s="121" t="s">
        <v>33</v>
      </c>
      <c r="K1087" s="41" t="s">
        <v>26</v>
      </c>
      <c r="L1087" s="42" t="str">
        <f t="shared" si="39"/>
        <v>1kg</v>
      </c>
      <c r="M1087" s="43">
        <f t="shared" si="40"/>
        <v>114.66</v>
      </c>
      <c r="N1087" s="44" t="str">
        <f t="shared" si="41"/>
        <v>114.66kg</v>
      </c>
      <c r="O1087" s="51">
        <f t="shared" si="37"/>
        <v>15364.439999999999</v>
      </c>
      <c r="P1087" s="46"/>
      <c r="Q1087" s="46"/>
      <c r="R1087" s="46"/>
      <c r="S1087" s="46"/>
      <c r="T1087" s="46"/>
      <c r="U1087" s="46"/>
      <c r="V1087" s="46"/>
      <c r="W1087" s="46"/>
      <c r="X1087" s="46"/>
      <c r="Y1087" s="46"/>
      <c r="Z1087" s="46"/>
    </row>
    <row r="1088" spans="1:26" ht="13.5" customHeight="1">
      <c r="A1088" s="232">
        <v>363</v>
      </c>
      <c r="B1088" s="52" t="s">
        <v>556</v>
      </c>
      <c r="C1088" s="53" t="s">
        <v>39</v>
      </c>
      <c r="D1088" s="530"/>
      <c r="E1088" s="68" t="s">
        <v>558</v>
      </c>
      <c r="F1088" s="37"/>
      <c r="G1088" s="77">
        <v>134</v>
      </c>
      <c r="H1088" s="71">
        <v>64</v>
      </c>
      <c r="I1088" s="78">
        <v>1</v>
      </c>
      <c r="J1088" s="160" t="s">
        <v>33</v>
      </c>
      <c r="K1088" s="41" t="s">
        <v>26</v>
      </c>
      <c r="L1088" s="42" t="str">
        <f t="shared" si="39"/>
        <v>1kg</v>
      </c>
      <c r="M1088" s="43">
        <f t="shared" si="40"/>
        <v>64</v>
      </c>
      <c r="N1088" s="44" t="str">
        <f t="shared" si="41"/>
        <v>64kg</v>
      </c>
      <c r="O1088" s="51">
        <f t="shared" si="37"/>
        <v>8576</v>
      </c>
      <c r="P1088" s="46"/>
      <c r="Q1088" s="46"/>
      <c r="R1088" s="46"/>
      <c r="S1088" s="46"/>
      <c r="T1088" s="46"/>
      <c r="U1088" s="46"/>
      <c r="V1088" s="46"/>
      <c r="W1088" s="46"/>
      <c r="X1088" s="46"/>
      <c r="Y1088" s="46"/>
      <c r="Z1088" s="46"/>
    </row>
    <row r="1089" spans="1:26" ht="13.5" customHeight="1">
      <c r="A1089" s="233">
        <v>363</v>
      </c>
      <c r="B1089" s="33" t="s">
        <v>556</v>
      </c>
      <c r="C1089" s="34" t="s">
        <v>6</v>
      </c>
      <c r="D1089" s="139"/>
      <c r="E1089" s="50" t="s">
        <v>558</v>
      </c>
      <c r="F1089" s="111"/>
      <c r="G1089" s="38">
        <v>134</v>
      </c>
      <c r="H1089" s="363">
        <v>3.5</v>
      </c>
      <c r="I1089" s="39">
        <v>1</v>
      </c>
      <c r="J1089" s="121" t="s">
        <v>33</v>
      </c>
      <c r="K1089" s="41" t="s">
        <v>26</v>
      </c>
      <c r="L1089" s="42" t="str">
        <f t="shared" si="39"/>
        <v>1kg</v>
      </c>
      <c r="M1089" s="43">
        <f t="shared" si="40"/>
        <v>3.5</v>
      </c>
      <c r="N1089" s="44" t="str">
        <f t="shared" si="41"/>
        <v>3.5kg</v>
      </c>
      <c r="O1089" s="51">
        <f t="shared" si="37"/>
        <v>469</v>
      </c>
      <c r="P1089" s="46"/>
      <c r="Q1089" s="46"/>
      <c r="R1089" s="46"/>
      <c r="S1089" s="46"/>
      <c r="T1089" s="46"/>
      <c r="U1089" s="46"/>
      <c r="V1089" s="46"/>
      <c r="W1089" s="46"/>
      <c r="X1089" s="46"/>
      <c r="Y1089" s="46"/>
      <c r="Z1089" s="46"/>
    </row>
    <row r="1090" spans="1:26" ht="13.5" customHeight="1">
      <c r="A1090" s="233">
        <v>363</v>
      </c>
      <c r="B1090" s="36" t="s">
        <v>556</v>
      </c>
      <c r="C1090" s="34" t="s">
        <v>27</v>
      </c>
      <c r="D1090" s="139"/>
      <c r="E1090" s="208" t="s">
        <v>558</v>
      </c>
      <c r="F1090" s="111"/>
      <c r="G1090" s="38">
        <v>134</v>
      </c>
      <c r="H1090" s="39">
        <v>38</v>
      </c>
      <c r="I1090" s="39">
        <v>1</v>
      </c>
      <c r="J1090" s="121" t="s">
        <v>33</v>
      </c>
      <c r="K1090" s="41" t="s">
        <v>26</v>
      </c>
      <c r="L1090" s="42" t="str">
        <f t="shared" si="39"/>
        <v>1kg</v>
      </c>
      <c r="M1090" s="43">
        <f t="shared" si="40"/>
        <v>38</v>
      </c>
      <c r="N1090" s="44" t="str">
        <f t="shared" si="41"/>
        <v>38kg</v>
      </c>
      <c r="O1090" s="45">
        <f t="shared" si="37"/>
        <v>5092</v>
      </c>
      <c r="P1090" s="46"/>
      <c r="Q1090" s="46"/>
      <c r="R1090" s="46"/>
      <c r="S1090" s="46"/>
      <c r="T1090" s="46"/>
      <c r="U1090" s="46"/>
      <c r="V1090" s="46"/>
      <c r="W1090" s="46"/>
      <c r="X1090" s="46"/>
      <c r="Y1090" s="46"/>
      <c r="Z1090" s="46"/>
    </row>
    <row r="1091" spans="1:26" ht="13.5" customHeight="1">
      <c r="A1091" s="233">
        <v>363</v>
      </c>
      <c r="B1091" s="286" t="s">
        <v>556</v>
      </c>
      <c r="C1091" s="34" t="s">
        <v>47</v>
      </c>
      <c r="D1091" s="80"/>
      <c r="E1091" s="116" t="s">
        <v>558</v>
      </c>
      <c r="F1091" s="59"/>
      <c r="G1091" s="38">
        <v>138</v>
      </c>
      <c r="H1091" s="39">
        <v>123</v>
      </c>
      <c r="I1091" s="39">
        <v>1</v>
      </c>
      <c r="J1091" s="121" t="s">
        <v>33</v>
      </c>
      <c r="K1091" s="46"/>
      <c r="L1091" s="42" t="str">
        <f t="shared" si="39"/>
        <v>1kg</v>
      </c>
      <c r="M1091" s="43">
        <f t="shared" si="40"/>
        <v>123</v>
      </c>
      <c r="N1091" s="44" t="str">
        <f t="shared" si="41"/>
        <v>123kg</v>
      </c>
      <c r="O1091" s="51">
        <f t="shared" si="37"/>
        <v>16974</v>
      </c>
      <c r="P1091" s="46"/>
      <c r="Q1091" s="46"/>
      <c r="R1091" s="46"/>
      <c r="S1091" s="46"/>
      <c r="T1091" s="46"/>
      <c r="U1091" s="46"/>
      <c r="V1091" s="46"/>
      <c r="W1091" s="46"/>
      <c r="X1091" s="46"/>
      <c r="Y1091" s="46"/>
      <c r="Z1091" s="46"/>
    </row>
    <row r="1092" spans="1:26" ht="13.5" customHeight="1">
      <c r="A1092" s="233">
        <v>363</v>
      </c>
      <c r="B1092" s="79" t="s">
        <v>556</v>
      </c>
      <c r="C1092" s="94" t="s">
        <v>68</v>
      </c>
      <c r="D1092" s="195"/>
      <c r="E1092" s="116"/>
      <c r="F1092" s="59"/>
      <c r="G1092" s="212">
        <v>139</v>
      </c>
      <c r="H1092" s="213">
        <v>40</v>
      </c>
      <c r="I1092" s="326">
        <v>1</v>
      </c>
      <c r="J1092" s="257" t="s">
        <v>33</v>
      </c>
      <c r="K1092" s="46"/>
      <c r="L1092" s="42" t="str">
        <f t="shared" si="39"/>
        <v>1kg</v>
      </c>
      <c r="M1092" s="43">
        <f t="shared" si="40"/>
        <v>40</v>
      </c>
      <c r="N1092" s="44" t="str">
        <f t="shared" si="41"/>
        <v>40kg</v>
      </c>
      <c r="O1092" s="51">
        <f t="shared" si="37"/>
        <v>5560</v>
      </c>
      <c r="P1092" s="46"/>
      <c r="Q1092" s="46"/>
      <c r="R1092" s="46"/>
      <c r="S1092" s="46"/>
      <c r="T1092" s="46"/>
      <c r="U1092" s="46"/>
      <c r="V1092" s="46"/>
      <c r="W1092" s="46"/>
      <c r="X1092" s="46"/>
      <c r="Y1092" s="46"/>
      <c r="Z1092" s="46"/>
    </row>
    <row r="1093" spans="1:26" ht="13.5" customHeight="1">
      <c r="A1093" s="232">
        <v>364</v>
      </c>
      <c r="B1093" s="33" t="s">
        <v>570</v>
      </c>
      <c r="C1093" s="34" t="s">
        <v>43</v>
      </c>
      <c r="D1093" s="179"/>
      <c r="E1093" s="50" t="s">
        <v>121</v>
      </c>
      <c r="F1093" s="37"/>
      <c r="G1093" s="38">
        <v>170</v>
      </c>
      <c r="H1093" s="39">
        <v>7</v>
      </c>
      <c r="I1093" s="39">
        <v>1</v>
      </c>
      <c r="J1093" s="121" t="s">
        <v>33</v>
      </c>
      <c r="K1093" s="41" t="s">
        <v>26</v>
      </c>
      <c r="L1093" s="42" t="str">
        <f t="shared" si="39"/>
        <v>1kg</v>
      </c>
      <c r="M1093" s="43">
        <f t="shared" si="40"/>
        <v>7</v>
      </c>
      <c r="N1093" s="44" t="str">
        <f t="shared" si="41"/>
        <v>7kg</v>
      </c>
      <c r="O1093" s="51">
        <f t="shared" si="37"/>
        <v>1190</v>
      </c>
      <c r="P1093" s="46"/>
      <c r="Q1093" s="46"/>
      <c r="R1093" s="46"/>
      <c r="S1093" s="46"/>
      <c r="T1093" s="46"/>
      <c r="U1093" s="46"/>
      <c r="V1093" s="46"/>
      <c r="W1093" s="46"/>
      <c r="X1093" s="46"/>
      <c r="Y1093" s="46"/>
      <c r="Z1093" s="46"/>
    </row>
    <row r="1094" spans="1:26" ht="13.5" customHeight="1">
      <c r="A1094" s="233">
        <v>364</v>
      </c>
      <c r="B1094" s="128" t="s">
        <v>570</v>
      </c>
      <c r="C1094" s="34" t="s">
        <v>82</v>
      </c>
      <c r="D1094" s="179"/>
      <c r="E1094" s="128" t="s">
        <v>121</v>
      </c>
      <c r="F1094" s="111" t="s">
        <v>76</v>
      </c>
      <c r="G1094" s="164">
        <v>190</v>
      </c>
      <c r="H1094" s="165">
        <v>11.34</v>
      </c>
      <c r="I1094" s="170">
        <v>1</v>
      </c>
      <c r="J1094" s="196" t="s">
        <v>33</v>
      </c>
      <c r="K1094" s="41" t="s">
        <v>26</v>
      </c>
      <c r="L1094" s="42" t="str">
        <f t="shared" si="39"/>
        <v>1kg</v>
      </c>
      <c r="M1094" s="43">
        <f t="shared" si="40"/>
        <v>11.34</v>
      </c>
      <c r="N1094" s="44" t="str">
        <f t="shared" si="41"/>
        <v>11.34kg</v>
      </c>
      <c r="O1094" s="51">
        <f t="shared" si="37"/>
        <v>2154.6</v>
      </c>
      <c r="P1094" s="46"/>
      <c r="Q1094" s="46"/>
      <c r="R1094" s="46"/>
      <c r="S1094" s="46"/>
      <c r="T1094" s="46"/>
      <c r="U1094" s="46"/>
      <c r="V1094" s="46"/>
      <c r="W1094" s="46"/>
      <c r="X1094" s="46"/>
      <c r="Y1094" s="46"/>
      <c r="Z1094" s="46"/>
    </row>
    <row r="1095" spans="1:26" ht="13.5" customHeight="1">
      <c r="A1095" s="233">
        <v>364</v>
      </c>
      <c r="B1095" s="33" t="s">
        <v>570</v>
      </c>
      <c r="C1095" s="34" t="s">
        <v>6</v>
      </c>
      <c r="D1095" s="179"/>
      <c r="E1095" s="50" t="s">
        <v>121</v>
      </c>
      <c r="F1095" s="111"/>
      <c r="G1095" s="38">
        <v>190</v>
      </c>
      <c r="H1095" s="39">
        <v>6</v>
      </c>
      <c r="I1095" s="39">
        <v>1</v>
      </c>
      <c r="J1095" s="121" t="s">
        <v>33</v>
      </c>
      <c r="K1095" s="41" t="s">
        <v>26</v>
      </c>
      <c r="L1095" s="42" t="str">
        <f t="shared" si="39"/>
        <v>1kg</v>
      </c>
      <c r="M1095" s="43">
        <f t="shared" si="40"/>
        <v>6</v>
      </c>
      <c r="N1095" s="44" t="str">
        <f t="shared" si="41"/>
        <v>6kg</v>
      </c>
      <c r="O1095" s="51">
        <f t="shared" si="37"/>
        <v>1140</v>
      </c>
      <c r="P1095" s="46"/>
      <c r="Q1095" s="46"/>
      <c r="R1095" s="46"/>
      <c r="S1095" s="46"/>
      <c r="T1095" s="46"/>
      <c r="U1095" s="46"/>
      <c r="V1095" s="46"/>
      <c r="W1095" s="46"/>
      <c r="X1095" s="46"/>
      <c r="Y1095" s="46"/>
      <c r="Z1095" s="46"/>
    </row>
    <row r="1096" spans="1:26" ht="13.5" customHeight="1">
      <c r="A1096" s="233">
        <v>364</v>
      </c>
      <c r="B1096" s="286" t="s">
        <v>570</v>
      </c>
      <c r="C1096" s="34" t="s">
        <v>47</v>
      </c>
      <c r="D1096" s="195"/>
      <c r="E1096" s="116" t="s">
        <v>558</v>
      </c>
      <c r="F1096" s="59"/>
      <c r="G1096" s="38">
        <v>169</v>
      </c>
      <c r="H1096" s="39">
        <v>58</v>
      </c>
      <c r="I1096" s="39">
        <v>1</v>
      </c>
      <c r="J1096" s="121" t="s">
        <v>33</v>
      </c>
      <c r="K1096" s="46"/>
      <c r="L1096" s="42" t="str">
        <f t="shared" si="39"/>
        <v>1kg</v>
      </c>
      <c r="M1096" s="43">
        <f t="shared" si="40"/>
        <v>58</v>
      </c>
      <c r="N1096" s="44" t="str">
        <f t="shared" si="41"/>
        <v>58kg</v>
      </c>
      <c r="O1096" s="51">
        <f t="shared" si="37"/>
        <v>9802</v>
      </c>
      <c r="P1096" s="46"/>
      <c r="Q1096" s="46"/>
      <c r="R1096" s="46"/>
      <c r="S1096" s="46"/>
      <c r="T1096" s="46"/>
      <c r="U1096" s="46"/>
      <c r="V1096" s="46"/>
      <c r="W1096" s="46"/>
      <c r="X1096" s="46"/>
      <c r="Y1096" s="46"/>
      <c r="Z1096" s="46"/>
    </row>
    <row r="1097" spans="1:26" ht="13.5" customHeight="1">
      <c r="A1097" s="233">
        <v>364</v>
      </c>
      <c r="B1097" s="79" t="s">
        <v>570</v>
      </c>
      <c r="C1097" s="94" t="s">
        <v>68</v>
      </c>
      <c r="D1097" s="58"/>
      <c r="E1097" s="116"/>
      <c r="F1097" s="59"/>
      <c r="G1097" s="212">
        <v>168</v>
      </c>
      <c r="H1097" s="213">
        <v>19</v>
      </c>
      <c r="I1097" s="326">
        <v>1</v>
      </c>
      <c r="J1097" s="257" t="s">
        <v>33</v>
      </c>
      <c r="K1097" s="46"/>
      <c r="L1097" s="42" t="str">
        <f t="shared" si="39"/>
        <v>1kg</v>
      </c>
      <c r="M1097" s="43">
        <f t="shared" si="40"/>
        <v>19</v>
      </c>
      <c r="N1097" s="44" t="str">
        <f t="shared" si="41"/>
        <v>19kg</v>
      </c>
      <c r="O1097" s="51">
        <f t="shared" si="37"/>
        <v>3192</v>
      </c>
      <c r="P1097" s="46"/>
      <c r="Q1097" s="46"/>
      <c r="R1097" s="46"/>
      <c r="S1097" s="46"/>
      <c r="T1097" s="46"/>
      <c r="U1097" s="46"/>
      <c r="V1097" s="46"/>
      <c r="W1097" s="46"/>
      <c r="X1097" s="46"/>
      <c r="Y1097" s="46"/>
      <c r="Z1097" s="46"/>
    </row>
    <row r="1098" spans="1:26" ht="13.5" customHeight="1">
      <c r="A1098" s="232">
        <v>365</v>
      </c>
      <c r="B1098" s="33" t="s">
        <v>139</v>
      </c>
      <c r="C1098" s="34" t="s">
        <v>43</v>
      </c>
      <c r="D1098" s="35"/>
      <c r="E1098" s="50" t="s">
        <v>143</v>
      </c>
      <c r="F1098" s="37"/>
      <c r="G1098" s="38">
        <v>180.25</v>
      </c>
      <c r="H1098" s="39">
        <f>515/250</f>
        <v>2.06</v>
      </c>
      <c r="I1098" s="39">
        <v>250</v>
      </c>
      <c r="J1098" s="121" t="s">
        <v>59</v>
      </c>
      <c r="K1098" s="41" t="s">
        <v>26</v>
      </c>
      <c r="L1098" s="42" t="str">
        <f t="shared" si="39"/>
        <v>250grams</v>
      </c>
      <c r="M1098" s="43">
        <f t="shared" si="40"/>
        <v>515</v>
      </c>
      <c r="N1098" s="44" t="str">
        <f t="shared" si="41"/>
        <v>515grams</v>
      </c>
      <c r="O1098" s="51">
        <f t="shared" si="37"/>
        <v>371.315</v>
      </c>
      <c r="P1098" s="46"/>
      <c r="Q1098" s="46"/>
      <c r="R1098" s="46"/>
      <c r="S1098" s="46"/>
      <c r="T1098" s="46"/>
      <c r="U1098" s="46"/>
      <c r="V1098" s="46"/>
      <c r="W1098" s="46"/>
      <c r="X1098" s="46"/>
      <c r="Y1098" s="46"/>
      <c r="Z1098" s="46"/>
    </row>
    <row r="1099" spans="1:26" ht="13.5" customHeight="1">
      <c r="A1099" s="232">
        <v>365</v>
      </c>
      <c r="B1099" s="68" t="s">
        <v>139</v>
      </c>
      <c r="C1099" s="53" t="s">
        <v>39</v>
      </c>
      <c r="D1099" s="99"/>
      <c r="E1099" s="68" t="s">
        <v>141</v>
      </c>
      <c r="F1099" s="37"/>
      <c r="G1099" s="70">
        <v>75</v>
      </c>
      <c r="H1099" s="71">
        <v>2</v>
      </c>
      <c r="I1099" s="71">
        <v>230</v>
      </c>
      <c r="J1099" s="160" t="s">
        <v>59</v>
      </c>
      <c r="K1099" s="41"/>
      <c r="L1099" s="42" t="str">
        <f t="shared" si="39"/>
        <v>230grams</v>
      </c>
      <c r="M1099" s="43">
        <f t="shared" si="40"/>
        <v>460</v>
      </c>
      <c r="N1099" s="44" t="str">
        <f t="shared" si="41"/>
        <v>460grams</v>
      </c>
      <c r="O1099" s="51">
        <f t="shared" si="37"/>
        <v>150</v>
      </c>
      <c r="P1099" s="46"/>
      <c r="Q1099" s="46"/>
      <c r="R1099" s="46"/>
      <c r="S1099" s="46"/>
      <c r="T1099" s="46"/>
      <c r="U1099" s="46"/>
      <c r="V1099" s="46"/>
      <c r="W1099" s="46"/>
      <c r="X1099" s="46"/>
      <c r="Y1099" s="46"/>
      <c r="Z1099" s="46"/>
    </row>
    <row r="1100" spans="1:26" ht="13.5" customHeight="1">
      <c r="A1100" s="232">
        <v>366</v>
      </c>
      <c r="B1100" s="33" t="s">
        <v>329</v>
      </c>
      <c r="C1100" s="34" t="s">
        <v>43</v>
      </c>
      <c r="D1100" s="9"/>
      <c r="E1100" s="50" t="s">
        <v>330</v>
      </c>
      <c r="F1100" s="37"/>
      <c r="G1100" s="38">
        <v>47</v>
      </c>
      <c r="H1100" s="39">
        <f>720/240</f>
        <v>3</v>
      </c>
      <c r="I1100" s="39">
        <v>240</v>
      </c>
      <c r="J1100" s="121" t="s">
        <v>59</v>
      </c>
      <c r="K1100" s="41" t="s">
        <v>26</v>
      </c>
      <c r="L1100" s="42" t="str">
        <f t="shared" si="39"/>
        <v>240grams</v>
      </c>
      <c r="M1100" s="43">
        <f t="shared" si="40"/>
        <v>720</v>
      </c>
      <c r="N1100" s="44" t="str">
        <f t="shared" si="41"/>
        <v>720grams</v>
      </c>
      <c r="O1100" s="51">
        <f t="shared" si="37"/>
        <v>141</v>
      </c>
      <c r="P1100" s="46"/>
      <c r="Q1100" s="46"/>
      <c r="R1100" s="46"/>
      <c r="S1100" s="46"/>
      <c r="T1100" s="46"/>
      <c r="U1100" s="46"/>
      <c r="V1100" s="46"/>
      <c r="W1100" s="46"/>
      <c r="X1100" s="46"/>
      <c r="Y1100" s="46"/>
      <c r="Z1100" s="46"/>
    </row>
    <row r="1101" spans="1:26" ht="13.5" customHeight="1">
      <c r="A1101" s="232">
        <v>367</v>
      </c>
      <c r="B1101" s="209" t="s">
        <v>331</v>
      </c>
      <c r="C1101" s="34" t="s">
        <v>43</v>
      </c>
      <c r="D1101" s="9"/>
      <c r="E1101" s="116" t="s">
        <v>330</v>
      </c>
      <c r="F1101" s="37"/>
      <c r="G1101" s="38">
        <v>47</v>
      </c>
      <c r="H1101" s="39">
        <v>2</v>
      </c>
      <c r="I1101" s="39">
        <v>240</v>
      </c>
      <c r="J1101" s="121" t="s">
        <v>59</v>
      </c>
      <c r="K1101" s="41" t="s">
        <v>26</v>
      </c>
      <c r="L1101" s="42" t="str">
        <f t="shared" si="39"/>
        <v>240grams</v>
      </c>
      <c r="M1101" s="43">
        <f t="shared" si="40"/>
        <v>480</v>
      </c>
      <c r="N1101" s="44" t="str">
        <f t="shared" si="41"/>
        <v>480grams</v>
      </c>
      <c r="O1101" s="51">
        <f t="shared" si="37"/>
        <v>94</v>
      </c>
      <c r="P1101" s="46"/>
      <c r="Q1101" s="46"/>
      <c r="R1101" s="46"/>
      <c r="S1101" s="46"/>
      <c r="T1101" s="46"/>
      <c r="U1101" s="46"/>
      <c r="V1101" s="46"/>
      <c r="W1101" s="46"/>
      <c r="X1101" s="46"/>
      <c r="Y1101" s="46"/>
      <c r="Z1101" s="46"/>
    </row>
    <row r="1102" spans="1:26" ht="13.5" customHeight="1">
      <c r="A1102" s="232">
        <v>368</v>
      </c>
      <c r="B1102" s="281" t="s">
        <v>408</v>
      </c>
      <c r="C1102" s="34" t="s">
        <v>43</v>
      </c>
      <c r="D1102" s="9"/>
      <c r="E1102" s="50" t="s">
        <v>409</v>
      </c>
      <c r="F1102" s="37"/>
      <c r="G1102" s="38">
        <v>195</v>
      </c>
      <c r="H1102" s="39">
        <f>1368/912</f>
        <v>1.5</v>
      </c>
      <c r="I1102" s="39">
        <v>912</v>
      </c>
      <c r="J1102" s="121" t="s">
        <v>59</v>
      </c>
      <c r="K1102" s="41" t="s">
        <v>26</v>
      </c>
      <c r="L1102" s="42" t="str">
        <f t="shared" si="39"/>
        <v>912grams</v>
      </c>
      <c r="M1102" s="43">
        <f t="shared" si="40"/>
        <v>1368</v>
      </c>
      <c r="N1102" s="44" t="str">
        <f t="shared" si="41"/>
        <v>1368grams</v>
      </c>
      <c r="O1102" s="51">
        <f t="shared" si="37"/>
        <v>292.5</v>
      </c>
      <c r="P1102" s="46"/>
      <c r="Q1102" s="46"/>
      <c r="R1102" s="46"/>
      <c r="S1102" s="46"/>
      <c r="T1102" s="46"/>
      <c r="U1102" s="46"/>
      <c r="V1102" s="46"/>
      <c r="W1102" s="46"/>
      <c r="X1102" s="46"/>
      <c r="Y1102" s="46"/>
      <c r="Z1102" s="46"/>
    </row>
    <row r="1103" spans="1:26" ht="13.5" customHeight="1">
      <c r="A1103" s="232">
        <v>369</v>
      </c>
      <c r="B1103" s="48" t="s">
        <v>568</v>
      </c>
      <c r="C1103" s="34" t="s">
        <v>43</v>
      </c>
      <c r="D1103" s="565"/>
      <c r="E1103" s="116" t="s">
        <v>569</v>
      </c>
      <c r="F1103" s="37"/>
      <c r="G1103" s="38">
        <v>75</v>
      </c>
      <c r="H1103" s="39">
        <v>2</v>
      </c>
      <c r="I1103" s="39">
        <v>225</v>
      </c>
      <c r="J1103" s="121" t="s">
        <v>59</v>
      </c>
      <c r="K1103" s="41" t="s">
        <v>26</v>
      </c>
      <c r="L1103" s="42" t="str">
        <f t="shared" si="39"/>
        <v>225grams</v>
      </c>
      <c r="M1103" s="43">
        <f t="shared" si="40"/>
        <v>450</v>
      </c>
      <c r="N1103" s="44" t="str">
        <f t="shared" si="41"/>
        <v>450grams</v>
      </c>
      <c r="O1103" s="51">
        <f t="shared" si="37"/>
        <v>150</v>
      </c>
      <c r="P1103" s="46"/>
      <c r="Q1103" s="46"/>
      <c r="R1103" s="46"/>
      <c r="S1103" s="46"/>
      <c r="T1103" s="46"/>
      <c r="U1103" s="46"/>
      <c r="V1103" s="46"/>
      <c r="W1103" s="46"/>
      <c r="X1103" s="46"/>
      <c r="Y1103" s="46"/>
      <c r="Z1103" s="46"/>
    </row>
    <row r="1104" spans="1:26" ht="13.5" customHeight="1">
      <c r="A1104" s="232">
        <v>370</v>
      </c>
      <c r="B1104" s="209" t="s">
        <v>782</v>
      </c>
      <c r="C1104" s="34" t="s">
        <v>43</v>
      </c>
      <c r="D1104" s="565"/>
      <c r="E1104" s="50" t="s">
        <v>783</v>
      </c>
      <c r="F1104" s="37"/>
      <c r="G1104" s="38">
        <v>186</v>
      </c>
      <c r="H1104" s="39">
        <v>0.27</v>
      </c>
      <c r="I1104" s="39">
        <v>500</v>
      </c>
      <c r="J1104" s="121" t="s">
        <v>59</v>
      </c>
      <c r="K1104" s="41" t="s">
        <v>26</v>
      </c>
      <c r="L1104" s="42" t="str">
        <f t="shared" si="39"/>
        <v>500grams</v>
      </c>
      <c r="M1104" s="43">
        <f t="shared" si="40"/>
        <v>135</v>
      </c>
      <c r="N1104" s="44" t="str">
        <f t="shared" si="41"/>
        <v>135grams</v>
      </c>
      <c r="O1104" s="51">
        <f t="shared" si="37"/>
        <v>50.220000000000006</v>
      </c>
      <c r="P1104" s="46"/>
      <c r="Q1104" s="46"/>
      <c r="R1104" s="46"/>
      <c r="S1104" s="46"/>
      <c r="T1104" s="46"/>
      <c r="U1104" s="46"/>
      <c r="V1104" s="46"/>
      <c r="W1104" s="46"/>
      <c r="X1104" s="46"/>
      <c r="Y1104" s="46"/>
      <c r="Z1104" s="46"/>
    </row>
    <row r="1105" spans="1:26" ht="13.5" customHeight="1">
      <c r="A1105" s="232">
        <v>371</v>
      </c>
      <c r="B1105" s="33" t="s">
        <v>1013</v>
      </c>
      <c r="C1105" s="34" t="s">
        <v>43</v>
      </c>
      <c r="D1105" s="565"/>
      <c r="E1105" s="50" t="s">
        <v>1014</v>
      </c>
      <c r="F1105" s="37"/>
      <c r="G1105" s="38">
        <v>193</v>
      </c>
      <c r="H1105" s="39">
        <v>2</v>
      </c>
      <c r="I1105" s="39">
        <v>1000</v>
      </c>
      <c r="J1105" s="121" t="s">
        <v>59</v>
      </c>
      <c r="K1105" s="41" t="s">
        <v>26</v>
      </c>
      <c r="L1105" s="42" t="str">
        <f t="shared" si="39"/>
        <v>1000grams</v>
      </c>
      <c r="M1105" s="43">
        <f t="shared" si="40"/>
        <v>2000</v>
      </c>
      <c r="N1105" s="44" t="str">
        <f t="shared" si="41"/>
        <v>2000grams</v>
      </c>
      <c r="O1105" s="51">
        <f t="shared" si="37"/>
        <v>386</v>
      </c>
      <c r="P1105" s="46"/>
      <c r="Q1105" s="46"/>
      <c r="R1105" s="46"/>
      <c r="S1105" s="46"/>
      <c r="T1105" s="46"/>
      <c r="U1105" s="46"/>
      <c r="V1105" s="46"/>
      <c r="W1105" s="46"/>
      <c r="X1105" s="46"/>
      <c r="Y1105" s="46"/>
      <c r="Z1105" s="46"/>
    </row>
    <row r="1106" spans="1:26" ht="13.5" customHeight="1">
      <c r="A1106" s="232">
        <v>372</v>
      </c>
      <c r="B1106" s="33" t="s">
        <v>1166</v>
      </c>
      <c r="C1106" s="34" t="s">
        <v>43</v>
      </c>
      <c r="D1106" s="565"/>
      <c r="E1106" s="50" t="s">
        <v>1168</v>
      </c>
      <c r="F1106" s="37"/>
      <c r="G1106" s="38">
        <v>57</v>
      </c>
      <c r="H1106" s="39">
        <f>750/150</f>
        <v>5</v>
      </c>
      <c r="I1106" s="39">
        <v>150</v>
      </c>
      <c r="J1106" s="121" t="s">
        <v>59</v>
      </c>
      <c r="K1106" s="41" t="s">
        <v>26</v>
      </c>
      <c r="L1106" s="42" t="str">
        <f t="shared" si="39"/>
        <v>150grams</v>
      </c>
      <c r="M1106" s="43">
        <f t="shared" si="40"/>
        <v>750</v>
      </c>
      <c r="N1106" s="44" t="str">
        <f t="shared" si="41"/>
        <v>750grams</v>
      </c>
      <c r="O1106" s="51">
        <f t="shared" si="37"/>
        <v>285</v>
      </c>
      <c r="P1106" s="46"/>
      <c r="Q1106" s="46"/>
      <c r="R1106" s="46"/>
      <c r="S1106" s="46"/>
      <c r="T1106" s="46"/>
      <c r="U1106" s="46"/>
      <c r="V1106" s="46"/>
      <c r="W1106" s="46"/>
      <c r="X1106" s="46"/>
      <c r="Y1106" s="46"/>
      <c r="Z1106" s="46"/>
    </row>
    <row r="1107" spans="1:26" ht="13.5" customHeight="1">
      <c r="A1107" s="232">
        <v>372</v>
      </c>
      <c r="B1107" s="52" t="s">
        <v>1166</v>
      </c>
      <c r="C1107" s="53" t="s">
        <v>39</v>
      </c>
      <c r="D1107" s="52"/>
      <c r="E1107" s="52" t="s">
        <v>1167</v>
      </c>
      <c r="F1107" s="37"/>
      <c r="G1107" s="70">
        <v>61.7</v>
      </c>
      <c r="H1107" s="71">
        <v>11</v>
      </c>
      <c r="I1107" s="71">
        <v>250</v>
      </c>
      <c r="J1107" s="160" t="s">
        <v>59</v>
      </c>
      <c r="K1107" s="41"/>
      <c r="L1107" s="42" t="str">
        <f t="shared" si="39"/>
        <v>250grams</v>
      </c>
      <c r="M1107" s="43">
        <f t="shared" si="40"/>
        <v>2750</v>
      </c>
      <c r="N1107" s="44" t="str">
        <f t="shared" si="41"/>
        <v>2750grams</v>
      </c>
      <c r="O1107" s="51">
        <f t="shared" si="37"/>
        <v>678.7</v>
      </c>
      <c r="P1107" s="46"/>
      <c r="Q1107" s="46"/>
      <c r="R1107" s="46"/>
      <c r="S1107" s="46"/>
      <c r="T1107" s="46"/>
      <c r="U1107" s="46"/>
      <c r="V1107" s="46"/>
      <c r="W1107" s="46"/>
      <c r="X1107" s="46"/>
      <c r="Y1107" s="46"/>
      <c r="Z1107" s="46"/>
    </row>
    <row r="1108" spans="1:26" ht="13.5" customHeight="1">
      <c r="A1108" s="232">
        <v>373</v>
      </c>
      <c r="B1108" s="33" t="s">
        <v>1232</v>
      </c>
      <c r="C1108" s="34" t="s">
        <v>43</v>
      </c>
      <c r="D1108" s="204"/>
      <c r="E1108" s="50" t="s">
        <v>1234</v>
      </c>
      <c r="F1108" s="37"/>
      <c r="G1108" s="38">
        <v>189.5</v>
      </c>
      <c r="H1108" s="39">
        <v>5.21</v>
      </c>
      <c r="I1108" s="39">
        <v>1000</v>
      </c>
      <c r="J1108" s="121" t="s">
        <v>59</v>
      </c>
      <c r="K1108" s="41" t="s">
        <v>26</v>
      </c>
      <c r="L1108" s="42" t="str">
        <f t="shared" si="39"/>
        <v>1000grams</v>
      </c>
      <c r="M1108" s="43">
        <f t="shared" si="40"/>
        <v>5210</v>
      </c>
      <c r="N1108" s="44" t="str">
        <f t="shared" si="41"/>
        <v>5210grams</v>
      </c>
      <c r="O1108" s="51">
        <f t="shared" si="37"/>
        <v>987.29499999999996</v>
      </c>
      <c r="P1108" s="46"/>
      <c r="Q1108" s="46"/>
      <c r="R1108" s="46"/>
      <c r="S1108" s="46"/>
      <c r="T1108" s="46"/>
      <c r="U1108" s="46"/>
      <c r="V1108" s="46"/>
      <c r="W1108" s="46"/>
      <c r="X1108" s="46"/>
      <c r="Y1108" s="46"/>
      <c r="Z1108" s="46"/>
    </row>
    <row r="1109" spans="1:26" ht="13.5" customHeight="1">
      <c r="A1109" s="233">
        <v>373</v>
      </c>
      <c r="B1109" s="52" t="s">
        <v>1232</v>
      </c>
      <c r="C1109" s="34" t="s">
        <v>35</v>
      </c>
      <c r="D1109" s="204"/>
      <c r="E1109" s="50" t="s">
        <v>1233</v>
      </c>
      <c r="F1109" s="37"/>
      <c r="G1109" s="38">
        <v>205</v>
      </c>
      <c r="H1109" s="39">
        <v>0.5</v>
      </c>
      <c r="I1109" s="39">
        <v>1000</v>
      </c>
      <c r="J1109" s="121" t="s">
        <v>59</v>
      </c>
      <c r="K1109" s="41" t="s">
        <v>26</v>
      </c>
      <c r="L1109" s="42" t="str">
        <f t="shared" si="39"/>
        <v>1000grams</v>
      </c>
      <c r="M1109" s="43">
        <f t="shared" si="40"/>
        <v>500</v>
      </c>
      <c r="N1109" s="44" t="str">
        <f t="shared" si="41"/>
        <v>500grams</v>
      </c>
      <c r="O1109" s="51">
        <f t="shared" si="37"/>
        <v>102.5</v>
      </c>
      <c r="P1109" s="46"/>
      <c r="Q1109" s="46"/>
      <c r="R1109" s="46"/>
      <c r="S1109" s="46"/>
      <c r="T1109" s="46"/>
      <c r="U1109" s="46"/>
      <c r="V1109" s="46"/>
      <c r="W1109" s="46"/>
      <c r="X1109" s="46"/>
      <c r="Y1109" s="46"/>
      <c r="Z1109" s="46"/>
    </row>
    <row r="1110" spans="1:26" ht="13.5" customHeight="1">
      <c r="A1110" s="232">
        <v>373</v>
      </c>
      <c r="B1110" s="52" t="s">
        <v>1232</v>
      </c>
      <c r="C1110" s="53" t="s">
        <v>39</v>
      </c>
      <c r="D1110" s="52"/>
      <c r="E1110" s="52" t="s">
        <v>1234</v>
      </c>
      <c r="F1110" s="37"/>
      <c r="G1110" s="70">
        <v>189</v>
      </c>
      <c r="H1110" s="71">
        <v>9</v>
      </c>
      <c r="I1110" s="71">
        <v>1000</v>
      </c>
      <c r="J1110" s="160" t="s">
        <v>59</v>
      </c>
      <c r="K1110" s="41"/>
      <c r="L1110" s="42" t="str">
        <f t="shared" si="39"/>
        <v>1000grams</v>
      </c>
      <c r="M1110" s="43">
        <f t="shared" si="40"/>
        <v>9000</v>
      </c>
      <c r="N1110" s="44" t="str">
        <f t="shared" si="41"/>
        <v>9000grams</v>
      </c>
      <c r="O1110" s="51">
        <f t="shared" si="37"/>
        <v>1701</v>
      </c>
      <c r="P1110" s="46"/>
      <c r="Q1110" s="46"/>
      <c r="R1110" s="46"/>
      <c r="S1110" s="46"/>
      <c r="T1110" s="46"/>
      <c r="U1110" s="46"/>
      <c r="V1110" s="46"/>
      <c r="W1110" s="46"/>
      <c r="X1110" s="46"/>
      <c r="Y1110" s="46"/>
      <c r="Z1110" s="46"/>
    </row>
    <row r="1111" spans="1:26" ht="13.5" customHeight="1">
      <c r="A1111" s="233">
        <v>373</v>
      </c>
      <c r="B1111" s="128" t="s">
        <v>1232</v>
      </c>
      <c r="C1111" s="34" t="s">
        <v>82</v>
      </c>
      <c r="D1111" s="35"/>
      <c r="E1111" s="128" t="s">
        <v>1234</v>
      </c>
      <c r="F1111" s="111" t="s">
        <v>76</v>
      </c>
      <c r="G1111" s="207">
        <v>175</v>
      </c>
      <c r="H1111" s="165">
        <v>0.64</v>
      </c>
      <c r="I1111" s="165">
        <v>1000</v>
      </c>
      <c r="J1111" s="196" t="s">
        <v>59</v>
      </c>
      <c r="K1111" s="41" t="s">
        <v>26</v>
      </c>
      <c r="L1111" s="42" t="str">
        <f t="shared" si="39"/>
        <v>1000grams</v>
      </c>
      <c r="M1111" s="43">
        <f t="shared" si="40"/>
        <v>640</v>
      </c>
      <c r="N1111" s="44" t="str">
        <f t="shared" si="41"/>
        <v>640grams</v>
      </c>
      <c r="O1111" s="51">
        <f t="shared" si="37"/>
        <v>112</v>
      </c>
      <c r="P1111" s="46"/>
      <c r="Q1111" s="46"/>
      <c r="R1111" s="46"/>
      <c r="S1111" s="46"/>
      <c r="T1111" s="46"/>
      <c r="U1111" s="46"/>
      <c r="V1111" s="46"/>
      <c r="W1111" s="46"/>
      <c r="X1111" s="46"/>
      <c r="Y1111" s="46"/>
      <c r="Z1111" s="46"/>
    </row>
    <row r="1112" spans="1:26" ht="13.5" customHeight="1">
      <c r="A1112" s="233">
        <v>373</v>
      </c>
      <c r="B1112" s="286" t="s">
        <v>1232</v>
      </c>
      <c r="C1112" s="34" t="s">
        <v>47</v>
      </c>
      <c r="D1112" s="59"/>
      <c r="E1112" s="116" t="s">
        <v>1234</v>
      </c>
      <c r="F1112" s="59"/>
      <c r="G1112" s="38">
        <v>181</v>
      </c>
      <c r="H1112" s="39">
        <v>5.6</v>
      </c>
      <c r="I1112" s="39">
        <v>1</v>
      </c>
      <c r="J1112" s="121" t="s">
        <v>59</v>
      </c>
      <c r="K1112" s="46"/>
      <c r="L1112" s="42" t="str">
        <f t="shared" si="39"/>
        <v>1grams</v>
      </c>
      <c r="M1112" s="43">
        <f t="shared" si="40"/>
        <v>5.6</v>
      </c>
      <c r="N1112" s="44" t="str">
        <f t="shared" si="41"/>
        <v>5.6grams</v>
      </c>
      <c r="O1112" s="51">
        <f t="shared" si="37"/>
        <v>1013.5999999999999</v>
      </c>
      <c r="P1112" s="46"/>
      <c r="Q1112" s="46"/>
      <c r="R1112" s="46"/>
      <c r="S1112" s="46"/>
      <c r="T1112" s="46"/>
      <c r="U1112" s="46"/>
      <c r="V1112" s="46"/>
      <c r="W1112" s="46"/>
      <c r="X1112" s="46"/>
      <c r="Y1112" s="46"/>
      <c r="Z1112" s="46"/>
    </row>
    <row r="1113" spans="1:26" ht="13.5" customHeight="1">
      <c r="A1113" s="232">
        <v>374</v>
      </c>
      <c r="B1113" s="281" t="s">
        <v>1973</v>
      </c>
      <c r="C1113" s="34" t="s">
        <v>43</v>
      </c>
      <c r="D1113" s="204"/>
      <c r="E1113" s="50" t="s">
        <v>742</v>
      </c>
      <c r="F1113" s="37"/>
      <c r="G1113" s="38">
        <v>78</v>
      </c>
      <c r="H1113" s="39">
        <v>3</v>
      </c>
      <c r="I1113" s="39">
        <v>250</v>
      </c>
      <c r="J1113" s="121" t="s">
        <v>59</v>
      </c>
      <c r="K1113" s="41" t="s">
        <v>26</v>
      </c>
      <c r="L1113" s="42" t="str">
        <f t="shared" si="39"/>
        <v>250grams</v>
      </c>
      <c r="M1113" s="43">
        <f t="shared" si="40"/>
        <v>750</v>
      </c>
      <c r="N1113" s="44" t="str">
        <f t="shared" si="41"/>
        <v>750grams</v>
      </c>
      <c r="O1113" s="51">
        <f t="shared" si="37"/>
        <v>234</v>
      </c>
      <c r="P1113" s="46"/>
      <c r="Q1113" s="46"/>
      <c r="R1113" s="46"/>
      <c r="S1113" s="46"/>
      <c r="T1113" s="46"/>
      <c r="U1113" s="46"/>
      <c r="V1113" s="46"/>
      <c r="W1113" s="46"/>
      <c r="X1113" s="46"/>
      <c r="Y1113" s="46"/>
      <c r="Z1113" s="46"/>
    </row>
    <row r="1114" spans="1:26" ht="13.5" customHeight="1">
      <c r="A1114" s="233">
        <v>374</v>
      </c>
      <c r="B1114" s="48" t="s">
        <v>1973</v>
      </c>
      <c r="C1114" s="34" t="s">
        <v>74</v>
      </c>
      <c r="D1114" s="179"/>
      <c r="E1114" s="50" t="s">
        <v>1307</v>
      </c>
      <c r="F1114" s="37" t="s">
        <v>76</v>
      </c>
      <c r="G1114" s="38">
        <v>165</v>
      </c>
      <c r="H1114" s="39">
        <v>3</v>
      </c>
      <c r="I1114" s="39">
        <v>1000</v>
      </c>
      <c r="J1114" s="121" t="s">
        <v>33</v>
      </c>
      <c r="K1114" s="41" t="s">
        <v>26</v>
      </c>
      <c r="L1114" s="42" t="str">
        <f t="shared" si="39"/>
        <v>1000kg</v>
      </c>
      <c r="M1114" s="43">
        <f t="shared" si="40"/>
        <v>3000</v>
      </c>
      <c r="N1114" s="44" t="str">
        <f t="shared" si="41"/>
        <v>3000kg</v>
      </c>
      <c r="O1114" s="51">
        <f t="shared" si="37"/>
        <v>495</v>
      </c>
      <c r="P1114" s="46"/>
      <c r="Q1114" s="46"/>
      <c r="R1114" s="46"/>
      <c r="S1114" s="46"/>
      <c r="T1114" s="46"/>
      <c r="U1114" s="46"/>
      <c r="V1114" s="46"/>
      <c r="W1114" s="46"/>
      <c r="X1114" s="46"/>
      <c r="Y1114" s="46"/>
      <c r="Z1114" s="46"/>
    </row>
    <row r="1115" spans="1:26" ht="13.5" customHeight="1">
      <c r="A1115" s="232">
        <v>375</v>
      </c>
      <c r="B1115" s="209" t="s">
        <v>1980</v>
      </c>
      <c r="C1115" s="34" t="s">
        <v>43</v>
      </c>
      <c r="D1115" s="204"/>
      <c r="E1115" s="50" t="s">
        <v>569</v>
      </c>
      <c r="F1115" s="37"/>
      <c r="G1115" s="212">
        <v>125</v>
      </c>
      <c r="H1115" s="172">
        <v>2</v>
      </c>
      <c r="I1115" s="172">
        <v>225</v>
      </c>
      <c r="J1115" s="121" t="s">
        <v>59</v>
      </c>
      <c r="K1115" s="41" t="s">
        <v>26</v>
      </c>
      <c r="L1115" s="42" t="str">
        <f t="shared" si="39"/>
        <v>225grams</v>
      </c>
      <c r="M1115" s="43">
        <f t="shared" si="40"/>
        <v>450</v>
      </c>
      <c r="N1115" s="44" t="str">
        <f t="shared" si="41"/>
        <v>450grams</v>
      </c>
      <c r="O1115" s="51">
        <f t="shared" si="37"/>
        <v>250</v>
      </c>
      <c r="P1115" s="46"/>
      <c r="Q1115" s="46"/>
      <c r="R1115" s="46"/>
      <c r="S1115" s="46"/>
      <c r="T1115" s="46"/>
      <c r="U1115" s="46"/>
      <c r="V1115" s="46"/>
      <c r="W1115" s="46"/>
      <c r="X1115" s="46"/>
      <c r="Y1115" s="46"/>
      <c r="Z1115" s="46"/>
    </row>
    <row r="1116" spans="1:26" ht="13.5" customHeight="1">
      <c r="A1116" s="232">
        <v>375</v>
      </c>
      <c r="B1116" s="281" t="s">
        <v>1980</v>
      </c>
      <c r="C1116" s="34" t="s">
        <v>43</v>
      </c>
      <c r="D1116" s="35"/>
      <c r="E1116" s="50" t="s">
        <v>1981</v>
      </c>
      <c r="F1116" s="37"/>
      <c r="G1116" s="38">
        <v>125</v>
      </c>
      <c r="H1116" s="39">
        <v>2</v>
      </c>
      <c r="I1116" s="39">
        <v>450</v>
      </c>
      <c r="J1116" s="121" t="s">
        <v>59</v>
      </c>
      <c r="K1116" s="41" t="s">
        <v>26</v>
      </c>
      <c r="L1116" s="42" t="str">
        <f t="shared" si="39"/>
        <v>450grams</v>
      </c>
      <c r="M1116" s="43">
        <f t="shared" si="40"/>
        <v>900</v>
      </c>
      <c r="N1116" s="44" t="str">
        <f t="shared" si="41"/>
        <v>900grams</v>
      </c>
      <c r="O1116" s="51">
        <f t="shared" si="37"/>
        <v>250</v>
      </c>
      <c r="P1116" s="46"/>
      <c r="Q1116" s="46"/>
      <c r="R1116" s="46"/>
      <c r="S1116" s="46"/>
      <c r="T1116" s="46"/>
      <c r="U1116" s="46"/>
      <c r="V1116" s="46"/>
      <c r="W1116" s="46"/>
      <c r="X1116" s="46"/>
      <c r="Y1116" s="46"/>
      <c r="Z1116" s="46"/>
    </row>
    <row r="1117" spans="1:26" ht="13.5" customHeight="1">
      <c r="A1117" s="232">
        <v>375</v>
      </c>
      <c r="B1117" s="68" t="s">
        <v>1980</v>
      </c>
      <c r="C1117" s="53" t="s">
        <v>39</v>
      </c>
      <c r="D1117" s="68"/>
      <c r="E1117" s="68" t="s">
        <v>1981</v>
      </c>
      <c r="F1117" s="37"/>
      <c r="G1117" s="70">
        <v>126.9</v>
      </c>
      <c r="H1117" s="71">
        <v>12</v>
      </c>
      <c r="I1117" s="71">
        <v>450</v>
      </c>
      <c r="J1117" s="160" t="s">
        <v>59</v>
      </c>
      <c r="K1117" s="41"/>
      <c r="L1117" s="42" t="str">
        <f t="shared" si="39"/>
        <v>450grams</v>
      </c>
      <c r="M1117" s="43">
        <f t="shared" si="40"/>
        <v>5400</v>
      </c>
      <c r="N1117" s="44" t="str">
        <f t="shared" si="41"/>
        <v>5400grams</v>
      </c>
      <c r="O1117" s="51">
        <f t="shared" si="37"/>
        <v>1522.8000000000002</v>
      </c>
      <c r="P1117" s="46"/>
      <c r="Q1117" s="46"/>
      <c r="R1117" s="46"/>
      <c r="S1117" s="46"/>
      <c r="T1117" s="46"/>
      <c r="U1117" s="46"/>
      <c r="V1117" s="46"/>
      <c r="W1117" s="46"/>
      <c r="X1117" s="46"/>
      <c r="Y1117" s="46"/>
      <c r="Z1117" s="46"/>
    </row>
    <row r="1118" spans="1:26" ht="13.5" customHeight="1">
      <c r="A1118" s="233">
        <v>375</v>
      </c>
      <c r="B1118" s="33" t="s">
        <v>1980</v>
      </c>
      <c r="C1118" s="34" t="s">
        <v>6</v>
      </c>
      <c r="D1118" s="35"/>
      <c r="E1118" s="50" t="s">
        <v>1981</v>
      </c>
      <c r="F1118" s="111"/>
      <c r="G1118" s="38">
        <v>126.9</v>
      </c>
      <c r="H1118" s="39">
        <v>1</v>
      </c>
      <c r="I1118" s="39">
        <v>450</v>
      </c>
      <c r="J1118" s="121" t="s">
        <v>59</v>
      </c>
      <c r="K1118" s="41" t="s">
        <v>26</v>
      </c>
      <c r="L1118" s="42" t="str">
        <f t="shared" si="39"/>
        <v>450grams</v>
      </c>
      <c r="M1118" s="43">
        <f t="shared" si="40"/>
        <v>450</v>
      </c>
      <c r="N1118" s="44" t="str">
        <f t="shared" si="41"/>
        <v>450grams</v>
      </c>
      <c r="O1118" s="51">
        <f t="shared" si="37"/>
        <v>126.9</v>
      </c>
      <c r="P1118" s="46"/>
      <c r="Q1118" s="46"/>
      <c r="R1118" s="46"/>
      <c r="S1118" s="46"/>
      <c r="T1118" s="46"/>
      <c r="U1118" s="46"/>
      <c r="V1118" s="46"/>
      <c r="W1118" s="46"/>
      <c r="X1118" s="46"/>
      <c r="Y1118" s="46"/>
      <c r="Z1118" s="46"/>
    </row>
    <row r="1119" spans="1:26" ht="13.5" customHeight="1">
      <c r="A1119" s="233">
        <v>375</v>
      </c>
      <c r="B1119" s="208" t="s">
        <v>1980</v>
      </c>
      <c r="C1119" s="34" t="s">
        <v>27</v>
      </c>
      <c r="D1119" s="9"/>
      <c r="E1119" s="208" t="s">
        <v>1982</v>
      </c>
      <c r="F1119" s="111"/>
      <c r="G1119" s="38">
        <v>240</v>
      </c>
      <c r="H1119" s="39">
        <v>1</v>
      </c>
      <c r="I1119" s="39">
        <v>1000</v>
      </c>
      <c r="J1119" s="121" t="s">
        <v>59</v>
      </c>
      <c r="K1119" s="41" t="s">
        <v>26</v>
      </c>
      <c r="L1119" s="42" t="str">
        <f t="shared" si="39"/>
        <v>1000grams</v>
      </c>
      <c r="M1119" s="43">
        <f t="shared" si="40"/>
        <v>1000</v>
      </c>
      <c r="N1119" s="44" t="str">
        <f t="shared" si="41"/>
        <v>1000grams</v>
      </c>
      <c r="O1119" s="45">
        <f t="shared" si="37"/>
        <v>240</v>
      </c>
      <c r="P1119" s="46"/>
      <c r="Q1119" s="46"/>
      <c r="R1119" s="46"/>
      <c r="S1119" s="46"/>
      <c r="T1119" s="46"/>
      <c r="U1119" s="46"/>
      <c r="V1119" s="46"/>
      <c r="W1119" s="46"/>
      <c r="X1119" s="46"/>
      <c r="Y1119" s="46"/>
      <c r="Z1119" s="46"/>
    </row>
    <row r="1120" spans="1:26" ht="13.5" customHeight="1">
      <c r="A1120" s="232">
        <v>376</v>
      </c>
      <c r="B1120" s="209" t="s">
        <v>2525</v>
      </c>
      <c r="C1120" s="34" t="s">
        <v>43</v>
      </c>
      <c r="D1120" s="9"/>
      <c r="E1120" s="50" t="s">
        <v>2526</v>
      </c>
      <c r="F1120" s="37"/>
      <c r="G1120" s="38">
        <v>58</v>
      </c>
      <c r="H1120" s="39">
        <f>1140/228</f>
        <v>5</v>
      </c>
      <c r="I1120" s="39">
        <v>228</v>
      </c>
      <c r="J1120" s="121" t="s">
        <v>59</v>
      </c>
      <c r="K1120" s="41" t="s">
        <v>26</v>
      </c>
      <c r="L1120" s="42" t="str">
        <f t="shared" si="39"/>
        <v>228grams</v>
      </c>
      <c r="M1120" s="43">
        <f t="shared" si="40"/>
        <v>1140</v>
      </c>
      <c r="N1120" s="44" t="str">
        <f t="shared" si="41"/>
        <v>1140grams</v>
      </c>
      <c r="O1120" s="51">
        <f t="shared" si="37"/>
        <v>290</v>
      </c>
      <c r="P1120" s="46"/>
      <c r="Q1120" s="46"/>
      <c r="R1120" s="46"/>
      <c r="S1120" s="46"/>
      <c r="T1120" s="46"/>
      <c r="U1120" s="46"/>
      <c r="V1120" s="46"/>
      <c r="W1120" s="46"/>
      <c r="X1120" s="46"/>
      <c r="Y1120" s="46"/>
      <c r="Z1120" s="46"/>
    </row>
    <row r="1121" spans="1:26" ht="13.5" customHeight="1">
      <c r="A1121" s="232">
        <v>377</v>
      </c>
      <c r="B1121" s="33" t="s">
        <v>83</v>
      </c>
      <c r="C1121" s="34" t="s">
        <v>43</v>
      </c>
      <c r="D1121" s="9"/>
      <c r="E1121" s="50" t="s">
        <v>85</v>
      </c>
      <c r="F1121" s="37"/>
      <c r="G1121" s="38">
        <v>420.6</v>
      </c>
      <c r="H1121" s="39">
        <v>1</v>
      </c>
      <c r="I1121" s="39">
        <v>1</v>
      </c>
      <c r="J1121" s="121" t="s">
        <v>86</v>
      </c>
      <c r="K1121" s="41" t="s">
        <v>26</v>
      </c>
      <c r="L1121" s="42" t="str">
        <f t="shared" si="39"/>
        <v>1gallons</v>
      </c>
      <c r="M1121" s="43">
        <f t="shared" si="40"/>
        <v>1</v>
      </c>
      <c r="N1121" s="44" t="str">
        <f t="shared" si="41"/>
        <v>1gallons</v>
      </c>
      <c r="O1121" s="51">
        <f t="shared" si="37"/>
        <v>420.6</v>
      </c>
      <c r="P1121" s="46"/>
      <c r="Q1121" s="46"/>
      <c r="R1121" s="46"/>
      <c r="S1121" s="46"/>
      <c r="T1121" s="46"/>
      <c r="U1121" s="46"/>
      <c r="V1121" s="46"/>
      <c r="W1121" s="46"/>
      <c r="X1121" s="46"/>
      <c r="Y1121" s="46"/>
      <c r="Z1121" s="46"/>
    </row>
    <row r="1122" spans="1:26" ht="13.5" customHeight="1">
      <c r="A1122" s="233">
        <v>377</v>
      </c>
      <c r="B1122" s="128" t="s">
        <v>83</v>
      </c>
      <c r="C1122" s="34" t="s">
        <v>82</v>
      </c>
      <c r="D1122" s="184"/>
      <c r="E1122" s="128" t="s">
        <v>85</v>
      </c>
      <c r="F1122" s="111" t="s">
        <v>76</v>
      </c>
      <c r="G1122" s="207">
        <v>420.6</v>
      </c>
      <c r="H1122" s="165">
        <v>1</v>
      </c>
      <c r="I1122" s="165">
        <v>3500</v>
      </c>
      <c r="J1122" s="196" t="s">
        <v>29</v>
      </c>
      <c r="K1122" s="41" t="s">
        <v>26</v>
      </c>
      <c r="L1122" s="42" t="str">
        <f t="shared" si="39"/>
        <v>3500ml</v>
      </c>
      <c r="M1122" s="43">
        <f t="shared" si="40"/>
        <v>3500</v>
      </c>
      <c r="N1122" s="44" t="str">
        <f t="shared" si="41"/>
        <v>3500ml</v>
      </c>
      <c r="O1122" s="51">
        <f t="shared" si="37"/>
        <v>420.6</v>
      </c>
      <c r="P1122" s="46"/>
      <c r="Q1122" s="46"/>
      <c r="R1122" s="46"/>
      <c r="S1122" s="46"/>
      <c r="T1122" s="46"/>
      <c r="U1122" s="46"/>
      <c r="V1122" s="46"/>
      <c r="W1122" s="46"/>
      <c r="X1122" s="46"/>
      <c r="Y1122" s="46"/>
      <c r="Z1122" s="46"/>
    </row>
    <row r="1123" spans="1:26" ht="13.5" customHeight="1">
      <c r="A1123" s="233">
        <v>377</v>
      </c>
      <c r="B1123" s="36" t="s">
        <v>83</v>
      </c>
      <c r="C1123" s="34" t="s">
        <v>27</v>
      </c>
      <c r="D1123" s="9"/>
      <c r="E1123" s="36" t="s">
        <v>85</v>
      </c>
      <c r="F1123" s="111"/>
      <c r="G1123" s="38">
        <v>420.6</v>
      </c>
      <c r="H1123" s="39">
        <v>2</v>
      </c>
      <c r="I1123" s="39">
        <v>3500</v>
      </c>
      <c r="J1123" s="121" t="s">
        <v>29</v>
      </c>
      <c r="K1123" s="41" t="s">
        <v>26</v>
      </c>
      <c r="L1123" s="42" t="str">
        <f t="shared" si="39"/>
        <v>3500ml</v>
      </c>
      <c r="M1123" s="43">
        <f t="shared" si="40"/>
        <v>7000</v>
      </c>
      <c r="N1123" s="44" t="str">
        <f t="shared" si="41"/>
        <v>7000ml</v>
      </c>
      <c r="O1123" s="45">
        <f t="shared" si="37"/>
        <v>841.2</v>
      </c>
      <c r="P1123" s="46"/>
      <c r="Q1123" s="46"/>
      <c r="R1123" s="46"/>
      <c r="S1123" s="46"/>
      <c r="T1123" s="46"/>
      <c r="U1123" s="46"/>
      <c r="V1123" s="46"/>
      <c r="W1123" s="46"/>
      <c r="X1123" s="46"/>
      <c r="Y1123" s="46"/>
      <c r="Z1123" s="46"/>
    </row>
    <row r="1124" spans="1:26" ht="13.5" customHeight="1">
      <c r="A1124" s="233">
        <v>377</v>
      </c>
      <c r="B1124" s="57" t="s">
        <v>83</v>
      </c>
      <c r="C1124" s="34" t="s">
        <v>47</v>
      </c>
      <c r="D1124" s="58"/>
      <c r="E1124" s="116" t="s">
        <v>85</v>
      </c>
      <c r="F1124" s="59"/>
      <c r="G1124" s="38">
        <v>412.28</v>
      </c>
      <c r="H1124" s="39">
        <v>8</v>
      </c>
      <c r="I1124" s="39">
        <v>1</v>
      </c>
      <c r="J1124" s="121" t="s">
        <v>86</v>
      </c>
      <c r="K1124" s="46"/>
      <c r="L1124" s="42" t="str">
        <f t="shared" si="39"/>
        <v>1gallons</v>
      </c>
      <c r="M1124" s="43">
        <f t="shared" si="40"/>
        <v>8</v>
      </c>
      <c r="N1124" s="44" t="str">
        <f t="shared" si="41"/>
        <v>8gallons</v>
      </c>
      <c r="O1124" s="51">
        <f t="shared" si="37"/>
        <v>3298.24</v>
      </c>
      <c r="P1124" s="46"/>
      <c r="Q1124" s="46"/>
      <c r="R1124" s="46"/>
      <c r="S1124" s="46"/>
      <c r="T1124" s="46"/>
      <c r="U1124" s="46"/>
      <c r="V1124" s="46"/>
      <c r="W1124" s="46"/>
      <c r="X1124" s="46"/>
      <c r="Y1124" s="46"/>
      <c r="Z1124" s="46"/>
    </row>
    <row r="1125" spans="1:26" ht="13.5" customHeight="1">
      <c r="A1125" s="233">
        <v>377</v>
      </c>
      <c r="B1125" s="79" t="s">
        <v>83</v>
      </c>
      <c r="C1125" s="94" t="s">
        <v>68</v>
      </c>
      <c r="D1125" s="58"/>
      <c r="E1125" s="116"/>
      <c r="F1125" s="59"/>
      <c r="G1125" s="212">
        <v>420.6</v>
      </c>
      <c r="H1125" s="326">
        <v>3</v>
      </c>
      <c r="I1125" s="326">
        <v>1</v>
      </c>
      <c r="J1125" s="257" t="s">
        <v>86</v>
      </c>
      <c r="K1125" s="46"/>
      <c r="L1125" s="42" t="str">
        <f t="shared" si="39"/>
        <v>1gallons</v>
      </c>
      <c r="M1125" s="43">
        <f t="shared" si="40"/>
        <v>3</v>
      </c>
      <c r="N1125" s="44" t="str">
        <f t="shared" si="41"/>
        <v>3gallons</v>
      </c>
      <c r="O1125" s="51">
        <f t="shared" si="37"/>
        <v>1261.8000000000002</v>
      </c>
      <c r="P1125" s="46"/>
      <c r="Q1125" s="46"/>
      <c r="R1125" s="46"/>
      <c r="S1125" s="46"/>
      <c r="T1125" s="46"/>
      <c r="U1125" s="46"/>
      <c r="V1125" s="46"/>
      <c r="W1125" s="46"/>
      <c r="X1125" s="46"/>
      <c r="Y1125" s="46"/>
      <c r="Z1125" s="46"/>
    </row>
    <row r="1126" spans="1:26" ht="13.5" customHeight="1">
      <c r="A1126" s="232">
        <v>378</v>
      </c>
      <c r="B1126" s="33" t="s">
        <v>169</v>
      </c>
      <c r="C1126" s="34" t="s">
        <v>43</v>
      </c>
      <c r="D1126" s="9"/>
      <c r="E1126" s="50" t="s">
        <v>173</v>
      </c>
      <c r="F1126" s="37"/>
      <c r="G1126" s="38">
        <v>169.8</v>
      </c>
      <c r="H1126" s="39">
        <v>1</v>
      </c>
      <c r="I1126" s="39">
        <v>250</v>
      </c>
      <c r="J1126" s="121" t="s">
        <v>29</v>
      </c>
      <c r="K1126" s="41" t="s">
        <v>26</v>
      </c>
      <c r="L1126" s="42" t="str">
        <f t="shared" si="39"/>
        <v>250ml</v>
      </c>
      <c r="M1126" s="43">
        <f t="shared" si="40"/>
        <v>250</v>
      </c>
      <c r="N1126" s="44" t="str">
        <f t="shared" si="41"/>
        <v>250ml</v>
      </c>
      <c r="O1126" s="51">
        <f t="shared" si="37"/>
        <v>169.8</v>
      </c>
      <c r="P1126" s="46"/>
      <c r="Q1126" s="46"/>
      <c r="R1126" s="46"/>
      <c r="S1126" s="46"/>
      <c r="T1126" s="46"/>
      <c r="U1126" s="46"/>
      <c r="V1126" s="46"/>
      <c r="W1126" s="46"/>
      <c r="X1126" s="46"/>
      <c r="Y1126" s="46"/>
      <c r="Z1126" s="46"/>
    </row>
    <row r="1127" spans="1:26" ht="13.5" customHeight="1">
      <c r="A1127" s="233">
        <v>378</v>
      </c>
      <c r="B1127" s="52" t="s">
        <v>169</v>
      </c>
      <c r="C1127" s="34" t="s">
        <v>35</v>
      </c>
      <c r="D1127" s="35"/>
      <c r="E1127" s="52" t="s">
        <v>174</v>
      </c>
      <c r="F1127" s="37"/>
      <c r="G1127" s="70">
        <v>198</v>
      </c>
      <c r="H1127" s="39">
        <v>1</v>
      </c>
      <c r="I1127" s="39">
        <v>330</v>
      </c>
      <c r="J1127" s="121" t="s">
        <v>59</v>
      </c>
      <c r="K1127" s="41" t="s">
        <v>26</v>
      </c>
      <c r="L1127" s="42" t="str">
        <f t="shared" si="39"/>
        <v>330grams</v>
      </c>
      <c r="M1127" s="43">
        <f t="shared" si="40"/>
        <v>330</v>
      </c>
      <c r="N1127" s="44" t="str">
        <f t="shared" si="41"/>
        <v>330grams</v>
      </c>
      <c r="O1127" s="51">
        <f t="shared" si="37"/>
        <v>198</v>
      </c>
      <c r="P1127" s="46"/>
      <c r="Q1127" s="46"/>
      <c r="R1127" s="46"/>
      <c r="S1127" s="46"/>
      <c r="T1127" s="46"/>
      <c r="U1127" s="46"/>
      <c r="V1127" s="46"/>
      <c r="W1127" s="46"/>
      <c r="X1127" s="46"/>
      <c r="Y1127" s="46"/>
      <c r="Z1127" s="46"/>
    </row>
    <row r="1128" spans="1:26" ht="13.5" customHeight="1">
      <c r="A1128" s="233">
        <v>378</v>
      </c>
      <c r="B1128" s="33" t="s">
        <v>169</v>
      </c>
      <c r="C1128" s="34" t="s">
        <v>35</v>
      </c>
      <c r="D1128" s="35"/>
      <c r="E1128" s="52" t="s">
        <v>171</v>
      </c>
      <c r="F1128" s="37"/>
      <c r="G1128" s="38">
        <v>256</v>
      </c>
      <c r="H1128" s="39">
        <v>1</v>
      </c>
      <c r="I1128" s="39">
        <v>500</v>
      </c>
      <c r="J1128" s="121" t="s">
        <v>59</v>
      </c>
      <c r="K1128" s="41" t="s">
        <v>26</v>
      </c>
      <c r="L1128" s="42" t="str">
        <f t="shared" si="39"/>
        <v>500grams</v>
      </c>
      <c r="M1128" s="43">
        <f t="shared" si="40"/>
        <v>500</v>
      </c>
      <c r="N1128" s="44" t="str">
        <f t="shared" si="41"/>
        <v>500grams</v>
      </c>
      <c r="O1128" s="51">
        <f t="shared" si="37"/>
        <v>256</v>
      </c>
      <c r="P1128" s="46"/>
      <c r="Q1128" s="46"/>
      <c r="R1128" s="46"/>
      <c r="S1128" s="46"/>
      <c r="T1128" s="46"/>
      <c r="U1128" s="46"/>
      <c r="V1128" s="46"/>
      <c r="W1128" s="46"/>
      <c r="X1128" s="46"/>
      <c r="Y1128" s="46"/>
      <c r="Z1128" s="46"/>
    </row>
    <row r="1129" spans="1:26" ht="13.5" customHeight="1">
      <c r="A1129" s="233">
        <v>378</v>
      </c>
      <c r="B1129" s="57" t="s">
        <v>169</v>
      </c>
      <c r="C1129" s="34" t="s">
        <v>47</v>
      </c>
      <c r="D1129" s="59"/>
      <c r="E1129" s="50" t="s">
        <v>174</v>
      </c>
      <c r="F1129" s="59"/>
      <c r="G1129" s="38">
        <v>255</v>
      </c>
      <c r="H1129" s="39">
        <v>1</v>
      </c>
      <c r="I1129" s="39">
        <v>1</v>
      </c>
      <c r="J1129" s="121" t="s">
        <v>29</v>
      </c>
      <c r="K1129" s="46"/>
      <c r="L1129" s="42" t="str">
        <f t="shared" si="39"/>
        <v>1ml</v>
      </c>
      <c r="M1129" s="43">
        <f t="shared" si="40"/>
        <v>1</v>
      </c>
      <c r="N1129" s="44" t="str">
        <f t="shared" si="41"/>
        <v>1ml</v>
      </c>
      <c r="O1129" s="51">
        <f t="shared" si="37"/>
        <v>255</v>
      </c>
      <c r="P1129" s="46"/>
      <c r="Q1129" s="46"/>
      <c r="R1129" s="46"/>
      <c r="S1129" s="46"/>
      <c r="T1129" s="46"/>
      <c r="U1129" s="46"/>
      <c r="V1129" s="46"/>
      <c r="W1129" s="46"/>
      <c r="X1129" s="46"/>
      <c r="Y1129" s="46"/>
      <c r="Z1129" s="46"/>
    </row>
    <row r="1130" spans="1:26" ht="13.5" customHeight="1">
      <c r="A1130" s="232">
        <v>379</v>
      </c>
      <c r="B1130" s="48" t="s">
        <v>377</v>
      </c>
      <c r="C1130" s="34" t="s">
        <v>43</v>
      </c>
      <c r="D1130" s="35"/>
      <c r="E1130" s="116" t="s">
        <v>375</v>
      </c>
      <c r="F1130" s="37"/>
      <c r="G1130" s="38">
        <v>35.200000000000003</v>
      </c>
      <c r="H1130" s="39">
        <v>3</v>
      </c>
      <c r="I1130" s="39">
        <v>1</v>
      </c>
      <c r="J1130" s="121" t="s">
        <v>59</v>
      </c>
      <c r="K1130" s="41" t="s">
        <v>26</v>
      </c>
      <c r="L1130" s="42" t="str">
        <f t="shared" si="39"/>
        <v>1grams</v>
      </c>
      <c r="M1130" s="43">
        <f t="shared" si="40"/>
        <v>3</v>
      </c>
      <c r="N1130" s="44" t="str">
        <f t="shared" si="41"/>
        <v>3grams</v>
      </c>
      <c r="O1130" s="51">
        <f t="shared" si="37"/>
        <v>105.60000000000001</v>
      </c>
      <c r="P1130" s="46"/>
      <c r="Q1130" s="46"/>
      <c r="R1130" s="46"/>
      <c r="S1130" s="46"/>
      <c r="T1130" s="46"/>
      <c r="U1130" s="46"/>
      <c r="V1130" s="46"/>
      <c r="W1130" s="46"/>
      <c r="X1130" s="46"/>
      <c r="Y1130" s="46"/>
      <c r="Z1130" s="46"/>
    </row>
    <row r="1131" spans="1:26" ht="13.5" customHeight="1">
      <c r="A1131" s="233">
        <v>379</v>
      </c>
      <c r="B1131" s="52" t="s">
        <v>377</v>
      </c>
      <c r="C1131" s="34" t="s">
        <v>35</v>
      </c>
      <c r="D1131" s="35"/>
      <c r="E1131" s="128" t="s">
        <v>374</v>
      </c>
      <c r="F1131" s="37"/>
      <c r="G1131" s="38">
        <v>68</v>
      </c>
      <c r="H1131" s="39">
        <v>12</v>
      </c>
      <c r="I1131" s="39">
        <v>120</v>
      </c>
      <c r="J1131" s="121" t="s">
        <v>59</v>
      </c>
      <c r="K1131" s="41" t="s">
        <v>26</v>
      </c>
      <c r="L1131" s="42" t="str">
        <f t="shared" si="39"/>
        <v>120grams</v>
      </c>
      <c r="M1131" s="43">
        <f t="shared" si="40"/>
        <v>1440</v>
      </c>
      <c r="N1131" s="44" t="str">
        <f t="shared" si="41"/>
        <v>1440grams</v>
      </c>
      <c r="O1131" s="51">
        <f t="shared" si="37"/>
        <v>816</v>
      </c>
      <c r="P1131" s="46"/>
      <c r="Q1131" s="46"/>
      <c r="R1131" s="46"/>
      <c r="S1131" s="46"/>
      <c r="T1131" s="46"/>
      <c r="U1131" s="46"/>
      <c r="V1131" s="46"/>
      <c r="W1131" s="46"/>
      <c r="X1131" s="46"/>
      <c r="Y1131" s="46"/>
      <c r="Z1131" s="46"/>
    </row>
    <row r="1132" spans="1:26" ht="13.5" customHeight="1">
      <c r="A1132" s="232">
        <v>379</v>
      </c>
      <c r="B1132" s="243" t="s">
        <v>377</v>
      </c>
      <c r="C1132" s="53" t="s">
        <v>39</v>
      </c>
      <c r="D1132" s="52"/>
      <c r="E1132" s="52" t="s">
        <v>375</v>
      </c>
      <c r="F1132" s="111"/>
      <c r="G1132" s="348">
        <v>35.200000000000003</v>
      </c>
      <c r="H1132" s="78">
        <v>3</v>
      </c>
      <c r="I1132" s="417">
        <v>60</v>
      </c>
      <c r="J1132" s="484" t="s">
        <v>59</v>
      </c>
      <c r="K1132" s="41" t="s">
        <v>26</v>
      </c>
      <c r="L1132" s="42" t="str">
        <f t="shared" si="39"/>
        <v>60grams</v>
      </c>
      <c r="M1132" s="43">
        <f t="shared" si="40"/>
        <v>180</v>
      </c>
      <c r="N1132" s="44" t="str">
        <f t="shared" si="41"/>
        <v>180grams</v>
      </c>
      <c r="O1132" s="51">
        <f t="shared" si="37"/>
        <v>105.60000000000001</v>
      </c>
      <c r="P1132" s="46"/>
      <c r="Q1132" s="46"/>
      <c r="R1132" s="46"/>
      <c r="S1132" s="46"/>
      <c r="T1132" s="46"/>
      <c r="U1132" s="46"/>
      <c r="V1132" s="46"/>
      <c r="W1132" s="46"/>
      <c r="X1132" s="46"/>
      <c r="Y1132" s="46"/>
      <c r="Z1132" s="46"/>
    </row>
    <row r="1133" spans="1:26" ht="13.5" customHeight="1">
      <c r="A1133" s="233">
        <v>379</v>
      </c>
      <c r="B1133" s="268" t="s">
        <v>377</v>
      </c>
      <c r="C1133" s="34" t="s">
        <v>82</v>
      </c>
      <c r="D1133" s="35"/>
      <c r="E1133" s="128" t="s">
        <v>376</v>
      </c>
      <c r="F1133" s="111" t="s">
        <v>76</v>
      </c>
      <c r="G1133" s="566">
        <v>5.78</v>
      </c>
      <c r="H1133" s="447">
        <v>12</v>
      </c>
      <c r="I1133" s="447">
        <v>1</v>
      </c>
      <c r="J1133" s="293" t="s">
        <v>59</v>
      </c>
      <c r="K1133" s="41" t="s">
        <v>26</v>
      </c>
      <c r="L1133" s="42" t="str">
        <f t="shared" si="39"/>
        <v>1grams</v>
      </c>
      <c r="M1133" s="43">
        <f t="shared" si="40"/>
        <v>12</v>
      </c>
      <c r="N1133" s="44" t="str">
        <f t="shared" si="41"/>
        <v>12grams</v>
      </c>
      <c r="O1133" s="51">
        <f t="shared" si="37"/>
        <v>69.36</v>
      </c>
      <c r="P1133" s="46"/>
      <c r="Q1133" s="46"/>
      <c r="R1133" s="46"/>
      <c r="S1133" s="46"/>
      <c r="T1133" s="46"/>
      <c r="U1133" s="46"/>
      <c r="V1133" s="46"/>
      <c r="W1133" s="46"/>
      <c r="X1133" s="46"/>
      <c r="Y1133" s="46"/>
      <c r="Z1133" s="46"/>
    </row>
    <row r="1134" spans="1:26" ht="13.5" customHeight="1">
      <c r="A1134" s="233">
        <v>379</v>
      </c>
      <c r="B1134" s="33" t="s">
        <v>377</v>
      </c>
      <c r="C1134" s="34" t="s">
        <v>6</v>
      </c>
      <c r="D1134" s="35"/>
      <c r="E1134" s="116" t="s">
        <v>375</v>
      </c>
      <c r="F1134" s="111"/>
      <c r="G1134" s="38">
        <v>5.86</v>
      </c>
      <c r="H1134" s="39">
        <v>7</v>
      </c>
      <c r="I1134" s="39">
        <v>60</v>
      </c>
      <c r="J1134" s="121" t="s">
        <v>59</v>
      </c>
      <c r="K1134" s="41" t="s">
        <v>26</v>
      </c>
      <c r="L1134" s="42" t="str">
        <f t="shared" si="39"/>
        <v>60grams</v>
      </c>
      <c r="M1134" s="43">
        <f t="shared" si="40"/>
        <v>420</v>
      </c>
      <c r="N1134" s="44" t="str">
        <f t="shared" si="41"/>
        <v>420grams</v>
      </c>
      <c r="O1134" s="51">
        <f t="shared" si="37"/>
        <v>41.02</v>
      </c>
      <c r="P1134" s="46"/>
      <c r="Q1134" s="46"/>
      <c r="R1134" s="46"/>
      <c r="S1134" s="46"/>
      <c r="T1134" s="46"/>
      <c r="U1134" s="46"/>
      <c r="V1134" s="46"/>
      <c r="W1134" s="46"/>
      <c r="X1134" s="46"/>
      <c r="Y1134" s="46"/>
      <c r="Z1134" s="46"/>
    </row>
    <row r="1135" spans="1:26" ht="13.5" customHeight="1">
      <c r="A1135" s="233">
        <v>379</v>
      </c>
      <c r="B1135" s="79" t="s">
        <v>377</v>
      </c>
      <c r="C1135" s="34" t="s">
        <v>47</v>
      </c>
      <c r="D1135" s="59"/>
      <c r="E1135" s="116" t="s">
        <v>375</v>
      </c>
      <c r="F1135" s="59"/>
      <c r="G1135" s="38">
        <v>35.200000000000003</v>
      </c>
      <c r="H1135" s="39">
        <v>3</v>
      </c>
      <c r="I1135" s="39">
        <v>1</v>
      </c>
      <c r="J1135" s="121" t="s">
        <v>59</v>
      </c>
      <c r="K1135" s="46"/>
      <c r="L1135" s="42" t="str">
        <f t="shared" si="39"/>
        <v>1grams</v>
      </c>
      <c r="M1135" s="43">
        <f t="shared" si="40"/>
        <v>3</v>
      </c>
      <c r="N1135" s="44" t="str">
        <f t="shared" si="41"/>
        <v>3grams</v>
      </c>
      <c r="O1135" s="51">
        <f t="shared" si="37"/>
        <v>105.60000000000001</v>
      </c>
      <c r="P1135" s="46"/>
      <c r="Q1135" s="46"/>
      <c r="R1135" s="46"/>
      <c r="S1135" s="46"/>
      <c r="T1135" s="46"/>
      <c r="U1135" s="46"/>
      <c r="V1135" s="46"/>
      <c r="W1135" s="46"/>
      <c r="X1135" s="46"/>
      <c r="Y1135" s="46"/>
      <c r="Z1135" s="46"/>
    </row>
    <row r="1136" spans="1:26" ht="13.5" customHeight="1">
      <c r="A1136" s="232">
        <v>380</v>
      </c>
      <c r="B1136" s="209" t="s">
        <v>378</v>
      </c>
      <c r="C1136" s="34" t="s">
        <v>43</v>
      </c>
      <c r="D1136" s="35"/>
      <c r="E1136" s="116" t="s">
        <v>375</v>
      </c>
      <c r="F1136" s="37"/>
      <c r="G1136" s="38">
        <v>35.200000000000003</v>
      </c>
      <c r="H1136" s="39">
        <v>3</v>
      </c>
      <c r="I1136" s="39">
        <v>1</v>
      </c>
      <c r="J1136" s="121" t="s">
        <v>59</v>
      </c>
      <c r="K1136" s="41" t="s">
        <v>26</v>
      </c>
      <c r="L1136" s="42" t="str">
        <f t="shared" si="39"/>
        <v>1grams</v>
      </c>
      <c r="M1136" s="43">
        <f t="shared" si="40"/>
        <v>3</v>
      </c>
      <c r="N1136" s="44" t="str">
        <f t="shared" si="41"/>
        <v>3grams</v>
      </c>
      <c r="O1136" s="51">
        <f t="shared" si="37"/>
        <v>105.60000000000001</v>
      </c>
      <c r="P1136" s="46"/>
      <c r="Q1136" s="46"/>
      <c r="R1136" s="46"/>
      <c r="S1136" s="46"/>
      <c r="T1136" s="46"/>
      <c r="U1136" s="46"/>
      <c r="V1136" s="46"/>
      <c r="W1136" s="46"/>
      <c r="X1136" s="46"/>
      <c r="Y1136" s="46"/>
      <c r="Z1136" s="46"/>
    </row>
    <row r="1137" spans="1:26" ht="13.5" customHeight="1">
      <c r="A1137" s="232">
        <v>380</v>
      </c>
      <c r="B1137" s="52" t="s">
        <v>378</v>
      </c>
      <c r="C1137" s="53" t="s">
        <v>39</v>
      </c>
      <c r="D1137" s="52"/>
      <c r="E1137" s="52" t="s">
        <v>375</v>
      </c>
      <c r="F1137" s="111"/>
      <c r="G1137" s="70">
        <v>35.200000000000003</v>
      </c>
      <c r="H1137" s="71">
        <v>3</v>
      </c>
      <c r="I1137" s="417">
        <v>60</v>
      </c>
      <c r="J1137" s="160" t="s">
        <v>59</v>
      </c>
      <c r="K1137" s="41" t="s">
        <v>26</v>
      </c>
      <c r="L1137" s="42" t="str">
        <f t="shared" si="39"/>
        <v>60grams</v>
      </c>
      <c r="M1137" s="43">
        <f t="shared" si="40"/>
        <v>180</v>
      </c>
      <c r="N1137" s="44" t="str">
        <f t="shared" si="41"/>
        <v>180grams</v>
      </c>
      <c r="O1137" s="51">
        <f t="shared" si="37"/>
        <v>105.60000000000001</v>
      </c>
      <c r="P1137" s="46"/>
      <c r="Q1137" s="46"/>
      <c r="R1137" s="46"/>
      <c r="S1137" s="46"/>
      <c r="T1137" s="46"/>
      <c r="U1137" s="46"/>
      <c r="V1137" s="46"/>
      <c r="W1137" s="46"/>
      <c r="X1137" s="46"/>
      <c r="Y1137" s="46"/>
      <c r="Z1137" s="46"/>
    </row>
    <row r="1138" spans="1:26" ht="13.5" customHeight="1">
      <c r="A1138" s="233">
        <v>380</v>
      </c>
      <c r="B1138" s="128" t="s">
        <v>378</v>
      </c>
      <c r="C1138" s="34" t="s">
        <v>82</v>
      </c>
      <c r="D1138" s="35"/>
      <c r="E1138" s="128" t="s">
        <v>376</v>
      </c>
      <c r="F1138" s="111" t="s">
        <v>76</v>
      </c>
      <c r="G1138" s="207">
        <v>5.66</v>
      </c>
      <c r="H1138" s="165">
        <v>7</v>
      </c>
      <c r="I1138" s="447">
        <v>1</v>
      </c>
      <c r="J1138" s="196" t="s">
        <v>59</v>
      </c>
      <c r="K1138" s="41" t="s">
        <v>26</v>
      </c>
      <c r="L1138" s="42" t="str">
        <f t="shared" si="39"/>
        <v>1grams</v>
      </c>
      <c r="M1138" s="43">
        <f t="shared" si="40"/>
        <v>7</v>
      </c>
      <c r="N1138" s="44" t="str">
        <f t="shared" si="41"/>
        <v>7grams</v>
      </c>
      <c r="O1138" s="51">
        <f t="shared" si="37"/>
        <v>39.620000000000005</v>
      </c>
      <c r="P1138" s="46"/>
      <c r="Q1138" s="46"/>
      <c r="R1138" s="46"/>
      <c r="S1138" s="46"/>
      <c r="T1138" s="46"/>
      <c r="U1138" s="46"/>
      <c r="V1138" s="46"/>
      <c r="W1138" s="46"/>
      <c r="X1138" s="46"/>
      <c r="Y1138" s="46"/>
      <c r="Z1138" s="46"/>
    </row>
    <row r="1139" spans="1:26" ht="13.5" customHeight="1">
      <c r="A1139" s="233">
        <v>380</v>
      </c>
      <c r="B1139" s="33" t="s">
        <v>378</v>
      </c>
      <c r="C1139" s="34" t="s">
        <v>6</v>
      </c>
      <c r="D1139" s="35"/>
      <c r="E1139" s="116" t="s">
        <v>375</v>
      </c>
      <c r="F1139" s="111"/>
      <c r="G1139" s="38">
        <v>5.86</v>
      </c>
      <c r="H1139" s="39">
        <v>8</v>
      </c>
      <c r="I1139" s="39">
        <v>60</v>
      </c>
      <c r="J1139" s="121" t="s">
        <v>59</v>
      </c>
      <c r="K1139" s="41" t="s">
        <v>26</v>
      </c>
      <c r="L1139" s="42" t="str">
        <f t="shared" si="39"/>
        <v>60grams</v>
      </c>
      <c r="M1139" s="43">
        <f t="shared" si="40"/>
        <v>480</v>
      </c>
      <c r="N1139" s="44" t="str">
        <f t="shared" si="41"/>
        <v>480grams</v>
      </c>
      <c r="O1139" s="51">
        <f t="shared" si="37"/>
        <v>46.88</v>
      </c>
      <c r="P1139" s="46"/>
      <c r="Q1139" s="46"/>
      <c r="R1139" s="46"/>
      <c r="S1139" s="46"/>
      <c r="T1139" s="46"/>
      <c r="U1139" s="46"/>
      <c r="V1139" s="46"/>
      <c r="W1139" s="46"/>
      <c r="X1139" s="46"/>
      <c r="Y1139" s="46"/>
      <c r="Z1139" s="46"/>
    </row>
    <row r="1140" spans="1:26" ht="13.5" customHeight="1">
      <c r="A1140" s="232">
        <v>381</v>
      </c>
      <c r="B1140" s="209" t="s">
        <v>631</v>
      </c>
      <c r="C1140" s="34" t="s">
        <v>43</v>
      </c>
      <c r="D1140" s="179"/>
      <c r="E1140" s="116" t="s">
        <v>632</v>
      </c>
      <c r="F1140" s="37"/>
      <c r="G1140" s="38">
        <v>218</v>
      </c>
      <c r="H1140" s="39">
        <v>0.109</v>
      </c>
      <c r="I1140" s="39">
        <v>439.4</v>
      </c>
      <c r="J1140" s="121" t="s">
        <v>59</v>
      </c>
      <c r="K1140" s="41" t="s">
        <v>26</v>
      </c>
      <c r="L1140" s="42" t="str">
        <f t="shared" si="39"/>
        <v>439.4grams</v>
      </c>
      <c r="M1140" s="43">
        <f t="shared" si="40"/>
        <v>47.894599999999997</v>
      </c>
      <c r="N1140" s="44" t="str">
        <f t="shared" si="41"/>
        <v>47.8946grams</v>
      </c>
      <c r="O1140" s="51">
        <f t="shared" si="37"/>
        <v>23.762</v>
      </c>
      <c r="P1140" s="46"/>
      <c r="Q1140" s="46"/>
      <c r="R1140" s="46"/>
      <c r="S1140" s="46"/>
      <c r="T1140" s="46"/>
      <c r="U1140" s="46"/>
      <c r="V1140" s="46"/>
      <c r="W1140" s="46"/>
      <c r="X1140" s="46"/>
      <c r="Y1140" s="46"/>
      <c r="Z1140" s="46"/>
    </row>
    <row r="1141" spans="1:26" ht="13.5" customHeight="1">
      <c r="A1141" s="232">
        <v>382</v>
      </c>
      <c r="B1141" s="209" t="s">
        <v>656</v>
      </c>
      <c r="C1141" s="34" t="s">
        <v>43</v>
      </c>
      <c r="D1141" s="179"/>
      <c r="E1141" s="116" t="s">
        <v>657</v>
      </c>
      <c r="F1141" s="37"/>
      <c r="G1141" s="38">
        <f>757.2/24</f>
        <v>31.55</v>
      </c>
      <c r="H1141" s="39">
        <f>650/50</f>
        <v>13</v>
      </c>
      <c r="I1141" s="39">
        <v>1</v>
      </c>
      <c r="J1141" s="121" t="s">
        <v>59</v>
      </c>
      <c r="K1141" s="41" t="s">
        <v>26</v>
      </c>
      <c r="L1141" s="42" t="str">
        <f t="shared" si="39"/>
        <v>1grams</v>
      </c>
      <c r="M1141" s="43">
        <f t="shared" si="40"/>
        <v>13</v>
      </c>
      <c r="N1141" s="44" t="str">
        <f t="shared" si="41"/>
        <v>13grams</v>
      </c>
      <c r="O1141" s="51">
        <f t="shared" si="37"/>
        <v>410.15000000000003</v>
      </c>
      <c r="P1141" s="46"/>
      <c r="Q1141" s="46"/>
      <c r="R1141" s="46"/>
      <c r="S1141" s="46"/>
      <c r="T1141" s="46"/>
      <c r="U1141" s="46"/>
      <c r="V1141" s="46"/>
      <c r="W1141" s="46"/>
      <c r="X1141" s="46"/>
      <c r="Y1141" s="46"/>
      <c r="Z1141" s="46"/>
    </row>
    <row r="1142" spans="1:26" ht="13.5" customHeight="1">
      <c r="A1142" s="232">
        <v>382</v>
      </c>
      <c r="B1142" s="52" t="s">
        <v>656</v>
      </c>
      <c r="C1142" s="53" t="s">
        <v>39</v>
      </c>
      <c r="D1142" s="52"/>
      <c r="E1142" s="52" t="s">
        <v>657</v>
      </c>
      <c r="F1142" s="37"/>
      <c r="G1142" s="70">
        <v>685.1</v>
      </c>
      <c r="H1142" s="71">
        <v>3</v>
      </c>
      <c r="I1142" s="71">
        <v>24</v>
      </c>
      <c r="J1142" s="160" t="s">
        <v>42</v>
      </c>
      <c r="K1142" s="41" t="s">
        <v>26</v>
      </c>
      <c r="L1142" s="42" t="str">
        <f t="shared" si="39"/>
        <v>24packs</v>
      </c>
      <c r="M1142" s="43">
        <f t="shared" si="40"/>
        <v>72</v>
      </c>
      <c r="N1142" s="44" t="str">
        <f t="shared" si="41"/>
        <v>72packs</v>
      </c>
      <c r="O1142" s="51">
        <f t="shared" si="37"/>
        <v>2055.3000000000002</v>
      </c>
      <c r="P1142" s="46"/>
      <c r="Q1142" s="46"/>
      <c r="R1142" s="46"/>
      <c r="S1142" s="46"/>
      <c r="T1142" s="46"/>
      <c r="U1142" s="46"/>
      <c r="V1142" s="46"/>
      <c r="W1142" s="46"/>
      <c r="X1142" s="46"/>
      <c r="Y1142" s="46"/>
      <c r="Z1142" s="46"/>
    </row>
    <row r="1143" spans="1:26" ht="13.5" customHeight="1">
      <c r="A1143" s="233">
        <v>382</v>
      </c>
      <c r="B1143" s="33" t="s">
        <v>656</v>
      </c>
      <c r="C1143" s="34" t="s">
        <v>6</v>
      </c>
      <c r="D1143" s="48"/>
      <c r="E1143" s="116" t="s">
        <v>657</v>
      </c>
      <c r="F1143" s="111"/>
      <c r="G1143" s="38">
        <v>28.55</v>
      </c>
      <c r="H1143" s="39">
        <v>9</v>
      </c>
      <c r="I1143" s="39">
        <v>50</v>
      </c>
      <c r="J1143" s="121" t="s">
        <v>59</v>
      </c>
      <c r="K1143" s="41" t="s">
        <v>26</v>
      </c>
      <c r="L1143" s="42" t="str">
        <f t="shared" si="39"/>
        <v>50grams</v>
      </c>
      <c r="M1143" s="43">
        <f t="shared" si="40"/>
        <v>450</v>
      </c>
      <c r="N1143" s="44" t="str">
        <f t="shared" si="41"/>
        <v>450grams</v>
      </c>
      <c r="O1143" s="51">
        <f t="shared" si="37"/>
        <v>256.95</v>
      </c>
      <c r="P1143" s="46"/>
      <c r="Q1143" s="46"/>
      <c r="R1143" s="46"/>
      <c r="S1143" s="46"/>
      <c r="T1143" s="46"/>
      <c r="U1143" s="46"/>
      <c r="V1143" s="46"/>
      <c r="W1143" s="46"/>
      <c r="X1143" s="46"/>
      <c r="Y1143" s="46"/>
      <c r="Z1143" s="46"/>
    </row>
    <row r="1144" spans="1:26" ht="13.5" customHeight="1">
      <c r="A1144" s="233">
        <v>382</v>
      </c>
      <c r="B1144" s="36" t="s">
        <v>656</v>
      </c>
      <c r="C1144" s="34" t="s">
        <v>27</v>
      </c>
      <c r="D1144" s="35"/>
      <c r="E1144" s="36" t="s">
        <v>657</v>
      </c>
      <c r="F1144" s="111"/>
      <c r="G1144" s="38">
        <v>685</v>
      </c>
      <c r="H1144" s="39">
        <v>2</v>
      </c>
      <c r="I1144" s="39">
        <v>50</v>
      </c>
      <c r="J1144" s="121" t="s">
        <v>59</v>
      </c>
      <c r="K1144" s="41" t="s">
        <v>26</v>
      </c>
      <c r="L1144" s="42" t="str">
        <f t="shared" si="39"/>
        <v>50grams</v>
      </c>
      <c r="M1144" s="43">
        <f t="shared" si="40"/>
        <v>100</v>
      </c>
      <c r="N1144" s="44" t="str">
        <f t="shared" si="41"/>
        <v>100grams</v>
      </c>
      <c r="O1144" s="45">
        <f t="shared" si="37"/>
        <v>1370</v>
      </c>
      <c r="P1144" s="46"/>
      <c r="Q1144" s="46"/>
      <c r="R1144" s="46"/>
      <c r="S1144" s="46"/>
      <c r="T1144" s="46"/>
      <c r="U1144" s="46"/>
      <c r="V1144" s="46"/>
      <c r="W1144" s="46"/>
      <c r="X1144" s="46"/>
      <c r="Y1144" s="46"/>
      <c r="Z1144" s="46"/>
    </row>
    <row r="1145" spans="1:26" ht="13.5" customHeight="1">
      <c r="A1145" s="233">
        <v>382</v>
      </c>
      <c r="B1145" s="79" t="s">
        <v>656</v>
      </c>
      <c r="C1145" s="94" t="s">
        <v>68</v>
      </c>
      <c r="D1145" s="59"/>
      <c r="E1145" s="116"/>
      <c r="F1145" s="59"/>
      <c r="G1145" s="212">
        <v>0.57100000000000006</v>
      </c>
      <c r="H1145" s="326">
        <v>50</v>
      </c>
      <c r="I1145" s="326">
        <v>50</v>
      </c>
      <c r="J1145" s="257" t="s">
        <v>59</v>
      </c>
      <c r="K1145" s="46"/>
      <c r="L1145" s="42" t="str">
        <f t="shared" si="39"/>
        <v>50grams</v>
      </c>
      <c r="M1145" s="43">
        <f t="shared" si="40"/>
        <v>2500</v>
      </c>
      <c r="N1145" s="44" t="str">
        <f t="shared" si="41"/>
        <v>2500grams</v>
      </c>
      <c r="O1145" s="51">
        <f t="shared" si="37"/>
        <v>28.550000000000004</v>
      </c>
      <c r="P1145" s="46"/>
      <c r="Q1145" s="46"/>
      <c r="R1145" s="46"/>
      <c r="S1145" s="46"/>
      <c r="T1145" s="46"/>
      <c r="U1145" s="46"/>
      <c r="V1145" s="46"/>
      <c r="W1145" s="46"/>
      <c r="X1145" s="46"/>
      <c r="Y1145" s="46"/>
      <c r="Z1145" s="46"/>
    </row>
    <row r="1146" spans="1:26" ht="13.5" customHeight="1">
      <c r="A1146" s="232">
        <v>383</v>
      </c>
      <c r="B1146" s="281" t="s">
        <v>750</v>
      </c>
      <c r="C1146" s="34" t="s">
        <v>43</v>
      </c>
      <c r="D1146" s="35"/>
      <c r="E1146" s="50" t="s">
        <v>751</v>
      </c>
      <c r="F1146" s="37"/>
      <c r="G1146" s="38">
        <v>1608.5</v>
      </c>
      <c r="H1146" s="39">
        <v>2</v>
      </c>
      <c r="I1146" s="39">
        <v>16</v>
      </c>
      <c r="J1146" s="121" t="s">
        <v>33</v>
      </c>
      <c r="K1146" s="41" t="s">
        <v>26</v>
      </c>
      <c r="L1146" s="42" t="str">
        <f t="shared" si="39"/>
        <v>16kg</v>
      </c>
      <c r="M1146" s="43">
        <f t="shared" si="40"/>
        <v>32</v>
      </c>
      <c r="N1146" s="44" t="str">
        <f t="shared" si="41"/>
        <v>32kg</v>
      </c>
      <c r="O1146" s="51">
        <f t="shared" si="37"/>
        <v>3217</v>
      </c>
      <c r="P1146" s="46"/>
      <c r="Q1146" s="46"/>
      <c r="R1146" s="46"/>
      <c r="S1146" s="46"/>
      <c r="T1146" s="46"/>
      <c r="U1146" s="46"/>
      <c r="V1146" s="46"/>
      <c r="W1146" s="46"/>
      <c r="X1146" s="46"/>
      <c r="Y1146" s="46"/>
      <c r="Z1146" s="46"/>
    </row>
    <row r="1147" spans="1:26" ht="13.5" customHeight="1">
      <c r="A1147" s="233">
        <v>383</v>
      </c>
      <c r="B1147" s="339" t="s">
        <v>750</v>
      </c>
      <c r="C1147" s="34" t="s">
        <v>35</v>
      </c>
      <c r="D1147" s="9"/>
      <c r="E1147" s="116" t="s">
        <v>480</v>
      </c>
      <c r="F1147" s="37"/>
      <c r="G1147" s="38">
        <v>1560</v>
      </c>
      <c r="H1147" s="39">
        <v>4</v>
      </c>
      <c r="I1147" s="39">
        <v>16</v>
      </c>
      <c r="J1147" s="121" t="s">
        <v>747</v>
      </c>
      <c r="K1147" s="41" t="s">
        <v>26</v>
      </c>
      <c r="L1147" s="42" t="str">
        <f t="shared" si="39"/>
        <v>16tins</v>
      </c>
      <c r="M1147" s="43">
        <f t="shared" si="40"/>
        <v>64</v>
      </c>
      <c r="N1147" s="44" t="str">
        <f t="shared" si="41"/>
        <v>64tins</v>
      </c>
      <c r="O1147" s="51">
        <f t="shared" si="37"/>
        <v>6240</v>
      </c>
      <c r="P1147" s="46"/>
      <c r="Q1147" s="46"/>
      <c r="R1147" s="46"/>
      <c r="S1147" s="46"/>
      <c r="T1147" s="46"/>
      <c r="U1147" s="46"/>
      <c r="V1147" s="46"/>
      <c r="W1147" s="46"/>
      <c r="X1147" s="46"/>
      <c r="Y1147" s="46"/>
      <c r="Z1147" s="46"/>
    </row>
    <row r="1148" spans="1:26" ht="13.5" customHeight="1">
      <c r="A1148" s="232">
        <v>383</v>
      </c>
      <c r="B1148" s="339" t="s">
        <v>750</v>
      </c>
      <c r="C1148" s="53" t="s">
        <v>39</v>
      </c>
      <c r="D1148" s="99"/>
      <c r="E1148" s="68" t="s">
        <v>751</v>
      </c>
      <c r="F1148" s="37"/>
      <c r="G1148" s="70">
        <v>1768.3</v>
      </c>
      <c r="H1148" s="71">
        <v>2</v>
      </c>
      <c r="I1148" s="78">
        <v>16</v>
      </c>
      <c r="J1148" s="160" t="s">
        <v>33</v>
      </c>
      <c r="K1148" s="41" t="s">
        <v>26</v>
      </c>
      <c r="L1148" s="42" t="str">
        <f t="shared" si="39"/>
        <v>16kg</v>
      </c>
      <c r="M1148" s="43">
        <f t="shared" si="40"/>
        <v>32</v>
      </c>
      <c r="N1148" s="44" t="str">
        <f t="shared" si="41"/>
        <v>32kg</v>
      </c>
      <c r="O1148" s="51">
        <f t="shared" si="37"/>
        <v>3536.6</v>
      </c>
      <c r="P1148" s="46"/>
      <c r="Q1148" s="46"/>
      <c r="R1148" s="46"/>
      <c r="S1148" s="46"/>
      <c r="T1148" s="46"/>
      <c r="U1148" s="46"/>
      <c r="V1148" s="46"/>
      <c r="W1148" s="46"/>
      <c r="X1148" s="46"/>
      <c r="Y1148" s="46"/>
      <c r="Z1148" s="46"/>
    </row>
    <row r="1149" spans="1:26" ht="13.5" customHeight="1">
      <c r="A1149" s="233">
        <v>383</v>
      </c>
      <c r="B1149" s="79" t="s">
        <v>750</v>
      </c>
      <c r="C1149" s="34" t="s">
        <v>47</v>
      </c>
      <c r="D1149" s="59"/>
      <c r="E1149" s="116" t="s">
        <v>751</v>
      </c>
      <c r="F1149" s="59"/>
      <c r="G1149" s="38">
        <v>105</v>
      </c>
      <c r="H1149" s="39">
        <v>112</v>
      </c>
      <c r="I1149" s="39">
        <v>1</v>
      </c>
      <c r="J1149" s="121" t="s">
        <v>33</v>
      </c>
      <c r="K1149" s="46"/>
      <c r="L1149" s="42" t="str">
        <f t="shared" si="39"/>
        <v>1kg</v>
      </c>
      <c r="M1149" s="43">
        <f t="shared" si="40"/>
        <v>112</v>
      </c>
      <c r="N1149" s="44" t="str">
        <f t="shared" si="41"/>
        <v>112kg</v>
      </c>
      <c r="O1149" s="51">
        <f t="shared" si="37"/>
        <v>11760</v>
      </c>
      <c r="P1149" s="46"/>
      <c r="Q1149" s="46"/>
      <c r="R1149" s="46"/>
      <c r="S1149" s="46"/>
      <c r="T1149" s="46"/>
      <c r="U1149" s="46"/>
      <c r="V1149" s="46"/>
      <c r="W1149" s="46"/>
      <c r="X1149" s="46"/>
      <c r="Y1149" s="46"/>
      <c r="Z1149" s="46"/>
    </row>
    <row r="1150" spans="1:26" ht="13.5" customHeight="1">
      <c r="A1150" s="232">
        <v>384</v>
      </c>
      <c r="B1150" s="209" t="s">
        <v>780</v>
      </c>
      <c r="C1150" s="34" t="s">
        <v>43</v>
      </c>
      <c r="D1150" s="35"/>
      <c r="E1150" s="116" t="s">
        <v>781</v>
      </c>
      <c r="F1150" s="37"/>
      <c r="G1150" s="38">
        <v>35.9</v>
      </c>
      <c r="H1150" s="39">
        <v>1</v>
      </c>
      <c r="I1150" s="39">
        <v>37</v>
      </c>
      <c r="J1150" s="121" t="s">
        <v>59</v>
      </c>
      <c r="K1150" s="41" t="s">
        <v>26</v>
      </c>
      <c r="L1150" s="42" t="str">
        <f t="shared" si="39"/>
        <v>37grams</v>
      </c>
      <c r="M1150" s="43">
        <f t="shared" si="40"/>
        <v>37</v>
      </c>
      <c r="N1150" s="44" t="str">
        <f t="shared" si="41"/>
        <v>37grams</v>
      </c>
      <c r="O1150" s="51">
        <f t="shared" si="37"/>
        <v>35.9</v>
      </c>
      <c r="P1150" s="46"/>
      <c r="Q1150" s="46"/>
      <c r="R1150" s="46"/>
      <c r="S1150" s="46"/>
      <c r="T1150" s="46"/>
      <c r="U1150" s="46"/>
      <c r="V1150" s="46"/>
      <c r="W1150" s="46"/>
      <c r="X1150" s="46"/>
      <c r="Y1150" s="46"/>
      <c r="Z1150" s="46"/>
    </row>
    <row r="1151" spans="1:26" ht="13.5" customHeight="1">
      <c r="A1151" s="233">
        <v>384</v>
      </c>
      <c r="B1151" s="33" t="s">
        <v>778</v>
      </c>
      <c r="C1151" s="34" t="s">
        <v>35</v>
      </c>
      <c r="D1151" s="35"/>
      <c r="E1151" s="116" t="s">
        <v>779</v>
      </c>
      <c r="F1151" s="37"/>
      <c r="G1151" s="38">
        <v>62</v>
      </c>
      <c r="H1151" s="39">
        <v>2</v>
      </c>
      <c r="I1151" s="39">
        <v>55</v>
      </c>
      <c r="J1151" s="121" t="s">
        <v>59</v>
      </c>
      <c r="K1151" s="41" t="s">
        <v>26</v>
      </c>
      <c r="L1151" s="42" t="str">
        <f t="shared" si="39"/>
        <v>55grams</v>
      </c>
      <c r="M1151" s="43">
        <f t="shared" si="40"/>
        <v>110</v>
      </c>
      <c r="N1151" s="44" t="str">
        <f t="shared" si="41"/>
        <v>110grams</v>
      </c>
      <c r="O1151" s="51">
        <f t="shared" si="37"/>
        <v>124</v>
      </c>
      <c r="P1151" s="46"/>
      <c r="Q1151" s="46"/>
      <c r="R1151" s="46"/>
      <c r="S1151" s="46"/>
      <c r="T1151" s="46"/>
      <c r="U1151" s="46"/>
      <c r="V1151" s="46"/>
      <c r="W1151" s="46"/>
      <c r="X1151" s="46"/>
      <c r="Y1151" s="46"/>
      <c r="Z1151" s="46"/>
    </row>
    <row r="1152" spans="1:26" ht="13.5" customHeight="1">
      <c r="A1152" s="233">
        <v>384</v>
      </c>
      <c r="B1152" s="79" t="s">
        <v>780</v>
      </c>
      <c r="C1152" s="34" t="s">
        <v>47</v>
      </c>
      <c r="D1152" s="59"/>
      <c r="E1152" s="116" t="s">
        <v>781</v>
      </c>
      <c r="F1152" s="59"/>
      <c r="G1152" s="38">
        <v>35.9</v>
      </c>
      <c r="H1152" s="39">
        <v>15</v>
      </c>
      <c r="I1152" s="39">
        <v>1</v>
      </c>
      <c r="J1152" s="121" t="s">
        <v>59</v>
      </c>
      <c r="K1152" s="46"/>
      <c r="L1152" s="42" t="str">
        <f t="shared" si="39"/>
        <v>1grams</v>
      </c>
      <c r="M1152" s="43">
        <f t="shared" si="40"/>
        <v>15</v>
      </c>
      <c r="N1152" s="44" t="str">
        <f t="shared" si="41"/>
        <v>15grams</v>
      </c>
      <c r="O1152" s="51">
        <f t="shared" si="37"/>
        <v>538.5</v>
      </c>
      <c r="P1152" s="46"/>
      <c r="Q1152" s="46"/>
      <c r="R1152" s="46"/>
      <c r="S1152" s="46"/>
      <c r="T1152" s="46"/>
      <c r="U1152" s="46"/>
      <c r="V1152" s="46"/>
      <c r="W1152" s="46"/>
      <c r="X1152" s="46"/>
      <c r="Y1152" s="46"/>
      <c r="Z1152" s="46"/>
    </row>
    <row r="1153" spans="1:26" ht="13.5" customHeight="1">
      <c r="A1153" s="232">
        <v>385</v>
      </c>
      <c r="B1153" s="48" t="s">
        <v>1206</v>
      </c>
      <c r="C1153" s="34" t="s">
        <v>43</v>
      </c>
      <c r="D1153" s="35"/>
      <c r="E1153" s="116" t="s">
        <v>1207</v>
      </c>
      <c r="F1153" s="37"/>
      <c r="G1153" s="38">
        <v>153</v>
      </c>
      <c r="H1153" s="39">
        <v>1</v>
      </c>
      <c r="I1153" s="39">
        <v>240</v>
      </c>
      <c r="J1153" s="121" t="s">
        <v>59</v>
      </c>
      <c r="K1153" s="41" t="s">
        <v>26</v>
      </c>
      <c r="L1153" s="42" t="str">
        <f t="shared" si="39"/>
        <v>240grams</v>
      </c>
      <c r="M1153" s="43">
        <f t="shared" si="40"/>
        <v>240</v>
      </c>
      <c r="N1153" s="44" t="str">
        <f t="shared" si="41"/>
        <v>240grams</v>
      </c>
      <c r="O1153" s="51">
        <f t="shared" si="37"/>
        <v>153</v>
      </c>
      <c r="P1153" s="46"/>
      <c r="Q1153" s="46"/>
      <c r="R1153" s="46"/>
      <c r="S1153" s="46"/>
      <c r="T1153" s="46"/>
      <c r="U1153" s="46"/>
      <c r="V1153" s="46"/>
      <c r="W1153" s="46"/>
      <c r="X1153" s="46"/>
      <c r="Y1153" s="46"/>
      <c r="Z1153" s="46"/>
    </row>
    <row r="1154" spans="1:26" ht="13.5" customHeight="1">
      <c r="A1154" s="232">
        <v>385</v>
      </c>
      <c r="B1154" s="52" t="s">
        <v>1206</v>
      </c>
      <c r="C1154" s="53" t="s">
        <v>39</v>
      </c>
      <c r="D1154" s="101"/>
      <c r="E1154" s="52" t="s">
        <v>1208</v>
      </c>
      <c r="F1154" s="37"/>
      <c r="G1154" s="70">
        <v>235</v>
      </c>
      <c r="H1154" s="71">
        <v>1</v>
      </c>
      <c r="I1154" s="71">
        <v>397</v>
      </c>
      <c r="J1154" s="160" t="s">
        <v>59</v>
      </c>
      <c r="K1154" s="41" t="s">
        <v>26</v>
      </c>
      <c r="L1154" s="42" t="str">
        <f t="shared" si="39"/>
        <v>397grams</v>
      </c>
      <c r="M1154" s="43">
        <f t="shared" si="40"/>
        <v>397</v>
      </c>
      <c r="N1154" s="44" t="str">
        <f t="shared" si="41"/>
        <v>397grams</v>
      </c>
      <c r="O1154" s="51">
        <f t="shared" si="37"/>
        <v>235</v>
      </c>
      <c r="P1154" s="46"/>
      <c r="Q1154" s="46"/>
      <c r="R1154" s="46"/>
      <c r="S1154" s="46"/>
      <c r="T1154" s="46"/>
      <c r="U1154" s="46"/>
      <c r="V1154" s="46"/>
      <c r="W1154" s="46"/>
      <c r="X1154" s="46"/>
      <c r="Y1154" s="46"/>
      <c r="Z1154" s="46"/>
    </row>
    <row r="1155" spans="1:26" ht="13.5" customHeight="1">
      <c r="A1155" s="233">
        <v>385</v>
      </c>
      <c r="B1155" s="128" t="s">
        <v>1206</v>
      </c>
      <c r="C1155" s="34" t="s">
        <v>82</v>
      </c>
      <c r="D1155" s="9"/>
      <c r="E1155" s="128" t="s">
        <v>1208</v>
      </c>
      <c r="F1155" s="111" t="s">
        <v>76</v>
      </c>
      <c r="G1155" s="207">
        <v>201.5</v>
      </c>
      <c r="H1155" s="165">
        <v>2</v>
      </c>
      <c r="I1155" s="165">
        <v>397</v>
      </c>
      <c r="J1155" s="196" t="s">
        <v>59</v>
      </c>
      <c r="K1155" s="41" t="s">
        <v>26</v>
      </c>
      <c r="L1155" s="42" t="str">
        <f t="shared" si="39"/>
        <v>397grams</v>
      </c>
      <c r="M1155" s="43">
        <f t="shared" si="40"/>
        <v>794</v>
      </c>
      <c r="N1155" s="44" t="str">
        <f t="shared" si="41"/>
        <v>794grams</v>
      </c>
      <c r="O1155" s="51">
        <f t="shared" si="37"/>
        <v>403</v>
      </c>
      <c r="P1155" s="46"/>
      <c r="Q1155" s="46"/>
      <c r="R1155" s="46"/>
      <c r="S1155" s="46"/>
      <c r="T1155" s="46"/>
      <c r="U1155" s="46"/>
      <c r="V1155" s="46"/>
      <c r="W1155" s="46"/>
      <c r="X1155" s="46"/>
      <c r="Y1155" s="46"/>
      <c r="Z1155" s="46"/>
    </row>
    <row r="1156" spans="1:26" ht="13.5" customHeight="1">
      <c r="A1156" s="233">
        <v>385</v>
      </c>
      <c r="B1156" s="128" t="s">
        <v>1206</v>
      </c>
      <c r="C1156" s="34" t="s">
        <v>82</v>
      </c>
      <c r="D1156" s="9"/>
      <c r="E1156" s="128" t="s">
        <v>1207</v>
      </c>
      <c r="F1156" s="111" t="s">
        <v>76</v>
      </c>
      <c r="G1156" s="207">
        <v>168</v>
      </c>
      <c r="H1156" s="165">
        <v>1</v>
      </c>
      <c r="I1156" s="165">
        <v>240</v>
      </c>
      <c r="J1156" s="196" t="s">
        <v>59</v>
      </c>
      <c r="K1156" s="41" t="s">
        <v>26</v>
      </c>
      <c r="L1156" s="42" t="str">
        <f t="shared" si="39"/>
        <v>240grams</v>
      </c>
      <c r="M1156" s="43">
        <f t="shared" si="40"/>
        <v>240</v>
      </c>
      <c r="N1156" s="44" t="str">
        <f t="shared" si="41"/>
        <v>240grams</v>
      </c>
      <c r="O1156" s="51">
        <f t="shared" si="37"/>
        <v>168</v>
      </c>
      <c r="P1156" s="46"/>
      <c r="Q1156" s="46"/>
      <c r="R1156" s="46"/>
      <c r="S1156" s="46"/>
      <c r="T1156" s="46"/>
      <c r="U1156" s="46"/>
      <c r="V1156" s="46"/>
      <c r="W1156" s="46"/>
      <c r="X1156" s="46"/>
      <c r="Y1156" s="46"/>
      <c r="Z1156" s="46"/>
    </row>
    <row r="1157" spans="1:26" ht="13.5" customHeight="1">
      <c r="A1157" s="232">
        <v>386</v>
      </c>
      <c r="B1157" s="48" t="s">
        <v>1339</v>
      </c>
      <c r="C1157" s="34" t="s">
        <v>43</v>
      </c>
      <c r="D1157" s="9"/>
      <c r="E1157" s="50" t="s">
        <v>1340</v>
      </c>
      <c r="F1157" s="37"/>
      <c r="G1157" s="38">
        <v>130</v>
      </c>
      <c r="H1157" s="39">
        <v>1</v>
      </c>
      <c r="I1157" s="39">
        <v>340</v>
      </c>
      <c r="J1157" s="121" t="s">
        <v>59</v>
      </c>
      <c r="K1157" s="41" t="s">
        <v>26</v>
      </c>
      <c r="L1157" s="42" t="str">
        <f t="shared" si="39"/>
        <v>340grams</v>
      </c>
      <c r="M1157" s="43">
        <f t="shared" si="40"/>
        <v>340</v>
      </c>
      <c r="N1157" s="44" t="str">
        <f t="shared" si="41"/>
        <v>340grams</v>
      </c>
      <c r="O1157" s="51">
        <f t="shared" si="37"/>
        <v>130</v>
      </c>
      <c r="P1157" s="46"/>
      <c r="Q1157" s="46"/>
      <c r="R1157" s="46"/>
      <c r="S1157" s="46"/>
      <c r="T1157" s="46"/>
      <c r="U1157" s="46"/>
      <c r="V1157" s="46"/>
      <c r="W1157" s="46"/>
      <c r="X1157" s="46"/>
      <c r="Y1157" s="46"/>
      <c r="Z1157" s="46"/>
    </row>
    <row r="1158" spans="1:26" ht="13.5" customHeight="1">
      <c r="A1158" s="232">
        <v>387</v>
      </c>
      <c r="B1158" s="33" t="s">
        <v>1350</v>
      </c>
      <c r="C1158" s="34" t="s">
        <v>43</v>
      </c>
      <c r="D1158" s="9"/>
      <c r="E1158" s="116" t="s">
        <v>1351</v>
      </c>
      <c r="F1158" s="37"/>
      <c r="G1158" s="38">
        <v>125</v>
      </c>
      <c r="H1158" s="39">
        <v>1</v>
      </c>
      <c r="I1158" s="39">
        <v>250</v>
      </c>
      <c r="J1158" s="121" t="s">
        <v>59</v>
      </c>
      <c r="K1158" s="41" t="s">
        <v>26</v>
      </c>
      <c r="L1158" s="42" t="str">
        <f t="shared" si="39"/>
        <v>250grams</v>
      </c>
      <c r="M1158" s="43">
        <f t="shared" si="40"/>
        <v>250</v>
      </c>
      <c r="N1158" s="44" t="str">
        <f t="shared" si="41"/>
        <v>250grams</v>
      </c>
      <c r="O1158" s="51">
        <f t="shared" si="37"/>
        <v>125</v>
      </c>
      <c r="P1158" s="46"/>
      <c r="Q1158" s="46"/>
      <c r="R1158" s="46"/>
      <c r="S1158" s="46"/>
      <c r="T1158" s="46"/>
      <c r="U1158" s="46"/>
      <c r="V1158" s="46"/>
      <c r="W1158" s="46"/>
      <c r="X1158" s="46"/>
      <c r="Y1158" s="46"/>
      <c r="Z1158" s="46"/>
    </row>
    <row r="1159" spans="1:26" ht="13.5" customHeight="1">
      <c r="A1159" s="232">
        <v>387</v>
      </c>
      <c r="B1159" s="68" t="s">
        <v>1350</v>
      </c>
      <c r="C1159" s="53" t="s">
        <v>39</v>
      </c>
      <c r="D1159" s="99"/>
      <c r="E1159" s="68" t="s">
        <v>1352</v>
      </c>
      <c r="F1159" s="37"/>
      <c r="G1159" s="70">
        <v>98</v>
      </c>
      <c r="H1159" s="71">
        <v>0.5</v>
      </c>
      <c r="I1159" s="71">
        <v>1000</v>
      </c>
      <c r="J1159" s="160" t="s">
        <v>59</v>
      </c>
      <c r="K1159" s="41" t="s">
        <v>26</v>
      </c>
      <c r="L1159" s="42" t="str">
        <f t="shared" si="39"/>
        <v>1000grams</v>
      </c>
      <c r="M1159" s="43">
        <f t="shared" si="40"/>
        <v>500</v>
      </c>
      <c r="N1159" s="44" t="str">
        <f t="shared" si="41"/>
        <v>500grams</v>
      </c>
      <c r="O1159" s="51">
        <f t="shared" si="37"/>
        <v>49</v>
      </c>
      <c r="P1159" s="46"/>
      <c r="Q1159" s="46"/>
      <c r="R1159" s="46"/>
      <c r="S1159" s="46"/>
      <c r="T1159" s="46"/>
      <c r="U1159" s="46"/>
      <c r="V1159" s="46"/>
      <c r="W1159" s="46"/>
      <c r="X1159" s="46"/>
      <c r="Y1159" s="46"/>
      <c r="Z1159" s="46"/>
    </row>
    <row r="1160" spans="1:26" ht="13.5" customHeight="1">
      <c r="A1160" s="233">
        <v>387</v>
      </c>
      <c r="B1160" s="48" t="s">
        <v>1350</v>
      </c>
      <c r="C1160" s="34" t="s">
        <v>55</v>
      </c>
      <c r="D1160" s="90"/>
      <c r="E1160" s="116" t="s">
        <v>295</v>
      </c>
      <c r="F1160" s="111"/>
      <c r="G1160" s="38">
        <v>400</v>
      </c>
      <c r="H1160" s="39">
        <v>0.25</v>
      </c>
      <c r="I1160" s="39">
        <v>1</v>
      </c>
      <c r="J1160" s="121" t="s">
        <v>33</v>
      </c>
      <c r="K1160" s="41" t="s">
        <v>26</v>
      </c>
      <c r="L1160" s="42" t="str">
        <f t="shared" si="39"/>
        <v>1kg</v>
      </c>
      <c r="M1160" s="43">
        <f t="shared" si="40"/>
        <v>0.25</v>
      </c>
      <c r="N1160" s="44" t="str">
        <f t="shared" si="41"/>
        <v>0.25kg</v>
      </c>
      <c r="O1160" s="51">
        <f t="shared" si="37"/>
        <v>100</v>
      </c>
      <c r="P1160" s="46"/>
      <c r="Q1160" s="46"/>
      <c r="R1160" s="46"/>
      <c r="S1160" s="46"/>
      <c r="T1160" s="46"/>
      <c r="U1160" s="46"/>
      <c r="V1160" s="46"/>
      <c r="W1160" s="46"/>
      <c r="X1160" s="46"/>
      <c r="Y1160" s="46"/>
      <c r="Z1160" s="46"/>
    </row>
    <row r="1161" spans="1:26" ht="13.5" customHeight="1">
      <c r="A1161" s="233">
        <v>387</v>
      </c>
      <c r="B1161" s="57" t="s">
        <v>1350</v>
      </c>
      <c r="C1161" s="94" t="s">
        <v>68</v>
      </c>
      <c r="D1161" s="58"/>
      <c r="E1161" s="116"/>
      <c r="F1161" s="59"/>
      <c r="G1161" s="212">
        <v>0.39</v>
      </c>
      <c r="H1161" s="326">
        <v>750</v>
      </c>
      <c r="I1161" s="326">
        <v>1000</v>
      </c>
      <c r="J1161" s="257" t="s">
        <v>59</v>
      </c>
      <c r="K1161" s="46"/>
      <c r="L1161" s="42" t="str">
        <f t="shared" si="39"/>
        <v>1000grams</v>
      </c>
      <c r="M1161" s="43">
        <f t="shared" si="40"/>
        <v>750000</v>
      </c>
      <c r="N1161" s="44" t="str">
        <f t="shared" si="41"/>
        <v>750000grams</v>
      </c>
      <c r="O1161" s="51">
        <f t="shared" si="37"/>
        <v>292.5</v>
      </c>
      <c r="P1161" s="46"/>
      <c r="Q1161" s="46"/>
      <c r="R1161" s="46"/>
      <c r="S1161" s="46"/>
      <c r="T1161" s="46"/>
      <c r="U1161" s="46"/>
      <c r="V1161" s="46"/>
      <c r="W1161" s="46"/>
      <c r="X1161" s="46"/>
      <c r="Y1161" s="46"/>
      <c r="Z1161" s="46"/>
    </row>
    <row r="1162" spans="1:26" ht="13.5" customHeight="1">
      <c r="A1162" s="232">
        <v>388</v>
      </c>
      <c r="B1162" s="48" t="s">
        <v>1394</v>
      </c>
      <c r="C1162" s="34" t="s">
        <v>43</v>
      </c>
      <c r="D1162" s="9"/>
      <c r="E1162" s="116" t="s">
        <v>1393</v>
      </c>
      <c r="F1162" s="37"/>
      <c r="G1162" s="38">
        <v>301.8</v>
      </c>
      <c r="H1162" s="39">
        <v>1</v>
      </c>
      <c r="I1162" s="39">
        <v>1000</v>
      </c>
      <c r="J1162" s="121" t="s">
        <v>29</v>
      </c>
      <c r="K1162" s="41" t="s">
        <v>26</v>
      </c>
      <c r="L1162" s="42" t="str">
        <f t="shared" si="39"/>
        <v>1000ml</v>
      </c>
      <c r="M1162" s="43">
        <f t="shared" si="40"/>
        <v>1000</v>
      </c>
      <c r="N1162" s="44" t="str">
        <f t="shared" si="41"/>
        <v>1000ml</v>
      </c>
      <c r="O1162" s="51">
        <f t="shared" si="37"/>
        <v>301.8</v>
      </c>
      <c r="P1162" s="46"/>
      <c r="Q1162" s="46"/>
      <c r="R1162" s="46"/>
      <c r="S1162" s="46"/>
      <c r="T1162" s="46"/>
      <c r="U1162" s="46"/>
      <c r="V1162" s="46"/>
      <c r="W1162" s="46"/>
      <c r="X1162" s="46"/>
      <c r="Y1162" s="46"/>
      <c r="Z1162" s="46"/>
    </row>
    <row r="1163" spans="1:26" ht="13.5" customHeight="1">
      <c r="A1163" s="232">
        <v>389</v>
      </c>
      <c r="B1163" s="48" t="s">
        <v>1464</v>
      </c>
      <c r="C1163" s="34" t="s">
        <v>43</v>
      </c>
      <c r="D1163" s="9"/>
      <c r="E1163" s="116" t="s">
        <v>1465</v>
      </c>
      <c r="F1163" s="37"/>
      <c r="G1163" s="38">
        <v>48</v>
      </c>
      <c r="H1163" s="39">
        <v>2</v>
      </c>
      <c r="I1163" s="39">
        <v>130</v>
      </c>
      <c r="J1163" s="121" t="s">
        <v>29</v>
      </c>
      <c r="K1163" s="41" t="s">
        <v>26</v>
      </c>
      <c r="L1163" s="42" t="str">
        <f t="shared" si="39"/>
        <v>130ml</v>
      </c>
      <c r="M1163" s="43">
        <f t="shared" si="40"/>
        <v>260</v>
      </c>
      <c r="N1163" s="44" t="str">
        <f t="shared" si="41"/>
        <v>260ml</v>
      </c>
      <c r="O1163" s="51">
        <f t="shared" si="37"/>
        <v>96</v>
      </c>
      <c r="P1163" s="46"/>
      <c r="Q1163" s="46"/>
      <c r="R1163" s="46"/>
      <c r="S1163" s="46"/>
      <c r="T1163" s="46"/>
      <c r="U1163" s="46"/>
      <c r="V1163" s="46"/>
      <c r="W1163" s="46"/>
      <c r="X1163" s="46"/>
      <c r="Y1163" s="46"/>
      <c r="Z1163" s="46"/>
    </row>
    <row r="1164" spans="1:26" ht="13.5" customHeight="1">
      <c r="A1164" s="232">
        <v>390</v>
      </c>
      <c r="B1164" s="33" t="s">
        <v>1533</v>
      </c>
      <c r="C1164" s="34" t="s">
        <v>43</v>
      </c>
      <c r="D1164" s="9"/>
      <c r="E1164" s="50" t="s">
        <v>1534</v>
      </c>
      <c r="F1164" s="37"/>
      <c r="G1164" s="38">
        <v>68</v>
      </c>
      <c r="H1164" s="39">
        <v>1</v>
      </c>
      <c r="I1164" s="39">
        <v>9</v>
      </c>
      <c r="J1164" s="121" t="s">
        <v>59</v>
      </c>
      <c r="K1164" s="41" t="s">
        <v>26</v>
      </c>
      <c r="L1164" s="42" t="str">
        <f t="shared" si="39"/>
        <v>9grams</v>
      </c>
      <c r="M1164" s="43">
        <f t="shared" si="40"/>
        <v>9</v>
      </c>
      <c r="N1164" s="44" t="str">
        <f t="shared" si="41"/>
        <v>9grams</v>
      </c>
      <c r="O1164" s="51">
        <f t="shared" si="37"/>
        <v>68</v>
      </c>
      <c r="P1164" s="46"/>
      <c r="Q1164" s="46"/>
      <c r="R1164" s="46"/>
      <c r="S1164" s="46"/>
      <c r="T1164" s="46"/>
      <c r="U1164" s="46"/>
      <c r="V1164" s="46"/>
      <c r="W1164" s="46"/>
      <c r="X1164" s="46"/>
      <c r="Y1164" s="46"/>
      <c r="Z1164" s="46"/>
    </row>
    <row r="1165" spans="1:26" ht="13.5" customHeight="1">
      <c r="A1165" s="233">
        <v>390</v>
      </c>
      <c r="B1165" s="122" t="s">
        <v>1533</v>
      </c>
      <c r="C1165" s="34" t="s">
        <v>82</v>
      </c>
      <c r="D1165" s="9"/>
      <c r="E1165" s="122" t="s">
        <v>1534</v>
      </c>
      <c r="F1165" s="111" t="s">
        <v>76</v>
      </c>
      <c r="G1165" s="207">
        <v>59.5</v>
      </c>
      <c r="H1165" s="165">
        <v>4</v>
      </c>
      <c r="I1165" s="165">
        <v>9</v>
      </c>
      <c r="J1165" s="196" t="s">
        <v>59</v>
      </c>
      <c r="K1165" s="41" t="s">
        <v>26</v>
      </c>
      <c r="L1165" s="42" t="str">
        <f t="shared" si="39"/>
        <v>9grams</v>
      </c>
      <c r="M1165" s="43">
        <f t="shared" si="40"/>
        <v>36</v>
      </c>
      <c r="N1165" s="44" t="str">
        <f t="shared" si="41"/>
        <v>36grams</v>
      </c>
      <c r="O1165" s="51">
        <f t="shared" si="37"/>
        <v>238</v>
      </c>
      <c r="P1165" s="46"/>
      <c r="Q1165" s="46"/>
      <c r="R1165" s="46"/>
      <c r="S1165" s="46"/>
      <c r="T1165" s="46"/>
      <c r="U1165" s="46"/>
      <c r="V1165" s="46"/>
      <c r="W1165" s="46"/>
      <c r="X1165" s="46"/>
      <c r="Y1165" s="46"/>
      <c r="Z1165" s="46"/>
    </row>
    <row r="1166" spans="1:26" ht="13.5" customHeight="1">
      <c r="A1166" s="232">
        <v>391</v>
      </c>
      <c r="B1166" s="116" t="s">
        <v>1535</v>
      </c>
      <c r="C1166" s="34" t="s">
        <v>43</v>
      </c>
      <c r="D1166" s="35"/>
      <c r="E1166" s="116" t="s">
        <v>1536</v>
      </c>
      <c r="F1166" s="37"/>
      <c r="G1166" s="38">
        <v>69</v>
      </c>
      <c r="H1166" s="39">
        <v>1</v>
      </c>
      <c r="I1166" s="39">
        <v>26</v>
      </c>
      <c r="J1166" s="121" t="s">
        <v>59</v>
      </c>
      <c r="K1166" s="41" t="s">
        <v>26</v>
      </c>
      <c r="L1166" s="42" t="str">
        <f t="shared" si="39"/>
        <v>26grams</v>
      </c>
      <c r="M1166" s="43">
        <f t="shared" si="40"/>
        <v>26</v>
      </c>
      <c r="N1166" s="44" t="str">
        <f t="shared" si="41"/>
        <v>26grams</v>
      </c>
      <c r="O1166" s="51">
        <f t="shared" si="37"/>
        <v>69</v>
      </c>
      <c r="P1166" s="46"/>
      <c r="Q1166" s="46"/>
      <c r="R1166" s="46"/>
      <c r="S1166" s="46"/>
      <c r="T1166" s="46"/>
      <c r="U1166" s="46"/>
      <c r="V1166" s="46"/>
      <c r="W1166" s="46"/>
      <c r="X1166" s="46"/>
      <c r="Y1166" s="46"/>
      <c r="Z1166" s="46"/>
    </row>
    <row r="1167" spans="1:26" ht="13.5" customHeight="1">
      <c r="A1167" s="233">
        <v>391</v>
      </c>
      <c r="B1167" s="122" t="s">
        <v>1535</v>
      </c>
      <c r="C1167" s="34" t="s">
        <v>82</v>
      </c>
      <c r="D1167" s="35"/>
      <c r="E1167" s="128" t="s">
        <v>1536</v>
      </c>
      <c r="F1167" s="111" t="s">
        <v>76</v>
      </c>
      <c r="G1167" s="207">
        <v>65.5</v>
      </c>
      <c r="H1167" s="379">
        <v>2</v>
      </c>
      <c r="I1167" s="165">
        <v>26</v>
      </c>
      <c r="J1167" s="196" t="s">
        <v>59</v>
      </c>
      <c r="K1167" s="41" t="s">
        <v>26</v>
      </c>
      <c r="L1167" s="42" t="str">
        <f t="shared" si="39"/>
        <v>26grams</v>
      </c>
      <c r="M1167" s="43">
        <f t="shared" si="40"/>
        <v>52</v>
      </c>
      <c r="N1167" s="44" t="str">
        <f t="shared" si="41"/>
        <v>52grams</v>
      </c>
      <c r="O1167" s="51">
        <f t="shared" si="37"/>
        <v>131</v>
      </c>
      <c r="P1167" s="46"/>
      <c r="Q1167" s="46"/>
      <c r="R1167" s="46"/>
      <c r="S1167" s="46"/>
      <c r="T1167" s="46"/>
      <c r="U1167" s="46"/>
      <c r="V1167" s="46"/>
      <c r="W1167" s="46"/>
      <c r="X1167" s="46"/>
      <c r="Y1167" s="46"/>
      <c r="Z1167" s="46"/>
    </row>
    <row r="1168" spans="1:26" ht="13.5" customHeight="1">
      <c r="A1168" s="232">
        <v>392</v>
      </c>
      <c r="B1168" s="33" t="s">
        <v>1539</v>
      </c>
      <c r="C1168" s="34" t="s">
        <v>43</v>
      </c>
      <c r="D1168" s="35"/>
      <c r="E1168" s="50" t="s">
        <v>1538</v>
      </c>
      <c r="F1168" s="37"/>
      <c r="G1168" s="38">
        <v>87.5</v>
      </c>
      <c r="H1168" s="39">
        <v>0.12</v>
      </c>
      <c r="I1168" s="39">
        <v>35</v>
      </c>
      <c r="J1168" s="121" t="s">
        <v>59</v>
      </c>
      <c r="K1168" s="41" t="s">
        <v>26</v>
      </c>
      <c r="L1168" s="42" t="str">
        <f t="shared" si="39"/>
        <v>35grams</v>
      </c>
      <c r="M1168" s="43">
        <f t="shared" si="40"/>
        <v>4.2</v>
      </c>
      <c r="N1168" s="44" t="str">
        <f t="shared" si="41"/>
        <v>4.2grams</v>
      </c>
      <c r="O1168" s="51">
        <f t="shared" si="37"/>
        <v>10.5</v>
      </c>
      <c r="P1168" s="46"/>
      <c r="Q1168" s="46"/>
      <c r="R1168" s="46"/>
      <c r="S1168" s="46"/>
      <c r="T1168" s="46"/>
      <c r="U1168" s="46"/>
      <c r="V1168" s="46"/>
      <c r="W1168" s="46"/>
      <c r="X1168" s="46"/>
      <c r="Y1168" s="46"/>
      <c r="Z1168" s="46"/>
    </row>
    <row r="1169" spans="1:26" ht="13.5" customHeight="1">
      <c r="A1169" s="232">
        <v>393</v>
      </c>
      <c r="B1169" s="116" t="s">
        <v>1545</v>
      </c>
      <c r="C1169" s="34" t="s">
        <v>43</v>
      </c>
      <c r="D1169" s="35"/>
      <c r="E1169" s="116" t="s">
        <v>1546</v>
      </c>
      <c r="F1169" s="37"/>
      <c r="G1169" s="38">
        <v>68</v>
      </c>
      <c r="H1169" s="39">
        <v>0.14000000000000001</v>
      </c>
      <c r="I1169" s="39">
        <v>30</v>
      </c>
      <c r="J1169" s="121" t="s">
        <v>59</v>
      </c>
      <c r="K1169" s="41" t="s">
        <v>26</v>
      </c>
      <c r="L1169" s="42" t="str">
        <f t="shared" si="39"/>
        <v>30grams</v>
      </c>
      <c r="M1169" s="43">
        <f t="shared" si="40"/>
        <v>4.2</v>
      </c>
      <c r="N1169" s="44" t="str">
        <f t="shared" si="41"/>
        <v>4.2grams</v>
      </c>
      <c r="O1169" s="51">
        <f t="shared" si="37"/>
        <v>9.5200000000000014</v>
      </c>
      <c r="P1169" s="46"/>
      <c r="Q1169" s="46"/>
      <c r="R1169" s="46"/>
      <c r="S1169" s="46"/>
      <c r="T1169" s="46"/>
      <c r="U1169" s="46"/>
      <c r="V1169" s="46"/>
      <c r="W1169" s="46"/>
      <c r="X1169" s="46"/>
      <c r="Y1169" s="46"/>
      <c r="Z1169" s="46"/>
    </row>
    <row r="1170" spans="1:26" ht="13.5" customHeight="1">
      <c r="A1170" s="232">
        <v>393</v>
      </c>
      <c r="B1170" s="52" t="s">
        <v>1545</v>
      </c>
      <c r="C1170" s="53" t="s">
        <v>39</v>
      </c>
      <c r="D1170" s="52"/>
      <c r="E1170" s="52" t="s">
        <v>1546</v>
      </c>
      <c r="F1170" s="37"/>
      <c r="G1170" s="77">
        <v>98</v>
      </c>
      <c r="H1170" s="71">
        <v>1</v>
      </c>
      <c r="I1170" s="78">
        <v>30</v>
      </c>
      <c r="J1170" s="198" t="s">
        <v>59</v>
      </c>
      <c r="K1170" s="41"/>
      <c r="L1170" s="42" t="str">
        <f t="shared" si="39"/>
        <v>30grams</v>
      </c>
      <c r="M1170" s="43">
        <f t="shared" si="40"/>
        <v>30</v>
      </c>
      <c r="N1170" s="44" t="str">
        <f t="shared" si="41"/>
        <v>30grams</v>
      </c>
      <c r="O1170" s="51">
        <f t="shared" si="37"/>
        <v>98</v>
      </c>
      <c r="P1170" s="46"/>
      <c r="Q1170" s="46"/>
      <c r="R1170" s="46"/>
      <c r="S1170" s="46"/>
      <c r="T1170" s="46"/>
      <c r="U1170" s="46"/>
      <c r="V1170" s="46"/>
      <c r="W1170" s="46"/>
      <c r="X1170" s="46"/>
      <c r="Y1170" s="46"/>
      <c r="Z1170" s="46"/>
    </row>
    <row r="1171" spans="1:26" ht="13.5" customHeight="1">
      <c r="A1171" s="233">
        <v>393</v>
      </c>
      <c r="B1171" s="128" t="s">
        <v>1545</v>
      </c>
      <c r="C1171" s="34" t="s">
        <v>82</v>
      </c>
      <c r="D1171" s="35"/>
      <c r="E1171" s="128" t="s">
        <v>1546</v>
      </c>
      <c r="F1171" s="111" t="s">
        <v>76</v>
      </c>
      <c r="G1171" s="164">
        <v>74.5</v>
      </c>
      <c r="H1171" s="170">
        <v>2</v>
      </c>
      <c r="I1171" s="170">
        <v>30</v>
      </c>
      <c r="J1171" s="196" t="s">
        <v>59</v>
      </c>
      <c r="K1171" s="41" t="s">
        <v>26</v>
      </c>
      <c r="L1171" s="42" t="str">
        <f t="shared" si="39"/>
        <v>30grams</v>
      </c>
      <c r="M1171" s="43">
        <f t="shared" si="40"/>
        <v>60</v>
      </c>
      <c r="N1171" s="44" t="str">
        <f t="shared" si="41"/>
        <v>60grams</v>
      </c>
      <c r="O1171" s="51">
        <f t="shared" si="37"/>
        <v>149</v>
      </c>
      <c r="P1171" s="46"/>
      <c r="Q1171" s="46"/>
      <c r="R1171" s="46"/>
      <c r="S1171" s="46"/>
      <c r="T1171" s="46"/>
      <c r="U1171" s="46"/>
      <c r="V1171" s="46"/>
      <c r="W1171" s="46"/>
      <c r="X1171" s="46"/>
      <c r="Y1171" s="46"/>
      <c r="Z1171" s="46"/>
    </row>
    <row r="1172" spans="1:26" ht="13.5" customHeight="1">
      <c r="A1172" s="232">
        <v>394</v>
      </c>
      <c r="B1172" s="116" t="s">
        <v>1548</v>
      </c>
      <c r="C1172" s="34" t="s">
        <v>43</v>
      </c>
      <c r="D1172" s="35"/>
      <c r="E1172" s="116" t="s">
        <v>1549</v>
      </c>
      <c r="F1172" s="37"/>
      <c r="G1172" s="38">
        <v>59.25</v>
      </c>
      <c r="H1172" s="39">
        <v>1</v>
      </c>
      <c r="I1172" s="39">
        <v>13</v>
      </c>
      <c r="J1172" s="121" t="s">
        <v>59</v>
      </c>
      <c r="K1172" s="41" t="s">
        <v>26</v>
      </c>
      <c r="L1172" s="42" t="str">
        <f t="shared" si="39"/>
        <v>13grams</v>
      </c>
      <c r="M1172" s="43">
        <f t="shared" si="40"/>
        <v>13</v>
      </c>
      <c r="N1172" s="44" t="str">
        <f t="shared" si="41"/>
        <v>13grams</v>
      </c>
      <c r="O1172" s="51">
        <f t="shared" si="37"/>
        <v>59.25</v>
      </c>
      <c r="P1172" s="46"/>
      <c r="Q1172" s="46"/>
      <c r="R1172" s="46"/>
      <c r="S1172" s="46"/>
      <c r="T1172" s="46"/>
      <c r="U1172" s="46"/>
      <c r="V1172" s="46"/>
      <c r="W1172" s="46"/>
      <c r="X1172" s="46"/>
      <c r="Y1172" s="46"/>
      <c r="Z1172" s="46"/>
    </row>
    <row r="1173" spans="1:26" ht="13.5" customHeight="1">
      <c r="A1173" s="233">
        <v>394</v>
      </c>
      <c r="B1173" s="52" t="s">
        <v>1548</v>
      </c>
      <c r="C1173" s="34" t="s">
        <v>35</v>
      </c>
      <c r="D1173" s="35"/>
      <c r="E1173" s="50" t="s">
        <v>1543</v>
      </c>
      <c r="F1173" s="37"/>
      <c r="G1173" s="38">
        <v>59.25</v>
      </c>
      <c r="H1173" s="39">
        <v>2</v>
      </c>
      <c r="I1173" s="39">
        <v>13</v>
      </c>
      <c r="J1173" s="121" t="s">
        <v>59</v>
      </c>
      <c r="K1173" s="41" t="s">
        <v>26</v>
      </c>
      <c r="L1173" s="42" t="str">
        <f t="shared" si="39"/>
        <v>13grams</v>
      </c>
      <c r="M1173" s="43">
        <f t="shared" si="40"/>
        <v>26</v>
      </c>
      <c r="N1173" s="44" t="str">
        <f t="shared" si="41"/>
        <v>26grams</v>
      </c>
      <c r="O1173" s="51">
        <f t="shared" si="37"/>
        <v>118.5</v>
      </c>
      <c r="P1173" s="46"/>
      <c r="Q1173" s="46"/>
      <c r="R1173" s="46"/>
      <c r="S1173" s="46"/>
      <c r="T1173" s="46"/>
      <c r="U1173" s="46"/>
      <c r="V1173" s="46"/>
      <c r="W1173" s="46"/>
      <c r="X1173" s="46"/>
      <c r="Y1173" s="46"/>
      <c r="Z1173" s="46"/>
    </row>
    <row r="1174" spans="1:26" ht="13.5" customHeight="1">
      <c r="A1174" s="233">
        <v>394</v>
      </c>
      <c r="B1174" s="128" t="s">
        <v>1548</v>
      </c>
      <c r="C1174" s="34" t="s">
        <v>82</v>
      </c>
      <c r="D1174" s="35"/>
      <c r="E1174" s="128" t="s">
        <v>1549</v>
      </c>
      <c r="F1174" s="111" t="s">
        <v>76</v>
      </c>
      <c r="G1174" s="207">
        <v>59.25</v>
      </c>
      <c r="H1174" s="165">
        <v>2</v>
      </c>
      <c r="I1174" s="165">
        <v>13</v>
      </c>
      <c r="J1174" s="196" t="s">
        <v>59</v>
      </c>
      <c r="K1174" s="41" t="s">
        <v>26</v>
      </c>
      <c r="L1174" s="42" t="str">
        <f t="shared" si="39"/>
        <v>13grams</v>
      </c>
      <c r="M1174" s="43">
        <f t="shared" si="40"/>
        <v>26</v>
      </c>
      <c r="N1174" s="44" t="str">
        <f t="shared" si="41"/>
        <v>26grams</v>
      </c>
      <c r="O1174" s="51">
        <f t="shared" si="37"/>
        <v>118.5</v>
      </c>
      <c r="P1174" s="46"/>
      <c r="Q1174" s="46"/>
      <c r="R1174" s="46"/>
      <c r="S1174" s="46"/>
      <c r="T1174" s="46"/>
      <c r="U1174" s="46"/>
      <c r="V1174" s="46"/>
      <c r="W1174" s="46"/>
      <c r="X1174" s="46"/>
      <c r="Y1174" s="46"/>
      <c r="Z1174" s="46"/>
    </row>
    <row r="1175" spans="1:26" ht="13.5" customHeight="1">
      <c r="A1175" s="233">
        <v>394</v>
      </c>
      <c r="B1175" s="209" t="s">
        <v>1548</v>
      </c>
      <c r="C1175" s="34" t="s">
        <v>6</v>
      </c>
      <c r="D1175" s="48"/>
      <c r="E1175" s="116" t="s">
        <v>1549</v>
      </c>
      <c r="F1175" s="111"/>
      <c r="G1175" s="38">
        <v>59.25</v>
      </c>
      <c r="H1175" s="39">
        <v>1</v>
      </c>
      <c r="I1175" s="39">
        <v>13</v>
      </c>
      <c r="J1175" s="121" t="s">
        <v>59</v>
      </c>
      <c r="K1175" s="41" t="s">
        <v>26</v>
      </c>
      <c r="L1175" s="42" t="str">
        <f t="shared" si="39"/>
        <v>13grams</v>
      </c>
      <c r="M1175" s="43">
        <f t="shared" si="40"/>
        <v>13</v>
      </c>
      <c r="N1175" s="44" t="str">
        <f t="shared" si="41"/>
        <v>13grams</v>
      </c>
      <c r="O1175" s="51">
        <f t="shared" si="37"/>
        <v>59.25</v>
      </c>
      <c r="P1175" s="46"/>
      <c r="Q1175" s="46"/>
      <c r="R1175" s="46"/>
      <c r="S1175" s="46"/>
      <c r="T1175" s="46"/>
      <c r="U1175" s="46"/>
      <c r="V1175" s="46"/>
      <c r="W1175" s="46"/>
      <c r="X1175" s="46"/>
      <c r="Y1175" s="46"/>
      <c r="Z1175" s="46"/>
    </row>
    <row r="1176" spans="1:26" ht="13.5" customHeight="1">
      <c r="A1176" s="232">
        <v>395</v>
      </c>
      <c r="B1176" s="116" t="s">
        <v>1555</v>
      </c>
      <c r="C1176" s="34" t="s">
        <v>43</v>
      </c>
      <c r="D1176" s="35"/>
      <c r="E1176" s="116" t="s">
        <v>1554</v>
      </c>
      <c r="F1176" s="37"/>
      <c r="G1176" s="38">
        <v>65.75</v>
      </c>
      <c r="H1176" s="39">
        <v>0.18</v>
      </c>
      <c r="I1176" s="39">
        <v>37</v>
      </c>
      <c r="J1176" s="121" t="s">
        <v>59</v>
      </c>
      <c r="K1176" s="41" t="s">
        <v>26</v>
      </c>
      <c r="L1176" s="42" t="str">
        <f t="shared" si="39"/>
        <v>37grams</v>
      </c>
      <c r="M1176" s="43">
        <f t="shared" si="40"/>
        <v>6.66</v>
      </c>
      <c r="N1176" s="44" t="str">
        <f t="shared" si="41"/>
        <v>6.66grams</v>
      </c>
      <c r="O1176" s="51">
        <f t="shared" si="37"/>
        <v>11.834999999999999</v>
      </c>
      <c r="P1176" s="46"/>
      <c r="Q1176" s="46"/>
      <c r="R1176" s="46"/>
      <c r="S1176" s="46"/>
      <c r="T1176" s="46"/>
      <c r="U1176" s="46"/>
      <c r="V1176" s="46"/>
      <c r="W1176" s="46"/>
      <c r="X1176" s="46"/>
      <c r="Y1176" s="46"/>
      <c r="Z1176" s="46"/>
    </row>
    <row r="1177" spans="1:26" ht="13.5" customHeight="1">
      <c r="A1177" s="232">
        <v>396</v>
      </c>
      <c r="B1177" s="33" t="s">
        <v>1558</v>
      </c>
      <c r="C1177" s="34" t="s">
        <v>43</v>
      </c>
      <c r="D1177" s="35"/>
      <c r="E1177" s="50" t="s">
        <v>1559</v>
      </c>
      <c r="F1177" s="37"/>
      <c r="G1177" s="38">
        <v>74</v>
      </c>
      <c r="H1177" s="39">
        <v>0.2</v>
      </c>
      <c r="I1177" s="39">
        <v>10</v>
      </c>
      <c r="J1177" s="121" t="s">
        <v>59</v>
      </c>
      <c r="K1177" s="41" t="s">
        <v>26</v>
      </c>
      <c r="L1177" s="42" t="str">
        <f t="shared" si="39"/>
        <v>10grams</v>
      </c>
      <c r="M1177" s="43">
        <f t="shared" si="40"/>
        <v>2</v>
      </c>
      <c r="N1177" s="44" t="str">
        <f t="shared" si="41"/>
        <v>2grams</v>
      </c>
      <c r="O1177" s="51">
        <f t="shared" si="37"/>
        <v>14.8</v>
      </c>
      <c r="P1177" s="46"/>
      <c r="Q1177" s="46"/>
      <c r="R1177" s="46"/>
      <c r="S1177" s="46"/>
      <c r="T1177" s="46"/>
      <c r="U1177" s="46"/>
      <c r="V1177" s="46"/>
      <c r="W1177" s="46"/>
      <c r="X1177" s="46"/>
      <c r="Y1177" s="46"/>
      <c r="Z1177" s="46"/>
    </row>
    <row r="1178" spans="1:26" ht="13.5" customHeight="1">
      <c r="A1178" s="232">
        <v>397</v>
      </c>
      <c r="B1178" s="116" t="s">
        <v>1565</v>
      </c>
      <c r="C1178" s="34" t="s">
        <v>43</v>
      </c>
      <c r="D1178" s="35"/>
      <c r="E1178" s="116" t="s">
        <v>1566</v>
      </c>
      <c r="F1178" s="37"/>
      <c r="G1178" s="38">
        <v>83</v>
      </c>
      <c r="H1178" s="39">
        <v>0.1</v>
      </c>
      <c r="I1178" s="39">
        <v>34</v>
      </c>
      <c r="J1178" s="121" t="s">
        <v>59</v>
      </c>
      <c r="K1178" s="41" t="s">
        <v>26</v>
      </c>
      <c r="L1178" s="42" t="str">
        <f t="shared" si="39"/>
        <v>34grams</v>
      </c>
      <c r="M1178" s="43">
        <f t="shared" si="40"/>
        <v>3.4000000000000004</v>
      </c>
      <c r="N1178" s="44" t="str">
        <f t="shared" si="41"/>
        <v>3.4grams</v>
      </c>
      <c r="O1178" s="51">
        <f t="shared" si="37"/>
        <v>8.3000000000000007</v>
      </c>
      <c r="P1178" s="46"/>
      <c r="Q1178" s="46"/>
      <c r="R1178" s="46"/>
      <c r="S1178" s="46"/>
      <c r="T1178" s="46"/>
      <c r="U1178" s="46"/>
      <c r="V1178" s="46"/>
      <c r="W1178" s="46"/>
      <c r="X1178" s="46"/>
      <c r="Y1178" s="46"/>
      <c r="Z1178" s="46"/>
    </row>
    <row r="1179" spans="1:26" ht="13.5" customHeight="1">
      <c r="A1179" s="232">
        <v>397</v>
      </c>
      <c r="B1179" s="52" t="s">
        <v>1565</v>
      </c>
      <c r="C1179" s="53" t="s">
        <v>39</v>
      </c>
      <c r="D1179" s="68"/>
      <c r="E1179" s="68" t="s">
        <v>1566</v>
      </c>
      <c r="F1179" s="37"/>
      <c r="G1179" s="70">
        <v>29.75</v>
      </c>
      <c r="H1179" s="71">
        <v>1</v>
      </c>
      <c r="I1179" s="71">
        <v>34</v>
      </c>
      <c r="J1179" s="160" t="s">
        <v>59</v>
      </c>
      <c r="K1179" s="41"/>
      <c r="L1179" s="42" t="str">
        <f t="shared" si="39"/>
        <v>34grams</v>
      </c>
      <c r="M1179" s="43">
        <f t="shared" si="40"/>
        <v>34</v>
      </c>
      <c r="N1179" s="44" t="str">
        <f t="shared" si="41"/>
        <v>34grams</v>
      </c>
      <c r="O1179" s="51">
        <f t="shared" si="37"/>
        <v>29.75</v>
      </c>
      <c r="P1179" s="46"/>
      <c r="Q1179" s="46"/>
      <c r="R1179" s="46"/>
      <c r="S1179" s="46"/>
      <c r="T1179" s="46"/>
      <c r="U1179" s="46"/>
      <c r="V1179" s="46"/>
      <c r="W1179" s="46"/>
      <c r="X1179" s="46"/>
      <c r="Y1179" s="46"/>
      <c r="Z1179" s="46"/>
    </row>
    <row r="1180" spans="1:26" ht="13.5" customHeight="1">
      <c r="A1180" s="232">
        <v>398</v>
      </c>
      <c r="B1180" s="116" t="s">
        <v>1569</v>
      </c>
      <c r="C1180" s="34" t="s">
        <v>43</v>
      </c>
      <c r="D1180" s="35"/>
      <c r="E1180" s="116" t="s">
        <v>1570</v>
      </c>
      <c r="F1180" s="37"/>
      <c r="G1180" s="38">
        <v>83</v>
      </c>
      <c r="H1180" s="39">
        <v>1</v>
      </c>
      <c r="I1180" s="39">
        <v>5</v>
      </c>
      <c r="J1180" s="121" t="s">
        <v>59</v>
      </c>
      <c r="K1180" s="41" t="s">
        <v>26</v>
      </c>
      <c r="L1180" s="42" t="str">
        <f t="shared" si="39"/>
        <v>5grams</v>
      </c>
      <c r="M1180" s="43">
        <f t="shared" si="40"/>
        <v>5</v>
      </c>
      <c r="N1180" s="44" t="str">
        <f t="shared" si="41"/>
        <v>5grams</v>
      </c>
      <c r="O1180" s="51">
        <f t="shared" ref="O1180:O1211" si="42">G1180*H1180</f>
        <v>83</v>
      </c>
      <c r="P1180" s="46"/>
      <c r="Q1180" s="46"/>
      <c r="R1180" s="46"/>
      <c r="S1180" s="46"/>
      <c r="T1180" s="46"/>
      <c r="U1180" s="46"/>
      <c r="V1180" s="46"/>
      <c r="W1180" s="46"/>
      <c r="X1180" s="46"/>
      <c r="Y1180" s="46"/>
      <c r="Z1180" s="46"/>
    </row>
    <row r="1181" spans="1:26" ht="13.5" customHeight="1">
      <c r="A1181" s="232">
        <v>399</v>
      </c>
      <c r="B1181" s="116" t="s">
        <v>1571</v>
      </c>
      <c r="C1181" s="34" t="s">
        <v>43</v>
      </c>
      <c r="D1181" s="35"/>
      <c r="E1181" s="116" t="s">
        <v>1572</v>
      </c>
      <c r="F1181" s="37"/>
      <c r="G1181" s="38">
        <v>66</v>
      </c>
      <c r="H1181" s="39">
        <v>1</v>
      </c>
      <c r="I1181" s="39">
        <v>14</v>
      </c>
      <c r="J1181" s="121" t="s">
        <v>59</v>
      </c>
      <c r="K1181" s="41" t="s">
        <v>26</v>
      </c>
      <c r="L1181" s="42" t="str">
        <f t="shared" si="39"/>
        <v>14grams</v>
      </c>
      <c r="M1181" s="43">
        <f t="shared" si="40"/>
        <v>14</v>
      </c>
      <c r="N1181" s="44" t="str">
        <f t="shared" si="41"/>
        <v>14grams</v>
      </c>
      <c r="O1181" s="51">
        <f t="shared" si="42"/>
        <v>66</v>
      </c>
      <c r="P1181" s="46"/>
      <c r="Q1181" s="46"/>
      <c r="R1181" s="46"/>
      <c r="S1181" s="46"/>
      <c r="T1181" s="46"/>
      <c r="U1181" s="46"/>
      <c r="V1181" s="46"/>
      <c r="W1181" s="46"/>
      <c r="X1181" s="46"/>
      <c r="Y1181" s="46"/>
      <c r="Z1181" s="46"/>
    </row>
    <row r="1182" spans="1:26" ht="13.5" customHeight="1">
      <c r="A1182" s="233">
        <v>399</v>
      </c>
      <c r="B1182" s="128" t="s">
        <v>1571</v>
      </c>
      <c r="C1182" s="34" t="s">
        <v>82</v>
      </c>
      <c r="D1182" s="35"/>
      <c r="E1182" s="128" t="s">
        <v>1572</v>
      </c>
      <c r="F1182" s="111" t="s">
        <v>76</v>
      </c>
      <c r="G1182" s="164">
        <v>57</v>
      </c>
      <c r="H1182" s="170">
        <v>1</v>
      </c>
      <c r="I1182" s="170">
        <v>14</v>
      </c>
      <c r="J1182" s="196" t="s">
        <v>59</v>
      </c>
      <c r="K1182" s="41" t="s">
        <v>26</v>
      </c>
      <c r="L1182" s="42" t="str">
        <f t="shared" si="39"/>
        <v>14grams</v>
      </c>
      <c r="M1182" s="43">
        <f t="shared" si="40"/>
        <v>14</v>
      </c>
      <c r="N1182" s="44" t="str">
        <f t="shared" si="41"/>
        <v>14grams</v>
      </c>
      <c r="O1182" s="51">
        <f t="shared" si="42"/>
        <v>57</v>
      </c>
      <c r="P1182" s="46"/>
      <c r="Q1182" s="46"/>
      <c r="R1182" s="46"/>
      <c r="S1182" s="46"/>
      <c r="T1182" s="46"/>
      <c r="U1182" s="46"/>
      <c r="V1182" s="46"/>
      <c r="W1182" s="46"/>
      <c r="X1182" s="46"/>
      <c r="Y1182" s="46"/>
      <c r="Z1182" s="46"/>
    </row>
    <row r="1183" spans="1:26" ht="13.5" customHeight="1">
      <c r="A1183" s="233">
        <v>399</v>
      </c>
      <c r="B1183" s="57" t="s">
        <v>1571</v>
      </c>
      <c r="C1183" s="34" t="s">
        <v>47</v>
      </c>
      <c r="D1183" s="59"/>
      <c r="E1183" s="50" t="s">
        <v>1572</v>
      </c>
      <c r="F1183" s="59"/>
      <c r="G1183" s="38">
        <v>69.5</v>
      </c>
      <c r="H1183" s="39">
        <v>2.57</v>
      </c>
      <c r="I1183" s="39">
        <v>1</v>
      </c>
      <c r="J1183" s="121" t="s">
        <v>59</v>
      </c>
      <c r="K1183" s="46"/>
      <c r="L1183" s="42" t="str">
        <f t="shared" si="39"/>
        <v>1grams</v>
      </c>
      <c r="M1183" s="43">
        <f t="shared" si="40"/>
        <v>2.57</v>
      </c>
      <c r="N1183" s="44" t="str">
        <f t="shared" si="41"/>
        <v>2.57grams</v>
      </c>
      <c r="O1183" s="51">
        <f t="shared" si="42"/>
        <v>178.61499999999998</v>
      </c>
      <c r="P1183" s="46"/>
      <c r="Q1183" s="46"/>
      <c r="R1183" s="46"/>
      <c r="S1183" s="46"/>
      <c r="T1183" s="46"/>
      <c r="U1183" s="46"/>
      <c r="V1183" s="46"/>
      <c r="W1183" s="46"/>
      <c r="X1183" s="46"/>
      <c r="Y1183" s="46"/>
      <c r="Z1183" s="46"/>
    </row>
    <row r="1184" spans="1:26" ht="13.5" customHeight="1">
      <c r="A1184" s="232">
        <v>400</v>
      </c>
      <c r="B1184" s="33" t="s">
        <v>1573</v>
      </c>
      <c r="C1184" s="34" t="s">
        <v>43</v>
      </c>
      <c r="D1184" s="35"/>
      <c r="E1184" s="50" t="s">
        <v>1546</v>
      </c>
      <c r="F1184" s="37"/>
      <c r="G1184" s="38">
        <v>74</v>
      </c>
      <c r="H1184" s="39">
        <v>0.25</v>
      </c>
      <c r="I1184" s="39">
        <v>30</v>
      </c>
      <c r="J1184" s="121" t="s">
        <v>59</v>
      </c>
      <c r="K1184" s="41" t="s">
        <v>26</v>
      </c>
      <c r="L1184" s="42" t="str">
        <f t="shared" si="39"/>
        <v>30grams</v>
      </c>
      <c r="M1184" s="43">
        <f t="shared" si="40"/>
        <v>7.5</v>
      </c>
      <c r="N1184" s="44" t="str">
        <f t="shared" si="41"/>
        <v>7.5grams</v>
      </c>
      <c r="O1184" s="51">
        <f t="shared" si="42"/>
        <v>18.5</v>
      </c>
      <c r="P1184" s="46"/>
      <c r="Q1184" s="46"/>
      <c r="R1184" s="46"/>
      <c r="S1184" s="46"/>
      <c r="T1184" s="46"/>
      <c r="U1184" s="46"/>
      <c r="V1184" s="46"/>
      <c r="W1184" s="46"/>
      <c r="X1184" s="46"/>
      <c r="Y1184" s="46"/>
      <c r="Z1184" s="46"/>
    </row>
    <row r="1185" spans="1:26" ht="13.5" customHeight="1">
      <c r="A1185" s="232">
        <v>401</v>
      </c>
      <c r="B1185" s="33" t="s">
        <v>1895</v>
      </c>
      <c r="C1185" s="34" t="s">
        <v>43</v>
      </c>
      <c r="D1185" s="35"/>
      <c r="E1185" s="50" t="s">
        <v>293</v>
      </c>
      <c r="F1185" s="37"/>
      <c r="G1185" s="38">
        <v>45</v>
      </c>
      <c r="H1185" s="39">
        <v>1</v>
      </c>
      <c r="I1185" s="39">
        <v>100</v>
      </c>
      <c r="J1185" s="121" t="s">
        <v>59</v>
      </c>
      <c r="K1185" s="41" t="s">
        <v>26</v>
      </c>
      <c r="L1185" s="42" t="str">
        <f t="shared" si="39"/>
        <v>100grams</v>
      </c>
      <c r="M1185" s="43">
        <f t="shared" si="40"/>
        <v>100</v>
      </c>
      <c r="N1185" s="44" t="str">
        <f t="shared" si="41"/>
        <v>100grams</v>
      </c>
      <c r="O1185" s="51">
        <f t="shared" si="42"/>
        <v>45</v>
      </c>
      <c r="P1185" s="46"/>
      <c r="Q1185" s="46"/>
      <c r="R1185" s="46"/>
      <c r="S1185" s="46"/>
      <c r="T1185" s="46"/>
      <c r="U1185" s="46"/>
      <c r="V1185" s="46"/>
      <c r="W1185" s="46"/>
      <c r="X1185" s="46"/>
      <c r="Y1185" s="46"/>
      <c r="Z1185" s="46"/>
    </row>
    <row r="1186" spans="1:26" ht="13.5" customHeight="1">
      <c r="A1186" s="232">
        <v>402</v>
      </c>
      <c r="B1186" s="48" t="s">
        <v>2038</v>
      </c>
      <c r="C1186" s="34" t="s">
        <v>43</v>
      </c>
      <c r="D1186" s="35"/>
      <c r="E1186" s="50" t="s">
        <v>2041</v>
      </c>
      <c r="F1186" s="37"/>
      <c r="G1186" s="38">
        <v>51.1</v>
      </c>
      <c r="H1186" s="39">
        <v>2</v>
      </c>
      <c r="I1186" s="39">
        <v>100</v>
      </c>
      <c r="J1186" s="121" t="s">
        <v>59</v>
      </c>
      <c r="K1186" s="41" t="s">
        <v>26</v>
      </c>
      <c r="L1186" s="42" t="str">
        <f t="shared" si="39"/>
        <v>100grams</v>
      </c>
      <c r="M1186" s="43">
        <f t="shared" si="40"/>
        <v>200</v>
      </c>
      <c r="N1186" s="44" t="str">
        <f t="shared" si="41"/>
        <v>200grams</v>
      </c>
      <c r="O1186" s="51">
        <f t="shared" si="42"/>
        <v>102.2</v>
      </c>
      <c r="P1186" s="46"/>
      <c r="Q1186" s="46"/>
      <c r="R1186" s="46"/>
      <c r="S1186" s="46"/>
      <c r="T1186" s="46"/>
      <c r="U1186" s="46"/>
      <c r="V1186" s="46"/>
      <c r="W1186" s="46"/>
      <c r="X1186" s="46"/>
      <c r="Y1186" s="46"/>
      <c r="Z1186" s="46"/>
    </row>
    <row r="1187" spans="1:26" ht="13.5" customHeight="1">
      <c r="A1187" s="233">
        <v>402</v>
      </c>
      <c r="B1187" s="52" t="s">
        <v>2038</v>
      </c>
      <c r="C1187" s="34" t="s">
        <v>35</v>
      </c>
      <c r="D1187" s="35"/>
      <c r="E1187" s="68" t="s">
        <v>2039</v>
      </c>
      <c r="F1187" s="37"/>
      <c r="G1187" s="38">
        <v>48</v>
      </c>
      <c r="H1187" s="39">
        <v>7</v>
      </c>
      <c r="I1187" s="39">
        <v>100</v>
      </c>
      <c r="J1187" s="121" t="s">
        <v>59</v>
      </c>
      <c r="K1187" s="41" t="s">
        <v>26</v>
      </c>
      <c r="L1187" s="42" t="str">
        <f t="shared" si="39"/>
        <v>100grams</v>
      </c>
      <c r="M1187" s="43">
        <f t="shared" si="40"/>
        <v>700</v>
      </c>
      <c r="N1187" s="44" t="str">
        <f t="shared" si="41"/>
        <v>700grams</v>
      </c>
      <c r="O1187" s="51">
        <f t="shared" si="42"/>
        <v>336</v>
      </c>
      <c r="P1187" s="46"/>
      <c r="Q1187" s="46"/>
      <c r="R1187" s="46"/>
      <c r="S1187" s="46"/>
      <c r="T1187" s="46"/>
      <c r="U1187" s="46"/>
      <c r="V1187" s="46"/>
      <c r="W1187" s="46"/>
      <c r="X1187" s="46"/>
      <c r="Y1187" s="46"/>
      <c r="Z1187" s="46"/>
    </row>
    <row r="1188" spans="1:26" ht="13.5" customHeight="1">
      <c r="A1188" s="232">
        <v>402</v>
      </c>
      <c r="B1188" s="52" t="s">
        <v>2038</v>
      </c>
      <c r="C1188" s="53" t="s">
        <v>39</v>
      </c>
      <c r="D1188" s="52"/>
      <c r="E1188" s="52" t="s">
        <v>293</v>
      </c>
      <c r="F1188" s="37"/>
      <c r="G1188" s="70">
        <v>49</v>
      </c>
      <c r="H1188" s="71">
        <v>2</v>
      </c>
      <c r="I1188" s="71">
        <v>100</v>
      </c>
      <c r="J1188" s="160" t="s">
        <v>59</v>
      </c>
      <c r="K1188" s="41"/>
      <c r="L1188" s="42" t="str">
        <f t="shared" si="39"/>
        <v>100grams</v>
      </c>
      <c r="M1188" s="43">
        <f t="shared" si="40"/>
        <v>200</v>
      </c>
      <c r="N1188" s="44" t="str">
        <f t="shared" si="41"/>
        <v>200grams</v>
      </c>
      <c r="O1188" s="51">
        <f t="shared" si="42"/>
        <v>98</v>
      </c>
      <c r="P1188" s="46"/>
      <c r="Q1188" s="46"/>
      <c r="R1188" s="46"/>
      <c r="S1188" s="46"/>
      <c r="T1188" s="46"/>
      <c r="U1188" s="46"/>
      <c r="V1188" s="46"/>
      <c r="W1188" s="46"/>
      <c r="X1188" s="46"/>
      <c r="Y1188" s="46"/>
      <c r="Z1188" s="46"/>
    </row>
    <row r="1189" spans="1:26" ht="13.5" customHeight="1">
      <c r="A1189" s="233">
        <v>402</v>
      </c>
      <c r="B1189" s="33" t="s">
        <v>2038</v>
      </c>
      <c r="C1189" s="34" t="s">
        <v>55</v>
      </c>
      <c r="D1189" s="35"/>
      <c r="E1189" s="50" t="s">
        <v>2040</v>
      </c>
      <c r="F1189" s="111"/>
      <c r="G1189" s="38">
        <v>51.1</v>
      </c>
      <c r="H1189" s="39">
        <v>0.6</v>
      </c>
      <c r="I1189" s="39">
        <v>100</v>
      </c>
      <c r="J1189" s="121" t="s">
        <v>59</v>
      </c>
      <c r="K1189" s="41" t="s">
        <v>26</v>
      </c>
      <c r="L1189" s="42" t="str">
        <f t="shared" si="39"/>
        <v>100grams</v>
      </c>
      <c r="M1189" s="43">
        <f t="shared" si="40"/>
        <v>60</v>
      </c>
      <c r="N1189" s="44" t="str">
        <f t="shared" si="41"/>
        <v>60grams</v>
      </c>
      <c r="O1189" s="51">
        <f t="shared" si="42"/>
        <v>30.66</v>
      </c>
      <c r="P1189" s="46"/>
      <c r="Q1189" s="46"/>
      <c r="R1189" s="46"/>
      <c r="S1189" s="46"/>
      <c r="T1189" s="46"/>
      <c r="U1189" s="46"/>
      <c r="V1189" s="46"/>
      <c r="W1189" s="46"/>
      <c r="X1189" s="46"/>
      <c r="Y1189" s="46"/>
      <c r="Z1189" s="46"/>
    </row>
    <row r="1190" spans="1:26" ht="13.5" customHeight="1">
      <c r="A1190" s="233">
        <v>402</v>
      </c>
      <c r="B1190" s="79" t="s">
        <v>2038</v>
      </c>
      <c r="C1190" s="94" t="s">
        <v>68</v>
      </c>
      <c r="D1190" s="59"/>
      <c r="E1190" s="116"/>
      <c r="F1190" s="59"/>
      <c r="G1190" s="212">
        <v>0.26200000000000001</v>
      </c>
      <c r="H1190" s="213">
        <v>800</v>
      </c>
      <c r="I1190" s="326">
        <v>1000</v>
      </c>
      <c r="J1190" s="257" t="s">
        <v>59</v>
      </c>
      <c r="K1190" s="46"/>
      <c r="L1190" s="42" t="str">
        <f t="shared" si="39"/>
        <v>1000grams</v>
      </c>
      <c r="M1190" s="43">
        <f t="shared" si="40"/>
        <v>800000</v>
      </c>
      <c r="N1190" s="44" t="str">
        <f t="shared" si="41"/>
        <v>800000grams</v>
      </c>
      <c r="O1190" s="51">
        <f t="shared" si="42"/>
        <v>209.60000000000002</v>
      </c>
      <c r="P1190" s="46"/>
      <c r="Q1190" s="46"/>
      <c r="R1190" s="46"/>
      <c r="S1190" s="46"/>
      <c r="T1190" s="46"/>
      <c r="U1190" s="46"/>
      <c r="V1190" s="46"/>
      <c r="W1190" s="46"/>
      <c r="X1190" s="46"/>
      <c r="Y1190" s="46"/>
      <c r="Z1190" s="46"/>
    </row>
    <row r="1191" spans="1:26" ht="13.5" customHeight="1">
      <c r="A1191" s="232">
        <v>403</v>
      </c>
      <c r="B1191" s="48" t="s">
        <v>2139</v>
      </c>
      <c r="C1191" s="34" t="s">
        <v>43</v>
      </c>
      <c r="D1191" s="35"/>
      <c r="E1191" s="50" t="s">
        <v>2141</v>
      </c>
      <c r="F1191" s="37"/>
      <c r="G1191" s="38">
        <v>32.299999999999997</v>
      </c>
      <c r="H1191" s="39">
        <v>1</v>
      </c>
      <c r="I1191" s="39">
        <v>1000</v>
      </c>
      <c r="J1191" s="121" t="s">
        <v>59</v>
      </c>
      <c r="K1191" s="41" t="s">
        <v>26</v>
      </c>
      <c r="L1191" s="42" t="str">
        <f t="shared" si="39"/>
        <v>1000grams</v>
      </c>
      <c r="M1191" s="43">
        <f t="shared" si="40"/>
        <v>1000</v>
      </c>
      <c r="N1191" s="44" t="str">
        <f t="shared" si="41"/>
        <v>1000grams</v>
      </c>
      <c r="O1191" s="51">
        <f t="shared" si="42"/>
        <v>32.299999999999997</v>
      </c>
      <c r="P1191" s="46"/>
      <c r="Q1191" s="46"/>
      <c r="R1191" s="46"/>
      <c r="S1191" s="46"/>
      <c r="T1191" s="46"/>
      <c r="U1191" s="46"/>
      <c r="V1191" s="46"/>
      <c r="W1191" s="46"/>
      <c r="X1191" s="46"/>
      <c r="Y1191" s="46"/>
      <c r="Z1191" s="46"/>
    </row>
    <row r="1192" spans="1:26" ht="13.5" customHeight="1">
      <c r="A1192" s="233">
        <v>403</v>
      </c>
      <c r="B1192" s="52" t="s">
        <v>2139</v>
      </c>
      <c r="C1192" s="34" t="s">
        <v>35</v>
      </c>
      <c r="D1192" s="35"/>
      <c r="E1192" s="50" t="s">
        <v>1358</v>
      </c>
      <c r="F1192" s="37"/>
      <c r="G1192" s="70">
        <v>28</v>
      </c>
      <c r="H1192" s="39">
        <v>10</v>
      </c>
      <c r="I1192" s="39">
        <v>1000</v>
      </c>
      <c r="J1192" s="121" t="s">
        <v>33</v>
      </c>
      <c r="K1192" s="41" t="s">
        <v>26</v>
      </c>
      <c r="L1192" s="42" t="str">
        <f t="shared" si="39"/>
        <v>1000kg</v>
      </c>
      <c r="M1192" s="43">
        <f t="shared" si="40"/>
        <v>10000</v>
      </c>
      <c r="N1192" s="44" t="str">
        <f t="shared" si="41"/>
        <v>10000kg</v>
      </c>
      <c r="O1192" s="51">
        <f t="shared" si="42"/>
        <v>280</v>
      </c>
      <c r="P1192" s="46"/>
      <c r="Q1192" s="46"/>
      <c r="R1192" s="46"/>
      <c r="S1192" s="46"/>
      <c r="T1192" s="46"/>
      <c r="U1192" s="46"/>
      <c r="V1192" s="46"/>
      <c r="W1192" s="46"/>
      <c r="X1192" s="46"/>
      <c r="Y1192" s="46"/>
      <c r="Z1192" s="46"/>
    </row>
    <row r="1193" spans="1:26" ht="13.5" customHeight="1">
      <c r="A1193" s="233">
        <v>403</v>
      </c>
      <c r="B1193" s="33" t="s">
        <v>2139</v>
      </c>
      <c r="C1193" s="34" t="s">
        <v>35</v>
      </c>
      <c r="D1193" s="561"/>
      <c r="E1193" s="50" t="s">
        <v>2140</v>
      </c>
      <c r="F1193" s="37"/>
      <c r="G1193" s="38">
        <v>32</v>
      </c>
      <c r="H1193" s="39">
        <v>2</v>
      </c>
      <c r="I1193" s="39">
        <v>1000</v>
      </c>
      <c r="J1193" s="121" t="s">
        <v>33</v>
      </c>
      <c r="K1193" s="41" t="s">
        <v>26</v>
      </c>
      <c r="L1193" s="42" t="str">
        <f t="shared" si="39"/>
        <v>1000kg</v>
      </c>
      <c r="M1193" s="43">
        <f t="shared" si="40"/>
        <v>2000</v>
      </c>
      <c r="N1193" s="44" t="str">
        <f t="shared" si="41"/>
        <v>2000kg</v>
      </c>
      <c r="O1193" s="51">
        <f t="shared" si="42"/>
        <v>64</v>
      </c>
      <c r="P1193" s="46"/>
      <c r="Q1193" s="46"/>
      <c r="R1193" s="46"/>
      <c r="S1193" s="46"/>
      <c r="T1193" s="46"/>
      <c r="U1193" s="46"/>
      <c r="V1193" s="46"/>
      <c r="W1193" s="46"/>
      <c r="X1193" s="46"/>
      <c r="Y1193" s="46"/>
      <c r="Z1193" s="46"/>
    </row>
    <row r="1194" spans="1:26" ht="13.5" customHeight="1">
      <c r="A1194" s="232">
        <v>403</v>
      </c>
      <c r="B1194" s="52" t="s">
        <v>2139</v>
      </c>
      <c r="C1194" s="53" t="s">
        <v>39</v>
      </c>
      <c r="D1194" s="52"/>
      <c r="E1194" s="52" t="s">
        <v>2142</v>
      </c>
      <c r="F1194" s="37"/>
      <c r="G1194" s="70">
        <v>25</v>
      </c>
      <c r="H1194" s="71">
        <v>30</v>
      </c>
      <c r="I1194" s="71">
        <v>500</v>
      </c>
      <c r="J1194" s="160" t="s">
        <v>59</v>
      </c>
      <c r="K1194" s="41"/>
      <c r="L1194" s="42" t="str">
        <f t="shared" si="39"/>
        <v>500grams</v>
      </c>
      <c r="M1194" s="43">
        <f t="shared" si="40"/>
        <v>15000</v>
      </c>
      <c r="N1194" s="44" t="str">
        <f t="shared" si="41"/>
        <v>15000grams</v>
      </c>
      <c r="O1194" s="51">
        <f t="shared" si="42"/>
        <v>750</v>
      </c>
      <c r="P1194" s="46"/>
      <c r="Q1194" s="46"/>
      <c r="R1194" s="46"/>
      <c r="S1194" s="46"/>
      <c r="T1194" s="46"/>
      <c r="U1194" s="46"/>
      <c r="V1194" s="46"/>
      <c r="W1194" s="46"/>
      <c r="X1194" s="46"/>
      <c r="Y1194" s="46"/>
      <c r="Z1194" s="46"/>
    </row>
    <row r="1195" spans="1:26" ht="13.5" customHeight="1">
      <c r="A1195" s="233">
        <v>403</v>
      </c>
      <c r="B1195" s="128" t="s">
        <v>2139</v>
      </c>
      <c r="C1195" s="34" t="s">
        <v>82</v>
      </c>
      <c r="D1195" s="35"/>
      <c r="E1195" s="128" t="s">
        <v>2141</v>
      </c>
      <c r="F1195" s="111" t="s">
        <v>76</v>
      </c>
      <c r="G1195" s="207">
        <v>35.5</v>
      </c>
      <c r="H1195" s="165">
        <v>18</v>
      </c>
      <c r="I1195" s="165">
        <v>1000</v>
      </c>
      <c r="J1195" s="386" t="s">
        <v>59</v>
      </c>
      <c r="K1195" s="41" t="s">
        <v>26</v>
      </c>
      <c r="L1195" s="42" t="str">
        <f t="shared" si="39"/>
        <v>1000grams</v>
      </c>
      <c r="M1195" s="43">
        <f t="shared" si="40"/>
        <v>18000</v>
      </c>
      <c r="N1195" s="44" t="str">
        <f t="shared" si="41"/>
        <v>18000grams</v>
      </c>
      <c r="O1195" s="51">
        <f t="shared" si="42"/>
        <v>639</v>
      </c>
      <c r="P1195" s="46"/>
      <c r="Q1195" s="46"/>
      <c r="R1195" s="46"/>
      <c r="S1195" s="46"/>
      <c r="T1195" s="46"/>
      <c r="U1195" s="46"/>
      <c r="V1195" s="46"/>
      <c r="W1195" s="46"/>
      <c r="X1195" s="46"/>
      <c r="Y1195" s="46"/>
      <c r="Z1195" s="46"/>
    </row>
    <row r="1196" spans="1:26" ht="13.5" customHeight="1">
      <c r="A1196" s="232">
        <v>404</v>
      </c>
      <c r="B1196" s="33" t="s">
        <v>2230</v>
      </c>
      <c r="C1196" s="34" t="s">
        <v>43</v>
      </c>
      <c r="D1196" s="35"/>
      <c r="E1196" s="50" t="s">
        <v>2227</v>
      </c>
      <c r="F1196" s="37"/>
      <c r="G1196" s="38">
        <v>14.4</v>
      </c>
      <c r="H1196" s="39">
        <f>325/25</f>
        <v>13</v>
      </c>
      <c r="I1196" s="39">
        <v>25</v>
      </c>
      <c r="J1196" s="121" t="s">
        <v>59</v>
      </c>
      <c r="K1196" s="41" t="s">
        <v>26</v>
      </c>
      <c r="L1196" s="42" t="str">
        <f t="shared" si="39"/>
        <v>25grams</v>
      </c>
      <c r="M1196" s="43">
        <f t="shared" si="40"/>
        <v>325</v>
      </c>
      <c r="N1196" s="44" t="str">
        <f t="shared" si="41"/>
        <v>325grams</v>
      </c>
      <c r="O1196" s="51">
        <f t="shared" si="42"/>
        <v>187.20000000000002</v>
      </c>
      <c r="P1196" s="46"/>
      <c r="Q1196" s="46"/>
      <c r="R1196" s="46"/>
      <c r="S1196" s="46"/>
      <c r="T1196" s="46"/>
      <c r="U1196" s="46"/>
      <c r="V1196" s="46"/>
      <c r="W1196" s="46"/>
      <c r="X1196" s="46"/>
      <c r="Y1196" s="46"/>
      <c r="Z1196" s="46"/>
    </row>
    <row r="1197" spans="1:26" ht="13.5" customHeight="1">
      <c r="A1197" s="233">
        <v>404</v>
      </c>
      <c r="B1197" s="52" t="s">
        <v>2230</v>
      </c>
      <c r="C1197" s="34" t="s">
        <v>35</v>
      </c>
      <c r="D1197" s="35"/>
      <c r="E1197" s="50" t="s">
        <v>779</v>
      </c>
      <c r="F1197" s="37"/>
      <c r="G1197" s="38">
        <v>14</v>
      </c>
      <c r="H1197" s="39">
        <v>12</v>
      </c>
      <c r="I1197" s="39">
        <v>25</v>
      </c>
      <c r="J1197" s="121" t="s">
        <v>59</v>
      </c>
      <c r="K1197" s="41" t="s">
        <v>26</v>
      </c>
      <c r="L1197" s="42" t="str">
        <f t="shared" si="39"/>
        <v>25grams</v>
      </c>
      <c r="M1197" s="43">
        <f t="shared" si="40"/>
        <v>300</v>
      </c>
      <c r="N1197" s="44" t="str">
        <f t="shared" si="41"/>
        <v>300grams</v>
      </c>
      <c r="O1197" s="51">
        <f t="shared" si="42"/>
        <v>168</v>
      </c>
      <c r="P1197" s="46"/>
      <c r="Q1197" s="46"/>
      <c r="R1197" s="46"/>
      <c r="S1197" s="46"/>
      <c r="T1197" s="46"/>
      <c r="U1197" s="46"/>
      <c r="V1197" s="46"/>
      <c r="W1197" s="46"/>
      <c r="X1197" s="46"/>
      <c r="Y1197" s="46"/>
      <c r="Z1197" s="46"/>
    </row>
    <row r="1198" spans="1:26" ht="13.5" customHeight="1">
      <c r="A1198" s="232">
        <v>405</v>
      </c>
      <c r="B1198" s="33" t="s">
        <v>2231</v>
      </c>
      <c r="C1198" s="34" t="s">
        <v>43</v>
      </c>
      <c r="D1198" s="35"/>
      <c r="E1198" s="50" t="s">
        <v>2227</v>
      </c>
      <c r="F1198" s="37"/>
      <c r="G1198" s="38">
        <v>11.84</v>
      </c>
      <c r="H1198" s="39">
        <f>675/25</f>
        <v>27</v>
      </c>
      <c r="I1198" s="39">
        <v>25</v>
      </c>
      <c r="J1198" s="121" t="s">
        <v>59</v>
      </c>
      <c r="K1198" s="41" t="s">
        <v>26</v>
      </c>
      <c r="L1198" s="42" t="str">
        <f t="shared" si="39"/>
        <v>25grams</v>
      </c>
      <c r="M1198" s="43">
        <f t="shared" si="40"/>
        <v>675</v>
      </c>
      <c r="N1198" s="44" t="str">
        <f t="shared" si="41"/>
        <v>675grams</v>
      </c>
      <c r="O1198" s="51">
        <f t="shared" si="42"/>
        <v>319.68</v>
      </c>
      <c r="P1198" s="46"/>
      <c r="Q1198" s="46"/>
      <c r="R1198" s="46"/>
      <c r="S1198" s="46"/>
      <c r="T1198" s="46"/>
      <c r="U1198" s="46"/>
      <c r="V1198" s="46"/>
      <c r="W1198" s="46"/>
      <c r="X1198" s="46"/>
      <c r="Y1198" s="46"/>
      <c r="Z1198" s="46"/>
    </row>
    <row r="1199" spans="1:26" ht="13.5" customHeight="1">
      <c r="A1199" s="233">
        <v>405</v>
      </c>
      <c r="B1199" s="33" t="s">
        <v>2231</v>
      </c>
      <c r="C1199" s="34" t="s">
        <v>6</v>
      </c>
      <c r="D1199" s="35"/>
      <c r="E1199" s="50" t="s">
        <v>2227</v>
      </c>
      <c r="F1199" s="111"/>
      <c r="G1199" s="38">
        <v>14.2</v>
      </c>
      <c r="H1199" s="39">
        <v>13</v>
      </c>
      <c r="I1199" s="39">
        <v>25</v>
      </c>
      <c r="J1199" s="121" t="s">
        <v>59</v>
      </c>
      <c r="K1199" s="41" t="s">
        <v>26</v>
      </c>
      <c r="L1199" s="42" t="str">
        <f t="shared" si="39"/>
        <v>25grams</v>
      </c>
      <c r="M1199" s="43">
        <f t="shared" si="40"/>
        <v>325</v>
      </c>
      <c r="N1199" s="44" t="str">
        <f t="shared" si="41"/>
        <v>325grams</v>
      </c>
      <c r="O1199" s="51">
        <f t="shared" si="42"/>
        <v>184.6</v>
      </c>
      <c r="P1199" s="46"/>
      <c r="Q1199" s="46"/>
      <c r="R1199" s="46"/>
      <c r="S1199" s="46"/>
      <c r="T1199" s="46"/>
      <c r="U1199" s="46"/>
      <c r="V1199" s="46"/>
      <c r="W1199" s="46"/>
      <c r="X1199" s="46"/>
      <c r="Y1199" s="46"/>
      <c r="Z1199" s="46"/>
    </row>
    <row r="1200" spans="1:26" ht="13.5" customHeight="1">
      <c r="A1200" s="233">
        <v>405</v>
      </c>
      <c r="B1200" s="79" t="s">
        <v>2231</v>
      </c>
      <c r="C1200" s="94" t="s">
        <v>68</v>
      </c>
      <c r="D1200" s="59"/>
      <c r="E1200" s="116"/>
      <c r="F1200" s="59"/>
      <c r="G1200" s="212">
        <v>0.62954545454545452</v>
      </c>
      <c r="H1200" s="213">
        <v>792</v>
      </c>
      <c r="I1200" s="326">
        <v>44</v>
      </c>
      <c r="J1200" s="257" t="s">
        <v>59</v>
      </c>
      <c r="K1200" s="46"/>
      <c r="L1200" s="42" t="str">
        <f t="shared" si="39"/>
        <v>44grams</v>
      </c>
      <c r="M1200" s="43">
        <f t="shared" si="40"/>
        <v>34848</v>
      </c>
      <c r="N1200" s="44" t="str">
        <f t="shared" si="41"/>
        <v>34848grams</v>
      </c>
      <c r="O1200" s="51">
        <f t="shared" si="42"/>
        <v>498.59999999999997</v>
      </c>
      <c r="P1200" s="46"/>
      <c r="Q1200" s="46"/>
      <c r="R1200" s="46"/>
      <c r="S1200" s="46"/>
      <c r="T1200" s="46"/>
      <c r="U1200" s="46"/>
      <c r="V1200" s="46"/>
      <c r="W1200" s="46"/>
      <c r="X1200" s="46"/>
      <c r="Y1200" s="46"/>
      <c r="Z1200" s="46"/>
    </row>
    <row r="1201" spans="1:26" ht="13.5" customHeight="1">
      <c r="A1201" s="232">
        <v>406</v>
      </c>
      <c r="B1201" s="48" t="s">
        <v>2325</v>
      </c>
      <c r="C1201" s="34" t="s">
        <v>43</v>
      </c>
      <c r="D1201" s="35"/>
      <c r="E1201" s="50" t="s">
        <v>2210</v>
      </c>
      <c r="F1201" s="37"/>
      <c r="G1201" s="38">
        <v>31</v>
      </c>
      <c r="H1201" s="39">
        <v>1</v>
      </c>
      <c r="I1201" s="39">
        <v>50</v>
      </c>
      <c r="J1201" s="121" t="s">
        <v>59</v>
      </c>
      <c r="K1201" s="41" t="s">
        <v>26</v>
      </c>
      <c r="L1201" s="42" t="str">
        <f t="shared" si="39"/>
        <v>50grams</v>
      </c>
      <c r="M1201" s="43">
        <f t="shared" si="40"/>
        <v>50</v>
      </c>
      <c r="N1201" s="44" t="str">
        <f t="shared" si="41"/>
        <v>50grams</v>
      </c>
      <c r="O1201" s="51">
        <f t="shared" si="42"/>
        <v>31</v>
      </c>
      <c r="P1201" s="46"/>
      <c r="Q1201" s="46"/>
      <c r="R1201" s="46"/>
      <c r="S1201" s="46"/>
      <c r="T1201" s="46"/>
      <c r="U1201" s="46"/>
      <c r="V1201" s="46"/>
      <c r="W1201" s="46"/>
      <c r="X1201" s="46"/>
      <c r="Y1201" s="46"/>
      <c r="Z1201" s="46"/>
    </row>
    <row r="1202" spans="1:26" ht="13.5" customHeight="1">
      <c r="A1202" s="232">
        <v>406</v>
      </c>
      <c r="B1202" s="68" t="s">
        <v>2325</v>
      </c>
      <c r="C1202" s="53" t="s">
        <v>39</v>
      </c>
      <c r="D1202" s="68"/>
      <c r="E1202" s="68" t="s">
        <v>1352</v>
      </c>
      <c r="F1202" s="37"/>
      <c r="G1202" s="70">
        <v>800</v>
      </c>
      <c r="H1202" s="236">
        <v>0.5</v>
      </c>
      <c r="I1202" s="71">
        <v>1000</v>
      </c>
      <c r="J1202" s="160" t="s">
        <v>59</v>
      </c>
      <c r="K1202" s="41"/>
      <c r="L1202" s="42" t="str">
        <f t="shared" si="39"/>
        <v>1000grams</v>
      </c>
      <c r="M1202" s="43">
        <f t="shared" si="40"/>
        <v>500</v>
      </c>
      <c r="N1202" s="44" t="str">
        <f t="shared" si="41"/>
        <v>500grams</v>
      </c>
      <c r="O1202" s="51">
        <f t="shared" si="42"/>
        <v>400</v>
      </c>
      <c r="P1202" s="46"/>
      <c r="Q1202" s="46"/>
      <c r="R1202" s="46"/>
      <c r="S1202" s="46"/>
      <c r="T1202" s="46"/>
      <c r="U1202" s="46"/>
      <c r="V1202" s="46"/>
      <c r="W1202" s="46"/>
      <c r="X1202" s="46"/>
      <c r="Y1202" s="46"/>
      <c r="Z1202" s="46"/>
    </row>
    <row r="1203" spans="1:26" ht="13.5" customHeight="1">
      <c r="A1203" s="233">
        <v>406</v>
      </c>
      <c r="B1203" s="33" t="s">
        <v>2325</v>
      </c>
      <c r="C1203" s="34" t="s">
        <v>55</v>
      </c>
      <c r="D1203" s="48"/>
      <c r="E1203" s="50" t="s">
        <v>295</v>
      </c>
      <c r="F1203" s="111"/>
      <c r="G1203" s="38">
        <v>730</v>
      </c>
      <c r="H1203" s="39">
        <v>2</v>
      </c>
      <c r="I1203" s="39">
        <v>1</v>
      </c>
      <c r="J1203" s="121" t="s">
        <v>33</v>
      </c>
      <c r="K1203" s="41" t="s">
        <v>26</v>
      </c>
      <c r="L1203" s="42" t="str">
        <f t="shared" si="39"/>
        <v>1kg</v>
      </c>
      <c r="M1203" s="43">
        <f t="shared" si="40"/>
        <v>2</v>
      </c>
      <c r="N1203" s="44" t="str">
        <f t="shared" si="41"/>
        <v>2kg</v>
      </c>
      <c r="O1203" s="51">
        <f t="shared" si="42"/>
        <v>1460</v>
      </c>
      <c r="P1203" s="46"/>
      <c r="Q1203" s="46"/>
      <c r="R1203" s="46"/>
      <c r="S1203" s="46"/>
      <c r="T1203" s="46"/>
      <c r="U1203" s="46"/>
      <c r="V1203" s="46"/>
      <c r="W1203" s="46"/>
      <c r="X1203" s="46"/>
      <c r="Y1203" s="46"/>
      <c r="Z1203" s="46"/>
    </row>
    <row r="1204" spans="1:26" ht="13.5" customHeight="1">
      <c r="A1204" s="233">
        <v>406</v>
      </c>
      <c r="B1204" s="57" t="s">
        <v>2325</v>
      </c>
      <c r="C1204" s="94" t="s">
        <v>68</v>
      </c>
      <c r="D1204" s="59"/>
      <c r="E1204" s="116"/>
      <c r="F1204" s="59"/>
      <c r="G1204" s="212">
        <v>0.35</v>
      </c>
      <c r="H1204" s="213">
        <v>800</v>
      </c>
      <c r="I1204" s="326">
        <v>1000</v>
      </c>
      <c r="J1204" s="257" t="s">
        <v>59</v>
      </c>
      <c r="K1204" s="46"/>
      <c r="L1204" s="42" t="str">
        <f t="shared" si="39"/>
        <v>1000grams</v>
      </c>
      <c r="M1204" s="43">
        <f t="shared" si="40"/>
        <v>800000</v>
      </c>
      <c r="N1204" s="44" t="str">
        <f t="shared" si="41"/>
        <v>800000grams</v>
      </c>
      <c r="O1204" s="51">
        <f t="shared" si="42"/>
        <v>280</v>
      </c>
      <c r="P1204" s="46"/>
      <c r="Q1204" s="46"/>
      <c r="R1204" s="46"/>
      <c r="S1204" s="46"/>
      <c r="T1204" s="46"/>
      <c r="U1204" s="46"/>
      <c r="V1204" s="46"/>
      <c r="W1204" s="46"/>
      <c r="X1204" s="46"/>
      <c r="Y1204" s="46"/>
      <c r="Z1204" s="46"/>
    </row>
    <row r="1205" spans="1:26" ht="13.5" customHeight="1">
      <c r="A1205" s="232">
        <v>407</v>
      </c>
      <c r="B1205" s="48" t="s">
        <v>2340</v>
      </c>
      <c r="C1205" s="34" t="s">
        <v>43</v>
      </c>
      <c r="D1205" s="35"/>
      <c r="E1205" s="50" t="s">
        <v>1782</v>
      </c>
      <c r="F1205" s="37"/>
      <c r="G1205" s="38">
        <v>150</v>
      </c>
      <c r="H1205" s="39">
        <v>1</v>
      </c>
      <c r="I1205" s="39">
        <v>320</v>
      </c>
      <c r="J1205" s="121" t="s">
        <v>59</v>
      </c>
      <c r="K1205" s="41" t="s">
        <v>26</v>
      </c>
      <c r="L1205" s="42" t="str">
        <f t="shared" si="39"/>
        <v>320grams</v>
      </c>
      <c r="M1205" s="43">
        <f t="shared" si="40"/>
        <v>320</v>
      </c>
      <c r="N1205" s="44" t="str">
        <f t="shared" si="41"/>
        <v>320grams</v>
      </c>
      <c r="O1205" s="51">
        <f t="shared" si="42"/>
        <v>150</v>
      </c>
      <c r="P1205" s="46"/>
      <c r="Q1205" s="46"/>
      <c r="R1205" s="46"/>
      <c r="S1205" s="46"/>
      <c r="T1205" s="46"/>
      <c r="U1205" s="46"/>
      <c r="V1205" s="46"/>
      <c r="W1205" s="46"/>
      <c r="X1205" s="46"/>
      <c r="Y1205" s="46"/>
      <c r="Z1205" s="46"/>
    </row>
    <row r="1206" spans="1:26" ht="13.5" customHeight="1">
      <c r="A1206" s="232">
        <v>408</v>
      </c>
      <c r="B1206" s="116" t="s">
        <v>2453</v>
      </c>
      <c r="C1206" s="34" t="s">
        <v>43</v>
      </c>
      <c r="D1206" s="35"/>
      <c r="E1206" s="50" t="s">
        <v>2296</v>
      </c>
      <c r="F1206" s="37"/>
      <c r="G1206" s="38">
        <v>84.2</v>
      </c>
      <c r="H1206" s="39">
        <v>1</v>
      </c>
      <c r="I1206" s="39">
        <v>900</v>
      </c>
      <c r="J1206" s="121" t="s">
        <v>59</v>
      </c>
      <c r="K1206" s="41" t="s">
        <v>26</v>
      </c>
      <c r="L1206" s="42" t="str">
        <f t="shared" si="39"/>
        <v>900grams</v>
      </c>
      <c r="M1206" s="43">
        <f t="shared" si="40"/>
        <v>900</v>
      </c>
      <c r="N1206" s="44" t="str">
        <f t="shared" si="41"/>
        <v>900grams</v>
      </c>
      <c r="O1206" s="51">
        <f t="shared" si="42"/>
        <v>84.2</v>
      </c>
      <c r="P1206" s="46"/>
      <c r="Q1206" s="46"/>
      <c r="R1206" s="46"/>
      <c r="S1206" s="46"/>
      <c r="T1206" s="46"/>
      <c r="U1206" s="46"/>
      <c r="V1206" s="46"/>
      <c r="W1206" s="46"/>
      <c r="X1206" s="46"/>
      <c r="Y1206" s="46"/>
      <c r="Z1206" s="46"/>
    </row>
    <row r="1207" spans="1:26" ht="13.5" customHeight="1">
      <c r="A1207" s="232">
        <v>409</v>
      </c>
      <c r="B1207" s="48" t="s">
        <v>796</v>
      </c>
      <c r="C1207" s="34" t="s">
        <v>43</v>
      </c>
      <c r="D1207" s="35"/>
      <c r="E1207" s="50" t="s">
        <v>185</v>
      </c>
      <c r="F1207" s="37"/>
      <c r="G1207" s="38">
        <v>144</v>
      </c>
      <c r="H1207" s="39">
        <v>3</v>
      </c>
      <c r="I1207" s="39">
        <v>1000</v>
      </c>
      <c r="J1207" s="121" t="s">
        <v>59</v>
      </c>
      <c r="K1207" s="41" t="s">
        <v>26</v>
      </c>
      <c r="L1207" s="42" t="str">
        <f t="shared" si="39"/>
        <v>1000grams</v>
      </c>
      <c r="M1207" s="43">
        <f t="shared" si="40"/>
        <v>3000</v>
      </c>
      <c r="N1207" s="44" t="str">
        <f t="shared" si="41"/>
        <v>3000grams</v>
      </c>
      <c r="O1207" s="51">
        <f t="shared" si="42"/>
        <v>432</v>
      </c>
      <c r="P1207" s="46"/>
      <c r="Q1207" s="46"/>
      <c r="R1207" s="46"/>
      <c r="S1207" s="46"/>
      <c r="T1207" s="46"/>
      <c r="U1207" s="46"/>
      <c r="V1207" s="46"/>
      <c r="W1207" s="46"/>
      <c r="X1207" s="46"/>
      <c r="Y1207" s="46"/>
      <c r="Z1207" s="46"/>
    </row>
    <row r="1208" spans="1:26" ht="13.5" customHeight="1">
      <c r="A1208" s="232">
        <v>409</v>
      </c>
      <c r="B1208" s="52" t="s">
        <v>796</v>
      </c>
      <c r="C1208" s="53" t="s">
        <v>39</v>
      </c>
      <c r="D1208" s="197"/>
      <c r="E1208" s="197" t="s">
        <v>185</v>
      </c>
      <c r="F1208" s="37"/>
      <c r="G1208" s="70">
        <v>165</v>
      </c>
      <c r="H1208" s="71">
        <v>1</v>
      </c>
      <c r="I1208" s="71">
        <v>1000</v>
      </c>
      <c r="J1208" s="198" t="s">
        <v>59</v>
      </c>
      <c r="K1208" s="41"/>
      <c r="L1208" s="42" t="str">
        <f t="shared" si="39"/>
        <v>1000grams</v>
      </c>
      <c r="M1208" s="43">
        <f t="shared" si="40"/>
        <v>1000</v>
      </c>
      <c r="N1208" s="44" t="str">
        <f t="shared" si="41"/>
        <v>1000grams</v>
      </c>
      <c r="O1208" s="51">
        <f t="shared" si="42"/>
        <v>165</v>
      </c>
      <c r="P1208" s="46"/>
      <c r="Q1208" s="46"/>
      <c r="R1208" s="46"/>
      <c r="S1208" s="46"/>
      <c r="T1208" s="46"/>
      <c r="U1208" s="46"/>
      <c r="V1208" s="46"/>
      <c r="W1208" s="46"/>
      <c r="X1208" s="46"/>
      <c r="Y1208" s="46"/>
      <c r="Z1208" s="46"/>
    </row>
    <row r="1209" spans="1:26" ht="13.5" customHeight="1">
      <c r="A1209" s="233">
        <v>409</v>
      </c>
      <c r="B1209" s="79" t="s">
        <v>796</v>
      </c>
      <c r="C1209" s="94" t="s">
        <v>68</v>
      </c>
      <c r="D1209" s="59"/>
      <c r="E1209" s="116"/>
      <c r="F1209" s="59"/>
      <c r="G1209" s="212">
        <v>0.112</v>
      </c>
      <c r="H1209" s="326">
        <v>10000</v>
      </c>
      <c r="I1209" s="326">
        <v>1000</v>
      </c>
      <c r="J1209" s="257" t="s">
        <v>59</v>
      </c>
      <c r="K1209" s="46"/>
      <c r="L1209" s="42" t="str">
        <f t="shared" si="39"/>
        <v>1000grams</v>
      </c>
      <c r="M1209" s="43">
        <f t="shared" si="40"/>
        <v>10000000</v>
      </c>
      <c r="N1209" s="44" t="str">
        <f t="shared" si="41"/>
        <v>10000000grams</v>
      </c>
      <c r="O1209" s="51">
        <f t="shared" si="42"/>
        <v>1120</v>
      </c>
      <c r="P1209" s="46"/>
      <c r="Q1209" s="46"/>
      <c r="R1209" s="46"/>
      <c r="S1209" s="46"/>
      <c r="T1209" s="46"/>
      <c r="U1209" s="46"/>
      <c r="V1209" s="46"/>
      <c r="W1209" s="46"/>
      <c r="X1209" s="46"/>
      <c r="Y1209" s="46"/>
      <c r="Z1209" s="46"/>
    </row>
    <row r="1210" spans="1:26" ht="13.5" customHeight="1">
      <c r="A1210" s="232">
        <v>410</v>
      </c>
      <c r="B1210" s="48" t="s">
        <v>1047</v>
      </c>
      <c r="C1210" s="34" t="s">
        <v>43</v>
      </c>
      <c r="D1210" s="35"/>
      <c r="E1210" s="50"/>
      <c r="F1210" s="37"/>
      <c r="G1210" s="38">
        <v>250</v>
      </c>
      <c r="H1210" s="39">
        <v>2</v>
      </c>
      <c r="I1210" s="39">
        <v>1000</v>
      </c>
      <c r="J1210" s="121" t="s">
        <v>59</v>
      </c>
      <c r="K1210" s="41" t="s">
        <v>26</v>
      </c>
      <c r="L1210" s="42" t="str">
        <f t="shared" si="39"/>
        <v>1000grams</v>
      </c>
      <c r="M1210" s="43">
        <f t="shared" si="40"/>
        <v>2000</v>
      </c>
      <c r="N1210" s="44" t="str">
        <f t="shared" si="41"/>
        <v>2000grams</v>
      </c>
      <c r="O1210" s="51">
        <f t="shared" si="42"/>
        <v>500</v>
      </c>
      <c r="P1210" s="46"/>
      <c r="Q1210" s="46"/>
      <c r="R1210" s="46"/>
      <c r="S1210" s="46"/>
      <c r="T1210" s="46"/>
      <c r="U1210" s="46"/>
      <c r="V1210" s="46"/>
      <c r="W1210" s="46"/>
      <c r="X1210" s="46"/>
      <c r="Y1210" s="46"/>
      <c r="Z1210" s="46"/>
    </row>
    <row r="1211" spans="1:26" ht="13.5" customHeight="1">
      <c r="A1211" s="233">
        <v>410</v>
      </c>
      <c r="B1211" s="76" t="s">
        <v>1047</v>
      </c>
      <c r="C1211" s="34" t="s">
        <v>55</v>
      </c>
      <c r="D1211" s="35"/>
      <c r="E1211" s="50"/>
      <c r="F1211" s="37"/>
      <c r="G1211" s="77">
        <v>320</v>
      </c>
      <c r="H1211" s="78">
        <v>3.5</v>
      </c>
      <c r="I1211" s="39">
        <v>1</v>
      </c>
      <c r="J1211" s="121" t="s">
        <v>33</v>
      </c>
      <c r="K1211" s="41"/>
      <c r="L1211" s="42" t="str">
        <f t="shared" si="39"/>
        <v>1kg</v>
      </c>
      <c r="M1211" s="43">
        <f t="shared" si="40"/>
        <v>3.5</v>
      </c>
      <c r="N1211" s="44" t="str">
        <f t="shared" si="41"/>
        <v>3.5kg</v>
      </c>
      <c r="O1211" s="51">
        <f t="shared" si="42"/>
        <v>1120</v>
      </c>
      <c r="P1211" s="46"/>
      <c r="Q1211" s="46"/>
      <c r="R1211" s="46"/>
      <c r="S1211" s="46"/>
      <c r="T1211" s="46"/>
      <c r="U1211" s="46"/>
      <c r="V1211" s="46"/>
      <c r="W1211" s="46"/>
      <c r="X1211" s="46"/>
      <c r="Y1211" s="46"/>
      <c r="Z1211" s="46"/>
    </row>
    <row r="1212" spans="1:26" ht="13.5" customHeight="1">
      <c r="A1212" s="233">
        <v>410</v>
      </c>
      <c r="B1212" s="208" t="s">
        <v>1047</v>
      </c>
      <c r="C1212" s="34" t="s">
        <v>27</v>
      </c>
      <c r="D1212" s="199"/>
      <c r="E1212" s="50"/>
      <c r="F1212" s="37"/>
      <c r="G1212" s="38">
        <v>320</v>
      </c>
      <c r="H1212" s="39">
        <v>7</v>
      </c>
      <c r="I1212" s="39"/>
      <c r="J1212" s="121"/>
      <c r="K1212" s="41" t="s">
        <v>26</v>
      </c>
      <c r="L1212" s="42" t="str">
        <f t="shared" si="39"/>
        <v/>
      </c>
      <c r="M1212" s="43">
        <f t="shared" si="40"/>
        <v>0</v>
      </c>
      <c r="N1212" s="44" t="str">
        <f t="shared" si="41"/>
        <v>0</v>
      </c>
      <c r="O1212" s="133">
        <v>2432</v>
      </c>
      <c r="P1212" s="46"/>
      <c r="Q1212" s="46"/>
      <c r="R1212" s="46"/>
      <c r="S1212" s="46"/>
      <c r="T1212" s="46"/>
      <c r="U1212" s="46"/>
      <c r="V1212" s="46"/>
      <c r="W1212" s="46"/>
      <c r="X1212" s="46"/>
      <c r="Y1212" s="46"/>
      <c r="Z1212" s="46"/>
    </row>
    <row r="1213" spans="1:26" ht="13.5" customHeight="1">
      <c r="A1213" s="232">
        <v>411</v>
      </c>
      <c r="B1213" s="48" t="s">
        <v>1927</v>
      </c>
      <c r="C1213" s="34" t="s">
        <v>43</v>
      </c>
      <c r="D1213" s="35"/>
      <c r="E1213" s="50" t="s">
        <v>185</v>
      </c>
      <c r="F1213" s="37"/>
      <c r="G1213" s="38">
        <v>700</v>
      </c>
      <c r="H1213" s="39">
        <v>1</v>
      </c>
      <c r="I1213" s="39">
        <v>1000</v>
      </c>
      <c r="J1213" s="121" t="s">
        <v>59</v>
      </c>
      <c r="K1213" s="41" t="s">
        <v>26</v>
      </c>
      <c r="L1213" s="42" t="str">
        <f t="shared" si="39"/>
        <v>1000grams</v>
      </c>
      <c r="M1213" s="43">
        <f t="shared" si="40"/>
        <v>1000</v>
      </c>
      <c r="N1213" s="44" t="str">
        <f t="shared" si="41"/>
        <v>1000grams</v>
      </c>
      <c r="O1213" s="51">
        <f t="shared" ref="O1213:O1214" si="43">G1213*H1213</f>
        <v>700</v>
      </c>
      <c r="P1213" s="46"/>
      <c r="Q1213" s="46"/>
      <c r="R1213" s="46"/>
      <c r="S1213" s="46"/>
      <c r="T1213" s="46"/>
      <c r="U1213" s="46"/>
      <c r="V1213" s="46"/>
      <c r="W1213" s="46"/>
      <c r="X1213" s="46"/>
      <c r="Y1213" s="46"/>
      <c r="Z1213" s="46"/>
    </row>
    <row r="1214" spans="1:26" ht="13.5" customHeight="1">
      <c r="A1214" s="233">
        <v>411</v>
      </c>
      <c r="B1214" s="76" t="s">
        <v>1927</v>
      </c>
      <c r="C1214" s="34" t="s">
        <v>55</v>
      </c>
      <c r="D1214" s="35"/>
      <c r="E1214" s="50"/>
      <c r="F1214" s="37"/>
      <c r="G1214" s="77">
        <v>600</v>
      </c>
      <c r="H1214" s="39">
        <v>1.8</v>
      </c>
      <c r="I1214" s="39">
        <v>1</v>
      </c>
      <c r="J1214" s="121" t="s">
        <v>33</v>
      </c>
      <c r="K1214" s="41"/>
      <c r="L1214" s="42" t="str">
        <f t="shared" si="39"/>
        <v>1kg</v>
      </c>
      <c r="M1214" s="43">
        <f t="shared" si="40"/>
        <v>1.8</v>
      </c>
      <c r="N1214" s="44" t="str">
        <f t="shared" si="41"/>
        <v>1.8kg</v>
      </c>
      <c r="O1214" s="51">
        <f t="shared" si="43"/>
        <v>1080</v>
      </c>
      <c r="P1214" s="46"/>
      <c r="Q1214" s="46"/>
      <c r="R1214" s="46"/>
      <c r="S1214" s="46"/>
      <c r="T1214" s="46"/>
      <c r="U1214" s="46"/>
      <c r="V1214" s="46"/>
      <c r="W1214" s="46"/>
      <c r="X1214" s="46"/>
      <c r="Y1214" s="46"/>
      <c r="Z1214" s="46"/>
    </row>
    <row r="1215" spans="1:26" ht="13.5" customHeight="1">
      <c r="A1215" s="233">
        <v>411</v>
      </c>
      <c r="B1215" s="208" t="s">
        <v>1927</v>
      </c>
      <c r="C1215" s="34" t="s">
        <v>27</v>
      </c>
      <c r="D1215" s="199"/>
      <c r="E1215" s="50"/>
      <c r="F1215" s="37"/>
      <c r="G1215" s="38">
        <v>700</v>
      </c>
      <c r="H1215" s="39">
        <v>3</v>
      </c>
      <c r="I1215" s="39"/>
      <c r="J1215" s="121"/>
      <c r="K1215" s="41" t="s">
        <v>26</v>
      </c>
      <c r="L1215" s="42" t="str">
        <f t="shared" si="39"/>
        <v/>
      </c>
      <c r="M1215" s="43">
        <f t="shared" si="40"/>
        <v>0</v>
      </c>
      <c r="N1215" s="44" t="str">
        <f t="shared" si="41"/>
        <v>0</v>
      </c>
      <c r="O1215" s="133">
        <v>1960</v>
      </c>
      <c r="P1215" s="46"/>
      <c r="Q1215" s="46"/>
      <c r="R1215" s="46"/>
      <c r="S1215" s="46"/>
      <c r="T1215" s="46"/>
      <c r="U1215" s="46"/>
      <c r="V1215" s="46"/>
      <c r="W1215" s="46"/>
      <c r="X1215" s="46"/>
      <c r="Y1215" s="46"/>
      <c r="Z1215" s="46"/>
    </row>
    <row r="1216" spans="1:26" ht="13.5" customHeight="1">
      <c r="A1216" s="233">
        <v>411</v>
      </c>
      <c r="B1216" s="79" t="s">
        <v>1927</v>
      </c>
      <c r="C1216" s="34" t="s">
        <v>47</v>
      </c>
      <c r="D1216" s="59"/>
      <c r="E1216" s="50" t="s">
        <v>185</v>
      </c>
      <c r="F1216" s="59"/>
      <c r="G1216" s="38">
        <v>670</v>
      </c>
      <c r="H1216" s="39">
        <v>9</v>
      </c>
      <c r="I1216" s="39">
        <v>1</v>
      </c>
      <c r="J1216" s="121" t="s">
        <v>59</v>
      </c>
      <c r="K1216" s="46"/>
      <c r="L1216" s="42" t="str">
        <f t="shared" si="39"/>
        <v>1grams</v>
      </c>
      <c r="M1216" s="43">
        <f t="shared" si="40"/>
        <v>9</v>
      </c>
      <c r="N1216" s="44" t="str">
        <f t="shared" si="41"/>
        <v>9grams</v>
      </c>
      <c r="O1216" s="51">
        <f t="shared" ref="O1216:O1220" si="44">G1216*H1216</f>
        <v>6030</v>
      </c>
      <c r="P1216" s="46"/>
      <c r="Q1216" s="46"/>
      <c r="R1216" s="46"/>
      <c r="S1216" s="46"/>
      <c r="T1216" s="46"/>
      <c r="U1216" s="46"/>
      <c r="V1216" s="46"/>
      <c r="W1216" s="46"/>
      <c r="X1216" s="46"/>
      <c r="Y1216" s="46"/>
      <c r="Z1216" s="46"/>
    </row>
    <row r="1217" spans="1:26" ht="13.5" customHeight="1">
      <c r="A1217" s="233">
        <v>411</v>
      </c>
      <c r="B1217" s="57" t="s">
        <v>1927</v>
      </c>
      <c r="C1217" s="94" t="s">
        <v>68</v>
      </c>
      <c r="D1217" s="59"/>
      <c r="E1217" s="116"/>
      <c r="F1217" s="59"/>
      <c r="G1217" s="212">
        <v>0.7</v>
      </c>
      <c r="H1217" s="326">
        <v>3000</v>
      </c>
      <c r="I1217" s="326">
        <v>1000</v>
      </c>
      <c r="J1217" s="257" t="s">
        <v>59</v>
      </c>
      <c r="K1217" s="46"/>
      <c r="L1217" s="42" t="str">
        <f t="shared" si="39"/>
        <v>1000grams</v>
      </c>
      <c r="M1217" s="43">
        <f t="shared" si="40"/>
        <v>3000000</v>
      </c>
      <c r="N1217" s="44" t="str">
        <f t="shared" si="41"/>
        <v>3000000grams</v>
      </c>
      <c r="O1217" s="51">
        <f t="shared" si="44"/>
        <v>2100</v>
      </c>
      <c r="P1217" s="46"/>
      <c r="Q1217" s="46"/>
      <c r="R1217" s="46"/>
      <c r="S1217" s="46"/>
      <c r="T1217" s="46"/>
      <c r="U1217" s="46"/>
      <c r="V1217" s="46"/>
      <c r="W1217" s="46"/>
      <c r="X1217" s="46"/>
      <c r="Y1217" s="46"/>
      <c r="Z1217" s="46"/>
    </row>
    <row r="1218" spans="1:26" ht="13.5" customHeight="1">
      <c r="A1218" s="232">
        <v>412</v>
      </c>
      <c r="B1218" s="48" t="s">
        <v>1116</v>
      </c>
      <c r="C1218" s="34" t="s">
        <v>43</v>
      </c>
      <c r="D1218" s="35"/>
      <c r="E1218" s="50"/>
      <c r="F1218" s="37"/>
      <c r="G1218" s="38">
        <v>180</v>
      </c>
      <c r="H1218" s="39">
        <v>0.21</v>
      </c>
      <c r="I1218" s="39">
        <v>1000</v>
      </c>
      <c r="J1218" s="121" t="s">
        <v>59</v>
      </c>
      <c r="K1218" s="41" t="s">
        <v>26</v>
      </c>
      <c r="L1218" s="42" t="str">
        <f t="shared" si="39"/>
        <v>1000grams</v>
      </c>
      <c r="M1218" s="43">
        <f t="shared" si="40"/>
        <v>210</v>
      </c>
      <c r="N1218" s="44" t="str">
        <f t="shared" si="41"/>
        <v>210grams</v>
      </c>
      <c r="O1218" s="51">
        <f t="shared" si="44"/>
        <v>37.799999999999997</v>
      </c>
      <c r="P1218" s="46"/>
      <c r="Q1218" s="46"/>
      <c r="R1218" s="46"/>
      <c r="S1218" s="46"/>
      <c r="T1218" s="46"/>
      <c r="U1218" s="46"/>
      <c r="V1218" s="46"/>
      <c r="W1218" s="46"/>
      <c r="X1218" s="46"/>
      <c r="Y1218" s="46"/>
      <c r="Z1218" s="46"/>
    </row>
    <row r="1219" spans="1:26" ht="13.5" customHeight="1">
      <c r="A1219" s="232">
        <v>413</v>
      </c>
      <c r="B1219" s="48" t="s">
        <v>1336</v>
      </c>
      <c r="C1219" s="34" t="s">
        <v>43</v>
      </c>
      <c r="D1219" s="35"/>
      <c r="E1219" s="50"/>
      <c r="F1219" s="37"/>
      <c r="G1219" s="38">
        <v>110</v>
      </c>
      <c r="H1219" s="39">
        <v>2</v>
      </c>
      <c r="I1219" s="39">
        <v>1000</v>
      </c>
      <c r="J1219" s="121" t="s">
        <v>59</v>
      </c>
      <c r="K1219" s="41" t="s">
        <v>26</v>
      </c>
      <c r="L1219" s="42" t="str">
        <f t="shared" si="39"/>
        <v>1000grams</v>
      </c>
      <c r="M1219" s="43">
        <f t="shared" si="40"/>
        <v>2000</v>
      </c>
      <c r="N1219" s="44" t="str">
        <f t="shared" si="41"/>
        <v>2000grams</v>
      </c>
      <c r="O1219" s="51">
        <f t="shared" si="44"/>
        <v>220</v>
      </c>
      <c r="P1219" s="46"/>
      <c r="Q1219" s="46"/>
      <c r="R1219" s="46"/>
      <c r="S1219" s="46"/>
      <c r="T1219" s="46"/>
      <c r="U1219" s="46"/>
      <c r="V1219" s="46"/>
      <c r="W1219" s="46"/>
      <c r="X1219" s="46"/>
      <c r="Y1219" s="46"/>
      <c r="Z1219" s="46"/>
    </row>
    <row r="1220" spans="1:26" ht="13.5" customHeight="1">
      <c r="A1220" s="233">
        <v>413</v>
      </c>
      <c r="B1220" s="234" t="s">
        <v>1336</v>
      </c>
      <c r="C1220" s="34" t="s">
        <v>55</v>
      </c>
      <c r="D1220" s="35"/>
      <c r="E1220" s="50"/>
      <c r="F1220" s="37"/>
      <c r="G1220" s="38">
        <v>95</v>
      </c>
      <c r="H1220" s="39">
        <v>2</v>
      </c>
      <c r="I1220" s="39">
        <v>1</v>
      </c>
      <c r="J1220" s="121" t="s">
        <v>33</v>
      </c>
      <c r="K1220" s="41"/>
      <c r="L1220" s="42" t="str">
        <f t="shared" si="39"/>
        <v>1kg</v>
      </c>
      <c r="M1220" s="43">
        <f t="shared" si="40"/>
        <v>2</v>
      </c>
      <c r="N1220" s="44" t="str">
        <f t="shared" si="41"/>
        <v>2kg</v>
      </c>
      <c r="O1220" s="51">
        <f t="shared" si="44"/>
        <v>190</v>
      </c>
      <c r="P1220" s="46"/>
      <c r="Q1220" s="46"/>
      <c r="R1220" s="46"/>
      <c r="S1220" s="46"/>
      <c r="T1220" s="46"/>
      <c r="U1220" s="46"/>
      <c r="V1220" s="46"/>
      <c r="W1220" s="46"/>
      <c r="X1220" s="46"/>
      <c r="Y1220" s="46"/>
      <c r="Z1220" s="46"/>
    </row>
    <row r="1221" spans="1:26" ht="13.5" customHeight="1">
      <c r="A1221" s="233">
        <v>413</v>
      </c>
      <c r="B1221" s="208" t="s">
        <v>1336</v>
      </c>
      <c r="C1221" s="34" t="s">
        <v>27</v>
      </c>
      <c r="D1221" s="35"/>
      <c r="E1221" s="50"/>
      <c r="F1221" s="37"/>
      <c r="G1221" s="38">
        <v>90</v>
      </c>
      <c r="H1221" s="39">
        <f>O1221/G1221</f>
        <v>1.2E-2</v>
      </c>
      <c r="I1221" s="39"/>
      <c r="J1221" s="121"/>
      <c r="K1221" s="41" t="s">
        <v>26</v>
      </c>
      <c r="L1221" s="42" t="str">
        <f t="shared" si="39"/>
        <v/>
      </c>
      <c r="M1221" s="43">
        <f t="shared" si="40"/>
        <v>0</v>
      </c>
      <c r="N1221" s="44" t="str">
        <f t="shared" si="41"/>
        <v>0</v>
      </c>
      <c r="O1221" s="133">
        <v>1.08</v>
      </c>
      <c r="P1221" s="46"/>
      <c r="Q1221" s="46"/>
      <c r="R1221" s="46"/>
      <c r="S1221" s="46"/>
      <c r="T1221" s="46"/>
      <c r="U1221" s="46"/>
      <c r="V1221" s="46"/>
      <c r="W1221" s="46"/>
      <c r="X1221" s="46"/>
      <c r="Y1221" s="46"/>
      <c r="Z1221" s="46"/>
    </row>
    <row r="1222" spans="1:26" ht="13.5" customHeight="1">
      <c r="A1222" s="232">
        <v>414</v>
      </c>
      <c r="B1222" s="48" t="s">
        <v>1584</v>
      </c>
      <c r="C1222" s="34" t="s">
        <v>43</v>
      </c>
      <c r="D1222" s="35"/>
      <c r="E1222" s="50"/>
      <c r="F1222" s="37"/>
      <c r="G1222" s="38">
        <v>80</v>
      </c>
      <c r="H1222" s="39">
        <v>5.15</v>
      </c>
      <c r="I1222" s="39">
        <v>1000</v>
      </c>
      <c r="J1222" s="121" t="s">
        <v>59</v>
      </c>
      <c r="K1222" s="41" t="s">
        <v>26</v>
      </c>
      <c r="L1222" s="42" t="str">
        <f t="shared" si="39"/>
        <v>1000grams</v>
      </c>
      <c r="M1222" s="43">
        <f t="shared" si="40"/>
        <v>5150</v>
      </c>
      <c r="N1222" s="44" t="str">
        <f t="shared" si="41"/>
        <v>5150grams</v>
      </c>
      <c r="O1222" s="51">
        <f t="shared" ref="O1222:O1223" si="45">G1222*H1222</f>
        <v>412</v>
      </c>
      <c r="P1222" s="46"/>
      <c r="Q1222" s="46"/>
      <c r="R1222" s="46"/>
      <c r="S1222" s="46"/>
      <c r="T1222" s="46"/>
      <c r="U1222" s="46"/>
      <c r="V1222" s="46"/>
      <c r="W1222" s="46"/>
      <c r="X1222" s="46"/>
      <c r="Y1222" s="46"/>
      <c r="Z1222" s="46"/>
    </row>
    <row r="1223" spans="1:26" ht="13.5" customHeight="1">
      <c r="A1223" s="232">
        <v>415</v>
      </c>
      <c r="B1223" s="48" t="s">
        <v>1802</v>
      </c>
      <c r="C1223" s="34" t="s">
        <v>43</v>
      </c>
      <c r="D1223" s="35"/>
      <c r="E1223" s="50"/>
      <c r="F1223" s="37"/>
      <c r="G1223" s="38">
        <v>48</v>
      </c>
      <c r="H1223" s="39">
        <v>9.36</v>
      </c>
      <c r="I1223" s="39">
        <v>1000</v>
      </c>
      <c r="J1223" s="121" t="s">
        <v>59</v>
      </c>
      <c r="K1223" s="41" t="s">
        <v>26</v>
      </c>
      <c r="L1223" s="42" t="str">
        <f t="shared" si="39"/>
        <v>1000grams</v>
      </c>
      <c r="M1223" s="43">
        <f t="shared" si="40"/>
        <v>9360</v>
      </c>
      <c r="N1223" s="44" t="str">
        <f t="shared" si="41"/>
        <v>9360grams</v>
      </c>
      <c r="O1223" s="51">
        <f t="shared" si="45"/>
        <v>449.28</v>
      </c>
      <c r="P1223" s="46"/>
      <c r="Q1223" s="46"/>
      <c r="R1223" s="46"/>
      <c r="S1223" s="46"/>
      <c r="T1223" s="46"/>
      <c r="U1223" s="46"/>
      <c r="V1223" s="46"/>
      <c r="W1223" s="46"/>
      <c r="X1223" s="46"/>
      <c r="Y1223" s="46"/>
      <c r="Z1223" s="46"/>
    </row>
    <row r="1224" spans="1:26" ht="13.5" customHeight="1">
      <c r="A1224" s="233">
        <v>415</v>
      </c>
      <c r="B1224" s="36" t="s">
        <v>1802</v>
      </c>
      <c r="C1224" s="34" t="s">
        <v>27</v>
      </c>
      <c r="D1224" s="35"/>
      <c r="E1224" s="116"/>
      <c r="F1224" s="37"/>
      <c r="G1224" s="38">
        <v>250</v>
      </c>
      <c r="H1224" s="39">
        <v>2</v>
      </c>
      <c r="I1224" s="39"/>
      <c r="J1224" s="121"/>
      <c r="K1224" s="41" t="s">
        <v>26</v>
      </c>
      <c r="L1224" s="42" t="str">
        <f t="shared" si="39"/>
        <v/>
      </c>
      <c r="M1224" s="43">
        <f t="shared" si="40"/>
        <v>0</v>
      </c>
      <c r="N1224" s="44" t="str">
        <f t="shared" si="41"/>
        <v>0</v>
      </c>
      <c r="O1224" s="133">
        <v>500</v>
      </c>
      <c r="P1224" s="46"/>
      <c r="Q1224" s="46"/>
      <c r="R1224" s="46"/>
      <c r="S1224" s="46"/>
      <c r="T1224" s="46"/>
      <c r="U1224" s="46"/>
      <c r="V1224" s="46"/>
      <c r="W1224" s="46"/>
      <c r="X1224" s="46"/>
      <c r="Y1224" s="46"/>
      <c r="Z1224" s="46"/>
    </row>
    <row r="1225" spans="1:26" ht="13.5" customHeight="1">
      <c r="A1225" s="232">
        <v>416</v>
      </c>
      <c r="B1225" s="48" t="s">
        <v>1829</v>
      </c>
      <c r="C1225" s="34" t="s">
        <v>43</v>
      </c>
      <c r="D1225" s="35"/>
      <c r="E1225" s="50"/>
      <c r="F1225" s="37"/>
      <c r="G1225" s="38">
        <v>70</v>
      </c>
      <c r="H1225" s="39">
        <v>1.63</v>
      </c>
      <c r="I1225" s="39">
        <v>1000</v>
      </c>
      <c r="J1225" s="121" t="s">
        <v>59</v>
      </c>
      <c r="K1225" s="41" t="s">
        <v>26</v>
      </c>
      <c r="L1225" s="42" t="str">
        <f t="shared" si="39"/>
        <v>1000grams</v>
      </c>
      <c r="M1225" s="43">
        <f t="shared" si="40"/>
        <v>1630</v>
      </c>
      <c r="N1225" s="44" t="str">
        <f t="shared" si="41"/>
        <v>1630grams</v>
      </c>
      <c r="O1225" s="51">
        <f>G1225*H1225</f>
        <v>114.1</v>
      </c>
      <c r="P1225" s="46"/>
      <c r="Q1225" s="46"/>
      <c r="R1225" s="46"/>
      <c r="S1225" s="46"/>
      <c r="T1225" s="46"/>
      <c r="U1225" s="46"/>
      <c r="V1225" s="46"/>
      <c r="W1225" s="46"/>
      <c r="X1225" s="46"/>
      <c r="Y1225" s="46"/>
      <c r="Z1225" s="46"/>
    </row>
    <row r="1226" spans="1:26" ht="13.5" customHeight="1">
      <c r="A1226" s="233">
        <v>416</v>
      </c>
      <c r="B1226" s="208" t="s">
        <v>1829</v>
      </c>
      <c r="C1226" s="34" t="s">
        <v>27</v>
      </c>
      <c r="D1226" s="35"/>
      <c r="E1226" s="116"/>
      <c r="F1226" s="37"/>
      <c r="G1226" s="38">
        <v>60</v>
      </c>
      <c r="H1226" s="39">
        <f>O1226/G1226</f>
        <v>3</v>
      </c>
      <c r="I1226" s="39"/>
      <c r="J1226" s="121"/>
      <c r="K1226" s="41" t="s">
        <v>26</v>
      </c>
      <c r="L1226" s="42" t="str">
        <f t="shared" si="39"/>
        <v/>
      </c>
      <c r="M1226" s="43">
        <f t="shared" si="40"/>
        <v>0</v>
      </c>
      <c r="N1226" s="44" t="str">
        <f t="shared" si="41"/>
        <v>0</v>
      </c>
      <c r="O1226" s="133">
        <v>180</v>
      </c>
      <c r="P1226" s="46"/>
      <c r="Q1226" s="46"/>
      <c r="R1226" s="46"/>
      <c r="S1226" s="46"/>
      <c r="T1226" s="46"/>
      <c r="U1226" s="46"/>
      <c r="V1226" s="46"/>
      <c r="W1226" s="46"/>
      <c r="X1226" s="46"/>
      <c r="Y1226" s="46"/>
      <c r="Z1226" s="46"/>
    </row>
    <row r="1227" spans="1:26" ht="13.5" customHeight="1">
      <c r="A1227" s="232">
        <v>417</v>
      </c>
      <c r="B1227" s="48" t="s">
        <v>1386</v>
      </c>
      <c r="C1227" s="34" t="s">
        <v>43</v>
      </c>
      <c r="D1227" s="35"/>
      <c r="E1227" s="50" t="s">
        <v>1387</v>
      </c>
      <c r="F1227" s="37"/>
      <c r="G1227" s="38">
        <v>45</v>
      </c>
      <c r="H1227" s="39">
        <v>1</v>
      </c>
      <c r="I1227" s="39">
        <v>350</v>
      </c>
      <c r="J1227" s="121" t="s">
        <v>29</v>
      </c>
      <c r="K1227" s="41" t="s">
        <v>26</v>
      </c>
      <c r="L1227" s="42" t="str">
        <f t="shared" si="39"/>
        <v>350ml</v>
      </c>
      <c r="M1227" s="43">
        <f t="shared" si="40"/>
        <v>350</v>
      </c>
      <c r="N1227" s="44" t="str">
        <f t="shared" si="41"/>
        <v>350ml</v>
      </c>
      <c r="O1227" s="51">
        <f t="shared" ref="O1227:O1264" si="46">G1227*H1227</f>
        <v>45</v>
      </c>
      <c r="P1227" s="46"/>
      <c r="Q1227" s="46"/>
      <c r="R1227" s="46"/>
      <c r="S1227" s="46"/>
      <c r="T1227" s="46"/>
      <c r="U1227" s="46"/>
      <c r="V1227" s="46"/>
      <c r="W1227" s="46"/>
      <c r="X1227" s="46"/>
      <c r="Y1227" s="46"/>
      <c r="Z1227" s="46"/>
    </row>
    <row r="1228" spans="1:26" ht="13.5" customHeight="1">
      <c r="A1228" s="232">
        <v>418</v>
      </c>
      <c r="B1228" s="48" t="s">
        <v>1640</v>
      </c>
      <c r="C1228" s="34" t="s">
        <v>43</v>
      </c>
      <c r="D1228" s="35"/>
      <c r="E1228" s="50" t="s">
        <v>1641</v>
      </c>
      <c r="F1228" s="37"/>
      <c r="G1228" s="38">
        <v>199</v>
      </c>
      <c r="H1228" s="39">
        <v>0.25900000000000001</v>
      </c>
      <c r="I1228" s="39">
        <v>500</v>
      </c>
      <c r="J1228" s="121" t="s">
        <v>29</v>
      </c>
      <c r="K1228" s="41" t="s">
        <v>26</v>
      </c>
      <c r="L1228" s="42" t="str">
        <f t="shared" si="39"/>
        <v>500ml</v>
      </c>
      <c r="M1228" s="43">
        <f t="shared" si="40"/>
        <v>129.5</v>
      </c>
      <c r="N1228" s="44" t="str">
        <f t="shared" si="41"/>
        <v>129.5ml</v>
      </c>
      <c r="O1228" s="51">
        <f t="shared" si="46"/>
        <v>51.541000000000004</v>
      </c>
      <c r="P1228" s="46"/>
      <c r="Q1228" s="46"/>
      <c r="R1228" s="46"/>
      <c r="S1228" s="46"/>
      <c r="T1228" s="46"/>
      <c r="U1228" s="46"/>
      <c r="V1228" s="46"/>
      <c r="W1228" s="46"/>
      <c r="X1228" s="46"/>
      <c r="Y1228" s="46"/>
      <c r="Z1228" s="46"/>
    </row>
    <row r="1229" spans="1:26" ht="13.5" customHeight="1">
      <c r="A1229" s="233">
        <v>418</v>
      </c>
      <c r="B1229" s="79" t="s">
        <v>1640</v>
      </c>
      <c r="C1229" s="94" t="s">
        <v>68</v>
      </c>
      <c r="D1229" s="59"/>
      <c r="E1229" s="116"/>
      <c r="F1229" s="59"/>
      <c r="G1229" s="212">
        <v>0.19222222222222221</v>
      </c>
      <c r="H1229" s="326">
        <v>400</v>
      </c>
      <c r="I1229" s="326">
        <v>1800</v>
      </c>
      <c r="J1229" s="257" t="s">
        <v>59</v>
      </c>
      <c r="K1229" s="46"/>
      <c r="L1229" s="42" t="str">
        <f t="shared" si="39"/>
        <v>1800grams</v>
      </c>
      <c r="M1229" s="43">
        <f t="shared" si="40"/>
        <v>720000</v>
      </c>
      <c r="N1229" s="44" t="str">
        <f t="shared" si="41"/>
        <v>720000grams</v>
      </c>
      <c r="O1229" s="51">
        <f t="shared" si="46"/>
        <v>76.888888888888886</v>
      </c>
      <c r="P1229" s="46"/>
      <c r="Q1229" s="46"/>
      <c r="R1229" s="46"/>
      <c r="S1229" s="46"/>
      <c r="T1229" s="46"/>
      <c r="U1229" s="46"/>
      <c r="V1229" s="46"/>
      <c r="W1229" s="46"/>
      <c r="X1229" s="46"/>
      <c r="Y1229" s="46"/>
      <c r="Z1229" s="46"/>
    </row>
    <row r="1230" spans="1:26" ht="13.5" customHeight="1">
      <c r="A1230" s="232">
        <v>419</v>
      </c>
      <c r="B1230" s="48" t="s">
        <v>853</v>
      </c>
      <c r="C1230" s="34" t="s">
        <v>43</v>
      </c>
      <c r="D1230" s="35"/>
      <c r="E1230" s="50" t="s">
        <v>850</v>
      </c>
      <c r="F1230" s="37"/>
      <c r="G1230" s="38">
        <f>1009.44/48</f>
        <v>21.03</v>
      </c>
      <c r="H1230" s="39">
        <v>32</v>
      </c>
      <c r="I1230" s="39">
        <v>1</v>
      </c>
      <c r="J1230" s="121" t="s">
        <v>37</v>
      </c>
      <c r="K1230" s="41" t="s">
        <v>26</v>
      </c>
      <c r="L1230" s="42" t="str">
        <f t="shared" si="39"/>
        <v>1pieces</v>
      </c>
      <c r="M1230" s="43">
        <f t="shared" si="40"/>
        <v>32</v>
      </c>
      <c r="N1230" s="44" t="str">
        <f t="shared" si="41"/>
        <v>32pieces</v>
      </c>
      <c r="O1230" s="51">
        <f t="shared" si="46"/>
        <v>672.96</v>
      </c>
      <c r="P1230" s="46"/>
      <c r="Q1230" s="46"/>
      <c r="R1230" s="46"/>
      <c r="S1230" s="46"/>
      <c r="T1230" s="46"/>
      <c r="U1230" s="46"/>
      <c r="V1230" s="46"/>
      <c r="W1230" s="46"/>
      <c r="X1230" s="46"/>
      <c r="Y1230" s="46"/>
      <c r="Z1230" s="46"/>
    </row>
    <row r="1231" spans="1:26" ht="13.5" customHeight="1">
      <c r="A1231" s="232">
        <v>420</v>
      </c>
      <c r="B1231" s="48" t="s">
        <v>2259</v>
      </c>
      <c r="C1231" s="34" t="s">
        <v>43</v>
      </c>
      <c r="D1231" s="35"/>
      <c r="E1231" s="50" t="s">
        <v>2260</v>
      </c>
      <c r="F1231" s="37"/>
      <c r="G1231" s="38">
        <v>158.80000000000001</v>
      </c>
      <c r="H1231" s="39">
        <v>2</v>
      </c>
      <c r="I1231" s="39">
        <v>500</v>
      </c>
      <c r="J1231" s="121" t="s">
        <v>59</v>
      </c>
      <c r="K1231" s="41" t="s">
        <v>26</v>
      </c>
      <c r="L1231" s="42" t="str">
        <f t="shared" si="39"/>
        <v>500grams</v>
      </c>
      <c r="M1231" s="43">
        <f t="shared" si="40"/>
        <v>1000</v>
      </c>
      <c r="N1231" s="44" t="str">
        <f t="shared" si="41"/>
        <v>1000grams</v>
      </c>
      <c r="O1231" s="51">
        <f t="shared" si="46"/>
        <v>317.60000000000002</v>
      </c>
      <c r="P1231" s="46"/>
      <c r="Q1231" s="46"/>
      <c r="R1231" s="46"/>
      <c r="S1231" s="46"/>
      <c r="T1231" s="46"/>
      <c r="U1231" s="46"/>
      <c r="V1231" s="46"/>
      <c r="W1231" s="46"/>
      <c r="X1231" s="46"/>
      <c r="Y1231" s="46"/>
      <c r="Z1231" s="46"/>
    </row>
    <row r="1232" spans="1:26" ht="13.5" customHeight="1">
      <c r="A1232" s="233">
        <v>420</v>
      </c>
      <c r="B1232" s="76" t="s">
        <v>2259</v>
      </c>
      <c r="C1232" s="34" t="s">
        <v>55</v>
      </c>
      <c r="D1232" s="35"/>
      <c r="E1232" s="52" t="s">
        <v>2261</v>
      </c>
      <c r="F1232" s="37"/>
      <c r="G1232" s="77">
        <v>250</v>
      </c>
      <c r="H1232" s="39">
        <v>0.39</v>
      </c>
      <c r="I1232" s="39">
        <v>1</v>
      </c>
      <c r="J1232" s="121" t="s">
        <v>33</v>
      </c>
      <c r="K1232" s="41" t="s">
        <v>26</v>
      </c>
      <c r="L1232" s="42" t="str">
        <f t="shared" si="39"/>
        <v>1kg</v>
      </c>
      <c r="M1232" s="43">
        <f t="shared" si="40"/>
        <v>0.39</v>
      </c>
      <c r="N1232" s="44" t="str">
        <f t="shared" si="41"/>
        <v>0.39kg</v>
      </c>
      <c r="O1232" s="51">
        <f t="shared" si="46"/>
        <v>97.5</v>
      </c>
      <c r="P1232" s="46"/>
      <c r="Q1232" s="46"/>
      <c r="R1232" s="46"/>
      <c r="S1232" s="46"/>
      <c r="T1232" s="46"/>
      <c r="U1232" s="46"/>
      <c r="V1232" s="46"/>
      <c r="W1232" s="46"/>
      <c r="X1232" s="46"/>
      <c r="Y1232" s="46"/>
      <c r="Z1232" s="46"/>
    </row>
    <row r="1233" spans="1:26" ht="13.5" customHeight="1">
      <c r="A1233" s="233">
        <v>420</v>
      </c>
      <c r="B1233" s="208" t="s">
        <v>2259</v>
      </c>
      <c r="C1233" s="34" t="s">
        <v>27</v>
      </c>
      <c r="D1233" s="35"/>
      <c r="E1233" s="36" t="s">
        <v>2262</v>
      </c>
      <c r="F1233" s="37"/>
      <c r="G1233" s="38">
        <v>310</v>
      </c>
      <c r="H1233" s="39">
        <v>6</v>
      </c>
      <c r="I1233" s="39"/>
      <c r="J1233" s="121"/>
      <c r="K1233" s="41" t="s">
        <v>26</v>
      </c>
      <c r="L1233" s="42" t="str">
        <f t="shared" si="39"/>
        <v/>
      </c>
      <c r="M1233" s="43">
        <f t="shared" si="40"/>
        <v>0</v>
      </c>
      <c r="N1233" s="44" t="str">
        <f t="shared" si="41"/>
        <v>0</v>
      </c>
      <c r="O1233" s="45">
        <f t="shared" si="46"/>
        <v>1860</v>
      </c>
      <c r="P1233" s="46"/>
      <c r="Q1233" s="46"/>
      <c r="R1233" s="46"/>
      <c r="S1233" s="46"/>
      <c r="T1233" s="46"/>
      <c r="U1233" s="46"/>
      <c r="V1233" s="46"/>
      <c r="W1233" s="46"/>
      <c r="X1233" s="46"/>
      <c r="Y1233" s="46"/>
      <c r="Z1233" s="46"/>
    </row>
    <row r="1234" spans="1:26" ht="13.5" customHeight="1">
      <c r="A1234" s="233">
        <v>420</v>
      </c>
      <c r="B1234" s="79" t="s">
        <v>2259</v>
      </c>
      <c r="C1234" s="34" t="s">
        <v>47</v>
      </c>
      <c r="D1234" s="59"/>
      <c r="E1234" s="50" t="s">
        <v>344</v>
      </c>
      <c r="F1234" s="59"/>
      <c r="G1234" s="38">
        <v>291.60000000000002</v>
      </c>
      <c r="H1234" s="39">
        <v>4</v>
      </c>
      <c r="I1234" s="39">
        <v>1</v>
      </c>
      <c r="J1234" s="121" t="s">
        <v>59</v>
      </c>
      <c r="K1234" s="46"/>
      <c r="L1234" s="42" t="str">
        <f t="shared" si="39"/>
        <v>1grams</v>
      </c>
      <c r="M1234" s="43">
        <f t="shared" si="40"/>
        <v>4</v>
      </c>
      <c r="N1234" s="44" t="str">
        <f t="shared" si="41"/>
        <v>4grams</v>
      </c>
      <c r="O1234" s="51">
        <f t="shared" si="46"/>
        <v>1166.4000000000001</v>
      </c>
      <c r="P1234" s="46"/>
      <c r="Q1234" s="46"/>
      <c r="R1234" s="46"/>
      <c r="S1234" s="46"/>
      <c r="T1234" s="46"/>
      <c r="U1234" s="46"/>
      <c r="V1234" s="46"/>
      <c r="W1234" s="46"/>
      <c r="X1234" s="46"/>
      <c r="Y1234" s="46"/>
      <c r="Z1234" s="46"/>
    </row>
    <row r="1235" spans="1:26" ht="13.5" customHeight="1">
      <c r="A1235" s="233">
        <v>420</v>
      </c>
      <c r="B1235" s="57" t="s">
        <v>2259</v>
      </c>
      <c r="C1235" s="94" t="s">
        <v>68</v>
      </c>
      <c r="D1235" s="59"/>
      <c r="E1235" s="116"/>
      <c r="F1235" s="59"/>
      <c r="G1235" s="212">
        <v>0.29199999999999998</v>
      </c>
      <c r="H1235" s="326">
        <v>1000</v>
      </c>
      <c r="I1235" s="326">
        <v>1000</v>
      </c>
      <c r="J1235" s="257" t="s">
        <v>59</v>
      </c>
      <c r="K1235" s="46"/>
      <c r="L1235" s="42" t="str">
        <f t="shared" si="39"/>
        <v>1000grams</v>
      </c>
      <c r="M1235" s="43">
        <f t="shared" si="40"/>
        <v>1000000</v>
      </c>
      <c r="N1235" s="44" t="str">
        <f t="shared" si="41"/>
        <v>1000000grams</v>
      </c>
      <c r="O1235" s="51">
        <f t="shared" si="46"/>
        <v>292</v>
      </c>
      <c r="P1235" s="46"/>
      <c r="Q1235" s="46"/>
      <c r="R1235" s="46"/>
      <c r="S1235" s="46"/>
      <c r="T1235" s="46"/>
      <c r="U1235" s="46"/>
      <c r="V1235" s="46"/>
      <c r="W1235" s="46"/>
      <c r="X1235" s="46"/>
      <c r="Y1235" s="46"/>
      <c r="Z1235" s="46"/>
    </row>
    <row r="1236" spans="1:26" ht="13.5" customHeight="1">
      <c r="A1236" s="232">
        <v>421</v>
      </c>
      <c r="B1236" s="48" t="s">
        <v>2289</v>
      </c>
      <c r="C1236" s="34" t="s">
        <v>43</v>
      </c>
      <c r="D1236" s="35"/>
      <c r="E1236" s="50" t="s">
        <v>2290</v>
      </c>
      <c r="F1236" s="37"/>
      <c r="G1236" s="38">
        <v>78.56</v>
      </c>
      <c r="H1236" s="39">
        <v>1</v>
      </c>
      <c r="I1236" s="39">
        <v>800</v>
      </c>
      <c r="J1236" s="121" t="s">
        <v>59</v>
      </c>
      <c r="K1236" s="41" t="s">
        <v>26</v>
      </c>
      <c r="L1236" s="42" t="str">
        <f t="shared" si="39"/>
        <v>800grams</v>
      </c>
      <c r="M1236" s="43">
        <f t="shared" si="40"/>
        <v>800</v>
      </c>
      <c r="N1236" s="44" t="str">
        <f t="shared" si="41"/>
        <v>800grams</v>
      </c>
      <c r="O1236" s="51">
        <f t="shared" si="46"/>
        <v>78.56</v>
      </c>
      <c r="P1236" s="46"/>
      <c r="Q1236" s="46"/>
      <c r="R1236" s="46"/>
      <c r="S1236" s="46"/>
      <c r="T1236" s="46"/>
      <c r="U1236" s="46"/>
      <c r="V1236" s="46"/>
      <c r="W1236" s="46"/>
      <c r="X1236" s="46"/>
      <c r="Y1236" s="46"/>
      <c r="Z1236" s="46"/>
    </row>
    <row r="1237" spans="1:26" ht="13.5" customHeight="1">
      <c r="A1237" s="232">
        <v>422</v>
      </c>
      <c r="B1237" s="48" t="s">
        <v>38</v>
      </c>
      <c r="C1237" s="34" t="s">
        <v>43</v>
      </c>
      <c r="D1237" s="35"/>
      <c r="E1237" s="50" t="s">
        <v>45</v>
      </c>
      <c r="F1237" s="37"/>
      <c r="G1237" s="38">
        <v>22</v>
      </c>
      <c r="H1237" s="39">
        <v>2</v>
      </c>
      <c r="I1237" s="39">
        <v>1</v>
      </c>
      <c r="J1237" s="121" t="s">
        <v>42</v>
      </c>
      <c r="K1237" s="41" t="s">
        <v>26</v>
      </c>
      <c r="L1237" s="42" t="str">
        <f t="shared" si="39"/>
        <v>1packs</v>
      </c>
      <c r="M1237" s="43">
        <f t="shared" si="40"/>
        <v>2</v>
      </c>
      <c r="N1237" s="44" t="str">
        <f t="shared" si="41"/>
        <v>2packs</v>
      </c>
      <c r="O1237" s="51">
        <f t="shared" si="46"/>
        <v>44</v>
      </c>
      <c r="P1237" s="46"/>
      <c r="Q1237" s="46"/>
      <c r="R1237" s="46"/>
      <c r="S1237" s="46"/>
      <c r="T1237" s="46"/>
      <c r="U1237" s="46"/>
      <c r="V1237" s="46"/>
      <c r="W1237" s="46"/>
      <c r="X1237" s="46"/>
      <c r="Y1237" s="46"/>
      <c r="Z1237" s="46"/>
    </row>
    <row r="1238" spans="1:26" ht="13.5" customHeight="1">
      <c r="A1238" s="232">
        <v>422</v>
      </c>
      <c r="B1238" s="52" t="s">
        <v>38</v>
      </c>
      <c r="C1238" s="53" t="s">
        <v>39</v>
      </c>
      <c r="D1238" s="52"/>
      <c r="E1238" s="52" t="s">
        <v>41</v>
      </c>
      <c r="F1238" s="37"/>
      <c r="G1238" s="70">
        <v>25</v>
      </c>
      <c r="H1238" s="71">
        <v>7</v>
      </c>
      <c r="I1238" s="71">
        <v>1</v>
      </c>
      <c r="J1238" s="160" t="s">
        <v>42</v>
      </c>
      <c r="K1238" s="41" t="s">
        <v>26</v>
      </c>
      <c r="L1238" s="42" t="str">
        <f t="shared" si="39"/>
        <v>1packs</v>
      </c>
      <c r="M1238" s="43">
        <f t="shared" si="40"/>
        <v>7</v>
      </c>
      <c r="N1238" s="44" t="str">
        <f t="shared" si="41"/>
        <v>7packs</v>
      </c>
      <c r="O1238" s="51">
        <f t="shared" si="46"/>
        <v>175</v>
      </c>
      <c r="P1238" s="46"/>
      <c r="Q1238" s="46"/>
      <c r="R1238" s="46"/>
      <c r="S1238" s="46"/>
      <c r="T1238" s="46"/>
      <c r="U1238" s="46"/>
      <c r="V1238" s="46"/>
      <c r="W1238" s="46"/>
      <c r="X1238" s="46"/>
      <c r="Y1238" s="46"/>
      <c r="Z1238" s="46"/>
    </row>
    <row r="1239" spans="1:26" ht="13.5" customHeight="1">
      <c r="A1239" s="232">
        <v>423</v>
      </c>
      <c r="B1239" s="48" t="s">
        <v>255</v>
      </c>
      <c r="C1239" s="34" t="s">
        <v>43</v>
      </c>
      <c r="D1239" s="35"/>
      <c r="E1239" s="50" t="s">
        <v>256</v>
      </c>
      <c r="F1239" s="37"/>
      <c r="G1239" s="38">
        <v>10</v>
      </c>
      <c r="H1239" s="39">
        <v>33</v>
      </c>
      <c r="I1239" s="39">
        <v>1</v>
      </c>
      <c r="J1239" s="121" t="s">
        <v>37</v>
      </c>
      <c r="K1239" s="41" t="s">
        <v>26</v>
      </c>
      <c r="L1239" s="42" t="str">
        <f t="shared" si="39"/>
        <v>1pieces</v>
      </c>
      <c r="M1239" s="43">
        <f t="shared" si="40"/>
        <v>33</v>
      </c>
      <c r="N1239" s="44" t="str">
        <f t="shared" si="41"/>
        <v>33pieces</v>
      </c>
      <c r="O1239" s="51">
        <f t="shared" si="46"/>
        <v>330</v>
      </c>
      <c r="P1239" s="46"/>
      <c r="Q1239" s="46"/>
      <c r="R1239" s="46"/>
      <c r="S1239" s="46"/>
      <c r="T1239" s="46"/>
      <c r="U1239" s="46"/>
      <c r="V1239" s="46"/>
      <c r="W1239" s="46"/>
      <c r="X1239" s="46"/>
      <c r="Y1239" s="46"/>
      <c r="Z1239" s="46"/>
    </row>
    <row r="1240" spans="1:26" ht="13.5" customHeight="1">
      <c r="A1240" s="232">
        <v>424</v>
      </c>
      <c r="B1240" s="48" t="s">
        <v>891</v>
      </c>
      <c r="C1240" s="34" t="s">
        <v>43</v>
      </c>
      <c r="D1240" s="35"/>
      <c r="E1240" s="50" t="s">
        <v>892</v>
      </c>
      <c r="F1240" s="37"/>
      <c r="G1240" s="38">
        <f>100/156</f>
        <v>0.64102564102564108</v>
      </c>
      <c r="H1240" s="39">
        <v>39</v>
      </c>
      <c r="I1240" s="39">
        <v>156</v>
      </c>
      <c r="J1240" s="121" t="s">
        <v>37</v>
      </c>
      <c r="K1240" s="41" t="s">
        <v>26</v>
      </c>
      <c r="L1240" s="42" t="str">
        <f t="shared" si="39"/>
        <v>156pieces</v>
      </c>
      <c r="M1240" s="43">
        <f t="shared" si="40"/>
        <v>6084</v>
      </c>
      <c r="N1240" s="44" t="str">
        <f t="shared" si="41"/>
        <v>6084pieces</v>
      </c>
      <c r="O1240" s="51">
        <f t="shared" si="46"/>
        <v>25.000000000000004</v>
      </c>
      <c r="P1240" s="46"/>
      <c r="Q1240" s="46"/>
      <c r="R1240" s="46"/>
      <c r="S1240" s="46"/>
      <c r="T1240" s="46"/>
      <c r="U1240" s="46"/>
      <c r="V1240" s="46"/>
      <c r="W1240" s="46"/>
      <c r="X1240" s="46"/>
      <c r="Y1240" s="46"/>
      <c r="Z1240" s="46"/>
    </row>
    <row r="1241" spans="1:26" ht="13.5" customHeight="1">
      <c r="A1241" s="232">
        <v>425</v>
      </c>
      <c r="B1241" s="48" t="s">
        <v>897</v>
      </c>
      <c r="C1241" s="34" t="s">
        <v>43</v>
      </c>
      <c r="D1241" s="35"/>
      <c r="E1241" s="50" t="s">
        <v>899</v>
      </c>
      <c r="F1241" s="37"/>
      <c r="G1241" s="38">
        <v>35</v>
      </c>
      <c r="H1241" s="39">
        <v>2</v>
      </c>
      <c r="I1241" s="39">
        <v>1</v>
      </c>
      <c r="J1241" s="121" t="s">
        <v>42</v>
      </c>
      <c r="K1241" s="41" t="s">
        <v>26</v>
      </c>
      <c r="L1241" s="42" t="str">
        <f t="shared" si="39"/>
        <v>1packs</v>
      </c>
      <c r="M1241" s="43">
        <f t="shared" si="40"/>
        <v>2</v>
      </c>
      <c r="N1241" s="44" t="str">
        <f t="shared" si="41"/>
        <v>2packs</v>
      </c>
      <c r="O1241" s="51">
        <f t="shared" si="46"/>
        <v>70</v>
      </c>
      <c r="P1241" s="46"/>
      <c r="Q1241" s="46"/>
      <c r="R1241" s="46"/>
      <c r="S1241" s="46"/>
      <c r="T1241" s="46"/>
      <c r="U1241" s="46"/>
      <c r="V1241" s="46"/>
      <c r="W1241" s="46"/>
      <c r="X1241" s="46"/>
      <c r="Y1241" s="46"/>
      <c r="Z1241" s="46"/>
    </row>
    <row r="1242" spans="1:26" ht="13.5" customHeight="1">
      <c r="A1242" s="232">
        <v>425</v>
      </c>
      <c r="B1242" s="48" t="s">
        <v>897</v>
      </c>
      <c r="C1242" s="34" t="s">
        <v>43</v>
      </c>
      <c r="D1242" s="35"/>
      <c r="E1242" s="50" t="s">
        <v>898</v>
      </c>
      <c r="F1242" s="37"/>
      <c r="G1242" s="38">
        <f>100/122</f>
        <v>0.81967213114754101</v>
      </c>
      <c r="H1242" s="39">
        <v>208</v>
      </c>
      <c r="I1242" s="39">
        <v>1</v>
      </c>
      <c r="J1242" s="121" t="s">
        <v>37</v>
      </c>
      <c r="K1242" s="41" t="s">
        <v>26</v>
      </c>
      <c r="L1242" s="42" t="str">
        <f t="shared" si="39"/>
        <v>1pieces</v>
      </c>
      <c r="M1242" s="43">
        <f t="shared" si="40"/>
        <v>208</v>
      </c>
      <c r="N1242" s="44" t="str">
        <f t="shared" si="41"/>
        <v>208pieces</v>
      </c>
      <c r="O1242" s="51">
        <f t="shared" si="46"/>
        <v>170.49180327868854</v>
      </c>
      <c r="P1242" s="46"/>
      <c r="Q1242" s="46"/>
      <c r="R1242" s="46"/>
      <c r="S1242" s="46"/>
      <c r="T1242" s="46"/>
      <c r="U1242" s="46"/>
      <c r="V1242" s="46"/>
      <c r="W1242" s="46"/>
      <c r="X1242" s="46"/>
      <c r="Y1242" s="46"/>
      <c r="Z1242" s="46"/>
    </row>
    <row r="1243" spans="1:26" ht="13.5" customHeight="1">
      <c r="A1243" s="232">
        <v>426</v>
      </c>
      <c r="B1243" s="48" t="s">
        <v>918</v>
      </c>
      <c r="C1243" s="34" t="s">
        <v>43</v>
      </c>
      <c r="D1243" s="35"/>
      <c r="E1243" s="50" t="s">
        <v>919</v>
      </c>
      <c r="F1243" s="37"/>
      <c r="G1243" s="38">
        <f>270.5/25</f>
        <v>10.82</v>
      </c>
      <c r="H1243" s="39">
        <v>25</v>
      </c>
      <c r="I1243" s="39">
        <v>25</v>
      </c>
      <c r="J1243" s="121" t="s">
        <v>37</v>
      </c>
      <c r="K1243" s="41" t="s">
        <v>26</v>
      </c>
      <c r="L1243" s="42" t="str">
        <f t="shared" si="39"/>
        <v>25pieces</v>
      </c>
      <c r="M1243" s="43">
        <f t="shared" si="40"/>
        <v>625</v>
      </c>
      <c r="N1243" s="44" t="str">
        <f t="shared" si="41"/>
        <v>625pieces</v>
      </c>
      <c r="O1243" s="51">
        <f t="shared" si="46"/>
        <v>270.5</v>
      </c>
      <c r="P1243" s="46"/>
      <c r="Q1243" s="46"/>
      <c r="R1243" s="46"/>
      <c r="S1243" s="46"/>
      <c r="T1243" s="46"/>
      <c r="U1243" s="46"/>
      <c r="V1243" s="46"/>
      <c r="W1243" s="46"/>
      <c r="X1243" s="46"/>
      <c r="Y1243" s="46"/>
      <c r="Z1243" s="46"/>
    </row>
    <row r="1244" spans="1:26" ht="13.5" customHeight="1">
      <c r="A1244" s="232">
        <v>427</v>
      </c>
      <c r="B1244" s="48" t="s">
        <v>1002</v>
      </c>
      <c r="C1244" s="34" t="s">
        <v>43</v>
      </c>
      <c r="D1244" s="35"/>
      <c r="E1244" s="50" t="s">
        <v>1006</v>
      </c>
      <c r="F1244" s="37"/>
      <c r="G1244" s="38">
        <v>192.5</v>
      </c>
      <c r="H1244" s="39">
        <v>1</v>
      </c>
      <c r="I1244" s="39">
        <v>1</v>
      </c>
      <c r="J1244" s="121" t="s">
        <v>117</v>
      </c>
      <c r="K1244" s="41" t="s">
        <v>26</v>
      </c>
      <c r="L1244" s="42" t="str">
        <f t="shared" si="39"/>
        <v>1rolls</v>
      </c>
      <c r="M1244" s="43">
        <f t="shared" si="40"/>
        <v>1</v>
      </c>
      <c r="N1244" s="44" t="str">
        <f t="shared" si="41"/>
        <v>1rolls</v>
      </c>
      <c r="O1244" s="51">
        <f t="shared" si="46"/>
        <v>192.5</v>
      </c>
      <c r="P1244" s="46"/>
      <c r="Q1244" s="46"/>
      <c r="R1244" s="46"/>
      <c r="S1244" s="46"/>
      <c r="T1244" s="46"/>
      <c r="U1244" s="46"/>
      <c r="V1244" s="46"/>
      <c r="W1244" s="46"/>
      <c r="X1244" s="46"/>
      <c r="Y1244" s="46"/>
      <c r="Z1244" s="46"/>
    </row>
    <row r="1245" spans="1:26" ht="13.5" customHeight="1">
      <c r="A1245" s="232">
        <v>427</v>
      </c>
      <c r="B1245" s="68" t="s">
        <v>1002</v>
      </c>
      <c r="C1245" s="53" t="s">
        <v>39</v>
      </c>
      <c r="D1245" s="68"/>
      <c r="E1245" s="68" t="s">
        <v>1004</v>
      </c>
      <c r="F1245" s="111"/>
      <c r="G1245" s="70">
        <v>340</v>
      </c>
      <c r="H1245" s="78">
        <v>2</v>
      </c>
      <c r="I1245" s="78">
        <v>1</v>
      </c>
      <c r="J1245" s="160" t="s">
        <v>117</v>
      </c>
      <c r="K1245" s="41" t="s">
        <v>26</v>
      </c>
      <c r="L1245" s="42" t="str">
        <f t="shared" si="39"/>
        <v>1rolls</v>
      </c>
      <c r="M1245" s="43">
        <f t="shared" si="40"/>
        <v>2</v>
      </c>
      <c r="N1245" s="44" t="str">
        <f t="shared" si="41"/>
        <v>2rolls</v>
      </c>
      <c r="O1245" s="51">
        <f t="shared" si="46"/>
        <v>680</v>
      </c>
      <c r="P1245" s="46"/>
      <c r="Q1245" s="46"/>
      <c r="R1245" s="46"/>
      <c r="S1245" s="46"/>
      <c r="T1245" s="46"/>
      <c r="U1245" s="46"/>
      <c r="V1245" s="46"/>
      <c r="W1245" s="46"/>
      <c r="X1245" s="46"/>
      <c r="Y1245" s="46"/>
      <c r="Z1245" s="46"/>
    </row>
    <row r="1246" spans="1:26" ht="13.5" customHeight="1">
      <c r="A1246" s="233">
        <v>427</v>
      </c>
      <c r="B1246" s="122" t="s">
        <v>1002</v>
      </c>
      <c r="C1246" s="34" t="s">
        <v>82</v>
      </c>
      <c r="D1246" s="35"/>
      <c r="E1246" s="122" t="s">
        <v>1003</v>
      </c>
      <c r="F1246" s="111" t="s">
        <v>76</v>
      </c>
      <c r="G1246" s="207">
        <v>300</v>
      </c>
      <c r="H1246" s="165">
        <v>5</v>
      </c>
      <c r="I1246" s="170">
        <v>1</v>
      </c>
      <c r="J1246" s="387" t="s">
        <v>117</v>
      </c>
      <c r="K1246" s="41" t="s">
        <v>26</v>
      </c>
      <c r="L1246" s="42" t="str">
        <f t="shared" si="39"/>
        <v>1rolls</v>
      </c>
      <c r="M1246" s="43">
        <f t="shared" si="40"/>
        <v>5</v>
      </c>
      <c r="N1246" s="44" t="str">
        <f t="shared" si="41"/>
        <v>5rolls</v>
      </c>
      <c r="O1246" s="51">
        <f t="shared" si="46"/>
        <v>1500</v>
      </c>
      <c r="P1246" s="46"/>
      <c r="Q1246" s="46"/>
      <c r="R1246" s="46"/>
      <c r="S1246" s="46"/>
      <c r="T1246" s="46"/>
      <c r="U1246" s="46"/>
      <c r="V1246" s="46"/>
      <c r="W1246" s="46"/>
      <c r="X1246" s="46"/>
      <c r="Y1246" s="46"/>
      <c r="Z1246" s="46"/>
    </row>
    <row r="1247" spans="1:26" ht="13.5" customHeight="1">
      <c r="A1247" s="233">
        <v>427</v>
      </c>
      <c r="B1247" s="209" t="s">
        <v>1002</v>
      </c>
      <c r="C1247" s="34" t="s">
        <v>6</v>
      </c>
      <c r="D1247" s="35"/>
      <c r="E1247" s="116" t="s">
        <v>1005</v>
      </c>
      <c r="F1247" s="111"/>
      <c r="G1247" s="38">
        <v>238</v>
      </c>
      <c r="H1247" s="39">
        <v>1</v>
      </c>
      <c r="I1247" s="39">
        <v>1</v>
      </c>
      <c r="J1247" s="121" t="s">
        <v>37</v>
      </c>
      <c r="K1247" s="41" t="s">
        <v>26</v>
      </c>
      <c r="L1247" s="42" t="str">
        <f t="shared" si="39"/>
        <v>1pieces</v>
      </c>
      <c r="M1247" s="43">
        <f t="shared" si="40"/>
        <v>1</v>
      </c>
      <c r="N1247" s="44" t="str">
        <f t="shared" si="41"/>
        <v>1pieces</v>
      </c>
      <c r="O1247" s="51">
        <f t="shared" si="46"/>
        <v>238</v>
      </c>
      <c r="P1247" s="46"/>
      <c r="Q1247" s="46"/>
      <c r="R1247" s="46"/>
      <c r="S1247" s="46"/>
      <c r="T1247" s="46"/>
      <c r="U1247" s="46"/>
      <c r="V1247" s="46"/>
      <c r="W1247" s="46"/>
      <c r="X1247" s="46"/>
      <c r="Y1247" s="46"/>
      <c r="Z1247" s="46"/>
    </row>
    <row r="1248" spans="1:26" ht="13.5" customHeight="1">
      <c r="A1248" s="232">
        <v>428</v>
      </c>
      <c r="B1248" s="48" t="s">
        <v>1836</v>
      </c>
      <c r="C1248" s="34" t="s">
        <v>43</v>
      </c>
      <c r="D1248" s="35"/>
      <c r="E1248" s="50" t="s">
        <v>1838</v>
      </c>
      <c r="F1248" s="37"/>
      <c r="G1248" s="38">
        <f>220/25</f>
        <v>8.8000000000000007</v>
      </c>
      <c r="H1248" s="39">
        <v>39</v>
      </c>
      <c r="I1248" s="39">
        <v>50</v>
      </c>
      <c r="J1248" s="121" t="s">
        <v>37</v>
      </c>
      <c r="K1248" s="41"/>
      <c r="L1248" s="42" t="str">
        <f t="shared" si="39"/>
        <v>50pieces</v>
      </c>
      <c r="M1248" s="43">
        <f t="shared" si="40"/>
        <v>1950</v>
      </c>
      <c r="N1248" s="44" t="str">
        <f t="shared" si="41"/>
        <v>1950pieces</v>
      </c>
      <c r="O1248" s="51">
        <f t="shared" si="46"/>
        <v>343.20000000000005</v>
      </c>
      <c r="P1248" s="46"/>
      <c r="Q1248" s="46"/>
      <c r="R1248" s="46"/>
      <c r="S1248" s="46"/>
      <c r="T1248" s="46"/>
      <c r="U1248" s="46"/>
      <c r="V1248" s="46"/>
      <c r="W1248" s="46"/>
      <c r="X1248" s="46"/>
      <c r="Y1248" s="46"/>
      <c r="Z1248" s="46"/>
    </row>
    <row r="1249" spans="1:26" ht="13.5" customHeight="1">
      <c r="A1249" s="232">
        <v>429</v>
      </c>
      <c r="B1249" s="48" t="s">
        <v>1842</v>
      </c>
      <c r="C1249" s="34" t="s">
        <v>43</v>
      </c>
      <c r="D1249" s="35"/>
      <c r="E1249" s="50" t="s">
        <v>1841</v>
      </c>
      <c r="F1249" s="37"/>
      <c r="G1249" s="38">
        <v>1</v>
      </c>
      <c r="H1249" s="39">
        <v>709</v>
      </c>
      <c r="I1249" s="39">
        <v>50</v>
      </c>
      <c r="J1249" s="121" t="s">
        <v>37</v>
      </c>
      <c r="K1249" s="41"/>
      <c r="L1249" s="42" t="str">
        <f t="shared" si="39"/>
        <v>50pieces</v>
      </c>
      <c r="M1249" s="43">
        <f t="shared" si="40"/>
        <v>35450</v>
      </c>
      <c r="N1249" s="44" t="str">
        <f t="shared" si="41"/>
        <v>35450pieces</v>
      </c>
      <c r="O1249" s="51">
        <f t="shared" si="46"/>
        <v>709</v>
      </c>
      <c r="P1249" s="46"/>
      <c r="Q1249" s="46"/>
      <c r="R1249" s="46"/>
      <c r="S1249" s="46"/>
      <c r="T1249" s="46"/>
      <c r="U1249" s="46"/>
      <c r="V1249" s="46"/>
      <c r="W1249" s="46"/>
      <c r="X1249" s="46"/>
      <c r="Y1249" s="46"/>
      <c r="Z1249" s="46"/>
    </row>
    <row r="1250" spans="1:26" ht="13.5" customHeight="1">
      <c r="A1250" s="233">
        <v>429</v>
      </c>
      <c r="B1250" s="268" t="s">
        <v>1842</v>
      </c>
      <c r="C1250" s="34" t="s">
        <v>82</v>
      </c>
      <c r="D1250" s="35"/>
      <c r="E1250" s="268"/>
      <c r="F1250" s="111" t="s">
        <v>76</v>
      </c>
      <c r="G1250" s="566">
        <v>0.76</v>
      </c>
      <c r="H1250" s="447">
        <v>239</v>
      </c>
      <c r="I1250" s="447">
        <v>1</v>
      </c>
      <c r="J1250" s="293" t="s">
        <v>37</v>
      </c>
      <c r="K1250" s="41" t="s">
        <v>26</v>
      </c>
      <c r="L1250" s="42" t="str">
        <f t="shared" si="39"/>
        <v>1pieces</v>
      </c>
      <c r="M1250" s="43">
        <f t="shared" si="40"/>
        <v>239</v>
      </c>
      <c r="N1250" s="44" t="str">
        <f t="shared" si="41"/>
        <v>239pieces</v>
      </c>
      <c r="O1250" s="51">
        <f t="shared" si="46"/>
        <v>181.64000000000001</v>
      </c>
      <c r="P1250" s="46"/>
      <c r="Q1250" s="46"/>
      <c r="R1250" s="46"/>
      <c r="S1250" s="46"/>
      <c r="T1250" s="46"/>
      <c r="U1250" s="46"/>
      <c r="V1250" s="46"/>
      <c r="W1250" s="46"/>
      <c r="X1250" s="46"/>
      <c r="Y1250" s="46"/>
      <c r="Z1250" s="46"/>
    </row>
    <row r="1251" spans="1:26" ht="13.5" customHeight="1">
      <c r="A1251" s="233">
        <v>429</v>
      </c>
      <c r="B1251" s="209" t="s">
        <v>1842</v>
      </c>
      <c r="C1251" s="34" t="s">
        <v>6</v>
      </c>
      <c r="D1251" s="35"/>
      <c r="E1251" s="116" t="s">
        <v>2654</v>
      </c>
      <c r="F1251" s="37"/>
      <c r="G1251" s="38">
        <f>28.4/25</f>
        <v>1.1359999999999999</v>
      </c>
      <c r="H1251" s="371">
        <f>150+125</f>
        <v>275</v>
      </c>
      <c r="I1251" s="39">
        <v>1</v>
      </c>
      <c r="J1251" s="121" t="s">
        <v>37</v>
      </c>
      <c r="K1251" s="41" t="s">
        <v>26</v>
      </c>
      <c r="L1251" s="42" t="str">
        <f t="shared" si="39"/>
        <v>1pieces</v>
      </c>
      <c r="M1251" s="43">
        <f t="shared" si="40"/>
        <v>275</v>
      </c>
      <c r="N1251" s="44" t="str">
        <f t="shared" si="41"/>
        <v>275pieces</v>
      </c>
      <c r="O1251" s="51">
        <f t="shared" si="46"/>
        <v>312.39999999999998</v>
      </c>
      <c r="P1251" s="46"/>
      <c r="Q1251" s="46"/>
      <c r="R1251" s="46"/>
      <c r="S1251" s="46"/>
      <c r="T1251" s="46"/>
      <c r="U1251" s="46"/>
      <c r="V1251" s="46"/>
      <c r="W1251" s="46"/>
      <c r="X1251" s="46"/>
      <c r="Y1251" s="46"/>
      <c r="Z1251" s="46"/>
    </row>
    <row r="1252" spans="1:26" ht="13.5" customHeight="1">
      <c r="A1252" s="232">
        <v>430</v>
      </c>
      <c r="B1252" s="48" t="s">
        <v>1850</v>
      </c>
      <c r="C1252" s="34" t="s">
        <v>43</v>
      </c>
      <c r="D1252" s="35"/>
      <c r="E1252" s="50" t="s">
        <v>1841</v>
      </c>
      <c r="F1252" s="37"/>
      <c r="G1252" s="38">
        <f>150/50</f>
        <v>3</v>
      </c>
      <c r="H1252" s="39">
        <v>200</v>
      </c>
      <c r="I1252" s="39">
        <v>50</v>
      </c>
      <c r="J1252" s="121" t="s">
        <v>37</v>
      </c>
      <c r="K1252" s="41"/>
      <c r="L1252" s="42" t="str">
        <f t="shared" si="39"/>
        <v>50pieces</v>
      </c>
      <c r="M1252" s="43">
        <f t="shared" si="40"/>
        <v>10000</v>
      </c>
      <c r="N1252" s="44" t="str">
        <f t="shared" si="41"/>
        <v>10000pieces</v>
      </c>
      <c r="O1252" s="51">
        <f t="shared" si="46"/>
        <v>600</v>
      </c>
      <c r="P1252" s="46"/>
      <c r="Q1252" s="46"/>
      <c r="R1252" s="46"/>
      <c r="S1252" s="46"/>
      <c r="T1252" s="46"/>
      <c r="U1252" s="46"/>
      <c r="V1252" s="46"/>
      <c r="W1252" s="46"/>
      <c r="X1252" s="46"/>
      <c r="Y1252" s="46"/>
      <c r="Z1252" s="46"/>
    </row>
    <row r="1253" spans="1:26" ht="13.5" customHeight="1">
      <c r="A1253" s="232">
        <v>430</v>
      </c>
      <c r="B1253" s="52" t="s">
        <v>1850</v>
      </c>
      <c r="C1253" s="53" t="s">
        <v>39</v>
      </c>
      <c r="D1253" s="52"/>
      <c r="E1253" s="52" t="s">
        <v>1841</v>
      </c>
      <c r="F1253" s="111"/>
      <c r="G1253" s="70">
        <v>200</v>
      </c>
      <c r="H1253" s="71">
        <v>2</v>
      </c>
      <c r="I1253" s="71">
        <v>50</v>
      </c>
      <c r="J1253" s="160" t="s">
        <v>37</v>
      </c>
      <c r="K1253" s="41" t="s">
        <v>26</v>
      </c>
      <c r="L1253" s="42" t="str">
        <f t="shared" si="39"/>
        <v>50pieces</v>
      </c>
      <c r="M1253" s="43">
        <f t="shared" si="40"/>
        <v>100</v>
      </c>
      <c r="N1253" s="44" t="str">
        <f t="shared" si="41"/>
        <v>100pieces</v>
      </c>
      <c r="O1253" s="51">
        <f t="shared" si="46"/>
        <v>400</v>
      </c>
      <c r="P1253" s="46"/>
      <c r="Q1253" s="46"/>
      <c r="R1253" s="46"/>
      <c r="S1253" s="46"/>
      <c r="T1253" s="46"/>
      <c r="U1253" s="46"/>
      <c r="V1253" s="46"/>
      <c r="W1253" s="46"/>
      <c r="X1253" s="46"/>
      <c r="Y1253" s="46"/>
      <c r="Z1253" s="46"/>
    </row>
    <row r="1254" spans="1:26" ht="13.5" customHeight="1">
      <c r="A1254" s="232">
        <v>431</v>
      </c>
      <c r="B1254" s="48" t="s">
        <v>1856</v>
      </c>
      <c r="C1254" s="34" t="s">
        <v>43</v>
      </c>
      <c r="D1254" s="35"/>
      <c r="E1254" s="50" t="s">
        <v>1857</v>
      </c>
      <c r="F1254" s="37"/>
      <c r="G1254" s="38">
        <f>20/40</f>
        <v>0.5</v>
      </c>
      <c r="H1254" s="39">
        <v>200</v>
      </c>
      <c r="I1254" s="39">
        <v>40</v>
      </c>
      <c r="J1254" s="121" t="s">
        <v>37</v>
      </c>
      <c r="K1254" s="41"/>
      <c r="L1254" s="42" t="str">
        <f t="shared" si="39"/>
        <v>40pieces</v>
      </c>
      <c r="M1254" s="43">
        <f t="shared" si="40"/>
        <v>8000</v>
      </c>
      <c r="N1254" s="44" t="str">
        <f t="shared" si="41"/>
        <v>8000pieces</v>
      </c>
      <c r="O1254" s="51">
        <f t="shared" si="46"/>
        <v>100</v>
      </c>
      <c r="P1254" s="46"/>
      <c r="Q1254" s="46"/>
      <c r="R1254" s="46"/>
      <c r="S1254" s="46"/>
      <c r="T1254" s="46"/>
      <c r="U1254" s="46"/>
      <c r="V1254" s="46"/>
      <c r="W1254" s="46"/>
      <c r="X1254" s="46"/>
      <c r="Y1254" s="46"/>
      <c r="Z1254" s="46"/>
    </row>
    <row r="1255" spans="1:26" ht="13.5" customHeight="1">
      <c r="A1255" s="232">
        <v>432</v>
      </c>
      <c r="B1255" s="48" t="s">
        <v>1860</v>
      </c>
      <c r="C1255" s="34" t="s">
        <v>43</v>
      </c>
      <c r="D1255" s="35"/>
      <c r="E1255" s="50" t="s">
        <v>1861</v>
      </c>
      <c r="F1255" s="37"/>
      <c r="G1255" s="38">
        <v>40.799999999999997</v>
      </c>
      <c r="H1255" s="39">
        <v>4</v>
      </c>
      <c r="I1255" s="39">
        <v>1</v>
      </c>
      <c r="J1255" s="121" t="s">
        <v>42</v>
      </c>
      <c r="K1255" s="41"/>
      <c r="L1255" s="42" t="str">
        <f t="shared" si="39"/>
        <v>1packs</v>
      </c>
      <c r="M1255" s="43">
        <f t="shared" si="40"/>
        <v>4</v>
      </c>
      <c r="N1255" s="44" t="str">
        <f t="shared" si="41"/>
        <v>4packs</v>
      </c>
      <c r="O1255" s="51">
        <f t="shared" si="46"/>
        <v>163.19999999999999</v>
      </c>
      <c r="P1255" s="46"/>
      <c r="Q1255" s="46"/>
      <c r="R1255" s="46"/>
      <c r="S1255" s="46"/>
      <c r="T1255" s="46"/>
      <c r="U1255" s="46"/>
      <c r="V1255" s="46"/>
      <c r="W1255" s="46"/>
      <c r="X1255" s="46"/>
      <c r="Y1255" s="46"/>
      <c r="Z1255" s="46"/>
    </row>
    <row r="1256" spans="1:26" ht="13.5" customHeight="1">
      <c r="A1256" s="232">
        <v>433</v>
      </c>
      <c r="B1256" s="48" t="s">
        <v>2091</v>
      </c>
      <c r="C1256" s="34" t="s">
        <v>43</v>
      </c>
      <c r="D1256" s="35"/>
      <c r="E1256" s="50" t="s">
        <v>2092</v>
      </c>
      <c r="F1256" s="37"/>
      <c r="G1256" s="38">
        <v>550</v>
      </c>
      <c r="H1256" s="39">
        <v>2</v>
      </c>
      <c r="I1256" s="39">
        <v>1</v>
      </c>
      <c r="J1256" s="121" t="s">
        <v>396</v>
      </c>
      <c r="K1256" s="41"/>
      <c r="L1256" s="42" t="str">
        <f t="shared" si="39"/>
        <v>1bundle</v>
      </c>
      <c r="M1256" s="43">
        <f t="shared" si="40"/>
        <v>2</v>
      </c>
      <c r="N1256" s="44" t="str">
        <f t="shared" si="41"/>
        <v>2bundle</v>
      </c>
      <c r="O1256" s="51">
        <f t="shared" si="46"/>
        <v>1100</v>
      </c>
      <c r="P1256" s="46"/>
      <c r="Q1256" s="46"/>
      <c r="R1256" s="46"/>
      <c r="S1256" s="46"/>
      <c r="T1256" s="46"/>
      <c r="U1256" s="46"/>
      <c r="V1256" s="46"/>
      <c r="W1256" s="46"/>
      <c r="X1256" s="46"/>
      <c r="Y1256" s="46"/>
      <c r="Z1256" s="46"/>
    </row>
    <row r="1257" spans="1:26" ht="13.5" customHeight="1">
      <c r="A1257" s="232">
        <v>434</v>
      </c>
      <c r="B1257" s="48" t="s">
        <v>2156</v>
      </c>
      <c r="C1257" s="34" t="s">
        <v>43</v>
      </c>
      <c r="D1257" s="35"/>
      <c r="E1257" s="50" t="s">
        <v>2157</v>
      </c>
      <c r="F1257" s="37"/>
      <c r="G1257" s="38">
        <v>90.5</v>
      </c>
      <c r="H1257" s="39">
        <v>3</v>
      </c>
      <c r="I1257" s="39">
        <v>1</v>
      </c>
      <c r="J1257" s="121" t="s">
        <v>231</v>
      </c>
      <c r="K1257" s="41"/>
      <c r="L1257" s="42" t="str">
        <f t="shared" si="39"/>
        <v>1box</v>
      </c>
      <c r="M1257" s="43">
        <f t="shared" si="40"/>
        <v>3</v>
      </c>
      <c r="N1257" s="44" t="str">
        <f t="shared" si="41"/>
        <v>3box</v>
      </c>
      <c r="O1257" s="51">
        <f t="shared" si="46"/>
        <v>271.5</v>
      </c>
      <c r="P1257" s="46"/>
      <c r="Q1257" s="46"/>
      <c r="R1257" s="46"/>
      <c r="S1257" s="46"/>
      <c r="T1257" s="46"/>
      <c r="U1257" s="46"/>
      <c r="V1257" s="46"/>
      <c r="W1257" s="46"/>
      <c r="X1257" s="46"/>
      <c r="Y1257" s="46"/>
      <c r="Z1257" s="46"/>
    </row>
    <row r="1258" spans="1:26" ht="13.5" customHeight="1">
      <c r="A1258" s="232">
        <v>435</v>
      </c>
      <c r="B1258" s="48" t="s">
        <v>2175</v>
      </c>
      <c r="C1258" s="34" t="s">
        <v>43</v>
      </c>
      <c r="D1258" s="35"/>
      <c r="E1258" s="50" t="s">
        <v>2176</v>
      </c>
      <c r="F1258" s="37"/>
      <c r="G1258" s="38">
        <v>1</v>
      </c>
      <c r="H1258" s="39">
        <v>143</v>
      </c>
      <c r="I1258" s="39">
        <v>50</v>
      </c>
      <c r="J1258" s="121" t="s">
        <v>37</v>
      </c>
      <c r="K1258" s="41"/>
      <c r="L1258" s="42" t="str">
        <f t="shared" si="39"/>
        <v>50pieces</v>
      </c>
      <c r="M1258" s="43">
        <f t="shared" si="40"/>
        <v>7150</v>
      </c>
      <c r="N1258" s="44" t="str">
        <f t="shared" si="41"/>
        <v>7150pieces</v>
      </c>
      <c r="O1258" s="51">
        <f t="shared" si="46"/>
        <v>143</v>
      </c>
      <c r="P1258" s="46"/>
      <c r="Q1258" s="46"/>
      <c r="R1258" s="46"/>
      <c r="S1258" s="46"/>
      <c r="T1258" s="46"/>
      <c r="U1258" s="46"/>
      <c r="V1258" s="46"/>
      <c r="W1258" s="46"/>
      <c r="X1258" s="46"/>
      <c r="Y1258" s="46"/>
      <c r="Z1258" s="46"/>
    </row>
    <row r="1259" spans="1:26" ht="13.5" customHeight="1">
      <c r="A1259" s="232">
        <v>436</v>
      </c>
      <c r="B1259" s="48" t="s">
        <v>2386</v>
      </c>
      <c r="C1259" s="34" t="s">
        <v>43</v>
      </c>
      <c r="D1259" s="35"/>
      <c r="E1259" s="50" t="s">
        <v>2387</v>
      </c>
      <c r="F1259" s="37"/>
      <c r="G1259" s="384">
        <v>53.6</v>
      </c>
      <c r="H1259" s="371">
        <v>4</v>
      </c>
      <c r="I1259" s="39">
        <v>1</v>
      </c>
      <c r="J1259" s="121" t="s">
        <v>42</v>
      </c>
      <c r="K1259" s="41"/>
      <c r="L1259" s="42" t="str">
        <f t="shared" si="39"/>
        <v>1packs</v>
      </c>
      <c r="M1259" s="43">
        <f t="shared" si="40"/>
        <v>4</v>
      </c>
      <c r="N1259" s="44" t="str">
        <f t="shared" si="41"/>
        <v>4packs</v>
      </c>
      <c r="O1259" s="51">
        <f t="shared" si="46"/>
        <v>214.4</v>
      </c>
      <c r="P1259" s="46"/>
      <c r="Q1259" s="46"/>
      <c r="R1259" s="46"/>
      <c r="S1259" s="46"/>
      <c r="T1259" s="46"/>
      <c r="U1259" s="46"/>
      <c r="V1259" s="46"/>
      <c r="W1259" s="46"/>
      <c r="X1259" s="46"/>
      <c r="Y1259" s="46"/>
      <c r="Z1259" s="46"/>
    </row>
    <row r="1260" spans="1:26" ht="13.5" customHeight="1">
      <c r="A1260" s="233">
        <v>436</v>
      </c>
      <c r="B1260" s="79" t="s">
        <v>2386</v>
      </c>
      <c r="C1260" s="34" t="s">
        <v>47</v>
      </c>
      <c r="D1260" s="59"/>
      <c r="E1260" s="50" t="s">
        <v>2387</v>
      </c>
      <c r="F1260" s="59"/>
      <c r="G1260" s="384">
        <v>74</v>
      </c>
      <c r="H1260" s="371">
        <v>3</v>
      </c>
      <c r="I1260" s="39">
        <v>1</v>
      </c>
      <c r="J1260" s="121" t="s">
        <v>42</v>
      </c>
      <c r="K1260" s="46"/>
      <c r="L1260" s="42" t="str">
        <f t="shared" si="39"/>
        <v>1packs</v>
      </c>
      <c r="M1260" s="43">
        <f t="shared" si="40"/>
        <v>3</v>
      </c>
      <c r="N1260" s="44" t="str">
        <f t="shared" si="41"/>
        <v>3packs</v>
      </c>
      <c r="O1260" s="51">
        <f t="shared" si="46"/>
        <v>222</v>
      </c>
      <c r="P1260" s="46"/>
      <c r="Q1260" s="46"/>
      <c r="R1260" s="46"/>
      <c r="S1260" s="46"/>
      <c r="T1260" s="46"/>
      <c r="U1260" s="46"/>
      <c r="V1260" s="46"/>
      <c r="W1260" s="46"/>
      <c r="X1260" s="46"/>
      <c r="Y1260" s="46"/>
      <c r="Z1260" s="46"/>
    </row>
    <row r="1261" spans="1:26" ht="13.5" customHeight="1">
      <c r="A1261" s="232">
        <v>437</v>
      </c>
      <c r="B1261" s="48" t="s">
        <v>1967</v>
      </c>
      <c r="C1261" s="34" t="s">
        <v>43</v>
      </c>
      <c r="D1261" s="35"/>
      <c r="E1261" s="50" t="s">
        <v>1964</v>
      </c>
      <c r="F1261" s="37"/>
      <c r="G1261" s="38">
        <v>277</v>
      </c>
      <c r="H1261" s="385">
        <v>45.72</v>
      </c>
      <c r="I1261" s="39">
        <v>1</v>
      </c>
      <c r="J1261" s="121" t="s">
        <v>33</v>
      </c>
      <c r="K1261" s="41"/>
      <c r="L1261" s="42" t="str">
        <f t="shared" si="39"/>
        <v>1kg</v>
      </c>
      <c r="M1261" s="43">
        <f t="shared" si="40"/>
        <v>45.72</v>
      </c>
      <c r="N1261" s="44" t="str">
        <f t="shared" si="41"/>
        <v>45.72kg</v>
      </c>
      <c r="O1261" s="51">
        <f t="shared" si="46"/>
        <v>12664.44</v>
      </c>
      <c r="P1261" s="46"/>
      <c r="Q1261" s="46"/>
      <c r="R1261" s="46"/>
      <c r="S1261" s="46"/>
      <c r="T1261" s="46"/>
      <c r="U1261" s="46"/>
      <c r="V1261" s="46"/>
      <c r="W1261" s="46"/>
      <c r="X1261" s="46"/>
      <c r="Y1261" s="46"/>
      <c r="Z1261" s="46"/>
    </row>
    <row r="1262" spans="1:26" ht="13.5" customHeight="1">
      <c r="A1262" s="233">
        <v>437</v>
      </c>
      <c r="B1262" s="48" t="s">
        <v>1968</v>
      </c>
      <c r="C1262" s="34" t="s">
        <v>35</v>
      </c>
      <c r="D1262" s="35"/>
      <c r="E1262" s="50" t="s">
        <v>1957</v>
      </c>
      <c r="F1262" s="37"/>
      <c r="G1262" s="38">
        <v>440</v>
      </c>
      <c r="H1262" s="39">
        <v>10.5</v>
      </c>
      <c r="I1262" s="39">
        <v>1000</v>
      </c>
      <c r="J1262" s="121" t="s">
        <v>33</v>
      </c>
      <c r="K1262" s="41" t="s">
        <v>26</v>
      </c>
      <c r="L1262" s="42" t="str">
        <f t="shared" si="39"/>
        <v>1000kg</v>
      </c>
      <c r="M1262" s="43">
        <f t="shared" si="40"/>
        <v>10500</v>
      </c>
      <c r="N1262" s="44" t="str">
        <f t="shared" si="41"/>
        <v>10500kg</v>
      </c>
      <c r="O1262" s="51">
        <f t="shared" si="46"/>
        <v>4620</v>
      </c>
      <c r="P1262" s="46"/>
      <c r="Q1262" s="46"/>
      <c r="R1262" s="46"/>
      <c r="S1262" s="46"/>
      <c r="T1262" s="46"/>
      <c r="U1262" s="46"/>
      <c r="V1262" s="46"/>
      <c r="W1262" s="46"/>
      <c r="X1262" s="46"/>
      <c r="Y1262" s="46"/>
      <c r="Z1262" s="46"/>
    </row>
    <row r="1263" spans="1:26" ht="13.5" customHeight="1">
      <c r="A1263" s="233">
        <v>437</v>
      </c>
      <c r="B1263" s="209" t="s">
        <v>1967</v>
      </c>
      <c r="C1263" s="34" t="s">
        <v>6</v>
      </c>
      <c r="D1263" s="35"/>
      <c r="E1263" s="116" t="s">
        <v>1964</v>
      </c>
      <c r="F1263" s="37"/>
      <c r="G1263" s="38">
        <v>270</v>
      </c>
      <c r="H1263" s="39">
        <v>17</v>
      </c>
      <c r="I1263" s="39">
        <v>1</v>
      </c>
      <c r="J1263" s="121" t="s">
        <v>33</v>
      </c>
      <c r="K1263" s="41" t="s">
        <v>26</v>
      </c>
      <c r="L1263" s="42" t="str">
        <f t="shared" si="39"/>
        <v>1kg</v>
      </c>
      <c r="M1263" s="43">
        <f t="shared" si="40"/>
        <v>17</v>
      </c>
      <c r="N1263" s="44" t="str">
        <f t="shared" si="41"/>
        <v>17kg</v>
      </c>
      <c r="O1263" s="51">
        <f t="shared" si="46"/>
        <v>4590</v>
      </c>
      <c r="P1263" s="46"/>
      <c r="Q1263" s="46"/>
      <c r="R1263" s="46"/>
      <c r="S1263" s="46"/>
      <c r="T1263" s="46"/>
      <c r="U1263" s="46"/>
      <c r="V1263" s="46"/>
      <c r="W1263" s="46"/>
      <c r="X1263" s="46"/>
      <c r="Y1263" s="46"/>
      <c r="Z1263" s="46"/>
    </row>
    <row r="1264" spans="1:26" ht="13.5" customHeight="1">
      <c r="A1264" s="233">
        <v>437</v>
      </c>
      <c r="B1264" s="116" t="s">
        <v>1967</v>
      </c>
      <c r="C1264" s="34" t="s">
        <v>74</v>
      </c>
      <c r="D1264" s="35"/>
      <c r="E1264" s="116" t="s">
        <v>1307</v>
      </c>
      <c r="F1264" s="37" t="s">
        <v>76</v>
      </c>
      <c r="G1264" s="38">
        <v>289</v>
      </c>
      <c r="H1264" s="39">
        <v>25</v>
      </c>
      <c r="I1264" s="39">
        <v>1000</v>
      </c>
      <c r="J1264" s="121" t="s">
        <v>33</v>
      </c>
      <c r="K1264" s="41" t="s">
        <v>26</v>
      </c>
      <c r="L1264" s="42" t="str">
        <f t="shared" si="39"/>
        <v>1000kg</v>
      </c>
      <c r="M1264" s="43">
        <f t="shared" si="40"/>
        <v>25000</v>
      </c>
      <c r="N1264" s="44" t="str">
        <f t="shared" si="41"/>
        <v>25000kg</v>
      </c>
      <c r="O1264" s="51">
        <f t="shared" si="46"/>
        <v>7225</v>
      </c>
      <c r="P1264" s="46"/>
      <c r="Q1264" s="46"/>
      <c r="R1264" s="46"/>
      <c r="S1264" s="46"/>
      <c r="T1264" s="46"/>
      <c r="U1264" s="46"/>
      <c r="V1264" s="46"/>
      <c r="W1264" s="46"/>
      <c r="X1264" s="46"/>
      <c r="Y1264" s="46"/>
      <c r="Z1264" s="46"/>
    </row>
    <row r="1265" spans="1:26" ht="13.5" customHeight="1">
      <c r="A1265" s="233">
        <v>437</v>
      </c>
      <c r="B1265" s="36" t="s">
        <v>1967</v>
      </c>
      <c r="C1265" s="34" t="s">
        <v>27</v>
      </c>
      <c r="D1265" s="35"/>
      <c r="E1265" s="208" t="s">
        <v>1964</v>
      </c>
      <c r="F1265" s="37"/>
      <c r="G1265" s="38">
        <v>270</v>
      </c>
      <c r="H1265" s="39">
        <v>25</v>
      </c>
      <c r="I1265" s="39"/>
      <c r="J1265" s="121"/>
      <c r="K1265" s="41" t="s">
        <v>26</v>
      </c>
      <c r="L1265" s="42" t="str">
        <f t="shared" si="39"/>
        <v/>
      </c>
      <c r="M1265" s="43">
        <f t="shared" si="40"/>
        <v>0</v>
      </c>
      <c r="N1265" s="44" t="str">
        <f t="shared" si="41"/>
        <v>0</v>
      </c>
      <c r="O1265" s="133">
        <v>6804</v>
      </c>
      <c r="P1265" s="46"/>
      <c r="Q1265" s="46"/>
      <c r="R1265" s="46"/>
      <c r="S1265" s="46"/>
      <c r="T1265" s="46"/>
      <c r="U1265" s="46"/>
      <c r="V1265" s="46"/>
      <c r="W1265" s="46"/>
      <c r="X1265" s="46"/>
      <c r="Y1265" s="46"/>
      <c r="Z1265" s="46"/>
    </row>
    <row r="1266" spans="1:26" ht="13.5" customHeight="1">
      <c r="A1266" s="233">
        <v>437</v>
      </c>
      <c r="B1266" s="79" t="s">
        <v>1967</v>
      </c>
      <c r="C1266" s="34" t="s">
        <v>47</v>
      </c>
      <c r="D1266" s="59"/>
      <c r="E1266" s="50" t="s">
        <v>1964</v>
      </c>
      <c r="F1266" s="59"/>
      <c r="G1266" s="38">
        <v>282</v>
      </c>
      <c r="H1266" s="371">
        <v>47</v>
      </c>
      <c r="I1266" s="39">
        <v>1</v>
      </c>
      <c r="J1266" s="121" t="s">
        <v>33</v>
      </c>
      <c r="K1266" s="46"/>
      <c r="L1266" s="42" t="str">
        <f t="shared" si="39"/>
        <v>1kg</v>
      </c>
      <c r="M1266" s="43">
        <f t="shared" si="40"/>
        <v>47</v>
      </c>
      <c r="N1266" s="44" t="str">
        <f t="shared" si="41"/>
        <v>47kg</v>
      </c>
      <c r="O1266" s="51">
        <f t="shared" ref="O1266:O1329" si="47">G1266*H1266</f>
        <v>13254</v>
      </c>
      <c r="P1266" s="46"/>
      <c r="Q1266" s="46"/>
      <c r="R1266" s="46"/>
      <c r="S1266" s="46"/>
      <c r="T1266" s="46"/>
      <c r="U1266" s="46"/>
      <c r="V1266" s="46"/>
      <c r="W1266" s="46"/>
      <c r="X1266" s="46"/>
      <c r="Y1266" s="46"/>
      <c r="Z1266" s="46"/>
    </row>
    <row r="1267" spans="1:26" ht="13.5" customHeight="1">
      <c r="A1267" s="232">
        <v>438</v>
      </c>
      <c r="B1267" s="48" t="s">
        <v>1280</v>
      </c>
      <c r="C1267" s="34" t="s">
        <v>43</v>
      </c>
      <c r="D1267" s="35"/>
      <c r="E1267" s="50" t="s">
        <v>1281</v>
      </c>
      <c r="F1267" s="37"/>
      <c r="G1267" s="38">
        <f>400/5</f>
        <v>80</v>
      </c>
      <c r="H1267" s="39">
        <v>3</v>
      </c>
      <c r="I1267" s="39">
        <v>5</v>
      </c>
      <c r="J1267" s="121" t="s">
        <v>33</v>
      </c>
      <c r="K1267" s="41"/>
      <c r="L1267" s="42" t="str">
        <f t="shared" si="39"/>
        <v>5kg</v>
      </c>
      <c r="M1267" s="43">
        <f t="shared" si="40"/>
        <v>15</v>
      </c>
      <c r="N1267" s="44" t="str">
        <f t="shared" si="41"/>
        <v>15kg</v>
      </c>
      <c r="O1267" s="51">
        <f t="shared" si="47"/>
        <v>240</v>
      </c>
      <c r="P1267" s="46"/>
      <c r="Q1267" s="46"/>
      <c r="R1267" s="46"/>
      <c r="S1267" s="46"/>
      <c r="T1267" s="46"/>
      <c r="U1267" s="46"/>
      <c r="V1267" s="46"/>
      <c r="W1267" s="46"/>
      <c r="X1267" s="46"/>
      <c r="Y1267" s="46"/>
      <c r="Z1267" s="46"/>
    </row>
    <row r="1268" spans="1:26" ht="13.5" customHeight="1">
      <c r="A1268" s="233">
        <v>438</v>
      </c>
      <c r="B1268" s="79" t="s">
        <v>1280</v>
      </c>
      <c r="C1268" s="34" t="s">
        <v>47</v>
      </c>
      <c r="D1268" s="59"/>
      <c r="E1268" s="50" t="s">
        <v>1282</v>
      </c>
      <c r="F1268" s="59"/>
      <c r="G1268" s="38">
        <v>48.8</v>
      </c>
      <c r="H1268" s="39">
        <v>405</v>
      </c>
      <c r="I1268" s="39">
        <v>1</v>
      </c>
      <c r="J1268" s="121" t="s">
        <v>33</v>
      </c>
      <c r="K1268" s="46"/>
      <c r="L1268" s="42" t="str">
        <f t="shared" si="39"/>
        <v>1kg</v>
      </c>
      <c r="M1268" s="43">
        <f t="shared" si="40"/>
        <v>405</v>
      </c>
      <c r="N1268" s="44" t="str">
        <f t="shared" si="41"/>
        <v>405kg</v>
      </c>
      <c r="O1268" s="51">
        <f t="shared" si="47"/>
        <v>19764</v>
      </c>
      <c r="P1268" s="46"/>
      <c r="Q1268" s="46"/>
      <c r="R1268" s="46"/>
      <c r="S1268" s="46"/>
      <c r="T1268" s="46"/>
      <c r="U1268" s="46"/>
      <c r="V1268" s="46"/>
      <c r="W1268" s="46"/>
      <c r="X1268" s="46"/>
      <c r="Y1268" s="46"/>
      <c r="Z1268" s="46"/>
    </row>
    <row r="1269" spans="1:26" ht="13.5" customHeight="1">
      <c r="A1269" s="232">
        <v>439</v>
      </c>
      <c r="B1269" s="48" t="s">
        <v>1489</v>
      </c>
      <c r="C1269" s="34" t="s">
        <v>43</v>
      </c>
      <c r="D1269" s="35"/>
      <c r="E1269" s="50" t="s">
        <v>1491</v>
      </c>
      <c r="F1269" s="37"/>
      <c r="G1269" s="38">
        <v>100</v>
      </c>
      <c r="H1269" s="39">
        <v>1</v>
      </c>
      <c r="I1269" s="39">
        <v>1</v>
      </c>
      <c r="J1269" s="121" t="s">
        <v>33</v>
      </c>
      <c r="K1269" s="41"/>
      <c r="L1269" s="42" t="str">
        <f t="shared" si="39"/>
        <v>1kg</v>
      </c>
      <c r="M1269" s="43">
        <f t="shared" si="40"/>
        <v>1</v>
      </c>
      <c r="N1269" s="44" t="str">
        <f t="shared" si="41"/>
        <v>1kg</v>
      </c>
      <c r="O1269" s="51">
        <f t="shared" si="47"/>
        <v>100</v>
      </c>
      <c r="P1269" s="46"/>
      <c r="Q1269" s="46"/>
      <c r="R1269" s="46"/>
      <c r="S1269" s="46"/>
      <c r="T1269" s="46"/>
      <c r="U1269" s="46"/>
      <c r="V1269" s="46"/>
      <c r="W1269" s="46"/>
      <c r="X1269" s="46"/>
      <c r="Y1269" s="46"/>
      <c r="Z1269" s="46"/>
    </row>
    <row r="1270" spans="1:26" ht="13.5" customHeight="1">
      <c r="A1270" s="232">
        <v>439</v>
      </c>
      <c r="B1270" s="52" t="s">
        <v>1489</v>
      </c>
      <c r="C1270" s="53" t="s">
        <v>39</v>
      </c>
      <c r="D1270" s="52"/>
      <c r="E1270" s="52" t="s">
        <v>1491</v>
      </c>
      <c r="F1270" s="37"/>
      <c r="G1270" s="70">
        <v>85</v>
      </c>
      <c r="H1270" s="71">
        <v>3.5</v>
      </c>
      <c r="I1270" s="71">
        <v>1</v>
      </c>
      <c r="J1270" s="160" t="s">
        <v>33</v>
      </c>
      <c r="K1270" s="41" t="s">
        <v>26</v>
      </c>
      <c r="L1270" s="42" t="str">
        <f t="shared" si="39"/>
        <v>1kg</v>
      </c>
      <c r="M1270" s="43">
        <f t="shared" si="40"/>
        <v>3.5</v>
      </c>
      <c r="N1270" s="44" t="str">
        <f t="shared" si="41"/>
        <v>3.5kg</v>
      </c>
      <c r="O1270" s="51">
        <f t="shared" si="47"/>
        <v>297.5</v>
      </c>
      <c r="P1270" s="46"/>
      <c r="Q1270" s="46"/>
      <c r="R1270" s="46"/>
      <c r="S1270" s="46"/>
      <c r="T1270" s="46"/>
      <c r="U1270" s="46"/>
      <c r="V1270" s="46"/>
      <c r="W1270" s="46"/>
      <c r="X1270" s="46"/>
      <c r="Y1270" s="46"/>
      <c r="Z1270" s="46"/>
    </row>
    <row r="1271" spans="1:26" ht="13.5" customHeight="1">
      <c r="A1271" s="233">
        <v>439</v>
      </c>
      <c r="B1271" s="128" t="s">
        <v>1489</v>
      </c>
      <c r="C1271" s="34" t="s">
        <v>82</v>
      </c>
      <c r="D1271" s="35"/>
      <c r="E1271" s="128" t="s">
        <v>1490</v>
      </c>
      <c r="F1271" s="111" t="s">
        <v>76</v>
      </c>
      <c r="G1271" s="207">
        <v>85</v>
      </c>
      <c r="H1271" s="165">
        <v>1.5</v>
      </c>
      <c r="I1271" s="165">
        <v>1</v>
      </c>
      <c r="J1271" s="387" t="s">
        <v>33</v>
      </c>
      <c r="K1271" s="41" t="s">
        <v>26</v>
      </c>
      <c r="L1271" s="42" t="str">
        <f t="shared" si="39"/>
        <v>1kg</v>
      </c>
      <c r="M1271" s="43">
        <f t="shared" si="40"/>
        <v>1.5</v>
      </c>
      <c r="N1271" s="44" t="str">
        <f t="shared" si="41"/>
        <v>1.5kg</v>
      </c>
      <c r="O1271" s="51">
        <f t="shared" si="47"/>
        <v>127.5</v>
      </c>
      <c r="P1271" s="46"/>
      <c r="Q1271" s="46"/>
      <c r="R1271" s="46"/>
      <c r="S1271" s="46"/>
      <c r="T1271" s="46"/>
      <c r="U1271" s="46"/>
      <c r="V1271" s="46"/>
      <c r="W1271" s="46"/>
      <c r="X1271" s="46"/>
      <c r="Y1271" s="46"/>
      <c r="Z1271" s="46"/>
    </row>
    <row r="1272" spans="1:26" ht="13.5" customHeight="1">
      <c r="A1272" s="233">
        <v>439</v>
      </c>
      <c r="B1272" s="36" t="s">
        <v>1489</v>
      </c>
      <c r="C1272" s="34" t="s">
        <v>27</v>
      </c>
      <c r="D1272" s="35"/>
      <c r="E1272" s="36" t="s">
        <v>1490</v>
      </c>
      <c r="F1272" s="37"/>
      <c r="G1272" s="38">
        <v>85</v>
      </c>
      <c r="H1272" s="39">
        <v>4</v>
      </c>
      <c r="I1272" s="39"/>
      <c r="J1272" s="121"/>
      <c r="K1272" s="41" t="s">
        <v>26</v>
      </c>
      <c r="L1272" s="42" t="str">
        <f t="shared" si="39"/>
        <v/>
      </c>
      <c r="M1272" s="43">
        <f t="shared" si="40"/>
        <v>0</v>
      </c>
      <c r="N1272" s="44" t="str">
        <f t="shared" si="41"/>
        <v>0</v>
      </c>
      <c r="O1272" s="45">
        <f t="shared" si="47"/>
        <v>340</v>
      </c>
      <c r="P1272" s="46"/>
      <c r="Q1272" s="46"/>
      <c r="R1272" s="46"/>
      <c r="S1272" s="46"/>
      <c r="T1272" s="46"/>
      <c r="U1272" s="46"/>
      <c r="V1272" s="46"/>
      <c r="W1272" s="46"/>
      <c r="X1272" s="46"/>
      <c r="Y1272" s="46"/>
      <c r="Z1272" s="46"/>
    </row>
    <row r="1273" spans="1:26" ht="13.5" customHeight="1">
      <c r="A1273" s="233">
        <v>439</v>
      </c>
      <c r="B1273" s="79" t="s">
        <v>1489</v>
      </c>
      <c r="C1273" s="34" t="s">
        <v>47</v>
      </c>
      <c r="D1273" s="59"/>
      <c r="E1273" s="50" t="s">
        <v>1491</v>
      </c>
      <c r="F1273" s="59"/>
      <c r="G1273" s="38">
        <v>85</v>
      </c>
      <c r="H1273" s="39">
        <v>10</v>
      </c>
      <c r="I1273" s="39">
        <v>1</v>
      </c>
      <c r="J1273" s="121" t="s">
        <v>33</v>
      </c>
      <c r="K1273" s="46"/>
      <c r="L1273" s="42" t="str">
        <f t="shared" si="39"/>
        <v>1kg</v>
      </c>
      <c r="M1273" s="43">
        <f t="shared" si="40"/>
        <v>10</v>
      </c>
      <c r="N1273" s="44" t="str">
        <f t="shared" si="41"/>
        <v>10kg</v>
      </c>
      <c r="O1273" s="51">
        <f t="shared" si="47"/>
        <v>850</v>
      </c>
      <c r="P1273" s="46"/>
      <c r="Q1273" s="46"/>
      <c r="R1273" s="46"/>
      <c r="S1273" s="46"/>
      <c r="T1273" s="46"/>
      <c r="U1273" s="46"/>
      <c r="V1273" s="46"/>
      <c r="W1273" s="46"/>
      <c r="X1273" s="46"/>
      <c r="Y1273" s="46"/>
      <c r="Z1273" s="46"/>
    </row>
    <row r="1274" spans="1:26" ht="13.5" customHeight="1">
      <c r="A1274" s="233">
        <v>439</v>
      </c>
      <c r="B1274" s="79" t="s">
        <v>1489</v>
      </c>
      <c r="C1274" s="94" t="s">
        <v>68</v>
      </c>
      <c r="D1274" s="59"/>
      <c r="E1274" s="116"/>
      <c r="F1274" s="59"/>
      <c r="G1274" s="212">
        <v>85</v>
      </c>
      <c r="H1274" s="326">
        <v>19.5</v>
      </c>
      <c r="I1274" s="326">
        <v>1</v>
      </c>
      <c r="J1274" s="257" t="s">
        <v>33</v>
      </c>
      <c r="K1274" s="46"/>
      <c r="L1274" s="42" t="str">
        <f t="shared" si="39"/>
        <v>1kg</v>
      </c>
      <c r="M1274" s="43">
        <f t="shared" si="40"/>
        <v>19.5</v>
      </c>
      <c r="N1274" s="44" t="str">
        <f t="shared" si="41"/>
        <v>19.5kg</v>
      </c>
      <c r="O1274" s="51">
        <f t="shared" si="47"/>
        <v>1657.5</v>
      </c>
      <c r="P1274" s="46"/>
      <c r="Q1274" s="46"/>
      <c r="R1274" s="46"/>
      <c r="S1274" s="46"/>
      <c r="T1274" s="46"/>
      <c r="U1274" s="46"/>
      <c r="V1274" s="46"/>
      <c r="W1274" s="46"/>
      <c r="X1274" s="46"/>
      <c r="Y1274" s="46"/>
      <c r="Z1274" s="46"/>
    </row>
    <row r="1275" spans="1:26" ht="13.5" customHeight="1">
      <c r="A1275" s="232">
        <v>440</v>
      </c>
      <c r="B1275" s="48" t="s">
        <v>251</v>
      </c>
      <c r="C1275" s="34" t="s">
        <v>43</v>
      </c>
      <c r="D1275" s="35"/>
      <c r="E1275" s="50" t="s">
        <v>253</v>
      </c>
      <c r="F1275" s="37"/>
      <c r="G1275" s="38">
        <v>8.65</v>
      </c>
      <c r="H1275" s="39">
        <v>30</v>
      </c>
      <c r="I1275" s="39">
        <v>10</v>
      </c>
      <c r="J1275" s="121" t="s">
        <v>37</v>
      </c>
      <c r="K1275" s="41"/>
      <c r="L1275" s="42" t="str">
        <f t="shared" si="39"/>
        <v>10pieces</v>
      </c>
      <c r="M1275" s="43">
        <f t="shared" si="40"/>
        <v>300</v>
      </c>
      <c r="N1275" s="44" t="str">
        <f t="shared" si="41"/>
        <v>300pieces</v>
      </c>
      <c r="O1275" s="51">
        <f t="shared" si="47"/>
        <v>259.5</v>
      </c>
      <c r="P1275" s="46"/>
      <c r="Q1275" s="46"/>
      <c r="R1275" s="46"/>
      <c r="S1275" s="46"/>
      <c r="T1275" s="46"/>
      <c r="U1275" s="46"/>
      <c r="V1275" s="46"/>
      <c r="W1275" s="46"/>
      <c r="X1275" s="46"/>
      <c r="Y1275" s="46"/>
      <c r="Z1275" s="46"/>
    </row>
    <row r="1276" spans="1:26" ht="13.5" customHeight="1">
      <c r="A1276" s="233">
        <v>440</v>
      </c>
      <c r="B1276" s="57" t="s">
        <v>251</v>
      </c>
      <c r="C1276" s="94" t="s">
        <v>68</v>
      </c>
      <c r="D1276" s="59"/>
      <c r="E1276" s="116"/>
      <c r="F1276" s="59"/>
      <c r="G1276" s="212">
        <v>8.48</v>
      </c>
      <c r="H1276" s="213">
        <v>8</v>
      </c>
      <c r="I1276" s="213">
        <v>10</v>
      </c>
      <c r="J1276" s="215" t="s">
        <v>37</v>
      </c>
      <c r="K1276" s="46"/>
      <c r="L1276" s="42" t="str">
        <f t="shared" si="39"/>
        <v>10pieces</v>
      </c>
      <c r="M1276" s="43">
        <f t="shared" si="40"/>
        <v>80</v>
      </c>
      <c r="N1276" s="44" t="str">
        <f t="shared" si="41"/>
        <v>80pieces</v>
      </c>
      <c r="O1276" s="51">
        <f t="shared" si="47"/>
        <v>67.84</v>
      </c>
      <c r="P1276" s="46"/>
      <c r="Q1276" s="46"/>
      <c r="R1276" s="46"/>
      <c r="S1276" s="46"/>
      <c r="T1276" s="46"/>
      <c r="U1276" s="46"/>
      <c r="V1276" s="46"/>
      <c r="W1276" s="46"/>
      <c r="X1276" s="46"/>
      <c r="Y1276" s="46"/>
      <c r="Z1276" s="46"/>
    </row>
    <row r="1277" spans="1:26" ht="13.5" customHeight="1">
      <c r="A1277" s="232">
        <v>441</v>
      </c>
      <c r="B1277" s="48" t="s">
        <v>272</v>
      </c>
      <c r="C1277" s="34" t="s">
        <v>43</v>
      </c>
      <c r="D1277" s="35"/>
      <c r="E1277" s="50" t="s">
        <v>273</v>
      </c>
      <c r="F1277" s="37"/>
      <c r="G1277" s="38">
        <v>6.05</v>
      </c>
      <c r="H1277" s="39">
        <v>60</v>
      </c>
      <c r="I1277" s="39">
        <v>10</v>
      </c>
      <c r="J1277" s="121" t="s">
        <v>37</v>
      </c>
      <c r="K1277" s="41"/>
      <c r="L1277" s="42" t="str">
        <f t="shared" si="39"/>
        <v>10pieces</v>
      </c>
      <c r="M1277" s="43">
        <f t="shared" si="40"/>
        <v>600</v>
      </c>
      <c r="N1277" s="44" t="str">
        <f t="shared" si="41"/>
        <v>600pieces</v>
      </c>
      <c r="O1277" s="51">
        <f t="shared" si="47"/>
        <v>363</v>
      </c>
      <c r="P1277" s="46"/>
      <c r="Q1277" s="46"/>
      <c r="R1277" s="46"/>
      <c r="S1277" s="46"/>
      <c r="T1277" s="46"/>
      <c r="U1277" s="46"/>
      <c r="V1277" s="46"/>
      <c r="W1277" s="46"/>
      <c r="X1277" s="46"/>
      <c r="Y1277" s="46"/>
      <c r="Z1277" s="46"/>
    </row>
    <row r="1278" spans="1:26" ht="13.5" customHeight="1">
      <c r="A1278" s="232">
        <v>442</v>
      </c>
      <c r="B1278" s="48" t="s">
        <v>338</v>
      </c>
      <c r="C1278" s="34" t="s">
        <v>43</v>
      </c>
      <c r="D1278" s="35"/>
      <c r="E1278" s="50" t="s">
        <v>341</v>
      </c>
      <c r="F1278" s="37"/>
      <c r="G1278" s="38">
        <v>5.92</v>
      </c>
      <c r="H1278" s="39">
        <v>30</v>
      </c>
      <c r="I1278" s="39">
        <v>10</v>
      </c>
      <c r="J1278" s="121" t="s">
        <v>37</v>
      </c>
      <c r="K1278" s="41"/>
      <c r="L1278" s="42" t="str">
        <f t="shared" si="39"/>
        <v>10pieces</v>
      </c>
      <c r="M1278" s="43">
        <f t="shared" si="40"/>
        <v>300</v>
      </c>
      <c r="N1278" s="44" t="str">
        <f t="shared" si="41"/>
        <v>300pieces</v>
      </c>
      <c r="O1278" s="51">
        <f t="shared" si="47"/>
        <v>177.6</v>
      </c>
      <c r="P1278" s="46"/>
      <c r="Q1278" s="46"/>
      <c r="R1278" s="46"/>
      <c r="S1278" s="46"/>
      <c r="T1278" s="46"/>
      <c r="U1278" s="46"/>
      <c r="V1278" s="46"/>
      <c r="W1278" s="46"/>
      <c r="X1278" s="46"/>
      <c r="Y1278" s="46"/>
      <c r="Z1278" s="46"/>
    </row>
    <row r="1279" spans="1:26" ht="13.5" customHeight="1">
      <c r="A1279" s="232">
        <v>442</v>
      </c>
      <c r="B1279" s="68" t="s">
        <v>338</v>
      </c>
      <c r="C1279" s="53" t="s">
        <v>39</v>
      </c>
      <c r="D1279" s="52"/>
      <c r="E1279" s="52" t="s">
        <v>340</v>
      </c>
      <c r="F1279" s="37"/>
      <c r="G1279" s="70">
        <v>6</v>
      </c>
      <c r="H1279" s="71">
        <v>84</v>
      </c>
      <c r="I1279" s="78">
        <v>10</v>
      </c>
      <c r="J1279" s="160" t="s">
        <v>37</v>
      </c>
      <c r="K1279" s="41" t="s">
        <v>26</v>
      </c>
      <c r="L1279" s="42" t="str">
        <f t="shared" si="39"/>
        <v>10pieces</v>
      </c>
      <c r="M1279" s="43">
        <f t="shared" si="40"/>
        <v>840</v>
      </c>
      <c r="N1279" s="44" t="str">
        <f t="shared" si="41"/>
        <v>840pieces</v>
      </c>
      <c r="O1279" s="51">
        <f t="shared" si="47"/>
        <v>504</v>
      </c>
      <c r="P1279" s="46"/>
      <c r="Q1279" s="46"/>
      <c r="R1279" s="46"/>
      <c r="S1279" s="46"/>
      <c r="T1279" s="46"/>
      <c r="U1279" s="46"/>
      <c r="V1279" s="46"/>
      <c r="W1279" s="46"/>
      <c r="X1279" s="46"/>
      <c r="Y1279" s="46"/>
      <c r="Z1279" s="46"/>
    </row>
    <row r="1280" spans="1:26" ht="13.5" customHeight="1">
      <c r="A1280" s="232">
        <v>443</v>
      </c>
      <c r="B1280" s="48" t="s">
        <v>414</v>
      </c>
      <c r="C1280" s="34" t="s">
        <v>43</v>
      </c>
      <c r="D1280" s="35"/>
      <c r="E1280" s="50" t="s">
        <v>415</v>
      </c>
      <c r="F1280" s="37"/>
      <c r="G1280" s="38">
        <v>22</v>
      </c>
      <c r="H1280" s="39">
        <v>8</v>
      </c>
      <c r="I1280" s="39">
        <v>1</v>
      </c>
      <c r="J1280" s="121" t="s">
        <v>37</v>
      </c>
      <c r="K1280" s="41"/>
      <c r="L1280" s="42" t="str">
        <f t="shared" si="39"/>
        <v>1pieces</v>
      </c>
      <c r="M1280" s="43">
        <f t="shared" si="40"/>
        <v>8</v>
      </c>
      <c r="N1280" s="44" t="str">
        <f t="shared" si="41"/>
        <v>8pieces</v>
      </c>
      <c r="O1280" s="51">
        <f t="shared" si="47"/>
        <v>176</v>
      </c>
      <c r="P1280" s="46"/>
      <c r="Q1280" s="46"/>
      <c r="R1280" s="46"/>
      <c r="S1280" s="46"/>
      <c r="T1280" s="46"/>
      <c r="U1280" s="46"/>
      <c r="V1280" s="46"/>
      <c r="W1280" s="46"/>
      <c r="X1280" s="46"/>
      <c r="Y1280" s="46"/>
      <c r="Z1280" s="46"/>
    </row>
    <row r="1281" spans="1:26" ht="13.5" customHeight="1">
      <c r="A1281" s="232">
        <v>444</v>
      </c>
      <c r="B1281" s="48" t="s">
        <v>440</v>
      </c>
      <c r="C1281" s="34" t="s">
        <v>43</v>
      </c>
      <c r="D1281" s="35"/>
      <c r="E1281" s="50" t="s">
        <v>441</v>
      </c>
      <c r="F1281" s="37"/>
      <c r="G1281" s="38">
        <v>6.5</v>
      </c>
      <c r="H1281" s="39">
        <v>32</v>
      </c>
      <c r="I1281" s="39">
        <v>10</v>
      </c>
      <c r="J1281" s="121" t="s">
        <v>37</v>
      </c>
      <c r="K1281" s="41"/>
      <c r="L1281" s="42" t="str">
        <f t="shared" si="39"/>
        <v>10pieces</v>
      </c>
      <c r="M1281" s="43">
        <f t="shared" si="40"/>
        <v>320</v>
      </c>
      <c r="N1281" s="44" t="str">
        <f t="shared" si="41"/>
        <v>320pieces</v>
      </c>
      <c r="O1281" s="51">
        <f t="shared" si="47"/>
        <v>208</v>
      </c>
      <c r="P1281" s="46"/>
      <c r="Q1281" s="46"/>
      <c r="R1281" s="46"/>
      <c r="S1281" s="46"/>
      <c r="T1281" s="46"/>
      <c r="U1281" s="46"/>
      <c r="V1281" s="46"/>
      <c r="W1281" s="46"/>
      <c r="X1281" s="46"/>
      <c r="Y1281" s="46"/>
      <c r="Z1281" s="46"/>
    </row>
    <row r="1282" spans="1:26" ht="13.5" customHeight="1">
      <c r="A1282" s="232">
        <v>445</v>
      </c>
      <c r="B1282" s="48" t="s">
        <v>528</v>
      </c>
      <c r="C1282" s="34" t="s">
        <v>43</v>
      </c>
      <c r="D1282" s="35"/>
      <c r="E1282" s="50" t="s">
        <v>529</v>
      </c>
      <c r="F1282" s="37"/>
      <c r="G1282" s="38">
        <f>816.4/50</f>
        <v>16.327999999999999</v>
      </c>
      <c r="H1282" s="39">
        <v>50</v>
      </c>
      <c r="I1282" s="39">
        <v>50</v>
      </c>
      <c r="J1282" s="121" t="s">
        <v>37</v>
      </c>
      <c r="K1282" s="41"/>
      <c r="L1282" s="42" t="str">
        <f t="shared" si="39"/>
        <v>50pieces</v>
      </c>
      <c r="M1282" s="43">
        <f t="shared" si="40"/>
        <v>2500</v>
      </c>
      <c r="N1282" s="44" t="str">
        <f t="shared" si="41"/>
        <v>2500pieces</v>
      </c>
      <c r="O1282" s="51">
        <f t="shared" si="47"/>
        <v>816.4</v>
      </c>
      <c r="P1282" s="46"/>
      <c r="Q1282" s="46"/>
      <c r="R1282" s="46"/>
      <c r="S1282" s="46"/>
      <c r="T1282" s="46"/>
      <c r="U1282" s="46"/>
      <c r="V1282" s="46"/>
      <c r="W1282" s="46"/>
      <c r="X1282" s="46"/>
      <c r="Y1282" s="46"/>
      <c r="Z1282" s="46"/>
    </row>
    <row r="1283" spans="1:26" ht="13.5" customHeight="1">
      <c r="A1283" s="233">
        <v>445</v>
      </c>
      <c r="B1283" s="79" t="s">
        <v>528</v>
      </c>
      <c r="C1283" s="34" t="s">
        <v>47</v>
      </c>
      <c r="D1283" s="59"/>
      <c r="E1283" s="50" t="s">
        <v>530</v>
      </c>
      <c r="F1283" s="59"/>
      <c r="G1283" s="38">
        <v>16.329999999999998</v>
      </c>
      <c r="H1283" s="39">
        <v>50</v>
      </c>
      <c r="I1283" s="39">
        <v>1</v>
      </c>
      <c r="J1283" s="121" t="s">
        <v>37</v>
      </c>
      <c r="K1283" s="46"/>
      <c r="L1283" s="42" t="str">
        <f t="shared" si="39"/>
        <v>1pieces</v>
      </c>
      <c r="M1283" s="43">
        <f t="shared" si="40"/>
        <v>50</v>
      </c>
      <c r="N1283" s="44" t="str">
        <f t="shared" si="41"/>
        <v>50pieces</v>
      </c>
      <c r="O1283" s="51">
        <f t="shared" si="47"/>
        <v>816.49999999999989</v>
      </c>
      <c r="P1283" s="46"/>
      <c r="Q1283" s="46"/>
      <c r="R1283" s="46"/>
      <c r="S1283" s="46"/>
      <c r="T1283" s="46"/>
      <c r="U1283" s="46"/>
      <c r="V1283" s="46"/>
      <c r="W1283" s="46"/>
      <c r="X1283" s="46"/>
      <c r="Y1283" s="46"/>
      <c r="Z1283" s="46"/>
    </row>
    <row r="1284" spans="1:26" ht="13.5" customHeight="1">
      <c r="A1284" s="233">
        <v>445</v>
      </c>
      <c r="B1284" s="57" t="s">
        <v>528</v>
      </c>
      <c r="C1284" s="94" t="s">
        <v>68</v>
      </c>
      <c r="D1284" s="59"/>
      <c r="E1284" s="116"/>
      <c r="F1284" s="59"/>
      <c r="G1284" s="212">
        <v>15.39</v>
      </c>
      <c r="H1284" s="213">
        <v>3</v>
      </c>
      <c r="I1284" s="326">
        <v>50</v>
      </c>
      <c r="J1284" s="215" t="s">
        <v>37</v>
      </c>
      <c r="K1284" s="46"/>
      <c r="L1284" s="42" t="str">
        <f t="shared" ref="L1284:L1538" si="48">CONCATENATE(I1284,J1284)</f>
        <v>50pieces</v>
      </c>
      <c r="M1284" s="43">
        <f t="shared" ref="M1284:M1538" si="49">H1284*I1284</f>
        <v>150</v>
      </c>
      <c r="N1284" s="44" t="str">
        <f t="shared" ref="N1284:N1538" si="50">CONCATENATE(M1284,J1284)</f>
        <v>150pieces</v>
      </c>
      <c r="O1284" s="51">
        <f t="shared" si="47"/>
        <v>46.17</v>
      </c>
      <c r="P1284" s="46"/>
      <c r="Q1284" s="46"/>
      <c r="R1284" s="46"/>
      <c r="S1284" s="46"/>
      <c r="T1284" s="46"/>
      <c r="U1284" s="46"/>
      <c r="V1284" s="46"/>
      <c r="W1284" s="46"/>
      <c r="X1284" s="46"/>
      <c r="Y1284" s="46"/>
      <c r="Z1284" s="46"/>
    </row>
    <row r="1285" spans="1:26" ht="13.5" customHeight="1">
      <c r="A1285" s="232">
        <v>446</v>
      </c>
      <c r="B1285" s="48" t="s">
        <v>595</v>
      </c>
      <c r="C1285" s="34" t="s">
        <v>43</v>
      </c>
      <c r="D1285" s="35"/>
      <c r="E1285" s="50" t="s">
        <v>596</v>
      </c>
      <c r="F1285" s="37"/>
      <c r="G1285" s="38">
        <f>1180.8/48</f>
        <v>24.599999999999998</v>
      </c>
      <c r="H1285" s="39">
        <v>24</v>
      </c>
      <c r="I1285" s="39">
        <v>48</v>
      </c>
      <c r="J1285" s="121" t="s">
        <v>37</v>
      </c>
      <c r="K1285" s="41"/>
      <c r="L1285" s="42" t="str">
        <f t="shared" si="48"/>
        <v>48pieces</v>
      </c>
      <c r="M1285" s="43">
        <f t="shared" si="49"/>
        <v>1152</v>
      </c>
      <c r="N1285" s="44" t="str">
        <f t="shared" si="50"/>
        <v>1152pieces</v>
      </c>
      <c r="O1285" s="51">
        <f t="shared" si="47"/>
        <v>590.4</v>
      </c>
      <c r="P1285" s="46"/>
      <c r="Q1285" s="46"/>
      <c r="R1285" s="46"/>
      <c r="S1285" s="46"/>
      <c r="T1285" s="46"/>
      <c r="U1285" s="46"/>
      <c r="V1285" s="46"/>
      <c r="W1285" s="46"/>
      <c r="X1285" s="46"/>
      <c r="Y1285" s="46"/>
      <c r="Z1285" s="46"/>
    </row>
    <row r="1286" spans="1:26" ht="13.5" customHeight="1">
      <c r="A1286" s="233">
        <v>446</v>
      </c>
      <c r="B1286" s="122" t="s">
        <v>595</v>
      </c>
      <c r="C1286" s="34" t="s">
        <v>82</v>
      </c>
      <c r="D1286" s="35"/>
      <c r="E1286" s="122" t="s">
        <v>596</v>
      </c>
      <c r="F1286" s="111" t="s">
        <v>76</v>
      </c>
      <c r="G1286" s="207">
        <v>24.5</v>
      </c>
      <c r="H1286" s="165">
        <v>3</v>
      </c>
      <c r="I1286" s="165">
        <v>1</v>
      </c>
      <c r="J1286" s="196" t="s">
        <v>37</v>
      </c>
      <c r="K1286" s="41" t="s">
        <v>26</v>
      </c>
      <c r="L1286" s="42" t="str">
        <f t="shared" si="48"/>
        <v>1pieces</v>
      </c>
      <c r="M1286" s="43">
        <f t="shared" si="49"/>
        <v>3</v>
      </c>
      <c r="N1286" s="44" t="str">
        <f t="shared" si="50"/>
        <v>3pieces</v>
      </c>
      <c r="O1286" s="51">
        <f t="shared" si="47"/>
        <v>73.5</v>
      </c>
      <c r="P1286" s="46"/>
      <c r="Q1286" s="46"/>
      <c r="R1286" s="46"/>
      <c r="S1286" s="46"/>
      <c r="T1286" s="46"/>
      <c r="U1286" s="46"/>
      <c r="V1286" s="46"/>
      <c r="W1286" s="46"/>
      <c r="X1286" s="46"/>
      <c r="Y1286" s="46"/>
      <c r="Z1286" s="46"/>
    </row>
    <row r="1287" spans="1:26" ht="13.5" customHeight="1">
      <c r="A1287" s="233">
        <v>446</v>
      </c>
      <c r="B1287" s="57" t="s">
        <v>595</v>
      </c>
      <c r="C1287" s="94" t="s">
        <v>68</v>
      </c>
      <c r="D1287" s="59"/>
      <c r="E1287" s="116"/>
      <c r="F1287" s="59"/>
      <c r="G1287" s="212">
        <v>1.4729166666666671</v>
      </c>
      <c r="H1287" s="326">
        <v>2</v>
      </c>
      <c r="I1287" s="326">
        <v>48</v>
      </c>
      <c r="J1287" s="257" t="s">
        <v>37</v>
      </c>
      <c r="K1287" s="46"/>
      <c r="L1287" s="42" t="str">
        <f t="shared" si="48"/>
        <v>48pieces</v>
      </c>
      <c r="M1287" s="43">
        <f t="shared" si="49"/>
        <v>96</v>
      </c>
      <c r="N1287" s="44" t="str">
        <f t="shared" si="50"/>
        <v>96pieces</v>
      </c>
      <c r="O1287" s="51">
        <f t="shared" si="47"/>
        <v>2.9458333333333342</v>
      </c>
      <c r="P1287" s="46"/>
      <c r="Q1287" s="46"/>
      <c r="R1287" s="46"/>
      <c r="S1287" s="46"/>
      <c r="T1287" s="46"/>
      <c r="U1287" s="46"/>
      <c r="V1287" s="46"/>
      <c r="W1287" s="46"/>
      <c r="X1287" s="46"/>
      <c r="Y1287" s="46"/>
      <c r="Z1287" s="46"/>
    </row>
    <row r="1288" spans="1:26" ht="13.5" customHeight="1">
      <c r="A1288" s="233">
        <v>446</v>
      </c>
      <c r="B1288" s="57" t="s">
        <v>595</v>
      </c>
      <c r="C1288" s="94" t="s">
        <v>68</v>
      </c>
      <c r="D1288" s="59"/>
      <c r="E1288" s="116"/>
      <c r="F1288" s="59"/>
      <c r="G1288" s="212">
        <v>3.69</v>
      </c>
      <c r="H1288" s="326">
        <v>2</v>
      </c>
      <c r="I1288" s="326">
        <v>1</v>
      </c>
      <c r="J1288" s="257" t="s">
        <v>37</v>
      </c>
      <c r="K1288" s="46"/>
      <c r="L1288" s="42" t="str">
        <f t="shared" si="48"/>
        <v>1pieces</v>
      </c>
      <c r="M1288" s="43">
        <f t="shared" si="49"/>
        <v>2</v>
      </c>
      <c r="N1288" s="44" t="str">
        <f t="shared" si="50"/>
        <v>2pieces</v>
      </c>
      <c r="O1288" s="51">
        <f t="shared" si="47"/>
        <v>7.38</v>
      </c>
      <c r="P1288" s="46"/>
      <c r="Q1288" s="46"/>
      <c r="R1288" s="46"/>
      <c r="S1288" s="46"/>
      <c r="T1288" s="46"/>
      <c r="U1288" s="46"/>
      <c r="V1288" s="46"/>
      <c r="W1288" s="46"/>
      <c r="X1288" s="46"/>
      <c r="Y1288" s="46"/>
      <c r="Z1288" s="46"/>
    </row>
    <row r="1289" spans="1:26" ht="13.5" customHeight="1">
      <c r="A1289" s="232">
        <v>447</v>
      </c>
      <c r="B1289" s="48" t="s">
        <v>600</v>
      </c>
      <c r="C1289" s="34" t="s">
        <v>43</v>
      </c>
      <c r="D1289" s="35"/>
      <c r="E1289" s="50" t="s">
        <v>601</v>
      </c>
      <c r="F1289" s="37"/>
      <c r="G1289" s="38">
        <v>36.9</v>
      </c>
      <c r="H1289" s="39">
        <v>3</v>
      </c>
      <c r="I1289" s="39">
        <v>1</v>
      </c>
      <c r="J1289" s="121" t="s">
        <v>37</v>
      </c>
      <c r="K1289" s="41"/>
      <c r="L1289" s="42" t="str">
        <f t="shared" si="48"/>
        <v>1pieces</v>
      </c>
      <c r="M1289" s="43">
        <f t="shared" si="49"/>
        <v>3</v>
      </c>
      <c r="N1289" s="44" t="str">
        <f t="shared" si="50"/>
        <v>3pieces</v>
      </c>
      <c r="O1289" s="51">
        <f t="shared" si="47"/>
        <v>110.69999999999999</v>
      </c>
      <c r="P1289" s="46"/>
      <c r="Q1289" s="46"/>
      <c r="R1289" s="46"/>
      <c r="S1289" s="46"/>
      <c r="T1289" s="46"/>
      <c r="U1289" s="46"/>
      <c r="V1289" s="46"/>
      <c r="W1289" s="46"/>
      <c r="X1289" s="46"/>
      <c r="Y1289" s="46"/>
      <c r="Z1289" s="46"/>
    </row>
    <row r="1290" spans="1:26" ht="13.5" customHeight="1">
      <c r="A1290" s="232">
        <v>448</v>
      </c>
      <c r="B1290" s="48" t="s">
        <v>616</v>
      </c>
      <c r="C1290" s="34" t="s">
        <v>43</v>
      </c>
      <c r="D1290" s="35"/>
      <c r="E1290" s="50" t="s">
        <v>617</v>
      </c>
      <c r="F1290" s="37"/>
      <c r="G1290" s="38">
        <v>56.2</v>
      </c>
      <c r="H1290" s="39">
        <v>2</v>
      </c>
      <c r="I1290" s="39">
        <v>1</v>
      </c>
      <c r="J1290" s="121" t="s">
        <v>37</v>
      </c>
      <c r="K1290" s="41"/>
      <c r="L1290" s="42" t="str">
        <f t="shared" si="48"/>
        <v>1pieces</v>
      </c>
      <c r="M1290" s="43">
        <f t="shared" si="49"/>
        <v>2</v>
      </c>
      <c r="N1290" s="44" t="str">
        <f t="shared" si="50"/>
        <v>2pieces</v>
      </c>
      <c r="O1290" s="51">
        <f t="shared" si="47"/>
        <v>112.4</v>
      </c>
      <c r="P1290" s="46"/>
      <c r="Q1290" s="46"/>
      <c r="R1290" s="46"/>
      <c r="S1290" s="46"/>
      <c r="T1290" s="46"/>
      <c r="U1290" s="46"/>
      <c r="V1290" s="46"/>
      <c r="W1290" s="46"/>
      <c r="X1290" s="46"/>
      <c r="Y1290" s="46"/>
      <c r="Z1290" s="46"/>
    </row>
    <row r="1291" spans="1:26" ht="13.5" customHeight="1">
      <c r="A1291" s="232">
        <v>449</v>
      </c>
      <c r="B1291" s="48" t="s">
        <v>646</v>
      </c>
      <c r="C1291" s="34" t="s">
        <v>43</v>
      </c>
      <c r="D1291" s="35"/>
      <c r="E1291" s="50" t="s">
        <v>647</v>
      </c>
      <c r="F1291" s="37"/>
      <c r="G1291" s="38">
        <f>742.65/105</f>
        <v>7.072857142857143</v>
      </c>
      <c r="H1291" s="39">
        <v>105</v>
      </c>
      <c r="I1291" s="39">
        <v>105</v>
      </c>
      <c r="J1291" s="121" t="s">
        <v>37</v>
      </c>
      <c r="K1291" s="41"/>
      <c r="L1291" s="42" t="str">
        <f t="shared" si="48"/>
        <v>105pieces</v>
      </c>
      <c r="M1291" s="43">
        <f t="shared" si="49"/>
        <v>11025</v>
      </c>
      <c r="N1291" s="44" t="str">
        <f t="shared" si="50"/>
        <v>11025pieces</v>
      </c>
      <c r="O1291" s="51">
        <f t="shared" si="47"/>
        <v>742.65</v>
      </c>
      <c r="P1291" s="46"/>
      <c r="Q1291" s="46"/>
      <c r="R1291" s="46"/>
      <c r="S1291" s="46"/>
      <c r="T1291" s="46"/>
      <c r="U1291" s="46"/>
      <c r="V1291" s="46"/>
      <c r="W1291" s="46"/>
      <c r="X1291" s="46"/>
      <c r="Y1291" s="46"/>
      <c r="Z1291" s="46"/>
    </row>
    <row r="1292" spans="1:26" ht="13.5" customHeight="1">
      <c r="A1292" s="232">
        <v>450</v>
      </c>
      <c r="B1292" s="48" t="s">
        <v>789</v>
      </c>
      <c r="C1292" s="34" t="s">
        <v>43</v>
      </c>
      <c r="D1292" s="35"/>
      <c r="E1292" s="50" t="s">
        <v>790</v>
      </c>
      <c r="F1292" s="37"/>
      <c r="G1292" s="38">
        <f>678.2/50</f>
        <v>13.564</v>
      </c>
      <c r="H1292" s="39">
        <v>50</v>
      </c>
      <c r="I1292" s="39">
        <v>50</v>
      </c>
      <c r="J1292" s="121" t="s">
        <v>37</v>
      </c>
      <c r="K1292" s="41"/>
      <c r="L1292" s="42" t="str">
        <f t="shared" si="48"/>
        <v>50pieces</v>
      </c>
      <c r="M1292" s="43">
        <f t="shared" si="49"/>
        <v>2500</v>
      </c>
      <c r="N1292" s="44" t="str">
        <f t="shared" si="50"/>
        <v>2500pieces</v>
      </c>
      <c r="O1292" s="51">
        <f t="shared" si="47"/>
        <v>678.2</v>
      </c>
      <c r="P1292" s="46"/>
      <c r="Q1292" s="46"/>
      <c r="R1292" s="46"/>
      <c r="S1292" s="46"/>
      <c r="T1292" s="46"/>
      <c r="U1292" s="46"/>
      <c r="V1292" s="46"/>
      <c r="W1292" s="46"/>
      <c r="X1292" s="46"/>
      <c r="Y1292" s="46"/>
      <c r="Z1292" s="46"/>
    </row>
    <row r="1293" spans="1:26" ht="13.5" customHeight="1">
      <c r="A1293" s="233">
        <v>450</v>
      </c>
      <c r="B1293" s="79" t="s">
        <v>789</v>
      </c>
      <c r="C1293" s="34" t="s">
        <v>47</v>
      </c>
      <c r="D1293" s="59"/>
      <c r="E1293" s="50" t="s">
        <v>790</v>
      </c>
      <c r="F1293" s="59"/>
      <c r="G1293" s="38">
        <v>13.564</v>
      </c>
      <c r="H1293" s="39">
        <v>25</v>
      </c>
      <c r="I1293" s="39">
        <v>1</v>
      </c>
      <c r="J1293" s="121" t="s">
        <v>37</v>
      </c>
      <c r="K1293" s="46"/>
      <c r="L1293" s="42" t="str">
        <f t="shared" si="48"/>
        <v>1pieces</v>
      </c>
      <c r="M1293" s="43">
        <f t="shared" si="49"/>
        <v>25</v>
      </c>
      <c r="N1293" s="44" t="str">
        <f t="shared" si="50"/>
        <v>25pieces</v>
      </c>
      <c r="O1293" s="51">
        <f t="shared" si="47"/>
        <v>339.1</v>
      </c>
      <c r="P1293" s="46"/>
      <c r="Q1293" s="46"/>
      <c r="R1293" s="46"/>
      <c r="S1293" s="46"/>
      <c r="T1293" s="46"/>
      <c r="U1293" s="46"/>
      <c r="V1293" s="46"/>
      <c r="W1293" s="46"/>
      <c r="X1293" s="46"/>
      <c r="Y1293" s="46"/>
      <c r="Z1293" s="46"/>
    </row>
    <row r="1294" spans="1:26" ht="13.5" customHeight="1">
      <c r="A1294" s="232">
        <v>451</v>
      </c>
      <c r="B1294" s="48" t="s">
        <v>814</v>
      </c>
      <c r="C1294" s="34" t="s">
        <v>43</v>
      </c>
      <c r="D1294" s="35"/>
      <c r="E1294" s="50" t="s">
        <v>815</v>
      </c>
      <c r="F1294" s="37"/>
      <c r="G1294" s="38">
        <v>8.42</v>
      </c>
      <c r="H1294" s="39">
        <v>30</v>
      </c>
      <c r="I1294" s="39">
        <v>10</v>
      </c>
      <c r="J1294" s="121" t="s">
        <v>37</v>
      </c>
      <c r="K1294" s="41"/>
      <c r="L1294" s="42" t="str">
        <f t="shared" si="48"/>
        <v>10pieces</v>
      </c>
      <c r="M1294" s="43">
        <f t="shared" si="49"/>
        <v>300</v>
      </c>
      <c r="N1294" s="44" t="str">
        <f t="shared" si="50"/>
        <v>300pieces</v>
      </c>
      <c r="O1294" s="51">
        <f t="shared" si="47"/>
        <v>252.6</v>
      </c>
      <c r="P1294" s="46"/>
      <c r="Q1294" s="46"/>
      <c r="R1294" s="46"/>
      <c r="S1294" s="46"/>
      <c r="T1294" s="46"/>
      <c r="U1294" s="46"/>
      <c r="V1294" s="46"/>
      <c r="W1294" s="46"/>
      <c r="X1294" s="46"/>
      <c r="Y1294" s="46"/>
      <c r="Z1294" s="46"/>
    </row>
    <row r="1295" spans="1:26" ht="13.5" customHeight="1">
      <c r="A1295" s="232">
        <v>452</v>
      </c>
      <c r="B1295" s="48" t="s">
        <v>816</v>
      </c>
      <c r="C1295" s="34" t="s">
        <v>43</v>
      </c>
      <c r="D1295" s="35"/>
      <c r="E1295" s="50" t="s">
        <v>817</v>
      </c>
      <c r="F1295" s="37"/>
      <c r="G1295" s="38">
        <v>7.07</v>
      </c>
      <c r="H1295" s="39">
        <v>80</v>
      </c>
      <c r="I1295" s="39">
        <v>10</v>
      </c>
      <c r="J1295" s="121" t="s">
        <v>37</v>
      </c>
      <c r="K1295" s="41"/>
      <c r="L1295" s="42" t="str">
        <f t="shared" si="48"/>
        <v>10pieces</v>
      </c>
      <c r="M1295" s="43">
        <f t="shared" si="49"/>
        <v>800</v>
      </c>
      <c r="N1295" s="44" t="str">
        <f t="shared" si="50"/>
        <v>800pieces</v>
      </c>
      <c r="O1295" s="51">
        <f t="shared" si="47"/>
        <v>565.6</v>
      </c>
      <c r="P1295" s="46"/>
      <c r="Q1295" s="46"/>
      <c r="R1295" s="46"/>
      <c r="S1295" s="46"/>
      <c r="T1295" s="46"/>
      <c r="U1295" s="46"/>
      <c r="V1295" s="46"/>
      <c r="W1295" s="46"/>
      <c r="X1295" s="46"/>
      <c r="Y1295" s="46"/>
      <c r="Z1295" s="46"/>
    </row>
    <row r="1296" spans="1:26" ht="13.5" customHeight="1">
      <c r="A1296" s="233">
        <v>452</v>
      </c>
      <c r="B1296" s="79" t="s">
        <v>816</v>
      </c>
      <c r="C1296" s="34" t="s">
        <v>47</v>
      </c>
      <c r="D1296" s="59"/>
      <c r="E1296" s="50" t="s">
        <v>818</v>
      </c>
      <c r="F1296" s="59"/>
      <c r="G1296" s="38">
        <v>6.59</v>
      </c>
      <c r="H1296" s="39">
        <v>147</v>
      </c>
      <c r="I1296" s="39">
        <v>1</v>
      </c>
      <c r="J1296" s="121" t="s">
        <v>37</v>
      </c>
      <c r="K1296" s="46"/>
      <c r="L1296" s="42" t="str">
        <f t="shared" si="48"/>
        <v>1pieces</v>
      </c>
      <c r="M1296" s="43">
        <f t="shared" si="49"/>
        <v>147</v>
      </c>
      <c r="N1296" s="44" t="str">
        <f t="shared" si="50"/>
        <v>147pieces</v>
      </c>
      <c r="O1296" s="51">
        <f t="shared" si="47"/>
        <v>968.73</v>
      </c>
      <c r="P1296" s="46"/>
      <c r="Q1296" s="46"/>
      <c r="R1296" s="46"/>
      <c r="S1296" s="46"/>
      <c r="T1296" s="46"/>
      <c r="U1296" s="46"/>
      <c r="V1296" s="46"/>
      <c r="W1296" s="46"/>
      <c r="X1296" s="46"/>
      <c r="Y1296" s="46"/>
      <c r="Z1296" s="46"/>
    </row>
    <row r="1297" spans="1:26" ht="13.5" customHeight="1">
      <c r="A1297" s="233">
        <v>452</v>
      </c>
      <c r="B1297" s="57" t="s">
        <v>816</v>
      </c>
      <c r="C1297" s="94" t="s">
        <v>68</v>
      </c>
      <c r="D1297" s="59"/>
      <c r="E1297" s="116"/>
      <c r="F1297" s="59"/>
      <c r="G1297" s="212">
        <v>8.2099999999999991</v>
      </c>
      <c r="H1297" s="213">
        <v>38</v>
      </c>
      <c r="I1297" s="326">
        <v>10</v>
      </c>
      <c r="J1297" s="215" t="s">
        <v>37</v>
      </c>
      <c r="K1297" s="46"/>
      <c r="L1297" s="42" t="str">
        <f t="shared" si="48"/>
        <v>10pieces</v>
      </c>
      <c r="M1297" s="43">
        <f t="shared" si="49"/>
        <v>380</v>
      </c>
      <c r="N1297" s="44" t="str">
        <f t="shared" si="50"/>
        <v>380pieces</v>
      </c>
      <c r="O1297" s="51">
        <f t="shared" si="47"/>
        <v>311.97999999999996</v>
      </c>
      <c r="P1297" s="46"/>
      <c r="Q1297" s="46"/>
      <c r="R1297" s="46"/>
      <c r="S1297" s="46"/>
      <c r="T1297" s="46"/>
      <c r="U1297" s="46"/>
      <c r="V1297" s="46"/>
      <c r="W1297" s="46"/>
      <c r="X1297" s="46"/>
      <c r="Y1297" s="46"/>
      <c r="Z1297" s="46"/>
    </row>
    <row r="1298" spans="1:26" ht="13.5" customHeight="1">
      <c r="A1298" s="232">
        <v>453</v>
      </c>
      <c r="B1298" s="48" t="s">
        <v>820</v>
      </c>
      <c r="C1298" s="34" t="s">
        <v>43</v>
      </c>
      <c r="D1298" s="179"/>
      <c r="E1298" s="50" t="s">
        <v>821</v>
      </c>
      <c r="F1298" s="37"/>
      <c r="G1298" s="38">
        <v>7.19</v>
      </c>
      <c r="H1298" s="39">
        <v>30</v>
      </c>
      <c r="I1298" s="39">
        <v>10</v>
      </c>
      <c r="J1298" s="40" t="s">
        <v>37</v>
      </c>
      <c r="K1298" s="41"/>
      <c r="L1298" s="42" t="str">
        <f t="shared" si="48"/>
        <v>10pieces</v>
      </c>
      <c r="M1298" s="43">
        <f t="shared" si="49"/>
        <v>300</v>
      </c>
      <c r="N1298" s="44" t="str">
        <f t="shared" si="50"/>
        <v>300pieces</v>
      </c>
      <c r="O1298" s="51">
        <f t="shared" si="47"/>
        <v>215.70000000000002</v>
      </c>
      <c r="P1298" s="46"/>
      <c r="Q1298" s="46"/>
      <c r="R1298" s="46"/>
      <c r="S1298" s="46"/>
      <c r="T1298" s="46"/>
      <c r="U1298" s="46"/>
      <c r="V1298" s="46"/>
      <c r="W1298" s="46"/>
      <c r="X1298" s="46"/>
      <c r="Y1298" s="46"/>
      <c r="Z1298" s="46"/>
    </row>
    <row r="1299" spans="1:26" ht="13.5" customHeight="1">
      <c r="A1299" s="233">
        <v>453</v>
      </c>
      <c r="B1299" s="79" t="s">
        <v>820</v>
      </c>
      <c r="C1299" s="34" t="s">
        <v>47</v>
      </c>
      <c r="D1299" s="58"/>
      <c r="E1299" s="50" t="s">
        <v>821</v>
      </c>
      <c r="F1299" s="59"/>
      <c r="G1299" s="38">
        <v>6</v>
      </c>
      <c r="H1299" s="39">
        <v>410</v>
      </c>
      <c r="I1299" s="39">
        <v>1</v>
      </c>
      <c r="J1299" s="40" t="s">
        <v>37</v>
      </c>
      <c r="K1299" s="46"/>
      <c r="L1299" s="42" t="str">
        <f t="shared" si="48"/>
        <v>1pieces</v>
      </c>
      <c r="M1299" s="43">
        <f t="shared" si="49"/>
        <v>410</v>
      </c>
      <c r="N1299" s="44" t="str">
        <f t="shared" si="50"/>
        <v>410pieces</v>
      </c>
      <c r="O1299" s="51">
        <f t="shared" si="47"/>
        <v>2460</v>
      </c>
      <c r="P1299" s="46"/>
      <c r="Q1299" s="46"/>
      <c r="R1299" s="46"/>
      <c r="S1299" s="46"/>
      <c r="T1299" s="46"/>
      <c r="U1299" s="46"/>
      <c r="V1299" s="46"/>
      <c r="W1299" s="46"/>
      <c r="X1299" s="46"/>
      <c r="Y1299" s="46"/>
      <c r="Z1299" s="46"/>
    </row>
    <row r="1300" spans="1:26" ht="13.5" customHeight="1">
      <c r="A1300" s="232">
        <v>454</v>
      </c>
      <c r="B1300" s="48" t="s">
        <v>822</v>
      </c>
      <c r="C1300" s="34" t="s">
        <v>43</v>
      </c>
      <c r="D1300" s="9"/>
      <c r="E1300" s="50" t="s">
        <v>823</v>
      </c>
      <c r="F1300" s="37"/>
      <c r="G1300" s="38">
        <v>16.12</v>
      </c>
      <c r="H1300" s="39">
        <v>36</v>
      </c>
      <c r="I1300" s="39">
        <v>12</v>
      </c>
      <c r="J1300" s="40" t="s">
        <v>37</v>
      </c>
      <c r="K1300" s="41"/>
      <c r="L1300" s="42" t="str">
        <f t="shared" si="48"/>
        <v>12pieces</v>
      </c>
      <c r="M1300" s="43">
        <f t="shared" si="49"/>
        <v>432</v>
      </c>
      <c r="N1300" s="44" t="str">
        <f t="shared" si="50"/>
        <v>432pieces</v>
      </c>
      <c r="O1300" s="51">
        <f t="shared" si="47"/>
        <v>580.32000000000005</v>
      </c>
      <c r="P1300" s="46"/>
      <c r="Q1300" s="46"/>
      <c r="R1300" s="46"/>
      <c r="S1300" s="46"/>
      <c r="T1300" s="46"/>
      <c r="U1300" s="46"/>
      <c r="V1300" s="46"/>
      <c r="W1300" s="46"/>
      <c r="X1300" s="46"/>
      <c r="Y1300" s="46"/>
      <c r="Z1300" s="46"/>
    </row>
    <row r="1301" spans="1:26" ht="13.5" customHeight="1">
      <c r="A1301" s="232">
        <v>455</v>
      </c>
      <c r="B1301" s="48" t="s">
        <v>824</v>
      </c>
      <c r="C1301" s="34" t="s">
        <v>43</v>
      </c>
      <c r="D1301" s="35"/>
      <c r="E1301" s="50" t="s">
        <v>817</v>
      </c>
      <c r="F1301" s="37"/>
      <c r="G1301" s="63">
        <v>7.07</v>
      </c>
      <c r="H1301" s="64">
        <v>30</v>
      </c>
      <c r="I1301" s="64">
        <v>10</v>
      </c>
      <c r="J1301" s="40" t="s">
        <v>37</v>
      </c>
      <c r="K1301" s="41"/>
      <c r="L1301" s="42" t="str">
        <f t="shared" si="48"/>
        <v>10pieces</v>
      </c>
      <c r="M1301" s="43">
        <f t="shared" si="49"/>
        <v>300</v>
      </c>
      <c r="N1301" s="44" t="str">
        <f t="shared" si="50"/>
        <v>300pieces</v>
      </c>
      <c r="O1301" s="51">
        <f t="shared" si="47"/>
        <v>212.10000000000002</v>
      </c>
      <c r="P1301" s="46"/>
      <c r="Q1301" s="46"/>
      <c r="R1301" s="46"/>
      <c r="S1301" s="46"/>
      <c r="T1301" s="46"/>
      <c r="U1301" s="46"/>
      <c r="V1301" s="46"/>
      <c r="W1301" s="46"/>
      <c r="X1301" s="46"/>
      <c r="Y1301" s="46"/>
      <c r="Z1301" s="46"/>
    </row>
    <row r="1302" spans="1:26" ht="13.5" customHeight="1">
      <c r="A1302" s="233">
        <v>455</v>
      </c>
      <c r="B1302" s="79" t="s">
        <v>824</v>
      </c>
      <c r="C1302" s="34" t="s">
        <v>47</v>
      </c>
      <c r="D1302" s="59"/>
      <c r="E1302" s="50" t="s">
        <v>817</v>
      </c>
      <c r="F1302" s="59"/>
      <c r="G1302" s="38">
        <v>7.87</v>
      </c>
      <c r="H1302" s="39">
        <v>497</v>
      </c>
      <c r="I1302" s="39">
        <v>1</v>
      </c>
      <c r="J1302" s="40" t="s">
        <v>37</v>
      </c>
      <c r="K1302" s="46"/>
      <c r="L1302" s="42" t="str">
        <f t="shared" si="48"/>
        <v>1pieces</v>
      </c>
      <c r="M1302" s="43">
        <f t="shared" si="49"/>
        <v>497</v>
      </c>
      <c r="N1302" s="44" t="str">
        <f t="shared" si="50"/>
        <v>497pieces</v>
      </c>
      <c r="O1302" s="51">
        <f t="shared" si="47"/>
        <v>3911.39</v>
      </c>
      <c r="P1302" s="46"/>
      <c r="Q1302" s="46"/>
      <c r="R1302" s="46"/>
      <c r="S1302" s="46"/>
      <c r="T1302" s="46"/>
      <c r="U1302" s="46"/>
      <c r="V1302" s="46"/>
      <c r="W1302" s="46"/>
      <c r="X1302" s="46"/>
      <c r="Y1302" s="46"/>
      <c r="Z1302" s="46"/>
    </row>
    <row r="1303" spans="1:26" ht="13.5" customHeight="1">
      <c r="A1303" s="233">
        <v>455</v>
      </c>
      <c r="B1303" s="57" t="s">
        <v>824</v>
      </c>
      <c r="C1303" s="94" t="s">
        <v>68</v>
      </c>
      <c r="D1303" s="59"/>
      <c r="E1303" s="116"/>
      <c r="F1303" s="59"/>
      <c r="G1303" s="212">
        <v>7.87</v>
      </c>
      <c r="H1303" s="213">
        <v>65</v>
      </c>
      <c r="I1303" s="326">
        <v>10</v>
      </c>
      <c r="J1303" s="361" t="s">
        <v>37</v>
      </c>
      <c r="K1303" s="46"/>
      <c r="L1303" s="42" t="str">
        <f t="shared" si="48"/>
        <v>10pieces</v>
      </c>
      <c r="M1303" s="43">
        <f t="shared" si="49"/>
        <v>650</v>
      </c>
      <c r="N1303" s="44" t="str">
        <f t="shared" si="50"/>
        <v>650pieces</v>
      </c>
      <c r="O1303" s="51">
        <f t="shared" si="47"/>
        <v>511.55</v>
      </c>
      <c r="P1303" s="46"/>
      <c r="Q1303" s="46"/>
      <c r="R1303" s="46"/>
      <c r="S1303" s="46"/>
      <c r="T1303" s="46"/>
      <c r="U1303" s="46"/>
      <c r="V1303" s="46"/>
      <c r="W1303" s="46"/>
      <c r="X1303" s="46"/>
      <c r="Y1303" s="46"/>
      <c r="Z1303" s="46"/>
    </row>
    <row r="1304" spans="1:26" ht="13.5" customHeight="1">
      <c r="A1304" s="232">
        <v>456</v>
      </c>
      <c r="B1304" s="48" t="s">
        <v>882</v>
      </c>
      <c r="C1304" s="34" t="s">
        <v>43</v>
      </c>
      <c r="D1304" s="35"/>
      <c r="E1304" s="50" t="s">
        <v>818</v>
      </c>
      <c r="F1304" s="37"/>
      <c r="G1304" s="38">
        <v>7.39</v>
      </c>
      <c r="H1304" s="39">
        <v>43</v>
      </c>
      <c r="I1304" s="39">
        <v>10</v>
      </c>
      <c r="J1304" s="40" t="s">
        <v>37</v>
      </c>
      <c r="K1304" s="41"/>
      <c r="L1304" s="42" t="str">
        <f t="shared" si="48"/>
        <v>10pieces</v>
      </c>
      <c r="M1304" s="43">
        <f t="shared" si="49"/>
        <v>430</v>
      </c>
      <c r="N1304" s="44" t="str">
        <f t="shared" si="50"/>
        <v>430pieces</v>
      </c>
      <c r="O1304" s="51">
        <f t="shared" si="47"/>
        <v>317.77</v>
      </c>
      <c r="P1304" s="46"/>
      <c r="Q1304" s="46"/>
      <c r="R1304" s="46"/>
      <c r="S1304" s="46"/>
      <c r="T1304" s="46"/>
      <c r="U1304" s="46"/>
      <c r="V1304" s="46"/>
      <c r="W1304" s="46"/>
      <c r="X1304" s="46"/>
      <c r="Y1304" s="46"/>
      <c r="Z1304" s="46"/>
    </row>
    <row r="1305" spans="1:26" ht="13.5" customHeight="1">
      <c r="A1305" s="232">
        <v>456</v>
      </c>
      <c r="B1305" s="52" t="s">
        <v>882</v>
      </c>
      <c r="C1305" s="53" t="s">
        <v>39</v>
      </c>
      <c r="D1305" s="52"/>
      <c r="E1305" s="52" t="s">
        <v>818</v>
      </c>
      <c r="F1305" s="37"/>
      <c r="G1305" s="70">
        <v>73.900000000000006</v>
      </c>
      <c r="H1305" s="71">
        <v>10</v>
      </c>
      <c r="I1305" s="71">
        <v>10</v>
      </c>
      <c r="J1305" s="56" t="s">
        <v>37</v>
      </c>
      <c r="K1305" s="41"/>
      <c r="L1305" s="42" t="str">
        <f t="shared" si="48"/>
        <v>10pieces</v>
      </c>
      <c r="M1305" s="43">
        <f t="shared" si="49"/>
        <v>100</v>
      </c>
      <c r="N1305" s="44" t="str">
        <f t="shared" si="50"/>
        <v>100pieces</v>
      </c>
      <c r="O1305" s="51">
        <f t="shared" si="47"/>
        <v>739</v>
      </c>
      <c r="P1305" s="46"/>
      <c r="Q1305" s="46"/>
      <c r="R1305" s="46"/>
      <c r="S1305" s="46"/>
      <c r="T1305" s="46"/>
      <c r="U1305" s="46"/>
      <c r="V1305" s="46"/>
      <c r="W1305" s="46"/>
      <c r="X1305" s="46"/>
      <c r="Y1305" s="46"/>
      <c r="Z1305" s="46"/>
    </row>
    <row r="1306" spans="1:26" ht="13.5" customHeight="1">
      <c r="A1306" s="232">
        <v>457</v>
      </c>
      <c r="B1306" s="48" t="s">
        <v>883</v>
      </c>
      <c r="C1306" s="34" t="s">
        <v>43</v>
      </c>
      <c r="D1306" s="35"/>
      <c r="E1306" s="50" t="s">
        <v>884</v>
      </c>
      <c r="F1306" s="37"/>
      <c r="G1306" s="38">
        <v>8.17</v>
      </c>
      <c r="H1306" s="39">
        <v>30</v>
      </c>
      <c r="I1306" s="39">
        <v>10</v>
      </c>
      <c r="J1306" s="40" t="s">
        <v>37</v>
      </c>
      <c r="K1306" s="41"/>
      <c r="L1306" s="42" t="str">
        <f t="shared" si="48"/>
        <v>10pieces</v>
      </c>
      <c r="M1306" s="43">
        <f t="shared" si="49"/>
        <v>300</v>
      </c>
      <c r="N1306" s="44" t="str">
        <f t="shared" si="50"/>
        <v>300pieces</v>
      </c>
      <c r="O1306" s="51">
        <f t="shared" si="47"/>
        <v>245.1</v>
      </c>
      <c r="P1306" s="46"/>
      <c r="Q1306" s="46"/>
      <c r="R1306" s="46"/>
      <c r="S1306" s="46"/>
      <c r="T1306" s="46"/>
      <c r="U1306" s="46"/>
      <c r="V1306" s="46"/>
      <c r="W1306" s="46"/>
      <c r="X1306" s="46"/>
      <c r="Y1306" s="46"/>
      <c r="Z1306" s="46"/>
    </row>
    <row r="1307" spans="1:26" ht="13.5" customHeight="1">
      <c r="A1307" s="232">
        <v>458</v>
      </c>
      <c r="B1307" s="61" t="s">
        <v>885</v>
      </c>
      <c r="C1307" s="34" t="s">
        <v>43</v>
      </c>
      <c r="D1307" s="35"/>
      <c r="E1307" s="50" t="s">
        <v>884</v>
      </c>
      <c r="F1307" s="37"/>
      <c r="G1307" s="38">
        <v>8.0500000000000007</v>
      </c>
      <c r="H1307" s="39">
        <v>30</v>
      </c>
      <c r="I1307" s="39">
        <v>10</v>
      </c>
      <c r="J1307" s="40" t="s">
        <v>37</v>
      </c>
      <c r="K1307" s="41"/>
      <c r="L1307" s="42" t="str">
        <f t="shared" si="48"/>
        <v>10pieces</v>
      </c>
      <c r="M1307" s="43">
        <f t="shared" si="49"/>
        <v>300</v>
      </c>
      <c r="N1307" s="44" t="str">
        <f t="shared" si="50"/>
        <v>300pieces</v>
      </c>
      <c r="O1307" s="51">
        <f t="shared" si="47"/>
        <v>241.50000000000003</v>
      </c>
      <c r="P1307" s="46"/>
      <c r="Q1307" s="46"/>
      <c r="R1307" s="46"/>
      <c r="S1307" s="46"/>
      <c r="T1307" s="46"/>
      <c r="U1307" s="46"/>
      <c r="V1307" s="46"/>
      <c r="W1307" s="46"/>
      <c r="X1307" s="46"/>
      <c r="Y1307" s="46"/>
      <c r="Z1307" s="46"/>
    </row>
    <row r="1308" spans="1:26" ht="13.5" customHeight="1">
      <c r="A1308" s="232">
        <v>459</v>
      </c>
      <c r="B1308" s="90" t="s">
        <v>931</v>
      </c>
      <c r="C1308" s="34" t="s">
        <v>43</v>
      </c>
      <c r="D1308" s="9"/>
      <c r="E1308" s="50" t="s">
        <v>933</v>
      </c>
      <c r="F1308" s="37"/>
      <c r="G1308" s="297">
        <f>664.7/60</f>
        <v>11.078333333333335</v>
      </c>
      <c r="H1308" s="81">
        <v>60</v>
      </c>
      <c r="I1308" s="81">
        <v>60</v>
      </c>
      <c r="J1308" s="40" t="s">
        <v>37</v>
      </c>
      <c r="K1308" s="41"/>
      <c r="L1308" s="42" t="str">
        <f t="shared" si="48"/>
        <v>60pieces</v>
      </c>
      <c r="M1308" s="43">
        <f t="shared" si="49"/>
        <v>3600</v>
      </c>
      <c r="N1308" s="44" t="str">
        <f t="shared" si="50"/>
        <v>3600pieces</v>
      </c>
      <c r="O1308" s="51">
        <f t="shared" si="47"/>
        <v>664.7</v>
      </c>
      <c r="P1308" s="46"/>
      <c r="Q1308" s="46"/>
      <c r="R1308" s="46"/>
      <c r="S1308" s="46"/>
      <c r="T1308" s="46"/>
      <c r="U1308" s="46"/>
      <c r="V1308" s="46"/>
      <c r="W1308" s="46"/>
      <c r="X1308" s="46"/>
      <c r="Y1308" s="46"/>
      <c r="Z1308" s="46"/>
    </row>
    <row r="1309" spans="1:26" ht="13.5" customHeight="1">
      <c r="A1309" s="232">
        <v>459</v>
      </c>
      <c r="B1309" s="90" t="s">
        <v>931</v>
      </c>
      <c r="C1309" s="34" t="s">
        <v>43</v>
      </c>
      <c r="D1309" s="9"/>
      <c r="E1309" s="50" t="s">
        <v>932</v>
      </c>
      <c r="F1309" s="37"/>
      <c r="G1309" s="297">
        <f>665.95/20</f>
        <v>33.297499999999999</v>
      </c>
      <c r="H1309" s="81">
        <v>20</v>
      </c>
      <c r="I1309" s="81">
        <v>20</v>
      </c>
      <c r="J1309" s="40" t="s">
        <v>37</v>
      </c>
      <c r="K1309" s="41"/>
      <c r="L1309" s="42" t="str">
        <f t="shared" si="48"/>
        <v>20pieces</v>
      </c>
      <c r="M1309" s="43">
        <f t="shared" si="49"/>
        <v>400</v>
      </c>
      <c r="N1309" s="44" t="str">
        <f t="shared" si="50"/>
        <v>400pieces</v>
      </c>
      <c r="O1309" s="51">
        <f t="shared" si="47"/>
        <v>665.95</v>
      </c>
      <c r="P1309" s="46"/>
      <c r="Q1309" s="46"/>
      <c r="R1309" s="46"/>
      <c r="S1309" s="46"/>
      <c r="T1309" s="46"/>
      <c r="U1309" s="46"/>
      <c r="V1309" s="46"/>
      <c r="W1309" s="46"/>
      <c r="X1309" s="46"/>
      <c r="Y1309" s="46"/>
      <c r="Z1309" s="46"/>
    </row>
    <row r="1310" spans="1:26" ht="13.5" customHeight="1">
      <c r="A1310" s="232">
        <v>460</v>
      </c>
      <c r="B1310" s="90" t="s">
        <v>976</v>
      </c>
      <c r="C1310" s="34" t="s">
        <v>43</v>
      </c>
      <c r="D1310" s="9"/>
      <c r="E1310" s="62" t="s">
        <v>982</v>
      </c>
      <c r="F1310" s="37"/>
      <c r="G1310" s="63">
        <v>6.71</v>
      </c>
      <c r="H1310" s="81">
        <v>80</v>
      </c>
      <c r="I1310" s="85">
        <v>10</v>
      </c>
      <c r="J1310" s="86" t="s">
        <v>37</v>
      </c>
      <c r="K1310" s="41"/>
      <c r="L1310" s="42" t="str">
        <f t="shared" si="48"/>
        <v>10pieces</v>
      </c>
      <c r="M1310" s="43">
        <f t="shared" si="49"/>
        <v>800</v>
      </c>
      <c r="N1310" s="44" t="str">
        <f t="shared" si="50"/>
        <v>800pieces</v>
      </c>
      <c r="O1310" s="51">
        <f t="shared" si="47"/>
        <v>536.79999999999995</v>
      </c>
      <c r="P1310" s="46"/>
      <c r="Q1310" s="46"/>
      <c r="R1310" s="46"/>
      <c r="S1310" s="46"/>
      <c r="T1310" s="46"/>
      <c r="U1310" s="46"/>
      <c r="V1310" s="46"/>
      <c r="W1310" s="46"/>
      <c r="X1310" s="46"/>
      <c r="Y1310" s="46"/>
      <c r="Z1310" s="46"/>
    </row>
    <row r="1311" spans="1:26" ht="13.5" customHeight="1">
      <c r="A1311" s="232">
        <v>461</v>
      </c>
      <c r="B1311" s="90" t="s">
        <v>983</v>
      </c>
      <c r="C1311" s="34" t="s">
        <v>43</v>
      </c>
      <c r="D1311" s="9"/>
      <c r="E1311" s="62" t="s">
        <v>984</v>
      </c>
      <c r="F1311" s="37"/>
      <c r="G1311" s="38">
        <f>713.85/40</f>
        <v>17.846250000000001</v>
      </c>
      <c r="H1311" s="81">
        <v>56</v>
      </c>
      <c r="I1311" s="39">
        <v>40</v>
      </c>
      <c r="J1311" s="86" t="s">
        <v>37</v>
      </c>
      <c r="K1311" s="41"/>
      <c r="L1311" s="42" t="str">
        <f t="shared" si="48"/>
        <v>40pieces</v>
      </c>
      <c r="M1311" s="43">
        <f t="shared" si="49"/>
        <v>2240</v>
      </c>
      <c r="N1311" s="44" t="str">
        <f t="shared" si="50"/>
        <v>2240pieces</v>
      </c>
      <c r="O1311" s="51">
        <f t="shared" si="47"/>
        <v>999.3900000000001</v>
      </c>
      <c r="P1311" s="46"/>
      <c r="Q1311" s="46"/>
      <c r="R1311" s="46"/>
      <c r="S1311" s="46"/>
      <c r="T1311" s="46"/>
      <c r="U1311" s="46"/>
      <c r="V1311" s="46"/>
      <c r="W1311" s="46"/>
      <c r="X1311" s="46"/>
      <c r="Y1311" s="46"/>
      <c r="Z1311" s="46"/>
    </row>
    <row r="1312" spans="1:26" ht="13.5" customHeight="1">
      <c r="A1312" s="232">
        <v>462</v>
      </c>
      <c r="B1312" s="90" t="s">
        <v>1059</v>
      </c>
      <c r="C1312" s="34" t="s">
        <v>43</v>
      </c>
      <c r="D1312" s="9"/>
      <c r="E1312" s="149" t="s">
        <v>1060</v>
      </c>
      <c r="F1312" s="37"/>
      <c r="G1312" s="108">
        <f>844.35/24</f>
        <v>35.181249999999999</v>
      </c>
      <c r="H1312" s="81">
        <v>24</v>
      </c>
      <c r="I1312" s="81">
        <v>24</v>
      </c>
      <c r="J1312" s="40" t="s">
        <v>37</v>
      </c>
      <c r="K1312" s="41"/>
      <c r="L1312" s="42" t="str">
        <f t="shared" si="48"/>
        <v>24pieces</v>
      </c>
      <c r="M1312" s="43">
        <f t="shared" si="49"/>
        <v>576</v>
      </c>
      <c r="N1312" s="44" t="str">
        <f t="shared" si="50"/>
        <v>576pieces</v>
      </c>
      <c r="O1312" s="51">
        <f t="shared" si="47"/>
        <v>844.34999999999991</v>
      </c>
      <c r="P1312" s="46"/>
      <c r="Q1312" s="46"/>
      <c r="R1312" s="46"/>
      <c r="S1312" s="46"/>
      <c r="T1312" s="46"/>
      <c r="U1312" s="46"/>
      <c r="V1312" s="46"/>
      <c r="W1312" s="46"/>
      <c r="X1312" s="46"/>
      <c r="Y1312" s="46"/>
      <c r="Z1312" s="46"/>
    </row>
    <row r="1313" spans="1:26" ht="13.5" customHeight="1">
      <c r="A1313" s="233">
        <v>462</v>
      </c>
      <c r="B1313" s="107" t="s">
        <v>1059</v>
      </c>
      <c r="C1313" s="34" t="s">
        <v>47</v>
      </c>
      <c r="D1313" s="58"/>
      <c r="E1313" s="149" t="s">
        <v>1060</v>
      </c>
      <c r="F1313" s="59"/>
      <c r="G1313" s="108">
        <v>65.44</v>
      </c>
      <c r="H1313" s="81">
        <v>24</v>
      </c>
      <c r="I1313" s="81">
        <v>1</v>
      </c>
      <c r="J1313" s="88" t="s">
        <v>37</v>
      </c>
      <c r="K1313" s="46"/>
      <c r="L1313" s="42" t="str">
        <f t="shared" si="48"/>
        <v>1pieces</v>
      </c>
      <c r="M1313" s="43">
        <f t="shared" si="49"/>
        <v>24</v>
      </c>
      <c r="N1313" s="44" t="str">
        <f t="shared" si="50"/>
        <v>24pieces</v>
      </c>
      <c r="O1313" s="51">
        <f t="shared" si="47"/>
        <v>1570.56</v>
      </c>
      <c r="P1313" s="46"/>
      <c r="Q1313" s="46"/>
      <c r="R1313" s="46"/>
      <c r="S1313" s="46"/>
      <c r="T1313" s="46"/>
      <c r="U1313" s="46"/>
      <c r="V1313" s="46"/>
      <c r="W1313" s="46"/>
      <c r="X1313" s="46"/>
      <c r="Y1313" s="46"/>
      <c r="Z1313" s="46"/>
    </row>
    <row r="1314" spans="1:26" ht="13.5" customHeight="1">
      <c r="A1314" s="232">
        <v>463</v>
      </c>
      <c r="B1314" s="90" t="s">
        <v>1175</v>
      </c>
      <c r="C1314" s="34" t="s">
        <v>43</v>
      </c>
      <c r="D1314" s="9"/>
      <c r="E1314" s="149" t="s">
        <v>1176</v>
      </c>
      <c r="F1314" s="37"/>
      <c r="G1314" s="108">
        <v>6.03</v>
      </c>
      <c r="H1314" s="81">
        <v>50</v>
      </c>
      <c r="I1314" s="81">
        <v>10</v>
      </c>
      <c r="J1314" s="88" t="s">
        <v>37</v>
      </c>
      <c r="K1314" s="41"/>
      <c r="L1314" s="42" t="str">
        <f t="shared" si="48"/>
        <v>10pieces</v>
      </c>
      <c r="M1314" s="43">
        <f t="shared" si="49"/>
        <v>500</v>
      </c>
      <c r="N1314" s="44" t="str">
        <f t="shared" si="50"/>
        <v>500pieces</v>
      </c>
      <c r="O1314" s="51">
        <f t="shared" si="47"/>
        <v>301.5</v>
      </c>
      <c r="P1314" s="46"/>
      <c r="Q1314" s="46"/>
      <c r="R1314" s="46"/>
      <c r="S1314" s="46"/>
      <c r="T1314" s="46"/>
      <c r="U1314" s="46"/>
      <c r="V1314" s="46"/>
      <c r="W1314" s="46"/>
      <c r="X1314" s="46"/>
      <c r="Y1314" s="46"/>
      <c r="Z1314" s="46"/>
    </row>
    <row r="1315" spans="1:26" ht="13.5" customHeight="1">
      <c r="A1315" s="232">
        <v>464</v>
      </c>
      <c r="B1315" s="90" t="s">
        <v>1179</v>
      </c>
      <c r="C1315" s="34" t="s">
        <v>43</v>
      </c>
      <c r="D1315" s="9"/>
      <c r="E1315" s="149" t="s">
        <v>1180</v>
      </c>
      <c r="F1315" s="37"/>
      <c r="G1315" s="108">
        <v>5.92</v>
      </c>
      <c r="H1315" s="81">
        <v>30</v>
      </c>
      <c r="I1315" s="81">
        <v>10</v>
      </c>
      <c r="J1315" s="88" t="s">
        <v>37</v>
      </c>
      <c r="K1315" s="41"/>
      <c r="L1315" s="42" t="str">
        <f t="shared" si="48"/>
        <v>10pieces</v>
      </c>
      <c r="M1315" s="43">
        <f t="shared" si="49"/>
        <v>300</v>
      </c>
      <c r="N1315" s="44" t="str">
        <f t="shared" si="50"/>
        <v>300pieces</v>
      </c>
      <c r="O1315" s="51">
        <f t="shared" si="47"/>
        <v>177.6</v>
      </c>
      <c r="P1315" s="46"/>
      <c r="Q1315" s="46"/>
      <c r="R1315" s="46"/>
      <c r="S1315" s="46"/>
      <c r="T1315" s="46"/>
      <c r="U1315" s="46"/>
      <c r="V1315" s="46"/>
      <c r="W1315" s="46"/>
      <c r="X1315" s="46"/>
      <c r="Y1315" s="46"/>
      <c r="Z1315" s="46"/>
    </row>
    <row r="1316" spans="1:26" ht="13.5" customHeight="1">
      <c r="A1316" s="232">
        <v>464</v>
      </c>
      <c r="B1316" s="99" t="s">
        <v>1179</v>
      </c>
      <c r="C1316" s="53" t="s">
        <v>39</v>
      </c>
      <c r="D1316" s="101"/>
      <c r="E1316" s="101" t="s">
        <v>1180</v>
      </c>
      <c r="F1316" s="37"/>
      <c r="G1316" s="102">
        <v>6.5</v>
      </c>
      <c r="H1316" s="103">
        <v>180</v>
      </c>
      <c r="I1316" s="103">
        <v>10</v>
      </c>
      <c r="J1316" s="104" t="s">
        <v>37</v>
      </c>
      <c r="K1316" s="41"/>
      <c r="L1316" s="42" t="str">
        <f t="shared" si="48"/>
        <v>10pieces</v>
      </c>
      <c r="M1316" s="43">
        <f t="shared" si="49"/>
        <v>1800</v>
      </c>
      <c r="N1316" s="44" t="str">
        <f t="shared" si="50"/>
        <v>1800pieces</v>
      </c>
      <c r="O1316" s="51">
        <f t="shared" si="47"/>
        <v>1170</v>
      </c>
      <c r="P1316" s="46"/>
      <c r="Q1316" s="46"/>
      <c r="R1316" s="46"/>
      <c r="S1316" s="46"/>
      <c r="T1316" s="46"/>
      <c r="U1316" s="46"/>
      <c r="V1316" s="46"/>
      <c r="W1316" s="46"/>
      <c r="X1316" s="46"/>
      <c r="Y1316" s="46"/>
      <c r="Z1316" s="46"/>
    </row>
    <row r="1317" spans="1:26" ht="13.5" customHeight="1">
      <c r="A1317" s="233">
        <v>464</v>
      </c>
      <c r="B1317" s="107" t="s">
        <v>1179</v>
      </c>
      <c r="C1317" s="34" t="s">
        <v>47</v>
      </c>
      <c r="D1317" s="301"/>
      <c r="E1317" s="149" t="s">
        <v>1180</v>
      </c>
      <c r="F1317" s="59"/>
      <c r="G1317" s="108">
        <v>5.8</v>
      </c>
      <c r="H1317" s="81">
        <v>600</v>
      </c>
      <c r="I1317" s="81">
        <v>1</v>
      </c>
      <c r="J1317" s="88" t="s">
        <v>37</v>
      </c>
      <c r="K1317" s="46"/>
      <c r="L1317" s="42" t="str">
        <f t="shared" si="48"/>
        <v>1pieces</v>
      </c>
      <c r="M1317" s="43">
        <f t="shared" si="49"/>
        <v>600</v>
      </c>
      <c r="N1317" s="44" t="str">
        <f t="shared" si="50"/>
        <v>600pieces</v>
      </c>
      <c r="O1317" s="51">
        <f t="shared" si="47"/>
        <v>3480</v>
      </c>
      <c r="P1317" s="46"/>
      <c r="Q1317" s="46"/>
      <c r="R1317" s="46"/>
      <c r="S1317" s="46"/>
      <c r="T1317" s="46"/>
      <c r="U1317" s="46"/>
      <c r="V1317" s="46"/>
      <c r="W1317" s="46"/>
      <c r="X1317" s="46"/>
      <c r="Y1317" s="46"/>
      <c r="Z1317" s="46"/>
    </row>
    <row r="1318" spans="1:26" ht="13.5" customHeight="1">
      <c r="A1318" s="232">
        <v>465</v>
      </c>
      <c r="B1318" s="90" t="s">
        <v>1195</v>
      </c>
      <c r="C1318" s="34" t="s">
        <v>43</v>
      </c>
      <c r="D1318" s="35"/>
      <c r="E1318" s="149" t="s">
        <v>1196</v>
      </c>
      <c r="F1318" s="37"/>
      <c r="G1318" s="108">
        <v>6.13</v>
      </c>
      <c r="H1318" s="81">
        <v>30</v>
      </c>
      <c r="I1318" s="81">
        <v>10</v>
      </c>
      <c r="J1318" s="88" t="s">
        <v>37</v>
      </c>
      <c r="K1318" s="41"/>
      <c r="L1318" s="42" t="str">
        <f t="shared" si="48"/>
        <v>10pieces</v>
      </c>
      <c r="M1318" s="43">
        <f t="shared" si="49"/>
        <v>300</v>
      </c>
      <c r="N1318" s="44" t="str">
        <f t="shared" si="50"/>
        <v>300pieces</v>
      </c>
      <c r="O1318" s="51">
        <f t="shared" si="47"/>
        <v>183.9</v>
      </c>
      <c r="P1318" s="46"/>
      <c r="Q1318" s="46"/>
      <c r="R1318" s="46"/>
      <c r="S1318" s="46"/>
      <c r="T1318" s="46"/>
      <c r="U1318" s="46"/>
      <c r="V1318" s="46"/>
      <c r="W1318" s="46"/>
      <c r="X1318" s="46"/>
      <c r="Y1318" s="46"/>
      <c r="Z1318" s="46"/>
    </row>
    <row r="1319" spans="1:26" ht="13.5" customHeight="1">
      <c r="A1319" s="232">
        <v>466</v>
      </c>
      <c r="B1319" s="90" t="s">
        <v>1466</v>
      </c>
      <c r="C1319" s="34" t="s">
        <v>43</v>
      </c>
      <c r="D1319" s="9"/>
      <c r="E1319" s="149" t="s">
        <v>1467</v>
      </c>
      <c r="F1319" s="37"/>
      <c r="G1319" s="108">
        <v>7.1</v>
      </c>
      <c r="H1319" s="81">
        <v>24</v>
      </c>
      <c r="I1319" s="81">
        <v>1</v>
      </c>
      <c r="J1319" s="88" t="s">
        <v>37</v>
      </c>
      <c r="K1319" s="41"/>
      <c r="L1319" s="42" t="str">
        <f t="shared" si="48"/>
        <v>1pieces</v>
      </c>
      <c r="M1319" s="43">
        <f t="shared" si="49"/>
        <v>24</v>
      </c>
      <c r="N1319" s="44" t="str">
        <f t="shared" si="50"/>
        <v>24pieces</v>
      </c>
      <c r="O1319" s="51">
        <f t="shared" si="47"/>
        <v>170.39999999999998</v>
      </c>
      <c r="P1319" s="46"/>
      <c r="Q1319" s="46"/>
      <c r="R1319" s="46"/>
      <c r="S1319" s="46"/>
      <c r="T1319" s="46"/>
      <c r="U1319" s="46"/>
      <c r="V1319" s="46"/>
      <c r="W1319" s="46"/>
      <c r="X1319" s="46"/>
      <c r="Y1319" s="46"/>
      <c r="Z1319" s="46"/>
    </row>
    <row r="1320" spans="1:26" ht="13.5" customHeight="1">
      <c r="A1320" s="232">
        <v>467</v>
      </c>
      <c r="B1320" s="90" t="s">
        <v>1468</v>
      </c>
      <c r="C1320" s="34" t="s">
        <v>43</v>
      </c>
      <c r="D1320" s="9"/>
      <c r="E1320" s="149" t="s">
        <v>1467</v>
      </c>
      <c r="F1320" s="37"/>
      <c r="G1320" s="108">
        <v>7.2</v>
      </c>
      <c r="H1320" s="81">
        <v>9</v>
      </c>
      <c r="I1320" s="81">
        <v>1</v>
      </c>
      <c r="J1320" s="88" t="s">
        <v>37</v>
      </c>
      <c r="K1320" s="41"/>
      <c r="L1320" s="42" t="str">
        <f t="shared" si="48"/>
        <v>1pieces</v>
      </c>
      <c r="M1320" s="43">
        <f t="shared" si="49"/>
        <v>9</v>
      </c>
      <c r="N1320" s="44" t="str">
        <f t="shared" si="50"/>
        <v>9pieces</v>
      </c>
      <c r="O1320" s="51">
        <f t="shared" si="47"/>
        <v>64.8</v>
      </c>
      <c r="P1320" s="46"/>
      <c r="Q1320" s="46"/>
      <c r="R1320" s="46"/>
      <c r="S1320" s="46"/>
      <c r="T1320" s="46"/>
      <c r="U1320" s="46"/>
      <c r="V1320" s="46"/>
      <c r="W1320" s="46"/>
      <c r="X1320" s="46"/>
      <c r="Y1320" s="46"/>
      <c r="Z1320" s="46"/>
    </row>
    <row r="1321" spans="1:26" ht="13.5" customHeight="1">
      <c r="A1321" s="232">
        <v>468</v>
      </c>
      <c r="B1321" s="90" t="s">
        <v>1471</v>
      </c>
      <c r="C1321" s="34" t="s">
        <v>43</v>
      </c>
      <c r="D1321" s="9"/>
      <c r="E1321" s="149" t="s">
        <v>1470</v>
      </c>
      <c r="F1321" s="37"/>
      <c r="G1321" s="108">
        <v>5.71</v>
      </c>
      <c r="H1321" s="81">
        <v>30</v>
      </c>
      <c r="I1321" s="81">
        <v>10</v>
      </c>
      <c r="J1321" s="88" t="s">
        <v>37</v>
      </c>
      <c r="K1321" s="41"/>
      <c r="L1321" s="42" t="str">
        <f t="shared" si="48"/>
        <v>10pieces</v>
      </c>
      <c r="M1321" s="43">
        <f t="shared" si="49"/>
        <v>300</v>
      </c>
      <c r="N1321" s="44" t="str">
        <f t="shared" si="50"/>
        <v>300pieces</v>
      </c>
      <c r="O1321" s="51">
        <f t="shared" si="47"/>
        <v>171.3</v>
      </c>
      <c r="P1321" s="46"/>
      <c r="Q1321" s="46"/>
      <c r="R1321" s="46"/>
      <c r="S1321" s="46"/>
      <c r="T1321" s="46"/>
      <c r="U1321" s="46"/>
      <c r="V1321" s="46"/>
      <c r="W1321" s="46"/>
      <c r="X1321" s="46"/>
      <c r="Y1321" s="46"/>
      <c r="Z1321" s="46"/>
    </row>
    <row r="1322" spans="1:26" ht="13.5" customHeight="1">
      <c r="A1322" s="232">
        <v>469</v>
      </c>
      <c r="B1322" s="567" t="s">
        <v>1472</v>
      </c>
      <c r="C1322" s="34" t="s">
        <v>43</v>
      </c>
      <c r="D1322" s="9"/>
      <c r="E1322" s="114" t="s">
        <v>1470</v>
      </c>
      <c r="F1322" s="37"/>
      <c r="G1322" s="115">
        <v>5.71</v>
      </c>
      <c r="H1322" s="85">
        <v>30</v>
      </c>
      <c r="I1322" s="85">
        <v>10</v>
      </c>
      <c r="J1322" s="88" t="s">
        <v>37</v>
      </c>
      <c r="K1322" s="41"/>
      <c r="L1322" s="42" t="str">
        <f t="shared" si="48"/>
        <v>10pieces</v>
      </c>
      <c r="M1322" s="43">
        <f t="shared" si="49"/>
        <v>300</v>
      </c>
      <c r="N1322" s="44" t="str">
        <f t="shared" si="50"/>
        <v>300pieces</v>
      </c>
      <c r="O1322" s="51">
        <f t="shared" si="47"/>
        <v>171.3</v>
      </c>
      <c r="P1322" s="46"/>
      <c r="Q1322" s="46"/>
      <c r="R1322" s="46"/>
      <c r="S1322" s="46"/>
      <c r="T1322" s="46"/>
      <c r="U1322" s="46"/>
      <c r="V1322" s="46"/>
      <c r="W1322" s="46"/>
      <c r="X1322" s="46"/>
      <c r="Y1322" s="46"/>
      <c r="Z1322" s="46"/>
    </row>
    <row r="1323" spans="1:26" ht="13.5" customHeight="1">
      <c r="A1323" s="232">
        <v>470</v>
      </c>
      <c r="B1323" s="48" t="s">
        <v>1473</v>
      </c>
      <c r="C1323" s="34" t="s">
        <v>43</v>
      </c>
      <c r="D1323" s="9"/>
      <c r="E1323" s="50" t="s">
        <v>1470</v>
      </c>
      <c r="F1323" s="37"/>
      <c r="G1323" s="38">
        <v>5.71</v>
      </c>
      <c r="H1323" s="39">
        <v>30</v>
      </c>
      <c r="I1323" s="39">
        <v>10</v>
      </c>
      <c r="J1323" s="88" t="s">
        <v>37</v>
      </c>
      <c r="K1323" s="41"/>
      <c r="L1323" s="42" t="str">
        <f t="shared" si="48"/>
        <v>10pieces</v>
      </c>
      <c r="M1323" s="43">
        <f t="shared" si="49"/>
        <v>300</v>
      </c>
      <c r="N1323" s="44" t="str">
        <f t="shared" si="50"/>
        <v>300pieces</v>
      </c>
      <c r="O1323" s="51">
        <f t="shared" si="47"/>
        <v>171.3</v>
      </c>
      <c r="P1323" s="46"/>
      <c r="Q1323" s="46"/>
      <c r="R1323" s="46"/>
      <c r="S1323" s="46"/>
      <c r="T1323" s="46"/>
      <c r="U1323" s="46"/>
      <c r="V1323" s="46"/>
      <c r="W1323" s="46"/>
      <c r="X1323" s="46"/>
      <c r="Y1323" s="46"/>
      <c r="Z1323" s="46"/>
    </row>
    <row r="1324" spans="1:26" ht="13.5" customHeight="1">
      <c r="A1324" s="232">
        <v>471</v>
      </c>
      <c r="B1324" s="48" t="s">
        <v>1474</v>
      </c>
      <c r="C1324" s="34" t="s">
        <v>43</v>
      </c>
      <c r="D1324" s="9"/>
      <c r="E1324" s="50" t="s">
        <v>1470</v>
      </c>
      <c r="F1324" s="37"/>
      <c r="G1324" s="38">
        <v>5.71</v>
      </c>
      <c r="H1324" s="39">
        <v>60</v>
      </c>
      <c r="I1324" s="39">
        <v>10</v>
      </c>
      <c r="J1324" s="88" t="s">
        <v>37</v>
      </c>
      <c r="K1324" s="41"/>
      <c r="L1324" s="42" t="str">
        <f t="shared" si="48"/>
        <v>10pieces</v>
      </c>
      <c r="M1324" s="43">
        <f t="shared" si="49"/>
        <v>600</v>
      </c>
      <c r="N1324" s="44" t="str">
        <f t="shared" si="50"/>
        <v>600pieces</v>
      </c>
      <c r="O1324" s="51">
        <f t="shared" si="47"/>
        <v>342.6</v>
      </c>
      <c r="P1324" s="46"/>
      <c r="Q1324" s="46"/>
      <c r="R1324" s="46"/>
      <c r="S1324" s="46"/>
      <c r="T1324" s="46"/>
      <c r="U1324" s="46"/>
      <c r="V1324" s="46"/>
      <c r="W1324" s="46"/>
      <c r="X1324" s="46"/>
      <c r="Y1324" s="46"/>
      <c r="Z1324" s="46"/>
    </row>
    <row r="1325" spans="1:26" ht="13.5" customHeight="1">
      <c r="A1325" s="232">
        <v>472</v>
      </c>
      <c r="B1325" s="48" t="s">
        <v>1520</v>
      </c>
      <c r="C1325" s="34" t="s">
        <v>43</v>
      </c>
      <c r="D1325" s="9"/>
      <c r="E1325" s="50" t="s">
        <v>1521</v>
      </c>
      <c r="F1325" s="37"/>
      <c r="G1325" s="38">
        <f>579.6/30</f>
        <v>19.32</v>
      </c>
      <c r="H1325" s="39">
        <v>30</v>
      </c>
      <c r="I1325" s="39">
        <v>30</v>
      </c>
      <c r="J1325" s="88" t="s">
        <v>37</v>
      </c>
      <c r="K1325" s="41"/>
      <c r="L1325" s="42" t="str">
        <f t="shared" si="48"/>
        <v>30pieces</v>
      </c>
      <c r="M1325" s="43">
        <f t="shared" si="49"/>
        <v>900</v>
      </c>
      <c r="N1325" s="44" t="str">
        <f t="shared" si="50"/>
        <v>900pieces</v>
      </c>
      <c r="O1325" s="51">
        <f t="shared" si="47"/>
        <v>579.6</v>
      </c>
      <c r="P1325" s="46"/>
      <c r="Q1325" s="46"/>
      <c r="R1325" s="46"/>
      <c r="S1325" s="46"/>
      <c r="T1325" s="46"/>
      <c r="U1325" s="46"/>
      <c r="V1325" s="46"/>
      <c r="W1325" s="46"/>
      <c r="X1325" s="46"/>
      <c r="Y1325" s="46"/>
      <c r="Z1325" s="46"/>
    </row>
    <row r="1326" spans="1:26" ht="13.5" customHeight="1">
      <c r="A1326" s="232">
        <v>473</v>
      </c>
      <c r="B1326" s="48" t="s">
        <v>1653</v>
      </c>
      <c r="C1326" s="34" t="s">
        <v>43</v>
      </c>
      <c r="D1326" s="9"/>
      <c r="E1326" s="50" t="s">
        <v>1654</v>
      </c>
      <c r="F1326" s="37"/>
      <c r="G1326" s="38">
        <v>16.7</v>
      </c>
      <c r="H1326" s="39">
        <v>9</v>
      </c>
      <c r="I1326" s="39">
        <v>1</v>
      </c>
      <c r="J1326" s="88" t="s">
        <v>37</v>
      </c>
      <c r="K1326" s="41"/>
      <c r="L1326" s="42" t="str">
        <f t="shared" si="48"/>
        <v>1pieces</v>
      </c>
      <c r="M1326" s="43">
        <f t="shared" si="49"/>
        <v>9</v>
      </c>
      <c r="N1326" s="44" t="str">
        <f t="shared" si="50"/>
        <v>9pieces</v>
      </c>
      <c r="O1326" s="51">
        <f t="shared" si="47"/>
        <v>150.29999999999998</v>
      </c>
      <c r="P1326" s="46"/>
      <c r="Q1326" s="46"/>
      <c r="R1326" s="46"/>
      <c r="S1326" s="46"/>
      <c r="T1326" s="46"/>
      <c r="U1326" s="46"/>
      <c r="V1326" s="46"/>
      <c r="W1326" s="46"/>
      <c r="X1326" s="46"/>
      <c r="Y1326" s="46"/>
      <c r="Z1326" s="46"/>
    </row>
    <row r="1327" spans="1:26" ht="13.5" customHeight="1">
      <c r="A1327" s="233">
        <v>473</v>
      </c>
      <c r="B1327" s="79" t="s">
        <v>1653</v>
      </c>
      <c r="C1327" s="34" t="s">
        <v>47</v>
      </c>
      <c r="D1327" s="58"/>
      <c r="E1327" s="50" t="s">
        <v>1654</v>
      </c>
      <c r="F1327" s="59"/>
      <c r="G1327" s="38">
        <v>16.329999999999998</v>
      </c>
      <c r="H1327" s="39">
        <v>50</v>
      </c>
      <c r="I1327" s="81">
        <v>1</v>
      </c>
      <c r="J1327" s="121" t="s">
        <v>37</v>
      </c>
      <c r="K1327" s="46"/>
      <c r="L1327" s="42" t="str">
        <f t="shared" si="48"/>
        <v>1pieces</v>
      </c>
      <c r="M1327" s="43">
        <f t="shared" si="49"/>
        <v>50</v>
      </c>
      <c r="N1327" s="44" t="str">
        <f t="shared" si="50"/>
        <v>50pieces</v>
      </c>
      <c r="O1327" s="51">
        <f t="shared" si="47"/>
        <v>816.49999999999989</v>
      </c>
      <c r="P1327" s="46"/>
      <c r="Q1327" s="46"/>
      <c r="R1327" s="46"/>
      <c r="S1327" s="46"/>
      <c r="T1327" s="46"/>
      <c r="U1327" s="46"/>
      <c r="V1327" s="46"/>
      <c r="W1327" s="46"/>
      <c r="X1327" s="46"/>
      <c r="Y1327" s="46"/>
      <c r="Z1327" s="46"/>
    </row>
    <row r="1328" spans="1:26" ht="13.5" customHeight="1">
      <c r="A1328" s="232">
        <v>474</v>
      </c>
      <c r="B1328" s="48" t="s">
        <v>1743</v>
      </c>
      <c r="C1328" s="34" t="s">
        <v>43</v>
      </c>
      <c r="D1328" s="9"/>
      <c r="E1328" s="50" t="s">
        <v>1745</v>
      </c>
      <c r="F1328" s="37"/>
      <c r="G1328" s="108">
        <f>1675/50</f>
        <v>33.5</v>
      </c>
      <c r="H1328" s="81">
        <v>2</v>
      </c>
      <c r="I1328" s="81">
        <v>50</v>
      </c>
      <c r="J1328" s="40" t="s">
        <v>37</v>
      </c>
      <c r="K1328" s="41"/>
      <c r="L1328" s="42" t="str">
        <f t="shared" si="48"/>
        <v>50pieces</v>
      </c>
      <c r="M1328" s="43">
        <f t="shared" si="49"/>
        <v>100</v>
      </c>
      <c r="N1328" s="44" t="str">
        <f t="shared" si="50"/>
        <v>100pieces</v>
      </c>
      <c r="O1328" s="51">
        <f t="shared" si="47"/>
        <v>67</v>
      </c>
      <c r="P1328" s="46"/>
      <c r="Q1328" s="46"/>
      <c r="R1328" s="46"/>
      <c r="S1328" s="46"/>
      <c r="T1328" s="46"/>
      <c r="U1328" s="46"/>
      <c r="V1328" s="46"/>
      <c r="W1328" s="46"/>
      <c r="X1328" s="46"/>
      <c r="Y1328" s="46"/>
      <c r="Z1328" s="46"/>
    </row>
    <row r="1329" spans="1:26" ht="13.5" customHeight="1">
      <c r="A1329" s="232">
        <v>474</v>
      </c>
      <c r="B1329" s="52" t="s">
        <v>1743</v>
      </c>
      <c r="C1329" s="53" t="s">
        <v>39</v>
      </c>
      <c r="D1329" s="101"/>
      <c r="E1329" s="52" t="s">
        <v>1745</v>
      </c>
      <c r="F1329" s="37"/>
      <c r="G1329" s="102">
        <v>33.5</v>
      </c>
      <c r="H1329" s="103">
        <v>3</v>
      </c>
      <c r="I1329" s="153">
        <v>50</v>
      </c>
      <c r="J1329" s="56" t="s">
        <v>37</v>
      </c>
      <c r="K1329" s="41"/>
      <c r="L1329" s="42" t="str">
        <f t="shared" si="48"/>
        <v>50pieces</v>
      </c>
      <c r="M1329" s="43">
        <f t="shared" si="49"/>
        <v>150</v>
      </c>
      <c r="N1329" s="44" t="str">
        <f t="shared" si="50"/>
        <v>150pieces</v>
      </c>
      <c r="O1329" s="51">
        <f t="shared" si="47"/>
        <v>100.5</v>
      </c>
      <c r="P1329" s="46"/>
      <c r="Q1329" s="46"/>
      <c r="R1329" s="46"/>
      <c r="S1329" s="46"/>
      <c r="T1329" s="46"/>
      <c r="U1329" s="46"/>
      <c r="V1329" s="46"/>
      <c r="W1329" s="46"/>
      <c r="X1329" s="46"/>
      <c r="Y1329" s="46"/>
      <c r="Z1329" s="46"/>
    </row>
    <row r="1330" spans="1:26" ht="13.5" customHeight="1">
      <c r="A1330" s="233">
        <v>474</v>
      </c>
      <c r="B1330" s="36" t="s">
        <v>1743</v>
      </c>
      <c r="C1330" s="34" t="s">
        <v>27</v>
      </c>
      <c r="D1330" s="35"/>
      <c r="E1330" s="36" t="s">
        <v>1745</v>
      </c>
      <c r="F1330" s="37"/>
      <c r="G1330" s="108">
        <v>32.4</v>
      </c>
      <c r="H1330" s="81">
        <f>O1330/G1330</f>
        <v>0.2</v>
      </c>
      <c r="I1330" s="81"/>
      <c r="J1330" s="40"/>
      <c r="K1330" s="41" t="s">
        <v>26</v>
      </c>
      <c r="L1330" s="42" t="str">
        <f t="shared" si="48"/>
        <v/>
      </c>
      <c r="M1330" s="43">
        <f t="shared" si="49"/>
        <v>0</v>
      </c>
      <c r="N1330" s="44" t="str">
        <f t="shared" si="50"/>
        <v>0</v>
      </c>
      <c r="O1330" s="133">
        <v>6.48</v>
      </c>
      <c r="P1330" s="46"/>
      <c r="Q1330" s="46"/>
      <c r="R1330" s="46"/>
      <c r="S1330" s="46"/>
      <c r="T1330" s="46"/>
      <c r="U1330" s="46"/>
      <c r="V1330" s="46"/>
      <c r="W1330" s="46"/>
      <c r="X1330" s="46"/>
      <c r="Y1330" s="46"/>
      <c r="Z1330" s="46"/>
    </row>
    <row r="1331" spans="1:26" ht="13.5" customHeight="1">
      <c r="A1331" s="233">
        <v>474</v>
      </c>
      <c r="B1331" s="79" t="s">
        <v>1743</v>
      </c>
      <c r="C1331" s="34" t="s">
        <v>47</v>
      </c>
      <c r="D1331" s="59"/>
      <c r="E1331" s="50" t="s">
        <v>2655</v>
      </c>
      <c r="F1331" s="59"/>
      <c r="G1331" s="108">
        <v>15.51</v>
      </c>
      <c r="H1331" s="81">
        <v>160</v>
      </c>
      <c r="I1331" s="81">
        <v>1</v>
      </c>
      <c r="J1331" s="40" t="s">
        <v>37</v>
      </c>
      <c r="K1331" s="46"/>
      <c r="L1331" s="42" t="str">
        <f t="shared" si="48"/>
        <v>1pieces</v>
      </c>
      <c r="M1331" s="43">
        <f t="shared" si="49"/>
        <v>160</v>
      </c>
      <c r="N1331" s="44" t="str">
        <f t="shared" si="50"/>
        <v>160pieces</v>
      </c>
      <c r="O1331" s="51">
        <f t="shared" ref="O1331:O1370" si="51">G1331*H1331</f>
        <v>2481.6</v>
      </c>
      <c r="P1331" s="46"/>
      <c r="Q1331" s="46"/>
      <c r="R1331" s="46"/>
      <c r="S1331" s="46"/>
      <c r="T1331" s="46"/>
      <c r="U1331" s="46"/>
      <c r="V1331" s="46"/>
      <c r="W1331" s="46"/>
      <c r="X1331" s="46"/>
      <c r="Y1331" s="46"/>
      <c r="Z1331" s="46"/>
    </row>
    <row r="1332" spans="1:26" ht="13.5" customHeight="1">
      <c r="A1332" s="233">
        <v>474</v>
      </c>
      <c r="B1332" s="79" t="s">
        <v>1743</v>
      </c>
      <c r="C1332" s="94" t="s">
        <v>68</v>
      </c>
      <c r="D1332" s="59"/>
      <c r="E1332" s="116"/>
      <c r="F1332" s="59"/>
      <c r="G1332" s="95">
        <v>66.11666666666666</v>
      </c>
      <c r="H1332" s="308">
        <v>18</v>
      </c>
      <c r="I1332" s="308">
        <v>18</v>
      </c>
      <c r="J1332" s="361" t="s">
        <v>37</v>
      </c>
      <c r="K1332" s="46"/>
      <c r="L1332" s="42" t="str">
        <f t="shared" si="48"/>
        <v>18pieces</v>
      </c>
      <c r="M1332" s="43">
        <f t="shared" si="49"/>
        <v>324</v>
      </c>
      <c r="N1332" s="44" t="str">
        <f t="shared" si="50"/>
        <v>324pieces</v>
      </c>
      <c r="O1332" s="51">
        <f t="shared" si="51"/>
        <v>1190.0999999999999</v>
      </c>
      <c r="P1332" s="46"/>
      <c r="Q1332" s="46"/>
      <c r="R1332" s="46"/>
      <c r="S1332" s="46"/>
      <c r="T1332" s="46"/>
      <c r="U1332" s="46"/>
      <c r="V1332" s="46"/>
      <c r="W1332" s="46"/>
      <c r="X1332" s="46"/>
      <c r="Y1332" s="46"/>
      <c r="Z1332" s="46"/>
    </row>
    <row r="1333" spans="1:26" ht="13.5" customHeight="1">
      <c r="A1333" s="232">
        <v>475</v>
      </c>
      <c r="B1333" s="48" t="s">
        <v>1769</v>
      </c>
      <c r="C1333" s="34" t="s">
        <v>43</v>
      </c>
      <c r="D1333" s="35"/>
      <c r="E1333" s="50" t="s">
        <v>1770</v>
      </c>
      <c r="F1333" s="37"/>
      <c r="G1333" s="108">
        <f>671.35/30</f>
        <v>22.378333333333334</v>
      </c>
      <c r="H1333" s="81">
        <v>30</v>
      </c>
      <c r="I1333" s="81">
        <v>30</v>
      </c>
      <c r="J1333" s="40" t="s">
        <v>37</v>
      </c>
      <c r="K1333" s="41"/>
      <c r="L1333" s="42" t="str">
        <f t="shared" si="48"/>
        <v>30pieces</v>
      </c>
      <c r="M1333" s="43">
        <f t="shared" si="49"/>
        <v>900</v>
      </c>
      <c r="N1333" s="44" t="str">
        <f t="shared" si="50"/>
        <v>900pieces</v>
      </c>
      <c r="O1333" s="51">
        <f t="shared" si="51"/>
        <v>671.35</v>
      </c>
      <c r="P1333" s="46"/>
      <c r="Q1333" s="46"/>
      <c r="R1333" s="46"/>
      <c r="S1333" s="46"/>
      <c r="T1333" s="46"/>
      <c r="U1333" s="46"/>
      <c r="V1333" s="46"/>
      <c r="W1333" s="46"/>
      <c r="X1333" s="46"/>
      <c r="Y1333" s="46"/>
      <c r="Z1333" s="46"/>
    </row>
    <row r="1334" spans="1:26" ht="13.5" customHeight="1">
      <c r="A1334" s="232">
        <v>476</v>
      </c>
      <c r="B1334" s="48" t="s">
        <v>1809</v>
      </c>
      <c r="C1334" s="34" t="s">
        <v>43</v>
      </c>
      <c r="D1334" s="35"/>
      <c r="E1334" s="50" t="s">
        <v>1810</v>
      </c>
      <c r="F1334" s="37"/>
      <c r="G1334" s="108">
        <v>12.54</v>
      </c>
      <c r="H1334" s="81">
        <v>18</v>
      </c>
      <c r="I1334" s="81">
        <v>10</v>
      </c>
      <c r="J1334" s="40" t="s">
        <v>37</v>
      </c>
      <c r="K1334" s="41"/>
      <c r="L1334" s="42" t="str">
        <f t="shared" si="48"/>
        <v>10pieces</v>
      </c>
      <c r="M1334" s="43">
        <f t="shared" si="49"/>
        <v>180</v>
      </c>
      <c r="N1334" s="44" t="str">
        <f t="shared" si="50"/>
        <v>180pieces</v>
      </c>
      <c r="O1334" s="51">
        <f t="shared" si="51"/>
        <v>225.71999999999997</v>
      </c>
      <c r="P1334" s="46"/>
      <c r="Q1334" s="46"/>
      <c r="R1334" s="46"/>
      <c r="S1334" s="46"/>
      <c r="T1334" s="46"/>
      <c r="U1334" s="46"/>
      <c r="V1334" s="46"/>
      <c r="W1334" s="46"/>
      <c r="X1334" s="46"/>
      <c r="Y1334" s="46"/>
      <c r="Z1334" s="46"/>
    </row>
    <row r="1335" spans="1:26" ht="13.5" customHeight="1">
      <c r="A1335" s="232">
        <v>477</v>
      </c>
      <c r="B1335" s="48" t="s">
        <v>1897</v>
      </c>
      <c r="C1335" s="34" t="s">
        <v>43</v>
      </c>
      <c r="D1335" s="35"/>
      <c r="E1335" s="50" t="s">
        <v>2656</v>
      </c>
      <c r="F1335" s="37"/>
      <c r="G1335" s="108">
        <v>40.1</v>
      </c>
      <c r="H1335" s="81">
        <v>10</v>
      </c>
      <c r="I1335" s="81">
        <v>1</v>
      </c>
      <c r="J1335" s="40" t="s">
        <v>37</v>
      </c>
      <c r="K1335" s="41"/>
      <c r="L1335" s="42" t="str">
        <f t="shared" si="48"/>
        <v>1pieces</v>
      </c>
      <c r="M1335" s="43">
        <f t="shared" si="49"/>
        <v>10</v>
      </c>
      <c r="N1335" s="44" t="str">
        <f t="shared" si="50"/>
        <v>10pieces</v>
      </c>
      <c r="O1335" s="51">
        <f t="shared" si="51"/>
        <v>401</v>
      </c>
      <c r="P1335" s="46"/>
      <c r="Q1335" s="46"/>
      <c r="R1335" s="46"/>
      <c r="S1335" s="46"/>
      <c r="T1335" s="46"/>
      <c r="U1335" s="46"/>
      <c r="V1335" s="46"/>
      <c r="W1335" s="46"/>
      <c r="X1335" s="46"/>
      <c r="Y1335" s="46"/>
      <c r="Z1335" s="46"/>
    </row>
    <row r="1336" spans="1:26" ht="13.5" customHeight="1">
      <c r="A1336" s="232">
        <v>478</v>
      </c>
      <c r="B1336" s="48" t="s">
        <v>1899</v>
      </c>
      <c r="C1336" s="34" t="s">
        <v>43</v>
      </c>
      <c r="D1336" s="35"/>
      <c r="E1336" s="50" t="s">
        <v>2656</v>
      </c>
      <c r="F1336" s="37"/>
      <c r="G1336" s="108">
        <v>40.1</v>
      </c>
      <c r="H1336" s="81">
        <v>3</v>
      </c>
      <c r="I1336" s="81">
        <v>1</v>
      </c>
      <c r="J1336" s="40" t="s">
        <v>37</v>
      </c>
      <c r="K1336" s="41"/>
      <c r="L1336" s="42" t="str">
        <f t="shared" si="48"/>
        <v>1pieces</v>
      </c>
      <c r="M1336" s="43">
        <f t="shared" si="49"/>
        <v>3</v>
      </c>
      <c r="N1336" s="44" t="str">
        <f t="shared" si="50"/>
        <v>3pieces</v>
      </c>
      <c r="O1336" s="51">
        <f t="shared" si="51"/>
        <v>120.30000000000001</v>
      </c>
      <c r="P1336" s="46"/>
      <c r="Q1336" s="46"/>
      <c r="R1336" s="46"/>
      <c r="S1336" s="46"/>
      <c r="T1336" s="46"/>
      <c r="U1336" s="46"/>
      <c r="V1336" s="46"/>
      <c r="W1336" s="46"/>
      <c r="X1336" s="46"/>
      <c r="Y1336" s="46"/>
      <c r="Z1336" s="46"/>
    </row>
    <row r="1337" spans="1:26" ht="13.5" customHeight="1">
      <c r="A1337" s="232">
        <v>479</v>
      </c>
      <c r="B1337" s="48" t="s">
        <v>1942</v>
      </c>
      <c r="C1337" s="34" t="s">
        <v>43</v>
      </c>
      <c r="D1337" s="35"/>
      <c r="E1337" s="149" t="s">
        <v>1943</v>
      </c>
      <c r="F1337" s="37"/>
      <c r="G1337" s="108">
        <f>790/50</f>
        <v>15.8</v>
      </c>
      <c r="H1337" s="81">
        <v>5</v>
      </c>
      <c r="I1337" s="81">
        <v>50</v>
      </c>
      <c r="J1337" s="40" t="s">
        <v>37</v>
      </c>
      <c r="K1337" s="41"/>
      <c r="L1337" s="42" t="str">
        <f t="shared" si="48"/>
        <v>50pieces</v>
      </c>
      <c r="M1337" s="43">
        <f t="shared" si="49"/>
        <v>250</v>
      </c>
      <c r="N1337" s="44" t="str">
        <f t="shared" si="50"/>
        <v>250pieces</v>
      </c>
      <c r="O1337" s="51">
        <f t="shared" si="51"/>
        <v>79</v>
      </c>
      <c r="P1337" s="46"/>
      <c r="Q1337" s="46"/>
      <c r="R1337" s="46"/>
      <c r="S1337" s="46"/>
      <c r="T1337" s="46"/>
      <c r="U1337" s="46"/>
      <c r="V1337" s="46"/>
      <c r="W1337" s="46"/>
      <c r="X1337" s="46"/>
      <c r="Y1337" s="46"/>
      <c r="Z1337" s="46"/>
    </row>
    <row r="1338" spans="1:26" ht="13.5" customHeight="1">
      <c r="A1338" s="232">
        <v>479</v>
      </c>
      <c r="B1338" s="568" t="s">
        <v>1942</v>
      </c>
      <c r="C1338" s="53" t="s">
        <v>39</v>
      </c>
      <c r="D1338" s="52"/>
      <c r="E1338" s="569" t="s">
        <v>1943</v>
      </c>
      <c r="F1338" s="37"/>
      <c r="G1338" s="102">
        <v>16</v>
      </c>
      <c r="H1338" s="103">
        <v>4</v>
      </c>
      <c r="I1338" s="103">
        <v>50</v>
      </c>
      <c r="J1338" s="104" t="s">
        <v>37</v>
      </c>
      <c r="K1338" s="41"/>
      <c r="L1338" s="42" t="str">
        <f t="shared" si="48"/>
        <v>50pieces</v>
      </c>
      <c r="M1338" s="43">
        <f t="shared" si="49"/>
        <v>200</v>
      </c>
      <c r="N1338" s="44" t="str">
        <f t="shared" si="50"/>
        <v>200pieces</v>
      </c>
      <c r="O1338" s="51">
        <f t="shared" si="51"/>
        <v>64</v>
      </c>
      <c r="P1338" s="46"/>
      <c r="Q1338" s="46"/>
      <c r="R1338" s="46"/>
      <c r="S1338" s="46"/>
      <c r="T1338" s="46"/>
      <c r="U1338" s="46"/>
      <c r="V1338" s="46"/>
      <c r="W1338" s="46"/>
      <c r="X1338" s="46"/>
      <c r="Y1338" s="46"/>
      <c r="Z1338" s="46"/>
    </row>
    <row r="1339" spans="1:26" ht="13.5" customHeight="1">
      <c r="A1339" s="232">
        <v>480</v>
      </c>
      <c r="B1339" s="48" t="s">
        <v>1989</v>
      </c>
      <c r="C1339" s="34" t="s">
        <v>43</v>
      </c>
      <c r="D1339" s="35"/>
      <c r="E1339" s="50" t="s">
        <v>1990</v>
      </c>
      <c r="F1339" s="37"/>
      <c r="G1339" s="108">
        <f>920.35/30</f>
        <v>30.678333333333335</v>
      </c>
      <c r="H1339" s="81">
        <v>30</v>
      </c>
      <c r="I1339" s="81">
        <v>30</v>
      </c>
      <c r="J1339" s="88" t="s">
        <v>37</v>
      </c>
      <c r="K1339" s="41"/>
      <c r="L1339" s="42" t="str">
        <f t="shared" si="48"/>
        <v>30pieces</v>
      </c>
      <c r="M1339" s="43">
        <f t="shared" si="49"/>
        <v>900</v>
      </c>
      <c r="N1339" s="44" t="str">
        <f t="shared" si="50"/>
        <v>900pieces</v>
      </c>
      <c r="O1339" s="51">
        <f t="shared" si="51"/>
        <v>920.35</v>
      </c>
      <c r="P1339" s="46"/>
      <c r="Q1339" s="46"/>
      <c r="R1339" s="46"/>
      <c r="S1339" s="46"/>
      <c r="T1339" s="46"/>
      <c r="U1339" s="46"/>
      <c r="V1339" s="46"/>
      <c r="W1339" s="46"/>
      <c r="X1339" s="46"/>
      <c r="Y1339" s="46"/>
      <c r="Z1339" s="46"/>
    </row>
    <row r="1340" spans="1:26" ht="13.5" customHeight="1">
      <c r="A1340" s="232">
        <v>481</v>
      </c>
      <c r="B1340" s="48" t="s">
        <v>1993</v>
      </c>
      <c r="C1340" s="34" t="s">
        <v>43</v>
      </c>
      <c r="D1340" s="35"/>
      <c r="E1340" s="50" t="s">
        <v>790</v>
      </c>
      <c r="F1340" s="37"/>
      <c r="G1340" s="108">
        <f>684.25/50</f>
        <v>13.685</v>
      </c>
      <c r="H1340" s="81">
        <v>50</v>
      </c>
      <c r="I1340" s="81">
        <v>50</v>
      </c>
      <c r="J1340" s="88" t="s">
        <v>37</v>
      </c>
      <c r="K1340" s="41"/>
      <c r="L1340" s="42" t="str">
        <f t="shared" si="48"/>
        <v>50pieces</v>
      </c>
      <c r="M1340" s="43">
        <f t="shared" si="49"/>
        <v>2500</v>
      </c>
      <c r="N1340" s="44" t="str">
        <f t="shared" si="50"/>
        <v>2500pieces</v>
      </c>
      <c r="O1340" s="51">
        <f t="shared" si="51"/>
        <v>684.25</v>
      </c>
      <c r="P1340" s="46"/>
      <c r="Q1340" s="46"/>
      <c r="R1340" s="46"/>
      <c r="S1340" s="46"/>
      <c r="T1340" s="46"/>
      <c r="U1340" s="46"/>
      <c r="V1340" s="46"/>
      <c r="W1340" s="46"/>
      <c r="X1340" s="46"/>
      <c r="Y1340" s="46"/>
      <c r="Z1340" s="46"/>
    </row>
    <row r="1341" spans="1:26" ht="13.5" customHeight="1">
      <c r="A1341" s="233">
        <v>481</v>
      </c>
      <c r="B1341" s="79" t="s">
        <v>1993</v>
      </c>
      <c r="C1341" s="34" t="s">
        <v>47</v>
      </c>
      <c r="D1341" s="59"/>
      <c r="E1341" s="50" t="s">
        <v>790</v>
      </c>
      <c r="F1341" s="59"/>
      <c r="G1341" s="108">
        <v>13.69</v>
      </c>
      <c r="H1341" s="81">
        <v>30</v>
      </c>
      <c r="I1341" s="81">
        <v>1</v>
      </c>
      <c r="J1341" s="88" t="s">
        <v>37</v>
      </c>
      <c r="K1341" s="46"/>
      <c r="L1341" s="42" t="str">
        <f t="shared" si="48"/>
        <v>1pieces</v>
      </c>
      <c r="M1341" s="43">
        <f t="shared" si="49"/>
        <v>30</v>
      </c>
      <c r="N1341" s="44" t="str">
        <f t="shared" si="50"/>
        <v>30pieces</v>
      </c>
      <c r="O1341" s="51">
        <f t="shared" si="51"/>
        <v>410.7</v>
      </c>
      <c r="P1341" s="46"/>
      <c r="Q1341" s="46"/>
      <c r="R1341" s="46"/>
      <c r="S1341" s="46"/>
      <c r="T1341" s="46"/>
      <c r="U1341" s="46"/>
      <c r="V1341" s="46"/>
      <c r="W1341" s="46"/>
      <c r="X1341" s="46"/>
      <c r="Y1341" s="46"/>
      <c r="Z1341" s="46"/>
    </row>
    <row r="1342" spans="1:26" ht="13.5" customHeight="1">
      <c r="A1342" s="232">
        <v>482</v>
      </c>
      <c r="B1342" s="48" t="s">
        <v>2000</v>
      </c>
      <c r="C1342" s="34" t="s">
        <v>43</v>
      </c>
      <c r="D1342" s="139"/>
      <c r="E1342" s="50" t="s">
        <v>2001</v>
      </c>
      <c r="F1342" s="37"/>
      <c r="G1342" s="108">
        <f>603.35/100</f>
        <v>6.0335000000000001</v>
      </c>
      <c r="H1342" s="81">
        <v>100</v>
      </c>
      <c r="I1342" s="81">
        <v>100</v>
      </c>
      <c r="J1342" s="88" t="s">
        <v>37</v>
      </c>
      <c r="K1342" s="41"/>
      <c r="L1342" s="42" t="str">
        <f t="shared" si="48"/>
        <v>100pieces</v>
      </c>
      <c r="M1342" s="43">
        <f t="shared" si="49"/>
        <v>10000</v>
      </c>
      <c r="N1342" s="44" t="str">
        <f t="shared" si="50"/>
        <v>10000pieces</v>
      </c>
      <c r="O1342" s="51">
        <f t="shared" si="51"/>
        <v>603.35</v>
      </c>
      <c r="P1342" s="46"/>
      <c r="Q1342" s="46"/>
      <c r="R1342" s="46"/>
      <c r="S1342" s="46"/>
      <c r="T1342" s="46"/>
      <c r="U1342" s="46"/>
      <c r="V1342" s="46"/>
      <c r="W1342" s="46"/>
      <c r="X1342" s="46"/>
      <c r="Y1342" s="46"/>
      <c r="Z1342" s="46"/>
    </row>
    <row r="1343" spans="1:26" ht="13.5" customHeight="1">
      <c r="A1343" s="232">
        <v>483</v>
      </c>
      <c r="B1343" s="48" t="s">
        <v>2007</v>
      </c>
      <c r="C1343" s="34" t="s">
        <v>43</v>
      </c>
      <c r="D1343" s="139"/>
      <c r="E1343" s="50" t="s">
        <v>2006</v>
      </c>
      <c r="F1343" s="37"/>
      <c r="G1343" s="108">
        <v>6.29</v>
      </c>
      <c r="H1343" s="81">
        <v>60</v>
      </c>
      <c r="I1343" s="81">
        <v>10</v>
      </c>
      <c r="J1343" s="88" t="s">
        <v>37</v>
      </c>
      <c r="K1343" s="41"/>
      <c r="L1343" s="42" t="str">
        <f t="shared" si="48"/>
        <v>10pieces</v>
      </c>
      <c r="M1343" s="43">
        <f t="shared" si="49"/>
        <v>600</v>
      </c>
      <c r="N1343" s="44" t="str">
        <f t="shared" si="50"/>
        <v>600pieces</v>
      </c>
      <c r="O1343" s="51">
        <f t="shared" si="51"/>
        <v>377.4</v>
      </c>
      <c r="P1343" s="46"/>
      <c r="Q1343" s="46"/>
      <c r="R1343" s="46"/>
      <c r="S1343" s="46"/>
      <c r="T1343" s="46"/>
      <c r="U1343" s="46"/>
      <c r="V1343" s="46"/>
      <c r="W1343" s="46"/>
      <c r="X1343" s="46"/>
      <c r="Y1343" s="46"/>
      <c r="Z1343" s="46"/>
    </row>
    <row r="1344" spans="1:26" ht="13.5" customHeight="1">
      <c r="A1344" s="232">
        <v>483</v>
      </c>
      <c r="B1344" s="68" t="s">
        <v>2007</v>
      </c>
      <c r="C1344" s="53" t="s">
        <v>39</v>
      </c>
      <c r="D1344" s="249"/>
      <c r="E1344" s="52" t="s">
        <v>2006</v>
      </c>
      <c r="F1344" s="37"/>
      <c r="G1344" s="102">
        <v>6.9</v>
      </c>
      <c r="H1344" s="103">
        <v>48</v>
      </c>
      <c r="I1344" s="103">
        <v>10</v>
      </c>
      <c r="J1344" s="104" t="s">
        <v>37</v>
      </c>
      <c r="K1344" s="41"/>
      <c r="L1344" s="42" t="str">
        <f t="shared" si="48"/>
        <v>10pieces</v>
      </c>
      <c r="M1344" s="43">
        <f t="shared" si="49"/>
        <v>480</v>
      </c>
      <c r="N1344" s="44" t="str">
        <f t="shared" si="50"/>
        <v>480pieces</v>
      </c>
      <c r="O1344" s="51">
        <f t="shared" si="51"/>
        <v>331.20000000000005</v>
      </c>
      <c r="P1344" s="46"/>
      <c r="Q1344" s="46"/>
      <c r="R1344" s="46"/>
      <c r="S1344" s="46"/>
      <c r="T1344" s="46"/>
      <c r="U1344" s="46"/>
      <c r="V1344" s="46"/>
      <c r="W1344" s="46"/>
      <c r="X1344" s="46"/>
      <c r="Y1344" s="46"/>
      <c r="Z1344" s="46"/>
    </row>
    <row r="1345" spans="1:26" ht="13.5" customHeight="1">
      <c r="A1345" s="232">
        <v>484</v>
      </c>
      <c r="B1345" s="48" t="s">
        <v>2008</v>
      </c>
      <c r="C1345" s="34" t="s">
        <v>43</v>
      </c>
      <c r="D1345" s="139"/>
      <c r="E1345" s="50" t="s">
        <v>2006</v>
      </c>
      <c r="F1345" s="37"/>
      <c r="G1345" s="108">
        <v>6.17</v>
      </c>
      <c r="H1345" s="81">
        <v>30</v>
      </c>
      <c r="I1345" s="81">
        <v>10</v>
      </c>
      <c r="J1345" s="88" t="s">
        <v>37</v>
      </c>
      <c r="K1345" s="41"/>
      <c r="L1345" s="42" t="str">
        <f t="shared" si="48"/>
        <v>10pieces</v>
      </c>
      <c r="M1345" s="43">
        <f t="shared" si="49"/>
        <v>300</v>
      </c>
      <c r="N1345" s="44" t="str">
        <f t="shared" si="50"/>
        <v>300pieces</v>
      </c>
      <c r="O1345" s="51">
        <f t="shared" si="51"/>
        <v>185.1</v>
      </c>
      <c r="P1345" s="46"/>
      <c r="Q1345" s="46"/>
      <c r="R1345" s="46"/>
      <c r="S1345" s="46"/>
      <c r="T1345" s="46"/>
      <c r="U1345" s="46"/>
      <c r="V1345" s="46"/>
      <c r="W1345" s="46"/>
      <c r="X1345" s="46"/>
      <c r="Y1345" s="46"/>
      <c r="Z1345" s="46"/>
    </row>
    <row r="1346" spans="1:26" ht="13.5" customHeight="1">
      <c r="A1346" s="232">
        <v>485</v>
      </c>
      <c r="B1346" s="48" t="s">
        <v>2011</v>
      </c>
      <c r="C1346" s="34" t="s">
        <v>43</v>
      </c>
      <c r="D1346" s="139"/>
      <c r="E1346" s="50" t="s">
        <v>2006</v>
      </c>
      <c r="F1346" s="37"/>
      <c r="G1346" s="108">
        <v>6.14</v>
      </c>
      <c r="H1346" s="81">
        <v>30</v>
      </c>
      <c r="I1346" s="81">
        <v>10</v>
      </c>
      <c r="J1346" s="88" t="s">
        <v>37</v>
      </c>
      <c r="K1346" s="41"/>
      <c r="L1346" s="42" t="str">
        <f t="shared" si="48"/>
        <v>10pieces</v>
      </c>
      <c r="M1346" s="43">
        <f t="shared" si="49"/>
        <v>300</v>
      </c>
      <c r="N1346" s="44" t="str">
        <f t="shared" si="50"/>
        <v>300pieces</v>
      </c>
      <c r="O1346" s="51">
        <f t="shared" si="51"/>
        <v>184.2</v>
      </c>
      <c r="P1346" s="46"/>
      <c r="Q1346" s="46"/>
      <c r="R1346" s="46"/>
      <c r="S1346" s="46"/>
      <c r="T1346" s="46"/>
      <c r="U1346" s="46"/>
      <c r="V1346" s="46"/>
      <c r="W1346" s="46"/>
      <c r="X1346" s="46"/>
      <c r="Y1346" s="46"/>
      <c r="Z1346" s="46"/>
    </row>
    <row r="1347" spans="1:26" ht="13.5" customHeight="1">
      <c r="A1347" s="233">
        <v>485</v>
      </c>
      <c r="B1347" s="79" t="s">
        <v>2011</v>
      </c>
      <c r="C1347" s="34" t="s">
        <v>47</v>
      </c>
      <c r="D1347" s="80"/>
      <c r="E1347" s="50" t="s">
        <v>2006</v>
      </c>
      <c r="F1347" s="59"/>
      <c r="G1347" s="108">
        <v>5.81</v>
      </c>
      <c r="H1347" s="81">
        <v>150</v>
      </c>
      <c r="I1347" s="81">
        <v>1</v>
      </c>
      <c r="J1347" s="88" t="s">
        <v>37</v>
      </c>
      <c r="K1347" s="46"/>
      <c r="L1347" s="42" t="str">
        <f t="shared" si="48"/>
        <v>1pieces</v>
      </c>
      <c r="M1347" s="43">
        <f t="shared" si="49"/>
        <v>150</v>
      </c>
      <c r="N1347" s="44" t="str">
        <f t="shared" si="50"/>
        <v>150pieces</v>
      </c>
      <c r="O1347" s="51">
        <f t="shared" si="51"/>
        <v>871.49999999999989</v>
      </c>
      <c r="P1347" s="46"/>
      <c r="Q1347" s="46"/>
      <c r="R1347" s="46"/>
      <c r="S1347" s="46"/>
      <c r="T1347" s="46"/>
      <c r="U1347" s="46"/>
      <c r="V1347" s="46"/>
      <c r="W1347" s="46"/>
      <c r="X1347" s="46"/>
      <c r="Y1347" s="46"/>
      <c r="Z1347" s="46"/>
    </row>
    <row r="1348" spans="1:26" ht="13.5" customHeight="1">
      <c r="A1348" s="232">
        <v>486</v>
      </c>
      <c r="B1348" s="48" t="s">
        <v>2009</v>
      </c>
      <c r="C1348" s="34" t="s">
        <v>43</v>
      </c>
      <c r="D1348" s="139"/>
      <c r="E1348" s="144" t="s">
        <v>2010</v>
      </c>
      <c r="F1348" s="37"/>
      <c r="G1348" s="108">
        <v>17.899999999999999</v>
      </c>
      <c r="H1348" s="81">
        <v>3</v>
      </c>
      <c r="I1348" s="81">
        <v>1</v>
      </c>
      <c r="J1348" s="88" t="s">
        <v>37</v>
      </c>
      <c r="K1348" s="41"/>
      <c r="L1348" s="42" t="str">
        <f t="shared" si="48"/>
        <v>1pieces</v>
      </c>
      <c r="M1348" s="43">
        <f t="shared" si="49"/>
        <v>3</v>
      </c>
      <c r="N1348" s="44" t="str">
        <f t="shared" si="50"/>
        <v>3pieces</v>
      </c>
      <c r="O1348" s="51">
        <f t="shared" si="51"/>
        <v>53.699999999999996</v>
      </c>
      <c r="P1348" s="46"/>
      <c r="Q1348" s="46"/>
      <c r="R1348" s="46"/>
      <c r="S1348" s="46"/>
      <c r="T1348" s="46"/>
      <c r="U1348" s="46"/>
      <c r="V1348" s="46"/>
      <c r="W1348" s="46"/>
      <c r="X1348" s="46"/>
      <c r="Y1348" s="46"/>
      <c r="Z1348" s="46"/>
    </row>
    <row r="1349" spans="1:26" ht="13.5" customHeight="1">
      <c r="A1349" s="232">
        <v>487</v>
      </c>
      <c r="B1349" s="48" t="s">
        <v>2012</v>
      </c>
      <c r="C1349" s="34" t="s">
        <v>43</v>
      </c>
      <c r="D1349" s="139"/>
      <c r="E1349" s="50" t="s">
        <v>2013</v>
      </c>
      <c r="F1349" s="37"/>
      <c r="G1349" s="108">
        <v>12.1</v>
      </c>
      <c r="H1349" s="81">
        <v>31</v>
      </c>
      <c r="I1349" s="81">
        <v>1</v>
      </c>
      <c r="J1349" s="88" t="s">
        <v>37</v>
      </c>
      <c r="K1349" s="41"/>
      <c r="L1349" s="42" t="str">
        <f t="shared" si="48"/>
        <v>1pieces</v>
      </c>
      <c r="M1349" s="43">
        <f t="shared" si="49"/>
        <v>31</v>
      </c>
      <c r="N1349" s="44" t="str">
        <f t="shared" si="50"/>
        <v>31pieces</v>
      </c>
      <c r="O1349" s="51">
        <f t="shared" si="51"/>
        <v>375.09999999999997</v>
      </c>
      <c r="P1349" s="46"/>
      <c r="Q1349" s="46"/>
      <c r="R1349" s="46"/>
      <c r="S1349" s="46"/>
      <c r="T1349" s="46"/>
      <c r="U1349" s="46"/>
      <c r="V1349" s="46"/>
      <c r="W1349" s="46"/>
      <c r="X1349" s="46"/>
      <c r="Y1349" s="46"/>
      <c r="Z1349" s="46"/>
    </row>
    <row r="1350" spans="1:26" ht="13.5" customHeight="1">
      <c r="A1350" s="233">
        <v>487</v>
      </c>
      <c r="B1350" s="128" t="s">
        <v>2012</v>
      </c>
      <c r="C1350" s="34" t="s">
        <v>82</v>
      </c>
      <c r="D1350" s="139"/>
      <c r="E1350" s="128" t="s">
        <v>2013</v>
      </c>
      <c r="F1350" s="111" t="s">
        <v>76</v>
      </c>
      <c r="G1350" s="205">
        <v>12.1</v>
      </c>
      <c r="H1350" s="129">
        <v>1</v>
      </c>
      <c r="I1350" s="129">
        <v>1</v>
      </c>
      <c r="J1350" s="240" t="s">
        <v>37</v>
      </c>
      <c r="K1350" s="41" t="s">
        <v>26</v>
      </c>
      <c r="L1350" s="42" t="str">
        <f t="shared" si="48"/>
        <v>1pieces</v>
      </c>
      <c r="M1350" s="43">
        <f t="shared" si="49"/>
        <v>1</v>
      </c>
      <c r="N1350" s="44" t="str">
        <f t="shared" si="50"/>
        <v>1pieces</v>
      </c>
      <c r="O1350" s="51">
        <f t="shared" si="51"/>
        <v>12.1</v>
      </c>
      <c r="P1350" s="46"/>
      <c r="Q1350" s="46"/>
      <c r="R1350" s="46"/>
      <c r="S1350" s="46"/>
      <c r="T1350" s="46"/>
      <c r="U1350" s="46"/>
      <c r="V1350" s="46"/>
      <c r="W1350" s="46"/>
      <c r="X1350" s="46"/>
      <c r="Y1350" s="46"/>
      <c r="Z1350" s="46"/>
    </row>
    <row r="1351" spans="1:26" ht="13.5" customHeight="1">
      <c r="A1351" s="232">
        <v>488</v>
      </c>
      <c r="B1351" s="48" t="s">
        <v>2026</v>
      </c>
      <c r="C1351" s="34" t="s">
        <v>43</v>
      </c>
      <c r="D1351" s="139"/>
      <c r="E1351" s="149" t="s">
        <v>2021</v>
      </c>
      <c r="F1351" s="37"/>
      <c r="G1351" s="108">
        <v>7.43</v>
      </c>
      <c r="H1351" s="81">
        <v>2</v>
      </c>
      <c r="I1351" s="81">
        <v>10</v>
      </c>
      <c r="J1351" s="88" t="s">
        <v>37</v>
      </c>
      <c r="K1351" s="41"/>
      <c r="L1351" s="42" t="str">
        <f t="shared" si="48"/>
        <v>10pieces</v>
      </c>
      <c r="M1351" s="43">
        <f t="shared" si="49"/>
        <v>20</v>
      </c>
      <c r="N1351" s="44" t="str">
        <f t="shared" si="50"/>
        <v>20pieces</v>
      </c>
      <c r="O1351" s="51">
        <f t="shared" si="51"/>
        <v>14.86</v>
      </c>
      <c r="P1351" s="46"/>
      <c r="Q1351" s="46"/>
      <c r="R1351" s="46"/>
      <c r="S1351" s="46"/>
      <c r="T1351" s="46"/>
      <c r="U1351" s="46"/>
      <c r="V1351" s="46"/>
      <c r="W1351" s="46"/>
      <c r="X1351" s="46"/>
      <c r="Y1351" s="46"/>
      <c r="Z1351" s="46"/>
    </row>
    <row r="1352" spans="1:26" ht="13.5" customHeight="1">
      <c r="A1352" s="232">
        <v>489</v>
      </c>
      <c r="B1352" s="48" t="s">
        <v>2020</v>
      </c>
      <c r="C1352" s="34" t="s">
        <v>43</v>
      </c>
      <c r="D1352" s="139"/>
      <c r="E1352" s="149" t="s">
        <v>2021</v>
      </c>
      <c r="F1352" s="37"/>
      <c r="G1352" s="108">
        <v>7.43</v>
      </c>
      <c r="H1352" s="81">
        <v>30</v>
      </c>
      <c r="I1352" s="81">
        <v>10</v>
      </c>
      <c r="J1352" s="88" t="s">
        <v>37</v>
      </c>
      <c r="K1352" s="41"/>
      <c r="L1352" s="42" t="str">
        <f t="shared" si="48"/>
        <v>10pieces</v>
      </c>
      <c r="M1352" s="43">
        <f t="shared" si="49"/>
        <v>300</v>
      </c>
      <c r="N1352" s="44" t="str">
        <f t="shared" si="50"/>
        <v>300pieces</v>
      </c>
      <c r="O1352" s="51">
        <f t="shared" si="51"/>
        <v>222.89999999999998</v>
      </c>
      <c r="P1352" s="46"/>
      <c r="Q1352" s="46"/>
      <c r="R1352" s="46"/>
      <c r="S1352" s="46"/>
      <c r="T1352" s="46"/>
      <c r="U1352" s="46"/>
      <c r="V1352" s="46"/>
      <c r="W1352" s="46"/>
      <c r="X1352" s="46"/>
      <c r="Y1352" s="46"/>
      <c r="Z1352" s="46"/>
    </row>
    <row r="1353" spans="1:26" ht="13.5" customHeight="1">
      <c r="A1353" s="232">
        <v>490</v>
      </c>
      <c r="B1353" s="90" t="s">
        <v>2096</v>
      </c>
      <c r="C1353" s="34" t="s">
        <v>43</v>
      </c>
      <c r="D1353" s="139"/>
      <c r="E1353" s="149" t="s">
        <v>2097</v>
      </c>
      <c r="F1353" s="37"/>
      <c r="G1353" s="108">
        <f>648/60</f>
        <v>10.8</v>
      </c>
      <c r="H1353" s="81">
        <v>24</v>
      </c>
      <c r="I1353" s="81">
        <v>60</v>
      </c>
      <c r="J1353" s="88" t="s">
        <v>37</v>
      </c>
      <c r="K1353" s="41"/>
      <c r="L1353" s="42" t="str">
        <f t="shared" si="48"/>
        <v>60pieces</v>
      </c>
      <c r="M1353" s="43">
        <f t="shared" si="49"/>
        <v>1440</v>
      </c>
      <c r="N1353" s="44" t="str">
        <f t="shared" si="50"/>
        <v>1440pieces</v>
      </c>
      <c r="O1353" s="51">
        <f t="shared" si="51"/>
        <v>259.20000000000005</v>
      </c>
      <c r="P1353" s="46"/>
      <c r="Q1353" s="46"/>
      <c r="R1353" s="46"/>
      <c r="S1353" s="46"/>
      <c r="T1353" s="46"/>
      <c r="U1353" s="46"/>
      <c r="V1353" s="46"/>
      <c r="W1353" s="46"/>
      <c r="X1353" s="46"/>
      <c r="Y1353" s="46"/>
      <c r="Z1353" s="46"/>
    </row>
    <row r="1354" spans="1:26" ht="13.5" customHeight="1">
      <c r="A1354" s="232">
        <v>491</v>
      </c>
      <c r="B1354" s="90" t="s">
        <v>2243</v>
      </c>
      <c r="C1354" s="34" t="s">
        <v>43</v>
      </c>
      <c r="D1354" s="139"/>
      <c r="E1354" s="149" t="s">
        <v>2245</v>
      </c>
      <c r="F1354" s="37"/>
      <c r="G1354" s="108">
        <f>132.3/24</f>
        <v>5.5125000000000002</v>
      </c>
      <c r="H1354" s="81">
        <v>72</v>
      </c>
      <c r="I1354" s="81">
        <v>24</v>
      </c>
      <c r="J1354" s="88" t="s">
        <v>37</v>
      </c>
      <c r="K1354" s="41"/>
      <c r="L1354" s="42" t="str">
        <f t="shared" si="48"/>
        <v>24pieces</v>
      </c>
      <c r="M1354" s="43">
        <f t="shared" si="49"/>
        <v>1728</v>
      </c>
      <c r="N1354" s="44" t="str">
        <f t="shared" si="50"/>
        <v>1728pieces</v>
      </c>
      <c r="O1354" s="51">
        <f t="shared" si="51"/>
        <v>396.90000000000003</v>
      </c>
      <c r="P1354" s="46"/>
      <c r="Q1354" s="46"/>
      <c r="R1354" s="46"/>
      <c r="S1354" s="46"/>
      <c r="T1354" s="46"/>
      <c r="U1354" s="46"/>
      <c r="V1354" s="46"/>
      <c r="W1354" s="46"/>
      <c r="X1354" s="46"/>
      <c r="Y1354" s="46"/>
      <c r="Z1354" s="46"/>
    </row>
    <row r="1355" spans="1:26" ht="13.5" customHeight="1">
      <c r="A1355" s="232">
        <v>491</v>
      </c>
      <c r="B1355" s="90" t="s">
        <v>2243</v>
      </c>
      <c r="C1355" s="34" t="s">
        <v>43</v>
      </c>
      <c r="D1355" s="139"/>
      <c r="E1355" s="149" t="s">
        <v>2246</v>
      </c>
      <c r="F1355" s="37"/>
      <c r="G1355" s="108">
        <v>201</v>
      </c>
      <c r="H1355" s="81">
        <v>2</v>
      </c>
      <c r="I1355" s="81">
        <v>1</v>
      </c>
      <c r="J1355" s="88" t="s">
        <v>37</v>
      </c>
      <c r="K1355" s="41"/>
      <c r="L1355" s="42" t="str">
        <f t="shared" si="48"/>
        <v>1pieces</v>
      </c>
      <c r="M1355" s="43">
        <f t="shared" si="49"/>
        <v>2</v>
      </c>
      <c r="N1355" s="44" t="str">
        <f t="shared" si="50"/>
        <v>2pieces</v>
      </c>
      <c r="O1355" s="51">
        <f t="shared" si="51"/>
        <v>402</v>
      </c>
      <c r="P1355" s="46"/>
      <c r="Q1355" s="46"/>
      <c r="R1355" s="46"/>
      <c r="S1355" s="46"/>
      <c r="T1355" s="46"/>
      <c r="U1355" s="46"/>
      <c r="V1355" s="46"/>
      <c r="W1355" s="46"/>
      <c r="X1355" s="46"/>
      <c r="Y1355" s="46"/>
      <c r="Z1355" s="46"/>
    </row>
    <row r="1356" spans="1:26" ht="13.5" customHeight="1">
      <c r="A1356" s="232">
        <v>491</v>
      </c>
      <c r="B1356" s="90" t="s">
        <v>2243</v>
      </c>
      <c r="C1356" s="34" t="s">
        <v>43</v>
      </c>
      <c r="D1356" s="139"/>
      <c r="E1356" s="149" t="s">
        <v>2244</v>
      </c>
      <c r="F1356" s="37"/>
      <c r="G1356" s="108">
        <v>5.85</v>
      </c>
      <c r="H1356" s="81">
        <v>20</v>
      </c>
      <c r="I1356" s="81">
        <v>10</v>
      </c>
      <c r="J1356" s="88" t="s">
        <v>37</v>
      </c>
      <c r="K1356" s="41"/>
      <c r="L1356" s="42" t="str">
        <f t="shared" si="48"/>
        <v>10pieces</v>
      </c>
      <c r="M1356" s="43">
        <f t="shared" si="49"/>
        <v>200</v>
      </c>
      <c r="N1356" s="44" t="str">
        <f t="shared" si="50"/>
        <v>200pieces</v>
      </c>
      <c r="O1356" s="51">
        <f t="shared" si="51"/>
        <v>117</v>
      </c>
      <c r="P1356" s="46"/>
      <c r="Q1356" s="46"/>
      <c r="R1356" s="46"/>
      <c r="S1356" s="46"/>
      <c r="T1356" s="46"/>
      <c r="U1356" s="46"/>
      <c r="V1356" s="46"/>
      <c r="W1356" s="46"/>
      <c r="X1356" s="46"/>
      <c r="Y1356" s="46"/>
      <c r="Z1356" s="46"/>
    </row>
    <row r="1357" spans="1:26" ht="13.5" customHeight="1">
      <c r="A1357" s="232">
        <v>492</v>
      </c>
      <c r="B1357" s="90" t="s">
        <v>2247</v>
      </c>
      <c r="C1357" s="34" t="s">
        <v>43</v>
      </c>
      <c r="D1357" s="139"/>
      <c r="E1357" s="149" t="s">
        <v>2244</v>
      </c>
      <c r="F1357" s="37"/>
      <c r="G1357" s="108">
        <v>6.66</v>
      </c>
      <c r="H1357" s="81">
        <v>30</v>
      </c>
      <c r="I1357" s="81">
        <v>10</v>
      </c>
      <c r="J1357" s="88" t="s">
        <v>37</v>
      </c>
      <c r="K1357" s="41"/>
      <c r="L1357" s="42" t="str">
        <f t="shared" si="48"/>
        <v>10pieces</v>
      </c>
      <c r="M1357" s="43">
        <f t="shared" si="49"/>
        <v>300</v>
      </c>
      <c r="N1357" s="44" t="str">
        <f t="shared" si="50"/>
        <v>300pieces</v>
      </c>
      <c r="O1357" s="51">
        <f t="shared" si="51"/>
        <v>199.8</v>
      </c>
      <c r="P1357" s="46"/>
      <c r="Q1357" s="46"/>
      <c r="R1357" s="46"/>
      <c r="S1357" s="46"/>
      <c r="T1357" s="46"/>
      <c r="U1357" s="46"/>
      <c r="V1357" s="46"/>
      <c r="W1357" s="46"/>
      <c r="X1357" s="46"/>
      <c r="Y1357" s="46"/>
      <c r="Z1357" s="46"/>
    </row>
    <row r="1358" spans="1:26" ht="13.5" customHeight="1">
      <c r="A1358" s="232">
        <v>493</v>
      </c>
      <c r="B1358" s="90" t="s">
        <v>2254</v>
      </c>
      <c r="C1358" s="34" t="s">
        <v>43</v>
      </c>
      <c r="D1358" s="139"/>
      <c r="E1358" s="149" t="s">
        <v>2255</v>
      </c>
      <c r="F1358" s="37"/>
      <c r="G1358" s="108">
        <f>386.8/50</f>
        <v>7.7360000000000007</v>
      </c>
      <c r="H1358" s="81">
        <v>25</v>
      </c>
      <c r="I1358" s="81">
        <v>25</v>
      </c>
      <c r="J1358" s="88" t="s">
        <v>37</v>
      </c>
      <c r="K1358" s="41"/>
      <c r="L1358" s="42" t="str">
        <f t="shared" si="48"/>
        <v>25pieces</v>
      </c>
      <c r="M1358" s="43">
        <f t="shared" si="49"/>
        <v>625</v>
      </c>
      <c r="N1358" s="44" t="str">
        <f t="shared" si="50"/>
        <v>625pieces</v>
      </c>
      <c r="O1358" s="51">
        <f t="shared" si="51"/>
        <v>193.4</v>
      </c>
      <c r="P1358" s="46"/>
      <c r="Q1358" s="46"/>
      <c r="R1358" s="46"/>
      <c r="S1358" s="46"/>
      <c r="T1358" s="46"/>
      <c r="U1358" s="46"/>
      <c r="V1358" s="46"/>
      <c r="W1358" s="46"/>
      <c r="X1358" s="46"/>
      <c r="Y1358" s="46"/>
      <c r="Z1358" s="46"/>
    </row>
    <row r="1359" spans="1:26" ht="13.5" customHeight="1">
      <c r="A1359" s="232">
        <v>493</v>
      </c>
      <c r="B1359" s="99" t="s">
        <v>2254</v>
      </c>
      <c r="C1359" s="53" t="s">
        <v>39</v>
      </c>
      <c r="D1359" s="194"/>
      <c r="E1359" s="101" t="s">
        <v>2255</v>
      </c>
      <c r="F1359" s="156"/>
      <c r="G1359" s="205">
        <v>15.45</v>
      </c>
      <c r="H1359" s="129">
        <v>19</v>
      </c>
      <c r="I1359" s="103">
        <v>50</v>
      </c>
      <c r="J1359" s="240" t="s">
        <v>37</v>
      </c>
      <c r="K1359" s="41"/>
      <c r="L1359" s="42" t="str">
        <f t="shared" si="48"/>
        <v>50pieces</v>
      </c>
      <c r="M1359" s="43">
        <f t="shared" si="49"/>
        <v>950</v>
      </c>
      <c r="N1359" s="44" t="str">
        <f t="shared" si="50"/>
        <v>950pieces</v>
      </c>
      <c r="O1359" s="51">
        <f t="shared" si="51"/>
        <v>293.55</v>
      </c>
      <c r="P1359" s="46"/>
      <c r="Q1359" s="46"/>
      <c r="R1359" s="46"/>
      <c r="S1359" s="46"/>
      <c r="T1359" s="46"/>
      <c r="U1359" s="46"/>
      <c r="V1359" s="46"/>
      <c r="W1359" s="46"/>
      <c r="X1359" s="46"/>
      <c r="Y1359" s="46"/>
      <c r="Z1359" s="46"/>
    </row>
    <row r="1360" spans="1:26" ht="13.5" customHeight="1">
      <c r="A1360" s="232">
        <v>494</v>
      </c>
      <c r="B1360" s="90" t="s">
        <v>2378</v>
      </c>
      <c r="C1360" s="34" t="s">
        <v>43</v>
      </c>
      <c r="D1360" s="179"/>
      <c r="E1360" s="149" t="s">
        <v>2379</v>
      </c>
      <c r="F1360" s="156"/>
      <c r="G1360" s="108">
        <f>393.1/25</f>
        <v>15.724</v>
      </c>
      <c r="H1360" s="81">
        <v>17</v>
      </c>
      <c r="I1360" s="81">
        <v>25</v>
      </c>
      <c r="J1360" s="88" t="s">
        <v>37</v>
      </c>
      <c r="K1360" s="41"/>
      <c r="L1360" s="42" t="str">
        <f t="shared" si="48"/>
        <v>25pieces</v>
      </c>
      <c r="M1360" s="43">
        <f t="shared" si="49"/>
        <v>425</v>
      </c>
      <c r="N1360" s="44" t="str">
        <f t="shared" si="50"/>
        <v>425pieces</v>
      </c>
      <c r="O1360" s="51">
        <f t="shared" si="51"/>
        <v>267.30799999999999</v>
      </c>
      <c r="P1360" s="46"/>
      <c r="Q1360" s="46"/>
      <c r="R1360" s="46"/>
      <c r="S1360" s="46"/>
      <c r="T1360" s="46"/>
      <c r="U1360" s="46"/>
      <c r="V1360" s="46"/>
      <c r="W1360" s="46"/>
      <c r="X1360" s="46"/>
      <c r="Y1360" s="46"/>
      <c r="Z1360" s="46"/>
    </row>
    <row r="1361" spans="1:26" ht="13.5" customHeight="1">
      <c r="A1361" s="232">
        <v>495</v>
      </c>
      <c r="B1361" s="90" t="s">
        <v>2402</v>
      </c>
      <c r="C1361" s="34" t="s">
        <v>43</v>
      </c>
      <c r="D1361" s="179"/>
      <c r="E1361" s="149" t="s">
        <v>2403</v>
      </c>
      <c r="F1361" s="156"/>
      <c r="G1361" s="108">
        <f>671.35/30</f>
        <v>22.378333333333334</v>
      </c>
      <c r="H1361" s="81">
        <v>60</v>
      </c>
      <c r="I1361" s="81">
        <v>30</v>
      </c>
      <c r="J1361" s="88" t="s">
        <v>37</v>
      </c>
      <c r="K1361" s="41"/>
      <c r="L1361" s="42" t="str">
        <f t="shared" si="48"/>
        <v>30pieces</v>
      </c>
      <c r="M1361" s="43">
        <f t="shared" si="49"/>
        <v>1800</v>
      </c>
      <c r="N1361" s="44" t="str">
        <f t="shared" si="50"/>
        <v>1800pieces</v>
      </c>
      <c r="O1361" s="51">
        <f t="shared" si="51"/>
        <v>1342.7</v>
      </c>
      <c r="P1361" s="46"/>
      <c r="Q1361" s="46"/>
      <c r="R1361" s="46"/>
      <c r="S1361" s="46"/>
      <c r="T1361" s="46"/>
      <c r="U1361" s="46"/>
      <c r="V1361" s="46"/>
      <c r="W1361" s="46"/>
      <c r="X1361" s="46"/>
      <c r="Y1361" s="46"/>
      <c r="Z1361" s="46"/>
    </row>
    <row r="1362" spans="1:26" ht="13.5" customHeight="1">
      <c r="A1362" s="232">
        <v>495</v>
      </c>
      <c r="B1362" s="101" t="s">
        <v>2402</v>
      </c>
      <c r="C1362" s="53" t="s">
        <v>39</v>
      </c>
      <c r="D1362" s="194"/>
      <c r="E1362" s="101" t="s">
        <v>2403</v>
      </c>
      <c r="F1362" s="156"/>
      <c r="G1362" s="102">
        <v>22.37</v>
      </c>
      <c r="H1362" s="103">
        <v>30</v>
      </c>
      <c r="I1362" s="103">
        <v>30</v>
      </c>
      <c r="J1362" s="104" t="s">
        <v>37</v>
      </c>
      <c r="K1362" s="41"/>
      <c r="L1362" s="42" t="str">
        <f t="shared" si="48"/>
        <v>30pieces</v>
      </c>
      <c r="M1362" s="43">
        <f t="shared" si="49"/>
        <v>900</v>
      </c>
      <c r="N1362" s="44" t="str">
        <f t="shared" si="50"/>
        <v>900pieces</v>
      </c>
      <c r="O1362" s="51">
        <f t="shared" si="51"/>
        <v>671.1</v>
      </c>
      <c r="P1362" s="46"/>
      <c r="Q1362" s="46"/>
      <c r="R1362" s="46"/>
      <c r="S1362" s="46"/>
      <c r="T1362" s="46"/>
      <c r="U1362" s="46"/>
      <c r="V1362" s="46"/>
      <c r="W1362" s="46"/>
      <c r="X1362" s="46"/>
      <c r="Y1362" s="46"/>
      <c r="Z1362" s="46"/>
    </row>
    <row r="1363" spans="1:26" ht="13.5" customHeight="1">
      <c r="A1363" s="233">
        <v>495</v>
      </c>
      <c r="B1363" s="230" t="s">
        <v>2402</v>
      </c>
      <c r="C1363" s="34" t="s">
        <v>27</v>
      </c>
      <c r="D1363" s="179"/>
      <c r="E1363" s="230" t="s">
        <v>2403</v>
      </c>
      <c r="F1363" s="156"/>
      <c r="G1363" s="108">
        <v>671.35</v>
      </c>
      <c r="H1363" s="81">
        <v>3</v>
      </c>
      <c r="I1363" s="81"/>
      <c r="J1363" s="88"/>
      <c r="K1363" s="41" t="s">
        <v>26</v>
      </c>
      <c r="L1363" s="42" t="str">
        <f t="shared" si="48"/>
        <v/>
      </c>
      <c r="M1363" s="43">
        <f t="shared" si="49"/>
        <v>0</v>
      </c>
      <c r="N1363" s="44" t="str">
        <f t="shared" si="50"/>
        <v>0</v>
      </c>
      <c r="O1363" s="45">
        <f t="shared" si="51"/>
        <v>2014.0500000000002</v>
      </c>
      <c r="P1363" s="46"/>
      <c r="Q1363" s="46"/>
      <c r="R1363" s="46"/>
      <c r="S1363" s="46"/>
      <c r="T1363" s="46"/>
      <c r="U1363" s="46"/>
      <c r="V1363" s="46"/>
      <c r="W1363" s="46"/>
      <c r="X1363" s="46"/>
      <c r="Y1363" s="46"/>
      <c r="Z1363" s="46"/>
    </row>
    <row r="1364" spans="1:26" ht="13.5" customHeight="1">
      <c r="A1364" s="233">
        <v>495</v>
      </c>
      <c r="B1364" s="107" t="s">
        <v>2402</v>
      </c>
      <c r="C1364" s="94" t="s">
        <v>68</v>
      </c>
      <c r="D1364" s="58"/>
      <c r="E1364" s="91"/>
      <c r="F1364" s="195"/>
      <c r="G1364" s="95">
        <v>22.37833333333333</v>
      </c>
      <c r="H1364" s="97">
        <v>30</v>
      </c>
      <c r="I1364" s="97">
        <v>30</v>
      </c>
      <c r="J1364" s="110" t="s">
        <v>37</v>
      </c>
      <c r="K1364" s="46"/>
      <c r="L1364" s="42" t="str">
        <f t="shared" si="48"/>
        <v>30pieces</v>
      </c>
      <c r="M1364" s="43">
        <f t="shared" si="49"/>
        <v>900</v>
      </c>
      <c r="N1364" s="44" t="str">
        <f t="shared" si="50"/>
        <v>900pieces</v>
      </c>
      <c r="O1364" s="51">
        <f t="shared" si="51"/>
        <v>671.34999999999991</v>
      </c>
      <c r="P1364" s="46"/>
      <c r="Q1364" s="46"/>
      <c r="R1364" s="46"/>
      <c r="S1364" s="46"/>
      <c r="T1364" s="46"/>
      <c r="U1364" s="46"/>
      <c r="V1364" s="46"/>
      <c r="W1364" s="46"/>
      <c r="X1364" s="46"/>
      <c r="Y1364" s="46"/>
      <c r="Z1364" s="46"/>
    </row>
    <row r="1365" spans="1:26" ht="13.5" customHeight="1">
      <c r="A1365" s="232">
        <v>496</v>
      </c>
      <c r="B1365" s="48" t="s">
        <v>2457</v>
      </c>
      <c r="C1365" s="34" t="s">
        <v>43</v>
      </c>
      <c r="D1365" s="35"/>
      <c r="E1365" s="50" t="s">
        <v>2458</v>
      </c>
      <c r="F1365" s="156"/>
      <c r="G1365" s="180">
        <f>1211.65/50</f>
        <v>24.233000000000001</v>
      </c>
      <c r="H1365" s="81">
        <v>8</v>
      </c>
      <c r="I1365" s="81">
        <v>50</v>
      </c>
      <c r="J1365" s="121" t="s">
        <v>37</v>
      </c>
      <c r="K1365" s="41"/>
      <c r="L1365" s="42" t="str">
        <f t="shared" si="48"/>
        <v>50pieces</v>
      </c>
      <c r="M1365" s="43">
        <f t="shared" si="49"/>
        <v>400</v>
      </c>
      <c r="N1365" s="44" t="str">
        <f t="shared" si="50"/>
        <v>400pieces</v>
      </c>
      <c r="O1365" s="51">
        <f t="shared" si="51"/>
        <v>193.864</v>
      </c>
      <c r="P1365" s="46"/>
      <c r="Q1365" s="46"/>
      <c r="R1365" s="46"/>
      <c r="S1365" s="46"/>
      <c r="T1365" s="46"/>
      <c r="U1365" s="46"/>
      <c r="V1365" s="46"/>
      <c r="W1365" s="46"/>
      <c r="X1365" s="46"/>
      <c r="Y1365" s="46"/>
      <c r="Z1365" s="46"/>
    </row>
    <row r="1366" spans="1:26" ht="13.5" customHeight="1">
      <c r="A1366" s="232">
        <v>497</v>
      </c>
      <c r="B1366" s="48" t="s">
        <v>2547</v>
      </c>
      <c r="C1366" s="34" t="s">
        <v>43</v>
      </c>
      <c r="D1366" s="9"/>
      <c r="E1366" s="50" t="s">
        <v>2548</v>
      </c>
      <c r="F1366" s="161"/>
      <c r="G1366" s="108">
        <f>762/48</f>
        <v>15.875</v>
      </c>
      <c r="H1366" s="81">
        <v>24</v>
      </c>
      <c r="I1366" s="81">
        <v>60</v>
      </c>
      <c r="J1366" s="121" t="s">
        <v>37</v>
      </c>
      <c r="K1366" s="41"/>
      <c r="L1366" s="42" t="str">
        <f t="shared" si="48"/>
        <v>60pieces</v>
      </c>
      <c r="M1366" s="43">
        <f t="shared" si="49"/>
        <v>1440</v>
      </c>
      <c r="N1366" s="44" t="str">
        <f t="shared" si="50"/>
        <v>1440pieces</v>
      </c>
      <c r="O1366" s="51">
        <f t="shared" si="51"/>
        <v>381</v>
      </c>
      <c r="P1366" s="46"/>
      <c r="Q1366" s="46"/>
      <c r="R1366" s="46"/>
      <c r="S1366" s="46"/>
      <c r="T1366" s="46"/>
      <c r="U1366" s="46"/>
      <c r="V1366" s="46"/>
      <c r="W1366" s="46"/>
      <c r="X1366" s="46"/>
      <c r="Y1366" s="46"/>
      <c r="Z1366" s="46"/>
    </row>
    <row r="1367" spans="1:26" ht="13.5" customHeight="1">
      <c r="A1367" s="232">
        <v>498</v>
      </c>
      <c r="B1367" s="48" t="s">
        <v>2549</v>
      </c>
      <c r="C1367" s="34" t="s">
        <v>43</v>
      </c>
      <c r="D1367" s="9"/>
      <c r="E1367" s="50" t="s">
        <v>2550</v>
      </c>
      <c r="F1367" s="161"/>
      <c r="G1367" s="108">
        <f>780/60</f>
        <v>13</v>
      </c>
      <c r="H1367" s="81">
        <v>24</v>
      </c>
      <c r="I1367" s="81">
        <v>60</v>
      </c>
      <c r="J1367" s="121" t="s">
        <v>37</v>
      </c>
      <c r="K1367" s="41"/>
      <c r="L1367" s="42" t="str">
        <f t="shared" si="48"/>
        <v>60pieces</v>
      </c>
      <c r="M1367" s="43">
        <f t="shared" si="49"/>
        <v>1440</v>
      </c>
      <c r="N1367" s="44" t="str">
        <f t="shared" si="50"/>
        <v>1440pieces</v>
      </c>
      <c r="O1367" s="51">
        <f t="shared" si="51"/>
        <v>312</v>
      </c>
      <c r="P1367" s="46"/>
      <c r="Q1367" s="46"/>
      <c r="R1367" s="46"/>
      <c r="S1367" s="46"/>
      <c r="T1367" s="46"/>
      <c r="U1367" s="46"/>
      <c r="V1367" s="46"/>
      <c r="W1367" s="46"/>
      <c r="X1367" s="46"/>
      <c r="Y1367" s="46"/>
      <c r="Z1367" s="46"/>
    </row>
    <row r="1368" spans="1:26" ht="13.5" customHeight="1">
      <c r="A1368" s="232">
        <v>499</v>
      </c>
      <c r="B1368" s="48" t="s">
        <v>158</v>
      </c>
      <c r="C1368" s="34" t="s">
        <v>43</v>
      </c>
      <c r="D1368" s="9"/>
      <c r="E1368" s="50" t="s">
        <v>121</v>
      </c>
      <c r="F1368" s="161"/>
      <c r="G1368" s="108">
        <v>200</v>
      </c>
      <c r="H1368" s="81">
        <v>0.68500000000000005</v>
      </c>
      <c r="I1368" s="81">
        <v>1000</v>
      </c>
      <c r="J1368" s="121" t="s">
        <v>59</v>
      </c>
      <c r="K1368" s="41"/>
      <c r="L1368" s="42" t="str">
        <f t="shared" si="48"/>
        <v>1000grams</v>
      </c>
      <c r="M1368" s="43">
        <f t="shared" si="49"/>
        <v>685</v>
      </c>
      <c r="N1368" s="44" t="str">
        <f t="shared" si="50"/>
        <v>685grams</v>
      </c>
      <c r="O1368" s="51">
        <f t="shared" si="51"/>
        <v>137</v>
      </c>
      <c r="P1368" s="46"/>
      <c r="Q1368" s="46"/>
      <c r="R1368" s="46"/>
      <c r="S1368" s="46"/>
      <c r="T1368" s="46"/>
      <c r="U1368" s="46"/>
      <c r="V1368" s="46"/>
      <c r="W1368" s="46"/>
      <c r="X1368" s="46"/>
      <c r="Y1368" s="46"/>
      <c r="Z1368" s="46"/>
    </row>
    <row r="1369" spans="1:26" ht="13.5" customHeight="1">
      <c r="A1369" s="232">
        <v>499</v>
      </c>
      <c r="B1369" s="52" t="s">
        <v>158</v>
      </c>
      <c r="C1369" s="53" t="s">
        <v>39</v>
      </c>
      <c r="D1369" s="99"/>
      <c r="E1369" s="68" t="s">
        <v>121</v>
      </c>
      <c r="F1369" s="161"/>
      <c r="G1369" s="70">
        <v>170</v>
      </c>
      <c r="H1369" s="71">
        <v>0.25</v>
      </c>
      <c r="I1369" s="71">
        <v>1000</v>
      </c>
      <c r="J1369" s="570" t="s">
        <v>59</v>
      </c>
      <c r="K1369" s="41"/>
      <c r="L1369" s="42" t="str">
        <f t="shared" si="48"/>
        <v>1000grams</v>
      </c>
      <c r="M1369" s="43">
        <f t="shared" si="49"/>
        <v>250</v>
      </c>
      <c r="N1369" s="44" t="str">
        <f t="shared" si="50"/>
        <v>250grams</v>
      </c>
      <c r="O1369" s="51">
        <f t="shared" si="51"/>
        <v>42.5</v>
      </c>
      <c r="P1369" s="46"/>
      <c r="Q1369" s="46"/>
      <c r="R1369" s="46"/>
      <c r="S1369" s="46"/>
      <c r="T1369" s="46"/>
      <c r="U1369" s="46"/>
      <c r="V1369" s="46"/>
      <c r="W1369" s="46"/>
      <c r="X1369" s="46"/>
      <c r="Y1369" s="46"/>
      <c r="Z1369" s="46"/>
    </row>
    <row r="1370" spans="1:26" ht="13.5" customHeight="1">
      <c r="A1370" s="233">
        <v>499</v>
      </c>
      <c r="B1370" s="76" t="s">
        <v>158</v>
      </c>
      <c r="C1370" s="34" t="s">
        <v>55</v>
      </c>
      <c r="D1370" s="9"/>
      <c r="E1370" s="50"/>
      <c r="F1370" s="161"/>
      <c r="G1370" s="70">
        <v>160</v>
      </c>
      <c r="H1370" s="39">
        <v>0.26</v>
      </c>
      <c r="I1370" s="39">
        <v>1</v>
      </c>
      <c r="J1370" s="168" t="s">
        <v>33</v>
      </c>
      <c r="K1370" s="41"/>
      <c r="L1370" s="42" t="str">
        <f t="shared" si="48"/>
        <v>1kg</v>
      </c>
      <c r="M1370" s="43">
        <f t="shared" si="49"/>
        <v>0.26</v>
      </c>
      <c r="N1370" s="44" t="str">
        <f t="shared" si="50"/>
        <v>0.26kg</v>
      </c>
      <c r="O1370" s="51">
        <f t="shared" si="51"/>
        <v>41.6</v>
      </c>
      <c r="P1370" s="46"/>
      <c r="Q1370" s="46"/>
      <c r="R1370" s="46"/>
      <c r="S1370" s="46"/>
      <c r="T1370" s="46"/>
      <c r="U1370" s="46"/>
      <c r="V1370" s="46"/>
      <c r="W1370" s="46"/>
      <c r="X1370" s="46"/>
      <c r="Y1370" s="46"/>
      <c r="Z1370" s="46"/>
    </row>
    <row r="1371" spans="1:26" ht="13.5" customHeight="1">
      <c r="A1371" s="233">
        <v>499</v>
      </c>
      <c r="B1371" s="33" t="s">
        <v>159</v>
      </c>
      <c r="C1371" s="34" t="s">
        <v>27</v>
      </c>
      <c r="D1371" s="184"/>
      <c r="E1371" s="50"/>
      <c r="F1371" s="161"/>
      <c r="G1371" s="38">
        <v>155</v>
      </c>
      <c r="H1371" s="39">
        <f>O1371/G1371</f>
        <v>0.85</v>
      </c>
      <c r="I1371" s="39"/>
      <c r="J1371" s="168"/>
      <c r="K1371" s="41" t="s">
        <v>26</v>
      </c>
      <c r="L1371" s="42" t="str">
        <f t="shared" si="48"/>
        <v/>
      </c>
      <c r="M1371" s="43">
        <f t="shared" si="49"/>
        <v>0</v>
      </c>
      <c r="N1371" s="44" t="str">
        <f t="shared" si="50"/>
        <v>0</v>
      </c>
      <c r="O1371" s="133">
        <v>131.75</v>
      </c>
      <c r="P1371" s="46"/>
      <c r="Q1371" s="46"/>
      <c r="R1371" s="46"/>
      <c r="S1371" s="46"/>
      <c r="T1371" s="46"/>
      <c r="U1371" s="46"/>
      <c r="V1371" s="46"/>
      <c r="W1371" s="46"/>
      <c r="X1371" s="46"/>
      <c r="Y1371" s="46"/>
      <c r="Z1371" s="46"/>
    </row>
    <row r="1372" spans="1:26" ht="13.5" customHeight="1">
      <c r="A1372" s="232">
        <v>500</v>
      </c>
      <c r="B1372" s="48" t="s">
        <v>247</v>
      </c>
      <c r="C1372" s="34" t="s">
        <v>43</v>
      </c>
      <c r="D1372" s="179"/>
      <c r="E1372" s="50" t="s">
        <v>121</v>
      </c>
      <c r="F1372" s="37"/>
      <c r="G1372" s="38">
        <v>700</v>
      </c>
      <c r="H1372" s="39">
        <v>0.23</v>
      </c>
      <c r="I1372" s="39">
        <v>1000</v>
      </c>
      <c r="J1372" s="40" t="s">
        <v>59</v>
      </c>
      <c r="K1372" s="41"/>
      <c r="L1372" s="42" t="str">
        <f t="shared" si="48"/>
        <v>1000grams</v>
      </c>
      <c r="M1372" s="43">
        <f t="shared" si="49"/>
        <v>230</v>
      </c>
      <c r="N1372" s="44" t="str">
        <f t="shared" si="50"/>
        <v>230grams</v>
      </c>
      <c r="O1372" s="51">
        <f t="shared" ref="O1372:O1374" si="52">G1372*H1372</f>
        <v>161</v>
      </c>
      <c r="P1372" s="46"/>
      <c r="Q1372" s="46"/>
      <c r="R1372" s="46"/>
      <c r="S1372" s="46"/>
      <c r="T1372" s="46"/>
      <c r="U1372" s="46"/>
      <c r="V1372" s="46"/>
      <c r="W1372" s="46"/>
      <c r="X1372" s="46"/>
      <c r="Y1372" s="46"/>
      <c r="Z1372" s="46"/>
    </row>
    <row r="1373" spans="1:26" ht="13.5" customHeight="1">
      <c r="A1373" s="233">
        <v>500</v>
      </c>
      <c r="B1373" s="48" t="s">
        <v>248</v>
      </c>
      <c r="C1373" s="34" t="s">
        <v>35</v>
      </c>
      <c r="D1373" s="9"/>
      <c r="E1373" s="50" t="s">
        <v>249</v>
      </c>
      <c r="F1373" s="37"/>
      <c r="G1373" s="38">
        <v>195</v>
      </c>
      <c r="H1373" s="39">
        <v>0.1</v>
      </c>
      <c r="I1373" s="39">
        <v>1000</v>
      </c>
      <c r="J1373" s="40" t="s">
        <v>59</v>
      </c>
      <c r="K1373" s="41"/>
      <c r="L1373" s="42" t="str">
        <f t="shared" si="48"/>
        <v>1000grams</v>
      </c>
      <c r="M1373" s="43">
        <f t="shared" si="49"/>
        <v>100</v>
      </c>
      <c r="N1373" s="44" t="str">
        <f t="shared" si="50"/>
        <v>100grams</v>
      </c>
      <c r="O1373" s="51">
        <f t="shared" si="52"/>
        <v>19.5</v>
      </c>
      <c r="P1373" s="46"/>
      <c r="Q1373" s="46"/>
      <c r="R1373" s="46"/>
      <c r="S1373" s="46"/>
      <c r="T1373" s="46"/>
      <c r="U1373" s="46"/>
      <c r="V1373" s="46"/>
      <c r="W1373" s="46"/>
      <c r="X1373" s="46"/>
      <c r="Y1373" s="46"/>
      <c r="Z1373" s="46"/>
    </row>
    <row r="1374" spans="1:26" ht="13.5" customHeight="1">
      <c r="A1374" s="232">
        <v>500</v>
      </c>
      <c r="B1374" s="52" t="s">
        <v>247</v>
      </c>
      <c r="C1374" s="53" t="s">
        <v>39</v>
      </c>
      <c r="D1374" s="99"/>
      <c r="E1374" s="68" t="s">
        <v>121</v>
      </c>
      <c r="F1374" s="37"/>
      <c r="G1374" s="70">
        <v>195</v>
      </c>
      <c r="H1374" s="71">
        <v>0.25</v>
      </c>
      <c r="I1374" s="71">
        <v>1000</v>
      </c>
      <c r="J1374" s="56" t="s">
        <v>59</v>
      </c>
      <c r="K1374" s="41"/>
      <c r="L1374" s="42" t="str">
        <f t="shared" si="48"/>
        <v>1000grams</v>
      </c>
      <c r="M1374" s="43">
        <f t="shared" si="49"/>
        <v>250</v>
      </c>
      <c r="N1374" s="44" t="str">
        <f t="shared" si="50"/>
        <v>250grams</v>
      </c>
      <c r="O1374" s="51">
        <f t="shared" si="52"/>
        <v>48.75</v>
      </c>
      <c r="P1374" s="46"/>
      <c r="Q1374" s="46"/>
      <c r="R1374" s="46"/>
      <c r="S1374" s="46"/>
      <c r="T1374" s="46"/>
      <c r="U1374" s="46"/>
      <c r="V1374" s="46"/>
      <c r="W1374" s="46"/>
      <c r="X1374" s="46"/>
      <c r="Y1374" s="46"/>
      <c r="Z1374" s="46"/>
    </row>
    <row r="1375" spans="1:26" ht="13.5" customHeight="1">
      <c r="A1375" s="233">
        <v>500</v>
      </c>
      <c r="B1375" s="33" t="s">
        <v>250</v>
      </c>
      <c r="C1375" s="34" t="s">
        <v>27</v>
      </c>
      <c r="D1375" s="35"/>
      <c r="E1375" s="50"/>
      <c r="F1375" s="37"/>
      <c r="G1375" s="63">
        <v>200</v>
      </c>
      <c r="H1375" s="64">
        <f>O1375/G1375</f>
        <v>0.74</v>
      </c>
      <c r="I1375" s="64"/>
      <c r="J1375" s="40"/>
      <c r="K1375" s="41" t="s">
        <v>26</v>
      </c>
      <c r="L1375" s="42" t="str">
        <f t="shared" si="48"/>
        <v/>
      </c>
      <c r="M1375" s="43">
        <f t="shared" si="49"/>
        <v>0</v>
      </c>
      <c r="N1375" s="44" t="str">
        <f t="shared" si="50"/>
        <v>0</v>
      </c>
      <c r="O1375" s="133">
        <v>148</v>
      </c>
      <c r="P1375" s="46"/>
      <c r="Q1375" s="46"/>
      <c r="R1375" s="46"/>
      <c r="S1375" s="46"/>
      <c r="T1375" s="46"/>
      <c r="U1375" s="46"/>
      <c r="V1375" s="46"/>
      <c r="W1375" s="46"/>
      <c r="X1375" s="46"/>
      <c r="Y1375" s="46"/>
      <c r="Z1375" s="46"/>
    </row>
    <row r="1376" spans="1:26" ht="13.5" customHeight="1">
      <c r="A1376" s="232">
        <v>501</v>
      </c>
      <c r="B1376" s="48" t="s">
        <v>370</v>
      </c>
      <c r="C1376" s="34" t="s">
        <v>43</v>
      </c>
      <c r="D1376" s="35"/>
      <c r="E1376" s="50" t="s">
        <v>121</v>
      </c>
      <c r="F1376" s="37"/>
      <c r="G1376" s="38">
        <v>300</v>
      </c>
      <c r="H1376" s="39">
        <v>2.9750000000000001</v>
      </c>
      <c r="I1376" s="39">
        <v>1000</v>
      </c>
      <c r="J1376" s="40" t="s">
        <v>59</v>
      </c>
      <c r="K1376" s="41"/>
      <c r="L1376" s="42" t="str">
        <f t="shared" si="48"/>
        <v>1000grams</v>
      </c>
      <c r="M1376" s="43">
        <f t="shared" si="49"/>
        <v>2975</v>
      </c>
      <c r="N1376" s="44" t="str">
        <f t="shared" si="50"/>
        <v>2975grams</v>
      </c>
      <c r="O1376" s="51">
        <f t="shared" ref="O1376:O1381" si="53">G1376*H1376</f>
        <v>892.5</v>
      </c>
      <c r="P1376" s="46"/>
      <c r="Q1376" s="46"/>
      <c r="R1376" s="46"/>
      <c r="S1376" s="46"/>
      <c r="T1376" s="46"/>
      <c r="U1376" s="46"/>
      <c r="V1376" s="46"/>
      <c r="W1376" s="46"/>
      <c r="X1376" s="46"/>
      <c r="Y1376" s="46"/>
      <c r="Z1376" s="46"/>
    </row>
    <row r="1377" spans="1:26" ht="13.5" customHeight="1">
      <c r="A1377" s="233">
        <v>501</v>
      </c>
      <c r="B1377" s="76" t="s">
        <v>370</v>
      </c>
      <c r="C1377" s="34" t="s">
        <v>55</v>
      </c>
      <c r="D1377" s="35"/>
      <c r="E1377" s="50"/>
      <c r="F1377" s="37"/>
      <c r="G1377" s="70">
        <v>150</v>
      </c>
      <c r="H1377" s="39">
        <v>2.1</v>
      </c>
      <c r="I1377" s="39">
        <v>1</v>
      </c>
      <c r="J1377" s="40" t="s">
        <v>33</v>
      </c>
      <c r="K1377" s="41"/>
      <c r="L1377" s="42" t="str">
        <f t="shared" si="48"/>
        <v>1kg</v>
      </c>
      <c r="M1377" s="43">
        <f t="shared" si="49"/>
        <v>2.1</v>
      </c>
      <c r="N1377" s="44" t="str">
        <f t="shared" si="50"/>
        <v>2.1kg</v>
      </c>
      <c r="O1377" s="51">
        <f t="shared" si="53"/>
        <v>315</v>
      </c>
      <c r="P1377" s="46"/>
      <c r="Q1377" s="46"/>
      <c r="R1377" s="46"/>
      <c r="S1377" s="46"/>
      <c r="T1377" s="46"/>
      <c r="U1377" s="46"/>
      <c r="V1377" s="46"/>
      <c r="W1377" s="46"/>
      <c r="X1377" s="46"/>
      <c r="Y1377" s="46"/>
      <c r="Z1377" s="46"/>
    </row>
    <row r="1378" spans="1:26" ht="13.5" customHeight="1">
      <c r="A1378" s="232">
        <v>502</v>
      </c>
      <c r="B1378" s="48" t="s">
        <v>485</v>
      </c>
      <c r="C1378" s="34" t="s">
        <v>43</v>
      </c>
      <c r="D1378" s="35"/>
      <c r="E1378" s="50" t="s">
        <v>121</v>
      </c>
      <c r="F1378" s="37"/>
      <c r="G1378" s="38">
        <v>160</v>
      </c>
      <c r="H1378" s="39">
        <v>1.23</v>
      </c>
      <c r="I1378" s="39">
        <v>1000</v>
      </c>
      <c r="J1378" s="40" t="s">
        <v>59</v>
      </c>
      <c r="K1378" s="41"/>
      <c r="L1378" s="42" t="str">
        <f t="shared" si="48"/>
        <v>1000grams</v>
      </c>
      <c r="M1378" s="43">
        <f t="shared" si="49"/>
        <v>1230</v>
      </c>
      <c r="N1378" s="44" t="str">
        <f t="shared" si="50"/>
        <v>1230grams</v>
      </c>
      <c r="O1378" s="51">
        <f t="shared" si="53"/>
        <v>196.8</v>
      </c>
      <c r="P1378" s="46"/>
      <c r="Q1378" s="46"/>
      <c r="R1378" s="46"/>
      <c r="S1378" s="46"/>
      <c r="T1378" s="46"/>
      <c r="U1378" s="46"/>
      <c r="V1378" s="46"/>
      <c r="W1378" s="46"/>
      <c r="X1378" s="46"/>
      <c r="Y1378" s="46"/>
      <c r="Z1378" s="46"/>
    </row>
    <row r="1379" spans="1:26" ht="13.5" customHeight="1">
      <c r="A1379" s="232">
        <v>502</v>
      </c>
      <c r="B1379" s="52" t="s">
        <v>485</v>
      </c>
      <c r="C1379" s="53" t="s">
        <v>39</v>
      </c>
      <c r="D1379" s="68"/>
      <c r="E1379" s="68" t="s">
        <v>121</v>
      </c>
      <c r="F1379" s="37"/>
      <c r="G1379" s="70">
        <v>235</v>
      </c>
      <c r="H1379" s="71">
        <v>1</v>
      </c>
      <c r="I1379" s="71">
        <v>1000</v>
      </c>
      <c r="J1379" s="56" t="s">
        <v>59</v>
      </c>
      <c r="K1379" s="41"/>
      <c r="L1379" s="42" t="str">
        <f t="shared" si="48"/>
        <v>1000grams</v>
      </c>
      <c r="M1379" s="43">
        <f t="shared" si="49"/>
        <v>1000</v>
      </c>
      <c r="N1379" s="44" t="str">
        <f t="shared" si="50"/>
        <v>1000grams</v>
      </c>
      <c r="O1379" s="51">
        <f t="shared" si="53"/>
        <v>235</v>
      </c>
      <c r="P1379" s="46"/>
      <c r="Q1379" s="46"/>
      <c r="R1379" s="46"/>
      <c r="S1379" s="46"/>
      <c r="T1379" s="46"/>
      <c r="U1379" s="46"/>
      <c r="V1379" s="46"/>
      <c r="W1379" s="46"/>
      <c r="X1379" s="46"/>
      <c r="Y1379" s="46"/>
      <c r="Z1379" s="46"/>
    </row>
    <row r="1380" spans="1:26" ht="13.5" customHeight="1">
      <c r="A1380" s="232">
        <v>503</v>
      </c>
      <c r="B1380" s="48" t="s">
        <v>1057</v>
      </c>
      <c r="C1380" s="34" t="s">
        <v>43</v>
      </c>
      <c r="D1380" s="35"/>
      <c r="E1380" s="50" t="s">
        <v>121</v>
      </c>
      <c r="F1380" s="37"/>
      <c r="G1380" s="38">
        <v>170</v>
      </c>
      <c r="H1380" s="39">
        <v>1</v>
      </c>
      <c r="I1380" s="39">
        <v>1000</v>
      </c>
      <c r="J1380" s="40" t="s">
        <v>59</v>
      </c>
      <c r="K1380" s="41"/>
      <c r="L1380" s="42" t="str">
        <f t="shared" si="48"/>
        <v>1000grams</v>
      </c>
      <c r="M1380" s="43">
        <f t="shared" si="49"/>
        <v>1000</v>
      </c>
      <c r="N1380" s="44" t="str">
        <f t="shared" si="50"/>
        <v>1000grams</v>
      </c>
      <c r="O1380" s="51">
        <f t="shared" si="53"/>
        <v>170</v>
      </c>
      <c r="P1380" s="46"/>
      <c r="Q1380" s="46"/>
      <c r="R1380" s="46"/>
      <c r="S1380" s="46"/>
      <c r="T1380" s="46"/>
      <c r="U1380" s="46"/>
      <c r="V1380" s="46"/>
      <c r="W1380" s="46"/>
      <c r="X1380" s="46"/>
      <c r="Y1380" s="46"/>
      <c r="Z1380" s="46"/>
    </row>
    <row r="1381" spans="1:26" ht="13.5" customHeight="1">
      <c r="A1381" s="233">
        <v>503</v>
      </c>
      <c r="B1381" s="354" t="s">
        <v>1057</v>
      </c>
      <c r="C1381" s="34" t="s">
        <v>55</v>
      </c>
      <c r="D1381" s="35"/>
      <c r="E1381" s="50"/>
      <c r="F1381" s="37"/>
      <c r="G1381" s="70">
        <v>140</v>
      </c>
      <c r="H1381" s="39">
        <v>1.2</v>
      </c>
      <c r="I1381" s="39">
        <v>1</v>
      </c>
      <c r="J1381" s="40" t="s">
        <v>33</v>
      </c>
      <c r="K1381" s="41"/>
      <c r="L1381" s="42" t="str">
        <f t="shared" si="48"/>
        <v>1kg</v>
      </c>
      <c r="M1381" s="43">
        <f t="shared" si="49"/>
        <v>1.2</v>
      </c>
      <c r="N1381" s="44" t="str">
        <f t="shared" si="50"/>
        <v>1.2kg</v>
      </c>
      <c r="O1381" s="51">
        <f t="shared" si="53"/>
        <v>168</v>
      </c>
      <c r="P1381" s="46"/>
      <c r="Q1381" s="46"/>
      <c r="R1381" s="46"/>
      <c r="S1381" s="46"/>
      <c r="T1381" s="46"/>
      <c r="U1381" s="46"/>
      <c r="V1381" s="46"/>
      <c r="W1381" s="46"/>
      <c r="X1381" s="46"/>
      <c r="Y1381" s="46"/>
      <c r="Z1381" s="46"/>
    </row>
    <row r="1382" spans="1:26" ht="13.5" customHeight="1">
      <c r="A1382" s="233">
        <v>503</v>
      </c>
      <c r="B1382" s="90" t="s">
        <v>1057</v>
      </c>
      <c r="C1382" s="34" t="s">
        <v>27</v>
      </c>
      <c r="D1382" s="9"/>
      <c r="E1382" s="50"/>
      <c r="F1382" s="37"/>
      <c r="G1382" s="297">
        <v>125</v>
      </c>
      <c r="H1382" s="81">
        <f>O1382/G1382</f>
        <v>4.1900000000000004</v>
      </c>
      <c r="I1382" s="81"/>
      <c r="J1382" s="40"/>
      <c r="K1382" s="41" t="s">
        <v>26</v>
      </c>
      <c r="L1382" s="42" t="str">
        <f t="shared" si="48"/>
        <v/>
      </c>
      <c r="M1382" s="43">
        <f t="shared" si="49"/>
        <v>0</v>
      </c>
      <c r="N1382" s="44" t="str">
        <f t="shared" si="50"/>
        <v>0</v>
      </c>
      <c r="O1382" s="133">
        <v>523.75</v>
      </c>
      <c r="P1382" s="46"/>
      <c r="Q1382" s="46"/>
      <c r="R1382" s="46"/>
      <c r="S1382" s="46"/>
      <c r="T1382" s="46"/>
      <c r="U1382" s="46"/>
      <c r="V1382" s="46"/>
      <c r="W1382" s="46"/>
      <c r="X1382" s="46"/>
      <c r="Y1382" s="46"/>
      <c r="Z1382" s="46"/>
    </row>
    <row r="1383" spans="1:26" ht="13.5" customHeight="1">
      <c r="A1383" s="233">
        <v>503</v>
      </c>
      <c r="B1383" s="107" t="s">
        <v>1057</v>
      </c>
      <c r="C1383" s="34" t="s">
        <v>47</v>
      </c>
      <c r="D1383" s="58"/>
      <c r="E1383" s="50" t="s">
        <v>121</v>
      </c>
      <c r="F1383" s="59"/>
      <c r="G1383" s="297">
        <v>143</v>
      </c>
      <c r="H1383" s="81">
        <v>2</v>
      </c>
      <c r="I1383" s="81">
        <v>1</v>
      </c>
      <c r="J1383" s="40" t="s">
        <v>59</v>
      </c>
      <c r="K1383" s="46"/>
      <c r="L1383" s="42" t="str">
        <f t="shared" si="48"/>
        <v>1grams</v>
      </c>
      <c r="M1383" s="43">
        <f t="shared" si="49"/>
        <v>2</v>
      </c>
      <c r="N1383" s="44" t="str">
        <f t="shared" si="50"/>
        <v>2grams</v>
      </c>
      <c r="O1383" s="51">
        <f t="shared" ref="O1383:O1387" si="54">G1383*H1383</f>
        <v>286</v>
      </c>
      <c r="P1383" s="46"/>
      <c r="Q1383" s="46"/>
      <c r="R1383" s="46"/>
      <c r="S1383" s="46"/>
      <c r="T1383" s="46"/>
      <c r="U1383" s="46"/>
      <c r="V1383" s="46"/>
      <c r="W1383" s="46"/>
      <c r="X1383" s="46"/>
      <c r="Y1383" s="46"/>
      <c r="Z1383" s="46"/>
    </row>
    <row r="1384" spans="1:26" ht="13.5" customHeight="1">
      <c r="A1384" s="232">
        <v>504</v>
      </c>
      <c r="B1384" s="90" t="s">
        <v>1078</v>
      </c>
      <c r="C1384" s="34" t="s">
        <v>43</v>
      </c>
      <c r="D1384" s="9"/>
      <c r="E1384" s="62" t="s">
        <v>121</v>
      </c>
      <c r="F1384" s="37"/>
      <c r="G1384" s="63">
        <v>150</v>
      </c>
      <c r="H1384" s="81">
        <v>0.44</v>
      </c>
      <c r="I1384" s="85">
        <v>1000</v>
      </c>
      <c r="J1384" s="86" t="s">
        <v>59</v>
      </c>
      <c r="K1384" s="41"/>
      <c r="L1384" s="42" t="str">
        <f t="shared" si="48"/>
        <v>1000grams</v>
      </c>
      <c r="M1384" s="43">
        <f t="shared" si="49"/>
        <v>440</v>
      </c>
      <c r="N1384" s="44" t="str">
        <f t="shared" si="50"/>
        <v>440grams</v>
      </c>
      <c r="O1384" s="51">
        <f t="shared" si="54"/>
        <v>66</v>
      </c>
      <c r="P1384" s="46"/>
      <c r="Q1384" s="46"/>
      <c r="R1384" s="46"/>
      <c r="S1384" s="46"/>
      <c r="T1384" s="46"/>
      <c r="U1384" s="46"/>
      <c r="V1384" s="46"/>
      <c r="W1384" s="46"/>
      <c r="X1384" s="46"/>
      <c r="Y1384" s="46"/>
      <c r="Z1384" s="46"/>
    </row>
    <row r="1385" spans="1:26" ht="13.5" customHeight="1">
      <c r="A1385" s="233">
        <v>504</v>
      </c>
      <c r="B1385" s="90" t="s">
        <v>1079</v>
      </c>
      <c r="C1385" s="34" t="s">
        <v>35</v>
      </c>
      <c r="D1385" s="9"/>
      <c r="E1385" s="62" t="s">
        <v>249</v>
      </c>
      <c r="F1385" s="37"/>
      <c r="G1385" s="38">
        <v>150</v>
      </c>
      <c r="H1385" s="81">
        <v>0.2</v>
      </c>
      <c r="I1385" s="39">
        <v>1000</v>
      </c>
      <c r="J1385" s="86" t="s">
        <v>33</v>
      </c>
      <c r="K1385" s="41"/>
      <c r="L1385" s="42" t="str">
        <f t="shared" si="48"/>
        <v>1000kg</v>
      </c>
      <c r="M1385" s="43">
        <f t="shared" si="49"/>
        <v>200</v>
      </c>
      <c r="N1385" s="44" t="str">
        <f t="shared" si="50"/>
        <v>200kg</v>
      </c>
      <c r="O1385" s="51">
        <f t="shared" si="54"/>
        <v>30</v>
      </c>
      <c r="P1385" s="46"/>
      <c r="Q1385" s="46"/>
      <c r="R1385" s="46"/>
      <c r="S1385" s="46"/>
      <c r="T1385" s="46"/>
      <c r="U1385" s="46"/>
      <c r="V1385" s="46"/>
      <c r="W1385" s="46"/>
      <c r="X1385" s="46"/>
      <c r="Y1385" s="46"/>
      <c r="Z1385" s="46"/>
    </row>
    <row r="1386" spans="1:26" ht="13.5" customHeight="1">
      <c r="A1386" s="232">
        <v>504</v>
      </c>
      <c r="B1386" s="101" t="s">
        <v>1078</v>
      </c>
      <c r="C1386" s="53" t="s">
        <v>39</v>
      </c>
      <c r="D1386" s="99"/>
      <c r="E1386" s="99" t="s">
        <v>121</v>
      </c>
      <c r="F1386" s="37"/>
      <c r="G1386" s="102">
        <v>150</v>
      </c>
      <c r="H1386" s="103">
        <v>2</v>
      </c>
      <c r="I1386" s="103">
        <v>1000</v>
      </c>
      <c r="J1386" s="56" t="s">
        <v>59</v>
      </c>
      <c r="K1386" s="41"/>
      <c r="L1386" s="42" t="str">
        <f t="shared" si="48"/>
        <v>1000grams</v>
      </c>
      <c r="M1386" s="43">
        <f t="shared" si="49"/>
        <v>2000</v>
      </c>
      <c r="N1386" s="44" t="str">
        <f t="shared" si="50"/>
        <v>2000grams</v>
      </c>
      <c r="O1386" s="51">
        <f t="shared" si="54"/>
        <v>300</v>
      </c>
      <c r="P1386" s="46"/>
      <c r="Q1386" s="46"/>
      <c r="R1386" s="46"/>
      <c r="S1386" s="46"/>
      <c r="T1386" s="46"/>
      <c r="U1386" s="46"/>
      <c r="V1386" s="46"/>
      <c r="W1386" s="46"/>
      <c r="X1386" s="46"/>
      <c r="Y1386" s="46"/>
      <c r="Z1386" s="46"/>
    </row>
    <row r="1387" spans="1:26" ht="13.5" customHeight="1">
      <c r="A1387" s="233">
        <v>504</v>
      </c>
      <c r="B1387" s="89" t="s">
        <v>1078</v>
      </c>
      <c r="C1387" s="34" t="s">
        <v>6</v>
      </c>
      <c r="D1387" s="9"/>
      <c r="E1387" s="511"/>
      <c r="F1387" s="37"/>
      <c r="G1387" s="108">
        <v>45</v>
      </c>
      <c r="H1387" s="514">
        <v>0.75</v>
      </c>
      <c r="I1387" s="81">
        <v>1</v>
      </c>
      <c r="J1387" s="88" t="s">
        <v>33</v>
      </c>
      <c r="K1387" s="41" t="s">
        <v>26</v>
      </c>
      <c r="L1387" s="42" t="str">
        <f t="shared" si="48"/>
        <v>1kg</v>
      </c>
      <c r="M1387" s="43">
        <f t="shared" si="49"/>
        <v>0.75</v>
      </c>
      <c r="N1387" s="44" t="str">
        <f t="shared" si="50"/>
        <v>0.75kg</v>
      </c>
      <c r="O1387" s="51">
        <f t="shared" si="54"/>
        <v>33.75</v>
      </c>
      <c r="P1387" s="46"/>
      <c r="Q1387" s="46"/>
      <c r="R1387" s="46"/>
      <c r="S1387" s="46"/>
      <c r="T1387" s="46"/>
      <c r="U1387" s="46"/>
      <c r="V1387" s="46"/>
      <c r="W1387" s="46"/>
      <c r="X1387" s="46"/>
      <c r="Y1387" s="46"/>
      <c r="Z1387" s="46"/>
    </row>
    <row r="1388" spans="1:26" ht="13.5" customHeight="1">
      <c r="A1388" s="233">
        <v>504</v>
      </c>
      <c r="B1388" s="90" t="s">
        <v>1078</v>
      </c>
      <c r="C1388" s="34" t="s">
        <v>27</v>
      </c>
      <c r="D1388" s="9"/>
      <c r="E1388" s="149"/>
      <c r="F1388" s="37"/>
      <c r="G1388" s="108">
        <v>50</v>
      </c>
      <c r="H1388" s="81">
        <f>O1388/G1388</f>
        <v>1.77</v>
      </c>
      <c r="I1388" s="81"/>
      <c r="J1388" s="88"/>
      <c r="K1388" s="41" t="s">
        <v>26</v>
      </c>
      <c r="L1388" s="42" t="str">
        <f t="shared" si="48"/>
        <v/>
      </c>
      <c r="M1388" s="43">
        <f t="shared" si="49"/>
        <v>0</v>
      </c>
      <c r="N1388" s="44" t="str">
        <f t="shared" si="50"/>
        <v>0</v>
      </c>
      <c r="O1388" s="133">
        <v>88.5</v>
      </c>
      <c r="P1388" s="46"/>
      <c r="Q1388" s="46"/>
      <c r="R1388" s="46"/>
      <c r="S1388" s="46"/>
      <c r="T1388" s="46"/>
      <c r="U1388" s="46"/>
      <c r="V1388" s="46"/>
      <c r="W1388" s="46"/>
      <c r="X1388" s="46"/>
      <c r="Y1388" s="46"/>
      <c r="Z1388" s="46"/>
    </row>
    <row r="1389" spans="1:26" ht="13.5" customHeight="1">
      <c r="A1389" s="233">
        <v>504</v>
      </c>
      <c r="B1389" s="107" t="s">
        <v>1078</v>
      </c>
      <c r="C1389" s="34" t="s">
        <v>47</v>
      </c>
      <c r="D1389" s="58"/>
      <c r="E1389" s="149" t="s">
        <v>121</v>
      </c>
      <c r="F1389" s="59"/>
      <c r="G1389" s="108">
        <v>130</v>
      </c>
      <c r="H1389" s="81">
        <v>3</v>
      </c>
      <c r="I1389" s="81">
        <v>1</v>
      </c>
      <c r="J1389" s="88" t="s">
        <v>59</v>
      </c>
      <c r="K1389" s="46"/>
      <c r="L1389" s="42" t="str">
        <f t="shared" si="48"/>
        <v>1grams</v>
      </c>
      <c r="M1389" s="43">
        <f t="shared" si="49"/>
        <v>3</v>
      </c>
      <c r="N1389" s="44" t="str">
        <f t="shared" si="50"/>
        <v>3grams</v>
      </c>
      <c r="O1389" s="51">
        <f t="shared" ref="O1389:O1398" si="55">G1389*H1389</f>
        <v>390</v>
      </c>
      <c r="P1389" s="46"/>
      <c r="Q1389" s="46"/>
      <c r="R1389" s="46"/>
      <c r="S1389" s="46"/>
      <c r="T1389" s="46"/>
      <c r="U1389" s="46"/>
      <c r="V1389" s="46"/>
      <c r="W1389" s="46"/>
      <c r="X1389" s="46"/>
      <c r="Y1389" s="46"/>
      <c r="Z1389" s="46"/>
    </row>
    <row r="1390" spans="1:26" ht="13.5" customHeight="1">
      <c r="A1390" s="232">
        <v>505</v>
      </c>
      <c r="B1390" s="90" t="s">
        <v>1369</v>
      </c>
      <c r="C1390" s="34" t="s">
        <v>43</v>
      </c>
      <c r="D1390" s="9"/>
      <c r="E1390" s="149" t="s">
        <v>121</v>
      </c>
      <c r="F1390" s="37"/>
      <c r="G1390" s="108">
        <v>250</v>
      </c>
      <c r="H1390" s="81">
        <v>0.49</v>
      </c>
      <c r="I1390" s="81">
        <v>1000</v>
      </c>
      <c r="J1390" s="88" t="s">
        <v>59</v>
      </c>
      <c r="K1390" s="41"/>
      <c r="L1390" s="42" t="str">
        <f t="shared" si="48"/>
        <v>1000grams</v>
      </c>
      <c r="M1390" s="43">
        <f t="shared" si="49"/>
        <v>490</v>
      </c>
      <c r="N1390" s="44" t="str">
        <f t="shared" si="50"/>
        <v>490grams</v>
      </c>
      <c r="O1390" s="51">
        <f t="shared" si="55"/>
        <v>122.5</v>
      </c>
      <c r="P1390" s="46"/>
      <c r="Q1390" s="46"/>
      <c r="R1390" s="46"/>
      <c r="S1390" s="46"/>
      <c r="T1390" s="46"/>
      <c r="U1390" s="46"/>
      <c r="V1390" s="46"/>
      <c r="W1390" s="46"/>
      <c r="X1390" s="46"/>
      <c r="Y1390" s="46"/>
      <c r="Z1390" s="46"/>
    </row>
    <row r="1391" spans="1:26" ht="13.5" customHeight="1">
      <c r="A1391" s="232">
        <v>505</v>
      </c>
      <c r="B1391" s="101" t="s">
        <v>1369</v>
      </c>
      <c r="C1391" s="53" t="s">
        <v>39</v>
      </c>
      <c r="D1391" s="540"/>
      <c r="E1391" s="99" t="s">
        <v>121</v>
      </c>
      <c r="F1391" s="37"/>
      <c r="G1391" s="102">
        <v>195</v>
      </c>
      <c r="H1391" s="103">
        <v>0.5</v>
      </c>
      <c r="I1391" s="103">
        <v>1000</v>
      </c>
      <c r="J1391" s="104" t="s">
        <v>59</v>
      </c>
      <c r="K1391" s="41"/>
      <c r="L1391" s="42" t="str">
        <f t="shared" si="48"/>
        <v>1000grams</v>
      </c>
      <c r="M1391" s="43">
        <f t="shared" si="49"/>
        <v>500</v>
      </c>
      <c r="N1391" s="44" t="str">
        <f t="shared" si="50"/>
        <v>500grams</v>
      </c>
      <c r="O1391" s="51">
        <f t="shared" si="55"/>
        <v>97.5</v>
      </c>
      <c r="P1391" s="46"/>
      <c r="Q1391" s="46"/>
      <c r="R1391" s="46"/>
      <c r="S1391" s="46"/>
      <c r="T1391" s="46"/>
      <c r="U1391" s="46"/>
      <c r="V1391" s="46"/>
      <c r="W1391" s="46"/>
      <c r="X1391" s="46"/>
      <c r="Y1391" s="46"/>
      <c r="Z1391" s="46"/>
    </row>
    <row r="1392" spans="1:26" ht="13.5" customHeight="1">
      <c r="A1392" s="232">
        <v>506</v>
      </c>
      <c r="B1392" s="90" t="s">
        <v>1417</v>
      </c>
      <c r="C1392" s="34" t="s">
        <v>43</v>
      </c>
      <c r="D1392" s="35"/>
      <c r="E1392" s="149" t="s">
        <v>1418</v>
      </c>
      <c r="F1392" s="37"/>
      <c r="G1392" s="108">
        <v>25</v>
      </c>
      <c r="H1392" s="81">
        <v>2</v>
      </c>
      <c r="I1392" s="81">
        <v>1</v>
      </c>
      <c r="J1392" s="88" t="s">
        <v>42</v>
      </c>
      <c r="K1392" s="41"/>
      <c r="L1392" s="42" t="str">
        <f t="shared" si="48"/>
        <v>1packs</v>
      </c>
      <c r="M1392" s="43">
        <f t="shared" si="49"/>
        <v>2</v>
      </c>
      <c r="N1392" s="44" t="str">
        <f t="shared" si="50"/>
        <v>2packs</v>
      </c>
      <c r="O1392" s="51">
        <f t="shared" si="55"/>
        <v>50</v>
      </c>
      <c r="P1392" s="46"/>
      <c r="Q1392" s="46"/>
      <c r="R1392" s="46"/>
      <c r="S1392" s="46"/>
      <c r="T1392" s="46"/>
      <c r="U1392" s="46"/>
      <c r="V1392" s="46"/>
      <c r="W1392" s="46"/>
      <c r="X1392" s="46"/>
      <c r="Y1392" s="46"/>
      <c r="Z1392" s="46"/>
    </row>
    <row r="1393" spans="1:26" ht="13.5" customHeight="1">
      <c r="A1393" s="232">
        <v>507</v>
      </c>
      <c r="B1393" s="90" t="s">
        <v>1740</v>
      </c>
      <c r="C1393" s="34" t="s">
        <v>43</v>
      </c>
      <c r="D1393" s="9"/>
      <c r="E1393" s="149" t="s">
        <v>121</v>
      </c>
      <c r="F1393" s="37"/>
      <c r="G1393" s="108">
        <v>60</v>
      </c>
      <c r="H1393" s="81">
        <v>1</v>
      </c>
      <c r="I1393" s="81">
        <v>1000</v>
      </c>
      <c r="J1393" s="88" t="s">
        <v>59</v>
      </c>
      <c r="K1393" s="41"/>
      <c r="L1393" s="42" t="str">
        <f t="shared" si="48"/>
        <v>1000grams</v>
      </c>
      <c r="M1393" s="43">
        <f t="shared" si="49"/>
        <v>1000</v>
      </c>
      <c r="N1393" s="44" t="str">
        <f t="shared" si="50"/>
        <v>1000grams</v>
      </c>
      <c r="O1393" s="51">
        <f t="shared" si="55"/>
        <v>60</v>
      </c>
      <c r="P1393" s="46"/>
      <c r="Q1393" s="46"/>
      <c r="R1393" s="46"/>
      <c r="S1393" s="46"/>
      <c r="T1393" s="46"/>
      <c r="U1393" s="46"/>
      <c r="V1393" s="46"/>
      <c r="W1393" s="46"/>
      <c r="X1393" s="46"/>
      <c r="Y1393" s="46"/>
      <c r="Z1393" s="46"/>
    </row>
    <row r="1394" spans="1:26" ht="13.5" customHeight="1">
      <c r="A1394" s="232">
        <v>508</v>
      </c>
      <c r="B1394" s="90" t="s">
        <v>1768</v>
      </c>
      <c r="C1394" s="34" t="s">
        <v>43</v>
      </c>
      <c r="D1394" s="9"/>
      <c r="E1394" s="149" t="s">
        <v>121</v>
      </c>
      <c r="F1394" s="37"/>
      <c r="G1394" s="108">
        <v>280</v>
      </c>
      <c r="H1394" s="81">
        <v>0.85</v>
      </c>
      <c r="I1394" s="81">
        <v>1000</v>
      </c>
      <c r="J1394" s="88" t="s">
        <v>59</v>
      </c>
      <c r="K1394" s="41"/>
      <c r="L1394" s="42" t="str">
        <f t="shared" si="48"/>
        <v>1000grams</v>
      </c>
      <c r="M1394" s="43">
        <f t="shared" si="49"/>
        <v>850</v>
      </c>
      <c r="N1394" s="44" t="str">
        <f t="shared" si="50"/>
        <v>850grams</v>
      </c>
      <c r="O1394" s="51">
        <f t="shared" si="55"/>
        <v>238</v>
      </c>
      <c r="P1394" s="46"/>
      <c r="Q1394" s="46"/>
      <c r="R1394" s="46"/>
      <c r="S1394" s="46"/>
      <c r="T1394" s="46"/>
      <c r="U1394" s="46"/>
      <c r="V1394" s="46"/>
      <c r="W1394" s="46"/>
      <c r="X1394" s="46"/>
      <c r="Y1394" s="46"/>
      <c r="Z1394" s="46"/>
    </row>
    <row r="1395" spans="1:26" ht="13.5" customHeight="1">
      <c r="A1395" s="233">
        <v>508</v>
      </c>
      <c r="B1395" s="105" t="s">
        <v>1768</v>
      </c>
      <c r="C1395" s="34" t="s">
        <v>55</v>
      </c>
      <c r="D1395" s="9"/>
      <c r="E1395" s="149"/>
      <c r="F1395" s="37"/>
      <c r="G1395" s="102">
        <v>95</v>
      </c>
      <c r="H1395" s="81">
        <v>1.2</v>
      </c>
      <c r="I1395" s="81">
        <v>1</v>
      </c>
      <c r="J1395" s="88" t="s">
        <v>33</v>
      </c>
      <c r="K1395" s="41"/>
      <c r="L1395" s="42" t="str">
        <f t="shared" si="48"/>
        <v>1kg</v>
      </c>
      <c r="M1395" s="43">
        <f t="shared" si="49"/>
        <v>1.2</v>
      </c>
      <c r="N1395" s="44" t="str">
        <f t="shared" si="50"/>
        <v>1.2kg</v>
      </c>
      <c r="O1395" s="51">
        <f t="shared" si="55"/>
        <v>114</v>
      </c>
      <c r="P1395" s="46"/>
      <c r="Q1395" s="46"/>
      <c r="R1395" s="46"/>
      <c r="S1395" s="46"/>
      <c r="T1395" s="46"/>
      <c r="U1395" s="46"/>
      <c r="V1395" s="46"/>
      <c r="W1395" s="46"/>
      <c r="X1395" s="46"/>
      <c r="Y1395" s="46"/>
      <c r="Z1395" s="46"/>
    </row>
    <row r="1396" spans="1:26" ht="13.5" customHeight="1">
      <c r="A1396" s="232">
        <v>509</v>
      </c>
      <c r="B1396" s="567" t="s">
        <v>1884</v>
      </c>
      <c r="C1396" s="34" t="s">
        <v>43</v>
      </c>
      <c r="D1396" s="9"/>
      <c r="E1396" s="114" t="s">
        <v>121</v>
      </c>
      <c r="F1396" s="37"/>
      <c r="G1396" s="115">
        <v>100</v>
      </c>
      <c r="H1396" s="85">
        <v>0.89</v>
      </c>
      <c r="I1396" s="85">
        <v>1000</v>
      </c>
      <c r="J1396" s="88" t="s">
        <v>59</v>
      </c>
      <c r="K1396" s="41"/>
      <c r="L1396" s="42" t="str">
        <f t="shared" si="48"/>
        <v>1000grams</v>
      </c>
      <c r="M1396" s="43">
        <f t="shared" si="49"/>
        <v>890</v>
      </c>
      <c r="N1396" s="44" t="str">
        <f t="shared" si="50"/>
        <v>890grams</v>
      </c>
      <c r="O1396" s="51">
        <f t="shared" si="55"/>
        <v>89</v>
      </c>
      <c r="P1396" s="46"/>
      <c r="Q1396" s="46"/>
      <c r="R1396" s="46"/>
      <c r="S1396" s="46"/>
      <c r="T1396" s="46"/>
      <c r="U1396" s="46"/>
      <c r="V1396" s="46"/>
      <c r="W1396" s="46"/>
      <c r="X1396" s="46"/>
      <c r="Y1396" s="46"/>
      <c r="Z1396" s="46"/>
    </row>
    <row r="1397" spans="1:26" ht="13.5" customHeight="1">
      <c r="A1397" s="232">
        <v>509</v>
      </c>
      <c r="B1397" s="52" t="s">
        <v>1884</v>
      </c>
      <c r="C1397" s="53" t="s">
        <v>39</v>
      </c>
      <c r="D1397" s="99"/>
      <c r="E1397" s="68" t="s">
        <v>121</v>
      </c>
      <c r="F1397" s="37"/>
      <c r="G1397" s="70">
        <v>50</v>
      </c>
      <c r="H1397" s="71">
        <v>1</v>
      </c>
      <c r="I1397" s="71">
        <v>1000</v>
      </c>
      <c r="J1397" s="104" t="s">
        <v>59</v>
      </c>
      <c r="K1397" s="41"/>
      <c r="L1397" s="42" t="str">
        <f t="shared" si="48"/>
        <v>1000grams</v>
      </c>
      <c r="M1397" s="43">
        <f t="shared" si="49"/>
        <v>1000</v>
      </c>
      <c r="N1397" s="44" t="str">
        <f t="shared" si="50"/>
        <v>1000grams</v>
      </c>
      <c r="O1397" s="51">
        <f t="shared" si="55"/>
        <v>50</v>
      </c>
      <c r="P1397" s="46"/>
      <c r="Q1397" s="46"/>
      <c r="R1397" s="46"/>
      <c r="S1397" s="46"/>
      <c r="T1397" s="46"/>
      <c r="U1397" s="46"/>
      <c r="V1397" s="46"/>
      <c r="W1397" s="46"/>
      <c r="X1397" s="46"/>
      <c r="Y1397" s="46"/>
      <c r="Z1397" s="46"/>
    </row>
    <row r="1398" spans="1:26" ht="13.5" customHeight="1">
      <c r="A1398" s="233">
        <v>509</v>
      </c>
      <c r="B1398" s="76" t="s">
        <v>1884</v>
      </c>
      <c r="C1398" s="34" t="s">
        <v>55</v>
      </c>
      <c r="D1398" s="9"/>
      <c r="E1398" s="50"/>
      <c r="F1398" s="37"/>
      <c r="G1398" s="70">
        <v>75</v>
      </c>
      <c r="H1398" s="39">
        <v>1</v>
      </c>
      <c r="I1398" s="39">
        <v>1</v>
      </c>
      <c r="J1398" s="88" t="s">
        <v>33</v>
      </c>
      <c r="K1398" s="41"/>
      <c r="L1398" s="42" t="str">
        <f t="shared" si="48"/>
        <v>1kg</v>
      </c>
      <c r="M1398" s="43">
        <f t="shared" si="49"/>
        <v>1</v>
      </c>
      <c r="N1398" s="44" t="str">
        <f t="shared" si="50"/>
        <v>1kg</v>
      </c>
      <c r="O1398" s="51">
        <f t="shared" si="55"/>
        <v>75</v>
      </c>
      <c r="P1398" s="46"/>
      <c r="Q1398" s="46"/>
      <c r="R1398" s="46"/>
      <c r="S1398" s="46"/>
      <c r="T1398" s="46"/>
      <c r="U1398" s="46"/>
      <c r="V1398" s="46"/>
      <c r="W1398" s="46"/>
      <c r="X1398" s="46"/>
      <c r="Y1398" s="46"/>
      <c r="Z1398" s="46"/>
    </row>
    <row r="1399" spans="1:26" ht="13.5" customHeight="1">
      <c r="A1399" s="233">
        <v>509</v>
      </c>
      <c r="B1399" s="33" t="s">
        <v>1884</v>
      </c>
      <c r="C1399" s="34" t="s">
        <v>27</v>
      </c>
      <c r="D1399" s="9"/>
      <c r="E1399" s="50"/>
      <c r="F1399" s="37"/>
      <c r="G1399" s="38">
        <v>50</v>
      </c>
      <c r="H1399" s="39">
        <f>O1399/G1399</f>
        <v>1.2</v>
      </c>
      <c r="I1399" s="39"/>
      <c r="J1399" s="88"/>
      <c r="K1399" s="41" t="s">
        <v>26</v>
      </c>
      <c r="L1399" s="42" t="str">
        <f t="shared" si="48"/>
        <v/>
      </c>
      <c r="M1399" s="43">
        <f t="shared" si="49"/>
        <v>0</v>
      </c>
      <c r="N1399" s="44" t="str">
        <f t="shared" si="50"/>
        <v>0</v>
      </c>
      <c r="O1399" s="133">
        <v>60</v>
      </c>
      <c r="P1399" s="46"/>
      <c r="Q1399" s="46"/>
      <c r="R1399" s="46"/>
      <c r="S1399" s="46"/>
      <c r="T1399" s="46"/>
      <c r="U1399" s="46"/>
      <c r="V1399" s="46"/>
      <c r="W1399" s="46"/>
      <c r="X1399" s="46"/>
      <c r="Y1399" s="46"/>
      <c r="Z1399" s="46"/>
    </row>
    <row r="1400" spans="1:26" ht="13.5" customHeight="1">
      <c r="A1400" s="232">
        <v>510</v>
      </c>
      <c r="B1400" s="48" t="s">
        <v>1885</v>
      </c>
      <c r="C1400" s="34" t="s">
        <v>43</v>
      </c>
      <c r="D1400" s="9"/>
      <c r="E1400" s="50" t="s">
        <v>121</v>
      </c>
      <c r="F1400" s="37"/>
      <c r="G1400" s="38">
        <v>200</v>
      </c>
      <c r="H1400" s="39">
        <v>0.19500000000000001</v>
      </c>
      <c r="I1400" s="39">
        <v>1000</v>
      </c>
      <c r="J1400" s="88" t="s">
        <v>59</v>
      </c>
      <c r="K1400" s="41"/>
      <c r="L1400" s="42" t="str">
        <f t="shared" si="48"/>
        <v>1000grams</v>
      </c>
      <c r="M1400" s="43">
        <f t="shared" si="49"/>
        <v>195</v>
      </c>
      <c r="N1400" s="44" t="str">
        <f t="shared" si="50"/>
        <v>195grams</v>
      </c>
      <c r="O1400" s="51">
        <f t="shared" ref="O1400:O1404" si="56">G1400*H1400</f>
        <v>39</v>
      </c>
      <c r="P1400" s="46"/>
      <c r="Q1400" s="46"/>
      <c r="R1400" s="46"/>
      <c r="S1400" s="46"/>
      <c r="T1400" s="46"/>
      <c r="U1400" s="46"/>
      <c r="V1400" s="46"/>
      <c r="W1400" s="46"/>
      <c r="X1400" s="46"/>
      <c r="Y1400" s="46"/>
      <c r="Z1400" s="46"/>
    </row>
    <row r="1401" spans="1:26" ht="13.5" customHeight="1">
      <c r="A1401" s="232">
        <v>510</v>
      </c>
      <c r="B1401" s="52" t="s">
        <v>1885</v>
      </c>
      <c r="C1401" s="53" t="s">
        <v>39</v>
      </c>
      <c r="D1401" s="99"/>
      <c r="E1401" s="68" t="s">
        <v>121</v>
      </c>
      <c r="F1401" s="37"/>
      <c r="G1401" s="70">
        <v>80</v>
      </c>
      <c r="H1401" s="71">
        <v>1</v>
      </c>
      <c r="I1401" s="103">
        <v>1000</v>
      </c>
      <c r="J1401" s="160" t="s">
        <v>59</v>
      </c>
      <c r="K1401" s="41"/>
      <c r="L1401" s="42" t="str">
        <f t="shared" si="48"/>
        <v>1000grams</v>
      </c>
      <c r="M1401" s="43">
        <f t="shared" si="49"/>
        <v>1000</v>
      </c>
      <c r="N1401" s="44" t="str">
        <f t="shared" si="50"/>
        <v>1000grams</v>
      </c>
      <c r="O1401" s="51">
        <f t="shared" si="56"/>
        <v>80</v>
      </c>
      <c r="P1401" s="46"/>
      <c r="Q1401" s="46"/>
      <c r="R1401" s="46"/>
      <c r="S1401" s="46"/>
      <c r="T1401" s="46"/>
      <c r="U1401" s="46"/>
      <c r="V1401" s="46"/>
      <c r="W1401" s="46"/>
      <c r="X1401" s="46"/>
      <c r="Y1401" s="46"/>
      <c r="Z1401" s="46"/>
    </row>
    <row r="1402" spans="1:26" ht="13.5" customHeight="1">
      <c r="A1402" s="233">
        <v>510</v>
      </c>
      <c r="B1402" s="76" t="s">
        <v>1885</v>
      </c>
      <c r="C1402" s="34" t="s">
        <v>55</v>
      </c>
      <c r="D1402" s="9"/>
      <c r="E1402" s="50"/>
      <c r="F1402" s="37"/>
      <c r="G1402" s="102">
        <v>50</v>
      </c>
      <c r="H1402" s="81">
        <v>1.9</v>
      </c>
      <c r="I1402" s="81">
        <v>1</v>
      </c>
      <c r="J1402" s="40" t="s">
        <v>33</v>
      </c>
      <c r="K1402" s="41"/>
      <c r="L1402" s="42" t="str">
        <f t="shared" si="48"/>
        <v>1kg</v>
      </c>
      <c r="M1402" s="43">
        <f t="shared" si="49"/>
        <v>1.9</v>
      </c>
      <c r="N1402" s="44" t="str">
        <f t="shared" si="50"/>
        <v>1.9kg</v>
      </c>
      <c r="O1402" s="51">
        <f t="shared" si="56"/>
        <v>95</v>
      </c>
      <c r="P1402" s="46"/>
      <c r="Q1402" s="46"/>
      <c r="R1402" s="46"/>
      <c r="S1402" s="46"/>
      <c r="T1402" s="46"/>
      <c r="U1402" s="46"/>
      <c r="V1402" s="46"/>
      <c r="W1402" s="46"/>
      <c r="X1402" s="46"/>
      <c r="Y1402" s="46"/>
      <c r="Z1402" s="46"/>
    </row>
    <row r="1403" spans="1:26" ht="13.5" customHeight="1">
      <c r="A1403" s="232">
        <v>511</v>
      </c>
      <c r="B1403" s="48" t="s">
        <v>1932</v>
      </c>
      <c r="C1403" s="34" t="s">
        <v>43</v>
      </c>
      <c r="D1403" s="9"/>
      <c r="E1403" s="50" t="s">
        <v>121</v>
      </c>
      <c r="F1403" s="37"/>
      <c r="G1403" s="108">
        <v>80</v>
      </c>
      <c r="H1403" s="81">
        <v>0.56999999999999995</v>
      </c>
      <c r="I1403" s="81">
        <v>1000</v>
      </c>
      <c r="J1403" s="40" t="s">
        <v>59</v>
      </c>
      <c r="K1403" s="41"/>
      <c r="L1403" s="42" t="str">
        <f t="shared" si="48"/>
        <v>1000grams</v>
      </c>
      <c r="M1403" s="43">
        <f t="shared" si="49"/>
        <v>570</v>
      </c>
      <c r="N1403" s="44" t="str">
        <f t="shared" si="50"/>
        <v>570grams</v>
      </c>
      <c r="O1403" s="51">
        <f t="shared" si="56"/>
        <v>45.599999999999994</v>
      </c>
      <c r="P1403" s="46"/>
      <c r="Q1403" s="46"/>
      <c r="R1403" s="46"/>
      <c r="S1403" s="46"/>
      <c r="T1403" s="46"/>
      <c r="U1403" s="46"/>
      <c r="V1403" s="46"/>
      <c r="W1403" s="46"/>
      <c r="X1403" s="46"/>
      <c r="Y1403" s="46"/>
      <c r="Z1403" s="46"/>
    </row>
    <row r="1404" spans="1:26" ht="13.5" customHeight="1">
      <c r="A1404" s="233">
        <v>511</v>
      </c>
      <c r="B1404" s="209" t="s">
        <v>1932</v>
      </c>
      <c r="C1404" s="34" t="s">
        <v>6</v>
      </c>
      <c r="D1404" s="35"/>
      <c r="E1404" s="280"/>
      <c r="F1404" s="37"/>
      <c r="G1404" s="108">
        <v>100</v>
      </c>
      <c r="H1404" s="81">
        <v>0.5</v>
      </c>
      <c r="I1404" s="81">
        <v>1</v>
      </c>
      <c r="J1404" s="40" t="s">
        <v>33</v>
      </c>
      <c r="K1404" s="41" t="s">
        <v>26</v>
      </c>
      <c r="L1404" s="42" t="str">
        <f t="shared" si="48"/>
        <v>1kg</v>
      </c>
      <c r="M1404" s="43">
        <f t="shared" si="49"/>
        <v>0.5</v>
      </c>
      <c r="N1404" s="44" t="str">
        <f t="shared" si="50"/>
        <v>0.5kg</v>
      </c>
      <c r="O1404" s="51">
        <f t="shared" si="56"/>
        <v>50</v>
      </c>
      <c r="P1404" s="46"/>
      <c r="Q1404" s="46"/>
      <c r="R1404" s="46"/>
      <c r="S1404" s="46"/>
      <c r="T1404" s="46"/>
      <c r="U1404" s="46"/>
      <c r="V1404" s="46"/>
      <c r="W1404" s="46"/>
      <c r="X1404" s="46"/>
      <c r="Y1404" s="46"/>
      <c r="Z1404" s="46"/>
    </row>
    <row r="1405" spans="1:26" ht="13.5" customHeight="1">
      <c r="A1405" s="233">
        <v>511</v>
      </c>
      <c r="B1405" s="48" t="s">
        <v>1932</v>
      </c>
      <c r="C1405" s="34" t="s">
        <v>27</v>
      </c>
      <c r="D1405" s="35"/>
      <c r="E1405" s="50"/>
      <c r="F1405" s="37"/>
      <c r="G1405" s="108">
        <v>95</v>
      </c>
      <c r="H1405" s="81">
        <f>O1405/G1405</f>
        <v>2.2947368421052632</v>
      </c>
      <c r="I1405" s="81"/>
      <c r="J1405" s="40"/>
      <c r="K1405" s="41" t="s">
        <v>26</v>
      </c>
      <c r="L1405" s="42" t="str">
        <f t="shared" si="48"/>
        <v/>
      </c>
      <c r="M1405" s="43">
        <f t="shared" si="49"/>
        <v>0</v>
      </c>
      <c r="N1405" s="44" t="str">
        <f t="shared" si="50"/>
        <v>0</v>
      </c>
      <c r="O1405" s="133">
        <v>218</v>
      </c>
      <c r="P1405" s="46"/>
      <c r="Q1405" s="46"/>
      <c r="R1405" s="46"/>
      <c r="S1405" s="46"/>
      <c r="T1405" s="46"/>
      <c r="U1405" s="46"/>
      <c r="V1405" s="46"/>
      <c r="W1405" s="46"/>
      <c r="X1405" s="46"/>
      <c r="Y1405" s="46"/>
      <c r="Z1405" s="46"/>
    </row>
    <row r="1406" spans="1:26" ht="13.5" customHeight="1">
      <c r="A1406" s="232">
        <v>512</v>
      </c>
      <c r="B1406" s="48" t="s">
        <v>1986</v>
      </c>
      <c r="C1406" s="34" t="s">
        <v>43</v>
      </c>
      <c r="D1406" s="35"/>
      <c r="E1406" s="50" t="s">
        <v>121</v>
      </c>
      <c r="F1406" s="37"/>
      <c r="G1406" s="108">
        <v>160</v>
      </c>
      <c r="H1406" s="81">
        <v>3.62</v>
      </c>
      <c r="I1406" s="81">
        <v>1000</v>
      </c>
      <c r="J1406" s="40" t="s">
        <v>59</v>
      </c>
      <c r="K1406" s="41"/>
      <c r="L1406" s="42" t="str">
        <f t="shared" si="48"/>
        <v>1000grams</v>
      </c>
      <c r="M1406" s="43">
        <f t="shared" si="49"/>
        <v>3620</v>
      </c>
      <c r="N1406" s="44" t="str">
        <f t="shared" si="50"/>
        <v>3620grams</v>
      </c>
      <c r="O1406" s="51">
        <f t="shared" ref="O1406:O1410" si="57">G1406*H1406</f>
        <v>579.20000000000005</v>
      </c>
      <c r="P1406" s="46"/>
      <c r="Q1406" s="46"/>
      <c r="R1406" s="46"/>
      <c r="S1406" s="46"/>
      <c r="T1406" s="46"/>
      <c r="U1406" s="46"/>
      <c r="V1406" s="46"/>
      <c r="W1406" s="46"/>
      <c r="X1406" s="46"/>
      <c r="Y1406" s="46"/>
      <c r="Z1406" s="46"/>
    </row>
    <row r="1407" spans="1:26" ht="13.5" customHeight="1">
      <c r="A1407" s="233">
        <v>512</v>
      </c>
      <c r="B1407" s="48" t="s">
        <v>1987</v>
      </c>
      <c r="C1407" s="34" t="s">
        <v>35</v>
      </c>
      <c r="D1407" s="35"/>
      <c r="E1407" s="50" t="s">
        <v>249</v>
      </c>
      <c r="F1407" s="37"/>
      <c r="G1407" s="108">
        <v>160</v>
      </c>
      <c r="H1407" s="81">
        <v>0.75</v>
      </c>
      <c r="I1407" s="81">
        <v>1000</v>
      </c>
      <c r="J1407" s="40" t="s">
        <v>33</v>
      </c>
      <c r="K1407" s="41"/>
      <c r="L1407" s="42" t="str">
        <f t="shared" si="48"/>
        <v>1000kg</v>
      </c>
      <c r="M1407" s="43">
        <f t="shared" si="49"/>
        <v>750</v>
      </c>
      <c r="N1407" s="44" t="str">
        <f t="shared" si="50"/>
        <v>750kg</v>
      </c>
      <c r="O1407" s="51">
        <f t="shared" si="57"/>
        <v>120</v>
      </c>
      <c r="P1407" s="46"/>
      <c r="Q1407" s="46"/>
      <c r="R1407" s="46"/>
      <c r="S1407" s="46"/>
      <c r="T1407" s="46"/>
      <c r="U1407" s="46"/>
      <c r="V1407" s="46"/>
      <c r="W1407" s="46"/>
      <c r="X1407" s="46"/>
      <c r="Y1407" s="46"/>
      <c r="Z1407" s="46"/>
    </row>
    <row r="1408" spans="1:26" ht="13.5" customHeight="1">
      <c r="A1408" s="232">
        <v>512</v>
      </c>
      <c r="B1408" s="52" t="s">
        <v>1986</v>
      </c>
      <c r="C1408" s="53" t="s">
        <v>39</v>
      </c>
      <c r="D1408" s="68"/>
      <c r="E1408" s="68" t="s">
        <v>121</v>
      </c>
      <c r="F1408" s="37"/>
      <c r="G1408" s="102">
        <v>140</v>
      </c>
      <c r="H1408" s="103">
        <v>3</v>
      </c>
      <c r="I1408" s="103">
        <v>1000</v>
      </c>
      <c r="J1408" s="56" t="s">
        <v>59</v>
      </c>
      <c r="K1408" s="41"/>
      <c r="L1408" s="42" t="str">
        <f t="shared" si="48"/>
        <v>1000grams</v>
      </c>
      <c r="M1408" s="43">
        <f t="shared" si="49"/>
        <v>3000</v>
      </c>
      <c r="N1408" s="44" t="str">
        <f t="shared" si="50"/>
        <v>3000grams</v>
      </c>
      <c r="O1408" s="51">
        <f t="shared" si="57"/>
        <v>420</v>
      </c>
      <c r="P1408" s="46"/>
      <c r="Q1408" s="46"/>
      <c r="R1408" s="46"/>
      <c r="S1408" s="46"/>
      <c r="T1408" s="46"/>
      <c r="U1408" s="46"/>
      <c r="V1408" s="46"/>
      <c r="W1408" s="46"/>
      <c r="X1408" s="46"/>
      <c r="Y1408" s="46"/>
      <c r="Z1408" s="46"/>
    </row>
    <row r="1409" spans="1:26" ht="13.5" customHeight="1">
      <c r="A1409" s="233">
        <v>512</v>
      </c>
      <c r="B1409" s="128" t="s">
        <v>1986</v>
      </c>
      <c r="C1409" s="34" t="s">
        <v>82</v>
      </c>
      <c r="D1409" s="35"/>
      <c r="E1409" s="122" t="s">
        <v>121</v>
      </c>
      <c r="F1409" s="111" t="s">
        <v>76</v>
      </c>
      <c r="G1409" s="205">
        <v>180</v>
      </c>
      <c r="H1409" s="129">
        <v>1.93</v>
      </c>
      <c r="I1409" s="129">
        <v>1000</v>
      </c>
      <c r="J1409" s="130" t="s">
        <v>59</v>
      </c>
      <c r="K1409" s="41" t="s">
        <v>26</v>
      </c>
      <c r="L1409" s="42" t="str">
        <f t="shared" si="48"/>
        <v>1000grams</v>
      </c>
      <c r="M1409" s="43">
        <f t="shared" si="49"/>
        <v>1930</v>
      </c>
      <c r="N1409" s="44" t="str">
        <f t="shared" si="50"/>
        <v>1930grams</v>
      </c>
      <c r="O1409" s="51">
        <f t="shared" si="57"/>
        <v>347.4</v>
      </c>
      <c r="P1409" s="46"/>
      <c r="Q1409" s="46"/>
      <c r="R1409" s="46"/>
      <c r="S1409" s="46"/>
      <c r="T1409" s="46"/>
      <c r="U1409" s="46"/>
      <c r="V1409" s="46"/>
      <c r="W1409" s="46"/>
      <c r="X1409" s="46"/>
      <c r="Y1409" s="46"/>
      <c r="Z1409" s="46"/>
    </row>
    <row r="1410" spans="1:26" ht="13.5" customHeight="1">
      <c r="A1410" s="233">
        <v>512</v>
      </c>
      <c r="B1410" s="33" t="s">
        <v>1986</v>
      </c>
      <c r="C1410" s="34" t="s">
        <v>6</v>
      </c>
      <c r="D1410" s="35"/>
      <c r="E1410" s="280"/>
      <c r="F1410" s="37"/>
      <c r="G1410" s="108">
        <v>120</v>
      </c>
      <c r="H1410" s="514">
        <v>1.5</v>
      </c>
      <c r="I1410" s="81">
        <v>1</v>
      </c>
      <c r="J1410" s="40" t="s">
        <v>33</v>
      </c>
      <c r="K1410" s="41" t="s">
        <v>26</v>
      </c>
      <c r="L1410" s="42" t="str">
        <f t="shared" si="48"/>
        <v>1kg</v>
      </c>
      <c r="M1410" s="43">
        <f t="shared" si="49"/>
        <v>1.5</v>
      </c>
      <c r="N1410" s="44" t="str">
        <f t="shared" si="50"/>
        <v>1.5kg</v>
      </c>
      <c r="O1410" s="51">
        <f t="shared" si="57"/>
        <v>180</v>
      </c>
      <c r="P1410" s="46"/>
      <c r="Q1410" s="46"/>
      <c r="R1410" s="46"/>
      <c r="S1410" s="46"/>
      <c r="T1410" s="46"/>
      <c r="U1410" s="46"/>
      <c r="V1410" s="46"/>
      <c r="W1410" s="46"/>
      <c r="X1410" s="46"/>
      <c r="Y1410" s="46"/>
      <c r="Z1410" s="46"/>
    </row>
    <row r="1411" spans="1:26" ht="13.5" customHeight="1">
      <c r="A1411" s="233">
        <v>512</v>
      </c>
      <c r="B1411" s="48" t="s">
        <v>1986</v>
      </c>
      <c r="C1411" s="34" t="s">
        <v>27</v>
      </c>
      <c r="D1411" s="35"/>
      <c r="E1411" s="149"/>
      <c r="F1411" s="37"/>
      <c r="G1411" s="108">
        <v>110</v>
      </c>
      <c r="H1411" s="81">
        <f>O1411/G1411</f>
        <v>1.219090909090909</v>
      </c>
      <c r="I1411" s="81"/>
      <c r="J1411" s="40"/>
      <c r="K1411" s="41" t="s">
        <v>26</v>
      </c>
      <c r="L1411" s="42" t="str">
        <f t="shared" si="48"/>
        <v/>
      </c>
      <c r="M1411" s="43">
        <f t="shared" si="49"/>
        <v>0</v>
      </c>
      <c r="N1411" s="44" t="str">
        <f t="shared" si="50"/>
        <v>0</v>
      </c>
      <c r="O1411" s="133">
        <v>134.1</v>
      </c>
      <c r="P1411" s="46"/>
      <c r="Q1411" s="46"/>
      <c r="R1411" s="46"/>
      <c r="S1411" s="46"/>
      <c r="T1411" s="46"/>
      <c r="U1411" s="46"/>
      <c r="V1411" s="46"/>
      <c r="W1411" s="46"/>
      <c r="X1411" s="46"/>
      <c r="Y1411" s="46"/>
      <c r="Z1411" s="46"/>
    </row>
    <row r="1412" spans="1:26" ht="13.5" customHeight="1">
      <c r="A1412" s="233">
        <v>512</v>
      </c>
      <c r="B1412" s="571" t="s">
        <v>1986</v>
      </c>
      <c r="C1412" s="34" t="s">
        <v>47</v>
      </c>
      <c r="D1412" s="59"/>
      <c r="E1412" s="344" t="s">
        <v>121</v>
      </c>
      <c r="F1412" s="59"/>
      <c r="G1412" s="108">
        <v>143</v>
      </c>
      <c r="H1412" s="81">
        <v>2</v>
      </c>
      <c r="I1412" s="81">
        <v>1</v>
      </c>
      <c r="J1412" s="88" t="s">
        <v>59</v>
      </c>
      <c r="K1412" s="46"/>
      <c r="L1412" s="42" t="str">
        <f t="shared" si="48"/>
        <v>1grams</v>
      </c>
      <c r="M1412" s="43">
        <f t="shared" si="49"/>
        <v>2</v>
      </c>
      <c r="N1412" s="44" t="str">
        <f t="shared" si="50"/>
        <v>2grams</v>
      </c>
      <c r="O1412" s="51">
        <f t="shared" ref="O1412:O1418" si="58">G1412*H1412</f>
        <v>286</v>
      </c>
      <c r="P1412" s="46"/>
      <c r="Q1412" s="46"/>
      <c r="R1412" s="46"/>
      <c r="S1412" s="46"/>
      <c r="T1412" s="46"/>
      <c r="U1412" s="46"/>
      <c r="V1412" s="46"/>
      <c r="W1412" s="46"/>
      <c r="X1412" s="46"/>
      <c r="Y1412" s="46"/>
      <c r="Z1412" s="46"/>
    </row>
    <row r="1413" spans="1:26" ht="13.5" customHeight="1">
      <c r="A1413" s="233">
        <v>512</v>
      </c>
      <c r="B1413" s="79" t="s">
        <v>1986</v>
      </c>
      <c r="C1413" s="34" t="s">
        <v>47</v>
      </c>
      <c r="D1413" s="59"/>
      <c r="E1413" s="50" t="s">
        <v>121</v>
      </c>
      <c r="F1413" s="59"/>
      <c r="G1413" s="108">
        <v>143</v>
      </c>
      <c r="H1413" s="81">
        <v>2</v>
      </c>
      <c r="I1413" s="81">
        <v>1</v>
      </c>
      <c r="J1413" s="88" t="s">
        <v>59</v>
      </c>
      <c r="K1413" s="46"/>
      <c r="L1413" s="42" t="str">
        <f t="shared" si="48"/>
        <v>1grams</v>
      </c>
      <c r="M1413" s="43">
        <f t="shared" si="49"/>
        <v>2</v>
      </c>
      <c r="N1413" s="44" t="str">
        <f t="shared" si="50"/>
        <v>2grams</v>
      </c>
      <c r="O1413" s="51">
        <f t="shared" si="58"/>
        <v>286</v>
      </c>
      <c r="P1413" s="46"/>
      <c r="Q1413" s="46"/>
      <c r="R1413" s="46"/>
      <c r="S1413" s="46"/>
      <c r="T1413" s="46"/>
      <c r="U1413" s="46"/>
      <c r="V1413" s="46"/>
      <c r="W1413" s="46"/>
      <c r="X1413" s="46"/>
      <c r="Y1413" s="46"/>
      <c r="Z1413" s="46"/>
    </row>
    <row r="1414" spans="1:26" ht="13.5" customHeight="1">
      <c r="A1414" s="232">
        <v>513</v>
      </c>
      <c r="B1414" s="48" t="s">
        <v>2018</v>
      </c>
      <c r="C1414" s="34" t="s">
        <v>43</v>
      </c>
      <c r="D1414" s="35"/>
      <c r="E1414" s="50" t="s">
        <v>121</v>
      </c>
      <c r="F1414" s="37"/>
      <c r="G1414" s="108">
        <v>110</v>
      </c>
      <c r="H1414" s="81">
        <v>2</v>
      </c>
      <c r="I1414" s="81">
        <v>1000</v>
      </c>
      <c r="J1414" s="88" t="s">
        <v>59</v>
      </c>
      <c r="K1414" s="41"/>
      <c r="L1414" s="42" t="str">
        <f t="shared" si="48"/>
        <v>1000grams</v>
      </c>
      <c r="M1414" s="43">
        <f t="shared" si="49"/>
        <v>2000</v>
      </c>
      <c r="N1414" s="44" t="str">
        <f t="shared" si="50"/>
        <v>2000grams</v>
      </c>
      <c r="O1414" s="51">
        <f t="shared" si="58"/>
        <v>220</v>
      </c>
      <c r="P1414" s="46"/>
      <c r="Q1414" s="46"/>
      <c r="R1414" s="46"/>
      <c r="S1414" s="46"/>
      <c r="T1414" s="46"/>
      <c r="U1414" s="46"/>
      <c r="V1414" s="46"/>
      <c r="W1414" s="46"/>
      <c r="X1414" s="46"/>
      <c r="Y1414" s="46"/>
      <c r="Z1414" s="46"/>
    </row>
    <row r="1415" spans="1:26" ht="13.5" customHeight="1">
      <c r="A1415" s="232">
        <v>514</v>
      </c>
      <c r="B1415" s="48" t="s">
        <v>2220</v>
      </c>
      <c r="C1415" s="34" t="s">
        <v>43</v>
      </c>
      <c r="D1415" s="35"/>
      <c r="E1415" s="50" t="s">
        <v>121</v>
      </c>
      <c r="F1415" s="37"/>
      <c r="G1415" s="108">
        <v>1000</v>
      </c>
      <c r="H1415" s="81">
        <v>0.5</v>
      </c>
      <c r="I1415" s="81">
        <v>1000</v>
      </c>
      <c r="J1415" s="88" t="s">
        <v>59</v>
      </c>
      <c r="K1415" s="41"/>
      <c r="L1415" s="42" t="str">
        <f t="shared" si="48"/>
        <v>1000grams</v>
      </c>
      <c r="M1415" s="43">
        <f t="shared" si="49"/>
        <v>500</v>
      </c>
      <c r="N1415" s="44" t="str">
        <f t="shared" si="50"/>
        <v>500grams</v>
      </c>
      <c r="O1415" s="51">
        <f t="shared" si="58"/>
        <v>500</v>
      </c>
      <c r="P1415" s="46"/>
      <c r="Q1415" s="46"/>
      <c r="R1415" s="46"/>
      <c r="S1415" s="46"/>
      <c r="T1415" s="46"/>
      <c r="U1415" s="46"/>
      <c r="V1415" s="46"/>
      <c r="W1415" s="46"/>
      <c r="X1415" s="46"/>
      <c r="Y1415" s="46"/>
      <c r="Z1415" s="46"/>
    </row>
    <row r="1416" spans="1:26" ht="13.5" customHeight="1">
      <c r="A1416" s="232">
        <v>514</v>
      </c>
      <c r="B1416" s="52" t="s">
        <v>2220</v>
      </c>
      <c r="C1416" s="53" t="s">
        <v>39</v>
      </c>
      <c r="D1416" s="530"/>
      <c r="E1416" s="68" t="s">
        <v>121</v>
      </c>
      <c r="F1416" s="37"/>
      <c r="G1416" s="102">
        <v>195</v>
      </c>
      <c r="H1416" s="103">
        <v>0.2</v>
      </c>
      <c r="I1416" s="103">
        <v>1000</v>
      </c>
      <c r="J1416" s="104" t="s">
        <v>59</v>
      </c>
      <c r="K1416" s="41"/>
      <c r="L1416" s="42" t="str">
        <f t="shared" si="48"/>
        <v>1000grams</v>
      </c>
      <c r="M1416" s="43">
        <f t="shared" si="49"/>
        <v>200</v>
      </c>
      <c r="N1416" s="44" t="str">
        <f t="shared" si="50"/>
        <v>200grams</v>
      </c>
      <c r="O1416" s="51">
        <f t="shared" si="58"/>
        <v>39</v>
      </c>
      <c r="P1416" s="46"/>
      <c r="Q1416" s="46"/>
      <c r="R1416" s="46"/>
      <c r="S1416" s="46"/>
      <c r="T1416" s="46"/>
      <c r="U1416" s="46"/>
      <c r="V1416" s="46"/>
      <c r="W1416" s="46"/>
      <c r="X1416" s="46"/>
      <c r="Y1416" s="46"/>
      <c r="Z1416" s="46"/>
    </row>
    <row r="1417" spans="1:26" ht="13.5" customHeight="1">
      <c r="A1417" s="233">
        <v>514</v>
      </c>
      <c r="B1417" s="76" t="s">
        <v>2220</v>
      </c>
      <c r="C1417" s="34" t="s">
        <v>55</v>
      </c>
      <c r="D1417" s="139"/>
      <c r="E1417" s="50"/>
      <c r="F1417" s="37"/>
      <c r="G1417" s="102">
        <v>730</v>
      </c>
      <c r="H1417" s="81">
        <v>0.66</v>
      </c>
      <c r="I1417" s="81">
        <v>1</v>
      </c>
      <c r="J1417" s="88" t="s">
        <v>33</v>
      </c>
      <c r="K1417" s="41"/>
      <c r="L1417" s="42" t="str">
        <f t="shared" si="48"/>
        <v>1kg</v>
      </c>
      <c r="M1417" s="43">
        <f t="shared" si="49"/>
        <v>0.66</v>
      </c>
      <c r="N1417" s="44" t="str">
        <f t="shared" si="50"/>
        <v>0.66kg</v>
      </c>
      <c r="O1417" s="51">
        <f t="shared" si="58"/>
        <v>481.8</v>
      </c>
      <c r="P1417" s="46"/>
      <c r="Q1417" s="46"/>
      <c r="R1417" s="46"/>
      <c r="S1417" s="46"/>
      <c r="T1417" s="46"/>
      <c r="U1417" s="46"/>
      <c r="V1417" s="46"/>
      <c r="W1417" s="46"/>
      <c r="X1417" s="46"/>
      <c r="Y1417" s="46"/>
      <c r="Z1417" s="46"/>
    </row>
    <row r="1418" spans="1:26" ht="13.5" customHeight="1">
      <c r="A1418" s="232">
        <v>515</v>
      </c>
      <c r="B1418" s="48" t="s">
        <v>2443</v>
      </c>
      <c r="C1418" s="34" t="s">
        <v>43</v>
      </c>
      <c r="D1418" s="139"/>
      <c r="E1418" s="50" t="s">
        <v>121</v>
      </c>
      <c r="F1418" s="37"/>
      <c r="G1418" s="108">
        <v>180</v>
      </c>
      <c r="H1418" s="81">
        <v>5.27</v>
      </c>
      <c r="I1418" s="81">
        <v>1000</v>
      </c>
      <c r="J1418" s="88" t="s">
        <v>59</v>
      </c>
      <c r="K1418" s="41"/>
      <c r="L1418" s="42" t="str">
        <f t="shared" si="48"/>
        <v>1000grams</v>
      </c>
      <c r="M1418" s="43">
        <f t="shared" si="49"/>
        <v>5270</v>
      </c>
      <c r="N1418" s="44" t="str">
        <f t="shared" si="50"/>
        <v>5270grams</v>
      </c>
      <c r="O1418" s="51">
        <f t="shared" si="58"/>
        <v>948.59999999999991</v>
      </c>
      <c r="P1418" s="46"/>
      <c r="Q1418" s="46"/>
      <c r="R1418" s="46"/>
      <c r="S1418" s="46"/>
      <c r="T1418" s="46"/>
      <c r="U1418" s="46"/>
      <c r="V1418" s="46"/>
      <c r="W1418" s="46"/>
      <c r="X1418" s="46"/>
      <c r="Y1418" s="46"/>
      <c r="Z1418" s="46"/>
    </row>
    <row r="1419" spans="1:26" ht="13.5" customHeight="1">
      <c r="A1419" s="233">
        <v>515</v>
      </c>
      <c r="B1419" s="48" t="s">
        <v>2443</v>
      </c>
      <c r="C1419" s="34" t="s">
        <v>27</v>
      </c>
      <c r="D1419" s="139"/>
      <c r="E1419" s="50"/>
      <c r="F1419" s="37"/>
      <c r="G1419" s="108">
        <v>90</v>
      </c>
      <c r="H1419" s="81">
        <f>O1419/G1419</f>
        <v>6.8</v>
      </c>
      <c r="I1419" s="81"/>
      <c r="J1419" s="88"/>
      <c r="K1419" s="41" t="s">
        <v>26</v>
      </c>
      <c r="L1419" s="42" t="str">
        <f t="shared" si="48"/>
        <v/>
      </c>
      <c r="M1419" s="43">
        <f t="shared" si="49"/>
        <v>0</v>
      </c>
      <c r="N1419" s="44" t="str">
        <f t="shared" si="50"/>
        <v>0</v>
      </c>
      <c r="O1419" s="133">
        <v>612</v>
      </c>
      <c r="P1419" s="46"/>
      <c r="Q1419" s="46"/>
      <c r="R1419" s="46"/>
      <c r="S1419" s="46"/>
      <c r="T1419" s="46"/>
      <c r="U1419" s="46"/>
      <c r="V1419" s="46"/>
      <c r="W1419" s="46"/>
      <c r="X1419" s="46"/>
      <c r="Y1419" s="46"/>
      <c r="Z1419" s="46"/>
    </row>
    <row r="1420" spans="1:26" ht="13.5" customHeight="1">
      <c r="A1420" s="232">
        <v>516</v>
      </c>
      <c r="B1420" s="52" t="s">
        <v>405</v>
      </c>
      <c r="C1420" s="34" t="s">
        <v>35</v>
      </c>
      <c r="D1420" s="139"/>
      <c r="E1420" s="52" t="s">
        <v>111</v>
      </c>
      <c r="F1420" s="111"/>
      <c r="G1420" s="95">
        <v>55</v>
      </c>
      <c r="H1420" s="112">
        <v>1</v>
      </c>
      <c r="I1420" s="112">
        <v>20</v>
      </c>
      <c r="J1420" s="88" t="s">
        <v>29</v>
      </c>
      <c r="K1420" s="41" t="s">
        <v>26</v>
      </c>
      <c r="L1420" s="42" t="str">
        <f t="shared" si="48"/>
        <v>20ml</v>
      </c>
      <c r="M1420" s="43">
        <f t="shared" si="49"/>
        <v>20</v>
      </c>
      <c r="N1420" s="44" t="str">
        <f t="shared" si="50"/>
        <v>20ml</v>
      </c>
      <c r="O1420" s="51">
        <f t="shared" ref="O1420:O1576" si="59">G1420*H1420</f>
        <v>55</v>
      </c>
      <c r="P1420" s="46"/>
      <c r="Q1420" s="46"/>
      <c r="R1420" s="46"/>
      <c r="S1420" s="46"/>
      <c r="T1420" s="46"/>
      <c r="U1420" s="46"/>
      <c r="V1420" s="46"/>
      <c r="W1420" s="46"/>
      <c r="X1420" s="46"/>
      <c r="Y1420" s="46"/>
      <c r="Z1420" s="46"/>
    </row>
    <row r="1421" spans="1:26" ht="13.5" customHeight="1">
      <c r="A1421" s="232">
        <v>516</v>
      </c>
      <c r="B1421" s="52" t="s">
        <v>405</v>
      </c>
      <c r="C1421" s="53" t="s">
        <v>39</v>
      </c>
      <c r="D1421" s="249"/>
      <c r="E1421" s="52" t="s">
        <v>111</v>
      </c>
      <c r="F1421" s="111"/>
      <c r="G1421" s="102">
        <v>32</v>
      </c>
      <c r="H1421" s="103">
        <v>1</v>
      </c>
      <c r="I1421" s="103">
        <v>20</v>
      </c>
      <c r="J1421" s="104" t="s">
        <v>29</v>
      </c>
      <c r="K1421" s="41" t="s">
        <v>26</v>
      </c>
      <c r="L1421" s="42" t="str">
        <f t="shared" si="48"/>
        <v>20ml</v>
      </c>
      <c r="M1421" s="43">
        <f t="shared" si="49"/>
        <v>20</v>
      </c>
      <c r="N1421" s="44" t="str">
        <f t="shared" si="50"/>
        <v>20ml</v>
      </c>
      <c r="O1421" s="51">
        <f t="shared" si="59"/>
        <v>32</v>
      </c>
      <c r="P1421" s="46"/>
      <c r="Q1421" s="46"/>
      <c r="R1421" s="46"/>
      <c r="S1421" s="46"/>
      <c r="T1421" s="46"/>
      <c r="U1421" s="46"/>
      <c r="V1421" s="46"/>
      <c r="W1421" s="46"/>
      <c r="X1421" s="46"/>
      <c r="Y1421" s="46"/>
      <c r="Z1421" s="46"/>
    </row>
    <row r="1422" spans="1:26" ht="13.5" customHeight="1">
      <c r="A1422" s="232">
        <v>517</v>
      </c>
      <c r="B1422" s="52" t="s">
        <v>439</v>
      </c>
      <c r="C1422" s="34" t="s">
        <v>35</v>
      </c>
      <c r="D1422" s="139"/>
      <c r="E1422" s="367" t="s">
        <v>36</v>
      </c>
      <c r="F1422" s="111"/>
      <c r="G1422" s="102">
        <v>50</v>
      </c>
      <c r="H1422" s="112">
        <v>5</v>
      </c>
      <c r="I1422" s="112">
        <v>1000</v>
      </c>
      <c r="J1422" s="88" t="s">
        <v>33</v>
      </c>
      <c r="K1422" s="41" t="s">
        <v>26</v>
      </c>
      <c r="L1422" s="42" t="str">
        <f t="shared" si="48"/>
        <v>1000kg</v>
      </c>
      <c r="M1422" s="43">
        <f t="shared" si="49"/>
        <v>5000</v>
      </c>
      <c r="N1422" s="44" t="str">
        <f t="shared" si="50"/>
        <v>5000kg</v>
      </c>
      <c r="O1422" s="51">
        <f t="shared" si="59"/>
        <v>250</v>
      </c>
      <c r="P1422" s="46"/>
      <c r="Q1422" s="46"/>
      <c r="R1422" s="46"/>
      <c r="S1422" s="46"/>
      <c r="T1422" s="46"/>
      <c r="U1422" s="46"/>
      <c r="V1422" s="46"/>
      <c r="W1422" s="46"/>
      <c r="X1422" s="46"/>
      <c r="Y1422" s="46"/>
      <c r="Z1422" s="46"/>
    </row>
    <row r="1423" spans="1:26" ht="13.5" customHeight="1">
      <c r="A1423" s="233">
        <v>517</v>
      </c>
      <c r="B1423" s="79" t="s">
        <v>439</v>
      </c>
      <c r="C1423" s="34" t="s">
        <v>47</v>
      </c>
      <c r="D1423" s="80"/>
      <c r="E1423" s="116" t="s">
        <v>107</v>
      </c>
      <c r="F1423" s="59"/>
      <c r="G1423" s="95">
        <v>75</v>
      </c>
      <c r="H1423" s="112">
        <v>2</v>
      </c>
      <c r="I1423" s="112">
        <v>1000</v>
      </c>
      <c r="J1423" s="88" t="s">
        <v>59</v>
      </c>
      <c r="K1423" s="46"/>
      <c r="L1423" s="42" t="str">
        <f t="shared" si="48"/>
        <v>1000grams</v>
      </c>
      <c r="M1423" s="43">
        <f t="shared" si="49"/>
        <v>2000</v>
      </c>
      <c r="N1423" s="44" t="str">
        <f t="shared" si="50"/>
        <v>2000grams</v>
      </c>
      <c r="O1423" s="51">
        <f t="shared" si="59"/>
        <v>150</v>
      </c>
      <c r="P1423" s="46"/>
      <c r="Q1423" s="46"/>
      <c r="R1423" s="46"/>
      <c r="S1423" s="46"/>
      <c r="T1423" s="46"/>
      <c r="U1423" s="46"/>
      <c r="V1423" s="46"/>
      <c r="W1423" s="46"/>
      <c r="X1423" s="46"/>
      <c r="Y1423" s="46"/>
      <c r="Z1423" s="46"/>
    </row>
    <row r="1424" spans="1:26" ht="13.5" customHeight="1">
      <c r="A1424" s="232">
        <v>518</v>
      </c>
      <c r="B1424" s="68" t="s">
        <v>652</v>
      </c>
      <c r="C1424" s="34" t="s">
        <v>35</v>
      </c>
      <c r="D1424" s="139"/>
      <c r="E1424" s="68" t="s">
        <v>655</v>
      </c>
      <c r="F1424" s="111"/>
      <c r="G1424" s="102">
        <v>60.2</v>
      </c>
      <c r="H1424" s="81">
        <v>1</v>
      </c>
      <c r="I1424" s="81">
        <v>70</v>
      </c>
      <c r="J1424" s="88" t="s">
        <v>59</v>
      </c>
      <c r="K1424" s="41" t="s">
        <v>26</v>
      </c>
      <c r="L1424" s="42" t="str">
        <f t="shared" si="48"/>
        <v>70grams</v>
      </c>
      <c r="M1424" s="43">
        <f t="shared" si="49"/>
        <v>70</v>
      </c>
      <c r="N1424" s="44" t="str">
        <f t="shared" si="50"/>
        <v>70grams</v>
      </c>
      <c r="O1424" s="51">
        <f t="shared" si="59"/>
        <v>60.2</v>
      </c>
      <c r="P1424" s="46"/>
      <c r="Q1424" s="46"/>
      <c r="R1424" s="46"/>
      <c r="S1424" s="46"/>
      <c r="T1424" s="46"/>
      <c r="U1424" s="46"/>
      <c r="V1424" s="46"/>
      <c r="W1424" s="46"/>
      <c r="X1424" s="46"/>
      <c r="Y1424" s="46"/>
      <c r="Z1424" s="46"/>
    </row>
    <row r="1425" spans="1:26" ht="13.5" customHeight="1">
      <c r="A1425" s="233">
        <v>518</v>
      </c>
      <c r="B1425" s="122" t="s">
        <v>652</v>
      </c>
      <c r="C1425" s="34" t="s">
        <v>82</v>
      </c>
      <c r="D1425" s="139"/>
      <c r="E1425" s="203" t="s">
        <v>654</v>
      </c>
      <c r="F1425" s="111" t="s">
        <v>76</v>
      </c>
      <c r="G1425" s="205">
        <v>340</v>
      </c>
      <c r="H1425" s="129">
        <v>1</v>
      </c>
      <c r="I1425" s="129">
        <v>500</v>
      </c>
      <c r="J1425" s="240" t="s">
        <v>59</v>
      </c>
      <c r="K1425" s="41" t="s">
        <v>26</v>
      </c>
      <c r="L1425" s="42" t="str">
        <f t="shared" si="48"/>
        <v>500grams</v>
      </c>
      <c r="M1425" s="43">
        <f t="shared" si="49"/>
        <v>500</v>
      </c>
      <c r="N1425" s="44" t="str">
        <f t="shared" si="50"/>
        <v>500grams</v>
      </c>
      <c r="O1425" s="51">
        <f t="shared" si="59"/>
        <v>340</v>
      </c>
      <c r="P1425" s="46"/>
      <c r="Q1425" s="46"/>
      <c r="R1425" s="46"/>
      <c r="S1425" s="46"/>
      <c r="T1425" s="46"/>
      <c r="U1425" s="46"/>
      <c r="V1425" s="46"/>
      <c r="W1425" s="46"/>
      <c r="X1425" s="46"/>
      <c r="Y1425" s="46"/>
      <c r="Z1425" s="46"/>
    </row>
    <row r="1426" spans="1:26" ht="13.5" customHeight="1">
      <c r="A1426" s="233">
        <v>518</v>
      </c>
      <c r="B1426" s="122" t="s">
        <v>652</v>
      </c>
      <c r="C1426" s="34" t="s">
        <v>82</v>
      </c>
      <c r="D1426" s="139"/>
      <c r="E1426" s="203" t="s">
        <v>653</v>
      </c>
      <c r="F1426" s="111" t="s">
        <v>76</v>
      </c>
      <c r="G1426" s="205">
        <v>262</v>
      </c>
      <c r="H1426" s="129">
        <v>1</v>
      </c>
      <c r="I1426" s="129">
        <v>1000</v>
      </c>
      <c r="J1426" s="240" t="s">
        <v>59</v>
      </c>
      <c r="K1426" s="41" t="s">
        <v>26</v>
      </c>
      <c r="L1426" s="42" t="str">
        <f t="shared" si="48"/>
        <v>1000grams</v>
      </c>
      <c r="M1426" s="43">
        <f t="shared" si="49"/>
        <v>1000</v>
      </c>
      <c r="N1426" s="44" t="str">
        <f t="shared" si="50"/>
        <v>1000grams</v>
      </c>
      <c r="O1426" s="51">
        <f t="shared" si="59"/>
        <v>262</v>
      </c>
      <c r="P1426" s="46"/>
      <c r="Q1426" s="46"/>
      <c r="R1426" s="46"/>
      <c r="S1426" s="46"/>
      <c r="T1426" s="46"/>
      <c r="U1426" s="46"/>
      <c r="V1426" s="46"/>
      <c r="W1426" s="46"/>
      <c r="X1426" s="46"/>
      <c r="Y1426" s="46"/>
      <c r="Z1426" s="46"/>
    </row>
    <row r="1427" spans="1:26" ht="13.5" customHeight="1">
      <c r="A1427" s="233">
        <v>518</v>
      </c>
      <c r="B1427" s="90" t="s">
        <v>652</v>
      </c>
      <c r="C1427" s="34" t="s">
        <v>6</v>
      </c>
      <c r="D1427" s="139"/>
      <c r="E1427" s="91" t="s">
        <v>655</v>
      </c>
      <c r="F1427" s="111"/>
      <c r="G1427" s="95">
        <v>60.2</v>
      </c>
      <c r="H1427" s="112">
        <v>4</v>
      </c>
      <c r="I1427" s="112">
        <v>70</v>
      </c>
      <c r="J1427" s="88" t="s">
        <v>59</v>
      </c>
      <c r="K1427" s="41" t="s">
        <v>26</v>
      </c>
      <c r="L1427" s="42" t="str">
        <f t="shared" si="48"/>
        <v>70grams</v>
      </c>
      <c r="M1427" s="43">
        <f t="shared" si="49"/>
        <v>280</v>
      </c>
      <c r="N1427" s="44" t="str">
        <f t="shared" si="50"/>
        <v>280grams</v>
      </c>
      <c r="O1427" s="51">
        <f t="shared" si="59"/>
        <v>240.8</v>
      </c>
      <c r="P1427" s="46"/>
      <c r="Q1427" s="46"/>
      <c r="R1427" s="46"/>
      <c r="S1427" s="46"/>
      <c r="T1427" s="46"/>
      <c r="U1427" s="46"/>
      <c r="V1427" s="46"/>
      <c r="W1427" s="46"/>
      <c r="X1427" s="46"/>
      <c r="Y1427" s="46"/>
      <c r="Z1427" s="46"/>
    </row>
    <row r="1428" spans="1:26" ht="13.5" customHeight="1">
      <c r="A1428" s="232">
        <v>519</v>
      </c>
      <c r="B1428" s="99" t="s">
        <v>711</v>
      </c>
      <c r="C1428" s="34" t="s">
        <v>35</v>
      </c>
      <c r="D1428" s="139"/>
      <c r="E1428" s="91" t="s">
        <v>712</v>
      </c>
      <c r="F1428" s="111"/>
      <c r="G1428" s="102">
        <v>56</v>
      </c>
      <c r="H1428" s="81">
        <v>14</v>
      </c>
      <c r="I1428" s="81">
        <v>370</v>
      </c>
      <c r="J1428" s="88" t="s">
        <v>59</v>
      </c>
      <c r="K1428" s="41" t="s">
        <v>26</v>
      </c>
      <c r="L1428" s="42" t="str">
        <f t="shared" si="48"/>
        <v>370grams</v>
      </c>
      <c r="M1428" s="43">
        <f t="shared" si="49"/>
        <v>5180</v>
      </c>
      <c r="N1428" s="44" t="str">
        <f t="shared" si="50"/>
        <v>5180grams</v>
      </c>
      <c r="O1428" s="51">
        <f t="shared" si="59"/>
        <v>784</v>
      </c>
      <c r="P1428" s="46"/>
      <c r="Q1428" s="46"/>
      <c r="R1428" s="46"/>
      <c r="S1428" s="46"/>
      <c r="T1428" s="46"/>
      <c r="U1428" s="46"/>
      <c r="V1428" s="46"/>
      <c r="W1428" s="46"/>
      <c r="X1428" s="46"/>
      <c r="Y1428" s="46"/>
      <c r="Z1428" s="46"/>
    </row>
    <row r="1429" spans="1:26" ht="13.5" customHeight="1">
      <c r="A1429" s="233">
        <v>519</v>
      </c>
      <c r="B1429" s="203" t="s">
        <v>711</v>
      </c>
      <c r="C1429" s="34" t="s">
        <v>82</v>
      </c>
      <c r="D1429" s="139"/>
      <c r="E1429" s="203" t="s">
        <v>715</v>
      </c>
      <c r="F1429" s="111" t="s">
        <v>76</v>
      </c>
      <c r="G1429" s="205">
        <v>52.5</v>
      </c>
      <c r="H1429" s="129">
        <v>4</v>
      </c>
      <c r="I1429" s="129">
        <v>370</v>
      </c>
      <c r="J1429" s="240" t="s">
        <v>59</v>
      </c>
      <c r="K1429" s="41" t="s">
        <v>26</v>
      </c>
      <c r="L1429" s="42" t="str">
        <f t="shared" si="48"/>
        <v>370grams</v>
      </c>
      <c r="M1429" s="43">
        <f t="shared" si="49"/>
        <v>1480</v>
      </c>
      <c r="N1429" s="44" t="str">
        <f t="shared" si="50"/>
        <v>1480grams</v>
      </c>
      <c r="O1429" s="51">
        <f t="shared" si="59"/>
        <v>210</v>
      </c>
      <c r="P1429" s="46"/>
      <c r="Q1429" s="46"/>
      <c r="R1429" s="46"/>
      <c r="S1429" s="46"/>
      <c r="T1429" s="46"/>
      <c r="U1429" s="46"/>
      <c r="V1429" s="46"/>
      <c r="W1429" s="46"/>
      <c r="X1429" s="46"/>
      <c r="Y1429" s="46"/>
      <c r="Z1429" s="46"/>
    </row>
    <row r="1430" spans="1:26" ht="13.5" customHeight="1">
      <c r="A1430" s="233">
        <v>519</v>
      </c>
      <c r="B1430" s="90" t="s">
        <v>711</v>
      </c>
      <c r="C1430" s="34" t="s">
        <v>6</v>
      </c>
      <c r="D1430" s="139"/>
      <c r="E1430" s="91" t="s">
        <v>716</v>
      </c>
      <c r="F1430" s="111"/>
      <c r="G1430" s="95">
        <v>70.7</v>
      </c>
      <c r="H1430" s="112">
        <v>7</v>
      </c>
      <c r="I1430" s="112">
        <v>370</v>
      </c>
      <c r="J1430" s="88" t="s">
        <v>29</v>
      </c>
      <c r="K1430" s="41" t="s">
        <v>26</v>
      </c>
      <c r="L1430" s="42" t="str">
        <f t="shared" si="48"/>
        <v>370ml</v>
      </c>
      <c r="M1430" s="43">
        <f t="shared" si="49"/>
        <v>2590</v>
      </c>
      <c r="N1430" s="44" t="str">
        <f t="shared" si="50"/>
        <v>2590ml</v>
      </c>
      <c r="O1430" s="51">
        <f t="shared" si="59"/>
        <v>494.90000000000003</v>
      </c>
      <c r="P1430" s="46"/>
      <c r="Q1430" s="46"/>
      <c r="R1430" s="46"/>
      <c r="S1430" s="46"/>
      <c r="T1430" s="46"/>
      <c r="U1430" s="46"/>
      <c r="V1430" s="46"/>
      <c r="W1430" s="46"/>
      <c r="X1430" s="46"/>
      <c r="Y1430" s="46"/>
      <c r="Z1430" s="46"/>
    </row>
    <row r="1431" spans="1:26" ht="13.5" customHeight="1">
      <c r="A1431" s="233">
        <v>519</v>
      </c>
      <c r="B1431" s="93" t="s">
        <v>711</v>
      </c>
      <c r="C1431" s="94" t="s">
        <v>68</v>
      </c>
      <c r="D1431" s="80"/>
      <c r="E1431" s="91" t="s">
        <v>713</v>
      </c>
      <c r="F1431" s="59"/>
      <c r="G1431" s="95">
        <v>0.14451351351351349</v>
      </c>
      <c r="H1431" s="308">
        <v>9620</v>
      </c>
      <c r="I1431" s="97">
        <v>370</v>
      </c>
      <c r="J1431" s="110" t="s">
        <v>59</v>
      </c>
      <c r="K1431" s="46"/>
      <c r="L1431" s="42" t="str">
        <f t="shared" si="48"/>
        <v>370grams</v>
      </c>
      <c r="M1431" s="43">
        <f t="shared" si="49"/>
        <v>3559400</v>
      </c>
      <c r="N1431" s="44" t="str">
        <f t="shared" si="50"/>
        <v>3559400grams</v>
      </c>
      <c r="O1431" s="51">
        <f t="shared" si="59"/>
        <v>1390.2199999999998</v>
      </c>
      <c r="P1431" s="46"/>
      <c r="Q1431" s="46"/>
      <c r="R1431" s="46"/>
      <c r="S1431" s="46"/>
      <c r="T1431" s="46"/>
      <c r="U1431" s="46"/>
      <c r="V1431" s="46"/>
      <c r="W1431" s="46"/>
      <c r="X1431" s="46"/>
      <c r="Y1431" s="46"/>
      <c r="Z1431" s="46"/>
    </row>
    <row r="1432" spans="1:26" ht="13.5" customHeight="1">
      <c r="A1432" s="233">
        <v>519</v>
      </c>
      <c r="B1432" s="93" t="s">
        <v>711</v>
      </c>
      <c r="C1432" s="94" t="s">
        <v>68</v>
      </c>
      <c r="D1432" s="80"/>
      <c r="E1432" s="91" t="s">
        <v>714</v>
      </c>
      <c r="F1432" s="59"/>
      <c r="G1432" s="95">
        <v>0.17038834951456311</v>
      </c>
      <c r="H1432" s="308">
        <v>3502</v>
      </c>
      <c r="I1432" s="97">
        <v>206</v>
      </c>
      <c r="J1432" s="110" t="s">
        <v>59</v>
      </c>
      <c r="K1432" s="46"/>
      <c r="L1432" s="42" t="str">
        <f t="shared" si="48"/>
        <v>206grams</v>
      </c>
      <c r="M1432" s="43">
        <f t="shared" si="49"/>
        <v>721412</v>
      </c>
      <c r="N1432" s="44" t="str">
        <f t="shared" si="50"/>
        <v>721412grams</v>
      </c>
      <c r="O1432" s="51">
        <f t="shared" si="59"/>
        <v>596.70000000000005</v>
      </c>
      <c r="P1432" s="46"/>
      <c r="Q1432" s="46"/>
      <c r="R1432" s="46"/>
      <c r="S1432" s="46"/>
      <c r="T1432" s="46"/>
      <c r="U1432" s="46"/>
      <c r="V1432" s="46"/>
      <c r="W1432" s="46"/>
      <c r="X1432" s="46"/>
      <c r="Y1432" s="46"/>
      <c r="Z1432" s="46"/>
    </row>
    <row r="1433" spans="1:26" ht="13.5" customHeight="1">
      <c r="A1433" s="232">
        <v>520</v>
      </c>
      <c r="B1433" s="99" t="s">
        <v>734</v>
      </c>
      <c r="C1433" s="34" t="s">
        <v>35</v>
      </c>
      <c r="D1433" s="179"/>
      <c r="E1433" s="149" t="s">
        <v>728</v>
      </c>
      <c r="F1433" s="155"/>
      <c r="G1433" s="108">
        <v>57.75</v>
      </c>
      <c r="H1433" s="81">
        <v>1</v>
      </c>
      <c r="I1433" s="81">
        <v>390</v>
      </c>
      <c r="J1433" s="88" t="s">
        <v>29</v>
      </c>
      <c r="K1433" s="41" t="s">
        <v>26</v>
      </c>
      <c r="L1433" s="42" t="str">
        <f t="shared" si="48"/>
        <v>390ml</v>
      </c>
      <c r="M1433" s="43">
        <f t="shared" si="49"/>
        <v>390</v>
      </c>
      <c r="N1433" s="44" t="str">
        <f t="shared" si="50"/>
        <v>390ml</v>
      </c>
      <c r="O1433" s="51">
        <f t="shared" si="59"/>
        <v>57.75</v>
      </c>
      <c r="P1433" s="46"/>
      <c r="Q1433" s="46"/>
      <c r="R1433" s="46"/>
      <c r="S1433" s="46"/>
      <c r="T1433" s="46"/>
      <c r="U1433" s="46"/>
      <c r="V1433" s="46"/>
      <c r="W1433" s="46"/>
      <c r="X1433" s="46"/>
      <c r="Y1433" s="46"/>
      <c r="Z1433" s="46"/>
    </row>
    <row r="1434" spans="1:26" ht="13.5" customHeight="1">
      <c r="A1434" s="233">
        <v>520</v>
      </c>
      <c r="B1434" s="105" t="s">
        <v>732</v>
      </c>
      <c r="C1434" s="34" t="s">
        <v>55</v>
      </c>
      <c r="D1434" s="179"/>
      <c r="E1434" s="101" t="s">
        <v>733</v>
      </c>
      <c r="F1434" s="156"/>
      <c r="G1434" s="106">
        <v>59</v>
      </c>
      <c r="H1434" s="81">
        <v>2.7000000000000001E-3</v>
      </c>
      <c r="I1434" s="81">
        <v>374</v>
      </c>
      <c r="J1434" s="88" t="s">
        <v>59</v>
      </c>
      <c r="K1434" s="41" t="s">
        <v>26</v>
      </c>
      <c r="L1434" s="42" t="str">
        <f t="shared" si="48"/>
        <v>374grams</v>
      </c>
      <c r="M1434" s="43">
        <f t="shared" si="49"/>
        <v>1.0098</v>
      </c>
      <c r="N1434" s="44" t="str">
        <f t="shared" si="50"/>
        <v>1.0098grams</v>
      </c>
      <c r="O1434" s="51">
        <f t="shared" si="59"/>
        <v>0.1593</v>
      </c>
      <c r="P1434" s="46"/>
      <c r="Q1434" s="46"/>
      <c r="R1434" s="46"/>
      <c r="S1434" s="46"/>
      <c r="T1434" s="46"/>
      <c r="U1434" s="46"/>
      <c r="V1434" s="46"/>
      <c r="W1434" s="46"/>
      <c r="X1434" s="46"/>
      <c r="Y1434" s="46"/>
      <c r="Z1434" s="46"/>
    </row>
    <row r="1435" spans="1:26" ht="13.5" customHeight="1">
      <c r="A1435" s="232">
        <v>521</v>
      </c>
      <c r="B1435" s="99" t="s">
        <v>730</v>
      </c>
      <c r="C1435" s="34" t="s">
        <v>35</v>
      </c>
      <c r="D1435" s="179"/>
      <c r="E1435" s="99" t="s">
        <v>728</v>
      </c>
      <c r="F1435" s="155"/>
      <c r="G1435" s="95">
        <v>54</v>
      </c>
      <c r="H1435" s="81">
        <v>1</v>
      </c>
      <c r="I1435" s="81">
        <v>390</v>
      </c>
      <c r="J1435" s="88" t="s">
        <v>29</v>
      </c>
      <c r="K1435" s="41" t="s">
        <v>26</v>
      </c>
      <c r="L1435" s="42" t="str">
        <f t="shared" si="48"/>
        <v>390ml</v>
      </c>
      <c r="M1435" s="43">
        <f t="shared" si="49"/>
        <v>390</v>
      </c>
      <c r="N1435" s="44" t="str">
        <f t="shared" si="50"/>
        <v>390ml</v>
      </c>
      <c r="O1435" s="51">
        <f t="shared" si="59"/>
        <v>54</v>
      </c>
      <c r="P1435" s="46"/>
      <c r="Q1435" s="46"/>
      <c r="R1435" s="46"/>
      <c r="S1435" s="46"/>
      <c r="T1435" s="46"/>
      <c r="U1435" s="46"/>
      <c r="V1435" s="46"/>
      <c r="W1435" s="46"/>
      <c r="X1435" s="46"/>
      <c r="Y1435" s="46"/>
      <c r="Z1435" s="46"/>
    </row>
    <row r="1436" spans="1:26" ht="13.5" customHeight="1">
      <c r="A1436" s="232">
        <v>522</v>
      </c>
      <c r="B1436" s="101" t="s">
        <v>1997</v>
      </c>
      <c r="C1436" s="34" t="s">
        <v>35</v>
      </c>
      <c r="D1436" s="179"/>
      <c r="E1436" s="101" t="s">
        <v>1998</v>
      </c>
      <c r="F1436" s="155"/>
      <c r="G1436" s="102">
        <v>210</v>
      </c>
      <c r="H1436" s="81">
        <v>1</v>
      </c>
      <c r="I1436" s="81">
        <v>2272</v>
      </c>
      <c r="J1436" s="88" t="s">
        <v>59</v>
      </c>
      <c r="K1436" s="41" t="s">
        <v>26</v>
      </c>
      <c r="L1436" s="42" t="str">
        <f t="shared" si="48"/>
        <v>2272grams</v>
      </c>
      <c r="M1436" s="43">
        <f t="shared" si="49"/>
        <v>2272</v>
      </c>
      <c r="N1436" s="44" t="str">
        <f t="shared" si="50"/>
        <v>2272grams</v>
      </c>
      <c r="O1436" s="51">
        <f t="shared" si="59"/>
        <v>210</v>
      </c>
      <c r="P1436" s="46"/>
      <c r="Q1436" s="46"/>
      <c r="R1436" s="46"/>
      <c r="S1436" s="46"/>
      <c r="T1436" s="46"/>
      <c r="U1436" s="46"/>
      <c r="V1436" s="46"/>
      <c r="W1436" s="46"/>
      <c r="X1436" s="46"/>
      <c r="Y1436" s="46"/>
      <c r="Z1436" s="46"/>
    </row>
    <row r="1437" spans="1:26" ht="13.5" customHeight="1">
      <c r="A1437" s="232">
        <v>523</v>
      </c>
      <c r="B1437" s="91" t="s">
        <v>234</v>
      </c>
      <c r="C1437" s="34" t="s">
        <v>35</v>
      </c>
      <c r="D1437" s="179"/>
      <c r="E1437" s="149" t="s">
        <v>235</v>
      </c>
      <c r="F1437" s="155"/>
      <c r="G1437" s="108">
        <v>380</v>
      </c>
      <c r="H1437" s="81">
        <v>6.5</v>
      </c>
      <c r="I1437" s="81">
        <v>1000</v>
      </c>
      <c r="J1437" s="88" t="s">
        <v>33</v>
      </c>
      <c r="K1437" s="41" t="s">
        <v>26</v>
      </c>
      <c r="L1437" s="42" t="str">
        <f t="shared" si="48"/>
        <v>1000kg</v>
      </c>
      <c r="M1437" s="43">
        <f t="shared" si="49"/>
        <v>6500</v>
      </c>
      <c r="N1437" s="44" t="str">
        <f t="shared" si="50"/>
        <v>6500kg</v>
      </c>
      <c r="O1437" s="51">
        <f t="shared" si="59"/>
        <v>2470</v>
      </c>
      <c r="P1437" s="46"/>
      <c r="Q1437" s="46"/>
      <c r="R1437" s="46"/>
      <c r="S1437" s="46"/>
      <c r="T1437" s="46"/>
      <c r="U1437" s="46"/>
      <c r="V1437" s="46"/>
      <c r="W1437" s="46"/>
      <c r="X1437" s="46"/>
      <c r="Y1437" s="46"/>
      <c r="Z1437" s="46"/>
    </row>
    <row r="1438" spans="1:26" ht="13.5" customHeight="1">
      <c r="A1438" s="233">
        <v>523</v>
      </c>
      <c r="B1438" s="524" t="s">
        <v>234</v>
      </c>
      <c r="C1438" s="34" t="s">
        <v>82</v>
      </c>
      <c r="D1438" s="9"/>
      <c r="E1438" s="572" t="s">
        <v>236</v>
      </c>
      <c r="F1438" s="155" t="s">
        <v>76</v>
      </c>
      <c r="G1438" s="526">
        <v>385</v>
      </c>
      <c r="H1438" s="147">
        <v>3</v>
      </c>
      <c r="I1438" s="502">
        <v>1</v>
      </c>
      <c r="J1438" s="573" t="s">
        <v>33</v>
      </c>
      <c r="K1438" s="41" t="s">
        <v>26</v>
      </c>
      <c r="L1438" s="42" t="str">
        <f t="shared" si="48"/>
        <v>1kg</v>
      </c>
      <c r="M1438" s="43">
        <f t="shared" si="49"/>
        <v>3</v>
      </c>
      <c r="N1438" s="44" t="str">
        <f t="shared" si="50"/>
        <v>3kg</v>
      </c>
      <c r="O1438" s="51">
        <f t="shared" si="59"/>
        <v>1155</v>
      </c>
      <c r="P1438" s="46"/>
      <c r="Q1438" s="46"/>
      <c r="R1438" s="46"/>
      <c r="S1438" s="46"/>
      <c r="T1438" s="46"/>
      <c r="U1438" s="46"/>
      <c r="V1438" s="46"/>
      <c r="W1438" s="46"/>
      <c r="X1438" s="46"/>
      <c r="Y1438" s="46"/>
      <c r="Z1438" s="46"/>
    </row>
    <row r="1439" spans="1:26" ht="13.5" customHeight="1">
      <c r="A1439" s="232">
        <v>524</v>
      </c>
      <c r="B1439" s="33" t="s">
        <v>1792</v>
      </c>
      <c r="C1439" s="34" t="s">
        <v>35</v>
      </c>
      <c r="D1439" s="35"/>
      <c r="E1439" s="50" t="s">
        <v>235</v>
      </c>
      <c r="F1439" s="155"/>
      <c r="G1439" s="180">
        <v>240</v>
      </c>
      <c r="H1439" s="81">
        <v>17</v>
      </c>
      <c r="I1439" s="81">
        <v>1000</v>
      </c>
      <c r="J1439" s="121" t="s">
        <v>33</v>
      </c>
      <c r="K1439" s="41" t="s">
        <v>26</v>
      </c>
      <c r="L1439" s="42" t="str">
        <f t="shared" si="48"/>
        <v>1000kg</v>
      </c>
      <c r="M1439" s="43">
        <f t="shared" si="49"/>
        <v>17000</v>
      </c>
      <c r="N1439" s="44" t="str">
        <f t="shared" si="50"/>
        <v>17000kg</v>
      </c>
      <c r="O1439" s="51">
        <f t="shared" si="59"/>
        <v>4080</v>
      </c>
      <c r="P1439" s="46"/>
      <c r="Q1439" s="46"/>
      <c r="R1439" s="46"/>
      <c r="S1439" s="46"/>
      <c r="T1439" s="46"/>
      <c r="U1439" s="46"/>
      <c r="V1439" s="46"/>
      <c r="W1439" s="46"/>
      <c r="X1439" s="46"/>
      <c r="Y1439" s="46"/>
      <c r="Z1439" s="46"/>
    </row>
    <row r="1440" spans="1:26" ht="13.5" customHeight="1">
      <c r="A1440" s="233">
        <v>524</v>
      </c>
      <c r="B1440" s="33" t="s">
        <v>1793</v>
      </c>
      <c r="C1440" s="34" t="s">
        <v>27</v>
      </c>
      <c r="D1440" s="9"/>
      <c r="E1440" s="50" t="s">
        <v>560</v>
      </c>
      <c r="F1440" s="162"/>
      <c r="G1440" s="108">
        <v>160</v>
      </c>
      <c r="H1440" s="81">
        <v>2.2999999999999998</v>
      </c>
      <c r="I1440" s="81">
        <v>2300</v>
      </c>
      <c r="J1440" s="121" t="s">
        <v>59</v>
      </c>
      <c r="K1440" s="41" t="s">
        <v>26</v>
      </c>
      <c r="L1440" s="42" t="str">
        <f t="shared" si="48"/>
        <v>2300grams</v>
      </c>
      <c r="M1440" s="43">
        <f t="shared" si="49"/>
        <v>5290</v>
      </c>
      <c r="N1440" s="44" t="str">
        <f t="shared" si="50"/>
        <v>5290grams</v>
      </c>
      <c r="O1440" s="45">
        <f t="shared" si="59"/>
        <v>368</v>
      </c>
      <c r="P1440" s="46"/>
      <c r="Q1440" s="46"/>
      <c r="R1440" s="46"/>
      <c r="S1440" s="46"/>
      <c r="T1440" s="46"/>
      <c r="U1440" s="46"/>
      <c r="V1440" s="46"/>
      <c r="W1440" s="46"/>
      <c r="X1440" s="46"/>
      <c r="Y1440" s="46"/>
      <c r="Z1440" s="46"/>
    </row>
    <row r="1441" spans="1:26" ht="13.5" customHeight="1">
      <c r="A1441" s="232">
        <v>525</v>
      </c>
      <c r="B1441" s="52" t="s">
        <v>423</v>
      </c>
      <c r="C1441" s="34" t="s">
        <v>35</v>
      </c>
      <c r="D1441" s="9"/>
      <c r="E1441" s="52" t="s">
        <v>424</v>
      </c>
      <c r="F1441" s="162"/>
      <c r="G1441" s="102">
        <v>12.49</v>
      </c>
      <c r="H1441" s="81">
        <v>16</v>
      </c>
      <c r="I1441" s="81">
        <v>230</v>
      </c>
      <c r="J1441" s="121" t="s">
        <v>29</v>
      </c>
      <c r="K1441" s="41" t="s">
        <v>26</v>
      </c>
      <c r="L1441" s="42" t="str">
        <f t="shared" si="48"/>
        <v>230ml</v>
      </c>
      <c r="M1441" s="43">
        <f t="shared" si="49"/>
        <v>3680</v>
      </c>
      <c r="N1441" s="44" t="str">
        <f t="shared" si="50"/>
        <v>3680ml</v>
      </c>
      <c r="O1441" s="51">
        <f t="shared" si="59"/>
        <v>199.84</v>
      </c>
      <c r="P1441" s="46"/>
      <c r="Q1441" s="46"/>
      <c r="R1441" s="46"/>
      <c r="S1441" s="46"/>
      <c r="T1441" s="46"/>
      <c r="U1441" s="46"/>
      <c r="V1441" s="46"/>
      <c r="W1441" s="46"/>
      <c r="X1441" s="46"/>
      <c r="Y1441" s="46"/>
      <c r="Z1441" s="46"/>
    </row>
    <row r="1442" spans="1:26" ht="13.5" customHeight="1">
      <c r="A1442" s="232">
        <v>526</v>
      </c>
      <c r="B1442" s="33" t="s">
        <v>428</v>
      </c>
      <c r="C1442" s="34" t="s">
        <v>35</v>
      </c>
      <c r="D1442" s="9"/>
      <c r="E1442" s="50" t="s">
        <v>424</v>
      </c>
      <c r="F1442" s="162"/>
      <c r="G1442" s="108">
        <v>12.54</v>
      </c>
      <c r="H1442" s="81">
        <v>18</v>
      </c>
      <c r="I1442" s="81">
        <v>230</v>
      </c>
      <c r="J1442" s="121" t="s">
        <v>29</v>
      </c>
      <c r="K1442" s="41" t="s">
        <v>26</v>
      </c>
      <c r="L1442" s="42" t="str">
        <f t="shared" si="48"/>
        <v>230ml</v>
      </c>
      <c r="M1442" s="43">
        <f t="shared" si="49"/>
        <v>4140</v>
      </c>
      <c r="N1442" s="44" t="str">
        <f t="shared" si="50"/>
        <v>4140ml</v>
      </c>
      <c r="O1442" s="51">
        <f t="shared" si="59"/>
        <v>225.71999999999997</v>
      </c>
      <c r="P1442" s="46"/>
      <c r="Q1442" s="46"/>
      <c r="R1442" s="46"/>
      <c r="S1442" s="46"/>
      <c r="T1442" s="46"/>
      <c r="U1442" s="46"/>
      <c r="V1442" s="46"/>
      <c r="W1442" s="46"/>
      <c r="X1442" s="46"/>
      <c r="Y1442" s="46"/>
      <c r="Z1442" s="46"/>
    </row>
    <row r="1443" spans="1:26" ht="13.5" customHeight="1">
      <c r="A1443" s="232">
        <v>527</v>
      </c>
      <c r="B1443" s="68" t="s">
        <v>689</v>
      </c>
      <c r="C1443" s="34" t="s">
        <v>35</v>
      </c>
      <c r="D1443" s="9"/>
      <c r="E1443" s="68" t="s">
        <v>690</v>
      </c>
      <c r="F1443" s="162"/>
      <c r="G1443" s="70">
        <v>63</v>
      </c>
      <c r="H1443" s="39">
        <v>51</v>
      </c>
      <c r="I1443" s="39">
        <v>1.5</v>
      </c>
      <c r="J1443" s="168" t="s">
        <v>484</v>
      </c>
      <c r="K1443" s="41" t="s">
        <v>26</v>
      </c>
      <c r="L1443" s="42" t="str">
        <f t="shared" si="48"/>
        <v>1.5l</v>
      </c>
      <c r="M1443" s="43">
        <f t="shared" si="49"/>
        <v>76.5</v>
      </c>
      <c r="N1443" s="44" t="str">
        <f t="shared" si="50"/>
        <v>76.5l</v>
      </c>
      <c r="O1443" s="51">
        <f t="shared" si="59"/>
        <v>3213</v>
      </c>
      <c r="P1443" s="46"/>
      <c r="Q1443" s="46"/>
      <c r="R1443" s="46"/>
      <c r="S1443" s="46"/>
      <c r="T1443" s="46"/>
      <c r="U1443" s="46"/>
      <c r="V1443" s="46"/>
      <c r="W1443" s="46"/>
      <c r="X1443" s="46"/>
      <c r="Y1443" s="46"/>
      <c r="Z1443" s="46"/>
    </row>
    <row r="1444" spans="1:26" ht="13.5" customHeight="1">
      <c r="A1444" s="232">
        <v>528</v>
      </c>
      <c r="B1444" s="68" t="s">
        <v>691</v>
      </c>
      <c r="C1444" s="34" t="s">
        <v>35</v>
      </c>
      <c r="D1444" s="9"/>
      <c r="E1444" s="574" t="s">
        <v>2657</v>
      </c>
      <c r="F1444" s="162"/>
      <c r="G1444" s="70">
        <v>22.16</v>
      </c>
      <c r="H1444" s="39">
        <v>4</v>
      </c>
      <c r="I1444" s="39">
        <v>180</v>
      </c>
      <c r="J1444" s="168" t="s">
        <v>29</v>
      </c>
      <c r="K1444" s="41" t="s">
        <v>26</v>
      </c>
      <c r="L1444" s="42" t="str">
        <f t="shared" si="48"/>
        <v>180ml</v>
      </c>
      <c r="M1444" s="43">
        <f t="shared" si="49"/>
        <v>720</v>
      </c>
      <c r="N1444" s="44" t="str">
        <f t="shared" si="50"/>
        <v>720ml</v>
      </c>
      <c r="O1444" s="51">
        <f t="shared" si="59"/>
        <v>88.64</v>
      </c>
      <c r="P1444" s="46"/>
      <c r="Q1444" s="46"/>
      <c r="R1444" s="46"/>
      <c r="S1444" s="46"/>
      <c r="T1444" s="46"/>
      <c r="U1444" s="46"/>
      <c r="V1444" s="46"/>
      <c r="W1444" s="46"/>
      <c r="X1444" s="46"/>
      <c r="Y1444" s="46"/>
      <c r="Z1444" s="46"/>
    </row>
    <row r="1445" spans="1:26" ht="13.5" customHeight="1">
      <c r="A1445" s="232">
        <v>529</v>
      </c>
      <c r="B1445" s="52" t="s">
        <v>1019</v>
      </c>
      <c r="C1445" s="34" t="s">
        <v>35</v>
      </c>
      <c r="D1445" s="9"/>
      <c r="E1445" s="52" t="s">
        <v>1020</v>
      </c>
      <c r="F1445" s="162"/>
      <c r="G1445" s="70">
        <v>99</v>
      </c>
      <c r="H1445" s="39">
        <v>1</v>
      </c>
      <c r="I1445" s="39">
        <v>1000</v>
      </c>
      <c r="J1445" s="168" t="s">
        <v>484</v>
      </c>
      <c r="K1445" s="41" t="s">
        <v>26</v>
      </c>
      <c r="L1445" s="42" t="str">
        <f t="shared" si="48"/>
        <v>1000l</v>
      </c>
      <c r="M1445" s="43">
        <f t="shared" si="49"/>
        <v>1000</v>
      </c>
      <c r="N1445" s="44" t="str">
        <f t="shared" si="50"/>
        <v>1000l</v>
      </c>
      <c r="O1445" s="51">
        <f t="shared" si="59"/>
        <v>99</v>
      </c>
      <c r="P1445" s="46"/>
      <c r="Q1445" s="46"/>
      <c r="R1445" s="46"/>
      <c r="S1445" s="46"/>
      <c r="T1445" s="46"/>
      <c r="U1445" s="46"/>
      <c r="V1445" s="46"/>
      <c r="W1445" s="46"/>
      <c r="X1445" s="46"/>
      <c r="Y1445" s="46"/>
      <c r="Z1445" s="46"/>
    </row>
    <row r="1446" spans="1:26" ht="13.5" customHeight="1">
      <c r="A1446" s="233">
        <v>529</v>
      </c>
      <c r="B1446" s="79" t="s">
        <v>1019</v>
      </c>
      <c r="C1446" s="94" t="s">
        <v>68</v>
      </c>
      <c r="D1446" s="58"/>
      <c r="E1446" s="116"/>
      <c r="F1446" s="58"/>
      <c r="G1446" s="212">
        <v>181.39</v>
      </c>
      <c r="H1446" s="213">
        <v>24</v>
      </c>
      <c r="I1446" s="326">
        <v>1</v>
      </c>
      <c r="J1446" s="575" t="s">
        <v>37</v>
      </c>
      <c r="K1446" s="46"/>
      <c r="L1446" s="42" t="str">
        <f t="shared" si="48"/>
        <v>1pieces</v>
      </c>
      <c r="M1446" s="43">
        <f t="shared" si="49"/>
        <v>24</v>
      </c>
      <c r="N1446" s="44" t="str">
        <f t="shared" si="50"/>
        <v>24pieces</v>
      </c>
      <c r="O1446" s="51">
        <f t="shared" si="59"/>
        <v>4353.3599999999997</v>
      </c>
      <c r="P1446" s="46"/>
      <c r="Q1446" s="46"/>
      <c r="R1446" s="46"/>
      <c r="S1446" s="46"/>
      <c r="T1446" s="46"/>
      <c r="U1446" s="46"/>
      <c r="V1446" s="46"/>
      <c r="W1446" s="46"/>
      <c r="X1446" s="46"/>
      <c r="Y1446" s="46"/>
      <c r="Z1446" s="46"/>
    </row>
    <row r="1447" spans="1:26" ht="13.5" customHeight="1">
      <c r="A1447" s="232">
        <v>530</v>
      </c>
      <c r="B1447" s="68" t="s">
        <v>1290</v>
      </c>
      <c r="C1447" s="34" t="s">
        <v>35</v>
      </c>
      <c r="D1447" s="90"/>
      <c r="E1447" s="68" t="s">
        <v>1292</v>
      </c>
      <c r="F1447" s="162"/>
      <c r="G1447" s="353">
        <v>25.44</v>
      </c>
      <c r="H1447" s="39">
        <v>39</v>
      </c>
      <c r="I1447" s="81">
        <v>500</v>
      </c>
      <c r="J1447" s="40" t="s">
        <v>29</v>
      </c>
      <c r="K1447" s="41" t="s">
        <v>26</v>
      </c>
      <c r="L1447" s="42" t="str">
        <f t="shared" si="48"/>
        <v>500ml</v>
      </c>
      <c r="M1447" s="43">
        <f t="shared" si="49"/>
        <v>19500</v>
      </c>
      <c r="N1447" s="44" t="str">
        <f t="shared" si="50"/>
        <v>19500ml</v>
      </c>
      <c r="O1447" s="51">
        <f t="shared" si="59"/>
        <v>992.16000000000008</v>
      </c>
      <c r="P1447" s="46"/>
      <c r="Q1447" s="46"/>
      <c r="R1447" s="46"/>
      <c r="S1447" s="46"/>
      <c r="T1447" s="46"/>
      <c r="U1447" s="46"/>
      <c r="V1447" s="46"/>
      <c r="W1447" s="46"/>
      <c r="X1447" s="46"/>
      <c r="Y1447" s="46"/>
      <c r="Z1447" s="46"/>
    </row>
    <row r="1448" spans="1:26" ht="13.5" customHeight="1">
      <c r="A1448" s="232">
        <v>530</v>
      </c>
      <c r="B1448" s="68" t="s">
        <v>1290</v>
      </c>
      <c r="C1448" s="34" t="s">
        <v>35</v>
      </c>
      <c r="D1448" s="48"/>
      <c r="E1448" s="68" t="s">
        <v>1291</v>
      </c>
      <c r="F1448" s="162"/>
      <c r="G1448" s="258">
        <v>20.75</v>
      </c>
      <c r="H1448" s="39">
        <v>221</v>
      </c>
      <c r="I1448" s="81">
        <v>350</v>
      </c>
      <c r="J1448" s="40" t="s">
        <v>29</v>
      </c>
      <c r="K1448" s="41" t="s">
        <v>26</v>
      </c>
      <c r="L1448" s="42" t="str">
        <f t="shared" si="48"/>
        <v>350ml</v>
      </c>
      <c r="M1448" s="43">
        <f t="shared" si="49"/>
        <v>77350</v>
      </c>
      <c r="N1448" s="44" t="str">
        <f t="shared" si="50"/>
        <v>77350ml</v>
      </c>
      <c r="O1448" s="51">
        <f t="shared" si="59"/>
        <v>4585.75</v>
      </c>
      <c r="P1448" s="46"/>
      <c r="Q1448" s="46"/>
      <c r="R1448" s="46"/>
      <c r="S1448" s="46"/>
      <c r="T1448" s="46"/>
      <c r="U1448" s="46"/>
      <c r="V1448" s="46"/>
      <c r="W1448" s="46"/>
      <c r="X1448" s="46"/>
      <c r="Y1448" s="46"/>
      <c r="Z1448" s="46"/>
    </row>
    <row r="1449" spans="1:26" ht="13.5" customHeight="1">
      <c r="A1449" s="232">
        <v>531</v>
      </c>
      <c r="B1449" s="52" t="s">
        <v>1633</v>
      </c>
      <c r="C1449" s="34" t="s">
        <v>35</v>
      </c>
      <c r="D1449" s="48"/>
      <c r="E1449" s="116" t="s">
        <v>1634</v>
      </c>
      <c r="F1449" s="162"/>
      <c r="G1449" s="108">
        <v>14.33</v>
      </c>
      <c r="H1449" s="81">
        <v>12</v>
      </c>
      <c r="I1449" s="81">
        <v>250</v>
      </c>
      <c r="J1449" s="40" t="s">
        <v>29</v>
      </c>
      <c r="K1449" s="41" t="s">
        <v>26</v>
      </c>
      <c r="L1449" s="42" t="str">
        <f t="shared" si="48"/>
        <v>250ml</v>
      </c>
      <c r="M1449" s="43">
        <f t="shared" si="49"/>
        <v>3000</v>
      </c>
      <c r="N1449" s="44" t="str">
        <f t="shared" si="50"/>
        <v>3000ml</v>
      </c>
      <c r="O1449" s="51">
        <f t="shared" si="59"/>
        <v>171.96</v>
      </c>
      <c r="P1449" s="46"/>
      <c r="Q1449" s="46"/>
      <c r="R1449" s="46"/>
      <c r="S1449" s="46"/>
      <c r="T1449" s="46"/>
      <c r="U1449" s="46"/>
      <c r="V1449" s="46"/>
      <c r="W1449" s="46"/>
      <c r="X1449" s="46"/>
      <c r="Y1449" s="46"/>
      <c r="Z1449" s="46"/>
    </row>
    <row r="1450" spans="1:26" ht="13.5" customHeight="1">
      <c r="A1450" s="233">
        <v>531</v>
      </c>
      <c r="B1450" s="264" t="s">
        <v>1633</v>
      </c>
      <c r="C1450" s="34" t="s">
        <v>82</v>
      </c>
      <c r="D1450" s="35"/>
      <c r="E1450" s="264" t="s">
        <v>1635</v>
      </c>
      <c r="F1450" s="162" t="s">
        <v>76</v>
      </c>
      <c r="G1450" s="205">
        <v>14.33</v>
      </c>
      <c r="H1450" s="129">
        <v>1</v>
      </c>
      <c r="I1450" s="129">
        <v>24</v>
      </c>
      <c r="J1450" s="130" t="s">
        <v>29</v>
      </c>
      <c r="K1450" s="41" t="s">
        <v>26</v>
      </c>
      <c r="L1450" s="42" t="str">
        <f t="shared" si="48"/>
        <v>24ml</v>
      </c>
      <c r="M1450" s="43">
        <f t="shared" si="49"/>
        <v>24</v>
      </c>
      <c r="N1450" s="44" t="str">
        <f t="shared" si="50"/>
        <v>24ml</v>
      </c>
      <c r="O1450" s="51">
        <f t="shared" si="59"/>
        <v>14.33</v>
      </c>
      <c r="P1450" s="46"/>
      <c r="Q1450" s="46"/>
      <c r="R1450" s="46"/>
      <c r="S1450" s="46"/>
      <c r="T1450" s="46"/>
      <c r="U1450" s="46"/>
      <c r="V1450" s="46"/>
      <c r="W1450" s="46"/>
      <c r="X1450" s="46"/>
      <c r="Y1450" s="46"/>
      <c r="Z1450" s="46"/>
    </row>
    <row r="1451" spans="1:26" ht="13.5" customHeight="1">
      <c r="A1451" s="233">
        <v>531</v>
      </c>
      <c r="B1451" s="93" t="s">
        <v>1633</v>
      </c>
      <c r="C1451" s="34" t="s">
        <v>47</v>
      </c>
      <c r="D1451" s="59"/>
      <c r="E1451" s="91" t="s">
        <v>1635</v>
      </c>
      <c r="F1451" s="58"/>
      <c r="G1451" s="108">
        <v>14.35</v>
      </c>
      <c r="H1451" s="81">
        <v>240</v>
      </c>
      <c r="I1451" s="81">
        <v>1</v>
      </c>
      <c r="J1451" s="40" t="s">
        <v>37</v>
      </c>
      <c r="K1451" s="46"/>
      <c r="L1451" s="42" t="str">
        <f t="shared" si="48"/>
        <v>1pieces</v>
      </c>
      <c r="M1451" s="43">
        <f t="shared" si="49"/>
        <v>240</v>
      </c>
      <c r="N1451" s="44" t="str">
        <f t="shared" si="50"/>
        <v>240pieces</v>
      </c>
      <c r="O1451" s="51">
        <f t="shared" si="59"/>
        <v>3444</v>
      </c>
      <c r="P1451" s="46"/>
      <c r="Q1451" s="46"/>
      <c r="R1451" s="46"/>
      <c r="S1451" s="46"/>
      <c r="T1451" s="46"/>
      <c r="U1451" s="46"/>
      <c r="V1451" s="46"/>
      <c r="W1451" s="46"/>
      <c r="X1451" s="46"/>
      <c r="Y1451" s="46"/>
      <c r="Z1451" s="46"/>
    </row>
    <row r="1452" spans="1:26" ht="13.5" customHeight="1">
      <c r="A1452" s="232">
        <v>532</v>
      </c>
      <c r="B1452" s="101" t="s">
        <v>2120</v>
      </c>
      <c r="C1452" s="34" t="s">
        <v>35</v>
      </c>
      <c r="D1452" s="48"/>
      <c r="E1452" s="91" t="s">
        <v>1634</v>
      </c>
      <c r="F1452" s="162"/>
      <c r="G1452" s="108">
        <v>32.840000000000003</v>
      </c>
      <c r="H1452" s="81">
        <v>15</v>
      </c>
      <c r="I1452" s="81">
        <v>320</v>
      </c>
      <c r="J1452" s="40" t="s">
        <v>29</v>
      </c>
      <c r="K1452" s="41" t="s">
        <v>26</v>
      </c>
      <c r="L1452" s="42" t="str">
        <f t="shared" si="48"/>
        <v>320ml</v>
      </c>
      <c r="M1452" s="43">
        <f t="shared" si="49"/>
        <v>4800</v>
      </c>
      <c r="N1452" s="44" t="str">
        <f t="shared" si="50"/>
        <v>4800ml</v>
      </c>
      <c r="O1452" s="51">
        <f t="shared" si="59"/>
        <v>492.6</v>
      </c>
      <c r="P1452" s="46"/>
      <c r="Q1452" s="46"/>
      <c r="R1452" s="46"/>
      <c r="S1452" s="46"/>
      <c r="T1452" s="46"/>
      <c r="U1452" s="46"/>
      <c r="V1452" s="46"/>
      <c r="W1452" s="46"/>
      <c r="X1452" s="46"/>
      <c r="Y1452" s="46"/>
      <c r="Z1452" s="46"/>
    </row>
    <row r="1453" spans="1:26" ht="13.5" customHeight="1">
      <c r="A1453" s="233">
        <v>532</v>
      </c>
      <c r="B1453" s="264" t="s">
        <v>2120</v>
      </c>
      <c r="C1453" s="34" t="s">
        <v>82</v>
      </c>
      <c r="D1453" s="35"/>
      <c r="E1453" s="264" t="s">
        <v>703</v>
      </c>
      <c r="F1453" s="162" t="s">
        <v>76</v>
      </c>
      <c r="G1453" s="205">
        <v>30.4</v>
      </c>
      <c r="H1453" s="129">
        <v>23</v>
      </c>
      <c r="I1453" s="129">
        <v>1</v>
      </c>
      <c r="J1453" s="130" t="s">
        <v>29</v>
      </c>
      <c r="K1453" s="41" t="s">
        <v>26</v>
      </c>
      <c r="L1453" s="42" t="str">
        <f t="shared" si="48"/>
        <v>1ml</v>
      </c>
      <c r="M1453" s="43">
        <f t="shared" si="49"/>
        <v>23</v>
      </c>
      <c r="N1453" s="44" t="str">
        <f t="shared" si="50"/>
        <v>23ml</v>
      </c>
      <c r="O1453" s="51">
        <f t="shared" si="59"/>
        <v>699.19999999999993</v>
      </c>
      <c r="P1453" s="46"/>
      <c r="Q1453" s="46"/>
      <c r="R1453" s="46"/>
      <c r="S1453" s="46"/>
      <c r="T1453" s="46"/>
      <c r="U1453" s="46"/>
      <c r="V1453" s="46"/>
      <c r="W1453" s="46"/>
      <c r="X1453" s="46"/>
      <c r="Y1453" s="46"/>
      <c r="Z1453" s="46"/>
    </row>
    <row r="1454" spans="1:26" ht="13.5" customHeight="1">
      <c r="A1454" s="233">
        <v>532</v>
      </c>
      <c r="B1454" s="107" t="s">
        <v>2120</v>
      </c>
      <c r="C1454" s="94" t="s">
        <v>68</v>
      </c>
      <c r="D1454" s="59"/>
      <c r="E1454" s="91"/>
      <c r="F1454" s="58"/>
      <c r="G1454" s="212">
        <v>32.84375</v>
      </c>
      <c r="H1454" s="213">
        <v>8</v>
      </c>
      <c r="I1454" s="97">
        <v>24</v>
      </c>
      <c r="J1454" s="215" t="s">
        <v>37</v>
      </c>
      <c r="K1454" s="46"/>
      <c r="L1454" s="42" t="str">
        <f t="shared" si="48"/>
        <v>24pieces</v>
      </c>
      <c r="M1454" s="43">
        <f t="shared" si="49"/>
        <v>192</v>
      </c>
      <c r="N1454" s="44" t="str">
        <f t="shared" si="50"/>
        <v>192pieces</v>
      </c>
      <c r="O1454" s="51">
        <f t="shared" si="59"/>
        <v>262.75</v>
      </c>
      <c r="P1454" s="46"/>
      <c r="Q1454" s="46"/>
      <c r="R1454" s="46"/>
      <c r="S1454" s="46"/>
      <c r="T1454" s="46"/>
      <c r="U1454" s="46"/>
      <c r="V1454" s="46"/>
      <c r="W1454" s="46"/>
      <c r="X1454" s="46"/>
      <c r="Y1454" s="46"/>
      <c r="Z1454" s="46"/>
    </row>
    <row r="1455" spans="1:26" ht="13.5" customHeight="1">
      <c r="A1455" s="232">
        <v>533</v>
      </c>
      <c r="B1455" s="99" t="s">
        <v>2125</v>
      </c>
      <c r="C1455" s="34" t="s">
        <v>35</v>
      </c>
      <c r="D1455" s="231"/>
      <c r="E1455" s="149" t="s">
        <v>1634</v>
      </c>
      <c r="F1455" s="162"/>
      <c r="G1455" s="108">
        <v>63</v>
      </c>
      <c r="H1455" s="81">
        <v>14</v>
      </c>
      <c r="I1455" s="81">
        <v>1.5</v>
      </c>
      <c r="J1455" s="40" t="s">
        <v>484</v>
      </c>
      <c r="K1455" s="41" t="s">
        <v>26</v>
      </c>
      <c r="L1455" s="42" t="str">
        <f t="shared" si="48"/>
        <v>1.5l</v>
      </c>
      <c r="M1455" s="43">
        <f t="shared" si="49"/>
        <v>21</v>
      </c>
      <c r="N1455" s="44" t="str">
        <f t="shared" si="50"/>
        <v>21l</v>
      </c>
      <c r="O1455" s="51">
        <f t="shared" si="59"/>
        <v>882</v>
      </c>
      <c r="P1455" s="46"/>
      <c r="Q1455" s="46"/>
      <c r="R1455" s="46"/>
      <c r="S1455" s="46"/>
      <c r="T1455" s="46"/>
      <c r="U1455" s="46"/>
      <c r="V1455" s="46"/>
      <c r="W1455" s="46"/>
      <c r="X1455" s="46"/>
      <c r="Y1455" s="46"/>
      <c r="Z1455" s="46"/>
    </row>
    <row r="1456" spans="1:26" ht="13.5" customHeight="1">
      <c r="A1456" s="232">
        <v>534</v>
      </c>
      <c r="B1456" s="99" t="s">
        <v>2317</v>
      </c>
      <c r="C1456" s="34" t="s">
        <v>35</v>
      </c>
      <c r="D1456" s="48"/>
      <c r="E1456" s="91" t="s">
        <v>1634</v>
      </c>
      <c r="F1456" s="162"/>
      <c r="G1456" s="108">
        <v>63</v>
      </c>
      <c r="H1456" s="81">
        <v>12</v>
      </c>
      <c r="I1456" s="81">
        <v>1.5</v>
      </c>
      <c r="J1456" s="40" t="s">
        <v>484</v>
      </c>
      <c r="K1456" s="41" t="s">
        <v>26</v>
      </c>
      <c r="L1456" s="42" t="str">
        <f t="shared" si="48"/>
        <v>1.5l</v>
      </c>
      <c r="M1456" s="43">
        <f t="shared" si="49"/>
        <v>18</v>
      </c>
      <c r="N1456" s="44" t="str">
        <f t="shared" si="50"/>
        <v>18l</v>
      </c>
      <c r="O1456" s="51">
        <f t="shared" si="59"/>
        <v>756</v>
      </c>
      <c r="P1456" s="46"/>
      <c r="Q1456" s="46"/>
      <c r="R1456" s="46"/>
      <c r="S1456" s="46"/>
      <c r="T1456" s="46"/>
      <c r="U1456" s="46"/>
      <c r="V1456" s="46"/>
      <c r="W1456" s="46"/>
      <c r="X1456" s="46"/>
      <c r="Y1456" s="46"/>
      <c r="Z1456" s="46"/>
    </row>
    <row r="1457" spans="1:26" ht="13.5" customHeight="1">
      <c r="A1457" s="233">
        <v>534</v>
      </c>
      <c r="B1457" s="203" t="s">
        <v>2317</v>
      </c>
      <c r="C1457" s="34" t="s">
        <v>82</v>
      </c>
      <c r="D1457" s="35"/>
      <c r="E1457" s="203" t="s">
        <v>688</v>
      </c>
      <c r="F1457" s="162" t="s">
        <v>76</v>
      </c>
      <c r="G1457" s="205">
        <v>61</v>
      </c>
      <c r="H1457" s="129">
        <v>1</v>
      </c>
      <c r="I1457" s="129">
        <v>1</v>
      </c>
      <c r="J1457" s="130" t="s">
        <v>29</v>
      </c>
      <c r="K1457" s="41" t="s">
        <v>26</v>
      </c>
      <c r="L1457" s="42" t="str">
        <f t="shared" si="48"/>
        <v>1ml</v>
      </c>
      <c r="M1457" s="43">
        <f t="shared" si="49"/>
        <v>1</v>
      </c>
      <c r="N1457" s="44" t="str">
        <f t="shared" si="50"/>
        <v>1ml</v>
      </c>
      <c r="O1457" s="51">
        <f t="shared" si="59"/>
        <v>61</v>
      </c>
      <c r="P1457" s="46"/>
      <c r="Q1457" s="46"/>
      <c r="R1457" s="46"/>
      <c r="S1457" s="46"/>
      <c r="T1457" s="46"/>
      <c r="U1457" s="46"/>
      <c r="V1457" s="46"/>
      <c r="W1457" s="46"/>
      <c r="X1457" s="46"/>
      <c r="Y1457" s="46"/>
      <c r="Z1457" s="46"/>
    </row>
    <row r="1458" spans="1:26" ht="13.5" customHeight="1">
      <c r="A1458" s="233">
        <v>534</v>
      </c>
      <c r="B1458" s="90" t="s">
        <v>2317</v>
      </c>
      <c r="C1458" s="34" t="s">
        <v>74</v>
      </c>
      <c r="D1458" s="35"/>
      <c r="E1458" s="91" t="s">
        <v>687</v>
      </c>
      <c r="F1458" s="162" t="s">
        <v>76</v>
      </c>
      <c r="G1458" s="108">
        <v>16.66</v>
      </c>
      <c r="H1458" s="81">
        <v>19</v>
      </c>
      <c r="I1458" s="81">
        <v>290</v>
      </c>
      <c r="J1458" s="40" t="s">
        <v>29</v>
      </c>
      <c r="K1458" s="41" t="s">
        <v>26</v>
      </c>
      <c r="L1458" s="42" t="str">
        <f t="shared" si="48"/>
        <v>290ml</v>
      </c>
      <c r="M1458" s="43">
        <f t="shared" si="49"/>
        <v>5510</v>
      </c>
      <c r="N1458" s="44" t="str">
        <f t="shared" si="50"/>
        <v>5510ml</v>
      </c>
      <c r="O1458" s="51">
        <f t="shared" si="59"/>
        <v>316.54000000000002</v>
      </c>
      <c r="P1458" s="46"/>
      <c r="Q1458" s="46"/>
      <c r="R1458" s="46"/>
      <c r="S1458" s="46"/>
      <c r="T1458" s="46"/>
      <c r="U1458" s="46"/>
      <c r="V1458" s="46"/>
      <c r="W1458" s="46"/>
      <c r="X1458" s="46"/>
      <c r="Y1458" s="46"/>
      <c r="Z1458" s="46"/>
    </row>
    <row r="1459" spans="1:26" ht="13.5" customHeight="1">
      <c r="A1459" s="232">
        <v>535</v>
      </c>
      <c r="B1459" s="89" t="s">
        <v>224</v>
      </c>
      <c r="C1459" s="34" t="s">
        <v>35</v>
      </c>
      <c r="D1459" s="48"/>
      <c r="E1459" s="149" t="s">
        <v>80</v>
      </c>
      <c r="F1459" s="162"/>
      <c r="G1459" s="108">
        <v>11.1</v>
      </c>
      <c r="H1459" s="81">
        <v>2</v>
      </c>
      <c r="I1459" s="81">
        <v>33</v>
      </c>
      <c r="J1459" s="40" t="s">
        <v>59</v>
      </c>
      <c r="K1459" s="41" t="s">
        <v>26</v>
      </c>
      <c r="L1459" s="42" t="str">
        <f t="shared" si="48"/>
        <v>33grams</v>
      </c>
      <c r="M1459" s="43">
        <f t="shared" si="49"/>
        <v>66</v>
      </c>
      <c r="N1459" s="44" t="str">
        <f t="shared" si="50"/>
        <v>66grams</v>
      </c>
      <c r="O1459" s="51">
        <f t="shared" si="59"/>
        <v>22.2</v>
      </c>
      <c r="P1459" s="46"/>
      <c r="Q1459" s="46"/>
      <c r="R1459" s="46"/>
      <c r="S1459" s="46"/>
      <c r="T1459" s="46"/>
      <c r="U1459" s="46"/>
      <c r="V1459" s="46"/>
      <c r="W1459" s="46"/>
      <c r="X1459" s="46"/>
      <c r="Y1459" s="46"/>
      <c r="Z1459" s="46"/>
    </row>
    <row r="1460" spans="1:26" ht="13.5" customHeight="1">
      <c r="A1460" s="232">
        <v>536</v>
      </c>
      <c r="B1460" s="68" t="s">
        <v>383</v>
      </c>
      <c r="C1460" s="34" t="s">
        <v>35</v>
      </c>
      <c r="D1460" s="35"/>
      <c r="E1460" s="50" t="s">
        <v>384</v>
      </c>
      <c r="F1460" s="162"/>
      <c r="G1460" s="180">
        <v>7.7</v>
      </c>
      <c r="H1460" s="81">
        <v>15</v>
      </c>
      <c r="I1460" s="81">
        <v>25.5</v>
      </c>
      <c r="J1460" s="40" t="s">
        <v>59</v>
      </c>
      <c r="K1460" s="41" t="s">
        <v>26</v>
      </c>
      <c r="L1460" s="42" t="str">
        <f t="shared" si="48"/>
        <v>25.5grams</v>
      </c>
      <c r="M1460" s="43">
        <f t="shared" si="49"/>
        <v>382.5</v>
      </c>
      <c r="N1460" s="44" t="str">
        <f t="shared" si="50"/>
        <v>382.5grams</v>
      </c>
      <c r="O1460" s="51">
        <f t="shared" si="59"/>
        <v>115.5</v>
      </c>
      <c r="P1460" s="46"/>
      <c r="Q1460" s="46"/>
      <c r="R1460" s="46"/>
      <c r="S1460" s="46"/>
      <c r="T1460" s="46"/>
      <c r="U1460" s="46"/>
      <c r="V1460" s="46"/>
      <c r="W1460" s="46"/>
      <c r="X1460" s="46"/>
      <c r="Y1460" s="46"/>
      <c r="Z1460" s="46"/>
    </row>
    <row r="1461" spans="1:26" ht="13.5" customHeight="1">
      <c r="A1461" s="232">
        <v>537</v>
      </c>
      <c r="B1461" s="48" t="s">
        <v>864</v>
      </c>
      <c r="C1461" s="34" t="s">
        <v>35</v>
      </c>
      <c r="D1461" s="9"/>
      <c r="E1461" s="116" t="s">
        <v>865</v>
      </c>
      <c r="F1461" s="162"/>
      <c r="G1461" s="108">
        <v>20</v>
      </c>
      <c r="H1461" s="81">
        <v>2</v>
      </c>
      <c r="I1461" s="81">
        <v>19</v>
      </c>
      <c r="J1461" s="88" t="s">
        <v>59</v>
      </c>
      <c r="K1461" s="41" t="s">
        <v>26</v>
      </c>
      <c r="L1461" s="42" t="str">
        <f t="shared" si="48"/>
        <v>19grams</v>
      </c>
      <c r="M1461" s="43">
        <f t="shared" si="49"/>
        <v>38</v>
      </c>
      <c r="N1461" s="44" t="str">
        <f t="shared" si="50"/>
        <v>38grams</v>
      </c>
      <c r="O1461" s="51">
        <f t="shared" si="59"/>
        <v>40</v>
      </c>
      <c r="P1461" s="46"/>
      <c r="Q1461" s="46"/>
      <c r="R1461" s="46"/>
      <c r="S1461" s="46"/>
      <c r="T1461" s="46"/>
      <c r="U1461" s="46"/>
      <c r="V1461" s="46"/>
      <c r="W1461" s="46"/>
      <c r="X1461" s="46"/>
      <c r="Y1461" s="46"/>
      <c r="Z1461" s="46"/>
    </row>
    <row r="1462" spans="1:26" ht="13.5" customHeight="1">
      <c r="A1462" s="232">
        <v>538</v>
      </c>
      <c r="B1462" s="33" t="s">
        <v>935</v>
      </c>
      <c r="C1462" s="34" t="s">
        <v>35</v>
      </c>
      <c r="D1462" s="9"/>
      <c r="E1462" s="50" t="s">
        <v>936</v>
      </c>
      <c r="F1462" s="162"/>
      <c r="G1462" s="108">
        <v>8.6999999999999993</v>
      </c>
      <c r="H1462" s="81">
        <v>2</v>
      </c>
      <c r="I1462" s="81">
        <v>40</v>
      </c>
      <c r="J1462" s="40" t="s">
        <v>59</v>
      </c>
      <c r="K1462" s="41" t="s">
        <v>26</v>
      </c>
      <c r="L1462" s="42" t="str">
        <f t="shared" si="48"/>
        <v>40grams</v>
      </c>
      <c r="M1462" s="43">
        <f t="shared" si="49"/>
        <v>80</v>
      </c>
      <c r="N1462" s="44" t="str">
        <f t="shared" si="50"/>
        <v>80grams</v>
      </c>
      <c r="O1462" s="51">
        <f t="shared" si="59"/>
        <v>17.399999999999999</v>
      </c>
      <c r="P1462" s="46"/>
      <c r="Q1462" s="46"/>
      <c r="R1462" s="46"/>
      <c r="S1462" s="46"/>
      <c r="T1462" s="46"/>
      <c r="U1462" s="46"/>
      <c r="V1462" s="46"/>
      <c r="W1462" s="46"/>
      <c r="X1462" s="46"/>
      <c r="Y1462" s="46"/>
      <c r="Z1462" s="46"/>
    </row>
    <row r="1463" spans="1:26" ht="13.5" customHeight="1">
      <c r="A1463" s="233">
        <v>538</v>
      </c>
      <c r="B1463" s="33" t="s">
        <v>937</v>
      </c>
      <c r="C1463" s="34" t="s">
        <v>74</v>
      </c>
      <c r="D1463" s="9"/>
      <c r="E1463" s="50" t="s">
        <v>938</v>
      </c>
      <c r="F1463" s="162" t="s">
        <v>76</v>
      </c>
      <c r="G1463" s="108">
        <v>8.6999999999999993</v>
      </c>
      <c r="H1463" s="81">
        <v>31</v>
      </c>
      <c r="I1463" s="81">
        <v>40</v>
      </c>
      <c r="J1463" s="40" t="s">
        <v>59</v>
      </c>
      <c r="K1463" s="41" t="s">
        <v>26</v>
      </c>
      <c r="L1463" s="42" t="str">
        <f t="shared" si="48"/>
        <v>40grams</v>
      </c>
      <c r="M1463" s="43">
        <f t="shared" si="49"/>
        <v>1240</v>
      </c>
      <c r="N1463" s="44" t="str">
        <f t="shared" si="50"/>
        <v>1240grams</v>
      </c>
      <c r="O1463" s="51">
        <f t="shared" si="59"/>
        <v>269.7</v>
      </c>
      <c r="P1463" s="46"/>
      <c r="Q1463" s="46"/>
      <c r="R1463" s="46"/>
      <c r="S1463" s="46"/>
      <c r="T1463" s="46"/>
      <c r="U1463" s="46"/>
      <c r="V1463" s="46"/>
      <c r="W1463" s="46"/>
      <c r="X1463" s="46"/>
      <c r="Y1463" s="46"/>
      <c r="Z1463" s="46"/>
    </row>
    <row r="1464" spans="1:26" ht="13.5" customHeight="1">
      <c r="A1464" s="233">
        <v>538</v>
      </c>
      <c r="B1464" s="57" t="s">
        <v>937</v>
      </c>
      <c r="C1464" s="94" t="s">
        <v>68</v>
      </c>
      <c r="D1464" s="58"/>
      <c r="E1464" s="185"/>
      <c r="F1464" s="58"/>
      <c r="G1464" s="95">
        <v>8.6999999999999993</v>
      </c>
      <c r="H1464" s="308">
        <v>86</v>
      </c>
      <c r="I1464" s="322">
        <v>1</v>
      </c>
      <c r="J1464" s="312" t="s">
        <v>37</v>
      </c>
      <c r="K1464" s="46"/>
      <c r="L1464" s="42" t="str">
        <f t="shared" si="48"/>
        <v>1pieces</v>
      </c>
      <c r="M1464" s="43">
        <f t="shared" si="49"/>
        <v>86</v>
      </c>
      <c r="N1464" s="44" t="str">
        <f t="shared" si="50"/>
        <v>86pieces</v>
      </c>
      <c r="O1464" s="51">
        <f t="shared" si="59"/>
        <v>748.19999999999993</v>
      </c>
      <c r="P1464" s="46"/>
      <c r="Q1464" s="46"/>
      <c r="R1464" s="46"/>
      <c r="S1464" s="46"/>
      <c r="T1464" s="46"/>
      <c r="U1464" s="46"/>
      <c r="V1464" s="46"/>
      <c r="W1464" s="46"/>
      <c r="X1464" s="46"/>
      <c r="Y1464" s="46"/>
      <c r="Z1464" s="46"/>
    </row>
    <row r="1465" spans="1:26" ht="13.5" customHeight="1">
      <c r="A1465" s="232">
        <v>539</v>
      </c>
      <c r="B1465" s="275" t="s">
        <v>1213</v>
      </c>
      <c r="C1465" s="34" t="s">
        <v>35</v>
      </c>
      <c r="D1465" s="9"/>
      <c r="E1465" s="50" t="s">
        <v>865</v>
      </c>
      <c r="F1465" s="162"/>
      <c r="G1465" s="108">
        <v>20.3</v>
      </c>
      <c r="H1465" s="81">
        <v>56</v>
      </c>
      <c r="I1465" s="81">
        <v>19</v>
      </c>
      <c r="J1465" s="40" t="s">
        <v>59</v>
      </c>
      <c r="K1465" s="41" t="s">
        <v>26</v>
      </c>
      <c r="L1465" s="42" t="str">
        <f t="shared" si="48"/>
        <v>19grams</v>
      </c>
      <c r="M1465" s="43">
        <f t="shared" si="49"/>
        <v>1064</v>
      </c>
      <c r="N1465" s="44" t="str">
        <f t="shared" si="50"/>
        <v>1064grams</v>
      </c>
      <c r="O1465" s="51">
        <f t="shared" si="59"/>
        <v>1136.8</v>
      </c>
      <c r="P1465" s="46"/>
      <c r="Q1465" s="46"/>
      <c r="R1465" s="46"/>
      <c r="S1465" s="46"/>
      <c r="T1465" s="46"/>
      <c r="U1465" s="46"/>
      <c r="V1465" s="46"/>
      <c r="W1465" s="46"/>
      <c r="X1465" s="46"/>
      <c r="Y1465" s="46"/>
      <c r="Z1465" s="46"/>
    </row>
    <row r="1466" spans="1:26" ht="13.5" customHeight="1">
      <c r="A1466" s="233">
        <v>540</v>
      </c>
      <c r="B1466" s="274" t="s">
        <v>1780</v>
      </c>
      <c r="C1466" s="34" t="s">
        <v>35</v>
      </c>
      <c r="D1466" s="9"/>
      <c r="E1466" s="116" t="s">
        <v>865</v>
      </c>
      <c r="F1466" s="162"/>
      <c r="G1466" s="108">
        <v>19</v>
      </c>
      <c r="H1466" s="81">
        <v>32</v>
      </c>
      <c r="I1466" s="81">
        <v>19</v>
      </c>
      <c r="J1466" s="40" t="s">
        <v>59</v>
      </c>
      <c r="K1466" s="41" t="s">
        <v>26</v>
      </c>
      <c r="L1466" s="42" t="str">
        <f t="shared" si="48"/>
        <v>19grams</v>
      </c>
      <c r="M1466" s="43">
        <f t="shared" si="49"/>
        <v>608</v>
      </c>
      <c r="N1466" s="44" t="str">
        <f t="shared" si="50"/>
        <v>608grams</v>
      </c>
      <c r="O1466" s="51">
        <f t="shared" si="59"/>
        <v>608</v>
      </c>
      <c r="P1466" s="46"/>
      <c r="Q1466" s="46"/>
      <c r="R1466" s="46"/>
      <c r="S1466" s="46"/>
      <c r="T1466" s="46"/>
      <c r="U1466" s="46"/>
      <c r="V1466" s="46"/>
      <c r="W1466" s="46"/>
      <c r="X1466" s="46"/>
      <c r="Y1466" s="46"/>
      <c r="Z1466" s="46"/>
    </row>
    <row r="1467" spans="1:26" ht="13.5" customHeight="1">
      <c r="A1467" s="233">
        <v>541</v>
      </c>
      <c r="B1467" s="188" t="s">
        <v>2601</v>
      </c>
      <c r="C1467" s="34" t="s">
        <v>35</v>
      </c>
      <c r="D1467" s="9"/>
      <c r="E1467" s="50" t="s">
        <v>1135</v>
      </c>
      <c r="F1467" s="162"/>
      <c r="G1467" s="108">
        <v>4.79</v>
      </c>
      <c r="H1467" s="81">
        <v>62</v>
      </c>
      <c r="I1467" s="81">
        <v>2</v>
      </c>
      <c r="J1467" s="40" t="s">
        <v>59</v>
      </c>
      <c r="K1467" s="41" t="s">
        <v>26</v>
      </c>
      <c r="L1467" s="42" t="str">
        <f t="shared" si="48"/>
        <v>2grams</v>
      </c>
      <c r="M1467" s="43">
        <f t="shared" si="49"/>
        <v>124</v>
      </c>
      <c r="N1467" s="44" t="str">
        <f t="shared" si="50"/>
        <v>124grams</v>
      </c>
      <c r="O1467" s="51">
        <f t="shared" si="59"/>
        <v>296.98</v>
      </c>
      <c r="P1467" s="46"/>
      <c r="Q1467" s="46"/>
      <c r="R1467" s="46"/>
      <c r="S1467" s="46"/>
      <c r="T1467" s="46"/>
      <c r="U1467" s="46"/>
      <c r="V1467" s="46"/>
      <c r="W1467" s="46"/>
      <c r="X1467" s="46"/>
      <c r="Y1467" s="46"/>
      <c r="Z1467" s="46"/>
    </row>
    <row r="1468" spans="1:26" ht="13.5" customHeight="1">
      <c r="A1468" s="232">
        <v>541</v>
      </c>
      <c r="B1468" s="122" t="s">
        <v>2601</v>
      </c>
      <c r="C1468" s="53" t="s">
        <v>39</v>
      </c>
      <c r="D1468" s="576"/>
      <c r="E1468" s="122" t="s">
        <v>2603</v>
      </c>
      <c r="F1468" s="564"/>
      <c r="G1468" s="577">
        <v>10.09</v>
      </c>
      <c r="H1468" s="578">
        <v>217</v>
      </c>
      <c r="I1468" s="129">
        <v>15</v>
      </c>
      <c r="J1468" s="130" t="s">
        <v>37</v>
      </c>
      <c r="K1468" s="41"/>
      <c r="L1468" s="42" t="str">
        <f t="shared" si="48"/>
        <v>15pieces</v>
      </c>
      <c r="M1468" s="43">
        <f t="shared" si="49"/>
        <v>3255</v>
      </c>
      <c r="N1468" s="44" t="str">
        <f t="shared" si="50"/>
        <v>3255pieces</v>
      </c>
      <c r="O1468" s="51">
        <f t="shared" si="59"/>
        <v>2189.5299999999997</v>
      </c>
      <c r="P1468" s="46"/>
      <c r="Q1468" s="46"/>
      <c r="R1468" s="46"/>
      <c r="S1468" s="46"/>
      <c r="T1468" s="46"/>
      <c r="U1468" s="46"/>
      <c r="V1468" s="46"/>
      <c r="W1468" s="46"/>
      <c r="X1468" s="46"/>
      <c r="Y1468" s="46"/>
      <c r="Z1468" s="46"/>
    </row>
    <row r="1469" spans="1:26" ht="13.5" customHeight="1">
      <c r="A1469" s="233">
        <v>541</v>
      </c>
      <c r="B1469" s="208" t="s">
        <v>2601</v>
      </c>
      <c r="C1469" s="34" t="s">
        <v>27</v>
      </c>
      <c r="D1469" s="48"/>
      <c r="E1469" s="208" t="s">
        <v>2602</v>
      </c>
      <c r="F1469" s="162"/>
      <c r="G1469" s="108">
        <v>4.8600000000000003</v>
      </c>
      <c r="H1469" s="81">
        <v>46</v>
      </c>
      <c r="I1469" s="81">
        <v>2</v>
      </c>
      <c r="J1469" s="40" t="s">
        <v>59</v>
      </c>
      <c r="K1469" s="41" t="s">
        <v>26</v>
      </c>
      <c r="L1469" s="42" t="str">
        <f t="shared" si="48"/>
        <v>2grams</v>
      </c>
      <c r="M1469" s="43">
        <f t="shared" si="49"/>
        <v>92</v>
      </c>
      <c r="N1469" s="44" t="str">
        <f t="shared" si="50"/>
        <v>92grams</v>
      </c>
      <c r="O1469" s="45">
        <f t="shared" si="59"/>
        <v>223.56</v>
      </c>
      <c r="P1469" s="46"/>
      <c r="Q1469" s="46"/>
      <c r="R1469" s="46"/>
      <c r="S1469" s="46"/>
      <c r="T1469" s="46"/>
      <c r="U1469" s="46"/>
      <c r="V1469" s="46"/>
      <c r="W1469" s="46"/>
      <c r="X1469" s="46"/>
      <c r="Y1469" s="46"/>
      <c r="Z1469" s="46"/>
    </row>
    <row r="1470" spans="1:26" ht="13.5" customHeight="1">
      <c r="A1470" s="233">
        <v>541</v>
      </c>
      <c r="B1470" s="57" t="s">
        <v>2601</v>
      </c>
      <c r="C1470" s="94" t="s">
        <v>68</v>
      </c>
      <c r="D1470" s="59"/>
      <c r="E1470" s="116"/>
      <c r="F1470" s="58"/>
      <c r="G1470" s="95">
        <v>3.82</v>
      </c>
      <c r="H1470" s="308">
        <v>108</v>
      </c>
      <c r="I1470" s="97">
        <v>100</v>
      </c>
      <c r="J1470" s="361" t="s">
        <v>37</v>
      </c>
      <c r="K1470" s="46"/>
      <c r="L1470" s="42" t="str">
        <f t="shared" si="48"/>
        <v>100pieces</v>
      </c>
      <c r="M1470" s="43">
        <f t="shared" si="49"/>
        <v>10800</v>
      </c>
      <c r="N1470" s="44" t="str">
        <f t="shared" si="50"/>
        <v>10800pieces</v>
      </c>
      <c r="O1470" s="51">
        <f t="shared" si="59"/>
        <v>412.56</v>
      </c>
      <c r="P1470" s="46"/>
      <c r="Q1470" s="46"/>
      <c r="R1470" s="46"/>
      <c r="S1470" s="46"/>
      <c r="T1470" s="46"/>
      <c r="U1470" s="46"/>
      <c r="V1470" s="46"/>
      <c r="W1470" s="46"/>
      <c r="X1470" s="46"/>
      <c r="Y1470" s="46"/>
      <c r="Z1470" s="46"/>
    </row>
    <row r="1471" spans="1:26" ht="13.5" customHeight="1">
      <c r="A1471" s="233">
        <v>542</v>
      </c>
      <c r="B1471" s="68" t="s">
        <v>289</v>
      </c>
      <c r="C1471" s="34" t="s">
        <v>35</v>
      </c>
      <c r="D1471" s="35"/>
      <c r="E1471" s="116" t="s">
        <v>290</v>
      </c>
      <c r="F1471" s="162"/>
      <c r="G1471" s="108">
        <v>28</v>
      </c>
      <c r="H1471" s="81">
        <v>14</v>
      </c>
      <c r="I1471" s="67">
        <v>180</v>
      </c>
      <c r="J1471" s="40" t="s">
        <v>59</v>
      </c>
      <c r="K1471" s="41" t="s">
        <v>26</v>
      </c>
      <c r="L1471" s="42" t="str">
        <f t="shared" si="48"/>
        <v>180grams</v>
      </c>
      <c r="M1471" s="43">
        <f t="shared" si="49"/>
        <v>2520</v>
      </c>
      <c r="N1471" s="44" t="str">
        <f t="shared" si="50"/>
        <v>2520grams</v>
      </c>
      <c r="O1471" s="51">
        <f t="shared" si="59"/>
        <v>392</v>
      </c>
      <c r="P1471" s="46"/>
      <c r="Q1471" s="46"/>
      <c r="R1471" s="46"/>
      <c r="S1471" s="46"/>
      <c r="T1471" s="46"/>
      <c r="U1471" s="46"/>
      <c r="V1471" s="46"/>
      <c r="W1471" s="46"/>
      <c r="X1471" s="46"/>
      <c r="Y1471" s="46"/>
      <c r="Z1471" s="46"/>
    </row>
    <row r="1472" spans="1:26" ht="13.5" customHeight="1">
      <c r="A1472" s="233">
        <v>543</v>
      </c>
      <c r="B1472" s="101" t="s">
        <v>1015</v>
      </c>
      <c r="C1472" s="34" t="s">
        <v>35</v>
      </c>
      <c r="D1472" s="35"/>
      <c r="E1472" s="91" t="s">
        <v>1016</v>
      </c>
      <c r="F1472" s="161"/>
      <c r="G1472" s="108">
        <v>46</v>
      </c>
      <c r="H1472" s="81">
        <v>1</v>
      </c>
      <c r="I1472" s="277">
        <v>200</v>
      </c>
      <c r="J1472" s="40" t="s">
        <v>59</v>
      </c>
      <c r="K1472" s="41" t="s">
        <v>26</v>
      </c>
      <c r="L1472" s="42" t="str">
        <f t="shared" si="48"/>
        <v>200grams</v>
      </c>
      <c r="M1472" s="43">
        <f t="shared" si="49"/>
        <v>200</v>
      </c>
      <c r="N1472" s="44" t="str">
        <f t="shared" si="50"/>
        <v>200grams</v>
      </c>
      <c r="O1472" s="51">
        <f t="shared" si="59"/>
        <v>46</v>
      </c>
      <c r="P1472" s="46"/>
      <c r="Q1472" s="46"/>
      <c r="R1472" s="46"/>
      <c r="S1472" s="46"/>
      <c r="T1472" s="46"/>
      <c r="U1472" s="46"/>
      <c r="V1472" s="46"/>
      <c r="W1472" s="46"/>
      <c r="X1472" s="46"/>
      <c r="Y1472" s="46"/>
      <c r="Z1472" s="46"/>
    </row>
    <row r="1473" spans="1:26" ht="13.5" customHeight="1">
      <c r="A1473" s="233">
        <v>544</v>
      </c>
      <c r="B1473" s="48" t="s">
        <v>1034</v>
      </c>
      <c r="C1473" s="34" t="s">
        <v>35</v>
      </c>
      <c r="D1473" s="35"/>
      <c r="E1473" s="116" t="s">
        <v>1035</v>
      </c>
      <c r="F1473" s="161"/>
      <c r="G1473" s="180">
        <v>69</v>
      </c>
      <c r="H1473" s="81">
        <v>5</v>
      </c>
      <c r="I1473" s="81">
        <v>266</v>
      </c>
      <c r="J1473" s="40" t="s">
        <v>59</v>
      </c>
      <c r="K1473" s="41" t="s">
        <v>26</v>
      </c>
      <c r="L1473" s="42" t="str">
        <f t="shared" si="48"/>
        <v>266grams</v>
      </c>
      <c r="M1473" s="43">
        <f t="shared" si="49"/>
        <v>1330</v>
      </c>
      <c r="N1473" s="44" t="str">
        <f t="shared" si="50"/>
        <v>1330grams</v>
      </c>
      <c r="O1473" s="51">
        <f t="shared" si="59"/>
        <v>345</v>
      </c>
      <c r="P1473" s="46"/>
      <c r="Q1473" s="46"/>
      <c r="R1473" s="46"/>
      <c r="S1473" s="46"/>
      <c r="T1473" s="46"/>
      <c r="U1473" s="46"/>
      <c r="V1473" s="46"/>
      <c r="W1473" s="46"/>
      <c r="X1473" s="46"/>
      <c r="Y1473" s="46"/>
      <c r="Z1473" s="46"/>
    </row>
    <row r="1474" spans="1:26" ht="13.5" customHeight="1">
      <c r="A1474" s="233">
        <v>544</v>
      </c>
      <c r="B1474" s="33" t="s">
        <v>1034</v>
      </c>
      <c r="C1474" s="34" t="s">
        <v>35</v>
      </c>
      <c r="D1474" s="35"/>
      <c r="E1474" s="116" t="s">
        <v>1035</v>
      </c>
      <c r="F1474" s="161"/>
      <c r="G1474" s="108">
        <v>309</v>
      </c>
      <c r="H1474" s="81">
        <v>6</v>
      </c>
      <c r="I1474" s="81">
        <v>3033</v>
      </c>
      <c r="J1474" s="40" t="s">
        <v>59</v>
      </c>
      <c r="K1474" s="41" t="s">
        <v>26</v>
      </c>
      <c r="L1474" s="42" t="str">
        <f t="shared" si="48"/>
        <v>3033grams</v>
      </c>
      <c r="M1474" s="43">
        <f t="shared" si="49"/>
        <v>18198</v>
      </c>
      <c r="N1474" s="44" t="str">
        <f t="shared" si="50"/>
        <v>18198grams</v>
      </c>
      <c r="O1474" s="51">
        <f t="shared" si="59"/>
        <v>1854</v>
      </c>
      <c r="P1474" s="46"/>
      <c r="Q1474" s="46"/>
      <c r="R1474" s="46"/>
      <c r="S1474" s="46"/>
      <c r="T1474" s="46"/>
      <c r="U1474" s="46"/>
      <c r="V1474" s="46"/>
      <c r="W1474" s="46"/>
      <c r="X1474" s="46"/>
      <c r="Y1474" s="46"/>
      <c r="Z1474" s="46"/>
    </row>
    <row r="1475" spans="1:26" ht="13.5" customHeight="1">
      <c r="A1475" s="233">
        <v>545</v>
      </c>
      <c r="B1475" s="68" t="s">
        <v>1869</v>
      </c>
      <c r="C1475" s="34" t="s">
        <v>35</v>
      </c>
      <c r="D1475" s="35"/>
      <c r="E1475" s="50" t="s">
        <v>1035</v>
      </c>
      <c r="F1475" s="156"/>
      <c r="G1475" s="108">
        <v>139</v>
      </c>
      <c r="H1475" s="81">
        <v>1</v>
      </c>
      <c r="I1475" s="81">
        <v>825</v>
      </c>
      <c r="J1475" s="40" t="s">
        <v>59</v>
      </c>
      <c r="K1475" s="41" t="s">
        <v>26</v>
      </c>
      <c r="L1475" s="42" t="str">
        <f t="shared" si="48"/>
        <v>825grams</v>
      </c>
      <c r="M1475" s="43">
        <f t="shared" si="49"/>
        <v>825</v>
      </c>
      <c r="N1475" s="44" t="str">
        <f t="shared" si="50"/>
        <v>825grams</v>
      </c>
      <c r="O1475" s="51">
        <f t="shared" si="59"/>
        <v>139</v>
      </c>
      <c r="P1475" s="46"/>
      <c r="Q1475" s="46"/>
      <c r="R1475" s="46"/>
      <c r="S1475" s="46"/>
      <c r="T1475" s="46"/>
      <c r="U1475" s="46"/>
      <c r="V1475" s="46"/>
      <c r="W1475" s="46"/>
      <c r="X1475" s="46"/>
      <c r="Y1475" s="46"/>
      <c r="Z1475" s="46"/>
    </row>
    <row r="1476" spans="1:26" ht="13.5" customHeight="1">
      <c r="A1476" s="233">
        <v>546</v>
      </c>
      <c r="B1476" s="99" t="s">
        <v>2216</v>
      </c>
      <c r="C1476" s="34" t="s">
        <v>35</v>
      </c>
      <c r="D1476" s="35"/>
      <c r="E1476" s="99" t="s">
        <v>2217</v>
      </c>
      <c r="F1476" s="156"/>
      <c r="G1476" s="102">
        <v>54</v>
      </c>
      <c r="H1476" s="81">
        <v>1</v>
      </c>
      <c r="I1476" s="103">
        <v>156</v>
      </c>
      <c r="J1476" s="88" t="s">
        <v>59</v>
      </c>
      <c r="K1476" s="41" t="s">
        <v>26</v>
      </c>
      <c r="L1476" s="42" t="str">
        <f t="shared" si="48"/>
        <v>156grams</v>
      </c>
      <c r="M1476" s="43">
        <f t="shared" si="49"/>
        <v>156</v>
      </c>
      <c r="N1476" s="44" t="str">
        <f t="shared" si="50"/>
        <v>156grams</v>
      </c>
      <c r="O1476" s="51">
        <f t="shared" si="59"/>
        <v>54</v>
      </c>
      <c r="P1476" s="46"/>
      <c r="Q1476" s="46"/>
      <c r="R1476" s="46"/>
      <c r="S1476" s="46"/>
      <c r="T1476" s="46"/>
      <c r="U1476" s="46"/>
      <c r="V1476" s="46"/>
      <c r="W1476" s="46"/>
      <c r="X1476" s="46"/>
      <c r="Y1476" s="46"/>
      <c r="Z1476" s="46"/>
    </row>
    <row r="1477" spans="1:26" ht="13.5" customHeight="1">
      <c r="A1477" s="233">
        <v>546</v>
      </c>
      <c r="B1477" s="89" t="s">
        <v>2216</v>
      </c>
      <c r="C1477" s="34" t="s">
        <v>55</v>
      </c>
      <c r="D1477" s="35"/>
      <c r="E1477" s="149" t="s">
        <v>888</v>
      </c>
      <c r="F1477" s="155"/>
      <c r="G1477" s="108">
        <v>39.950000000000003</v>
      </c>
      <c r="H1477" s="81">
        <v>2</v>
      </c>
      <c r="I1477" s="81">
        <v>156</v>
      </c>
      <c r="J1477" s="88" t="s">
        <v>59</v>
      </c>
      <c r="K1477" s="41" t="s">
        <v>26</v>
      </c>
      <c r="L1477" s="42" t="str">
        <f t="shared" si="48"/>
        <v>156grams</v>
      </c>
      <c r="M1477" s="43">
        <f t="shared" si="49"/>
        <v>312</v>
      </c>
      <c r="N1477" s="44" t="str">
        <f t="shared" si="50"/>
        <v>312grams</v>
      </c>
      <c r="O1477" s="51">
        <f t="shared" si="59"/>
        <v>79.900000000000006</v>
      </c>
      <c r="P1477" s="46"/>
      <c r="Q1477" s="46"/>
      <c r="R1477" s="46"/>
      <c r="S1477" s="46"/>
      <c r="T1477" s="46"/>
      <c r="U1477" s="46"/>
      <c r="V1477" s="46"/>
      <c r="W1477" s="46"/>
      <c r="X1477" s="46"/>
      <c r="Y1477" s="46"/>
      <c r="Z1477" s="46"/>
    </row>
    <row r="1478" spans="1:26" ht="13.5" customHeight="1">
      <c r="A1478" s="233">
        <v>547</v>
      </c>
      <c r="B1478" s="193" t="s">
        <v>2193</v>
      </c>
      <c r="C1478" s="34" t="s">
        <v>35</v>
      </c>
      <c r="D1478" s="35"/>
      <c r="E1478" s="358" t="s">
        <v>2196</v>
      </c>
      <c r="F1478" s="156"/>
      <c r="G1478" s="180">
        <v>49</v>
      </c>
      <c r="H1478" s="81">
        <v>12</v>
      </c>
      <c r="I1478" s="67">
        <v>1</v>
      </c>
      <c r="J1478" s="40" t="s">
        <v>37</v>
      </c>
      <c r="K1478" s="41" t="s">
        <v>26</v>
      </c>
      <c r="L1478" s="42" t="str">
        <f t="shared" si="48"/>
        <v>1pieces</v>
      </c>
      <c r="M1478" s="43">
        <f t="shared" si="49"/>
        <v>12</v>
      </c>
      <c r="N1478" s="44" t="str">
        <f t="shared" si="50"/>
        <v>12pieces</v>
      </c>
      <c r="O1478" s="51">
        <f t="shared" si="59"/>
        <v>588</v>
      </c>
      <c r="P1478" s="46"/>
      <c r="Q1478" s="46"/>
      <c r="R1478" s="46"/>
      <c r="S1478" s="46"/>
      <c r="T1478" s="46"/>
      <c r="U1478" s="46"/>
      <c r="V1478" s="46"/>
      <c r="W1478" s="46"/>
      <c r="X1478" s="46"/>
      <c r="Y1478" s="46"/>
      <c r="Z1478" s="46"/>
    </row>
    <row r="1479" spans="1:26" ht="13.5" customHeight="1">
      <c r="A1479" s="233">
        <v>547</v>
      </c>
      <c r="B1479" s="48" t="s">
        <v>2194</v>
      </c>
      <c r="C1479" s="34" t="s">
        <v>35</v>
      </c>
      <c r="D1479" s="35"/>
      <c r="E1479" s="50" t="s">
        <v>2195</v>
      </c>
      <c r="F1479" s="156"/>
      <c r="G1479" s="38">
        <v>14.55</v>
      </c>
      <c r="H1479" s="81">
        <v>12</v>
      </c>
      <c r="I1479" s="81">
        <v>1</v>
      </c>
      <c r="J1479" s="121" t="s">
        <v>37</v>
      </c>
      <c r="K1479" s="41"/>
      <c r="L1479" s="42" t="str">
        <f t="shared" si="48"/>
        <v>1pieces</v>
      </c>
      <c r="M1479" s="43">
        <f t="shared" si="49"/>
        <v>12</v>
      </c>
      <c r="N1479" s="44" t="str">
        <f t="shared" si="50"/>
        <v>12pieces</v>
      </c>
      <c r="O1479" s="51">
        <f t="shared" si="59"/>
        <v>174.60000000000002</v>
      </c>
      <c r="P1479" s="46"/>
      <c r="Q1479" s="46"/>
      <c r="R1479" s="46"/>
      <c r="S1479" s="46"/>
      <c r="T1479" s="46"/>
      <c r="U1479" s="46"/>
      <c r="V1479" s="46"/>
      <c r="W1479" s="46"/>
      <c r="X1479" s="46"/>
      <c r="Y1479" s="46"/>
      <c r="Z1479" s="46"/>
    </row>
    <row r="1480" spans="1:26" ht="13.5" customHeight="1">
      <c r="A1480" s="232">
        <v>547</v>
      </c>
      <c r="B1480" s="33" t="s">
        <v>2193</v>
      </c>
      <c r="C1480" s="53" t="s">
        <v>39</v>
      </c>
      <c r="D1480" s="33"/>
      <c r="E1480" s="33" t="s">
        <v>2182</v>
      </c>
      <c r="F1480" s="156"/>
      <c r="G1480" s="38">
        <v>14.55</v>
      </c>
      <c r="H1480" s="103">
        <v>7</v>
      </c>
      <c r="I1480" s="67">
        <v>1</v>
      </c>
      <c r="J1480" s="40" t="s">
        <v>37</v>
      </c>
      <c r="K1480" s="41" t="s">
        <v>26</v>
      </c>
      <c r="L1480" s="42" t="str">
        <f t="shared" si="48"/>
        <v>1pieces</v>
      </c>
      <c r="M1480" s="43">
        <f t="shared" si="49"/>
        <v>7</v>
      </c>
      <c r="N1480" s="44" t="str">
        <f t="shared" si="50"/>
        <v>7pieces</v>
      </c>
      <c r="O1480" s="51">
        <f t="shared" si="59"/>
        <v>101.85000000000001</v>
      </c>
      <c r="P1480" s="46"/>
      <c r="Q1480" s="46"/>
      <c r="R1480" s="46"/>
      <c r="S1480" s="46"/>
      <c r="T1480" s="46"/>
      <c r="U1480" s="46"/>
      <c r="V1480" s="46"/>
      <c r="W1480" s="46"/>
      <c r="X1480" s="46"/>
      <c r="Y1480" s="46"/>
      <c r="Z1480" s="46"/>
    </row>
    <row r="1481" spans="1:26" ht="13.5" customHeight="1">
      <c r="A1481" s="233">
        <v>548</v>
      </c>
      <c r="B1481" s="52" t="s">
        <v>552</v>
      </c>
      <c r="C1481" s="34" t="s">
        <v>35</v>
      </c>
      <c r="D1481" s="35"/>
      <c r="E1481" s="50" t="s">
        <v>553</v>
      </c>
      <c r="F1481" s="156"/>
      <c r="G1481" s="38">
        <v>265</v>
      </c>
      <c r="H1481" s="81">
        <v>7</v>
      </c>
      <c r="I1481" s="81">
        <v>1000</v>
      </c>
      <c r="J1481" s="121" t="s">
        <v>33</v>
      </c>
      <c r="K1481" s="41" t="s">
        <v>26</v>
      </c>
      <c r="L1481" s="42" t="str">
        <f t="shared" si="48"/>
        <v>1000kg</v>
      </c>
      <c r="M1481" s="43">
        <f t="shared" si="49"/>
        <v>7000</v>
      </c>
      <c r="N1481" s="44" t="str">
        <f t="shared" si="50"/>
        <v>7000kg</v>
      </c>
      <c r="O1481" s="51">
        <f t="shared" si="59"/>
        <v>1855</v>
      </c>
      <c r="P1481" s="46"/>
      <c r="Q1481" s="46"/>
      <c r="R1481" s="46"/>
      <c r="S1481" s="46"/>
      <c r="T1481" s="46"/>
      <c r="U1481" s="46"/>
      <c r="V1481" s="46"/>
      <c r="W1481" s="46"/>
      <c r="X1481" s="46"/>
      <c r="Y1481" s="46"/>
      <c r="Z1481" s="46"/>
    </row>
    <row r="1482" spans="1:26" ht="13.5" customHeight="1">
      <c r="A1482" s="233">
        <v>549</v>
      </c>
      <c r="B1482" s="52" t="s">
        <v>565</v>
      </c>
      <c r="C1482" s="34" t="s">
        <v>35</v>
      </c>
      <c r="D1482" s="579"/>
      <c r="E1482" s="116" t="s">
        <v>553</v>
      </c>
      <c r="F1482" s="156"/>
      <c r="G1482" s="38">
        <v>190</v>
      </c>
      <c r="H1482" s="81">
        <v>12</v>
      </c>
      <c r="I1482" s="81">
        <v>1000</v>
      </c>
      <c r="J1482" s="121" t="s">
        <v>33</v>
      </c>
      <c r="K1482" s="41" t="s">
        <v>26</v>
      </c>
      <c r="L1482" s="42" t="str">
        <f t="shared" si="48"/>
        <v>1000kg</v>
      </c>
      <c r="M1482" s="43">
        <f t="shared" si="49"/>
        <v>12000</v>
      </c>
      <c r="N1482" s="44" t="str">
        <f t="shared" si="50"/>
        <v>12000kg</v>
      </c>
      <c r="O1482" s="51">
        <f t="shared" si="59"/>
        <v>2280</v>
      </c>
      <c r="P1482" s="46"/>
      <c r="Q1482" s="46"/>
      <c r="R1482" s="46"/>
      <c r="S1482" s="46"/>
      <c r="T1482" s="46"/>
      <c r="U1482" s="46"/>
      <c r="V1482" s="46"/>
      <c r="W1482" s="46"/>
      <c r="X1482" s="46"/>
      <c r="Y1482" s="46"/>
      <c r="Z1482" s="46"/>
    </row>
    <row r="1483" spans="1:26" ht="13.5" customHeight="1">
      <c r="A1483" s="233">
        <v>550</v>
      </c>
      <c r="B1483" s="52" t="s">
        <v>566</v>
      </c>
      <c r="C1483" s="34" t="s">
        <v>35</v>
      </c>
      <c r="D1483" s="579"/>
      <c r="E1483" s="50" t="s">
        <v>567</v>
      </c>
      <c r="F1483" s="156"/>
      <c r="G1483" s="38">
        <v>300</v>
      </c>
      <c r="H1483" s="81">
        <v>0.25</v>
      </c>
      <c r="I1483" s="81">
        <v>1000</v>
      </c>
      <c r="J1483" s="121" t="s">
        <v>59</v>
      </c>
      <c r="K1483" s="41" t="s">
        <v>26</v>
      </c>
      <c r="L1483" s="42" t="str">
        <f t="shared" si="48"/>
        <v>1000grams</v>
      </c>
      <c r="M1483" s="43">
        <f t="shared" si="49"/>
        <v>250</v>
      </c>
      <c r="N1483" s="44" t="str">
        <f t="shared" si="50"/>
        <v>250grams</v>
      </c>
      <c r="O1483" s="51">
        <f t="shared" si="59"/>
        <v>75</v>
      </c>
      <c r="P1483" s="46"/>
      <c r="Q1483" s="46"/>
      <c r="R1483" s="46"/>
      <c r="S1483" s="46"/>
      <c r="T1483" s="46"/>
      <c r="U1483" s="46"/>
      <c r="V1483" s="46"/>
      <c r="W1483" s="46"/>
      <c r="X1483" s="46"/>
      <c r="Y1483" s="46"/>
      <c r="Z1483" s="46"/>
    </row>
    <row r="1484" spans="1:26" ht="13.5" customHeight="1">
      <c r="A1484" s="233">
        <v>551</v>
      </c>
      <c r="B1484" s="52" t="s">
        <v>628</v>
      </c>
      <c r="C1484" s="34" t="s">
        <v>35</v>
      </c>
      <c r="D1484" s="204"/>
      <c r="E1484" s="50" t="s">
        <v>249</v>
      </c>
      <c r="F1484" s="156"/>
      <c r="G1484" s="38">
        <v>185</v>
      </c>
      <c r="H1484" s="81">
        <v>2</v>
      </c>
      <c r="I1484" s="81">
        <v>500</v>
      </c>
      <c r="J1484" s="121" t="s">
        <v>59</v>
      </c>
      <c r="K1484" s="41" t="s">
        <v>26</v>
      </c>
      <c r="L1484" s="42" t="str">
        <f t="shared" si="48"/>
        <v>500grams</v>
      </c>
      <c r="M1484" s="43">
        <f t="shared" si="49"/>
        <v>1000</v>
      </c>
      <c r="N1484" s="44" t="str">
        <f t="shared" si="50"/>
        <v>1000grams</v>
      </c>
      <c r="O1484" s="51">
        <f t="shared" si="59"/>
        <v>370</v>
      </c>
      <c r="P1484" s="46"/>
      <c r="Q1484" s="46"/>
      <c r="R1484" s="46"/>
      <c r="S1484" s="46"/>
      <c r="T1484" s="46"/>
      <c r="U1484" s="46"/>
      <c r="V1484" s="46"/>
      <c r="W1484" s="46"/>
      <c r="X1484" s="46"/>
      <c r="Y1484" s="46"/>
      <c r="Z1484" s="46"/>
    </row>
    <row r="1485" spans="1:26" ht="13.5" customHeight="1">
      <c r="A1485" s="233">
        <v>552</v>
      </c>
      <c r="B1485" s="52" t="s">
        <v>1306</v>
      </c>
      <c r="C1485" s="34" t="s">
        <v>35</v>
      </c>
      <c r="D1485" s="204"/>
      <c r="E1485" s="50" t="s">
        <v>1308</v>
      </c>
      <c r="F1485" s="156"/>
      <c r="G1485" s="38">
        <v>120</v>
      </c>
      <c r="H1485" s="81">
        <v>3</v>
      </c>
      <c r="I1485" s="81">
        <v>1000</v>
      </c>
      <c r="J1485" s="121" t="s">
        <v>59</v>
      </c>
      <c r="K1485" s="41" t="s">
        <v>26</v>
      </c>
      <c r="L1485" s="42" t="str">
        <f t="shared" si="48"/>
        <v>1000grams</v>
      </c>
      <c r="M1485" s="43">
        <f t="shared" si="49"/>
        <v>3000</v>
      </c>
      <c r="N1485" s="44" t="str">
        <f t="shared" si="50"/>
        <v>3000grams</v>
      </c>
      <c r="O1485" s="51">
        <f t="shared" si="59"/>
        <v>360</v>
      </c>
      <c r="P1485" s="46"/>
      <c r="Q1485" s="46"/>
      <c r="R1485" s="46"/>
      <c r="S1485" s="46"/>
      <c r="T1485" s="46"/>
      <c r="U1485" s="46"/>
      <c r="V1485" s="46"/>
      <c r="W1485" s="46"/>
      <c r="X1485" s="46"/>
      <c r="Y1485" s="46"/>
      <c r="Z1485" s="46"/>
    </row>
    <row r="1486" spans="1:26" ht="13.5" customHeight="1">
      <c r="A1486" s="232">
        <v>552</v>
      </c>
      <c r="B1486" s="101" t="s">
        <v>1306</v>
      </c>
      <c r="C1486" s="53" t="s">
        <v>39</v>
      </c>
      <c r="D1486" s="68"/>
      <c r="E1486" s="99" t="s">
        <v>963</v>
      </c>
      <c r="F1486" s="156"/>
      <c r="G1486" s="102">
        <v>120</v>
      </c>
      <c r="H1486" s="103">
        <v>2.5</v>
      </c>
      <c r="I1486" s="103">
        <v>1000</v>
      </c>
      <c r="J1486" s="104" t="s">
        <v>59</v>
      </c>
      <c r="K1486" s="41"/>
      <c r="L1486" s="42" t="str">
        <f t="shared" si="48"/>
        <v>1000grams</v>
      </c>
      <c r="M1486" s="43">
        <f t="shared" si="49"/>
        <v>2500</v>
      </c>
      <c r="N1486" s="44" t="str">
        <f t="shared" si="50"/>
        <v>2500grams</v>
      </c>
      <c r="O1486" s="51">
        <f t="shared" si="59"/>
        <v>300</v>
      </c>
      <c r="P1486" s="46"/>
      <c r="Q1486" s="46"/>
      <c r="R1486" s="46"/>
      <c r="S1486" s="46"/>
      <c r="T1486" s="46"/>
      <c r="U1486" s="46"/>
      <c r="V1486" s="46"/>
      <c r="W1486" s="46"/>
      <c r="X1486" s="46"/>
      <c r="Y1486" s="46"/>
      <c r="Z1486" s="46"/>
    </row>
    <row r="1487" spans="1:26" ht="13.5" customHeight="1">
      <c r="A1487" s="233">
        <v>552</v>
      </c>
      <c r="B1487" s="48" t="s">
        <v>1306</v>
      </c>
      <c r="C1487" s="34" t="s">
        <v>74</v>
      </c>
      <c r="D1487" s="35"/>
      <c r="E1487" s="50" t="s">
        <v>1307</v>
      </c>
      <c r="F1487" s="156" t="s">
        <v>76</v>
      </c>
      <c r="G1487" s="38">
        <v>55</v>
      </c>
      <c r="H1487" s="39">
        <v>2</v>
      </c>
      <c r="I1487" s="39">
        <v>2000</v>
      </c>
      <c r="J1487" s="121" t="s">
        <v>59</v>
      </c>
      <c r="K1487" s="41" t="s">
        <v>26</v>
      </c>
      <c r="L1487" s="42" t="str">
        <f t="shared" si="48"/>
        <v>2000grams</v>
      </c>
      <c r="M1487" s="43">
        <f t="shared" si="49"/>
        <v>4000</v>
      </c>
      <c r="N1487" s="44" t="str">
        <f t="shared" si="50"/>
        <v>4000grams</v>
      </c>
      <c r="O1487" s="51">
        <f t="shared" si="59"/>
        <v>110</v>
      </c>
      <c r="P1487" s="46"/>
      <c r="Q1487" s="46"/>
      <c r="R1487" s="46"/>
      <c r="S1487" s="46"/>
      <c r="T1487" s="46"/>
      <c r="U1487" s="46"/>
      <c r="V1487" s="46"/>
      <c r="W1487" s="46"/>
      <c r="X1487" s="46"/>
      <c r="Y1487" s="46"/>
      <c r="Z1487" s="46"/>
    </row>
    <row r="1488" spans="1:26" ht="13.5" customHeight="1">
      <c r="A1488" s="233">
        <v>552</v>
      </c>
      <c r="B1488" s="79" t="s">
        <v>1306</v>
      </c>
      <c r="C1488" s="34" t="s">
        <v>47</v>
      </c>
      <c r="D1488" s="59"/>
      <c r="E1488" s="116" t="s">
        <v>963</v>
      </c>
      <c r="F1488" s="195"/>
      <c r="G1488" s="38">
        <v>115</v>
      </c>
      <c r="H1488" s="39">
        <v>0.5</v>
      </c>
      <c r="I1488" s="39">
        <v>1</v>
      </c>
      <c r="J1488" s="121" t="s">
        <v>59</v>
      </c>
      <c r="K1488" s="46"/>
      <c r="L1488" s="42" t="str">
        <f t="shared" si="48"/>
        <v>1grams</v>
      </c>
      <c r="M1488" s="43">
        <f t="shared" si="49"/>
        <v>0.5</v>
      </c>
      <c r="N1488" s="44" t="str">
        <f t="shared" si="50"/>
        <v>0.5grams</v>
      </c>
      <c r="O1488" s="51">
        <f t="shared" si="59"/>
        <v>57.5</v>
      </c>
      <c r="P1488" s="46"/>
      <c r="Q1488" s="46"/>
      <c r="R1488" s="46"/>
      <c r="S1488" s="46"/>
      <c r="T1488" s="46"/>
      <c r="U1488" s="46"/>
      <c r="V1488" s="46"/>
      <c r="W1488" s="46"/>
      <c r="X1488" s="46"/>
      <c r="Y1488" s="46"/>
      <c r="Z1488" s="46"/>
    </row>
    <row r="1489" spans="1:26" ht="13.5" customHeight="1">
      <c r="A1489" s="233">
        <v>553</v>
      </c>
      <c r="B1489" s="52" t="s">
        <v>2321</v>
      </c>
      <c r="C1489" s="34" t="s">
        <v>35</v>
      </c>
      <c r="D1489" s="565"/>
      <c r="E1489" s="50" t="s">
        <v>1308</v>
      </c>
      <c r="F1489" s="156"/>
      <c r="G1489" s="38">
        <v>120</v>
      </c>
      <c r="H1489" s="39">
        <v>1.5</v>
      </c>
      <c r="I1489" s="39">
        <v>1000</v>
      </c>
      <c r="J1489" s="121" t="s">
        <v>59</v>
      </c>
      <c r="K1489" s="41" t="s">
        <v>26</v>
      </c>
      <c r="L1489" s="42" t="str">
        <f t="shared" si="48"/>
        <v>1000grams</v>
      </c>
      <c r="M1489" s="43">
        <f t="shared" si="49"/>
        <v>1500</v>
      </c>
      <c r="N1489" s="44" t="str">
        <f t="shared" si="50"/>
        <v>1500grams</v>
      </c>
      <c r="O1489" s="51">
        <f t="shared" si="59"/>
        <v>180</v>
      </c>
      <c r="P1489" s="46"/>
      <c r="Q1489" s="46"/>
      <c r="R1489" s="46"/>
      <c r="S1489" s="46"/>
      <c r="T1489" s="46"/>
      <c r="U1489" s="46"/>
      <c r="V1489" s="46"/>
      <c r="W1489" s="46"/>
      <c r="X1489" s="46"/>
      <c r="Y1489" s="46"/>
      <c r="Z1489" s="46"/>
    </row>
    <row r="1490" spans="1:26" ht="13.5" customHeight="1">
      <c r="A1490" s="232">
        <v>553</v>
      </c>
      <c r="B1490" s="52" t="s">
        <v>2321</v>
      </c>
      <c r="C1490" s="53" t="s">
        <v>39</v>
      </c>
      <c r="D1490" s="99"/>
      <c r="E1490" s="68" t="s">
        <v>963</v>
      </c>
      <c r="F1490" s="155"/>
      <c r="G1490" s="70">
        <v>120</v>
      </c>
      <c r="H1490" s="71">
        <v>4.5</v>
      </c>
      <c r="I1490" s="71">
        <v>1000</v>
      </c>
      <c r="J1490" s="160" t="s">
        <v>59</v>
      </c>
      <c r="K1490" s="41" t="s">
        <v>26</v>
      </c>
      <c r="L1490" s="42" t="str">
        <f t="shared" si="48"/>
        <v>1000grams</v>
      </c>
      <c r="M1490" s="43">
        <f t="shared" si="49"/>
        <v>4500</v>
      </c>
      <c r="N1490" s="44" t="str">
        <f t="shared" si="50"/>
        <v>4500grams</v>
      </c>
      <c r="O1490" s="51">
        <f t="shared" si="59"/>
        <v>540</v>
      </c>
      <c r="P1490" s="46"/>
      <c r="Q1490" s="46"/>
      <c r="R1490" s="46"/>
      <c r="S1490" s="46"/>
      <c r="T1490" s="46"/>
      <c r="U1490" s="46"/>
      <c r="V1490" s="46"/>
      <c r="W1490" s="46"/>
      <c r="X1490" s="46"/>
      <c r="Y1490" s="46"/>
      <c r="Z1490" s="46"/>
    </row>
    <row r="1491" spans="1:26" ht="13.5" customHeight="1">
      <c r="A1491" s="233">
        <v>553</v>
      </c>
      <c r="B1491" s="33" t="s">
        <v>2321</v>
      </c>
      <c r="C1491" s="34" t="s">
        <v>6</v>
      </c>
      <c r="D1491" s="35"/>
      <c r="E1491" s="50" t="s">
        <v>964</v>
      </c>
      <c r="F1491" s="155"/>
      <c r="G1491" s="38">
        <v>100</v>
      </c>
      <c r="H1491" s="39">
        <v>2</v>
      </c>
      <c r="I1491" s="39">
        <v>250</v>
      </c>
      <c r="J1491" s="121" t="s">
        <v>59</v>
      </c>
      <c r="K1491" s="41" t="s">
        <v>26</v>
      </c>
      <c r="L1491" s="42" t="str">
        <f t="shared" si="48"/>
        <v>250grams</v>
      </c>
      <c r="M1491" s="43">
        <f t="shared" si="49"/>
        <v>500</v>
      </c>
      <c r="N1491" s="44" t="str">
        <f t="shared" si="50"/>
        <v>500grams</v>
      </c>
      <c r="O1491" s="51">
        <f t="shared" si="59"/>
        <v>200</v>
      </c>
      <c r="P1491" s="46"/>
      <c r="Q1491" s="46"/>
      <c r="R1491" s="46"/>
      <c r="S1491" s="46"/>
      <c r="T1491" s="46"/>
      <c r="U1491" s="46"/>
      <c r="V1491" s="46"/>
      <c r="W1491" s="46"/>
      <c r="X1491" s="46"/>
      <c r="Y1491" s="46"/>
      <c r="Z1491" s="46"/>
    </row>
    <row r="1492" spans="1:26" ht="13.5" customHeight="1">
      <c r="A1492" s="233">
        <v>553</v>
      </c>
      <c r="B1492" s="105" t="s">
        <v>2321</v>
      </c>
      <c r="C1492" s="34" t="s">
        <v>55</v>
      </c>
      <c r="D1492" s="35"/>
      <c r="E1492" s="101" t="s">
        <v>2322</v>
      </c>
      <c r="F1492" s="156"/>
      <c r="G1492" s="108">
        <v>55</v>
      </c>
      <c r="H1492" s="81">
        <v>4.78</v>
      </c>
      <c r="I1492" s="39">
        <v>500</v>
      </c>
      <c r="J1492" s="121" t="s">
        <v>59</v>
      </c>
      <c r="K1492" s="41"/>
      <c r="L1492" s="42" t="str">
        <f t="shared" si="48"/>
        <v>500grams</v>
      </c>
      <c r="M1492" s="43">
        <f t="shared" si="49"/>
        <v>2390</v>
      </c>
      <c r="N1492" s="44" t="str">
        <f t="shared" si="50"/>
        <v>2390grams</v>
      </c>
      <c r="O1492" s="51">
        <f t="shared" si="59"/>
        <v>262.90000000000003</v>
      </c>
      <c r="P1492" s="46"/>
      <c r="Q1492" s="46"/>
      <c r="R1492" s="46"/>
      <c r="S1492" s="46"/>
      <c r="T1492" s="46"/>
      <c r="U1492" s="46"/>
      <c r="V1492" s="46"/>
      <c r="W1492" s="46"/>
      <c r="X1492" s="46"/>
      <c r="Y1492" s="46"/>
      <c r="Z1492" s="46"/>
    </row>
    <row r="1493" spans="1:26" ht="13.5" customHeight="1">
      <c r="A1493" s="233">
        <v>554</v>
      </c>
      <c r="B1493" s="91" t="s">
        <v>136</v>
      </c>
      <c r="C1493" s="34" t="s">
        <v>35</v>
      </c>
      <c r="D1493" s="204"/>
      <c r="E1493" s="149" t="s">
        <v>137</v>
      </c>
      <c r="F1493" s="156"/>
      <c r="G1493" s="95">
        <v>450</v>
      </c>
      <c r="H1493" s="112">
        <v>3</v>
      </c>
      <c r="I1493" s="172">
        <v>1000</v>
      </c>
      <c r="J1493" s="121" t="s">
        <v>59</v>
      </c>
      <c r="K1493" s="41" t="s">
        <v>26</v>
      </c>
      <c r="L1493" s="42" t="str">
        <f t="shared" si="48"/>
        <v>1000grams</v>
      </c>
      <c r="M1493" s="43">
        <f t="shared" si="49"/>
        <v>3000</v>
      </c>
      <c r="N1493" s="44" t="str">
        <f t="shared" si="50"/>
        <v>3000grams</v>
      </c>
      <c r="O1493" s="51">
        <f t="shared" si="59"/>
        <v>1350</v>
      </c>
      <c r="P1493" s="46"/>
      <c r="Q1493" s="46"/>
      <c r="R1493" s="46"/>
      <c r="S1493" s="46"/>
      <c r="T1493" s="46"/>
      <c r="U1493" s="46"/>
      <c r="V1493" s="46"/>
      <c r="W1493" s="46"/>
      <c r="X1493" s="46"/>
      <c r="Y1493" s="46"/>
      <c r="Z1493" s="46"/>
    </row>
    <row r="1494" spans="1:26" ht="13.5" customHeight="1">
      <c r="A1494" s="233">
        <v>554</v>
      </c>
      <c r="B1494" s="107" t="s">
        <v>136</v>
      </c>
      <c r="C1494" s="34" t="s">
        <v>47</v>
      </c>
      <c r="D1494" s="59"/>
      <c r="E1494" s="149" t="s">
        <v>107</v>
      </c>
      <c r="F1494" s="195"/>
      <c r="G1494" s="108">
        <v>650</v>
      </c>
      <c r="H1494" s="81">
        <v>0.25</v>
      </c>
      <c r="I1494" s="39">
        <v>1</v>
      </c>
      <c r="J1494" s="121" t="s">
        <v>59</v>
      </c>
      <c r="K1494" s="46"/>
      <c r="L1494" s="42" t="str">
        <f t="shared" si="48"/>
        <v>1grams</v>
      </c>
      <c r="M1494" s="43">
        <f t="shared" si="49"/>
        <v>0.25</v>
      </c>
      <c r="N1494" s="44" t="str">
        <f t="shared" si="50"/>
        <v>0.25grams</v>
      </c>
      <c r="O1494" s="51">
        <f t="shared" si="59"/>
        <v>162.5</v>
      </c>
      <c r="P1494" s="46"/>
      <c r="Q1494" s="46"/>
      <c r="R1494" s="46"/>
      <c r="S1494" s="46"/>
      <c r="T1494" s="46"/>
      <c r="U1494" s="46"/>
      <c r="V1494" s="46"/>
      <c r="W1494" s="46"/>
      <c r="X1494" s="46"/>
      <c r="Y1494" s="46"/>
      <c r="Z1494" s="46"/>
    </row>
    <row r="1495" spans="1:26" ht="13.5" customHeight="1">
      <c r="A1495" s="233">
        <v>555</v>
      </c>
      <c r="B1495" s="99" t="s">
        <v>153</v>
      </c>
      <c r="C1495" s="34" t="s">
        <v>35</v>
      </c>
      <c r="D1495" s="35"/>
      <c r="E1495" s="99" t="s">
        <v>155</v>
      </c>
      <c r="F1495" s="156"/>
      <c r="G1495" s="108">
        <v>35</v>
      </c>
      <c r="H1495" s="81">
        <v>2</v>
      </c>
      <c r="I1495" s="39">
        <v>340</v>
      </c>
      <c r="J1495" s="121" t="s">
        <v>59</v>
      </c>
      <c r="K1495" s="41" t="s">
        <v>26</v>
      </c>
      <c r="L1495" s="42" t="str">
        <f t="shared" si="48"/>
        <v>340grams</v>
      </c>
      <c r="M1495" s="43">
        <f t="shared" si="49"/>
        <v>680</v>
      </c>
      <c r="N1495" s="44" t="str">
        <f t="shared" si="50"/>
        <v>680grams</v>
      </c>
      <c r="O1495" s="51">
        <f t="shared" si="59"/>
        <v>70</v>
      </c>
      <c r="P1495" s="46"/>
      <c r="Q1495" s="46"/>
      <c r="R1495" s="46"/>
      <c r="S1495" s="46"/>
      <c r="T1495" s="46"/>
      <c r="U1495" s="46"/>
      <c r="V1495" s="46"/>
      <c r="W1495" s="46"/>
      <c r="X1495" s="46"/>
      <c r="Y1495" s="46"/>
      <c r="Z1495" s="46"/>
    </row>
    <row r="1496" spans="1:26" ht="13.5" customHeight="1">
      <c r="A1496" s="233">
        <v>556</v>
      </c>
      <c r="B1496" s="52" t="s">
        <v>177</v>
      </c>
      <c r="C1496" s="34" t="s">
        <v>35</v>
      </c>
      <c r="D1496" s="9"/>
      <c r="E1496" s="128" t="s">
        <v>178</v>
      </c>
      <c r="F1496" s="156"/>
      <c r="G1496" s="38">
        <v>36</v>
      </c>
      <c r="H1496" s="39">
        <v>2</v>
      </c>
      <c r="I1496" s="39">
        <v>30</v>
      </c>
      <c r="J1496" s="121" t="s">
        <v>59</v>
      </c>
      <c r="K1496" s="41" t="s">
        <v>26</v>
      </c>
      <c r="L1496" s="42" t="str">
        <f t="shared" si="48"/>
        <v>30grams</v>
      </c>
      <c r="M1496" s="43">
        <f t="shared" si="49"/>
        <v>60</v>
      </c>
      <c r="N1496" s="44" t="str">
        <f t="shared" si="50"/>
        <v>60grams</v>
      </c>
      <c r="O1496" s="51">
        <f t="shared" si="59"/>
        <v>72</v>
      </c>
      <c r="P1496" s="46"/>
      <c r="Q1496" s="46"/>
      <c r="R1496" s="46"/>
      <c r="S1496" s="46"/>
      <c r="T1496" s="46"/>
      <c r="U1496" s="46"/>
      <c r="V1496" s="46"/>
      <c r="W1496" s="46"/>
      <c r="X1496" s="46"/>
      <c r="Y1496" s="46"/>
      <c r="Z1496" s="46"/>
    </row>
    <row r="1497" spans="1:26" ht="13.5" customHeight="1">
      <c r="A1497" s="233">
        <v>557</v>
      </c>
      <c r="B1497" s="52" t="s">
        <v>373</v>
      </c>
      <c r="C1497" s="34" t="s">
        <v>35</v>
      </c>
      <c r="D1497" s="9"/>
      <c r="E1497" s="128" t="s">
        <v>374</v>
      </c>
      <c r="F1497" s="156"/>
      <c r="G1497" s="38">
        <v>68</v>
      </c>
      <c r="H1497" s="39">
        <v>7</v>
      </c>
      <c r="I1497" s="39">
        <v>120</v>
      </c>
      <c r="J1497" s="121" t="s">
        <v>59</v>
      </c>
      <c r="K1497" s="41" t="s">
        <v>26</v>
      </c>
      <c r="L1497" s="42" t="str">
        <f t="shared" si="48"/>
        <v>120grams</v>
      </c>
      <c r="M1497" s="43">
        <f t="shared" si="49"/>
        <v>840</v>
      </c>
      <c r="N1497" s="44" t="str">
        <f t="shared" si="50"/>
        <v>840grams</v>
      </c>
      <c r="O1497" s="51">
        <f t="shared" si="59"/>
        <v>476</v>
      </c>
      <c r="P1497" s="46"/>
      <c r="Q1497" s="46"/>
      <c r="R1497" s="46"/>
      <c r="S1497" s="46"/>
      <c r="T1497" s="46"/>
      <c r="U1497" s="46"/>
      <c r="V1497" s="46"/>
      <c r="W1497" s="46"/>
      <c r="X1497" s="46"/>
      <c r="Y1497" s="46"/>
      <c r="Z1497" s="46"/>
    </row>
    <row r="1498" spans="1:26" ht="13.5" customHeight="1">
      <c r="A1498" s="233">
        <v>557</v>
      </c>
      <c r="B1498" s="52" t="s">
        <v>373</v>
      </c>
      <c r="C1498" s="34" t="s">
        <v>35</v>
      </c>
      <c r="D1498" s="9"/>
      <c r="E1498" s="52" t="s">
        <v>375</v>
      </c>
      <c r="F1498" s="156"/>
      <c r="G1498" s="38">
        <v>35.200000000000003</v>
      </c>
      <c r="H1498" s="39">
        <v>3</v>
      </c>
      <c r="I1498" s="39">
        <v>60</v>
      </c>
      <c r="J1498" s="121" t="s">
        <v>59</v>
      </c>
      <c r="K1498" s="41" t="s">
        <v>26</v>
      </c>
      <c r="L1498" s="42" t="str">
        <f t="shared" si="48"/>
        <v>60grams</v>
      </c>
      <c r="M1498" s="43">
        <f t="shared" si="49"/>
        <v>180</v>
      </c>
      <c r="N1498" s="44" t="str">
        <f t="shared" si="50"/>
        <v>180grams</v>
      </c>
      <c r="O1498" s="51">
        <f t="shared" si="59"/>
        <v>105.60000000000001</v>
      </c>
      <c r="P1498" s="46"/>
      <c r="Q1498" s="46"/>
      <c r="R1498" s="46"/>
      <c r="S1498" s="46"/>
      <c r="T1498" s="46"/>
      <c r="U1498" s="46"/>
      <c r="V1498" s="46"/>
      <c r="W1498" s="46"/>
      <c r="X1498" s="46"/>
      <c r="Y1498" s="46"/>
      <c r="Z1498" s="46"/>
    </row>
    <row r="1499" spans="1:26" ht="13.5" customHeight="1">
      <c r="A1499" s="232">
        <v>557</v>
      </c>
      <c r="B1499" s="243" t="s">
        <v>373</v>
      </c>
      <c r="C1499" s="53" t="s">
        <v>39</v>
      </c>
      <c r="D1499" s="101"/>
      <c r="E1499" s="52" t="s">
        <v>375</v>
      </c>
      <c r="F1499" s="155"/>
      <c r="G1499" s="348">
        <v>35.200000000000003</v>
      </c>
      <c r="H1499" s="71">
        <v>3</v>
      </c>
      <c r="I1499" s="417">
        <v>60</v>
      </c>
      <c r="J1499" s="484" t="s">
        <v>59</v>
      </c>
      <c r="K1499" s="41" t="s">
        <v>26</v>
      </c>
      <c r="L1499" s="42" t="str">
        <f t="shared" si="48"/>
        <v>60grams</v>
      </c>
      <c r="M1499" s="43">
        <f t="shared" si="49"/>
        <v>180</v>
      </c>
      <c r="N1499" s="44" t="str">
        <f t="shared" si="50"/>
        <v>180grams</v>
      </c>
      <c r="O1499" s="51">
        <f t="shared" si="59"/>
        <v>105.60000000000001</v>
      </c>
      <c r="P1499" s="46"/>
      <c r="Q1499" s="46"/>
      <c r="R1499" s="46"/>
      <c r="S1499" s="46"/>
      <c r="T1499" s="46"/>
      <c r="U1499" s="46"/>
      <c r="V1499" s="46"/>
      <c r="W1499" s="46"/>
      <c r="X1499" s="46"/>
      <c r="Y1499" s="46"/>
      <c r="Z1499" s="46"/>
    </row>
    <row r="1500" spans="1:26" ht="13.5" customHeight="1">
      <c r="A1500" s="233">
        <v>557</v>
      </c>
      <c r="B1500" s="128" t="s">
        <v>373</v>
      </c>
      <c r="C1500" s="34" t="s">
        <v>82</v>
      </c>
      <c r="D1500" s="9"/>
      <c r="E1500" s="264" t="s">
        <v>376</v>
      </c>
      <c r="F1500" s="155" t="s">
        <v>76</v>
      </c>
      <c r="G1500" s="205">
        <v>5.67</v>
      </c>
      <c r="H1500" s="129">
        <v>12</v>
      </c>
      <c r="I1500" s="447">
        <v>1</v>
      </c>
      <c r="J1500" s="240" t="s">
        <v>59</v>
      </c>
      <c r="K1500" s="41" t="s">
        <v>26</v>
      </c>
      <c r="L1500" s="42" t="str">
        <f t="shared" si="48"/>
        <v>1grams</v>
      </c>
      <c r="M1500" s="43">
        <f t="shared" si="49"/>
        <v>12</v>
      </c>
      <c r="N1500" s="44" t="str">
        <f t="shared" si="50"/>
        <v>12grams</v>
      </c>
      <c r="O1500" s="51">
        <f t="shared" si="59"/>
        <v>68.039999999999992</v>
      </c>
      <c r="P1500" s="46"/>
      <c r="Q1500" s="46"/>
      <c r="R1500" s="46"/>
      <c r="S1500" s="46"/>
      <c r="T1500" s="46"/>
      <c r="U1500" s="46"/>
      <c r="V1500" s="46"/>
      <c r="W1500" s="46"/>
      <c r="X1500" s="46"/>
      <c r="Y1500" s="46"/>
      <c r="Z1500" s="46"/>
    </row>
    <row r="1501" spans="1:26" ht="13.5" customHeight="1">
      <c r="A1501" s="233">
        <v>557</v>
      </c>
      <c r="B1501" s="79" t="s">
        <v>373</v>
      </c>
      <c r="C1501" s="34" t="s">
        <v>47</v>
      </c>
      <c r="D1501" s="195"/>
      <c r="E1501" s="116" t="s">
        <v>375</v>
      </c>
      <c r="F1501" s="59"/>
      <c r="G1501" s="38">
        <v>35.200000000000003</v>
      </c>
      <c r="H1501" s="39">
        <v>2</v>
      </c>
      <c r="I1501" s="39">
        <v>1</v>
      </c>
      <c r="J1501" s="40" t="s">
        <v>59</v>
      </c>
      <c r="K1501" s="46"/>
      <c r="L1501" s="42" t="str">
        <f t="shared" si="48"/>
        <v>1grams</v>
      </c>
      <c r="M1501" s="43">
        <f t="shared" si="49"/>
        <v>2</v>
      </c>
      <c r="N1501" s="44" t="str">
        <f t="shared" si="50"/>
        <v>2grams</v>
      </c>
      <c r="O1501" s="51">
        <f t="shared" si="59"/>
        <v>70.400000000000006</v>
      </c>
      <c r="P1501" s="46"/>
      <c r="Q1501" s="46"/>
      <c r="R1501" s="46"/>
      <c r="S1501" s="46"/>
      <c r="T1501" s="46"/>
      <c r="U1501" s="46"/>
      <c r="V1501" s="46"/>
      <c r="W1501" s="46"/>
      <c r="X1501" s="46"/>
      <c r="Y1501" s="46"/>
      <c r="Z1501" s="46"/>
    </row>
    <row r="1502" spans="1:26" ht="13.5" customHeight="1">
      <c r="A1502" s="233">
        <v>558</v>
      </c>
      <c r="B1502" s="52" t="s">
        <v>752</v>
      </c>
      <c r="C1502" s="34" t="s">
        <v>35</v>
      </c>
      <c r="D1502" s="9"/>
      <c r="E1502" s="52" t="s">
        <v>753</v>
      </c>
      <c r="F1502" s="37"/>
      <c r="G1502" s="38">
        <v>78</v>
      </c>
      <c r="H1502" s="39">
        <v>1</v>
      </c>
      <c r="I1502" s="39">
        <v>350</v>
      </c>
      <c r="J1502" s="40" t="s">
        <v>29</v>
      </c>
      <c r="K1502" s="41" t="s">
        <v>26</v>
      </c>
      <c r="L1502" s="42" t="str">
        <f t="shared" si="48"/>
        <v>350ml</v>
      </c>
      <c r="M1502" s="43">
        <f t="shared" si="49"/>
        <v>350</v>
      </c>
      <c r="N1502" s="44" t="str">
        <f t="shared" si="50"/>
        <v>350ml</v>
      </c>
      <c r="O1502" s="51">
        <f t="shared" si="59"/>
        <v>78</v>
      </c>
      <c r="P1502" s="46"/>
      <c r="Q1502" s="46"/>
      <c r="R1502" s="46"/>
      <c r="S1502" s="46"/>
      <c r="T1502" s="46"/>
      <c r="U1502" s="46"/>
      <c r="V1502" s="46"/>
      <c r="W1502" s="46"/>
      <c r="X1502" s="46"/>
      <c r="Y1502" s="46"/>
      <c r="Z1502" s="46"/>
    </row>
    <row r="1503" spans="1:26" ht="13.5" customHeight="1">
      <c r="A1503" s="233">
        <v>559</v>
      </c>
      <c r="B1503" s="68" t="s">
        <v>1061</v>
      </c>
      <c r="C1503" s="34" t="s">
        <v>35</v>
      </c>
      <c r="D1503" s="9"/>
      <c r="E1503" s="116" t="s">
        <v>1543</v>
      </c>
      <c r="F1503" s="37"/>
      <c r="G1503" s="38">
        <v>780</v>
      </c>
      <c r="H1503" s="39">
        <v>1</v>
      </c>
      <c r="I1503" s="39">
        <v>1000</v>
      </c>
      <c r="J1503" s="40" t="s">
        <v>33</v>
      </c>
      <c r="K1503" s="41" t="s">
        <v>26</v>
      </c>
      <c r="L1503" s="42" t="str">
        <f t="shared" si="48"/>
        <v>1000kg</v>
      </c>
      <c r="M1503" s="43">
        <f t="shared" si="49"/>
        <v>1000</v>
      </c>
      <c r="N1503" s="44" t="str">
        <f t="shared" si="50"/>
        <v>1000kg</v>
      </c>
      <c r="O1503" s="51">
        <f t="shared" si="59"/>
        <v>780</v>
      </c>
      <c r="P1503" s="46"/>
      <c r="Q1503" s="46"/>
      <c r="R1503" s="46"/>
      <c r="S1503" s="46"/>
      <c r="T1503" s="46"/>
      <c r="U1503" s="46"/>
      <c r="V1503" s="46"/>
      <c r="W1503" s="46"/>
      <c r="X1503" s="46"/>
      <c r="Y1503" s="46"/>
      <c r="Z1503" s="46"/>
    </row>
    <row r="1504" spans="1:26" ht="13.5" customHeight="1">
      <c r="A1504" s="233">
        <v>559</v>
      </c>
      <c r="B1504" s="76" t="s">
        <v>1061</v>
      </c>
      <c r="C1504" s="34" t="s">
        <v>55</v>
      </c>
      <c r="D1504" s="35"/>
      <c r="E1504" s="52" t="s">
        <v>1063</v>
      </c>
      <c r="F1504" s="37"/>
      <c r="G1504" s="235">
        <v>32.5</v>
      </c>
      <c r="H1504" s="64">
        <v>0.16669999999999999</v>
      </c>
      <c r="I1504" s="64">
        <v>750</v>
      </c>
      <c r="J1504" s="40" t="s">
        <v>59</v>
      </c>
      <c r="K1504" s="41" t="s">
        <v>26</v>
      </c>
      <c r="L1504" s="42" t="str">
        <f t="shared" si="48"/>
        <v>750grams</v>
      </c>
      <c r="M1504" s="43">
        <f t="shared" si="49"/>
        <v>125.02499999999999</v>
      </c>
      <c r="N1504" s="44" t="str">
        <f t="shared" si="50"/>
        <v>125.025grams</v>
      </c>
      <c r="O1504" s="51">
        <f t="shared" si="59"/>
        <v>5.4177499999999998</v>
      </c>
      <c r="P1504" s="46"/>
      <c r="Q1504" s="46"/>
      <c r="R1504" s="46"/>
      <c r="S1504" s="46"/>
      <c r="T1504" s="46"/>
      <c r="U1504" s="46"/>
      <c r="V1504" s="46"/>
      <c r="W1504" s="46"/>
      <c r="X1504" s="46"/>
      <c r="Y1504" s="46"/>
      <c r="Z1504" s="46"/>
    </row>
    <row r="1505" spans="1:26" ht="13.5" customHeight="1">
      <c r="A1505" s="233">
        <v>559</v>
      </c>
      <c r="B1505" s="57" t="s">
        <v>1061</v>
      </c>
      <c r="C1505" s="34" t="s">
        <v>47</v>
      </c>
      <c r="D1505" s="59"/>
      <c r="E1505" s="50" t="s">
        <v>1064</v>
      </c>
      <c r="F1505" s="59"/>
      <c r="G1505" s="38">
        <v>20.25</v>
      </c>
      <c r="H1505" s="39">
        <v>2</v>
      </c>
      <c r="I1505" s="39">
        <v>1</v>
      </c>
      <c r="J1505" s="40" t="s">
        <v>59</v>
      </c>
      <c r="K1505" s="46"/>
      <c r="L1505" s="42" t="str">
        <f t="shared" si="48"/>
        <v>1grams</v>
      </c>
      <c r="M1505" s="43">
        <f t="shared" si="49"/>
        <v>2</v>
      </c>
      <c r="N1505" s="44" t="str">
        <f t="shared" si="50"/>
        <v>2grams</v>
      </c>
      <c r="O1505" s="51">
        <f t="shared" si="59"/>
        <v>40.5</v>
      </c>
      <c r="P1505" s="46"/>
      <c r="Q1505" s="46"/>
      <c r="R1505" s="46"/>
      <c r="S1505" s="46"/>
      <c r="T1505" s="46"/>
      <c r="U1505" s="46"/>
      <c r="V1505" s="46"/>
      <c r="W1505" s="46"/>
      <c r="X1505" s="46"/>
      <c r="Y1505" s="46"/>
      <c r="Z1505" s="46"/>
    </row>
    <row r="1506" spans="1:26" ht="13.5" customHeight="1">
      <c r="A1506" s="233">
        <v>560</v>
      </c>
      <c r="B1506" s="52" t="s">
        <v>1209</v>
      </c>
      <c r="C1506" s="34" t="s">
        <v>35</v>
      </c>
      <c r="D1506" s="35"/>
      <c r="E1506" s="52" t="s">
        <v>1211</v>
      </c>
      <c r="F1506" s="37"/>
      <c r="G1506" s="38">
        <v>330</v>
      </c>
      <c r="H1506" s="39">
        <v>1</v>
      </c>
      <c r="I1506" s="39">
        <v>750</v>
      </c>
      <c r="J1506" s="40" t="s">
        <v>59</v>
      </c>
      <c r="K1506" s="41" t="s">
        <v>26</v>
      </c>
      <c r="L1506" s="42" t="str">
        <f t="shared" si="48"/>
        <v>750grams</v>
      </c>
      <c r="M1506" s="43">
        <f t="shared" si="49"/>
        <v>750</v>
      </c>
      <c r="N1506" s="44" t="str">
        <f t="shared" si="50"/>
        <v>750grams</v>
      </c>
      <c r="O1506" s="51">
        <f t="shared" si="59"/>
        <v>330</v>
      </c>
      <c r="P1506" s="46"/>
      <c r="Q1506" s="46"/>
      <c r="R1506" s="46"/>
      <c r="S1506" s="46"/>
      <c r="T1506" s="46"/>
      <c r="U1506" s="46"/>
      <c r="V1506" s="46"/>
      <c r="W1506" s="46"/>
      <c r="X1506" s="46"/>
      <c r="Y1506" s="46"/>
      <c r="Z1506" s="46"/>
    </row>
    <row r="1507" spans="1:26" ht="13.5" customHeight="1">
      <c r="A1507" s="233">
        <v>560</v>
      </c>
      <c r="B1507" s="76" t="s">
        <v>1209</v>
      </c>
      <c r="C1507" s="34" t="s">
        <v>55</v>
      </c>
      <c r="D1507" s="35"/>
      <c r="E1507" s="52" t="s">
        <v>1210</v>
      </c>
      <c r="F1507" s="37"/>
      <c r="G1507" s="77">
        <v>375</v>
      </c>
      <c r="H1507" s="39">
        <v>0.03</v>
      </c>
      <c r="I1507" s="39">
        <v>1</v>
      </c>
      <c r="J1507" s="40" t="s">
        <v>33</v>
      </c>
      <c r="K1507" s="41" t="s">
        <v>26</v>
      </c>
      <c r="L1507" s="42" t="str">
        <f t="shared" si="48"/>
        <v>1kg</v>
      </c>
      <c r="M1507" s="43">
        <f t="shared" si="49"/>
        <v>0.03</v>
      </c>
      <c r="N1507" s="44" t="str">
        <f t="shared" si="50"/>
        <v>0.03kg</v>
      </c>
      <c r="O1507" s="51">
        <f t="shared" si="59"/>
        <v>11.25</v>
      </c>
      <c r="P1507" s="46"/>
      <c r="Q1507" s="46"/>
      <c r="R1507" s="46"/>
      <c r="S1507" s="46"/>
      <c r="T1507" s="46"/>
      <c r="U1507" s="46"/>
      <c r="V1507" s="46"/>
      <c r="W1507" s="46"/>
      <c r="X1507" s="46"/>
      <c r="Y1507" s="46"/>
      <c r="Z1507" s="46"/>
    </row>
    <row r="1508" spans="1:26" ht="13.5" customHeight="1">
      <c r="A1508" s="233">
        <v>561</v>
      </c>
      <c r="B1508" s="52" t="s">
        <v>1220</v>
      </c>
      <c r="C1508" s="34" t="s">
        <v>35</v>
      </c>
      <c r="D1508" s="35"/>
      <c r="E1508" s="52" t="s">
        <v>1221</v>
      </c>
      <c r="F1508" s="37"/>
      <c r="G1508" s="38">
        <v>89</v>
      </c>
      <c r="H1508" s="39">
        <v>1</v>
      </c>
      <c r="I1508" s="39">
        <v>60</v>
      </c>
      <c r="J1508" s="40" t="s">
        <v>29</v>
      </c>
      <c r="K1508" s="41" t="s">
        <v>26</v>
      </c>
      <c r="L1508" s="42" t="str">
        <f t="shared" si="48"/>
        <v>60ml</v>
      </c>
      <c r="M1508" s="43">
        <f t="shared" si="49"/>
        <v>60</v>
      </c>
      <c r="N1508" s="44" t="str">
        <f t="shared" si="50"/>
        <v>60ml</v>
      </c>
      <c r="O1508" s="51">
        <f t="shared" si="59"/>
        <v>89</v>
      </c>
      <c r="P1508" s="46"/>
      <c r="Q1508" s="46"/>
      <c r="R1508" s="46"/>
      <c r="S1508" s="46"/>
      <c r="T1508" s="46"/>
      <c r="U1508" s="46"/>
      <c r="V1508" s="46"/>
      <c r="W1508" s="46"/>
      <c r="X1508" s="46"/>
      <c r="Y1508" s="46"/>
      <c r="Z1508" s="46"/>
    </row>
    <row r="1509" spans="1:26" ht="13.5" customHeight="1">
      <c r="A1509" s="233">
        <v>561</v>
      </c>
      <c r="B1509" s="128" t="s">
        <v>1220</v>
      </c>
      <c r="C1509" s="34" t="s">
        <v>82</v>
      </c>
      <c r="D1509" s="35"/>
      <c r="E1509" s="128" t="s">
        <v>1221</v>
      </c>
      <c r="F1509" s="111" t="s">
        <v>76</v>
      </c>
      <c r="G1509" s="207">
        <v>140</v>
      </c>
      <c r="H1509" s="165">
        <v>1</v>
      </c>
      <c r="I1509" s="165">
        <v>60</v>
      </c>
      <c r="J1509" s="130" t="s">
        <v>29</v>
      </c>
      <c r="K1509" s="41" t="s">
        <v>26</v>
      </c>
      <c r="L1509" s="42" t="str">
        <f t="shared" si="48"/>
        <v>60ml</v>
      </c>
      <c r="M1509" s="43">
        <f t="shared" si="49"/>
        <v>60</v>
      </c>
      <c r="N1509" s="44" t="str">
        <f t="shared" si="50"/>
        <v>60ml</v>
      </c>
      <c r="O1509" s="51">
        <f t="shared" si="59"/>
        <v>140</v>
      </c>
      <c r="P1509" s="46"/>
      <c r="Q1509" s="46"/>
      <c r="R1509" s="46"/>
      <c r="S1509" s="46"/>
      <c r="T1509" s="46"/>
      <c r="U1509" s="46"/>
      <c r="V1509" s="46"/>
      <c r="W1509" s="46"/>
      <c r="X1509" s="46"/>
      <c r="Y1509" s="46"/>
      <c r="Z1509" s="46"/>
    </row>
    <row r="1510" spans="1:26" ht="13.5" customHeight="1">
      <c r="A1510" s="233">
        <v>562</v>
      </c>
      <c r="B1510" s="188" t="s">
        <v>1222</v>
      </c>
      <c r="C1510" s="34" t="s">
        <v>35</v>
      </c>
      <c r="D1510" s="35"/>
      <c r="E1510" s="68" t="s">
        <v>1223</v>
      </c>
      <c r="F1510" s="37"/>
      <c r="G1510" s="38">
        <v>22</v>
      </c>
      <c r="H1510" s="39">
        <v>3</v>
      </c>
      <c r="I1510" s="39">
        <v>50</v>
      </c>
      <c r="J1510" s="40" t="s">
        <v>59</v>
      </c>
      <c r="K1510" s="41" t="s">
        <v>26</v>
      </c>
      <c r="L1510" s="42" t="str">
        <f t="shared" si="48"/>
        <v>50grams</v>
      </c>
      <c r="M1510" s="43">
        <f t="shared" si="49"/>
        <v>150</v>
      </c>
      <c r="N1510" s="44" t="str">
        <f t="shared" si="50"/>
        <v>150grams</v>
      </c>
      <c r="O1510" s="51">
        <f t="shared" si="59"/>
        <v>66</v>
      </c>
      <c r="P1510" s="46"/>
      <c r="Q1510" s="46"/>
      <c r="R1510" s="46"/>
      <c r="S1510" s="46"/>
      <c r="T1510" s="46"/>
      <c r="U1510" s="46"/>
      <c r="V1510" s="46"/>
      <c r="W1510" s="46"/>
      <c r="X1510" s="46"/>
      <c r="Y1510" s="46"/>
      <c r="Z1510" s="46"/>
    </row>
    <row r="1511" spans="1:26" ht="13.5" customHeight="1">
      <c r="A1511" s="233">
        <v>563</v>
      </c>
      <c r="B1511" s="101" t="s">
        <v>1254</v>
      </c>
      <c r="C1511" s="34" t="s">
        <v>35</v>
      </c>
      <c r="D1511" s="9"/>
      <c r="E1511" s="50" t="s">
        <v>1035</v>
      </c>
      <c r="F1511" s="37"/>
      <c r="G1511" s="297">
        <v>98</v>
      </c>
      <c r="H1511" s="81">
        <v>5</v>
      </c>
      <c r="I1511" s="81">
        <v>900</v>
      </c>
      <c r="J1511" s="40" t="s">
        <v>59</v>
      </c>
      <c r="K1511" s="41" t="s">
        <v>26</v>
      </c>
      <c r="L1511" s="42" t="str">
        <f t="shared" si="48"/>
        <v>900grams</v>
      </c>
      <c r="M1511" s="43">
        <f t="shared" si="49"/>
        <v>4500</v>
      </c>
      <c r="N1511" s="44" t="str">
        <f t="shared" si="50"/>
        <v>4500grams</v>
      </c>
      <c r="O1511" s="51">
        <f t="shared" si="59"/>
        <v>490</v>
      </c>
      <c r="P1511" s="46"/>
      <c r="Q1511" s="46"/>
      <c r="R1511" s="46"/>
      <c r="S1511" s="46"/>
      <c r="T1511" s="46"/>
      <c r="U1511" s="46"/>
      <c r="V1511" s="46"/>
      <c r="W1511" s="46"/>
      <c r="X1511" s="46"/>
      <c r="Y1511" s="46"/>
      <c r="Z1511" s="46"/>
    </row>
    <row r="1512" spans="1:26" ht="13.5" customHeight="1">
      <c r="A1512" s="233">
        <v>564</v>
      </c>
      <c r="B1512" s="90" t="s">
        <v>2577</v>
      </c>
      <c r="C1512" s="34" t="s">
        <v>35</v>
      </c>
      <c r="D1512" s="9"/>
      <c r="E1512" s="116" t="s">
        <v>2578</v>
      </c>
      <c r="F1512" s="37"/>
      <c r="G1512" s="297">
        <v>420</v>
      </c>
      <c r="H1512" s="81">
        <v>4</v>
      </c>
      <c r="I1512" s="81">
        <v>3500</v>
      </c>
      <c r="J1512" s="40" t="s">
        <v>29</v>
      </c>
      <c r="K1512" s="41" t="s">
        <v>26</v>
      </c>
      <c r="L1512" s="42" t="str">
        <f t="shared" si="48"/>
        <v>3500ml</v>
      </c>
      <c r="M1512" s="43">
        <f t="shared" si="49"/>
        <v>14000</v>
      </c>
      <c r="N1512" s="44" t="str">
        <f t="shared" si="50"/>
        <v>14000ml</v>
      </c>
      <c r="O1512" s="51">
        <f t="shared" si="59"/>
        <v>1680</v>
      </c>
      <c r="P1512" s="46"/>
      <c r="Q1512" s="46"/>
      <c r="R1512" s="46"/>
      <c r="S1512" s="46"/>
      <c r="T1512" s="46"/>
      <c r="U1512" s="46"/>
      <c r="V1512" s="46"/>
      <c r="W1512" s="46"/>
      <c r="X1512" s="46"/>
      <c r="Y1512" s="46"/>
      <c r="Z1512" s="46"/>
    </row>
    <row r="1513" spans="1:26" ht="13.5" customHeight="1">
      <c r="A1513" s="233">
        <v>565</v>
      </c>
      <c r="B1513" s="89" t="s">
        <v>2053</v>
      </c>
      <c r="C1513" s="34" t="s">
        <v>35</v>
      </c>
      <c r="D1513" s="9"/>
      <c r="E1513" s="62" t="s">
        <v>2658</v>
      </c>
      <c r="F1513" s="37"/>
      <c r="G1513" s="63">
        <v>1217</v>
      </c>
      <c r="H1513" s="81">
        <v>2</v>
      </c>
      <c r="I1513" s="85">
        <v>3500</v>
      </c>
      <c r="J1513" s="86" t="s">
        <v>29</v>
      </c>
      <c r="K1513" s="41" t="s">
        <v>26</v>
      </c>
      <c r="L1513" s="42" t="str">
        <f t="shared" si="48"/>
        <v>3500ml</v>
      </c>
      <c r="M1513" s="43">
        <f t="shared" si="49"/>
        <v>7000</v>
      </c>
      <c r="N1513" s="44" t="str">
        <f t="shared" si="50"/>
        <v>7000ml</v>
      </c>
      <c r="O1513" s="51">
        <f t="shared" si="59"/>
        <v>2434</v>
      </c>
      <c r="P1513" s="46"/>
      <c r="Q1513" s="46"/>
      <c r="R1513" s="46"/>
      <c r="S1513" s="46"/>
      <c r="T1513" s="46"/>
      <c r="U1513" s="46"/>
      <c r="V1513" s="46"/>
      <c r="W1513" s="46"/>
      <c r="X1513" s="46"/>
      <c r="Y1513" s="46"/>
      <c r="Z1513" s="46"/>
    </row>
    <row r="1514" spans="1:26" ht="13.5" customHeight="1">
      <c r="A1514" s="233">
        <v>566</v>
      </c>
      <c r="B1514" s="149" t="s">
        <v>1542</v>
      </c>
      <c r="C1514" s="34" t="s">
        <v>35</v>
      </c>
      <c r="D1514" s="9"/>
      <c r="E1514" s="185" t="s">
        <v>1543</v>
      </c>
      <c r="F1514" s="37"/>
      <c r="G1514" s="38">
        <v>102</v>
      </c>
      <c r="H1514" s="81">
        <v>1</v>
      </c>
      <c r="I1514" s="39">
        <v>45</v>
      </c>
      <c r="J1514" s="86" t="s">
        <v>59</v>
      </c>
      <c r="K1514" s="41" t="s">
        <v>26</v>
      </c>
      <c r="L1514" s="42" t="str">
        <f t="shared" si="48"/>
        <v>45grams</v>
      </c>
      <c r="M1514" s="43">
        <f t="shared" si="49"/>
        <v>45</v>
      </c>
      <c r="N1514" s="44" t="str">
        <f t="shared" si="50"/>
        <v>45grams</v>
      </c>
      <c r="O1514" s="51">
        <f t="shared" si="59"/>
        <v>102</v>
      </c>
      <c r="P1514" s="46"/>
      <c r="Q1514" s="46"/>
      <c r="R1514" s="46"/>
      <c r="S1514" s="46"/>
      <c r="T1514" s="46"/>
      <c r="U1514" s="46"/>
      <c r="V1514" s="46"/>
      <c r="W1514" s="46"/>
      <c r="X1514" s="46"/>
      <c r="Y1514" s="46"/>
      <c r="Z1514" s="46"/>
    </row>
    <row r="1515" spans="1:26" ht="13.5" customHeight="1">
      <c r="A1515" s="233">
        <v>566</v>
      </c>
      <c r="B1515" s="572" t="s">
        <v>1542</v>
      </c>
      <c r="C1515" s="34" t="s">
        <v>82</v>
      </c>
      <c r="D1515" s="9"/>
      <c r="E1515" s="524" t="s">
        <v>1544</v>
      </c>
      <c r="F1515" s="111" t="s">
        <v>76</v>
      </c>
      <c r="G1515" s="526">
        <v>102.5</v>
      </c>
      <c r="H1515" s="502">
        <v>1</v>
      </c>
      <c r="I1515" s="502">
        <v>45</v>
      </c>
      <c r="J1515" s="463" t="s">
        <v>59</v>
      </c>
      <c r="K1515" s="41" t="s">
        <v>26</v>
      </c>
      <c r="L1515" s="42" t="str">
        <f t="shared" si="48"/>
        <v>45grams</v>
      </c>
      <c r="M1515" s="43">
        <f t="shared" si="49"/>
        <v>45</v>
      </c>
      <c r="N1515" s="44" t="str">
        <f t="shared" si="50"/>
        <v>45grams</v>
      </c>
      <c r="O1515" s="51">
        <f t="shared" si="59"/>
        <v>102.5</v>
      </c>
      <c r="P1515" s="46"/>
      <c r="Q1515" s="46"/>
      <c r="R1515" s="46"/>
      <c r="S1515" s="46"/>
      <c r="T1515" s="46"/>
      <c r="U1515" s="46"/>
      <c r="V1515" s="46"/>
      <c r="W1515" s="46"/>
      <c r="X1515" s="46"/>
      <c r="Y1515" s="46"/>
      <c r="Z1515" s="46"/>
    </row>
    <row r="1516" spans="1:26" ht="13.5" customHeight="1">
      <c r="A1516" s="233">
        <v>566</v>
      </c>
      <c r="B1516" s="89" t="s">
        <v>1542</v>
      </c>
      <c r="C1516" s="34" t="s">
        <v>6</v>
      </c>
      <c r="D1516" s="90"/>
      <c r="E1516" s="149" t="s">
        <v>1544</v>
      </c>
      <c r="F1516" s="111"/>
      <c r="G1516" s="108">
        <v>102.5</v>
      </c>
      <c r="H1516" s="81">
        <v>2</v>
      </c>
      <c r="I1516" s="81">
        <v>45</v>
      </c>
      <c r="J1516" s="88" t="s">
        <v>59</v>
      </c>
      <c r="K1516" s="41" t="s">
        <v>26</v>
      </c>
      <c r="L1516" s="42" t="str">
        <f t="shared" si="48"/>
        <v>45grams</v>
      </c>
      <c r="M1516" s="43">
        <f t="shared" si="49"/>
        <v>90</v>
      </c>
      <c r="N1516" s="44" t="str">
        <f t="shared" si="50"/>
        <v>90grams</v>
      </c>
      <c r="O1516" s="51">
        <f t="shared" si="59"/>
        <v>205</v>
      </c>
      <c r="P1516" s="46"/>
      <c r="Q1516" s="46"/>
      <c r="R1516" s="46"/>
      <c r="S1516" s="46"/>
      <c r="T1516" s="46"/>
      <c r="U1516" s="46"/>
      <c r="V1516" s="46"/>
      <c r="W1516" s="46"/>
      <c r="X1516" s="46"/>
      <c r="Y1516" s="46"/>
      <c r="Z1516" s="46"/>
    </row>
    <row r="1517" spans="1:26" ht="13.5" customHeight="1">
      <c r="A1517" s="233">
        <v>566</v>
      </c>
      <c r="B1517" s="107" t="s">
        <v>1542</v>
      </c>
      <c r="C1517" s="34" t="s">
        <v>47</v>
      </c>
      <c r="D1517" s="58"/>
      <c r="E1517" s="149" t="s">
        <v>1544</v>
      </c>
      <c r="F1517" s="59"/>
      <c r="G1517" s="108">
        <v>102.5</v>
      </c>
      <c r="H1517" s="81">
        <v>1.67</v>
      </c>
      <c r="I1517" s="81">
        <v>1</v>
      </c>
      <c r="J1517" s="88" t="s">
        <v>59</v>
      </c>
      <c r="K1517" s="46"/>
      <c r="L1517" s="42" t="str">
        <f t="shared" si="48"/>
        <v>1grams</v>
      </c>
      <c r="M1517" s="43">
        <f t="shared" si="49"/>
        <v>1.67</v>
      </c>
      <c r="N1517" s="44" t="str">
        <f t="shared" si="50"/>
        <v>1.67grams</v>
      </c>
      <c r="O1517" s="51">
        <f t="shared" si="59"/>
        <v>171.17499999999998</v>
      </c>
      <c r="P1517" s="46"/>
      <c r="Q1517" s="46"/>
      <c r="R1517" s="46"/>
      <c r="S1517" s="46"/>
      <c r="T1517" s="46"/>
      <c r="U1517" s="46"/>
      <c r="V1517" s="46"/>
      <c r="W1517" s="46"/>
      <c r="X1517" s="46"/>
      <c r="Y1517" s="46"/>
      <c r="Z1517" s="46"/>
    </row>
    <row r="1518" spans="1:26" ht="13.5" customHeight="1">
      <c r="A1518" s="233">
        <v>567</v>
      </c>
      <c r="B1518" s="101" t="s">
        <v>1552</v>
      </c>
      <c r="C1518" s="34" t="s">
        <v>35</v>
      </c>
      <c r="D1518" s="9"/>
      <c r="E1518" s="91" t="s">
        <v>1543</v>
      </c>
      <c r="F1518" s="37"/>
      <c r="G1518" s="108">
        <v>89</v>
      </c>
      <c r="H1518" s="81">
        <v>1</v>
      </c>
      <c r="I1518" s="81">
        <v>60</v>
      </c>
      <c r="J1518" s="88" t="s">
        <v>59</v>
      </c>
      <c r="K1518" s="41" t="s">
        <v>26</v>
      </c>
      <c r="L1518" s="42" t="str">
        <f t="shared" si="48"/>
        <v>60grams</v>
      </c>
      <c r="M1518" s="43">
        <f t="shared" si="49"/>
        <v>60</v>
      </c>
      <c r="N1518" s="44" t="str">
        <f t="shared" si="50"/>
        <v>60grams</v>
      </c>
      <c r="O1518" s="51">
        <f t="shared" si="59"/>
        <v>89</v>
      </c>
      <c r="P1518" s="46"/>
      <c r="Q1518" s="46"/>
      <c r="R1518" s="46"/>
      <c r="S1518" s="46"/>
      <c r="T1518" s="46"/>
      <c r="U1518" s="46"/>
      <c r="V1518" s="46"/>
      <c r="W1518" s="46"/>
      <c r="X1518" s="46"/>
      <c r="Y1518" s="46"/>
      <c r="Z1518" s="46"/>
    </row>
    <row r="1519" spans="1:26" ht="13.5" customHeight="1">
      <c r="A1519" s="233">
        <v>568</v>
      </c>
      <c r="B1519" s="101" t="s">
        <v>1560</v>
      </c>
      <c r="C1519" s="34" t="s">
        <v>35</v>
      </c>
      <c r="D1519" s="9"/>
      <c r="E1519" s="91" t="s">
        <v>1543</v>
      </c>
      <c r="F1519" s="37"/>
      <c r="G1519" s="108">
        <v>72</v>
      </c>
      <c r="H1519" s="81">
        <v>1</v>
      </c>
      <c r="I1519" s="81">
        <v>14</v>
      </c>
      <c r="J1519" s="88" t="s">
        <v>59</v>
      </c>
      <c r="K1519" s="41" t="s">
        <v>26</v>
      </c>
      <c r="L1519" s="42" t="str">
        <f t="shared" si="48"/>
        <v>14grams</v>
      </c>
      <c r="M1519" s="43">
        <f t="shared" si="49"/>
        <v>14</v>
      </c>
      <c r="N1519" s="44" t="str">
        <f t="shared" si="50"/>
        <v>14grams</v>
      </c>
      <c r="O1519" s="51">
        <f t="shared" si="59"/>
        <v>72</v>
      </c>
      <c r="P1519" s="46"/>
      <c r="Q1519" s="46"/>
      <c r="R1519" s="46"/>
      <c r="S1519" s="46"/>
      <c r="T1519" s="46"/>
      <c r="U1519" s="46"/>
      <c r="V1519" s="46"/>
      <c r="W1519" s="46"/>
      <c r="X1519" s="46"/>
      <c r="Y1519" s="46"/>
      <c r="Z1519" s="46"/>
    </row>
    <row r="1520" spans="1:26" ht="13.5" customHeight="1">
      <c r="A1520" s="233">
        <v>569</v>
      </c>
      <c r="B1520" s="101" t="s">
        <v>1714</v>
      </c>
      <c r="C1520" s="34" t="s">
        <v>35</v>
      </c>
      <c r="D1520" s="525"/>
      <c r="E1520" s="415" t="s">
        <v>1715</v>
      </c>
      <c r="F1520" s="37"/>
      <c r="G1520" s="102">
        <v>180</v>
      </c>
      <c r="H1520" s="81">
        <v>1</v>
      </c>
      <c r="I1520" s="81">
        <v>896</v>
      </c>
      <c r="J1520" s="88" t="s">
        <v>59</v>
      </c>
      <c r="K1520" s="41" t="s">
        <v>26</v>
      </c>
      <c r="L1520" s="42" t="str">
        <f t="shared" si="48"/>
        <v>896grams</v>
      </c>
      <c r="M1520" s="43">
        <f t="shared" si="49"/>
        <v>896</v>
      </c>
      <c r="N1520" s="44" t="str">
        <f t="shared" si="50"/>
        <v>896grams</v>
      </c>
      <c r="O1520" s="51">
        <f t="shared" si="59"/>
        <v>180</v>
      </c>
      <c r="P1520" s="46"/>
      <c r="Q1520" s="46"/>
      <c r="R1520" s="46"/>
      <c r="S1520" s="46"/>
      <c r="T1520" s="46"/>
      <c r="U1520" s="46"/>
      <c r="V1520" s="46"/>
      <c r="W1520" s="46"/>
      <c r="X1520" s="46"/>
      <c r="Y1520" s="46"/>
      <c r="Z1520" s="46"/>
    </row>
    <row r="1521" spans="1:26" ht="13.5" customHeight="1">
      <c r="A1521" s="233">
        <v>570</v>
      </c>
      <c r="B1521" s="101" t="s">
        <v>1734</v>
      </c>
      <c r="C1521" s="34" t="s">
        <v>35</v>
      </c>
      <c r="D1521" s="35"/>
      <c r="E1521" s="101" t="s">
        <v>779</v>
      </c>
      <c r="F1521" s="37"/>
      <c r="G1521" s="108">
        <v>65</v>
      </c>
      <c r="H1521" s="81">
        <v>17</v>
      </c>
      <c r="I1521" s="81">
        <v>55</v>
      </c>
      <c r="J1521" s="88" t="s">
        <v>59</v>
      </c>
      <c r="K1521" s="41" t="s">
        <v>26</v>
      </c>
      <c r="L1521" s="42" t="str">
        <f t="shared" si="48"/>
        <v>55grams</v>
      </c>
      <c r="M1521" s="43">
        <f t="shared" si="49"/>
        <v>935</v>
      </c>
      <c r="N1521" s="44" t="str">
        <f t="shared" si="50"/>
        <v>935grams</v>
      </c>
      <c r="O1521" s="51">
        <f t="shared" si="59"/>
        <v>1105</v>
      </c>
      <c r="P1521" s="46"/>
      <c r="Q1521" s="46"/>
      <c r="R1521" s="46"/>
      <c r="S1521" s="46"/>
      <c r="T1521" s="46"/>
      <c r="U1521" s="46"/>
      <c r="V1521" s="46"/>
      <c r="W1521" s="46"/>
      <c r="X1521" s="46"/>
      <c r="Y1521" s="46"/>
      <c r="Z1521" s="46"/>
    </row>
    <row r="1522" spans="1:26" ht="13.5" customHeight="1">
      <c r="A1522" s="233">
        <v>570</v>
      </c>
      <c r="B1522" s="90" t="s">
        <v>1735</v>
      </c>
      <c r="C1522" s="34" t="s">
        <v>74</v>
      </c>
      <c r="D1522" s="90"/>
      <c r="E1522" s="91" t="s">
        <v>233</v>
      </c>
      <c r="F1522" s="111" t="s">
        <v>76</v>
      </c>
      <c r="G1522" s="108">
        <v>52.8</v>
      </c>
      <c r="H1522" s="81">
        <v>1</v>
      </c>
      <c r="I1522" s="81">
        <v>53</v>
      </c>
      <c r="J1522" s="88" t="s">
        <v>59</v>
      </c>
      <c r="K1522" s="41" t="s">
        <v>26</v>
      </c>
      <c r="L1522" s="42" t="str">
        <f t="shared" si="48"/>
        <v>53grams</v>
      </c>
      <c r="M1522" s="43">
        <f t="shared" si="49"/>
        <v>53</v>
      </c>
      <c r="N1522" s="44" t="str">
        <f t="shared" si="50"/>
        <v>53grams</v>
      </c>
      <c r="O1522" s="51">
        <f t="shared" si="59"/>
        <v>52.8</v>
      </c>
      <c r="P1522" s="46"/>
      <c r="Q1522" s="46"/>
      <c r="R1522" s="46"/>
      <c r="S1522" s="46"/>
      <c r="T1522" s="46"/>
      <c r="U1522" s="46"/>
      <c r="V1522" s="46"/>
      <c r="W1522" s="46"/>
      <c r="X1522" s="46"/>
      <c r="Y1522" s="46"/>
      <c r="Z1522" s="46"/>
    </row>
    <row r="1523" spans="1:26" ht="13.5" customHeight="1">
      <c r="A1523" s="233">
        <v>571</v>
      </c>
      <c r="B1523" s="99" t="s">
        <v>1761</v>
      </c>
      <c r="C1523" s="34" t="s">
        <v>35</v>
      </c>
      <c r="D1523" s="9"/>
      <c r="E1523" s="91" t="s">
        <v>1762</v>
      </c>
      <c r="F1523" s="37"/>
      <c r="G1523" s="108">
        <v>290</v>
      </c>
      <c r="H1523" s="81">
        <v>4</v>
      </c>
      <c r="I1523" s="81">
        <v>250</v>
      </c>
      <c r="J1523" s="88" t="s">
        <v>59</v>
      </c>
      <c r="K1523" s="41" t="s">
        <v>26</v>
      </c>
      <c r="L1523" s="42" t="str">
        <f t="shared" si="48"/>
        <v>250grams</v>
      </c>
      <c r="M1523" s="43">
        <f t="shared" si="49"/>
        <v>1000</v>
      </c>
      <c r="N1523" s="44" t="str">
        <f t="shared" si="50"/>
        <v>1000grams</v>
      </c>
      <c r="O1523" s="51">
        <f t="shared" si="59"/>
        <v>1160</v>
      </c>
      <c r="P1523" s="46"/>
      <c r="Q1523" s="46"/>
      <c r="R1523" s="46"/>
      <c r="S1523" s="46"/>
      <c r="T1523" s="46"/>
      <c r="U1523" s="46"/>
      <c r="V1523" s="46"/>
      <c r="W1523" s="46"/>
      <c r="X1523" s="46"/>
      <c r="Y1523" s="46"/>
      <c r="Z1523" s="46"/>
    </row>
    <row r="1524" spans="1:26" ht="13.5" customHeight="1">
      <c r="A1524" s="232">
        <v>571</v>
      </c>
      <c r="B1524" s="99" t="s">
        <v>1761</v>
      </c>
      <c r="C1524" s="53" t="s">
        <v>39</v>
      </c>
      <c r="D1524" s="99"/>
      <c r="E1524" s="99" t="s">
        <v>1763</v>
      </c>
      <c r="F1524" s="37"/>
      <c r="G1524" s="102">
        <v>263.5</v>
      </c>
      <c r="H1524" s="103">
        <v>1</v>
      </c>
      <c r="I1524" s="103">
        <v>250</v>
      </c>
      <c r="J1524" s="104" t="s">
        <v>29</v>
      </c>
      <c r="K1524" s="41"/>
      <c r="L1524" s="42" t="str">
        <f t="shared" si="48"/>
        <v>250ml</v>
      </c>
      <c r="M1524" s="43">
        <f t="shared" si="49"/>
        <v>250</v>
      </c>
      <c r="N1524" s="44" t="str">
        <f t="shared" si="50"/>
        <v>250ml</v>
      </c>
      <c r="O1524" s="51">
        <f t="shared" si="59"/>
        <v>263.5</v>
      </c>
      <c r="P1524" s="46"/>
      <c r="Q1524" s="46"/>
      <c r="R1524" s="46"/>
      <c r="S1524" s="46"/>
      <c r="T1524" s="46"/>
      <c r="U1524" s="46"/>
      <c r="V1524" s="46"/>
      <c r="W1524" s="46"/>
      <c r="X1524" s="46"/>
      <c r="Y1524" s="46"/>
      <c r="Z1524" s="46"/>
    </row>
    <row r="1525" spans="1:26" ht="13.5" customHeight="1">
      <c r="A1525" s="233">
        <v>571</v>
      </c>
      <c r="B1525" s="420" t="s">
        <v>1761</v>
      </c>
      <c r="C1525" s="34" t="s">
        <v>82</v>
      </c>
      <c r="D1525" s="9"/>
      <c r="E1525" s="420" t="s">
        <v>1763</v>
      </c>
      <c r="F1525" s="111" t="s">
        <v>76</v>
      </c>
      <c r="G1525" s="421">
        <v>279.10000000000002</v>
      </c>
      <c r="H1525" s="422">
        <v>1</v>
      </c>
      <c r="I1525" s="422">
        <v>250</v>
      </c>
      <c r="J1525" s="240" t="s">
        <v>29</v>
      </c>
      <c r="K1525" s="41" t="s">
        <v>26</v>
      </c>
      <c r="L1525" s="42" t="str">
        <f t="shared" si="48"/>
        <v>250ml</v>
      </c>
      <c r="M1525" s="43">
        <f t="shared" si="49"/>
        <v>250</v>
      </c>
      <c r="N1525" s="44" t="str">
        <f t="shared" si="50"/>
        <v>250ml</v>
      </c>
      <c r="O1525" s="51">
        <f t="shared" si="59"/>
        <v>279.10000000000002</v>
      </c>
      <c r="P1525" s="46"/>
      <c r="Q1525" s="46"/>
      <c r="R1525" s="46"/>
      <c r="S1525" s="46"/>
      <c r="T1525" s="46"/>
      <c r="U1525" s="46"/>
      <c r="V1525" s="46"/>
      <c r="W1525" s="46"/>
      <c r="X1525" s="46"/>
      <c r="Y1525" s="46"/>
      <c r="Z1525" s="46"/>
    </row>
    <row r="1526" spans="1:26" ht="13.5" customHeight="1">
      <c r="A1526" s="233">
        <v>571</v>
      </c>
      <c r="B1526" s="33" t="s">
        <v>1761</v>
      </c>
      <c r="C1526" s="34" t="s">
        <v>6</v>
      </c>
      <c r="D1526" s="90"/>
      <c r="E1526" s="50" t="s">
        <v>1763</v>
      </c>
      <c r="F1526" s="111"/>
      <c r="G1526" s="38">
        <v>279.7</v>
      </c>
      <c r="H1526" s="39">
        <v>1</v>
      </c>
      <c r="I1526" s="39">
        <v>250</v>
      </c>
      <c r="J1526" s="88" t="s">
        <v>59</v>
      </c>
      <c r="K1526" s="41" t="s">
        <v>26</v>
      </c>
      <c r="L1526" s="42" t="str">
        <f t="shared" si="48"/>
        <v>250grams</v>
      </c>
      <c r="M1526" s="43">
        <f t="shared" si="49"/>
        <v>250</v>
      </c>
      <c r="N1526" s="44" t="str">
        <f t="shared" si="50"/>
        <v>250grams</v>
      </c>
      <c r="O1526" s="51">
        <f t="shared" si="59"/>
        <v>279.7</v>
      </c>
      <c r="P1526" s="46"/>
      <c r="Q1526" s="46"/>
      <c r="R1526" s="46"/>
      <c r="S1526" s="46"/>
      <c r="T1526" s="46"/>
      <c r="U1526" s="46"/>
      <c r="V1526" s="46"/>
      <c r="W1526" s="46"/>
      <c r="X1526" s="46"/>
      <c r="Y1526" s="46"/>
      <c r="Z1526" s="46"/>
    </row>
    <row r="1527" spans="1:26" ht="13.5" customHeight="1">
      <c r="A1527" s="233">
        <v>572</v>
      </c>
      <c r="B1527" s="52" t="s">
        <v>2066</v>
      </c>
      <c r="C1527" s="34" t="s">
        <v>35</v>
      </c>
      <c r="D1527" s="9"/>
      <c r="E1527" s="52" t="s">
        <v>2066</v>
      </c>
      <c r="F1527" s="37"/>
      <c r="G1527" s="38">
        <v>56.4</v>
      </c>
      <c r="H1527" s="39">
        <v>1</v>
      </c>
      <c r="I1527" s="39">
        <v>430</v>
      </c>
      <c r="J1527" s="88" t="s">
        <v>29</v>
      </c>
      <c r="K1527" s="41" t="s">
        <v>26</v>
      </c>
      <c r="L1527" s="42" t="str">
        <f t="shared" si="48"/>
        <v>430ml</v>
      </c>
      <c r="M1527" s="43">
        <f t="shared" si="49"/>
        <v>430</v>
      </c>
      <c r="N1527" s="44" t="str">
        <f t="shared" si="50"/>
        <v>430ml</v>
      </c>
      <c r="O1527" s="51">
        <f t="shared" si="59"/>
        <v>56.4</v>
      </c>
      <c r="P1527" s="46"/>
      <c r="Q1527" s="46"/>
      <c r="R1527" s="46"/>
      <c r="S1527" s="46"/>
      <c r="T1527" s="46"/>
      <c r="U1527" s="46"/>
      <c r="V1527" s="46"/>
      <c r="W1527" s="46"/>
      <c r="X1527" s="46"/>
      <c r="Y1527" s="46"/>
      <c r="Z1527" s="46"/>
    </row>
    <row r="1528" spans="1:26" ht="13.5" customHeight="1">
      <c r="A1528" s="233">
        <v>572</v>
      </c>
      <c r="B1528" s="128" t="s">
        <v>2066</v>
      </c>
      <c r="C1528" s="34" t="s">
        <v>82</v>
      </c>
      <c r="D1528" s="9"/>
      <c r="E1528" s="122" t="s">
        <v>2067</v>
      </c>
      <c r="F1528" s="111" t="s">
        <v>76</v>
      </c>
      <c r="G1528" s="207">
        <v>55.55</v>
      </c>
      <c r="H1528" s="165">
        <v>2</v>
      </c>
      <c r="I1528" s="165">
        <v>490</v>
      </c>
      <c r="J1528" s="240" t="s">
        <v>29</v>
      </c>
      <c r="K1528" s="41" t="s">
        <v>26</v>
      </c>
      <c r="L1528" s="42" t="str">
        <f t="shared" si="48"/>
        <v>490ml</v>
      </c>
      <c r="M1528" s="43">
        <f t="shared" si="49"/>
        <v>980</v>
      </c>
      <c r="N1528" s="44" t="str">
        <f t="shared" si="50"/>
        <v>980ml</v>
      </c>
      <c r="O1528" s="51">
        <f t="shared" si="59"/>
        <v>111.1</v>
      </c>
      <c r="P1528" s="46"/>
      <c r="Q1528" s="46"/>
      <c r="R1528" s="46"/>
      <c r="S1528" s="46"/>
      <c r="T1528" s="46"/>
      <c r="U1528" s="46"/>
      <c r="V1528" s="46"/>
      <c r="W1528" s="46"/>
      <c r="X1528" s="46"/>
      <c r="Y1528" s="46"/>
      <c r="Z1528" s="46"/>
    </row>
    <row r="1529" spans="1:26" ht="13.5" customHeight="1">
      <c r="A1529" s="233">
        <v>572</v>
      </c>
      <c r="B1529" s="79" t="s">
        <v>2066</v>
      </c>
      <c r="C1529" s="34" t="s">
        <v>47</v>
      </c>
      <c r="D1529" s="58"/>
      <c r="E1529" s="50" t="s">
        <v>2067</v>
      </c>
      <c r="F1529" s="59"/>
      <c r="G1529" s="38">
        <v>57</v>
      </c>
      <c r="H1529" s="39">
        <v>1</v>
      </c>
      <c r="I1529" s="39">
        <v>1</v>
      </c>
      <c r="J1529" s="88" t="s">
        <v>29</v>
      </c>
      <c r="K1529" s="46"/>
      <c r="L1529" s="42" t="str">
        <f t="shared" si="48"/>
        <v>1ml</v>
      </c>
      <c r="M1529" s="43">
        <f t="shared" si="49"/>
        <v>1</v>
      </c>
      <c r="N1529" s="44" t="str">
        <f t="shared" si="50"/>
        <v>1ml</v>
      </c>
      <c r="O1529" s="51">
        <f t="shared" si="59"/>
        <v>57</v>
      </c>
      <c r="P1529" s="46"/>
      <c r="Q1529" s="46"/>
      <c r="R1529" s="46"/>
      <c r="S1529" s="46"/>
      <c r="T1529" s="46"/>
      <c r="U1529" s="46"/>
      <c r="V1529" s="46"/>
      <c r="W1529" s="46"/>
      <c r="X1529" s="46"/>
      <c r="Y1529" s="46"/>
      <c r="Z1529" s="46"/>
    </row>
    <row r="1530" spans="1:26" ht="13.5" customHeight="1">
      <c r="A1530" s="233">
        <v>573</v>
      </c>
      <c r="B1530" s="52" t="s">
        <v>2225</v>
      </c>
      <c r="C1530" s="34" t="s">
        <v>35</v>
      </c>
      <c r="D1530" s="9"/>
      <c r="E1530" s="50" t="s">
        <v>779</v>
      </c>
      <c r="F1530" s="37"/>
      <c r="G1530" s="38">
        <v>28</v>
      </c>
      <c r="H1530" s="39">
        <v>12</v>
      </c>
      <c r="I1530" s="81">
        <v>44</v>
      </c>
      <c r="J1530" s="121" t="s">
        <v>59</v>
      </c>
      <c r="K1530" s="41" t="s">
        <v>26</v>
      </c>
      <c r="L1530" s="42" t="str">
        <f t="shared" si="48"/>
        <v>44grams</v>
      </c>
      <c r="M1530" s="43">
        <f t="shared" si="49"/>
        <v>528</v>
      </c>
      <c r="N1530" s="44" t="str">
        <f t="shared" si="50"/>
        <v>528grams</v>
      </c>
      <c r="O1530" s="51">
        <f t="shared" si="59"/>
        <v>336</v>
      </c>
      <c r="P1530" s="46"/>
      <c r="Q1530" s="46"/>
      <c r="R1530" s="46"/>
      <c r="S1530" s="46"/>
      <c r="T1530" s="46"/>
      <c r="U1530" s="46"/>
      <c r="V1530" s="46"/>
      <c r="W1530" s="46"/>
      <c r="X1530" s="46"/>
      <c r="Y1530" s="46"/>
      <c r="Z1530" s="46"/>
    </row>
    <row r="1531" spans="1:26" ht="13.5" customHeight="1">
      <c r="A1531" s="232">
        <v>573</v>
      </c>
      <c r="B1531" s="52" t="s">
        <v>2225</v>
      </c>
      <c r="C1531" s="53" t="s">
        <v>39</v>
      </c>
      <c r="D1531" s="99"/>
      <c r="E1531" s="68" t="s">
        <v>2226</v>
      </c>
      <c r="F1531" s="37"/>
      <c r="G1531" s="102">
        <v>28</v>
      </c>
      <c r="H1531" s="103">
        <v>19</v>
      </c>
      <c r="I1531" s="103">
        <v>44</v>
      </c>
      <c r="J1531" s="56" t="s">
        <v>59</v>
      </c>
      <c r="K1531" s="41"/>
      <c r="L1531" s="42" t="str">
        <f t="shared" si="48"/>
        <v>44grams</v>
      </c>
      <c r="M1531" s="43">
        <f t="shared" si="49"/>
        <v>836</v>
      </c>
      <c r="N1531" s="44" t="str">
        <f t="shared" si="50"/>
        <v>836grams</v>
      </c>
      <c r="O1531" s="51">
        <f t="shared" si="59"/>
        <v>532</v>
      </c>
      <c r="P1531" s="46"/>
      <c r="Q1531" s="46"/>
      <c r="R1531" s="46"/>
      <c r="S1531" s="46"/>
      <c r="T1531" s="46"/>
      <c r="U1531" s="46"/>
      <c r="V1531" s="46"/>
      <c r="W1531" s="46"/>
      <c r="X1531" s="46"/>
      <c r="Y1531" s="46"/>
      <c r="Z1531" s="46"/>
    </row>
    <row r="1532" spans="1:26" ht="13.5" customHeight="1">
      <c r="A1532" s="233">
        <v>573</v>
      </c>
      <c r="B1532" s="128" t="s">
        <v>2225</v>
      </c>
      <c r="C1532" s="34" t="s">
        <v>82</v>
      </c>
      <c r="D1532" s="9"/>
      <c r="E1532" s="122" t="s">
        <v>2226</v>
      </c>
      <c r="F1532" s="111" t="s">
        <v>76</v>
      </c>
      <c r="G1532" s="205">
        <v>27.7</v>
      </c>
      <c r="H1532" s="129">
        <v>7</v>
      </c>
      <c r="I1532" s="129">
        <v>44</v>
      </c>
      <c r="J1532" s="130" t="s">
        <v>59</v>
      </c>
      <c r="K1532" s="41" t="s">
        <v>26</v>
      </c>
      <c r="L1532" s="42" t="str">
        <f t="shared" si="48"/>
        <v>44grams</v>
      </c>
      <c r="M1532" s="43">
        <f t="shared" si="49"/>
        <v>308</v>
      </c>
      <c r="N1532" s="44" t="str">
        <f t="shared" si="50"/>
        <v>308grams</v>
      </c>
      <c r="O1532" s="51">
        <f t="shared" si="59"/>
        <v>193.9</v>
      </c>
      <c r="P1532" s="46"/>
      <c r="Q1532" s="46"/>
      <c r="R1532" s="46"/>
      <c r="S1532" s="46"/>
      <c r="T1532" s="46"/>
      <c r="U1532" s="46"/>
      <c r="V1532" s="46"/>
      <c r="W1532" s="46"/>
      <c r="X1532" s="46"/>
      <c r="Y1532" s="46"/>
      <c r="Z1532" s="46"/>
    </row>
    <row r="1533" spans="1:26" ht="13.5" customHeight="1">
      <c r="A1533" s="233">
        <v>573</v>
      </c>
      <c r="B1533" s="36" t="s">
        <v>2225</v>
      </c>
      <c r="C1533" s="34" t="s">
        <v>27</v>
      </c>
      <c r="D1533" s="35"/>
      <c r="E1533" s="36" t="s">
        <v>2227</v>
      </c>
      <c r="F1533" s="37"/>
      <c r="G1533" s="108">
        <v>14.8</v>
      </c>
      <c r="H1533" s="81">
        <v>12</v>
      </c>
      <c r="I1533" s="81">
        <v>25</v>
      </c>
      <c r="J1533" s="40" t="s">
        <v>59</v>
      </c>
      <c r="K1533" s="41" t="s">
        <v>26</v>
      </c>
      <c r="L1533" s="42" t="str">
        <f t="shared" si="48"/>
        <v>25grams</v>
      </c>
      <c r="M1533" s="43">
        <f t="shared" si="49"/>
        <v>300</v>
      </c>
      <c r="N1533" s="44" t="str">
        <f t="shared" si="50"/>
        <v>300grams</v>
      </c>
      <c r="O1533" s="45">
        <f t="shared" si="59"/>
        <v>177.60000000000002</v>
      </c>
      <c r="P1533" s="46"/>
      <c r="Q1533" s="46"/>
      <c r="R1533" s="46"/>
      <c r="S1533" s="46"/>
      <c r="T1533" s="46"/>
      <c r="U1533" s="46"/>
      <c r="V1533" s="46"/>
      <c r="W1533" s="46"/>
      <c r="X1533" s="46"/>
      <c r="Y1533" s="46"/>
      <c r="Z1533" s="46"/>
    </row>
    <row r="1534" spans="1:26" ht="13.5" customHeight="1">
      <c r="A1534" s="233">
        <v>573</v>
      </c>
      <c r="B1534" s="57" t="s">
        <v>2225</v>
      </c>
      <c r="C1534" s="34" t="s">
        <v>47</v>
      </c>
      <c r="D1534" s="59"/>
      <c r="E1534" s="50" t="s">
        <v>2226</v>
      </c>
      <c r="F1534" s="59"/>
      <c r="G1534" s="108">
        <v>27.7</v>
      </c>
      <c r="H1534" s="81">
        <v>40.045000000000002</v>
      </c>
      <c r="I1534" s="81">
        <v>1</v>
      </c>
      <c r="J1534" s="40" t="s">
        <v>59</v>
      </c>
      <c r="K1534" s="46"/>
      <c r="L1534" s="42" t="str">
        <f t="shared" si="48"/>
        <v>1grams</v>
      </c>
      <c r="M1534" s="43">
        <f t="shared" si="49"/>
        <v>40.045000000000002</v>
      </c>
      <c r="N1534" s="44" t="str">
        <f t="shared" si="50"/>
        <v>40.045grams</v>
      </c>
      <c r="O1534" s="51">
        <f t="shared" si="59"/>
        <v>1109.2465</v>
      </c>
      <c r="P1534" s="46"/>
      <c r="Q1534" s="46"/>
      <c r="R1534" s="46"/>
      <c r="S1534" s="46"/>
      <c r="T1534" s="46"/>
      <c r="U1534" s="46"/>
      <c r="V1534" s="46"/>
      <c r="W1534" s="46"/>
      <c r="X1534" s="46"/>
      <c r="Y1534" s="46"/>
      <c r="Z1534" s="46"/>
    </row>
    <row r="1535" spans="1:26" ht="13.5" customHeight="1">
      <c r="A1535" s="233">
        <v>574</v>
      </c>
      <c r="B1535" s="52" t="s">
        <v>2279</v>
      </c>
      <c r="C1535" s="34" t="s">
        <v>35</v>
      </c>
      <c r="D1535" s="35"/>
      <c r="E1535" s="68" t="s">
        <v>2280</v>
      </c>
      <c r="F1535" s="37"/>
      <c r="G1535" s="102">
        <v>198</v>
      </c>
      <c r="H1535" s="81">
        <v>1</v>
      </c>
      <c r="I1535" s="81">
        <v>500</v>
      </c>
      <c r="J1535" s="40" t="s">
        <v>29</v>
      </c>
      <c r="K1535" s="41" t="s">
        <v>26</v>
      </c>
      <c r="L1535" s="42" t="str">
        <f t="shared" si="48"/>
        <v>500ml</v>
      </c>
      <c r="M1535" s="43">
        <f t="shared" si="49"/>
        <v>500</v>
      </c>
      <c r="N1535" s="44" t="str">
        <f t="shared" si="50"/>
        <v>500ml</v>
      </c>
      <c r="O1535" s="51">
        <f t="shared" si="59"/>
        <v>198</v>
      </c>
      <c r="P1535" s="46"/>
      <c r="Q1535" s="46"/>
      <c r="R1535" s="46"/>
      <c r="S1535" s="46"/>
      <c r="T1535" s="46"/>
      <c r="U1535" s="46"/>
      <c r="V1535" s="46"/>
      <c r="W1535" s="46"/>
      <c r="X1535" s="46"/>
      <c r="Y1535" s="46"/>
      <c r="Z1535" s="46"/>
    </row>
    <row r="1536" spans="1:26" ht="13.5" customHeight="1">
      <c r="A1536" s="233">
        <v>575</v>
      </c>
      <c r="B1536" s="52" t="s">
        <v>2454</v>
      </c>
      <c r="C1536" s="34" t="s">
        <v>35</v>
      </c>
      <c r="D1536" s="35"/>
      <c r="E1536" s="68" t="s">
        <v>2296</v>
      </c>
      <c r="F1536" s="37"/>
      <c r="G1536" s="102">
        <v>82.8</v>
      </c>
      <c r="H1536" s="81">
        <v>5</v>
      </c>
      <c r="I1536" s="81">
        <v>900</v>
      </c>
      <c r="J1536" s="40" t="s">
        <v>33</v>
      </c>
      <c r="K1536" s="41" t="s">
        <v>26</v>
      </c>
      <c r="L1536" s="42" t="str">
        <f t="shared" si="48"/>
        <v>900kg</v>
      </c>
      <c r="M1536" s="43">
        <f t="shared" si="49"/>
        <v>4500</v>
      </c>
      <c r="N1536" s="44" t="str">
        <f t="shared" si="50"/>
        <v>4500kg</v>
      </c>
      <c r="O1536" s="51">
        <f t="shared" si="59"/>
        <v>414</v>
      </c>
      <c r="P1536" s="46"/>
      <c r="Q1536" s="46"/>
      <c r="R1536" s="46"/>
      <c r="S1536" s="46"/>
      <c r="T1536" s="46"/>
      <c r="U1536" s="46"/>
      <c r="V1536" s="46"/>
      <c r="W1536" s="46"/>
      <c r="X1536" s="46"/>
      <c r="Y1536" s="46"/>
      <c r="Z1536" s="46"/>
    </row>
    <row r="1537" spans="1:26" ht="13.5" customHeight="1">
      <c r="A1537" s="233">
        <v>576</v>
      </c>
      <c r="B1537" s="52" t="s">
        <v>2411</v>
      </c>
      <c r="C1537" s="34" t="s">
        <v>35</v>
      </c>
      <c r="D1537" s="35"/>
      <c r="E1537" s="50" t="s">
        <v>137</v>
      </c>
      <c r="F1537" s="37"/>
      <c r="G1537" s="108">
        <v>80</v>
      </c>
      <c r="H1537" s="81">
        <v>2</v>
      </c>
      <c r="I1537" s="81">
        <v>500</v>
      </c>
      <c r="J1537" s="56" t="s">
        <v>59</v>
      </c>
      <c r="K1537" s="41" t="s">
        <v>26</v>
      </c>
      <c r="L1537" s="42" t="str">
        <f t="shared" si="48"/>
        <v>500grams</v>
      </c>
      <c r="M1537" s="43">
        <f t="shared" si="49"/>
        <v>1000</v>
      </c>
      <c r="N1537" s="44" t="str">
        <f t="shared" si="50"/>
        <v>1000grams</v>
      </c>
      <c r="O1537" s="51">
        <f t="shared" si="59"/>
        <v>160</v>
      </c>
      <c r="P1537" s="46"/>
      <c r="Q1537" s="46"/>
      <c r="R1537" s="46"/>
      <c r="S1537" s="46"/>
      <c r="T1537" s="46"/>
      <c r="U1537" s="46"/>
      <c r="V1537" s="46"/>
      <c r="W1537" s="46"/>
      <c r="X1537" s="46"/>
      <c r="Y1537" s="46"/>
      <c r="Z1537" s="46"/>
    </row>
    <row r="1538" spans="1:26" ht="13.5" customHeight="1">
      <c r="A1538" s="233">
        <v>576</v>
      </c>
      <c r="B1538" s="79" t="s">
        <v>2411</v>
      </c>
      <c r="C1538" s="94" t="s">
        <v>68</v>
      </c>
      <c r="D1538" s="59"/>
      <c r="E1538" s="116"/>
      <c r="F1538" s="59"/>
      <c r="G1538" s="95">
        <v>0.65</v>
      </c>
      <c r="H1538" s="97">
        <v>200</v>
      </c>
      <c r="I1538" s="97">
        <v>1000</v>
      </c>
      <c r="J1538" s="131" t="s">
        <v>59</v>
      </c>
      <c r="K1538" s="46"/>
      <c r="L1538" s="42" t="str">
        <f t="shared" si="48"/>
        <v>1000grams</v>
      </c>
      <c r="M1538" s="43">
        <f t="shared" si="49"/>
        <v>200000</v>
      </c>
      <c r="N1538" s="44" t="str">
        <f t="shared" si="50"/>
        <v>200000grams</v>
      </c>
      <c r="O1538" s="51">
        <f t="shared" si="59"/>
        <v>130</v>
      </c>
      <c r="P1538" s="46"/>
      <c r="Q1538" s="46"/>
      <c r="R1538" s="46"/>
      <c r="S1538" s="46"/>
      <c r="T1538" s="46"/>
      <c r="U1538" s="46"/>
      <c r="V1538" s="46"/>
      <c r="W1538" s="46"/>
      <c r="X1538" s="46"/>
      <c r="Y1538" s="46"/>
      <c r="Z1538" s="46"/>
    </row>
    <row r="1539" spans="1:26" ht="13.5" customHeight="1">
      <c r="A1539" s="233">
        <v>577</v>
      </c>
      <c r="B1539" s="68" t="s">
        <v>1887</v>
      </c>
      <c r="C1539" s="34" t="s">
        <v>35</v>
      </c>
      <c r="D1539" s="35"/>
      <c r="E1539" s="50" t="s">
        <v>1888</v>
      </c>
      <c r="F1539" s="37"/>
      <c r="G1539" s="108">
        <v>80</v>
      </c>
      <c r="H1539" s="81">
        <v>1</v>
      </c>
      <c r="I1539" s="81">
        <v>1000</v>
      </c>
      <c r="J1539" s="40" t="s">
        <v>33</v>
      </c>
      <c r="K1539" s="41" t="s">
        <v>26</v>
      </c>
      <c r="L1539" s="42" t="str">
        <f t="shared" ref="L1539:L1793" si="60">CONCATENATE(I1539,J1539)</f>
        <v>1000kg</v>
      </c>
      <c r="M1539" s="43">
        <f t="shared" ref="M1539:M1793" si="61">H1539*I1539</f>
        <v>1000</v>
      </c>
      <c r="N1539" s="44" t="str">
        <f t="shared" ref="N1539:N1793" si="62">CONCATENATE(M1539,J1539)</f>
        <v>1000kg</v>
      </c>
      <c r="O1539" s="51">
        <f t="shared" si="59"/>
        <v>80</v>
      </c>
      <c r="P1539" s="46"/>
      <c r="Q1539" s="46"/>
      <c r="R1539" s="46"/>
      <c r="S1539" s="46"/>
      <c r="T1539" s="46"/>
      <c r="U1539" s="46"/>
      <c r="V1539" s="46"/>
      <c r="W1539" s="46"/>
      <c r="X1539" s="46"/>
      <c r="Y1539" s="46"/>
      <c r="Z1539" s="46"/>
    </row>
    <row r="1540" spans="1:26" ht="13.5" customHeight="1">
      <c r="A1540" s="232">
        <v>577</v>
      </c>
      <c r="B1540" s="68" t="s">
        <v>1887</v>
      </c>
      <c r="C1540" s="53" t="s">
        <v>39</v>
      </c>
      <c r="D1540" s="68"/>
      <c r="E1540" s="99" t="s">
        <v>1445</v>
      </c>
      <c r="F1540" s="37"/>
      <c r="G1540" s="102">
        <v>75</v>
      </c>
      <c r="H1540" s="153">
        <v>2</v>
      </c>
      <c r="I1540" s="103">
        <v>1000</v>
      </c>
      <c r="J1540" s="56" t="s">
        <v>59</v>
      </c>
      <c r="K1540" s="41"/>
      <c r="L1540" s="42" t="str">
        <f t="shared" si="60"/>
        <v>1000grams</v>
      </c>
      <c r="M1540" s="43">
        <f t="shared" si="61"/>
        <v>2000</v>
      </c>
      <c r="N1540" s="44" t="str">
        <f t="shared" si="62"/>
        <v>2000grams</v>
      </c>
      <c r="O1540" s="51">
        <f t="shared" si="59"/>
        <v>150</v>
      </c>
      <c r="P1540" s="46"/>
      <c r="Q1540" s="46"/>
      <c r="R1540" s="46"/>
      <c r="S1540" s="46"/>
      <c r="T1540" s="46"/>
      <c r="U1540" s="46"/>
      <c r="V1540" s="46"/>
      <c r="W1540" s="46"/>
      <c r="X1540" s="46"/>
      <c r="Y1540" s="46"/>
      <c r="Z1540" s="46"/>
    </row>
    <row r="1541" spans="1:26" ht="13.5" customHeight="1">
      <c r="A1541" s="233">
        <v>577</v>
      </c>
      <c r="B1541" s="580" t="s">
        <v>1887</v>
      </c>
      <c r="C1541" s="34" t="s">
        <v>82</v>
      </c>
      <c r="D1541" s="35"/>
      <c r="E1541" s="580" t="s">
        <v>1889</v>
      </c>
      <c r="F1541" s="111" t="s">
        <v>76</v>
      </c>
      <c r="G1541" s="205">
        <v>46</v>
      </c>
      <c r="H1541" s="129">
        <v>2</v>
      </c>
      <c r="I1541" s="129">
        <v>500</v>
      </c>
      <c r="J1541" s="240" t="s">
        <v>59</v>
      </c>
      <c r="K1541" s="41" t="s">
        <v>26</v>
      </c>
      <c r="L1541" s="42" t="str">
        <f t="shared" si="60"/>
        <v>500grams</v>
      </c>
      <c r="M1541" s="43">
        <f t="shared" si="61"/>
        <v>1000</v>
      </c>
      <c r="N1541" s="44" t="str">
        <f t="shared" si="62"/>
        <v>1000grams</v>
      </c>
      <c r="O1541" s="51">
        <f t="shared" si="59"/>
        <v>92</v>
      </c>
      <c r="P1541" s="46"/>
      <c r="Q1541" s="46"/>
      <c r="R1541" s="46"/>
      <c r="S1541" s="46"/>
      <c r="T1541" s="46"/>
      <c r="U1541" s="46"/>
      <c r="V1541" s="46"/>
      <c r="W1541" s="46"/>
      <c r="X1541" s="46"/>
      <c r="Y1541" s="46"/>
      <c r="Z1541" s="46"/>
    </row>
    <row r="1542" spans="1:26" ht="13.5" customHeight="1">
      <c r="A1542" s="233">
        <v>578</v>
      </c>
      <c r="B1542" s="68" t="s">
        <v>2307</v>
      </c>
      <c r="C1542" s="34" t="s">
        <v>35</v>
      </c>
      <c r="D1542" s="35"/>
      <c r="E1542" s="68" t="s">
        <v>1889</v>
      </c>
      <c r="F1542" s="37"/>
      <c r="G1542" s="102">
        <v>72</v>
      </c>
      <c r="H1542" s="81">
        <v>2</v>
      </c>
      <c r="I1542" s="81">
        <v>500</v>
      </c>
      <c r="J1542" s="88" t="s">
        <v>59</v>
      </c>
      <c r="K1542" s="41" t="s">
        <v>26</v>
      </c>
      <c r="L1542" s="42" t="str">
        <f t="shared" si="60"/>
        <v>500grams</v>
      </c>
      <c r="M1542" s="43">
        <f t="shared" si="61"/>
        <v>1000</v>
      </c>
      <c r="N1542" s="44" t="str">
        <f t="shared" si="62"/>
        <v>1000grams</v>
      </c>
      <c r="O1542" s="51">
        <f t="shared" si="59"/>
        <v>144</v>
      </c>
      <c r="P1542" s="46"/>
      <c r="Q1542" s="46"/>
      <c r="R1542" s="46"/>
      <c r="S1542" s="46"/>
      <c r="T1542" s="46"/>
      <c r="U1542" s="46"/>
      <c r="V1542" s="46"/>
      <c r="W1542" s="46"/>
      <c r="X1542" s="46"/>
      <c r="Y1542" s="46"/>
      <c r="Z1542" s="46"/>
    </row>
    <row r="1543" spans="1:26" ht="13.5" customHeight="1">
      <c r="A1543" s="233">
        <v>579</v>
      </c>
      <c r="B1543" s="68" t="s">
        <v>958</v>
      </c>
      <c r="C1543" s="34" t="s">
        <v>35</v>
      </c>
      <c r="D1543" s="35"/>
      <c r="E1543" s="68" t="s">
        <v>959</v>
      </c>
      <c r="F1543" s="37"/>
      <c r="G1543" s="102">
        <v>78</v>
      </c>
      <c r="H1543" s="81">
        <v>2</v>
      </c>
      <c r="I1543" s="81">
        <v>500</v>
      </c>
      <c r="J1543" s="88" t="s">
        <v>59</v>
      </c>
      <c r="K1543" s="41" t="s">
        <v>26</v>
      </c>
      <c r="L1543" s="42" t="str">
        <f t="shared" si="60"/>
        <v>500grams</v>
      </c>
      <c r="M1543" s="43">
        <f t="shared" si="61"/>
        <v>1000</v>
      </c>
      <c r="N1543" s="44" t="str">
        <f t="shared" si="62"/>
        <v>1000grams</v>
      </c>
      <c r="O1543" s="51">
        <f t="shared" si="59"/>
        <v>156</v>
      </c>
      <c r="P1543" s="46"/>
      <c r="Q1543" s="46"/>
      <c r="R1543" s="46"/>
      <c r="S1543" s="46"/>
      <c r="T1543" s="46"/>
      <c r="U1543" s="46"/>
      <c r="V1543" s="46"/>
      <c r="W1543" s="46"/>
      <c r="X1543" s="46"/>
      <c r="Y1543" s="46"/>
      <c r="Z1543" s="46"/>
    </row>
    <row r="1544" spans="1:26" ht="13.5" customHeight="1">
      <c r="A1544" s="233">
        <v>580</v>
      </c>
      <c r="B1544" s="33" t="s">
        <v>2425</v>
      </c>
      <c r="C1544" s="34" t="s">
        <v>35</v>
      </c>
      <c r="D1544" s="35"/>
      <c r="E1544" s="209" t="s">
        <v>2426</v>
      </c>
      <c r="F1544" s="37"/>
      <c r="G1544" s="108">
        <v>12.36</v>
      </c>
      <c r="H1544" s="81">
        <v>32</v>
      </c>
      <c r="I1544" s="81">
        <v>1</v>
      </c>
      <c r="J1544" s="88" t="s">
        <v>42</v>
      </c>
      <c r="K1544" s="41" t="s">
        <v>26</v>
      </c>
      <c r="L1544" s="42" t="str">
        <f t="shared" si="60"/>
        <v>1packs</v>
      </c>
      <c r="M1544" s="43">
        <f t="shared" si="61"/>
        <v>32</v>
      </c>
      <c r="N1544" s="44" t="str">
        <f t="shared" si="62"/>
        <v>32packs</v>
      </c>
      <c r="O1544" s="51">
        <f t="shared" si="59"/>
        <v>395.52</v>
      </c>
      <c r="P1544" s="46"/>
      <c r="Q1544" s="46"/>
      <c r="R1544" s="46"/>
      <c r="S1544" s="46"/>
      <c r="T1544" s="46"/>
      <c r="U1544" s="46"/>
      <c r="V1544" s="46"/>
      <c r="W1544" s="46"/>
      <c r="X1544" s="46"/>
      <c r="Y1544" s="46"/>
      <c r="Z1544" s="46"/>
    </row>
    <row r="1545" spans="1:26" ht="13.5" customHeight="1">
      <c r="A1545" s="233">
        <v>580</v>
      </c>
      <c r="B1545" s="209" t="s">
        <v>2425</v>
      </c>
      <c r="C1545" s="34" t="s">
        <v>74</v>
      </c>
      <c r="D1545" s="145"/>
      <c r="E1545" s="116" t="s">
        <v>2429</v>
      </c>
      <c r="F1545" s="111" t="s">
        <v>76</v>
      </c>
      <c r="G1545" s="108">
        <v>60</v>
      </c>
      <c r="H1545" s="81">
        <v>3</v>
      </c>
      <c r="I1545" s="81">
        <v>3</v>
      </c>
      <c r="J1545" s="88" t="s">
        <v>42</v>
      </c>
      <c r="K1545" s="41" t="s">
        <v>26</v>
      </c>
      <c r="L1545" s="42" t="str">
        <f t="shared" si="60"/>
        <v>3packs</v>
      </c>
      <c r="M1545" s="43">
        <f t="shared" si="61"/>
        <v>9</v>
      </c>
      <c r="N1545" s="44" t="str">
        <f t="shared" si="62"/>
        <v>9packs</v>
      </c>
      <c r="O1545" s="51">
        <f t="shared" si="59"/>
        <v>180</v>
      </c>
      <c r="P1545" s="46"/>
      <c r="Q1545" s="46"/>
      <c r="R1545" s="46"/>
      <c r="S1545" s="46"/>
      <c r="T1545" s="46"/>
      <c r="U1545" s="46"/>
      <c r="V1545" s="46"/>
      <c r="W1545" s="46"/>
      <c r="X1545" s="46"/>
      <c r="Y1545" s="46"/>
      <c r="Z1545" s="46"/>
    </row>
    <row r="1546" spans="1:26" ht="13.5" customHeight="1">
      <c r="A1546" s="233">
        <v>580</v>
      </c>
      <c r="B1546" s="79" t="s">
        <v>2425</v>
      </c>
      <c r="C1546" s="34" t="s">
        <v>47</v>
      </c>
      <c r="D1546" s="80"/>
      <c r="E1546" s="50" t="s">
        <v>2427</v>
      </c>
      <c r="F1546" s="59"/>
      <c r="G1546" s="108">
        <v>15.2</v>
      </c>
      <c r="H1546" s="81">
        <v>30</v>
      </c>
      <c r="I1546" s="81" t="s">
        <v>2428</v>
      </c>
      <c r="J1546" s="88" t="s">
        <v>37</v>
      </c>
      <c r="K1546" s="46"/>
      <c r="L1546" s="42" t="str">
        <f t="shared" si="60"/>
        <v>1`pieces</v>
      </c>
      <c r="M1546" s="43" t="e">
        <f t="shared" si="61"/>
        <v>#VALUE!</v>
      </c>
      <c r="N1546" s="44" t="e">
        <f t="shared" si="62"/>
        <v>#VALUE!</v>
      </c>
      <c r="O1546" s="51">
        <f t="shared" si="59"/>
        <v>456</v>
      </c>
      <c r="P1546" s="46"/>
      <c r="Q1546" s="46"/>
      <c r="R1546" s="46"/>
      <c r="S1546" s="46"/>
      <c r="T1546" s="46"/>
      <c r="U1546" s="46"/>
      <c r="V1546" s="46"/>
      <c r="W1546" s="46"/>
      <c r="X1546" s="46"/>
      <c r="Y1546" s="46"/>
      <c r="Z1546" s="46"/>
    </row>
    <row r="1547" spans="1:26" ht="13.5" customHeight="1">
      <c r="A1547" s="233">
        <v>580</v>
      </c>
      <c r="B1547" s="57" t="s">
        <v>2425</v>
      </c>
      <c r="C1547" s="94" t="s">
        <v>68</v>
      </c>
      <c r="D1547" s="80"/>
      <c r="E1547" s="116"/>
      <c r="F1547" s="59"/>
      <c r="G1547" s="95">
        <v>63.5</v>
      </c>
      <c r="H1547" s="97">
        <v>10</v>
      </c>
      <c r="I1547" s="97">
        <v>1</v>
      </c>
      <c r="J1547" s="110" t="s">
        <v>37</v>
      </c>
      <c r="K1547" s="46"/>
      <c r="L1547" s="42" t="str">
        <f t="shared" si="60"/>
        <v>1pieces</v>
      </c>
      <c r="M1547" s="43">
        <f t="shared" si="61"/>
        <v>10</v>
      </c>
      <c r="N1547" s="44" t="str">
        <f t="shared" si="62"/>
        <v>10pieces</v>
      </c>
      <c r="O1547" s="51">
        <f t="shared" si="59"/>
        <v>635</v>
      </c>
      <c r="P1547" s="46"/>
      <c r="Q1547" s="46"/>
      <c r="R1547" s="46"/>
      <c r="S1547" s="46"/>
      <c r="T1547" s="46"/>
      <c r="U1547" s="46"/>
      <c r="V1547" s="46"/>
      <c r="W1547" s="46"/>
      <c r="X1547" s="46"/>
      <c r="Y1547" s="46"/>
      <c r="Z1547" s="46"/>
    </row>
    <row r="1548" spans="1:26" ht="13.5" customHeight="1">
      <c r="A1548" s="233">
        <v>581</v>
      </c>
      <c r="B1548" s="33" t="s">
        <v>2430</v>
      </c>
      <c r="C1548" s="34" t="s">
        <v>35</v>
      </c>
      <c r="D1548" s="139"/>
      <c r="E1548" s="50" t="s">
        <v>2431</v>
      </c>
      <c r="F1548" s="37"/>
      <c r="G1548" s="108">
        <v>15.2</v>
      </c>
      <c r="H1548" s="81">
        <v>4</v>
      </c>
      <c r="I1548" s="81">
        <v>1</v>
      </c>
      <c r="J1548" s="88" t="s">
        <v>42</v>
      </c>
      <c r="K1548" s="41" t="s">
        <v>26</v>
      </c>
      <c r="L1548" s="42" t="str">
        <f t="shared" si="60"/>
        <v>1packs</v>
      </c>
      <c r="M1548" s="43">
        <f t="shared" si="61"/>
        <v>4</v>
      </c>
      <c r="N1548" s="44" t="str">
        <f t="shared" si="62"/>
        <v>4packs</v>
      </c>
      <c r="O1548" s="51">
        <f t="shared" si="59"/>
        <v>60.8</v>
      </c>
      <c r="P1548" s="46"/>
      <c r="Q1548" s="46"/>
      <c r="R1548" s="46"/>
      <c r="S1548" s="46"/>
      <c r="T1548" s="46"/>
      <c r="U1548" s="46"/>
      <c r="V1548" s="46"/>
      <c r="W1548" s="46"/>
      <c r="X1548" s="46"/>
      <c r="Y1548" s="46"/>
      <c r="Z1548" s="46"/>
    </row>
    <row r="1549" spans="1:26" ht="13.5" customHeight="1">
      <c r="A1549" s="233">
        <v>582</v>
      </c>
      <c r="B1549" s="48" t="s">
        <v>2374</v>
      </c>
      <c r="C1549" s="34" t="s">
        <v>35</v>
      </c>
      <c r="D1549" s="139"/>
      <c r="E1549" s="50" t="s">
        <v>36</v>
      </c>
      <c r="F1549" s="37"/>
      <c r="G1549" s="108">
        <v>25</v>
      </c>
      <c r="H1549" s="81">
        <v>3</v>
      </c>
      <c r="I1549" s="81">
        <v>1</v>
      </c>
      <c r="J1549" s="88" t="s">
        <v>42</v>
      </c>
      <c r="K1549" s="41" t="s">
        <v>26</v>
      </c>
      <c r="L1549" s="42" t="str">
        <f t="shared" si="60"/>
        <v>1packs</v>
      </c>
      <c r="M1549" s="43">
        <f t="shared" si="61"/>
        <v>3</v>
      </c>
      <c r="N1549" s="44" t="str">
        <f t="shared" si="62"/>
        <v>3packs</v>
      </c>
      <c r="O1549" s="51">
        <f t="shared" si="59"/>
        <v>75</v>
      </c>
      <c r="P1549" s="46"/>
      <c r="Q1549" s="46"/>
      <c r="R1549" s="46"/>
      <c r="S1549" s="46"/>
      <c r="T1549" s="46"/>
      <c r="U1549" s="46"/>
      <c r="V1549" s="46"/>
      <c r="W1549" s="46"/>
      <c r="X1549" s="46"/>
      <c r="Y1549" s="46"/>
      <c r="Z1549" s="46"/>
    </row>
    <row r="1550" spans="1:26" ht="13.5" customHeight="1">
      <c r="A1550" s="233">
        <v>583</v>
      </c>
      <c r="B1550" s="48" t="s">
        <v>2375</v>
      </c>
      <c r="C1550" s="34" t="s">
        <v>35</v>
      </c>
      <c r="D1550" s="139"/>
      <c r="E1550" s="50" t="s">
        <v>36</v>
      </c>
      <c r="F1550" s="37"/>
      <c r="G1550" s="108">
        <v>44.6</v>
      </c>
      <c r="H1550" s="81">
        <v>6</v>
      </c>
      <c r="I1550" s="81">
        <v>1</v>
      </c>
      <c r="J1550" s="88" t="s">
        <v>42</v>
      </c>
      <c r="K1550" s="41" t="s">
        <v>26</v>
      </c>
      <c r="L1550" s="42" t="str">
        <f t="shared" si="60"/>
        <v>1packs</v>
      </c>
      <c r="M1550" s="43">
        <f t="shared" si="61"/>
        <v>6</v>
      </c>
      <c r="N1550" s="44" t="str">
        <f t="shared" si="62"/>
        <v>6packs</v>
      </c>
      <c r="O1550" s="51">
        <f t="shared" si="59"/>
        <v>267.60000000000002</v>
      </c>
      <c r="P1550" s="46"/>
      <c r="Q1550" s="46"/>
      <c r="R1550" s="46"/>
      <c r="S1550" s="46"/>
      <c r="T1550" s="46"/>
      <c r="U1550" s="46"/>
      <c r="V1550" s="46"/>
      <c r="W1550" s="46"/>
      <c r="X1550" s="46"/>
      <c r="Y1550" s="46"/>
      <c r="Z1550" s="46"/>
    </row>
    <row r="1551" spans="1:26" ht="13.5" customHeight="1">
      <c r="A1551" s="233">
        <v>584</v>
      </c>
      <c r="B1551" s="48" t="s">
        <v>634</v>
      </c>
      <c r="C1551" s="34" t="s">
        <v>35</v>
      </c>
      <c r="D1551" s="139"/>
      <c r="E1551" s="144" t="s">
        <v>635</v>
      </c>
      <c r="F1551" s="37"/>
      <c r="G1551" s="108">
        <v>300</v>
      </c>
      <c r="H1551" s="81">
        <v>1</v>
      </c>
      <c r="I1551" s="81">
        <v>1</v>
      </c>
      <c r="J1551" s="88" t="s">
        <v>117</v>
      </c>
      <c r="K1551" s="41" t="s">
        <v>26</v>
      </c>
      <c r="L1551" s="42" t="str">
        <f t="shared" si="60"/>
        <v>1rolls</v>
      </c>
      <c r="M1551" s="43">
        <f t="shared" si="61"/>
        <v>1</v>
      </c>
      <c r="N1551" s="44" t="str">
        <f t="shared" si="62"/>
        <v>1rolls</v>
      </c>
      <c r="O1551" s="51">
        <f t="shared" si="59"/>
        <v>300</v>
      </c>
      <c r="P1551" s="46"/>
      <c r="Q1551" s="46"/>
      <c r="R1551" s="46"/>
      <c r="S1551" s="46"/>
      <c r="T1551" s="46"/>
      <c r="U1551" s="46"/>
      <c r="V1551" s="46"/>
      <c r="W1551" s="46"/>
      <c r="X1551" s="46"/>
      <c r="Y1551" s="46"/>
      <c r="Z1551" s="46"/>
    </row>
    <row r="1552" spans="1:26" ht="13.5" customHeight="1">
      <c r="A1552" s="233">
        <v>585</v>
      </c>
      <c r="B1552" s="48" t="s">
        <v>2049</v>
      </c>
      <c r="C1552" s="34" t="s">
        <v>35</v>
      </c>
      <c r="D1552" s="139"/>
      <c r="E1552" s="50" t="s">
        <v>2050</v>
      </c>
      <c r="F1552" s="37"/>
      <c r="G1552" s="108">
        <v>3.65</v>
      </c>
      <c r="H1552" s="81">
        <v>50</v>
      </c>
      <c r="I1552" s="81">
        <v>1</v>
      </c>
      <c r="J1552" s="88" t="s">
        <v>37</v>
      </c>
      <c r="K1552" s="41" t="s">
        <v>26</v>
      </c>
      <c r="L1552" s="42" t="str">
        <f t="shared" si="60"/>
        <v>1pieces</v>
      </c>
      <c r="M1552" s="43">
        <f t="shared" si="61"/>
        <v>50</v>
      </c>
      <c r="N1552" s="44" t="str">
        <f t="shared" si="62"/>
        <v>50pieces</v>
      </c>
      <c r="O1552" s="51">
        <f t="shared" si="59"/>
        <v>182.5</v>
      </c>
      <c r="P1552" s="46"/>
      <c r="Q1552" s="46"/>
      <c r="R1552" s="46"/>
      <c r="S1552" s="46"/>
      <c r="T1552" s="46"/>
      <c r="U1552" s="46"/>
      <c r="V1552" s="46"/>
      <c r="W1552" s="46"/>
      <c r="X1552" s="46"/>
      <c r="Y1552" s="46"/>
      <c r="Z1552" s="46"/>
    </row>
    <row r="1553" spans="1:26" ht="13.5" customHeight="1">
      <c r="A1553" s="233">
        <v>586</v>
      </c>
      <c r="B1553" s="428" t="s">
        <v>2052</v>
      </c>
      <c r="C1553" s="34" t="s">
        <v>35</v>
      </c>
      <c r="D1553" s="139"/>
      <c r="E1553" s="144" t="s">
        <v>2050</v>
      </c>
      <c r="F1553" s="37"/>
      <c r="G1553" s="297">
        <v>4.95</v>
      </c>
      <c r="H1553" s="81">
        <v>180</v>
      </c>
      <c r="I1553" s="81">
        <v>1</v>
      </c>
      <c r="J1553" s="88" t="s">
        <v>37</v>
      </c>
      <c r="K1553" s="41" t="s">
        <v>26</v>
      </c>
      <c r="L1553" s="42" t="str">
        <f t="shared" si="60"/>
        <v>1pieces</v>
      </c>
      <c r="M1553" s="43">
        <f t="shared" si="61"/>
        <v>180</v>
      </c>
      <c r="N1553" s="44" t="str">
        <f t="shared" si="62"/>
        <v>180pieces</v>
      </c>
      <c r="O1553" s="51">
        <f t="shared" si="59"/>
        <v>891</v>
      </c>
      <c r="P1553" s="46"/>
      <c r="Q1553" s="46"/>
      <c r="R1553" s="46"/>
      <c r="S1553" s="46"/>
      <c r="T1553" s="46"/>
      <c r="U1553" s="46"/>
      <c r="V1553" s="46"/>
      <c r="W1553" s="46"/>
      <c r="X1553" s="46"/>
      <c r="Y1553" s="46"/>
      <c r="Z1553" s="46"/>
    </row>
    <row r="1554" spans="1:26" ht="13.5" customHeight="1">
      <c r="A1554" s="233">
        <v>587</v>
      </c>
      <c r="B1554" s="428" t="s">
        <v>2051</v>
      </c>
      <c r="C1554" s="34" t="s">
        <v>35</v>
      </c>
      <c r="D1554" s="139"/>
      <c r="E1554" s="144" t="s">
        <v>2050</v>
      </c>
      <c r="F1554" s="37"/>
      <c r="G1554" s="297">
        <v>4.45</v>
      </c>
      <c r="H1554" s="81">
        <v>90</v>
      </c>
      <c r="I1554" s="81">
        <v>1</v>
      </c>
      <c r="J1554" s="88" t="s">
        <v>37</v>
      </c>
      <c r="K1554" s="41" t="s">
        <v>26</v>
      </c>
      <c r="L1554" s="42" t="str">
        <f t="shared" si="60"/>
        <v>1pieces</v>
      </c>
      <c r="M1554" s="43">
        <f t="shared" si="61"/>
        <v>90</v>
      </c>
      <c r="N1554" s="44" t="str">
        <f t="shared" si="62"/>
        <v>90pieces</v>
      </c>
      <c r="O1554" s="51">
        <f t="shared" si="59"/>
        <v>400.5</v>
      </c>
      <c r="P1554" s="46"/>
      <c r="Q1554" s="46"/>
      <c r="R1554" s="46"/>
      <c r="S1554" s="46"/>
      <c r="T1554" s="46"/>
      <c r="U1554" s="46"/>
      <c r="V1554" s="46"/>
      <c r="W1554" s="46"/>
      <c r="X1554" s="46"/>
      <c r="Y1554" s="46"/>
      <c r="Z1554" s="46"/>
    </row>
    <row r="1555" spans="1:26" ht="13.5" customHeight="1">
      <c r="A1555" s="233">
        <v>588</v>
      </c>
      <c r="B1555" s="428" t="s">
        <v>2108</v>
      </c>
      <c r="C1555" s="34" t="s">
        <v>35</v>
      </c>
      <c r="D1555" s="139"/>
      <c r="E1555" s="144" t="s">
        <v>2050</v>
      </c>
      <c r="F1555" s="37"/>
      <c r="G1555" s="297">
        <v>2.5</v>
      </c>
      <c r="H1555" s="81">
        <v>561</v>
      </c>
      <c r="I1555" s="81">
        <v>1</v>
      </c>
      <c r="J1555" s="88" t="s">
        <v>37</v>
      </c>
      <c r="K1555" s="41" t="s">
        <v>26</v>
      </c>
      <c r="L1555" s="42" t="str">
        <f t="shared" si="60"/>
        <v>1pieces</v>
      </c>
      <c r="M1555" s="43">
        <f t="shared" si="61"/>
        <v>561</v>
      </c>
      <c r="N1555" s="44" t="str">
        <f t="shared" si="62"/>
        <v>561pieces</v>
      </c>
      <c r="O1555" s="51">
        <f t="shared" si="59"/>
        <v>1402.5</v>
      </c>
      <c r="P1555" s="46"/>
      <c r="Q1555" s="46"/>
      <c r="R1555" s="46"/>
      <c r="S1555" s="46"/>
      <c r="T1555" s="46"/>
      <c r="U1555" s="46"/>
      <c r="V1555" s="46"/>
      <c r="W1555" s="46"/>
      <c r="X1555" s="46"/>
      <c r="Y1555" s="46"/>
      <c r="Z1555" s="46"/>
    </row>
    <row r="1556" spans="1:26" ht="13.5" customHeight="1">
      <c r="A1556" s="233">
        <v>589</v>
      </c>
      <c r="B1556" s="428" t="s">
        <v>2109</v>
      </c>
      <c r="C1556" s="34" t="s">
        <v>35</v>
      </c>
      <c r="D1556" s="139"/>
      <c r="E1556" s="144" t="s">
        <v>2050</v>
      </c>
      <c r="F1556" s="37"/>
      <c r="G1556" s="297">
        <v>2.96</v>
      </c>
      <c r="H1556" s="81">
        <v>567</v>
      </c>
      <c r="I1556" s="81">
        <v>1</v>
      </c>
      <c r="J1556" s="88" t="s">
        <v>37</v>
      </c>
      <c r="K1556" s="41" t="s">
        <v>26</v>
      </c>
      <c r="L1556" s="42" t="str">
        <f t="shared" si="60"/>
        <v>1pieces</v>
      </c>
      <c r="M1556" s="43">
        <f t="shared" si="61"/>
        <v>567</v>
      </c>
      <c r="N1556" s="44" t="str">
        <f t="shared" si="62"/>
        <v>567pieces</v>
      </c>
      <c r="O1556" s="51">
        <f t="shared" si="59"/>
        <v>1678.32</v>
      </c>
      <c r="P1556" s="46"/>
      <c r="Q1556" s="46"/>
      <c r="R1556" s="46"/>
      <c r="S1556" s="46"/>
      <c r="T1556" s="46"/>
      <c r="U1556" s="46"/>
      <c r="V1556" s="46"/>
      <c r="W1556" s="46"/>
      <c r="X1556" s="46"/>
      <c r="Y1556" s="46"/>
      <c r="Z1556" s="46"/>
    </row>
    <row r="1557" spans="1:26" ht="13.5" customHeight="1">
      <c r="A1557" s="233">
        <v>590</v>
      </c>
      <c r="B1557" s="428" t="s">
        <v>2093</v>
      </c>
      <c r="C1557" s="34" t="s">
        <v>35</v>
      </c>
      <c r="D1557" s="139"/>
      <c r="E1557" s="144" t="s">
        <v>36</v>
      </c>
      <c r="F1557" s="37"/>
      <c r="G1557" s="297">
        <v>420</v>
      </c>
      <c r="H1557" s="81">
        <v>1</v>
      </c>
      <c r="I1557" s="81">
        <v>1</v>
      </c>
      <c r="J1557" s="88" t="s">
        <v>396</v>
      </c>
      <c r="K1557" s="41" t="s">
        <v>26</v>
      </c>
      <c r="L1557" s="42" t="str">
        <f t="shared" si="60"/>
        <v>1bundle</v>
      </c>
      <c r="M1557" s="43">
        <f t="shared" si="61"/>
        <v>1</v>
      </c>
      <c r="N1557" s="44" t="str">
        <f t="shared" si="62"/>
        <v>1bundle</v>
      </c>
      <c r="O1557" s="51">
        <f t="shared" si="59"/>
        <v>420</v>
      </c>
      <c r="P1557" s="46"/>
      <c r="Q1557" s="46"/>
      <c r="R1557" s="46"/>
      <c r="S1557" s="46"/>
      <c r="T1557" s="46"/>
      <c r="U1557" s="46"/>
      <c r="V1557" s="46"/>
      <c r="W1557" s="46"/>
      <c r="X1557" s="46"/>
      <c r="Y1557" s="46"/>
      <c r="Z1557" s="46"/>
    </row>
    <row r="1558" spans="1:26" ht="13.5" customHeight="1">
      <c r="A1558" s="233">
        <v>591</v>
      </c>
      <c r="B1558" s="428" t="s">
        <v>1956</v>
      </c>
      <c r="C1558" s="34" t="s">
        <v>35</v>
      </c>
      <c r="D1558" s="139"/>
      <c r="E1558" s="144" t="s">
        <v>1957</v>
      </c>
      <c r="F1558" s="37"/>
      <c r="G1558" s="297">
        <v>320</v>
      </c>
      <c r="H1558" s="81">
        <v>5</v>
      </c>
      <c r="I1558" s="81">
        <v>1000</v>
      </c>
      <c r="J1558" s="88" t="s">
        <v>33</v>
      </c>
      <c r="K1558" s="41" t="s">
        <v>26</v>
      </c>
      <c r="L1558" s="42" t="str">
        <f t="shared" si="60"/>
        <v>1000kg</v>
      </c>
      <c r="M1558" s="43">
        <f t="shared" si="61"/>
        <v>5000</v>
      </c>
      <c r="N1558" s="44" t="str">
        <f t="shared" si="62"/>
        <v>5000kg</v>
      </c>
      <c r="O1558" s="51">
        <f t="shared" si="59"/>
        <v>1600</v>
      </c>
      <c r="P1558" s="46"/>
      <c r="Q1558" s="46"/>
      <c r="R1558" s="46"/>
      <c r="S1558" s="46"/>
      <c r="T1558" s="46"/>
      <c r="U1558" s="46"/>
      <c r="V1558" s="46"/>
      <c r="W1558" s="46"/>
      <c r="X1558" s="46"/>
      <c r="Y1558" s="46"/>
      <c r="Z1558" s="46"/>
    </row>
    <row r="1559" spans="1:26" ht="13.5" customHeight="1">
      <c r="A1559" s="233">
        <v>592</v>
      </c>
      <c r="B1559" s="428" t="s">
        <v>1965</v>
      </c>
      <c r="C1559" s="34" t="s">
        <v>35</v>
      </c>
      <c r="D1559" s="139"/>
      <c r="E1559" s="144" t="s">
        <v>1957</v>
      </c>
      <c r="F1559" s="37"/>
      <c r="G1559" s="297">
        <v>320</v>
      </c>
      <c r="H1559" s="81">
        <v>46.5</v>
      </c>
      <c r="I1559" s="81">
        <v>1000</v>
      </c>
      <c r="J1559" s="88" t="s">
        <v>33</v>
      </c>
      <c r="K1559" s="41" t="s">
        <v>26</v>
      </c>
      <c r="L1559" s="42" t="str">
        <f t="shared" si="60"/>
        <v>1000kg</v>
      </c>
      <c r="M1559" s="43">
        <f t="shared" si="61"/>
        <v>46500</v>
      </c>
      <c r="N1559" s="44" t="str">
        <f t="shared" si="62"/>
        <v>46500kg</v>
      </c>
      <c r="O1559" s="51">
        <f t="shared" si="59"/>
        <v>14880</v>
      </c>
      <c r="P1559" s="46"/>
      <c r="Q1559" s="46"/>
      <c r="R1559" s="46"/>
      <c r="S1559" s="46"/>
      <c r="T1559" s="46"/>
      <c r="U1559" s="46"/>
      <c r="V1559" s="46"/>
      <c r="W1559" s="46"/>
      <c r="X1559" s="46"/>
      <c r="Y1559" s="46"/>
      <c r="Z1559" s="46"/>
    </row>
    <row r="1560" spans="1:26" ht="13.5" customHeight="1">
      <c r="A1560" s="233">
        <v>593</v>
      </c>
      <c r="B1560" s="428" t="s">
        <v>1492</v>
      </c>
      <c r="C1560" s="34" t="s">
        <v>35</v>
      </c>
      <c r="D1560" s="139"/>
      <c r="E1560" s="144" t="s">
        <v>1493</v>
      </c>
      <c r="F1560" s="37"/>
      <c r="G1560" s="297">
        <v>120</v>
      </c>
      <c r="H1560" s="81">
        <v>3</v>
      </c>
      <c r="I1560" s="81">
        <v>1000</v>
      </c>
      <c r="J1560" s="88" t="s">
        <v>33</v>
      </c>
      <c r="K1560" s="41" t="s">
        <v>26</v>
      </c>
      <c r="L1560" s="42" t="str">
        <f t="shared" si="60"/>
        <v>1000kg</v>
      </c>
      <c r="M1560" s="43">
        <f t="shared" si="61"/>
        <v>3000</v>
      </c>
      <c r="N1560" s="44" t="str">
        <f t="shared" si="62"/>
        <v>3000kg</v>
      </c>
      <c r="O1560" s="51">
        <f t="shared" si="59"/>
        <v>360</v>
      </c>
      <c r="P1560" s="46"/>
      <c r="Q1560" s="46"/>
      <c r="R1560" s="46"/>
      <c r="S1560" s="46"/>
      <c r="T1560" s="46"/>
      <c r="U1560" s="46"/>
      <c r="V1560" s="46"/>
      <c r="W1560" s="46"/>
      <c r="X1560" s="46"/>
      <c r="Y1560" s="46"/>
      <c r="Z1560" s="46"/>
    </row>
    <row r="1561" spans="1:26" ht="13.5" customHeight="1">
      <c r="A1561" s="233">
        <v>594</v>
      </c>
      <c r="B1561" s="428" t="s">
        <v>2094</v>
      </c>
      <c r="C1561" s="34" t="s">
        <v>35</v>
      </c>
      <c r="D1561" s="139"/>
      <c r="E1561" s="144" t="s">
        <v>2095</v>
      </c>
      <c r="F1561" s="37"/>
      <c r="G1561" s="108">
        <v>48</v>
      </c>
      <c r="H1561" s="81">
        <v>150</v>
      </c>
      <c r="I1561" s="81">
        <v>1000</v>
      </c>
      <c r="J1561" s="88" t="s">
        <v>33</v>
      </c>
      <c r="K1561" s="41" t="s">
        <v>26</v>
      </c>
      <c r="L1561" s="42" t="str">
        <f t="shared" si="60"/>
        <v>1000kg</v>
      </c>
      <c r="M1561" s="43">
        <f t="shared" si="61"/>
        <v>150000</v>
      </c>
      <c r="N1561" s="44" t="str">
        <f t="shared" si="62"/>
        <v>150000kg</v>
      </c>
      <c r="O1561" s="51">
        <f t="shared" si="59"/>
        <v>7200</v>
      </c>
      <c r="P1561" s="46"/>
      <c r="Q1561" s="46"/>
      <c r="R1561" s="46"/>
      <c r="S1561" s="46"/>
      <c r="T1561" s="46"/>
      <c r="U1561" s="46"/>
      <c r="V1561" s="46"/>
      <c r="W1561" s="46"/>
      <c r="X1561" s="46"/>
      <c r="Y1561" s="46"/>
      <c r="Z1561" s="46"/>
    </row>
    <row r="1562" spans="1:26" ht="13.5" customHeight="1">
      <c r="A1562" s="233">
        <v>595</v>
      </c>
      <c r="B1562" s="428" t="s">
        <v>472</v>
      </c>
      <c r="C1562" s="34" t="s">
        <v>35</v>
      </c>
      <c r="D1562" s="179"/>
      <c r="E1562" s="144" t="s">
        <v>473</v>
      </c>
      <c r="F1562" s="156"/>
      <c r="G1562" s="108">
        <v>98</v>
      </c>
      <c r="H1562" s="81">
        <v>5</v>
      </c>
      <c r="I1562" s="81">
        <v>80</v>
      </c>
      <c r="J1562" s="88" t="s">
        <v>59</v>
      </c>
      <c r="K1562" s="41" t="s">
        <v>26</v>
      </c>
      <c r="L1562" s="42" t="str">
        <f t="shared" si="60"/>
        <v>80grams</v>
      </c>
      <c r="M1562" s="43">
        <f t="shared" si="61"/>
        <v>400</v>
      </c>
      <c r="N1562" s="44" t="str">
        <f t="shared" si="62"/>
        <v>400grams</v>
      </c>
      <c r="O1562" s="51">
        <f t="shared" si="59"/>
        <v>490</v>
      </c>
      <c r="P1562" s="46"/>
      <c r="Q1562" s="46"/>
      <c r="R1562" s="46"/>
      <c r="S1562" s="46"/>
      <c r="T1562" s="46"/>
      <c r="U1562" s="46"/>
      <c r="V1562" s="46"/>
      <c r="W1562" s="46"/>
      <c r="X1562" s="46"/>
      <c r="Y1562" s="46"/>
      <c r="Z1562" s="46"/>
    </row>
    <row r="1563" spans="1:26" ht="13.5" customHeight="1">
      <c r="A1563" s="233">
        <v>596</v>
      </c>
      <c r="B1563" s="99" t="s">
        <v>817</v>
      </c>
      <c r="C1563" s="34" t="s">
        <v>35</v>
      </c>
      <c r="D1563" s="179"/>
      <c r="E1563" s="99" t="s">
        <v>1257</v>
      </c>
      <c r="F1563" s="156"/>
      <c r="G1563" s="102">
        <v>7.87</v>
      </c>
      <c r="H1563" s="103">
        <v>5</v>
      </c>
      <c r="I1563" s="81">
        <v>30</v>
      </c>
      <c r="J1563" s="88" t="s">
        <v>59</v>
      </c>
      <c r="K1563" s="41" t="s">
        <v>26</v>
      </c>
      <c r="L1563" s="42" t="str">
        <f t="shared" si="60"/>
        <v>30grams</v>
      </c>
      <c r="M1563" s="43">
        <f t="shared" si="61"/>
        <v>150</v>
      </c>
      <c r="N1563" s="44" t="str">
        <f t="shared" si="62"/>
        <v>150grams</v>
      </c>
      <c r="O1563" s="51">
        <f t="shared" si="59"/>
        <v>39.35</v>
      </c>
      <c r="P1563" s="46"/>
      <c r="Q1563" s="46"/>
      <c r="R1563" s="46"/>
      <c r="S1563" s="46"/>
      <c r="T1563" s="46"/>
      <c r="U1563" s="46"/>
      <c r="V1563" s="46"/>
      <c r="W1563" s="46"/>
      <c r="X1563" s="46"/>
      <c r="Y1563" s="46"/>
      <c r="Z1563" s="46"/>
    </row>
    <row r="1564" spans="1:26" ht="13.5" customHeight="1">
      <c r="A1564" s="233">
        <v>597</v>
      </c>
      <c r="B1564" s="367" t="s">
        <v>974</v>
      </c>
      <c r="C1564" s="34" t="s">
        <v>35</v>
      </c>
      <c r="D1564" s="179"/>
      <c r="E1564" s="144" t="s">
        <v>1257</v>
      </c>
      <c r="F1564" s="156"/>
      <c r="G1564" s="238">
        <v>5.8</v>
      </c>
      <c r="H1564" s="81">
        <v>140</v>
      </c>
      <c r="I1564" s="81">
        <v>30</v>
      </c>
      <c r="J1564" s="88" t="s">
        <v>59</v>
      </c>
      <c r="K1564" s="41" t="s">
        <v>26</v>
      </c>
      <c r="L1564" s="42" t="str">
        <f t="shared" si="60"/>
        <v>30grams</v>
      </c>
      <c r="M1564" s="43">
        <f t="shared" si="61"/>
        <v>4200</v>
      </c>
      <c r="N1564" s="44" t="str">
        <f t="shared" si="62"/>
        <v>4200grams</v>
      </c>
      <c r="O1564" s="51">
        <f t="shared" si="59"/>
        <v>812</v>
      </c>
      <c r="P1564" s="46"/>
      <c r="Q1564" s="46"/>
      <c r="R1564" s="46"/>
      <c r="S1564" s="46"/>
      <c r="T1564" s="46"/>
      <c r="U1564" s="46"/>
      <c r="V1564" s="46"/>
      <c r="W1564" s="46"/>
      <c r="X1564" s="46"/>
      <c r="Y1564" s="46"/>
      <c r="Z1564" s="46"/>
    </row>
    <row r="1565" spans="1:26" ht="13.5" customHeight="1">
      <c r="A1565" s="233">
        <v>597</v>
      </c>
      <c r="B1565" s="581" t="s">
        <v>973</v>
      </c>
      <c r="C1565" s="34" t="s">
        <v>74</v>
      </c>
      <c r="D1565" s="179"/>
      <c r="E1565" s="313" t="s">
        <v>973</v>
      </c>
      <c r="F1565" s="156" t="s">
        <v>76</v>
      </c>
      <c r="G1565" s="297">
        <v>5.0999999999999996</v>
      </c>
      <c r="H1565" s="81">
        <v>3</v>
      </c>
      <c r="I1565" s="81">
        <v>30</v>
      </c>
      <c r="J1565" s="88" t="s">
        <v>59</v>
      </c>
      <c r="K1565" s="41" t="s">
        <v>26</v>
      </c>
      <c r="L1565" s="42" t="str">
        <f t="shared" si="60"/>
        <v>30grams</v>
      </c>
      <c r="M1565" s="43">
        <f t="shared" si="61"/>
        <v>90</v>
      </c>
      <c r="N1565" s="44" t="str">
        <f t="shared" si="62"/>
        <v>90grams</v>
      </c>
      <c r="O1565" s="51">
        <f t="shared" si="59"/>
        <v>15.299999999999999</v>
      </c>
      <c r="P1565" s="46"/>
      <c r="Q1565" s="46"/>
      <c r="R1565" s="46"/>
      <c r="S1565" s="46"/>
      <c r="T1565" s="46"/>
      <c r="U1565" s="46"/>
      <c r="V1565" s="46"/>
      <c r="W1565" s="46"/>
      <c r="X1565" s="46"/>
      <c r="Y1565" s="46"/>
      <c r="Z1565" s="46"/>
    </row>
    <row r="1566" spans="1:26" ht="13.5" customHeight="1">
      <c r="A1566" s="233">
        <v>598</v>
      </c>
      <c r="B1566" s="428" t="s">
        <v>1113</v>
      </c>
      <c r="C1566" s="34" t="s">
        <v>35</v>
      </c>
      <c r="D1566" s="179"/>
      <c r="E1566" s="144" t="s">
        <v>1257</v>
      </c>
      <c r="F1566" s="156"/>
      <c r="G1566" s="297">
        <v>41.9</v>
      </c>
      <c r="H1566" s="81">
        <v>3</v>
      </c>
      <c r="I1566" s="81">
        <v>210</v>
      </c>
      <c r="J1566" s="88" t="s">
        <v>59</v>
      </c>
      <c r="K1566" s="41"/>
      <c r="L1566" s="42" t="str">
        <f t="shared" si="60"/>
        <v>210grams</v>
      </c>
      <c r="M1566" s="43">
        <f t="shared" si="61"/>
        <v>630</v>
      </c>
      <c r="N1566" s="44" t="str">
        <f t="shared" si="62"/>
        <v>630grams</v>
      </c>
      <c r="O1566" s="51">
        <f t="shared" si="59"/>
        <v>125.69999999999999</v>
      </c>
      <c r="P1566" s="46"/>
      <c r="Q1566" s="46"/>
      <c r="R1566" s="46"/>
      <c r="S1566" s="46"/>
      <c r="T1566" s="46"/>
      <c r="U1566" s="46"/>
      <c r="V1566" s="46"/>
      <c r="W1566" s="46"/>
      <c r="X1566" s="46"/>
      <c r="Y1566" s="46"/>
      <c r="Z1566" s="46"/>
    </row>
    <row r="1567" spans="1:26" ht="13.5" customHeight="1">
      <c r="A1567" s="233">
        <v>599</v>
      </c>
      <c r="B1567" s="428" t="s">
        <v>1186</v>
      </c>
      <c r="C1567" s="34" t="s">
        <v>35</v>
      </c>
      <c r="D1567" s="9"/>
      <c r="E1567" s="144" t="s">
        <v>1187</v>
      </c>
      <c r="F1567" s="156"/>
      <c r="G1567" s="297">
        <v>38</v>
      </c>
      <c r="H1567" s="81">
        <v>4</v>
      </c>
      <c r="I1567" s="81">
        <v>100</v>
      </c>
      <c r="J1567" s="88" t="s">
        <v>59</v>
      </c>
      <c r="K1567" s="41"/>
      <c r="L1567" s="42" t="str">
        <f t="shared" si="60"/>
        <v>100grams</v>
      </c>
      <c r="M1567" s="43">
        <f t="shared" si="61"/>
        <v>400</v>
      </c>
      <c r="N1567" s="44" t="str">
        <f t="shared" si="62"/>
        <v>400grams</v>
      </c>
      <c r="O1567" s="51">
        <f t="shared" si="59"/>
        <v>152</v>
      </c>
      <c r="P1567" s="46"/>
      <c r="Q1567" s="46"/>
      <c r="R1567" s="46"/>
      <c r="S1567" s="46"/>
      <c r="T1567" s="46"/>
      <c r="U1567" s="46"/>
      <c r="V1567" s="46"/>
      <c r="W1567" s="46"/>
      <c r="X1567" s="46"/>
      <c r="Y1567" s="46"/>
      <c r="Z1567" s="46"/>
    </row>
    <row r="1568" spans="1:26" ht="13.5" customHeight="1">
      <c r="A1568" s="233">
        <v>600</v>
      </c>
      <c r="B1568" s="428" t="s">
        <v>1741</v>
      </c>
      <c r="C1568" s="34" t="s">
        <v>35</v>
      </c>
      <c r="D1568" s="35"/>
      <c r="E1568" s="144" t="s">
        <v>2659</v>
      </c>
      <c r="F1568" s="156"/>
      <c r="G1568" s="297">
        <v>35</v>
      </c>
      <c r="H1568" s="81">
        <v>1</v>
      </c>
      <c r="I1568" s="81">
        <v>78</v>
      </c>
      <c r="J1568" s="121" t="s">
        <v>59</v>
      </c>
      <c r="K1568" s="41"/>
      <c r="L1568" s="42" t="str">
        <f t="shared" si="60"/>
        <v>78grams</v>
      </c>
      <c r="M1568" s="43">
        <f t="shared" si="61"/>
        <v>78</v>
      </c>
      <c r="N1568" s="44" t="str">
        <f t="shared" si="62"/>
        <v>78grams</v>
      </c>
      <c r="O1568" s="51">
        <f t="shared" si="59"/>
        <v>35</v>
      </c>
      <c r="P1568" s="46"/>
      <c r="Q1568" s="46"/>
      <c r="R1568" s="46"/>
      <c r="S1568" s="46"/>
      <c r="T1568" s="46"/>
      <c r="U1568" s="46"/>
      <c r="V1568" s="46"/>
      <c r="W1568" s="46"/>
      <c r="X1568" s="46"/>
      <c r="Y1568" s="46"/>
      <c r="Z1568" s="46"/>
    </row>
    <row r="1569" spans="1:26" ht="13.5" customHeight="1">
      <c r="A1569" s="233">
        <v>601</v>
      </c>
      <c r="B1569" s="430" t="s">
        <v>1995</v>
      </c>
      <c r="C1569" s="34" t="s">
        <v>35</v>
      </c>
      <c r="D1569" s="9"/>
      <c r="E1569" s="367" t="s">
        <v>1996</v>
      </c>
      <c r="F1569" s="161"/>
      <c r="G1569" s="297">
        <v>13.68</v>
      </c>
      <c r="H1569" s="81">
        <v>7</v>
      </c>
      <c r="I1569" s="81">
        <v>50</v>
      </c>
      <c r="J1569" s="121" t="s">
        <v>59</v>
      </c>
      <c r="K1569" s="41"/>
      <c r="L1569" s="42" t="str">
        <f t="shared" si="60"/>
        <v>50grams</v>
      </c>
      <c r="M1569" s="43">
        <f t="shared" si="61"/>
        <v>350</v>
      </c>
      <c r="N1569" s="44" t="str">
        <f t="shared" si="62"/>
        <v>350grams</v>
      </c>
      <c r="O1569" s="51">
        <f t="shared" si="59"/>
        <v>95.759999999999991</v>
      </c>
      <c r="P1569" s="46"/>
      <c r="Q1569" s="46"/>
      <c r="R1569" s="46"/>
      <c r="S1569" s="46"/>
      <c r="T1569" s="46"/>
      <c r="U1569" s="46"/>
      <c r="V1569" s="46"/>
      <c r="W1569" s="46"/>
      <c r="X1569" s="46"/>
      <c r="Y1569" s="46"/>
      <c r="Z1569" s="46"/>
    </row>
    <row r="1570" spans="1:26" ht="13.5" customHeight="1">
      <c r="A1570" s="233">
        <v>602</v>
      </c>
      <c r="B1570" s="428" t="s">
        <v>1022</v>
      </c>
      <c r="C1570" s="34" t="s">
        <v>35</v>
      </c>
      <c r="D1570" s="9"/>
      <c r="E1570" s="144" t="s">
        <v>249</v>
      </c>
      <c r="F1570" s="161"/>
      <c r="G1570" s="297">
        <v>180</v>
      </c>
      <c r="H1570" s="81">
        <v>0.75</v>
      </c>
      <c r="I1570" s="81">
        <v>1000</v>
      </c>
      <c r="J1570" s="121" t="s">
        <v>33</v>
      </c>
      <c r="K1570" s="41"/>
      <c r="L1570" s="42" t="str">
        <f t="shared" si="60"/>
        <v>1000kg</v>
      </c>
      <c r="M1570" s="43">
        <f t="shared" si="61"/>
        <v>750</v>
      </c>
      <c r="N1570" s="44" t="str">
        <f t="shared" si="62"/>
        <v>750kg</v>
      </c>
      <c r="O1570" s="51">
        <f t="shared" si="59"/>
        <v>135</v>
      </c>
      <c r="P1570" s="46"/>
      <c r="Q1570" s="46"/>
      <c r="R1570" s="46"/>
      <c r="S1570" s="46"/>
      <c r="T1570" s="46"/>
      <c r="U1570" s="46"/>
      <c r="V1570" s="46"/>
      <c r="W1570" s="46"/>
      <c r="X1570" s="46"/>
      <c r="Y1570" s="46"/>
      <c r="Z1570" s="46"/>
    </row>
    <row r="1571" spans="1:26" ht="13.5" customHeight="1">
      <c r="A1571" s="233">
        <v>602</v>
      </c>
      <c r="B1571" s="435" t="s">
        <v>1023</v>
      </c>
      <c r="C1571" s="34" t="s">
        <v>27</v>
      </c>
      <c r="D1571" s="9"/>
      <c r="E1571" s="144"/>
      <c r="F1571" s="161"/>
      <c r="G1571" s="297">
        <v>145</v>
      </c>
      <c r="H1571" s="81">
        <v>1</v>
      </c>
      <c r="I1571" s="81"/>
      <c r="J1571" s="121"/>
      <c r="K1571" s="41" t="s">
        <v>26</v>
      </c>
      <c r="L1571" s="42" t="str">
        <f t="shared" si="60"/>
        <v/>
      </c>
      <c r="M1571" s="43">
        <f t="shared" si="61"/>
        <v>0</v>
      </c>
      <c r="N1571" s="44" t="str">
        <f t="shared" si="62"/>
        <v>0</v>
      </c>
      <c r="O1571" s="45">
        <f t="shared" si="59"/>
        <v>145</v>
      </c>
      <c r="P1571" s="46"/>
      <c r="Q1571" s="46"/>
      <c r="R1571" s="46"/>
      <c r="S1571" s="46"/>
      <c r="T1571" s="46"/>
      <c r="U1571" s="46"/>
      <c r="V1571" s="46"/>
      <c r="W1571" s="46"/>
      <c r="X1571" s="46"/>
      <c r="Y1571" s="46"/>
      <c r="Z1571" s="46"/>
    </row>
    <row r="1572" spans="1:26" ht="13.5" customHeight="1">
      <c r="A1572" s="233">
        <v>603</v>
      </c>
      <c r="B1572" s="428" t="s">
        <v>1412</v>
      </c>
      <c r="C1572" s="34" t="s">
        <v>35</v>
      </c>
      <c r="D1572" s="9"/>
      <c r="E1572" s="144" t="s">
        <v>249</v>
      </c>
      <c r="F1572" s="161"/>
      <c r="G1572" s="297">
        <v>180</v>
      </c>
      <c r="H1572" s="39">
        <v>1</v>
      </c>
      <c r="I1572" s="39">
        <v>1000</v>
      </c>
      <c r="J1572" s="168" t="s">
        <v>33</v>
      </c>
      <c r="K1572" s="41"/>
      <c r="L1572" s="42" t="str">
        <f t="shared" si="60"/>
        <v>1000kg</v>
      </c>
      <c r="M1572" s="43">
        <f t="shared" si="61"/>
        <v>1000</v>
      </c>
      <c r="N1572" s="44" t="str">
        <f t="shared" si="62"/>
        <v>1000kg</v>
      </c>
      <c r="O1572" s="51">
        <f t="shared" si="59"/>
        <v>180</v>
      </c>
      <c r="P1572" s="46"/>
      <c r="Q1572" s="46"/>
      <c r="R1572" s="46"/>
      <c r="S1572" s="46"/>
      <c r="T1572" s="46"/>
      <c r="U1572" s="46"/>
      <c r="V1572" s="46"/>
      <c r="W1572" s="46"/>
      <c r="X1572" s="46"/>
      <c r="Y1572" s="46"/>
      <c r="Z1572" s="46"/>
    </row>
    <row r="1573" spans="1:26" ht="13.5" customHeight="1">
      <c r="A1573" s="233">
        <v>603</v>
      </c>
      <c r="B1573" s="366" t="s">
        <v>1413</v>
      </c>
      <c r="C1573" s="34" t="s">
        <v>55</v>
      </c>
      <c r="D1573" s="9"/>
      <c r="E1573" s="144"/>
      <c r="F1573" s="161"/>
      <c r="G1573" s="297">
        <v>1</v>
      </c>
      <c r="H1573" s="39">
        <v>900</v>
      </c>
      <c r="I1573" s="39">
        <v>1</v>
      </c>
      <c r="J1573" s="168" t="s">
        <v>37</v>
      </c>
      <c r="K1573" s="41"/>
      <c r="L1573" s="42" t="str">
        <f t="shared" si="60"/>
        <v>1pieces</v>
      </c>
      <c r="M1573" s="43">
        <f t="shared" si="61"/>
        <v>900</v>
      </c>
      <c r="N1573" s="44" t="str">
        <f t="shared" si="62"/>
        <v>900pieces</v>
      </c>
      <c r="O1573" s="51">
        <f t="shared" si="59"/>
        <v>900</v>
      </c>
      <c r="P1573" s="46"/>
      <c r="Q1573" s="46"/>
      <c r="R1573" s="46"/>
      <c r="S1573" s="46"/>
      <c r="T1573" s="46"/>
      <c r="U1573" s="46"/>
      <c r="V1573" s="46"/>
      <c r="W1573" s="46"/>
      <c r="X1573" s="46"/>
      <c r="Y1573" s="46"/>
      <c r="Z1573" s="46"/>
    </row>
    <row r="1574" spans="1:26" ht="13.5" customHeight="1">
      <c r="A1574" s="233">
        <v>604</v>
      </c>
      <c r="B1574" s="428" t="s">
        <v>1663</v>
      </c>
      <c r="C1574" s="34" t="s">
        <v>35</v>
      </c>
      <c r="D1574" s="9"/>
      <c r="E1574" s="144" t="s">
        <v>249</v>
      </c>
      <c r="F1574" s="161"/>
      <c r="G1574" s="297">
        <v>42</v>
      </c>
      <c r="H1574" s="39">
        <v>6</v>
      </c>
      <c r="I1574" s="39">
        <v>200</v>
      </c>
      <c r="J1574" s="168" t="s">
        <v>59</v>
      </c>
      <c r="K1574" s="41"/>
      <c r="L1574" s="42" t="str">
        <f t="shared" si="60"/>
        <v>200grams</v>
      </c>
      <c r="M1574" s="43">
        <f t="shared" si="61"/>
        <v>1200</v>
      </c>
      <c r="N1574" s="44" t="str">
        <f t="shared" si="62"/>
        <v>1200grams</v>
      </c>
      <c r="O1574" s="51">
        <f t="shared" si="59"/>
        <v>252</v>
      </c>
      <c r="P1574" s="46"/>
      <c r="Q1574" s="46"/>
      <c r="R1574" s="46"/>
      <c r="S1574" s="46"/>
      <c r="T1574" s="46"/>
      <c r="U1574" s="46"/>
      <c r="V1574" s="46"/>
      <c r="W1574" s="46"/>
      <c r="X1574" s="46"/>
      <c r="Y1574" s="46"/>
      <c r="Z1574" s="46"/>
    </row>
    <row r="1575" spans="1:26" ht="13.5" customHeight="1">
      <c r="A1575" s="233">
        <v>604</v>
      </c>
      <c r="B1575" s="366" t="s">
        <v>1661</v>
      </c>
      <c r="C1575" s="34" t="s">
        <v>55</v>
      </c>
      <c r="D1575" s="9"/>
      <c r="E1575" s="367" t="s">
        <v>1662</v>
      </c>
      <c r="F1575" s="161"/>
      <c r="G1575" s="297">
        <v>50</v>
      </c>
      <c r="H1575" s="39">
        <v>3</v>
      </c>
      <c r="I1575" s="39">
        <v>400</v>
      </c>
      <c r="J1575" s="168" t="s">
        <v>59</v>
      </c>
      <c r="K1575" s="41"/>
      <c r="L1575" s="42" t="str">
        <f t="shared" si="60"/>
        <v>400grams</v>
      </c>
      <c r="M1575" s="43">
        <f t="shared" si="61"/>
        <v>1200</v>
      </c>
      <c r="N1575" s="44" t="str">
        <f t="shared" si="62"/>
        <v>1200grams</v>
      </c>
      <c r="O1575" s="51">
        <f t="shared" si="59"/>
        <v>150</v>
      </c>
      <c r="P1575" s="46"/>
      <c r="Q1575" s="46"/>
      <c r="R1575" s="46"/>
      <c r="S1575" s="46"/>
      <c r="T1575" s="46"/>
      <c r="U1575" s="46"/>
      <c r="V1575" s="46"/>
      <c r="W1575" s="46"/>
      <c r="X1575" s="46"/>
      <c r="Y1575" s="46"/>
      <c r="Z1575" s="46"/>
    </row>
    <row r="1576" spans="1:26" ht="13.5" customHeight="1">
      <c r="A1576" s="233">
        <v>605</v>
      </c>
      <c r="B1576" s="428" t="s">
        <v>1774</v>
      </c>
      <c r="C1576" s="34" t="s">
        <v>35</v>
      </c>
      <c r="D1576" s="9"/>
      <c r="E1576" s="144" t="s">
        <v>249</v>
      </c>
      <c r="F1576" s="161"/>
      <c r="G1576" s="297">
        <v>110</v>
      </c>
      <c r="H1576" s="39">
        <v>1.1000000000000001</v>
      </c>
      <c r="I1576" s="81">
        <v>1000</v>
      </c>
      <c r="J1576" s="40" t="s">
        <v>33</v>
      </c>
      <c r="K1576" s="41"/>
      <c r="L1576" s="42" t="str">
        <f t="shared" si="60"/>
        <v>1000kg</v>
      </c>
      <c r="M1576" s="43">
        <f t="shared" si="61"/>
        <v>1100</v>
      </c>
      <c r="N1576" s="44" t="str">
        <f t="shared" si="62"/>
        <v>1100kg</v>
      </c>
      <c r="O1576" s="51">
        <f t="shared" si="59"/>
        <v>121.00000000000001</v>
      </c>
      <c r="P1576" s="46"/>
      <c r="Q1576" s="46"/>
      <c r="R1576" s="46"/>
      <c r="S1576" s="46"/>
      <c r="T1576" s="46"/>
      <c r="U1576" s="46"/>
      <c r="V1576" s="46"/>
      <c r="W1576" s="46"/>
      <c r="X1576" s="46"/>
      <c r="Y1576" s="46"/>
      <c r="Z1576" s="46"/>
    </row>
    <row r="1577" spans="1:26" ht="13.5" customHeight="1">
      <c r="A1577" s="233">
        <v>605</v>
      </c>
      <c r="B1577" s="435" t="s">
        <v>1773</v>
      </c>
      <c r="C1577" s="34" t="s">
        <v>27</v>
      </c>
      <c r="D1577" s="35"/>
      <c r="E1577" s="144"/>
      <c r="F1577" s="161"/>
      <c r="G1577" s="297">
        <v>90</v>
      </c>
      <c r="H1577" s="39">
        <f>O1577/G1577</f>
        <v>10.290000000000001</v>
      </c>
      <c r="I1577" s="81"/>
      <c r="J1577" s="40"/>
      <c r="K1577" s="41" t="s">
        <v>26</v>
      </c>
      <c r="L1577" s="42" t="str">
        <f t="shared" si="60"/>
        <v/>
      </c>
      <c r="M1577" s="43">
        <f t="shared" si="61"/>
        <v>0</v>
      </c>
      <c r="N1577" s="44" t="str">
        <f t="shared" si="62"/>
        <v>0</v>
      </c>
      <c r="O1577" s="133">
        <v>926.1</v>
      </c>
      <c r="P1577" s="46"/>
      <c r="Q1577" s="46"/>
      <c r="R1577" s="46"/>
      <c r="S1577" s="46"/>
      <c r="T1577" s="46"/>
      <c r="U1577" s="46"/>
      <c r="V1577" s="46"/>
      <c r="W1577" s="46"/>
      <c r="X1577" s="46"/>
      <c r="Y1577" s="46"/>
      <c r="Z1577" s="46"/>
    </row>
    <row r="1578" spans="1:26" ht="13.5" customHeight="1">
      <c r="A1578" s="233">
        <v>605</v>
      </c>
      <c r="B1578" s="427" t="s">
        <v>1773</v>
      </c>
      <c r="C1578" s="34" t="s">
        <v>47</v>
      </c>
      <c r="D1578" s="59"/>
      <c r="E1578" s="144" t="s">
        <v>121</v>
      </c>
      <c r="F1578" s="58"/>
      <c r="G1578" s="297">
        <v>110</v>
      </c>
      <c r="H1578" s="81">
        <v>10</v>
      </c>
      <c r="I1578" s="81">
        <v>1</v>
      </c>
      <c r="J1578" s="40" t="s">
        <v>59</v>
      </c>
      <c r="K1578" s="46"/>
      <c r="L1578" s="42" t="str">
        <f t="shared" si="60"/>
        <v>1grams</v>
      </c>
      <c r="M1578" s="43">
        <f t="shared" si="61"/>
        <v>10</v>
      </c>
      <c r="N1578" s="44" t="str">
        <f t="shared" si="62"/>
        <v>10grams</v>
      </c>
      <c r="O1578" s="51">
        <f t="shared" ref="O1578:O1615" si="63">G1578*H1578</f>
        <v>1100</v>
      </c>
      <c r="P1578" s="46"/>
      <c r="Q1578" s="46"/>
      <c r="R1578" s="46"/>
      <c r="S1578" s="46"/>
      <c r="T1578" s="46"/>
      <c r="U1578" s="46"/>
      <c r="V1578" s="46"/>
      <c r="W1578" s="46"/>
      <c r="X1578" s="46"/>
      <c r="Y1578" s="46"/>
      <c r="Z1578" s="46"/>
    </row>
    <row r="1579" spans="1:26" ht="13.5" customHeight="1">
      <c r="A1579" s="233">
        <v>605</v>
      </c>
      <c r="B1579" s="427" t="s">
        <v>1773</v>
      </c>
      <c r="C1579" s="34" t="s">
        <v>47</v>
      </c>
      <c r="D1579" s="59"/>
      <c r="E1579" s="144" t="s">
        <v>121</v>
      </c>
      <c r="F1579" s="58"/>
      <c r="G1579" s="297">
        <v>110</v>
      </c>
      <c r="H1579" s="81">
        <v>10</v>
      </c>
      <c r="I1579" s="81">
        <v>1</v>
      </c>
      <c r="J1579" s="40" t="s">
        <v>59</v>
      </c>
      <c r="K1579" s="46"/>
      <c r="L1579" s="42" t="str">
        <f t="shared" si="60"/>
        <v>1grams</v>
      </c>
      <c r="M1579" s="43">
        <f t="shared" si="61"/>
        <v>10</v>
      </c>
      <c r="N1579" s="44" t="str">
        <f t="shared" si="62"/>
        <v>10grams</v>
      </c>
      <c r="O1579" s="51">
        <f t="shared" si="63"/>
        <v>1100</v>
      </c>
      <c r="P1579" s="46"/>
      <c r="Q1579" s="46"/>
      <c r="R1579" s="46"/>
      <c r="S1579" s="46"/>
      <c r="T1579" s="46"/>
      <c r="U1579" s="46"/>
      <c r="V1579" s="46"/>
      <c r="W1579" s="46"/>
      <c r="X1579" s="46"/>
      <c r="Y1579" s="46"/>
      <c r="Z1579" s="46"/>
    </row>
    <row r="1580" spans="1:26" ht="13.5" customHeight="1">
      <c r="A1580" s="233">
        <v>606</v>
      </c>
      <c r="B1580" s="90" t="s">
        <v>1331</v>
      </c>
      <c r="C1580" s="34" t="s">
        <v>35</v>
      </c>
      <c r="D1580" s="35"/>
      <c r="E1580" s="149" t="s">
        <v>249</v>
      </c>
      <c r="F1580" s="161"/>
      <c r="G1580" s="108">
        <v>600</v>
      </c>
      <c r="H1580" s="81">
        <v>0.05</v>
      </c>
      <c r="I1580" s="81">
        <v>1000</v>
      </c>
      <c r="J1580" s="40" t="s">
        <v>33</v>
      </c>
      <c r="K1580" s="41"/>
      <c r="L1580" s="42" t="str">
        <f t="shared" si="60"/>
        <v>1000kg</v>
      </c>
      <c r="M1580" s="43">
        <f t="shared" si="61"/>
        <v>50</v>
      </c>
      <c r="N1580" s="44" t="str">
        <f t="shared" si="62"/>
        <v>50kg</v>
      </c>
      <c r="O1580" s="51">
        <f t="shared" si="63"/>
        <v>30</v>
      </c>
      <c r="P1580" s="46"/>
      <c r="Q1580" s="46"/>
      <c r="R1580" s="46"/>
      <c r="S1580" s="46"/>
      <c r="T1580" s="46"/>
      <c r="U1580" s="46"/>
      <c r="V1580" s="46"/>
      <c r="W1580" s="46"/>
      <c r="X1580" s="46"/>
      <c r="Y1580" s="46"/>
      <c r="Z1580" s="46"/>
    </row>
    <row r="1581" spans="1:26" ht="13.5" customHeight="1">
      <c r="A1581" s="233">
        <v>607</v>
      </c>
      <c r="B1581" s="428" t="s">
        <v>1293</v>
      </c>
      <c r="C1581" s="34" t="s">
        <v>35</v>
      </c>
      <c r="D1581" s="35"/>
      <c r="E1581" s="144" t="s">
        <v>249</v>
      </c>
      <c r="F1581" s="161"/>
      <c r="G1581" s="108">
        <v>175</v>
      </c>
      <c r="H1581" s="81">
        <v>0.5</v>
      </c>
      <c r="I1581" s="81">
        <v>1000</v>
      </c>
      <c r="J1581" s="40" t="s">
        <v>33</v>
      </c>
      <c r="K1581" s="41"/>
      <c r="L1581" s="42" t="str">
        <f t="shared" si="60"/>
        <v>1000kg</v>
      </c>
      <c r="M1581" s="43">
        <f t="shared" si="61"/>
        <v>500</v>
      </c>
      <c r="N1581" s="44" t="str">
        <f t="shared" si="62"/>
        <v>500kg</v>
      </c>
      <c r="O1581" s="51">
        <f t="shared" si="63"/>
        <v>87.5</v>
      </c>
      <c r="P1581" s="46"/>
      <c r="Q1581" s="46"/>
      <c r="R1581" s="46"/>
      <c r="S1581" s="46"/>
      <c r="T1581" s="46"/>
      <c r="U1581" s="46"/>
      <c r="V1581" s="46"/>
      <c r="W1581" s="46"/>
      <c r="X1581" s="46"/>
      <c r="Y1581" s="46"/>
      <c r="Z1581" s="46"/>
    </row>
    <row r="1582" spans="1:26" ht="13.5" customHeight="1">
      <c r="A1582" s="233">
        <v>608</v>
      </c>
      <c r="B1582" s="428" t="s">
        <v>34</v>
      </c>
      <c r="C1582" s="34" t="s">
        <v>35</v>
      </c>
      <c r="D1582" s="35"/>
      <c r="E1582" s="144" t="s">
        <v>36</v>
      </c>
      <c r="F1582" s="161"/>
      <c r="G1582" s="108">
        <v>264</v>
      </c>
      <c r="H1582" s="81">
        <v>1</v>
      </c>
      <c r="I1582" s="81">
        <v>100</v>
      </c>
      <c r="J1582" s="40" t="s">
        <v>37</v>
      </c>
      <c r="K1582" s="41"/>
      <c r="L1582" s="42" t="str">
        <f t="shared" si="60"/>
        <v>100pieces</v>
      </c>
      <c r="M1582" s="43">
        <f t="shared" si="61"/>
        <v>100</v>
      </c>
      <c r="N1582" s="44" t="str">
        <f t="shared" si="62"/>
        <v>100pieces</v>
      </c>
      <c r="O1582" s="51">
        <f t="shared" si="63"/>
        <v>264</v>
      </c>
      <c r="P1582" s="46"/>
      <c r="Q1582" s="46"/>
      <c r="R1582" s="46"/>
      <c r="S1582" s="46"/>
      <c r="T1582" s="46"/>
      <c r="U1582" s="46"/>
      <c r="V1582" s="46"/>
      <c r="W1582" s="46"/>
      <c r="X1582" s="46"/>
      <c r="Y1582" s="46"/>
      <c r="Z1582" s="46"/>
    </row>
    <row r="1583" spans="1:26" ht="13.5" customHeight="1">
      <c r="A1583" s="233">
        <v>609</v>
      </c>
      <c r="B1583" s="428" t="s">
        <v>2566</v>
      </c>
      <c r="C1583" s="34" t="s">
        <v>35</v>
      </c>
      <c r="D1583" s="35"/>
      <c r="E1583" s="144" t="s">
        <v>36</v>
      </c>
      <c r="F1583" s="161"/>
      <c r="G1583" s="38">
        <v>2.68</v>
      </c>
      <c r="H1583" s="39">
        <v>33</v>
      </c>
      <c r="I1583" s="81">
        <v>100</v>
      </c>
      <c r="J1583" s="121" t="s">
        <v>37</v>
      </c>
      <c r="K1583" s="41"/>
      <c r="L1583" s="42" t="str">
        <f t="shared" si="60"/>
        <v>100pieces</v>
      </c>
      <c r="M1583" s="43">
        <f t="shared" si="61"/>
        <v>3300</v>
      </c>
      <c r="N1583" s="44" t="str">
        <f t="shared" si="62"/>
        <v>3300pieces</v>
      </c>
      <c r="O1583" s="51">
        <f t="shared" si="63"/>
        <v>88.440000000000012</v>
      </c>
      <c r="P1583" s="46"/>
      <c r="Q1583" s="46"/>
      <c r="R1583" s="46"/>
      <c r="S1583" s="46"/>
      <c r="T1583" s="46"/>
      <c r="U1583" s="46"/>
      <c r="V1583" s="46"/>
      <c r="W1583" s="46"/>
      <c r="X1583" s="46"/>
      <c r="Y1583" s="46"/>
      <c r="Z1583" s="46"/>
    </row>
    <row r="1584" spans="1:26" ht="13.5" customHeight="1">
      <c r="A1584" s="233">
        <v>610</v>
      </c>
      <c r="B1584" s="428" t="s">
        <v>633</v>
      </c>
      <c r="C1584" s="34" t="s">
        <v>35</v>
      </c>
      <c r="D1584" s="179"/>
      <c r="E1584" s="144" t="s">
        <v>36</v>
      </c>
      <c r="F1584" s="161"/>
      <c r="G1584" s="297">
        <v>3.96</v>
      </c>
      <c r="H1584" s="81">
        <v>200</v>
      </c>
      <c r="I1584" s="81">
        <v>1</v>
      </c>
      <c r="J1584" s="40" t="s">
        <v>37</v>
      </c>
      <c r="K1584" s="41"/>
      <c r="L1584" s="42" t="str">
        <f t="shared" si="60"/>
        <v>1pieces</v>
      </c>
      <c r="M1584" s="43">
        <f t="shared" si="61"/>
        <v>200</v>
      </c>
      <c r="N1584" s="44" t="str">
        <f t="shared" si="62"/>
        <v>200pieces</v>
      </c>
      <c r="O1584" s="51">
        <f t="shared" si="63"/>
        <v>792</v>
      </c>
      <c r="P1584" s="46"/>
      <c r="Q1584" s="46"/>
      <c r="R1584" s="46"/>
      <c r="S1584" s="46"/>
      <c r="T1584" s="46"/>
      <c r="U1584" s="46"/>
      <c r="V1584" s="46"/>
      <c r="W1584" s="46"/>
      <c r="X1584" s="46"/>
      <c r="Y1584" s="46"/>
      <c r="Z1584" s="46"/>
    </row>
    <row r="1585" spans="1:26" ht="13.5" customHeight="1">
      <c r="A1585" s="233">
        <v>611</v>
      </c>
      <c r="B1585" s="428" t="s">
        <v>1356</v>
      </c>
      <c r="C1585" s="34" t="s">
        <v>35</v>
      </c>
      <c r="D1585" s="35"/>
      <c r="E1585" s="144" t="s">
        <v>1355</v>
      </c>
      <c r="F1585" s="161"/>
      <c r="G1585" s="297">
        <v>7.9</v>
      </c>
      <c r="H1585" s="81">
        <v>250</v>
      </c>
      <c r="I1585" s="81">
        <v>1</v>
      </c>
      <c r="J1585" s="40" t="s">
        <v>37</v>
      </c>
      <c r="K1585" s="41"/>
      <c r="L1585" s="42" t="str">
        <f t="shared" si="60"/>
        <v>1pieces</v>
      </c>
      <c r="M1585" s="43">
        <f t="shared" si="61"/>
        <v>250</v>
      </c>
      <c r="N1585" s="44" t="str">
        <f t="shared" si="62"/>
        <v>250pieces</v>
      </c>
      <c r="O1585" s="51">
        <f t="shared" si="63"/>
        <v>1975</v>
      </c>
      <c r="P1585" s="46"/>
      <c r="Q1585" s="46"/>
      <c r="R1585" s="46"/>
      <c r="S1585" s="46"/>
      <c r="T1585" s="46"/>
      <c r="U1585" s="46"/>
      <c r="V1585" s="46"/>
      <c r="W1585" s="46"/>
      <c r="X1585" s="46"/>
      <c r="Y1585" s="46"/>
      <c r="Z1585" s="46"/>
    </row>
    <row r="1586" spans="1:26" ht="13.5" customHeight="1">
      <c r="A1586" s="233">
        <v>612</v>
      </c>
      <c r="B1586" s="428" t="s">
        <v>1354</v>
      </c>
      <c r="C1586" s="34" t="s">
        <v>35</v>
      </c>
      <c r="D1586" s="35"/>
      <c r="E1586" s="149" t="s">
        <v>1355</v>
      </c>
      <c r="F1586" s="161"/>
      <c r="G1586" s="108">
        <v>7.33</v>
      </c>
      <c r="H1586" s="81">
        <v>370</v>
      </c>
      <c r="I1586" s="81">
        <v>1</v>
      </c>
      <c r="J1586" s="40" t="s">
        <v>37</v>
      </c>
      <c r="K1586" s="41"/>
      <c r="L1586" s="42" t="str">
        <f t="shared" si="60"/>
        <v>1pieces</v>
      </c>
      <c r="M1586" s="43">
        <f t="shared" si="61"/>
        <v>370</v>
      </c>
      <c r="N1586" s="44" t="str">
        <f t="shared" si="62"/>
        <v>370pieces</v>
      </c>
      <c r="O1586" s="51">
        <f t="shared" si="63"/>
        <v>2712.1</v>
      </c>
      <c r="P1586" s="46"/>
      <c r="Q1586" s="46"/>
      <c r="R1586" s="46"/>
      <c r="S1586" s="46"/>
      <c r="T1586" s="46"/>
      <c r="U1586" s="46"/>
      <c r="V1586" s="46"/>
      <c r="W1586" s="46"/>
      <c r="X1586" s="46"/>
      <c r="Y1586" s="46"/>
      <c r="Z1586" s="46"/>
    </row>
    <row r="1587" spans="1:26" ht="13.5" customHeight="1">
      <c r="A1587" s="233">
        <v>613</v>
      </c>
      <c r="B1587" s="428" t="s">
        <v>49</v>
      </c>
      <c r="C1587" s="34" t="s">
        <v>35</v>
      </c>
      <c r="D1587" s="35"/>
      <c r="E1587" s="144" t="s">
        <v>36</v>
      </c>
      <c r="F1587" s="161"/>
      <c r="G1587" s="297">
        <v>486</v>
      </c>
      <c r="H1587" s="81">
        <v>1</v>
      </c>
      <c r="I1587" s="81">
        <v>100</v>
      </c>
      <c r="J1587" s="40" t="s">
        <v>37</v>
      </c>
      <c r="K1587" s="41"/>
      <c r="L1587" s="42" t="str">
        <f t="shared" si="60"/>
        <v>100pieces</v>
      </c>
      <c r="M1587" s="43">
        <f t="shared" si="61"/>
        <v>100</v>
      </c>
      <c r="N1587" s="44" t="str">
        <f t="shared" si="62"/>
        <v>100pieces</v>
      </c>
      <c r="O1587" s="51">
        <f t="shared" si="63"/>
        <v>486</v>
      </c>
      <c r="P1587" s="46"/>
      <c r="Q1587" s="46"/>
      <c r="R1587" s="46"/>
      <c r="S1587" s="46"/>
      <c r="T1587" s="46"/>
      <c r="U1587" s="46"/>
      <c r="V1587" s="46"/>
      <c r="W1587" s="46"/>
      <c r="X1587" s="46"/>
      <c r="Y1587" s="46"/>
      <c r="Z1587" s="46"/>
    </row>
    <row r="1588" spans="1:26" ht="13.5" customHeight="1">
      <c r="A1588" s="233">
        <v>614</v>
      </c>
      <c r="B1588" s="428" t="s">
        <v>960</v>
      </c>
      <c r="C1588" s="34" t="s">
        <v>35</v>
      </c>
      <c r="D1588" s="35"/>
      <c r="E1588" s="144" t="s">
        <v>961</v>
      </c>
      <c r="F1588" s="161"/>
      <c r="G1588" s="297">
        <v>179</v>
      </c>
      <c r="H1588" s="81">
        <v>1</v>
      </c>
      <c r="I1588" s="81">
        <v>190</v>
      </c>
      <c r="J1588" s="40" t="s">
        <v>59</v>
      </c>
      <c r="K1588" s="41"/>
      <c r="L1588" s="42" t="str">
        <f t="shared" si="60"/>
        <v>190grams</v>
      </c>
      <c r="M1588" s="43">
        <f t="shared" si="61"/>
        <v>190</v>
      </c>
      <c r="N1588" s="44" t="str">
        <f t="shared" si="62"/>
        <v>190grams</v>
      </c>
      <c r="O1588" s="51">
        <f t="shared" si="63"/>
        <v>179</v>
      </c>
      <c r="P1588" s="46"/>
      <c r="Q1588" s="46"/>
      <c r="R1588" s="46"/>
      <c r="S1588" s="46"/>
      <c r="T1588" s="46"/>
      <c r="U1588" s="46"/>
      <c r="V1588" s="46"/>
      <c r="W1588" s="46"/>
      <c r="X1588" s="46"/>
      <c r="Y1588" s="46"/>
      <c r="Z1588" s="46"/>
    </row>
    <row r="1589" spans="1:26" ht="13.5" customHeight="1">
      <c r="A1589" s="233">
        <v>615</v>
      </c>
      <c r="B1589" s="428" t="s">
        <v>1929</v>
      </c>
      <c r="C1589" s="34" t="s">
        <v>35</v>
      </c>
      <c r="D1589" s="35"/>
      <c r="E1589" s="144" t="s">
        <v>1930</v>
      </c>
      <c r="F1589" s="161"/>
      <c r="G1589" s="297">
        <v>148</v>
      </c>
      <c r="H1589" s="81">
        <v>2</v>
      </c>
      <c r="I1589" s="81">
        <v>400</v>
      </c>
      <c r="J1589" s="40" t="s">
        <v>59</v>
      </c>
      <c r="K1589" s="41"/>
      <c r="L1589" s="42" t="str">
        <f t="shared" si="60"/>
        <v>400grams</v>
      </c>
      <c r="M1589" s="43">
        <f t="shared" si="61"/>
        <v>800</v>
      </c>
      <c r="N1589" s="44" t="str">
        <f t="shared" si="62"/>
        <v>800grams</v>
      </c>
      <c r="O1589" s="51">
        <f t="shared" si="63"/>
        <v>296</v>
      </c>
      <c r="P1589" s="46"/>
      <c r="Q1589" s="46"/>
      <c r="R1589" s="46"/>
      <c r="S1589" s="46"/>
      <c r="T1589" s="46"/>
      <c r="U1589" s="46"/>
      <c r="V1589" s="46"/>
      <c r="W1589" s="46"/>
      <c r="X1589" s="46"/>
      <c r="Y1589" s="46"/>
      <c r="Z1589" s="46"/>
    </row>
    <row r="1590" spans="1:26" ht="13.5" customHeight="1">
      <c r="A1590" s="233">
        <v>616</v>
      </c>
      <c r="B1590" s="428" t="s">
        <v>2330</v>
      </c>
      <c r="C1590" s="34" t="s">
        <v>35</v>
      </c>
      <c r="D1590" s="9"/>
      <c r="E1590" s="144" t="s">
        <v>2331</v>
      </c>
      <c r="F1590" s="161"/>
      <c r="G1590" s="108">
        <v>202</v>
      </c>
      <c r="H1590" s="81">
        <v>1</v>
      </c>
      <c r="I1590" s="81">
        <v>142</v>
      </c>
      <c r="J1590" s="88" t="s">
        <v>59</v>
      </c>
      <c r="K1590" s="41"/>
      <c r="L1590" s="42" t="str">
        <f t="shared" si="60"/>
        <v>142grams</v>
      </c>
      <c r="M1590" s="43">
        <f t="shared" si="61"/>
        <v>142</v>
      </c>
      <c r="N1590" s="44" t="str">
        <f t="shared" si="62"/>
        <v>142grams</v>
      </c>
      <c r="O1590" s="51">
        <f t="shared" si="63"/>
        <v>202</v>
      </c>
      <c r="P1590" s="46"/>
      <c r="Q1590" s="46"/>
      <c r="R1590" s="46"/>
      <c r="S1590" s="46"/>
      <c r="T1590" s="46"/>
      <c r="U1590" s="46"/>
      <c r="V1590" s="46"/>
      <c r="W1590" s="46"/>
      <c r="X1590" s="46"/>
      <c r="Y1590" s="46"/>
      <c r="Z1590" s="46"/>
    </row>
    <row r="1591" spans="1:26" ht="13.5" customHeight="1">
      <c r="A1591" s="233">
        <v>617</v>
      </c>
      <c r="B1591" s="428" t="s">
        <v>1847</v>
      </c>
      <c r="C1591" s="34" t="s">
        <v>35</v>
      </c>
      <c r="D1591" s="9"/>
      <c r="E1591" s="144" t="s">
        <v>36</v>
      </c>
      <c r="F1591" s="161"/>
      <c r="G1591" s="297">
        <v>70</v>
      </c>
      <c r="H1591" s="81">
        <v>11</v>
      </c>
      <c r="I1591" s="81">
        <v>100</v>
      </c>
      <c r="J1591" s="40" t="s">
        <v>37</v>
      </c>
      <c r="K1591" s="41"/>
      <c r="L1591" s="42" t="str">
        <f t="shared" si="60"/>
        <v>100pieces</v>
      </c>
      <c r="M1591" s="43">
        <f t="shared" si="61"/>
        <v>1100</v>
      </c>
      <c r="N1591" s="44" t="str">
        <f t="shared" si="62"/>
        <v>1100pieces</v>
      </c>
      <c r="O1591" s="51">
        <f t="shared" si="63"/>
        <v>770</v>
      </c>
      <c r="P1591" s="46"/>
      <c r="Q1591" s="46"/>
      <c r="R1591" s="46"/>
      <c r="S1591" s="46"/>
      <c r="T1591" s="46"/>
      <c r="U1591" s="46"/>
      <c r="V1591" s="46"/>
      <c r="W1591" s="46"/>
      <c r="X1591" s="46"/>
      <c r="Y1591" s="46"/>
      <c r="Z1591" s="46"/>
    </row>
    <row r="1592" spans="1:26" ht="13.5" customHeight="1">
      <c r="A1592" s="233">
        <v>618</v>
      </c>
      <c r="B1592" s="428" t="s">
        <v>1976</v>
      </c>
      <c r="C1592" s="34" t="s">
        <v>35</v>
      </c>
      <c r="D1592" s="9"/>
      <c r="E1592" s="144" t="s">
        <v>1957</v>
      </c>
      <c r="F1592" s="161"/>
      <c r="G1592" s="297">
        <v>320</v>
      </c>
      <c r="H1592" s="81">
        <v>10</v>
      </c>
      <c r="I1592" s="81">
        <v>1000</v>
      </c>
      <c r="J1592" s="40" t="s">
        <v>33</v>
      </c>
      <c r="K1592" s="41"/>
      <c r="L1592" s="42" t="str">
        <f t="shared" si="60"/>
        <v>1000kg</v>
      </c>
      <c r="M1592" s="43">
        <f t="shared" si="61"/>
        <v>10000</v>
      </c>
      <c r="N1592" s="44" t="str">
        <f t="shared" si="62"/>
        <v>10000kg</v>
      </c>
      <c r="O1592" s="51">
        <f t="shared" si="63"/>
        <v>3200</v>
      </c>
      <c r="P1592" s="46"/>
      <c r="Q1592" s="46"/>
      <c r="R1592" s="46"/>
      <c r="S1592" s="46"/>
      <c r="T1592" s="46"/>
      <c r="U1592" s="46"/>
      <c r="V1592" s="46"/>
      <c r="W1592" s="46"/>
      <c r="X1592" s="46"/>
      <c r="Y1592" s="46"/>
      <c r="Z1592" s="46"/>
    </row>
    <row r="1593" spans="1:26" ht="13.5" customHeight="1">
      <c r="A1593" s="233">
        <v>618</v>
      </c>
      <c r="B1593" s="441" t="s">
        <v>1977</v>
      </c>
      <c r="C1593" s="34" t="s">
        <v>82</v>
      </c>
      <c r="D1593" s="9"/>
      <c r="E1593" s="582" t="s">
        <v>121</v>
      </c>
      <c r="F1593" s="162" t="s">
        <v>76</v>
      </c>
      <c r="G1593" s="583">
        <v>290</v>
      </c>
      <c r="H1593" s="129">
        <v>5.2</v>
      </c>
      <c r="I1593" s="422">
        <v>1</v>
      </c>
      <c r="J1593" s="240" t="s">
        <v>33</v>
      </c>
      <c r="K1593" s="41" t="s">
        <v>26</v>
      </c>
      <c r="L1593" s="42" t="str">
        <f t="shared" si="60"/>
        <v>1kg</v>
      </c>
      <c r="M1593" s="43">
        <f t="shared" si="61"/>
        <v>5.2</v>
      </c>
      <c r="N1593" s="44" t="str">
        <f t="shared" si="62"/>
        <v>5.2kg</v>
      </c>
      <c r="O1593" s="51">
        <f t="shared" si="63"/>
        <v>1508</v>
      </c>
      <c r="P1593" s="46"/>
      <c r="Q1593" s="46"/>
      <c r="R1593" s="46"/>
      <c r="S1593" s="46"/>
      <c r="T1593" s="46"/>
      <c r="U1593" s="46"/>
      <c r="V1593" s="46"/>
      <c r="W1593" s="46"/>
      <c r="X1593" s="46"/>
      <c r="Y1593" s="46"/>
      <c r="Z1593" s="46"/>
    </row>
    <row r="1594" spans="1:26" ht="13.5" customHeight="1">
      <c r="A1594" s="233">
        <v>619</v>
      </c>
      <c r="B1594" s="428" t="s">
        <v>1048</v>
      </c>
      <c r="C1594" s="34" t="s">
        <v>35</v>
      </c>
      <c r="D1594" s="9"/>
      <c r="E1594" s="144" t="s">
        <v>1049</v>
      </c>
      <c r="F1594" s="161"/>
      <c r="G1594" s="297">
        <v>47.2</v>
      </c>
      <c r="H1594" s="81">
        <v>2</v>
      </c>
      <c r="I1594" s="81">
        <v>450</v>
      </c>
      <c r="J1594" s="40" t="s">
        <v>59</v>
      </c>
      <c r="K1594" s="41"/>
      <c r="L1594" s="42" t="str">
        <f t="shared" si="60"/>
        <v>450grams</v>
      </c>
      <c r="M1594" s="43">
        <f t="shared" si="61"/>
        <v>900</v>
      </c>
      <c r="N1594" s="44" t="str">
        <f t="shared" si="62"/>
        <v>900grams</v>
      </c>
      <c r="O1594" s="51">
        <f t="shared" si="63"/>
        <v>94.4</v>
      </c>
      <c r="P1594" s="46"/>
      <c r="Q1594" s="46"/>
      <c r="R1594" s="46"/>
      <c r="S1594" s="46"/>
      <c r="T1594" s="46"/>
      <c r="U1594" s="46"/>
      <c r="V1594" s="46"/>
      <c r="W1594" s="46"/>
      <c r="X1594" s="46"/>
      <c r="Y1594" s="46"/>
      <c r="Z1594" s="46"/>
    </row>
    <row r="1595" spans="1:26" ht="13.5" customHeight="1">
      <c r="A1595" s="233">
        <v>620</v>
      </c>
      <c r="B1595" s="428" t="s">
        <v>2302</v>
      </c>
      <c r="C1595" s="34" t="s">
        <v>35</v>
      </c>
      <c r="D1595" s="9"/>
      <c r="E1595" s="144" t="s">
        <v>1543</v>
      </c>
      <c r="F1595" s="161"/>
      <c r="G1595" s="297">
        <v>78</v>
      </c>
      <c r="H1595" s="81">
        <v>3</v>
      </c>
      <c r="I1595" s="81">
        <v>34</v>
      </c>
      <c r="J1595" s="40" t="s">
        <v>59</v>
      </c>
      <c r="K1595" s="41"/>
      <c r="L1595" s="42" t="str">
        <f t="shared" si="60"/>
        <v>34grams</v>
      </c>
      <c r="M1595" s="43">
        <f t="shared" si="61"/>
        <v>102</v>
      </c>
      <c r="N1595" s="44" t="str">
        <f t="shared" si="62"/>
        <v>102grams</v>
      </c>
      <c r="O1595" s="51">
        <f t="shared" si="63"/>
        <v>234</v>
      </c>
      <c r="P1595" s="46"/>
      <c r="Q1595" s="46"/>
      <c r="R1595" s="46"/>
      <c r="S1595" s="46"/>
      <c r="T1595" s="46"/>
      <c r="U1595" s="46"/>
      <c r="V1595" s="46"/>
      <c r="W1595" s="46"/>
      <c r="X1595" s="46"/>
      <c r="Y1595" s="46"/>
      <c r="Z1595" s="46"/>
    </row>
    <row r="1596" spans="1:26" ht="13.5" customHeight="1">
      <c r="A1596" s="233">
        <v>621</v>
      </c>
      <c r="B1596" s="428" t="s">
        <v>2516</v>
      </c>
      <c r="C1596" s="34" t="s">
        <v>35</v>
      </c>
      <c r="D1596" s="9"/>
      <c r="E1596" s="144" t="s">
        <v>1543</v>
      </c>
      <c r="F1596" s="161"/>
      <c r="G1596" s="297">
        <v>78</v>
      </c>
      <c r="H1596" s="81">
        <v>1</v>
      </c>
      <c r="I1596" s="81">
        <v>31</v>
      </c>
      <c r="J1596" s="40" t="s">
        <v>59</v>
      </c>
      <c r="K1596" s="41"/>
      <c r="L1596" s="42" t="str">
        <f t="shared" si="60"/>
        <v>31grams</v>
      </c>
      <c r="M1596" s="43">
        <f t="shared" si="61"/>
        <v>31</v>
      </c>
      <c r="N1596" s="44" t="str">
        <f t="shared" si="62"/>
        <v>31grams</v>
      </c>
      <c r="O1596" s="51">
        <f t="shared" si="63"/>
        <v>78</v>
      </c>
      <c r="P1596" s="46"/>
      <c r="Q1596" s="46"/>
      <c r="R1596" s="46"/>
      <c r="S1596" s="46"/>
      <c r="T1596" s="46"/>
      <c r="U1596" s="46"/>
      <c r="V1596" s="46"/>
      <c r="W1596" s="46"/>
      <c r="X1596" s="46"/>
      <c r="Y1596" s="46"/>
      <c r="Z1596" s="46"/>
    </row>
    <row r="1597" spans="1:26" ht="13.5" customHeight="1">
      <c r="A1597" s="232">
        <v>622</v>
      </c>
      <c r="B1597" s="367" t="s">
        <v>962</v>
      </c>
      <c r="C1597" s="53" t="s">
        <v>39</v>
      </c>
      <c r="D1597" s="101"/>
      <c r="E1597" s="52" t="s">
        <v>963</v>
      </c>
      <c r="F1597" s="161"/>
      <c r="G1597" s="159">
        <v>120</v>
      </c>
      <c r="H1597" s="103">
        <v>0.5</v>
      </c>
      <c r="I1597" s="103">
        <v>1000</v>
      </c>
      <c r="J1597" s="56" t="s">
        <v>59</v>
      </c>
      <c r="K1597" s="41"/>
      <c r="L1597" s="42" t="str">
        <f t="shared" si="60"/>
        <v>1000grams</v>
      </c>
      <c r="M1597" s="43">
        <f t="shared" si="61"/>
        <v>500</v>
      </c>
      <c r="N1597" s="44" t="str">
        <f t="shared" si="62"/>
        <v>500grams</v>
      </c>
      <c r="O1597" s="51">
        <f t="shared" si="63"/>
        <v>60</v>
      </c>
      <c r="P1597" s="46"/>
      <c r="Q1597" s="46"/>
      <c r="R1597" s="46"/>
      <c r="S1597" s="46"/>
      <c r="T1597" s="46"/>
      <c r="U1597" s="46"/>
      <c r="V1597" s="46"/>
      <c r="W1597" s="46"/>
      <c r="X1597" s="46"/>
      <c r="Y1597" s="46"/>
      <c r="Z1597" s="46"/>
    </row>
    <row r="1598" spans="1:26" ht="13.5" customHeight="1">
      <c r="A1598" s="233">
        <v>622</v>
      </c>
      <c r="B1598" s="36" t="s">
        <v>962</v>
      </c>
      <c r="C1598" s="34" t="s">
        <v>27</v>
      </c>
      <c r="D1598" s="35"/>
      <c r="E1598" s="36" t="s">
        <v>963</v>
      </c>
      <c r="F1598" s="162"/>
      <c r="G1598" s="108">
        <v>57</v>
      </c>
      <c r="H1598" s="81">
        <v>1</v>
      </c>
      <c r="I1598" s="81">
        <v>1000</v>
      </c>
      <c r="J1598" s="40" t="s">
        <v>59</v>
      </c>
      <c r="K1598" s="41" t="s">
        <v>26</v>
      </c>
      <c r="L1598" s="42" t="str">
        <f t="shared" si="60"/>
        <v>1000grams</v>
      </c>
      <c r="M1598" s="43">
        <f t="shared" si="61"/>
        <v>1000</v>
      </c>
      <c r="N1598" s="44" t="str">
        <f t="shared" si="62"/>
        <v>1000grams</v>
      </c>
      <c r="O1598" s="45">
        <f t="shared" si="63"/>
        <v>57</v>
      </c>
      <c r="P1598" s="46"/>
      <c r="Q1598" s="46"/>
      <c r="R1598" s="46"/>
      <c r="S1598" s="46"/>
      <c r="T1598" s="46"/>
      <c r="U1598" s="46"/>
      <c r="V1598" s="46"/>
      <c r="W1598" s="46"/>
      <c r="X1598" s="46"/>
      <c r="Y1598" s="46"/>
      <c r="Z1598" s="46"/>
    </row>
    <row r="1599" spans="1:26" ht="13.5" customHeight="1">
      <c r="A1599" s="233">
        <v>622</v>
      </c>
      <c r="B1599" s="584" t="s">
        <v>962</v>
      </c>
      <c r="C1599" s="34" t="s">
        <v>47</v>
      </c>
      <c r="D1599" s="59"/>
      <c r="E1599" s="313" t="s">
        <v>964</v>
      </c>
      <c r="F1599" s="58"/>
      <c r="G1599" s="108">
        <v>80</v>
      </c>
      <c r="H1599" s="81">
        <v>12</v>
      </c>
      <c r="I1599" s="81">
        <v>1</v>
      </c>
      <c r="J1599" s="40" t="s">
        <v>59</v>
      </c>
      <c r="K1599" s="46"/>
      <c r="L1599" s="42" t="str">
        <f t="shared" si="60"/>
        <v>1grams</v>
      </c>
      <c r="M1599" s="43">
        <f t="shared" si="61"/>
        <v>12</v>
      </c>
      <c r="N1599" s="44" t="str">
        <f t="shared" si="62"/>
        <v>12grams</v>
      </c>
      <c r="O1599" s="51">
        <f t="shared" si="63"/>
        <v>960</v>
      </c>
      <c r="P1599" s="46"/>
      <c r="Q1599" s="46"/>
      <c r="R1599" s="46"/>
      <c r="S1599" s="46"/>
      <c r="T1599" s="46"/>
      <c r="U1599" s="46"/>
      <c r="V1599" s="46"/>
      <c r="W1599" s="46"/>
      <c r="X1599" s="46"/>
      <c r="Y1599" s="46"/>
      <c r="Z1599" s="46"/>
    </row>
    <row r="1600" spans="1:26" ht="13.5" customHeight="1">
      <c r="A1600" s="232">
        <v>623</v>
      </c>
      <c r="B1600" s="367" t="s">
        <v>1803</v>
      </c>
      <c r="C1600" s="53" t="s">
        <v>39</v>
      </c>
      <c r="D1600" s="68"/>
      <c r="E1600" s="430"/>
      <c r="F1600" s="161"/>
      <c r="G1600" s="238">
        <v>80</v>
      </c>
      <c r="H1600" s="103">
        <v>0.5</v>
      </c>
      <c r="I1600" s="218">
        <v>1000</v>
      </c>
      <c r="J1600" s="56" t="s">
        <v>59</v>
      </c>
      <c r="K1600" s="41"/>
      <c r="L1600" s="42" t="str">
        <f t="shared" si="60"/>
        <v>1000grams</v>
      </c>
      <c r="M1600" s="43">
        <f t="shared" si="61"/>
        <v>500</v>
      </c>
      <c r="N1600" s="44" t="str">
        <f t="shared" si="62"/>
        <v>500grams</v>
      </c>
      <c r="O1600" s="51">
        <f t="shared" si="63"/>
        <v>40</v>
      </c>
      <c r="P1600" s="46"/>
      <c r="Q1600" s="46"/>
      <c r="R1600" s="46"/>
      <c r="S1600" s="46"/>
      <c r="T1600" s="46"/>
      <c r="U1600" s="46"/>
      <c r="V1600" s="46"/>
      <c r="W1600" s="46"/>
      <c r="X1600" s="46"/>
      <c r="Y1600" s="46"/>
      <c r="Z1600" s="46"/>
    </row>
    <row r="1601" spans="1:26" ht="13.5" customHeight="1">
      <c r="A1601" s="232">
        <v>624</v>
      </c>
      <c r="B1601" s="367" t="s">
        <v>402</v>
      </c>
      <c r="C1601" s="53" t="s">
        <v>39</v>
      </c>
      <c r="D1601" s="68"/>
      <c r="E1601" s="430"/>
      <c r="F1601" s="161"/>
      <c r="G1601" s="238">
        <v>46</v>
      </c>
      <c r="H1601" s="103">
        <v>1</v>
      </c>
      <c r="I1601" s="585">
        <v>1</v>
      </c>
      <c r="J1601" s="56" t="s">
        <v>37</v>
      </c>
      <c r="K1601" s="41"/>
      <c r="L1601" s="42" t="str">
        <f t="shared" si="60"/>
        <v>1pieces</v>
      </c>
      <c r="M1601" s="43">
        <f t="shared" si="61"/>
        <v>1</v>
      </c>
      <c r="N1601" s="44" t="str">
        <f t="shared" si="62"/>
        <v>1pieces</v>
      </c>
      <c r="O1601" s="51">
        <f t="shared" si="63"/>
        <v>46</v>
      </c>
      <c r="P1601" s="46"/>
      <c r="Q1601" s="46"/>
      <c r="R1601" s="46"/>
      <c r="S1601" s="46"/>
      <c r="T1601" s="46"/>
      <c r="U1601" s="46"/>
      <c r="V1601" s="46"/>
      <c r="W1601" s="46"/>
      <c r="X1601" s="46"/>
      <c r="Y1601" s="46"/>
      <c r="Z1601" s="46"/>
    </row>
    <row r="1602" spans="1:26" ht="13.5" customHeight="1">
      <c r="A1602" s="232">
        <v>625</v>
      </c>
      <c r="B1602" s="430" t="s">
        <v>787</v>
      </c>
      <c r="C1602" s="53" t="s">
        <v>39</v>
      </c>
      <c r="D1602" s="68"/>
      <c r="E1602" s="430" t="s">
        <v>788</v>
      </c>
      <c r="F1602" s="161"/>
      <c r="G1602" s="238">
        <v>23</v>
      </c>
      <c r="H1602" s="103">
        <v>1</v>
      </c>
      <c r="I1602" s="103">
        <v>1</v>
      </c>
      <c r="J1602" s="56" t="s">
        <v>37</v>
      </c>
      <c r="K1602" s="41" t="s">
        <v>26</v>
      </c>
      <c r="L1602" s="42" t="str">
        <f t="shared" si="60"/>
        <v>1pieces</v>
      </c>
      <c r="M1602" s="43">
        <f t="shared" si="61"/>
        <v>1</v>
      </c>
      <c r="N1602" s="44" t="str">
        <f t="shared" si="62"/>
        <v>1pieces</v>
      </c>
      <c r="O1602" s="51">
        <f t="shared" si="63"/>
        <v>23</v>
      </c>
      <c r="P1602" s="46"/>
      <c r="Q1602" s="46"/>
      <c r="R1602" s="46"/>
      <c r="S1602" s="46"/>
      <c r="T1602" s="46"/>
      <c r="U1602" s="46"/>
      <c r="V1602" s="46"/>
      <c r="W1602" s="46"/>
      <c r="X1602" s="46"/>
      <c r="Y1602" s="46"/>
      <c r="Z1602" s="46"/>
    </row>
    <row r="1603" spans="1:26" ht="13.5" customHeight="1">
      <c r="A1603" s="232">
        <v>626</v>
      </c>
      <c r="B1603" s="367" t="s">
        <v>832</v>
      </c>
      <c r="C1603" s="53" t="s">
        <v>39</v>
      </c>
      <c r="D1603" s="52"/>
      <c r="E1603" s="367" t="s">
        <v>833</v>
      </c>
      <c r="F1603" s="161"/>
      <c r="G1603" s="238">
        <v>21</v>
      </c>
      <c r="H1603" s="103">
        <v>1</v>
      </c>
      <c r="I1603" s="103">
        <v>62</v>
      </c>
      <c r="J1603" s="56" t="s">
        <v>59</v>
      </c>
      <c r="K1603" s="41" t="s">
        <v>26</v>
      </c>
      <c r="L1603" s="42" t="str">
        <f t="shared" si="60"/>
        <v>62grams</v>
      </c>
      <c r="M1603" s="43">
        <f t="shared" si="61"/>
        <v>62</v>
      </c>
      <c r="N1603" s="44" t="str">
        <f t="shared" si="62"/>
        <v>62grams</v>
      </c>
      <c r="O1603" s="51">
        <f t="shared" si="63"/>
        <v>21</v>
      </c>
      <c r="P1603" s="46"/>
      <c r="Q1603" s="46"/>
      <c r="R1603" s="46"/>
      <c r="S1603" s="46"/>
      <c r="T1603" s="46"/>
      <c r="U1603" s="46"/>
      <c r="V1603" s="46"/>
      <c r="W1603" s="46"/>
      <c r="X1603" s="46"/>
      <c r="Y1603" s="46"/>
      <c r="Z1603" s="46"/>
    </row>
    <row r="1604" spans="1:26" ht="13.5" customHeight="1">
      <c r="A1604" s="232">
        <v>627</v>
      </c>
      <c r="B1604" s="367" t="s">
        <v>909</v>
      </c>
      <c r="C1604" s="53" t="s">
        <v>39</v>
      </c>
      <c r="D1604" s="52"/>
      <c r="E1604" s="367" t="s">
        <v>911</v>
      </c>
      <c r="F1604" s="156"/>
      <c r="G1604" s="238">
        <v>120</v>
      </c>
      <c r="H1604" s="103">
        <v>1</v>
      </c>
      <c r="I1604" s="153">
        <v>1000</v>
      </c>
      <c r="J1604" s="56" t="s">
        <v>59</v>
      </c>
      <c r="K1604" s="41" t="s">
        <v>26</v>
      </c>
      <c r="L1604" s="42" t="str">
        <f t="shared" si="60"/>
        <v>1000grams</v>
      </c>
      <c r="M1604" s="43">
        <f t="shared" si="61"/>
        <v>1000</v>
      </c>
      <c r="N1604" s="44" t="str">
        <f t="shared" si="62"/>
        <v>1000grams</v>
      </c>
      <c r="O1604" s="51">
        <f t="shared" si="63"/>
        <v>120</v>
      </c>
      <c r="P1604" s="46"/>
      <c r="Q1604" s="46"/>
      <c r="R1604" s="46"/>
      <c r="S1604" s="46"/>
      <c r="T1604" s="46"/>
      <c r="U1604" s="46"/>
      <c r="V1604" s="46"/>
      <c r="W1604" s="46"/>
      <c r="X1604" s="46"/>
      <c r="Y1604" s="46"/>
      <c r="Z1604" s="46"/>
    </row>
    <row r="1605" spans="1:26" ht="13.5" customHeight="1">
      <c r="A1605" s="233">
        <v>627</v>
      </c>
      <c r="B1605" s="441" t="s">
        <v>909</v>
      </c>
      <c r="C1605" s="34" t="s">
        <v>82</v>
      </c>
      <c r="D1605" s="35"/>
      <c r="E1605" s="441" t="s">
        <v>910</v>
      </c>
      <c r="F1605" s="155" t="s">
        <v>76</v>
      </c>
      <c r="G1605" s="307">
        <v>140</v>
      </c>
      <c r="H1605" s="129">
        <v>1</v>
      </c>
      <c r="I1605" s="129">
        <v>500</v>
      </c>
      <c r="J1605" s="240" t="s">
        <v>59</v>
      </c>
      <c r="K1605" s="41" t="s">
        <v>26</v>
      </c>
      <c r="L1605" s="42" t="str">
        <f t="shared" si="60"/>
        <v>500grams</v>
      </c>
      <c r="M1605" s="43">
        <f t="shared" si="61"/>
        <v>500</v>
      </c>
      <c r="N1605" s="44" t="str">
        <f t="shared" si="62"/>
        <v>500grams</v>
      </c>
      <c r="O1605" s="51">
        <f t="shared" si="63"/>
        <v>140</v>
      </c>
      <c r="P1605" s="46"/>
      <c r="Q1605" s="46"/>
      <c r="R1605" s="46"/>
      <c r="S1605" s="46"/>
      <c r="T1605" s="46"/>
      <c r="U1605" s="46"/>
      <c r="V1605" s="46"/>
      <c r="W1605" s="46"/>
      <c r="X1605" s="46"/>
      <c r="Y1605" s="46"/>
      <c r="Z1605" s="46"/>
    </row>
    <row r="1606" spans="1:26" ht="13.5" customHeight="1">
      <c r="A1606" s="232">
        <v>628</v>
      </c>
      <c r="B1606" s="367" t="s">
        <v>988</v>
      </c>
      <c r="C1606" s="53" t="s">
        <v>39</v>
      </c>
      <c r="D1606" s="52"/>
      <c r="E1606" s="367" t="s">
        <v>989</v>
      </c>
      <c r="F1606" s="156"/>
      <c r="G1606" s="102">
        <v>120</v>
      </c>
      <c r="H1606" s="103">
        <v>1</v>
      </c>
      <c r="I1606" s="103">
        <v>454</v>
      </c>
      <c r="J1606" s="104" t="s">
        <v>59</v>
      </c>
      <c r="K1606" s="41" t="s">
        <v>26</v>
      </c>
      <c r="L1606" s="42" t="str">
        <f t="shared" si="60"/>
        <v>454grams</v>
      </c>
      <c r="M1606" s="43">
        <f t="shared" si="61"/>
        <v>454</v>
      </c>
      <c r="N1606" s="44" t="str">
        <f t="shared" si="62"/>
        <v>454grams</v>
      </c>
      <c r="O1606" s="51">
        <f t="shared" si="63"/>
        <v>120</v>
      </c>
      <c r="P1606" s="46"/>
      <c r="Q1606" s="46"/>
      <c r="R1606" s="46"/>
      <c r="S1606" s="46"/>
      <c r="T1606" s="46"/>
      <c r="U1606" s="46"/>
      <c r="V1606" s="46"/>
      <c r="W1606" s="46"/>
      <c r="X1606" s="46"/>
      <c r="Y1606" s="46"/>
      <c r="Z1606" s="46"/>
    </row>
    <row r="1607" spans="1:26" ht="13.5" customHeight="1">
      <c r="A1607" s="232">
        <v>629</v>
      </c>
      <c r="B1607" s="367" t="s">
        <v>992</v>
      </c>
      <c r="C1607" s="53" t="s">
        <v>39</v>
      </c>
      <c r="D1607" s="52"/>
      <c r="E1607" s="194" t="s">
        <v>111</v>
      </c>
      <c r="F1607" s="156"/>
      <c r="G1607" s="159">
        <v>35</v>
      </c>
      <c r="H1607" s="103">
        <v>1</v>
      </c>
      <c r="I1607" s="218">
        <v>20</v>
      </c>
      <c r="J1607" s="56" t="s">
        <v>29</v>
      </c>
      <c r="K1607" s="41" t="s">
        <v>26</v>
      </c>
      <c r="L1607" s="42" t="str">
        <f t="shared" si="60"/>
        <v>20ml</v>
      </c>
      <c r="M1607" s="43">
        <f t="shared" si="61"/>
        <v>20</v>
      </c>
      <c r="N1607" s="44" t="str">
        <f t="shared" si="62"/>
        <v>20ml</v>
      </c>
      <c r="O1607" s="51">
        <f t="shared" si="63"/>
        <v>35</v>
      </c>
      <c r="P1607" s="46"/>
      <c r="Q1607" s="46"/>
      <c r="R1607" s="46"/>
      <c r="S1607" s="46"/>
      <c r="T1607" s="46"/>
      <c r="U1607" s="46"/>
      <c r="V1607" s="46"/>
      <c r="W1607" s="46"/>
      <c r="X1607" s="46"/>
      <c r="Y1607" s="46"/>
      <c r="Z1607" s="46"/>
    </row>
    <row r="1608" spans="1:26" ht="13.5" customHeight="1">
      <c r="A1608" s="233">
        <v>629</v>
      </c>
      <c r="B1608" s="441" t="s">
        <v>992</v>
      </c>
      <c r="C1608" s="34" t="s">
        <v>82</v>
      </c>
      <c r="D1608" s="35"/>
      <c r="E1608" s="128" t="s">
        <v>111</v>
      </c>
      <c r="F1608" s="155" t="s">
        <v>76</v>
      </c>
      <c r="G1608" s="442">
        <v>38.5</v>
      </c>
      <c r="H1608" s="129">
        <v>1</v>
      </c>
      <c r="I1608" s="129">
        <v>20</v>
      </c>
      <c r="J1608" s="196" t="s">
        <v>29</v>
      </c>
      <c r="K1608" s="41" t="s">
        <v>26</v>
      </c>
      <c r="L1608" s="42" t="str">
        <f t="shared" si="60"/>
        <v>20ml</v>
      </c>
      <c r="M1608" s="43">
        <f t="shared" si="61"/>
        <v>20</v>
      </c>
      <c r="N1608" s="44" t="str">
        <f t="shared" si="62"/>
        <v>20ml</v>
      </c>
      <c r="O1608" s="51">
        <f t="shared" si="63"/>
        <v>38.5</v>
      </c>
      <c r="P1608" s="46"/>
      <c r="Q1608" s="46"/>
      <c r="R1608" s="46"/>
      <c r="S1608" s="46"/>
      <c r="T1608" s="46"/>
      <c r="U1608" s="46"/>
      <c r="V1608" s="46"/>
      <c r="W1608" s="46"/>
      <c r="X1608" s="46"/>
      <c r="Y1608" s="46"/>
      <c r="Z1608" s="46"/>
    </row>
    <row r="1609" spans="1:26" ht="13.5" customHeight="1">
      <c r="A1609" s="233">
        <v>629</v>
      </c>
      <c r="B1609" s="441" t="s">
        <v>992</v>
      </c>
      <c r="C1609" s="34" t="s">
        <v>82</v>
      </c>
      <c r="D1609" s="48"/>
      <c r="E1609" s="128" t="s">
        <v>993</v>
      </c>
      <c r="F1609" s="155" t="s">
        <v>76</v>
      </c>
      <c r="G1609" s="442">
        <v>289</v>
      </c>
      <c r="H1609" s="129">
        <v>2</v>
      </c>
      <c r="I1609" s="334">
        <v>475</v>
      </c>
      <c r="J1609" s="130" t="s">
        <v>29</v>
      </c>
      <c r="K1609" s="41" t="s">
        <v>26</v>
      </c>
      <c r="L1609" s="42" t="str">
        <f t="shared" si="60"/>
        <v>475ml</v>
      </c>
      <c r="M1609" s="43">
        <f t="shared" si="61"/>
        <v>950</v>
      </c>
      <c r="N1609" s="44" t="str">
        <f t="shared" si="62"/>
        <v>950ml</v>
      </c>
      <c r="O1609" s="51">
        <f t="shared" si="63"/>
        <v>578</v>
      </c>
      <c r="P1609" s="46"/>
      <c r="Q1609" s="46"/>
      <c r="R1609" s="46"/>
      <c r="S1609" s="46"/>
      <c r="T1609" s="46"/>
      <c r="U1609" s="46"/>
      <c r="V1609" s="46"/>
      <c r="W1609" s="46"/>
      <c r="X1609" s="46"/>
      <c r="Y1609" s="46"/>
      <c r="Z1609" s="46"/>
    </row>
    <row r="1610" spans="1:26" ht="13.5" customHeight="1">
      <c r="A1610" s="232">
        <v>630</v>
      </c>
      <c r="B1610" s="430" t="s">
        <v>1197</v>
      </c>
      <c r="C1610" s="53" t="s">
        <v>39</v>
      </c>
      <c r="D1610" s="68"/>
      <c r="E1610" s="68"/>
      <c r="F1610" s="156"/>
      <c r="G1610" s="238">
        <v>530</v>
      </c>
      <c r="H1610" s="103">
        <v>1</v>
      </c>
      <c r="I1610" s="103">
        <v>1000</v>
      </c>
      <c r="J1610" s="198" t="s">
        <v>59</v>
      </c>
      <c r="K1610" s="41"/>
      <c r="L1610" s="42" t="str">
        <f t="shared" si="60"/>
        <v>1000grams</v>
      </c>
      <c r="M1610" s="43">
        <f t="shared" si="61"/>
        <v>1000</v>
      </c>
      <c r="N1610" s="44" t="str">
        <f t="shared" si="62"/>
        <v>1000grams</v>
      </c>
      <c r="O1610" s="51">
        <f t="shared" si="63"/>
        <v>530</v>
      </c>
      <c r="P1610" s="46"/>
      <c r="Q1610" s="46"/>
      <c r="R1610" s="46"/>
      <c r="S1610" s="46"/>
      <c r="T1610" s="46"/>
      <c r="U1610" s="46"/>
      <c r="V1610" s="46"/>
      <c r="W1610" s="46"/>
      <c r="X1610" s="46"/>
      <c r="Y1610" s="46"/>
      <c r="Z1610" s="46"/>
    </row>
    <row r="1611" spans="1:26" ht="13.5" customHeight="1">
      <c r="A1611" s="232">
        <v>631</v>
      </c>
      <c r="B1611" s="367" t="s">
        <v>1379</v>
      </c>
      <c r="C1611" s="53" t="s">
        <v>39</v>
      </c>
      <c r="D1611" s="560"/>
      <c r="E1611" s="68" t="s">
        <v>1381</v>
      </c>
      <c r="F1611" s="156"/>
      <c r="G1611" s="238">
        <v>65</v>
      </c>
      <c r="H1611" s="103">
        <v>1</v>
      </c>
      <c r="I1611" s="103">
        <v>350</v>
      </c>
      <c r="J1611" s="160" t="s">
        <v>29</v>
      </c>
      <c r="K1611" s="41" t="s">
        <v>26</v>
      </c>
      <c r="L1611" s="42" t="str">
        <f t="shared" si="60"/>
        <v>350ml</v>
      </c>
      <c r="M1611" s="43">
        <f t="shared" si="61"/>
        <v>350</v>
      </c>
      <c r="N1611" s="44" t="str">
        <f t="shared" si="62"/>
        <v>350ml</v>
      </c>
      <c r="O1611" s="51">
        <f t="shared" si="63"/>
        <v>65</v>
      </c>
      <c r="P1611" s="46"/>
      <c r="Q1611" s="46"/>
      <c r="R1611" s="46"/>
      <c r="S1611" s="46"/>
      <c r="T1611" s="46"/>
      <c r="U1611" s="46"/>
      <c r="V1611" s="46"/>
      <c r="W1611" s="46"/>
      <c r="X1611" s="46"/>
      <c r="Y1611" s="46"/>
      <c r="Z1611" s="46"/>
    </row>
    <row r="1612" spans="1:26" ht="13.5" customHeight="1">
      <c r="A1612" s="233">
        <v>631</v>
      </c>
      <c r="B1612" s="434" t="s">
        <v>1379</v>
      </c>
      <c r="C1612" s="34" t="s">
        <v>47</v>
      </c>
      <c r="D1612" s="195"/>
      <c r="E1612" s="50" t="s">
        <v>1380</v>
      </c>
      <c r="F1612" s="195"/>
      <c r="G1612" s="297">
        <v>55</v>
      </c>
      <c r="H1612" s="81">
        <v>3</v>
      </c>
      <c r="I1612" s="81">
        <v>350</v>
      </c>
      <c r="J1612" s="121" t="s">
        <v>29</v>
      </c>
      <c r="K1612" s="46"/>
      <c r="L1612" s="42" t="str">
        <f t="shared" si="60"/>
        <v>350ml</v>
      </c>
      <c r="M1612" s="43">
        <f t="shared" si="61"/>
        <v>1050</v>
      </c>
      <c r="N1612" s="44" t="str">
        <f t="shared" si="62"/>
        <v>1050ml</v>
      </c>
      <c r="O1612" s="51">
        <f t="shared" si="63"/>
        <v>165</v>
      </c>
      <c r="P1612" s="46"/>
      <c r="Q1612" s="46"/>
      <c r="R1612" s="46"/>
      <c r="S1612" s="46"/>
      <c r="T1612" s="46"/>
      <c r="U1612" s="46"/>
      <c r="V1612" s="46"/>
      <c r="W1612" s="46"/>
      <c r="X1612" s="46"/>
      <c r="Y1612" s="46"/>
      <c r="Z1612" s="46"/>
    </row>
    <row r="1613" spans="1:26" ht="13.5" customHeight="1">
      <c r="A1613" s="232">
        <v>632</v>
      </c>
      <c r="B1613" s="430" t="s">
        <v>1414</v>
      </c>
      <c r="C1613" s="53" t="s">
        <v>39</v>
      </c>
      <c r="D1613" s="68"/>
      <c r="E1613" s="68" t="s">
        <v>1415</v>
      </c>
      <c r="F1613" s="156"/>
      <c r="G1613" s="238">
        <v>45</v>
      </c>
      <c r="H1613" s="103">
        <v>1</v>
      </c>
      <c r="I1613" s="103">
        <v>1</v>
      </c>
      <c r="J1613" s="160" t="s">
        <v>42</v>
      </c>
      <c r="K1613" s="41"/>
      <c r="L1613" s="42" t="str">
        <f t="shared" si="60"/>
        <v>1packs</v>
      </c>
      <c r="M1613" s="43">
        <f t="shared" si="61"/>
        <v>1</v>
      </c>
      <c r="N1613" s="44" t="str">
        <f t="shared" si="62"/>
        <v>1packs</v>
      </c>
      <c r="O1613" s="51">
        <f t="shared" si="63"/>
        <v>45</v>
      </c>
      <c r="P1613" s="46"/>
      <c r="Q1613" s="46"/>
      <c r="R1613" s="46"/>
      <c r="S1613" s="46"/>
      <c r="T1613" s="46"/>
      <c r="U1613" s="46"/>
      <c r="V1613" s="46"/>
      <c r="W1613" s="46"/>
      <c r="X1613" s="46"/>
      <c r="Y1613" s="46"/>
      <c r="Z1613" s="46"/>
    </row>
    <row r="1614" spans="1:26" ht="13.5" customHeight="1">
      <c r="A1614" s="233">
        <v>632</v>
      </c>
      <c r="B1614" s="450" t="s">
        <v>1414</v>
      </c>
      <c r="C1614" s="34" t="s">
        <v>82</v>
      </c>
      <c r="D1614" s="35"/>
      <c r="E1614" s="450" t="s">
        <v>37</v>
      </c>
      <c r="F1614" s="155" t="s">
        <v>76</v>
      </c>
      <c r="G1614" s="442">
        <v>1.8</v>
      </c>
      <c r="H1614" s="129">
        <v>50</v>
      </c>
      <c r="I1614" s="129">
        <v>1</v>
      </c>
      <c r="J1614" s="196" t="s">
        <v>37</v>
      </c>
      <c r="K1614" s="41" t="s">
        <v>26</v>
      </c>
      <c r="L1614" s="42" t="str">
        <f t="shared" si="60"/>
        <v>1pieces</v>
      </c>
      <c r="M1614" s="43">
        <f t="shared" si="61"/>
        <v>50</v>
      </c>
      <c r="N1614" s="44" t="str">
        <f t="shared" si="62"/>
        <v>50pieces</v>
      </c>
      <c r="O1614" s="51">
        <f t="shared" si="63"/>
        <v>90</v>
      </c>
      <c r="P1614" s="46"/>
      <c r="Q1614" s="46"/>
      <c r="R1614" s="46"/>
      <c r="S1614" s="46"/>
      <c r="T1614" s="46"/>
      <c r="U1614" s="46"/>
      <c r="V1614" s="46"/>
      <c r="W1614" s="46"/>
      <c r="X1614" s="46"/>
      <c r="Y1614" s="46"/>
      <c r="Z1614" s="46"/>
    </row>
    <row r="1615" spans="1:26" ht="13.5" customHeight="1">
      <c r="A1615" s="232">
        <v>633</v>
      </c>
      <c r="B1615" s="430" t="s">
        <v>1494</v>
      </c>
      <c r="C1615" s="53" t="s">
        <v>39</v>
      </c>
      <c r="D1615" s="68"/>
      <c r="E1615" s="430" t="s">
        <v>1495</v>
      </c>
      <c r="F1615" s="156"/>
      <c r="G1615" s="586">
        <v>47</v>
      </c>
      <c r="H1615" s="103">
        <v>1</v>
      </c>
      <c r="I1615" s="103">
        <v>1000</v>
      </c>
      <c r="J1615" s="104" t="s">
        <v>59</v>
      </c>
      <c r="K1615" s="41"/>
      <c r="L1615" s="42" t="str">
        <f t="shared" si="60"/>
        <v>1000grams</v>
      </c>
      <c r="M1615" s="43">
        <f t="shared" si="61"/>
        <v>1000</v>
      </c>
      <c r="N1615" s="44" t="str">
        <f t="shared" si="62"/>
        <v>1000grams</v>
      </c>
      <c r="O1615" s="51">
        <f t="shared" si="63"/>
        <v>47</v>
      </c>
      <c r="P1615" s="46"/>
      <c r="Q1615" s="46"/>
      <c r="R1615" s="46"/>
      <c r="S1615" s="46"/>
      <c r="T1615" s="46"/>
      <c r="U1615" s="46"/>
      <c r="V1615" s="46"/>
      <c r="W1615" s="46"/>
      <c r="X1615" s="46"/>
      <c r="Y1615" s="46"/>
      <c r="Z1615" s="46"/>
    </row>
    <row r="1616" spans="1:26" ht="13.5" customHeight="1">
      <c r="A1616" s="233">
        <v>633</v>
      </c>
      <c r="B1616" s="587" t="s">
        <v>1494</v>
      </c>
      <c r="C1616" s="34" t="s">
        <v>27</v>
      </c>
      <c r="D1616" s="35"/>
      <c r="E1616" s="374" t="s">
        <v>1496</v>
      </c>
      <c r="F1616" s="156"/>
      <c r="G1616" s="297">
        <v>50</v>
      </c>
      <c r="H1616" s="39">
        <f>O1616/G1616</f>
        <v>5.625</v>
      </c>
      <c r="I1616" s="39"/>
      <c r="J1616" s="121"/>
      <c r="K1616" s="41"/>
      <c r="L1616" s="42" t="str">
        <f t="shared" si="60"/>
        <v/>
      </c>
      <c r="M1616" s="43">
        <f t="shared" si="61"/>
        <v>0</v>
      </c>
      <c r="N1616" s="44" t="str">
        <f t="shared" si="62"/>
        <v>0</v>
      </c>
      <c r="O1616" s="133">
        <v>281.25</v>
      </c>
      <c r="P1616" s="46"/>
      <c r="Q1616" s="46"/>
      <c r="R1616" s="46"/>
      <c r="S1616" s="46"/>
      <c r="T1616" s="46"/>
      <c r="U1616" s="46"/>
      <c r="V1616" s="46"/>
      <c r="W1616" s="46"/>
      <c r="X1616" s="46"/>
      <c r="Y1616" s="46"/>
      <c r="Z1616" s="46"/>
    </row>
    <row r="1617" spans="1:26" ht="13.5" customHeight="1">
      <c r="A1617" s="232">
        <v>634</v>
      </c>
      <c r="B1617" s="430" t="s">
        <v>1553</v>
      </c>
      <c r="C1617" s="53" t="s">
        <v>39</v>
      </c>
      <c r="D1617" s="68"/>
      <c r="E1617" s="68" t="s">
        <v>1554</v>
      </c>
      <c r="F1617" s="156"/>
      <c r="G1617" s="238">
        <v>105</v>
      </c>
      <c r="H1617" s="71">
        <v>1</v>
      </c>
      <c r="I1617" s="71">
        <v>37</v>
      </c>
      <c r="J1617" s="160" t="s">
        <v>59</v>
      </c>
      <c r="K1617" s="41"/>
      <c r="L1617" s="42" t="str">
        <f t="shared" si="60"/>
        <v>37grams</v>
      </c>
      <c r="M1617" s="43">
        <f t="shared" si="61"/>
        <v>37</v>
      </c>
      <c r="N1617" s="44" t="str">
        <f t="shared" si="62"/>
        <v>37grams</v>
      </c>
      <c r="O1617" s="51">
        <f t="shared" ref="O1617:O1793" si="64">G1617*H1617</f>
        <v>105</v>
      </c>
      <c r="P1617" s="46"/>
      <c r="Q1617" s="46"/>
      <c r="R1617" s="46"/>
      <c r="S1617" s="46"/>
      <c r="T1617" s="46"/>
      <c r="U1617" s="46"/>
      <c r="V1617" s="46"/>
      <c r="W1617" s="46"/>
      <c r="X1617" s="46"/>
      <c r="Y1617" s="46"/>
      <c r="Z1617" s="46"/>
    </row>
    <row r="1618" spans="1:26" ht="13.5" customHeight="1">
      <c r="A1618" s="233">
        <v>634</v>
      </c>
      <c r="B1618" s="450" t="s">
        <v>1553</v>
      </c>
      <c r="C1618" s="34" t="s">
        <v>82</v>
      </c>
      <c r="D1618" s="9"/>
      <c r="E1618" s="122" t="s">
        <v>1554</v>
      </c>
      <c r="F1618" s="155" t="s">
        <v>76</v>
      </c>
      <c r="G1618" s="442">
        <v>125.25</v>
      </c>
      <c r="H1618" s="165">
        <v>2</v>
      </c>
      <c r="I1618" s="165">
        <v>37</v>
      </c>
      <c r="J1618" s="196" t="s">
        <v>59</v>
      </c>
      <c r="K1618" s="41" t="s">
        <v>26</v>
      </c>
      <c r="L1618" s="42" t="str">
        <f t="shared" si="60"/>
        <v>37grams</v>
      </c>
      <c r="M1618" s="43">
        <f t="shared" si="61"/>
        <v>74</v>
      </c>
      <c r="N1618" s="44" t="str">
        <f t="shared" si="62"/>
        <v>74grams</v>
      </c>
      <c r="O1618" s="51">
        <f t="shared" si="64"/>
        <v>250.5</v>
      </c>
      <c r="P1618" s="46"/>
      <c r="Q1618" s="46"/>
      <c r="R1618" s="46"/>
      <c r="S1618" s="46"/>
      <c r="T1618" s="46"/>
      <c r="U1618" s="46"/>
      <c r="V1618" s="46"/>
      <c r="W1618" s="46"/>
      <c r="X1618" s="46"/>
      <c r="Y1618" s="46"/>
      <c r="Z1618" s="46"/>
    </row>
    <row r="1619" spans="1:26" ht="13.5" customHeight="1">
      <c r="A1619" s="232">
        <v>635</v>
      </c>
      <c r="B1619" s="430" t="s">
        <v>1978</v>
      </c>
      <c r="C1619" s="53" t="s">
        <v>39</v>
      </c>
      <c r="D1619" s="99"/>
      <c r="E1619" s="68" t="s">
        <v>1979</v>
      </c>
      <c r="F1619" s="156"/>
      <c r="G1619" s="238">
        <v>140</v>
      </c>
      <c r="H1619" s="71">
        <v>1</v>
      </c>
      <c r="I1619" s="71">
        <v>1000</v>
      </c>
      <c r="J1619" s="160" t="s">
        <v>59</v>
      </c>
      <c r="K1619" s="41"/>
      <c r="L1619" s="42" t="str">
        <f t="shared" si="60"/>
        <v>1000grams</v>
      </c>
      <c r="M1619" s="43">
        <f t="shared" si="61"/>
        <v>1000</v>
      </c>
      <c r="N1619" s="44" t="str">
        <f t="shared" si="62"/>
        <v>1000grams</v>
      </c>
      <c r="O1619" s="51">
        <f t="shared" si="64"/>
        <v>140</v>
      </c>
      <c r="P1619" s="46"/>
      <c r="Q1619" s="46"/>
      <c r="R1619" s="46"/>
      <c r="S1619" s="46"/>
      <c r="T1619" s="46"/>
      <c r="U1619" s="46"/>
      <c r="V1619" s="46"/>
      <c r="W1619" s="46"/>
      <c r="X1619" s="46"/>
      <c r="Y1619" s="46"/>
      <c r="Z1619" s="46"/>
    </row>
    <row r="1620" spans="1:26" ht="13.5" customHeight="1">
      <c r="A1620" s="233">
        <v>635</v>
      </c>
      <c r="B1620" s="450" t="s">
        <v>1978</v>
      </c>
      <c r="C1620" s="34" t="s">
        <v>82</v>
      </c>
      <c r="D1620" s="35"/>
      <c r="E1620" s="122" t="s">
        <v>42</v>
      </c>
      <c r="F1620" s="155" t="s">
        <v>76</v>
      </c>
      <c r="G1620" s="442">
        <v>250</v>
      </c>
      <c r="H1620" s="165">
        <v>4</v>
      </c>
      <c r="I1620" s="165">
        <v>60</v>
      </c>
      <c r="J1620" s="196" t="s">
        <v>37</v>
      </c>
      <c r="K1620" s="41" t="s">
        <v>26</v>
      </c>
      <c r="L1620" s="42" t="str">
        <f t="shared" si="60"/>
        <v>60pieces</v>
      </c>
      <c r="M1620" s="43">
        <f t="shared" si="61"/>
        <v>240</v>
      </c>
      <c r="N1620" s="44" t="str">
        <f t="shared" si="62"/>
        <v>240pieces</v>
      </c>
      <c r="O1620" s="51">
        <f t="shared" si="64"/>
        <v>1000</v>
      </c>
      <c r="P1620" s="46"/>
      <c r="Q1620" s="46"/>
      <c r="R1620" s="46"/>
      <c r="S1620" s="46"/>
      <c r="T1620" s="46"/>
      <c r="U1620" s="46"/>
      <c r="V1620" s="46"/>
      <c r="W1620" s="46"/>
      <c r="X1620" s="46"/>
      <c r="Y1620" s="46"/>
      <c r="Z1620" s="46"/>
    </row>
    <row r="1621" spans="1:26" ht="13.5" customHeight="1">
      <c r="A1621" s="232">
        <v>636</v>
      </c>
      <c r="B1621" s="430" t="s">
        <v>2043</v>
      </c>
      <c r="C1621" s="53" t="s">
        <v>39</v>
      </c>
      <c r="D1621" s="68"/>
      <c r="E1621" s="99"/>
      <c r="F1621" s="156"/>
      <c r="G1621" s="238">
        <v>125</v>
      </c>
      <c r="H1621" s="478">
        <v>1</v>
      </c>
      <c r="I1621" s="71">
        <v>1000</v>
      </c>
      <c r="J1621" s="160" t="s">
        <v>59</v>
      </c>
      <c r="K1621" s="41"/>
      <c r="L1621" s="42" t="str">
        <f t="shared" si="60"/>
        <v>1000grams</v>
      </c>
      <c r="M1621" s="43">
        <f t="shared" si="61"/>
        <v>1000</v>
      </c>
      <c r="N1621" s="44" t="str">
        <f t="shared" si="62"/>
        <v>1000grams</v>
      </c>
      <c r="O1621" s="51">
        <f t="shared" si="64"/>
        <v>125</v>
      </c>
      <c r="P1621" s="46"/>
      <c r="Q1621" s="46"/>
      <c r="R1621" s="46"/>
      <c r="S1621" s="46"/>
      <c r="T1621" s="46"/>
      <c r="U1621" s="46"/>
      <c r="V1621" s="46"/>
      <c r="W1621" s="46"/>
      <c r="X1621" s="46"/>
      <c r="Y1621" s="46"/>
      <c r="Z1621" s="46"/>
    </row>
    <row r="1622" spans="1:26" ht="13.5" customHeight="1">
      <c r="A1622" s="233">
        <v>636</v>
      </c>
      <c r="B1622" s="434" t="s">
        <v>2043</v>
      </c>
      <c r="C1622" s="94" t="s">
        <v>68</v>
      </c>
      <c r="D1622" s="59"/>
      <c r="E1622" s="313" t="s">
        <v>2044</v>
      </c>
      <c r="F1622" s="195"/>
      <c r="G1622" s="237">
        <v>0.125</v>
      </c>
      <c r="H1622" s="97">
        <v>4000</v>
      </c>
      <c r="I1622" s="326">
        <v>1000</v>
      </c>
      <c r="J1622" s="257" t="s">
        <v>59</v>
      </c>
      <c r="K1622" s="46"/>
      <c r="L1622" s="42" t="str">
        <f t="shared" si="60"/>
        <v>1000grams</v>
      </c>
      <c r="M1622" s="43">
        <f t="shared" si="61"/>
        <v>4000000</v>
      </c>
      <c r="N1622" s="44" t="str">
        <f t="shared" si="62"/>
        <v>4000000grams</v>
      </c>
      <c r="O1622" s="51">
        <f t="shared" si="64"/>
        <v>500</v>
      </c>
      <c r="P1622" s="46"/>
      <c r="Q1622" s="46"/>
      <c r="R1622" s="46"/>
      <c r="S1622" s="46"/>
      <c r="T1622" s="46"/>
      <c r="U1622" s="46"/>
      <c r="V1622" s="46"/>
      <c r="W1622" s="46"/>
      <c r="X1622" s="46"/>
      <c r="Y1622" s="46"/>
      <c r="Z1622" s="46"/>
    </row>
    <row r="1623" spans="1:26" ht="13.5" customHeight="1">
      <c r="A1623" s="232">
        <v>637</v>
      </c>
      <c r="B1623" s="367" t="s">
        <v>2436</v>
      </c>
      <c r="C1623" s="53" t="s">
        <v>39</v>
      </c>
      <c r="D1623" s="68"/>
      <c r="E1623" s="430" t="s">
        <v>2437</v>
      </c>
      <c r="F1623" s="156"/>
      <c r="G1623" s="238">
        <v>50</v>
      </c>
      <c r="H1623" s="103">
        <v>1</v>
      </c>
      <c r="I1623" s="71">
        <v>500</v>
      </c>
      <c r="J1623" s="160" t="s">
        <v>59</v>
      </c>
      <c r="K1623" s="41"/>
      <c r="L1623" s="42" t="str">
        <f t="shared" si="60"/>
        <v>500grams</v>
      </c>
      <c r="M1623" s="43">
        <f t="shared" si="61"/>
        <v>500</v>
      </c>
      <c r="N1623" s="44" t="str">
        <f t="shared" si="62"/>
        <v>500grams</v>
      </c>
      <c r="O1623" s="51">
        <f t="shared" si="64"/>
        <v>50</v>
      </c>
      <c r="P1623" s="46"/>
      <c r="Q1623" s="46"/>
      <c r="R1623" s="46"/>
      <c r="S1623" s="46"/>
      <c r="T1623" s="46"/>
      <c r="U1623" s="46"/>
      <c r="V1623" s="46"/>
      <c r="W1623" s="46"/>
      <c r="X1623" s="46"/>
      <c r="Y1623" s="46"/>
      <c r="Z1623" s="46"/>
    </row>
    <row r="1624" spans="1:26" ht="13.5" customHeight="1">
      <c r="A1624" s="233">
        <v>637</v>
      </c>
      <c r="B1624" s="366" t="s">
        <v>2436</v>
      </c>
      <c r="C1624" s="34" t="s">
        <v>55</v>
      </c>
      <c r="D1624" s="35"/>
      <c r="E1624" s="144"/>
      <c r="F1624" s="156"/>
      <c r="G1624" s="297">
        <v>45</v>
      </c>
      <c r="H1624" s="81">
        <v>8</v>
      </c>
      <c r="I1624" s="39">
        <v>1</v>
      </c>
      <c r="J1624" s="121" t="s">
        <v>37</v>
      </c>
      <c r="K1624" s="41"/>
      <c r="L1624" s="42" t="str">
        <f t="shared" si="60"/>
        <v>1pieces</v>
      </c>
      <c r="M1624" s="43">
        <f t="shared" si="61"/>
        <v>8</v>
      </c>
      <c r="N1624" s="44" t="str">
        <f t="shared" si="62"/>
        <v>8pieces</v>
      </c>
      <c r="O1624" s="51">
        <f t="shared" si="64"/>
        <v>360</v>
      </c>
      <c r="P1624" s="46"/>
      <c r="Q1624" s="46"/>
      <c r="R1624" s="46"/>
      <c r="S1624" s="46"/>
      <c r="T1624" s="46"/>
      <c r="U1624" s="46"/>
      <c r="V1624" s="46"/>
      <c r="W1624" s="46"/>
      <c r="X1624" s="46"/>
      <c r="Y1624" s="46"/>
      <c r="Z1624" s="46"/>
    </row>
    <row r="1625" spans="1:26" ht="13.5" customHeight="1">
      <c r="A1625" s="232">
        <v>638</v>
      </c>
      <c r="B1625" s="466" t="s">
        <v>305</v>
      </c>
      <c r="C1625" s="53" t="s">
        <v>39</v>
      </c>
      <c r="D1625" s="349"/>
      <c r="E1625" s="466" t="s">
        <v>306</v>
      </c>
      <c r="F1625" s="155"/>
      <c r="G1625" s="467">
        <v>590</v>
      </c>
      <c r="H1625" s="78">
        <v>1.5</v>
      </c>
      <c r="I1625" s="588">
        <v>1000</v>
      </c>
      <c r="J1625" s="160" t="s">
        <v>59</v>
      </c>
      <c r="K1625" s="41" t="s">
        <v>26</v>
      </c>
      <c r="L1625" s="42" t="str">
        <f t="shared" si="60"/>
        <v>1000grams</v>
      </c>
      <c r="M1625" s="43">
        <f t="shared" si="61"/>
        <v>1500</v>
      </c>
      <c r="N1625" s="44" t="str">
        <f t="shared" si="62"/>
        <v>1500grams</v>
      </c>
      <c r="O1625" s="51">
        <f t="shared" si="64"/>
        <v>885</v>
      </c>
      <c r="P1625" s="46"/>
      <c r="Q1625" s="46"/>
      <c r="R1625" s="46"/>
      <c r="S1625" s="46"/>
      <c r="T1625" s="46"/>
      <c r="U1625" s="46"/>
      <c r="V1625" s="46"/>
      <c r="W1625" s="46"/>
      <c r="X1625" s="46"/>
      <c r="Y1625" s="46"/>
      <c r="Z1625" s="46"/>
    </row>
    <row r="1626" spans="1:26" ht="13.5" customHeight="1">
      <c r="A1626" s="233">
        <v>638</v>
      </c>
      <c r="B1626" s="428" t="s">
        <v>305</v>
      </c>
      <c r="C1626" s="34" t="s">
        <v>6</v>
      </c>
      <c r="D1626" s="9"/>
      <c r="E1626" s="116" t="s">
        <v>306</v>
      </c>
      <c r="F1626" s="155"/>
      <c r="G1626" s="297">
        <v>590</v>
      </c>
      <c r="H1626" s="363">
        <v>7.4999999999999997E-2</v>
      </c>
      <c r="I1626" s="39">
        <v>1000</v>
      </c>
      <c r="J1626" s="121" t="s">
        <v>59</v>
      </c>
      <c r="K1626" s="41" t="s">
        <v>26</v>
      </c>
      <c r="L1626" s="42" t="str">
        <f t="shared" si="60"/>
        <v>1000grams</v>
      </c>
      <c r="M1626" s="43">
        <f t="shared" si="61"/>
        <v>75</v>
      </c>
      <c r="N1626" s="44" t="str">
        <f t="shared" si="62"/>
        <v>75grams</v>
      </c>
      <c r="O1626" s="51">
        <f t="shared" si="64"/>
        <v>44.25</v>
      </c>
      <c r="P1626" s="46"/>
      <c r="Q1626" s="46"/>
      <c r="R1626" s="46"/>
      <c r="S1626" s="46"/>
      <c r="T1626" s="46"/>
      <c r="U1626" s="46"/>
      <c r="V1626" s="46"/>
      <c r="W1626" s="46"/>
      <c r="X1626" s="46"/>
      <c r="Y1626" s="46"/>
      <c r="Z1626" s="46"/>
    </row>
    <row r="1627" spans="1:26" ht="13.5" customHeight="1">
      <c r="A1627" s="233">
        <v>638</v>
      </c>
      <c r="B1627" s="433" t="s">
        <v>305</v>
      </c>
      <c r="C1627" s="34" t="s">
        <v>27</v>
      </c>
      <c r="D1627" s="9"/>
      <c r="E1627" s="36" t="s">
        <v>306</v>
      </c>
      <c r="F1627" s="155"/>
      <c r="G1627" s="38">
        <v>590</v>
      </c>
      <c r="H1627" s="39">
        <v>1</v>
      </c>
      <c r="I1627" s="39">
        <v>1000</v>
      </c>
      <c r="J1627" s="121" t="s">
        <v>59</v>
      </c>
      <c r="K1627" s="41" t="s">
        <v>26</v>
      </c>
      <c r="L1627" s="42" t="str">
        <f t="shared" si="60"/>
        <v>1000grams</v>
      </c>
      <c r="M1627" s="43">
        <f t="shared" si="61"/>
        <v>1000</v>
      </c>
      <c r="N1627" s="44" t="str">
        <f t="shared" si="62"/>
        <v>1000grams</v>
      </c>
      <c r="O1627" s="45">
        <f t="shared" si="64"/>
        <v>590</v>
      </c>
      <c r="P1627" s="46"/>
      <c r="Q1627" s="46"/>
      <c r="R1627" s="46"/>
      <c r="S1627" s="46"/>
      <c r="T1627" s="46"/>
      <c r="U1627" s="46"/>
      <c r="V1627" s="46"/>
      <c r="W1627" s="46"/>
      <c r="X1627" s="46"/>
      <c r="Y1627" s="46"/>
      <c r="Z1627" s="46"/>
    </row>
    <row r="1628" spans="1:26" ht="13.5" customHeight="1">
      <c r="A1628" s="232">
        <v>639</v>
      </c>
      <c r="B1628" s="430" t="s">
        <v>51</v>
      </c>
      <c r="C1628" s="53" t="s">
        <v>39</v>
      </c>
      <c r="D1628" s="99"/>
      <c r="E1628" s="68" t="s">
        <v>53</v>
      </c>
      <c r="F1628" s="155"/>
      <c r="G1628" s="238">
        <v>92.7</v>
      </c>
      <c r="H1628" s="71">
        <v>2</v>
      </c>
      <c r="I1628" s="71">
        <v>1</v>
      </c>
      <c r="J1628" s="160" t="s">
        <v>42</v>
      </c>
      <c r="K1628" s="41" t="s">
        <v>26</v>
      </c>
      <c r="L1628" s="42" t="str">
        <f t="shared" si="60"/>
        <v>1packs</v>
      </c>
      <c r="M1628" s="43">
        <f t="shared" si="61"/>
        <v>2</v>
      </c>
      <c r="N1628" s="44" t="str">
        <f t="shared" si="62"/>
        <v>2packs</v>
      </c>
      <c r="O1628" s="51">
        <f t="shared" si="64"/>
        <v>185.4</v>
      </c>
      <c r="P1628" s="46"/>
      <c r="Q1628" s="46"/>
      <c r="R1628" s="46"/>
      <c r="S1628" s="46"/>
      <c r="T1628" s="46"/>
      <c r="U1628" s="46"/>
      <c r="V1628" s="46"/>
      <c r="W1628" s="46"/>
      <c r="X1628" s="46"/>
      <c r="Y1628" s="46"/>
      <c r="Z1628" s="46"/>
    </row>
    <row r="1629" spans="1:26" ht="13.5" customHeight="1">
      <c r="A1629" s="232">
        <v>640</v>
      </c>
      <c r="B1629" s="430" t="s">
        <v>69</v>
      </c>
      <c r="C1629" s="53" t="s">
        <v>39</v>
      </c>
      <c r="D1629" s="101"/>
      <c r="E1629" s="101" t="s">
        <v>71</v>
      </c>
      <c r="F1629" s="156"/>
      <c r="G1629" s="238">
        <v>95</v>
      </c>
      <c r="H1629" s="103">
        <v>2</v>
      </c>
      <c r="I1629" s="71">
        <v>1</v>
      </c>
      <c r="J1629" s="104" t="s">
        <v>37</v>
      </c>
      <c r="K1629" s="41" t="s">
        <v>26</v>
      </c>
      <c r="L1629" s="42" t="str">
        <f t="shared" si="60"/>
        <v>1pieces</v>
      </c>
      <c r="M1629" s="43">
        <f t="shared" si="61"/>
        <v>2</v>
      </c>
      <c r="N1629" s="44" t="str">
        <f t="shared" si="62"/>
        <v>2pieces</v>
      </c>
      <c r="O1629" s="51">
        <f t="shared" si="64"/>
        <v>190</v>
      </c>
      <c r="P1629" s="46"/>
      <c r="Q1629" s="46"/>
      <c r="R1629" s="46"/>
      <c r="S1629" s="46"/>
      <c r="T1629" s="46"/>
      <c r="U1629" s="46"/>
      <c r="V1629" s="46"/>
      <c r="W1629" s="46"/>
      <c r="X1629" s="46"/>
      <c r="Y1629" s="46"/>
      <c r="Z1629" s="46"/>
    </row>
    <row r="1630" spans="1:26" ht="13.5" customHeight="1">
      <c r="A1630" s="232">
        <v>641</v>
      </c>
      <c r="B1630" s="367" t="s">
        <v>122</v>
      </c>
      <c r="C1630" s="53" t="s">
        <v>39</v>
      </c>
      <c r="D1630" s="99"/>
      <c r="E1630" s="99"/>
      <c r="F1630" s="156"/>
      <c r="G1630" s="238">
        <v>40</v>
      </c>
      <c r="H1630" s="103">
        <v>2</v>
      </c>
      <c r="I1630" s="71">
        <v>1</v>
      </c>
      <c r="J1630" s="104" t="s">
        <v>37</v>
      </c>
      <c r="K1630" s="41"/>
      <c r="L1630" s="42" t="str">
        <f t="shared" si="60"/>
        <v>1pieces</v>
      </c>
      <c r="M1630" s="43">
        <f t="shared" si="61"/>
        <v>2</v>
      </c>
      <c r="N1630" s="44" t="str">
        <f t="shared" si="62"/>
        <v>2pieces</v>
      </c>
      <c r="O1630" s="51">
        <f t="shared" si="64"/>
        <v>80</v>
      </c>
      <c r="P1630" s="46"/>
      <c r="Q1630" s="46"/>
      <c r="R1630" s="46"/>
      <c r="S1630" s="46"/>
      <c r="T1630" s="46"/>
      <c r="U1630" s="46"/>
      <c r="V1630" s="46"/>
      <c r="W1630" s="46"/>
      <c r="X1630" s="46"/>
      <c r="Y1630" s="46"/>
      <c r="Z1630" s="46"/>
    </row>
    <row r="1631" spans="1:26" ht="13.5" customHeight="1">
      <c r="A1631" s="233">
        <v>641</v>
      </c>
      <c r="B1631" s="366" t="s">
        <v>122</v>
      </c>
      <c r="C1631" s="34" t="s">
        <v>55</v>
      </c>
      <c r="D1631" s="9"/>
      <c r="E1631" s="149"/>
      <c r="F1631" s="156"/>
      <c r="G1631" s="102">
        <v>30</v>
      </c>
      <c r="H1631" s="81">
        <v>4</v>
      </c>
      <c r="I1631" s="39">
        <v>1</v>
      </c>
      <c r="J1631" s="88" t="s">
        <v>37</v>
      </c>
      <c r="K1631" s="41"/>
      <c r="L1631" s="42" t="str">
        <f t="shared" si="60"/>
        <v>1pieces</v>
      </c>
      <c r="M1631" s="43">
        <f t="shared" si="61"/>
        <v>4</v>
      </c>
      <c r="N1631" s="44" t="str">
        <f t="shared" si="62"/>
        <v>4pieces</v>
      </c>
      <c r="O1631" s="51">
        <f t="shared" si="64"/>
        <v>120</v>
      </c>
      <c r="P1631" s="46"/>
      <c r="Q1631" s="46"/>
      <c r="R1631" s="46"/>
      <c r="S1631" s="46"/>
      <c r="T1631" s="46"/>
      <c r="U1631" s="46"/>
      <c r="V1631" s="46"/>
      <c r="W1631" s="46"/>
      <c r="X1631" s="46"/>
      <c r="Y1631" s="46"/>
      <c r="Z1631" s="46"/>
    </row>
    <row r="1632" spans="1:26" ht="13.5" customHeight="1">
      <c r="A1632" s="232">
        <v>642</v>
      </c>
      <c r="B1632" s="450" t="s">
        <v>1277</v>
      </c>
      <c r="C1632" s="53" t="s">
        <v>39</v>
      </c>
      <c r="D1632" s="551"/>
      <c r="E1632" s="441" t="s">
        <v>1278</v>
      </c>
      <c r="F1632" s="589"/>
      <c r="G1632" s="442">
        <v>285</v>
      </c>
      <c r="H1632" s="165">
        <v>2</v>
      </c>
      <c r="I1632" s="165">
        <v>1000</v>
      </c>
      <c r="J1632" s="196" t="s">
        <v>42</v>
      </c>
      <c r="K1632" s="41"/>
      <c r="L1632" s="42" t="str">
        <f t="shared" si="60"/>
        <v>1000packs</v>
      </c>
      <c r="M1632" s="43">
        <f t="shared" si="61"/>
        <v>2000</v>
      </c>
      <c r="N1632" s="44" t="str">
        <f t="shared" si="62"/>
        <v>2000packs</v>
      </c>
      <c r="O1632" s="51">
        <f t="shared" si="64"/>
        <v>570</v>
      </c>
      <c r="P1632" s="46"/>
      <c r="Q1632" s="46"/>
      <c r="R1632" s="46"/>
      <c r="S1632" s="46"/>
      <c r="T1632" s="46"/>
      <c r="U1632" s="46"/>
      <c r="V1632" s="46"/>
      <c r="W1632" s="46"/>
      <c r="X1632" s="46"/>
      <c r="Y1632" s="46"/>
      <c r="Z1632" s="46"/>
    </row>
    <row r="1633" spans="1:26" ht="13.5" customHeight="1">
      <c r="A1633" s="232">
        <v>643</v>
      </c>
      <c r="B1633" s="367" t="s">
        <v>1329</v>
      </c>
      <c r="C1633" s="53" t="s">
        <v>39</v>
      </c>
      <c r="D1633" s="99"/>
      <c r="E1633" s="430" t="s">
        <v>121</v>
      </c>
      <c r="F1633" s="156"/>
      <c r="G1633" s="238">
        <v>46</v>
      </c>
      <c r="H1633" s="71">
        <v>2</v>
      </c>
      <c r="I1633" s="71">
        <v>1000</v>
      </c>
      <c r="J1633" s="160" t="s">
        <v>59</v>
      </c>
      <c r="K1633" s="41"/>
      <c r="L1633" s="42" t="str">
        <f t="shared" si="60"/>
        <v>1000grams</v>
      </c>
      <c r="M1633" s="43">
        <f t="shared" si="61"/>
        <v>2000</v>
      </c>
      <c r="N1633" s="44" t="str">
        <f t="shared" si="62"/>
        <v>2000grams</v>
      </c>
      <c r="O1633" s="51">
        <f t="shared" si="64"/>
        <v>92</v>
      </c>
      <c r="P1633" s="46"/>
      <c r="Q1633" s="46"/>
      <c r="R1633" s="46"/>
      <c r="S1633" s="46"/>
      <c r="T1633" s="46"/>
      <c r="U1633" s="46"/>
      <c r="V1633" s="46"/>
      <c r="W1633" s="46"/>
      <c r="X1633" s="46"/>
      <c r="Y1633" s="46"/>
      <c r="Z1633" s="46"/>
    </row>
    <row r="1634" spans="1:26" ht="13.5" customHeight="1">
      <c r="A1634" s="232">
        <v>644</v>
      </c>
      <c r="B1634" s="367" t="s">
        <v>1775</v>
      </c>
      <c r="C1634" s="53" t="s">
        <v>39</v>
      </c>
      <c r="D1634" s="99"/>
      <c r="E1634" s="430" t="s">
        <v>121</v>
      </c>
      <c r="F1634" s="156"/>
      <c r="G1634" s="238">
        <v>140</v>
      </c>
      <c r="H1634" s="71">
        <v>2</v>
      </c>
      <c r="I1634" s="218">
        <v>1000</v>
      </c>
      <c r="J1634" s="160" t="s">
        <v>59</v>
      </c>
      <c r="K1634" s="41"/>
      <c r="L1634" s="42" t="str">
        <f t="shared" si="60"/>
        <v>1000grams</v>
      </c>
      <c r="M1634" s="43">
        <f t="shared" si="61"/>
        <v>2000</v>
      </c>
      <c r="N1634" s="44" t="str">
        <f t="shared" si="62"/>
        <v>2000grams</v>
      </c>
      <c r="O1634" s="51">
        <f t="shared" si="64"/>
        <v>280</v>
      </c>
      <c r="P1634" s="46"/>
      <c r="Q1634" s="46"/>
      <c r="R1634" s="46"/>
      <c r="S1634" s="46"/>
      <c r="T1634" s="46"/>
      <c r="U1634" s="46"/>
      <c r="V1634" s="46"/>
      <c r="W1634" s="46"/>
      <c r="X1634" s="46"/>
      <c r="Y1634" s="46"/>
      <c r="Z1634" s="46"/>
    </row>
    <row r="1635" spans="1:26" ht="13.5" customHeight="1">
      <c r="A1635" s="233">
        <v>644</v>
      </c>
      <c r="B1635" s="366" t="s">
        <v>1775</v>
      </c>
      <c r="C1635" s="34" t="s">
        <v>55</v>
      </c>
      <c r="D1635" s="9"/>
      <c r="E1635" s="144"/>
      <c r="F1635" s="156"/>
      <c r="G1635" s="238">
        <v>85</v>
      </c>
      <c r="H1635" s="39">
        <v>2.4</v>
      </c>
      <c r="I1635" s="67">
        <v>1</v>
      </c>
      <c r="J1635" s="121" t="s">
        <v>33</v>
      </c>
      <c r="K1635" s="41"/>
      <c r="L1635" s="42" t="str">
        <f t="shared" si="60"/>
        <v>1kg</v>
      </c>
      <c r="M1635" s="43">
        <f t="shared" si="61"/>
        <v>2.4</v>
      </c>
      <c r="N1635" s="44" t="str">
        <f t="shared" si="62"/>
        <v>2.4kg</v>
      </c>
      <c r="O1635" s="51">
        <f t="shared" si="64"/>
        <v>204</v>
      </c>
      <c r="P1635" s="46"/>
      <c r="Q1635" s="46"/>
      <c r="R1635" s="46"/>
      <c r="S1635" s="46"/>
      <c r="T1635" s="46"/>
      <c r="U1635" s="46"/>
      <c r="V1635" s="46"/>
      <c r="W1635" s="46"/>
      <c r="X1635" s="46"/>
      <c r="Y1635" s="46"/>
      <c r="Z1635" s="46"/>
    </row>
    <row r="1636" spans="1:26" ht="13.5" customHeight="1">
      <c r="A1636" s="232">
        <v>645</v>
      </c>
      <c r="B1636" s="430" t="s">
        <v>2500</v>
      </c>
      <c r="C1636" s="53" t="s">
        <v>39</v>
      </c>
      <c r="D1636" s="99"/>
      <c r="E1636" s="430" t="s">
        <v>2501</v>
      </c>
      <c r="F1636" s="156"/>
      <c r="G1636" s="238">
        <v>460</v>
      </c>
      <c r="H1636" s="71">
        <v>2</v>
      </c>
      <c r="I1636" s="218">
        <v>1000</v>
      </c>
      <c r="J1636" s="198" t="s">
        <v>59</v>
      </c>
      <c r="K1636" s="41"/>
      <c r="L1636" s="42" t="str">
        <f t="shared" si="60"/>
        <v>1000grams</v>
      </c>
      <c r="M1636" s="43">
        <f t="shared" si="61"/>
        <v>2000</v>
      </c>
      <c r="N1636" s="44" t="str">
        <f t="shared" si="62"/>
        <v>2000grams</v>
      </c>
      <c r="O1636" s="51">
        <f t="shared" si="64"/>
        <v>920</v>
      </c>
      <c r="P1636" s="46"/>
      <c r="Q1636" s="46"/>
      <c r="R1636" s="46"/>
      <c r="S1636" s="46"/>
      <c r="T1636" s="46"/>
      <c r="U1636" s="46"/>
      <c r="V1636" s="46"/>
      <c r="W1636" s="46"/>
      <c r="X1636" s="46"/>
      <c r="Y1636" s="46"/>
      <c r="Z1636" s="46"/>
    </row>
    <row r="1637" spans="1:26" ht="13.5" customHeight="1">
      <c r="A1637" s="233">
        <v>645</v>
      </c>
      <c r="B1637" s="366" t="s">
        <v>2500</v>
      </c>
      <c r="C1637" s="34" t="s">
        <v>55</v>
      </c>
      <c r="D1637" s="35"/>
      <c r="E1637" s="144"/>
      <c r="F1637" s="156"/>
      <c r="G1637" s="369">
        <v>450</v>
      </c>
      <c r="H1637" s="39">
        <v>2.2999999999999998</v>
      </c>
      <c r="I1637" s="67">
        <v>1</v>
      </c>
      <c r="J1637" s="121" t="s">
        <v>33</v>
      </c>
      <c r="K1637" s="41"/>
      <c r="L1637" s="42" t="str">
        <f t="shared" si="60"/>
        <v>1kg</v>
      </c>
      <c r="M1637" s="43">
        <f t="shared" si="61"/>
        <v>2.2999999999999998</v>
      </c>
      <c r="N1637" s="44" t="str">
        <f t="shared" si="62"/>
        <v>2.3kg</v>
      </c>
      <c r="O1637" s="51">
        <f t="shared" si="64"/>
        <v>1035</v>
      </c>
      <c r="P1637" s="46"/>
      <c r="Q1637" s="46"/>
      <c r="R1637" s="46"/>
      <c r="S1637" s="46"/>
      <c r="T1637" s="46"/>
      <c r="U1637" s="46"/>
      <c r="V1637" s="46"/>
      <c r="W1637" s="46"/>
      <c r="X1637" s="46"/>
      <c r="Y1637" s="46"/>
      <c r="Z1637" s="46"/>
    </row>
    <row r="1638" spans="1:26" ht="13.5" customHeight="1">
      <c r="A1638" s="232">
        <v>646</v>
      </c>
      <c r="B1638" s="367" t="s">
        <v>1007</v>
      </c>
      <c r="C1638" s="53" t="s">
        <v>39</v>
      </c>
      <c r="D1638" s="52"/>
      <c r="E1638" s="367" t="s">
        <v>1008</v>
      </c>
      <c r="F1638" s="156"/>
      <c r="G1638" s="238">
        <v>179</v>
      </c>
      <c r="H1638" s="71">
        <v>3</v>
      </c>
      <c r="I1638" s="218">
        <v>1000</v>
      </c>
      <c r="J1638" s="160" t="s">
        <v>59</v>
      </c>
      <c r="K1638" s="41"/>
      <c r="L1638" s="42" t="str">
        <f t="shared" si="60"/>
        <v>1000grams</v>
      </c>
      <c r="M1638" s="43">
        <f t="shared" si="61"/>
        <v>3000</v>
      </c>
      <c r="N1638" s="44" t="str">
        <f t="shared" si="62"/>
        <v>3000grams</v>
      </c>
      <c r="O1638" s="51">
        <f t="shared" si="64"/>
        <v>537</v>
      </c>
      <c r="P1638" s="46"/>
      <c r="Q1638" s="46"/>
      <c r="R1638" s="46"/>
      <c r="S1638" s="46"/>
      <c r="T1638" s="46"/>
      <c r="U1638" s="46"/>
      <c r="V1638" s="46"/>
      <c r="W1638" s="46"/>
      <c r="X1638" s="46"/>
      <c r="Y1638" s="46"/>
      <c r="Z1638" s="46"/>
    </row>
    <row r="1639" spans="1:26" ht="13.5" customHeight="1">
      <c r="A1639" s="233">
        <v>646</v>
      </c>
      <c r="B1639" s="433" t="s">
        <v>1007</v>
      </c>
      <c r="C1639" s="34" t="s">
        <v>27</v>
      </c>
      <c r="D1639" s="35"/>
      <c r="E1639" s="433" t="s">
        <v>1008</v>
      </c>
      <c r="F1639" s="155"/>
      <c r="G1639" s="297">
        <v>175</v>
      </c>
      <c r="H1639" s="39">
        <v>2</v>
      </c>
      <c r="I1639" s="67">
        <v>1000</v>
      </c>
      <c r="J1639" s="121" t="s">
        <v>59</v>
      </c>
      <c r="K1639" s="41" t="s">
        <v>26</v>
      </c>
      <c r="L1639" s="42" t="str">
        <f t="shared" si="60"/>
        <v>1000grams</v>
      </c>
      <c r="M1639" s="43">
        <f t="shared" si="61"/>
        <v>2000</v>
      </c>
      <c r="N1639" s="44" t="str">
        <f t="shared" si="62"/>
        <v>2000grams</v>
      </c>
      <c r="O1639" s="45">
        <f t="shared" si="64"/>
        <v>350</v>
      </c>
      <c r="P1639" s="46"/>
      <c r="Q1639" s="46"/>
      <c r="R1639" s="46"/>
      <c r="S1639" s="46"/>
      <c r="T1639" s="46"/>
      <c r="U1639" s="46"/>
      <c r="V1639" s="46"/>
      <c r="W1639" s="46"/>
      <c r="X1639" s="46"/>
      <c r="Y1639" s="46"/>
      <c r="Z1639" s="46"/>
    </row>
    <row r="1640" spans="1:26" ht="13.5" customHeight="1">
      <c r="A1640" s="232">
        <v>647</v>
      </c>
      <c r="B1640" s="367" t="s">
        <v>1529</v>
      </c>
      <c r="C1640" s="53" t="s">
        <v>39</v>
      </c>
      <c r="D1640" s="52"/>
      <c r="E1640" s="367" t="s">
        <v>85</v>
      </c>
      <c r="F1640" s="156"/>
      <c r="G1640" s="238">
        <v>490.7</v>
      </c>
      <c r="H1640" s="103">
        <v>3</v>
      </c>
      <c r="I1640" s="218">
        <v>3500</v>
      </c>
      <c r="J1640" s="56" t="s">
        <v>29</v>
      </c>
      <c r="K1640" s="41" t="s">
        <v>26</v>
      </c>
      <c r="L1640" s="42" t="str">
        <f t="shared" si="60"/>
        <v>3500ml</v>
      </c>
      <c r="M1640" s="43">
        <f t="shared" si="61"/>
        <v>10500</v>
      </c>
      <c r="N1640" s="44" t="str">
        <f t="shared" si="62"/>
        <v>10500ml</v>
      </c>
      <c r="O1640" s="51">
        <f t="shared" si="64"/>
        <v>1472.1</v>
      </c>
      <c r="P1640" s="46"/>
      <c r="Q1640" s="46"/>
      <c r="R1640" s="46"/>
      <c r="S1640" s="46"/>
      <c r="T1640" s="46"/>
      <c r="U1640" s="46"/>
      <c r="V1640" s="46"/>
      <c r="W1640" s="46"/>
      <c r="X1640" s="46"/>
      <c r="Y1640" s="46"/>
      <c r="Z1640" s="46"/>
    </row>
    <row r="1641" spans="1:26" ht="13.5" customHeight="1">
      <c r="A1641" s="233">
        <v>647</v>
      </c>
      <c r="B1641" s="428" t="s">
        <v>1529</v>
      </c>
      <c r="C1641" s="34" t="s">
        <v>55</v>
      </c>
      <c r="D1641" s="35"/>
      <c r="E1641" s="144" t="s">
        <v>84</v>
      </c>
      <c r="F1641" s="156"/>
      <c r="G1641" s="297">
        <v>428</v>
      </c>
      <c r="H1641" s="81">
        <v>1.71427</v>
      </c>
      <c r="I1641" s="67">
        <v>3.5</v>
      </c>
      <c r="J1641" s="40" t="s">
        <v>484</v>
      </c>
      <c r="K1641" s="41" t="s">
        <v>26</v>
      </c>
      <c r="L1641" s="42" t="str">
        <f t="shared" si="60"/>
        <v>3.5l</v>
      </c>
      <c r="M1641" s="43">
        <f t="shared" si="61"/>
        <v>5.9999450000000003</v>
      </c>
      <c r="N1641" s="44" t="str">
        <f t="shared" si="62"/>
        <v>5.999945l</v>
      </c>
      <c r="O1641" s="51">
        <f t="shared" si="64"/>
        <v>733.70755999999994</v>
      </c>
      <c r="P1641" s="46"/>
      <c r="Q1641" s="46"/>
      <c r="R1641" s="46"/>
      <c r="S1641" s="46"/>
      <c r="T1641" s="46"/>
      <c r="U1641" s="46"/>
      <c r="V1641" s="46"/>
      <c r="W1641" s="46"/>
      <c r="X1641" s="46"/>
      <c r="Y1641" s="46"/>
      <c r="Z1641" s="46"/>
    </row>
    <row r="1642" spans="1:26" ht="13.5" customHeight="1">
      <c r="A1642" s="233">
        <v>647</v>
      </c>
      <c r="B1642" s="428" t="s">
        <v>1529</v>
      </c>
      <c r="C1642" s="34" t="s">
        <v>27</v>
      </c>
      <c r="D1642" s="35"/>
      <c r="E1642" s="590" t="s">
        <v>1530</v>
      </c>
      <c r="F1642" s="156"/>
      <c r="G1642" s="297">
        <v>11</v>
      </c>
      <c r="H1642" s="371" t="str">
        <f ca="1">O1642/G1642</f>
        <v>#REF!</v>
      </c>
      <c r="I1642" s="67"/>
      <c r="J1642" s="40"/>
      <c r="K1642" s="41" t="s">
        <v>26</v>
      </c>
      <c r="L1642" s="42" t="str">
        <f t="shared" si="60"/>
        <v/>
      </c>
      <c r="M1642" s="43" t="str">
        <f t="shared" ca="1" si="61"/>
        <v>#REF!</v>
      </c>
      <c r="N1642" s="44" t="str">
        <f t="shared" ca="1" si="62"/>
        <v>#REF!</v>
      </c>
      <c r="O1642" s="45" t="str">
        <f t="shared" ca="1" si="64"/>
        <v>#REF!</v>
      </c>
      <c r="P1642" s="46"/>
      <c r="Q1642" s="46"/>
      <c r="R1642" s="46"/>
      <c r="S1642" s="46"/>
      <c r="T1642" s="46"/>
      <c r="U1642" s="46"/>
      <c r="V1642" s="46"/>
      <c r="W1642" s="46"/>
      <c r="X1642" s="46"/>
      <c r="Y1642" s="46"/>
      <c r="Z1642" s="46"/>
    </row>
    <row r="1643" spans="1:26" ht="13.5" customHeight="1">
      <c r="A1643" s="232">
        <v>648</v>
      </c>
      <c r="B1643" s="430" t="s">
        <v>1736</v>
      </c>
      <c r="C1643" s="53" t="s">
        <v>39</v>
      </c>
      <c r="D1643" s="68"/>
      <c r="E1643" s="99" t="s">
        <v>1737</v>
      </c>
      <c r="F1643" s="156"/>
      <c r="G1643" s="238">
        <v>52.6</v>
      </c>
      <c r="H1643" s="456">
        <v>3</v>
      </c>
      <c r="I1643" s="218">
        <v>55</v>
      </c>
      <c r="J1643" s="56" t="s">
        <v>59</v>
      </c>
      <c r="K1643" s="41"/>
      <c r="L1643" s="42" t="str">
        <f t="shared" si="60"/>
        <v>55grams</v>
      </c>
      <c r="M1643" s="43">
        <f t="shared" si="61"/>
        <v>165</v>
      </c>
      <c r="N1643" s="44" t="str">
        <f t="shared" si="62"/>
        <v>165grams</v>
      </c>
      <c r="O1643" s="51">
        <f t="shared" si="64"/>
        <v>157.80000000000001</v>
      </c>
      <c r="P1643" s="46"/>
      <c r="Q1643" s="46"/>
      <c r="R1643" s="46"/>
      <c r="S1643" s="46"/>
      <c r="T1643" s="46"/>
      <c r="U1643" s="46"/>
      <c r="V1643" s="46"/>
      <c r="W1643" s="46"/>
      <c r="X1643" s="46"/>
      <c r="Y1643" s="46"/>
      <c r="Z1643" s="46"/>
    </row>
    <row r="1644" spans="1:26" ht="13.5" customHeight="1">
      <c r="A1644" s="233">
        <v>648</v>
      </c>
      <c r="B1644" s="427" t="s">
        <v>1736</v>
      </c>
      <c r="C1644" s="34" t="s">
        <v>47</v>
      </c>
      <c r="D1644" s="59"/>
      <c r="E1644" s="149" t="s">
        <v>1737</v>
      </c>
      <c r="F1644" s="195"/>
      <c r="G1644" s="297">
        <v>52.6</v>
      </c>
      <c r="H1644" s="371">
        <v>9.3390000000000004</v>
      </c>
      <c r="I1644" s="67">
        <v>1</v>
      </c>
      <c r="J1644" s="40" t="s">
        <v>59</v>
      </c>
      <c r="K1644" s="46"/>
      <c r="L1644" s="42" t="str">
        <f t="shared" si="60"/>
        <v>1grams</v>
      </c>
      <c r="M1644" s="43">
        <f t="shared" si="61"/>
        <v>9.3390000000000004</v>
      </c>
      <c r="N1644" s="44" t="str">
        <f t="shared" si="62"/>
        <v>9.339grams</v>
      </c>
      <c r="O1644" s="51">
        <f t="shared" si="64"/>
        <v>491.23140000000001</v>
      </c>
      <c r="P1644" s="46"/>
      <c r="Q1644" s="46"/>
      <c r="R1644" s="46"/>
      <c r="S1644" s="46"/>
      <c r="T1644" s="46"/>
      <c r="U1644" s="46"/>
      <c r="V1644" s="46"/>
      <c r="W1644" s="46"/>
      <c r="X1644" s="46"/>
      <c r="Y1644" s="46"/>
      <c r="Z1644" s="46"/>
    </row>
    <row r="1645" spans="1:26" ht="13.5" customHeight="1">
      <c r="A1645" s="232">
        <v>649</v>
      </c>
      <c r="B1645" s="367" t="s">
        <v>1830</v>
      </c>
      <c r="C1645" s="53" t="s">
        <v>39</v>
      </c>
      <c r="D1645" s="52"/>
      <c r="E1645" s="101" t="s">
        <v>1831</v>
      </c>
      <c r="F1645" s="155"/>
      <c r="G1645" s="238">
        <v>250</v>
      </c>
      <c r="H1645" s="456">
        <v>3</v>
      </c>
      <c r="I1645" s="218">
        <v>50</v>
      </c>
      <c r="J1645" s="226" t="s">
        <v>37</v>
      </c>
      <c r="K1645" s="41" t="s">
        <v>26</v>
      </c>
      <c r="L1645" s="42" t="str">
        <f t="shared" si="60"/>
        <v>50pieces</v>
      </c>
      <c r="M1645" s="43">
        <f t="shared" si="61"/>
        <v>150</v>
      </c>
      <c r="N1645" s="44" t="str">
        <f t="shared" si="62"/>
        <v>150pieces</v>
      </c>
      <c r="O1645" s="51">
        <f t="shared" si="64"/>
        <v>750</v>
      </c>
      <c r="P1645" s="46"/>
      <c r="Q1645" s="46"/>
      <c r="R1645" s="46"/>
      <c r="S1645" s="46"/>
      <c r="T1645" s="46"/>
      <c r="U1645" s="46"/>
      <c r="V1645" s="46"/>
      <c r="W1645" s="46"/>
      <c r="X1645" s="46"/>
      <c r="Y1645" s="46"/>
      <c r="Z1645" s="46"/>
    </row>
    <row r="1646" spans="1:26" ht="13.5" customHeight="1">
      <c r="A1646" s="232">
        <v>650</v>
      </c>
      <c r="B1646" s="430" t="s">
        <v>2396</v>
      </c>
      <c r="C1646" s="53" t="s">
        <v>39</v>
      </c>
      <c r="D1646" s="197"/>
      <c r="E1646" s="554"/>
      <c r="F1646" s="156"/>
      <c r="G1646" s="238">
        <v>420</v>
      </c>
      <c r="H1646" s="456">
        <v>3</v>
      </c>
      <c r="I1646" s="218">
        <v>1000</v>
      </c>
      <c r="J1646" s="226" t="s">
        <v>59</v>
      </c>
      <c r="K1646" s="41"/>
      <c r="L1646" s="42" t="str">
        <f t="shared" si="60"/>
        <v>1000grams</v>
      </c>
      <c r="M1646" s="43">
        <f t="shared" si="61"/>
        <v>3000</v>
      </c>
      <c r="N1646" s="44" t="str">
        <f t="shared" si="62"/>
        <v>3000grams</v>
      </c>
      <c r="O1646" s="51">
        <f t="shared" si="64"/>
        <v>1260</v>
      </c>
      <c r="P1646" s="46"/>
      <c r="Q1646" s="46"/>
      <c r="R1646" s="46"/>
      <c r="S1646" s="46"/>
      <c r="T1646" s="46"/>
      <c r="U1646" s="46"/>
      <c r="V1646" s="46"/>
      <c r="W1646" s="46"/>
      <c r="X1646" s="46"/>
      <c r="Y1646" s="46"/>
      <c r="Z1646" s="46"/>
    </row>
    <row r="1647" spans="1:26" ht="13.5" customHeight="1">
      <c r="A1647" s="233">
        <v>650</v>
      </c>
      <c r="B1647" s="434" t="s">
        <v>2396</v>
      </c>
      <c r="C1647" s="94" t="s">
        <v>68</v>
      </c>
      <c r="D1647" s="59"/>
      <c r="E1647" s="91"/>
      <c r="F1647" s="195"/>
      <c r="G1647" s="237">
        <v>0.44</v>
      </c>
      <c r="H1647" s="453">
        <v>3000</v>
      </c>
      <c r="I1647" s="227">
        <v>1000</v>
      </c>
      <c r="J1647" s="131" t="s">
        <v>59</v>
      </c>
      <c r="K1647" s="46"/>
      <c r="L1647" s="42" t="str">
        <f t="shared" si="60"/>
        <v>1000grams</v>
      </c>
      <c r="M1647" s="43">
        <f t="shared" si="61"/>
        <v>3000000</v>
      </c>
      <c r="N1647" s="44" t="str">
        <f t="shared" si="62"/>
        <v>3000000grams</v>
      </c>
      <c r="O1647" s="51">
        <f t="shared" si="64"/>
        <v>1320</v>
      </c>
      <c r="P1647" s="46"/>
      <c r="Q1647" s="46"/>
      <c r="R1647" s="46"/>
      <c r="S1647" s="46"/>
      <c r="T1647" s="46"/>
      <c r="U1647" s="46"/>
      <c r="V1647" s="46"/>
      <c r="W1647" s="46"/>
      <c r="X1647" s="46"/>
      <c r="Y1647" s="46"/>
      <c r="Z1647" s="46"/>
    </row>
    <row r="1648" spans="1:26" ht="13.5" customHeight="1">
      <c r="A1648" s="232">
        <v>651</v>
      </c>
      <c r="B1648" s="591" t="s">
        <v>2162</v>
      </c>
      <c r="C1648" s="53" t="s">
        <v>39</v>
      </c>
      <c r="D1648" s="345"/>
      <c r="E1648" s="346" t="s">
        <v>2163</v>
      </c>
      <c r="F1648" s="156"/>
      <c r="G1648" s="467">
        <v>55.8</v>
      </c>
      <c r="H1648" s="468">
        <v>4</v>
      </c>
      <c r="I1648" s="469">
        <v>12</v>
      </c>
      <c r="J1648" s="267" t="s">
        <v>37</v>
      </c>
      <c r="K1648" s="41"/>
      <c r="L1648" s="42" t="str">
        <f t="shared" si="60"/>
        <v>12pieces</v>
      </c>
      <c r="M1648" s="43">
        <f t="shared" si="61"/>
        <v>48</v>
      </c>
      <c r="N1648" s="44" t="str">
        <f t="shared" si="62"/>
        <v>48pieces</v>
      </c>
      <c r="O1648" s="51">
        <f t="shared" si="64"/>
        <v>223.2</v>
      </c>
      <c r="P1648" s="46"/>
      <c r="Q1648" s="46"/>
      <c r="R1648" s="46"/>
      <c r="S1648" s="46"/>
      <c r="T1648" s="46"/>
      <c r="U1648" s="46"/>
      <c r="V1648" s="46"/>
      <c r="W1648" s="46"/>
      <c r="X1648" s="46"/>
      <c r="Y1648" s="46"/>
      <c r="Z1648" s="46"/>
    </row>
    <row r="1649" spans="1:26" ht="13.5" customHeight="1">
      <c r="A1649" s="232">
        <v>652</v>
      </c>
      <c r="B1649" s="441" t="s">
        <v>2591</v>
      </c>
      <c r="C1649" s="53" t="s">
        <v>39</v>
      </c>
      <c r="D1649" s="132"/>
      <c r="E1649" s="592" t="s">
        <v>2592</v>
      </c>
      <c r="F1649" s="589"/>
      <c r="G1649" s="442">
        <v>25</v>
      </c>
      <c r="H1649" s="593">
        <v>4</v>
      </c>
      <c r="I1649" s="549">
        <v>1</v>
      </c>
      <c r="J1649" s="130" t="s">
        <v>42</v>
      </c>
      <c r="K1649" s="41"/>
      <c r="L1649" s="42" t="str">
        <f t="shared" si="60"/>
        <v>1packs</v>
      </c>
      <c r="M1649" s="43">
        <f t="shared" si="61"/>
        <v>4</v>
      </c>
      <c r="N1649" s="44" t="str">
        <f t="shared" si="62"/>
        <v>4packs</v>
      </c>
      <c r="O1649" s="51">
        <f t="shared" si="64"/>
        <v>100</v>
      </c>
      <c r="P1649" s="46"/>
      <c r="Q1649" s="46"/>
      <c r="R1649" s="46"/>
      <c r="S1649" s="46"/>
      <c r="T1649" s="46"/>
      <c r="U1649" s="46"/>
      <c r="V1649" s="46"/>
      <c r="W1649" s="46"/>
      <c r="X1649" s="46"/>
      <c r="Y1649" s="46"/>
      <c r="Z1649" s="46"/>
    </row>
    <row r="1650" spans="1:26" ht="13.5" customHeight="1">
      <c r="A1650" s="232">
        <v>653</v>
      </c>
      <c r="B1650" s="367" t="s">
        <v>332</v>
      </c>
      <c r="C1650" s="53" t="s">
        <v>39</v>
      </c>
      <c r="D1650" s="52"/>
      <c r="E1650" s="367" t="s">
        <v>330</v>
      </c>
      <c r="F1650" s="156"/>
      <c r="G1650" s="238">
        <v>44.21</v>
      </c>
      <c r="H1650" s="456">
        <v>5</v>
      </c>
      <c r="I1650" s="218">
        <v>240</v>
      </c>
      <c r="J1650" s="56" t="s">
        <v>59</v>
      </c>
      <c r="K1650" s="41"/>
      <c r="L1650" s="42" t="str">
        <f t="shared" si="60"/>
        <v>240grams</v>
      </c>
      <c r="M1650" s="43">
        <f t="shared" si="61"/>
        <v>1200</v>
      </c>
      <c r="N1650" s="44" t="str">
        <f t="shared" si="62"/>
        <v>1200grams</v>
      </c>
      <c r="O1650" s="51">
        <f t="shared" si="64"/>
        <v>221.05</v>
      </c>
      <c r="P1650" s="46"/>
      <c r="Q1650" s="46"/>
      <c r="R1650" s="46"/>
      <c r="S1650" s="46"/>
      <c r="T1650" s="46"/>
      <c r="U1650" s="46"/>
      <c r="V1650" s="46"/>
      <c r="W1650" s="46"/>
      <c r="X1650" s="46"/>
      <c r="Y1650" s="46"/>
      <c r="Z1650" s="46"/>
    </row>
    <row r="1651" spans="1:26" ht="13.5" customHeight="1">
      <c r="A1651" s="232">
        <v>654</v>
      </c>
      <c r="B1651" s="367" t="s">
        <v>478</v>
      </c>
      <c r="C1651" s="53" t="s">
        <v>39</v>
      </c>
      <c r="D1651" s="52"/>
      <c r="E1651" s="367" t="s">
        <v>107</v>
      </c>
      <c r="F1651" s="155"/>
      <c r="G1651" s="238">
        <v>65</v>
      </c>
      <c r="H1651" s="456">
        <v>5</v>
      </c>
      <c r="I1651" s="340">
        <v>1000</v>
      </c>
      <c r="J1651" s="56" t="s">
        <v>59</v>
      </c>
      <c r="K1651" s="41" t="s">
        <v>26</v>
      </c>
      <c r="L1651" s="42" t="str">
        <f t="shared" si="60"/>
        <v>1000grams</v>
      </c>
      <c r="M1651" s="43">
        <f t="shared" si="61"/>
        <v>5000</v>
      </c>
      <c r="N1651" s="44" t="str">
        <f t="shared" si="62"/>
        <v>5000grams</v>
      </c>
      <c r="O1651" s="51">
        <f t="shared" si="64"/>
        <v>325</v>
      </c>
      <c r="P1651" s="46"/>
      <c r="Q1651" s="46"/>
      <c r="R1651" s="46"/>
      <c r="S1651" s="46"/>
      <c r="T1651" s="46"/>
      <c r="U1651" s="46"/>
      <c r="V1651" s="46"/>
      <c r="W1651" s="46"/>
      <c r="X1651" s="46"/>
      <c r="Y1651" s="46"/>
      <c r="Z1651" s="46"/>
    </row>
    <row r="1652" spans="1:26" ht="13.5" customHeight="1">
      <c r="A1652" s="233">
        <v>654</v>
      </c>
      <c r="B1652" s="427" t="s">
        <v>478</v>
      </c>
      <c r="C1652" s="34" t="s">
        <v>47</v>
      </c>
      <c r="D1652" s="59"/>
      <c r="E1652" s="313" t="s">
        <v>107</v>
      </c>
      <c r="F1652" s="195"/>
      <c r="G1652" s="237">
        <v>70</v>
      </c>
      <c r="H1652" s="594">
        <v>10</v>
      </c>
      <c r="I1652" s="190">
        <v>1000</v>
      </c>
      <c r="J1652" s="40" t="s">
        <v>59</v>
      </c>
      <c r="K1652" s="46"/>
      <c r="L1652" s="42" t="str">
        <f t="shared" si="60"/>
        <v>1000grams</v>
      </c>
      <c r="M1652" s="43">
        <f t="shared" si="61"/>
        <v>10000</v>
      </c>
      <c r="N1652" s="44" t="str">
        <f t="shared" si="62"/>
        <v>10000grams</v>
      </c>
      <c r="O1652" s="51">
        <f t="shared" si="64"/>
        <v>700</v>
      </c>
      <c r="P1652" s="46"/>
      <c r="Q1652" s="46"/>
      <c r="R1652" s="46"/>
      <c r="S1652" s="46"/>
      <c r="T1652" s="46"/>
      <c r="U1652" s="46"/>
      <c r="V1652" s="46"/>
      <c r="W1652" s="46"/>
      <c r="X1652" s="46"/>
      <c r="Y1652" s="46"/>
      <c r="Z1652" s="46"/>
    </row>
    <row r="1653" spans="1:26" ht="13.5" customHeight="1">
      <c r="A1653" s="232">
        <v>655</v>
      </c>
      <c r="B1653" s="430" t="s">
        <v>2022</v>
      </c>
      <c r="C1653" s="53" t="s">
        <v>39</v>
      </c>
      <c r="D1653" s="68"/>
      <c r="E1653" s="430" t="s">
        <v>2023</v>
      </c>
      <c r="F1653" s="156"/>
      <c r="G1653" s="238">
        <v>7</v>
      </c>
      <c r="H1653" s="456">
        <v>5</v>
      </c>
      <c r="I1653" s="218">
        <v>10</v>
      </c>
      <c r="J1653" s="56" t="s">
        <v>37</v>
      </c>
      <c r="K1653" s="41"/>
      <c r="L1653" s="42" t="str">
        <f t="shared" si="60"/>
        <v>10pieces</v>
      </c>
      <c r="M1653" s="43">
        <f t="shared" si="61"/>
        <v>50</v>
      </c>
      <c r="N1653" s="44" t="str">
        <f t="shared" si="62"/>
        <v>50pieces</v>
      </c>
      <c r="O1653" s="51">
        <f t="shared" si="64"/>
        <v>35</v>
      </c>
      <c r="P1653" s="46"/>
      <c r="Q1653" s="46"/>
      <c r="R1653" s="46"/>
      <c r="S1653" s="46"/>
      <c r="T1653" s="46"/>
      <c r="U1653" s="46"/>
      <c r="V1653" s="46"/>
      <c r="W1653" s="46"/>
      <c r="X1653" s="46"/>
      <c r="Y1653" s="46"/>
      <c r="Z1653" s="46"/>
    </row>
    <row r="1654" spans="1:26" ht="13.5" customHeight="1">
      <c r="A1654" s="232">
        <v>656</v>
      </c>
      <c r="B1654" s="430" t="s">
        <v>851</v>
      </c>
      <c r="C1654" s="53" t="s">
        <v>39</v>
      </c>
      <c r="D1654" s="243"/>
      <c r="E1654" s="349" t="s">
        <v>848</v>
      </c>
      <c r="F1654" s="156"/>
      <c r="G1654" s="467">
        <v>21.5</v>
      </c>
      <c r="H1654" s="153">
        <v>7</v>
      </c>
      <c r="I1654" s="469">
        <v>48</v>
      </c>
      <c r="J1654" s="267" t="s">
        <v>37</v>
      </c>
      <c r="K1654" s="41"/>
      <c r="L1654" s="42" t="str">
        <f t="shared" si="60"/>
        <v>48pieces</v>
      </c>
      <c r="M1654" s="43">
        <f t="shared" si="61"/>
        <v>336</v>
      </c>
      <c r="N1654" s="44" t="str">
        <f t="shared" si="62"/>
        <v>336pieces</v>
      </c>
      <c r="O1654" s="51">
        <f t="shared" si="64"/>
        <v>150.5</v>
      </c>
      <c r="P1654" s="46"/>
      <c r="Q1654" s="46"/>
      <c r="R1654" s="46"/>
      <c r="S1654" s="46"/>
      <c r="T1654" s="46"/>
      <c r="U1654" s="46"/>
      <c r="V1654" s="46"/>
      <c r="W1654" s="46"/>
      <c r="X1654" s="46"/>
      <c r="Y1654" s="46"/>
      <c r="Z1654" s="46"/>
    </row>
    <row r="1655" spans="1:26" ht="13.5" customHeight="1">
      <c r="A1655" s="232">
        <v>657</v>
      </c>
      <c r="B1655" s="430" t="s">
        <v>2503</v>
      </c>
      <c r="C1655" s="53" t="s">
        <v>39</v>
      </c>
      <c r="D1655" s="52"/>
      <c r="E1655" s="101" t="s">
        <v>48</v>
      </c>
      <c r="F1655" s="156"/>
      <c r="G1655" s="238">
        <v>22</v>
      </c>
      <c r="H1655" s="103">
        <v>7</v>
      </c>
      <c r="I1655" s="218">
        <v>1</v>
      </c>
      <c r="J1655" s="56" t="s">
        <v>37</v>
      </c>
      <c r="K1655" s="41" t="s">
        <v>26</v>
      </c>
      <c r="L1655" s="42" t="str">
        <f t="shared" si="60"/>
        <v>1pieces</v>
      </c>
      <c r="M1655" s="43">
        <f t="shared" si="61"/>
        <v>7</v>
      </c>
      <c r="N1655" s="44" t="str">
        <f t="shared" si="62"/>
        <v>7pieces</v>
      </c>
      <c r="O1655" s="51">
        <f t="shared" si="64"/>
        <v>154</v>
      </c>
      <c r="P1655" s="46"/>
      <c r="Q1655" s="46"/>
      <c r="R1655" s="46"/>
      <c r="S1655" s="46"/>
      <c r="T1655" s="46"/>
      <c r="U1655" s="46"/>
      <c r="V1655" s="46"/>
      <c r="W1655" s="46"/>
      <c r="X1655" s="46"/>
      <c r="Y1655" s="46"/>
      <c r="Z1655" s="46"/>
    </row>
    <row r="1656" spans="1:26" ht="13.5" customHeight="1">
      <c r="A1656" s="233">
        <v>657</v>
      </c>
      <c r="B1656" s="366" t="s">
        <v>2503</v>
      </c>
      <c r="C1656" s="34" t="s">
        <v>55</v>
      </c>
      <c r="D1656" s="35"/>
      <c r="E1656" s="367">
        <v>555</v>
      </c>
      <c r="F1656" s="156"/>
      <c r="G1656" s="369">
        <v>28.95</v>
      </c>
      <c r="H1656" s="153">
        <v>20</v>
      </c>
      <c r="I1656" s="67">
        <v>1</v>
      </c>
      <c r="J1656" s="40" t="s">
        <v>37</v>
      </c>
      <c r="K1656" s="41"/>
      <c r="L1656" s="42" t="str">
        <f t="shared" si="60"/>
        <v>1pieces</v>
      </c>
      <c r="M1656" s="43">
        <f t="shared" si="61"/>
        <v>20</v>
      </c>
      <c r="N1656" s="44" t="str">
        <f t="shared" si="62"/>
        <v>20pieces</v>
      </c>
      <c r="O1656" s="51">
        <f t="shared" si="64"/>
        <v>579</v>
      </c>
      <c r="P1656" s="46"/>
      <c r="Q1656" s="46"/>
      <c r="R1656" s="46"/>
      <c r="S1656" s="46"/>
      <c r="T1656" s="46"/>
      <c r="U1656" s="46"/>
      <c r="V1656" s="46"/>
      <c r="W1656" s="46"/>
      <c r="X1656" s="46"/>
      <c r="Y1656" s="46"/>
      <c r="Z1656" s="46"/>
    </row>
    <row r="1657" spans="1:26" ht="13.5" customHeight="1">
      <c r="A1657" s="233">
        <v>657</v>
      </c>
      <c r="B1657" s="434" t="s">
        <v>2503</v>
      </c>
      <c r="C1657" s="94" t="s">
        <v>68</v>
      </c>
      <c r="D1657" s="59"/>
      <c r="E1657" s="91"/>
      <c r="F1657" s="195"/>
      <c r="G1657" s="237">
        <v>26.82</v>
      </c>
      <c r="H1657" s="97">
        <v>50</v>
      </c>
      <c r="I1657" s="227">
        <v>1</v>
      </c>
      <c r="J1657" s="131" t="s">
        <v>37</v>
      </c>
      <c r="K1657" s="46"/>
      <c r="L1657" s="42" t="str">
        <f t="shared" si="60"/>
        <v>1pieces</v>
      </c>
      <c r="M1657" s="43">
        <f t="shared" si="61"/>
        <v>50</v>
      </c>
      <c r="N1657" s="44" t="str">
        <f t="shared" si="62"/>
        <v>50pieces</v>
      </c>
      <c r="O1657" s="51">
        <f t="shared" si="64"/>
        <v>1341</v>
      </c>
      <c r="P1657" s="46"/>
      <c r="Q1657" s="46"/>
      <c r="R1657" s="46"/>
      <c r="S1657" s="46"/>
      <c r="T1657" s="46"/>
      <c r="U1657" s="46"/>
      <c r="V1657" s="46"/>
      <c r="W1657" s="46"/>
      <c r="X1657" s="46"/>
      <c r="Y1657" s="46"/>
      <c r="Z1657" s="46"/>
    </row>
    <row r="1658" spans="1:26" ht="13.5" customHeight="1">
      <c r="A1658" s="232">
        <v>658</v>
      </c>
      <c r="B1658" s="591" t="s">
        <v>834</v>
      </c>
      <c r="C1658" s="53" t="s">
        <v>39</v>
      </c>
      <c r="D1658" s="345"/>
      <c r="E1658" s="591" t="s">
        <v>835</v>
      </c>
      <c r="F1658" s="156"/>
      <c r="G1658" s="467">
        <v>23.1</v>
      </c>
      <c r="H1658" s="103">
        <v>8</v>
      </c>
      <c r="I1658" s="469">
        <v>1</v>
      </c>
      <c r="J1658" s="267" t="s">
        <v>37</v>
      </c>
      <c r="K1658" s="41"/>
      <c r="L1658" s="42" t="str">
        <f t="shared" si="60"/>
        <v>1pieces</v>
      </c>
      <c r="M1658" s="43">
        <f t="shared" si="61"/>
        <v>8</v>
      </c>
      <c r="N1658" s="44" t="str">
        <f t="shared" si="62"/>
        <v>8pieces</v>
      </c>
      <c r="O1658" s="51">
        <f t="shared" si="64"/>
        <v>184.8</v>
      </c>
      <c r="P1658" s="46"/>
      <c r="Q1658" s="46"/>
      <c r="R1658" s="46"/>
      <c r="S1658" s="46"/>
      <c r="T1658" s="46"/>
      <c r="U1658" s="46"/>
      <c r="V1658" s="46"/>
      <c r="W1658" s="46"/>
      <c r="X1658" s="46"/>
      <c r="Y1658" s="46"/>
      <c r="Z1658" s="46"/>
    </row>
    <row r="1659" spans="1:26" ht="13.5" customHeight="1">
      <c r="A1659" s="232">
        <v>659</v>
      </c>
      <c r="B1659" s="450" t="s">
        <v>1746</v>
      </c>
      <c r="C1659" s="53" t="s">
        <v>39</v>
      </c>
      <c r="D1659" s="595"/>
      <c r="E1659" s="450" t="s">
        <v>1747</v>
      </c>
      <c r="F1659" s="589"/>
      <c r="G1659" s="442">
        <v>24.6</v>
      </c>
      <c r="H1659" s="129">
        <v>8</v>
      </c>
      <c r="I1659" s="334">
        <v>1</v>
      </c>
      <c r="J1659" s="130" t="s">
        <v>42</v>
      </c>
      <c r="K1659" s="41"/>
      <c r="L1659" s="42" t="str">
        <f t="shared" si="60"/>
        <v>1packs</v>
      </c>
      <c r="M1659" s="43">
        <f t="shared" si="61"/>
        <v>8</v>
      </c>
      <c r="N1659" s="44" t="str">
        <f t="shared" si="62"/>
        <v>8packs</v>
      </c>
      <c r="O1659" s="51">
        <f t="shared" si="64"/>
        <v>196.8</v>
      </c>
      <c r="P1659" s="46"/>
      <c r="Q1659" s="46"/>
      <c r="R1659" s="46"/>
      <c r="S1659" s="46"/>
      <c r="T1659" s="46"/>
      <c r="U1659" s="46"/>
      <c r="V1659" s="46"/>
      <c r="W1659" s="46"/>
      <c r="X1659" s="46"/>
      <c r="Y1659" s="46"/>
      <c r="Z1659" s="46"/>
    </row>
    <row r="1660" spans="1:26" ht="13.5" customHeight="1">
      <c r="A1660" s="232">
        <v>660</v>
      </c>
      <c r="B1660" s="466" t="s">
        <v>1935</v>
      </c>
      <c r="C1660" s="53" t="s">
        <v>39</v>
      </c>
      <c r="D1660" s="243"/>
      <c r="E1660" s="466" t="s">
        <v>1841</v>
      </c>
      <c r="F1660" s="155"/>
      <c r="G1660" s="467">
        <v>100</v>
      </c>
      <c r="H1660" s="478">
        <v>8</v>
      </c>
      <c r="I1660" s="469">
        <v>50</v>
      </c>
      <c r="J1660" s="267" t="s">
        <v>37</v>
      </c>
      <c r="K1660" s="41" t="s">
        <v>26</v>
      </c>
      <c r="L1660" s="42" t="str">
        <f t="shared" si="60"/>
        <v>50pieces</v>
      </c>
      <c r="M1660" s="43">
        <f t="shared" si="61"/>
        <v>400</v>
      </c>
      <c r="N1660" s="44" t="str">
        <f t="shared" si="62"/>
        <v>400pieces</v>
      </c>
      <c r="O1660" s="51">
        <f t="shared" si="64"/>
        <v>800</v>
      </c>
      <c r="P1660" s="46"/>
      <c r="Q1660" s="46"/>
      <c r="R1660" s="46"/>
      <c r="S1660" s="46"/>
      <c r="T1660" s="46"/>
      <c r="U1660" s="46"/>
      <c r="V1660" s="46"/>
      <c r="W1660" s="46"/>
      <c r="X1660" s="46"/>
      <c r="Y1660" s="46"/>
      <c r="Z1660" s="46"/>
    </row>
    <row r="1661" spans="1:26" ht="13.5" customHeight="1">
      <c r="A1661" s="232">
        <v>661</v>
      </c>
      <c r="B1661" s="367" t="s">
        <v>1839</v>
      </c>
      <c r="C1661" s="53" t="s">
        <v>39</v>
      </c>
      <c r="D1661" s="52"/>
      <c r="E1661" s="367" t="s">
        <v>1841</v>
      </c>
      <c r="F1661" s="155"/>
      <c r="G1661" s="238">
        <v>100</v>
      </c>
      <c r="H1661" s="103">
        <v>9</v>
      </c>
      <c r="I1661" s="218">
        <v>50</v>
      </c>
      <c r="J1661" s="56" t="s">
        <v>37</v>
      </c>
      <c r="K1661" s="41" t="s">
        <v>26</v>
      </c>
      <c r="L1661" s="42" t="str">
        <f t="shared" si="60"/>
        <v>50pieces</v>
      </c>
      <c r="M1661" s="43">
        <f t="shared" si="61"/>
        <v>450</v>
      </c>
      <c r="N1661" s="44" t="str">
        <f t="shared" si="62"/>
        <v>450pieces</v>
      </c>
      <c r="O1661" s="51">
        <f t="shared" si="64"/>
        <v>900</v>
      </c>
      <c r="P1661" s="46"/>
      <c r="Q1661" s="46"/>
      <c r="R1661" s="46"/>
      <c r="S1661" s="46"/>
      <c r="T1661" s="46"/>
      <c r="U1661" s="46"/>
      <c r="V1661" s="46"/>
      <c r="W1661" s="46"/>
      <c r="X1661" s="46"/>
      <c r="Y1661" s="46"/>
      <c r="Z1661" s="46"/>
    </row>
    <row r="1662" spans="1:26" ht="13.5" customHeight="1">
      <c r="A1662" s="233">
        <v>661</v>
      </c>
      <c r="B1662" s="428" t="s">
        <v>1839</v>
      </c>
      <c r="C1662" s="34" t="s">
        <v>6</v>
      </c>
      <c r="D1662" s="35"/>
      <c r="E1662" s="313" t="s">
        <v>2660</v>
      </c>
      <c r="F1662" s="156"/>
      <c r="G1662" s="237">
        <f>43/25</f>
        <v>1.72</v>
      </c>
      <c r="H1662" s="112">
        <f>50+25</f>
        <v>75</v>
      </c>
      <c r="I1662" s="190">
        <v>1</v>
      </c>
      <c r="J1662" s="40" t="s">
        <v>37</v>
      </c>
      <c r="K1662" s="41" t="s">
        <v>26</v>
      </c>
      <c r="L1662" s="42" t="str">
        <f t="shared" si="60"/>
        <v>1pieces</v>
      </c>
      <c r="M1662" s="43">
        <f t="shared" si="61"/>
        <v>75</v>
      </c>
      <c r="N1662" s="44" t="str">
        <f t="shared" si="62"/>
        <v>75pieces</v>
      </c>
      <c r="O1662" s="51">
        <f t="shared" si="64"/>
        <v>129</v>
      </c>
      <c r="P1662" s="46"/>
      <c r="Q1662" s="46"/>
      <c r="R1662" s="46"/>
      <c r="S1662" s="46"/>
      <c r="T1662" s="46"/>
      <c r="U1662" s="46"/>
      <c r="V1662" s="46"/>
      <c r="W1662" s="46"/>
      <c r="X1662" s="46"/>
      <c r="Y1662" s="46"/>
      <c r="Z1662" s="46"/>
    </row>
    <row r="1663" spans="1:26" ht="13.5" customHeight="1">
      <c r="A1663" s="232">
        <v>662</v>
      </c>
      <c r="B1663" s="591" t="s">
        <v>847</v>
      </c>
      <c r="C1663" s="53" t="s">
        <v>39</v>
      </c>
      <c r="D1663" s="243"/>
      <c r="E1663" s="466" t="s">
        <v>848</v>
      </c>
      <c r="F1663" s="156"/>
      <c r="G1663" s="467">
        <v>32.6</v>
      </c>
      <c r="H1663" s="103">
        <v>10</v>
      </c>
      <c r="I1663" s="469">
        <v>48</v>
      </c>
      <c r="J1663" s="267" t="s">
        <v>37</v>
      </c>
      <c r="K1663" s="41"/>
      <c r="L1663" s="42" t="str">
        <f t="shared" si="60"/>
        <v>48pieces</v>
      </c>
      <c r="M1663" s="43">
        <f t="shared" si="61"/>
        <v>480</v>
      </c>
      <c r="N1663" s="44" t="str">
        <f t="shared" si="62"/>
        <v>480pieces</v>
      </c>
      <c r="O1663" s="51">
        <f t="shared" si="64"/>
        <v>326</v>
      </c>
      <c r="P1663" s="46"/>
      <c r="Q1663" s="46"/>
      <c r="R1663" s="46"/>
      <c r="S1663" s="46"/>
      <c r="T1663" s="46"/>
      <c r="U1663" s="46"/>
      <c r="V1663" s="46"/>
      <c r="W1663" s="46"/>
      <c r="X1663" s="46"/>
      <c r="Y1663" s="46"/>
      <c r="Z1663" s="46"/>
    </row>
    <row r="1664" spans="1:26" ht="13.5" customHeight="1">
      <c r="A1664" s="232">
        <v>663</v>
      </c>
      <c r="B1664" s="430" t="s">
        <v>1080</v>
      </c>
      <c r="C1664" s="53" t="s">
        <v>39</v>
      </c>
      <c r="D1664" s="68"/>
      <c r="E1664" s="430" t="s">
        <v>245</v>
      </c>
      <c r="F1664" s="156"/>
      <c r="G1664" s="238">
        <v>41.6</v>
      </c>
      <c r="H1664" s="103">
        <v>10</v>
      </c>
      <c r="I1664" s="218">
        <v>250</v>
      </c>
      <c r="J1664" s="458" t="s">
        <v>59</v>
      </c>
      <c r="K1664" s="41" t="s">
        <v>26</v>
      </c>
      <c r="L1664" s="42" t="str">
        <f t="shared" si="60"/>
        <v>250grams</v>
      </c>
      <c r="M1664" s="43">
        <f t="shared" si="61"/>
        <v>2500</v>
      </c>
      <c r="N1664" s="44" t="str">
        <f t="shared" si="62"/>
        <v>2500grams</v>
      </c>
      <c r="O1664" s="51">
        <f t="shared" si="64"/>
        <v>416</v>
      </c>
      <c r="P1664" s="46"/>
      <c r="Q1664" s="46"/>
      <c r="R1664" s="46"/>
      <c r="S1664" s="46"/>
      <c r="T1664" s="46"/>
      <c r="U1664" s="46"/>
      <c r="V1664" s="46"/>
      <c r="W1664" s="46"/>
      <c r="X1664" s="46"/>
      <c r="Y1664" s="46"/>
      <c r="Z1664" s="46"/>
    </row>
    <row r="1665" spans="1:26" ht="13.5" customHeight="1">
      <c r="A1665" s="233">
        <v>663</v>
      </c>
      <c r="B1665" s="435" t="s">
        <v>1080</v>
      </c>
      <c r="C1665" s="34" t="s">
        <v>55</v>
      </c>
      <c r="D1665" s="35"/>
      <c r="E1665" s="144" t="s">
        <v>244</v>
      </c>
      <c r="F1665" s="155"/>
      <c r="G1665" s="297">
        <v>28.2</v>
      </c>
      <c r="H1665" s="81">
        <v>1</v>
      </c>
      <c r="I1665" s="67">
        <v>150</v>
      </c>
      <c r="J1665" s="40" t="s">
        <v>59</v>
      </c>
      <c r="K1665" s="41" t="s">
        <v>26</v>
      </c>
      <c r="L1665" s="42" t="str">
        <f t="shared" si="60"/>
        <v>150grams</v>
      </c>
      <c r="M1665" s="43">
        <f t="shared" si="61"/>
        <v>150</v>
      </c>
      <c r="N1665" s="44" t="str">
        <f t="shared" si="62"/>
        <v>150grams</v>
      </c>
      <c r="O1665" s="51">
        <f t="shared" si="64"/>
        <v>28.2</v>
      </c>
      <c r="P1665" s="46"/>
      <c r="Q1665" s="46"/>
      <c r="R1665" s="46"/>
      <c r="S1665" s="46"/>
      <c r="T1665" s="46"/>
      <c r="U1665" s="46"/>
      <c r="V1665" s="46"/>
      <c r="W1665" s="46"/>
      <c r="X1665" s="46"/>
      <c r="Y1665" s="46"/>
      <c r="Z1665" s="46"/>
    </row>
    <row r="1666" spans="1:26" ht="13.5" customHeight="1">
      <c r="A1666" s="233">
        <v>663</v>
      </c>
      <c r="B1666" s="434" t="s">
        <v>1080</v>
      </c>
      <c r="C1666" s="94" t="s">
        <v>68</v>
      </c>
      <c r="D1666" s="59"/>
      <c r="E1666" s="313"/>
      <c r="F1666" s="195"/>
      <c r="G1666" s="237">
        <v>0.16639999999999999</v>
      </c>
      <c r="H1666" s="308">
        <v>750</v>
      </c>
      <c r="I1666" s="227">
        <v>250</v>
      </c>
      <c r="J1666" s="504" t="s">
        <v>59</v>
      </c>
      <c r="K1666" s="46"/>
      <c r="L1666" s="42" t="str">
        <f t="shared" si="60"/>
        <v>250grams</v>
      </c>
      <c r="M1666" s="43">
        <f t="shared" si="61"/>
        <v>187500</v>
      </c>
      <c r="N1666" s="44" t="str">
        <f t="shared" si="62"/>
        <v>187500grams</v>
      </c>
      <c r="O1666" s="51">
        <f t="shared" si="64"/>
        <v>124.8</v>
      </c>
      <c r="P1666" s="46"/>
      <c r="Q1666" s="46"/>
      <c r="R1666" s="46"/>
      <c r="S1666" s="46"/>
      <c r="T1666" s="46"/>
      <c r="U1666" s="46"/>
      <c r="V1666" s="46"/>
      <c r="W1666" s="46"/>
      <c r="X1666" s="46"/>
      <c r="Y1666" s="46"/>
      <c r="Z1666" s="46"/>
    </row>
    <row r="1667" spans="1:26" ht="13.5" customHeight="1">
      <c r="A1667" s="232">
        <v>664</v>
      </c>
      <c r="B1667" s="430" t="s">
        <v>1130</v>
      </c>
      <c r="C1667" s="53" t="s">
        <v>39</v>
      </c>
      <c r="D1667" s="68"/>
      <c r="E1667" s="430" t="s">
        <v>1131</v>
      </c>
      <c r="F1667" s="155"/>
      <c r="G1667" s="238">
        <v>23.9</v>
      </c>
      <c r="H1667" s="103">
        <v>10</v>
      </c>
      <c r="I1667" s="218">
        <v>113</v>
      </c>
      <c r="J1667" s="458" t="s">
        <v>301</v>
      </c>
      <c r="K1667" s="41" t="s">
        <v>26</v>
      </c>
      <c r="L1667" s="42" t="str">
        <f t="shared" si="60"/>
        <v>113drained weight grams</v>
      </c>
      <c r="M1667" s="43">
        <f t="shared" si="61"/>
        <v>1130</v>
      </c>
      <c r="N1667" s="44" t="str">
        <f t="shared" si="62"/>
        <v>1130drained weight grams</v>
      </c>
      <c r="O1667" s="51">
        <f t="shared" si="64"/>
        <v>239</v>
      </c>
      <c r="P1667" s="46"/>
      <c r="Q1667" s="46"/>
      <c r="R1667" s="46"/>
      <c r="S1667" s="46"/>
      <c r="T1667" s="46"/>
      <c r="U1667" s="46"/>
      <c r="V1667" s="46"/>
      <c r="W1667" s="46"/>
      <c r="X1667" s="46"/>
      <c r="Y1667" s="46"/>
      <c r="Z1667" s="46"/>
    </row>
    <row r="1668" spans="1:26" ht="13.5" customHeight="1">
      <c r="A1668" s="232">
        <v>665</v>
      </c>
      <c r="B1668" s="450" t="s">
        <v>1497</v>
      </c>
      <c r="C1668" s="53" t="s">
        <v>39</v>
      </c>
      <c r="D1668" s="595"/>
      <c r="E1668" s="441" t="s">
        <v>1498</v>
      </c>
      <c r="F1668" s="589"/>
      <c r="G1668" s="442">
        <v>18.8</v>
      </c>
      <c r="H1668" s="129">
        <v>10</v>
      </c>
      <c r="I1668" s="334">
        <v>1</v>
      </c>
      <c r="J1668" s="130" t="s">
        <v>42</v>
      </c>
      <c r="K1668" s="41"/>
      <c r="L1668" s="42" t="str">
        <f t="shared" si="60"/>
        <v>1packs</v>
      </c>
      <c r="M1668" s="43">
        <f t="shared" si="61"/>
        <v>10</v>
      </c>
      <c r="N1668" s="44" t="str">
        <f t="shared" si="62"/>
        <v>10packs</v>
      </c>
      <c r="O1668" s="51">
        <f t="shared" si="64"/>
        <v>188</v>
      </c>
      <c r="P1668" s="46"/>
      <c r="Q1668" s="46"/>
      <c r="R1668" s="46"/>
      <c r="S1668" s="46"/>
      <c r="T1668" s="46"/>
      <c r="U1668" s="46"/>
      <c r="V1668" s="46"/>
      <c r="W1668" s="46"/>
      <c r="X1668" s="46"/>
      <c r="Y1668" s="46"/>
      <c r="Z1668" s="46"/>
    </row>
    <row r="1669" spans="1:26" ht="13.5" customHeight="1">
      <c r="A1669" s="232">
        <v>666</v>
      </c>
      <c r="B1669" s="441" t="s">
        <v>1589</v>
      </c>
      <c r="C1669" s="53" t="s">
        <v>39</v>
      </c>
      <c r="D1669" s="595"/>
      <c r="E1669" s="441" t="s">
        <v>1590</v>
      </c>
      <c r="F1669" s="589"/>
      <c r="G1669" s="583">
        <v>2.99</v>
      </c>
      <c r="H1669" s="451">
        <v>10</v>
      </c>
      <c r="I1669" s="334">
        <v>1</v>
      </c>
      <c r="J1669" s="356" t="s">
        <v>37</v>
      </c>
      <c r="K1669" s="41"/>
      <c r="L1669" s="42" t="str">
        <f t="shared" si="60"/>
        <v>1pieces</v>
      </c>
      <c r="M1669" s="43">
        <f t="shared" si="61"/>
        <v>10</v>
      </c>
      <c r="N1669" s="44" t="str">
        <f t="shared" si="62"/>
        <v>10pieces</v>
      </c>
      <c r="O1669" s="51">
        <f t="shared" si="64"/>
        <v>29.900000000000002</v>
      </c>
      <c r="P1669" s="46"/>
      <c r="Q1669" s="46"/>
      <c r="R1669" s="46"/>
      <c r="S1669" s="46"/>
      <c r="T1669" s="46"/>
      <c r="U1669" s="46"/>
      <c r="V1669" s="46"/>
      <c r="W1669" s="46"/>
      <c r="X1669" s="46"/>
      <c r="Y1669" s="46"/>
      <c r="Z1669" s="46"/>
    </row>
    <row r="1670" spans="1:26" ht="13.5" customHeight="1">
      <c r="A1670" s="232">
        <v>666</v>
      </c>
      <c r="B1670" s="441" t="s">
        <v>1589</v>
      </c>
      <c r="C1670" s="53" t="s">
        <v>39</v>
      </c>
      <c r="D1670" s="596"/>
      <c r="E1670" s="441" t="s">
        <v>1590</v>
      </c>
      <c r="F1670" s="589"/>
      <c r="G1670" s="583">
        <v>12</v>
      </c>
      <c r="H1670" s="451">
        <v>120</v>
      </c>
      <c r="I1670" s="334">
        <v>1</v>
      </c>
      <c r="J1670" s="356" t="s">
        <v>37</v>
      </c>
      <c r="K1670" s="41"/>
      <c r="L1670" s="42" t="str">
        <f t="shared" si="60"/>
        <v>1pieces</v>
      </c>
      <c r="M1670" s="43">
        <f t="shared" si="61"/>
        <v>120</v>
      </c>
      <c r="N1670" s="44" t="str">
        <f t="shared" si="62"/>
        <v>120pieces</v>
      </c>
      <c r="O1670" s="51">
        <f t="shared" si="64"/>
        <v>1440</v>
      </c>
      <c r="P1670" s="46"/>
      <c r="Q1670" s="46"/>
      <c r="R1670" s="46"/>
      <c r="S1670" s="46"/>
      <c r="T1670" s="46"/>
      <c r="U1670" s="46"/>
      <c r="V1670" s="46"/>
      <c r="W1670" s="46"/>
      <c r="X1670" s="46"/>
      <c r="Y1670" s="46"/>
      <c r="Z1670" s="46"/>
    </row>
    <row r="1671" spans="1:26" ht="13.5" customHeight="1">
      <c r="A1671" s="232">
        <v>667</v>
      </c>
      <c r="B1671" s="430" t="s">
        <v>902</v>
      </c>
      <c r="C1671" s="53" t="s">
        <v>39</v>
      </c>
      <c r="D1671" s="68"/>
      <c r="E1671" s="430" t="s">
        <v>903</v>
      </c>
      <c r="F1671" s="156"/>
      <c r="G1671" s="238">
        <v>7</v>
      </c>
      <c r="H1671" s="456">
        <v>11</v>
      </c>
      <c r="I1671" s="218">
        <v>10</v>
      </c>
      <c r="J1671" s="56" t="s">
        <v>37</v>
      </c>
      <c r="K1671" s="41"/>
      <c r="L1671" s="42" t="str">
        <f t="shared" si="60"/>
        <v>10pieces</v>
      </c>
      <c r="M1671" s="43">
        <f t="shared" si="61"/>
        <v>110</v>
      </c>
      <c r="N1671" s="44" t="str">
        <f t="shared" si="62"/>
        <v>110pieces</v>
      </c>
      <c r="O1671" s="51">
        <f t="shared" si="64"/>
        <v>77</v>
      </c>
      <c r="P1671" s="46"/>
      <c r="Q1671" s="46"/>
      <c r="R1671" s="46"/>
      <c r="S1671" s="46"/>
      <c r="T1671" s="46"/>
      <c r="U1671" s="46"/>
      <c r="V1671" s="46"/>
      <c r="W1671" s="46"/>
      <c r="X1671" s="46"/>
      <c r="Y1671" s="46"/>
      <c r="Z1671" s="46"/>
    </row>
    <row r="1672" spans="1:26" ht="13.5" customHeight="1">
      <c r="A1672" s="232">
        <v>668</v>
      </c>
      <c r="B1672" s="367" t="s">
        <v>2295</v>
      </c>
      <c r="C1672" s="53" t="s">
        <v>39</v>
      </c>
      <c r="D1672" s="52"/>
      <c r="E1672" s="367" t="s">
        <v>2296</v>
      </c>
      <c r="F1672" s="156"/>
      <c r="G1672" s="238">
        <v>99.6</v>
      </c>
      <c r="H1672" s="468">
        <v>11</v>
      </c>
      <c r="I1672" s="218">
        <v>900</v>
      </c>
      <c r="J1672" s="56" t="s">
        <v>59</v>
      </c>
      <c r="K1672" s="41"/>
      <c r="L1672" s="42" t="str">
        <f t="shared" si="60"/>
        <v>900grams</v>
      </c>
      <c r="M1672" s="43">
        <f t="shared" si="61"/>
        <v>9900</v>
      </c>
      <c r="N1672" s="44" t="str">
        <f t="shared" si="62"/>
        <v>9900grams</v>
      </c>
      <c r="O1672" s="51">
        <f t="shared" si="64"/>
        <v>1095.5999999999999</v>
      </c>
      <c r="P1672" s="46"/>
      <c r="Q1672" s="46"/>
      <c r="R1672" s="46"/>
      <c r="S1672" s="46"/>
      <c r="T1672" s="46"/>
      <c r="U1672" s="46"/>
      <c r="V1672" s="46"/>
      <c r="W1672" s="46"/>
      <c r="X1672" s="46"/>
      <c r="Y1672" s="46"/>
      <c r="Z1672" s="46"/>
    </row>
    <row r="1673" spans="1:26" ht="13.5" customHeight="1">
      <c r="A1673" s="232">
        <v>669</v>
      </c>
      <c r="B1673" s="430" t="s">
        <v>356</v>
      </c>
      <c r="C1673" s="53" t="s">
        <v>39</v>
      </c>
      <c r="D1673" s="52"/>
      <c r="E1673" s="367" t="s">
        <v>357</v>
      </c>
      <c r="F1673" s="156"/>
      <c r="G1673" s="238">
        <v>36</v>
      </c>
      <c r="H1673" s="456">
        <v>12</v>
      </c>
      <c r="I1673" s="218">
        <v>30</v>
      </c>
      <c r="J1673" s="56" t="s">
        <v>37</v>
      </c>
      <c r="K1673" s="41" t="s">
        <v>26</v>
      </c>
      <c r="L1673" s="42" t="str">
        <f t="shared" si="60"/>
        <v>30pieces</v>
      </c>
      <c r="M1673" s="43">
        <f t="shared" si="61"/>
        <v>360</v>
      </c>
      <c r="N1673" s="44" t="str">
        <f t="shared" si="62"/>
        <v>360pieces</v>
      </c>
      <c r="O1673" s="51">
        <f t="shared" si="64"/>
        <v>432</v>
      </c>
      <c r="P1673" s="46"/>
      <c r="Q1673" s="46"/>
      <c r="R1673" s="46"/>
      <c r="S1673" s="46"/>
      <c r="T1673" s="46"/>
      <c r="U1673" s="46"/>
      <c r="V1673" s="46"/>
      <c r="W1673" s="46"/>
      <c r="X1673" s="46"/>
      <c r="Y1673" s="46"/>
      <c r="Z1673" s="46"/>
    </row>
    <row r="1674" spans="1:26" ht="13.5" customHeight="1">
      <c r="A1674" s="232">
        <v>670</v>
      </c>
      <c r="B1674" s="367" t="s">
        <v>1600</v>
      </c>
      <c r="C1674" s="53" t="s">
        <v>39</v>
      </c>
      <c r="D1674" s="52"/>
      <c r="E1674" s="367" t="s">
        <v>1594</v>
      </c>
      <c r="F1674" s="155"/>
      <c r="G1674" s="369">
        <v>2.6</v>
      </c>
      <c r="H1674" s="456">
        <v>13</v>
      </c>
      <c r="I1674" s="218">
        <v>10</v>
      </c>
      <c r="J1674" s="226" t="s">
        <v>37</v>
      </c>
      <c r="K1674" s="41" t="s">
        <v>26</v>
      </c>
      <c r="L1674" s="42" t="str">
        <f t="shared" si="60"/>
        <v>10pieces</v>
      </c>
      <c r="M1674" s="43">
        <f t="shared" si="61"/>
        <v>130</v>
      </c>
      <c r="N1674" s="44" t="str">
        <f t="shared" si="62"/>
        <v>130pieces</v>
      </c>
      <c r="O1674" s="51">
        <f t="shared" si="64"/>
        <v>33.800000000000004</v>
      </c>
      <c r="P1674" s="46"/>
      <c r="Q1674" s="46"/>
      <c r="R1674" s="46"/>
      <c r="S1674" s="46"/>
      <c r="T1674" s="46"/>
      <c r="U1674" s="46"/>
      <c r="V1674" s="46"/>
      <c r="W1674" s="46"/>
      <c r="X1674" s="46"/>
      <c r="Y1674" s="46"/>
      <c r="Z1674" s="46"/>
    </row>
    <row r="1675" spans="1:26" ht="13.5" customHeight="1">
      <c r="A1675" s="232">
        <v>671</v>
      </c>
      <c r="B1675" s="367" t="s">
        <v>2183</v>
      </c>
      <c r="C1675" s="53" t="s">
        <v>39</v>
      </c>
      <c r="D1675" s="52"/>
      <c r="E1675" s="367" t="s">
        <v>2184</v>
      </c>
      <c r="F1675" s="156"/>
      <c r="G1675" s="238">
        <v>33</v>
      </c>
      <c r="H1675" s="456">
        <v>14</v>
      </c>
      <c r="I1675" s="218">
        <v>1</v>
      </c>
      <c r="J1675" s="56" t="s">
        <v>37</v>
      </c>
      <c r="K1675" s="41" t="s">
        <v>26</v>
      </c>
      <c r="L1675" s="42" t="str">
        <f t="shared" si="60"/>
        <v>1pieces</v>
      </c>
      <c r="M1675" s="43">
        <f t="shared" si="61"/>
        <v>14</v>
      </c>
      <c r="N1675" s="44" t="str">
        <f t="shared" si="62"/>
        <v>14pieces</v>
      </c>
      <c r="O1675" s="51">
        <f t="shared" si="64"/>
        <v>462</v>
      </c>
      <c r="P1675" s="46"/>
      <c r="Q1675" s="46"/>
      <c r="R1675" s="46"/>
      <c r="S1675" s="46"/>
      <c r="T1675" s="46"/>
      <c r="U1675" s="46"/>
      <c r="V1675" s="46"/>
      <c r="W1675" s="46"/>
      <c r="X1675" s="46"/>
      <c r="Y1675" s="46"/>
      <c r="Z1675" s="46"/>
    </row>
    <row r="1676" spans="1:26" ht="13.5" customHeight="1">
      <c r="A1676" s="233">
        <v>671</v>
      </c>
      <c r="B1676" s="441" t="s">
        <v>2183</v>
      </c>
      <c r="C1676" s="34" t="s">
        <v>82</v>
      </c>
      <c r="D1676" s="35"/>
      <c r="E1676" s="441" t="s">
        <v>2184</v>
      </c>
      <c r="F1676" s="155" t="s">
        <v>76</v>
      </c>
      <c r="G1676" s="442">
        <v>20</v>
      </c>
      <c r="H1676" s="129">
        <v>2</v>
      </c>
      <c r="I1676" s="334">
        <v>1</v>
      </c>
      <c r="J1676" s="356" t="s">
        <v>37</v>
      </c>
      <c r="K1676" s="41" t="s">
        <v>26</v>
      </c>
      <c r="L1676" s="42" t="str">
        <f t="shared" si="60"/>
        <v>1pieces</v>
      </c>
      <c r="M1676" s="43">
        <f t="shared" si="61"/>
        <v>2</v>
      </c>
      <c r="N1676" s="44" t="str">
        <f t="shared" si="62"/>
        <v>2pieces</v>
      </c>
      <c r="O1676" s="51">
        <f t="shared" si="64"/>
        <v>40</v>
      </c>
      <c r="P1676" s="46"/>
      <c r="Q1676" s="46"/>
      <c r="R1676" s="46"/>
      <c r="S1676" s="46"/>
      <c r="T1676" s="46"/>
      <c r="U1676" s="46"/>
      <c r="V1676" s="46"/>
      <c r="W1676" s="46"/>
      <c r="X1676" s="46"/>
      <c r="Y1676" s="46"/>
      <c r="Z1676" s="46"/>
    </row>
    <row r="1677" spans="1:26" ht="13.5" customHeight="1">
      <c r="A1677" s="232">
        <v>672</v>
      </c>
      <c r="B1677" s="367" t="s">
        <v>1593</v>
      </c>
      <c r="C1677" s="53" t="s">
        <v>39</v>
      </c>
      <c r="D1677" s="52"/>
      <c r="E1677" s="367" t="s">
        <v>1595</v>
      </c>
      <c r="F1677" s="155"/>
      <c r="G1677" s="238">
        <v>3.65</v>
      </c>
      <c r="H1677" s="103">
        <v>15</v>
      </c>
      <c r="I1677" s="218">
        <v>10</v>
      </c>
      <c r="J1677" s="226" t="s">
        <v>37</v>
      </c>
      <c r="K1677" s="41" t="s">
        <v>26</v>
      </c>
      <c r="L1677" s="42" t="str">
        <f t="shared" si="60"/>
        <v>10pieces</v>
      </c>
      <c r="M1677" s="43">
        <f t="shared" si="61"/>
        <v>150</v>
      </c>
      <c r="N1677" s="44" t="str">
        <f t="shared" si="62"/>
        <v>150pieces</v>
      </c>
      <c r="O1677" s="51">
        <f t="shared" si="64"/>
        <v>54.75</v>
      </c>
      <c r="P1677" s="46"/>
      <c r="Q1677" s="46"/>
      <c r="R1677" s="46"/>
      <c r="S1677" s="46"/>
      <c r="T1677" s="46"/>
      <c r="U1677" s="46"/>
      <c r="V1677" s="46"/>
      <c r="W1677" s="46"/>
      <c r="X1677" s="46"/>
      <c r="Y1677" s="46"/>
      <c r="Z1677" s="46"/>
    </row>
    <row r="1678" spans="1:26" ht="13.5" customHeight="1">
      <c r="A1678" s="233">
        <v>672</v>
      </c>
      <c r="B1678" s="435" t="s">
        <v>1593</v>
      </c>
      <c r="C1678" s="34" t="s">
        <v>6</v>
      </c>
      <c r="D1678" s="35"/>
      <c r="E1678" s="149" t="s">
        <v>1594</v>
      </c>
      <c r="F1678" s="155"/>
      <c r="G1678" s="297">
        <v>36.5</v>
      </c>
      <c r="H1678" s="597">
        <v>3.5</v>
      </c>
      <c r="I1678" s="67">
        <v>1</v>
      </c>
      <c r="J1678" s="40" t="s">
        <v>42</v>
      </c>
      <c r="K1678" s="41" t="s">
        <v>26</v>
      </c>
      <c r="L1678" s="42" t="str">
        <f t="shared" si="60"/>
        <v>1packs</v>
      </c>
      <c r="M1678" s="43">
        <f t="shared" si="61"/>
        <v>3.5</v>
      </c>
      <c r="N1678" s="44" t="str">
        <f t="shared" si="62"/>
        <v>3.5packs</v>
      </c>
      <c r="O1678" s="51">
        <f t="shared" si="64"/>
        <v>127.75</v>
      </c>
      <c r="P1678" s="46"/>
      <c r="Q1678" s="46"/>
      <c r="R1678" s="46"/>
      <c r="S1678" s="46"/>
      <c r="T1678" s="46"/>
      <c r="U1678" s="46"/>
      <c r="V1678" s="46"/>
      <c r="W1678" s="46"/>
      <c r="X1678" s="46"/>
      <c r="Y1678" s="46"/>
      <c r="Z1678" s="46"/>
    </row>
    <row r="1679" spans="1:26" ht="13.5" customHeight="1">
      <c r="A1679" s="233">
        <v>672</v>
      </c>
      <c r="B1679" s="427" t="s">
        <v>1593</v>
      </c>
      <c r="C1679" s="34" t="s">
        <v>47</v>
      </c>
      <c r="D1679" s="59"/>
      <c r="E1679" s="149" t="s">
        <v>1595</v>
      </c>
      <c r="F1679" s="195"/>
      <c r="G1679" s="297">
        <v>77</v>
      </c>
      <c r="H1679" s="371">
        <v>18</v>
      </c>
      <c r="I1679" s="67">
        <v>1</v>
      </c>
      <c r="J1679" s="40" t="s">
        <v>37</v>
      </c>
      <c r="K1679" s="46"/>
      <c r="L1679" s="42" t="str">
        <f t="shared" si="60"/>
        <v>1pieces</v>
      </c>
      <c r="M1679" s="43">
        <f t="shared" si="61"/>
        <v>18</v>
      </c>
      <c r="N1679" s="44" t="str">
        <f t="shared" si="62"/>
        <v>18pieces</v>
      </c>
      <c r="O1679" s="51">
        <f t="shared" si="64"/>
        <v>1386</v>
      </c>
      <c r="P1679" s="46"/>
      <c r="Q1679" s="46"/>
      <c r="R1679" s="46"/>
      <c r="S1679" s="46"/>
      <c r="T1679" s="46"/>
      <c r="U1679" s="46"/>
      <c r="V1679" s="46"/>
      <c r="W1679" s="46"/>
      <c r="X1679" s="46"/>
      <c r="Y1679" s="46"/>
      <c r="Z1679" s="46"/>
    </row>
    <row r="1680" spans="1:26" ht="13.5" customHeight="1">
      <c r="A1680" s="232">
        <v>673</v>
      </c>
      <c r="B1680" s="598" t="s">
        <v>2249</v>
      </c>
      <c r="C1680" s="53" t="s">
        <v>39</v>
      </c>
      <c r="D1680" s="52"/>
      <c r="E1680" s="101" t="s">
        <v>2244</v>
      </c>
      <c r="F1680" s="156"/>
      <c r="G1680" s="586">
        <v>6.66</v>
      </c>
      <c r="H1680" s="456">
        <v>16</v>
      </c>
      <c r="I1680" s="218">
        <v>10</v>
      </c>
      <c r="J1680" s="599" t="s">
        <v>37</v>
      </c>
      <c r="K1680" s="41"/>
      <c r="L1680" s="42" t="str">
        <f t="shared" si="60"/>
        <v>10pieces</v>
      </c>
      <c r="M1680" s="43">
        <f t="shared" si="61"/>
        <v>160</v>
      </c>
      <c r="N1680" s="44" t="str">
        <f t="shared" si="62"/>
        <v>160pieces</v>
      </c>
      <c r="O1680" s="51">
        <f t="shared" si="64"/>
        <v>106.56</v>
      </c>
      <c r="P1680" s="46"/>
      <c r="Q1680" s="46"/>
      <c r="R1680" s="46"/>
      <c r="S1680" s="46"/>
      <c r="T1680" s="46"/>
      <c r="U1680" s="46"/>
      <c r="V1680" s="46"/>
      <c r="W1680" s="46"/>
      <c r="X1680" s="46"/>
      <c r="Y1680" s="46"/>
      <c r="Z1680" s="46"/>
    </row>
    <row r="1681" spans="1:26" ht="13.5" customHeight="1">
      <c r="A1681" s="232">
        <v>674</v>
      </c>
      <c r="B1681" s="598" t="s">
        <v>1523</v>
      </c>
      <c r="C1681" s="53" t="s">
        <v>39</v>
      </c>
      <c r="D1681" s="339"/>
      <c r="E1681" s="396" t="s">
        <v>1524</v>
      </c>
      <c r="F1681" s="156"/>
      <c r="G1681" s="586">
        <v>19.899999999999999</v>
      </c>
      <c r="H1681" s="456">
        <v>20</v>
      </c>
      <c r="I1681" s="218">
        <v>1</v>
      </c>
      <c r="J1681" s="599" t="s">
        <v>37</v>
      </c>
      <c r="K1681" s="41"/>
      <c r="L1681" s="42" t="str">
        <f t="shared" si="60"/>
        <v>1pieces</v>
      </c>
      <c r="M1681" s="43">
        <f t="shared" si="61"/>
        <v>20</v>
      </c>
      <c r="N1681" s="44" t="str">
        <f t="shared" si="62"/>
        <v>20pieces</v>
      </c>
      <c r="O1681" s="51">
        <f t="shared" si="64"/>
        <v>398</v>
      </c>
      <c r="P1681" s="46"/>
      <c r="Q1681" s="46"/>
      <c r="R1681" s="46"/>
      <c r="S1681" s="46"/>
      <c r="T1681" s="46"/>
      <c r="U1681" s="46"/>
      <c r="V1681" s="46"/>
      <c r="W1681" s="46"/>
      <c r="X1681" s="46"/>
      <c r="Y1681" s="46"/>
      <c r="Z1681" s="46"/>
    </row>
    <row r="1682" spans="1:26" ht="13.5" customHeight="1">
      <c r="A1682" s="232">
        <v>675</v>
      </c>
      <c r="B1682" s="430" t="s">
        <v>2212</v>
      </c>
      <c r="C1682" s="53" t="s">
        <v>39</v>
      </c>
      <c r="D1682" s="68"/>
      <c r="E1682" s="99" t="s">
        <v>2213</v>
      </c>
      <c r="F1682" s="156"/>
      <c r="G1682" s="238">
        <v>5.9</v>
      </c>
      <c r="H1682" s="468">
        <v>20</v>
      </c>
      <c r="I1682" s="218">
        <v>1</v>
      </c>
      <c r="J1682" s="56" t="s">
        <v>37</v>
      </c>
      <c r="K1682" s="41"/>
      <c r="L1682" s="42" t="str">
        <f t="shared" si="60"/>
        <v>1pieces</v>
      </c>
      <c r="M1682" s="43">
        <f t="shared" si="61"/>
        <v>20</v>
      </c>
      <c r="N1682" s="44" t="str">
        <f t="shared" si="62"/>
        <v>20pieces</v>
      </c>
      <c r="O1682" s="51">
        <f t="shared" si="64"/>
        <v>118</v>
      </c>
      <c r="P1682" s="46"/>
      <c r="Q1682" s="46"/>
      <c r="R1682" s="46"/>
      <c r="S1682" s="46"/>
      <c r="T1682" s="46"/>
      <c r="U1682" s="46"/>
      <c r="V1682" s="46"/>
      <c r="W1682" s="46"/>
      <c r="X1682" s="46"/>
      <c r="Y1682" s="46"/>
      <c r="Z1682" s="46"/>
    </row>
    <row r="1683" spans="1:26" ht="13.5" customHeight="1">
      <c r="A1683" s="232">
        <v>676</v>
      </c>
      <c r="B1683" s="430" t="s">
        <v>1753</v>
      </c>
      <c r="C1683" s="53" t="s">
        <v>39</v>
      </c>
      <c r="D1683" s="68"/>
      <c r="E1683" s="99" t="s">
        <v>1754</v>
      </c>
      <c r="F1683" s="156"/>
      <c r="G1683" s="238">
        <v>34.9</v>
      </c>
      <c r="H1683" s="103">
        <v>25</v>
      </c>
      <c r="I1683" s="218">
        <v>1</v>
      </c>
      <c r="J1683" s="56" t="s">
        <v>37</v>
      </c>
      <c r="K1683" s="41"/>
      <c r="L1683" s="42" t="str">
        <f t="shared" si="60"/>
        <v>1pieces</v>
      </c>
      <c r="M1683" s="43">
        <f t="shared" si="61"/>
        <v>25</v>
      </c>
      <c r="N1683" s="44" t="str">
        <f t="shared" si="62"/>
        <v>25pieces</v>
      </c>
      <c r="O1683" s="51">
        <f t="shared" si="64"/>
        <v>872.5</v>
      </c>
      <c r="P1683" s="46"/>
      <c r="Q1683" s="46"/>
      <c r="R1683" s="46"/>
      <c r="S1683" s="46"/>
      <c r="T1683" s="46"/>
      <c r="U1683" s="46"/>
      <c r="V1683" s="46"/>
      <c r="W1683" s="46"/>
      <c r="X1683" s="46"/>
      <c r="Y1683" s="46"/>
      <c r="Z1683" s="46"/>
    </row>
    <row r="1684" spans="1:26" ht="13.5" customHeight="1">
      <c r="A1684" s="232">
        <v>677</v>
      </c>
      <c r="B1684" s="450" t="s">
        <v>602</v>
      </c>
      <c r="C1684" s="53" t="s">
        <v>39</v>
      </c>
      <c r="D1684" s="563"/>
      <c r="E1684" s="441" t="s">
        <v>604</v>
      </c>
      <c r="F1684" s="589"/>
      <c r="G1684" s="442">
        <v>36</v>
      </c>
      <c r="H1684" s="129">
        <v>28</v>
      </c>
      <c r="I1684" s="334">
        <v>24</v>
      </c>
      <c r="J1684" s="130" t="s">
        <v>37</v>
      </c>
      <c r="K1684" s="41"/>
      <c r="L1684" s="42" t="str">
        <f t="shared" si="60"/>
        <v>24pieces</v>
      </c>
      <c r="M1684" s="43">
        <f t="shared" si="61"/>
        <v>672</v>
      </c>
      <c r="N1684" s="44" t="str">
        <f t="shared" si="62"/>
        <v>672pieces</v>
      </c>
      <c r="O1684" s="51">
        <f t="shared" si="64"/>
        <v>1008</v>
      </c>
      <c r="P1684" s="46"/>
      <c r="Q1684" s="46"/>
      <c r="R1684" s="46"/>
      <c r="S1684" s="46"/>
      <c r="T1684" s="46"/>
      <c r="U1684" s="46"/>
      <c r="V1684" s="46"/>
      <c r="W1684" s="46"/>
      <c r="X1684" s="46"/>
      <c r="Y1684" s="46"/>
      <c r="Z1684" s="46"/>
    </row>
    <row r="1685" spans="1:26" ht="13.5" customHeight="1">
      <c r="A1685" s="232">
        <v>678</v>
      </c>
      <c r="B1685" s="367" t="s">
        <v>1501</v>
      </c>
      <c r="C1685" s="53" t="s">
        <v>39</v>
      </c>
      <c r="D1685" s="52"/>
      <c r="E1685" s="367" t="s">
        <v>1502</v>
      </c>
      <c r="F1685" s="156"/>
      <c r="G1685" s="106">
        <v>21.68</v>
      </c>
      <c r="H1685" s="103">
        <v>33</v>
      </c>
      <c r="I1685" s="218">
        <v>18</v>
      </c>
      <c r="J1685" s="226" t="s">
        <v>37</v>
      </c>
      <c r="K1685" s="41"/>
      <c r="L1685" s="42" t="str">
        <f t="shared" si="60"/>
        <v>18pieces</v>
      </c>
      <c r="M1685" s="43">
        <f t="shared" si="61"/>
        <v>594</v>
      </c>
      <c r="N1685" s="44" t="str">
        <f t="shared" si="62"/>
        <v>594pieces</v>
      </c>
      <c r="O1685" s="51">
        <f t="shared" si="64"/>
        <v>715.43999999999994</v>
      </c>
      <c r="P1685" s="46"/>
      <c r="Q1685" s="46"/>
      <c r="R1685" s="46"/>
      <c r="S1685" s="46"/>
      <c r="T1685" s="46"/>
      <c r="U1685" s="46"/>
      <c r="V1685" s="46"/>
      <c r="W1685" s="46"/>
      <c r="X1685" s="46"/>
      <c r="Y1685" s="46"/>
      <c r="Z1685" s="46"/>
    </row>
    <row r="1686" spans="1:26" ht="13.5" customHeight="1">
      <c r="A1686" s="233">
        <v>678</v>
      </c>
      <c r="B1686" s="427" t="s">
        <v>1501</v>
      </c>
      <c r="C1686" s="34" t="s">
        <v>47</v>
      </c>
      <c r="D1686" s="59"/>
      <c r="E1686" s="144" t="s">
        <v>1502</v>
      </c>
      <c r="F1686" s="195"/>
      <c r="G1686" s="297">
        <v>21.69</v>
      </c>
      <c r="H1686" s="81">
        <v>40</v>
      </c>
      <c r="I1686" s="67">
        <v>1</v>
      </c>
      <c r="J1686" s="40" t="s">
        <v>37</v>
      </c>
      <c r="K1686" s="46"/>
      <c r="L1686" s="42" t="str">
        <f t="shared" si="60"/>
        <v>1pieces</v>
      </c>
      <c r="M1686" s="43">
        <f t="shared" si="61"/>
        <v>40</v>
      </c>
      <c r="N1686" s="44" t="str">
        <f t="shared" si="62"/>
        <v>40pieces</v>
      </c>
      <c r="O1686" s="51">
        <f t="shared" si="64"/>
        <v>867.6</v>
      </c>
      <c r="P1686" s="46"/>
      <c r="Q1686" s="46"/>
      <c r="R1686" s="46"/>
      <c r="S1686" s="46"/>
      <c r="T1686" s="46"/>
      <c r="U1686" s="46"/>
      <c r="V1686" s="46"/>
      <c r="W1686" s="46"/>
      <c r="X1686" s="46"/>
      <c r="Y1686" s="46"/>
      <c r="Z1686" s="46"/>
    </row>
    <row r="1687" spans="1:26" ht="13.5" customHeight="1">
      <c r="A1687" s="232">
        <v>679</v>
      </c>
      <c r="B1687" s="430" t="s">
        <v>1994</v>
      </c>
      <c r="C1687" s="53" t="s">
        <v>39</v>
      </c>
      <c r="D1687" s="52"/>
      <c r="E1687" s="101" t="s">
        <v>790</v>
      </c>
      <c r="F1687" s="156"/>
      <c r="G1687" s="102">
        <v>13.68</v>
      </c>
      <c r="H1687" s="103">
        <v>36</v>
      </c>
      <c r="I1687" s="218">
        <v>50</v>
      </c>
      <c r="J1687" s="56" t="s">
        <v>37</v>
      </c>
      <c r="K1687" s="41"/>
      <c r="L1687" s="42" t="str">
        <f t="shared" si="60"/>
        <v>50pieces</v>
      </c>
      <c r="M1687" s="43">
        <f t="shared" si="61"/>
        <v>1800</v>
      </c>
      <c r="N1687" s="44" t="str">
        <f t="shared" si="62"/>
        <v>1800pieces</v>
      </c>
      <c r="O1687" s="51">
        <f t="shared" si="64"/>
        <v>492.48</v>
      </c>
      <c r="P1687" s="46"/>
      <c r="Q1687" s="46"/>
      <c r="R1687" s="46"/>
      <c r="S1687" s="46"/>
      <c r="T1687" s="46"/>
      <c r="U1687" s="46"/>
      <c r="V1687" s="46"/>
      <c r="W1687" s="46"/>
      <c r="X1687" s="46"/>
      <c r="Y1687" s="46"/>
      <c r="Z1687" s="46"/>
    </row>
    <row r="1688" spans="1:26" ht="13.5" customHeight="1">
      <c r="A1688" s="232">
        <v>680</v>
      </c>
      <c r="B1688" s="367" t="s">
        <v>980</v>
      </c>
      <c r="C1688" s="53" t="s">
        <v>39</v>
      </c>
      <c r="D1688" s="52"/>
      <c r="E1688" s="367" t="s">
        <v>982</v>
      </c>
      <c r="F1688" s="156"/>
      <c r="G1688" s="238">
        <v>6</v>
      </c>
      <c r="H1688" s="456">
        <v>44</v>
      </c>
      <c r="I1688" s="218">
        <v>10</v>
      </c>
      <c r="J1688" s="56" t="s">
        <v>37</v>
      </c>
      <c r="K1688" s="41"/>
      <c r="L1688" s="42" t="str">
        <f t="shared" si="60"/>
        <v>10pieces</v>
      </c>
      <c r="M1688" s="43">
        <f t="shared" si="61"/>
        <v>440</v>
      </c>
      <c r="N1688" s="44" t="str">
        <f t="shared" si="62"/>
        <v>440pieces</v>
      </c>
      <c r="O1688" s="51">
        <f t="shared" si="64"/>
        <v>264</v>
      </c>
      <c r="P1688" s="46"/>
      <c r="Q1688" s="46"/>
      <c r="R1688" s="46"/>
      <c r="S1688" s="46"/>
      <c r="T1688" s="46"/>
      <c r="U1688" s="46"/>
      <c r="V1688" s="46"/>
      <c r="W1688" s="46"/>
      <c r="X1688" s="46"/>
      <c r="Y1688" s="46"/>
      <c r="Z1688" s="46"/>
    </row>
    <row r="1689" spans="1:26" ht="13.5" customHeight="1">
      <c r="A1689" s="233">
        <v>680</v>
      </c>
      <c r="B1689" s="427" t="s">
        <v>980</v>
      </c>
      <c r="C1689" s="34" t="s">
        <v>47</v>
      </c>
      <c r="D1689" s="59"/>
      <c r="E1689" s="144" t="s">
        <v>982</v>
      </c>
      <c r="F1689" s="195"/>
      <c r="G1689" s="297">
        <v>5.59</v>
      </c>
      <c r="H1689" s="371">
        <v>480</v>
      </c>
      <c r="I1689" s="67">
        <v>1</v>
      </c>
      <c r="J1689" s="40" t="s">
        <v>37</v>
      </c>
      <c r="K1689" s="46"/>
      <c r="L1689" s="42" t="str">
        <f t="shared" si="60"/>
        <v>1pieces</v>
      </c>
      <c r="M1689" s="43">
        <f t="shared" si="61"/>
        <v>480</v>
      </c>
      <c r="N1689" s="44" t="str">
        <f t="shared" si="62"/>
        <v>480pieces</v>
      </c>
      <c r="O1689" s="51">
        <f t="shared" si="64"/>
        <v>2683.2</v>
      </c>
      <c r="P1689" s="46"/>
      <c r="Q1689" s="46"/>
      <c r="R1689" s="46"/>
      <c r="S1689" s="46"/>
      <c r="T1689" s="46"/>
      <c r="U1689" s="46"/>
      <c r="V1689" s="46"/>
      <c r="W1689" s="46"/>
      <c r="X1689" s="46"/>
      <c r="Y1689" s="46"/>
      <c r="Z1689" s="46"/>
    </row>
    <row r="1690" spans="1:26" ht="13.5" customHeight="1">
      <c r="A1690" s="232">
        <v>681</v>
      </c>
      <c r="B1690" s="430" t="s">
        <v>412</v>
      </c>
      <c r="C1690" s="53" t="s">
        <v>39</v>
      </c>
      <c r="D1690" s="52"/>
      <c r="E1690" s="367" t="s">
        <v>413</v>
      </c>
      <c r="F1690" s="156"/>
      <c r="G1690" s="238">
        <v>5.72</v>
      </c>
      <c r="H1690" s="456">
        <v>47</v>
      </c>
      <c r="I1690" s="218">
        <v>10</v>
      </c>
      <c r="J1690" s="56" t="s">
        <v>37</v>
      </c>
      <c r="K1690" s="41" t="s">
        <v>26</v>
      </c>
      <c r="L1690" s="42" t="str">
        <f t="shared" si="60"/>
        <v>10pieces</v>
      </c>
      <c r="M1690" s="43">
        <f t="shared" si="61"/>
        <v>470</v>
      </c>
      <c r="N1690" s="44" t="str">
        <f t="shared" si="62"/>
        <v>470pieces</v>
      </c>
      <c r="O1690" s="51">
        <f t="shared" si="64"/>
        <v>268.83999999999997</v>
      </c>
      <c r="P1690" s="46"/>
      <c r="Q1690" s="46"/>
      <c r="R1690" s="46"/>
      <c r="S1690" s="46"/>
      <c r="T1690" s="46"/>
      <c r="U1690" s="46"/>
      <c r="V1690" s="46"/>
      <c r="W1690" s="46"/>
      <c r="X1690" s="46"/>
      <c r="Y1690" s="46"/>
      <c r="Z1690" s="46"/>
    </row>
    <row r="1691" spans="1:26" ht="13.5" customHeight="1">
      <c r="A1691" s="233">
        <v>681</v>
      </c>
      <c r="B1691" s="427" t="s">
        <v>412</v>
      </c>
      <c r="C1691" s="34" t="s">
        <v>47</v>
      </c>
      <c r="D1691" s="59"/>
      <c r="E1691" s="144" t="s">
        <v>413</v>
      </c>
      <c r="F1691" s="195"/>
      <c r="G1691" s="297">
        <v>21.26</v>
      </c>
      <c r="H1691" s="371">
        <v>60</v>
      </c>
      <c r="I1691" s="67">
        <v>1</v>
      </c>
      <c r="J1691" s="40" t="s">
        <v>37</v>
      </c>
      <c r="K1691" s="46"/>
      <c r="L1691" s="42" t="str">
        <f t="shared" si="60"/>
        <v>1pieces</v>
      </c>
      <c r="M1691" s="43">
        <f t="shared" si="61"/>
        <v>60</v>
      </c>
      <c r="N1691" s="44" t="str">
        <f t="shared" si="62"/>
        <v>60pieces</v>
      </c>
      <c r="O1691" s="51">
        <f t="shared" si="64"/>
        <v>1275.6000000000001</v>
      </c>
      <c r="P1691" s="46"/>
      <c r="Q1691" s="46"/>
      <c r="R1691" s="46"/>
      <c r="S1691" s="46"/>
      <c r="T1691" s="46"/>
      <c r="U1691" s="46"/>
      <c r="V1691" s="46"/>
      <c r="W1691" s="46"/>
      <c r="X1691" s="46"/>
      <c r="Y1691" s="46"/>
      <c r="Z1691" s="46"/>
    </row>
    <row r="1692" spans="1:26" ht="13.5" customHeight="1">
      <c r="A1692" s="232">
        <v>682</v>
      </c>
      <c r="B1692" s="430" t="s">
        <v>709</v>
      </c>
      <c r="C1692" s="53" t="s">
        <v>39</v>
      </c>
      <c r="D1692" s="52"/>
      <c r="E1692" s="367" t="s">
        <v>710</v>
      </c>
      <c r="F1692" s="156"/>
      <c r="G1692" s="238">
        <v>6.13</v>
      </c>
      <c r="H1692" s="103">
        <v>50</v>
      </c>
      <c r="I1692" s="218">
        <v>10</v>
      </c>
      <c r="J1692" s="56" t="s">
        <v>37</v>
      </c>
      <c r="K1692" s="41" t="s">
        <v>26</v>
      </c>
      <c r="L1692" s="42" t="str">
        <f t="shared" si="60"/>
        <v>10pieces</v>
      </c>
      <c r="M1692" s="43">
        <f t="shared" si="61"/>
        <v>500</v>
      </c>
      <c r="N1692" s="44" t="str">
        <f t="shared" si="62"/>
        <v>500pieces</v>
      </c>
      <c r="O1692" s="51">
        <f t="shared" si="64"/>
        <v>306.5</v>
      </c>
      <c r="P1692" s="46"/>
      <c r="Q1692" s="46"/>
      <c r="R1692" s="46"/>
      <c r="S1692" s="46"/>
      <c r="T1692" s="46"/>
      <c r="U1692" s="46"/>
      <c r="V1692" s="46"/>
      <c r="W1692" s="46"/>
      <c r="X1692" s="46"/>
      <c r="Y1692" s="46"/>
      <c r="Z1692" s="46"/>
    </row>
    <row r="1693" spans="1:26" ht="13.5" customHeight="1">
      <c r="A1693" s="232">
        <v>683</v>
      </c>
      <c r="B1693" s="430" t="s">
        <v>1664</v>
      </c>
      <c r="C1693" s="53" t="s">
        <v>39</v>
      </c>
      <c r="D1693" s="68"/>
      <c r="E1693" s="430" t="s">
        <v>1665</v>
      </c>
      <c r="F1693" s="156"/>
      <c r="G1693" s="238">
        <v>15</v>
      </c>
      <c r="H1693" s="103">
        <v>58</v>
      </c>
      <c r="I1693" s="218">
        <v>8</v>
      </c>
      <c r="J1693" s="599" t="s">
        <v>37</v>
      </c>
      <c r="K1693" s="41"/>
      <c r="L1693" s="42" t="str">
        <f t="shared" si="60"/>
        <v>8pieces</v>
      </c>
      <c r="M1693" s="43">
        <f t="shared" si="61"/>
        <v>464</v>
      </c>
      <c r="N1693" s="44" t="str">
        <f t="shared" si="62"/>
        <v>464pieces</v>
      </c>
      <c r="O1693" s="51">
        <f t="shared" si="64"/>
        <v>870</v>
      </c>
      <c r="P1693" s="46"/>
      <c r="Q1693" s="46"/>
      <c r="R1693" s="46"/>
      <c r="S1693" s="46"/>
      <c r="T1693" s="46"/>
      <c r="U1693" s="46"/>
      <c r="V1693" s="46"/>
      <c r="W1693" s="46"/>
      <c r="X1693" s="46"/>
      <c r="Y1693" s="46"/>
      <c r="Z1693" s="46"/>
    </row>
    <row r="1694" spans="1:26" ht="13.5" customHeight="1">
      <c r="A1694" s="232">
        <v>684</v>
      </c>
      <c r="B1694" s="430" t="s">
        <v>2529</v>
      </c>
      <c r="C1694" s="53" t="s">
        <v>39</v>
      </c>
      <c r="D1694" s="600"/>
      <c r="E1694" s="501" t="s">
        <v>2530</v>
      </c>
      <c r="F1694" s="156"/>
      <c r="G1694" s="238">
        <v>6</v>
      </c>
      <c r="H1694" s="103">
        <v>60</v>
      </c>
      <c r="I1694" s="340">
        <v>10</v>
      </c>
      <c r="J1694" s="226" t="s">
        <v>37</v>
      </c>
      <c r="K1694" s="41"/>
      <c r="L1694" s="42" t="str">
        <f t="shared" si="60"/>
        <v>10pieces</v>
      </c>
      <c r="M1694" s="43">
        <f t="shared" si="61"/>
        <v>600</v>
      </c>
      <c r="N1694" s="44" t="str">
        <f t="shared" si="62"/>
        <v>600pieces</v>
      </c>
      <c r="O1694" s="51">
        <f t="shared" si="64"/>
        <v>360</v>
      </c>
      <c r="P1694" s="46"/>
      <c r="Q1694" s="46"/>
      <c r="R1694" s="46"/>
      <c r="S1694" s="46"/>
      <c r="T1694" s="46"/>
      <c r="U1694" s="46"/>
      <c r="V1694" s="46"/>
      <c r="W1694" s="46"/>
      <c r="X1694" s="46"/>
      <c r="Y1694" s="46"/>
      <c r="Z1694" s="46"/>
    </row>
    <row r="1695" spans="1:26" ht="13.5" customHeight="1">
      <c r="A1695" s="232">
        <v>685</v>
      </c>
      <c r="B1695" s="367" t="s">
        <v>240</v>
      </c>
      <c r="C1695" s="53" t="s">
        <v>39</v>
      </c>
      <c r="D1695" s="68"/>
      <c r="E1695" s="99" t="s">
        <v>241</v>
      </c>
      <c r="F1695" s="156"/>
      <c r="G1695" s="238">
        <v>320</v>
      </c>
      <c r="H1695" s="103">
        <v>62</v>
      </c>
      <c r="I1695" s="218">
        <v>1</v>
      </c>
      <c r="J1695" s="226" t="s">
        <v>33</v>
      </c>
      <c r="K1695" s="41"/>
      <c r="L1695" s="42" t="str">
        <f t="shared" si="60"/>
        <v>1kg</v>
      </c>
      <c r="M1695" s="43">
        <f t="shared" si="61"/>
        <v>62</v>
      </c>
      <c r="N1695" s="44" t="str">
        <f t="shared" si="62"/>
        <v>62kg</v>
      </c>
      <c r="O1695" s="51">
        <f t="shared" si="64"/>
        <v>19840</v>
      </c>
      <c r="P1695" s="46"/>
      <c r="Q1695" s="46"/>
      <c r="R1695" s="46"/>
      <c r="S1695" s="46"/>
      <c r="T1695" s="46"/>
      <c r="U1695" s="46"/>
      <c r="V1695" s="46"/>
      <c r="W1695" s="46"/>
      <c r="X1695" s="46"/>
      <c r="Y1695" s="46"/>
      <c r="Z1695" s="46"/>
    </row>
    <row r="1696" spans="1:26" ht="13.5" customHeight="1">
      <c r="A1696" s="233">
        <v>685</v>
      </c>
      <c r="B1696" s="435" t="s">
        <v>240</v>
      </c>
      <c r="C1696" s="34" t="s">
        <v>27</v>
      </c>
      <c r="D1696" s="35"/>
      <c r="E1696" s="149"/>
      <c r="F1696" s="155"/>
      <c r="G1696" s="108">
        <v>312</v>
      </c>
      <c r="H1696" s="371">
        <v>19.600000000000001</v>
      </c>
      <c r="I1696" s="67">
        <v>1</v>
      </c>
      <c r="J1696" s="40" t="s">
        <v>33</v>
      </c>
      <c r="K1696" s="41" t="s">
        <v>26</v>
      </c>
      <c r="L1696" s="42" t="str">
        <f t="shared" si="60"/>
        <v>1kg</v>
      </c>
      <c r="M1696" s="43">
        <f t="shared" si="61"/>
        <v>19.600000000000001</v>
      </c>
      <c r="N1696" s="44" t="str">
        <f t="shared" si="62"/>
        <v>19.6kg</v>
      </c>
      <c r="O1696" s="45">
        <f t="shared" si="64"/>
        <v>6115.2000000000007</v>
      </c>
      <c r="P1696" s="46"/>
      <c r="Q1696" s="46"/>
      <c r="R1696" s="46"/>
      <c r="S1696" s="46"/>
      <c r="T1696" s="46"/>
      <c r="U1696" s="46"/>
      <c r="V1696" s="46"/>
      <c r="W1696" s="46"/>
      <c r="X1696" s="46"/>
      <c r="Y1696" s="46"/>
      <c r="Z1696" s="46"/>
    </row>
    <row r="1697" spans="1:26" ht="13.5" customHeight="1">
      <c r="A1697" s="233">
        <v>685</v>
      </c>
      <c r="B1697" s="434" t="s">
        <v>240</v>
      </c>
      <c r="C1697" s="34" t="s">
        <v>47</v>
      </c>
      <c r="D1697" s="59"/>
      <c r="E1697" s="313" t="s">
        <v>242</v>
      </c>
      <c r="F1697" s="195"/>
      <c r="G1697" s="108">
        <v>330</v>
      </c>
      <c r="H1697" s="371">
        <v>30</v>
      </c>
      <c r="I1697" s="67">
        <v>1</v>
      </c>
      <c r="J1697" s="40" t="s">
        <v>33</v>
      </c>
      <c r="K1697" s="46"/>
      <c r="L1697" s="42" t="str">
        <f t="shared" si="60"/>
        <v>1kg</v>
      </c>
      <c r="M1697" s="43">
        <f t="shared" si="61"/>
        <v>30</v>
      </c>
      <c r="N1697" s="44" t="str">
        <f t="shared" si="62"/>
        <v>30kg</v>
      </c>
      <c r="O1697" s="51">
        <f t="shared" si="64"/>
        <v>9900</v>
      </c>
      <c r="P1697" s="46"/>
      <c r="Q1697" s="46"/>
      <c r="R1697" s="46"/>
      <c r="S1697" s="46"/>
      <c r="T1697" s="46"/>
      <c r="U1697" s="46"/>
      <c r="V1697" s="46"/>
      <c r="W1697" s="46"/>
      <c r="X1697" s="46"/>
      <c r="Y1697" s="46"/>
      <c r="Z1697" s="46"/>
    </row>
    <row r="1698" spans="1:26" ht="13.5" customHeight="1">
      <c r="A1698" s="233">
        <v>685</v>
      </c>
      <c r="B1698" s="427" t="s">
        <v>240</v>
      </c>
      <c r="C1698" s="94" t="s">
        <v>68</v>
      </c>
      <c r="D1698" s="59"/>
      <c r="E1698" s="313"/>
      <c r="F1698" s="195"/>
      <c r="G1698" s="237">
        <v>317</v>
      </c>
      <c r="H1698" s="97">
        <v>39</v>
      </c>
      <c r="I1698" s="227">
        <v>1</v>
      </c>
      <c r="J1698" s="131" t="s">
        <v>33</v>
      </c>
      <c r="K1698" s="46"/>
      <c r="L1698" s="42" t="str">
        <f t="shared" si="60"/>
        <v>1kg</v>
      </c>
      <c r="M1698" s="43">
        <f t="shared" si="61"/>
        <v>39</v>
      </c>
      <c r="N1698" s="44" t="str">
        <f t="shared" si="62"/>
        <v>39kg</v>
      </c>
      <c r="O1698" s="51">
        <f t="shared" si="64"/>
        <v>12363</v>
      </c>
      <c r="P1698" s="46"/>
      <c r="Q1698" s="46"/>
      <c r="R1698" s="46"/>
      <c r="S1698" s="46"/>
      <c r="T1698" s="46"/>
      <c r="U1698" s="46"/>
      <c r="V1698" s="46"/>
      <c r="W1698" s="46"/>
      <c r="X1698" s="46"/>
      <c r="Y1698" s="46"/>
      <c r="Z1698" s="46"/>
    </row>
    <row r="1699" spans="1:26" ht="13.5" customHeight="1">
      <c r="A1699" s="232">
        <v>686</v>
      </c>
      <c r="B1699" s="430" t="s">
        <v>1265</v>
      </c>
      <c r="C1699" s="53" t="s">
        <v>39</v>
      </c>
      <c r="D1699" s="68"/>
      <c r="E1699" s="430" t="s">
        <v>1266</v>
      </c>
      <c r="F1699" s="156"/>
      <c r="G1699" s="238">
        <v>6.5</v>
      </c>
      <c r="H1699" s="103">
        <v>80</v>
      </c>
      <c r="I1699" s="218">
        <v>10</v>
      </c>
      <c r="J1699" s="56" t="s">
        <v>37</v>
      </c>
      <c r="K1699" s="41"/>
      <c r="L1699" s="42" t="str">
        <f t="shared" si="60"/>
        <v>10pieces</v>
      </c>
      <c r="M1699" s="43">
        <f t="shared" si="61"/>
        <v>800</v>
      </c>
      <c r="N1699" s="44" t="str">
        <f t="shared" si="62"/>
        <v>800pieces</v>
      </c>
      <c r="O1699" s="51">
        <f t="shared" si="64"/>
        <v>520</v>
      </c>
      <c r="P1699" s="46"/>
      <c r="Q1699" s="46"/>
      <c r="R1699" s="46"/>
      <c r="S1699" s="46"/>
      <c r="T1699" s="46"/>
      <c r="U1699" s="46"/>
      <c r="V1699" s="46"/>
      <c r="W1699" s="46"/>
      <c r="X1699" s="46"/>
      <c r="Y1699" s="46"/>
      <c r="Z1699" s="46"/>
    </row>
    <row r="1700" spans="1:26" ht="13.5" customHeight="1">
      <c r="A1700" s="233">
        <v>686</v>
      </c>
      <c r="B1700" s="427" t="s">
        <v>1265</v>
      </c>
      <c r="C1700" s="34" t="s">
        <v>47</v>
      </c>
      <c r="D1700" s="59"/>
      <c r="E1700" s="144" t="s">
        <v>1266</v>
      </c>
      <c r="F1700" s="195"/>
      <c r="G1700" s="297">
        <v>8.6999999999999993</v>
      </c>
      <c r="H1700" s="81">
        <v>201</v>
      </c>
      <c r="I1700" s="67">
        <v>1</v>
      </c>
      <c r="J1700" s="40" t="s">
        <v>37</v>
      </c>
      <c r="K1700" s="46"/>
      <c r="L1700" s="42" t="str">
        <f t="shared" si="60"/>
        <v>1pieces</v>
      </c>
      <c r="M1700" s="43">
        <f t="shared" si="61"/>
        <v>201</v>
      </c>
      <c r="N1700" s="44" t="str">
        <f t="shared" si="62"/>
        <v>201pieces</v>
      </c>
      <c r="O1700" s="51">
        <f t="shared" si="64"/>
        <v>1748.6999999999998</v>
      </c>
      <c r="P1700" s="46"/>
      <c r="Q1700" s="46"/>
      <c r="R1700" s="46"/>
      <c r="S1700" s="46"/>
      <c r="T1700" s="46"/>
      <c r="U1700" s="46"/>
      <c r="V1700" s="46"/>
      <c r="W1700" s="46"/>
      <c r="X1700" s="46"/>
      <c r="Y1700" s="46"/>
      <c r="Z1700" s="46"/>
    </row>
    <row r="1701" spans="1:26" ht="13.5" customHeight="1">
      <c r="A1701" s="232">
        <v>687</v>
      </c>
      <c r="B1701" s="367" t="s">
        <v>1044</v>
      </c>
      <c r="C1701" s="53" t="s">
        <v>39</v>
      </c>
      <c r="D1701" s="52"/>
      <c r="E1701" s="101" t="s">
        <v>1045</v>
      </c>
      <c r="F1701" s="156"/>
      <c r="G1701" s="238">
        <v>7</v>
      </c>
      <c r="H1701" s="103">
        <v>83</v>
      </c>
      <c r="I1701" s="340">
        <v>10</v>
      </c>
      <c r="J1701" s="56" t="s">
        <v>37</v>
      </c>
      <c r="K1701" s="41"/>
      <c r="L1701" s="42" t="str">
        <f t="shared" si="60"/>
        <v>10pieces</v>
      </c>
      <c r="M1701" s="43">
        <f t="shared" si="61"/>
        <v>830</v>
      </c>
      <c r="N1701" s="44" t="str">
        <f t="shared" si="62"/>
        <v>830pieces</v>
      </c>
      <c r="O1701" s="51">
        <f t="shared" si="64"/>
        <v>581</v>
      </c>
      <c r="P1701" s="46"/>
      <c r="Q1701" s="46"/>
      <c r="R1701" s="46"/>
      <c r="S1701" s="46"/>
      <c r="T1701" s="46"/>
      <c r="U1701" s="46"/>
      <c r="V1701" s="46"/>
      <c r="W1701" s="46"/>
      <c r="X1701" s="46"/>
      <c r="Y1701" s="46"/>
      <c r="Z1701" s="46"/>
    </row>
    <row r="1702" spans="1:26" ht="13.5" customHeight="1">
      <c r="A1702" s="232">
        <v>688</v>
      </c>
      <c r="B1702" s="450" t="s">
        <v>2444</v>
      </c>
      <c r="C1702" s="53" t="s">
        <v>39</v>
      </c>
      <c r="D1702" s="132"/>
      <c r="E1702" s="264" t="s">
        <v>2445</v>
      </c>
      <c r="F1702" s="589"/>
      <c r="G1702" s="442">
        <v>3.45</v>
      </c>
      <c r="H1702" s="129">
        <v>87</v>
      </c>
      <c r="I1702" s="334">
        <v>12</v>
      </c>
      <c r="J1702" s="130" t="s">
        <v>42</v>
      </c>
      <c r="K1702" s="41"/>
      <c r="L1702" s="42" t="str">
        <f t="shared" si="60"/>
        <v>12packs</v>
      </c>
      <c r="M1702" s="43">
        <f t="shared" si="61"/>
        <v>1044</v>
      </c>
      <c r="N1702" s="44" t="str">
        <f t="shared" si="62"/>
        <v>1044packs</v>
      </c>
      <c r="O1702" s="51">
        <f t="shared" si="64"/>
        <v>300.15000000000003</v>
      </c>
      <c r="P1702" s="46"/>
      <c r="Q1702" s="46"/>
      <c r="R1702" s="46"/>
      <c r="S1702" s="46"/>
      <c r="T1702" s="46"/>
      <c r="U1702" s="46"/>
      <c r="V1702" s="46"/>
      <c r="W1702" s="46"/>
      <c r="X1702" s="46"/>
      <c r="Y1702" s="46"/>
      <c r="Z1702" s="46"/>
    </row>
    <row r="1703" spans="1:26" ht="13.5" customHeight="1">
      <c r="A1703" s="232">
        <v>689</v>
      </c>
      <c r="B1703" s="430" t="s">
        <v>279</v>
      </c>
      <c r="C1703" s="53" t="s">
        <v>39</v>
      </c>
      <c r="D1703" s="52"/>
      <c r="E1703" s="101" t="s">
        <v>280</v>
      </c>
      <c r="F1703" s="156"/>
      <c r="G1703" s="238">
        <v>6</v>
      </c>
      <c r="H1703" s="103">
        <v>100</v>
      </c>
      <c r="I1703" s="218">
        <v>10</v>
      </c>
      <c r="J1703" s="56" t="s">
        <v>37</v>
      </c>
      <c r="K1703" s="41" t="s">
        <v>26</v>
      </c>
      <c r="L1703" s="42" t="str">
        <f t="shared" si="60"/>
        <v>10pieces</v>
      </c>
      <c r="M1703" s="43">
        <f t="shared" si="61"/>
        <v>1000</v>
      </c>
      <c r="N1703" s="44" t="str">
        <f t="shared" si="62"/>
        <v>1000pieces</v>
      </c>
      <c r="O1703" s="51">
        <f t="shared" si="64"/>
        <v>600</v>
      </c>
      <c r="P1703" s="46"/>
      <c r="Q1703" s="46"/>
      <c r="R1703" s="46"/>
      <c r="S1703" s="46"/>
      <c r="T1703" s="46"/>
      <c r="U1703" s="46"/>
      <c r="V1703" s="46"/>
      <c r="W1703" s="46"/>
      <c r="X1703" s="46"/>
      <c r="Y1703" s="46"/>
      <c r="Z1703" s="46"/>
    </row>
    <row r="1704" spans="1:26" ht="13.5" customHeight="1">
      <c r="A1704" s="233">
        <v>689</v>
      </c>
      <c r="B1704" s="427" t="s">
        <v>279</v>
      </c>
      <c r="C1704" s="34" t="s">
        <v>47</v>
      </c>
      <c r="D1704" s="59"/>
      <c r="E1704" s="149" t="s">
        <v>280</v>
      </c>
      <c r="F1704" s="195"/>
      <c r="G1704" s="297">
        <v>5.7</v>
      </c>
      <c r="H1704" s="81">
        <v>375</v>
      </c>
      <c r="I1704" s="67">
        <v>1</v>
      </c>
      <c r="J1704" s="40" t="s">
        <v>37</v>
      </c>
      <c r="K1704" s="46"/>
      <c r="L1704" s="42" t="str">
        <f t="shared" si="60"/>
        <v>1pieces</v>
      </c>
      <c r="M1704" s="43">
        <f t="shared" si="61"/>
        <v>375</v>
      </c>
      <c r="N1704" s="44" t="str">
        <f t="shared" si="62"/>
        <v>375pieces</v>
      </c>
      <c r="O1704" s="51">
        <f t="shared" si="64"/>
        <v>2137.5</v>
      </c>
      <c r="P1704" s="46"/>
      <c r="Q1704" s="46"/>
      <c r="R1704" s="46"/>
      <c r="S1704" s="46"/>
      <c r="T1704" s="46"/>
      <c r="U1704" s="46"/>
      <c r="V1704" s="46"/>
      <c r="W1704" s="46"/>
      <c r="X1704" s="46"/>
      <c r="Y1704" s="46"/>
      <c r="Z1704" s="46"/>
    </row>
    <row r="1705" spans="1:26" ht="13.5" customHeight="1">
      <c r="A1705" s="232">
        <v>690</v>
      </c>
      <c r="B1705" s="430" t="s">
        <v>400</v>
      </c>
      <c r="C1705" s="53" t="s">
        <v>39</v>
      </c>
      <c r="D1705" s="68"/>
      <c r="E1705" s="99" t="s">
        <v>394</v>
      </c>
      <c r="F1705" s="155"/>
      <c r="G1705" s="238">
        <v>0.5</v>
      </c>
      <c r="H1705" s="153">
        <v>100</v>
      </c>
      <c r="I1705" s="218">
        <v>1</v>
      </c>
      <c r="J1705" s="56" t="s">
        <v>42</v>
      </c>
      <c r="K1705" s="41" t="s">
        <v>26</v>
      </c>
      <c r="L1705" s="42" t="str">
        <f t="shared" si="60"/>
        <v>1packs</v>
      </c>
      <c r="M1705" s="43">
        <f t="shared" si="61"/>
        <v>100</v>
      </c>
      <c r="N1705" s="44" t="str">
        <f t="shared" si="62"/>
        <v>100packs</v>
      </c>
      <c r="O1705" s="51">
        <f t="shared" si="64"/>
        <v>50</v>
      </c>
      <c r="P1705" s="46"/>
      <c r="Q1705" s="46"/>
      <c r="R1705" s="46"/>
      <c r="S1705" s="46"/>
      <c r="T1705" s="46"/>
      <c r="U1705" s="46"/>
      <c r="V1705" s="46"/>
      <c r="W1705" s="46"/>
      <c r="X1705" s="46"/>
      <c r="Y1705" s="46"/>
      <c r="Z1705" s="46"/>
    </row>
    <row r="1706" spans="1:26" ht="13.5" customHeight="1">
      <c r="A1706" s="232">
        <v>691</v>
      </c>
      <c r="B1706" s="430" t="s">
        <v>2005</v>
      </c>
      <c r="C1706" s="53" t="s">
        <v>39</v>
      </c>
      <c r="D1706" s="52"/>
      <c r="E1706" s="101" t="s">
        <v>2006</v>
      </c>
      <c r="F1706" s="156"/>
      <c r="G1706" s="238">
        <v>6.88</v>
      </c>
      <c r="H1706" s="103">
        <v>100</v>
      </c>
      <c r="I1706" s="218">
        <v>10</v>
      </c>
      <c r="J1706" s="56" t="s">
        <v>37</v>
      </c>
      <c r="K1706" s="41"/>
      <c r="L1706" s="42" t="str">
        <f t="shared" si="60"/>
        <v>10pieces</v>
      </c>
      <c r="M1706" s="43">
        <f t="shared" si="61"/>
        <v>1000</v>
      </c>
      <c r="N1706" s="44" t="str">
        <f t="shared" si="62"/>
        <v>1000pieces</v>
      </c>
      <c r="O1706" s="51">
        <f t="shared" si="64"/>
        <v>688</v>
      </c>
      <c r="P1706" s="46"/>
      <c r="Q1706" s="46"/>
      <c r="R1706" s="46"/>
      <c r="S1706" s="46"/>
      <c r="T1706" s="46"/>
      <c r="U1706" s="46"/>
      <c r="V1706" s="46"/>
      <c r="W1706" s="46"/>
      <c r="X1706" s="46"/>
      <c r="Y1706" s="46"/>
      <c r="Z1706" s="46"/>
    </row>
    <row r="1707" spans="1:26" ht="13.5" customHeight="1">
      <c r="A1707" s="232">
        <v>692</v>
      </c>
      <c r="B1707" s="450" t="s">
        <v>2487</v>
      </c>
      <c r="C1707" s="53" t="s">
        <v>39</v>
      </c>
      <c r="D1707" s="563"/>
      <c r="E1707" s="264" t="s">
        <v>2489</v>
      </c>
      <c r="F1707" s="589"/>
      <c r="G1707" s="442">
        <v>6</v>
      </c>
      <c r="H1707" s="478">
        <v>100</v>
      </c>
      <c r="I1707" s="334">
        <v>1</v>
      </c>
      <c r="J1707" s="463" t="s">
        <v>37</v>
      </c>
      <c r="K1707" s="41" t="s">
        <v>26</v>
      </c>
      <c r="L1707" s="42" t="str">
        <f t="shared" si="60"/>
        <v>1pieces</v>
      </c>
      <c r="M1707" s="43">
        <f t="shared" si="61"/>
        <v>100</v>
      </c>
      <c r="N1707" s="44" t="str">
        <f t="shared" si="62"/>
        <v>100pieces</v>
      </c>
      <c r="O1707" s="51">
        <f t="shared" si="64"/>
        <v>600</v>
      </c>
      <c r="P1707" s="46"/>
      <c r="Q1707" s="46"/>
      <c r="R1707" s="46"/>
      <c r="S1707" s="46"/>
      <c r="T1707" s="46"/>
      <c r="U1707" s="46"/>
      <c r="V1707" s="46"/>
      <c r="W1707" s="46"/>
      <c r="X1707" s="46"/>
      <c r="Y1707" s="46"/>
      <c r="Z1707" s="46"/>
    </row>
    <row r="1708" spans="1:26" ht="13.5" customHeight="1">
      <c r="A1708" s="233">
        <v>692</v>
      </c>
      <c r="B1708" s="428" t="s">
        <v>2487</v>
      </c>
      <c r="C1708" s="34" t="s">
        <v>74</v>
      </c>
      <c r="D1708" s="35"/>
      <c r="E1708" s="313" t="s">
        <v>2488</v>
      </c>
      <c r="F1708" s="155" t="s">
        <v>76</v>
      </c>
      <c r="G1708" s="297">
        <v>62.97</v>
      </c>
      <c r="H1708" s="81">
        <v>16</v>
      </c>
      <c r="I1708" s="67">
        <v>1</v>
      </c>
      <c r="J1708" s="40" t="s">
        <v>117</v>
      </c>
      <c r="K1708" s="41" t="s">
        <v>26</v>
      </c>
      <c r="L1708" s="42" t="str">
        <f t="shared" si="60"/>
        <v>1rolls</v>
      </c>
      <c r="M1708" s="43">
        <f t="shared" si="61"/>
        <v>16</v>
      </c>
      <c r="N1708" s="44" t="str">
        <f t="shared" si="62"/>
        <v>16rolls</v>
      </c>
      <c r="O1708" s="51">
        <f t="shared" si="64"/>
        <v>1007.52</v>
      </c>
      <c r="P1708" s="46"/>
      <c r="Q1708" s="46"/>
      <c r="R1708" s="46"/>
      <c r="S1708" s="46"/>
      <c r="T1708" s="46"/>
      <c r="U1708" s="46"/>
      <c r="V1708" s="46"/>
      <c r="W1708" s="46"/>
      <c r="X1708" s="46"/>
      <c r="Y1708" s="46"/>
      <c r="Z1708" s="46"/>
    </row>
    <row r="1709" spans="1:26" ht="13.5" customHeight="1">
      <c r="A1709" s="233">
        <v>692</v>
      </c>
      <c r="B1709" s="584" t="s">
        <v>2487</v>
      </c>
      <c r="C1709" s="34" t="s">
        <v>47</v>
      </c>
      <c r="D1709" s="59"/>
      <c r="E1709" s="313" t="s">
        <v>2489</v>
      </c>
      <c r="F1709" s="195"/>
      <c r="G1709" s="108">
        <v>65</v>
      </c>
      <c r="H1709" s="81">
        <v>30</v>
      </c>
      <c r="I1709" s="67">
        <v>1</v>
      </c>
      <c r="J1709" s="40" t="s">
        <v>117</v>
      </c>
      <c r="K1709" s="46"/>
      <c r="L1709" s="42" t="str">
        <f t="shared" si="60"/>
        <v>1rolls</v>
      </c>
      <c r="M1709" s="43">
        <f t="shared" si="61"/>
        <v>30</v>
      </c>
      <c r="N1709" s="44" t="str">
        <f t="shared" si="62"/>
        <v>30rolls</v>
      </c>
      <c r="O1709" s="51">
        <f t="shared" si="64"/>
        <v>1950</v>
      </c>
      <c r="P1709" s="46"/>
      <c r="Q1709" s="46"/>
      <c r="R1709" s="46"/>
      <c r="S1709" s="46"/>
      <c r="T1709" s="46"/>
      <c r="U1709" s="46"/>
      <c r="V1709" s="46"/>
      <c r="W1709" s="46"/>
      <c r="X1709" s="46"/>
      <c r="Y1709" s="46"/>
      <c r="Z1709" s="46"/>
    </row>
    <row r="1710" spans="1:26" ht="13.5" customHeight="1">
      <c r="A1710" s="232">
        <v>693</v>
      </c>
      <c r="B1710" s="450" t="s">
        <v>2490</v>
      </c>
      <c r="C1710" s="53" t="s">
        <v>39</v>
      </c>
      <c r="D1710" s="563"/>
      <c r="E1710" s="441" t="s">
        <v>2491</v>
      </c>
      <c r="F1710" s="589"/>
      <c r="G1710" s="205">
        <v>6</v>
      </c>
      <c r="H1710" s="478">
        <v>113</v>
      </c>
      <c r="I1710" s="334">
        <v>1</v>
      </c>
      <c r="J1710" s="463" t="s">
        <v>37</v>
      </c>
      <c r="K1710" s="41" t="s">
        <v>26</v>
      </c>
      <c r="L1710" s="42" t="str">
        <f t="shared" si="60"/>
        <v>1pieces</v>
      </c>
      <c r="M1710" s="43">
        <f t="shared" si="61"/>
        <v>113</v>
      </c>
      <c r="N1710" s="44" t="str">
        <f t="shared" si="62"/>
        <v>113pieces</v>
      </c>
      <c r="O1710" s="51">
        <f t="shared" si="64"/>
        <v>678</v>
      </c>
      <c r="P1710" s="46"/>
      <c r="Q1710" s="46"/>
      <c r="R1710" s="46"/>
      <c r="S1710" s="46"/>
      <c r="T1710" s="46"/>
      <c r="U1710" s="46"/>
      <c r="V1710" s="46"/>
      <c r="W1710" s="46"/>
      <c r="X1710" s="46"/>
      <c r="Y1710" s="46"/>
      <c r="Z1710" s="46"/>
    </row>
    <row r="1711" spans="1:26" ht="13.5" customHeight="1">
      <c r="A1711" s="233">
        <v>693</v>
      </c>
      <c r="B1711" s="450" t="s">
        <v>2490</v>
      </c>
      <c r="C1711" s="34" t="s">
        <v>82</v>
      </c>
      <c r="D1711" s="35"/>
      <c r="E1711" s="441"/>
      <c r="F1711" s="155" t="s">
        <v>76</v>
      </c>
      <c r="G1711" s="205">
        <v>7</v>
      </c>
      <c r="H1711" s="129">
        <v>41</v>
      </c>
      <c r="I1711" s="334">
        <v>1</v>
      </c>
      <c r="J1711" s="356" t="s">
        <v>37</v>
      </c>
      <c r="K1711" s="41" t="s">
        <v>26</v>
      </c>
      <c r="L1711" s="42" t="str">
        <f t="shared" si="60"/>
        <v>1pieces</v>
      </c>
      <c r="M1711" s="43">
        <f t="shared" si="61"/>
        <v>41</v>
      </c>
      <c r="N1711" s="44" t="str">
        <f t="shared" si="62"/>
        <v>41pieces</v>
      </c>
      <c r="O1711" s="51">
        <f t="shared" si="64"/>
        <v>287</v>
      </c>
      <c r="P1711" s="46"/>
      <c r="Q1711" s="46"/>
      <c r="R1711" s="46"/>
      <c r="S1711" s="46"/>
      <c r="T1711" s="46"/>
      <c r="U1711" s="46"/>
      <c r="V1711" s="46"/>
      <c r="W1711" s="46"/>
      <c r="X1711" s="46"/>
      <c r="Y1711" s="46"/>
      <c r="Z1711" s="46"/>
    </row>
    <row r="1712" spans="1:26" ht="13.5" customHeight="1">
      <c r="A1712" s="232">
        <v>694</v>
      </c>
      <c r="B1712" s="450" t="s">
        <v>1882</v>
      </c>
      <c r="C1712" s="53" t="s">
        <v>39</v>
      </c>
      <c r="D1712" s="595"/>
      <c r="E1712" s="441" t="s">
        <v>1883</v>
      </c>
      <c r="F1712" s="589"/>
      <c r="G1712" s="442">
        <v>6</v>
      </c>
      <c r="H1712" s="129">
        <v>130</v>
      </c>
      <c r="I1712" s="334">
        <v>10</v>
      </c>
      <c r="J1712" s="130" t="s">
        <v>42</v>
      </c>
      <c r="K1712" s="41"/>
      <c r="L1712" s="42" t="str">
        <f t="shared" si="60"/>
        <v>10packs</v>
      </c>
      <c r="M1712" s="43">
        <f t="shared" si="61"/>
        <v>1300</v>
      </c>
      <c r="N1712" s="44" t="str">
        <f t="shared" si="62"/>
        <v>1300packs</v>
      </c>
      <c r="O1712" s="51">
        <f t="shared" si="64"/>
        <v>780</v>
      </c>
      <c r="P1712" s="46"/>
      <c r="Q1712" s="46"/>
      <c r="R1712" s="46"/>
      <c r="S1712" s="46"/>
      <c r="T1712" s="46"/>
      <c r="U1712" s="46"/>
      <c r="V1712" s="46"/>
      <c r="W1712" s="46"/>
      <c r="X1712" s="46"/>
      <c r="Y1712" s="46"/>
      <c r="Z1712" s="46"/>
    </row>
    <row r="1713" spans="1:26" ht="13.5" customHeight="1">
      <c r="A1713" s="232">
        <v>695</v>
      </c>
      <c r="B1713" s="430" t="s">
        <v>278</v>
      </c>
      <c r="C1713" s="53" t="s">
        <v>39</v>
      </c>
      <c r="D1713" s="52"/>
      <c r="E1713" s="367" t="s">
        <v>273</v>
      </c>
      <c r="F1713" s="156"/>
      <c r="G1713" s="238">
        <v>6</v>
      </c>
      <c r="H1713" s="478">
        <v>154</v>
      </c>
      <c r="I1713" s="218">
        <v>10</v>
      </c>
      <c r="J1713" s="56" t="s">
        <v>37</v>
      </c>
      <c r="K1713" s="41" t="s">
        <v>26</v>
      </c>
      <c r="L1713" s="42" t="str">
        <f t="shared" si="60"/>
        <v>10pieces</v>
      </c>
      <c r="M1713" s="43">
        <f t="shared" si="61"/>
        <v>1540</v>
      </c>
      <c r="N1713" s="44" t="str">
        <f t="shared" si="62"/>
        <v>1540pieces</v>
      </c>
      <c r="O1713" s="51">
        <f t="shared" si="64"/>
        <v>924</v>
      </c>
      <c r="P1713" s="46"/>
      <c r="Q1713" s="46"/>
      <c r="R1713" s="46"/>
      <c r="S1713" s="46"/>
      <c r="T1713" s="46"/>
      <c r="U1713" s="46"/>
      <c r="V1713" s="46"/>
      <c r="W1713" s="46"/>
      <c r="X1713" s="46"/>
      <c r="Y1713" s="46"/>
      <c r="Z1713" s="46"/>
    </row>
    <row r="1714" spans="1:26" ht="13.5" customHeight="1">
      <c r="A1714" s="233">
        <v>695</v>
      </c>
      <c r="B1714" s="427" t="s">
        <v>278</v>
      </c>
      <c r="C1714" s="34" t="s">
        <v>47</v>
      </c>
      <c r="D1714" s="59"/>
      <c r="E1714" s="149" t="s">
        <v>273</v>
      </c>
      <c r="F1714" s="195"/>
      <c r="G1714" s="297">
        <v>5.7</v>
      </c>
      <c r="H1714" s="371">
        <v>370</v>
      </c>
      <c r="I1714" s="67">
        <v>1</v>
      </c>
      <c r="J1714" s="40" t="s">
        <v>37</v>
      </c>
      <c r="K1714" s="46"/>
      <c r="L1714" s="42" t="str">
        <f t="shared" si="60"/>
        <v>1pieces</v>
      </c>
      <c r="M1714" s="43">
        <f t="shared" si="61"/>
        <v>370</v>
      </c>
      <c r="N1714" s="44" t="str">
        <f t="shared" si="62"/>
        <v>370pieces</v>
      </c>
      <c r="O1714" s="51">
        <f t="shared" si="64"/>
        <v>2109</v>
      </c>
      <c r="P1714" s="46"/>
      <c r="Q1714" s="46"/>
      <c r="R1714" s="46"/>
      <c r="S1714" s="46"/>
      <c r="T1714" s="46"/>
      <c r="U1714" s="46"/>
      <c r="V1714" s="46"/>
      <c r="W1714" s="46"/>
      <c r="X1714" s="46"/>
      <c r="Y1714" s="46"/>
      <c r="Z1714" s="46"/>
    </row>
    <row r="1715" spans="1:26" ht="13.5" customHeight="1">
      <c r="A1715" s="233">
        <v>695</v>
      </c>
      <c r="B1715" s="434" t="s">
        <v>278</v>
      </c>
      <c r="C1715" s="94" t="s">
        <v>68</v>
      </c>
      <c r="D1715" s="59"/>
      <c r="E1715" s="91"/>
      <c r="F1715" s="195"/>
      <c r="G1715" s="237">
        <v>6.17</v>
      </c>
      <c r="H1715" s="601">
        <v>120</v>
      </c>
      <c r="I1715" s="508">
        <v>10</v>
      </c>
      <c r="J1715" s="361" t="s">
        <v>37</v>
      </c>
      <c r="K1715" s="46"/>
      <c r="L1715" s="42" t="str">
        <f t="shared" si="60"/>
        <v>10pieces</v>
      </c>
      <c r="M1715" s="43">
        <f t="shared" si="61"/>
        <v>1200</v>
      </c>
      <c r="N1715" s="44" t="str">
        <f t="shared" si="62"/>
        <v>1200pieces</v>
      </c>
      <c r="O1715" s="51">
        <f t="shared" si="64"/>
        <v>740.4</v>
      </c>
      <c r="P1715" s="46"/>
      <c r="Q1715" s="46"/>
      <c r="R1715" s="46"/>
      <c r="S1715" s="46"/>
      <c r="T1715" s="46"/>
      <c r="U1715" s="46"/>
      <c r="V1715" s="46"/>
      <c r="W1715" s="46"/>
      <c r="X1715" s="46"/>
      <c r="Y1715" s="46"/>
      <c r="Z1715" s="46"/>
    </row>
    <row r="1716" spans="1:26" ht="13.5" customHeight="1">
      <c r="A1716" s="232">
        <v>696</v>
      </c>
      <c r="B1716" s="430" t="s">
        <v>1732</v>
      </c>
      <c r="C1716" s="53" t="s">
        <v>39</v>
      </c>
      <c r="D1716" s="68"/>
      <c r="E1716" s="99" t="s">
        <v>1733</v>
      </c>
      <c r="F1716" s="156"/>
      <c r="G1716" s="238">
        <v>12.26</v>
      </c>
      <c r="H1716" s="456">
        <f>220+35</f>
        <v>255</v>
      </c>
      <c r="I1716" s="218">
        <v>10</v>
      </c>
      <c r="J1716" s="56" t="s">
        <v>37</v>
      </c>
      <c r="K1716" s="41"/>
      <c r="L1716" s="42" t="str">
        <f t="shared" si="60"/>
        <v>10pieces</v>
      </c>
      <c r="M1716" s="43">
        <f t="shared" si="61"/>
        <v>2550</v>
      </c>
      <c r="N1716" s="44" t="str">
        <f t="shared" si="62"/>
        <v>2550pieces</v>
      </c>
      <c r="O1716" s="51">
        <f t="shared" si="64"/>
        <v>3126.2999999999997</v>
      </c>
      <c r="P1716" s="46"/>
      <c r="Q1716" s="46"/>
      <c r="R1716" s="46"/>
      <c r="S1716" s="46"/>
      <c r="T1716" s="46"/>
      <c r="U1716" s="46"/>
      <c r="V1716" s="46"/>
      <c r="W1716" s="46"/>
      <c r="X1716" s="46"/>
      <c r="Y1716" s="46"/>
      <c r="Z1716" s="46"/>
    </row>
    <row r="1717" spans="1:26" ht="13.5" customHeight="1">
      <c r="A1717" s="233">
        <v>696</v>
      </c>
      <c r="B1717" s="450" t="s">
        <v>1732</v>
      </c>
      <c r="C1717" s="34" t="s">
        <v>82</v>
      </c>
      <c r="D1717" s="204"/>
      <c r="E1717" s="203" t="s">
        <v>1733</v>
      </c>
      <c r="F1717" s="155" t="s">
        <v>76</v>
      </c>
      <c r="G1717" s="442">
        <v>8.51</v>
      </c>
      <c r="H1717" s="451">
        <v>15</v>
      </c>
      <c r="I1717" s="334">
        <v>1</v>
      </c>
      <c r="J1717" s="130" t="s">
        <v>59</v>
      </c>
      <c r="K1717" s="41" t="s">
        <v>26</v>
      </c>
      <c r="L1717" s="42" t="str">
        <f t="shared" si="60"/>
        <v>1grams</v>
      </c>
      <c r="M1717" s="43">
        <f t="shared" si="61"/>
        <v>15</v>
      </c>
      <c r="N1717" s="44" t="str">
        <f t="shared" si="62"/>
        <v>15grams</v>
      </c>
      <c r="O1717" s="51">
        <f t="shared" si="64"/>
        <v>127.64999999999999</v>
      </c>
      <c r="P1717" s="46"/>
      <c r="Q1717" s="46"/>
      <c r="R1717" s="46"/>
      <c r="S1717" s="46"/>
      <c r="T1717" s="46"/>
      <c r="U1717" s="46"/>
      <c r="V1717" s="46"/>
      <c r="W1717" s="46"/>
      <c r="X1717" s="46"/>
      <c r="Y1717" s="46"/>
      <c r="Z1717" s="46"/>
    </row>
    <row r="1718" spans="1:26" ht="13.5" customHeight="1">
      <c r="A1718" s="232">
        <v>697</v>
      </c>
      <c r="B1718" s="430" t="s">
        <v>1725</v>
      </c>
      <c r="C1718" s="53" t="s">
        <v>39</v>
      </c>
      <c r="D1718" s="68"/>
      <c r="E1718" s="99" t="s">
        <v>1727</v>
      </c>
      <c r="F1718" s="156"/>
      <c r="G1718" s="238">
        <v>8.6</v>
      </c>
      <c r="H1718" s="456">
        <v>493</v>
      </c>
      <c r="I1718" s="218">
        <v>30</v>
      </c>
      <c r="J1718" s="56" t="s">
        <v>37</v>
      </c>
      <c r="K1718" s="41"/>
      <c r="L1718" s="42" t="str">
        <f t="shared" si="60"/>
        <v>30pieces</v>
      </c>
      <c r="M1718" s="43">
        <f t="shared" si="61"/>
        <v>14790</v>
      </c>
      <c r="N1718" s="44" t="str">
        <f t="shared" si="62"/>
        <v>14790pieces</v>
      </c>
      <c r="O1718" s="51">
        <f t="shared" si="64"/>
        <v>4239.8</v>
      </c>
      <c r="P1718" s="46"/>
      <c r="Q1718" s="46"/>
      <c r="R1718" s="46"/>
      <c r="S1718" s="46"/>
      <c r="T1718" s="46"/>
      <c r="U1718" s="46"/>
      <c r="V1718" s="46"/>
      <c r="W1718" s="46"/>
      <c r="X1718" s="46"/>
      <c r="Y1718" s="46"/>
      <c r="Z1718" s="46"/>
    </row>
    <row r="1719" spans="1:26" ht="13.5" customHeight="1">
      <c r="A1719" s="233">
        <v>697</v>
      </c>
      <c r="B1719" s="450" t="s">
        <v>1725</v>
      </c>
      <c r="C1719" s="34" t="s">
        <v>82</v>
      </c>
      <c r="D1719" s="204"/>
      <c r="E1719" s="203" t="s">
        <v>1726</v>
      </c>
      <c r="F1719" s="155" t="s">
        <v>76</v>
      </c>
      <c r="G1719" s="442">
        <v>8.51</v>
      </c>
      <c r="H1719" s="451">
        <v>7</v>
      </c>
      <c r="I1719" s="334">
        <v>20</v>
      </c>
      <c r="J1719" s="130" t="s">
        <v>59</v>
      </c>
      <c r="K1719" s="41" t="s">
        <v>26</v>
      </c>
      <c r="L1719" s="42" t="str">
        <f t="shared" si="60"/>
        <v>20grams</v>
      </c>
      <c r="M1719" s="43">
        <f t="shared" si="61"/>
        <v>140</v>
      </c>
      <c r="N1719" s="44" t="str">
        <f t="shared" si="62"/>
        <v>140grams</v>
      </c>
      <c r="O1719" s="51">
        <f t="shared" si="64"/>
        <v>59.57</v>
      </c>
      <c r="P1719" s="46"/>
      <c r="Q1719" s="46"/>
      <c r="R1719" s="46"/>
      <c r="S1719" s="46"/>
      <c r="T1719" s="46"/>
      <c r="U1719" s="46"/>
      <c r="V1719" s="46"/>
      <c r="W1719" s="46"/>
      <c r="X1719" s="46"/>
      <c r="Y1719" s="46"/>
      <c r="Z1719" s="46"/>
    </row>
    <row r="1720" spans="1:26" ht="13.5" customHeight="1">
      <c r="A1720" s="233">
        <v>697</v>
      </c>
      <c r="B1720" s="435" t="s">
        <v>1725</v>
      </c>
      <c r="C1720" s="34" t="s">
        <v>6</v>
      </c>
      <c r="D1720" s="35"/>
      <c r="E1720" s="91" t="s">
        <v>1728</v>
      </c>
      <c r="F1720" s="155"/>
      <c r="G1720" s="237">
        <v>13.9</v>
      </c>
      <c r="H1720" s="371">
        <v>34</v>
      </c>
      <c r="I1720" s="67">
        <v>1</v>
      </c>
      <c r="J1720" s="40" t="s">
        <v>37</v>
      </c>
      <c r="K1720" s="41" t="s">
        <v>26</v>
      </c>
      <c r="L1720" s="42" t="str">
        <f t="shared" si="60"/>
        <v>1pieces</v>
      </c>
      <c r="M1720" s="43">
        <f t="shared" si="61"/>
        <v>34</v>
      </c>
      <c r="N1720" s="44" t="str">
        <f t="shared" si="62"/>
        <v>34pieces</v>
      </c>
      <c r="O1720" s="51">
        <f t="shared" si="64"/>
        <v>472.6</v>
      </c>
      <c r="P1720" s="46"/>
      <c r="Q1720" s="46"/>
      <c r="R1720" s="46"/>
      <c r="S1720" s="46"/>
      <c r="T1720" s="46"/>
      <c r="U1720" s="46"/>
      <c r="V1720" s="46"/>
      <c r="W1720" s="46"/>
      <c r="X1720" s="46"/>
      <c r="Y1720" s="46"/>
      <c r="Z1720" s="46"/>
    </row>
    <row r="1721" spans="1:26" ht="13.5" customHeight="1">
      <c r="A1721" s="233">
        <v>697</v>
      </c>
      <c r="B1721" s="584" t="s">
        <v>1725</v>
      </c>
      <c r="C1721" s="34" t="s">
        <v>47</v>
      </c>
      <c r="D1721" s="59"/>
      <c r="E1721" s="91" t="s">
        <v>1727</v>
      </c>
      <c r="F1721" s="195"/>
      <c r="G1721" s="297">
        <v>8.34</v>
      </c>
      <c r="H1721" s="81">
        <v>166</v>
      </c>
      <c r="I1721" s="67">
        <v>1</v>
      </c>
      <c r="J1721" s="40" t="s">
        <v>37</v>
      </c>
      <c r="K1721" s="46"/>
      <c r="L1721" s="42" t="str">
        <f t="shared" si="60"/>
        <v>1pieces</v>
      </c>
      <c r="M1721" s="43">
        <f t="shared" si="61"/>
        <v>166</v>
      </c>
      <c r="N1721" s="44" t="str">
        <f t="shared" si="62"/>
        <v>166pieces</v>
      </c>
      <c r="O1721" s="51">
        <f t="shared" si="64"/>
        <v>1384.44</v>
      </c>
      <c r="P1721" s="46"/>
      <c r="Q1721" s="46"/>
      <c r="R1721" s="46"/>
      <c r="S1721" s="46"/>
      <c r="T1721" s="46"/>
      <c r="U1721" s="46"/>
      <c r="V1721" s="46"/>
      <c r="W1721" s="46"/>
      <c r="X1721" s="46"/>
      <c r="Y1721" s="46"/>
      <c r="Z1721" s="46"/>
    </row>
    <row r="1722" spans="1:26" ht="13.5" customHeight="1">
      <c r="A1722" s="233">
        <v>697</v>
      </c>
      <c r="B1722" s="434" t="s">
        <v>1725</v>
      </c>
      <c r="C1722" s="94" t="s">
        <v>68</v>
      </c>
      <c r="D1722" s="59"/>
      <c r="E1722" s="91"/>
      <c r="F1722" s="195"/>
      <c r="G1722" s="237">
        <v>8.5</v>
      </c>
      <c r="H1722" s="308">
        <v>428</v>
      </c>
      <c r="I1722" s="227">
        <v>1</v>
      </c>
      <c r="J1722" s="361" t="s">
        <v>37</v>
      </c>
      <c r="K1722" s="46"/>
      <c r="L1722" s="42" t="str">
        <f t="shared" si="60"/>
        <v>1pieces</v>
      </c>
      <c r="M1722" s="43">
        <f t="shared" si="61"/>
        <v>428</v>
      </c>
      <c r="N1722" s="44" t="str">
        <f t="shared" si="62"/>
        <v>428pieces</v>
      </c>
      <c r="O1722" s="51">
        <f t="shared" si="64"/>
        <v>3638</v>
      </c>
      <c r="P1722" s="46"/>
      <c r="Q1722" s="46"/>
      <c r="R1722" s="46"/>
      <c r="S1722" s="46"/>
      <c r="T1722" s="46"/>
      <c r="U1722" s="46"/>
      <c r="V1722" s="46"/>
      <c r="W1722" s="46"/>
      <c r="X1722" s="46"/>
      <c r="Y1722" s="46"/>
      <c r="Z1722" s="46"/>
    </row>
    <row r="1723" spans="1:26" ht="13.5" customHeight="1">
      <c r="A1723" s="233">
        <v>698</v>
      </c>
      <c r="B1723" s="441" t="s">
        <v>614</v>
      </c>
      <c r="C1723" s="34" t="s">
        <v>82</v>
      </c>
      <c r="D1723" s="35"/>
      <c r="E1723" s="264" t="s">
        <v>615</v>
      </c>
      <c r="F1723" s="155" t="s">
        <v>76</v>
      </c>
      <c r="G1723" s="442">
        <v>125</v>
      </c>
      <c r="H1723" s="129">
        <v>1</v>
      </c>
      <c r="I1723" s="334">
        <v>350</v>
      </c>
      <c r="J1723" s="130" t="s">
        <v>59</v>
      </c>
      <c r="K1723" s="41" t="s">
        <v>26</v>
      </c>
      <c r="L1723" s="42" t="str">
        <f t="shared" si="60"/>
        <v>350grams</v>
      </c>
      <c r="M1723" s="43">
        <f t="shared" si="61"/>
        <v>350</v>
      </c>
      <c r="N1723" s="44" t="str">
        <f t="shared" si="62"/>
        <v>350grams</v>
      </c>
      <c r="O1723" s="51">
        <f t="shared" si="64"/>
        <v>125</v>
      </c>
      <c r="P1723" s="46"/>
      <c r="Q1723" s="46"/>
      <c r="R1723" s="46"/>
      <c r="S1723" s="46"/>
      <c r="T1723" s="46"/>
      <c r="U1723" s="46"/>
      <c r="V1723" s="46"/>
      <c r="W1723" s="46"/>
      <c r="X1723" s="46"/>
      <c r="Y1723" s="46"/>
      <c r="Z1723" s="46"/>
    </row>
    <row r="1724" spans="1:26" ht="13.5" customHeight="1">
      <c r="A1724" s="233">
        <v>699</v>
      </c>
      <c r="B1724" s="441" t="s">
        <v>739</v>
      </c>
      <c r="C1724" s="34" t="s">
        <v>82</v>
      </c>
      <c r="D1724" s="35"/>
      <c r="E1724" s="264" t="s">
        <v>740</v>
      </c>
      <c r="F1724" s="155" t="s">
        <v>76</v>
      </c>
      <c r="G1724" s="442">
        <v>70</v>
      </c>
      <c r="H1724" s="129">
        <v>2</v>
      </c>
      <c r="I1724" s="334">
        <v>450</v>
      </c>
      <c r="J1724" s="130" t="s">
        <v>59</v>
      </c>
      <c r="K1724" s="41" t="s">
        <v>26</v>
      </c>
      <c r="L1724" s="42" t="str">
        <f t="shared" si="60"/>
        <v>450grams</v>
      </c>
      <c r="M1724" s="43">
        <f t="shared" si="61"/>
        <v>900</v>
      </c>
      <c r="N1724" s="44" t="str">
        <f t="shared" si="62"/>
        <v>900grams</v>
      </c>
      <c r="O1724" s="51">
        <f t="shared" si="64"/>
        <v>140</v>
      </c>
      <c r="P1724" s="46"/>
      <c r="Q1724" s="46"/>
      <c r="R1724" s="46"/>
      <c r="S1724" s="46"/>
      <c r="T1724" s="46"/>
      <c r="U1724" s="46"/>
      <c r="V1724" s="46"/>
      <c r="W1724" s="46"/>
      <c r="X1724" s="46"/>
      <c r="Y1724" s="46"/>
      <c r="Z1724" s="46"/>
    </row>
    <row r="1725" spans="1:26" ht="13.5" customHeight="1">
      <c r="A1725" s="233">
        <v>699</v>
      </c>
      <c r="B1725" s="434" t="s">
        <v>739</v>
      </c>
      <c r="C1725" s="34" t="s">
        <v>47</v>
      </c>
      <c r="D1725" s="59"/>
      <c r="E1725" s="149" t="s">
        <v>740</v>
      </c>
      <c r="F1725" s="195"/>
      <c r="G1725" s="297">
        <v>350</v>
      </c>
      <c r="H1725" s="81">
        <v>2.2200000000000002</v>
      </c>
      <c r="I1725" s="67">
        <v>450</v>
      </c>
      <c r="J1725" s="40" t="s">
        <v>59</v>
      </c>
      <c r="K1725" s="46"/>
      <c r="L1725" s="42" t="str">
        <f t="shared" si="60"/>
        <v>450grams</v>
      </c>
      <c r="M1725" s="43">
        <f t="shared" si="61"/>
        <v>999.00000000000011</v>
      </c>
      <c r="N1725" s="44" t="str">
        <f t="shared" si="62"/>
        <v>999grams</v>
      </c>
      <c r="O1725" s="51">
        <f t="shared" si="64"/>
        <v>777.00000000000011</v>
      </c>
      <c r="P1725" s="46"/>
      <c r="Q1725" s="46"/>
      <c r="R1725" s="46"/>
      <c r="S1725" s="46"/>
      <c r="T1725" s="46"/>
      <c r="U1725" s="46"/>
      <c r="V1725" s="46"/>
      <c r="W1725" s="46"/>
      <c r="X1725" s="46"/>
      <c r="Y1725" s="46"/>
      <c r="Z1725" s="46"/>
    </row>
    <row r="1726" spans="1:26" ht="13.5" customHeight="1">
      <c r="A1726" s="233">
        <v>700</v>
      </c>
      <c r="B1726" s="441" t="s">
        <v>838</v>
      </c>
      <c r="C1726" s="34" t="s">
        <v>82</v>
      </c>
      <c r="D1726" s="35"/>
      <c r="E1726" s="441" t="s">
        <v>839</v>
      </c>
      <c r="F1726" s="155" t="s">
        <v>76</v>
      </c>
      <c r="G1726" s="442">
        <v>47</v>
      </c>
      <c r="H1726" s="129">
        <v>4</v>
      </c>
      <c r="I1726" s="334">
        <v>200</v>
      </c>
      <c r="J1726" s="130" t="s">
        <v>59</v>
      </c>
      <c r="K1726" s="41" t="s">
        <v>26</v>
      </c>
      <c r="L1726" s="42" t="str">
        <f t="shared" si="60"/>
        <v>200grams</v>
      </c>
      <c r="M1726" s="43">
        <f t="shared" si="61"/>
        <v>800</v>
      </c>
      <c r="N1726" s="44" t="str">
        <f t="shared" si="62"/>
        <v>800grams</v>
      </c>
      <c r="O1726" s="51">
        <f t="shared" si="64"/>
        <v>188</v>
      </c>
      <c r="P1726" s="46"/>
      <c r="Q1726" s="46"/>
      <c r="R1726" s="46"/>
      <c r="S1726" s="46"/>
      <c r="T1726" s="46"/>
      <c r="U1726" s="46"/>
      <c r="V1726" s="46"/>
      <c r="W1726" s="46"/>
      <c r="X1726" s="46"/>
      <c r="Y1726" s="46"/>
      <c r="Z1726" s="46"/>
    </row>
    <row r="1727" spans="1:26" ht="13.5" customHeight="1">
      <c r="A1727" s="233">
        <v>701</v>
      </c>
      <c r="B1727" s="441" t="s">
        <v>995</v>
      </c>
      <c r="C1727" s="34" t="s">
        <v>82</v>
      </c>
      <c r="D1727" s="35"/>
      <c r="E1727" s="264" t="s">
        <v>996</v>
      </c>
      <c r="F1727" s="155" t="s">
        <v>76</v>
      </c>
      <c r="G1727" s="442">
        <v>60</v>
      </c>
      <c r="H1727" s="129">
        <v>1</v>
      </c>
      <c r="I1727" s="334">
        <v>20</v>
      </c>
      <c r="J1727" s="130" t="s">
        <v>29</v>
      </c>
      <c r="K1727" s="41" t="s">
        <v>26</v>
      </c>
      <c r="L1727" s="42" t="str">
        <f t="shared" si="60"/>
        <v>20ml</v>
      </c>
      <c r="M1727" s="43">
        <f t="shared" si="61"/>
        <v>20</v>
      </c>
      <c r="N1727" s="44" t="str">
        <f t="shared" si="62"/>
        <v>20ml</v>
      </c>
      <c r="O1727" s="51">
        <f t="shared" si="64"/>
        <v>60</v>
      </c>
      <c r="P1727" s="46"/>
      <c r="Q1727" s="46"/>
      <c r="R1727" s="46"/>
      <c r="S1727" s="46"/>
      <c r="T1727" s="46"/>
      <c r="U1727" s="46"/>
      <c r="V1727" s="46"/>
      <c r="W1727" s="46"/>
      <c r="X1727" s="46"/>
      <c r="Y1727" s="46"/>
      <c r="Z1727" s="46"/>
    </row>
    <row r="1728" spans="1:26" ht="13.5" customHeight="1">
      <c r="A1728" s="233">
        <v>702</v>
      </c>
      <c r="B1728" s="441" t="s">
        <v>1389</v>
      </c>
      <c r="C1728" s="34" t="s">
        <v>82</v>
      </c>
      <c r="D1728" s="35"/>
      <c r="E1728" s="264" t="s">
        <v>1390</v>
      </c>
      <c r="F1728" s="155" t="s">
        <v>76</v>
      </c>
      <c r="G1728" s="583">
        <v>100</v>
      </c>
      <c r="H1728" s="129">
        <v>1</v>
      </c>
      <c r="I1728" s="334">
        <v>1000</v>
      </c>
      <c r="J1728" s="130" t="s">
        <v>29</v>
      </c>
      <c r="K1728" s="41" t="s">
        <v>26</v>
      </c>
      <c r="L1728" s="42" t="str">
        <f t="shared" si="60"/>
        <v>1000ml</v>
      </c>
      <c r="M1728" s="43">
        <f t="shared" si="61"/>
        <v>1000</v>
      </c>
      <c r="N1728" s="44" t="str">
        <f t="shared" si="62"/>
        <v>1000ml</v>
      </c>
      <c r="O1728" s="51">
        <f t="shared" si="64"/>
        <v>100</v>
      </c>
      <c r="P1728" s="46"/>
      <c r="Q1728" s="46"/>
      <c r="R1728" s="46"/>
      <c r="S1728" s="46"/>
      <c r="T1728" s="46"/>
      <c r="U1728" s="46"/>
      <c r="V1728" s="46"/>
      <c r="W1728" s="46"/>
      <c r="X1728" s="46"/>
      <c r="Y1728" s="46"/>
      <c r="Z1728" s="46"/>
    </row>
    <row r="1729" spans="1:26" ht="13.5" customHeight="1">
      <c r="A1729" s="233">
        <v>703</v>
      </c>
      <c r="B1729" s="602" t="s">
        <v>2557</v>
      </c>
      <c r="C1729" s="34" t="s">
        <v>82</v>
      </c>
      <c r="D1729" s="35"/>
      <c r="E1729" s="524" t="s">
        <v>2558</v>
      </c>
      <c r="F1729" s="155" t="s">
        <v>76</v>
      </c>
      <c r="G1729" s="603">
        <v>165</v>
      </c>
      <c r="H1729" s="502">
        <v>1</v>
      </c>
      <c r="I1729" s="462">
        <v>150</v>
      </c>
      <c r="J1729" s="463" t="s">
        <v>59</v>
      </c>
      <c r="K1729" s="41" t="s">
        <v>26</v>
      </c>
      <c r="L1729" s="42" t="str">
        <f t="shared" si="60"/>
        <v>150grams</v>
      </c>
      <c r="M1729" s="43">
        <f t="shared" si="61"/>
        <v>150</v>
      </c>
      <c r="N1729" s="44" t="str">
        <f t="shared" si="62"/>
        <v>150grams</v>
      </c>
      <c r="O1729" s="51">
        <f t="shared" si="64"/>
        <v>165</v>
      </c>
      <c r="P1729" s="46"/>
      <c r="Q1729" s="46"/>
      <c r="R1729" s="46"/>
      <c r="S1729" s="46"/>
      <c r="T1729" s="46"/>
      <c r="U1729" s="46"/>
      <c r="V1729" s="46"/>
      <c r="W1729" s="46"/>
      <c r="X1729" s="46"/>
      <c r="Y1729" s="46"/>
      <c r="Z1729" s="46"/>
    </row>
    <row r="1730" spans="1:26" ht="13.5" customHeight="1">
      <c r="A1730" s="233">
        <v>704</v>
      </c>
      <c r="B1730" s="441" t="s">
        <v>2357</v>
      </c>
      <c r="C1730" s="34" t="s">
        <v>82</v>
      </c>
      <c r="D1730" s="35"/>
      <c r="E1730" s="264" t="s">
        <v>107</v>
      </c>
      <c r="F1730" s="155" t="s">
        <v>76</v>
      </c>
      <c r="G1730" s="583">
        <v>78</v>
      </c>
      <c r="H1730" s="129">
        <v>18</v>
      </c>
      <c r="I1730" s="334">
        <v>1000</v>
      </c>
      <c r="J1730" s="130" t="s">
        <v>59</v>
      </c>
      <c r="K1730" s="41" t="s">
        <v>26</v>
      </c>
      <c r="L1730" s="42" t="str">
        <f t="shared" si="60"/>
        <v>1000grams</v>
      </c>
      <c r="M1730" s="43">
        <f t="shared" si="61"/>
        <v>18000</v>
      </c>
      <c r="N1730" s="44" t="str">
        <f t="shared" si="62"/>
        <v>18000grams</v>
      </c>
      <c r="O1730" s="51">
        <f t="shared" si="64"/>
        <v>1404</v>
      </c>
      <c r="P1730" s="46"/>
      <c r="Q1730" s="46"/>
      <c r="R1730" s="46"/>
      <c r="S1730" s="46"/>
      <c r="T1730" s="46"/>
      <c r="U1730" s="46"/>
      <c r="V1730" s="46"/>
      <c r="W1730" s="46"/>
      <c r="X1730" s="46"/>
      <c r="Y1730" s="46"/>
      <c r="Z1730" s="46"/>
    </row>
    <row r="1731" spans="1:26" ht="13.5" customHeight="1">
      <c r="A1731" s="233">
        <v>705</v>
      </c>
      <c r="B1731" s="602" t="s">
        <v>108</v>
      </c>
      <c r="C1731" s="34" t="s">
        <v>82</v>
      </c>
      <c r="D1731" s="35"/>
      <c r="E1731" s="524" t="s">
        <v>107</v>
      </c>
      <c r="F1731" s="155" t="s">
        <v>76</v>
      </c>
      <c r="G1731" s="603">
        <v>50</v>
      </c>
      <c r="H1731" s="502">
        <v>18</v>
      </c>
      <c r="I1731" s="462">
        <v>1000</v>
      </c>
      <c r="J1731" s="463" t="s">
        <v>59</v>
      </c>
      <c r="K1731" s="41" t="s">
        <v>26</v>
      </c>
      <c r="L1731" s="42" t="str">
        <f t="shared" si="60"/>
        <v>1000grams</v>
      </c>
      <c r="M1731" s="43">
        <f t="shared" si="61"/>
        <v>18000</v>
      </c>
      <c r="N1731" s="44" t="str">
        <f t="shared" si="62"/>
        <v>18000grams</v>
      </c>
      <c r="O1731" s="51">
        <f t="shared" si="64"/>
        <v>900</v>
      </c>
      <c r="P1731" s="46"/>
      <c r="Q1731" s="46"/>
      <c r="R1731" s="46"/>
      <c r="S1731" s="46"/>
      <c r="T1731" s="46"/>
      <c r="U1731" s="46"/>
      <c r="V1731" s="46"/>
      <c r="W1731" s="46"/>
      <c r="X1731" s="46"/>
      <c r="Y1731" s="46"/>
      <c r="Z1731" s="46"/>
    </row>
    <row r="1732" spans="1:26" ht="13.5" customHeight="1">
      <c r="A1732" s="233">
        <v>705</v>
      </c>
      <c r="B1732" s="428" t="s">
        <v>108</v>
      </c>
      <c r="C1732" s="34" t="s">
        <v>27</v>
      </c>
      <c r="D1732" s="35"/>
      <c r="E1732" s="91" t="s">
        <v>99</v>
      </c>
      <c r="F1732" s="155"/>
      <c r="G1732" s="95">
        <v>48</v>
      </c>
      <c r="H1732" s="112">
        <v>1</v>
      </c>
      <c r="I1732" s="190">
        <v>1</v>
      </c>
      <c r="J1732" s="40" t="s">
        <v>33</v>
      </c>
      <c r="K1732" s="41" t="s">
        <v>26</v>
      </c>
      <c r="L1732" s="42" t="str">
        <f t="shared" si="60"/>
        <v>1kg</v>
      </c>
      <c r="M1732" s="43">
        <f t="shared" si="61"/>
        <v>1</v>
      </c>
      <c r="N1732" s="44" t="str">
        <f t="shared" si="62"/>
        <v>1kg</v>
      </c>
      <c r="O1732" s="45">
        <f t="shared" si="64"/>
        <v>48</v>
      </c>
      <c r="P1732" s="46"/>
      <c r="Q1732" s="46"/>
      <c r="R1732" s="46"/>
      <c r="S1732" s="46"/>
      <c r="T1732" s="46"/>
      <c r="U1732" s="46"/>
      <c r="V1732" s="46"/>
      <c r="W1732" s="46"/>
      <c r="X1732" s="46"/>
      <c r="Y1732" s="46"/>
      <c r="Z1732" s="46"/>
    </row>
    <row r="1733" spans="1:26" ht="13.5" customHeight="1">
      <c r="A1733" s="233">
        <v>705</v>
      </c>
      <c r="B1733" s="427" t="s">
        <v>108</v>
      </c>
      <c r="C1733" s="34" t="s">
        <v>47</v>
      </c>
      <c r="D1733" s="59"/>
      <c r="E1733" s="91" t="s">
        <v>98</v>
      </c>
      <c r="F1733" s="195"/>
      <c r="G1733" s="95">
        <v>48</v>
      </c>
      <c r="H1733" s="112">
        <v>26</v>
      </c>
      <c r="I1733" s="190">
        <v>1000</v>
      </c>
      <c r="J1733" s="40" t="s">
        <v>59</v>
      </c>
      <c r="K1733" s="46"/>
      <c r="L1733" s="42" t="str">
        <f t="shared" si="60"/>
        <v>1000grams</v>
      </c>
      <c r="M1733" s="43">
        <f t="shared" si="61"/>
        <v>26000</v>
      </c>
      <c r="N1733" s="44" t="str">
        <f t="shared" si="62"/>
        <v>26000grams</v>
      </c>
      <c r="O1733" s="51">
        <f t="shared" si="64"/>
        <v>1248</v>
      </c>
      <c r="P1733" s="46"/>
      <c r="Q1733" s="46"/>
      <c r="R1733" s="46"/>
      <c r="S1733" s="46"/>
      <c r="T1733" s="46"/>
      <c r="U1733" s="46"/>
      <c r="V1733" s="46"/>
      <c r="W1733" s="46"/>
      <c r="X1733" s="46"/>
      <c r="Y1733" s="46"/>
      <c r="Z1733" s="46"/>
    </row>
    <row r="1734" spans="1:26" ht="13.5" customHeight="1">
      <c r="A1734" s="233">
        <v>706</v>
      </c>
      <c r="B1734" s="602" t="s">
        <v>1341</v>
      </c>
      <c r="C1734" s="34" t="s">
        <v>82</v>
      </c>
      <c r="D1734" s="48"/>
      <c r="E1734" s="524" t="s">
        <v>1342</v>
      </c>
      <c r="F1734" s="155" t="s">
        <v>76</v>
      </c>
      <c r="G1734" s="526">
        <v>860</v>
      </c>
      <c r="H1734" s="502">
        <v>1.1399999999999999</v>
      </c>
      <c r="I1734" s="604">
        <v>6800</v>
      </c>
      <c r="J1734" s="463" t="s">
        <v>59</v>
      </c>
      <c r="K1734" s="41" t="s">
        <v>26</v>
      </c>
      <c r="L1734" s="42" t="str">
        <f t="shared" si="60"/>
        <v>6800grams</v>
      </c>
      <c r="M1734" s="43">
        <f t="shared" si="61"/>
        <v>7751.9999999999991</v>
      </c>
      <c r="N1734" s="44" t="str">
        <f t="shared" si="62"/>
        <v>7752grams</v>
      </c>
      <c r="O1734" s="51">
        <f t="shared" si="64"/>
        <v>980.39999999999986</v>
      </c>
      <c r="P1734" s="46"/>
      <c r="Q1734" s="46"/>
      <c r="R1734" s="46"/>
      <c r="S1734" s="46"/>
      <c r="T1734" s="46"/>
      <c r="U1734" s="46"/>
      <c r="V1734" s="46"/>
      <c r="W1734" s="46"/>
      <c r="X1734" s="46"/>
      <c r="Y1734" s="46"/>
      <c r="Z1734" s="46"/>
    </row>
    <row r="1735" spans="1:26" ht="13.5" customHeight="1">
      <c r="A1735" s="233">
        <v>706</v>
      </c>
      <c r="B1735" s="434" t="s">
        <v>1341</v>
      </c>
      <c r="C1735" s="34" t="s">
        <v>47</v>
      </c>
      <c r="D1735" s="59"/>
      <c r="E1735" s="149" t="s">
        <v>1343</v>
      </c>
      <c r="F1735" s="195"/>
      <c r="G1735" s="297">
        <v>1440</v>
      </c>
      <c r="H1735" s="81">
        <v>0.14000000000000001</v>
      </c>
      <c r="I1735" s="67">
        <v>11000</v>
      </c>
      <c r="J1735" s="40" t="s">
        <v>59</v>
      </c>
      <c r="K1735" s="46"/>
      <c r="L1735" s="42" t="str">
        <f t="shared" si="60"/>
        <v>11000grams</v>
      </c>
      <c r="M1735" s="43">
        <f t="shared" si="61"/>
        <v>1540.0000000000002</v>
      </c>
      <c r="N1735" s="44" t="str">
        <f t="shared" si="62"/>
        <v>1540grams</v>
      </c>
      <c r="O1735" s="51">
        <f t="shared" si="64"/>
        <v>201.60000000000002</v>
      </c>
      <c r="P1735" s="46"/>
      <c r="Q1735" s="46"/>
      <c r="R1735" s="46"/>
      <c r="S1735" s="46"/>
      <c r="T1735" s="46"/>
      <c r="U1735" s="46"/>
      <c r="V1735" s="46"/>
      <c r="W1735" s="46"/>
      <c r="X1735" s="46"/>
      <c r="Y1735" s="46"/>
      <c r="Z1735" s="46"/>
    </row>
    <row r="1736" spans="1:26" ht="13.5" customHeight="1">
      <c r="A1736" s="233">
        <v>707</v>
      </c>
      <c r="B1736" s="602" t="s">
        <v>106</v>
      </c>
      <c r="C1736" s="34" t="s">
        <v>82</v>
      </c>
      <c r="D1736" s="48"/>
      <c r="E1736" s="524" t="s">
        <v>107</v>
      </c>
      <c r="F1736" s="155" t="s">
        <v>76</v>
      </c>
      <c r="G1736" s="603">
        <v>37.6</v>
      </c>
      <c r="H1736" s="502">
        <v>10</v>
      </c>
      <c r="I1736" s="462">
        <v>1000</v>
      </c>
      <c r="J1736" s="463" t="s">
        <v>59</v>
      </c>
      <c r="K1736" s="41" t="s">
        <v>26</v>
      </c>
      <c r="L1736" s="42" t="str">
        <f t="shared" si="60"/>
        <v>1000grams</v>
      </c>
      <c r="M1736" s="43">
        <f t="shared" si="61"/>
        <v>10000</v>
      </c>
      <c r="N1736" s="44" t="str">
        <f t="shared" si="62"/>
        <v>10000grams</v>
      </c>
      <c r="O1736" s="51">
        <f t="shared" si="64"/>
        <v>376</v>
      </c>
      <c r="P1736" s="46"/>
      <c r="Q1736" s="46"/>
      <c r="R1736" s="46"/>
      <c r="S1736" s="46"/>
      <c r="T1736" s="46"/>
      <c r="U1736" s="46"/>
      <c r="V1736" s="46"/>
      <c r="W1736" s="46"/>
      <c r="X1736" s="46"/>
      <c r="Y1736" s="46"/>
      <c r="Z1736" s="46"/>
    </row>
    <row r="1737" spans="1:26" ht="13.5" customHeight="1">
      <c r="A1737" s="233">
        <v>708</v>
      </c>
      <c r="B1737" s="450" t="s">
        <v>410</v>
      </c>
      <c r="C1737" s="34" t="s">
        <v>82</v>
      </c>
      <c r="D1737" s="48"/>
      <c r="E1737" s="203" t="s">
        <v>411</v>
      </c>
      <c r="F1737" s="155" t="s">
        <v>76</v>
      </c>
      <c r="G1737" s="442">
        <v>54</v>
      </c>
      <c r="H1737" s="129">
        <v>3.5</v>
      </c>
      <c r="I1737" s="334">
        <v>200</v>
      </c>
      <c r="J1737" s="130" t="s">
        <v>59</v>
      </c>
      <c r="K1737" s="41" t="s">
        <v>26</v>
      </c>
      <c r="L1737" s="42" t="str">
        <f t="shared" si="60"/>
        <v>200grams</v>
      </c>
      <c r="M1737" s="43">
        <f t="shared" si="61"/>
        <v>700</v>
      </c>
      <c r="N1737" s="44" t="str">
        <f t="shared" si="62"/>
        <v>700grams</v>
      </c>
      <c r="O1737" s="51">
        <f t="shared" si="64"/>
        <v>189</v>
      </c>
      <c r="P1737" s="46"/>
      <c r="Q1737" s="46"/>
      <c r="R1737" s="46"/>
      <c r="S1737" s="46"/>
      <c r="T1737" s="46"/>
      <c r="U1737" s="46"/>
      <c r="V1737" s="46"/>
      <c r="W1737" s="46"/>
      <c r="X1737" s="46"/>
      <c r="Y1737" s="46"/>
      <c r="Z1737" s="46"/>
    </row>
    <row r="1738" spans="1:26" ht="13.5" customHeight="1">
      <c r="A1738" s="233">
        <v>709</v>
      </c>
      <c r="B1738" s="441" t="s">
        <v>757</v>
      </c>
      <c r="C1738" s="34" t="s">
        <v>82</v>
      </c>
      <c r="D1738" s="48"/>
      <c r="E1738" s="264" t="s">
        <v>758</v>
      </c>
      <c r="F1738" s="155" t="s">
        <v>76</v>
      </c>
      <c r="G1738" s="442">
        <v>102</v>
      </c>
      <c r="H1738" s="129">
        <v>1</v>
      </c>
      <c r="I1738" s="334">
        <v>500</v>
      </c>
      <c r="J1738" s="130" t="s">
        <v>29</v>
      </c>
      <c r="K1738" s="41" t="s">
        <v>26</v>
      </c>
      <c r="L1738" s="42" t="str">
        <f t="shared" si="60"/>
        <v>500ml</v>
      </c>
      <c r="M1738" s="43">
        <f t="shared" si="61"/>
        <v>500</v>
      </c>
      <c r="N1738" s="44" t="str">
        <f t="shared" si="62"/>
        <v>500ml</v>
      </c>
      <c r="O1738" s="51">
        <f t="shared" si="64"/>
        <v>102</v>
      </c>
      <c r="P1738" s="46"/>
      <c r="Q1738" s="46"/>
      <c r="R1738" s="46"/>
      <c r="S1738" s="46"/>
      <c r="T1738" s="46"/>
      <c r="U1738" s="46"/>
      <c r="V1738" s="46"/>
      <c r="W1738" s="46"/>
      <c r="X1738" s="46"/>
      <c r="Y1738" s="46"/>
      <c r="Z1738" s="46"/>
    </row>
    <row r="1739" spans="1:26" ht="13.5" customHeight="1">
      <c r="A1739" s="233">
        <v>710</v>
      </c>
      <c r="B1739" s="441" t="s">
        <v>258</v>
      </c>
      <c r="C1739" s="34" t="s">
        <v>82</v>
      </c>
      <c r="D1739" s="48"/>
      <c r="E1739" s="264" t="s">
        <v>260</v>
      </c>
      <c r="F1739" s="155" t="s">
        <v>76</v>
      </c>
      <c r="G1739" s="442">
        <v>102</v>
      </c>
      <c r="H1739" s="129">
        <v>3</v>
      </c>
      <c r="I1739" s="334">
        <v>500</v>
      </c>
      <c r="J1739" s="130" t="s">
        <v>59</v>
      </c>
      <c r="K1739" s="41" t="s">
        <v>26</v>
      </c>
      <c r="L1739" s="42" t="str">
        <f t="shared" si="60"/>
        <v>500grams</v>
      </c>
      <c r="M1739" s="43">
        <f t="shared" si="61"/>
        <v>1500</v>
      </c>
      <c r="N1739" s="44" t="str">
        <f t="shared" si="62"/>
        <v>1500grams</v>
      </c>
      <c r="O1739" s="51">
        <f t="shared" si="64"/>
        <v>306</v>
      </c>
      <c r="P1739" s="46"/>
      <c r="Q1739" s="46"/>
      <c r="R1739" s="46"/>
      <c r="S1739" s="46"/>
      <c r="T1739" s="46"/>
      <c r="U1739" s="46"/>
      <c r="V1739" s="46"/>
      <c r="W1739" s="46"/>
      <c r="X1739" s="46"/>
      <c r="Y1739" s="46"/>
      <c r="Z1739" s="46"/>
    </row>
    <row r="1740" spans="1:26" ht="13.5" customHeight="1">
      <c r="A1740" s="233">
        <v>710</v>
      </c>
      <c r="B1740" s="441" t="s">
        <v>258</v>
      </c>
      <c r="C1740" s="34" t="s">
        <v>82</v>
      </c>
      <c r="D1740" s="48"/>
      <c r="E1740" s="264" t="s">
        <v>259</v>
      </c>
      <c r="F1740" s="155" t="s">
        <v>76</v>
      </c>
      <c r="G1740" s="442">
        <v>89</v>
      </c>
      <c r="H1740" s="129">
        <v>2</v>
      </c>
      <c r="I1740" s="334">
        <v>320</v>
      </c>
      <c r="J1740" s="130" t="s">
        <v>59</v>
      </c>
      <c r="K1740" s="41" t="s">
        <v>26</v>
      </c>
      <c r="L1740" s="42" t="str">
        <f t="shared" si="60"/>
        <v>320grams</v>
      </c>
      <c r="M1740" s="43">
        <f t="shared" si="61"/>
        <v>640</v>
      </c>
      <c r="N1740" s="44" t="str">
        <f t="shared" si="62"/>
        <v>640grams</v>
      </c>
      <c r="O1740" s="51">
        <f t="shared" si="64"/>
        <v>178</v>
      </c>
      <c r="P1740" s="46"/>
      <c r="Q1740" s="46"/>
      <c r="R1740" s="46"/>
      <c r="S1740" s="46"/>
      <c r="T1740" s="46"/>
      <c r="U1740" s="46"/>
      <c r="V1740" s="46"/>
      <c r="W1740" s="46"/>
      <c r="X1740" s="46"/>
      <c r="Y1740" s="46"/>
      <c r="Z1740" s="46"/>
    </row>
    <row r="1741" spans="1:26" ht="13.5" customHeight="1">
      <c r="A1741" s="233">
        <v>711</v>
      </c>
      <c r="B1741" s="450" t="s">
        <v>1072</v>
      </c>
      <c r="C1741" s="34" t="s">
        <v>82</v>
      </c>
      <c r="D1741" s="48"/>
      <c r="E1741" s="264" t="s">
        <v>1074</v>
      </c>
      <c r="F1741" s="155" t="s">
        <v>76</v>
      </c>
      <c r="G1741" s="442">
        <v>15.55</v>
      </c>
      <c r="H1741" s="129">
        <v>33</v>
      </c>
      <c r="I1741" s="334">
        <v>50</v>
      </c>
      <c r="J1741" s="130" t="s">
        <v>59</v>
      </c>
      <c r="K1741" s="41" t="s">
        <v>26</v>
      </c>
      <c r="L1741" s="42" t="str">
        <f t="shared" si="60"/>
        <v>50grams</v>
      </c>
      <c r="M1741" s="43">
        <f t="shared" si="61"/>
        <v>1650</v>
      </c>
      <c r="N1741" s="44" t="str">
        <f t="shared" si="62"/>
        <v>1650grams</v>
      </c>
      <c r="O1741" s="51">
        <f t="shared" si="64"/>
        <v>513.15</v>
      </c>
      <c r="P1741" s="46"/>
      <c r="Q1741" s="46"/>
      <c r="R1741" s="46"/>
      <c r="S1741" s="46"/>
      <c r="T1741" s="46"/>
      <c r="U1741" s="46"/>
      <c r="V1741" s="46"/>
      <c r="W1741" s="46"/>
      <c r="X1741" s="46"/>
      <c r="Y1741" s="46"/>
      <c r="Z1741" s="46"/>
    </row>
    <row r="1742" spans="1:26" ht="13.5" customHeight="1">
      <c r="A1742" s="233">
        <v>711</v>
      </c>
      <c r="B1742" s="366" t="s">
        <v>1072</v>
      </c>
      <c r="C1742" s="34" t="s">
        <v>55</v>
      </c>
      <c r="D1742" s="35"/>
      <c r="E1742" s="101" t="s">
        <v>1073</v>
      </c>
      <c r="F1742" s="156"/>
      <c r="G1742" s="369">
        <v>10.8</v>
      </c>
      <c r="H1742" s="81">
        <v>0.1</v>
      </c>
      <c r="I1742" s="67">
        <v>10</v>
      </c>
      <c r="J1742" s="40" t="s">
        <v>59</v>
      </c>
      <c r="K1742" s="41" t="s">
        <v>26</v>
      </c>
      <c r="L1742" s="42" t="str">
        <f t="shared" si="60"/>
        <v>10grams</v>
      </c>
      <c r="M1742" s="43">
        <f t="shared" si="61"/>
        <v>1</v>
      </c>
      <c r="N1742" s="44" t="str">
        <f t="shared" si="62"/>
        <v>1grams</v>
      </c>
      <c r="O1742" s="51">
        <f t="shared" si="64"/>
        <v>1.08</v>
      </c>
      <c r="P1742" s="46"/>
      <c r="Q1742" s="46"/>
      <c r="R1742" s="46"/>
      <c r="S1742" s="46"/>
      <c r="T1742" s="46"/>
      <c r="U1742" s="46"/>
      <c r="V1742" s="46"/>
      <c r="W1742" s="46"/>
      <c r="X1742" s="46"/>
      <c r="Y1742" s="46"/>
      <c r="Z1742" s="46"/>
    </row>
    <row r="1743" spans="1:26" ht="13.5" customHeight="1">
      <c r="A1743" s="233">
        <v>712</v>
      </c>
      <c r="B1743" s="450" t="s">
        <v>2114</v>
      </c>
      <c r="C1743" s="34" t="s">
        <v>82</v>
      </c>
      <c r="D1743" s="48"/>
      <c r="E1743" s="524" t="s">
        <v>2115</v>
      </c>
      <c r="F1743" s="155" t="s">
        <v>76</v>
      </c>
      <c r="G1743" s="442">
        <v>70.5</v>
      </c>
      <c r="H1743" s="129">
        <v>1</v>
      </c>
      <c r="I1743" s="334">
        <v>500</v>
      </c>
      <c r="J1743" s="130" t="s">
        <v>59</v>
      </c>
      <c r="K1743" s="41" t="s">
        <v>26</v>
      </c>
      <c r="L1743" s="42" t="str">
        <f t="shared" si="60"/>
        <v>500grams</v>
      </c>
      <c r="M1743" s="43">
        <f t="shared" si="61"/>
        <v>500</v>
      </c>
      <c r="N1743" s="44" t="str">
        <f t="shared" si="62"/>
        <v>500grams</v>
      </c>
      <c r="O1743" s="51">
        <f t="shared" si="64"/>
        <v>70.5</v>
      </c>
      <c r="P1743" s="46"/>
      <c r="Q1743" s="46"/>
      <c r="R1743" s="46"/>
      <c r="S1743" s="46"/>
      <c r="T1743" s="46"/>
      <c r="U1743" s="46"/>
      <c r="V1743" s="46"/>
      <c r="W1743" s="46"/>
      <c r="X1743" s="46"/>
      <c r="Y1743" s="46"/>
      <c r="Z1743" s="46"/>
    </row>
    <row r="1744" spans="1:26" ht="13.5" customHeight="1">
      <c r="A1744" s="233">
        <v>713</v>
      </c>
      <c r="B1744" s="450" t="s">
        <v>1245</v>
      </c>
      <c r="C1744" s="34" t="s">
        <v>82</v>
      </c>
      <c r="D1744" s="48"/>
      <c r="E1744" s="524" t="s">
        <v>1246</v>
      </c>
      <c r="F1744" s="155" t="s">
        <v>76</v>
      </c>
      <c r="G1744" s="442">
        <v>88.1</v>
      </c>
      <c r="H1744" s="129">
        <v>1</v>
      </c>
      <c r="I1744" s="334">
        <v>500</v>
      </c>
      <c r="J1744" s="130" t="s">
        <v>59</v>
      </c>
      <c r="K1744" s="41" t="s">
        <v>26</v>
      </c>
      <c r="L1744" s="42" t="str">
        <f t="shared" si="60"/>
        <v>500grams</v>
      </c>
      <c r="M1744" s="43">
        <f t="shared" si="61"/>
        <v>500</v>
      </c>
      <c r="N1744" s="44" t="str">
        <f t="shared" si="62"/>
        <v>500grams</v>
      </c>
      <c r="O1744" s="51">
        <f t="shared" si="64"/>
        <v>88.1</v>
      </c>
      <c r="P1744" s="46"/>
      <c r="Q1744" s="46"/>
      <c r="R1744" s="46"/>
      <c r="S1744" s="46"/>
      <c r="T1744" s="46"/>
      <c r="U1744" s="46"/>
      <c r="V1744" s="46"/>
      <c r="W1744" s="46"/>
      <c r="X1744" s="46"/>
      <c r="Y1744" s="46"/>
      <c r="Z1744" s="46"/>
    </row>
    <row r="1745" spans="1:26" ht="13.5" customHeight="1">
      <c r="A1745" s="233">
        <v>714</v>
      </c>
      <c r="B1745" s="441" t="s">
        <v>994</v>
      </c>
      <c r="C1745" s="34" t="s">
        <v>82</v>
      </c>
      <c r="D1745" s="35"/>
      <c r="E1745" s="264" t="s">
        <v>111</v>
      </c>
      <c r="F1745" s="155" t="s">
        <v>76</v>
      </c>
      <c r="G1745" s="205">
        <v>53</v>
      </c>
      <c r="H1745" s="129">
        <v>2</v>
      </c>
      <c r="I1745" s="334">
        <v>60</v>
      </c>
      <c r="J1745" s="130" t="s">
        <v>29</v>
      </c>
      <c r="K1745" s="41" t="s">
        <v>26</v>
      </c>
      <c r="L1745" s="42" t="str">
        <f t="shared" si="60"/>
        <v>60ml</v>
      </c>
      <c r="M1745" s="43">
        <f t="shared" si="61"/>
        <v>120</v>
      </c>
      <c r="N1745" s="44" t="str">
        <f t="shared" si="62"/>
        <v>120ml</v>
      </c>
      <c r="O1745" s="51">
        <f t="shared" si="64"/>
        <v>106</v>
      </c>
      <c r="P1745" s="46"/>
      <c r="Q1745" s="46"/>
      <c r="R1745" s="46"/>
      <c r="S1745" s="46"/>
      <c r="T1745" s="46"/>
      <c r="U1745" s="46"/>
      <c r="V1745" s="46"/>
      <c r="W1745" s="46"/>
      <c r="X1745" s="46"/>
      <c r="Y1745" s="46"/>
      <c r="Z1745" s="46"/>
    </row>
    <row r="1746" spans="1:26" ht="13.5" customHeight="1">
      <c r="A1746" s="233">
        <v>715</v>
      </c>
      <c r="B1746" s="441" t="s">
        <v>239</v>
      </c>
      <c r="C1746" s="34" t="s">
        <v>82</v>
      </c>
      <c r="D1746" s="35"/>
      <c r="E1746" s="264" t="s">
        <v>236</v>
      </c>
      <c r="F1746" s="155" t="s">
        <v>76</v>
      </c>
      <c r="G1746" s="307">
        <v>385</v>
      </c>
      <c r="H1746" s="147">
        <v>17</v>
      </c>
      <c r="I1746" s="549">
        <v>1</v>
      </c>
      <c r="J1746" s="356" t="s">
        <v>33</v>
      </c>
      <c r="K1746" s="41" t="s">
        <v>26</v>
      </c>
      <c r="L1746" s="42" t="str">
        <f t="shared" si="60"/>
        <v>1kg</v>
      </c>
      <c r="M1746" s="43">
        <f t="shared" si="61"/>
        <v>17</v>
      </c>
      <c r="N1746" s="44" t="str">
        <f t="shared" si="62"/>
        <v>17kg</v>
      </c>
      <c r="O1746" s="51">
        <f t="shared" si="64"/>
        <v>6545</v>
      </c>
      <c r="P1746" s="46"/>
      <c r="Q1746" s="46"/>
      <c r="R1746" s="46"/>
      <c r="S1746" s="46"/>
      <c r="T1746" s="46"/>
      <c r="U1746" s="46"/>
      <c r="V1746" s="46"/>
      <c r="W1746" s="46"/>
      <c r="X1746" s="46"/>
      <c r="Y1746" s="46"/>
      <c r="Z1746" s="46"/>
    </row>
    <row r="1747" spans="1:26" ht="13.5" customHeight="1">
      <c r="A1747" s="233">
        <v>716</v>
      </c>
      <c r="B1747" s="450" t="s">
        <v>446</v>
      </c>
      <c r="C1747" s="34" t="s">
        <v>82</v>
      </c>
      <c r="D1747" s="35"/>
      <c r="E1747" s="203" t="s">
        <v>447</v>
      </c>
      <c r="F1747" s="155" t="s">
        <v>76</v>
      </c>
      <c r="G1747" s="205">
        <v>25.22</v>
      </c>
      <c r="H1747" s="129">
        <v>21</v>
      </c>
      <c r="I1747" s="334">
        <v>1</v>
      </c>
      <c r="J1747" s="130" t="s">
        <v>29</v>
      </c>
      <c r="K1747" s="41" t="s">
        <v>26</v>
      </c>
      <c r="L1747" s="42" t="str">
        <f t="shared" si="60"/>
        <v>1ml</v>
      </c>
      <c r="M1747" s="43">
        <f t="shared" si="61"/>
        <v>21</v>
      </c>
      <c r="N1747" s="44" t="str">
        <f t="shared" si="62"/>
        <v>21ml</v>
      </c>
      <c r="O1747" s="51">
        <f t="shared" si="64"/>
        <v>529.62</v>
      </c>
      <c r="P1747" s="46"/>
      <c r="Q1747" s="46"/>
      <c r="R1747" s="46"/>
      <c r="S1747" s="46"/>
      <c r="T1747" s="46"/>
      <c r="U1747" s="46"/>
      <c r="V1747" s="46"/>
      <c r="W1747" s="46"/>
      <c r="X1747" s="46"/>
      <c r="Y1747" s="46"/>
      <c r="Z1747" s="46"/>
    </row>
    <row r="1748" spans="1:26" ht="13.5" customHeight="1">
      <c r="A1748" s="233">
        <v>717</v>
      </c>
      <c r="B1748" s="450" t="s">
        <v>1017</v>
      </c>
      <c r="C1748" s="34" t="s">
        <v>82</v>
      </c>
      <c r="D1748" s="35"/>
      <c r="E1748" s="264" t="s">
        <v>81</v>
      </c>
      <c r="F1748" s="155" t="s">
        <v>76</v>
      </c>
      <c r="G1748" s="205">
        <v>38</v>
      </c>
      <c r="H1748" s="129">
        <v>98</v>
      </c>
      <c r="I1748" s="334">
        <v>1</v>
      </c>
      <c r="J1748" s="130" t="s">
        <v>29</v>
      </c>
      <c r="K1748" s="41" t="s">
        <v>26</v>
      </c>
      <c r="L1748" s="42" t="str">
        <f t="shared" si="60"/>
        <v>1ml</v>
      </c>
      <c r="M1748" s="43">
        <f t="shared" si="61"/>
        <v>98</v>
      </c>
      <c r="N1748" s="44" t="str">
        <f t="shared" si="62"/>
        <v>98ml</v>
      </c>
      <c r="O1748" s="51">
        <f t="shared" si="64"/>
        <v>3724</v>
      </c>
      <c r="P1748" s="46"/>
      <c r="Q1748" s="46"/>
      <c r="R1748" s="46"/>
      <c r="S1748" s="46"/>
      <c r="T1748" s="46"/>
      <c r="U1748" s="46"/>
      <c r="V1748" s="46"/>
      <c r="W1748" s="46"/>
      <c r="X1748" s="46"/>
      <c r="Y1748" s="46"/>
      <c r="Z1748" s="46"/>
    </row>
    <row r="1749" spans="1:26" ht="13.5" customHeight="1">
      <c r="A1749" s="233">
        <v>718</v>
      </c>
      <c r="B1749" s="441" t="s">
        <v>2338</v>
      </c>
      <c r="C1749" s="34" t="s">
        <v>82</v>
      </c>
      <c r="D1749" s="35"/>
      <c r="E1749" s="264" t="s">
        <v>2339</v>
      </c>
      <c r="F1749" s="155" t="s">
        <v>76</v>
      </c>
      <c r="G1749" s="442">
        <v>19.88</v>
      </c>
      <c r="H1749" s="129">
        <v>1</v>
      </c>
      <c r="I1749" s="334">
        <v>1</v>
      </c>
      <c r="J1749" s="130" t="s">
        <v>29</v>
      </c>
      <c r="K1749" s="41" t="s">
        <v>26</v>
      </c>
      <c r="L1749" s="42" t="str">
        <f t="shared" si="60"/>
        <v>1ml</v>
      </c>
      <c r="M1749" s="43">
        <f t="shared" si="61"/>
        <v>1</v>
      </c>
      <c r="N1749" s="44" t="str">
        <f t="shared" si="62"/>
        <v>1ml</v>
      </c>
      <c r="O1749" s="51">
        <f t="shared" si="64"/>
        <v>19.88</v>
      </c>
      <c r="P1749" s="46"/>
      <c r="Q1749" s="46"/>
      <c r="R1749" s="46"/>
      <c r="S1749" s="46"/>
      <c r="T1749" s="46"/>
      <c r="U1749" s="46"/>
      <c r="V1749" s="46"/>
      <c r="W1749" s="46"/>
      <c r="X1749" s="46"/>
      <c r="Y1749" s="46"/>
      <c r="Z1749" s="46"/>
    </row>
    <row r="1750" spans="1:26" ht="13.5" customHeight="1">
      <c r="A1750" s="233">
        <v>719</v>
      </c>
      <c r="B1750" s="441" t="s">
        <v>218</v>
      </c>
      <c r="C1750" s="34" t="s">
        <v>82</v>
      </c>
      <c r="D1750" s="35"/>
      <c r="E1750" s="264"/>
      <c r="F1750" s="155" t="s">
        <v>76</v>
      </c>
      <c r="G1750" s="442">
        <v>27.5</v>
      </c>
      <c r="H1750" s="129">
        <v>9</v>
      </c>
      <c r="I1750" s="334">
        <v>200</v>
      </c>
      <c r="J1750" s="130" t="s">
        <v>29</v>
      </c>
      <c r="K1750" s="41" t="s">
        <v>26</v>
      </c>
      <c r="L1750" s="42" t="str">
        <f t="shared" si="60"/>
        <v>200ml</v>
      </c>
      <c r="M1750" s="43">
        <f t="shared" si="61"/>
        <v>1800</v>
      </c>
      <c r="N1750" s="44" t="str">
        <f t="shared" si="62"/>
        <v>1800ml</v>
      </c>
      <c r="O1750" s="51">
        <f t="shared" si="64"/>
        <v>247.5</v>
      </c>
      <c r="P1750" s="46"/>
      <c r="Q1750" s="46"/>
      <c r="R1750" s="46"/>
      <c r="S1750" s="46"/>
      <c r="T1750" s="46"/>
      <c r="U1750" s="46"/>
      <c r="V1750" s="46"/>
      <c r="W1750" s="46"/>
      <c r="X1750" s="46"/>
      <c r="Y1750" s="46"/>
      <c r="Z1750" s="46"/>
    </row>
    <row r="1751" spans="1:26" ht="13.5" customHeight="1">
      <c r="A1751" s="233">
        <v>719</v>
      </c>
      <c r="B1751" s="434" t="s">
        <v>218</v>
      </c>
      <c r="C1751" s="34" t="s">
        <v>47</v>
      </c>
      <c r="D1751" s="59"/>
      <c r="E1751" s="91" t="s">
        <v>219</v>
      </c>
      <c r="F1751" s="195"/>
      <c r="G1751" s="297">
        <v>23.75</v>
      </c>
      <c r="H1751" s="81">
        <v>20</v>
      </c>
      <c r="I1751" s="67">
        <v>1</v>
      </c>
      <c r="J1751" s="40" t="s">
        <v>37</v>
      </c>
      <c r="K1751" s="46"/>
      <c r="L1751" s="42" t="str">
        <f t="shared" si="60"/>
        <v>1pieces</v>
      </c>
      <c r="M1751" s="43">
        <f t="shared" si="61"/>
        <v>20</v>
      </c>
      <c r="N1751" s="44" t="str">
        <f t="shared" si="62"/>
        <v>20pieces</v>
      </c>
      <c r="O1751" s="51">
        <f t="shared" si="64"/>
        <v>475</v>
      </c>
      <c r="P1751" s="46"/>
      <c r="Q1751" s="46"/>
      <c r="R1751" s="46"/>
      <c r="S1751" s="46"/>
      <c r="T1751" s="46"/>
      <c r="U1751" s="46"/>
      <c r="V1751" s="46"/>
      <c r="W1751" s="46"/>
      <c r="X1751" s="46"/>
      <c r="Y1751" s="46"/>
      <c r="Z1751" s="46"/>
    </row>
    <row r="1752" spans="1:26" ht="13.5" customHeight="1">
      <c r="A1752" s="233">
        <v>720</v>
      </c>
      <c r="B1752" s="592" t="s">
        <v>629</v>
      </c>
      <c r="C1752" s="34" t="s">
        <v>82</v>
      </c>
      <c r="D1752" s="35"/>
      <c r="E1752" s="605" t="s">
        <v>630</v>
      </c>
      <c r="F1752" s="155" t="s">
        <v>76</v>
      </c>
      <c r="G1752" s="606">
        <v>28.56</v>
      </c>
      <c r="H1752" s="129">
        <v>3</v>
      </c>
      <c r="I1752" s="334">
        <v>250</v>
      </c>
      <c r="J1752" s="536" t="s">
        <v>29</v>
      </c>
      <c r="K1752" s="41" t="s">
        <v>26</v>
      </c>
      <c r="L1752" s="42" t="str">
        <f t="shared" si="60"/>
        <v>250ml</v>
      </c>
      <c r="M1752" s="43">
        <f t="shared" si="61"/>
        <v>750</v>
      </c>
      <c r="N1752" s="44" t="str">
        <f t="shared" si="62"/>
        <v>750ml</v>
      </c>
      <c r="O1752" s="51">
        <f t="shared" si="64"/>
        <v>85.679999999999993</v>
      </c>
      <c r="P1752" s="46"/>
      <c r="Q1752" s="46"/>
      <c r="R1752" s="46"/>
      <c r="S1752" s="46"/>
      <c r="T1752" s="46"/>
      <c r="U1752" s="46"/>
      <c r="V1752" s="46"/>
      <c r="W1752" s="46"/>
      <c r="X1752" s="46"/>
      <c r="Y1752" s="46"/>
      <c r="Z1752" s="46"/>
    </row>
    <row r="1753" spans="1:26" ht="13.5" customHeight="1">
      <c r="A1753" s="233">
        <v>721</v>
      </c>
      <c r="B1753" s="441" t="s">
        <v>1639</v>
      </c>
      <c r="C1753" s="34" t="s">
        <v>82</v>
      </c>
      <c r="D1753" s="35"/>
      <c r="E1753" s="264" t="s">
        <v>1638</v>
      </c>
      <c r="F1753" s="155" t="s">
        <v>76</v>
      </c>
      <c r="G1753" s="442">
        <v>25.83</v>
      </c>
      <c r="H1753" s="129">
        <v>27</v>
      </c>
      <c r="I1753" s="334">
        <v>1</v>
      </c>
      <c r="J1753" s="130" t="s">
        <v>29</v>
      </c>
      <c r="K1753" s="41" t="s">
        <v>26</v>
      </c>
      <c r="L1753" s="42" t="str">
        <f t="shared" si="60"/>
        <v>1ml</v>
      </c>
      <c r="M1753" s="43">
        <f t="shared" si="61"/>
        <v>27</v>
      </c>
      <c r="N1753" s="44" t="str">
        <f t="shared" si="62"/>
        <v>27ml</v>
      </c>
      <c r="O1753" s="51">
        <f t="shared" si="64"/>
        <v>697.41</v>
      </c>
      <c r="P1753" s="46"/>
      <c r="Q1753" s="46"/>
      <c r="R1753" s="46"/>
      <c r="S1753" s="46"/>
      <c r="T1753" s="46"/>
      <c r="U1753" s="46"/>
      <c r="V1753" s="46"/>
      <c r="W1753" s="46"/>
      <c r="X1753" s="46"/>
      <c r="Y1753" s="46"/>
      <c r="Z1753" s="46"/>
    </row>
    <row r="1754" spans="1:26" ht="13.5" customHeight="1">
      <c r="A1754" s="233">
        <v>722</v>
      </c>
      <c r="B1754" s="441" t="s">
        <v>1636</v>
      </c>
      <c r="C1754" s="34" t="s">
        <v>82</v>
      </c>
      <c r="D1754" s="35"/>
      <c r="E1754" s="264" t="s">
        <v>1638</v>
      </c>
      <c r="F1754" s="155" t="s">
        <v>76</v>
      </c>
      <c r="G1754" s="205">
        <v>25.83</v>
      </c>
      <c r="H1754" s="129">
        <v>26</v>
      </c>
      <c r="I1754" s="334">
        <v>1</v>
      </c>
      <c r="J1754" s="130" t="s">
        <v>29</v>
      </c>
      <c r="K1754" s="41" t="s">
        <v>26</v>
      </c>
      <c r="L1754" s="42" t="str">
        <f t="shared" si="60"/>
        <v>1ml</v>
      </c>
      <c r="M1754" s="43">
        <f t="shared" si="61"/>
        <v>26</v>
      </c>
      <c r="N1754" s="44" t="str">
        <f t="shared" si="62"/>
        <v>26ml</v>
      </c>
      <c r="O1754" s="51">
        <f t="shared" si="64"/>
        <v>671.57999999999993</v>
      </c>
      <c r="P1754" s="46"/>
      <c r="Q1754" s="46"/>
      <c r="R1754" s="46"/>
      <c r="S1754" s="46"/>
      <c r="T1754" s="46"/>
      <c r="U1754" s="46"/>
      <c r="V1754" s="46"/>
      <c r="W1754" s="46"/>
      <c r="X1754" s="46"/>
      <c r="Y1754" s="46"/>
      <c r="Z1754" s="46"/>
    </row>
    <row r="1755" spans="1:26" ht="13.5" customHeight="1">
      <c r="A1755" s="233">
        <v>722</v>
      </c>
      <c r="B1755" s="441" t="s">
        <v>1636</v>
      </c>
      <c r="C1755" s="34" t="s">
        <v>82</v>
      </c>
      <c r="D1755" s="35"/>
      <c r="E1755" s="264" t="s">
        <v>1637</v>
      </c>
      <c r="F1755" s="155" t="s">
        <v>76</v>
      </c>
      <c r="G1755" s="205">
        <v>10</v>
      </c>
      <c r="H1755" s="129">
        <v>7</v>
      </c>
      <c r="I1755" s="334">
        <v>1</v>
      </c>
      <c r="J1755" s="536" t="s">
        <v>29</v>
      </c>
      <c r="K1755" s="41" t="s">
        <v>26</v>
      </c>
      <c r="L1755" s="42" t="str">
        <f t="shared" si="60"/>
        <v>1ml</v>
      </c>
      <c r="M1755" s="43">
        <f t="shared" si="61"/>
        <v>7</v>
      </c>
      <c r="N1755" s="44" t="str">
        <f t="shared" si="62"/>
        <v>7ml</v>
      </c>
      <c r="O1755" s="51">
        <f t="shared" si="64"/>
        <v>70</v>
      </c>
      <c r="P1755" s="46"/>
      <c r="Q1755" s="46"/>
      <c r="R1755" s="46"/>
      <c r="S1755" s="46"/>
      <c r="T1755" s="46"/>
      <c r="U1755" s="46"/>
      <c r="V1755" s="46"/>
      <c r="W1755" s="46"/>
      <c r="X1755" s="46"/>
      <c r="Y1755" s="46"/>
      <c r="Z1755" s="46"/>
    </row>
    <row r="1756" spans="1:26" ht="13.5" customHeight="1">
      <c r="A1756" s="233">
        <v>723</v>
      </c>
      <c r="B1756" s="122" t="s">
        <v>687</v>
      </c>
      <c r="C1756" s="34" t="s">
        <v>82</v>
      </c>
      <c r="D1756" s="179"/>
      <c r="E1756" s="122" t="s">
        <v>688</v>
      </c>
      <c r="F1756" s="111" t="s">
        <v>76</v>
      </c>
      <c r="G1756" s="207">
        <v>61</v>
      </c>
      <c r="H1756" s="165">
        <v>2</v>
      </c>
      <c r="I1756" s="165">
        <v>1</v>
      </c>
      <c r="J1756" s="130" t="s">
        <v>29</v>
      </c>
      <c r="K1756" s="41" t="s">
        <v>26</v>
      </c>
      <c r="L1756" s="42" t="str">
        <f t="shared" si="60"/>
        <v>1ml</v>
      </c>
      <c r="M1756" s="43">
        <f t="shared" si="61"/>
        <v>2</v>
      </c>
      <c r="N1756" s="44" t="str">
        <f t="shared" si="62"/>
        <v>2ml</v>
      </c>
      <c r="O1756" s="51">
        <f t="shared" si="64"/>
        <v>122</v>
      </c>
      <c r="P1756" s="46"/>
      <c r="Q1756" s="46"/>
      <c r="R1756" s="46"/>
      <c r="S1756" s="46"/>
      <c r="T1756" s="46"/>
      <c r="U1756" s="46"/>
      <c r="V1756" s="46"/>
      <c r="W1756" s="46"/>
      <c r="X1756" s="46"/>
      <c r="Y1756" s="46"/>
      <c r="Z1756" s="46"/>
    </row>
    <row r="1757" spans="1:26" ht="13.5" customHeight="1">
      <c r="A1757" s="233">
        <v>724</v>
      </c>
      <c r="B1757" s="122" t="s">
        <v>704</v>
      </c>
      <c r="C1757" s="34" t="s">
        <v>82</v>
      </c>
      <c r="D1757" s="9"/>
      <c r="E1757" s="122" t="s">
        <v>688</v>
      </c>
      <c r="F1757" s="111" t="s">
        <v>76</v>
      </c>
      <c r="G1757" s="207">
        <v>68.5</v>
      </c>
      <c r="H1757" s="165">
        <v>20</v>
      </c>
      <c r="I1757" s="165">
        <v>1</v>
      </c>
      <c r="J1757" s="130" t="s">
        <v>29</v>
      </c>
      <c r="K1757" s="41" t="s">
        <v>26</v>
      </c>
      <c r="L1757" s="42" t="str">
        <f t="shared" si="60"/>
        <v>1ml</v>
      </c>
      <c r="M1757" s="43">
        <f t="shared" si="61"/>
        <v>20</v>
      </c>
      <c r="N1757" s="44" t="str">
        <f t="shared" si="62"/>
        <v>20ml</v>
      </c>
      <c r="O1757" s="51">
        <f t="shared" si="64"/>
        <v>1370</v>
      </c>
      <c r="P1757" s="46"/>
      <c r="Q1757" s="46"/>
      <c r="R1757" s="46"/>
      <c r="S1757" s="46"/>
      <c r="T1757" s="46"/>
      <c r="U1757" s="46"/>
      <c r="V1757" s="46"/>
      <c r="W1757" s="46"/>
      <c r="X1757" s="46"/>
      <c r="Y1757" s="46"/>
      <c r="Z1757" s="46"/>
    </row>
    <row r="1758" spans="1:26" ht="13.5" customHeight="1">
      <c r="A1758" s="233">
        <v>724</v>
      </c>
      <c r="B1758" s="76" t="s">
        <v>705</v>
      </c>
      <c r="C1758" s="34" t="s">
        <v>55</v>
      </c>
      <c r="D1758" s="9"/>
      <c r="E1758" s="50"/>
      <c r="F1758" s="37"/>
      <c r="G1758" s="70">
        <v>32.6</v>
      </c>
      <c r="H1758" s="71">
        <v>52</v>
      </c>
      <c r="I1758" s="39">
        <v>1</v>
      </c>
      <c r="J1758" s="40" t="s">
        <v>37</v>
      </c>
      <c r="K1758" s="41" t="s">
        <v>26</v>
      </c>
      <c r="L1758" s="42" t="str">
        <f t="shared" si="60"/>
        <v>1pieces</v>
      </c>
      <c r="M1758" s="43">
        <f t="shared" si="61"/>
        <v>52</v>
      </c>
      <c r="N1758" s="44" t="str">
        <f t="shared" si="62"/>
        <v>52pieces</v>
      </c>
      <c r="O1758" s="51">
        <f t="shared" si="64"/>
        <v>1695.2</v>
      </c>
      <c r="P1758" s="46"/>
      <c r="Q1758" s="46"/>
      <c r="R1758" s="46"/>
      <c r="S1758" s="46"/>
      <c r="T1758" s="46"/>
      <c r="U1758" s="46"/>
      <c r="V1758" s="46"/>
      <c r="W1758" s="46"/>
      <c r="X1758" s="46"/>
      <c r="Y1758" s="46"/>
      <c r="Z1758" s="46"/>
    </row>
    <row r="1759" spans="1:26" ht="13.5" customHeight="1">
      <c r="A1759" s="233">
        <v>725</v>
      </c>
      <c r="B1759" s="122" t="s">
        <v>213</v>
      </c>
      <c r="C1759" s="34" t="s">
        <v>82</v>
      </c>
      <c r="D1759" s="35"/>
      <c r="E1759" s="128" t="s">
        <v>214</v>
      </c>
      <c r="F1759" s="111" t="s">
        <v>76</v>
      </c>
      <c r="G1759" s="607">
        <v>11.1</v>
      </c>
      <c r="H1759" s="521">
        <v>1</v>
      </c>
      <c r="I1759" s="521">
        <v>1</v>
      </c>
      <c r="J1759" s="130" t="s">
        <v>59</v>
      </c>
      <c r="K1759" s="41" t="s">
        <v>26</v>
      </c>
      <c r="L1759" s="42" t="str">
        <f t="shared" si="60"/>
        <v>1grams</v>
      </c>
      <c r="M1759" s="43">
        <f t="shared" si="61"/>
        <v>1</v>
      </c>
      <c r="N1759" s="44" t="str">
        <f t="shared" si="62"/>
        <v>1grams</v>
      </c>
      <c r="O1759" s="51">
        <f t="shared" si="64"/>
        <v>11.1</v>
      </c>
      <c r="P1759" s="46"/>
      <c r="Q1759" s="46"/>
      <c r="R1759" s="46"/>
      <c r="S1759" s="46"/>
      <c r="T1759" s="46"/>
      <c r="U1759" s="46"/>
      <c r="V1759" s="46"/>
      <c r="W1759" s="46"/>
      <c r="X1759" s="46"/>
      <c r="Y1759" s="46"/>
      <c r="Z1759" s="46"/>
    </row>
    <row r="1760" spans="1:26" ht="13.5" customHeight="1">
      <c r="A1760" s="233">
        <v>725</v>
      </c>
      <c r="B1760" s="209" t="s">
        <v>212</v>
      </c>
      <c r="C1760" s="34" t="s">
        <v>74</v>
      </c>
      <c r="D1760" s="35"/>
      <c r="E1760" s="116" t="s">
        <v>79</v>
      </c>
      <c r="F1760" s="37" t="s">
        <v>76</v>
      </c>
      <c r="G1760" s="38">
        <v>11.1</v>
      </c>
      <c r="H1760" s="39">
        <v>33</v>
      </c>
      <c r="I1760" s="39">
        <v>33</v>
      </c>
      <c r="J1760" s="40" t="s">
        <v>59</v>
      </c>
      <c r="K1760" s="41" t="s">
        <v>26</v>
      </c>
      <c r="L1760" s="42" t="str">
        <f t="shared" si="60"/>
        <v>33grams</v>
      </c>
      <c r="M1760" s="43">
        <f t="shared" si="61"/>
        <v>1089</v>
      </c>
      <c r="N1760" s="44" t="str">
        <f t="shared" si="62"/>
        <v>1089grams</v>
      </c>
      <c r="O1760" s="51">
        <f t="shared" si="64"/>
        <v>366.3</v>
      </c>
      <c r="P1760" s="46"/>
      <c r="Q1760" s="46"/>
      <c r="R1760" s="46"/>
      <c r="S1760" s="46"/>
      <c r="T1760" s="46"/>
      <c r="U1760" s="46"/>
      <c r="V1760" s="46"/>
      <c r="W1760" s="46"/>
      <c r="X1760" s="46"/>
      <c r="Y1760" s="46"/>
      <c r="Z1760" s="46"/>
    </row>
    <row r="1761" spans="1:26" ht="13.5" customHeight="1">
      <c r="A1761" s="233">
        <v>725</v>
      </c>
      <c r="B1761" s="57" t="s">
        <v>213</v>
      </c>
      <c r="C1761" s="34" t="s">
        <v>47</v>
      </c>
      <c r="D1761" s="59"/>
      <c r="E1761" s="50" t="s">
        <v>214</v>
      </c>
      <c r="F1761" s="59"/>
      <c r="G1761" s="38">
        <v>10.82</v>
      </c>
      <c r="H1761" s="39">
        <v>132</v>
      </c>
      <c r="I1761" s="39">
        <v>1</v>
      </c>
      <c r="J1761" s="40" t="s">
        <v>37</v>
      </c>
      <c r="K1761" s="46"/>
      <c r="L1761" s="42" t="str">
        <f t="shared" si="60"/>
        <v>1pieces</v>
      </c>
      <c r="M1761" s="43">
        <f t="shared" si="61"/>
        <v>132</v>
      </c>
      <c r="N1761" s="44" t="str">
        <f t="shared" si="62"/>
        <v>132pieces</v>
      </c>
      <c r="O1761" s="51">
        <f t="shared" si="64"/>
        <v>1428.24</v>
      </c>
      <c r="P1761" s="46"/>
      <c r="Q1761" s="46"/>
      <c r="R1761" s="46"/>
      <c r="S1761" s="46"/>
      <c r="T1761" s="46"/>
      <c r="U1761" s="46"/>
      <c r="V1761" s="46"/>
      <c r="W1761" s="46"/>
      <c r="X1761" s="46"/>
      <c r="Y1761" s="46"/>
      <c r="Z1761" s="46"/>
    </row>
    <row r="1762" spans="1:26" ht="13.5" customHeight="1">
      <c r="A1762" s="233">
        <v>726</v>
      </c>
      <c r="B1762" s="122" t="s">
        <v>866</v>
      </c>
      <c r="C1762" s="34" t="s">
        <v>82</v>
      </c>
      <c r="D1762" s="35"/>
      <c r="E1762" s="128" t="s">
        <v>867</v>
      </c>
      <c r="F1762" s="111" t="s">
        <v>76</v>
      </c>
      <c r="G1762" s="207">
        <v>19</v>
      </c>
      <c r="H1762" s="165">
        <v>2</v>
      </c>
      <c r="I1762" s="165">
        <v>19</v>
      </c>
      <c r="J1762" s="536" t="s">
        <v>59</v>
      </c>
      <c r="K1762" s="41" t="s">
        <v>26</v>
      </c>
      <c r="L1762" s="42" t="str">
        <f t="shared" si="60"/>
        <v>19grams</v>
      </c>
      <c r="M1762" s="43">
        <f t="shared" si="61"/>
        <v>38</v>
      </c>
      <c r="N1762" s="44" t="str">
        <f t="shared" si="62"/>
        <v>38grams</v>
      </c>
      <c r="O1762" s="51">
        <f t="shared" si="64"/>
        <v>38</v>
      </c>
      <c r="P1762" s="46"/>
      <c r="Q1762" s="46"/>
      <c r="R1762" s="46"/>
      <c r="S1762" s="46"/>
      <c r="T1762" s="46"/>
      <c r="U1762" s="46"/>
      <c r="V1762" s="46"/>
      <c r="W1762" s="46"/>
      <c r="X1762" s="46"/>
      <c r="Y1762" s="46"/>
      <c r="Z1762" s="46"/>
    </row>
    <row r="1763" spans="1:26" ht="13.5" customHeight="1">
      <c r="A1763" s="233">
        <v>727</v>
      </c>
      <c r="B1763" s="122" t="s">
        <v>1010</v>
      </c>
      <c r="C1763" s="34" t="s">
        <v>82</v>
      </c>
      <c r="D1763" s="35"/>
      <c r="E1763" s="122" t="s">
        <v>867</v>
      </c>
      <c r="F1763" s="111" t="s">
        <v>76</v>
      </c>
      <c r="G1763" s="207">
        <v>20.5</v>
      </c>
      <c r="H1763" s="165">
        <v>1</v>
      </c>
      <c r="I1763" s="165">
        <v>19</v>
      </c>
      <c r="J1763" s="130" t="s">
        <v>59</v>
      </c>
      <c r="K1763" s="41" t="s">
        <v>26</v>
      </c>
      <c r="L1763" s="42" t="str">
        <f t="shared" si="60"/>
        <v>19grams</v>
      </c>
      <c r="M1763" s="43">
        <f t="shared" si="61"/>
        <v>19</v>
      </c>
      <c r="N1763" s="44" t="str">
        <f t="shared" si="62"/>
        <v>19grams</v>
      </c>
      <c r="O1763" s="51">
        <f t="shared" si="64"/>
        <v>20.5</v>
      </c>
      <c r="P1763" s="46"/>
      <c r="Q1763" s="46"/>
      <c r="R1763" s="46"/>
      <c r="S1763" s="46"/>
      <c r="T1763" s="46"/>
      <c r="U1763" s="46"/>
      <c r="V1763" s="46"/>
      <c r="W1763" s="46"/>
      <c r="X1763" s="46"/>
      <c r="Y1763" s="46"/>
      <c r="Z1763" s="46"/>
    </row>
    <row r="1764" spans="1:26" ht="13.5" customHeight="1">
      <c r="A1764" s="233">
        <v>728</v>
      </c>
      <c r="B1764" s="122" t="s">
        <v>1324</v>
      </c>
      <c r="C1764" s="34" t="s">
        <v>82</v>
      </c>
      <c r="D1764" s="35"/>
      <c r="E1764" s="122" t="s">
        <v>2661</v>
      </c>
      <c r="F1764" s="111" t="s">
        <v>76</v>
      </c>
      <c r="G1764" s="207">
        <v>8.6999999999999993</v>
      </c>
      <c r="H1764" s="165">
        <v>5</v>
      </c>
      <c r="I1764" s="165">
        <v>1</v>
      </c>
      <c r="J1764" s="130" t="s">
        <v>59</v>
      </c>
      <c r="K1764" s="41" t="s">
        <v>26</v>
      </c>
      <c r="L1764" s="42" t="str">
        <f t="shared" si="60"/>
        <v>1grams</v>
      </c>
      <c r="M1764" s="43">
        <f t="shared" si="61"/>
        <v>5</v>
      </c>
      <c r="N1764" s="44" t="str">
        <f t="shared" si="62"/>
        <v>5grams</v>
      </c>
      <c r="O1764" s="51">
        <f t="shared" si="64"/>
        <v>43.5</v>
      </c>
      <c r="P1764" s="46"/>
      <c r="Q1764" s="46"/>
      <c r="R1764" s="46"/>
      <c r="S1764" s="46"/>
      <c r="T1764" s="46"/>
      <c r="U1764" s="46"/>
      <c r="V1764" s="46"/>
      <c r="W1764" s="46"/>
      <c r="X1764" s="46"/>
      <c r="Y1764" s="46"/>
      <c r="Z1764" s="46"/>
    </row>
    <row r="1765" spans="1:26" ht="13.5" customHeight="1">
      <c r="A1765" s="233">
        <v>728</v>
      </c>
      <c r="B1765" s="608" t="s">
        <v>1324</v>
      </c>
      <c r="C1765" s="34" t="s">
        <v>47</v>
      </c>
      <c r="D1765" s="59"/>
      <c r="E1765" s="116" t="s">
        <v>2661</v>
      </c>
      <c r="F1765" s="59"/>
      <c r="G1765" s="38">
        <v>7.77</v>
      </c>
      <c r="H1765" s="39">
        <v>116</v>
      </c>
      <c r="I1765" s="39">
        <v>1</v>
      </c>
      <c r="J1765" s="40" t="s">
        <v>37</v>
      </c>
      <c r="K1765" s="46"/>
      <c r="L1765" s="42" t="str">
        <f t="shared" si="60"/>
        <v>1pieces</v>
      </c>
      <c r="M1765" s="43">
        <f t="shared" si="61"/>
        <v>116</v>
      </c>
      <c r="N1765" s="44" t="str">
        <f t="shared" si="62"/>
        <v>116pieces</v>
      </c>
      <c r="O1765" s="51">
        <f t="shared" si="64"/>
        <v>901.31999999999994</v>
      </c>
      <c r="P1765" s="46"/>
      <c r="Q1765" s="46"/>
      <c r="R1765" s="46"/>
      <c r="S1765" s="46"/>
      <c r="T1765" s="46"/>
      <c r="U1765" s="46"/>
      <c r="V1765" s="46"/>
      <c r="W1765" s="46"/>
      <c r="X1765" s="46"/>
      <c r="Y1765" s="46"/>
      <c r="Z1765" s="46"/>
    </row>
    <row r="1766" spans="1:26" ht="13.5" customHeight="1">
      <c r="A1766" s="233">
        <v>729</v>
      </c>
      <c r="B1766" s="203" t="s">
        <v>1368</v>
      </c>
      <c r="C1766" s="34" t="s">
        <v>82</v>
      </c>
      <c r="D1766" s="9"/>
      <c r="E1766" s="122" t="s">
        <v>867</v>
      </c>
      <c r="F1766" s="111" t="s">
        <v>76</v>
      </c>
      <c r="G1766" s="442">
        <v>21.5</v>
      </c>
      <c r="H1766" s="129">
        <v>1</v>
      </c>
      <c r="I1766" s="129">
        <v>19</v>
      </c>
      <c r="J1766" s="130" t="s">
        <v>59</v>
      </c>
      <c r="K1766" s="41" t="s">
        <v>26</v>
      </c>
      <c r="L1766" s="42" t="str">
        <f t="shared" si="60"/>
        <v>19grams</v>
      </c>
      <c r="M1766" s="43">
        <f t="shared" si="61"/>
        <v>19</v>
      </c>
      <c r="N1766" s="44" t="str">
        <f t="shared" si="62"/>
        <v>19grams</v>
      </c>
      <c r="O1766" s="51">
        <f t="shared" si="64"/>
        <v>21.5</v>
      </c>
      <c r="P1766" s="46"/>
      <c r="Q1766" s="46"/>
      <c r="R1766" s="46"/>
      <c r="S1766" s="46"/>
      <c r="T1766" s="46"/>
      <c r="U1766" s="46"/>
      <c r="V1766" s="46"/>
      <c r="W1766" s="46"/>
      <c r="X1766" s="46"/>
      <c r="Y1766" s="46"/>
      <c r="Z1766" s="46"/>
    </row>
    <row r="1767" spans="1:26" ht="13.5" customHeight="1">
      <c r="A1767" s="233">
        <v>730</v>
      </c>
      <c r="B1767" s="203" t="s">
        <v>1916</v>
      </c>
      <c r="C1767" s="34" t="s">
        <v>82</v>
      </c>
      <c r="D1767" s="565"/>
      <c r="E1767" s="122" t="s">
        <v>867</v>
      </c>
      <c r="F1767" s="111" t="s">
        <v>76</v>
      </c>
      <c r="G1767" s="442">
        <v>20.5</v>
      </c>
      <c r="H1767" s="129">
        <v>4</v>
      </c>
      <c r="I1767" s="129">
        <v>19</v>
      </c>
      <c r="J1767" s="130" t="s">
        <v>59</v>
      </c>
      <c r="K1767" s="41" t="s">
        <v>26</v>
      </c>
      <c r="L1767" s="42" t="str">
        <f t="shared" si="60"/>
        <v>19grams</v>
      </c>
      <c r="M1767" s="43">
        <f t="shared" si="61"/>
        <v>76</v>
      </c>
      <c r="N1767" s="44" t="str">
        <f t="shared" si="62"/>
        <v>76grams</v>
      </c>
      <c r="O1767" s="51">
        <f t="shared" si="64"/>
        <v>82</v>
      </c>
      <c r="P1767" s="46"/>
      <c r="Q1767" s="46"/>
      <c r="R1767" s="46"/>
      <c r="S1767" s="46"/>
      <c r="T1767" s="46"/>
      <c r="U1767" s="46"/>
      <c r="V1767" s="46"/>
      <c r="W1767" s="46"/>
      <c r="X1767" s="46"/>
      <c r="Y1767" s="46"/>
      <c r="Z1767" s="46"/>
    </row>
    <row r="1768" spans="1:26" ht="13.5" customHeight="1">
      <c r="A1768" s="233">
        <v>731</v>
      </c>
      <c r="B1768" s="609" t="s">
        <v>2152</v>
      </c>
      <c r="C1768" s="34" t="s">
        <v>82</v>
      </c>
      <c r="D1768" s="565"/>
      <c r="E1768" s="610" t="s">
        <v>2153</v>
      </c>
      <c r="F1768" s="111" t="s">
        <v>76</v>
      </c>
      <c r="G1768" s="611">
        <v>7.37</v>
      </c>
      <c r="H1768" s="129">
        <v>2</v>
      </c>
      <c r="I1768" s="612">
        <v>1</v>
      </c>
      <c r="J1768" s="613" t="s">
        <v>59</v>
      </c>
      <c r="K1768" s="41" t="s">
        <v>26</v>
      </c>
      <c r="L1768" s="42" t="str">
        <f t="shared" si="60"/>
        <v>1grams</v>
      </c>
      <c r="M1768" s="43">
        <f t="shared" si="61"/>
        <v>2</v>
      </c>
      <c r="N1768" s="44" t="str">
        <f t="shared" si="62"/>
        <v>2grams</v>
      </c>
      <c r="O1768" s="51">
        <f t="shared" si="64"/>
        <v>14.74</v>
      </c>
      <c r="P1768" s="46"/>
      <c r="Q1768" s="46"/>
      <c r="R1768" s="46"/>
      <c r="S1768" s="46"/>
      <c r="T1768" s="46"/>
      <c r="U1768" s="46"/>
      <c r="V1768" s="46"/>
      <c r="W1768" s="46"/>
      <c r="X1768" s="46"/>
      <c r="Y1768" s="46"/>
      <c r="Z1768" s="46"/>
    </row>
    <row r="1769" spans="1:26" ht="13.5" customHeight="1">
      <c r="A1769" s="233">
        <v>731</v>
      </c>
      <c r="B1769" s="614" t="s">
        <v>2152</v>
      </c>
      <c r="C1769" s="34" t="s">
        <v>47</v>
      </c>
      <c r="D1769" s="58"/>
      <c r="E1769" s="185" t="s">
        <v>2153</v>
      </c>
      <c r="F1769" s="59"/>
      <c r="G1769" s="38">
        <v>6.69</v>
      </c>
      <c r="H1769" s="81">
        <v>354</v>
      </c>
      <c r="I1769" s="39">
        <v>1</v>
      </c>
      <c r="J1769" s="86" t="s">
        <v>37</v>
      </c>
      <c r="K1769" s="46"/>
      <c r="L1769" s="42" t="str">
        <f t="shared" si="60"/>
        <v>1pieces</v>
      </c>
      <c r="M1769" s="43">
        <f t="shared" si="61"/>
        <v>354</v>
      </c>
      <c r="N1769" s="44" t="str">
        <f t="shared" si="62"/>
        <v>354pieces</v>
      </c>
      <c r="O1769" s="51">
        <f t="shared" si="64"/>
        <v>2368.2600000000002</v>
      </c>
      <c r="P1769" s="46"/>
      <c r="Q1769" s="46"/>
      <c r="R1769" s="46"/>
      <c r="S1769" s="46"/>
      <c r="T1769" s="46"/>
      <c r="U1769" s="46"/>
      <c r="V1769" s="46"/>
      <c r="W1769" s="46"/>
      <c r="X1769" s="46"/>
      <c r="Y1769" s="46"/>
      <c r="Z1769" s="46"/>
    </row>
    <row r="1770" spans="1:26" ht="13.5" customHeight="1">
      <c r="A1770" s="233">
        <v>732</v>
      </c>
      <c r="B1770" s="203" t="s">
        <v>189</v>
      </c>
      <c r="C1770" s="34" t="s">
        <v>82</v>
      </c>
      <c r="D1770" s="565"/>
      <c r="E1770" s="203" t="s">
        <v>190</v>
      </c>
      <c r="F1770" s="111" t="s">
        <v>76</v>
      </c>
      <c r="G1770" s="205">
        <v>559</v>
      </c>
      <c r="H1770" s="129">
        <v>1</v>
      </c>
      <c r="I1770" s="129">
        <v>1000</v>
      </c>
      <c r="J1770" s="130" t="s">
        <v>59</v>
      </c>
      <c r="K1770" s="41" t="s">
        <v>26</v>
      </c>
      <c r="L1770" s="42" t="str">
        <f t="shared" si="60"/>
        <v>1000grams</v>
      </c>
      <c r="M1770" s="43">
        <f t="shared" si="61"/>
        <v>1000</v>
      </c>
      <c r="N1770" s="44" t="str">
        <f t="shared" si="62"/>
        <v>1000grams</v>
      </c>
      <c r="O1770" s="51">
        <f t="shared" si="64"/>
        <v>559</v>
      </c>
      <c r="P1770" s="46"/>
      <c r="Q1770" s="46"/>
      <c r="R1770" s="46"/>
      <c r="S1770" s="46"/>
      <c r="T1770" s="46"/>
      <c r="U1770" s="46"/>
      <c r="V1770" s="46"/>
      <c r="W1770" s="46"/>
      <c r="X1770" s="46"/>
      <c r="Y1770" s="46"/>
      <c r="Z1770" s="46"/>
    </row>
    <row r="1771" spans="1:26" ht="13.5" customHeight="1">
      <c r="A1771" s="233">
        <v>733</v>
      </c>
      <c r="B1771" s="203" t="s">
        <v>128</v>
      </c>
      <c r="C1771" s="34" t="s">
        <v>82</v>
      </c>
      <c r="D1771" s="565"/>
      <c r="E1771" s="203" t="s">
        <v>130</v>
      </c>
      <c r="F1771" s="111" t="s">
        <v>76</v>
      </c>
      <c r="G1771" s="307">
        <v>92</v>
      </c>
      <c r="H1771" s="129">
        <v>2</v>
      </c>
      <c r="I1771" s="129">
        <v>270</v>
      </c>
      <c r="J1771" s="240" t="s">
        <v>59</v>
      </c>
      <c r="K1771" s="41" t="s">
        <v>26</v>
      </c>
      <c r="L1771" s="42" t="str">
        <f t="shared" si="60"/>
        <v>270grams</v>
      </c>
      <c r="M1771" s="43">
        <f t="shared" si="61"/>
        <v>540</v>
      </c>
      <c r="N1771" s="44" t="str">
        <f t="shared" si="62"/>
        <v>540grams</v>
      </c>
      <c r="O1771" s="51">
        <f t="shared" si="64"/>
        <v>184</v>
      </c>
      <c r="P1771" s="46"/>
      <c r="Q1771" s="46"/>
      <c r="R1771" s="46"/>
      <c r="S1771" s="46"/>
      <c r="T1771" s="46"/>
      <c r="U1771" s="46"/>
      <c r="V1771" s="46"/>
      <c r="W1771" s="46"/>
      <c r="X1771" s="46"/>
      <c r="Y1771" s="46"/>
      <c r="Z1771" s="46"/>
    </row>
    <row r="1772" spans="1:26" ht="13.5" customHeight="1">
      <c r="A1772" s="233">
        <v>734</v>
      </c>
      <c r="B1772" s="203" t="s">
        <v>286</v>
      </c>
      <c r="C1772" s="34" t="s">
        <v>82</v>
      </c>
      <c r="D1772" s="9"/>
      <c r="E1772" s="203" t="s">
        <v>287</v>
      </c>
      <c r="F1772" s="111" t="s">
        <v>76</v>
      </c>
      <c r="G1772" s="205">
        <v>28</v>
      </c>
      <c r="H1772" s="239">
        <v>1</v>
      </c>
      <c r="I1772" s="129">
        <v>180</v>
      </c>
      <c r="J1772" s="240" t="s">
        <v>59</v>
      </c>
      <c r="K1772" s="41" t="s">
        <v>26</v>
      </c>
      <c r="L1772" s="42" t="str">
        <f t="shared" si="60"/>
        <v>180grams</v>
      </c>
      <c r="M1772" s="43">
        <f t="shared" si="61"/>
        <v>180</v>
      </c>
      <c r="N1772" s="44" t="str">
        <f t="shared" si="62"/>
        <v>180grams</v>
      </c>
      <c r="O1772" s="51">
        <f t="shared" si="64"/>
        <v>28</v>
      </c>
      <c r="P1772" s="46"/>
      <c r="Q1772" s="46"/>
      <c r="R1772" s="46"/>
      <c r="S1772" s="46"/>
      <c r="T1772" s="46"/>
      <c r="U1772" s="46"/>
      <c r="V1772" s="46"/>
      <c r="W1772" s="46"/>
      <c r="X1772" s="46"/>
      <c r="Y1772" s="46"/>
      <c r="Z1772" s="46"/>
    </row>
    <row r="1773" spans="1:26" ht="13.5" customHeight="1">
      <c r="A1773" s="233">
        <v>734</v>
      </c>
      <c r="B1773" s="93" t="s">
        <v>286</v>
      </c>
      <c r="C1773" s="34" t="s">
        <v>47</v>
      </c>
      <c r="D1773" s="58"/>
      <c r="E1773" s="149" t="s">
        <v>288</v>
      </c>
      <c r="F1773" s="59"/>
      <c r="G1773" s="108">
        <v>31.1</v>
      </c>
      <c r="H1773" s="81">
        <v>1</v>
      </c>
      <c r="I1773" s="81">
        <v>1</v>
      </c>
      <c r="J1773" s="88" t="s">
        <v>59</v>
      </c>
      <c r="K1773" s="46"/>
      <c r="L1773" s="42" t="str">
        <f t="shared" si="60"/>
        <v>1grams</v>
      </c>
      <c r="M1773" s="43">
        <f t="shared" si="61"/>
        <v>1</v>
      </c>
      <c r="N1773" s="44" t="str">
        <f t="shared" si="62"/>
        <v>1grams</v>
      </c>
      <c r="O1773" s="51">
        <f t="shared" si="64"/>
        <v>31.1</v>
      </c>
      <c r="P1773" s="46"/>
      <c r="Q1773" s="46"/>
      <c r="R1773" s="46"/>
      <c r="S1773" s="46"/>
      <c r="T1773" s="46"/>
      <c r="U1773" s="46"/>
      <c r="V1773" s="46"/>
      <c r="W1773" s="46"/>
      <c r="X1773" s="46"/>
      <c r="Y1773" s="46"/>
      <c r="Z1773" s="46"/>
    </row>
    <row r="1774" spans="1:26" ht="13.5" customHeight="1">
      <c r="A1774" s="233">
        <v>734</v>
      </c>
      <c r="B1774" s="93" t="s">
        <v>286</v>
      </c>
      <c r="C1774" s="94" t="s">
        <v>68</v>
      </c>
      <c r="D1774" s="58"/>
      <c r="E1774" s="91"/>
      <c r="F1774" s="59"/>
      <c r="G1774" s="95">
        <v>0.17222222222222219</v>
      </c>
      <c r="H1774" s="308">
        <v>5220</v>
      </c>
      <c r="I1774" s="97">
        <v>180</v>
      </c>
      <c r="J1774" s="110" t="s">
        <v>59</v>
      </c>
      <c r="K1774" s="46"/>
      <c r="L1774" s="42" t="str">
        <f t="shared" si="60"/>
        <v>180grams</v>
      </c>
      <c r="M1774" s="43">
        <f t="shared" si="61"/>
        <v>939600</v>
      </c>
      <c r="N1774" s="44" t="str">
        <f t="shared" si="62"/>
        <v>939600grams</v>
      </c>
      <c r="O1774" s="51">
        <f t="shared" si="64"/>
        <v>898.99999999999989</v>
      </c>
      <c r="P1774" s="46"/>
      <c r="Q1774" s="46"/>
      <c r="R1774" s="46"/>
      <c r="S1774" s="46"/>
      <c r="T1774" s="46"/>
      <c r="U1774" s="46"/>
      <c r="V1774" s="46"/>
      <c r="W1774" s="46"/>
      <c r="X1774" s="46"/>
      <c r="Y1774" s="46"/>
      <c r="Z1774" s="46"/>
    </row>
    <row r="1775" spans="1:26" ht="13.5" customHeight="1">
      <c r="A1775" s="233">
        <v>735</v>
      </c>
      <c r="B1775" s="203" t="s">
        <v>2068</v>
      </c>
      <c r="C1775" s="34" t="s">
        <v>82</v>
      </c>
      <c r="D1775" s="525"/>
      <c r="E1775" s="203" t="s">
        <v>2069</v>
      </c>
      <c r="F1775" s="111" t="s">
        <v>76</v>
      </c>
      <c r="G1775" s="205">
        <v>139</v>
      </c>
      <c r="H1775" s="129">
        <v>1</v>
      </c>
      <c r="I1775" s="129">
        <v>185</v>
      </c>
      <c r="J1775" s="240" t="s">
        <v>59</v>
      </c>
      <c r="K1775" s="41" t="s">
        <v>26</v>
      </c>
      <c r="L1775" s="42" t="str">
        <f t="shared" si="60"/>
        <v>185grams</v>
      </c>
      <c r="M1775" s="43">
        <f t="shared" si="61"/>
        <v>185</v>
      </c>
      <c r="N1775" s="44" t="str">
        <f t="shared" si="62"/>
        <v>185grams</v>
      </c>
      <c r="O1775" s="51">
        <f t="shared" si="64"/>
        <v>139</v>
      </c>
      <c r="P1775" s="46"/>
      <c r="Q1775" s="46"/>
      <c r="R1775" s="46"/>
      <c r="S1775" s="46"/>
      <c r="T1775" s="46"/>
      <c r="U1775" s="46"/>
      <c r="V1775" s="46"/>
      <c r="W1775" s="46"/>
      <c r="X1775" s="46"/>
      <c r="Y1775" s="46"/>
      <c r="Z1775" s="46"/>
    </row>
    <row r="1776" spans="1:26" ht="13.5" customHeight="1">
      <c r="A1776" s="233">
        <v>736</v>
      </c>
      <c r="B1776" s="203" t="s">
        <v>2539</v>
      </c>
      <c r="C1776" s="34" t="s">
        <v>82</v>
      </c>
      <c r="D1776" s="35"/>
      <c r="E1776" s="203" t="s">
        <v>2541</v>
      </c>
      <c r="F1776" s="111" t="s">
        <v>76</v>
      </c>
      <c r="G1776" s="205">
        <v>56.75</v>
      </c>
      <c r="H1776" s="129">
        <v>2</v>
      </c>
      <c r="I1776" s="129">
        <v>130</v>
      </c>
      <c r="J1776" s="240" t="s">
        <v>59</v>
      </c>
      <c r="K1776" s="41" t="s">
        <v>26</v>
      </c>
      <c r="L1776" s="42" t="str">
        <f t="shared" si="60"/>
        <v>130grams</v>
      </c>
      <c r="M1776" s="43">
        <f t="shared" si="61"/>
        <v>260</v>
      </c>
      <c r="N1776" s="44" t="str">
        <f t="shared" si="62"/>
        <v>260grams</v>
      </c>
      <c r="O1776" s="51">
        <f t="shared" si="64"/>
        <v>113.5</v>
      </c>
      <c r="P1776" s="46"/>
      <c r="Q1776" s="46"/>
      <c r="R1776" s="46"/>
      <c r="S1776" s="46"/>
      <c r="T1776" s="46"/>
      <c r="U1776" s="46"/>
      <c r="V1776" s="46"/>
      <c r="W1776" s="46"/>
      <c r="X1776" s="46"/>
      <c r="Y1776" s="46"/>
      <c r="Z1776" s="46"/>
    </row>
    <row r="1777" spans="1:26" ht="13.5" customHeight="1">
      <c r="A1777" s="233">
        <v>736</v>
      </c>
      <c r="B1777" s="542" t="s">
        <v>2539</v>
      </c>
      <c r="C1777" s="34" t="s">
        <v>47</v>
      </c>
      <c r="D1777" s="58"/>
      <c r="E1777" s="149" t="s">
        <v>2540</v>
      </c>
      <c r="F1777" s="59"/>
      <c r="G1777" s="108">
        <v>49.92</v>
      </c>
      <c r="H1777" s="81">
        <v>19</v>
      </c>
      <c r="I1777" s="81">
        <v>1</v>
      </c>
      <c r="J1777" s="88" t="s">
        <v>301</v>
      </c>
      <c r="K1777" s="46"/>
      <c r="L1777" s="42" t="str">
        <f t="shared" si="60"/>
        <v>1drained weight grams</v>
      </c>
      <c r="M1777" s="43">
        <f t="shared" si="61"/>
        <v>19</v>
      </c>
      <c r="N1777" s="44" t="str">
        <f t="shared" si="62"/>
        <v>19drained weight grams</v>
      </c>
      <c r="O1777" s="51">
        <f t="shared" si="64"/>
        <v>948.48</v>
      </c>
      <c r="P1777" s="46"/>
      <c r="Q1777" s="46"/>
      <c r="R1777" s="46"/>
      <c r="S1777" s="46"/>
      <c r="T1777" s="46"/>
      <c r="U1777" s="46"/>
      <c r="V1777" s="46"/>
      <c r="W1777" s="46"/>
      <c r="X1777" s="46"/>
      <c r="Y1777" s="46"/>
      <c r="Z1777" s="46"/>
    </row>
    <row r="1778" spans="1:26" ht="13.5" customHeight="1">
      <c r="A1778" s="233">
        <v>737</v>
      </c>
      <c r="B1778" s="203" t="s">
        <v>2559</v>
      </c>
      <c r="C1778" s="34" t="s">
        <v>82</v>
      </c>
      <c r="D1778" s="9"/>
      <c r="E1778" s="203" t="s">
        <v>2560</v>
      </c>
      <c r="F1778" s="111" t="s">
        <v>76</v>
      </c>
      <c r="G1778" s="205">
        <v>93.6</v>
      </c>
      <c r="H1778" s="129">
        <v>1</v>
      </c>
      <c r="I1778" s="129">
        <v>304</v>
      </c>
      <c r="J1778" s="240" t="s">
        <v>59</v>
      </c>
      <c r="K1778" s="41" t="s">
        <v>26</v>
      </c>
      <c r="L1778" s="42" t="str">
        <f t="shared" si="60"/>
        <v>304grams</v>
      </c>
      <c r="M1778" s="43">
        <f t="shared" si="61"/>
        <v>304</v>
      </c>
      <c r="N1778" s="44" t="str">
        <f t="shared" si="62"/>
        <v>304grams</v>
      </c>
      <c r="O1778" s="51">
        <f t="shared" si="64"/>
        <v>93.6</v>
      </c>
      <c r="P1778" s="46"/>
      <c r="Q1778" s="46"/>
      <c r="R1778" s="46"/>
      <c r="S1778" s="46"/>
      <c r="T1778" s="46"/>
      <c r="U1778" s="46"/>
      <c r="V1778" s="46"/>
      <c r="W1778" s="46"/>
      <c r="X1778" s="46"/>
      <c r="Y1778" s="46"/>
      <c r="Z1778" s="46"/>
    </row>
    <row r="1779" spans="1:26" ht="13.5" customHeight="1">
      <c r="A1779" s="233">
        <v>738</v>
      </c>
      <c r="B1779" s="203" t="s">
        <v>2335</v>
      </c>
      <c r="C1779" s="34" t="s">
        <v>82</v>
      </c>
      <c r="D1779" s="9"/>
      <c r="E1779" s="203" t="s">
        <v>2336</v>
      </c>
      <c r="F1779" s="111" t="s">
        <v>76</v>
      </c>
      <c r="G1779" s="205">
        <v>258</v>
      </c>
      <c r="H1779" s="129">
        <v>1</v>
      </c>
      <c r="I1779" s="129">
        <v>595</v>
      </c>
      <c r="J1779" s="240" t="s">
        <v>59</v>
      </c>
      <c r="K1779" s="41" t="s">
        <v>26</v>
      </c>
      <c r="L1779" s="42" t="str">
        <f t="shared" si="60"/>
        <v>595grams</v>
      </c>
      <c r="M1779" s="43">
        <f t="shared" si="61"/>
        <v>595</v>
      </c>
      <c r="N1779" s="44" t="str">
        <f t="shared" si="62"/>
        <v>595grams</v>
      </c>
      <c r="O1779" s="51">
        <f t="shared" si="64"/>
        <v>258</v>
      </c>
      <c r="P1779" s="46"/>
      <c r="Q1779" s="46"/>
      <c r="R1779" s="46"/>
      <c r="S1779" s="46"/>
      <c r="T1779" s="46"/>
      <c r="U1779" s="46"/>
      <c r="V1779" s="46"/>
      <c r="W1779" s="46"/>
      <c r="X1779" s="46"/>
      <c r="Y1779" s="46"/>
      <c r="Z1779" s="46"/>
    </row>
    <row r="1780" spans="1:26" ht="13.5" customHeight="1">
      <c r="A1780" s="233">
        <v>739</v>
      </c>
      <c r="B1780" s="615" t="s">
        <v>791</v>
      </c>
      <c r="C1780" s="34" t="s">
        <v>82</v>
      </c>
      <c r="D1780" s="9"/>
      <c r="E1780" s="420" t="s">
        <v>792</v>
      </c>
      <c r="F1780" s="111" t="s">
        <v>76</v>
      </c>
      <c r="G1780" s="421">
        <v>44.75</v>
      </c>
      <c r="H1780" s="422">
        <v>3</v>
      </c>
      <c r="I1780" s="422">
        <v>425</v>
      </c>
      <c r="J1780" s="240" t="s">
        <v>59</v>
      </c>
      <c r="K1780" s="41" t="s">
        <v>26</v>
      </c>
      <c r="L1780" s="42" t="str">
        <f t="shared" si="60"/>
        <v>425grams</v>
      </c>
      <c r="M1780" s="43">
        <f t="shared" si="61"/>
        <v>1275</v>
      </c>
      <c r="N1780" s="44" t="str">
        <f t="shared" si="62"/>
        <v>1275grams</v>
      </c>
      <c r="O1780" s="51">
        <f t="shared" si="64"/>
        <v>134.25</v>
      </c>
      <c r="P1780" s="46"/>
      <c r="Q1780" s="46"/>
      <c r="R1780" s="46"/>
      <c r="S1780" s="46"/>
      <c r="T1780" s="46"/>
      <c r="U1780" s="46"/>
      <c r="V1780" s="46"/>
      <c r="W1780" s="46"/>
      <c r="X1780" s="46"/>
      <c r="Y1780" s="46"/>
      <c r="Z1780" s="46"/>
    </row>
    <row r="1781" spans="1:26" ht="13.5" customHeight="1">
      <c r="A1781" s="233">
        <v>740</v>
      </c>
      <c r="B1781" s="122" t="s">
        <v>1128</v>
      </c>
      <c r="C1781" s="34" t="s">
        <v>82</v>
      </c>
      <c r="D1781" s="9"/>
      <c r="E1781" s="122" t="s">
        <v>1129</v>
      </c>
      <c r="F1781" s="111" t="s">
        <v>76</v>
      </c>
      <c r="G1781" s="207">
        <v>159.80000000000001</v>
      </c>
      <c r="H1781" s="165">
        <v>4</v>
      </c>
      <c r="I1781" s="165">
        <v>160</v>
      </c>
      <c r="J1781" s="240" t="s">
        <v>59</v>
      </c>
      <c r="K1781" s="41" t="s">
        <v>26</v>
      </c>
      <c r="L1781" s="42" t="str">
        <f t="shared" si="60"/>
        <v>160grams</v>
      </c>
      <c r="M1781" s="43">
        <f t="shared" si="61"/>
        <v>640</v>
      </c>
      <c r="N1781" s="44" t="str">
        <f t="shared" si="62"/>
        <v>640grams</v>
      </c>
      <c r="O1781" s="51">
        <f t="shared" si="64"/>
        <v>639.20000000000005</v>
      </c>
      <c r="P1781" s="46"/>
      <c r="Q1781" s="46"/>
      <c r="R1781" s="46"/>
      <c r="S1781" s="46"/>
      <c r="T1781" s="46"/>
      <c r="U1781" s="46"/>
      <c r="V1781" s="46"/>
      <c r="W1781" s="46"/>
      <c r="X1781" s="46"/>
      <c r="Y1781" s="46"/>
      <c r="Z1781" s="46"/>
    </row>
    <row r="1782" spans="1:26" ht="13.5" customHeight="1">
      <c r="A1782" s="233">
        <v>740</v>
      </c>
      <c r="B1782" s="128" t="s">
        <v>1126</v>
      </c>
      <c r="C1782" s="34" t="s">
        <v>82</v>
      </c>
      <c r="D1782" s="9"/>
      <c r="E1782" s="128" t="s">
        <v>1127</v>
      </c>
      <c r="F1782" s="111" t="s">
        <v>76</v>
      </c>
      <c r="G1782" s="207">
        <v>198</v>
      </c>
      <c r="H1782" s="165">
        <v>2</v>
      </c>
      <c r="I1782" s="165">
        <v>200</v>
      </c>
      <c r="J1782" s="240" t="s">
        <v>59</v>
      </c>
      <c r="K1782" s="41" t="s">
        <v>26</v>
      </c>
      <c r="L1782" s="42" t="str">
        <f t="shared" si="60"/>
        <v>200grams</v>
      </c>
      <c r="M1782" s="43">
        <f t="shared" si="61"/>
        <v>400</v>
      </c>
      <c r="N1782" s="44" t="str">
        <f t="shared" si="62"/>
        <v>400grams</v>
      </c>
      <c r="O1782" s="51">
        <f t="shared" si="64"/>
        <v>396</v>
      </c>
      <c r="P1782" s="46"/>
      <c r="Q1782" s="46"/>
      <c r="R1782" s="46"/>
      <c r="S1782" s="46"/>
      <c r="T1782" s="46"/>
      <c r="U1782" s="46"/>
      <c r="V1782" s="46"/>
      <c r="W1782" s="46"/>
      <c r="X1782" s="46"/>
      <c r="Y1782" s="46"/>
      <c r="Z1782" s="46"/>
    </row>
    <row r="1783" spans="1:26" ht="13.5" customHeight="1">
      <c r="A1783" s="233">
        <v>741</v>
      </c>
      <c r="B1783" s="128" t="s">
        <v>1921</v>
      </c>
      <c r="C1783" s="34" t="s">
        <v>82</v>
      </c>
      <c r="D1783" s="9"/>
      <c r="E1783" s="122" t="s">
        <v>1922</v>
      </c>
      <c r="F1783" s="111" t="s">
        <v>76</v>
      </c>
      <c r="G1783" s="207">
        <v>38.5</v>
      </c>
      <c r="H1783" s="379">
        <v>2</v>
      </c>
      <c r="I1783" s="165">
        <v>137</v>
      </c>
      <c r="J1783" s="240" t="s">
        <v>59</v>
      </c>
      <c r="K1783" s="41" t="s">
        <v>26</v>
      </c>
      <c r="L1783" s="42" t="str">
        <f t="shared" si="60"/>
        <v>137grams</v>
      </c>
      <c r="M1783" s="43">
        <f t="shared" si="61"/>
        <v>274</v>
      </c>
      <c r="N1783" s="44" t="str">
        <f t="shared" si="62"/>
        <v>274grams</v>
      </c>
      <c r="O1783" s="51">
        <f t="shared" si="64"/>
        <v>77</v>
      </c>
      <c r="P1783" s="46"/>
      <c r="Q1783" s="46"/>
      <c r="R1783" s="46"/>
      <c r="S1783" s="46"/>
      <c r="T1783" s="46"/>
      <c r="U1783" s="46"/>
      <c r="V1783" s="46"/>
      <c r="W1783" s="46"/>
      <c r="X1783" s="46"/>
      <c r="Y1783" s="46"/>
      <c r="Z1783" s="46"/>
    </row>
    <row r="1784" spans="1:26" ht="13.5" customHeight="1">
      <c r="A1784" s="233">
        <v>742</v>
      </c>
      <c r="B1784" s="283" t="s">
        <v>890</v>
      </c>
      <c r="C1784" s="34" t="s">
        <v>82</v>
      </c>
      <c r="D1784" s="9"/>
      <c r="E1784" s="140" t="s">
        <v>322</v>
      </c>
      <c r="F1784" s="111" t="s">
        <v>76</v>
      </c>
      <c r="G1784" s="284">
        <v>309</v>
      </c>
      <c r="H1784" s="285">
        <v>7</v>
      </c>
      <c r="I1784" s="285">
        <v>1</v>
      </c>
      <c r="J1784" s="527" t="s">
        <v>86</v>
      </c>
      <c r="K1784" s="41" t="s">
        <v>26</v>
      </c>
      <c r="L1784" s="42" t="str">
        <f t="shared" si="60"/>
        <v>1gallons</v>
      </c>
      <c r="M1784" s="43">
        <f t="shared" si="61"/>
        <v>7</v>
      </c>
      <c r="N1784" s="44" t="str">
        <f t="shared" si="62"/>
        <v>7gallons</v>
      </c>
      <c r="O1784" s="51">
        <f t="shared" si="64"/>
        <v>2163</v>
      </c>
      <c r="P1784" s="46"/>
      <c r="Q1784" s="46"/>
      <c r="R1784" s="46"/>
      <c r="S1784" s="46"/>
      <c r="T1784" s="46"/>
      <c r="U1784" s="46"/>
      <c r="V1784" s="46"/>
      <c r="W1784" s="46"/>
      <c r="X1784" s="46"/>
      <c r="Y1784" s="46"/>
      <c r="Z1784" s="46"/>
    </row>
    <row r="1785" spans="1:26" ht="13.5" customHeight="1">
      <c r="A1785" s="233">
        <v>742</v>
      </c>
      <c r="B1785" s="286" t="s">
        <v>890</v>
      </c>
      <c r="C1785" s="34" t="s">
        <v>47</v>
      </c>
      <c r="D1785" s="58"/>
      <c r="E1785" s="50" t="s">
        <v>322</v>
      </c>
      <c r="F1785" s="59"/>
      <c r="G1785" s="38">
        <v>309</v>
      </c>
      <c r="H1785" s="39">
        <v>16</v>
      </c>
      <c r="I1785" s="81">
        <v>1</v>
      </c>
      <c r="J1785" s="121" t="s">
        <v>86</v>
      </c>
      <c r="K1785" s="46"/>
      <c r="L1785" s="42" t="str">
        <f t="shared" si="60"/>
        <v>1gallons</v>
      </c>
      <c r="M1785" s="43">
        <f t="shared" si="61"/>
        <v>16</v>
      </c>
      <c r="N1785" s="44" t="str">
        <f t="shared" si="62"/>
        <v>16gallons</v>
      </c>
      <c r="O1785" s="51">
        <f t="shared" si="64"/>
        <v>4944</v>
      </c>
      <c r="P1785" s="46"/>
      <c r="Q1785" s="46"/>
      <c r="R1785" s="46"/>
      <c r="S1785" s="46"/>
      <c r="T1785" s="46"/>
      <c r="U1785" s="46"/>
      <c r="V1785" s="46"/>
      <c r="W1785" s="46"/>
      <c r="X1785" s="46"/>
      <c r="Y1785" s="46"/>
      <c r="Z1785" s="46"/>
    </row>
    <row r="1786" spans="1:26" ht="13.5" customHeight="1">
      <c r="A1786" s="233">
        <v>743</v>
      </c>
      <c r="B1786" s="122" t="s">
        <v>1075</v>
      </c>
      <c r="C1786" s="34" t="s">
        <v>82</v>
      </c>
      <c r="D1786" s="9"/>
      <c r="E1786" s="128" t="s">
        <v>322</v>
      </c>
      <c r="F1786" s="111" t="s">
        <v>76</v>
      </c>
      <c r="G1786" s="205">
        <v>372</v>
      </c>
      <c r="H1786" s="129">
        <v>3</v>
      </c>
      <c r="I1786" s="129">
        <v>1</v>
      </c>
      <c r="J1786" s="130" t="s">
        <v>86</v>
      </c>
      <c r="K1786" s="41" t="s">
        <v>26</v>
      </c>
      <c r="L1786" s="42" t="str">
        <f t="shared" si="60"/>
        <v>1gallons</v>
      </c>
      <c r="M1786" s="43">
        <f t="shared" si="61"/>
        <v>3</v>
      </c>
      <c r="N1786" s="44" t="str">
        <f t="shared" si="62"/>
        <v>3gallons</v>
      </c>
      <c r="O1786" s="51">
        <f t="shared" si="64"/>
        <v>1116</v>
      </c>
      <c r="P1786" s="46"/>
      <c r="Q1786" s="46"/>
      <c r="R1786" s="46"/>
      <c r="S1786" s="46"/>
      <c r="T1786" s="46"/>
      <c r="U1786" s="46"/>
      <c r="V1786" s="46"/>
      <c r="W1786" s="46"/>
      <c r="X1786" s="46"/>
      <c r="Y1786" s="46"/>
      <c r="Z1786" s="46"/>
    </row>
    <row r="1787" spans="1:26" ht="13.5" customHeight="1">
      <c r="A1787" s="233">
        <v>743</v>
      </c>
      <c r="B1787" s="57" t="s">
        <v>1075</v>
      </c>
      <c r="C1787" s="94" t="s">
        <v>68</v>
      </c>
      <c r="D1787" s="58"/>
      <c r="E1787" s="116"/>
      <c r="F1787" s="59"/>
      <c r="G1787" s="95">
        <v>342</v>
      </c>
      <c r="H1787" s="97">
        <v>1</v>
      </c>
      <c r="I1787" s="97">
        <v>1</v>
      </c>
      <c r="J1787" s="131" t="s">
        <v>86</v>
      </c>
      <c r="K1787" s="46"/>
      <c r="L1787" s="42" t="str">
        <f t="shared" si="60"/>
        <v>1gallons</v>
      </c>
      <c r="M1787" s="43">
        <f t="shared" si="61"/>
        <v>1</v>
      </c>
      <c r="N1787" s="44" t="str">
        <f t="shared" si="62"/>
        <v>1gallons</v>
      </c>
      <c r="O1787" s="51">
        <f t="shared" si="64"/>
        <v>342</v>
      </c>
      <c r="P1787" s="46"/>
      <c r="Q1787" s="46"/>
      <c r="R1787" s="46"/>
      <c r="S1787" s="46"/>
      <c r="T1787" s="46"/>
      <c r="U1787" s="46"/>
      <c r="V1787" s="46"/>
      <c r="W1787" s="46"/>
      <c r="X1787" s="46"/>
      <c r="Y1787" s="46"/>
      <c r="Z1787" s="46"/>
    </row>
    <row r="1788" spans="1:26" ht="13.5" customHeight="1">
      <c r="A1788" s="233">
        <v>744</v>
      </c>
      <c r="B1788" s="283" t="s">
        <v>2324</v>
      </c>
      <c r="C1788" s="34" t="s">
        <v>82</v>
      </c>
      <c r="D1788" s="35"/>
      <c r="E1788" s="140" t="s">
        <v>2185</v>
      </c>
      <c r="F1788" s="111" t="s">
        <v>76</v>
      </c>
      <c r="G1788" s="526">
        <v>41</v>
      </c>
      <c r="H1788" s="502">
        <v>5</v>
      </c>
      <c r="I1788" s="502">
        <v>1</v>
      </c>
      <c r="J1788" s="616" t="s">
        <v>37</v>
      </c>
      <c r="K1788" s="41" t="s">
        <v>26</v>
      </c>
      <c r="L1788" s="42" t="str">
        <f t="shared" si="60"/>
        <v>1pieces</v>
      </c>
      <c r="M1788" s="43">
        <f t="shared" si="61"/>
        <v>5</v>
      </c>
      <c r="N1788" s="44" t="str">
        <f t="shared" si="62"/>
        <v>5pieces</v>
      </c>
      <c r="O1788" s="51">
        <f t="shared" si="64"/>
        <v>205</v>
      </c>
      <c r="P1788" s="46"/>
      <c r="Q1788" s="46"/>
      <c r="R1788" s="46"/>
      <c r="S1788" s="46"/>
      <c r="T1788" s="46"/>
      <c r="U1788" s="46"/>
      <c r="V1788" s="46"/>
      <c r="W1788" s="46"/>
      <c r="X1788" s="46"/>
      <c r="Y1788" s="46"/>
      <c r="Z1788" s="46"/>
    </row>
    <row r="1789" spans="1:26" ht="13.5" customHeight="1">
      <c r="A1789" s="233">
        <v>745</v>
      </c>
      <c r="B1789" s="283" t="s">
        <v>2561</v>
      </c>
      <c r="C1789" s="34" t="s">
        <v>82</v>
      </c>
      <c r="D1789" s="35"/>
      <c r="E1789" s="140" t="s">
        <v>2562</v>
      </c>
      <c r="F1789" s="111" t="s">
        <v>76</v>
      </c>
      <c r="G1789" s="526">
        <v>732</v>
      </c>
      <c r="H1789" s="502">
        <v>1</v>
      </c>
      <c r="I1789" s="502">
        <v>1</v>
      </c>
      <c r="J1789" s="463" t="s">
        <v>747</v>
      </c>
      <c r="K1789" s="41" t="s">
        <v>26</v>
      </c>
      <c r="L1789" s="42" t="str">
        <f t="shared" si="60"/>
        <v>1tins</v>
      </c>
      <c r="M1789" s="43">
        <f t="shared" si="61"/>
        <v>1</v>
      </c>
      <c r="N1789" s="44" t="str">
        <f t="shared" si="62"/>
        <v>1tins</v>
      </c>
      <c r="O1789" s="51">
        <f t="shared" si="64"/>
        <v>732</v>
      </c>
      <c r="P1789" s="46"/>
      <c r="Q1789" s="46"/>
      <c r="R1789" s="46"/>
      <c r="S1789" s="46"/>
      <c r="T1789" s="46"/>
      <c r="U1789" s="46"/>
      <c r="V1789" s="46"/>
      <c r="W1789" s="46"/>
      <c r="X1789" s="46"/>
      <c r="Y1789" s="46"/>
      <c r="Z1789" s="46"/>
    </row>
    <row r="1790" spans="1:26" ht="13.5" customHeight="1">
      <c r="A1790" s="233">
        <v>746</v>
      </c>
      <c r="B1790" s="128" t="s">
        <v>626</v>
      </c>
      <c r="C1790" s="34" t="s">
        <v>82</v>
      </c>
      <c r="D1790" s="35"/>
      <c r="E1790" s="128" t="s">
        <v>627</v>
      </c>
      <c r="F1790" s="111" t="s">
        <v>76</v>
      </c>
      <c r="G1790" s="205">
        <v>163.5</v>
      </c>
      <c r="H1790" s="129">
        <v>1</v>
      </c>
      <c r="I1790" s="129">
        <v>210</v>
      </c>
      <c r="J1790" s="130" t="s">
        <v>59</v>
      </c>
      <c r="K1790" s="41" t="s">
        <v>26</v>
      </c>
      <c r="L1790" s="42" t="str">
        <f t="shared" si="60"/>
        <v>210grams</v>
      </c>
      <c r="M1790" s="43">
        <f t="shared" si="61"/>
        <v>210</v>
      </c>
      <c r="N1790" s="44" t="str">
        <f t="shared" si="62"/>
        <v>210grams</v>
      </c>
      <c r="O1790" s="51">
        <f t="shared" si="64"/>
        <v>163.5</v>
      </c>
      <c r="P1790" s="46"/>
      <c r="Q1790" s="46"/>
      <c r="R1790" s="46"/>
      <c r="S1790" s="46"/>
      <c r="T1790" s="46"/>
      <c r="U1790" s="46"/>
      <c r="V1790" s="46"/>
      <c r="W1790" s="46"/>
      <c r="X1790" s="46"/>
      <c r="Y1790" s="46"/>
      <c r="Z1790" s="46"/>
    </row>
    <row r="1791" spans="1:26" ht="13.5" customHeight="1">
      <c r="A1791" s="233">
        <v>747</v>
      </c>
      <c r="B1791" s="122" t="s">
        <v>1972</v>
      </c>
      <c r="C1791" s="34" t="s">
        <v>82</v>
      </c>
      <c r="D1791" s="35"/>
      <c r="E1791" s="122" t="s">
        <v>404</v>
      </c>
      <c r="F1791" s="111" t="s">
        <v>76</v>
      </c>
      <c r="G1791" s="205">
        <v>240</v>
      </c>
      <c r="H1791" s="129">
        <v>7</v>
      </c>
      <c r="I1791" s="129">
        <v>1000</v>
      </c>
      <c r="J1791" s="130" t="s">
        <v>59</v>
      </c>
      <c r="K1791" s="41" t="s">
        <v>26</v>
      </c>
      <c r="L1791" s="42" t="str">
        <f t="shared" si="60"/>
        <v>1000grams</v>
      </c>
      <c r="M1791" s="43">
        <f t="shared" si="61"/>
        <v>7000</v>
      </c>
      <c r="N1791" s="44" t="str">
        <f t="shared" si="62"/>
        <v>7000grams</v>
      </c>
      <c r="O1791" s="51">
        <f t="shared" si="64"/>
        <v>1680</v>
      </c>
      <c r="P1791" s="46"/>
      <c r="Q1791" s="46"/>
      <c r="R1791" s="46"/>
      <c r="S1791" s="46"/>
      <c r="T1791" s="46"/>
      <c r="U1791" s="46"/>
      <c r="V1791" s="46"/>
      <c r="W1791" s="46"/>
      <c r="X1791" s="46"/>
      <c r="Y1791" s="46"/>
      <c r="Z1791" s="46"/>
    </row>
    <row r="1792" spans="1:26" ht="13.5" customHeight="1">
      <c r="A1792" s="233">
        <v>747</v>
      </c>
      <c r="B1792" s="208" t="s">
        <v>1972</v>
      </c>
      <c r="C1792" s="34" t="s">
        <v>27</v>
      </c>
      <c r="D1792" s="35"/>
      <c r="E1792" s="208" t="s">
        <v>404</v>
      </c>
      <c r="F1792" s="111"/>
      <c r="G1792" s="108">
        <v>140</v>
      </c>
      <c r="H1792" s="81">
        <v>1</v>
      </c>
      <c r="I1792" s="81">
        <v>1000</v>
      </c>
      <c r="J1792" s="40" t="s">
        <v>59</v>
      </c>
      <c r="K1792" s="41" t="s">
        <v>26</v>
      </c>
      <c r="L1792" s="42" t="str">
        <f t="shared" si="60"/>
        <v>1000grams</v>
      </c>
      <c r="M1792" s="43">
        <f t="shared" si="61"/>
        <v>1000</v>
      </c>
      <c r="N1792" s="44" t="str">
        <f t="shared" si="62"/>
        <v>1000grams</v>
      </c>
      <c r="O1792" s="45">
        <f t="shared" si="64"/>
        <v>140</v>
      </c>
      <c r="P1792" s="46"/>
      <c r="Q1792" s="46"/>
      <c r="R1792" s="46"/>
      <c r="S1792" s="46"/>
      <c r="T1792" s="46"/>
      <c r="U1792" s="46"/>
      <c r="V1792" s="46"/>
      <c r="W1792" s="46"/>
      <c r="X1792" s="46"/>
      <c r="Y1792" s="46"/>
      <c r="Z1792" s="46"/>
    </row>
    <row r="1793" spans="1:26" ht="13.5" customHeight="1">
      <c r="A1793" s="233">
        <v>748</v>
      </c>
      <c r="B1793" s="128" t="s">
        <v>2134</v>
      </c>
      <c r="C1793" s="34" t="s">
        <v>82</v>
      </c>
      <c r="D1793" s="35"/>
      <c r="E1793" s="128" t="s">
        <v>2135</v>
      </c>
      <c r="F1793" s="111" t="s">
        <v>76</v>
      </c>
      <c r="G1793" s="205">
        <v>83</v>
      </c>
      <c r="H1793" s="129">
        <v>1</v>
      </c>
      <c r="I1793" s="129">
        <v>250</v>
      </c>
      <c r="J1793" s="130" t="s">
        <v>59</v>
      </c>
      <c r="K1793" s="41" t="s">
        <v>26</v>
      </c>
      <c r="L1793" s="42" t="str">
        <f t="shared" si="60"/>
        <v>250grams</v>
      </c>
      <c r="M1793" s="43">
        <f t="shared" si="61"/>
        <v>250</v>
      </c>
      <c r="N1793" s="44" t="str">
        <f t="shared" si="62"/>
        <v>250grams</v>
      </c>
      <c r="O1793" s="51">
        <f t="shared" si="64"/>
        <v>83</v>
      </c>
      <c r="P1793" s="46"/>
      <c r="Q1793" s="46"/>
      <c r="R1793" s="46"/>
      <c r="S1793" s="46"/>
      <c r="T1793" s="46"/>
      <c r="U1793" s="46"/>
      <c r="V1793" s="46"/>
      <c r="W1793" s="46"/>
      <c r="X1793" s="46"/>
      <c r="Y1793" s="46"/>
      <c r="Z1793" s="46"/>
    </row>
    <row r="1794" spans="1:26" ht="13.5" customHeight="1">
      <c r="A1794" s="233">
        <v>748</v>
      </c>
      <c r="B1794" s="374" t="s">
        <v>2134</v>
      </c>
      <c r="C1794" s="34" t="s">
        <v>27</v>
      </c>
      <c r="D1794" s="35"/>
      <c r="E1794" s="374" t="s">
        <v>2136</v>
      </c>
      <c r="F1794" s="37"/>
      <c r="G1794" s="108">
        <v>165</v>
      </c>
      <c r="H1794" s="81">
        <f>O1794/G1794</f>
        <v>1</v>
      </c>
      <c r="I1794" s="81"/>
      <c r="J1794" s="40"/>
      <c r="K1794" s="41" t="s">
        <v>26</v>
      </c>
      <c r="L1794" s="42" t="str">
        <f t="shared" ref="L1794:L2048" si="65">CONCATENATE(I1794,J1794)</f>
        <v/>
      </c>
      <c r="M1794" s="43">
        <f t="shared" ref="M1794:M2048" si="66">H1794*I1794</f>
        <v>0</v>
      </c>
      <c r="N1794" s="44" t="str">
        <f t="shared" ref="N1794:N2048" si="67">CONCATENATE(M1794,J1794)</f>
        <v>0</v>
      </c>
      <c r="O1794" s="133">
        <v>165</v>
      </c>
      <c r="P1794" s="46"/>
      <c r="Q1794" s="46"/>
      <c r="R1794" s="46"/>
      <c r="S1794" s="46"/>
      <c r="T1794" s="46"/>
      <c r="U1794" s="46"/>
      <c r="V1794" s="46"/>
      <c r="W1794" s="46"/>
      <c r="X1794" s="46"/>
      <c r="Y1794" s="46"/>
      <c r="Z1794" s="46"/>
    </row>
    <row r="1795" spans="1:26" ht="13.5" customHeight="1">
      <c r="A1795" s="233">
        <v>749</v>
      </c>
      <c r="B1795" s="128" t="s">
        <v>1949</v>
      </c>
      <c r="C1795" s="34" t="s">
        <v>82</v>
      </c>
      <c r="D1795" s="35"/>
      <c r="E1795" s="128" t="s">
        <v>1950</v>
      </c>
      <c r="F1795" s="111" t="s">
        <v>76</v>
      </c>
      <c r="G1795" s="205">
        <v>30</v>
      </c>
      <c r="H1795" s="129">
        <v>50</v>
      </c>
      <c r="I1795" s="129">
        <v>1</v>
      </c>
      <c r="J1795" s="130" t="s">
        <v>37</v>
      </c>
      <c r="K1795" s="41" t="s">
        <v>26</v>
      </c>
      <c r="L1795" s="42" t="str">
        <f t="shared" si="65"/>
        <v>1pieces</v>
      </c>
      <c r="M1795" s="43">
        <f t="shared" si="66"/>
        <v>50</v>
      </c>
      <c r="N1795" s="44" t="str">
        <f t="shared" si="67"/>
        <v>50pieces</v>
      </c>
      <c r="O1795" s="51">
        <f t="shared" ref="O1795:O1931" si="68">G1795*H1795</f>
        <v>1500</v>
      </c>
      <c r="P1795" s="46"/>
      <c r="Q1795" s="46"/>
      <c r="R1795" s="46"/>
      <c r="S1795" s="46"/>
      <c r="T1795" s="46"/>
      <c r="U1795" s="46"/>
      <c r="V1795" s="46"/>
      <c r="W1795" s="46"/>
      <c r="X1795" s="46"/>
      <c r="Y1795" s="46"/>
      <c r="Z1795" s="46"/>
    </row>
    <row r="1796" spans="1:26" ht="13.5" customHeight="1">
      <c r="A1796" s="233">
        <v>750</v>
      </c>
      <c r="B1796" s="140" t="s">
        <v>146</v>
      </c>
      <c r="C1796" s="34" t="s">
        <v>82</v>
      </c>
      <c r="D1796" s="35"/>
      <c r="E1796" s="140" t="s">
        <v>148</v>
      </c>
      <c r="F1796" s="111" t="s">
        <v>76</v>
      </c>
      <c r="G1796" s="617">
        <v>199.95</v>
      </c>
      <c r="H1796" s="618">
        <v>1</v>
      </c>
      <c r="I1796" s="618">
        <v>198.5</v>
      </c>
      <c r="J1796" s="527" t="s">
        <v>59</v>
      </c>
      <c r="K1796" s="41" t="s">
        <v>26</v>
      </c>
      <c r="L1796" s="42" t="str">
        <f t="shared" si="65"/>
        <v>198.5grams</v>
      </c>
      <c r="M1796" s="43">
        <f t="shared" si="66"/>
        <v>198.5</v>
      </c>
      <c r="N1796" s="44" t="str">
        <f t="shared" si="67"/>
        <v>198.5grams</v>
      </c>
      <c r="O1796" s="51">
        <f t="shared" si="68"/>
        <v>199.95</v>
      </c>
      <c r="P1796" s="46"/>
      <c r="Q1796" s="46"/>
      <c r="R1796" s="46"/>
      <c r="S1796" s="46"/>
      <c r="T1796" s="46"/>
      <c r="U1796" s="46"/>
      <c r="V1796" s="46"/>
      <c r="W1796" s="46"/>
      <c r="X1796" s="46"/>
      <c r="Y1796" s="46"/>
      <c r="Z1796" s="46"/>
    </row>
    <row r="1797" spans="1:26" ht="13.5" customHeight="1">
      <c r="A1797" s="233">
        <v>751</v>
      </c>
      <c r="B1797" s="128" t="s">
        <v>149</v>
      </c>
      <c r="C1797" s="34" t="s">
        <v>82</v>
      </c>
      <c r="D1797" s="35"/>
      <c r="E1797" s="128" t="s">
        <v>151</v>
      </c>
      <c r="F1797" s="111" t="s">
        <v>76</v>
      </c>
      <c r="G1797" s="205">
        <v>110</v>
      </c>
      <c r="H1797" s="129">
        <v>1</v>
      </c>
      <c r="I1797" s="129">
        <v>250</v>
      </c>
      <c r="J1797" s="240" t="s">
        <v>59</v>
      </c>
      <c r="K1797" s="41" t="s">
        <v>26</v>
      </c>
      <c r="L1797" s="42" t="str">
        <f t="shared" si="65"/>
        <v>250grams</v>
      </c>
      <c r="M1797" s="43">
        <f t="shared" si="66"/>
        <v>250</v>
      </c>
      <c r="N1797" s="44" t="str">
        <f t="shared" si="67"/>
        <v>250grams</v>
      </c>
      <c r="O1797" s="51">
        <f t="shared" si="68"/>
        <v>110</v>
      </c>
      <c r="P1797" s="46"/>
      <c r="Q1797" s="46"/>
      <c r="R1797" s="46"/>
      <c r="S1797" s="46"/>
      <c r="T1797" s="46"/>
      <c r="U1797" s="46"/>
      <c r="V1797" s="46"/>
      <c r="W1797" s="46"/>
      <c r="X1797" s="46"/>
      <c r="Y1797" s="46"/>
      <c r="Z1797" s="46"/>
    </row>
    <row r="1798" spans="1:26" ht="13.5" customHeight="1">
      <c r="A1798" s="233">
        <v>752</v>
      </c>
      <c r="B1798" s="128" t="s">
        <v>179</v>
      </c>
      <c r="C1798" s="34" t="s">
        <v>82</v>
      </c>
      <c r="D1798" s="35"/>
      <c r="E1798" s="128" t="s">
        <v>181</v>
      </c>
      <c r="F1798" s="111" t="s">
        <v>76</v>
      </c>
      <c r="G1798" s="307">
        <v>55</v>
      </c>
      <c r="H1798" s="129">
        <v>1</v>
      </c>
      <c r="I1798" s="129">
        <v>25</v>
      </c>
      <c r="J1798" s="240" t="s">
        <v>29</v>
      </c>
      <c r="K1798" s="41" t="s">
        <v>26</v>
      </c>
      <c r="L1798" s="42" t="str">
        <f t="shared" si="65"/>
        <v>25ml</v>
      </c>
      <c r="M1798" s="43">
        <f t="shared" si="66"/>
        <v>25</v>
      </c>
      <c r="N1798" s="44" t="str">
        <f t="shared" si="67"/>
        <v>25ml</v>
      </c>
      <c r="O1798" s="51">
        <f t="shared" si="68"/>
        <v>55</v>
      </c>
      <c r="P1798" s="46"/>
      <c r="Q1798" s="46"/>
      <c r="R1798" s="46"/>
      <c r="S1798" s="46"/>
      <c r="T1798" s="46"/>
      <c r="U1798" s="46"/>
      <c r="V1798" s="46"/>
      <c r="W1798" s="46"/>
      <c r="X1798" s="46"/>
      <c r="Y1798" s="46"/>
      <c r="Z1798" s="46"/>
    </row>
    <row r="1799" spans="1:26" ht="13.5" customHeight="1">
      <c r="A1799" s="233">
        <v>752</v>
      </c>
      <c r="B1799" s="128" t="s">
        <v>179</v>
      </c>
      <c r="C1799" s="34" t="s">
        <v>82</v>
      </c>
      <c r="D1799" s="35"/>
      <c r="E1799" s="128" t="s">
        <v>183</v>
      </c>
      <c r="F1799" s="111" t="s">
        <v>76</v>
      </c>
      <c r="G1799" s="307">
        <v>41</v>
      </c>
      <c r="H1799" s="129">
        <v>1.64</v>
      </c>
      <c r="I1799" s="129">
        <v>25</v>
      </c>
      <c r="J1799" s="240" t="s">
        <v>29</v>
      </c>
      <c r="K1799" s="41" t="s">
        <v>26</v>
      </c>
      <c r="L1799" s="42" t="str">
        <f t="shared" si="65"/>
        <v>25ml</v>
      </c>
      <c r="M1799" s="43">
        <f t="shared" si="66"/>
        <v>41</v>
      </c>
      <c r="N1799" s="44" t="str">
        <f t="shared" si="67"/>
        <v>41ml</v>
      </c>
      <c r="O1799" s="51">
        <f t="shared" si="68"/>
        <v>67.239999999999995</v>
      </c>
      <c r="P1799" s="46"/>
      <c r="Q1799" s="46"/>
      <c r="R1799" s="46"/>
      <c r="S1799" s="46"/>
      <c r="T1799" s="46"/>
      <c r="U1799" s="46"/>
      <c r="V1799" s="46"/>
      <c r="W1799" s="46"/>
      <c r="X1799" s="46"/>
      <c r="Y1799" s="46"/>
      <c r="Z1799" s="46"/>
    </row>
    <row r="1800" spans="1:26" ht="13.5" customHeight="1">
      <c r="A1800" s="233">
        <v>753</v>
      </c>
      <c r="B1800" s="128" t="s">
        <v>204</v>
      </c>
      <c r="C1800" s="34" t="s">
        <v>82</v>
      </c>
      <c r="D1800" s="139"/>
      <c r="E1800" s="128" t="s">
        <v>205</v>
      </c>
      <c r="F1800" s="111" t="s">
        <v>76</v>
      </c>
      <c r="G1800" s="205">
        <v>77</v>
      </c>
      <c r="H1800" s="129">
        <v>1</v>
      </c>
      <c r="I1800" s="129">
        <v>350</v>
      </c>
      <c r="J1800" s="240" t="s">
        <v>29</v>
      </c>
      <c r="K1800" s="41" t="s">
        <v>26</v>
      </c>
      <c r="L1800" s="42" t="str">
        <f t="shared" si="65"/>
        <v>350ml</v>
      </c>
      <c r="M1800" s="43">
        <f t="shared" si="66"/>
        <v>350</v>
      </c>
      <c r="N1800" s="44" t="str">
        <f t="shared" si="67"/>
        <v>350ml</v>
      </c>
      <c r="O1800" s="51">
        <f t="shared" si="68"/>
        <v>77</v>
      </c>
      <c r="P1800" s="46"/>
      <c r="Q1800" s="46"/>
      <c r="R1800" s="46"/>
      <c r="S1800" s="46"/>
      <c r="T1800" s="46"/>
      <c r="U1800" s="46"/>
      <c r="V1800" s="46"/>
      <c r="W1800" s="46"/>
      <c r="X1800" s="46"/>
      <c r="Y1800" s="46"/>
      <c r="Z1800" s="46"/>
    </row>
    <row r="1801" spans="1:26" ht="13.5" customHeight="1">
      <c r="A1801" s="233">
        <v>754</v>
      </c>
      <c r="B1801" s="122" t="s">
        <v>307</v>
      </c>
      <c r="C1801" s="34" t="s">
        <v>82</v>
      </c>
      <c r="D1801" s="139"/>
      <c r="E1801" s="122" t="s">
        <v>107</v>
      </c>
      <c r="F1801" s="111" t="s">
        <v>76</v>
      </c>
      <c r="G1801" s="205">
        <v>650</v>
      </c>
      <c r="H1801" s="129">
        <v>2.5</v>
      </c>
      <c r="I1801" s="129">
        <v>1000</v>
      </c>
      <c r="J1801" s="619" t="s">
        <v>59</v>
      </c>
      <c r="K1801" s="41" t="s">
        <v>26</v>
      </c>
      <c r="L1801" s="42" t="str">
        <f t="shared" si="65"/>
        <v>1000grams</v>
      </c>
      <c r="M1801" s="43">
        <f t="shared" si="66"/>
        <v>2500</v>
      </c>
      <c r="N1801" s="44" t="str">
        <f t="shared" si="67"/>
        <v>2500grams</v>
      </c>
      <c r="O1801" s="51">
        <f t="shared" si="68"/>
        <v>1625</v>
      </c>
      <c r="P1801" s="46"/>
      <c r="Q1801" s="46"/>
      <c r="R1801" s="46"/>
      <c r="S1801" s="46"/>
      <c r="T1801" s="46"/>
      <c r="U1801" s="46"/>
      <c r="V1801" s="46"/>
      <c r="W1801" s="46"/>
      <c r="X1801" s="46"/>
      <c r="Y1801" s="46"/>
      <c r="Z1801" s="46"/>
    </row>
    <row r="1802" spans="1:26" ht="13.5" customHeight="1">
      <c r="A1802" s="233">
        <v>754</v>
      </c>
      <c r="B1802" s="79" t="s">
        <v>307</v>
      </c>
      <c r="C1802" s="34" t="s">
        <v>47</v>
      </c>
      <c r="D1802" s="80"/>
      <c r="E1802" s="116" t="s">
        <v>308</v>
      </c>
      <c r="F1802" s="59"/>
      <c r="G1802" s="108">
        <v>590</v>
      </c>
      <c r="H1802" s="81">
        <v>0.5</v>
      </c>
      <c r="I1802" s="81">
        <v>1</v>
      </c>
      <c r="J1802" s="88" t="s">
        <v>59</v>
      </c>
      <c r="K1802" s="46"/>
      <c r="L1802" s="42" t="str">
        <f t="shared" si="65"/>
        <v>1grams</v>
      </c>
      <c r="M1802" s="43">
        <f t="shared" si="66"/>
        <v>0.5</v>
      </c>
      <c r="N1802" s="44" t="str">
        <f t="shared" si="67"/>
        <v>0.5grams</v>
      </c>
      <c r="O1802" s="51">
        <f t="shared" si="68"/>
        <v>295</v>
      </c>
      <c r="P1802" s="46"/>
      <c r="Q1802" s="46"/>
      <c r="R1802" s="46"/>
      <c r="S1802" s="46"/>
      <c r="T1802" s="46"/>
      <c r="U1802" s="46"/>
      <c r="V1802" s="46"/>
      <c r="W1802" s="46"/>
      <c r="X1802" s="46"/>
      <c r="Y1802" s="46"/>
      <c r="Z1802" s="46"/>
    </row>
    <row r="1803" spans="1:26" ht="13.5" customHeight="1">
      <c r="A1803" s="233">
        <v>755</v>
      </c>
      <c r="B1803" s="122" t="s">
        <v>433</v>
      </c>
      <c r="C1803" s="34" t="s">
        <v>82</v>
      </c>
      <c r="D1803" s="139"/>
      <c r="E1803" s="140" t="s">
        <v>434</v>
      </c>
      <c r="F1803" s="111" t="s">
        <v>76</v>
      </c>
      <c r="G1803" s="205">
        <v>37.25</v>
      </c>
      <c r="H1803" s="129">
        <v>1</v>
      </c>
      <c r="I1803" s="129">
        <v>45</v>
      </c>
      <c r="J1803" s="240" t="s">
        <v>59</v>
      </c>
      <c r="K1803" s="41" t="s">
        <v>26</v>
      </c>
      <c r="L1803" s="42" t="str">
        <f t="shared" si="65"/>
        <v>45grams</v>
      </c>
      <c r="M1803" s="43">
        <f t="shared" si="66"/>
        <v>45</v>
      </c>
      <c r="N1803" s="44" t="str">
        <f t="shared" si="67"/>
        <v>45grams</v>
      </c>
      <c r="O1803" s="51">
        <f t="shared" si="68"/>
        <v>37.25</v>
      </c>
      <c r="P1803" s="46"/>
      <c r="Q1803" s="46"/>
      <c r="R1803" s="46"/>
      <c r="S1803" s="46"/>
      <c r="T1803" s="46"/>
      <c r="U1803" s="46"/>
      <c r="V1803" s="46"/>
      <c r="W1803" s="46"/>
      <c r="X1803" s="46"/>
      <c r="Y1803" s="46"/>
      <c r="Z1803" s="46"/>
    </row>
    <row r="1804" spans="1:26" ht="13.5" customHeight="1">
      <c r="A1804" s="233">
        <v>756</v>
      </c>
      <c r="B1804" s="140" t="s">
        <v>514</v>
      </c>
      <c r="C1804" s="34" t="s">
        <v>82</v>
      </c>
      <c r="D1804" s="139"/>
      <c r="E1804" s="283" t="s">
        <v>516</v>
      </c>
      <c r="F1804" s="111" t="s">
        <v>76</v>
      </c>
      <c r="G1804" s="526">
        <v>88</v>
      </c>
      <c r="H1804" s="502">
        <v>1</v>
      </c>
      <c r="I1804" s="502">
        <v>250</v>
      </c>
      <c r="J1804" s="527" t="s">
        <v>59</v>
      </c>
      <c r="K1804" s="41" t="s">
        <v>26</v>
      </c>
      <c r="L1804" s="42" t="str">
        <f t="shared" si="65"/>
        <v>250grams</v>
      </c>
      <c r="M1804" s="43">
        <f t="shared" si="66"/>
        <v>250</v>
      </c>
      <c r="N1804" s="44" t="str">
        <f t="shared" si="67"/>
        <v>250grams</v>
      </c>
      <c r="O1804" s="51">
        <f t="shared" si="68"/>
        <v>88</v>
      </c>
      <c r="P1804" s="46"/>
      <c r="Q1804" s="46"/>
      <c r="R1804" s="46"/>
      <c r="S1804" s="46"/>
      <c r="T1804" s="46"/>
      <c r="U1804" s="46"/>
      <c r="V1804" s="46"/>
      <c r="W1804" s="46"/>
      <c r="X1804" s="46"/>
      <c r="Y1804" s="46"/>
      <c r="Z1804" s="46"/>
    </row>
    <row r="1805" spans="1:26" ht="13.5" customHeight="1">
      <c r="A1805" s="233">
        <v>756</v>
      </c>
      <c r="B1805" s="33" t="s">
        <v>514</v>
      </c>
      <c r="C1805" s="34" t="s">
        <v>6</v>
      </c>
      <c r="D1805" s="145"/>
      <c r="E1805" s="50" t="s">
        <v>516</v>
      </c>
      <c r="F1805" s="111"/>
      <c r="G1805" s="108">
        <v>88</v>
      </c>
      <c r="H1805" s="81">
        <v>1</v>
      </c>
      <c r="I1805" s="81">
        <v>250</v>
      </c>
      <c r="J1805" s="88" t="s">
        <v>59</v>
      </c>
      <c r="K1805" s="41" t="s">
        <v>26</v>
      </c>
      <c r="L1805" s="42" t="str">
        <f t="shared" si="65"/>
        <v>250grams</v>
      </c>
      <c r="M1805" s="43">
        <f t="shared" si="66"/>
        <v>250</v>
      </c>
      <c r="N1805" s="44" t="str">
        <f t="shared" si="67"/>
        <v>250grams</v>
      </c>
      <c r="O1805" s="51">
        <f t="shared" si="68"/>
        <v>88</v>
      </c>
      <c r="P1805" s="46"/>
      <c r="Q1805" s="46"/>
      <c r="R1805" s="46"/>
      <c r="S1805" s="46"/>
      <c r="T1805" s="46"/>
      <c r="U1805" s="46"/>
      <c r="V1805" s="46"/>
      <c r="W1805" s="46"/>
      <c r="X1805" s="46"/>
      <c r="Y1805" s="46"/>
      <c r="Z1805" s="46"/>
    </row>
    <row r="1806" spans="1:26" ht="13.5" customHeight="1">
      <c r="A1806" s="233">
        <v>756</v>
      </c>
      <c r="B1806" s="33" t="s">
        <v>514</v>
      </c>
      <c r="C1806" s="34" t="s">
        <v>55</v>
      </c>
      <c r="D1806" s="620"/>
      <c r="E1806" s="50" t="s">
        <v>517</v>
      </c>
      <c r="F1806" s="37"/>
      <c r="G1806" s="108">
        <v>40</v>
      </c>
      <c r="H1806" s="81">
        <v>1</v>
      </c>
      <c r="I1806" s="81">
        <v>200</v>
      </c>
      <c r="J1806" s="88" t="s">
        <v>59</v>
      </c>
      <c r="K1806" s="41" t="s">
        <v>26</v>
      </c>
      <c r="L1806" s="42" t="str">
        <f t="shared" si="65"/>
        <v>200grams</v>
      </c>
      <c r="M1806" s="43">
        <f t="shared" si="66"/>
        <v>200</v>
      </c>
      <c r="N1806" s="44" t="str">
        <f t="shared" si="67"/>
        <v>200grams</v>
      </c>
      <c r="O1806" s="51">
        <f t="shared" si="68"/>
        <v>40</v>
      </c>
      <c r="P1806" s="46"/>
      <c r="Q1806" s="46"/>
      <c r="R1806" s="46"/>
      <c r="S1806" s="46"/>
      <c r="T1806" s="46"/>
      <c r="U1806" s="46"/>
      <c r="V1806" s="46"/>
      <c r="W1806" s="46"/>
      <c r="X1806" s="46"/>
      <c r="Y1806" s="46"/>
      <c r="Z1806" s="46"/>
    </row>
    <row r="1807" spans="1:26" ht="13.5" customHeight="1">
      <c r="A1807" s="233">
        <v>756</v>
      </c>
      <c r="B1807" s="79" t="s">
        <v>514</v>
      </c>
      <c r="C1807" s="34" t="s">
        <v>47</v>
      </c>
      <c r="D1807" s="80"/>
      <c r="E1807" s="116" t="s">
        <v>518</v>
      </c>
      <c r="F1807" s="59"/>
      <c r="G1807" s="108">
        <v>18.5</v>
      </c>
      <c r="H1807" s="81">
        <v>6</v>
      </c>
      <c r="I1807" s="81">
        <v>1</v>
      </c>
      <c r="J1807" s="88" t="s">
        <v>59</v>
      </c>
      <c r="K1807" s="46"/>
      <c r="L1807" s="42" t="str">
        <f t="shared" si="65"/>
        <v>1grams</v>
      </c>
      <c r="M1807" s="43">
        <f t="shared" si="66"/>
        <v>6</v>
      </c>
      <c r="N1807" s="44" t="str">
        <f t="shared" si="67"/>
        <v>6grams</v>
      </c>
      <c r="O1807" s="51">
        <f t="shared" si="68"/>
        <v>111</v>
      </c>
      <c r="P1807" s="46"/>
      <c r="Q1807" s="46"/>
      <c r="R1807" s="46"/>
      <c r="S1807" s="46"/>
      <c r="T1807" s="46"/>
      <c r="U1807" s="46"/>
      <c r="V1807" s="46"/>
      <c r="W1807" s="46"/>
      <c r="X1807" s="46"/>
      <c r="Y1807" s="46"/>
      <c r="Z1807" s="46"/>
    </row>
    <row r="1808" spans="1:26" ht="13.5" customHeight="1">
      <c r="A1808" s="233">
        <v>757</v>
      </c>
      <c r="B1808" s="128" t="s">
        <v>543</v>
      </c>
      <c r="C1808" s="34" t="s">
        <v>82</v>
      </c>
      <c r="D1808" s="139"/>
      <c r="E1808" s="128" t="s">
        <v>544</v>
      </c>
      <c r="F1808" s="111" t="s">
        <v>76</v>
      </c>
      <c r="G1808" s="205">
        <v>55</v>
      </c>
      <c r="H1808" s="129">
        <v>4</v>
      </c>
      <c r="I1808" s="129">
        <v>60</v>
      </c>
      <c r="J1808" s="240" t="s">
        <v>59</v>
      </c>
      <c r="K1808" s="41" t="s">
        <v>26</v>
      </c>
      <c r="L1808" s="42" t="str">
        <f t="shared" si="65"/>
        <v>60grams</v>
      </c>
      <c r="M1808" s="43">
        <f t="shared" si="66"/>
        <v>240</v>
      </c>
      <c r="N1808" s="44" t="str">
        <f t="shared" si="67"/>
        <v>240grams</v>
      </c>
      <c r="O1808" s="51">
        <f t="shared" si="68"/>
        <v>220</v>
      </c>
      <c r="P1808" s="46"/>
      <c r="Q1808" s="46"/>
      <c r="R1808" s="46"/>
      <c r="S1808" s="46"/>
      <c r="T1808" s="46"/>
      <c r="U1808" s="46"/>
      <c r="V1808" s="46"/>
      <c r="W1808" s="46"/>
      <c r="X1808" s="46"/>
      <c r="Y1808" s="46"/>
      <c r="Z1808" s="46"/>
    </row>
    <row r="1809" spans="1:26" ht="13.5" customHeight="1">
      <c r="A1809" s="233">
        <v>757</v>
      </c>
      <c r="B1809" s="57" t="s">
        <v>543</v>
      </c>
      <c r="C1809" s="34" t="s">
        <v>47</v>
      </c>
      <c r="D1809" s="80"/>
      <c r="E1809" s="50" t="s">
        <v>544</v>
      </c>
      <c r="F1809" s="59"/>
      <c r="G1809" s="108">
        <v>58</v>
      </c>
      <c r="H1809" s="81">
        <v>12</v>
      </c>
      <c r="I1809" s="81">
        <v>1</v>
      </c>
      <c r="J1809" s="88" t="s">
        <v>59</v>
      </c>
      <c r="K1809" s="46"/>
      <c r="L1809" s="42" t="str">
        <f t="shared" si="65"/>
        <v>1grams</v>
      </c>
      <c r="M1809" s="43">
        <f t="shared" si="66"/>
        <v>12</v>
      </c>
      <c r="N1809" s="44" t="str">
        <f t="shared" si="67"/>
        <v>12grams</v>
      </c>
      <c r="O1809" s="51">
        <f t="shared" si="68"/>
        <v>696</v>
      </c>
      <c r="P1809" s="46"/>
      <c r="Q1809" s="46"/>
      <c r="R1809" s="46"/>
      <c r="S1809" s="46"/>
      <c r="T1809" s="46"/>
      <c r="U1809" s="46"/>
      <c r="V1809" s="46"/>
      <c r="W1809" s="46"/>
      <c r="X1809" s="46"/>
      <c r="Y1809" s="46"/>
      <c r="Z1809" s="46"/>
    </row>
    <row r="1810" spans="1:26" ht="13.5" customHeight="1">
      <c r="A1810" s="233">
        <v>758</v>
      </c>
      <c r="B1810" s="128" t="s">
        <v>1531</v>
      </c>
      <c r="C1810" s="34" t="s">
        <v>82</v>
      </c>
      <c r="D1810" s="139"/>
      <c r="E1810" s="122" t="s">
        <v>1532</v>
      </c>
      <c r="F1810" s="111" t="s">
        <v>76</v>
      </c>
      <c r="G1810" s="205">
        <v>88</v>
      </c>
      <c r="H1810" s="129">
        <v>2</v>
      </c>
      <c r="I1810" s="129">
        <v>32</v>
      </c>
      <c r="J1810" s="240" t="s">
        <v>59</v>
      </c>
      <c r="K1810" s="41" t="s">
        <v>26</v>
      </c>
      <c r="L1810" s="42" t="str">
        <f t="shared" si="65"/>
        <v>32grams</v>
      </c>
      <c r="M1810" s="43">
        <f t="shared" si="66"/>
        <v>64</v>
      </c>
      <c r="N1810" s="44" t="str">
        <f t="shared" si="67"/>
        <v>64grams</v>
      </c>
      <c r="O1810" s="51">
        <f t="shared" si="68"/>
        <v>176</v>
      </c>
      <c r="P1810" s="46"/>
      <c r="Q1810" s="46"/>
      <c r="R1810" s="46"/>
      <c r="S1810" s="46"/>
      <c r="T1810" s="46"/>
      <c r="U1810" s="46"/>
      <c r="V1810" s="46"/>
      <c r="W1810" s="46"/>
      <c r="X1810" s="46"/>
      <c r="Y1810" s="46"/>
      <c r="Z1810" s="46"/>
    </row>
    <row r="1811" spans="1:26" ht="13.5" customHeight="1">
      <c r="A1811" s="233">
        <v>759</v>
      </c>
      <c r="B1811" s="283" t="s">
        <v>1537</v>
      </c>
      <c r="C1811" s="34" t="s">
        <v>82</v>
      </c>
      <c r="D1811" s="139"/>
      <c r="E1811" s="140" t="s">
        <v>1538</v>
      </c>
      <c r="F1811" s="111" t="s">
        <v>76</v>
      </c>
      <c r="G1811" s="526">
        <v>87.5</v>
      </c>
      <c r="H1811" s="502">
        <v>2</v>
      </c>
      <c r="I1811" s="502">
        <v>35</v>
      </c>
      <c r="J1811" s="527" t="s">
        <v>59</v>
      </c>
      <c r="K1811" s="41" t="s">
        <v>26</v>
      </c>
      <c r="L1811" s="42" t="str">
        <f t="shared" si="65"/>
        <v>35grams</v>
      </c>
      <c r="M1811" s="43">
        <f t="shared" si="66"/>
        <v>70</v>
      </c>
      <c r="N1811" s="44" t="str">
        <f t="shared" si="67"/>
        <v>70grams</v>
      </c>
      <c r="O1811" s="51">
        <f t="shared" si="68"/>
        <v>175</v>
      </c>
      <c r="P1811" s="46"/>
      <c r="Q1811" s="46"/>
      <c r="R1811" s="46"/>
      <c r="S1811" s="46"/>
      <c r="T1811" s="46"/>
      <c r="U1811" s="46"/>
      <c r="V1811" s="46"/>
      <c r="W1811" s="46"/>
      <c r="X1811" s="46"/>
      <c r="Y1811" s="46"/>
      <c r="Z1811" s="46"/>
    </row>
    <row r="1812" spans="1:26" ht="13.5" customHeight="1">
      <c r="A1812" s="233">
        <v>759</v>
      </c>
      <c r="B1812" s="48" t="s">
        <v>1537</v>
      </c>
      <c r="C1812" s="34" t="s">
        <v>6</v>
      </c>
      <c r="D1812" s="145"/>
      <c r="E1812" s="116" t="s">
        <v>1538</v>
      </c>
      <c r="F1812" s="111"/>
      <c r="G1812" s="108">
        <v>87.5</v>
      </c>
      <c r="H1812" s="81">
        <v>2</v>
      </c>
      <c r="I1812" s="81">
        <v>35</v>
      </c>
      <c r="J1812" s="88" t="s">
        <v>59</v>
      </c>
      <c r="K1812" s="41" t="s">
        <v>26</v>
      </c>
      <c r="L1812" s="42" t="str">
        <f t="shared" si="65"/>
        <v>35grams</v>
      </c>
      <c r="M1812" s="43">
        <f t="shared" si="66"/>
        <v>70</v>
      </c>
      <c r="N1812" s="44" t="str">
        <f t="shared" si="67"/>
        <v>70grams</v>
      </c>
      <c r="O1812" s="51">
        <f t="shared" si="68"/>
        <v>175</v>
      </c>
      <c r="P1812" s="46"/>
      <c r="Q1812" s="46"/>
      <c r="R1812" s="46"/>
      <c r="S1812" s="46"/>
      <c r="T1812" s="46"/>
      <c r="U1812" s="46"/>
      <c r="V1812" s="46"/>
      <c r="W1812" s="46"/>
      <c r="X1812" s="46"/>
      <c r="Y1812" s="46"/>
      <c r="Z1812" s="46"/>
    </row>
    <row r="1813" spans="1:26" ht="13.5" customHeight="1">
      <c r="A1813" s="233">
        <v>759</v>
      </c>
      <c r="B1813" s="57" t="s">
        <v>1537</v>
      </c>
      <c r="C1813" s="34" t="s">
        <v>47</v>
      </c>
      <c r="D1813" s="80"/>
      <c r="E1813" s="50" t="s">
        <v>1538</v>
      </c>
      <c r="F1813" s="59"/>
      <c r="G1813" s="108">
        <v>87.5</v>
      </c>
      <c r="H1813" s="81">
        <v>1.43</v>
      </c>
      <c r="I1813" s="81">
        <v>1</v>
      </c>
      <c r="J1813" s="88" t="s">
        <v>59</v>
      </c>
      <c r="K1813" s="46"/>
      <c r="L1813" s="42" t="str">
        <f t="shared" si="65"/>
        <v>1grams</v>
      </c>
      <c r="M1813" s="43">
        <f t="shared" si="66"/>
        <v>1.43</v>
      </c>
      <c r="N1813" s="44" t="str">
        <f t="shared" si="67"/>
        <v>1.43grams</v>
      </c>
      <c r="O1813" s="51">
        <f t="shared" si="68"/>
        <v>125.125</v>
      </c>
      <c r="P1813" s="46"/>
      <c r="Q1813" s="46"/>
      <c r="R1813" s="46"/>
      <c r="S1813" s="46"/>
      <c r="T1813" s="46"/>
      <c r="U1813" s="46"/>
      <c r="V1813" s="46"/>
      <c r="W1813" s="46"/>
      <c r="X1813" s="46"/>
      <c r="Y1813" s="46"/>
      <c r="Z1813" s="46"/>
    </row>
    <row r="1814" spans="1:26" ht="13.5" customHeight="1">
      <c r="A1814" s="233">
        <v>760</v>
      </c>
      <c r="B1814" s="128" t="s">
        <v>1540</v>
      </c>
      <c r="C1814" s="34" t="s">
        <v>82</v>
      </c>
      <c r="D1814" s="139"/>
      <c r="E1814" s="264" t="s">
        <v>1541</v>
      </c>
      <c r="F1814" s="111" t="s">
        <v>76</v>
      </c>
      <c r="G1814" s="205">
        <v>59</v>
      </c>
      <c r="H1814" s="129">
        <v>3</v>
      </c>
      <c r="I1814" s="129">
        <v>30</v>
      </c>
      <c r="J1814" s="240" t="s">
        <v>59</v>
      </c>
      <c r="K1814" s="41" t="s">
        <v>26</v>
      </c>
      <c r="L1814" s="42" t="str">
        <f t="shared" si="65"/>
        <v>30grams</v>
      </c>
      <c r="M1814" s="43">
        <f t="shared" si="66"/>
        <v>90</v>
      </c>
      <c r="N1814" s="44" t="str">
        <f t="shared" si="67"/>
        <v>90grams</v>
      </c>
      <c r="O1814" s="51">
        <f t="shared" si="68"/>
        <v>177</v>
      </c>
      <c r="P1814" s="46"/>
      <c r="Q1814" s="46"/>
      <c r="R1814" s="46"/>
      <c r="S1814" s="46"/>
      <c r="T1814" s="46"/>
      <c r="U1814" s="46"/>
      <c r="V1814" s="46"/>
      <c r="W1814" s="46"/>
      <c r="X1814" s="46"/>
      <c r="Y1814" s="46"/>
      <c r="Z1814" s="46"/>
    </row>
    <row r="1815" spans="1:26" ht="13.5" customHeight="1">
      <c r="A1815" s="233">
        <v>761</v>
      </c>
      <c r="B1815" s="128" t="s">
        <v>1550</v>
      </c>
      <c r="C1815" s="34" t="s">
        <v>82</v>
      </c>
      <c r="D1815" s="139"/>
      <c r="E1815" s="122" t="s">
        <v>1551</v>
      </c>
      <c r="F1815" s="111" t="s">
        <v>76</v>
      </c>
      <c r="G1815" s="205">
        <v>57.1</v>
      </c>
      <c r="H1815" s="129">
        <v>2</v>
      </c>
      <c r="I1815" s="129">
        <v>7</v>
      </c>
      <c r="J1815" s="240" t="s">
        <v>59</v>
      </c>
      <c r="K1815" s="41" t="s">
        <v>26</v>
      </c>
      <c r="L1815" s="42" t="str">
        <f t="shared" si="65"/>
        <v>7grams</v>
      </c>
      <c r="M1815" s="43">
        <f t="shared" si="66"/>
        <v>14</v>
      </c>
      <c r="N1815" s="44" t="str">
        <f t="shared" si="67"/>
        <v>14grams</v>
      </c>
      <c r="O1815" s="51">
        <f t="shared" si="68"/>
        <v>114.2</v>
      </c>
      <c r="P1815" s="46"/>
      <c r="Q1815" s="46"/>
      <c r="R1815" s="46"/>
      <c r="S1815" s="46"/>
      <c r="T1815" s="46"/>
      <c r="U1815" s="46"/>
      <c r="V1815" s="46"/>
      <c r="W1815" s="46"/>
      <c r="X1815" s="46"/>
      <c r="Y1815" s="46"/>
      <c r="Z1815" s="46"/>
    </row>
    <row r="1816" spans="1:26" ht="13.5" customHeight="1">
      <c r="A1816" s="233">
        <v>761</v>
      </c>
      <c r="B1816" s="79" t="s">
        <v>1550</v>
      </c>
      <c r="C1816" s="94" t="s">
        <v>68</v>
      </c>
      <c r="D1816" s="80"/>
      <c r="E1816" s="116"/>
      <c r="F1816" s="59"/>
      <c r="G1816" s="95">
        <v>8.4642857142857135</v>
      </c>
      <c r="H1816" s="97">
        <v>7</v>
      </c>
      <c r="I1816" s="97">
        <v>7</v>
      </c>
      <c r="J1816" s="110" t="s">
        <v>59</v>
      </c>
      <c r="K1816" s="46"/>
      <c r="L1816" s="42" t="str">
        <f t="shared" si="65"/>
        <v>7grams</v>
      </c>
      <c r="M1816" s="43">
        <f t="shared" si="66"/>
        <v>49</v>
      </c>
      <c r="N1816" s="44" t="str">
        <f t="shared" si="67"/>
        <v>49grams</v>
      </c>
      <c r="O1816" s="51">
        <f t="shared" si="68"/>
        <v>59.249999999999993</v>
      </c>
      <c r="P1816" s="46"/>
      <c r="Q1816" s="46"/>
      <c r="R1816" s="46"/>
      <c r="S1816" s="46"/>
      <c r="T1816" s="46"/>
      <c r="U1816" s="46"/>
      <c r="V1816" s="46"/>
      <c r="W1816" s="46"/>
      <c r="X1816" s="46"/>
      <c r="Y1816" s="46"/>
      <c r="Z1816" s="46"/>
    </row>
    <row r="1817" spans="1:26" ht="13.5" customHeight="1">
      <c r="A1817" s="233">
        <v>762</v>
      </c>
      <c r="B1817" s="128" t="s">
        <v>1563</v>
      </c>
      <c r="C1817" s="34" t="s">
        <v>82</v>
      </c>
      <c r="D1817" s="179"/>
      <c r="E1817" s="122" t="s">
        <v>1564</v>
      </c>
      <c r="F1817" s="155" t="s">
        <v>76</v>
      </c>
      <c r="G1817" s="205">
        <v>61.75</v>
      </c>
      <c r="H1817" s="129">
        <v>3</v>
      </c>
      <c r="I1817" s="129">
        <v>12</v>
      </c>
      <c r="J1817" s="240" t="s">
        <v>59</v>
      </c>
      <c r="K1817" s="41" t="s">
        <v>26</v>
      </c>
      <c r="L1817" s="42" t="str">
        <f t="shared" si="65"/>
        <v>12grams</v>
      </c>
      <c r="M1817" s="43">
        <f t="shared" si="66"/>
        <v>36</v>
      </c>
      <c r="N1817" s="44" t="str">
        <f t="shared" si="67"/>
        <v>36grams</v>
      </c>
      <c r="O1817" s="51">
        <f t="shared" si="68"/>
        <v>185.25</v>
      </c>
      <c r="P1817" s="46"/>
      <c r="Q1817" s="46"/>
      <c r="R1817" s="46"/>
      <c r="S1817" s="46"/>
      <c r="T1817" s="46"/>
      <c r="U1817" s="46"/>
      <c r="V1817" s="46"/>
      <c r="W1817" s="46"/>
      <c r="X1817" s="46"/>
      <c r="Y1817" s="46"/>
      <c r="Z1817" s="46"/>
    </row>
    <row r="1818" spans="1:26" ht="13.5" customHeight="1">
      <c r="A1818" s="233">
        <v>763</v>
      </c>
      <c r="B1818" s="128" t="s">
        <v>2042</v>
      </c>
      <c r="C1818" s="34" t="s">
        <v>82</v>
      </c>
      <c r="D1818" s="179"/>
      <c r="E1818" s="128" t="s">
        <v>293</v>
      </c>
      <c r="F1818" s="155" t="s">
        <v>76</v>
      </c>
      <c r="G1818" s="205">
        <v>48.8</v>
      </c>
      <c r="H1818" s="129">
        <v>9</v>
      </c>
      <c r="I1818" s="129">
        <v>100</v>
      </c>
      <c r="J1818" s="240" t="s">
        <v>59</v>
      </c>
      <c r="K1818" s="41" t="s">
        <v>26</v>
      </c>
      <c r="L1818" s="42" t="str">
        <f t="shared" si="65"/>
        <v>100grams</v>
      </c>
      <c r="M1818" s="43">
        <f t="shared" si="66"/>
        <v>900</v>
      </c>
      <c r="N1818" s="44" t="str">
        <f t="shared" si="67"/>
        <v>900grams</v>
      </c>
      <c r="O1818" s="51">
        <f t="shared" si="68"/>
        <v>439.2</v>
      </c>
      <c r="P1818" s="46"/>
      <c r="Q1818" s="46"/>
      <c r="R1818" s="46"/>
      <c r="S1818" s="46"/>
      <c r="T1818" s="46"/>
      <c r="U1818" s="46"/>
      <c r="V1818" s="46"/>
      <c r="W1818" s="46"/>
      <c r="X1818" s="46"/>
      <c r="Y1818" s="46"/>
      <c r="Z1818" s="46"/>
    </row>
    <row r="1819" spans="1:26" ht="13.5" customHeight="1">
      <c r="A1819" s="233">
        <v>764</v>
      </c>
      <c r="B1819" s="283" t="s">
        <v>2143</v>
      </c>
      <c r="C1819" s="34" t="s">
        <v>82</v>
      </c>
      <c r="D1819" s="179"/>
      <c r="E1819" s="283" t="s">
        <v>2144</v>
      </c>
      <c r="F1819" s="155" t="s">
        <v>76</v>
      </c>
      <c r="G1819" s="526">
        <v>25</v>
      </c>
      <c r="H1819" s="502">
        <v>2</v>
      </c>
      <c r="I1819" s="618">
        <v>1000</v>
      </c>
      <c r="J1819" s="527" t="s">
        <v>59</v>
      </c>
      <c r="K1819" s="41" t="s">
        <v>26</v>
      </c>
      <c r="L1819" s="42" t="str">
        <f t="shared" si="65"/>
        <v>1000grams</v>
      </c>
      <c r="M1819" s="43">
        <f t="shared" si="66"/>
        <v>2000</v>
      </c>
      <c r="N1819" s="44" t="str">
        <f t="shared" si="67"/>
        <v>2000grams</v>
      </c>
      <c r="O1819" s="51">
        <f t="shared" si="68"/>
        <v>50</v>
      </c>
      <c r="P1819" s="46"/>
      <c r="Q1819" s="46"/>
      <c r="R1819" s="46"/>
      <c r="S1819" s="46"/>
      <c r="T1819" s="46"/>
      <c r="U1819" s="46"/>
      <c r="V1819" s="46"/>
      <c r="W1819" s="46"/>
      <c r="X1819" s="46"/>
      <c r="Y1819" s="46"/>
      <c r="Z1819" s="46"/>
    </row>
    <row r="1820" spans="1:26" ht="13.5" customHeight="1">
      <c r="A1820" s="233">
        <v>764</v>
      </c>
      <c r="B1820" s="208" t="s">
        <v>2143</v>
      </c>
      <c r="C1820" s="34" t="s">
        <v>27</v>
      </c>
      <c r="D1820" s="179"/>
      <c r="E1820" s="208" t="s">
        <v>2144</v>
      </c>
      <c r="F1820" s="156"/>
      <c r="G1820" s="108">
        <v>25</v>
      </c>
      <c r="H1820" s="81">
        <v>26</v>
      </c>
      <c r="I1820" s="81">
        <v>1000</v>
      </c>
      <c r="J1820" s="88" t="s">
        <v>59</v>
      </c>
      <c r="K1820" s="41" t="s">
        <v>26</v>
      </c>
      <c r="L1820" s="42" t="str">
        <f t="shared" si="65"/>
        <v>1000grams</v>
      </c>
      <c r="M1820" s="43">
        <f t="shared" si="66"/>
        <v>26000</v>
      </c>
      <c r="N1820" s="44" t="str">
        <f t="shared" si="67"/>
        <v>26000grams</v>
      </c>
      <c r="O1820" s="45">
        <f t="shared" si="68"/>
        <v>650</v>
      </c>
      <c r="P1820" s="46"/>
      <c r="Q1820" s="46"/>
      <c r="R1820" s="46"/>
      <c r="S1820" s="46"/>
      <c r="T1820" s="46"/>
      <c r="U1820" s="46"/>
      <c r="V1820" s="46"/>
      <c r="W1820" s="46"/>
      <c r="X1820" s="46"/>
      <c r="Y1820" s="46"/>
      <c r="Z1820" s="46"/>
    </row>
    <row r="1821" spans="1:26" ht="13.5" customHeight="1">
      <c r="A1821" s="233">
        <v>764</v>
      </c>
      <c r="B1821" s="79" t="s">
        <v>2143</v>
      </c>
      <c r="C1821" s="34" t="s">
        <v>47</v>
      </c>
      <c r="D1821" s="195"/>
      <c r="E1821" s="50" t="s">
        <v>2144</v>
      </c>
      <c r="F1821" s="195"/>
      <c r="G1821" s="108">
        <v>15</v>
      </c>
      <c r="H1821" s="81">
        <v>3</v>
      </c>
      <c r="I1821" s="81">
        <v>1</v>
      </c>
      <c r="J1821" s="88" t="s">
        <v>59</v>
      </c>
      <c r="K1821" s="46"/>
      <c r="L1821" s="42" t="str">
        <f t="shared" si="65"/>
        <v>1grams</v>
      </c>
      <c r="M1821" s="43">
        <f t="shared" si="66"/>
        <v>3</v>
      </c>
      <c r="N1821" s="44" t="str">
        <f t="shared" si="67"/>
        <v>3grams</v>
      </c>
      <c r="O1821" s="51">
        <f t="shared" si="68"/>
        <v>45</v>
      </c>
      <c r="P1821" s="46"/>
      <c r="Q1821" s="46"/>
      <c r="R1821" s="46"/>
      <c r="S1821" s="46"/>
      <c r="T1821" s="46"/>
      <c r="U1821" s="46"/>
      <c r="V1821" s="46"/>
      <c r="W1821" s="46"/>
      <c r="X1821" s="46"/>
      <c r="Y1821" s="46"/>
      <c r="Z1821" s="46"/>
    </row>
    <row r="1822" spans="1:26" ht="13.5" customHeight="1">
      <c r="A1822" s="233">
        <v>765</v>
      </c>
      <c r="B1822" s="128" t="s">
        <v>2214</v>
      </c>
      <c r="C1822" s="34" t="s">
        <v>82</v>
      </c>
      <c r="D1822" s="9"/>
      <c r="E1822" s="122" t="s">
        <v>2215</v>
      </c>
      <c r="F1822" s="155" t="s">
        <v>76</v>
      </c>
      <c r="G1822" s="205">
        <v>57.25</v>
      </c>
      <c r="H1822" s="129">
        <v>2</v>
      </c>
      <c r="I1822" s="129">
        <v>285</v>
      </c>
      <c r="J1822" s="240" t="s">
        <v>29</v>
      </c>
      <c r="K1822" s="41" t="s">
        <v>26</v>
      </c>
      <c r="L1822" s="42" t="str">
        <f t="shared" si="65"/>
        <v>285ml</v>
      </c>
      <c r="M1822" s="43">
        <f t="shared" si="66"/>
        <v>570</v>
      </c>
      <c r="N1822" s="44" t="str">
        <f t="shared" si="67"/>
        <v>570ml</v>
      </c>
      <c r="O1822" s="51">
        <f t="shared" si="68"/>
        <v>114.5</v>
      </c>
      <c r="P1822" s="46"/>
      <c r="Q1822" s="46"/>
      <c r="R1822" s="46"/>
      <c r="S1822" s="46"/>
      <c r="T1822" s="46"/>
      <c r="U1822" s="46"/>
      <c r="V1822" s="46"/>
      <c r="W1822" s="46"/>
      <c r="X1822" s="46"/>
      <c r="Y1822" s="46"/>
      <c r="Z1822" s="46"/>
    </row>
    <row r="1823" spans="1:26" ht="13.5" customHeight="1">
      <c r="A1823" s="233">
        <v>766</v>
      </c>
      <c r="B1823" s="128" t="s">
        <v>2376</v>
      </c>
      <c r="C1823" s="34" t="s">
        <v>82</v>
      </c>
      <c r="D1823" s="35"/>
      <c r="E1823" s="128" t="s">
        <v>2377</v>
      </c>
      <c r="F1823" s="155" t="s">
        <v>76</v>
      </c>
      <c r="G1823" s="621">
        <v>40</v>
      </c>
      <c r="H1823" s="129">
        <v>2</v>
      </c>
      <c r="I1823" s="129">
        <v>340</v>
      </c>
      <c r="J1823" s="196" t="s">
        <v>59</v>
      </c>
      <c r="K1823" s="41" t="s">
        <v>26</v>
      </c>
      <c r="L1823" s="42" t="str">
        <f t="shared" si="65"/>
        <v>340grams</v>
      </c>
      <c r="M1823" s="43">
        <f t="shared" si="66"/>
        <v>680</v>
      </c>
      <c r="N1823" s="44" t="str">
        <f t="shared" si="67"/>
        <v>680grams</v>
      </c>
      <c r="O1823" s="51">
        <f t="shared" si="68"/>
        <v>80</v>
      </c>
      <c r="P1823" s="46"/>
      <c r="Q1823" s="46"/>
      <c r="R1823" s="46"/>
      <c r="S1823" s="46"/>
      <c r="T1823" s="46"/>
      <c r="U1823" s="46"/>
      <c r="V1823" s="46"/>
      <c r="W1823" s="46"/>
      <c r="X1823" s="46"/>
      <c r="Y1823" s="46"/>
      <c r="Z1823" s="46"/>
    </row>
    <row r="1824" spans="1:26" ht="13.5" customHeight="1">
      <c r="A1824" s="233">
        <v>767</v>
      </c>
      <c r="B1824" s="128" t="s">
        <v>2413</v>
      </c>
      <c r="C1824" s="34" t="s">
        <v>82</v>
      </c>
      <c r="D1824" s="9"/>
      <c r="E1824" s="128" t="s">
        <v>2271</v>
      </c>
      <c r="F1824" s="162" t="s">
        <v>76</v>
      </c>
      <c r="G1824" s="205">
        <v>315</v>
      </c>
      <c r="H1824" s="129">
        <v>1</v>
      </c>
      <c r="I1824" s="129">
        <v>1000</v>
      </c>
      <c r="J1824" s="196" t="s">
        <v>29</v>
      </c>
      <c r="K1824" s="41" t="s">
        <v>26</v>
      </c>
      <c r="L1824" s="42" t="str">
        <f t="shared" si="65"/>
        <v>1000ml</v>
      </c>
      <c r="M1824" s="43">
        <f t="shared" si="66"/>
        <v>1000</v>
      </c>
      <c r="N1824" s="44" t="str">
        <f t="shared" si="67"/>
        <v>1000ml</v>
      </c>
      <c r="O1824" s="51">
        <f t="shared" si="68"/>
        <v>315</v>
      </c>
      <c r="P1824" s="46"/>
      <c r="Q1824" s="46"/>
      <c r="R1824" s="46"/>
      <c r="S1824" s="46"/>
      <c r="T1824" s="46"/>
      <c r="U1824" s="46"/>
      <c r="V1824" s="46"/>
      <c r="W1824" s="46"/>
      <c r="X1824" s="46"/>
      <c r="Y1824" s="46"/>
      <c r="Z1824" s="46"/>
    </row>
    <row r="1825" spans="1:26" ht="13.5" customHeight="1">
      <c r="A1825" s="233">
        <v>767</v>
      </c>
      <c r="B1825" s="76" t="s">
        <v>2413</v>
      </c>
      <c r="C1825" s="34" t="s">
        <v>55</v>
      </c>
      <c r="D1825" s="9"/>
      <c r="E1825" s="52" t="s">
        <v>1374</v>
      </c>
      <c r="F1825" s="161"/>
      <c r="G1825" s="106">
        <v>289</v>
      </c>
      <c r="H1825" s="81">
        <v>1.1499999999999999</v>
      </c>
      <c r="I1825" s="81">
        <v>1</v>
      </c>
      <c r="J1825" s="121" t="s">
        <v>484</v>
      </c>
      <c r="K1825" s="41" t="s">
        <v>26</v>
      </c>
      <c r="L1825" s="42" t="str">
        <f t="shared" si="65"/>
        <v>1l</v>
      </c>
      <c r="M1825" s="43">
        <f t="shared" si="66"/>
        <v>1.1499999999999999</v>
      </c>
      <c r="N1825" s="44" t="str">
        <f t="shared" si="67"/>
        <v>1.15l</v>
      </c>
      <c r="O1825" s="51">
        <f t="shared" si="68"/>
        <v>332.34999999999997</v>
      </c>
      <c r="P1825" s="46"/>
      <c r="Q1825" s="46"/>
      <c r="R1825" s="46"/>
      <c r="S1825" s="46"/>
      <c r="T1825" s="46"/>
      <c r="U1825" s="46"/>
      <c r="V1825" s="46"/>
      <c r="W1825" s="46"/>
      <c r="X1825" s="46"/>
      <c r="Y1825" s="46"/>
      <c r="Z1825" s="46"/>
    </row>
    <row r="1826" spans="1:26" ht="13.5" customHeight="1">
      <c r="A1826" s="233">
        <v>768</v>
      </c>
      <c r="B1826" s="128" t="s">
        <v>1784</v>
      </c>
      <c r="C1826" s="34" t="s">
        <v>82</v>
      </c>
      <c r="D1826" s="9"/>
      <c r="E1826" s="128" t="s">
        <v>1785</v>
      </c>
      <c r="F1826" s="162" t="s">
        <v>76</v>
      </c>
      <c r="G1826" s="307">
        <v>21.1</v>
      </c>
      <c r="H1826" s="147">
        <v>3</v>
      </c>
      <c r="I1826" s="147">
        <v>10</v>
      </c>
      <c r="J1826" s="196" t="s">
        <v>59</v>
      </c>
      <c r="K1826" s="41" t="s">
        <v>26</v>
      </c>
      <c r="L1826" s="42" t="str">
        <f t="shared" si="65"/>
        <v>10grams</v>
      </c>
      <c r="M1826" s="43">
        <f t="shared" si="66"/>
        <v>30</v>
      </c>
      <c r="N1826" s="44" t="str">
        <f t="shared" si="67"/>
        <v>30grams</v>
      </c>
      <c r="O1826" s="51">
        <f t="shared" si="68"/>
        <v>63.300000000000004</v>
      </c>
      <c r="P1826" s="46"/>
      <c r="Q1826" s="46"/>
      <c r="R1826" s="46"/>
      <c r="S1826" s="46"/>
      <c r="T1826" s="46"/>
      <c r="U1826" s="46"/>
      <c r="V1826" s="46"/>
      <c r="W1826" s="46"/>
      <c r="X1826" s="46"/>
      <c r="Y1826" s="46"/>
      <c r="Z1826" s="46"/>
    </row>
    <row r="1827" spans="1:26" ht="13.5" customHeight="1">
      <c r="A1827" s="233">
        <v>769</v>
      </c>
      <c r="B1827" s="128" t="s">
        <v>754</v>
      </c>
      <c r="C1827" s="34" t="s">
        <v>82</v>
      </c>
      <c r="D1827" s="9"/>
      <c r="E1827" s="128" t="s">
        <v>487</v>
      </c>
      <c r="F1827" s="162" t="s">
        <v>76</v>
      </c>
      <c r="G1827" s="164">
        <v>11.3</v>
      </c>
      <c r="H1827" s="170">
        <v>3</v>
      </c>
      <c r="I1827" s="170">
        <v>30</v>
      </c>
      <c r="J1827" s="412" t="s">
        <v>59</v>
      </c>
      <c r="K1827" s="41" t="s">
        <v>26</v>
      </c>
      <c r="L1827" s="42" t="str">
        <f t="shared" si="65"/>
        <v>30grams</v>
      </c>
      <c r="M1827" s="43">
        <f t="shared" si="66"/>
        <v>90</v>
      </c>
      <c r="N1827" s="44" t="str">
        <f t="shared" si="67"/>
        <v>90grams</v>
      </c>
      <c r="O1827" s="51">
        <f t="shared" si="68"/>
        <v>33.900000000000006</v>
      </c>
      <c r="P1827" s="46"/>
      <c r="Q1827" s="46"/>
      <c r="R1827" s="46"/>
      <c r="S1827" s="46"/>
      <c r="T1827" s="46"/>
      <c r="U1827" s="46"/>
      <c r="V1827" s="46"/>
      <c r="W1827" s="46"/>
      <c r="X1827" s="46"/>
      <c r="Y1827" s="46"/>
      <c r="Z1827" s="46"/>
    </row>
    <row r="1828" spans="1:26" ht="13.5" customHeight="1">
      <c r="A1828" s="233">
        <v>770</v>
      </c>
      <c r="B1828" s="128" t="s">
        <v>1767</v>
      </c>
      <c r="C1828" s="34" t="s">
        <v>82</v>
      </c>
      <c r="D1828" s="9"/>
      <c r="E1828" s="128" t="s">
        <v>487</v>
      </c>
      <c r="F1828" s="162" t="s">
        <v>76</v>
      </c>
      <c r="G1828" s="164">
        <v>14.35</v>
      </c>
      <c r="H1828" s="170">
        <v>1</v>
      </c>
      <c r="I1828" s="170">
        <v>30</v>
      </c>
      <c r="J1828" s="412" t="s">
        <v>59</v>
      </c>
      <c r="K1828" s="41" t="s">
        <v>26</v>
      </c>
      <c r="L1828" s="42" t="str">
        <f t="shared" si="65"/>
        <v>30grams</v>
      </c>
      <c r="M1828" s="43">
        <f t="shared" si="66"/>
        <v>30</v>
      </c>
      <c r="N1828" s="44" t="str">
        <f t="shared" si="67"/>
        <v>30grams</v>
      </c>
      <c r="O1828" s="51">
        <f t="shared" si="68"/>
        <v>14.35</v>
      </c>
      <c r="P1828" s="46"/>
      <c r="Q1828" s="46"/>
      <c r="R1828" s="46"/>
      <c r="S1828" s="46"/>
      <c r="T1828" s="46"/>
      <c r="U1828" s="46"/>
      <c r="V1828" s="46"/>
      <c r="W1828" s="46"/>
      <c r="X1828" s="46"/>
      <c r="Y1828" s="46"/>
      <c r="Z1828" s="46"/>
    </row>
    <row r="1829" spans="1:26" ht="13.5" customHeight="1">
      <c r="A1829" s="233">
        <v>771</v>
      </c>
      <c r="B1829" s="128" t="s">
        <v>2517</v>
      </c>
      <c r="C1829" s="34" t="s">
        <v>82</v>
      </c>
      <c r="D1829" s="9"/>
      <c r="E1829" s="128" t="s">
        <v>487</v>
      </c>
      <c r="F1829" s="162" t="s">
        <v>76</v>
      </c>
      <c r="G1829" s="164">
        <v>12.95</v>
      </c>
      <c r="H1829" s="170">
        <v>5</v>
      </c>
      <c r="I1829" s="170">
        <v>30</v>
      </c>
      <c r="J1829" s="412" t="s">
        <v>59</v>
      </c>
      <c r="K1829" s="41" t="s">
        <v>26</v>
      </c>
      <c r="L1829" s="42" t="str">
        <f t="shared" si="65"/>
        <v>30grams</v>
      </c>
      <c r="M1829" s="43">
        <f t="shared" si="66"/>
        <v>150</v>
      </c>
      <c r="N1829" s="44" t="str">
        <f t="shared" si="67"/>
        <v>150grams</v>
      </c>
      <c r="O1829" s="51">
        <f t="shared" si="68"/>
        <v>64.75</v>
      </c>
      <c r="P1829" s="46"/>
      <c r="Q1829" s="46"/>
      <c r="R1829" s="46"/>
      <c r="S1829" s="46"/>
      <c r="T1829" s="46"/>
      <c r="U1829" s="46"/>
      <c r="V1829" s="46"/>
      <c r="W1829" s="46"/>
      <c r="X1829" s="46"/>
      <c r="Y1829" s="46"/>
      <c r="Z1829" s="46"/>
    </row>
    <row r="1830" spans="1:26" ht="13.5" customHeight="1">
      <c r="A1830" s="233">
        <v>772</v>
      </c>
      <c r="B1830" s="128" t="s">
        <v>648</v>
      </c>
      <c r="C1830" s="34" t="s">
        <v>82</v>
      </c>
      <c r="D1830" s="9"/>
      <c r="E1830" s="128" t="s">
        <v>649</v>
      </c>
      <c r="F1830" s="162" t="s">
        <v>76</v>
      </c>
      <c r="G1830" s="164">
        <v>43.6</v>
      </c>
      <c r="H1830" s="170">
        <v>4</v>
      </c>
      <c r="I1830" s="170">
        <v>20</v>
      </c>
      <c r="J1830" s="412" t="s">
        <v>59</v>
      </c>
      <c r="K1830" s="41" t="s">
        <v>26</v>
      </c>
      <c r="L1830" s="42" t="str">
        <f t="shared" si="65"/>
        <v>20grams</v>
      </c>
      <c r="M1830" s="43">
        <f t="shared" si="66"/>
        <v>80</v>
      </c>
      <c r="N1830" s="44" t="str">
        <f t="shared" si="67"/>
        <v>80grams</v>
      </c>
      <c r="O1830" s="51">
        <f t="shared" si="68"/>
        <v>174.4</v>
      </c>
      <c r="P1830" s="46"/>
      <c r="Q1830" s="46"/>
      <c r="R1830" s="46"/>
      <c r="S1830" s="46"/>
      <c r="T1830" s="46"/>
      <c r="U1830" s="46"/>
      <c r="V1830" s="46"/>
      <c r="W1830" s="46"/>
      <c r="X1830" s="46"/>
      <c r="Y1830" s="46"/>
      <c r="Z1830" s="46"/>
    </row>
    <row r="1831" spans="1:26" ht="13.5" customHeight="1">
      <c r="A1831" s="233">
        <v>773</v>
      </c>
      <c r="B1831" s="128" t="s">
        <v>486</v>
      </c>
      <c r="C1831" s="34" t="s">
        <v>82</v>
      </c>
      <c r="D1831" s="9"/>
      <c r="E1831" s="128" t="s">
        <v>487</v>
      </c>
      <c r="F1831" s="162" t="s">
        <v>76</v>
      </c>
      <c r="G1831" s="622">
        <v>18.5</v>
      </c>
      <c r="H1831" s="170">
        <v>4</v>
      </c>
      <c r="I1831" s="147">
        <v>30</v>
      </c>
      <c r="J1831" s="130" t="s">
        <v>59</v>
      </c>
      <c r="K1831" s="41" t="s">
        <v>26</v>
      </c>
      <c r="L1831" s="42" t="str">
        <f t="shared" si="65"/>
        <v>30grams</v>
      </c>
      <c r="M1831" s="43">
        <f t="shared" si="66"/>
        <v>120</v>
      </c>
      <c r="N1831" s="44" t="str">
        <f t="shared" si="67"/>
        <v>120grams</v>
      </c>
      <c r="O1831" s="51">
        <f t="shared" si="68"/>
        <v>74</v>
      </c>
      <c r="P1831" s="46"/>
      <c r="Q1831" s="46"/>
      <c r="R1831" s="46"/>
      <c r="S1831" s="46"/>
      <c r="T1831" s="46"/>
      <c r="U1831" s="46"/>
      <c r="V1831" s="46"/>
      <c r="W1831" s="46"/>
      <c r="X1831" s="46"/>
      <c r="Y1831" s="46"/>
      <c r="Z1831" s="46"/>
    </row>
    <row r="1832" spans="1:26" ht="13.5" customHeight="1">
      <c r="A1832" s="233">
        <v>774</v>
      </c>
      <c r="B1832" s="128" t="s">
        <v>2417</v>
      </c>
      <c r="C1832" s="34" t="s">
        <v>82</v>
      </c>
      <c r="D1832" s="35"/>
      <c r="E1832" s="128" t="s">
        <v>1785</v>
      </c>
      <c r="F1832" s="162" t="s">
        <v>76</v>
      </c>
      <c r="G1832" s="622">
        <v>9.6999999999999993</v>
      </c>
      <c r="H1832" s="170">
        <v>3</v>
      </c>
      <c r="I1832" s="147">
        <v>10</v>
      </c>
      <c r="J1832" s="130" t="s">
        <v>59</v>
      </c>
      <c r="K1832" s="41" t="s">
        <v>26</v>
      </c>
      <c r="L1832" s="42" t="str">
        <f t="shared" si="65"/>
        <v>10grams</v>
      </c>
      <c r="M1832" s="43">
        <f t="shared" si="66"/>
        <v>30</v>
      </c>
      <c r="N1832" s="44" t="str">
        <f t="shared" si="67"/>
        <v>30grams</v>
      </c>
      <c r="O1832" s="51">
        <f t="shared" si="68"/>
        <v>29.099999999999998</v>
      </c>
      <c r="P1832" s="46"/>
      <c r="Q1832" s="46"/>
      <c r="R1832" s="46"/>
      <c r="S1832" s="46"/>
      <c r="T1832" s="46"/>
      <c r="U1832" s="46"/>
      <c r="V1832" s="46"/>
      <c r="W1832" s="46"/>
      <c r="X1832" s="46"/>
      <c r="Y1832" s="46"/>
      <c r="Z1832" s="46"/>
    </row>
    <row r="1833" spans="1:26" ht="13.5" customHeight="1">
      <c r="A1833" s="233">
        <v>775</v>
      </c>
      <c r="B1833" s="128" t="s">
        <v>812</v>
      </c>
      <c r="C1833" s="34" t="s">
        <v>82</v>
      </c>
      <c r="D1833" s="35"/>
      <c r="E1833" s="128" t="s">
        <v>487</v>
      </c>
      <c r="F1833" s="162" t="s">
        <v>76</v>
      </c>
      <c r="G1833" s="307">
        <v>17.75</v>
      </c>
      <c r="H1833" s="147">
        <v>2</v>
      </c>
      <c r="I1833" s="147">
        <v>30</v>
      </c>
      <c r="J1833" s="130" t="s">
        <v>59</v>
      </c>
      <c r="K1833" s="41" t="s">
        <v>26</v>
      </c>
      <c r="L1833" s="42" t="str">
        <f t="shared" si="65"/>
        <v>30grams</v>
      </c>
      <c r="M1833" s="43">
        <f t="shared" si="66"/>
        <v>60</v>
      </c>
      <c r="N1833" s="44" t="str">
        <f t="shared" si="67"/>
        <v>60grams</v>
      </c>
      <c r="O1833" s="51">
        <f t="shared" si="68"/>
        <v>35.5</v>
      </c>
      <c r="P1833" s="46"/>
      <c r="Q1833" s="46"/>
      <c r="R1833" s="46"/>
      <c r="S1833" s="46"/>
      <c r="T1833" s="46"/>
      <c r="U1833" s="46"/>
      <c r="V1833" s="46"/>
      <c r="W1833" s="46"/>
      <c r="X1833" s="46"/>
      <c r="Y1833" s="46"/>
      <c r="Z1833" s="46"/>
    </row>
    <row r="1834" spans="1:26" ht="13.5" customHeight="1">
      <c r="A1834" s="233">
        <v>776</v>
      </c>
      <c r="B1834" s="128" t="s">
        <v>133</v>
      </c>
      <c r="C1834" s="34" t="s">
        <v>82</v>
      </c>
      <c r="D1834" s="35"/>
      <c r="E1834" s="264" t="s">
        <v>135</v>
      </c>
      <c r="F1834" s="162" t="s">
        <v>76</v>
      </c>
      <c r="G1834" s="307">
        <v>650</v>
      </c>
      <c r="H1834" s="147">
        <v>4</v>
      </c>
      <c r="I1834" s="147">
        <v>1000</v>
      </c>
      <c r="J1834" s="130" t="s">
        <v>59</v>
      </c>
      <c r="K1834" s="41" t="s">
        <v>26</v>
      </c>
      <c r="L1834" s="42" t="str">
        <f t="shared" si="65"/>
        <v>1000grams</v>
      </c>
      <c r="M1834" s="43">
        <f t="shared" si="66"/>
        <v>4000</v>
      </c>
      <c r="N1834" s="44" t="str">
        <f t="shared" si="67"/>
        <v>4000grams</v>
      </c>
      <c r="O1834" s="51">
        <f t="shared" si="68"/>
        <v>2600</v>
      </c>
      <c r="P1834" s="46"/>
      <c r="Q1834" s="46"/>
      <c r="R1834" s="46"/>
      <c r="S1834" s="46"/>
      <c r="T1834" s="46"/>
      <c r="U1834" s="46"/>
      <c r="V1834" s="46"/>
      <c r="W1834" s="46"/>
      <c r="X1834" s="46"/>
      <c r="Y1834" s="46"/>
      <c r="Z1834" s="46"/>
    </row>
    <row r="1835" spans="1:26" ht="13.5" customHeight="1">
      <c r="A1835" s="233">
        <v>776</v>
      </c>
      <c r="B1835" s="33" t="s">
        <v>133</v>
      </c>
      <c r="C1835" s="34" t="s">
        <v>55</v>
      </c>
      <c r="D1835" s="48"/>
      <c r="E1835" s="91" t="s">
        <v>134</v>
      </c>
      <c r="F1835" s="162"/>
      <c r="G1835" s="108">
        <v>550</v>
      </c>
      <c r="H1835" s="81">
        <v>0.25</v>
      </c>
      <c r="I1835" s="81">
        <v>1</v>
      </c>
      <c r="J1835" s="40" t="s">
        <v>33</v>
      </c>
      <c r="K1835" s="41" t="s">
        <v>26</v>
      </c>
      <c r="L1835" s="42" t="str">
        <f t="shared" si="65"/>
        <v>1kg</v>
      </c>
      <c r="M1835" s="43">
        <f t="shared" si="66"/>
        <v>0.25</v>
      </c>
      <c r="N1835" s="44" t="str">
        <f t="shared" si="67"/>
        <v>0.25kg</v>
      </c>
      <c r="O1835" s="51">
        <f t="shared" si="68"/>
        <v>137.5</v>
      </c>
      <c r="P1835" s="46"/>
      <c r="Q1835" s="46"/>
      <c r="R1835" s="46"/>
      <c r="S1835" s="46"/>
      <c r="T1835" s="46"/>
      <c r="U1835" s="46"/>
      <c r="V1835" s="46"/>
      <c r="W1835" s="46"/>
      <c r="X1835" s="46"/>
      <c r="Y1835" s="46"/>
      <c r="Z1835" s="46"/>
    </row>
    <row r="1836" spans="1:26" ht="13.5" customHeight="1">
      <c r="A1836" s="233">
        <v>777</v>
      </c>
      <c r="B1836" s="128" t="s">
        <v>1863</v>
      </c>
      <c r="C1836" s="34" t="s">
        <v>82</v>
      </c>
      <c r="D1836" s="35"/>
      <c r="E1836" s="264" t="s">
        <v>1864</v>
      </c>
      <c r="F1836" s="162" t="s">
        <v>76</v>
      </c>
      <c r="G1836" s="307">
        <v>45</v>
      </c>
      <c r="H1836" s="147">
        <v>1</v>
      </c>
      <c r="I1836" s="147">
        <v>50</v>
      </c>
      <c r="J1836" s="130" t="s">
        <v>59</v>
      </c>
      <c r="K1836" s="41" t="s">
        <v>26</v>
      </c>
      <c r="L1836" s="42" t="str">
        <f t="shared" si="65"/>
        <v>50grams</v>
      </c>
      <c r="M1836" s="43">
        <f t="shared" si="66"/>
        <v>50</v>
      </c>
      <c r="N1836" s="44" t="str">
        <f t="shared" si="67"/>
        <v>50grams</v>
      </c>
      <c r="O1836" s="51">
        <f t="shared" si="68"/>
        <v>45</v>
      </c>
      <c r="P1836" s="46"/>
      <c r="Q1836" s="46"/>
      <c r="R1836" s="46"/>
      <c r="S1836" s="46"/>
      <c r="T1836" s="46"/>
      <c r="U1836" s="46"/>
      <c r="V1836" s="46"/>
      <c r="W1836" s="46"/>
      <c r="X1836" s="46"/>
      <c r="Y1836" s="46"/>
      <c r="Z1836" s="46"/>
    </row>
    <row r="1837" spans="1:26" ht="13.5" customHeight="1">
      <c r="A1837" s="233">
        <v>778</v>
      </c>
      <c r="B1837" s="203" t="s">
        <v>333</v>
      </c>
      <c r="C1837" s="34" t="s">
        <v>82</v>
      </c>
      <c r="D1837" s="35"/>
      <c r="E1837" s="203" t="s">
        <v>334</v>
      </c>
      <c r="F1837" s="162" t="s">
        <v>76</v>
      </c>
      <c r="G1837" s="205">
        <v>32</v>
      </c>
      <c r="H1837" s="129">
        <v>2</v>
      </c>
      <c r="I1837" s="147">
        <v>290</v>
      </c>
      <c r="J1837" s="130" t="s">
        <v>59</v>
      </c>
      <c r="K1837" s="41" t="s">
        <v>26</v>
      </c>
      <c r="L1837" s="42" t="str">
        <f t="shared" si="65"/>
        <v>290grams</v>
      </c>
      <c r="M1837" s="43">
        <f t="shared" si="66"/>
        <v>580</v>
      </c>
      <c r="N1837" s="44" t="str">
        <f t="shared" si="67"/>
        <v>580grams</v>
      </c>
      <c r="O1837" s="51">
        <f t="shared" si="68"/>
        <v>64</v>
      </c>
      <c r="P1837" s="46"/>
      <c r="Q1837" s="46"/>
      <c r="R1837" s="46"/>
      <c r="S1837" s="46"/>
      <c r="T1837" s="46"/>
      <c r="U1837" s="46"/>
      <c r="V1837" s="46"/>
      <c r="W1837" s="46"/>
      <c r="X1837" s="46"/>
      <c r="Y1837" s="46"/>
      <c r="Z1837" s="46"/>
    </row>
    <row r="1838" spans="1:26" ht="13.5" customHeight="1">
      <c r="A1838" s="233">
        <v>779</v>
      </c>
      <c r="B1838" s="122" t="s">
        <v>1818</v>
      </c>
      <c r="C1838" s="34" t="s">
        <v>82</v>
      </c>
      <c r="D1838" s="35"/>
      <c r="E1838" s="122" t="s">
        <v>1819</v>
      </c>
      <c r="F1838" s="162" t="s">
        <v>76</v>
      </c>
      <c r="G1838" s="207">
        <v>32</v>
      </c>
      <c r="H1838" s="165">
        <v>1</v>
      </c>
      <c r="I1838" s="147">
        <v>12</v>
      </c>
      <c r="J1838" s="196" t="s">
        <v>59</v>
      </c>
      <c r="K1838" s="41" t="s">
        <v>26</v>
      </c>
      <c r="L1838" s="42" t="str">
        <f t="shared" si="65"/>
        <v>12grams</v>
      </c>
      <c r="M1838" s="43">
        <f t="shared" si="66"/>
        <v>12</v>
      </c>
      <c r="N1838" s="44" t="str">
        <f t="shared" si="67"/>
        <v>12grams</v>
      </c>
      <c r="O1838" s="51">
        <f t="shared" si="68"/>
        <v>32</v>
      </c>
      <c r="P1838" s="46"/>
      <c r="Q1838" s="46"/>
      <c r="R1838" s="46"/>
      <c r="S1838" s="46"/>
      <c r="T1838" s="46"/>
      <c r="U1838" s="46"/>
      <c r="V1838" s="46"/>
      <c r="W1838" s="46"/>
      <c r="X1838" s="46"/>
      <c r="Y1838" s="46"/>
      <c r="Z1838" s="46"/>
    </row>
    <row r="1839" spans="1:26" ht="13.5" customHeight="1">
      <c r="A1839" s="233">
        <v>780</v>
      </c>
      <c r="B1839" s="128" t="s">
        <v>1371</v>
      </c>
      <c r="C1839" s="34" t="s">
        <v>82</v>
      </c>
      <c r="D1839" s="179"/>
      <c r="E1839" s="203" t="s">
        <v>1372</v>
      </c>
      <c r="F1839" s="162" t="s">
        <v>76</v>
      </c>
      <c r="G1839" s="205">
        <v>310</v>
      </c>
      <c r="H1839" s="129">
        <v>0.5</v>
      </c>
      <c r="I1839" s="129">
        <v>1800</v>
      </c>
      <c r="J1839" s="130" t="s">
        <v>29</v>
      </c>
      <c r="K1839" s="41" t="s">
        <v>26</v>
      </c>
      <c r="L1839" s="42" t="str">
        <f t="shared" si="65"/>
        <v>1800ml</v>
      </c>
      <c r="M1839" s="43">
        <f t="shared" si="66"/>
        <v>900</v>
      </c>
      <c r="N1839" s="44" t="str">
        <f t="shared" si="67"/>
        <v>900ml</v>
      </c>
      <c r="O1839" s="51">
        <f t="shared" si="68"/>
        <v>155</v>
      </c>
      <c r="P1839" s="46"/>
      <c r="Q1839" s="46"/>
      <c r="R1839" s="46"/>
      <c r="S1839" s="46"/>
      <c r="T1839" s="46"/>
      <c r="U1839" s="46"/>
      <c r="V1839" s="46"/>
      <c r="W1839" s="46"/>
      <c r="X1839" s="46"/>
      <c r="Y1839" s="46"/>
      <c r="Z1839" s="46"/>
    </row>
    <row r="1840" spans="1:26" ht="13.5" customHeight="1">
      <c r="A1840" s="233">
        <v>780</v>
      </c>
      <c r="B1840" s="76" t="s">
        <v>1373</v>
      </c>
      <c r="C1840" s="34" t="s">
        <v>55</v>
      </c>
      <c r="D1840" s="35"/>
      <c r="E1840" s="101" t="s">
        <v>1374</v>
      </c>
      <c r="F1840" s="161"/>
      <c r="G1840" s="106">
        <v>320</v>
      </c>
      <c r="H1840" s="81">
        <v>0.2</v>
      </c>
      <c r="I1840" s="81">
        <v>1</v>
      </c>
      <c r="J1840" s="40" t="s">
        <v>484</v>
      </c>
      <c r="K1840" s="41" t="s">
        <v>26</v>
      </c>
      <c r="L1840" s="42" t="str">
        <f t="shared" si="65"/>
        <v>1l</v>
      </c>
      <c r="M1840" s="43">
        <f t="shared" si="66"/>
        <v>0.2</v>
      </c>
      <c r="N1840" s="44" t="str">
        <f t="shared" si="67"/>
        <v>0.2l</v>
      </c>
      <c r="O1840" s="51">
        <f t="shared" si="68"/>
        <v>64</v>
      </c>
      <c r="P1840" s="46"/>
      <c r="Q1840" s="46"/>
      <c r="R1840" s="46"/>
      <c r="S1840" s="46"/>
      <c r="T1840" s="46"/>
      <c r="U1840" s="46"/>
      <c r="V1840" s="46"/>
      <c r="W1840" s="46"/>
      <c r="X1840" s="46"/>
      <c r="Y1840" s="46"/>
      <c r="Z1840" s="46"/>
    </row>
    <row r="1841" spans="1:26" ht="13.5" customHeight="1">
      <c r="A1841" s="233">
        <v>781</v>
      </c>
      <c r="B1841" s="128" t="s">
        <v>152</v>
      </c>
      <c r="C1841" s="34" t="s">
        <v>82</v>
      </c>
      <c r="D1841" s="35"/>
      <c r="E1841" s="264" t="s">
        <v>151</v>
      </c>
      <c r="F1841" s="162" t="s">
        <v>76</v>
      </c>
      <c r="G1841" s="205">
        <v>107.5</v>
      </c>
      <c r="H1841" s="129">
        <v>1</v>
      </c>
      <c r="I1841" s="129">
        <v>250</v>
      </c>
      <c r="J1841" s="130" t="s">
        <v>59</v>
      </c>
      <c r="K1841" s="41" t="s">
        <v>26</v>
      </c>
      <c r="L1841" s="42" t="str">
        <f t="shared" si="65"/>
        <v>250grams</v>
      </c>
      <c r="M1841" s="43">
        <f t="shared" si="66"/>
        <v>250</v>
      </c>
      <c r="N1841" s="44" t="str">
        <f t="shared" si="67"/>
        <v>250grams</v>
      </c>
      <c r="O1841" s="51">
        <f t="shared" si="68"/>
        <v>107.5</v>
      </c>
      <c r="P1841" s="46"/>
      <c r="Q1841" s="46"/>
      <c r="R1841" s="46"/>
      <c r="S1841" s="46"/>
      <c r="T1841" s="46"/>
      <c r="U1841" s="46"/>
      <c r="V1841" s="46"/>
      <c r="W1841" s="46"/>
      <c r="X1841" s="46"/>
      <c r="Y1841" s="46"/>
      <c r="Z1841" s="46"/>
    </row>
    <row r="1842" spans="1:26" ht="13.5" customHeight="1">
      <c r="A1842" s="233">
        <v>782</v>
      </c>
      <c r="B1842" s="128" t="s">
        <v>1907</v>
      </c>
      <c r="C1842" s="34" t="s">
        <v>82</v>
      </c>
      <c r="D1842" s="35"/>
      <c r="E1842" s="264" t="s">
        <v>1782</v>
      </c>
      <c r="F1842" s="162" t="s">
        <v>76</v>
      </c>
      <c r="G1842" s="205">
        <v>135</v>
      </c>
      <c r="H1842" s="129">
        <v>1</v>
      </c>
      <c r="I1842" s="129">
        <v>320</v>
      </c>
      <c r="J1842" s="130" t="s">
        <v>59</v>
      </c>
      <c r="K1842" s="41" t="s">
        <v>26</v>
      </c>
      <c r="L1842" s="42" t="str">
        <f t="shared" si="65"/>
        <v>320grams</v>
      </c>
      <c r="M1842" s="43">
        <f t="shared" si="66"/>
        <v>320</v>
      </c>
      <c r="N1842" s="44" t="str">
        <f t="shared" si="67"/>
        <v>320grams</v>
      </c>
      <c r="O1842" s="51">
        <f t="shared" si="68"/>
        <v>135</v>
      </c>
      <c r="P1842" s="46"/>
      <c r="Q1842" s="46"/>
      <c r="R1842" s="46"/>
      <c r="S1842" s="46"/>
      <c r="T1842" s="46"/>
      <c r="U1842" s="46"/>
      <c r="V1842" s="46"/>
      <c r="W1842" s="46"/>
      <c r="X1842" s="46"/>
      <c r="Y1842" s="46"/>
      <c r="Z1842" s="46"/>
    </row>
    <row r="1843" spans="1:26" ht="13.5" customHeight="1">
      <c r="A1843" s="233">
        <v>783</v>
      </c>
      <c r="B1843" s="128" t="s">
        <v>1781</v>
      </c>
      <c r="C1843" s="34" t="s">
        <v>82</v>
      </c>
      <c r="D1843" s="35"/>
      <c r="E1843" s="264" t="s">
        <v>1782</v>
      </c>
      <c r="F1843" s="162" t="s">
        <v>76</v>
      </c>
      <c r="G1843" s="205">
        <v>135</v>
      </c>
      <c r="H1843" s="129">
        <v>1</v>
      </c>
      <c r="I1843" s="129">
        <v>320</v>
      </c>
      <c r="J1843" s="130" t="s">
        <v>59</v>
      </c>
      <c r="K1843" s="41" t="s">
        <v>26</v>
      </c>
      <c r="L1843" s="42" t="str">
        <f t="shared" si="65"/>
        <v>320grams</v>
      </c>
      <c r="M1843" s="43">
        <f t="shared" si="66"/>
        <v>320</v>
      </c>
      <c r="N1843" s="44" t="str">
        <f t="shared" si="67"/>
        <v>320grams</v>
      </c>
      <c r="O1843" s="51">
        <f t="shared" si="68"/>
        <v>135</v>
      </c>
      <c r="P1843" s="46"/>
      <c r="Q1843" s="46"/>
      <c r="R1843" s="46"/>
      <c r="S1843" s="46"/>
      <c r="T1843" s="46"/>
      <c r="U1843" s="46"/>
      <c r="V1843" s="46"/>
      <c r="W1843" s="46"/>
      <c r="X1843" s="46"/>
      <c r="Y1843" s="46"/>
      <c r="Z1843" s="46"/>
    </row>
    <row r="1844" spans="1:26" ht="13.5" customHeight="1">
      <c r="A1844" s="233">
        <v>784</v>
      </c>
      <c r="B1844" s="128" t="s">
        <v>2201</v>
      </c>
      <c r="C1844" s="34" t="s">
        <v>82</v>
      </c>
      <c r="D1844" s="35"/>
      <c r="E1844" s="122" t="s">
        <v>2202</v>
      </c>
      <c r="F1844" s="162" t="s">
        <v>76</v>
      </c>
      <c r="G1844" s="577">
        <v>85.5</v>
      </c>
      <c r="H1844" s="129">
        <v>1</v>
      </c>
      <c r="I1844" s="129">
        <v>250</v>
      </c>
      <c r="J1844" s="130" t="s">
        <v>59</v>
      </c>
      <c r="K1844" s="41" t="s">
        <v>26</v>
      </c>
      <c r="L1844" s="42" t="str">
        <f t="shared" si="65"/>
        <v>250grams</v>
      </c>
      <c r="M1844" s="43">
        <f t="shared" si="66"/>
        <v>250</v>
      </c>
      <c r="N1844" s="44" t="str">
        <f t="shared" si="67"/>
        <v>250grams</v>
      </c>
      <c r="O1844" s="51">
        <f t="shared" si="68"/>
        <v>85.5</v>
      </c>
      <c r="P1844" s="46"/>
      <c r="Q1844" s="46"/>
      <c r="R1844" s="46"/>
      <c r="S1844" s="46"/>
      <c r="T1844" s="46"/>
      <c r="U1844" s="46"/>
      <c r="V1844" s="46"/>
      <c r="W1844" s="46"/>
      <c r="X1844" s="46"/>
      <c r="Y1844" s="46"/>
      <c r="Z1844" s="46"/>
    </row>
    <row r="1845" spans="1:26" ht="13.5" customHeight="1">
      <c r="A1845" s="233">
        <v>785</v>
      </c>
      <c r="B1845" s="128" t="s">
        <v>2089</v>
      </c>
      <c r="C1845" s="34" t="s">
        <v>82</v>
      </c>
      <c r="D1845" s="9"/>
      <c r="E1845" s="122" t="s">
        <v>2090</v>
      </c>
      <c r="F1845" s="162" t="s">
        <v>76</v>
      </c>
      <c r="G1845" s="205">
        <v>365</v>
      </c>
      <c r="H1845" s="129">
        <v>3</v>
      </c>
      <c r="I1845" s="129">
        <v>355</v>
      </c>
      <c r="J1845" s="240" t="s">
        <v>29</v>
      </c>
      <c r="K1845" s="41" t="s">
        <v>26</v>
      </c>
      <c r="L1845" s="42" t="str">
        <f t="shared" si="65"/>
        <v>355ml</v>
      </c>
      <c r="M1845" s="43">
        <f t="shared" si="66"/>
        <v>1065</v>
      </c>
      <c r="N1845" s="44" t="str">
        <f t="shared" si="67"/>
        <v>1065ml</v>
      </c>
      <c r="O1845" s="51">
        <f t="shared" si="68"/>
        <v>1095</v>
      </c>
      <c r="P1845" s="46"/>
      <c r="Q1845" s="46"/>
      <c r="R1845" s="46"/>
      <c r="S1845" s="46"/>
      <c r="T1845" s="46"/>
      <c r="U1845" s="46"/>
      <c r="V1845" s="46"/>
      <c r="W1845" s="46"/>
      <c r="X1845" s="46"/>
      <c r="Y1845" s="46"/>
      <c r="Z1845" s="46"/>
    </row>
    <row r="1846" spans="1:26" ht="13.5" customHeight="1">
      <c r="A1846" s="233">
        <v>786</v>
      </c>
      <c r="B1846" s="128" t="s">
        <v>2409</v>
      </c>
      <c r="C1846" s="34" t="s">
        <v>82</v>
      </c>
      <c r="D1846" s="9"/>
      <c r="E1846" s="122" t="s">
        <v>2410</v>
      </c>
      <c r="F1846" s="162" t="s">
        <v>76</v>
      </c>
      <c r="G1846" s="205">
        <v>220</v>
      </c>
      <c r="H1846" s="129">
        <v>1</v>
      </c>
      <c r="I1846" s="129">
        <v>700</v>
      </c>
      <c r="J1846" s="130" t="s">
        <v>59</v>
      </c>
      <c r="K1846" s="41" t="s">
        <v>26</v>
      </c>
      <c r="L1846" s="42" t="str">
        <f t="shared" si="65"/>
        <v>700grams</v>
      </c>
      <c r="M1846" s="43">
        <f t="shared" si="66"/>
        <v>700</v>
      </c>
      <c r="N1846" s="44" t="str">
        <f t="shared" si="67"/>
        <v>700grams</v>
      </c>
      <c r="O1846" s="51">
        <f t="shared" si="68"/>
        <v>220</v>
      </c>
      <c r="P1846" s="46"/>
      <c r="Q1846" s="46"/>
      <c r="R1846" s="46"/>
      <c r="S1846" s="46"/>
      <c r="T1846" s="46"/>
      <c r="U1846" s="46"/>
      <c r="V1846" s="46"/>
      <c r="W1846" s="46"/>
      <c r="X1846" s="46"/>
      <c r="Y1846" s="46"/>
      <c r="Z1846" s="46"/>
    </row>
    <row r="1847" spans="1:26" ht="13.5" customHeight="1">
      <c r="A1847" s="233">
        <v>787</v>
      </c>
      <c r="B1847" s="122" t="s">
        <v>1204</v>
      </c>
      <c r="C1847" s="34" t="s">
        <v>82</v>
      </c>
      <c r="D1847" s="9"/>
      <c r="E1847" s="122" t="s">
        <v>1205</v>
      </c>
      <c r="F1847" s="162" t="s">
        <v>76</v>
      </c>
      <c r="G1847" s="205">
        <v>116.5</v>
      </c>
      <c r="H1847" s="129">
        <v>1</v>
      </c>
      <c r="I1847" s="129">
        <v>400</v>
      </c>
      <c r="J1847" s="130" t="s">
        <v>59</v>
      </c>
      <c r="K1847" s="41" t="s">
        <v>26</v>
      </c>
      <c r="L1847" s="42" t="str">
        <f t="shared" si="65"/>
        <v>400grams</v>
      </c>
      <c r="M1847" s="43">
        <f t="shared" si="66"/>
        <v>400</v>
      </c>
      <c r="N1847" s="44" t="str">
        <f t="shared" si="67"/>
        <v>400grams</v>
      </c>
      <c r="O1847" s="51">
        <f t="shared" si="68"/>
        <v>116.5</v>
      </c>
      <c r="P1847" s="46"/>
      <c r="Q1847" s="46"/>
      <c r="R1847" s="46"/>
      <c r="S1847" s="46"/>
      <c r="T1847" s="46"/>
      <c r="U1847" s="46"/>
      <c r="V1847" s="46"/>
      <c r="W1847" s="46"/>
      <c r="X1847" s="46"/>
      <c r="Y1847" s="46"/>
      <c r="Z1847" s="46"/>
    </row>
    <row r="1848" spans="1:26" ht="13.5" customHeight="1">
      <c r="A1848" s="233">
        <v>788</v>
      </c>
      <c r="B1848" s="122" t="s">
        <v>1404</v>
      </c>
      <c r="C1848" s="34" t="s">
        <v>82</v>
      </c>
      <c r="D1848" s="9"/>
      <c r="E1848" s="122" t="s">
        <v>1407</v>
      </c>
      <c r="F1848" s="162" t="s">
        <v>76</v>
      </c>
      <c r="G1848" s="205">
        <v>4134</v>
      </c>
      <c r="H1848" s="129">
        <v>3</v>
      </c>
      <c r="I1848" s="422">
        <v>1</v>
      </c>
      <c r="J1848" s="240" t="s">
        <v>1408</v>
      </c>
      <c r="K1848" s="41" t="s">
        <v>26</v>
      </c>
      <c r="L1848" s="42" t="str">
        <f t="shared" si="65"/>
        <v>1cylinder</v>
      </c>
      <c r="M1848" s="43">
        <f t="shared" si="66"/>
        <v>3</v>
      </c>
      <c r="N1848" s="44" t="str">
        <f t="shared" si="67"/>
        <v>3cylinder</v>
      </c>
      <c r="O1848" s="51">
        <f t="shared" si="68"/>
        <v>12402</v>
      </c>
      <c r="P1848" s="46"/>
      <c r="Q1848" s="46"/>
      <c r="R1848" s="46"/>
      <c r="S1848" s="46"/>
      <c r="T1848" s="46"/>
      <c r="U1848" s="46"/>
      <c r="V1848" s="46"/>
      <c r="W1848" s="46"/>
      <c r="X1848" s="46"/>
      <c r="Y1848" s="46"/>
      <c r="Z1848" s="46"/>
    </row>
    <row r="1849" spans="1:26" ht="13.5" customHeight="1">
      <c r="A1849" s="233">
        <v>788</v>
      </c>
      <c r="B1849" s="33" t="s">
        <v>1404</v>
      </c>
      <c r="C1849" s="34" t="s">
        <v>6</v>
      </c>
      <c r="D1849" s="9"/>
      <c r="E1849" s="50" t="s">
        <v>1405</v>
      </c>
      <c r="F1849" s="161"/>
      <c r="G1849" s="108">
        <v>4497</v>
      </c>
      <c r="H1849" s="81">
        <v>1</v>
      </c>
      <c r="I1849" s="514">
        <v>1</v>
      </c>
      <c r="J1849" s="516" t="s">
        <v>1406</v>
      </c>
      <c r="K1849" s="41" t="s">
        <v>26</v>
      </c>
      <c r="L1849" s="42" t="str">
        <f t="shared" si="65"/>
        <v>1tank</v>
      </c>
      <c r="M1849" s="43">
        <f t="shared" si="66"/>
        <v>1</v>
      </c>
      <c r="N1849" s="44" t="str">
        <f t="shared" si="67"/>
        <v>1tank</v>
      </c>
      <c r="O1849" s="51">
        <f t="shared" si="68"/>
        <v>4497</v>
      </c>
      <c r="P1849" s="46"/>
      <c r="Q1849" s="46"/>
      <c r="R1849" s="46"/>
      <c r="S1849" s="46"/>
      <c r="T1849" s="46"/>
      <c r="U1849" s="46"/>
      <c r="V1849" s="46"/>
      <c r="W1849" s="46"/>
      <c r="X1849" s="46"/>
      <c r="Y1849" s="46"/>
      <c r="Z1849" s="46"/>
    </row>
    <row r="1850" spans="1:26" ht="13.5" customHeight="1">
      <c r="A1850" s="233">
        <v>789</v>
      </c>
      <c r="B1850" s="122" t="s">
        <v>393</v>
      </c>
      <c r="C1850" s="34" t="s">
        <v>82</v>
      </c>
      <c r="D1850" s="9"/>
      <c r="E1850" s="122" t="s">
        <v>394</v>
      </c>
      <c r="F1850" s="162" t="s">
        <v>76</v>
      </c>
      <c r="G1850" s="205">
        <v>0.35</v>
      </c>
      <c r="H1850" s="129">
        <v>150</v>
      </c>
      <c r="I1850" s="129">
        <v>1</v>
      </c>
      <c r="J1850" s="130" t="s">
        <v>42</v>
      </c>
      <c r="K1850" s="41" t="s">
        <v>26</v>
      </c>
      <c r="L1850" s="42" t="str">
        <f t="shared" si="65"/>
        <v>1packs</v>
      </c>
      <c r="M1850" s="43">
        <f t="shared" si="66"/>
        <v>150</v>
      </c>
      <c r="N1850" s="44" t="str">
        <f t="shared" si="67"/>
        <v>150packs</v>
      </c>
      <c r="O1850" s="51">
        <f t="shared" si="68"/>
        <v>52.5</v>
      </c>
      <c r="P1850" s="46"/>
      <c r="Q1850" s="46"/>
      <c r="R1850" s="46"/>
      <c r="S1850" s="46"/>
      <c r="T1850" s="46"/>
      <c r="U1850" s="46"/>
      <c r="V1850" s="46"/>
      <c r="W1850" s="46"/>
      <c r="X1850" s="46"/>
      <c r="Y1850" s="46"/>
      <c r="Z1850" s="46"/>
    </row>
    <row r="1851" spans="1:26" ht="13.5" customHeight="1">
      <c r="A1851" s="233">
        <v>790</v>
      </c>
      <c r="B1851" s="122" t="s">
        <v>397</v>
      </c>
      <c r="C1851" s="34" t="s">
        <v>82</v>
      </c>
      <c r="D1851" s="9"/>
      <c r="E1851" s="122" t="s">
        <v>394</v>
      </c>
      <c r="F1851" s="162" t="s">
        <v>76</v>
      </c>
      <c r="G1851" s="307">
        <v>1.2</v>
      </c>
      <c r="H1851" s="129">
        <v>66</v>
      </c>
      <c r="I1851" s="129">
        <v>1</v>
      </c>
      <c r="J1851" s="130" t="s">
        <v>42</v>
      </c>
      <c r="K1851" s="41" t="s">
        <v>26</v>
      </c>
      <c r="L1851" s="42" t="str">
        <f t="shared" si="65"/>
        <v>1packs</v>
      </c>
      <c r="M1851" s="43">
        <f t="shared" si="66"/>
        <v>66</v>
      </c>
      <c r="N1851" s="44" t="str">
        <f t="shared" si="67"/>
        <v>66packs</v>
      </c>
      <c r="O1851" s="51">
        <f t="shared" si="68"/>
        <v>79.2</v>
      </c>
      <c r="P1851" s="46"/>
      <c r="Q1851" s="46"/>
      <c r="R1851" s="46"/>
      <c r="S1851" s="46"/>
      <c r="T1851" s="46"/>
      <c r="U1851" s="46"/>
      <c r="V1851" s="46"/>
      <c r="W1851" s="46"/>
      <c r="X1851" s="46"/>
      <c r="Y1851" s="46"/>
      <c r="Z1851" s="46"/>
    </row>
    <row r="1852" spans="1:26" ht="13.5" customHeight="1">
      <c r="A1852" s="233">
        <v>791</v>
      </c>
      <c r="B1852" s="122" t="s">
        <v>399</v>
      </c>
      <c r="C1852" s="34" t="s">
        <v>82</v>
      </c>
      <c r="D1852" s="9"/>
      <c r="E1852" s="122" t="s">
        <v>394</v>
      </c>
      <c r="F1852" s="162" t="s">
        <v>76</v>
      </c>
      <c r="G1852" s="577">
        <v>0.4</v>
      </c>
      <c r="H1852" s="129">
        <v>165</v>
      </c>
      <c r="I1852" s="129">
        <v>1</v>
      </c>
      <c r="J1852" s="130" t="s">
        <v>42</v>
      </c>
      <c r="K1852" s="41" t="s">
        <v>26</v>
      </c>
      <c r="L1852" s="42" t="str">
        <f t="shared" si="65"/>
        <v>1packs</v>
      </c>
      <c r="M1852" s="43">
        <f t="shared" si="66"/>
        <v>165</v>
      </c>
      <c r="N1852" s="44" t="str">
        <f t="shared" si="67"/>
        <v>165packs</v>
      </c>
      <c r="O1852" s="51">
        <f t="shared" si="68"/>
        <v>66</v>
      </c>
      <c r="P1852" s="46"/>
      <c r="Q1852" s="46"/>
      <c r="R1852" s="46"/>
      <c r="S1852" s="46"/>
      <c r="T1852" s="46"/>
      <c r="U1852" s="46"/>
      <c r="V1852" s="46"/>
      <c r="W1852" s="46"/>
      <c r="X1852" s="46"/>
      <c r="Y1852" s="46"/>
      <c r="Z1852" s="46"/>
    </row>
    <row r="1853" spans="1:26" ht="13.5" customHeight="1">
      <c r="A1853" s="233">
        <v>792</v>
      </c>
      <c r="B1853" s="128" t="s">
        <v>1591</v>
      </c>
      <c r="C1853" s="34" t="s">
        <v>82</v>
      </c>
      <c r="D1853" s="35"/>
      <c r="E1853" s="128" t="s">
        <v>1592</v>
      </c>
      <c r="F1853" s="162" t="s">
        <v>76</v>
      </c>
      <c r="G1853" s="205">
        <v>6.16</v>
      </c>
      <c r="H1853" s="147">
        <v>20</v>
      </c>
      <c r="I1853" s="129">
        <v>1</v>
      </c>
      <c r="J1853" s="130" t="s">
        <v>37</v>
      </c>
      <c r="K1853" s="41" t="s">
        <v>26</v>
      </c>
      <c r="L1853" s="42" t="str">
        <f t="shared" si="65"/>
        <v>1pieces</v>
      </c>
      <c r="M1853" s="43">
        <f t="shared" si="66"/>
        <v>20</v>
      </c>
      <c r="N1853" s="44" t="str">
        <f t="shared" si="67"/>
        <v>20pieces</v>
      </c>
      <c r="O1853" s="51">
        <f t="shared" si="68"/>
        <v>123.2</v>
      </c>
      <c r="P1853" s="46"/>
      <c r="Q1853" s="46"/>
      <c r="R1853" s="46"/>
      <c r="S1853" s="46"/>
      <c r="T1853" s="46"/>
      <c r="U1853" s="46"/>
      <c r="V1853" s="46"/>
      <c r="W1853" s="46"/>
      <c r="X1853" s="46"/>
      <c r="Y1853" s="46"/>
      <c r="Z1853" s="46"/>
    </row>
    <row r="1854" spans="1:26" ht="13.5" customHeight="1">
      <c r="A1854" s="233">
        <v>793</v>
      </c>
      <c r="B1854" s="128" t="s">
        <v>1596</v>
      </c>
      <c r="C1854" s="34" t="s">
        <v>82</v>
      </c>
      <c r="D1854" s="35"/>
      <c r="E1854" s="128" t="s">
        <v>1597</v>
      </c>
      <c r="F1854" s="162" t="s">
        <v>76</v>
      </c>
      <c r="G1854" s="205">
        <v>3.46</v>
      </c>
      <c r="H1854" s="147">
        <v>100</v>
      </c>
      <c r="I1854" s="129">
        <v>1</v>
      </c>
      <c r="J1854" s="130" t="s">
        <v>37</v>
      </c>
      <c r="K1854" s="41" t="s">
        <v>26</v>
      </c>
      <c r="L1854" s="42" t="str">
        <f t="shared" si="65"/>
        <v>1pieces</v>
      </c>
      <c r="M1854" s="43">
        <f t="shared" si="66"/>
        <v>100</v>
      </c>
      <c r="N1854" s="44" t="str">
        <f t="shared" si="67"/>
        <v>100pieces</v>
      </c>
      <c r="O1854" s="51">
        <f t="shared" si="68"/>
        <v>346</v>
      </c>
      <c r="P1854" s="46"/>
      <c r="Q1854" s="46"/>
      <c r="R1854" s="46"/>
      <c r="S1854" s="46"/>
      <c r="T1854" s="46"/>
      <c r="U1854" s="46"/>
      <c r="V1854" s="46"/>
      <c r="W1854" s="46"/>
      <c r="X1854" s="46"/>
      <c r="Y1854" s="46"/>
      <c r="Z1854" s="46"/>
    </row>
    <row r="1855" spans="1:26" ht="13.5" customHeight="1">
      <c r="A1855" s="233">
        <v>794</v>
      </c>
      <c r="B1855" s="128" t="s">
        <v>663</v>
      </c>
      <c r="C1855" s="34" t="s">
        <v>82</v>
      </c>
      <c r="D1855" s="35"/>
      <c r="E1855" s="128" t="s">
        <v>37</v>
      </c>
      <c r="F1855" s="162" t="s">
        <v>76</v>
      </c>
      <c r="G1855" s="205">
        <v>5.6</v>
      </c>
      <c r="H1855" s="129">
        <v>300</v>
      </c>
      <c r="I1855" s="334">
        <v>1</v>
      </c>
      <c r="J1855" s="130" t="s">
        <v>37</v>
      </c>
      <c r="K1855" s="41" t="s">
        <v>26</v>
      </c>
      <c r="L1855" s="42" t="str">
        <f t="shared" si="65"/>
        <v>1pieces</v>
      </c>
      <c r="M1855" s="43">
        <f t="shared" si="66"/>
        <v>300</v>
      </c>
      <c r="N1855" s="44" t="str">
        <f t="shared" si="67"/>
        <v>300pieces</v>
      </c>
      <c r="O1855" s="51">
        <f t="shared" si="68"/>
        <v>1680</v>
      </c>
      <c r="P1855" s="46"/>
      <c r="Q1855" s="46"/>
      <c r="R1855" s="46"/>
      <c r="S1855" s="46"/>
      <c r="T1855" s="46"/>
      <c r="U1855" s="46"/>
      <c r="V1855" s="46"/>
      <c r="W1855" s="46"/>
      <c r="X1855" s="46"/>
      <c r="Y1855" s="46"/>
      <c r="Z1855" s="46"/>
    </row>
    <row r="1856" spans="1:26" ht="13.5" customHeight="1">
      <c r="A1856" s="233">
        <v>795</v>
      </c>
      <c r="B1856" s="122" t="s">
        <v>893</v>
      </c>
      <c r="C1856" s="34" t="s">
        <v>82</v>
      </c>
      <c r="D1856" s="35"/>
      <c r="E1856" s="122" t="s">
        <v>895</v>
      </c>
      <c r="F1856" s="162" t="s">
        <v>76</v>
      </c>
      <c r="G1856" s="205">
        <v>40</v>
      </c>
      <c r="H1856" s="129">
        <v>1</v>
      </c>
      <c r="I1856" s="623">
        <v>1</v>
      </c>
      <c r="J1856" s="356" t="s">
        <v>42</v>
      </c>
      <c r="K1856" s="41" t="s">
        <v>26</v>
      </c>
      <c r="L1856" s="42" t="str">
        <f t="shared" si="65"/>
        <v>1packs</v>
      </c>
      <c r="M1856" s="43">
        <f t="shared" si="66"/>
        <v>1</v>
      </c>
      <c r="N1856" s="44" t="str">
        <f t="shared" si="67"/>
        <v>1packs</v>
      </c>
      <c r="O1856" s="51">
        <f t="shared" si="68"/>
        <v>40</v>
      </c>
      <c r="P1856" s="46"/>
      <c r="Q1856" s="46"/>
      <c r="R1856" s="46"/>
      <c r="S1856" s="46"/>
      <c r="T1856" s="46"/>
      <c r="U1856" s="46"/>
      <c r="V1856" s="46"/>
      <c r="W1856" s="46"/>
      <c r="X1856" s="46"/>
      <c r="Y1856" s="46"/>
      <c r="Z1856" s="46"/>
    </row>
    <row r="1857" spans="1:26" ht="13.5" customHeight="1">
      <c r="A1857" s="233">
        <v>795</v>
      </c>
      <c r="B1857" s="122" t="s">
        <v>893</v>
      </c>
      <c r="C1857" s="34" t="s">
        <v>82</v>
      </c>
      <c r="D1857" s="35"/>
      <c r="E1857" s="122" t="s">
        <v>894</v>
      </c>
      <c r="F1857" s="162" t="s">
        <v>76</v>
      </c>
      <c r="G1857" s="577">
        <v>50</v>
      </c>
      <c r="H1857" s="129">
        <v>2</v>
      </c>
      <c r="I1857" s="147">
        <v>1</v>
      </c>
      <c r="J1857" s="356" t="s">
        <v>42</v>
      </c>
      <c r="K1857" s="41" t="s">
        <v>26</v>
      </c>
      <c r="L1857" s="42" t="str">
        <f t="shared" si="65"/>
        <v>1packs</v>
      </c>
      <c r="M1857" s="43">
        <f t="shared" si="66"/>
        <v>2</v>
      </c>
      <c r="N1857" s="44" t="str">
        <f t="shared" si="67"/>
        <v>2packs</v>
      </c>
      <c r="O1857" s="51">
        <f t="shared" si="68"/>
        <v>100</v>
      </c>
      <c r="P1857" s="46"/>
      <c r="Q1857" s="46"/>
      <c r="R1857" s="46"/>
      <c r="S1857" s="46"/>
      <c r="T1857" s="46"/>
      <c r="U1857" s="46"/>
      <c r="V1857" s="46"/>
      <c r="W1857" s="46"/>
      <c r="X1857" s="46"/>
      <c r="Y1857" s="46"/>
      <c r="Z1857" s="46"/>
    </row>
    <row r="1858" spans="1:26" ht="13.5" customHeight="1">
      <c r="A1858" s="233">
        <v>796</v>
      </c>
      <c r="B1858" s="128" t="s">
        <v>1833</v>
      </c>
      <c r="C1858" s="34" t="s">
        <v>82</v>
      </c>
      <c r="D1858" s="35"/>
      <c r="E1858" s="128" t="s">
        <v>1834</v>
      </c>
      <c r="F1858" s="162" t="s">
        <v>76</v>
      </c>
      <c r="G1858" s="205">
        <v>4.3</v>
      </c>
      <c r="H1858" s="147">
        <v>109</v>
      </c>
      <c r="I1858" s="129">
        <v>1</v>
      </c>
      <c r="J1858" s="130" t="s">
        <v>37</v>
      </c>
      <c r="K1858" s="41" t="s">
        <v>26</v>
      </c>
      <c r="L1858" s="42" t="str">
        <f t="shared" si="65"/>
        <v>1pieces</v>
      </c>
      <c r="M1858" s="43">
        <f t="shared" si="66"/>
        <v>109</v>
      </c>
      <c r="N1858" s="44" t="str">
        <f t="shared" si="67"/>
        <v>109pieces</v>
      </c>
      <c r="O1858" s="51">
        <f t="shared" si="68"/>
        <v>468.7</v>
      </c>
      <c r="P1858" s="46"/>
      <c r="Q1858" s="46"/>
      <c r="R1858" s="46"/>
      <c r="S1858" s="46"/>
      <c r="T1858" s="46"/>
      <c r="U1858" s="46"/>
      <c r="V1858" s="46"/>
      <c r="W1858" s="46"/>
      <c r="X1858" s="46"/>
      <c r="Y1858" s="46"/>
      <c r="Z1858" s="46"/>
    </row>
    <row r="1859" spans="1:26" ht="13.5" customHeight="1">
      <c r="A1859" s="233">
        <v>797</v>
      </c>
      <c r="B1859" s="128" t="s">
        <v>1835</v>
      </c>
      <c r="C1859" s="34" t="s">
        <v>82</v>
      </c>
      <c r="D1859" s="35"/>
      <c r="E1859" s="128" t="s">
        <v>1834</v>
      </c>
      <c r="F1859" s="155" t="s">
        <v>76</v>
      </c>
      <c r="G1859" s="205">
        <v>5.8</v>
      </c>
      <c r="H1859" s="147">
        <v>44</v>
      </c>
      <c r="I1859" s="129">
        <v>1</v>
      </c>
      <c r="J1859" s="130" t="s">
        <v>37</v>
      </c>
      <c r="K1859" s="41" t="s">
        <v>26</v>
      </c>
      <c r="L1859" s="42" t="str">
        <f t="shared" si="65"/>
        <v>1pieces</v>
      </c>
      <c r="M1859" s="43">
        <f t="shared" si="66"/>
        <v>44</v>
      </c>
      <c r="N1859" s="44" t="str">
        <f t="shared" si="67"/>
        <v>44pieces</v>
      </c>
      <c r="O1859" s="51">
        <f t="shared" si="68"/>
        <v>255.2</v>
      </c>
      <c r="P1859" s="46"/>
      <c r="Q1859" s="46"/>
      <c r="R1859" s="46"/>
      <c r="S1859" s="46"/>
      <c r="T1859" s="46"/>
      <c r="U1859" s="46"/>
      <c r="V1859" s="46"/>
      <c r="W1859" s="46"/>
      <c r="X1859" s="46"/>
      <c r="Y1859" s="46"/>
      <c r="Z1859" s="46"/>
    </row>
    <row r="1860" spans="1:26" ht="13.5" customHeight="1">
      <c r="A1860" s="233">
        <v>798</v>
      </c>
      <c r="B1860" s="128" t="s">
        <v>900</v>
      </c>
      <c r="C1860" s="34" t="s">
        <v>82</v>
      </c>
      <c r="D1860" s="35"/>
      <c r="E1860" s="128" t="s">
        <v>901</v>
      </c>
      <c r="F1860" s="155" t="s">
        <v>76</v>
      </c>
      <c r="G1860" s="205">
        <v>2.7</v>
      </c>
      <c r="H1860" s="147">
        <v>125</v>
      </c>
      <c r="I1860" s="129">
        <v>1</v>
      </c>
      <c r="J1860" s="240" t="s">
        <v>37</v>
      </c>
      <c r="K1860" s="41" t="s">
        <v>26</v>
      </c>
      <c r="L1860" s="42" t="str">
        <f t="shared" si="65"/>
        <v>1pieces</v>
      </c>
      <c r="M1860" s="43">
        <f t="shared" si="66"/>
        <v>125</v>
      </c>
      <c r="N1860" s="44" t="str">
        <f t="shared" si="67"/>
        <v>125pieces</v>
      </c>
      <c r="O1860" s="51">
        <f t="shared" si="68"/>
        <v>337.5</v>
      </c>
      <c r="P1860" s="46"/>
      <c r="Q1860" s="46"/>
      <c r="R1860" s="46"/>
      <c r="S1860" s="46"/>
      <c r="T1860" s="46"/>
      <c r="U1860" s="46"/>
      <c r="V1860" s="46"/>
      <c r="W1860" s="46"/>
      <c r="X1860" s="46"/>
      <c r="Y1860" s="46"/>
      <c r="Z1860" s="46"/>
    </row>
    <row r="1861" spans="1:26" ht="13.5" customHeight="1">
      <c r="A1861" s="233">
        <v>799</v>
      </c>
      <c r="B1861" s="209" t="s">
        <v>2434</v>
      </c>
      <c r="C1861" s="34" t="s">
        <v>82</v>
      </c>
      <c r="D1861" s="35"/>
      <c r="E1861" s="209"/>
      <c r="F1861" s="155" t="s">
        <v>76</v>
      </c>
      <c r="G1861" s="526">
        <v>100</v>
      </c>
      <c r="H1861" s="502">
        <v>1</v>
      </c>
      <c r="I1861" s="502">
        <v>1</v>
      </c>
      <c r="J1861" s="527" t="s">
        <v>42</v>
      </c>
      <c r="K1861" s="41" t="s">
        <v>26</v>
      </c>
      <c r="L1861" s="42" t="str">
        <f t="shared" si="65"/>
        <v>1packs</v>
      </c>
      <c r="M1861" s="43">
        <f t="shared" si="66"/>
        <v>1</v>
      </c>
      <c r="N1861" s="44" t="str">
        <f t="shared" si="67"/>
        <v>1packs</v>
      </c>
      <c r="O1861" s="51">
        <f t="shared" si="68"/>
        <v>100</v>
      </c>
      <c r="P1861" s="46"/>
      <c r="Q1861" s="46"/>
      <c r="R1861" s="46"/>
      <c r="S1861" s="46"/>
      <c r="T1861" s="46"/>
      <c r="U1861" s="46"/>
      <c r="V1861" s="46"/>
      <c r="W1861" s="46"/>
      <c r="X1861" s="46"/>
      <c r="Y1861" s="46"/>
      <c r="Z1861" s="46"/>
    </row>
    <row r="1862" spans="1:26" ht="13.5" customHeight="1">
      <c r="A1862" s="233">
        <v>800</v>
      </c>
      <c r="B1862" s="128" t="s">
        <v>1602</v>
      </c>
      <c r="C1862" s="34" t="s">
        <v>82</v>
      </c>
      <c r="D1862" s="35"/>
      <c r="E1862" s="128"/>
      <c r="F1862" s="155" t="s">
        <v>76</v>
      </c>
      <c r="G1862" s="621">
        <v>10</v>
      </c>
      <c r="H1862" s="129">
        <v>48</v>
      </c>
      <c r="I1862" s="334">
        <v>1</v>
      </c>
      <c r="J1862" s="130" t="s">
        <v>37</v>
      </c>
      <c r="K1862" s="41" t="s">
        <v>26</v>
      </c>
      <c r="L1862" s="42" t="str">
        <f t="shared" si="65"/>
        <v>1pieces</v>
      </c>
      <c r="M1862" s="43">
        <f t="shared" si="66"/>
        <v>48</v>
      </c>
      <c r="N1862" s="44" t="str">
        <f t="shared" si="67"/>
        <v>48pieces</v>
      </c>
      <c r="O1862" s="51">
        <f t="shared" si="68"/>
        <v>480</v>
      </c>
      <c r="P1862" s="46"/>
      <c r="Q1862" s="46"/>
      <c r="R1862" s="46"/>
      <c r="S1862" s="46"/>
      <c r="T1862" s="46"/>
      <c r="U1862" s="46"/>
      <c r="V1862" s="46"/>
      <c r="W1862" s="46"/>
      <c r="X1862" s="46"/>
      <c r="Y1862" s="46"/>
      <c r="Z1862" s="46"/>
    </row>
    <row r="1863" spans="1:26" ht="13.5" customHeight="1">
      <c r="A1863" s="233">
        <v>801</v>
      </c>
      <c r="B1863" s="128" t="s">
        <v>1603</v>
      </c>
      <c r="C1863" s="34" t="s">
        <v>82</v>
      </c>
      <c r="D1863" s="35"/>
      <c r="E1863" s="128"/>
      <c r="F1863" s="155" t="s">
        <v>76</v>
      </c>
      <c r="G1863" s="164">
        <v>10.199999999999999</v>
      </c>
      <c r="H1863" s="129">
        <v>130</v>
      </c>
      <c r="I1863" s="129">
        <v>1</v>
      </c>
      <c r="J1863" s="196" t="s">
        <v>37</v>
      </c>
      <c r="K1863" s="41" t="s">
        <v>26</v>
      </c>
      <c r="L1863" s="42" t="str">
        <f t="shared" si="65"/>
        <v>1pieces</v>
      </c>
      <c r="M1863" s="43">
        <f t="shared" si="66"/>
        <v>130</v>
      </c>
      <c r="N1863" s="44" t="str">
        <f t="shared" si="67"/>
        <v>130pieces</v>
      </c>
      <c r="O1863" s="51">
        <f t="shared" si="68"/>
        <v>1326</v>
      </c>
      <c r="P1863" s="46"/>
      <c r="Q1863" s="46"/>
      <c r="R1863" s="46"/>
      <c r="S1863" s="46"/>
      <c r="T1863" s="46"/>
      <c r="U1863" s="46"/>
      <c r="V1863" s="46"/>
      <c r="W1863" s="46"/>
      <c r="X1863" s="46"/>
      <c r="Y1863" s="46"/>
      <c r="Z1863" s="46"/>
    </row>
    <row r="1864" spans="1:26" ht="13.5" customHeight="1">
      <c r="A1864" s="233">
        <v>802</v>
      </c>
      <c r="B1864" s="128" t="s">
        <v>650</v>
      </c>
      <c r="C1864" s="34" t="s">
        <v>82</v>
      </c>
      <c r="D1864" s="35"/>
      <c r="E1864" s="128" t="s">
        <v>651</v>
      </c>
      <c r="F1864" s="155" t="s">
        <v>76</v>
      </c>
      <c r="G1864" s="164">
        <v>25</v>
      </c>
      <c r="H1864" s="129">
        <v>13</v>
      </c>
      <c r="I1864" s="334">
        <v>1</v>
      </c>
      <c r="J1864" s="130" t="s">
        <v>42</v>
      </c>
      <c r="K1864" s="41" t="s">
        <v>26</v>
      </c>
      <c r="L1864" s="42" t="str">
        <f t="shared" si="65"/>
        <v>1packs</v>
      </c>
      <c r="M1864" s="43">
        <f t="shared" si="66"/>
        <v>13</v>
      </c>
      <c r="N1864" s="44" t="str">
        <f t="shared" si="67"/>
        <v>13packs</v>
      </c>
      <c r="O1864" s="51">
        <f t="shared" si="68"/>
        <v>325</v>
      </c>
      <c r="P1864" s="46"/>
      <c r="Q1864" s="46"/>
      <c r="R1864" s="46"/>
      <c r="S1864" s="46"/>
      <c r="T1864" s="46"/>
      <c r="U1864" s="46"/>
      <c r="V1864" s="46"/>
      <c r="W1864" s="46"/>
      <c r="X1864" s="46"/>
      <c r="Y1864" s="46"/>
      <c r="Z1864" s="46"/>
    </row>
    <row r="1865" spans="1:26" ht="13.5" customHeight="1">
      <c r="A1865" s="233">
        <v>802</v>
      </c>
      <c r="B1865" s="76" t="s">
        <v>650</v>
      </c>
      <c r="C1865" s="34" t="s">
        <v>55</v>
      </c>
      <c r="D1865" s="35"/>
      <c r="E1865" s="116"/>
      <c r="F1865" s="156"/>
      <c r="G1865" s="77">
        <v>50</v>
      </c>
      <c r="H1865" s="81">
        <v>9</v>
      </c>
      <c r="I1865" s="81">
        <v>100</v>
      </c>
      <c r="J1865" s="121" t="s">
        <v>37</v>
      </c>
      <c r="K1865" s="41" t="s">
        <v>26</v>
      </c>
      <c r="L1865" s="42" t="str">
        <f t="shared" si="65"/>
        <v>100pieces</v>
      </c>
      <c r="M1865" s="43">
        <f t="shared" si="66"/>
        <v>900</v>
      </c>
      <c r="N1865" s="44" t="str">
        <f t="shared" si="67"/>
        <v>900pieces</v>
      </c>
      <c r="O1865" s="51">
        <f t="shared" si="68"/>
        <v>450</v>
      </c>
      <c r="P1865" s="46"/>
      <c r="Q1865" s="46"/>
      <c r="R1865" s="46"/>
      <c r="S1865" s="46"/>
      <c r="T1865" s="46"/>
      <c r="U1865" s="46"/>
      <c r="V1865" s="46"/>
      <c r="W1865" s="46"/>
      <c r="X1865" s="46"/>
      <c r="Y1865" s="46"/>
      <c r="Z1865" s="46"/>
    </row>
    <row r="1866" spans="1:26" ht="13.5" customHeight="1">
      <c r="A1866" s="233">
        <v>803</v>
      </c>
      <c r="B1866" s="122" t="s">
        <v>115</v>
      </c>
      <c r="C1866" s="34" t="s">
        <v>82</v>
      </c>
      <c r="D1866" s="179"/>
      <c r="E1866" s="122" t="s">
        <v>116</v>
      </c>
      <c r="F1866" s="155" t="s">
        <v>76</v>
      </c>
      <c r="G1866" s="207">
        <v>700</v>
      </c>
      <c r="H1866" s="129">
        <v>1</v>
      </c>
      <c r="I1866" s="129">
        <v>1</v>
      </c>
      <c r="J1866" s="196" t="s">
        <v>117</v>
      </c>
      <c r="K1866" s="41" t="s">
        <v>26</v>
      </c>
      <c r="L1866" s="42" t="str">
        <f t="shared" si="65"/>
        <v>1rolls</v>
      </c>
      <c r="M1866" s="43">
        <f t="shared" si="66"/>
        <v>1</v>
      </c>
      <c r="N1866" s="44" t="str">
        <f t="shared" si="67"/>
        <v>1rolls</v>
      </c>
      <c r="O1866" s="51">
        <f t="shared" si="68"/>
        <v>700</v>
      </c>
      <c r="P1866" s="46"/>
      <c r="Q1866" s="46"/>
      <c r="R1866" s="46"/>
      <c r="S1866" s="46"/>
      <c r="T1866" s="46"/>
      <c r="U1866" s="46"/>
      <c r="V1866" s="46"/>
      <c r="W1866" s="46"/>
      <c r="X1866" s="46"/>
      <c r="Y1866" s="46"/>
      <c r="Z1866" s="46"/>
    </row>
    <row r="1867" spans="1:26" ht="13.5" customHeight="1">
      <c r="A1867" s="233">
        <v>803</v>
      </c>
      <c r="B1867" s="33" t="s">
        <v>115</v>
      </c>
      <c r="C1867" s="34" t="s">
        <v>6</v>
      </c>
      <c r="D1867" s="179"/>
      <c r="E1867" s="50" t="s">
        <v>119</v>
      </c>
      <c r="F1867" s="155"/>
      <c r="G1867" s="38">
        <v>21.8</v>
      </c>
      <c r="H1867" s="81">
        <v>6</v>
      </c>
      <c r="I1867" s="81">
        <v>1</v>
      </c>
      <c r="J1867" s="121" t="s">
        <v>37</v>
      </c>
      <c r="K1867" s="41" t="s">
        <v>26</v>
      </c>
      <c r="L1867" s="42" t="str">
        <f t="shared" si="65"/>
        <v>1pieces</v>
      </c>
      <c r="M1867" s="43">
        <f t="shared" si="66"/>
        <v>6</v>
      </c>
      <c r="N1867" s="44" t="str">
        <f t="shared" si="67"/>
        <v>6pieces</v>
      </c>
      <c r="O1867" s="51">
        <f t="shared" si="68"/>
        <v>130.80000000000001</v>
      </c>
      <c r="P1867" s="46"/>
      <c r="Q1867" s="46"/>
      <c r="R1867" s="46"/>
      <c r="S1867" s="46"/>
      <c r="T1867" s="46"/>
      <c r="U1867" s="46"/>
      <c r="V1867" s="46"/>
      <c r="W1867" s="46"/>
      <c r="X1867" s="46"/>
      <c r="Y1867" s="46"/>
      <c r="Z1867" s="46"/>
    </row>
    <row r="1868" spans="1:26" ht="13.5" customHeight="1">
      <c r="A1868" s="233">
        <v>804</v>
      </c>
      <c r="B1868" s="128" t="s">
        <v>175</v>
      </c>
      <c r="C1868" s="34" t="s">
        <v>82</v>
      </c>
      <c r="D1868" s="35"/>
      <c r="E1868" s="128" t="s">
        <v>176</v>
      </c>
      <c r="F1868" s="155" t="s">
        <v>76</v>
      </c>
      <c r="G1868" s="164">
        <v>145</v>
      </c>
      <c r="H1868" s="129">
        <v>2</v>
      </c>
      <c r="I1868" s="129">
        <v>1</v>
      </c>
      <c r="J1868" s="196" t="s">
        <v>42</v>
      </c>
      <c r="K1868" s="41" t="s">
        <v>26</v>
      </c>
      <c r="L1868" s="42" t="str">
        <f t="shared" si="65"/>
        <v>1packs</v>
      </c>
      <c r="M1868" s="43">
        <f t="shared" si="66"/>
        <v>2</v>
      </c>
      <c r="N1868" s="44" t="str">
        <f t="shared" si="67"/>
        <v>2packs</v>
      </c>
      <c r="O1868" s="51">
        <f t="shared" si="68"/>
        <v>290</v>
      </c>
      <c r="P1868" s="46"/>
      <c r="Q1868" s="46"/>
      <c r="R1868" s="46"/>
      <c r="S1868" s="46"/>
      <c r="T1868" s="46"/>
      <c r="U1868" s="46"/>
      <c r="V1868" s="46"/>
      <c r="W1868" s="46"/>
      <c r="X1868" s="46"/>
      <c r="Y1868" s="46"/>
      <c r="Z1868" s="46"/>
    </row>
    <row r="1869" spans="1:26" ht="13.5" customHeight="1">
      <c r="A1869" s="233">
        <v>805</v>
      </c>
      <c r="B1869" s="128" t="s">
        <v>1601</v>
      </c>
      <c r="C1869" s="34" t="s">
        <v>82</v>
      </c>
      <c r="D1869" s="35"/>
      <c r="E1869" s="128"/>
      <c r="F1869" s="155" t="s">
        <v>76</v>
      </c>
      <c r="G1869" s="164">
        <v>9.1999999999999993</v>
      </c>
      <c r="H1869" s="129">
        <v>77</v>
      </c>
      <c r="I1869" s="129">
        <v>1</v>
      </c>
      <c r="J1869" s="196" t="s">
        <v>37</v>
      </c>
      <c r="K1869" s="41" t="s">
        <v>26</v>
      </c>
      <c r="L1869" s="42" t="str">
        <f t="shared" si="65"/>
        <v>1pieces</v>
      </c>
      <c r="M1869" s="43">
        <f t="shared" si="66"/>
        <v>77</v>
      </c>
      <c r="N1869" s="44" t="str">
        <f t="shared" si="67"/>
        <v>77pieces</v>
      </c>
      <c r="O1869" s="51">
        <f t="shared" si="68"/>
        <v>708.4</v>
      </c>
      <c r="P1869" s="46"/>
      <c r="Q1869" s="46"/>
      <c r="R1869" s="46"/>
      <c r="S1869" s="46"/>
      <c r="T1869" s="46"/>
      <c r="U1869" s="46"/>
      <c r="V1869" s="46"/>
      <c r="W1869" s="46"/>
      <c r="X1869" s="46"/>
      <c r="Y1869" s="46"/>
      <c r="Z1869" s="46"/>
    </row>
    <row r="1870" spans="1:26" ht="13.5" customHeight="1">
      <c r="A1870" s="233">
        <v>806</v>
      </c>
      <c r="B1870" s="128" t="s">
        <v>2281</v>
      </c>
      <c r="C1870" s="34" t="s">
        <v>82</v>
      </c>
      <c r="D1870" s="35"/>
      <c r="E1870" s="128" t="s">
        <v>1590</v>
      </c>
      <c r="F1870" s="155" t="s">
        <v>76</v>
      </c>
      <c r="G1870" s="205">
        <v>2.48</v>
      </c>
      <c r="H1870" s="147">
        <v>457</v>
      </c>
      <c r="I1870" s="129">
        <v>1</v>
      </c>
      <c r="J1870" s="240" t="s">
        <v>37</v>
      </c>
      <c r="K1870" s="41" t="s">
        <v>26</v>
      </c>
      <c r="L1870" s="42" t="str">
        <f t="shared" si="65"/>
        <v>1pieces</v>
      </c>
      <c r="M1870" s="43">
        <f t="shared" si="66"/>
        <v>457</v>
      </c>
      <c r="N1870" s="44" t="str">
        <f t="shared" si="67"/>
        <v>457pieces</v>
      </c>
      <c r="O1870" s="51">
        <f t="shared" si="68"/>
        <v>1133.3599999999999</v>
      </c>
      <c r="P1870" s="46"/>
      <c r="Q1870" s="46"/>
      <c r="R1870" s="46"/>
      <c r="S1870" s="46"/>
      <c r="T1870" s="46"/>
      <c r="U1870" s="46"/>
      <c r="V1870" s="46"/>
      <c r="W1870" s="46"/>
      <c r="X1870" s="46"/>
      <c r="Y1870" s="46"/>
      <c r="Z1870" s="46"/>
    </row>
    <row r="1871" spans="1:26" ht="13.5" customHeight="1">
      <c r="A1871" s="233">
        <v>807</v>
      </c>
      <c r="B1871" s="128" t="s">
        <v>1958</v>
      </c>
      <c r="C1871" s="34" t="s">
        <v>82</v>
      </c>
      <c r="D1871" s="35"/>
      <c r="E1871" s="122" t="s">
        <v>121</v>
      </c>
      <c r="F1871" s="155" t="s">
        <v>76</v>
      </c>
      <c r="G1871" s="207">
        <v>300</v>
      </c>
      <c r="H1871" s="129">
        <v>4</v>
      </c>
      <c r="I1871" s="165">
        <v>1</v>
      </c>
      <c r="J1871" s="196" t="s">
        <v>33</v>
      </c>
      <c r="K1871" s="41" t="s">
        <v>26</v>
      </c>
      <c r="L1871" s="42" t="str">
        <f t="shared" si="65"/>
        <v>1kg</v>
      </c>
      <c r="M1871" s="43">
        <f t="shared" si="66"/>
        <v>4</v>
      </c>
      <c r="N1871" s="44" t="str">
        <f t="shared" si="67"/>
        <v>4kg</v>
      </c>
      <c r="O1871" s="51">
        <f t="shared" si="68"/>
        <v>1200</v>
      </c>
      <c r="P1871" s="46"/>
      <c r="Q1871" s="46"/>
      <c r="R1871" s="46"/>
      <c r="S1871" s="46"/>
      <c r="T1871" s="46"/>
      <c r="U1871" s="46"/>
      <c r="V1871" s="46"/>
      <c r="W1871" s="46"/>
      <c r="X1871" s="46"/>
      <c r="Y1871" s="46"/>
      <c r="Z1871" s="46"/>
    </row>
    <row r="1872" spans="1:26" ht="13.5" customHeight="1">
      <c r="A1872" s="233">
        <v>808</v>
      </c>
      <c r="B1872" s="122" t="s">
        <v>196</v>
      </c>
      <c r="C1872" s="34" t="s">
        <v>82</v>
      </c>
      <c r="D1872" s="35"/>
      <c r="E1872" s="122" t="s">
        <v>198</v>
      </c>
      <c r="F1872" s="155" t="s">
        <v>76</v>
      </c>
      <c r="G1872" s="207">
        <v>252</v>
      </c>
      <c r="H1872" s="129">
        <v>1</v>
      </c>
      <c r="I1872" s="165">
        <v>2000</v>
      </c>
      <c r="J1872" s="196" t="s">
        <v>59</v>
      </c>
      <c r="K1872" s="41" t="s">
        <v>26</v>
      </c>
      <c r="L1872" s="42" t="str">
        <f t="shared" si="65"/>
        <v>2000grams</v>
      </c>
      <c r="M1872" s="43">
        <f t="shared" si="66"/>
        <v>2000</v>
      </c>
      <c r="N1872" s="44" t="str">
        <f t="shared" si="67"/>
        <v>2000grams</v>
      </c>
      <c r="O1872" s="51">
        <f t="shared" si="68"/>
        <v>252</v>
      </c>
      <c r="P1872" s="46"/>
      <c r="Q1872" s="46"/>
      <c r="R1872" s="46"/>
      <c r="S1872" s="46"/>
      <c r="T1872" s="46"/>
      <c r="U1872" s="46"/>
      <c r="V1872" s="46"/>
      <c r="W1872" s="46"/>
      <c r="X1872" s="46"/>
      <c r="Y1872" s="46"/>
      <c r="Z1872" s="46"/>
    </row>
    <row r="1873" spans="1:26" ht="13.5" customHeight="1">
      <c r="A1873" s="233">
        <v>809</v>
      </c>
      <c r="B1873" s="122" t="s">
        <v>352</v>
      </c>
      <c r="C1873" s="34" t="s">
        <v>82</v>
      </c>
      <c r="D1873" s="9"/>
      <c r="E1873" s="128" t="s">
        <v>353</v>
      </c>
      <c r="F1873" s="155" t="s">
        <v>76</v>
      </c>
      <c r="G1873" s="207">
        <v>11.2</v>
      </c>
      <c r="H1873" s="129">
        <v>81</v>
      </c>
      <c r="I1873" s="165">
        <v>1</v>
      </c>
      <c r="J1873" s="196" t="s">
        <v>37</v>
      </c>
      <c r="K1873" s="41" t="s">
        <v>26</v>
      </c>
      <c r="L1873" s="42" t="str">
        <f t="shared" si="65"/>
        <v>1pieces</v>
      </c>
      <c r="M1873" s="43">
        <f t="shared" si="66"/>
        <v>81</v>
      </c>
      <c r="N1873" s="44" t="str">
        <f t="shared" si="67"/>
        <v>81pieces</v>
      </c>
      <c r="O1873" s="51">
        <f t="shared" si="68"/>
        <v>907.19999999999993</v>
      </c>
      <c r="P1873" s="46"/>
      <c r="Q1873" s="46"/>
      <c r="R1873" s="46"/>
      <c r="S1873" s="46"/>
      <c r="T1873" s="46"/>
      <c r="U1873" s="46"/>
      <c r="V1873" s="46"/>
      <c r="W1873" s="46"/>
      <c r="X1873" s="46"/>
      <c r="Y1873" s="46"/>
      <c r="Z1873" s="46"/>
    </row>
    <row r="1874" spans="1:26" ht="13.5" customHeight="1">
      <c r="A1874" s="233">
        <v>810</v>
      </c>
      <c r="B1874" s="122" t="s">
        <v>597</v>
      </c>
      <c r="C1874" s="34" t="s">
        <v>82</v>
      </c>
      <c r="D1874" s="9"/>
      <c r="E1874" s="122" t="s">
        <v>599</v>
      </c>
      <c r="F1874" s="155" t="s">
        <v>76</v>
      </c>
      <c r="G1874" s="207">
        <v>7.3</v>
      </c>
      <c r="H1874" s="129">
        <v>8</v>
      </c>
      <c r="I1874" s="165">
        <v>1</v>
      </c>
      <c r="J1874" s="196" t="s">
        <v>37</v>
      </c>
      <c r="K1874" s="41" t="s">
        <v>26</v>
      </c>
      <c r="L1874" s="42" t="str">
        <f t="shared" si="65"/>
        <v>1pieces</v>
      </c>
      <c r="M1874" s="43">
        <f t="shared" si="66"/>
        <v>8</v>
      </c>
      <c r="N1874" s="44" t="str">
        <f t="shared" si="67"/>
        <v>8pieces</v>
      </c>
      <c r="O1874" s="51">
        <f t="shared" si="68"/>
        <v>58.4</v>
      </c>
      <c r="P1874" s="46"/>
      <c r="Q1874" s="46"/>
      <c r="R1874" s="46"/>
      <c r="S1874" s="46"/>
      <c r="T1874" s="46"/>
      <c r="U1874" s="46"/>
      <c r="V1874" s="46"/>
      <c r="W1874" s="46"/>
      <c r="X1874" s="46"/>
      <c r="Y1874" s="46"/>
      <c r="Z1874" s="46"/>
    </row>
    <row r="1875" spans="1:26" ht="13.5" customHeight="1">
      <c r="A1875" s="233">
        <v>811</v>
      </c>
      <c r="B1875" s="122" t="s">
        <v>609</v>
      </c>
      <c r="C1875" s="34" t="s">
        <v>82</v>
      </c>
      <c r="D1875" s="35"/>
      <c r="E1875" s="122" t="s">
        <v>608</v>
      </c>
      <c r="F1875" s="155" t="s">
        <v>76</v>
      </c>
      <c r="G1875" s="207">
        <v>7.77</v>
      </c>
      <c r="H1875" s="129">
        <v>19</v>
      </c>
      <c r="I1875" s="165">
        <v>1</v>
      </c>
      <c r="J1875" s="196" t="s">
        <v>37</v>
      </c>
      <c r="K1875" s="41" t="s">
        <v>26</v>
      </c>
      <c r="L1875" s="42" t="str">
        <f t="shared" si="65"/>
        <v>1pieces</v>
      </c>
      <c r="M1875" s="43">
        <f t="shared" si="66"/>
        <v>19</v>
      </c>
      <c r="N1875" s="44" t="str">
        <f t="shared" si="67"/>
        <v>19pieces</v>
      </c>
      <c r="O1875" s="51">
        <f t="shared" si="68"/>
        <v>147.63</v>
      </c>
      <c r="P1875" s="46"/>
      <c r="Q1875" s="46"/>
      <c r="R1875" s="46"/>
      <c r="S1875" s="46"/>
      <c r="T1875" s="46"/>
      <c r="U1875" s="46"/>
      <c r="V1875" s="46"/>
      <c r="W1875" s="46"/>
      <c r="X1875" s="46"/>
      <c r="Y1875" s="46"/>
      <c r="Z1875" s="46"/>
    </row>
    <row r="1876" spans="1:26" ht="13.5" customHeight="1">
      <c r="A1876" s="233">
        <v>812</v>
      </c>
      <c r="B1876" s="203" t="s">
        <v>610</v>
      </c>
      <c r="C1876" s="34" t="s">
        <v>82</v>
      </c>
      <c r="D1876" s="35"/>
      <c r="E1876" s="203" t="s">
        <v>608</v>
      </c>
      <c r="F1876" s="155" t="s">
        <v>76</v>
      </c>
      <c r="G1876" s="205">
        <v>7.77</v>
      </c>
      <c r="H1876" s="129">
        <v>13</v>
      </c>
      <c r="I1876" s="165">
        <v>1</v>
      </c>
      <c r="J1876" s="196" t="s">
        <v>37</v>
      </c>
      <c r="K1876" s="41" t="s">
        <v>26</v>
      </c>
      <c r="L1876" s="42" t="str">
        <f t="shared" si="65"/>
        <v>1pieces</v>
      </c>
      <c r="M1876" s="43">
        <f t="shared" si="66"/>
        <v>13</v>
      </c>
      <c r="N1876" s="44" t="str">
        <f t="shared" si="67"/>
        <v>13pieces</v>
      </c>
      <c r="O1876" s="51">
        <f t="shared" si="68"/>
        <v>101.00999999999999</v>
      </c>
      <c r="P1876" s="46"/>
      <c r="Q1876" s="46"/>
      <c r="R1876" s="46"/>
      <c r="S1876" s="46"/>
      <c r="T1876" s="46"/>
      <c r="U1876" s="46"/>
      <c r="V1876" s="46"/>
      <c r="W1876" s="46"/>
      <c r="X1876" s="46"/>
      <c r="Y1876" s="46"/>
      <c r="Z1876" s="46"/>
    </row>
    <row r="1877" spans="1:26" ht="13.5" customHeight="1">
      <c r="A1877" s="233">
        <v>813</v>
      </c>
      <c r="B1877" s="203" t="s">
        <v>611</v>
      </c>
      <c r="C1877" s="34" t="s">
        <v>82</v>
      </c>
      <c r="D1877" s="35"/>
      <c r="E1877" s="203" t="s">
        <v>608</v>
      </c>
      <c r="F1877" s="155" t="s">
        <v>76</v>
      </c>
      <c r="G1877" s="205">
        <v>7.84</v>
      </c>
      <c r="H1877" s="129">
        <v>16</v>
      </c>
      <c r="I1877" s="165">
        <v>1</v>
      </c>
      <c r="J1877" s="196" t="s">
        <v>37</v>
      </c>
      <c r="K1877" s="41" t="s">
        <v>26</v>
      </c>
      <c r="L1877" s="42" t="str">
        <f t="shared" si="65"/>
        <v>1pieces</v>
      </c>
      <c r="M1877" s="43">
        <f t="shared" si="66"/>
        <v>16</v>
      </c>
      <c r="N1877" s="44" t="str">
        <f t="shared" si="67"/>
        <v>16pieces</v>
      </c>
      <c r="O1877" s="51">
        <f t="shared" si="68"/>
        <v>125.44</v>
      </c>
      <c r="P1877" s="46"/>
      <c r="Q1877" s="46"/>
      <c r="R1877" s="46"/>
      <c r="S1877" s="46"/>
      <c r="T1877" s="46"/>
      <c r="U1877" s="46"/>
      <c r="V1877" s="46"/>
      <c r="W1877" s="46"/>
      <c r="X1877" s="46"/>
      <c r="Y1877" s="46"/>
      <c r="Z1877" s="46"/>
    </row>
    <row r="1878" spans="1:26" ht="13.5" customHeight="1">
      <c r="A1878" s="233">
        <v>814</v>
      </c>
      <c r="B1878" s="203" t="s">
        <v>605</v>
      </c>
      <c r="C1878" s="34" t="s">
        <v>82</v>
      </c>
      <c r="D1878" s="35"/>
      <c r="E1878" s="203" t="s">
        <v>606</v>
      </c>
      <c r="F1878" s="155" t="s">
        <v>76</v>
      </c>
      <c r="G1878" s="205">
        <v>7.77</v>
      </c>
      <c r="H1878" s="129">
        <v>5</v>
      </c>
      <c r="I1878" s="165">
        <v>1</v>
      </c>
      <c r="J1878" s="196" t="s">
        <v>37</v>
      </c>
      <c r="K1878" s="41" t="s">
        <v>26</v>
      </c>
      <c r="L1878" s="42" t="str">
        <f t="shared" si="65"/>
        <v>1pieces</v>
      </c>
      <c r="M1878" s="43">
        <f t="shared" si="66"/>
        <v>5</v>
      </c>
      <c r="N1878" s="44" t="str">
        <f t="shared" si="67"/>
        <v>5pieces</v>
      </c>
      <c r="O1878" s="51">
        <f t="shared" si="68"/>
        <v>38.849999999999994</v>
      </c>
      <c r="P1878" s="46"/>
      <c r="Q1878" s="46"/>
      <c r="R1878" s="46"/>
      <c r="S1878" s="46"/>
      <c r="T1878" s="46"/>
      <c r="U1878" s="46"/>
      <c r="V1878" s="46"/>
      <c r="W1878" s="46"/>
      <c r="X1878" s="46"/>
      <c r="Y1878" s="46"/>
      <c r="Z1878" s="46"/>
    </row>
    <row r="1879" spans="1:26" ht="13.5" customHeight="1">
      <c r="A1879" s="233">
        <v>815</v>
      </c>
      <c r="B1879" s="203" t="s">
        <v>607</v>
      </c>
      <c r="C1879" s="34" t="s">
        <v>82</v>
      </c>
      <c r="D1879" s="35"/>
      <c r="E1879" s="203" t="s">
        <v>608</v>
      </c>
      <c r="F1879" s="155" t="s">
        <v>76</v>
      </c>
      <c r="G1879" s="205">
        <v>7.77</v>
      </c>
      <c r="H1879" s="129">
        <v>1</v>
      </c>
      <c r="I1879" s="165">
        <v>1</v>
      </c>
      <c r="J1879" s="196" t="s">
        <v>37</v>
      </c>
      <c r="K1879" s="41" t="s">
        <v>26</v>
      </c>
      <c r="L1879" s="42" t="str">
        <f t="shared" si="65"/>
        <v>1pieces</v>
      </c>
      <c r="M1879" s="43">
        <f t="shared" si="66"/>
        <v>1</v>
      </c>
      <c r="N1879" s="44" t="str">
        <f t="shared" si="67"/>
        <v>1pieces</v>
      </c>
      <c r="O1879" s="51">
        <f t="shared" si="68"/>
        <v>7.77</v>
      </c>
      <c r="P1879" s="46"/>
      <c r="Q1879" s="46"/>
      <c r="R1879" s="46"/>
      <c r="S1879" s="46"/>
      <c r="T1879" s="46"/>
      <c r="U1879" s="46"/>
      <c r="V1879" s="46"/>
      <c r="W1879" s="46"/>
      <c r="X1879" s="46"/>
      <c r="Y1879" s="46"/>
      <c r="Z1879" s="46"/>
    </row>
    <row r="1880" spans="1:26" ht="13.5" customHeight="1">
      <c r="A1880" s="233">
        <v>816</v>
      </c>
      <c r="B1880" s="122" t="s">
        <v>640</v>
      </c>
      <c r="C1880" s="34" t="s">
        <v>82</v>
      </c>
      <c r="D1880" s="9"/>
      <c r="E1880" s="122" t="s">
        <v>641</v>
      </c>
      <c r="F1880" s="155" t="s">
        <v>76</v>
      </c>
      <c r="G1880" s="207">
        <v>15.1</v>
      </c>
      <c r="H1880" s="129">
        <v>1</v>
      </c>
      <c r="I1880" s="165">
        <v>1</v>
      </c>
      <c r="J1880" s="196" t="s">
        <v>37</v>
      </c>
      <c r="K1880" s="41" t="s">
        <v>26</v>
      </c>
      <c r="L1880" s="42" t="str">
        <f t="shared" si="65"/>
        <v>1pieces</v>
      </c>
      <c r="M1880" s="43">
        <f t="shared" si="66"/>
        <v>1</v>
      </c>
      <c r="N1880" s="44" t="str">
        <f t="shared" si="67"/>
        <v>1pieces</v>
      </c>
      <c r="O1880" s="51">
        <f t="shared" si="68"/>
        <v>15.1</v>
      </c>
      <c r="P1880" s="46"/>
      <c r="Q1880" s="46"/>
      <c r="R1880" s="46"/>
      <c r="S1880" s="46"/>
      <c r="T1880" s="46"/>
      <c r="U1880" s="46"/>
      <c r="V1880" s="46"/>
      <c r="W1880" s="46"/>
      <c r="X1880" s="46"/>
      <c r="Y1880" s="46"/>
      <c r="Z1880" s="46"/>
    </row>
    <row r="1881" spans="1:26" ht="13.5" customHeight="1">
      <c r="A1881" s="233">
        <v>817</v>
      </c>
      <c r="B1881" s="122" t="s">
        <v>1106</v>
      </c>
      <c r="C1881" s="34" t="s">
        <v>82</v>
      </c>
      <c r="D1881" s="9"/>
      <c r="E1881" s="128" t="s">
        <v>1107</v>
      </c>
      <c r="F1881" s="155" t="s">
        <v>76</v>
      </c>
      <c r="G1881" s="207">
        <v>41.3</v>
      </c>
      <c r="H1881" s="129">
        <v>3</v>
      </c>
      <c r="I1881" s="165">
        <v>1</v>
      </c>
      <c r="J1881" s="196" t="s">
        <v>37</v>
      </c>
      <c r="K1881" s="41" t="s">
        <v>26</v>
      </c>
      <c r="L1881" s="42" t="str">
        <f t="shared" si="65"/>
        <v>1pieces</v>
      </c>
      <c r="M1881" s="43">
        <f t="shared" si="66"/>
        <v>3</v>
      </c>
      <c r="N1881" s="44" t="str">
        <f t="shared" si="67"/>
        <v>3pieces</v>
      </c>
      <c r="O1881" s="51">
        <f t="shared" si="68"/>
        <v>123.89999999999999</v>
      </c>
      <c r="P1881" s="46"/>
      <c r="Q1881" s="46"/>
      <c r="R1881" s="46"/>
      <c r="S1881" s="46"/>
      <c r="T1881" s="46"/>
      <c r="U1881" s="46"/>
      <c r="V1881" s="46"/>
      <c r="W1881" s="46"/>
      <c r="X1881" s="46"/>
      <c r="Y1881" s="46"/>
      <c r="Z1881" s="46"/>
    </row>
    <row r="1882" spans="1:26" ht="13.5" customHeight="1">
      <c r="A1882" s="233">
        <v>817</v>
      </c>
      <c r="B1882" s="76" t="s">
        <v>1106</v>
      </c>
      <c r="C1882" s="34" t="s">
        <v>55</v>
      </c>
      <c r="D1882" s="9"/>
      <c r="E1882" s="52" t="s">
        <v>1108</v>
      </c>
      <c r="F1882" s="156"/>
      <c r="G1882" s="77">
        <v>46</v>
      </c>
      <c r="H1882" s="81">
        <v>1</v>
      </c>
      <c r="I1882" s="39">
        <v>500</v>
      </c>
      <c r="J1882" s="121" t="s">
        <v>59</v>
      </c>
      <c r="K1882" s="41" t="s">
        <v>26</v>
      </c>
      <c r="L1882" s="42" t="str">
        <f t="shared" si="65"/>
        <v>500grams</v>
      </c>
      <c r="M1882" s="43">
        <f t="shared" si="66"/>
        <v>500</v>
      </c>
      <c r="N1882" s="44" t="str">
        <f t="shared" si="67"/>
        <v>500grams</v>
      </c>
      <c r="O1882" s="51">
        <f t="shared" si="68"/>
        <v>46</v>
      </c>
      <c r="P1882" s="46"/>
      <c r="Q1882" s="46"/>
      <c r="R1882" s="46"/>
      <c r="S1882" s="46"/>
      <c r="T1882" s="46"/>
      <c r="U1882" s="46"/>
      <c r="V1882" s="46"/>
      <c r="W1882" s="46"/>
      <c r="X1882" s="46"/>
      <c r="Y1882" s="46"/>
      <c r="Z1882" s="46"/>
    </row>
    <row r="1883" spans="1:26" ht="13.5" customHeight="1">
      <c r="A1883" s="233">
        <v>817</v>
      </c>
      <c r="B1883" s="208" t="s">
        <v>1106</v>
      </c>
      <c r="C1883" s="34" t="s">
        <v>27</v>
      </c>
      <c r="D1883" s="9"/>
      <c r="E1883" s="36" t="s">
        <v>1107</v>
      </c>
      <c r="F1883" s="156"/>
      <c r="G1883" s="38">
        <v>41.9</v>
      </c>
      <c r="H1883" s="81">
        <v>3</v>
      </c>
      <c r="I1883" s="39"/>
      <c r="J1883" s="121"/>
      <c r="K1883" s="41" t="s">
        <v>26</v>
      </c>
      <c r="L1883" s="42" t="str">
        <f t="shared" si="65"/>
        <v/>
      </c>
      <c r="M1883" s="43">
        <f t="shared" si="66"/>
        <v>0</v>
      </c>
      <c r="N1883" s="44" t="str">
        <f t="shared" si="67"/>
        <v>0</v>
      </c>
      <c r="O1883" s="45">
        <f t="shared" si="68"/>
        <v>125.69999999999999</v>
      </c>
      <c r="P1883" s="46"/>
      <c r="Q1883" s="46"/>
      <c r="R1883" s="46"/>
      <c r="S1883" s="46"/>
      <c r="T1883" s="46"/>
      <c r="U1883" s="46"/>
      <c r="V1883" s="46"/>
      <c r="W1883" s="46"/>
      <c r="X1883" s="46"/>
      <c r="Y1883" s="46"/>
      <c r="Z1883" s="46"/>
    </row>
    <row r="1884" spans="1:26" ht="13.5" customHeight="1">
      <c r="A1884" s="233">
        <v>817</v>
      </c>
      <c r="B1884" s="79" t="s">
        <v>1106</v>
      </c>
      <c r="C1884" s="34" t="s">
        <v>47</v>
      </c>
      <c r="D1884" s="58"/>
      <c r="E1884" s="50" t="s">
        <v>1107</v>
      </c>
      <c r="F1884" s="195"/>
      <c r="G1884" s="108">
        <v>41.9</v>
      </c>
      <c r="H1884" s="81">
        <v>15</v>
      </c>
      <c r="I1884" s="39">
        <v>1</v>
      </c>
      <c r="J1884" s="88" t="s">
        <v>37</v>
      </c>
      <c r="K1884" s="46"/>
      <c r="L1884" s="42" t="str">
        <f t="shared" si="65"/>
        <v>1pieces</v>
      </c>
      <c r="M1884" s="43">
        <f t="shared" si="66"/>
        <v>15</v>
      </c>
      <c r="N1884" s="44" t="str">
        <f t="shared" si="67"/>
        <v>15pieces</v>
      </c>
      <c r="O1884" s="51">
        <f t="shared" si="68"/>
        <v>628.5</v>
      </c>
      <c r="P1884" s="46"/>
      <c r="Q1884" s="46"/>
      <c r="R1884" s="46"/>
      <c r="S1884" s="46"/>
      <c r="T1884" s="46"/>
      <c r="U1884" s="46"/>
      <c r="V1884" s="46"/>
      <c r="W1884" s="46"/>
      <c r="X1884" s="46"/>
      <c r="Y1884" s="46"/>
      <c r="Z1884" s="46"/>
    </row>
    <row r="1885" spans="1:26" ht="13.5" customHeight="1">
      <c r="A1885" s="233">
        <v>817</v>
      </c>
      <c r="B1885" s="57" t="s">
        <v>1106</v>
      </c>
      <c r="C1885" s="94" t="s">
        <v>68</v>
      </c>
      <c r="D1885" s="58"/>
      <c r="E1885" s="116"/>
      <c r="F1885" s="195"/>
      <c r="G1885" s="95">
        <v>41.9</v>
      </c>
      <c r="H1885" s="97">
        <v>9</v>
      </c>
      <c r="I1885" s="326">
        <v>1</v>
      </c>
      <c r="J1885" s="110" t="s">
        <v>37</v>
      </c>
      <c r="K1885" s="46"/>
      <c r="L1885" s="42" t="str">
        <f t="shared" si="65"/>
        <v>1pieces</v>
      </c>
      <c r="M1885" s="43">
        <f t="shared" si="66"/>
        <v>9</v>
      </c>
      <c r="N1885" s="44" t="str">
        <f t="shared" si="67"/>
        <v>9pieces</v>
      </c>
      <c r="O1885" s="51">
        <f t="shared" si="68"/>
        <v>377.09999999999997</v>
      </c>
      <c r="P1885" s="46"/>
      <c r="Q1885" s="46"/>
      <c r="R1885" s="46"/>
      <c r="S1885" s="46"/>
      <c r="T1885" s="46"/>
      <c r="U1885" s="46"/>
      <c r="V1885" s="46"/>
      <c r="W1885" s="46"/>
      <c r="X1885" s="46"/>
      <c r="Y1885" s="46"/>
      <c r="Z1885" s="46"/>
    </row>
    <row r="1886" spans="1:26" ht="13.5" customHeight="1">
      <c r="A1886" s="233">
        <v>818</v>
      </c>
      <c r="B1886" s="122" t="s">
        <v>1738</v>
      </c>
      <c r="C1886" s="34" t="s">
        <v>82</v>
      </c>
      <c r="D1886" s="9"/>
      <c r="E1886" s="203" t="s">
        <v>1739</v>
      </c>
      <c r="F1886" s="155" t="s">
        <v>76</v>
      </c>
      <c r="G1886" s="205">
        <v>1.19</v>
      </c>
      <c r="H1886" s="129">
        <v>28</v>
      </c>
      <c r="I1886" s="165">
        <v>1</v>
      </c>
      <c r="J1886" s="619" t="s">
        <v>37</v>
      </c>
      <c r="K1886" s="41" t="s">
        <v>26</v>
      </c>
      <c r="L1886" s="42" t="str">
        <f t="shared" si="65"/>
        <v>1pieces</v>
      </c>
      <c r="M1886" s="43">
        <f t="shared" si="66"/>
        <v>28</v>
      </c>
      <c r="N1886" s="44" t="str">
        <f t="shared" si="67"/>
        <v>28pieces</v>
      </c>
      <c r="O1886" s="51">
        <f t="shared" si="68"/>
        <v>33.32</v>
      </c>
      <c r="P1886" s="46"/>
      <c r="Q1886" s="46"/>
      <c r="R1886" s="46"/>
      <c r="S1886" s="46"/>
      <c r="T1886" s="46"/>
      <c r="U1886" s="46"/>
      <c r="V1886" s="46"/>
      <c r="W1886" s="46"/>
      <c r="X1886" s="46"/>
      <c r="Y1886" s="46"/>
      <c r="Z1886" s="46"/>
    </row>
    <row r="1887" spans="1:26" ht="13.5" customHeight="1">
      <c r="A1887" s="233">
        <v>819</v>
      </c>
      <c r="B1887" s="122" t="s">
        <v>587</v>
      </c>
      <c r="C1887" s="34" t="s">
        <v>82</v>
      </c>
      <c r="D1887" s="9"/>
      <c r="E1887" s="122" t="s">
        <v>588</v>
      </c>
      <c r="F1887" s="155" t="s">
        <v>76</v>
      </c>
      <c r="G1887" s="205">
        <v>83.3</v>
      </c>
      <c r="H1887" s="129">
        <v>4</v>
      </c>
      <c r="I1887" s="165">
        <v>1</v>
      </c>
      <c r="J1887" s="196" t="s">
        <v>59</v>
      </c>
      <c r="K1887" s="41" t="s">
        <v>26</v>
      </c>
      <c r="L1887" s="42" t="str">
        <f t="shared" si="65"/>
        <v>1grams</v>
      </c>
      <c r="M1887" s="43">
        <f t="shared" si="66"/>
        <v>4</v>
      </c>
      <c r="N1887" s="44" t="str">
        <f t="shared" si="67"/>
        <v>4grams</v>
      </c>
      <c r="O1887" s="51">
        <f t="shared" si="68"/>
        <v>333.2</v>
      </c>
      <c r="P1887" s="46"/>
      <c r="Q1887" s="46"/>
      <c r="R1887" s="46"/>
      <c r="S1887" s="46"/>
      <c r="T1887" s="46"/>
      <c r="U1887" s="46"/>
      <c r="V1887" s="46"/>
      <c r="W1887" s="46"/>
      <c r="X1887" s="46"/>
      <c r="Y1887" s="46"/>
      <c r="Z1887" s="46"/>
    </row>
    <row r="1888" spans="1:26" ht="13.5" customHeight="1">
      <c r="A1888" s="233">
        <v>820</v>
      </c>
      <c r="B1888" s="122" t="s">
        <v>1160</v>
      </c>
      <c r="C1888" s="34" t="s">
        <v>82</v>
      </c>
      <c r="D1888" s="9"/>
      <c r="E1888" s="128" t="s">
        <v>1161</v>
      </c>
      <c r="F1888" s="155" t="s">
        <v>76</v>
      </c>
      <c r="G1888" s="205">
        <v>75</v>
      </c>
      <c r="H1888" s="129">
        <v>12</v>
      </c>
      <c r="I1888" s="165">
        <v>1</v>
      </c>
      <c r="J1888" s="196" t="s">
        <v>469</v>
      </c>
      <c r="K1888" s="41" t="s">
        <v>26</v>
      </c>
      <c r="L1888" s="42" t="str">
        <f t="shared" si="65"/>
        <v>1jar</v>
      </c>
      <c r="M1888" s="43">
        <f t="shared" si="66"/>
        <v>12</v>
      </c>
      <c r="N1888" s="44" t="str">
        <f t="shared" si="67"/>
        <v>12jar</v>
      </c>
      <c r="O1888" s="51">
        <f t="shared" si="68"/>
        <v>900</v>
      </c>
      <c r="P1888" s="46"/>
      <c r="Q1888" s="46"/>
      <c r="R1888" s="46"/>
      <c r="S1888" s="46"/>
      <c r="T1888" s="46"/>
      <c r="U1888" s="46"/>
      <c r="V1888" s="46"/>
      <c r="W1888" s="46"/>
      <c r="X1888" s="46"/>
      <c r="Y1888" s="46"/>
      <c r="Z1888" s="46"/>
    </row>
    <row r="1889" spans="1:26" ht="13.5" customHeight="1">
      <c r="A1889" s="233">
        <v>821</v>
      </c>
      <c r="B1889" s="122" t="s">
        <v>1896</v>
      </c>
      <c r="C1889" s="34" t="s">
        <v>82</v>
      </c>
      <c r="D1889" s="9"/>
      <c r="E1889" s="128" t="s">
        <v>1161</v>
      </c>
      <c r="F1889" s="155" t="s">
        <v>76</v>
      </c>
      <c r="G1889" s="207">
        <v>125</v>
      </c>
      <c r="H1889" s="129">
        <v>6</v>
      </c>
      <c r="I1889" s="334">
        <v>1</v>
      </c>
      <c r="J1889" s="196" t="s">
        <v>469</v>
      </c>
      <c r="K1889" s="41" t="s">
        <v>26</v>
      </c>
      <c r="L1889" s="42" t="str">
        <f t="shared" si="65"/>
        <v>1jar</v>
      </c>
      <c r="M1889" s="43">
        <f t="shared" si="66"/>
        <v>6</v>
      </c>
      <c r="N1889" s="44" t="str">
        <f t="shared" si="67"/>
        <v>6jar</v>
      </c>
      <c r="O1889" s="51">
        <f t="shared" si="68"/>
        <v>750</v>
      </c>
      <c r="P1889" s="46"/>
      <c r="Q1889" s="46"/>
      <c r="R1889" s="46"/>
      <c r="S1889" s="46"/>
      <c r="T1889" s="46"/>
      <c r="U1889" s="46"/>
      <c r="V1889" s="46"/>
      <c r="W1889" s="46"/>
      <c r="X1889" s="46"/>
      <c r="Y1889" s="46"/>
      <c r="Z1889" s="46"/>
    </row>
    <row r="1890" spans="1:26" ht="13.5" customHeight="1">
      <c r="A1890" s="233">
        <v>822</v>
      </c>
      <c r="B1890" s="122" t="s">
        <v>1871</v>
      </c>
      <c r="C1890" s="34" t="s">
        <v>82</v>
      </c>
      <c r="D1890" s="9"/>
      <c r="E1890" s="128" t="s">
        <v>1161</v>
      </c>
      <c r="F1890" s="155" t="s">
        <v>76</v>
      </c>
      <c r="G1890" s="207">
        <v>35</v>
      </c>
      <c r="H1890" s="129">
        <v>1</v>
      </c>
      <c r="I1890" s="334">
        <v>1</v>
      </c>
      <c r="J1890" s="196" t="s">
        <v>469</v>
      </c>
      <c r="K1890" s="41" t="s">
        <v>26</v>
      </c>
      <c r="L1890" s="42" t="str">
        <f t="shared" si="65"/>
        <v>1jar</v>
      </c>
      <c r="M1890" s="43">
        <f t="shared" si="66"/>
        <v>1</v>
      </c>
      <c r="N1890" s="44" t="str">
        <f t="shared" si="67"/>
        <v>1jar</v>
      </c>
      <c r="O1890" s="51">
        <f t="shared" si="68"/>
        <v>35</v>
      </c>
      <c r="P1890" s="46"/>
      <c r="Q1890" s="46"/>
      <c r="R1890" s="46"/>
      <c r="S1890" s="46"/>
      <c r="T1890" s="46"/>
      <c r="U1890" s="46"/>
      <c r="V1890" s="46"/>
      <c r="W1890" s="46"/>
      <c r="X1890" s="46"/>
      <c r="Y1890" s="46"/>
      <c r="Z1890" s="46"/>
    </row>
    <row r="1891" spans="1:26" ht="13.5" customHeight="1">
      <c r="A1891" s="233">
        <v>823</v>
      </c>
      <c r="B1891" s="122" t="s">
        <v>1870</v>
      </c>
      <c r="C1891" s="34" t="s">
        <v>82</v>
      </c>
      <c r="D1891" s="9"/>
      <c r="E1891" s="128" t="s">
        <v>1161</v>
      </c>
      <c r="F1891" s="155" t="s">
        <v>76</v>
      </c>
      <c r="G1891" s="207">
        <v>125</v>
      </c>
      <c r="H1891" s="129">
        <v>17</v>
      </c>
      <c r="I1891" s="334">
        <v>1</v>
      </c>
      <c r="J1891" s="196" t="s">
        <v>469</v>
      </c>
      <c r="K1891" s="41" t="s">
        <v>26</v>
      </c>
      <c r="L1891" s="42" t="str">
        <f t="shared" si="65"/>
        <v>1jar</v>
      </c>
      <c r="M1891" s="43">
        <f t="shared" si="66"/>
        <v>17</v>
      </c>
      <c r="N1891" s="44" t="str">
        <f t="shared" si="67"/>
        <v>17jar</v>
      </c>
      <c r="O1891" s="51">
        <f t="shared" si="68"/>
        <v>2125</v>
      </c>
      <c r="P1891" s="46"/>
      <c r="Q1891" s="46"/>
      <c r="R1891" s="46"/>
      <c r="S1891" s="46"/>
      <c r="T1891" s="46"/>
      <c r="U1891" s="46"/>
      <c r="V1891" s="46"/>
      <c r="W1891" s="46"/>
      <c r="X1891" s="46"/>
      <c r="Y1891" s="46"/>
      <c r="Z1891" s="46"/>
    </row>
    <row r="1892" spans="1:26" ht="13.5" customHeight="1">
      <c r="A1892" s="233">
        <v>824</v>
      </c>
      <c r="B1892" s="122" t="s">
        <v>467</v>
      </c>
      <c r="C1892" s="34" t="s">
        <v>82</v>
      </c>
      <c r="D1892" s="35"/>
      <c r="E1892" s="128" t="s">
        <v>470</v>
      </c>
      <c r="F1892" s="155" t="s">
        <v>76</v>
      </c>
      <c r="G1892" s="207">
        <v>90</v>
      </c>
      <c r="H1892" s="129">
        <v>4</v>
      </c>
      <c r="I1892" s="334">
        <v>1</v>
      </c>
      <c r="J1892" s="196" t="s">
        <v>471</v>
      </c>
      <c r="K1892" s="41" t="s">
        <v>26</v>
      </c>
      <c r="L1892" s="42" t="str">
        <f t="shared" si="65"/>
        <v>1pouch</v>
      </c>
      <c r="M1892" s="43">
        <f t="shared" si="66"/>
        <v>4</v>
      </c>
      <c r="N1892" s="44" t="str">
        <f t="shared" si="67"/>
        <v>4pouch</v>
      </c>
      <c r="O1892" s="51">
        <f t="shared" si="68"/>
        <v>360</v>
      </c>
      <c r="P1892" s="46"/>
      <c r="Q1892" s="46"/>
      <c r="R1892" s="46"/>
      <c r="S1892" s="46"/>
      <c r="T1892" s="46"/>
      <c r="U1892" s="46"/>
      <c r="V1892" s="46"/>
      <c r="W1892" s="46"/>
      <c r="X1892" s="46"/>
      <c r="Y1892" s="46"/>
      <c r="Z1892" s="46"/>
    </row>
    <row r="1893" spans="1:26" ht="13.5" customHeight="1">
      <c r="A1893" s="233">
        <v>824</v>
      </c>
      <c r="B1893" s="122" t="s">
        <v>467</v>
      </c>
      <c r="C1893" s="34" t="s">
        <v>82</v>
      </c>
      <c r="D1893" s="35"/>
      <c r="E1893" s="128" t="s">
        <v>468</v>
      </c>
      <c r="F1893" s="155" t="s">
        <v>76</v>
      </c>
      <c r="G1893" s="207">
        <v>245</v>
      </c>
      <c r="H1893" s="129">
        <v>4</v>
      </c>
      <c r="I1893" s="334">
        <v>1</v>
      </c>
      <c r="J1893" s="196" t="s">
        <v>469</v>
      </c>
      <c r="K1893" s="41" t="s">
        <v>26</v>
      </c>
      <c r="L1893" s="42" t="str">
        <f t="shared" si="65"/>
        <v>1jar</v>
      </c>
      <c r="M1893" s="43">
        <f t="shared" si="66"/>
        <v>4</v>
      </c>
      <c r="N1893" s="44" t="str">
        <f t="shared" si="67"/>
        <v>4jar</v>
      </c>
      <c r="O1893" s="51">
        <f t="shared" si="68"/>
        <v>980</v>
      </c>
      <c r="P1893" s="46"/>
      <c r="Q1893" s="46"/>
      <c r="R1893" s="46"/>
      <c r="S1893" s="46"/>
      <c r="T1893" s="46"/>
      <c r="U1893" s="46"/>
      <c r="V1893" s="46"/>
      <c r="W1893" s="46"/>
      <c r="X1893" s="46"/>
      <c r="Y1893" s="46"/>
      <c r="Z1893" s="46"/>
    </row>
    <row r="1894" spans="1:26" ht="13.5" customHeight="1">
      <c r="A1894" s="233">
        <v>825</v>
      </c>
      <c r="B1894" s="122" t="s">
        <v>2315</v>
      </c>
      <c r="C1894" s="34" t="s">
        <v>82</v>
      </c>
      <c r="D1894" s="35"/>
      <c r="E1894" s="122" t="s">
        <v>2316</v>
      </c>
      <c r="F1894" s="155" t="s">
        <v>76</v>
      </c>
      <c r="G1894" s="207">
        <v>100</v>
      </c>
      <c r="H1894" s="129">
        <v>1</v>
      </c>
      <c r="I1894" s="334">
        <v>1</v>
      </c>
      <c r="J1894" s="196" t="s">
        <v>42</v>
      </c>
      <c r="K1894" s="41" t="s">
        <v>26</v>
      </c>
      <c r="L1894" s="42" t="str">
        <f t="shared" si="65"/>
        <v>1packs</v>
      </c>
      <c r="M1894" s="43">
        <f t="shared" si="66"/>
        <v>1</v>
      </c>
      <c r="N1894" s="44" t="str">
        <f t="shared" si="67"/>
        <v>1packs</v>
      </c>
      <c r="O1894" s="51">
        <f t="shared" si="68"/>
        <v>100</v>
      </c>
      <c r="P1894" s="46"/>
      <c r="Q1894" s="46"/>
      <c r="R1894" s="46"/>
      <c r="S1894" s="46"/>
      <c r="T1894" s="46"/>
      <c r="U1894" s="46"/>
      <c r="V1894" s="46"/>
      <c r="W1894" s="46"/>
      <c r="X1894" s="46"/>
      <c r="Y1894" s="46"/>
      <c r="Z1894" s="46"/>
    </row>
    <row r="1895" spans="1:26" ht="13.5" customHeight="1">
      <c r="A1895" s="233">
        <v>826</v>
      </c>
      <c r="B1895" s="128" t="s">
        <v>593</v>
      </c>
      <c r="C1895" s="34" t="s">
        <v>82</v>
      </c>
      <c r="D1895" s="35"/>
      <c r="E1895" s="624" t="s">
        <v>594</v>
      </c>
      <c r="F1895" s="155" t="s">
        <v>76</v>
      </c>
      <c r="G1895" s="577">
        <v>0.79</v>
      </c>
      <c r="H1895" s="129">
        <v>45</v>
      </c>
      <c r="I1895" s="334">
        <v>1</v>
      </c>
      <c r="J1895" s="130" t="s">
        <v>37</v>
      </c>
      <c r="K1895" s="41" t="s">
        <v>26</v>
      </c>
      <c r="L1895" s="42" t="str">
        <f t="shared" si="65"/>
        <v>1pieces</v>
      </c>
      <c r="M1895" s="43">
        <f t="shared" si="66"/>
        <v>45</v>
      </c>
      <c r="N1895" s="44" t="str">
        <f t="shared" si="67"/>
        <v>45pieces</v>
      </c>
      <c r="O1895" s="51">
        <f t="shared" si="68"/>
        <v>35.550000000000004</v>
      </c>
      <c r="P1895" s="46"/>
      <c r="Q1895" s="46"/>
      <c r="R1895" s="46"/>
      <c r="S1895" s="46"/>
      <c r="T1895" s="46"/>
      <c r="U1895" s="46"/>
      <c r="V1895" s="46"/>
      <c r="W1895" s="46"/>
      <c r="X1895" s="46"/>
      <c r="Y1895" s="46"/>
      <c r="Z1895" s="46"/>
    </row>
    <row r="1896" spans="1:26" ht="13.5" customHeight="1">
      <c r="A1896" s="233">
        <v>827</v>
      </c>
      <c r="B1896" s="128" t="s">
        <v>1586</v>
      </c>
      <c r="C1896" s="34" t="s">
        <v>82</v>
      </c>
      <c r="D1896" s="35"/>
      <c r="E1896" s="264" t="s">
        <v>594</v>
      </c>
      <c r="F1896" s="155" t="s">
        <v>76</v>
      </c>
      <c r="G1896" s="205">
        <v>0.8</v>
      </c>
      <c r="H1896" s="129">
        <v>62</v>
      </c>
      <c r="I1896" s="334">
        <v>1</v>
      </c>
      <c r="J1896" s="130" t="s">
        <v>37</v>
      </c>
      <c r="K1896" s="41" t="s">
        <v>26</v>
      </c>
      <c r="L1896" s="42" t="str">
        <f t="shared" si="65"/>
        <v>1pieces</v>
      </c>
      <c r="M1896" s="43">
        <f t="shared" si="66"/>
        <v>62</v>
      </c>
      <c r="N1896" s="44" t="str">
        <f t="shared" si="67"/>
        <v>62pieces</v>
      </c>
      <c r="O1896" s="51">
        <f t="shared" si="68"/>
        <v>49.6</v>
      </c>
      <c r="P1896" s="46"/>
      <c r="Q1896" s="46"/>
      <c r="R1896" s="46"/>
      <c r="S1896" s="46"/>
      <c r="T1896" s="46"/>
      <c r="U1896" s="46"/>
      <c r="V1896" s="46"/>
      <c r="W1896" s="46"/>
      <c r="X1896" s="46"/>
      <c r="Y1896" s="46"/>
      <c r="Z1896" s="46"/>
    </row>
    <row r="1897" spans="1:26" ht="13.5" customHeight="1">
      <c r="A1897" s="233">
        <v>828</v>
      </c>
      <c r="B1897" s="122" t="s">
        <v>642</v>
      </c>
      <c r="C1897" s="34" t="s">
        <v>82</v>
      </c>
      <c r="D1897" s="35"/>
      <c r="E1897" s="203" t="s">
        <v>641</v>
      </c>
      <c r="F1897" s="155" t="s">
        <v>76</v>
      </c>
      <c r="G1897" s="205">
        <v>16.649999999999999</v>
      </c>
      <c r="H1897" s="129">
        <v>3</v>
      </c>
      <c r="I1897" s="334">
        <v>1</v>
      </c>
      <c r="J1897" s="130" t="s">
        <v>231</v>
      </c>
      <c r="K1897" s="41" t="s">
        <v>26</v>
      </c>
      <c r="L1897" s="42" t="str">
        <f t="shared" si="65"/>
        <v>1box</v>
      </c>
      <c r="M1897" s="43">
        <f t="shared" si="66"/>
        <v>3</v>
      </c>
      <c r="N1897" s="44" t="str">
        <f t="shared" si="67"/>
        <v>3box</v>
      </c>
      <c r="O1897" s="51">
        <f t="shared" si="68"/>
        <v>49.949999999999996</v>
      </c>
      <c r="P1897" s="46"/>
      <c r="Q1897" s="46"/>
      <c r="R1897" s="46"/>
      <c r="S1897" s="46"/>
      <c r="T1897" s="46"/>
      <c r="U1897" s="46"/>
      <c r="V1897" s="46"/>
      <c r="W1897" s="46"/>
      <c r="X1897" s="46"/>
      <c r="Y1897" s="46"/>
      <c r="Z1897" s="46"/>
    </row>
    <row r="1898" spans="1:26" ht="13.5" customHeight="1">
      <c r="A1898" s="233">
        <v>829</v>
      </c>
      <c r="B1898" s="122" t="s">
        <v>643</v>
      </c>
      <c r="C1898" s="34" t="s">
        <v>82</v>
      </c>
      <c r="D1898" s="35"/>
      <c r="E1898" s="203" t="s">
        <v>644</v>
      </c>
      <c r="F1898" s="155" t="s">
        <v>76</v>
      </c>
      <c r="G1898" s="205">
        <v>8.2799999999999994</v>
      </c>
      <c r="H1898" s="129">
        <v>3</v>
      </c>
      <c r="I1898" s="334">
        <v>1</v>
      </c>
      <c r="J1898" s="130" t="s">
        <v>231</v>
      </c>
      <c r="K1898" s="41" t="s">
        <v>26</v>
      </c>
      <c r="L1898" s="42" t="str">
        <f t="shared" si="65"/>
        <v>1box</v>
      </c>
      <c r="M1898" s="43">
        <f t="shared" si="66"/>
        <v>3</v>
      </c>
      <c r="N1898" s="44" t="str">
        <f t="shared" si="67"/>
        <v>3box</v>
      </c>
      <c r="O1898" s="51">
        <f t="shared" si="68"/>
        <v>24.839999999999996</v>
      </c>
      <c r="P1898" s="46"/>
      <c r="Q1898" s="46"/>
      <c r="R1898" s="46"/>
      <c r="S1898" s="46"/>
      <c r="T1898" s="46"/>
      <c r="U1898" s="46"/>
      <c r="V1898" s="46"/>
      <c r="W1898" s="46"/>
      <c r="X1898" s="46"/>
      <c r="Y1898" s="46"/>
      <c r="Z1898" s="46"/>
    </row>
    <row r="1899" spans="1:26" ht="13.5" customHeight="1">
      <c r="A1899" s="233">
        <v>830</v>
      </c>
      <c r="B1899" s="122" t="s">
        <v>460</v>
      </c>
      <c r="C1899" s="34" t="s">
        <v>82</v>
      </c>
      <c r="D1899" s="35"/>
      <c r="E1899" s="203" t="s">
        <v>461</v>
      </c>
      <c r="F1899" s="155" t="s">
        <v>76</v>
      </c>
      <c r="G1899" s="205">
        <v>0.83</v>
      </c>
      <c r="H1899" s="129">
        <v>74</v>
      </c>
      <c r="I1899" s="334">
        <v>1</v>
      </c>
      <c r="J1899" s="130" t="s">
        <v>37</v>
      </c>
      <c r="K1899" s="41" t="s">
        <v>26</v>
      </c>
      <c r="L1899" s="42" t="str">
        <f t="shared" si="65"/>
        <v>1pieces</v>
      </c>
      <c r="M1899" s="43">
        <f t="shared" si="66"/>
        <v>74</v>
      </c>
      <c r="N1899" s="44" t="str">
        <f t="shared" si="67"/>
        <v>74pieces</v>
      </c>
      <c r="O1899" s="51">
        <f t="shared" si="68"/>
        <v>61.419999999999995</v>
      </c>
      <c r="P1899" s="46"/>
      <c r="Q1899" s="46"/>
      <c r="R1899" s="46"/>
      <c r="S1899" s="46"/>
      <c r="T1899" s="46"/>
      <c r="U1899" s="46"/>
      <c r="V1899" s="46"/>
      <c r="W1899" s="46"/>
      <c r="X1899" s="46"/>
      <c r="Y1899" s="46"/>
      <c r="Z1899" s="46"/>
    </row>
    <row r="1900" spans="1:26" ht="13.5" customHeight="1">
      <c r="A1900" s="233">
        <v>831</v>
      </c>
      <c r="B1900" s="122" t="s">
        <v>535</v>
      </c>
      <c r="C1900" s="34" t="s">
        <v>82</v>
      </c>
      <c r="D1900" s="35"/>
      <c r="E1900" s="122" t="s">
        <v>536</v>
      </c>
      <c r="F1900" s="155" t="s">
        <v>76</v>
      </c>
      <c r="G1900" s="205">
        <v>0.71</v>
      </c>
      <c r="H1900" s="129">
        <v>343</v>
      </c>
      <c r="I1900" s="334">
        <v>1</v>
      </c>
      <c r="J1900" s="130" t="s">
        <v>37</v>
      </c>
      <c r="K1900" s="41" t="s">
        <v>26</v>
      </c>
      <c r="L1900" s="42" t="str">
        <f t="shared" si="65"/>
        <v>1pieces</v>
      </c>
      <c r="M1900" s="43">
        <f t="shared" si="66"/>
        <v>343</v>
      </c>
      <c r="N1900" s="44" t="str">
        <f t="shared" si="67"/>
        <v>343pieces</v>
      </c>
      <c r="O1900" s="51">
        <f t="shared" si="68"/>
        <v>243.53</v>
      </c>
      <c r="P1900" s="46"/>
      <c r="Q1900" s="46"/>
      <c r="R1900" s="46"/>
      <c r="S1900" s="46"/>
      <c r="T1900" s="46"/>
      <c r="U1900" s="46"/>
      <c r="V1900" s="46"/>
      <c r="W1900" s="46"/>
      <c r="X1900" s="46"/>
      <c r="Y1900" s="46"/>
      <c r="Z1900" s="46"/>
    </row>
    <row r="1901" spans="1:26" ht="13.5" customHeight="1">
      <c r="A1901" s="233">
        <v>832</v>
      </c>
      <c r="B1901" s="122" t="s">
        <v>1367</v>
      </c>
      <c r="C1901" s="34" t="s">
        <v>82</v>
      </c>
      <c r="D1901" s="35"/>
      <c r="E1901" s="122" t="s">
        <v>536</v>
      </c>
      <c r="F1901" s="155" t="s">
        <v>76</v>
      </c>
      <c r="G1901" s="205">
        <v>0.78</v>
      </c>
      <c r="H1901" s="129">
        <v>50</v>
      </c>
      <c r="I1901" s="334">
        <v>1</v>
      </c>
      <c r="J1901" s="130" t="s">
        <v>37</v>
      </c>
      <c r="K1901" s="41" t="s">
        <v>26</v>
      </c>
      <c r="L1901" s="42" t="str">
        <f t="shared" si="65"/>
        <v>1pieces</v>
      </c>
      <c r="M1901" s="43">
        <f t="shared" si="66"/>
        <v>50</v>
      </c>
      <c r="N1901" s="44" t="str">
        <f t="shared" si="67"/>
        <v>50pieces</v>
      </c>
      <c r="O1901" s="51">
        <f t="shared" si="68"/>
        <v>39</v>
      </c>
      <c r="P1901" s="46"/>
      <c r="Q1901" s="46"/>
      <c r="R1901" s="46"/>
      <c r="S1901" s="46"/>
      <c r="T1901" s="46"/>
      <c r="U1901" s="46"/>
      <c r="V1901" s="46"/>
      <c r="W1901" s="46"/>
      <c r="X1901" s="46"/>
      <c r="Y1901" s="46"/>
      <c r="Z1901" s="46"/>
    </row>
    <row r="1902" spans="1:26" ht="13.5" customHeight="1">
      <c r="A1902" s="233">
        <v>833</v>
      </c>
      <c r="B1902" s="122" t="s">
        <v>2337</v>
      </c>
      <c r="C1902" s="34" t="s">
        <v>82</v>
      </c>
      <c r="D1902" s="35"/>
      <c r="E1902" s="128" t="s">
        <v>613</v>
      </c>
      <c r="F1902" s="155" t="s">
        <v>76</v>
      </c>
      <c r="G1902" s="205">
        <v>25.52</v>
      </c>
      <c r="H1902" s="129">
        <v>3</v>
      </c>
      <c r="I1902" s="334">
        <v>19</v>
      </c>
      <c r="J1902" s="130" t="s">
        <v>59</v>
      </c>
      <c r="K1902" s="41" t="s">
        <v>26</v>
      </c>
      <c r="L1902" s="42" t="str">
        <f t="shared" si="65"/>
        <v>19grams</v>
      </c>
      <c r="M1902" s="43">
        <f t="shared" si="66"/>
        <v>57</v>
      </c>
      <c r="N1902" s="44" t="str">
        <f t="shared" si="67"/>
        <v>57grams</v>
      </c>
      <c r="O1902" s="51">
        <f t="shared" si="68"/>
        <v>76.56</v>
      </c>
      <c r="P1902" s="46"/>
      <c r="Q1902" s="46"/>
      <c r="R1902" s="46"/>
      <c r="S1902" s="46"/>
      <c r="T1902" s="46"/>
      <c r="U1902" s="46"/>
      <c r="V1902" s="46"/>
      <c r="W1902" s="46"/>
      <c r="X1902" s="46"/>
      <c r="Y1902" s="46"/>
      <c r="Z1902" s="46"/>
    </row>
    <row r="1903" spans="1:26" ht="13.5" customHeight="1">
      <c r="A1903" s="233">
        <v>834</v>
      </c>
      <c r="B1903" s="122" t="s">
        <v>612</v>
      </c>
      <c r="C1903" s="34" t="s">
        <v>82</v>
      </c>
      <c r="D1903" s="35"/>
      <c r="E1903" s="128" t="s">
        <v>613</v>
      </c>
      <c r="F1903" s="155" t="s">
        <v>76</v>
      </c>
      <c r="G1903" s="205">
        <v>25.52</v>
      </c>
      <c r="H1903" s="129">
        <v>2</v>
      </c>
      <c r="I1903" s="334">
        <v>20</v>
      </c>
      <c r="J1903" s="130" t="s">
        <v>59</v>
      </c>
      <c r="K1903" s="41" t="s">
        <v>26</v>
      </c>
      <c r="L1903" s="42" t="str">
        <f t="shared" si="65"/>
        <v>20grams</v>
      </c>
      <c r="M1903" s="43">
        <f t="shared" si="66"/>
        <v>40</v>
      </c>
      <c r="N1903" s="44" t="str">
        <f t="shared" si="67"/>
        <v>40grams</v>
      </c>
      <c r="O1903" s="51">
        <f t="shared" si="68"/>
        <v>51.04</v>
      </c>
      <c r="P1903" s="46"/>
      <c r="Q1903" s="46"/>
      <c r="R1903" s="46"/>
      <c r="S1903" s="46"/>
      <c r="T1903" s="46"/>
      <c r="U1903" s="46"/>
      <c r="V1903" s="46"/>
      <c r="W1903" s="46"/>
      <c r="X1903" s="46"/>
      <c r="Y1903" s="46"/>
      <c r="Z1903" s="46"/>
    </row>
    <row r="1904" spans="1:26" ht="13.5" customHeight="1">
      <c r="A1904" s="233">
        <v>835</v>
      </c>
      <c r="B1904" s="122" t="s">
        <v>354</v>
      </c>
      <c r="C1904" s="34" t="s">
        <v>82</v>
      </c>
      <c r="D1904" s="35"/>
      <c r="E1904" s="128" t="s">
        <v>353</v>
      </c>
      <c r="F1904" s="155" t="s">
        <v>76</v>
      </c>
      <c r="G1904" s="205">
        <v>11.3</v>
      </c>
      <c r="H1904" s="129">
        <v>4</v>
      </c>
      <c r="I1904" s="334">
        <v>1</v>
      </c>
      <c r="J1904" s="130" t="s">
        <v>37</v>
      </c>
      <c r="K1904" s="41" t="s">
        <v>26</v>
      </c>
      <c r="L1904" s="42" t="str">
        <f t="shared" si="65"/>
        <v>1pieces</v>
      </c>
      <c r="M1904" s="43">
        <f t="shared" si="66"/>
        <v>4</v>
      </c>
      <c r="N1904" s="44" t="str">
        <f t="shared" si="67"/>
        <v>4pieces</v>
      </c>
      <c r="O1904" s="51">
        <f t="shared" si="68"/>
        <v>45.2</v>
      </c>
      <c r="P1904" s="46"/>
      <c r="Q1904" s="46"/>
      <c r="R1904" s="46"/>
      <c r="S1904" s="46"/>
      <c r="T1904" s="46"/>
      <c r="U1904" s="46"/>
      <c r="V1904" s="46"/>
      <c r="W1904" s="46"/>
      <c r="X1904" s="46"/>
      <c r="Y1904" s="46"/>
      <c r="Z1904" s="46"/>
    </row>
    <row r="1905" spans="1:26" ht="13.5" customHeight="1">
      <c r="A1905" s="233">
        <v>836</v>
      </c>
      <c r="B1905" s="283" t="s">
        <v>2341</v>
      </c>
      <c r="C1905" s="34" t="s">
        <v>82</v>
      </c>
      <c r="D1905" s="35"/>
      <c r="E1905" s="140" t="s">
        <v>2342</v>
      </c>
      <c r="F1905" s="155" t="s">
        <v>76</v>
      </c>
      <c r="G1905" s="526">
        <v>25</v>
      </c>
      <c r="H1905" s="502">
        <v>3</v>
      </c>
      <c r="I1905" s="462">
        <v>1</v>
      </c>
      <c r="J1905" s="616" t="s">
        <v>37</v>
      </c>
      <c r="K1905" s="41" t="s">
        <v>26</v>
      </c>
      <c r="L1905" s="42" t="str">
        <f t="shared" si="65"/>
        <v>1pieces</v>
      </c>
      <c r="M1905" s="43">
        <f t="shared" si="66"/>
        <v>3</v>
      </c>
      <c r="N1905" s="44" t="str">
        <f t="shared" si="67"/>
        <v>3pieces</v>
      </c>
      <c r="O1905" s="51">
        <f t="shared" si="68"/>
        <v>75</v>
      </c>
      <c r="P1905" s="46"/>
      <c r="Q1905" s="46"/>
      <c r="R1905" s="46"/>
      <c r="S1905" s="46"/>
      <c r="T1905" s="46"/>
      <c r="U1905" s="46"/>
      <c r="V1905" s="46"/>
      <c r="W1905" s="46"/>
      <c r="X1905" s="46"/>
      <c r="Y1905" s="46"/>
      <c r="Z1905" s="46"/>
    </row>
    <row r="1906" spans="1:26" ht="13.5" customHeight="1">
      <c r="A1906" s="233">
        <v>837</v>
      </c>
      <c r="B1906" s="209" t="s">
        <v>825</v>
      </c>
      <c r="C1906" s="34" t="s">
        <v>82</v>
      </c>
      <c r="D1906" s="35"/>
      <c r="E1906" s="209" t="s">
        <v>826</v>
      </c>
      <c r="F1906" s="155" t="s">
        <v>76</v>
      </c>
      <c r="G1906" s="526">
        <v>60.5</v>
      </c>
      <c r="H1906" s="502">
        <v>1</v>
      </c>
      <c r="I1906" s="462">
        <v>250</v>
      </c>
      <c r="J1906" s="463" t="s">
        <v>59</v>
      </c>
      <c r="K1906" s="41" t="s">
        <v>26</v>
      </c>
      <c r="L1906" s="42" t="str">
        <f t="shared" si="65"/>
        <v>250grams</v>
      </c>
      <c r="M1906" s="43">
        <f t="shared" si="66"/>
        <v>250</v>
      </c>
      <c r="N1906" s="44" t="str">
        <f t="shared" si="67"/>
        <v>250grams</v>
      </c>
      <c r="O1906" s="51">
        <f t="shared" si="68"/>
        <v>60.5</v>
      </c>
      <c r="P1906" s="46"/>
      <c r="Q1906" s="46"/>
      <c r="R1906" s="46"/>
      <c r="S1906" s="46"/>
      <c r="T1906" s="46"/>
      <c r="U1906" s="46"/>
      <c r="V1906" s="46"/>
      <c r="W1906" s="46"/>
      <c r="X1906" s="46"/>
      <c r="Y1906" s="46"/>
      <c r="Z1906" s="46"/>
    </row>
    <row r="1907" spans="1:26" ht="13.5" customHeight="1">
      <c r="A1907" s="233">
        <v>837</v>
      </c>
      <c r="B1907" s="209" t="s">
        <v>825</v>
      </c>
      <c r="C1907" s="34" t="s">
        <v>82</v>
      </c>
      <c r="D1907" s="35"/>
      <c r="E1907" s="209" t="s">
        <v>826</v>
      </c>
      <c r="F1907" s="155" t="s">
        <v>76</v>
      </c>
      <c r="G1907" s="526">
        <v>57</v>
      </c>
      <c r="H1907" s="502">
        <v>1</v>
      </c>
      <c r="I1907" s="462">
        <v>220</v>
      </c>
      <c r="J1907" s="463" t="s">
        <v>59</v>
      </c>
      <c r="K1907" s="41" t="s">
        <v>26</v>
      </c>
      <c r="L1907" s="42" t="str">
        <f t="shared" si="65"/>
        <v>220grams</v>
      </c>
      <c r="M1907" s="43">
        <f t="shared" si="66"/>
        <v>220</v>
      </c>
      <c r="N1907" s="44" t="str">
        <f t="shared" si="67"/>
        <v>220grams</v>
      </c>
      <c r="O1907" s="51">
        <f t="shared" si="68"/>
        <v>57</v>
      </c>
      <c r="P1907" s="46"/>
      <c r="Q1907" s="46"/>
      <c r="R1907" s="46"/>
      <c r="S1907" s="46"/>
      <c r="T1907" s="46"/>
      <c r="U1907" s="46"/>
      <c r="V1907" s="46"/>
      <c r="W1907" s="46"/>
      <c r="X1907" s="46"/>
      <c r="Y1907" s="46"/>
      <c r="Z1907" s="46"/>
    </row>
    <row r="1908" spans="1:26" ht="13.5" customHeight="1">
      <c r="A1908" s="233">
        <v>838</v>
      </c>
      <c r="B1908" s="128" t="s">
        <v>2072</v>
      </c>
      <c r="C1908" s="34" t="s">
        <v>82</v>
      </c>
      <c r="D1908" s="35"/>
      <c r="E1908" s="128" t="s">
        <v>2074</v>
      </c>
      <c r="F1908" s="155" t="s">
        <v>76</v>
      </c>
      <c r="G1908" s="205">
        <v>301.5</v>
      </c>
      <c r="H1908" s="129">
        <v>1</v>
      </c>
      <c r="I1908" s="549">
        <v>1000</v>
      </c>
      <c r="J1908" s="130" t="s">
        <v>29</v>
      </c>
      <c r="K1908" s="41" t="s">
        <v>26</v>
      </c>
      <c r="L1908" s="42" t="str">
        <f t="shared" si="65"/>
        <v>1000ml</v>
      </c>
      <c r="M1908" s="43">
        <f t="shared" si="66"/>
        <v>1000</v>
      </c>
      <c r="N1908" s="44" t="str">
        <f t="shared" si="67"/>
        <v>1000ml</v>
      </c>
      <c r="O1908" s="51">
        <f t="shared" si="68"/>
        <v>301.5</v>
      </c>
      <c r="P1908" s="46"/>
      <c r="Q1908" s="46"/>
      <c r="R1908" s="46"/>
      <c r="S1908" s="46"/>
      <c r="T1908" s="46"/>
      <c r="U1908" s="46"/>
      <c r="V1908" s="46"/>
      <c r="W1908" s="46"/>
      <c r="X1908" s="46"/>
      <c r="Y1908" s="46"/>
      <c r="Z1908" s="46"/>
    </row>
    <row r="1909" spans="1:26" ht="13.5" customHeight="1">
      <c r="A1909" s="233">
        <v>838</v>
      </c>
      <c r="B1909" s="76" t="s">
        <v>2072</v>
      </c>
      <c r="C1909" s="34" t="s">
        <v>55</v>
      </c>
      <c r="D1909" s="35"/>
      <c r="E1909" s="101" t="s">
        <v>2073</v>
      </c>
      <c r="F1909" s="156"/>
      <c r="G1909" s="106">
        <v>343</v>
      </c>
      <c r="H1909" s="81">
        <v>1</v>
      </c>
      <c r="I1909" s="67">
        <v>750</v>
      </c>
      <c r="J1909" s="40" t="s">
        <v>59</v>
      </c>
      <c r="K1909" s="41" t="s">
        <v>26</v>
      </c>
      <c r="L1909" s="42" t="str">
        <f t="shared" si="65"/>
        <v>750grams</v>
      </c>
      <c r="M1909" s="43">
        <f t="shared" si="66"/>
        <v>750</v>
      </c>
      <c r="N1909" s="44" t="str">
        <f t="shared" si="67"/>
        <v>750grams</v>
      </c>
      <c r="O1909" s="51">
        <f t="shared" si="68"/>
        <v>343</v>
      </c>
      <c r="P1909" s="46"/>
      <c r="Q1909" s="46"/>
      <c r="R1909" s="46"/>
      <c r="S1909" s="46"/>
      <c r="T1909" s="46"/>
      <c r="U1909" s="46"/>
      <c r="V1909" s="46"/>
      <c r="W1909" s="46"/>
      <c r="X1909" s="46"/>
      <c r="Y1909" s="46"/>
      <c r="Z1909" s="46"/>
    </row>
    <row r="1910" spans="1:26" ht="13.5" customHeight="1">
      <c r="A1910" s="233">
        <v>839</v>
      </c>
      <c r="B1910" s="128" t="s">
        <v>2590</v>
      </c>
      <c r="C1910" s="34" t="s">
        <v>82</v>
      </c>
      <c r="D1910" s="35"/>
      <c r="E1910" s="128" t="s">
        <v>37</v>
      </c>
      <c r="F1910" s="155" t="s">
        <v>76</v>
      </c>
      <c r="G1910" s="307">
        <v>1</v>
      </c>
      <c r="H1910" s="129">
        <v>14</v>
      </c>
      <c r="I1910" s="334">
        <v>1</v>
      </c>
      <c r="J1910" s="130" t="s">
        <v>42</v>
      </c>
      <c r="K1910" s="41" t="s">
        <v>26</v>
      </c>
      <c r="L1910" s="42" t="str">
        <f t="shared" si="65"/>
        <v>1packs</v>
      </c>
      <c r="M1910" s="43">
        <f t="shared" si="66"/>
        <v>14</v>
      </c>
      <c r="N1910" s="44" t="str">
        <f t="shared" si="67"/>
        <v>14packs</v>
      </c>
      <c r="O1910" s="51">
        <f t="shared" si="68"/>
        <v>14</v>
      </c>
      <c r="P1910" s="46"/>
      <c r="Q1910" s="46"/>
      <c r="R1910" s="46"/>
      <c r="S1910" s="46"/>
      <c r="T1910" s="46"/>
      <c r="U1910" s="46"/>
      <c r="V1910" s="46"/>
      <c r="W1910" s="46"/>
      <c r="X1910" s="46"/>
      <c r="Y1910" s="46"/>
      <c r="Z1910" s="46"/>
    </row>
    <row r="1911" spans="1:26" ht="13.5" customHeight="1">
      <c r="A1911" s="233">
        <v>840</v>
      </c>
      <c r="B1911" s="128" t="s">
        <v>1851</v>
      </c>
      <c r="C1911" s="34" t="s">
        <v>82</v>
      </c>
      <c r="D1911" s="35"/>
      <c r="E1911" s="128" t="s">
        <v>37</v>
      </c>
      <c r="F1911" s="155" t="s">
        <v>76</v>
      </c>
      <c r="G1911" s="205">
        <v>3.74</v>
      </c>
      <c r="H1911" s="129">
        <v>126</v>
      </c>
      <c r="I1911" s="334">
        <v>1</v>
      </c>
      <c r="J1911" s="130" t="s">
        <v>42</v>
      </c>
      <c r="K1911" s="41" t="s">
        <v>26</v>
      </c>
      <c r="L1911" s="42" t="str">
        <f t="shared" si="65"/>
        <v>1packs</v>
      </c>
      <c r="M1911" s="43">
        <f t="shared" si="66"/>
        <v>126</v>
      </c>
      <c r="N1911" s="44" t="str">
        <f t="shared" si="67"/>
        <v>126packs</v>
      </c>
      <c r="O1911" s="51">
        <f t="shared" si="68"/>
        <v>471.24</v>
      </c>
      <c r="P1911" s="46"/>
      <c r="Q1911" s="46"/>
      <c r="R1911" s="46"/>
      <c r="S1911" s="46"/>
      <c r="T1911" s="46"/>
      <c r="U1911" s="46"/>
      <c r="V1911" s="46"/>
      <c r="W1911" s="46"/>
      <c r="X1911" s="46"/>
      <c r="Y1911" s="46"/>
      <c r="Z1911" s="46"/>
    </row>
    <row r="1912" spans="1:26" ht="13.5" customHeight="1">
      <c r="A1912" s="233">
        <v>841</v>
      </c>
      <c r="B1912" s="48" t="s">
        <v>1139</v>
      </c>
      <c r="C1912" s="34" t="s">
        <v>6</v>
      </c>
      <c r="D1912" s="35"/>
      <c r="E1912" s="116" t="s">
        <v>1140</v>
      </c>
      <c r="F1912" s="155"/>
      <c r="G1912" s="95">
        <v>9.17</v>
      </c>
      <c r="H1912" s="112">
        <v>18</v>
      </c>
      <c r="I1912" s="190">
        <v>25</v>
      </c>
      <c r="J1912" s="40" t="s">
        <v>59</v>
      </c>
      <c r="K1912" s="41" t="s">
        <v>26</v>
      </c>
      <c r="L1912" s="42" t="str">
        <f t="shared" si="65"/>
        <v>25grams</v>
      </c>
      <c r="M1912" s="43">
        <f t="shared" si="66"/>
        <v>450</v>
      </c>
      <c r="N1912" s="44" t="str">
        <f t="shared" si="67"/>
        <v>450grams</v>
      </c>
      <c r="O1912" s="51">
        <f t="shared" si="68"/>
        <v>165.06</v>
      </c>
      <c r="P1912" s="46"/>
      <c r="Q1912" s="46"/>
      <c r="R1912" s="46"/>
      <c r="S1912" s="46"/>
      <c r="T1912" s="46"/>
      <c r="U1912" s="46"/>
      <c r="V1912" s="46"/>
      <c r="W1912" s="46"/>
      <c r="X1912" s="46"/>
      <c r="Y1912" s="46"/>
      <c r="Z1912" s="46"/>
    </row>
    <row r="1913" spans="1:26" ht="13.5" customHeight="1">
      <c r="A1913" s="233">
        <v>842</v>
      </c>
      <c r="B1913" s="33" t="s">
        <v>803</v>
      </c>
      <c r="C1913" s="34" t="s">
        <v>6</v>
      </c>
      <c r="D1913" s="35"/>
      <c r="E1913" s="116" t="s">
        <v>804</v>
      </c>
      <c r="F1913" s="155"/>
      <c r="G1913" s="108">
        <v>52.6</v>
      </c>
      <c r="H1913" s="81">
        <v>5</v>
      </c>
      <c r="I1913" s="67">
        <v>1</v>
      </c>
      <c r="J1913" s="40" t="s">
        <v>37</v>
      </c>
      <c r="K1913" s="41" t="s">
        <v>26</v>
      </c>
      <c r="L1913" s="42" t="str">
        <f t="shared" si="65"/>
        <v>1pieces</v>
      </c>
      <c r="M1913" s="43">
        <f t="shared" si="66"/>
        <v>5</v>
      </c>
      <c r="N1913" s="44" t="str">
        <f t="shared" si="67"/>
        <v>5pieces</v>
      </c>
      <c r="O1913" s="51">
        <f t="shared" si="68"/>
        <v>263</v>
      </c>
      <c r="P1913" s="46"/>
      <c r="Q1913" s="46"/>
      <c r="R1913" s="46"/>
      <c r="S1913" s="46"/>
      <c r="T1913" s="46"/>
      <c r="U1913" s="46"/>
      <c r="V1913" s="46"/>
      <c r="W1913" s="46"/>
      <c r="X1913" s="46"/>
      <c r="Y1913" s="46"/>
      <c r="Z1913" s="46"/>
    </row>
    <row r="1914" spans="1:26" ht="13.5" customHeight="1">
      <c r="A1914" s="233">
        <v>842</v>
      </c>
      <c r="B1914" s="57" t="s">
        <v>803</v>
      </c>
      <c r="C1914" s="34" t="s">
        <v>47</v>
      </c>
      <c r="D1914" s="59"/>
      <c r="E1914" s="50" t="s">
        <v>805</v>
      </c>
      <c r="F1914" s="195"/>
      <c r="G1914" s="108">
        <v>43</v>
      </c>
      <c r="H1914" s="81">
        <v>17</v>
      </c>
      <c r="I1914" s="67">
        <v>1</v>
      </c>
      <c r="J1914" s="40" t="s">
        <v>59</v>
      </c>
      <c r="K1914" s="46"/>
      <c r="L1914" s="42" t="str">
        <f t="shared" si="65"/>
        <v>1grams</v>
      </c>
      <c r="M1914" s="43">
        <f t="shared" si="66"/>
        <v>17</v>
      </c>
      <c r="N1914" s="44" t="str">
        <f t="shared" si="67"/>
        <v>17grams</v>
      </c>
      <c r="O1914" s="51">
        <f t="shared" si="68"/>
        <v>731</v>
      </c>
      <c r="P1914" s="46"/>
      <c r="Q1914" s="46"/>
      <c r="R1914" s="46"/>
      <c r="S1914" s="46"/>
      <c r="T1914" s="46"/>
      <c r="U1914" s="46"/>
      <c r="V1914" s="46"/>
      <c r="W1914" s="46"/>
      <c r="X1914" s="46"/>
      <c r="Y1914" s="46"/>
      <c r="Z1914" s="46"/>
    </row>
    <row r="1915" spans="1:26" ht="13.5" customHeight="1">
      <c r="A1915" s="233">
        <v>842</v>
      </c>
      <c r="B1915" s="79" t="s">
        <v>803</v>
      </c>
      <c r="C1915" s="94" t="s">
        <v>68</v>
      </c>
      <c r="D1915" s="59"/>
      <c r="E1915" s="116"/>
      <c r="F1915" s="195"/>
      <c r="G1915" s="95">
        <v>0.13647058823529409</v>
      </c>
      <c r="H1915" s="308">
        <v>2125</v>
      </c>
      <c r="I1915" s="227">
        <v>425</v>
      </c>
      <c r="J1915" s="504" t="s">
        <v>59</v>
      </c>
      <c r="K1915" s="46"/>
      <c r="L1915" s="42" t="str">
        <f t="shared" si="65"/>
        <v>425grams</v>
      </c>
      <c r="M1915" s="43">
        <f t="shared" si="66"/>
        <v>903125</v>
      </c>
      <c r="N1915" s="44" t="str">
        <f t="shared" si="67"/>
        <v>903125grams</v>
      </c>
      <c r="O1915" s="51">
        <f t="shared" si="68"/>
        <v>289.99999999999994</v>
      </c>
      <c r="P1915" s="46"/>
      <c r="Q1915" s="46"/>
      <c r="R1915" s="46"/>
      <c r="S1915" s="46"/>
      <c r="T1915" s="46"/>
      <c r="U1915" s="46"/>
      <c r="V1915" s="46"/>
      <c r="W1915" s="46"/>
      <c r="X1915" s="46"/>
      <c r="Y1915" s="46"/>
      <c r="Z1915" s="46"/>
    </row>
    <row r="1916" spans="1:26" ht="13.5" customHeight="1">
      <c r="A1916" s="233">
        <v>843</v>
      </c>
      <c r="B1916" s="33" t="s">
        <v>1435</v>
      </c>
      <c r="C1916" s="34" t="s">
        <v>6</v>
      </c>
      <c r="D1916" s="35"/>
      <c r="E1916" s="116" t="s">
        <v>1436</v>
      </c>
      <c r="F1916" s="155"/>
      <c r="G1916" s="108">
        <v>106.5</v>
      </c>
      <c r="H1916" s="81">
        <v>2</v>
      </c>
      <c r="I1916" s="67">
        <v>230</v>
      </c>
      <c r="J1916" s="40" t="s">
        <v>59</v>
      </c>
      <c r="K1916" s="41" t="s">
        <v>26</v>
      </c>
      <c r="L1916" s="42" t="str">
        <f t="shared" si="65"/>
        <v>230grams</v>
      </c>
      <c r="M1916" s="43">
        <f t="shared" si="66"/>
        <v>460</v>
      </c>
      <c r="N1916" s="44" t="str">
        <f t="shared" si="67"/>
        <v>460grams</v>
      </c>
      <c r="O1916" s="51">
        <f t="shared" si="68"/>
        <v>213</v>
      </c>
      <c r="P1916" s="46"/>
      <c r="Q1916" s="46"/>
      <c r="R1916" s="46"/>
      <c r="S1916" s="46"/>
      <c r="T1916" s="46"/>
      <c r="U1916" s="46"/>
      <c r="V1916" s="46"/>
      <c r="W1916" s="46"/>
      <c r="X1916" s="46"/>
      <c r="Y1916" s="46"/>
      <c r="Z1916" s="46"/>
    </row>
    <row r="1917" spans="1:26" ht="13.5" customHeight="1">
      <c r="A1917" s="233">
        <v>843</v>
      </c>
      <c r="B1917" s="33" t="s">
        <v>1435</v>
      </c>
      <c r="C1917" s="34" t="s">
        <v>74</v>
      </c>
      <c r="D1917" s="35"/>
      <c r="E1917" s="50" t="s">
        <v>129</v>
      </c>
      <c r="F1917" s="155" t="s">
        <v>76</v>
      </c>
      <c r="G1917" s="108">
        <v>80.25</v>
      </c>
      <c r="H1917" s="81">
        <v>1</v>
      </c>
      <c r="I1917" s="67">
        <v>565</v>
      </c>
      <c r="J1917" s="40" t="s">
        <v>59</v>
      </c>
      <c r="K1917" s="41" t="s">
        <v>26</v>
      </c>
      <c r="L1917" s="42" t="str">
        <f t="shared" si="65"/>
        <v>565grams</v>
      </c>
      <c r="M1917" s="43">
        <f t="shared" si="66"/>
        <v>565</v>
      </c>
      <c r="N1917" s="44" t="str">
        <f t="shared" si="67"/>
        <v>565grams</v>
      </c>
      <c r="O1917" s="51">
        <f t="shared" si="68"/>
        <v>80.25</v>
      </c>
      <c r="P1917" s="46"/>
      <c r="Q1917" s="46"/>
      <c r="R1917" s="46"/>
      <c r="S1917" s="46"/>
      <c r="T1917" s="46"/>
      <c r="U1917" s="46"/>
      <c r="V1917" s="46"/>
      <c r="W1917" s="46"/>
      <c r="X1917" s="46"/>
      <c r="Y1917" s="46"/>
      <c r="Z1917" s="46"/>
    </row>
    <row r="1918" spans="1:26" ht="13.5" customHeight="1">
      <c r="A1918" s="233">
        <v>843</v>
      </c>
      <c r="B1918" s="79" t="s">
        <v>1435</v>
      </c>
      <c r="C1918" s="94" t="s">
        <v>68</v>
      </c>
      <c r="D1918" s="59"/>
      <c r="E1918" s="116"/>
      <c r="F1918" s="195"/>
      <c r="G1918" s="95">
        <v>0.18849557522123889</v>
      </c>
      <c r="H1918" s="97">
        <v>690</v>
      </c>
      <c r="I1918" s="227">
        <v>565</v>
      </c>
      <c r="J1918" s="131" t="s">
        <v>59</v>
      </c>
      <c r="K1918" s="46"/>
      <c r="L1918" s="42" t="str">
        <f t="shared" si="65"/>
        <v>565grams</v>
      </c>
      <c r="M1918" s="43">
        <f t="shared" si="66"/>
        <v>389850</v>
      </c>
      <c r="N1918" s="44" t="str">
        <f t="shared" si="67"/>
        <v>389850grams</v>
      </c>
      <c r="O1918" s="51">
        <f t="shared" si="68"/>
        <v>130.06194690265482</v>
      </c>
      <c r="P1918" s="46"/>
      <c r="Q1918" s="46"/>
      <c r="R1918" s="46"/>
      <c r="S1918" s="46"/>
      <c r="T1918" s="46"/>
      <c r="U1918" s="46"/>
      <c r="V1918" s="46"/>
      <c r="W1918" s="46"/>
      <c r="X1918" s="46"/>
      <c r="Y1918" s="46"/>
      <c r="Z1918" s="46"/>
    </row>
    <row r="1919" spans="1:26" ht="13.5" customHeight="1">
      <c r="A1919" s="233">
        <v>844</v>
      </c>
      <c r="B1919" s="33" t="s">
        <v>1703</v>
      </c>
      <c r="C1919" s="34" t="s">
        <v>6</v>
      </c>
      <c r="D1919" s="35"/>
      <c r="E1919" s="50" t="s">
        <v>1704</v>
      </c>
      <c r="F1919" s="155"/>
      <c r="G1919" s="108">
        <v>38.5</v>
      </c>
      <c r="H1919" s="81">
        <v>3</v>
      </c>
      <c r="I1919" s="515">
        <v>156</v>
      </c>
      <c r="J1919" s="516" t="s">
        <v>37</v>
      </c>
      <c r="K1919" s="41" t="s">
        <v>26</v>
      </c>
      <c r="L1919" s="42" t="str">
        <f t="shared" si="65"/>
        <v>156pieces</v>
      </c>
      <c r="M1919" s="43">
        <f t="shared" si="66"/>
        <v>468</v>
      </c>
      <c r="N1919" s="44" t="str">
        <f t="shared" si="67"/>
        <v>468pieces</v>
      </c>
      <c r="O1919" s="51">
        <f t="shared" si="68"/>
        <v>115.5</v>
      </c>
      <c r="P1919" s="46"/>
      <c r="Q1919" s="46"/>
      <c r="R1919" s="46"/>
      <c r="S1919" s="46"/>
      <c r="T1919" s="46"/>
      <c r="U1919" s="46"/>
      <c r="V1919" s="46"/>
      <c r="W1919" s="46"/>
      <c r="X1919" s="46"/>
      <c r="Y1919" s="46"/>
      <c r="Z1919" s="46"/>
    </row>
    <row r="1920" spans="1:26" ht="13.5" customHeight="1">
      <c r="A1920" s="233">
        <v>844</v>
      </c>
      <c r="B1920" s="33" t="s">
        <v>1703</v>
      </c>
      <c r="C1920" s="34" t="s">
        <v>55</v>
      </c>
      <c r="D1920" s="35"/>
      <c r="E1920" s="50" t="s">
        <v>129</v>
      </c>
      <c r="F1920" s="155"/>
      <c r="G1920" s="108">
        <v>61</v>
      </c>
      <c r="H1920" s="81">
        <v>1</v>
      </c>
      <c r="I1920" s="67">
        <v>230</v>
      </c>
      <c r="J1920" s="40" t="s">
        <v>59</v>
      </c>
      <c r="K1920" s="41" t="s">
        <v>26</v>
      </c>
      <c r="L1920" s="42" t="str">
        <f t="shared" si="65"/>
        <v>230grams</v>
      </c>
      <c r="M1920" s="43">
        <f t="shared" si="66"/>
        <v>230</v>
      </c>
      <c r="N1920" s="44" t="str">
        <f t="shared" si="67"/>
        <v>230grams</v>
      </c>
      <c r="O1920" s="51">
        <f t="shared" si="68"/>
        <v>61</v>
      </c>
      <c r="P1920" s="46"/>
      <c r="Q1920" s="46"/>
      <c r="R1920" s="46"/>
      <c r="S1920" s="46"/>
      <c r="T1920" s="46"/>
      <c r="U1920" s="46"/>
      <c r="V1920" s="46"/>
      <c r="W1920" s="46"/>
      <c r="X1920" s="46"/>
      <c r="Y1920" s="46"/>
      <c r="Z1920" s="46"/>
    </row>
    <row r="1921" spans="1:26" ht="13.5" customHeight="1">
      <c r="A1921" s="233">
        <v>844</v>
      </c>
      <c r="B1921" s="208" t="s">
        <v>1703</v>
      </c>
      <c r="C1921" s="34" t="s">
        <v>27</v>
      </c>
      <c r="D1921" s="35"/>
      <c r="E1921" s="208" t="s">
        <v>1704</v>
      </c>
      <c r="F1921" s="155"/>
      <c r="G1921" s="108">
        <v>47.9</v>
      </c>
      <c r="H1921" s="81">
        <v>12</v>
      </c>
      <c r="I1921" s="67">
        <v>156</v>
      </c>
      <c r="J1921" s="40" t="s">
        <v>59</v>
      </c>
      <c r="K1921" s="41" t="s">
        <v>26</v>
      </c>
      <c r="L1921" s="42" t="str">
        <f t="shared" si="65"/>
        <v>156grams</v>
      </c>
      <c r="M1921" s="43">
        <f t="shared" si="66"/>
        <v>1872</v>
      </c>
      <c r="N1921" s="44" t="str">
        <f t="shared" si="67"/>
        <v>1872grams</v>
      </c>
      <c r="O1921" s="45">
        <f t="shared" si="68"/>
        <v>574.79999999999995</v>
      </c>
      <c r="P1921" s="46"/>
      <c r="Q1921" s="46"/>
      <c r="R1921" s="46"/>
      <c r="S1921" s="46"/>
      <c r="T1921" s="46"/>
      <c r="U1921" s="46"/>
      <c r="V1921" s="46"/>
      <c r="W1921" s="46"/>
      <c r="X1921" s="46"/>
      <c r="Y1921" s="46"/>
      <c r="Z1921" s="46"/>
    </row>
    <row r="1922" spans="1:26" ht="13.5" customHeight="1">
      <c r="A1922" s="233">
        <v>844</v>
      </c>
      <c r="B1922" s="57" t="s">
        <v>1703</v>
      </c>
      <c r="C1922" s="94" t="s">
        <v>68</v>
      </c>
      <c r="D1922" s="59"/>
      <c r="E1922" s="116"/>
      <c r="F1922" s="195"/>
      <c r="G1922" s="95">
        <v>0.26347826086956522</v>
      </c>
      <c r="H1922" s="308">
        <v>460</v>
      </c>
      <c r="I1922" s="227">
        <v>230</v>
      </c>
      <c r="J1922" s="131" t="s">
        <v>59</v>
      </c>
      <c r="K1922" s="46"/>
      <c r="L1922" s="42" t="str">
        <f t="shared" si="65"/>
        <v>230grams</v>
      </c>
      <c r="M1922" s="43">
        <f t="shared" si="66"/>
        <v>105800</v>
      </c>
      <c r="N1922" s="44" t="str">
        <f t="shared" si="67"/>
        <v>105800grams</v>
      </c>
      <c r="O1922" s="51">
        <f t="shared" si="68"/>
        <v>121.2</v>
      </c>
      <c r="P1922" s="46"/>
      <c r="Q1922" s="46"/>
      <c r="R1922" s="46"/>
      <c r="S1922" s="46"/>
      <c r="T1922" s="46"/>
      <c r="U1922" s="46"/>
      <c r="V1922" s="46"/>
      <c r="W1922" s="46"/>
      <c r="X1922" s="46"/>
      <c r="Y1922" s="46"/>
      <c r="Z1922" s="46"/>
    </row>
    <row r="1923" spans="1:26" ht="13.5" customHeight="1">
      <c r="A1923" s="233">
        <v>845</v>
      </c>
      <c r="B1923" s="33" t="s">
        <v>1238</v>
      </c>
      <c r="C1923" s="34" t="s">
        <v>6</v>
      </c>
      <c r="D1923" s="35"/>
      <c r="E1923" s="50" t="s">
        <v>1239</v>
      </c>
      <c r="F1923" s="155"/>
      <c r="G1923" s="108">
        <v>192</v>
      </c>
      <c r="H1923" s="81">
        <v>1</v>
      </c>
      <c r="I1923" s="67">
        <v>1</v>
      </c>
      <c r="J1923" s="40" t="s">
        <v>33</v>
      </c>
      <c r="K1923" s="41" t="s">
        <v>26</v>
      </c>
      <c r="L1923" s="42" t="str">
        <f t="shared" si="65"/>
        <v>1kg</v>
      </c>
      <c r="M1923" s="43">
        <f t="shared" si="66"/>
        <v>1</v>
      </c>
      <c r="N1923" s="44" t="str">
        <f t="shared" si="67"/>
        <v>1kg</v>
      </c>
      <c r="O1923" s="51">
        <f t="shared" si="68"/>
        <v>192</v>
      </c>
      <c r="P1923" s="46"/>
      <c r="Q1923" s="46"/>
      <c r="R1923" s="46"/>
      <c r="S1923" s="46"/>
      <c r="T1923" s="46"/>
      <c r="U1923" s="46"/>
      <c r="V1923" s="46"/>
      <c r="W1923" s="46"/>
      <c r="X1923" s="46"/>
      <c r="Y1923" s="46"/>
      <c r="Z1923" s="46"/>
    </row>
    <row r="1924" spans="1:26" ht="13.5" customHeight="1">
      <c r="A1924" s="233">
        <v>846</v>
      </c>
      <c r="B1924" s="33" t="s">
        <v>2238</v>
      </c>
      <c r="C1924" s="34" t="s">
        <v>6</v>
      </c>
      <c r="D1924" s="485"/>
      <c r="E1924" s="50" t="s">
        <v>2239</v>
      </c>
      <c r="F1924" s="3"/>
      <c r="G1924" s="38">
        <v>70</v>
      </c>
      <c r="H1924" s="39">
        <v>5</v>
      </c>
      <c r="I1924" s="39">
        <v>360</v>
      </c>
      <c r="J1924" s="121" t="s">
        <v>59</v>
      </c>
      <c r="K1924" s="41" t="s">
        <v>26</v>
      </c>
      <c r="L1924" s="42" t="str">
        <f t="shared" si="65"/>
        <v>360grams</v>
      </c>
      <c r="M1924" s="43">
        <f t="shared" si="66"/>
        <v>1800</v>
      </c>
      <c r="N1924" s="44" t="str">
        <f t="shared" si="67"/>
        <v>1800grams</v>
      </c>
      <c r="O1924" s="51">
        <f t="shared" si="68"/>
        <v>350</v>
      </c>
      <c r="P1924" s="46"/>
      <c r="Q1924" s="46"/>
      <c r="R1924" s="46"/>
      <c r="S1924" s="46"/>
      <c r="T1924" s="46"/>
      <c r="U1924" s="46"/>
      <c r="V1924" s="46"/>
      <c r="W1924" s="46"/>
      <c r="X1924" s="46"/>
      <c r="Y1924" s="46"/>
      <c r="Z1924" s="46"/>
    </row>
    <row r="1925" spans="1:26" ht="13.5" customHeight="1">
      <c r="A1925" s="233">
        <v>846</v>
      </c>
      <c r="B1925" s="48" t="s">
        <v>2238</v>
      </c>
      <c r="C1925" s="34" t="s">
        <v>74</v>
      </c>
      <c r="D1925" s="485"/>
      <c r="E1925" s="50" t="s">
        <v>1307</v>
      </c>
      <c r="F1925" s="368" t="s">
        <v>76</v>
      </c>
      <c r="G1925" s="38">
        <v>70</v>
      </c>
      <c r="H1925" s="39">
        <v>1</v>
      </c>
      <c r="I1925" s="39">
        <v>400</v>
      </c>
      <c r="J1925" s="121" t="s">
        <v>59</v>
      </c>
      <c r="K1925" s="41" t="s">
        <v>26</v>
      </c>
      <c r="L1925" s="42" t="str">
        <f t="shared" si="65"/>
        <v>400grams</v>
      </c>
      <c r="M1925" s="43">
        <f t="shared" si="66"/>
        <v>400</v>
      </c>
      <c r="N1925" s="44" t="str">
        <f t="shared" si="67"/>
        <v>400grams</v>
      </c>
      <c r="O1925" s="51">
        <f t="shared" si="68"/>
        <v>70</v>
      </c>
      <c r="P1925" s="46"/>
      <c r="Q1925" s="46"/>
      <c r="R1925" s="46"/>
      <c r="S1925" s="46"/>
      <c r="T1925" s="46"/>
      <c r="U1925" s="46"/>
      <c r="V1925" s="46"/>
      <c r="W1925" s="46"/>
      <c r="X1925" s="46"/>
      <c r="Y1925" s="46"/>
      <c r="Z1925" s="46"/>
    </row>
    <row r="1926" spans="1:26" ht="13.5" customHeight="1">
      <c r="A1926" s="233">
        <v>847</v>
      </c>
      <c r="B1926" s="33" t="s">
        <v>138</v>
      </c>
      <c r="C1926" s="34" t="s">
        <v>6</v>
      </c>
      <c r="D1926" s="485"/>
      <c r="E1926" s="280"/>
      <c r="F1926" s="3"/>
      <c r="G1926" s="38">
        <v>220</v>
      </c>
      <c r="H1926" s="39">
        <v>1</v>
      </c>
      <c r="I1926" s="39">
        <v>100</v>
      </c>
      <c r="J1926" s="121" t="s">
        <v>59</v>
      </c>
      <c r="K1926" s="41" t="s">
        <v>26</v>
      </c>
      <c r="L1926" s="42" t="str">
        <f t="shared" si="65"/>
        <v>100grams</v>
      </c>
      <c r="M1926" s="43">
        <f t="shared" si="66"/>
        <v>100</v>
      </c>
      <c r="N1926" s="44" t="str">
        <f t="shared" si="67"/>
        <v>100grams</v>
      </c>
      <c r="O1926" s="51">
        <f t="shared" si="68"/>
        <v>220</v>
      </c>
      <c r="P1926" s="46"/>
      <c r="Q1926" s="46"/>
      <c r="R1926" s="46"/>
      <c r="S1926" s="46"/>
      <c r="T1926" s="46"/>
      <c r="U1926" s="46"/>
      <c r="V1926" s="46"/>
      <c r="W1926" s="46"/>
      <c r="X1926" s="46"/>
      <c r="Y1926" s="46"/>
      <c r="Z1926" s="46"/>
    </row>
    <row r="1927" spans="1:26" ht="13.5" customHeight="1">
      <c r="A1927" s="233">
        <v>848</v>
      </c>
      <c r="B1927" s="33" t="s">
        <v>303</v>
      </c>
      <c r="C1927" s="34" t="s">
        <v>6</v>
      </c>
      <c r="D1927" s="485"/>
      <c r="E1927" s="149" t="s">
        <v>304</v>
      </c>
      <c r="F1927" s="3"/>
      <c r="G1927" s="38">
        <v>40.4</v>
      </c>
      <c r="H1927" s="625">
        <v>2.5</v>
      </c>
      <c r="I1927" s="385">
        <v>100</v>
      </c>
      <c r="J1927" s="481" t="s">
        <v>59</v>
      </c>
      <c r="K1927" s="41" t="s">
        <v>26</v>
      </c>
      <c r="L1927" s="42" t="str">
        <f t="shared" si="65"/>
        <v>100grams</v>
      </c>
      <c r="M1927" s="43">
        <f t="shared" si="66"/>
        <v>250</v>
      </c>
      <c r="N1927" s="44" t="str">
        <f t="shared" si="67"/>
        <v>250grams</v>
      </c>
      <c r="O1927" s="51">
        <f t="shared" si="68"/>
        <v>101</v>
      </c>
      <c r="P1927" s="46"/>
      <c r="Q1927" s="46"/>
      <c r="R1927" s="46"/>
      <c r="S1927" s="46"/>
      <c r="T1927" s="46"/>
      <c r="U1927" s="46"/>
      <c r="V1927" s="46"/>
      <c r="W1927" s="46"/>
      <c r="X1927" s="46"/>
      <c r="Y1927" s="46"/>
      <c r="Z1927" s="46"/>
    </row>
    <row r="1928" spans="1:26" ht="13.5" customHeight="1">
      <c r="A1928" s="233">
        <v>849</v>
      </c>
      <c r="B1928" s="33" t="s">
        <v>1567</v>
      </c>
      <c r="C1928" s="34" t="s">
        <v>6</v>
      </c>
      <c r="D1928" s="428"/>
      <c r="E1928" s="50" t="s">
        <v>111</v>
      </c>
      <c r="F1928" s="3"/>
      <c r="G1928" s="38">
        <v>31</v>
      </c>
      <c r="H1928" s="39">
        <v>4</v>
      </c>
      <c r="I1928" s="39">
        <v>20</v>
      </c>
      <c r="J1928" s="121" t="s">
        <v>59</v>
      </c>
      <c r="K1928" s="41" t="s">
        <v>26</v>
      </c>
      <c r="L1928" s="42" t="str">
        <f t="shared" si="65"/>
        <v>20grams</v>
      </c>
      <c r="M1928" s="43">
        <f t="shared" si="66"/>
        <v>80</v>
      </c>
      <c r="N1928" s="44" t="str">
        <f t="shared" si="67"/>
        <v>80grams</v>
      </c>
      <c r="O1928" s="51">
        <f t="shared" si="68"/>
        <v>124</v>
      </c>
      <c r="P1928" s="46"/>
      <c r="Q1928" s="46"/>
      <c r="R1928" s="46"/>
      <c r="S1928" s="46"/>
      <c r="T1928" s="46"/>
      <c r="U1928" s="46"/>
      <c r="V1928" s="46"/>
      <c r="W1928" s="46"/>
      <c r="X1928" s="46"/>
      <c r="Y1928" s="46"/>
      <c r="Z1928" s="46"/>
    </row>
    <row r="1929" spans="1:26" ht="13.5" customHeight="1">
      <c r="A1929" s="233">
        <v>850</v>
      </c>
      <c r="B1929" s="33" t="s">
        <v>2209</v>
      </c>
      <c r="C1929" s="34" t="s">
        <v>6</v>
      </c>
      <c r="D1929" s="485"/>
      <c r="E1929" s="50" t="s">
        <v>2210</v>
      </c>
      <c r="F1929" s="3"/>
      <c r="G1929" s="38">
        <v>25</v>
      </c>
      <c r="H1929" s="39">
        <v>1</v>
      </c>
      <c r="I1929" s="39">
        <v>50</v>
      </c>
      <c r="J1929" s="121" t="s">
        <v>59</v>
      </c>
      <c r="K1929" s="41" t="s">
        <v>26</v>
      </c>
      <c r="L1929" s="42" t="str">
        <f t="shared" si="65"/>
        <v>50grams</v>
      </c>
      <c r="M1929" s="43">
        <f t="shared" si="66"/>
        <v>50</v>
      </c>
      <c r="N1929" s="44" t="str">
        <f t="shared" si="67"/>
        <v>50grams</v>
      </c>
      <c r="O1929" s="51">
        <f t="shared" si="68"/>
        <v>25</v>
      </c>
      <c r="P1929" s="46"/>
      <c r="Q1929" s="46"/>
      <c r="R1929" s="46"/>
      <c r="S1929" s="46"/>
      <c r="T1929" s="46"/>
      <c r="U1929" s="46"/>
      <c r="V1929" s="46"/>
      <c r="W1929" s="46"/>
      <c r="X1929" s="46"/>
      <c r="Y1929" s="46"/>
      <c r="Z1929" s="46"/>
    </row>
    <row r="1930" spans="1:26" ht="13.5" customHeight="1">
      <c r="A1930" s="233">
        <v>850</v>
      </c>
      <c r="B1930" s="33" t="s">
        <v>2211</v>
      </c>
      <c r="C1930" s="34" t="s">
        <v>55</v>
      </c>
      <c r="D1930" s="485"/>
      <c r="E1930" s="50" t="s">
        <v>295</v>
      </c>
      <c r="F1930" s="3"/>
      <c r="G1930" s="38">
        <v>300</v>
      </c>
      <c r="H1930" s="39">
        <v>1.25</v>
      </c>
      <c r="I1930" s="39">
        <v>1</v>
      </c>
      <c r="J1930" s="121" t="s">
        <v>33</v>
      </c>
      <c r="K1930" s="41" t="s">
        <v>26</v>
      </c>
      <c r="L1930" s="42" t="str">
        <f t="shared" si="65"/>
        <v>1kg</v>
      </c>
      <c r="M1930" s="43">
        <f t="shared" si="66"/>
        <v>1.25</v>
      </c>
      <c r="N1930" s="44" t="str">
        <f t="shared" si="67"/>
        <v>1.25kg</v>
      </c>
      <c r="O1930" s="51">
        <f t="shared" si="68"/>
        <v>375</v>
      </c>
      <c r="P1930" s="46"/>
      <c r="Q1930" s="46"/>
      <c r="R1930" s="46"/>
      <c r="S1930" s="46"/>
      <c r="T1930" s="46"/>
      <c r="U1930" s="46"/>
      <c r="V1930" s="46"/>
      <c r="W1930" s="46"/>
      <c r="X1930" s="46"/>
      <c r="Y1930" s="46"/>
      <c r="Z1930" s="46"/>
    </row>
    <row r="1931" spans="1:26" ht="13.5" customHeight="1">
      <c r="A1931" s="233">
        <v>851</v>
      </c>
      <c r="B1931" s="48" t="s">
        <v>1402</v>
      </c>
      <c r="C1931" s="34" t="s">
        <v>6</v>
      </c>
      <c r="D1931" s="485"/>
      <c r="E1931" s="116" t="s">
        <v>1403</v>
      </c>
      <c r="F1931" s="3"/>
      <c r="G1931" s="38">
        <v>47</v>
      </c>
      <c r="H1931" s="39">
        <v>2</v>
      </c>
      <c r="I1931" s="39">
        <v>800</v>
      </c>
      <c r="J1931" s="121" t="s">
        <v>59</v>
      </c>
      <c r="K1931" s="41" t="s">
        <v>26</v>
      </c>
      <c r="L1931" s="42" t="str">
        <f t="shared" si="65"/>
        <v>800grams</v>
      </c>
      <c r="M1931" s="43">
        <f t="shared" si="66"/>
        <v>1600</v>
      </c>
      <c r="N1931" s="44" t="str">
        <f t="shared" si="67"/>
        <v>1600grams</v>
      </c>
      <c r="O1931" s="51">
        <f t="shared" si="68"/>
        <v>94</v>
      </c>
      <c r="P1931" s="46"/>
      <c r="Q1931" s="46"/>
      <c r="R1931" s="46"/>
      <c r="S1931" s="46"/>
      <c r="T1931" s="46"/>
      <c r="U1931" s="46"/>
      <c r="V1931" s="46"/>
      <c r="W1931" s="46"/>
      <c r="X1931" s="46"/>
      <c r="Y1931" s="46"/>
      <c r="Z1931" s="46"/>
    </row>
    <row r="1932" spans="1:26" ht="13.5" customHeight="1">
      <c r="A1932" s="233">
        <v>851</v>
      </c>
      <c r="B1932" s="208" t="s">
        <v>1402</v>
      </c>
      <c r="C1932" s="34" t="s">
        <v>27</v>
      </c>
      <c r="D1932" s="485"/>
      <c r="E1932" s="208" t="s">
        <v>1403</v>
      </c>
      <c r="F1932" s="368"/>
      <c r="G1932" s="38">
        <v>47</v>
      </c>
      <c r="H1932" s="39">
        <f>O1932/G1932</f>
        <v>1.25</v>
      </c>
      <c r="I1932" s="39"/>
      <c r="J1932" s="121"/>
      <c r="K1932" s="41" t="s">
        <v>26</v>
      </c>
      <c r="L1932" s="42" t="str">
        <f t="shared" si="65"/>
        <v/>
      </c>
      <c r="M1932" s="43">
        <f t="shared" si="66"/>
        <v>0</v>
      </c>
      <c r="N1932" s="44" t="str">
        <f t="shared" si="67"/>
        <v>0</v>
      </c>
      <c r="O1932" s="133">
        <v>58.75</v>
      </c>
      <c r="P1932" s="46"/>
      <c r="Q1932" s="46"/>
      <c r="R1932" s="46"/>
      <c r="S1932" s="46"/>
      <c r="T1932" s="46"/>
      <c r="U1932" s="46"/>
      <c r="V1932" s="46"/>
      <c r="W1932" s="46"/>
      <c r="X1932" s="46"/>
      <c r="Y1932" s="46"/>
      <c r="Z1932" s="46"/>
    </row>
    <row r="1933" spans="1:26" ht="13.5" customHeight="1">
      <c r="A1933" s="233">
        <v>852</v>
      </c>
      <c r="B1933" s="48" t="s">
        <v>395</v>
      </c>
      <c r="C1933" s="34" t="s">
        <v>6</v>
      </c>
      <c r="D1933" s="485"/>
      <c r="E1933" s="280"/>
      <c r="F1933" s="3"/>
      <c r="G1933" s="38">
        <v>47</v>
      </c>
      <c r="H1933" s="39">
        <v>15</v>
      </c>
      <c r="I1933" s="39">
        <v>1</v>
      </c>
      <c r="J1933" s="121" t="s">
        <v>396</v>
      </c>
      <c r="K1933" s="41" t="s">
        <v>26</v>
      </c>
      <c r="L1933" s="42" t="str">
        <f t="shared" si="65"/>
        <v>1bundle</v>
      </c>
      <c r="M1933" s="43">
        <f t="shared" si="66"/>
        <v>15</v>
      </c>
      <c r="N1933" s="44" t="str">
        <f t="shared" si="67"/>
        <v>15bundle</v>
      </c>
      <c r="O1933" s="51">
        <f t="shared" ref="O1933:O2019" si="69">G1933*H1933</f>
        <v>705</v>
      </c>
      <c r="P1933" s="46"/>
      <c r="Q1933" s="46"/>
      <c r="R1933" s="46"/>
      <c r="S1933" s="46"/>
      <c r="T1933" s="46"/>
      <c r="U1933" s="46"/>
      <c r="V1933" s="46"/>
      <c r="W1933" s="46"/>
      <c r="X1933" s="46"/>
      <c r="Y1933" s="46"/>
      <c r="Z1933" s="46"/>
    </row>
    <row r="1934" spans="1:26" ht="13.5" customHeight="1">
      <c r="A1934" s="233">
        <v>852</v>
      </c>
      <c r="B1934" s="79" t="s">
        <v>395</v>
      </c>
      <c r="C1934" s="34" t="s">
        <v>47</v>
      </c>
      <c r="D1934" s="46"/>
      <c r="E1934" s="50"/>
      <c r="F1934" s="46"/>
      <c r="G1934" s="38">
        <v>47</v>
      </c>
      <c r="H1934" s="39">
        <v>4</v>
      </c>
      <c r="I1934" s="39">
        <v>1</v>
      </c>
      <c r="J1934" s="121" t="s">
        <v>42</v>
      </c>
      <c r="K1934" s="46"/>
      <c r="L1934" s="42" t="str">
        <f t="shared" si="65"/>
        <v>1packs</v>
      </c>
      <c r="M1934" s="43">
        <f t="shared" si="66"/>
        <v>4</v>
      </c>
      <c r="N1934" s="44" t="str">
        <f t="shared" si="67"/>
        <v>4packs</v>
      </c>
      <c r="O1934" s="51">
        <f t="shared" si="69"/>
        <v>188</v>
      </c>
      <c r="P1934" s="46"/>
      <c r="Q1934" s="46"/>
      <c r="R1934" s="46"/>
      <c r="S1934" s="46"/>
      <c r="T1934" s="46"/>
      <c r="U1934" s="46"/>
      <c r="V1934" s="46"/>
      <c r="W1934" s="46"/>
      <c r="X1934" s="46"/>
      <c r="Y1934" s="46"/>
      <c r="Z1934" s="46"/>
    </row>
    <row r="1935" spans="1:26" ht="13.5" customHeight="1">
      <c r="A1935" s="233">
        <v>853</v>
      </c>
      <c r="B1935" s="48" t="s">
        <v>1852</v>
      </c>
      <c r="C1935" s="34" t="s">
        <v>6</v>
      </c>
      <c r="D1935" s="485"/>
      <c r="E1935" s="116" t="s">
        <v>2660</v>
      </c>
      <c r="F1935" s="368"/>
      <c r="G1935" s="38">
        <f>23.8/25</f>
        <v>0.95200000000000007</v>
      </c>
      <c r="H1935" s="39">
        <v>25</v>
      </c>
      <c r="I1935" s="39">
        <v>1</v>
      </c>
      <c r="J1935" s="121" t="s">
        <v>37</v>
      </c>
      <c r="K1935" s="41" t="s">
        <v>26</v>
      </c>
      <c r="L1935" s="42" t="str">
        <f t="shared" si="65"/>
        <v>1pieces</v>
      </c>
      <c r="M1935" s="43">
        <f t="shared" si="66"/>
        <v>25</v>
      </c>
      <c r="N1935" s="44" t="str">
        <f t="shared" si="67"/>
        <v>25pieces</v>
      </c>
      <c r="O1935" s="51">
        <f t="shared" si="69"/>
        <v>23.8</v>
      </c>
      <c r="P1935" s="46"/>
      <c r="Q1935" s="46"/>
      <c r="R1935" s="46"/>
      <c r="S1935" s="46"/>
      <c r="T1935" s="46"/>
      <c r="U1935" s="46"/>
      <c r="V1935" s="46"/>
      <c r="W1935" s="46"/>
      <c r="X1935" s="46"/>
      <c r="Y1935" s="46"/>
      <c r="Z1935" s="46"/>
    </row>
    <row r="1936" spans="1:26" ht="13.5" customHeight="1">
      <c r="A1936" s="233">
        <v>854</v>
      </c>
      <c r="B1936" s="48" t="s">
        <v>1439</v>
      </c>
      <c r="C1936" s="34" t="s">
        <v>74</v>
      </c>
      <c r="D1936" s="428"/>
      <c r="E1936" s="116" t="s">
        <v>1440</v>
      </c>
      <c r="F1936" s="3" t="s">
        <v>76</v>
      </c>
      <c r="G1936" s="38">
        <v>154</v>
      </c>
      <c r="H1936" s="39">
        <v>1</v>
      </c>
      <c r="I1936" s="39">
        <v>340</v>
      </c>
      <c r="J1936" s="121" t="s">
        <v>59</v>
      </c>
      <c r="K1936" s="41" t="s">
        <v>26</v>
      </c>
      <c r="L1936" s="42" t="str">
        <f t="shared" si="65"/>
        <v>340grams</v>
      </c>
      <c r="M1936" s="43">
        <f t="shared" si="66"/>
        <v>340</v>
      </c>
      <c r="N1936" s="44" t="str">
        <f t="shared" si="67"/>
        <v>340grams</v>
      </c>
      <c r="O1936" s="51">
        <f t="shared" si="69"/>
        <v>154</v>
      </c>
      <c r="P1936" s="46"/>
      <c r="Q1936" s="46"/>
      <c r="R1936" s="46"/>
      <c r="S1936" s="46"/>
      <c r="T1936" s="46"/>
      <c r="U1936" s="46"/>
      <c r="V1936" s="46"/>
      <c r="W1936" s="46"/>
      <c r="X1936" s="46"/>
      <c r="Y1936" s="46"/>
      <c r="Z1936" s="46"/>
    </row>
    <row r="1937" spans="1:26" ht="13.5" customHeight="1">
      <c r="A1937" s="233">
        <v>855</v>
      </c>
      <c r="B1937" s="33" t="s">
        <v>2546</v>
      </c>
      <c r="C1937" s="34" t="s">
        <v>74</v>
      </c>
      <c r="D1937" s="485"/>
      <c r="E1937" s="50" t="s">
        <v>661</v>
      </c>
      <c r="F1937" s="3" t="s">
        <v>76</v>
      </c>
      <c r="G1937" s="38">
        <v>31.55</v>
      </c>
      <c r="H1937" s="39">
        <v>15</v>
      </c>
      <c r="I1937" s="39">
        <v>50</v>
      </c>
      <c r="J1937" s="121" t="s">
        <v>59</v>
      </c>
      <c r="K1937" s="41" t="s">
        <v>26</v>
      </c>
      <c r="L1937" s="42" t="str">
        <f t="shared" si="65"/>
        <v>50grams</v>
      </c>
      <c r="M1937" s="43">
        <f t="shared" si="66"/>
        <v>750</v>
      </c>
      <c r="N1937" s="44" t="str">
        <f t="shared" si="67"/>
        <v>750grams</v>
      </c>
      <c r="O1937" s="51">
        <f t="shared" si="69"/>
        <v>473.25</v>
      </c>
      <c r="P1937" s="46"/>
      <c r="Q1937" s="46"/>
      <c r="R1937" s="46"/>
      <c r="S1937" s="46"/>
      <c r="T1937" s="46"/>
      <c r="U1937" s="46"/>
      <c r="V1937" s="46"/>
      <c r="W1937" s="46"/>
      <c r="X1937" s="46"/>
      <c r="Y1937" s="46"/>
      <c r="Z1937" s="46"/>
    </row>
    <row r="1938" spans="1:26" ht="13.5" customHeight="1">
      <c r="A1938" s="233">
        <v>856</v>
      </c>
      <c r="B1938" s="48" t="s">
        <v>717</v>
      </c>
      <c r="C1938" s="34" t="s">
        <v>74</v>
      </c>
      <c r="D1938" s="485"/>
      <c r="E1938" s="116" t="s">
        <v>718</v>
      </c>
      <c r="F1938" s="3" t="s">
        <v>76</v>
      </c>
      <c r="G1938" s="212">
        <v>41.6</v>
      </c>
      <c r="H1938" s="172">
        <v>6</v>
      </c>
      <c r="I1938" s="172">
        <v>374</v>
      </c>
      <c r="J1938" s="121" t="s">
        <v>29</v>
      </c>
      <c r="K1938" s="41" t="s">
        <v>26</v>
      </c>
      <c r="L1938" s="42" t="str">
        <f t="shared" si="65"/>
        <v>374ml</v>
      </c>
      <c r="M1938" s="43">
        <f t="shared" si="66"/>
        <v>2244</v>
      </c>
      <c r="N1938" s="44" t="str">
        <f t="shared" si="67"/>
        <v>2244ml</v>
      </c>
      <c r="O1938" s="51">
        <f t="shared" si="69"/>
        <v>249.60000000000002</v>
      </c>
      <c r="P1938" s="46"/>
      <c r="Q1938" s="46"/>
      <c r="R1938" s="46"/>
      <c r="S1938" s="46"/>
      <c r="T1938" s="46"/>
      <c r="U1938" s="46"/>
      <c r="V1938" s="46"/>
      <c r="W1938" s="46"/>
      <c r="X1938" s="46"/>
      <c r="Y1938" s="46"/>
      <c r="Z1938" s="46"/>
    </row>
    <row r="1939" spans="1:26" ht="13.5" customHeight="1">
      <c r="A1939" s="233">
        <v>857</v>
      </c>
      <c r="B1939" s="48" t="s">
        <v>1111</v>
      </c>
      <c r="C1939" s="34" t="s">
        <v>74</v>
      </c>
      <c r="D1939" s="485"/>
      <c r="E1939" s="116" t="s">
        <v>1112</v>
      </c>
      <c r="F1939" s="3" t="s">
        <v>76</v>
      </c>
      <c r="G1939" s="212">
        <v>41.9</v>
      </c>
      <c r="H1939" s="172">
        <v>2</v>
      </c>
      <c r="I1939" s="172">
        <v>210</v>
      </c>
      <c r="J1939" s="121" t="s">
        <v>59</v>
      </c>
      <c r="K1939" s="41" t="s">
        <v>26</v>
      </c>
      <c r="L1939" s="42" t="str">
        <f t="shared" si="65"/>
        <v>210grams</v>
      </c>
      <c r="M1939" s="43">
        <f t="shared" si="66"/>
        <v>420</v>
      </c>
      <c r="N1939" s="44" t="str">
        <f t="shared" si="67"/>
        <v>420grams</v>
      </c>
      <c r="O1939" s="51">
        <f t="shared" si="69"/>
        <v>83.8</v>
      </c>
      <c r="P1939" s="46"/>
      <c r="Q1939" s="46"/>
      <c r="R1939" s="46"/>
      <c r="S1939" s="46"/>
      <c r="T1939" s="46"/>
      <c r="U1939" s="46"/>
      <c r="V1939" s="46"/>
      <c r="W1939" s="46"/>
      <c r="X1939" s="46"/>
      <c r="Y1939" s="46"/>
      <c r="Z1939" s="46"/>
    </row>
    <row r="1940" spans="1:26" ht="13.5" customHeight="1">
      <c r="A1940" s="233">
        <v>858</v>
      </c>
      <c r="B1940" s="48" t="s">
        <v>1683</v>
      </c>
      <c r="C1940" s="34" t="s">
        <v>74</v>
      </c>
      <c r="D1940" s="485"/>
      <c r="E1940" s="116" t="s">
        <v>1151</v>
      </c>
      <c r="F1940" s="3" t="s">
        <v>76</v>
      </c>
      <c r="G1940" s="212">
        <v>13</v>
      </c>
      <c r="H1940" s="172">
        <v>17</v>
      </c>
      <c r="I1940" s="172">
        <v>25</v>
      </c>
      <c r="J1940" s="121" t="s">
        <v>59</v>
      </c>
      <c r="K1940" s="41" t="s">
        <v>26</v>
      </c>
      <c r="L1940" s="42" t="str">
        <f t="shared" si="65"/>
        <v>25grams</v>
      </c>
      <c r="M1940" s="43">
        <f t="shared" si="66"/>
        <v>425</v>
      </c>
      <c r="N1940" s="44" t="str">
        <f t="shared" si="67"/>
        <v>425grams</v>
      </c>
      <c r="O1940" s="51">
        <f t="shared" si="69"/>
        <v>221</v>
      </c>
      <c r="P1940" s="46"/>
      <c r="Q1940" s="46"/>
      <c r="R1940" s="46"/>
      <c r="S1940" s="46"/>
      <c r="T1940" s="46"/>
      <c r="U1940" s="46"/>
      <c r="V1940" s="46"/>
      <c r="W1940" s="46"/>
      <c r="X1940" s="46"/>
      <c r="Y1940" s="46"/>
      <c r="Z1940" s="46"/>
    </row>
    <row r="1941" spans="1:26" ht="13.5" customHeight="1">
      <c r="A1941" s="233">
        <v>859</v>
      </c>
      <c r="B1941" s="33" t="s">
        <v>1685</v>
      </c>
      <c r="C1941" s="34" t="s">
        <v>74</v>
      </c>
      <c r="D1941" s="485"/>
      <c r="E1941" s="50" t="s">
        <v>1151</v>
      </c>
      <c r="F1941" s="3" t="s">
        <v>76</v>
      </c>
      <c r="G1941" s="38">
        <v>13</v>
      </c>
      <c r="H1941" s="39">
        <v>7</v>
      </c>
      <c r="I1941" s="39">
        <v>25</v>
      </c>
      <c r="J1941" s="121" t="s">
        <v>59</v>
      </c>
      <c r="K1941" s="41" t="s">
        <v>26</v>
      </c>
      <c r="L1941" s="42" t="str">
        <f t="shared" si="65"/>
        <v>25grams</v>
      </c>
      <c r="M1941" s="43">
        <f t="shared" si="66"/>
        <v>175</v>
      </c>
      <c r="N1941" s="44" t="str">
        <f t="shared" si="67"/>
        <v>175grams</v>
      </c>
      <c r="O1941" s="51">
        <f t="shared" si="69"/>
        <v>91</v>
      </c>
      <c r="P1941" s="46"/>
      <c r="Q1941" s="46"/>
      <c r="R1941" s="46"/>
      <c r="S1941" s="46"/>
      <c r="T1941" s="46"/>
      <c r="U1941" s="46"/>
      <c r="V1941" s="46"/>
      <c r="W1941" s="46"/>
      <c r="X1941" s="46"/>
      <c r="Y1941" s="46"/>
      <c r="Z1941" s="46"/>
    </row>
    <row r="1942" spans="1:26" ht="13.5" customHeight="1">
      <c r="A1942" s="233">
        <v>860</v>
      </c>
      <c r="B1942" s="33" t="s">
        <v>1684</v>
      </c>
      <c r="C1942" s="34" t="s">
        <v>74</v>
      </c>
      <c r="D1942" s="485"/>
      <c r="E1942" s="116" t="s">
        <v>1151</v>
      </c>
      <c r="F1942" s="3" t="s">
        <v>76</v>
      </c>
      <c r="G1942" s="212">
        <v>13</v>
      </c>
      <c r="H1942" s="39">
        <v>3</v>
      </c>
      <c r="I1942" s="39">
        <v>25</v>
      </c>
      <c r="J1942" s="121" t="s">
        <v>59</v>
      </c>
      <c r="K1942" s="41" t="s">
        <v>26</v>
      </c>
      <c r="L1942" s="42" t="str">
        <f t="shared" si="65"/>
        <v>25grams</v>
      </c>
      <c r="M1942" s="43">
        <f t="shared" si="66"/>
        <v>75</v>
      </c>
      <c r="N1942" s="44" t="str">
        <f t="shared" si="67"/>
        <v>75grams</v>
      </c>
      <c r="O1942" s="51">
        <f t="shared" si="69"/>
        <v>39</v>
      </c>
      <c r="P1942" s="46"/>
      <c r="Q1942" s="46"/>
      <c r="R1942" s="46"/>
      <c r="S1942" s="46"/>
      <c r="T1942" s="46"/>
      <c r="U1942" s="46"/>
      <c r="V1942" s="46"/>
      <c r="W1942" s="46"/>
      <c r="X1942" s="46"/>
      <c r="Y1942" s="46"/>
      <c r="Z1942" s="46"/>
    </row>
    <row r="1943" spans="1:26" ht="13.5" customHeight="1">
      <c r="A1943" s="233">
        <v>861</v>
      </c>
      <c r="B1943" s="33" t="s">
        <v>1682</v>
      </c>
      <c r="C1943" s="34" t="s">
        <v>74</v>
      </c>
      <c r="D1943" s="485"/>
      <c r="E1943" s="50" t="s">
        <v>1151</v>
      </c>
      <c r="F1943" s="3" t="s">
        <v>76</v>
      </c>
      <c r="G1943" s="38">
        <v>13</v>
      </c>
      <c r="H1943" s="39">
        <v>2</v>
      </c>
      <c r="I1943" s="39">
        <v>25</v>
      </c>
      <c r="J1943" s="121" t="s">
        <v>59</v>
      </c>
      <c r="K1943" s="41" t="s">
        <v>26</v>
      </c>
      <c r="L1943" s="42" t="str">
        <f t="shared" si="65"/>
        <v>25grams</v>
      </c>
      <c r="M1943" s="43">
        <f t="shared" si="66"/>
        <v>50</v>
      </c>
      <c r="N1943" s="44" t="str">
        <f t="shared" si="67"/>
        <v>50grams</v>
      </c>
      <c r="O1943" s="51">
        <f t="shared" si="69"/>
        <v>26</v>
      </c>
      <c r="P1943" s="46"/>
      <c r="Q1943" s="46"/>
      <c r="R1943" s="46"/>
      <c r="S1943" s="46"/>
      <c r="T1943" s="46"/>
      <c r="U1943" s="46"/>
      <c r="V1943" s="46"/>
      <c r="W1943" s="46"/>
      <c r="X1943" s="46"/>
      <c r="Y1943" s="46"/>
      <c r="Z1943" s="46"/>
    </row>
    <row r="1944" spans="1:26" ht="13.5" customHeight="1">
      <c r="A1944" s="233">
        <v>862</v>
      </c>
      <c r="B1944" s="33" t="s">
        <v>1419</v>
      </c>
      <c r="C1944" s="34" t="s">
        <v>74</v>
      </c>
      <c r="D1944" s="485"/>
      <c r="E1944" s="116" t="s">
        <v>1421</v>
      </c>
      <c r="F1944" s="3" t="s">
        <v>76</v>
      </c>
      <c r="G1944" s="212">
        <v>109.9</v>
      </c>
      <c r="H1944" s="39">
        <v>5</v>
      </c>
      <c r="I1944" s="39">
        <v>340</v>
      </c>
      <c r="J1944" s="121" t="s">
        <v>59</v>
      </c>
      <c r="K1944" s="41" t="s">
        <v>26</v>
      </c>
      <c r="L1944" s="42" t="str">
        <f t="shared" si="65"/>
        <v>340grams</v>
      </c>
      <c r="M1944" s="43">
        <f t="shared" si="66"/>
        <v>1700</v>
      </c>
      <c r="N1944" s="44" t="str">
        <f t="shared" si="67"/>
        <v>1700grams</v>
      </c>
      <c r="O1944" s="51">
        <f t="shared" si="69"/>
        <v>549.5</v>
      </c>
      <c r="P1944" s="46"/>
      <c r="Q1944" s="46"/>
      <c r="R1944" s="46"/>
      <c r="S1944" s="46"/>
      <c r="T1944" s="46"/>
      <c r="U1944" s="46"/>
      <c r="V1944" s="46"/>
      <c r="W1944" s="46"/>
      <c r="X1944" s="46"/>
      <c r="Y1944" s="46"/>
      <c r="Z1944" s="46"/>
    </row>
    <row r="1945" spans="1:26" ht="13.5" customHeight="1">
      <c r="A1945" s="233">
        <v>862</v>
      </c>
      <c r="B1945" s="57" t="s">
        <v>1419</v>
      </c>
      <c r="C1945" s="34" t="s">
        <v>47</v>
      </c>
      <c r="D1945" s="46"/>
      <c r="E1945" s="50" t="s">
        <v>1420</v>
      </c>
      <c r="F1945" s="46"/>
      <c r="G1945" s="38">
        <v>79</v>
      </c>
      <c r="H1945" s="39">
        <v>37.381999999999998</v>
      </c>
      <c r="I1945" s="39">
        <v>1</v>
      </c>
      <c r="J1945" s="121" t="s">
        <v>59</v>
      </c>
      <c r="K1945" s="46"/>
      <c r="L1945" s="42" t="str">
        <f t="shared" si="65"/>
        <v>1grams</v>
      </c>
      <c r="M1945" s="43">
        <f t="shared" si="66"/>
        <v>37.381999999999998</v>
      </c>
      <c r="N1945" s="44" t="str">
        <f t="shared" si="67"/>
        <v>37.382grams</v>
      </c>
      <c r="O1945" s="51">
        <f t="shared" si="69"/>
        <v>2953.1779999999999</v>
      </c>
      <c r="P1945" s="46"/>
      <c r="Q1945" s="46"/>
      <c r="R1945" s="46"/>
      <c r="S1945" s="46"/>
      <c r="T1945" s="46"/>
      <c r="U1945" s="46"/>
      <c r="V1945" s="46"/>
      <c r="W1945" s="46"/>
      <c r="X1945" s="46"/>
      <c r="Y1945" s="46"/>
      <c r="Z1945" s="46"/>
    </row>
    <row r="1946" spans="1:26" ht="13.5" customHeight="1">
      <c r="A1946" s="233">
        <v>863</v>
      </c>
      <c r="B1946" s="33" t="s">
        <v>1437</v>
      </c>
      <c r="C1946" s="34" t="s">
        <v>74</v>
      </c>
      <c r="D1946" s="485"/>
      <c r="E1946" s="50" t="s">
        <v>1438</v>
      </c>
      <c r="F1946" s="3" t="s">
        <v>76</v>
      </c>
      <c r="G1946" s="38">
        <v>35</v>
      </c>
      <c r="H1946" s="39">
        <v>1</v>
      </c>
      <c r="I1946" s="39">
        <v>375</v>
      </c>
      <c r="J1946" s="121" t="s">
        <v>29</v>
      </c>
      <c r="K1946" s="41" t="s">
        <v>26</v>
      </c>
      <c r="L1946" s="42" t="str">
        <f t="shared" si="65"/>
        <v>375ml</v>
      </c>
      <c r="M1946" s="43">
        <f t="shared" si="66"/>
        <v>375</v>
      </c>
      <c r="N1946" s="44" t="str">
        <f t="shared" si="67"/>
        <v>375ml</v>
      </c>
      <c r="O1946" s="51">
        <f t="shared" si="69"/>
        <v>35</v>
      </c>
      <c r="P1946" s="46"/>
      <c r="Q1946" s="46"/>
      <c r="R1946" s="46"/>
      <c r="S1946" s="46"/>
      <c r="T1946" s="46"/>
      <c r="U1946" s="46"/>
      <c r="V1946" s="46"/>
      <c r="W1946" s="46"/>
      <c r="X1946" s="46"/>
      <c r="Y1946" s="46"/>
      <c r="Z1946" s="46"/>
    </row>
    <row r="1947" spans="1:26" ht="13.5" customHeight="1">
      <c r="A1947" s="233">
        <v>864</v>
      </c>
      <c r="B1947" s="33" t="s">
        <v>191</v>
      </c>
      <c r="C1947" s="34" t="s">
        <v>74</v>
      </c>
      <c r="D1947" s="485"/>
      <c r="E1947" s="116" t="s">
        <v>193</v>
      </c>
      <c r="F1947" s="3" t="s">
        <v>76</v>
      </c>
      <c r="G1947" s="212">
        <v>32</v>
      </c>
      <c r="H1947" s="39">
        <v>1</v>
      </c>
      <c r="I1947" s="39">
        <v>110</v>
      </c>
      <c r="J1947" s="121" t="s">
        <v>59</v>
      </c>
      <c r="K1947" s="41" t="s">
        <v>26</v>
      </c>
      <c r="L1947" s="42" t="str">
        <f t="shared" si="65"/>
        <v>110grams</v>
      </c>
      <c r="M1947" s="43">
        <f t="shared" si="66"/>
        <v>110</v>
      </c>
      <c r="N1947" s="44" t="str">
        <f t="shared" si="67"/>
        <v>110grams</v>
      </c>
      <c r="O1947" s="51">
        <f t="shared" si="69"/>
        <v>32</v>
      </c>
      <c r="P1947" s="46"/>
      <c r="Q1947" s="46"/>
      <c r="R1947" s="46"/>
      <c r="S1947" s="46"/>
      <c r="T1947" s="46"/>
      <c r="U1947" s="46"/>
      <c r="V1947" s="46"/>
      <c r="W1947" s="46"/>
      <c r="X1947" s="46"/>
      <c r="Y1947" s="46"/>
      <c r="Z1947" s="46"/>
    </row>
    <row r="1948" spans="1:26" ht="13.5" customHeight="1">
      <c r="A1948" s="233">
        <v>865</v>
      </c>
      <c r="B1948" s="33" t="s">
        <v>1706</v>
      </c>
      <c r="C1948" s="34" t="s">
        <v>74</v>
      </c>
      <c r="D1948" s="485"/>
      <c r="E1948" s="116" t="s">
        <v>1707</v>
      </c>
      <c r="F1948" s="3" t="s">
        <v>76</v>
      </c>
      <c r="G1948" s="38">
        <v>79</v>
      </c>
      <c r="H1948" s="39">
        <v>1</v>
      </c>
      <c r="I1948" s="39">
        <v>200</v>
      </c>
      <c r="J1948" s="121" t="s">
        <v>59</v>
      </c>
      <c r="K1948" s="41" t="s">
        <v>26</v>
      </c>
      <c r="L1948" s="42" t="str">
        <f t="shared" si="65"/>
        <v>200grams</v>
      </c>
      <c r="M1948" s="43">
        <f t="shared" si="66"/>
        <v>200</v>
      </c>
      <c r="N1948" s="44" t="str">
        <f t="shared" si="67"/>
        <v>200grams</v>
      </c>
      <c r="O1948" s="51">
        <f t="shared" si="69"/>
        <v>79</v>
      </c>
      <c r="P1948" s="46"/>
      <c r="Q1948" s="46"/>
      <c r="R1948" s="46"/>
      <c r="S1948" s="46"/>
      <c r="T1948" s="46"/>
      <c r="U1948" s="46"/>
      <c r="V1948" s="46"/>
      <c r="W1948" s="46"/>
      <c r="X1948" s="46"/>
      <c r="Y1948" s="46"/>
      <c r="Z1948" s="46"/>
    </row>
    <row r="1949" spans="1:26" ht="13.5" customHeight="1">
      <c r="A1949" s="233">
        <v>865</v>
      </c>
      <c r="B1949" s="76" t="s">
        <v>1706</v>
      </c>
      <c r="C1949" s="34" t="s">
        <v>55</v>
      </c>
      <c r="D1949" s="485"/>
      <c r="E1949" s="52" t="s">
        <v>436</v>
      </c>
      <c r="F1949" s="368"/>
      <c r="G1949" s="77">
        <v>95.5</v>
      </c>
      <c r="H1949" s="39">
        <v>0.75</v>
      </c>
      <c r="I1949" s="39">
        <v>200</v>
      </c>
      <c r="J1949" s="121" t="s">
        <v>59</v>
      </c>
      <c r="K1949" s="41" t="s">
        <v>26</v>
      </c>
      <c r="L1949" s="42" t="str">
        <f t="shared" si="65"/>
        <v>200grams</v>
      </c>
      <c r="M1949" s="43">
        <f t="shared" si="66"/>
        <v>150</v>
      </c>
      <c r="N1949" s="44" t="str">
        <f t="shared" si="67"/>
        <v>150grams</v>
      </c>
      <c r="O1949" s="51">
        <f t="shared" si="69"/>
        <v>71.625</v>
      </c>
      <c r="P1949" s="46"/>
      <c r="Q1949" s="46"/>
      <c r="R1949" s="46"/>
      <c r="S1949" s="46"/>
      <c r="T1949" s="46"/>
      <c r="U1949" s="46"/>
      <c r="V1949" s="46"/>
      <c r="W1949" s="46"/>
      <c r="X1949" s="46"/>
      <c r="Y1949" s="46"/>
      <c r="Z1949" s="46"/>
    </row>
    <row r="1950" spans="1:26" ht="13.5" customHeight="1">
      <c r="A1950" s="233">
        <v>866</v>
      </c>
      <c r="B1950" s="33" t="s">
        <v>990</v>
      </c>
      <c r="C1950" s="34" t="s">
        <v>74</v>
      </c>
      <c r="D1950" s="485"/>
      <c r="E1950" s="116" t="s">
        <v>991</v>
      </c>
      <c r="F1950" s="3" t="s">
        <v>76</v>
      </c>
      <c r="G1950" s="38">
        <v>32.5</v>
      </c>
      <c r="H1950" s="39">
        <v>2</v>
      </c>
      <c r="I1950" s="39">
        <v>20</v>
      </c>
      <c r="J1950" s="121" t="s">
        <v>29</v>
      </c>
      <c r="K1950" s="41" t="s">
        <v>26</v>
      </c>
      <c r="L1950" s="42" t="str">
        <f t="shared" si="65"/>
        <v>20ml</v>
      </c>
      <c r="M1950" s="43">
        <f t="shared" si="66"/>
        <v>40</v>
      </c>
      <c r="N1950" s="44" t="str">
        <f t="shared" si="67"/>
        <v>40ml</v>
      </c>
      <c r="O1950" s="51">
        <f t="shared" si="69"/>
        <v>65</v>
      </c>
      <c r="P1950" s="46"/>
      <c r="Q1950" s="46"/>
      <c r="R1950" s="46"/>
      <c r="S1950" s="46"/>
      <c r="T1950" s="46"/>
      <c r="U1950" s="46"/>
      <c r="V1950" s="46"/>
      <c r="W1950" s="46"/>
      <c r="X1950" s="46"/>
      <c r="Y1950" s="46"/>
      <c r="Z1950" s="46"/>
    </row>
    <row r="1951" spans="1:26" ht="13.5" customHeight="1">
      <c r="A1951" s="233">
        <v>867</v>
      </c>
      <c r="B1951" s="33" t="s">
        <v>2570</v>
      </c>
      <c r="C1951" s="34" t="s">
        <v>74</v>
      </c>
      <c r="D1951" s="485"/>
      <c r="E1951" s="50" t="s">
        <v>129</v>
      </c>
      <c r="F1951" s="3" t="s">
        <v>76</v>
      </c>
      <c r="G1951" s="38">
        <v>60.8</v>
      </c>
      <c r="H1951" s="39">
        <v>5</v>
      </c>
      <c r="I1951" s="39">
        <v>400</v>
      </c>
      <c r="J1951" s="121" t="s">
        <v>59</v>
      </c>
      <c r="K1951" s="41" t="s">
        <v>26</v>
      </c>
      <c r="L1951" s="42" t="str">
        <f t="shared" si="65"/>
        <v>400grams</v>
      </c>
      <c r="M1951" s="43">
        <f t="shared" si="66"/>
        <v>2000</v>
      </c>
      <c r="N1951" s="44" t="str">
        <f t="shared" si="67"/>
        <v>2000grams</v>
      </c>
      <c r="O1951" s="51">
        <f t="shared" si="69"/>
        <v>304</v>
      </c>
      <c r="P1951" s="46"/>
      <c r="Q1951" s="46"/>
      <c r="R1951" s="46"/>
      <c r="S1951" s="46"/>
      <c r="T1951" s="46"/>
      <c r="U1951" s="46"/>
      <c r="V1951" s="46"/>
      <c r="W1951" s="46"/>
      <c r="X1951" s="46"/>
      <c r="Y1951" s="46"/>
      <c r="Z1951" s="46"/>
    </row>
    <row r="1952" spans="1:26" ht="13.5" customHeight="1">
      <c r="A1952" s="233">
        <v>868</v>
      </c>
      <c r="B1952" s="33" t="s">
        <v>2505</v>
      </c>
      <c r="C1952" s="34" t="s">
        <v>74</v>
      </c>
      <c r="D1952" s="485"/>
      <c r="E1952" s="50" t="s">
        <v>2662</v>
      </c>
      <c r="F1952" s="3" t="s">
        <v>76</v>
      </c>
      <c r="G1952" s="38">
        <v>98.4</v>
      </c>
      <c r="H1952" s="39">
        <v>2</v>
      </c>
      <c r="I1952" s="39">
        <v>425</v>
      </c>
      <c r="J1952" s="121" t="s">
        <v>59</v>
      </c>
      <c r="K1952" s="41" t="s">
        <v>26</v>
      </c>
      <c r="L1952" s="42" t="str">
        <f t="shared" si="65"/>
        <v>425grams</v>
      </c>
      <c r="M1952" s="43">
        <f t="shared" si="66"/>
        <v>850</v>
      </c>
      <c r="N1952" s="44" t="str">
        <f t="shared" si="67"/>
        <v>850grams</v>
      </c>
      <c r="O1952" s="51">
        <f t="shared" si="69"/>
        <v>196.8</v>
      </c>
      <c r="P1952" s="46"/>
      <c r="Q1952" s="46"/>
      <c r="R1952" s="46"/>
      <c r="S1952" s="46"/>
      <c r="T1952" s="46"/>
      <c r="U1952" s="46"/>
      <c r="V1952" s="46"/>
      <c r="W1952" s="46"/>
      <c r="X1952" s="46"/>
      <c r="Y1952" s="46"/>
      <c r="Z1952" s="46"/>
    </row>
    <row r="1953" spans="1:26" ht="13.5" customHeight="1">
      <c r="A1953" s="233">
        <v>869</v>
      </c>
      <c r="B1953" s="33" t="s">
        <v>1375</v>
      </c>
      <c r="C1953" s="34" t="s">
        <v>74</v>
      </c>
      <c r="D1953" s="485"/>
      <c r="E1953" s="50" t="s">
        <v>1376</v>
      </c>
      <c r="F1953" s="3" t="s">
        <v>76</v>
      </c>
      <c r="G1953" s="38">
        <v>64.400000000000006</v>
      </c>
      <c r="H1953" s="39">
        <v>5</v>
      </c>
      <c r="I1953" s="39">
        <v>425</v>
      </c>
      <c r="J1953" s="121" t="s">
        <v>59</v>
      </c>
      <c r="K1953" s="41" t="s">
        <v>26</v>
      </c>
      <c r="L1953" s="42" t="str">
        <f t="shared" si="65"/>
        <v>425grams</v>
      </c>
      <c r="M1953" s="43">
        <f t="shared" si="66"/>
        <v>2125</v>
      </c>
      <c r="N1953" s="44" t="str">
        <f t="shared" si="67"/>
        <v>2125grams</v>
      </c>
      <c r="O1953" s="51">
        <f t="shared" si="69"/>
        <v>322</v>
      </c>
      <c r="P1953" s="46"/>
      <c r="Q1953" s="46"/>
      <c r="R1953" s="46"/>
      <c r="S1953" s="46"/>
      <c r="T1953" s="46"/>
      <c r="U1953" s="46"/>
      <c r="V1953" s="46"/>
      <c r="W1953" s="46"/>
      <c r="X1953" s="46"/>
      <c r="Y1953" s="46"/>
      <c r="Z1953" s="46"/>
    </row>
    <row r="1954" spans="1:26" ht="13.5" customHeight="1">
      <c r="A1954" s="233">
        <v>870</v>
      </c>
      <c r="B1954" s="33" t="s">
        <v>358</v>
      </c>
      <c r="C1954" s="34" t="s">
        <v>74</v>
      </c>
      <c r="D1954" s="485"/>
      <c r="E1954" s="50" t="s">
        <v>359</v>
      </c>
      <c r="F1954" s="3" t="s">
        <v>76</v>
      </c>
      <c r="G1954" s="38">
        <v>36.700000000000003</v>
      </c>
      <c r="H1954" s="39">
        <v>1</v>
      </c>
      <c r="I1954" s="39">
        <v>230</v>
      </c>
      <c r="J1954" s="121" t="s">
        <v>59</v>
      </c>
      <c r="K1954" s="41" t="s">
        <v>26</v>
      </c>
      <c r="L1954" s="42" t="str">
        <f t="shared" si="65"/>
        <v>230grams</v>
      </c>
      <c r="M1954" s="43">
        <f t="shared" si="66"/>
        <v>230</v>
      </c>
      <c r="N1954" s="44" t="str">
        <f t="shared" si="67"/>
        <v>230grams</v>
      </c>
      <c r="O1954" s="51">
        <f t="shared" si="69"/>
        <v>36.700000000000003</v>
      </c>
      <c r="P1954" s="46"/>
      <c r="Q1954" s="46"/>
      <c r="R1954" s="46"/>
      <c r="S1954" s="46"/>
      <c r="T1954" s="46"/>
      <c r="U1954" s="46"/>
      <c r="V1954" s="46"/>
      <c r="W1954" s="46"/>
      <c r="X1954" s="46"/>
      <c r="Y1954" s="46"/>
      <c r="Z1954" s="46"/>
    </row>
    <row r="1955" spans="1:26" ht="13.5" customHeight="1">
      <c r="A1955" s="233">
        <v>870</v>
      </c>
      <c r="B1955" s="48" t="s">
        <v>358</v>
      </c>
      <c r="C1955" s="34" t="s">
        <v>27</v>
      </c>
      <c r="D1955" s="485"/>
      <c r="E1955" s="116" t="s">
        <v>350</v>
      </c>
      <c r="F1955" s="3"/>
      <c r="G1955" s="212">
        <v>120</v>
      </c>
      <c r="H1955" s="172">
        <v>1</v>
      </c>
      <c r="I1955" s="172">
        <v>1000</v>
      </c>
      <c r="J1955" s="121" t="s">
        <v>59</v>
      </c>
      <c r="K1955" s="41" t="s">
        <v>26</v>
      </c>
      <c r="L1955" s="42" t="str">
        <f t="shared" si="65"/>
        <v>1000grams</v>
      </c>
      <c r="M1955" s="43">
        <f t="shared" si="66"/>
        <v>1000</v>
      </c>
      <c r="N1955" s="44" t="str">
        <f t="shared" si="67"/>
        <v>1000grams</v>
      </c>
      <c r="O1955" s="45">
        <f t="shared" si="69"/>
        <v>120</v>
      </c>
      <c r="P1955" s="46"/>
      <c r="Q1955" s="46"/>
      <c r="R1955" s="46"/>
      <c r="S1955" s="46"/>
      <c r="T1955" s="46"/>
      <c r="U1955" s="46"/>
      <c r="V1955" s="46"/>
      <c r="W1955" s="46"/>
      <c r="X1955" s="46"/>
      <c r="Y1955" s="46"/>
      <c r="Z1955" s="46"/>
    </row>
    <row r="1956" spans="1:26" ht="13.5" customHeight="1">
      <c r="A1956" s="233">
        <v>870</v>
      </c>
      <c r="B1956" s="48" t="s">
        <v>358</v>
      </c>
      <c r="C1956" s="34" t="s">
        <v>27</v>
      </c>
      <c r="D1956" s="485"/>
      <c r="E1956" s="116" t="s">
        <v>360</v>
      </c>
      <c r="F1956" s="3"/>
      <c r="G1956" s="212">
        <v>143.19999999999999</v>
      </c>
      <c r="H1956" s="172">
        <v>2</v>
      </c>
      <c r="I1956" s="172">
        <v>1000</v>
      </c>
      <c r="J1956" s="121" t="s">
        <v>59</v>
      </c>
      <c r="K1956" s="41" t="s">
        <v>26</v>
      </c>
      <c r="L1956" s="42" t="str">
        <f t="shared" si="65"/>
        <v>1000grams</v>
      </c>
      <c r="M1956" s="43">
        <f t="shared" si="66"/>
        <v>2000</v>
      </c>
      <c r="N1956" s="44" t="str">
        <f t="shared" si="67"/>
        <v>2000grams</v>
      </c>
      <c r="O1956" s="45">
        <f t="shared" si="69"/>
        <v>286.39999999999998</v>
      </c>
      <c r="P1956" s="46"/>
      <c r="Q1956" s="46"/>
      <c r="R1956" s="46"/>
      <c r="S1956" s="46"/>
      <c r="T1956" s="46"/>
      <c r="U1956" s="46"/>
      <c r="V1956" s="46"/>
      <c r="W1956" s="46"/>
      <c r="X1956" s="46"/>
      <c r="Y1956" s="46"/>
      <c r="Z1956" s="46"/>
    </row>
    <row r="1957" spans="1:26" ht="13.5" customHeight="1">
      <c r="A1957" s="233">
        <v>871</v>
      </c>
      <c r="B1957" s="33" t="s">
        <v>1081</v>
      </c>
      <c r="C1957" s="34" t="s">
        <v>74</v>
      </c>
      <c r="D1957" s="485"/>
      <c r="E1957" s="50" t="s">
        <v>1082</v>
      </c>
      <c r="F1957" s="3" t="s">
        <v>76</v>
      </c>
      <c r="G1957" s="38">
        <v>57</v>
      </c>
      <c r="H1957" s="39">
        <v>4</v>
      </c>
      <c r="I1957" s="39">
        <v>500</v>
      </c>
      <c r="J1957" s="121" t="s">
        <v>59</v>
      </c>
      <c r="K1957" s="41" t="s">
        <v>26</v>
      </c>
      <c r="L1957" s="42" t="str">
        <f t="shared" si="65"/>
        <v>500grams</v>
      </c>
      <c r="M1957" s="43">
        <f t="shared" si="66"/>
        <v>2000</v>
      </c>
      <c r="N1957" s="44" t="str">
        <f t="shared" si="67"/>
        <v>2000grams</v>
      </c>
      <c r="O1957" s="51">
        <f t="shared" si="69"/>
        <v>228</v>
      </c>
      <c r="P1957" s="46"/>
      <c r="Q1957" s="46"/>
      <c r="R1957" s="46"/>
      <c r="S1957" s="46"/>
      <c r="T1957" s="46"/>
      <c r="U1957" s="46"/>
      <c r="V1957" s="46"/>
      <c r="W1957" s="46"/>
      <c r="X1957" s="46"/>
      <c r="Y1957" s="46"/>
      <c r="Z1957" s="46"/>
    </row>
    <row r="1958" spans="1:26" ht="13.5" customHeight="1">
      <c r="A1958" s="233">
        <v>872</v>
      </c>
      <c r="B1958" s="48" t="s">
        <v>132</v>
      </c>
      <c r="C1958" s="34" t="s">
        <v>74</v>
      </c>
      <c r="D1958" s="485"/>
      <c r="E1958" s="116"/>
      <c r="F1958" s="3" t="s">
        <v>76</v>
      </c>
      <c r="G1958" s="38">
        <v>87.5</v>
      </c>
      <c r="H1958" s="39">
        <v>1</v>
      </c>
      <c r="I1958" s="39">
        <v>250</v>
      </c>
      <c r="J1958" s="121" t="s">
        <v>59</v>
      </c>
      <c r="K1958" s="41" t="s">
        <v>26</v>
      </c>
      <c r="L1958" s="42" t="str">
        <f t="shared" si="65"/>
        <v>250grams</v>
      </c>
      <c r="M1958" s="43">
        <f t="shared" si="66"/>
        <v>250</v>
      </c>
      <c r="N1958" s="44" t="str">
        <f t="shared" si="67"/>
        <v>250grams</v>
      </c>
      <c r="O1958" s="51">
        <f t="shared" si="69"/>
        <v>87.5</v>
      </c>
      <c r="P1958" s="46"/>
      <c r="Q1958" s="46"/>
      <c r="R1958" s="46"/>
      <c r="S1958" s="46"/>
      <c r="T1958" s="46"/>
      <c r="U1958" s="46"/>
      <c r="V1958" s="46"/>
      <c r="W1958" s="46"/>
      <c r="X1958" s="46"/>
      <c r="Y1958" s="46"/>
      <c r="Z1958" s="46"/>
    </row>
    <row r="1959" spans="1:26" ht="13.5" customHeight="1">
      <c r="A1959" s="233">
        <v>873</v>
      </c>
      <c r="B1959" s="33" t="s">
        <v>907</v>
      </c>
      <c r="C1959" s="34" t="s">
        <v>74</v>
      </c>
      <c r="D1959" s="485"/>
      <c r="E1959" s="116" t="s">
        <v>908</v>
      </c>
      <c r="F1959" s="3" t="s">
        <v>76</v>
      </c>
      <c r="G1959" s="38">
        <v>25</v>
      </c>
      <c r="H1959" s="39">
        <v>2</v>
      </c>
      <c r="I1959" s="39">
        <v>10</v>
      </c>
      <c r="J1959" s="121" t="s">
        <v>59</v>
      </c>
      <c r="K1959" s="41" t="s">
        <v>26</v>
      </c>
      <c r="L1959" s="42" t="str">
        <f t="shared" si="65"/>
        <v>10grams</v>
      </c>
      <c r="M1959" s="43">
        <f t="shared" si="66"/>
        <v>20</v>
      </c>
      <c r="N1959" s="44" t="str">
        <f t="shared" si="67"/>
        <v>20grams</v>
      </c>
      <c r="O1959" s="51">
        <f t="shared" si="69"/>
        <v>50</v>
      </c>
      <c r="P1959" s="46"/>
      <c r="Q1959" s="46"/>
      <c r="R1959" s="46"/>
      <c r="S1959" s="46"/>
      <c r="T1959" s="46"/>
      <c r="U1959" s="46"/>
      <c r="V1959" s="46"/>
      <c r="W1959" s="46"/>
      <c r="X1959" s="46"/>
      <c r="Y1959" s="46"/>
      <c r="Z1959" s="46"/>
    </row>
    <row r="1960" spans="1:26" ht="13.5" customHeight="1">
      <c r="A1960" s="233">
        <v>874</v>
      </c>
      <c r="B1960" s="33" t="s">
        <v>2567</v>
      </c>
      <c r="C1960" s="34" t="s">
        <v>74</v>
      </c>
      <c r="D1960" s="428"/>
      <c r="E1960" s="116" t="s">
        <v>392</v>
      </c>
      <c r="F1960" s="3" t="s">
        <v>76</v>
      </c>
      <c r="G1960" s="38">
        <v>82</v>
      </c>
      <c r="H1960" s="39">
        <v>4</v>
      </c>
      <c r="I1960" s="39">
        <v>1</v>
      </c>
      <c r="J1960" s="121" t="s">
        <v>33</v>
      </c>
      <c r="K1960" s="41" t="s">
        <v>26</v>
      </c>
      <c r="L1960" s="42" t="str">
        <f t="shared" si="65"/>
        <v>1kg</v>
      </c>
      <c r="M1960" s="43">
        <f t="shared" si="66"/>
        <v>4</v>
      </c>
      <c r="N1960" s="44" t="str">
        <f t="shared" si="67"/>
        <v>4kg</v>
      </c>
      <c r="O1960" s="503">
        <f t="shared" si="69"/>
        <v>328</v>
      </c>
      <c r="P1960" s="46"/>
      <c r="Q1960" s="46"/>
      <c r="R1960" s="46"/>
      <c r="S1960" s="46"/>
      <c r="T1960" s="46"/>
      <c r="U1960" s="46"/>
      <c r="V1960" s="46"/>
      <c r="W1960" s="46"/>
      <c r="X1960" s="46"/>
      <c r="Y1960" s="46"/>
      <c r="Z1960" s="46"/>
    </row>
    <row r="1961" spans="1:26" ht="13.5" customHeight="1">
      <c r="A1961" s="233">
        <v>875</v>
      </c>
      <c r="B1961" s="48" t="s">
        <v>391</v>
      </c>
      <c r="C1961" s="34" t="s">
        <v>74</v>
      </c>
      <c r="D1961" s="428"/>
      <c r="E1961" s="116" t="s">
        <v>392</v>
      </c>
      <c r="F1961" s="3" t="s">
        <v>76</v>
      </c>
      <c r="G1961" s="38">
        <v>79.7</v>
      </c>
      <c r="H1961" s="39">
        <v>9</v>
      </c>
      <c r="I1961" s="39">
        <v>1000</v>
      </c>
      <c r="J1961" s="121" t="s">
        <v>33</v>
      </c>
      <c r="K1961" s="41" t="s">
        <v>26</v>
      </c>
      <c r="L1961" s="42" t="str">
        <f t="shared" si="65"/>
        <v>1000kg</v>
      </c>
      <c r="M1961" s="43">
        <f t="shared" si="66"/>
        <v>9000</v>
      </c>
      <c r="N1961" s="44" t="str">
        <f t="shared" si="67"/>
        <v>9000kg</v>
      </c>
      <c r="O1961" s="51">
        <f t="shared" si="69"/>
        <v>717.30000000000007</v>
      </c>
      <c r="P1961" s="46"/>
      <c r="Q1961" s="46"/>
      <c r="R1961" s="46"/>
      <c r="S1961" s="46"/>
      <c r="T1961" s="46"/>
      <c r="U1961" s="46"/>
      <c r="V1961" s="46"/>
      <c r="W1961" s="46"/>
      <c r="X1961" s="46"/>
      <c r="Y1961" s="46"/>
      <c r="Z1961" s="46"/>
    </row>
    <row r="1962" spans="1:26" ht="13.5" customHeight="1">
      <c r="A1962" s="233">
        <v>876</v>
      </c>
      <c r="B1962" s="33" t="s">
        <v>1442</v>
      </c>
      <c r="C1962" s="34" t="s">
        <v>74</v>
      </c>
      <c r="D1962" s="428"/>
      <c r="E1962" s="116" t="s">
        <v>1443</v>
      </c>
      <c r="F1962" s="3" t="s">
        <v>76</v>
      </c>
      <c r="G1962" s="38">
        <v>39.700000000000003</v>
      </c>
      <c r="H1962" s="39">
        <v>1.5</v>
      </c>
      <c r="I1962" s="39">
        <v>400</v>
      </c>
      <c r="J1962" s="121" t="s">
        <v>59</v>
      </c>
      <c r="K1962" s="41" t="s">
        <v>26</v>
      </c>
      <c r="L1962" s="42" t="str">
        <f t="shared" si="65"/>
        <v>400grams</v>
      </c>
      <c r="M1962" s="43">
        <f t="shared" si="66"/>
        <v>600</v>
      </c>
      <c r="N1962" s="44" t="str">
        <f t="shared" si="67"/>
        <v>600grams</v>
      </c>
      <c r="O1962" s="51">
        <f t="shared" si="69"/>
        <v>59.550000000000004</v>
      </c>
      <c r="P1962" s="46"/>
      <c r="Q1962" s="46"/>
      <c r="R1962" s="46"/>
      <c r="S1962" s="46"/>
      <c r="T1962" s="46"/>
      <c r="U1962" s="46"/>
      <c r="V1962" s="46"/>
      <c r="W1962" s="46"/>
      <c r="X1962" s="46"/>
      <c r="Y1962" s="46"/>
      <c r="Z1962" s="46"/>
    </row>
    <row r="1963" spans="1:26" ht="13.5" customHeight="1">
      <c r="A1963" s="233">
        <v>877</v>
      </c>
      <c r="B1963" s="33" t="s">
        <v>266</v>
      </c>
      <c r="C1963" s="34" t="s">
        <v>74</v>
      </c>
      <c r="D1963" s="428"/>
      <c r="E1963" s="116" t="s">
        <v>262</v>
      </c>
      <c r="F1963" s="3" t="s">
        <v>76</v>
      </c>
      <c r="G1963" s="38">
        <v>41.9</v>
      </c>
      <c r="H1963" s="39">
        <v>3</v>
      </c>
      <c r="I1963" s="39">
        <v>500</v>
      </c>
      <c r="J1963" s="121" t="s">
        <v>59</v>
      </c>
      <c r="K1963" s="41" t="s">
        <v>26</v>
      </c>
      <c r="L1963" s="42" t="str">
        <f t="shared" si="65"/>
        <v>500grams</v>
      </c>
      <c r="M1963" s="43">
        <f t="shared" si="66"/>
        <v>1500</v>
      </c>
      <c r="N1963" s="44" t="str">
        <f t="shared" si="67"/>
        <v>1500grams</v>
      </c>
      <c r="O1963" s="51">
        <f t="shared" si="69"/>
        <v>125.69999999999999</v>
      </c>
      <c r="P1963" s="46"/>
      <c r="Q1963" s="46"/>
      <c r="R1963" s="46"/>
      <c r="S1963" s="46"/>
      <c r="T1963" s="46"/>
      <c r="U1963" s="46"/>
      <c r="V1963" s="46"/>
      <c r="W1963" s="46"/>
      <c r="X1963" s="46"/>
      <c r="Y1963" s="46"/>
      <c r="Z1963" s="46"/>
    </row>
    <row r="1964" spans="1:26" ht="13.5" customHeight="1">
      <c r="A1964" s="233">
        <v>878</v>
      </c>
      <c r="B1964" s="48" t="s">
        <v>2292</v>
      </c>
      <c r="C1964" s="34" t="s">
        <v>74</v>
      </c>
      <c r="D1964" s="428"/>
      <c r="E1964" s="116" t="s">
        <v>970</v>
      </c>
      <c r="F1964" s="3" t="s">
        <v>76</v>
      </c>
      <c r="G1964" s="38">
        <v>139.9</v>
      </c>
      <c r="H1964" s="39">
        <v>4</v>
      </c>
      <c r="I1964" s="39">
        <v>1000</v>
      </c>
      <c r="J1964" s="121" t="s">
        <v>33</v>
      </c>
      <c r="K1964" s="41" t="s">
        <v>26</v>
      </c>
      <c r="L1964" s="42" t="str">
        <f t="shared" si="65"/>
        <v>1000kg</v>
      </c>
      <c r="M1964" s="43">
        <f t="shared" si="66"/>
        <v>4000</v>
      </c>
      <c r="N1964" s="44" t="str">
        <f t="shared" si="67"/>
        <v>4000kg</v>
      </c>
      <c r="O1964" s="51">
        <f t="shared" si="69"/>
        <v>559.6</v>
      </c>
      <c r="P1964" s="46"/>
      <c r="Q1964" s="46"/>
      <c r="R1964" s="46"/>
      <c r="S1964" s="46"/>
      <c r="T1964" s="46"/>
      <c r="U1964" s="46"/>
      <c r="V1964" s="46"/>
      <c r="W1964" s="46"/>
      <c r="X1964" s="46"/>
      <c r="Y1964" s="46"/>
      <c r="Z1964" s="46"/>
    </row>
    <row r="1965" spans="1:26" ht="13.5" customHeight="1">
      <c r="A1965" s="233">
        <v>879</v>
      </c>
      <c r="B1965" s="33" t="s">
        <v>886</v>
      </c>
      <c r="C1965" s="34" t="s">
        <v>74</v>
      </c>
      <c r="D1965" s="428"/>
      <c r="E1965" s="50"/>
      <c r="F1965" s="3" t="s">
        <v>76</v>
      </c>
      <c r="G1965" s="38">
        <v>125</v>
      </c>
      <c r="H1965" s="39">
        <v>2</v>
      </c>
      <c r="I1965" s="39">
        <v>1</v>
      </c>
      <c r="J1965" s="121" t="s">
        <v>42</v>
      </c>
      <c r="K1965" s="41" t="s">
        <v>26</v>
      </c>
      <c r="L1965" s="42" t="str">
        <f t="shared" si="65"/>
        <v>1packs</v>
      </c>
      <c r="M1965" s="43">
        <f t="shared" si="66"/>
        <v>2</v>
      </c>
      <c r="N1965" s="44" t="str">
        <f t="shared" si="67"/>
        <v>2packs</v>
      </c>
      <c r="O1965" s="51">
        <f t="shared" si="69"/>
        <v>250</v>
      </c>
      <c r="P1965" s="46"/>
      <c r="Q1965" s="46"/>
      <c r="R1965" s="46"/>
      <c r="S1965" s="46"/>
      <c r="T1965" s="46"/>
      <c r="U1965" s="46"/>
      <c r="V1965" s="46"/>
      <c r="W1965" s="46"/>
      <c r="X1965" s="46"/>
      <c r="Y1965" s="46"/>
      <c r="Z1965" s="46"/>
    </row>
    <row r="1966" spans="1:26" ht="13.5" customHeight="1">
      <c r="A1966" s="233">
        <v>880</v>
      </c>
      <c r="B1966" s="33" t="s">
        <v>2475</v>
      </c>
      <c r="C1966" s="34" t="s">
        <v>74</v>
      </c>
      <c r="D1966" s="485"/>
      <c r="E1966" s="50" t="s">
        <v>2663</v>
      </c>
      <c r="F1966" s="3" t="s">
        <v>76</v>
      </c>
      <c r="G1966" s="38">
        <v>15</v>
      </c>
      <c r="H1966" s="39">
        <v>3</v>
      </c>
      <c r="I1966" s="39">
        <v>1</v>
      </c>
      <c r="J1966" s="121" t="s">
        <v>42</v>
      </c>
      <c r="K1966" s="41" t="s">
        <v>26</v>
      </c>
      <c r="L1966" s="42" t="str">
        <f t="shared" si="65"/>
        <v>1packs</v>
      </c>
      <c r="M1966" s="43">
        <f t="shared" si="66"/>
        <v>3</v>
      </c>
      <c r="N1966" s="44" t="str">
        <f t="shared" si="67"/>
        <v>3packs</v>
      </c>
      <c r="O1966" s="51">
        <f t="shared" si="69"/>
        <v>45</v>
      </c>
      <c r="P1966" s="46"/>
      <c r="Q1966" s="46"/>
      <c r="R1966" s="46"/>
      <c r="S1966" s="46"/>
      <c r="T1966" s="46"/>
      <c r="U1966" s="46"/>
      <c r="V1966" s="46"/>
      <c r="W1966" s="46"/>
      <c r="X1966" s="46"/>
      <c r="Y1966" s="46"/>
      <c r="Z1966" s="46"/>
    </row>
    <row r="1967" spans="1:26" ht="13.5" customHeight="1">
      <c r="A1967" s="233">
        <v>880</v>
      </c>
      <c r="B1967" s="36" t="s">
        <v>2475</v>
      </c>
      <c r="C1967" s="34" t="s">
        <v>27</v>
      </c>
      <c r="D1967" s="485"/>
      <c r="E1967" s="36" t="s">
        <v>394</v>
      </c>
      <c r="F1967" s="368"/>
      <c r="G1967" s="38">
        <v>25</v>
      </c>
      <c r="H1967" s="39">
        <v>3</v>
      </c>
      <c r="I1967" s="39"/>
      <c r="J1967" s="121"/>
      <c r="K1967" s="41" t="s">
        <v>26</v>
      </c>
      <c r="L1967" s="42" t="str">
        <f t="shared" si="65"/>
        <v/>
      </c>
      <c r="M1967" s="43">
        <f t="shared" si="66"/>
        <v>0</v>
      </c>
      <c r="N1967" s="44" t="str">
        <f t="shared" si="67"/>
        <v>0</v>
      </c>
      <c r="O1967" s="45">
        <f t="shared" si="69"/>
        <v>75</v>
      </c>
      <c r="P1967" s="46"/>
      <c r="Q1967" s="46"/>
      <c r="R1967" s="46"/>
      <c r="S1967" s="46"/>
      <c r="T1967" s="46"/>
      <c r="U1967" s="46"/>
      <c r="V1967" s="46"/>
      <c r="W1967" s="46"/>
      <c r="X1967" s="46"/>
      <c r="Y1967" s="46"/>
      <c r="Z1967" s="46"/>
    </row>
    <row r="1968" spans="1:26" ht="13.5" customHeight="1">
      <c r="A1968" s="233">
        <v>880</v>
      </c>
      <c r="B1968" s="79" t="s">
        <v>2475</v>
      </c>
      <c r="C1968" s="34" t="s">
        <v>47</v>
      </c>
      <c r="D1968" s="46"/>
      <c r="E1968" s="50" t="s">
        <v>394</v>
      </c>
      <c r="F1968" s="46"/>
      <c r="G1968" s="38">
        <v>15</v>
      </c>
      <c r="H1968" s="39">
        <v>6</v>
      </c>
      <c r="I1968" s="39">
        <v>1</v>
      </c>
      <c r="J1968" s="121" t="s">
        <v>42</v>
      </c>
      <c r="K1968" s="46"/>
      <c r="L1968" s="42" t="str">
        <f t="shared" si="65"/>
        <v>1packs</v>
      </c>
      <c r="M1968" s="43">
        <f t="shared" si="66"/>
        <v>6</v>
      </c>
      <c r="N1968" s="44" t="str">
        <f t="shared" si="67"/>
        <v>6packs</v>
      </c>
      <c r="O1968" s="51">
        <f t="shared" si="69"/>
        <v>90</v>
      </c>
      <c r="P1968" s="46"/>
      <c r="Q1968" s="46"/>
      <c r="R1968" s="46"/>
      <c r="S1968" s="46"/>
      <c r="T1968" s="46"/>
      <c r="U1968" s="46"/>
      <c r="V1968" s="46"/>
      <c r="W1968" s="46"/>
      <c r="X1968" s="46"/>
      <c r="Y1968" s="46"/>
      <c r="Z1968" s="46"/>
    </row>
    <row r="1969" spans="1:26" ht="13.5" customHeight="1">
      <c r="A1969" s="233">
        <v>881</v>
      </c>
      <c r="B1969" s="33" t="s">
        <v>2187</v>
      </c>
      <c r="C1969" s="34" t="s">
        <v>74</v>
      </c>
      <c r="D1969" s="485"/>
      <c r="E1969" s="50" t="s">
        <v>2182</v>
      </c>
      <c r="F1969" s="3" t="s">
        <v>76</v>
      </c>
      <c r="G1969" s="38">
        <v>25</v>
      </c>
      <c r="H1969" s="39">
        <v>10</v>
      </c>
      <c r="I1969" s="39">
        <v>1</v>
      </c>
      <c r="J1969" s="121" t="s">
        <v>37</v>
      </c>
      <c r="K1969" s="41" t="s">
        <v>26</v>
      </c>
      <c r="L1969" s="42" t="str">
        <f t="shared" si="65"/>
        <v>1pieces</v>
      </c>
      <c r="M1969" s="43">
        <f t="shared" si="66"/>
        <v>10</v>
      </c>
      <c r="N1969" s="44" t="str">
        <f t="shared" si="67"/>
        <v>10pieces</v>
      </c>
      <c r="O1969" s="51">
        <f t="shared" si="69"/>
        <v>250</v>
      </c>
      <c r="P1969" s="46"/>
      <c r="Q1969" s="46"/>
      <c r="R1969" s="46"/>
      <c r="S1969" s="46"/>
      <c r="T1969" s="46"/>
      <c r="U1969" s="46"/>
      <c r="V1969" s="46"/>
      <c r="W1969" s="46"/>
      <c r="X1969" s="46"/>
      <c r="Y1969" s="46"/>
      <c r="Z1969" s="46"/>
    </row>
    <row r="1970" spans="1:26" ht="13.5" customHeight="1">
      <c r="A1970" s="233">
        <v>882</v>
      </c>
      <c r="B1970" s="33" t="s">
        <v>2181</v>
      </c>
      <c r="C1970" s="34" t="s">
        <v>74</v>
      </c>
      <c r="D1970" s="485"/>
      <c r="E1970" s="50" t="s">
        <v>2182</v>
      </c>
      <c r="F1970" s="3" t="s">
        <v>76</v>
      </c>
      <c r="G1970" s="38">
        <v>32.5</v>
      </c>
      <c r="H1970" s="39">
        <v>8</v>
      </c>
      <c r="I1970" s="39">
        <v>1</v>
      </c>
      <c r="J1970" s="121" t="s">
        <v>37</v>
      </c>
      <c r="K1970" s="41" t="s">
        <v>26</v>
      </c>
      <c r="L1970" s="42" t="str">
        <f t="shared" si="65"/>
        <v>1pieces</v>
      </c>
      <c r="M1970" s="43">
        <f t="shared" si="66"/>
        <v>8</v>
      </c>
      <c r="N1970" s="44" t="str">
        <f t="shared" si="67"/>
        <v>8pieces</v>
      </c>
      <c r="O1970" s="51">
        <f t="shared" si="69"/>
        <v>260</v>
      </c>
      <c r="P1970" s="46"/>
      <c r="Q1970" s="46"/>
      <c r="R1970" s="46"/>
      <c r="S1970" s="46"/>
      <c r="T1970" s="46"/>
      <c r="U1970" s="46"/>
      <c r="V1970" s="46"/>
      <c r="W1970" s="46"/>
      <c r="X1970" s="46"/>
      <c r="Y1970" s="46"/>
      <c r="Z1970" s="46"/>
    </row>
    <row r="1971" spans="1:26" ht="13.5" customHeight="1">
      <c r="A1971" s="233">
        <v>883</v>
      </c>
      <c r="B1971" s="33" t="s">
        <v>1832</v>
      </c>
      <c r="C1971" s="34" t="s">
        <v>74</v>
      </c>
      <c r="D1971" s="485"/>
      <c r="E1971" s="50"/>
      <c r="F1971" s="3" t="s">
        <v>76</v>
      </c>
      <c r="G1971" s="38">
        <v>5</v>
      </c>
      <c r="H1971" s="39">
        <v>140</v>
      </c>
      <c r="I1971" s="39">
        <v>1</v>
      </c>
      <c r="J1971" s="121" t="s">
        <v>37</v>
      </c>
      <c r="K1971" s="41" t="s">
        <v>26</v>
      </c>
      <c r="L1971" s="42" t="str">
        <f t="shared" si="65"/>
        <v>1pieces</v>
      </c>
      <c r="M1971" s="43">
        <f t="shared" si="66"/>
        <v>140</v>
      </c>
      <c r="N1971" s="44" t="str">
        <f t="shared" si="67"/>
        <v>140pieces</v>
      </c>
      <c r="O1971" s="51">
        <f t="shared" si="69"/>
        <v>700</v>
      </c>
      <c r="P1971" s="46"/>
      <c r="Q1971" s="46"/>
      <c r="R1971" s="46"/>
      <c r="S1971" s="46"/>
      <c r="T1971" s="46"/>
      <c r="U1971" s="46"/>
      <c r="V1971" s="46"/>
      <c r="W1971" s="46"/>
      <c r="X1971" s="46"/>
      <c r="Y1971" s="46"/>
      <c r="Z1971" s="46"/>
    </row>
    <row r="1972" spans="1:26" ht="13.5" customHeight="1">
      <c r="A1972" s="233">
        <v>884</v>
      </c>
      <c r="B1972" s="33" t="s">
        <v>2087</v>
      </c>
      <c r="C1972" s="34" t="s">
        <v>74</v>
      </c>
      <c r="D1972" s="485"/>
      <c r="E1972" s="50" t="s">
        <v>2086</v>
      </c>
      <c r="F1972" s="3" t="s">
        <v>76</v>
      </c>
      <c r="G1972" s="38">
        <v>1275</v>
      </c>
      <c r="H1972" s="39">
        <v>35</v>
      </c>
      <c r="I1972" s="39">
        <v>1</v>
      </c>
      <c r="J1972" s="121" t="s">
        <v>2088</v>
      </c>
      <c r="K1972" s="41" t="s">
        <v>26</v>
      </c>
      <c r="L1972" s="42" t="str">
        <f t="shared" si="65"/>
        <v>1sacks</v>
      </c>
      <c r="M1972" s="43">
        <f t="shared" si="66"/>
        <v>35</v>
      </c>
      <c r="N1972" s="44" t="str">
        <f t="shared" si="67"/>
        <v>35sacks</v>
      </c>
      <c r="O1972" s="51">
        <f t="shared" si="69"/>
        <v>44625</v>
      </c>
      <c r="P1972" s="46"/>
      <c r="Q1972" s="46"/>
      <c r="R1972" s="46"/>
      <c r="S1972" s="46"/>
      <c r="T1972" s="46"/>
      <c r="U1972" s="46"/>
      <c r="V1972" s="46"/>
      <c r="W1972" s="46"/>
      <c r="X1972" s="46"/>
      <c r="Y1972" s="46"/>
      <c r="Z1972" s="46"/>
    </row>
    <row r="1973" spans="1:26" ht="13.5" customHeight="1">
      <c r="A1973" s="233">
        <v>885</v>
      </c>
      <c r="B1973" s="48" t="s">
        <v>1009</v>
      </c>
      <c r="C1973" s="34" t="s">
        <v>74</v>
      </c>
      <c r="D1973" s="485"/>
      <c r="E1973" s="50" t="s">
        <v>970</v>
      </c>
      <c r="F1973" s="3" t="s">
        <v>76</v>
      </c>
      <c r="G1973" s="38">
        <v>28.02</v>
      </c>
      <c r="H1973" s="39">
        <v>28</v>
      </c>
      <c r="I1973" s="39">
        <v>220</v>
      </c>
      <c r="J1973" s="121" t="s">
        <v>29</v>
      </c>
      <c r="K1973" s="229" t="s">
        <v>26</v>
      </c>
      <c r="L1973" s="42" t="str">
        <f t="shared" si="65"/>
        <v>220ml</v>
      </c>
      <c r="M1973" s="43">
        <f t="shared" si="66"/>
        <v>6160</v>
      </c>
      <c r="N1973" s="44" t="str">
        <f t="shared" si="67"/>
        <v>6160ml</v>
      </c>
      <c r="O1973" s="51">
        <f t="shared" si="69"/>
        <v>784.56</v>
      </c>
      <c r="P1973" s="46"/>
      <c r="Q1973" s="46"/>
      <c r="R1973" s="46"/>
      <c r="S1973" s="46"/>
      <c r="T1973" s="46"/>
      <c r="U1973" s="46"/>
      <c r="V1973" s="46"/>
      <c r="W1973" s="46"/>
      <c r="X1973" s="46"/>
      <c r="Y1973" s="46"/>
      <c r="Z1973" s="46"/>
    </row>
    <row r="1974" spans="1:26" ht="13.5" customHeight="1">
      <c r="A1974" s="233">
        <v>886</v>
      </c>
      <c r="B1974" s="33" t="s">
        <v>425</v>
      </c>
      <c r="C1974" s="34" t="s">
        <v>74</v>
      </c>
      <c r="D1974" s="485"/>
      <c r="E1974" s="50"/>
      <c r="F1974" s="3" t="s">
        <v>76</v>
      </c>
      <c r="G1974" s="38">
        <v>12.49</v>
      </c>
      <c r="H1974" s="39">
        <v>65</v>
      </c>
      <c r="I1974" s="39">
        <v>230</v>
      </c>
      <c r="J1974" s="121" t="s">
        <v>29</v>
      </c>
      <c r="K1974" s="41" t="s">
        <v>26</v>
      </c>
      <c r="L1974" s="42" t="str">
        <f t="shared" si="65"/>
        <v>230ml</v>
      </c>
      <c r="M1974" s="43">
        <f t="shared" si="66"/>
        <v>14950</v>
      </c>
      <c r="N1974" s="44" t="str">
        <f t="shared" si="67"/>
        <v>14950ml</v>
      </c>
      <c r="O1974" s="51">
        <f t="shared" si="69"/>
        <v>811.85</v>
      </c>
      <c r="P1974" s="46"/>
      <c r="Q1974" s="46"/>
      <c r="R1974" s="46"/>
      <c r="S1974" s="46"/>
      <c r="T1974" s="46"/>
      <c r="U1974" s="46"/>
      <c r="V1974" s="46"/>
      <c r="W1974" s="46"/>
      <c r="X1974" s="46"/>
      <c r="Y1974" s="46"/>
      <c r="Z1974" s="46"/>
    </row>
    <row r="1975" spans="1:26" ht="13.5" customHeight="1">
      <c r="A1975" s="233">
        <v>887</v>
      </c>
      <c r="B1975" s="48" t="s">
        <v>1065</v>
      </c>
      <c r="C1975" s="34" t="s">
        <v>74</v>
      </c>
      <c r="D1975" s="485"/>
      <c r="E1975" s="116" t="s">
        <v>1066</v>
      </c>
      <c r="F1975" s="3" t="s">
        <v>76</v>
      </c>
      <c r="G1975" s="38">
        <v>36.03</v>
      </c>
      <c r="H1975" s="39">
        <v>14</v>
      </c>
      <c r="I1975" s="39">
        <v>500</v>
      </c>
      <c r="J1975" s="121" t="s">
        <v>29</v>
      </c>
      <c r="K1975" s="41" t="s">
        <v>26</v>
      </c>
      <c r="L1975" s="42" t="str">
        <f t="shared" si="65"/>
        <v>500ml</v>
      </c>
      <c r="M1975" s="43">
        <f t="shared" si="66"/>
        <v>7000</v>
      </c>
      <c r="N1975" s="44" t="str">
        <f t="shared" si="67"/>
        <v>7000ml</v>
      </c>
      <c r="O1975" s="51">
        <f t="shared" si="69"/>
        <v>504.42</v>
      </c>
      <c r="P1975" s="46"/>
      <c r="Q1975" s="46"/>
      <c r="R1975" s="46"/>
      <c r="S1975" s="46"/>
      <c r="T1975" s="46"/>
      <c r="U1975" s="46"/>
      <c r="V1975" s="46"/>
      <c r="W1975" s="46"/>
      <c r="X1975" s="46"/>
      <c r="Y1975" s="46"/>
      <c r="Z1975" s="46"/>
    </row>
    <row r="1976" spans="1:26" ht="13.5" customHeight="1">
      <c r="A1976" s="233">
        <v>888</v>
      </c>
      <c r="B1976" s="33" t="s">
        <v>1631</v>
      </c>
      <c r="C1976" s="34" t="s">
        <v>74</v>
      </c>
      <c r="D1976" s="485"/>
      <c r="E1976" s="50" t="s">
        <v>1632</v>
      </c>
      <c r="F1976" s="3" t="s">
        <v>76</v>
      </c>
      <c r="G1976" s="38">
        <v>14.25</v>
      </c>
      <c r="H1976" s="39">
        <v>44</v>
      </c>
      <c r="I1976" s="39">
        <v>250</v>
      </c>
      <c r="J1976" s="121" t="s">
        <v>29</v>
      </c>
      <c r="K1976" s="41" t="s">
        <v>26</v>
      </c>
      <c r="L1976" s="42" t="str">
        <f t="shared" si="65"/>
        <v>250ml</v>
      </c>
      <c r="M1976" s="43">
        <f t="shared" si="66"/>
        <v>11000</v>
      </c>
      <c r="N1976" s="44" t="str">
        <f t="shared" si="67"/>
        <v>11000ml</v>
      </c>
      <c r="O1976" s="51">
        <f t="shared" si="69"/>
        <v>627</v>
      </c>
      <c r="P1976" s="46"/>
      <c r="Q1976" s="46"/>
      <c r="R1976" s="46"/>
      <c r="S1976" s="46"/>
      <c r="T1976" s="46"/>
      <c r="U1976" s="46"/>
      <c r="V1976" s="46"/>
      <c r="W1976" s="46"/>
      <c r="X1976" s="46"/>
      <c r="Y1976" s="46"/>
      <c r="Z1976" s="46"/>
    </row>
    <row r="1977" spans="1:26" ht="13.5" customHeight="1">
      <c r="A1977" s="233">
        <v>889</v>
      </c>
      <c r="B1977" s="48" t="s">
        <v>282</v>
      </c>
      <c r="C1977" s="34" t="s">
        <v>74</v>
      </c>
      <c r="D1977" s="485"/>
      <c r="E1977" s="50"/>
      <c r="F1977" s="3" t="s">
        <v>76</v>
      </c>
      <c r="G1977" s="38">
        <v>12.9</v>
      </c>
      <c r="H1977" s="39">
        <v>34</v>
      </c>
      <c r="I1977" s="39">
        <v>33</v>
      </c>
      <c r="J1977" s="121" t="s">
        <v>59</v>
      </c>
      <c r="K1977" s="41" t="s">
        <v>26</v>
      </c>
      <c r="L1977" s="42" t="str">
        <f t="shared" si="65"/>
        <v>33grams</v>
      </c>
      <c r="M1977" s="43">
        <f t="shared" si="66"/>
        <v>1122</v>
      </c>
      <c r="N1977" s="44" t="str">
        <f t="shared" si="67"/>
        <v>1122grams</v>
      </c>
      <c r="O1977" s="51">
        <f t="shared" si="69"/>
        <v>438.6</v>
      </c>
      <c r="P1977" s="46"/>
      <c r="Q1977" s="46"/>
      <c r="R1977" s="46"/>
      <c r="S1977" s="46"/>
      <c r="T1977" s="46"/>
      <c r="U1977" s="46"/>
      <c r="V1977" s="46"/>
      <c r="W1977" s="46"/>
      <c r="X1977" s="46"/>
      <c r="Y1977" s="46"/>
      <c r="Z1977" s="46"/>
    </row>
    <row r="1978" spans="1:26" ht="13.5" customHeight="1">
      <c r="A1978" s="233">
        <v>889</v>
      </c>
      <c r="B1978" s="79" t="s">
        <v>282</v>
      </c>
      <c r="C1978" s="34" t="s">
        <v>47</v>
      </c>
      <c r="D1978" s="46"/>
      <c r="E1978" s="116" t="s">
        <v>283</v>
      </c>
      <c r="F1978" s="46"/>
      <c r="G1978" s="38">
        <v>8.92</v>
      </c>
      <c r="H1978" s="39">
        <v>231</v>
      </c>
      <c r="I1978" s="39">
        <v>1</v>
      </c>
      <c r="J1978" s="121" t="s">
        <v>37</v>
      </c>
      <c r="K1978" s="46"/>
      <c r="L1978" s="42" t="str">
        <f t="shared" si="65"/>
        <v>1pieces</v>
      </c>
      <c r="M1978" s="43">
        <f t="shared" si="66"/>
        <v>231</v>
      </c>
      <c r="N1978" s="44" t="str">
        <f t="shared" si="67"/>
        <v>231pieces</v>
      </c>
      <c r="O1978" s="51">
        <f t="shared" si="69"/>
        <v>2060.52</v>
      </c>
      <c r="P1978" s="46"/>
      <c r="Q1978" s="46"/>
      <c r="R1978" s="46"/>
      <c r="S1978" s="46"/>
      <c r="T1978" s="46"/>
      <c r="U1978" s="46"/>
      <c r="V1978" s="46"/>
      <c r="W1978" s="46"/>
      <c r="X1978" s="46"/>
      <c r="Y1978" s="46"/>
      <c r="Z1978" s="46"/>
    </row>
    <row r="1979" spans="1:26" ht="13.5" customHeight="1">
      <c r="A1979" s="233">
        <v>889</v>
      </c>
      <c r="B1979" s="57" t="s">
        <v>282</v>
      </c>
      <c r="C1979" s="94" t="s">
        <v>68</v>
      </c>
      <c r="D1979" s="46"/>
      <c r="E1979" s="116"/>
      <c r="F1979" s="46"/>
      <c r="G1979" s="212">
        <v>8.75</v>
      </c>
      <c r="H1979" s="213">
        <v>206</v>
      </c>
      <c r="I1979" s="213">
        <v>1</v>
      </c>
      <c r="J1979" s="215" t="s">
        <v>37</v>
      </c>
      <c r="K1979" s="46"/>
      <c r="L1979" s="42" t="str">
        <f t="shared" si="65"/>
        <v>1pieces</v>
      </c>
      <c r="M1979" s="43">
        <f t="shared" si="66"/>
        <v>206</v>
      </c>
      <c r="N1979" s="44" t="str">
        <f t="shared" si="67"/>
        <v>206pieces</v>
      </c>
      <c r="O1979" s="51">
        <f t="shared" si="69"/>
        <v>1802.5</v>
      </c>
      <c r="P1979" s="46"/>
      <c r="Q1979" s="46"/>
      <c r="R1979" s="46"/>
      <c r="S1979" s="46"/>
      <c r="T1979" s="46"/>
      <c r="U1979" s="46"/>
      <c r="V1979" s="46"/>
      <c r="W1979" s="46"/>
      <c r="X1979" s="46"/>
      <c r="Y1979" s="46"/>
      <c r="Z1979" s="46"/>
    </row>
    <row r="1980" spans="1:26" ht="13.5" customHeight="1">
      <c r="A1980" s="233">
        <v>890</v>
      </c>
      <c r="B1980" s="209" t="s">
        <v>319</v>
      </c>
      <c r="C1980" s="34" t="s">
        <v>74</v>
      </c>
      <c r="D1980" s="485"/>
      <c r="E1980" s="116" t="s">
        <v>312</v>
      </c>
      <c r="F1980" s="368" t="s">
        <v>76</v>
      </c>
      <c r="G1980" s="38">
        <v>8.5</v>
      </c>
      <c r="H1980" s="39">
        <v>92</v>
      </c>
      <c r="I1980" s="39">
        <v>20</v>
      </c>
      <c r="J1980" s="121" t="s">
        <v>59</v>
      </c>
      <c r="K1980" s="41" t="s">
        <v>26</v>
      </c>
      <c r="L1980" s="42" t="str">
        <f t="shared" si="65"/>
        <v>20grams</v>
      </c>
      <c r="M1980" s="43">
        <f t="shared" si="66"/>
        <v>1840</v>
      </c>
      <c r="N1980" s="44" t="str">
        <f t="shared" si="67"/>
        <v>1840grams</v>
      </c>
      <c r="O1980" s="51">
        <f t="shared" si="69"/>
        <v>782</v>
      </c>
      <c r="P1980" s="46"/>
      <c r="Q1980" s="46"/>
      <c r="R1980" s="46"/>
      <c r="S1980" s="46"/>
      <c r="T1980" s="46"/>
      <c r="U1980" s="46"/>
      <c r="V1980" s="46"/>
      <c r="W1980" s="46"/>
      <c r="X1980" s="46"/>
      <c r="Y1980" s="46"/>
      <c r="Z1980" s="46"/>
    </row>
    <row r="1981" spans="1:26" ht="13.5" customHeight="1">
      <c r="A1981" s="233">
        <v>891</v>
      </c>
      <c r="B1981" s="48" t="s">
        <v>314</v>
      </c>
      <c r="C1981" s="34" t="s">
        <v>74</v>
      </c>
      <c r="D1981" s="485"/>
      <c r="E1981" s="116" t="s">
        <v>312</v>
      </c>
      <c r="F1981" s="368" t="s">
        <v>76</v>
      </c>
      <c r="G1981" s="38">
        <v>8.5</v>
      </c>
      <c r="H1981" s="39">
        <v>113</v>
      </c>
      <c r="I1981" s="39">
        <v>20</v>
      </c>
      <c r="J1981" s="121" t="s">
        <v>59</v>
      </c>
      <c r="K1981" s="41" t="s">
        <v>26</v>
      </c>
      <c r="L1981" s="42" t="str">
        <f t="shared" si="65"/>
        <v>20grams</v>
      </c>
      <c r="M1981" s="43">
        <f t="shared" si="66"/>
        <v>2260</v>
      </c>
      <c r="N1981" s="44" t="str">
        <f t="shared" si="67"/>
        <v>2260grams</v>
      </c>
      <c r="O1981" s="51">
        <f t="shared" si="69"/>
        <v>960.5</v>
      </c>
      <c r="P1981" s="46"/>
      <c r="Q1981" s="46"/>
      <c r="R1981" s="46"/>
      <c r="S1981" s="46"/>
      <c r="T1981" s="46"/>
      <c r="U1981" s="46"/>
      <c r="V1981" s="46"/>
      <c r="W1981" s="46"/>
      <c r="X1981" s="46"/>
      <c r="Y1981" s="46"/>
      <c r="Z1981" s="46"/>
    </row>
    <row r="1982" spans="1:26" ht="13.5" customHeight="1">
      <c r="A1982" s="233">
        <v>892</v>
      </c>
      <c r="B1982" s="209" t="s">
        <v>382</v>
      </c>
      <c r="C1982" s="34" t="s">
        <v>74</v>
      </c>
      <c r="D1982" s="485"/>
      <c r="E1982" s="116" t="s">
        <v>312</v>
      </c>
      <c r="F1982" s="368" t="s">
        <v>76</v>
      </c>
      <c r="G1982" s="38">
        <v>8.5</v>
      </c>
      <c r="H1982" s="39">
        <v>21</v>
      </c>
      <c r="I1982" s="39">
        <v>20</v>
      </c>
      <c r="J1982" s="121" t="s">
        <v>59</v>
      </c>
      <c r="K1982" s="41" t="s">
        <v>26</v>
      </c>
      <c r="L1982" s="42" t="str">
        <f t="shared" si="65"/>
        <v>20grams</v>
      </c>
      <c r="M1982" s="43">
        <f t="shared" si="66"/>
        <v>420</v>
      </c>
      <c r="N1982" s="44" t="str">
        <f t="shared" si="67"/>
        <v>420grams</v>
      </c>
      <c r="O1982" s="51">
        <f t="shared" si="69"/>
        <v>178.5</v>
      </c>
      <c r="P1982" s="46"/>
      <c r="Q1982" s="46"/>
      <c r="R1982" s="46"/>
      <c r="S1982" s="46"/>
      <c r="T1982" s="46"/>
      <c r="U1982" s="46"/>
      <c r="V1982" s="46"/>
      <c r="W1982" s="46"/>
      <c r="X1982" s="46"/>
      <c r="Y1982" s="46"/>
      <c r="Z1982" s="46"/>
    </row>
    <row r="1983" spans="1:26" ht="13.5" customHeight="1">
      <c r="A1983" s="233">
        <v>893</v>
      </c>
      <c r="B1983" s="33" t="s">
        <v>1731</v>
      </c>
      <c r="C1983" s="34" t="s">
        <v>74</v>
      </c>
      <c r="D1983" s="485"/>
      <c r="E1983" s="50" t="s">
        <v>79</v>
      </c>
      <c r="F1983" s="368" t="s">
        <v>76</v>
      </c>
      <c r="G1983" s="38">
        <v>7.7</v>
      </c>
      <c r="H1983" s="39">
        <v>126</v>
      </c>
      <c r="I1983" s="39">
        <v>20</v>
      </c>
      <c r="J1983" s="121" t="s">
        <v>59</v>
      </c>
      <c r="K1983" s="41" t="s">
        <v>26</v>
      </c>
      <c r="L1983" s="42" t="str">
        <f t="shared" si="65"/>
        <v>20grams</v>
      </c>
      <c r="M1983" s="43">
        <f t="shared" si="66"/>
        <v>2520</v>
      </c>
      <c r="N1983" s="44" t="str">
        <f t="shared" si="67"/>
        <v>2520grams</v>
      </c>
      <c r="O1983" s="51">
        <f t="shared" si="69"/>
        <v>970.2</v>
      </c>
      <c r="P1983" s="46"/>
      <c r="Q1983" s="46"/>
      <c r="R1983" s="46"/>
      <c r="S1983" s="46"/>
      <c r="T1983" s="46"/>
      <c r="U1983" s="46"/>
      <c r="V1983" s="46"/>
      <c r="W1983" s="46"/>
      <c r="X1983" s="46"/>
      <c r="Y1983" s="46"/>
      <c r="Z1983" s="46"/>
    </row>
    <row r="1984" spans="1:26" ht="13.5" customHeight="1">
      <c r="A1984" s="233">
        <v>894</v>
      </c>
      <c r="B1984" s="33" t="s">
        <v>1720</v>
      </c>
      <c r="C1984" s="34" t="s">
        <v>74</v>
      </c>
      <c r="D1984" s="485"/>
      <c r="E1984" s="50" t="s">
        <v>79</v>
      </c>
      <c r="F1984" s="368" t="s">
        <v>76</v>
      </c>
      <c r="G1984" s="38">
        <v>13.9</v>
      </c>
      <c r="H1984" s="39">
        <v>62</v>
      </c>
      <c r="I1984" s="39">
        <v>40</v>
      </c>
      <c r="J1984" s="121" t="s">
        <v>59</v>
      </c>
      <c r="K1984" s="41" t="s">
        <v>26</v>
      </c>
      <c r="L1984" s="42" t="str">
        <f t="shared" si="65"/>
        <v>40grams</v>
      </c>
      <c r="M1984" s="43">
        <f t="shared" si="66"/>
        <v>2480</v>
      </c>
      <c r="N1984" s="44" t="str">
        <f t="shared" si="67"/>
        <v>2480grams</v>
      </c>
      <c r="O1984" s="51">
        <f t="shared" si="69"/>
        <v>861.80000000000007</v>
      </c>
      <c r="P1984" s="46"/>
      <c r="Q1984" s="46"/>
      <c r="R1984" s="46"/>
      <c r="S1984" s="46"/>
      <c r="T1984" s="46"/>
      <c r="U1984" s="46"/>
      <c r="V1984" s="46"/>
      <c r="W1984" s="46"/>
      <c r="X1984" s="46"/>
      <c r="Y1984" s="46"/>
      <c r="Z1984" s="46"/>
    </row>
    <row r="1985" spans="1:26" ht="13.5" customHeight="1">
      <c r="A1985" s="233">
        <v>894</v>
      </c>
      <c r="B1985" s="57" t="s">
        <v>1720</v>
      </c>
      <c r="C1985" s="94" t="s">
        <v>68</v>
      </c>
      <c r="D1985" s="46"/>
      <c r="E1985" s="116"/>
      <c r="F1985" s="46"/>
      <c r="G1985" s="212">
        <v>8.51</v>
      </c>
      <c r="H1985" s="213">
        <v>100</v>
      </c>
      <c r="I1985" s="326">
        <v>10</v>
      </c>
      <c r="J1985" s="215" t="s">
        <v>37</v>
      </c>
      <c r="K1985" s="46"/>
      <c r="L1985" s="42" t="str">
        <f t="shared" si="65"/>
        <v>10pieces</v>
      </c>
      <c r="M1985" s="43">
        <f t="shared" si="66"/>
        <v>1000</v>
      </c>
      <c r="N1985" s="44" t="str">
        <f t="shared" si="67"/>
        <v>1000pieces</v>
      </c>
      <c r="O1985" s="51">
        <f t="shared" si="69"/>
        <v>851</v>
      </c>
      <c r="P1985" s="46"/>
      <c r="Q1985" s="46"/>
      <c r="R1985" s="46"/>
      <c r="S1985" s="46"/>
      <c r="T1985" s="46"/>
      <c r="U1985" s="46"/>
      <c r="V1985" s="46"/>
      <c r="W1985" s="46"/>
      <c r="X1985" s="46"/>
      <c r="Y1985" s="46"/>
      <c r="Z1985" s="46"/>
    </row>
    <row r="1986" spans="1:26" ht="13.5" customHeight="1">
      <c r="A1986" s="233">
        <v>895</v>
      </c>
      <c r="B1986" s="33" t="s">
        <v>1719</v>
      </c>
      <c r="C1986" s="34" t="s">
        <v>74</v>
      </c>
      <c r="D1986" s="485"/>
      <c r="E1986" s="50" t="s">
        <v>79</v>
      </c>
      <c r="F1986" s="368" t="s">
        <v>76</v>
      </c>
      <c r="G1986" s="38">
        <v>3.1</v>
      </c>
      <c r="H1986" s="39">
        <v>1770</v>
      </c>
      <c r="I1986" s="39">
        <v>1.9</v>
      </c>
      <c r="J1986" s="121" t="s">
        <v>59</v>
      </c>
      <c r="K1986" s="41" t="s">
        <v>26</v>
      </c>
      <c r="L1986" s="42" t="str">
        <f t="shared" si="65"/>
        <v>1.9grams</v>
      </c>
      <c r="M1986" s="43">
        <f t="shared" si="66"/>
        <v>3363</v>
      </c>
      <c r="N1986" s="44" t="str">
        <f t="shared" si="67"/>
        <v>3363grams</v>
      </c>
      <c r="O1986" s="51">
        <f t="shared" si="69"/>
        <v>5487</v>
      </c>
      <c r="P1986" s="46"/>
      <c r="Q1986" s="46"/>
      <c r="R1986" s="46"/>
      <c r="S1986" s="46"/>
      <c r="T1986" s="46"/>
      <c r="U1986" s="46"/>
      <c r="V1986" s="46"/>
      <c r="W1986" s="46"/>
      <c r="X1986" s="46"/>
      <c r="Y1986" s="46"/>
      <c r="Z1986" s="46"/>
    </row>
    <row r="1987" spans="1:26" ht="13.5" customHeight="1">
      <c r="A1987" s="233">
        <v>896</v>
      </c>
      <c r="B1987" s="33" t="s">
        <v>541</v>
      </c>
      <c r="C1987" s="34" t="s">
        <v>74</v>
      </c>
      <c r="D1987" s="485"/>
      <c r="E1987" s="50" t="s">
        <v>542</v>
      </c>
      <c r="F1987" s="368" t="s">
        <v>76</v>
      </c>
      <c r="G1987" s="38">
        <v>21.22</v>
      </c>
      <c r="H1987" s="39">
        <v>63</v>
      </c>
      <c r="I1987" s="39">
        <v>48</v>
      </c>
      <c r="J1987" s="121" t="s">
        <v>59</v>
      </c>
      <c r="K1987" s="41" t="s">
        <v>26</v>
      </c>
      <c r="L1987" s="42" t="str">
        <f t="shared" si="65"/>
        <v>48grams</v>
      </c>
      <c r="M1987" s="43">
        <f t="shared" si="66"/>
        <v>3024</v>
      </c>
      <c r="N1987" s="44" t="str">
        <f t="shared" si="67"/>
        <v>3024grams</v>
      </c>
      <c r="O1987" s="51">
        <f t="shared" si="69"/>
        <v>1336.86</v>
      </c>
      <c r="P1987" s="46"/>
      <c r="Q1987" s="46"/>
      <c r="R1987" s="46"/>
      <c r="S1987" s="46"/>
      <c r="T1987" s="46"/>
      <c r="U1987" s="46"/>
      <c r="V1987" s="46"/>
      <c r="W1987" s="46"/>
      <c r="X1987" s="46"/>
      <c r="Y1987" s="46"/>
      <c r="Z1987" s="46"/>
    </row>
    <row r="1988" spans="1:26" ht="13.5" customHeight="1">
      <c r="A1988" s="233">
        <v>897</v>
      </c>
      <c r="B1988" s="33" t="s">
        <v>1285</v>
      </c>
      <c r="C1988" s="34" t="s">
        <v>74</v>
      </c>
      <c r="D1988" s="485"/>
      <c r="E1988" s="50" t="s">
        <v>542</v>
      </c>
      <c r="F1988" s="368" t="s">
        <v>76</v>
      </c>
      <c r="G1988" s="38">
        <v>25.3</v>
      </c>
      <c r="H1988" s="39">
        <v>36</v>
      </c>
      <c r="I1988" s="39">
        <v>40</v>
      </c>
      <c r="J1988" s="121" t="s">
        <v>59</v>
      </c>
      <c r="K1988" s="41" t="s">
        <v>26</v>
      </c>
      <c r="L1988" s="42" t="str">
        <f t="shared" si="65"/>
        <v>40grams</v>
      </c>
      <c r="M1988" s="43">
        <f t="shared" si="66"/>
        <v>1440</v>
      </c>
      <c r="N1988" s="44" t="str">
        <f t="shared" si="67"/>
        <v>1440grams</v>
      </c>
      <c r="O1988" s="51">
        <f t="shared" si="69"/>
        <v>910.80000000000007</v>
      </c>
      <c r="P1988" s="46"/>
      <c r="Q1988" s="46"/>
      <c r="R1988" s="46"/>
      <c r="S1988" s="46"/>
      <c r="T1988" s="46"/>
      <c r="U1988" s="46"/>
      <c r="V1988" s="46"/>
      <c r="W1988" s="46"/>
      <c r="X1988" s="46"/>
      <c r="Y1988" s="46"/>
      <c r="Z1988" s="46"/>
    </row>
    <row r="1989" spans="1:26" ht="13.5" customHeight="1">
      <c r="A1989" s="233">
        <v>898</v>
      </c>
      <c r="B1989" s="209" t="s">
        <v>2304</v>
      </c>
      <c r="C1989" s="34" t="s">
        <v>74</v>
      </c>
      <c r="D1989" s="485"/>
      <c r="E1989" s="116" t="s">
        <v>542</v>
      </c>
      <c r="F1989" s="368" t="s">
        <v>76</v>
      </c>
      <c r="G1989" s="38">
        <v>21.22</v>
      </c>
      <c r="H1989" s="39">
        <v>37</v>
      </c>
      <c r="I1989" s="39">
        <v>40</v>
      </c>
      <c r="J1989" s="121" t="s">
        <v>59</v>
      </c>
      <c r="K1989" s="41" t="s">
        <v>26</v>
      </c>
      <c r="L1989" s="42" t="str">
        <f t="shared" si="65"/>
        <v>40grams</v>
      </c>
      <c r="M1989" s="43">
        <f t="shared" si="66"/>
        <v>1480</v>
      </c>
      <c r="N1989" s="44" t="str">
        <f t="shared" si="67"/>
        <v>1480grams</v>
      </c>
      <c r="O1989" s="51">
        <f t="shared" si="69"/>
        <v>785.14</v>
      </c>
      <c r="P1989" s="46"/>
      <c r="Q1989" s="46"/>
      <c r="R1989" s="46"/>
      <c r="S1989" s="46"/>
      <c r="T1989" s="46"/>
      <c r="U1989" s="46"/>
      <c r="V1989" s="46"/>
      <c r="W1989" s="46"/>
      <c r="X1989" s="46"/>
      <c r="Y1989" s="46"/>
      <c r="Z1989" s="46"/>
    </row>
    <row r="1990" spans="1:26" ht="13.5" customHeight="1">
      <c r="A1990" s="233">
        <v>899</v>
      </c>
      <c r="B1990" s="33" t="s">
        <v>2257</v>
      </c>
      <c r="C1990" s="34" t="s">
        <v>74</v>
      </c>
      <c r="D1990" s="626"/>
      <c r="E1990" s="50"/>
      <c r="F1990" s="368" t="s">
        <v>76</v>
      </c>
      <c r="G1990" s="38">
        <v>12</v>
      </c>
      <c r="H1990" s="39">
        <v>65</v>
      </c>
      <c r="I1990" s="39">
        <v>1</v>
      </c>
      <c r="J1990" s="121" t="s">
        <v>2258</v>
      </c>
      <c r="K1990" s="41" t="s">
        <v>26</v>
      </c>
      <c r="L1990" s="42" t="str">
        <f t="shared" si="65"/>
        <v>1pair</v>
      </c>
      <c r="M1990" s="43">
        <f t="shared" si="66"/>
        <v>65</v>
      </c>
      <c r="N1990" s="44" t="str">
        <f t="shared" si="67"/>
        <v>65pair</v>
      </c>
      <c r="O1990" s="51">
        <f t="shared" si="69"/>
        <v>780</v>
      </c>
      <c r="P1990" s="46"/>
      <c r="Q1990" s="46"/>
      <c r="R1990" s="46"/>
      <c r="S1990" s="46"/>
      <c r="T1990" s="46"/>
      <c r="U1990" s="46"/>
      <c r="V1990" s="46"/>
      <c r="W1990" s="46"/>
      <c r="X1990" s="46"/>
      <c r="Y1990" s="46"/>
      <c r="Z1990" s="46"/>
    </row>
    <row r="1991" spans="1:26" ht="13.5" customHeight="1">
      <c r="A1991" s="233">
        <v>900</v>
      </c>
      <c r="B1991" s="33" t="s">
        <v>1656</v>
      </c>
      <c r="C1991" s="34" t="s">
        <v>74</v>
      </c>
      <c r="D1991" s="626"/>
      <c r="E1991" s="50" t="s">
        <v>1657</v>
      </c>
      <c r="F1991" s="368" t="s">
        <v>76</v>
      </c>
      <c r="G1991" s="38">
        <v>12.8</v>
      </c>
      <c r="H1991" s="39">
        <v>16</v>
      </c>
      <c r="I1991" s="39">
        <v>1</v>
      </c>
      <c r="J1991" s="121" t="s">
        <v>37</v>
      </c>
      <c r="K1991" s="41" t="s">
        <v>26</v>
      </c>
      <c r="L1991" s="42" t="str">
        <f t="shared" si="65"/>
        <v>1pieces</v>
      </c>
      <c r="M1991" s="43">
        <f t="shared" si="66"/>
        <v>16</v>
      </c>
      <c r="N1991" s="44" t="str">
        <f t="shared" si="67"/>
        <v>16pieces</v>
      </c>
      <c r="O1991" s="51">
        <f t="shared" si="69"/>
        <v>204.8</v>
      </c>
      <c r="P1991" s="46"/>
      <c r="Q1991" s="46"/>
      <c r="R1991" s="46"/>
      <c r="S1991" s="46"/>
      <c r="T1991" s="46"/>
      <c r="U1991" s="46"/>
      <c r="V1991" s="46"/>
      <c r="W1991" s="46"/>
      <c r="X1991" s="46"/>
      <c r="Y1991" s="46"/>
      <c r="Z1991" s="46"/>
    </row>
    <row r="1992" spans="1:26" ht="13.5" customHeight="1">
      <c r="A1992" s="233">
        <v>901</v>
      </c>
      <c r="B1992" s="281" t="s">
        <v>495</v>
      </c>
      <c r="C1992" s="34" t="s">
        <v>74</v>
      </c>
      <c r="D1992" s="626"/>
      <c r="E1992" s="50" t="s">
        <v>496</v>
      </c>
      <c r="F1992" s="368" t="s">
        <v>76</v>
      </c>
      <c r="G1992" s="38">
        <v>6.07</v>
      </c>
      <c r="H1992" s="39">
        <v>23</v>
      </c>
      <c r="I1992" s="39">
        <v>1</v>
      </c>
      <c r="J1992" s="121" t="s">
        <v>37</v>
      </c>
      <c r="K1992" s="41" t="s">
        <v>26</v>
      </c>
      <c r="L1992" s="42" t="str">
        <f t="shared" si="65"/>
        <v>1pieces</v>
      </c>
      <c r="M1992" s="43">
        <f t="shared" si="66"/>
        <v>23</v>
      </c>
      <c r="N1992" s="44" t="str">
        <f t="shared" si="67"/>
        <v>23pieces</v>
      </c>
      <c r="O1992" s="51">
        <f t="shared" si="69"/>
        <v>139.61000000000001</v>
      </c>
      <c r="P1992" s="46"/>
      <c r="Q1992" s="46"/>
      <c r="R1992" s="46"/>
      <c r="S1992" s="46"/>
      <c r="T1992" s="46"/>
      <c r="U1992" s="46"/>
      <c r="V1992" s="46"/>
      <c r="W1992" s="46"/>
      <c r="X1992" s="46"/>
      <c r="Y1992" s="46"/>
      <c r="Z1992" s="46"/>
    </row>
    <row r="1993" spans="1:26" ht="13.5" customHeight="1">
      <c r="A1993" s="233">
        <v>902</v>
      </c>
      <c r="B1993" s="209" t="s">
        <v>497</v>
      </c>
      <c r="C1993" s="34" t="s">
        <v>74</v>
      </c>
      <c r="D1993" s="626"/>
      <c r="E1993" s="50" t="s">
        <v>496</v>
      </c>
      <c r="F1993" s="368" t="s">
        <v>76</v>
      </c>
      <c r="G1993" s="212">
        <v>2.69</v>
      </c>
      <c r="H1993" s="172">
        <v>50</v>
      </c>
      <c r="I1993" s="172">
        <v>1</v>
      </c>
      <c r="J1993" s="121" t="s">
        <v>37</v>
      </c>
      <c r="K1993" s="41" t="s">
        <v>26</v>
      </c>
      <c r="L1993" s="42" t="str">
        <f t="shared" si="65"/>
        <v>1pieces</v>
      </c>
      <c r="M1993" s="43">
        <f t="shared" si="66"/>
        <v>50</v>
      </c>
      <c r="N1993" s="44" t="str">
        <f t="shared" si="67"/>
        <v>50pieces</v>
      </c>
      <c r="O1993" s="51">
        <f t="shared" si="69"/>
        <v>134.5</v>
      </c>
      <c r="P1993" s="46"/>
      <c r="Q1993" s="46"/>
      <c r="R1993" s="46"/>
      <c r="S1993" s="46"/>
      <c r="T1993" s="46"/>
      <c r="U1993" s="46"/>
      <c r="V1993" s="46"/>
      <c r="W1993" s="46"/>
      <c r="X1993" s="46"/>
      <c r="Y1993" s="46"/>
      <c r="Z1993" s="46"/>
    </row>
    <row r="1994" spans="1:26" ht="13.5" customHeight="1">
      <c r="A1994" s="233">
        <v>903</v>
      </c>
      <c r="B1994" s="33" t="s">
        <v>1936</v>
      </c>
      <c r="C1994" s="34" t="s">
        <v>74</v>
      </c>
      <c r="D1994" s="485"/>
      <c r="E1994" s="50"/>
      <c r="F1994" s="368" t="s">
        <v>76</v>
      </c>
      <c r="G1994" s="38">
        <v>9.02</v>
      </c>
      <c r="H1994" s="39">
        <v>32</v>
      </c>
      <c r="I1994" s="39">
        <v>1</v>
      </c>
      <c r="J1994" s="121" t="s">
        <v>42</v>
      </c>
      <c r="K1994" s="41" t="s">
        <v>26</v>
      </c>
      <c r="L1994" s="42" t="str">
        <f t="shared" si="65"/>
        <v>1packs</v>
      </c>
      <c r="M1994" s="43">
        <f t="shared" si="66"/>
        <v>32</v>
      </c>
      <c r="N1994" s="44" t="str">
        <f t="shared" si="67"/>
        <v>32packs</v>
      </c>
      <c r="O1994" s="51">
        <f t="shared" si="69"/>
        <v>288.64</v>
      </c>
      <c r="P1994" s="46"/>
      <c r="Q1994" s="46"/>
      <c r="R1994" s="46"/>
      <c r="S1994" s="46"/>
      <c r="T1994" s="46"/>
      <c r="U1994" s="46"/>
      <c r="V1994" s="46"/>
      <c r="W1994" s="46"/>
      <c r="X1994" s="46"/>
      <c r="Y1994" s="46"/>
      <c r="Z1994" s="46"/>
    </row>
    <row r="1995" spans="1:26" ht="13.5" customHeight="1">
      <c r="A1995" s="233">
        <v>904</v>
      </c>
      <c r="B1995" s="33" t="s">
        <v>2334</v>
      </c>
      <c r="C1995" s="34" t="s">
        <v>74</v>
      </c>
      <c r="D1995" s="485"/>
      <c r="E1995" s="50"/>
      <c r="F1995" s="368" t="s">
        <v>76</v>
      </c>
      <c r="G1995" s="38">
        <v>13.25</v>
      </c>
      <c r="H1995" s="39">
        <v>5</v>
      </c>
      <c r="I1995" s="39">
        <v>1</v>
      </c>
      <c r="J1995" s="121" t="s">
        <v>42</v>
      </c>
      <c r="K1995" s="41" t="s">
        <v>26</v>
      </c>
      <c r="L1995" s="42" t="str">
        <f t="shared" si="65"/>
        <v>1packs</v>
      </c>
      <c r="M1995" s="43">
        <f t="shared" si="66"/>
        <v>5</v>
      </c>
      <c r="N1995" s="44" t="str">
        <f t="shared" si="67"/>
        <v>5packs</v>
      </c>
      <c r="O1995" s="51">
        <f t="shared" si="69"/>
        <v>66.25</v>
      </c>
      <c r="P1995" s="46"/>
      <c r="Q1995" s="46"/>
      <c r="R1995" s="46"/>
      <c r="S1995" s="46"/>
      <c r="T1995" s="46"/>
      <c r="U1995" s="46"/>
      <c r="V1995" s="46"/>
      <c r="W1995" s="46"/>
      <c r="X1995" s="46"/>
      <c r="Y1995" s="46"/>
      <c r="Z1995" s="46"/>
    </row>
    <row r="1996" spans="1:26" ht="13.5" customHeight="1">
      <c r="A1996" s="233">
        <v>905</v>
      </c>
      <c r="B1996" s="48" t="s">
        <v>2150</v>
      </c>
      <c r="C1996" s="34" t="s">
        <v>74</v>
      </c>
      <c r="D1996" s="485"/>
      <c r="E1996" s="116"/>
      <c r="F1996" s="368" t="s">
        <v>76</v>
      </c>
      <c r="G1996" s="38">
        <v>28.5</v>
      </c>
      <c r="H1996" s="39">
        <v>33</v>
      </c>
      <c r="I1996" s="39">
        <v>85</v>
      </c>
      <c r="J1996" s="121" t="s">
        <v>59</v>
      </c>
      <c r="K1996" s="41" t="s">
        <v>26</v>
      </c>
      <c r="L1996" s="42" t="str">
        <f t="shared" si="65"/>
        <v>85grams</v>
      </c>
      <c r="M1996" s="43">
        <f t="shared" si="66"/>
        <v>2805</v>
      </c>
      <c r="N1996" s="44" t="str">
        <f t="shared" si="67"/>
        <v>2805grams</v>
      </c>
      <c r="O1996" s="51">
        <f t="shared" si="69"/>
        <v>940.5</v>
      </c>
      <c r="P1996" s="46"/>
      <c r="Q1996" s="46"/>
      <c r="R1996" s="46"/>
      <c r="S1996" s="46"/>
      <c r="T1996" s="46"/>
      <c r="U1996" s="46"/>
      <c r="V1996" s="46"/>
      <c r="W1996" s="46"/>
      <c r="X1996" s="46"/>
      <c r="Y1996" s="46"/>
      <c r="Z1996" s="46"/>
    </row>
    <row r="1997" spans="1:26" ht="13.5" customHeight="1">
      <c r="A1997" s="233">
        <v>906</v>
      </c>
      <c r="B1997" s="209" t="s">
        <v>2151</v>
      </c>
      <c r="C1997" s="34" t="s">
        <v>74</v>
      </c>
      <c r="D1997" s="485"/>
      <c r="E1997" s="116"/>
      <c r="F1997" s="368" t="s">
        <v>76</v>
      </c>
      <c r="G1997" s="38">
        <v>28.5</v>
      </c>
      <c r="H1997" s="39">
        <v>18</v>
      </c>
      <c r="I1997" s="39">
        <v>85</v>
      </c>
      <c r="J1997" s="121" t="s">
        <v>59</v>
      </c>
      <c r="K1997" s="41" t="s">
        <v>26</v>
      </c>
      <c r="L1997" s="42" t="str">
        <f t="shared" si="65"/>
        <v>85grams</v>
      </c>
      <c r="M1997" s="43">
        <f t="shared" si="66"/>
        <v>1530</v>
      </c>
      <c r="N1997" s="44" t="str">
        <f t="shared" si="67"/>
        <v>1530grams</v>
      </c>
      <c r="O1997" s="51">
        <f t="shared" si="69"/>
        <v>513</v>
      </c>
      <c r="P1997" s="46"/>
      <c r="Q1997" s="46"/>
      <c r="R1997" s="46"/>
      <c r="S1997" s="46"/>
      <c r="T1997" s="46"/>
      <c r="U1997" s="46"/>
      <c r="V1997" s="46"/>
      <c r="W1997" s="46"/>
      <c r="X1997" s="46"/>
      <c r="Y1997" s="46"/>
      <c r="Z1997" s="46"/>
    </row>
    <row r="1998" spans="1:26" ht="13.5" customHeight="1">
      <c r="A1998" s="233">
        <v>907</v>
      </c>
      <c r="B1998" s="209" t="s">
        <v>1582</v>
      </c>
      <c r="C1998" s="34" t="s">
        <v>74</v>
      </c>
      <c r="D1998" s="485"/>
      <c r="E1998" s="116" t="s">
        <v>1583</v>
      </c>
      <c r="F1998" s="368" t="s">
        <v>76</v>
      </c>
      <c r="G1998" s="38">
        <v>27.4</v>
      </c>
      <c r="H1998" s="39">
        <v>2</v>
      </c>
      <c r="I1998" s="39">
        <v>155</v>
      </c>
      <c r="J1998" s="121" t="s">
        <v>59</v>
      </c>
      <c r="K1998" s="41" t="s">
        <v>26</v>
      </c>
      <c r="L1998" s="42" t="str">
        <f t="shared" si="65"/>
        <v>155grams</v>
      </c>
      <c r="M1998" s="43">
        <f t="shared" si="66"/>
        <v>310</v>
      </c>
      <c r="N1998" s="44" t="str">
        <f t="shared" si="67"/>
        <v>310grams</v>
      </c>
      <c r="O1998" s="51">
        <f t="shared" si="69"/>
        <v>54.8</v>
      </c>
      <c r="P1998" s="46"/>
      <c r="Q1998" s="46"/>
      <c r="R1998" s="46"/>
      <c r="S1998" s="46"/>
      <c r="T1998" s="46"/>
      <c r="U1998" s="46"/>
      <c r="V1998" s="46"/>
      <c r="W1998" s="46"/>
      <c r="X1998" s="46"/>
      <c r="Y1998" s="46"/>
      <c r="Z1998" s="46"/>
    </row>
    <row r="1999" spans="1:26" ht="13.5" customHeight="1">
      <c r="A1999" s="233">
        <v>908</v>
      </c>
      <c r="B1999" s="281" t="s">
        <v>2242</v>
      </c>
      <c r="C1999" s="34" t="s">
        <v>74</v>
      </c>
      <c r="D1999" s="485"/>
      <c r="E1999" s="50"/>
      <c r="F1999" s="368" t="s">
        <v>76</v>
      </c>
      <c r="G1999" s="38">
        <v>5.51</v>
      </c>
      <c r="H1999" s="39">
        <v>6</v>
      </c>
      <c r="I1999" s="39">
        <v>25</v>
      </c>
      <c r="J1999" s="121" t="s">
        <v>59</v>
      </c>
      <c r="K1999" s="41" t="s">
        <v>26</v>
      </c>
      <c r="L1999" s="42" t="str">
        <f t="shared" si="65"/>
        <v>25grams</v>
      </c>
      <c r="M1999" s="43">
        <f t="shared" si="66"/>
        <v>150</v>
      </c>
      <c r="N1999" s="44" t="str">
        <f t="shared" si="67"/>
        <v>150grams</v>
      </c>
      <c r="O1999" s="51">
        <f t="shared" si="69"/>
        <v>33.06</v>
      </c>
      <c r="P1999" s="46"/>
      <c r="Q1999" s="46"/>
      <c r="R1999" s="46"/>
      <c r="S1999" s="46"/>
      <c r="T1999" s="46"/>
      <c r="U1999" s="46"/>
      <c r="V1999" s="46"/>
      <c r="W1999" s="46"/>
      <c r="X1999" s="46"/>
      <c r="Y1999" s="46"/>
      <c r="Z1999" s="46"/>
    </row>
    <row r="2000" spans="1:26" ht="13.5" customHeight="1">
      <c r="A2000" s="233">
        <v>909</v>
      </c>
      <c r="B2000" s="209" t="s">
        <v>813</v>
      </c>
      <c r="C2000" s="34" t="s">
        <v>74</v>
      </c>
      <c r="D2000" s="485"/>
      <c r="E2000" s="116"/>
      <c r="F2000" s="368" t="s">
        <v>76</v>
      </c>
      <c r="G2000" s="38">
        <v>8.42</v>
      </c>
      <c r="H2000" s="39">
        <v>7</v>
      </c>
      <c r="I2000" s="64">
        <v>57</v>
      </c>
      <c r="J2000" s="121" t="s">
        <v>59</v>
      </c>
      <c r="K2000" s="41" t="s">
        <v>26</v>
      </c>
      <c r="L2000" s="42" t="str">
        <f t="shared" si="65"/>
        <v>57grams</v>
      </c>
      <c r="M2000" s="43">
        <f t="shared" si="66"/>
        <v>399</v>
      </c>
      <c r="N2000" s="44" t="str">
        <f t="shared" si="67"/>
        <v>399grams</v>
      </c>
      <c r="O2000" s="51">
        <f t="shared" si="69"/>
        <v>58.94</v>
      </c>
      <c r="P2000" s="46"/>
      <c r="Q2000" s="46"/>
      <c r="R2000" s="46"/>
      <c r="S2000" s="46"/>
      <c r="T2000" s="46"/>
      <c r="U2000" s="46"/>
      <c r="V2000" s="46"/>
      <c r="W2000" s="46"/>
      <c r="X2000" s="46"/>
      <c r="Y2000" s="46"/>
      <c r="Z2000" s="46"/>
    </row>
    <row r="2001" spans="1:26" ht="13.5" customHeight="1">
      <c r="A2001" s="233">
        <v>910</v>
      </c>
      <c r="B2001" s="209" t="s">
        <v>1311</v>
      </c>
      <c r="C2001" s="34" t="s">
        <v>74</v>
      </c>
      <c r="D2001" s="485"/>
      <c r="E2001" s="116" t="s">
        <v>145</v>
      </c>
      <c r="F2001" s="368" t="s">
        <v>76</v>
      </c>
      <c r="G2001" s="38">
        <v>23.2</v>
      </c>
      <c r="H2001" s="39">
        <v>11</v>
      </c>
      <c r="I2001" s="39">
        <v>60</v>
      </c>
      <c r="J2001" s="121" t="s">
        <v>59</v>
      </c>
      <c r="K2001" s="41" t="s">
        <v>26</v>
      </c>
      <c r="L2001" s="42" t="str">
        <f t="shared" si="65"/>
        <v>60grams</v>
      </c>
      <c r="M2001" s="43">
        <f t="shared" si="66"/>
        <v>660</v>
      </c>
      <c r="N2001" s="44" t="str">
        <f t="shared" si="67"/>
        <v>660grams</v>
      </c>
      <c r="O2001" s="51">
        <f t="shared" si="69"/>
        <v>255.2</v>
      </c>
      <c r="P2001" s="46"/>
      <c r="Q2001" s="46"/>
      <c r="R2001" s="46"/>
      <c r="S2001" s="46"/>
      <c r="T2001" s="46"/>
      <c r="U2001" s="46"/>
      <c r="V2001" s="46"/>
      <c r="W2001" s="46"/>
      <c r="X2001" s="46"/>
      <c r="Y2001" s="46"/>
      <c r="Z2001" s="46"/>
    </row>
    <row r="2002" spans="1:26" ht="13.5" customHeight="1">
      <c r="A2002" s="233">
        <v>911</v>
      </c>
      <c r="B2002" s="209" t="s">
        <v>1868</v>
      </c>
      <c r="C2002" s="34" t="s">
        <v>74</v>
      </c>
      <c r="D2002" s="485"/>
      <c r="E2002" s="116" t="s">
        <v>145</v>
      </c>
      <c r="F2002" s="368" t="s">
        <v>76</v>
      </c>
      <c r="G2002" s="38">
        <v>23.1</v>
      </c>
      <c r="H2002" s="39">
        <v>2</v>
      </c>
      <c r="I2002" s="39">
        <v>85</v>
      </c>
      <c r="J2002" s="121" t="s">
        <v>59</v>
      </c>
      <c r="K2002" s="41" t="s">
        <v>26</v>
      </c>
      <c r="L2002" s="42" t="str">
        <f t="shared" si="65"/>
        <v>85grams</v>
      </c>
      <c r="M2002" s="43">
        <f t="shared" si="66"/>
        <v>170</v>
      </c>
      <c r="N2002" s="44" t="str">
        <f t="shared" si="67"/>
        <v>170grams</v>
      </c>
      <c r="O2002" s="51">
        <f t="shared" si="69"/>
        <v>46.2</v>
      </c>
      <c r="P2002" s="46"/>
      <c r="Q2002" s="46"/>
      <c r="R2002" s="46"/>
      <c r="S2002" s="46"/>
      <c r="T2002" s="46"/>
      <c r="U2002" s="46"/>
      <c r="V2002" s="46"/>
      <c r="W2002" s="46"/>
      <c r="X2002" s="46"/>
      <c r="Y2002" s="46"/>
      <c r="Z2002" s="46"/>
    </row>
    <row r="2003" spans="1:26" ht="13.5" customHeight="1">
      <c r="A2003" s="233">
        <v>911</v>
      </c>
      <c r="B2003" s="76" t="s">
        <v>1868</v>
      </c>
      <c r="C2003" s="34" t="s">
        <v>55</v>
      </c>
      <c r="D2003" s="485"/>
      <c r="E2003" s="52" t="s">
        <v>145</v>
      </c>
      <c r="F2003" s="368"/>
      <c r="G2003" s="77">
        <v>22.45</v>
      </c>
      <c r="H2003" s="39">
        <v>1</v>
      </c>
      <c r="I2003" s="39">
        <v>1</v>
      </c>
      <c r="J2003" s="121" t="s">
        <v>37</v>
      </c>
      <c r="K2003" s="41" t="s">
        <v>26</v>
      </c>
      <c r="L2003" s="42" t="str">
        <f t="shared" si="65"/>
        <v>1pieces</v>
      </c>
      <c r="M2003" s="43">
        <f t="shared" si="66"/>
        <v>1</v>
      </c>
      <c r="N2003" s="44" t="str">
        <f t="shared" si="67"/>
        <v>1pieces</v>
      </c>
      <c r="O2003" s="51">
        <f t="shared" si="69"/>
        <v>22.45</v>
      </c>
      <c r="P2003" s="46"/>
      <c r="Q2003" s="46"/>
      <c r="R2003" s="46"/>
      <c r="S2003" s="46"/>
      <c r="T2003" s="46"/>
      <c r="U2003" s="46"/>
      <c r="V2003" s="46"/>
      <c r="W2003" s="46"/>
      <c r="X2003" s="46"/>
      <c r="Y2003" s="46"/>
      <c r="Z2003" s="46"/>
    </row>
    <row r="2004" spans="1:26" ht="13.5" customHeight="1">
      <c r="A2004" s="233">
        <v>912</v>
      </c>
      <c r="B2004" s="48" t="s">
        <v>1988</v>
      </c>
      <c r="C2004" s="34" t="s">
        <v>74</v>
      </c>
      <c r="D2004" s="485"/>
      <c r="E2004" s="50" t="s">
        <v>145</v>
      </c>
      <c r="F2004" s="368" t="s">
        <v>76</v>
      </c>
      <c r="G2004" s="38">
        <v>31.5</v>
      </c>
      <c r="H2004" s="39">
        <v>1</v>
      </c>
      <c r="I2004" s="39">
        <v>60</v>
      </c>
      <c r="J2004" s="121" t="s">
        <v>59</v>
      </c>
      <c r="K2004" s="41" t="s">
        <v>26</v>
      </c>
      <c r="L2004" s="42" t="str">
        <f t="shared" si="65"/>
        <v>60grams</v>
      </c>
      <c r="M2004" s="43">
        <f t="shared" si="66"/>
        <v>60</v>
      </c>
      <c r="N2004" s="44" t="str">
        <f t="shared" si="67"/>
        <v>60grams</v>
      </c>
      <c r="O2004" s="51">
        <f t="shared" si="69"/>
        <v>31.5</v>
      </c>
      <c r="P2004" s="46"/>
      <c r="Q2004" s="46"/>
      <c r="R2004" s="46"/>
      <c r="S2004" s="46"/>
      <c r="T2004" s="46"/>
      <c r="U2004" s="46"/>
      <c r="V2004" s="46"/>
      <c r="W2004" s="46"/>
      <c r="X2004" s="46"/>
      <c r="Y2004" s="46"/>
      <c r="Z2004" s="46"/>
    </row>
    <row r="2005" spans="1:26" ht="13.5" customHeight="1">
      <c r="A2005" s="233">
        <v>913</v>
      </c>
      <c r="B2005" s="33" t="s">
        <v>537</v>
      </c>
      <c r="C2005" s="34" t="s">
        <v>74</v>
      </c>
      <c r="D2005" s="485"/>
      <c r="E2005" s="116" t="s">
        <v>407</v>
      </c>
      <c r="F2005" s="368" t="s">
        <v>76</v>
      </c>
      <c r="G2005" s="38">
        <v>55</v>
      </c>
      <c r="H2005" s="39">
        <v>22</v>
      </c>
      <c r="I2005" s="39">
        <v>1</v>
      </c>
      <c r="J2005" s="121" t="s">
        <v>42</v>
      </c>
      <c r="K2005" s="41" t="s">
        <v>26</v>
      </c>
      <c r="L2005" s="42" t="str">
        <f t="shared" si="65"/>
        <v>1packs</v>
      </c>
      <c r="M2005" s="43">
        <f t="shared" si="66"/>
        <v>22</v>
      </c>
      <c r="N2005" s="44" t="str">
        <f t="shared" si="67"/>
        <v>22packs</v>
      </c>
      <c r="O2005" s="51">
        <f t="shared" si="69"/>
        <v>1210</v>
      </c>
      <c r="P2005" s="46"/>
      <c r="Q2005" s="46"/>
      <c r="R2005" s="46"/>
      <c r="S2005" s="46"/>
      <c r="T2005" s="46"/>
      <c r="U2005" s="46"/>
      <c r="V2005" s="46"/>
      <c r="W2005" s="46"/>
      <c r="X2005" s="46"/>
      <c r="Y2005" s="46"/>
      <c r="Z2005" s="46"/>
    </row>
    <row r="2006" spans="1:26" ht="13.5" customHeight="1">
      <c r="A2006" s="233">
        <v>913</v>
      </c>
      <c r="B2006" s="33" t="s">
        <v>537</v>
      </c>
      <c r="C2006" s="34" t="s">
        <v>55</v>
      </c>
      <c r="D2006" s="485"/>
      <c r="E2006" s="50" t="s">
        <v>336</v>
      </c>
      <c r="F2006" s="3"/>
      <c r="G2006" s="38">
        <v>15</v>
      </c>
      <c r="H2006" s="39">
        <v>3</v>
      </c>
      <c r="I2006" s="39">
        <v>30</v>
      </c>
      <c r="J2006" s="121" t="s">
        <v>59</v>
      </c>
      <c r="K2006" s="41" t="s">
        <v>26</v>
      </c>
      <c r="L2006" s="42" t="str">
        <f t="shared" si="65"/>
        <v>30grams</v>
      </c>
      <c r="M2006" s="43">
        <f t="shared" si="66"/>
        <v>90</v>
      </c>
      <c r="N2006" s="44" t="str">
        <f t="shared" si="67"/>
        <v>90grams</v>
      </c>
      <c r="O2006" s="51">
        <f t="shared" si="69"/>
        <v>45</v>
      </c>
      <c r="P2006" s="46"/>
      <c r="Q2006" s="46"/>
      <c r="R2006" s="46"/>
      <c r="S2006" s="46"/>
      <c r="T2006" s="46"/>
      <c r="U2006" s="46"/>
      <c r="V2006" s="46"/>
      <c r="W2006" s="46"/>
      <c r="X2006" s="46"/>
      <c r="Y2006" s="46"/>
      <c r="Z2006" s="46"/>
    </row>
    <row r="2007" spans="1:26" ht="13.5" customHeight="1">
      <c r="A2007" s="233">
        <v>914</v>
      </c>
      <c r="B2007" s="33" t="s">
        <v>2606</v>
      </c>
      <c r="C2007" s="34" t="s">
        <v>74</v>
      </c>
      <c r="D2007" s="485"/>
      <c r="E2007" s="50" t="s">
        <v>407</v>
      </c>
      <c r="F2007" s="368" t="s">
        <v>76</v>
      </c>
      <c r="G2007" s="38">
        <v>5</v>
      </c>
      <c r="H2007" s="39">
        <v>21</v>
      </c>
      <c r="I2007" s="39">
        <v>1</v>
      </c>
      <c r="J2007" s="121" t="s">
        <v>37</v>
      </c>
      <c r="K2007" s="41" t="s">
        <v>26</v>
      </c>
      <c r="L2007" s="42" t="str">
        <f t="shared" si="65"/>
        <v>1pieces</v>
      </c>
      <c r="M2007" s="43">
        <f t="shared" si="66"/>
        <v>21</v>
      </c>
      <c r="N2007" s="44" t="str">
        <f t="shared" si="67"/>
        <v>21pieces</v>
      </c>
      <c r="O2007" s="51">
        <f t="shared" si="69"/>
        <v>105</v>
      </c>
      <c r="P2007" s="46"/>
      <c r="Q2007" s="46"/>
      <c r="R2007" s="46"/>
      <c r="S2007" s="46"/>
      <c r="T2007" s="46"/>
      <c r="U2007" s="46"/>
      <c r="V2007" s="46"/>
      <c r="W2007" s="46"/>
      <c r="X2007" s="46"/>
      <c r="Y2007" s="46"/>
      <c r="Z2007" s="46"/>
    </row>
    <row r="2008" spans="1:26" ht="13.5" customHeight="1">
      <c r="A2008" s="233">
        <v>915</v>
      </c>
      <c r="B2008" s="48" t="s">
        <v>406</v>
      </c>
      <c r="C2008" s="34" t="s">
        <v>74</v>
      </c>
      <c r="D2008" s="485"/>
      <c r="E2008" s="116" t="s">
        <v>407</v>
      </c>
      <c r="F2008" s="368" t="s">
        <v>76</v>
      </c>
      <c r="G2008" s="38">
        <v>5</v>
      </c>
      <c r="H2008" s="39">
        <v>120</v>
      </c>
      <c r="I2008" s="39">
        <v>1</v>
      </c>
      <c r="J2008" s="121" t="s">
        <v>37</v>
      </c>
      <c r="K2008" s="41" t="s">
        <v>26</v>
      </c>
      <c r="L2008" s="42" t="str">
        <f t="shared" si="65"/>
        <v>1pieces</v>
      </c>
      <c r="M2008" s="43">
        <f t="shared" si="66"/>
        <v>120</v>
      </c>
      <c r="N2008" s="44" t="str">
        <f t="shared" si="67"/>
        <v>120pieces</v>
      </c>
      <c r="O2008" s="51">
        <f t="shared" si="69"/>
        <v>600</v>
      </c>
      <c r="P2008" s="46"/>
      <c r="Q2008" s="46"/>
      <c r="R2008" s="46"/>
      <c r="S2008" s="46"/>
      <c r="T2008" s="46"/>
      <c r="U2008" s="46"/>
      <c r="V2008" s="46"/>
      <c r="W2008" s="46"/>
      <c r="X2008" s="46"/>
      <c r="Y2008" s="46"/>
      <c r="Z2008" s="46"/>
    </row>
    <row r="2009" spans="1:26" ht="13.5" customHeight="1">
      <c r="A2009" s="233">
        <v>916</v>
      </c>
      <c r="B2009" s="48" t="s">
        <v>1867</v>
      </c>
      <c r="C2009" s="34" t="s">
        <v>74</v>
      </c>
      <c r="D2009" s="485"/>
      <c r="E2009" s="116" t="s">
        <v>407</v>
      </c>
      <c r="F2009" s="368" t="s">
        <v>76</v>
      </c>
      <c r="G2009" s="38">
        <v>5</v>
      </c>
      <c r="H2009" s="39">
        <v>25</v>
      </c>
      <c r="I2009" s="39">
        <v>1</v>
      </c>
      <c r="J2009" s="121" t="s">
        <v>37</v>
      </c>
      <c r="K2009" s="41" t="s">
        <v>26</v>
      </c>
      <c r="L2009" s="42" t="str">
        <f t="shared" si="65"/>
        <v>1pieces</v>
      </c>
      <c r="M2009" s="43">
        <f t="shared" si="66"/>
        <v>25</v>
      </c>
      <c r="N2009" s="44" t="str">
        <f t="shared" si="67"/>
        <v>25pieces</v>
      </c>
      <c r="O2009" s="51">
        <f t="shared" si="69"/>
        <v>125</v>
      </c>
      <c r="P2009" s="46"/>
      <c r="Q2009" s="46"/>
      <c r="R2009" s="46"/>
      <c r="S2009" s="46"/>
      <c r="T2009" s="46"/>
      <c r="U2009" s="46"/>
      <c r="V2009" s="46"/>
      <c r="W2009" s="46"/>
      <c r="X2009" s="46"/>
      <c r="Y2009" s="46"/>
      <c r="Z2009" s="46"/>
    </row>
    <row r="2010" spans="1:26" ht="13.5" customHeight="1">
      <c r="A2010" s="233">
        <v>917</v>
      </c>
      <c r="B2010" s="48" t="s">
        <v>1828</v>
      </c>
      <c r="C2010" s="34" t="s">
        <v>74</v>
      </c>
      <c r="D2010" s="485"/>
      <c r="E2010" s="116" t="s">
        <v>407</v>
      </c>
      <c r="F2010" s="368" t="s">
        <v>76</v>
      </c>
      <c r="G2010" s="38">
        <v>2</v>
      </c>
      <c r="H2010" s="39">
        <v>164</v>
      </c>
      <c r="I2010" s="39">
        <v>1</v>
      </c>
      <c r="J2010" s="121" t="s">
        <v>37</v>
      </c>
      <c r="K2010" s="41" t="s">
        <v>26</v>
      </c>
      <c r="L2010" s="42" t="str">
        <f t="shared" si="65"/>
        <v>1pieces</v>
      </c>
      <c r="M2010" s="43">
        <f t="shared" si="66"/>
        <v>164</v>
      </c>
      <c r="N2010" s="44" t="str">
        <f t="shared" si="67"/>
        <v>164pieces</v>
      </c>
      <c r="O2010" s="51">
        <f t="shared" si="69"/>
        <v>328</v>
      </c>
      <c r="P2010" s="46"/>
      <c r="Q2010" s="46"/>
      <c r="R2010" s="46"/>
      <c r="S2010" s="46"/>
      <c r="T2010" s="46"/>
      <c r="U2010" s="46"/>
      <c r="V2010" s="46"/>
      <c r="W2010" s="46"/>
      <c r="X2010" s="46"/>
      <c r="Y2010" s="46"/>
      <c r="Z2010" s="46"/>
    </row>
    <row r="2011" spans="1:26" ht="13.5" customHeight="1">
      <c r="A2011" s="233">
        <v>918</v>
      </c>
      <c r="B2011" s="33" t="s">
        <v>2518</v>
      </c>
      <c r="C2011" s="34" t="s">
        <v>74</v>
      </c>
      <c r="D2011" s="485"/>
      <c r="E2011" s="50" t="s">
        <v>2519</v>
      </c>
      <c r="F2011" s="368" t="s">
        <v>76</v>
      </c>
      <c r="G2011" s="38">
        <v>15</v>
      </c>
      <c r="H2011" s="39">
        <v>21</v>
      </c>
      <c r="I2011" s="39">
        <v>1</v>
      </c>
      <c r="J2011" s="121" t="s">
        <v>37</v>
      </c>
      <c r="K2011" s="41" t="s">
        <v>26</v>
      </c>
      <c r="L2011" s="42" t="str">
        <f t="shared" si="65"/>
        <v>1pieces</v>
      </c>
      <c r="M2011" s="43">
        <f t="shared" si="66"/>
        <v>21</v>
      </c>
      <c r="N2011" s="44" t="str">
        <f t="shared" si="67"/>
        <v>21pieces</v>
      </c>
      <c r="O2011" s="51">
        <f t="shared" si="69"/>
        <v>315</v>
      </c>
      <c r="P2011" s="46"/>
      <c r="Q2011" s="46"/>
      <c r="R2011" s="46"/>
      <c r="S2011" s="46"/>
      <c r="T2011" s="46"/>
      <c r="U2011" s="46"/>
      <c r="V2011" s="46"/>
      <c r="W2011" s="46"/>
      <c r="X2011" s="46"/>
      <c r="Y2011" s="46"/>
      <c r="Z2011" s="46"/>
    </row>
    <row r="2012" spans="1:26" ht="13.5" customHeight="1">
      <c r="A2012" s="233">
        <v>919</v>
      </c>
      <c r="B2012" s="116" t="s">
        <v>2520</v>
      </c>
      <c r="C2012" s="34" t="s">
        <v>74</v>
      </c>
      <c r="D2012" s="485"/>
      <c r="E2012" s="116" t="s">
        <v>2521</v>
      </c>
      <c r="F2012" s="368" t="s">
        <v>76</v>
      </c>
      <c r="G2012" s="38">
        <v>15</v>
      </c>
      <c r="H2012" s="39">
        <v>6</v>
      </c>
      <c r="I2012" s="39">
        <v>1</v>
      </c>
      <c r="J2012" s="121" t="s">
        <v>37</v>
      </c>
      <c r="K2012" s="41" t="s">
        <v>26</v>
      </c>
      <c r="L2012" s="42" t="str">
        <f t="shared" si="65"/>
        <v>1pieces</v>
      </c>
      <c r="M2012" s="43">
        <f t="shared" si="66"/>
        <v>6</v>
      </c>
      <c r="N2012" s="44" t="str">
        <f t="shared" si="67"/>
        <v>6pieces</v>
      </c>
      <c r="O2012" s="51">
        <f t="shared" si="69"/>
        <v>90</v>
      </c>
      <c r="P2012" s="46"/>
      <c r="Q2012" s="46"/>
      <c r="R2012" s="46"/>
      <c r="S2012" s="46"/>
      <c r="T2012" s="46"/>
      <c r="U2012" s="46"/>
      <c r="V2012" s="46"/>
      <c r="W2012" s="46"/>
      <c r="X2012" s="46"/>
      <c r="Y2012" s="46"/>
      <c r="Z2012" s="46"/>
    </row>
    <row r="2013" spans="1:26" ht="13.5" customHeight="1">
      <c r="A2013" s="233">
        <v>920</v>
      </c>
      <c r="B2013" s="33" t="s">
        <v>474</v>
      </c>
      <c r="C2013" s="34" t="s">
        <v>74</v>
      </c>
      <c r="D2013" s="485"/>
      <c r="E2013" s="50" t="s">
        <v>166</v>
      </c>
      <c r="F2013" s="368" t="s">
        <v>76</v>
      </c>
      <c r="G2013" s="38">
        <v>65</v>
      </c>
      <c r="H2013" s="39">
        <v>2</v>
      </c>
      <c r="I2013" s="39">
        <v>1000</v>
      </c>
      <c r="J2013" s="121" t="s">
        <v>33</v>
      </c>
      <c r="K2013" s="41" t="s">
        <v>26</v>
      </c>
      <c r="L2013" s="42" t="str">
        <f t="shared" si="65"/>
        <v>1000kg</v>
      </c>
      <c r="M2013" s="43">
        <f t="shared" si="66"/>
        <v>2000</v>
      </c>
      <c r="N2013" s="44" t="str">
        <f t="shared" si="67"/>
        <v>2000kg</v>
      </c>
      <c r="O2013" s="51">
        <f t="shared" si="69"/>
        <v>130</v>
      </c>
      <c r="P2013" s="46"/>
      <c r="Q2013" s="46"/>
      <c r="R2013" s="46"/>
      <c r="S2013" s="46"/>
      <c r="T2013" s="46"/>
      <c r="U2013" s="46"/>
      <c r="V2013" s="46"/>
      <c r="W2013" s="46"/>
      <c r="X2013" s="46"/>
      <c r="Y2013" s="46"/>
      <c r="Z2013" s="46"/>
    </row>
    <row r="2014" spans="1:26" ht="13.5" customHeight="1">
      <c r="A2014" s="233">
        <v>921</v>
      </c>
      <c r="B2014" s="116" t="s">
        <v>985</v>
      </c>
      <c r="C2014" s="34" t="s">
        <v>74</v>
      </c>
      <c r="D2014" s="485"/>
      <c r="E2014" s="116" t="s">
        <v>166</v>
      </c>
      <c r="F2014" s="368" t="s">
        <v>76</v>
      </c>
      <c r="G2014" s="38">
        <v>55</v>
      </c>
      <c r="H2014" s="39">
        <v>3.25</v>
      </c>
      <c r="I2014" s="39">
        <v>1000</v>
      </c>
      <c r="J2014" s="121" t="s">
        <v>33</v>
      </c>
      <c r="K2014" s="41" t="s">
        <v>26</v>
      </c>
      <c r="L2014" s="42" t="str">
        <f t="shared" si="65"/>
        <v>1000kg</v>
      </c>
      <c r="M2014" s="43">
        <f t="shared" si="66"/>
        <v>3250</v>
      </c>
      <c r="N2014" s="44" t="str">
        <f t="shared" si="67"/>
        <v>3250kg</v>
      </c>
      <c r="O2014" s="51">
        <f t="shared" si="69"/>
        <v>178.75</v>
      </c>
      <c r="P2014" s="46"/>
      <c r="Q2014" s="46"/>
      <c r="R2014" s="46"/>
      <c r="S2014" s="46"/>
      <c r="T2014" s="46"/>
      <c r="U2014" s="46"/>
      <c r="V2014" s="46"/>
      <c r="W2014" s="46"/>
      <c r="X2014" s="46"/>
      <c r="Y2014" s="46"/>
      <c r="Z2014" s="46"/>
    </row>
    <row r="2015" spans="1:26" ht="13.5" customHeight="1">
      <c r="A2015" s="233">
        <v>922</v>
      </c>
      <c r="B2015" s="116" t="s">
        <v>322</v>
      </c>
      <c r="C2015" s="34" t="s">
        <v>74</v>
      </c>
      <c r="D2015" s="485"/>
      <c r="E2015" s="116" t="s">
        <v>890</v>
      </c>
      <c r="F2015" s="368" t="s">
        <v>76</v>
      </c>
      <c r="G2015" s="38">
        <v>309</v>
      </c>
      <c r="H2015" s="39">
        <v>4</v>
      </c>
      <c r="I2015" s="39">
        <v>1</v>
      </c>
      <c r="J2015" s="121" t="s">
        <v>86</v>
      </c>
      <c r="K2015" s="41" t="s">
        <v>26</v>
      </c>
      <c r="L2015" s="42" t="str">
        <f t="shared" si="65"/>
        <v>1gallons</v>
      </c>
      <c r="M2015" s="43">
        <f t="shared" si="66"/>
        <v>4</v>
      </c>
      <c r="N2015" s="44" t="str">
        <f t="shared" si="67"/>
        <v>4gallons</v>
      </c>
      <c r="O2015" s="51">
        <f t="shared" si="69"/>
        <v>1236</v>
      </c>
      <c r="P2015" s="46"/>
      <c r="Q2015" s="46"/>
      <c r="R2015" s="46"/>
      <c r="S2015" s="46"/>
      <c r="T2015" s="46"/>
      <c r="U2015" s="46"/>
      <c r="V2015" s="46"/>
      <c r="W2015" s="46"/>
      <c r="X2015" s="46"/>
      <c r="Y2015" s="46"/>
      <c r="Z2015" s="46"/>
    </row>
    <row r="2016" spans="1:26" ht="13.5" customHeight="1">
      <c r="A2016" s="233">
        <v>923</v>
      </c>
      <c r="B2016" s="116" t="s">
        <v>1409</v>
      </c>
      <c r="C2016" s="34" t="s">
        <v>74</v>
      </c>
      <c r="D2016" s="485"/>
      <c r="E2016" s="116" t="s">
        <v>1307</v>
      </c>
      <c r="F2016" s="368" t="s">
        <v>76</v>
      </c>
      <c r="G2016" s="38">
        <v>145</v>
      </c>
      <c r="H2016" s="39">
        <v>11</v>
      </c>
      <c r="I2016" s="39">
        <v>1000</v>
      </c>
      <c r="J2016" s="121" t="s">
        <v>33</v>
      </c>
      <c r="K2016" s="41" t="s">
        <v>26</v>
      </c>
      <c r="L2016" s="42" t="str">
        <f t="shared" si="65"/>
        <v>1000kg</v>
      </c>
      <c r="M2016" s="43">
        <f t="shared" si="66"/>
        <v>11000</v>
      </c>
      <c r="N2016" s="44" t="str">
        <f t="shared" si="67"/>
        <v>11000kg</v>
      </c>
      <c r="O2016" s="51">
        <f t="shared" si="69"/>
        <v>1595</v>
      </c>
      <c r="P2016" s="46"/>
      <c r="Q2016" s="46"/>
      <c r="R2016" s="46"/>
      <c r="S2016" s="46"/>
      <c r="T2016" s="46"/>
      <c r="U2016" s="46"/>
      <c r="V2016" s="46"/>
      <c r="W2016" s="46"/>
      <c r="X2016" s="46"/>
      <c r="Y2016" s="46"/>
      <c r="Z2016" s="46"/>
    </row>
    <row r="2017" spans="1:26" ht="13.5" customHeight="1">
      <c r="A2017" s="233">
        <v>924</v>
      </c>
      <c r="B2017" s="33" t="s">
        <v>1966</v>
      </c>
      <c r="C2017" s="34" t="s">
        <v>74</v>
      </c>
      <c r="D2017" s="485"/>
      <c r="E2017" s="50" t="s">
        <v>1307</v>
      </c>
      <c r="F2017" s="368" t="s">
        <v>76</v>
      </c>
      <c r="G2017" s="38">
        <v>235</v>
      </c>
      <c r="H2017" s="39">
        <v>15</v>
      </c>
      <c r="I2017" s="39">
        <v>1000</v>
      </c>
      <c r="J2017" s="121" t="s">
        <v>33</v>
      </c>
      <c r="K2017" s="41" t="s">
        <v>26</v>
      </c>
      <c r="L2017" s="42" t="str">
        <f t="shared" si="65"/>
        <v>1000kg</v>
      </c>
      <c r="M2017" s="43">
        <f t="shared" si="66"/>
        <v>15000</v>
      </c>
      <c r="N2017" s="44" t="str">
        <f t="shared" si="67"/>
        <v>15000kg</v>
      </c>
      <c r="O2017" s="51">
        <f t="shared" si="69"/>
        <v>3525</v>
      </c>
      <c r="P2017" s="46"/>
      <c r="Q2017" s="46"/>
      <c r="R2017" s="46"/>
      <c r="S2017" s="46"/>
      <c r="T2017" s="46"/>
      <c r="U2017" s="46"/>
      <c r="V2017" s="46"/>
      <c r="W2017" s="46"/>
      <c r="X2017" s="46"/>
      <c r="Y2017" s="46"/>
      <c r="Z2017" s="46"/>
    </row>
    <row r="2018" spans="1:26" ht="13.5" customHeight="1">
      <c r="A2018" s="233">
        <v>925</v>
      </c>
      <c r="B2018" s="33" t="s">
        <v>1230</v>
      </c>
      <c r="C2018" s="34" t="s">
        <v>74</v>
      </c>
      <c r="D2018" s="500"/>
      <c r="E2018" s="50" t="s">
        <v>1231</v>
      </c>
      <c r="F2018" s="368" t="s">
        <v>76</v>
      </c>
      <c r="G2018" s="38">
        <v>195</v>
      </c>
      <c r="H2018" s="39">
        <v>6</v>
      </c>
      <c r="I2018" s="39">
        <v>1000</v>
      </c>
      <c r="J2018" s="121" t="s">
        <v>33</v>
      </c>
      <c r="K2018" s="41" t="s">
        <v>26</v>
      </c>
      <c r="L2018" s="42" t="str">
        <f t="shared" si="65"/>
        <v>1000kg</v>
      </c>
      <c r="M2018" s="43">
        <f t="shared" si="66"/>
        <v>6000</v>
      </c>
      <c r="N2018" s="44" t="str">
        <f t="shared" si="67"/>
        <v>6000kg</v>
      </c>
      <c r="O2018" s="51">
        <f t="shared" si="69"/>
        <v>1170</v>
      </c>
      <c r="P2018" s="46"/>
      <c r="Q2018" s="46"/>
      <c r="R2018" s="46"/>
      <c r="S2018" s="46"/>
      <c r="T2018" s="46"/>
      <c r="U2018" s="46"/>
      <c r="V2018" s="46"/>
      <c r="W2018" s="46"/>
      <c r="X2018" s="46"/>
      <c r="Y2018" s="46"/>
      <c r="Z2018" s="46"/>
    </row>
    <row r="2019" spans="1:26" ht="13.5" customHeight="1">
      <c r="A2019" s="233">
        <v>926</v>
      </c>
      <c r="B2019" s="33" t="s">
        <v>1241</v>
      </c>
      <c r="C2019" s="34" t="s">
        <v>74</v>
      </c>
      <c r="D2019" s="485"/>
      <c r="E2019" s="50" t="s">
        <v>140</v>
      </c>
      <c r="F2019" s="368" t="s">
        <v>76</v>
      </c>
      <c r="G2019" s="38">
        <v>165</v>
      </c>
      <c r="H2019" s="39">
        <v>1</v>
      </c>
      <c r="I2019" s="39">
        <v>500</v>
      </c>
      <c r="J2019" s="121" t="s">
        <v>59</v>
      </c>
      <c r="K2019" s="41" t="s">
        <v>26</v>
      </c>
      <c r="L2019" s="42" t="str">
        <f t="shared" si="65"/>
        <v>500grams</v>
      </c>
      <c r="M2019" s="43">
        <f t="shared" si="66"/>
        <v>500</v>
      </c>
      <c r="N2019" s="44" t="str">
        <f t="shared" si="67"/>
        <v>500grams</v>
      </c>
      <c r="O2019" s="51">
        <f t="shared" si="69"/>
        <v>165</v>
      </c>
      <c r="P2019" s="46"/>
      <c r="Q2019" s="46"/>
      <c r="R2019" s="46"/>
      <c r="S2019" s="46"/>
      <c r="T2019" s="46"/>
      <c r="U2019" s="46"/>
      <c r="V2019" s="46"/>
      <c r="W2019" s="46"/>
      <c r="X2019" s="46"/>
      <c r="Y2019" s="46"/>
      <c r="Z2019" s="46"/>
    </row>
    <row r="2020" spans="1:26" ht="13.5" customHeight="1">
      <c r="A2020" s="233">
        <v>926</v>
      </c>
      <c r="B2020" s="374" t="s">
        <v>1242</v>
      </c>
      <c r="C2020" s="34" t="s">
        <v>27</v>
      </c>
      <c r="D2020" s="485"/>
      <c r="E2020" s="374" t="s">
        <v>1243</v>
      </c>
      <c r="F2020" s="368"/>
      <c r="G2020" s="38">
        <v>285</v>
      </c>
      <c r="H2020" s="39">
        <f>O2020/G2020</f>
        <v>2</v>
      </c>
      <c r="I2020" s="39"/>
      <c r="J2020" s="121"/>
      <c r="K2020" s="41"/>
      <c r="L2020" s="42" t="str">
        <f t="shared" si="65"/>
        <v/>
      </c>
      <c r="M2020" s="43">
        <f t="shared" si="66"/>
        <v>0</v>
      </c>
      <c r="N2020" s="44" t="str">
        <f t="shared" si="67"/>
        <v>0</v>
      </c>
      <c r="O2020" s="133">
        <v>570</v>
      </c>
      <c r="P2020" s="46"/>
      <c r="Q2020" s="46"/>
      <c r="R2020" s="46"/>
      <c r="S2020" s="46"/>
      <c r="T2020" s="46"/>
      <c r="U2020" s="46"/>
      <c r="V2020" s="46"/>
      <c r="W2020" s="46"/>
      <c r="X2020" s="46"/>
      <c r="Y2020" s="46"/>
      <c r="Z2020" s="46"/>
    </row>
    <row r="2021" spans="1:26" ht="13.5" customHeight="1">
      <c r="A2021" s="233">
        <v>927</v>
      </c>
      <c r="B2021" s="33" t="s">
        <v>2323</v>
      </c>
      <c r="C2021" s="34" t="s">
        <v>74</v>
      </c>
      <c r="D2021" s="485"/>
      <c r="E2021" s="50" t="s">
        <v>1307</v>
      </c>
      <c r="F2021" s="368" t="s">
        <v>76</v>
      </c>
      <c r="G2021" s="38">
        <v>65</v>
      </c>
      <c r="H2021" s="39">
        <v>3</v>
      </c>
      <c r="I2021" s="39">
        <v>750</v>
      </c>
      <c r="J2021" s="121" t="s">
        <v>59</v>
      </c>
      <c r="K2021" s="41" t="s">
        <v>26</v>
      </c>
      <c r="L2021" s="42" t="str">
        <f t="shared" si="65"/>
        <v>750grams</v>
      </c>
      <c r="M2021" s="43">
        <f t="shared" si="66"/>
        <v>2250</v>
      </c>
      <c r="N2021" s="44" t="str">
        <f t="shared" si="67"/>
        <v>2250grams</v>
      </c>
      <c r="O2021" s="51">
        <f t="shared" ref="O2021:O2151" si="70">G2021*H2021</f>
        <v>195</v>
      </c>
      <c r="P2021" s="46"/>
      <c r="Q2021" s="46"/>
      <c r="R2021" s="46"/>
      <c r="S2021" s="46"/>
      <c r="T2021" s="46"/>
      <c r="U2021" s="46"/>
      <c r="V2021" s="46"/>
      <c r="W2021" s="46"/>
      <c r="X2021" s="46"/>
      <c r="Y2021" s="46"/>
      <c r="Z2021" s="46"/>
    </row>
    <row r="2022" spans="1:26" ht="13.5" customHeight="1">
      <c r="A2022" s="233">
        <v>928</v>
      </c>
      <c r="B2022" s="33" t="s">
        <v>1304</v>
      </c>
      <c r="C2022" s="34" t="s">
        <v>74</v>
      </c>
      <c r="D2022" s="485"/>
      <c r="E2022" s="50" t="s">
        <v>1305</v>
      </c>
      <c r="F2022" s="368" t="s">
        <v>76</v>
      </c>
      <c r="G2022" s="38">
        <v>76</v>
      </c>
      <c r="H2022" s="39">
        <v>6</v>
      </c>
      <c r="I2022" s="39">
        <v>1</v>
      </c>
      <c r="J2022" s="121" t="s">
        <v>86</v>
      </c>
      <c r="K2022" s="41" t="s">
        <v>26</v>
      </c>
      <c r="L2022" s="42" t="str">
        <f t="shared" si="65"/>
        <v>1gallons</v>
      </c>
      <c r="M2022" s="43">
        <f t="shared" si="66"/>
        <v>6</v>
      </c>
      <c r="N2022" s="44" t="str">
        <f t="shared" si="67"/>
        <v>6gallons</v>
      </c>
      <c r="O2022" s="51">
        <f t="shared" si="70"/>
        <v>456</v>
      </c>
      <c r="P2022" s="46"/>
      <c r="Q2022" s="46"/>
      <c r="R2022" s="46"/>
      <c r="S2022" s="46"/>
      <c r="T2022" s="46"/>
      <c r="U2022" s="46"/>
      <c r="V2022" s="46"/>
      <c r="W2022" s="46"/>
      <c r="X2022" s="46"/>
      <c r="Y2022" s="46"/>
      <c r="Z2022" s="46"/>
    </row>
    <row r="2023" spans="1:26" ht="13.5" customHeight="1">
      <c r="A2023" s="233">
        <v>929</v>
      </c>
      <c r="B2023" s="116" t="s">
        <v>2164</v>
      </c>
      <c r="C2023" s="34" t="s">
        <v>74</v>
      </c>
      <c r="D2023" s="485"/>
      <c r="E2023" s="50"/>
      <c r="F2023" s="368" t="s">
        <v>76</v>
      </c>
      <c r="G2023" s="38">
        <v>320</v>
      </c>
      <c r="H2023" s="39">
        <v>0.5</v>
      </c>
      <c r="I2023" s="39">
        <v>1000</v>
      </c>
      <c r="J2023" s="121" t="s">
        <v>59</v>
      </c>
      <c r="K2023" s="41" t="s">
        <v>26</v>
      </c>
      <c r="L2023" s="42" t="str">
        <f t="shared" si="65"/>
        <v>1000grams</v>
      </c>
      <c r="M2023" s="43">
        <f t="shared" si="66"/>
        <v>500</v>
      </c>
      <c r="N2023" s="44" t="str">
        <f t="shared" si="67"/>
        <v>500grams</v>
      </c>
      <c r="O2023" s="51">
        <f t="shared" si="70"/>
        <v>160</v>
      </c>
      <c r="P2023" s="46"/>
      <c r="Q2023" s="46"/>
      <c r="R2023" s="46"/>
      <c r="S2023" s="46"/>
      <c r="T2023" s="46"/>
      <c r="U2023" s="46"/>
      <c r="V2023" s="46"/>
      <c r="W2023" s="46"/>
      <c r="X2023" s="46"/>
      <c r="Y2023" s="46"/>
      <c r="Z2023" s="46"/>
    </row>
    <row r="2024" spans="1:26" ht="13.5" customHeight="1">
      <c r="A2024" s="233">
        <v>930</v>
      </c>
      <c r="B2024" s="48" t="s">
        <v>246</v>
      </c>
      <c r="C2024" s="34" t="s">
        <v>55</v>
      </c>
      <c r="D2024" s="485"/>
      <c r="E2024" s="116" t="s">
        <v>244</v>
      </c>
      <c r="F2024" s="3"/>
      <c r="G2024" s="212">
        <v>31</v>
      </c>
      <c r="H2024" s="172">
        <v>6</v>
      </c>
      <c r="I2024" s="172">
        <v>250</v>
      </c>
      <c r="J2024" s="121" t="s">
        <v>59</v>
      </c>
      <c r="K2024" s="41" t="s">
        <v>26</v>
      </c>
      <c r="L2024" s="42" t="str">
        <f t="shared" si="65"/>
        <v>250grams</v>
      </c>
      <c r="M2024" s="43">
        <f t="shared" si="66"/>
        <v>1500</v>
      </c>
      <c r="N2024" s="44" t="str">
        <f t="shared" si="67"/>
        <v>1500grams</v>
      </c>
      <c r="O2024" s="51">
        <f t="shared" si="70"/>
        <v>186</v>
      </c>
      <c r="P2024" s="46"/>
      <c r="Q2024" s="46"/>
      <c r="R2024" s="46"/>
      <c r="S2024" s="46"/>
      <c r="T2024" s="46"/>
      <c r="U2024" s="46"/>
      <c r="V2024" s="46"/>
      <c r="W2024" s="46"/>
      <c r="X2024" s="46"/>
      <c r="Y2024" s="46"/>
      <c r="Z2024" s="46"/>
    </row>
    <row r="2025" spans="1:26" ht="13.5" customHeight="1">
      <c r="A2025" s="233">
        <v>931</v>
      </c>
      <c r="B2025" s="48" t="s">
        <v>1581</v>
      </c>
      <c r="C2025" s="34" t="s">
        <v>55</v>
      </c>
      <c r="D2025" s="485"/>
      <c r="E2025" s="116" t="s">
        <v>244</v>
      </c>
      <c r="F2025" s="3"/>
      <c r="G2025" s="212">
        <v>31.9</v>
      </c>
      <c r="H2025" s="172">
        <v>8</v>
      </c>
      <c r="I2025" s="172">
        <v>250</v>
      </c>
      <c r="J2025" s="121" t="s">
        <v>59</v>
      </c>
      <c r="K2025" s="41" t="s">
        <v>26</v>
      </c>
      <c r="L2025" s="42" t="str">
        <f t="shared" si="65"/>
        <v>250grams</v>
      </c>
      <c r="M2025" s="43">
        <f t="shared" si="66"/>
        <v>2000</v>
      </c>
      <c r="N2025" s="44" t="str">
        <f t="shared" si="67"/>
        <v>2000grams</v>
      </c>
      <c r="O2025" s="51">
        <f t="shared" si="70"/>
        <v>255.2</v>
      </c>
      <c r="P2025" s="46"/>
      <c r="Q2025" s="46"/>
      <c r="R2025" s="46"/>
      <c r="S2025" s="46"/>
      <c r="T2025" s="46"/>
      <c r="U2025" s="46"/>
      <c r="V2025" s="46"/>
      <c r="W2025" s="46"/>
      <c r="X2025" s="46"/>
      <c r="Y2025" s="46"/>
      <c r="Z2025" s="46"/>
    </row>
    <row r="2026" spans="1:26" ht="13.5" customHeight="1">
      <c r="A2026" s="233">
        <v>932</v>
      </c>
      <c r="B2026" s="33" t="s">
        <v>561</v>
      </c>
      <c r="C2026" s="34" t="s">
        <v>55</v>
      </c>
      <c r="D2026" s="485"/>
      <c r="E2026" s="116" t="s">
        <v>563</v>
      </c>
      <c r="F2026" s="3"/>
      <c r="G2026" s="212">
        <v>144.80000000000001</v>
      </c>
      <c r="H2026" s="39">
        <v>4</v>
      </c>
      <c r="I2026" s="39">
        <v>340</v>
      </c>
      <c r="J2026" s="121" t="s">
        <v>59</v>
      </c>
      <c r="K2026" s="41" t="s">
        <v>26</v>
      </c>
      <c r="L2026" s="42" t="str">
        <f t="shared" si="65"/>
        <v>340grams</v>
      </c>
      <c r="M2026" s="43">
        <f t="shared" si="66"/>
        <v>1360</v>
      </c>
      <c r="N2026" s="44" t="str">
        <f t="shared" si="67"/>
        <v>1360grams</v>
      </c>
      <c r="O2026" s="51">
        <f t="shared" si="70"/>
        <v>579.20000000000005</v>
      </c>
      <c r="P2026" s="46"/>
      <c r="Q2026" s="46"/>
      <c r="R2026" s="46"/>
      <c r="S2026" s="46"/>
      <c r="T2026" s="46"/>
      <c r="U2026" s="46"/>
      <c r="V2026" s="46"/>
      <c r="W2026" s="46"/>
      <c r="X2026" s="46"/>
      <c r="Y2026" s="46"/>
      <c r="Z2026" s="46"/>
    </row>
    <row r="2027" spans="1:26" ht="13.5" customHeight="1">
      <c r="A2027" s="233">
        <v>932</v>
      </c>
      <c r="B2027" s="33" t="s">
        <v>561</v>
      </c>
      <c r="C2027" s="34" t="s">
        <v>55</v>
      </c>
      <c r="D2027" s="485"/>
      <c r="E2027" s="50" t="s">
        <v>562</v>
      </c>
      <c r="F2027" s="3"/>
      <c r="G2027" s="38">
        <v>89.8</v>
      </c>
      <c r="H2027" s="39">
        <v>17</v>
      </c>
      <c r="I2027" s="39">
        <v>340</v>
      </c>
      <c r="J2027" s="121" t="s">
        <v>59</v>
      </c>
      <c r="K2027" s="41" t="s">
        <v>26</v>
      </c>
      <c r="L2027" s="42" t="str">
        <f t="shared" si="65"/>
        <v>340grams</v>
      </c>
      <c r="M2027" s="43">
        <f t="shared" si="66"/>
        <v>5780</v>
      </c>
      <c r="N2027" s="44" t="str">
        <f t="shared" si="67"/>
        <v>5780grams</v>
      </c>
      <c r="O2027" s="51">
        <f t="shared" si="70"/>
        <v>1526.6</v>
      </c>
      <c r="P2027" s="46"/>
      <c r="Q2027" s="46"/>
      <c r="R2027" s="46"/>
      <c r="S2027" s="46"/>
      <c r="T2027" s="46"/>
      <c r="U2027" s="46"/>
      <c r="V2027" s="46"/>
      <c r="W2027" s="46"/>
      <c r="X2027" s="46"/>
      <c r="Y2027" s="46"/>
      <c r="Z2027" s="46"/>
    </row>
    <row r="2028" spans="1:26" ht="13.5" customHeight="1">
      <c r="A2028" s="233">
        <v>932</v>
      </c>
      <c r="B2028" s="33" t="s">
        <v>561</v>
      </c>
      <c r="C2028" s="34" t="s">
        <v>55</v>
      </c>
      <c r="D2028" s="485"/>
      <c r="E2028" s="50" t="s">
        <v>564</v>
      </c>
      <c r="F2028" s="3"/>
      <c r="G2028" s="38">
        <v>115.1</v>
      </c>
      <c r="H2028" s="39">
        <v>8</v>
      </c>
      <c r="I2028" s="39">
        <v>397</v>
      </c>
      <c r="J2028" s="121" t="s">
        <v>59</v>
      </c>
      <c r="K2028" s="41" t="s">
        <v>26</v>
      </c>
      <c r="L2028" s="42" t="str">
        <f t="shared" si="65"/>
        <v>397grams</v>
      </c>
      <c r="M2028" s="43">
        <f t="shared" si="66"/>
        <v>3176</v>
      </c>
      <c r="N2028" s="44" t="str">
        <f t="shared" si="67"/>
        <v>3176grams</v>
      </c>
      <c r="O2028" s="51">
        <f t="shared" si="70"/>
        <v>920.8</v>
      </c>
      <c r="P2028" s="46"/>
      <c r="Q2028" s="46"/>
      <c r="R2028" s="46"/>
      <c r="S2028" s="46"/>
      <c r="T2028" s="46"/>
      <c r="U2028" s="46"/>
      <c r="V2028" s="46"/>
      <c r="W2028" s="46"/>
      <c r="X2028" s="46"/>
      <c r="Y2028" s="46"/>
      <c r="Z2028" s="46"/>
    </row>
    <row r="2029" spans="1:26" ht="13.5" customHeight="1">
      <c r="A2029" s="233">
        <v>933</v>
      </c>
      <c r="B2029" s="33" t="s">
        <v>2298</v>
      </c>
      <c r="C2029" s="34" t="s">
        <v>55</v>
      </c>
      <c r="D2029" s="485"/>
      <c r="E2029" s="116" t="s">
        <v>2299</v>
      </c>
      <c r="F2029" s="3"/>
      <c r="G2029" s="212">
        <v>218</v>
      </c>
      <c r="H2029" s="39">
        <v>11</v>
      </c>
      <c r="I2029" s="39">
        <v>340</v>
      </c>
      <c r="J2029" s="121" t="s">
        <v>59</v>
      </c>
      <c r="K2029" s="41" t="s">
        <v>26</v>
      </c>
      <c r="L2029" s="42" t="str">
        <f t="shared" si="65"/>
        <v>340grams</v>
      </c>
      <c r="M2029" s="43">
        <f t="shared" si="66"/>
        <v>3740</v>
      </c>
      <c r="N2029" s="44" t="str">
        <f t="shared" si="67"/>
        <v>3740grams</v>
      </c>
      <c r="O2029" s="51">
        <f t="shared" si="70"/>
        <v>2398</v>
      </c>
      <c r="P2029" s="46"/>
      <c r="Q2029" s="46"/>
      <c r="R2029" s="46"/>
      <c r="S2029" s="46"/>
      <c r="T2029" s="46"/>
      <c r="U2029" s="46"/>
      <c r="V2029" s="46"/>
      <c r="W2029" s="46"/>
      <c r="X2029" s="46"/>
      <c r="Y2029" s="46"/>
      <c r="Z2029" s="46"/>
    </row>
    <row r="2030" spans="1:26" ht="13.5" customHeight="1">
      <c r="A2030" s="233">
        <v>934</v>
      </c>
      <c r="B2030" s="33" t="s">
        <v>2145</v>
      </c>
      <c r="C2030" s="34" t="s">
        <v>55</v>
      </c>
      <c r="D2030" s="485"/>
      <c r="E2030" s="116" t="s">
        <v>2146</v>
      </c>
      <c r="F2030" s="3"/>
      <c r="G2030" s="38">
        <v>31.1</v>
      </c>
      <c r="H2030" s="39">
        <v>10</v>
      </c>
      <c r="I2030" s="39">
        <v>110</v>
      </c>
      <c r="J2030" s="121" t="s">
        <v>59</v>
      </c>
      <c r="K2030" s="41" t="s">
        <v>26</v>
      </c>
      <c r="L2030" s="42" t="str">
        <f t="shared" si="65"/>
        <v>110grams</v>
      </c>
      <c r="M2030" s="43">
        <f t="shared" si="66"/>
        <v>1100</v>
      </c>
      <c r="N2030" s="44" t="str">
        <f t="shared" si="67"/>
        <v>1100grams</v>
      </c>
      <c r="O2030" s="51">
        <f t="shared" si="70"/>
        <v>311</v>
      </c>
      <c r="P2030" s="46"/>
      <c r="Q2030" s="46"/>
      <c r="R2030" s="46"/>
      <c r="S2030" s="46"/>
      <c r="T2030" s="46"/>
      <c r="U2030" s="46"/>
      <c r="V2030" s="46"/>
      <c r="W2030" s="46"/>
      <c r="X2030" s="46"/>
      <c r="Y2030" s="46"/>
      <c r="Z2030" s="46"/>
    </row>
    <row r="2031" spans="1:26" ht="13.5" customHeight="1">
      <c r="A2031" s="233">
        <v>935</v>
      </c>
      <c r="B2031" s="33" t="s">
        <v>2571</v>
      </c>
      <c r="C2031" s="34" t="s">
        <v>55</v>
      </c>
      <c r="D2031" s="485"/>
      <c r="E2031" s="50" t="s">
        <v>2572</v>
      </c>
      <c r="F2031" s="3"/>
      <c r="G2031" s="38">
        <v>68</v>
      </c>
      <c r="H2031" s="39">
        <v>14</v>
      </c>
      <c r="I2031" s="39">
        <v>225</v>
      </c>
      <c r="J2031" s="121" t="s">
        <v>59</v>
      </c>
      <c r="K2031" s="41" t="s">
        <v>26</v>
      </c>
      <c r="L2031" s="42" t="str">
        <f t="shared" si="65"/>
        <v>225grams</v>
      </c>
      <c r="M2031" s="43">
        <f t="shared" si="66"/>
        <v>3150</v>
      </c>
      <c r="N2031" s="44" t="str">
        <f t="shared" si="67"/>
        <v>3150grams</v>
      </c>
      <c r="O2031" s="51">
        <f t="shared" si="70"/>
        <v>952</v>
      </c>
      <c r="P2031" s="46"/>
      <c r="Q2031" s="46"/>
      <c r="R2031" s="46"/>
      <c r="S2031" s="46"/>
      <c r="T2031" s="46"/>
      <c r="U2031" s="46"/>
      <c r="V2031" s="46"/>
      <c r="W2031" s="46"/>
      <c r="X2031" s="46"/>
      <c r="Y2031" s="46"/>
      <c r="Z2031" s="46"/>
    </row>
    <row r="2032" spans="1:26" ht="13.5" customHeight="1">
      <c r="A2032" s="233">
        <v>936</v>
      </c>
      <c r="B2032" s="33" t="s">
        <v>887</v>
      </c>
      <c r="C2032" s="34" t="s">
        <v>55</v>
      </c>
      <c r="D2032" s="485"/>
      <c r="E2032" s="50" t="s">
        <v>888</v>
      </c>
      <c r="F2032" s="3"/>
      <c r="G2032" s="38">
        <v>69.75</v>
      </c>
      <c r="H2032" s="39">
        <v>2</v>
      </c>
      <c r="I2032" s="39">
        <v>230</v>
      </c>
      <c r="J2032" s="121" t="s">
        <v>59</v>
      </c>
      <c r="K2032" s="41" t="s">
        <v>26</v>
      </c>
      <c r="L2032" s="42" t="str">
        <f t="shared" si="65"/>
        <v>230grams</v>
      </c>
      <c r="M2032" s="43">
        <f t="shared" si="66"/>
        <v>460</v>
      </c>
      <c r="N2032" s="44" t="str">
        <f t="shared" si="67"/>
        <v>460grams</v>
      </c>
      <c r="O2032" s="51">
        <f t="shared" si="70"/>
        <v>139.5</v>
      </c>
      <c r="P2032" s="46"/>
      <c r="Q2032" s="46"/>
      <c r="R2032" s="46"/>
      <c r="S2032" s="46"/>
      <c r="T2032" s="46"/>
      <c r="U2032" s="46"/>
      <c r="V2032" s="46"/>
      <c r="W2032" s="46"/>
      <c r="X2032" s="46"/>
      <c r="Y2032" s="46"/>
      <c r="Z2032" s="46"/>
    </row>
    <row r="2033" spans="1:26" ht="13.5" customHeight="1">
      <c r="A2033" s="233">
        <v>937</v>
      </c>
      <c r="B2033" s="33" t="s">
        <v>2297</v>
      </c>
      <c r="C2033" s="34" t="s">
        <v>55</v>
      </c>
      <c r="D2033" s="485"/>
      <c r="E2033" s="50" t="s">
        <v>2119</v>
      </c>
      <c r="F2033" s="3"/>
      <c r="G2033" s="38">
        <v>60</v>
      </c>
      <c r="H2033" s="39">
        <v>1</v>
      </c>
      <c r="I2033" s="39">
        <v>1</v>
      </c>
      <c r="J2033" s="121" t="s">
        <v>33</v>
      </c>
      <c r="K2033" s="41" t="s">
        <v>26</v>
      </c>
      <c r="L2033" s="42" t="str">
        <f t="shared" si="65"/>
        <v>1kg</v>
      </c>
      <c r="M2033" s="43">
        <f t="shared" si="66"/>
        <v>1</v>
      </c>
      <c r="N2033" s="44" t="str">
        <f t="shared" si="67"/>
        <v>1kg</v>
      </c>
      <c r="O2033" s="51">
        <f t="shared" si="70"/>
        <v>60</v>
      </c>
      <c r="P2033" s="46"/>
      <c r="Q2033" s="46"/>
      <c r="R2033" s="46"/>
      <c r="S2033" s="46"/>
      <c r="T2033" s="46"/>
      <c r="U2033" s="46"/>
      <c r="V2033" s="46"/>
      <c r="W2033" s="46"/>
      <c r="X2033" s="46"/>
      <c r="Y2033" s="46"/>
      <c r="Z2033" s="46"/>
    </row>
    <row r="2034" spans="1:26" ht="13.5" customHeight="1">
      <c r="A2034" s="233">
        <v>938</v>
      </c>
      <c r="B2034" s="48" t="s">
        <v>538</v>
      </c>
      <c r="C2034" s="34" t="s">
        <v>55</v>
      </c>
      <c r="D2034" s="485"/>
      <c r="E2034" s="116" t="s">
        <v>336</v>
      </c>
      <c r="F2034" s="3"/>
      <c r="G2034" s="38">
        <v>60</v>
      </c>
      <c r="H2034" s="39">
        <v>0.77</v>
      </c>
      <c r="I2034" s="39">
        <v>1</v>
      </c>
      <c r="J2034" s="121" t="s">
        <v>33</v>
      </c>
      <c r="K2034" s="41" t="s">
        <v>26</v>
      </c>
      <c r="L2034" s="42" t="str">
        <f t="shared" si="65"/>
        <v>1kg</v>
      </c>
      <c r="M2034" s="43">
        <f t="shared" si="66"/>
        <v>0.77</v>
      </c>
      <c r="N2034" s="44" t="str">
        <f t="shared" si="67"/>
        <v>0.77kg</v>
      </c>
      <c r="O2034" s="51">
        <f t="shared" si="70"/>
        <v>46.2</v>
      </c>
      <c r="P2034" s="46"/>
      <c r="Q2034" s="46"/>
      <c r="R2034" s="46"/>
      <c r="S2034" s="46"/>
      <c r="T2034" s="46"/>
      <c r="U2034" s="46"/>
      <c r="V2034" s="46"/>
      <c r="W2034" s="46"/>
      <c r="X2034" s="46"/>
      <c r="Y2034" s="46"/>
      <c r="Z2034" s="46"/>
    </row>
    <row r="2035" spans="1:26" ht="13.5" customHeight="1">
      <c r="A2035" s="233">
        <v>939</v>
      </c>
      <c r="B2035" s="33" t="s">
        <v>1503</v>
      </c>
      <c r="C2035" s="34" t="s">
        <v>55</v>
      </c>
      <c r="D2035" s="485"/>
      <c r="E2035" s="116" t="s">
        <v>1504</v>
      </c>
      <c r="F2035" s="3"/>
      <c r="G2035" s="38">
        <v>48.7</v>
      </c>
      <c r="H2035" s="39">
        <v>1</v>
      </c>
      <c r="I2035" s="39">
        <v>4</v>
      </c>
      <c r="J2035" s="121" t="s">
        <v>484</v>
      </c>
      <c r="K2035" s="41" t="s">
        <v>26</v>
      </c>
      <c r="L2035" s="42" t="str">
        <f t="shared" si="65"/>
        <v>4l</v>
      </c>
      <c r="M2035" s="43">
        <f t="shared" si="66"/>
        <v>4</v>
      </c>
      <c r="N2035" s="44" t="str">
        <f t="shared" si="67"/>
        <v>4l</v>
      </c>
      <c r="O2035" s="51">
        <f t="shared" si="70"/>
        <v>48.7</v>
      </c>
      <c r="P2035" s="46"/>
      <c r="Q2035" s="46"/>
      <c r="R2035" s="46"/>
      <c r="S2035" s="46"/>
      <c r="T2035" s="46"/>
      <c r="U2035" s="46"/>
      <c r="V2035" s="46"/>
      <c r="W2035" s="46"/>
      <c r="X2035" s="46"/>
      <c r="Y2035" s="46"/>
      <c r="Z2035" s="46"/>
    </row>
    <row r="2036" spans="1:26" ht="13.5" customHeight="1">
      <c r="A2036" s="233">
        <v>940</v>
      </c>
      <c r="B2036" s="33" t="s">
        <v>1808</v>
      </c>
      <c r="C2036" s="34" t="s">
        <v>55</v>
      </c>
      <c r="D2036" s="428"/>
      <c r="E2036" s="116" t="s">
        <v>295</v>
      </c>
      <c r="F2036" s="3"/>
      <c r="G2036" s="38">
        <v>250</v>
      </c>
      <c r="H2036" s="39">
        <v>6</v>
      </c>
      <c r="I2036" s="39">
        <v>250</v>
      </c>
      <c r="J2036" s="121" t="s">
        <v>59</v>
      </c>
      <c r="K2036" s="41" t="s">
        <v>26</v>
      </c>
      <c r="L2036" s="42" t="str">
        <f t="shared" si="65"/>
        <v>250grams</v>
      </c>
      <c r="M2036" s="43">
        <f t="shared" si="66"/>
        <v>1500</v>
      </c>
      <c r="N2036" s="44" t="str">
        <f t="shared" si="67"/>
        <v>1500grams</v>
      </c>
      <c r="O2036" s="51">
        <f t="shared" si="70"/>
        <v>1500</v>
      </c>
      <c r="P2036" s="46"/>
      <c r="Q2036" s="46"/>
      <c r="R2036" s="46"/>
      <c r="S2036" s="46"/>
      <c r="T2036" s="46"/>
      <c r="U2036" s="46"/>
      <c r="V2036" s="46"/>
      <c r="W2036" s="46"/>
      <c r="X2036" s="46"/>
      <c r="Y2036" s="46"/>
      <c r="Z2036" s="46"/>
    </row>
    <row r="2037" spans="1:26" ht="13.5" customHeight="1">
      <c r="A2037" s="233">
        <v>941</v>
      </c>
      <c r="B2037" s="33" t="s">
        <v>294</v>
      </c>
      <c r="C2037" s="34" t="s">
        <v>55</v>
      </c>
      <c r="D2037" s="428"/>
      <c r="E2037" s="116" t="s">
        <v>295</v>
      </c>
      <c r="F2037" s="3"/>
      <c r="G2037" s="38">
        <v>118</v>
      </c>
      <c r="H2037" s="39">
        <v>1.04</v>
      </c>
      <c r="I2037" s="39">
        <v>250</v>
      </c>
      <c r="J2037" s="121" t="s">
        <v>59</v>
      </c>
      <c r="K2037" s="41" t="s">
        <v>26</v>
      </c>
      <c r="L2037" s="42" t="str">
        <f t="shared" si="65"/>
        <v>250grams</v>
      </c>
      <c r="M2037" s="43">
        <f t="shared" si="66"/>
        <v>260</v>
      </c>
      <c r="N2037" s="44" t="str">
        <f t="shared" si="67"/>
        <v>260grams</v>
      </c>
      <c r="O2037" s="51">
        <f t="shared" si="70"/>
        <v>122.72</v>
      </c>
      <c r="P2037" s="46"/>
      <c r="Q2037" s="46"/>
      <c r="R2037" s="46"/>
      <c r="S2037" s="46"/>
      <c r="T2037" s="46"/>
      <c r="U2037" s="46"/>
      <c r="V2037" s="46"/>
      <c r="W2037" s="46"/>
      <c r="X2037" s="46"/>
      <c r="Y2037" s="46"/>
      <c r="Z2037" s="46"/>
    </row>
    <row r="2038" spans="1:26" ht="13.5" customHeight="1">
      <c r="A2038" s="233">
        <v>942</v>
      </c>
      <c r="B2038" s="33" t="s">
        <v>2234</v>
      </c>
      <c r="C2038" s="34" t="s">
        <v>55</v>
      </c>
      <c r="D2038" s="428"/>
      <c r="E2038" s="50" t="s">
        <v>233</v>
      </c>
      <c r="F2038" s="3"/>
      <c r="G2038" s="38">
        <v>29</v>
      </c>
      <c r="H2038" s="39">
        <v>10</v>
      </c>
      <c r="I2038" s="39">
        <v>44</v>
      </c>
      <c r="J2038" s="121" t="s">
        <v>59</v>
      </c>
      <c r="K2038" s="41" t="s">
        <v>26</v>
      </c>
      <c r="L2038" s="42" t="str">
        <f t="shared" si="65"/>
        <v>44grams</v>
      </c>
      <c r="M2038" s="43">
        <f t="shared" si="66"/>
        <v>440</v>
      </c>
      <c r="N2038" s="44" t="str">
        <f t="shared" si="67"/>
        <v>440grams</v>
      </c>
      <c r="O2038" s="51">
        <f t="shared" si="70"/>
        <v>290</v>
      </c>
      <c r="P2038" s="46"/>
      <c r="Q2038" s="46"/>
      <c r="R2038" s="46"/>
      <c r="S2038" s="46"/>
      <c r="T2038" s="46"/>
      <c r="U2038" s="46"/>
      <c r="V2038" s="46"/>
      <c r="W2038" s="46"/>
      <c r="X2038" s="46"/>
      <c r="Y2038" s="46"/>
      <c r="Z2038" s="46"/>
    </row>
    <row r="2039" spans="1:26" ht="13.5" customHeight="1">
      <c r="A2039" s="233">
        <v>943</v>
      </c>
      <c r="B2039" s="33" t="s">
        <v>811</v>
      </c>
      <c r="C2039" s="34" t="s">
        <v>55</v>
      </c>
      <c r="D2039" s="428"/>
      <c r="E2039" s="50" t="s">
        <v>233</v>
      </c>
      <c r="F2039" s="3"/>
      <c r="G2039" s="38">
        <v>55</v>
      </c>
      <c r="H2039" s="39">
        <v>1</v>
      </c>
      <c r="I2039" s="39">
        <v>55</v>
      </c>
      <c r="J2039" s="121" t="s">
        <v>59</v>
      </c>
      <c r="K2039" s="41" t="s">
        <v>26</v>
      </c>
      <c r="L2039" s="42" t="str">
        <f t="shared" si="65"/>
        <v>55grams</v>
      </c>
      <c r="M2039" s="43">
        <f t="shared" si="66"/>
        <v>55</v>
      </c>
      <c r="N2039" s="44" t="str">
        <f t="shared" si="67"/>
        <v>55grams</v>
      </c>
      <c r="O2039" s="51">
        <f t="shared" si="70"/>
        <v>55</v>
      </c>
      <c r="P2039" s="46"/>
      <c r="Q2039" s="46"/>
      <c r="R2039" s="46"/>
      <c r="S2039" s="46"/>
      <c r="T2039" s="46"/>
      <c r="U2039" s="46"/>
      <c r="V2039" s="46"/>
      <c r="W2039" s="46"/>
      <c r="X2039" s="46"/>
      <c r="Y2039" s="46"/>
      <c r="Z2039" s="46"/>
    </row>
    <row r="2040" spans="1:26" ht="13.5" customHeight="1">
      <c r="A2040" s="233">
        <v>944</v>
      </c>
      <c r="B2040" s="33" t="s">
        <v>232</v>
      </c>
      <c r="C2040" s="34" t="s">
        <v>55</v>
      </c>
      <c r="D2040" s="485"/>
      <c r="E2040" s="50" t="s">
        <v>233</v>
      </c>
      <c r="F2040" s="3"/>
      <c r="G2040" s="38">
        <v>68.3</v>
      </c>
      <c r="H2040" s="39">
        <v>2</v>
      </c>
      <c r="I2040" s="39">
        <v>120</v>
      </c>
      <c r="J2040" s="121" t="s">
        <v>59</v>
      </c>
      <c r="K2040" s="41" t="s">
        <v>26</v>
      </c>
      <c r="L2040" s="42" t="str">
        <f t="shared" si="65"/>
        <v>120grams</v>
      </c>
      <c r="M2040" s="43">
        <f t="shared" si="66"/>
        <v>240</v>
      </c>
      <c r="N2040" s="44" t="str">
        <f t="shared" si="67"/>
        <v>240grams</v>
      </c>
      <c r="O2040" s="51">
        <f t="shared" si="70"/>
        <v>136.6</v>
      </c>
      <c r="P2040" s="46"/>
      <c r="Q2040" s="46"/>
      <c r="R2040" s="46"/>
      <c r="S2040" s="46"/>
      <c r="T2040" s="46"/>
      <c r="U2040" s="46"/>
      <c r="V2040" s="46"/>
      <c r="W2040" s="46"/>
      <c r="X2040" s="46"/>
      <c r="Y2040" s="46"/>
      <c r="Z2040" s="46"/>
    </row>
    <row r="2041" spans="1:26" ht="13.5" customHeight="1">
      <c r="A2041" s="233">
        <v>945</v>
      </c>
      <c r="B2041" s="33" t="s">
        <v>309</v>
      </c>
      <c r="C2041" s="34" t="s">
        <v>55</v>
      </c>
      <c r="D2041" s="485"/>
      <c r="E2041" s="50" t="s">
        <v>310</v>
      </c>
      <c r="F2041" s="3"/>
      <c r="G2041" s="38">
        <v>350</v>
      </c>
      <c r="H2041" s="39">
        <v>1</v>
      </c>
      <c r="I2041" s="39">
        <v>500</v>
      </c>
      <c r="J2041" s="121" t="s">
        <v>59</v>
      </c>
      <c r="K2041" s="41" t="s">
        <v>26</v>
      </c>
      <c r="L2041" s="42" t="str">
        <f t="shared" si="65"/>
        <v>500grams</v>
      </c>
      <c r="M2041" s="43">
        <f t="shared" si="66"/>
        <v>500</v>
      </c>
      <c r="N2041" s="44" t="str">
        <f t="shared" si="67"/>
        <v>500grams</v>
      </c>
      <c r="O2041" s="51">
        <f t="shared" si="70"/>
        <v>350</v>
      </c>
      <c r="P2041" s="46"/>
      <c r="Q2041" s="46"/>
      <c r="R2041" s="46"/>
      <c r="S2041" s="46"/>
      <c r="T2041" s="46"/>
      <c r="U2041" s="46"/>
      <c r="V2041" s="46"/>
      <c r="W2041" s="46"/>
      <c r="X2041" s="46"/>
      <c r="Y2041" s="46"/>
      <c r="Z2041" s="46"/>
    </row>
    <row r="2042" spans="1:26" ht="13.5" customHeight="1">
      <c r="A2042" s="233">
        <v>946</v>
      </c>
      <c r="B2042" s="48" t="s">
        <v>777</v>
      </c>
      <c r="C2042" s="34" t="s">
        <v>55</v>
      </c>
      <c r="D2042" s="485"/>
      <c r="E2042" s="50"/>
      <c r="F2042" s="3"/>
      <c r="G2042" s="38">
        <v>700</v>
      </c>
      <c r="H2042" s="39">
        <v>0.39</v>
      </c>
      <c r="I2042" s="39">
        <v>500</v>
      </c>
      <c r="J2042" s="121" t="s">
        <v>59</v>
      </c>
      <c r="K2042" s="229" t="s">
        <v>26</v>
      </c>
      <c r="L2042" s="42" t="str">
        <f t="shared" si="65"/>
        <v>500grams</v>
      </c>
      <c r="M2042" s="43">
        <f t="shared" si="66"/>
        <v>195</v>
      </c>
      <c r="N2042" s="44" t="str">
        <f t="shared" si="67"/>
        <v>195grams</v>
      </c>
      <c r="O2042" s="51">
        <f t="shared" si="70"/>
        <v>273</v>
      </c>
      <c r="P2042" s="46"/>
      <c r="Q2042" s="46"/>
      <c r="R2042" s="46"/>
      <c r="S2042" s="46"/>
      <c r="T2042" s="46"/>
      <c r="U2042" s="46"/>
      <c r="V2042" s="46"/>
      <c r="W2042" s="46"/>
      <c r="X2042" s="46"/>
      <c r="Y2042" s="46"/>
      <c r="Z2042" s="46"/>
    </row>
    <row r="2043" spans="1:26" ht="13.5" customHeight="1">
      <c r="A2043" s="233">
        <v>947</v>
      </c>
      <c r="B2043" s="76" t="s">
        <v>2397</v>
      </c>
      <c r="C2043" s="34" t="s">
        <v>55</v>
      </c>
      <c r="D2043" s="485"/>
      <c r="E2043" s="52" t="s">
        <v>436</v>
      </c>
      <c r="F2043" s="3"/>
      <c r="G2043" s="77">
        <v>37</v>
      </c>
      <c r="H2043" s="39">
        <v>0.6</v>
      </c>
      <c r="I2043" s="39">
        <v>5</v>
      </c>
      <c r="J2043" s="121" t="s">
        <v>59</v>
      </c>
      <c r="K2043" s="41" t="s">
        <v>26</v>
      </c>
      <c r="L2043" s="42" t="str">
        <f t="shared" si="65"/>
        <v>5grams</v>
      </c>
      <c r="M2043" s="43">
        <f t="shared" si="66"/>
        <v>3</v>
      </c>
      <c r="N2043" s="44" t="str">
        <f t="shared" si="67"/>
        <v>3grams</v>
      </c>
      <c r="O2043" s="51">
        <f t="shared" si="70"/>
        <v>22.2</v>
      </c>
      <c r="P2043" s="46"/>
      <c r="Q2043" s="46"/>
      <c r="R2043" s="46"/>
      <c r="S2043" s="46"/>
      <c r="T2043" s="46"/>
      <c r="U2043" s="46"/>
      <c r="V2043" s="46"/>
      <c r="W2043" s="46"/>
      <c r="X2043" s="46"/>
      <c r="Y2043" s="46"/>
      <c r="Z2043" s="46"/>
    </row>
    <row r="2044" spans="1:26" ht="13.5" customHeight="1">
      <c r="A2044" s="233">
        <v>948</v>
      </c>
      <c r="B2044" s="76" t="s">
        <v>2127</v>
      </c>
      <c r="C2044" s="34" t="s">
        <v>55</v>
      </c>
      <c r="D2044" s="485"/>
      <c r="E2044" s="52" t="s">
        <v>436</v>
      </c>
      <c r="F2044" s="3"/>
      <c r="G2044" s="77">
        <v>37</v>
      </c>
      <c r="H2044" s="39">
        <v>0.4</v>
      </c>
      <c r="I2044" s="39">
        <v>5</v>
      </c>
      <c r="J2044" s="121" t="s">
        <v>59</v>
      </c>
      <c r="K2044" s="41" t="s">
        <v>26</v>
      </c>
      <c r="L2044" s="42" t="str">
        <f t="shared" si="65"/>
        <v>5grams</v>
      </c>
      <c r="M2044" s="43">
        <f t="shared" si="66"/>
        <v>2</v>
      </c>
      <c r="N2044" s="44" t="str">
        <f t="shared" si="67"/>
        <v>2grams</v>
      </c>
      <c r="O2044" s="51">
        <f t="shared" si="70"/>
        <v>14.8</v>
      </c>
      <c r="P2044" s="46"/>
      <c r="Q2044" s="46"/>
      <c r="R2044" s="46"/>
      <c r="S2044" s="46"/>
      <c r="T2044" s="46"/>
      <c r="U2044" s="46"/>
      <c r="V2044" s="46"/>
      <c r="W2044" s="46"/>
      <c r="X2044" s="46"/>
      <c r="Y2044" s="46"/>
      <c r="Z2044" s="46"/>
    </row>
    <row r="2045" spans="1:26" ht="13.5" customHeight="1">
      <c r="A2045" s="233">
        <v>949</v>
      </c>
      <c r="B2045" s="76" t="s">
        <v>1058</v>
      </c>
      <c r="C2045" s="34" t="s">
        <v>55</v>
      </c>
      <c r="D2045" s="485"/>
      <c r="E2045" s="52" t="s">
        <v>436</v>
      </c>
      <c r="F2045" s="3"/>
      <c r="G2045" s="77">
        <v>6</v>
      </c>
      <c r="H2045" s="39">
        <v>5</v>
      </c>
      <c r="I2045" s="39">
        <v>1</v>
      </c>
      <c r="J2045" s="121" t="s">
        <v>37</v>
      </c>
      <c r="K2045" s="41" t="s">
        <v>26</v>
      </c>
      <c r="L2045" s="42" t="str">
        <f t="shared" si="65"/>
        <v>1pieces</v>
      </c>
      <c r="M2045" s="43">
        <f t="shared" si="66"/>
        <v>5</v>
      </c>
      <c r="N2045" s="44" t="str">
        <f t="shared" si="67"/>
        <v>5pieces</v>
      </c>
      <c r="O2045" s="51">
        <f t="shared" si="70"/>
        <v>30</v>
      </c>
      <c r="P2045" s="46"/>
      <c r="Q2045" s="46"/>
      <c r="R2045" s="46"/>
      <c r="S2045" s="46"/>
      <c r="T2045" s="46"/>
      <c r="U2045" s="46"/>
      <c r="V2045" s="46"/>
      <c r="W2045" s="46"/>
      <c r="X2045" s="46"/>
      <c r="Y2045" s="46"/>
      <c r="Z2045" s="46"/>
    </row>
    <row r="2046" spans="1:26" ht="13.5" customHeight="1">
      <c r="A2046" s="233">
        <v>950</v>
      </c>
      <c r="B2046" s="76" t="s">
        <v>2303</v>
      </c>
      <c r="C2046" s="34" t="s">
        <v>55</v>
      </c>
      <c r="D2046" s="485"/>
      <c r="E2046" s="52" t="s">
        <v>436</v>
      </c>
      <c r="F2046" s="3"/>
      <c r="G2046" s="77">
        <v>5.8</v>
      </c>
      <c r="H2046" s="39">
        <v>15</v>
      </c>
      <c r="I2046" s="385">
        <v>1</v>
      </c>
      <c r="J2046" s="481" t="s">
        <v>37</v>
      </c>
      <c r="K2046" s="41" t="s">
        <v>26</v>
      </c>
      <c r="L2046" s="42" t="str">
        <f t="shared" si="65"/>
        <v>1pieces</v>
      </c>
      <c r="M2046" s="43">
        <f t="shared" si="66"/>
        <v>15</v>
      </c>
      <c r="N2046" s="44" t="str">
        <f t="shared" si="67"/>
        <v>15pieces</v>
      </c>
      <c r="O2046" s="51">
        <f t="shared" si="70"/>
        <v>87</v>
      </c>
      <c r="P2046" s="46"/>
      <c r="Q2046" s="46"/>
      <c r="R2046" s="46"/>
      <c r="S2046" s="46"/>
      <c r="T2046" s="46"/>
      <c r="U2046" s="46"/>
      <c r="V2046" s="46"/>
      <c r="W2046" s="46"/>
      <c r="X2046" s="46"/>
      <c r="Y2046" s="46"/>
      <c r="Z2046" s="46"/>
    </row>
    <row r="2047" spans="1:26" ht="13.5" customHeight="1">
      <c r="A2047" s="233">
        <v>951</v>
      </c>
      <c r="B2047" s="76" t="s">
        <v>1388</v>
      </c>
      <c r="C2047" s="34" t="s">
        <v>55</v>
      </c>
      <c r="D2047" s="485"/>
      <c r="E2047" s="52" t="s">
        <v>436</v>
      </c>
      <c r="F2047" s="3"/>
      <c r="G2047" s="77">
        <v>22</v>
      </c>
      <c r="H2047" s="39">
        <v>2</v>
      </c>
      <c r="I2047" s="39">
        <v>1</v>
      </c>
      <c r="J2047" s="121" t="s">
        <v>37</v>
      </c>
      <c r="K2047" s="41" t="s">
        <v>26</v>
      </c>
      <c r="L2047" s="42" t="str">
        <f t="shared" si="65"/>
        <v>1pieces</v>
      </c>
      <c r="M2047" s="43">
        <f t="shared" si="66"/>
        <v>2</v>
      </c>
      <c r="N2047" s="44" t="str">
        <f t="shared" si="67"/>
        <v>2pieces</v>
      </c>
      <c r="O2047" s="51">
        <f t="shared" si="70"/>
        <v>44</v>
      </c>
      <c r="P2047" s="46"/>
      <c r="Q2047" s="46"/>
      <c r="R2047" s="46"/>
      <c r="S2047" s="46"/>
      <c r="T2047" s="46"/>
      <c r="U2047" s="46"/>
      <c r="V2047" s="46"/>
      <c r="W2047" s="46"/>
      <c r="X2047" s="46"/>
      <c r="Y2047" s="46"/>
      <c r="Z2047" s="46"/>
    </row>
    <row r="2048" spans="1:26" ht="13.5" customHeight="1">
      <c r="A2048" s="233">
        <v>952</v>
      </c>
      <c r="B2048" s="76" t="s">
        <v>435</v>
      </c>
      <c r="C2048" s="34" t="s">
        <v>55</v>
      </c>
      <c r="D2048" s="485"/>
      <c r="E2048" s="52" t="s">
        <v>436</v>
      </c>
      <c r="F2048" s="3"/>
      <c r="G2048" s="38">
        <v>65</v>
      </c>
      <c r="H2048" s="39">
        <v>1.125</v>
      </c>
      <c r="I2048" s="39">
        <v>40</v>
      </c>
      <c r="J2048" s="121" t="s">
        <v>59</v>
      </c>
      <c r="K2048" s="41" t="s">
        <v>26</v>
      </c>
      <c r="L2048" s="42" t="str">
        <f t="shared" si="65"/>
        <v>40grams</v>
      </c>
      <c r="M2048" s="43">
        <f t="shared" si="66"/>
        <v>45</v>
      </c>
      <c r="N2048" s="44" t="str">
        <f t="shared" si="67"/>
        <v>45grams</v>
      </c>
      <c r="O2048" s="51">
        <f t="shared" si="70"/>
        <v>73.125</v>
      </c>
      <c r="P2048" s="46"/>
      <c r="Q2048" s="46"/>
      <c r="R2048" s="46"/>
      <c r="S2048" s="46"/>
      <c r="T2048" s="46"/>
      <c r="U2048" s="46"/>
      <c r="V2048" s="46"/>
      <c r="W2048" s="46"/>
      <c r="X2048" s="46"/>
      <c r="Y2048" s="46"/>
      <c r="Z2048" s="46"/>
    </row>
    <row r="2049" spans="1:26" ht="13.5" customHeight="1">
      <c r="A2049" s="233">
        <v>953</v>
      </c>
      <c r="B2049" s="76" t="s">
        <v>1651</v>
      </c>
      <c r="C2049" s="34" t="s">
        <v>55</v>
      </c>
      <c r="D2049" s="485"/>
      <c r="E2049" s="52" t="s">
        <v>1652</v>
      </c>
      <c r="F2049" s="368"/>
      <c r="G2049" s="212">
        <v>65</v>
      </c>
      <c r="H2049" s="172">
        <v>0.30769000000000002</v>
      </c>
      <c r="I2049" s="172">
        <v>13</v>
      </c>
      <c r="J2049" s="121" t="s">
        <v>59</v>
      </c>
      <c r="K2049" s="41" t="s">
        <v>26</v>
      </c>
      <c r="L2049" s="42" t="str">
        <f t="shared" ref="L2049:L2303" si="71">CONCATENATE(I2049,J2049)</f>
        <v>13grams</v>
      </c>
      <c r="M2049" s="43">
        <f t="shared" ref="M2049:M2303" si="72">H2049*I2049</f>
        <v>3.9999700000000002</v>
      </c>
      <c r="N2049" s="44" t="str">
        <f t="shared" ref="N2049:N2303" si="73">CONCATENATE(M2049,J2049)</f>
        <v>3.99997grams</v>
      </c>
      <c r="O2049" s="51">
        <f t="shared" si="70"/>
        <v>19.999850000000002</v>
      </c>
      <c r="P2049" s="46"/>
      <c r="Q2049" s="46"/>
      <c r="R2049" s="46"/>
      <c r="S2049" s="46"/>
      <c r="T2049" s="46"/>
      <c r="U2049" s="46"/>
      <c r="V2049" s="46"/>
      <c r="W2049" s="46"/>
      <c r="X2049" s="46"/>
      <c r="Y2049" s="46"/>
      <c r="Z2049" s="46"/>
    </row>
    <row r="2050" spans="1:26" ht="13.5" customHeight="1">
      <c r="A2050" s="233">
        <v>954</v>
      </c>
      <c r="B2050" s="76" t="s">
        <v>123</v>
      </c>
      <c r="C2050" s="34" t="s">
        <v>55</v>
      </c>
      <c r="D2050" s="485"/>
      <c r="E2050" s="52" t="s">
        <v>124</v>
      </c>
      <c r="F2050" s="368"/>
      <c r="G2050" s="77">
        <v>159.5</v>
      </c>
      <c r="H2050" s="39">
        <v>1</v>
      </c>
      <c r="I2050" s="39">
        <v>473</v>
      </c>
      <c r="J2050" s="121" t="s">
        <v>29</v>
      </c>
      <c r="K2050" s="41" t="s">
        <v>26</v>
      </c>
      <c r="L2050" s="42" t="str">
        <f t="shared" si="71"/>
        <v>473ml</v>
      </c>
      <c r="M2050" s="43">
        <f t="shared" si="72"/>
        <v>473</v>
      </c>
      <c r="N2050" s="44" t="str">
        <f t="shared" si="73"/>
        <v>473ml</v>
      </c>
      <c r="O2050" s="51">
        <f t="shared" si="70"/>
        <v>159.5</v>
      </c>
      <c r="P2050" s="46"/>
      <c r="Q2050" s="46"/>
      <c r="R2050" s="46"/>
      <c r="S2050" s="46"/>
      <c r="T2050" s="46"/>
      <c r="U2050" s="46"/>
      <c r="V2050" s="46"/>
      <c r="W2050" s="46"/>
      <c r="X2050" s="46"/>
      <c r="Y2050" s="46"/>
      <c r="Z2050" s="46"/>
    </row>
    <row r="2051" spans="1:26" ht="13.5" customHeight="1">
      <c r="A2051" s="233">
        <v>955</v>
      </c>
      <c r="B2051" s="76" t="s">
        <v>574</v>
      </c>
      <c r="C2051" s="34" t="s">
        <v>55</v>
      </c>
      <c r="D2051" s="485"/>
      <c r="E2051" s="52" t="s">
        <v>575</v>
      </c>
      <c r="F2051" s="368"/>
      <c r="G2051" s="77">
        <v>157.5</v>
      </c>
      <c r="H2051" s="39">
        <v>1.61504</v>
      </c>
      <c r="I2051" s="39">
        <v>226</v>
      </c>
      <c r="J2051" s="121" t="s">
        <v>59</v>
      </c>
      <c r="K2051" s="41" t="s">
        <v>26</v>
      </c>
      <c r="L2051" s="42" t="str">
        <f t="shared" si="71"/>
        <v>226grams</v>
      </c>
      <c r="M2051" s="43">
        <f t="shared" si="72"/>
        <v>364.99903999999998</v>
      </c>
      <c r="N2051" s="44" t="str">
        <f t="shared" si="73"/>
        <v>364.99904grams</v>
      </c>
      <c r="O2051" s="51">
        <f t="shared" si="70"/>
        <v>254.36879999999999</v>
      </c>
      <c r="P2051" s="46"/>
      <c r="Q2051" s="46"/>
      <c r="R2051" s="46"/>
      <c r="S2051" s="46"/>
      <c r="T2051" s="46"/>
      <c r="U2051" s="46"/>
      <c r="V2051" s="46"/>
      <c r="W2051" s="46"/>
      <c r="X2051" s="46"/>
      <c r="Y2051" s="46"/>
      <c r="Z2051" s="46"/>
    </row>
    <row r="2052" spans="1:26" ht="13.5" customHeight="1">
      <c r="A2052" s="233">
        <v>955</v>
      </c>
      <c r="B2052" s="79" t="s">
        <v>574</v>
      </c>
      <c r="C2052" s="34" t="s">
        <v>47</v>
      </c>
      <c r="D2052" s="46"/>
      <c r="E2052" s="116" t="s">
        <v>576</v>
      </c>
      <c r="F2052" s="46"/>
      <c r="G2052" s="38">
        <v>240</v>
      </c>
      <c r="H2052" s="39">
        <v>1</v>
      </c>
      <c r="I2052" s="39">
        <v>1</v>
      </c>
      <c r="J2052" s="121" t="s">
        <v>59</v>
      </c>
      <c r="K2052" s="46"/>
      <c r="L2052" s="42" t="str">
        <f t="shared" si="71"/>
        <v>1grams</v>
      </c>
      <c r="M2052" s="43">
        <f t="shared" si="72"/>
        <v>1</v>
      </c>
      <c r="N2052" s="44" t="str">
        <f t="shared" si="73"/>
        <v>1grams</v>
      </c>
      <c r="O2052" s="51">
        <f t="shared" si="70"/>
        <v>240</v>
      </c>
      <c r="P2052" s="46"/>
      <c r="Q2052" s="46"/>
      <c r="R2052" s="46"/>
      <c r="S2052" s="46"/>
      <c r="T2052" s="46"/>
      <c r="U2052" s="46"/>
      <c r="V2052" s="46"/>
      <c r="W2052" s="46"/>
      <c r="X2052" s="46"/>
      <c r="Y2052" s="46"/>
      <c r="Z2052" s="46"/>
    </row>
    <row r="2053" spans="1:26" ht="13.5" customHeight="1">
      <c r="A2053" s="233">
        <v>956</v>
      </c>
      <c r="B2053" s="76" t="s">
        <v>1391</v>
      </c>
      <c r="C2053" s="34" t="s">
        <v>55</v>
      </c>
      <c r="D2053" s="485"/>
      <c r="E2053" s="52" t="s">
        <v>233</v>
      </c>
      <c r="F2053" s="368"/>
      <c r="G2053" s="77">
        <v>318</v>
      </c>
      <c r="H2053" s="39">
        <v>0.35</v>
      </c>
      <c r="I2053" s="39">
        <v>1</v>
      </c>
      <c r="J2053" s="121" t="s">
        <v>484</v>
      </c>
      <c r="K2053" s="41" t="s">
        <v>26</v>
      </c>
      <c r="L2053" s="42" t="str">
        <f t="shared" si="71"/>
        <v>1l</v>
      </c>
      <c r="M2053" s="43">
        <f t="shared" si="72"/>
        <v>0.35</v>
      </c>
      <c r="N2053" s="44" t="str">
        <f t="shared" si="73"/>
        <v>0.35l</v>
      </c>
      <c r="O2053" s="51">
        <f t="shared" si="70"/>
        <v>111.3</v>
      </c>
      <c r="P2053" s="46"/>
      <c r="Q2053" s="46"/>
      <c r="R2053" s="46"/>
      <c r="S2053" s="46"/>
      <c r="T2053" s="46"/>
      <c r="U2053" s="46"/>
      <c r="V2053" s="46"/>
      <c r="W2053" s="46"/>
      <c r="X2053" s="46"/>
      <c r="Y2053" s="46"/>
      <c r="Z2053" s="46"/>
    </row>
    <row r="2054" spans="1:26" ht="13.5" customHeight="1">
      <c r="A2054" s="233">
        <v>956</v>
      </c>
      <c r="B2054" s="57" t="s">
        <v>1392</v>
      </c>
      <c r="C2054" s="34" t="s">
        <v>47</v>
      </c>
      <c r="D2054" s="46"/>
      <c r="E2054" s="50" t="s">
        <v>1393</v>
      </c>
      <c r="F2054" s="46"/>
      <c r="G2054" s="38">
        <v>301.8</v>
      </c>
      <c r="H2054" s="39">
        <v>2</v>
      </c>
      <c r="I2054" s="39">
        <v>1</v>
      </c>
      <c r="J2054" s="121" t="s">
        <v>29</v>
      </c>
      <c r="K2054" s="46"/>
      <c r="L2054" s="42" t="str">
        <f t="shared" si="71"/>
        <v>1ml</v>
      </c>
      <c r="M2054" s="43">
        <f t="shared" si="72"/>
        <v>2</v>
      </c>
      <c r="N2054" s="44" t="str">
        <f t="shared" si="73"/>
        <v>2ml</v>
      </c>
      <c r="O2054" s="51">
        <f t="shared" si="70"/>
        <v>603.6</v>
      </c>
      <c r="P2054" s="46"/>
      <c r="Q2054" s="46"/>
      <c r="R2054" s="46"/>
      <c r="S2054" s="46"/>
      <c r="T2054" s="46"/>
      <c r="U2054" s="46"/>
      <c r="V2054" s="46"/>
      <c r="W2054" s="46"/>
      <c r="X2054" s="46"/>
      <c r="Y2054" s="46"/>
      <c r="Z2054" s="46"/>
    </row>
    <row r="2055" spans="1:26" ht="13.5" customHeight="1">
      <c r="A2055" s="233">
        <v>957</v>
      </c>
      <c r="B2055" s="76" t="s">
        <v>1076</v>
      </c>
      <c r="C2055" s="34" t="s">
        <v>55</v>
      </c>
      <c r="D2055" s="485"/>
      <c r="E2055" s="52" t="s">
        <v>1077</v>
      </c>
      <c r="F2055" s="368"/>
      <c r="G2055" s="77">
        <v>135</v>
      </c>
      <c r="H2055" s="39">
        <v>0.46666000000000002</v>
      </c>
      <c r="I2055" s="39">
        <v>750</v>
      </c>
      <c r="J2055" s="121" t="s">
        <v>59</v>
      </c>
      <c r="K2055" s="41" t="s">
        <v>26</v>
      </c>
      <c r="L2055" s="42" t="str">
        <f t="shared" si="71"/>
        <v>750grams</v>
      </c>
      <c r="M2055" s="43">
        <f t="shared" si="72"/>
        <v>349.995</v>
      </c>
      <c r="N2055" s="44" t="str">
        <f t="shared" si="73"/>
        <v>349.995grams</v>
      </c>
      <c r="O2055" s="51">
        <f t="shared" si="70"/>
        <v>62.999100000000006</v>
      </c>
      <c r="P2055" s="46"/>
      <c r="Q2055" s="46"/>
      <c r="R2055" s="46"/>
      <c r="S2055" s="46"/>
      <c r="T2055" s="46"/>
      <c r="U2055" s="46"/>
      <c r="V2055" s="46"/>
      <c r="W2055" s="46"/>
      <c r="X2055" s="46"/>
      <c r="Y2055" s="46"/>
      <c r="Z2055" s="46"/>
    </row>
    <row r="2056" spans="1:26" ht="13.5" customHeight="1">
      <c r="A2056" s="233">
        <v>958</v>
      </c>
      <c r="B2056" s="76" t="s">
        <v>361</v>
      </c>
      <c r="C2056" s="34" t="s">
        <v>55</v>
      </c>
      <c r="D2056" s="485"/>
      <c r="E2056" s="52" t="s">
        <v>362</v>
      </c>
      <c r="F2056" s="368"/>
      <c r="G2056" s="77">
        <v>18.14</v>
      </c>
      <c r="H2056" s="39">
        <v>0.1449</v>
      </c>
      <c r="I2056" s="39">
        <v>62</v>
      </c>
      <c r="J2056" s="121" t="s">
        <v>59</v>
      </c>
      <c r="K2056" s="41" t="s">
        <v>26</v>
      </c>
      <c r="L2056" s="42" t="str">
        <f t="shared" si="71"/>
        <v>62grams</v>
      </c>
      <c r="M2056" s="43">
        <f t="shared" si="72"/>
        <v>8.9838000000000005</v>
      </c>
      <c r="N2056" s="44" t="str">
        <f t="shared" si="73"/>
        <v>8.9838grams</v>
      </c>
      <c r="O2056" s="51">
        <f t="shared" si="70"/>
        <v>2.6284860000000001</v>
      </c>
      <c r="P2056" s="46"/>
      <c r="Q2056" s="46"/>
      <c r="R2056" s="46"/>
      <c r="S2056" s="46"/>
      <c r="T2056" s="46"/>
      <c r="U2056" s="46"/>
      <c r="V2056" s="46"/>
      <c r="W2056" s="46"/>
      <c r="X2056" s="46"/>
      <c r="Y2056" s="46"/>
      <c r="Z2056" s="46"/>
    </row>
    <row r="2057" spans="1:26" ht="13.5" customHeight="1">
      <c r="A2057" s="233">
        <v>959</v>
      </c>
      <c r="B2057" s="234" t="s">
        <v>1580</v>
      </c>
      <c r="C2057" s="34" t="s">
        <v>55</v>
      </c>
      <c r="D2057" s="485"/>
      <c r="E2057" s="52" t="s">
        <v>110</v>
      </c>
      <c r="F2057" s="368"/>
      <c r="G2057" s="77">
        <v>59</v>
      </c>
      <c r="H2057" s="39">
        <v>8.3379999999999996E-2</v>
      </c>
      <c r="I2057" s="39">
        <v>60</v>
      </c>
      <c r="J2057" s="121" t="s">
        <v>59</v>
      </c>
      <c r="K2057" s="41" t="s">
        <v>26</v>
      </c>
      <c r="L2057" s="42" t="str">
        <f t="shared" si="71"/>
        <v>60grams</v>
      </c>
      <c r="M2057" s="43">
        <f t="shared" si="72"/>
        <v>5.0027999999999997</v>
      </c>
      <c r="N2057" s="44" t="str">
        <f t="shared" si="73"/>
        <v>5.0028grams</v>
      </c>
      <c r="O2057" s="51">
        <f t="shared" si="70"/>
        <v>4.9194199999999997</v>
      </c>
      <c r="P2057" s="46"/>
      <c r="Q2057" s="46"/>
      <c r="R2057" s="46"/>
      <c r="S2057" s="46"/>
      <c r="T2057" s="46"/>
      <c r="U2057" s="46"/>
      <c r="V2057" s="46"/>
      <c r="W2057" s="46"/>
      <c r="X2057" s="46"/>
      <c r="Y2057" s="46"/>
      <c r="Z2057" s="46"/>
    </row>
    <row r="2058" spans="1:26" ht="13.5" customHeight="1">
      <c r="A2058" s="233">
        <v>960</v>
      </c>
      <c r="B2058" s="76" t="s">
        <v>1152</v>
      </c>
      <c r="C2058" s="34" t="s">
        <v>55</v>
      </c>
      <c r="D2058" s="626"/>
      <c r="E2058" s="52" t="s">
        <v>1151</v>
      </c>
      <c r="F2058" s="368"/>
      <c r="G2058" s="38">
        <v>12.64</v>
      </c>
      <c r="H2058" s="39">
        <v>7</v>
      </c>
      <c r="I2058" s="39">
        <v>25</v>
      </c>
      <c r="J2058" s="121" t="s">
        <v>59</v>
      </c>
      <c r="K2058" s="41" t="s">
        <v>26</v>
      </c>
      <c r="L2058" s="42" t="str">
        <f t="shared" si="71"/>
        <v>25grams</v>
      </c>
      <c r="M2058" s="43">
        <f t="shared" si="72"/>
        <v>175</v>
      </c>
      <c r="N2058" s="44" t="str">
        <f t="shared" si="73"/>
        <v>175grams</v>
      </c>
      <c r="O2058" s="51">
        <f t="shared" si="70"/>
        <v>88.48</v>
      </c>
      <c r="P2058" s="46"/>
      <c r="Q2058" s="46"/>
      <c r="R2058" s="46"/>
      <c r="S2058" s="46"/>
      <c r="T2058" s="46"/>
      <c r="U2058" s="46"/>
      <c r="V2058" s="46"/>
      <c r="W2058" s="46"/>
      <c r="X2058" s="46"/>
      <c r="Y2058" s="46"/>
      <c r="Z2058" s="46"/>
    </row>
    <row r="2059" spans="1:26" ht="13.5" customHeight="1">
      <c r="A2059" s="233">
        <v>960</v>
      </c>
      <c r="B2059" s="76" t="s">
        <v>1152</v>
      </c>
      <c r="C2059" s="34" t="s">
        <v>55</v>
      </c>
      <c r="D2059" s="626"/>
      <c r="E2059" s="52" t="s">
        <v>1153</v>
      </c>
      <c r="F2059" s="368"/>
      <c r="G2059" s="38">
        <v>12.64</v>
      </c>
      <c r="H2059" s="39">
        <v>13</v>
      </c>
      <c r="I2059" s="39">
        <v>25</v>
      </c>
      <c r="J2059" s="121" t="s">
        <v>59</v>
      </c>
      <c r="K2059" s="41" t="s">
        <v>26</v>
      </c>
      <c r="L2059" s="42" t="str">
        <f t="shared" si="71"/>
        <v>25grams</v>
      </c>
      <c r="M2059" s="43">
        <f t="shared" si="72"/>
        <v>325</v>
      </c>
      <c r="N2059" s="44" t="str">
        <f t="shared" si="73"/>
        <v>325grams</v>
      </c>
      <c r="O2059" s="51">
        <f t="shared" si="70"/>
        <v>164.32</v>
      </c>
      <c r="P2059" s="46"/>
      <c r="Q2059" s="46"/>
      <c r="R2059" s="46"/>
      <c r="S2059" s="46"/>
      <c r="T2059" s="46"/>
      <c r="U2059" s="46"/>
      <c r="V2059" s="46"/>
      <c r="W2059" s="46"/>
      <c r="X2059" s="46"/>
      <c r="Y2059" s="46"/>
      <c r="Z2059" s="46"/>
    </row>
    <row r="2060" spans="1:26" ht="13.5" customHeight="1">
      <c r="A2060" s="233">
        <v>961</v>
      </c>
      <c r="B2060" s="76" t="s">
        <v>1150</v>
      </c>
      <c r="C2060" s="34" t="s">
        <v>55</v>
      </c>
      <c r="D2060" s="626"/>
      <c r="E2060" s="52" t="s">
        <v>1151</v>
      </c>
      <c r="F2060" s="368"/>
      <c r="G2060" s="212">
        <v>12.64</v>
      </c>
      <c r="H2060" s="172">
        <v>3</v>
      </c>
      <c r="I2060" s="172">
        <v>25</v>
      </c>
      <c r="J2060" s="121" t="s">
        <v>59</v>
      </c>
      <c r="K2060" s="41" t="s">
        <v>26</v>
      </c>
      <c r="L2060" s="42" t="str">
        <f t="shared" si="71"/>
        <v>25grams</v>
      </c>
      <c r="M2060" s="43">
        <f t="shared" si="72"/>
        <v>75</v>
      </c>
      <c r="N2060" s="44" t="str">
        <f t="shared" si="73"/>
        <v>75grams</v>
      </c>
      <c r="O2060" s="51">
        <f t="shared" si="70"/>
        <v>37.92</v>
      </c>
      <c r="P2060" s="46"/>
      <c r="Q2060" s="46"/>
      <c r="R2060" s="46"/>
      <c r="S2060" s="46"/>
      <c r="T2060" s="46"/>
      <c r="U2060" s="46"/>
      <c r="V2060" s="46"/>
      <c r="W2060" s="46"/>
      <c r="X2060" s="46"/>
      <c r="Y2060" s="46"/>
      <c r="Z2060" s="46"/>
    </row>
    <row r="2061" spans="1:26" ht="13.5" customHeight="1">
      <c r="A2061" s="233">
        <v>962</v>
      </c>
      <c r="B2061" s="76" t="s">
        <v>1289</v>
      </c>
      <c r="C2061" s="34" t="s">
        <v>55</v>
      </c>
      <c r="D2061" s="485"/>
      <c r="E2061" s="52" t="s">
        <v>1288</v>
      </c>
      <c r="F2061" s="368"/>
      <c r="G2061" s="77">
        <v>19.2</v>
      </c>
      <c r="H2061" s="39">
        <v>5.2600000000000001E-2</v>
      </c>
      <c r="I2061" s="39">
        <v>19</v>
      </c>
      <c r="J2061" s="121" t="s">
        <v>59</v>
      </c>
      <c r="K2061" s="41" t="s">
        <v>26</v>
      </c>
      <c r="L2061" s="42" t="str">
        <f t="shared" si="71"/>
        <v>19grams</v>
      </c>
      <c r="M2061" s="43">
        <f t="shared" si="72"/>
        <v>0.99940000000000007</v>
      </c>
      <c r="N2061" s="44" t="str">
        <f t="shared" si="73"/>
        <v>0.9994grams</v>
      </c>
      <c r="O2061" s="51">
        <f t="shared" si="70"/>
        <v>1.0099199999999999</v>
      </c>
      <c r="P2061" s="46"/>
      <c r="Q2061" s="46"/>
      <c r="R2061" s="46"/>
      <c r="S2061" s="46"/>
      <c r="T2061" s="46"/>
      <c r="U2061" s="46"/>
      <c r="V2061" s="46"/>
      <c r="W2061" s="46"/>
      <c r="X2061" s="46"/>
      <c r="Y2061" s="46"/>
      <c r="Z2061" s="46"/>
    </row>
    <row r="2062" spans="1:26" ht="13.5" customHeight="1">
      <c r="A2062" s="233">
        <v>963</v>
      </c>
      <c r="B2062" s="76" t="s">
        <v>1287</v>
      </c>
      <c r="C2062" s="34" t="s">
        <v>55</v>
      </c>
      <c r="D2062" s="485"/>
      <c r="E2062" s="50" t="s">
        <v>1288</v>
      </c>
      <c r="F2062" s="368"/>
      <c r="G2062" s="38">
        <v>19.2</v>
      </c>
      <c r="H2062" s="39">
        <v>0.105</v>
      </c>
      <c r="I2062" s="39">
        <v>19</v>
      </c>
      <c r="J2062" s="121" t="s">
        <v>59</v>
      </c>
      <c r="K2062" s="41" t="s">
        <v>26</v>
      </c>
      <c r="L2062" s="42" t="str">
        <f t="shared" si="71"/>
        <v>19grams</v>
      </c>
      <c r="M2062" s="43">
        <f t="shared" si="72"/>
        <v>1.9949999999999999</v>
      </c>
      <c r="N2062" s="44" t="str">
        <f t="shared" si="73"/>
        <v>1.995grams</v>
      </c>
      <c r="O2062" s="51">
        <f t="shared" si="70"/>
        <v>2.016</v>
      </c>
      <c r="P2062" s="46"/>
      <c r="Q2062" s="46"/>
      <c r="R2062" s="46"/>
      <c r="S2062" s="46"/>
      <c r="T2062" s="46"/>
      <c r="U2062" s="46"/>
      <c r="V2062" s="46"/>
      <c r="W2062" s="46"/>
      <c r="X2062" s="46"/>
      <c r="Y2062" s="46"/>
      <c r="Z2062" s="46"/>
    </row>
    <row r="2063" spans="1:26" ht="13.5" customHeight="1">
      <c r="A2063" s="233">
        <v>964</v>
      </c>
      <c r="B2063" s="76" t="s">
        <v>1296</v>
      </c>
      <c r="C2063" s="34" t="s">
        <v>55</v>
      </c>
      <c r="D2063" s="485"/>
      <c r="E2063" s="52" t="s">
        <v>1297</v>
      </c>
      <c r="F2063" s="368"/>
      <c r="G2063" s="77">
        <v>84.1</v>
      </c>
      <c r="H2063" s="39">
        <v>2</v>
      </c>
      <c r="I2063" s="39">
        <v>340</v>
      </c>
      <c r="J2063" s="121" t="s">
        <v>59</v>
      </c>
      <c r="K2063" s="41" t="s">
        <v>26</v>
      </c>
      <c r="L2063" s="42" t="str">
        <f t="shared" si="71"/>
        <v>340grams</v>
      </c>
      <c r="M2063" s="43">
        <f t="shared" si="72"/>
        <v>680</v>
      </c>
      <c r="N2063" s="44" t="str">
        <f t="shared" si="73"/>
        <v>680grams</v>
      </c>
      <c r="O2063" s="51">
        <f t="shared" si="70"/>
        <v>168.2</v>
      </c>
      <c r="P2063" s="46"/>
      <c r="Q2063" s="46"/>
      <c r="R2063" s="46"/>
      <c r="S2063" s="46"/>
      <c r="T2063" s="46"/>
      <c r="U2063" s="46"/>
      <c r="V2063" s="46"/>
      <c r="W2063" s="46"/>
      <c r="X2063" s="46"/>
      <c r="Y2063" s="46"/>
      <c r="Z2063" s="46"/>
    </row>
    <row r="2064" spans="1:26" ht="13.5" customHeight="1">
      <c r="A2064" s="233">
        <v>965</v>
      </c>
      <c r="B2064" s="76" t="s">
        <v>1926</v>
      </c>
      <c r="C2064" s="34" t="s">
        <v>55</v>
      </c>
      <c r="D2064" s="485"/>
      <c r="E2064" s="52" t="s">
        <v>336</v>
      </c>
      <c r="F2064" s="368"/>
      <c r="G2064" s="77">
        <v>160</v>
      </c>
      <c r="H2064" s="39">
        <v>1</v>
      </c>
      <c r="I2064" s="39">
        <v>1</v>
      </c>
      <c r="J2064" s="121" t="s">
        <v>484</v>
      </c>
      <c r="K2064" s="41" t="s">
        <v>26</v>
      </c>
      <c r="L2064" s="42" t="str">
        <f t="shared" si="71"/>
        <v>1l</v>
      </c>
      <c r="M2064" s="43">
        <f t="shared" si="72"/>
        <v>1</v>
      </c>
      <c r="N2064" s="44" t="str">
        <f t="shared" si="73"/>
        <v>1l</v>
      </c>
      <c r="O2064" s="51">
        <f t="shared" si="70"/>
        <v>160</v>
      </c>
      <c r="P2064" s="46"/>
      <c r="Q2064" s="46"/>
      <c r="R2064" s="46"/>
      <c r="S2064" s="46"/>
      <c r="T2064" s="46"/>
      <c r="U2064" s="46"/>
      <c r="V2064" s="46"/>
      <c r="W2064" s="46"/>
      <c r="X2064" s="46"/>
      <c r="Y2064" s="46"/>
      <c r="Z2064" s="46"/>
    </row>
    <row r="2065" spans="1:26" ht="13.5" customHeight="1">
      <c r="A2065" s="233">
        <v>966</v>
      </c>
      <c r="B2065" s="76" t="s">
        <v>2128</v>
      </c>
      <c r="C2065" s="34" t="s">
        <v>55</v>
      </c>
      <c r="D2065" s="485"/>
      <c r="E2065" s="52" t="s">
        <v>336</v>
      </c>
      <c r="F2065" s="368"/>
      <c r="G2065" s="77">
        <v>100</v>
      </c>
      <c r="H2065" s="39">
        <v>0.5</v>
      </c>
      <c r="I2065" s="39">
        <v>1</v>
      </c>
      <c r="J2065" s="121" t="s">
        <v>33</v>
      </c>
      <c r="K2065" s="41" t="s">
        <v>26</v>
      </c>
      <c r="L2065" s="42" t="str">
        <f t="shared" si="71"/>
        <v>1kg</v>
      </c>
      <c r="M2065" s="43">
        <f t="shared" si="72"/>
        <v>0.5</v>
      </c>
      <c r="N2065" s="44" t="str">
        <f t="shared" si="73"/>
        <v>0.5kg</v>
      </c>
      <c r="O2065" s="51">
        <f t="shared" si="70"/>
        <v>50</v>
      </c>
      <c r="P2065" s="46"/>
      <c r="Q2065" s="46"/>
      <c r="R2065" s="46"/>
      <c r="S2065" s="46"/>
      <c r="T2065" s="46"/>
      <c r="U2065" s="46"/>
      <c r="V2065" s="46"/>
      <c r="W2065" s="46"/>
      <c r="X2065" s="46"/>
      <c r="Y2065" s="46"/>
      <c r="Z2065" s="46"/>
    </row>
    <row r="2066" spans="1:26" ht="13.5" customHeight="1">
      <c r="A2066" s="233">
        <v>967</v>
      </c>
      <c r="B2066" s="76" t="s">
        <v>2110</v>
      </c>
      <c r="C2066" s="34" t="s">
        <v>55</v>
      </c>
      <c r="D2066" s="485"/>
      <c r="E2066" s="52" t="s">
        <v>2111</v>
      </c>
      <c r="F2066" s="368"/>
      <c r="G2066" s="77">
        <v>152.5</v>
      </c>
      <c r="H2066" s="39">
        <v>0.47619</v>
      </c>
      <c r="I2066" s="39">
        <v>210</v>
      </c>
      <c r="J2066" s="121" t="s">
        <v>29</v>
      </c>
      <c r="K2066" s="41" t="s">
        <v>26</v>
      </c>
      <c r="L2066" s="42" t="str">
        <f t="shared" si="71"/>
        <v>210ml</v>
      </c>
      <c r="M2066" s="43">
        <f t="shared" si="72"/>
        <v>99.999899999999997</v>
      </c>
      <c r="N2066" s="44" t="str">
        <f t="shared" si="73"/>
        <v>99.9999ml</v>
      </c>
      <c r="O2066" s="51">
        <f t="shared" si="70"/>
        <v>72.618975000000006</v>
      </c>
      <c r="P2066" s="46"/>
      <c r="Q2066" s="46"/>
      <c r="R2066" s="46"/>
      <c r="S2066" s="46"/>
      <c r="T2066" s="46"/>
      <c r="U2066" s="46"/>
      <c r="V2066" s="46"/>
      <c r="W2066" s="46"/>
      <c r="X2066" s="46"/>
      <c r="Y2066" s="46"/>
      <c r="Z2066" s="46"/>
    </row>
    <row r="2067" spans="1:26" ht="13.5" customHeight="1">
      <c r="A2067" s="233">
        <v>968</v>
      </c>
      <c r="B2067" s="76" t="s">
        <v>1865</v>
      </c>
      <c r="C2067" s="34" t="s">
        <v>55</v>
      </c>
      <c r="D2067" s="485"/>
      <c r="E2067" s="116" t="s">
        <v>1866</v>
      </c>
      <c r="F2067" s="368"/>
      <c r="G2067" s="38">
        <v>265</v>
      </c>
      <c r="H2067" s="39">
        <v>0.46256000000000003</v>
      </c>
      <c r="I2067" s="39">
        <v>227</v>
      </c>
      <c r="J2067" s="121" t="s">
        <v>59</v>
      </c>
      <c r="K2067" s="41" t="s">
        <v>26</v>
      </c>
      <c r="L2067" s="42" t="str">
        <f t="shared" si="71"/>
        <v>227grams</v>
      </c>
      <c r="M2067" s="43">
        <f t="shared" si="72"/>
        <v>105.00112</v>
      </c>
      <c r="N2067" s="44" t="str">
        <f t="shared" si="73"/>
        <v>105.00112grams</v>
      </c>
      <c r="O2067" s="51">
        <f t="shared" si="70"/>
        <v>122.5784</v>
      </c>
      <c r="P2067" s="46"/>
      <c r="Q2067" s="46"/>
      <c r="R2067" s="46"/>
      <c r="S2067" s="46"/>
      <c r="T2067" s="46"/>
      <c r="U2067" s="46"/>
      <c r="V2067" s="46"/>
      <c r="W2067" s="46"/>
      <c r="X2067" s="46"/>
      <c r="Y2067" s="46"/>
      <c r="Z2067" s="46"/>
    </row>
    <row r="2068" spans="1:26" ht="13.5" customHeight="1">
      <c r="A2068" s="233">
        <v>969</v>
      </c>
      <c r="B2068" s="76" t="s">
        <v>2293</v>
      </c>
      <c r="C2068" s="34" t="s">
        <v>55</v>
      </c>
      <c r="D2068" s="485"/>
      <c r="E2068" s="52" t="s">
        <v>2294</v>
      </c>
      <c r="F2068" s="368"/>
      <c r="G2068" s="38">
        <v>80</v>
      </c>
      <c r="H2068" s="39">
        <v>4</v>
      </c>
      <c r="I2068" s="39">
        <v>900</v>
      </c>
      <c r="J2068" s="121" t="s">
        <v>59</v>
      </c>
      <c r="K2068" s="41" t="s">
        <v>26</v>
      </c>
      <c r="L2068" s="42" t="str">
        <f t="shared" si="71"/>
        <v>900grams</v>
      </c>
      <c r="M2068" s="43">
        <f t="shared" si="72"/>
        <v>3600</v>
      </c>
      <c r="N2068" s="44" t="str">
        <f t="shared" si="73"/>
        <v>3600grams</v>
      </c>
      <c r="O2068" s="51">
        <f t="shared" si="70"/>
        <v>320</v>
      </c>
      <c r="P2068" s="46"/>
      <c r="Q2068" s="46"/>
      <c r="R2068" s="46"/>
      <c r="S2068" s="46"/>
      <c r="T2068" s="46"/>
      <c r="U2068" s="46"/>
      <c r="V2068" s="46"/>
      <c r="W2068" s="46"/>
      <c r="X2068" s="46"/>
      <c r="Y2068" s="46"/>
      <c r="Z2068" s="46"/>
    </row>
    <row r="2069" spans="1:26" ht="13.5" customHeight="1">
      <c r="A2069" s="233">
        <v>970</v>
      </c>
      <c r="B2069" s="76" t="s">
        <v>459</v>
      </c>
      <c r="C2069" s="34" t="s">
        <v>55</v>
      </c>
      <c r="D2069" s="485"/>
      <c r="E2069" s="52" t="s">
        <v>458</v>
      </c>
      <c r="F2069" s="368"/>
      <c r="G2069" s="77">
        <v>90.73</v>
      </c>
      <c r="H2069" s="39">
        <v>30</v>
      </c>
      <c r="I2069" s="39">
        <v>500</v>
      </c>
      <c r="J2069" s="121" t="s">
        <v>59</v>
      </c>
      <c r="K2069" s="41" t="s">
        <v>26</v>
      </c>
      <c r="L2069" s="42" t="str">
        <f t="shared" si="71"/>
        <v>500grams</v>
      </c>
      <c r="M2069" s="43">
        <f t="shared" si="72"/>
        <v>15000</v>
      </c>
      <c r="N2069" s="44" t="str">
        <f t="shared" si="73"/>
        <v>15000grams</v>
      </c>
      <c r="O2069" s="51">
        <f t="shared" si="70"/>
        <v>2721.9</v>
      </c>
      <c r="P2069" s="46"/>
      <c r="Q2069" s="46"/>
      <c r="R2069" s="46"/>
      <c r="S2069" s="46"/>
      <c r="T2069" s="46"/>
      <c r="U2069" s="46"/>
      <c r="V2069" s="46"/>
      <c r="W2069" s="46"/>
      <c r="X2069" s="46"/>
      <c r="Y2069" s="46"/>
      <c r="Z2069" s="46"/>
    </row>
    <row r="2070" spans="1:26" ht="13.5" customHeight="1">
      <c r="A2070" s="233">
        <v>971</v>
      </c>
      <c r="B2070" s="76" t="s">
        <v>1348</v>
      </c>
      <c r="C2070" s="34" t="s">
        <v>55</v>
      </c>
      <c r="D2070" s="485"/>
      <c r="E2070" s="52" t="s">
        <v>1349</v>
      </c>
      <c r="F2070" s="368"/>
      <c r="G2070" s="38">
        <v>117.5</v>
      </c>
      <c r="H2070" s="39">
        <v>0.66</v>
      </c>
      <c r="I2070" s="39">
        <v>500</v>
      </c>
      <c r="J2070" s="121" t="s">
        <v>59</v>
      </c>
      <c r="K2070" s="41" t="s">
        <v>26</v>
      </c>
      <c r="L2070" s="42" t="str">
        <f t="shared" si="71"/>
        <v>500grams</v>
      </c>
      <c r="M2070" s="43">
        <f t="shared" si="72"/>
        <v>330</v>
      </c>
      <c r="N2070" s="44" t="str">
        <f t="shared" si="73"/>
        <v>330grams</v>
      </c>
      <c r="O2070" s="51">
        <f t="shared" si="70"/>
        <v>77.55</v>
      </c>
      <c r="P2070" s="46"/>
      <c r="Q2070" s="46"/>
      <c r="R2070" s="46"/>
      <c r="S2070" s="46"/>
      <c r="T2070" s="46"/>
      <c r="U2070" s="46"/>
      <c r="V2070" s="46"/>
      <c r="W2070" s="46"/>
      <c r="X2070" s="46"/>
      <c r="Y2070" s="46"/>
      <c r="Z2070" s="46"/>
    </row>
    <row r="2071" spans="1:26" ht="13.5" customHeight="1">
      <c r="A2071" s="233">
        <v>972</v>
      </c>
      <c r="B2071" s="76" t="s">
        <v>1401</v>
      </c>
      <c r="C2071" s="34" t="s">
        <v>55</v>
      </c>
      <c r="D2071" s="485"/>
      <c r="E2071" s="50" t="s">
        <v>336</v>
      </c>
      <c r="F2071" s="368"/>
      <c r="G2071" s="38">
        <v>50</v>
      </c>
      <c r="H2071" s="39">
        <v>2.6</v>
      </c>
      <c r="I2071" s="39">
        <v>500</v>
      </c>
      <c r="J2071" s="121" t="s">
        <v>59</v>
      </c>
      <c r="K2071" s="41" t="s">
        <v>26</v>
      </c>
      <c r="L2071" s="42" t="str">
        <f t="shared" si="71"/>
        <v>500grams</v>
      </c>
      <c r="M2071" s="43">
        <f t="shared" si="72"/>
        <v>1300</v>
      </c>
      <c r="N2071" s="44" t="str">
        <f t="shared" si="73"/>
        <v>1300grams</v>
      </c>
      <c r="O2071" s="51">
        <f t="shared" si="70"/>
        <v>130</v>
      </c>
      <c r="P2071" s="46"/>
      <c r="Q2071" s="46"/>
      <c r="R2071" s="46"/>
      <c r="S2071" s="46"/>
      <c r="T2071" s="46"/>
      <c r="U2071" s="46"/>
      <c r="V2071" s="46"/>
      <c r="W2071" s="46"/>
      <c r="X2071" s="46"/>
      <c r="Y2071" s="46"/>
      <c r="Z2071" s="46"/>
    </row>
    <row r="2072" spans="1:26" ht="13.5" customHeight="1">
      <c r="A2072" s="233">
        <v>973</v>
      </c>
      <c r="B2072" s="76" t="s">
        <v>2586</v>
      </c>
      <c r="C2072" s="34" t="s">
        <v>55</v>
      </c>
      <c r="D2072" s="485"/>
      <c r="E2072" s="116"/>
      <c r="F2072" s="368"/>
      <c r="G2072" s="77">
        <v>27</v>
      </c>
      <c r="H2072" s="39">
        <v>1</v>
      </c>
      <c r="I2072" s="39">
        <v>25</v>
      </c>
      <c r="J2072" s="121" t="s">
        <v>37</v>
      </c>
      <c r="K2072" s="41" t="s">
        <v>26</v>
      </c>
      <c r="L2072" s="42" t="str">
        <f t="shared" si="71"/>
        <v>25pieces</v>
      </c>
      <c r="M2072" s="43">
        <f t="shared" si="72"/>
        <v>25</v>
      </c>
      <c r="N2072" s="44" t="str">
        <f t="shared" si="73"/>
        <v>25pieces</v>
      </c>
      <c r="O2072" s="51">
        <f t="shared" si="70"/>
        <v>27</v>
      </c>
      <c r="P2072" s="46"/>
      <c r="Q2072" s="46"/>
      <c r="R2072" s="46"/>
      <c r="S2072" s="46"/>
      <c r="T2072" s="46"/>
      <c r="U2072" s="46"/>
      <c r="V2072" s="46"/>
      <c r="W2072" s="46"/>
      <c r="X2072" s="46"/>
      <c r="Y2072" s="46"/>
      <c r="Z2072" s="46"/>
    </row>
    <row r="2073" spans="1:26" ht="13.5" customHeight="1">
      <c r="A2073" s="233">
        <v>974</v>
      </c>
      <c r="B2073" s="76" t="s">
        <v>2585</v>
      </c>
      <c r="C2073" s="34" t="s">
        <v>55</v>
      </c>
      <c r="D2073" s="485"/>
      <c r="E2073" s="50"/>
      <c r="F2073" s="368"/>
      <c r="G2073" s="77">
        <v>50</v>
      </c>
      <c r="H2073" s="39">
        <v>1.64</v>
      </c>
      <c r="I2073" s="39">
        <v>100</v>
      </c>
      <c r="J2073" s="121" t="s">
        <v>37</v>
      </c>
      <c r="K2073" s="41" t="s">
        <v>26</v>
      </c>
      <c r="L2073" s="42" t="str">
        <f t="shared" si="71"/>
        <v>100pieces</v>
      </c>
      <c r="M2073" s="43">
        <f t="shared" si="72"/>
        <v>164</v>
      </c>
      <c r="N2073" s="44" t="str">
        <f t="shared" si="73"/>
        <v>164pieces</v>
      </c>
      <c r="O2073" s="51">
        <f t="shared" si="70"/>
        <v>82</v>
      </c>
      <c r="P2073" s="46"/>
      <c r="Q2073" s="46"/>
      <c r="R2073" s="46"/>
      <c r="S2073" s="46"/>
      <c r="T2073" s="46"/>
      <c r="U2073" s="46"/>
      <c r="V2073" s="46"/>
      <c r="W2073" s="46"/>
      <c r="X2073" s="46"/>
      <c r="Y2073" s="46"/>
      <c r="Z2073" s="46"/>
    </row>
    <row r="2074" spans="1:26" ht="13.5" customHeight="1">
      <c r="A2074" s="233">
        <v>975</v>
      </c>
      <c r="B2074" s="76" t="s">
        <v>1937</v>
      </c>
      <c r="C2074" s="34" t="s">
        <v>55</v>
      </c>
      <c r="D2074" s="485"/>
      <c r="E2074" s="116"/>
      <c r="F2074" s="368"/>
      <c r="G2074" s="77">
        <v>120</v>
      </c>
      <c r="H2074" s="39">
        <v>0.125</v>
      </c>
      <c r="I2074" s="39">
        <v>200</v>
      </c>
      <c r="J2074" s="121" t="s">
        <v>37</v>
      </c>
      <c r="K2074" s="41" t="s">
        <v>26</v>
      </c>
      <c r="L2074" s="42" t="str">
        <f t="shared" si="71"/>
        <v>200pieces</v>
      </c>
      <c r="M2074" s="43">
        <f t="shared" si="72"/>
        <v>25</v>
      </c>
      <c r="N2074" s="44" t="str">
        <f t="shared" si="73"/>
        <v>25pieces</v>
      </c>
      <c r="O2074" s="51">
        <f t="shared" si="70"/>
        <v>15</v>
      </c>
      <c r="P2074" s="46"/>
      <c r="Q2074" s="46"/>
      <c r="R2074" s="46"/>
      <c r="S2074" s="46"/>
      <c r="T2074" s="46"/>
      <c r="U2074" s="46"/>
      <c r="V2074" s="46"/>
      <c r="W2074" s="46"/>
      <c r="X2074" s="46"/>
      <c r="Y2074" s="46"/>
      <c r="Z2074" s="46"/>
    </row>
    <row r="2075" spans="1:26" ht="13.5" customHeight="1">
      <c r="A2075" s="233">
        <v>976</v>
      </c>
      <c r="B2075" s="76" t="s">
        <v>211</v>
      </c>
      <c r="C2075" s="34" t="s">
        <v>55</v>
      </c>
      <c r="D2075" s="485"/>
      <c r="E2075" s="52"/>
      <c r="F2075" s="368"/>
      <c r="G2075" s="77">
        <v>22.27</v>
      </c>
      <c r="H2075" s="39">
        <v>0.85</v>
      </c>
      <c r="I2075" s="39">
        <v>100</v>
      </c>
      <c r="J2075" s="121" t="s">
        <v>37</v>
      </c>
      <c r="K2075" s="41" t="s">
        <v>26</v>
      </c>
      <c r="L2075" s="42" t="str">
        <f t="shared" si="71"/>
        <v>100pieces</v>
      </c>
      <c r="M2075" s="43">
        <f t="shared" si="72"/>
        <v>85</v>
      </c>
      <c r="N2075" s="44" t="str">
        <f t="shared" si="73"/>
        <v>85pieces</v>
      </c>
      <c r="O2075" s="51">
        <f t="shared" si="70"/>
        <v>18.929500000000001</v>
      </c>
      <c r="P2075" s="46"/>
      <c r="Q2075" s="46"/>
      <c r="R2075" s="46"/>
      <c r="S2075" s="46"/>
      <c r="T2075" s="46"/>
      <c r="U2075" s="46"/>
      <c r="V2075" s="46"/>
      <c r="W2075" s="46"/>
      <c r="X2075" s="46"/>
      <c r="Y2075" s="46"/>
      <c r="Z2075" s="46"/>
    </row>
    <row r="2076" spans="1:26" ht="13.5" customHeight="1">
      <c r="A2076" s="233">
        <v>977</v>
      </c>
      <c r="B2076" s="76" t="s">
        <v>2223</v>
      </c>
      <c r="C2076" s="34" t="s">
        <v>55</v>
      </c>
      <c r="D2076" s="485"/>
      <c r="E2076" s="50"/>
      <c r="F2076" s="368"/>
      <c r="G2076" s="77">
        <v>4</v>
      </c>
      <c r="H2076" s="39">
        <v>183</v>
      </c>
      <c r="I2076" s="39">
        <v>1</v>
      </c>
      <c r="J2076" s="121" t="s">
        <v>37</v>
      </c>
      <c r="K2076" s="41" t="s">
        <v>26</v>
      </c>
      <c r="L2076" s="42" t="str">
        <f t="shared" si="71"/>
        <v>1pieces</v>
      </c>
      <c r="M2076" s="43">
        <f t="shared" si="72"/>
        <v>183</v>
      </c>
      <c r="N2076" s="44" t="str">
        <f t="shared" si="73"/>
        <v>183pieces</v>
      </c>
      <c r="O2076" s="51">
        <f t="shared" si="70"/>
        <v>732</v>
      </c>
      <c r="P2076" s="46"/>
      <c r="Q2076" s="46"/>
      <c r="R2076" s="46"/>
      <c r="S2076" s="46"/>
      <c r="T2076" s="46"/>
      <c r="U2076" s="46"/>
      <c r="V2076" s="46"/>
      <c r="W2076" s="46"/>
      <c r="X2076" s="46"/>
      <c r="Y2076" s="46"/>
      <c r="Z2076" s="46"/>
    </row>
    <row r="2077" spans="1:26" ht="13.5" customHeight="1">
      <c r="A2077" s="233">
        <v>978</v>
      </c>
      <c r="B2077" s="76" t="s">
        <v>2522</v>
      </c>
      <c r="C2077" s="34" t="s">
        <v>55</v>
      </c>
      <c r="D2077" s="500"/>
      <c r="E2077" s="50"/>
      <c r="F2077" s="368"/>
      <c r="G2077" s="77">
        <v>5</v>
      </c>
      <c r="H2077" s="39">
        <v>183</v>
      </c>
      <c r="I2077" s="39">
        <v>1</v>
      </c>
      <c r="J2077" s="121" t="s">
        <v>37</v>
      </c>
      <c r="K2077" s="41" t="s">
        <v>26</v>
      </c>
      <c r="L2077" s="42" t="str">
        <f t="shared" si="71"/>
        <v>1pieces</v>
      </c>
      <c r="M2077" s="43">
        <f t="shared" si="72"/>
        <v>183</v>
      </c>
      <c r="N2077" s="44" t="str">
        <f t="shared" si="73"/>
        <v>183pieces</v>
      </c>
      <c r="O2077" s="51">
        <f t="shared" si="70"/>
        <v>915</v>
      </c>
      <c r="P2077" s="46"/>
      <c r="Q2077" s="46"/>
      <c r="R2077" s="46"/>
      <c r="S2077" s="46"/>
      <c r="T2077" s="46"/>
      <c r="U2077" s="46"/>
      <c r="V2077" s="46"/>
      <c r="W2077" s="46"/>
      <c r="X2077" s="46"/>
      <c r="Y2077" s="46"/>
      <c r="Z2077" s="46"/>
    </row>
    <row r="2078" spans="1:26" ht="13.5" customHeight="1">
      <c r="A2078" s="233">
        <v>979</v>
      </c>
      <c r="B2078" s="76" t="s">
        <v>2414</v>
      </c>
      <c r="C2078" s="34" t="s">
        <v>55</v>
      </c>
      <c r="D2078" s="485"/>
      <c r="E2078" s="50"/>
      <c r="F2078" s="368"/>
      <c r="G2078" s="77">
        <v>6</v>
      </c>
      <c r="H2078" s="39">
        <v>20</v>
      </c>
      <c r="I2078" s="39">
        <v>1</v>
      </c>
      <c r="J2078" s="121" t="s">
        <v>37</v>
      </c>
      <c r="K2078" s="41" t="s">
        <v>26</v>
      </c>
      <c r="L2078" s="42" t="str">
        <f t="shared" si="71"/>
        <v>1pieces</v>
      </c>
      <c r="M2078" s="43">
        <f t="shared" si="72"/>
        <v>20</v>
      </c>
      <c r="N2078" s="44" t="str">
        <f t="shared" si="73"/>
        <v>20pieces</v>
      </c>
      <c r="O2078" s="51">
        <f t="shared" si="70"/>
        <v>120</v>
      </c>
      <c r="P2078" s="46"/>
      <c r="Q2078" s="46"/>
      <c r="R2078" s="46"/>
      <c r="S2078" s="46"/>
      <c r="T2078" s="46"/>
      <c r="U2078" s="46"/>
      <c r="V2078" s="46"/>
      <c r="W2078" s="46"/>
      <c r="X2078" s="46"/>
      <c r="Y2078" s="46"/>
      <c r="Z2078" s="46"/>
    </row>
    <row r="2079" spans="1:26" ht="13.5" customHeight="1">
      <c r="A2079" s="233">
        <v>980</v>
      </c>
      <c r="B2079" s="76" t="s">
        <v>281</v>
      </c>
      <c r="C2079" s="34" t="s">
        <v>55</v>
      </c>
      <c r="D2079" s="485"/>
      <c r="E2079" s="50"/>
      <c r="F2079" s="368"/>
      <c r="G2079" s="77">
        <v>10</v>
      </c>
      <c r="H2079" s="39">
        <v>200</v>
      </c>
      <c r="I2079" s="39">
        <v>1</v>
      </c>
      <c r="J2079" s="121" t="s">
        <v>37</v>
      </c>
      <c r="K2079" s="41" t="s">
        <v>26</v>
      </c>
      <c r="L2079" s="42" t="str">
        <f t="shared" si="71"/>
        <v>1pieces</v>
      </c>
      <c r="M2079" s="43">
        <f t="shared" si="72"/>
        <v>200</v>
      </c>
      <c r="N2079" s="44" t="str">
        <f t="shared" si="73"/>
        <v>200pieces</v>
      </c>
      <c r="O2079" s="51">
        <f t="shared" si="70"/>
        <v>2000</v>
      </c>
      <c r="P2079" s="46"/>
      <c r="Q2079" s="46"/>
      <c r="R2079" s="46"/>
      <c r="S2079" s="46"/>
      <c r="T2079" s="46"/>
      <c r="U2079" s="46"/>
      <c r="V2079" s="46"/>
      <c r="W2079" s="46"/>
      <c r="X2079" s="46"/>
      <c r="Y2079" s="46"/>
      <c r="Z2079" s="46"/>
    </row>
    <row r="2080" spans="1:26" ht="13.5" customHeight="1">
      <c r="A2080" s="233">
        <v>981</v>
      </c>
      <c r="B2080" s="76" t="s">
        <v>254</v>
      </c>
      <c r="C2080" s="34" t="s">
        <v>55</v>
      </c>
      <c r="D2080" s="485"/>
      <c r="E2080" s="50"/>
      <c r="F2080" s="368"/>
      <c r="G2080" s="77">
        <v>7</v>
      </c>
      <c r="H2080" s="39">
        <v>8</v>
      </c>
      <c r="I2080" s="39">
        <v>1</v>
      </c>
      <c r="J2080" s="121" t="s">
        <v>37</v>
      </c>
      <c r="K2080" s="41" t="s">
        <v>26</v>
      </c>
      <c r="L2080" s="42" t="str">
        <f t="shared" si="71"/>
        <v>1pieces</v>
      </c>
      <c r="M2080" s="43">
        <f t="shared" si="72"/>
        <v>8</v>
      </c>
      <c r="N2080" s="44" t="str">
        <f t="shared" si="73"/>
        <v>8pieces</v>
      </c>
      <c r="O2080" s="51">
        <f t="shared" si="70"/>
        <v>56</v>
      </c>
      <c r="P2080" s="46"/>
      <c r="Q2080" s="46"/>
      <c r="R2080" s="46"/>
      <c r="S2080" s="46"/>
      <c r="T2080" s="46"/>
      <c r="U2080" s="46"/>
      <c r="V2080" s="46"/>
      <c r="W2080" s="46"/>
      <c r="X2080" s="46"/>
      <c r="Y2080" s="46"/>
      <c r="Z2080" s="46"/>
    </row>
    <row r="2081" spans="1:26" ht="13.5" customHeight="1">
      <c r="A2081" s="233">
        <v>982</v>
      </c>
      <c r="B2081" s="76" t="s">
        <v>1858</v>
      </c>
      <c r="C2081" s="34" t="s">
        <v>55</v>
      </c>
      <c r="D2081" s="485"/>
      <c r="E2081" s="50"/>
      <c r="F2081" s="368"/>
      <c r="G2081" s="77">
        <v>1.1599999999999999</v>
      </c>
      <c r="H2081" s="39">
        <v>250</v>
      </c>
      <c r="I2081" s="39">
        <v>1</v>
      </c>
      <c r="J2081" s="121" t="s">
        <v>37</v>
      </c>
      <c r="K2081" s="41" t="s">
        <v>26</v>
      </c>
      <c r="L2081" s="42" t="str">
        <f t="shared" si="71"/>
        <v>1pieces</v>
      </c>
      <c r="M2081" s="43">
        <f t="shared" si="72"/>
        <v>250</v>
      </c>
      <c r="N2081" s="44" t="str">
        <f t="shared" si="73"/>
        <v>250pieces</v>
      </c>
      <c r="O2081" s="51">
        <f t="shared" si="70"/>
        <v>290</v>
      </c>
      <c r="P2081" s="46"/>
      <c r="Q2081" s="46"/>
      <c r="R2081" s="46"/>
      <c r="S2081" s="46"/>
      <c r="T2081" s="46"/>
      <c r="U2081" s="46"/>
      <c r="V2081" s="46"/>
      <c r="W2081" s="46"/>
      <c r="X2081" s="46"/>
      <c r="Y2081" s="46"/>
      <c r="Z2081" s="46"/>
    </row>
    <row r="2082" spans="1:26" ht="13.5" customHeight="1">
      <c r="A2082" s="233">
        <v>983</v>
      </c>
      <c r="B2082" s="76" t="s">
        <v>1604</v>
      </c>
      <c r="C2082" s="34" t="s">
        <v>55</v>
      </c>
      <c r="D2082" s="485"/>
      <c r="E2082" s="52" t="s">
        <v>207</v>
      </c>
      <c r="F2082" s="368"/>
      <c r="G2082" s="77">
        <v>7</v>
      </c>
      <c r="H2082" s="39">
        <v>10</v>
      </c>
      <c r="I2082" s="39">
        <v>1</v>
      </c>
      <c r="J2082" s="121" t="s">
        <v>37</v>
      </c>
      <c r="K2082" s="41" t="s">
        <v>26</v>
      </c>
      <c r="L2082" s="42" t="str">
        <f t="shared" si="71"/>
        <v>1pieces</v>
      </c>
      <c r="M2082" s="43">
        <f t="shared" si="72"/>
        <v>10</v>
      </c>
      <c r="N2082" s="44" t="str">
        <f t="shared" si="73"/>
        <v>10pieces</v>
      </c>
      <c r="O2082" s="51">
        <f t="shared" si="70"/>
        <v>70</v>
      </c>
      <c r="P2082" s="46"/>
      <c r="Q2082" s="46"/>
      <c r="R2082" s="46"/>
      <c r="S2082" s="46"/>
      <c r="T2082" s="46"/>
      <c r="U2082" s="46"/>
      <c r="V2082" s="46"/>
      <c r="W2082" s="46"/>
      <c r="X2082" s="46"/>
      <c r="Y2082" s="46"/>
      <c r="Z2082" s="46"/>
    </row>
    <row r="2083" spans="1:26" ht="13.5" customHeight="1">
      <c r="A2083" s="233">
        <v>984</v>
      </c>
      <c r="B2083" s="76" t="s">
        <v>1605</v>
      </c>
      <c r="C2083" s="34" t="s">
        <v>55</v>
      </c>
      <c r="D2083" s="485"/>
      <c r="E2083" s="52" t="s">
        <v>207</v>
      </c>
      <c r="F2083" s="368"/>
      <c r="G2083" s="77">
        <v>10</v>
      </c>
      <c r="H2083" s="39">
        <v>5</v>
      </c>
      <c r="I2083" s="39">
        <v>1</v>
      </c>
      <c r="J2083" s="121" t="s">
        <v>37</v>
      </c>
      <c r="K2083" s="41" t="s">
        <v>26</v>
      </c>
      <c r="L2083" s="42" t="str">
        <f t="shared" si="71"/>
        <v>1pieces</v>
      </c>
      <c r="M2083" s="43">
        <f t="shared" si="72"/>
        <v>5</v>
      </c>
      <c r="N2083" s="44" t="str">
        <f t="shared" si="73"/>
        <v>5pieces</v>
      </c>
      <c r="O2083" s="51">
        <f t="shared" si="70"/>
        <v>50</v>
      </c>
      <c r="P2083" s="46"/>
      <c r="Q2083" s="46"/>
      <c r="R2083" s="46"/>
      <c r="S2083" s="46"/>
      <c r="T2083" s="46"/>
      <c r="U2083" s="46"/>
      <c r="V2083" s="46"/>
      <c r="W2083" s="46"/>
      <c r="X2083" s="46"/>
      <c r="Y2083" s="46"/>
      <c r="Z2083" s="46"/>
    </row>
    <row r="2084" spans="1:26" ht="13.5" customHeight="1">
      <c r="A2084" s="233">
        <v>985</v>
      </c>
      <c r="B2084" s="76" t="s">
        <v>2291</v>
      </c>
      <c r="C2084" s="34" t="s">
        <v>55</v>
      </c>
      <c r="D2084" s="485"/>
      <c r="E2084" s="52"/>
      <c r="F2084" s="368"/>
      <c r="G2084" s="77">
        <v>4</v>
      </c>
      <c r="H2084" s="39">
        <v>28</v>
      </c>
      <c r="I2084" s="39">
        <v>1</v>
      </c>
      <c r="J2084" s="121" t="s">
        <v>37</v>
      </c>
      <c r="K2084" s="41" t="s">
        <v>26</v>
      </c>
      <c r="L2084" s="42" t="str">
        <f t="shared" si="71"/>
        <v>1pieces</v>
      </c>
      <c r="M2084" s="43">
        <f t="shared" si="72"/>
        <v>28</v>
      </c>
      <c r="N2084" s="44" t="str">
        <f t="shared" si="73"/>
        <v>28pieces</v>
      </c>
      <c r="O2084" s="51">
        <f t="shared" si="70"/>
        <v>112</v>
      </c>
      <c r="P2084" s="46"/>
      <c r="Q2084" s="46"/>
      <c r="R2084" s="46"/>
      <c r="S2084" s="46"/>
      <c r="T2084" s="46"/>
      <c r="U2084" s="46"/>
      <c r="V2084" s="46"/>
      <c r="W2084" s="46"/>
      <c r="X2084" s="46"/>
      <c r="Y2084" s="46"/>
      <c r="Z2084" s="46"/>
    </row>
    <row r="2085" spans="1:26" ht="13.5" customHeight="1">
      <c r="A2085" s="233">
        <v>986</v>
      </c>
      <c r="B2085" s="76" t="s">
        <v>2178</v>
      </c>
      <c r="C2085" s="34" t="s">
        <v>55</v>
      </c>
      <c r="D2085" s="485"/>
      <c r="E2085" s="50"/>
      <c r="F2085" s="368"/>
      <c r="G2085" s="77">
        <v>2</v>
      </c>
      <c r="H2085" s="39">
        <v>41</v>
      </c>
      <c r="I2085" s="39">
        <v>1</v>
      </c>
      <c r="J2085" s="121" t="s">
        <v>37</v>
      </c>
      <c r="K2085" s="41" t="s">
        <v>26</v>
      </c>
      <c r="L2085" s="42" t="str">
        <f t="shared" si="71"/>
        <v>1pieces</v>
      </c>
      <c r="M2085" s="43">
        <f t="shared" si="72"/>
        <v>41</v>
      </c>
      <c r="N2085" s="44" t="str">
        <f t="shared" si="73"/>
        <v>41pieces</v>
      </c>
      <c r="O2085" s="51">
        <f t="shared" si="70"/>
        <v>82</v>
      </c>
      <c r="P2085" s="46"/>
      <c r="Q2085" s="46"/>
      <c r="R2085" s="46"/>
      <c r="S2085" s="46"/>
      <c r="T2085" s="46"/>
      <c r="U2085" s="46"/>
      <c r="V2085" s="46"/>
      <c r="W2085" s="46"/>
      <c r="X2085" s="46"/>
      <c r="Y2085" s="46"/>
      <c r="Z2085" s="46"/>
    </row>
    <row r="2086" spans="1:26" ht="13.5" customHeight="1">
      <c r="A2086" s="233">
        <v>987</v>
      </c>
      <c r="B2086" s="76" t="s">
        <v>2177</v>
      </c>
      <c r="C2086" s="34" t="s">
        <v>55</v>
      </c>
      <c r="D2086" s="485"/>
      <c r="E2086" s="50"/>
      <c r="F2086" s="368"/>
      <c r="G2086" s="38">
        <v>1</v>
      </c>
      <c r="H2086" s="39">
        <v>69</v>
      </c>
      <c r="I2086" s="39">
        <v>1</v>
      </c>
      <c r="J2086" s="121" t="s">
        <v>37</v>
      </c>
      <c r="K2086" s="41" t="s">
        <v>26</v>
      </c>
      <c r="L2086" s="42" t="str">
        <f t="shared" si="71"/>
        <v>1pieces</v>
      </c>
      <c r="M2086" s="43">
        <f t="shared" si="72"/>
        <v>69</v>
      </c>
      <c r="N2086" s="44" t="str">
        <f t="shared" si="73"/>
        <v>69pieces</v>
      </c>
      <c r="O2086" s="51">
        <f t="shared" si="70"/>
        <v>69</v>
      </c>
      <c r="P2086" s="46"/>
      <c r="Q2086" s="46"/>
      <c r="R2086" s="46"/>
      <c r="S2086" s="46"/>
      <c r="T2086" s="46"/>
      <c r="U2086" s="46"/>
      <c r="V2086" s="46"/>
      <c r="W2086" s="46"/>
      <c r="X2086" s="46"/>
      <c r="Y2086" s="46"/>
      <c r="Z2086" s="46"/>
    </row>
    <row r="2087" spans="1:26" ht="13.5" customHeight="1">
      <c r="A2087" s="233">
        <v>988</v>
      </c>
      <c r="B2087" s="76" t="s">
        <v>1853</v>
      </c>
      <c r="C2087" s="34" t="s">
        <v>55</v>
      </c>
      <c r="D2087" s="485"/>
      <c r="E2087" s="50"/>
      <c r="F2087" s="368"/>
      <c r="G2087" s="77">
        <v>1.89</v>
      </c>
      <c r="H2087" s="39">
        <v>53</v>
      </c>
      <c r="I2087" s="39">
        <v>1</v>
      </c>
      <c r="J2087" s="121" t="s">
        <v>37</v>
      </c>
      <c r="K2087" s="41" t="s">
        <v>26</v>
      </c>
      <c r="L2087" s="42" t="str">
        <f t="shared" si="71"/>
        <v>1pieces</v>
      </c>
      <c r="M2087" s="43">
        <f t="shared" si="72"/>
        <v>53</v>
      </c>
      <c r="N2087" s="44" t="str">
        <f t="shared" si="73"/>
        <v>53pieces</v>
      </c>
      <c r="O2087" s="51">
        <f t="shared" si="70"/>
        <v>100.17</v>
      </c>
      <c r="P2087" s="46"/>
      <c r="Q2087" s="46"/>
      <c r="R2087" s="46"/>
      <c r="S2087" s="46"/>
      <c r="T2087" s="46"/>
      <c r="U2087" s="46"/>
      <c r="V2087" s="46"/>
      <c r="W2087" s="46"/>
      <c r="X2087" s="46"/>
      <c r="Y2087" s="46"/>
      <c r="Z2087" s="46"/>
    </row>
    <row r="2088" spans="1:26" ht="13.5" customHeight="1">
      <c r="A2088" s="233">
        <v>989</v>
      </c>
      <c r="B2088" s="76" t="s">
        <v>1121</v>
      </c>
      <c r="C2088" s="34" t="s">
        <v>55</v>
      </c>
      <c r="D2088" s="485"/>
      <c r="E2088" s="50"/>
      <c r="F2088" s="368"/>
      <c r="G2088" s="77">
        <v>1</v>
      </c>
      <c r="H2088" s="39">
        <v>9</v>
      </c>
      <c r="I2088" s="39">
        <v>1</v>
      </c>
      <c r="J2088" s="121" t="s">
        <v>37</v>
      </c>
      <c r="K2088" s="41" t="s">
        <v>26</v>
      </c>
      <c r="L2088" s="42" t="str">
        <f t="shared" si="71"/>
        <v>1pieces</v>
      </c>
      <c r="M2088" s="43">
        <f t="shared" si="72"/>
        <v>9</v>
      </c>
      <c r="N2088" s="44" t="str">
        <f t="shared" si="73"/>
        <v>9pieces</v>
      </c>
      <c r="O2088" s="51">
        <f t="shared" si="70"/>
        <v>9</v>
      </c>
      <c r="P2088" s="46"/>
      <c r="Q2088" s="46"/>
      <c r="R2088" s="46"/>
      <c r="S2088" s="46"/>
      <c r="T2088" s="46"/>
      <c r="U2088" s="46"/>
      <c r="V2088" s="46"/>
      <c r="W2088" s="46"/>
      <c r="X2088" s="46"/>
      <c r="Y2088" s="46"/>
      <c r="Z2088" s="46"/>
    </row>
    <row r="2089" spans="1:26" ht="13.5" customHeight="1">
      <c r="A2089" s="233">
        <v>990</v>
      </c>
      <c r="B2089" s="76" t="s">
        <v>896</v>
      </c>
      <c r="C2089" s="34" t="s">
        <v>55</v>
      </c>
      <c r="D2089" s="485"/>
      <c r="E2089" s="50"/>
      <c r="F2089" s="368"/>
      <c r="G2089" s="77">
        <v>2.2400000000000002</v>
      </c>
      <c r="H2089" s="39">
        <v>20</v>
      </c>
      <c r="I2089" s="39">
        <v>1</v>
      </c>
      <c r="J2089" s="121" t="s">
        <v>37</v>
      </c>
      <c r="K2089" s="41" t="s">
        <v>26</v>
      </c>
      <c r="L2089" s="42" t="str">
        <f t="shared" si="71"/>
        <v>1pieces</v>
      </c>
      <c r="M2089" s="43">
        <f t="shared" si="72"/>
        <v>20</v>
      </c>
      <c r="N2089" s="44" t="str">
        <f t="shared" si="73"/>
        <v>20pieces</v>
      </c>
      <c r="O2089" s="51">
        <f t="shared" si="70"/>
        <v>44.800000000000004</v>
      </c>
      <c r="P2089" s="46"/>
      <c r="Q2089" s="46"/>
      <c r="R2089" s="46"/>
      <c r="S2089" s="46"/>
      <c r="T2089" s="46"/>
      <c r="U2089" s="46"/>
      <c r="V2089" s="46"/>
      <c r="W2089" s="46"/>
      <c r="X2089" s="46"/>
      <c r="Y2089" s="46"/>
      <c r="Z2089" s="46"/>
    </row>
    <row r="2090" spans="1:26" ht="13.5" customHeight="1">
      <c r="A2090" s="233">
        <v>991</v>
      </c>
      <c r="B2090" s="76" t="s">
        <v>401</v>
      </c>
      <c r="C2090" s="34" t="s">
        <v>55</v>
      </c>
      <c r="D2090" s="485"/>
      <c r="E2090" s="116"/>
      <c r="F2090" s="368"/>
      <c r="G2090" s="38">
        <v>0.6</v>
      </c>
      <c r="H2090" s="172">
        <v>50</v>
      </c>
      <c r="I2090" s="39">
        <v>1</v>
      </c>
      <c r="J2090" s="257" t="s">
        <v>37</v>
      </c>
      <c r="K2090" s="41" t="s">
        <v>26</v>
      </c>
      <c r="L2090" s="42" t="str">
        <f t="shared" si="71"/>
        <v>1pieces</v>
      </c>
      <c r="M2090" s="43">
        <f t="shared" si="72"/>
        <v>50</v>
      </c>
      <c r="N2090" s="44" t="str">
        <f t="shared" si="73"/>
        <v>50pieces</v>
      </c>
      <c r="O2090" s="51">
        <f t="shared" si="70"/>
        <v>30</v>
      </c>
      <c r="P2090" s="46"/>
      <c r="Q2090" s="46"/>
      <c r="R2090" s="46"/>
      <c r="S2090" s="46"/>
      <c r="T2090" s="46"/>
      <c r="U2090" s="46"/>
      <c r="V2090" s="46"/>
      <c r="W2090" s="46"/>
      <c r="X2090" s="46"/>
      <c r="Y2090" s="46"/>
      <c r="Z2090" s="46"/>
    </row>
    <row r="2091" spans="1:26" ht="13.5" customHeight="1">
      <c r="A2091" s="233">
        <v>992</v>
      </c>
      <c r="B2091" s="234" t="s">
        <v>917</v>
      </c>
      <c r="C2091" s="34" t="s">
        <v>55</v>
      </c>
      <c r="D2091" s="485"/>
      <c r="E2091" s="52"/>
      <c r="F2091" s="368"/>
      <c r="G2091" s="77">
        <v>7</v>
      </c>
      <c r="H2091" s="39">
        <v>66</v>
      </c>
      <c r="I2091" s="39">
        <v>1</v>
      </c>
      <c r="J2091" s="121" t="s">
        <v>37</v>
      </c>
      <c r="K2091" s="41" t="s">
        <v>26</v>
      </c>
      <c r="L2091" s="42" t="str">
        <f t="shared" si="71"/>
        <v>1pieces</v>
      </c>
      <c r="M2091" s="43">
        <f t="shared" si="72"/>
        <v>66</v>
      </c>
      <c r="N2091" s="44" t="str">
        <f t="shared" si="73"/>
        <v>66pieces</v>
      </c>
      <c r="O2091" s="51">
        <f t="shared" si="70"/>
        <v>462</v>
      </c>
      <c r="P2091" s="46"/>
      <c r="Q2091" s="46"/>
      <c r="R2091" s="46"/>
      <c r="S2091" s="46"/>
      <c r="T2091" s="46"/>
      <c r="U2091" s="46"/>
      <c r="V2091" s="46"/>
      <c r="W2091" s="46"/>
      <c r="X2091" s="46"/>
      <c r="Y2091" s="46"/>
      <c r="Z2091" s="46"/>
    </row>
    <row r="2092" spans="1:26" ht="13.5" customHeight="1">
      <c r="A2092" s="233">
        <v>993</v>
      </c>
      <c r="B2092" s="234" t="s">
        <v>1933</v>
      </c>
      <c r="C2092" s="34" t="s">
        <v>55</v>
      </c>
      <c r="D2092" s="485"/>
      <c r="E2092" s="52" t="s">
        <v>1934</v>
      </c>
      <c r="F2092" s="368"/>
      <c r="G2092" s="77">
        <v>12</v>
      </c>
      <c r="H2092" s="39">
        <v>2</v>
      </c>
      <c r="I2092" s="39">
        <v>100</v>
      </c>
      <c r="J2092" s="121" t="s">
        <v>37</v>
      </c>
      <c r="K2092" s="41" t="s">
        <v>26</v>
      </c>
      <c r="L2092" s="42" t="str">
        <f t="shared" si="71"/>
        <v>100pieces</v>
      </c>
      <c r="M2092" s="43">
        <f t="shared" si="72"/>
        <v>200</v>
      </c>
      <c r="N2092" s="44" t="str">
        <f t="shared" si="73"/>
        <v>200pieces</v>
      </c>
      <c r="O2092" s="51">
        <f t="shared" si="70"/>
        <v>24</v>
      </c>
      <c r="P2092" s="46"/>
      <c r="Q2092" s="46"/>
      <c r="R2092" s="46"/>
      <c r="S2092" s="46"/>
      <c r="T2092" s="46"/>
      <c r="U2092" s="46"/>
      <c r="V2092" s="46"/>
      <c r="W2092" s="46"/>
      <c r="X2092" s="46"/>
      <c r="Y2092" s="46"/>
      <c r="Z2092" s="46"/>
    </row>
    <row r="2093" spans="1:26" ht="13.5" customHeight="1">
      <c r="A2093" s="233">
        <v>994</v>
      </c>
      <c r="B2093" s="234" t="s">
        <v>1244</v>
      </c>
      <c r="C2093" s="34" t="s">
        <v>55</v>
      </c>
      <c r="D2093" s="485"/>
      <c r="E2093" s="52" t="s">
        <v>44</v>
      </c>
      <c r="F2093" s="368"/>
      <c r="G2093" s="77">
        <v>25</v>
      </c>
      <c r="H2093" s="39">
        <v>6</v>
      </c>
      <c r="I2093" s="39">
        <v>100</v>
      </c>
      <c r="J2093" s="121" t="s">
        <v>37</v>
      </c>
      <c r="K2093" s="41" t="s">
        <v>26</v>
      </c>
      <c r="L2093" s="42" t="str">
        <f t="shared" si="71"/>
        <v>100pieces</v>
      </c>
      <c r="M2093" s="43">
        <f t="shared" si="72"/>
        <v>600</v>
      </c>
      <c r="N2093" s="44" t="str">
        <f t="shared" si="73"/>
        <v>600pieces</v>
      </c>
      <c r="O2093" s="51">
        <f t="shared" si="70"/>
        <v>150</v>
      </c>
      <c r="P2093" s="46"/>
      <c r="Q2093" s="46"/>
      <c r="R2093" s="46"/>
      <c r="S2093" s="46"/>
      <c r="T2093" s="46"/>
      <c r="U2093" s="46"/>
      <c r="V2093" s="46"/>
      <c r="W2093" s="46"/>
      <c r="X2093" s="46"/>
      <c r="Y2093" s="46"/>
      <c r="Z2093" s="46"/>
    </row>
    <row r="2094" spans="1:26" ht="13.5" customHeight="1">
      <c r="A2094" s="233">
        <v>995</v>
      </c>
      <c r="B2094" s="76" t="s">
        <v>1672</v>
      </c>
      <c r="C2094" s="34" t="s">
        <v>55</v>
      </c>
      <c r="D2094" s="485"/>
      <c r="E2094" s="52"/>
      <c r="F2094" s="368"/>
      <c r="G2094" s="77">
        <v>120</v>
      </c>
      <c r="H2094" s="39">
        <v>1</v>
      </c>
      <c r="I2094" s="39">
        <v>1</v>
      </c>
      <c r="J2094" s="121" t="s">
        <v>37</v>
      </c>
      <c r="K2094" s="41" t="s">
        <v>26</v>
      </c>
      <c r="L2094" s="42" t="str">
        <f t="shared" si="71"/>
        <v>1pieces</v>
      </c>
      <c r="M2094" s="43">
        <f t="shared" si="72"/>
        <v>1</v>
      </c>
      <c r="N2094" s="44" t="str">
        <f t="shared" si="73"/>
        <v>1pieces</v>
      </c>
      <c r="O2094" s="51">
        <f t="shared" si="70"/>
        <v>120</v>
      </c>
      <c r="P2094" s="46"/>
      <c r="Q2094" s="46"/>
      <c r="R2094" s="46"/>
      <c r="S2094" s="46"/>
      <c r="T2094" s="46"/>
      <c r="U2094" s="46"/>
      <c r="V2094" s="46"/>
      <c r="W2094" s="46"/>
      <c r="X2094" s="46"/>
      <c r="Y2094" s="46"/>
      <c r="Z2094" s="46"/>
    </row>
    <row r="2095" spans="1:26" ht="13.5" customHeight="1">
      <c r="A2095" s="233">
        <v>996</v>
      </c>
      <c r="B2095" s="76" t="s">
        <v>131</v>
      </c>
      <c r="C2095" s="34" t="s">
        <v>55</v>
      </c>
      <c r="D2095" s="485"/>
      <c r="E2095" s="52"/>
      <c r="F2095" s="368"/>
      <c r="G2095" s="77">
        <v>34</v>
      </c>
      <c r="H2095" s="39">
        <v>174</v>
      </c>
      <c r="I2095" s="39">
        <v>1</v>
      </c>
      <c r="J2095" s="121" t="s">
        <v>37</v>
      </c>
      <c r="K2095" s="41" t="s">
        <v>26</v>
      </c>
      <c r="L2095" s="42" t="str">
        <f t="shared" si="71"/>
        <v>1pieces</v>
      </c>
      <c r="M2095" s="43">
        <f t="shared" si="72"/>
        <v>174</v>
      </c>
      <c r="N2095" s="44" t="str">
        <f t="shared" si="73"/>
        <v>174pieces</v>
      </c>
      <c r="O2095" s="51">
        <f t="shared" si="70"/>
        <v>5916</v>
      </c>
      <c r="P2095" s="46"/>
      <c r="Q2095" s="46"/>
      <c r="R2095" s="46"/>
      <c r="S2095" s="46"/>
      <c r="T2095" s="46"/>
      <c r="U2095" s="46"/>
      <c r="V2095" s="46"/>
      <c r="W2095" s="46"/>
      <c r="X2095" s="46"/>
      <c r="Y2095" s="46"/>
      <c r="Z2095" s="46"/>
    </row>
    <row r="2096" spans="1:26" ht="13.5" customHeight="1">
      <c r="A2096" s="233">
        <v>997</v>
      </c>
      <c r="B2096" s="627" t="s">
        <v>1628</v>
      </c>
      <c r="C2096" s="34" t="s">
        <v>55</v>
      </c>
      <c r="D2096" s="485"/>
      <c r="E2096" s="52" t="s">
        <v>1629</v>
      </c>
      <c r="F2096" s="368"/>
      <c r="G2096" s="70">
        <v>270.3</v>
      </c>
      <c r="H2096" s="371">
        <v>2.4285600000000001</v>
      </c>
      <c r="I2096" s="64">
        <v>35</v>
      </c>
      <c r="J2096" s="86" t="s">
        <v>37</v>
      </c>
      <c r="K2096" s="41" t="s">
        <v>26</v>
      </c>
      <c r="L2096" s="42" t="str">
        <f t="shared" si="71"/>
        <v>35pieces</v>
      </c>
      <c r="M2096" s="43">
        <f t="shared" si="72"/>
        <v>84.999600000000001</v>
      </c>
      <c r="N2096" s="44" t="str">
        <f t="shared" si="73"/>
        <v>84.9996pieces</v>
      </c>
      <c r="O2096" s="51">
        <f t="shared" si="70"/>
        <v>656.43976800000007</v>
      </c>
      <c r="P2096" s="46"/>
      <c r="Q2096" s="46"/>
      <c r="R2096" s="46"/>
      <c r="S2096" s="46"/>
      <c r="T2096" s="46"/>
      <c r="U2096" s="46"/>
      <c r="V2096" s="46"/>
      <c r="W2096" s="46"/>
      <c r="X2096" s="46"/>
      <c r="Y2096" s="46"/>
      <c r="Z2096" s="46"/>
    </row>
    <row r="2097" spans="1:26" ht="13.5" customHeight="1">
      <c r="A2097" s="233">
        <v>998</v>
      </c>
      <c r="B2097" s="76" t="s">
        <v>2332</v>
      </c>
      <c r="C2097" s="34" t="s">
        <v>55</v>
      </c>
      <c r="D2097" s="485"/>
      <c r="E2097" s="52" t="s">
        <v>1629</v>
      </c>
      <c r="F2097" s="368"/>
      <c r="G2097" s="77">
        <v>75</v>
      </c>
      <c r="H2097" s="480">
        <v>2</v>
      </c>
      <c r="I2097" s="39">
        <v>1</v>
      </c>
      <c r="J2097" s="481" t="s">
        <v>37</v>
      </c>
      <c r="K2097" s="41" t="s">
        <v>26</v>
      </c>
      <c r="L2097" s="42" t="str">
        <f t="shared" si="71"/>
        <v>1pieces</v>
      </c>
      <c r="M2097" s="43">
        <f t="shared" si="72"/>
        <v>2</v>
      </c>
      <c r="N2097" s="44" t="str">
        <f t="shared" si="73"/>
        <v>2pieces</v>
      </c>
      <c r="O2097" s="51">
        <f t="shared" si="70"/>
        <v>150</v>
      </c>
      <c r="P2097" s="46"/>
      <c r="Q2097" s="46"/>
      <c r="R2097" s="46"/>
      <c r="S2097" s="46"/>
      <c r="T2097" s="46"/>
      <c r="U2097" s="46"/>
      <c r="V2097" s="46"/>
      <c r="W2097" s="46"/>
      <c r="X2097" s="46"/>
      <c r="Y2097" s="46"/>
      <c r="Z2097" s="46"/>
    </row>
    <row r="2098" spans="1:26" ht="13.5" customHeight="1">
      <c r="A2098" s="233">
        <v>999</v>
      </c>
      <c r="B2098" s="76" t="s">
        <v>54</v>
      </c>
      <c r="C2098" s="34" t="s">
        <v>55</v>
      </c>
      <c r="D2098" s="485"/>
      <c r="E2098" s="50"/>
      <c r="F2098" s="368"/>
      <c r="G2098" s="77">
        <v>85</v>
      </c>
      <c r="H2098" s="480">
        <v>27</v>
      </c>
      <c r="I2098" s="39">
        <v>1</v>
      </c>
      <c r="J2098" s="481" t="s">
        <v>37</v>
      </c>
      <c r="K2098" s="41" t="s">
        <v>26</v>
      </c>
      <c r="L2098" s="42" t="str">
        <f t="shared" si="71"/>
        <v>1pieces</v>
      </c>
      <c r="M2098" s="43">
        <f t="shared" si="72"/>
        <v>27</v>
      </c>
      <c r="N2098" s="44" t="str">
        <f t="shared" si="73"/>
        <v>27pieces</v>
      </c>
      <c r="O2098" s="51">
        <f t="shared" si="70"/>
        <v>2295</v>
      </c>
      <c r="P2098" s="46"/>
      <c r="Q2098" s="46"/>
      <c r="R2098" s="46"/>
      <c r="S2098" s="46"/>
      <c r="T2098" s="46"/>
      <c r="U2098" s="46"/>
      <c r="V2098" s="46"/>
      <c r="W2098" s="46"/>
      <c r="X2098" s="46"/>
      <c r="Y2098" s="46"/>
      <c r="Z2098" s="46"/>
    </row>
    <row r="2099" spans="1:26" ht="13.5" customHeight="1">
      <c r="A2099" s="233">
        <v>1000</v>
      </c>
      <c r="B2099" s="76" t="s">
        <v>1890</v>
      </c>
      <c r="C2099" s="34" t="s">
        <v>55</v>
      </c>
      <c r="D2099" s="485"/>
      <c r="E2099" s="50"/>
      <c r="F2099" s="368"/>
      <c r="G2099" s="77">
        <v>85</v>
      </c>
      <c r="H2099" s="78">
        <v>13.235290000000001</v>
      </c>
      <c r="I2099" s="39">
        <v>1</v>
      </c>
      <c r="J2099" s="121" t="s">
        <v>37</v>
      </c>
      <c r="K2099" s="41" t="s">
        <v>26</v>
      </c>
      <c r="L2099" s="42" t="str">
        <f t="shared" si="71"/>
        <v>1pieces</v>
      </c>
      <c r="M2099" s="43">
        <f t="shared" si="72"/>
        <v>13.235290000000001</v>
      </c>
      <c r="N2099" s="44" t="str">
        <f t="shared" si="73"/>
        <v>13.23529pieces</v>
      </c>
      <c r="O2099" s="51">
        <f t="shared" si="70"/>
        <v>1124.99965</v>
      </c>
      <c r="P2099" s="46"/>
      <c r="Q2099" s="46"/>
      <c r="R2099" s="46"/>
      <c r="S2099" s="46"/>
      <c r="T2099" s="46"/>
      <c r="U2099" s="46"/>
      <c r="V2099" s="46"/>
      <c r="W2099" s="46"/>
      <c r="X2099" s="46"/>
      <c r="Y2099" s="46"/>
      <c r="Z2099" s="46"/>
    </row>
    <row r="2100" spans="1:26" ht="13.5" customHeight="1">
      <c r="A2100" s="233">
        <v>1000</v>
      </c>
      <c r="B2100" s="76" t="s">
        <v>1890</v>
      </c>
      <c r="C2100" s="34" t="s">
        <v>55</v>
      </c>
      <c r="D2100" s="485"/>
      <c r="E2100" s="50"/>
      <c r="F2100" s="368"/>
      <c r="G2100" s="77">
        <v>85</v>
      </c>
      <c r="H2100" s="78">
        <v>6.1764700000000001</v>
      </c>
      <c r="I2100" s="39">
        <v>1</v>
      </c>
      <c r="J2100" s="121" t="s">
        <v>37</v>
      </c>
      <c r="K2100" s="41" t="s">
        <v>26</v>
      </c>
      <c r="L2100" s="42" t="str">
        <f t="shared" si="71"/>
        <v>1pieces</v>
      </c>
      <c r="M2100" s="43">
        <f t="shared" si="72"/>
        <v>6.1764700000000001</v>
      </c>
      <c r="N2100" s="44" t="str">
        <f t="shared" si="73"/>
        <v>6.17647pieces</v>
      </c>
      <c r="O2100" s="51">
        <f t="shared" si="70"/>
        <v>524.99995000000001</v>
      </c>
      <c r="P2100" s="46"/>
      <c r="Q2100" s="46"/>
      <c r="R2100" s="46"/>
      <c r="S2100" s="46"/>
      <c r="T2100" s="46"/>
      <c r="U2100" s="46"/>
      <c r="V2100" s="46"/>
      <c r="W2100" s="46"/>
      <c r="X2100" s="46"/>
      <c r="Y2100" s="46"/>
      <c r="Z2100" s="46"/>
    </row>
    <row r="2101" spans="1:26" ht="13.5" customHeight="1">
      <c r="A2101" s="233">
        <v>1001</v>
      </c>
      <c r="B2101" s="76" t="s">
        <v>700</v>
      </c>
      <c r="C2101" s="34" t="s">
        <v>55</v>
      </c>
      <c r="D2101" s="485"/>
      <c r="E2101" s="50"/>
      <c r="F2101" s="368"/>
      <c r="G2101" s="70">
        <v>32.6</v>
      </c>
      <c r="H2101" s="71">
        <v>32</v>
      </c>
      <c r="I2101" s="39">
        <v>1</v>
      </c>
      <c r="J2101" s="121" t="s">
        <v>37</v>
      </c>
      <c r="K2101" s="41" t="s">
        <v>26</v>
      </c>
      <c r="L2101" s="42" t="str">
        <f t="shared" si="71"/>
        <v>1pieces</v>
      </c>
      <c r="M2101" s="43">
        <f t="shared" si="72"/>
        <v>32</v>
      </c>
      <c r="N2101" s="44" t="str">
        <f t="shared" si="73"/>
        <v>32pieces</v>
      </c>
      <c r="O2101" s="51">
        <f t="shared" si="70"/>
        <v>1043.2</v>
      </c>
      <c r="P2101" s="46"/>
      <c r="Q2101" s="46"/>
      <c r="R2101" s="46"/>
      <c r="S2101" s="46"/>
      <c r="T2101" s="46"/>
      <c r="U2101" s="46"/>
      <c r="V2101" s="46"/>
      <c r="W2101" s="46"/>
      <c r="X2101" s="46"/>
      <c r="Y2101" s="46"/>
      <c r="Z2101" s="46"/>
    </row>
    <row r="2102" spans="1:26" ht="13.5" customHeight="1">
      <c r="A2102" s="233">
        <v>1002</v>
      </c>
      <c r="B2102" s="76" t="s">
        <v>1676</v>
      </c>
      <c r="C2102" s="34" t="s">
        <v>55</v>
      </c>
      <c r="D2102" s="485"/>
      <c r="E2102" s="50"/>
      <c r="F2102" s="368"/>
      <c r="G2102" s="70">
        <v>32.6</v>
      </c>
      <c r="H2102" s="71">
        <v>22</v>
      </c>
      <c r="I2102" s="39">
        <v>1</v>
      </c>
      <c r="J2102" s="121" t="s">
        <v>37</v>
      </c>
      <c r="K2102" s="41" t="s">
        <v>26</v>
      </c>
      <c r="L2102" s="42" t="str">
        <f t="shared" si="71"/>
        <v>1pieces</v>
      </c>
      <c r="M2102" s="43">
        <f t="shared" si="72"/>
        <v>22</v>
      </c>
      <c r="N2102" s="44" t="str">
        <f t="shared" si="73"/>
        <v>22pieces</v>
      </c>
      <c r="O2102" s="51">
        <f t="shared" si="70"/>
        <v>717.2</v>
      </c>
      <c r="P2102" s="46"/>
      <c r="Q2102" s="46"/>
      <c r="R2102" s="46"/>
      <c r="S2102" s="46"/>
      <c r="T2102" s="46"/>
      <c r="U2102" s="46"/>
      <c r="V2102" s="46"/>
      <c r="W2102" s="46"/>
      <c r="X2102" s="46"/>
      <c r="Y2102" s="46"/>
      <c r="Z2102" s="46"/>
    </row>
    <row r="2103" spans="1:26" ht="13.5" customHeight="1">
      <c r="A2103" s="233">
        <v>1003</v>
      </c>
      <c r="B2103" s="76" t="s">
        <v>2105</v>
      </c>
      <c r="C2103" s="34" t="s">
        <v>55</v>
      </c>
      <c r="D2103" s="485"/>
      <c r="E2103" s="68" t="s">
        <v>2106</v>
      </c>
      <c r="F2103" s="368"/>
      <c r="G2103" s="70">
        <v>24</v>
      </c>
      <c r="H2103" s="71">
        <v>35</v>
      </c>
      <c r="I2103" s="39">
        <v>1</v>
      </c>
      <c r="J2103" s="121" t="s">
        <v>37</v>
      </c>
      <c r="K2103" s="41" t="s">
        <v>26</v>
      </c>
      <c r="L2103" s="42" t="str">
        <f t="shared" si="71"/>
        <v>1pieces</v>
      </c>
      <c r="M2103" s="43">
        <f t="shared" si="72"/>
        <v>35</v>
      </c>
      <c r="N2103" s="44" t="str">
        <f t="shared" si="73"/>
        <v>35pieces</v>
      </c>
      <c r="O2103" s="51">
        <f t="shared" si="70"/>
        <v>840</v>
      </c>
      <c r="P2103" s="46"/>
      <c r="Q2103" s="46"/>
      <c r="R2103" s="46"/>
      <c r="S2103" s="46"/>
      <c r="T2103" s="46"/>
      <c r="U2103" s="46"/>
      <c r="V2103" s="46"/>
      <c r="W2103" s="46"/>
      <c r="X2103" s="46"/>
      <c r="Y2103" s="46"/>
      <c r="Z2103" s="46"/>
    </row>
    <row r="2104" spans="1:26" ht="13.5" customHeight="1">
      <c r="A2104" s="233">
        <v>1004</v>
      </c>
      <c r="B2104" s="76" t="s">
        <v>2107</v>
      </c>
      <c r="C2104" s="34" t="s">
        <v>55</v>
      </c>
      <c r="D2104" s="485"/>
      <c r="E2104" s="68" t="s">
        <v>2106</v>
      </c>
      <c r="F2104" s="368"/>
      <c r="G2104" s="70">
        <v>24</v>
      </c>
      <c r="H2104" s="71">
        <v>11</v>
      </c>
      <c r="I2104" s="39">
        <v>1</v>
      </c>
      <c r="J2104" s="121" t="s">
        <v>37</v>
      </c>
      <c r="K2104" s="41" t="s">
        <v>26</v>
      </c>
      <c r="L2104" s="42" t="str">
        <f t="shared" si="71"/>
        <v>1pieces</v>
      </c>
      <c r="M2104" s="43">
        <f t="shared" si="72"/>
        <v>11</v>
      </c>
      <c r="N2104" s="44" t="str">
        <f t="shared" si="73"/>
        <v>11pieces</v>
      </c>
      <c r="O2104" s="51">
        <f t="shared" si="70"/>
        <v>264</v>
      </c>
      <c r="P2104" s="46"/>
      <c r="Q2104" s="46"/>
      <c r="R2104" s="46"/>
      <c r="S2104" s="46"/>
      <c r="T2104" s="46"/>
      <c r="U2104" s="46"/>
      <c r="V2104" s="46"/>
      <c r="W2104" s="46"/>
      <c r="X2104" s="46"/>
      <c r="Y2104" s="46"/>
      <c r="Z2104" s="46"/>
    </row>
    <row r="2105" spans="1:26" ht="13.5" customHeight="1">
      <c r="A2105" s="233">
        <v>1005</v>
      </c>
      <c r="B2105" s="76" t="s">
        <v>1940</v>
      </c>
      <c r="C2105" s="34" t="s">
        <v>55</v>
      </c>
      <c r="D2105" s="485"/>
      <c r="E2105" s="50"/>
      <c r="F2105" s="368"/>
      <c r="G2105" s="70">
        <v>34</v>
      </c>
      <c r="H2105" s="39">
        <v>18</v>
      </c>
      <c r="I2105" s="39">
        <v>1</v>
      </c>
      <c r="J2105" s="121" t="s">
        <v>37</v>
      </c>
      <c r="K2105" s="41" t="s">
        <v>26</v>
      </c>
      <c r="L2105" s="42" t="str">
        <f t="shared" si="71"/>
        <v>1pieces</v>
      </c>
      <c r="M2105" s="43">
        <f t="shared" si="72"/>
        <v>18</v>
      </c>
      <c r="N2105" s="44" t="str">
        <f t="shared" si="73"/>
        <v>18pieces</v>
      </c>
      <c r="O2105" s="51">
        <f t="shared" si="70"/>
        <v>612</v>
      </c>
      <c r="P2105" s="46"/>
      <c r="Q2105" s="46"/>
      <c r="R2105" s="46"/>
      <c r="S2105" s="46"/>
      <c r="T2105" s="46"/>
      <c r="U2105" s="46"/>
      <c r="V2105" s="46"/>
      <c r="W2105" s="46"/>
      <c r="X2105" s="46"/>
      <c r="Y2105" s="46"/>
      <c r="Z2105" s="46"/>
    </row>
    <row r="2106" spans="1:26" ht="13.5" customHeight="1">
      <c r="A2106" s="233">
        <v>1006</v>
      </c>
      <c r="B2106" s="76" t="s">
        <v>144</v>
      </c>
      <c r="C2106" s="34" t="s">
        <v>55</v>
      </c>
      <c r="D2106" s="485"/>
      <c r="E2106" s="52" t="s">
        <v>145</v>
      </c>
      <c r="F2106" s="368"/>
      <c r="G2106" s="77">
        <v>24.8</v>
      </c>
      <c r="H2106" s="39">
        <v>39</v>
      </c>
      <c r="I2106" s="39">
        <v>1</v>
      </c>
      <c r="J2106" s="121" t="s">
        <v>37</v>
      </c>
      <c r="K2106" s="41" t="s">
        <v>26</v>
      </c>
      <c r="L2106" s="42" t="str">
        <f t="shared" si="71"/>
        <v>1pieces</v>
      </c>
      <c r="M2106" s="43">
        <f t="shared" si="72"/>
        <v>39</v>
      </c>
      <c r="N2106" s="44" t="str">
        <f t="shared" si="73"/>
        <v>39pieces</v>
      </c>
      <c r="O2106" s="51">
        <f t="shared" si="70"/>
        <v>967.2</v>
      </c>
      <c r="P2106" s="46"/>
      <c r="Q2106" s="46"/>
      <c r="R2106" s="46"/>
      <c r="S2106" s="46"/>
      <c r="T2106" s="46"/>
      <c r="U2106" s="46"/>
      <c r="V2106" s="46"/>
      <c r="W2106" s="46"/>
      <c r="X2106" s="46"/>
      <c r="Y2106" s="46"/>
      <c r="Z2106" s="46"/>
    </row>
    <row r="2107" spans="1:26" ht="13.5" customHeight="1">
      <c r="A2107" s="233">
        <v>1007</v>
      </c>
      <c r="B2107" s="76" t="s">
        <v>1522</v>
      </c>
      <c r="C2107" s="34" t="s">
        <v>55</v>
      </c>
      <c r="D2107" s="485"/>
      <c r="E2107" s="50"/>
      <c r="F2107" s="368"/>
      <c r="G2107" s="77">
        <v>21.12</v>
      </c>
      <c r="H2107" s="39">
        <v>19</v>
      </c>
      <c r="I2107" s="39">
        <v>1</v>
      </c>
      <c r="J2107" s="121" t="s">
        <v>37</v>
      </c>
      <c r="K2107" s="41" t="s">
        <v>26</v>
      </c>
      <c r="L2107" s="42" t="str">
        <f t="shared" si="71"/>
        <v>1pieces</v>
      </c>
      <c r="M2107" s="43">
        <f t="shared" si="72"/>
        <v>19</v>
      </c>
      <c r="N2107" s="44" t="str">
        <f t="shared" si="73"/>
        <v>19pieces</v>
      </c>
      <c r="O2107" s="51">
        <f t="shared" si="70"/>
        <v>401.28000000000003</v>
      </c>
      <c r="P2107" s="46"/>
      <c r="Q2107" s="46"/>
      <c r="R2107" s="46"/>
      <c r="S2107" s="46"/>
      <c r="T2107" s="46"/>
      <c r="U2107" s="46"/>
      <c r="V2107" s="46"/>
      <c r="W2107" s="46"/>
      <c r="X2107" s="46"/>
      <c r="Y2107" s="46"/>
      <c r="Z2107" s="46"/>
    </row>
    <row r="2108" spans="1:26" ht="13.5" customHeight="1">
      <c r="A2108" s="233">
        <v>1008</v>
      </c>
      <c r="B2108" s="76" t="s">
        <v>784</v>
      </c>
      <c r="C2108" s="34" t="s">
        <v>55</v>
      </c>
      <c r="D2108" s="485"/>
      <c r="E2108" s="52" t="s">
        <v>145</v>
      </c>
      <c r="F2108" s="368"/>
      <c r="G2108" s="77">
        <v>22.1</v>
      </c>
      <c r="H2108" s="39">
        <v>17</v>
      </c>
      <c r="I2108" s="39">
        <v>1</v>
      </c>
      <c r="J2108" s="121" t="s">
        <v>37</v>
      </c>
      <c r="K2108" s="41" t="s">
        <v>26</v>
      </c>
      <c r="L2108" s="42" t="str">
        <f t="shared" si="71"/>
        <v>1pieces</v>
      </c>
      <c r="M2108" s="43">
        <f t="shared" si="72"/>
        <v>17</v>
      </c>
      <c r="N2108" s="44" t="str">
        <f t="shared" si="73"/>
        <v>17pieces</v>
      </c>
      <c r="O2108" s="51">
        <f t="shared" si="70"/>
        <v>375.70000000000005</v>
      </c>
      <c r="P2108" s="46"/>
      <c r="Q2108" s="46"/>
      <c r="R2108" s="46"/>
      <c r="S2108" s="46"/>
      <c r="T2108" s="46"/>
      <c r="U2108" s="46"/>
      <c r="V2108" s="46"/>
      <c r="W2108" s="46"/>
      <c r="X2108" s="46"/>
      <c r="Y2108" s="46"/>
      <c r="Z2108" s="46"/>
    </row>
    <row r="2109" spans="1:26" ht="13.5" customHeight="1">
      <c r="A2109" s="233">
        <v>1009</v>
      </c>
      <c r="B2109" s="76" t="s">
        <v>2305</v>
      </c>
      <c r="C2109" s="34" t="s">
        <v>55</v>
      </c>
      <c r="D2109" s="485"/>
      <c r="E2109" s="52" t="s">
        <v>145</v>
      </c>
      <c r="F2109" s="368"/>
      <c r="G2109" s="77">
        <v>22.45</v>
      </c>
      <c r="H2109" s="39">
        <v>7</v>
      </c>
      <c r="I2109" s="39">
        <v>1</v>
      </c>
      <c r="J2109" s="121" t="s">
        <v>37</v>
      </c>
      <c r="K2109" s="41" t="s">
        <v>26</v>
      </c>
      <c r="L2109" s="42" t="str">
        <f t="shared" si="71"/>
        <v>1pieces</v>
      </c>
      <c r="M2109" s="43">
        <f t="shared" si="72"/>
        <v>7</v>
      </c>
      <c r="N2109" s="44" t="str">
        <f t="shared" si="73"/>
        <v>7pieces</v>
      </c>
      <c r="O2109" s="51">
        <f t="shared" si="70"/>
        <v>157.15</v>
      </c>
      <c r="P2109" s="46"/>
      <c r="Q2109" s="46"/>
      <c r="R2109" s="46"/>
      <c r="S2109" s="46"/>
      <c r="T2109" s="46"/>
      <c r="U2109" s="46"/>
      <c r="V2109" s="46"/>
      <c r="W2109" s="46"/>
      <c r="X2109" s="46"/>
      <c r="Y2109" s="46"/>
      <c r="Z2109" s="46"/>
    </row>
    <row r="2110" spans="1:26" ht="13.5" customHeight="1">
      <c r="A2110" s="233">
        <v>1010</v>
      </c>
      <c r="B2110" s="76" t="s">
        <v>1606</v>
      </c>
      <c r="C2110" s="34" t="s">
        <v>55</v>
      </c>
      <c r="D2110" s="485"/>
      <c r="E2110" s="52" t="s">
        <v>145</v>
      </c>
      <c r="F2110" s="368"/>
      <c r="G2110" s="77">
        <v>22.45</v>
      </c>
      <c r="H2110" s="39">
        <v>24</v>
      </c>
      <c r="I2110" s="39">
        <v>1</v>
      </c>
      <c r="J2110" s="121" t="s">
        <v>37</v>
      </c>
      <c r="K2110" s="41"/>
      <c r="L2110" s="42" t="str">
        <f t="shared" si="71"/>
        <v>1pieces</v>
      </c>
      <c r="M2110" s="43">
        <f t="shared" si="72"/>
        <v>24</v>
      </c>
      <c r="N2110" s="44" t="str">
        <f t="shared" si="73"/>
        <v>24pieces</v>
      </c>
      <c r="O2110" s="51">
        <f t="shared" si="70"/>
        <v>538.79999999999995</v>
      </c>
      <c r="P2110" s="46"/>
      <c r="Q2110" s="46"/>
      <c r="R2110" s="46"/>
      <c r="S2110" s="46"/>
      <c r="T2110" s="46"/>
      <c r="U2110" s="46"/>
      <c r="V2110" s="46"/>
      <c r="W2110" s="46"/>
      <c r="X2110" s="46"/>
      <c r="Y2110" s="46"/>
      <c r="Z2110" s="46"/>
    </row>
    <row r="2111" spans="1:26" ht="13.5" customHeight="1">
      <c r="A2111" s="233">
        <v>1011</v>
      </c>
      <c r="B2111" s="76" t="s">
        <v>2399</v>
      </c>
      <c r="C2111" s="34" t="s">
        <v>55</v>
      </c>
      <c r="D2111" s="485"/>
      <c r="E2111" s="52" t="s">
        <v>145</v>
      </c>
      <c r="F2111" s="368"/>
      <c r="G2111" s="77">
        <v>22.37</v>
      </c>
      <c r="H2111" s="39">
        <v>30</v>
      </c>
      <c r="I2111" s="39">
        <v>1</v>
      </c>
      <c r="J2111" s="121" t="s">
        <v>37</v>
      </c>
      <c r="K2111" s="41"/>
      <c r="L2111" s="42" t="str">
        <f t="shared" si="71"/>
        <v>1pieces</v>
      </c>
      <c r="M2111" s="43">
        <f t="shared" si="72"/>
        <v>30</v>
      </c>
      <c r="N2111" s="44" t="str">
        <f t="shared" si="73"/>
        <v>30pieces</v>
      </c>
      <c r="O2111" s="51">
        <f t="shared" si="70"/>
        <v>671.1</v>
      </c>
      <c r="P2111" s="46"/>
      <c r="Q2111" s="46"/>
      <c r="R2111" s="46"/>
      <c r="S2111" s="46"/>
      <c r="T2111" s="46"/>
      <c r="U2111" s="46"/>
      <c r="V2111" s="46"/>
      <c r="W2111" s="46"/>
      <c r="X2111" s="46"/>
      <c r="Y2111" s="46"/>
      <c r="Z2111" s="46"/>
    </row>
    <row r="2112" spans="1:26" ht="13.5" customHeight="1">
      <c r="A2112" s="233">
        <v>1012</v>
      </c>
      <c r="B2112" s="76" t="s">
        <v>499</v>
      </c>
      <c r="C2112" s="34" t="s">
        <v>55</v>
      </c>
      <c r="D2112" s="485"/>
      <c r="E2112" s="52" t="s">
        <v>500</v>
      </c>
      <c r="F2112" s="368"/>
      <c r="G2112" s="77">
        <v>19.16</v>
      </c>
      <c r="H2112" s="39">
        <v>30</v>
      </c>
      <c r="I2112" s="39">
        <v>1</v>
      </c>
      <c r="J2112" s="121" t="s">
        <v>37</v>
      </c>
      <c r="K2112" s="41"/>
      <c r="L2112" s="42" t="str">
        <f t="shared" si="71"/>
        <v>1pieces</v>
      </c>
      <c r="M2112" s="43">
        <f t="shared" si="72"/>
        <v>30</v>
      </c>
      <c r="N2112" s="44" t="str">
        <f t="shared" si="73"/>
        <v>30pieces</v>
      </c>
      <c r="O2112" s="51">
        <f t="shared" si="70"/>
        <v>574.79999999999995</v>
      </c>
      <c r="P2112" s="46"/>
      <c r="Q2112" s="46"/>
      <c r="R2112" s="46"/>
      <c r="S2112" s="46"/>
      <c r="T2112" s="46"/>
      <c r="U2112" s="46"/>
      <c r="V2112" s="46"/>
      <c r="W2112" s="46"/>
      <c r="X2112" s="46"/>
      <c r="Y2112" s="46"/>
      <c r="Z2112" s="46"/>
    </row>
    <row r="2113" spans="1:26" ht="13.5" customHeight="1">
      <c r="A2113" s="233">
        <v>1013</v>
      </c>
      <c r="B2113" s="76" t="s">
        <v>2404</v>
      </c>
      <c r="C2113" s="34" t="s">
        <v>55</v>
      </c>
      <c r="D2113" s="485"/>
      <c r="E2113" s="52" t="s">
        <v>500</v>
      </c>
      <c r="F2113" s="368"/>
      <c r="G2113" s="77">
        <v>19.16</v>
      </c>
      <c r="H2113" s="39">
        <v>53</v>
      </c>
      <c r="I2113" s="39">
        <v>1</v>
      </c>
      <c r="J2113" s="121" t="s">
        <v>37</v>
      </c>
      <c r="K2113" s="41"/>
      <c r="L2113" s="42" t="str">
        <f t="shared" si="71"/>
        <v>1pieces</v>
      </c>
      <c r="M2113" s="43">
        <f t="shared" si="72"/>
        <v>53</v>
      </c>
      <c r="N2113" s="44" t="str">
        <f t="shared" si="73"/>
        <v>53pieces</v>
      </c>
      <c r="O2113" s="51">
        <f t="shared" si="70"/>
        <v>1015.48</v>
      </c>
      <c r="P2113" s="46"/>
      <c r="Q2113" s="46"/>
      <c r="R2113" s="46"/>
      <c r="S2113" s="46"/>
      <c r="T2113" s="46"/>
      <c r="U2113" s="46"/>
      <c r="V2113" s="46"/>
      <c r="W2113" s="46"/>
      <c r="X2113" s="46"/>
      <c r="Y2113" s="46"/>
      <c r="Z2113" s="46"/>
    </row>
    <row r="2114" spans="1:26" ht="13.5" customHeight="1">
      <c r="A2114" s="233">
        <v>1014</v>
      </c>
      <c r="B2114" s="76" t="s">
        <v>1894</v>
      </c>
      <c r="C2114" s="34" t="s">
        <v>55</v>
      </c>
      <c r="D2114" s="485"/>
      <c r="E2114" s="52" t="s">
        <v>1476</v>
      </c>
      <c r="F2114" s="368"/>
      <c r="G2114" s="77">
        <v>56.45</v>
      </c>
      <c r="H2114" s="39">
        <v>18</v>
      </c>
      <c r="I2114" s="39">
        <v>1</v>
      </c>
      <c r="J2114" s="121" t="s">
        <v>37</v>
      </c>
      <c r="K2114" s="41"/>
      <c r="L2114" s="42" t="str">
        <f t="shared" si="71"/>
        <v>1pieces</v>
      </c>
      <c r="M2114" s="43">
        <f t="shared" si="72"/>
        <v>18</v>
      </c>
      <c r="N2114" s="44" t="str">
        <f t="shared" si="73"/>
        <v>18pieces</v>
      </c>
      <c r="O2114" s="51">
        <f t="shared" si="70"/>
        <v>1016.1</v>
      </c>
      <c r="P2114" s="46"/>
      <c r="Q2114" s="46"/>
      <c r="R2114" s="46"/>
      <c r="S2114" s="46"/>
      <c r="T2114" s="46"/>
      <c r="U2114" s="46"/>
      <c r="V2114" s="46"/>
      <c r="W2114" s="46"/>
      <c r="X2114" s="46"/>
      <c r="Y2114" s="46"/>
      <c r="Z2114" s="46"/>
    </row>
    <row r="2115" spans="1:26" ht="13.5" customHeight="1">
      <c r="A2115" s="233">
        <v>1015</v>
      </c>
      <c r="B2115" s="76" t="s">
        <v>1312</v>
      </c>
      <c r="C2115" s="34" t="s">
        <v>55</v>
      </c>
      <c r="D2115" s="485"/>
      <c r="E2115" s="52" t="s">
        <v>145</v>
      </c>
      <c r="F2115" s="368"/>
      <c r="G2115" s="77">
        <v>24.25</v>
      </c>
      <c r="H2115" s="39">
        <v>60</v>
      </c>
      <c r="I2115" s="39">
        <v>1</v>
      </c>
      <c r="J2115" s="121" t="s">
        <v>37</v>
      </c>
      <c r="K2115" s="41"/>
      <c r="L2115" s="42" t="str">
        <f t="shared" si="71"/>
        <v>1pieces</v>
      </c>
      <c r="M2115" s="43">
        <f t="shared" si="72"/>
        <v>60</v>
      </c>
      <c r="N2115" s="44" t="str">
        <f t="shared" si="73"/>
        <v>60pieces</v>
      </c>
      <c r="O2115" s="51">
        <f t="shared" si="70"/>
        <v>1455</v>
      </c>
      <c r="P2115" s="46"/>
      <c r="Q2115" s="46"/>
      <c r="R2115" s="46"/>
      <c r="S2115" s="46"/>
      <c r="T2115" s="46"/>
      <c r="U2115" s="46"/>
      <c r="V2115" s="46"/>
      <c r="W2115" s="46"/>
      <c r="X2115" s="46"/>
      <c r="Y2115" s="46"/>
      <c r="Z2115" s="46"/>
    </row>
    <row r="2116" spans="1:26" ht="13.5" customHeight="1">
      <c r="A2116" s="233">
        <v>1016</v>
      </c>
      <c r="B2116" s="76" t="s">
        <v>1681</v>
      </c>
      <c r="C2116" s="34" t="s">
        <v>55</v>
      </c>
      <c r="D2116" s="485"/>
      <c r="E2116" s="52" t="s">
        <v>1476</v>
      </c>
      <c r="F2116" s="368"/>
      <c r="G2116" s="77">
        <v>16.95</v>
      </c>
      <c r="H2116" s="39">
        <v>47</v>
      </c>
      <c r="I2116" s="39">
        <v>1</v>
      </c>
      <c r="J2116" s="121" t="s">
        <v>37</v>
      </c>
      <c r="K2116" s="41"/>
      <c r="L2116" s="42" t="str">
        <f t="shared" si="71"/>
        <v>1pieces</v>
      </c>
      <c r="M2116" s="43">
        <f t="shared" si="72"/>
        <v>47</v>
      </c>
      <c r="N2116" s="44" t="str">
        <f t="shared" si="73"/>
        <v>47pieces</v>
      </c>
      <c r="O2116" s="51">
        <f t="shared" si="70"/>
        <v>796.65</v>
      </c>
      <c r="P2116" s="46"/>
      <c r="Q2116" s="46"/>
      <c r="R2116" s="46"/>
      <c r="S2116" s="46"/>
      <c r="T2116" s="46"/>
      <c r="U2116" s="46"/>
      <c r="V2116" s="46"/>
      <c r="W2116" s="46"/>
      <c r="X2116" s="46"/>
      <c r="Y2116" s="46"/>
      <c r="Z2116" s="46"/>
    </row>
    <row r="2117" spans="1:26" ht="13.5" customHeight="1">
      <c r="A2117" s="233">
        <v>1017</v>
      </c>
      <c r="B2117" s="76" t="s">
        <v>1098</v>
      </c>
      <c r="C2117" s="34" t="s">
        <v>55</v>
      </c>
      <c r="D2117" s="485"/>
      <c r="E2117" s="52" t="s">
        <v>1095</v>
      </c>
      <c r="F2117" s="368"/>
      <c r="G2117" s="77">
        <v>25.55</v>
      </c>
      <c r="H2117" s="78">
        <v>10</v>
      </c>
      <c r="I2117" s="39">
        <v>1</v>
      </c>
      <c r="J2117" s="121" t="s">
        <v>37</v>
      </c>
      <c r="K2117" s="41"/>
      <c r="L2117" s="42" t="str">
        <f t="shared" si="71"/>
        <v>1pieces</v>
      </c>
      <c r="M2117" s="43">
        <f t="shared" si="72"/>
        <v>10</v>
      </c>
      <c r="N2117" s="44" t="str">
        <f t="shared" si="73"/>
        <v>10pieces</v>
      </c>
      <c r="O2117" s="51">
        <f t="shared" si="70"/>
        <v>255.5</v>
      </c>
      <c r="P2117" s="46"/>
      <c r="Q2117" s="46"/>
      <c r="R2117" s="46"/>
      <c r="S2117" s="46"/>
      <c r="T2117" s="46"/>
      <c r="U2117" s="46"/>
      <c r="V2117" s="46"/>
      <c r="W2117" s="46"/>
      <c r="X2117" s="46"/>
      <c r="Y2117" s="46"/>
      <c r="Z2117" s="46"/>
    </row>
    <row r="2118" spans="1:26" ht="13.5" customHeight="1">
      <c r="A2118" s="233">
        <v>1018</v>
      </c>
      <c r="B2118" s="76" t="s">
        <v>1100</v>
      </c>
      <c r="C2118" s="34" t="s">
        <v>55</v>
      </c>
      <c r="D2118" s="485"/>
      <c r="E2118" s="52" t="s">
        <v>1095</v>
      </c>
      <c r="F2118" s="368"/>
      <c r="G2118" s="77">
        <v>25.55</v>
      </c>
      <c r="H2118" s="78">
        <v>7</v>
      </c>
      <c r="I2118" s="39">
        <v>1</v>
      </c>
      <c r="J2118" s="121" t="s">
        <v>37</v>
      </c>
      <c r="K2118" s="41"/>
      <c r="L2118" s="42" t="str">
        <f t="shared" si="71"/>
        <v>1pieces</v>
      </c>
      <c r="M2118" s="43">
        <f t="shared" si="72"/>
        <v>7</v>
      </c>
      <c r="N2118" s="44" t="str">
        <f t="shared" si="73"/>
        <v>7pieces</v>
      </c>
      <c r="O2118" s="51">
        <f t="shared" si="70"/>
        <v>178.85</v>
      </c>
      <c r="P2118" s="46"/>
      <c r="Q2118" s="46"/>
      <c r="R2118" s="46"/>
      <c r="S2118" s="46"/>
      <c r="T2118" s="46"/>
      <c r="U2118" s="46"/>
      <c r="V2118" s="46"/>
      <c r="W2118" s="46"/>
      <c r="X2118" s="46"/>
      <c r="Y2118" s="46"/>
      <c r="Z2118" s="46"/>
    </row>
    <row r="2119" spans="1:26" ht="13.5" customHeight="1">
      <c r="A2119" s="233">
        <v>1019</v>
      </c>
      <c r="B2119" s="76" t="s">
        <v>1094</v>
      </c>
      <c r="C2119" s="34" t="s">
        <v>55</v>
      </c>
      <c r="D2119" s="485"/>
      <c r="E2119" s="52" t="s">
        <v>1095</v>
      </c>
      <c r="F2119" s="368"/>
      <c r="G2119" s="77">
        <v>21.65</v>
      </c>
      <c r="H2119" s="78">
        <v>8</v>
      </c>
      <c r="I2119" s="39">
        <v>1</v>
      </c>
      <c r="J2119" s="121" t="s">
        <v>37</v>
      </c>
      <c r="K2119" s="41"/>
      <c r="L2119" s="42" t="str">
        <f t="shared" si="71"/>
        <v>1pieces</v>
      </c>
      <c r="M2119" s="43">
        <f t="shared" si="72"/>
        <v>8</v>
      </c>
      <c r="N2119" s="44" t="str">
        <f t="shared" si="73"/>
        <v>8pieces</v>
      </c>
      <c r="O2119" s="51">
        <f t="shared" si="70"/>
        <v>173.2</v>
      </c>
      <c r="P2119" s="46"/>
      <c r="Q2119" s="46"/>
      <c r="R2119" s="46"/>
      <c r="S2119" s="46"/>
      <c r="T2119" s="46"/>
      <c r="U2119" s="46"/>
      <c r="V2119" s="46"/>
      <c r="W2119" s="46"/>
      <c r="X2119" s="46"/>
      <c r="Y2119" s="46"/>
      <c r="Z2119" s="46"/>
    </row>
    <row r="2120" spans="1:26" ht="13.5" customHeight="1">
      <c r="A2120" s="233">
        <v>1020</v>
      </c>
      <c r="B2120" s="76" t="s">
        <v>1097</v>
      </c>
      <c r="C2120" s="34" t="s">
        <v>55</v>
      </c>
      <c r="D2120" s="485"/>
      <c r="E2120" s="52" t="s">
        <v>1095</v>
      </c>
      <c r="F2120" s="368"/>
      <c r="G2120" s="77">
        <v>21.65</v>
      </c>
      <c r="H2120" s="78">
        <v>17</v>
      </c>
      <c r="I2120" s="39">
        <v>1</v>
      </c>
      <c r="J2120" s="121" t="s">
        <v>37</v>
      </c>
      <c r="K2120" s="41"/>
      <c r="L2120" s="42" t="str">
        <f t="shared" si="71"/>
        <v>1pieces</v>
      </c>
      <c r="M2120" s="43">
        <f t="shared" si="72"/>
        <v>17</v>
      </c>
      <c r="N2120" s="44" t="str">
        <f t="shared" si="73"/>
        <v>17pieces</v>
      </c>
      <c r="O2120" s="51">
        <f t="shared" si="70"/>
        <v>368.04999999999995</v>
      </c>
      <c r="P2120" s="46"/>
      <c r="Q2120" s="46"/>
      <c r="R2120" s="46"/>
      <c r="S2120" s="46"/>
      <c r="T2120" s="46"/>
      <c r="U2120" s="46"/>
      <c r="V2120" s="46"/>
      <c r="W2120" s="46"/>
      <c r="X2120" s="46"/>
      <c r="Y2120" s="46"/>
      <c r="Z2120" s="46"/>
    </row>
    <row r="2121" spans="1:26" ht="13.5" customHeight="1">
      <c r="A2121" s="233">
        <v>1021</v>
      </c>
      <c r="B2121" s="76" t="s">
        <v>1096</v>
      </c>
      <c r="C2121" s="34" t="s">
        <v>55</v>
      </c>
      <c r="D2121" s="485"/>
      <c r="E2121" s="52" t="s">
        <v>1095</v>
      </c>
      <c r="F2121" s="368"/>
      <c r="G2121" s="77">
        <v>21.65</v>
      </c>
      <c r="H2121" s="78">
        <v>10</v>
      </c>
      <c r="I2121" s="39">
        <v>1</v>
      </c>
      <c r="J2121" s="121" t="s">
        <v>37</v>
      </c>
      <c r="K2121" s="41"/>
      <c r="L2121" s="42" t="str">
        <f t="shared" si="71"/>
        <v>1pieces</v>
      </c>
      <c r="M2121" s="43">
        <f t="shared" si="72"/>
        <v>10</v>
      </c>
      <c r="N2121" s="44" t="str">
        <f t="shared" si="73"/>
        <v>10pieces</v>
      </c>
      <c r="O2121" s="51">
        <f t="shared" si="70"/>
        <v>216.5</v>
      </c>
      <c r="P2121" s="46"/>
      <c r="Q2121" s="46"/>
      <c r="R2121" s="46"/>
      <c r="S2121" s="46"/>
      <c r="T2121" s="46"/>
      <c r="U2121" s="46"/>
      <c r="V2121" s="46"/>
      <c r="W2121" s="46"/>
      <c r="X2121" s="46"/>
      <c r="Y2121" s="46"/>
      <c r="Z2121" s="46"/>
    </row>
    <row r="2122" spans="1:26" ht="13.5" customHeight="1">
      <c r="A2122" s="233">
        <v>1022</v>
      </c>
      <c r="B2122" s="76" t="s">
        <v>1101</v>
      </c>
      <c r="C2122" s="34" t="s">
        <v>55</v>
      </c>
      <c r="D2122" s="485"/>
      <c r="E2122" s="52" t="s">
        <v>1095</v>
      </c>
      <c r="F2122" s="368"/>
      <c r="G2122" s="77">
        <v>21.65</v>
      </c>
      <c r="H2122" s="78">
        <v>10</v>
      </c>
      <c r="I2122" s="39">
        <v>1</v>
      </c>
      <c r="J2122" s="121" t="s">
        <v>37</v>
      </c>
      <c r="K2122" s="41"/>
      <c r="L2122" s="42" t="str">
        <f t="shared" si="71"/>
        <v>1pieces</v>
      </c>
      <c r="M2122" s="43">
        <f t="shared" si="72"/>
        <v>10</v>
      </c>
      <c r="N2122" s="44" t="str">
        <f t="shared" si="73"/>
        <v>10pieces</v>
      </c>
      <c r="O2122" s="51">
        <f t="shared" si="70"/>
        <v>216.5</v>
      </c>
      <c r="P2122" s="46"/>
      <c r="Q2122" s="46"/>
      <c r="R2122" s="46"/>
      <c r="S2122" s="46"/>
      <c r="T2122" s="46"/>
      <c r="U2122" s="46"/>
      <c r="V2122" s="46"/>
      <c r="W2122" s="46"/>
      <c r="X2122" s="46"/>
      <c r="Y2122" s="46"/>
      <c r="Z2122" s="46"/>
    </row>
    <row r="2123" spans="1:26" ht="13.5" customHeight="1">
      <c r="A2123" s="233">
        <v>1023</v>
      </c>
      <c r="B2123" s="76" t="s">
        <v>1099</v>
      </c>
      <c r="C2123" s="34" t="s">
        <v>55</v>
      </c>
      <c r="D2123" s="485"/>
      <c r="E2123" s="52" t="s">
        <v>1095</v>
      </c>
      <c r="F2123" s="368"/>
      <c r="G2123" s="77">
        <v>21.65</v>
      </c>
      <c r="H2123" s="78">
        <v>5</v>
      </c>
      <c r="I2123" s="39">
        <v>1</v>
      </c>
      <c r="J2123" s="121" t="s">
        <v>37</v>
      </c>
      <c r="K2123" s="41"/>
      <c r="L2123" s="42" t="str">
        <f t="shared" si="71"/>
        <v>1pieces</v>
      </c>
      <c r="M2123" s="43">
        <f t="shared" si="72"/>
        <v>5</v>
      </c>
      <c r="N2123" s="44" t="str">
        <f t="shared" si="73"/>
        <v>5pieces</v>
      </c>
      <c r="O2123" s="51">
        <f t="shared" si="70"/>
        <v>108.25</v>
      </c>
      <c r="P2123" s="46"/>
      <c r="Q2123" s="46"/>
      <c r="R2123" s="46"/>
      <c r="S2123" s="46"/>
      <c r="T2123" s="46"/>
      <c r="U2123" s="46"/>
      <c r="V2123" s="46"/>
      <c r="W2123" s="46"/>
      <c r="X2123" s="46"/>
      <c r="Y2123" s="46"/>
      <c r="Z2123" s="46"/>
    </row>
    <row r="2124" spans="1:26" ht="13.5" customHeight="1">
      <c r="A2124" s="233">
        <v>1024</v>
      </c>
      <c r="B2124" s="76" t="s">
        <v>1217</v>
      </c>
      <c r="C2124" s="34" t="s">
        <v>55</v>
      </c>
      <c r="D2124" s="485"/>
      <c r="E2124" s="52" t="s">
        <v>1216</v>
      </c>
      <c r="F2124" s="368"/>
      <c r="G2124" s="77">
        <v>6</v>
      </c>
      <c r="H2124" s="39">
        <v>6</v>
      </c>
      <c r="I2124" s="39">
        <v>1</v>
      </c>
      <c r="J2124" s="121" t="s">
        <v>37</v>
      </c>
      <c r="K2124" s="41"/>
      <c r="L2124" s="42" t="str">
        <f t="shared" si="71"/>
        <v>1pieces</v>
      </c>
      <c r="M2124" s="43">
        <f t="shared" si="72"/>
        <v>6</v>
      </c>
      <c r="N2124" s="44" t="str">
        <f t="shared" si="73"/>
        <v>6pieces</v>
      </c>
      <c r="O2124" s="51">
        <f t="shared" si="70"/>
        <v>36</v>
      </c>
      <c r="P2124" s="46"/>
      <c r="Q2124" s="46"/>
      <c r="R2124" s="46"/>
      <c r="S2124" s="46"/>
      <c r="T2124" s="46"/>
      <c r="U2124" s="46"/>
      <c r="V2124" s="46"/>
      <c r="W2124" s="46"/>
      <c r="X2124" s="46"/>
      <c r="Y2124" s="46"/>
      <c r="Z2124" s="46"/>
    </row>
    <row r="2125" spans="1:26" ht="13.5" customHeight="1">
      <c r="A2125" s="233">
        <v>1025</v>
      </c>
      <c r="B2125" s="76" t="s">
        <v>1215</v>
      </c>
      <c r="C2125" s="34" t="s">
        <v>55</v>
      </c>
      <c r="D2125" s="485"/>
      <c r="E2125" s="52" t="s">
        <v>1216</v>
      </c>
      <c r="F2125" s="368"/>
      <c r="G2125" s="77">
        <v>5.5</v>
      </c>
      <c r="H2125" s="39">
        <v>7</v>
      </c>
      <c r="I2125" s="39">
        <v>1</v>
      </c>
      <c r="J2125" s="121" t="s">
        <v>37</v>
      </c>
      <c r="K2125" s="41"/>
      <c r="L2125" s="42" t="str">
        <f t="shared" si="71"/>
        <v>1pieces</v>
      </c>
      <c r="M2125" s="43">
        <f t="shared" si="72"/>
        <v>7</v>
      </c>
      <c r="N2125" s="44" t="str">
        <f t="shared" si="73"/>
        <v>7pieces</v>
      </c>
      <c r="O2125" s="51">
        <f t="shared" si="70"/>
        <v>38.5</v>
      </c>
      <c r="P2125" s="46"/>
      <c r="Q2125" s="46"/>
      <c r="R2125" s="46"/>
      <c r="S2125" s="46"/>
      <c r="T2125" s="46"/>
      <c r="U2125" s="46"/>
      <c r="V2125" s="46"/>
      <c r="W2125" s="46"/>
      <c r="X2125" s="46"/>
      <c r="Y2125" s="46"/>
      <c r="Z2125" s="46"/>
    </row>
    <row r="2126" spans="1:26" ht="13.5" customHeight="1">
      <c r="A2126" s="233">
        <v>1026</v>
      </c>
      <c r="B2126" s="76" t="s">
        <v>532</v>
      </c>
      <c r="C2126" s="34" t="s">
        <v>55</v>
      </c>
      <c r="D2126" s="485"/>
      <c r="E2126" s="50"/>
      <c r="F2126" s="368"/>
      <c r="G2126" s="70">
        <v>12.2</v>
      </c>
      <c r="H2126" s="78">
        <v>7</v>
      </c>
      <c r="I2126" s="39">
        <v>1</v>
      </c>
      <c r="J2126" s="121" t="s">
        <v>37</v>
      </c>
      <c r="K2126" s="41"/>
      <c r="L2126" s="42" t="str">
        <f t="shared" si="71"/>
        <v>1pieces</v>
      </c>
      <c r="M2126" s="43">
        <f t="shared" si="72"/>
        <v>7</v>
      </c>
      <c r="N2126" s="44" t="str">
        <f t="shared" si="73"/>
        <v>7pieces</v>
      </c>
      <c r="O2126" s="51">
        <f t="shared" si="70"/>
        <v>85.399999999999991</v>
      </c>
      <c r="P2126" s="46"/>
      <c r="Q2126" s="46"/>
      <c r="R2126" s="46"/>
      <c r="S2126" s="46"/>
      <c r="T2126" s="46"/>
      <c r="U2126" s="46"/>
      <c r="V2126" s="46"/>
      <c r="W2126" s="46"/>
      <c r="X2126" s="46"/>
      <c r="Y2126" s="46"/>
      <c r="Z2126" s="46"/>
    </row>
    <row r="2127" spans="1:26" ht="13.5" customHeight="1">
      <c r="A2127" s="233">
        <v>1027</v>
      </c>
      <c r="B2127" s="76" t="s">
        <v>533</v>
      </c>
      <c r="C2127" s="34" t="s">
        <v>55</v>
      </c>
      <c r="D2127" s="485"/>
      <c r="E2127" s="50"/>
      <c r="F2127" s="368"/>
      <c r="G2127" s="70">
        <v>12.2</v>
      </c>
      <c r="H2127" s="78">
        <v>5</v>
      </c>
      <c r="I2127" s="39">
        <v>1</v>
      </c>
      <c r="J2127" s="121" t="s">
        <v>37</v>
      </c>
      <c r="K2127" s="41"/>
      <c r="L2127" s="42" t="str">
        <f t="shared" si="71"/>
        <v>1pieces</v>
      </c>
      <c r="M2127" s="43">
        <f t="shared" si="72"/>
        <v>5</v>
      </c>
      <c r="N2127" s="44" t="str">
        <f t="shared" si="73"/>
        <v>5pieces</v>
      </c>
      <c r="O2127" s="51">
        <f t="shared" si="70"/>
        <v>61</v>
      </c>
      <c r="P2127" s="46"/>
      <c r="Q2127" s="46"/>
      <c r="R2127" s="46"/>
      <c r="S2127" s="46"/>
      <c r="T2127" s="46"/>
      <c r="U2127" s="46"/>
      <c r="V2127" s="46"/>
      <c r="W2127" s="46"/>
      <c r="X2127" s="46"/>
      <c r="Y2127" s="46"/>
      <c r="Z2127" s="46"/>
    </row>
    <row r="2128" spans="1:26" ht="13.5" customHeight="1">
      <c r="A2128" s="233">
        <v>1028</v>
      </c>
      <c r="B2128" s="76" t="s">
        <v>1334</v>
      </c>
      <c r="C2128" s="34" t="s">
        <v>55</v>
      </c>
      <c r="D2128" s="485"/>
      <c r="E2128" s="50"/>
      <c r="F2128" s="368"/>
      <c r="G2128" s="70">
        <v>12.4</v>
      </c>
      <c r="H2128" s="78">
        <v>6</v>
      </c>
      <c r="I2128" s="39">
        <v>1</v>
      </c>
      <c r="J2128" s="121" t="s">
        <v>37</v>
      </c>
      <c r="K2128" s="41"/>
      <c r="L2128" s="42" t="str">
        <f t="shared" si="71"/>
        <v>1pieces</v>
      </c>
      <c r="M2128" s="43">
        <f t="shared" si="72"/>
        <v>6</v>
      </c>
      <c r="N2128" s="44" t="str">
        <f t="shared" si="73"/>
        <v>6pieces</v>
      </c>
      <c r="O2128" s="51">
        <f t="shared" si="70"/>
        <v>74.400000000000006</v>
      </c>
      <c r="P2128" s="46"/>
      <c r="Q2128" s="46"/>
      <c r="R2128" s="46"/>
      <c r="S2128" s="46"/>
      <c r="T2128" s="46"/>
      <c r="U2128" s="46"/>
      <c r="V2128" s="46"/>
      <c r="W2128" s="46"/>
      <c r="X2128" s="46"/>
      <c r="Y2128" s="46"/>
      <c r="Z2128" s="46"/>
    </row>
    <row r="2129" spans="1:26" ht="13.5" customHeight="1">
      <c r="A2129" s="233">
        <v>1029</v>
      </c>
      <c r="B2129" s="76" t="s">
        <v>1335</v>
      </c>
      <c r="C2129" s="34" t="s">
        <v>55</v>
      </c>
      <c r="D2129" s="485"/>
      <c r="E2129" s="50"/>
      <c r="F2129" s="368"/>
      <c r="G2129" s="70">
        <v>12.4</v>
      </c>
      <c r="H2129" s="78">
        <v>1</v>
      </c>
      <c r="I2129" s="39">
        <v>1</v>
      </c>
      <c r="J2129" s="121" t="s">
        <v>37</v>
      </c>
      <c r="K2129" s="41"/>
      <c r="L2129" s="42" t="str">
        <f t="shared" si="71"/>
        <v>1pieces</v>
      </c>
      <c r="M2129" s="43">
        <f t="shared" si="72"/>
        <v>1</v>
      </c>
      <c r="N2129" s="44" t="str">
        <f t="shared" si="73"/>
        <v>1pieces</v>
      </c>
      <c r="O2129" s="51">
        <f t="shared" si="70"/>
        <v>12.4</v>
      </c>
      <c r="P2129" s="46"/>
      <c r="Q2129" s="46"/>
      <c r="R2129" s="46"/>
      <c r="S2129" s="46"/>
      <c r="T2129" s="46"/>
      <c r="U2129" s="46"/>
      <c r="V2129" s="46"/>
      <c r="W2129" s="46"/>
      <c r="X2129" s="46"/>
      <c r="Y2129" s="46"/>
      <c r="Z2129" s="46"/>
    </row>
    <row r="2130" spans="1:26" ht="13.5" customHeight="1">
      <c r="A2130" s="233">
        <v>1030</v>
      </c>
      <c r="B2130" s="76" t="s">
        <v>1332</v>
      </c>
      <c r="C2130" s="34" t="s">
        <v>55</v>
      </c>
      <c r="D2130" s="485"/>
      <c r="E2130" s="50"/>
      <c r="F2130" s="368"/>
      <c r="G2130" s="70">
        <v>12.4</v>
      </c>
      <c r="H2130" s="78">
        <v>2</v>
      </c>
      <c r="I2130" s="39">
        <v>1</v>
      </c>
      <c r="J2130" s="121" t="s">
        <v>37</v>
      </c>
      <c r="K2130" s="41"/>
      <c r="L2130" s="42" t="str">
        <f t="shared" si="71"/>
        <v>1pieces</v>
      </c>
      <c r="M2130" s="43">
        <f t="shared" si="72"/>
        <v>2</v>
      </c>
      <c r="N2130" s="44" t="str">
        <f t="shared" si="73"/>
        <v>2pieces</v>
      </c>
      <c r="O2130" s="51">
        <f t="shared" si="70"/>
        <v>24.8</v>
      </c>
      <c r="P2130" s="46"/>
      <c r="Q2130" s="46"/>
      <c r="R2130" s="46"/>
      <c r="S2130" s="46"/>
      <c r="T2130" s="46"/>
      <c r="U2130" s="46"/>
      <c r="V2130" s="46"/>
      <c r="W2130" s="46"/>
      <c r="X2130" s="46"/>
      <c r="Y2130" s="46"/>
      <c r="Z2130" s="46"/>
    </row>
    <row r="2131" spans="1:26" ht="13.5" customHeight="1">
      <c r="A2131" s="233">
        <v>1031</v>
      </c>
      <c r="B2131" s="234" t="s">
        <v>271</v>
      </c>
      <c r="C2131" s="34" t="s">
        <v>55</v>
      </c>
      <c r="D2131" s="485"/>
      <c r="E2131" s="50"/>
      <c r="F2131" s="368"/>
      <c r="G2131" s="77">
        <v>6.8</v>
      </c>
      <c r="H2131" s="39">
        <v>3</v>
      </c>
      <c r="I2131" s="39">
        <v>1</v>
      </c>
      <c r="J2131" s="121" t="s">
        <v>37</v>
      </c>
      <c r="K2131" s="41"/>
      <c r="L2131" s="42" t="str">
        <f t="shared" si="71"/>
        <v>1pieces</v>
      </c>
      <c r="M2131" s="43">
        <f t="shared" si="72"/>
        <v>3</v>
      </c>
      <c r="N2131" s="44" t="str">
        <f t="shared" si="73"/>
        <v>3pieces</v>
      </c>
      <c r="O2131" s="51">
        <f t="shared" si="70"/>
        <v>20.399999999999999</v>
      </c>
      <c r="P2131" s="46"/>
      <c r="Q2131" s="46"/>
      <c r="R2131" s="46"/>
      <c r="S2131" s="46"/>
      <c r="T2131" s="46"/>
      <c r="U2131" s="46"/>
      <c r="V2131" s="46"/>
      <c r="W2131" s="46"/>
      <c r="X2131" s="46"/>
      <c r="Y2131" s="46"/>
      <c r="Z2131" s="46"/>
    </row>
    <row r="2132" spans="1:26" ht="13.5" customHeight="1">
      <c r="A2132" s="233">
        <v>1032</v>
      </c>
      <c r="B2132" s="76" t="s">
        <v>2058</v>
      </c>
      <c r="C2132" s="34" t="s">
        <v>55</v>
      </c>
      <c r="D2132" s="485"/>
      <c r="E2132" s="52" t="s">
        <v>339</v>
      </c>
      <c r="F2132" s="368"/>
      <c r="G2132" s="38">
        <v>5.9</v>
      </c>
      <c r="H2132" s="39">
        <v>10</v>
      </c>
      <c r="I2132" s="39">
        <v>1</v>
      </c>
      <c r="J2132" s="121" t="s">
        <v>37</v>
      </c>
      <c r="K2132" s="41"/>
      <c r="L2132" s="42" t="str">
        <f t="shared" si="71"/>
        <v>1pieces</v>
      </c>
      <c r="M2132" s="43">
        <f t="shared" si="72"/>
        <v>10</v>
      </c>
      <c r="N2132" s="44" t="str">
        <f t="shared" si="73"/>
        <v>10pieces</v>
      </c>
      <c r="O2132" s="51">
        <f t="shared" si="70"/>
        <v>59</v>
      </c>
      <c r="P2132" s="46"/>
      <c r="Q2132" s="46"/>
      <c r="R2132" s="46"/>
      <c r="S2132" s="46"/>
      <c r="T2132" s="46"/>
      <c r="U2132" s="46"/>
      <c r="V2132" s="46"/>
      <c r="W2132" s="46"/>
      <c r="X2132" s="46"/>
      <c r="Y2132" s="46"/>
      <c r="Z2132" s="46"/>
    </row>
    <row r="2133" spans="1:26" ht="13.5" customHeight="1">
      <c r="A2133" s="233">
        <v>1033</v>
      </c>
      <c r="B2133" s="76" t="s">
        <v>2064</v>
      </c>
      <c r="C2133" s="34" t="s">
        <v>55</v>
      </c>
      <c r="D2133" s="485"/>
      <c r="E2133" s="52" t="s">
        <v>339</v>
      </c>
      <c r="F2133" s="368"/>
      <c r="G2133" s="77">
        <v>5.6</v>
      </c>
      <c r="H2133" s="39">
        <v>7</v>
      </c>
      <c r="I2133" s="39">
        <v>1</v>
      </c>
      <c r="J2133" s="121" t="s">
        <v>37</v>
      </c>
      <c r="K2133" s="41"/>
      <c r="L2133" s="42" t="str">
        <f t="shared" si="71"/>
        <v>1pieces</v>
      </c>
      <c r="M2133" s="43">
        <f t="shared" si="72"/>
        <v>7</v>
      </c>
      <c r="N2133" s="44" t="str">
        <f t="shared" si="73"/>
        <v>7pieces</v>
      </c>
      <c r="O2133" s="51">
        <f t="shared" si="70"/>
        <v>39.199999999999996</v>
      </c>
      <c r="P2133" s="46"/>
      <c r="Q2133" s="46"/>
      <c r="R2133" s="46"/>
      <c r="S2133" s="46"/>
      <c r="T2133" s="46"/>
      <c r="U2133" s="46"/>
      <c r="V2133" s="46"/>
      <c r="W2133" s="46"/>
      <c r="X2133" s="46"/>
      <c r="Y2133" s="46"/>
      <c r="Z2133" s="46"/>
    </row>
    <row r="2134" spans="1:26" ht="13.5" customHeight="1">
      <c r="A2134" s="233">
        <v>1034</v>
      </c>
      <c r="B2134" s="76" t="s">
        <v>2062</v>
      </c>
      <c r="C2134" s="34" t="s">
        <v>55</v>
      </c>
      <c r="D2134" s="485"/>
      <c r="E2134" s="50"/>
      <c r="F2134" s="368"/>
      <c r="G2134" s="38">
        <v>5.7</v>
      </c>
      <c r="H2134" s="39">
        <v>6</v>
      </c>
      <c r="I2134" s="39">
        <v>1</v>
      </c>
      <c r="J2134" s="121" t="s">
        <v>37</v>
      </c>
      <c r="K2134" s="41"/>
      <c r="L2134" s="42" t="str">
        <f t="shared" si="71"/>
        <v>1pieces</v>
      </c>
      <c r="M2134" s="43">
        <f t="shared" si="72"/>
        <v>6</v>
      </c>
      <c r="N2134" s="44" t="str">
        <f t="shared" si="73"/>
        <v>6pieces</v>
      </c>
      <c r="O2134" s="51">
        <f t="shared" si="70"/>
        <v>34.200000000000003</v>
      </c>
      <c r="P2134" s="46"/>
      <c r="Q2134" s="46"/>
      <c r="R2134" s="46"/>
      <c r="S2134" s="46"/>
      <c r="T2134" s="46"/>
      <c r="U2134" s="46"/>
      <c r="V2134" s="46"/>
      <c r="W2134" s="46"/>
      <c r="X2134" s="46"/>
      <c r="Y2134" s="46"/>
      <c r="Z2134" s="46"/>
    </row>
    <row r="2135" spans="1:26" ht="13.5" customHeight="1">
      <c r="A2135" s="233">
        <v>1035</v>
      </c>
      <c r="B2135" s="76" t="s">
        <v>2504</v>
      </c>
      <c r="C2135" s="34" t="s">
        <v>55</v>
      </c>
      <c r="D2135" s="485"/>
      <c r="E2135" s="52">
        <v>555</v>
      </c>
      <c r="F2135" s="368"/>
      <c r="G2135" s="77">
        <v>28.95</v>
      </c>
      <c r="H2135" s="78">
        <v>5</v>
      </c>
      <c r="I2135" s="39">
        <v>1</v>
      </c>
      <c r="J2135" s="121" t="s">
        <v>37</v>
      </c>
      <c r="K2135" s="41"/>
      <c r="L2135" s="42" t="str">
        <f t="shared" si="71"/>
        <v>1pieces</v>
      </c>
      <c r="M2135" s="43">
        <f t="shared" si="72"/>
        <v>5</v>
      </c>
      <c r="N2135" s="44" t="str">
        <f t="shared" si="73"/>
        <v>5pieces</v>
      </c>
      <c r="O2135" s="51">
        <f t="shared" si="70"/>
        <v>144.75</v>
      </c>
      <c r="P2135" s="46"/>
      <c r="Q2135" s="46"/>
      <c r="R2135" s="46"/>
      <c r="S2135" s="46"/>
      <c r="T2135" s="46"/>
      <c r="U2135" s="46"/>
      <c r="V2135" s="46"/>
      <c r="W2135" s="46"/>
      <c r="X2135" s="46"/>
      <c r="Y2135" s="46"/>
      <c r="Z2135" s="46"/>
    </row>
    <row r="2136" spans="1:26" ht="13.5" customHeight="1">
      <c r="A2136" s="233">
        <v>1036</v>
      </c>
      <c r="B2136" s="76" t="s">
        <v>2502</v>
      </c>
      <c r="C2136" s="34" t="s">
        <v>55</v>
      </c>
      <c r="D2136" s="485"/>
      <c r="E2136" s="52">
        <v>555</v>
      </c>
      <c r="F2136" s="368"/>
      <c r="G2136" s="77">
        <v>28.95</v>
      </c>
      <c r="H2136" s="78">
        <v>4</v>
      </c>
      <c r="I2136" s="39">
        <v>1</v>
      </c>
      <c r="J2136" s="121" t="s">
        <v>37</v>
      </c>
      <c r="K2136" s="41"/>
      <c r="L2136" s="42" t="str">
        <f t="shared" si="71"/>
        <v>1pieces</v>
      </c>
      <c r="M2136" s="43">
        <f t="shared" si="72"/>
        <v>4</v>
      </c>
      <c r="N2136" s="44" t="str">
        <f t="shared" si="73"/>
        <v>4pieces</v>
      </c>
      <c r="O2136" s="51">
        <f t="shared" si="70"/>
        <v>115.8</v>
      </c>
      <c r="P2136" s="46"/>
      <c r="Q2136" s="46"/>
      <c r="R2136" s="46"/>
      <c r="S2136" s="46"/>
      <c r="T2136" s="46"/>
      <c r="U2136" s="46"/>
      <c r="V2136" s="46"/>
      <c r="W2136" s="46"/>
      <c r="X2136" s="46"/>
      <c r="Y2136" s="46"/>
      <c r="Z2136" s="46"/>
    </row>
    <row r="2137" spans="1:26" ht="13.5" customHeight="1">
      <c r="A2137" s="233">
        <v>1037</v>
      </c>
      <c r="B2137" s="76" t="s">
        <v>572</v>
      </c>
      <c r="C2137" s="34" t="s">
        <v>55</v>
      </c>
      <c r="D2137" s="485"/>
      <c r="E2137" s="52" t="s">
        <v>573</v>
      </c>
      <c r="F2137" s="368"/>
      <c r="G2137" s="77">
        <v>37.5</v>
      </c>
      <c r="H2137" s="78">
        <v>7</v>
      </c>
      <c r="I2137" s="39">
        <v>1</v>
      </c>
      <c r="J2137" s="121" t="s">
        <v>37</v>
      </c>
      <c r="K2137" s="41"/>
      <c r="L2137" s="42" t="str">
        <f t="shared" si="71"/>
        <v>1pieces</v>
      </c>
      <c r="M2137" s="43">
        <f t="shared" si="72"/>
        <v>7</v>
      </c>
      <c r="N2137" s="44" t="str">
        <f t="shared" si="73"/>
        <v>7pieces</v>
      </c>
      <c r="O2137" s="51">
        <f t="shared" si="70"/>
        <v>262.5</v>
      </c>
      <c r="P2137" s="46"/>
      <c r="Q2137" s="46"/>
      <c r="R2137" s="46"/>
      <c r="S2137" s="46"/>
      <c r="T2137" s="46"/>
      <c r="U2137" s="46"/>
      <c r="V2137" s="46"/>
      <c r="W2137" s="46"/>
      <c r="X2137" s="46"/>
      <c r="Y2137" s="46"/>
      <c r="Z2137" s="46"/>
    </row>
    <row r="2138" spans="1:26" ht="13.5" customHeight="1">
      <c r="A2138" s="233">
        <v>1038</v>
      </c>
      <c r="B2138" s="76" t="s">
        <v>2514</v>
      </c>
      <c r="C2138" s="34" t="s">
        <v>55</v>
      </c>
      <c r="D2138" s="485"/>
      <c r="E2138" s="52" t="s">
        <v>2508</v>
      </c>
      <c r="F2138" s="368"/>
      <c r="G2138" s="77">
        <v>36.200000000000003</v>
      </c>
      <c r="H2138" s="39">
        <v>4</v>
      </c>
      <c r="I2138" s="39">
        <v>1</v>
      </c>
      <c r="J2138" s="121" t="s">
        <v>37</v>
      </c>
      <c r="K2138" s="41"/>
      <c r="L2138" s="42" t="str">
        <f t="shared" si="71"/>
        <v>1pieces</v>
      </c>
      <c r="M2138" s="43">
        <f t="shared" si="72"/>
        <v>4</v>
      </c>
      <c r="N2138" s="44" t="str">
        <f t="shared" si="73"/>
        <v>4pieces</v>
      </c>
      <c r="O2138" s="51">
        <f t="shared" si="70"/>
        <v>144.80000000000001</v>
      </c>
      <c r="P2138" s="46"/>
      <c r="Q2138" s="46"/>
      <c r="R2138" s="46"/>
      <c r="S2138" s="46"/>
      <c r="T2138" s="46"/>
      <c r="U2138" s="46"/>
      <c r="V2138" s="46"/>
      <c r="W2138" s="46"/>
      <c r="X2138" s="46"/>
      <c r="Y2138" s="46"/>
      <c r="Z2138" s="46"/>
    </row>
    <row r="2139" spans="1:26" ht="13.5" customHeight="1">
      <c r="A2139" s="233">
        <v>1039</v>
      </c>
      <c r="B2139" s="76" t="s">
        <v>1410</v>
      </c>
      <c r="C2139" s="34" t="s">
        <v>55</v>
      </c>
      <c r="D2139" s="485"/>
      <c r="E2139" s="50" t="s">
        <v>1411</v>
      </c>
      <c r="F2139" s="368"/>
      <c r="G2139" s="77">
        <v>55.2</v>
      </c>
      <c r="H2139" s="39">
        <v>1.1000000000000001</v>
      </c>
      <c r="I2139" s="39">
        <v>10</v>
      </c>
      <c r="J2139" s="121" t="s">
        <v>37</v>
      </c>
      <c r="K2139" s="41"/>
      <c r="L2139" s="42" t="str">
        <f t="shared" si="71"/>
        <v>10pieces</v>
      </c>
      <c r="M2139" s="43">
        <f t="shared" si="72"/>
        <v>11</v>
      </c>
      <c r="N2139" s="44" t="str">
        <f t="shared" si="73"/>
        <v>11pieces</v>
      </c>
      <c r="O2139" s="51">
        <f t="shared" si="70"/>
        <v>60.720000000000006</v>
      </c>
      <c r="P2139" s="46"/>
      <c r="Q2139" s="46"/>
      <c r="R2139" s="46"/>
      <c r="S2139" s="46"/>
      <c r="T2139" s="46"/>
      <c r="U2139" s="46"/>
      <c r="V2139" s="46"/>
      <c r="W2139" s="46"/>
      <c r="X2139" s="46"/>
      <c r="Y2139" s="46"/>
      <c r="Z2139" s="46"/>
    </row>
    <row r="2140" spans="1:26" ht="13.5" customHeight="1">
      <c r="A2140" s="233">
        <v>1040</v>
      </c>
      <c r="B2140" s="76" t="s">
        <v>2147</v>
      </c>
      <c r="C2140" s="34" t="s">
        <v>55</v>
      </c>
      <c r="D2140" s="485"/>
      <c r="E2140" s="52" t="s">
        <v>336</v>
      </c>
      <c r="F2140" s="368"/>
      <c r="G2140" s="38">
        <v>20</v>
      </c>
      <c r="H2140" s="78">
        <v>16</v>
      </c>
      <c r="I2140" s="39">
        <v>1</v>
      </c>
      <c r="J2140" s="121" t="s">
        <v>37</v>
      </c>
      <c r="K2140" s="41"/>
      <c r="L2140" s="42" t="str">
        <f t="shared" si="71"/>
        <v>1pieces</v>
      </c>
      <c r="M2140" s="43">
        <f t="shared" si="72"/>
        <v>16</v>
      </c>
      <c r="N2140" s="44" t="str">
        <f t="shared" si="73"/>
        <v>16pieces</v>
      </c>
      <c r="O2140" s="51">
        <f t="shared" si="70"/>
        <v>320</v>
      </c>
      <c r="P2140" s="46"/>
      <c r="Q2140" s="46"/>
      <c r="R2140" s="46"/>
      <c r="S2140" s="46"/>
      <c r="T2140" s="46"/>
      <c r="U2140" s="46"/>
      <c r="V2140" s="46"/>
      <c r="W2140" s="46"/>
      <c r="X2140" s="46"/>
      <c r="Y2140" s="46"/>
      <c r="Z2140" s="46"/>
    </row>
    <row r="2141" spans="1:26" ht="13.5" customHeight="1">
      <c r="A2141" s="233">
        <v>1041</v>
      </c>
      <c r="B2141" s="76" t="s">
        <v>1488</v>
      </c>
      <c r="C2141" s="34" t="s">
        <v>55</v>
      </c>
      <c r="D2141" s="485"/>
      <c r="E2141" s="52" t="s">
        <v>336</v>
      </c>
      <c r="F2141" s="368"/>
      <c r="G2141" s="70">
        <v>90</v>
      </c>
      <c r="H2141" s="39">
        <v>2.6</v>
      </c>
      <c r="I2141" s="39">
        <v>1</v>
      </c>
      <c r="J2141" s="121" t="s">
        <v>33</v>
      </c>
      <c r="K2141" s="41"/>
      <c r="L2141" s="42" t="str">
        <f t="shared" si="71"/>
        <v>1kg</v>
      </c>
      <c r="M2141" s="43">
        <f t="shared" si="72"/>
        <v>2.6</v>
      </c>
      <c r="N2141" s="44" t="str">
        <f t="shared" si="73"/>
        <v>2.6kg</v>
      </c>
      <c r="O2141" s="51">
        <f t="shared" si="70"/>
        <v>234</v>
      </c>
      <c r="P2141" s="46"/>
      <c r="Q2141" s="46"/>
      <c r="R2141" s="46"/>
      <c r="S2141" s="46"/>
      <c r="T2141" s="46"/>
      <c r="U2141" s="46"/>
      <c r="V2141" s="46"/>
      <c r="W2141" s="46"/>
      <c r="X2141" s="46"/>
      <c r="Y2141" s="46"/>
      <c r="Z2141" s="46"/>
    </row>
    <row r="2142" spans="1:26" ht="13.5" customHeight="1">
      <c r="A2142" s="233">
        <v>1042</v>
      </c>
      <c r="B2142" s="234" t="s">
        <v>2070</v>
      </c>
      <c r="C2142" s="34" t="s">
        <v>55</v>
      </c>
      <c r="D2142" s="485"/>
      <c r="E2142" s="52" t="s">
        <v>2071</v>
      </c>
      <c r="F2142" s="368"/>
      <c r="G2142" s="70">
        <v>1700</v>
      </c>
      <c r="H2142" s="39">
        <v>0.78</v>
      </c>
      <c r="I2142" s="39">
        <v>5</v>
      </c>
      <c r="J2142" s="121" t="s">
        <v>33</v>
      </c>
      <c r="K2142" s="41"/>
      <c r="L2142" s="42" t="str">
        <f t="shared" si="71"/>
        <v>5kg</v>
      </c>
      <c r="M2142" s="43">
        <f t="shared" si="72"/>
        <v>3.9000000000000004</v>
      </c>
      <c r="N2142" s="44" t="str">
        <f t="shared" si="73"/>
        <v>3.9kg</v>
      </c>
      <c r="O2142" s="51">
        <f t="shared" si="70"/>
        <v>1326</v>
      </c>
      <c r="P2142" s="46"/>
      <c r="Q2142" s="46"/>
      <c r="R2142" s="46"/>
      <c r="S2142" s="46"/>
      <c r="T2142" s="46"/>
      <c r="U2142" s="46"/>
      <c r="V2142" s="46"/>
      <c r="W2142" s="46"/>
      <c r="X2142" s="46"/>
      <c r="Y2142" s="46"/>
      <c r="Z2142" s="46"/>
    </row>
    <row r="2143" spans="1:26" ht="13.5" customHeight="1">
      <c r="A2143" s="233">
        <v>1043</v>
      </c>
      <c r="B2143" s="76" t="s">
        <v>1025</v>
      </c>
      <c r="C2143" s="34" t="s">
        <v>55</v>
      </c>
      <c r="D2143" s="485"/>
      <c r="E2143" s="50"/>
      <c r="F2143" s="368"/>
      <c r="G2143" s="77">
        <v>275</v>
      </c>
      <c r="H2143" s="39">
        <v>87.3</v>
      </c>
      <c r="I2143" s="39">
        <v>1</v>
      </c>
      <c r="J2143" s="121" t="s">
        <v>33</v>
      </c>
      <c r="K2143" s="41"/>
      <c r="L2143" s="42" t="str">
        <f t="shared" si="71"/>
        <v>1kg</v>
      </c>
      <c r="M2143" s="43">
        <f t="shared" si="72"/>
        <v>87.3</v>
      </c>
      <c r="N2143" s="44" t="str">
        <f t="shared" si="73"/>
        <v>87.3kg</v>
      </c>
      <c r="O2143" s="51">
        <f t="shared" si="70"/>
        <v>24007.5</v>
      </c>
      <c r="P2143" s="46"/>
      <c r="Q2143" s="46"/>
      <c r="R2143" s="46"/>
      <c r="S2143" s="46"/>
      <c r="T2143" s="46"/>
      <c r="U2143" s="46"/>
      <c r="V2143" s="46"/>
      <c r="W2143" s="46"/>
      <c r="X2143" s="46"/>
      <c r="Y2143" s="46"/>
      <c r="Z2143" s="46"/>
    </row>
    <row r="2144" spans="1:26" ht="13.5" customHeight="1">
      <c r="A2144" s="233">
        <v>1044</v>
      </c>
      <c r="B2144" s="76" t="s">
        <v>1026</v>
      </c>
      <c r="C2144" s="34" t="s">
        <v>55</v>
      </c>
      <c r="D2144" s="485"/>
      <c r="E2144" s="50"/>
      <c r="F2144" s="368"/>
      <c r="G2144" s="77">
        <v>289</v>
      </c>
      <c r="H2144" s="39">
        <v>11.3</v>
      </c>
      <c r="I2144" s="39">
        <v>1</v>
      </c>
      <c r="J2144" s="121" t="s">
        <v>33</v>
      </c>
      <c r="K2144" s="41"/>
      <c r="L2144" s="42" t="str">
        <f t="shared" si="71"/>
        <v>1kg</v>
      </c>
      <c r="M2144" s="43">
        <f t="shared" si="72"/>
        <v>11.3</v>
      </c>
      <c r="N2144" s="44" t="str">
        <f t="shared" si="73"/>
        <v>11.3kg</v>
      </c>
      <c r="O2144" s="51">
        <f t="shared" si="70"/>
        <v>3265.7000000000003</v>
      </c>
      <c r="P2144" s="46"/>
      <c r="Q2144" s="46"/>
      <c r="R2144" s="46"/>
      <c r="S2144" s="46"/>
      <c r="T2144" s="46"/>
      <c r="U2144" s="46"/>
      <c r="V2144" s="46"/>
      <c r="W2144" s="46"/>
      <c r="X2144" s="46"/>
      <c r="Y2144" s="46"/>
      <c r="Z2144" s="46"/>
    </row>
    <row r="2145" spans="1:26" ht="13.5" customHeight="1">
      <c r="A2145" s="233">
        <v>1045</v>
      </c>
      <c r="B2145" s="76" t="s">
        <v>1024</v>
      </c>
      <c r="C2145" s="34" t="s">
        <v>55</v>
      </c>
      <c r="D2145" s="485"/>
      <c r="E2145" s="50"/>
      <c r="F2145" s="368"/>
      <c r="G2145" s="77">
        <v>220</v>
      </c>
      <c r="H2145" s="39">
        <v>13.7</v>
      </c>
      <c r="I2145" s="39">
        <v>1</v>
      </c>
      <c r="J2145" s="121" t="s">
        <v>33</v>
      </c>
      <c r="K2145" s="41"/>
      <c r="L2145" s="42" t="str">
        <f t="shared" si="71"/>
        <v>1kg</v>
      </c>
      <c r="M2145" s="43">
        <f t="shared" si="72"/>
        <v>13.7</v>
      </c>
      <c r="N2145" s="44" t="str">
        <f t="shared" si="73"/>
        <v>13.7kg</v>
      </c>
      <c r="O2145" s="51">
        <f t="shared" si="70"/>
        <v>3014</v>
      </c>
      <c r="P2145" s="46"/>
      <c r="Q2145" s="46"/>
      <c r="R2145" s="46"/>
      <c r="S2145" s="46"/>
      <c r="T2145" s="46"/>
      <c r="U2145" s="46"/>
      <c r="V2145" s="46"/>
      <c r="W2145" s="46"/>
      <c r="X2145" s="46"/>
      <c r="Y2145" s="46"/>
      <c r="Z2145" s="46"/>
    </row>
    <row r="2146" spans="1:26" ht="13.5" customHeight="1">
      <c r="A2146" s="233">
        <v>1046</v>
      </c>
      <c r="B2146" s="76" t="s">
        <v>1027</v>
      </c>
      <c r="C2146" s="34" t="s">
        <v>55</v>
      </c>
      <c r="D2146" s="485"/>
      <c r="E2146" s="50"/>
      <c r="F2146" s="368"/>
      <c r="G2146" s="77">
        <v>190</v>
      </c>
      <c r="H2146" s="39">
        <v>5.2</v>
      </c>
      <c r="I2146" s="39">
        <v>1</v>
      </c>
      <c r="J2146" s="121" t="s">
        <v>33</v>
      </c>
      <c r="K2146" s="41"/>
      <c r="L2146" s="42" t="str">
        <f t="shared" si="71"/>
        <v>1kg</v>
      </c>
      <c r="M2146" s="43">
        <f t="shared" si="72"/>
        <v>5.2</v>
      </c>
      <c r="N2146" s="44" t="str">
        <f t="shared" si="73"/>
        <v>5.2kg</v>
      </c>
      <c r="O2146" s="51">
        <f t="shared" si="70"/>
        <v>988</v>
      </c>
      <c r="P2146" s="46"/>
      <c r="Q2146" s="46"/>
      <c r="R2146" s="46"/>
      <c r="S2146" s="46"/>
      <c r="T2146" s="46"/>
      <c r="U2146" s="46"/>
      <c r="V2146" s="46"/>
      <c r="W2146" s="46"/>
      <c r="X2146" s="46"/>
      <c r="Y2146" s="46"/>
      <c r="Z2146" s="46"/>
    </row>
    <row r="2147" spans="1:26" ht="13.5" customHeight="1">
      <c r="A2147" s="233">
        <v>1047</v>
      </c>
      <c r="B2147" s="76" t="s">
        <v>1021</v>
      </c>
      <c r="C2147" s="34" t="s">
        <v>55</v>
      </c>
      <c r="D2147" s="485"/>
      <c r="E2147" s="50"/>
      <c r="F2147" s="368"/>
      <c r="G2147" s="77">
        <v>150</v>
      </c>
      <c r="H2147" s="39">
        <v>56</v>
      </c>
      <c r="I2147" s="39">
        <v>1</v>
      </c>
      <c r="J2147" s="121" t="s">
        <v>33</v>
      </c>
      <c r="K2147" s="41"/>
      <c r="L2147" s="42" t="str">
        <f t="shared" si="71"/>
        <v>1kg</v>
      </c>
      <c r="M2147" s="43">
        <f t="shared" si="72"/>
        <v>56</v>
      </c>
      <c r="N2147" s="44" t="str">
        <f t="shared" si="73"/>
        <v>56kg</v>
      </c>
      <c r="O2147" s="51">
        <f t="shared" si="70"/>
        <v>8400</v>
      </c>
      <c r="P2147" s="46"/>
      <c r="Q2147" s="46"/>
      <c r="R2147" s="46"/>
      <c r="S2147" s="46"/>
      <c r="T2147" s="46"/>
      <c r="U2147" s="46"/>
      <c r="V2147" s="46"/>
      <c r="W2147" s="46"/>
      <c r="X2147" s="46"/>
      <c r="Y2147" s="46"/>
      <c r="Z2147" s="46"/>
    </row>
    <row r="2148" spans="1:26" ht="13.5" customHeight="1">
      <c r="A2148" s="233">
        <v>1048</v>
      </c>
      <c r="B2148" s="76" t="s">
        <v>1018</v>
      </c>
      <c r="C2148" s="34" t="s">
        <v>55</v>
      </c>
      <c r="D2148" s="485"/>
      <c r="E2148" s="50"/>
      <c r="F2148" s="368"/>
      <c r="G2148" s="77">
        <v>185</v>
      </c>
      <c r="H2148" s="39">
        <v>50.4</v>
      </c>
      <c r="I2148" s="39">
        <v>1</v>
      </c>
      <c r="J2148" s="121" t="s">
        <v>33</v>
      </c>
      <c r="K2148" s="41"/>
      <c r="L2148" s="42" t="str">
        <f t="shared" si="71"/>
        <v>1kg</v>
      </c>
      <c r="M2148" s="43">
        <f t="shared" si="72"/>
        <v>50.4</v>
      </c>
      <c r="N2148" s="44" t="str">
        <f t="shared" si="73"/>
        <v>50.4kg</v>
      </c>
      <c r="O2148" s="51">
        <f t="shared" si="70"/>
        <v>9324</v>
      </c>
      <c r="P2148" s="46"/>
      <c r="Q2148" s="46"/>
      <c r="R2148" s="46"/>
      <c r="S2148" s="46"/>
      <c r="T2148" s="46"/>
      <c r="U2148" s="46"/>
      <c r="V2148" s="46"/>
      <c r="W2148" s="46"/>
      <c r="X2148" s="46"/>
      <c r="Y2148" s="46"/>
      <c r="Z2148" s="46"/>
    </row>
    <row r="2149" spans="1:26" ht="13.5" customHeight="1">
      <c r="A2149" s="233">
        <v>1049</v>
      </c>
      <c r="B2149" s="76" t="s">
        <v>2033</v>
      </c>
      <c r="C2149" s="34" t="s">
        <v>55</v>
      </c>
      <c r="D2149" s="485"/>
      <c r="E2149" s="52" t="s">
        <v>2034</v>
      </c>
      <c r="F2149" s="368"/>
      <c r="G2149" s="77">
        <v>56.35</v>
      </c>
      <c r="H2149" s="39">
        <v>9.0907999999999998</v>
      </c>
      <c r="I2149" s="39">
        <v>220</v>
      </c>
      <c r="J2149" s="121" t="s">
        <v>59</v>
      </c>
      <c r="K2149" s="41"/>
      <c r="L2149" s="42" t="str">
        <f t="shared" si="71"/>
        <v>220grams</v>
      </c>
      <c r="M2149" s="43">
        <f t="shared" si="72"/>
        <v>1999.9759999999999</v>
      </c>
      <c r="N2149" s="44" t="str">
        <f t="shared" si="73"/>
        <v>1999.976grams</v>
      </c>
      <c r="O2149" s="51">
        <f t="shared" si="70"/>
        <v>512.26657999999998</v>
      </c>
      <c r="P2149" s="46"/>
      <c r="Q2149" s="46"/>
      <c r="R2149" s="46"/>
      <c r="S2149" s="46"/>
      <c r="T2149" s="46"/>
      <c r="U2149" s="46"/>
      <c r="V2149" s="46"/>
      <c r="W2149" s="46"/>
      <c r="X2149" s="46"/>
      <c r="Y2149" s="46"/>
      <c r="Z2149" s="46"/>
    </row>
    <row r="2150" spans="1:26" ht="13.5" customHeight="1">
      <c r="A2150" s="233">
        <v>1050</v>
      </c>
      <c r="B2150" s="76" t="s">
        <v>335</v>
      </c>
      <c r="C2150" s="34" t="s">
        <v>55</v>
      </c>
      <c r="D2150" s="485"/>
      <c r="E2150" s="52" t="s">
        <v>336</v>
      </c>
      <c r="F2150" s="368"/>
      <c r="G2150" s="70">
        <v>1300</v>
      </c>
      <c r="H2150" s="39">
        <v>0.37</v>
      </c>
      <c r="I2150" s="39">
        <v>1</v>
      </c>
      <c r="J2150" s="121" t="s">
        <v>33</v>
      </c>
      <c r="K2150" s="41"/>
      <c r="L2150" s="42" t="str">
        <f t="shared" si="71"/>
        <v>1kg</v>
      </c>
      <c r="M2150" s="43">
        <f t="shared" si="72"/>
        <v>0.37</v>
      </c>
      <c r="N2150" s="44" t="str">
        <f t="shared" si="73"/>
        <v>0.37kg</v>
      </c>
      <c r="O2150" s="51">
        <f t="shared" si="70"/>
        <v>481</v>
      </c>
      <c r="P2150" s="46"/>
      <c r="Q2150" s="46"/>
      <c r="R2150" s="46"/>
      <c r="S2150" s="46"/>
      <c r="T2150" s="46"/>
      <c r="U2150" s="46"/>
      <c r="V2150" s="46"/>
      <c r="W2150" s="46"/>
      <c r="X2150" s="46"/>
      <c r="Y2150" s="46"/>
      <c r="Z2150" s="46"/>
    </row>
    <row r="2151" spans="1:26" ht="13.5" customHeight="1">
      <c r="A2151" s="233">
        <v>1051</v>
      </c>
      <c r="B2151" s="76" t="s">
        <v>113</v>
      </c>
      <c r="C2151" s="34" t="s">
        <v>55</v>
      </c>
      <c r="D2151" s="485"/>
      <c r="E2151" s="50"/>
      <c r="F2151" s="368"/>
      <c r="G2151" s="77">
        <v>220</v>
      </c>
      <c r="H2151" s="78">
        <v>2.6</v>
      </c>
      <c r="I2151" s="39">
        <v>1</v>
      </c>
      <c r="J2151" s="121" t="s">
        <v>33</v>
      </c>
      <c r="K2151" s="41"/>
      <c r="L2151" s="42" t="str">
        <f t="shared" si="71"/>
        <v>1kg</v>
      </c>
      <c r="M2151" s="43">
        <f t="shared" si="72"/>
        <v>2.6</v>
      </c>
      <c r="N2151" s="44" t="str">
        <f t="shared" si="73"/>
        <v>2.6kg</v>
      </c>
      <c r="O2151" s="51">
        <f t="shared" si="70"/>
        <v>572</v>
      </c>
      <c r="P2151" s="46"/>
      <c r="Q2151" s="46"/>
      <c r="R2151" s="46"/>
      <c r="S2151" s="46"/>
      <c r="T2151" s="46"/>
      <c r="U2151" s="46"/>
      <c r="V2151" s="46"/>
      <c r="W2151" s="46"/>
      <c r="X2151" s="46"/>
      <c r="Y2151" s="46"/>
      <c r="Z2151" s="46"/>
    </row>
    <row r="2152" spans="1:26" ht="13.5" customHeight="1">
      <c r="A2152" s="233">
        <v>1051</v>
      </c>
      <c r="B2152" s="36" t="s">
        <v>113</v>
      </c>
      <c r="C2152" s="34" t="s">
        <v>27</v>
      </c>
      <c r="D2152" s="485"/>
      <c r="E2152" s="87" t="s">
        <v>114</v>
      </c>
      <c r="F2152" s="368"/>
      <c r="G2152" s="38">
        <v>310</v>
      </c>
      <c r="H2152" s="39">
        <v>8</v>
      </c>
      <c r="I2152" s="39"/>
      <c r="J2152" s="121"/>
      <c r="K2152" s="41" t="s">
        <v>26</v>
      </c>
      <c r="L2152" s="42" t="str">
        <f t="shared" si="71"/>
        <v/>
      </c>
      <c r="M2152" s="43">
        <f t="shared" si="72"/>
        <v>0</v>
      </c>
      <c r="N2152" s="44" t="str">
        <f t="shared" si="73"/>
        <v>0</v>
      </c>
      <c r="O2152" s="133">
        <v>2418</v>
      </c>
      <c r="P2152" s="46"/>
      <c r="Q2152" s="46"/>
      <c r="R2152" s="46"/>
      <c r="S2152" s="46"/>
      <c r="T2152" s="46"/>
      <c r="U2152" s="46"/>
      <c r="V2152" s="46"/>
      <c r="W2152" s="46"/>
      <c r="X2152" s="46"/>
      <c r="Y2152" s="46"/>
      <c r="Z2152" s="46"/>
    </row>
    <row r="2153" spans="1:26" ht="13.5" customHeight="1">
      <c r="A2153" s="233">
        <v>1052</v>
      </c>
      <c r="B2153" s="76" t="s">
        <v>863</v>
      </c>
      <c r="C2153" s="34" t="s">
        <v>55</v>
      </c>
      <c r="D2153" s="485"/>
      <c r="E2153" s="50"/>
      <c r="F2153" s="368"/>
      <c r="G2153" s="77">
        <v>310</v>
      </c>
      <c r="H2153" s="78">
        <v>2.7</v>
      </c>
      <c r="I2153" s="39">
        <v>1</v>
      </c>
      <c r="J2153" s="121" t="s">
        <v>33</v>
      </c>
      <c r="K2153" s="41"/>
      <c r="L2153" s="42" t="str">
        <f t="shared" si="71"/>
        <v>1kg</v>
      </c>
      <c r="M2153" s="43">
        <f t="shared" si="72"/>
        <v>2.7</v>
      </c>
      <c r="N2153" s="44" t="str">
        <f t="shared" si="73"/>
        <v>2.7kg</v>
      </c>
      <c r="O2153" s="51">
        <f t="shared" ref="O2153:O2157" si="74">G2153*H2153</f>
        <v>837</v>
      </c>
      <c r="P2153" s="46"/>
      <c r="Q2153" s="46"/>
      <c r="R2153" s="46"/>
      <c r="S2153" s="46"/>
      <c r="T2153" s="46"/>
      <c r="U2153" s="46"/>
      <c r="V2153" s="46"/>
      <c r="W2153" s="46"/>
      <c r="X2153" s="46"/>
      <c r="Y2153" s="46"/>
      <c r="Z2153" s="46"/>
    </row>
    <row r="2154" spans="1:26" ht="13.5" customHeight="1">
      <c r="A2154" s="233">
        <v>1053</v>
      </c>
      <c r="B2154" s="76" t="s">
        <v>2137</v>
      </c>
      <c r="C2154" s="34" t="s">
        <v>55</v>
      </c>
      <c r="D2154" s="485"/>
      <c r="E2154" s="50"/>
      <c r="F2154" s="368"/>
      <c r="G2154" s="77">
        <v>220</v>
      </c>
      <c r="H2154" s="39">
        <v>2.6</v>
      </c>
      <c r="I2154" s="39">
        <v>1</v>
      </c>
      <c r="J2154" s="121" t="s">
        <v>33</v>
      </c>
      <c r="K2154" s="41"/>
      <c r="L2154" s="42" t="str">
        <f t="shared" si="71"/>
        <v>1kg</v>
      </c>
      <c r="M2154" s="43">
        <f t="shared" si="72"/>
        <v>2.6</v>
      </c>
      <c r="N2154" s="44" t="str">
        <f t="shared" si="73"/>
        <v>2.6kg</v>
      </c>
      <c r="O2154" s="51">
        <f t="shared" si="74"/>
        <v>572</v>
      </c>
      <c r="P2154" s="46"/>
      <c r="Q2154" s="46"/>
      <c r="R2154" s="46"/>
      <c r="S2154" s="46"/>
      <c r="T2154" s="46"/>
      <c r="U2154" s="46"/>
      <c r="V2154" s="46"/>
      <c r="W2154" s="46"/>
      <c r="X2154" s="46"/>
      <c r="Y2154" s="46"/>
      <c r="Z2154" s="46"/>
    </row>
    <row r="2155" spans="1:26" ht="13.5" customHeight="1">
      <c r="A2155" s="233">
        <v>1054</v>
      </c>
      <c r="B2155" s="76" t="s">
        <v>112</v>
      </c>
      <c r="C2155" s="34" t="s">
        <v>55</v>
      </c>
      <c r="D2155" s="485"/>
      <c r="E2155" s="50"/>
      <c r="F2155" s="368"/>
      <c r="G2155" s="38">
        <v>80</v>
      </c>
      <c r="H2155" s="39">
        <v>1</v>
      </c>
      <c r="I2155" s="39">
        <v>1</v>
      </c>
      <c r="J2155" s="121" t="s">
        <v>33</v>
      </c>
      <c r="K2155" s="41"/>
      <c r="L2155" s="42" t="str">
        <f t="shared" si="71"/>
        <v>1kg</v>
      </c>
      <c r="M2155" s="43">
        <f t="shared" si="72"/>
        <v>1</v>
      </c>
      <c r="N2155" s="44" t="str">
        <f t="shared" si="73"/>
        <v>1kg</v>
      </c>
      <c r="O2155" s="51">
        <f t="shared" si="74"/>
        <v>80</v>
      </c>
      <c r="P2155" s="46"/>
      <c r="Q2155" s="46"/>
      <c r="R2155" s="46"/>
      <c r="S2155" s="46"/>
      <c r="T2155" s="46"/>
      <c r="U2155" s="46"/>
      <c r="V2155" s="46"/>
      <c r="W2155" s="46"/>
      <c r="X2155" s="46"/>
      <c r="Y2155" s="46"/>
      <c r="Z2155" s="46"/>
    </row>
    <row r="2156" spans="1:26" ht="13.5" customHeight="1">
      <c r="A2156" s="233">
        <v>1055</v>
      </c>
      <c r="B2156" s="76" t="s">
        <v>2016</v>
      </c>
      <c r="C2156" s="34" t="s">
        <v>55</v>
      </c>
      <c r="D2156" s="485"/>
      <c r="E2156" s="50"/>
      <c r="F2156" s="368"/>
      <c r="G2156" s="70">
        <v>40</v>
      </c>
      <c r="H2156" s="39">
        <v>1</v>
      </c>
      <c r="I2156" s="39">
        <v>1</v>
      </c>
      <c r="J2156" s="121" t="s">
        <v>33</v>
      </c>
      <c r="K2156" s="41"/>
      <c r="L2156" s="42" t="str">
        <f t="shared" si="71"/>
        <v>1kg</v>
      </c>
      <c r="M2156" s="43">
        <f t="shared" si="72"/>
        <v>1</v>
      </c>
      <c r="N2156" s="44" t="str">
        <f t="shared" si="73"/>
        <v>1kg</v>
      </c>
      <c r="O2156" s="51">
        <f t="shared" si="74"/>
        <v>40</v>
      </c>
      <c r="P2156" s="46"/>
      <c r="Q2156" s="46"/>
      <c r="R2156" s="46"/>
      <c r="S2156" s="46"/>
      <c r="T2156" s="46"/>
      <c r="U2156" s="46"/>
      <c r="V2156" s="46"/>
      <c r="W2156" s="46"/>
      <c r="X2156" s="46"/>
      <c r="Y2156" s="46"/>
      <c r="Z2156" s="46"/>
    </row>
    <row r="2157" spans="1:26" ht="13.5" customHeight="1">
      <c r="A2157" s="233">
        <v>1056</v>
      </c>
      <c r="B2157" s="76" t="s">
        <v>1783</v>
      </c>
      <c r="C2157" s="34" t="s">
        <v>55</v>
      </c>
      <c r="D2157" s="485"/>
      <c r="E2157" s="50"/>
      <c r="F2157" s="368"/>
      <c r="G2157" s="70">
        <v>45</v>
      </c>
      <c r="H2157" s="39">
        <v>8</v>
      </c>
      <c r="I2157" s="39">
        <v>1</v>
      </c>
      <c r="J2157" s="121" t="s">
        <v>37</v>
      </c>
      <c r="K2157" s="41"/>
      <c r="L2157" s="42" t="str">
        <f t="shared" si="71"/>
        <v>1pieces</v>
      </c>
      <c r="M2157" s="43">
        <f t="shared" si="72"/>
        <v>8</v>
      </c>
      <c r="N2157" s="44" t="str">
        <f t="shared" si="73"/>
        <v>8pieces</v>
      </c>
      <c r="O2157" s="51">
        <f t="shared" si="74"/>
        <v>360</v>
      </c>
      <c r="P2157" s="46"/>
      <c r="Q2157" s="46"/>
      <c r="R2157" s="46"/>
      <c r="S2157" s="46"/>
      <c r="T2157" s="46"/>
      <c r="U2157" s="46"/>
      <c r="V2157" s="46"/>
      <c r="W2157" s="46"/>
      <c r="X2157" s="46"/>
      <c r="Y2157" s="46"/>
      <c r="Z2157" s="46"/>
    </row>
    <row r="2158" spans="1:26" ht="13.5" customHeight="1">
      <c r="A2158" s="233">
        <v>1056</v>
      </c>
      <c r="B2158" s="36" t="s">
        <v>1783</v>
      </c>
      <c r="C2158" s="34" t="s">
        <v>27</v>
      </c>
      <c r="D2158" s="485"/>
      <c r="E2158" s="116"/>
      <c r="F2158" s="368"/>
      <c r="G2158" s="38">
        <v>45</v>
      </c>
      <c r="H2158" s="39">
        <f>O2158/G2158</f>
        <v>5.5111111111111111E-2</v>
      </c>
      <c r="I2158" s="39"/>
      <c r="J2158" s="121"/>
      <c r="K2158" s="41" t="s">
        <v>26</v>
      </c>
      <c r="L2158" s="42" t="str">
        <f t="shared" si="71"/>
        <v/>
      </c>
      <c r="M2158" s="43">
        <f t="shared" si="72"/>
        <v>0</v>
      </c>
      <c r="N2158" s="44" t="str">
        <f t="shared" si="73"/>
        <v>0</v>
      </c>
      <c r="O2158" s="133">
        <v>2.48</v>
      </c>
      <c r="P2158" s="46"/>
      <c r="Q2158" s="46"/>
      <c r="R2158" s="46"/>
      <c r="S2158" s="46"/>
      <c r="T2158" s="46"/>
      <c r="U2158" s="46"/>
      <c r="V2158" s="46"/>
      <c r="W2158" s="46"/>
      <c r="X2158" s="46"/>
      <c r="Y2158" s="46"/>
      <c r="Z2158" s="46"/>
    </row>
    <row r="2159" spans="1:26" ht="13.5" customHeight="1">
      <c r="A2159" s="233">
        <v>1057</v>
      </c>
      <c r="B2159" s="76" t="s">
        <v>1115</v>
      </c>
      <c r="C2159" s="34" t="s">
        <v>55</v>
      </c>
      <c r="D2159" s="485"/>
      <c r="E2159" s="50"/>
      <c r="F2159" s="368"/>
      <c r="G2159" s="70">
        <v>270</v>
      </c>
      <c r="H2159" s="39">
        <v>0.28000000000000003</v>
      </c>
      <c r="I2159" s="39">
        <v>1</v>
      </c>
      <c r="J2159" s="121" t="s">
        <v>33</v>
      </c>
      <c r="K2159" s="41"/>
      <c r="L2159" s="42" t="str">
        <f t="shared" si="71"/>
        <v>1kg</v>
      </c>
      <c r="M2159" s="43">
        <f t="shared" si="72"/>
        <v>0.28000000000000003</v>
      </c>
      <c r="N2159" s="44" t="str">
        <f t="shared" si="73"/>
        <v>0.28kg</v>
      </c>
      <c r="O2159" s="51">
        <f t="shared" ref="O2159:O2179" si="75">G2159*H2159</f>
        <v>75.600000000000009</v>
      </c>
      <c r="P2159" s="46"/>
      <c r="Q2159" s="46"/>
      <c r="R2159" s="46"/>
      <c r="S2159" s="46"/>
      <c r="T2159" s="46"/>
      <c r="U2159" s="46"/>
      <c r="V2159" s="46"/>
      <c r="W2159" s="46"/>
      <c r="X2159" s="46"/>
      <c r="Y2159" s="46"/>
      <c r="Z2159" s="46"/>
    </row>
    <row r="2160" spans="1:26" ht="13.5" customHeight="1">
      <c r="A2160" s="233">
        <v>1058</v>
      </c>
      <c r="B2160" s="234" t="s">
        <v>2604</v>
      </c>
      <c r="C2160" s="34" t="s">
        <v>55</v>
      </c>
      <c r="D2160" s="485"/>
      <c r="E2160" s="50"/>
      <c r="F2160" s="368"/>
      <c r="G2160" s="38">
        <v>120</v>
      </c>
      <c r="H2160" s="39">
        <v>1</v>
      </c>
      <c r="I2160" s="628">
        <v>1</v>
      </c>
      <c r="J2160" s="121" t="s">
        <v>37</v>
      </c>
      <c r="K2160" s="41"/>
      <c r="L2160" s="42" t="str">
        <f t="shared" si="71"/>
        <v>1pieces</v>
      </c>
      <c r="M2160" s="43">
        <f t="shared" si="72"/>
        <v>1</v>
      </c>
      <c r="N2160" s="44" t="str">
        <f t="shared" si="73"/>
        <v>1pieces</v>
      </c>
      <c r="O2160" s="51">
        <f t="shared" si="75"/>
        <v>120</v>
      </c>
      <c r="P2160" s="46"/>
      <c r="Q2160" s="46"/>
      <c r="R2160" s="46"/>
      <c r="S2160" s="46"/>
      <c r="T2160" s="46"/>
      <c r="U2160" s="46"/>
      <c r="V2160" s="46"/>
      <c r="W2160" s="46"/>
      <c r="X2160" s="46"/>
      <c r="Y2160" s="46"/>
      <c r="Z2160" s="46"/>
    </row>
    <row r="2161" spans="1:26" ht="13.5" customHeight="1">
      <c r="A2161" s="233">
        <v>1059</v>
      </c>
      <c r="B2161" s="48" t="s">
        <v>1224</v>
      </c>
      <c r="C2161" s="34" t="s">
        <v>27</v>
      </c>
      <c r="D2161" s="428"/>
      <c r="E2161" s="116" t="s">
        <v>93</v>
      </c>
      <c r="F2161" s="3" t="s">
        <v>76</v>
      </c>
      <c r="G2161" s="38">
        <v>45</v>
      </c>
      <c r="H2161" s="39">
        <v>20</v>
      </c>
      <c r="I2161" s="39">
        <v>400</v>
      </c>
      <c r="J2161" s="121" t="s">
        <v>59</v>
      </c>
      <c r="K2161" s="41" t="s">
        <v>26</v>
      </c>
      <c r="L2161" s="42" t="str">
        <f t="shared" si="71"/>
        <v>400grams</v>
      </c>
      <c r="M2161" s="43">
        <f t="shared" si="72"/>
        <v>8000</v>
      </c>
      <c r="N2161" s="44" t="str">
        <f t="shared" si="73"/>
        <v>8000grams</v>
      </c>
      <c r="O2161" s="45">
        <f t="shared" si="75"/>
        <v>900</v>
      </c>
      <c r="P2161" s="46"/>
      <c r="Q2161" s="46"/>
      <c r="R2161" s="46"/>
      <c r="S2161" s="46"/>
      <c r="T2161" s="46"/>
      <c r="U2161" s="46"/>
      <c r="V2161" s="46"/>
      <c r="W2161" s="46"/>
      <c r="X2161" s="46"/>
      <c r="Y2161" s="46"/>
      <c r="Z2161" s="46"/>
    </row>
    <row r="2162" spans="1:26" ht="13.5" customHeight="1">
      <c r="A2162" s="233">
        <v>1060</v>
      </c>
      <c r="B2162" s="48" t="s">
        <v>1154</v>
      </c>
      <c r="C2162" s="34" t="s">
        <v>27</v>
      </c>
      <c r="D2162" s="485"/>
      <c r="E2162" s="116" t="s">
        <v>1142</v>
      </c>
      <c r="F2162" s="3"/>
      <c r="G2162" s="212">
        <v>12.76</v>
      </c>
      <c r="H2162" s="172">
        <v>6</v>
      </c>
      <c r="I2162" s="172">
        <v>25</v>
      </c>
      <c r="J2162" s="121" t="s">
        <v>59</v>
      </c>
      <c r="K2162" s="41" t="s">
        <v>26</v>
      </c>
      <c r="L2162" s="42" t="str">
        <f t="shared" si="71"/>
        <v>25grams</v>
      </c>
      <c r="M2162" s="43">
        <f t="shared" si="72"/>
        <v>150</v>
      </c>
      <c r="N2162" s="44" t="str">
        <f t="shared" si="73"/>
        <v>150grams</v>
      </c>
      <c r="O2162" s="45">
        <f t="shared" si="75"/>
        <v>76.56</v>
      </c>
      <c r="P2162" s="46"/>
      <c r="Q2162" s="46"/>
      <c r="R2162" s="46"/>
      <c r="S2162" s="46"/>
      <c r="T2162" s="46"/>
      <c r="U2162" s="46"/>
      <c r="V2162" s="46"/>
      <c r="W2162" s="46"/>
      <c r="X2162" s="46"/>
      <c r="Y2162" s="46"/>
      <c r="Z2162" s="46"/>
    </row>
    <row r="2163" spans="1:26" ht="13.5" customHeight="1">
      <c r="A2163" s="233">
        <v>1061</v>
      </c>
      <c r="B2163" s="48" t="s">
        <v>1141</v>
      </c>
      <c r="C2163" s="34" t="s">
        <v>27</v>
      </c>
      <c r="D2163" s="485"/>
      <c r="E2163" s="116" t="s">
        <v>1142</v>
      </c>
      <c r="F2163" s="3"/>
      <c r="G2163" s="212">
        <v>11.58</v>
      </c>
      <c r="H2163" s="172">
        <v>10</v>
      </c>
      <c r="I2163" s="172">
        <v>25</v>
      </c>
      <c r="J2163" s="121" t="s">
        <v>59</v>
      </c>
      <c r="K2163" s="41" t="s">
        <v>26</v>
      </c>
      <c r="L2163" s="42" t="str">
        <f t="shared" si="71"/>
        <v>25grams</v>
      </c>
      <c r="M2163" s="43">
        <f t="shared" si="72"/>
        <v>250</v>
      </c>
      <c r="N2163" s="44" t="str">
        <f t="shared" si="73"/>
        <v>250grams</v>
      </c>
      <c r="O2163" s="45">
        <f t="shared" si="75"/>
        <v>115.8</v>
      </c>
      <c r="P2163" s="46"/>
      <c r="Q2163" s="46"/>
      <c r="R2163" s="46"/>
      <c r="S2163" s="46"/>
      <c r="T2163" s="46"/>
      <c r="U2163" s="46"/>
      <c r="V2163" s="46"/>
      <c r="W2163" s="46"/>
      <c r="X2163" s="46"/>
      <c r="Y2163" s="46"/>
      <c r="Z2163" s="46"/>
    </row>
    <row r="2164" spans="1:26" ht="13.5" customHeight="1">
      <c r="A2164" s="233">
        <v>1061</v>
      </c>
      <c r="B2164" s="33" t="s">
        <v>1141</v>
      </c>
      <c r="C2164" s="34" t="s">
        <v>27</v>
      </c>
      <c r="D2164" s="485"/>
      <c r="E2164" s="50" t="s">
        <v>1142</v>
      </c>
      <c r="F2164" s="3"/>
      <c r="G2164" s="38">
        <v>11.58</v>
      </c>
      <c r="H2164" s="39">
        <v>10</v>
      </c>
      <c r="I2164" s="39">
        <v>25</v>
      </c>
      <c r="J2164" s="40" t="s">
        <v>59</v>
      </c>
      <c r="K2164" s="41" t="s">
        <v>26</v>
      </c>
      <c r="L2164" s="42" t="str">
        <f t="shared" si="71"/>
        <v>25grams</v>
      </c>
      <c r="M2164" s="43">
        <f t="shared" si="72"/>
        <v>250</v>
      </c>
      <c r="N2164" s="44" t="str">
        <f t="shared" si="73"/>
        <v>250grams</v>
      </c>
      <c r="O2164" s="45">
        <f t="shared" si="75"/>
        <v>115.8</v>
      </c>
      <c r="P2164" s="46"/>
      <c r="Q2164" s="46"/>
      <c r="R2164" s="46"/>
      <c r="S2164" s="46"/>
      <c r="T2164" s="46"/>
      <c r="U2164" s="46"/>
      <c r="V2164" s="46"/>
      <c r="W2164" s="46"/>
      <c r="X2164" s="46"/>
      <c r="Y2164" s="46"/>
      <c r="Z2164" s="46"/>
    </row>
    <row r="2165" spans="1:26" ht="13.5" customHeight="1">
      <c r="A2165" s="233">
        <v>1062</v>
      </c>
      <c r="B2165" s="33" t="s">
        <v>1880</v>
      </c>
      <c r="C2165" s="34" t="s">
        <v>27</v>
      </c>
      <c r="D2165" s="485"/>
      <c r="E2165" s="116" t="s">
        <v>1881</v>
      </c>
      <c r="F2165" s="3"/>
      <c r="G2165" s="212">
        <v>230</v>
      </c>
      <c r="H2165" s="39">
        <v>2</v>
      </c>
      <c r="I2165" s="39">
        <v>1800</v>
      </c>
      <c r="J2165" s="40" t="s">
        <v>59</v>
      </c>
      <c r="K2165" s="41" t="s">
        <v>26</v>
      </c>
      <c r="L2165" s="42" t="str">
        <f t="shared" si="71"/>
        <v>1800grams</v>
      </c>
      <c r="M2165" s="43">
        <f t="shared" si="72"/>
        <v>3600</v>
      </c>
      <c r="N2165" s="44" t="str">
        <f t="shared" si="73"/>
        <v>3600grams</v>
      </c>
      <c r="O2165" s="45">
        <f t="shared" si="75"/>
        <v>460</v>
      </c>
      <c r="P2165" s="46"/>
      <c r="Q2165" s="46"/>
      <c r="R2165" s="46"/>
      <c r="S2165" s="46"/>
      <c r="T2165" s="46"/>
      <c r="U2165" s="46"/>
      <c r="V2165" s="46"/>
      <c r="W2165" s="46"/>
      <c r="X2165" s="46"/>
      <c r="Y2165" s="46"/>
      <c r="Z2165" s="46"/>
    </row>
    <row r="2166" spans="1:26" ht="13.5" customHeight="1">
      <c r="A2166" s="233">
        <v>1062</v>
      </c>
      <c r="B2166" s="57" t="s">
        <v>1880</v>
      </c>
      <c r="C2166" s="94" t="s">
        <v>68</v>
      </c>
      <c r="D2166" s="46"/>
      <c r="E2166" s="116" t="s">
        <v>1881</v>
      </c>
      <c r="F2166" s="46"/>
      <c r="G2166" s="212">
        <v>0.1277777777777778</v>
      </c>
      <c r="H2166" s="326">
        <v>5400</v>
      </c>
      <c r="I2166" s="326">
        <v>1800</v>
      </c>
      <c r="J2166" s="131" t="s">
        <v>59</v>
      </c>
      <c r="K2166" s="46"/>
      <c r="L2166" s="42" t="str">
        <f t="shared" si="71"/>
        <v>1800grams</v>
      </c>
      <c r="M2166" s="43">
        <f t="shared" si="72"/>
        <v>9720000</v>
      </c>
      <c r="N2166" s="44" t="str">
        <f t="shared" si="73"/>
        <v>9720000grams</v>
      </c>
      <c r="O2166" s="51">
        <f t="shared" si="75"/>
        <v>690.00000000000011</v>
      </c>
      <c r="P2166" s="46"/>
      <c r="Q2166" s="46"/>
      <c r="R2166" s="46"/>
      <c r="S2166" s="46"/>
      <c r="T2166" s="46"/>
      <c r="U2166" s="46"/>
      <c r="V2166" s="46"/>
      <c r="W2166" s="46"/>
      <c r="X2166" s="46"/>
      <c r="Y2166" s="46"/>
      <c r="Z2166" s="46"/>
    </row>
    <row r="2167" spans="1:26" ht="13.5" customHeight="1">
      <c r="A2167" s="233">
        <v>1063</v>
      </c>
      <c r="B2167" s="33" t="s">
        <v>2371</v>
      </c>
      <c r="C2167" s="34" t="s">
        <v>27</v>
      </c>
      <c r="D2167" s="485"/>
      <c r="E2167" s="116" t="s">
        <v>2344</v>
      </c>
      <c r="F2167" s="3"/>
      <c r="G2167" s="63">
        <v>80.599999999999994</v>
      </c>
      <c r="H2167" s="64">
        <v>40</v>
      </c>
      <c r="I2167" s="64">
        <v>1000</v>
      </c>
      <c r="J2167" s="40" t="s">
        <v>59</v>
      </c>
      <c r="K2167" s="41" t="s">
        <v>26</v>
      </c>
      <c r="L2167" s="42" t="str">
        <f t="shared" si="71"/>
        <v>1000grams</v>
      </c>
      <c r="M2167" s="43">
        <f t="shared" si="72"/>
        <v>40000</v>
      </c>
      <c r="N2167" s="44" t="str">
        <f t="shared" si="73"/>
        <v>40000grams</v>
      </c>
      <c r="O2167" s="45">
        <f t="shared" si="75"/>
        <v>3224</v>
      </c>
      <c r="P2167" s="46"/>
      <c r="Q2167" s="46"/>
      <c r="R2167" s="46"/>
      <c r="S2167" s="46"/>
      <c r="T2167" s="46"/>
      <c r="U2167" s="46"/>
      <c r="V2167" s="46"/>
      <c r="W2167" s="46"/>
      <c r="X2167" s="46"/>
      <c r="Y2167" s="46"/>
      <c r="Z2167" s="46"/>
    </row>
    <row r="2168" spans="1:26" ht="13.5" customHeight="1">
      <c r="A2168" s="233">
        <v>1064</v>
      </c>
      <c r="B2168" s="33" t="s">
        <v>2372</v>
      </c>
      <c r="C2168" s="34" t="s">
        <v>27</v>
      </c>
      <c r="D2168" s="485"/>
      <c r="E2168" s="116" t="s">
        <v>2373</v>
      </c>
      <c r="F2168" s="3"/>
      <c r="G2168" s="38">
        <v>42.8</v>
      </c>
      <c r="H2168" s="39">
        <v>53</v>
      </c>
      <c r="I2168" s="39">
        <v>500</v>
      </c>
      <c r="J2168" s="40" t="s">
        <v>59</v>
      </c>
      <c r="K2168" s="41" t="s">
        <v>26</v>
      </c>
      <c r="L2168" s="42" t="str">
        <f t="shared" si="71"/>
        <v>500grams</v>
      </c>
      <c r="M2168" s="43">
        <f t="shared" si="72"/>
        <v>26500</v>
      </c>
      <c r="N2168" s="44" t="str">
        <f t="shared" si="73"/>
        <v>26500grams</v>
      </c>
      <c r="O2168" s="45">
        <f t="shared" si="75"/>
        <v>2268.3999999999996</v>
      </c>
      <c r="P2168" s="46"/>
      <c r="Q2168" s="46"/>
      <c r="R2168" s="46"/>
      <c r="S2168" s="46"/>
      <c r="T2168" s="46"/>
      <c r="U2168" s="46"/>
      <c r="V2168" s="46"/>
      <c r="W2168" s="46"/>
      <c r="X2168" s="46"/>
      <c r="Y2168" s="46"/>
      <c r="Z2168" s="46"/>
    </row>
    <row r="2169" spans="1:26" ht="13.5" customHeight="1">
      <c r="A2169" s="233">
        <v>1065</v>
      </c>
      <c r="B2169" s="33" t="s">
        <v>125</v>
      </c>
      <c r="C2169" s="34" t="s">
        <v>27</v>
      </c>
      <c r="D2169" s="485"/>
      <c r="E2169" s="50" t="s">
        <v>127</v>
      </c>
      <c r="F2169" s="3"/>
      <c r="G2169" s="38">
        <v>88.6</v>
      </c>
      <c r="H2169" s="39">
        <v>2</v>
      </c>
      <c r="I2169" s="39">
        <v>250</v>
      </c>
      <c r="J2169" s="40" t="s">
        <v>29</v>
      </c>
      <c r="K2169" s="41" t="s">
        <v>26</v>
      </c>
      <c r="L2169" s="42" t="str">
        <f t="shared" si="71"/>
        <v>250ml</v>
      </c>
      <c r="M2169" s="43">
        <f t="shared" si="72"/>
        <v>500</v>
      </c>
      <c r="N2169" s="44" t="str">
        <f t="shared" si="73"/>
        <v>500ml</v>
      </c>
      <c r="O2169" s="45">
        <f t="shared" si="75"/>
        <v>177.2</v>
      </c>
      <c r="P2169" s="46"/>
      <c r="Q2169" s="46"/>
      <c r="R2169" s="46"/>
      <c r="S2169" s="46"/>
      <c r="T2169" s="46"/>
      <c r="U2169" s="46"/>
      <c r="V2169" s="46"/>
      <c r="W2169" s="46"/>
      <c r="X2169" s="46"/>
      <c r="Y2169" s="46"/>
      <c r="Z2169" s="46"/>
    </row>
    <row r="2170" spans="1:26" ht="13.5" customHeight="1">
      <c r="A2170" s="233">
        <v>1066</v>
      </c>
      <c r="B2170" s="33" t="s">
        <v>1505</v>
      </c>
      <c r="C2170" s="34" t="s">
        <v>27</v>
      </c>
      <c r="D2170" s="485"/>
      <c r="E2170" s="50" t="s">
        <v>1165</v>
      </c>
      <c r="F2170" s="3"/>
      <c r="G2170" s="38">
        <v>9.74</v>
      </c>
      <c r="H2170" s="39">
        <v>20</v>
      </c>
      <c r="I2170" s="39">
        <v>250</v>
      </c>
      <c r="J2170" s="40" t="s">
        <v>29</v>
      </c>
      <c r="K2170" s="41" t="s">
        <v>26</v>
      </c>
      <c r="L2170" s="42" t="str">
        <f t="shared" si="71"/>
        <v>250ml</v>
      </c>
      <c r="M2170" s="43">
        <f t="shared" si="72"/>
        <v>5000</v>
      </c>
      <c r="N2170" s="44" t="str">
        <f t="shared" si="73"/>
        <v>5000ml</v>
      </c>
      <c r="O2170" s="45">
        <f t="shared" si="75"/>
        <v>194.8</v>
      </c>
      <c r="P2170" s="46"/>
      <c r="Q2170" s="46"/>
      <c r="R2170" s="46"/>
      <c r="S2170" s="46"/>
      <c r="T2170" s="46"/>
      <c r="U2170" s="46"/>
      <c r="V2170" s="46"/>
      <c r="W2170" s="46"/>
      <c r="X2170" s="46"/>
      <c r="Y2170" s="46"/>
      <c r="Z2170" s="46"/>
    </row>
    <row r="2171" spans="1:26" ht="13.5" customHeight="1">
      <c r="A2171" s="233">
        <v>1066</v>
      </c>
      <c r="B2171" s="57" t="s">
        <v>1505</v>
      </c>
      <c r="C2171" s="94" t="s">
        <v>68</v>
      </c>
      <c r="D2171" s="46"/>
      <c r="E2171" s="116"/>
      <c r="F2171" s="46"/>
      <c r="G2171" s="212">
        <v>6.958333333333333</v>
      </c>
      <c r="H2171" s="213">
        <v>1</v>
      </c>
      <c r="I2171" s="326">
        <v>6</v>
      </c>
      <c r="J2171" s="361" t="s">
        <v>37</v>
      </c>
      <c r="K2171" s="46"/>
      <c r="L2171" s="42" t="str">
        <f t="shared" si="71"/>
        <v>6pieces</v>
      </c>
      <c r="M2171" s="43">
        <f t="shared" si="72"/>
        <v>6</v>
      </c>
      <c r="N2171" s="44" t="str">
        <f t="shared" si="73"/>
        <v>6pieces</v>
      </c>
      <c r="O2171" s="51">
        <f t="shared" si="75"/>
        <v>6.958333333333333</v>
      </c>
      <c r="P2171" s="46"/>
      <c r="Q2171" s="46"/>
      <c r="R2171" s="46"/>
      <c r="S2171" s="46"/>
      <c r="T2171" s="46"/>
      <c r="U2171" s="46"/>
      <c r="V2171" s="46"/>
      <c r="W2171" s="46"/>
      <c r="X2171" s="46"/>
      <c r="Y2171" s="46"/>
      <c r="Z2171" s="46"/>
    </row>
    <row r="2172" spans="1:26" ht="13.5" customHeight="1">
      <c r="A2172" s="233">
        <v>1067</v>
      </c>
      <c r="B2172" s="33" t="s">
        <v>872</v>
      </c>
      <c r="C2172" s="34" t="s">
        <v>27</v>
      </c>
      <c r="D2172" s="485"/>
      <c r="E2172" s="116" t="s">
        <v>2664</v>
      </c>
      <c r="F2172" s="3"/>
      <c r="G2172" s="38">
        <v>43.88</v>
      </c>
      <c r="H2172" s="39">
        <v>10</v>
      </c>
      <c r="I2172" s="39">
        <v>220</v>
      </c>
      <c r="J2172" s="40" t="s">
        <v>29</v>
      </c>
      <c r="K2172" s="41" t="s">
        <v>26</v>
      </c>
      <c r="L2172" s="42" t="str">
        <f t="shared" si="71"/>
        <v>220ml</v>
      </c>
      <c r="M2172" s="43">
        <f t="shared" si="72"/>
        <v>2200</v>
      </c>
      <c r="N2172" s="44" t="str">
        <f t="shared" si="73"/>
        <v>2200ml</v>
      </c>
      <c r="O2172" s="45">
        <f t="shared" si="75"/>
        <v>438.8</v>
      </c>
      <c r="P2172" s="46"/>
      <c r="Q2172" s="46"/>
      <c r="R2172" s="46"/>
      <c r="S2172" s="46"/>
      <c r="T2172" s="46"/>
      <c r="U2172" s="46"/>
      <c r="V2172" s="46"/>
      <c r="W2172" s="46"/>
      <c r="X2172" s="46"/>
      <c r="Y2172" s="46"/>
      <c r="Z2172" s="46"/>
    </row>
    <row r="2173" spans="1:26" ht="13.5" customHeight="1">
      <c r="A2173" s="233">
        <v>1068</v>
      </c>
      <c r="B2173" s="557" t="s">
        <v>1938</v>
      </c>
      <c r="C2173" s="34" t="s">
        <v>27</v>
      </c>
      <c r="D2173" s="428"/>
      <c r="E2173" s="208" t="s">
        <v>1939</v>
      </c>
      <c r="F2173" s="3"/>
      <c r="G2173" s="38">
        <v>32.200000000000003</v>
      </c>
      <c r="H2173" s="39">
        <v>11</v>
      </c>
      <c r="I2173" s="39">
        <v>220</v>
      </c>
      <c r="J2173" s="40" t="s">
        <v>29</v>
      </c>
      <c r="K2173" s="41" t="s">
        <v>26</v>
      </c>
      <c r="L2173" s="42" t="str">
        <f t="shared" si="71"/>
        <v>220ml</v>
      </c>
      <c r="M2173" s="43">
        <f t="shared" si="72"/>
        <v>2420</v>
      </c>
      <c r="N2173" s="44" t="str">
        <f t="shared" si="73"/>
        <v>2420ml</v>
      </c>
      <c r="O2173" s="45">
        <f t="shared" si="75"/>
        <v>354.20000000000005</v>
      </c>
      <c r="P2173" s="46"/>
      <c r="Q2173" s="46"/>
      <c r="R2173" s="46"/>
      <c r="S2173" s="46"/>
      <c r="T2173" s="46"/>
      <c r="U2173" s="46"/>
      <c r="V2173" s="46"/>
      <c r="W2173" s="46"/>
      <c r="X2173" s="46"/>
      <c r="Y2173" s="46"/>
      <c r="Z2173" s="46"/>
    </row>
    <row r="2174" spans="1:26" ht="13.5" customHeight="1">
      <c r="A2174" s="233">
        <v>1069</v>
      </c>
      <c r="B2174" s="230" t="s">
        <v>1776</v>
      </c>
      <c r="C2174" s="34" t="s">
        <v>27</v>
      </c>
      <c r="D2174" s="428"/>
      <c r="E2174" s="36" t="s">
        <v>1165</v>
      </c>
      <c r="F2174" s="3"/>
      <c r="G2174" s="297">
        <v>8.86</v>
      </c>
      <c r="H2174" s="81">
        <v>20</v>
      </c>
      <c r="I2174" s="81">
        <v>250</v>
      </c>
      <c r="J2174" s="40" t="s">
        <v>29</v>
      </c>
      <c r="K2174" s="41" t="s">
        <v>26</v>
      </c>
      <c r="L2174" s="42" t="str">
        <f t="shared" si="71"/>
        <v>250ml</v>
      </c>
      <c r="M2174" s="43">
        <f t="shared" si="72"/>
        <v>5000</v>
      </c>
      <c r="N2174" s="44" t="str">
        <f t="shared" si="73"/>
        <v>5000ml</v>
      </c>
      <c r="O2174" s="45">
        <f t="shared" si="75"/>
        <v>177.2</v>
      </c>
      <c r="P2174" s="46"/>
      <c r="Q2174" s="46"/>
      <c r="R2174" s="46"/>
      <c r="S2174" s="46"/>
      <c r="T2174" s="46"/>
      <c r="U2174" s="46"/>
      <c r="V2174" s="46"/>
      <c r="W2174" s="46"/>
      <c r="X2174" s="46"/>
      <c r="Y2174" s="46"/>
      <c r="Z2174" s="46"/>
    </row>
    <row r="2175" spans="1:26" ht="13.5" customHeight="1">
      <c r="A2175" s="233">
        <v>1070</v>
      </c>
      <c r="B2175" s="336" t="s">
        <v>539</v>
      </c>
      <c r="C2175" s="34" t="s">
        <v>27</v>
      </c>
      <c r="D2175" s="485"/>
      <c r="E2175" s="50"/>
      <c r="F2175" s="3"/>
      <c r="G2175" s="297">
        <v>220</v>
      </c>
      <c r="H2175" s="81">
        <v>2</v>
      </c>
      <c r="I2175" s="81">
        <v>1000</v>
      </c>
      <c r="J2175" s="40" t="s">
        <v>59</v>
      </c>
      <c r="K2175" s="41" t="s">
        <v>26</v>
      </c>
      <c r="L2175" s="42" t="str">
        <f t="shared" si="71"/>
        <v>1000grams</v>
      </c>
      <c r="M2175" s="43">
        <f t="shared" si="72"/>
        <v>2000</v>
      </c>
      <c r="N2175" s="44" t="str">
        <f t="shared" si="73"/>
        <v>2000grams</v>
      </c>
      <c r="O2175" s="45">
        <f t="shared" si="75"/>
        <v>440</v>
      </c>
      <c r="P2175" s="46"/>
      <c r="Q2175" s="46"/>
      <c r="R2175" s="46"/>
      <c r="S2175" s="46"/>
      <c r="T2175" s="46"/>
      <c r="U2175" s="46"/>
      <c r="V2175" s="46"/>
      <c r="W2175" s="46"/>
      <c r="X2175" s="46"/>
      <c r="Y2175" s="46"/>
      <c r="Z2175" s="46"/>
    </row>
    <row r="2176" spans="1:26" ht="13.5" customHeight="1">
      <c r="A2176" s="233">
        <v>1071</v>
      </c>
      <c r="B2176" s="230" t="s">
        <v>1525</v>
      </c>
      <c r="C2176" s="34" t="s">
        <v>27</v>
      </c>
      <c r="D2176" s="485"/>
      <c r="E2176" s="274" t="s">
        <v>1526</v>
      </c>
      <c r="F2176" s="368"/>
      <c r="G2176" s="63">
        <v>11.9</v>
      </c>
      <c r="H2176" s="81">
        <v>13</v>
      </c>
      <c r="I2176" s="85">
        <v>24</v>
      </c>
      <c r="J2176" s="86" t="s">
        <v>59</v>
      </c>
      <c r="K2176" s="41" t="s">
        <v>26</v>
      </c>
      <c r="L2176" s="42" t="str">
        <f t="shared" si="71"/>
        <v>24grams</v>
      </c>
      <c r="M2176" s="43">
        <f t="shared" si="72"/>
        <v>312</v>
      </c>
      <c r="N2176" s="44" t="str">
        <f t="shared" si="73"/>
        <v>312grams</v>
      </c>
      <c r="O2176" s="45">
        <f t="shared" si="75"/>
        <v>154.70000000000002</v>
      </c>
      <c r="P2176" s="46"/>
      <c r="Q2176" s="46"/>
      <c r="R2176" s="46"/>
      <c r="S2176" s="46"/>
      <c r="T2176" s="46"/>
      <c r="U2176" s="46"/>
      <c r="V2176" s="46"/>
      <c r="W2176" s="46"/>
      <c r="X2176" s="46"/>
      <c r="Y2176" s="46"/>
      <c r="Z2176" s="46"/>
    </row>
    <row r="2177" spans="1:26" ht="13.5" customHeight="1">
      <c r="A2177" s="233">
        <v>1072</v>
      </c>
      <c r="B2177" s="89" t="s">
        <v>26</v>
      </c>
      <c r="C2177" s="34" t="s">
        <v>27</v>
      </c>
      <c r="D2177" s="485"/>
      <c r="E2177" s="629" t="s">
        <v>28</v>
      </c>
      <c r="F2177" s="368"/>
      <c r="G2177" s="38">
        <v>73</v>
      </c>
      <c r="H2177" s="81">
        <v>29</v>
      </c>
      <c r="I2177" s="39">
        <v>3500</v>
      </c>
      <c r="J2177" s="86" t="s">
        <v>29</v>
      </c>
      <c r="K2177" s="41" t="s">
        <v>26</v>
      </c>
      <c r="L2177" s="42" t="str">
        <f t="shared" si="71"/>
        <v>3500ml</v>
      </c>
      <c r="M2177" s="43">
        <f t="shared" si="72"/>
        <v>101500</v>
      </c>
      <c r="N2177" s="44" t="str">
        <f t="shared" si="73"/>
        <v>101500ml</v>
      </c>
      <c r="O2177" s="45">
        <f t="shared" si="75"/>
        <v>2117</v>
      </c>
      <c r="P2177" s="46"/>
      <c r="Q2177" s="46"/>
      <c r="R2177" s="46"/>
      <c r="S2177" s="46"/>
      <c r="T2177" s="46"/>
      <c r="U2177" s="46"/>
      <c r="V2177" s="46"/>
      <c r="W2177" s="46"/>
      <c r="X2177" s="46"/>
      <c r="Y2177" s="46"/>
      <c r="Z2177" s="46"/>
    </row>
    <row r="2178" spans="1:26" ht="13.5" customHeight="1">
      <c r="A2178" s="233">
        <v>1073</v>
      </c>
      <c r="B2178" s="336" t="s">
        <v>2422</v>
      </c>
      <c r="C2178" s="34" t="s">
        <v>27</v>
      </c>
      <c r="D2178" s="485"/>
      <c r="E2178" s="149"/>
      <c r="F2178" s="368"/>
      <c r="G2178" s="108">
        <v>120</v>
      </c>
      <c r="H2178" s="81">
        <v>0.5</v>
      </c>
      <c r="I2178" s="81"/>
      <c r="J2178" s="40"/>
      <c r="K2178" s="41" t="s">
        <v>26</v>
      </c>
      <c r="L2178" s="42" t="str">
        <f t="shared" si="71"/>
        <v/>
      </c>
      <c r="M2178" s="43">
        <f t="shared" si="72"/>
        <v>0</v>
      </c>
      <c r="N2178" s="44" t="str">
        <f t="shared" si="73"/>
        <v>0</v>
      </c>
      <c r="O2178" s="45">
        <f t="shared" si="75"/>
        <v>60</v>
      </c>
      <c r="P2178" s="46"/>
      <c r="Q2178" s="46"/>
      <c r="R2178" s="46"/>
      <c r="S2178" s="46"/>
      <c r="T2178" s="46"/>
      <c r="U2178" s="46"/>
      <c r="V2178" s="46"/>
      <c r="W2178" s="46"/>
      <c r="X2178" s="46"/>
      <c r="Y2178" s="46"/>
      <c r="Z2178" s="46"/>
    </row>
    <row r="2179" spans="1:26" ht="13.5" customHeight="1">
      <c r="A2179" s="233">
        <v>1073</v>
      </c>
      <c r="B2179" s="93" t="s">
        <v>2422</v>
      </c>
      <c r="C2179" s="94" t="s">
        <v>68</v>
      </c>
      <c r="D2179" s="46"/>
      <c r="E2179" s="91"/>
      <c r="F2179" s="46"/>
      <c r="G2179" s="95">
        <v>0.24</v>
      </c>
      <c r="H2179" s="97">
        <v>1000</v>
      </c>
      <c r="I2179" s="97">
        <v>500</v>
      </c>
      <c r="J2179" s="110" t="s">
        <v>59</v>
      </c>
      <c r="K2179" s="46"/>
      <c r="L2179" s="42" t="str">
        <f t="shared" si="71"/>
        <v>500grams</v>
      </c>
      <c r="M2179" s="43">
        <f t="shared" si="72"/>
        <v>500000</v>
      </c>
      <c r="N2179" s="44" t="str">
        <f t="shared" si="73"/>
        <v>500000grams</v>
      </c>
      <c r="O2179" s="51">
        <f t="shared" si="75"/>
        <v>240</v>
      </c>
      <c r="P2179" s="46"/>
      <c r="Q2179" s="46"/>
      <c r="R2179" s="46"/>
      <c r="S2179" s="46"/>
      <c r="T2179" s="46"/>
      <c r="U2179" s="46"/>
      <c r="V2179" s="46"/>
      <c r="W2179" s="46"/>
      <c r="X2179" s="46"/>
      <c r="Y2179" s="46"/>
      <c r="Z2179" s="46"/>
    </row>
    <row r="2180" spans="1:26" ht="13.5" customHeight="1">
      <c r="A2180" s="233">
        <v>1074</v>
      </c>
      <c r="B2180" s="336" t="s">
        <v>2515</v>
      </c>
      <c r="C2180" s="34" t="s">
        <v>27</v>
      </c>
      <c r="D2180" s="630"/>
      <c r="E2180" s="149"/>
      <c r="F2180" s="368"/>
      <c r="G2180" s="108">
        <v>480</v>
      </c>
      <c r="H2180" s="81">
        <f>O2180/G2180</f>
        <v>6.3</v>
      </c>
      <c r="I2180" s="81"/>
      <c r="J2180" s="88"/>
      <c r="K2180" s="41" t="s">
        <v>26</v>
      </c>
      <c r="L2180" s="42" t="str">
        <f t="shared" si="71"/>
        <v/>
      </c>
      <c r="M2180" s="43">
        <f t="shared" si="72"/>
        <v>0</v>
      </c>
      <c r="N2180" s="44" t="str">
        <f t="shared" si="73"/>
        <v>0</v>
      </c>
      <c r="O2180" s="133">
        <v>3024</v>
      </c>
      <c r="P2180" s="46"/>
      <c r="Q2180" s="46"/>
      <c r="R2180" s="46"/>
      <c r="S2180" s="46"/>
      <c r="T2180" s="46"/>
      <c r="U2180" s="46"/>
      <c r="V2180" s="46"/>
      <c r="W2180" s="46"/>
      <c r="X2180" s="46"/>
      <c r="Y2180" s="46"/>
      <c r="Z2180" s="46"/>
    </row>
    <row r="2181" spans="1:26" ht="13.5" customHeight="1">
      <c r="A2181" s="233">
        <v>1074</v>
      </c>
      <c r="B2181" s="93" t="s">
        <v>2515</v>
      </c>
      <c r="C2181" s="94" t="s">
        <v>68</v>
      </c>
      <c r="D2181" s="46"/>
      <c r="E2181" s="91"/>
      <c r="F2181" s="46"/>
      <c r="G2181" s="95">
        <v>0.44</v>
      </c>
      <c r="H2181" s="97">
        <v>2000</v>
      </c>
      <c r="I2181" s="97">
        <v>1000</v>
      </c>
      <c r="J2181" s="110" t="s">
        <v>59</v>
      </c>
      <c r="K2181" s="46"/>
      <c r="L2181" s="42" t="str">
        <f t="shared" si="71"/>
        <v>1000grams</v>
      </c>
      <c r="M2181" s="43">
        <f t="shared" si="72"/>
        <v>2000000</v>
      </c>
      <c r="N2181" s="44" t="str">
        <f t="shared" si="73"/>
        <v>2000000grams</v>
      </c>
      <c r="O2181" s="51">
        <f>G2181*H2181</f>
        <v>880</v>
      </c>
      <c r="P2181" s="46"/>
      <c r="Q2181" s="46"/>
      <c r="R2181" s="46"/>
      <c r="S2181" s="46"/>
      <c r="T2181" s="46"/>
      <c r="U2181" s="46"/>
      <c r="V2181" s="46"/>
      <c r="W2181" s="46"/>
      <c r="X2181" s="46"/>
      <c r="Y2181" s="46"/>
      <c r="Z2181" s="46"/>
    </row>
    <row r="2182" spans="1:26" ht="13.5" customHeight="1">
      <c r="A2182" s="233">
        <v>1075</v>
      </c>
      <c r="B2182" s="336" t="s">
        <v>2605</v>
      </c>
      <c r="C2182" s="34" t="s">
        <v>27</v>
      </c>
      <c r="D2182" s="630"/>
      <c r="E2182" s="149"/>
      <c r="F2182" s="368"/>
      <c r="G2182" s="108">
        <v>280</v>
      </c>
      <c r="H2182" s="81">
        <f>O2182/G2182</f>
        <v>2.2499999999999999E-2</v>
      </c>
      <c r="I2182" s="81"/>
      <c r="J2182" s="88"/>
      <c r="K2182" s="41" t="s">
        <v>26</v>
      </c>
      <c r="L2182" s="42" t="str">
        <f t="shared" si="71"/>
        <v/>
      </c>
      <c r="M2182" s="43">
        <f t="shared" si="72"/>
        <v>0</v>
      </c>
      <c r="N2182" s="44" t="str">
        <f t="shared" si="73"/>
        <v>0</v>
      </c>
      <c r="O2182" s="133">
        <v>6.3</v>
      </c>
      <c r="P2182" s="46"/>
      <c r="Q2182" s="46"/>
      <c r="R2182" s="46"/>
      <c r="S2182" s="46"/>
      <c r="T2182" s="46"/>
      <c r="U2182" s="46"/>
      <c r="V2182" s="46"/>
      <c r="W2182" s="46"/>
      <c r="X2182" s="46"/>
      <c r="Y2182" s="46"/>
      <c r="Z2182" s="46"/>
    </row>
    <row r="2183" spans="1:26" ht="13.5" customHeight="1">
      <c r="A2183" s="233">
        <v>1077</v>
      </c>
      <c r="B2183" s="336" t="s">
        <v>403</v>
      </c>
      <c r="C2183" s="34" t="s">
        <v>27</v>
      </c>
      <c r="D2183" s="630"/>
      <c r="E2183" s="336" t="s">
        <v>404</v>
      </c>
      <c r="F2183" s="368"/>
      <c r="G2183" s="95">
        <v>260</v>
      </c>
      <c r="H2183" s="112">
        <v>1</v>
      </c>
      <c r="I2183" s="112"/>
      <c r="J2183" s="88"/>
      <c r="K2183" s="41" t="s">
        <v>26</v>
      </c>
      <c r="L2183" s="42" t="str">
        <f t="shared" si="71"/>
        <v/>
      </c>
      <c r="M2183" s="43">
        <f t="shared" si="72"/>
        <v>0</v>
      </c>
      <c r="N2183" s="44" t="str">
        <f t="shared" si="73"/>
        <v>0</v>
      </c>
      <c r="O2183" s="45">
        <f>G2183*H2183</f>
        <v>260</v>
      </c>
      <c r="P2183" s="46"/>
      <c r="Q2183" s="46"/>
      <c r="R2183" s="46"/>
      <c r="S2183" s="46"/>
      <c r="T2183" s="46"/>
      <c r="U2183" s="46"/>
      <c r="V2183" s="46"/>
      <c r="W2183" s="46"/>
      <c r="X2183" s="46"/>
      <c r="Y2183" s="46"/>
      <c r="Z2183" s="46"/>
    </row>
    <row r="2184" spans="1:26" ht="13.5" customHeight="1">
      <c r="A2184" s="233">
        <v>1078</v>
      </c>
      <c r="B2184" s="336" t="s">
        <v>1506</v>
      </c>
      <c r="C2184" s="34" t="s">
        <v>27</v>
      </c>
      <c r="D2184" s="485"/>
      <c r="E2184" s="149"/>
      <c r="F2184" s="368"/>
      <c r="G2184" s="108">
        <v>180</v>
      </c>
      <c r="H2184" s="81">
        <f t="shared" ref="H2184:H2188" si="76">O2184/G2184</f>
        <v>2E-3</v>
      </c>
      <c r="I2184" s="81"/>
      <c r="J2184" s="88"/>
      <c r="K2184" s="41" t="s">
        <v>26</v>
      </c>
      <c r="L2184" s="42" t="str">
        <f t="shared" si="71"/>
        <v/>
      </c>
      <c r="M2184" s="43">
        <f t="shared" si="72"/>
        <v>0</v>
      </c>
      <c r="N2184" s="44" t="str">
        <f t="shared" si="73"/>
        <v>0</v>
      </c>
      <c r="O2184" s="133">
        <v>0.36</v>
      </c>
      <c r="P2184" s="46"/>
      <c r="Q2184" s="46"/>
      <c r="R2184" s="46"/>
      <c r="S2184" s="46"/>
      <c r="T2184" s="46"/>
      <c r="U2184" s="46"/>
      <c r="V2184" s="46"/>
      <c r="W2184" s="46"/>
      <c r="X2184" s="46"/>
      <c r="Y2184" s="46"/>
      <c r="Z2184" s="46"/>
    </row>
    <row r="2185" spans="1:26" ht="13.5" customHeight="1">
      <c r="A2185" s="233">
        <v>1079</v>
      </c>
      <c r="B2185" s="336" t="s">
        <v>1585</v>
      </c>
      <c r="C2185" s="34" t="s">
        <v>27</v>
      </c>
      <c r="D2185" s="485"/>
      <c r="E2185" s="149"/>
      <c r="F2185" s="368"/>
      <c r="G2185" s="108">
        <v>160</v>
      </c>
      <c r="H2185" s="81">
        <f t="shared" si="76"/>
        <v>1.1875E-3</v>
      </c>
      <c r="I2185" s="81"/>
      <c r="J2185" s="88"/>
      <c r="K2185" s="41" t="s">
        <v>26</v>
      </c>
      <c r="L2185" s="42" t="str">
        <f t="shared" si="71"/>
        <v/>
      </c>
      <c r="M2185" s="43">
        <f t="shared" si="72"/>
        <v>0</v>
      </c>
      <c r="N2185" s="44" t="str">
        <f t="shared" si="73"/>
        <v>0</v>
      </c>
      <c r="O2185" s="133">
        <v>0.19</v>
      </c>
      <c r="P2185" s="46"/>
      <c r="Q2185" s="46"/>
      <c r="R2185" s="46"/>
      <c r="S2185" s="46"/>
      <c r="T2185" s="46"/>
      <c r="U2185" s="46"/>
      <c r="V2185" s="46"/>
      <c r="W2185" s="46"/>
      <c r="X2185" s="46"/>
      <c r="Y2185" s="46"/>
      <c r="Z2185" s="46"/>
    </row>
    <row r="2186" spans="1:26" ht="13.5" customHeight="1">
      <c r="A2186" s="233">
        <v>1080</v>
      </c>
      <c r="B2186" s="230" t="s">
        <v>1931</v>
      </c>
      <c r="C2186" s="34" t="s">
        <v>27</v>
      </c>
      <c r="D2186" s="485"/>
      <c r="E2186" s="91"/>
      <c r="F2186" s="368"/>
      <c r="G2186" s="108">
        <v>85</v>
      </c>
      <c r="H2186" s="81">
        <f t="shared" si="76"/>
        <v>2</v>
      </c>
      <c r="I2186" s="81"/>
      <c r="J2186" s="88"/>
      <c r="K2186" s="41" t="s">
        <v>26</v>
      </c>
      <c r="L2186" s="42" t="str">
        <f t="shared" si="71"/>
        <v/>
      </c>
      <c r="M2186" s="43">
        <f t="shared" si="72"/>
        <v>0</v>
      </c>
      <c r="N2186" s="44" t="str">
        <f t="shared" si="73"/>
        <v>0</v>
      </c>
      <c r="O2186" s="133">
        <v>170</v>
      </c>
      <c r="P2186" s="46"/>
      <c r="Q2186" s="46"/>
      <c r="R2186" s="46"/>
      <c r="S2186" s="46"/>
      <c r="T2186" s="46"/>
      <c r="U2186" s="46"/>
      <c r="V2186" s="46"/>
      <c r="W2186" s="46"/>
      <c r="X2186" s="46"/>
      <c r="Y2186" s="46"/>
      <c r="Z2186" s="46"/>
    </row>
    <row r="2187" spans="1:26" ht="13.5" customHeight="1">
      <c r="A2187" s="233">
        <v>1081</v>
      </c>
      <c r="B2187" s="336" t="s">
        <v>199</v>
      </c>
      <c r="C2187" s="34" t="s">
        <v>27</v>
      </c>
      <c r="D2187" s="485"/>
      <c r="E2187" s="336" t="s">
        <v>201</v>
      </c>
      <c r="F2187" s="368"/>
      <c r="G2187" s="108">
        <v>8.1</v>
      </c>
      <c r="H2187" s="81">
        <f t="shared" si="76"/>
        <v>4</v>
      </c>
      <c r="I2187" s="81"/>
      <c r="J2187" s="88"/>
      <c r="K2187" s="41" t="s">
        <v>26</v>
      </c>
      <c r="L2187" s="42" t="str">
        <f t="shared" si="71"/>
        <v/>
      </c>
      <c r="M2187" s="43">
        <f t="shared" si="72"/>
        <v>0</v>
      </c>
      <c r="N2187" s="44" t="str">
        <f t="shared" si="73"/>
        <v>0</v>
      </c>
      <c r="O2187" s="133">
        <v>32.4</v>
      </c>
      <c r="P2187" s="46"/>
      <c r="Q2187" s="46"/>
      <c r="R2187" s="46"/>
      <c r="S2187" s="46"/>
      <c r="T2187" s="46"/>
      <c r="U2187" s="46"/>
      <c r="V2187" s="46"/>
      <c r="W2187" s="46"/>
      <c r="X2187" s="46"/>
      <c r="Y2187" s="46"/>
      <c r="Z2187" s="46"/>
    </row>
    <row r="2188" spans="1:26" ht="13.5" customHeight="1">
      <c r="A2188" s="233">
        <v>1082</v>
      </c>
      <c r="B2188" s="631" t="s">
        <v>202</v>
      </c>
      <c r="C2188" s="34" t="s">
        <v>27</v>
      </c>
      <c r="D2188" s="485"/>
      <c r="E2188" s="631" t="s">
        <v>203</v>
      </c>
      <c r="F2188" s="368"/>
      <c r="G2188" s="115">
        <v>120.5</v>
      </c>
      <c r="H2188" s="85">
        <f t="shared" si="76"/>
        <v>4</v>
      </c>
      <c r="I2188" s="85"/>
      <c r="J2188" s="88"/>
      <c r="K2188" s="41" t="s">
        <v>26</v>
      </c>
      <c r="L2188" s="42" t="str">
        <f t="shared" si="71"/>
        <v/>
      </c>
      <c r="M2188" s="43">
        <f t="shared" si="72"/>
        <v>0</v>
      </c>
      <c r="N2188" s="44" t="str">
        <f t="shared" si="73"/>
        <v>0</v>
      </c>
      <c r="O2188" s="133">
        <v>482</v>
      </c>
      <c r="P2188" s="46"/>
      <c r="Q2188" s="46"/>
      <c r="R2188" s="46"/>
      <c r="S2188" s="46"/>
      <c r="T2188" s="46"/>
      <c r="U2188" s="46"/>
      <c r="V2188" s="46"/>
      <c r="W2188" s="46"/>
      <c r="X2188" s="46"/>
      <c r="Y2188" s="46"/>
      <c r="Z2188" s="46"/>
    </row>
    <row r="2189" spans="1:26" ht="13.5" customHeight="1">
      <c r="A2189" s="233">
        <v>1083</v>
      </c>
      <c r="B2189" s="208" t="s">
        <v>737</v>
      </c>
      <c r="C2189" s="34" t="s">
        <v>27</v>
      </c>
      <c r="D2189" s="485"/>
      <c r="E2189" s="208" t="s">
        <v>738</v>
      </c>
      <c r="F2189" s="368"/>
      <c r="G2189" s="38">
        <v>6.1</v>
      </c>
      <c r="H2189" s="39">
        <v>11</v>
      </c>
      <c r="I2189" s="39"/>
      <c r="J2189" s="88"/>
      <c r="K2189" s="41" t="s">
        <v>26</v>
      </c>
      <c r="L2189" s="42" t="str">
        <f t="shared" si="71"/>
        <v/>
      </c>
      <c r="M2189" s="43">
        <f t="shared" si="72"/>
        <v>0</v>
      </c>
      <c r="N2189" s="44" t="str">
        <f t="shared" si="73"/>
        <v>0</v>
      </c>
      <c r="O2189" s="45">
        <f t="shared" ref="O2189:O2190" si="77">G2189*H2189</f>
        <v>67.099999999999994</v>
      </c>
      <c r="P2189" s="46"/>
      <c r="Q2189" s="46"/>
      <c r="R2189" s="46"/>
      <c r="S2189" s="46"/>
      <c r="T2189" s="46"/>
      <c r="U2189" s="46"/>
      <c r="V2189" s="46"/>
      <c r="W2189" s="46"/>
      <c r="X2189" s="46"/>
      <c r="Y2189" s="46"/>
      <c r="Z2189" s="46"/>
    </row>
    <row r="2190" spans="1:26" ht="13.5" customHeight="1">
      <c r="A2190" s="233">
        <v>1084</v>
      </c>
      <c r="B2190" s="208" t="s">
        <v>2045</v>
      </c>
      <c r="C2190" s="34" t="s">
        <v>27</v>
      </c>
      <c r="D2190" s="485"/>
      <c r="E2190" s="208" t="s">
        <v>2046</v>
      </c>
      <c r="F2190" s="368"/>
      <c r="G2190" s="38">
        <v>25.8</v>
      </c>
      <c r="H2190" s="39">
        <v>8</v>
      </c>
      <c r="I2190" s="39"/>
      <c r="J2190" s="88"/>
      <c r="K2190" s="41" t="s">
        <v>26</v>
      </c>
      <c r="L2190" s="42" t="str">
        <f t="shared" si="71"/>
        <v/>
      </c>
      <c r="M2190" s="43">
        <f t="shared" si="72"/>
        <v>0</v>
      </c>
      <c r="N2190" s="44" t="str">
        <f t="shared" si="73"/>
        <v>0</v>
      </c>
      <c r="O2190" s="45">
        <f t="shared" si="77"/>
        <v>206.4</v>
      </c>
      <c r="P2190" s="46"/>
      <c r="Q2190" s="46"/>
      <c r="R2190" s="46"/>
      <c r="S2190" s="46"/>
      <c r="T2190" s="46"/>
      <c r="U2190" s="46"/>
      <c r="V2190" s="46"/>
      <c r="W2190" s="46"/>
      <c r="X2190" s="46"/>
      <c r="Y2190" s="46"/>
      <c r="Z2190" s="46"/>
    </row>
    <row r="2191" spans="1:26" ht="13.5" customHeight="1">
      <c r="A2191" s="233">
        <v>1085</v>
      </c>
      <c r="B2191" s="208" t="s">
        <v>2248</v>
      </c>
      <c r="C2191" s="34" t="s">
        <v>27</v>
      </c>
      <c r="D2191" s="485"/>
      <c r="E2191" s="36" t="s">
        <v>2244</v>
      </c>
      <c r="F2191" s="368"/>
      <c r="G2191" s="38">
        <v>58.5</v>
      </c>
      <c r="H2191" s="39">
        <v>2</v>
      </c>
      <c r="I2191" s="39"/>
      <c r="J2191" s="88"/>
      <c r="K2191" s="41" t="s">
        <v>26</v>
      </c>
      <c r="L2191" s="42" t="str">
        <f t="shared" si="71"/>
        <v/>
      </c>
      <c r="M2191" s="43">
        <f t="shared" si="72"/>
        <v>0</v>
      </c>
      <c r="N2191" s="44" t="str">
        <f t="shared" si="73"/>
        <v>0</v>
      </c>
      <c r="O2191" s="133">
        <v>169.65</v>
      </c>
      <c r="P2191" s="46"/>
      <c r="Q2191" s="46"/>
      <c r="R2191" s="46"/>
      <c r="S2191" s="46"/>
      <c r="T2191" s="46"/>
      <c r="U2191" s="46"/>
      <c r="V2191" s="46"/>
      <c r="W2191" s="46"/>
      <c r="X2191" s="46"/>
      <c r="Y2191" s="46"/>
      <c r="Z2191" s="46"/>
    </row>
    <row r="2192" spans="1:26" ht="13.5" customHeight="1">
      <c r="A2192" s="233">
        <v>1085</v>
      </c>
      <c r="B2192" s="79" t="s">
        <v>2248</v>
      </c>
      <c r="C2192" s="34" t="s">
        <v>47</v>
      </c>
      <c r="D2192" s="46"/>
      <c r="E2192" s="50" t="s">
        <v>2244</v>
      </c>
      <c r="F2192" s="46"/>
      <c r="G2192" s="38">
        <v>5.73</v>
      </c>
      <c r="H2192" s="39">
        <v>600</v>
      </c>
      <c r="I2192" s="39">
        <v>1</v>
      </c>
      <c r="J2192" s="88" t="s">
        <v>37</v>
      </c>
      <c r="K2192" s="46"/>
      <c r="L2192" s="42" t="str">
        <f t="shared" si="71"/>
        <v>1pieces</v>
      </c>
      <c r="M2192" s="43">
        <f t="shared" si="72"/>
        <v>600</v>
      </c>
      <c r="N2192" s="44" t="str">
        <f t="shared" si="73"/>
        <v>600pieces</v>
      </c>
      <c r="O2192" s="51">
        <f>G2192*H2192</f>
        <v>3438.0000000000005</v>
      </c>
      <c r="P2192" s="46"/>
      <c r="Q2192" s="46"/>
      <c r="R2192" s="46"/>
      <c r="S2192" s="46"/>
      <c r="T2192" s="46"/>
      <c r="U2192" s="46"/>
      <c r="V2192" s="46"/>
      <c r="W2192" s="46"/>
      <c r="X2192" s="46"/>
      <c r="Y2192" s="46"/>
      <c r="Z2192" s="46"/>
    </row>
    <row r="2193" spans="1:26" ht="13.5" customHeight="1">
      <c r="A2193" s="233">
        <v>1086</v>
      </c>
      <c r="B2193" s="33" t="s">
        <v>369</v>
      </c>
      <c r="C2193" s="34" t="s">
        <v>27</v>
      </c>
      <c r="D2193" s="485"/>
      <c r="E2193" s="50"/>
      <c r="F2193" s="368"/>
      <c r="G2193" s="38">
        <v>210</v>
      </c>
      <c r="H2193" s="39">
        <f t="shared" ref="H2193:H2212" si="78">O2193/G2193</f>
        <v>1.1000000000000001</v>
      </c>
      <c r="I2193" s="81"/>
      <c r="J2193" s="121"/>
      <c r="K2193" s="41" t="s">
        <v>26</v>
      </c>
      <c r="L2193" s="42" t="str">
        <f t="shared" si="71"/>
        <v/>
      </c>
      <c r="M2193" s="43">
        <f t="shared" si="72"/>
        <v>0</v>
      </c>
      <c r="N2193" s="44" t="str">
        <f t="shared" si="73"/>
        <v>0</v>
      </c>
      <c r="O2193" s="133">
        <v>231</v>
      </c>
      <c r="P2193" s="46"/>
      <c r="Q2193" s="46"/>
      <c r="R2193" s="46"/>
      <c r="S2193" s="46"/>
      <c r="T2193" s="46"/>
      <c r="U2193" s="46"/>
      <c r="V2193" s="46"/>
      <c r="W2193" s="46"/>
      <c r="X2193" s="46"/>
      <c r="Y2193" s="46"/>
      <c r="Z2193" s="46"/>
    </row>
    <row r="2194" spans="1:26" ht="13.5" customHeight="1">
      <c r="A2194" s="233">
        <v>1087</v>
      </c>
      <c r="B2194" s="33" t="s">
        <v>862</v>
      </c>
      <c r="C2194" s="34" t="s">
        <v>27</v>
      </c>
      <c r="D2194" s="485"/>
      <c r="E2194" s="50"/>
      <c r="F2194" s="368"/>
      <c r="G2194" s="108">
        <v>45</v>
      </c>
      <c r="H2194" s="81">
        <f t="shared" si="78"/>
        <v>1</v>
      </c>
      <c r="I2194" s="81"/>
      <c r="J2194" s="40"/>
      <c r="K2194" s="41" t="s">
        <v>26</v>
      </c>
      <c r="L2194" s="42" t="str">
        <f t="shared" si="71"/>
        <v/>
      </c>
      <c r="M2194" s="43">
        <f t="shared" si="72"/>
        <v>0</v>
      </c>
      <c r="N2194" s="44" t="str">
        <f t="shared" si="73"/>
        <v>0</v>
      </c>
      <c r="O2194" s="133">
        <v>45</v>
      </c>
      <c r="P2194" s="46"/>
      <c r="Q2194" s="46"/>
      <c r="R2194" s="46"/>
      <c r="S2194" s="46"/>
      <c r="T2194" s="46"/>
      <c r="U2194" s="46"/>
      <c r="V2194" s="46"/>
      <c r="W2194" s="46"/>
      <c r="X2194" s="46"/>
      <c r="Y2194" s="46"/>
      <c r="Z2194" s="46"/>
    </row>
    <row r="2195" spans="1:26" ht="13.5" customHeight="1">
      <c r="A2195" s="233">
        <v>1088</v>
      </c>
      <c r="B2195" s="116" t="s">
        <v>1370</v>
      </c>
      <c r="C2195" s="34" t="s">
        <v>27</v>
      </c>
      <c r="D2195" s="485"/>
      <c r="E2195" s="50"/>
      <c r="F2195" s="368"/>
      <c r="G2195" s="108">
        <v>195</v>
      </c>
      <c r="H2195" s="81">
        <f t="shared" si="78"/>
        <v>0.4794871794871795</v>
      </c>
      <c r="I2195" s="81"/>
      <c r="J2195" s="40"/>
      <c r="K2195" s="41" t="s">
        <v>26</v>
      </c>
      <c r="L2195" s="42" t="str">
        <f t="shared" si="71"/>
        <v/>
      </c>
      <c r="M2195" s="43">
        <f t="shared" si="72"/>
        <v>0</v>
      </c>
      <c r="N2195" s="44" t="str">
        <f t="shared" si="73"/>
        <v>0</v>
      </c>
      <c r="O2195" s="133">
        <v>93.5</v>
      </c>
      <c r="P2195" s="46"/>
      <c r="Q2195" s="46"/>
      <c r="R2195" s="46"/>
      <c r="S2195" s="46"/>
      <c r="T2195" s="46"/>
      <c r="U2195" s="46"/>
      <c r="V2195" s="46"/>
      <c r="W2195" s="46"/>
      <c r="X2195" s="46"/>
      <c r="Y2195" s="46"/>
      <c r="Z2195" s="46"/>
    </row>
    <row r="2196" spans="1:26" ht="13.5" customHeight="1">
      <c r="A2196" s="233">
        <v>1089</v>
      </c>
      <c r="B2196" s="33" t="s">
        <v>1416</v>
      </c>
      <c r="C2196" s="34" t="s">
        <v>27</v>
      </c>
      <c r="D2196" s="485"/>
      <c r="E2196" s="208" t="s">
        <v>1415</v>
      </c>
      <c r="F2196" s="368"/>
      <c r="G2196" s="108">
        <v>90</v>
      </c>
      <c r="H2196" s="81">
        <f t="shared" si="78"/>
        <v>0.3</v>
      </c>
      <c r="I2196" s="81"/>
      <c r="J2196" s="40"/>
      <c r="K2196" s="41" t="s">
        <v>26</v>
      </c>
      <c r="L2196" s="42" t="str">
        <f t="shared" si="71"/>
        <v/>
      </c>
      <c r="M2196" s="43">
        <f t="shared" si="72"/>
        <v>0</v>
      </c>
      <c r="N2196" s="44" t="str">
        <f t="shared" si="73"/>
        <v>0</v>
      </c>
      <c r="O2196" s="133">
        <v>27</v>
      </c>
      <c r="P2196" s="46"/>
      <c r="Q2196" s="46"/>
      <c r="R2196" s="46"/>
      <c r="S2196" s="46"/>
      <c r="T2196" s="46"/>
      <c r="U2196" s="46"/>
      <c r="V2196" s="46"/>
      <c r="W2196" s="46"/>
      <c r="X2196" s="46"/>
      <c r="Y2196" s="46"/>
      <c r="Z2196" s="46"/>
    </row>
    <row r="2197" spans="1:26" ht="13.5" customHeight="1">
      <c r="A2197" s="233">
        <v>1090</v>
      </c>
      <c r="B2197" s="48" t="s">
        <v>2017</v>
      </c>
      <c r="C2197" s="34" t="s">
        <v>27</v>
      </c>
      <c r="D2197" s="485"/>
      <c r="E2197" s="50"/>
      <c r="F2197" s="368"/>
      <c r="G2197" s="108">
        <v>45</v>
      </c>
      <c r="H2197" s="81">
        <f t="shared" si="78"/>
        <v>4</v>
      </c>
      <c r="I2197" s="81"/>
      <c r="J2197" s="40"/>
      <c r="K2197" s="41" t="s">
        <v>26</v>
      </c>
      <c r="L2197" s="42" t="str">
        <f t="shared" si="71"/>
        <v/>
      </c>
      <c r="M2197" s="43">
        <f t="shared" si="72"/>
        <v>0</v>
      </c>
      <c r="N2197" s="44" t="str">
        <f t="shared" si="73"/>
        <v>0</v>
      </c>
      <c r="O2197" s="133">
        <v>180</v>
      </c>
      <c r="P2197" s="46"/>
      <c r="Q2197" s="46"/>
      <c r="R2197" s="46"/>
      <c r="S2197" s="46"/>
      <c r="T2197" s="46"/>
      <c r="U2197" s="46"/>
      <c r="V2197" s="46"/>
      <c r="W2197" s="46"/>
      <c r="X2197" s="46"/>
      <c r="Y2197" s="46"/>
      <c r="Z2197" s="46"/>
    </row>
    <row r="2198" spans="1:26" ht="13.5" customHeight="1">
      <c r="A2198" s="233">
        <v>1091</v>
      </c>
      <c r="B2198" s="48" t="s">
        <v>2237</v>
      </c>
      <c r="C2198" s="34" t="s">
        <v>27</v>
      </c>
      <c r="D2198" s="485"/>
      <c r="E2198" s="50"/>
      <c r="F2198" s="368"/>
      <c r="G2198" s="108">
        <v>70</v>
      </c>
      <c r="H2198" s="81">
        <f t="shared" si="78"/>
        <v>2.5</v>
      </c>
      <c r="I2198" s="81"/>
      <c r="J2198" s="40"/>
      <c r="K2198" s="41" t="s">
        <v>26</v>
      </c>
      <c r="L2198" s="42" t="str">
        <f t="shared" si="71"/>
        <v/>
      </c>
      <c r="M2198" s="43">
        <f t="shared" si="72"/>
        <v>0</v>
      </c>
      <c r="N2198" s="44" t="str">
        <f t="shared" si="73"/>
        <v>0</v>
      </c>
      <c r="O2198" s="133">
        <v>175</v>
      </c>
      <c r="P2198" s="46"/>
      <c r="Q2198" s="46"/>
      <c r="R2198" s="46"/>
      <c r="S2198" s="46"/>
      <c r="T2198" s="46"/>
      <c r="U2198" s="46"/>
      <c r="V2198" s="46"/>
      <c r="W2198" s="46"/>
      <c r="X2198" s="46"/>
      <c r="Y2198" s="46"/>
      <c r="Z2198" s="46"/>
    </row>
    <row r="2199" spans="1:26" ht="13.5" customHeight="1">
      <c r="A2199" s="233">
        <v>1092</v>
      </c>
      <c r="B2199" s="48" t="s">
        <v>2442</v>
      </c>
      <c r="C2199" s="34" t="s">
        <v>27</v>
      </c>
      <c r="D2199" s="485"/>
      <c r="E2199" s="50"/>
      <c r="F2199" s="368"/>
      <c r="G2199" s="108">
        <v>6</v>
      </c>
      <c r="H2199" s="81">
        <f t="shared" si="78"/>
        <v>58</v>
      </c>
      <c r="I2199" s="81"/>
      <c r="J2199" s="40"/>
      <c r="K2199" s="41" t="s">
        <v>26</v>
      </c>
      <c r="L2199" s="42" t="str">
        <f t="shared" si="71"/>
        <v/>
      </c>
      <c r="M2199" s="43">
        <f t="shared" si="72"/>
        <v>0</v>
      </c>
      <c r="N2199" s="44" t="str">
        <f t="shared" si="73"/>
        <v>0</v>
      </c>
      <c r="O2199" s="133">
        <v>348</v>
      </c>
      <c r="P2199" s="46"/>
      <c r="Q2199" s="46"/>
      <c r="R2199" s="46"/>
      <c r="S2199" s="46"/>
      <c r="T2199" s="46"/>
      <c r="U2199" s="46"/>
      <c r="V2199" s="46"/>
      <c r="W2199" s="46"/>
      <c r="X2199" s="46"/>
      <c r="Y2199" s="46"/>
      <c r="Z2199" s="46"/>
    </row>
    <row r="2200" spans="1:26" ht="13.5" customHeight="1">
      <c r="A2200" s="233">
        <v>1093</v>
      </c>
      <c r="B2200" s="48" t="s">
        <v>2607</v>
      </c>
      <c r="C2200" s="34" t="s">
        <v>27</v>
      </c>
      <c r="D2200" s="485"/>
      <c r="E2200" s="50"/>
      <c r="F2200" s="368"/>
      <c r="G2200" s="108">
        <v>210</v>
      </c>
      <c r="H2200" s="81">
        <f t="shared" si="78"/>
        <v>0.48</v>
      </c>
      <c r="I2200" s="81"/>
      <c r="J2200" s="40"/>
      <c r="K2200" s="41" t="s">
        <v>26</v>
      </c>
      <c r="L2200" s="42" t="str">
        <f t="shared" si="71"/>
        <v/>
      </c>
      <c r="M2200" s="43">
        <f t="shared" si="72"/>
        <v>0</v>
      </c>
      <c r="N2200" s="44" t="str">
        <f t="shared" si="73"/>
        <v>0</v>
      </c>
      <c r="O2200" s="133">
        <v>100.8</v>
      </c>
      <c r="P2200" s="46"/>
      <c r="Q2200" s="46"/>
      <c r="R2200" s="46"/>
      <c r="S2200" s="46"/>
      <c r="T2200" s="46"/>
      <c r="U2200" s="46"/>
      <c r="V2200" s="46"/>
      <c r="W2200" s="46"/>
      <c r="X2200" s="46"/>
      <c r="Y2200" s="46"/>
      <c r="Z2200" s="46"/>
    </row>
    <row r="2201" spans="1:26" ht="13.5" customHeight="1">
      <c r="A2201" s="233">
        <v>1094</v>
      </c>
      <c r="B2201" s="48" t="s">
        <v>431</v>
      </c>
      <c r="C2201" s="34" t="s">
        <v>27</v>
      </c>
      <c r="D2201" s="485"/>
      <c r="E2201" s="132" t="s">
        <v>432</v>
      </c>
      <c r="F2201" s="368"/>
      <c r="G2201" s="108">
        <v>399</v>
      </c>
      <c r="H2201" s="81">
        <f t="shared" si="78"/>
        <v>0.85</v>
      </c>
      <c r="I2201" s="81"/>
      <c r="J2201" s="40"/>
      <c r="K2201" s="41" t="s">
        <v>26</v>
      </c>
      <c r="L2201" s="42" t="str">
        <f t="shared" si="71"/>
        <v/>
      </c>
      <c r="M2201" s="43">
        <f t="shared" si="72"/>
        <v>0</v>
      </c>
      <c r="N2201" s="44" t="str">
        <f t="shared" si="73"/>
        <v>0</v>
      </c>
      <c r="O2201" s="133">
        <v>339.15</v>
      </c>
      <c r="P2201" s="46"/>
      <c r="Q2201" s="46"/>
      <c r="R2201" s="46"/>
      <c r="S2201" s="46"/>
      <c r="T2201" s="46"/>
      <c r="U2201" s="46"/>
      <c r="V2201" s="46"/>
      <c r="W2201" s="46"/>
      <c r="X2201" s="46"/>
      <c r="Y2201" s="46"/>
      <c r="Z2201" s="46"/>
    </row>
    <row r="2202" spans="1:26" ht="13.5" customHeight="1">
      <c r="A2202" s="233">
        <v>1095</v>
      </c>
      <c r="B2202" s="48" t="s">
        <v>581</v>
      </c>
      <c r="C2202" s="34" t="s">
        <v>27</v>
      </c>
      <c r="D2202" s="485"/>
      <c r="E2202" s="132" t="s">
        <v>582</v>
      </c>
      <c r="F2202" s="368"/>
      <c r="G2202" s="108">
        <v>200</v>
      </c>
      <c r="H2202" s="81">
        <f t="shared" si="78"/>
        <v>0.1</v>
      </c>
      <c r="I2202" s="81"/>
      <c r="J2202" s="40"/>
      <c r="K2202" s="41" t="s">
        <v>26</v>
      </c>
      <c r="L2202" s="42" t="str">
        <f t="shared" si="71"/>
        <v/>
      </c>
      <c r="M2202" s="43">
        <f t="shared" si="72"/>
        <v>0</v>
      </c>
      <c r="N2202" s="44" t="str">
        <f t="shared" si="73"/>
        <v>0</v>
      </c>
      <c r="O2202" s="133">
        <v>20</v>
      </c>
      <c r="P2202" s="46"/>
      <c r="Q2202" s="46"/>
      <c r="R2202" s="46"/>
      <c r="S2202" s="46"/>
      <c r="T2202" s="46"/>
      <c r="U2202" s="46"/>
      <c r="V2202" s="46"/>
      <c r="W2202" s="46"/>
      <c r="X2202" s="46"/>
      <c r="Y2202" s="46"/>
      <c r="Z2202" s="46"/>
    </row>
    <row r="2203" spans="1:26" ht="13.5" customHeight="1">
      <c r="A2203" s="233">
        <v>1096</v>
      </c>
      <c r="B2203" s="48" t="s">
        <v>1862</v>
      </c>
      <c r="C2203" s="34" t="s">
        <v>27</v>
      </c>
      <c r="D2203" s="485"/>
      <c r="E2203" s="399" t="s">
        <v>582</v>
      </c>
      <c r="F2203" s="368"/>
      <c r="G2203" s="108">
        <v>190</v>
      </c>
      <c r="H2203" s="81">
        <f t="shared" si="78"/>
        <v>0.3</v>
      </c>
      <c r="I2203" s="81"/>
      <c r="J2203" s="40"/>
      <c r="K2203" s="41" t="s">
        <v>26</v>
      </c>
      <c r="L2203" s="42" t="str">
        <f t="shared" si="71"/>
        <v/>
      </c>
      <c r="M2203" s="43">
        <f t="shared" si="72"/>
        <v>0</v>
      </c>
      <c r="N2203" s="44" t="str">
        <f t="shared" si="73"/>
        <v>0</v>
      </c>
      <c r="O2203" s="133">
        <v>57</v>
      </c>
      <c r="P2203" s="46"/>
      <c r="Q2203" s="46"/>
      <c r="R2203" s="46"/>
      <c r="S2203" s="46"/>
      <c r="T2203" s="46"/>
      <c r="U2203" s="46"/>
      <c r="V2203" s="46"/>
      <c r="W2203" s="46"/>
      <c r="X2203" s="46"/>
      <c r="Y2203" s="46"/>
      <c r="Z2203" s="46"/>
    </row>
    <row r="2204" spans="1:26" ht="13.5" customHeight="1">
      <c r="A2204" s="233">
        <v>1097</v>
      </c>
      <c r="B2204" s="529" t="s">
        <v>2388</v>
      </c>
      <c r="C2204" s="34" t="s">
        <v>27</v>
      </c>
      <c r="D2204" s="485"/>
      <c r="E2204" s="632" t="s">
        <v>2389</v>
      </c>
      <c r="F2204" s="368"/>
      <c r="G2204" s="108">
        <v>71.25</v>
      </c>
      <c r="H2204" s="81">
        <f t="shared" si="78"/>
        <v>2.5000701754385966</v>
      </c>
      <c r="I2204" s="81"/>
      <c r="J2204" s="88"/>
      <c r="K2204" s="41" t="s">
        <v>26</v>
      </c>
      <c r="L2204" s="42" t="str">
        <f t="shared" si="71"/>
        <v/>
      </c>
      <c r="M2204" s="43">
        <f t="shared" si="72"/>
        <v>0</v>
      </c>
      <c r="N2204" s="44" t="str">
        <f t="shared" si="73"/>
        <v>0</v>
      </c>
      <c r="O2204" s="133">
        <v>178.13</v>
      </c>
      <c r="P2204" s="46"/>
      <c r="Q2204" s="46"/>
      <c r="R2204" s="46"/>
      <c r="S2204" s="46"/>
      <c r="T2204" s="46"/>
      <c r="U2204" s="46"/>
      <c r="V2204" s="46"/>
      <c r="W2204" s="46"/>
      <c r="X2204" s="46"/>
      <c r="Y2204" s="46"/>
      <c r="Z2204" s="46"/>
    </row>
    <row r="2205" spans="1:26" ht="13.5" customHeight="1">
      <c r="A2205" s="233">
        <v>1098</v>
      </c>
      <c r="B2205" s="48" t="s">
        <v>2235</v>
      </c>
      <c r="C2205" s="34" t="s">
        <v>27</v>
      </c>
      <c r="D2205" s="485"/>
      <c r="E2205" s="132" t="s">
        <v>2236</v>
      </c>
      <c r="F2205" s="368"/>
      <c r="G2205" s="108">
        <v>144</v>
      </c>
      <c r="H2205" s="81">
        <f t="shared" si="78"/>
        <v>1</v>
      </c>
      <c r="I2205" s="81"/>
      <c r="J2205" s="88"/>
      <c r="K2205" s="41" t="s">
        <v>26</v>
      </c>
      <c r="L2205" s="42" t="str">
        <f t="shared" si="71"/>
        <v/>
      </c>
      <c r="M2205" s="43">
        <f t="shared" si="72"/>
        <v>0</v>
      </c>
      <c r="N2205" s="44" t="str">
        <f t="shared" si="73"/>
        <v>0</v>
      </c>
      <c r="O2205" s="133">
        <v>144</v>
      </c>
      <c r="P2205" s="46"/>
      <c r="Q2205" s="46"/>
      <c r="R2205" s="46"/>
      <c r="S2205" s="46"/>
      <c r="T2205" s="46"/>
      <c r="U2205" s="46"/>
      <c r="V2205" s="46"/>
      <c r="W2205" s="46"/>
      <c r="X2205" s="46"/>
      <c r="Y2205" s="46"/>
      <c r="Z2205" s="46"/>
    </row>
    <row r="2206" spans="1:26" ht="13.5" customHeight="1">
      <c r="A2206" s="233">
        <v>1099</v>
      </c>
      <c r="B2206" s="374" t="s">
        <v>545</v>
      </c>
      <c r="C2206" s="34" t="s">
        <v>27</v>
      </c>
      <c r="D2206" s="485"/>
      <c r="E2206" s="374" t="s">
        <v>546</v>
      </c>
      <c r="F2206" s="368"/>
      <c r="G2206" s="108">
        <v>38</v>
      </c>
      <c r="H2206" s="81">
        <f t="shared" si="78"/>
        <v>5</v>
      </c>
      <c r="I2206" s="81"/>
      <c r="J2206" s="88"/>
      <c r="K2206" s="41" t="s">
        <v>26</v>
      </c>
      <c r="L2206" s="42" t="str">
        <f t="shared" si="71"/>
        <v/>
      </c>
      <c r="M2206" s="43">
        <f t="shared" si="72"/>
        <v>0</v>
      </c>
      <c r="N2206" s="44" t="str">
        <f t="shared" si="73"/>
        <v>0</v>
      </c>
      <c r="O2206" s="133">
        <v>190</v>
      </c>
      <c r="P2206" s="46"/>
      <c r="Q2206" s="46"/>
      <c r="R2206" s="46"/>
      <c r="S2206" s="46"/>
      <c r="T2206" s="46"/>
      <c r="U2206" s="46"/>
      <c r="V2206" s="46"/>
      <c r="W2206" s="46"/>
      <c r="X2206" s="46"/>
      <c r="Y2206" s="46"/>
      <c r="Z2206" s="46"/>
    </row>
    <row r="2207" spans="1:26" ht="13.5" customHeight="1">
      <c r="A2207" s="233">
        <v>1100</v>
      </c>
      <c r="B2207" s="374" t="s">
        <v>554</v>
      </c>
      <c r="C2207" s="34" t="s">
        <v>27</v>
      </c>
      <c r="D2207" s="485"/>
      <c r="E2207" s="374" t="s">
        <v>555</v>
      </c>
      <c r="F2207" s="368"/>
      <c r="G2207" s="108">
        <v>180</v>
      </c>
      <c r="H2207" s="81">
        <f t="shared" si="78"/>
        <v>0.3</v>
      </c>
      <c r="I2207" s="81"/>
      <c r="J2207" s="88"/>
      <c r="K2207" s="41" t="s">
        <v>26</v>
      </c>
      <c r="L2207" s="42" t="str">
        <f t="shared" si="71"/>
        <v/>
      </c>
      <c r="M2207" s="43">
        <f t="shared" si="72"/>
        <v>0</v>
      </c>
      <c r="N2207" s="44" t="str">
        <f t="shared" si="73"/>
        <v>0</v>
      </c>
      <c r="O2207" s="133">
        <v>54</v>
      </c>
      <c r="P2207" s="46"/>
      <c r="Q2207" s="46"/>
      <c r="R2207" s="46"/>
      <c r="S2207" s="46"/>
      <c r="T2207" s="46"/>
      <c r="U2207" s="46"/>
      <c r="V2207" s="46"/>
      <c r="W2207" s="46"/>
      <c r="X2207" s="46"/>
      <c r="Y2207" s="46"/>
      <c r="Z2207" s="46"/>
    </row>
    <row r="2208" spans="1:26" ht="13.5" customHeight="1">
      <c r="A2208" s="233">
        <v>1101</v>
      </c>
      <c r="B2208" s="374" t="s">
        <v>1954</v>
      </c>
      <c r="C2208" s="34" t="s">
        <v>27</v>
      </c>
      <c r="D2208" s="485"/>
      <c r="E2208" s="374" t="s">
        <v>1955</v>
      </c>
      <c r="F2208" s="368"/>
      <c r="G2208" s="108">
        <v>55</v>
      </c>
      <c r="H2208" s="81">
        <f t="shared" si="78"/>
        <v>1</v>
      </c>
      <c r="I2208" s="81"/>
      <c r="J2208" s="88"/>
      <c r="K2208" s="41" t="s">
        <v>26</v>
      </c>
      <c r="L2208" s="42" t="str">
        <f t="shared" si="71"/>
        <v/>
      </c>
      <c r="M2208" s="43">
        <f t="shared" si="72"/>
        <v>0</v>
      </c>
      <c r="N2208" s="44" t="str">
        <f t="shared" si="73"/>
        <v>0</v>
      </c>
      <c r="O2208" s="133">
        <v>55</v>
      </c>
      <c r="P2208" s="46"/>
      <c r="Q2208" s="46"/>
      <c r="R2208" s="46"/>
      <c r="S2208" s="46"/>
      <c r="T2208" s="46"/>
      <c r="U2208" s="46"/>
      <c r="V2208" s="46"/>
      <c r="W2208" s="46"/>
      <c r="X2208" s="46"/>
      <c r="Y2208" s="46"/>
      <c r="Z2208" s="46"/>
    </row>
    <row r="2209" spans="1:26" ht="13.5" customHeight="1">
      <c r="A2209" s="233">
        <v>1102</v>
      </c>
      <c r="B2209" s="374" t="s">
        <v>1844</v>
      </c>
      <c r="C2209" s="34" t="s">
        <v>27</v>
      </c>
      <c r="D2209" s="485"/>
      <c r="E2209" s="374" t="s">
        <v>1845</v>
      </c>
      <c r="F2209" s="368"/>
      <c r="G2209" s="108">
        <v>45</v>
      </c>
      <c r="H2209" s="81">
        <f t="shared" si="78"/>
        <v>7</v>
      </c>
      <c r="I2209" s="81"/>
      <c r="J2209" s="88"/>
      <c r="K2209" s="41"/>
      <c r="L2209" s="42" t="str">
        <f t="shared" si="71"/>
        <v/>
      </c>
      <c r="M2209" s="43">
        <f t="shared" si="72"/>
        <v>0</v>
      </c>
      <c r="N2209" s="44" t="str">
        <f t="shared" si="73"/>
        <v>0</v>
      </c>
      <c r="O2209" s="133">
        <v>315</v>
      </c>
      <c r="P2209" s="46"/>
      <c r="Q2209" s="46"/>
      <c r="R2209" s="46"/>
      <c r="S2209" s="46"/>
      <c r="T2209" s="46"/>
      <c r="U2209" s="46"/>
      <c r="V2209" s="46"/>
      <c r="W2209" s="46"/>
      <c r="X2209" s="46"/>
      <c r="Y2209" s="46"/>
      <c r="Z2209" s="46"/>
    </row>
    <row r="2210" spans="1:26" ht="13.5" customHeight="1">
      <c r="A2210" s="233">
        <v>1103</v>
      </c>
      <c r="B2210" s="374" t="s">
        <v>1859</v>
      </c>
      <c r="C2210" s="34" t="s">
        <v>27</v>
      </c>
      <c r="D2210" s="485"/>
      <c r="E2210" s="374" t="s">
        <v>1845</v>
      </c>
      <c r="F2210" s="368"/>
      <c r="G2210" s="108">
        <v>100</v>
      </c>
      <c r="H2210" s="81">
        <f t="shared" si="78"/>
        <v>3</v>
      </c>
      <c r="I2210" s="81"/>
      <c r="J2210" s="88"/>
      <c r="K2210" s="41"/>
      <c r="L2210" s="42" t="str">
        <f t="shared" si="71"/>
        <v/>
      </c>
      <c r="M2210" s="43">
        <f t="shared" si="72"/>
        <v>0</v>
      </c>
      <c r="N2210" s="44" t="str">
        <f t="shared" si="73"/>
        <v>0</v>
      </c>
      <c r="O2210" s="133">
        <v>300</v>
      </c>
      <c r="P2210" s="46"/>
      <c r="Q2210" s="46"/>
      <c r="R2210" s="46"/>
      <c r="S2210" s="46"/>
      <c r="T2210" s="46"/>
      <c r="U2210" s="46"/>
      <c r="V2210" s="46"/>
      <c r="W2210" s="46"/>
      <c r="X2210" s="46"/>
      <c r="Y2210" s="46"/>
      <c r="Z2210" s="46"/>
    </row>
    <row r="2211" spans="1:26" ht="13.5" customHeight="1">
      <c r="A2211" s="233">
        <v>1104</v>
      </c>
      <c r="B2211" s="374" t="s">
        <v>1846</v>
      </c>
      <c r="C2211" s="34" t="s">
        <v>27</v>
      </c>
      <c r="D2211" s="485"/>
      <c r="E2211" s="374" t="s">
        <v>1845</v>
      </c>
      <c r="F2211" s="368"/>
      <c r="G2211" s="108">
        <v>75</v>
      </c>
      <c r="H2211" s="81">
        <f t="shared" si="78"/>
        <v>1</v>
      </c>
      <c r="I2211" s="81"/>
      <c r="J2211" s="88"/>
      <c r="K2211" s="41"/>
      <c r="L2211" s="42" t="str">
        <f t="shared" si="71"/>
        <v/>
      </c>
      <c r="M2211" s="43">
        <f t="shared" si="72"/>
        <v>0</v>
      </c>
      <c r="N2211" s="44" t="str">
        <f t="shared" si="73"/>
        <v>0</v>
      </c>
      <c r="O2211" s="133">
        <v>75</v>
      </c>
      <c r="P2211" s="46"/>
      <c r="Q2211" s="46"/>
      <c r="R2211" s="46"/>
      <c r="S2211" s="46"/>
      <c r="T2211" s="46"/>
      <c r="U2211" s="46"/>
      <c r="V2211" s="46"/>
      <c r="W2211" s="46"/>
      <c r="X2211" s="46"/>
      <c r="Y2211" s="46"/>
      <c r="Z2211" s="46"/>
    </row>
    <row r="2212" spans="1:26" ht="13.5" customHeight="1">
      <c r="A2212" s="233">
        <v>1105</v>
      </c>
      <c r="B2212" s="374" t="s">
        <v>2479</v>
      </c>
      <c r="C2212" s="34" t="s">
        <v>27</v>
      </c>
      <c r="D2212" s="485"/>
      <c r="E2212" s="374" t="s">
        <v>2480</v>
      </c>
      <c r="F2212" s="368"/>
      <c r="G2212" s="108">
        <v>85</v>
      </c>
      <c r="H2212" s="81">
        <f t="shared" si="78"/>
        <v>1</v>
      </c>
      <c r="I2212" s="81"/>
      <c r="J2212" s="88"/>
      <c r="K2212" s="41"/>
      <c r="L2212" s="42" t="str">
        <f t="shared" si="71"/>
        <v/>
      </c>
      <c r="M2212" s="43">
        <f t="shared" si="72"/>
        <v>0</v>
      </c>
      <c r="N2212" s="44" t="str">
        <f t="shared" si="73"/>
        <v>0</v>
      </c>
      <c r="O2212" s="133">
        <v>85</v>
      </c>
      <c r="P2212" s="46"/>
      <c r="Q2212" s="46"/>
      <c r="R2212" s="46"/>
      <c r="S2212" s="46"/>
      <c r="T2212" s="46"/>
      <c r="U2212" s="46"/>
      <c r="V2212" s="46"/>
      <c r="W2212" s="46"/>
      <c r="X2212" s="46"/>
      <c r="Y2212" s="46"/>
      <c r="Z2212" s="46"/>
    </row>
    <row r="2213" spans="1:26" ht="13.5" customHeight="1">
      <c r="A2213" s="233">
        <v>1106</v>
      </c>
      <c r="B2213" s="57" t="s">
        <v>46</v>
      </c>
      <c r="C2213" s="34" t="s">
        <v>47</v>
      </c>
      <c r="D2213" s="46"/>
      <c r="E2213" s="50" t="s">
        <v>48</v>
      </c>
      <c r="F2213" s="46"/>
      <c r="G2213" s="108">
        <v>32.299999999999997</v>
      </c>
      <c r="H2213" s="81">
        <v>117</v>
      </c>
      <c r="I2213" s="81">
        <v>1</v>
      </c>
      <c r="J2213" s="88" t="s">
        <v>37</v>
      </c>
      <c r="K2213" s="46"/>
      <c r="L2213" s="42" t="str">
        <f t="shared" si="71"/>
        <v>1pieces</v>
      </c>
      <c r="M2213" s="43">
        <f t="shared" si="72"/>
        <v>117</v>
      </c>
      <c r="N2213" s="44" t="str">
        <f t="shared" si="73"/>
        <v>117pieces</v>
      </c>
      <c r="O2213" s="51">
        <f t="shared" ref="O2213:O2391" si="79">G2213*H2213</f>
        <v>3779.0999999999995</v>
      </c>
      <c r="P2213" s="46"/>
      <c r="Q2213" s="46"/>
      <c r="R2213" s="46"/>
      <c r="S2213" s="46"/>
      <c r="T2213" s="46"/>
      <c r="U2213" s="46"/>
      <c r="V2213" s="46"/>
      <c r="W2213" s="46"/>
      <c r="X2213" s="46"/>
      <c r="Y2213" s="46"/>
      <c r="Z2213" s="46"/>
    </row>
    <row r="2214" spans="1:26" ht="13.5" customHeight="1">
      <c r="A2214" s="233">
        <v>1107</v>
      </c>
      <c r="B2214" s="79" t="s">
        <v>56</v>
      </c>
      <c r="C2214" s="34" t="s">
        <v>47</v>
      </c>
      <c r="D2214" s="46"/>
      <c r="E2214" s="144" t="s">
        <v>58</v>
      </c>
      <c r="F2214" s="46"/>
      <c r="G2214" s="108">
        <v>160</v>
      </c>
      <c r="H2214" s="81">
        <v>3.6</v>
      </c>
      <c r="I2214" s="81">
        <v>1</v>
      </c>
      <c r="J2214" s="88" t="s">
        <v>59</v>
      </c>
      <c r="K2214" s="46"/>
      <c r="L2214" s="42" t="str">
        <f t="shared" si="71"/>
        <v>1grams</v>
      </c>
      <c r="M2214" s="43">
        <f t="shared" si="72"/>
        <v>3.6</v>
      </c>
      <c r="N2214" s="44" t="str">
        <f t="shared" si="73"/>
        <v>3.6grams</v>
      </c>
      <c r="O2214" s="51">
        <f t="shared" si="79"/>
        <v>576</v>
      </c>
      <c r="P2214" s="46"/>
      <c r="Q2214" s="46"/>
      <c r="R2214" s="46"/>
      <c r="S2214" s="46"/>
      <c r="T2214" s="46"/>
      <c r="U2214" s="46"/>
      <c r="V2214" s="46"/>
      <c r="W2214" s="46"/>
      <c r="X2214" s="46"/>
      <c r="Y2214" s="46"/>
      <c r="Z2214" s="46"/>
    </row>
    <row r="2215" spans="1:26" ht="13.5" customHeight="1">
      <c r="A2215" s="233">
        <v>1108</v>
      </c>
      <c r="B2215" s="79" t="s">
        <v>194</v>
      </c>
      <c r="C2215" s="34" t="s">
        <v>47</v>
      </c>
      <c r="D2215" s="46"/>
      <c r="E2215" s="50" t="s">
        <v>195</v>
      </c>
      <c r="F2215" s="46"/>
      <c r="G2215" s="108">
        <v>18.940000000000001</v>
      </c>
      <c r="H2215" s="81">
        <v>30</v>
      </c>
      <c r="I2215" s="81">
        <v>1</v>
      </c>
      <c r="J2215" s="88" t="s">
        <v>42</v>
      </c>
      <c r="K2215" s="46"/>
      <c r="L2215" s="42" t="str">
        <f t="shared" si="71"/>
        <v>1packs</v>
      </c>
      <c r="M2215" s="43">
        <f t="shared" si="72"/>
        <v>30</v>
      </c>
      <c r="N2215" s="44" t="str">
        <f t="shared" si="73"/>
        <v>30packs</v>
      </c>
      <c r="O2215" s="51">
        <f t="shared" si="79"/>
        <v>568.20000000000005</v>
      </c>
      <c r="P2215" s="46"/>
      <c r="Q2215" s="46"/>
      <c r="R2215" s="46"/>
      <c r="S2215" s="46"/>
      <c r="T2215" s="46"/>
      <c r="U2215" s="46"/>
      <c r="V2215" s="46"/>
      <c r="W2215" s="46"/>
      <c r="X2215" s="46"/>
      <c r="Y2215" s="46"/>
      <c r="Z2215" s="46"/>
    </row>
    <row r="2216" spans="1:26" ht="13.5" customHeight="1">
      <c r="A2216" s="233">
        <v>1109</v>
      </c>
      <c r="B2216" s="79" t="s">
        <v>398</v>
      </c>
      <c r="C2216" s="34" t="s">
        <v>47</v>
      </c>
      <c r="D2216" s="46"/>
      <c r="E2216" s="50"/>
      <c r="F2216" s="46"/>
      <c r="G2216" s="108">
        <v>45</v>
      </c>
      <c r="H2216" s="81">
        <v>3</v>
      </c>
      <c r="I2216" s="81">
        <v>1</v>
      </c>
      <c r="J2216" s="88" t="s">
        <v>42</v>
      </c>
      <c r="K2216" s="46"/>
      <c r="L2216" s="42" t="str">
        <f t="shared" si="71"/>
        <v>1packs</v>
      </c>
      <c r="M2216" s="43">
        <f t="shared" si="72"/>
        <v>3</v>
      </c>
      <c r="N2216" s="44" t="str">
        <f t="shared" si="73"/>
        <v>3packs</v>
      </c>
      <c r="O2216" s="51">
        <f t="shared" si="79"/>
        <v>135</v>
      </c>
      <c r="P2216" s="46"/>
      <c r="Q2216" s="46"/>
      <c r="R2216" s="46"/>
      <c r="S2216" s="46"/>
      <c r="T2216" s="46"/>
      <c r="U2216" s="46"/>
      <c r="V2216" s="46"/>
      <c r="W2216" s="46"/>
      <c r="X2216" s="46"/>
      <c r="Y2216" s="46"/>
      <c r="Z2216" s="46"/>
    </row>
    <row r="2217" spans="1:26" ht="13.5" customHeight="1">
      <c r="A2217" s="233">
        <v>1110</v>
      </c>
      <c r="B2217" s="79" t="s">
        <v>426</v>
      </c>
      <c r="C2217" s="34" t="s">
        <v>47</v>
      </c>
      <c r="D2217" s="46"/>
      <c r="E2217" s="91" t="s">
        <v>427</v>
      </c>
      <c r="F2217" s="46"/>
      <c r="G2217" s="108">
        <v>12.49</v>
      </c>
      <c r="H2217" s="81">
        <v>317</v>
      </c>
      <c r="I2217" s="81">
        <v>24</v>
      </c>
      <c r="J2217" s="88" t="s">
        <v>37</v>
      </c>
      <c r="K2217" s="46"/>
      <c r="L2217" s="42" t="str">
        <f t="shared" si="71"/>
        <v>24pieces</v>
      </c>
      <c r="M2217" s="43">
        <f t="shared" si="72"/>
        <v>7608</v>
      </c>
      <c r="N2217" s="44" t="str">
        <f t="shared" si="73"/>
        <v>7608pieces</v>
      </c>
      <c r="O2217" s="51">
        <f t="shared" si="79"/>
        <v>3959.33</v>
      </c>
      <c r="P2217" s="46"/>
      <c r="Q2217" s="46"/>
      <c r="R2217" s="46"/>
      <c r="S2217" s="46"/>
      <c r="T2217" s="46"/>
      <c r="U2217" s="46"/>
      <c r="V2217" s="46"/>
      <c r="W2217" s="46"/>
      <c r="X2217" s="46"/>
      <c r="Y2217" s="46"/>
      <c r="Z2217" s="46"/>
    </row>
    <row r="2218" spans="1:26" ht="13.5" customHeight="1">
      <c r="A2218" s="233">
        <v>1111</v>
      </c>
      <c r="B2218" s="79" t="s">
        <v>521</v>
      </c>
      <c r="C2218" s="34" t="s">
        <v>47</v>
      </c>
      <c r="D2218" s="46"/>
      <c r="E2218" s="149" t="s">
        <v>522</v>
      </c>
      <c r="F2218" s="46"/>
      <c r="G2218" s="108">
        <v>15.472</v>
      </c>
      <c r="H2218" s="81">
        <v>50</v>
      </c>
      <c r="I2218" s="81">
        <v>1</v>
      </c>
      <c r="J2218" s="88" t="s">
        <v>37</v>
      </c>
      <c r="K2218" s="46"/>
      <c r="L2218" s="42" t="str">
        <f t="shared" si="71"/>
        <v>1pieces</v>
      </c>
      <c r="M2218" s="43">
        <f t="shared" si="72"/>
        <v>50</v>
      </c>
      <c r="N2218" s="44" t="str">
        <f t="shared" si="73"/>
        <v>50pieces</v>
      </c>
      <c r="O2218" s="51">
        <f t="shared" si="79"/>
        <v>773.6</v>
      </c>
      <c r="P2218" s="46"/>
      <c r="Q2218" s="46"/>
      <c r="R2218" s="46"/>
      <c r="S2218" s="46"/>
      <c r="T2218" s="46"/>
      <c r="U2218" s="46"/>
      <c r="V2218" s="46"/>
      <c r="W2218" s="46"/>
      <c r="X2218" s="46"/>
      <c r="Y2218" s="46"/>
      <c r="Z2218" s="46"/>
    </row>
    <row r="2219" spans="1:26" ht="13.5" customHeight="1">
      <c r="A2219" s="233">
        <v>1112</v>
      </c>
      <c r="B2219" s="542" t="s">
        <v>571</v>
      </c>
      <c r="C2219" s="34" t="s">
        <v>47</v>
      </c>
      <c r="D2219" s="46"/>
      <c r="E2219" s="149" t="s">
        <v>121</v>
      </c>
      <c r="F2219" s="46"/>
      <c r="G2219" s="108">
        <v>168</v>
      </c>
      <c r="H2219" s="81">
        <v>30</v>
      </c>
      <c r="I2219" s="81">
        <v>1</v>
      </c>
      <c r="J2219" s="88" t="s">
        <v>33</v>
      </c>
      <c r="K2219" s="46"/>
      <c r="L2219" s="42" t="str">
        <f t="shared" si="71"/>
        <v>1kg</v>
      </c>
      <c r="M2219" s="43">
        <f t="shared" si="72"/>
        <v>30</v>
      </c>
      <c r="N2219" s="44" t="str">
        <f t="shared" si="73"/>
        <v>30kg</v>
      </c>
      <c r="O2219" s="51">
        <f t="shared" si="79"/>
        <v>5040</v>
      </c>
      <c r="P2219" s="46"/>
      <c r="Q2219" s="46"/>
      <c r="R2219" s="46"/>
      <c r="S2219" s="46"/>
      <c r="T2219" s="46"/>
      <c r="U2219" s="46"/>
      <c r="V2219" s="46"/>
      <c r="W2219" s="46"/>
      <c r="X2219" s="46"/>
      <c r="Y2219" s="46"/>
      <c r="Z2219" s="46"/>
    </row>
    <row r="2220" spans="1:26" ht="13.5" customHeight="1">
      <c r="A2220" s="233">
        <v>1113</v>
      </c>
      <c r="B2220" s="107" t="s">
        <v>624</v>
      </c>
      <c r="C2220" s="34" t="s">
        <v>47</v>
      </c>
      <c r="D2220" s="46"/>
      <c r="E2220" s="149" t="s">
        <v>625</v>
      </c>
      <c r="F2220" s="46"/>
      <c r="G2220" s="108">
        <v>100</v>
      </c>
      <c r="H2220" s="81">
        <v>4</v>
      </c>
      <c r="I2220" s="81">
        <v>1</v>
      </c>
      <c r="J2220" s="88" t="s">
        <v>42</v>
      </c>
      <c r="K2220" s="46"/>
      <c r="L2220" s="42" t="str">
        <f t="shared" si="71"/>
        <v>1packs</v>
      </c>
      <c r="M2220" s="43">
        <f t="shared" si="72"/>
        <v>4</v>
      </c>
      <c r="N2220" s="44" t="str">
        <f t="shared" si="73"/>
        <v>4packs</v>
      </c>
      <c r="O2220" s="51">
        <f t="shared" si="79"/>
        <v>400</v>
      </c>
      <c r="P2220" s="46"/>
      <c r="Q2220" s="46"/>
      <c r="R2220" s="46"/>
      <c r="S2220" s="46"/>
      <c r="T2220" s="46"/>
      <c r="U2220" s="46"/>
      <c r="V2220" s="46"/>
      <c r="W2220" s="46"/>
      <c r="X2220" s="46"/>
      <c r="Y2220" s="46"/>
      <c r="Z2220" s="46"/>
    </row>
    <row r="2221" spans="1:26" ht="13.5" customHeight="1">
      <c r="A2221" s="233">
        <v>1114</v>
      </c>
      <c r="B2221" s="107" t="s">
        <v>664</v>
      </c>
      <c r="C2221" s="34" t="s">
        <v>47</v>
      </c>
      <c r="D2221" s="46"/>
      <c r="E2221" s="91" t="s">
        <v>665</v>
      </c>
      <c r="F2221" s="46"/>
      <c r="G2221" s="108">
        <v>2.04</v>
      </c>
      <c r="H2221" s="81">
        <v>1492</v>
      </c>
      <c r="I2221" s="81"/>
      <c r="J2221" s="88" t="s">
        <v>37</v>
      </c>
      <c r="K2221" s="46"/>
      <c r="L2221" s="42" t="str">
        <f t="shared" si="71"/>
        <v>pieces</v>
      </c>
      <c r="M2221" s="43">
        <f t="shared" si="72"/>
        <v>0</v>
      </c>
      <c r="N2221" s="44" t="str">
        <f t="shared" si="73"/>
        <v>0pieces</v>
      </c>
      <c r="O2221" s="51">
        <f t="shared" si="79"/>
        <v>3043.68</v>
      </c>
      <c r="P2221" s="46"/>
      <c r="Q2221" s="46"/>
      <c r="R2221" s="46"/>
      <c r="S2221" s="46"/>
      <c r="T2221" s="46"/>
      <c r="U2221" s="46"/>
      <c r="V2221" s="46"/>
      <c r="W2221" s="46"/>
      <c r="X2221" s="46"/>
      <c r="Y2221" s="46"/>
      <c r="Z2221" s="46"/>
    </row>
    <row r="2222" spans="1:26" ht="13.5" customHeight="1">
      <c r="A2222" s="233">
        <v>1114</v>
      </c>
      <c r="B2222" s="93" t="s">
        <v>664</v>
      </c>
      <c r="C2222" s="94" t="s">
        <v>68</v>
      </c>
      <c r="D2222" s="46"/>
      <c r="E2222" s="91"/>
      <c r="F2222" s="46"/>
      <c r="G2222" s="95">
        <v>2.04</v>
      </c>
      <c r="H2222" s="308">
        <v>720</v>
      </c>
      <c r="I2222" s="97">
        <v>1</v>
      </c>
      <c r="J2222" s="312" t="s">
        <v>37</v>
      </c>
      <c r="K2222" s="46"/>
      <c r="L2222" s="42" t="str">
        <f t="shared" si="71"/>
        <v>1pieces</v>
      </c>
      <c r="M2222" s="43">
        <f t="shared" si="72"/>
        <v>720</v>
      </c>
      <c r="N2222" s="44" t="str">
        <f t="shared" si="73"/>
        <v>720pieces</v>
      </c>
      <c r="O2222" s="51">
        <f t="shared" si="79"/>
        <v>1468.8</v>
      </c>
      <c r="P2222" s="46"/>
      <c r="Q2222" s="46"/>
      <c r="R2222" s="46"/>
      <c r="S2222" s="46"/>
      <c r="T2222" s="46"/>
      <c r="U2222" s="46"/>
      <c r="V2222" s="46"/>
      <c r="W2222" s="46"/>
      <c r="X2222" s="46"/>
      <c r="Y2222" s="46"/>
      <c r="Z2222" s="46"/>
    </row>
    <row r="2223" spans="1:26" ht="13.5" customHeight="1">
      <c r="A2223" s="233">
        <v>1115</v>
      </c>
      <c r="B2223" s="107" t="s">
        <v>676</v>
      </c>
      <c r="C2223" s="34" t="s">
        <v>47</v>
      </c>
      <c r="D2223" s="46"/>
      <c r="E2223" s="149" t="s">
        <v>677</v>
      </c>
      <c r="F2223" s="46"/>
      <c r="G2223" s="108">
        <v>13.3</v>
      </c>
      <c r="H2223" s="81">
        <v>20</v>
      </c>
      <c r="I2223" s="81">
        <v>1</v>
      </c>
      <c r="J2223" s="88" t="s">
        <v>42</v>
      </c>
      <c r="K2223" s="46"/>
      <c r="L2223" s="42" t="str">
        <f t="shared" si="71"/>
        <v>1packs</v>
      </c>
      <c r="M2223" s="43">
        <f t="shared" si="72"/>
        <v>20</v>
      </c>
      <c r="N2223" s="44" t="str">
        <f t="shared" si="73"/>
        <v>20packs</v>
      </c>
      <c r="O2223" s="51">
        <f t="shared" si="79"/>
        <v>266</v>
      </c>
      <c r="P2223" s="46"/>
      <c r="Q2223" s="46"/>
      <c r="R2223" s="46"/>
      <c r="S2223" s="46"/>
      <c r="T2223" s="46"/>
      <c r="U2223" s="46"/>
      <c r="V2223" s="46"/>
      <c r="W2223" s="46"/>
      <c r="X2223" s="46"/>
      <c r="Y2223" s="46"/>
      <c r="Z2223" s="46"/>
    </row>
    <row r="2224" spans="1:26" ht="13.5" customHeight="1">
      <c r="A2224" s="233">
        <v>1116</v>
      </c>
      <c r="B2224" s="93" t="s">
        <v>729</v>
      </c>
      <c r="C2224" s="34" t="s">
        <v>47</v>
      </c>
      <c r="D2224" s="46"/>
      <c r="E2224" s="91" t="s">
        <v>728</v>
      </c>
      <c r="F2224" s="46"/>
      <c r="G2224" s="95">
        <v>62.7</v>
      </c>
      <c r="H2224" s="81">
        <v>1</v>
      </c>
      <c r="I2224" s="81">
        <v>390</v>
      </c>
      <c r="J2224" s="88" t="s">
        <v>29</v>
      </c>
      <c r="K2224" s="46"/>
      <c r="L2224" s="42" t="str">
        <f t="shared" si="71"/>
        <v>390ml</v>
      </c>
      <c r="M2224" s="43">
        <f t="shared" si="72"/>
        <v>390</v>
      </c>
      <c r="N2224" s="44" t="str">
        <f t="shared" si="73"/>
        <v>390ml</v>
      </c>
      <c r="O2224" s="51">
        <f t="shared" si="79"/>
        <v>62.7</v>
      </c>
      <c r="P2224" s="46"/>
      <c r="Q2224" s="46"/>
      <c r="R2224" s="46"/>
      <c r="S2224" s="46"/>
      <c r="T2224" s="46"/>
      <c r="U2224" s="46"/>
      <c r="V2224" s="46"/>
      <c r="W2224" s="46"/>
      <c r="X2224" s="46"/>
      <c r="Y2224" s="46"/>
      <c r="Z2224" s="46"/>
    </row>
    <row r="2225" spans="1:26" ht="13.5" customHeight="1">
      <c r="A2225" s="233">
        <v>1117</v>
      </c>
      <c r="B2225" s="614" t="s">
        <v>741</v>
      </c>
      <c r="C2225" s="34" t="s">
        <v>47</v>
      </c>
      <c r="D2225" s="46"/>
      <c r="E2225" s="91" t="s">
        <v>742</v>
      </c>
      <c r="F2225" s="46"/>
      <c r="G2225" s="108">
        <v>69</v>
      </c>
      <c r="H2225" s="81">
        <v>21</v>
      </c>
      <c r="I2225" s="81">
        <v>1</v>
      </c>
      <c r="J2225" s="88" t="s">
        <v>59</v>
      </c>
      <c r="K2225" s="46"/>
      <c r="L2225" s="42" t="str">
        <f t="shared" si="71"/>
        <v>1grams</v>
      </c>
      <c r="M2225" s="43">
        <f t="shared" si="72"/>
        <v>21</v>
      </c>
      <c r="N2225" s="44" t="str">
        <f t="shared" si="73"/>
        <v>21grams</v>
      </c>
      <c r="O2225" s="51">
        <f t="shared" si="79"/>
        <v>1449</v>
      </c>
      <c r="P2225" s="46"/>
      <c r="Q2225" s="46"/>
      <c r="R2225" s="46"/>
      <c r="S2225" s="46"/>
      <c r="T2225" s="46"/>
      <c r="U2225" s="46"/>
      <c r="V2225" s="46"/>
      <c r="W2225" s="46"/>
      <c r="X2225" s="46"/>
      <c r="Y2225" s="46"/>
      <c r="Z2225" s="46"/>
    </row>
    <row r="2226" spans="1:26" ht="13.5" customHeight="1">
      <c r="A2226" s="233">
        <v>1118</v>
      </c>
      <c r="B2226" s="107" t="s">
        <v>755</v>
      </c>
      <c r="C2226" s="34" t="s">
        <v>47</v>
      </c>
      <c r="D2226" s="46"/>
      <c r="E2226" s="149" t="s">
        <v>756</v>
      </c>
      <c r="F2226" s="46"/>
      <c r="G2226" s="108">
        <v>227</v>
      </c>
      <c r="H2226" s="81">
        <v>1</v>
      </c>
      <c r="I2226" s="81">
        <v>1</v>
      </c>
      <c r="J2226" s="88" t="s">
        <v>29</v>
      </c>
      <c r="K2226" s="46"/>
      <c r="L2226" s="42" t="str">
        <f t="shared" si="71"/>
        <v>1ml</v>
      </c>
      <c r="M2226" s="43">
        <f t="shared" si="72"/>
        <v>1</v>
      </c>
      <c r="N2226" s="44" t="str">
        <f t="shared" si="73"/>
        <v>1ml</v>
      </c>
      <c r="O2226" s="51">
        <f t="shared" si="79"/>
        <v>227</v>
      </c>
      <c r="P2226" s="46"/>
      <c r="Q2226" s="46"/>
      <c r="R2226" s="46"/>
      <c r="S2226" s="46"/>
      <c r="T2226" s="46"/>
      <c r="U2226" s="46"/>
      <c r="V2226" s="46"/>
      <c r="W2226" s="46"/>
      <c r="X2226" s="46"/>
      <c r="Y2226" s="46"/>
      <c r="Z2226" s="46"/>
    </row>
    <row r="2227" spans="1:26" ht="13.5" customHeight="1">
      <c r="A2227" s="233">
        <v>1119</v>
      </c>
      <c r="B2227" s="107" t="s">
        <v>843</v>
      </c>
      <c r="C2227" s="34" t="s">
        <v>47</v>
      </c>
      <c r="D2227" s="46"/>
      <c r="E2227" s="91" t="s">
        <v>844</v>
      </c>
      <c r="F2227" s="46"/>
      <c r="G2227" s="108">
        <v>18.25</v>
      </c>
      <c r="H2227" s="81">
        <v>2</v>
      </c>
      <c r="I2227" s="81">
        <v>1</v>
      </c>
      <c r="J2227" s="88" t="s">
        <v>59</v>
      </c>
      <c r="K2227" s="46"/>
      <c r="L2227" s="42" t="str">
        <f t="shared" si="71"/>
        <v>1grams</v>
      </c>
      <c r="M2227" s="43">
        <f t="shared" si="72"/>
        <v>2</v>
      </c>
      <c r="N2227" s="44" t="str">
        <f t="shared" si="73"/>
        <v>2grams</v>
      </c>
      <c r="O2227" s="51">
        <f t="shared" si="79"/>
        <v>36.5</v>
      </c>
      <c r="P2227" s="46"/>
      <c r="Q2227" s="46"/>
      <c r="R2227" s="46"/>
      <c r="S2227" s="46"/>
      <c r="T2227" s="46"/>
      <c r="U2227" s="46"/>
      <c r="V2227" s="46"/>
      <c r="W2227" s="46"/>
      <c r="X2227" s="46"/>
      <c r="Y2227" s="46"/>
      <c r="Z2227" s="46"/>
    </row>
    <row r="2228" spans="1:26" ht="13.5" customHeight="1">
      <c r="A2228" s="233">
        <v>1119</v>
      </c>
      <c r="B2228" s="93" t="s">
        <v>843</v>
      </c>
      <c r="C2228" s="94" t="s">
        <v>68</v>
      </c>
      <c r="D2228" s="46"/>
      <c r="E2228" s="91"/>
      <c r="F2228" s="46"/>
      <c r="G2228" s="95">
        <v>0.91249999999999998</v>
      </c>
      <c r="H2228" s="308">
        <v>40</v>
      </c>
      <c r="I2228" s="97">
        <v>20</v>
      </c>
      <c r="J2228" s="110" t="s">
        <v>59</v>
      </c>
      <c r="K2228" s="46"/>
      <c r="L2228" s="42" t="str">
        <f t="shared" si="71"/>
        <v>20grams</v>
      </c>
      <c r="M2228" s="43">
        <f t="shared" si="72"/>
        <v>800</v>
      </c>
      <c r="N2228" s="44" t="str">
        <f t="shared" si="73"/>
        <v>800grams</v>
      </c>
      <c r="O2228" s="51">
        <f t="shared" si="79"/>
        <v>36.5</v>
      </c>
      <c r="P2228" s="46"/>
      <c r="Q2228" s="46"/>
      <c r="R2228" s="46"/>
      <c r="S2228" s="46"/>
      <c r="T2228" s="46"/>
      <c r="U2228" s="46"/>
      <c r="V2228" s="46"/>
      <c r="W2228" s="46"/>
      <c r="X2228" s="46"/>
      <c r="Y2228" s="46"/>
      <c r="Z2228" s="46"/>
    </row>
    <row r="2229" spans="1:26" ht="13.5" customHeight="1">
      <c r="A2229" s="233">
        <v>1120</v>
      </c>
      <c r="B2229" s="107" t="s">
        <v>845</v>
      </c>
      <c r="C2229" s="34" t="s">
        <v>47</v>
      </c>
      <c r="D2229" s="46"/>
      <c r="E2229" s="149" t="s">
        <v>846</v>
      </c>
      <c r="F2229" s="46"/>
      <c r="G2229" s="108">
        <v>1.25</v>
      </c>
      <c r="H2229" s="81">
        <v>300</v>
      </c>
      <c r="I2229" s="81">
        <v>1</v>
      </c>
      <c r="J2229" s="88" t="s">
        <v>37</v>
      </c>
      <c r="K2229" s="46"/>
      <c r="L2229" s="42" t="str">
        <f t="shared" si="71"/>
        <v>1pieces</v>
      </c>
      <c r="M2229" s="43">
        <f t="shared" si="72"/>
        <v>300</v>
      </c>
      <c r="N2229" s="44" t="str">
        <f t="shared" si="73"/>
        <v>300pieces</v>
      </c>
      <c r="O2229" s="51">
        <f t="shared" si="79"/>
        <v>375</v>
      </c>
      <c r="P2229" s="46"/>
      <c r="Q2229" s="46"/>
      <c r="R2229" s="46"/>
      <c r="S2229" s="46"/>
      <c r="T2229" s="46"/>
      <c r="U2229" s="46"/>
      <c r="V2229" s="46"/>
      <c r="W2229" s="46"/>
      <c r="X2229" s="46"/>
      <c r="Y2229" s="46"/>
      <c r="Z2229" s="46"/>
    </row>
    <row r="2230" spans="1:26" ht="13.5" customHeight="1">
      <c r="A2230" s="233">
        <v>1121</v>
      </c>
      <c r="B2230" s="107" t="s">
        <v>849</v>
      </c>
      <c r="C2230" s="34" t="s">
        <v>47</v>
      </c>
      <c r="D2230" s="46"/>
      <c r="E2230" s="149" t="s">
        <v>850</v>
      </c>
      <c r="F2230" s="46"/>
      <c r="G2230" s="108">
        <v>24.94</v>
      </c>
      <c r="H2230" s="81">
        <v>48</v>
      </c>
      <c r="I2230" s="81">
        <v>1</v>
      </c>
      <c r="J2230" s="88" t="s">
        <v>37</v>
      </c>
      <c r="K2230" s="46"/>
      <c r="L2230" s="42" t="str">
        <f t="shared" si="71"/>
        <v>1pieces</v>
      </c>
      <c r="M2230" s="43">
        <f t="shared" si="72"/>
        <v>48</v>
      </c>
      <c r="N2230" s="44" t="str">
        <f t="shared" si="73"/>
        <v>48pieces</v>
      </c>
      <c r="O2230" s="51">
        <f t="shared" si="79"/>
        <v>1197.1200000000001</v>
      </c>
      <c r="P2230" s="46"/>
      <c r="Q2230" s="46"/>
      <c r="R2230" s="46"/>
      <c r="S2230" s="46"/>
      <c r="T2230" s="46"/>
      <c r="U2230" s="46"/>
      <c r="V2230" s="46"/>
      <c r="W2230" s="46"/>
      <c r="X2230" s="46"/>
      <c r="Y2230" s="46"/>
      <c r="Z2230" s="46"/>
    </row>
    <row r="2231" spans="1:26" ht="13.5" customHeight="1">
      <c r="A2231" s="233">
        <v>1122</v>
      </c>
      <c r="B2231" s="79" t="s">
        <v>852</v>
      </c>
      <c r="C2231" s="34" t="s">
        <v>47</v>
      </c>
      <c r="D2231" s="46"/>
      <c r="E2231" s="50" t="s">
        <v>850</v>
      </c>
      <c r="F2231" s="46"/>
      <c r="G2231" s="180">
        <v>24.77</v>
      </c>
      <c r="H2231" s="81">
        <v>48</v>
      </c>
      <c r="I2231" s="81">
        <v>1</v>
      </c>
      <c r="J2231" s="121" t="s">
        <v>37</v>
      </c>
      <c r="K2231" s="46"/>
      <c r="L2231" s="42" t="str">
        <f t="shared" si="71"/>
        <v>1pieces</v>
      </c>
      <c r="M2231" s="43">
        <f t="shared" si="72"/>
        <v>48</v>
      </c>
      <c r="N2231" s="44" t="str">
        <f t="shared" si="73"/>
        <v>48pieces</v>
      </c>
      <c r="O2231" s="51">
        <f t="shared" si="79"/>
        <v>1188.96</v>
      </c>
      <c r="P2231" s="46"/>
      <c r="Q2231" s="46"/>
      <c r="R2231" s="46"/>
      <c r="S2231" s="46"/>
      <c r="T2231" s="46"/>
      <c r="U2231" s="46"/>
      <c r="V2231" s="46"/>
      <c r="W2231" s="46"/>
      <c r="X2231" s="46"/>
      <c r="Y2231" s="46"/>
      <c r="Z2231" s="46"/>
    </row>
    <row r="2232" spans="1:26" ht="13.5" customHeight="1">
      <c r="A2232" s="233">
        <v>1123</v>
      </c>
      <c r="B2232" s="79" t="s">
        <v>854</v>
      </c>
      <c r="C2232" s="34" t="s">
        <v>47</v>
      </c>
      <c r="D2232" s="46"/>
      <c r="E2232" s="50" t="s">
        <v>855</v>
      </c>
      <c r="F2232" s="46"/>
      <c r="G2232" s="108">
        <v>220</v>
      </c>
      <c r="H2232" s="81">
        <v>2</v>
      </c>
      <c r="I2232" s="81">
        <v>1</v>
      </c>
      <c r="J2232" s="121" t="s">
        <v>59</v>
      </c>
      <c r="K2232" s="46"/>
      <c r="L2232" s="42" t="str">
        <f t="shared" si="71"/>
        <v>1grams</v>
      </c>
      <c r="M2232" s="43">
        <f t="shared" si="72"/>
        <v>2</v>
      </c>
      <c r="N2232" s="44" t="str">
        <f t="shared" si="73"/>
        <v>2grams</v>
      </c>
      <c r="O2232" s="51">
        <f t="shared" si="79"/>
        <v>440</v>
      </c>
      <c r="P2232" s="46"/>
      <c r="Q2232" s="46"/>
      <c r="R2232" s="46"/>
      <c r="S2232" s="46"/>
      <c r="T2232" s="46"/>
      <c r="U2232" s="46"/>
      <c r="V2232" s="46"/>
      <c r="W2232" s="46"/>
      <c r="X2232" s="46"/>
      <c r="Y2232" s="46"/>
      <c r="Z2232" s="46"/>
    </row>
    <row r="2233" spans="1:26" ht="13.5" customHeight="1">
      <c r="A2233" s="233">
        <v>1124</v>
      </c>
      <c r="B2233" s="79" t="s">
        <v>870</v>
      </c>
      <c r="C2233" s="34" t="s">
        <v>47</v>
      </c>
      <c r="D2233" s="46"/>
      <c r="E2233" s="50" t="s">
        <v>871</v>
      </c>
      <c r="F2233" s="46"/>
      <c r="G2233" s="108">
        <v>450</v>
      </c>
      <c r="H2233" s="81">
        <v>1</v>
      </c>
      <c r="I2233" s="81">
        <v>1</v>
      </c>
      <c r="J2233" s="121" t="s">
        <v>59</v>
      </c>
      <c r="K2233" s="46"/>
      <c r="L2233" s="42" t="str">
        <f t="shared" si="71"/>
        <v>1grams</v>
      </c>
      <c r="M2233" s="43">
        <f t="shared" si="72"/>
        <v>1</v>
      </c>
      <c r="N2233" s="44" t="str">
        <f t="shared" si="73"/>
        <v>1grams</v>
      </c>
      <c r="O2233" s="51">
        <f t="shared" si="79"/>
        <v>450</v>
      </c>
      <c r="P2233" s="46"/>
      <c r="Q2233" s="46"/>
      <c r="R2233" s="46"/>
      <c r="S2233" s="46"/>
      <c r="T2233" s="46"/>
      <c r="U2233" s="46"/>
      <c r="V2233" s="46"/>
      <c r="W2233" s="46"/>
      <c r="X2233" s="46"/>
      <c r="Y2233" s="46"/>
      <c r="Z2233" s="46"/>
    </row>
    <row r="2234" spans="1:26" ht="13.5" customHeight="1">
      <c r="A2234" s="233">
        <v>1124</v>
      </c>
      <c r="B2234" s="79" t="s">
        <v>870</v>
      </c>
      <c r="C2234" s="94" t="s">
        <v>68</v>
      </c>
      <c r="D2234" s="46"/>
      <c r="E2234" s="116"/>
      <c r="F2234" s="46"/>
      <c r="G2234" s="95">
        <v>0.56000000000000005</v>
      </c>
      <c r="H2234" s="97">
        <v>500</v>
      </c>
      <c r="I2234" s="97">
        <v>500</v>
      </c>
      <c r="J2234" s="257" t="s">
        <v>59</v>
      </c>
      <c r="K2234" s="46"/>
      <c r="L2234" s="42" t="str">
        <f t="shared" si="71"/>
        <v>500grams</v>
      </c>
      <c r="M2234" s="43">
        <f t="shared" si="72"/>
        <v>250000</v>
      </c>
      <c r="N2234" s="44" t="str">
        <f t="shared" si="73"/>
        <v>250000grams</v>
      </c>
      <c r="O2234" s="51">
        <f t="shared" si="79"/>
        <v>280</v>
      </c>
      <c r="P2234" s="46"/>
      <c r="Q2234" s="46"/>
      <c r="R2234" s="46"/>
      <c r="S2234" s="46"/>
      <c r="T2234" s="46"/>
      <c r="U2234" s="46"/>
      <c r="V2234" s="46"/>
      <c r="W2234" s="46"/>
      <c r="X2234" s="46"/>
      <c r="Y2234" s="46"/>
      <c r="Z2234" s="46"/>
    </row>
    <row r="2235" spans="1:26" ht="13.5" customHeight="1">
      <c r="A2235" s="233">
        <v>1125</v>
      </c>
      <c r="B2235" s="79" t="s">
        <v>878</v>
      </c>
      <c r="C2235" s="34" t="s">
        <v>47</v>
      </c>
      <c r="D2235" s="46"/>
      <c r="E2235" s="50" t="s">
        <v>879</v>
      </c>
      <c r="F2235" s="46"/>
      <c r="G2235" s="38">
        <v>7.15</v>
      </c>
      <c r="H2235" s="39">
        <v>400</v>
      </c>
      <c r="I2235" s="39">
        <v>1</v>
      </c>
      <c r="J2235" s="168" t="s">
        <v>37</v>
      </c>
      <c r="K2235" s="46"/>
      <c r="L2235" s="42" t="str">
        <f t="shared" si="71"/>
        <v>1pieces</v>
      </c>
      <c r="M2235" s="43">
        <f t="shared" si="72"/>
        <v>400</v>
      </c>
      <c r="N2235" s="44" t="str">
        <f t="shared" si="73"/>
        <v>400pieces</v>
      </c>
      <c r="O2235" s="51">
        <f t="shared" si="79"/>
        <v>2860</v>
      </c>
      <c r="P2235" s="46"/>
      <c r="Q2235" s="46"/>
      <c r="R2235" s="46"/>
      <c r="S2235" s="46"/>
      <c r="T2235" s="46"/>
      <c r="U2235" s="46"/>
      <c r="V2235" s="46"/>
      <c r="W2235" s="46"/>
      <c r="X2235" s="46"/>
      <c r="Y2235" s="46"/>
      <c r="Z2235" s="46"/>
    </row>
    <row r="2236" spans="1:26" ht="13.5" customHeight="1">
      <c r="A2236" s="233">
        <v>1126</v>
      </c>
      <c r="B2236" s="79" t="s">
        <v>880</v>
      </c>
      <c r="C2236" s="34" t="s">
        <v>47</v>
      </c>
      <c r="D2236" s="46"/>
      <c r="E2236" s="50" t="s">
        <v>881</v>
      </c>
      <c r="F2236" s="46"/>
      <c r="G2236" s="38">
        <v>7.89</v>
      </c>
      <c r="H2236" s="39">
        <v>440</v>
      </c>
      <c r="I2236" s="39">
        <v>1</v>
      </c>
      <c r="J2236" s="168" t="s">
        <v>37</v>
      </c>
      <c r="K2236" s="46"/>
      <c r="L2236" s="42" t="str">
        <f t="shared" si="71"/>
        <v>1pieces</v>
      </c>
      <c r="M2236" s="43">
        <f t="shared" si="72"/>
        <v>440</v>
      </c>
      <c r="N2236" s="44" t="str">
        <f t="shared" si="73"/>
        <v>440pieces</v>
      </c>
      <c r="O2236" s="51">
        <f t="shared" si="79"/>
        <v>3471.6</v>
      </c>
      <c r="P2236" s="46"/>
      <c r="Q2236" s="46"/>
      <c r="R2236" s="46"/>
      <c r="S2236" s="46"/>
      <c r="T2236" s="46"/>
      <c r="U2236" s="46"/>
      <c r="V2236" s="46"/>
      <c r="W2236" s="46"/>
      <c r="X2236" s="46"/>
      <c r="Y2236" s="46"/>
      <c r="Z2236" s="46"/>
    </row>
    <row r="2237" spans="1:26" ht="13.5" customHeight="1">
      <c r="A2237" s="233">
        <v>1127</v>
      </c>
      <c r="B2237" s="79" t="s">
        <v>967</v>
      </c>
      <c r="C2237" s="34" t="s">
        <v>47</v>
      </c>
      <c r="D2237" s="46"/>
      <c r="E2237" s="50" t="s">
        <v>2665</v>
      </c>
      <c r="F2237" s="46"/>
      <c r="G2237" s="38">
        <v>20.54</v>
      </c>
      <c r="H2237" s="39">
        <v>7</v>
      </c>
      <c r="I2237" s="39">
        <v>1</v>
      </c>
      <c r="J2237" s="168" t="s">
        <v>37</v>
      </c>
      <c r="K2237" s="46"/>
      <c r="L2237" s="42" t="str">
        <f t="shared" si="71"/>
        <v>1pieces</v>
      </c>
      <c r="M2237" s="43">
        <f t="shared" si="72"/>
        <v>7</v>
      </c>
      <c r="N2237" s="44" t="str">
        <f t="shared" si="73"/>
        <v>7pieces</v>
      </c>
      <c r="O2237" s="51">
        <f t="shared" si="79"/>
        <v>143.78</v>
      </c>
      <c r="P2237" s="46"/>
      <c r="Q2237" s="46"/>
      <c r="R2237" s="46"/>
      <c r="S2237" s="46"/>
      <c r="T2237" s="46"/>
      <c r="U2237" s="46"/>
      <c r="V2237" s="46"/>
      <c r="W2237" s="46"/>
      <c r="X2237" s="46"/>
      <c r="Y2237" s="46"/>
      <c r="Z2237" s="46"/>
    </row>
    <row r="2238" spans="1:26" ht="13.5" customHeight="1">
      <c r="A2238" s="233">
        <v>1128</v>
      </c>
      <c r="B2238" s="57" t="s">
        <v>971</v>
      </c>
      <c r="C2238" s="34" t="s">
        <v>47</v>
      </c>
      <c r="D2238" s="46"/>
      <c r="E2238" s="116" t="s">
        <v>972</v>
      </c>
      <c r="F2238" s="46"/>
      <c r="G2238" s="38">
        <v>26.16</v>
      </c>
      <c r="H2238" s="39">
        <v>30</v>
      </c>
      <c r="I2238" s="39">
        <v>1</v>
      </c>
      <c r="J2238" s="168" t="s">
        <v>37</v>
      </c>
      <c r="K2238" s="46"/>
      <c r="L2238" s="42" t="str">
        <f t="shared" si="71"/>
        <v>1pieces</v>
      </c>
      <c r="M2238" s="43">
        <f t="shared" si="72"/>
        <v>30</v>
      </c>
      <c r="N2238" s="44" t="str">
        <f t="shared" si="73"/>
        <v>30pieces</v>
      </c>
      <c r="O2238" s="51">
        <f t="shared" si="79"/>
        <v>784.8</v>
      </c>
      <c r="P2238" s="46"/>
      <c r="Q2238" s="46"/>
      <c r="R2238" s="46"/>
      <c r="S2238" s="46"/>
      <c r="T2238" s="46"/>
      <c r="U2238" s="46"/>
      <c r="V2238" s="46"/>
      <c r="W2238" s="46"/>
      <c r="X2238" s="46"/>
      <c r="Y2238" s="46"/>
      <c r="Z2238" s="46"/>
    </row>
    <row r="2239" spans="1:26" ht="13.5" customHeight="1">
      <c r="A2239" s="233">
        <v>1129</v>
      </c>
      <c r="B2239" s="79" t="s">
        <v>1042</v>
      </c>
      <c r="C2239" s="34" t="s">
        <v>47</v>
      </c>
      <c r="D2239" s="46"/>
      <c r="E2239" s="50" t="s">
        <v>1043</v>
      </c>
      <c r="F2239" s="46"/>
      <c r="G2239" s="258">
        <v>7.51</v>
      </c>
      <c r="H2239" s="39">
        <v>320</v>
      </c>
      <c r="I2239" s="81">
        <v>1</v>
      </c>
      <c r="J2239" s="40" t="s">
        <v>37</v>
      </c>
      <c r="K2239" s="46"/>
      <c r="L2239" s="42" t="str">
        <f t="shared" si="71"/>
        <v>1pieces</v>
      </c>
      <c r="M2239" s="43">
        <f t="shared" si="72"/>
        <v>320</v>
      </c>
      <c r="N2239" s="44" t="str">
        <f t="shared" si="73"/>
        <v>320pieces</v>
      </c>
      <c r="O2239" s="51">
        <f t="shared" si="79"/>
        <v>2403.1999999999998</v>
      </c>
      <c r="P2239" s="46"/>
      <c r="Q2239" s="46"/>
      <c r="R2239" s="46"/>
      <c r="S2239" s="46"/>
      <c r="T2239" s="46"/>
      <c r="U2239" s="46"/>
      <c r="V2239" s="46"/>
      <c r="W2239" s="46"/>
      <c r="X2239" s="46"/>
      <c r="Y2239" s="46"/>
      <c r="Z2239" s="46"/>
    </row>
    <row r="2240" spans="1:26" ht="13.5" customHeight="1">
      <c r="A2240" s="233">
        <v>1130</v>
      </c>
      <c r="B2240" s="79" t="s">
        <v>1109</v>
      </c>
      <c r="C2240" s="34" t="s">
        <v>47</v>
      </c>
      <c r="D2240" s="46"/>
      <c r="E2240" s="50" t="s">
        <v>1110</v>
      </c>
      <c r="F2240" s="46"/>
      <c r="G2240" s="258">
        <v>47.3</v>
      </c>
      <c r="H2240" s="39">
        <v>5</v>
      </c>
      <c r="I2240" s="81">
        <v>1</v>
      </c>
      <c r="J2240" s="40" t="s">
        <v>37</v>
      </c>
      <c r="K2240" s="46"/>
      <c r="L2240" s="42" t="str">
        <f t="shared" si="71"/>
        <v>1pieces</v>
      </c>
      <c r="M2240" s="43">
        <f t="shared" si="72"/>
        <v>5</v>
      </c>
      <c r="N2240" s="44" t="str">
        <f t="shared" si="73"/>
        <v>5pieces</v>
      </c>
      <c r="O2240" s="51">
        <f t="shared" si="79"/>
        <v>236.5</v>
      </c>
      <c r="P2240" s="46"/>
      <c r="Q2240" s="46"/>
      <c r="R2240" s="46"/>
      <c r="S2240" s="46"/>
      <c r="T2240" s="46"/>
      <c r="U2240" s="46"/>
      <c r="V2240" s="46"/>
      <c r="W2240" s="46"/>
      <c r="X2240" s="46"/>
      <c r="Y2240" s="46"/>
      <c r="Z2240" s="46"/>
    </row>
    <row r="2241" spans="1:26" ht="13.5" customHeight="1">
      <c r="A2241" s="233">
        <v>1131</v>
      </c>
      <c r="B2241" s="57" t="s">
        <v>1144</v>
      </c>
      <c r="C2241" s="34" t="s">
        <v>47</v>
      </c>
      <c r="D2241" s="46"/>
      <c r="E2241" s="50" t="s">
        <v>1140</v>
      </c>
      <c r="F2241" s="46"/>
      <c r="G2241" s="108">
        <v>14</v>
      </c>
      <c r="H2241" s="81">
        <v>20</v>
      </c>
      <c r="I2241" s="81">
        <v>25</v>
      </c>
      <c r="J2241" s="40" t="s">
        <v>59</v>
      </c>
      <c r="K2241" s="46"/>
      <c r="L2241" s="42" t="str">
        <f t="shared" si="71"/>
        <v>25grams</v>
      </c>
      <c r="M2241" s="43">
        <f t="shared" si="72"/>
        <v>500</v>
      </c>
      <c r="N2241" s="44" t="str">
        <f t="shared" si="73"/>
        <v>500grams</v>
      </c>
      <c r="O2241" s="51">
        <f t="shared" si="79"/>
        <v>280</v>
      </c>
      <c r="P2241" s="46"/>
      <c r="Q2241" s="46"/>
      <c r="R2241" s="46"/>
      <c r="S2241" s="46"/>
      <c r="T2241" s="46"/>
      <c r="U2241" s="46"/>
      <c r="V2241" s="46"/>
      <c r="W2241" s="46"/>
      <c r="X2241" s="46"/>
      <c r="Y2241" s="46"/>
      <c r="Z2241" s="46"/>
    </row>
    <row r="2242" spans="1:26" ht="13.5" customHeight="1">
      <c r="A2242" s="233">
        <v>1132</v>
      </c>
      <c r="B2242" s="107" t="s">
        <v>1181</v>
      </c>
      <c r="C2242" s="34" t="s">
        <v>47</v>
      </c>
      <c r="D2242" s="46"/>
      <c r="E2242" s="149" t="s">
        <v>1176</v>
      </c>
      <c r="F2242" s="46"/>
      <c r="G2242" s="108">
        <v>5.79</v>
      </c>
      <c r="H2242" s="81">
        <v>200</v>
      </c>
      <c r="I2242" s="81">
        <v>1</v>
      </c>
      <c r="J2242" s="40" t="s">
        <v>37</v>
      </c>
      <c r="K2242" s="46"/>
      <c r="L2242" s="42" t="str">
        <f t="shared" si="71"/>
        <v>1pieces</v>
      </c>
      <c r="M2242" s="43">
        <f t="shared" si="72"/>
        <v>200</v>
      </c>
      <c r="N2242" s="44" t="str">
        <f t="shared" si="73"/>
        <v>200pieces</v>
      </c>
      <c r="O2242" s="51">
        <f t="shared" si="79"/>
        <v>1158</v>
      </c>
      <c r="P2242" s="46"/>
      <c r="Q2242" s="46"/>
      <c r="R2242" s="46"/>
      <c r="S2242" s="46"/>
      <c r="T2242" s="46"/>
      <c r="U2242" s="46"/>
      <c r="V2242" s="46"/>
      <c r="W2242" s="46"/>
      <c r="X2242" s="46"/>
      <c r="Y2242" s="46"/>
      <c r="Z2242" s="46"/>
    </row>
    <row r="2243" spans="1:26" ht="13.5" customHeight="1">
      <c r="A2243" s="233">
        <v>1133</v>
      </c>
      <c r="B2243" s="107" t="s">
        <v>1182</v>
      </c>
      <c r="C2243" s="34" t="s">
        <v>47</v>
      </c>
      <c r="D2243" s="46"/>
      <c r="E2243" s="149" t="s">
        <v>1176</v>
      </c>
      <c r="F2243" s="46"/>
      <c r="G2243" s="108">
        <v>5.79</v>
      </c>
      <c r="H2243" s="81">
        <v>220</v>
      </c>
      <c r="I2243" s="81">
        <v>1</v>
      </c>
      <c r="J2243" s="40" t="s">
        <v>37</v>
      </c>
      <c r="K2243" s="46"/>
      <c r="L2243" s="42" t="str">
        <f t="shared" si="71"/>
        <v>1pieces</v>
      </c>
      <c r="M2243" s="43">
        <f t="shared" si="72"/>
        <v>220</v>
      </c>
      <c r="N2243" s="44" t="str">
        <f t="shared" si="73"/>
        <v>220pieces</v>
      </c>
      <c r="O2243" s="51">
        <f t="shared" si="79"/>
        <v>1273.8</v>
      </c>
      <c r="P2243" s="46"/>
      <c r="Q2243" s="46"/>
      <c r="R2243" s="46"/>
      <c r="S2243" s="46"/>
      <c r="T2243" s="46"/>
      <c r="U2243" s="46"/>
      <c r="V2243" s="46"/>
      <c r="W2243" s="46"/>
      <c r="X2243" s="46"/>
      <c r="Y2243" s="46"/>
      <c r="Z2243" s="46"/>
    </row>
    <row r="2244" spans="1:26" ht="13.5" customHeight="1">
      <c r="A2244" s="233">
        <v>1134</v>
      </c>
      <c r="B2244" s="107" t="s">
        <v>1190</v>
      </c>
      <c r="C2244" s="34" t="s">
        <v>47</v>
      </c>
      <c r="D2244" s="46"/>
      <c r="E2244" s="149" t="s">
        <v>1191</v>
      </c>
      <c r="F2244" s="46"/>
      <c r="G2244" s="108">
        <v>6.56</v>
      </c>
      <c r="H2244" s="81">
        <v>28</v>
      </c>
      <c r="I2244" s="81">
        <v>1</v>
      </c>
      <c r="J2244" s="40" t="s">
        <v>37</v>
      </c>
      <c r="K2244" s="46"/>
      <c r="L2244" s="42" t="str">
        <f t="shared" si="71"/>
        <v>1pieces</v>
      </c>
      <c r="M2244" s="43">
        <f t="shared" si="72"/>
        <v>28</v>
      </c>
      <c r="N2244" s="44" t="str">
        <f t="shared" si="73"/>
        <v>28pieces</v>
      </c>
      <c r="O2244" s="51">
        <f t="shared" si="79"/>
        <v>183.67999999999998</v>
      </c>
      <c r="P2244" s="46"/>
      <c r="Q2244" s="46"/>
      <c r="R2244" s="46"/>
      <c r="S2244" s="46"/>
      <c r="T2244" s="46"/>
      <c r="U2244" s="46"/>
      <c r="V2244" s="46"/>
      <c r="W2244" s="46"/>
      <c r="X2244" s="46"/>
      <c r="Y2244" s="46"/>
      <c r="Z2244" s="46"/>
    </row>
    <row r="2245" spans="1:26" ht="13.5" customHeight="1">
      <c r="A2245" s="233">
        <v>1135</v>
      </c>
      <c r="B2245" s="107" t="s">
        <v>1212</v>
      </c>
      <c r="C2245" s="34" t="s">
        <v>47</v>
      </c>
      <c r="D2245" s="46"/>
      <c r="E2245" s="149" t="s">
        <v>1180</v>
      </c>
      <c r="F2245" s="46"/>
      <c r="G2245" s="108">
        <v>5.8</v>
      </c>
      <c r="H2245" s="81">
        <v>200</v>
      </c>
      <c r="I2245" s="81">
        <v>1</v>
      </c>
      <c r="J2245" s="40" t="s">
        <v>37</v>
      </c>
      <c r="K2245" s="46"/>
      <c r="L2245" s="42" t="str">
        <f t="shared" si="71"/>
        <v>1pieces</v>
      </c>
      <c r="M2245" s="43">
        <f t="shared" si="72"/>
        <v>200</v>
      </c>
      <c r="N2245" s="44" t="str">
        <f t="shared" si="73"/>
        <v>200pieces</v>
      </c>
      <c r="O2245" s="51">
        <f t="shared" si="79"/>
        <v>1160</v>
      </c>
      <c r="P2245" s="46"/>
      <c r="Q2245" s="46"/>
      <c r="R2245" s="46"/>
      <c r="S2245" s="46"/>
      <c r="T2245" s="46"/>
      <c r="U2245" s="46"/>
      <c r="V2245" s="46"/>
      <c r="W2245" s="46"/>
      <c r="X2245" s="46"/>
      <c r="Y2245" s="46"/>
      <c r="Z2245" s="46"/>
    </row>
    <row r="2246" spans="1:26" ht="13.5" customHeight="1">
      <c r="A2246" s="233">
        <v>1136</v>
      </c>
      <c r="B2246" s="107" t="s">
        <v>1271</v>
      </c>
      <c r="C2246" s="34" t="s">
        <v>47</v>
      </c>
      <c r="D2246" s="46"/>
      <c r="E2246" s="149" t="s">
        <v>1272</v>
      </c>
      <c r="F2246" s="46"/>
      <c r="G2246" s="38">
        <v>390</v>
      </c>
      <c r="H2246" s="39">
        <v>0.7</v>
      </c>
      <c r="I2246" s="81">
        <v>1</v>
      </c>
      <c r="J2246" s="121" t="s">
        <v>29</v>
      </c>
      <c r="K2246" s="46"/>
      <c r="L2246" s="42" t="str">
        <f t="shared" si="71"/>
        <v>1ml</v>
      </c>
      <c r="M2246" s="43">
        <f t="shared" si="72"/>
        <v>0.7</v>
      </c>
      <c r="N2246" s="44" t="str">
        <f t="shared" si="73"/>
        <v>0.7ml</v>
      </c>
      <c r="O2246" s="51">
        <f t="shared" si="79"/>
        <v>273</v>
      </c>
      <c r="P2246" s="46"/>
      <c r="Q2246" s="46"/>
      <c r="R2246" s="46"/>
      <c r="S2246" s="46"/>
      <c r="T2246" s="46"/>
      <c r="U2246" s="46"/>
      <c r="V2246" s="46"/>
      <c r="W2246" s="46"/>
      <c r="X2246" s="46"/>
      <c r="Y2246" s="46"/>
      <c r="Z2246" s="46"/>
    </row>
    <row r="2247" spans="1:26" ht="13.5" customHeight="1">
      <c r="A2247" s="233">
        <v>1137</v>
      </c>
      <c r="B2247" s="107" t="s">
        <v>1273</v>
      </c>
      <c r="C2247" s="34" t="s">
        <v>47</v>
      </c>
      <c r="D2247" s="46"/>
      <c r="E2247" s="149" t="s">
        <v>1266</v>
      </c>
      <c r="F2247" s="46"/>
      <c r="G2247" s="108">
        <v>64</v>
      </c>
      <c r="H2247" s="81">
        <v>8</v>
      </c>
      <c r="I2247" s="81">
        <v>1</v>
      </c>
      <c r="J2247" s="40" t="s">
        <v>37</v>
      </c>
      <c r="K2247" s="46"/>
      <c r="L2247" s="42" t="str">
        <f t="shared" si="71"/>
        <v>1pieces</v>
      </c>
      <c r="M2247" s="43">
        <f t="shared" si="72"/>
        <v>8</v>
      </c>
      <c r="N2247" s="44" t="str">
        <f t="shared" si="73"/>
        <v>8pieces</v>
      </c>
      <c r="O2247" s="51">
        <f t="shared" si="79"/>
        <v>512</v>
      </c>
      <c r="P2247" s="46"/>
      <c r="Q2247" s="46"/>
      <c r="R2247" s="46"/>
      <c r="S2247" s="46"/>
      <c r="T2247" s="46"/>
      <c r="U2247" s="46"/>
      <c r="V2247" s="46"/>
      <c r="W2247" s="46"/>
      <c r="X2247" s="46"/>
      <c r="Y2247" s="46"/>
      <c r="Z2247" s="46"/>
    </row>
    <row r="2248" spans="1:26" ht="13.5" customHeight="1">
      <c r="A2248" s="233">
        <v>1138</v>
      </c>
      <c r="B2248" s="107" t="s">
        <v>1469</v>
      </c>
      <c r="C2248" s="34" t="s">
        <v>47</v>
      </c>
      <c r="D2248" s="46"/>
      <c r="E2248" s="149" t="s">
        <v>1470</v>
      </c>
      <c r="F2248" s="46"/>
      <c r="G2248" s="108">
        <v>5.59</v>
      </c>
      <c r="H2248" s="81">
        <v>400</v>
      </c>
      <c r="I2248" s="81">
        <v>1</v>
      </c>
      <c r="J2248" s="40" t="s">
        <v>37</v>
      </c>
      <c r="K2248" s="46"/>
      <c r="L2248" s="42" t="str">
        <f t="shared" si="71"/>
        <v>1pieces</v>
      </c>
      <c r="M2248" s="43">
        <f t="shared" si="72"/>
        <v>400</v>
      </c>
      <c r="N2248" s="44" t="str">
        <f t="shared" si="73"/>
        <v>400pieces</v>
      </c>
      <c r="O2248" s="51">
        <f t="shared" si="79"/>
        <v>2236</v>
      </c>
      <c r="P2248" s="46"/>
      <c r="Q2248" s="46"/>
      <c r="R2248" s="46"/>
      <c r="S2248" s="46"/>
      <c r="T2248" s="46"/>
      <c r="U2248" s="46"/>
      <c r="V2248" s="46"/>
      <c r="W2248" s="46"/>
      <c r="X2248" s="46"/>
      <c r="Y2248" s="46"/>
      <c r="Z2248" s="46"/>
    </row>
    <row r="2249" spans="1:26" ht="13.5" customHeight="1">
      <c r="A2249" s="233">
        <v>1139</v>
      </c>
      <c r="B2249" s="107" t="s">
        <v>1479</v>
      </c>
      <c r="C2249" s="34" t="s">
        <v>47</v>
      </c>
      <c r="D2249" s="46"/>
      <c r="E2249" s="149" t="s">
        <v>1478</v>
      </c>
      <c r="F2249" s="46"/>
      <c r="G2249" s="108">
        <v>5.5</v>
      </c>
      <c r="H2249" s="81">
        <v>300</v>
      </c>
      <c r="I2249" s="81">
        <v>1</v>
      </c>
      <c r="J2249" s="40" t="s">
        <v>37</v>
      </c>
      <c r="K2249" s="46"/>
      <c r="L2249" s="42" t="str">
        <f t="shared" si="71"/>
        <v>1pieces</v>
      </c>
      <c r="M2249" s="43">
        <f t="shared" si="72"/>
        <v>300</v>
      </c>
      <c r="N2249" s="44" t="str">
        <f t="shared" si="73"/>
        <v>300pieces</v>
      </c>
      <c r="O2249" s="51">
        <f t="shared" si="79"/>
        <v>1650</v>
      </c>
      <c r="P2249" s="46"/>
      <c r="Q2249" s="46"/>
      <c r="R2249" s="46"/>
      <c r="S2249" s="46"/>
      <c r="T2249" s="46"/>
      <c r="U2249" s="46"/>
      <c r="V2249" s="46"/>
      <c r="W2249" s="46"/>
      <c r="X2249" s="46"/>
      <c r="Y2249" s="46"/>
      <c r="Z2249" s="46"/>
    </row>
    <row r="2250" spans="1:26" ht="13.5" customHeight="1">
      <c r="A2250" s="233">
        <v>1140</v>
      </c>
      <c r="B2250" s="107" t="s">
        <v>1556</v>
      </c>
      <c r="C2250" s="34" t="s">
        <v>47</v>
      </c>
      <c r="D2250" s="46"/>
      <c r="E2250" s="149" t="s">
        <v>1557</v>
      </c>
      <c r="F2250" s="46"/>
      <c r="G2250" s="108">
        <v>110.25</v>
      </c>
      <c r="H2250" s="81">
        <v>0.87</v>
      </c>
      <c r="I2250" s="81">
        <v>1</v>
      </c>
      <c r="J2250" s="40" t="s">
        <v>59</v>
      </c>
      <c r="K2250" s="46"/>
      <c r="L2250" s="42" t="str">
        <f t="shared" si="71"/>
        <v>1grams</v>
      </c>
      <c r="M2250" s="43">
        <f t="shared" si="72"/>
        <v>0.87</v>
      </c>
      <c r="N2250" s="44" t="str">
        <f t="shared" si="73"/>
        <v>0.87grams</v>
      </c>
      <c r="O2250" s="51">
        <f t="shared" si="79"/>
        <v>95.917500000000004</v>
      </c>
      <c r="P2250" s="46"/>
      <c r="Q2250" s="46"/>
      <c r="R2250" s="46"/>
      <c r="S2250" s="46"/>
      <c r="T2250" s="46"/>
      <c r="U2250" s="46"/>
      <c r="V2250" s="46"/>
      <c r="W2250" s="46"/>
      <c r="X2250" s="46"/>
      <c r="Y2250" s="46"/>
      <c r="Z2250" s="46"/>
    </row>
    <row r="2251" spans="1:26" ht="13.5" customHeight="1">
      <c r="A2251" s="233">
        <v>1141</v>
      </c>
      <c r="B2251" s="93" t="s">
        <v>1561</v>
      </c>
      <c r="C2251" s="34" t="s">
        <v>47</v>
      </c>
      <c r="D2251" s="46"/>
      <c r="E2251" s="149" t="s">
        <v>1562</v>
      </c>
      <c r="F2251" s="46"/>
      <c r="G2251" s="108">
        <v>67.5</v>
      </c>
      <c r="H2251" s="81">
        <v>2</v>
      </c>
      <c r="I2251" s="81">
        <v>1</v>
      </c>
      <c r="J2251" s="40" t="s">
        <v>59</v>
      </c>
      <c r="K2251" s="46"/>
      <c r="L2251" s="42" t="str">
        <f t="shared" si="71"/>
        <v>1grams</v>
      </c>
      <c r="M2251" s="43">
        <f t="shared" si="72"/>
        <v>2</v>
      </c>
      <c r="N2251" s="44" t="str">
        <f t="shared" si="73"/>
        <v>2grams</v>
      </c>
      <c r="O2251" s="51">
        <f t="shared" si="79"/>
        <v>135</v>
      </c>
      <c r="P2251" s="46"/>
      <c r="Q2251" s="46"/>
      <c r="R2251" s="46"/>
      <c r="S2251" s="46"/>
      <c r="T2251" s="46"/>
      <c r="U2251" s="46"/>
      <c r="V2251" s="46"/>
      <c r="W2251" s="46"/>
      <c r="X2251" s="46"/>
      <c r="Y2251" s="46"/>
      <c r="Z2251" s="46"/>
    </row>
    <row r="2252" spans="1:26" ht="13.5" customHeight="1">
      <c r="A2252" s="233">
        <v>1142</v>
      </c>
      <c r="B2252" s="57" t="s">
        <v>1574</v>
      </c>
      <c r="C2252" s="34" t="s">
        <v>47</v>
      </c>
      <c r="D2252" s="46"/>
      <c r="E2252" s="50" t="s">
        <v>1575</v>
      </c>
      <c r="F2252" s="46"/>
      <c r="G2252" s="180">
        <v>99</v>
      </c>
      <c r="H2252" s="81">
        <v>0.80600000000000005</v>
      </c>
      <c r="I2252" s="81">
        <v>1</v>
      </c>
      <c r="J2252" s="40" t="s">
        <v>59</v>
      </c>
      <c r="K2252" s="46"/>
      <c r="L2252" s="42" t="str">
        <f t="shared" si="71"/>
        <v>1grams</v>
      </c>
      <c r="M2252" s="43">
        <f t="shared" si="72"/>
        <v>0.80600000000000005</v>
      </c>
      <c r="N2252" s="44" t="str">
        <f t="shared" si="73"/>
        <v>0.806grams</v>
      </c>
      <c r="O2252" s="51">
        <f t="shared" si="79"/>
        <v>79.794000000000011</v>
      </c>
      <c r="P2252" s="46"/>
      <c r="Q2252" s="46"/>
      <c r="R2252" s="46"/>
      <c r="S2252" s="46"/>
      <c r="T2252" s="46"/>
      <c r="U2252" s="46"/>
      <c r="V2252" s="46"/>
      <c r="W2252" s="46"/>
      <c r="X2252" s="46"/>
      <c r="Y2252" s="46"/>
      <c r="Z2252" s="46"/>
    </row>
    <row r="2253" spans="1:26" ht="13.5" customHeight="1">
      <c r="A2253" s="233">
        <v>1143</v>
      </c>
      <c r="B2253" s="79" t="s">
        <v>1598</v>
      </c>
      <c r="C2253" s="34" t="s">
        <v>47</v>
      </c>
      <c r="D2253" s="46"/>
      <c r="E2253" s="50" t="s">
        <v>1599</v>
      </c>
      <c r="F2253" s="46"/>
      <c r="G2253" s="108">
        <v>51.9</v>
      </c>
      <c r="H2253" s="81">
        <v>5.19</v>
      </c>
      <c r="I2253" s="81">
        <v>1</v>
      </c>
      <c r="J2253" s="88" t="s">
        <v>37</v>
      </c>
      <c r="K2253" s="46"/>
      <c r="L2253" s="42" t="str">
        <f t="shared" si="71"/>
        <v>1pieces</v>
      </c>
      <c r="M2253" s="43">
        <f t="shared" si="72"/>
        <v>5.19</v>
      </c>
      <c r="N2253" s="44" t="str">
        <f t="shared" si="73"/>
        <v>5.19pieces</v>
      </c>
      <c r="O2253" s="51">
        <f t="shared" si="79"/>
        <v>269.36099999999999</v>
      </c>
      <c r="P2253" s="46"/>
      <c r="Q2253" s="46"/>
      <c r="R2253" s="46"/>
      <c r="S2253" s="46"/>
      <c r="T2253" s="46"/>
      <c r="U2253" s="46"/>
      <c r="V2253" s="46"/>
      <c r="W2253" s="46"/>
      <c r="X2253" s="46"/>
      <c r="Y2253" s="46"/>
      <c r="Z2253" s="46"/>
    </row>
    <row r="2254" spans="1:26" ht="13.5" customHeight="1">
      <c r="A2254" s="233">
        <v>1144</v>
      </c>
      <c r="B2254" s="79" t="s">
        <v>1643</v>
      </c>
      <c r="C2254" s="34" t="s">
        <v>47</v>
      </c>
      <c r="D2254" s="46"/>
      <c r="E2254" s="50" t="s">
        <v>1644</v>
      </c>
      <c r="F2254" s="46"/>
      <c r="G2254" s="108">
        <v>198</v>
      </c>
      <c r="H2254" s="81">
        <v>2</v>
      </c>
      <c r="I2254" s="81">
        <v>1</v>
      </c>
      <c r="J2254" s="40" t="s">
        <v>59</v>
      </c>
      <c r="K2254" s="46"/>
      <c r="L2254" s="42" t="str">
        <f t="shared" si="71"/>
        <v>1grams</v>
      </c>
      <c r="M2254" s="43">
        <f t="shared" si="72"/>
        <v>2</v>
      </c>
      <c r="N2254" s="44" t="str">
        <f t="shared" si="73"/>
        <v>2grams</v>
      </c>
      <c r="O2254" s="51">
        <f t="shared" si="79"/>
        <v>396</v>
      </c>
      <c r="P2254" s="46"/>
      <c r="Q2254" s="46"/>
      <c r="R2254" s="46"/>
      <c r="S2254" s="46"/>
      <c r="T2254" s="46"/>
      <c r="U2254" s="46"/>
      <c r="V2254" s="46"/>
      <c r="W2254" s="46"/>
      <c r="X2254" s="46"/>
      <c r="Y2254" s="46"/>
      <c r="Z2254" s="46"/>
    </row>
    <row r="2255" spans="1:26" ht="13.5" customHeight="1">
      <c r="A2255" s="233">
        <v>1145</v>
      </c>
      <c r="B2255" s="79" t="s">
        <v>1778</v>
      </c>
      <c r="C2255" s="34" t="s">
        <v>47</v>
      </c>
      <c r="D2255" s="46"/>
      <c r="E2255" s="116" t="s">
        <v>1779</v>
      </c>
      <c r="F2255" s="46"/>
      <c r="G2255" s="108">
        <v>19</v>
      </c>
      <c r="H2255" s="81">
        <v>30</v>
      </c>
      <c r="I2255" s="81">
        <v>1</v>
      </c>
      <c r="J2255" s="40" t="s">
        <v>59</v>
      </c>
      <c r="K2255" s="46"/>
      <c r="L2255" s="42" t="str">
        <f t="shared" si="71"/>
        <v>1grams</v>
      </c>
      <c r="M2255" s="43">
        <f t="shared" si="72"/>
        <v>30</v>
      </c>
      <c r="N2255" s="44" t="str">
        <f t="shared" si="73"/>
        <v>30grams</v>
      </c>
      <c r="O2255" s="51">
        <f t="shared" si="79"/>
        <v>570</v>
      </c>
      <c r="P2255" s="46"/>
      <c r="Q2255" s="46"/>
      <c r="R2255" s="46"/>
      <c r="S2255" s="46"/>
      <c r="T2255" s="46"/>
      <c r="U2255" s="46"/>
      <c r="V2255" s="46"/>
      <c r="W2255" s="46"/>
      <c r="X2255" s="46"/>
      <c r="Y2255" s="46"/>
      <c r="Z2255" s="46"/>
    </row>
    <row r="2256" spans="1:26" ht="13.5" customHeight="1">
      <c r="A2256" s="233">
        <v>1146</v>
      </c>
      <c r="B2256" s="79" t="s">
        <v>1786</v>
      </c>
      <c r="C2256" s="34" t="s">
        <v>47</v>
      </c>
      <c r="D2256" s="46"/>
      <c r="E2256" s="62" t="s">
        <v>1787</v>
      </c>
      <c r="F2256" s="46"/>
      <c r="G2256" s="108">
        <v>8.51</v>
      </c>
      <c r="H2256" s="81">
        <v>250</v>
      </c>
      <c r="I2256" s="85">
        <v>1</v>
      </c>
      <c r="J2256" s="88" t="s">
        <v>37</v>
      </c>
      <c r="K2256" s="46"/>
      <c r="L2256" s="42" t="str">
        <f t="shared" si="71"/>
        <v>1pieces</v>
      </c>
      <c r="M2256" s="43">
        <f t="shared" si="72"/>
        <v>250</v>
      </c>
      <c r="N2256" s="44" t="str">
        <f t="shared" si="73"/>
        <v>250pieces</v>
      </c>
      <c r="O2256" s="51">
        <f t="shared" si="79"/>
        <v>2127.5</v>
      </c>
      <c r="P2256" s="46"/>
      <c r="Q2256" s="46"/>
      <c r="R2256" s="46"/>
      <c r="S2256" s="46"/>
      <c r="T2256" s="46"/>
      <c r="U2256" s="46"/>
      <c r="V2256" s="46"/>
      <c r="W2256" s="46"/>
      <c r="X2256" s="46"/>
      <c r="Y2256" s="46"/>
      <c r="Z2256" s="46"/>
    </row>
    <row r="2257" spans="1:26" ht="13.5" customHeight="1">
      <c r="A2257" s="233">
        <v>1147</v>
      </c>
      <c r="B2257" s="608" t="s">
        <v>1817</v>
      </c>
      <c r="C2257" s="34" t="s">
        <v>47</v>
      </c>
      <c r="D2257" s="46"/>
      <c r="E2257" s="116" t="s">
        <v>494</v>
      </c>
      <c r="F2257" s="46"/>
      <c r="G2257" s="108">
        <v>8.9700000000000006</v>
      </c>
      <c r="H2257" s="81">
        <v>275</v>
      </c>
      <c r="I2257" s="81">
        <v>1</v>
      </c>
      <c r="J2257" s="40" t="s">
        <v>37</v>
      </c>
      <c r="K2257" s="46"/>
      <c r="L2257" s="42" t="str">
        <f t="shared" si="71"/>
        <v>1pieces</v>
      </c>
      <c r="M2257" s="43">
        <f t="shared" si="72"/>
        <v>275</v>
      </c>
      <c r="N2257" s="44" t="str">
        <f t="shared" si="73"/>
        <v>275pieces</v>
      </c>
      <c r="O2257" s="51">
        <f t="shared" si="79"/>
        <v>2466.75</v>
      </c>
      <c r="P2257" s="46"/>
      <c r="Q2257" s="46"/>
      <c r="R2257" s="46"/>
      <c r="S2257" s="46"/>
      <c r="T2257" s="46"/>
      <c r="U2257" s="46"/>
      <c r="V2257" s="46"/>
      <c r="W2257" s="46"/>
      <c r="X2257" s="46"/>
      <c r="Y2257" s="46"/>
      <c r="Z2257" s="46"/>
    </row>
    <row r="2258" spans="1:26" ht="13.5" customHeight="1">
      <c r="A2258" s="233">
        <v>1148</v>
      </c>
      <c r="B2258" s="187" t="s">
        <v>1892</v>
      </c>
      <c r="C2258" s="34" t="s">
        <v>47</v>
      </c>
      <c r="D2258" s="46"/>
      <c r="E2258" s="50" t="s">
        <v>1893</v>
      </c>
      <c r="F2258" s="46"/>
      <c r="G2258" s="108">
        <v>15.24</v>
      </c>
      <c r="H2258" s="81">
        <v>80</v>
      </c>
      <c r="I2258" s="81">
        <v>1</v>
      </c>
      <c r="J2258" s="40" t="s">
        <v>37</v>
      </c>
      <c r="K2258" s="46"/>
      <c r="L2258" s="42" t="str">
        <f t="shared" si="71"/>
        <v>1pieces</v>
      </c>
      <c r="M2258" s="43">
        <f t="shared" si="72"/>
        <v>80</v>
      </c>
      <c r="N2258" s="44" t="str">
        <f t="shared" si="73"/>
        <v>80pieces</v>
      </c>
      <c r="O2258" s="51">
        <f t="shared" si="79"/>
        <v>1219.2</v>
      </c>
      <c r="P2258" s="46"/>
      <c r="Q2258" s="46"/>
      <c r="R2258" s="46"/>
      <c r="S2258" s="46"/>
      <c r="T2258" s="46"/>
      <c r="U2258" s="46"/>
      <c r="V2258" s="46"/>
      <c r="W2258" s="46"/>
      <c r="X2258" s="46"/>
      <c r="Y2258" s="46"/>
      <c r="Z2258" s="46"/>
    </row>
    <row r="2259" spans="1:26" ht="13.5" customHeight="1">
      <c r="A2259" s="233">
        <v>1149</v>
      </c>
      <c r="B2259" s="187" t="s">
        <v>1901</v>
      </c>
      <c r="C2259" s="34" t="s">
        <v>47</v>
      </c>
      <c r="D2259" s="46"/>
      <c r="E2259" s="50" t="s">
        <v>1902</v>
      </c>
      <c r="F2259" s="46"/>
      <c r="G2259" s="108">
        <v>28.06</v>
      </c>
      <c r="H2259" s="81">
        <v>30</v>
      </c>
      <c r="I2259" s="81">
        <v>1</v>
      </c>
      <c r="J2259" s="40" t="s">
        <v>37</v>
      </c>
      <c r="K2259" s="46"/>
      <c r="L2259" s="42" t="str">
        <f t="shared" si="71"/>
        <v>1pieces</v>
      </c>
      <c r="M2259" s="43">
        <f t="shared" si="72"/>
        <v>30</v>
      </c>
      <c r="N2259" s="44" t="str">
        <f t="shared" si="73"/>
        <v>30pieces</v>
      </c>
      <c r="O2259" s="51">
        <f t="shared" si="79"/>
        <v>841.8</v>
      </c>
      <c r="P2259" s="46"/>
      <c r="Q2259" s="46"/>
      <c r="R2259" s="46"/>
      <c r="S2259" s="46"/>
      <c r="T2259" s="46"/>
      <c r="U2259" s="46"/>
      <c r="V2259" s="46"/>
      <c r="W2259" s="46"/>
      <c r="X2259" s="46"/>
      <c r="Y2259" s="46"/>
      <c r="Z2259" s="46"/>
    </row>
    <row r="2260" spans="1:26" ht="13.5" customHeight="1">
      <c r="A2260" s="233">
        <v>1150</v>
      </c>
      <c r="B2260" s="79" t="s">
        <v>1928</v>
      </c>
      <c r="C2260" s="34" t="s">
        <v>47</v>
      </c>
      <c r="D2260" s="46"/>
      <c r="E2260" s="50" t="s">
        <v>185</v>
      </c>
      <c r="F2260" s="46"/>
      <c r="G2260" s="180">
        <v>205</v>
      </c>
      <c r="H2260" s="81">
        <v>12</v>
      </c>
      <c r="I2260" s="81">
        <v>1</v>
      </c>
      <c r="J2260" s="40" t="s">
        <v>59</v>
      </c>
      <c r="K2260" s="46"/>
      <c r="L2260" s="42" t="str">
        <f t="shared" si="71"/>
        <v>1grams</v>
      </c>
      <c r="M2260" s="43">
        <f t="shared" si="72"/>
        <v>12</v>
      </c>
      <c r="N2260" s="44" t="str">
        <f t="shared" si="73"/>
        <v>12grams</v>
      </c>
      <c r="O2260" s="51">
        <f t="shared" si="79"/>
        <v>2460</v>
      </c>
      <c r="P2260" s="46"/>
      <c r="Q2260" s="46"/>
      <c r="R2260" s="46"/>
      <c r="S2260" s="46"/>
      <c r="T2260" s="46"/>
      <c r="U2260" s="46"/>
      <c r="V2260" s="46"/>
      <c r="W2260" s="46"/>
      <c r="X2260" s="46"/>
      <c r="Y2260" s="46"/>
      <c r="Z2260" s="46"/>
    </row>
    <row r="2261" spans="1:26" ht="13.5" customHeight="1">
      <c r="A2261" s="233">
        <v>1151</v>
      </c>
      <c r="B2261" s="376" t="s">
        <v>1947</v>
      </c>
      <c r="C2261" s="34" t="s">
        <v>47</v>
      </c>
      <c r="D2261" s="46"/>
      <c r="E2261" s="50" t="s">
        <v>1948</v>
      </c>
      <c r="F2261" s="46"/>
      <c r="G2261" s="108">
        <v>59.8</v>
      </c>
      <c r="H2261" s="81">
        <v>1</v>
      </c>
      <c r="I2261" s="81">
        <v>1</v>
      </c>
      <c r="J2261" s="40" t="s">
        <v>59</v>
      </c>
      <c r="K2261" s="46"/>
      <c r="L2261" s="42" t="str">
        <f t="shared" si="71"/>
        <v>1grams</v>
      </c>
      <c r="M2261" s="43">
        <f t="shared" si="72"/>
        <v>1</v>
      </c>
      <c r="N2261" s="44" t="str">
        <f t="shared" si="73"/>
        <v>1grams</v>
      </c>
      <c r="O2261" s="51">
        <f t="shared" si="79"/>
        <v>59.8</v>
      </c>
      <c r="P2261" s="46"/>
      <c r="Q2261" s="46"/>
      <c r="R2261" s="46"/>
      <c r="S2261" s="46"/>
      <c r="T2261" s="46"/>
      <c r="U2261" s="46"/>
      <c r="V2261" s="46"/>
      <c r="W2261" s="46"/>
      <c r="X2261" s="46"/>
      <c r="Y2261" s="46"/>
      <c r="Z2261" s="46"/>
    </row>
    <row r="2262" spans="1:26" ht="13.5" customHeight="1">
      <c r="A2262" s="233">
        <v>1152</v>
      </c>
      <c r="B2262" s="79" t="s">
        <v>1971</v>
      </c>
      <c r="C2262" s="34" t="s">
        <v>47</v>
      </c>
      <c r="D2262" s="46"/>
      <c r="E2262" s="50" t="s">
        <v>558</v>
      </c>
      <c r="F2262" s="46"/>
      <c r="G2262" s="108">
        <v>139</v>
      </c>
      <c r="H2262" s="81">
        <v>74</v>
      </c>
      <c r="I2262" s="81">
        <v>1</v>
      </c>
      <c r="J2262" s="40" t="s">
        <v>33</v>
      </c>
      <c r="K2262" s="46"/>
      <c r="L2262" s="42" t="str">
        <f t="shared" si="71"/>
        <v>1kg</v>
      </c>
      <c r="M2262" s="43">
        <f t="shared" si="72"/>
        <v>74</v>
      </c>
      <c r="N2262" s="44" t="str">
        <f t="shared" si="73"/>
        <v>74kg</v>
      </c>
      <c r="O2262" s="51">
        <f t="shared" si="79"/>
        <v>10286</v>
      </c>
      <c r="P2262" s="46"/>
      <c r="Q2262" s="46"/>
      <c r="R2262" s="46"/>
      <c r="S2262" s="46"/>
      <c r="T2262" s="46"/>
      <c r="U2262" s="46"/>
      <c r="V2262" s="46"/>
      <c r="W2262" s="46"/>
      <c r="X2262" s="46"/>
      <c r="Y2262" s="46"/>
      <c r="Z2262" s="46"/>
    </row>
    <row r="2263" spans="1:26" ht="13.5" customHeight="1">
      <c r="A2263" s="233">
        <v>1153</v>
      </c>
      <c r="B2263" s="79" t="s">
        <v>2024</v>
      </c>
      <c r="C2263" s="34" t="s">
        <v>47</v>
      </c>
      <c r="D2263" s="46"/>
      <c r="E2263" s="50" t="s">
        <v>2023</v>
      </c>
      <c r="F2263" s="46"/>
      <c r="G2263" s="108">
        <v>7.99</v>
      </c>
      <c r="H2263" s="81">
        <v>595</v>
      </c>
      <c r="I2263" s="67">
        <v>1</v>
      </c>
      <c r="J2263" s="40" t="s">
        <v>37</v>
      </c>
      <c r="K2263" s="46"/>
      <c r="L2263" s="42" t="str">
        <f t="shared" si="71"/>
        <v>1pieces</v>
      </c>
      <c r="M2263" s="43">
        <f t="shared" si="72"/>
        <v>595</v>
      </c>
      <c r="N2263" s="44" t="str">
        <f t="shared" si="73"/>
        <v>595pieces</v>
      </c>
      <c r="O2263" s="51">
        <f t="shared" si="79"/>
        <v>4754.05</v>
      </c>
      <c r="P2263" s="46"/>
      <c r="Q2263" s="46"/>
      <c r="R2263" s="46"/>
      <c r="S2263" s="46"/>
      <c r="T2263" s="46"/>
      <c r="U2263" s="46"/>
      <c r="V2263" s="46"/>
      <c r="W2263" s="46"/>
      <c r="X2263" s="46"/>
      <c r="Y2263" s="46"/>
      <c r="Z2263" s="46"/>
    </row>
    <row r="2264" spans="1:26" ht="13.5" customHeight="1">
      <c r="A2264" s="233">
        <v>1154</v>
      </c>
      <c r="B2264" s="93" t="s">
        <v>2047</v>
      </c>
      <c r="C2264" s="34" t="s">
        <v>47</v>
      </c>
      <c r="D2264" s="46"/>
      <c r="E2264" s="149" t="s">
        <v>2666</v>
      </c>
      <c r="F2264" s="46"/>
      <c r="G2264" s="108">
        <v>10.72</v>
      </c>
      <c r="H2264" s="81">
        <v>167</v>
      </c>
      <c r="I2264" s="277">
        <v>1</v>
      </c>
      <c r="J2264" s="40" t="s">
        <v>37</v>
      </c>
      <c r="K2264" s="46"/>
      <c r="L2264" s="42" t="str">
        <f t="shared" si="71"/>
        <v>1pieces</v>
      </c>
      <c r="M2264" s="43">
        <f t="shared" si="72"/>
        <v>167</v>
      </c>
      <c r="N2264" s="44" t="str">
        <f t="shared" si="73"/>
        <v>167pieces</v>
      </c>
      <c r="O2264" s="51">
        <f t="shared" si="79"/>
        <v>1790.24</v>
      </c>
      <c r="P2264" s="46"/>
      <c r="Q2264" s="46"/>
      <c r="R2264" s="46"/>
      <c r="S2264" s="46"/>
      <c r="T2264" s="46"/>
      <c r="U2264" s="46"/>
      <c r="V2264" s="46"/>
      <c r="W2264" s="46"/>
      <c r="X2264" s="46"/>
      <c r="Y2264" s="46"/>
      <c r="Z2264" s="46"/>
    </row>
    <row r="2265" spans="1:26" ht="13.5" customHeight="1">
      <c r="A2265" s="233">
        <v>1155</v>
      </c>
      <c r="B2265" s="79" t="s">
        <v>2060</v>
      </c>
      <c r="C2265" s="34" t="s">
        <v>47</v>
      </c>
      <c r="D2265" s="46"/>
      <c r="E2265" s="50" t="s">
        <v>2667</v>
      </c>
      <c r="F2265" s="46"/>
      <c r="G2265" s="180">
        <v>5.8</v>
      </c>
      <c r="H2265" s="81">
        <v>200</v>
      </c>
      <c r="I2265" s="81">
        <v>1</v>
      </c>
      <c r="J2265" s="40" t="s">
        <v>37</v>
      </c>
      <c r="K2265" s="46"/>
      <c r="L2265" s="42" t="str">
        <f t="shared" si="71"/>
        <v>1pieces</v>
      </c>
      <c r="M2265" s="43">
        <f t="shared" si="72"/>
        <v>200</v>
      </c>
      <c r="N2265" s="44" t="str">
        <f t="shared" si="73"/>
        <v>200pieces</v>
      </c>
      <c r="O2265" s="51">
        <f t="shared" si="79"/>
        <v>1160</v>
      </c>
      <c r="P2265" s="46"/>
      <c r="Q2265" s="46"/>
      <c r="R2265" s="46"/>
      <c r="S2265" s="46"/>
      <c r="T2265" s="46"/>
      <c r="U2265" s="46"/>
      <c r="V2265" s="46"/>
      <c r="W2265" s="46"/>
      <c r="X2265" s="46"/>
      <c r="Y2265" s="46"/>
      <c r="Z2265" s="46"/>
    </row>
    <row r="2266" spans="1:26" ht="13.5" customHeight="1">
      <c r="A2266" s="233">
        <v>1156</v>
      </c>
      <c r="B2266" s="57" t="s">
        <v>2104</v>
      </c>
      <c r="C2266" s="34" t="s">
        <v>47</v>
      </c>
      <c r="D2266" s="46"/>
      <c r="E2266" s="50" t="s">
        <v>2102</v>
      </c>
      <c r="F2266" s="46"/>
      <c r="G2266" s="108">
        <v>30.07</v>
      </c>
      <c r="H2266" s="81">
        <v>18</v>
      </c>
      <c r="I2266" s="81">
        <v>1</v>
      </c>
      <c r="J2266" s="40" t="s">
        <v>37</v>
      </c>
      <c r="K2266" s="46"/>
      <c r="L2266" s="42" t="str">
        <f t="shared" si="71"/>
        <v>1pieces</v>
      </c>
      <c r="M2266" s="43">
        <f t="shared" si="72"/>
        <v>18</v>
      </c>
      <c r="N2266" s="44" t="str">
        <f t="shared" si="73"/>
        <v>18pieces</v>
      </c>
      <c r="O2266" s="51">
        <f t="shared" si="79"/>
        <v>541.26</v>
      </c>
      <c r="P2266" s="46"/>
      <c r="Q2266" s="46"/>
      <c r="R2266" s="46"/>
      <c r="S2266" s="46"/>
      <c r="T2266" s="46"/>
      <c r="U2266" s="46"/>
      <c r="V2266" s="46"/>
      <c r="W2266" s="46"/>
      <c r="X2266" s="46"/>
      <c r="Y2266" s="46"/>
      <c r="Z2266" s="46"/>
    </row>
    <row r="2267" spans="1:26" ht="13.5" customHeight="1">
      <c r="A2267" s="233">
        <v>1157</v>
      </c>
      <c r="B2267" s="57" t="s">
        <v>2154</v>
      </c>
      <c r="C2267" s="34" t="s">
        <v>47</v>
      </c>
      <c r="D2267" s="46"/>
      <c r="E2267" s="50" t="s">
        <v>2155</v>
      </c>
      <c r="F2267" s="46"/>
      <c r="G2267" s="108">
        <v>8.73</v>
      </c>
      <c r="H2267" s="81">
        <v>580</v>
      </c>
      <c r="I2267" s="81">
        <v>1</v>
      </c>
      <c r="J2267" s="40" t="s">
        <v>37</v>
      </c>
      <c r="K2267" s="46"/>
      <c r="L2267" s="42" t="str">
        <f t="shared" si="71"/>
        <v>1pieces</v>
      </c>
      <c r="M2267" s="43">
        <f t="shared" si="72"/>
        <v>580</v>
      </c>
      <c r="N2267" s="44" t="str">
        <f t="shared" si="73"/>
        <v>580pieces</v>
      </c>
      <c r="O2267" s="51">
        <f t="shared" si="79"/>
        <v>5063.4000000000005</v>
      </c>
      <c r="P2267" s="46"/>
      <c r="Q2267" s="46"/>
      <c r="R2267" s="46"/>
      <c r="S2267" s="46"/>
      <c r="T2267" s="46"/>
      <c r="U2267" s="46"/>
      <c r="V2267" s="46"/>
      <c r="W2267" s="46"/>
      <c r="X2267" s="46"/>
      <c r="Y2267" s="46"/>
      <c r="Z2267" s="46"/>
    </row>
    <row r="2268" spans="1:26" ht="13.5" customHeight="1">
      <c r="A2268" s="233">
        <v>1158</v>
      </c>
      <c r="B2268" s="107" t="s">
        <v>2198</v>
      </c>
      <c r="C2268" s="34" t="s">
        <v>47</v>
      </c>
      <c r="D2268" s="46"/>
      <c r="E2268" s="91" t="s">
        <v>2185</v>
      </c>
      <c r="F2268" s="46"/>
      <c r="G2268" s="108">
        <v>34</v>
      </c>
      <c r="H2268" s="81">
        <v>3</v>
      </c>
      <c r="I2268" s="81">
        <v>1</v>
      </c>
      <c r="J2268" s="88" t="s">
        <v>37</v>
      </c>
      <c r="K2268" s="46"/>
      <c r="L2268" s="42" t="str">
        <f t="shared" si="71"/>
        <v>1pieces</v>
      </c>
      <c r="M2268" s="43">
        <f t="shared" si="72"/>
        <v>3</v>
      </c>
      <c r="N2268" s="44" t="str">
        <f t="shared" si="73"/>
        <v>3pieces</v>
      </c>
      <c r="O2268" s="51">
        <f t="shared" si="79"/>
        <v>102</v>
      </c>
      <c r="P2268" s="46"/>
      <c r="Q2268" s="46"/>
      <c r="R2268" s="46"/>
      <c r="S2268" s="46"/>
      <c r="T2268" s="46"/>
      <c r="U2268" s="46"/>
      <c r="V2268" s="46"/>
      <c r="W2268" s="46"/>
      <c r="X2268" s="46"/>
      <c r="Y2268" s="46"/>
      <c r="Z2268" s="46"/>
    </row>
    <row r="2269" spans="1:26" ht="13.5" customHeight="1">
      <c r="A2269" s="233">
        <v>1158</v>
      </c>
      <c r="B2269" s="93" t="s">
        <v>2198</v>
      </c>
      <c r="C2269" s="94" t="s">
        <v>68</v>
      </c>
      <c r="D2269" s="46"/>
      <c r="E2269" s="91"/>
      <c r="F2269" s="46"/>
      <c r="G2269" s="95">
        <v>34</v>
      </c>
      <c r="H2269" s="97">
        <v>2</v>
      </c>
      <c r="I2269" s="97">
        <v>1</v>
      </c>
      <c r="J2269" s="110" t="s">
        <v>37</v>
      </c>
      <c r="K2269" s="46"/>
      <c r="L2269" s="42" t="str">
        <f t="shared" si="71"/>
        <v>1pieces</v>
      </c>
      <c r="M2269" s="43">
        <f t="shared" si="72"/>
        <v>2</v>
      </c>
      <c r="N2269" s="44" t="str">
        <f t="shared" si="73"/>
        <v>2pieces</v>
      </c>
      <c r="O2269" s="51">
        <f t="shared" si="79"/>
        <v>68</v>
      </c>
      <c r="P2269" s="46"/>
      <c r="Q2269" s="46"/>
      <c r="R2269" s="46"/>
      <c r="S2269" s="46"/>
      <c r="T2269" s="46"/>
      <c r="U2269" s="46"/>
      <c r="V2269" s="46"/>
      <c r="W2269" s="46"/>
      <c r="X2269" s="46"/>
      <c r="Y2269" s="46"/>
      <c r="Z2269" s="46"/>
    </row>
    <row r="2270" spans="1:26" ht="13.5" customHeight="1">
      <c r="A2270" s="233">
        <v>1159</v>
      </c>
      <c r="B2270" s="633" t="s">
        <v>2199</v>
      </c>
      <c r="C2270" s="34" t="s">
        <v>47</v>
      </c>
      <c r="D2270" s="46"/>
      <c r="E2270" s="358" t="s">
        <v>2185</v>
      </c>
      <c r="F2270" s="46"/>
      <c r="G2270" s="180">
        <v>34</v>
      </c>
      <c r="H2270" s="81">
        <v>4</v>
      </c>
      <c r="I2270" s="67">
        <v>1</v>
      </c>
      <c r="J2270" s="40" t="s">
        <v>37</v>
      </c>
      <c r="K2270" s="46"/>
      <c r="L2270" s="42" t="str">
        <f t="shared" si="71"/>
        <v>1pieces</v>
      </c>
      <c r="M2270" s="43">
        <f t="shared" si="72"/>
        <v>4</v>
      </c>
      <c r="N2270" s="44" t="str">
        <f t="shared" si="73"/>
        <v>4pieces</v>
      </c>
      <c r="O2270" s="51">
        <f t="shared" si="79"/>
        <v>136</v>
      </c>
      <c r="P2270" s="46"/>
      <c r="Q2270" s="46"/>
      <c r="R2270" s="46"/>
      <c r="S2270" s="46"/>
      <c r="T2270" s="46"/>
      <c r="U2270" s="46"/>
      <c r="V2270" s="46"/>
      <c r="W2270" s="46"/>
      <c r="X2270" s="46"/>
      <c r="Y2270" s="46"/>
      <c r="Z2270" s="46"/>
    </row>
    <row r="2271" spans="1:26" ht="13.5" customHeight="1">
      <c r="A2271" s="233">
        <v>1160</v>
      </c>
      <c r="B2271" s="57" t="s">
        <v>2333</v>
      </c>
      <c r="C2271" s="34" t="s">
        <v>47</v>
      </c>
      <c r="D2271" s="46"/>
      <c r="E2271" s="50" t="s">
        <v>1693</v>
      </c>
      <c r="F2271" s="46"/>
      <c r="G2271" s="38">
        <v>18.440000000000001</v>
      </c>
      <c r="H2271" s="81">
        <v>373</v>
      </c>
      <c r="I2271" s="81">
        <v>1</v>
      </c>
      <c r="J2271" s="121" t="s">
        <v>37</v>
      </c>
      <c r="K2271" s="46"/>
      <c r="L2271" s="42" t="str">
        <f t="shared" si="71"/>
        <v>1pieces</v>
      </c>
      <c r="M2271" s="43">
        <f t="shared" si="72"/>
        <v>373</v>
      </c>
      <c r="N2271" s="44" t="str">
        <f t="shared" si="73"/>
        <v>373pieces</v>
      </c>
      <c r="O2271" s="51">
        <f t="shared" si="79"/>
        <v>6878.1200000000008</v>
      </c>
      <c r="P2271" s="46"/>
      <c r="Q2271" s="46"/>
      <c r="R2271" s="46"/>
      <c r="S2271" s="46"/>
      <c r="T2271" s="46"/>
      <c r="U2271" s="46"/>
      <c r="V2271" s="46"/>
      <c r="W2271" s="46"/>
      <c r="X2271" s="46"/>
      <c r="Y2271" s="46"/>
      <c r="Z2271" s="46"/>
    </row>
    <row r="2272" spans="1:26" ht="13.5" customHeight="1">
      <c r="A2272" s="233">
        <v>1161</v>
      </c>
      <c r="B2272" s="79" t="s">
        <v>2421</v>
      </c>
      <c r="C2272" s="34" t="s">
        <v>47</v>
      </c>
      <c r="D2272" s="46"/>
      <c r="E2272" s="50"/>
      <c r="F2272" s="46"/>
      <c r="G2272" s="38">
        <v>320</v>
      </c>
      <c r="H2272" s="81">
        <v>4</v>
      </c>
      <c r="I2272" s="67">
        <v>1</v>
      </c>
      <c r="J2272" s="40" t="s">
        <v>59</v>
      </c>
      <c r="K2272" s="46"/>
      <c r="L2272" s="42" t="str">
        <f t="shared" si="71"/>
        <v>1grams</v>
      </c>
      <c r="M2272" s="43">
        <f t="shared" si="72"/>
        <v>4</v>
      </c>
      <c r="N2272" s="44" t="str">
        <f t="shared" si="73"/>
        <v>4grams</v>
      </c>
      <c r="O2272" s="51">
        <f t="shared" si="79"/>
        <v>1280</v>
      </c>
      <c r="P2272" s="46"/>
      <c r="Q2272" s="46"/>
      <c r="R2272" s="46"/>
      <c r="S2272" s="46"/>
      <c r="T2272" s="46"/>
      <c r="U2272" s="46"/>
      <c r="V2272" s="46"/>
      <c r="W2272" s="46"/>
      <c r="X2272" s="46"/>
      <c r="Y2272" s="46"/>
      <c r="Z2272" s="46"/>
    </row>
    <row r="2273" spans="1:26" ht="13.5" customHeight="1">
      <c r="A2273" s="233">
        <v>1162</v>
      </c>
      <c r="B2273" s="79" t="s">
        <v>2432</v>
      </c>
      <c r="C2273" s="34" t="s">
        <v>47</v>
      </c>
      <c r="D2273" s="46"/>
      <c r="E2273" s="50" t="s">
        <v>2433</v>
      </c>
      <c r="F2273" s="46"/>
      <c r="G2273" s="38">
        <v>52.64</v>
      </c>
      <c r="H2273" s="81">
        <v>70</v>
      </c>
      <c r="I2273" s="81">
        <v>1</v>
      </c>
      <c r="J2273" s="121" t="s">
        <v>37</v>
      </c>
      <c r="K2273" s="46"/>
      <c r="L2273" s="42" t="str">
        <f t="shared" si="71"/>
        <v>1pieces</v>
      </c>
      <c r="M2273" s="43">
        <f t="shared" si="72"/>
        <v>70</v>
      </c>
      <c r="N2273" s="44" t="str">
        <f t="shared" si="73"/>
        <v>70pieces</v>
      </c>
      <c r="O2273" s="51">
        <f t="shared" si="79"/>
        <v>3684.8</v>
      </c>
      <c r="P2273" s="46"/>
      <c r="Q2273" s="46"/>
      <c r="R2273" s="46"/>
      <c r="S2273" s="46"/>
      <c r="T2273" s="46"/>
      <c r="U2273" s="46"/>
      <c r="V2273" s="46"/>
      <c r="W2273" s="46"/>
      <c r="X2273" s="46"/>
      <c r="Y2273" s="46"/>
      <c r="Z2273" s="46"/>
    </row>
    <row r="2274" spans="1:26" ht="13.5" customHeight="1">
      <c r="A2274" s="233">
        <v>1163</v>
      </c>
      <c r="B2274" s="79" t="s">
        <v>2477</v>
      </c>
      <c r="C2274" s="34" t="s">
        <v>47</v>
      </c>
      <c r="D2274" s="46"/>
      <c r="E2274" s="50" t="s">
        <v>2478</v>
      </c>
      <c r="F2274" s="46"/>
      <c r="G2274" s="38">
        <v>7.39</v>
      </c>
      <c r="H2274" s="81">
        <v>100</v>
      </c>
      <c r="I2274" s="81">
        <v>1</v>
      </c>
      <c r="J2274" s="121" t="s">
        <v>37</v>
      </c>
      <c r="K2274" s="46"/>
      <c r="L2274" s="42" t="str">
        <f t="shared" si="71"/>
        <v>1pieces</v>
      </c>
      <c r="M2274" s="43">
        <f t="shared" si="72"/>
        <v>100</v>
      </c>
      <c r="N2274" s="44" t="str">
        <f t="shared" si="73"/>
        <v>100pieces</v>
      </c>
      <c r="O2274" s="51">
        <f t="shared" si="79"/>
        <v>739</v>
      </c>
      <c r="P2274" s="46"/>
      <c r="Q2274" s="46"/>
      <c r="R2274" s="46"/>
      <c r="S2274" s="46"/>
      <c r="T2274" s="46"/>
      <c r="U2274" s="46"/>
      <c r="V2274" s="46"/>
      <c r="W2274" s="46"/>
      <c r="X2274" s="46"/>
      <c r="Y2274" s="46"/>
      <c r="Z2274" s="46"/>
    </row>
    <row r="2275" spans="1:26" ht="13.5" customHeight="1">
      <c r="A2275" s="233">
        <v>1164</v>
      </c>
      <c r="B2275" s="79" t="s">
        <v>2481</v>
      </c>
      <c r="C2275" s="34" t="s">
        <v>47</v>
      </c>
      <c r="D2275" s="46"/>
      <c r="E2275" s="50" t="s">
        <v>2482</v>
      </c>
      <c r="F2275" s="46"/>
      <c r="G2275" s="38">
        <v>24.37</v>
      </c>
      <c r="H2275" s="81">
        <v>50</v>
      </c>
      <c r="I2275" s="81">
        <v>1</v>
      </c>
      <c r="J2275" s="121" t="s">
        <v>37</v>
      </c>
      <c r="K2275" s="46"/>
      <c r="L2275" s="42" t="str">
        <f t="shared" si="71"/>
        <v>1pieces</v>
      </c>
      <c r="M2275" s="43">
        <f t="shared" si="72"/>
        <v>50</v>
      </c>
      <c r="N2275" s="44" t="str">
        <f t="shared" si="73"/>
        <v>50pieces</v>
      </c>
      <c r="O2275" s="51">
        <f t="shared" si="79"/>
        <v>1218.5</v>
      </c>
      <c r="P2275" s="46"/>
      <c r="Q2275" s="46"/>
      <c r="R2275" s="46"/>
      <c r="S2275" s="46"/>
      <c r="T2275" s="46"/>
      <c r="U2275" s="46"/>
      <c r="V2275" s="46"/>
      <c r="W2275" s="46"/>
      <c r="X2275" s="46"/>
      <c r="Y2275" s="46"/>
      <c r="Z2275" s="46"/>
    </row>
    <row r="2276" spans="1:26" ht="13.5" customHeight="1">
      <c r="A2276" s="233">
        <v>1165</v>
      </c>
      <c r="B2276" s="79" t="s">
        <v>2551</v>
      </c>
      <c r="C2276" s="34" t="s">
        <v>47</v>
      </c>
      <c r="D2276" s="46"/>
      <c r="E2276" s="50" t="s">
        <v>2552</v>
      </c>
      <c r="F2276" s="46"/>
      <c r="G2276" s="38">
        <v>7.03</v>
      </c>
      <c r="H2276" s="81">
        <v>240</v>
      </c>
      <c r="I2276" s="81">
        <v>1</v>
      </c>
      <c r="J2276" s="121" t="s">
        <v>37</v>
      </c>
      <c r="K2276" s="46"/>
      <c r="L2276" s="42" t="str">
        <f t="shared" si="71"/>
        <v>1pieces</v>
      </c>
      <c r="M2276" s="43">
        <f t="shared" si="72"/>
        <v>240</v>
      </c>
      <c r="N2276" s="44" t="str">
        <f t="shared" si="73"/>
        <v>240pieces</v>
      </c>
      <c r="O2276" s="51">
        <f t="shared" si="79"/>
        <v>1687.2</v>
      </c>
      <c r="P2276" s="46"/>
      <c r="Q2276" s="46"/>
      <c r="R2276" s="46"/>
      <c r="S2276" s="46"/>
      <c r="T2276" s="46"/>
      <c r="U2276" s="46"/>
      <c r="V2276" s="46"/>
      <c r="W2276" s="46"/>
      <c r="X2276" s="46"/>
      <c r="Y2276" s="46"/>
      <c r="Z2276" s="46"/>
    </row>
    <row r="2277" spans="1:26" ht="13.5" customHeight="1">
      <c r="A2277" s="233">
        <v>1166</v>
      </c>
      <c r="B2277" s="79" t="s">
        <v>2553</v>
      </c>
      <c r="C2277" s="34" t="s">
        <v>47</v>
      </c>
      <c r="D2277" s="46"/>
      <c r="E2277" s="50" t="s">
        <v>59</v>
      </c>
      <c r="F2277" s="46"/>
      <c r="G2277" s="38">
        <v>188</v>
      </c>
      <c r="H2277" s="81">
        <v>2</v>
      </c>
      <c r="I2277" s="81">
        <v>1</v>
      </c>
      <c r="J2277" s="121" t="s">
        <v>59</v>
      </c>
      <c r="K2277" s="46"/>
      <c r="L2277" s="42" t="str">
        <f t="shared" si="71"/>
        <v>1grams</v>
      </c>
      <c r="M2277" s="43">
        <f t="shared" si="72"/>
        <v>2</v>
      </c>
      <c r="N2277" s="44" t="str">
        <f t="shared" si="73"/>
        <v>2grams</v>
      </c>
      <c r="O2277" s="51">
        <f t="shared" si="79"/>
        <v>376</v>
      </c>
      <c r="P2277" s="46"/>
      <c r="Q2277" s="46"/>
      <c r="R2277" s="46"/>
      <c r="S2277" s="46"/>
      <c r="T2277" s="46"/>
      <c r="U2277" s="46"/>
      <c r="V2277" s="46"/>
      <c r="W2277" s="46"/>
      <c r="X2277" s="46"/>
      <c r="Y2277" s="46"/>
      <c r="Z2277" s="46"/>
    </row>
    <row r="2278" spans="1:26" ht="13.5" customHeight="1">
      <c r="A2278" s="233">
        <v>1166</v>
      </c>
      <c r="B2278" s="107" t="s">
        <v>2553</v>
      </c>
      <c r="C2278" s="94" t="s">
        <v>68</v>
      </c>
      <c r="D2278" s="46"/>
      <c r="E2278" s="91"/>
      <c r="F2278" s="46"/>
      <c r="G2278" s="95">
        <v>1</v>
      </c>
      <c r="H2278" s="97">
        <v>300</v>
      </c>
      <c r="I2278" s="97">
        <v>100</v>
      </c>
      <c r="J2278" s="110" t="s">
        <v>59</v>
      </c>
      <c r="K2278" s="46"/>
      <c r="L2278" s="42" t="str">
        <f t="shared" si="71"/>
        <v>100grams</v>
      </c>
      <c r="M2278" s="43">
        <f t="shared" si="72"/>
        <v>30000</v>
      </c>
      <c r="N2278" s="44" t="str">
        <f t="shared" si="73"/>
        <v>30000grams</v>
      </c>
      <c r="O2278" s="51">
        <f t="shared" si="79"/>
        <v>300</v>
      </c>
      <c r="P2278" s="46"/>
      <c r="Q2278" s="46"/>
      <c r="R2278" s="46"/>
      <c r="S2278" s="46"/>
      <c r="T2278" s="46"/>
      <c r="U2278" s="46"/>
      <c r="V2278" s="46"/>
      <c r="W2278" s="46"/>
      <c r="X2278" s="46"/>
      <c r="Y2278" s="46"/>
      <c r="Z2278" s="46"/>
    </row>
    <row r="2279" spans="1:26" ht="13.5" customHeight="1">
      <c r="A2279" s="233">
        <v>1167</v>
      </c>
      <c r="B2279" s="79" t="s">
        <v>2573</v>
      </c>
      <c r="C2279" s="34" t="s">
        <v>47</v>
      </c>
      <c r="D2279" s="46"/>
      <c r="E2279" s="50" t="s">
        <v>2574</v>
      </c>
      <c r="F2279" s="46"/>
      <c r="G2279" s="38">
        <v>8.89</v>
      </c>
      <c r="H2279" s="39">
        <v>150</v>
      </c>
      <c r="I2279" s="39">
        <v>1</v>
      </c>
      <c r="J2279" s="121" t="s">
        <v>37</v>
      </c>
      <c r="K2279" s="46"/>
      <c r="L2279" s="42" t="str">
        <f t="shared" si="71"/>
        <v>1pieces</v>
      </c>
      <c r="M2279" s="43">
        <f t="shared" si="72"/>
        <v>150</v>
      </c>
      <c r="N2279" s="44" t="str">
        <f t="shared" si="73"/>
        <v>150pieces</v>
      </c>
      <c r="O2279" s="51">
        <f t="shared" si="79"/>
        <v>1333.5</v>
      </c>
      <c r="P2279" s="46"/>
      <c r="Q2279" s="46"/>
      <c r="R2279" s="46"/>
      <c r="S2279" s="46"/>
      <c r="T2279" s="46"/>
      <c r="U2279" s="46"/>
      <c r="V2279" s="46"/>
      <c r="W2279" s="46"/>
      <c r="X2279" s="46"/>
      <c r="Y2279" s="46"/>
      <c r="Z2279" s="46"/>
    </row>
    <row r="2280" spans="1:26" ht="13.5" customHeight="1">
      <c r="A2280" s="233">
        <v>1168</v>
      </c>
      <c r="B2280" s="57" t="s">
        <v>156</v>
      </c>
      <c r="C2280" s="94" t="s">
        <v>68</v>
      </c>
      <c r="D2280" s="46"/>
      <c r="E2280" s="116"/>
      <c r="F2280" s="46"/>
      <c r="G2280" s="212">
        <v>0.17241379310344829</v>
      </c>
      <c r="H2280" s="213">
        <v>1450</v>
      </c>
      <c r="I2280" s="326">
        <v>290</v>
      </c>
      <c r="J2280" s="257" t="s">
        <v>29</v>
      </c>
      <c r="K2280" s="46"/>
      <c r="L2280" s="42" t="str">
        <f t="shared" si="71"/>
        <v>290ml</v>
      </c>
      <c r="M2280" s="43">
        <f t="shared" si="72"/>
        <v>420500</v>
      </c>
      <c r="N2280" s="44" t="str">
        <f t="shared" si="73"/>
        <v>420500ml</v>
      </c>
      <c r="O2280" s="51">
        <f t="shared" si="79"/>
        <v>250.00000000000003</v>
      </c>
      <c r="P2280" s="46"/>
      <c r="Q2280" s="46"/>
      <c r="R2280" s="46"/>
      <c r="S2280" s="46"/>
      <c r="T2280" s="46"/>
      <c r="U2280" s="46"/>
      <c r="V2280" s="46"/>
      <c r="W2280" s="46"/>
      <c r="X2280" s="46"/>
      <c r="Y2280" s="46"/>
      <c r="Z2280" s="46"/>
    </row>
    <row r="2281" spans="1:26" ht="13.5" customHeight="1">
      <c r="A2281" s="233">
        <v>1169</v>
      </c>
      <c r="B2281" s="57" t="s">
        <v>257</v>
      </c>
      <c r="C2281" s="94" t="s">
        <v>68</v>
      </c>
      <c r="D2281" s="46"/>
      <c r="E2281" s="116"/>
      <c r="F2281" s="46"/>
      <c r="G2281" s="212">
        <v>0.308</v>
      </c>
      <c r="H2281" s="326">
        <v>1500</v>
      </c>
      <c r="I2281" s="326">
        <v>500</v>
      </c>
      <c r="J2281" s="257" t="s">
        <v>37</v>
      </c>
      <c r="K2281" s="46"/>
      <c r="L2281" s="42" t="str">
        <f t="shared" si="71"/>
        <v>500pieces</v>
      </c>
      <c r="M2281" s="43">
        <f t="shared" si="72"/>
        <v>750000</v>
      </c>
      <c r="N2281" s="44" t="str">
        <f t="shared" si="73"/>
        <v>750000pieces</v>
      </c>
      <c r="O2281" s="51">
        <f t="shared" si="79"/>
        <v>462</v>
      </c>
      <c r="P2281" s="46"/>
      <c r="Q2281" s="46"/>
      <c r="R2281" s="46"/>
      <c r="S2281" s="46"/>
      <c r="T2281" s="46"/>
      <c r="U2281" s="46"/>
      <c r="V2281" s="46"/>
      <c r="W2281" s="46"/>
      <c r="X2281" s="46"/>
      <c r="Y2281" s="46"/>
      <c r="Z2281" s="46"/>
    </row>
    <row r="2282" spans="1:26" ht="13.5" customHeight="1">
      <c r="A2282" s="233">
        <v>1170</v>
      </c>
      <c r="B2282" s="57" t="s">
        <v>355</v>
      </c>
      <c r="C2282" s="94" t="s">
        <v>68</v>
      </c>
      <c r="D2282" s="46"/>
      <c r="E2282" s="116"/>
      <c r="F2282" s="46"/>
      <c r="G2282" s="212">
        <v>49</v>
      </c>
      <c r="H2282" s="326">
        <v>2</v>
      </c>
      <c r="I2282" s="326">
        <v>1</v>
      </c>
      <c r="J2282" s="257" t="s">
        <v>59</v>
      </c>
      <c r="K2282" s="46"/>
      <c r="L2282" s="42" t="str">
        <f t="shared" si="71"/>
        <v>1grams</v>
      </c>
      <c r="M2282" s="43">
        <f t="shared" si="72"/>
        <v>2</v>
      </c>
      <c r="N2282" s="44" t="str">
        <f t="shared" si="73"/>
        <v>2grams</v>
      </c>
      <c r="O2282" s="51">
        <f t="shared" si="79"/>
        <v>98</v>
      </c>
      <c r="P2282" s="46"/>
      <c r="Q2282" s="46"/>
      <c r="R2282" s="46"/>
      <c r="S2282" s="46"/>
      <c r="T2282" s="46"/>
      <c r="U2282" s="46"/>
      <c r="V2282" s="46"/>
      <c r="W2282" s="46"/>
      <c r="X2282" s="46"/>
      <c r="Y2282" s="46"/>
      <c r="Z2282" s="46"/>
    </row>
    <row r="2283" spans="1:26" ht="13.5" customHeight="1">
      <c r="A2283" s="233">
        <v>1171</v>
      </c>
      <c r="B2283" s="57" t="s">
        <v>448</v>
      </c>
      <c r="C2283" s="94" t="s">
        <v>68</v>
      </c>
      <c r="D2283" s="46"/>
      <c r="E2283" s="116"/>
      <c r="F2283" s="46"/>
      <c r="G2283" s="212">
        <v>124.35</v>
      </c>
      <c r="H2283" s="326">
        <v>1</v>
      </c>
      <c r="I2283" s="326">
        <v>1</v>
      </c>
      <c r="J2283" s="257" t="s">
        <v>37</v>
      </c>
      <c r="K2283" s="46"/>
      <c r="L2283" s="42" t="str">
        <f t="shared" si="71"/>
        <v>1pieces</v>
      </c>
      <c r="M2283" s="43">
        <f t="shared" si="72"/>
        <v>1</v>
      </c>
      <c r="N2283" s="44" t="str">
        <f t="shared" si="73"/>
        <v>1pieces</v>
      </c>
      <c r="O2283" s="51">
        <f t="shared" si="79"/>
        <v>124.35</v>
      </c>
      <c r="P2283" s="46"/>
      <c r="Q2283" s="46"/>
      <c r="R2283" s="46"/>
      <c r="S2283" s="46"/>
      <c r="T2283" s="46"/>
      <c r="U2283" s="46"/>
      <c r="V2283" s="46"/>
      <c r="W2283" s="46"/>
      <c r="X2283" s="46"/>
      <c r="Y2283" s="46"/>
      <c r="Z2283" s="46"/>
    </row>
    <row r="2284" spans="1:26" ht="13.5" customHeight="1">
      <c r="A2284" s="233">
        <v>1172</v>
      </c>
      <c r="B2284" s="107" t="s">
        <v>449</v>
      </c>
      <c r="C2284" s="94" t="s">
        <v>68</v>
      </c>
      <c r="D2284" s="46"/>
      <c r="E2284" s="91"/>
      <c r="F2284" s="46"/>
      <c r="G2284" s="95">
        <v>0.14415</v>
      </c>
      <c r="H2284" s="308">
        <v>1200</v>
      </c>
      <c r="I2284" s="326">
        <v>2000</v>
      </c>
      <c r="J2284" s="257" t="s">
        <v>29</v>
      </c>
      <c r="K2284" s="46"/>
      <c r="L2284" s="42" t="str">
        <f t="shared" si="71"/>
        <v>2000ml</v>
      </c>
      <c r="M2284" s="43">
        <f t="shared" si="72"/>
        <v>2400000</v>
      </c>
      <c r="N2284" s="44" t="str">
        <f t="shared" si="73"/>
        <v>2400000ml</v>
      </c>
      <c r="O2284" s="51">
        <f t="shared" si="79"/>
        <v>172.98</v>
      </c>
      <c r="P2284" s="46"/>
      <c r="Q2284" s="46"/>
      <c r="R2284" s="46"/>
      <c r="S2284" s="46"/>
      <c r="T2284" s="46"/>
      <c r="U2284" s="46"/>
      <c r="V2284" s="46"/>
      <c r="W2284" s="46"/>
      <c r="X2284" s="46"/>
      <c r="Y2284" s="46"/>
      <c r="Z2284" s="46"/>
    </row>
    <row r="2285" spans="1:26" ht="13.5" customHeight="1">
      <c r="A2285" s="233">
        <v>1173</v>
      </c>
      <c r="B2285" s="93" t="s">
        <v>464</v>
      </c>
      <c r="C2285" s="94" t="s">
        <v>68</v>
      </c>
      <c r="D2285" s="46"/>
      <c r="E2285" s="91"/>
      <c r="F2285" s="46"/>
      <c r="G2285" s="95">
        <v>0.17653846153846151</v>
      </c>
      <c r="H2285" s="308">
        <v>1040</v>
      </c>
      <c r="I2285" s="326">
        <v>260</v>
      </c>
      <c r="J2285" s="257" t="s">
        <v>59</v>
      </c>
      <c r="K2285" s="46"/>
      <c r="L2285" s="42" t="str">
        <f t="shared" si="71"/>
        <v>260grams</v>
      </c>
      <c r="M2285" s="43">
        <f t="shared" si="72"/>
        <v>270400</v>
      </c>
      <c r="N2285" s="44" t="str">
        <f t="shared" si="73"/>
        <v>270400grams</v>
      </c>
      <c r="O2285" s="51">
        <f t="shared" si="79"/>
        <v>183.59999999999997</v>
      </c>
      <c r="P2285" s="46"/>
      <c r="Q2285" s="46"/>
      <c r="R2285" s="46"/>
      <c r="S2285" s="46"/>
      <c r="T2285" s="46"/>
      <c r="U2285" s="46"/>
      <c r="V2285" s="46"/>
      <c r="W2285" s="46"/>
      <c r="X2285" s="46"/>
      <c r="Y2285" s="46"/>
      <c r="Z2285" s="46"/>
    </row>
    <row r="2286" spans="1:26" ht="13.5" customHeight="1">
      <c r="A2286" s="233">
        <v>1174</v>
      </c>
      <c r="B2286" s="107" t="s">
        <v>488</v>
      </c>
      <c r="C2286" s="94" t="s">
        <v>68</v>
      </c>
      <c r="D2286" s="46"/>
      <c r="E2286" s="91"/>
      <c r="F2286" s="46"/>
      <c r="G2286" s="95">
        <v>1.1333333333333331</v>
      </c>
      <c r="H2286" s="308">
        <v>30</v>
      </c>
      <c r="I2286" s="326">
        <v>30</v>
      </c>
      <c r="J2286" s="257" t="s">
        <v>59</v>
      </c>
      <c r="K2286" s="46"/>
      <c r="L2286" s="42" t="str">
        <f t="shared" si="71"/>
        <v>30grams</v>
      </c>
      <c r="M2286" s="43">
        <f t="shared" si="72"/>
        <v>900</v>
      </c>
      <c r="N2286" s="44" t="str">
        <f t="shared" si="73"/>
        <v>900grams</v>
      </c>
      <c r="O2286" s="51">
        <f t="shared" si="79"/>
        <v>33.999999999999993</v>
      </c>
      <c r="P2286" s="46"/>
      <c r="Q2286" s="46"/>
      <c r="R2286" s="46"/>
      <c r="S2286" s="46"/>
      <c r="T2286" s="46"/>
      <c r="U2286" s="46"/>
      <c r="V2286" s="46"/>
      <c r="W2286" s="46"/>
      <c r="X2286" s="46"/>
      <c r="Y2286" s="46"/>
      <c r="Z2286" s="46"/>
    </row>
    <row r="2287" spans="1:26" ht="13.5" customHeight="1">
      <c r="A2287" s="233">
        <v>1175</v>
      </c>
      <c r="B2287" s="93" t="s">
        <v>490</v>
      </c>
      <c r="C2287" s="94" t="s">
        <v>68</v>
      </c>
      <c r="D2287" s="46"/>
      <c r="E2287" s="91"/>
      <c r="F2287" s="46"/>
      <c r="G2287" s="95">
        <v>0.23023809523809519</v>
      </c>
      <c r="H2287" s="308">
        <v>2520</v>
      </c>
      <c r="I2287" s="326">
        <v>420</v>
      </c>
      <c r="J2287" s="257" t="s">
        <v>59</v>
      </c>
      <c r="K2287" s="46"/>
      <c r="L2287" s="42" t="str">
        <f t="shared" si="71"/>
        <v>420grams</v>
      </c>
      <c r="M2287" s="43">
        <f t="shared" si="72"/>
        <v>1058400</v>
      </c>
      <c r="N2287" s="44" t="str">
        <f t="shared" si="73"/>
        <v>1058400grams</v>
      </c>
      <c r="O2287" s="51">
        <f t="shared" si="79"/>
        <v>580.19999999999982</v>
      </c>
      <c r="P2287" s="46"/>
      <c r="Q2287" s="46"/>
      <c r="R2287" s="46"/>
      <c r="S2287" s="46"/>
      <c r="T2287" s="46"/>
      <c r="U2287" s="46"/>
      <c r="V2287" s="46"/>
      <c r="W2287" s="46"/>
      <c r="X2287" s="46"/>
      <c r="Y2287" s="46"/>
      <c r="Z2287" s="46"/>
    </row>
    <row r="2288" spans="1:26" ht="13.5" customHeight="1">
      <c r="A2288" s="233">
        <v>1176</v>
      </c>
      <c r="B2288" s="507" t="s">
        <v>498</v>
      </c>
      <c r="C2288" s="94" t="s">
        <v>68</v>
      </c>
      <c r="D2288" s="46"/>
      <c r="E2288" s="116"/>
      <c r="F2288" s="46"/>
      <c r="G2288" s="212">
        <v>26</v>
      </c>
      <c r="H2288" s="213">
        <v>24</v>
      </c>
      <c r="I2288" s="213">
        <v>1</v>
      </c>
      <c r="J2288" s="215" t="s">
        <v>37</v>
      </c>
      <c r="K2288" s="46"/>
      <c r="L2288" s="42" t="str">
        <f t="shared" si="71"/>
        <v>1pieces</v>
      </c>
      <c r="M2288" s="43">
        <f t="shared" si="72"/>
        <v>24</v>
      </c>
      <c r="N2288" s="44" t="str">
        <f t="shared" si="73"/>
        <v>24pieces</v>
      </c>
      <c r="O2288" s="51">
        <f t="shared" si="79"/>
        <v>624</v>
      </c>
      <c r="P2288" s="46"/>
      <c r="Q2288" s="46"/>
      <c r="R2288" s="46"/>
      <c r="S2288" s="46"/>
      <c r="T2288" s="46"/>
      <c r="U2288" s="46"/>
      <c r="V2288" s="46"/>
      <c r="W2288" s="46"/>
      <c r="X2288" s="46"/>
      <c r="Y2288" s="46"/>
      <c r="Z2288" s="46"/>
    </row>
    <row r="2289" spans="1:26" ht="13.5" customHeight="1">
      <c r="A2289" s="233">
        <v>1177</v>
      </c>
      <c r="B2289" s="57" t="s">
        <v>512</v>
      </c>
      <c r="C2289" s="94" t="s">
        <v>68</v>
      </c>
      <c r="D2289" s="46"/>
      <c r="E2289" s="116"/>
      <c r="F2289" s="46"/>
      <c r="G2289" s="212">
        <v>15.724</v>
      </c>
      <c r="H2289" s="213">
        <v>25</v>
      </c>
      <c r="I2289" s="326">
        <v>25</v>
      </c>
      <c r="J2289" s="257" t="s">
        <v>37</v>
      </c>
      <c r="K2289" s="46"/>
      <c r="L2289" s="42" t="str">
        <f t="shared" si="71"/>
        <v>25pieces</v>
      </c>
      <c r="M2289" s="43">
        <f t="shared" si="72"/>
        <v>625</v>
      </c>
      <c r="N2289" s="44" t="str">
        <f t="shared" si="73"/>
        <v>625pieces</v>
      </c>
      <c r="O2289" s="51">
        <f t="shared" si="79"/>
        <v>393.1</v>
      </c>
      <c r="P2289" s="46"/>
      <c r="Q2289" s="46"/>
      <c r="R2289" s="46"/>
      <c r="S2289" s="46"/>
      <c r="T2289" s="46"/>
      <c r="U2289" s="46"/>
      <c r="V2289" s="46"/>
      <c r="W2289" s="46"/>
      <c r="X2289" s="46"/>
      <c r="Y2289" s="46"/>
      <c r="Z2289" s="46"/>
    </row>
    <row r="2290" spans="1:26" ht="13.5" customHeight="1">
      <c r="A2290" s="233">
        <v>1178</v>
      </c>
      <c r="B2290" s="57" t="s">
        <v>513</v>
      </c>
      <c r="C2290" s="94" t="s">
        <v>68</v>
      </c>
      <c r="D2290" s="46"/>
      <c r="E2290" s="116"/>
      <c r="F2290" s="46"/>
      <c r="G2290" s="212">
        <v>18.97</v>
      </c>
      <c r="H2290" s="213">
        <v>23</v>
      </c>
      <c r="I2290" s="326">
        <v>1</v>
      </c>
      <c r="J2290" s="215" t="s">
        <v>37</v>
      </c>
      <c r="K2290" s="46"/>
      <c r="L2290" s="42" t="str">
        <f t="shared" si="71"/>
        <v>1pieces</v>
      </c>
      <c r="M2290" s="43">
        <f t="shared" si="72"/>
        <v>23</v>
      </c>
      <c r="N2290" s="44" t="str">
        <f t="shared" si="73"/>
        <v>23pieces</v>
      </c>
      <c r="O2290" s="51">
        <f t="shared" si="79"/>
        <v>436.30999999999995</v>
      </c>
      <c r="P2290" s="46"/>
      <c r="Q2290" s="46"/>
      <c r="R2290" s="46"/>
      <c r="S2290" s="46"/>
      <c r="T2290" s="46"/>
      <c r="U2290" s="46"/>
      <c r="V2290" s="46"/>
      <c r="W2290" s="46"/>
      <c r="X2290" s="46"/>
      <c r="Y2290" s="46"/>
      <c r="Z2290" s="46"/>
    </row>
    <row r="2291" spans="1:26" ht="13.5" customHeight="1">
      <c r="A2291" s="233">
        <v>1179</v>
      </c>
      <c r="B2291" s="57" t="s">
        <v>534</v>
      </c>
      <c r="C2291" s="94" t="s">
        <v>68</v>
      </c>
      <c r="D2291" s="46"/>
      <c r="E2291" s="116"/>
      <c r="F2291" s="46"/>
      <c r="G2291" s="212">
        <v>26.35</v>
      </c>
      <c r="H2291" s="213">
        <v>4</v>
      </c>
      <c r="I2291" s="326">
        <v>1</v>
      </c>
      <c r="J2291" s="215" t="s">
        <v>37</v>
      </c>
      <c r="K2291" s="46"/>
      <c r="L2291" s="42" t="str">
        <f t="shared" si="71"/>
        <v>1pieces</v>
      </c>
      <c r="M2291" s="43">
        <f t="shared" si="72"/>
        <v>4</v>
      </c>
      <c r="N2291" s="44" t="str">
        <f t="shared" si="73"/>
        <v>4pieces</v>
      </c>
      <c r="O2291" s="51">
        <f t="shared" si="79"/>
        <v>105.4</v>
      </c>
      <c r="P2291" s="46"/>
      <c r="Q2291" s="46"/>
      <c r="R2291" s="46"/>
      <c r="S2291" s="46"/>
      <c r="T2291" s="46"/>
      <c r="U2291" s="46"/>
      <c r="V2291" s="46"/>
      <c r="W2291" s="46"/>
      <c r="X2291" s="46"/>
      <c r="Y2291" s="46"/>
      <c r="Z2291" s="46"/>
    </row>
    <row r="2292" spans="1:26" ht="13.5" customHeight="1">
      <c r="A2292" s="233">
        <v>1180</v>
      </c>
      <c r="B2292" s="57" t="s">
        <v>584</v>
      </c>
      <c r="C2292" s="94" t="s">
        <v>68</v>
      </c>
      <c r="D2292" s="46"/>
      <c r="E2292" s="91"/>
      <c r="F2292" s="46"/>
      <c r="G2292" s="95">
        <v>23.312999999999999</v>
      </c>
      <c r="H2292" s="308">
        <v>50</v>
      </c>
      <c r="I2292" s="326">
        <v>50</v>
      </c>
      <c r="J2292" s="110" t="s">
        <v>37</v>
      </c>
      <c r="K2292" s="46"/>
      <c r="L2292" s="42" t="str">
        <f t="shared" si="71"/>
        <v>50pieces</v>
      </c>
      <c r="M2292" s="43">
        <f t="shared" si="72"/>
        <v>2500</v>
      </c>
      <c r="N2292" s="44" t="str">
        <f t="shared" si="73"/>
        <v>2500pieces</v>
      </c>
      <c r="O2292" s="51">
        <f t="shared" si="79"/>
        <v>1165.6499999999999</v>
      </c>
      <c r="P2292" s="46"/>
      <c r="Q2292" s="46"/>
      <c r="R2292" s="46"/>
      <c r="S2292" s="46"/>
      <c r="T2292" s="46"/>
      <c r="U2292" s="46"/>
      <c r="V2292" s="46"/>
      <c r="W2292" s="46"/>
      <c r="X2292" s="46"/>
      <c r="Y2292" s="46"/>
      <c r="Z2292" s="46"/>
    </row>
    <row r="2293" spans="1:26" ht="13.5" customHeight="1">
      <c r="A2293" s="233">
        <v>1181</v>
      </c>
      <c r="B2293" s="57" t="s">
        <v>622</v>
      </c>
      <c r="C2293" s="94" t="s">
        <v>68</v>
      </c>
      <c r="D2293" s="46"/>
      <c r="E2293" s="91"/>
      <c r="F2293" s="46"/>
      <c r="G2293" s="95">
        <v>8.2799999999999994</v>
      </c>
      <c r="H2293" s="97">
        <v>36</v>
      </c>
      <c r="I2293" s="326">
        <v>1</v>
      </c>
      <c r="J2293" s="110" t="s">
        <v>37</v>
      </c>
      <c r="K2293" s="46"/>
      <c r="L2293" s="42" t="str">
        <f t="shared" si="71"/>
        <v>1pieces</v>
      </c>
      <c r="M2293" s="43">
        <f t="shared" si="72"/>
        <v>36</v>
      </c>
      <c r="N2293" s="44" t="str">
        <f t="shared" si="73"/>
        <v>36pieces</v>
      </c>
      <c r="O2293" s="51">
        <f t="shared" si="79"/>
        <v>298.08</v>
      </c>
      <c r="P2293" s="46"/>
      <c r="Q2293" s="46"/>
      <c r="R2293" s="46"/>
      <c r="S2293" s="46"/>
      <c r="T2293" s="46"/>
      <c r="U2293" s="46"/>
      <c r="V2293" s="46"/>
      <c r="W2293" s="46"/>
      <c r="X2293" s="46"/>
      <c r="Y2293" s="46"/>
      <c r="Z2293" s="46"/>
    </row>
    <row r="2294" spans="1:26" ht="13.5" customHeight="1">
      <c r="A2294" s="233">
        <v>1182</v>
      </c>
      <c r="B2294" s="57" t="s">
        <v>623</v>
      </c>
      <c r="C2294" s="94" t="s">
        <v>68</v>
      </c>
      <c r="D2294" s="46"/>
      <c r="E2294" s="91"/>
      <c r="F2294" s="46"/>
      <c r="G2294" s="95">
        <v>16.899999999999999</v>
      </c>
      <c r="H2294" s="97">
        <v>28</v>
      </c>
      <c r="I2294" s="326">
        <v>1</v>
      </c>
      <c r="J2294" s="110" t="s">
        <v>37</v>
      </c>
      <c r="K2294" s="46"/>
      <c r="L2294" s="42" t="str">
        <f t="shared" si="71"/>
        <v>1pieces</v>
      </c>
      <c r="M2294" s="43">
        <f t="shared" si="72"/>
        <v>28</v>
      </c>
      <c r="N2294" s="44" t="str">
        <f t="shared" si="73"/>
        <v>28pieces</v>
      </c>
      <c r="O2294" s="51">
        <f t="shared" si="79"/>
        <v>473.19999999999993</v>
      </c>
      <c r="P2294" s="46"/>
      <c r="Q2294" s="46"/>
      <c r="R2294" s="46"/>
      <c r="S2294" s="46"/>
      <c r="T2294" s="46"/>
      <c r="U2294" s="46"/>
      <c r="V2294" s="46"/>
      <c r="W2294" s="46"/>
      <c r="X2294" s="46"/>
      <c r="Y2294" s="46"/>
      <c r="Z2294" s="46"/>
    </row>
    <row r="2295" spans="1:26" ht="13.5" customHeight="1">
      <c r="A2295" s="233">
        <v>1183</v>
      </c>
      <c r="B2295" s="57" t="s">
        <v>639</v>
      </c>
      <c r="C2295" s="94" t="s">
        <v>68</v>
      </c>
      <c r="D2295" s="46"/>
      <c r="E2295" s="116"/>
      <c r="F2295" s="46"/>
      <c r="G2295" s="95">
        <v>2.1111111111111112</v>
      </c>
      <c r="H2295" s="213">
        <v>419</v>
      </c>
      <c r="I2295" s="326">
        <v>36</v>
      </c>
      <c r="J2295" s="215" t="s">
        <v>37</v>
      </c>
      <c r="K2295" s="46"/>
      <c r="L2295" s="42" t="str">
        <f t="shared" si="71"/>
        <v>36pieces</v>
      </c>
      <c r="M2295" s="43">
        <f t="shared" si="72"/>
        <v>15084</v>
      </c>
      <c r="N2295" s="44" t="str">
        <f t="shared" si="73"/>
        <v>15084pieces</v>
      </c>
      <c r="O2295" s="51">
        <f t="shared" si="79"/>
        <v>884.55555555555554</v>
      </c>
      <c r="P2295" s="46"/>
      <c r="Q2295" s="46"/>
      <c r="R2295" s="46"/>
      <c r="S2295" s="46"/>
      <c r="T2295" s="46"/>
      <c r="U2295" s="46"/>
      <c r="V2295" s="46"/>
      <c r="W2295" s="46"/>
      <c r="X2295" s="46"/>
      <c r="Y2295" s="46"/>
      <c r="Z2295" s="46"/>
    </row>
    <row r="2296" spans="1:26" ht="13.5" customHeight="1">
      <c r="A2296" s="233">
        <v>1184</v>
      </c>
      <c r="B2296" s="57" t="s">
        <v>645</v>
      </c>
      <c r="C2296" s="94" t="s">
        <v>68</v>
      </c>
      <c r="D2296" s="46"/>
      <c r="E2296" s="116"/>
      <c r="F2296" s="46"/>
      <c r="G2296" s="95">
        <v>31.8</v>
      </c>
      <c r="H2296" s="213">
        <v>36</v>
      </c>
      <c r="I2296" s="326">
        <v>36</v>
      </c>
      <c r="J2296" s="215" t="s">
        <v>37</v>
      </c>
      <c r="K2296" s="46"/>
      <c r="L2296" s="42" t="str">
        <f t="shared" si="71"/>
        <v>36pieces</v>
      </c>
      <c r="M2296" s="43">
        <f t="shared" si="72"/>
        <v>1296</v>
      </c>
      <c r="N2296" s="44" t="str">
        <f t="shared" si="73"/>
        <v>1296pieces</v>
      </c>
      <c r="O2296" s="51">
        <f t="shared" si="79"/>
        <v>1144.8</v>
      </c>
      <c r="P2296" s="46"/>
      <c r="Q2296" s="46"/>
      <c r="R2296" s="46"/>
      <c r="S2296" s="46"/>
      <c r="T2296" s="46"/>
      <c r="U2296" s="46"/>
      <c r="V2296" s="46"/>
      <c r="W2296" s="46"/>
      <c r="X2296" s="46"/>
      <c r="Y2296" s="46"/>
      <c r="Z2296" s="46"/>
    </row>
    <row r="2297" spans="1:26" ht="13.5" customHeight="1">
      <c r="A2297" s="233">
        <v>1184</v>
      </c>
      <c r="B2297" s="57" t="s">
        <v>645</v>
      </c>
      <c r="C2297" s="94" t="s">
        <v>68</v>
      </c>
      <c r="D2297" s="46"/>
      <c r="E2297" s="116"/>
      <c r="F2297" s="46"/>
      <c r="G2297" s="212">
        <v>52.76</v>
      </c>
      <c r="H2297" s="213">
        <v>1</v>
      </c>
      <c r="I2297" s="227">
        <v>30</v>
      </c>
      <c r="J2297" s="215" t="s">
        <v>37</v>
      </c>
      <c r="K2297" s="46"/>
      <c r="L2297" s="42" t="str">
        <f t="shared" si="71"/>
        <v>30pieces</v>
      </c>
      <c r="M2297" s="43">
        <f t="shared" si="72"/>
        <v>30</v>
      </c>
      <c r="N2297" s="44" t="str">
        <f t="shared" si="73"/>
        <v>30pieces</v>
      </c>
      <c r="O2297" s="51">
        <f t="shared" si="79"/>
        <v>52.76</v>
      </c>
      <c r="P2297" s="46"/>
      <c r="Q2297" s="46"/>
      <c r="R2297" s="46"/>
      <c r="S2297" s="46"/>
      <c r="T2297" s="46"/>
      <c r="U2297" s="46"/>
      <c r="V2297" s="46"/>
      <c r="W2297" s="46"/>
      <c r="X2297" s="46"/>
      <c r="Y2297" s="46"/>
      <c r="Z2297" s="46"/>
    </row>
    <row r="2298" spans="1:26" ht="13.5" customHeight="1">
      <c r="A2298" s="233">
        <v>1185</v>
      </c>
      <c r="B2298" s="57" t="s">
        <v>662</v>
      </c>
      <c r="C2298" s="94" t="s">
        <v>68</v>
      </c>
      <c r="D2298" s="46"/>
      <c r="E2298" s="116"/>
      <c r="F2298" s="46"/>
      <c r="G2298" s="212">
        <v>14.25</v>
      </c>
      <c r="H2298" s="213">
        <v>20</v>
      </c>
      <c r="I2298" s="227">
        <v>1</v>
      </c>
      <c r="J2298" s="215" t="s">
        <v>37</v>
      </c>
      <c r="K2298" s="46"/>
      <c r="L2298" s="42" t="str">
        <f t="shared" si="71"/>
        <v>1pieces</v>
      </c>
      <c r="M2298" s="43">
        <f t="shared" si="72"/>
        <v>20</v>
      </c>
      <c r="N2298" s="44" t="str">
        <f t="shared" si="73"/>
        <v>20pieces</v>
      </c>
      <c r="O2298" s="51">
        <f t="shared" si="79"/>
        <v>285</v>
      </c>
      <c r="P2298" s="46"/>
      <c r="Q2298" s="46"/>
      <c r="R2298" s="46"/>
      <c r="S2298" s="46"/>
      <c r="T2298" s="46"/>
      <c r="U2298" s="46"/>
      <c r="V2298" s="46"/>
      <c r="W2298" s="46"/>
      <c r="X2298" s="46"/>
      <c r="Y2298" s="46"/>
      <c r="Z2298" s="46"/>
    </row>
    <row r="2299" spans="1:26" ht="13.5" customHeight="1">
      <c r="A2299" s="233">
        <v>1186</v>
      </c>
      <c r="B2299" s="57" t="s">
        <v>666</v>
      </c>
      <c r="C2299" s="94" t="s">
        <v>68</v>
      </c>
      <c r="D2299" s="46"/>
      <c r="E2299" s="116"/>
      <c r="F2299" s="46"/>
      <c r="G2299" s="212">
        <v>1.97</v>
      </c>
      <c r="H2299" s="213">
        <v>684</v>
      </c>
      <c r="I2299" s="227">
        <v>1</v>
      </c>
      <c r="J2299" s="215" t="s">
        <v>37</v>
      </c>
      <c r="K2299" s="46"/>
      <c r="L2299" s="42" t="str">
        <f t="shared" si="71"/>
        <v>1pieces</v>
      </c>
      <c r="M2299" s="43">
        <f t="shared" si="72"/>
        <v>684</v>
      </c>
      <c r="N2299" s="44" t="str">
        <f t="shared" si="73"/>
        <v>684pieces</v>
      </c>
      <c r="O2299" s="51">
        <f t="shared" si="79"/>
        <v>1347.48</v>
      </c>
      <c r="P2299" s="46"/>
      <c r="Q2299" s="46"/>
      <c r="R2299" s="46"/>
      <c r="S2299" s="46"/>
      <c r="T2299" s="46"/>
      <c r="U2299" s="46"/>
      <c r="V2299" s="46"/>
      <c r="W2299" s="46"/>
      <c r="X2299" s="46"/>
      <c r="Y2299" s="46"/>
      <c r="Z2299" s="46"/>
    </row>
    <row r="2300" spans="1:26" ht="13.5" customHeight="1">
      <c r="A2300" s="233">
        <v>1187</v>
      </c>
      <c r="B2300" s="57" t="s">
        <v>667</v>
      </c>
      <c r="C2300" s="94" t="s">
        <v>68</v>
      </c>
      <c r="D2300" s="46"/>
      <c r="E2300" s="116"/>
      <c r="F2300" s="46"/>
      <c r="G2300" s="212">
        <v>2.65</v>
      </c>
      <c r="H2300" s="213">
        <v>828</v>
      </c>
      <c r="I2300" s="227">
        <v>1</v>
      </c>
      <c r="J2300" s="215" t="s">
        <v>37</v>
      </c>
      <c r="K2300" s="46"/>
      <c r="L2300" s="42" t="str">
        <f t="shared" si="71"/>
        <v>1pieces</v>
      </c>
      <c r="M2300" s="43">
        <f t="shared" si="72"/>
        <v>828</v>
      </c>
      <c r="N2300" s="44" t="str">
        <f t="shared" si="73"/>
        <v>828pieces</v>
      </c>
      <c r="O2300" s="51">
        <f t="shared" si="79"/>
        <v>2194.1999999999998</v>
      </c>
      <c r="P2300" s="46"/>
      <c r="Q2300" s="46"/>
      <c r="R2300" s="46"/>
      <c r="S2300" s="46"/>
      <c r="T2300" s="46"/>
      <c r="U2300" s="46"/>
      <c r="V2300" s="46"/>
      <c r="W2300" s="46"/>
      <c r="X2300" s="46"/>
      <c r="Y2300" s="46"/>
      <c r="Z2300" s="46"/>
    </row>
    <row r="2301" spans="1:26" ht="13.5" customHeight="1">
      <c r="A2301" s="233">
        <v>1188</v>
      </c>
      <c r="B2301" s="57" t="s">
        <v>727</v>
      </c>
      <c r="C2301" s="94" t="s">
        <v>68</v>
      </c>
      <c r="D2301" s="46"/>
      <c r="E2301" s="116" t="s">
        <v>728</v>
      </c>
      <c r="F2301" s="46"/>
      <c r="G2301" s="212">
        <v>0.14461538461538459</v>
      </c>
      <c r="H2301" s="213">
        <v>780</v>
      </c>
      <c r="I2301" s="227">
        <v>390</v>
      </c>
      <c r="J2301" s="257" t="s">
        <v>29</v>
      </c>
      <c r="K2301" s="46"/>
      <c r="L2301" s="42" t="str">
        <f t="shared" si="71"/>
        <v>390ml</v>
      </c>
      <c r="M2301" s="43">
        <f t="shared" si="72"/>
        <v>304200</v>
      </c>
      <c r="N2301" s="44" t="str">
        <f t="shared" si="73"/>
        <v>304200ml</v>
      </c>
      <c r="O2301" s="51">
        <f t="shared" si="79"/>
        <v>112.79999999999998</v>
      </c>
      <c r="P2301" s="46"/>
      <c r="Q2301" s="46"/>
      <c r="R2301" s="46"/>
      <c r="S2301" s="46"/>
      <c r="T2301" s="46"/>
      <c r="U2301" s="46"/>
      <c r="V2301" s="46"/>
      <c r="W2301" s="46"/>
      <c r="X2301" s="46"/>
      <c r="Y2301" s="46"/>
      <c r="Z2301" s="46"/>
    </row>
    <row r="2302" spans="1:26" ht="13.5" customHeight="1">
      <c r="A2302" s="233">
        <v>1189</v>
      </c>
      <c r="B2302" s="57" t="s">
        <v>766</v>
      </c>
      <c r="C2302" s="94" t="s">
        <v>68</v>
      </c>
      <c r="D2302" s="46"/>
      <c r="E2302" s="116"/>
      <c r="F2302" s="46"/>
      <c r="G2302" s="212">
        <v>27.89</v>
      </c>
      <c r="H2302" s="213">
        <v>48</v>
      </c>
      <c r="I2302" s="227">
        <v>1</v>
      </c>
      <c r="J2302" s="257" t="s">
        <v>59</v>
      </c>
      <c r="K2302" s="46"/>
      <c r="L2302" s="42" t="str">
        <f t="shared" si="71"/>
        <v>1grams</v>
      </c>
      <c r="M2302" s="43">
        <f t="shared" si="72"/>
        <v>48</v>
      </c>
      <c r="N2302" s="44" t="str">
        <f t="shared" si="73"/>
        <v>48grams</v>
      </c>
      <c r="O2302" s="51">
        <f t="shared" si="79"/>
        <v>1338.72</v>
      </c>
      <c r="P2302" s="46"/>
      <c r="Q2302" s="46"/>
      <c r="R2302" s="46"/>
      <c r="S2302" s="46"/>
      <c r="T2302" s="46"/>
      <c r="U2302" s="46"/>
      <c r="V2302" s="46"/>
      <c r="W2302" s="46"/>
      <c r="X2302" s="46"/>
      <c r="Y2302" s="46"/>
      <c r="Z2302" s="46"/>
    </row>
    <row r="2303" spans="1:26" ht="13.5" customHeight="1">
      <c r="A2303" s="233">
        <v>1190</v>
      </c>
      <c r="B2303" s="337" t="s">
        <v>768</v>
      </c>
      <c r="C2303" s="94" t="s">
        <v>68</v>
      </c>
      <c r="D2303" s="46"/>
      <c r="E2303" s="358"/>
      <c r="F2303" s="46"/>
      <c r="G2303" s="189">
        <v>27.89</v>
      </c>
      <c r="H2303" s="97">
        <v>48</v>
      </c>
      <c r="I2303" s="227">
        <v>1</v>
      </c>
      <c r="J2303" s="131" t="s">
        <v>37</v>
      </c>
      <c r="K2303" s="46"/>
      <c r="L2303" s="42" t="str">
        <f t="shared" si="71"/>
        <v>1pieces</v>
      </c>
      <c r="M2303" s="43">
        <f t="shared" si="72"/>
        <v>48</v>
      </c>
      <c r="N2303" s="44" t="str">
        <f t="shared" si="73"/>
        <v>48pieces</v>
      </c>
      <c r="O2303" s="51">
        <f t="shared" si="79"/>
        <v>1338.72</v>
      </c>
      <c r="P2303" s="46"/>
      <c r="Q2303" s="46"/>
      <c r="R2303" s="46"/>
      <c r="S2303" s="46"/>
      <c r="T2303" s="46"/>
      <c r="U2303" s="46"/>
      <c r="V2303" s="46"/>
      <c r="W2303" s="46"/>
      <c r="X2303" s="46"/>
      <c r="Y2303" s="46"/>
      <c r="Z2303" s="46"/>
    </row>
    <row r="2304" spans="1:26" ht="13.5" customHeight="1">
      <c r="A2304" s="233">
        <v>1191</v>
      </c>
      <c r="B2304" s="57" t="s">
        <v>819</v>
      </c>
      <c r="C2304" s="94" t="s">
        <v>68</v>
      </c>
      <c r="D2304" s="46"/>
      <c r="E2304" s="91"/>
      <c r="F2304" s="46"/>
      <c r="G2304" s="95">
        <v>9.4</v>
      </c>
      <c r="H2304" s="308">
        <v>18</v>
      </c>
      <c r="I2304" s="508">
        <v>10</v>
      </c>
      <c r="J2304" s="361" t="s">
        <v>37</v>
      </c>
      <c r="K2304" s="46"/>
      <c r="L2304" s="42" t="str">
        <f t="shared" ref="L2304:L2392" si="80">CONCATENATE(I2304,J2304)</f>
        <v>10pieces</v>
      </c>
      <c r="M2304" s="43">
        <f t="shared" ref="M2304:M2392" si="81">H2304*I2304</f>
        <v>180</v>
      </c>
      <c r="N2304" s="44" t="str">
        <f t="shared" ref="N2304:N2392" si="82">CONCATENATE(M2304,J2304)</f>
        <v>180pieces</v>
      </c>
      <c r="O2304" s="51">
        <f t="shared" si="79"/>
        <v>169.20000000000002</v>
      </c>
      <c r="P2304" s="46"/>
      <c r="Q2304" s="46"/>
      <c r="R2304" s="46"/>
      <c r="S2304" s="46"/>
      <c r="T2304" s="46"/>
      <c r="U2304" s="46"/>
      <c r="V2304" s="46"/>
      <c r="W2304" s="46"/>
      <c r="X2304" s="46"/>
      <c r="Y2304" s="46"/>
      <c r="Z2304" s="46"/>
    </row>
    <row r="2305" spans="1:26" ht="13.5" customHeight="1">
      <c r="A2305" s="233">
        <v>1192</v>
      </c>
      <c r="B2305" s="79" t="s">
        <v>904</v>
      </c>
      <c r="C2305" s="94" t="s">
        <v>68</v>
      </c>
      <c r="D2305" s="46"/>
      <c r="E2305" s="91"/>
      <c r="F2305" s="46"/>
      <c r="G2305" s="95">
        <v>0.32</v>
      </c>
      <c r="H2305" s="308">
        <v>1300</v>
      </c>
      <c r="I2305" s="227">
        <v>1000</v>
      </c>
      <c r="J2305" s="131" t="s">
        <v>59</v>
      </c>
      <c r="K2305" s="46"/>
      <c r="L2305" s="42" t="str">
        <f t="shared" si="80"/>
        <v>1000grams</v>
      </c>
      <c r="M2305" s="43">
        <f t="shared" si="81"/>
        <v>1300000</v>
      </c>
      <c r="N2305" s="44" t="str">
        <f t="shared" si="82"/>
        <v>1300000grams</v>
      </c>
      <c r="O2305" s="51">
        <f t="shared" si="79"/>
        <v>416</v>
      </c>
      <c r="P2305" s="46"/>
      <c r="Q2305" s="46"/>
      <c r="R2305" s="46"/>
      <c r="S2305" s="46"/>
      <c r="T2305" s="46"/>
      <c r="U2305" s="46"/>
      <c r="V2305" s="46"/>
      <c r="W2305" s="46"/>
      <c r="X2305" s="46"/>
      <c r="Y2305" s="46"/>
      <c r="Z2305" s="46"/>
    </row>
    <row r="2306" spans="1:26" ht="13.5" customHeight="1">
      <c r="A2306" s="233">
        <v>1193</v>
      </c>
      <c r="B2306" s="359" t="s">
        <v>914</v>
      </c>
      <c r="C2306" s="94" t="s">
        <v>68</v>
      </c>
      <c r="D2306" s="46"/>
      <c r="E2306" s="91"/>
      <c r="F2306" s="46"/>
      <c r="G2306" s="95">
        <v>19.524999999999999</v>
      </c>
      <c r="H2306" s="308">
        <v>4</v>
      </c>
      <c r="I2306" s="508">
        <v>4</v>
      </c>
      <c r="J2306" s="361" t="s">
        <v>37</v>
      </c>
      <c r="K2306" s="46"/>
      <c r="L2306" s="42" t="str">
        <f t="shared" si="80"/>
        <v>4pieces</v>
      </c>
      <c r="M2306" s="43">
        <f t="shared" si="81"/>
        <v>16</v>
      </c>
      <c r="N2306" s="44" t="str">
        <f t="shared" si="82"/>
        <v>16pieces</v>
      </c>
      <c r="O2306" s="51">
        <f t="shared" si="79"/>
        <v>78.099999999999994</v>
      </c>
      <c r="P2306" s="46"/>
      <c r="Q2306" s="46"/>
      <c r="R2306" s="46"/>
      <c r="S2306" s="46"/>
      <c r="T2306" s="46"/>
      <c r="U2306" s="46"/>
      <c r="V2306" s="46"/>
      <c r="W2306" s="46"/>
      <c r="X2306" s="46"/>
      <c r="Y2306" s="46"/>
      <c r="Z2306" s="46"/>
    </row>
    <row r="2307" spans="1:26" ht="13.5" customHeight="1">
      <c r="A2307" s="233">
        <v>1194</v>
      </c>
      <c r="B2307" s="359" t="s">
        <v>916</v>
      </c>
      <c r="C2307" s="94" t="s">
        <v>68</v>
      </c>
      <c r="D2307" s="46"/>
      <c r="E2307" s="91"/>
      <c r="F2307" s="46"/>
      <c r="G2307" s="95">
        <v>19.524999999999999</v>
      </c>
      <c r="H2307" s="308">
        <v>4</v>
      </c>
      <c r="I2307" s="508">
        <v>4</v>
      </c>
      <c r="J2307" s="361" t="s">
        <v>37</v>
      </c>
      <c r="K2307" s="46"/>
      <c r="L2307" s="42" t="str">
        <f t="shared" si="80"/>
        <v>4pieces</v>
      </c>
      <c r="M2307" s="43">
        <f t="shared" si="81"/>
        <v>16</v>
      </c>
      <c r="N2307" s="44" t="str">
        <f t="shared" si="82"/>
        <v>16pieces</v>
      </c>
      <c r="O2307" s="51">
        <f t="shared" si="79"/>
        <v>78.099999999999994</v>
      </c>
      <c r="P2307" s="46"/>
      <c r="Q2307" s="46"/>
      <c r="R2307" s="46"/>
      <c r="S2307" s="46"/>
      <c r="T2307" s="46"/>
      <c r="U2307" s="46"/>
      <c r="V2307" s="46"/>
      <c r="W2307" s="46"/>
      <c r="X2307" s="46"/>
      <c r="Y2307" s="46"/>
      <c r="Z2307" s="46"/>
    </row>
    <row r="2308" spans="1:26" ht="13.5" customHeight="1">
      <c r="A2308" s="233">
        <v>1195</v>
      </c>
      <c r="B2308" s="57" t="s">
        <v>920</v>
      </c>
      <c r="C2308" s="94" t="s">
        <v>68</v>
      </c>
      <c r="D2308" s="46"/>
      <c r="E2308" s="91"/>
      <c r="F2308" s="46"/>
      <c r="G2308" s="95">
        <v>656</v>
      </c>
      <c r="H2308" s="97">
        <v>17</v>
      </c>
      <c r="I2308" s="227">
        <v>1</v>
      </c>
      <c r="J2308" s="131" t="s">
        <v>86</v>
      </c>
      <c r="K2308" s="46"/>
      <c r="L2308" s="42" t="str">
        <f t="shared" si="80"/>
        <v>1gallons</v>
      </c>
      <c r="M2308" s="43">
        <f t="shared" si="81"/>
        <v>17</v>
      </c>
      <c r="N2308" s="44" t="str">
        <f t="shared" si="82"/>
        <v>17gallons</v>
      </c>
      <c r="O2308" s="51">
        <f t="shared" si="79"/>
        <v>11152</v>
      </c>
      <c r="P2308" s="46"/>
      <c r="Q2308" s="46"/>
      <c r="R2308" s="46"/>
      <c r="S2308" s="46"/>
      <c r="T2308" s="46"/>
      <c r="U2308" s="46"/>
      <c r="V2308" s="46"/>
      <c r="W2308" s="46"/>
      <c r="X2308" s="46"/>
      <c r="Y2308" s="46"/>
      <c r="Z2308" s="46"/>
    </row>
    <row r="2309" spans="1:26" ht="13.5" customHeight="1">
      <c r="A2309" s="233">
        <v>1196</v>
      </c>
      <c r="B2309" s="57" t="s">
        <v>934</v>
      </c>
      <c r="C2309" s="94" t="s">
        <v>68</v>
      </c>
      <c r="D2309" s="46"/>
      <c r="E2309" s="91"/>
      <c r="F2309" s="46"/>
      <c r="G2309" s="95">
        <v>9.1</v>
      </c>
      <c r="H2309" s="308">
        <v>47</v>
      </c>
      <c r="I2309" s="227">
        <v>1</v>
      </c>
      <c r="J2309" s="361" t="s">
        <v>37</v>
      </c>
      <c r="K2309" s="46"/>
      <c r="L2309" s="42" t="str">
        <f t="shared" si="80"/>
        <v>1pieces</v>
      </c>
      <c r="M2309" s="43">
        <f t="shared" si="81"/>
        <v>47</v>
      </c>
      <c r="N2309" s="44" t="str">
        <f t="shared" si="82"/>
        <v>47pieces</v>
      </c>
      <c r="O2309" s="51">
        <f t="shared" si="79"/>
        <v>427.7</v>
      </c>
      <c r="P2309" s="46"/>
      <c r="Q2309" s="46"/>
      <c r="R2309" s="46"/>
      <c r="S2309" s="46"/>
      <c r="T2309" s="46"/>
      <c r="U2309" s="46"/>
      <c r="V2309" s="46"/>
      <c r="W2309" s="46"/>
      <c r="X2309" s="46"/>
      <c r="Y2309" s="46"/>
      <c r="Z2309" s="46"/>
    </row>
    <row r="2310" spans="1:26" ht="13.5" customHeight="1">
      <c r="A2310" s="233">
        <v>1197</v>
      </c>
      <c r="B2310" s="57" t="s">
        <v>939</v>
      </c>
      <c r="C2310" s="94" t="s">
        <v>68</v>
      </c>
      <c r="D2310" s="46"/>
      <c r="E2310" s="91"/>
      <c r="F2310" s="46"/>
      <c r="G2310" s="95">
        <v>8.6999999999999993</v>
      </c>
      <c r="H2310" s="308">
        <v>60</v>
      </c>
      <c r="I2310" s="227">
        <v>1</v>
      </c>
      <c r="J2310" s="361" t="s">
        <v>37</v>
      </c>
      <c r="K2310" s="46"/>
      <c r="L2310" s="42" t="str">
        <f t="shared" si="80"/>
        <v>1pieces</v>
      </c>
      <c r="M2310" s="43">
        <f t="shared" si="81"/>
        <v>60</v>
      </c>
      <c r="N2310" s="44" t="str">
        <f t="shared" si="82"/>
        <v>60pieces</v>
      </c>
      <c r="O2310" s="51">
        <f t="shared" si="79"/>
        <v>522</v>
      </c>
      <c r="P2310" s="46"/>
      <c r="Q2310" s="46"/>
      <c r="R2310" s="46"/>
      <c r="S2310" s="46"/>
      <c r="T2310" s="46"/>
      <c r="U2310" s="46"/>
      <c r="V2310" s="46"/>
      <c r="W2310" s="46"/>
      <c r="X2310" s="46"/>
      <c r="Y2310" s="46"/>
      <c r="Z2310" s="46"/>
    </row>
    <row r="2311" spans="1:26" ht="13.5" customHeight="1">
      <c r="A2311" s="233">
        <v>1198</v>
      </c>
      <c r="B2311" s="57" t="s">
        <v>997</v>
      </c>
      <c r="C2311" s="94" t="s">
        <v>68</v>
      </c>
      <c r="D2311" s="46"/>
      <c r="E2311" s="91" t="s">
        <v>998</v>
      </c>
      <c r="F2311" s="46"/>
      <c r="G2311" s="95">
        <v>0.40500000000000003</v>
      </c>
      <c r="H2311" s="97">
        <v>300</v>
      </c>
      <c r="I2311" s="227">
        <v>100</v>
      </c>
      <c r="J2311" s="131" t="s">
        <v>59</v>
      </c>
      <c r="K2311" s="46"/>
      <c r="L2311" s="42" t="str">
        <f t="shared" si="80"/>
        <v>100grams</v>
      </c>
      <c r="M2311" s="43">
        <f t="shared" si="81"/>
        <v>30000</v>
      </c>
      <c r="N2311" s="44" t="str">
        <f t="shared" si="82"/>
        <v>30000grams</v>
      </c>
      <c r="O2311" s="51">
        <f t="shared" si="79"/>
        <v>121.50000000000001</v>
      </c>
      <c r="P2311" s="46"/>
      <c r="Q2311" s="46"/>
      <c r="R2311" s="46"/>
      <c r="S2311" s="46"/>
      <c r="T2311" s="46"/>
      <c r="U2311" s="46"/>
      <c r="V2311" s="46"/>
      <c r="W2311" s="46"/>
      <c r="X2311" s="46"/>
      <c r="Y2311" s="46"/>
      <c r="Z2311" s="46"/>
    </row>
    <row r="2312" spans="1:26" ht="13.5" customHeight="1">
      <c r="A2312" s="233">
        <v>1199</v>
      </c>
      <c r="B2312" s="79" t="s">
        <v>1036</v>
      </c>
      <c r="C2312" s="94" t="s">
        <v>68</v>
      </c>
      <c r="D2312" s="46"/>
      <c r="E2312" s="91"/>
      <c r="F2312" s="46"/>
      <c r="G2312" s="95">
        <v>0.95833333333333337</v>
      </c>
      <c r="H2312" s="308">
        <v>60</v>
      </c>
      <c r="I2312" s="508">
        <v>24</v>
      </c>
      <c r="J2312" s="361" t="s">
        <v>37</v>
      </c>
      <c r="K2312" s="46"/>
      <c r="L2312" s="42" t="str">
        <f t="shared" si="80"/>
        <v>24pieces</v>
      </c>
      <c r="M2312" s="43">
        <f t="shared" si="81"/>
        <v>1440</v>
      </c>
      <c r="N2312" s="44" t="str">
        <f t="shared" si="82"/>
        <v>1440pieces</v>
      </c>
      <c r="O2312" s="51">
        <f t="shared" si="79"/>
        <v>57.5</v>
      </c>
      <c r="P2312" s="46"/>
      <c r="Q2312" s="46"/>
      <c r="R2312" s="46"/>
      <c r="S2312" s="46"/>
      <c r="T2312" s="46"/>
      <c r="U2312" s="46"/>
      <c r="V2312" s="46"/>
      <c r="W2312" s="46"/>
      <c r="X2312" s="46"/>
      <c r="Y2312" s="46"/>
      <c r="Z2312" s="46"/>
    </row>
    <row r="2313" spans="1:26" ht="13.5" customHeight="1">
      <c r="A2313" s="233">
        <v>1200</v>
      </c>
      <c r="B2313" s="79" t="s">
        <v>1037</v>
      </c>
      <c r="C2313" s="94" t="s">
        <v>68</v>
      </c>
      <c r="D2313" s="46"/>
      <c r="E2313" s="91"/>
      <c r="F2313" s="46"/>
      <c r="G2313" s="95">
        <v>0.95833333333333337</v>
      </c>
      <c r="H2313" s="308">
        <v>49</v>
      </c>
      <c r="I2313" s="508">
        <v>24</v>
      </c>
      <c r="J2313" s="361" t="s">
        <v>37</v>
      </c>
      <c r="K2313" s="46"/>
      <c r="L2313" s="42" t="str">
        <f t="shared" si="80"/>
        <v>24pieces</v>
      </c>
      <c r="M2313" s="43">
        <f t="shared" si="81"/>
        <v>1176</v>
      </c>
      <c r="N2313" s="44" t="str">
        <f t="shared" si="82"/>
        <v>1176pieces</v>
      </c>
      <c r="O2313" s="51">
        <f t="shared" si="79"/>
        <v>46.958333333333336</v>
      </c>
      <c r="P2313" s="46"/>
      <c r="Q2313" s="46"/>
      <c r="R2313" s="46"/>
      <c r="S2313" s="46"/>
      <c r="T2313" s="46"/>
      <c r="U2313" s="46"/>
      <c r="V2313" s="46"/>
      <c r="W2313" s="46"/>
      <c r="X2313" s="46"/>
      <c r="Y2313" s="46"/>
      <c r="Z2313" s="46"/>
    </row>
    <row r="2314" spans="1:26" ht="13.5" customHeight="1">
      <c r="A2314" s="233">
        <v>1201</v>
      </c>
      <c r="B2314" s="79" t="s">
        <v>1038</v>
      </c>
      <c r="C2314" s="94" t="s">
        <v>68</v>
      </c>
      <c r="D2314" s="46"/>
      <c r="E2314" s="91"/>
      <c r="F2314" s="46"/>
      <c r="G2314" s="95">
        <v>10.72</v>
      </c>
      <c r="H2314" s="308">
        <v>41</v>
      </c>
      <c r="I2314" s="508">
        <v>1</v>
      </c>
      <c r="J2314" s="361" t="s">
        <v>37</v>
      </c>
      <c r="K2314" s="46"/>
      <c r="L2314" s="42" t="str">
        <f t="shared" si="80"/>
        <v>1pieces</v>
      </c>
      <c r="M2314" s="43">
        <f t="shared" si="81"/>
        <v>41</v>
      </c>
      <c r="N2314" s="44" t="str">
        <f t="shared" si="82"/>
        <v>41pieces</v>
      </c>
      <c r="O2314" s="51">
        <f t="shared" si="79"/>
        <v>439.52000000000004</v>
      </c>
      <c r="P2314" s="46"/>
      <c r="Q2314" s="46"/>
      <c r="R2314" s="46"/>
      <c r="S2314" s="46"/>
      <c r="T2314" s="46"/>
      <c r="U2314" s="46"/>
      <c r="V2314" s="46"/>
      <c r="W2314" s="46"/>
      <c r="X2314" s="46"/>
      <c r="Y2314" s="46"/>
      <c r="Z2314" s="46"/>
    </row>
    <row r="2315" spans="1:26" ht="13.5" customHeight="1">
      <c r="A2315" s="233">
        <v>1202</v>
      </c>
      <c r="B2315" s="79" t="s">
        <v>1039</v>
      </c>
      <c r="C2315" s="94" t="s">
        <v>68</v>
      </c>
      <c r="D2315" s="46"/>
      <c r="E2315" s="91"/>
      <c r="F2315" s="46"/>
      <c r="G2315" s="95">
        <v>8.64</v>
      </c>
      <c r="H2315" s="308">
        <v>54</v>
      </c>
      <c r="I2315" s="508">
        <v>48</v>
      </c>
      <c r="J2315" s="361" t="s">
        <v>37</v>
      </c>
      <c r="K2315" s="46"/>
      <c r="L2315" s="42" t="str">
        <f t="shared" si="80"/>
        <v>48pieces</v>
      </c>
      <c r="M2315" s="43">
        <f t="shared" si="81"/>
        <v>2592</v>
      </c>
      <c r="N2315" s="44" t="str">
        <f t="shared" si="82"/>
        <v>2592pieces</v>
      </c>
      <c r="O2315" s="51">
        <f t="shared" si="79"/>
        <v>466.56000000000006</v>
      </c>
      <c r="P2315" s="46"/>
      <c r="Q2315" s="46"/>
      <c r="R2315" s="46"/>
      <c r="S2315" s="46"/>
      <c r="T2315" s="46"/>
      <c r="U2315" s="46"/>
      <c r="V2315" s="46"/>
      <c r="W2315" s="46"/>
      <c r="X2315" s="46"/>
      <c r="Y2315" s="46"/>
      <c r="Z2315" s="46"/>
    </row>
    <row r="2316" spans="1:26" ht="13.5" customHeight="1">
      <c r="A2316" s="233">
        <v>1203</v>
      </c>
      <c r="B2316" s="79" t="s">
        <v>1046</v>
      </c>
      <c r="C2316" s="94" t="s">
        <v>68</v>
      </c>
      <c r="D2316" s="46"/>
      <c r="E2316" s="91"/>
      <c r="F2316" s="46"/>
      <c r="G2316" s="95">
        <v>0.21</v>
      </c>
      <c r="H2316" s="97">
        <v>500</v>
      </c>
      <c r="I2316" s="227">
        <v>500</v>
      </c>
      <c r="J2316" s="131" t="s">
        <v>59</v>
      </c>
      <c r="K2316" s="46"/>
      <c r="L2316" s="42" t="str">
        <f t="shared" si="80"/>
        <v>500grams</v>
      </c>
      <c r="M2316" s="43">
        <f t="shared" si="81"/>
        <v>250000</v>
      </c>
      <c r="N2316" s="44" t="str">
        <f t="shared" si="82"/>
        <v>250000grams</v>
      </c>
      <c r="O2316" s="51">
        <f t="shared" si="79"/>
        <v>105</v>
      </c>
      <c r="P2316" s="46"/>
      <c r="Q2316" s="46"/>
      <c r="R2316" s="46"/>
      <c r="S2316" s="46"/>
      <c r="T2316" s="46"/>
      <c r="U2316" s="46"/>
      <c r="V2316" s="46"/>
      <c r="W2316" s="46"/>
      <c r="X2316" s="46"/>
      <c r="Y2316" s="46"/>
      <c r="Z2316" s="46"/>
    </row>
    <row r="2317" spans="1:26" ht="13.5" customHeight="1">
      <c r="A2317" s="233">
        <v>1204</v>
      </c>
      <c r="B2317" s="79" t="s">
        <v>1102</v>
      </c>
      <c r="C2317" s="94" t="s">
        <v>68</v>
      </c>
      <c r="D2317" s="46"/>
      <c r="E2317" s="91"/>
      <c r="F2317" s="46"/>
      <c r="G2317" s="95">
        <v>186</v>
      </c>
      <c r="H2317" s="97">
        <v>20</v>
      </c>
      <c r="I2317" s="227">
        <v>1</v>
      </c>
      <c r="J2317" s="131" t="s">
        <v>33</v>
      </c>
      <c r="K2317" s="46"/>
      <c r="L2317" s="42" t="str">
        <f t="shared" si="80"/>
        <v>1kg</v>
      </c>
      <c r="M2317" s="43">
        <f t="shared" si="81"/>
        <v>20</v>
      </c>
      <c r="N2317" s="44" t="str">
        <f t="shared" si="82"/>
        <v>20kg</v>
      </c>
      <c r="O2317" s="51">
        <f t="shared" si="79"/>
        <v>3720</v>
      </c>
      <c r="P2317" s="46"/>
      <c r="Q2317" s="46"/>
      <c r="R2317" s="46"/>
      <c r="S2317" s="46"/>
      <c r="T2317" s="46"/>
      <c r="U2317" s="46"/>
      <c r="V2317" s="46"/>
      <c r="W2317" s="46"/>
      <c r="X2317" s="46"/>
      <c r="Y2317" s="46"/>
      <c r="Z2317" s="46"/>
    </row>
    <row r="2318" spans="1:26" ht="13.5" customHeight="1">
      <c r="A2318" s="233">
        <v>1205</v>
      </c>
      <c r="B2318" s="57" t="s">
        <v>1103</v>
      </c>
      <c r="C2318" s="94" t="s">
        <v>68</v>
      </c>
      <c r="D2318" s="46"/>
      <c r="E2318" s="91"/>
      <c r="F2318" s="46"/>
      <c r="G2318" s="95">
        <v>177.4</v>
      </c>
      <c r="H2318" s="97">
        <v>2</v>
      </c>
      <c r="I2318" s="227">
        <v>1</v>
      </c>
      <c r="J2318" s="131" t="s">
        <v>37</v>
      </c>
      <c r="K2318" s="46"/>
      <c r="L2318" s="42" t="str">
        <f t="shared" si="80"/>
        <v>1pieces</v>
      </c>
      <c r="M2318" s="43">
        <f t="shared" si="81"/>
        <v>2</v>
      </c>
      <c r="N2318" s="44" t="str">
        <f t="shared" si="82"/>
        <v>2pieces</v>
      </c>
      <c r="O2318" s="51">
        <f t="shared" si="79"/>
        <v>354.8</v>
      </c>
      <c r="P2318" s="46"/>
      <c r="Q2318" s="46"/>
      <c r="R2318" s="46"/>
      <c r="S2318" s="46"/>
      <c r="T2318" s="46"/>
      <c r="U2318" s="46"/>
      <c r="V2318" s="46"/>
      <c r="W2318" s="46"/>
      <c r="X2318" s="46"/>
      <c r="Y2318" s="46"/>
      <c r="Z2318" s="46"/>
    </row>
    <row r="2319" spans="1:26" ht="13.5" customHeight="1">
      <c r="A2319" s="233">
        <v>1206</v>
      </c>
      <c r="B2319" s="57" t="s">
        <v>1105</v>
      </c>
      <c r="C2319" s="94" t="s">
        <v>68</v>
      </c>
      <c r="D2319" s="46"/>
      <c r="E2319" s="91"/>
      <c r="F2319" s="46"/>
      <c r="G2319" s="95">
        <v>118</v>
      </c>
      <c r="H2319" s="97">
        <v>3</v>
      </c>
      <c r="I2319" s="227">
        <v>1</v>
      </c>
      <c r="J2319" s="131" t="s">
        <v>37</v>
      </c>
      <c r="K2319" s="46"/>
      <c r="L2319" s="42" t="str">
        <f t="shared" si="80"/>
        <v>1pieces</v>
      </c>
      <c r="M2319" s="43">
        <f t="shared" si="81"/>
        <v>3</v>
      </c>
      <c r="N2319" s="44" t="str">
        <f t="shared" si="82"/>
        <v>3pieces</v>
      </c>
      <c r="O2319" s="51">
        <f t="shared" si="79"/>
        <v>354</v>
      </c>
      <c r="P2319" s="46"/>
      <c r="Q2319" s="46"/>
      <c r="R2319" s="46"/>
      <c r="S2319" s="46"/>
      <c r="T2319" s="46"/>
      <c r="U2319" s="46"/>
      <c r="V2319" s="46"/>
      <c r="W2319" s="46"/>
      <c r="X2319" s="46"/>
      <c r="Y2319" s="46"/>
      <c r="Z2319" s="46"/>
    </row>
    <row r="2320" spans="1:26" ht="13.5" customHeight="1">
      <c r="A2320" s="233">
        <v>1207</v>
      </c>
      <c r="B2320" s="57" t="s">
        <v>1122</v>
      </c>
      <c r="C2320" s="94" t="s">
        <v>68</v>
      </c>
      <c r="D2320" s="46"/>
      <c r="E2320" s="91"/>
      <c r="F2320" s="46"/>
      <c r="G2320" s="95">
        <v>7.9</v>
      </c>
      <c r="H2320" s="308">
        <v>30</v>
      </c>
      <c r="I2320" s="227">
        <v>10</v>
      </c>
      <c r="J2320" s="361" t="s">
        <v>37</v>
      </c>
      <c r="K2320" s="46"/>
      <c r="L2320" s="42" t="str">
        <f t="shared" si="80"/>
        <v>10pieces</v>
      </c>
      <c r="M2320" s="43">
        <f t="shared" si="81"/>
        <v>300</v>
      </c>
      <c r="N2320" s="44" t="str">
        <f t="shared" si="82"/>
        <v>300pieces</v>
      </c>
      <c r="O2320" s="51">
        <f t="shared" si="79"/>
        <v>237</v>
      </c>
      <c r="P2320" s="46"/>
      <c r="Q2320" s="46"/>
      <c r="R2320" s="46"/>
      <c r="S2320" s="46"/>
      <c r="T2320" s="46"/>
      <c r="U2320" s="46"/>
      <c r="V2320" s="46"/>
      <c r="W2320" s="46"/>
      <c r="X2320" s="46"/>
      <c r="Y2320" s="46"/>
      <c r="Z2320" s="46"/>
    </row>
    <row r="2321" spans="1:26" ht="13.5" customHeight="1">
      <c r="A2321" s="233">
        <v>1208</v>
      </c>
      <c r="B2321" s="57" t="s">
        <v>1174</v>
      </c>
      <c r="C2321" s="94" t="s">
        <v>68</v>
      </c>
      <c r="D2321" s="46"/>
      <c r="E2321" s="91"/>
      <c r="F2321" s="46"/>
      <c r="G2321" s="95">
        <v>607</v>
      </c>
      <c r="H2321" s="308">
        <v>0.5</v>
      </c>
      <c r="I2321" s="227">
        <v>1</v>
      </c>
      <c r="J2321" s="131" t="s">
        <v>86</v>
      </c>
      <c r="K2321" s="46"/>
      <c r="L2321" s="42" t="str">
        <f t="shared" si="80"/>
        <v>1gallons</v>
      </c>
      <c r="M2321" s="43">
        <f t="shared" si="81"/>
        <v>0.5</v>
      </c>
      <c r="N2321" s="44" t="str">
        <f t="shared" si="82"/>
        <v>0.5gallons</v>
      </c>
      <c r="O2321" s="51">
        <f t="shared" si="79"/>
        <v>303.5</v>
      </c>
      <c r="P2321" s="46"/>
      <c r="Q2321" s="46"/>
      <c r="R2321" s="46"/>
      <c r="S2321" s="46"/>
      <c r="T2321" s="46"/>
      <c r="U2321" s="46"/>
      <c r="V2321" s="46"/>
      <c r="W2321" s="46"/>
      <c r="X2321" s="46"/>
      <c r="Y2321" s="46"/>
      <c r="Z2321" s="46"/>
    </row>
    <row r="2322" spans="1:26" ht="13.5" customHeight="1">
      <c r="A2322" s="233">
        <v>1209</v>
      </c>
      <c r="B2322" s="57" t="s">
        <v>1184</v>
      </c>
      <c r="C2322" s="94" t="s">
        <v>68</v>
      </c>
      <c r="D2322" s="46"/>
      <c r="E2322" s="91"/>
      <c r="F2322" s="46"/>
      <c r="G2322" s="95">
        <v>6.4166666666666664E-2</v>
      </c>
      <c r="H2322" s="308">
        <v>785</v>
      </c>
      <c r="I2322" s="227">
        <v>24</v>
      </c>
      <c r="J2322" s="131" t="s">
        <v>42</v>
      </c>
      <c r="K2322" s="46"/>
      <c r="L2322" s="42" t="str">
        <f t="shared" si="80"/>
        <v>24packs</v>
      </c>
      <c r="M2322" s="43">
        <f t="shared" si="81"/>
        <v>18840</v>
      </c>
      <c r="N2322" s="44" t="str">
        <f t="shared" si="82"/>
        <v>18840packs</v>
      </c>
      <c r="O2322" s="51">
        <f t="shared" si="79"/>
        <v>50.37083333333333</v>
      </c>
      <c r="P2322" s="46"/>
      <c r="Q2322" s="46"/>
      <c r="R2322" s="46"/>
      <c r="S2322" s="46"/>
      <c r="T2322" s="46"/>
      <c r="U2322" s="46"/>
      <c r="V2322" s="46"/>
      <c r="W2322" s="46"/>
      <c r="X2322" s="46"/>
      <c r="Y2322" s="46"/>
      <c r="Z2322" s="46"/>
    </row>
    <row r="2323" spans="1:26" ht="13.5" customHeight="1">
      <c r="A2323" s="233">
        <v>1210</v>
      </c>
      <c r="B2323" s="57" t="s">
        <v>1188</v>
      </c>
      <c r="C2323" s="94" t="s">
        <v>68</v>
      </c>
      <c r="D2323" s="46"/>
      <c r="E2323" s="91"/>
      <c r="F2323" s="46"/>
      <c r="G2323" s="95">
        <v>5.12</v>
      </c>
      <c r="H2323" s="97">
        <v>5</v>
      </c>
      <c r="I2323" s="227">
        <v>1</v>
      </c>
      <c r="J2323" s="131" t="s">
        <v>37</v>
      </c>
      <c r="K2323" s="46"/>
      <c r="L2323" s="42" t="str">
        <f t="shared" si="80"/>
        <v>1pieces</v>
      </c>
      <c r="M2323" s="43">
        <f t="shared" si="81"/>
        <v>5</v>
      </c>
      <c r="N2323" s="44" t="str">
        <f t="shared" si="82"/>
        <v>5pieces</v>
      </c>
      <c r="O2323" s="51">
        <f t="shared" si="79"/>
        <v>25.6</v>
      </c>
      <c r="P2323" s="46"/>
      <c r="Q2323" s="46"/>
      <c r="R2323" s="46"/>
      <c r="S2323" s="46"/>
      <c r="T2323" s="46"/>
      <c r="U2323" s="46"/>
      <c r="V2323" s="46"/>
      <c r="W2323" s="46"/>
      <c r="X2323" s="46"/>
      <c r="Y2323" s="46"/>
      <c r="Z2323" s="46"/>
    </row>
    <row r="2324" spans="1:26" ht="13.5" customHeight="1">
      <c r="A2324" s="233">
        <v>1211</v>
      </c>
      <c r="B2324" s="57" t="s">
        <v>1192</v>
      </c>
      <c r="C2324" s="94" t="s">
        <v>68</v>
      </c>
      <c r="D2324" s="46"/>
      <c r="E2324" s="91"/>
      <c r="F2324" s="46"/>
      <c r="G2324" s="95">
        <v>14.202999999999999</v>
      </c>
      <c r="H2324" s="308">
        <v>2</v>
      </c>
      <c r="I2324" s="508">
        <v>50</v>
      </c>
      <c r="J2324" s="361" t="s">
        <v>37</v>
      </c>
      <c r="K2324" s="46"/>
      <c r="L2324" s="42" t="str">
        <f t="shared" si="80"/>
        <v>50pieces</v>
      </c>
      <c r="M2324" s="43">
        <f t="shared" si="81"/>
        <v>100</v>
      </c>
      <c r="N2324" s="44" t="str">
        <f t="shared" si="82"/>
        <v>100pieces</v>
      </c>
      <c r="O2324" s="51">
        <f t="shared" si="79"/>
        <v>28.405999999999999</v>
      </c>
      <c r="P2324" s="46"/>
      <c r="Q2324" s="46"/>
      <c r="R2324" s="46"/>
      <c r="S2324" s="46"/>
      <c r="T2324" s="46"/>
      <c r="U2324" s="46"/>
      <c r="V2324" s="46"/>
      <c r="W2324" s="46"/>
      <c r="X2324" s="46"/>
      <c r="Y2324" s="46"/>
      <c r="Z2324" s="46"/>
    </row>
    <row r="2325" spans="1:26" ht="13.5" customHeight="1">
      <c r="A2325" s="233">
        <v>1212</v>
      </c>
      <c r="B2325" s="57" t="s">
        <v>1198</v>
      </c>
      <c r="C2325" s="94" t="s">
        <v>68</v>
      </c>
      <c r="D2325" s="46"/>
      <c r="E2325" s="91"/>
      <c r="F2325" s="46"/>
      <c r="G2325" s="95">
        <v>0.52</v>
      </c>
      <c r="H2325" s="97">
        <v>1000</v>
      </c>
      <c r="I2325" s="227">
        <v>1000</v>
      </c>
      <c r="J2325" s="131" t="s">
        <v>59</v>
      </c>
      <c r="K2325" s="46"/>
      <c r="L2325" s="42" t="str">
        <f t="shared" si="80"/>
        <v>1000grams</v>
      </c>
      <c r="M2325" s="43">
        <f t="shared" si="81"/>
        <v>1000000</v>
      </c>
      <c r="N2325" s="44" t="str">
        <f t="shared" si="82"/>
        <v>1000000grams</v>
      </c>
      <c r="O2325" s="51">
        <f t="shared" si="79"/>
        <v>520</v>
      </c>
      <c r="P2325" s="46"/>
      <c r="Q2325" s="46"/>
      <c r="R2325" s="46"/>
      <c r="S2325" s="46"/>
      <c r="T2325" s="46"/>
      <c r="U2325" s="46"/>
      <c r="V2325" s="46"/>
      <c r="W2325" s="46"/>
      <c r="X2325" s="46"/>
      <c r="Y2325" s="46"/>
      <c r="Z2325" s="46"/>
    </row>
    <row r="2326" spans="1:26" ht="13.5" customHeight="1">
      <c r="A2326" s="233">
        <v>1213</v>
      </c>
      <c r="B2326" s="79" t="s">
        <v>1247</v>
      </c>
      <c r="C2326" s="94" t="s">
        <v>68</v>
      </c>
      <c r="D2326" s="46"/>
      <c r="E2326" s="91" t="s">
        <v>1248</v>
      </c>
      <c r="F2326" s="46"/>
      <c r="G2326" s="95">
        <v>0.14085</v>
      </c>
      <c r="H2326" s="308">
        <v>600</v>
      </c>
      <c r="I2326" s="227">
        <v>1000</v>
      </c>
      <c r="J2326" s="131" t="s">
        <v>59</v>
      </c>
      <c r="K2326" s="46"/>
      <c r="L2326" s="42" t="str">
        <f t="shared" si="80"/>
        <v>1000grams</v>
      </c>
      <c r="M2326" s="43">
        <f t="shared" si="81"/>
        <v>600000</v>
      </c>
      <c r="N2326" s="44" t="str">
        <f t="shared" si="82"/>
        <v>600000grams</v>
      </c>
      <c r="O2326" s="51">
        <f t="shared" si="79"/>
        <v>84.51</v>
      </c>
      <c r="P2326" s="46"/>
      <c r="Q2326" s="46"/>
      <c r="R2326" s="46"/>
      <c r="S2326" s="46"/>
      <c r="T2326" s="46"/>
      <c r="U2326" s="46"/>
      <c r="V2326" s="46"/>
      <c r="W2326" s="46"/>
      <c r="X2326" s="46"/>
      <c r="Y2326" s="46"/>
      <c r="Z2326" s="46"/>
    </row>
    <row r="2327" spans="1:26" ht="13.5" customHeight="1">
      <c r="A2327" s="233">
        <v>1214</v>
      </c>
      <c r="B2327" s="57" t="s">
        <v>1267</v>
      </c>
      <c r="C2327" s="94" t="s">
        <v>68</v>
      </c>
      <c r="D2327" s="46"/>
      <c r="E2327" s="91"/>
      <c r="F2327" s="46"/>
      <c r="G2327" s="95">
        <v>8.6999999999999993</v>
      </c>
      <c r="H2327" s="97">
        <v>30</v>
      </c>
      <c r="I2327" s="227">
        <v>10</v>
      </c>
      <c r="J2327" s="131" t="s">
        <v>37</v>
      </c>
      <c r="K2327" s="46"/>
      <c r="L2327" s="42" t="str">
        <f t="shared" si="80"/>
        <v>10pieces</v>
      </c>
      <c r="M2327" s="43">
        <f t="shared" si="81"/>
        <v>300</v>
      </c>
      <c r="N2327" s="44" t="str">
        <f t="shared" si="82"/>
        <v>300pieces</v>
      </c>
      <c r="O2327" s="51">
        <f t="shared" si="79"/>
        <v>261</v>
      </c>
      <c r="P2327" s="46"/>
      <c r="Q2327" s="46"/>
      <c r="R2327" s="46"/>
      <c r="S2327" s="46"/>
      <c r="T2327" s="46"/>
      <c r="U2327" s="46"/>
      <c r="V2327" s="46"/>
      <c r="W2327" s="46"/>
      <c r="X2327" s="46"/>
      <c r="Y2327" s="46"/>
      <c r="Z2327" s="46"/>
    </row>
    <row r="2328" spans="1:26" ht="13.5" customHeight="1">
      <c r="A2328" s="233">
        <v>1215</v>
      </c>
      <c r="B2328" s="79" t="s">
        <v>1268</v>
      </c>
      <c r="C2328" s="94" t="s">
        <v>68</v>
      </c>
      <c r="D2328" s="46"/>
      <c r="E2328" s="91"/>
      <c r="F2328" s="46"/>
      <c r="G2328" s="95">
        <v>0.41880000000000001</v>
      </c>
      <c r="H2328" s="97">
        <v>6500</v>
      </c>
      <c r="I2328" s="227">
        <v>500</v>
      </c>
      <c r="J2328" s="131" t="s">
        <v>29</v>
      </c>
      <c r="K2328" s="46"/>
      <c r="L2328" s="42" t="str">
        <f t="shared" si="80"/>
        <v>500ml</v>
      </c>
      <c r="M2328" s="43">
        <f t="shared" si="81"/>
        <v>3250000</v>
      </c>
      <c r="N2328" s="44" t="str">
        <f t="shared" si="82"/>
        <v>3250000ml</v>
      </c>
      <c r="O2328" s="51">
        <f t="shared" si="79"/>
        <v>2722.2</v>
      </c>
      <c r="P2328" s="46"/>
      <c r="Q2328" s="46"/>
      <c r="R2328" s="46"/>
      <c r="S2328" s="46"/>
      <c r="T2328" s="46"/>
      <c r="U2328" s="46"/>
      <c r="V2328" s="46"/>
      <c r="W2328" s="46"/>
      <c r="X2328" s="46"/>
      <c r="Y2328" s="46"/>
      <c r="Z2328" s="46"/>
    </row>
    <row r="2329" spans="1:26" ht="13.5" customHeight="1">
      <c r="A2329" s="233">
        <v>1216</v>
      </c>
      <c r="B2329" s="57" t="s">
        <v>1283</v>
      </c>
      <c r="C2329" s="94" t="s">
        <v>68</v>
      </c>
      <c r="D2329" s="46"/>
      <c r="E2329" s="91"/>
      <c r="F2329" s="46"/>
      <c r="G2329" s="95">
        <v>1860</v>
      </c>
      <c r="H2329" s="97">
        <v>0.5</v>
      </c>
      <c r="I2329" s="227">
        <v>1</v>
      </c>
      <c r="J2329" s="131" t="s">
        <v>86</v>
      </c>
      <c r="K2329" s="46"/>
      <c r="L2329" s="42" t="str">
        <f t="shared" si="80"/>
        <v>1gallons</v>
      </c>
      <c r="M2329" s="43">
        <f t="shared" si="81"/>
        <v>0.5</v>
      </c>
      <c r="N2329" s="44" t="str">
        <f t="shared" si="82"/>
        <v>0.5gallons</v>
      </c>
      <c r="O2329" s="51">
        <f t="shared" si="79"/>
        <v>930</v>
      </c>
      <c r="P2329" s="46"/>
      <c r="Q2329" s="46"/>
      <c r="R2329" s="46"/>
      <c r="S2329" s="46"/>
      <c r="T2329" s="46"/>
      <c r="U2329" s="46"/>
      <c r="V2329" s="46"/>
      <c r="W2329" s="46"/>
      <c r="X2329" s="46"/>
      <c r="Y2329" s="46"/>
      <c r="Z2329" s="46"/>
    </row>
    <row r="2330" spans="1:26" ht="13.5" customHeight="1">
      <c r="A2330" s="233">
        <v>1217</v>
      </c>
      <c r="B2330" s="57" t="s">
        <v>1286</v>
      </c>
      <c r="C2330" s="94" t="s">
        <v>68</v>
      </c>
      <c r="D2330" s="46"/>
      <c r="E2330" s="91"/>
      <c r="F2330" s="46"/>
      <c r="G2330" s="95">
        <v>6.48</v>
      </c>
      <c r="H2330" s="97">
        <v>4</v>
      </c>
      <c r="I2330" s="227">
        <v>10</v>
      </c>
      <c r="J2330" s="131" t="s">
        <v>37</v>
      </c>
      <c r="K2330" s="46"/>
      <c r="L2330" s="42" t="str">
        <f t="shared" si="80"/>
        <v>10pieces</v>
      </c>
      <c r="M2330" s="43">
        <f t="shared" si="81"/>
        <v>40</v>
      </c>
      <c r="N2330" s="44" t="str">
        <f t="shared" si="82"/>
        <v>40pieces</v>
      </c>
      <c r="O2330" s="51">
        <f t="shared" si="79"/>
        <v>25.92</v>
      </c>
      <c r="P2330" s="46"/>
      <c r="Q2330" s="46"/>
      <c r="R2330" s="46"/>
      <c r="S2330" s="46"/>
      <c r="T2330" s="46"/>
      <c r="U2330" s="46"/>
      <c r="V2330" s="46"/>
      <c r="W2330" s="46"/>
      <c r="X2330" s="46"/>
      <c r="Y2330" s="46"/>
      <c r="Z2330" s="46"/>
    </row>
    <row r="2331" spans="1:26" ht="13.5" customHeight="1">
      <c r="A2331" s="233">
        <v>1218</v>
      </c>
      <c r="B2331" s="57" t="s">
        <v>1337</v>
      </c>
      <c r="C2331" s="94" t="s">
        <v>68</v>
      </c>
      <c r="D2331" s="46"/>
      <c r="E2331" s="91"/>
      <c r="F2331" s="46"/>
      <c r="G2331" s="95">
        <v>33.612499999999997</v>
      </c>
      <c r="H2331" s="308">
        <v>24</v>
      </c>
      <c r="I2331" s="227">
        <v>24</v>
      </c>
      <c r="J2331" s="131" t="s">
        <v>37</v>
      </c>
      <c r="K2331" s="46"/>
      <c r="L2331" s="42" t="str">
        <f t="shared" si="80"/>
        <v>24pieces</v>
      </c>
      <c r="M2331" s="43">
        <f t="shared" si="81"/>
        <v>576</v>
      </c>
      <c r="N2331" s="44" t="str">
        <f t="shared" si="82"/>
        <v>576pieces</v>
      </c>
      <c r="O2331" s="51">
        <f t="shared" si="79"/>
        <v>806.69999999999993</v>
      </c>
      <c r="P2331" s="46"/>
      <c r="Q2331" s="46"/>
      <c r="R2331" s="46"/>
      <c r="S2331" s="46"/>
      <c r="T2331" s="46"/>
      <c r="U2331" s="46"/>
      <c r="V2331" s="46"/>
      <c r="W2331" s="46"/>
      <c r="X2331" s="46"/>
      <c r="Y2331" s="46"/>
      <c r="Z2331" s="46"/>
    </row>
    <row r="2332" spans="1:26" ht="13.5" customHeight="1">
      <c r="A2332" s="233">
        <v>1219</v>
      </c>
      <c r="B2332" s="79" t="s">
        <v>1382</v>
      </c>
      <c r="C2332" s="94" t="s">
        <v>68</v>
      </c>
      <c r="D2332" s="46"/>
      <c r="E2332" s="91" t="s">
        <v>1383</v>
      </c>
      <c r="F2332" s="46"/>
      <c r="G2332" s="95">
        <v>0.1333333333333333</v>
      </c>
      <c r="H2332" s="308">
        <v>1125</v>
      </c>
      <c r="I2332" s="227">
        <v>375</v>
      </c>
      <c r="J2332" s="131" t="s">
        <v>29</v>
      </c>
      <c r="K2332" s="46"/>
      <c r="L2332" s="42" t="str">
        <f t="shared" si="80"/>
        <v>375ml</v>
      </c>
      <c r="M2332" s="43">
        <f t="shared" si="81"/>
        <v>421875</v>
      </c>
      <c r="N2332" s="44" t="str">
        <f t="shared" si="82"/>
        <v>421875ml</v>
      </c>
      <c r="O2332" s="51">
        <f t="shared" si="79"/>
        <v>149.99999999999997</v>
      </c>
      <c r="P2332" s="46"/>
      <c r="Q2332" s="46"/>
      <c r="R2332" s="46"/>
      <c r="S2332" s="46"/>
      <c r="T2332" s="46"/>
      <c r="U2332" s="46"/>
      <c r="V2332" s="46"/>
      <c r="W2332" s="46"/>
      <c r="X2332" s="46"/>
      <c r="Y2332" s="46"/>
      <c r="Z2332" s="46"/>
    </row>
    <row r="2333" spans="1:26" ht="13.5" customHeight="1">
      <c r="A2333" s="233">
        <v>1220</v>
      </c>
      <c r="B2333" s="57" t="s">
        <v>1384</v>
      </c>
      <c r="C2333" s="94" t="s">
        <v>68</v>
      </c>
      <c r="D2333" s="46"/>
      <c r="E2333" s="91"/>
      <c r="F2333" s="46"/>
      <c r="G2333" s="95">
        <v>4721.1099999999997</v>
      </c>
      <c r="H2333" s="97">
        <v>1.5</v>
      </c>
      <c r="I2333" s="227">
        <v>1</v>
      </c>
      <c r="J2333" s="131" t="s">
        <v>86</v>
      </c>
      <c r="K2333" s="46"/>
      <c r="L2333" s="42" t="str">
        <f t="shared" si="80"/>
        <v>1gallons</v>
      </c>
      <c r="M2333" s="43">
        <f t="shared" si="81"/>
        <v>1.5</v>
      </c>
      <c r="N2333" s="44" t="str">
        <f t="shared" si="82"/>
        <v>1.5gallons</v>
      </c>
      <c r="O2333" s="51">
        <f t="shared" si="79"/>
        <v>7081.6649999999991</v>
      </c>
      <c r="P2333" s="46"/>
      <c r="Q2333" s="46"/>
      <c r="R2333" s="46"/>
      <c r="S2333" s="46"/>
      <c r="T2333" s="46"/>
      <c r="U2333" s="46"/>
      <c r="V2333" s="46"/>
      <c r="W2333" s="46"/>
      <c r="X2333" s="46"/>
      <c r="Y2333" s="46"/>
      <c r="Z2333" s="46"/>
    </row>
    <row r="2334" spans="1:26" ht="13.5" customHeight="1">
      <c r="A2334" s="233">
        <v>1221</v>
      </c>
      <c r="B2334" s="57" t="s">
        <v>1441</v>
      </c>
      <c r="C2334" s="94" t="s">
        <v>68</v>
      </c>
      <c r="D2334" s="46"/>
      <c r="E2334" s="91"/>
      <c r="F2334" s="46"/>
      <c r="G2334" s="95">
        <v>5.9610000000000003E-2</v>
      </c>
      <c r="H2334" s="97">
        <v>15600</v>
      </c>
      <c r="I2334" s="227">
        <v>5000</v>
      </c>
      <c r="J2334" s="131" t="s">
        <v>59</v>
      </c>
      <c r="K2334" s="46"/>
      <c r="L2334" s="42" t="str">
        <f t="shared" si="80"/>
        <v>5000grams</v>
      </c>
      <c r="M2334" s="43">
        <f t="shared" si="81"/>
        <v>78000000</v>
      </c>
      <c r="N2334" s="44" t="str">
        <f t="shared" si="82"/>
        <v>78000000grams</v>
      </c>
      <c r="O2334" s="51">
        <f t="shared" si="79"/>
        <v>929.91600000000005</v>
      </c>
      <c r="P2334" s="46"/>
      <c r="Q2334" s="46"/>
      <c r="R2334" s="46"/>
      <c r="S2334" s="46"/>
      <c r="T2334" s="46"/>
      <c r="U2334" s="46"/>
      <c r="V2334" s="46"/>
      <c r="W2334" s="46"/>
      <c r="X2334" s="46"/>
      <c r="Y2334" s="46"/>
      <c r="Z2334" s="46"/>
    </row>
    <row r="2335" spans="1:26" ht="13.5" customHeight="1">
      <c r="A2335" s="233">
        <v>1222</v>
      </c>
      <c r="B2335" s="57" t="s">
        <v>1475</v>
      </c>
      <c r="C2335" s="94" t="s">
        <v>68</v>
      </c>
      <c r="D2335" s="46"/>
      <c r="E2335" s="91"/>
      <c r="F2335" s="46"/>
      <c r="G2335" s="95">
        <v>6.9</v>
      </c>
      <c r="H2335" s="97">
        <v>20</v>
      </c>
      <c r="I2335" s="227">
        <v>10</v>
      </c>
      <c r="J2335" s="131" t="s">
        <v>37</v>
      </c>
      <c r="K2335" s="46"/>
      <c r="L2335" s="42" t="str">
        <f t="shared" si="80"/>
        <v>10pieces</v>
      </c>
      <c r="M2335" s="43">
        <f t="shared" si="81"/>
        <v>200</v>
      </c>
      <c r="N2335" s="44" t="str">
        <f t="shared" si="82"/>
        <v>200pieces</v>
      </c>
      <c r="O2335" s="51">
        <f t="shared" si="79"/>
        <v>138</v>
      </c>
      <c r="P2335" s="46"/>
      <c r="Q2335" s="46"/>
      <c r="R2335" s="46"/>
      <c r="S2335" s="46"/>
      <c r="T2335" s="46"/>
      <c r="U2335" s="46"/>
      <c r="V2335" s="46"/>
      <c r="W2335" s="46"/>
      <c r="X2335" s="46"/>
      <c r="Y2335" s="46"/>
      <c r="Z2335" s="46"/>
    </row>
    <row r="2336" spans="1:26" ht="13.5" customHeight="1">
      <c r="A2336" s="233">
        <v>1223</v>
      </c>
      <c r="B2336" s="79" t="s">
        <v>1499</v>
      </c>
      <c r="C2336" s="94" t="s">
        <v>68</v>
      </c>
      <c r="D2336" s="46"/>
      <c r="E2336" s="91"/>
      <c r="F2336" s="46"/>
      <c r="G2336" s="95">
        <v>18.582999999999998</v>
      </c>
      <c r="H2336" s="308">
        <v>50</v>
      </c>
      <c r="I2336" s="227">
        <v>50</v>
      </c>
      <c r="J2336" s="131" t="s">
        <v>37</v>
      </c>
      <c r="K2336" s="46"/>
      <c r="L2336" s="42" t="str">
        <f t="shared" si="80"/>
        <v>50pieces</v>
      </c>
      <c r="M2336" s="43">
        <f t="shared" si="81"/>
        <v>2500</v>
      </c>
      <c r="N2336" s="44" t="str">
        <f t="shared" si="82"/>
        <v>2500pieces</v>
      </c>
      <c r="O2336" s="51">
        <f t="shared" si="79"/>
        <v>929.14999999999986</v>
      </c>
      <c r="P2336" s="46"/>
      <c r="Q2336" s="46"/>
      <c r="R2336" s="46"/>
      <c r="S2336" s="46"/>
      <c r="T2336" s="46"/>
      <c r="U2336" s="46"/>
      <c r="V2336" s="46"/>
      <c r="W2336" s="46"/>
      <c r="X2336" s="46"/>
      <c r="Y2336" s="46"/>
      <c r="Z2336" s="46"/>
    </row>
    <row r="2337" spans="1:26" ht="13.5" customHeight="1">
      <c r="A2337" s="233">
        <v>1224</v>
      </c>
      <c r="B2337" s="57" t="s">
        <v>1517</v>
      </c>
      <c r="C2337" s="94" t="s">
        <v>68</v>
      </c>
      <c r="D2337" s="46"/>
      <c r="E2337" s="91" t="s">
        <v>1518</v>
      </c>
      <c r="F2337" s="46"/>
      <c r="G2337" s="95">
        <v>0.1764705882352941</v>
      </c>
      <c r="H2337" s="97">
        <v>680</v>
      </c>
      <c r="I2337" s="227">
        <v>680</v>
      </c>
      <c r="J2337" s="131" t="s">
        <v>59</v>
      </c>
      <c r="K2337" s="46"/>
      <c r="L2337" s="42" t="str">
        <f t="shared" si="80"/>
        <v>680grams</v>
      </c>
      <c r="M2337" s="43">
        <f t="shared" si="81"/>
        <v>462400</v>
      </c>
      <c r="N2337" s="44" t="str">
        <f t="shared" si="82"/>
        <v>462400grams</v>
      </c>
      <c r="O2337" s="51">
        <f t="shared" si="79"/>
        <v>119.99999999999999</v>
      </c>
      <c r="P2337" s="46"/>
      <c r="Q2337" s="46"/>
      <c r="R2337" s="46"/>
      <c r="S2337" s="46"/>
      <c r="T2337" s="46"/>
      <c r="U2337" s="46"/>
      <c r="V2337" s="46"/>
      <c r="W2337" s="46"/>
      <c r="X2337" s="46"/>
      <c r="Y2337" s="46"/>
      <c r="Z2337" s="46"/>
    </row>
    <row r="2338" spans="1:26" ht="13.5" customHeight="1">
      <c r="A2338" s="233">
        <v>1225</v>
      </c>
      <c r="B2338" s="79" t="s">
        <v>1547</v>
      </c>
      <c r="C2338" s="94" t="s">
        <v>68</v>
      </c>
      <c r="D2338" s="46"/>
      <c r="E2338" s="91"/>
      <c r="F2338" s="46"/>
      <c r="G2338" s="95">
        <v>0.50024999999999997</v>
      </c>
      <c r="H2338" s="97">
        <v>400</v>
      </c>
      <c r="I2338" s="227">
        <v>200</v>
      </c>
      <c r="J2338" s="131" t="s">
        <v>59</v>
      </c>
      <c r="K2338" s="46"/>
      <c r="L2338" s="42" t="str">
        <f t="shared" si="80"/>
        <v>200grams</v>
      </c>
      <c r="M2338" s="43">
        <f t="shared" si="81"/>
        <v>80000</v>
      </c>
      <c r="N2338" s="44" t="str">
        <f t="shared" si="82"/>
        <v>80000grams</v>
      </c>
      <c r="O2338" s="51">
        <f t="shared" si="79"/>
        <v>200.1</v>
      </c>
      <c r="P2338" s="46"/>
      <c r="Q2338" s="46"/>
      <c r="R2338" s="46"/>
      <c r="S2338" s="46"/>
      <c r="T2338" s="46"/>
      <c r="U2338" s="46"/>
      <c r="V2338" s="46"/>
      <c r="W2338" s="46"/>
      <c r="X2338" s="46"/>
      <c r="Y2338" s="46"/>
      <c r="Z2338" s="46"/>
    </row>
    <row r="2339" spans="1:26" ht="13.5" customHeight="1">
      <c r="A2339" s="233">
        <v>1226</v>
      </c>
      <c r="B2339" s="79" t="s">
        <v>1568</v>
      </c>
      <c r="C2339" s="94" t="s">
        <v>68</v>
      </c>
      <c r="D2339" s="46"/>
      <c r="E2339" s="91"/>
      <c r="F2339" s="46"/>
      <c r="G2339" s="95">
        <v>1.325</v>
      </c>
      <c r="H2339" s="97">
        <v>200</v>
      </c>
      <c r="I2339" s="227">
        <v>40</v>
      </c>
      <c r="J2339" s="131" t="s">
        <v>59</v>
      </c>
      <c r="K2339" s="46"/>
      <c r="L2339" s="42" t="str">
        <f t="shared" si="80"/>
        <v>40grams</v>
      </c>
      <c r="M2339" s="43">
        <f t="shared" si="81"/>
        <v>8000</v>
      </c>
      <c r="N2339" s="44" t="str">
        <f t="shared" si="82"/>
        <v>8000grams</v>
      </c>
      <c r="O2339" s="51">
        <f t="shared" si="79"/>
        <v>265</v>
      </c>
      <c r="P2339" s="46"/>
      <c r="Q2339" s="46"/>
      <c r="R2339" s="46"/>
      <c r="S2339" s="46"/>
      <c r="T2339" s="46"/>
      <c r="U2339" s="46"/>
      <c r="V2339" s="46"/>
      <c r="W2339" s="46"/>
      <c r="X2339" s="46"/>
      <c r="Y2339" s="46"/>
      <c r="Z2339" s="46"/>
    </row>
    <row r="2340" spans="1:26" ht="13.5" customHeight="1">
      <c r="A2340" s="233">
        <v>1227</v>
      </c>
      <c r="B2340" s="57" t="s">
        <v>1607</v>
      </c>
      <c r="C2340" s="94" t="s">
        <v>68</v>
      </c>
      <c r="D2340" s="46"/>
      <c r="E2340" s="91" t="s">
        <v>1608</v>
      </c>
      <c r="F2340" s="46"/>
      <c r="G2340" s="95">
        <v>0.15</v>
      </c>
      <c r="H2340" s="97">
        <v>1000</v>
      </c>
      <c r="I2340" s="227">
        <v>1000</v>
      </c>
      <c r="J2340" s="131" t="s">
        <v>59</v>
      </c>
      <c r="K2340" s="46"/>
      <c r="L2340" s="42" t="str">
        <f t="shared" si="80"/>
        <v>1000grams</v>
      </c>
      <c r="M2340" s="43">
        <f t="shared" si="81"/>
        <v>1000000</v>
      </c>
      <c r="N2340" s="44" t="str">
        <f t="shared" si="82"/>
        <v>1000000grams</v>
      </c>
      <c r="O2340" s="51">
        <f t="shared" si="79"/>
        <v>150</v>
      </c>
      <c r="P2340" s="46"/>
      <c r="Q2340" s="46"/>
      <c r="R2340" s="46"/>
      <c r="S2340" s="46"/>
      <c r="T2340" s="46"/>
      <c r="U2340" s="46"/>
      <c r="V2340" s="46"/>
      <c r="W2340" s="46"/>
      <c r="X2340" s="46"/>
      <c r="Y2340" s="46"/>
      <c r="Z2340" s="46"/>
    </row>
    <row r="2341" spans="1:26" ht="13.5" customHeight="1">
      <c r="A2341" s="233">
        <v>1228</v>
      </c>
      <c r="B2341" s="57" t="s">
        <v>1609</v>
      </c>
      <c r="C2341" s="94" t="s">
        <v>68</v>
      </c>
      <c r="D2341" s="46"/>
      <c r="E2341" s="91"/>
      <c r="F2341" s="46"/>
      <c r="G2341" s="95">
        <v>7.13</v>
      </c>
      <c r="H2341" s="308">
        <v>101</v>
      </c>
      <c r="I2341" s="227">
        <v>100</v>
      </c>
      <c r="J2341" s="131" t="s">
        <v>37</v>
      </c>
      <c r="K2341" s="46"/>
      <c r="L2341" s="42" t="str">
        <f t="shared" si="80"/>
        <v>100pieces</v>
      </c>
      <c r="M2341" s="43">
        <f t="shared" si="81"/>
        <v>10100</v>
      </c>
      <c r="N2341" s="44" t="str">
        <f t="shared" si="82"/>
        <v>10100pieces</v>
      </c>
      <c r="O2341" s="51">
        <f t="shared" si="79"/>
        <v>720.13</v>
      </c>
      <c r="P2341" s="46"/>
      <c r="Q2341" s="46"/>
      <c r="R2341" s="46"/>
      <c r="S2341" s="46"/>
      <c r="T2341" s="46"/>
      <c r="U2341" s="46"/>
      <c r="V2341" s="46"/>
      <c r="W2341" s="46"/>
      <c r="X2341" s="46"/>
      <c r="Y2341" s="46"/>
      <c r="Z2341" s="46"/>
    </row>
    <row r="2342" spans="1:26" ht="13.5" customHeight="1">
      <c r="A2342" s="233">
        <v>1229</v>
      </c>
      <c r="B2342" s="79" t="s">
        <v>1642</v>
      </c>
      <c r="C2342" s="94" t="s">
        <v>68</v>
      </c>
      <c r="D2342" s="46"/>
      <c r="E2342" s="91"/>
      <c r="F2342" s="46"/>
      <c r="G2342" s="95">
        <v>0.159</v>
      </c>
      <c r="H2342" s="97">
        <v>150</v>
      </c>
      <c r="I2342" s="227">
        <v>1000</v>
      </c>
      <c r="J2342" s="131" t="s">
        <v>59</v>
      </c>
      <c r="K2342" s="46"/>
      <c r="L2342" s="42" t="str">
        <f t="shared" si="80"/>
        <v>1000grams</v>
      </c>
      <c r="M2342" s="43">
        <f t="shared" si="81"/>
        <v>150000</v>
      </c>
      <c r="N2342" s="44" t="str">
        <f t="shared" si="82"/>
        <v>150000grams</v>
      </c>
      <c r="O2342" s="51">
        <f t="shared" si="79"/>
        <v>23.85</v>
      </c>
      <c r="P2342" s="46"/>
      <c r="Q2342" s="46"/>
      <c r="R2342" s="46"/>
      <c r="S2342" s="46"/>
      <c r="T2342" s="46"/>
      <c r="U2342" s="46"/>
      <c r="V2342" s="46"/>
      <c r="W2342" s="46"/>
      <c r="X2342" s="46"/>
      <c r="Y2342" s="46"/>
      <c r="Z2342" s="46"/>
    </row>
    <row r="2343" spans="1:26" ht="13.5" customHeight="1">
      <c r="A2343" s="233">
        <v>1230</v>
      </c>
      <c r="B2343" s="57" t="s">
        <v>1655</v>
      </c>
      <c r="C2343" s="94" t="s">
        <v>68</v>
      </c>
      <c r="D2343" s="46"/>
      <c r="E2343" s="91"/>
      <c r="F2343" s="46"/>
      <c r="G2343" s="95">
        <v>15.04</v>
      </c>
      <c r="H2343" s="97">
        <v>113</v>
      </c>
      <c r="I2343" s="227">
        <v>1</v>
      </c>
      <c r="J2343" s="131" t="s">
        <v>37</v>
      </c>
      <c r="K2343" s="46"/>
      <c r="L2343" s="42" t="str">
        <f t="shared" si="80"/>
        <v>1pieces</v>
      </c>
      <c r="M2343" s="43">
        <f t="shared" si="81"/>
        <v>113</v>
      </c>
      <c r="N2343" s="44" t="str">
        <f t="shared" si="82"/>
        <v>113pieces</v>
      </c>
      <c r="O2343" s="51">
        <f t="shared" si="79"/>
        <v>1699.52</v>
      </c>
      <c r="P2343" s="46"/>
      <c r="Q2343" s="46"/>
      <c r="R2343" s="46"/>
      <c r="S2343" s="46"/>
      <c r="T2343" s="46"/>
      <c r="U2343" s="46"/>
      <c r="V2343" s="46"/>
      <c r="W2343" s="46"/>
      <c r="X2343" s="46"/>
      <c r="Y2343" s="46"/>
      <c r="Z2343" s="46"/>
    </row>
    <row r="2344" spans="1:26" ht="13.5" customHeight="1">
      <c r="A2344" s="233">
        <v>1231</v>
      </c>
      <c r="B2344" s="79" t="s">
        <v>1680</v>
      </c>
      <c r="C2344" s="94" t="s">
        <v>68</v>
      </c>
      <c r="D2344" s="46"/>
      <c r="E2344" s="91"/>
      <c r="F2344" s="46"/>
      <c r="G2344" s="95">
        <v>17.809999999999999</v>
      </c>
      <c r="H2344" s="308">
        <v>48</v>
      </c>
      <c r="I2344" s="227">
        <v>48</v>
      </c>
      <c r="J2344" s="131" t="s">
        <v>37</v>
      </c>
      <c r="K2344" s="46"/>
      <c r="L2344" s="42" t="str">
        <f t="shared" si="80"/>
        <v>48pieces</v>
      </c>
      <c r="M2344" s="43">
        <f t="shared" si="81"/>
        <v>2304</v>
      </c>
      <c r="N2344" s="44" t="str">
        <f t="shared" si="82"/>
        <v>2304pieces</v>
      </c>
      <c r="O2344" s="51">
        <f t="shared" si="79"/>
        <v>854.87999999999988</v>
      </c>
      <c r="P2344" s="46"/>
      <c r="Q2344" s="46"/>
      <c r="R2344" s="46"/>
      <c r="S2344" s="46"/>
      <c r="T2344" s="46"/>
      <c r="U2344" s="46"/>
      <c r="V2344" s="46"/>
      <c r="W2344" s="46"/>
      <c r="X2344" s="46"/>
      <c r="Y2344" s="46"/>
      <c r="Z2344" s="46"/>
    </row>
    <row r="2345" spans="1:26" ht="13.5" customHeight="1">
      <c r="A2345" s="233">
        <v>1232</v>
      </c>
      <c r="B2345" s="57" t="s">
        <v>1698</v>
      </c>
      <c r="C2345" s="94" t="s">
        <v>68</v>
      </c>
      <c r="D2345" s="46"/>
      <c r="E2345" s="91"/>
      <c r="F2345" s="46"/>
      <c r="G2345" s="95">
        <v>309</v>
      </c>
      <c r="H2345" s="97">
        <v>7</v>
      </c>
      <c r="I2345" s="227">
        <v>1</v>
      </c>
      <c r="J2345" s="131" t="s">
        <v>86</v>
      </c>
      <c r="K2345" s="46"/>
      <c r="L2345" s="42" t="str">
        <f t="shared" si="80"/>
        <v>1gallons</v>
      </c>
      <c r="M2345" s="43">
        <f t="shared" si="81"/>
        <v>7</v>
      </c>
      <c r="N2345" s="44" t="str">
        <f t="shared" si="82"/>
        <v>7gallons</v>
      </c>
      <c r="O2345" s="51">
        <f t="shared" si="79"/>
        <v>2163</v>
      </c>
      <c r="P2345" s="46"/>
      <c r="Q2345" s="46"/>
      <c r="R2345" s="46"/>
      <c r="S2345" s="46"/>
      <c r="T2345" s="46"/>
      <c r="U2345" s="46"/>
      <c r="V2345" s="46"/>
      <c r="W2345" s="46"/>
      <c r="X2345" s="46"/>
      <c r="Y2345" s="46"/>
      <c r="Z2345" s="46"/>
    </row>
    <row r="2346" spans="1:26" ht="13.5" customHeight="1">
      <c r="A2346" s="233">
        <v>1233</v>
      </c>
      <c r="B2346" s="79" t="s">
        <v>1708</v>
      </c>
      <c r="C2346" s="94" t="s">
        <v>68</v>
      </c>
      <c r="D2346" s="46"/>
      <c r="E2346" s="91"/>
      <c r="F2346" s="46"/>
      <c r="G2346" s="95">
        <v>8.9062500000000003E-2</v>
      </c>
      <c r="H2346" s="308">
        <v>600</v>
      </c>
      <c r="I2346" s="227">
        <v>800</v>
      </c>
      <c r="J2346" s="131" t="s">
        <v>59</v>
      </c>
      <c r="K2346" s="46"/>
      <c r="L2346" s="42" t="str">
        <f t="shared" si="80"/>
        <v>800grams</v>
      </c>
      <c r="M2346" s="43">
        <f t="shared" si="81"/>
        <v>480000</v>
      </c>
      <c r="N2346" s="44" t="str">
        <f t="shared" si="82"/>
        <v>480000grams</v>
      </c>
      <c r="O2346" s="51">
        <f t="shared" si="79"/>
        <v>53.4375</v>
      </c>
      <c r="P2346" s="46"/>
      <c r="Q2346" s="46"/>
      <c r="R2346" s="46"/>
      <c r="S2346" s="46"/>
      <c r="T2346" s="46"/>
      <c r="U2346" s="46"/>
      <c r="V2346" s="46"/>
      <c r="W2346" s="46"/>
      <c r="X2346" s="46"/>
      <c r="Y2346" s="46"/>
      <c r="Z2346" s="46"/>
    </row>
    <row r="2347" spans="1:26" ht="13.5" customHeight="1">
      <c r="A2347" s="233">
        <v>1234</v>
      </c>
      <c r="B2347" s="57" t="s">
        <v>1788</v>
      </c>
      <c r="C2347" s="94" t="s">
        <v>68</v>
      </c>
      <c r="D2347" s="46"/>
      <c r="E2347" s="91"/>
      <c r="F2347" s="46"/>
      <c r="G2347" s="95">
        <v>185.45</v>
      </c>
      <c r="H2347" s="97">
        <v>2</v>
      </c>
      <c r="I2347" s="227">
        <v>1</v>
      </c>
      <c r="J2347" s="131" t="s">
        <v>37</v>
      </c>
      <c r="K2347" s="46"/>
      <c r="L2347" s="42" t="str">
        <f t="shared" si="80"/>
        <v>1pieces</v>
      </c>
      <c r="M2347" s="43">
        <f t="shared" si="81"/>
        <v>2</v>
      </c>
      <c r="N2347" s="44" t="str">
        <f t="shared" si="82"/>
        <v>2pieces</v>
      </c>
      <c r="O2347" s="51">
        <f t="shared" si="79"/>
        <v>370.9</v>
      </c>
      <c r="P2347" s="46"/>
      <c r="Q2347" s="46"/>
      <c r="R2347" s="46"/>
      <c r="S2347" s="46"/>
      <c r="T2347" s="46"/>
      <c r="U2347" s="46"/>
      <c r="V2347" s="46"/>
      <c r="W2347" s="46"/>
      <c r="X2347" s="46"/>
      <c r="Y2347" s="46"/>
      <c r="Z2347" s="46"/>
    </row>
    <row r="2348" spans="1:26" ht="13.5" customHeight="1">
      <c r="A2348" s="233">
        <v>1235</v>
      </c>
      <c r="B2348" s="57" t="s">
        <v>1900</v>
      </c>
      <c r="C2348" s="94" t="s">
        <v>68</v>
      </c>
      <c r="D2348" s="46"/>
      <c r="E2348" s="91"/>
      <c r="F2348" s="46"/>
      <c r="G2348" s="95">
        <v>193</v>
      </c>
      <c r="H2348" s="97">
        <v>2</v>
      </c>
      <c r="I2348" s="227">
        <v>1</v>
      </c>
      <c r="J2348" s="131" t="s">
        <v>37</v>
      </c>
      <c r="K2348" s="46"/>
      <c r="L2348" s="42" t="str">
        <f t="shared" si="80"/>
        <v>1pieces</v>
      </c>
      <c r="M2348" s="43">
        <f t="shared" si="81"/>
        <v>2</v>
      </c>
      <c r="N2348" s="44" t="str">
        <f t="shared" si="82"/>
        <v>2pieces</v>
      </c>
      <c r="O2348" s="51">
        <f t="shared" si="79"/>
        <v>386</v>
      </c>
      <c r="P2348" s="46"/>
      <c r="Q2348" s="46"/>
      <c r="R2348" s="46"/>
      <c r="S2348" s="46"/>
      <c r="T2348" s="46"/>
      <c r="U2348" s="46"/>
      <c r="V2348" s="46"/>
      <c r="W2348" s="46"/>
      <c r="X2348" s="46"/>
      <c r="Y2348" s="46"/>
      <c r="Z2348" s="46"/>
    </row>
    <row r="2349" spans="1:26" ht="13.5" customHeight="1">
      <c r="A2349" s="233">
        <v>1236</v>
      </c>
      <c r="B2349" s="57" t="s">
        <v>613</v>
      </c>
      <c r="C2349" s="94" t="s">
        <v>68</v>
      </c>
      <c r="D2349" s="46"/>
      <c r="E2349" s="91"/>
      <c r="F2349" s="46"/>
      <c r="G2349" s="95">
        <v>25.52</v>
      </c>
      <c r="H2349" s="97">
        <v>17</v>
      </c>
      <c r="I2349" s="227">
        <v>1</v>
      </c>
      <c r="J2349" s="131" t="s">
        <v>37</v>
      </c>
      <c r="K2349" s="46"/>
      <c r="L2349" s="42" t="str">
        <f t="shared" si="80"/>
        <v>1pieces</v>
      </c>
      <c r="M2349" s="43">
        <f t="shared" si="81"/>
        <v>17</v>
      </c>
      <c r="N2349" s="44" t="str">
        <f t="shared" si="82"/>
        <v>17pieces</v>
      </c>
      <c r="O2349" s="51">
        <f t="shared" si="79"/>
        <v>433.84</v>
      </c>
      <c r="P2349" s="46"/>
      <c r="Q2349" s="46"/>
      <c r="R2349" s="46"/>
      <c r="S2349" s="46"/>
      <c r="T2349" s="46"/>
      <c r="U2349" s="46"/>
      <c r="V2349" s="46"/>
      <c r="W2349" s="46"/>
      <c r="X2349" s="46"/>
      <c r="Y2349" s="46"/>
      <c r="Z2349" s="46"/>
    </row>
    <row r="2350" spans="1:26" ht="13.5" customHeight="1">
      <c r="A2350" s="233">
        <v>1237</v>
      </c>
      <c r="B2350" s="79" t="s">
        <v>1953</v>
      </c>
      <c r="C2350" s="94" t="s">
        <v>68</v>
      </c>
      <c r="D2350" s="46"/>
      <c r="E2350" s="91"/>
      <c r="F2350" s="46"/>
      <c r="G2350" s="95">
        <v>145</v>
      </c>
      <c r="H2350" s="308">
        <v>18</v>
      </c>
      <c r="I2350" s="227">
        <v>1</v>
      </c>
      <c r="J2350" s="131" t="s">
        <v>33</v>
      </c>
      <c r="K2350" s="46"/>
      <c r="L2350" s="42" t="str">
        <f t="shared" si="80"/>
        <v>1kg</v>
      </c>
      <c r="M2350" s="43">
        <f t="shared" si="81"/>
        <v>18</v>
      </c>
      <c r="N2350" s="44" t="str">
        <f t="shared" si="82"/>
        <v>18kg</v>
      </c>
      <c r="O2350" s="51">
        <f t="shared" si="79"/>
        <v>2610</v>
      </c>
      <c r="P2350" s="46"/>
      <c r="Q2350" s="46"/>
      <c r="R2350" s="46"/>
      <c r="S2350" s="46"/>
      <c r="T2350" s="46"/>
      <c r="U2350" s="46"/>
      <c r="V2350" s="46"/>
      <c r="W2350" s="46"/>
      <c r="X2350" s="46"/>
      <c r="Y2350" s="46"/>
      <c r="Z2350" s="46"/>
    </row>
    <row r="2351" spans="1:26" ht="13.5" customHeight="1">
      <c r="A2351" s="233">
        <v>1238</v>
      </c>
      <c r="B2351" s="57" t="s">
        <v>1985</v>
      </c>
      <c r="C2351" s="94" t="s">
        <v>68</v>
      </c>
      <c r="D2351" s="46"/>
      <c r="E2351" s="91"/>
      <c r="F2351" s="46"/>
      <c r="G2351" s="95">
        <v>24.75</v>
      </c>
      <c r="H2351" s="97">
        <v>10</v>
      </c>
      <c r="I2351" s="227">
        <v>1</v>
      </c>
      <c r="J2351" s="131" t="s">
        <v>37</v>
      </c>
      <c r="K2351" s="46"/>
      <c r="L2351" s="42" t="str">
        <f t="shared" si="80"/>
        <v>1pieces</v>
      </c>
      <c r="M2351" s="43">
        <f t="shared" si="81"/>
        <v>10</v>
      </c>
      <c r="N2351" s="44" t="str">
        <f t="shared" si="82"/>
        <v>10pieces</v>
      </c>
      <c r="O2351" s="51">
        <f t="shared" si="79"/>
        <v>247.5</v>
      </c>
      <c r="P2351" s="46"/>
      <c r="Q2351" s="46"/>
      <c r="R2351" s="46"/>
      <c r="S2351" s="46"/>
      <c r="T2351" s="46"/>
      <c r="U2351" s="46"/>
      <c r="V2351" s="46"/>
      <c r="W2351" s="46"/>
      <c r="X2351" s="46"/>
      <c r="Y2351" s="46"/>
      <c r="Z2351" s="46"/>
    </row>
    <row r="2352" spans="1:26" ht="13.5" customHeight="1">
      <c r="A2352" s="233">
        <v>1239</v>
      </c>
      <c r="B2352" s="57" t="s">
        <v>1999</v>
      </c>
      <c r="C2352" s="94" t="s">
        <v>68</v>
      </c>
      <c r="D2352" s="46"/>
      <c r="E2352" s="91"/>
      <c r="F2352" s="46"/>
      <c r="G2352" s="95">
        <v>1.05</v>
      </c>
      <c r="H2352" s="308">
        <v>720</v>
      </c>
      <c r="I2352" s="227">
        <v>20</v>
      </c>
      <c r="J2352" s="361" t="s">
        <v>59</v>
      </c>
      <c r="K2352" s="46"/>
      <c r="L2352" s="42" t="str">
        <f t="shared" si="80"/>
        <v>20grams</v>
      </c>
      <c r="M2352" s="43">
        <f t="shared" si="81"/>
        <v>14400</v>
      </c>
      <c r="N2352" s="44" t="str">
        <f t="shared" si="82"/>
        <v>14400grams</v>
      </c>
      <c r="O2352" s="51">
        <f t="shared" si="79"/>
        <v>756</v>
      </c>
      <c r="P2352" s="46"/>
      <c r="Q2352" s="46"/>
      <c r="R2352" s="46"/>
      <c r="S2352" s="46"/>
      <c r="T2352" s="46"/>
      <c r="U2352" s="46"/>
      <c r="V2352" s="46"/>
      <c r="W2352" s="46"/>
      <c r="X2352" s="46"/>
      <c r="Y2352" s="46"/>
      <c r="Z2352" s="46"/>
    </row>
    <row r="2353" spans="1:26" ht="13.5" customHeight="1">
      <c r="A2353" s="233">
        <v>1239</v>
      </c>
      <c r="B2353" s="57" t="s">
        <v>1999</v>
      </c>
      <c r="C2353" s="94" t="s">
        <v>68</v>
      </c>
      <c r="D2353" s="46"/>
      <c r="E2353" s="91"/>
      <c r="F2353" s="46"/>
      <c r="G2353" s="95">
        <v>1.05</v>
      </c>
      <c r="H2353" s="308">
        <v>680</v>
      </c>
      <c r="I2353" s="227">
        <v>20</v>
      </c>
      <c r="J2353" s="361" t="s">
        <v>59</v>
      </c>
      <c r="K2353" s="46"/>
      <c r="L2353" s="42" t="str">
        <f t="shared" si="80"/>
        <v>20grams</v>
      </c>
      <c r="M2353" s="43">
        <f t="shared" si="81"/>
        <v>13600</v>
      </c>
      <c r="N2353" s="44" t="str">
        <f t="shared" si="82"/>
        <v>13600grams</v>
      </c>
      <c r="O2353" s="51">
        <f t="shared" si="79"/>
        <v>714</v>
      </c>
      <c r="P2353" s="46"/>
      <c r="Q2353" s="46"/>
      <c r="R2353" s="46"/>
      <c r="S2353" s="46"/>
      <c r="T2353" s="46"/>
      <c r="U2353" s="46"/>
      <c r="V2353" s="46"/>
      <c r="W2353" s="46"/>
      <c r="X2353" s="46"/>
      <c r="Y2353" s="46"/>
      <c r="Z2353" s="46"/>
    </row>
    <row r="2354" spans="1:26" ht="13.5" customHeight="1">
      <c r="A2354" s="233">
        <v>1239</v>
      </c>
      <c r="B2354" s="57" t="s">
        <v>1999</v>
      </c>
      <c r="C2354" s="94" t="s">
        <v>68</v>
      </c>
      <c r="D2354" s="46"/>
      <c r="E2354" s="91"/>
      <c r="F2354" s="46"/>
      <c r="G2354" s="95">
        <v>1.05</v>
      </c>
      <c r="H2354" s="308">
        <v>480</v>
      </c>
      <c r="I2354" s="227">
        <v>20</v>
      </c>
      <c r="J2354" s="361" t="s">
        <v>59</v>
      </c>
      <c r="K2354" s="46"/>
      <c r="L2354" s="42" t="str">
        <f t="shared" si="80"/>
        <v>20grams</v>
      </c>
      <c r="M2354" s="43">
        <f t="shared" si="81"/>
        <v>9600</v>
      </c>
      <c r="N2354" s="44" t="str">
        <f t="shared" si="82"/>
        <v>9600grams</v>
      </c>
      <c r="O2354" s="51">
        <f t="shared" si="79"/>
        <v>504</v>
      </c>
      <c r="P2354" s="46"/>
      <c r="Q2354" s="46"/>
      <c r="R2354" s="46"/>
      <c r="S2354" s="46"/>
      <c r="T2354" s="46"/>
      <c r="U2354" s="46"/>
      <c r="V2354" s="46"/>
      <c r="W2354" s="46"/>
      <c r="X2354" s="46"/>
      <c r="Y2354" s="46"/>
      <c r="Z2354" s="46"/>
    </row>
    <row r="2355" spans="1:26" ht="13.5" customHeight="1">
      <c r="A2355" s="233">
        <v>1239</v>
      </c>
      <c r="B2355" s="57" t="s">
        <v>1999</v>
      </c>
      <c r="C2355" s="94" t="s">
        <v>68</v>
      </c>
      <c r="D2355" s="46"/>
      <c r="E2355" s="91"/>
      <c r="F2355" s="46"/>
      <c r="G2355" s="95">
        <v>0.94736842105263153</v>
      </c>
      <c r="H2355" s="308">
        <v>570</v>
      </c>
      <c r="I2355" s="227">
        <v>19</v>
      </c>
      <c r="J2355" s="361" t="s">
        <v>59</v>
      </c>
      <c r="K2355" s="46"/>
      <c r="L2355" s="42" t="str">
        <f t="shared" si="80"/>
        <v>19grams</v>
      </c>
      <c r="M2355" s="43">
        <f t="shared" si="81"/>
        <v>10830</v>
      </c>
      <c r="N2355" s="44" t="str">
        <f t="shared" si="82"/>
        <v>10830grams</v>
      </c>
      <c r="O2355" s="51">
        <f t="shared" si="79"/>
        <v>540</v>
      </c>
      <c r="P2355" s="46"/>
      <c r="Q2355" s="46"/>
      <c r="R2355" s="46"/>
      <c r="S2355" s="46"/>
      <c r="T2355" s="46"/>
      <c r="U2355" s="46"/>
      <c r="V2355" s="46"/>
      <c r="W2355" s="46"/>
      <c r="X2355" s="46"/>
      <c r="Y2355" s="46"/>
      <c r="Z2355" s="46"/>
    </row>
    <row r="2356" spans="1:26" ht="13.5" customHeight="1">
      <c r="A2356" s="233">
        <v>1239</v>
      </c>
      <c r="B2356" s="57" t="s">
        <v>1999</v>
      </c>
      <c r="C2356" s="94" t="s">
        <v>68</v>
      </c>
      <c r="D2356" s="46"/>
      <c r="E2356" s="91"/>
      <c r="F2356" s="46"/>
      <c r="G2356" s="95">
        <v>0.94736842105263153</v>
      </c>
      <c r="H2356" s="308">
        <v>893</v>
      </c>
      <c r="I2356" s="227">
        <v>19</v>
      </c>
      <c r="J2356" s="361" t="s">
        <v>59</v>
      </c>
      <c r="K2356" s="46"/>
      <c r="L2356" s="42" t="str">
        <f t="shared" si="80"/>
        <v>19grams</v>
      </c>
      <c r="M2356" s="43">
        <f t="shared" si="81"/>
        <v>16967</v>
      </c>
      <c r="N2356" s="44" t="str">
        <f t="shared" si="82"/>
        <v>16967grams</v>
      </c>
      <c r="O2356" s="51">
        <f t="shared" si="79"/>
        <v>846</v>
      </c>
      <c r="P2356" s="46"/>
      <c r="Q2356" s="46"/>
      <c r="R2356" s="46"/>
      <c r="S2356" s="46"/>
      <c r="T2356" s="46"/>
      <c r="U2356" s="46"/>
      <c r="V2356" s="46"/>
      <c r="W2356" s="46"/>
      <c r="X2356" s="46"/>
      <c r="Y2356" s="46"/>
      <c r="Z2356" s="46"/>
    </row>
    <row r="2357" spans="1:26" ht="13.5" customHeight="1">
      <c r="A2357" s="233">
        <v>1239</v>
      </c>
      <c r="B2357" s="57" t="s">
        <v>1999</v>
      </c>
      <c r="C2357" s="94" t="s">
        <v>68</v>
      </c>
      <c r="D2357" s="46"/>
      <c r="E2357" s="91"/>
      <c r="F2357" s="46"/>
      <c r="G2357" s="95">
        <v>0.94736842105263153</v>
      </c>
      <c r="H2357" s="308">
        <v>38</v>
      </c>
      <c r="I2357" s="227">
        <v>19</v>
      </c>
      <c r="J2357" s="361" t="s">
        <v>59</v>
      </c>
      <c r="K2357" s="46"/>
      <c r="L2357" s="42" t="str">
        <f t="shared" si="80"/>
        <v>19grams</v>
      </c>
      <c r="M2357" s="43">
        <f t="shared" si="81"/>
        <v>722</v>
      </c>
      <c r="N2357" s="44" t="str">
        <f t="shared" si="82"/>
        <v>722grams</v>
      </c>
      <c r="O2357" s="51">
        <f t="shared" si="79"/>
        <v>36</v>
      </c>
      <c r="P2357" s="46"/>
      <c r="Q2357" s="46"/>
      <c r="R2357" s="46"/>
      <c r="S2357" s="46"/>
      <c r="T2357" s="46"/>
      <c r="U2357" s="46"/>
      <c r="V2357" s="46"/>
      <c r="W2357" s="46"/>
      <c r="X2357" s="46"/>
      <c r="Y2357" s="46"/>
      <c r="Z2357" s="46"/>
    </row>
    <row r="2358" spans="1:26" ht="13.5" customHeight="1">
      <c r="A2358" s="233">
        <v>1240</v>
      </c>
      <c r="B2358" s="57" t="s">
        <v>2019</v>
      </c>
      <c r="C2358" s="94" t="s">
        <v>68</v>
      </c>
      <c r="D2358" s="46"/>
      <c r="E2358" s="91"/>
      <c r="F2358" s="46"/>
      <c r="G2358" s="95">
        <v>7.48</v>
      </c>
      <c r="H2358" s="308">
        <v>2</v>
      </c>
      <c r="I2358" s="508">
        <v>10</v>
      </c>
      <c r="J2358" s="361" t="s">
        <v>37</v>
      </c>
      <c r="K2358" s="46"/>
      <c r="L2358" s="42" t="str">
        <f t="shared" si="80"/>
        <v>10pieces</v>
      </c>
      <c r="M2358" s="43">
        <f t="shared" si="81"/>
        <v>20</v>
      </c>
      <c r="N2358" s="44" t="str">
        <f t="shared" si="82"/>
        <v>20pieces</v>
      </c>
      <c r="O2358" s="51">
        <f t="shared" si="79"/>
        <v>14.96</v>
      </c>
      <c r="P2358" s="46"/>
      <c r="Q2358" s="46"/>
      <c r="R2358" s="46"/>
      <c r="S2358" s="46"/>
      <c r="T2358" s="46"/>
      <c r="U2358" s="46"/>
      <c r="V2358" s="46"/>
      <c r="W2358" s="46"/>
      <c r="X2358" s="46"/>
      <c r="Y2358" s="46"/>
      <c r="Z2358" s="46"/>
    </row>
    <row r="2359" spans="1:26" ht="13.5" customHeight="1">
      <c r="A2359" s="233">
        <v>1241</v>
      </c>
      <c r="B2359" s="57" t="s">
        <v>2025</v>
      </c>
      <c r="C2359" s="94" t="s">
        <v>68</v>
      </c>
      <c r="D2359" s="46"/>
      <c r="E2359" s="91"/>
      <c r="F2359" s="46"/>
      <c r="G2359" s="95">
        <v>8.1</v>
      </c>
      <c r="H2359" s="308">
        <v>1</v>
      </c>
      <c r="I2359" s="508">
        <v>10</v>
      </c>
      <c r="J2359" s="361" t="s">
        <v>37</v>
      </c>
      <c r="K2359" s="46"/>
      <c r="L2359" s="42" t="str">
        <f t="shared" si="80"/>
        <v>10pieces</v>
      </c>
      <c r="M2359" s="43">
        <f t="shared" si="81"/>
        <v>10</v>
      </c>
      <c r="N2359" s="44" t="str">
        <f t="shared" si="82"/>
        <v>10pieces</v>
      </c>
      <c r="O2359" s="51">
        <f t="shared" si="79"/>
        <v>8.1</v>
      </c>
      <c r="P2359" s="46"/>
      <c r="Q2359" s="46"/>
      <c r="R2359" s="46"/>
      <c r="S2359" s="46"/>
      <c r="T2359" s="46"/>
      <c r="U2359" s="46"/>
      <c r="V2359" s="46"/>
      <c r="W2359" s="46"/>
      <c r="X2359" s="46"/>
      <c r="Y2359" s="46"/>
      <c r="Z2359" s="46"/>
    </row>
    <row r="2360" spans="1:26" ht="13.5" customHeight="1">
      <c r="A2360" s="233">
        <v>1242</v>
      </c>
      <c r="B2360" s="57" t="s">
        <v>2029</v>
      </c>
      <c r="C2360" s="94" t="s">
        <v>68</v>
      </c>
      <c r="D2360" s="46"/>
      <c r="E2360" s="91"/>
      <c r="F2360" s="46"/>
      <c r="G2360" s="95">
        <v>2.375</v>
      </c>
      <c r="H2360" s="308">
        <v>11</v>
      </c>
      <c r="I2360" s="227">
        <v>6</v>
      </c>
      <c r="J2360" s="361" t="s">
        <v>37</v>
      </c>
      <c r="K2360" s="46"/>
      <c r="L2360" s="42" t="str">
        <f t="shared" si="80"/>
        <v>6pieces</v>
      </c>
      <c r="M2360" s="43">
        <f t="shared" si="81"/>
        <v>66</v>
      </c>
      <c r="N2360" s="44" t="str">
        <f t="shared" si="82"/>
        <v>66pieces</v>
      </c>
      <c r="O2360" s="51">
        <f t="shared" si="79"/>
        <v>26.125</v>
      </c>
      <c r="P2360" s="46"/>
      <c r="Q2360" s="46"/>
      <c r="R2360" s="46"/>
      <c r="S2360" s="46"/>
      <c r="T2360" s="46"/>
      <c r="U2360" s="46"/>
      <c r="V2360" s="46"/>
      <c r="W2360" s="46"/>
      <c r="X2360" s="46"/>
      <c r="Y2360" s="46"/>
      <c r="Z2360" s="46"/>
    </row>
    <row r="2361" spans="1:26" ht="13.5" customHeight="1">
      <c r="A2361" s="233">
        <v>1243</v>
      </c>
      <c r="B2361" s="57" t="s">
        <v>2063</v>
      </c>
      <c r="C2361" s="94" t="s">
        <v>68</v>
      </c>
      <c r="D2361" s="46"/>
      <c r="E2361" s="91"/>
      <c r="F2361" s="46"/>
      <c r="G2361" s="95">
        <v>6.88</v>
      </c>
      <c r="H2361" s="308">
        <v>1</v>
      </c>
      <c r="I2361" s="227">
        <v>10</v>
      </c>
      <c r="J2361" s="361" t="s">
        <v>37</v>
      </c>
      <c r="K2361" s="46"/>
      <c r="L2361" s="42" t="str">
        <f t="shared" si="80"/>
        <v>10pieces</v>
      </c>
      <c r="M2361" s="43">
        <f t="shared" si="81"/>
        <v>10</v>
      </c>
      <c r="N2361" s="44" t="str">
        <f t="shared" si="82"/>
        <v>10pieces</v>
      </c>
      <c r="O2361" s="51">
        <f t="shared" si="79"/>
        <v>6.88</v>
      </c>
      <c r="P2361" s="46"/>
      <c r="Q2361" s="46"/>
      <c r="R2361" s="46"/>
      <c r="S2361" s="46"/>
      <c r="T2361" s="46"/>
      <c r="U2361" s="46"/>
      <c r="V2361" s="46"/>
      <c r="W2361" s="46"/>
      <c r="X2361" s="46"/>
      <c r="Y2361" s="46"/>
      <c r="Z2361" s="46"/>
    </row>
    <row r="2362" spans="1:26" ht="13.5" customHeight="1">
      <c r="A2362" s="233">
        <v>1244</v>
      </c>
      <c r="B2362" s="79" t="s">
        <v>2075</v>
      </c>
      <c r="C2362" s="94" t="s">
        <v>68</v>
      </c>
      <c r="D2362" s="46"/>
      <c r="E2362" s="91"/>
      <c r="F2362" s="46"/>
      <c r="G2362" s="95">
        <v>6.77</v>
      </c>
      <c r="H2362" s="308">
        <v>10</v>
      </c>
      <c r="I2362" s="227">
        <v>10</v>
      </c>
      <c r="J2362" s="361" t="s">
        <v>37</v>
      </c>
      <c r="K2362" s="46"/>
      <c r="L2362" s="42" t="str">
        <f t="shared" si="80"/>
        <v>10pieces</v>
      </c>
      <c r="M2362" s="43">
        <f t="shared" si="81"/>
        <v>100</v>
      </c>
      <c r="N2362" s="44" t="str">
        <f t="shared" si="82"/>
        <v>100pieces</v>
      </c>
      <c r="O2362" s="51">
        <f t="shared" si="79"/>
        <v>67.699999999999989</v>
      </c>
      <c r="P2362" s="46"/>
      <c r="Q2362" s="46"/>
      <c r="R2362" s="46"/>
      <c r="S2362" s="46"/>
      <c r="T2362" s="46"/>
      <c r="U2362" s="46"/>
      <c r="V2362" s="46"/>
      <c r="W2362" s="46"/>
      <c r="X2362" s="46"/>
      <c r="Y2362" s="46"/>
      <c r="Z2362" s="46"/>
    </row>
    <row r="2363" spans="1:26" ht="13.5" customHeight="1">
      <c r="A2363" s="233">
        <v>1245</v>
      </c>
      <c r="B2363" s="57" t="s">
        <v>2099</v>
      </c>
      <c r="C2363" s="94" t="s">
        <v>68</v>
      </c>
      <c r="D2363" s="46"/>
      <c r="E2363" s="91"/>
      <c r="F2363" s="46"/>
      <c r="G2363" s="95">
        <v>22.37833333333333</v>
      </c>
      <c r="H2363" s="308">
        <v>1</v>
      </c>
      <c r="I2363" s="227">
        <v>30</v>
      </c>
      <c r="J2363" s="361" t="s">
        <v>37</v>
      </c>
      <c r="K2363" s="46"/>
      <c r="L2363" s="42" t="str">
        <f t="shared" si="80"/>
        <v>30pieces</v>
      </c>
      <c r="M2363" s="43">
        <f t="shared" si="81"/>
        <v>30</v>
      </c>
      <c r="N2363" s="44" t="str">
        <f t="shared" si="82"/>
        <v>30pieces</v>
      </c>
      <c r="O2363" s="51">
        <f t="shared" si="79"/>
        <v>22.37833333333333</v>
      </c>
      <c r="P2363" s="46"/>
      <c r="Q2363" s="46"/>
      <c r="R2363" s="46"/>
      <c r="S2363" s="46"/>
      <c r="T2363" s="46"/>
      <c r="U2363" s="46"/>
      <c r="V2363" s="46"/>
      <c r="W2363" s="46"/>
      <c r="X2363" s="46"/>
      <c r="Y2363" s="46"/>
      <c r="Z2363" s="46"/>
    </row>
    <row r="2364" spans="1:26" ht="13.5" customHeight="1">
      <c r="A2364" s="233">
        <v>1246</v>
      </c>
      <c r="B2364" s="79" t="s">
        <v>2129</v>
      </c>
      <c r="C2364" s="94" t="s">
        <v>68</v>
      </c>
      <c r="D2364" s="46"/>
      <c r="E2364" s="91"/>
      <c r="F2364" s="46"/>
      <c r="G2364" s="95">
        <v>0.17</v>
      </c>
      <c r="H2364" s="97">
        <v>400</v>
      </c>
      <c r="I2364" s="227">
        <v>1800</v>
      </c>
      <c r="J2364" s="131" t="s">
        <v>29</v>
      </c>
      <c r="K2364" s="46"/>
      <c r="L2364" s="42" t="str">
        <f t="shared" si="80"/>
        <v>1800ml</v>
      </c>
      <c r="M2364" s="43">
        <f t="shared" si="81"/>
        <v>720000</v>
      </c>
      <c r="N2364" s="44" t="str">
        <f t="shared" si="82"/>
        <v>720000ml</v>
      </c>
      <c r="O2364" s="51">
        <f t="shared" si="79"/>
        <v>68</v>
      </c>
      <c r="P2364" s="46"/>
      <c r="Q2364" s="46"/>
      <c r="R2364" s="46"/>
      <c r="S2364" s="46"/>
      <c r="T2364" s="46"/>
      <c r="U2364" s="46"/>
      <c r="V2364" s="46"/>
      <c r="W2364" s="46"/>
      <c r="X2364" s="46"/>
      <c r="Y2364" s="46"/>
      <c r="Z2364" s="46"/>
    </row>
    <row r="2365" spans="1:26" ht="13.5" customHeight="1">
      <c r="A2365" s="233">
        <v>1247</v>
      </c>
      <c r="B2365" s="57" t="s">
        <v>2160</v>
      </c>
      <c r="C2365" s="94" t="s">
        <v>68</v>
      </c>
      <c r="D2365" s="46"/>
      <c r="E2365" s="91"/>
      <c r="F2365" s="46"/>
      <c r="G2365" s="95">
        <v>20</v>
      </c>
      <c r="H2365" s="97">
        <v>116</v>
      </c>
      <c r="I2365" s="227">
        <v>1</v>
      </c>
      <c r="J2365" s="131" t="s">
        <v>37</v>
      </c>
      <c r="K2365" s="46"/>
      <c r="L2365" s="42" t="str">
        <f t="shared" si="80"/>
        <v>1pieces</v>
      </c>
      <c r="M2365" s="43">
        <f t="shared" si="81"/>
        <v>116</v>
      </c>
      <c r="N2365" s="44" t="str">
        <f t="shared" si="82"/>
        <v>116pieces</v>
      </c>
      <c r="O2365" s="51">
        <f t="shared" si="79"/>
        <v>2320</v>
      </c>
      <c r="P2365" s="46"/>
      <c r="Q2365" s="46"/>
      <c r="R2365" s="46"/>
      <c r="S2365" s="46"/>
      <c r="T2365" s="46"/>
      <c r="U2365" s="46"/>
      <c r="V2365" s="46"/>
      <c r="W2365" s="46"/>
      <c r="X2365" s="46"/>
      <c r="Y2365" s="46"/>
      <c r="Z2365" s="46"/>
    </row>
    <row r="2366" spans="1:26" ht="13.5" customHeight="1">
      <c r="A2366" s="233">
        <v>1248</v>
      </c>
      <c r="B2366" s="57" t="s">
        <v>2161</v>
      </c>
      <c r="C2366" s="94" t="s">
        <v>68</v>
      </c>
      <c r="D2366" s="46"/>
      <c r="E2366" s="91"/>
      <c r="F2366" s="46"/>
      <c r="G2366" s="95">
        <v>23.84</v>
      </c>
      <c r="H2366" s="97">
        <v>72</v>
      </c>
      <c r="I2366" s="227">
        <v>1</v>
      </c>
      <c r="J2366" s="131" t="s">
        <v>37</v>
      </c>
      <c r="K2366" s="46"/>
      <c r="L2366" s="42" t="str">
        <f t="shared" si="80"/>
        <v>1pieces</v>
      </c>
      <c r="M2366" s="43">
        <f t="shared" si="81"/>
        <v>72</v>
      </c>
      <c r="N2366" s="44" t="str">
        <f t="shared" si="82"/>
        <v>72pieces</v>
      </c>
      <c r="O2366" s="51">
        <f t="shared" si="79"/>
        <v>1716.48</v>
      </c>
      <c r="P2366" s="46"/>
      <c r="Q2366" s="46"/>
      <c r="R2366" s="46"/>
      <c r="S2366" s="46"/>
      <c r="T2366" s="46"/>
      <c r="U2366" s="46"/>
      <c r="V2366" s="46"/>
      <c r="W2366" s="46"/>
      <c r="X2366" s="46"/>
      <c r="Y2366" s="46"/>
      <c r="Z2366" s="46"/>
    </row>
    <row r="2367" spans="1:26" ht="13.5" customHeight="1">
      <c r="A2367" s="233">
        <v>1249</v>
      </c>
      <c r="B2367" s="57" t="s">
        <v>2185</v>
      </c>
      <c r="C2367" s="94" t="s">
        <v>68</v>
      </c>
      <c r="D2367" s="46"/>
      <c r="E2367" s="91"/>
      <c r="F2367" s="46"/>
      <c r="G2367" s="95">
        <v>33.1</v>
      </c>
      <c r="H2367" s="308">
        <v>3</v>
      </c>
      <c r="I2367" s="227">
        <v>1</v>
      </c>
      <c r="J2367" s="131" t="s">
        <v>37</v>
      </c>
      <c r="K2367" s="46"/>
      <c r="L2367" s="42" t="str">
        <f t="shared" si="80"/>
        <v>1pieces</v>
      </c>
      <c r="M2367" s="43">
        <f t="shared" si="81"/>
        <v>3</v>
      </c>
      <c r="N2367" s="44" t="str">
        <f t="shared" si="82"/>
        <v>3pieces</v>
      </c>
      <c r="O2367" s="51">
        <f t="shared" si="79"/>
        <v>99.300000000000011</v>
      </c>
      <c r="P2367" s="46"/>
      <c r="Q2367" s="46"/>
      <c r="R2367" s="46"/>
      <c r="S2367" s="46"/>
      <c r="T2367" s="46"/>
      <c r="U2367" s="46"/>
      <c r="V2367" s="46"/>
      <c r="W2367" s="46"/>
      <c r="X2367" s="46"/>
      <c r="Y2367" s="46"/>
      <c r="Z2367" s="46"/>
    </row>
    <row r="2368" spans="1:26" ht="13.5" customHeight="1">
      <c r="A2368" s="233">
        <v>1250</v>
      </c>
      <c r="B2368" s="57" t="s">
        <v>2197</v>
      </c>
      <c r="C2368" s="94" t="s">
        <v>68</v>
      </c>
      <c r="D2368" s="46"/>
      <c r="E2368" s="91"/>
      <c r="F2368" s="46"/>
      <c r="G2368" s="95">
        <v>101</v>
      </c>
      <c r="H2368" s="97">
        <v>7</v>
      </c>
      <c r="I2368" s="227">
        <v>1</v>
      </c>
      <c r="J2368" s="131" t="s">
        <v>37</v>
      </c>
      <c r="K2368" s="46"/>
      <c r="L2368" s="42" t="str">
        <f t="shared" si="80"/>
        <v>1pieces</v>
      </c>
      <c r="M2368" s="43">
        <f t="shared" si="81"/>
        <v>7</v>
      </c>
      <c r="N2368" s="44" t="str">
        <f t="shared" si="82"/>
        <v>7pieces</v>
      </c>
      <c r="O2368" s="51">
        <f t="shared" si="79"/>
        <v>707</v>
      </c>
      <c r="P2368" s="46"/>
      <c r="Q2368" s="46"/>
      <c r="R2368" s="46"/>
      <c r="S2368" s="46"/>
      <c r="T2368" s="46"/>
      <c r="U2368" s="46"/>
      <c r="V2368" s="46"/>
      <c r="W2368" s="46"/>
      <c r="X2368" s="46"/>
      <c r="Y2368" s="46"/>
      <c r="Z2368" s="46"/>
    </row>
    <row r="2369" spans="1:26" ht="13.5" customHeight="1">
      <c r="A2369" s="233">
        <v>1251</v>
      </c>
      <c r="B2369" s="79" t="s">
        <v>2203</v>
      </c>
      <c r="C2369" s="94" t="s">
        <v>68</v>
      </c>
      <c r="D2369" s="46"/>
      <c r="E2369" s="91"/>
      <c r="F2369" s="46"/>
      <c r="G2369" s="95">
        <v>0.379</v>
      </c>
      <c r="H2369" s="97">
        <v>5000</v>
      </c>
      <c r="I2369" s="227">
        <v>1000</v>
      </c>
      <c r="J2369" s="131" t="s">
        <v>59</v>
      </c>
      <c r="K2369" s="46"/>
      <c r="L2369" s="42" t="str">
        <f t="shared" si="80"/>
        <v>1000grams</v>
      </c>
      <c r="M2369" s="43">
        <f t="shared" si="81"/>
        <v>5000000</v>
      </c>
      <c r="N2369" s="44" t="str">
        <f t="shared" si="82"/>
        <v>5000000grams</v>
      </c>
      <c r="O2369" s="51">
        <f t="shared" si="79"/>
        <v>1895</v>
      </c>
      <c r="P2369" s="46"/>
      <c r="Q2369" s="46"/>
      <c r="R2369" s="46"/>
      <c r="S2369" s="46"/>
      <c r="T2369" s="46"/>
      <c r="U2369" s="46"/>
      <c r="V2369" s="46"/>
      <c r="W2369" s="46"/>
      <c r="X2369" s="46"/>
      <c r="Y2369" s="46"/>
      <c r="Z2369" s="46"/>
    </row>
    <row r="2370" spans="1:26" ht="13.5" customHeight="1">
      <c r="A2370" s="233">
        <v>1252</v>
      </c>
      <c r="B2370" s="79" t="s">
        <v>2228</v>
      </c>
      <c r="C2370" s="94" t="s">
        <v>68</v>
      </c>
      <c r="D2370" s="46"/>
      <c r="E2370" s="91"/>
      <c r="F2370" s="46"/>
      <c r="G2370" s="95">
        <v>0.87874999999999992</v>
      </c>
      <c r="H2370" s="97">
        <v>120</v>
      </c>
      <c r="I2370" s="227">
        <v>40</v>
      </c>
      <c r="J2370" s="131" t="s">
        <v>59</v>
      </c>
      <c r="K2370" s="46"/>
      <c r="L2370" s="42" t="str">
        <f t="shared" si="80"/>
        <v>40grams</v>
      </c>
      <c r="M2370" s="43">
        <f t="shared" si="81"/>
        <v>4800</v>
      </c>
      <c r="N2370" s="44" t="str">
        <f t="shared" si="82"/>
        <v>4800grams</v>
      </c>
      <c r="O2370" s="51">
        <f t="shared" si="79"/>
        <v>105.44999999999999</v>
      </c>
      <c r="P2370" s="46"/>
      <c r="Q2370" s="46"/>
      <c r="R2370" s="46"/>
      <c r="S2370" s="46"/>
      <c r="T2370" s="46"/>
      <c r="U2370" s="46"/>
      <c r="V2370" s="46"/>
      <c r="W2370" s="46"/>
      <c r="X2370" s="46"/>
      <c r="Y2370" s="46"/>
      <c r="Z2370" s="46"/>
    </row>
    <row r="2371" spans="1:26" ht="13.5" customHeight="1">
      <c r="A2371" s="233">
        <v>1253</v>
      </c>
      <c r="B2371" s="337" t="s">
        <v>2263</v>
      </c>
      <c r="C2371" s="94" t="s">
        <v>68</v>
      </c>
      <c r="D2371" s="46"/>
      <c r="E2371" s="91"/>
      <c r="F2371" s="46"/>
      <c r="G2371" s="95">
        <v>0.87666666666666671</v>
      </c>
      <c r="H2371" s="308">
        <v>60</v>
      </c>
      <c r="I2371" s="227">
        <v>60</v>
      </c>
      <c r="J2371" s="131" t="s">
        <v>59</v>
      </c>
      <c r="K2371" s="46"/>
      <c r="L2371" s="42" t="str">
        <f t="shared" si="80"/>
        <v>60grams</v>
      </c>
      <c r="M2371" s="43">
        <f t="shared" si="81"/>
        <v>3600</v>
      </c>
      <c r="N2371" s="44" t="str">
        <f t="shared" si="82"/>
        <v>3600grams</v>
      </c>
      <c r="O2371" s="51">
        <f t="shared" si="79"/>
        <v>52.6</v>
      </c>
      <c r="P2371" s="46"/>
      <c r="Q2371" s="46"/>
      <c r="R2371" s="46"/>
      <c r="S2371" s="46"/>
      <c r="T2371" s="46"/>
      <c r="U2371" s="46"/>
      <c r="V2371" s="46"/>
      <c r="W2371" s="46"/>
      <c r="X2371" s="46"/>
      <c r="Y2371" s="46"/>
      <c r="Z2371" s="46"/>
    </row>
    <row r="2372" spans="1:26" ht="13.5" customHeight="1">
      <c r="A2372" s="233">
        <v>1254</v>
      </c>
      <c r="B2372" s="79" t="s">
        <v>2264</v>
      </c>
      <c r="C2372" s="94" t="s">
        <v>68</v>
      </c>
      <c r="D2372" s="46"/>
      <c r="E2372" s="91"/>
      <c r="F2372" s="46"/>
      <c r="G2372" s="95">
        <v>1.009090909090909</v>
      </c>
      <c r="H2372" s="97">
        <v>440</v>
      </c>
      <c r="I2372" s="227">
        <v>55</v>
      </c>
      <c r="J2372" s="131" t="s">
        <v>59</v>
      </c>
      <c r="K2372" s="46"/>
      <c r="L2372" s="42" t="str">
        <f t="shared" si="80"/>
        <v>55grams</v>
      </c>
      <c r="M2372" s="43">
        <f t="shared" si="81"/>
        <v>24200</v>
      </c>
      <c r="N2372" s="44" t="str">
        <f t="shared" si="82"/>
        <v>24200grams</v>
      </c>
      <c r="O2372" s="51">
        <f t="shared" si="79"/>
        <v>444</v>
      </c>
      <c r="P2372" s="46"/>
      <c r="Q2372" s="46"/>
      <c r="R2372" s="46"/>
      <c r="S2372" s="46"/>
      <c r="T2372" s="46"/>
      <c r="U2372" s="46"/>
      <c r="V2372" s="46"/>
      <c r="W2372" s="46"/>
      <c r="X2372" s="46"/>
      <c r="Y2372" s="46"/>
      <c r="Z2372" s="46"/>
    </row>
    <row r="2373" spans="1:26" ht="13.5" customHeight="1">
      <c r="A2373" s="233">
        <v>1255</v>
      </c>
      <c r="B2373" s="79" t="s">
        <v>2265</v>
      </c>
      <c r="C2373" s="94" t="s">
        <v>68</v>
      </c>
      <c r="D2373" s="46"/>
      <c r="E2373" s="91"/>
      <c r="F2373" s="46"/>
      <c r="G2373" s="95">
        <v>0.88709677419354838</v>
      </c>
      <c r="H2373" s="97">
        <v>124</v>
      </c>
      <c r="I2373" s="227">
        <v>62</v>
      </c>
      <c r="J2373" s="131" t="s">
        <v>59</v>
      </c>
      <c r="K2373" s="46"/>
      <c r="L2373" s="42" t="str">
        <f t="shared" si="80"/>
        <v>62grams</v>
      </c>
      <c r="M2373" s="43">
        <f t="shared" si="81"/>
        <v>7688</v>
      </c>
      <c r="N2373" s="44" t="str">
        <f t="shared" si="82"/>
        <v>7688grams</v>
      </c>
      <c r="O2373" s="51">
        <f t="shared" si="79"/>
        <v>110</v>
      </c>
      <c r="P2373" s="46"/>
      <c r="Q2373" s="46"/>
      <c r="R2373" s="46"/>
      <c r="S2373" s="46"/>
      <c r="T2373" s="46"/>
      <c r="U2373" s="46"/>
      <c r="V2373" s="46"/>
      <c r="W2373" s="46"/>
      <c r="X2373" s="46"/>
      <c r="Y2373" s="46"/>
      <c r="Z2373" s="46"/>
    </row>
    <row r="2374" spans="1:26" ht="13.5" customHeight="1">
      <c r="A2374" s="233">
        <v>1256</v>
      </c>
      <c r="B2374" s="337" t="s">
        <v>2266</v>
      </c>
      <c r="C2374" s="94" t="s">
        <v>68</v>
      </c>
      <c r="D2374" s="46"/>
      <c r="E2374" s="91"/>
      <c r="F2374" s="46"/>
      <c r="G2374" s="95">
        <v>0.99245283018867925</v>
      </c>
      <c r="H2374" s="97">
        <v>901</v>
      </c>
      <c r="I2374" s="227">
        <v>53</v>
      </c>
      <c r="J2374" s="131" t="s">
        <v>59</v>
      </c>
      <c r="K2374" s="46"/>
      <c r="L2374" s="42" t="str">
        <f t="shared" si="80"/>
        <v>53grams</v>
      </c>
      <c r="M2374" s="43">
        <f t="shared" si="81"/>
        <v>47753</v>
      </c>
      <c r="N2374" s="44" t="str">
        <f t="shared" si="82"/>
        <v>47753grams</v>
      </c>
      <c r="O2374" s="51">
        <f t="shared" si="79"/>
        <v>894.2</v>
      </c>
      <c r="P2374" s="46"/>
      <c r="Q2374" s="46"/>
      <c r="R2374" s="46"/>
      <c r="S2374" s="46"/>
      <c r="T2374" s="46"/>
      <c r="U2374" s="46"/>
      <c r="V2374" s="46"/>
      <c r="W2374" s="46"/>
      <c r="X2374" s="46"/>
      <c r="Y2374" s="46"/>
      <c r="Z2374" s="46"/>
    </row>
    <row r="2375" spans="1:26" ht="13.5" customHeight="1">
      <c r="A2375" s="233">
        <v>1257</v>
      </c>
      <c r="B2375" s="79" t="s">
        <v>2314</v>
      </c>
      <c r="C2375" s="94" t="s">
        <v>68</v>
      </c>
      <c r="D2375" s="46"/>
      <c r="E2375" s="91"/>
      <c r="F2375" s="46"/>
      <c r="G2375" s="95">
        <v>96.9</v>
      </c>
      <c r="H2375" s="97">
        <v>2</v>
      </c>
      <c r="I2375" s="227">
        <v>1</v>
      </c>
      <c r="J2375" s="131" t="s">
        <v>37</v>
      </c>
      <c r="K2375" s="46"/>
      <c r="L2375" s="42" t="str">
        <f t="shared" si="80"/>
        <v>1pieces</v>
      </c>
      <c r="M2375" s="43">
        <f t="shared" si="81"/>
        <v>2</v>
      </c>
      <c r="N2375" s="44" t="str">
        <f t="shared" si="82"/>
        <v>2pieces</v>
      </c>
      <c r="O2375" s="51">
        <f t="shared" si="79"/>
        <v>193.8</v>
      </c>
      <c r="P2375" s="46"/>
      <c r="Q2375" s="46"/>
      <c r="R2375" s="46"/>
      <c r="S2375" s="46"/>
      <c r="T2375" s="46"/>
      <c r="U2375" s="46"/>
      <c r="V2375" s="46"/>
      <c r="W2375" s="46"/>
      <c r="X2375" s="46"/>
      <c r="Y2375" s="46"/>
      <c r="Z2375" s="46"/>
    </row>
    <row r="2376" spans="1:26" ht="13.5" customHeight="1">
      <c r="A2376" s="233">
        <v>1258</v>
      </c>
      <c r="B2376" s="57" t="s">
        <v>2328</v>
      </c>
      <c r="C2376" s="94" t="s">
        <v>68</v>
      </c>
      <c r="D2376" s="46"/>
      <c r="E2376" s="91"/>
      <c r="F2376" s="46"/>
      <c r="G2376" s="95">
        <v>11.3</v>
      </c>
      <c r="H2376" s="97">
        <v>33</v>
      </c>
      <c r="I2376" s="227">
        <v>1</v>
      </c>
      <c r="J2376" s="131" t="s">
        <v>37</v>
      </c>
      <c r="K2376" s="46"/>
      <c r="L2376" s="42" t="str">
        <f t="shared" si="80"/>
        <v>1pieces</v>
      </c>
      <c r="M2376" s="43">
        <f t="shared" si="81"/>
        <v>33</v>
      </c>
      <c r="N2376" s="44" t="str">
        <f t="shared" si="82"/>
        <v>33pieces</v>
      </c>
      <c r="O2376" s="51">
        <f t="shared" si="79"/>
        <v>372.90000000000003</v>
      </c>
      <c r="P2376" s="46"/>
      <c r="Q2376" s="46"/>
      <c r="R2376" s="46"/>
      <c r="S2376" s="46"/>
      <c r="T2376" s="46"/>
      <c r="U2376" s="46"/>
      <c r="V2376" s="46"/>
      <c r="W2376" s="46"/>
      <c r="X2376" s="46"/>
      <c r="Y2376" s="46"/>
      <c r="Z2376" s="46"/>
    </row>
    <row r="2377" spans="1:26" ht="13.5" customHeight="1">
      <c r="A2377" s="233">
        <v>1259</v>
      </c>
      <c r="B2377" s="79" t="s">
        <v>2343</v>
      </c>
      <c r="C2377" s="94" t="s">
        <v>68</v>
      </c>
      <c r="D2377" s="46"/>
      <c r="E2377" s="91" t="s">
        <v>2344</v>
      </c>
      <c r="F2377" s="46"/>
      <c r="G2377" s="95">
        <v>8.6199999999999999E-2</v>
      </c>
      <c r="H2377" s="308">
        <v>37000</v>
      </c>
      <c r="I2377" s="227">
        <v>1000</v>
      </c>
      <c r="J2377" s="131" t="s">
        <v>59</v>
      </c>
      <c r="K2377" s="46"/>
      <c r="L2377" s="42" t="str">
        <f t="shared" si="80"/>
        <v>1000grams</v>
      </c>
      <c r="M2377" s="43">
        <f t="shared" si="81"/>
        <v>37000000</v>
      </c>
      <c r="N2377" s="44" t="str">
        <f t="shared" si="82"/>
        <v>37000000grams</v>
      </c>
      <c r="O2377" s="51">
        <f t="shared" si="79"/>
        <v>3189.4</v>
      </c>
      <c r="P2377" s="46"/>
      <c r="Q2377" s="46"/>
      <c r="R2377" s="46"/>
      <c r="S2377" s="46"/>
      <c r="T2377" s="46"/>
      <c r="U2377" s="46"/>
      <c r="V2377" s="46"/>
      <c r="W2377" s="46"/>
      <c r="X2377" s="46"/>
      <c r="Y2377" s="46"/>
      <c r="Z2377" s="46"/>
    </row>
    <row r="2378" spans="1:26" ht="13.5" customHeight="1">
      <c r="A2378" s="233">
        <v>1260</v>
      </c>
      <c r="B2378" s="79" t="s">
        <v>2349</v>
      </c>
      <c r="C2378" s="94" t="s">
        <v>68</v>
      </c>
      <c r="D2378" s="46"/>
      <c r="E2378" s="91" t="s">
        <v>2350</v>
      </c>
      <c r="F2378" s="46"/>
      <c r="G2378" s="95">
        <v>0.24</v>
      </c>
      <c r="H2378" s="97">
        <v>2250</v>
      </c>
      <c r="I2378" s="227">
        <v>5</v>
      </c>
      <c r="J2378" s="131" t="s">
        <v>59</v>
      </c>
      <c r="K2378" s="46"/>
      <c r="L2378" s="42" t="str">
        <f t="shared" si="80"/>
        <v>5grams</v>
      </c>
      <c r="M2378" s="43">
        <f t="shared" si="81"/>
        <v>11250</v>
      </c>
      <c r="N2378" s="44" t="str">
        <f t="shared" si="82"/>
        <v>11250grams</v>
      </c>
      <c r="O2378" s="51">
        <f t="shared" si="79"/>
        <v>540</v>
      </c>
      <c r="P2378" s="46"/>
      <c r="Q2378" s="46"/>
      <c r="R2378" s="46"/>
      <c r="S2378" s="46"/>
      <c r="T2378" s="46"/>
      <c r="U2378" s="46"/>
      <c r="V2378" s="46"/>
      <c r="W2378" s="46"/>
      <c r="X2378" s="46"/>
      <c r="Y2378" s="46"/>
      <c r="Z2378" s="46"/>
    </row>
    <row r="2379" spans="1:26" ht="13.5" customHeight="1">
      <c r="A2379" s="233">
        <v>1261</v>
      </c>
      <c r="B2379" s="79" t="s">
        <v>2351</v>
      </c>
      <c r="C2379" s="94" t="s">
        <v>68</v>
      </c>
      <c r="D2379" s="46"/>
      <c r="E2379" s="91" t="s">
        <v>2352</v>
      </c>
      <c r="F2379" s="46"/>
      <c r="G2379" s="95">
        <v>0.185</v>
      </c>
      <c r="H2379" s="97">
        <v>200</v>
      </c>
      <c r="I2379" s="227">
        <v>200</v>
      </c>
      <c r="J2379" s="131" t="s">
        <v>59</v>
      </c>
      <c r="K2379" s="46"/>
      <c r="L2379" s="42" t="str">
        <f t="shared" si="80"/>
        <v>200grams</v>
      </c>
      <c r="M2379" s="43">
        <f t="shared" si="81"/>
        <v>40000</v>
      </c>
      <c r="N2379" s="44" t="str">
        <f t="shared" si="82"/>
        <v>40000grams</v>
      </c>
      <c r="O2379" s="51">
        <f t="shared" si="79"/>
        <v>37</v>
      </c>
      <c r="P2379" s="46"/>
      <c r="Q2379" s="46"/>
      <c r="R2379" s="46"/>
      <c r="S2379" s="46"/>
      <c r="T2379" s="46"/>
      <c r="U2379" s="46"/>
      <c r="V2379" s="46"/>
      <c r="W2379" s="46"/>
      <c r="X2379" s="46"/>
      <c r="Y2379" s="46"/>
      <c r="Z2379" s="46"/>
    </row>
    <row r="2380" spans="1:26" ht="13.5" customHeight="1">
      <c r="A2380" s="233">
        <v>1262</v>
      </c>
      <c r="B2380" s="79" t="s">
        <v>2356</v>
      </c>
      <c r="C2380" s="94" t="s">
        <v>68</v>
      </c>
      <c r="D2380" s="46"/>
      <c r="E2380" s="91" t="s">
        <v>2344</v>
      </c>
      <c r="F2380" s="46"/>
      <c r="G2380" s="95">
        <v>9.8000000000000004E-2</v>
      </c>
      <c r="H2380" s="308">
        <v>12000</v>
      </c>
      <c r="I2380" s="227">
        <v>1000</v>
      </c>
      <c r="J2380" s="361" t="s">
        <v>59</v>
      </c>
      <c r="K2380" s="46"/>
      <c r="L2380" s="42" t="str">
        <f t="shared" si="80"/>
        <v>1000grams</v>
      </c>
      <c r="M2380" s="43">
        <f t="shared" si="81"/>
        <v>12000000</v>
      </c>
      <c r="N2380" s="44" t="str">
        <f t="shared" si="82"/>
        <v>12000000grams</v>
      </c>
      <c r="O2380" s="51">
        <f t="shared" si="79"/>
        <v>1176</v>
      </c>
      <c r="P2380" s="46"/>
      <c r="Q2380" s="46"/>
      <c r="R2380" s="46"/>
      <c r="S2380" s="46"/>
      <c r="T2380" s="46"/>
      <c r="U2380" s="46"/>
      <c r="V2380" s="46"/>
      <c r="W2380" s="46"/>
      <c r="X2380" s="46"/>
      <c r="Y2380" s="46"/>
      <c r="Z2380" s="46"/>
    </row>
    <row r="2381" spans="1:26" ht="13.5" customHeight="1">
      <c r="A2381" s="233">
        <v>1263</v>
      </c>
      <c r="B2381" s="57" t="s">
        <v>2435</v>
      </c>
      <c r="C2381" s="94" t="s">
        <v>68</v>
      </c>
      <c r="D2381" s="46"/>
      <c r="E2381" s="91"/>
      <c r="F2381" s="46"/>
      <c r="G2381" s="95">
        <v>52</v>
      </c>
      <c r="H2381" s="97">
        <v>40</v>
      </c>
      <c r="I2381" s="227">
        <v>1</v>
      </c>
      <c r="J2381" s="131" t="s">
        <v>42</v>
      </c>
      <c r="K2381" s="46"/>
      <c r="L2381" s="42" t="str">
        <f t="shared" si="80"/>
        <v>1packs</v>
      </c>
      <c r="M2381" s="43">
        <f t="shared" si="81"/>
        <v>40</v>
      </c>
      <c r="N2381" s="44" t="str">
        <f t="shared" si="82"/>
        <v>40packs</v>
      </c>
      <c r="O2381" s="51">
        <f t="shared" si="79"/>
        <v>2080</v>
      </c>
      <c r="P2381" s="46"/>
      <c r="Q2381" s="46"/>
      <c r="R2381" s="46"/>
      <c r="S2381" s="46"/>
      <c r="T2381" s="46"/>
      <c r="U2381" s="46"/>
      <c r="V2381" s="46"/>
      <c r="W2381" s="46"/>
      <c r="X2381" s="46"/>
      <c r="Y2381" s="46"/>
      <c r="Z2381" s="46"/>
    </row>
    <row r="2382" spans="1:26" ht="13.5" customHeight="1">
      <c r="A2382" s="233">
        <v>1263</v>
      </c>
      <c r="B2382" s="57" t="s">
        <v>2435</v>
      </c>
      <c r="C2382" s="94" t="s">
        <v>68</v>
      </c>
      <c r="D2382" s="46"/>
      <c r="E2382" s="91"/>
      <c r="F2382" s="46"/>
      <c r="G2382" s="95">
        <v>52</v>
      </c>
      <c r="H2382" s="97">
        <v>15</v>
      </c>
      <c r="I2382" s="227">
        <v>1</v>
      </c>
      <c r="J2382" s="131" t="s">
        <v>42</v>
      </c>
      <c r="K2382" s="46"/>
      <c r="L2382" s="42" t="str">
        <f t="shared" si="80"/>
        <v>1packs</v>
      </c>
      <c r="M2382" s="43">
        <f t="shared" si="81"/>
        <v>15</v>
      </c>
      <c r="N2382" s="44" t="str">
        <f t="shared" si="82"/>
        <v>15packs</v>
      </c>
      <c r="O2382" s="51">
        <f t="shared" si="79"/>
        <v>780</v>
      </c>
      <c r="P2382" s="46"/>
      <c r="Q2382" s="46"/>
      <c r="R2382" s="46"/>
      <c r="S2382" s="46"/>
      <c r="T2382" s="46"/>
      <c r="U2382" s="46"/>
      <c r="V2382" s="46"/>
      <c r="W2382" s="46"/>
      <c r="X2382" s="46"/>
      <c r="Y2382" s="46"/>
      <c r="Z2382" s="46"/>
    </row>
    <row r="2383" spans="1:26" ht="13.5" customHeight="1">
      <c r="A2383" s="233">
        <v>1264</v>
      </c>
      <c r="B2383" s="79" t="s">
        <v>2461</v>
      </c>
      <c r="C2383" s="94" t="s">
        <v>68</v>
      </c>
      <c r="D2383" s="46"/>
      <c r="E2383" s="91"/>
      <c r="F2383" s="46"/>
      <c r="G2383" s="95">
        <v>0.21055555555555561</v>
      </c>
      <c r="H2383" s="97">
        <v>500</v>
      </c>
      <c r="I2383" s="227">
        <v>1800</v>
      </c>
      <c r="J2383" s="131" t="s">
        <v>59</v>
      </c>
      <c r="K2383" s="46"/>
      <c r="L2383" s="42" t="str">
        <f t="shared" si="80"/>
        <v>1800grams</v>
      </c>
      <c r="M2383" s="43">
        <f t="shared" si="81"/>
        <v>900000</v>
      </c>
      <c r="N2383" s="44" t="str">
        <f t="shared" si="82"/>
        <v>900000grams</v>
      </c>
      <c r="O2383" s="51">
        <f t="shared" si="79"/>
        <v>105.2777777777778</v>
      </c>
      <c r="P2383" s="46"/>
      <c r="Q2383" s="46"/>
      <c r="R2383" s="46"/>
      <c r="S2383" s="46"/>
      <c r="T2383" s="46"/>
      <c r="U2383" s="46"/>
      <c r="V2383" s="46"/>
      <c r="W2383" s="46"/>
      <c r="X2383" s="46"/>
      <c r="Y2383" s="46"/>
      <c r="Z2383" s="46"/>
    </row>
    <row r="2384" spans="1:26" ht="13.5" customHeight="1">
      <c r="A2384" s="233">
        <v>1265</v>
      </c>
      <c r="B2384" s="57" t="s">
        <v>2494</v>
      </c>
      <c r="C2384" s="94" t="s">
        <v>68</v>
      </c>
      <c r="D2384" s="46"/>
      <c r="E2384" s="91"/>
      <c r="F2384" s="46"/>
      <c r="G2384" s="95">
        <v>508.05</v>
      </c>
      <c r="H2384" s="308">
        <v>1</v>
      </c>
      <c r="I2384" s="227">
        <v>1</v>
      </c>
      <c r="J2384" s="131" t="s">
        <v>117</v>
      </c>
      <c r="K2384" s="46"/>
      <c r="L2384" s="42" t="str">
        <f t="shared" si="80"/>
        <v>1rolls</v>
      </c>
      <c r="M2384" s="43">
        <f t="shared" si="81"/>
        <v>1</v>
      </c>
      <c r="N2384" s="44" t="str">
        <f t="shared" si="82"/>
        <v>1rolls</v>
      </c>
      <c r="O2384" s="51">
        <f t="shared" si="79"/>
        <v>508.05</v>
      </c>
      <c r="P2384" s="46"/>
      <c r="Q2384" s="46"/>
      <c r="R2384" s="46"/>
      <c r="S2384" s="46"/>
      <c r="T2384" s="46"/>
      <c r="U2384" s="46"/>
      <c r="V2384" s="46"/>
      <c r="W2384" s="46"/>
      <c r="X2384" s="46"/>
      <c r="Y2384" s="46"/>
      <c r="Z2384" s="46"/>
    </row>
    <row r="2385" spans="1:26" ht="13.5" customHeight="1">
      <c r="A2385" s="233">
        <v>1266</v>
      </c>
      <c r="B2385" s="57" t="s">
        <v>2495</v>
      </c>
      <c r="C2385" s="94" t="s">
        <v>68</v>
      </c>
      <c r="D2385" s="46"/>
      <c r="E2385" s="91"/>
      <c r="F2385" s="46"/>
      <c r="G2385" s="95">
        <v>629.70000000000005</v>
      </c>
      <c r="H2385" s="308">
        <v>1</v>
      </c>
      <c r="I2385" s="227">
        <v>1</v>
      </c>
      <c r="J2385" s="131" t="s">
        <v>37</v>
      </c>
      <c r="K2385" s="46"/>
      <c r="L2385" s="42" t="str">
        <f t="shared" si="80"/>
        <v>1pieces</v>
      </c>
      <c r="M2385" s="43">
        <f t="shared" si="81"/>
        <v>1</v>
      </c>
      <c r="N2385" s="44" t="str">
        <f t="shared" si="82"/>
        <v>1pieces</v>
      </c>
      <c r="O2385" s="51">
        <f t="shared" si="79"/>
        <v>629.70000000000005</v>
      </c>
      <c r="P2385" s="46"/>
      <c r="Q2385" s="46"/>
      <c r="R2385" s="46"/>
      <c r="S2385" s="46"/>
      <c r="T2385" s="46"/>
      <c r="U2385" s="46"/>
      <c r="V2385" s="46"/>
      <c r="W2385" s="46"/>
      <c r="X2385" s="46"/>
      <c r="Y2385" s="46"/>
      <c r="Z2385" s="46"/>
    </row>
    <row r="2386" spans="1:26" ht="13.5" customHeight="1">
      <c r="A2386" s="233">
        <v>1267</v>
      </c>
      <c r="B2386" s="57" t="s">
        <v>2496</v>
      </c>
      <c r="C2386" s="94" t="s">
        <v>68</v>
      </c>
      <c r="D2386" s="46"/>
      <c r="E2386" s="91"/>
      <c r="F2386" s="46"/>
      <c r="G2386" s="95">
        <v>668</v>
      </c>
      <c r="H2386" s="308">
        <v>1</v>
      </c>
      <c r="I2386" s="227">
        <v>1</v>
      </c>
      <c r="J2386" s="131" t="s">
        <v>117</v>
      </c>
      <c r="K2386" s="46"/>
      <c r="L2386" s="42" t="str">
        <f t="shared" si="80"/>
        <v>1rolls</v>
      </c>
      <c r="M2386" s="43">
        <f t="shared" si="81"/>
        <v>1</v>
      </c>
      <c r="N2386" s="44" t="str">
        <f t="shared" si="82"/>
        <v>1rolls</v>
      </c>
      <c r="O2386" s="51">
        <f t="shared" si="79"/>
        <v>668</v>
      </c>
      <c r="P2386" s="46"/>
      <c r="Q2386" s="46"/>
      <c r="R2386" s="46"/>
      <c r="S2386" s="46"/>
      <c r="T2386" s="46"/>
      <c r="U2386" s="46"/>
      <c r="V2386" s="46"/>
      <c r="W2386" s="46"/>
      <c r="X2386" s="46"/>
      <c r="Y2386" s="46"/>
      <c r="Z2386" s="46"/>
    </row>
    <row r="2387" spans="1:26" ht="13.5" customHeight="1">
      <c r="A2387" s="233">
        <v>1268</v>
      </c>
      <c r="B2387" s="57" t="s">
        <v>2568</v>
      </c>
      <c r="C2387" s="94" t="s">
        <v>68</v>
      </c>
      <c r="D2387" s="46"/>
      <c r="E2387" s="91"/>
      <c r="F2387" s="46"/>
      <c r="G2387" s="95">
        <v>0.1608</v>
      </c>
      <c r="H2387" s="308">
        <v>4000</v>
      </c>
      <c r="I2387" s="227">
        <v>250</v>
      </c>
      <c r="J2387" s="504" t="s">
        <v>59</v>
      </c>
      <c r="K2387" s="46"/>
      <c r="L2387" s="42" t="str">
        <f t="shared" si="80"/>
        <v>250grams</v>
      </c>
      <c r="M2387" s="43">
        <f t="shared" si="81"/>
        <v>1000000</v>
      </c>
      <c r="N2387" s="44" t="str">
        <f t="shared" si="82"/>
        <v>1000000grams</v>
      </c>
      <c r="O2387" s="51">
        <f t="shared" si="79"/>
        <v>643.20000000000005</v>
      </c>
      <c r="P2387" s="46"/>
      <c r="Q2387" s="46"/>
      <c r="R2387" s="46"/>
      <c r="S2387" s="46"/>
      <c r="T2387" s="46"/>
      <c r="U2387" s="46"/>
      <c r="V2387" s="46"/>
      <c r="W2387" s="46"/>
      <c r="X2387" s="46"/>
      <c r="Y2387" s="46"/>
      <c r="Z2387" s="46"/>
    </row>
    <row r="2388" spans="1:26" ht="13.5" customHeight="1">
      <c r="A2388" s="233">
        <v>1269</v>
      </c>
      <c r="B2388" s="57" t="s">
        <v>2608</v>
      </c>
      <c r="C2388" s="94" t="s">
        <v>68</v>
      </c>
      <c r="D2388" s="46"/>
      <c r="E2388" s="91"/>
      <c r="F2388" s="46"/>
      <c r="G2388" s="95">
        <v>0.26900000000000002</v>
      </c>
      <c r="H2388" s="308">
        <v>200</v>
      </c>
      <c r="I2388" s="227">
        <v>200</v>
      </c>
      <c r="J2388" s="504" t="s">
        <v>59</v>
      </c>
      <c r="K2388" s="46"/>
      <c r="L2388" s="42" t="str">
        <f t="shared" si="80"/>
        <v>200grams</v>
      </c>
      <c r="M2388" s="43">
        <f t="shared" si="81"/>
        <v>40000</v>
      </c>
      <c r="N2388" s="44" t="str">
        <f t="shared" si="82"/>
        <v>40000grams</v>
      </c>
      <c r="O2388" s="51">
        <f t="shared" si="79"/>
        <v>53.800000000000004</v>
      </c>
      <c r="P2388" s="46"/>
      <c r="Q2388" s="46"/>
      <c r="R2388" s="46"/>
      <c r="S2388" s="46"/>
      <c r="T2388" s="46"/>
      <c r="U2388" s="46"/>
      <c r="V2388" s="46"/>
      <c r="W2388" s="46"/>
      <c r="X2388" s="46"/>
      <c r="Y2388" s="46"/>
      <c r="Z2388" s="46"/>
    </row>
    <row r="2389" spans="1:26" ht="13.5" customHeight="1">
      <c r="A2389" s="233">
        <v>1270</v>
      </c>
      <c r="B2389" s="507" t="s">
        <v>2609</v>
      </c>
      <c r="C2389" s="94" t="s">
        <v>68</v>
      </c>
      <c r="D2389" s="46"/>
      <c r="E2389" s="91"/>
      <c r="F2389" s="46"/>
      <c r="G2389" s="95">
        <v>8.86</v>
      </c>
      <c r="H2389" s="308">
        <v>10</v>
      </c>
      <c r="I2389" s="508">
        <v>10</v>
      </c>
      <c r="J2389" s="361" t="s">
        <v>37</v>
      </c>
      <c r="K2389" s="46"/>
      <c r="L2389" s="42" t="str">
        <f t="shared" si="80"/>
        <v>10pieces</v>
      </c>
      <c r="M2389" s="43">
        <f t="shared" si="81"/>
        <v>100</v>
      </c>
      <c r="N2389" s="44" t="str">
        <f t="shared" si="82"/>
        <v>100pieces</v>
      </c>
      <c r="O2389" s="51">
        <f t="shared" si="79"/>
        <v>88.6</v>
      </c>
      <c r="P2389" s="46"/>
      <c r="Q2389" s="46"/>
      <c r="R2389" s="46"/>
      <c r="S2389" s="46"/>
      <c r="T2389" s="46"/>
      <c r="U2389" s="46"/>
      <c r="V2389" s="46"/>
      <c r="W2389" s="46"/>
      <c r="X2389" s="46"/>
      <c r="Y2389" s="46"/>
      <c r="Z2389" s="46"/>
    </row>
    <row r="2390" spans="1:26" ht="13.5" customHeight="1">
      <c r="A2390" s="233">
        <v>1271</v>
      </c>
      <c r="B2390" s="507" t="s">
        <v>2611</v>
      </c>
      <c r="C2390" s="94" t="s">
        <v>68</v>
      </c>
      <c r="D2390" s="46"/>
      <c r="E2390" s="91"/>
      <c r="F2390" s="46"/>
      <c r="G2390" s="95">
        <v>8.86</v>
      </c>
      <c r="H2390" s="308">
        <v>29</v>
      </c>
      <c r="I2390" s="508">
        <v>10</v>
      </c>
      <c r="J2390" s="361" t="s">
        <v>37</v>
      </c>
      <c r="K2390" s="46"/>
      <c r="L2390" s="42" t="str">
        <f t="shared" si="80"/>
        <v>10pieces</v>
      </c>
      <c r="M2390" s="43">
        <f t="shared" si="81"/>
        <v>290</v>
      </c>
      <c r="N2390" s="44" t="str">
        <f t="shared" si="82"/>
        <v>290pieces</v>
      </c>
      <c r="O2390" s="51">
        <f t="shared" si="79"/>
        <v>256.94</v>
      </c>
      <c r="P2390" s="46"/>
      <c r="Q2390" s="46"/>
      <c r="R2390" s="46"/>
      <c r="S2390" s="46"/>
      <c r="T2390" s="46"/>
      <c r="U2390" s="46"/>
      <c r="V2390" s="46"/>
      <c r="W2390" s="46"/>
      <c r="X2390" s="46"/>
      <c r="Y2390" s="46"/>
      <c r="Z2390" s="46"/>
    </row>
    <row r="2391" spans="1:26" ht="13.5" customHeight="1">
      <c r="A2391" s="233">
        <v>1272</v>
      </c>
      <c r="B2391" s="507" t="s">
        <v>2612</v>
      </c>
      <c r="C2391" s="94" t="s">
        <v>68</v>
      </c>
      <c r="D2391" s="46"/>
      <c r="E2391" s="91"/>
      <c r="F2391" s="46"/>
      <c r="G2391" s="95">
        <v>8.86</v>
      </c>
      <c r="H2391" s="308">
        <v>20</v>
      </c>
      <c r="I2391" s="508">
        <v>10</v>
      </c>
      <c r="J2391" s="361" t="s">
        <v>37</v>
      </c>
      <c r="K2391" s="46"/>
      <c r="L2391" s="42" t="str">
        <f t="shared" si="80"/>
        <v>10pieces</v>
      </c>
      <c r="M2391" s="43">
        <f t="shared" si="81"/>
        <v>200</v>
      </c>
      <c r="N2391" s="44" t="str">
        <f t="shared" si="82"/>
        <v>200pieces</v>
      </c>
      <c r="O2391" s="51">
        <f t="shared" si="79"/>
        <v>177.2</v>
      </c>
      <c r="P2391" s="46"/>
      <c r="Q2391" s="46"/>
      <c r="R2391" s="46"/>
      <c r="S2391" s="46"/>
      <c r="T2391" s="46"/>
      <c r="U2391" s="46"/>
      <c r="V2391" s="46"/>
      <c r="W2391" s="46"/>
      <c r="X2391" s="46"/>
      <c r="Y2391" s="46"/>
      <c r="Z2391" s="46"/>
    </row>
    <row r="2392" spans="1:26" ht="13.5" customHeight="1">
      <c r="A2392" s="46"/>
      <c r="B2392" s="509"/>
      <c r="C2392" s="34" t="s">
        <v>27</v>
      </c>
      <c r="D2392" s="510"/>
      <c r="E2392" s="511"/>
      <c r="F2392" s="512"/>
      <c r="G2392" s="513">
        <v>35</v>
      </c>
      <c r="H2392" s="514">
        <v>32</v>
      </c>
      <c r="I2392" s="515"/>
      <c r="J2392" s="516"/>
      <c r="K2392" s="517" t="s">
        <v>26</v>
      </c>
      <c r="L2392" s="42" t="str">
        <f t="shared" si="80"/>
        <v/>
      </c>
      <c r="M2392" s="43">
        <f t="shared" si="81"/>
        <v>0</v>
      </c>
      <c r="N2392" s="44" t="str">
        <f t="shared" si="82"/>
        <v>0</v>
      </c>
      <c r="O2392" s="394">
        <v>1155</v>
      </c>
      <c r="P2392" s="46"/>
      <c r="Q2392" s="46"/>
      <c r="R2392" s="46"/>
      <c r="S2392" s="46"/>
      <c r="T2392" s="46"/>
      <c r="U2392" s="46"/>
      <c r="V2392" s="46"/>
      <c r="W2392" s="46"/>
      <c r="X2392" s="46"/>
      <c r="Y2392" s="46"/>
      <c r="Z2392" s="46"/>
    </row>
  </sheetData>
  <autoFilter ref="A8:O8" xr:uid="{00000000-0009-0000-0000-000001000000}">
    <sortState xmlns:xlrd2="http://schemas.microsoft.com/office/spreadsheetml/2017/richdata2" ref="A8:O8">
      <sortCondition ref="A8"/>
    </sortState>
  </autoFilter>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pane xSplit="1" ySplit="10" topLeftCell="B11" activePane="bottomRight" state="frozen"/>
      <selection pane="topRight" activeCell="B1" sqref="B1"/>
      <selection pane="bottomLeft" activeCell="A11" sqref="A11"/>
      <selection pane="bottomRight" activeCell="B11" sqref="B11"/>
    </sheetView>
  </sheetViews>
  <sheetFormatPr defaultColWidth="12.6640625" defaultRowHeight="15" customHeight="1" outlineLevelCol="1"/>
  <cols>
    <col min="1" max="1" width="7.6640625" customWidth="1"/>
    <col min="2" max="2" width="26" customWidth="1"/>
    <col min="3" max="3" width="17.109375" customWidth="1"/>
    <col min="4" max="4" width="25.21875" customWidth="1"/>
    <col min="5" max="5" width="25.33203125" customWidth="1"/>
    <col min="6" max="6" width="12.44140625" customWidth="1"/>
    <col min="7" max="7" width="9.33203125" customWidth="1"/>
    <col min="8" max="10" width="11.109375" customWidth="1"/>
    <col min="11" max="11" width="7" hidden="1" customWidth="1"/>
    <col min="12" max="12" width="15.77734375" customWidth="1"/>
    <col min="13" max="13" width="15.44140625" customWidth="1"/>
    <col min="14" max="14" width="20.21875" customWidth="1"/>
    <col min="15" max="15" width="13.77734375" customWidth="1"/>
    <col min="16" max="16" width="9.88671875" customWidth="1" outlineLevel="1"/>
    <col min="17" max="17" width="7" hidden="1" customWidth="1"/>
    <col min="18" max="18" width="11.109375" customWidth="1"/>
    <col min="19" max="19" width="7.6640625" customWidth="1"/>
    <col min="20" max="26" width="7" customWidth="1"/>
  </cols>
  <sheetData>
    <row r="1" spans="1:26" ht="18" hidden="1" customHeight="1">
      <c r="A1" s="1" t="s">
        <v>0</v>
      </c>
      <c r="B1" s="2"/>
      <c r="C1" s="3"/>
      <c r="D1" s="3"/>
      <c r="E1" s="2"/>
      <c r="F1" s="3"/>
      <c r="G1" s="634"/>
      <c r="H1" s="3"/>
      <c r="I1" s="5"/>
      <c r="J1" s="5"/>
      <c r="K1" s="5"/>
      <c r="L1" s="3"/>
      <c r="M1" s="6"/>
      <c r="N1" s="634"/>
      <c r="O1" s="634"/>
      <c r="P1" s="7"/>
      <c r="Q1" s="7"/>
      <c r="R1" s="7"/>
      <c r="S1" s="7"/>
      <c r="T1" s="7"/>
      <c r="U1" s="7"/>
      <c r="V1" s="7"/>
      <c r="W1" s="7"/>
      <c r="X1" s="7"/>
      <c r="Y1" s="7"/>
      <c r="Z1" s="7"/>
    </row>
    <row r="2" spans="1:26" ht="22.5" hidden="1" customHeight="1">
      <c r="A2" s="3"/>
      <c r="B2" s="12"/>
      <c r="C2" s="3"/>
      <c r="D2" s="3"/>
      <c r="E2" s="12"/>
      <c r="F2" s="3"/>
      <c r="G2" s="635"/>
      <c r="H2" s="3"/>
      <c r="I2" s="3"/>
      <c r="J2" s="3"/>
      <c r="K2" s="5"/>
      <c r="L2" s="3"/>
      <c r="M2" s="636" t="s">
        <v>2668</v>
      </c>
      <c r="N2" s="637"/>
      <c r="O2" s="635"/>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638"/>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638"/>
      <c r="O4" s="8"/>
      <c r="P4" s="11"/>
      <c r="Q4" s="11"/>
      <c r="R4" s="11"/>
      <c r="S4" s="11"/>
      <c r="T4" s="11"/>
      <c r="U4" s="11"/>
      <c r="V4" s="11"/>
      <c r="W4" s="11"/>
      <c r="X4" s="11"/>
      <c r="Y4" s="11"/>
      <c r="Z4" s="11"/>
    </row>
    <row r="5" spans="1:26" ht="15.75" customHeight="1">
      <c r="A5" s="12" t="s">
        <v>5</v>
      </c>
      <c r="B5" s="12"/>
      <c r="C5" s="12"/>
      <c r="D5" s="12"/>
      <c r="E5" s="12"/>
      <c r="F5" s="12"/>
      <c r="G5" s="12"/>
      <c r="H5" s="12"/>
      <c r="I5" s="12"/>
      <c r="J5" s="12"/>
      <c r="K5" s="12"/>
      <c r="L5" s="12"/>
      <c r="M5" s="12"/>
      <c r="N5" s="635"/>
      <c r="O5" s="12"/>
      <c r="P5" s="11"/>
      <c r="Q5" s="11"/>
      <c r="R5" s="11"/>
      <c r="S5" s="11"/>
      <c r="T5" s="11"/>
      <c r="U5" s="11"/>
      <c r="V5" s="11"/>
      <c r="W5" s="11"/>
      <c r="X5" s="11"/>
      <c r="Y5" s="11"/>
      <c r="Z5" s="11"/>
    </row>
    <row r="6" spans="1:26" ht="15.75" customHeight="1">
      <c r="A6" s="13" t="s">
        <v>7</v>
      </c>
      <c r="B6" s="14" t="s">
        <v>8</v>
      </c>
      <c r="C6" s="14" t="s">
        <v>9</v>
      </c>
      <c r="D6" s="14"/>
      <c r="E6" s="14"/>
      <c r="F6" s="13" t="s">
        <v>11</v>
      </c>
      <c r="G6" s="639" t="s">
        <v>12</v>
      </c>
      <c r="H6" s="14" t="s">
        <v>13</v>
      </c>
      <c r="I6" s="17" t="s">
        <v>14</v>
      </c>
      <c r="J6" s="17" t="s">
        <v>15</v>
      </c>
      <c r="K6" s="18"/>
      <c r="L6" s="19" t="s">
        <v>16</v>
      </c>
      <c r="M6" s="20" t="s">
        <v>17</v>
      </c>
      <c r="N6" s="640" t="s">
        <v>17</v>
      </c>
      <c r="O6" s="641" t="s">
        <v>18</v>
      </c>
      <c r="P6" s="23"/>
      <c r="Q6" s="24"/>
      <c r="R6" s="24"/>
      <c r="S6" s="24"/>
      <c r="T6" s="24"/>
      <c r="U6" s="24"/>
      <c r="V6" s="24"/>
      <c r="W6" s="24"/>
      <c r="X6" s="24"/>
      <c r="Y6" s="24"/>
      <c r="Z6" s="24"/>
    </row>
    <row r="7" spans="1:26" ht="12.75" customHeight="1">
      <c r="A7" s="13"/>
      <c r="B7" s="14"/>
      <c r="C7" s="14" t="s">
        <v>2669</v>
      </c>
      <c r="D7" s="14" t="s">
        <v>2670</v>
      </c>
      <c r="E7" s="14" t="s">
        <v>10</v>
      </c>
      <c r="F7" s="13"/>
      <c r="G7" s="639"/>
      <c r="H7" s="14"/>
      <c r="I7" s="25"/>
      <c r="J7" s="25"/>
      <c r="K7" s="26"/>
      <c r="L7" s="19"/>
      <c r="M7" s="20"/>
      <c r="N7" s="640"/>
      <c r="O7" s="641"/>
      <c r="P7" s="24"/>
      <c r="Q7" s="24"/>
      <c r="R7" s="24"/>
      <c r="S7" s="24"/>
      <c r="T7" s="24"/>
      <c r="U7" s="24"/>
      <c r="V7" s="24"/>
      <c r="W7" s="24"/>
      <c r="X7" s="24"/>
      <c r="Y7" s="24"/>
      <c r="Z7" s="24"/>
    </row>
    <row r="8" spans="1:26" ht="14.25" customHeight="1">
      <c r="A8" s="13"/>
      <c r="B8" s="14"/>
      <c r="C8" s="14"/>
      <c r="D8" s="14"/>
      <c r="E8" s="14"/>
      <c r="F8" s="13"/>
      <c r="G8" s="639"/>
      <c r="H8" s="14"/>
      <c r="I8" s="25"/>
      <c r="J8" s="25"/>
      <c r="K8" s="26"/>
      <c r="L8" s="518" t="s">
        <v>2671</v>
      </c>
      <c r="M8" s="20"/>
      <c r="N8" s="640"/>
      <c r="O8" s="641"/>
      <c r="P8" s="24"/>
      <c r="Q8" s="24"/>
      <c r="R8" s="24"/>
      <c r="S8" s="24"/>
      <c r="T8" s="24"/>
      <c r="U8" s="24"/>
      <c r="V8" s="24"/>
      <c r="W8" s="24"/>
      <c r="X8" s="24"/>
      <c r="Y8" s="24"/>
      <c r="Z8" s="24"/>
    </row>
    <row r="9" spans="1:26" ht="15.75" customHeight="1">
      <c r="A9" s="13"/>
      <c r="B9" s="14"/>
      <c r="C9" s="14"/>
      <c r="D9" s="14"/>
      <c r="E9" s="14"/>
      <c r="F9" s="27" t="s">
        <v>2672</v>
      </c>
      <c r="G9" s="639"/>
      <c r="H9" s="14"/>
      <c r="I9" s="642"/>
      <c r="J9" s="642"/>
      <c r="K9" s="643"/>
      <c r="L9" s="518" t="s">
        <v>2673</v>
      </c>
      <c r="M9" s="20"/>
      <c r="N9" s="640"/>
      <c r="O9" s="641"/>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8" si="0">CONCATENATE(I10,J10)</f>
        <v>250ml</v>
      </c>
      <c r="M10" s="652">
        <f t="shared" ref="M10:M178" si="1">H10*I10</f>
        <v>2500</v>
      </c>
      <c r="N10" s="653" t="str">
        <f>CONCATENATE(M10,K10,J10)</f>
        <v>2500 ml</v>
      </c>
      <c r="O10" s="653">
        <f t="shared" ref="O10:O84" si="2">G10*H10</f>
        <v>675</v>
      </c>
      <c r="P10" s="654">
        <f t="shared" ref="P10:P76" si="3">O10/H10</f>
        <v>67.5</v>
      </c>
      <c r="Q10" s="655">
        <f t="shared" ref="Q10:Q169" si="4">G10-P10</f>
        <v>0</v>
      </c>
      <c r="R10" s="28"/>
      <c r="S10" s="28"/>
      <c r="T10" s="28"/>
      <c r="U10" s="28"/>
      <c r="V10" s="28"/>
      <c r="W10" s="28"/>
      <c r="X10" s="28"/>
      <c r="Y10" s="28"/>
      <c r="Z10" s="28"/>
    </row>
    <row r="11" spans="1:26" ht="15" customHeight="1">
      <c r="A11" s="111">
        <v>1</v>
      </c>
      <c r="B11" s="48" t="s">
        <v>1224</v>
      </c>
      <c r="C11" s="656" t="s">
        <v>27</v>
      </c>
      <c r="D11" s="231"/>
      <c r="E11" s="116" t="s">
        <v>93</v>
      </c>
      <c r="F11" s="111" t="s">
        <v>76</v>
      </c>
      <c r="G11" s="657">
        <v>45</v>
      </c>
      <c r="H11" s="121">
        <v>20</v>
      </c>
      <c r="I11" s="121">
        <v>400</v>
      </c>
      <c r="J11" s="40" t="s">
        <v>59</v>
      </c>
      <c r="K11" s="41" t="s">
        <v>26</v>
      </c>
      <c r="L11" s="42" t="str">
        <f t="shared" si="0"/>
        <v>400grams</v>
      </c>
      <c r="M11" s="658">
        <f t="shared" si="1"/>
        <v>8000</v>
      </c>
      <c r="N11" s="659" t="str">
        <f t="shared" ref="N11:N178" si="5">CONCATENATE(M11,J11)</f>
        <v>8000grams</v>
      </c>
      <c r="O11" s="660">
        <f t="shared" si="2"/>
        <v>900</v>
      </c>
      <c r="P11" s="655">
        <f t="shared" si="3"/>
        <v>45</v>
      </c>
      <c r="Q11" s="655">
        <f t="shared" si="4"/>
        <v>0</v>
      </c>
      <c r="R11" s="11"/>
      <c r="S11" s="28"/>
      <c r="T11" s="28"/>
      <c r="U11" s="28"/>
      <c r="V11" s="28"/>
      <c r="W11" s="28"/>
      <c r="X11" s="28"/>
      <c r="Y11" s="28"/>
      <c r="Z11" s="28"/>
    </row>
    <row r="12" spans="1:26" ht="15" customHeight="1">
      <c r="A12" s="111">
        <v>2</v>
      </c>
      <c r="B12" s="33" t="s">
        <v>90</v>
      </c>
      <c r="C12" s="656" t="s">
        <v>27</v>
      </c>
      <c r="D12" s="9"/>
      <c r="E12" s="50" t="s">
        <v>2676</v>
      </c>
      <c r="F12" s="111"/>
      <c r="G12" s="657">
        <v>48</v>
      </c>
      <c r="H12" s="121">
        <v>1</v>
      </c>
      <c r="I12" s="121">
        <v>1</v>
      </c>
      <c r="J12" s="40" t="s">
        <v>2677</v>
      </c>
      <c r="K12" s="41" t="s">
        <v>26</v>
      </c>
      <c r="L12" s="42" t="str">
        <f t="shared" si="0"/>
        <v>1kilograms</v>
      </c>
      <c r="M12" s="658">
        <f t="shared" si="1"/>
        <v>1</v>
      </c>
      <c r="N12" s="659" t="str">
        <f t="shared" si="5"/>
        <v>1kilograms</v>
      </c>
      <c r="O12" s="660">
        <f t="shared" si="2"/>
        <v>48</v>
      </c>
      <c r="P12" s="655">
        <f t="shared" si="3"/>
        <v>48</v>
      </c>
      <c r="Q12" s="655">
        <f t="shared" si="4"/>
        <v>0</v>
      </c>
      <c r="R12" s="28"/>
      <c r="S12" s="28"/>
      <c r="T12" s="28"/>
      <c r="U12" s="28"/>
      <c r="V12" s="28"/>
      <c r="W12" s="28"/>
      <c r="X12" s="28"/>
      <c r="Y12" s="28"/>
      <c r="Z12" s="28"/>
    </row>
    <row r="13" spans="1:26" ht="15" customHeight="1">
      <c r="A13" s="111">
        <v>3</v>
      </c>
      <c r="B13" s="48" t="s">
        <v>108</v>
      </c>
      <c r="C13" s="656" t="s">
        <v>27</v>
      </c>
      <c r="D13" s="9"/>
      <c r="E13" s="116" t="s">
        <v>2678</v>
      </c>
      <c r="F13" s="111"/>
      <c r="G13" s="661">
        <v>48</v>
      </c>
      <c r="H13" s="257">
        <v>1</v>
      </c>
      <c r="I13" s="257">
        <v>1</v>
      </c>
      <c r="J13" s="40" t="s">
        <v>2677</v>
      </c>
      <c r="K13" s="41" t="s">
        <v>26</v>
      </c>
      <c r="L13" s="42" t="str">
        <f t="shared" si="0"/>
        <v>1kilograms</v>
      </c>
      <c r="M13" s="658">
        <f t="shared" si="1"/>
        <v>1</v>
      </c>
      <c r="N13" s="659" t="str">
        <f t="shared" si="5"/>
        <v>1kilograms</v>
      </c>
      <c r="O13" s="660">
        <f t="shared" si="2"/>
        <v>48</v>
      </c>
      <c r="P13" s="655">
        <f t="shared" si="3"/>
        <v>48</v>
      </c>
      <c r="Q13" s="662">
        <f t="shared" si="4"/>
        <v>0</v>
      </c>
      <c r="R13" s="11"/>
      <c r="S13" s="28"/>
      <c r="T13" s="28"/>
      <c r="U13" s="28"/>
      <c r="V13" s="28"/>
      <c r="W13" s="28"/>
      <c r="X13" s="28"/>
      <c r="Y13" s="28"/>
      <c r="Z13" s="28"/>
    </row>
    <row r="14" spans="1:26" ht="15" customHeight="1">
      <c r="A14" s="111">
        <v>4</v>
      </c>
      <c r="B14" s="48" t="s">
        <v>160</v>
      </c>
      <c r="C14" s="656" t="s">
        <v>27</v>
      </c>
      <c r="D14" s="35"/>
      <c r="E14" s="116" t="s">
        <v>164</v>
      </c>
      <c r="F14" s="111"/>
      <c r="G14" s="663">
        <v>21</v>
      </c>
      <c r="H14" s="664">
        <v>1</v>
      </c>
      <c r="I14" s="664">
        <v>50</v>
      </c>
      <c r="J14" s="40" t="s">
        <v>59</v>
      </c>
      <c r="K14" s="41" t="s">
        <v>26</v>
      </c>
      <c r="L14" s="42" t="str">
        <f t="shared" si="0"/>
        <v>50grams</v>
      </c>
      <c r="M14" s="658">
        <f t="shared" si="1"/>
        <v>50</v>
      </c>
      <c r="N14" s="659" t="str">
        <f t="shared" si="5"/>
        <v>50grams</v>
      </c>
      <c r="O14" s="660">
        <f t="shared" si="2"/>
        <v>21</v>
      </c>
      <c r="P14" s="655">
        <f t="shared" si="3"/>
        <v>21</v>
      </c>
      <c r="Q14" s="655">
        <f t="shared" si="4"/>
        <v>0</v>
      </c>
      <c r="R14" s="28"/>
      <c r="S14" s="28"/>
      <c r="T14" s="28"/>
      <c r="U14" s="28"/>
      <c r="V14" s="28"/>
      <c r="W14" s="28"/>
      <c r="X14" s="28"/>
      <c r="Y14" s="28"/>
      <c r="Z14" s="28"/>
    </row>
    <row r="15" spans="1:26" ht="15" customHeight="1">
      <c r="A15" s="111">
        <v>5</v>
      </c>
      <c r="B15" s="48" t="s">
        <v>358</v>
      </c>
      <c r="C15" s="656" t="s">
        <v>27</v>
      </c>
      <c r="D15" s="35"/>
      <c r="E15" s="116" t="s">
        <v>2679</v>
      </c>
      <c r="F15" s="111"/>
      <c r="G15" s="661">
        <v>120</v>
      </c>
      <c r="H15" s="257">
        <v>1</v>
      </c>
      <c r="I15" s="257">
        <v>1000</v>
      </c>
      <c r="J15" s="40" t="s">
        <v>59</v>
      </c>
      <c r="K15" s="41" t="s">
        <v>26</v>
      </c>
      <c r="L15" s="42" t="str">
        <f t="shared" si="0"/>
        <v>1000grams</v>
      </c>
      <c r="M15" s="658">
        <f t="shared" si="1"/>
        <v>1000</v>
      </c>
      <c r="N15" s="659" t="str">
        <f t="shared" si="5"/>
        <v>1000grams</v>
      </c>
      <c r="O15" s="660">
        <f t="shared" si="2"/>
        <v>120</v>
      </c>
      <c r="P15" s="655">
        <f t="shared" si="3"/>
        <v>120</v>
      </c>
      <c r="Q15" s="655">
        <f t="shared" si="4"/>
        <v>0</v>
      </c>
      <c r="R15" s="28"/>
      <c r="S15" s="28"/>
      <c r="T15" s="28"/>
      <c r="U15" s="28"/>
      <c r="V15" s="28"/>
      <c r="W15" s="28"/>
      <c r="X15" s="28"/>
      <c r="Y15" s="28"/>
      <c r="Z15" s="28"/>
    </row>
    <row r="16" spans="1:26" ht="15" customHeight="1">
      <c r="A16" s="111">
        <v>6</v>
      </c>
      <c r="B16" s="48" t="s">
        <v>358</v>
      </c>
      <c r="C16" s="656" t="s">
        <v>27</v>
      </c>
      <c r="D16" s="35"/>
      <c r="E16" s="116" t="s">
        <v>2680</v>
      </c>
      <c r="F16" s="111"/>
      <c r="G16" s="661">
        <v>143.19999999999999</v>
      </c>
      <c r="H16" s="257">
        <v>2</v>
      </c>
      <c r="I16" s="257">
        <v>1000</v>
      </c>
      <c r="J16" s="40" t="s">
        <v>59</v>
      </c>
      <c r="K16" s="41" t="s">
        <v>26</v>
      </c>
      <c r="L16" s="42" t="str">
        <f t="shared" si="0"/>
        <v>1000grams</v>
      </c>
      <c r="M16" s="658">
        <f t="shared" si="1"/>
        <v>2000</v>
      </c>
      <c r="N16" s="659" t="str">
        <f t="shared" si="5"/>
        <v>2000grams</v>
      </c>
      <c r="O16" s="660">
        <f t="shared" si="2"/>
        <v>286.39999999999998</v>
      </c>
      <c r="P16" s="655">
        <f t="shared" si="3"/>
        <v>143.19999999999999</v>
      </c>
      <c r="Q16" s="655">
        <f t="shared" si="4"/>
        <v>0</v>
      </c>
      <c r="R16" s="28"/>
      <c r="S16" s="28"/>
      <c r="T16" s="28"/>
      <c r="U16" s="28"/>
      <c r="V16" s="28"/>
      <c r="W16" s="28"/>
      <c r="X16" s="28"/>
      <c r="Y16" s="28"/>
      <c r="Z16" s="28"/>
    </row>
    <row r="17" spans="1:26" ht="15" customHeight="1">
      <c r="A17" s="111">
        <v>7</v>
      </c>
      <c r="B17" s="48" t="s">
        <v>501</v>
      </c>
      <c r="C17" s="656" t="s">
        <v>27</v>
      </c>
      <c r="D17" s="35"/>
      <c r="E17" s="116" t="s">
        <v>507</v>
      </c>
      <c r="F17" s="111"/>
      <c r="G17" s="661">
        <v>35.5</v>
      </c>
      <c r="H17" s="257">
        <v>3</v>
      </c>
      <c r="I17" s="257">
        <v>160</v>
      </c>
      <c r="J17" s="40" t="s">
        <v>59</v>
      </c>
      <c r="K17" s="41" t="s">
        <v>26</v>
      </c>
      <c r="L17" s="42" t="str">
        <f t="shared" si="0"/>
        <v>160grams</v>
      </c>
      <c r="M17" s="658">
        <f t="shared" si="1"/>
        <v>480</v>
      </c>
      <c r="N17" s="659" t="str">
        <f t="shared" si="5"/>
        <v>480grams</v>
      </c>
      <c r="O17" s="660">
        <f t="shared" si="2"/>
        <v>106.5</v>
      </c>
      <c r="P17" s="655">
        <f t="shared" si="3"/>
        <v>35.5</v>
      </c>
      <c r="Q17" s="655">
        <f t="shared" si="4"/>
        <v>0</v>
      </c>
      <c r="R17" s="28"/>
      <c r="S17" s="28"/>
      <c r="T17" s="28"/>
      <c r="U17" s="28"/>
      <c r="V17" s="28"/>
      <c r="W17" s="28"/>
      <c r="X17" s="28"/>
      <c r="Y17" s="28"/>
      <c r="Z17" s="28"/>
    </row>
    <row r="18" spans="1:26" ht="15" customHeight="1">
      <c r="A18" s="111">
        <v>8</v>
      </c>
      <c r="B18" s="48" t="s">
        <v>952</v>
      </c>
      <c r="C18" s="656" t="s">
        <v>27</v>
      </c>
      <c r="D18" s="35"/>
      <c r="E18" s="116" t="s">
        <v>956</v>
      </c>
      <c r="F18" s="111"/>
      <c r="G18" s="661">
        <v>31.9</v>
      </c>
      <c r="H18" s="257">
        <v>30</v>
      </c>
      <c r="I18" s="257">
        <v>410</v>
      </c>
      <c r="J18" s="40" t="s">
        <v>29</v>
      </c>
      <c r="K18" s="41" t="s">
        <v>26</v>
      </c>
      <c r="L18" s="42" t="str">
        <f t="shared" si="0"/>
        <v>410ml</v>
      </c>
      <c r="M18" s="658">
        <f t="shared" si="1"/>
        <v>12300</v>
      </c>
      <c r="N18" s="659" t="str">
        <f t="shared" si="5"/>
        <v>12300ml</v>
      </c>
      <c r="O18" s="660">
        <f t="shared" si="2"/>
        <v>957</v>
      </c>
      <c r="P18" s="655">
        <f t="shared" si="3"/>
        <v>31.9</v>
      </c>
      <c r="Q18" s="655">
        <f t="shared" si="4"/>
        <v>0</v>
      </c>
      <c r="R18" s="28"/>
      <c r="S18" s="28"/>
      <c r="T18" s="28"/>
      <c r="U18" s="28"/>
      <c r="V18" s="28"/>
      <c r="W18" s="28"/>
      <c r="X18" s="28"/>
      <c r="Y18" s="28"/>
      <c r="Z18" s="28"/>
    </row>
    <row r="19" spans="1:26" ht="15" customHeight="1">
      <c r="A19" s="111">
        <v>9</v>
      </c>
      <c r="B19" s="48" t="s">
        <v>1154</v>
      </c>
      <c r="C19" s="656" t="s">
        <v>27</v>
      </c>
      <c r="D19" s="35"/>
      <c r="E19" s="116" t="s">
        <v>1142</v>
      </c>
      <c r="F19" s="111"/>
      <c r="G19" s="661">
        <v>12.76</v>
      </c>
      <c r="H19" s="257">
        <v>6</v>
      </c>
      <c r="I19" s="257">
        <v>25</v>
      </c>
      <c r="J19" s="40" t="s">
        <v>59</v>
      </c>
      <c r="K19" s="41" t="s">
        <v>26</v>
      </c>
      <c r="L19" s="42" t="str">
        <f t="shared" si="0"/>
        <v>25grams</v>
      </c>
      <c r="M19" s="658">
        <f t="shared" si="1"/>
        <v>150</v>
      </c>
      <c r="N19" s="659" t="str">
        <f t="shared" si="5"/>
        <v>150grams</v>
      </c>
      <c r="O19" s="660">
        <f t="shared" si="2"/>
        <v>76.56</v>
      </c>
      <c r="P19" s="655">
        <f t="shared" si="3"/>
        <v>12.76</v>
      </c>
      <c r="Q19" s="665">
        <f t="shared" si="4"/>
        <v>0</v>
      </c>
      <c r="R19" s="46"/>
      <c r="S19" s="28"/>
      <c r="T19" s="28"/>
      <c r="U19" s="28"/>
      <c r="V19" s="28"/>
      <c r="W19" s="28"/>
      <c r="X19" s="28"/>
      <c r="Y19" s="28"/>
      <c r="Z19" s="28"/>
    </row>
    <row r="20" spans="1:26" ht="15" customHeight="1">
      <c r="A20" s="111">
        <v>10</v>
      </c>
      <c r="B20" s="61" t="s">
        <v>1141</v>
      </c>
      <c r="C20" s="656" t="s">
        <v>27</v>
      </c>
      <c r="D20" s="35"/>
      <c r="E20" s="116" t="s">
        <v>1142</v>
      </c>
      <c r="F20" s="111"/>
      <c r="G20" s="661">
        <v>11.58</v>
      </c>
      <c r="H20" s="257">
        <v>10</v>
      </c>
      <c r="I20" s="257">
        <v>25</v>
      </c>
      <c r="J20" s="40" t="s">
        <v>59</v>
      </c>
      <c r="K20" s="41" t="s">
        <v>26</v>
      </c>
      <c r="L20" s="42" t="str">
        <f t="shared" si="0"/>
        <v>25grams</v>
      </c>
      <c r="M20" s="658">
        <f t="shared" si="1"/>
        <v>250</v>
      </c>
      <c r="N20" s="659" t="str">
        <f t="shared" si="5"/>
        <v>250grams</v>
      </c>
      <c r="O20" s="660">
        <f t="shared" si="2"/>
        <v>115.8</v>
      </c>
      <c r="P20" s="655">
        <f t="shared" si="3"/>
        <v>11.58</v>
      </c>
      <c r="Q20" s="655">
        <f t="shared" si="4"/>
        <v>0</v>
      </c>
      <c r="R20" s="28"/>
      <c r="S20" s="28"/>
      <c r="T20" s="28"/>
      <c r="U20" s="28"/>
      <c r="V20" s="28"/>
      <c r="W20" s="28"/>
      <c r="X20" s="28"/>
      <c r="Y20" s="28"/>
      <c r="Z20" s="28"/>
    </row>
    <row r="21" spans="1:26" ht="15" customHeight="1">
      <c r="A21" s="111">
        <v>11</v>
      </c>
      <c r="B21" s="89" t="s">
        <v>1141</v>
      </c>
      <c r="C21" s="656" t="s">
        <v>27</v>
      </c>
      <c r="D21" s="9"/>
      <c r="E21" s="50" t="s">
        <v>1142</v>
      </c>
      <c r="F21" s="111"/>
      <c r="G21" s="666">
        <v>11.58</v>
      </c>
      <c r="H21" s="88">
        <v>10</v>
      </c>
      <c r="I21" s="88">
        <v>25</v>
      </c>
      <c r="J21" s="40" t="s">
        <v>59</v>
      </c>
      <c r="K21" s="41" t="s">
        <v>26</v>
      </c>
      <c r="L21" s="42" t="str">
        <f t="shared" si="0"/>
        <v>25grams</v>
      </c>
      <c r="M21" s="658">
        <f t="shared" si="1"/>
        <v>250</v>
      </c>
      <c r="N21" s="659" t="str">
        <f t="shared" si="5"/>
        <v>250grams</v>
      </c>
      <c r="O21" s="660">
        <f t="shared" si="2"/>
        <v>115.8</v>
      </c>
      <c r="P21" s="655">
        <f t="shared" si="3"/>
        <v>11.58</v>
      </c>
      <c r="Q21" s="655">
        <f t="shared" si="4"/>
        <v>0</v>
      </c>
      <c r="R21" s="28"/>
      <c r="S21" s="28"/>
      <c r="T21" s="28"/>
      <c r="U21" s="28"/>
      <c r="V21" s="28"/>
      <c r="W21" s="28"/>
      <c r="X21" s="28"/>
      <c r="Y21" s="28"/>
      <c r="Z21" s="28"/>
    </row>
    <row r="22" spans="1:26" ht="15" customHeight="1">
      <c r="A22" s="111">
        <v>12</v>
      </c>
      <c r="B22" s="89" t="s">
        <v>1146</v>
      </c>
      <c r="C22" s="656" t="s">
        <v>27</v>
      </c>
      <c r="D22" s="9"/>
      <c r="E22" s="116" t="s">
        <v>1142</v>
      </c>
      <c r="F22" s="111"/>
      <c r="G22" s="667">
        <v>13.27</v>
      </c>
      <c r="H22" s="88">
        <v>1</v>
      </c>
      <c r="I22" s="88">
        <v>25</v>
      </c>
      <c r="J22" s="40" t="s">
        <v>59</v>
      </c>
      <c r="K22" s="41" t="s">
        <v>26</v>
      </c>
      <c r="L22" s="42" t="str">
        <f t="shared" si="0"/>
        <v>25grams</v>
      </c>
      <c r="M22" s="658">
        <f t="shared" si="1"/>
        <v>25</v>
      </c>
      <c r="N22" s="659" t="str">
        <f t="shared" si="5"/>
        <v>25grams</v>
      </c>
      <c r="O22" s="660">
        <f t="shared" si="2"/>
        <v>13.27</v>
      </c>
      <c r="P22" s="655">
        <f t="shared" si="3"/>
        <v>13.27</v>
      </c>
      <c r="Q22" s="655">
        <f t="shared" si="4"/>
        <v>0</v>
      </c>
      <c r="R22" s="46"/>
      <c r="S22" s="28"/>
      <c r="T22" s="28"/>
      <c r="U22" s="28"/>
      <c r="V22" s="28"/>
      <c r="W22" s="28"/>
      <c r="X22" s="28"/>
      <c r="Y22" s="28"/>
      <c r="Z22" s="28"/>
    </row>
    <row r="23" spans="1:26" ht="15" customHeight="1">
      <c r="A23" s="111">
        <v>13</v>
      </c>
      <c r="B23" s="89" t="s">
        <v>1148</v>
      </c>
      <c r="C23" s="656" t="s">
        <v>27</v>
      </c>
      <c r="D23" s="9"/>
      <c r="E23" s="62" t="s">
        <v>1142</v>
      </c>
      <c r="F23" s="111"/>
      <c r="G23" s="668">
        <v>11.58</v>
      </c>
      <c r="H23" s="88">
        <v>14</v>
      </c>
      <c r="I23" s="669">
        <v>25</v>
      </c>
      <c r="J23" s="86" t="s">
        <v>59</v>
      </c>
      <c r="K23" s="41" t="s">
        <v>26</v>
      </c>
      <c r="L23" s="42" t="str">
        <f t="shared" si="0"/>
        <v>25grams</v>
      </c>
      <c r="M23" s="658">
        <f t="shared" si="1"/>
        <v>350</v>
      </c>
      <c r="N23" s="659" t="str">
        <f t="shared" si="5"/>
        <v>350grams</v>
      </c>
      <c r="O23" s="660">
        <f t="shared" si="2"/>
        <v>162.12</v>
      </c>
      <c r="P23" s="655">
        <f t="shared" si="3"/>
        <v>11.58</v>
      </c>
      <c r="Q23" s="665">
        <f t="shared" si="4"/>
        <v>0</v>
      </c>
      <c r="R23" s="46"/>
      <c r="S23" s="28"/>
      <c r="T23" s="28"/>
      <c r="U23" s="28"/>
      <c r="V23" s="28"/>
      <c r="W23" s="28"/>
      <c r="X23" s="28"/>
      <c r="Y23" s="28"/>
      <c r="Z23" s="28"/>
    </row>
    <row r="24" spans="1:26" ht="15" customHeight="1">
      <c r="A24" s="111">
        <v>14</v>
      </c>
      <c r="B24" s="89" t="s">
        <v>1149</v>
      </c>
      <c r="C24" s="656" t="s">
        <v>27</v>
      </c>
      <c r="D24" s="9"/>
      <c r="E24" s="185" t="s">
        <v>1142</v>
      </c>
      <c r="F24" s="111"/>
      <c r="G24" s="661">
        <v>13.43</v>
      </c>
      <c r="H24" s="88">
        <v>160</v>
      </c>
      <c r="I24" s="121">
        <v>25</v>
      </c>
      <c r="J24" s="86" t="s">
        <v>59</v>
      </c>
      <c r="K24" s="41" t="s">
        <v>26</v>
      </c>
      <c r="L24" s="42" t="str">
        <f t="shared" si="0"/>
        <v>25grams</v>
      </c>
      <c r="M24" s="658">
        <f t="shared" si="1"/>
        <v>4000</v>
      </c>
      <c r="N24" s="659" t="str">
        <f t="shared" si="5"/>
        <v>4000grams</v>
      </c>
      <c r="O24" s="660">
        <f t="shared" si="2"/>
        <v>2148.8000000000002</v>
      </c>
      <c r="P24" s="655">
        <f t="shared" si="3"/>
        <v>13.430000000000001</v>
      </c>
      <c r="Q24" s="655">
        <f t="shared" si="4"/>
        <v>0</v>
      </c>
      <c r="R24" s="28"/>
      <c r="S24" s="28"/>
      <c r="T24" s="28"/>
      <c r="U24" s="28"/>
      <c r="V24" s="28"/>
      <c r="W24" s="28"/>
      <c r="X24" s="28"/>
      <c r="Y24" s="28"/>
      <c r="Z24" s="28"/>
    </row>
    <row r="25" spans="1:26" ht="15" customHeight="1">
      <c r="A25" s="111">
        <v>15</v>
      </c>
      <c r="B25" s="89" t="s">
        <v>1225</v>
      </c>
      <c r="C25" s="656" t="s">
        <v>27</v>
      </c>
      <c r="D25" s="9"/>
      <c r="E25" s="149" t="s">
        <v>1229</v>
      </c>
      <c r="F25" s="111"/>
      <c r="G25" s="670">
        <v>57.4</v>
      </c>
      <c r="H25" s="88">
        <v>7</v>
      </c>
      <c r="I25" s="88">
        <v>500</v>
      </c>
      <c r="J25" s="40" t="s">
        <v>59</v>
      </c>
      <c r="K25" s="41" t="s">
        <v>26</v>
      </c>
      <c r="L25" s="42" t="str">
        <f t="shared" si="0"/>
        <v>500grams</v>
      </c>
      <c r="M25" s="658">
        <f t="shared" si="1"/>
        <v>3500</v>
      </c>
      <c r="N25" s="659" t="str">
        <f t="shared" si="5"/>
        <v>3500grams</v>
      </c>
      <c r="O25" s="660">
        <f t="shared" si="2"/>
        <v>401.8</v>
      </c>
      <c r="P25" s="655">
        <f t="shared" si="3"/>
        <v>57.4</v>
      </c>
      <c r="Q25" s="655">
        <f t="shared" si="4"/>
        <v>0</v>
      </c>
      <c r="R25" s="28"/>
      <c r="S25" s="28"/>
      <c r="T25" s="28"/>
      <c r="U25" s="28"/>
      <c r="V25" s="28"/>
      <c r="W25" s="28"/>
      <c r="X25" s="28"/>
      <c r="Y25" s="28"/>
      <c r="Z25" s="28"/>
    </row>
    <row r="26" spans="1:26" ht="15" customHeight="1">
      <c r="A26" s="111">
        <v>16</v>
      </c>
      <c r="B26" s="89" t="s">
        <v>1880</v>
      </c>
      <c r="C26" s="656" t="s">
        <v>27</v>
      </c>
      <c r="D26" s="9"/>
      <c r="E26" s="91" t="s">
        <v>1881</v>
      </c>
      <c r="F26" s="111"/>
      <c r="G26" s="671">
        <v>230</v>
      </c>
      <c r="H26" s="88">
        <v>2</v>
      </c>
      <c r="I26" s="88">
        <v>1800</v>
      </c>
      <c r="J26" s="88" t="s">
        <v>59</v>
      </c>
      <c r="K26" s="41" t="s">
        <v>26</v>
      </c>
      <c r="L26" s="42" t="str">
        <f t="shared" si="0"/>
        <v>1800grams</v>
      </c>
      <c r="M26" s="658">
        <f t="shared" si="1"/>
        <v>3600</v>
      </c>
      <c r="N26" s="659" t="str">
        <f t="shared" si="5"/>
        <v>3600grams</v>
      </c>
      <c r="O26" s="660">
        <f t="shared" si="2"/>
        <v>460</v>
      </c>
      <c r="P26" s="655">
        <f t="shared" si="3"/>
        <v>230</v>
      </c>
      <c r="Q26" s="655">
        <f t="shared" si="4"/>
        <v>0</v>
      </c>
      <c r="R26" s="28"/>
      <c r="S26" s="28"/>
      <c r="T26" s="28"/>
      <c r="U26" s="28"/>
      <c r="V26" s="28"/>
      <c r="W26" s="28"/>
      <c r="X26" s="28"/>
      <c r="Y26" s="28"/>
      <c r="Z26" s="28"/>
    </row>
    <row r="27" spans="1:26" ht="15" customHeight="1">
      <c r="A27" s="111">
        <v>17</v>
      </c>
      <c r="B27" s="89" t="s">
        <v>2371</v>
      </c>
      <c r="C27" s="656" t="s">
        <v>27</v>
      </c>
      <c r="D27" s="9"/>
      <c r="E27" s="91" t="s">
        <v>2681</v>
      </c>
      <c r="F27" s="111"/>
      <c r="G27" s="670">
        <v>80.599999999999994</v>
      </c>
      <c r="H27" s="88">
        <v>40</v>
      </c>
      <c r="I27" s="88">
        <v>1000</v>
      </c>
      <c r="J27" s="88" t="s">
        <v>59</v>
      </c>
      <c r="K27" s="41" t="s">
        <v>26</v>
      </c>
      <c r="L27" s="42" t="str">
        <f t="shared" si="0"/>
        <v>1000grams</v>
      </c>
      <c r="M27" s="658">
        <f t="shared" si="1"/>
        <v>40000</v>
      </c>
      <c r="N27" s="659" t="str">
        <f t="shared" si="5"/>
        <v>40000grams</v>
      </c>
      <c r="O27" s="660">
        <f t="shared" si="2"/>
        <v>3224</v>
      </c>
      <c r="P27" s="655">
        <f t="shared" si="3"/>
        <v>80.599999999999994</v>
      </c>
      <c r="Q27" s="655">
        <f t="shared" si="4"/>
        <v>0</v>
      </c>
      <c r="R27" s="28"/>
      <c r="S27" s="28"/>
      <c r="T27" s="28"/>
      <c r="U27" s="28"/>
      <c r="V27" s="28"/>
      <c r="W27" s="28"/>
      <c r="X27" s="28"/>
      <c r="Y27" s="28"/>
      <c r="Z27" s="28"/>
    </row>
    <row r="28" spans="1:26" ht="15" customHeight="1">
      <c r="A28" s="111">
        <v>18</v>
      </c>
      <c r="B28" s="89" t="s">
        <v>2372</v>
      </c>
      <c r="C28" s="656" t="s">
        <v>27</v>
      </c>
      <c r="D28" s="9"/>
      <c r="E28" s="91" t="s">
        <v>2682</v>
      </c>
      <c r="F28" s="111"/>
      <c r="G28" s="670">
        <v>42.8</v>
      </c>
      <c r="H28" s="88">
        <v>53</v>
      </c>
      <c r="I28" s="88">
        <v>500</v>
      </c>
      <c r="J28" s="88" t="s">
        <v>59</v>
      </c>
      <c r="K28" s="41" t="s">
        <v>26</v>
      </c>
      <c r="L28" s="42" t="str">
        <f t="shared" si="0"/>
        <v>500grams</v>
      </c>
      <c r="M28" s="658">
        <f t="shared" si="1"/>
        <v>26500</v>
      </c>
      <c r="N28" s="659" t="str">
        <f t="shared" si="5"/>
        <v>26500grams</v>
      </c>
      <c r="O28" s="660">
        <f t="shared" si="2"/>
        <v>2268.3999999999996</v>
      </c>
      <c r="P28" s="655">
        <f t="shared" si="3"/>
        <v>42.79999999999999</v>
      </c>
      <c r="Q28" s="655">
        <f t="shared" si="4"/>
        <v>0</v>
      </c>
      <c r="R28" s="28"/>
      <c r="S28" s="28"/>
      <c r="T28" s="28"/>
      <c r="U28" s="28"/>
      <c r="V28" s="28"/>
      <c r="W28" s="28"/>
      <c r="X28" s="28"/>
      <c r="Y28" s="28"/>
      <c r="Z28" s="28"/>
    </row>
    <row r="29" spans="1:26" ht="15" customHeight="1">
      <c r="A29" s="111">
        <v>19</v>
      </c>
      <c r="B29" s="89" t="s">
        <v>240</v>
      </c>
      <c r="C29" s="656" t="s">
        <v>27</v>
      </c>
      <c r="D29" s="9"/>
      <c r="E29" s="149"/>
      <c r="F29" s="111"/>
      <c r="G29" s="670">
        <v>312</v>
      </c>
      <c r="H29" s="88">
        <v>19.600000000000001</v>
      </c>
      <c r="I29" s="88">
        <v>1</v>
      </c>
      <c r="J29" s="88" t="s">
        <v>2677</v>
      </c>
      <c r="K29" s="41" t="s">
        <v>26</v>
      </c>
      <c r="L29" s="42" t="str">
        <f t="shared" si="0"/>
        <v>1kilograms</v>
      </c>
      <c r="M29" s="658">
        <f t="shared" si="1"/>
        <v>19.600000000000001</v>
      </c>
      <c r="N29" s="659" t="str">
        <f t="shared" si="5"/>
        <v>19.6kilograms</v>
      </c>
      <c r="O29" s="660">
        <f t="shared" si="2"/>
        <v>6115.2000000000007</v>
      </c>
      <c r="P29" s="655">
        <f t="shared" si="3"/>
        <v>312</v>
      </c>
      <c r="Q29" s="655">
        <f t="shared" si="4"/>
        <v>0</v>
      </c>
      <c r="R29" s="28"/>
      <c r="S29" s="28"/>
      <c r="T29" s="28"/>
      <c r="U29" s="28"/>
      <c r="V29" s="28"/>
      <c r="W29" s="28"/>
      <c r="X29" s="28"/>
      <c r="Y29" s="28"/>
      <c r="Z29" s="28"/>
    </row>
    <row r="30" spans="1:26" ht="15" customHeight="1">
      <c r="A30" s="111">
        <v>20</v>
      </c>
      <c r="B30" s="89" t="s">
        <v>1793</v>
      </c>
      <c r="C30" s="656" t="s">
        <v>27</v>
      </c>
      <c r="D30" s="525"/>
      <c r="E30" s="149" t="s">
        <v>560</v>
      </c>
      <c r="F30" s="111"/>
      <c r="G30" s="670">
        <v>160</v>
      </c>
      <c r="H30" s="88">
        <v>2.2999999999999998</v>
      </c>
      <c r="I30" s="88">
        <v>2300</v>
      </c>
      <c r="J30" s="88" t="s">
        <v>59</v>
      </c>
      <c r="K30" s="41" t="s">
        <v>26</v>
      </c>
      <c r="L30" s="42" t="str">
        <f t="shared" si="0"/>
        <v>2300grams</v>
      </c>
      <c r="M30" s="658">
        <f t="shared" si="1"/>
        <v>5290</v>
      </c>
      <c r="N30" s="659" t="str">
        <f t="shared" si="5"/>
        <v>5290grams</v>
      </c>
      <c r="O30" s="660">
        <f t="shared" si="2"/>
        <v>368</v>
      </c>
      <c r="P30" s="655">
        <f t="shared" si="3"/>
        <v>160</v>
      </c>
      <c r="Q30" s="655">
        <f t="shared" si="4"/>
        <v>0</v>
      </c>
      <c r="R30" s="11"/>
      <c r="S30" s="28"/>
      <c r="T30" s="28"/>
      <c r="U30" s="28"/>
      <c r="V30" s="28"/>
      <c r="W30" s="28"/>
      <c r="X30" s="28"/>
      <c r="Y30" s="28"/>
      <c r="Z30" s="28"/>
    </row>
    <row r="31" spans="1:26" ht="15" customHeight="1">
      <c r="A31" s="111">
        <v>21</v>
      </c>
      <c r="B31" s="89" t="s">
        <v>125</v>
      </c>
      <c r="C31" s="656" t="s">
        <v>27</v>
      </c>
      <c r="D31" s="35"/>
      <c r="E31" s="149" t="s">
        <v>2683</v>
      </c>
      <c r="F31" s="111"/>
      <c r="G31" s="670">
        <v>88.6</v>
      </c>
      <c r="H31" s="88">
        <v>2</v>
      </c>
      <c r="I31" s="88">
        <v>250</v>
      </c>
      <c r="J31" s="88" t="s">
        <v>29</v>
      </c>
      <c r="K31" s="41" t="s">
        <v>26</v>
      </c>
      <c r="L31" s="42" t="str">
        <f t="shared" si="0"/>
        <v>250ml</v>
      </c>
      <c r="M31" s="658">
        <f t="shared" si="1"/>
        <v>500</v>
      </c>
      <c r="N31" s="659" t="str">
        <f t="shared" si="5"/>
        <v>500ml</v>
      </c>
      <c r="O31" s="660">
        <f t="shared" si="2"/>
        <v>177.2</v>
      </c>
      <c r="P31" s="655">
        <f t="shared" si="3"/>
        <v>88.6</v>
      </c>
      <c r="Q31" s="662">
        <f t="shared" si="4"/>
        <v>0</v>
      </c>
      <c r="R31" s="11"/>
      <c r="S31" s="28"/>
      <c r="T31" s="28"/>
      <c r="U31" s="28"/>
      <c r="V31" s="28"/>
      <c r="W31" s="28"/>
      <c r="X31" s="28"/>
      <c r="Y31" s="28"/>
      <c r="Z31" s="28"/>
    </row>
    <row r="32" spans="1:26" ht="15" customHeight="1">
      <c r="A32" s="111">
        <v>22</v>
      </c>
      <c r="B32" s="89" t="s">
        <v>706</v>
      </c>
      <c r="C32" s="656" t="s">
        <v>27</v>
      </c>
      <c r="D32" s="9"/>
      <c r="E32" s="149" t="s">
        <v>2684</v>
      </c>
      <c r="F32" s="111"/>
      <c r="G32" s="670">
        <v>31.6</v>
      </c>
      <c r="H32" s="88">
        <v>5</v>
      </c>
      <c r="I32" s="88">
        <v>320</v>
      </c>
      <c r="J32" s="88" t="s">
        <v>29</v>
      </c>
      <c r="K32" s="41" t="s">
        <v>26</v>
      </c>
      <c r="L32" s="42" t="str">
        <f t="shared" si="0"/>
        <v>320ml</v>
      </c>
      <c r="M32" s="658">
        <f t="shared" si="1"/>
        <v>1600</v>
      </c>
      <c r="N32" s="659" t="str">
        <f t="shared" si="5"/>
        <v>1600ml</v>
      </c>
      <c r="O32" s="660">
        <f t="shared" si="2"/>
        <v>158</v>
      </c>
      <c r="P32" s="655">
        <f t="shared" si="3"/>
        <v>31.6</v>
      </c>
      <c r="Q32" s="655">
        <f t="shared" si="4"/>
        <v>0</v>
      </c>
      <c r="R32" s="28"/>
      <c r="S32" s="28"/>
      <c r="T32" s="28"/>
      <c r="U32" s="28"/>
      <c r="V32" s="28"/>
      <c r="W32" s="28"/>
      <c r="X32" s="28"/>
      <c r="Y32" s="28"/>
      <c r="Z32" s="28"/>
    </row>
    <row r="33" spans="1:26" ht="15" customHeight="1">
      <c r="A33" s="111">
        <v>23</v>
      </c>
      <c r="B33" s="89" t="s">
        <v>1011</v>
      </c>
      <c r="C33" s="656" t="s">
        <v>27</v>
      </c>
      <c r="D33" s="9"/>
      <c r="E33" s="149" t="s">
        <v>2685</v>
      </c>
      <c r="F33" s="111"/>
      <c r="G33" s="670">
        <v>29.43</v>
      </c>
      <c r="H33" s="88">
        <v>53</v>
      </c>
      <c r="I33" s="88">
        <v>220</v>
      </c>
      <c r="J33" s="88" t="s">
        <v>29</v>
      </c>
      <c r="K33" s="41" t="s">
        <v>26</v>
      </c>
      <c r="L33" s="42" t="str">
        <f t="shared" si="0"/>
        <v>220ml</v>
      </c>
      <c r="M33" s="658">
        <f t="shared" si="1"/>
        <v>11660</v>
      </c>
      <c r="N33" s="659" t="str">
        <f t="shared" si="5"/>
        <v>11660ml</v>
      </c>
      <c r="O33" s="660">
        <f t="shared" si="2"/>
        <v>1559.79</v>
      </c>
      <c r="P33" s="655">
        <f t="shared" si="3"/>
        <v>29.43</v>
      </c>
      <c r="Q33" s="665">
        <f t="shared" si="4"/>
        <v>0</v>
      </c>
      <c r="R33" s="28"/>
      <c r="S33" s="28"/>
      <c r="T33" s="28"/>
      <c r="U33" s="28"/>
      <c r="V33" s="28"/>
      <c r="W33" s="28"/>
      <c r="X33" s="28"/>
      <c r="Y33" s="28"/>
      <c r="Z33" s="28"/>
    </row>
    <row r="34" spans="1:26" ht="15" customHeight="1">
      <c r="A34" s="111">
        <v>24</v>
      </c>
      <c r="B34" s="89" t="s">
        <v>1067</v>
      </c>
      <c r="C34" s="656" t="s">
        <v>27</v>
      </c>
      <c r="D34" s="9"/>
      <c r="E34" s="149" t="s">
        <v>1068</v>
      </c>
      <c r="F34" s="111"/>
      <c r="G34" s="670">
        <v>33.619999999999997</v>
      </c>
      <c r="H34" s="88">
        <v>72</v>
      </c>
      <c r="I34" s="88">
        <v>500</v>
      </c>
      <c r="J34" s="88" t="s">
        <v>29</v>
      </c>
      <c r="K34" s="41" t="s">
        <v>26</v>
      </c>
      <c r="L34" s="42" t="str">
        <f t="shared" si="0"/>
        <v>500ml</v>
      </c>
      <c r="M34" s="658">
        <f t="shared" si="1"/>
        <v>36000</v>
      </c>
      <c r="N34" s="659" t="str">
        <f t="shared" si="5"/>
        <v>36000ml</v>
      </c>
      <c r="O34" s="660">
        <f t="shared" si="2"/>
        <v>2420.64</v>
      </c>
      <c r="P34" s="655">
        <f t="shared" si="3"/>
        <v>33.619999999999997</v>
      </c>
      <c r="Q34" s="665">
        <f t="shared" si="4"/>
        <v>0</v>
      </c>
      <c r="R34" s="28"/>
      <c r="S34" s="28"/>
      <c r="T34" s="28"/>
      <c r="U34" s="28"/>
      <c r="V34" s="28"/>
      <c r="W34" s="28"/>
      <c r="X34" s="28"/>
      <c r="Y34" s="28"/>
      <c r="Z34" s="28"/>
    </row>
    <row r="35" spans="1:26" ht="15" customHeight="1">
      <c r="A35" s="111">
        <v>25</v>
      </c>
      <c r="B35" s="241" t="s">
        <v>1505</v>
      </c>
      <c r="C35" s="656" t="s">
        <v>27</v>
      </c>
      <c r="D35" s="9"/>
      <c r="E35" s="114" t="s">
        <v>1165</v>
      </c>
      <c r="F35" s="111"/>
      <c r="G35" s="672">
        <v>9.74</v>
      </c>
      <c r="H35" s="669">
        <v>20</v>
      </c>
      <c r="I35" s="669">
        <v>250</v>
      </c>
      <c r="J35" s="88" t="s">
        <v>29</v>
      </c>
      <c r="K35" s="41" t="s">
        <v>26</v>
      </c>
      <c r="L35" s="42" t="str">
        <f t="shared" si="0"/>
        <v>250ml</v>
      </c>
      <c r="M35" s="658">
        <f t="shared" si="1"/>
        <v>5000</v>
      </c>
      <c r="N35" s="659" t="str">
        <f t="shared" si="5"/>
        <v>5000ml</v>
      </c>
      <c r="O35" s="660">
        <f t="shared" si="2"/>
        <v>194.8</v>
      </c>
      <c r="P35" s="655">
        <f t="shared" si="3"/>
        <v>9.74</v>
      </c>
      <c r="Q35" s="665">
        <f t="shared" si="4"/>
        <v>0</v>
      </c>
      <c r="R35" s="28"/>
      <c r="S35" s="28"/>
      <c r="T35" s="28"/>
      <c r="U35" s="28"/>
      <c r="V35" s="28"/>
      <c r="W35" s="28"/>
      <c r="X35" s="28"/>
      <c r="Y35" s="28"/>
      <c r="Z35" s="28"/>
    </row>
    <row r="36" spans="1:26" ht="15" customHeight="1">
      <c r="A36" s="111">
        <v>26</v>
      </c>
      <c r="B36" s="33" t="s">
        <v>1613</v>
      </c>
      <c r="C36" s="656" t="s">
        <v>27</v>
      </c>
      <c r="D36" s="9"/>
      <c r="E36" s="50" t="s">
        <v>2614</v>
      </c>
      <c r="F36" s="111"/>
      <c r="G36" s="657">
        <v>39</v>
      </c>
      <c r="H36" s="121">
        <v>49</v>
      </c>
      <c r="I36" s="121">
        <v>330</v>
      </c>
      <c r="J36" s="88" t="s">
        <v>29</v>
      </c>
      <c r="K36" s="41" t="s">
        <v>26</v>
      </c>
      <c r="L36" s="42" t="str">
        <f t="shared" si="0"/>
        <v>330ml</v>
      </c>
      <c r="M36" s="658">
        <f t="shared" si="1"/>
        <v>16170</v>
      </c>
      <c r="N36" s="659" t="str">
        <f t="shared" si="5"/>
        <v>16170ml</v>
      </c>
      <c r="O36" s="660">
        <f t="shared" si="2"/>
        <v>1911</v>
      </c>
      <c r="P36" s="655">
        <f t="shared" si="3"/>
        <v>39</v>
      </c>
      <c r="Q36" s="655">
        <f t="shared" si="4"/>
        <v>0</v>
      </c>
      <c r="R36" s="28"/>
      <c r="S36" s="28"/>
      <c r="T36" s="28"/>
      <c r="U36" s="28"/>
      <c r="V36" s="28"/>
      <c r="W36" s="28"/>
      <c r="X36" s="28"/>
      <c r="Y36" s="28"/>
      <c r="Z36" s="28"/>
    </row>
    <row r="37" spans="1:26" ht="15" customHeight="1">
      <c r="A37" s="111">
        <v>27</v>
      </c>
      <c r="B37" s="33" t="s">
        <v>1613</v>
      </c>
      <c r="C37" s="656" t="s">
        <v>27</v>
      </c>
      <c r="D37" s="9"/>
      <c r="E37" s="50" t="s">
        <v>1614</v>
      </c>
      <c r="F37" s="111"/>
      <c r="G37" s="657">
        <v>90</v>
      </c>
      <c r="H37" s="121">
        <v>11</v>
      </c>
      <c r="I37" s="121">
        <v>250</v>
      </c>
      <c r="J37" s="88" t="s">
        <v>29</v>
      </c>
      <c r="K37" s="41" t="s">
        <v>26</v>
      </c>
      <c r="L37" s="42" t="str">
        <f t="shared" si="0"/>
        <v>250ml</v>
      </c>
      <c r="M37" s="658">
        <f t="shared" si="1"/>
        <v>2750</v>
      </c>
      <c r="N37" s="659" t="str">
        <f t="shared" si="5"/>
        <v>2750ml</v>
      </c>
      <c r="O37" s="660">
        <f t="shared" si="2"/>
        <v>990</v>
      </c>
      <c r="P37" s="655">
        <f t="shared" si="3"/>
        <v>90</v>
      </c>
      <c r="Q37" s="662">
        <f t="shared" si="4"/>
        <v>0</v>
      </c>
      <c r="R37" s="11"/>
      <c r="S37" s="28"/>
      <c r="T37" s="28"/>
      <c r="U37" s="28"/>
      <c r="V37" s="28"/>
      <c r="W37" s="28"/>
      <c r="X37" s="28"/>
      <c r="Y37" s="28"/>
      <c r="Z37" s="28"/>
    </row>
    <row r="38" spans="1:26" ht="15" customHeight="1">
      <c r="A38" s="111">
        <v>28</v>
      </c>
      <c r="B38" s="33" t="s">
        <v>1613</v>
      </c>
      <c r="C38" s="656" t="s">
        <v>27</v>
      </c>
      <c r="D38" s="9"/>
      <c r="E38" s="50" t="s">
        <v>1615</v>
      </c>
      <c r="F38" s="111"/>
      <c r="G38" s="657">
        <v>114</v>
      </c>
      <c r="H38" s="121">
        <v>6</v>
      </c>
      <c r="I38" s="121">
        <v>500</v>
      </c>
      <c r="J38" s="88" t="s">
        <v>29</v>
      </c>
      <c r="K38" s="41" t="s">
        <v>26</v>
      </c>
      <c r="L38" s="42" t="str">
        <f t="shared" si="0"/>
        <v>500ml</v>
      </c>
      <c r="M38" s="658">
        <f t="shared" si="1"/>
        <v>3000</v>
      </c>
      <c r="N38" s="659" t="str">
        <f t="shared" si="5"/>
        <v>3000ml</v>
      </c>
      <c r="O38" s="660">
        <f t="shared" si="2"/>
        <v>684</v>
      </c>
      <c r="P38" s="655">
        <f t="shared" si="3"/>
        <v>114</v>
      </c>
      <c r="Q38" s="665">
        <f t="shared" si="4"/>
        <v>0</v>
      </c>
      <c r="R38" s="28"/>
      <c r="S38" s="28"/>
      <c r="T38" s="28"/>
      <c r="U38" s="28"/>
      <c r="V38" s="28"/>
      <c r="W38" s="28"/>
      <c r="X38" s="28"/>
      <c r="Y38" s="28"/>
      <c r="Z38" s="28"/>
    </row>
    <row r="39" spans="1:26" ht="15" customHeight="1">
      <c r="A39" s="111">
        <v>29</v>
      </c>
      <c r="B39" s="33" t="s">
        <v>1613</v>
      </c>
      <c r="C39" s="656" t="s">
        <v>27</v>
      </c>
      <c r="D39" s="9"/>
      <c r="E39" s="50" t="s">
        <v>1626</v>
      </c>
      <c r="F39" s="111"/>
      <c r="G39" s="657">
        <v>7.72</v>
      </c>
      <c r="H39" s="121">
        <v>65</v>
      </c>
      <c r="I39" s="121">
        <v>350</v>
      </c>
      <c r="J39" s="88" t="s">
        <v>29</v>
      </c>
      <c r="K39" s="41" t="s">
        <v>26</v>
      </c>
      <c r="L39" s="42" t="str">
        <f t="shared" si="0"/>
        <v>350ml</v>
      </c>
      <c r="M39" s="658">
        <f t="shared" si="1"/>
        <v>22750</v>
      </c>
      <c r="N39" s="659" t="str">
        <f t="shared" si="5"/>
        <v>22750ml</v>
      </c>
      <c r="O39" s="660">
        <f t="shared" si="2"/>
        <v>501.8</v>
      </c>
      <c r="P39" s="655">
        <f t="shared" si="3"/>
        <v>7.72</v>
      </c>
      <c r="Q39" s="655">
        <f t="shared" si="4"/>
        <v>0</v>
      </c>
      <c r="R39" s="28"/>
      <c r="S39" s="28"/>
      <c r="T39" s="28"/>
      <c r="U39" s="28"/>
      <c r="V39" s="28"/>
      <c r="W39" s="28"/>
      <c r="X39" s="28"/>
      <c r="Y39" s="28"/>
      <c r="Z39" s="28"/>
    </row>
    <row r="40" spans="1:26" ht="15" customHeight="1">
      <c r="A40" s="111">
        <v>30</v>
      </c>
      <c r="B40" s="48" t="s">
        <v>1613</v>
      </c>
      <c r="C40" s="656" t="s">
        <v>27</v>
      </c>
      <c r="D40" s="9"/>
      <c r="E40" s="116" t="s">
        <v>1625</v>
      </c>
      <c r="F40" s="111"/>
      <c r="G40" s="657">
        <v>10.16</v>
      </c>
      <c r="H40" s="121">
        <v>24</v>
      </c>
      <c r="I40" s="88">
        <v>500</v>
      </c>
      <c r="J40" s="121" t="s">
        <v>29</v>
      </c>
      <c r="K40" s="41" t="s">
        <v>26</v>
      </c>
      <c r="L40" s="42" t="str">
        <f t="shared" si="0"/>
        <v>500ml</v>
      </c>
      <c r="M40" s="658">
        <f t="shared" si="1"/>
        <v>12000</v>
      </c>
      <c r="N40" s="659" t="str">
        <f t="shared" si="5"/>
        <v>12000ml</v>
      </c>
      <c r="O40" s="660">
        <f t="shared" si="2"/>
        <v>243.84</v>
      </c>
      <c r="P40" s="655">
        <f t="shared" si="3"/>
        <v>10.16</v>
      </c>
      <c r="Q40" s="655">
        <f t="shared" si="4"/>
        <v>0</v>
      </c>
      <c r="R40" s="28"/>
      <c r="S40" s="28"/>
      <c r="T40" s="28"/>
      <c r="U40" s="28"/>
      <c r="V40" s="28"/>
      <c r="W40" s="28"/>
      <c r="X40" s="28"/>
      <c r="Y40" s="28"/>
      <c r="Z40" s="28"/>
    </row>
    <row r="41" spans="1:26" ht="15" customHeight="1">
      <c r="A41" s="111">
        <v>31</v>
      </c>
      <c r="B41" s="33" t="s">
        <v>1919</v>
      </c>
      <c r="C41" s="656" t="s">
        <v>27</v>
      </c>
      <c r="D41" s="9"/>
      <c r="E41" s="116" t="s">
        <v>2685</v>
      </c>
      <c r="F41" s="111"/>
      <c r="G41" s="670">
        <v>29.41</v>
      </c>
      <c r="H41" s="88">
        <v>160</v>
      </c>
      <c r="I41" s="88">
        <v>220</v>
      </c>
      <c r="J41" s="40" t="s">
        <v>29</v>
      </c>
      <c r="K41" s="41" t="s">
        <v>26</v>
      </c>
      <c r="L41" s="42" t="str">
        <f t="shared" si="0"/>
        <v>220ml</v>
      </c>
      <c r="M41" s="658">
        <f t="shared" si="1"/>
        <v>35200</v>
      </c>
      <c r="N41" s="659" t="str">
        <f t="shared" si="5"/>
        <v>35200ml</v>
      </c>
      <c r="O41" s="660">
        <f t="shared" si="2"/>
        <v>4705.6000000000004</v>
      </c>
      <c r="P41" s="655">
        <f t="shared" si="3"/>
        <v>29.410000000000004</v>
      </c>
      <c r="Q41" s="665">
        <f t="shared" si="4"/>
        <v>0</v>
      </c>
      <c r="R41" s="28"/>
      <c r="S41" s="28"/>
      <c r="T41" s="28"/>
      <c r="U41" s="28"/>
      <c r="V41" s="28"/>
      <c r="W41" s="28"/>
      <c r="X41" s="28"/>
      <c r="Y41" s="28"/>
      <c r="Z41" s="28"/>
    </row>
    <row r="42" spans="1:26" ht="15" customHeight="1">
      <c r="A42" s="111">
        <v>32</v>
      </c>
      <c r="B42" s="33" t="s">
        <v>2685</v>
      </c>
      <c r="C42" s="656" t="s">
        <v>27</v>
      </c>
      <c r="D42" s="9"/>
      <c r="E42" s="116" t="s">
        <v>2664</v>
      </c>
      <c r="F42" s="111"/>
      <c r="G42" s="670">
        <v>43.88</v>
      </c>
      <c r="H42" s="88">
        <v>10</v>
      </c>
      <c r="I42" s="88">
        <v>220</v>
      </c>
      <c r="J42" s="40" t="s">
        <v>29</v>
      </c>
      <c r="K42" s="41" t="s">
        <v>26</v>
      </c>
      <c r="L42" s="42" t="str">
        <f t="shared" si="0"/>
        <v>220ml</v>
      </c>
      <c r="M42" s="658">
        <f t="shared" si="1"/>
        <v>2200</v>
      </c>
      <c r="N42" s="659" t="str">
        <f t="shared" si="5"/>
        <v>2200ml</v>
      </c>
      <c r="O42" s="660">
        <f t="shared" si="2"/>
        <v>438.8</v>
      </c>
      <c r="P42" s="655">
        <f t="shared" si="3"/>
        <v>43.88</v>
      </c>
      <c r="Q42" s="665">
        <f t="shared" si="4"/>
        <v>0</v>
      </c>
      <c r="R42" s="28"/>
      <c r="S42" s="28"/>
      <c r="T42" s="28"/>
      <c r="U42" s="28"/>
      <c r="V42" s="28"/>
      <c r="W42" s="28"/>
      <c r="X42" s="28"/>
      <c r="Y42" s="28"/>
      <c r="Z42" s="28"/>
    </row>
    <row r="43" spans="1:26" ht="15" customHeight="1">
      <c r="A43" s="111">
        <v>33</v>
      </c>
      <c r="B43" s="208" t="s">
        <v>1938</v>
      </c>
      <c r="C43" s="656" t="s">
        <v>27</v>
      </c>
      <c r="D43" s="48"/>
      <c r="E43" s="208" t="s">
        <v>1939</v>
      </c>
      <c r="F43" s="111"/>
      <c r="G43" s="670">
        <v>32.200000000000003</v>
      </c>
      <c r="H43" s="88">
        <v>11</v>
      </c>
      <c r="I43" s="88">
        <v>220</v>
      </c>
      <c r="J43" s="40" t="s">
        <v>29</v>
      </c>
      <c r="K43" s="41" t="s">
        <v>26</v>
      </c>
      <c r="L43" s="42" t="str">
        <f t="shared" si="0"/>
        <v>220ml</v>
      </c>
      <c r="M43" s="658">
        <f t="shared" si="1"/>
        <v>2420</v>
      </c>
      <c r="N43" s="659" t="str">
        <f t="shared" si="5"/>
        <v>2420ml</v>
      </c>
      <c r="O43" s="660">
        <f t="shared" si="2"/>
        <v>354.20000000000005</v>
      </c>
      <c r="P43" s="655">
        <f t="shared" si="3"/>
        <v>32.200000000000003</v>
      </c>
      <c r="Q43" s="665">
        <f t="shared" si="4"/>
        <v>0</v>
      </c>
      <c r="R43" s="28"/>
      <c r="S43" s="28"/>
      <c r="T43" s="28"/>
      <c r="U43" s="28"/>
      <c r="V43" s="28"/>
      <c r="W43" s="28"/>
      <c r="X43" s="28"/>
      <c r="Y43" s="28"/>
      <c r="Z43" s="28"/>
    </row>
    <row r="44" spans="1:26" ht="15" customHeight="1">
      <c r="A44" s="111">
        <v>34</v>
      </c>
      <c r="B44" s="36" t="s">
        <v>2103</v>
      </c>
      <c r="C44" s="656" t="s">
        <v>27</v>
      </c>
      <c r="D44" s="48"/>
      <c r="E44" s="36" t="s">
        <v>2686</v>
      </c>
      <c r="F44" s="111"/>
      <c r="G44" s="670">
        <v>25.63</v>
      </c>
      <c r="H44" s="88">
        <v>40</v>
      </c>
      <c r="I44" s="88">
        <v>250</v>
      </c>
      <c r="J44" s="40" t="s">
        <v>29</v>
      </c>
      <c r="K44" s="41" t="s">
        <v>26</v>
      </c>
      <c r="L44" s="42" t="str">
        <f t="shared" si="0"/>
        <v>250ml</v>
      </c>
      <c r="M44" s="658">
        <f t="shared" si="1"/>
        <v>10000</v>
      </c>
      <c r="N44" s="659" t="str">
        <f t="shared" si="5"/>
        <v>10000ml</v>
      </c>
      <c r="O44" s="660">
        <f t="shared" si="2"/>
        <v>1025.2</v>
      </c>
      <c r="P44" s="655">
        <f t="shared" si="3"/>
        <v>25.630000000000003</v>
      </c>
      <c r="Q44" s="655">
        <f t="shared" si="4"/>
        <v>0</v>
      </c>
      <c r="R44" s="28"/>
      <c r="S44" s="28"/>
      <c r="T44" s="28"/>
      <c r="U44" s="28"/>
      <c r="V44" s="28"/>
      <c r="W44" s="28"/>
      <c r="X44" s="28"/>
      <c r="Y44" s="28"/>
      <c r="Z44" s="28"/>
    </row>
    <row r="45" spans="1:26" ht="15" customHeight="1">
      <c r="A45" s="111">
        <v>35</v>
      </c>
      <c r="B45" s="208" t="s">
        <v>1132</v>
      </c>
      <c r="C45" s="656" t="s">
        <v>27</v>
      </c>
      <c r="D45" s="48"/>
      <c r="E45" s="208" t="s">
        <v>2687</v>
      </c>
      <c r="F45" s="111"/>
      <c r="G45" s="670">
        <v>8.59</v>
      </c>
      <c r="H45" s="88">
        <v>15</v>
      </c>
      <c r="I45" s="88">
        <v>1.5</v>
      </c>
      <c r="J45" s="40" t="s">
        <v>59</v>
      </c>
      <c r="K45" s="41" t="s">
        <v>26</v>
      </c>
      <c r="L45" s="42" t="str">
        <f t="shared" si="0"/>
        <v>1.5grams</v>
      </c>
      <c r="M45" s="658">
        <f t="shared" si="1"/>
        <v>22.5</v>
      </c>
      <c r="N45" s="659" t="str">
        <f t="shared" si="5"/>
        <v>22.5grams</v>
      </c>
      <c r="O45" s="660">
        <f t="shared" si="2"/>
        <v>128.85</v>
      </c>
      <c r="P45" s="655">
        <f t="shared" si="3"/>
        <v>8.59</v>
      </c>
      <c r="Q45" s="662">
        <f t="shared" si="4"/>
        <v>0</v>
      </c>
      <c r="R45" s="11"/>
      <c r="S45" s="28"/>
      <c r="T45" s="28"/>
      <c r="U45" s="28"/>
      <c r="V45" s="28"/>
      <c r="W45" s="28"/>
      <c r="X45" s="28"/>
      <c r="Y45" s="28"/>
      <c r="Z45" s="28"/>
    </row>
    <row r="46" spans="1:26" ht="15" customHeight="1">
      <c r="A46" s="111">
        <v>36</v>
      </c>
      <c r="B46" s="36" t="s">
        <v>1776</v>
      </c>
      <c r="C46" s="656" t="s">
        <v>27</v>
      </c>
      <c r="D46" s="48"/>
      <c r="E46" s="36" t="s">
        <v>1165</v>
      </c>
      <c r="F46" s="111"/>
      <c r="G46" s="670">
        <v>8.86</v>
      </c>
      <c r="H46" s="88">
        <v>20</v>
      </c>
      <c r="I46" s="88">
        <v>250</v>
      </c>
      <c r="J46" s="40" t="s">
        <v>29</v>
      </c>
      <c r="K46" s="41" t="s">
        <v>26</v>
      </c>
      <c r="L46" s="42" t="str">
        <f t="shared" si="0"/>
        <v>250ml</v>
      </c>
      <c r="M46" s="658">
        <f t="shared" si="1"/>
        <v>5000</v>
      </c>
      <c r="N46" s="659" t="str">
        <f t="shared" si="5"/>
        <v>5000ml</v>
      </c>
      <c r="O46" s="660">
        <f t="shared" si="2"/>
        <v>177.2</v>
      </c>
      <c r="P46" s="655">
        <f t="shared" si="3"/>
        <v>8.86</v>
      </c>
      <c r="Q46" s="655">
        <f t="shared" si="4"/>
        <v>0</v>
      </c>
      <c r="R46" s="28"/>
      <c r="S46" s="28"/>
      <c r="T46" s="28"/>
      <c r="U46" s="28"/>
      <c r="V46" s="28"/>
      <c r="W46" s="28"/>
      <c r="X46" s="28"/>
      <c r="Y46" s="28"/>
      <c r="Z46" s="28"/>
    </row>
    <row r="47" spans="1:26" ht="15" customHeight="1">
      <c r="A47" s="111">
        <v>37</v>
      </c>
      <c r="B47" s="208" t="s">
        <v>2027</v>
      </c>
      <c r="C47" s="656" t="s">
        <v>27</v>
      </c>
      <c r="D47" s="48"/>
      <c r="E47" s="208" t="s">
        <v>2688</v>
      </c>
      <c r="F47" s="111"/>
      <c r="G47" s="670">
        <v>10.83</v>
      </c>
      <c r="H47" s="88">
        <v>10</v>
      </c>
      <c r="I47" s="88">
        <v>33</v>
      </c>
      <c r="J47" s="40" t="s">
        <v>59</v>
      </c>
      <c r="K47" s="41" t="s">
        <v>26</v>
      </c>
      <c r="L47" s="42" t="str">
        <f t="shared" si="0"/>
        <v>33grams</v>
      </c>
      <c r="M47" s="658">
        <f t="shared" si="1"/>
        <v>330</v>
      </c>
      <c r="N47" s="659" t="str">
        <f t="shared" si="5"/>
        <v>330grams</v>
      </c>
      <c r="O47" s="660">
        <f t="shared" si="2"/>
        <v>108.3</v>
      </c>
      <c r="P47" s="655">
        <f t="shared" si="3"/>
        <v>10.83</v>
      </c>
      <c r="Q47" s="662">
        <f t="shared" si="4"/>
        <v>0</v>
      </c>
      <c r="R47" s="11"/>
      <c r="S47" s="28"/>
      <c r="T47" s="28"/>
      <c r="U47" s="28"/>
      <c r="V47" s="28"/>
      <c r="W47" s="28"/>
      <c r="X47" s="28"/>
      <c r="Y47" s="28"/>
      <c r="Z47" s="28"/>
    </row>
    <row r="48" spans="1:26" ht="15" customHeight="1">
      <c r="A48" s="111">
        <v>38</v>
      </c>
      <c r="B48" s="208" t="s">
        <v>2345</v>
      </c>
      <c r="C48" s="656" t="s">
        <v>27</v>
      </c>
      <c r="D48" s="48"/>
      <c r="E48" s="208" t="s">
        <v>2689</v>
      </c>
      <c r="F48" s="111"/>
      <c r="G48" s="670">
        <v>22</v>
      </c>
      <c r="H48" s="88">
        <v>5.54</v>
      </c>
      <c r="I48" s="88">
        <v>1</v>
      </c>
      <c r="J48" s="40" t="s">
        <v>59</v>
      </c>
      <c r="K48" s="41" t="s">
        <v>26</v>
      </c>
      <c r="L48" s="42" t="str">
        <f t="shared" si="0"/>
        <v>1grams</v>
      </c>
      <c r="M48" s="658">
        <f t="shared" si="1"/>
        <v>5.54</v>
      </c>
      <c r="N48" s="659" t="str">
        <f t="shared" si="5"/>
        <v>5.54grams</v>
      </c>
      <c r="O48" s="660">
        <f t="shared" si="2"/>
        <v>121.88</v>
      </c>
      <c r="P48" s="655">
        <f t="shared" si="3"/>
        <v>22</v>
      </c>
      <c r="Q48" s="655">
        <f t="shared" si="4"/>
        <v>0</v>
      </c>
      <c r="R48" s="28"/>
      <c r="S48" s="28"/>
      <c r="T48" s="28"/>
      <c r="U48" s="28"/>
      <c r="V48" s="28"/>
      <c r="W48" s="28"/>
      <c r="X48" s="28"/>
      <c r="Y48" s="28"/>
      <c r="Z48" s="28"/>
    </row>
    <row r="49" spans="1:26" ht="15" customHeight="1">
      <c r="A49" s="111">
        <v>39</v>
      </c>
      <c r="B49" s="208" t="s">
        <v>2601</v>
      </c>
      <c r="C49" s="656" t="s">
        <v>27</v>
      </c>
      <c r="D49" s="48"/>
      <c r="E49" s="208" t="s">
        <v>2602</v>
      </c>
      <c r="F49" s="111"/>
      <c r="G49" s="670">
        <v>4.8600000000000003</v>
      </c>
      <c r="H49" s="88">
        <v>46</v>
      </c>
      <c r="I49" s="88">
        <v>2</v>
      </c>
      <c r="J49" s="40" t="s">
        <v>59</v>
      </c>
      <c r="K49" s="41" t="s">
        <v>26</v>
      </c>
      <c r="L49" s="42" t="str">
        <f t="shared" si="0"/>
        <v>2grams</v>
      </c>
      <c r="M49" s="658">
        <f t="shared" si="1"/>
        <v>92</v>
      </c>
      <c r="N49" s="659" t="str">
        <f t="shared" si="5"/>
        <v>92grams</v>
      </c>
      <c r="O49" s="660">
        <f t="shared" si="2"/>
        <v>223.56</v>
      </c>
      <c r="P49" s="655">
        <f t="shared" si="3"/>
        <v>4.8600000000000003</v>
      </c>
      <c r="Q49" s="662">
        <f t="shared" si="4"/>
        <v>0</v>
      </c>
      <c r="R49" s="11"/>
      <c r="S49" s="28"/>
      <c r="T49" s="28"/>
      <c r="U49" s="28"/>
      <c r="V49" s="28"/>
      <c r="W49" s="28"/>
      <c r="X49" s="28"/>
      <c r="Y49" s="28"/>
      <c r="Z49" s="28"/>
    </row>
    <row r="50" spans="1:26" ht="15" customHeight="1">
      <c r="A50" s="111">
        <v>40</v>
      </c>
      <c r="B50" s="208" t="s">
        <v>1028</v>
      </c>
      <c r="C50" s="656" t="s">
        <v>27</v>
      </c>
      <c r="D50" s="48"/>
      <c r="E50" s="362" t="s">
        <v>1030</v>
      </c>
      <c r="F50" s="111"/>
      <c r="G50" s="670">
        <v>166.49</v>
      </c>
      <c r="H50" s="88">
        <v>3</v>
      </c>
      <c r="I50" s="88">
        <v>3033</v>
      </c>
      <c r="J50" s="40" t="s">
        <v>59</v>
      </c>
      <c r="K50" s="41" t="s">
        <v>26</v>
      </c>
      <c r="L50" s="42" t="str">
        <f t="shared" si="0"/>
        <v>3033grams</v>
      </c>
      <c r="M50" s="658">
        <f t="shared" si="1"/>
        <v>9099</v>
      </c>
      <c r="N50" s="659" t="str">
        <f t="shared" si="5"/>
        <v>9099grams</v>
      </c>
      <c r="O50" s="660">
        <f t="shared" si="2"/>
        <v>499.47</v>
      </c>
      <c r="P50" s="655">
        <f t="shared" si="3"/>
        <v>166.49</v>
      </c>
      <c r="Q50" s="655">
        <f t="shared" si="4"/>
        <v>0</v>
      </c>
      <c r="R50" s="28"/>
      <c r="S50" s="28"/>
      <c r="T50" s="28"/>
      <c r="U50" s="28"/>
      <c r="V50" s="28"/>
      <c r="W50" s="28"/>
      <c r="X50" s="28"/>
      <c r="Y50" s="28"/>
      <c r="Z50" s="28"/>
    </row>
    <row r="51" spans="1:26" ht="15" customHeight="1">
      <c r="A51" s="111">
        <v>41</v>
      </c>
      <c r="B51" s="208" t="s">
        <v>1050</v>
      </c>
      <c r="C51" s="656" t="s">
        <v>27</v>
      </c>
      <c r="D51" s="48"/>
      <c r="E51" s="208" t="s">
        <v>2690</v>
      </c>
      <c r="F51" s="111"/>
      <c r="G51" s="670">
        <v>27.2</v>
      </c>
      <c r="H51" s="88">
        <v>3</v>
      </c>
      <c r="I51" s="88">
        <v>113</v>
      </c>
      <c r="J51" s="88" t="s">
        <v>59</v>
      </c>
      <c r="K51" s="41" t="s">
        <v>26</v>
      </c>
      <c r="L51" s="42" t="str">
        <f t="shared" si="0"/>
        <v>113grams</v>
      </c>
      <c r="M51" s="658">
        <f t="shared" si="1"/>
        <v>339</v>
      </c>
      <c r="N51" s="659" t="str">
        <f t="shared" si="5"/>
        <v>339grams</v>
      </c>
      <c r="O51" s="660">
        <f t="shared" si="2"/>
        <v>81.599999999999994</v>
      </c>
      <c r="P51" s="655">
        <f t="shared" si="3"/>
        <v>27.2</v>
      </c>
      <c r="Q51" s="655">
        <f t="shared" si="4"/>
        <v>0</v>
      </c>
      <c r="R51" s="11"/>
      <c r="S51" s="28"/>
      <c r="T51" s="28"/>
      <c r="U51" s="28"/>
      <c r="V51" s="28"/>
      <c r="W51" s="28"/>
      <c r="X51" s="28"/>
      <c r="Y51" s="28"/>
      <c r="Z51" s="28"/>
    </row>
    <row r="52" spans="1:26" ht="15" customHeight="1">
      <c r="A52" s="111">
        <v>42</v>
      </c>
      <c r="B52" s="208" t="s">
        <v>1300</v>
      </c>
      <c r="C52" s="656" t="s">
        <v>27</v>
      </c>
      <c r="D52" s="48"/>
      <c r="E52" s="208" t="s">
        <v>1303</v>
      </c>
      <c r="F52" s="111"/>
      <c r="G52" s="670">
        <v>42.3</v>
      </c>
      <c r="H52" s="88">
        <v>12</v>
      </c>
      <c r="I52" s="88">
        <v>250</v>
      </c>
      <c r="J52" s="88" t="s">
        <v>59</v>
      </c>
      <c r="K52" s="41" t="s">
        <v>26</v>
      </c>
      <c r="L52" s="42" t="str">
        <f t="shared" si="0"/>
        <v>250grams</v>
      </c>
      <c r="M52" s="658">
        <f t="shared" si="1"/>
        <v>3000</v>
      </c>
      <c r="N52" s="659" t="str">
        <f t="shared" si="5"/>
        <v>3000grams</v>
      </c>
      <c r="O52" s="660">
        <f t="shared" si="2"/>
        <v>507.59999999999997</v>
      </c>
      <c r="P52" s="655">
        <f t="shared" si="3"/>
        <v>42.3</v>
      </c>
      <c r="Q52" s="662">
        <f t="shared" si="4"/>
        <v>0</v>
      </c>
      <c r="R52" s="11"/>
      <c r="S52" s="28"/>
      <c r="T52" s="28"/>
      <c r="U52" s="28"/>
      <c r="V52" s="28"/>
      <c r="W52" s="28"/>
      <c r="X52" s="28"/>
      <c r="Y52" s="28"/>
      <c r="Z52" s="28"/>
    </row>
    <row r="53" spans="1:26" ht="15" customHeight="1">
      <c r="A53" s="111">
        <v>43</v>
      </c>
      <c r="B53" s="208" t="s">
        <v>1397</v>
      </c>
      <c r="C53" s="656" t="s">
        <v>27</v>
      </c>
      <c r="D53" s="48"/>
      <c r="E53" s="208" t="s">
        <v>1399</v>
      </c>
      <c r="F53" s="111"/>
      <c r="G53" s="670">
        <v>22.9</v>
      </c>
      <c r="H53" s="88">
        <v>6</v>
      </c>
      <c r="I53" s="88">
        <v>85</v>
      </c>
      <c r="J53" s="88" t="s">
        <v>59</v>
      </c>
      <c r="K53" s="41" t="s">
        <v>26</v>
      </c>
      <c r="L53" s="42" t="str">
        <f t="shared" si="0"/>
        <v>85grams</v>
      </c>
      <c r="M53" s="658">
        <f t="shared" si="1"/>
        <v>510</v>
      </c>
      <c r="N53" s="659" t="str">
        <f t="shared" si="5"/>
        <v>510grams</v>
      </c>
      <c r="O53" s="660">
        <f t="shared" si="2"/>
        <v>137.39999999999998</v>
      </c>
      <c r="P53" s="655">
        <f t="shared" si="3"/>
        <v>22.899999999999995</v>
      </c>
      <c r="Q53" s="662">
        <f t="shared" si="4"/>
        <v>0</v>
      </c>
      <c r="R53" s="11"/>
      <c r="S53" s="28"/>
      <c r="T53" s="28"/>
      <c r="U53" s="28"/>
      <c r="V53" s="28"/>
      <c r="W53" s="28"/>
      <c r="X53" s="28"/>
      <c r="Y53" s="28"/>
      <c r="Z53" s="28"/>
    </row>
    <row r="54" spans="1:26" ht="15" customHeight="1">
      <c r="A54" s="111">
        <v>44</v>
      </c>
      <c r="B54" s="36" t="s">
        <v>1425</v>
      </c>
      <c r="C54" s="656" t="s">
        <v>27</v>
      </c>
      <c r="D54" s="48"/>
      <c r="E54" s="36" t="s">
        <v>1427</v>
      </c>
      <c r="F54" s="111"/>
      <c r="G54" s="670">
        <v>85.1</v>
      </c>
      <c r="H54" s="88">
        <v>8</v>
      </c>
      <c r="I54" s="88">
        <v>350</v>
      </c>
      <c r="J54" s="88" t="s">
        <v>59</v>
      </c>
      <c r="K54" s="41" t="s">
        <v>26</v>
      </c>
      <c r="L54" s="42" t="str">
        <f t="shared" si="0"/>
        <v>350grams</v>
      </c>
      <c r="M54" s="658">
        <f t="shared" si="1"/>
        <v>2800</v>
      </c>
      <c r="N54" s="659" t="str">
        <f t="shared" si="5"/>
        <v>2800grams</v>
      </c>
      <c r="O54" s="660">
        <f t="shared" si="2"/>
        <v>680.8</v>
      </c>
      <c r="P54" s="655">
        <f t="shared" si="3"/>
        <v>85.1</v>
      </c>
      <c r="Q54" s="662">
        <f t="shared" si="4"/>
        <v>0</v>
      </c>
      <c r="R54" s="11"/>
      <c r="S54" s="28"/>
      <c r="T54" s="28"/>
      <c r="U54" s="28"/>
      <c r="V54" s="28"/>
      <c r="W54" s="28"/>
      <c r="X54" s="28"/>
      <c r="Y54" s="28"/>
      <c r="Z54" s="28"/>
    </row>
    <row r="55" spans="1:26" ht="15" customHeight="1">
      <c r="A55" s="111">
        <v>45</v>
      </c>
      <c r="B55" s="36" t="s">
        <v>1425</v>
      </c>
      <c r="C55" s="656" t="s">
        <v>27</v>
      </c>
      <c r="D55" s="139"/>
      <c r="E55" s="381" t="s">
        <v>1423</v>
      </c>
      <c r="F55" s="111"/>
      <c r="G55" s="670">
        <v>82.5</v>
      </c>
      <c r="H55" s="88">
        <v>6</v>
      </c>
      <c r="I55" s="88">
        <v>350</v>
      </c>
      <c r="J55" s="88" t="s">
        <v>59</v>
      </c>
      <c r="K55" s="41" t="s">
        <v>26</v>
      </c>
      <c r="L55" s="42" t="str">
        <f t="shared" si="0"/>
        <v>350grams</v>
      </c>
      <c r="M55" s="658">
        <f t="shared" si="1"/>
        <v>2100</v>
      </c>
      <c r="N55" s="659" t="str">
        <f t="shared" si="5"/>
        <v>2100grams</v>
      </c>
      <c r="O55" s="660">
        <f t="shared" si="2"/>
        <v>495</v>
      </c>
      <c r="P55" s="655">
        <f t="shared" si="3"/>
        <v>82.5</v>
      </c>
      <c r="Q55" s="662">
        <f t="shared" si="4"/>
        <v>0</v>
      </c>
      <c r="R55" s="11"/>
      <c r="S55" s="28"/>
      <c r="T55" s="28"/>
      <c r="U55" s="28"/>
      <c r="V55" s="28"/>
      <c r="W55" s="28"/>
      <c r="X55" s="28"/>
      <c r="Y55" s="28"/>
      <c r="Z55" s="28"/>
    </row>
    <row r="56" spans="1:26" ht="15" customHeight="1">
      <c r="A56" s="111">
        <v>46</v>
      </c>
      <c r="B56" s="208" t="s">
        <v>1459</v>
      </c>
      <c r="C56" s="656" t="s">
        <v>27</v>
      </c>
      <c r="D56" s="139"/>
      <c r="E56" s="208" t="s">
        <v>1461</v>
      </c>
      <c r="F56" s="111"/>
      <c r="G56" s="670">
        <v>67.400000000000006</v>
      </c>
      <c r="H56" s="88">
        <v>10</v>
      </c>
      <c r="I56" s="88">
        <v>425</v>
      </c>
      <c r="J56" s="88" t="s">
        <v>59</v>
      </c>
      <c r="K56" s="41" t="s">
        <v>26</v>
      </c>
      <c r="L56" s="42" t="str">
        <f t="shared" si="0"/>
        <v>425grams</v>
      </c>
      <c r="M56" s="658">
        <f t="shared" si="1"/>
        <v>4250</v>
      </c>
      <c r="N56" s="659" t="str">
        <f t="shared" si="5"/>
        <v>4250grams</v>
      </c>
      <c r="O56" s="660">
        <f t="shared" si="2"/>
        <v>674</v>
      </c>
      <c r="P56" s="655">
        <f t="shared" si="3"/>
        <v>67.400000000000006</v>
      </c>
      <c r="Q56" s="655">
        <f t="shared" si="4"/>
        <v>0</v>
      </c>
      <c r="R56" s="11"/>
      <c r="S56" s="28"/>
      <c r="T56" s="28"/>
      <c r="U56" s="28"/>
      <c r="V56" s="28"/>
      <c r="W56" s="28"/>
      <c r="X56" s="28"/>
      <c r="Y56" s="28"/>
      <c r="Z56" s="28"/>
    </row>
    <row r="57" spans="1:26" ht="15" customHeight="1">
      <c r="A57" s="111">
        <v>47</v>
      </c>
      <c r="B57" s="208" t="s">
        <v>2691</v>
      </c>
      <c r="C57" s="656" t="s">
        <v>27</v>
      </c>
      <c r="D57" s="139"/>
      <c r="E57" s="208" t="s">
        <v>1704</v>
      </c>
      <c r="F57" s="111"/>
      <c r="G57" s="670">
        <v>47.9</v>
      </c>
      <c r="H57" s="88">
        <v>12</v>
      </c>
      <c r="I57" s="88">
        <v>156</v>
      </c>
      <c r="J57" s="88" t="s">
        <v>59</v>
      </c>
      <c r="K57" s="41" t="s">
        <v>26</v>
      </c>
      <c r="L57" s="42" t="str">
        <f t="shared" si="0"/>
        <v>156grams</v>
      </c>
      <c r="M57" s="658">
        <f t="shared" si="1"/>
        <v>1872</v>
      </c>
      <c r="N57" s="659" t="str">
        <f t="shared" si="5"/>
        <v>1872grams</v>
      </c>
      <c r="O57" s="660">
        <f t="shared" si="2"/>
        <v>574.79999999999995</v>
      </c>
      <c r="P57" s="655">
        <f t="shared" si="3"/>
        <v>47.9</v>
      </c>
      <c r="Q57" s="655">
        <f t="shared" si="4"/>
        <v>0</v>
      </c>
      <c r="R57" s="28"/>
      <c r="S57" s="28"/>
      <c r="T57" s="28"/>
      <c r="U57" s="28"/>
      <c r="V57" s="28"/>
      <c r="W57" s="28"/>
      <c r="X57" s="28"/>
      <c r="Y57" s="28"/>
      <c r="Z57" s="28"/>
    </row>
    <row r="58" spans="1:26" ht="15" customHeight="1">
      <c r="A58" s="111">
        <v>48</v>
      </c>
      <c r="B58" s="36" t="s">
        <v>2173</v>
      </c>
      <c r="C58" s="656" t="s">
        <v>27</v>
      </c>
      <c r="D58" s="139"/>
      <c r="E58" s="36" t="s">
        <v>2171</v>
      </c>
      <c r="F58" s="111"/>
      <c r="G58" s="670">
        <v>60.3</v>
      </c>
      <c r="H58" s="88">
        <v>12</v>
      </c>
      <c r="I58" s="88">
        <v>425</v>
      </c>
      <c r="J58" s="88" t="s">
        <v>59</v>
      </c>
      <c r="K58" s="41" t="s">
        <v>26</v>
      </c>
      <c r="L58" s="42" t="str">
        <f t="shared" si="0"/>
        <v>425grams</v>
      </c>
      <c r="M58" s="658">
        <f t="shared" si="1"/>
        <v>5100</v>
      </c>
      <c r="N58" s="659" t="str">
        <f t="shared" si="5"/>
        <v>5100grams</v>
      </c>
      <c r="O58" s="660">
        <f t="shared" si="2"/>
        <v>723.59999999999991</v>
      </c>
      <c r="P58" s="655">
        <f t="shared" si="3"/>
        <v>60.29999999999999</v>
      </c>
      <c r="Q58" s="662">
        <f t="shared" si="4"/>
        <v>0</v>
      </c>
      <c r="R58" s="11"/>
      <c r="S58" s="28"/>
      <c r="T58" s="28"/>
      <c r="U58" s="28"/>
      <c r="V58" s="28"/>
      <c r="W58" s="28"/>
      <c r="X58" s="28"/>
      <c r="Y58" s="28"/>
      <c r="Z58" s="28"/>
    </row>
    <row r="59" spans="1:26" ht="15" customHeight="1">
      <c r="A59" s="111">
        <v>49</v>
      </c>
      <c r="B59" s="36" t="s">
        <v>556</v>
      </c>
      <c r="C59" s="656" t="s">
        <v>27</v>
      </c>
      <c r="D59" s="139"/>
      <c r="E59" s="208" t="s">
        <v>2692</v>
      </c>
      <c r="F59" s="111"/>
      <c r="G59" s="670">
        <v>134</v>
      </c>
      <c r="H59" s="88">
        <v>38</v>
      </c>
      <c r="I59" s="88">
        <v>1</v>
      </c>
      <c r="J59" s="88" t="s">
        <v>33</v>
      </c>
      <c r="K59" s="41" t="s">
        <v>26</v>
      </c>
      <c r="L59" s="42" t="str">
        <f t="shared" si="0"/>
        <v>1kg</v>
      </c>
      <c r="M59" s="658">
        <f t="shared" si="1"/>
        <v>38</v>
      </c>
      <c r="N59" s="659" t="str">
        <f t="shared" si="5"/>
        <v>38kg</v>
      </c>
      <c r="O59" s="660">
        <f t="shared" si="2"/>
        <v>5092</v>
      </c>
      <c r="P59" s="655">
        <f t="shared" si="3"/>
        <v>134</v>
      </c>
      <c r="Q59" s="662">
        <f t="shared" si="4"/>
        <v>0</v>
      </c>
      <c r="R59" s="11"/>
      <c r="S59" s="28"/>
      <c r="T59" s="28"/>
      <c r="U59" s="28"/>
      <c r="V59" s="28"/>
      <c r="W59" s="28"/>
      <c r="X59" s="28"/>
      <c r="Y59" s="28"/>
      <c r="Z59" s="28"/>
    </row>
    <row r="60" spans="1:26" ht="15" customHeight="1">
      <c r="A60" s="111">
        <v>50</v>
      </c>
      <c r="B60" s="36" t="s">
        <v>962</v>
      </c>
      <c r="C60" s="656" t="s">
        <v>27</v>
      </c>
      <c r="D60" s="139"/>
      <c r="E60" s="36" t="s">
        <v>2693</v>
      </c>
      <c r="F60" s="111"/>
      <c r="G60" s="670">
        <v>57</v>
      </c>
      <c r="H60" s="88">
        <v>1</v>
      </c>
      <c r="I60" s="88">
        <v>1000</v>
      </c>
      <c r="J60" s="88" t="s">
        <v>59</v>
      </c>
      <c r="K60" s="41" t="s">
        <v>26</v>
      </c>
      <c r="L60" s="42" t="str">
        <f t="shared" si="0"/>
        <v>1000grams</v>
      </c>
      <c r="M60" s="658">
        <f t="shared" si="1"/>
        <v>1000</v>
      </c>
      <c r="N60" s="659" t="str">
        <f t="shared" si="5"/>
        <v>1000grams</v>
      </c>
      <c r="O60" s="660">
        <f t="shared" si="2"/>
        <v>57</v>
      </c>
      <c r="P60" s="655">
        <f t="shared" si="3"/>
        <v>57</v>
      </c>
      <c r="Q60" s="662">
        <f t="shared" si="4"/>
        <v>0</v>
      </c>
      <c r="R60" s="11"/>
      <c r="S60" s="28"/>
      <c r="T60" s="28"/>
      <c r="U60" s="28"/>
      <c r="V60" s="28"/>
      <c r="W60" s="28"/>
      <c r="X60" s="28"/>
      <c r="Y60" s="28"/>
      <c r="Z60" s="28"/>
    </row>
    <row r="61" spans="1:26" ht="15" customHeight="1">
      <c r="A61" s="111">
        <v>51</v>
      </c>
      <c r="B61" s="36" t="s">
        <v>1007</v>
      </c>
      <c r="C61" s="656" t="s">
        <v>27</v>
      </c>
      <c r="D61" s="139"/>
      <c r="E61" s="36" t="s">
        <v>2694</v>
      </c>
      <c r="F61" s="111"/>
      <c r="G61" s="670">
        <v>175</v>
      </c>
      <c r="H61" s="88">
        <v>2</v>
      </c>
      <c r="I61" s="88">
        <v>1000</v>
      </c>
      <c r="J61" s="88" t="s">
        <v>59</v>
      </c>
      <c r="K61" s="41" t="s">
        <v>26</v>
      </c>
      <c r="L61" s="42" t="str">
        <f t="shared" si="0"/>
        <v>1000grams</v>
      </c>
      <c r="M61" s="658">
        <f t="shared" si="1"/>
        <v>2000</v>
      </c>
      <c r="N61" s="659" t="str">
        <f t="shared" si="5"/>
        <v>2000grams</v>
      </c>
      <c r="O61" s="660">
        <f t="shared" si="2"/>
        <v>350</v>
      </c>
      <c r="P61" s="655">
        <f t="shared" si="3"/>
        <v>175</v>
      </c>
      <c r="Q61" s="655">
        <f t="shared" si="4"/>
        <v>0</v>
      </c>
      <c r="R61" s="28"/>
      <c r="S61" s="28"/>
      <c r="T61" s="28"/>
      <c r="U61" s="28"/>
      <c r="V61" s="28"/>
      <c r="W61" s="28"/>
      <c r="X61" s="28"/>
      <c r="Y61" s="28"/>
      <c r="Z61" s="28"/>
    </row>
    <row r="62" spans="1:26" ht="15" customHeight="1">
      <c r="A62" s="111">
        <v>52</v>
      </c>
      <c r="B62" s="36" t="s">
        <v>1235</v>
      </c>
      <c r="C62" s="656" t="s">
        <v>27</v>
      </c>
      <c r="D62" s="139"/>
      <c r="E62" s="208" t="s">
        <v>2695</v>
      </c>
      <c r="F62" s="111"/>
      <c r="G62" s="670">
        <v>195</v>
      </c>
      <c r="H62" s="88">
        <v>5</v>
      </c>
      <c r="I62" s="88">
        <v>1000</v>
      </c>
      <c r="J62" s="88" t="s">
        <v>2696</v>
      </c>
      <c r="K62" s="229" t="s">
        <v>26</v>
      </c>
      <c r="L62" s="42" t="str">
        <f t="shared" si="0"/>
        <v xml:space="preserve">1000grams </v>
      </c>
      <c r="M62" s="658">
        <f t="shared" si="1"/>
        <v>5000</v>
      </c>
      <c r="N62" s="659" t="str">
        <f t="shared" si="5"/>
        <v xml:space="preserve">5000grams </v>
      </c>
      <c r="O62" s="660">
        <f t="shared" si="2"/>
        <v>975</v>
      </c>
      <c r="P62" s="673">
        <f t="shared" si="3"/>
        <v>195</v>
      </c>
      <c r="Q62" s="674">
        <f t="shared" si="4"/>
        <v>0</v>
      </c>
      <c r="R62" s="83"/>
      <c r="S62" s="84"/>
      <c r="T62" s="84"/>
      <c r="U62" s="84"/>
      <c r="V62" s="84"/>
      <c r="W62" s="84"/>
      <c r="X62" s="84"/>
      <c r="Y62" s="84"/>
      <c r="Z62" s="84"/>
    </row>
    <row r="63" spans="1:26" ht="15" customHeight="1">
      <c r="A63" s="111">
        <v>53</v>
      </c>
      <c r="B63" s="208" t="s">
        <v>1972</v>
      </c>
      <c r="C63" s="656" t="s">
        <v>27</v>
      </c>
      <c r="D63" s="139"/>
      <c r="E63" s="208" t="s">
        <v>2697</v>
      </c>
      <c r="F63" s="111"/>
      <c r="G63" s="670">
        <v>140</v>
      </c>
      <c r="H63" s="88">
        <v>1</v>
      </c>
      <c r="I63" s="88">
        <v>1000</v>
      </c>
      <c r="J63" s="88" t="s">
        <v>2698</v>
      </c>
      <c r="K63" s="41" t="s">
        <v>26</v>
      </c>
      <c r="L63" s="42" t="str">
        <f t="shared" si="0"/>
        <v>1000g</v>
      </c>
      <c r="M63" s="658">
        <f t="shared" si="1"/>
        <v>1000</v>
      </c>
      <c r="N63" s="659" t="str">
        <f t="shared" si="5"/>
        <v>1000g</v>
      </c>
      <c r="O63" s="660">
        <f t="shared" si="2"/>
        <v>140</v>
      </c>
      <c r="P63" s="655">
        <f t="shared" si="3"/>
        <v>140</v>
      </c>
      <c r="Q63" s="665">
        <f t="shared" si="4"/>
        <v>0</v>
      </c>
      <c r="R63" s="28"/>
      <c r="S63" s="28"/>
      <c r="T63" s="28"/>
      <c r="U63" s="28"/>
      <c r="V63" s="28"/>
      <c r="W63" s="28"/>
      <c r="X63" s="28"/>
      <c r="Y63" s="28"/>
      <c r="Z63" s="28"/>
    </row>
    <row r="64" spans="1:26" ht="15" customHeight="1">
      <c r="A64" s="111">
        <v>54</v>
      </c>
      <c r="B64" s="208" t="s">
        <v>1980</v>
      </c>
      <c r="C64" s="656" t="s">
        <v>27</v>
      </c>
      <c r="D64" s="139"/>
      <c r="E64" s="208" t="s">
        <v>2699</v>
      </c>
      <c r="F64" s="111"/>
      <c r="G64" s="670">
        <v>240</v>
      </c>
      <c r="H64" s="88">
        <v>1</v>
      </c>
      <c r="I64" s="88">
        <v>1000</v>
      </c>
      <c r="J64" s="88" t="s">
        <v>2698</v>
      </c>
      <c r="K64" s="41" t="s">
        <v>26</v>
      </c>
      <c r="L64" s="42" t="str">
        <f t="shared" si="0"/>
        <v>1000g</v>
      </c>
      <c r="M64" s="658">
        <f t="shared" si="1"/>
        <v>1000</v>
      </c>
      <c r="N64" s="659" t="str">
        <f t="shared" si="5"/>
        <v>1000g</v>
      </c>
      <c r="O64" s="660">
        <f t="shared" si="2"/>
        <v>240</v>
      </c>
      <c r="P64" s="655">
        <f t="shared" si="3"/>
        <v>240</v>
      </c>
      <c r="Q64" s="665">
        <f t="shared" si="4"/>
        <v>0</v>
      </c>
      <c r="R64" s="28"/>
      <c r="S64" s="28"/>
      <c r="T64" s="28"/>
      <c r="U64" s="28"/>
      <c r="V64" s="28"/>
      <c r="W64" s="28"/>
      <c r="X64" s="28"/>
      <c r="Y64" s="28"/>
      <c r="Z64" s="28"/>
    </row>
    <row r="65" spans="1:26" ht="15" customHeight="1">
      <c r="A65" s="111">
        <v>55</v>
      </c>
      <c r="B65" s="36" t="s">
        <v>2380</v>
      </c>
      <c r="C65" s="656" t="s">
        <v>27</v>
      </c>
      <c r="D65" s="139"/>
      <c r="E65" s="36" t="s">
        <v>2700</v>
      </c>
      <c r="F65" s="111"/>
      <c r="G65" s="670">
        <v>48.45</v>
      </c>
      <c r="H65" s="88">
        <v>2</v>
      </c>
      <c r="I65" s="88">
        <v>250</v>
      </c>
      <c r="J65" s="88" t="s">
        <v>2698</v>
      </c>
      <c r="K65" s="41" t="s">
        <v>26</v>
      </c>
      <c r="L65" s="42" t="str">
        <f t="shared" si="0"/>
        <v>250g</v>
      </c>
      <c r="M65" s="658">
        <f t="shared" si="1"/>
        <v>500</v>
      </c>
      <c r="N65" s="659" t="str">
        <f t="shared" si="5"/>
        <v>500g</v>
      </c>
      <c r="O65" s="660">
        <f t="shared" si="2"/>
        <v>96.9</v>
      </c>
      <c r="P65" s="655">
        <f t="shared" si="3"/>
        <v>48.45</v>
      </c>
      <c r="Q65" s="662">
        <f t="shared" si="4"/>
        <v>0</v>
      </c>
      <c r="R65" s="11"/>
      <c r="S65" s="28"/>
      <c r="T65" s="28"/>
      <c r="U65" s="28"/>
      <c r="V65" s="28"/>
      <c r="W65" s="28"/>
      <c r="X65" s="28"/>
      <c r="Y65" s="28"/>
      <c r="Z65" s="28"/>
    </row>
    <row r="66" spans="1:26" ht="15" customHeight="1">
      <c r="A66" s="111">
        <v>56</v>
      </c>
      <c r="B66" s="36" t="s">
        <v>83</v>
      </c>
      <c r="C66" s="656" t="s">
        <v>27</v>
      </c>
      <c r="D66" s="139"/>
      <c r="E66" s="36" t="s">
        <v>2701</v>
      </c>
      <c r="F66" s="111"/>
      <c r="G66" s="670">
        <v>420.6</v>
      </c>
      <c r="H66" s="88">
        <v>2</v>
      </c>
      <c r="I66" s="88">
        <v>3500</v>
      </c>
      <c r="J66" s="88" t="s">
        <v>29</v>
      </c>
      <c r="K66" s="41" t="s">
        <v>26</v>
      </c>
      <c r="L66" s="42" t="str">
        <f t="shared" si="0"/>
        <v>3500ml</v>
      </c>
      <c r="M66" s="658">
        <f t="shared" si="1"/>
        <v>7000</v>
      </c>
      <c r="N66" s="659" t="str">
        <f t="shared" si="5"/>
        <v>7000ml</v>
      </c>
      <c r="O66" s="660">
        <f t="shared" si="2"/>
        <v>841.2</v>
      </c>
      <c r="P66" s="655">
        <f t="shared" si="3"/>
        <v>420.6</v>
      </c>
      <c r="Q66" s="655">
        <f t="shared" si="4"/>
        <v>0</v>
      </c>
      <c r="R66" s="28"/>
      <c r="S66" s="28"/>
      <c r="T66" s="28"/>
      <c r="U66" s="28"/>
      <c r="V66" s="28"/>
      <c r="W66" s="28"/>
      <c r="X66" s="28"/>
      <c r="Y66" s="28"/>
      <c r="Z66" s="28"/>
    </row>
    <row r="67" spans="1:26" ht="15" customHeight="1">
      <c r="A67" s="111">
        <v>57</v>
      </c>
      <c r="B67" s="36" t="s">
        <v>305</v>
      </c>
      <c r="C67" s="656" t="s">
        <v>27</v>
      </c>
      <c r="D67" s="139"/>
      <c r="E67" s="36" t="s">
        <v>2702</v>
      </c>
      <c r="F67" s="111"/>
      <c r="G67" s="670">
        <v>590</v>
      </c>
      <c r="H67" s="88">
        <v>1</v>
      </c>
      <c r="I67" s="88">
        <v>1000</v>
      </c>
      <c r="J67" s="88" t="s">
        <v>2698</v>
      </c>
      <c r="K67" s="41" t="s">
        <v>26</v>
      </c>
      <c r="L67" s="42" t="str">
        <f t="shared" si="0"/>
        <v>1000g</v>
      </c>
      <c r="M67" s="658">
        <f t="shared" si="1"/>
        <v>1000</v>
      </c>
      <c r="N67" s="659" t="str">
        <f t="shared" si="5"/>
        <v>1000g</v>
      </c>
      <c r="O67" s="660">
        <f t="shared" si="2"/>
        <v>590</v>
      </c>
      <c r="P67" s="655">
        <f t="shared" si="3"/>
        <v>590</v>
      </c>
      <c r="Q67" s="655">
        <f t="shared" si="4"/>
        <v>0</v>
      </c>
      <c r="R67" s="28"/>
      <c r="S67" s="28"/>
      <c r="T67" s="28"/>
      <c r="U67" s="28"/>
      <c r="V67" s="28"/>
      <c r="W67" s="28"/>
      <c r="X67" s="28"/>
      <c r="Y67" s="28"/>
      <c r="Z67" s="28"/>
    </row>
    <row r="68" spans="1:26" ht="15" customHeight="1">
      <c r="A68" s="111">
        <v>58</v>
      </c>
      <c r="B68" s="36" t="s">
        <v>479</v>
      </c>
      <c r="C68" s="656" t="s">
        <v>27</v>
      </c>
      <c r="D68" s="139"/>
      <c r="E68" s="36" t="s">
        <v>2703</v>
      </c>
      <c r="F68" s="111"/>
      <c r="G68" s="670">
        <v>88</v>
      </c>
      <c r="H68" s="88">
        <v>11</v>
      </c>
      <c r="I68" s="88">
        <v>3500</v>
      </c>
      <c r="J68" s="88" t="s">
        <v>29</v>
      </c>
      <c r="K68" s="41" t="s">
        <v>26</v>
      </c>
      <c r="L68" s="42" t="str">
        <f t="shared" si="0"/>
        <v>3500ml</v>
      </c>
      <c r="M68" s="658">
        <f t="shared" si="1"/>
        <v>38500</v>
      </c>
      <c r="N68" s="659" t="str">
        <f t="shared" si="5"/>
        <v>38500ml</v>
      </c>
      <c r="O68" s="660">
        <f t="shared" si="2"/>
        <v>968</v>
      </c>
      <c r="P68" s="655">
        <f t="shared" si="3"/>
        <v>88</v>
      </c>
      <c r="Q68" s="662">
        <f t="shared" si="4"/>
        <v>0</v>
      </c>
      <c r="R68" s="11"/>
      <c r="S68" s="28"/>
      <c r="T68" s="28"/>
      <c r="U68" s="28"/>
      <c r="V68" s="28"/>
      <c r="W68" s="28"/>
      <c r="X68" s="28"/>
      <c r="Y68" s="28"/>
      <c r="Z68" s="28"/>
    </row>
    <row r="69" spans="1:26" ht="15" customHeight="1">
      <c r="A69" s="111">
        <v>59</v>
      </c>
      <c r="B69" s="208" t="s">
        <v>539</v>
      </c>
      <c r="C69" s="656" t="s">
        <v>27</v>
      </c>
      <c r="D69" s="139"/>
      <c r="E69" s="149"/>
      <c r="F69" s="111"/>
      <c r="G69" s="670">
        <v>220</v>
      </c>
      <c r="H69" s="88">
        <v>2</v>
      </c>
      <c r="I69" s="88">
        <v>1000</v>
      </c>
      <c r="J69" s="88" t="s">
        <v>2698</v>
      </c>
      <c r="K69" s="41" t="s">
        <v>26</v>
      </c>
      <c r="L69" s="42" t="str">
        <f t="shared" si="0"/>
        <v>1000g</v>
      </c>
      <c r="M69" s="658">
        <f t="shared" si="1"/>
        <v>2000</v>
      </c>
      <c r="N69" s="659" t="str">
        <f t="shared" si="5"/>
        <v>2000g</v>
      </c>
      <c r="O69" s="660">
        <f t="shared" si="2"/>
        <v>440</v>
      </c>
      <c r="P69" s="655">
        <f t="shared" si="3"/>
        <v>220</v>
      </c>
      <c r="Q69" s="662">
        <f t="shared" si="4"/>
        <v>0</v>
      </c>
      <c r="R69" s="46"/>
      <c r="S69" s="28"/>
      <c r="T69" s="28"/>
      <c r="U69" s="28"/>
      <c r="V69" s="28"/>
      <c r="W69" s="28"/>
      <c r="X69" s="28"/>
      <c r="Y69" s="28"/>
      <c r="Z69" s="28"/>
    </row>
    <row r="70" spans="1:26" ht="15" customHeight="1">
      <c r="A70" s="111">
        <v>60</v>
      </c>
      <c r="B70" s="36" t="s">
        <v>656</v>
      </c>
      <c r="C70" s="656" t="s">
        <v>27</v>
      </c>
      <c r="D70" s="139"/>
      <c r="E70" s="36" t="s">
        <v>2704</v>
      </c>
      <c r="F70" s="111"/>
      <c r="G70" s="670">
        <v>685</v>
      </c>
      <c r="H70" s="88">
        <v>2</v>
      </c>
      <c r="I70" s="88">
        <v>50</v>
      </c>
      <c r="J70" s="88" t="s">
        <v>2698</v>
      </c>
      <c r="K70" s="41" t="s">
        <v>26</v>
      </c>
      <c r="L70" s="42" t="str">
        <f t="shared" si="0"/>
        <v>50g</v>
      </c>
      <c r="M70" s="658">
        <f t="shared" si="1"/>
        <v>100</v>
      </c>
      <c r="N70" s="659" t="str">
        <f t="shared" si="5"/>
        <v>100g</v>
      </c>
      <c r="O70" s="660">
        <f t="shared" si="2"/>
        <v>1370</v>
      </c>
      <c r="P70" s="655">
        <f t="shared" si="3"/>
        <v>685</v>
      </c>
      <c r="Q70" s="655">
        <f t="shared" si="4"/>
        <v>0</v>
      </c>
      <c r="R70" s="11"/>
      <c r="S70" s="28"/>
      <c r="T70" s="28"/>
      <c r="U70" s="28"/>
      <c r="V70" s="28"/>
      <c r="W70" s="28"/>
      <c r="X70" s="28"/>
      <c r="Y70" s="28"/>
      <c r="Z70" s="28"/>
    </row>
    <row r="71" spans="1:26" ht="15" customHeight="1">
      <c r="A71" s="111">
        <v>61</v>
      </c>
      <c r="B71" s="208" t="s">
        <v>746</v>
      </c>
      <c r="C71" s="656" t="s">
        <v>27</v>
      </c>
      <c r="D71" s="139"/>
      <c r="E71" s="208" t="s">
        <v>2705</v>
      </c>
      <c r="F71" s="111"/>
      <c r="G71" s="670">
        <v>295</v>
      </c>
      <c r="H71" s="88">
        <v>16</v>
      </c>
      <c r="I71" s="88">
        <v>3500</v>
      </c>
      <c r="J71" s="88" t="s">
        <v>29</v>
      </c>
      <c r="K71" s="41" t="s">
        <v>26</v>
      </c>
      <c r="L71" s="42" t="str">
        <f t="shared" si="0"/>
        <v>3500ml</v>
      </c>
      <c r="M71" s="658">
        <f t="shared" si="1"/>
        <v>56000</v>
      </c>
      <c r="N71" s="659" t="str">
        <f t="shared" si="5"/>
        <v>56000ml</v>
      </c>
      <c r="O71" s="660">
        <f t="shared" si="2"/>
        <v>4720</v>
      </c>
      <c r="P71" s="655">
        <f t="shared" si="3"/>
        <v>295</v>
      </c>
      <c r="Q71" s="655">
        <f t="shared" si="4"/>
        <v>0</v>
      </c>
      <c r="R71" s="28"/>
      <c r="S71" s="28"/>
      <c r="T71" s="28"/>
      <c r="U71" s="28"/>
      <c r="V71" s="28"/>
      <c r="W71" s="28"/>
      <c r="X71" s="28"/>
      <c r="Y71" s="28"/>
      <c r="Z71" s="28"/>
    </row>
    <row r="72" spans="1:26" ht="15" customHeight="1">
      <c r="A72" s="111">
        <v>62</v>
      </c>
      <c r="B72" s="36" t="s">
        <v>807</v>
      </c>
      <c r="C72" s="656" t="s">
        <v>27</v>
      </c>
      <c r="D72" s="179"/>
      <c r="E72" s="36" t="s">
        <v>810</v>
      </c>
      <c r="F72" s="156"/>
      <c r="G72" s="671">
        <v>52.6</v>
      </c>
      <c r="H72" s="110">
        <v>13</v>
      </c>
      <c r="I72" s="110">
        <v>62</v>
      </c>
      <c r="J72" s="88" t="s">
        <v>2698</v>
      </c>
      <c r="K72" s="41" t="s">
        <v>26</v>
      </c>
      <c r="L72" s="42" t="str">
        <f t="shared" si="0"/>
        <v>62g</v>
      </c>
      <c r="M72" s="658">
        <f t="shared" si="1"/>
        <v>806</v>
      </c>
      <c r="N72" s="659" t="str">
        <f t="shared" si="5"/>
        <v>806g</v>
      </c>
      <c r="O72" s="660">
        <f t="shared" si="2"/>
        <v>683.80000000000007</v>
      </c>
      <c r="P72" s="655">
        <f t="shared" si="3"/>
        <v>52.600000000000009</v>
      </c>
      <c r="Q72" s="662">
        <f t="shared" si="4"/>
        <v>0</v>
      </c>
      <c r="R72" s="11"/>
      <c r="S72" s="28"/>
      <c r="T72" s="28"/>
      <c r="U72" s="28"/>
      <c r="V72" s="28"/>
      <c r="W72" s="28"/>
      <c r="X72" s="28"/>
      <c r="Y72" s="28"/>
      <c r="Z72" s="28"/>
    </row>
    <row r="73" spans="1:26" ht="15" customHeight="1">
      <c r="A73" s="111">
        <v>63</v>
      </c>
      <c r="B73" s="36" t="s">
        <v>966</v>
      </c>
      <c r="C73" s="656" t="s">
        <v>27</v>
      </c>
      <c r="D73" s="179"/>
      <c r="E73" s="36" t="s">
        <v>2703</v>
      </c>
      <c r="F73" s="156"/>
      <c r="G73" s="670">
        <v>73</v>
      </c>
      <c r="H73" s="88">
        <v>7</v>
      </c>
      <c r="I73" s="88">
        <v>3500</v>
      </c>
      <c r="J73" s="88" t="s">
        <v>29</v>
      </c>
      <c r="K73" s="41" t="s">
        <v>26</v>
      </c>
      <c r="L73" s="42" t="str">
        <f t="shared" si="0"/>
        <v>3500ml</v>
      </c>
      <c r="M73" s="658">
        <f t="shared" si="1"/>
        <v>24500</v>
      </c>
      <c r="N73" s="659" t="str">
        <f t="shared" si="5"/>
        <v>24500ml</v>
      </c>
      <c r="O73" s="660">
        <f t="shared" si="2"/>
        <v>511</v>
      </c>
      <c r="P73" s="655">
        <f t="shared" si="3"/>
        <v>73</v>
      </c>
      <c r="Q73" s="665">
        <f t="shared" si="4"/>
        <v>0</v>
      </c>
      <c r="R73" s="28"/>
      <c r="S73" s="28"/>
      <c r="T73" s="28"/>
      <c r="U73" s="28"/>
      <c r="V73" s="28"/>
      <c r="W73" s="28"/>
      <c r="X73" s="28"/>
      <c r="Y73" s="28"/>
      <c r="Z73" s="28"/>
    </row>
    <row r="74" spans="1:26" ht="15" customHeight="1">
      <c r="A74" s="111">
        <v>64</v>
      </c>
      <c r="B74" s="36" t="s">
        <v>1525</v>
      </c>
      <c r="C74" s="656" t="s">
        <v>27</v>
      </c>
      <c r="D74" s="179"/>
      <c r="E74" s="52" t="s">
        <v>1526</v>
      </c>
      <c r="F74" s="156"/>
      <c r="G74" s="670">
        <v>11.9</v>
      </c>
      <c r="H74" s="88">
        <v>13</v>
      </c>
      <c r="I74" s="88">
        <v>24</v>
      </c>
      <c r="J74" s="88" t="s">
        <v>2698</v>
      </c>
      <c r="K74" s="41" t="s">
        <v>26</v>
      </c>
      <c r="L74" s="42" t="str">
        <f t="shared" si="0"/>
        <v>24g</v>
      </c>
      <c r="M74" s="658">
        <f t="shared" si="1"/>
        <v>312</v>
      </c>
      <c r="N74" s="659" t="str">
        <f t="shared" si="5"/>
        <v>312g</v>
      </c>
      <c r="O74" s="660">
        <f t="shared" si="2"/>
        <v>154.70000000000002</v>
      </c>
      <c r="P74" s="655">
        <f t="shared" si="3"/>
        <v>11.900000000000002</v>
      </c>
      <c r="Q74" s="655">
        <f t="shared" si="4"/>
        <v>0</v>
      </c>
      <c r="R74" s="28"/>
      <c r="S74" s="28"/>
      <c r="T74" s="28"/>
      <c r="U74" s="28"/>
      <c r="V74" s="28"/>
      <c r="W74" s="28"/>
      <c r="X74" s="28"/>
      <c r="Y74" s="28"/>
      <c r="Z74" s="28"/>
    </row>
    <row r="75" spans="1:26" ht="15" customHeight="1">
      <c r="A75" s="111">
        <v>65</v>
      </c>
      <c r="B75" s="36" t="s">
        <v>1794</v>
      </c>
      <c r="C75" s="656" t="s">
        <v>27</v>
      </c>
      <c r="D75" s="179"/>
      <c r="E75" s="52" t="s">
        <v>2703</v>
      </c>
      <c r="F75" s="156"/>
      <c r="G75" s="670">
        <v>199</v>
      </c>
      <c r="H75" s="88">
        <v>7</v>
      </c>
      <c r="I75" s="88">
        <v>3500</v>
      </c>
      <c r="J75" s="88" t="s">
        <v>29</v>
      </c>
      <c r="K75" s="41" t="s">
        <v>26</v>
      </c>
      <c r="L75" s="42" t="str">
        <f t="shared" si="0"/>
        <v>3500ml</v>
      </c>
      <c r="M75" s="658">
        <f t="shared" si="1"/>
        <v>24500</v>
      </c>
      <c r="N75" s="659" t="str">
        <f t="shared" si="5"/>
        <v>24500ml</v>
      </c>
      <c r="O75" s="660">
        <f t="shared" si="2"/>
        <v>1393</v>
      </c>
      <c r="P75" s="655">
        <f t="shared" si="3"/>
        <v>199</v>
      </c>
      <c r="Q75" s="655">
        <f t="shared" si="4"/>
        <v>0</v>
      </c>
      <c r="R75" s="28"/>
      <c r="S75" s="28"/>
      <c r="T75" s="28"/>
      <c r="U75" s="28"/>
      <c r="V75" s="28"/>
      <c r="W75" s="28"/>
      <c r="X75" s="28"/>
      <c r="Y75" s="28"/>
      <c r="Z75" s="28"/>
    </row>
    <row r="76" spans="1:26" ht="15" customHeight="1">
      <c r="A76" s="111">
        <v>66</v>
      </c>
      <c r="B76" s="208" t="s">
        <v>2143</v>
      </c>
      <c r="C76" s="656" t="s">
        <v>27</v>
      </c>
      <c r="D76" s="179"/>
      <c r="E76" s="208" t="s">
        <v>2706</v>
      </c>
      <c r="F76" s="156"/>
      <c r="G76" s="670">
        <v>25</v>
      </c>
      <c r="H76" s="88">
        <v>26</v>
      </c>
      <c r="I76" s="88">
        <v>1000</v>
      </c>
      <c r="J76" s="88" t="s">
        <v>2698</v>
      </c>
      <c r="K76" s="41" t="s">
        <v>26</v>
      </c>
      <c r="L76" s="42" t="str">
        <f t="shared" si="0"/>
        <v>1000g</v>
      </c>
      <c r="M76" s="658">
        <f t="shared" si="1"/>
        <v>26000</v>
      </c>
      <c r="N76" s="659" t="str">
        <f t="shared" si="5"/>
        <v>26000g</v>
      </c>
      <c r="O76" s="660">
        <f t="shared" si="2"/>
        <v>650</v>
      </c>
      <c r="P76" s="655">
        <f t="shared" si="3"/>
        <v>25</v>
      </c>
      <c r="Q76" s="655">
        <f t="shared" si="4"/>
        <v>0</v>
      </c>
      <c r="R76" s="28"/>
      <c r="S76" s="28"/>
      <c r="T76" s="28"/>
      <c r="U76" s="28"/>
      <c r="V76" s="28"/>
      <c r="W76" s="28"/>
      <c r="X76" s="28"/>
      <c r="Y76" s="28"/>
      <c r="Z76" s="28"/>
    </row>
    <row r="77" spans="1:26" ht="15" customHeight="1">
      <c r="A77" s="111">
        <v>67</v>
      </c>
      <c r="B77" s="36" t="s">
        <v>2225</v>
      </c>
      <c r="C77" s="656" t="s">
        <v>27</v>
      </c>
      <c r="D77" s="9"/>
      <c r="E77" s="36" t="s">
        <v>2227</v>
      </c>
      <c r="F77" s="156"/>
      <c r="G77" s="670">
        <v>14.8</v>
      </c>
      <c r="H77" s="88">
        <v>12</v>
      </c>
      <c r="I77" s="88">
        <v>25</v>
      </c>
      <c r="J77" s="88" t="s">
        <v>2698</v>
      </c>
      <c r="K77" s="41" t="s">
        <v>26</v>
      </c>
      <c r="L77" s="42" t="str">
        <f t="shared" si="0"/>
        <v>25g</v>
      </c>
      <c r="M77" s="658">
        <f t="shared" si="1"/>
        <v>300</v>
      </c>
      <c r="N77" s="659" t="str">
        <f t="shared" si="5"/>
        <v>300g</v>
      </c>
      <c r="O77" s="660">
        <f t="shared" si="2"/>
        <v>177.60000000000002</v>
      </c>
      <c r="P77" s="655"/>
      <c r="Q77" s="655">
        <f t="shared" si="4"/>
        <v>14.8</v>
      </c>
      <c r="R77" s="28"/>
      <c r="S77" s="28"/>
      <c r="T77" s="28"/>
      <c r="U77" s="28"/>
      <c r="V77" s="28"/>
      <c r="W77" s="28"/>
      <c r="X77" s="28"/>
      <c r="Y77" s="28"/>
      <c r="Z77" s="28"/>
    </row>
    <row r="78" spans="1:26" ht="15" customHeight="1">
      <c r="A78" s="111">
        <v>68</v>
      </c>
      <c r="B78" s="33" t="s">
        <v>26</v>
      </c>
      <c r="C78" s="656" t="s">
        <v>27</v>
      </c>
      <c r="D78" s="35"/>
      <c r="E78" s="36" t="s">
        <v>2703</v>
      </c>
      <c r="F78" s="156"/>
      <c r="G78" s="675">
        <v>73</v>
      </c>
      <c r="H78" s="676">
        <v>29</v>
      </c>
      <c r="I78" s="88">
        <v>3500</v>
      </c>
      <c r="J78" s="677" t="s">
        <v>29</v>
      </c>
      <c r="K78" s="41" t="s">
        <v>26</v>
      </c>
      <c r="L78" s="42" t="str">
        <f t="shared" si="0"/>
        <v>3500ml</v>
      </c>
      <c r="M78" s="658">
        <f t="shared" si="1"/>
        <v>101500</v>
      </c>
      <c r="N78" s="659" t="str">
        <f t="shared" si="5"/>
        <v>101500ml</v>
      </c>
      <c r="O78" s="660">
        <f t="shared" si="2"/>
        <v>2117</v>
      </c>
      <c r="P78" s="655">
        <f t="shared" ref="P78:P169" si="6">O78/H78</f>
        <v>73</v>
      </c>
      <c r="Q78" s="655">
        <f t="shared" si="4"/>
        <v>0</v>
      </c>
      <c r="R78" s="28"/>
      <c r="S78" s="28"/>
      <c r="T78" s="28"/>
      <c r="U78" s="28"/>
      <c r="V78" s="28"/>
      <c r="W78" s="28"/>
      <c r="X78" s="28"/>
      <c r="Y78" s="28"/>
      <c r="Z78" s="28"/>
    </row>
    <row r="79" spans="1:26" ht="15" customHeight="1">
      <c r="A79" s="111">
        <v>69</v>
      </c>
      <c r="B79" s="208" t="s">
        <v>2422</v>
      </c>
      <c r="C79" s="656" t="s">
        <v>27</v>
      </c>
      <c r="D79" s="9"/>
      <c r="E79" s="50"/>
      <c r="F79" s="161"/>
      <c r="G79" s="670">
        <v>120</v>
      </c>
      <c r="H79" s="88">
        <v>0.5</v>
      </c>
      <c r="I79" s="88"/>
      <c r="J79" s="121"/>
      <c r="K79" s="41" t="s">
        <v>26</v>
      </c>
      <c r="L79" s="42" t="str">
        <f t="shared" si="0"/>
        <v/>
      </c>
      <c r="M79" s="658">
        <f t="shared" si="1"/>
        <v>0</v>
      </c>
      <c r="N79" s="659" t="str">
        <f t="shared" si="5"/>
        <v>0</v>
      </c>
      <c r="O79" s="660">
        <f t="shared" si="2"/>
        <v>60</v>
      </c>
      <c r="P79" s="655">
        <f t="shared" si="6"/>
        <v>120</v>
      </c>
      <c r="Q79" s="655">
        <f t="shared" si="4"/>
        <v>0</v>
      </c>
      <c r="R79" s="28"/>
      <c r="S79" s="28"/>
      <c r="T79" s="28"/>
      <c r="U79" s="28"/>
      <c r="V79" s="28"/>
      <c r="W79" s="28"/>
      <c r="X79" s="28"/>
      <c r="Y79" s="28"/>
      <c r="Z79" s="28"/>
    </row>
    <row r="80" spans="1:26" ht="15" customHeight="1">
      <c r="A80" s="111">
        <v>70</v>
      </c>
      <c r="B80" s="36" t="s">
        <v>2446</v>
      </c>
      <c r="C80" s="656" t="s">
        <v>27</v>
      </c>
      <c r="D80" s="9"/>
      <c r="E80" s="36" t="s">
        <v>2449</v>
      </c>
      <c r="F80" s="161"/>
      <c r="G80" s="670">
        <v>18.190000000000001</v>
      </c>
      <c r="H80" s="88">
        <v>62</v>
      </c>
      <c r="I80" s="88">
        <v>70</v>
      </c>
      <c r="J80" s="121" t="s">
        <v>2698</v>
      </c>
      <c r="K80" s="41" t="s">
        <v>26</v>
      </c>
      <c r="L80" s="42" t="str">
        <f t="shared" si="0"/>
        <v>70g</v>
      </c>
      <c r="M80" s="658">
        <f t="shared" si="1"/>
        <v>4340</v>
      </c>
      <c r="N80" s="659" t="str">
        <f t="shared" si="5"/>
        <v>4340g</v>
      </c>
      <c r="O80" s="660">
        <f t="shared" si="2"/>
        <v>1127.78</v>
      </c>
      <c r="P80" s="655">
        <f t="shared" si="6"/>
        <v>18.190000000000001</v>
      </c>
      <c r="Q80" s="662">
        <f t="shared" si="4"/>
        <v>0</v>
      </c>
      <c r="R80" s="11"/>
      <c r="S80" s="28"/>
      <c r="T80" s="28"/>
      <c r="U80" s="28"/>
      <c r="V80" s="28"/>
      <c r="W80" s="28"/>
      <c r="X80" s="28"/>
      <c r="Y80" s="28"/>
      <c r="Z80" s="28"/>
    </row>
    <row r="81" spans="1:26" ht="15" customHeight="1">
      <c r="A81" s="111">
        <v>71</v>
      </c>
      <c r="B81" s="36" t="s">
        <v>2451</v>
      </c>
      <c r="C81" s="656" t="s">
        <v>27</v>
      </c>
      <c r="D81" s="9"/>
      <c r="E81" s="36" t="s">
        <v>2703</v>
      </c>
      <c r="F81" s="161"/>
      <c r="G81" s="670">
        <v>135</v>
      </c>
      <c r="H81" s="88">
        <v>11</v>
      </c>
      <c r="I81" s="88">
        <v>3500</v>
      </c>
      <c r="J81" s="121" t="s">
        <v>29</v>
      </c>
      <c r="K81" s="41" t="s">
        <v>26</v>
      </c>
      <c r="L81" s="42" t="str">
        <f t="shared" si="0"/>
        <v>3500ml</v>
      </c>
      <c r="M81" s="658">
        <f t="shared" si="1"/>
        <v>38500</v>
      </c>
      <c r="N81" s="659" t="str">
        <f t="shared" si="5"/>
        <v>38500ml</v>
      </c>
      <c r="O81" s="660">
        <f t="shared" si="2"/>
        <v>1485</v>
      </c>
      <c r="P81" s="655">
        <f t="shared" si="6"/>
        <v>135</v>
      </c>
      <c r="Q81" s="662">
        <f t="shared" si="4"/>
        <v>0</v>
      </c>
      <c r="R81" s="11"/>
      <c r="S81" s="28"/>
      <c r="T81" s="28"/>
      <c r="U81" s="28"/>
      <c r="V81" s="28"/>
      <c r="W81" s="28"/>
      <c r="X81" s="28"/>
      <c r="Y81" s="28"/>
      <c r="Z81" s="28"/>
    </row>
    <row r="82" spans="1:26" ht="15" customHeight="1">
      <c r="A82" s="111">
        <v>72</v>
      </c>
      <c r="B82" s="36" t="s">
        <v>2542</v>
      </c>
      <c r="C82" s="656" t="s">
        <v>27</v>
      </c>
      <c r="D82" s="9"/>
      <c r="E82" s="36" t="s">
        <v>2703</v>
      </c>
      <c r="F82" s="161"/>
      <c r="G82" s="657">
        <v>70</v>
      </c>
      <c r="H82" s="121">
        <v>10</v>
      </c>
      <c r="I82" s="121">
        <v>3500</v>
      </c>
      <c r="J82" s="168" t="s">
        <v>29</v>
      </c>
      <c r="K82" s="41" t="s">
        <v>26</v>
      </c>
      <c r="L82" s="42" t="str">
        <f t="shared" si="0"/>
        <v>3500ml</v>
      </c>
      <c r="M82" s="658">
        <f t="shared" si="1"/>
        <v>35000</v>
      </c>
      <c r="N82" s="659" t="str">
        <f t="shared" si="5"/>
        <v>35000ml</v>
      </c>
      <c r="O82" s="660">
        <f t="shared" si="2"/>
        <v>700</v>
      </c>
      <c r="P82" s="655">
        <f t="shared" si="6"/>
        <v>70</v>
      </c>
      <c r="Q82" s="655">
        <f t="shared" si="4"/>
        <v>0</v>
      </c>
      <c r="R82" s="28"/>
      <c r="S82" s="28"/>
      <c r="T82" s="28"/>
      <c r="U82" s="28"/>
      <c r="V82" s="28"/>
      <c r="W82" s="28"/>
      <c r="X82" s="28"/>
      <c r="Y82" s="28"/>
      <c r="Z82" s="28"/>
    </row>
    <row r="83" spans="1:26" ht="15" customHeight="1">
      <c r="A83" s="111">
        <v>73</v>
      </c>
      <c r="B83" s="208" t="s">
        <v>921</v>
      </c>
      <c r="C83" s="656" t="s">
        <v>27</v>
      </c>
      <c r="D83" s="9"/>
      <c r="E83" s="208" t="s">
        <v>930</v>
      </c>
      <c r="F83" s="161"/>
      <c r="G83" s="657">
        <v>7.17</v>
      </c>
      <c r="H83" s="121">
        <v>1949</v>
      </c>
      <c r="I83" s="121"/>
      <c r="J83" s="168"/>
      <c r="K83" s="41" t="s">
        <v>26</v>
      </c>
      <c r="L83" s="42" t="str">
        <f t="shared" si="0"/>
        <v/>
      </c>
      <c r="M83" s="658">
        <f t="shared" si="1"/>
        <v>0</v>
      </c>
      <c r="N83" s="659" t="str">
        <f t="shared" si="5"/>
        <v>0</v>
      </c>
      <c r="O83" s="660">
        <f t="shared" si="2"/>
        <v>13974.33</v>
      </c>
      <c r="P83" s="655">
        <f t="shared" si="6"/>
        <v>7.17</v>
      </c>
      <c r="Q83" s="665">
        <f t="shared" si="4"/>
        <v>0</v>
      </c>
      <c r="R83" s="28"/>
      <c r="S83" s="28"/>
      <c r="T83" s="28"/>
      <c r="U83" s="28"/>
      <c r="V83" s="28"/>
      <c r="W83" s="28"/>
      <c r="X83" s="28"/>
      <c r="Y83" s="28"/>
      <c r="Z83" s="28"/>
    </row>
    <row r="84" spans="1:26" ht="15" customHeight="1">
      <c r="A84" s="111">
        <v>74</v>
      </c>
      <c r="B84" s="208" t="s">
        <v>921</v>
      </c>
      <c r="C84" s="656" t="s">
        <v>27</v>
      </c>
      <c r="D84" s="9"/>
      <c r="E84" s="208" t="s">
        <v>922</v>
      </c>
      <c r="F84" s="161"/>
      <c r="G84" s="657">
        <v>7.5</v>
      </c>
      <c r="H84" s="121">
        <v>600</v>
      </c>
      <c r="I84" s="121"/>
      <c r="J84" s="168"/>
      <c r="K84" s="41" t="s">
        <v>26</v>
      </c>
      <c r="L84" s="42" t="str">
        <f t="shared" si="0"/>
        <v/>
      </c>
      <c r="M84" s="658">
        <f t="shared" si="1"/>
        <v>0</v>
      </c>
      <c r="N84" s="659" t="str">
        <f t="shared" si="5"/>
        <v>0</v>
      </c>
      <c r="O84" s="660">
        <f t="shared" si="2"/>
        <v>4500</v>
      </c>
      <c r="P84" s="655">
        <f t="shared" si="6"/>
        <v>7.5</v>
      </c>
      <c r="Q84" s="662">
        <f t="shared" si="4"/>
        <v>0</v>
      </c>
      <c r="R84" s="11"/>
      <c r="S84" s="28"/>
      <c r="T84" s="28"/>
      <c r="U84" s="28"/>
      <c r="V84" s="28"/>
      <c r="W84" s="28"/>
      <c r="X84" s="28"/>
      <c r="Y84" s="28"/>
      <c r="Z84" s="28"/>
    </row>
    <row r="85" spans="1:26" ht="15" customHeight="1">
      <c r="A85" s="111">
        <v>75</v>
      </c>
      <c r="B85" s="36" t="s">
        <v>113</v>
      </c>
      <c r="C85" s="656" t="s">
        <v>27</v>
      </c>
      <c r="D85" s="9"/>
      <c r="E85" s="87" t="s">
        <v>2707</v>
      </c>
      <c r="F85" s="161"/>
      <c r="G85" s="657">
        <v>310</v>
      </c>
      <c r="H85" s="121">
        <v>8</v>
      </c>
      <c r="I85" s="121"/>
      <c r="J85" s="168"/>
      <c r="K85" s="41" t="s">
        <v>26</v>
      </c>
      <c r="L85" s="42" t="str">
        <f t="shared" si="0"/>
        <v/>
      </c>
      <c r="M85" s="658">
        <f t="shared" si="1"/>
        <v>0</v>
      </c>
      <c r="N85" s="659" t="str">
        <f t="shared" si="5"/>
        <v>0</v>
      </c>
      <c r="O85" s="678">
        <v>2418</v>
      </c>
      <c r="P85" s="655">
        <f t="shared" si="6"/>
        <v>302.25</v>
      </c>
      <c r="Q85" s="665">
        <f t="shared" si="4"/>
        <v>7.75</v>
      </c>
      <c r="R85" s="28"/>
      <c r="S85" s="28"/>
      <c r="T85" s="28"/>
      <c r="U85" s="28"/>
      <c r="V85" s="28"/>
      <c r="W85" s="28"/>
      <c r="X85" s="28"/>
      <c r="Y85" s="28"/>
      <c r="Z85" s="28"/>
    </row>
    <row r="86" spans="1:26" ht="15" customHeight="1">
      <c r="A86" s="111">
        <v>76</v>
      </c>
      <c r="B86" s="36" t="s">
        <v>62</v>
      </c>
      <c r="C86" s="656" t="s">
        <v>27</v>
      </c>
      <c r="D86" s="9"/>
      <c r="E86" s="87"/>
      <c r="F86" s="161"/>
      <c r="G86" s="679">
        <v>60</v>
      </c>
      <c r="H86" s="121">
        <v>2</v>
      </c>
      <c r="I86" s="88"/>
      <c r="J86" s="40"/>
      <c r="K86" s="41" t="s">
        <v>26</v>
      </c>
      <c r="L86" s="42" t="str">
        <f t="shared" si="0"/>
        <v/>
      </c>
      <c r="M86" s="658">
        <f t="shared" si="1"/>
        <v>0</v>
      </c>
      <c r="N86" s="659" t="str">
        <f t="shared" si="5"/>
        <v>0</v>
      </c>
      <c r="O86" s="660">
        <f>G86*H86</f>
        <v>120</v>
      </c>
      <c r="P86" s="655">
        <f t="shared" si="6"/>
        <v>60</v>
      </c>
      <c r="Q86" s="655">
        <f t="shared" si="4"/>
        <v>0</v>
      </c>
      <c r="R86" s="28"/>
      <c r="S86" s="28"/>
      <c r="T86" s="28"/>
      <c r="U86" s="28"/>
      <c r="V86" s="28"/>
      <c r="W86" s="28"/>
      <c r="X86" s="28"/>
      <c r="Y86" s="28"/>
      <c r="Z86" s="28"/>
    </row>
    <row r="87" spans="1:26" ht="15" customHeight="1">
      <c r="A87" s="111">
        <v>77</v>
      </c>
      <c r="B87" s="36" t="s">
        <v>184</v>
      </c>
      <c r="C87" s="656" t="s">
        <v>27</v>
      </c>
      <c r="D87" s="199"/>
      <c r="E87" s="87" t="s">
        <v>2708</v>
      </c>
      <c r="F87" s="161"/>
      <c r="G87" s="679">
        <v>260</v>
      </c>
      <c r="H87" s="121">
        <v>20</v>
      </c>
      <c r="I87" s="88"/>
      <c r="J87" s="40"/>
      <c r="K87" s="41" t="s">
        <v>26</v>
      </c>
      <c r="L87" s="42" t="str">
        <f t="shared" si="0"/>
        <v/>
      </c>
      <c r="M87" s="658">
        <f t="shared" si="1"/>
        <v>0</v>
      </c>
      <c r="N87" s="659" t="str">
        <f t="shared" si="5"/>
        <v>0</v>
      </c>
      <c r="O87" s="678">
        <v>5512</v>
      </c>
      <c r="P87" s="655">
        <f t="shared" si="6"/>
        <v>275.60000000000002</v>
      </c>
      <c r="Q87" s="662">
        <f t="shared" si="4"/>
        <v>-15.600000000000023</v>
      </c>
      <c r="R87" s="11"/>
      <c r="S87" s="28"/>
      <c r="T87" s="28"/>
      <c r="U87" s="28"/>
      <c r="V87" s="28"/>
      <c r="W87" s="28"/>
      <c r="X87" s="28"/>
      <c r="Y87" s="28"/>
      <c r="Z87" s="28"/>
    </row>
    <row r="88" spans="1:26" ht="15" customHeight="1">
      <c r="A88" s="111">
        <v>78</v>
      </c>
      <c r="B88" s="208" t="s">
        <v>1047</v>
      </c>
      <c r="C88" s="656" t="s">
        <v>27</v>
      </c>
      <c r="D88" s="199"/>
      <c r="E88" s="50"/>
      <c r="F88" s="161"/>
      <c r="G88" s="670">
        <v>320</v>
      </c>
      <c r="H88" s="88">
        <v>7</v>
      </c>
      <c r="I88" s="88"/>
      <c r="J88" s="40"/>
      <c r="K88" s="41" t="s">
        <v>26</v>
      </c>
      <c r="L88" s="42" t="str">
        <f t="shared" si="0"/>
        <v/>
      </c>
      <c r="M88" s="658">
        <f t="shared" si="1"/>
        <v>0</v>
      </c>
      <c r="N88" s="659" t="str">
        <f t="shared" si="5"/>
        <v>0</v>
      </c>
      <c r="O88" s="678">
        <v>2432</v>
      </c>
      <c r="P88" s="655">
        <f t="shared" si="6"/>
        <v>347.42857142857144</v>
      </c>
      <c r="Q88" s="665">
        <f t="shared" si="4"/>
        <v>-27.428571428571445</v>
      </c>
      <c r="R88" s="28"/>
      <c r="S88" s="28"/>
      <c r="T88" s="28"/>
      <c r="U88" s="28"/>
      <c r="V88" s="28"/>
      <c r="W88" s="28"/>
      <c r="X88" s="28"/>
      <c r="Y88" s="28"/>
      <c r="Z88" s="28"/>
    </row>
    <row r="89" spans="1:26" ht="15" customHeight="1">
      <c r="A89" s="111">
        <v>79</v>
      </c>
      <c r="B89" s="208" t="s">
        <v>1927</v>
      </c>
      <c r="C89" s="656" t="s">
        <v>27</v>
      </c>
      <c r="D89" s="199"/>
      <c r="E89" s="149"/>
      <c r="F89" s="161"/>
      <c r="G89" s="670">
        <v>700</v>
      </c>
      <c r="H89" s="88">
        <v>3</v>
      </c>
      <c r="I89" s="88"/>
      <c r="J89" s="40"/>
      <c r="K89" s="41" t="s">
        <v>26</v>
      </c>
      <c r="L89" s="42" t="str">
        <f t="shared" si="0"/>
        <v/>
      </c>
      <c r="M89" s="658">
        <f t="shared" si="1"/>
        <v>0</v>
      </c>
      <c r="N89" s="659" t="str">
        <f t="shared" si="5"/>
        <v>0</v>
      </c>
      <c r="O89" s="678">
        <v>1960</v>
      </c>
      <c r="P89" s="655">
        <f t="shared" si="6"/>
        <v>653.33333333333337</v>
      </c>
      <c r="Q89" s="665">
        <f t="shared" si="4"/>
        <v>46.666666666666629</v>
      </c>
      <c r="R89" s="28"/>
      <c r="S89" s="28"/>
      <c r="T89" s="28"/>
      <c r="U89" s="28"/>
      <c r="V89" s="28"/>
      <c r="W89" s="28"/>
      <c r="X89" s="28"/>
      <c r="Y89" s="28"/>
      <c r="Z89" s="28"/>
    </row>
    <row r="90" spans="1:26" ht="15" customHeight="1">
      <c r="A90" s="111">
        <v>80</v>
      </c>
      <c r="B90" s="208" t="s">
        <v>2515</v>
      </c>
      <c r="C90" s="656" t="s">
        <v>27</v>
      </c>
      <c r="D90" s="199"/>
      <c r="E90" s="149"/>
      <c r="F90" s="161"/>
      <c r="G90" s="670">
        <v>480</v>
      </c>
      <c r="H90" s="88">
        <f t="shared" ref="H90:H91" si="7">O90/G90</f>
        <v>6.3</v>
      </c>
      <c r="I90" s="88"/>
      <c r="J90" s="40"/>
      <c r="K90" s="41" t="s">
        <v>26</v>
      </c>
      <c r="L90" s="42" t="str">
        <f t="shared" si="0"/>
        <v/>
      </c>
      <c r="M90" s="658">
        <f t="shared" si="1"/>
        <v>0</v>
      </c>
      <c r="N90" s="659" t="str">
        <f t="shared" si="5"/>
        <v>0</v>
      </c>
      <c r="O90" s="678">
        <v>3024</v>
      </c>
      <c r="P90" s="655">
        <f t="shared" si="6"/>
        <v>480</v>
      </c>
      <c r="Q90" s="665">
        <f t="shared" si="4"/>
        <v>0</v>
      </c>
      <c r="R90" s="28"/>
      <c r="S90" s="28"/>
      <c r="T90" s="28"/>
      <c r="U90" s="28"/>
      <c r="V90" s="28"/>
      <c r="W90" s="28"/>
      <c r="X90" s="28"/>
      <c r="Y90" s="28"/>
      <c r="Z90" s="28"/>
    </row>
    <row r="91" spans="1:26" ht="15" customHeight="1">
      <c r="A91" s="111">
        <v>81</v>
      </c>
      <c r="B91" s="208" t="s">
        <v>2605</v>
      </c>
      <c r="C91" s="656" t="s">
        <v>27</v>
      </c>
      <c r="D91" s="199"/>
      <c r="E91" s="149"/>
      <c r="F91" s="161"/>
      <c r="G91" s="670">
        <v>280</v>
      </c>
      <c r="H91" s="88">
        <f t="shared" si="7"/>
        <v>2.2499999999999999E-2</v>
      </c>
      <c r="I91" s="88"/>
      <c r="J91" s="40"/>
      <c r="K91" s="41" t="s">
        <v>26</v>
      </c>
      <c r="L91" s="42" t="str">
        <f t="shared" si="0"/>
        <v/>
      </c>
      <c r="M91" s="658">
        <f t="shared" si="1"/>
        <v>0</v>
      </c>
      <c r="N91" s="659" t="str">
        <f t="shared" si="5"/>
        <v>0</v>
      </c>
      <c r="O91" s="678">
        <v>6.3</v>
      </c>
      <c r="P91" s="655">
        <f t="shared" si="6"/>
        <v>280</v>
      </c>
      <c r="Q91" s="665">
        <f t="shared" si="4"/>
        <v>0</v>
      </c>
      <c r="R91" s="28"/>
      <c r="S91" s="28"/>
      <c r="T91" s="28"/>
      <c r="U91" s="28"/>
      <c r="V91" s="28"/>
      <c r="W91" s="28"/>
      <c r="X91" s="28"/>
      <c r="Y91" s="28"/>
      <c r="Z91" s="28"/>
    </row>
    <row r="92" spans="1:26" ht="15" customHeight="1">
      <c r="A92" s="680">
        <v>82</v>
      </c>
      <c r="B92" s="576"/>
      <c r="C92" s="656" t="s">
        <v>27</v>
      </c>
      <c r="D92" s="532"/>
      <c r="E92" s="511"/>
      <c r="F92" s="533"/>
      <c r="G92" s="681">
        <v>35</v>
      </c>
      <c r="H92" s="534">
        <v>32</v>
      </c>
      <c r="I92" s="534"/>
      <c r="J92" s="516"/>
      <c r="K92" s="517" t="s">
        <v>26</v>
      </c>
      <c r="L92" s="44" t="str">
        <f t="shared" si="0"/>
        <v/>
      </c>
      <c r="M92" s="658">
        <f t="shared" si="1"/>
        <v>0</v>
      </c>
      <c r="N92" s="659" t="str">
        <f t="shared" si="5"/>
        <v>0</v>
      </c>
      <c r="O92" s="682">
        <v>1155</v>
      </c>
      <c r="P92" s="683">
        <f t="shared" si="6"/>
        <v>36.09375</v>
      </c>
      <c r="Q92" s="684">
        <f t="shared" si="4"/>
        <v>-1.09375</v>
      </c>
      <c r="R92" s="685"/>
      <c r="S92" s="685"/>
      <c r="T92" s="685"/>
      <c r="U92" s="685"/>
      <c r="V92" s="685"/>
      <c r="W92" s="685"/>
      <c r="X92" s="685"/>
      <c r="Y92" s="685"/>
      <c r="Z92" s="685"/>
    </row>
    <row r="93" spans="1:26" ht="15" customHeight="1">
      <c r="A93" s="111">
        <v>83</v>
      </c>
      <c r="B93" s="208" t="s">
        <v>403</v>
      </c>
      <c r="C93" s="656" t="s">
        <v>27</v>
      </c>
      <c r="D93" s="199"/>
      <c r="E93" s="208" t="s">
        <v>2697</v>
      </c>
      <c r="F93" s="161"/>
      <c r="G93" s="661">
        <v>260</v>
      </c>
      <c r="H93" s="257">
        <v>1</v>
      </c>
      <c r="I93" s="110"/>
      <c r="J93" s="121"/>
      <c r="K93" s="41" t="s">
        <v>26</v>
      </c>
      <c r="L93" s="42" t="str">
        <f t="shared" si="0"/>
        <v/>
      </c>
      <c r="M93" s="658">
        <f t="shared" si="1"/>
        <v>0</v>
      </c>
      <c r="N93" s="659" t="str">
        <f t="shared" si="5"/>
        <v>0</v>
      </c>
      <c r="O93" s="660">
        <f>G93*H93</f>
        <v>260</v>
      </c>
      <c r="P93" s="655">
        <f t="shared" si="6"/>
        <v>260</v>
      </c>
      <c r="Q93" s="665">
        <f t="shared" si="4"/>
        <v>0</v>
      </c>
      <c r="R93" s="28"/>
      <c r="S93" s="28"/>
      <c r="T93" s="28"/>
      <c r="U93" s="28"/>
      <c r="V93" s="28"/>
      <c r="W93" s="28"/>
      <c r="X93" s="28"/>
      <c r="Y93" s="28"/>
      <c r="Z93" s="28"/>
    </row>
    <row r="94" spans="1:26" ht="15" customHeight="1">
      <c r="A94" s="111">
        <v>84</v>
      </c>
      <c r="B94" s="208" t="s">
        <v>1336</v>
      </c>
      <c r="C94" s="656" t="s">
        <v>27</v>
      </c>
      <c r="D94" s="179"/>
      <c r="E94" s="149"/>
      <c r="F94" s="161"/>
      <c r="G94" s="670">
        <v>90</v>
      </c>
      <c r="H94" s="88">
        <f t="shared" ref="H94:H98" si="8">O94/G94</f>
        <v>1.2E-2</v>
      </c>
      <c r="I94" s="88"/>
      <c r="J94" s="40"/>
      <c r="K94" s="41" t="s">
        <v>26</v>
      </c>
      <c r="L94" s="42" t="str">
        <f t="shared" si="0"/>
        <v/>
      </c>
      <c r="M94" s="658">
        <f t="shared" si="1"/>
        <v>0</v>
      </c>
      <c r="N94" s="659" t="str">
        <f t="shared" si="5"/>
        <v>0</v>
      </c>
      <c r="O94" s="678">
        <v>1.08</v>
      </c>
      <c r="P94" s="655">
        <f t="shared" si="6"/>
        <v>90</v>
      </c>
      <c r="Q94" s="665">
        <f t="shared" si="4"/>
        <v>0</v>
      </c>
      <c r="R94" s="28"/>
      <c r="S94" s="28"/>
      <c r="T94" s="28"/>
      <c r="U94" s="28"/>
      <c r="V94" s="28"/>
      <c r="W94" s="28"/>
      <c r="X94" s="28"/>
      <c r="Y94" s="28"/>
      <c r="Z94" s="28"/>
    </row>
    <row r="95" spans="1:26" ht="15" customHeight="1">
      <c r="A95" s="111">
        <v>85</v>
      </c>
      <c r="B95" s="36" t="s">
        <v>1365</v>
      </c>
      <c r="C95" s="656" t="s">
        <v>27</v>
      </c>
      <c r="D95" s="35"/>
      <c r="E95" s="149"/>
      <c r="F95" s="161"/>
      <c r="G95" s="670">
        <v>30</v>
      </c>
      <c r="H95" s="88">
        <f t="shared" si="8"/>
        <v>4</v>
      </c>
      <c r="I95" s="88"/>
      <c r="J95" s="40"/>
      <c r="K95" s="41" t="s">
        <v>26</v>
      </c>
      <c r="L95" s="42" t="str">
        <f t="shared" si="0"/>
        <v/>
      </c>
      <c r="M95" s="658">
        <f t="shared" si="1"/>
        <v>0</v>
      </c>
      <c r="N95" s="659" t="str">
        <f t="shared" si="5"/>
        <v>0</v>
      </c>
      <c r="O95" s="678">
        <v>120</v>
      </c>
      <c r="P95" s="655">
        <f t="shared" si="6"/>
        <v>30</v>
      </c>
      <c r="Q95" s="665">
        <f t="shared" si="4"/>
        <v>0</v>
      </c>
      <c r="R95" s="28"/>
      <c r="S95" s="28"/>
      <c r="T95" s="28"/>
      <c r="U95" s="28"/>
      <c r="V95" s="28"/>
      <c r="W95" s="28"/>
      <c r="X95" s="28"/>
      <c r="Y95" s="28"/>
      <c r="Z95" s="28"/>
    </row>
    <row r="96" spans="1:26" ht="15" customHeight="1">
      <c r="A96" s="111">
        <v>86</v>
      </c>
      <c r="B96" s="208" t="s">
        <v>1506</v>
      </c>
      <c r="C96" s="656" t="s">
        <v>27</v>
      </c>
      <c r="D96" s="35"/>
      <c r="E96" s="149"/>
      <c r="F96" s="161"/>
      <c r="G96" s="670">
        <v>180</v>
      </c>
      <c r="H96" s="88">
        <f t="shared" si="8"/>
        <v>2E-3</v>
      </c>
      <c r="I96" s="88"/>
      <c r="J96" s="40"/>
      <c r="K96" s="41" t="s">
        <v>26</v>
      </c>
      <c r="L96" s="42" t="str">
        <f t="shared" si="0"/>
        <v/>
      </c>
      <c r="M96" s="658">
        <f t="shared" si="1"/>
        <v>0</v>
      </c>
      <c r="N96" s="659" t="str">
        <f t="shared" si="5"/>
        <v>0</v>
      </c>
      <c r="O96" s="678">
        <v>0.36</v>
      </c>
      <c r="P96" s="655">
        <f t="shared" si="6"/>
        <v>180</v>
      </c>
      <c r="Q96" s="665">
        <f t="shared" si="4"/>
        <v>0</v>
      </c>
      <c r="R96" s="28"/>
      <c r="S96" s="28"/>
      <c r="T96" s="28"/>
      <c r="U96" s="28"/>
      <c r="V96" s="28"/>
      <c r="W96" s="28"/>
      <c r="X96" s="28"/>
      <c r="Y96" s="28"/>
      <c r="Z96" s="28"/>
    </row>
    <row r="97" spans="1:26" ht="15" customHeight="1">
      <c r="A97" s="111">
        <v>87</v>
      </c>
      <c r="B97" s="208" t="s">
        <v>1585</v>
      </c>
      <c r="C97" s="656" t="s">
        <v>27</v>
      </c>
      <c r="D97" s="35"/>
      <c r="E97" s="149"/>
      <c r="F97" s="161"/>
      <c r="G97" s="670">
        <v>160</v>
      </c>
      <c r="H97" s="88">
        <f t="shared" si="8"/>
        <v>1.1875E-3</v>
      </c>
      <c r="I97" s="88"/>
      <c r="J97" s="40"/>
      <c r="K97" s="41" t="s">
        <v>26</v>
      </c>
      <c r="L97" s="42" t="str">
        <f t="shared" si="0"/>
        <v/>
      </c>
      <c r="M97" s="658">
        <f t="shared" si="1"/>
        <v>0</v>
      </c>
      <c r="N97" s="659" t="str">
        <f t="shared" si="5"/>
        <v>0</v>
      </c>
      <c r="O97" s="678">
        <v>0.19</v>
      </c>
      <c r="P97" s="655">
        <f t="shared" si="6"/>
        <v>160</v>
      </c>
      <c r="Q97" s="665">
        <f t="shared" si="4"/>
        <v>0</v>
      </c>
      <c r="R97" s="28"/>
      <c r="S97" s="28"/>
      <c r="T97" s="28"/>
      <c r="U97" s="28"/>
      <c r="V97" s="28"/>
      <c r="W97" s="28"/>
      <c r="X97" s="28"/>
      <c r="Y97" s="28"/>
      <c r="Z97" s="28"/>
    </row>
    <row r="98" spans="1:26" ht="15" customHeight="1">
      <c r="A98" s="111">
        <v>88</v>
      </c>
      <c r="B98" s="36" t="s">
        <v>1783</v>
      </c>
      <c r="C98" s="656" t="s">
        <v>27</v>
      </c>
      <c r="D98" s="35"/>
      <c r="E98" s="91"/>
      <c r="F98" s="161"/>
      <c r="G98" s="670">
        <v>45</v>
      </c>
      <c r="H98" s="88">
        <f t="shared" si="8"/>
        <v>5.5111111111111111E-2</v>
      </c>
      <c r="I98" s="88"/>
      <c r="J98" s="40"/>
      <c r="K98" s="41" t="s">
        <v>26</v>
      </c>
      <c r="L98" s="42" t="str">
        <f t="shared" si="0"/>
        <v/>
      </c>
      <c r="M98" s="658">
        <f t="shared" si="1"/>
        <v>0</v>
      </c>
      <c r="N98" s="659" t="str">
        <f t="shared" si="5"/>
        <v>0</v>
      </c>
      <c r="O98" s="678">
        <v>2.48</v>
      </c>
      <c r="P98" s="655">
        <f t="shared" si="6"/>
        <v>45</v>
      </c>
      <c r="Q98" s="665">
        <f t="shared" si="4"/>
        <v>0</v>
      </c>
      <c r="R98" s="28"/>
      <c r="S98" s="28"/>
      <c r="T98" s="28"/>
      <c r="U98" s="28"/>
      <c r="V98" s="28"/>
      <c r="W98" s="28"/>
      <c r="X98" s="28"/>
      <c r="Y98" s="28"/>
      <c r="Z98" s="28"/>
    </row>
    <row r="99" spans="1:26" ht="15" customHeight="1">
      <c r="A99" s="111">
        <v>89</v>
      </c>
      <c r="B99" s="36" t="s">
        <v>1802</v>
      </c>
      <c r="C99" s="656" t="s">
        <v>27</v>
      </c>
      <c r="D99" s="35"/>
      <c r="E99" s="116"/>
      <c r="F99" s="161"/>
      <c r="G99" s="675">
        <v>250</v>
      </c>
      <c r="H99" s="88">
        <v>2</v>
      </c>
      <c r="I99" s="88"/>
      <c r="J99" s="40"/>
      <c r="K99" s="41" t="s">
        <v>26</v>
      </c>
      <c r="L99" s="42" t="str">
        <f t="shared" si="0"/>
        <v/>
      </c>
      <c r="M99" s="658">
        <f t="shared" si="1"/>
        <v>0</v>
      </c>
      <c r="N99" s="659" t="str">
        <f t="shared" si="5"/>
        <v>0</v>
      </c>
      <c r="O99" s="678">
        <v>500</v>
      </c>
      <c r="P99" s="655">
        <f t="shared" si="6"/>
        <v>250</v>
      </c>
      <c r="Q99" s="665">
        <f t="shared" si="4"/>
        <v>0</v>
      </c>
      <c r="R99" s="28"/>
      <c r="S99" s="28"/>
      <c r="T99" s="28"/>
      <c r="U99" s="28"/>
      <c r="V99" s="28"/>
      <c r="W99" s="28"/>
      <c r="X99" s="28"/>
      <c r="Y99" s="28"/>
      <c r="Z99" s="28"/>
    </row>
    <row r="100" spans="1:26" ht="15" customHeight="1">
      <c r="A100" s="111">
        <v>90</v>
      </c>
      <c r="B100" s="208" t="s">
        <v>1829</v>
      </c>
      <c r="C100" s="656" t="s">
        <v>27</v>
      </c>
      <c r="D100" s="9"/>
      <c r="E100" s="116"/>
      <c r="F100" s="161"/>
      <c r="G100" s="670">
        <v>60</v>
      </c>
      <c r="H100" s="88">
        <f t="shared" ref="H100:H102" si="9">O100/G100</f>
        <v>3</v>
      </c>
      <c r="I100" s="88"/>
      <c r="J100" s="88"/>
      <c r="K100" s="41" t="s">
        <v>26</v>
      </c>
      <c r="L100" s="42" t="str">
        <f t="shared" si="0"/>
        <v/>
      </c>
      <c r="M100" s="658">
        <f t="shared" si="1"/>
        <v>0</v>
      </c>
      <c r="N100" s="659" t="str">
        <f t="shared" si="5"/>
        <v>0</v>
      </c>
      <c r="O100" s="678">
        <v>180</v>
      </c>
      <c r="P100" s="655">
        <f t="shared" si="6"/>
        <v>60</v>
      </c>
      <c r="Q100" s="665">
        <f t="shared" si="4"/>
        <v>0</v>
      </c>
      <c r="R100" s="28"/>
      <c r="S100" s="28"/>
      <c r="T100" s="28"/>
      <c r="U100" s="28"/>
      <c r="V100" s="28"/>
      <c r="W100" s="28"/>
      <c r="X100" s="28"/>
      <c r="Y100" s="28"/>
      <c r="Z100" s="28"/>
    </row>
    <row r="101" spans="1:26" ht="15" customHeight="1">
      <c r="A101" s="111">
        <v>91</v>
      </c>
      <c r="B101" s="36" t="s">
        <v>1931</v>
      </c>
      <c r="C101" s="656" t="s">
        <v>27</v>
      </c>
      <c r="D101" s="9"/>
      <c r="E101" s="116"/>
      <c r="F101" s="161"/>
      <c r="G101" s="670">
        <v>85</v>
      </c>
      <c r="H101" s="88">
        <f t="shared" si="9"/>
        <v>2</v>
      </c>
      <c r="I101" s="88"/>
      <c r="J101" s="40"/>
      <c r="K101" s="41" t="s">
        <v>26</v>
      </c>
      <c r="L101" s="42" t="str">
        <f t="shared" si="0"/>
        <v/>
      </c>
      <c r="M101" s="658">
        <f t="shared" si="1"/>
        <v>0</v>
      </c>
      <c r="N101" s="659" t="str">
        <f t="shared" si="5"/>
        <v>0</v>
      </c>
      <c r="O101" s="678">
        <v>170</v>
      </c>
      <c r="P101" s="655">
        <f t="shared" si="6"/>
        <v>85</v>
      </c>
      <c r="Q101" s="665">
        <f t="shared" si="4"/>
        <v>0</v>
      </c>
      <c r="R101" s="28"/>
      <c r="S101" s="232"/>
      <c r="T101" s="28"/>
      <c r="U101" s="28"/>
      <c r="V101" s="28"/>
      <c r="W101" s="28"/>
      <c r="X101" s="28"/>
      <c r="Y101" s="28"/>
      <c r="Z101" s="28"/>
    </row>
    <row r="102" spans="1:26" ht="15" customHeight="1">
      <c r="A102" s="111">
        <v>92</v>
      </c>
      <c r="B102" s="36" t="s">
        <v>2126</v>
      </c>
      <c r="C102" s="656" t="s">
        <v>27</v>
      </c>
      <c r="D102" s="9"/>
      <c r="E102" s="116"/>
      <c r="F102" s="161"/>
      <c r="G102" s="670">
        <v>3.25</v>
      </c>
      <c r="H102" s="88">
        <f t="shared" si="9"/>
        <v>35</v>
      </c>
      <c r="I102" s="88"/>
      <c r="J102" s="40"/>
      <c r="K102" s="41" t="s">
        <v>26</v>
      </c>
      <c r="L102" s="42" t="str">
        <f t="shared" si="0"/>
        <v/>
      </c>
      <c r="M102" s="658">
        <f t="shared" si="1"/>
        <v>0</v>
      </c>
      <c r="N102" s="659" t="str">
        <f t="shared" si="5"/>
        <v>0</v>
      </c>
      <c r="O102" s="678">
        <v>113.75</v>
      </c>
      <c r="P102" s="655">
        <f t="shared" si="6"/>
        <v>3.25</v>
      </c>
      <c r="Q102" s="665">
        <f t="shared" si="4"/>
        <v>0</v>
      </c>
      <c r="R102" s="28"/>
      <c r="S102" s="28"/>
      <c r="T102" s="28"/>
      <c r="U102" s="28"/>
      <c r="V102" s="28"/>
      <c r="W102" s="28"/>
      <c r="X102" s="28"/>
      <c r="Y102" s="28"/>
      <c r="Z102" s="28"/>
    </row>
    <row r="103" spans="1:26" ht="15" customHeight="1">
      <c r="A103" s="111">
        <v>93</v>
      </c>
      <c r="B103" s="208" t="s">
        <v>261</v>
      </c>
      <c r="C103" s="656" t="s">
        <v>27</v>
      </c>
      <c r="D103" s="9"/>
      <c r="E103" s="36" t="s">
        <v>2709</v>
      </c>
      <c r="F103" s="161"/>
      <c r="G103" s="670">
        <v>41.9</v>
      </c>
      <c r="H103" s="88">
        <v>28</v>
      </c>
      <c r="I103" s="669"/>
      <c r="J103" s="88"/>
      <c r="K103" s="41" t="s">
        <v>26</v>
      </c>
      <c r="L103" s="42" t="str">
        <f t="shared" si="0"/>
        <v/>
      </c>
      <c r="M103" s="658">
        <f t="shared" si="1"/>
        <v>0</v>
      </c>
      <c r="N103" s="659" t="str">
        <f t="shared" si="5"/>
        <v>0</v>
      </c>
      <c r="O103" s="660">
        <f>G103*H103</f>
        <v>1173.2</v>
      </c>
      <c r="P103" s="655">
        <f t="shared" si="6"/>
        <v>41.9</v>
      </c>
      <c r="Q103" s="665">
        <f t="shared" si="4"/>
        <v>0</v>
      </c>
      <c r="R103" s="28"/>
      <c r="S103" s="28"/>
      <c r="T103" s="28"/>
      <c r="U103" s="28"/>
      <c r="V103" s="28"/>
      <c r="W103" s="28"/>
      <c r="X103" s="28"/>
      <c r="Y103" s="28"/>
      <c r="Z103" s="28"/>
    </row>
    <row r="104" spans="1:26" ht="15" customHeight="1">
      <c r="A104" s="111">
        <v>94</v>
      </c>
      <c r="B104" s="208" t="s">
        <v>1402</v>
      </c>
      <c r="C104" s="656" t="s">
        <v>27</v>
      </c>
      <c r="D104" s="9"/>
      <c r="E104" s="208" t="s">
        <v>2710</v>
      </c>
      <c r="F104" s="161"/>
      <c r="G104" s="670">
        <v>47</v>
      </c>
      <c r="H104" s="88">
        <f>O104/G104</f>
        <v>1.25</v>
      </c>
      <c r="I104" s="88"/>
      <c r="J104" s="40"/>
      <c r="K104" s="41" t="s">
        <v>26</v>
      </c>
      <c r="L104" s="42" t="str">
        <f t="shared" si="0"/>
        <v/>
      </c>
      <c r="M104" s="658">
        <f t="shared" si="1"/>
        <v>0</v>
      </c>
      <c r="N104" s="659" t="str">
        <f t="shared" si="5"/>
        <v>0</v>
      </c>
      <c r="O104" s="678">
        <v>58.75</v>
      </c>
      <c r="P104" s="655">
        <f t="shared" si="6"/>
        <v>47</v>
      </c>
      <c r="Q104" s="665">
        <f t="shared" si="4"/>
        <v>0</v>
      </c>
      <c r="R104" s="28"/>
      <c r="S104" s="28"/>
      <c r="T104" s="28"/>
      <c r="U104" s="28"/>
      <c r="V104" s="28"/>
      <c r="W104" s="28"/>
      <c r="X104" s="28"/>
      <c r="Y104" s="28"/>
      <c r="Z104" s="28"/>
    </row>
    <row r="105" spans="1:26" ht="15" customHeight="1">
      <c r="A105" s="111">
        <v>95</v>
      </c>
      <c r="B105" s="208" t="s">
        <v>1444</v>
      </c>
      <c r="C105" s="656" t="s">
        <v>27</v>
      </c>
      <c r="D105" s="9"/>
      <c r="E105" s="208" t="s">
        <v>2711</v>
      </c>
      <c r="F105" s="161"/>
      <c r="G105" s="670">
        <v>296.7</v>
      </c>
      <c r="H105" s="88">
        <v>1</v>
      </c>
      <c r="I105" s="88"/>
      <c r="J105" s="40"/>
      <c r="K105" s="41" t="s">
        <v>26</v>
      </c>
      <c r="L105" s="42" t="str">
        <f t="shared" si="0"/>
        <v/>
      </c>
      <c r="M105" s="658">
        <f t="shared" si="1"/>
        <v>0</v>
      </c>
      <c r="N105" s="659" t="str">
        <f t="shared" si="5"/>
        <v>0</v>
      </c>
      <c r="O105" s="660">
        <f t="shared" ref="O105:O108" si="10">G105*H105</f>
        <v>296.7</v>
      </c>
      <c r="P105" s="655">
        <f t="shared" si="6"/>
        <v>296.7</v>
      </c>
      <c r="Q105" s="665">
        <f t="shared" si="4"/>
        <v>0</v>
      </c>
      <c r="R105" s="28"/>
      <c r="S105" s="28"/>
      <c r="T105" s="28"/>
      <c r="U105" s="28"/>
      <c r="V105" s="28"/>
      <c r="W105" s="28"/>
      <c r="X105" s="28"/>
      <c r="Y105" s="28"/>
      <c r="Z105" s="28"/>
    </row>
    <row r="106" spans="1:26" ht="15" customHeight="1">
      <c r="A106" s="111">
        <v>96</v>
      </c>
      <c r="B106" s="208" t="s">
        <v>1804</v>
      </c>
      <c r="C106" s="656" t="s">
        <v>27</v>
      </c>
      <c r="D106" s="9"/>
      <c r="E106" s="36" t="s">
        <v>2709</v>
      </c>
      <c r="F106" s="161"/>
      <c r="G106" s="670">
        <v>42.2</v>
      </c>
      <c r="H106" s="88">
        <v>14</v>
      </c>
      <c r="I106" s="88"/>
      <c r="J106" s="40"/>
      <c r="K106" s="41" t="s">
        <v>26</v>
      </c>
      <c r="L106" s="42" t="str">
        <f t="shared" si="0"/>
        <v/>
      </c>
      <c r="M106" s="658">
        <f t="shared" si="1"/>
        <v>0</v>
      </c>
      <c r="N106" s="659" t="str">
        <f t="shared" si="5"/>
        <v>0</v>
      </c>
      <c r="O106" s="660">
        <f t="shared" si="10"/>
        <v>590.80000000000007</v>
      </c>
      <c r="P106" s="655">
        <f t="shared" si="6"/>
        <v>42.2</v>
      </c>
      <c r="Q106" s="665">
        <f t="shared" si="4"/>
        <v>0</v>
      </c>
      <c r="R106" s="28"/>
      <c r="S106" s="28"/>
      <c r="T106" s="28"/>
      <c r="U106" s="28"/>
      <c r="V106" s="28"/>
      <c r="W106" s="28"/>
      <c r="X106" s="28"/>
      <c r="Y106" s="28"/>
      <c r="Z106" s="28"/>
    </row>
    <row r="107" spans="1:26" ht="15" customHeight="1">
      <c r="A107" s="111">
        <v>97</v>
      </c>
      <c r="B107" s="208" t="s">
        <v>2259</v>
      </c>
      <c r="C107" s="656" t="s">
        <v>27</v>
      </c>
      <c r="D107" s="9"/>
      <c r="E107" s="36" t="s">
        <v>2712</v>
      </c>
      <c r="F107" s="161"/>
      <c r="G107" s="675">
        <v>310</v>
      </c>
      <c r="H107" s="88">
        <v>6</v>
      </c>
      <c r="I107" s="88"/>
      <c r="J107" s="40"/>
      <c r="K107" s="41" t="s">
        <v>26</v>
      </c>
      <c r="L107" s="42" t="str">
        <f t="shared" si="0"/>
        <v/>
      </c>
      <c r="M107" s="658">
        <f t="shared" si="1"/>
        <v>0</v>
      </c>
      <c r="N107" s="659" t="str">
        <f t="shared" si="5"/>
        <v>0</v>
      </c>
      <c r="O107" s="660">
        <f t="shared" si="10"/>
        <v>1860</v>
      </c>
      <c r="P107" s="655">
        <f t="shared" si="6"/>
        <v>310</v>
      </c>
      <c r="Q107" s="665">
        <f t="shared" si="4"/>
        <v>0</v>
      </c>
      <c r="R107" s="28"/>
      <c r="S107" s="28"/>
      <c r="T107" s="28"/>
      <c r="U107" s="28"/>
      <c r="V107" s="28"/>
      <c r="W107" s="28"/>
      <c r="X107" s="28"/>
      <c r="Y107" s="28"/>
      <c r="Z107" s="28"/>
    </row>
    <row r="108" spans="1:26" ht="15" customHeight="1">
      <c r="A108" s="111">
        <v>98</v>
      </c>
      <c r="B108" s="208" t="s">
        <v>2284</v>
      </c>
      <c r="C108" s="656" t="s">
        <v>27</v>
      </c>
      <c r="D108" s="35"/>
      <c r="E108" s="489" t="s">
        <v>2713</v>
      </c>
      <c r="F108" s="161"/>
      <c r="G108" s="670">
        <v>80</v>
      </c>
      <c r="H108" s="88">
        <v>3</v>
      </c>
      <c r="I108" s="88"/>
      <c r="J108" s="40"/>
      <c r="K108" s="41" t="s">
        <v>26</v>
      </c>
      <c r="L108" s="42" t="str">
        <f t="shared" si="0"/>
        <v/>
      </c>
      <c r="M108" s="658">
        <f t="shared" si="1"/>
        <v>0</v>
      </c>
      <c r="N108" s="659" t="str">
        <f t="shared" si="5"/>
        <v>0</v>
      </c>
      <c r="O108" s="660">
        <f t="shared" si="10"/>
        <v>240</v>
      </c>
      <c r="P108" s="655">
        <f t="shared" si="6"/>
        <v>80</v>
      </c>
      <c r="Q108" s="665">
        <f t="shared" si="4"/>
        <v>0</v>
      </c>
      <c r="R108" s="28"/>
      <c r="S108" s="28"/>
      <c r="T108" s="28"/>
      <c r="U108" s="28"/>
      <c r="V108" s="28"/>
      <c r="W108" s="28"/>
      <c r="X108" s="28"/>
      <c r="Y108" s="28"/>
      <c r="Z108" s="28"/>
    </row>
    <row r="109" spans="1:26" ht="15" customHeight="1">
      <c r="A109" s="111">
        <v>99</v>
      </c>
      <c r="B109" s="208" t="s">
        <v>199</v>
      </c>
      <c r="C109" s="656" t="s">
        <v>27</v>
      </c>
      <c r="D109" s="35"/>
      <c r="E109" s="208" t="s">
        <v>201</v>
      </c>
      <c r="F109" s="161"/>
      <c r="G109" s="670">
        <v>8.1</v>
      </c>
      <c r="H109" s="88">
        <f t="shared" ref="H109:H110" si="11">O109/G109</f>
        <v>4</v>
      </c>
      <c r="I109" s="88"/>
      <c r="J109" s="40"/>
      <c r="K109" s="41" t="s">
        <v>26</v>
      </c>
      <c r="L109" s="42" t="str">
        <f t="shared" si="0"/>
        <v/>
      </c>
      <c r="M109" s="658">
        <f t="shared" si="1"/>
        <v>0</v>
      </c>
      <c r="N109" s="659" t="str">
        <f t="shared" si="5"/>
        <v>0</v>
      </c>
      <c r="O109" s="678">
        <v>32.4</v>
      </c>
      <c r="P109" s="655">
        <f t="shared" si="6"/>
        <v>8.1</v>
      </c>
      <c r="Q109" s="665">
        <f t="shared" si="4"/>
        <v>0</v>
      </c>
      <c r="R109" s="28"/>
      <c r="S109" s="28"/>
      <c r="T109" s="28"/>
      <c r="U109" s="28"/>
      <c r="V109" s="28"/>
      <c r="W109" s="28"/>
      <c r="X109" s="28"/>
      <c r="Y109" s="28"/>
      <c r="Z109" s="28"/>
    </row>
    <row r="110" spans="1:26" ht="15" customHeight="1">
      <c r="A110" s="111">
        <v>100</v>
      </c>
      <c r="B110" s="208" t="s">
        <v>202</v>
      </c>
      <c r="C110" s="656" t="s">
        <v>27</v>
      </c>
      <c r="D110" s="35"/>
      <c r="E110" s="208" t="s">
        <v>2714</v>
      </c>
      <c r="F110" s="161"/>
      <c r="G110" s="670">
        <v>120.5</v>
      </c>
      <c r="H110" s="88">
        <f t="shared" si="11"/>
        <v>4</v>
      </c>
      <c r="I110" s="40"/>
      <c r="J110" s="40"/>
      <c r="K110" s="41" t="s">
        <v>26</v>
      </c>
      <c r="L110" s="42" t="str">
        <f t="shared" si="0"/>
        <v/>
      </c>
      <c r="M110" s="658">
        <f t="shared" si="1"/>
        <v>0</v>
      </c>
      <c r="N110" s="659" t="str">
        <f t="shared" si="5"/>
        <v>0</v>
      </c>
      <c r="O110" s="678">
        <v>482</v>
      </c>
      <c r="P110" s="655">
        <f t="shared" si="6"/>
        <v>120.5</v>
      </c>
      <c r="Q110" s="665">
        <f t="shared" si="4"/>
        <v>0</v>
      </c>
      <c r="R110" s="28"/>
      <c r="S110" s="28"/>
      <c r="T110" s="28"/>
      <c r="U110" s="28"/>
      <c r="V110" s="28"/>
      <c r="W110" s="28"/>
      <c r="X110" s="28"/>
      <c r="Y110" s="28"/>
      <c r="Z110" s="28"/>
    </row>
    <row r="111" spans="1:26" ht="15" customHeight="1">
      <c r="A111" s="111">
        <v>101</v>
      </c>
      <c r="B111" s="208" t="s">
        <v>737</v>
      </c>
      <c r="C111" s="656" t="s">
        <v>27</v>
      </c>
      <c r="D111" s="35"/>
      <c r="E111" s="208" t="s">
        <v>738</v>
      </c>
      <c r="F111" s="161"/>
      <c r="G111" s="670">
        <v>6.1</v>
      </c>
      <c r="H111" s="88">
        <v>11</v>
      </c>
      <c r="I111" s="86"/>
      <c r="J111" s="40"/>
      <c r="K111" s="41" t="s">
        <v>26</v>
      </c>
      <c r="L111" s="42" t="str">
        <f t="shared" si="0"/>
        <v/>
      </c>
      <c r="M111" s="658">
        <f t="shared" si="1"/>
        <v>0</v>
      </c>
      <c r="N111" s="659" t="str">
        <f t="shared" si="5"/>
        <v>0</v>
      </c>
      <c r="O111" s="660">
        <f t="shared" ref="O111:O117" si="12">G111*H111</f>
        <v>67.099999999999994</v>
      </c>
      <c r="P111" s="655">
        <f t="shared" si="6"/>
        <v>6.1</v>
      </c>
      <c r="Q111" s="665">
        <f t="shared" si="4"/>
        <v>0</v>
      </c>
      <c r="R111" s="28"/>
      <c r="S111" s="28"/>
      <c r="T111" s="28"/>
      <c r="U111" s="28"/>
      <c r="V111" s="28"/>
      <c r="W111" s="28"/>
      <c r="X111" s="28"/>
      <c r="Y111" s="28"/>
      <c r="Z111" s="28"/>
    </row>
    <row r="112" spans="1:26" ht="15" customHeight="1">
      <c r="A112" s="111">
        <v>102</v>
      </c>
      <c r="B112" s="208" t="s">
        <v>2045</v>
      </c>
      <c r="C112" s="656" t="s">
        <v>27</v>
      </c>
      <c r="D112" s="35"/>
      <c r="E112" s="208" t="s">
        <v>2715</v>
      </c>
      <c r="F112" s="161"/>
      <c r="G112" s="675">
        <v>25.8</v>
      </c>
      <c r="H112" s="88">
        <v>8</v>
      </c>
      <c r="I112" s="88"/>
      <c r="J112" s="40"/>
      <c r="K112" s="41" t="s">
        <v>26</v>
      </c>
      <c r="L112" s="42" t="str">
        <f t="shared" si="0"/>
        <v/>
      </c>
      <c r="M112" s="658">
        <f t="shared" si="1"/>
        <v>0</v>
      </c>
      <c r="N112" s="659" t="str">
        <f t="shared" si="5"/>
        <v>0</v>
      </c>
      <c r="O112" s="660">
        <f t="shared" si="12"/>
        <v>206.4</v>
      </c>
      <c r="P112" s="655">
        <f t="shared" si="6"/>
        <v>25.8</v>
      </c>
      <c r="Q112" s="665">
        <f t="shared" si="4"/>
        <v>0</v>
      </c>
      <c r="R112" s="28"/>
      <c r="S112" s="28"/>
      <c r="T112" s="28"/>
      <c r="U112" s="28"/>
      <c r="V112" s="28"/>
      <c r="W112" s="28"/>
      <c r="X112" s="28"/>
      <c r="Y112" s="28"/>
      <c r="Z112" s="28"/>
    </row>
    <row r="113" spans="1:26" ht="15" customHeight="1">
      <c r="A113" s="111">
        <v>103</v>
      </c>
      <c r="B113" s="36" t="s">
        <v>2464</v>
      </c>
      <c r="C113" s="656" t="s">
        <v>27</v>
      </c>
      <c r="D113" s="35"/>
      <c r="E113" s="36" t="s">
        <v>2468</v>
      </c>
      <c r="F113" s="161"/>
      <c r="G113" s="670">
        <v>13</v>
      </c>
      <c r="H113" s="88">
        <v>3</v>
      </c>
      <c r="I113" s="88"/>
      <c r="J113" s="40"/>
      <c r="K113" s="41" t="s">
        <v>26</v>
      </c>
      <c r="L113" s="42" t="str">
        <f t="shared" si="0"/>
        <v/>
      </c>
      <c r="M113" s="658">
        <f t="shared" si="1"/>
        <v>0</v>
      </c>
      <c r="N113" s="659" t="str">
        <f t="shared" si="5"/>
        <v>0</v>
      </c>
      <c r="O113" s="660">
        <f t="shared" si="12"/>
        <v>39</v>
      </c>
      <c r="P113" s="655">
        <f t="shared" si="6"/>
        <v>13</v>
      </c>
      <c r="Q113" s="665">
        <f t="shared" si="4"/>
        <v>0</v>
      </c>
      <c r="R113" s="28"/>
      <c r="S113" s="28"/>
      <c r="T113" s="28"/>
      <c r="U113" s="28"/>
      <c r="V113" s="28"/>
      <c r="W113" s="28"/>
      <c r="X113" s="28"/>
      <c r="Y113" s="28"/>
      <c r="Z113" s="28"/>
    </row>
    <row r="114" spans="1:26" ht="15" customHeight="1">
      <c r="A114" s="111">
        <v>104</v>
      </c>
      <c r="B114" s="36" t="s">
        <v>206</v>
      </c>
      <c r="C114" s="656" t="s">
        <v>27</v>
      </c>
      <c r="D114" s="35"/>
      <c r="E114" s="36" t="s">
        <v>2716</v>
      </c>
      <c r="F114" s="156"/>
      <c r="G114" s="670">
        <v>17</v>
      </c>
      <c r="H114" s="88">
        <v>3</v>
      </c>
      <c r="I114" s="88"/>
      <c r="J114" s="40"/>
      <c r="K114" s="41" t="s">
        <v>26</v>
      </c>
      <c r="L114" s="42" t="str">
        <f t="shared" si="0"/>
        <v/>
      </c>
      <c r="M114" s="658">
        <f t="shared" si="1"/>
        <v>0</v>
      </c>
      <c r="N114" s="659" t="str">
        <f t="shared" si="5"/>
        <v>0</v>
      </c>
      <c r="O114" s="660">
        <f t="shared" si="12"/>
        <v>51</v>
      </c>
      <c r="P114" s="655">
        <f t="shared" si="6"/>
        <v>17</v>
      </c>
      <c r="Q114" s="665">
        <f t="shared" si="4"/>
        <v>0</v>
      </c>
      <c r="R114" s="28"/>
      <c r="S114" s="28"/>
      <c r="T114" s="28"/>
      <c r="U114" s="28"/>
      <c r="V114" s="28"/>
      <c r="W114" s="28"/>
      <c r="X114" s="28"/>
      <c r="Y114" s="28"/>
      <c r="Z114" s="28"/>
    </row>
    <row r="115" spans="1:26" ht="15" customHeight="1">
      <c r="A115" s="111">
        <v>105</v>
      </c>
      <c r="B115" s="36" t="s">
        <v>2475</v>
      </c>
      <c r="C115" s="656" t="s">
        <v>27</v>
      </c>
      <c r="D115" s="35"/>
      <c r="E115" s="36" t="s">
        <v>2717</v>
      </c>
      <c r="F115" s="156"/>
      <c r="G115" s="686">
        <v>25</v>
      </c>
      <c r="H115" s="88">
        <v>3</v>
      </c>
      <c r="I115" s="88"/>
      <c r="J115" s="88"/>
      <c r="K115" s="41" t="s">
        <v>26</v>
      </c>
      <c r="L115" s="42" t="str">
        <f t="shared" si="0"/>
        <v/>
      </c>
      <c r="M115" s="658">
        <f t="shared" si="1"/>
        <v>0</v>
      </c>
      <c r="N115" s="659" t="str">
        <f t="shared" si="5"/>
        <v>0</v>
      </c>
      <c r="O115" s="660">
        <f t="shared" si="12"/>
        <v>75</v>
      </c>
      <c r="P115" s="655">
        <f t="shared" si="6"/>
        <v>25</v>
      </c>
      <c r="Q115" s="665">
        <f t="shared" si="4"/>
        <v>0</v>
      </c>
      <c r="R115" s="28"/>
      <c r="S115" s="28"/>
      <c r="T115" s="28"/>
      <c r="U115" s="28"/>
      <c r="V115" s="28"/>
      <c r="W115" s="28"/>
      <c r="X115" s="28"/>
      <c r="Y115" s="28"/>
      <c r="Z115" s="28"/>
    </row>
    <row r="116" spans="1:26" ht="15" customHeight="1">
      <c r="A116" s="111">
        <v>106</v>
      </c>
      <c r="B116" s="36" t="s">
        <v>2589</v>
      </c>
      <c r="C116" s="656" t="s">
        <v>27</v>
      </c>
      <c r="D116" s="35"/>
      <c r="E116" s="36" t="s">
        <v>2718</v>
      </c>
      <c r="F116" s="156"/>
      <c r="G116" s="670">
        <v>30</v>
      </c>
      <c r="H116" s="88">
        <v>3</v>
      </c>
      <c r="I116" s="88"/>
      <c r="J116" s="88"/>
      <c r="K116" s="41" t="s">
        <v>26</v>
      </c>
      <c r="L116" s="42" t="str">
        <f t="shared" si="0"/>
        <v/>
      </c>
      <c r="M116" s="658">
        <f t="shared" si="1"/>
        <v>0</v>
      </c>
      <c r="N116" s="659" t="str">
        <f t="shared" si="5"/>
        <v>0</v>
      </c>
      <c r="O116" s="660">
        <f t="shared" si="12"/>
        <v>90</v>
      </c>
      <c r="P116" s="655">
        <f t="shared" si="6"/>
        <v>30</v>
      </c>
      <c r="Q116" s="665">
        <f t="shared" si="4"/>
        <v>0</v>
      </c>
      <c r="R116" s="28"/>
      <c r="S116" s="28"/>
      <c r="T116" s="28"/>
      <c r="U116" s="28"/>
      <c r="V116" s="28"/>
      <c r="W116" s="28"/>
      <c r="X116" s="28"/>
      <c r="Y116" s="28"/>
      <c r="Z116" s="28"/>
    </row>
    <row r="117" spans="1:26" ht="15" customHeight="1">
      <c r="A117" s="111">
        <v>107</v>
      </c>
      <c r="B117" s="36" t="s">
        <v>1961</v>
      </c>
      <c r="C117" s="656" t="s">
        <v>27</v>
      </c>
      <c r="D117" s="35"/>
      <c r="E117" s="208" t="s">
        <v>2692</v>
      </c>
      <c r="F117" s="156"/>
      <c r="G117" s="675">
        <v>175</v>
      </c>
      <c r="H117" s="88">
        <v>20</v>
      </c>
      <c r="I117" s="40"/>
      <c r="J117" s="40"/>
      <c r="K117" s="41" t="s">
        <v>26</v>
      </c>
      <c r="L117" s="42" t="str">
        <f t="shared" si="0"/>
        <v/>
      </c>
      <c r="M117" s="658">
        <f t="shared" si="1"/>
        <v>0</v>
      </c>
      <c r="N117" s="659" t="str">
        <f t="shared" si="5"/>
        <v>0</v>
      </c>
      <c r="O117" s="660">
        <f t="shared" si="12"/>
        <v>3500</v>
      </c>
      <c r="P117" s="655">
        <f t="shared" si="6"/>
        <v>175</v>
      </c>
      <c r="Q117" s="665">
        <f t="shared" si="4"/>
        <v>0</v>
      </c>
      <c r="R117" s="28"/>
      <c r="S117" s="28"/>
      <c r="T117" s="28"/>
      <c r="U117" s="28"/>
      <c r="V117" s="28"/>
      <c r="W117" s="28"/>
      <c r="X117" s="28"/>
      <c r="Y117" s="28"/>
      <c r="Z117" s="28"/>
    </row>
    <row r="118" spans="1:26" ht="15" customHeight="1">
      <c r="A118" s="111">
        <v>108</v>
      </c>
      <c r="B118" s="36" t="s">
        <v>1963</v>
      </c>
      <c r="C118" s="656" t="s">
        <v>27</v>
      </c>
      <c r="D118" s="35"/>
      <c r="E118" s="208" t="s">
        <v>2692</v>
      </c>
      <c r="F118" s="156"/>
      <c r="G118" s="657">
        <v>215</v>
      </c>
      <c r="H118" s="88">
        <v>76</v>
      </c>
      <c r="I118" s="88"/>
      <c r="J118" s="121"/>
      <c r="K118" s="41" t="s">
        <v>26</v>
      </c>
      <c r="L118" s="42" t="str">
        <f t="shared" si="0"/>
        <v/>
      </c>
      <c r="M118" s="658">
        <f t="shared" si="1"/>
        <v>0</v>
      </c>
      <c r="N118" s="659" t="str">
        <f t="shared" si="5"/>
        <v>0</v>
      </c>
      <c r="O118" s="678">
        <v>15200</v>
      </c>
      <c r="P118" s="655">
        <f t="shared" si="6"/>
        <v>200</v>
      </c>
      <c r="Q118" s="665">
        <f t="shared" si="4"/>
        <v>15</v>
      </c>
      <c r="R118" s="28"/>
      <c r="S118" s="28"/>
      <c r="T118" s="28"/>
      <c r="U118" s="28"/>
      <c r="V118" s="28"/>
      <c r="W118" s="28"/>
      <c r="X118" s="28"/>
      <c r="Y118" s="28"/>
      <c r="Z118" s="28"/>
    </row>
    <row r="119" spans="1:26" ht="15" customHeight="1">
      <c r="A119" s="111">
        <v>109</v>
      </c>
      <c r="B119" s="36" t="s">
        <v>1967</v>
      </c>
      <c r="C119" s="656" t="s">
        <v>27</v>
      </c>
      <c r="D119" s="35"/>
      <c r="E119" s="208" t="s">
        <v>2719</v>
      </c>
      <c r="F119" s="156"/>
      <c r="G119" s="657">
        <v>270</v>
      </c>
      <c r="H119" s="88">
        <v>25</v>
      </c>
      <c r="I119" s="40"/>
      <c r="J119" s="40"/>
      <c r="K119" s="41" t="s">
        <v>26</v>
      </c>
      <c r="L119" s="42" t="str">
        <f t="shared" si="0"/>
        <v/>
      </c>
      <c r="M119" s="658">
        <f t="shared" si="1"/>
        <v>0</v>
      </c>
      <c r="N119" s="659" t="str">
        <f t="shared" si="5"/>
        <v>0</v>
      </c>
      <c r="O119" s="678">
        <v>6804</v>
      </c>
      <c r="P119" s="655">
        <f t="shared" si="6"/>
        <v>272.16000000000003</v>
      </c>
      <c r="Q119" s="665">
        <f t="shared" si="4"/>
        <v>-2.160000000000025</v>
      </c>
      <c r="R119" s="28"/>
      <c r="S119" s="28"/>
      <c r="T119" s="28"/>
      <c r="U119" s="28"/>
      <c r="V119" s="28"/>
      <c r="W119" s="28"/>
      <c r="X119" s="28"/>
      <c r="Y119" s="28"/>
      <c r="Z119" s="28"/>
    </row>
    <row r="120" spans="1:26" ht="15" customHeight="1">
      <c r="A120" s="111">
        <v>110</v>
      </c>
      <c r="B120" s="36" t="s">
        <v>1489</v>
      </c>
      <c r="C120" s="656" t="s">
        <v>27</v>
      </c>
      <c r="D120" s="35"/>
      <c r="E120" s="36" t="s">
        <v>2720</v>
      </c>
      <c r="F120" s="156"/>
      <c r="G120" s="657">
        <v>85</v>
      </c>
      <c r="H120" s="88">
        <v>4</v>
      </c>
      <c r="I120" s="88"/>
      <c r="J120" s="121"/>
      <c r="K120" s="41" t="s">
        <v>26</v>
      </c>
      <c r="L120" s="42" t="str">
        <f t="shared" si="0"/>
        <v/>
      </c>
      <c r="M120" s="658">
        <f t="shared" si="1"/>
        <v>0</v>
      </c>
      <c r="N120" s="659" t="str">
        <f t="shared" si="5"/>
        <v>0</v>
      </c>
      <c r="O120" s="660">
        <f t="shared" ref="O120:O122" si="13">G120*H120</f>
        <v>340</v>
      </c>
      <c r="P120" s="655">
        <f t="shared" si="6"/>
        <v>85</v>
      </c>
      <c r="Q120" s="665">
        <f t="shared" si="4"/>
        <v>0</v>
      </c>
      <c r="R120" s="28"/>
      <c r="S120" s="28"/>
      <c r="T120" s="28"/>
      <c r="U120" s="28"/>
      <c r="V120" s="28"/>
      <c r="W120" s="28"/>
      <c r="X120" s="28"/>
      <c r="Y120" s="28"/>
      <c r="Z120" s="28"/>
    </row>
    <row r="121" spans="1:26" ht="15" customHeight="1">
      <c r="A121" s="111">
        <v>111</v>
      </c>
      <c r="B121" s="36" t="s">
        <v>2076</v>
      </c>
      <c r="C121" s="656" t="s">
        <v>27</v>
      </c>
      <c r="D121" s="179"/>
      <c r="E121" s="208" t="s">
        <v>2721</v>
      </c>
      <c r="F121" s="156"/>
      <c r="G121" s="657">
        <v>1050</v>
      </c>
      <c r="H121" s="88">
        <v>16</v>
      </c>
      <c r="I121" s="88"/>
      <c r="J121" s="121"/>
      <c r="K121" s="41" t="s">
        <v>26</v>
      </c>
      <c r="L121" s="42" t="str">
        <f t="shared" si="0"/>
        <v/>
      </c>
      <c r="M121" s="658">
        <f t="shared" si="1"/>
        <v>0</v>
      </c>
      <c r="N121" s="659" t="str">
        <f t="shared" si="5"/>
        <v>0</v>
      </c>
      <c r="O121" s="660">
        <f t="shared" si="13"/>
        <v>16800</v>
      </c>
      <c r="P121" s="655">
        <f t="shared" si="6"/>
        <v>1050</v>
      </c>
      <c r="Q121" s="665">
        <f t="shared" si="4"/>
        <v>0</v>
      </c>
      <c r="R121" s="28"/>
      <c r="S121" s="28"/>
      <c r="T121" s="28"/>
      <c r="U121" s="28"/>
      <c r="V121" s="28"/>
      <c r="W121" s="28"/>
      <c r="X121" s="28"/>
      <c r="Y121" s="28"/>
      <c r="Z121" s="28"/>
    </row>
    <row r="122" spans="1:26" ht="15" customHeight="1">
      <c r="A122" s="111">
        <v>112</v>
      </c>
      <c r="B122" s="208" t="s">
        <v>1106</v>
      </c>
      <c r="C122" s="656" t="s">
        <v>27</v>
      </c>
      <c r="D122" s="179"/>
      <c r="E122" s="36" t="s">
        <v>2722</v>
      </c>
      <c r="F122" s="156"/>
      <c r="G122" s="657">
        <v>41.9</v>
      </c>
      <c r="H122" s="88">
        <v>3</v>
      </c>
      <c r="I122" s="88"/>
      <c r="J122" s="121"/>
      <c r="K122" s="41" t="s">
        <v>26</v>
      </c>
      <c r="L122" s="42" t="str">
        <f t="shared" si="0"/>
        <v/>
      </c>
      <c r="M122" s="658">
        <f t="shared" si="1"/>
        <v>0</v>
      </c>
      <c r="N122" s="659" t="str">
        <f t="shared" si="5"/>
        <v>0</v>
      </c>
      <c r="O122" s="660">
        <f t="shared" si="13"/>
        <v>125.69999999999999</v>
      </c>
      <c r="P122" s="655">
        <f t="shared" si="6"/>
        <v>41.9</v>
      </c>
      <c r="Q122" s="665">
        <f t="shared" si="4"/>
        <v>0</v>
      </c>
      <c r="R122" s="28"/>
      <c r="S122" s="28"/>
      <c r="T122" s="28"/>
      <c r="U122" s="28"/>
      <c r="V122" s="28"/>
      <c r="W122" s="28"/>
      <c r="X122" s="28"/>
      <c r="Y122" s="28"/>
      <c r="Z122" s="28"/>
    </row>
    <row r="123" spans="1:26" ht="15" customHeight="1">
      <c r="A123" s="111">
        <v>113</v>
      </c>
      <c r="B123" s="36" t="s">
        <v>1743</v>
      </c>
      <c r="C123" s="656" t="s">
        <v>27</v>
      </c>
      <c r="D123" s="35"/>
      <c r="E123" s="36" t="s">
        <v>2723</v>
      </c>
      <c r="F123" s="156"/>
      <c r="G123" s="657">
        <v>32.4</v>
      </c>
      <c r="H123" s="88">
        <f>O123/G123</f>
        <v>0.2</v>
      </c>
      <c r="I123" s="88"/>
      <c r="J123" s="121"/>
      <c r="K123" s="41" t="s">
        <v>26</v>
      </c>
      <c r="L123" s="42" t="str">
        <f t="shared" si="0"/>
        <v/>
      </c>
      <c r="M123" s="658">
        <f t="shared" si="1"/>
        <v>0</v>
      </c>
      <c r="N123" s="659" t="str">
        <f t="shared" si="5"/>
        <v>0</v>
      </c>
      <c r="O123" s="678">
        <v>6.48</v>
      </c>
      <c r="P123" s="655">
        <f t="shared" si="6"/>
        <v>32.4</v>
      </c>
      <c r="Q123" s="665">
        <f t="shared" si="4"/>
        <v>0</v>
      </c>
      <c r="R123" s="28"/>
      <c r="S123" s="28"/>
      <c r="T123" s="28"/>
      <c r="U123" s="28"/>
      <c r="V123" s="28"/>
      <c r="W123" s="28"/>
      <c r="X123" s="28"/>
      <c r="Y123" s="28"/>
      <c r="Z123" s="28"/>
    </row>
    <row r="124" spans="1:26" ht="15" customHeight="1">
      <c r="A124" s="111">
        <v>114</v>
      </c>
      <c r="B124" s="208" t="s">
        <v>2248</v>
      </c>
      <c r="C124" s="656" t="s">
        <v>27</v>
      </c>
      <c r="D124" s="35"/>
      <c r="E124" s="36" t="s">
        <v>2724</v>
      </c>
      <c r="F124" s="156"/>
      <c r="G124" s="657">
        <v>58.5</v>
      </c>
      <c r="H124" s="88">
        <v>2</v>
      </c>
      <c r="I124" s="88"/>
      <c r="J124" s="121"/>
      <c r="K124" s="41" t="s">
        <v>26</v>
      </c>
      <c r="L124" s="42" t="str">
        <f t="shared" si="0"/>
        <v/>
      </c>
      <c r="M124" s="658">
        <f t="shared" si="1"/>
        <v>0</v>
      </c>
      <c r="N124" s="659" t="str">
        <f t="shared" si="5"/>
        <v>0</v>
      </c>
      <c r="O124" s="678">
        <v>169.65</v>
      </c>
      <c r="P124" s="655">
        <f t="shared" si="6"/>
        <v>84.825000000000003</v>
      </c>
      <c r="Q124" s="665">
        <f t="shared" si="4"/>
        <v>-26.325000000000003</v>
      </c>
      <c r="R124" s="28"/>
      <c r="S124" s="28"/>
      <c r="T124" s="28"/>
      <c r="U124" s="28"/>
      <c r="V124" s="28"/>
      <c r="W124" s="28"/>
      <c r="X124" s="28"/>
      <c r="Y124" s="28"/>
      <c r="Z124" s="28"/>
    </row>
    <row r="125" spans="1:26" ht="15" customHeight="1">
      <c r="A125" s="111">
        <v>115</v>
      </c>
      <c r="B125" s="36" t="s">
        <v>2402</v>
      </c>
      <c r="C125" s="656" t="s">
        <v>27</v>
      </c>
      <c r="D125" s="35"/>
      <c r="E125" s="36" t="s">
        <v>2403</v>
      </c>
      <c r="F125" s="156"/>
      <c r="G125" s="670">
        <v>671.35</v>
      </c>
      <c r="H125" s="88">
        <v>3</v>
      </c>
      <c r="I125" s="88"/>
      <c r="J125" s="88"/>
      <c r="K125" s="41" t="s">
        <v>26</v>
      </c>
      <c r="L125" s="42" t="str">
        <f t="shared" si="0"/>
        <v/>
      </c>
      <c r="M125" s="658">
        <f t="shared" si="1"/>
        <v>0</v>
      </c>
      <c r="N125" s="659" t="str">
        <f t="shared" si="5"/>
        <v>0</v>
      </c>
      <c r="O125" s="660">
        <f>G125*H125</f>
        <v>2014.0500000000002</v>
      </c>
      <c r="P125" s="655">
        <f t="shared" si="6"/>
        <v>671.35</v>
      </c>
      <c r="Q125" s="665">
        <f t="shared" si="4"/>
        <v>0</v>
      </c>
      <c r="R125" s="28"/>
      <c r="S125" s="28"/>
      <c r="T125" s="28"/>
      <c r="U125" s="28"/>
      <c r="V125" s="28"/>
      <c r="W125" s="28"/>
      <c r="X125" s="28"/>
      <c r="Y125" s="28"/>
      <c r="Z125" s="28"/>
    </row>
    <row r="126" spans="1:26" ht="15" customHeight="1">
      <c r="A126" s="111">
        <v>116</v>
      </c>
      <c r="B126" s="36" t="s">
        <v>120</v>
      </c>
      <c r="C126" s="656" t="s">
        <v>27</v>
      </c>
      <c r="D126" s="35"/>
      <c r="E126" s="50" t="s">
        <v>121</v>
      </c>
      <c r="F126" s="156"/>
      <c r="G126" s="657">
        <v>120</v>
      </c>
      <c r="H126" s="88">
        <f t="shared" ref="H126:H133" si="14">O126/G126</f>
        <v>4.3</v>
      </c>
      <c r="I126" s="687"/>
      <c r="J126" s="677"/>
      <c r="K126" s="41" t="s">
        <v>26</v>
      </c>
      <c r="L126" s="42" t="str">
        <f t="shared" si="0"/>
        <v/>
      </c>
      <c r="M126" s="658">
        <f t="shared" si="1"/>
        <v>0</v>
      </c>
      <c r="N126" s="659" t="str">
        <f t="shared" si="5"/>
        <v>0</v>
      </c>
      <c r="O126" s="678">
        <v>516</v>
      </c>
      <c r="P126" s="655">
        <f t="shared" si="6"/>
        <v>120</v>
      </c>
      <c r="Q126" s="665">
        <f t="shared" si="4"/>
        <v>0</v>
      </c>
      <c r="R126" s="28"/>
      <c r="S126" s="28"/>
      <c r="T126" s="28"/>
      <c r="U126" s="28"/>
      <c r="V126" s="28"/>
      <c r="W126" s="28"/>
      <c r="X126" s="28"/>
      <c r="Y126" s="28"/>
      <c r="Z126" s="28"/>
    </row>
    <row r="127" spans="1:26" ht="15" customHeight="1">
      <c r="A127" s="111">
        <v>117</v>
      </c>
      <c r="B127" s="33" t="s">
        <v>159</v>
      </c>
      <c r="C127" s="656" t="s">
        <v>27</v>
      </c>
      <c r="D127" s="561"/>
      <c r="E127" s="50"/>
      <c r="F127" s="156"/>
      <c r="G127" s="657">
        <v>155</v>
      </c>
      <c r="H127" s="88">
        <f t="shared" si="14"/>
        <v>0.85</v>
      </c>
      <c r="I127" s="121"/>
      <c r="J127" s="121"/>
      <c r="K127" s="41" t="s">
        <v>26</v>
      </c>
      <c r="L127" s="42" t="str">
        <f t="shared" si="0"/>
        <v/>
      </c>
      <c r="M127" s="658">
        <f t="shared" si="1"/>
        <v>0</v>
      </c>
      <c r="N127" s="659" t="str">
        <f t="shared" si="5"/>
        <v>0</v>
      </c>
      <c r="O127" s="678">
        <v>131.75</v>
      </c>
      <c r="P127" s="655">
        <f t="shared" si="6"/>
        <v>155</v>
      </c>
      <c r="Q127" s="665">
        <f t="shared" si="4"/>
        <v>0</v>
      </c>
      <c r="R127" s="28"/>
      <c r="S127" s="28"/>
      <c r="T127" s="28"/>
      <c r="U127" s="28"/>
      <c r="V127" s="28"/>
      <c r="W127" s="28"/>
      <c r="X127" s="28"/>
      <c r="Y127" s="28"/>
      <c r="Z127" s="28"/>
    </row>
    <row r="128" spans="1:26" ht="15" customHeight="1">
      <c r="A128" s="111">
        <v>118</v>
      </c>
      <c r="B128" s="33" t="s">
        <v>250</v>
      </c>
      <c r="C128" s="656" t="s">
        <v>27</v>
      </c>
      <c r="D128" s="9"/>
      <c r="E128" s="50"/>
      <c r="F128" s="156"/>
      <c r="G128" s="657">
        <v>200</v>
      </c>
      <c r="H128" s="88">
        <f t="shared" si="14"/>
        <v>0.74</v>
      </c>
      <c r="I128" s="121"/>
      <c r="J128" s="121"/>
      <c r="K128" s="41" t="s">
        <v>26</v>
      </c>
      <c r="L128" s="42" t="str">
        <f t="shared" si="0"/>
        <v/>
      </c>
      <c r="M128" s="658">
        <f t="shared" si="1"/>
        <v>0</v>
      </c>
      <c r="N128" s="659" t="str">
        <f t="shared" si="5"/>
        <v>0</v>
      </c>
      <c r="O128" s="678">
        <v>148</v>
      </c>
      <c r="P128" s="655">
        <f t="shared" si="6"/>
        <v>200</v>
      </c>
      <c r="Q128" s="665">
        <f t="shared" si="4"/>
        <v>0</v>
      </c>
      <c r="R128" s="28"/>
      <c r="S128" s="28"/>
      <c r="T128" s="28"/>
      <c r="U128" s="28"/>
      <c r="V128" s="28"/>
      <c r="W128" s="28"/>
      <c r="X128" s="28"/>
      <c r="Y128" s="28"/>
      <c r="Z128" s="28"/>
    </row>
    <row r="129" spans="1:26" ht="15" customHeight="1">
      <c r="A129" s="111">
        <v>119</v>
      </c>
      <c r="B129" s="33" t="s">
        <v>369</v>
      </c>
      <c r="C129" s="656" t="s">
        <v>27</v>
      </c>
      <c r="D129" s="9"/>
      <c r="E129" s="50"/>
      <c r="F129" s="156"/>
      <c r="G129" s="657">
        <v>210</v>
      </c>
      <c r="H129" s="88">
        <f t="shared" si="14"/>
        <v>1.1000000000000001</v>
      </c>
      <c r="I129" s="121"/>
      <c r="J129" s="121"/>
      <c r="K129" s="41" t="s">
        <v>26</v>
      </c>
      <c r="L129" s="42" t="str">
        <f t="shared" si="0"/>
        <v/>
      </c>
      <c r="M129" s="658">
        <f t="shared" si="1"/>
        <v>0</v>
      </c>
      <c r="N129" s="659" t="str">
        <f t="shared" si="5"/>
        <v>0</v>
      </c>
      <c r="O129" s="678">
        <v>231</v>
      </c>
      <c r="P129" s="655">
        <f t="shared" si="6"/>
        <v>209.99999999999997</v>
      </c>
      <c r="Q129" s="665">
        <f t="shared" si="4"/>
        <v>0</v>
      </c>
      <c r="R129" s="28"/>
      <c r="S129" s="28"/>
      <c r="T129" s="28"/>
      <c r="U129" s="28"/>
      <c r="V129" s="28"/>
      <c r="W129" s="28"/>
      <c r="X129" s="28"/>
      <c r="Y129" s="28"/>
      <c r="Z129" s="28"/>
    </row>
    <row r="130" spans="1:26" ht="15" customHeight="1">
      <c r="A130" s="111">
        <v>120</v>
      </c>
      <c r="B130" s="48" t="s">
        <v>429</v>
      </c>
      <c r="C130" s="656" t="s">
        <v>27</v>
      </c>
      <c r="D130" s="35"/>
      <c r="E130" s="50"/>
      <c r="F130" s="156"/>
      <c r="G130" s="657">
        <v>70</v>
      </c>
      <c r="H130" s="88">
        <f t="shared" si="14"/>
        <v>23</v>
      </c>
      <c r="I130" s="121"/>
      <c r="J130" s="121"/>
      <c r="K130" s="41" t="s">
        <v>26</v>
      </c>
      <c r="L130" s="42" t="str">
        <f t="shared" si="0"/>
        <v/>
      </c>
      <c r="M130" s="658">
        <f t="shared" si="1"/>
        <v>0</v>
      </c>
      <c r="N130" s="659" t="str">
        <f t="shared" si="5"/>
        <v>0</v>
      </c>
      <c r="O130" s="678">
        <v>1610</v>
      </c>
      <c r="P130" s="655">
        <f t="shared" si="6"/>
        <v>70</v>
      </c>
      <c r="Q130" s="665">
        <f t="shared" si="4"/>
        <v>0</v>
      </c>
      <c r="R130" s="28"/>
      <c r="S130" s="28"/>
      <c r="T130" s="28"/>
      <c r="U130" s="28"/>
      <c r="V130" s="28"/>
      <c r="W130" s="28"/>
      <c r="X130" s="28"/>
      <c r="Y130" s="28"/>
      <c r="Z130" s="28"/>
    </row>
    <row r="131" spans="1:26" ht="15" customHeight="1">
      <c r="A131" s="111">
        <v>121</v>
      </c>
      <c r="B131" s="90" t="s">
        <v>443</v>
      </c>
      <c r="C131" s="656" t="s">
        <v>27</v>
      </c>
      <c r="D131" s="35"/>
      <c r="E131" s="149"/>
      <c r="F131" s="156"/>
      <c r="G131" s="670">
        <v>45</v>
      </c>
      <c r="H131" s="88">
        <f t="shared" si="14"/>
        <v>36.299999999999997</v>
      </c>
      <c r="I131" s="121"/>
      <c r="J131" s="121"/>
      <c r="K131" s="41" t="s">
        <v>26</v>
      </c>
      <c r="L131" s="42" t="str">
        <f t="shared" si="0"/>
        <v/>
      </c>
      <c r="M131" s="658">
        <f t="shared" si="1"/>
        <v>0</v>
      </c>
      <c r="N131" s="659" t="str">
        <f t="shared" si="5"/>
        <v>0</v>
      </c>
      <c r="O131" s="678">
        <v>1633.5</v>
      </c>
      <c r="P131" s="655">
        <f t="shared" si="6"/>
        <v>45</v>
      </c>
      <c r="Q131" s="665">
        <f t="shared" si="4"/>
        <v>0</v>
      </c>
      <c r="R131" s="28"/>
      <c r="S131" s="28"/>
      <c r="T131" s="28"/>
      <c r="U131" s="28"/>
      <c r="V131" s="28"/>
      <c r="W131" s="28"/>
      <c r="X131" s="28"/>
      <c r="Y131" s="28"/>
      <c r="Z131" s="28"/>
    </row>
    <row r="132" spans="1:26" ht="15" customHeight="1">
      <c r="A132" s="111">
        <v>122</v>
      </c>
      <c r="B132" s="89" t="s">
        <v>465</v>
      </c>
      <c r="C132" s="656" t="s">
        <v>27</v>
      </c>
      <c r="D132" s="35"/>
      <c r="E132" s="149"/>
      <c r="F132" s="156"/>
      <c r="G132" s="670">
        <v>120</v>
      </c>
      <c r="H132" s="88">
        <f t="shared" si="14"/>
        <v>4</v>
      </c>
      <c r="I132" s="121"/>
      <c r="J132" s="121"/>
      <c r="K132" s="41" t="s">
        <v>26</v>
      </c>
      <c r="L132" s="42" t="str">
        <f t="shared" si="0"/>
        <v/>
      </c>
      <c r="M132" s="658">
        <f t="shared" si="1"/>
        <v>0</v>
      </c>
      <c r="N132" s="659" t="str">
        <f t="shared" si="5"/>
        <v>0</v>
      </c>
      <c r="O132" s="678">
        <v>480</v>
      </c>
      <c r="P132" s="655">
        <f t="shared" si="6"/>
        <v>120</v>
      </c>
      <c r="Q132" s="665">
        <f t="shared" si="4"/>
        <v>0</v>
      </c>
      <c r="R132" s="28"/>
      <c r="S132" s="28"/>
      <c r="T132" s="28"/>
      <c r="U132" s="28"/>
      <c r="V132" s="28"/>
      <c r="W132" s="28"/>
      <c r="X132" s="28"/>
      <c r="Y132" s="28"/>
      <c r="Z132" s="28"/>
    </row>
    <row r="133" spans="1:26" ht="15" customHeight="1">
      <c r="A133" s="111">
        <v>123</v>
      </c>
      <c r="B133" s="89" t="s">
        <v>862</v>
      </c>
      <c r="C133" s="656" t="s">
        <v>27</v>
      </c>
      <c r="D133" s="35"/>
      <c r="E133" s="149"/>
      <c r="F133" s="156"/>
      <c r="G133" s="670">
        <v>45</v>
      </c>
      <c r="H133" s="88">
        <f t="shared" si="14"/>
        <v>1</v>
      </c>
      <c r="I133" s="121"/>
      <c r="J133" s="121"/>
      <c r="K133" s="41" t="s">
        <v>26</v>
      </c>
      <c r="L133" s="42" t="str">
        <f t="shared" si="0"/>
        <v/>
      </c>
      <c r="M133" s="658">
        <f t="shared" si="1"/>
        <v>0</v>
      </c>
      <c r="N133" s="659" t="str">
        <f t="shared" si="5"/>
        <v>0</v>
      </c>
      <c r="O133" s="678">
        <v>45</v>
      </c>
      <c r="P133" s="655">
        <f t="shared" si="6"/>
        <v>45</v>
      </c>
      <c r="Q133" s="665">
        <f t="shared" si="4"/>
        <v>0</v>
      </c>
      <c r="R133" s="28"/>
      <c r="S133" s="28"/>
      <c r="T133" s="28"/>
      <c r="U133" s="28"/>
      <c r="V133" s="28"/>
      <c r="W133" s="28"/>
      <c r="X133" s="28"/>
      <c r="Y133" s="28"/>
      <c r="Z133" s="28"/>
    </row>
    <row r="134" spans="1:26" ht="15" customHeight="1">
      <c r="A134" s="111">
        <v>124</v>
      </c>
      <c r="B134" s="89" t="s">
        <v>1023</v>
      </c>
      <c r="C134" s="656" t="s">
        <v>27</v>
      </c>
      <c r="D134" s="35"/>
      <c r="E134" s="149"/>
      <c r="F134" s="156"/>
      <c r="G134" s="670">
        <v>145</v>
      </c>
      <c r="H134" s="88">
        <v>1</v>
      </c>
      <c r="I134" s="121"/>
      <c r="J134" s="121"/>
      <c r="K134" s="41" t="s">
        <v>26</v>
      </c>
      <c r="L134" s="42" t="str">
        <f t="shared" si="0"/>
        <v/>
      </c>
      <c r="M134" s="658">
        <f t="shared" si="1"/>
        <v>0</v>
      </c>
      <c r="N134" s="659" t="str">
        <f t="shared" si="5"/>
        <v>0</v>
      </c>
      <c r="O134" s="660">
        <f>G134*H134</f>
        <v>145</v>
      </c>
      <c r="P134" s="655">
        <f t="shared" si="6"/>
        <v>145</v>
      </c>
      <c r="Q134" s="665">
        <f t="shared" si="4"/>
        <v>0</v>
      </c>
      <c r="R134" s="28"/>
      <c r="S134" s="28"/>
      <c r="T134" s="28"/>
      <c r="U134" s="28"/>
      <c r="V134" s="28"/>
      <c r="W134" s="28"/>
      <c r="X134" s="28"/>
      <c r="Y134" s="28"/>
      <c r="Z134" s="28"/>
    </row>
    <row r="135" spans="1:26" ht="15" customHeight="1">
      <c r="A135" s="111">
        <v>125</v>
      </c>
      <c r="B135" s="48" t="s">
        <v>1057</v>
      </c>
      <c r="C135" s="656" t="s">
        <v>27</v>
      </c>
      <c r="D135" s="9"/>
      <c r="E135" s="50"/>
      <c r="F135" s="156"/>
      <c r="G135" s="657">
        <v>125</v>
      </c>
      <c r="H135" s="88">
        <f t="shared" ref="H135:H178" si="15">O135/G135</f>
        <v>4.1900000000000004</v>
      </c>
      <c r="I135" s="121"/>
      <c r="J135" s="121"/>
      <c r="K135" s="41" t="s">
        <v>26</v>
      </c>
      <c r="L135" s="42" t="str">
        <f t="shared" si="0"/>
        <v/>
      </c>
      <c r="M135" s="658">
        <f t="shared" si="1"/>
        <v>0</v>
      </c>
      <c r="N135" s="659" t="str">
        <f t="shared" si="5"/>
        <v>0</v>
      </c>
      <c r="O135" s="678">
        <v>523.75</v>
      </c>
      <c r="P135" s="655">
        <f t="shared" si="6"/>
        <v>124.99999999999999</v>
      </c>
      <c r="Q135" s="665">
        <f t="shared" si="4"/>
        <v>0</v>
      </c>
      <c r="R135" s="28"/>
      <c r="S135" s="28"/>
      <c r="T135" s="28"/>
      <c r="U135" s="28"/>
      <c r="V135" s="28"/>
      <c r="W135" s="28"/>
      <c r="X135" s="28"/>
      <c r="Y135" s="28"/>
      <c r="Z135" s="28"/>
    </row>
    <row r="136" spans="1:26" ht="15" customHeight="1">
      <c r="A136" s="111">
        <v>126</v>
      </c>
      <c r="B136" s="48" t="s">
        <v>1078</v>
      </c>
      <c r="C136" s="656" t="s">
        <v>27</v>
      </c>
      <c r="D136" s="9"/>
      <c r="E136" s="50"/>
      <c r="F136" s="156"/>
      <c r="G136" s="657">
        <v>50</v>
      </c>
      <c r="H136" s="88">
        <f t="shared" si="15"/>
        <v>1.77</v>
      </c>
      <c r="I136" s="121"/>
      <c r="J136" s="121"/>
      <c r="K136" s="41" t="s">
        <v>26</v>
      </c>
      <c r="L136" s="42" t="str">
        <f t="shared" si="0"/>
        <v/>
      </c>
      <c r="M136" s="658">
        <f t="shared" si="1"/>
        <v>0</v>
      </c>
      <c r="N136" s="659" t="str">
        <f t="shared" si="5"/>
        <v>0</v>
      </c>
      <c r="O136" s="678">
        <v>88.5</v>
      </c>
      <c r="P136" s="655">
        <f t="shared" si="6"/>
        <v>50</v>
      </c>
      <c r="Q136" s="665">
        <f t="shared" si="4"/>
        <v>0</v>
      </c>
      <c r="R136" s="28"/>
      <c r="S136" s="28"/>
      <c r="T136" s="28"/>
      <c r="U136" s="28"/>
      <c r="V136" s="28"/>
      <c r="W136" s="28"/>
      <c r="X136" s="28"/>
      <c r="Y136" s="28"/>
      <c r="Z136" s="28"/>
    </row>
    <row r="137" spans="1:26" ht="15" customHeight="1">
      <c r="A137" s="111">
        <v>127</v>
      </c>
      <c r="B137" s="48" t="s">
        <v>1294</v>
      </c>
      <c r="C137" s="656" t="s">
        <v>27</v>
      </c>
      <c r="D137" s="9"/>
      <c r="E137" s="50"/>
      <c r="F137" s="156"/>
      <c r="G137" s="657">
        <v>90</v>
      </c>
      <c r="H137" s="88">
        <f t="shared" si="15"/>
        <v>1</v>
      </c>
      <c r="I137" s="121"/>
      <c r="J137" s="121"/>
      <c r="K137" s="41" t="s">
        <v>26</v>
      </c>
      <c r="L137" s="42" t="str">
        <f t="shared" si="0"/>
        <v/>
      </c>
      <c r="M137" s="658">
        <f t="shared" si="1"/>
        <v>0</v>
      </c>
      <c r="N137" s="659" t="str">
        <f t="shared" si="5"/>
        <v>0</v>
      </c>
      <c r="O137" s="678">
        <v>90</v>
      </c>
      <c r="P137" s="655">
        <f t="shared" si="6"/>
        <v>90</v>
      </c>
      <c r="Q137" s="665">
        <f t="shared" si="4"/>
        <v>0</v>
      </c>
      <c r="R137" s="28"/>
      <c r="S137" s="28"/>
      <c r="T137" s="28"/>
      <c r="U137" s="28"/>
      <c r="V137" s="28"/>
      <c r="W137" s="28"/>
      <c r="X137" s="28"/>
      <c r="Y137" s="28"/>
      <c r="Z137" s="28"/>
    </row>
    <row r="138" spans="1:26" ht="15" customHeight="1">
      <c r="A138" s="111">
        <v>128</v>
      </c>
      <c r="B138" s="116" t="s">
        <v>1370</v>
      </c>
      <c r="C138" s="656" t="s">
        <v>27</v>
      </c>
      <c r="D138" s="9"/>
      <c r="E138" s="50"/>
      <c r="F138" s="156"/>
      <c r="G138" s="657">
        <v>195</v>
      </c>
      <c r="H138" s="88">
        <f t="shared" si="15"/>
        <v>0.4794871794871795</v>
      </c>
      <c r="I138" s="121"/>
      <c r="J138" s="121"/>
      <c r="K138" s="41" t="s">
        <v>26</v>
      </c>
      <c r="L138" s="42" t="str">
        <f t="shared" si="0"/>
        <v/>
      </c>
      <c r="M138" s="658">
        <f t="shared" si="1"/>
        <v>0</v>
      </c>
      <c r="N138" s="659" t="str">
        <f t="shared" si="5"/>
        <v>0</v>
      </c>
      <c r="O138" s="678">
        <v>93.5</v>
      </c>
      <c r="P138" s="655">
        <f t="shared" si="6"/>
        <v>195</v>
      </c>
      <c r="Q138" s="665">
        <f t="shared" si="4"/>
        <v>0</v>
      </c>
      <c r="R138" s="28"/>
      <c r="S138" s="28"/>
      <c r="T138" s="28"/>
      <c r="U138" s="28"/>
      <c r="V138" s="28"/>
      <c r="W138" s="28"/>
      <c r="X138" s="28"/>
      <c r="Y138" s="28"/>
      <c r="Z138" s="28"/>
    </row>
    <row r="139" spans="1:26" ht="15" customHeight="1">
      <c r="A139" s="111">
        <v>129</v>
      </c>
      <c r="B139" s="33" t="s">
        <v>1416</v>
      </c>
      <c r="C139" s="656" t="s">
        <v>27</v>
      </c>
      <c r="D139" s="9"/>
      <c r="E139" s="208" t="s">
        <v>2725</v>
      </c>
      <c r="F139" s="156"/>
      <c r="G139" s="670">
        <v>90</v>
      </c>
      <c r="H139" s="88">
        <f t="shared" si="15"/>
        <v>0.3</v>
      </c>
      <c r="I139" s="121"/>
      <c r="J139" s="88"/>
      <c r="K139" s="41" t="s">
        <v>26</v>
      </c>
      <c r="L139" s="42" t="str">
        <f t="shared" si="0"/>
        <v/>
      </c>
      <c r="M139" s="658">
        <f t="shared" si="1"/>
        <v>0</v>
      </c>
      <c r="N139" s="659" t="str">
        <f t="shared" si="5"/>
        <v>0</v>
      </c>
      <c r="O139" s="678">
        <v>27</v>
      </c>
      <c r="P139" s="655">
        <f t="shared" si="6"/>
        <v>90</v>
      </c>
      <c r="Q139" s="665">
        <f t="shared" si="4"/>
        <v>0</v>
      </c>
      <c r="R139" s="28"/>
      <c r="S139" s="28"/>
      <c r="T139" s="28"/>
      <c r="U139" s="28"/>
      <c r="V139" s="28"/>
      <c r="W139" s="28"/>
      <c r="X139" s="28"/>
      <c r="Y139" s="28"/>
      <c r="Z139" s="28"/>
    </row>
    <row r="140" spans="1:26" ht="15" customHeight="1">
      <c r="A140" s="111">
        <v>130</v>
      </c>
      <c r="B140" s="36" t="s">
        <v>1666</v>
      </c>
      <c r="C140" s="656" t="s">
        <v>27</v>
      </c>
      <c r="D140" s="9"/>
      <c r="E140" s="68" t="s">
        <v>121</v>
      </c>
      <c r="F140" s="156"/>
      <c r="G140" s="670">
        <v>140</v>
      </c>
      <c r="H140" s="88">
        <f t="shared" si="15"/>
        <v>9</v>
      </c>
      <c r="I140" s="121"/>
      <c r="J140" s="88"/>
      <c r="K140" s="41" t="s">
        <v>26</v>
      </c>
      <c r="L140" s="42" t="str">
        <f t="shared" si="0"/>
        <v/>
      </c>
      <c r="M140" s="658">
        <f t="shared" si="1"/>
        <v>0</v>
      </c>
      <c r="N140" s="659" t="str">
        <f t="shared" si="5"/>
        <v>0</v>
      </c>
      <c r="O140" s="678">
        <v>1260</v>
      </c>
      <c r="P140" s="655">
        <f t="shared" si="6"/>
        <v>140</v>
      </c>
      <c r="Q140" s="665">
        <f t="shared" si="4"/>
        <v>0</v>
      </c>
      <c r="R140" s="28"/>
      <c r="S140" s="28"/>
      <c r="T140" s="28"/>
      <c r="U140" s="28"/>
      <c r="V140" s="28"/>
      <c r="W140" s="28"/>
      <c r="X140" s="28"/>
      <c r="Y140" s="28"/>
      <c r="Z140" s="28"/>
    </row>
    <row r="141" spans="1:26" ht="15" customHeight="1">
      <c r="A141" s="111">
        <v>131</v>
      </c>
      <c r="B141" s="48" t="s">
        <v>1755</v>
      </c>
      <c r="C141" s="656" t="s">
        <v>27</v>
      </c>
      <c r="D141" s="9"/>
      <c r="E141" s="91"/>
      <c r="F141" s="156"/>
      <c r="G141" s="670">
        <v>95</v>
      </c>
      <c r="H141" s="88">
        <f t="shared" si="15"/>
        <v>3.1</v>
      </c>
      <c r="I141" s="121"/>
      <c r="J141" s="110"/>
      <c r="K141" s="41" t="s">
        <v>26</v>
      </c>
      <c r="L141" s="42" t="str">
        <f t="shared" si="0"/>
        <v/>
      </c>
      <c r="M141" s="658">
        <f t="shared" si="1"/>
        <v>0</v>
      </c>
      <c r="N141" s="659" t="str">
        <f t="shared" si="5"/>
        <v>0</v>
      </c>
      <c r="O141" s="678">
        <v>294.5</v>
      </c>
      <c r="P141" s="655">
        <f t="shared" si="6"/>
        <v>95</v>
      </c>
      <c r="Q141" s="665">
        <f t="shared" si="4"/>
        <v>0</v>
      </c>
      <c r="R141" s="28"/>
      <c r="S141" s="28"/>
      <c r="T141" s="28"/>
      <c r="U141" s="28"/>
      <c r="V141" s="28"/>
      <c r="W141" s="28"/>
      <c r="X141" s="28"/>
      <c r="Y141" s="28"/>
      <c r="Z141" s="28"/>
    </row>
    <row r="142" spans="1:26" ht="15" customHeight="1">
      <c r="A142" s="111">
        <v>132</v>
      </c>
      <c r="B142" s="33" t="s">
        <v>1773</v>
      </c>
      <c r="C142" s="656" t="s">
        <v>27</v>
      </c>
      <c r="D142" s="9"/>
      <c r="E142" s="50"/>
      <c r="F142" s="156"/>
      <c r="G142" s="670">
        <v>90</v>
      </c>
      <c r="H142" s="88">
        <f t="shared" si="15"/>
        <v>10.290000000000001</v>
      </c>
      <c r="I142" s="121"/>
      <c r="J142" s="121"/>
      <c r="K142" s="41" t="s">
        <v>26</v>
      </c>
      <c r="L142" s="42" t="str">
        <f t="shared" si="0"/>
        <v/>
      </c>
      <c r="M142" s="658">
        <f t="shared" si="1"/>
        <v>0</v>
      </c>
      <c r="N142" s="659" t="str">
        <f t="shared" si="5"/>
        <v>0</v>
      </c>
      <c r="O142" s="678">
        <v>926.1</v>
      </c>
      <c r="P142" s="655">
        <f t="shared" si="6"/>
        <v>90</v>
      </c>
      <c r="Q142" s="665">
        <f t="shared" si="4"/>
        <v>0</v>
      </c>
      <c r="R142" s="28"/>
      <c r="S142" s="28"/>
      <c r="T142" s="28"/>
      <c r="U142" s="28"/>
      <c r="V142" s="28"/>
      <c r="W142" s="28"/>
      <c r="X142" s="28"/>
      <c r="Y142" s="28"/>
      <c r="Z142" s="28"/>
    </row>
    <row r="143" spans="1:26" ht="15" customHeight="1">
      <c r="A143" s="111">
        <v>133</v>
      </c>
      <c r="B143" s="33" t="s">
        <v>1884</v>
      </c>
      <c r="C143" s="656" t="s">
        <v>27</v>
      </c>
      <c r="D143" s="9"/>
      <c r="E143" s="50"/>
      <c r="F143" s="156"/>
      <c r="G143" s="670">
        <v>50</v>
      </c>
      <c r="H143" s="88">
        <f t="shared" si="15"/>
        <v>1.2</v>
      </c>
      <c r="I143" s="121"/>
      <c r="J143" s="121"/>
      <c r="K143" s="41" t="s">
        <v>26</v>
      </c>
      <c r="L143" s="42" t="str">
        <f t="shared" si="0"/>
        <v/>
      </c>
      <c r="M143" s="658">
        <f t="shared" si="1"/>
        <v>0</v>
      </c>
      <c r="N143" s="659" t="str">
        <f t="shared" si="5"/>
        <v>0</v>
      </c>
      <c r="O143" s="678">
        <v>60</v>
      </c>
      <c r="P143" s="655">
        <f t="shared" si="6"/>
        <v>50</v>
      </c>
      <c r="Q143" s="665">
        <f t="shared" si="4"/>
        <v>0</v>
      </c>
      <c r="R143" s="28"/>
      <c r="S143" s="28"/>
      <c r="T143" s="28"/>
      <c r="U143" s="28"/>
      <c r="V143" s="28"/>
      <c r="W143" s="28"/>
      <c r="X143" s="28"/>
      <c r="Y143" s="28"/>
      <c r="Z143" s="28"/>
    </row>
    <row r="144" spans="1:26" ht="15" customHeight="1">
      <c r="A144" s="111">
        <v>134</v>
      </c>
      <c r="B144" s="48" t="s">
        <v>1932</v>
      </c>
      <c r="C144" s="656" t="s">
        <v>27</v>
      </c>
      <c r="D144" s="9"/>
      <c r="E144" s="50"/>
      <c r="F144" s="156"/>
      <c r="G144" s="657">
        <v>95</v>
      </c>
      <c r="H144" s="88">
        <f t="shared" si="15"/>
        <v>2.2947368421052632</v>
      </c>
      <c r="I144" s="40"/>
      <c r="J144" s="121"/>
      <c r="K144" s="41" t="s">
        <v>26</v>
      </c>
      <c r="L144" s="42" t="str">
        <f t="shared" si="0"/>
        <v/>
      </c>
      <c r="M144" s="658">
        <f t="shared" si="1"/>
        <v>0</v>
      </c>
      <c r="N144" s="659" t="str">
        <f t="shared" si="5"/>
        <v>0</v>
      </c>
      <c r="O144" s="678">
        <v>218</v>
      </c>
      <c r="P144" s="655">
        <f t="shared" si="6"/>
        <v>95</v>
      </c>
      <c r="Q144" s="665">
        <f t="shared" si="4"/>
        <v>0</v>
      </c>
      <c r="R144" s="28"/>
      <c r="S144" s="28"/>
      <c r="T144" s="28"/>
      <c r="U144" s="28"/>
      <c r="V144" s="28"/>
      <c r="W144" s="28"/>
      <c r="X144" s="28"/>
      <c r="Y144" s="28"/>
      <c r="Z144" s="28"/>
    </row>
    <row r="145" spans="1:26" ht="15" customHeight="1">
      <c r="A145" s="111">
        <v>135</v>
      </c>
      <c r="B145" s="48" t="s">
        <v>1986</v>
      </c>
      <c r="C145" s="656" t="s">
        <v>27</v>
      </c>
      <c r="D145" s="9"/>
      <c r="E145" s="50"/>
      <c r="F145" s="156"/>
      <c r="G145" s="657">
        <v>110</v>
      </c>
      <c r="H145" s="88">
        <f t="shared" si="15"/>
        <v>1.219090909090909</v>
      </c>
      <c r="I145" s="40"/>
      <c r="J145" s="121"/>
      <c r="K145" s="41" t="s">
        <v>26</v>
      </c>
      <c r="L145" s="42" t="str">
        <f t="shared" si="0"/>
        <v/>
      </c>
      <c r="M145" s="658">
        <f t="shared" si="1"/>
        <v>0</v>
      </c>
      <c r="N145" s="659" t="str">
        <f t="shared" si="5"/>
        <v>0</v>
      </c>
      <c r="O145" s="678">
        <v>134.1</v>
      </c>
      <c r="P145" s="655">
        <f t="shared" si="6"/>
        <v>110</v>
      </c>
      <c r="Q145" s="665">
        <f t="shared" si="4"/>
        <v>0</v>
      </c>
      <c r="R145" s="28"/>
      <c r="S145" s="28"/>
      <c r="T145" s="28"/>
      <c r="U145" s="28"/>
      <c r="V145" s="28"/>
      <c r="W145" s="28"/>
      <c r="X145" s="28"/>
      <c r="Y145" s="28"/>
      <c r="Z145" s="28"/>
    </row>
    <row r="146" spans="1:26" ht="15" customHeight="1">
      <c r="A146" s="111">
        <v>136</v>
      </c>
      <c r="B146" s="48" t="s">
        <v>2017</v>
      </c>
      <c r="C146" s="656" t="s">
        <v>27</v>
      </c>
      <c r="D146" s="9"/>
      <c r="E146" s="50"/>
      <c r="F146" s="156"/>
      <c r="G146" s="657">
        <v>45</v>
      </c>
      <c r="H146" s="88">
        <f t="shared" si="15"/>
        <v>4</v>
      </c>
      <c r="I146" s="40"/>
      <c r="J146" s="121"/>
      <c r="K146" s="41" t="s">
        <v>26</v>
      </c>
      <c r="L146" s="42" t="str">
        <f t="shared" si="0"/>
        <v/>
      </c>
      <c r="M146" s="658">
        <f t="shared" si="1"/>
        <v>0</v>
      </c>
      <c r="N146" s="659" t="str">
        <f t="shared" si="5"/>
        <v>0</v>
      </c>
      <c r="O146" s="678">
        <v>180</v>
      </c>
      <c r="P146" s="655">
        <f t="shared" si="6"/>
        <v>45</v>
      </c>
      <c r="Q146" s="665">
        <f t="shared" si="4"/>
        <v>0</v>
      </c>
      <c r="R146" s="28"/>
      <c r="S146" s="28"/>
      <c r="T146" s="28"/>
      <c r="U146" s="28"/>
      <c r="V146" s="28"/>
      <c r="W146" s="28"/>
      <c r="X146" s="28"/>
      <c r="Y146" s="28"/>
      <c r="Z146" s="28"/>
    </row>
    <row r="147" spans="1:26" ht="15" customHeight="1">
      <c r="A147" s="111">
        <v>137</v>
      </c>
      <c r="B147" s="48" t="s">
        <v>2179</v>
      </c>
      <c r="C147" s="656" t="s">
        <v>27</v>
      </c>
      <c r="D147" s="35"/>
      <c r="E147" s="50"/>
      <c r="F147" s="156"/>
      <c r="G147" s="657">
        <v>45</v>
      </c>
      <c r="H147" s="88">
        <f t="shared" si="15"/>
        <v>21.669999999999998</v>
      </c>
      <c r="I147" s="40"/>
      <c r="J147" s="121"/>
      <c r="K147" s="41" t="s">
        <v>26</v>
      </c>
      <c r="L147" s="42" t="str">
        <f t="shared" si="0"/>
        <v/>
      </c>
      <c r="M147" s="658">
        <f t="shared" si="1"/>
        <v>0</v>
      </c>
      <c r="N147" s="659" t="str">
        <f t="shared" si="5"/>
        <v>0</v>
      </c>
      <c r="O147" s="678">
        <v>975.15</v>
      </c>
      <c r="P147" s="655">
        <f t="shared" si="6"/>
        <v>45</v>
      </c>
      <c r="Q147" s="665">
        <f t="shared" si="4"/>
        <v>0</v>
      </c>
      <c r="R147" s="28"/>
      <c r="S147" s="28"/>
      <c r="T147" s="28"/>
      <c r="U147" s="28"/>
      <c r="V147" s="28"/>
      <c r="W147" s="28"/>
      <c r="X147" s="28"/>
      <c r="Y147" s="28"/>
      <c r="Z147" s="28"/>
    </row>
    <row r="148" spans="1:26" ht="15" customHeight="1">
      <c r="A148" s="111">
        <v>138</v>
      </c>
      <c r="B148" s="48" t="s">
        <v>2237</v>
      </c>
      <c r="C148" s="656" t="s">
        <v>27</v>
      </c>
      <c r="D148" s="35"/>
      <c r="E148" s="50"/>
      <c r="F148" s="156"/>
      <c r="G148" s="657">
        <v>70</v>
      </c>
      <c r="H148" s="88">
        <f t="shared" si="15"/>
        <v>2.5</v>
      </c>
      <c r="I148" s="40"/>
      <c r="J148" s="121"/>
      <c r="K148" s="41" t="s">
        <v>26</v>
      </c>
      <c r="L148" s="42" t="str">
        <f t="shared" si="0"/>
        <v/>
      </c>
      <c r="M148" s="658">
        <f t="shared" si="1"/>
        <v>0</v>
      </c>
      <c r="N148" s="659" t="str">
        <f t="shared" si="5"/>
        <v>0</v>
      </c>
      <c r="O148" s="678">
        <v>175</v>
      </c>
      <c r="P148" s="655">
        <f t="shared" si="6"/>
        <v>70</v>
      </c>
      <c r="Q148" s="665">
        <f t="shared" si="4"/>
        <v>0</v>
      </c>
      <c r="R148" s="28"/>
      <c r="S148" s="28"/>
      <c r="T148" s="28"/>
      <c r="U148" s="28"/>
      <c r="V148" s="28"/>
      <c r="W148" s="28"/>
      <c r="X148" s="28"/>
      <c r="Y148" s="28"/>
      <c r="Z148" s="28"/>
    </row>
    <row r="149" spans="1:26" ht="15" customHeight="1">
      <c r="A149" s="111">
        <v>139</v>
      </c>
      <c r="B149" s="48" t="s">
        <v>2390</v>
      </c>
      <c r="C149" s="656" t="s">
        <v>27</v>
      </c>
      <c r="D149" s="35"/>
      <c r="E149" s="50"/>
      <c r="F149" s="156"/>
      <c r="G149" s="657">
        <v>65</v>
      </c>
      <c r="H149" s="88">
        <f t="shared" si="15"/>
        <v>2.4</v>
      </c>
      <c r="I149" s="40"/>
      <c r="J149" s="121"/>
      <c r="K149" s="41" t="s">
        <v>26</v>
      </c>
      <c r="L149" s="42" t="str">
        <f t="shared" si="0"/>
        <v/>
      </c>
      <c r="M149" s="658">
        <f t="shared" si="1"/>
        <v>0</v>
      </c>
      <c r="N149" s="659" t="str">
        <f t="shared" si="5"/>
        <v>0</v>
      </c>
      <c r="O149" s="678">
        <v>156</v>
      </c>
      <c r="P149" s="655">
        <f t="shared" si="6"/>
        <v>65</v>
      </c>
      <c r="Q149" s="665">
        <f t="shared" si="4"/>
        <v>0</v>
      </c>
      <c r="R149" s="28"/>
      <c r="S149" s="28"/>
      <c r="T149" s="28"/>
      <c r="U149" s="28"/>
      <c r="V149" s="28"/>
      <c r="W149" s="28"/>
      <c r="X149" s="28"/>
      <c r="Y149" s="28"/>
      <c r="Z149" s="28"/>
    </row>
    <row r="150" spans="1:26" ht="15" customHeight="1">
      <c r="A150" s="111">
        <v>140</v>
      </c>
      <c r="B150" s="48" t="s">
        <v>2441</v>
      </c>
      <c r="C150" s="656" t="s">
        <v>27</v>
      </c>
      <c r="D150" s="35"/>
      <c r="E150" s="287"/>
      <c r="F150" s="156"/>
      <c r="G150" s="675">
        <v>42</v>
      </c>
      <c r="H150" s="88">
        <f t="shared" si="15"/>
        <v>1</v>
      </c>
      <c r="I150" s="40"/>
      <c r="J150" s="40"/>
      <c r="K150" s="41" t="s">
        <v>26</v>
      </c>
      <c r="L150" s="42" t="str">
        <f t="shared" si="0"/>
        <v/>
      </c>
      <c r="M150" s="658">
        <f t="shared" si="1"/>
        <v>0</v>
      </c>
      <c r="N150" s="659" t="str">
        <f t="shared" si="5"/>
        <v>0</v>
      </c>
      <c r="O150" s="678">
        <v>42</v>
      </c>
      <c r="P150" s="655">
        <f t="shared" si="6"/>
        <v>42</v>
      </c>
      <c r="Q150" s="665">
        <f t="shared" si="4"/>
        <v>0</v>
      </c>
      <c r="R150" s="28"/>
      <c r="S150" s="28"/>
      <c r="T150" s="28"/>
      <c r="U150" s="28"/>
      <c r="V150" s="28"/>
      <c r="W150" s="28"/>
      <c r="X150" s="28"/>
      <c r="Y150" s="28"/>
      <c r="Z150" s="28"/>
    </row>
    <row r="151" spans="1:26" ht="15" customHeight="1">
      <c r="A151" s="111">
        <v>141</v>
      </c>
      <c r="B151" s="48" t="s">
        <v>2442</v>
      </c>
      <c r="C151" s="656" t="s">
        <v>27</v>
      </c>
      <c r="D151" s="35"/>
      <c r="E151" s="149"/>
      <c r="F151" s="156"/>
      <c r="G151" s="670">
        <v>6</v>
      </c>
      <c r="H151" s="88">
        <f t="shared" si="15"/>
        <v>58</v>
      </c>
      <c r="I151" s="40"/>
      <c r="J151" s="40"/>
      <c r="K151" s="41" t="s">
        <v>26</v>
      </c>
      <c r="L151" s="42" t="str">
        <f t="shared" si="0"/>
        <v/>
      </c>
      <c r="M151" s="658">
        <f t="shared" si="1"/>
        <v>0</v>
      </c>
      <c r="N151" s="659" t="str">
        <f t="shared" si="5"/>
        <v>0</v>
      </c>
      <c r="O151" s="678">
        <v>348</v>
      </c>
      <c r="P151" s="655">
        <f t="shared" si="6"/>
        <v>6</v>
      </c>
      <c r="Q151" s="665">
        <f t="shared" si="4"/>
        <v>0</v>
      </c>
      <c r="R151" s="28"/>
      <c r="S151" s="28"/>
      <c r="T151" s="28"/>
      <c r="U151" s="28"/>
      <c r="V151" s="28"/>
      <c r="W151" s="28"/>
      <c r="X151" s="28"/>
      <c r="Y151" s="28"/>
      <c r="Z151" s="28"/>
    </row>
    <row r="152" spans="1:26" ht="15" customHeight="1">
      <c r="A152" s="111">
        <v>142</v>
      </c>
      <c r="B152" s="48" t="s">
        <v>2443</v>
      </c>
      <c r="C152" s="656" t="s">
        <v>27</v>
      </c>
      <c r="D152" s="35"/>
      <c r="E152" s="149"/>
      <c r="F152" s="156"/>
      <c r="G152" s="670">
        <v>90</v>
      </c>
      <c r="H152" s="88">
        <f t="shared" si="15"/>
        <v>6.8</v>
      </c>
      <c r="I152" s="40"/>
      <c r="J152" s="40"/>
      <c r="K152" s="41" t="s">
        <v>26</v>
      </c>
      <c r="L152" s="42" t="str">
        <f t="shared" si="0"/>
        <v/>
      </c>
      <c r="M152" s="658">
        <f t="shared" si="1"/>
        <v>0</v>
      </c>
      <c r="N152" s="659" t="str">
        <f t="shared" si="5"/>
        <v>0</v>
      </c>
      <c r="O152" s="678">
        <v>612</v>
      </c>
      <c r="P152" s="655">
        <f t="shared" si="6"/>
        <v>90</v>
      </c>
      <c r="Q152" s="665">
        <f t="shared" si="4"/>
        <v>0</v>
      </c>
      <c r="R152" s="28"/>
      <c r="S152" s="28"/>
      <c r="T152" s="28"/>
      <c r="U152" s="28"/>
      <c r="V152" s="28"/>
      <c r="W152" s="28"/>
      <c r="X152" s="28"/>
      <c r="Y152" s="28"/>
      <c r="Z152" s="28"/>
    </row>
    <row r="153" spans="1:26" ht="15" customHeight="1">
      <c r="A153" s="111">
        <v>143</v>
      </c>
      <c r="B153" s="48" t="s">
        <v>2527</v>
      </c>
      <c r="C153" s="656" t="s">
        <v>27</v>
      </c>
      <c r="D153" s="35"/>
      <c r="E153" s="149"/>
      <c r="F153" s="156"/>
      <c r="G153" s="670">
        <v>45</v>
      </c>
      <c r="H153" s="88">
        <f t="shared" si="15"/>
        <v>5</v>
      </c>
      <c r="I153" s="40"/>
      <c r="J153" s="40"/>
      <c r="K153" s="41" t="s">
        <v>26</v>
      </c>
      <c r="L153" s="42" t="str">
        <f t="shared" si="0"/>
        <v/>
      </c>
      <c r="M153" s="658">
        <f t="shared" si="1"/>
        <v>0</v>
      </c>
      <c r="N153" s="659" t="str">
        <f t="shared" si="5"/>
        <v>0</v>
      </c>
      <c r="O153" s="678">
        <v>225</v>
      </c>
      <c r="P153" s="655">
        <f t="shared" si="6"/>
        <v>45</v>
      </c>
      <c r="Q153" s="665">
        <f t="shared" si="4"/>
        <v>0</v>
      </c>
      <c r="R153" s="28"/>
      <c r="S153" s="28"/>
      <c r="T153" s="28"/>
      <c r="U153" s="28"/>
      <c r="V153" s="28"/>
      <c r="W153" s="28"/>
      <c r="X153" s="28"/>
      <c r="Y153" s="28"/>
      <c r="Z153" s="28"/>
    </row>
    <row r="154" spans="1:26" ht="15" customHeight="1">
      <c r="A154" s="111">
        <v>144</v>
      </c>
      <c r="B154" s="48" t="s">
        <v>2607</v>
      </c>
      <c r="C154" s="656" t="s">
        <v>27</v>
      </c>
      <c r="D154" s="35"/>
      <c r="E154" s="149"/>
      <c r="F154" s="156"/>
      <c r="G154" s="670">
        <v>210</v>
      </c>
      <c r="H154" s="88">
        <f t="shared" si="15"/>
        <v>0.48</v>
      </c>
      <c r="I154" s="40"/>
      <c r="J154" s="40"/>
      <c r="K154" s="41" t="s">
        <v>26</v>
      </c>
      <c r="L154" s="42" t="str">
        <f t="shared" si="0"/>
        <v/>
      </c>
      <c r="M154" s="658">
        <f t="shared" si="1"/>
        <v>0</v>
      </c>
      <c r="N154" s="659" t="str">
        <f t="shared" si="5"/>
        <v>0</v>
      </c>
      <c r="O154" s="678">
        <v>100.8</v>
      </c>
      <c r="P154" s="655">
        <f t="shared" si="6"/>
        <v>210</v>
      </c>
      <c r="Q154" s="665">
        <f t="shared" si="4"/>
        <v>0</v>
      </c>
      <c r="R154" s="28"/>
      <c r="S154" s="28"/>
      <c r="T154" s="28"/>
      <c r="U154" s="28"/>
      <c r="V154" s="28"/>
      <c r="W154" s="28"/>
      <c r="X154" s="28"/>
      <c r="Y154" s="28"/>
      <c r="Z154" s="28"/>
    </row>
    <row r="155" spans="1:26" ht="15" customHeight="1">
      <c r="A155" s="111">
        <v>145</v>
      </c>
      <c r="B155" s="48" t="s">
        <v>1529</v>
      </c>
      <c r="C155" s="656" t="s">
        <v>27</v>
      </c>
      <c r="D155" s="35"/>
      <c r="E155" s="132" t="s">
        <v>1530</v>
      </c>
      <c r="F155" s="156"/>
      <c r="G155" s="670">
        <v>11</v>
      </c>
      <c r="H155" s="88" t="str">
        <f t="shared" ca="1" si="15"/>
        <v>#REF!</v>
      </c>
      <c r="I155" s="40"/>
      <c r="J155" s="40"/>
      <c r="K155" s="41" t="s">
        <v>26</v>
      </c>
      <c r="L155" s="42" t="str">
        <f t="shared" si="0"/>
        <v/>
      </c>
      <c r="M155" s="658" t="str">
        <f t="shared" ca="1" si="1"/>
        <v>#REF!</v>
      </c>
      <c r="N155" s="659" t="str">
        <f t="shared" ca="1" si="5"/>
        <v>#REF!</v>
      </c>
      <c r="O155" s="660" t="str">
        <f ca="1">G155*H155</f>
        <v>#REF!</v>
      </c>
      <c r="P155" s="655" t="str">
        <f t="shared" ca="1" si="6"/>
        <v>#REF!</v>
      </c>
      <c r="Q155" s="665" t="str">
        <f t="shared" ca="1" si="4"/>
        <v>#REF!</v>
      </c>
      <c r="R155" s="28"/>
      <c r="S155" s="28"/>
      <c r="T155" s="28"/>
      <c r="U155" s="28"/>
      <c r="V155" s="28"/>
      <c r="W155" s="28"/>
      <c r="X155" s="28"/>
      <c r="Y155" s="28"/>
      <c r="Z155" s="28"/>
    </row>
    <row r="156" spans="1:26" ht="15" customHeight="1">
      <c r="A156" s="111">
        <v>146</v>
      </c>
      <c r="B156" s="48" t="s">
        <v>431</v>
      </c>
      <c r="C156" s="656" t="s">
        <v>27</v>
      </c>
      <c r="D156" s="35"/>
      <c r="E156" s="132" t="s">
        <v>2726</v>
      </c>
      <c r="F156" s="156"/>
      <c r="G156" s="670">
        <v>399</v>
      </c>
      <c r="H156" s="88">
        <f t="shared" si="15"/>
        <v>0.85</v>
      </c>
      <c r="I156" s="40"/>
      <c r="J156" s="40"/>
      <c r="K156" s="41" t="s">
        <v>26</v>
      </c>
      <c r="L156" s="42" t="str">
        <f t="shared" si="0"/>
        <v/>
      </c>
      <c r="M156" s="658">
        <f t="shared" si="1"/>
        <v>0</v>
      </c>
      <c r="N156" s="659" t="str">
        <f t="shared" si="5"/>
        <v>0</v>
      </c>
      <c r="O156" s="678">
        <v>339.15</v>
      </c>
      <c r="P156" s="655">
        <f t="shared" si="6"/>
        <v>399</v>
      </c>
      <c r="Q156" s="665">
        <f t="shared" si="4"/>
        <v>0</v>
      </c>
      <c r="R156" s="28"/>
      <c r="S156" s="28"/>
      <c r="T156" s="28"/>
      <c r="U156" s="28"/>
      <c r="V156" s="28"/>
      <c r="W156" s="28"/>
      <c r="X156" s="28"/>
      <c r="Y156" s="28"/>
      <c r="Z156" s="28"/>
    </row>
    <row r="157" spans="1:26" ht="15" customHeight="1">
      <c r="A157" s="111">
        <v>147</v>
      </c>
      <c r="B157" s="48" t="s">
        <v>581</v>
      </c>
      <c r="C157" s="656" t="s">
        <v>27</v>
      </c>
      <c r="D157" s="35"/>
      <c r="E157" s="132" t="s">
        <v>2727</v>
      </c>
      <c r="F157" s="156"/>
      <c r="G157" s="670">
        <v>200</v>
      </c>
      <c r="H157" s="88">
        <f t="shared" si="15"/>
        <v>0.1</v>
      </c>
      <c r="I157" s="40"/>
      <c r="J157" s="40"/>
      <c r="K157" s="41" t="s">
        <v>26</v>
      </c>
      <c r="L157" s="42" t="str">
        <f t="shared" si="0"/>
        <v/>
      </c>
      <c r="M157" s="658">
        <f t="shared" si="1"/>
        <v>0</v>
      </c>
      <c r="N157" s="659" t="str">
        <f t="shared" si="5"/>
        <v>0</v>
      </c>
      <c r="O157" s="678">
        <v>20</v>
      </c>
      <c r="P157" s="655">
        <f t="shared" si="6"/>
        <v>200</v>
      </c>
      <c r="Q157" s="665">
        <f t="shared" si="4"/>
        <v>0</v>
      </c>
      <c r="R157" s="28"/>
      <c r="S157" s="28"/>
      <c r="T157" s="28"/>
      <c r="U157" s="28"/>
      <c r="V157" s="28"/>
      <c r="W157" s="28"/>
      <c r="X157" s="28"/>
      <c r="Y157" s="28"/>
      <c r="Z157" s="28"/>
    </row>
    <row r="158" spans="1:26" ht="15" customHeight="1">
      <c r="A158" s="111">
        <v>148</v>
      </c>
      <c r="B158" s="48" t="s">
        <v>1862</v>
      </c>
      <c r="C158" s="656" t="s">
        <v>27</v>
      </c>
      <c r="D158" s="35"/>
      <c r="E158" s="132" t="s">
        <v>2727</v>
      </c>
      <c r="F158" s="156"/>
      <c r="G158" s="670">
        <v>190</v>
      </c>
      <c r="H158" s="88">
        <f t="shared" si="15"/>
        <v>0.3</v>
      </c>
      <c r="I158" s="40"/>
      <c r="J158" s="40"/>
      <c r="K158" s="41" t="s">
        <v>26</v>
      </c>
      <c r="L158" s="42" t="str">
        <f t="shared" si="0"/>
        <v/>
      </c>
      <c r="M158" s="658">
        <f t="shared" si="1"/>
        <v>0</v>
      </c>
      <c r="N158" s="659" t="str">
        <f t="shared" si="5"/>
        <v>0</v>
      </c>
      <c r="O158" s="678">
        <v>57</v>
      </c>
      <c r="P158" s="655">
        <f t="shared" si="6"/>
        <v>190</v>
      </c>
      <c r="Q158" s="665">
        <f t="shared" si="4"/>
        <v>0</v>
      </c>
      <c r="R158" s="28"/>
      <c r="S158" s="28"/>
      <c r="T158" s="28"/>
      <c r="U158" s="28"/>
      <c r="V158" s="28"/>
      <c r="W158" s="28"/>
      <c r="X158" s="28"/>
      <c r="Y158" s="28"/>
      <c r="Z158" s="28"/>
    </row>
    <row r="159" spans="1:26" ht="15" customHeight="1">
      <c r="A159" s="111">
        <v>149</v>
      </c>
      <c r="B159" s="48" t="s">
        <v>2388</v>
      </c>
      <c r="C159" s="656" t="s">
        <v>27</v>
      </c>
      <c r="D159" s="35"/>
      <c r="E159" s="132" t="s">
        <v>2389</v>
      </c>
      <c r="F159" s="156"/>
      <c r="G159" s="670">
        <v>71.25</v>
      </c>
      <c r="H159" s="88">
        <f t="shared" si="15"/>
        <v>2.5000701754385966</v>
      </c>
      <c r="I159" s="40"/>
      <c r="J159" s="40"/>
      <c r="K159" s="41" t="s">
        <v>26</v>
      </c>
      <c r="L159" s="42" t="str">
        <f t="shared" si="0"/>
        <v/>
      </c>
      <c r="M159" s="658">
        <f t="shared" si="1"/>
        <v>0</v>
      </c>
      <c r="N159" s="659" t="str">
        <f t="shared" si="5"/>
        <v>0</v>
      </c>
      <c r="O159" s="678">
        <v>178.13</v>
      </c>
      <c r="P159" s="655">
        <f t="shared" si="6"/>
        <v>71.25</v>
      </c>
      <c r="Q159" s="665">
        <f t="shared" si="4"/>
        <v>0</v>
      </c>
      <c r="R159" s="28"/>
      <c r="S159" s="28"/>
      <c r="T159" s="28"/>
      <c r="U159" s="28"/>
      <c r="V159" s="28"/>
      <c r="W159" s="28"/>
      <c r="X159" s="28"/>
      <c r="Y159" s="28"/>
      <c r="Z159" s="28"/>
    </row>
    <row r="160" spans="1:26" ht="15" customHeight="1">
      <c r="A160" s="111">
        <v>150</v>
      </c>
      <c r="B160" s="48" t="s">
        <v>501</v>
      </c>
      <c r="C160" s="656" t="s">
        <v>27</v>
      </c>
      <c r="D160" s="35"/>
      <c r="E160" s="132" t="s">
        <v>509</v>
      </c>
      <c r="F160" s="156"/>
      <c r="G160" s="670">
        <v>55.9</v>
      </c>
      <c r="H160" s="88">
        <f t="shared" si="15"/>
        <v>8</v>
      </c>
      <c r="I160" s="40"/>
      <c r="J160" s="40"/>
      <c r="K160" s="41" t="s">
        <v>26</v>
      </c>
      <c r="L160" s="42" t="str">
        <f t="shared" si="0"/>
        <v/>
      </c>
      <c r="M160" s="658">
        <f t="shared" si="1"/>
        <v>0</v>
      </c>
      <c r="N160" s="659" t="str">
        <f t="shared" si="5"/>
        <v>0</v>
      </c>
      <c r="O160" s="678">
        <v>447.2</v>
      </c>
      <c r="P160" s="655">
        <f t="shared" si="6"/>
        <v>55.9</v>
      </c>
      <c r="Q160" s="665">
        <f t="shared" si="4"/>
        <v>0</v>
      </c>
      <c r="R160" s="28"/>
      <c r="S160" s="28"/>
      <c r="T160" s="28"/>
      <c r="U160" s="28"/>
      <c r="V160" s="28"/>
      <c r="W160" s="28"/>
      <c r="X160" s="28"/>
      <c r="Y160" s="28"/>
      <c r="Z160" s="28"/>
    </row>
    <row r="161" spans="1:26" ht="15" customHeight="1">
      <c r="A161" s="111">
        <v>151</v>
      </c>
      <c r="B161" s="48" t="s">
        <v>87</v>
      </c>
      <c r="C161" s="656" t="s">
        <v>27</v>
      </c>
      <c r="D161" s="35"/>
      <c r="E161" s="132" t="s">
        <v>89</v>
      </c>
      <c r="F161" s="156"/>
      <c r="G161" s="670">
        <v>890</v>
      </c>
      <c r="H161" s="88">
        <f t="shared" si="15"/>
        <v>0.68</v>
      </c>
      <c r="I161" s="40"/>
      <c r="J161" s="40"/>
      <c r="K161" s="41" t="s">
        <v>26</v>
      </c>
      <c r="L161" s="42" t="str">
        <f t="shared" si="0"/>
        <v/>
      </c>
      <c r="M161" s="658">
        <f t="shared" si="1"/>
        <v>0</v>
      </c>
      <c r="N161" s="659" t="str">
        <f t="shared" si="5"/>
        <v>0</v>
      </c>
      <c r="O161" s="678">
        <v>605.20000000000005</v>
      </c>
      <c r="P161" s="655">
        <f t="shared" si="6"/>
        <v>890</v>
      </c>
      <c r="Q161" s="665">
        <f t="shared" si="4"/>
        <v>0</v>
      </c>
      <c r="R161" s="28"/>
      <c r="S161" s="28"/>
      <c r="T161" s="28"/>
      <c r="U161" s="28"/>
      <c r="V161" s="28"/>
      <c r="W161" s="28"/>
      <c r="X161" s="28"/>
      <c r="Y161" s="28"/>
      <c r="Z161" s="28"/>
    </row>
    <row r="162" spans="1:26" ht="15" customHeight="1">
      <c r="A162" s="111">
        <v>152</v>
      </c>
      <c r="B162" s="48" t="s">
        <v>769</v>
      </c>
      <c r="C162" s="656" t="s">
        <v>27</v>
      </c>
      <c r="D162" s="35"/>
      <c r="E162" s="132" t="s">
        <v>770</v>
      </c>
      <c r="F162" s="156"/>
      <c r="G162" s="670">
        <v>1030</v>
      </c>
      <c r="H162" s="88">
        <f t="shared" si="15"/>
        <v>0.16</v>
      </c>
      <c r="I162" s="40"/>
      <c r="J162" s="40"/>
      <c r="K162" s="41" t="s">
        <v>26</v>
      </c>
      <c r="L162" s="42" t="str">
        <f t="shared" si="0"/>
        <v/>
      </c>
      <c r="M162" s="658">
        <f t="shared" si="1"/>
        <v>0</v>
      </c>
      <c r="N162" s="659" t="str">
        <f t="shared" si="5"/>
        <v>0</v>
      </c>
      <c r="O162" s="678">
        <v>164.8</v>
      </c>
      <c r="P162" s="655">
        <f t="shared" si="6"/>
        <v>1030</v>
      </c>
      <c r="Q162" s="665">
        <f t="shared" si="4"/>
        <v>0</v>
      </c>
      <c r="R162" s="28"/>
      <c r="S162" s="28"/>
      <c r="T162" s="28"/>
      <c r="U162" s="28"/>
      <c r="V162" s="28"/>
      <c r="W162" s="28"/>
      <c r="X162" s="28"/>
      <c r="Y162" s="28"/>
      <c r="Z162" s="28"/>
    </row>
    <row r="163" spans="1:26" ht="15" customHeight="1">
      <c r="A163" s="111">
        <v>153</v>
      </c>
      <c r="B163" s="48" t="s">
        <v>719</v>
      </c>
      <c r="C163" s="656" t="s">
        <v>27</v>
      </c>
      <c r="D163" s="35"/>
      <c r="E163" s="132" t="s">
        <v>725</v>
      </c>
      <c r="F163" s="156"/>
      <c r="G163" s="670">
        <v>48.7</v>
      </c>
      <c r="H163" s="88">
        <f t="shared" si="15"/>
        <v>26</v>
      </c>
      <c r="I163" s="40"/>
      <c r="J163" s="40"/>
      <c r="K163" s="41" t="s">
        <v>26</v>
      </c>
      <c r="L163" s="42" t="str">
        <f t="shared" si="0"/>
        <v/>
      </c>
      <c r="M163" s="658">
        <f t="shared" si="1"/>
        <v>0</v>
      </c>
      <c r="N163" s="659" t="str">
        <f t="shared" si="5"/>
        <v>0</v>
      </c>
      <c r="O163" s="678">
        <v>1266.2</v>
      </c>
      <c r="P163" s="655">
        <f t="shared" si="6"/>
        <v>48.7</v>
      </c>
      <c r="Q163" s="665">
        <f t="shared" si="4"/>
        <v>0</v>
      </c>
      <c r="R163" s="28"/>
      <c r="S163" s="28"/>
      <c r="T163" s="28"/>
      <c r="U163" s="28"/>
      <c r="V163" s="28"/>
      <c r="W163" s="28"/>
      <c r="X163" s="28"/>
      <c r="Y163" s="28"/>
      <c r="Z163" s="28"/>
    </row>
    <row r="164" spans="1:26" ht="15" customHeight="1">
      <c r="A164" s="680">
        <v>154</v>
      </c>
      <c r="B164" s="389" t="s">
        <v>1507</v>
      </c>
      <c r="C164" s="656" t="s">
        <v>27</v>
      </c>
      <c r="D164" s="532"/>
      <c r="E164" s="511" t="s">
        <v>1508</v>
      </c>
      <c r="F164" s="688"/>
      <c r="G164" s="681">
        <v>60</v>
      </c>
      <c r="H164" s="88">
        <f t="shared" si="15"/>
        <v>3</v>
      </c>
      <c r="I164" s="516"/>
      <c r="J164" s="516"/>
      <c r="K164" s="517" t="s">
        <v>26</v>
      </c>
      <c r="L164" s="42" t="str">
        <f t="shared" si="0"/>
        <v/>
      </c>
      <c r="M164" s="658">
        <f t="shared" si="1"/>
        <v>0</v>
      </c>
      <c r="N164" s="659" t="str">
        <f t="shared" si="5"/>
        <v>0</v>
      </c>
      <c r="O164" s="682">
        <v>180</v>
      </c>
      <c r="P164" s="683">
        <f t="shared" si="6"/>
        <v>60</v>
      </c>
      <c r="Q164" s="684">
        <f t="shared" si="4"/>
        <v>0</v>
      </c>
      <c r="R164" s="685"/>
      <c r="S164" s="685"/>
      <c r="T164" s="685"/>
      <c r="U164" s="685"/>
      <c r="V164" s="685"/>
      <c r="W164" s="685"/>
      <c r="X164" s="685"/>
      <c r="Y164" s="685"/>
      <c r="Z164" s="685"/>
    </row>
    <row r="165" spans="1:26" ht="15" customHeight="1">
      <c r="A165" s="111">
        <v>156</v>
      </c>
      <c r="B165" s="48" t="s">
        <v>2235</v>
      </c>
      <c r="C165" s="656" t="s">
        <v>27</v>
      </c>
      <c r="D165" s="35"/>
      <c r="E165" s="132" t="s">
        <v>2728</v>
      </c>
      <c r="F165" s="156"/>
      <c r="G165" s="670">
        <v>144</v>
      </c>
      <c r="H165" s="88">
        <f t="shared" si="15"/>
        <v>1</v>
      </c>
      <c r="I165" s="40"/>
      <c r="J165" s="40"/>
      <c r="K165" s="41" t="s">
        <v>26</v>
      </c>
      <c r="L165" s="42" t="str">
        <f t="shared" si="0"/>
        <v/>
      </c>
      <c r="M165" s="658">
        <f t="shared" si="1"/>
        <v>0</v>
      </c>
      <c r="N165" s="659" t="str">
        <f t="shared" si="5"/>
        <v>0</v>
      </c>
      <c r="O165" s="678">
        <v>144</v>
      </c>
      <c r="P165" s="655">
        <f t="shared" si="6"/>
        <v>144</v>
      </c>
      <c r="Q165" s="665">
        <f t="shared" si="4"/>
        <v>0</v>
      </c>
      <c r="R165" s="28"/>
      <c r="S165" s="28"/>
      <c r="T165" s="28"/>
      <c r="U165" s="28"/>
      <c r="V165" s="28"/>
      <c r="W165" s="28"/>
      <c r="X165" s="28"/>
      <c r="Y165" s="28"/>
      <c r="Z165" s="28"/>
    </row>
    <row r="166" spans="1:26" ht="15" customHeight="1">
      <c r="A166" s="111">
        <v>157</v>
      </c>
      <c r="B166" s="374" t="s">
        <v>2134</v>
      </c>
      <c r="C166" s="656" t="s">
        <v>27</v>
      </c>
      <c r="D166" s="35"/>
      <c r="E166" s="374" t="s">
        <v>2729</v>
      </c>
      <c r="F166" s="156"/>
      <c r="G166" s="670">
        <v>165</v>
      </c>
      <c r="H166" s="88">
        <f t="shared" si="15"/>
        <v>1</v>
      </c>
      <c r="I166" s="40"/>
      <c r="J166" s="40"/>
      <c r="K166" s="41" t="s">
        <v>26</v>
      </c>
      <c r="L166" s="42" t="str">
        <f t="shared" si="0"/>
        <v/>
      </c>
      <c r="M166" s="658">
        <f t="shared" si="1"/>
        <v>0</v>
      </c>
      <c r="N166" s="659" t="str">
        <f t="shared" si="5"/>
        <v>0</v>
      </c>
      <c r="O166" s="678">
        <v>165</v>
      </c>
      <c r="P166" s="655">
        <f t="shared" si="6"/>
        <v>165</v>
      </c>
      <c r="Q166" s="665">
        <f t="shared" si="4"/>
        <v>0</v>
      </c>
      <c r="R166" s="28"/>
      <c r="S166" s="28"/>
      <c r="T166" s="28"/>
      <c r="U166" s="28"/>
      <c r="V166" s="28"/>
      <c r="W166" s="28"/>
      <c r="X166" s="28"/>
      <c r="Y166" s="28"/>
      <c r="Z166" s="28"/>
    </row>
    <row r="167" spans="1:26" ht="15" customHeight="1">
      <c r="A167" s="111">
        <v>158</v>
      </c>
      <c r="B167" s="374" t="s">
        <v>545</v>
      </c>
      <c r="C167" s="656" t="s">
        <v>27</v>
      </c>
      <c r="D167" s="35"/>
      <c r="E167" s="374" t="s">
        <v>546</v>
      </c>
      <c r="F167" s="156"/>
      <c r="G167" s="670">
        <v>38</v>
      </c>
      <c r="H167" s="88">
        <f t="shared" si="15"/>
        <v>5</v>
      </c>
      <c r="I167" s="40"/>
      <c r="J167" s="40"/>
      <c r="K167" s="41" t="s">
        <v>26</v>
      </c>
      <c r="L167" s="42" t="str">
        <f t="shared" si="0"/>
        <v/>
      </c>
      <c r="M167" s="658">
        <f t="shared" si="1"/>
        <v>0</v>
      </c>
      <c r="N167" s="659" t="str">
        <f t="shared" si="5"/>
        <v>0</v>
      </c>
      <c r="O167" s="678">
        <v>190</v>
      </c>
      <c r="P167" s="655">
        <f t="shared" si="6"/>
        <v>38</v>
      </c>
      <c r="Q167" s="665">
        <f t="shared" si="4"/>
        <v>0</v>
      </c>
      <c r="R167" s="28"/>
      <c r="S167" s="28"/>
      <c r="T167" s="28"/>
      <c r="U167" s="28"/>
      <c r="V167" s="28"/>
      <c r="W167" s="28"/>
      <c r="X167" s="28"/>
      <c r="Y167" s="28"/>
      <c r="Z167" s="28"/>
    </row>
    <row r="168" spans="1:26" ht="15" customHeight="1">
      <c r="A168" s="111">
        <v>159</v>
      </c>
      <c r="B168" s="374" t="s">
        <v>554</v>
      </c>
      <c r="C168" s="656" t="s">
        <v>27</v>
      </c>
      <c r="D168" s="35"/>
      <c r="E168" s="374" t="s">
        <v>2730</v>
      </c>
      <c r="F168" s="156"/>
      <c r="G168" s="670">
        <v>180</v>
      </c>
      <c r="H168" s="88">
        <f t="shared" si="15"/>
        <v>0.3</v>
      </c>
      <c r="I168" s="40"/>
      <c r="J168" s="40"/>
      <c r="K168" s="41" t="s">
        <v>26</v>
      </c>
      <c r="L168" s="42" t="str">
        <f t="shared" si="0"/>
        <v/>
      </c>
      <c r="M168" s="658">
        <f t="shared" si="1"/>
        <v>0</v>
      </c>
      <c r="N168" s="659" t="str">
        <f t="shared" si="5"/>
        <v>0</v>
      </c>
      <c r="O168" s="678">
        <v>54</v>
      </c>
      <c r="P168" s="655">
        <f t="shared" si="6"/>
        <v>180</v>
      </c>
      <c r="Q168" s="665">
        <f t="shared" si="4"/>
        <v>0</v>
      </c>
      <c r="R168" s="28"/>
      <c r="S168" s="28"/>
      <c r="T168" s="28"/>
      <c r="U168" s="28"/>
      <c r="V168" s="28"/>
      <c r="W168" s="28"/>
      <c r="X168" s="28"/>
      <c r="Y168" s="28"/>
      <c r="Z168" s="28"/>
    </row>
    <row r="169" spans="1:26" ht="15" customHeight="1">
      <c r="A169" s="111">
        <v>160</v>
      </c>
      <c r="B169" s="374" t="s">
        <v>1954</v>
      </c>
      <c r="C169" s="656" t="s">
        <v>27</v>
      </c>
      <c r="D169" s="35"/>
      <c r="E169" s="374" t="s">
        <v>1955</v>
      </c>
      <c r="F169" s="156"/>
      <c r="G169" s="670">
        <v>55</v>
      </c>
      <c r="H169" s="88">
        <f t="shared" si="15"/>
        <v>1</v>
      </c>
      <c r="I169" s="40"/>
      <c r="J169" s="40"/>
      <c r="K169" s="41" t="s">
        <v>26</v>
      </c>
      <c r="L169" s="42" t="str">
        <f t="shared" si="0"/>
        <v/>
      </c>
      <c r="M169" s="658">
        <f t="shared" si="1"/>
        <v>0</v>
      </c>
      <c r="N169" s="659" t="str">
        <f t="shared" si="5"/>
        <v>0</v>
      </c>
      <c r="O169" s="678">
        <v>55</v>
      </c>
      <c r="P169" s="655">
        <f t="shared" si="6"/>
        <v>55</v>
      </c>
      <c r="Q169" s="665">
        <f t="shared" si="4"/>
        <v>0</v>
      </c>
      <c r="R169" s="28"/>
      <c r="S169" s="28"/>
      <c r="T169" s="28"/>
      <c r="U169" s="28"/>
      <c r="V169" s="28"/>
      <c r="W169" s="28"/>
      <c r="X169" s="28"/>
      <c r="Y169" s="28"/>
      <c r="Z169" s="28"/>
    </row>
    <row r="170" spans="1:26" ht="15" customHeight="1">
      <c r="A170" s="111">
        <v>161</v>
      </c>
      <c r="B170" s="374" t="s">
        <v>1242</v>
      </c>
      <c r="C170" s="656" t="s">
        <v>27</v>
      </c>
      <c r="D170" s="35"/>
      <c r="E170" s="374" t="s">
        <v>2731</v>
      </c>
      <c r="F170" s="156"/>
      <c r="G170" s="670">
        <v>285</v>
      </c>
      <c r="H170" s="88">
        <f t="shared" si="15"/>
        <v>2</v>
      </c>
      <c r="I170" s="40"/>
      <c r="J170" s="40"/>
      <c r="K170" s="41"/>
      <c r="L170" s="42" t="str">
        <f t="shared" si="0"/>
        <v/>
      </c>
      <c r="M170" s="658">
        <f t="shared" si="1"/>
        <v>0</v>
      </c>
      <c r="N170" s="659" t="str">
        <f t="shared" si="5"/>
        <v>0</v>
      </c>
      <c r="O170" s="678">
        <v>570</v>
      </c>
      <c r="P170" s="655"/>
      <c r="Q170" s="665"/>
      <c r="R170" s="28"/>
      <c r="S170" s="28"/>
      <c r="T170" s="28"/>
      <c r="U170" s="28"/>
      <c r="V170" s="28"/>
      <c r="W170" s="28"/>
      <c r="X170" s="28"/>
      <c r="Y170" s="28"/>
      <c r="Z170" s="28"/>
    </row>
    <row r="171" spans="1:26" ht="15" customHeight="1">
      <c r="A171" s="111">
        <v>162</v>
      </c>
      <c r="B171" s="374" t="s">
        <v>1494</v>
      </c>
      <c r="C171" s="656" t="s">
        <v>27</v>
      </c>
      <c r="D171" s="35"/>
      <c r="E171" s="374" t="s">
        <v>1496</v>
      </c>
      <c r="F171" s="156"/>
      <c r="G171" s="670">
        <v>50</v>
      </c>
      <c r="H171" s="88">
        <f t="shared" si="15"/>
        <v>5.625</v>
      </c>
      <c r="I171" s="40"/>
      <c r="J171" s="40"/>
      <c r="K171" s="41"/>
      <c r="L171" s="42" t="str">
        <f t="shared" si="0"/>
        <v/>
      </c>
      <c r="M171" s="658">
        <f t="shared" si="1"/>
        <v>0</v>
      </c>
      <c r="N171" s="659" t="str">
        <f t="shared" si="5"/>
        <v>0</v>
      </c>
      <c r="O171" s="678">
        <v>281.25</v>
      </c>
      <c r="P171" s="655"/>
      <c r="Q171" s="665"/>
      <c r="R171" s="28"/>
      <c r="S171" s="28"/>
      <c r="T171" s="28"/>
      <c r="U171" s="28"/>
      <c r="V171" s="28"/>
      <c r="W171" s="28"/>
      <c r="X171" s="28"/>
      <c r="Y171" s="28"/>
      <c r="Z171" s="28"/>
    </row>
    <row r="172" spans="1:26" ht="15" customHeight="1">
      <c r="A172" s="111">
        <v>163</v>
      </c>
      <c r="B172" s="374" t="s">
        <v>1844</v>
      </c>
      <c r="C172" s="656" t="s">
        <v>27</v>
      </c>
      <c r="D172" s="35"/>
      <c r="E172" s="374" t="s">
        <v>2732</v>
      </c>
      <c r="F172" s="156"/>
      <c r="G172" s="670">
        <v>45</v>
      </c>
      <c r="H172" s="88">
        <f t="shared" si="15"/>
        <v>7</v>
      </c>
      <c r="I172" s="40"/>
      <c r="J172" s="40"/>
      <c r="K172" s="41"/>
      <c r="L172" s="42" t="str">
        <f t="shared" si="0"/>
        <v/>
      </c>
      <c r="M172" s="658">
        <f t="shared" si="1"/>
        <v>0</v>
      </c>
      <c r="N172" s="659" t="str">
        <f t="shared" si="5"/>
        <v>0</v>
      </c>
      <c r="O172" s="678">
        <v>315</v>
      </c>
      <c r="P172" s="655"/>
      <c r="Q172" s="665"/>
      <c r="R172" s="28"/>
      <c r="S172" s="28"/>
      <c r="T172" s="28"/>
      <c r="U172" s="28"/>
      <c r="V172" s="28"/>
      <c r="W172" s="28"/>
      <c r="X172" s="28"/>
      <c r="Y172" s="28"/>
      <c r="Z172" s="28"/>
    </row>
    <row r="173" spans="1:26" ht="15" customHeight="1">
      <c r="A173" s="111">
        <v>164</v>
      </c>
      <c r="B173" s="374" t="s">
        <v>1859</v>
      </c>
      <c r="C173" s="656" t="s">
        <v>27</v>
      </c>
      <c r="D173" s="35"/>
      <c r="E173" s="374" t="s">
        <v>2732</v>
      </c>
      <c r="F173" s="156"/>
      <c r="G173" s="670">
        <v>100</v>
      </c>
      <c r="H173" s="88">
        <f t="shared" si="15"/>
        <v>3</v>
      </c>
      <c r="I173" s="40"/>
      <c r="J173" s="40"/>
      <c r="K173" s="41"/>
      <c r="L173" s="42" t="str">
        <f t="shared" si="0"/>
        <v/>
      </c>
      <c r="M173" s="658">
        <f t="shared" si="1"/>
        <v>0</v>
      </c>
      <c r="N173" s="659" t="str">
        <f t="shared" si="5"/>
        <v>0</v>
      </c>
      <c r="O173" s="678">
        <v>300</v>
      </c>
      <c r="P173" s="655"/>
      <c r="Q173" s="665"/>
      <c r="R173" s="28"/>
      <c r="S173" s="28"/>
      <c r="T173" s="28"/>
      <c r="U173" s="28"/>
      <c r="V173" s="28"/>
      <c r="W173" s="28"/>
      <c r="X173" s="28"/>
      <c r="Y173" s="28"/>
      <c r="Z173" s="28"/>
    </row>
    <row r="174" spans="1:26" ht="15" customHeight="1">
      <c r="A174" s="111">
        <v>165</v>
      </c>
      <c r="B174" s="374" t="s">
        <v>1846</v>
      </c>
      <c r="C174" s="656" t="s">
        <v>27</v>
      </c>
      <c r="D174" s="35"/>
      <c r="E174" s="374" t="s">
        <v>2732</v>
      </c>
      <c r="F174" s="156"/>
      <c r="G174" s="670">
        <v>75</v>
      </c>
      <c r="H174" s="88">
        <f t="shared" si="15"/>
        <v>1</v>
      </c>
      <c r="I174" s="40"/>
      <c r="J174" s="40"/>
      <c r="K174" s="41"/>
      <c r="L174" s="42" t="str">
        <f t="shared" si="0"/>
        <v/>
      </c>
      <c r="M174" s="658">
        <f t="shared" si="1"/>
        <v>0</v>
      </c>
      <c r="N174" s="659" t="str">
        <f t="shared" si="5"/>
        <v>0</v>
      </c>
      <c r="O174" s="678">
        <v>75</v>
      </c>
      <c r="P174" s="655"/>
      <c r="Q174" s="665"/>
      <c r="R174" s="28"/>
      <c r="S174" s="28"/>
      <c r="T174" s="28"/>
      <c r="U174" s="28"/>
      <c r="V174" s="28"/>
      <c r="W174" s="28"/>
      <c r="X174" s="28"/>
      <c r="Y174" s="28"/>
      <c r="Z174" s="28"/>
    </row>
    <row r="175" spans="1:26" ht="15" customHeight="1">
      <c r="A175" s="111">
        <v>166</v>
      </c>
      <c r="B175" s="374" t="s">
        <v>2479</v>
      </c>
      <c r="C175" s="656" t="s">
        <v>27</v>
      </c>
      <c r="D175" s="35"/>
      <c r="E175" s="374" t="s">
        <v>2733</v>
      </c>
      <c r="F175" s="156"/>
      <c r="G175" s="670">
        <v>85</v>
      </c>
      <c r="H175" s="88">
        <f t="shared" si="15"/>
        <v>1</v>
      </c>
      <c r="I175" s="40"/>
      <c r="J175" s="40"/>
      <c r="K175" s="41"/>
      <c r="L175" s="42" t="str">
        <f t="shared" si="0"/>
        <v/>
      </c>
      <c r="M175" s="658">
        <f t="shared" si="1"/>
        <v>0</v>
      </c>
      <c r="N175" s="659" t="str">
        <f t="shared" si="5"/>
        <v>0</v>
      </c>
      <c r="O175" s="678">
        <v>85</v>
      </c>
      <c r="P175" s="655"/>
      <c r="Q175" s="665"/>
      <c r="R175" s="28"/>
      <c r="S175" s="28"/>
      <c r="T175" s="28"/>
      <c r="U175" s="28"/>
      <c r="V175" s="28"/>
      <c r="W175" s="28"/>
      <c r="X175" s="28"/>
      <c r="Y175" s="28"/>
      <c r="Z175" s="28"/>
    </row>
    <row r="176" spans="1:26" ht="15" customHeight="1">
      <c r="A176" s="111">
        <v>167</v>
      </c>
      <c r="B176" s="374" t="s">
        <v>1710</v>
      </c>
      <c r="C176" s="656" t="s">
        <v>27</v>
      </c>
      <c r="D176" s="35"/>
      <c r="E176" s="374" t="s">
        <v>2734</v>
      </c>
      <c r="F176" s="156"/>
      <c r="G176" s="670">
        <v>19.100000000000001</v>
      </c>
      <c r="H176" s="88">
        <f t="shared" si="15"/>
        <v>2</v>
      </c>
      <c r="I176" s="40"/>
      <c r="J176" s="40"/>
      <c r="K176" s="41"/>
      <c r="L176" s="42" t="str">
        <f t="shared" si="0"/>
        <v/>
      </c>
      <c r="M176" s="658">
        <f t="shared" si="1"/>
        <v>0</v>
      </c>
      <c r="N176" s="659" t="str">
        <f t="shared" si="5"/>
        <v>0</v>
      </c>
      <c r="O176" s="678">
        <v>38.200000000000003</v>
      </c>
      <c r="P176" s="655"/>
      <c r="Q176" s="665"/>
      <c r="R176" s="28"/>
      <c r="S176" s="28"/>
      <c r="T176" s="28"/>
      <c r="U176" s="28"/>
      <c r="V176" s="28"/>
      <c r="W176" s="28"/>
      <c r="X176" s="28"/>
      <c r="Y176" s="28"/>
      <c r="Z176" s="28"/>
    </row>
    <row r="177" spans="1:26" ht="15" customHeight="1">
      <c r="A177" s="111">
        <v>168</v>
      </c>
      <c r="B177" s="374" t="s">
        <v>1710</v>
      </c>
      <c r="C177" s="656" t="s">
        <v>27</v>
      </c>
      <c r="D177" s="35"/>
      <c r="E177" s="374" t="s">
        <v>2735</v>
      </c>
      <c r="F177" s="156"/>
      <c r="G177" s="670">
        <v>22.3</v>
      </c>
      <c r="H177" s="88">
        <f t="shared" si="15"/>
        <v>2</v>
      </c>
      <c r="I177" s="40"/>
      <c r="J177" s="40"/>
      <c r="K177" s="41"/>
      <c r="L177" s="42" t="str">
        <f t="shared" si="0"/>
        <v/>
      </c>
      <c r="M177" s="658">
        <f t="shared" si="1"/>
        <v>0</v>
      </c>
      <c r="N177" s="659" t="str">
        <f t="shared" si="5"/>
        <v>0</v>
      </c>
      <c r="O177" s="678">
        <v>44.6</v>
      </c>
      <c r="P177" s="655"/>
      <c r="Q177" s="665"/>
      <c r="R177" s="28"/>
      <c r="S177" s="28"/>
      <c r="T177" s="28"/>
      <c r="U177" s="28"/>
      <c r="V177" s="28"/>
      <c r="W177" s="28"/>
      <c r="X177" s="28"/>
      <c r="Y177" s="28"/>
      <c r="Z177" s="28"/>
    </row>
    <row r="178" spans="1:26" ht="15" customHeight="1">
      <c r="A178" s="111">
        <v>169</v>
      </c>
      <c r="B178" s="374" t="s">
        <v>1824</v>
      </c>
      <c r="C178" s="656" t="s">
        <v>27</v>
      </c>
      <c r="D178" s="35"/>
      <c r="E178" s="374" t="s">
        <v>2736</v>
      </c>
      <c r="F178" s="156"/>
      <c r="G178" s="670">
        <v>26</v>
      </c>
      <c r="H178" s="88">
        <f t="shared" si="15"/>
        <v>5.75</v>
      </c>
      <c r="I178" s="40"/>
      <c r="J178" s="40"/>
      <c r="K178" s="41"/>
      <c r="L178" s="42" t="str">
        <f t="shared" si="0"/>
        <v/>
      </c>
      <c r="M178" s="658">
        <f t="shared" si="1"/>
        <v>0</v>
      </c>
      <c r="N178" s="659" t="str">
        <f t="shared" si="5"/>
        <v>0</v>
      </c>
      <c r="O178" s="678">
        <v>149.5</v>
      </c>
      <c r="P178" s="655"/>
      <c r="Q178" s="665"/>
      <c r="R178" s="28"/>
      <c r="S178" s="28"/>
      <c r="T178" s="28"/>
      <c r="U178" s="28"/>
      <c r="V178" s="28"/>
      <c r="W178" s="28"/>
      <c r="X178" s="28"/>
      <c r="Y178" s="28"/>
      <c r="Z178" s="28"/>
    </row>
    <row r="179" spans="1:26" ht="15" customHeight="1">
      <c r="A179" s="111"/>
      <c r="B179" s="48"/>
      <c r="C179" s="48"/>
      <c r="D179" s="35"/>
      <c r="E179" s="149"/>
      <c r="F179" s="156"/>
      <c r="G179" s="670"/>
      <c r="H179" s="88"/>
      <c r="I179" s="40"/>
      <c r="J179" s="40"/>
      <c r="K179" s="41"/>
      <c r="L179" s="42"/>
      <c r="M179" s="658"/>
      <c r="N179" s="689"/>
      <c r="O179" s="660"/>
      <c r="P179" s="655"/>
      <c r="Q179" s="665"/>
      <c r="R179" s="28"/>
      <c r="S179" s="28"/>
      <c r="T179" s="28"/>
      <c r="U179" s="28"/>
      <c r="V179" s="28"/>
      <c r="W179" s="28"/>
      <c r="X179" s="28"/>
      <c r="Y179" s="28"/>
      <c r="Z179" s="28"/>
    </row>
    <row r="180" spans="1:26" ht="15" customHeight="1">
      <c r="A180" s="111"/>
      <c r="B180" s="48"/>
      <c r="C180" s="48"/>
      <c r="D180" s="35"/>
      <c r="E180" s="149"/>
      <c r="F180" s="156"/>
      <c r="G180" s="670"/>
      <c r="H180" s="88"/>
      <c r="I180" s="40"/>
      <c r="J180" s="40"/>
      <c r="K180" s="41"/>
      <c r="L180" s="42"/>
      <c r="M180" s="658"/>
      <c r="N180" s="689"/>
      <c r="O180" s="660"/>
      <c r="P180" s="655"/>
      <c r="Q180" s="665"/>
      <c r="R180" s="28"/>
      <c r="S180" s="28"/>
      <c r="T180" s="28"/>
      <c r="U180" s="28"/>
      <c r="V180" s="28"/>
      <c r="W180" s="28"/>
      <c r="X180" s="28"/>
      <c r="Y180" s="28"/>
      <c r="Z180" s="28"/>
    </row>
    <row r="181" spans="1:26" ht="15" customHeight="1">
      <c r="A181" s="111"/>
      <c r="B181" s="48"/>
      <c r="C181" s="48"/>
      <c r="D181" s="35"/>
      <c r="E181" s="149"/>
      <c r="F181" s="156"/>
      <c r="G181" s="670"/>
      <c r="H181" s="88"/>
      <c r="I181" s="40"/>
      <c r="J181" s="40"/>
      <c r="K181" s="41"/>
      <c r="L181" s="42"/>
      <c r="M181" s="658"/>
      <c r="N181" s="689"/>
      <c r="O181" s="660"/>
      <c r="P181" s="655"/>
      <c r="Q181" s="665"/>
      <c r="R181" s="28"/>
      <c r="S181" s="28"/>
      <c r="T181" s="28"/>
      <c r="U181" s="28"/>
      <c r="V181" s="28"/>
      <c r="W181" s="28"/>
      <c r="X181" s="28"/>
      <c r="Y181" s="28"/>
      <c r="Z181" s="28"/>
    </row>
    <row r="182" spans="1:26" ht="15" customHeight="1">
      <c r="A182" s="111"/>
      <c r="B182" s="48"/>
      <c r="C182" s="48"/>
      <c r="D182" s="35"/>
      <c r="E182" s="149"/>
      <c r="F182" s="156"/>
      <c r="G182" s="670"/>
      <c r="H182" s="88"/>
      <c r="I182" s="40"/>
      <c r="J182" s="40"/>
      <c r="K182" s="41"/>
      <c r="L182" s="42"/>
      <c r="M182" s="658"/>
      <c r="N182" s="689"/>
      <c r="O182" s="660"/>
      <c r="P182" s="655"/>
      <c r="Q182" s="665"/>
      <c r="R182" s="28"/>
      <c r="S182" s="28"/>
      <c r="T182" s="28"/>
      <c r="U182" s="28"/>
      <c r="V182" s="28"/>
      <c r="W182" s="28"/>
      <c r="X182" s="28"/>
      <c r="Y182" s="28"/>
      <c r="Z182" s="28"/>
    </row>
    <row r="183" spans="1:26" ht="15" customHeight="1">
      <c r="A183" s="111"/>
      <c r="B183" s="48"/>
      <c r="C183" s="48"/>
      <c r="D183" s="35"/>
      <c r="E183" s="149"/>
      <c r="F183" s="156"/>
      <c r="G183" s="670"/>
      <c r="H183" s="88"/>
      <c r="I183" s="40"/>
      <c r="J183" s="40"/>
      <c r="K183" s="41"/>
      <c r="L183" s="42"/>
      <c r="M183" s="658"/>
      <c r="N183" s="689"/>
      <c r="O183" s="660"/>
      <c r="P183" s="655"/>
      <c r="Q183" s="665"/>
      <c r="R183" s="28"/>
      <c r="S183" s="28"/>
      <c r="T183" s="28"/>
      <c r="U183" s="28"/>
      <c r="V183" s="28"/>
      <c r="W183" s="28"/>
      <c r="X183" s="28"/>
      <c r="Y183" s="28"/>
      <c r="Z183" s="28"/>
    </row>
    <row r="184" spans="1:26" ht="15" customHeight="1">
      <c r="A184" s="111"/>
      <c r="B184" s="48"/>
      <c r="C184" s="48"/>
      <c r="D184" s="35"/>
      <c r="E184" s="149"/>
      <c r="F184" s="156"/>
      <c r="G184" s="670"/>
      <c r="H184" s="88"/>
      <c r="I184" s="40"/>
      <c r="J184" s="40"/>
      <c r="K184" s="41"/>
      <c r="L184" s="42"/>
      <c r="M184" s="658"/>
      <c r="N184" s="689"/>
      <c r="O184" s="660"/>
      <c r="P184" s="655"/>
      <c r="Q184" s="665"/>
      <c r="R184" s="28"/>
      <c r="S184" s="28"/>
      <c r="T184" s="28"/>
      <c r="U184" s="28"/>
      <c r="V184" s="28"/>
      <c r="W184" s="28"/>
      <c r="X184" s="28"/>
      <c r="Y184" s="28"/>
      <c r="Z184" s="28"/>
    </row>
    <row r="185" spans="1:26" ht="15" customHeight="1">
      <c r="A185" s="111"/>
      <c r="B185" s="48"/>
      <c r="C185" s="48"/>
      <c r="D185" s="35"/>
      <c r="E185" s="149"/>
      <c r="F185" s="156"/>
      <c r="G185" s="670"/>
      <c r="H185" s="88"/>
      <c r="I185" s="40"/>
      <c r="J185" s="40"/>
      <c r="K185" s="41"/>
      <c r="L185" s="42"/>
      <c r="M185" s="658"/>
      <c r="N185" s="689"/>
      <c r="O185" s="660"/>
      <c r="P185" s="655"/>
      <c r="Q185" s="665"/>
      <c r="R185" s="28"/>
      <c r="S185" s="28"/>
      <c r="T185" s="28"/>
      <c r="U185" s="28"/>
      <c r="V185" s="28"/>
      <c r="W185" s="28"/>
      <c r="X185" s="28"/>
      <c r="Y185" s="28"/>
      <c r="Z185" s="28"/>
    </row>
    <row r="186" spans="1:26" ht="15" customHeight="1">
      <c r="A186" s="111"/>
      <c r="B186" s="48"/>
      <c r="C186" s="48"/>
      <c r="D186" s="35"/>
      <c r="E186" s="149"/>
      <c r="F186" s="156"/>
      <c r="G186" s="670"/>
      <c r="H186" s="88"/>
      <c r="I186" s="40"/>
      <c r="J186" s="40"/>
      <c r="K186" s="41"/>
      <c r="L186" s="42"/>
      <c r="M186" s="658"/>
      <c r="N186" s="689"/>
      <c r="O186" s="660"/>
      <c r="P186" s="655"/>
      <c r="Q186" s="665"/>
      <c r="R186" s="28"/>
      <c r="S186" s="28"/>
      <c r="T186" s="28"/>
      <c r="U186" s="28"/>
      <c r="V186" s="28"/>
      <c r="W186" s="28"/>
      <c r="X186" s="28"/>
      <c r="Y186" s="28"/>
      <c r="Z186" s="28"/>
    </row>
    <row r="187" spans="1:26" ht="15" customHeight="1">
      <c r="A187" s="111"/>
      <c r="B187" s="48"/>
      <c r="C187" s="48"/>
      <c r="D187" s="35"/>
      <c r="E187" s="149"/>
      <c r="F187" s="156"/>
      <c r="G187" s="670"/>
      <c r="H187" s="88"/>
      <c r="I187" s="40"/>
      <c r="J187" s="40"/>
      <c r="K187" s="41"/>
      <c r="L187" s="42"/>
      <c r="M187" s="658"/>
      <c r="N187" s="689"/>
      <c r="O187" s="660"/>
      <c r="P187" s="655"/>
      <c r="Q187" s="665"/>
      <c r="R187" s="28"/>
      <c r="S187" s="28"/>
      <c r="T187" s="28"/>
      <c r="U187" s="28"/>
      <c r="V187" s="28"/>
      <c r="W187" s="28"/>
      <c r="X187" s="28"/>
      <c r="Y187" s="28"/>
      <c r="Z187" s="28"/>
    </row>
    <row r="188" spans="1:26" ht="15" customHeight="1">
      <c r="A188" s="111"/>
      <c r="B188" s="48"/>
      <c r="C188" s="48"/>
      <c r="D188" s="35"/>
      <c r="E188" s="149"/>
      <c r="F188" s="156"/>
      <c r="G188" s="670"/>
      <c r="H188" s="88"/>
      <c r="I188" s="40"/>
      <c r="J188" s="40"/>
      <c r="K188" s="41"/>
      <c r="L188" s="42"/>
      <c r="M188" s="658"/>
      <c r="N188" s="689"/>
      <c r="O188" s="660"/>
      <c r="P188" s="655"/>
      <c r="Q188" s="665"/>
      <c r="R188" s="28"/>
      <c r="S188" s="28"/>
      <c r="T188" s="28"/>
      <c r="U188" s="28"/>
      <c r="V188" s="28"/>
      <c r="W188" s="28"/>
      <c r="X188" s="28"/>
      <c r="Y188" s="28"/>
      <c r="Z188" s="28"/>
    </row>
    <row r="189" spans="1:26" ht="15" customHeight="1">
      <c r="A189" s="111"/>
      <c r="B189" s="48"/>
      <c r="C189" s="48"/>
      <c r="D189" s="35"/>
      <c r="E189" s="149"/>
      <c r="F189" s="156"/>
      <c r="G189" s="670"/>
      <c r="H189" s="88"/>
      <c r="I189" s="40"/>
      <c r="J189" s="40"/>
      <c r="K189" s="41"/>
      <c r="L189" s="42"/>
      <c r="M189" s="658"/>
      <c r="N189" s="689"/>
      <c r="O189" s="660"/>
      <c r="P189" s="655"/>
      <c r="Q189" s="665"/>
      <c r="R189" s="28"/>
      <c r="S189" s="28"/>
      <c r="T189" s="28"/>
      <c r="U189" s="28"/>
      <c r="V189" s="28"/>
      <c r="W189" s="28"/>
      <c r="X189" s="28"/>
      <c r="Y189" s="28"/>
      <c r="Z189" s="28"/>
    </row>
    <row r="190" spans="1:26" ht="15" customHeight="1">
      <c r="A190" s="111"/>
      <c r="B190" s="48"/>
      <c r="C190" s="48"/>
      <c r="D190" s="35"/>
      <c r="E190" s="149"/>
      <c r="F190" s="156"/>
      <c r="G190" s="670"/>
      <c r="H190" s="88"/>
      <c r="I190" s="40"/>
      <c r="J190" s="40"/>
      <c r="K190" s="41"/>
      <c r="L190" s="42"/>
      <c r="M190" s="658"/>
      <c r="N190" s="689"/>
      <c r="O190" s="660"/>
      <c r="P190" s="655"/>
      <c r="Q190" s="665"/>
      <c r="R190" s="28"/>
      <c r="S190" s="28"/>
      <c r="T190" s="28"/>
      <c r="U190" s="28"/>
      <c r="V190" s="28"/>
      <c r="W190" s="28"/>
      <c r="X190" s="28"/>
      <c r="Y190" s="28"/>
      <c r="Z190" s="28"/>
    </row>
    <row r="191" spans="1:26" ht="15" customHeight="1">
      <c r="A191" s="111"/>
      <c r="B191" s="48"/>
      <c r="C191" s="48"/>
      <c r="D191" s="35"/>
      <c r="E191" s="149"/>
      <c r="F191" s="156"/>
      <c r="G191" s="670"/>
      <c r="H191" s="88"/>
      <c r="I191" s="40"/>
      <c r="J191" s="40"/>
      <c r="K191" s="41"/>
      <c r="L191" s="42"/>
      <c r="M191" s="658"/>
      <c r="N191" s="689"/>
      <c r="O191" s="660"/>
      <c r="P191" s="655"/>
      <c r="Q191" s="665"/>
      <c r="R191" s="28"/>
      <c r="S191" s="28"/>
      <c r="T191" s="28"/>
      <c r="U191" s="28"/>
      <c r="V191" s="28"/>
      <c r="W191" s="28"/>
      <c r="X191" s="28"/>
      <c r="Y191" s="28"/>
      <c r="Z191" s="28"/>
    </row>
    <row r="192" spans="1:26" ht="15" customHeight="1">
      <c r="A192" s="111"/>
      <c r="B192" s="48"/>
      <c r="C192" s="48"/>
      <c r="D192" s="35"/>
      <c r="E192" s="149"/>
      <c r="F192" s="156"/>
      <c r="G192" s="670"/>
      <c r="H192" s="88"/>
      <c r="I192" s="40"/>
      <c r="J192" s="40"/>
      <c r="K192" s="41"/>
      <c r="L192" s="42"/>
      <c r="M192" s="658"/>
      <c r="N192" s="689"/>
      <c r="O192" s="660"/>
      <c r="P192" s="655"/>
      <c r="Q192" s="665"/>
      <c r="R192" s="28"/>
      <c r="S192" s="28"/>
      <c r="T192" s="28"/>
      <c r="U192" s="28"/>
      <c r="V192" s="28"/>
      <c r="W192" s="28"/>
      <c r="X192" s="28"/>
      <c r="Y192" s="28"/>
      <c r="Z192" s="28"/>
    </row>
    <row r="193" spans="1:26" ht="15" customHeight="1">
      <c r="A193" s="111"/>
      <c r="B193" s="48"/>
      <c r="C193" s="48"/>
      <c r="D193" s="35"/>
      <c r="E193" s="149"/>
      <c r="F193" s="156"/>
      <c r="G193" s="670"/>
      <c r="H193" s="88"/>
      <c r="I193" s="40"/>
      <c r="J193" s="40"/>
      <c r="K193" s="41"/>
      <c r="L193" s="42"/>
      <c r="M193" s="658"/>
      <c r="N193" s="689"/>
      <c r="O193" s="660"/>
      <c r="P193" s="655"/>
      <c r="Q193" s="665"/>
      <c r="R193" s="28"/>
      <c r="S193" s="28"/>
      <c r="T193" s="28"/>
      <c r="U193" s="28"/>
      <c r="V193" s="28"/>
      <c r="W193" s="28"/>
      <c r="X193" s="28"/>
      <c r="Y193" s="28"/>
      <c r="Z193" s="28"/>
    </row>
    <row r="194" spans="1:26" ht="15" customHeight="1">
      <c r="A194" s="111"/>
      <c r="B194" s="48"/>
      <c r="C194" s="48"/>
      <c r="D194" s="35"/>
      <c r="E194" s="149"/>
      <c r="F194" s="156"/>
      <c r="G194" s="670"/>
      <c r="H194" s="88"/>
      <c r="I194" s="40"/>
      <c r="J194" s="40"/>
      <c r="K194" s="41"/>
      <c r="L194" s="42"/>
      <c r="M194" s="658"/>
      <c r="N194" s="689"/>
      <c r="O194" s="660"/>
      <c r="P194" s="655"/>
      <c r="Q194" s="665"/>
      <c r="R194" s="28"/>
      <c r="S194" s="28"/>
      <c r="T194" s="28"/>
      <c r="U194" s="28"/>
      <c r="V194" s="28"/>
      <c r="W194" s="28"/>
      <c r="X194" s="28"/>
      <c r="Y194" s="28"/>
      <c r="Z194" s="28"/>
    </row>
    <row r="195" spans="1:26" ht="15" customHeight="1">
      <c r="A195" s="111"/>
      <c r="B195" s="48"/>
      <c r="C195" s="48"/>
      <c r="D195" s="35"/>
      <c r="E195" s="149"/>
      <c r="F195" s="156"/>
      <c r="G195" s="670"/>
      <c r="H195" s="88"/>
      <c r="I195" s="40"/>
      <c r="J195" s="40"/>
      <c r="K195" s="41"/>
      <c r="L195" s="42"/>
      <c r="M195" s="658"/>
      <c r="N195" s="689"/>
      <c r="O195" s="660"/>
      <c r="P195" s="655"/>
      <c r="Q195" s="665"/>
      <c r="R195" s="28"/>
      <c r="S195" s="28"/>
      <c r="T195" s="28"/>
      <c r="U195" s="28"/>
      <c r="V195" s="28"/>
      <c r="W195" s="28"/>
      <c r="X195" s="28"/>
      <c r="Y195" s="28"/>
      <c r="Z195" s="28"/>
    </row>
    <row r="196" spans="1:26" ht="15" customHeight="1">
      <c r="A196" s="111"/>
      <c r="B196" s="48"/>
      <c r="C196" s="48"/>
      <c r="D196" s="35"/>
      <c r="E196" s="149"/>
      <c r="F196" s="156"/>
      <c r="G196" s="670"/>
      <c r="H196" s="88"/>
      <c r="I196" s="40"/>
      <c r="J196" s="40"/>
      <c r="K196" s="41"/>
      <c r="L196" s="42"/>
      <c r="M196" s="658"/>
      <c r="N196" s="689"/>
      <c r="O196" s="660"/>
      <c r="P196" s="655"/>
      <c r="Q196" s="665"/>
      <c r="R196" s="28"/>
      <c r="S196" s="28"/>
      <c r="T196" s="28"/>
      <c r="U196" s="28"/>
      <c r="V196" s="28"/>
      <c r="W196" s="28"/>
      <c r="X196" s="28"/>
      <c r="Y196" s="28"/>
      <c r="Z196" s="28"/>
    </row>
    <row r="197" spans="1:26" ht="15" customHeight="1">
      <c r="A197" s="111"/>
      <c r="B197" s="48"/>
      <c r="C197" s="48"/>
      <c r="D197" s="35"/>
      <c r="E197" s="149"/>
      <c r="F197" s="156"/>
      <c r="G197" s="670"/>
      <c r="H197" s="88"/>
      <c r="I197" s="40"/>
      <c r="J197" s="40"/>
      <c r="K197" s="41"/>
      <c r="L197" s="42"/>
      <c r="M197" s="658"/>
      <c r="N197" s="689"/>
      <c r="O197" s="660"/>
      <c r="P197" s="655"/>
      <c r="Q197" s="665"/>
      <c r="R197" s="28"/>
      <c r="S197" s="28"/>
      <c r="T197" s="28"/>
      <c r="U197" s="28"/>
      <c r="V197" s="28"/>
      <c r="W197" s="28"/>
      <c r="X197" s="28"/>
      <c r="Y197" s="28"/>
      <c r="Z197" s="28"/>
    </row>
    <row r="198" spans="1:26" ht="15" customHeight="1">
      <c r="A198" s="111"/>
      <c r="B198" s="48"/>
      <c r="C198" s="48"/>
      <c r="D198" s="35"/>
      <c r="E198" s="149"/>
      <c r="F198" s="156"/>
      <c r="G198" s="670"/>
      <c r="H198" s="88"/>
      <c r="I198" s="40"/>
      <c r="J198" s="40"/>
      <c r="K198" s="41"/>
      <c r="L198" s="42"/>
      <c r="M198" s="658"/>
      <c r="N198" s="689"/>
      <c r="O198" s="660"/>
      <c r="P198" s="655"/>
      <c r="Q198" s="665"/>
      <c r="R198" s="28"/>
      <c r="S198" s="28"/>
      <c r="T198" s="28"/>
      <c r="U198" s="28"/>
      <c r="V198" s="28"/>
      <c r="W198" s="28"/>
      <c r="X198" s="28"/>
      <c r="Y198" s="28"/>
      <c r="Z198" s="28"/>
    </row>
    <row r="199" spans="1:26" ht="15" customHeight="1">
      <c r="A199" s="111"/>
      <c r="B199" s="48"/>
      <c r="C199" s="48"/>
      <c r="D199" s="35"/>
      <c r="E199" s="149"/>
      <c r="F199" s="156"/>
      <c r="G199" s="670"/>
      <c r="H199" s="88"/>
      <c r="I199" s="40"/>
      <c r="J199" s="40"/>
      <c r="K199" s="41"/>
      <c r="L199" s="42"/>
      <c r="M199" s="658"/>
      <c r="N199" s="689"/>
      <c r="O199" s="660"/>
      <c r="P199" s="655"/>
      <c r="Q199" s="665"/>
      <c r="R199" s="28"/>
      <c r="S199" s="28"/>
      <c r="T199" s="28"/>
      <c r="U199" s="28"/>
      <c r="V199" s="28"/>
      <c r="W199" s="28"/>
      <c r="X199" s="28"/>
      <c r="Y199" s="28"/>
      <c r="Z199" s="28"/>
    </row>
    <row r="200" spans="1:26" ht="15" customHeight="1">
      <c r="A200" s="111"/>
      <c r="B200" s="48"/>
      <c r="C200" s="48"/>
      <c r="D200" s="35"/>
      <c r="E200" s="149"/>
      <c r="F200" s="156"/>
      <c r="G200" s="670"/>
      <c r="H200" s="88"/>
      <c r="I200" s="40"/>
      <c r="J200" s="40"/>
      <c r="K200" s="41"/>
      <c r="L200" s="42"/>
      <c r="M200" s="658"/>
      <c r="N200" s="689"/>
      <c r="O200" s="660"/>
      <c r="P200" s="655"/>
      <c r="Q200" s="665"/>
      <c r="R200" s="28"/>
      <c r="S200" s="28"/>
      <c r="T200" s="28"/>
      <c r="U200" s="28"/>
      <c r="V200" s="28"/>
      <c r="W200" s="28"/>
      <c r="X200" s="28"/>
      <c r="Y200" s="28"/>
      <c r="Z200" s="28"/>
    </row>
    <row r="201" spans="1:26" ht="15" customHeight="1">
      <c r="A201" s="111"/>
      <c r="B201" s="48"/>
      <c r="C201" s="48"/>
      <c r="D201" s="35"/>
      <c r="E201" s="149"/>
      <c r="F201" s="156"/>
      <c r="G201" s="670"/>
      <c r="H201" s="88"/>
      <c r="I201" s="40"/>
      <c r="J201" s="40"/>
      <c r="K201" s="41"/>
      <c r="L201" s="42"/>
      <c r="M201" s="658"/>
      <c r="N201" s="689"/>
      <c r="O201" s="660"/>
      <c r="P201" s="655"/>
      <c r="Q201" s="665"/>
      <c r="R201" s="28"/>
      <c r="S201" s="28"/>
      <c r="T201" s="28"/>
      <c r="U201" s="28"/>
      <c r="V201" s="28"/>
      <c r="W201" s="28"/>
      <c r="X201" s="28"/>
      <c r="Y201" s="28"/>
      <c r="Z201" s="28"/>
    </row>
    <row r="202" spans="1:26" ht="15" customHeight="1">
      <c r="A202" s="111"/>
      <c r="B202" s="48"/>
      <c r="C202" s="48"/>
      <c r="D202" s="35"/>
      <c r="E202" s="149"/>
      <c r="F202" s="156"/>
      <c r="G202" s="670"/>
      <c r="H202" s="88"/>
      <c r="I202" s="40"/>
      <c r="J202" s="40"/>
      <c r="K202" s="41"/>
      <c r="L202" s="42"/>
      <c r="M202" s="658"/>
      <c r="N202" s="689"/>
      <c r="O202" s="660"/>
      <c r="P202" s="655"/>
      <c r="Q202" s="665"/>
      <c r="R202" s="28"/>
      <c r="S202" s="28"/>
      <c r="T202" s="28"/>
      <c r="U202" s="28"/>
      <c r="V202" s="28"/>
      <c r="W202" s="28"/>
      <c r="X202" s="28"/>
      <c r="Y202" s="28"/>
      <c r="Z202" s="28"/>
    </row>
    <row r="203" spans="1:26" ht="15" customHeight="1">
      <c r="A203" s="111"/>
      <c r="B203" s="48"/>
      <c r="C203" s="48"/>
      <c r="D203" s="35"/>
      <c r="E203" s="149"/>
      <c r="F203" s="156"/>
      <c r="G203" s="670"/>
      <c r="H203" s="88"/>
      <c r="I203" s="40"/>
      <c r="J203" s="40"/>
      <c r="K203" s="41"/>
      <c r="L203" s="42"/>
      <c r="M203" s="658"/>
      <c r="N203" s="689"/>
      <c r="O203" s="660"/>
      <c r="P203" s="655"/>
      <c r="Q203" s="665"/>
      <c r="R203" s="28"/>
      <c r="S203" s="28"/>
      <c r="T203" s="28"/>
      <c r="U203" s="28"/>
      <c r="V203" s="28"/>
      <c r="W203" s="28"/>
      <c r="X203" s="28"/>
      <c r="Y203" s="28"/>
      <c r="Z203" s="28"/>
    </row>
    <row r="204" spans="1:26" ht="15" customHeight="1">
      <c r="A204" s="111"/>
      <c r="B204" s="48"/>
      <c r="C204" s="48"/>
      <c r="D204" s="35"/>
      <c r="E204" s="149"/>
      <c r="F204" s="156"/>
      <c r="G204" s="670"/>
      <c r="H204" s="88"/>
      <c r="I204" s="40"/>
      <c r="J204" s="40"/>
      <c r="K204" s="41"/>
      <c r="L204" s="42"/>
      <c r="M204" s="658"/>
      <c r="N204" s="689"/>
      <c r="O204" s="660"/>
      <c r="P204" s="655"/>
      <c r="Q204" s="665"/>
      <c r="R204" s="28"/>
      <c r="S204" s="28"/>
      <c r="T204" s="28"/>
      <c r="U204" s="28"/>
      <c r="V204" s="28"/>
      <c r="W204" s="28"/>
      <c r="X204" s="28"/>
      <c r="Y204" s="28"/>
      <c r="Z204" s="28"/>
    </row>
    <row r="205" spans="1:26" ht="15" customHeight="1">
      <c r="A205" s="111"/>
      <c r="B205" s="48"/>
      <c r="C205" s="48"/>
      <c r="D205" s="35"/>
      <c r="E205" s="149"/>
      <c r="F205" s="156"/>
      <c r="G205" s="670"/>
      <c r="H205" s="88"/>
      <c r="I205" s="40"/>
      <c r="J205" s="40"/>
      <c r="K205" s="41"/>
      <c r="L205" s="42"/>
      <c r="M205" s="658"/>
      <c r="N205" s="689"/>
      <c r="O205" s="660"/>
      <c r="P205" s="655"/>
      <c r="Q205" s="665"/>
      <c r="R205" s="28"/>
      <c r="S205" s="28"/>
      <c r="T205" s="28"/>
      <c r="U205" s="28"/>
      <c r="V205" s="28"/>
      <c r="W205" s="28"/>
      <c r="X205" s="28"/>
      <c r="Y205" s="28"/>
      <c r="Z205" s="28"/>
    </row>
    <row r="206" spans="1:26" ht="15" customHeight="1">
      <c r="A206" s="111"/>
      <c r="B206" s="48"/>
      <c r="C206" s="48"/>
      <c r="D206" s="35"/>
      <c r="E206" s="149"/>
      <c r="F206" s="156"/>
      <c r="G206" s="670"/>
      <c r="H206" s="88"/>
      <c r="I206" s="40"/>
      <c r="J206" s="40"/>
      <c r="K206" s="41"/>
      <c r="L206" s="42"/>
      <c r="M206" s="658"/>
      <c r="N206" s="689"/>
      <c r="O206" s="660"/>
      <c r="P206" s="655"/>
      <c r="Q206" s="665"/>
      <c r="R206" s="28"/>
      <c r="S206" s="28"/>
      <c r="T206" s="28"/>
      <c r="U206" s="28"/>
      <c r="V206" s="28"/>
      <c r="W206" s="28"/>
      <c r="X206" s="28"/>
      <c r="Y206" s="28"/>
      <c r="Z206" s="28"/>
    </row>
    <row r="207" spans="1:26" ht="15" customHeight="1">
      <c r="A207" s="111"/>
      <c r="B207" s="48"/>
      <c r="C207" s="48"/>
      <c r="D207" s="35"/>
      <c r="E207" s="149"/>
      <c r="F207" s="156"/>
      <c r="G207" s="670"/>
      <c r="H207" s="88"/>
      <c r="I207" s="40"/>
      <c r="J207" s="40"/>
      <c r="K207" s="41"/>
      <c r="L207" s="42"/>
      <c r="M207" s="658"/>
      <c r="N207" s="689"/>
      <c r="O207" s="660"/>
      <c r="P207" s="655"/>
      <c r="Q207" s="665"/>
      <c r="R207" s="28"/>
      <c r="S207" s="28"/>
      <c r="T207" s="28"/>
      <c r="U207" s="28"/>
      <c r="V207" s="28"/>
      <c r="W207" s="28"/>
      <c r="X207" s="28"/>
      <c r="Y207" s="28"/>
      <c r="Z207" s="28"/>
    </row>
    <row r="208" spans="1:26" ht="15" customHeight="1">
      <c r="A208" s="111"/>
      <c r="B208" s="48"/>
      <c r="C208" s="48"/>
      <c r="D208" s="35"/>
      <c r="E208" s="149"/>
      <c r="F208" s="156"/>
      <c r="G208" s="670"/>
      <c r="H208" s="88"/>
      <c r="I208" s="40"/>
      <c r="J208" s="40"/>
      <c r="K208" s="41"/>
      <c r="L208" s="42"/>
      <c r="M208" s="658"/>
      <c r="N208" s="689"/>
      <c r="O208" s="660"/>
      <c r="P208" s="655"/>
      <c r="Q208" s="665"/>
      <c r="R208" s="28"/>
      <c r="S208" s="28"/>
      <c r="T208" s="28"/>
      <c r="U208" s="28"/>
      <c r="V208" s="28"/>
      <c r="W208" s="28"/>
      <c r="X208" s="28"/>
      <c r="Y208" s="28"/>
      <c r="Z208" s="28"/>
    </row>
    <row r="209" spans="1:26" ht="15" customHeight="1">
      <c r="A209" s="111"/>
      <c r="B209" s="48"/>
      <c r="C209" s="48"/>
      <c r="D209" s="35"/>
      <c r="E209" s="149"/>
      <c r="F209" s="156"/>
      <c r="G209" s="670"/>
      <c r="H209" s="88"/>
      <c r="I209" s="40"/>
      <c r="J209" s="40"/>
      <c r="K209" s="41"/>
      <c r="L209" s="42"/>
      <c r="M209" s="658"/>
      <c r="N209" s="689"/>
      <c r="O209" s="660"/>
      <c r="P209" s="655"/>
      <c r="Q209" s="665"/>
      <c r="R209" s="28"/>
      <c r="S209" s="28"/>
      <c r="T209" s="28"/>
      <c r="U209" s="28"/>
      <c r="V209" s="28"/>
      <c r="W209" s="28"/>
      <c r="X209" s="28"/>
      <c r="Y209" s="28"/>
      <c r="Z209" s="28"/>
    </row>
    <row r="210" spans="1:26" ht="15" customHeight="1">
      <c r="A210" s="111"/>
      <c r="B210" s="48"/>
      <c r="C210" s="48"/>
      <c r="D210" s="35"/>
      <c r="E210" s="149"/>
      <c r="F210" s="156"/>
      <c r="G210" s="670"/>
      <c r="H210" s="88"/>
      <c r="I210" s="40"/>
      <c r="J210" s="40"/>
      <c r="K210" s="41"/>
      <c r="L210" s="42"/>
      <c r="M210" s="658"/>
      <c r="N210" s="689"/>
      <c r="O210" s="660"/>
      <c r="P210" s="655"/>
      <c r="Q210" s="665"/>
      <c r="R210" s="28"/>
      <c r="S210" s="28"/>
      <c r="T210" s="28"/>
      <c r="U210" s="28"/>
      <c r="V210" s="28"/>
      <c r="W210" s="28"/>
      <c r="X210" s="28"/>
      <c r="Y210" s="28"/>
      <c r="Z210" s="28"/>
    </row>
    <row r="211" spans="1:26" ht="15" customHeight="1">
      <c r="A211" s="111"/>
      <c r="B211" s="48"/>
      <c r="C211" s="48"/>
      <c r="D211" s="35"/>
      <c r="E211" s="149"/>
      <c r="F211" s="156"/>
      <c r="G211" s="670"/>
      <c r="H211" s="88"/>
      <c r="I211" s="40"/>
      <c r="J211" s="40"/>
      <c r="K211" s="41"/>
      <c r="L211" s="42"/>
      <c r="M211" s="658"/>
      <c r="N211" s="689"/>
      <c r="O211" s="660"/>
      <c r="P211" s="655"/>
      <c r="Q211" s="665"/>
      <c r="R211" s="28"/>
      <c r="S211" s="28"/>
      <c r="T211" s="28"/>
      <c r="U211" s="28"/>
      <c r="V211" s="28"/>
      <c r="W211" s="28"/>
      <c r="X211" s="28"/>
      <c r="Y211" s="28"/>
      <c r="Z211" s="28"/>
    </row>
    <row r="212" spans="1:26" ht="15" customHeight="1">
      <c r="A212" s="111"/>
      <c r="B212" s="48"/>
      <c r="C212" s="48"/>
      <c r="D212" s="35"/>
      <c r="E212" s="149"/>
      <c r="F212" s="156"/>
      <c r="G212" s="670"/>
      <c r="H212" s="88"/>
      <c r="I212" s="40"/>
      <c r="J212" s="40"/>
      <c r="K212" s="41"/>
      <c r="L212" s="42"/>
      <c r="M212" s="658"/>
      <c r="N212" s="689"/>
      <c r="O212" s="660"/>
      <c r="P212" s="655"/>
      <c r="Q212" s="665"/>
      <c r="R212" s="28"/>
      <c r="S212" s="28"/>
      <c r="T212" s="28"/>
      <c r="U212" s="28"/>
      <c r="V212" s="28"/>
      <c r="W212" s="28"/>
      <c r="X212" s="28"/>
      <c r="Y212" s="28"/>
      <c r="Z212" s="28"/>
    </row>
    <row r="213" spans="1:26" ht="15" customHeight="1">
      <c r="A213" s="111"/>
      <c r="B213" s="48"/>
      <c r="C213" s="48"/>
      <c r="D213" s="35"/>
      <c r="E213" s="149"/>
      <c r="F213" s="156"/>
      <c r="G213" s="670"/>
      <c r="H213" s="88"/>
      <c r="I213" s="40"/>
      <c r="J213" s="40"/>
      <c r="K213" s="41"/>
      <c r="L213" s="42"/>
      <c r="M213" s="658"/>
      <c r="N213" s="689"/>
      <c r="O213" s="660"/>
      <c r="P213" s="655"/>
      <c r="Q213" s="665"/>
      <c r="R213" s="28"/>
      <c r="S213" s="28"/>
      <c r="T213" s="28"/>
      <c r="U213" s="28"/>
      <c r="V213" s="28"/>
      <c r="W213" s="28"/>
      <c r="X213" s="28"/>
      <c r="Y213" s="28"/>
      <c r="Z213" s="28"/>
    </row>
    <row r="214" spans="1:26" ht="15" customHeight="1">
      <c r="A214" s="111"/>
      <c r="B214" s="48"/>
      <c r="C214" s="48"/>
      <c r="D214" s="35"/>
      <c r="E214" s="149"/>
      <c r="F214" s="156"/>
      <c r="G214" s="670"/>
      <c r="H214" s="88"/>
      <c r="I214" s="40"/>
      <c r="J214" s="40"/>
      <c r="K214" s="41"/>
      <c r="L214" s="42"/>
      <c r="M214" s="658"/>
      <c r="N214" s="689"/>
      <c r="O214" s="660"/>
      <c r="P214" s="655"/>
      <c r="Q214" s="665"/>
      <c r="R214" s="28"/>
      <c r="S214" s="28"/>
      <c r="T214" s="28"/>
      <c r="U214" s="28"/>
      <c r="V214" s="28"/>
      <c r="W214" s="28"/>
      <c r="X214" s="28"/>
      <c r="Y214" s="28"/>
      <c r="Z214" s="28"/>
    </row>
    <row r="215" spans="1:26" ht="15" customHeight="1">
      <c r="A215" s="111"/>
      <c r="B215" s="48"/>
      <c r="C215" s="48"/>
      <c r="D215" s="35"/>
      <c r="E215" s="149"/>
      <c r="F215" s="156"/>
      <c r="G215" s="670"/>
      <c r="H215" s="88"/>
      <c r="I215" s="40"/>
      <c r="J215" s="40"/>
      <c r="K215" s="41"/>
      <c r="L215" s="42"/>
      <c r="M215" s="658"/>
      <c r="N215" s="689"/>
      <c r="O215" s="660"/>
      <c r="P215" s="655"/>
      <c r="Q215" s="665"/>
      <c r="R215" s="28"/>
      <c r="S215" s="28"/>
      <c r="T215" s="28"/>
      <c r="U215" s="28"/>
      <c r="V215" s="28"/>
      <c r="W215" s="28"/>
      <c r="X215" s="28"/>
      <c r="Y215" s="28"/>
      <c r="Z215" s="28"/>
    </row>
    <row r="216" spans="1:26" ht="15" customHeight="1">
      <c r="A216" s="111"/>
      <c r="B216" s="48"/>
      <c r="C216" s="48"/>
      <c r="D216" s="35"/>
      <c r="E216" s="149"/>
      <c r="F216" s="156"/>
      <c r="G216" s="670"/>
      <c r="H216" s="88"/>
      <c r="I216" s="40"/>
      <c r="J216" s="40"/>
      <c r="K216" s="41"/>
      <c r="L216" s="42"/>
      <c r="M216" s="658"/>
      <c r="N216" s="689"/>
      <c r="O216" s="660"/>
      <c r="P216" s="655"/>
      <c r="Q216" s="665"/>
      <c r="R216" s="28"/>
      <c r="S216" s="28"/>
      <c r="T216" s="28"/>
      <c r="U216" s="28"/>
      <c r="V216" s="28"/>
      <c r="W216" s="28"/>
      <c r="X216" s="28"/>
      <c r="Y216" s="28"/>
      <c r="Z216" s="28"/>
    </row>
    <row r="217" spans="1:26" ht="15" customHeight="1">
      <c r="A217" s="111"/>
      <c r="B217" s="48"/>
      <c r="C217" s="48"/>
      <c r="D217" s="35"/>
      <c r="E217" s="149"/>
      <c r="F217" s="156"/>
      <c r="G217" s="670"/>
      <c r="H217" s="88"/>
      <c r="I217" s="40"/>
      <c r="J217" s="40"/>
      <c r="K217" s="41"/>
      <c r="L217" s="42"/>
      <c r="M217" s="658"/>
      <c r="N217" s="689"/>
      <c r="O217" s="660"/>
      <c r="P217" s="655"/>
      <c r="Q217" s="665"/>
      <c r="R217" s="28"/>
      <c r="S217" s="28"/>
      <c r="T217" s="28"/>
      <c r="U217" s="28"/>
      <c r="V217" s="28"/>
      <c r="W217" s="28"/>
      <c r="X217" s="28"/>
      <c r="Y217" s="28"/>
      <c r="Z217" s="28"/>
    </row>
    <row r="218" spans="1:26" ht="15" customHeight="1">
      <c r="A218" s="111"/>
      <c r="B218" s="48"/>
      <c r="C218" s="48"/>
      <c r="D218" s="35"/>
      <c r="E218" s="149"/>
      <c r="F218" s="156"/>
      <c r="G218" s="670"/>
      <c r="H218" s="88"/>
      <c r="I218" s="40"/>
      <c r="J218" s="40"/>
      <c r="K218" s="41"/>
      <c r="L218" s="42"/>
      <c r="M218" s="658"/>
      <c r="N218" s="689"/>
      <c r="O218" s="660"/>
      <c r="P218" s="655"/>
      <c r="Q218" s="665"/>
      <c r="R218" s="28"/>
      <c r="S218" s="28"/>
      <c r="T218" s="28"/>
      <c r="U218" s="28"/>
      <c r="V218" s="28"/>
      <c r="W218" s="28"/>
      <c r="X218" s="28"/>
      <c r="Y218" s="28"/>
      <c r="Z218" s="28"/>
    </row>
    <row r="219" spans="1:26" ht="15" customHeight="1">
      <c r="A219" s="111"/>
      <c r="B219" s="48"/>
      <c r="C219" s="48"/>
      <c r="D219" s="35"/>
      <c r="E219" s="149"/>
      <c r="F219" s="156"/>
      <c r="G219" s="670"/>
      <c r="H219" s="88"/>
      <c r="I219" s="40"/>
      <c r="J219" s="40"/>
      <c r="K219" s="41"/>
      <c r="L219" s="42"/>
      <c r="M219" s="658"/>
      <c r="N219" s="689"/>
      <c r="O219" s="660"/>
      <c r="P219" s="655"/>
      <c r="Q219" s="665"/>
      <c r="R219" s="28"/>
      <c r="S219" s="28"/>
      <c r="T219" s="28"/>
      <c r="U219" s="28"/>
      <c r="V219" s="28"/>
      <c r="W219" s="28"/>
      <c r="X219" s="28"/>
      <c r="Y219" s="28"/>
      <c r="Z219" s="28"/>
    </row>
    <row r="220" spans="1:26" ht="15" customHeight="1">
      <c r="A220" s="111"/>
      <c r="B220" s="48"/>
      <c r="C220" s="48"/>
      <c r="D220" s="35"/>
      <c r="E220" s="149"/>
      <c r="F220" s="156"/>
      <c r="G220" s="670"/>
      <c r="H220" s="88"/>
      <c r="I220" s="40"/>
      <c r="J220" s="40"/>
      <c r="K220" s="41"/>
      <c r="L220" s="42"/>
      <c r="M220" s="658"/>
      <c r="N220" s="689"/>
      <c r="O220" s="660"/>
      <c r="P220" s="655"/>
      <c r="Q220" s="665"/>
      <c r="R220" s="28"/>
      <c r="S220" s="28"/>
      <c r="T220" s="28"/>
      <c r="U220" s="28"/>
      <c r="V220" s="28"/>
      <c r="W220" s="28"/>
      <c r="X220" s="28"/>
      <c r="Y220" s="28"/>
      <c r="Z220" s="28"/>
    </row>
    <row r="221" spans="1:26" ht="15" customHeight="1">
      <c r="A221" s="111"/>
      <c r="B221" s="48"/>
      <c r="C221" s="48"/>
      <c r="D221" s="35"/>
      <c r="E221" s="149"/>
      <c r="F221" s="156"/>
      <c r="G221" s="670"/>
      <c r="H221" s="88"/>
      <c r="I221" s="40"/>
      <c r="J221" s="40"/>
      <c r="K221" s="41"/>
      <c r="L221" s="42"/>
      <c r="M221" s="658"/>
      <c r="N221" s="689"/>
      <c r="O221" s="660"/>
      <c r="P221" s="655"/>
      <c r="Q221" s="665"/>
      <c r="R221" s="28"/>
      <c r="S221" s="28"/>
      <c r="T221" s="28"/>
      <c r="U221" s="28"/>
      <c r="V221" s="28"/>
      <c r="W221" s="28"/>
      <c r="X221" s="28"/>
      <c r="Y221" s="28"/>
      <c r="Z221" s="28"/>
    </row>
    <row r="222" spans="1:26" ht="15" customHeight="1">
      <c r="A222" s="111"/>
      <c r="B222" s="48"/>
      <c r="C222" s="48"/>
      <c r="D222" s="35"/>
      <c r="E222" s="149"/>
      <c r="F222" s="156"/>
      <c r="G222" s="670"/>
      <c r="H222" s="88"/>
      <c r="I222" s="40"/>
      <c r="J222" s="40"/>
      <c r="K222" s="41"/>
      <c r="L222" s="42"/>
      <c r="M222" s="658"/>
      <c r="N222" s="689"/>
      <c r="O222" s="660"/>
      <c r="P222" s="655"/>
      <c r="Q222" s="665"/>
      <c r="R222" s="28"/>
      <c r="S222" s="28"/>
      <c r="T222" s="28"/>
      <c r="U222" s="28"/>
      <c r="V222" s="28"/>
      <c r="W222" s="28"/>
      <c r="X222" s="28"/>
      <c r="Y222" s="28"/>
      <c r="Z222" s="28"/>
    </row>
    <row r="223" spans="1:26" ht="15" customHeight="1">
      <c r="A223" s="111"/>
      <c r="B223" s="48"/>
      <c r="C223" s="48"/>
      <c r="D223" s="35"/>
      <c r="E223" s="149"/>
      <c r="F223" s="156"/>
      <c r="G223" s="670"/>
      <c r="H223" s="88"/>
      <c r="I223" s="40"/>
      <c r="J223" s="40"/>
      <c r="K223" s="41"/>
      <c r="L223" s="42"/>
      <c r="M223" s="658"/>
      <c r="N223" s="689"/>
      <c r="O223" s="660"/>
      <c r="P223" s="655"/>
      <c r="Q223" s="665"/>
      <c r="R223" s="28"/>
      <c r="S223" s="28"/>
      <c r="T223" s="28"/>
      <c r="U223" s="28"/>
      <c r="V223" s="28"/>
      <c r="W223" s="28"/>
      <c r="X223" s="28"/>
      <c r="Y223" s="28"/>
      <c r="Z223" s="28"/>
    </row>
    <row r="224" spans="1:26" ht="15" customHeight="1">
      <c r="A224" s="111"/>
      <c r="B224" s="48"/>
      <c r="C224" s="48"/>
      <c r="D224" s="35"/>
      <c r="E224" s="149"/>
      <c r="F224" s="156"/>
      <c r="G224" s="670"/>
      <c r="H224" s="88"/>
      <c r="I224" s="40"/>
      <c r="J224" s="40"/>
      <c r="K224" s="41"/>
      <c r="L224" s="42"/>
      <c r="M224" s="658"/>
      <c r="N224" s="689"/>
      <c r="O224" s="660"/>
      <c r="P224" s="655"/>
      <c r="Q224" s="665"/>
      <c r="R224" s="28"/>
      <c r="S224" s="28"/>
      <c r="T224" s="28"/>
      <c r="U224" s="28"/>
      <c r="V224" s="28"/>
      <c r="W224" s="28"/>
      <c r="X224" s="28"/>
      <c r="Y224" s="28"/>
      <c r="Z224" s="28"/>
    </row>
    <row r="225" spans="1:26" ht="15" customHeight="1">
      <c r="A225" s="111"/>
      <c r="B225" s="48"/>
      <c r="C225" s="48"/>
      <c r="D225" s="35"/>
      <c r="E225" s="149"/>
      <c r="F225" s="156"/>
      <c r="G225" s="670"/>
      <c r="H225" s="88"/>
      <c r="I225" s="40"/>
      <c r="J225" s="40"/>
      <c r="K225" s="41"/>
      <c r="L225" s="42"/>
      <c r="M225" s="658"/>
      <c r="N225" s="689"/>
      <c r="O225" s="660"/>
      <c r="P225" s="655"/>
      <c r="Q225" s="665"/>
      <c r="R225" s="28"/>
      <c r="S225" s="28"/>
      <c r="T225" s="28"/>
      <c r="U225" s="28"/>
      <c r="V225" s="28"/>
      <c r="W225" s="28"/>
      <c r="X225" s="28"/>
      <c r="Y225" s="28"/>
      <c r="Z225" s="28"/>
    </row>
    <row r="226" spans="1:26" ht="15" customHeight="1">
      <c r="A226" s="111"/>
      <c r="B226" s="48"/>
      <c r="C226" s="48"/>
      <c r="D226" s="35"/>
      <c r="E226" s="149"/>
      <c r="F226" s="156"/>
      <c r="G226" s="670"/>
      <c r="H226" s="88"/>
      <c r="I226" s="40"/>
      <c r="J226" s="40"/>
      <c r="K226" s="41"/>
      <c r="L226" s="42"/>
      <c r="M226" s="658"/>
      <c r="N226" s="689"/>
      <c r="O226" s="660"/>
      <c r="P226" s="655"/>
      <c r="Q226" s="665"/>
      <c r="R226" s="28"/>
      <c r="S226" s="28"/>
      <c r="T226" s="28"/>
      <c r="U226" s="28"/>
      <c r="V226" s="28"/>
      <c r="W226" s="28"/>
      <c r="X226" s="28"/>
      <c r="Y226" s="28"/>
      <c r="Z226" s="28"/>
    </row>
    <row r="227" spans="1:26" ht="15" customHeight="1">
      <c r="A227" s="111"/>
      <c r="B227" s="48"/>
      <c r="C227" s="48"/>
      <c r="D227" s="35"/>
      <c r="E227" s="149"/>
      <c r="F227" s="156"/>
      <c r="G227" s="670"/>
      <c r="H227" s="88"/>
      <c r="I227" s="40"/>
      <c r="J227" s="40"/>
      <c r="K227" s="41"/>
      <c r="L227" s="42"/>
      <c r="M227" s="658"/>
      <c r="N227" s="689"/>
      <c r="O227" s="660"/>
      <c r="P227" s="655"/>
      <c r="Q227" s="665"/>
      <c r="R227" s="28"/>
      <c r="S227" s="28"/>
      <c r="T227" s="28"/>
      <c r="U227" s="28"/>
      <c r="V227" s="28"/>
      <c r="W227" s="28"/>
      <c r="X227" s="28"/>
      <c r="Y227" s="28"/>
      <c r="Z227" s="28"/>
    </row>
    <row r="228" spans="1:26" ht="15" customHeight="1">
      <c r="A228" s="111"/>
      <c r="B228" s="48"/>
      <c r="C228" s="48"/>
      <c r="D228" s="35"/>
      <c r="E228" s="149"/>
      <c r="F228" s="156"/>
      <c r="G228" s="670"/>
      <c r="H228" s="88"/>
      <c r="I228" s="40"/>
      <c r="J228" s="40"/>
      <c r="K228" s="41"/>
      <c r="L228" s="42"/>
      <c r="M228" s="658"/>
      <c r="N228" s="689"/>
      <c r="O228" s="660"/>
      <c r="P228" s="655"/>
      <c r="Q228" s="665"/>
      <c r="R228" s="28"/>
      <c r="S228" s="28"/>
      <c r="T228" s="28"/>
      <c r="U228" s="28"/>
      <c r="V228" s="28"/>
      <c r="W228" s="28"/>
      <c r="X228" s="28"/>
      <c r="Y228" s="28"/>
      <c r="Z228" s="28"/>
    </row>
    <row r="229" spans="1:26" ht="15" customHeight="1">
      <c r="A229" s="111"/>
      <c r="B229" s="48"/>
      <c r="C229" s="48"/>
      <c r="D229" s="35"/>
      <c r="E229" s="149"/>
      <c r="F229" s="156"/>
      <c r="G229" s="670"/>
      <c r="H229" s="88"/>
      <c r="I229" s="40"/>
      <c r="J229" s="40"/>
      <c r="K229" s="41"/>
      <c r="L229" s="42"/>
      <c r="M229" s="658"/>
      <c r="N229" s="689"/>
      <c r="O229" s="660"/>
      <c r="P229" s="655"/>
      <c r="Q229" s="665"/>
      <c r="R229" s="28"/>
      <c r="S229" s="28"/>
      <c r="T229" s="28"/>
      <c r="U229" s="28"/>
      <c r="V229" s="28"/>
      <c r="W229" s="28"/>
      <c r="X229" s="28"/>
      <c r="Y229" s="28"/>
      <c r="Z229" s="28"/>
    </row>
    <row r="230" spans="1:26" ht="15" customHeight="1">
      <c r="A230" s="111"/>
      <c r="B230" s="48"/>
      <c r="C230" s="48"/>
      <c r="D230" s="35"/>
      <c r="E230" s="149"/>
      <c r="F230" s="156"/>
      <c r="G230" s="670"/>
      <c r="H230" s="88"/>
      <c r="I230" s="40"/>
      <c r="J230" s="40"/>
      <c r="K230" s="41"/>
      <c r="L230" s="42"/>
      <c r="M230" s="658"/>
      <c r="N230" s="689"/>
      <c r="O230" s="660"/>
      <c r="P230" s="655"/>
      <c r="Q230" s="665"/>
      <c r="R230" s="28"/>
      <c r="S230" s="28"/>
      <c r="T230" s="28"/>
      <c r="U230" s="28"/>
      <c r="V230" s="28"/>
      <c r="W230" s="28"/>
      <c r="X230" s="28"/>
      <c r="Y230" s="28"/>
      <c r="Z230" s="28"/>
    </row>
    <row r="231" spans="1:26" ht="15" customHeight="1">
      <c r="A231" s="111"/>
      <c r="B231" s="48"/>
      <c r="C231" s="48"/>
      <c r="D231" s="35"/>
      <c r="E231" s="149"/>
      <c r="F231" s="156"/>
      <c r="G231" s="670"/>
      <c r="H231" s="88"/>
      <c r="I231" s="40"/>
      <c r="J231" s="40"/>
      <c r="K231" s="41"/>
      <c r="L231" s="42"/>
      <c r="M231" s="658"/>
      <c r="N231" s="689"/>
      <c r="O231" s="660"/>
      <c r="P231" s="655"/>
      <c r="Q231" s="665"/>
      <c r="R231" s="28"/>
      <c r="S231" s="28"/>
      <c r="T231" s="28"/>
      <c r="U231" s="28"/>
      <c r="V231" s="28"/>
      <c r="W231" s="28"/>
      <c r="X231" s="28"/>
      <c r="Y231" s="28"/>
      <c r="Z231" s="28"/>
    </row>
    <row r="232" spans="1:26" ht="15" customHeight="1">
      <c r="A232" s="111"/>
      <c r="B232" s="48"/>
      <c r="C232" s="48"/>
      <c r="D232" s="35"/>
      <c r="E232" s="149"/>
      <c r="F232" s="156"/>
      <c r="G232" s="670"/>
      <c r="H232" s="88"/>
      <c r="I232" s="40"/>
      <c r="J232" s="40"/>
      <c r="K232" s="41"/>
      <c r="L232" s="42"/>
      <c r="M232" s="658"/>
      <c r="N232" s="689"/>
      <c r="O232" s="660"/>
      <c r="P232" s="655"/>
      <c r="Q232" s="665"/>
      <c r="R232" s="28"/>
      <c r="S232" s="28"/>
      <c r="T232" s="28"/>
      <c r="U232" s="28"/>
      <c r="V232" s="28"/>
      <c r="W232" s="28"/>
      <c r="X232" s="28"/>
      <c r="Y232" s="28"/>
      <c r="Z232" s="28"/>
    </row>
    <row r="233" spans="1:26" ht="15" customHeight="1">
      <c r="A233" s="111"/>
      <c r="B233" s="48"/>
      <c r="C233" s="48"/>
      <c r="D233" s="35"/>
      <c r="E233" s="149"/>
      <c r="F233" s="156"/>
      <c r="G233" s="670"/>
      <c r="H233" s="88"/>
      <c r="I233" s="40"/>
      <c r="J233" s="40"/>
      <c r="K233" s="41"/>
      <c r="L233" s="42"/>
      <c r="M233" s="658"/>
      <c r="N233" s="689"/>
      <c r="O233" s="660"/>
      <c r="P233" s="655"/>
      <c r="Q233" s="665"/>
      <c r="R233" s="28"/>
      <c r="S233" s="28"/>
      <c r="T233" s="28"/>
      <c r="U233" s="28"/>
      <c r="V233" s="28"/>
      <c r="W233" s="28"/>
      <c r="X233" s="28"/>
      <c r="Y233" s="28"/>
      <c r="Z233" s="28"/>
    </row>
    <row r="234" spans="1:26" ht="15" customHeight="1">
      <c r="A234" s="111"/>
      <c r="B234" s="48"/>
      <c r="C234" s="48"/>
      <c r="D234" s="35"/>
      <c r="E234" s="149"/>
      <c r="F234" s="156"/>
      <c r="G234" s="670"/>
      <c r="H234" s="88"/>
      <c r="I234" s="40"/>
      <c r="J234" s="40"/>
      <c r="K234" s="41"/>
      <c r="L234" s="42"/>
      <c r="M234" s="658"/>
      <c r="N234" s="689"/>
      <c r="O234" s="660"/>
      <c r="P234" s="655"/>
      <c r="Q234" s="665"/>
      <c r="R234" s="28"/>
      <c r="S234" s="28"/>
      <c r="T234" s="28"/>
      <c r="U234" s="28"/>
      <c r="V234" s="28"/>
      <c r="W234" s="28"/>
      <c r="X234" s="28"/>
      <c r="Y234" s="28"/>
      <c r="Z234" s="28"/>
    </row>
    <row r="235" spans="1:26" ht="15" customHeight="1">
      <c r="A235" s="111"/>
      <c r="B235" s="48"/>
      <c r="C235" s="48"/>
      <c r="D235" s="35"/>
      <c r="E235" s="149"/>
      <c r="F235" s="156"/>
      <c r="G235" s="670"/>
      <c r="H235" s="88"/>
      <c r="I235" s="40"/>
      <c r="J235" s="40"/>
      <c r="K235" s="41"/>
      <c r="L235" s="42"/>
      <c r="M235" s="658"/>
      <c r="N235" s="689"/>
      <c r="O235" s="660"/>
      <c r="P235" s="655"/>
      <c r="Q235" s="665"/>
      <c r="R235" s="28"/>
      <c r="S235" s="28"/>
      <c r="T235" s="28"/>
      <c r="U235" s="28"/>
      <c r="V235" s="28"/>
      <c r="W235" s="28"/>
      <c r="X235" s="28"/>
      <c r="Y235" s="28"/>
      <c r="Z235" s="28"/>
    </row>
    <row r="236" spans="1:26" ht="15" customHeight="1">
      <c r="A236" s="111"/>
      <c r="B236" s="48"/>
      <c r="C236" s="48"/>
      <c r="D236" s="35"/>
      <c r="E236" s="149"/>
      <c r="F236" s="156"/>
      <c r="G236" s="670"/>
      <c r="H236" s="88"/>
      <c r="I236" s="40"/>
      <c r="J236" s="40"/>
      <c r="K236" s="41"/>
      <c r="L236" s="42"/>
      <c r="M236" s="658"/>
      <c r="N236" s="689"/>
      <c r="O236" s="660"/>
      <c r="P236" s="655"/>
      <c r="Q236" s="665"/>
      <c r="R236" s="28"/>
      <c r="S236" s="28"/>
      <c r="T236" s="28"/>
      <c r="U236" s="28"/>
      <c r="V236" s="28"/>
      <c r="W236" s="28"/>
      <c r="X236" s="28"/>
      <c r="Y236" s="28"/>
      <c r="Z236" s="28"/>
    </row>
    <row r="237" spans="1:26" ht="15" customHeight="1">
      <c r="A237" s="111"/>
      <c r="B237" s="48"/>
      <c r="C237" s="48"/>
      <c r="D237" s="35"/>
      <c r="E237" s="149"/>
      <c r="F237" s="156"/>
      <c r="G237" s="670"/>
      <c r="H237" s="88"/>
      <c r="I237" s="40"/>
      <c r="J237" s="40"/>
      <c r="K237" s="41"/>
      <c r="L237" s="42"/>
      <c r="M237" s="658"/>
      <c r="N237" s="689"/>
      <c r="O237" s="660"/>
      <c r="P237" s="655"/>
      <c r="Q237" s="665"/>
      <c r="R237" s="28"/>
      <c r="S237" s="28"/>
      <c r="T237" s="28"/>
      <c r="U237" s="28"/>
      <c r="V237" s="28"/>
      <c r="W237" s="28"/>
      <c r="X237" s="28"/>
      <c r="Y237" s="28"/>
      <c r="Z237" s="28"/>
    </row>
    <row r="238" spans="1:26" ht="15" customHeight="1">
      <c r="A238" s="111"/>
      <c r="B238" s="48"/>
      <c r="C238" s="48"/>
      <c r="D238" s="35"/>
      <c r="E238" s="149"/>
      <c r="F238" s="156"/>
      <c r="G238" s="670"/>
      <c r="H238" s="88"/>
      <c r="I238" s="40"/>
      <c r="J238" s="40"/>
      <c r="K238" s="41"/>
      <c r="L238" s="42"/>
      <c r="M238" s="658"/>
      <c r="N238" s="689"/>
      <c r="O238" s="660"/>
      <c r="P238" s="655"/>
      <c r="Q238" s="665"/>
      <c r="R238" s="28"/>
      <c r="S238" s="28"/>
      <c r="T238" s="28"/>
      <c r="U238" s="28"/>
      <c r="V238" s="28"/>
      <c r="W238" s="28"/>
      <c r="X238" s="28"/>
      <c r="Y238" s="28"/>
      <c r="Z238" s="28"/>
    </row>
    <row r="239" spans="1:26" ht="15" customHeight="1">
      <c r="A239" s="111"/>
      <c r="B239" s="48"/>
      <c r="C239" s="48"/>
      <c r="D239" s="35"/>
      <c r="E239" s="149"/>
      <c r="F239" s="156"/>
      <c r="G239" s="670"/>
      <c r="H239" s="88"/>
      <c r="I239" s="40"/>
      <c r="J239" s="40"/>
      <c r="K239" s="41"/>
      <c r="L239" s="42"/>
      <c r="M239" s="658"/>
      <c r="N239" s="689"/>
      <c r="O239" s="660"/>
      <c r="P239" s="655"/>
      <c r="Q239" s="665"/>
      <c r="R239" s="28"/>
      <c r="S239" s="28"/>
      <c r="T239" s="28"/>
      <c r="U239" s="28"/>
      <c r="V239" s="28"/>
      <c r="W239" s="28"/>
      <c r="X239" s="28"/>
      <c r="Y239" s="28"/>
      <c r="Z239" s="28"/>
    </row>
    <row r="240" spans="1:26" ht="15" customHeight="1">
      <c r="A240" s="111"/>
      <c r="B240" s="48"/>
      <c r="C240" s="48"/>
      <c r="D240" s="35"/>
      <c r="E240" s="149"/>
      <c r="F240" s="156"/>
      <c r="G240" s="670"/>
      <c r="H240" s="88"/>
      <c r="I240" s="40"/>
      <c r="J240" s="40"/>
      <c r="K240" s="41"/>
      <c r="L240" s="42"/>
      <c r="M240" s="658"/>
      <c r="N240" s="689"/>
      <c r="O240" s="660"/>
      <c r="P240" s="655"/>
      <c r="Q240" s="665"/>
      <c r="R240" s="28"/>
      <c r="S240" s="28"/>
      <c r="T240" s="28"/>
      <c r="U240" s="28"/>
      <c r="V240" s="28"/>
      <c r="W240" s="28"/>
      <c r="X240" s="28"/>
      <c r="Y240" s="28"/>
      <c r="Z240" s="28"/>
    </row>
    <row r="241" spans="1:26" ht="15" customHeight="1">
      <c r="A241" s="111"/>
      <c r="B241" s="48"/>
      <c r="C241" s="48"/>
      <c r="D241" s="35"/>
      <c r="E241" s="149"/>
      <c r="F241" s="156"/>
      <c r="G241" s="670"/>
      <c r="H241" s="88"/>
      <c r="I241" s="40"/>
      <c r="J241" s="40"/>
      <c r="K241" s="41"/>
      <c r="L241" s="42"/>
      <c r="M241" s="658"/>
      <c r="N241" s="689"/>
      <c r="O241" s="660"/>
      <c r="P241" s="655"/>
      <c r="Q241" s="665"/>
      <c r="R241" s="28"/>
      <c r="S241" s="28"/>
      <c r="T241" s="28"/>
      <c r="U241" s="28"/>
      <c r="V241" s="28"/>
      <c r="W241" s="28"/>
      <c r="X241" s="28"/>
      <c r="Y241" s="28"/>
      <c r="Z241" s="28"/>
    </row>
    <row r="242" spans="1:26" ht="15" customHeight="1">
      <c r="A242" s="111"/>
      <c r="B242" s="48"/>
      <c r="C242" s="48"/>
      <c r="D242" s="35"/>
      <c r="E242" s="149"/>
      <c r="F242" s="156"/>
      <c r="G242" s="670"/>
      <c r="H242" s="88"/>
      <c r="I242" s="40"/>
      <c r="J242" s="40"/>
      <c r="K242" s="41"/>
      <c r="L242" s="42"/>
      <c r="M242" s="658"/>
      <c r="N242" s="689"/>
      <c r="O242" s="660"/>
      <c r="P242" s="655"/>
      <c r="Q242" s="665"/>
      <c r="R242" s="28"/>
      <c r="S242" s="28"/>
      <c r="T242" s="28"/>
      <c r="U242" s="28"/>
      <c r="V242" s="28"/>
      <c r="W242" s="28"/>
      <c r="X242" s="28"/>
      <c r="Y242" s="28"/>
      <c r="Z242" s="28"/>
    </row>
    <row r="243" spans="1:26" ht="15" customHeight="1">
      <c r="A243" s="111"/>
      <c r="B243" s="48"/>
      <c r="C243" s="48"/>
      <c r="D243" s="35"/>
      <c r="E243" s="149"/>
      <c r="F243" s="156"/>
      <c r="G243" s="670"/>
      <c r="H243" s="88"/>
      <c r="I243" s="40"/>
      <c r="J243" s="40"/>
      <c r="K243" s="41"/>
      <c r="L243" s="42"/>
      <c r="M243" s="658"/>
      <c r="N243" s="689"/>
      <c r="O243" s="660"/>
      <c r="P243" s="655"/>
      <c r="Q243" s="665"/>
      <c r="R243" s="28"/>
      <c r="S243" s="28"/>
      <c r="T243" s="28"/>
      <c r="U243" s="28"/>
      <c r="V243" s="28"/>
      <c r="W243" s="28"/>
      <c r="X243" s="28"/>
      <c r="Y243" s="28"/>
      <c r="Z243" s="28"/>
    </row>
    <row r="244" spans="1:26" ht="15" customHeight="1">
      <c r="A244" s="111"/>
      <c r="B244" s="48"/>
      <c r="C244" s="48"/>
      <c r="D244" s="35"/>
      <c r="E244" s="149"/>
      <c r="F244" s="156"/>
      <c r="G244" s="670"/>
      <c r="H244" s="88"/>
      <c r="I244" s="40"/>
      <c r="J244" s="40"/>
      <c r="K244" s="41"/>
      <c r="L244" s="42"/>
      <c r="M244" s="658"/>
      <c r="N244" s="689"/>
      <c r="O244" s="660"/>
      <c r="P244" s="655"/>
      <c r="Q244" s="665"/>
      <c r="R244" s="28"/>
      <c r="S244" s="28"/>
      <c r="T244" s="28"/>
      <c r="U244" s="28"/>
      <c r="V244" s="28"/>
      <c r="W244" s="28"/>
      <c r="X244" s="28"/>
      <c r="Y244" s="28"/>
      <c r="Z244" s="28"/>
    </row>
    <row r="245" spans="1:26" ht="15" customHeight="1">
      <c r="A245" s="111"/>
      <c r="B245" s="48"/>
      <c r="C245" s="48"/>
      <c r="D245" s="35"/>
      <c r="E245" s="149"/>
      <c r="F245" s="156"/>
      <c r="G245" s="670"/>
      <c r="H245" s="88"/>
      <c r="I245" s="40"/>
      <c r="J245" s="40"/>
      <c r="K245" s="41"/>
      <c r="L245" s="42"/>
      <c r="M245" s="658"/>
      <c r="N245" s="689"/>
      <c r="O245" s="660"/>
      <c r="P245" s="655"/>
      <c r="Q245" s="665"/>
      <c r="R245" s="28"/>
      <c r="S245" s="28"/>
      <c r="T245" s="28"/>
      <c r="U245" s="28"/>
      <c r="V245" s="28"/>
      <c r="W245" s="28"/>
      <c r="X245" s="28"/>
      <c r="Y245" s="28"/>
      <c r="Z245" s="28"/>
    </row>
    <row r="246" spans="1:26" ht="15" customHeight="1">
      <c r="A246" s="111"/>
      <c r="B246" s="48"/>
      <c r="C246" s="48"/>
      <c r="D246" s="35"/>
      <c r="E246" s="149"/>
      <c r="F246" s="156"/>
      <c r="G246" s="670"/>
      <c r="H246" s="88"/>
      <c r="I246" s="40"/>
      <c r="J246" s="40"/>
      <c r="K246" s="41"/>
      <c r="L246" s="42"/>
      <c r="M246" s="658"/>
      <c r="N246" s="689"/>
      <c r="O246" s="660"/>
      <c r="P246" s="655"/>
      <c r="Q246" s="665"/>
      <c r="R246" s="28"/>
      <c r="S246" s="28"/>
      <c r="T246" s="28"/>
      <c r="U246" s="28"/>
      <c r="V246" s="28"/>
      <c r="W246" s="28"/>
      <c r="X246" s="28"/>
      <c r="Y246" s="28"/>
      <c r="Z246" s="28"/>
    </row>
    <row r="247" spans="1:26" ht="15" customHeight="1">
      <c r="A247" s="111"/>
      <c r="B247" s="48"/>
      <c r="C247" s="48"/>
      <c r="D247" s="35"/>
      <c r="E247" s="149"/>
      <c r="F247" s="156"/>
      <c r="G247" s="670"/>
      <c r="H247" s="88"/>
      <c r="I247" s="40"/>
      <c r="J247" s="40"/>
      <c r="K247" s="41"/>
      <c r="L247" s="42"/>
      <c r="M247" s="658"/>
      <c r="N247" s="689"/>
      <c r="O247" s="660"/>
      <c r="P247" s="655"/>
      <c r="Q247" s="665"/>
      <c r="R247" s="28"/>
      <c r="S247" s="28"/>
      <c r="T247" s="28"/>
      <c r="U247" s="28"/>
      <c r="V247" s="28"/>
      <c r="W247" s="28"/>
      <c r="X247" s="28"/>
      <c r="Y247" s="28"/>
      <c r="Z247" s="28"/>
    </row>
    <row r="248" spans="1:26" ht="15" customHeight="1">
      <c r="A248" s="111"/>
      <c r="B248" s="48"/>
      <c r="C248" s="48"/>
      <c r="D248" s="35"/>
      <c r="E248" s="149"/>
      <c r="F248" s="156"/>
      <c r="G248" s="670"/>
      <c r="H248" s="88"/>
      <c r="I248" s="40"/>
      <c r="J248" s="40"/>
      <c r="K248" s="41"/>
      <c r="L248" s="42"/>
      <c r="M248" s="658"/>
      <c r="N248" s="689"/>
      <c r="O248" s="660"/>
      <c r="P248" s="655"/>
      <c r="Q248" s="665"/>
      <c r="R248" s="28"/>
      <c r="S248" s="28"/>
      <c r="T248" s="28"/>
      <c r="U248" s="28"/>
      <c r="V248" s="28"/>
      <c r="W248" s="28"/>
      <c r="X248" s="28"/>
      <c r="Y248" s="28"/>
      <c r="Z248" s="28"/>
    </row>
    <row r="249" spans="1:26" ht="15" customHeight="1">
      <c r="A249" s="111"/>
      <c r="B249" s="48"/>
      <c r="C249" s="48"/>
      <c r="D249" s="35"/>
      <c r="E249" s="149"/>
      <c r="F249" s="156"/>
      <c r="G249" s="670"/>
      <c r="H249" s="88"/>
      <c r="I249" s="40"/>
      <c r="J249" s="40"/>
      <c r="K249" s="41"/>
      <c r="L249" s="42"/>
      <c r="M249" s="658"/>
      <c r="N249" s="689"/>
      <c r="O249" s="660"/>
      <c r="P249" s="655"/>
      <c r="Q249" s="665"/>
      <c r="R249" s="28"/>
      <c r="S249" s="28"/>
      <c r="T249" s="28"/>
      <c r="U249" s="28"/>
      <c r="V249" s="28"/>
      <c r="W249" s="28"/>
      <c r="X249" s="28"/>
      <c r="Y249" s="28"/>
      <c r="Z249" s="28"/>
    </row>
    <row r="250" spans="1:26" ht="15" customHeight="1">
      <c r="A250" s="111"/>
      <c r="B250" s="48"/>
      <c r="C250" s="48"/>
      <c r="D250" s="35"/>
      <c r="E250" s="149"/>
      <c r="F250" s="156"/>
      <c r="G250" s="670"/>
      <c r="H250" s="88"/>
      <c r="I250" s="40"/>
      <c r="J250" s="40"/>
      <c r="K250" s="41"/>
      <c r="L250" s="42"/>
      <c r="M250" s="658"/>
      <c r="N250" s="689"/>
      <c r="O250" s="660"/>
      <c r="P250" s="655"/>
      <c r="Q250" s="665"/>
      <c r="R250" s="28"/>
      <c r="S250" s="28"/>
      <c r="T250" s="28"/>
      <c r="U250" s="28"/>
      <c r="V250" s="28"/>
      <c r="W250" s="28"/>
      <c r="X250" s="28"/>
      <c r="Y250" s="28"/>
      <c r="Z250" s="28"/>
    </row>
    <row r="251" spans="1:26" ht="15" customHeight="1">
      <c r="A251" s="111"/>
      <c r="B251" s="48"/>
      <c r="C251" s="48"/>
      <c r="D251" s="35"/>
      <c r="E251" s="149"/>
      <c r="F251" s="156"/>
      <c r="G251" s="670"/>
      <c r="H251" s="88"/>
      <c r="I251" s="40"/>
      <c r="J251" s="40"/>
      <c r="K251" s="41"/>
      <c r="L251" s="42"/>
      <c r="M251" s="658"/>
      <c r="N251" s="689"/>
      <c r="O251" s="660"/>
      <c r="P251" s="655"/>
      <c r="Q251" s="665"/>
      <c r="R251" s="28"/>
      <c r="S251" s="28"/>
      <c r="T251" s="28"/>
      <c r="U251" s="28"/>
      <c r="V251" s="28"/>
      <c r="W251" s="28"/>
      <c r="X251" s="28"/>
      <c r="Y251" s="28"/>
      <c r="Z251" s="28"/>
    </row>
    <row r="252" spans="1:26" ht="15" customHeight="1">
      <c r="A252" s="111"/>
      <c r="B252" s="48"/>
      <c r="C252" s="48"/>
      <c r="D252" s="35"/>
      <c r="E252" s="149"/>
      <c r="F252" s="156"/>
      <c r="G252" s="670"/>
      <c r="H252" s="88"/>
      <c r="I252" s="40"/>
      <c r="J252" s="40"/>
      <c r="K252" s="41"/>
      <c r="L252" s="42"/>
      <c r="M252" s="658"/>
      <c r="N252" s="689"/>
      <c r="O252" s="660"/>
      <c r="P252" s="655"/>
      <c r="Q252" s="665"/>
      <c r="R252" s="28"/>
      <c r="S252" s="28"/>
      <c r="T252" s="28"/>
      <c r="U252" s="28"/>
      <c r="V252" s="28"/>
      <c r="W252" s="28"/>
      <c r="X252" s="28"/>
      <c r="Y252" s="28"/>
      <c r="Z252" s="28"/>
    </row>
    <row r="253" spans="1:26" ht="15" customHeight="1">
      <c r="A253" s="111"/>
      <c r="B253" s="48"/>
      <c r="C253" s="48"/>
      <c r="D253" s="35"/>
      <c r="E253" s="149"/>
      <c r="F253" s="156"/>
      <c r="G253" s="670"/>
      <c r="H253" s="88"/>
      <c r="I253" s="40"/>
      <c r="J253" s="40"/>
      <c r="K253" s="41"/>
      <c r="L253" s="42"/>
      <c r="M253" s="658"/>
      <c r="N253" s="689"/>
      <c r="O253" s="660"/>
      <c r="P253" s="655"/>
      <c r="Q253" s="665"/>
      <c r="R253" s="28"/>
      <c r="S253" s="28"/>
      <c r="T253" s="28"/>
      <c r="U253" s="28"/>
      <c r="V253" s="28"/>
      <c r="W253" s="28"/>
      <c r="X253" s="28"/>
      <c r="Y253" s="28"/>
      <c r="Z253" s="28"/>
    </row>
    <row r="254" spans="1:26" ht="15" customHeight="1">
      <c r="A254" s="111"/>
      <c r="B254" s="48"/>
      <c r="C254" s="48"/>
      <c r="D254" s="35"/>
      <c r="E254" s="149"/>
      <c r="F254" s="156"/>
      <c r="G254" s="670"/>
      <c r="H254" s="88"/>
      <c r="I254" s="40"/>
      <c r="J254" s="40"/>
      <c r="K254" s="41"/>
      <c r="L254" s="42"/>
      <c r="M254" s="658"/>
      <c r="N254" s="689"/>
      <c r="O254" s="660"/>
      <c r="P254" s="655"/>
      <c r="Q254" s="665"/>
      <c r="R254" s="28"/>
      <c r="S254" s="28"/>
      <c r="T254" s="28"/>
      <c r="U254" s="28"/>
      <c r="V254" s="28"/>
      <c r="W254" s="28"/>
      <c r="X254" s="28"/>
      <c r="Y254" s="28"/>
      <c r="Z254" s="28"/>
    </row>
    <row r="255" spans="1:26" ht="15" customHeight="1">
      <c r="A255" s="111"/>
      <c r="B255" s="48"/>
      <c r="C255" s="48"/>
      <c r="D255" s="35"/>
      <c r="E255" s="149"/>
      <c r="F255" s="156"/>
      <c r="G255" s="670"/>
      <c r="H255" s="88"/>
      <c r="I255" s="40"/>
      <c r="J255" s="40"/>
      <c r="K255" s="41"/>
      <c r="L255" s="42"/>
      <c r="M255" s="658"/>
      <c r="N255" s="689"/>
      <c r="O255" s="660"/>
      <c r="P255" s="655"/>
      <c r="Q255" s="665"/>
      <c r="R255" s="28"/>
      <c r="S255" s="28"/>
      <c r="T255" s="28"/>
      <c r="U255" s="28"/>
      <c r="V255" s="28"/>
      <c r="W255" s="28"/>
      <c r="X255" s="28"/>
      <c r="Y255" s="28"/>
      <c r="Z255" s="28"/>
    </row>
    <row r="256" spans="1:26" ht="15" customHeight="1">
      <c r="A256" s="111"/>
      <c r="B256" s="48"/>
      <c r="C256" s="48"/>
      <c r="D256" s="35"/>
      <c r="E256" s="149"/>
      <c r="F256" s="156"/>
      <c r="G256" s="670"/>
      <c r="H256" s="88"/>
      <c r="I256" s="40"/>
      <c r="J256" s="40"/>
      <c r="K256" s="41"/>
      <c r="L256" s="42"/>
      <c r="M256" s="658"/>
      <c r="N256" s="689"/>
      <c r="O256" s="660"/>
      <c r="P256" s="655"/>
      <c r="Q256" s="665"/>
      <c r="R256" s="28"/>
      <c r="S256" s="28"/>
      <c r="T256" s="28"/>
      <c r="U256" s="28"/>
      <c r="V256" s="28"/>
      <c r="W256" s="28"/>
      <c r="X256" s="28"/>
      <c r="Y256" s="28"/>
      <c r="Z256" s="28"/>
    </row>
    <row r="257" spans="1:26" ht="15" customHeight="1">
      <c r="A257" s="111"/>
      <c r="B257" s="48"/>
      <c r="C257" s="48"/>
      <c r="D257" s="35"/>
      <c r="E257" s="149"/>
      <c r="F257" s="156"/>
      <c r="G257" s="670"/>
      <c r="H257" s="88"/>
      <c r="I257" s="40"/>
      <c r="J257" s="40"/>
      <c r="K257" s="41"/>
      <c r="L257" s="42"/>
      <c r="M257" s="658"/>
      <c r="N257" s="689"/>
      <c r="O257" s="660"/>
      <c r="P257" s="655"/>
      <c r="Q257" s="665"/>
      <c r="R257" s="28"/>
      <c r="S257" s="28"/>
      <c r="T257" s="28"/>
      <c r="U257" s="28"/>
      <c r="V257" s="28"/>
      <c r="W257" s="28"/>
      <c r="X257" s="28"/>
      <c r="Y257" s="28"/>
      <c r="Z257" s="28"/>
    </row>
    <row r="258" spans="1:26" ht="15" customHeight="1">
      <c r="A258" s="111"/>
      <c r="B258" s="48"/>
      <c r="C258" s="48"/>
      <c r="D258" s="35"/>
      <c r="E258" s="149"/>
      <c r="F258" s="156"/>
      <c r="G258" s="670"/>
      <c r="H258" s="88"/>
      <c r="I258" s="40"/>
      <c r="J258" s="40"/>
      <c r="K258" s="41"/>
      <c r="L258" s="42"/>
      <c r="M258" s="658"/>
      <c r="N258" s="689"/>
      <c r="O258" s="660"/>
      <c r="P258" s="655"/>
      <c r="Q258" s="665"/>
      <c r="R258" s="28"/>
      <c r="S258" s="28"/>
      <c r="T258" s="28"/>
      <c r="U258" s="28"/>
      <c r="V258" s="28"/>
      <c r="W258" s="28"/>
      <c r="X258" s="28"/>
      <c r="Y258" s="28"/>
      <c r="Z258" s="28"/>
    </row>
    <row r="259" spans="1:26" ht="15" customHeight="1">
      <c r="A259" s="111"/>
      <c r="B259" s="48"/>
      <c r="C259" s="48"/>
      <c r="D259" s="35"/>
      <c r="E259" s="149"/>
      <c r="F259" s="156"/>
      <c r="G259" s="670"/>
      <c r="H259" s="88"/>
      <c r="I259" s="40"/>
      <c r="J259" s="40"/>
      <c r="K259" s="41"/>
      <c r="L259" s="42"/>
      <c r="M259" s="658"/>
      <c r="N259" s="689"/>
      <c r="O259" s="660"/>
      <c r="P259" s="655"/>
      <c r="Q259" s="665"/>
      <c r="R259" s="28"/>
      <c r="S259" s="28"/>
      <c r="T259" s="28"/>
      <c r="U259" s="28"/>
      <c r="V259" s="28"/>
      <c r="W259" s="28"/>
      <c r="X259" s="28"/>
      <c r="Y259" s="28"/>
      <c r="Z259" s="28"/>
    </row>
    <row r="260" spans="1:26" ht="15" customHeight="1">
      <c r="A260" s="111"/>
      <c r="B260" s="48"/>
      <c r="C260" s="48"/>
      <c r="D260" s="35"/>
      <c r="E260" s="149"/>
      <c r="F260" s="156"/>
      <c r="G260" s="670"/>
      <c r="H260" s="88"/>
      <c r="I260" s="40"/>
      <c r="J260" s="40"/>
      <c r="K260" s="41"/>
      <c r="L260" s="42"/>
      <c r="M260" s="658"/>
      <c r="N260" s="689"/>
      <c r="O260" s="660"/>
      <c r="P260" s="655"/>
      <c r="Q260" s="665"/>
      <c r="R260" s="28"/>
      <c r="S260" s="28"/>
      <c r="T260" s="28"/>
      <c r="U260" s="28"/>
      <c r="V260" s="28"/>
      <c r="W260" s="28"/>
      <c r="X260" s="28"/>
      <c r="Y260" s="28"/>
      <c r="Z260" s="28"/>
    </row>
    <row r="261" spans="1:26" ht="15" customHeight="1">
      <c r="A261" s="111"/>
      <c r="B261" s="48"/>
      <c r="C261" s="48"/>
      <c r="D261" s="35"/>
      <c r="E261" s="149"/>
      <c r="F261" s="156"/>
      <c r="G261" s="670"/>
      <c r="H261" s="88"/>
      <c r="I261" s="40"/>
      <c r="J261" s="40"/>
      <c r="K261" s="41"/>
      <c r="L261" s="42"/>
      <c r="M261" s="658"/>
      <c r="N261" s="689"/>
      <c r="O261" s="660"/>
      <c r="P261" s="655"/>
      <c r="Q261" s="665"/>
      <c r="R261" s="28"/>
      <c r="S261" s="28"/>
      <c r="T261" s="28"/>
      <c r="U261" s="28"/>
      <c r="V261" s="28"/>
      <c r="W261" s="28"/>
      <c r="X261" s="28"/>
      <c r="Y261" s="28"/>
      <c r="Z261" s="28"/>
    </row>
    <row r="262" spans="1:26" ht="15" customHeight="1">
      <c r="A262" s="111"/>
      <c r="B262" s="48"/>
      <c r="C262" s="48"/>
      <c r="D262" s="35"/>
      <c r="E262" s="149"/>
      <c r="F262" s="156"/>
      <c r="G262" s="670"/>
      <c r="H262" s="88"/>
      <c r="I262" s="40"/>
      <c r="J262" s="40"/>
      <c r="K262" s="41"/>
      <c r="L262" s="42"/>
      <c r="M262" s="658"/>
      <c r="N262" s="689"/>
      <c r="O262" s="660"/>
      <c r="P262" s="655"/>
      <c r="Q262" s="665"/>
      <c r="R262" s="28"/>
      <c r="S262" s="28"/>
      <c r="T262" s="28"/>
      <c r="U262" s="28"/>
      <c r="V262" s="28"/>
      <c r="W262" s="28"/>
      <c r="X262" s="28"/>
      <c r="Y262" s="28"/>
      <c r="Z262" s="28"/>
    </row>
    <row r="263" spans="1:26" ht="15" customHeight="1">
      <c r="A263" s="111"/>
      <c r="B263" s="48"/>
      <c r="C263" s="48"/>
      <c r="D263" s="35"/>
      <c r="E263" s="149"/>
      <c r="F263" s="156"/>
      <c r="G263" s="670"/>
      <c r="H263" s="88"/>
      <c r="I263" s="40"/>
      <c r="J263" s="40"/>
      <c r="K263" s="41"/>
      <c r="L263" s="42"/>
      <c r="M263" s="658"/>
      <c r="N263" s="689"/>
      <c r="O263" s="660"/>
      <c r="P263" s="655"/>
      <c r="Q263" s="665"/>
      <c r="R263" s="28"/>
      <c r="S263" s="28"/>
      <c r="T263" s="28"/>
      <c r="U263" s="28"/>
      <c r="V263" s="28"/>
      <c r="W263" s="28"/>
      <c r="X263" s="28"/>
      <c r="Y263" s="28"/>
      <c r="Z263" s="28"/>
    </row>
    <row r="264" spans="1:26" ht="15" customHeight="1">
      <c r="A264" s="111"/>
      <c r="B264" s="48"/>
      <c r="C264" s="48"/>
      <c r="D264" s="35"/>
      <c r="E264" s="149"/>
      <c r="F264" s="156"/>
      <c r="G264" s="670"/>
      <c r="H264" s="88"/>
      <c r="I264" s="40"/>
      <c r="J264" s="40"/>
      <c r="K264" s="41"/>
      <c r="L264" s="42"/>
      <c r="M264" s="658"/>
      <c r="N264" s="689"/>
      <c r="O264" s="660"/>
      <c r="P264" s="655"/>
      <c r="Q264" s="665"/>
      <c r="R264" s="28"/>
      <c r="S264" s="28"/>
      <c r="T264" s="28"/>
      <c r="U264" s="28"/>
      <c r="V264" s="28"/>
      <c r="W264" s="28"/>
      <c r="X264" s="28"/>
      <c r="Y264" s="28"/>
      <c r="Z264" s="28"/>
    </row>
    <row r="265" spans="1:26" ht="15" customHeight="1">
      <c r="A265" s="111"/>
      <c r="B265" s="48"/>
      <c r="C265" s="48"/>
      <c r="D265" s="35"/>
      <c r="E265" s="149"/>
      <c r="F265" s="156"/>
      <c r="G265" s="670"/>
      <c r="H265" s="88"/>
      <c r="I265" s="40"/>
      <c r="J265" s="40"/>
      <c r="K265" s="41"/>
      <c r="L265" s="42"/>
      <c r="M265" s="658"/>
      <c r="N265" s="689"/>
      <c r="O265" s="660"/>
      <c r="P265" s="655"/>
      <c r="Q265" s="665"/>
      <c r="R265" s="28"/>
      <c r="S265" s="28"/>
      <c r="T265" s="28"/>
      <c r="U265" s="28"/>
      <c r="V265" s="28"/>
      <c r="W265" s="28"/>
      <c r="X265" s="28"/>
      <c r="Y265" s="28"/>
      <c r="Z265" s="28"/>
    </row>
    <row r="266" spans="1:26" ht="15" customHeight="1">
      <c r="A266" s="111"/>
      <c r="B266" s="48"/>
      <c r="C266" s="48"/>
      <c r="D266" s="35"/>
      <c r="E266" s="149"/>
      <c r="F266" s="156"/>
      <c r="G266" s="670"/>
      <c r="H266" s="88"/>
      <c r="I266" s="40"/>
      <c r="J266" s="40"/>
      <c r="K266" s="41"/>
      <c r="L266" s="42"/>
      <c r="M266" s="658"/>
      <c r="N266" s="689"/>
      <c r="O266" s="660"/>
      <c r="P266" s="655"/>
      <c r="Q266" s="665"/>
      <c r="R266" s="28"/>
      <c r="S266" s="28"/>
      <c r="T266" s="28"/>
      <c r="U266" s="28"/>
      <c r="V266" s="28"/>
      <c r="W266" s="28"/>
      <c r="X266" s="28"/>
      <c r="Y266" s="28"/>
      <c r="Z266" s="28"/>
    </row>
    <row r="267" spans="1:26" ht="15" customHeight="1">
      <c r="A267" s="111"/>
      <c r="B267" s="48"/>
      <c r="C267" s="48"/>
      <c r="D267" s="35"/>
      <c r="E267" s="149"/>
      <c r="F267" s="156"/>
      <c r="G267" s="670"/>
      <c r="H267" s="88"/>
      <c r="I267" s="40"/>
      <c r="J267" s="40"/>
      <c r="K267" s="41"/>
      <c r="L267" s="42"/>
      <c r="M267" s="658"/>
      <c r="N267" s="689"/>
      <c r="O267" s="660"/>
      <c r="P267" s="655"/>
      <c r="Q267" s="665"/>
      <c r="R267" s="28"/>
      <c r="S267" s="28"/>
      <c r="T267" s="28"/>
      <c r="U267" s="28"/>
      <c r="V267" s="28"/>
      <c r="W267" s="28"/>
      <c r="X267" s="28"/>
      <c r="Y267" s="28"/>
      <c r="Z267" s="28"/>
    </row>
    <row r="268" spans="1:26" ht="15" customHeight="1">
      <c r="A268" s="111"/>
      <c r="B268" s="48"/>
      <c r="C268" s="48"/>
      <c r="D268" s="35"/>
      <c r="E268" s="149"/>
      <c r="F268" s="156"/>
      <c r="G268" s="670"/>
      <c r="H268" s="88"/>
      <c r="I268" s="40"/>
      <c r="J268" s="40"/>
      <c r="K268" s="41"/>
      <c r="L268" s="42"/>
      <c r="M268" s="658"/>
      <c r="N268" s="689"/>
      <c r="O268" s="660"/>
      <c r="P268" s="655"/>
      <c r="Q268" s="665"/>
      <c r="R268" s="28"/>
      <c r="S268" s="28"/>
      <c r="T268" s="28"/>
      <c r="U268" s="28"/>
      <c r="V268" s="28"/>
      <c r="W268" s="28"/>
      <c r="X268" s="28"/>
      <c r="Y268" s="28"/>
      <c r="Z268" s="28"/>
    </row>
    <row r="269" spans="1:26" ht="15" customHeight="1">
      <c r="A269" s="111"/>
      <c r="B269" s="48"/>
      <c r="C269" s="48"/>
      <c r="D269" s="35"/>
      <c r="E269" s="149"/>
      <c r="F269" s="156"/>
      <c r="G269" s="670"/>
      <c r="H269" s="88"/>
      <c r="I269" s="40"/>
      <c r="J269" s="40"/>
      <c r="K269" s="41"/>
      <c r="L269" s="42"/>
      <c r="M269" s="658"/>
      <c r="N269" s="689"/>
      <c r="O269" s="660"/>
      <c r="P269" s="655"/>
      <c r="Q269" s="665"/>
      <c r="R269" s="28"/>
      <c r="S269" s="28"/>
      <c r="T269" s="28"/>
      <c r="U269" s="28"/>
      <c r="V269" s="28"/>
      <c r="W269" s="28"/>
      <c r="X269" s="28"/>
      <c r="Y269" s="28"/>
      <c r="Z269" s="28"/>
    </row>
    <row r="270" spans="1:26" ht="15" customHeight="1">
      <c r="A270" s="111"/>
      <c r="B270" s="48"/>
      <c r="C270" s="48"/>
      <c r="D270" s="35"/>
      <c r="E270" s="149"/>
      <c r="F270" s="156"/>
      <c r="G270" s="670"/>
      <c r="H270" s="88"/>
      <c r="I270" s="40"/>
      <c r="J270" s="40"/>
      <c r="K270" s="41"/>
      <c r="L270" s="42"/>
      <c r="M270" s="658"/>
      <c r="N270" s="689"/>
      <c r="O270" s="660"/>
      <c r="P270" s="655"/>
      <c r="Q270" s="665"/>
      <c r="R270" s="28"/>
      <c r="S270" s="28"/>
      <c r="T270" s="28"/>
      <c r="U270" s="28"/>
      <c r="V270" s="28"/>
      <c r="W270" s="28"/>
      <c r="X270" s="28"/>
      <c r="Y270" s="28"/>
      <c r="Z270" s="28"/>
    </row>
    <row r="271" spans="1:26" ht="15" customHeight="1">
      <c r="A271" s="111"/>
      <c r="B271" s="48"/>
      <c r="C271" s="48"/>
      <c r="D271" s="35"/>
      <c r="E271" s="149"/>
      <c r="F271" s="156"/>
      <c r="G271" s="670"/>
      <c r="H271" s="88"/>
      <c r="I271" s="40"/>
      <c r="J271" s="40"/>
      <c r="K271" s="41"/>
      <c r="L271" s="42"/>
      <c r="M271" s="658"/>
      <c r="N271" s="689"/>
      <c r="O271" s="660"/>
      <c r="P271" s="655"/>
      <c r="Q271" s="665"/>
      <c r="R271" s="28"/>
      <c r="S271" s="28"/>
      <c r="T271" s="28"/>
      <c r="U271" s="28"/>
      <c r="V271" s="28"/>
      <c r="W271" s="28"/>
      <c r="X271" s="28"/>
      <c r="Y271" s="28"/>
      <c r="Z271" s="28"/>
    </row>
    <row r="272" spans="1:26" ht="15" customHeight="1">
      <c r="A272" s="111"/>
      <c r="B272" s="48"/>
      <c r="C272" s="48"/>
      <c r="D272" s="35"/>
      <c r="E272" s="149"/>
      <c r="F272" s="156"/>
      <c r="G272" s="670"/>
      <c r="H272" s="88"/>
      <c r="I272" s="40"/>
      <c r="J272" s="40"/>
      <c r="K272" s="41"/>
      <c r="L272" s="42"/>
      <c r="M272" s="658"/>
      <c r="N272" s="689"/>
      <c r="O272" s="660"/>
      <c r="P272" s="655"/>
      <c r="Q272" s="665"/>
      <c r="R272" s="28"/>
      <c r="S272" s="28"/>
      <c r="T272" s="28"/>
      <c r="U272" s="28"/>
      <c r="V272" s="28"/>
      <c r="W272" s="28"/>
      <c r="X272" s="28"/>
      <c r="Y272" s="28"/>
      <c r="Z272" s="28"/>
    </row>
    <row r="273" spans="1:26" ht="15" customHeight="1">
      <c r="A273" s="111"/>
      <c r="B273" s="48"/>
      <c r="C273" s="48"/>
      <c r="D273" s="35"/>
      <c r="E273" s="149"/>
      <c r="F273" s="156"/>
      <c r="G273" s="670"/>
      <c r="H273" s="88"/>
      <c r="I273" s="40"/>
      <c r="J273" s="40"/>
      <c r="K273" s="41"/>
      <c r="L273" s="42"/>
      <c r="M273" s="658"/>
      <c r="N273" s="689"/>
      <c r="O273" s="660"/>
      <c r="P273" s="655"/>
      <c r="Q273" s="665"/>
      <c r="R273" s="28"/>
      <c r="S273" s="28"/>
      <c r="T273" s="28"/>
      <c r="U273" s="28"/>
      <c r="V273" s="28"/>
      <c r="W273" s="28"/>
      <c r="X273" s="28"/>
      <c r="Y273" s="28"/>
      <c r="Z273" s="28"/>
    </row>
    <row r="274" spans="1:26" ht="15" customHeight="1">
      <c r="A274" s="111"/>
      <c r="B274" s="48"/>
      <c r="C274" s="48"/>
      <c r="D274" s="35"/>
      <c r="E274" s="149"/>
      <c r="F274" s="156"/>
      <c r="G274" s="670"/>
      <c r="H274" s="88"/>
      <c r="I274" s="40"/>
      <c r="J274" s="40"/>
      <c r="K274" s="41"/>
      <c r="L274" s="42"/>
      <c r="M274" s="658"/>
      <c r="N274" s="689"/>
      <c r="O274" s="660"/>
      <c r="P274" s="655"/>
      <c r="Q274" s="665"/>
      <c r="R274" s="28"/>
      <c r="S274" s="28"/>
      <c r="T274" s="28"/>
      <c r="U274" s="28"/>
      <c r="V274" s="28"/>
      <c r="W274" s="28"/>
      <c r="X274" s="28"/>
      <c r="Y274" s="28"/>
      <c r="Z274" s="28"/>
    </row>
    <row r="275" spans="1:26" ht="15" customHeight="1">
      <c r="A275" s="111"/>
      <c r="B275" s="48"/>
      <c r="C275" s="48"/>
      <c r="D275" s="35"/>
      <c r="E275" s="149"/>
      <c r="F275" s="156"/>
      <c r="G275" s="670"/>
      <c r="H275" s="88"/>
      <c r="I275" s="40"/>
      <c r="J275" s="40"/>
      <c r="K275" s="41"/>
      <c r="L275" s="42"/>
      <c r="M275" s="658"/>
      <c r="N275" s="689"/>
      <c r="O275" s="660"/>
      <c r="P275" s="655"/>
      <c r="Q275" s="665"/>
      <c r="R275" s="28"/>
      <c r="S275" s="28"/>
      <c r="T275" s="28"/>
      <c r="U275" s="28"/>
      <c r="V275" s="28"/>
      <c r="W275" s="28"/>
      <c r="X275" s="28"/>
      <c r="Y275" s="28"/>
      <c r="Z275" s="28"/>
    </row>
    <row r="276" spans="1:26" ht="15" customHeight="1">
      <c r="A276" s="111"/>
      <c r="B276" s="48"/>
      <c r="C276" s="48"/>
      <c r="D276" s="35"/>
      <c r="E276" s="149"/>
      <c r="F276" s="156"/>
      <c r="G276" s="670"/>
      <c r="H276" s="88"/>
      <c r="I276" s="40"/>
      <c r="J276" s="40"/>
      <c r="K276" s="41"/>
      <c r="L276" s="42"/>
      <c r="M276" s="658"/>
      <c r="N276" s="689"/>
      <c r="O276" s="660"/>
      <c r="P276" s="655"/>
      <c r="Q276" s="665"/>
      <c r="R276" s="28"/>
      <c r="S276" s="28"/>
      <c r="T276" s="28"/>
      <c r="U276" s="28"/>
      <c r="V276" s="28"/>
      <c r="W276" s="28"/>
      <c r="X276" s="28"/>
      <c r="Y276" s="28"/>
      <c r="Z276" s="28"/>
    </row>
    <row r="277" spans="1:26" ht="15" customHeight="1">
      <c r="A277" s="111"/>
      <c r="B277" s="48"/>
      <c r="C277" s="48"/>
      <c r="D277" s="35"/>
      <c r="E277" s="149"/>
      <c r="F277" s="156"/>
      <c r="G277" s="670"/>
      <c r="H277" s="88"/>
      <c r="I277" s="40"/>
      <c r="J277" s="40"/>
      <c r="K277" s="41"/>
      <c r="L277" s="42"/>
      <c r="M277" s="658"/>
      <c r="N277" s="689"/>
      <c r="O277" s="660"/>
      <c r="P277" s="655"/>
      <c r="Q277" s="665"/>
      <c r="R277" s="28"/>
      <c r="S277" s="28"/>
      <c r="T277" s="28"/>
      <c r="U277" s="28"/>
      <c r="V277" s="28"/>
      <c r="W277" s="28"/>
      <c r="X277" s="28"/>
      <c r="Y277" s="28"/>
      <c r="Z277" s="28"/>
    </row>
    <row r="278" spans="1:26" ht="15" customHeight="1">
      <c r="A278" s="111"/>
      <c r="B278" s="48"/>
      <c r="C278" s="48"/>
      <c r="D278" s="35"/>
      <c r="E278" s="149"/>
      <c r="F278" s="156"/>
      <c r="G278" s="670"/>
      <c r="H278" s="88"/>
      <c r="I278" s="40"/>
      <c r="J278" s="40"/>
      <c r="K278" s="41"/>
      <c r="L278" s="42"/>
      <c r="M278" s="658"/>
      <c r="N278" s="689"/>
      <c r="O278" s="660"/>
      <c r="P278" s="655"/>
      <c r="Q278" s="665"/>
      <c r="R278" s="28"/>
      <c r="S278" s="28"/>
      <c r="T278" s="28"/>
      <c r="U278" s="28"/>
      <c r="V278" s="28"/>
      <c r="W278" s="28"/>
      <c r="X278" s="28"/>
      <c r="Y278" s="28"/>
      <c r="Z278" s="28"/>
    </row>
    <row r="279" spans="1:26" ht="15" customHeight="1">
      <c r="A279" s="111"/>
      <c r="B279" s="48"/>
      <c r="C279" s="48"/>
      <c r="D279" s="35"/>
      <c r="E279" s="149"/>
      <c r="F279" s="156"/>
      <c r="G279" s="670"/>
      <c r="H279" s="88"/>
      <c r="I279" s="40"/>
      <c r="J279" s="40"/>
      <c r="K279" s="41"/>
      <c r="L279" s="42"/>
      <c r="M279" s="658"/>
      <c r="N279" s="689"/>
      <c r="O279" s="660"/>
      <c r="P279" s="655"/>
      <c r="Q279" s="665"/>
      <c r="R279" s="28"/>
      <c r="S279" s="28"/>
      <c r="T279" s="28"/>
      <c r="U279" s="28"/>
      <c r="V279" s="28"/>
      <c r="W279" s="28"/>
      <c r="X279" s="28"/>
      <c r="Y279" s="28"/>
      <c r="Z279" s="28"/>
    </row>
    <row r="280" spans="1:26" ht="15" customHeight="1">
      <c r="A280" s="111"/>
      <c r="B280" s="48"/>
      <c r="C280" s="48"/>
      <c r="D280" s="35"/>
      <c r="E280" s="149"/>
      <c r="F280" s="156"/>
      <c r="G280" s="670"/>
      <c r="H280" s="88"/>
      <c r="I280" s="40"/>
      <c r="J280" s="40"/>
      <c r="K280" s="41"/>
      <c r="L280" s="42"/>
      <c r="M280" s="658"/>
      <c r="N280" s="689"/>
      <c r="O280" s="660"/>
      <c r="P280" s="655"/>
      <c r="Q280" s="665"/>
      <c r="R280" s="28"/>
      <c r="S280" s="28"/>
      <c r="T280" s="28"/>
      <c r="U280" s="28"/>
      <c r="V280" s="28"/>
      <c r="W280" s="28"/>
      <c r="X280" s="28"/>
      <c r="Y280" s="28"/>
      <c r="Z280" s="28"/>
    </row>
    <row r="281" spans="1:26" ht="15" customHeight="1">
      <c r="A281" s="111"/>
      <c r="B281" s="48"/>
      <c r="C281" s="48"/>
      <c r="D281" s="35"/>
      <c r="E281" s="149"/>
      <c r="F281" s="156"/>
      <c r="G281" s="670"/>
      <c r="H281" s="88"/>
      <c r="I281" s="40"/>
      <c r="J281" s="40"/>
      <c r="K281" s="41"/>
      <c r="L281" s="42"/>
      <c r="M281" s="658"/>
      <c r="N281" s="689"/>
      <c r="O281" s="660"/>
      <c r="P281" s="655"/>
      <c r="Q281" s="665"/>
      <c r="R281" s="28"/>
      <c r="S281" s="28"/>
      <c r="T281" s="28"/>
      <c r="U281" s="28"/>
      <c r="V281" s="28"/>
      <c r="W281" s="28"/>
      <c r="X281" s="28"/>
      <c r="Y281" s="28"/>
      <c r="Z281" s="28"/>
    </row>
    <row r="282" spans="1:26" ht="15" customHeight="1">
      <c r="A282" s="111"/>
      <c r="B282" s="48"/>
      <c r="C282" s="48"/>
      <c r="D282" s="35"/>
      <c r="E282" s="149"/>
      <c r="F282" s="156"/>
      <c r="G282" s="670"/>
      <c r="H282" s="88"/>
      <c r="I282" s="40"/>
      <c r="J282" s="40"/>
      <c r="K282" s="41"/>
      <c r="L282" s="42"/>
      <c r="M282" s="658"/>
      <c r="N282" s="689"/>
      <c r="O282" s="660"/>
      <c r="P282" s="655"/>
      <c r="Q282" s="665"/>
      <c r="R282" s="28"/>
      <c r="S282" s="28"/>
      <c r="T282" s="28"/>
      <c r="U282" s="28"/>
      <c r="V282" s="28"/>
      <c r="W282" s="28"/>
      <c r="X282" s="28"/>
      <c r="Y282" s="28"/>
      <c r="Z282" s="28"/>
    </row>
    <row r="283" spans="1:26" ht="15" customHeight="1">
      <c r="A283" s="111"/>
      <c r="B283" s="48"/>
      <c r="C283" s="48"/>
      <c r="D283" s="35"/>
      <c r="E283" s="149"/>
      <c r="F283" s="156"/>
      <c r="G283" s="670"/>
      <c r="H283" s="88"/>
      <c r="I283" s="40"/>
      <c r="J283" s="40"/>
      <c r="K283" s="41"/>
      <c r="L283" s="42"/>
      <c r="M283" s="658"/>
      <c r="N283" s="689"/>
      <c r="O283" s="660"/>
      <c r="P283" s="655"/>
      <c r="Q283" s="665"/>
      <c r="R283" s="28"/>
      <c r="S283" s="28"/>
      <c r="T283" s="28"/>
      <c r="U283" s="28"/>
      <c r="V283" s="28"/>
      <c r="W283" s="28"/>
      <c r="X283" s="28"/>
      <c r="Y283" s="28"/>
      <c r="Z283" s="28"/>
    </row>
    <row r="284" spans="1:26" ht="15" customHeight="1">
      <c r="A284" s="111"/>
      <c r="B284" s="48"/>
      <c r="C284" s="48"/>
      <c r="D284" s="35"/>
      <c r="E284" s="149"/>
      <c r="F284" s="156"/>
      <c r="G284" s="670"/>
      <c r="H284" s="88"/>
      <c r="I284" s="40"/>
      <c r="J284" s="40"/>
      <c r="K284" s="41"/>
      <c r="L284" s="42"/>
      <c r="M284" s="658"/>
      <c r="N284" s="689"/>
      <c r="O284" s="660"/>
      <c r="P284" s="655"/>
      <c r="Q284" s="665"/>
      <c r="R284" s="28"/>
      <c r="S284" s="28"/>
      <c r="T284" s="28"/>
      <c r="U284" s="28"/>
      <c r="V284" s="28"/>
      <c r="W284" s="28"/>
      <c r="X284" s="28"/>
      <c r="Y284" s="28"/>
      <c r="Z284" s="28"/>
    </row>
    <row r="285" spans="1:26" ht="15" customHeight="1">
      <c r="A285" s="111"/>
      <c r="B285" s="48"/>
      <c r="C285" s="48"/>
      <c r="D285" s="35"/>
      <c r="E285" s="149"/>
      <c r="F285" s="156"/>
      <c r="G285" s="670"/>
      <c r="H285" s="88"/>
      <c r="I285" s="40"/>
      <c r="J285" s="40"/>
      <c r="K285" s="41"/>
      <c r="L285" s="42"/>
      <c r="M285" s="658"/>
      <c r="N285" s="689"/>
      <c r="O285" s="660"/>
      <c r="P285" s="655"/>
      <c r="Q285" s="665"/>
      <c r="R285" s="28"/>
      <c r="S285" s="28"/>
      <c r="T285" s="28"/>
      <c r="U285" s="28"/>
      <c r="V285" s="28"/>
      <c r="W285" s="28"/>
      <c r="X285" s="28"/>
      <c r="Y285" s="28"/>
      <c r="Z285" s="28"/>
    </row>
    <row r="286" spans="1:26" ht="15" customHeight="1">
      <c r="A286" s="111"/>
      <c r="B286" s="48"/>
      <c r="C286" s="48"/>
      <c r="D286" s="35"/>
      <c r="E286" s="149"/>
      <c r="F286" s="156"/>
      <c r="G286" s="670"/>
      <c r="H286" s="88"/>
      <c r="I286" s="40"/>
      <c r="J286" s="40"/>
      <c r="K286" s="41"/>
      <c r="L286" s="42"/>
      <c r="M286" s="658"/>
      <c r="N286" s="689"/>
      <c r="O286" s="660"/>
      <c r="P286" s="655"/>
      <c r="Q286" s="665"/>
      <c r="R286" s="28"/>
      <c r="S286" s="28"/>
      <c r="T286" s="28"/>
      <c r="U286" s="28"/>
      <c r="V286" s="28"/>
      <c r="W286" s="28"/>
      <c r="X286" s="28"/>
      <c r="Y286" s="28"/>
      <c r="Z286" s="28"/>
    </row>
    <row r="287" spans="1:26" ht="15" customHeight="1">
      <c r="A287" s="111"/>
      <c r="B287" s="48"/>
      <c r="C287" s="48"/>
      <c r="D287" s="35"/>
      <c r="E287" s="149"/>
      <c r="F287" s="156"/>
      <c r="G287" s="670"/>
      <c r="H287" s="88"/>
      <c r="I287" s="40"/>
      <c r="J287" s="40"/>
      <c r="K287" s="41"/>
      <c r="L287" s="42"/>
      <c r="M287" s="658"/>
      <c r="N287" s="689"/>
      <c r="O287" s="660"/>
      <c r="P287" s="655"/>
      <c r="Q287" s="665"/>
      <c r="R287" s="28"/>
      <c r="S287" s="28"/>
      <c r="T287" s="28"/>
      <c r="U287" s="28"/>
      <c r="V287" s="28"/>
      <c r="W287" s="28"/>
      <c r="X287" s="28"/>
      <c r="Y287" s="28"/>
      <c r="Z287" s="28"/>
    </row>
    <row r="288" spans="1:26" ht="15" customHeight="1">
      <c r="A288" s="111"/>
      <c r="B288" s="48"/>
      <c r="C288" s="48"/>
      <c r="D288" s="35"/>
      <c r="E288" s="149"/>
      <c r="F288" s="156"/>
      <c r="G288" s="670"/>
      <c r="H288" s="88"/>
      <c r="I288" s="40"/>
      <c r="J288" s="40"/>
      <c r="K288" s="41"/>
      <c r="L288" s="42"/>
      <c r="M288" s="658"/>
      <c r="N288" s="689"/>
      <c r="O288" s="660"/>
      <c r="P288" s="655"/>
      <c r="Q288" s="665"/>
      <c r="R288" s="28"/>
      <c r="S288" s="28"/>
      <c r="T288" s="28"/>
      <c r="U288" s="28"/>
      <c r="V288" s="28"/>
      <c r="W288" s="28"/>
      <c r="X288" s="28"/>
      <c r="Y288" s="28"/>
      <c r="Z288" s="28"/>
    </row>
    <row r="289" spans="1:26" ht="15" customHeight="1">
      <c r="A289" s="111"/>
      <c r="B289" s="48"/>
      <c r="C289" s="48"/>
      <c r="D289" s="35"/>
      <c r="E289" s="149"/>
      <c r="F289" s="156"/>
      <c r="G289" s="670"/>
      <c r="H289" s="88"/>
      <c r="I289" s="40"/>
      <c r="J289" s="40"/>
      <c r="K289" s="41"/>
      <c r="L289" s="42"/>
      <c r="M289" s="658"/>
      <c r="N289" s="689"/>
      <c r="O289" s="660"/>
      <c r="P289" s="655"/>
      <c r="Q289" s="665"/>
      <c r="R289" s="28"/>
      <c r="S289" s="28"/>
      <c r="T289" s="28"/>
      <c r="U289" s="28"/>
      <c r="V289" s="28"/>
      <c r="W289" s="28"/>
      <c r="X289" s="28"/>
      <c r="Y289" s="28"/>
      <c r="Z289" s="28"/>
    </row>
    <row r="290" spans="1:26" ht="15" customHeight="1">
      <c r="A290" s="111"/>
      <c r="B290" s="48"/>
      <c r="C290" s="48"/>
      <c r="D290" s="35"/>
      <c r="E290" s="149"/>
      <c r="F290" s="156"/>
      <c r="G290" s="670"/>
      <c r="H290" s="88"/>
      <c r="I290" s="40"/>
      <c r="J290" s="40"/>
      <c r="K290" s="41"/>
      <c r="L290" s="42"/>
      <c r="M290" s="658"/>
      <c r="N290" s="689"/>
      <c r="O290" s="660"/>
      <c r="P290" s="655"/>
      <c r="Q290" s="665"/>
      <c r="R290" s="28"/>
      <c r="S290" s="28"/>
      <c r="T290" s="28"/>
      <c r="U290" s="28"/>
      <c r="V290" s="28"/>
      <c r="W290" s="28"/>
      <c r="X290" s="28"/>
      <c r="Y290" s="28"/>
      <c r="Z290" s="28"/>
    </row>
    <row r="291" spans="1:26" ht="15" customHeight="1">
      <c r="A291" s="111"/>
      <c r="B291" s="48"/>
      <c r="C291" s="48"/>
      <c r="D291" s="35"/>
      <c r="E291" s="149"/>
      <c r="F291" s="156"/>
      <c r="G291" s="670"/>
      <c r="H291" s="88"/>
      <c r="I291" s="40"/>
      <c r="J291" s="40"/>
      <c r="K291" s="41"/>
      <c r="L291" s="42"/>
      <c r="M291" s="658"/>
      <c r="N291" s="689"/>
      <c r="O291" s="660"/>
      <c r="P291" s="655"/>
      <c r="Q291" s="665"/>
      <c r="R291" s="28"/>
      <c r="S291" s="28"/>
      <c r="T291" s="28"/>
      <c r="U291" s="28"/>
      <c r="V291" s="28"/>
      <c r="W291" s="28"/>
      <c r="X291" s="28"/>
      <c r="Y291" s="28"/>
      <c r="Z291" s="28"/>
    </row>
    <row r="292" spans="1:26" ht="15" customHeight="1">
      <c r="A292" s="111"/>
      <c r="B292" s="48"/>
      <c r="C292" s="48"/>
      <c r="D292" s="35"/>
      <c r="E292" s="149"/>
      <c r="F292" s="156"/>
      <c r="G292" s="670"/>
      <c r="H292" s="88"/>
      <c r="I292" s="40"/>
      <c r="J292" s="40"/>
      <c r="K292" s="41"/>
      <c r="L292" s="42"/>
      <c r="M292" s="658"/>
      <c r="N292" s="689"/>
      <c r="O292" s="660"/>
      <c r="P292" s="655"/>
      <c r="Q292" s="665"/>
      <c r="R292" s="28"/>
      <c r="S292" s="28"/>
      <c r="T292" s="28"/>
      <c r="U292" s="28"/>
      <c r="V292" s="28"/>
      <c r="W292" s="28"/>
      <c r="X292" s="28"/>
      <c r="Y292" s="28"/>
      <c r="Z292" s="28"/>
    </row>
    <row r="293" spans="1:26" ht="15" customHeight="1">
      <c r="A293" s="111"/>
      <c r="B293" s="48"/>
      <c r="C293" s="48"/>
      <c r="D293" s="35"/>
      <c r="E293" s="149"/>
      <c r="F293" s="156"/>
      <c r="G293" s="670"/>
      <c r="H293" s="88"/>
      <c r="I293" s="40"/>
      <c r="J293" s="40"/>
      <c r="K293" s="41"/>
      <c r="L293" s="42"/>
      <c r="M293" s="658"/>
      <c r="N293" s="689"/>
      <c r="O293" s="660"/>
      <c r="P293" s="655"/>
      <c r="Q293" s="665"/>
      <c r="R293" s="28"/>
      <c r="S293" s="28"/>
      <c r="T293" s="28"/>
      <c r="U293" s="28"/>
      <c r="V293" s="28"/>
      <c r="W293" s="28"/>
      <c r="X293" s="28"/>
      <c r="Y293" s="28"/>
      <c r="Z293" s="28"/>
    </row>
    <row r="294" spans="1:26" ht="15" customHeight="1">
      <c r="A294" s="111"/>
      <c r="B294" s="48"/>
      <c r="C294" s="48"/>
      <c r="D294" s="35"/>
      <c r="E294" s="149"/>
      <c r="F294" s="156"/>
      <c r="G294" s="670"/>
      <c r="H294" s="88"/>
      <c r="I294" s="40"/>
      <c r="J294" s="40"/>
      <c r="K294" s="41"/>
      <c r="L294" s="42"/>
      <c r="M294" s="658"/>
      <c r="N294" s="689"/>
      <c r="O294" s="660"/>
      <c r="P294" s="655"/>
      <c r="Q294" s="665"/>
      <c r="R294" s="28"/>
      <c r="S294" s="28"/>
      <c r="T294" s="28"/>
      <c r="U294" s="28"/>
      <c r="V294" s="28"/>
      <c r="W294" s="28"/>
      <c r="X294" s="28"/>
      <c r="Y294" s="28"/>
      <c r="Z294" s="28"/>
    </row>
    <row r="295" spans="1:26" ht="15" customHeight="1">
      <c r="A295" s="111"/>
      <c r="B295" s="48"/>
      <c r="C295" s="48"/>
      <c r="D295" s="35"/>
      <c r="E295" s="149"/>
      <c r="F295" s="156"/>
      <c r="G295" s="670"/>
      <c r="H295" s="88"/>
      <c r="I295" s="40"/>
      <c r="J295" s="40"/>
      <c r="K295" s="41"/>
      <c r="L295" s="42"/>
      <c r="M295" s="658"/>
      <c r="N295" s="689"/>
      <c r="O295" s="660"/>
      <c r="P295" s="655"/>
      <c r="Q295" s="665"/>
      <c r="R295" s="28"/>
      <c r="S295" s="28"/>
      <c r="T295" s="28"/>
      <c r="U295" s="28"/>
      <c r="V295" s="28"/>
      <c r="W295" s="28"/>
      <c r="X295" s="28"/>
      <c r="Y295" s="28"/>
      <c r="Z295" s="28"/>
    </row>
    <row r="296" spans="1:26" ht="15" customHeight="1">
      <c r="A296" s="111"/>
      <c r="B296" s="48"/>
      <c r="C296" s="48"/>
      <c r="D296" s="35"/>
      <c r="E296" s="149"/>
      <c r="F296" s="156"/>
      <c r="G296" s="670"/>
      <c r="H296" s="88"/>
      <c r="I296" s="40"/>
      <c r="J296" s="40"/>
      <c r="K296" s="41"/>
      <c r="L296" s="42"/>
      <c r="M296" s="658"/>
      <c r="N296" s="689"/>
      <c r="O296" s="660"/>
      <c r="P296" s="655"/>
      <c r="Q296" s="665"/>
      <c r="R296" s="28"/>
      <c r="S296" s="28"/>
      <c r="T296" s="28"/>
      <c r="U296" s="28"/>
      <c r="V296" s="28"/>
      <c r="W296" s="28"/>
      <c r="X296" s="28"/>
      <c r="Y296" s="28"/>
      <c r="Z296" s="28"/>
    </row>
    <row r="297" spans="1:26" ht="15" customHeight="1">
      <c r="A297" s="111"/>
      <c r="B297" s="48"/>
      <c r="C297" s="48"/>
      <c r="D297" s="35"/>
      <c r="E297" s="149"/>
      <c r="F297" s="156"/>
      <c r="G297" s="670"/>
      <c r="H297" s="88"/>
      <c r="I297" s="40"/>
      <c r="J297" s="40"/>
      <c r="K297" s="41"/>
      <c r="L297" s="42"/>
      <c r="M297" s="658"/>
      <c r="N297" s="689"/>
      <c r="O297" s="660"/>
      <c r="P297" s="655"/>
      <c r="Q297" s="665"/>
      <c r="R297" s="28"/>
      <c r="S297" s="28"/>
      <c r="T297" s="28"/>
      <c r="U297" s="28"/>
      <c r="V297" s="28"/>
      <c r="W297" s="28"/>
      <c r="X297" s="28"/>
      <c r="Y297" s="28"/>
      <c r="Z297" s="28"/>
    </row>
    <row r="298" spans="1:26" ht="15" customHeight="1">
      <c r="A298" s="111"/>
      <c r="B298" s="48"/>
      <c r="C298" s="48"/>
      <c r="D298" s="35"/>
      <c r="E298" s="149"/>
      <c r="F298" s="156"/>
      <c r="G298" s="670"/>
      <c r="H298" s="88"/>
      <c r="I298" s="40"/>
      <c r="J298" s="40"/>
      <c r="K298" s="41"/>
      <c r="L298" s="42"/>
      <c r="M298" s="658"/>
      <c r="N298" s="689"/>
      <c r="O298" s="660"/>
      <c r="P298" s="655"/>
      <c r="Q298" s="665"/>
      <c r="R298" s="28"/>
      <c r="S298" s="28"/>
      <c r="T298" s="28"/>
      <c r="U298" s="28"/>
      <c r="V298" s="28"/>
      <c r="W298" s="28"/>
      <c r="X298" s="28"/>
      <c r="Y298" s="28"/>
      <c r="Z298" s="28"/>
    </row>
    <row r="299" spans="1:26" ht="15" customHeight="1">
      <c r="A299" s="111"/>
      <c r="B299" s="48"/>
      <c r="C299" s="48"/>
      <c r="D299" s="35"/>
      <c r="E299" s="149"/>
      <c r="F299" s="156"/>
      <c r="G299" s="670"/>
      <c r="H299" s="88"/>
      <c r="I299" s="40"/>
      <c r="J299" s="40"/>
      <c r="K299" s="41"/>
      <c r="L299" s="42"/>
      <c r="M299" s="658"/>
      <c r="N299" s="689"/>
      <c r="O299" s="660"/>
      <c r="P299" s="655"/>
      <c r="Q299" s="665"/>
      <c r="R299" s="28"/>
      <c r="S299" s="28"/>
      <c r="T299" s="28"/>
      <c r="U299" s="28"/>
      <c r="V299" s="28"/>
      <c r="W299" s="28"/>
      <c r="X299" s="28"/>
      <c r="Y299" s="28"/>
      <c r="Z299" s="28"/>
    </row>
    <row r="300" spans="1:26" ht="15" customHeight="1">
      <c r="A300" s="111"/>
      <c r="B300" s="48"/>
      <c r="C300" s="48"/>
      <c r="D300" s="35"/>
      <c r="E300" s="149"/>
      <c r="F300" s="156"/>
      <c r="G300" s="670"/>
      <c r="H300" s="88"/>
      <c r="I300" s="40"/>
      <c r="J300" s="40"/>
      <c r="K300" s="41"/>
      <c r="L300" s="42"/>
      <c r="M300" s="658"/>
      <c r="N300" s="689"/>
      <c r="O300" s="660"/>
      <c r="P300" s="655"/>
      <c r="Q300" s="665"/>
      <c r="R300" s="28"/>
      <c r="S300" s="28"/>
      <c r="T300" s="28"/>
      <c r="U300" s="28"/>
      <c r="V300" s="28"/>
      <c r="W300" s="28"/>
      <c r="X300" s="28"/>
      <c r="Y300" s="28"/>
      <c r="Z300" s="28"/>
    </row>
    <row r="301" spans="1:26" ht="15" customHeight="1">
      <c r="A301" s="111"/>
      <c r="B301" s="48"/>
      <c r="C301" s="48"/>
      <c r="D301" s="35"/>
      <c r="E301" s="149"/>
      <c r="F301" s="156"/>
      <c r="G301" s="670"/>
      <c r="H301" s="88"/>
      <c r="I301" s="40"/>
      <c r="J301" s="40"/>
      <c r="K301" s="41"/>
      <c r="L301" s="42"/>
      <c r="M301" s="658"/>
      <c r="N301" s="689"/>
      <c r="O301" s="660"/>
      <c r="P301" s="655"/>
      <c r="Q301" s="665"/>
      <c r="R301" s="28"/>
      <c r="S301" s="28"/>
      <c r="T301" s="28"/>
      <c r="U301" s="28"/>
      <c r="V301" s="28"/>
      <c r="W301" s="28"/>
      <c r="X301" s="28"/>
      <c r="Y301" s="28"/>
      <c r="Z301" s="28"/>
    </row>
    <row r="302" spans="1:26" ht="15" customHeight="1">
      <c r="A302" s="111"/>
      <c r="B302" s="48"/>
      <c r="C302" s="48"/>
      <c r="D302" s="35"/>
      <c r="E302" s="149"/>
      <c r="F302" s="156"/>
      <c r="G302" s="670"/>
      <c r="H302" s="88"/>
      <c r="I302" s="40"/>
      <c r="J302" s="40"/>
      <c r="K302" s="41"/>
      <c r="L302" s="42"/>
      <c r="M302" s="658"/>
      <c r="N302" s="689"/>
      <c r="O302" s="660"/>
      <c r="P302" s="655"/>
      <c r="Q302" s="665"/>
      <c r="R302" s="28"/>
      <c r="S302" s="28"/>
      <c r="T302" s="28"/>
      <c r="U302" s="28"/>
      <c r="V302" s="28"/>
      <c r="W302" s="28"/>
      <c r="X302" s="28"/>
      <c r="Y302" s="28"/>
      <c r="Z302" s="28"/>
    </row>
    <row r="303" spans="1:26" ht="15" customHeight="1">
      <c r="A303" s="111"/>
      <c r="B303" s="48"/>
      <c r="C303" s="48"/>
      <c r="D303" s="35"/>
      <c r="E303" s="149"/>
      <c r="F303" s="156"/>
      <c r="G303" s="670"/>
      <c r="H303" s="88"/>
      <c r="I303" s="40"/>
      <c r="J303" s="40"/>
      <c r="K303" s="41"/>
      <c r="L303" s="42"/>
      <c r="M303" s="658"/>
      <c r="N303" s="689"/>
      <c r="O303" s="660"/>
      <c r="P303" s="655"/>
      <c r="Q303" s="665"/>
      <c r="R303" s="28"/>
      <c r="S303" s="28"/>
      <c r="T303" s="28"/>
      <c r="U303" s="28"/>
      <c r="V303" s="28"/>
      <c r="W303" s="28"/>
      <c r="X303" s="28"/>
      <c r="Y303" s="28"/>
      <c r="Z303" s="28"/>
    </row>
    <row r="304" spans="1:26" ht="15" customHeight="1">
      <c r="A304" s="111"/>
      <c r="B304" s="48"/>
      <c r="C304" s="48"/>
      <c r="D304" s="35"/>
      <c r="E304" s="149"/>
      <c r="F304" s="156"/>
      <c r="G304" s="670"/>
      <c r="H304" s="88"/>
      <c r="I304" s="40"/>
      <c r="J304" s="40"/>
      <c r="K304" s="41"/>
      <c r="L304" s="42"/>
      <c r="M304" s="658"/>
      <c r="N304" s="689"/>
      <c r="O304" s="660"/>
      <c r="P304" s="655"/>
      <c r="Q304" s="665"/>
      <c r="R304" s="28"/>
      <c r="S304" s="28"/>
      <c r="T304" s="28"/>
      <c r="U304" s="28"/>
      <c r="V304" s="28"/>
      <c r="W304" s="28"/>
      <c r="X304" s="28"/>
      <c r="Y304" s="28"/>
      <c r="Z304" s="28"/>
    </row>
    <row r="305" spans="1:26" ht="15" customHeight="1">
      <c r="A305" s="111"/>
      <c r="B305" s="48"/>
      <c r="C305" s="48"/>
      <c r="D305" s="35"/>
      <c r="E305" s="149"/>
      <c r="F305" s="156"/>
      <c r="G305" s="670"/>
      <c r="H305" s="88"/>
      <c r="I305" s="40"/>
      <c r="J305" s="40"/>
      <c r="K305" s="41"/>
      <c r="L305" s="42"/>
      <c r="M305" s="658"/>
      <c r="N305" s="689"/>
      <c r="O305" s="660"/>
      <c r="P305" s="655"/>
      <c r="Q305" s="665"/>
      <c r="R305" s="28"/>
      <c r="S305" s="28"/>
      <c r="T305" s="28"/>
      <c r="U305" s="28"/>
      <c r="V305" s="28"/>
      <c r="W305" s="28"/>
      <c r="X305" s="28"/>
      <c r="Y305" s="28"/>
      <c r="Z305" s="28"/>
    </row>
    <row r="306" spans="1:26" ht="15" customHeight="1">
      <c r="A306" s="111"/>
      <c r="B306" s="48"/>
      <c r="C306" s="48"/>
      <c r="D306" s="35"/>
      <c r="E306" s="149"/>
      <c r="F306" s="156"/>
      <c r="G306" s="670"/>
      <c r="H306" s="88"/>
      <c r="I306" s="40"/>
      <c r="J306" s="40"/>
      <c r="K306" s="41"/>
      <c r="L306" s="42"/>
      <c r="M306" s="658"/>
      <c r="N306" s="689"/>
      <c r="O306" s="660"/>
      <c r="P306" s="655"/>
      <c r="Q306" s="665"/>
      <c r="R306" s="28"/>
      <c r="S306" s="28"/>
      <c r="T306" s="28"/>
      <c r="U306" s="28"/>
      <c r="V306" s="28"/>
      <c r="W306" s="28"/>
      <c r="X306" s="28"/>
      <c r="Y306" s="28"/>
      <c r="Z306" s="28"/>
    </row>
    <row r="307" spans="1:26" ht="15" customHeight="1">
      <c r="A307" s="111"/>
      <c r="B307" s="48"/>
      <c r="C307" s="48"/>
      <c r="D307" s="35"/>
      <c r="E307" s="149"/>
      <c r="F307" s="156"/>
      <c r="G307" s="670"/>
      <c r="H307" s="88"/>
      <c r="I307" s="40"/>
      <c r="J307" s="40"/>
      <c r="K307" s="41"/>
      <c r="L307" s="42"/>
      <c r="M307" s="658"/>
      <c r="N307" s="689"/>
      <c r="O307" s="660"/>
      <c r="P307" s="655"/>
      <c r="Q307" s="665"/>
      <c r="R307" s="28"/>
      <c r="S307" s="28"/>
      <c r="T307" s="28"/>
      <c r="U307" s="28"/>
      <c r="V307" s="28"/>
      <c r="W307" s="28"/>
      <c r="X307" s="28"/>
      <c r="Y307" s="28"/>
      <c r="Z307" s="28"/>
    </row>
    <row r="308" spans="1:26" ht="15" customHeight="1">
      <c r="A308" s="111"/>
      <c r="B308" s="48"/>
      <c r="C308" s="48"/>
      <c r="D308" s="35"/>
      <c r="E308" s="149"/>
      <c r="F308" s="156"/>
      <c r="G308" s="670"/>
      <c r="H308" s="88"/>
      <c r="I308" s="40"/>
      <c r="J308" s="40"/>
      <c r="K308" s="41"/>
      <c r="L308" s="42"/>
      <c r="M308" s="658"/>
      <c r="N308" s="689"/>
      <c r="O308" s="660"/>
      <c r="P308" s="655"/>
      <c r="Q308" s="665"/>
      <c r="R308" s="28"/>
      <c r="S308" s="28"/>
      <c r="T308" s="28"/>
      <c r="U308" s="28"/>
      <c r="V308" s="28"/>
      <c r="W308" s="28"/>
      <c r="X308" s="28"/>
      <c r="Y308" s="28"/>
      <c r="Z308" s="28"/>
    </row>
    <row r="309" spans="1:26" ht="15" customHeight="1">
      <c r="A309" s="111"/>
      <c r="B309" s="48"/>
      <c r="C309" s="48"/>
      <c r="D309" s="35"/>
      <c r="E309" s="149"/>
      <c r="F309" s="156"/>
      <c r="G309" s="670"/>
      <c r="H309" s="88"/>
      <c r="I309" s="40"/>
      <c r="J309" s="40"/>
      <c r="K309" s="41"/>
      <c r="L309" s="42"/>
      <c r="M309" s="658"/>
      <c r="N309" s="689"/>
      <c r="O309" s="660"/>
      <c r="P309" s="655"/>
      <c r="Q309" s="665"/>
      <c r="R309" s="28"/>
      <c r="S309" s="28"/>
      <c r="T309" s="28"/>
      <c r="U309" s="28"/>
      <c r="V309" s="28"/>
      <c r="W309" s="28"/>
      <c r="X309" s="28"/>
      <c r="Y309" s="28"/>
      <c r="Z309" s="28"/>
    </row>
    <row r="310" spans="1:26" ht="15" customHeight="1">
      <c r="A310" s="111"/>
      <c r="B310" s="48"/>
      <c r="C310" s="48"/>
      <c r="D310" s="35"/>
      <c r="E310" s="149"/>
      <c r="F310" s="156"/>
      <c r="G310" s="670"/>
      <c r="H310" s="88"/>
      <c r="I310" s="40"/>
      <c r="J310" s="40"/>
      <c r="K310" s="41"/>
      <c r="L310" s="42"/>
      <c r="M310" s="658"/>
      <c r="N310" s="689"/>
      <c r="O310" s="660"/>
      <c r="P310" s="655"/>
      <c r="Q310" s="665"/>
      <c r="R310" s="28"/>
      <c r="S310" s="28"/>
      <c r="T310" s="28"/>
      <c r="U310" s="28"/>
      <c r="V310" s="28"/>
      <c r="W310" s="28"/>
      <c r="X310" s="28"/>
      <c r="Y310" s="28"/>
      <c r="Z310" s="28"/>
    </row>
    <row r="311" spans="1:26" ht="15" customHeight="1">
      <c r="A311" s="111"/>
      <c r="B311" s="48"/>
      <c r="C311" s="48"/>
      <c r="D311" s="35"/>
      <c r="E311" s="149"/>
      <c r="F311" s="156"/>
      <c r="G311" s="670"/>
      <c r="H311" s="88"/>
      <c r="I311" s="40"/>
      <c r="J311" s="40"/>
      <c r="K311" s="41"/>
      <c r="L311" s="42"/>
      <c r="M311" s="658"/>
      <c r="N311" s="689"/>
      <c r="O311" s="660"/>
      <c r="P311" s="655"/>
      <c r="Q311" s="665"/>
      <c r="R311" s="28"/>
      <c r="S311" s="28"/>
      <c r="T311" s="28"/>
      <c r="U311" s="28"/>
      <c r="V311" s="28"/>
      <c r="W311" s="28"/>
      <c r="X311" s="28"/>
      <c r="Y311" s="28"/>
      <c r="Z311" s="28"/>
    </row>
    <row r="312" spans="1:26" ht="15" customHeight="1">
      <c r="A312" s="111"/>
      <c r="B312" s="48"/>
      <c r="C312" s="48"/>
      <c r="D312" s="35"/>
      <c r="E312" s="149"/>
      <c r="F312" s="156"/>
      <c r="G312" s="670"/>
      <c r="H312" s="88"/>
      <c r="I312" s="40"/>
      <c r="J312" s="40"/>
      <c r="K312" s="41"/>
      <c r="L312" s="42"/>
      <c r="M312" s="658"/>
      <c r="N312" s="689"/>
      <c r="O312" s="660"/>
      <c r="P312" s="655"/>
      <c r="Q312" s="665"/>
      <c r="R312" s="28"/>
      <c r="S312" s="28"/>
      <c r="T312" s="28"/>
      <c r="U312" s="28"/>
      <c r="V312" s="28"/>
      <c r="W312" s="28"/>
      <c r="X312" s="28"/>
      <c r="Y312" s="28"/>
      <c r="Z312" s="28"/>
    </row>
    <row r="313" spans="1:26" ht="15" customHeight="1">
      <c r="A313" s="111"/>
      <c r="B313" s="48"/>
      <c r="C313" s="48"/>
      <c r="D313" s="35"/>
      <c r="E313" s="149"/>
      <c r="F313" s="156"/>
      <c r="G313" s="670"/>
      <c r="H313" s="88"/>
      <c r="I313" s="40"/>
      <c r="J313" s="40"/>
      <c r="K313" s="41"/>
      <c r="L313" s="42"/>
      <c r="M313" s="658"/>
      <c r="N313" s="689"/>
      <c r="O313" s="660"/>
      <c r="P313" s="655"/>
      <c r="Q313" s="665"/>
      <c r="R313" s="28"/>
      <c r="S313" s="28"/>
      <c r="T313" s="28"/>
      <c r="U313" s="28"/>
      <c r="V313" s="28"/>
      <c r="W313" s="28"/>
      <c r="X313" s="28"/>
      <c r="Y313" s="28"/>
      <c r="Z313" s="28"/>
    </row>
    <row r="314" spans="1:26" ht="15" customHeight="1">
      <c r="A314" s="111"/>
      <c r="B314" s="48"/>
      <c r="C314" s="48"/>
      <c r="D314" s="35"/>
      <c r="E314" s="149"/>
      <c r="F314" s="156"/>
      <c r="G314" s="670"/>
      <c r="H314" s="88"/>
      <c r="I314" s="40"/>
      <c r="J314" s="40"/>
      <c r="K314" s="41"/>
      <c r="L314" s="42"/>
      <c r="M314" s="658"/>
      <c r="N314" s="689"/>
      <c r="O314" s="660"/>
      <c r="P314" s="655"/>
      <c r="Q314" s="665"/>
      <c r="R314" s="28"/>
      <c r="S314" s="28"/>
      <c r="T314" s="28"/>
      <c r="U314" s="28"/>
      <c r="V314" s="28"/>
      <c r="W314" s="28"/>
      <c r="X314" s="28"/>
      <c r="Y314" s="28"/>
      <c r="Z314" s="28"/>
    </row>
    <row r="315" spans="1:26" ht="15" customHeight="1">
      <c r="A315" s="111"/>
      <c r="B315" s="48"/>
      <c r="C315" s="48"/>
      <c r="D315" s="35"/>
      <c r="E315" s="149"/>
      <c r="F315" s="156"/>
      <c r="G315" s="670"/>
      <c r="H315" s="88"/>
      <c r="I315" s="40"/>
      <c r="J315" s="40"/>
      <c r="K315" s="41"/>
      <c r="L315" s="42"/>
      <c r="M315" s="658"/>
      <c r="N315" s="689"/>
      <c r="O315" s="660"/>
      <c r="P315" s="655"/>
      <c r="Q315" s="665"/>
      <c r="R315" s="28"/>
      <c r="S315" s="28"/>
      <c r="T315" s="28"/>
      <c r="U315" s="28"/>
      <c r="V315" s="28"/>
      <c r="W315" s="28"/>
      <c r="X315" s="28"/>
      <c r="Y315" s="28"/>
      <c r="Z315" s="28"/>
    </row>
    <row r="316" spans="1:26" ht="15" customHeight="1">
      <c r="A316" s="111"/>
      <c r="B316" s="48"/>
      <c r="C316" s="48"/>
      <c r="D316" s="35"/>
      <c r="E316" s="149"/>
      <c r="F316" s="156"/>
      <c r="G316" s="670"/>
      <c r="H316" s="88"/>
      <c r="I316" s="40"/>
      <c r="J316" s="40"/>
      <c r="K316" s="41"/>
      <c r="L316" s="42"/>
      <c r="M316" s="658"/>
      <c r="N316" s="689"/>
      <c r="O316" s="660"/>
      <c r="P316" s="655"/>
      <c r="Q316" s="665"/>
      <c r="R316" s="28"/>
      <c r="S316" s="28"/>
      <c r="T316" s="28"/>
      <c r="U316" s="28"/>
      <c r="V316" s="28"/>
      <c r="W316" s="28"/>
      <c r="X316" s="28"/>
      <c r="Y316" s="28"/>
      <c r="Z316" s="28"/>
    </row>
    <row r="317" spans="1:26" ht="15" customHeight="1">
      <c r="A317" s="111"/>
      <c r="B317" s="48"/>
      <c r="C317" s="48"/>
      <c r="D317" s="35"/>
      <c r="E317" s="149"/>
      <c r="F317" s="156"/>
      <c r="G317" s="670"/>
      <c r="H317" s="88"/>
      <c r="I317" s="40"/>
      <c r="J317" s="40"/>
      <c r="K317" s="41"/>
      <c r="L317" s="42"/>
      <c r="M317" s="658"/>
      <c r="N317" s="689"/>
      <c r="O317" s="660"/>
      <c r="P317" s="655"/>
      <c r="Q317" s="665"/>
      <c r="R317" s="28"/>
      <c r="S317" s="28"/>
      <c r="T317" s="28"/>
      <c r="U317" s="28"/>
      <c r="V317" s="28"/>
      <c r="W317" s="28"/>
      <c r="X317" s="28"/>
      <c r="Y317" s="28"/>
      <c r="Z317" s="28"/>
    </row>
    <row r="318" spans="1:26" ht="15" customHeight="1">
      <c r="A318" s="111"/>
      <c r="B318" s="48"/>
      <c r="C318" s="48"/>
      <c r="D318" s="35"/>
      <c r="E318" s="149"/>
      <c r="F318" s="156"/>
      <c r="G318" s="670"/>
      <c r="H318" s="88"/>
      <c r="I318" s="40"/>
      <c r="J318" s="40"/>
      <c r="K318" s="41"/>
      <c r="L318" s="42"/>
      <c r="M318" s="658"/>
      <c r="N318" s="689"/>
      <c r="O318" s="660"/>
      <c r="P318" s="655"/>
      <c r="Q318" s="665"/>
      <c r="R318" s="28"/>
      <c r="S318" s="28"/>
      <c r="T318" s="28"/>
      <c r="U318" s="28"/>
      <c r="V318" s="28"/>
      <c r="W318" s="28"/>
      <c r="X318" s="28"/>
      <c r="Y318" s="28"/>
      <c r="Z318" s="28"/>
    </row>
    <row r="319" spans="1:26" ht="15" customHeight="1">
      <c r="A319" s="111"/>
      <c r="B319" s="48"/>
      <c r="C319" s="48"/>
      <c r="D319" s="35"/>
      <c r="E319" s="149"/>
      <c r="F319" s="156"/>
      <c r="G319" s="670"/>
      <c r="H319" s="88"/>
      <c r="I319" s="40"/>
      <c r="J319" s="40"/>
      <c r="K319" s="41"/>
      <c r="L319" s="42"/>
      <c r="M319" s="658"/>
      <c r="N319" s="689"/>
      <c r="O319" s="660"/>
      <c r="P319" s="655"/>
      <c r="Q319" s="665"/>
      <c r="R319" s="28"/>
      <c r="S319" s="28"/>
      <c r="T319" s="28"/>
      <c r="U319" s="28"/>
      <c r="V319" s="28"/>
      <c r="W319" s="28"/>
      <c r="X319" s="28"/>
      <c r="Y319" s="28"/>
      <c r="Z319" s="28"/>
    </row>
    <row r="320" spans="1:26" ht="15" customHeight="1">
      <c r="A320" s="111"/>
      <c r="B320" s="48"/>
      <c r="C320" s="48"/>
      <c r="D320" s="35"/>
      <c r="E320" s="149"/>
      <c r="F320" s="156"/>
      <c r="G320" s="670"/>
      <c r="H320" s="88"/>
      <c r="I320" s="40"/>
      <c r="J320" s="40"/>
      <c r="K320" s="41"/>
      <c r="L320" s="42"/>
      <c r="M320" s="658"/>
      <c r="N320" s="689"/>
      <c r="O320" s="660"/>
      <c r="P320" s="655"/>
      <c r="Q320" s="665"/>
      <c r="R320" s="28"/>
      <c r="S320" s="28"/>
      <c r="T320" s="28"/>
      <c r="U320" s="28"/>
      <c r="V320" s="28"/>
      <c r="W320" s="28"/>
      <c r="X320" s="28"/>
      <c r="Y320" s="28"/>
      <c r="Z320" s="28"/>
    </row>
    <row r="321" spans="1:26" ht="15" customHeight="1">
      <c r="A321" s="111"/>
      <c r="B321" s="48"/>
      <c r="C321" s="48"/>
      <c r="D321" s="35"/>
      <c r="E321" s="149"/>
      <c r="F321" s="156"/>
      <c r="G321" s="670"/>
      <c r="H321" s="88"/>
      <c r="I321" s="40"/>
      <c r="J321" s="40"/>
      <c r="K321" s="41"/>
      <c r="L321" s="42"/>
      <c r="M321" s="658"/>
      <c r="N321" s="689"/>
      <c r="O321" s="660"/>
      <c r="P321" s="655"/>
      <c r="Q321" s="665"/>
      <c r="R321" s="28"/>
      <c r="S321" s="28"/>
      <c r="T321" s="28"/>
      <c r="U321" s="28"/>
      <c r="V321" s="28"/>
      <c r="W321" s="28"/>
      <c r="X321" s="28"/>
      <c r="Y321" s="28"/>
      <c r="Z321" s="28"/>
    </row>
    <row r="322" spans="1:26" ht="15" customHeight="1">
      <c r="A322" s="111"/>
      <c r="B322" s="48"/>
      <c r="C322" s="48"/>
      <c r="D322" s="35"/>
      <c r="E322" s="149"/>
      <c r="F322" s="156"/>
      <c r="G322" s="670"/>
      <c r="H322" s="88"/>
      <c r="I322" s="40"/>
      <c r="J322" s="40"/>
      <c r="K322" s="41"/>
      <c r="L322" s="42"/>
      <c r="M322" s="658"/>
      <c r="N322" s="689"/>
      <c r="O322" s="660"/>
      <c r="P322" s="655"/>
      <c r="Q322" s="665"/>
      <c r="R322" s="28"/>
      <c r="S322" s="28"/>
      <c r="T322" s="28"/>
      <c r="U322" s="28"/>
      <c r="V322" s="28"/>
      <c r="W322" s="28"/>
      <c r="X322" s="28"/>
      <c r="Y322" s="28"/>
      <c r="Z322" s="28"/>
    </row>
    <row r="323" spans="1:26" ht="15" customHeight="1">
      <c r="A323" s="111"/>
      <c r="B323" s="48"/>
      <c r="C323" s="48"/>
      <c r="D323" s="35"/>
      <c r="E323" s="149"/>
      <c r="F323" s="156"/>
      <c r="G323" s="670"/>
      <c r="H323" s="88"/>
      <c r="I323" s="40"/>
      <c r="J323" s="40"/>
      <c r="K323" s="41"/>
      <c r="L323" s="42"/>
      <c r="M323" s="658"/>
      <c r="N323" s="689"/>
      <c r="O323" s="660"/>
      <c r="P323" s="655"/>
      <c r="Q323" s="665"/>
      <c r="R323" s="28"/>
      <c r="S323" s="28"/>
      <c r="T323" s="28"/>
      <c r="U323" s="28"/>
      <c r="V323" s="28"/>
      <c r="W323" s="28"/>
      <c r="X323" s="28"/>
      <c r="Y323" s="28"/>
      <c r="Z323" s="28"/>
    </row>
    <row r="324" spans="1:26" ht="15" customHeight="1">
      <c r="A324" s="111"/>
      <c r="B324" s="48"/>
      <c r="C324" s="48"/>
      <c r="D324" s="35"/>
      <c r="E324" s="149"/>
      <c r="F324" s="156"/>
      <c r="G324" s="670"/>
      <c r="H324" s="88"/>
      <c r="I324" s="40"/>
      <c r="J324" s="40"/>
      <c r="K324" s="41"/>
      <c r="L324" s="42"/>
      <c r="M324" s="658"/>
      <c r="N324" s="689"/>
      <c r="O324" s="660"/>
      <c r="P324" s="655"/>
      <c r="Q324" s="665"/>
      <c r="R324" s="28"/>
      <c r="S324" s="28"/>
      <c r="T324" s="28"/>
      <c r="U324" s="28"/>
      <c r="V324" s="28"/>
      <c r="W324" s="28"/>
      <c r="X324" s="28"/>
      <c r="Y324" s="28"/>
      <c r="Z324" s="28"/>
    </row>
    <row r="325" spans="1:26" ht="15" customHeight="1">
      <c r="A325" s="111"/>
      <c r="B325" s="48"/>
      <c r="C325" s="48"/>
      <c r="D325" s="35"/>
      <c r="E325" s="149"/>
      <c r="F325" s="156"/>
      <c r="G325" s="670"/>
      <c r="H325" s="88"/>
      <c r="I325" s="40"/>
      <c r="J325" s="40"/>
      <c r="K325" s="41"/>
      <c r="L325" s="42"/>
      <c r="M325" s="658"/>
      <c r="N325" s="689"/>
      <c r="O325" s="660"/>
      <c r="P325" s="655"/>
      <c r="Q325" s="665"/>
      <c r="R325" s="28"/>
      <c r="S325" s="28"/>
      <c r="T325" s="28"/>
      <c r="U325" s="28"/>
      <c r="V325" s="28"/>
      <c r="W325" s="28"/>
      <c r="X325" s="28"/>
      <c r="Y325" s="28"/>
      <c r="Z325" s="28"/>
    </row>
    <row r="326" spans="1:26" ht="15" customHeight="1">
      <c r="A326" s="111"/>
      <c r="B326" s="48"/>
      <c r="C326" s="48"/>
      <c r="D326" s="35"/>
      <c r="E326" s="149"/>
      <c r="F326" s="156"/>
      <c r="G326" s="670"/>
      <c r="H326" s="88"/>
      <c r="I326" s="40"/>
      <c r="J326" s="40"/>
      <c r="K326" s="41"/>
      <c r="L326" s="42"/>
      <c r="M326" s="658"/>
      <c r="N326" s="689"/>
      <c r="O326" s="660"/>
      <c r="P326" s="655"/>
      <c r="Q326" s="665"/>
      <c r="R326" s="28"/>
      <c r="S326" s="28"/>
      <c r="T326" s="28"/>
      <c r="U326" s="28"/>
      <c r="V326" s="28"/>
      <c r="W326" s="28"/>
      <c r="X326" s="28"/>
      <c r="Y326" s="28"/>
      <c r="Z326" s="28"/>
    </row>
    <row r="327" spans="1:26" ht="15" customHeight="1">
      <c r="A327" s="111"/>
      <c r="B327" s="48"/>
      <c r="C327" s="48"/>
      <c r="D327" s="35"/>
      <c r="E327" s="149"/>
      <c r="F327" s="156"/>
      <c r="G327" s="670"/>
      <c r="H327" s="88"/>
      <c r="I327" s="40"/>
      <c r="J327" s="40"/>
      <c r="K327" s="41"/>
      <c r="L327" s="42"/>
      <c r="M327" s="658"/>
      <c r="N327" s="689"/>
      <c r="O327" s="660"/>
      <c r="P327" s="655"/>
      <c r="Q327" s="665"/>
      <c r="R327" s="28"/>
      <c r="S327" s="28"/>
      <c r="T327" s="28"/>
      <c r="U327" s="28"/>
      <c r="V327" s="28"/>
      <c r="W327" s="28"/>
      <c r="X327" s="28"/>
      <c r="Y327" s="28"/>
      <c r="Z327" s="28"/>
    </row>
    <row r="328" spans="1:26" ht="15" customHeight="1">
      <c r="A328" s="111"/>
      <c r="B328" s="48"/>
      <c r="C328" s="48"/>
      <c r="D328" s="35"/>
      <c r="E328" s="149"/>
      <c r="F328" s="156"/>
      <c r="G328" s="670"/>
      <c r="H328" s="88"/>
      <c r="I328" s="40"/>
      <c r="J328" s="40"/>
      <c r="K328" s="41"/>
      <c r="L328" s="42"/>
      <c r="M328" s="658"/>
      <c r="N328" s="689"/>
      <c r="O328" s="660"/>
      <c r="P328" s="655"/>
      <c r="Q328" s="665"/>
      <c r="R328" s="28"/>
      <c r="S328" s="28"/>
      <c r="T328" s="28"/>
      <c r="U328" s="28"/>
      <c r="V328" s="28"/>
      <c r="W328" s="28"/>
      <c r="X328" s="28"/>
      <c r="Y328" s="28"/>
      <c r="Z328" s="28"/>
    </row>
    <row r="329" spans="1:26" ht="15" customHeight="1">
      <c r="A329" s="111"/>
      <c r="B329" s="48"/>
      <c r="C329" s="48"/>
      <c r="D329" s="35"/>
      <c r="E329" s="149"/>
      <c r="F329" s="156"/>
      <c r="G329" s="670"/>
      <c r="H329" s="88"/>
      <c r="I329" s="40"/>
      <c r="J329" s="40"/>
      <c r="K329" s="41"/>
      <c r="L329" s="42"/>
      <c r="M329" s="658"/>
      <c r="N329" s="689"/>
      <c r="O329" s="660"/>
      <c r="P329" s="655"/>
      <c r="Q329" s="665"/>
      <c r="R329" s="28"/>
      <c r="S329" s="28"/>
      <c r="T329" s="28"/>
      <c r="U329" s="28"/>
      <c r="V329" s="28"/>
      <c r="W329" s="28"/>
      <c r="X329" s="28"/>
      <c r="Y329" s="28"/>
      <c r="Z329" s="28"/>
    </row>
    <row r="330" spans="1:26" ht="15" customHeight="1">
      <c r="A330" s="111"/>
      <c r="B330" s="48"/>
      <c r="C330" s="48"/>
      <c r="D330" s="35"/>
      <c r="E330" s="149"/>
      <c r="F330" s="156"/>
      <c r="G330" s="670"/>
      <c r="H330" s="88"/>
      <c r="I330" s="40"/>
      <c r="J330" s="40"/>
      <c r="K330" s="41"/>
      <c r="L330" s="42"/>
      <c r="M330" s="658"/>
      <c r="N330" s="689"/>
      <c r="O330" s="660"/>
      <c r="P330" s="655"/>
      <c r="Q330" s="665"/>
      <c r="R330" s="28"/>
      <c r="S330" s="28"/>
      <c r="T330" s="28"/>
      <c r="U330" s="28"/>
      <c r="V330" s="28"/>
      <c r="W330" s="28"/>
      <c r="X330" s="28"/>
      <c r="Y330" s="28"/>
      <c r="Z330" s="28"/>
    </row>
    <row r="331" spans="1:26" ht="15" customHeight="1">
      <c r="A331" s="111"/>
      <c r="B331" s="48"/>
      <c r="C331" s="48"/>
      <c r="D331" s="35"/>
      <c r="E331" s="149"/>
      <c r="F331" s="156"/>
      <c r="G331" s="670"/>
      <c r="H331" s="88"/>
      <c r="I331" s="40"/>
      <c r="J331" s="40"/>
      <c r="K331" s="41"/>
      <c r="L331" s="42"/>
      <c r="M331" s="658"/>
      <c r="N331" s="689"/>
      <c r="O331" s="660"/>
      <c r="P331" s="655"/>
      <c r="Q331" s="665"/>
      <c r="R331" s="28"/>
      <c r="S331" s="28"/>
      <c r="T331" s="28"/>
      <c r="U331" s="28"/>
      <c r="V331" s="28"/>
      <c r="W331" s="28"/>
      <c r="X331" s="28"/>
      <c r="Y331" s="28"/>
      <c r="Z331" s="28"/>
    </row>
    <row r="332" spans="1:26" ht="15" customHeight="1">
      <c r="A332" s="111"/>
      <c r="B332" s="48"/>
      <c r="C332" s="48"/>
      <c r="D332" s="35"/>
      <c r="E332" s="149"/>
      <c r="F332" s="156"/>
      <c r="G332" s="670"/>
      <c r="H332" s="88"/>
      <c r="I332" s="40"/>
      <c r="J332" s="40"/>
      <c r="K332" s="41"/>
      <c r="L332" s="42"/>
      <c r="M332" s="658"/>
      <c r="N332" s="689"/>
      <c r="O332" s="660"/>
      <c r="P332" s="655"/>
      <c r="Q332" s="665"/>
      <c r="R332" s="28"/>
      <c r="S332" s="28"/>
      <c r="T332" s="28"/>
      <c r="U332" s="28"/>
      <c r="V332" s="28"/>
      <c r="W332" s="28"/>
      <c r="X332" s="28"/>
      <c r="Y332" s="28"/>
      <c r="Z332" s="28"/>
    </row>
    <row r="333" spans="1:26" ht="15" customHeight="1">
      <c r="A333" s="111"/>
      <c r="B333" s="48"/>
      <c r="C333" s="48"/>
      <c r="D333" s="35"/>
      <c r="E333" s="149"/>
      <c r="F333" s="156"/>
      <c r="G333" s="670"/>
      <c r="H333" s="88"/>
      <c r="I333" s="40"/>
      <c r="J333" s="40"/>
      <c r="K333" s="41"/>
      <c r="L333" s="42"/>
      <c r="M333" s="658"/>
      <c r="N333" s="689"/>
      <c r="O333" s="660"/>
      <c r="P333" s="655"/>
      <c r="Q333" s="665"/>
      <c r="R333" s="28"/>
      <c r="S333" s="28"/>
      <c r="T333" s="28"/>
      <c r="U333" s="28"/>
      <c r="V333" s="28"/>
      <c r="W333" s="28"/>
      <c r="X333" s="28"/>
      <c r="Y333" s="28"/>
      <c r="Z333" s="28"/>
    </row>
    <row r="334" spans="1:26" ht="15" customHeight="1">
      <c r="A334" s="111"/>
      <c r="B334" s="48"/>
      <c r="C334" s="48"/>
      <c r="D334" s="35"/>
      <c r="E334" s="149"/>
      <c r="F334" s="156"/>
      <c r="G334" s="670"/>
      <c r="H334" s="88"/>
      <c r="I334" s="40"/>
      <c r="J334" s="40"/>
      <c r="K334" s="41"/>
      <c r="L334" s="42"/>
      <c r="M334" s="658"/>
      <c r="N334" s="689"/>
      <c r="O334" s="660"/>
      <c r="P334" s="655"/>
      <c r="Q334" s="665"/>
      <c r="R334" s="28"/>
      <c r="S334" s="28"/>
      <c r="T334" s="28"/>
      <c r="U334" s="28"/>
      <c r="V334" s="28"/>
      <c r="W334" s="28"/>
      <c r="X334" s="28"/>
      <c r="Y334" s="28"/>
      <c r="Z334" s="28"/>
    </row>
    <row r="335" spans="1:26" ht="15" customHeight="1">
      <c r="A335" s="111"/>
      <c r="B335" s="48"/>
      <c r="C335" s="48"/>
      <c r="D335" s="35"/>
      <c r="E335" s="149"/>
      <c r="F335" s="156"/>
      <c r="G335" s="670"/>
      <c r="H335" s="88"/>
      <c r="I335" s="40"/>
      <c r="J335" s="40"/>
      <c r="K335" s="41"/>
      <c r="L335" s="42"/>
      <c r="M335" s="658"/>
      <c r="N335" s="689"/>
      <c r="O335" s="660"/>
      <c r="P335" s="655"/>
      <c r="Q335" s="665"/>
      <c r="R335" s="28"/>
      <c r="S335" s="28"/>
      <c r="T335" s="28"/>
      <c r="U335" s="28"/>
      <c r="V335" s="28"/>
      <c r="W335" s="28"/>
      <c r="X335" s="28"/>
      <c r="Y335" s="28"/>
      <c r="Z335" s="28"/>
    </row>
    <row r="336" spans="1:26" ht="15" customHeight="1">
      <c r="A336" s="111"/>
      <c r="B336" s="48"/>
      <c r="C336" s="48"/>
      <c r="D336" s="35"/>
      <c r="E336" s="149"/>
      <c r="F336" s="156"/>
      <c r="G336" s="670"/>
      <c r="H336" s="88"/>
      <c r="I336" s="40"/>
      <c r="J336" s="40"/>
      <c r="K336" s="41"/>
      <c r="L336" s="42"/>
      <c r="M336" s="658"/>
      <c r="N336" s="689"/>
      <c r="O336" s="660"/>
      <c r="P336" s="655"/>
      <c r="Q336" s="665"/>
      <c r="R336" s="28"/>
      <c r="S336" s="28"/>
      <c r="T336" s="28"/>
      <c r="U336" s="28"/>
      <c r="V336" s="28"/>
      <c r="W336" s="28"/>
      <c r="X336" s="28"/>
      <c r="Y336" s="28"/>
      <c r="Z336" s="28"/>
    </row>
    <row r="337" spans="1:26" ht="15" customHeight="1">
      <c r="A337" s="111"/>
      <c r="B337" s="48"/>
      <c r="C337" s="48"/>
      <c r="D337" s="35"/>
      <c r="E337" s="149"/>
      <c r="F337" s="156"/>
      <c r="G337" s="670"/>
      <c r="H337" s="88"/>
      <c r="I337" s="40"/>
      <c r="J337" s="40"/>
      <c r="K337" s="41"/>
      <c r="L337" s="42"/>
      <c r="M337" s="658"/>
      <c r="N337" s="689"/>
      <c r="O337" s="660"/>
      <c r="P337" s="655"/>
      <c r="Q337" s="665"/>
      <c r="R337" s="28"/>
      <c r="S337" s="28"/>
      <c r="T337" s="28"/>
      <c r="U337" s="28"/>
      <c r="V337" s="28"/>
      <c r="W337" s="28"/>
      <c r="X337" s="28"/>
      <c r="Y337" s="28"/>
      <c r="Z337" s="28"/>
    </row>
    <row r="338" spans="1:26" ht="15" customHeight="1">
      <c r="A338" s="111"/>
      <c r="B338" s="48"/>
      <c r="C338" s="48"/>
      <c r="D338" s="35"/>
      <c r="E338" s="149"/>
      <c r="F338" s="156"/>
      <c r="G338" s="670"/>
      <c r="H338" s="88"/>
      <c r="I338" s="40"/>
      <c r="J338" s="40"/>
      <c r="K338" s="41"/>
      <c r="L338" s="42"/>
      <c r="M338" s="658"/>
      <c r="N338" s="689"/>
      <c r="O338" s="660"/>
      <c r="P338" s="655"/>
      <c r="Q338" s="665"/>
      <c r="R338" s="28"/>
      <c r="S338" s="28"/>
      <c r="T338" s="28"/>
      <c r="U338" s="28"/>
      <c r="V338" s="28"/>
      <c r="W338" s="28"/>
      <c r="X338" s="28"/>
      <c r="Y338" s="28"/>
      <c r="Z338" s="28"/>
    </row>
    <row r="339" spans="1:26" ht="15" customHeight="1">
      <c r="A339" s="111"/>
      <c r="B339" s="48"/>
      <c r="C339" s="48"/>
      <c r="D339" s="35"/>
      <c r="E339" s="149"/>
      <c r="F339" s="156"/>
      <c r="G339" s="670"/>
      <c r="H339" s="88"/>
      <c r="I339" s="40"/>
      <c r="J339" s="40"/>
      <c r="K339" s="41"/>
      <c r="L339" s="42"/>
      <c r="M339" s="658"/>
      <c r="N339" s="689"/>
      <c r="O339" s="660"/>
      <c r="P339" s="655"/>
      <c r="Q339" s="665"/>
      <c r="R339" s="28"/>
      <c r="S339" s="28"/>
      <c r="T339" s="28"/>
      <c r="U339" s="28"/>
      <c r="V339" s="28"/>
      <c r="W339" s="28"/>
      <c r="X339" s="28"/>
      <c r="Y339" s="28"/>
      <c r="Z339" s="28"/>
    </row>
    <row r="340" spans="1:26" ht="15" customHeight="1">
      <c r="A340" s="111"/>
      <c r="B340" s="48"/>
      <c r="C340" s="48"/>
      <c r="D340" s="35"/>
      <c r="E340" s="149"/>
      <c r="F340" s="156"/>
      <c r="G340" s="670"/>
      <c r="H340" s="88"/>
      <c r="I340" s="40"/>
      <c r="J340" s="40"/>
      <c r="K340" s="41"/>
      <c r="L340" s="42"/>
      <c r="M340" s="658"/>
      <c r="N340" s="689"/>
      <c r="O340" s="660"/>
      <c r="P340" s="655"/>
      <c r="Q340" s="665"/>
      <c r="R340" s="28"/>
      <c r="S340" s="28"/>
      <c r="T340" s="28"/>
      <c r="U340" s="28"/>
      <c r="V340" s="28"/>
      <c r="W340" s="28"/>
      <c r="X340" s="28"/>
      <c r="Y340" s="28"/>
      <c r="Z340" s="28"/>
    </row>
    <row r="341" spans="1:26" ht="15" customHeight="1">
      <c r="A341" s="111"/>
      <c r="B341" s="48"/>
      <c r="C341" s="48"/>
      <c r="D341" s="35"/>
      <c r="E341" s="149"/>
      <c r="F341" s="156"/>
      <c r="G341" s="670"/>
      <c r="H341" s="88"/>
      <c r="I341" s="40"/>
      <c r="J341" s="40"/>
      <c r="K341" s="41"/>
      <c r="L341" s="42"/>
      <c r="M341" s="658"/>
      <c r="N341" s="689"/>
      <c r="O341" s="660"/>
      <c r="P341" s="655"/>
      <c r="Q341" s="665"/>
      <c r="R341" s="28"/>
      <c r="S341" s="28"/>
      <c r="T341" s="28"/>
      <c r="U341" s="28"/>
      <c r="V341" s="28"/>
      <c r="W341" s="28"/>
      <c r="X341" s="28"/>
      <c r="Y341" s="28"/>
      <c r="Z341" s="28"/>
    </row>
    <row r="342" spans="1:26" ht="15" customHeight="1">
      <c r="A342" s="111"/>
      <c r="B342" s="48"/>
      <c r="C342" s="48"/>
      <c r="D342" s="35"/>
      <c r="E342" s="149"/>
      <c r="F342" s="156"/>
      <c r="G342" s="670"/>
      <c r="H342" s="88"/>
      <c r="I342" s="40"/>
      <c r="J342" s="40"/>
      <c r="K342" s="41"/>
      <c r="L342" s="42"/>
      <c r="M342" s="658"/>
      <c r="N342" s="689"/>
      <c r="O342" s="660"/>
      <c r="P342" s="655"/>
      <c r="Q342" s="665"/>
      <c r="R342" s="28"/>
      <c r="S342" s="28"/>
      <c r="T342" s="28"/>
      <c r="U342" s="28"/>
      <c r="V342" s="28"/>
      <c r="W342" s="28"/>
      <c r="X342" s="28"/>
      <c r="Y342" s="28"/>
      <c r="Z342" s="28"/>
    </row>
    <row r="343" spans="1:26" ht="15" customHeight="1">
      <c r="A343" s="111"/>
      <c r="B343" s="48"/>
      <c r="C343" s="48"/>
      <c r="D343" s="35"/>
      <c r="E343" s="149"/>
      <c r="F343" s="156"/>
      <c r="G343" s="670"/>
      <c r="H343" s="88"/>
      <c r="I343" s="40"/>
      <c r="J343" s="40"/>
      <c r="K343" s="41"/>
      <c r="L343" s="42"/>
      <c r="M343" s="658"/>
      <c r="N343" s="689"/>
      <c r="O343" s="660"/>
      <c r="P343" s="655"/>
      <c r="Q343" s="665"/>
      <c r="R343" s="28"/>
      <c r="S343" s="28"/>
      <c r="T343" s="28"/>
      <c r="U343" s="28"/>
      <c r="V343" s="28"/>
      <c r="W343" s="28"/>
      <c r="X343" s="28"/>
      <c r="Y343" s="28"/>
      <c r="Z343" s="28"/>
    </row>
    <row r="344" spans="1:26" ht="15" customHeight="1">
      <c r="A344" s="111"/>
      <c r="B344" s="48"/>
      <c r="C344" s="48"/>
      <c r="D344" s="35"/>
      <c r="E344" s="149"/>
      <c r="F344" s="156"/>
      <c r="G344" s="670"/>
      <c r="H344" s="88"/>
      <c r="I344" s="40"/>
      <c r="J344" s="40"/>
      <c r="K344" s="41"/>
      <c r="L344" s="42"/>
      <c r="M344" s="658"/>
      <c r="N344" s="689"/>
      <c r="O344" s="660"/>
      <c r="P344" s="655"/>
      <c r="Q344" s="665"/>
      <c r="R344" s="28"/>
      <c r="S344" s="28"/>
      <c r="T344" s="28"/>
      <c r="U344" s="28"/>
      <c r="V344" s="28"/>
      <c r="W344" s="28"/>
      <c r="X344" s="28"/>
      <c r="Y344" s="28"/>
      <c r="Z344" s="28"/>
    </row>
    <row r="345" spans="1:26" ht="15" customHeight="1">
      <c r="A345" s="111"/>
      <c r="B345" s="48"/>
      <c r="C345" s="48"/>
      <c r="D345" s="35"/>
      <c r="E345" s="149"/>
      <c r="F345" s="156"/>
      <c r="G345" s="670"/>
      <c r="H345" s="88"/>
      <c r="I345" s="40"/>
      <c r="J345" s="40"/>
      <c r="K345" s="41"/>
      <c r="L345" s="42"/>
      <c r="M345" s="658"/>
      <c r="N345" s="689"/>
      <c r="O345" s="660"/>
      <c r="P345" s="655"/>
      <c r="Q345" s="665"/>
      <c r="R345" s="28"/>
      <c r="S345" s="28"/>
      <c r="T345" s="28"/>
      <c r="U345" s="28"/>
      <c r="V345" s="28"/>
      <c r="W345" s="28"/>
      <c r="X345" s="28"/>
      <c r="Y345" s="28"/>
      <c r="Z345" s="28"/>
    </row>
    <row r="346" spans="1:26" ht="15" customHeight="1">
      <c r="A346" s="111"/>
      <c r="B346" s="48"/>
      <c r="C346" s="48"/>
      <c r="D346" s="35"/>
      <c r="E346" s="149"/>
      <c r="F346" s="156"/>
      <c r="G346" s="670"/>
      <c r="H346" s="88"/>
      <c r="I346" s="40"/>
      <c r="J346" s="40"/>
      <c r="K346" s="41"/>
      <c r="L346" s="42"/>
      <c r="M346" s="658"/>
      <c r="N346" s="689"/>
      <c r="O346" s="660"/>
      <c r="P346" s="655"/>
      <c r="Q346" s="665"/>
      <c r="R346" s="28"/>
      <c r="S346" s="28"/>
      <c r="T346" s="28"/>
      <c r="U346" s="28"/>
      <c r="V346" s="28"/>
      <c r="W346" s="28"/>
      <c r="X346" s="28"/>
      <c r="Y346" s="28"/>
      <c r="Z346" s="28"/>
    </row>
    <row r="347" spans="1:26" ht="15" customHeight="1">
      <c r="A347" s="111"/>
      <c r="B347" s="48"/>
      <c r="C347" s="48"/>
      <c r="D347" s="35"/>
      <c r="E347" s="149"/>
      <c r="F347" s="156"/>
      <c r="G347" s="670"/>
      <c r="H347" s="88"/>
      <c r="I347" s="40"/>
      <c r="J347" s="40"/>
      <c r="K347" s="41"/>
      <c r="L347" s="42"/>
      <c r="M347" s="658"/>
      <c r="N347" s="689"/>
      <c r="O347" s="660"/>
      <c r="P347" s="655"/>
      <c r="Q347" s="665"/>
      <c r="R347" s="28"/>
      <c r="S347" s="28"/>
      <c r="T347" s="28"/>
      <c r="U347" s="28"/>
      <c r="V347" s="28"/>
      <c r="W347" s="28"/>
      <c r="X347" s="28"/>
      <c r="Y347" s="28"/>
      <c r="Z347" s="28"/>
    </row>
    <row r="348" spans="1:26" ht="15" customHeight="1">
      <c r="A348" s="111"/>
      <c r="B348" s="48"/>
      <c r="C348" s="48"/>
      <c r="D348" s="35"/>
      <c r="E348" s="149"/>
      <c r="F348" s="156"/>
      <c r="G348" s="670"/>
      <c r="H348" s="88"/>
      <c r="I348" s="40"/>
      <c r="J348" s="40"/>
      <c r="K348" s="41"/>
      <c r="L348" s="42"/>
      <c r="M348" s="658"/>
      <c r="N348" s="689"/>
      <c r="O348" s="660"/>
      <c r="P348" s="655"/>
      <c r="Q348" s="665"/>
      <c r="R348" s="28"/>
      <c r="S348" s="28"/>
      <c r="T348" s="28"/>
      <c r="U348" s="28"/>
      <c r="V348" s="28"/>
      <c r="W348" s="28"/>
      <c r="X348" s="28"/>
      <c r="Y348" s="28"/>
      <c r="Z348" s="28"/>
    </row>
    <row r="349" spans="1:26" ht="15" customHeight="1">
      <c r="A349" s="111"/>
      <c r="B349" s="48"/>
      <c r="C349" s="48"/>
      <c r="D349" s="35"/>
      <c r="E349" s="149"/>
      <c r="F349" s="156"/>
      <c r="G349" s="670"/>
      <c r="H349" s="88"/>
      <c r="I349" s="40"/>
      <c r="J349" s="40"/>
      <c r="K349" s="41"/>
      <c r="L349" s="42"/>
      <c r="M349" s="658"/>
      <c r="N349" s="689"/>
      <c r="O349" s="660"/>
      <c r="P349" s="655"/>
      <c r="Q349" s="665"/>
      <c r="R349" s="28"/>
      <c r="S349" s="28"/>
      <c r="T349" s="28"/>
      <c r="U349" s="28"/>
      <c r="V349" s="28"/>
      <c r="W349" s="28"/>
      <c r="X349" s="28"/>
      <c r="Y349" s="28"/>
      <c r="Z349" s="28"/>
    </row>
    <row r="350" spans="1:26" ht="15" customHeight="1">
      <c r="A350" s="111"/>
      <c r="B350" s="48"/>
      <c r="C350" s="48"/>
      <c r="D350" s="35"/>
      <c r="E350" s="149"/>
      <c r="F350" s="156"/>
      <c r="G350" s="670"/>
      <c r="H350" s="88"/>
      <c r="I350" s="40"/>
      <c r="J350" s="40"/>
      <c r="K350" s="41"/>
      <c r="L350" s="42"/>
      <c r="M350" s="658"/>
      <c r="N350" s="689"/>
      <c r="O350" s="660"/>
      <c r="P350" s="655"/>
      <c r="Q350" s="665"/>
      <c r="R350" s="28"/>
      <c r="S350" s="28"/>
      <c r="T350" s="28"/>
      <c r="U350" s="28"/>
      <c r="V350" s="28"/>
      <c r="W350" s="28"/>
      <c r="X350" s="28"/>
      <c r="Y350" s="28"/>
      <c r="Z350" s="28"/>
    </row>
    <row r="351" spans="1:26" ht="15" customHeight="1">
      <c r="A351" s="111"/>
      <c r="B351" s="48"/>
      <c r="C351" s="48"/>
      <c r="D351" s="35"/>
      <c r="E351" s="149"/>
      <c r="F351" s="156"/>
      <c r="G351" s="670"/>
      <c r="H351" s="88"/>
      <c r="I351" s="40"/>
      <c r="J351" s="40"/>
      <c r="K351" s="41"/>
      <c r="L351" s="42"/>
      <c r="M351" s="658"/>
      <c r="N351" s="689"/>
      <c r="O351" s="660"/>
      <c r="P351" s="655"/>
      <c r="Q351" s="665"/>
      <c r="R351" s="28"/>
      <c r="S351" s="28"/>
      <c r="T351" s="28"/>
      <c r="U351" s="28"/>
      <c r="V351" s="28"/>
      <c r="W351" s="28"/>
      <c r="X351" s="28"/>
      <c r="Y351" s="28"/>
      <c r="Z351" s="28"/>
    </row>
    <row r="352" spans="1:26" ht="15" customHeight="1">
      <c r="A352" s="111"/>
      <c r="B352" s="48"/>
      <c r="C352" s="48"/>
      <c r="D352" s="35"/>
      <c r="E352" s="149"/>
      <c r="F352" s="156"/>
      <c r="G352" s="670"/>
      <c r="H352" s="88"/>
      <c r="I352" s="40"/>
      <c r="J352" s="40"/>
      <c r="K352" s="41"/>
      <c r="L352" s="42"/>
      <c r="M352" s="658"/>
      <c r="N352" s="689"/>
      <c r="O352" s="660"/>
      <c r="P352" s="655"/>
      <c r="Q352" s="665"/>
      <c r="R352" s="28"/>
      <c r="S352" s="28"/>
      <c r="T352" s="28"/>
      <c r="U352" s="28"/>
      <c r="V352" s="28"/>
      <c r="W352" s="28"/>
      <c r="X352" s="28"/>
      <c r="Y352" s="28"/>
      <c r="Z352" s="28"/>
    </row>
    <row r="353" spans="1:26" ht="15" customHeight="1">
      <c r="A353" s="111"/>
      <c r="B353" s="48"/>
      <c r="C353" s="48"/>
      <c r="D353" s="35"/>
      <c r="E353" s="149"/>
      <c r="F353" s="156"/>
      <c r="G353" s="670"/>
      <c r="H353" s="88"/>
      <c r="I353" s="40"/>
      <c r="J353" s="40"/>
      <c r="K353" s="41"/>
      <c r="L353" s="42"/>
      <c r="M353" s="658"/>
      <c r="N353" s="689"/>
      <c r="O353" s="660"/>
      <c r="P353" s="655"/>
      <c r="Q353" s="665"/>
      <c r="R353" s="28"/>
      <c r="S353" s="28"/>
      <c r="T353" s="28"/>
      <c r="U353" s="28"/>
      <c r="V353" s="28"/>
      <c r="W353" s="28"/>
      <c r="X353" s="28"/>
      <c r="Y353" s="28"/>
      <c r="Z353" s="28"/>
    </row>
    <row r="354" spans="1:26" ht="15" customHeight="1">
      <c r="A354" s="111"/>
      <c r="B354" s="48"/>
      <c r="C354" s="48"/>
      <c r="D354" s="35"/>
      <c r="E354" s="149"/>
      <c r="F354" s="156"/>
      <c r="G354" s="670"/>
      <c r="H354" s="88"/>
      <c r="I354" s="40"/>
      <c r="J354" s="40"/>
      <c r="K354" s="41"/>
      <c r="L354" s="42"/>
      <c r="M354" s="658"/>
      <c r="N354" s="689"/>
      <c r="O354" s="660"/>
      <c r="P354" s="655"/>
      <c r="Q354" s="665"/>
      <c r="R354" s="28"/>
      <c r="S354" s="28"/>
      <c r="T354" s="28"/>
      <c r="U354" s="28"/>
      <c r="V354" s="28"/>
      <c r="W354" s="28"/>
      <c r="X354" s="28"/>
      <c r="Y354" s="28"/>
      <c r="Z354" s="28"/>
    </row>
    <row r="355" spans="1:26" ht="15" customHeight="1">
      <c r="A355" s="111"/>
      <c r="B355" s="48"/>
      <c r="C355" s="48"/>
      <c r="D355" s="35"/>
      <c r="E355" s="149"/>
      <c r="F355" s="156"/>
      <c r="G355" s="670"/>
      <c r="H355" s="88"/>
      <c r="I355" s="40"/>
      <c r="J355" s="40"/>
      <c r="K355" s="41"/>
      <c r="L355" s="42"/>
      <c r="M355" s="658"/>
      <c r="N355" s="689"/>
      <c r="O355" s="660"/>
      <c r="P355" s="655"/>
      <c r="Q355" s="665"/>
      <c r="R355" s="28"/>
      <c r="S355" s="28"/>
      <c r="T355" s="28"/>
      <c r="U355" s="28"/>
      <c r="V355" s="28"/>
      <c r="W355" s="28"/>
      <c r="X355" s="28"/>
      <c r="Y355" s="28"/>
      <c r="Z355" s="28"/>
    </row>
    <row r="356" spans="1:26" ht="15" customHeight="1">
      <c r="A356" s="111"/>
      <c r="B356" s="48"/>
      <c r="C356" s="48"/>
      <c r="D356" s="35"/>
      <c r="E356" s="149"/>
      <c r="F356" s="156"/>
      <c r="G356" s="670"/>
      <c r="H356" s="88"/>
      <c r="I356" s="40"/>
      <c r="J356" s="40"/>
      <c r="K356" s="41"/>
      <c r="L356" s="42"/>
      <c r="M356" s="658"/>
      <c r="N356" s="689"/>
      <c r="O356" s="660"/>
      <c r="P356" s="655"/>
      <c r="Q356" s="665"/>
      <c r="R356" s="28"/>
      <c r="S356" s="28"/>
      <c r="T356" s="28"/>
      <c r="U356" s="28"/>
      <c r="V356" s="28"/>
      <c r="W356" s="28"/>
      <c r="X356" s="28"/>
      <c r="Y356" s="28"/>
      <c r="Z356" s="28"/>
    </row>
    <row r="357" spans="1:26" ht="15" customHeight="1">
      <c r="A357" s="111"/>
      <c r="B357" s="48"/>
      <c r="C357" s="48"/>
      <c r="D357" s="35"/>
      <c r="E357" s="149"/>
      <c r="F357" s="156"/>
      <c r="G357" s="670"/>
      <c r="H357" s="88"/>
      <c r="I357" s="40"/>
      <c r="J357" s="40"/>
      <c r="K357" s="41"/>
      <c r="L357" s="42"/>
      <c r="M357" s="658"/>
      <c r="N357" s="689"/>
      <c r="O357" s="660"/>
      <c r="P357" s="655"/>
      <c r="Q357" s="665"/>
      <c r="R357" s="28"/>
      <c r="S357" s="28"/>
      <c r="T357" s="28"/>
      <c r="U357" s="28"/>
      <c r="V357" s="28"/>
      <c r="W357" s="28"/>
      <c r="X357" s="28"/>
      <c r="Y357" s="28"/>
      <c r="Z357" s="28"/>
    </row>
    <row r="358" spans="1:26" ht="15" customHeight="1">
      <c r="A358" s="111"/>
      <c r="B358" s="48"/>
      <c r="C358" s="48"/>
      <c r="D358" s="35"/>
      <c r="E358" s="149"/>
      <c r="F358" s="156"/>
      <c r="G358" s="670"/>
      <c r="H358" s="88"/>
      <c r="I358" s="40"/>
      <c r="J358" s="40"/>
      <c r="K358" s="41"/>
      <c r="L358" s="42"/>
      <c r="M358" s="658"/>
      <c r="N358" s="689"/>
      <c r="O358" s="660"/>
      <c r="P358" s="655"/>
      <c r="Q358" s="665"/>
      <c r="R358" s="28"/>
      <c r="S358" s="28"/>
      <c r="T358" s="28"/>
      <c r="U358" s="28"/>
      <c r="V358" s="28"/>
      <c r="W358" s="28"/>
      <c r="X358" s="28"/>
      <c r="Y358" s="28"/>
      <c r="Z358" s="28"/>
    </row>
    <row r="359" spans="1:26" ht="15" customHeight="1">
      <c r="A359" s="111"/>
      <c r="B359" s="48"/>
      <c r="C359" s="48"/>
      <c r="D359" s="35"/>
      <c r="E359" s="149"/>
      <c r="F359" s="156"/>
      <c r="G359" s="670"/>
      <c r="H359" s="88"/>
      <c r="I359" s="40"/>
      <c r="J359" s="40"/>
      <c r="K359" s="41"/>
      <c r="L359" s="42"/>
      <c r="M359" s="658"/>
      <c r="N359" s="689"/>
      <c r="O359" s="660"/>
      <c r="P359" s="655"/>
      <c r="Q359" s="665"/>
      <c r="R359" s="28"/>
      <c r="S359" s="28"/>
      <c r="T359" s="28"/>
      <c r="U359" s="28"/>
      <c r="V359" s="28"/>
      <c r="W359" s="28"/>
      <c r="X359" s="28"/>
      <c r="Y359" s="28"/>
      <c r="Z359" s="28"/>
    </row>
    <row r="360" spans="1:26" ht="15" customHeight="1">
      <c r="A360" s="111"/>
      <c r="B360" s="48"/>
      <c r="C360" s="48"/>
      <c r="D360" s="35"/>
      <c r="E360" s="149"/>
      <c r="F360" s="156"/>
      <c r="G360" s="670"/>
      <c r="H360" s="88"/>
      <c r="I360" s="40"/>
      <c r="J360" s="40"/>
      <c r="K360" s="41"/>
      <c r="L360" s="42"/>
      <c r="M360" s="658"/>
      <c r="N360" s="689"/>
      <c r="O360" s="660"/>
      <c r="P360" s="655"/>
      <c r="Q360" s="665"/>
      <c r="R360" s="28"/>
      <c r="S360" s="28"/>
      <c r="T360" s="28"/>
      <c r="U360" s="28"/>
      <c r="V360" s="28"/>
      <c r="W360" s="28"/>
      <c r="X360" s="28"/>
      <c r="Y360" s="28"/>
      <c r="Z360" s="28"/>
    </row>
    <row r="361" spans="1:26" ht="15" customHeight="1">
      <c r="A361" s="111"/>
      <c r="B361" s="48"/>
      <c r="C361" s="48"/>
      <c r="D361" s="35"/>
      <c r="E361" s="149"/>
      <c r="F361" s="156"/>
      <c r="G361" s="670"/>
      <c r="H361" s="88"/>
      <c r="I361" s="40"/>
      <c r="J361" s="40"/>
      <c r="K361" s="41"/>
      <c r="L361" s="42"/>
      <c r="M361" s="658"/>
      <c r="N361" s="689"/>
      <c r="O361" s="660"/>
      <c r="P361" s="655"/>
      <c r="Q361" s="665"/>
      <c r="R361" s="28"/>
      <c r="S361" s="28"/>
      <c r="T361" s="28"/>
      <c r="U361" s="28"/>
      <c r="V361" s="28"/>
      <c r="W361" s="28"/>
      <c r="X361" s="28"/>
      <c r="Y361" s="28"/>
      <c r="Z361" s="28"/>
    </row>
    <row r="362" spans="1:26" ht="15" customHeight="1">
      <c r="A362" s="111"/>
      <c r="B362" s="48"/>
      <c r="C362" s="48"/>
      <c r="D362" s="35"/>
      <c r="E362" s="149"/>
      <c r="F362" s="156"/>
      <c r="G362" s="670"/>
      <c r="H362" s="88"/>
      <c r="I362" s="40"/>
      <c r="J362" s="40"/>
      <c r="K362" s="41"/>
      <c r="L362" s="42"/>
      <c r="M362" s="658"/>
      <c r="N362" s="689"/>
      <c r="O362" s="660"/>
      <c r="P362" s="655"/>
      <c r="Q362" s="665"/>
      <c r="R362" s="28"/>
      <c r="S362" s="28"/>
      <c r="T362" s="28"/>
      <c r="U362" s="28"/>
      <c r="V362" s="28"/>
      <c r="W362" s="28"/>
      <c r="X362" s="28"/>
      <c r="Y362" s="28"/>
      <c r="Z362" s="28"/>
    </row>
    <row r="363" spans="1:26" ht="15" customHeight="1">
      <c r="A363" s="111"/>
      <c r="B363" s="48"/>
      <c r="C363" s="48"/>
      <c r="D363" s="35"/>
      <c r="E363" s="149"/>
      <c r="F363" s="156"/>
      <c r="G363" s="670"/>
      <c r="H363" s="88"/>
      <c r="I363" s="40"/>
      <c r="J363" s="40"/>
      <c r="K363" s="41"/>
      <c r="L363" s="42"/>
      <c r="M363" s="658"/>
      <c r="N363" s="689"/>
      <c r="O363" s="660"/>
      <c r="P363" s="655"/>
      <c r="Q363" s="665"/>
      <c r="R363" s="28"/>
      <c r="S363" s="28"/>
      <c r="T363" s="28"/>
      <c r="U363" s="28"/>
      <c r="V363" s="28"/>
      <c r="W363" s="28"/>
      <c r="X363" s="28"/>
      <c r="Y363" s="28"/>
      <c r="Z363" s="28"/>
    </row>
    <row r="364" spans="1:26" ht="15" customHeight="1">
      <c r="A364" s="111"/>
      <c r="B364" s="48"/>
      <c r="C364" s="48"/>
      <c r="D364" s="35"/>
      <c r="E364" s="149"/>
      <c r="F364" s="156"/>
      <c r="G364" s="670"/>
      <c r="H364" s="88"/>
      <c r="I364" s="40"/>
      <c r="J364" s="40"/>
      <c r="K364" s="41"/>
      <c r="L364" s="42"/>
      <c r="M364" s="658"/>
      <c r="N364" s="689"/>
      <c r="O364" s="660"/>
      <c r="P364" s="655"/>
      <c r="Q364" s="665"/>
      <c r="R364" s="28"/>
      <c r="S364" s="28"/>
      <c r="T364" s="28"/>
      <c r="U364" s="28"/>
      <c r="V364" s="28"/>
      <c r="W364" s="28"/>
      <c r="X364" s="28"/>
      <c r="Y364" s="28"/>
      <c r="Z364" s="28"/>
    </row>
    <row r="365" spans="1:26" ht="15" customHeight="1">
      <c r="A365" s="111"/>
      <c r="B365" s="48"/>
      <c r="C365" s="48"/>
      <c r="D365" s="35"/>
      <c r="E365" s="149"/>
      <c r="F365" s="156"/>
      <c r="G365" s="670"/>
      <c r="H365" s="88"/>
      <c r="I365" s="40"/>
      <c r="J365" s="40"/>
      <c r="K365" s="41"/>
      <c r="L365" s="42"/>
      <c r="M365" s="658"/>
      <c r="N365" s="689"/>
      <c r="O365" s="660"/>
      <c r="P365" s="655"/>
      <c r="Q365" s="665"/>
      <c r="R365" s="28"/>
      <c r="S365" s="28"/>
      <c r="T365" s="28"/>
      <c r="U365" s="28"/>
      <c r="V365" s="28"/>
      <c r="W365" s="28"/>
      <c r="X365" s="28"/>
      <c r="Y365" s="28"/>
      <c r="Z365" s="28"/>
    </row>
    <row r="366" spans="1:26" ht="15" customHeight="1">
      <c r="A366" s="111"/>
      <c r="B366" s="48"/>
      <c r="C366" s="48"/>
      <c r="D366" s="35"/>
      <c r="E366" s="149"/>
      <c r="F366" s="156"/>
      <c r="G366" s="670"/>
      <c r="H366" s="88"/>
      <c r="I366" s="40"/>
      <c r="J366" s="40"/>
      <c r="K366" s="41"/>
      <c r="L366" s="42"/>
      <c r="M366" s="658"/>
      <c r="N366" s="689"/>
      <c r="O366" s="660"/>
      <c r="P366" s="655"/>
      <c r="Q366" s="665"/>
      <c r="R366" s="28"/>
      <c r="S366" s="28"/>
      <c r="T366" s="28"/>
      <c r="U366" s="28"/>
      <c r="V366" s="28"/>
      <c r="W366" s="28"/>
      <c r="X366" s="28"/>
      <c r="Y366" s="28"/>
      <c r="Z366" s="28"/>
    </row>
    <row r="367" spans="1:26" ht="15" customHeight="1">
      <c r="A367" s="111"/>
      <c r="B367" s="48"/>
      <c r="C367" s="48"/>
      <c r="D367" s="35"/>
      <c r="E367" s="149"/>
      <c r="F367" s="156"/>
      <c r="G367" s="670"/>
      <c r="H367" s="88"/>
      <c r="I367" s="40"/>
      <c r="J367" s="40"/>
      <c r="K367" s="41"/>
      <c r="L367" s="42"/>
      <c r="M367" s="658"/>
      <c r="N367" s="689"/>
      <c r="O367" s="660"/>
      <c r="P367" s="655"/>
      <c r="Q367" s="665"/>
      <c r="R367" s="28"/>
      <c r="S367" s="28"/>
      <c r="T367" s="28"/>
      <c r="U367" s="28"/>
      <c r="V367" s="28"/>
      <c r="W367" s="28"/>
      <c r="X367" s="28"/>
      <c r="Y367" s="28"/>
      <c r="Z367" s="28"/>
    </row>
    <row r="368" spans="1:26" ht="15" customHeight="1">
      <c r="A368" s="111"/>
      <c r="B368" s="48"/>
      <c r="C368" s="48"/>
      <c r="D368" s="35"/>
      <c r="E368" s="149"/>
      <c r="F368" s="156"/>
      <c r="G368" s="670"/>
      <c r="H368" s="88"/>
      <c r="I368" s="40"/>
      <c r="J368" s="40"/>
      <c r="K368" s="41"/>
      <c r="L368" s="42"/>
      <c r="M368" s="658"/>
      <c r="N368" s="689"/>
      <c r="O368" s="660"/>
      <c r="P368" s="655"/>
      <c r="Q368" s="665"/>
      <c r="R368" s="28"/>
      <c r="S368" s="28"/>
      <c r="T368" s="28"/>
      <c r="U368" s="28"/>
      <c r="V368" s="28"/>
      <c r="W368" s="28"/>
      <c r="X368" s="28"/>
      <c r="Y368" s="28"/>
      <c r="Z368" s="28"/>
    </row>
    <row r="369" spans="1:26" ht="15" customHeight="1">
      <c r="A369" s="111"/>
      <c r="B369" s="48"/>
      <c r="C369" s="48"/>
      <c r="D369" s="35"/>
      <c r="E369" s="149"/>
      <c r="F369" s="156"/>
      <c r="G369" s="670"/>
      <c r="H369" s="88"/>
      <c r="I369" s="40"/>
      <c r="J369" s="40"/>
      <c r="K369" s="41"/>
      <c r="L369" s="42"/>
      <c r="M369" s="658"/>
      <c r="N369" s="689"/>
      <c r="O369" s="660"/>
      <c r="P369" s="655"/>
      <c r="Q369" s="665"/>
      <c r="R369" s="28"/>
      <c r="S369" s="28"/>
      <c r="T369" s="28"/>
      <c r="U369" s="28"/>
      <c r="V369" s="28"/>
      <c r="W369" s="28"/>
      <c r="X369" s="28"/>
      <c r="Y369" s="28"/>
      <c r="Z369" s="28"/>
    </row>
    <row r="370" spans="1:26" ht="15" customHeight="1">
      <c r="A370" s="111"/>
      <c r="B370" s="48"/>
      <c r="C370" s="48"/>
      <c r="D370" s="35"/>
      <c r="E370" s="149"/>
      <c r="F370" s="156"/>
      <c r="G370" s="670"/>
      <c r="H370" s="88"/>
      <c r="I370" s="40"/>
      <c r="J370" s="40"/>
      <c r="K370" s="41"/>
      <c r="L370" s="42"/>
      <c r="M370" s="658"/>
      <c r="N370" s="689"/>
      <c r="O370" s="660"/>
      <c r="P370" s="655"/>
      <c r="Q370" s="665"/>
      <c r="R370" s="28"/>
      <c r="S370" s="28"/>
      <c r="T370" s="28"/>
      <c r="U370" s="28"/>
      <c r="V370" s="28"/>
      <c r="W370" s="28"/>
      <c r="X370" s="28"/>
      <c r="Y370" s="28"/>
      <c r="Z370" s="28"/>
    </row>
    <row r="371" spans="1:26" ht="15" customHeight="1">
      <c r="A371" s="111"/>
      <c r="B371" s="48"/>
      <c r="C371" s="48"/>
      <c r="D371" s="35"/>
      <c r="E371" s="149"/>
      <c r="F371" s="156"/>
      <c r="G371" s="670"/>
      <c r="H371" s="88"/>
      <c r="I371" s="40"/>
      <c r="J371" s="40"/>
      <c r="K371" s="41"/>
      <c r="L371" s="42"/>
      <c r="M371" s="658"/>
      <c r="N371" s="689"/>
      <c r="O371" s="660"/>
      <c r="P371" s="655"/>
      <c r="Q371" s="665"/>
      <c r="R371" s="28"/>
      <c r="S371" s="28"/>
      <c r="T371" s="28"/>
      <c r="U371" s="28"/>
      <c r="V371" s="28"/>
      <c r="W371" s="28"/>
      <c r="X371" s="28"/>
      <c r="Y371" s="28"/>
      <c r="Z371" s="28"/>
    </row>
    <row r="372" spans="1:26" ht="15" customHeight="1">
      <c r="A372" s="111"/>
      <c r="B372" s="48"/>
      <c r="C372" s="48"/>
      <c r="D372" s="35"/>
      <c r="E372" s="149"/>
      <c r="F372" s="156"/>
      <c r="G372" s="670"/>
      <c r="H372" s="88"/>
      <c r="I372" s="40"/>
      <c r="J372" s="40"/>
      <c r="K372" s="41"/>
      <c r="L372" s="42"/>
      <c r="M372" s="658"/>
      <c r="N372" s="689"/>
      <c r="O372" s="660"/>
      <c r="P372" s="655"/>
      <c r="Q372" s="665"/>
      <c r="R372" s="28"/>
      <c r="S372" s="28"/>
      <c r="T372" s="28"/>
      <c r="U372" s="28"/>
      <c r="V372" s="28"/>
      <c r="W372" s="28"/>
      <c r="X372" s="28"/>
      <c r="Y372" s="28"/>
      <c r="Z372" s="28"/>
    </row>
    <row r="373" spans="1:26" ht="15" customHeight="1">
      <c r="A373" s="111"/>
      <c r="B373" s="48"/>
      <c r="C373" s="48"/>
      <c r="D373" s="35"/>
      <c r="E373" s="149"/>
      <c r="F373" s="156"/>
      <c r="G373" s="670"/>
      <c r="H373" s="88"/>
      <c r="I373" s="40"/>
      <c r="J373" s="40"/>
      <c r="K373" s="41"/>
      <c r="L373" s="42"/>
      <c r="M373" s="658"/>
      <c r="N373" s="689"/>
      <c r="O373" s="660"/>
      <c r="P373" s="655"/>
      <c r="Q373" s="665"/>
      <c r="R373" s="28"/>
      <c r="S373" s="28"/>
      <c r="T373" s="28"/>
      <c r="U373" s="28"/>
      <c r="V373" s="28"/>
      <c r="W373" s="28"/>
      <c r="X373" s="28"/>
      <c r="Y373" s="28"/>
      <c r="Z373" s="28"/>
    </row>
    <row r="374" spans="1:26" ht="15" customHeight="1">
      <c r="A374" s="111"/>
      <c r="B374" s="48"/>
      <c r="C374" s="48"/>
      <c r="D374" s="35"/>
      <c r="E374" s="149"/>
      <c r="F374" s="156"/>
      <c r="G374" s="670"/>
      <c r="H374" s="88"/>
      <c r="I374" s="40"/>
      <c r="J374" s="40"/>
      <c r="K374" s="41"/>
      <c r="L374" s="42"/>
      <c r="M374" s="658"/>
      <c r="N374" s="689"/>
      <c r="O374" s="660"/>
      <c r="P374" s="655"/>
      <c r="Q374" s="665"/>
      <c r="R374" s="28"/>
      <c r="S374" s="28"/>
      <c r="T374" s="28"/>
      <c r="U374" s="28"/>
      <c r="V374" s="28"/>
      <c r="W374" s="28"/>
      <c r="X374" s="28"/>
      <c r="Y374" s="28"/>
      <c r="Z374" s="28"/>
    </row>
    <row r="375" spans="1:26" ht="15" customHeight="1">
      <c r="A375" s="111"/>
      <c r="B375" s="48"/>
      <c r="C375" s="48"/>
      <c r="D375" s="35"/>
      <c r="E375" s="149"/>
      <c r="F375" s="156"/>
      <c r="G375" s="670"/>
      <c r="H375" s="88"/>
      <c r="I375" s="40"/>
      <c r="J375" s="40"/>
      <c r="K375" s="41"/>
      <c r="L375" s="42"/>
      <c r="M375" s="658"/>
      <c r="N375" s="689"/>
      <c r="O375" s="660"/>
      <c r="P375" s="655"/>
      <c r="Q375" s="665"/>
      <c r="R375" s="28"/>
      <c r="S375" s="28"/>
      <c r="T375" s="28"/>
      <c r="U375" s="28"/>
      <c r="V375" s="28"/>
      <c r="W375" s="28"/>
      <c r="X375" s="28"/>
      <c r="Y375" s="28"/>
      <c r="Z375" s="28"/>
    </row>
    <row r="376" spans="1:26" ht="15" customHeight="1">
      <c r="A376" s="111"/>
      <c r="B376" s="48"/>
      <c r="C376" s="48"/>
      <c r="D376" s="35"/>
      <c r="E376" s="149"/>
      <c r="F376" s="156"/>
      <c r="G376" s="670"/>
      <c r="H376" s="88"/>
      <c r="I376" s="40"/>
      <c r="J376" s="40"/>
      <c r="K376" s="41"/>
      <c r="L376" s="42"/>
      <c r="M376" s="658"/>
      <c r="N376" s="689"/>
      <c r="O376" s="660"/>
      <c r="P376" s="655"/>
      <c r="Q376" s="665"/>
      <c r="R376" s="28"/>
      <c r="S376" s="28"/>
      <c r="T376" s="28"/>
      <c r="U376" s="28"/>
      <c r="V376" s="28"/>
      <c r="W376" s="28"/>
      <c r="X376" s="28"/>
      <c r="Y376" s="28"/>
      <c r="Z376" s="28"/>
    </row>
    <row r="377" spans="1:26" ht="15" customHeight="1">
      <c r="A377" s="111"/>
      <c r="B377" s="48"/>
      <c r="C377" s="48"/>
      <c r="D377" s="35"/>
      <c r="E377" s="149"/>
      <c r="F377" s="156"/>
      <c r="G377" s="670"/>
      <c r="H377" s="88"/>
      <c r="I377" s="40"/>
      <c r="J377" s="40"/>
      <c r="K377" s="41"/>
      <c r="L377" s="42"/>
      <c r="M377" s="658"/>
      <c r="N377" s="689"/>
      <c r="O377" s="660"/>
      <c r="P377" s="655"/>
      <c r="Q377" s="665"/>
      <c r="R377" s="28"/>
      <c r="S377" s="28"/>
      <c r="T377" s="28"/>
      <c r="U377" s="28"/>
      <c r="V377" s="28"/>
      <c r="W377" s="28"/>
      <c r="X377" s="28"/>
      <c r="Y377" s="28"/>
      <c r="Z377" s="28"/>
    </row>
    <row r="378" spans="1:26" ht="15" customHeight="1">
      <c r="A378" s="111"/>
      <c r="B378" s="48"/>
      <c r="C378" s="48"/>
      <c r="D378" s="35"/>
      <c r="E378" s="149"/>
      <c r="F378" s="156"/>
      <c r="G378" s="670"/>
      <c r="H378" s="88"/>
      <c r="I378" s="40"/>
      <c r="J378" s="40"/>
      <c r="K378" s="41"/>
      <c r="L378" s="42"/>
      <c r="M378" s="658"/>
      <c r="N378" s="689"/>
      <c r="O378" s="660"/>
      <c r="P378" s="655"/>
      <c r="Q378" s="665"/>
      <c r="R378" s="28"/>
      <c r="S378" s="28"/>
      <c r="T378" s="28"/>
      <c r="U378" s="28"/>
      <c r="V378" s="28"/>
      <c r="W378" s="28"/>
      <c r="X378" s="28"/>
      <c r="Y378" s="28"/>
      <c r="Z378" s="28"/>
    </row>
    <row r="379" spans="1:26" ht="15.75" customHeight="1"/>
    <row r="380" spans="1:26" ht="15.75" customHeight="1"/>
    <row r="381" spans="1:26" ht="15.75" customHeight="1"/>
    <row r="382" spans="1:26" ht="15.75" customHeight="1"/>
    <row r="383" spans="1:26" ht="15.75" customHeight="1"/>
    <row r="384" spans="1:26"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69991251615088756" right="0.69991251615088756" top="0.74990626395218019" bottom="0.74990626395218019" header="0" footer="0"/>
  <pageSetup paperSize="5" orientation="landscape"/>
  <rowBreaks count="1" manualBreakCount="1">
    <brk id="14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22.77734375" customWidth="1"/>
    <col min="4" max="4" width="21.88671875" customWidth="1"/>
    <col min="5" max="5" width="25.33203125" customWidth="1"/>
    <col min="6" max="6" width="12.44140625" customWidth="1"/>
    <col min="7" max="7" width="9.33203125" customWidth="1"/>
    <col min="8" max="10" width="11.21875" customWidth="1"/>
    <col min="11" max="11" width="11.21875" hidden="1" customWidth="1"/>
    <col min="12" max="12" width="21.21875" customWidth="1"/>
    <col min="13" max="13" width="23.21875"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4.2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4.2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4.25" customHeight="1">
      <c r="A5" s="12" t="s">
        <v>5</v>
      </c>
      <c r="B5" s="12"/>
      <c r="C5" s="12"/>
      <c r="D5" s="12"/>
      <c r="E5" s="12"/>
      <c r="F5" s="12"/>
      <c r="G5" s="12"/>
      <c r="H5" s="12"/>
      <c r="I5" s="12"/>
      <c r="J5" s="12"/>
      <c r="K5" s="12"/>
      <c r="L5" s="12"/>
      <c r="M5" s="12"/>
      <c r="N5" s="690"/>
      <c r="O5" s="12"/>
      <c r="P5" s="11"/>
      <c r="Q5" s="11"/>
      <c r="R5" s="11"/>
      <c r="S5" s="11"/>
      <c r="T5" s="11"/>
      <c r="U5" s="11"/>
      <c r="V5" s="11"/>
      <c r="W5" s="11"/>
      <c r="X5" s="11"/>
      <c r="Y5" s="11"/>
      <c r="Z5" s="11"/>
    </row>
    <row r="6" spans="1:26" ht="14.2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4.2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75" customHeight="1">
      <c r="A10" s="644" t="s">
        <v>2674</v>
      </c>
      <c r="B10" s="645" t="s">
        <v>2675</v>
      </c>
      <c r="C10" s="645" t="s">
        <v>6</v>
      </c>
      <c r="D10" s="644"/>
      <c r="E10" s="646" t="s">
        <v>79</v>
      </c>
      <c r="F10" s="644" t="s">
        <v>76</v>
      </c>
      <c r="G10" s="647">
        <v>67.5</v>
      </c>
      <c r="H10" s="648">
        <v>10</v>
      </c>
      <c r="I10" s="648">
        <v>250</v>
      </c>
      <c r="J10" s="649" t="s">
        <v>29</v>
      </c>
      <c r="K10" s="650" t="s">
        <v>26</v>
      </c>
      <c r="L10" s="651" t="str">
        <f t="shared" ref="L10:L264" si="0">CONCATENATE(I10,J10)</f>
        <v>250ml</v>
      </c>
      <c r="M10" s="652">
        <f t="shared" ref="M10:M264" si="1">H10*I10</f>
        <v>2500</v>
      </c>
      <c r="N10" s="30" t="str">
        <f>CONCATENATE(M10,K10,J10)</f>
        <v>2500 ml</v>
      </c>
      <c r="O10" s="30">
        <f t="shared" ref="O10:O264" si="2">G10*H10</f>
        <v>675</v>
      </c>
      <c r="P10" s="31">
        <f t="shared" ref="P10:P76" si="3">O10/H10</f>
        <v>67.5</v>
      </c>
      <c r="Q10" s="29">
        <f t="shared" ref="Q10:Q170" si="4">G10-P10</f>
        <v>0</v>
      </c>
      <c r="R10" s="28"/>
      <c r="S10" s="28"/>
      <c r="T10" s="28"/>
      <c r="U10" s="28"/>
      <c r="V10" s="28"/>
      <c r="W10" s="28"/>
      <c r="X10" s="28"/>
      <c r="Y10" s="28"/>
      <c r="Z10" s="28"/>
    </row>
    <row r="11" spans="1:26" ht="15.75" customHeight="1">
      <c r="A11" s="111">
        <v>1</v>
      </c>
      <c r="B11" s="48" t="s">
        <v>2358</v>
      </c>
      <c r="C11" s="656" t="s">
        <v>55</v>
      </c>
      <c r="D11" s="231"/>
      <c r="E11" s="116" t="s">
        <v>392</v>
      </c>
      <c r="F11" s="111"/>
      <c r="G11" s="657">
        <v>82.8</v>
      </c>
      <c r="H11" s="121">
        <v>21</v>
      </c>
      <c r="I11" s="121">
        <v>1</v>
      </c>
      <c r="J11" s="40" t="s">
        <v>33</v>
      </c>
      <c r="K11" s="41" t="s">
        <v>26</v>
      </c>
      <c r="L11" s="42" t="str">
        <f t="shared" si="0"/>
        <v>1kg</v>
      </c>
      <c r="M11" s="658">
        <f t="shared" si="1"/>
        <v>21</v>
      </c>
      <c r="N11" s="659" t="str">
        <f t="shared" ref="N11:N265" si="5">CONCATENATE(M11,J11)</f>
        <v>21kg</v>
      </c>
      <c r="O11" s="692">
        <f t="shared" si="2"/>
        <v>1738.8</v>
      </c>
      <c r="P11" s="29">
        <f t="shared" si="3"/>
        <v>82.8</v>
      </c>
      <c r="Q11" s="29">
        <f t="shared" si="4"/>
        <v>0</v>
      </c>
      <c r="R11" s="11"/>
      <c r="S11" s="28"/>
      <c r="T11" s="28"/>
      <c r="U11" s="28"/>
      <c r="V11" s="28"/>
      <c r="W11" s="28"/>
      <c r="X11" s="28"/>
      <c r="Y11" s="28"/>
      <c r="Z11" s="28"/>
    </row>
    <row r="12" spans="1:26" ht="15.75" customHeight="1">
      <c r="A12" s="111">
        <v>2</v>
      </c>
      <c r="B12" s="33" t="s">
        <v>2369</v>
      </c>
      <c r="C12" s="656" t="s">
        <v>55</v>
      </c>
      <c r="D12" s="9"/>
      <c r="E12" s="50" t="s">
        <v>392</v>
      </c>
      <c r="F12" s="111"/>
      <c r="G12" s="657">
        <v>89.3</v>
      </c>
      <c r="H12" s="121">
        <v>12</v>
      </c>
      <c r="I12" s="121">
        <v>1</v>
      </c>
      <c r="J12" s="40" t="s">
        <v>33</v>
      </c>
      <c r="K12" s="41" t="s">
        <v>26</v>
      </c>
      <c r="L12" s="42" t="str">
        <f t="shared" si="0"/>
        <v>1kg</v>
      </c>
      <c r="M12" s="658">
        <f t="shared" si="1"/>
        <v>12</v>
      </c>
      <c r="N12" s="659" t="str">
        <f t="shared" si="5"/>
        <v>12kg</v>
      </c>
      <c r="O12" s="692">
        <f t="shared" si="2"/>
        <v>1071.5999999999999</v>
      </c>
      <c r="P12" s="29">
        <f t="shared" si="3"/>
        <v>89.3</v>
      </c>
      <c r="Q12" s="29">
        <f t="shared" si="4"/>
        <v>0</v>
      </c>
      <c r="R12" s="28"/>
      <c r="S12" s="28"/>
      <c r="T12" s="28"/>
      <c r="U12" s="28"/>
      <c r="V12" s="28"/>
      <c r="W12" s="28"/>
      <c r="X12" s="28"/>
      <c r="Y12" s="28"/>
      <c r="Z12" s="28"/>
    </row>
    <row r="13" spans="1:26" ht="15.75" customHeight="1">
      <c r="A13" s="111">
        <v>3</v>
      </c>
      <c r="B13" s="48" t="s">
        <v>1225</v>
      </c>
      <c r="C13" s="656" t="s">
        <v>55</v>
      </c>
      <c r="D13" s="9"/>
      <c r="E13" s="116" t="s">
        <v>93</v>
      </c>
      <c r="F13" s="111"/>
      <c r="G13" s="661">
        <v>59.5</v>
      </c>
      <c r="H13" s="257">
        <v>5</v>
      </c>
      <c r="I13" s="257">
        <v>500</v>
      </c>
      <c r="J13" s="40" t="s">
        <v>2698</v>
      </c>
      <c r="K13" s="41" t="s">
        <v>26</v>
      </c>
      <c r="L13" s="42" t="str">
        <f t="shared" si="0"/>
        <v>500g</v>
      </c>
      <c r="M13" s="658">
        <f t="shared" si="1"/>
        <v>2500</v>
      </c>
      <c r="N13" s="659" t="str">
        <f t="shared" si="5"/>
        <v>2500g</v>
      </c>
      <c r="O13" s="692">
        <f t="shared" si="2"/>
        <v>297.5</v>
      </c>
      <c r="P13" s="29">
        <f t="shared" si="3"/>
        <v>59.5</v>
      </c>
      <c r="Q13" s="109">
        <f t="shared" si="4"/>
        <v>0</v>
      </c>
      <c r="R13" s="11"/>
      <c r="S13" s="28"/>
      <c r="T13" s="28"/>
      <c r="U13" s="28"/>
      <c r="V13" s="28"/>
      <c r="W13" s="28"/>
      <c r="X13" s="28"/>
      <c r="Y13" s="28"/>
      <c r="Z13" s="28"/>
    </row>
    <row r="14" spans="1:26" ht="15.75" customHeight="1">
      <c r="A14" s="111">
        <v>4</v>
      </c>
      <c r="B14" s="48" t="s">
        <v>165</v>
      </c>
      <c r="C14" s="656" t="s">
        <v>55</v>
      </c>
      <c r="D14" s="35"/>
      <c r="E14" s="116" t="s">
        <v>166</v>
      </c>
      <c r="F14" s="111"/>
      <c r="G14" s="663">
        <v>32.1</v>
      </c>
      <c r="H14" s="664">
        <v>3</v>
      </c>
      <c r="I14" s="664">
        <v>250</v>
      </c>
      <c r="J14" s="40" t="s">
        <v>2698</v>
      </c>
      <c r="K14" s="41" t="s">
        <v>26</v>
      </c>
      <c r="L14" s="42" t="str">
        <f t="shared" si="0"/>
        <v>250g</v>
      </c>
      <c r="M14" s="658">
        <f t="shared" si="1"/>
        <v>750</v>
      </c>
      <c r="N14" s="659" t="str">
        <f t="shared" si="5"/>
        <v>750g</v>
      </c>
      <c r="O14" s="692">
        <f t="shared" si="2"/>
        <v>96.300000000000011</v>
      </c>
      <c r="P14" s="29">
        <f t="shared" si="3"/>
        <v>32.1</v>
      </c>
      <c r="Q14" s="29">
        <f t="shared" si="4"/>
        <v>0</v>
      </c>
      <c r="R14" s="28"/>
      <c r="S14" s="28"/>
      <c r="T14" s="28"/>
      <c r="U14" s="28"/>
      <c r="V14" s="28"/>
      <c r="W14" s="28"/>
      <c r="X14" s="28"/>
      <c r="Y14" s="28"/>
      <c r="Z14" s="28"/>
    </row>
    <row r="15" spans="1:26" ht="15.75" customHeight="1">
      <c r="A15" s="111">
        <v>5</v>
      </c>
      <c r="B15" s="48" t="s">
        <v>160</v>
      </c>
      <c r="C15" s="656" t="s">
        <v>55</v>
      </c>
      <c r="D15" s="35"/>
      <c r="E15" s="116" t="s">
        <v>161</v>
      </c>
      <c r="F15" s="111"/>
      <c r="G15" s="661">
        <v>15.3</v>
      </c>
      <c r="H15" s="257">
        <v>3</v>
      </c>
      <c r="I15" s="257">
        <v>50</v>
      </c>
      <c r="J15" s="40" t="s">
        <v>2698</v>
      </c>
      <c r="K15" s="41" t="s">
        <v>26</v>
      </c>
      <c r="L15" s="42" t="str">
        <f t="shared" si="0"/>
        <v>50g</v>
      </c>
      <c r="M15" s="658">
        <f t="shared" si="1"/>
        <v>150</v>
      </c>
      <c r="N15" s="659" t="str">
        <f t="shared" si="5"/>
        <v>150g</v>
      </c>
      <c r="O15" s="692">
        <f t="shared" si="2"/>
        <v>45.900000000000006</v>
      </c>
      <c r="P15" s="29">
        <f t="shared" si="3"/>
        <v>15.300000000000002</v>
      </c>
      <c r="Q15" s="29">
        <f t="shared" si="4"/>
        <v>0</v>
      </c>
      <c r="R15" s="28"/>
      <c r="S15" s="28"/>
      <c r="T15" s="28"/>
      <c r="U15" s="28"/>
      <c r="V15" s="28"/>
      <c r="W15" s="28"/>
      <c r="X15" s="28"/>
      <c r="Y15" s="28"/>
      <c r="Z15" s="28"/>
    </row>
    <row r="16" spans="1:26" ht="15.75" customHeight="1">
      <c r="A16" s="111">
        <v>6</v>
      </c>
      <c r="B16" s="48" t="s">
        <v>2533</v>
      </c>
      <c r="C16" s="656" t="s">
        <v>55</v>
      </c>
      <c r="D16" s="35"/>
      <c r="E16" s="116" t="s">
        <v>2534</v>
      </c>
      <c r="F16" s="111"/>
      <c r="G16" s="661">
        <v>46</v>
      </c>
      <c r="H16" s="257">
        <v>2</v>
      </c>
      <c r="I16" s="257">
        <v>375</v>
      </c>
      <c r="J16" s="40" t="s">
        <v>29</v>
      </c>
      <c r="K16" s="41" t="s">
        <v>26</v>
      </c>
      <c r="L16" s="42" t="str">
        <f t="shared" si="0"/>
        <v>375ml</v>
      </c>
      <c r="M16" s="658">
        <f t="shared" si="1"/>
        <v>750</v>
      </c>
      <c r="N16" s="659" t="str">
        <f t="shared" si="5"/>
        <v>750ml</v>
      </c>
      <c r="O16" s="692">
        <f t="shared" si="2"/>
        <v>92</v>
      </c>
      <c r="P16" s="29">
        <f t="shared" si="3"/>
        <v>46</v>
      </c>
      <c r="Q16" s="29">
        <f t="shared" si="4"/>
        <v>0</v>
      </c>
      <c r="R16" s="28"/>
      <c r="S16" s="28"/>
      <c r="T16" s="28"/>
      <c r="U16" s="28"/>
      <c r="V16" s="28"/>
      <c r="W16" s="28"/>
      <c r="X16" s="28"/>
      <c r="Y16" s="28"/>
      <c r="Z16" s="28"/>
    </row>
    <row r="17" spans="1:26" ht="15.75" customHeight="1">
      <c r="A17" s="111">
        <v>7</v>
      </c>
      <c r="B17" s="48" t="s">
        <v>475</v>
      </c>
      <c r="C17" s="656" t="s">
        <v>55</v>
      </c>
      <c r="D17" s="35"/>
      <c r="E17" s="116" t="s">
        <v>336</v>
      </c>
      <c r="F17" s="111"/>
      <c r="G17" s="661">
        <v>65</v>
      </c>
      <c r="H17" s="257">
        <v>5</v>
      </c>
      <c r="I17" s="257">
        <v>1</v>
      </c>
      <c r="J17" s="40" t="s">
        <v>33</v>
      </c>
      <c r="K17" s="41" t="s">
        <v>26</v>
      </c>
      <c r="L17" s="42" t="str">
        <f t="shared" si="0"/>
        <v>1kg</v>
      </c>
      <c r="M17" s="658">
        <f t="shared" si="1"/>
        <v>5</v>
      </c>
      <c r="N17" s="659" t="str">
        <f t="shared" si="5"/>
        <v>5kg</v>
      </c>
      <c r="O17" s="692">
        <f t="shared" si="2"/>
        <v>325</v>
      </c>
      <c r="P17" s="29">
        <f t="shared" si="3"/>
        <v>65</v>
      </c>
      <c r="Q17" s="29">
        <f t="shared" si="4"/>
        <v>0</v>
      </c>
      <c r="R17" s="28"/>
      <c r="S17" s="28"/>
      <c r="T17" s="28"/>
      <c r="U17" s="28"/>
      <c r="V17" s="28"/>
      <c r="W17" s="28"/>
      <c r="X17" s="28"/>
      <c r="Y17" s="28"/>
      <c r="Z17" s="28"/>
    </row>
    <row r="18" spans="1:26" ht="15.75" customHeight="1">
      <c r="A18" s="111">
        <v>8</v>
      </c>
      <c r="B18" s="48" t="s">
        <v>769</v>
      </c>
      <c r="C18" s="656" t="s">
        <v>55</v>
      </c>
      <c r="D18" s="35"/>
      <c r="E18" s="116" t="s">
        <v>336</v>
      </c>
      <c r="F18" s="111"/>
      <c r="G18" s="661">
        <v>65</v>
      </c>
      <c r="H18" s="257">
        <v>5</v>
      </c>
      <c r="I18" s="257">
        <v>1</v>
      </c>
      <c r="J18" s="40" t="s">
        <v>33</v>
      </c>
      <c r="K18" s="41" t="s">
        <v>26</v>
      </c>
      <c r="L18" s="42" t="str">
        <f t="shared" si="0"/>
        <v>1kg</v>
      </c>
      <c r="M18" s="658">
        <f t="shared" si="1"/>
        <v>5</v>
      </c>
      <c r="N18" s="659" t="str">
        <f t="shared" si="5"/>
        <v>5kg</v>
      </c>
      <c r="O18" s="692">
        <f t="shared" si="2"/>
        <v>325</v>
      </c>
      <c r="P18" s="29">
        <f t="shared" si="3"/>
        <v>65</v>
      </c>
      <c r="Q18" s="29">
        <f t="shared" si="4"/>
        <v>0</v>
      </c>
      <c r="R18" s="28"/>
      <c r="S18" s="28"/>
      <c r="T18" s="28"/>
      <c r="U18" s="28"/>
      <c r="V18" s="28"/>
      <c r="W18" s="28"/>
      <c r="X18" s="28"/>
      <c r="Y18" s="28"/>
      <c r="Z18" s="28"/>
    </row>
    <row r="19" spans="1:26" ht="15.75" customHeight="1">
      <c r="A19" s="111">
        <v>9</v>
      </c>
      <c r="B19" s="48" t="s">
        <v>246</v>
      </c>
      <c r="C19" s="656" t="s">
        <v>55</v>
      </c>
      <c r="D19" s="35"/>
      <c r="E19" s="116" t="s">
        <v>244</v>
      </c>
      <c r="F19" s="111"/>
      <c r="G19" s="661">
        <v>31</v>
      </c>
      <c r="H19" s="257">
        <v>6</v>
      </c>
      <c r="I19" s="257">
        <v>250</v>
      </c>
      <c r="J19" s="40" t="s">
        <v>2698</v>
      </c>
      <c r="K19" s="41" t="s">
        <v>26</v>
      </c>
      <c r="L19" s="42" t="str">
        <f t="shared" si="0"/>
        <v>250g</v>
      </c>
      <c r="M19" s="658">
        <f t="shared" si="1"/>
        <v>1500</v>
      </c>
      <c r="N19" s="659" t="str">
        <f t="shared" si="5"/>
        <v>1500g</v>
      </c>
      <c r="O19" s="692">
        <f t="shared" si="2"/>
        <v>186</v>
      </c>
      <c r="P19" s="29">
        <f t="shared" si="3"/>
        <v>31</v>
      </c>
      <c r="Q19" s="74">
        <f t="shared" si="4"/>
        <v>0</v>
      </c>
      <c r="R19" s="46"/>
      <c r="S19" s="28"/>
      <c r="T19" s="28"/>
      <c r="U19" s="28"/>
      <c r="V19" s="28"/>
      <c r="W19" s="28"/>
      <c r="X19" s="28"/>
      <c r="Y19" s="28"/>
      <c r="Z19" s="28"/>
    </row>
    <row r="20" spans="1:26" ht="15.75" customHeight="1">
      <c r="A20" s="111">
        <v>10</v>
      </c>
      <c r="B20" s="61" t="s">
        <v>1581</v>
      </c>
      <c r="C20" s="656" t="s">
        <v>55</v>
      </c>
      <c r="D20" s="35"/>
      <c r="E20" s="116" t="s">
        <v>244</v>
      </c>
      <c r="F20" s="111"/>
      <c r="G20" s="661">
        <v>31.9</v>
      </c>
      <c r="H20" s="257">
        <v>8</v>
      </c>
      <c r="I20" s="257">
        <v>250</v>
      </c>
      <c r="J20" s="40" t="s">
        <v>2698</v>
      </c>
      <c r="K20" s="41" t="s">
        <v>26</v>
      </c>
      <c r="L20" s="42" t="str">
        <f t="shared" si="0"/>
        <v>250g</v>
      </c>
      <c r="M20" s="658">
        <f t="shared" si="1"/>
        <v>2000</v>
      </c>
      <c r="N20" s="659" t="str">
        <f t="shared" si="5"/>
        <v>2000g</v>
      </c>
      <c r="O20" s="692">
        <f t="shared" si="2"/>
        <v>255.2</v>
      </c>
      <c r="P20" s="29">
        <f t="shared" si="3"/>
        <v>31.9</v>
      </c>
      <c r="Q20" s="29">
        <f t="shared" si="4"/>
        <v>0</v>
      </c>
      <c r="R20" s="28"/>
      <c r="S20" s="28"/>
      <c r="T20" s="28"/>
      <c r="U20" s="28"/>
      <c r="V20" s="28"/>
      <c r="W20" s="28"/>
      <c r="X20" s="28"/>
      <c r="Y20" s="28"/>
      <c r="Z20" s="28"/>
    </row>
    <row r="21" spans="1:26" ht="15.75" customHeight="1">
      <c r="A21" s="111">
        <v>11</v>
      </c>
      <c r="B21" s="89" t="s">
        <v>1080</v>
      </c>
      <c r="C21" s="656" t="s">
        <v>55</v>
      </c>
      <c r="D21" s="9"/>
      <c r="E21" s="50" t="s">
        <v>244</v>
      </c>
      <c r="F21" s="111"/>
      <c r="G21" s="666">
        <v>28.2</v>
      </c>
      <c r="H21" s="88">
        <v>1</v>
      </c>
      <c r="I21" s="88">
        <v>150</v>
      </c>
      <c r="J21" s="40" t="s">
        <v>2698</v>
      </c>
      <c r="K21" s="41" t="s">
        <v>26</v>
      </c>
      <c r="L21" s="42" t="str">
        <f t="shared" si="0"/>
        <v>150g</v>
      </c>
      <c r="M21" s="658">
        <f t="shared" si="1"/>
        <v>150</v>
      </c>
      <c r="N21" s="659" t="str">
        <f t="shared" si="5"/>
        <v>150g</v>
      </c>
      <c r="O21" s="692">
        <f t="shared" si="2"/>
        <v>28.2</v>
      </c>
      <c r="P21" s="29">
        <f t="shared" si="3"/>
        <v>28.2</v>
      </c>
      <c r="Q21" s="29">
        <f t="shared" si="4"/>
        <v>0</v>
      </c>
      <c r="R21" s="28"/>
      <c r="S21" s="28"/>
      <c r="T21" s="28"/>
      <c r="U21" s="28"/>
      <c r="V21" s="28"/>
      <c r="W21" s="28"/>
      <c r="X21" s="28"/>
      <c r="Y21" s="28"/>
      <c r="Z21" s="28"/>
    </row>
    <row r="22" spans="1:26" ht="15.75" customHeight="1">
      <c r="A22" s="111">
        <v>12</v>
      </c>
      <c r="B22" s="89" t="s">
        <v>561</v>
      </c>
      <c r="C22" s="656" t="s">
        <v>55</v>
      </c>
      <c r="D22" s="9"/>
      <c r="E22" s="116" t="s">
        <v>563</v>
      </c>
      <c r="F22" s="111"/>
      <c r="G22" s="667">
        <v>144.80000000000001</v>
      </c>
      <c r="H22" s="88">
        <v>4</v>
      </c>
      <c r="I22" s="88">
        <v>340</v>
      </c>
      <c r="J22" s="40" t="s">
        <v>2698</v>
      </c>
      <c r="K22" s="41" t="s">
        <v>26</v>
      </c>
      <c r="L22" s="42" t="str">
        <f t="shared" si="0"/>
        <v>340g</v>
      </c>
      <c r="M22" s="658">
        <f t="shared" si="1"/>
        <v>1360</v>
      </c>
      <c r="N22" s="659" t="str">
        <f t="shared" si="5"/>
        <v>1360g</v>
      </c>
      <c r="O22" s="692">
        <f t="shared" si="2"/>
        <v>579.20000000000005</v>
      </c>
      <c r="P22" s="29">
        <f t="shared" si="3"/>
        <v>144.80000000000001</v>
      </c>
      <c r="Q22" s="29">
        <f t="shared" si="4"/>
        <v>0</v>
      </c>
      <c r="R22" s="46"/>
      <c r="S22" s="28"/>
      <c r="T22" s="28"/>
      <c r="U22" s="28"/>
      <c r="V22" s="28"/>
      <c r="W22" s="28"/>
      <c r="X22" s="28"/>
      <c r="Y22" s="28"/>
      <c r="Z22" s="28"/>
    </row>
    <row r="23" spans="1:26" ht="15.75" customHeight="1">
      <c r="A23" s="111">
        <v>13</v>
      </c>
      <c r="B23" s="89" t="s">
        <v>561</v>
      </c>
      <c r="C23" s="656" t="s">
        <v>55</v>
      </c>
      <c r="D23" s="9"/>
      <c r="E23" s="62" t="s">
        <v>562</v>
      </c>
      <c r="F23" s="111"/>
      <c r="G23" s="668">
        <v>89.8</v>
      </c>
      <c r="H23" s="88">
        <v>17</v>
      </c>
      <c r="I23" s="669">
        <v>340</v>
      </c>
      <c r="J23" s="86" t="s">
        <v>2698</v>
      </c>
      <c r="K23" s="41" t="s">
        <v>26</v>
      </c>
      <c r="L23" s="42" t="str">
        <f t="shared" si="0"/>
        <v>340g</v>
      </c>
      <c r="M23" s="658">
        <f t="shared" si="1"/>
        <v>5780</v>
      </c>
      <c r="N23" s="659" t="str">
        <f t="shared" si="5"/>
        <v>5780g</v>
      </c>
      <c r="O23" s="692">
        <f t="shared" si="2"/>
        <v>1526.6</v>
      </c>
      <c r="P23" s="29">
        <f t="shared" si="3"/>
        <v>89.8</v>
      </c>
      <c r="Q23" s="74">
        <f t="shared" si="4"/>
        <v>0</v>
      </c>
      <c r="R23" s="46"/>
      <c r="S23" s="28"/>
      <c r="T23" s="28"/>
      <c r="U23" s="28"/>
      <c r="V23" s="28"/>
      <c r="W23" s="28"/>
      <c r="X23" s="28"/>
      <c r="Y23" s="28"/>
      <c r="Z23" s="28"/>
    </row>
    <row r="24" spans="1:26" ht="15.75" customHeight="1">
      <c r="A24" s="111">
        <v>14</v>
      </c>
      <c r="B24" s="89" t="s">
        <v>2298</v>
      </c>
      <c r="C24" s="656" t="s">
        <v>55</v>
      </c>
      <c r="D24" s="9"/>
      <c r="E24" s="185" t="s">
        <v>2299</v>
      </c>
      <c r="F24" s="111"/>
      <c r="G24" s="661">
        <v>218</v>
      </c>
      <c r="H24" s="88">
        <v>11</v>
      </c>
      <c r="I24" s="121">
        <v>340</v>
      </c>
      <c r="J24" s="86" t="s">
        <v>2698</v>
      </c>
      <c r="K24" s="41" t="s">
        <v>26</v>
      </c>
      <c r="L24" s="42" t="str">
        <f t="shared" si="0"/>
        <v>340g</v>
      </c>
      <c r="M24" s="658">
        <f t="shared" si="1"/>
        <v>3740</v>
      </c>
      <c r="N24" s="659" t="str">
        <f t="shared" si="5"/>
        <v>3740g</v>
      </c>
      <c r="O24" s="692">
        <f t="shared" si="2"/>
        <v>2398</v>
      </c>
      <c r="P24" s="29">
        <f t="shared" si="3"/>
        <v>218</v>
      </c>
      <c r="Q24" s="29">
        <f t="shared" si="4"/>
        <v>0</v>
      </c>
      <c r="R24" s="28"/>
      <c r="S24" s="28"/>
      <c r="T24" s="28"/>
      <c r="U24" s="28"/>
      <c r="V24" s="28"/>
      <c r="W24" s="28"/>
      <c r="X24" s="28"/>
      <c r="Y24" s="28"/>
      <c r="Z24" s="28"/>
    </row>
    <row r="25" spans="1:26" ht="15.75" customHeight="1">
      <c r="A25" s="111">
        <v>15</v>
      </c>
      <c r="B25" s="89" t="s">
        <v>561</v>
      </c>
      <c r="C25" s="656" t="s">
        <v>55</v>
      </c>
      <c r="D25" s="9"/>
      <c r="E25" s="149" t="s">
        <v>564</v>
      </c>
      <c r="F25" s="111"/>
      <c r="G25" s="670">
        <v>115.1</v>
      </c>
      <c r="H25" s="88">
        <v>8</v>
      </c>
      <c r="I25" s="88">
        <v>397</v>
      </c>
      <c r="J25" s="40" t="s">
        <v>2698</v>
      </c>
      <c r="K25" s="41" t="s">
        <v>26</v>
      </c>
      <c r="L25" s="42" t="str">
        <f t="shared" si="0"/>
        <v>397g</v>
      </c>
      <c r="M25" s="658">
        <f t="shared" si="1"/>
        <v>3176</v>
      </c>
      <c r="N25" s="659" t="str">
        <f t="shared" si="5"/>
        <v>3176g</v>
      </c>
      <c r="O25" s="692">
        <f t="shared" si="2"/>
        <v>920.8</v>
      </c>
      <c r="P25" s="29">
        <f t="shared" si="3"/>
        <v>115.1</v>
      </c>
      <c r="Q25" s="29">
        <f t="shared" si="4"/>
        <v>0</v>
      </c>
      <c r="R25" s="28"/>
      <c r="S25" s="28"/>
      <c r="T25" s="28"/>
      <c r="U25" s="28"/>
      <c r="V25" s="28"/>
      <c r="W25" s="28"/>
      <c r="X25" s="28"/>
      <c r="Y25" s="28"/>
      <c r="Z25" s="28"/>
    </row>
    <row r="26" spans="1:26" ht="15.75" customHeight="1">
      <c r="A26" s="111">
        <v>16</v>
      </c>
      <c r="B26" s="89" t="s">
        <v>1456</v>
      </c>
      <c r="C26" s="656" t="s">
        <v>55</v>
      </c>
      <c r="D26" s="9"/>
      <c r="E26" s="91" t="s">
        <v>1455</v>
      </c>
      <c r="F26" s="111"/>
      <c r="G26" s="671">
        <v>73.5</v>
      </c>
      <c r="H26" s="88">
        <v>1</v>
      </c>
      <c r="I26" s="88">
        <v>425</v>
      </c>
      <c r="J26" s="88" t="s">
        <v>2698</v>
      </c>
      <c r="K26" s="41" t="s">
        <v>26</v>
      </c>
      <c r="L26" s="42" t="str">
        <f t="shared" si="0"/>
        <v>425g</v>
      </c>
      <c r="M26" s="658">
        <f t="shared" si="1"/>
        <v>425</v>
      </c>
      <c r="N26" s="659" t="str">
        <f t="shared" si="5"/>
        <v>425g</v>
      </c>
      <c r="O26" s="692">
        <f t="shared" si="2"/>
        <v>73.5</v>
      </c>
      <c r="P26" s="29">
        <f t="shared" si="3"/>
        <v>73.5</v>
      </c>
      <c r="Q26" s="29">
        <f t="shared" si="4"/>
        <v>0</v>
      </c>
      <c r="R26" s="28"/>
      <c r="S26" s="28"/>
      <c r="T26" s="28"/>
      <c r="U26" s="28"/>
      <c r="V26" s="28"/>
      <c r="W26" s="28"/>
      <c r="X26" s="28"/>
      <c r="Y26" s="28"/>
      <c r="Z26" s="28"/>
    </row>
    <row r="27" spans="1:26" ht="15.75" customHeight="1">
      <c r="A27" s="111">
        <v>17</v>
      </c>
      <c r="B27" s="89" t="s">
        <v>2166</v>
      </c>
      <c r="C27" s="656" t="s">
        <v>55</v>
      </c>
      <c r="D27" s="9"/>
      <c r="E27" s="91" t="s">
        <v>2167</v>
      </c>
      <c r="F27" s="111"/>
      <c r="G27" s="670">
        <v>60.3</v>
      </c>
      <c r="H27" s="88">
        <v>8</v>
      </c>
      <c r="I27" s="88">
        <v>425</v>
      </c>
      <c r="J27" s="88" t="s">
        <v>2698</v>
      </c>
      <c r="K27" s="41" t="s">
        <v>26</v>
      </c>
      <c r="L27" s="42" t="str">
        <f t="shared" si="0"/>
        <v>425g</v>
      </c>
      <c r="M27" s="658">
        <f t="shared" si="1"/>
        <v>3400</v>
      </c>
      <c r="N27" s="659" t="str">
        <f t="shared" si="5"/>
        <v>3400g</v>
      </c>
      <c r="O27" s="692">
        <f t="shared" si="2"/>
        <v>482.4</v>
      </c>
      <c r="P27" s="29">
        <f t="shared" si="3"/>
        <v>60.3</v>
      </c>
      <c r="Q27" s="29">
        <f t="shared" si="4"/>
        <v>0</v>
      </c>
      <c r="R27" s="28"/>
      <c r="S27" s="28"/>
      <c r="T27" s="28"/>
      <c r="U27" s="28"/>
      <c r="V27" s="28"/>
      <c r="W27" s="28"/>
      <c r="X27" s="28"/>
      <c r="Y27" s="28"/>
      <c r="Z27" s="28"/>
    </row>
    <row r="28" spans="1:26" ht="15.75" customHeight="1">
      <c r="A28" s="111">
        <v>18</v>
      </c>
      <c r="B28" s="89" t="s">
        <v>2145</v>
      </c>
      <c r="C28" s="656" t="s">
        <v>55</v>
      </c>
      <c r="D28" s="9"/>
      <c r="E28" s="91" t="s">
        <v>2146</v>
      </c>
      <c r="F28" s="111"/>
      <c r="G28" s="670">
        <v>31.1</v>
      </c>
      <c r="H28" s="88">
        <v>10</v>
      </c>
      <c r="I28" s="88">
        <v>110</v>
      </c>
      <c r="J28" s="88" t="s">
        <v>2698</v>
      </c>
      <c r="K28" s="41" t="s">
        <v>26</v>
      </c>
      <c r="L28" s="42" t="str">
        <f t="shared" si="0"/>
        <v>110g</v>
      </c>
      <c r="M28" s="658">
        <f t="shared" si="1"/>
        <v>1100</v>
      </c>
      <c r="N28" s="659" t="str">
        <f t="shared" si="5"/>
        <v>1100g</v>
      </c>
      <c r="O28" s="692">
        <f t="shared" si="2"/>
        <v>311</v>
      </c>
      <c r="P28" s="29">
        <f t="shared" si="3"/>
        <v>31.1</v>
      </c>
      <c r="Q28" s="29">
        <f t="shared" si="4"/>
        <v>0</v>
      </c>
      <c r="R28" s="28"/>
      <c r="S28" s="28"/>
      <c r="T28" s="28"/>
      <c r="U28" s="28"/>
      <c r="V28" s="28"/>
      <c r="W28" s="28"/>
      <c r="X28" s="28"/>
      <c r="Y28" s="28"/>
      <c r="Z28" s="28"/>
    </row>
    <row r="29" spans="1:26" ht="15.75" customHeight="1">
      <c r="A29" s="111">
        <v>19</v>
      </c>
      <c r="B29" s="89" t="s">
        <v>1050</v>
      </c>
      <c r="C29" s="656" t="s">
        <v>55</v>
      </c>
      <c r="D29" s="9"/>
      <c r="E29" s="149" t="s">
        <v>349</v>
      </c>
      <c r="F29" s="111"/>
      <c r="G29" s="670">
        <v>47.2</v>
      </c>
      <c r="H29" s="88">
        <v>6</v>
      </c>
      <c r="I29" s="88">
        <v>225</v>
      </c>
      <c r="J29" s="88" t="s">
        <v>2737</v>
      </c>
      <c r="K29" s="41" t="s">
        <v>26</v>
      </c>
      <c r="L29" s="42" t="str">
        <f t="shared" si="0"/>
        <v>225DW g</v>
      </c>
      <c r="M29" s="658">
        <f t="shared" si="1"/>
        <v>1350</v>
      </c>
      <c r="N29" s="659" t="str">
        <f t="shared" si="5"/>
        <v>1350DW g</v>
      </c>
      <c r="O29" s="692">
        <f t="shared" si="2"/>
        <v>283.20000000000005</v>
      </c>
      <c r="P29" s="29">
        <f t="shared" si="3"/>
        <v>47.20000000000001</v>
      </c>
      <c r="Q29" s="29">
        <f t="shared" si="4"/>
        <v>0</v>
      </c>
      <c r="R29" s="28"/>
      <c r="S29" s="28"/>
      <c r="T29" s="28"/>
      <c r="U29" s="28"/>
      <c r="V29" s="28"/>
      <c r="W29" s="28"/>
      <c r="X29" s="28"/>
      <c r="Y29" s="28"/>
      <c r="Z29" s="28"/>
    </row>
    <row r="30" spans="1:26" ht="15.75" customHeight="1">
      <c r="A30" s="111">
        <v>20</v>
      </c>
      <c r="B30" s="89" t="s">
        <v>2569</v>
      </c>
      <c r="C30" s="656" t="s">
        <v>55</v>
      </c>
      <c r="D30" s="525"/>
      <c r="E30" s="149" t="s">
        <v>129</v>
      </c>
      <c r="F30" s="111"/>
      <c r="G30" s="670">
        <v>43.9</v>
      </c>
      <c r="H30" s="88">
        <v>10</v>
      </c>
      <c r="I30" s="88">
        <v>250</v>
      </c>
      <c r="J30" s="88" t="s">
        <v>2737</v>
      </c>
      <c r="K30" s="41" t="s">
        <v>26</v>
      </c>
      <c r="L30" s="42" t="str">
        <f t="shared" si="0"/>
        <v>250DW g</v>
      </c>
      <c r="M30" s="658">
        <f t="shared" si="1"/>
        <v>2500</v>
      </c>
      <c r="N30" s="659" t="str">
        <f t="shared" si="5"/>
        <v>2500DW g</v>
      </c>
      <c r="O30" s="692">
        <f t="shared" si="2"/>
        <v>439</v>
      </c>
      <c r="P30" s="29">
        <f t="shared" si="3"/>
        <v>43.9</v>
      </c>
      <c r="Q30" s="29">
        <f t="shared" si="4"/>
        <v>0</v>
      </c>
      <c r="R30" s="11"/>
      <c r="S30" s="28"/>
      <c r="T30" s="28"/>
      <c r="U30" s="28"/>
      <c r="V30" s="28"/>
      <c r="W30" s="28"/>
      <c r="X30" s="28"/>
      <c r="Y30" s="28"/>
      <c r="Z30" s="28"/>
    </row>
    <row r="31" spans="1:26" ht="15.75" customHeight="1">
      <c r="A31" s="111">
        <v>21</v>
      </c>
      <c r="B31" s="89" t="s">
        <v>2571</v>
      </c>
      <c r="C31" s="656" t="s">
        <v>55</v>
      </c>
      <c r="D31" s="35"/>
      <c r="E31" s="149" t="s">
        <v>2572</v>
      </c>
      <c r="F31" s="111"/>
      <c r="G31" s="670">
        <v>68</v>
      </c>
      <c r="H31" s="88">
        <v>14</v>
      </c>
      <c r="I31" s="88">
        <v>225</v>
      </c>
      <c r="J31" s="88" t="s">
        <v>2737</v>
      </c>
      <c r="K31" s="41" t="s">
        <v>26</v>
      </c>
      <c r="L31" s="42" t="str">
        <f t="shared" si="0"/>
        <v>225DW g</v>
      </c>
      <c r="M31" s="658">
        <f t="shared" si="1"/>
        <v>3150</v>
      </c>
      <c r="N31" s="659" t="str">
        <f t="shared" si="5"/>
        <v>3150DW g</v>
      </c>
      <c r="O31" s="692">
        <f t="shared" si="2"/>
        <v>952</v>
      </c>
      <c r="P31" s="29">
        <f t="shared" si="3"/>
        <v>68</v>
      </c>
      <c r="Q31" s="109">
        <f t="shared" si="4"/>
        <v>0</v>
      </c>
      <c r="R31" s="11"/>
      <c r="S31" s="28"/>
      <c r="T31" s="28"/>
      <c r="U31" s="28"/>
      <c r="V31" s="28"/>
      <c r="W31" s="28"/>
      <c r="X31" s="28"/>
      <c r="Y31" s="28"/>
      <c r="Z31" s="28"/>
    </row>
    <row r="32" spans="1:26" ht="15.75" customHeight="1">
      <c r="A32" s="111">
        <v>22</v>
      </c>
      <c r="B32" s="89" t="s">
        <v>2216</v>
      </c>
      <c r="C32" s="656" t="s">
        <v>55</v>
      </c>
      <c r="D32" s="9"/>
      <c r="E32" s="149" t="s">
        <v>888</v>
      </c>
      <c r="F32" s="111"/>
      <c r="G32" s="670">
        <v>39.950000000000003</v>
      </c>
      <c r="H32" s="88">
        <v>2</v>
      </c>
      <c r="I32" s="88">
        <v>156</v>
      </c>
      <c r="J32" s="88" t="s">
        <v>2737</v>
      </c>
      <c r="K32" s="41" t="s">
        <v>26</v>
      </c>
      <c r="L32" s="42" t="str">
        <f t="shared" si="0"/>
        <v>156DW g</v>
      </c>
      <c r="M32" s="658">
        <f t="shared" si="1"/>
        <v>312</v>
      </c>
      <c r="N32" s="659" t="str">
        <f t="shared" si="5"/>
        <v>312DW g</v>
      </c>
      <c r="O32" s="692">
        <f t="shared" si="2"/>
        <v>79.900000000000006</v>
      </c>
      <c r="P32" s="29">
        <f t="shared" si="3"/>
        <v>39.950000000000003</v>
      </c>
      <c r="Q32" s="29">
        <f t="shared" si="4"/>
        <v>0</v>
      </c>
      <c r="R32" s="28"/>
      <c r="S32" s="28"/>
      <c r="T32" s="28"/>
      <c r="U32" s="28"/>
      <c r="V32" s="28"/>
      <c r="W32" s="28"/>
      <c r="X32" s="28"/>
      <c r="Y32" s="28"/>
      <c r="Z32" s="28"/>
    </row>
    <row r="33" spans="1:26" ht="15.75" customHeight="1">
      <c r="A33" s="111">
        <v>23</v>
      </c>
      <c r="B33" s="89" t="s">
        <v>1705</v>
      </c>
      <c r="C33" s="656" t="s">
        <v>55</v>
      </c>
      <c r="D33" s="9"/>
      <c r="E33" s="149" t="s">
        <v>129</v>
      </c>
      <c r="F33" s="111"/>
      <c r="G33" s="670">
        <v>63.8</v>
      </c>
      <c r="H33" s="88">
        <v>10</v>
      </c>
      <c r="I33" s="88">
        <v>200</v>
      </c>
      <c r="J33" s="88" t="s">
        <v>2737</v>
      </c>
      <c r="K33" s="41" t="s">
        <v>26</v>
      </c>
      <c r="L33" s="42" t="str">
        <f t="shared" si="0"/>
        <v>200DW g</v>
      </c>
      <c r="M33" s="658">
        <f t="shared" si="1"/>
        <v>2000</v>
      </c>
      <c r="N33" s="659" t="str">
        <f t="shared" si="5"/>
        <v>2000DW g</v>
      </c>
      <c r="O33" s="692">
        <f t="shared" si="2"/>
        <v>638</v>
      </c>
      <c r="P33" s="29">
        <f t="shared" si="3"/>
        <v>63.8</v>
      </c>
      <c r="Q33" s="74">
        <f t="shared" si="4"/>
        <v>0</v>
      </c>
      <c r="R33" s="28"/>
      <c r="S33" s="28"/>
      <c r="T33" s="28"/>
      <c r="U33" s="28"/>
      <c r="V33" s="28"/>
      <c r="W33" s="28"/>
      <c r="X33" s="28"/>
      <c r="Y33" s="28"/>
      <c r="Z33" s="28"/>
    </row>
    <row r="34" spans="1:26" ht="15.75" customHeight="1">
      <c r="A34" s="111">
        <v>24</v>
      </c>
      <c r="B34" s="89" t="s">
        <v>2691</v>
      </c>
      <c r="C34" s="656" t="s">
        <v>55</v>
      </c>
      <c r="D34" s="9"/>
      <c r="E34" s="149" t="s">
        <v>129</v>
      </c>
      <c r="F34" s="111"/>
      <c r="G34" s="670">
        <v>61</v>
      </c>
      <c r="H34" s="88">
        <v>1</v>
      </c>
      <c r="I34" s="88">
        <v>230</v>
      </c>
      <c r="J34" s="88" t="s">
        <v>2737</v>
      </c>
      <c r="K34" s="41" t="s">
        <v>26</v>
      </c>
      <c r="L34" s="42" t="str">
        <f t="shared" si="0"/>
        <v>230DW g</v>
      </c>
      <c r="M34" s="658">
        <f t="shared" si="1"/>
        <v>230</v>
      </c>
      <c r="N34" s="659" t="str">
        <f t="shared" si="5"/>
        <v>230DW g</v>
      </c>
      <c r="O34" s="692">
        <f t="shared" si="2"/>
        <v>61</v>
      </c>
      <c r="P34" s="29">
        <f t="shared" si="3"/>
        <v>61</v>
      </c>
      <c r="Q34" s="74">
        <f t="shared" si="4"/>
        <v>0</v>
      </c>
      <c r="R34" s="28"/>
      <c r="S34" s="28"/>
      <c r="T34" s="28"/>
      <c r="U34" s="28"/>
      <c r="V34" s="28"/>
      <c r="W34" s="28"/>
      <c r="X34" s="28"/>
      <c r="Y34" s="28"/>
      <c r="Z34" s="28"/>
    </row>
    <row r="35" spans="1:26" ht="15.75" customHeight="1">
      <c r="A35" s="111">
        <v>25</v>
      </c>
      <c r="B35" s="241" t="s">
        <v>887</v>
      </c>
      <c r="C35" s="656" t="s">
        <v>55</v>
      </c>
      <c r="D35" s="9"/>
      <c r="E35" s="114" t="s">
        <v>888</v>
      </c>
      <c r="F35" s="111"/>
      <c r="G35" s="672">
        <v>69.75</v>
      </c>
      <c r="H35" s="669">
        <v>2</v>
      </c>
      <c r="I35" s="669">
        <v>230</v>
      </c>
      <c r="J35" s="88" t="s">
        <v>2737</v>
      </c>
      <c r="K35" s="41" t="s">
        <v>26</v>
      </c>
      <c r="L35" s="42" t="str">
        <f t="shared" si="0"/>
        <v>230DW g</v>
      </c>
      <c r="M35" s="658">
        <f t="shared" si="1"/>
        <v>460</v>
      </c>
      <c r="N35" s="659" t="str">
        <f t="shared" si="5"/>
        <v>460DW g</v>
      </c>
      <c r="O35" s="692">
        <f t="shared" si="2"/>
        <v>139.5</v>
      </c>
      <c r="P35" s="29">
        <f t="shared" si="3"/>
        <v>69.75</v>
      </c>
      <c r="Q35" s="74">
        <f t="shared" si="4"/>
        <v>0</v>
      </c>
      <c r="R35" s="28"/>
      <c r="S35" s="28"/>
      <c r="T35" s="28"/>
      <c r="U35" s="28"/>
      <c r="V35" s="28"/>
      <c r="W35" s="28"/>
      <c r="X35" s="28"/>
      <c r="Y35" s="28"/>
      <c r="Z35" s="28"/>
    </row>
    <row r="36" spans="1:26" ht="15.75" customHeight="1">
      <c r="A36" s="111">
        <v>26</v>
      </c>
      <c r="B36" s="33" t="s">
        <v>1397</v>
      </c>
      <c r="C36" s="656" t="s">
        <v>55</v>
      </c>
      <c r="D36" s="9"/>
      <c r="E36" s="50" t="s">
        <v>244</v>
      </c>
      <c r="F36" s="111"/>
      <c r="G36" s="657">
        <v>23.7</v>
      </c>
      <c r="H36" s="121">
        <v>10</v>
      </c>
      <c r="I36" s="121">
        <v>85</v>
      </c>
      <c r="J36" s="88" t="s">
        <v>2698</v>
      </c>
      <c r="K36" s="41" t="s">
        <v>26</v>
      </c>
      <c r="L36" s="42" t="str">
        <f t="shared" si="0"/>
        <v>85g</v>
      </c>
      <c r="M36" s="658">
        <f t="shared" si="1"/>
        <v>850</v>
      </c>
      <c r="N36" s="659" t="str">
        <f t="shared" si="5"/>
        <v>850g</v>
      </c>
      <c r="O36" s="692">
        <f t="shared" si="2"/>
        <v>237</v>
      </c>
      <c r="P36" s="29">
        <f t="shared" si="3"/>
        <v>23.7</v>
      </c>
      <c r="Q36" s="29">
        <f t="shared" si="4"/>
        <v>0</v>
      </c>
      <c r="R36" s="28"/>
      <c r="S36" s="28"/>
      <c r="T36" s="28"/>
      <c r="U36" s="28"/>
      <c r="V36" s="28"/>
      <c r="W36" s="28"/>
      <c r="X36" s="28"/>
      <c r="Y36" s="28"/>
      <c r="Z36" s="28"/>
    </row>
    <row r="37" spans="1:26" ht="15.75" customHeight="1">
      <c r="A37" s="111">
        <v>27</v>
      </c>
      <c r="B37" s="33" t="s">
        <v>2038</v>
      </c>
      <c r="C37" s="656" t="s">
        <v>55</v>
      </c>
      <c r="D37" s="9"/>
      <c r="E37" s="50" t="s">
        <v>2040</v>
      </c>
      <c r="F37" s="111"/>
      <c r="G37" s="657">
        <v>51.1</v>
      </c>
      <c r="H37" s="121">
        <v>0.6</v>
      </c>
      <c r="I37" s="121">
        <v>100</v>
      </c>
      <c r="J37" s="88" t="s">
        <v>2698</v>
      </c>
      <c r="K37" s="41" t="s">
        <v>26</v>
      </c>
      <c r="L37" s="42" t="str">
        <f t="shared" si="0"/>
        <v>100g</v>
      </c>
      <c r="M37" s="658">
        <f t="shared" si="1"/>
        <v>60</v>
      </c>
      <c r="N37" s="659" t="str">
        <f t="shared" si="5"/>
        <v>60g</v>
      </c>
      <c r="O37" s="692">
        <f t="shared" si="2"/>
        <v>30.66</v>
      </c>
      <c r="P37" s="29">
        <f t="shared" si="3"/>
        <v>51.1</v>
      </c>
      <c r="Q37" s="109">
        <f t="shared" si="4"/>
        <v>0</v>
      </c>
      <c r="R37" s="11"/>
      <c r="S37" s="28"/>
      <c r="T37" s="28"/>
      <c r="U37" s="28"/>
      <c r="V37" s="28"/>
      <c r="W37" s="28"/>
      <c r="X37" s="28"/>
      <c r="Y37" s="28"/>
      <c r="Z37" s="28"/>
    </row>
    <row r="38" spans="1:26" ht="15.75" customHeight="1">
      <c r="A38" s="111">
        <v>28</v>
      </c>
      <c r="B38" s="33" t="s">
        <v>2297</v>
      </c>
      <c r="C38" s="656" t="s">
        <v>55</v>
      </c>
      <c r="D38" s="9"/>
      <c r="E38" s="50" t="s">
        <v>2119</v>
      </c>
      <c r="F38" s="111"/>
      <c r="G38" s="657">
        <v>60</v>
      </c>
      <c r="H38" s="121">
        <v>1</v>
      </c>
      <c r="I38" s="121">
        <v>1</v>
      </c>
      <c r="J38" s="88" t="s">
        <v>33</v>
      </c>
      <c r="K38" s="41" t="s">
        <v>26</v>
      </c>
      <c r="L38" s="42" t="str">
        <f t="shared" si="0"/>
        <v>1kg</v>
      </c>
      <c r="M38" s="658">
        <f t="shared" si="1"/>
        <v>1</v>
      </c>
      <c r="N38" s="659" t="str">
        <f t="shared" si="5"/>
        <v>1kg</v>
      </c>
      <c r="O38" s="692">
        <f t="shared" si="2"/>
        <v>60</v>
      </c>
      <c r="P38" s="29">
        <f t="shared" si="3"/>
        <v>60</v>
      </c>
      <c r="Q38" s="74">
        <f t="shared" si="4"/>
        <v>0</v>
      </c>
      <c r="R38" s="28"/>
      <c r="S38" s="28"/>
      <c r="T38" s="28"/>
      <c r="U38" s="28"/>
      <c r="V38" s="28"/>
      <c r="W38" s="28"/>
      <c r="X38" s="28"/>
      <c r="Y38" s="28"/>
      <c r="Z38" s="28"/>
    </row>
    <row r="39" spans="1:26" ht="15.75" customHeight="1">
      <c r="A39" s="111">
        <v>29</v>
      </c>
      <c r="B39" s="33" t="s">
        <v>537</v>
      </c>
      <c r="C39" s="656" t="s">
        <v>55</v>
      </c>
      <c r="D39" s="9"/>
      <c r="E39" s="50" t="s">
        <v>336</v>
      </c>
      <c r="F39" s="111"/>
      <c r="G39" s="657">
        <v>15</v>
      </c>
      <c r="H39" s="121">
        <v>3</v>
      </c>
      <c r="I39" s="121">
        <v>30</v>
      </c>
      <c r="J39" s="88" t="s">
        <v>2698</v>
      </c>
      <c r="K39" s="41" t="s">
        <v>26</v>
      </c>
      <c r="L39" s="42" t="str">
        <f t="shared" si="0"/>
        <v>30g</v>
      </c>
      <c r="M39" s="658">
        <f t="shared" si="1"/>
        <v>90</v>
      </c>
      <c r="N39" s="659" t="str">
        <f t="shared" si="5"/>
        <v>90g</v>
      </c>
      <c r="O39" s="692">
        <f t="shared" si="2"/>
        <v>45</v>
      </c>
      <c r="P39" s="29">
        <f t="shared" si="3"/>
        <v>15</v>
      </c>
      <c r="Q39" s="29">
        <f t="shared" si="4"/>
        <v>0</v>
      </c>
      <c r="R39" s="28"/>
      <c r="S39" s="28"/>
      <c r="T39" s="28"/>
      <c r="U39" s="28"/>
      <c r="V39" s="28"/>
      <c r="W39" s="28"/>
      <c r="X39" s="28"/>
      <c r="Y39" s="28"/>
      <c r="Z39" s="28"/>
    </row>
    <row r="40" spans="1:26" ht="15.75" customHeight="1">
      <c r="A40" s="111">
        <v>30</v>
      </c>
      <c r="B40" s="48" t="s">
        <v>538</v>
      </c>
      <c r="C40" s="656" t="s">
        <v>55</v>
      </c>
      <c r="D40" s="9"/>
      <c r="E40" s="116" t="s">
        <v>336</v>
      </c>
      <c r="F40" s="111"/>
      <c r="G40" s="657">
        <v>60</v>
      </c>
      <c r="H40" s="121">
        <v>0.77</v>
      </c>
      <c r="I40" s="88">
        <v>1</v>
      </c>
      <c r="J40" s="121" t="s">
        <v>33</v>
      </c>
      <c r="K40" s="41" t="s">
        <v>26</v>
      </c>
      <c r="L40" s="42" t="str">
        <f t="shared" si="0"/>
        <v>1kg</v>
      </c>
      <c r="M40" s="658">
        <f t="shared" si="1"/>
        <v>0.77</v>
      </c>
      <c r="N40" s="659" t="str">
        <f t="shared" si="5"/>
        <v>0.77kg</v>
      </c>
      <c r="O40" s="692">
        <f t="shared" si="2"/>
        <v>46.2</v>
      </c>
      <c r="P40" s="29">
        <f t="shared" si="3"/>
        <v>60</v>
      </c>
      <c r="Q40" s="29">
        <f t="shared" si="4"/>
        <v>0</v>
      </c>
      <c r="R40" s="28"/>
      <c r="S40" s="28"/>
      <c r="T40" s="28"/>
      <c r="U40" s="28"/>
      <c r="V40" s="28"/>
      <c r="W40" s="28"/>
      <c r="X40" s="28"/>
      <c r="Y40" s="28"/>
      <c r="Z40" s="28"/>
    </row>
    <row r="41" spans="1:26" ht="15.75" customHeight="1">
      <c r="A41" s="111">
        <v>31</v>
      </c>
      <c r="B41" s="33" t="s">
        <v>1503</v>
      </c>
      <c r="C41" s="656" t="s">
        <v>55</v>
      </c>
      <c r="D41" s="9"/>
      <c r="E41" s="116" t="s">
        <v>1504</v>
      </c>
      <c r="F41" s="111"/>
      <c r="G41" s="670">
        <v>48.7</v>
      </c>
      <c r="H41" s="88">
        <v>1</v>
      </c>
      <c r="I41" s="88">
        <v>4</v>
      </c>
      <c r="J41" s="40" t="s">
        <v>484</v>
      </c>
      <c r="K41" s="41" t="s">
        <v>26</v>
      </c>
      <c r="L41" s="42" t="str">
        <f t="shared" si="0"/>
        <v>4l</v>
      </c>
      <c r="M41" s="658">
        <f t="shared" si="1"/>
        <v>4</v>
      </c>
      <c r="N41" s="659" t="str">
        <f t="shared" si="5"/>
        <v>4l</v>
      </c>
      <c r="O41" s="692">
        <f t="shared" si="2"/>
        <v>48.7</v>
      </c>
      <c r="P41" s="29">
        <f t="shared" si="3"/>
        <v>48.7</v>
      </c>
      <c r="Q41" s="74">
        <f t="shared" si="4"/>
        <v>0</v>
      </c>
      <c r="R41" s="28"/>
      <c r="S41" s="28"/>
      <c r="T41" s="28"/>
      <c r="U41" s="28"/>
      <c r="V41" s="28"/>
      <c r="W41" s="28"/>
      <c r="X41" s="28"/>
      <c r="Y41" s="28"/>
      <c r="Z41" s="28"/>
    </row>
    <row r="42" spans="1:26" ht="15.75" customHeight="1">
      <c r="A42" s="111">
        <v>32</v>
      </c>
      <c r="B42" s="33" t="s">
        <v>2269</v>
      </c>
      <c r="C42" s="656" t="s">
        <v>55</v>
      </c>
      <c r="D42" s="9"/>
      <c r="E42" s="116" t="s">
        <v>2270</v>
      </c>
      <c r="F42" s="111"/>
      <c r="G42" s="670">
        <v>187.8</v>
      </c>
      <c r="H42" s="88">
        <v>1.425</v>
      </c>
      <c r="I42" s="88">
        <v>4</v>
      </c>
      <c r="J42" s="40" t="s">
        <v>33</v>
      </c>
      <c r="K42" s="41" t="s">
        <v>26</v>
      </c>
      <c r="L42" s="42" t="str">
        <f t="shared" si="0"/>
        <v>4kg</v>
      </c>
      <c r="M42" s="658">
        <f t="shared" si="1"/>
        <v>5.7</v>
      </c>
      <c r="N42" s="659" t="str">
        <f t="shared" si="5"/>
        <v>5.7kg</v>
      </c>
      <c r="O42" s="692">
        <f t="shared" si="2"/>
        <v>267.61500000000001</v>
      </c>
      <c r="P42" s="29">
        <f t="shared" si="3"/>
        <v>187.8</v>
      </c>
      <c r="Q42" s="74">
        <f t="shared" si="4"/>
        <v>0</v>
      </c>
      <c r="R42" s="28"/>
      <c r="S42" s="28"/>
      <c r="T42" s="28"/>
      <c r="U42" s="28"/>
      <c r="V42" s="28"/>
      <c r="W42" s="28"/>
      <c r="X42" s="28"/>
      <c r="Y42" s="28"/>
      <c r="Z42" s="28"/>
    </row>
    <row r="43" spans="1:26" ht="15.75" customHeight="1">
      <c r="A43" s="111">
        <v>33</v>
      </c>
      <c r="B43" s="48" t="s">
        <v>479</v>
      </c>
      <c r="C43" s="656" t="s">
        <v>55</v>
      </c>
      <c r="D43" s="48"/>
      <c r="E43" s="116" t="s">
        <v>483</v>
      </c>
      <c r="F43" s="111"/>
      <c r="G43" s="670">
        <v>228.7</v>
      </c>
      <c r="H43" s="88">
        <v>3</v>
      </c>
      <c r="I43" s="88">
        <v>3.5</v>
      </c>
      <c r="J43" s="40" t="s">
        <v>484</v>
      </c>
      <c r="K43" s="41" t="s">
        <v>26</v>
      </c>
      <c r="L43" s="42" t="str">
        <f t="shared" si="0"/>
        <v>3.5l</v>
      </c>
      <c r="M43" s="658">
        <f t="shared" si="1"/>
        <v>10.5</v>
      </c>
      <c r="N43" s="659" t="str">
        <f t="shared" si="5"/>
        <v>10.5l</v>
      </c>
      <c r="O43" s="692">
        <f t="shared" si="2"/>
        <v>686.09999999999991</v>
      </c>
      <c r="P43" s="29">
        <f t="shared" si="3"/>
        <v>228.69999999999996</v>
      </c>
      <c r="Q43" s="74">
        <f t="shared" si="4"/>
        <v>0</v>
      </c>
      <c r="R43" s="28"/>
      <c r="S43" s="28"/>
      <c r="T43" s="28"/>
      <c r="U43" s="28"/>
      <c r="V43" s="28"/>
      <c r="W43" s="28"/>
      <c r="X43" s="28"/>
      <c r="Y43" s="28"/>
      <c r="Z43" s="28"/>
    </row>
    <row r="44" spans="1:26" ht="15.75" customHeight="1">
      <c r="A44" s="111">
        <v>34</v>
      </c>
      <c r="B44" s="33" t="s">
        <v>2542</v>
      </c>
      <c r="C44" s="656" t="s">
        <v>55</v>
      </c>
      <c r="D44" s="48"/>
      <c r="E44" s="50" t="s">
        <v>1305</v>
      </c>
      <c r="F44" s="111"/>
      <c r="G44" s="670">
        <v>70</v>
      </c>
      <c r="H44" s="88">
        <v>1</v>
      </c>
      <c r="I44" s="88">
        <v>3.4</v>
      </c>
      <c r="J44" s="40" t="s">
        <v>484</v>
      </c>
      <c r="K44" s="41" t="s">
        <v>26</v>
      </c>
      <c r="L44" s="42" t="str">
        <f t="shared" si="0"/>
        <v>3.4l</v>
      </c>
      <c r="M44" s="658">
        <f t="shared" si="1"/>
        <v>3.4</v>
      </c>
      <c r="N44" s="659" t="str">
        <f t="shared" si="5"/>
        <v>3.4l</v>
      </c>
      <c r="O44" s="692">
        <f t="shared" si="2"/>
        <v>70</v>
      </c>
      <c r="P44" s="29">
        <f t="shared" si="3"/>
        <v>70</v>
      </c>
      <c r="Q44" s="29">
        <f t="shared" si="4"/>
        <v>0</v>
      </c>
      <c r="R44" s="28"/>
      <c r="S44" s="28"/>
      <c r="T44" s="28"/>
      <c r="U44" s="28"/>
      <c r="V44" s="28"/>
      <c r="W44" s="28"/>
      <c r="X44" s="28"/>
      <c r="Y44" s="28"/>
      <c r="Z44" s="28"/>
    </row>
    <row r="45" spans="1:26" ht="15.75" customHeight="1">
      <c r="A45" s="111">
        <v>35</v>
      </c>
      <c r="B45" s="33" t="s">
        <v>2452</v>
      </c>
      <c r="C45" s="656" t="s">
        <v>55</v>
      </c>
      <c r="D45" s="48"/>
      <c r="E45" s="116" t="s">
        <v>1305</v>
      </c>
      <c r="F45" s="111"/>
      <c r="G45" s="670">
        <v>135</v>
      </c>
      <c r="H45" s="88">
        <v>1</v>
      </c>
      <c r="I45" s="88">
        <v>3.4</v>
      </c>
      <c r="J45" s="40" t="s">
        <v>33</v>
      </c>
      <c r="K45" s="41" t="s">
        <v>26</v>
      </c>
      <c r="L45" s="42" t="str">
        <f t="shared" si="0"/>
        <v>3.4kg</v>
      </c>
      <c r="M45" s="658">
        <f t="shared" si="1"/>
        <v>3.4</v>
      </c>
      <c r="N45" s="659" t="str">
        <f t="shared" si="5"/>
        <v>3.4kg</v>
      </c>
      <c r="O45" s="692">
        <f t="shared" si="2"/>
        <v>135</v>
      </c>
      <c r="P45" s="29">
        <f t="shared" si="3"/>
        <v>135</v>
      </c>
      <c r="Q45" s="109">
        <f t="shared" si="4"/>
        <v>0</v>
      </c>
      <c r="R45" s="11"/>
      <c r="S45" s="28"/>
      <c r="T45" s="28"/>
      <c r="U45" s="28"/>
      <c r="V45" s="28"/>
      <c r="W45" s="28"/>
      <c r="X45" s="28"/>
      <c r="Y45" s="28"/>
      <c r="Z45" s="28"/>
    </row>
    <row r="46" spans="1:26" ht="15.75" customHeight="1">
      <c r="A46" s="111">
        <v>36</v>
      </c>
      <c r="B46" s="48" t="s">
        <v>1249</v>
      </c>
      <c r="C46" s="656" t="s">
        <v>55</v>
      </c>
      <c r="D46" s="48"/>
      <c r="E46" s="116" t="s">
        <v>1250</v>
      </c>
      <c r="F46" s="111"/>
      <c r="G46" s="670">
        <v>15</v>
      </c>
      <c r="H46" s="88">
        <v>5</v>
      </c>
      <c r="I46" s="88">
        <v>250</v>
      </c>
      <c r="J46" s="40" t="s">
        <v>2698</v>
      </c>
      <c r="K46" s="41" t="s">
        <v>26</v>
      </c>
      <c r="L46" s="42" t="str">
        <f t="shared" si="0"/>
        <v>250g</v>
      </c>
      <c r="M46" s="658">
        <f t="shared" si="1"/>
        <v>1250</v>
      </c>
      <c r="N46" s="659" t="str">
        <f t="shared" si="5"/>
        <v>1250g</v>
      </c>
      <c r="O46" s="692">
        <f t="shared" si="2"/>
        <v>75</v>
      </c>
      <c r="P46" s="29">
        <f t="shared" si="3"/>
        <v>15</v>
      </c>
      <c r="Q46" s="29">
        <f t="shared" si="4"/>
        <v>0</v>
      </c>
      <c r="R46" s="28"/>
      <c r="S46" s="28"/>
      <c r="T46" s="28"/>
      <c r="U46" s="28"/>
      <c r="V46" s="28"/>
      <c r="W46" s="28"/>
      <c r="X46" s="28"/>
      <c r="Y46" s="28"/>
      <c r="Z46" s="28"/>
    </row>
    <row r="47" spans="1:26" ht="15.75" customHeight="1">
      <c r="A47" s="111">
        <v>37</v>
      </c>
      <c r="B47" s="33" t="s">
        <v>1808</v>
      </c>
      <c r="C47" s="656" t="s">
        <v>55</v>
      </c>
      <c r="D47" s="48"/>
      <c r="E47" s="116" t="s">
        <v>295</v>
      </c>
      <c r="F47" s="111"/>
      <c r="G47" s="670">
        <v>250</v>
      </c>
      <c r="H47" s="88">
        <v>6</v>
      </c>
      <c r="I47" s="88">
        <v>250</v>
      </c>
      <c r="J47" s="40" t="s">
        <v>2698</v>
      </c>
      <c r="K47" s="41" t="s">
        <v>26</v>
      </c>
      <c r="L47" s="42" t="str">
        <f t="shared" si="0"/>
        <v>250g</v>
      </c>
      <c r="M47" s="658">
        <f t="shared" si="1"/>
        <v>1500</v>
      </c>
      <c r="N47" s="659" t="str">
        <f t="shared" si="5"/>
        <v>1500g</v>
      </c>
      <c r="O47" s="692">
        <f t="shared" si="2"/>
        <v>1500</v>
      </c>
      <c r="P47" s="29">
        <f t="shared" si="3"/>
        <v>250</v>
      </c>
      <c r="Q47" s="109">
        <f t="shared" si="4"/>
        <v>0</v>
      </c>
      <c r="R47" s="11"/>
      <c r="S47" s="28"/>
      <c r="T47" s="28"/>
      <c r="U47" s="28"/>
      <c r="V47" s="28"/>
      <c r="W47" s="28"/>
      <c r="X47" s="28"/>
      <c r="Y47" s="28"/>
      <c r="Z47" s="28"/>
    </row>
    <row r="48" spans="1:26" ht="15.75" customHeight="1">
      <c r="A48" s="111">
        <v>38</v>
      </c>
      <c r="B48" s="33" t="s">
        <v>133</v>
      </c>
      <c r="C48" s="656" t="s">
        <v>55</v>
      </c>
      <c r="D48" s="48"/>
      <c r="E48" s="116" t="s">
        <v>134</v>
      </c>
      <c r="F48" s="111"/>
      <c r="G48" s="670">
        <v>550</v>
      </c>
      <c r="H48" s="88">
        <v>0.25</v>
      </c>
      <c r="I48" s="88">
        <v>1</v>
      </c>
      <c r="J48" s="40" t="s">
        <v>33</v>
      </c>
      <c r="K48" s="41" t="s">
        <v>26</v>
      </c>
      <c r="L48" s="42" t="str">
        <f t="shared" si="0"/>
        <v>1kg</v>
      </c>
      <c r="M48" s="658">
        <f t="shared" si="1"/>
        <v>0.25</v>
      </c>
      <c r="N48" s="659" t="str">
        <f t="shared" si="5"/>
        <v>0.25kg</v>
      </c>
      <c r="O48" s="692">
        <f t="shared" si="2"/>
        <v>137.5</v>
      </c>
      <c r="P48" s="29">
        <f t="shared" si="3"/>
        <v>550</v>
      </c>
      <c r="Q48" s="29">
        <f t="shared" si="4"/>
        <v>0</v>
      </c>
      <c r="R48" s="28"/>
      <c r="S48" s="28"/>
      <c r="T48" s="28"/>
      <c r="U48" s="28"/>
      <c r="V48" s="28"/>
      <c r="W48" s="28"/>
      <c r="X48" s="28"/>
      <c r="Y48" s="28"/>
      <c r="Z48" s="28"/>
    </row>
    <row r="49" spans="1:26" ht="15.75" customHeight="1">
      <c r="A49" s="111">
        <v>39</v>
      </c>
      <c r="B49" s="33" t="s">
        <v>294</v>
      </c>
      <c r="C49" s="656" t="s">
        <v>55</v>
      </c>
      <c r="D49" s="48"/>
      <c r="E49" s="116" t="s">
        <v>295</v>
      </c>
      <c r="F49" s="111"/>
      <c r="G49" s="670">
        <v>118</v>
      </c>
      <c r="H49" s="88">
        <v>1.04</v>
      </c>
      <c r="I49" s="88">
        <v>250</v>
      </c>
      <c r="J49" s="40" t="s">
        <v>2698</v>
      </c>
      <c r="K49" s="41" t="s">
        <v>26</v>
      </c>
      <c r="L49" s="42" t="str">
        <f t="shared" si="0"/>
        <v>250g</v>
      </c>
      <c r="M49" s="658">
        <f t="shared" si="1"/>
        <v>260</v>
      </c>
      <c r="N49" s="659" t="str">
        <f t="shared" si="5"/>
        <v>260g</v>
      </c>
      <c r="O49" s="692">
        <f t="shared" si="2"/>
        <v>122.72</v>
      </c>
      <c r="P49" s="29">
        <f t="shared" si="3"/>
        <v>118</v>
      </c>
      <c r="Q49" s="109">
        <f t="shared" si="4"/>
        <v>0</v>
      </c>
      <c r="R49" s="11"/>
      <c r="S49" s="28"/>
      <c r="T49" s="28"/>
      <c r="U49" s="28"/>
      <c r="V49" s="28"/>
      <c r="W49" s="28"/>
      <c r="X49" s="28"/>
      <c r="Y49" s="28"/>
      <c r="Z49" s="28"/>
    </row>
    <row r="50" spans="1:26" ht="15.75" customHeight="1">
      <c r="A50" s="111">
        <v>40</v>
      </c>
      <c r="B50" s="48" t="s">
        <v>1350</v>
      </c>
      <c r="C50" s="656" t="s">
        <v>55</v>
      </c>
      <c r="D50" s="48"/>
      <c r="E50" s="91" t="s">
        <v>295</v>
      </c>
      <c r="F50" s="111"/>
      <c r="G50" s="670">
        <v>400</v>
      </c>
      <c r="H50" s="88">
        <v>0.25</v>
      </c>
      <c r="I50" s="88">
        <v>1</v>
      </c>
      <c r="J50" s="40" t="s">
        <v>33</v>
      </c>
      <c r="K50" s="41" t="s">
        <v>26</v>
      </c>
      <c r="L50" s="42" t="str">
        <f t="shared" si="0"/>
        <v>1kg</v>
      </c>
      <c r="M50" s="658">
        <f t="shared" si="1"/>
        <v>0.25</v>
      </c>
      <c r="N50" s="659" t="str">
        <f t="shared" si="5"/>
        <v>0.25kg</v>
      </c>
      <c r="O50" s="692">
        <f t="shared" si="2"/>
        <v>100</v>
      </c>
      <c r="P50" s="29">
        <f t="shared" si="3"/>
        <v>400</v>
      </c>
      <c r="Q50" s="29">
        <f t="shared" si="4"/>
        <v>0</v>
      </c>
      <c r="R50" s="28"/>
      <c r="S50" s="28"/>
      <c r="T50" s="28"/>
      <c r="U50" s="28"/>
      <c r="V50" s="28"/>
      <c r="W50" s="28"/>
      <c r="X50" s="28"/>
      <c r="Y50" s="28"/>
      <c r="Z50" s="28"/>
    </row>
    <row r="51" spans="1:26" ht="15.75" customHeight="1">
      <c r="A51" s="111">
        <v>41</v>
      </c>
      <c r="B51" s="490" t="s">
        <v>2325</v>
      </c>
      <c r="C51" s="656" t="s">
        <v>55</v>
      </c>
      <c r="D51" s="48"/>
      <c r="E51" s="344" t="s">
        <v>295</v>
      </c>
      <c r="F51" s="111"/>
      <c r="G51" s="670">
        <v>730</v>
      </c>
      <c r="H51" s="88">
        <v>2</v>
      </c>
      <c r="I51" s="88">
        <v>1</v>
      </c>
      <c r="J51" s="88" t="s">
        <v>33</v>
      </c>
      <c r="K51" s="41" t="s">
        <v>26</v>
      </c>
      <c r="L51" s="42" t="str">
        <f t="shared" si="0"/>
        <v>1kg</v>
      </c>
      <c r="M51" s="658">
        <f t="shared" si="1"/>
        <v>2</v>
      </c>
      <c r="N51" s="659" t="str">
        <f t="shared" si="5"/>
        <v>2kg</v>
      </c>
      <c r="O51" s="692">
        <f t="shared" si="2"/>
        <v>1460</v>
      </c>
      <c r="P51" s="29">
        <f t="shared" si="3"/>
        <v>730</v>
      </c>
      <c r="Q51" s="29">
        <f t="shared" si="4"/>
        <v>0</v>
      </c>
      <c r="R51" s="11"/>
      <c r="S51" s="28"/>
      <c r="T51" s="28"/>
      <c r="U51" s="28"/>
      <c r="V51" s="28"/>
      <c r="W51" s="28"/>
      <c r="X51" s="28"/>
      <c r="Y51" s="28"/>
      <c r="Z51" s="28"/>
    </row>
    <row r="52" spans="1:26" ht="15.75" customHeight="1">
      <c r="A52" s="111">
        <v>42</v>
      </c>
      <c r="B52" s="209" t="s">
        <v>1480</v>
      </c>
      <c r="C52" s="656" t="s">
        <v>55</v>
      </c>
      <c r="D52" s="48"/>
      <c r="E52" s="116" t="s">
        <v>1483</v>
      </c>
      <c r="F52" s="111"/>
      <c r="G52" s="670">
        <v>63</v>
      </c>
      <c r="H52" s="88">
        <v>1</v>
      </c>
      <c r="I52" s="88">
        <v>150</v>
      </c>
      <c r="J52" s="88" t="s">
        <v>2698</v>
      </c>
      <c r="K52" s="41" t="s">
        <v>26</v>
      </c>
      <c r="L52" s="42" t="str">
        <f t="shared" si="0"/>
        <v>150g</v>
      </c>
      <c r="M52" s="658">
        <f t="shared" si="1"/>
        <v>150</v>
      </c>
      <c r="N52" s="659" t="str">
        <f t="shared" si="5"/>
        <v>150g</v>
      </c>
      <c r="O52" s="692">
        <f t="shared" si="2"/>
        <v>63</v>
      </c>
      <c r="P52" s="29">
        <f t="shared" si="3"/>
        <v>63</v>
      </c>
      <c r="Q52" s="109">
        <f t="shared" si="4"/>
        <v>0</v>
      </c>
      <c r="R52" s="11"/>
      <c r="S52" s="28"/>
      <c r="T52" s="28"/>
      <c r="U52" s="28"/>
      <c r="V52" s="28"/>
      <c r="W52" s="28"/>
      <c r="X52" s="28"/>
      <c r="Y52" s="28"/>
      <c r="Z52" s="28"/>
    </row>
    <row r="53" spans="1:26" ht="15.75" customHeight="1">
      <c r="A53" s="111">
        <v>43</v>
      </c>
      <c r="B53" s="33" t="s">
        <v>2234</v>
      </c>
      <c r="C53" s="656" t="s">
        <v>55</v>
      </c>
      <c r="D53" s="48"/>
      <c r="E53" s="50" t="s">
        <v>233</v>
      </c>
      <c r="F53" s="111"/>
      <c r="G53" s="670">
        <v>29</v>
      </c>
      <c r="H53" s="88">
        <v>10</v>
      </c>
      <c r="I53" s="88">
        <v>44</v>
      </c>
      <c r="J53" s="88" t="s">
        <v>2698</v>
      </c>
      <c r="K53" s="41" t="s">
        <v>26</v>
      </c>
      <c r="L53" s="42" t="str">
        <f t="shared" si="0"/>
        <v>44g</v>
      </c>
      <c r="M53" s="658">
        <f t="shared" si="1"/>
        <v>440</v>
      </c>
      <c r="N53" s="659" t="str">
        <f t="shared" si="5"/>
        <v>440g</v>
      </c>
      <c r="O53" s="692">
        <f t="shared" si="2"/>
        <v>290</v>
      </c>
      <c r="P53" s="29">
        <f t="shared" si="3"/>
        <v>29</v>
      </c>
      <c r="Q53" s="109">
        <f t="shared" si="4"/>
        <v>0</v>
      </c>
      <c r="R53" s="11"/>
      <c r="S53" s="28"/>
      <c r="T53" s="28"/>
      <c r="U53" s="28"/>
      <c r="V53" s="28"/>
      <c r="W53" s="28"/>
      <c r="X53" s="28"/>
      <c r="Y53" s="28"/>
      <c r="Z53" s="28"/>
    </row>
    <row r="54" spans="1:26" ht="15.75" customHeight="1">
      <c r="A54" s="111">
        <v>44</v>
      </c>
      <c r="B54" s="33" t="s">
        <v>811</v>
      </c>
      <c r="C54" s="656" t="s">
        <v>55</v>
      </c>
      <c r="D54" s="48"/>
      <c r="E54" s="50" t="s">
        <v>233</v>
      </c>
      <c r="F54" s="111"/>
      <c r="G54" s="670">
        <v>55</v>
      </c>
      <c r="H54" s="88">
        <v>1</v>
      </c>
      <c r="I54" s="88">
        <v>55</v>
      </c>
      <c r="J54" s="88" t="s">
        <v>2698</v>
      </c>
      <c r="K54" s="41" t="s">
        <v>26</v>
      </c>
      <c r="L54" s="42" t="str">
        <f t="shared" si="0"/>
        <v>55g</v>
      </c>
      <c r="M54" s="658">
        <f t="shared" si="1"/>
        <v>55</v>
      </c>
      <c r="N54" s="659" t="str">
        <f t="shared" si="5"/>
        <v>55g</v>
      </c>
      <c r="O54" s="692">
        <f t="shared" si="2"/>
        <v>55</v>
      </c>
      <c r="P54" s="29">
        <f t="shared" si="3"/>
        <v>55</v>
      </c>
      <c r="Q54" s="109">
        <f t="shared" si="4"/>
        <v>0</v>
      </c>
      <c r="R54" s="11"/>
      <c r="S54" s="28"/>
      <c r="T54" s="28"/>
      <c r="U54" s="28"/>
      <c r="V54" s="28"/>
      <c r="W54" s="28"/>
      <c r="X54" s="28"/>
      <c r="Y54" s="28"/>
      <c r="Z54" s="28"/>
    </row>
    <row r="55" spans="1:26" ht="15.75" customHeight="1">
      <c r="A55" s="111">
        <v>45</v>
      </c>
      <c r="B55" s="33" t="s">
        <v>807</v>
      </c>
      <c r="C55" s="656" t="s">
        <v>55</v>
      </c>
      <c r="D55" s="139"/>
      <c r="E55" s="50" t="s">
        <v>233</v>
      </c>
      <c r="F55" s="111"/>
      <c r="G55" s="670">
        <v>55</v>
      </c>
      <c r="H55" s="88">
        <v>6</v>
      </c>
      <c r="I55" s="88">
        <v>62</v>
      </c>
      <c r="J55" s="88" t="s">
        <v>2698</v>
      </c>
      <c r="K55" s="41" t="s">
        <v>26</v>
      </c>
      <c r="L55" s="42" t="str">
        <f t="shared" si="0"/>
        <v>62g</v>
      </c>
      <c r="M55" s="658">
        <f t="shared" si="1"/>
        <v>372</v>
      </c>
      <c r="N55" s="659" t="str">
        <f t="shared" si="5"/>
        <v>372g</v>
      </c>
      <c r="O55" s="692">
        <f t="shared" si="2"/>
        <v>330</v>
      </c>
      <c r="P55" s="29">
        <f t="shared" si="3"/>
        <v>55</v>
      </c>
      <c r="Q55" s="109">
        <f t="shared" si="4"/>
        <v>0</v>
      </c>
      <c r="R55" s="11"/>
      <c r="S55" s="28"/>
      <c r="T55" s="28"/>
      <c r="U55" s="28"/>
      <c r="V55" s="28"/>
      <c r="W55" s="28"/>
      <c r="X55" s="28"/>
      <c r="Y55" s="28"/>
      <c r="Z55" s="28"/>
    </row>
    <row r="56" spans="1:26" ht="15.75" customHeight="1">
      <c r="A56" s="111">
        <v>46</v>
      </c>
      <c r="B56" s="33" t="s">
        <v>1951</v>
      </c>
      <c r="C56" s="656" t="s">
        <v>55</v>
      </c>
      <c r="D56" s="139"/>
      <c r="E56" s="50" t="s">
        <v>233</v>
      </c>
      <c r="F56" s="111"/>
      <c r="G56" s="670">
        <v>68.3</v>
      </c>
      <c r="H56" s="88">
        <v>2</v>
      </c>
      <c r="I56" s="88">
        <v>120</v>
      </c>
      <c r="J56" s="88" t="s">
        <v>2698</v>
      </c>
      <c r="K56" s="41" t="s">
        <v>26</v>
      </c>
      <c r="L56" s="42" t="str">
        <f t="shared" si="0"/>
        <v>120g</v>
      </c>
      <c r="M56" s="658">
        <f t="shared" si="1"/>
        <v>240</v>
      </c>
      <c r="N56" s="659" t="str">
        <f t="shared" si="5"/>
        <v>240g</v>
      </c>
      <c r="O56" s="692">
        <f t="shared" si="2"/>
        <v>136.6</v>
      </c>
      <c r="P56" s="29">
        <f t="shared" si="3"/>
        <v>68.3</v>
      </c>
      <c r="Q56" s="29">
        <f t="shared" si="4"/>
        <v>0</v>
      </c>
      <c r="R56" s="11"/>
      <c r="S56" s="28"/>
      <c r="T56" s="28"/>
      <c r="U56" s="28"/>
      <c r="V56" s="28"/>
      <c r="W56" s="28"/>
      <c r="X56" s="28"/>
      <c r="Y56" s="28"/>
      <c r="Z56" s="28"/>
    </row>
    <row r="57" spans="1:26" ht="15.75" customHeight="1">
      <c r="A57" s="111">
        <v>47</v>
      </c>
      <c r="B57" s="33" t="s">
        <v>232</v>
      </c>
      <c r="C57" s="656" t="s">
        <v>55</v>
      </c>
      <c r="D57" s="139"/>
      <c r="E57" s="50" t="s">
        <v>233</v>
      </c>
      <c r="F57" s="111"/>
      <c r="G57" s="670">
        <v>68.3</v>
      </c>
      <c r="H57" s="88">
        <v>2</v>
      </c>
      <c r="I57" s="88">
        <v>120</v>
      </c>
      <c r="J57" s="88" t="s">
        <v>2698</v>
      </c>
      <c r="K57" s="41" t="s">
        <v>26</v>
      </c>
      <c r="L57" s="42" t="str">
        <f t="shared" si="0"/>
        <v>120g</v>
      </c>
      <c r="M57" s="658">
        <f t="shared" si="1"/>
        <v>240</v>
      </c>
      <c r="N57" s="659" t="str">
        <f t="shared" si="5"/>
        <v>240g</v>
      </c>
      <c r="O57" s="692">
        <f t="shared" si="2"/>
        <v>136.6</v>
      </c>
      <c r="P57" s="29">
        <f t="shared" si="3"/>
        <v>68.3</v>
      </c>
      <c r="Q57" s="29">
        <f t="shared" si="4"/>
        <v>0</v>
      </c>
      <c r="R57" s="28"/>
      <c r="S57" s="28"/>
      <c r="T57" s="28"/>
      <c r="U57" s="28"/>
      <c r="V57" s="28"/>
      <c r="W57" s="28"/>
      <c r="X57" s="28"/>
      <c r="Y57" s="28"/>
      <c r="Z57" s="28"/>
    </row>
    <row r="58" spans="1:26" ht="15.75" customHeight="1">
      <c r="A58" s="111">
        <v>48</v>
      </c>
      <c r="B58" s="33" t="s">
        <v>660</v>
      </c>
      <c r="C58" s="656" t="s">
        <v>55</v>
      </c>
      <c r="D58" s="139"/>
      <c r="E58" s="50" t="s">
        <v>661</v>
      </c>
      <c r="F58" s="111"/>
      <c r="G58" s="670">
        <v>26.15</v>
      </c>
      <c r="H58" s="88">
        <v>47</v>
      </c>
      <c r="I58" s="88">
        <v>50</v>
      </c>
      <c r="J58" s="88" t="s">
        <v>2698</v>
      </c>
      <c r="K58" s="41" t="s">
        <v>26</v>
      </c>
      <c r="L58" s="42" t="str">
        <f t="shared" si="0"/>
        <v>50g</v>
      </c>
      <c r="M58" s="658">
        <f t="shared" si="1"/>
        <v>2350</v>
      </c>
      <c r="N58" s="659" t="str">
        <f t="shared" si="5"/>
        <v>2350g</v>
      </c>
      <c r="O58" s="692">
        <f t="shared" si="2"/>
        <v>1229.05</v>
      </c>
      <c r="P58" s="29">
        <f t="shared" si="3"/>
        <v>26.15</v>
      </c>
      <c r="Q58" s="109">
        <f t="shared" si="4"/>
        <v>0</v>
      </c>
      <c r="R58" s="11"/>
      <c r="S58" s="28"/>
      <c r="T58" s="28"/>
      <c r="U58" s="28"/>
      <c r="V58" s="28"/>
      <c r="W58" s="28"/>
      <c r="X58" s="28"/>
      <c r="Y58" s="28"/>
      <c r="Z58" s="28"/>
    </row>
    <row r="59" spans="1:26" ht="15.75" customHeight="1">
      <c r="A59" s="111">
        <v>49</v>
      </c>
      <c r="B59" s="48" t="s">
        <v>342</v>
      </c>
      <c r="C59" s="656" t="s">
        <v>55</v>
      </c>
      <c r="D59" s="139"/>
      <c r="E59" s="116" t="s">
        <v>349</v>
      </c>
      <c r="F59" s="111"/>
      <c r="G59" s="670">
        <v>145</v>
      </c>
      <c r="H59" s="88">
        <v>2</v>
      </c>
      <c r="I59" s="88">
        <v>1</v>
      </c>
      <c r="J59" s="88" t="s">
        <v>33</v>
      </c>
      <c r="K59" s="41" t="s">
        <v>26</v>
      </c>
      <c r="L59" s="42" t="str">
        <f t="shared" si="0"/>
        <v>1kg</v>
      </c>
      <c r="M59" s="658">
        <f t="shared" si="1"/>
        <v>2</v>
      </c>
      <c r="N59" s="659" t="str">
        <f t="shared" si="5"/>
        <v>2kg</v>
      </c>
      <c r="O59" s="692">
        <f t="shared" si="2"/>
        <v>290</v>
      </c>
      <c r="P59" s="29">
        <f t="shared" si="3"/>
        <v>145</v>
      </c>
      <c r="Q59" s="109">
        <f t="shared" si="4"/>
        <v>0</v>
      </c>
      <c r="R59" s="11"/>
      <c r="S59" s="28"/>
      <c r="T59" s="28"/>
      <c r="U59" s="28"/>
      <c r="V59" s="28"/>
      <c r="W59" s="28"/>
      <c r="X59" s="28"/>
      <c r="Y59" s="28"/>
      <c r="Z59" s="28"/>
    </row>
    <row r="60" spans="1:26" ht="15.75" customHeight="1">
      <c r="A60" s="111">
        <v>50</v>
      </c>
      <c r="B60" s="33" t="s">
        <v>2211</v>
      </c>
      <c r="C60" s="656" t="s">
        <v>55</v>
      </c>
      <c r="D60" s="139"/>
      <c r="E60" s="50" t="s">
        <v>295</v>
      </c>
      <c r="F60" s="111"/>
      <c r="G60" s="670">
        <v>300</v>
      </c>
      <c r="H60" s="88">
        <v>1.25</v>
      </c>
      <c r="I60" s="88">
        <v>1</v>
      </c>
      <c r="J60" s="88" t="s">
        <v>33</v>
      </c>
      <c r="K60" s="41" t="s">
        <v>26</v>
      </c>
      <c r="L60" s="42" t="str">
        <f t="shared" si="0"/>
        <v>1kg</v>
      </c>
      <c r="M60" s="658">
        <f t="shared" si="1"/>
        <v>1.25</v>
      </c>
      <c r="N60" s="659" t="str">
        <f t="shared" si="5"/>
        <v>1.25kg</v>
      </c>
      <c r="O60" s="692">
        <f t="shared" si="2"/>
        <v>375</v>
      </c>
      <c r="P60" s="29">
        <f t="shared" si="3"/>
        <v>300</v>
      </c>
      <c r="Q60" s="109">
        <f t="shared" si="4"/>
        <v>0</v>
      </c>
      <c r="R60" s="11"/>
      <c r="S60" s="28"/>
      <c r="T60" s="28"/>
      <c r="U60" s="28"/>
      <c r="V60" s="28"/>
      <c r="W60" s="28"/>
      <c r="X60" s="28"/>
      <c r="Y60" s="28"/>
      <c r="Z60" s="28"/>
    </row>
    <row r="61" spans="1:26" ht="15.75" customHeight="1">
      <c r="A61" s="111">
        <v>51</v>
      </c>
      <c r="B61" s="33" t="s">
        <v>309</v>
      </c>
      <c r="C61" s="656" t="s">
        <v>55</v>
      </c>
      <c r="D61" s="139"/>
      <c r="E61" s="144" t="s">
        <v>310</v>
      </c>
      <c r="F61" s="111"/>
      <c r="G61" s="670">
        <v>350</v>
      </c>
      <c r="H61" s="88">
        <v>1</v>
      </c>
      <c r="I61" s="88">
        <v>500</v>
      </c>
      <c r="J61" s="88" t="s">
        <v>2698</v>
      </c>
      <c r="K61" s="41" t="s">
        <v>26</v>
      </c>
      <c r="L61" s="42" t="str">
        <f t="shared" si="0"/>
        <v>500g</v>
      </c>
      <c r="M61" s="658">
        <f t="shared" si="1"/>
        <v>500</v>
      </c>
      <c r="N61" s="659" t="str">
        <f t="shared" si="5"/>
        <v>500g</v>
      </c>
      <c r="O61" s="692">
        <f t="shared" si="2"/>
        <v>350</v>
      </c>
      <c r="P61" s="29">
        <f t="shared" si="3"/>
        <v>350</v>
      </c>
      <c r="Q61" s="29">
        <f t="shared" si="4"/>
        <v>0</v>
      </c>
      <c r="R61" s="28"/>
      <c r="S61" s="28"/>
      <c r="T61" s="28"/>
      <c r="U61" s="28"/>
      <c r="V61" s="28"/>
      <c r="W61" s="28"/>
      <c r="X61" s="28"/>
      <c r="Y61" s="28"/>
      <c r="Z61" s="28"/>
    </row>
    <row r="62" spans="1:26" ht="15.75" customHeight="1">
      <c r="A62" s="111">
        <v>52</v>
      </c>
      <c r="B62" s="48" t="s">
        <v>777</v>
      </c>
      <c r="C62" s="656" t="s">
        <v>55</v>
      </c>
      <c r="D62" s="139"/>
      <c r="E62" s="50"/>
      <c r="F62" s="111"/>
      <c r="G62" s="670">
        <v>700</v>
      </c>
      <c r="H62" s="88">
        <v>0.39</v>
      </c>
      <c r="I62" s="88">
        <v>500</v>
      </c>
      <c r="J62" s="88" t="s">
        <v>2698</v>
      </c>
      <c r="K62" s="229" t="s">
        <v>26</v>
      </c>
      <c r="L62" s="42" t="str">
        <f t="shared" si="0"/>
        <v>500g</v>
      </c>
      <c r="M62" s="658">
        <f t="shared" si="1"/>
        <v>195</v>
      </c>
      <c r="N62" s="659" t="str">
        <f t="shared" si="5"/>
        <v>195g</v>
      </c>
      <c r="O62" s="692">
        <f t="shared" si="2"/>
        <v>273</v>
      </c>
      <c r="P62" s="693">
        <f t="shared" si="3"/>
        <v>700</v>
      </c>
      <c r="Q62" s="82">
        <f t="shared" si="4"/>
        <v>0</v>
      </c>
      <c r="R62" s="83"/>
      <c r="S62" s="84"/>
      <c r="T62" s="84"/>
      <c r="U62" s="84"/>
      <c r="V62" s="84"/>
      <c r="W62" s="84"/>
      <c r="X62" s="84"/>
      <c r="Y62" s="84"/>
      <c r="Z62" s="84"/>
    </row>
    <row r="63" spans="1:26" ht="15.75" customHeight="1">
      <c r="A63" s="111">
        <v>53</v>
      </c>
      <c r="B63" s="366" t="s">
        <v>840</v>
      </c>
      <c r="C63" s="656" t="s">
        <v>55</v>
      </c>
      <c r="D63" s="139"/>
      <c r="E63" s="367" t="s">
        <v>436</v>
      </c>
      <c r="F63" s="111"/>
      <c r="G63" s="366">
        <v>74.5</v>
      </c>
      <c r="H63" s="88">
        <v>1</v>
      </c>
      <c r="I63" s="88">
        <v>30</v>
      </c>
      <c r="J63" s="88" t="s">
        <v>2698</v>
      </c>
      <c r="K63" s="41" t="s">
        <v>26</v>
      </c>
      <c r="L63" s="42" t="str">
        <f t="shared" si="0"/>
        <v>30g</v>
      </c>
      <c r="M63" s="658">
        <f t="shared" si="1"/>
        <v>30</v>
      </c>
      <c r="N63" s="659" t="str">
        <f t="shared" si="5"/>
        <v>30g</v>
      </c>
      <c r="O63" s="692">
        <f t="shared" si="2"/>
        <v>74.5</v>
      </c>
      <c r="P63" s="29">
        <f t="shared" si="3"/>
        <v>74.5</v>
      </c>
      <c r="Q63" s="74">
        <f t="shared" si="4"/>
        <v>0</v>
      </c>
      <c r="R63" s="28"/>
      <c r="S63" s="28"/>
      <c r="T63" s="28"/>
      <c r="U63" s="28"/>
      <c r="V63" s="28"/>
      <c r="W63" s="28"/>
      <c r="X63" s="28"/>
      <c r="Y63" s="28"/>
      <c r="Z63" s="28"/>
    </row>
    <row r="64" spans="1:26" ht="15.75" customHeight="1">
      <c r="A64" s="111">
        <v>54</v>
      </c>
      <c r="B64" s="366" t="s">
        <v>2416</v>
      </c>
      <c r="C64" s="656" t="s">
        <v>55</v>
      </c>
      <c r="D64" s="139"/>
      <c r="E64" s="367" t="s">
        <v>436</v>
      </c>
      <c r="F64" s="111"/>
      <c r="G64" s="366">
        <v>66.5</v>
      </c>
      <c r="H64" s="88">
        <v>0.14280000000000001</v>
      </c>
      <c r="I64" s="88">
        <v>14</v>
      </c>
      <c r="J64" s="88" t="s">
        <v>2698</v>
      </c>
      <c r="K64" s="41" t="s">
        <v>26</v>
      </c>
      <c r="L64" s="42" t="str">
        <f t="shared" si="0"/>
        <v>14g</v>
      </c>
      <c r="M64" s="658">
        <f t="shared" si="1"/>
        <v>1.9992000000000001</v>
      </c>
      <c r="N64" s="659" t="str">
        <f t="shared" si="5"/>
        <v>1.9992g</v>
      </c>
      <c r="O64" s="692">
        <f t="shared" si="2"/>
        <v>9.4962</v>
      </c>
      <c r="P64" s="29">
        <f t="shared" si="3"/>
        <v>66.5</v>
      </c>
      <c r="Q64" s="74">
        <f t="shared" si="4"/>
        <v>0</v>
      </c>
      <c r="R64" s="28"/>
      <c r="S64" s="28"/>
      <c r="T64" s="28"/>
      <c r="U64" s="28"/>
      <c r="V64" s="28"/>
      <c r="W64" s="28"/>
      <c r="X64" s="28"/>
      <c r="Y64" s="28"/>
      <c r="Z64" s="28"/>
    </row>
    <row r="65" spans="1:26" ht="15.75" customHeight="1">
      <c r="A65" s="111">
        <v>55</v>
      </c>
      <c r="B65" s="366" t="s">
        <v>2397</v>
      </c>
      <c r="C65" s="656" t="s">
        <v>55</v>
      </c>
      <c r="D65" s="139"/>
      <c r="E65" s="367" t="s">
        <v>436</v>
      </c>
      <c r="F65" s="111"/>
      <c r="G65" s="366">
        <v>37</v>
      </c>
      <c r="H65" s="88">
        <v>0.6</v>
      </c>
      <c r="I65" s="88">
        <v>5</v>
      </c>
      <c r="J65" s="88" t="s">
        <v>2698</v>
      </c>
      <c r="K65" s="41" t="s">
        <v>26</v>
      </c>
      <c r="L65" s="42" t="str">
        <f t="shared" si="0"/>
        <v>5g</v>
      </c>
      <c r="M65" s="658">
        <f t="shared" si="1"/>
        <v>3</v>
      </c>
      <c r="N65" s="659" t="str">
        <f t="shared" si="5"/>
        <v>3g</v>
      </c>
      <c r="O65" s="692">
        <f t="shared" si="2"/>
        <v>22.2</v>
      </c>
      <c r="P65" s="29">
        <f t="shared" si="3"/>
        <v>37</v>
      </c>
      <c r="Q65" s="109">
        <f t="shared" si="4"/>
        <v>0</v>
      </c>
      <c r="R65" s="11"/>
      <c r="S65" s="28"/>
      <c r="T65" s="28"/>
      <c r="U65" s="28"/>
      <c r="V65" s="28"/>
      <c r="W65" s="28"/>
      <c r="X65" s="28"/>
      <c r="Y65" s="28"/>
      <c r="Z65" s="28"/>
    </row>
    <row r="66" spans="1:26" ht="15.75" customHeight="1">
      <c r="A66" s="111">
        <v>56</v>
      </c>
      <c r="B66" s="366" t="s">
        <v>2127</v>
      </c>
      <c r="C66" s="656" t="s">
        <v>55</v>
      </c>
      <c r="D66" s="139"/>
      <c r="E66" s="367" t="s">
        <v>436</v>
      </c>
      <c r="F66" s="111"/>
      <c r="G66" s="366">
        <v>37</v>
      </c>
      <c r="H66" s="88">
        <v>0.4</v>
      </c>
      <c r="I66" s="88">
        <v>5</v>
      </c>
      <c r="J66" s="88" t="s">
        <v>2698</v>
      </c>
      <c r="K66" s="41" t="s">
        <v>26</v>
      </c>
      <c r="L66" s="42" t="str">
        <f t="shared" si="0"/>
        <v>5g</v>
      </c>
      <c r="M66" s="658">
        <f t="shared" si="1"/>
        <v>2</v>
      </c>
      <c r="N66" s="659" t="str">
        <f t="shared" si="5"/>
        <v>2g</v>
      </c>
      <c r="O66" s="692">
        <f t="shared" si="2"/>
        <v>14.8</v>
      </c>
      <c r="P66" s="29">
        <f t="shared" si="3"/>
        <v>37</v>
      </c>
      <c r="Q66" s="29">
        <f t="shared" si="4"/>
        <v>0</v>
      </c>
      <c r="R66" s="28"/>
      <c r="S66" s="28"/>
      <c r="T66" s="28"/>
      <c r="U66" s="28"/>
      <c r="V66" s="28"/>
      <c r="W66" s="28"/>
      <c r="X66" s="28"/>
      <c r="Y66" s="28"/>
      <c r="Z66" s="28"/>
    </row>
    <row r="67" spans="1:26" ht="15.75" customHeight="1">
      <c r="A67" s="111">
        <v>57</v>
      </c>
      <c r="B67" s="366" t="s">
        <v>1252</v>
      </c>
      <c r="C67" s="656" t="s">
        <v>55</v>
      </c>
      <c r="D67" s="139"/>
      <c r="E67" s="367" t="s">
        <v>436</v>
      </c>
      <c r="F67" s="111"/>
      <c r="G67" s="366">
        <v>71</v>
      </c>
      <c r="H67" s="88">
        <v>0.76929000000000003</v>
      </c>
      <c r="I67" s="88">
        <v>13</v>
      </c>
      <c r="J67" s="88" t="s">
        <v>2698</v>
      </c>
      <c r="K67" s="41" t="s">
        <v>26</v>
      </c>
      <c r="L67" s="42" t="str">
        <f t="shared" si="0"/>
        <v>13g</v>
      </c>
      <c r="M67" s="658">
        <f t="shared" si="1"/>
        <v>10.000770000000001</v>
      </c>
      <c r="N67" s="659" t="str">
        <f t="shared" si="5"/>
        <v>10.00077g</v>
      </c>
      <c r="O67" s="692">
        <f t="shared" si="2"/>
        <v>54.619590000000002</v>
      </c>
      <c r="P67" s="29">
        <f t="shared" si="3"/>
        <v>71</v>
      </c>
      <c r="Q67" s="29">
        <f t="shared" si="4"/>
        <v>0</v>
      </c>
      <c r="R67" s="28"/>
      <c r="S67" s="28"/>
      <c r="T67" s="28"/>
      <c r="U67" s="28"/>
      <c r="V67" s="28"/>
      <c r="W67" s="28"/>
      <c r="X67" s="28"/>
      <c r="Y67" s="28"/>
      <c r="Z67" s="28"/>
    </row>
    <row r="68" spans="1:26" ht="15.75" customHeight="1">
      <c r="A68" s="111">
        <v>58</v>
      </c>
      <c r="B68" s="366" t="s">
        <v>1058</v>
      </c>
      <c r="C68" s="656" t="s">
        <v>55</v>
      </c>
      <c r="D68" s="139"/>
      <c r="E68" s="367" t="s">
        <v>436</v>
      </c>
      <c r="F68" s="111"/>
      <c r="G68" s="366">
        <v>6</v>
      </c>
      <c r="H68" s="88">
        <v>5</v>
      </c>
      <c r="I68" s="88">
        <v>1</v>
      </c>
      <c r="J68" s="88" t="s">
        <v>2738</v>
      </c>
      <c r="K68" s="41" t="s">
        <v>26</v>
      </c>
      <c r="L68" s="42" t="str">
        <f t="shared" si="0"/>
        <v>1pc</v>
      </c>
      <c r="M68" s="658">
        <f t="shared" si="1"/>
        <v>5</v>
      </c>
      <c r="N68" s="659" t="str">
        <f t="shared" si="5"/>
        <v>5pc</v>
      </c>
      <c r="O68" s="692">
        <f t="shared" si="2"/>
        <v>30</v>
      </c>
      <c r="P68" s="29">
        <f t="shared" si="3"/>
        <v>6</v>
      </c>
      <c r="Q68" s="109">
        <f t="shared" si="4"/>
        <v>0</v>
      </c>
      <c r="R68" s="11"/>
      <c r="S68" s="28"/>
      <c r="T68" s="28"/>
      <c r="U68" s="28"/>
      <c r="V68" s="28"/>
      <c r="W68" s="28"/>
      <c r="X68" s="28"/>
      <c r="Y68" s="28"/>
      <c r="Z68" s="28"/>
    </row>
    <row r="69" spans="1:26" ht="15.75" customHeight="1">
      <c r="A69" s="111">
        <v>59</v>
      </c>
      <c r="B69" s="366" t="s">
        <v>2303</v>
      </c>
      <c r="C69" s="656" t="s">
        <v>55</v>
      </c>
      <c r="D69" s="139"/>
      <c r="E69" s="367" t="s">
        <v>436</v>
      </c>
      <c r="F69" s="111"/>
      <c r="G69" s="366">
        <v>5.8</v>
      </c>
      <c r="H69" s="88">
        <v>15</v>
      </c>
      <c r="I69" s="88">
        <v>1</v>
      </c>
      <c r="J69" s="88" t="s">
        <v>2738</v>
      </c>
      <c r="K69" s="41" t="s">
        <v>26</v>
      </c>
      <c r="L69" s="42" t="str">
        <f t="shared" si="0"/>
        <v>1pc</v>
      </c>
      <c r="M69" s="658">
        <f t="shared" si="1"/>
        <v>15</v>
      </c>
      <c r="N69" s="659" t="str">
        <f t="shared" si="5"/>
        <v>15pc</v>
      </c>
      <c r="O69" s="692">
        <f t="shared" si="2"/>
        <v>87</v>
      </c>
      <c r="P69" s="29">
        <f t="shared" si="3"/>
        <v>5.8</v>
      </c>
      <c r="Q69" s="109">
        <f t="shared" si="4"/>
        <v>0</v>
      </c>
      <c r="R69" s="46"/>
      <c r="S69" s="28"/>
      <c r="T69" s="28"/>
      <c r="U69" s="28"/>
      <c r="V69" s="28"/>
      <c r="W69" s="28"/>
      <c r="X69" s="28"/>
      <c r="Y69" s="28"/>
      <c r="Z69" s="28"/>
    </row>
    <row r="70" spans="1:26" ht="15.75" customHeight="1">
      <c r="A70" s="111">
        <v>60</v>
      </c>
      <c r="B70" s="366" t="s">
        <v>1388</v>
      </c>
      <c r="C70" s="656" t="s">
        <v>55</v>
      </c>
      <c r="D70" s="139"/>
      <c r="E70" s="367" t="s">
        <v>436</v>
      </c>
      <c r="F70" s="111"/>
      <c r="G70" s="366">
        <v>22</v>
      </c>
      <c r="H70" s="88">
        <v>2</v>
      </c>
      <c r="I70" s="88">
        <v>1</v>
      </c>
      <c r="J70" s="88" t="s">
        <v>2738</v>
      </c>
      <c r="K70" s="41" t="s">
        <v>26</v>
      </c>
      <c r="L70" s="42" t="str">
        <f t="shared" si="0"/>
        <v>1pc</v>
      </c>
      <c r="M70" s="658">
        <f t="shared" si="1"/>
        <v>2</v>
      </c>
      <c r="N70" s="659" t="str">
        <f t="shared" si="5"/>
        <v>2pc</v>
      </c>
      <c r="O70" s="692">
        <f t="shared" si="2"/>
        <v>44</v>
      </c>
      <c r="P70" s="29">
        <f t="shared" si="3"/>
        <v>22</v>
      </c>
      <c r="Q70" s="29">
        <f t="shared" si="4"/>
        <v>0</v>
      </c>
      <c r="R70" s="11"/>
      <c r="S70" s="28"/>
      <c r="T70" s="28"/>
      <c r="U70" s="28"/>
      <c r="V70" s="28"/>
      <c r="W70" s="28"/>
      <c r="X70" s="28"/>
      <c r="Y70" s="28"/>
      <c r="Z70" s="28"/>
    </row>
    <row r="71" spans="1:26" ht="15.75" customHeight="1">
      <c r="A71" s="111">
        <v>61</v>
      </c>
      <c r="B71" s="366" t="s">
        <v>435</v>
      </c>
      <c r="C71" s="656" t="s">
        <v>55</v>
      </c>
      <c r="D71" s="139"/>
      <c r="E71" s="367" t="s">
        <v>436</v>
      </c>
      <c r="F71" s="111"/>
      <c r="G71" s="670">
        <v>65</v>
      </c>
      <c r="H71" s="88">
        <v>1.125</v>
      </c>
      <c r="I71" s="88">
        <v>40</v>
      </c>
      <c r="J71" s="88" t="s">
        <v>2698</v>
      </c>
      <c r="K71" s="41" t="s">
        <v>26</v>
      </c>
      <c r="L71" s="42" t="str">
        <f t="shared" si="0"/>
        <v>40g</v>
      </c>
      <c r="M71" s="658">
        <f t="shared" si="1"/>
        <v>45</v>
      </c>
      <c r="N71" s="659" t="str">
        <f t="shared" si="5"/>
        <v>45g</v>
      </c>
      <c r="O71" s="692">
        <f t="shared" si="2"/>
        <v>73.125</v>
      </c>
      <c r="P71" s="29">
        <f t="shared" si="3"/>
        <v>65</v>
      </c>
      <c r="Q71" s="29">
        <f t="shared" si="4"/>
        <v>0</v>
      </c>
      <c r="R71" s="28"/>
      <c r="S71" s="28"/>
      <c r="T71" s="28"/>
      <c r="U71" s="28"/>
      <c r="V71" s="28"/>
      <c r="W71" s="28"/>
      <c r="X71" s="28"/>
      <c r="Y71" s="28"/>
      <c r="Z71" s="28"/>
    </row>
    <row r="72" spans="1:26" ht="15.75" customHeight="1">
      <c r="A72" s="111">
        <v>62</v>
      </c>
      <c r="B72" s="366" t="s">
        <v>1651</v>
      </c>
      <c r="C72" s="656" t="s">
        <v>55</v>
      </c>
      <c r="D72" s="179"/>
      <c r="E72" s="367" t="s">
        <v>1652</v>
      </c>
      <c r="F72" s="156"/>
      <c r="G72" s="671">
        <v>65</v>
      </c>
      <c r="H72" s="110">
        <v>0.30769000000000002</v>
      </c>
      <c r="I72" s="110">
        <v>13</v>
      </c>
      <c r="J72" s="88" t="s">
        <v>2698</v>
      </c>
      <c r="K72" s="41" t="s">
        <v>26</v>
      </c>
      <c r="L72" s="42" t="str">
        <f t="shared" si="0"/>
        <v>13g</v>
      </c>
      <c r="M72" s="658">
        <f t="shared" si="1"/>
        <v>3.9999700000000002</v>
      </c>
      <c r="N72" s="659" t="str">
        <f t="shared" si="5"/>
        <v>3.99997g</v>
      </c>
      <c r="O72" s="692">
        <f t="shared" si="2"/>
        <v>19.999850000000002</v>
      </c>
      <c r="P72" s="29">
        <f t="shared" si="3"/>
        <v>65</v>
      </c>
      <c r="Q72" s="109">
        <f t="shared" si="4"/>
        <v>0</v>
      </c>
      <c r="R72" s="11"/>
      <c r="S72" s="28"/>
      <c r="T72" s="28"/>
      <c r="U72" s="28"/>
      <c r="V72" s="28"/>
      <c r="W72" s="28"/>
      <c r="X72" s="28"/>
      <c r="Y72" s="28"/>
      <c r="Z72" s="28"/>
    </row>
    <row r="73" spans="1:26" ht="15.75" customHeight="1">
      <c r="A73" s="111">
        <v>63</v>
      </c>
      <c r="B73" s="320" t="s">
        <v>2204</v>
      </c>
      <c r="C73" s="656" t="s">
        <v>55</v>
      </c>
      <c r="D73" s="179"/>
      <c r="E73" s="91" t="s">
        <v>2206</v>
      </c>
      <c r="F73" s="156"/>
      <c r="G73" s="670">
        <v>272</v>
      </c>
      <c r="H73" s="88">
        <v>6.0990000000000003E-2</v>
      </c>
      <c r="I73" s="88">
        <v>410</v>
      </c>
      <c r="J73" s="88" t="s">
        <v>29</v>
      </c>
      <c r="K73" s="41" t="s">
        <v>26</v>
      </c>
      <c r="L73" s="42" t="str">
        <f t="shared" si="0"/>
        <v>410ml</v>
      </c>
      <c r="M73" s="658">
        <f t="shared" si="1"/>
        <v>25.0059</v>
      </c>
      <c r="N73" s="659" t="str">
        <f t="shared" si="5"/>
        <v>25.0059ml</v>
      </c>
      <c r="O73" s="692">
        <f t="shared" si="2"/>
        <v>16.589280000000002</v>
      </c>
      <c r="P73" s="29">
        <f t="shared" si="3"/>
        <v>272</v>
      </c>
      <c r="Q73" s="74">
        <f t="shared" si="4"/>
        <v>0</v>
      </c>
      <c r="R73" s="28"/>
      <c r="S73" s="28"/>
      <c r="T73" s="28"/>
      <c r="U73" s="28"/>
      <c r="V73" s="28"/>
      <c r="W73" s="28"/>
      <c r="X73" s="28"/>
      <c r="Y73" s="28"/>
      <c r="Z73" s="28"/>
    </row>
    <row r="74" spans="1:26" ht="15.75" customHeight="1">
      <c r="A74" s="111">
        <v>64</v>
      </c>
      <c r="B74" s="366" t="s">
        <v>1209</v>
      </c>
      <c r="C74" s="656" t="s">
        <v>55</v>
      </c>
      <c r="D74" s="179"/>
      <c r="E74" s="367" t="s">
        <v>1210</v>
      </c>
      <c r="F74" s="156"/>
      <c r="G74" s="366">
        <v>375</v>
      </c>
      <c r="H74" s="88">
        <v>0.03</v>
      </c>
      <c r="I74" s="88">
        <v>1</v>
      </c>
      <c r="J74" s="88" t="s">
        <v>33</v>
      </c>
      <c r="K74" s="41" t="s">
        <v>26</v>
      </c>
      <c r="L74" s="42" t="str">
        <f t="shared" si="0"/>
        <v>1kg</v>
      </c>
      <c r="M74" s="658">
        <f t="shared" si="1"/>
        <v>0.03</v>
      </c>
      <c r="N74" s="659" t="str">
        <f t="shared" si="5"/>
        <v>0.03kg</v>
      </c>
      <c r="O74" s="692">
        <f t="shared" si="2"/>
        <v>11.25</v>
      </c>
      <c r="P74" s="29">
        <f t="shared" si="3"/>
        <v>375</v>
      </c>
      <c r="Q74" s="29">
        <f t="shared" si="4"/>
        <v>0</v>
      </c>
      <c r="R74" s="28"/>
      <c r="S74" s="28"/>
      <c r="T74" s="28"/>
      <c r="U74" s="28"/>
      <c r="V74" s="28"/>
      <c r="W74" s="28"/>
      <c r="X74" s="28"/>
      <c r="Y74" s="28"/>
      <c r="Z74" s="28"/>
    </row>
    <row r="75" spans="1:26" ht="15.75" customHeight="1">
      <c r="A75" s="111">
        <v>65</v>
      </c>
      <c r="B75" s="366" t="s">
        <v>123</v>
      </c>
      <c r="C75" s="656" t="s">
        <v>55</v>
      </c>
      <c r="D75" s="179"/>
      <c r="E75" s="367" t="s">
        <v>124</v>
      </c>
      <c r="F75" s="156"/>
      <c r="G75" s="366">
        <v>159.5</v>
      </c>
      <c r="H75" s="88">
        <v>1</v>
      </c>
      <c r="I75" s="88">
        <v>473</v>
      </c>
      <c r="J75" s="88" t="s">
        <v>29</v>
      </c>
      <c r="K75" s="41" t="s">
        <v>26</v>
      </c>
      <c r="L75" s="42" t="str">
        <f t="shared" si="0"/>
        <v>473ml</v>
      </c>
      <c r="M75" s="658">
        <f t="shared" si="1"/>
        <v>473</v>
      </c>
      <c r="N75" s="659" t="str">
        <f t="shared" si="5"/>
        <v>473ml</v>
      </c>
      <c r="O75" s="692">
        <f t="shared" si="2"/>
        <v>159.5</v>
      </c>
      <c r="P75" s="29">
        <f t="shared" si="3"/>
        <v>159.5</v>
      </c>
      <c r="Q75" s="29">
        <f t="shared" si="4"/>
        <v>0</v>
      </c>
      <c r="R75" s="28"/>
      <c r="S75" s="28"/>
      <c r="T75" s="28"/>
      <c r="U75" s="28"/>
      <c r="V75" s="28"/>
      <c r="W75" s="28"/>
      <c r="X75" s="28"/>
      <c r="Y75" s="28"/>
      <c r="Z75" s="28"/>
    </row>
    <row r="76" spans="1:26" ht="15.75" customHeight="1">
      <c r="A76" s="111">
        <v>66</v>
      </c>
      <c r="B76" s="366" t="s">
        <v>1706</v>
      </c>
      <c r="C76" s="656" t="s">
        <v>55</v>
      </c>
      <c r="D76" s="179"/>
      <c r="E76" s="367" t="s">
        <v>436</v>
      </c>
      <c r="F76" s="156"/>
      <c r="G76" s="366">
        <v>95.5</v>
      </c>
      <c r="H76" s="88">
        <v>0.75</v>
      </c>
      <c r="I76" s="88">
        <v>200</v>
      </c>
      <c r="J76" s="88" t="s">
        <v>2698</v>
      </c>
      <c r="K76" s="41" t="s">
        <v>26</v>
      </c>
      <c r="L76" s="42" t="str">
        <f t="shared" si="0"/>
        <v>200g</v>
      </c>
      <c r="M76" s="658">
        <f t="shared" si="1"/>
        <v>150</v>
      </c>
      <c r="N76" s="659" t="str">
        <f t="shared" si="5"/>
        <v>150g</v>
      </c>
      <c r="O76" s="692">
        <f t="shared" si="2"/>
        <v>71.625</v>
      </c>
      <c r="P76" s="29">
        <f t="shared" si="3"/>
        <v>95.5</v>
      </c>
      <c r="Q76" s="29">
        <f t="shared" si="4"/>
        <v>0</v>
      </c>
      <c r="R76" s="28"/>
      <c r="S76" s="28"/>
      <c r="T76" s="28"/>
      <c r="U76" s="28"/>
      <c r="V76" s="28"/>
      <c r="W76" s="28"/>
      <c r="X76" s="28"/>
      <c r="Y76" s="28"/>
      <c r="Z76" s="28"/>
    </row>
    <row r="77" spans="1:26" ht="15.75" customHeight="1">
      <c r="A77" s="111">
        <v>67</v>
      </c>
      <c r="B77" s="366" t="s">
        <v>574</v>
      </c>
      <c r="C77" s="656" t="s">
        <v>55</v>
      </c>
      <c r="D77" s="9"/>
      <c r="E77" s="367" t="s">
        <v>575</v>
      </c>
      <c r="F77" s="156"/>
      <c r="G77" s="366">
        <v>157.5</v>
      </c>
      <c r="H77" s="88">
        <v>1.61504</v>
      </c>
      <c r="I77" s="88">
        <v>226</v>
      </c>
      <c r="J77" s="88" t="s">
        <v>2698</v>
      </c>
      <c r="K77" s="41" t="s">
        <v>26</v>
      </c>
      <c r="L77" s="42" t="str">
        <f t="shared" si="0"/>
        <v>226g</v>
      </c>
      <c r="M77" s="658">
        <f t="shared" si="1"/>
        <v>364.99903999999998</v>
      </c>
      <c r="N77" s="659" t="str">
        <f t="shared" si="5"/>
        <v>364.99904g</v>
      </c>
      <c r="O77" s="692">
        <f t="shared" si="2"/>
        <v>254.36879999999999</v>
      </c>
      <c r="P77" s="29"/>
      <c r="Q77" s="29">
        <f t="shared" si="4"/>
        <v>157.5</v>
      </c>
      <c r="R77" s="28"/>
      <c r="S77" s="28"/>
      <c r="T77" s="28"/>
      <c r="U77" s="28"/>
      <c r="V77" s="28"/>
      <c r="W77" s="28"/>
      <c r="X77" s="28"/>
      <c r="Y77" s="28"/>
      <c r="Z77" s="28"/>
    </row>
    <row r="78" spans="1:26" ht="15.75" customHeight="1">
      <c r="A78" s="111">
        <v>68</v>
      </c>
      <c r="B78" s="366" t="s">
        <v>1373</v>
      </c>
      <c r="C78" s="656" t="s">
        <v>55</v>
      </c>
      <c r="D78" s="35"/>
      <c r="E78" s="367" t="s">
        <v>1374</v>
      </c>
      <c r="F78" s="156"/>
      <c r="G78" s="366">
        <v>320</v>
      </c>
      <c r="H78" s="676">
        <v>0.2</v>
      </c>
      <c r="I78" s="88">
        <v>1</v>
      </c>
      <c r="J78" s="677" t="s">
        <v>484</v>
      </c>
      <c r="K78" s="41" t="s">
        <v>26</v>
      </c>
      <c r="L78" s="42" t="str">
        <f t="shared" si="0"/>
        <v>1l</v>
      </c>
      <c r="M78" s="658">
        <f t="shared" si="1"/>
        <v>0.2</v>
      </c>
      <c r="N78" s="659" t="str">
        <f t="shared" si="5"/>
        <v>0.2l</v>
      </c>
      <c r="O78" s="692">
        <f t="shared" si="2"/>
        <v>64</v>
      </c>
      <c r="P78" s="29">
        <f t="shared" ref="P78:P265" si="6">O78/H78</f>
        <v>320</v>
      </c>
      <c r="Q78" s="29">
        <f t="shared" si="4"/>
        <v>0</v>
      </c>
      <c r="R78" s="28"/>
      <c r="S78" s="28"/>
      <c r="T78" s="28"/>
      <c r="U78" s="28"/>
      <c r="V78" s="28"/>
      <c r="W78" s="28"/>
      <c r="X78" s="28"/>
      <c r="Y78" s="28"/>
      <c r="Z78" s="28"/>
    </row>
    <row r="79" spans="1:26" ht="15.75" customHeight="1">
      <c r="A79" s="111">
        <v>69</v>
      </c>
      <c r="B79" s="366" t="s">
        <v>2413</v>
      </c>
      <c r="C79" s="656" t="s">
        <v>55</v>
      </c>
      <c r="D79" s="9"/>
      <c r="E79" s="367" t="s">
        <v>1374</v>
      </c>
      <c r="F79" s="161"/>
      <c r="G79" s="366">
        <v>289</v>
      </c>
      <c r="H79" s="88">
        <v>1.1499999999999999</v>
      </c>
      <c r="I79" s="88">
        <v>1</v>
      </c>
      <c r="J79" s="121" t="s">
        <v>484</v>
      </c>
      <c r="K79" s="41" t="s">
        <v>26</v>
      </c>
      <c r="L79" s="42" t="str">
        <f t="shared" si="0"/>
        <v>1l</v>
      </c>
      <c r="M79" s="658">
        <f t="shared" si="1"/>
        <v>1.1499999999999999</v>
      </c>
      <c r="N79" s="659" t="str">
        <f t="shared" si="5"/>
        <v>1.15l</v>
      </c>
      <c r="O79" s="692">
        <f t="shared" si="2"/>
        <v>332.34999999999997</v>
      </c>
      <c r="P79" s="29">
        <f t="shared" si="6"/>
        <v>289</v>
      </c>
      <c r="Q79" s="29">
        <f t="shared" si="4"/>
        <v>0</v>
      </c>
      <c r="R79" s="28"/>
      <c r="S79" s="28"/>
      <c r="T79" s="28"/>
      <c r="U79" s="28"/>
      <c r="V79" s="28"/>
      <c r="W79" s="28"/>
      <c r="X79" s="28"/>
      <c r="Y79" s="28"/>
      <c r="Z79" s="28"/>
    </row>
    <row r="80" spans="1:26" ht="15.75" customHeight="1">
      <c r="A80" s="111">
        <v>70</v>
      </c>
      <c r="B80" s="366" t="s">
        <v>1391</v>
      </c>
      <c r="C80" s="656" t="s">
        <v>55</v>
      </c>
      <c r="D80" s="9"/>
      <c r="E80" s="367" t="s">
        <v>233</v>
      </c>
      <c r="F80" s="161"/>
      <c r="G80" s="366">
        <v>318</v>
      </c>
      <c r="H80" s="88">
        <v>0.35</v>
      </c>
      <c r="I80" s="88">
        <v>1</v>
      </c>
      <c r="J80" s="121" t="s">
        <v>484</v>
      </c>
      <c r="K80" s="41" t="s">
        <v>26</v>
      </c>
      <c r="L80" s="42" t="str">
        <f t="shared" si="0"/>
        <v>1l</v>
      </c>
      <c r="M80" s="658">
        <f t="shared" si="1"/>
        <v>0.35</v>
      </c>
      <c r="N80" s="659" t="str">
        <f t="shared" si="5"/>
        <v>0.35l</v>
      </c>
      <c r="O80" s="692">
        <f t="shared" si="2"/>
        <v>111.3</v>
      </c>
      <c r="P80" s="29">
        <f t="shared" si="6"/>
        <v>318</v>
      </c>
      <c r="Q80" s="109">
        <f t="shared" si="4"/>
        <v>0</v>
      </c>
      <c r="R80" s="11"/>
      <c r="S80" s="28"/>
      <c r="T80" s="28"/>
      <c r="U80" s="28"/>
      <c r="V80" s="28"/>
      <c r="W80" s="28"/>
      <c r="X80" s="28"/>
      <c r="Y80" s="28"/>
      <c r="Z80" s="28"/>
    </row>
    <row r="81" spans="1:26" ht="15.75" customHeight="1">
      <c r="A81" s="111">
        <v>71</v>
      </c>
      <c r="B81" s="366" t="s">
        <v>1757</v>
      </c>
      <c r="C81" s="656" t="s">
        <v>55</v>
      </c>
      <c r="D81" s="9"/>
      <c r="E81" s="367" t="s">
        <v>1349</v>
      </c>
      <c r="F81" s="161"/>
      <c r="G81" s="366">
        <v>294</v>
      </c>
      <c r="H81" s="88">
        <v>1</v>
      </c>
      <c r="I81" s="88">
        <v>500</v>
      </c>
      <c r="J81" s="121" t="s">
        <v>2698</v>
      </c>
      <c r="K81" s="41" t="s">
        <v>26</v>
      </c>
      <c r="L81" s="42" t="str">
        <f t="shared" si="0"/>
        <v>500g</v>
      </c>
      <c r="M81" s="658">
        <f t="shared" si="1"/>
        <v>500</v>
      </c>
      <c r="N81" s="659" t="str">
        <f t="shared" si="5"/>
        <v>500g</v>
      </c>
      <c r="O81" s="692">
        <f t="shared" si="2"/>
        <v>294</v>
      </c>
      <c r="P81" s="29">
        <f t="shared" si="6"/>
        <v>294</v>
      </c>
      <c r="Q81" s="109">
        <f t="shared" si="4"/>
        <v>0</v>
      </c>
      <c r="R81" s="11"/>
      <c r="S81" s="28"/>
      <c r="T81" s="28"/>
      <c r="U81" s="28"/>
      <c r="V81" s="28"/>
      <c r="W81" s="28"/>
      <c r="X81" s="28"/>
      <c r="Y81" s="28"/>
      <c r="Z81" s="28"/>
    </row>
    <row r="82" spans="1:26" ht="15.75" customHeight="1">
      <c r="A82" s="111">
        <v>72</v>
      </c>
      <c r="B82" s="366" t="s">
        <v>2072</v>
      </c>
      <c r="C82" s="656" t="s">
        <v>55</v>
      </c>
      <c r="D82" s="9"/>
      <c r="E82" s="367" t="s">
        <v>2073</v>
      </c>
      <c r="F82" s="161"/>
      <c r="G82" s="366">
        <v>343</v>
      </c>
      <c r="H82" s="121">
        <v>1</v>
      </c>
      <c r="I82" s="121">
        <v>750</v>
      </c>
      <c r="J82" s="168" t="s">
        <v>2698</v>
      </c>
      <c r="K82" s="41" t="s">
        <v>26</v>
      </c>
      <c r="L82" s="42" t="str">
        <f t="shared" si="0"/>
        <v>750g</v>
      </c>
      <c r="M82" s="658">
        <f t="shared" si="1"/>
        <v>750</v>
      </c>
      <c r="N82" s="659" t="str">
        <f t="shared" si="5"/>
        <v>750g</v>
      </c>
      <c r="O82" s="692">
        <f t="shared" si="2"/>
        <v>343</v>
      </c>
      <c r="P82" s="29">
        <f t="shared" si="6"/>
        <v>343</v>
      </c>
      <c r="Q82" s="29">
        <f t="shared" si="4"/>
        <v>0</v>
      </c>
      <c r="R82" s="28"/>
      <c r="S82" s="28"/>
      <c r="T82" s="28"/>
      <c r="U82" s="28"/>
      <c r="V82" s="28"/>
      <c r="W82" s="28"/>
      <c r="X82" s="28"/>
      <c r="Y82" s="28"/>
      <c r="Z82" s="28"/>
    </row>
    <row r="83" spans="1:26" ht="15.75" customHeight="1">
      <c r="A83" s="111">
        <v>73</v>
      </c>
      <c r="B83" s="366" t="s">
        <v>1076</v>
      </c>
      <c r="C83" s="656" t="s">
        <v>55</v>
      </c>
      <c r="D83" s="9"/>
      <c r="E83" s="367" t="s">
        <v>1077</v>
      </c>
      <c r="F83" s="161"/>
      <c r="G83" s="366">
        <v>135</v>
      </c>
      <c r="H83" s="121">
        <v>0.46666000000000002</v>
      </c>
      <c r="I83" s="121">
        <v>750</v>
      </c>
      <c r="J83" s="168" t="s">
        <v>2698</v>
      </c>
      <c r="K83" s="41" t="s">
        <v>26</v>
      </c>
      <c r="L83" s="42" t="str">
        <f t="shared" si="0"/>
        <v>750g</v>
      </c>
      <c r="M83" s="658">
        <f t="shared" si="1"/>
        <v>349.995</v>
      </c>
      <c r="N83" s="659" t="str">
        <f t="shared" si="5"/>
        <v>349.995g</v>
      </c>
      <c r="O83" s="692">
        <f t="shared" si="2"/>
        <v>62.999100000000006</v>
      </c>
      <c r="P83" s="29">
        <f t="shared" si="6"/>
        <v>135</v>
      </c>
      <c r="Q83" s="74">
        <f t="shared" si="4"/>
        <v>0</v>
      </c>
      <c r="R83" s="28"/>
      <c r="S83" s="28"/>
      <c r="T83" s="28"/>
      <c r="U83" s="28"/>
      <c r="V83" s="28"/>
      <c r="W83" s="28"/>
      <c r="X83" s="28"/>
      <c r="Y83" s="28"/>
      <c r="Z83" s="28"/>
    </row>
    <row r="84" spans="1:26" ht="15.75" customHeight="1">
      <c r="A84" s="111">
        <v>74</v>
      </c>
      <c r="B84" s="366" t="s">
        <v>1061</v>
      </c>
      <c r="C84" s="656" t="s">
        <v>55</v>
      </c>
      <c r="D84" s="9"/>
      <c r="E84" s="367" t="s">
        <v>1063</v>
      </c>
      <c r="F84" s="161"/>
      <c r="G84" s="366">
        <v>32.5</v>
      </c>
      <c r="H84" s="121">
        <v>0.16669999999999999</v>
      </c>
      <c r="I84" s="121">
        <v>750</v>
      </c>
      <c r="J84" s="168" t="s">
        <v>2698</v>
      </c>
      <c r="K84" s="41" t="s">
        <v>26</v>
      </c>
      <c r="L84" s="42" t="str">
        <f t="shared" si="0"/>
        <v>750g</v>
      </c>
      <c r="M84" s="658">
        <f t="shared" si="1"/>
        <v>125.02499999999999</v>
      </c>
      <c r="N84" s="659" t="str">
        <f t="shared" si="5"/>
        <v>125.025g</v>
      </c>
      <c r="O84" s="692">
        <f t="shared" si="2"/>
        <v>5.4177499999999998</v>
      </c>
      <c r="P84" s="29">
        <f t="shared" si="6"/>
        <v>32.5</v>
      </c>
      <c r="Q84" s="109">
        <f t="shared" si="4"/>
        <v>0</v>
      </c>
      <c r="R84" s="11"/>
      <c r="S84" s="28"/>
      <c r="T84" s="28"/>
      <c r="U84" s="28"/>
      <c r="V84" s="28"/>
      <c r="W84" s="28"/>
      <c r="X84" s="28"/>
      <c r="Y84" s="28"/>
      <c r="Z84" s="28"/>
    </row>
    <row r="85" spans="1:26" ht="15.75" customHeight="1">
      <c r="A85" s="111">
        <v>75</v>
      </c>
      <c r="B85" s="366" t="s">
        <v>361</v>
      </c>
      <c r="C85" s="656" t="s">
        <v>55</v>
      </c>
      <c r="D85" s="9"/>
      <c r="E85" s="367" t="s">
        <v>362</v>
      </c>
      <c r="F85" s="161"/>
      <c r="G85" s="366">
        <v>18.14</v>
      </c>
      <c r="H85" s="121">
        <v>0.1449</v>
      </c>
      <c r="I85" s="121">
        <v>62</v>
      </c>
      <c r="J85" s="168" t="s">
        <v>2698</v>
      </c>
      <c r="K85" s="41" t="s">
        <v>26</v>
      </c>
      <c r="L85" s="42" t="str">
        <f t="shared" si="0"/>
        <v>62g</v>
      </c>
      <c r="M85" s="658">
        <f t="shared" si="1"/>
        <v>8.9838000000000005</v>
      </c>
      <c r="N85" s="659" t="str">
        <f t="shared" si="5"/>
        <v>8.9838g</v>
      </c>
      <c r="O85" s="692">
        <f t="shared" si="2"/>
        <v>2.6284860000000001</v>
      </c>
      <c r="P85" s="29">
        <f t="shared" si="6"/>
        <v>18.14</v>
      </c>
      <c r="Q85" s="74">
        <f t="shared" si="4"/>
        <v>0</v>
      </c>
      <c r="R85" s="28"/>
      <c r="S85" s="28"/>
      <c r="T85" s="28"/>
      <c r="U85" s="28"/>
      <c r="V85" s="28"/>
      <c r="W85" s="28"/>
      <c r="X85" s="28"/>
      <c r="Y85" s="28"/>
      <c r="Z85" s="28"/>
    </row>
    <row r="86" spans="1:26" ht="15.75" customHeight="1">
      <c r="A86" s="111">
        <v>76</v>
      </c>
      <c r="B86" s="694" t="s">
        <v>1580</v>
      </c>
      <c r="C86" s="656" t="s">
        <v>55</v>
      </c>
      <c r="D86" s="9"/>
      <c r="E86" s="367" t="s">
        <v>110</v>
      </c>
      <c r="F86" s="161"/>
      <c r="G86" s="366">
        <v>59</v>
      </c>
      <c r="H86" s="121">
        <v>8.3379999999999996E-2</v>
      </c>
      <c r="I86" s="88">
        <v>60</v>
      </c>
      <c r="J86" s="40" t="s">
        <v>2698</v>
      </c>
      <c r="K86" s="41" t="s">
        <v>26</v>
      </c>
      <c r="L86" s="42" t="str">
        <f t="shared" si="0"/>
        <v>60g</v>
      </c>
      <c r="M86" s="658">
        <f t="shared" si="1"/>
        <v>5.0027999999999997</v>
      </c>
      <c r="N86" s="659" t="str">
        <f t="shared" si="5"/>
        <v>5.0028g</v>
      </c>
      <c r="O86" s="692">
        <f t="shared" si="2"/>
        <v>4.9194199999999997</v>
      </c>
      <c r="P86" s="29">
        <f t="shared" si="6"/>
        <v>59</v>
      </c>
      <c r="Q86" s="29">
        <f t="shared" si="4"/>
        <v>0</v>
      </c>
      <c r="R86" s="28"/>
      <c r="S86" s="28"/>
      <c r="T86" s="28"/>
      <c r="U86" s="28"/>
      <c r="V86" s="28"/>
      <c r="W86" s="28"/>
      <c r="X86" s="28"/>
      <c r="Y86" s="28"/>
      <c r="Z86" s="28"/>
    </row>
    <row r="87" spans="1:26" ht="15.75" customHeight="1">
      <c r="A87" s="111">
        <v>77</v>
      </c>
      <c r="B87" s="366" t="s">
        <v>746</v>
      </c>
      <c r="C87" s="656" t="s">
        <v>55</v>
      </c>
      <c r="D87" s="204"/>
      <c r="E87" s="367" t="s">
        <v>744</v>
      </c>
      <c r="F87" s="161"/>
      <c r="G87" s="695">
        <v>1768</v>
      </c>
      <c r="H87" s="121">
        <v>2.5812499999999998</v>
      </c>
      <c r="I87" s="88">
        <v>16</v>
      </c>
      <c r="J87" s="40" t="s">
        <v>484</v>
      </c>
      <c r="K87" s="41" t="s">
        <v>26</v>
      </c>
      <c r="L87" s="42" t="str">
        <f t="shared" si="0"/>
        <v>16l</v>
      </c>
      <c r="M87" s="658">
        <f t="shared" si="1"/>
        <v>41.3</v>
      </c>
      <c r="N87" s="659" t="str">
        <f t="shared" si="5"/>
        <v>41.3l</v>
      </c>
      <c r="O87" s="692">
        <f t="shared" si="2"/>
        <v>4563.6499999999996</v>
      </c>
      <c r="P87" s="29">
        <f t="shared" si="6"/>
        <v>1768</v>
      </c>
      <c r="Q87" s="109">
        <f t="shared" si="4"/>
        <v>0</v>
      </c>
      <c r="R87" s="11"/>
      <c r="S87" s="28"/>
      <c r="T87" s="28"/>
      <c r="U87" s="28"/>
      <c r="V87" s="28"/>
      <c r="W87" s="28"/>
      <c r="X87" s="28"/>
      <c r="Y87" s="28"/>
      <c r="Z87" s="28"/>
    </row>
    <row r="88" spans="1:26" ht="15.75" customHeight="1">
      <c r="A88" s="111">
        <v>78</v>
      </c>
      <c r="B88" s="366" t="s">
        <v>72</v>
      </c>
      <c r="C88" s="656" t="s">
        <v>55</v>
      </c>
      <c r="D88" s="204"/>
      <c r="E88" s="367" t="s">
        <v>64</v>
      </c>
      <c r="F88" s="161"/>
      <c r="G88" s="366">
        <v>42.7</v>
      </c>
      <c r="H88" s="88">
        <v>13.3599</v>
      </c>
      <c r="I88" s="88">
        <v>250</v>
      </c>
      <c r="J88" s="40" t="s">
        <v>2698</v>
      </c>
      <c r="K88" s="41" t="s">
        <v>26</v>
      </c>
      <c r="L88" s="42" t="str">
        <f t="shared" si="0"/>
        <v>250g</v>
      </c>
      <c r="M88" s="658">
        <f t="shared" si="1"/>
        <v>3339.9749999999999</v>
      </c>
      <c r="N88" s="659" t="str">
        <f t="shared" si="5"/>
        <v>3339.975g</v>
      </c>
      <c r="O88" s="692">
        <f t="shared" si="2"/>
        <v>570.46773000000007</v>
      </c>
      <c r="P88" s="29">
        <f t="shared" si="6"/>
        <v>42.70000000000001</v>
      </c>
      <c r="Q88" s="74">
        <f t="shared" si="4"/>
        <v>0</v>
      </c>
      <c r="R88" s="28"/>
      <c r="S88" s="28"/>
      <c r="T88" s="28"/>
      <c r="U88" s="28"/>
      <c r="V88" s="28"/>
      <c r="W88" s="28"/>
      <c r="X88" s="28"/>
      <c r="Y88" s="28"/>
      <c r="Z88" s="28"/>
    </row>
    <row r="89" spans="1:26" ht="15.75" customHeight="1">
      <c r="A89" s="111">
        <v>79</v>
      </c>
      <c r="B89" s="366" t="s">
        <v>501</v>
      </c>
      <c r="C89" s="656" t="s">
        <v>55</v>
      </c>
      <c r="D89" s="204"/>
      <c r="E89" s="367" t="s">
        <v>506</v>
      </c>
      <c r="F89" s="161"/>
      <c r="G89" s="366">
        <v>35.5</v>
      </c>
      <c r="H89" s="88">
        <v>0.1188</v>
      </c>
      <c r="I89" s="88">
        <v>160</v>
      </c>
      <c r="J89" s="40" t="s">
        <v>2698</v>
      </c>
      <c r="K89" s="41" t="s">
        <v>26</v>
      </c>
      <c r="L89" s="42" t="str">
        <f t="shared" si="0"/>
        <v>160g</v>
      </c>
      <c r="M89" s="658">
        <f t="shared" si="1"/>
        <v>19.007999999999999</v>
      </c>
      <c r="N89" s="659" t="str">
        <f t="shared" si="5"/>
        <v>19.008g</v>
      </c>
      <c r="O89" s="692">
        <f t="shared" si="2"/>
        <v>4.2174000000000005</v>
      </c>
      <c r="P89" s="29">
        <f t="shared" si="6"/>
        <v>35.5</v>
      </c>
      <c r="Q89" s="74">
        <f t="shared" si="4"/>
        <v>0</v>
      </c>
      <c r="R89" s="28"/>
      <c r="S89" s="28"/>
      <c r="T89" s="28"/>
      <c r="U89" s="28"/>
      <c r="V89" s="28"/>
      <c r="W89" s="28"/>
      <c r="X89" s="28"/>
      <c r="Y89" s="28"/>
      <c r="Z89" s="28"/>
    </row>
    <row r="90" spans="1:26" ht="15.75" customHeight="1">
      <c r="A90" s="111">
        <v>80</v>
      </c>
      <c r="B90" s="89" t="s">
        <v>514</v>
      </c>
      <c r="C90" s="656" t="s">
        <v>55</v>
      </c>
      <c r="D90" s="204"/>
      <c r="E90" s="149" t="s">
        <v>517</v>
      </c>
      <c r="F90" s="161"/>
      <c r="G90" s="670">
        <v>40</v>
      </c>
      <c r="H90" s="88">
        <v>1</v>
      </c>
      <c r="I90" s="88">
        <v>200</v>
      </c>
      <c r="J90" s="40" t="s">
        <v>2698</v>
      </c>
      <c r="K90" s="41" t="s">
        <v>26</v>
      </c>
      <c r="L90" s="42" t="str">
        <f t="shared" si="0"/>
        <v>200g</v>
      </c>
      <c r="M90" s="658">
        <f t="shared" si="1"/>
        <v>200</v>
      </c>
      <c r="N90" s="659" t="str">
        <f t="shared" si="5"/>
        <v>200g</v>
      </c>
      <c r="O90" s="692">
        <f t="shared" si="2"/>
        <v>40</v>
      </c>
      <c r="P90" s="29">
        <f t="shared" si="6"/>
        <v>40</v>
      </c>
      <c r="Q90" s="74">
        <f t="shared" si="4"/>
        <v>0</v>
      </c>
      <c r="R90" s="28"/>
      <c r="S90" s="28"/>
      <c r="T90" s="28"/>
      <c r="U90" s="28"/>
      <c r="V90" s="28"/>
      <c r="W90" s="28"/>
      <c r="X90" s="28"/>
      <c r="Y90" s="28"/>
      <c r="Z90" s="28"/>
    </row>
    <row r="91" spans="1:26" ht="15.75" customHeight="1">
      <c r="A91" s="111">
        <v>81</v>
      </c>
      <c r="B91" s="366" t="s">
        <v>1152</v>
      </c>
      <c r="C91" s="656" t="s">
        <v>55</v>
      </c>
      <c r="D91" s="204"/>
      <c r="E91" s="367" t="s">
        <v>1151</v>
      </c>
      <c r="F91" s="161"/>
      <c r="G91" s="670">
        <v>12.64</v>
      </c>
      <c r="H91" s="88">
        <v>7</v>
      </c>
      <c r="I91" s="88">
        <v>25</v>
      </c>
      <c r="J91" s="40" t="s">
        <v>2698</v>
      </c>
      <c r="K91" s="41" t="s">
        <v>26</v>
      </c>
      <c r="L91" s="42" t="str">
        <f t="shared" si="0"/>
        <v>25g</v>
      </c>
      <c r="M91" s="658">
        <f t="shared" si="1"/>
        <v>175</v>
      </c>
      <c r="N91" s="659" t="str">
        <f t="shared" si="5"/>
        <v>175g</v>
      </c>
      <c r="O91" s="692">
        <f t="shared" si="2"/>
        <v>88.48</v>
      </c>
      <c r="P91" s="29">
        <f t="shared" si="6"/>
        <v>12.64</v>
      </c>
      <c r="Q91" s="74">
        <f t="shared" si="4"/>
        <v>0</v>
      </c>
      <c r="R91" s="28"/>
      <c r="S91" s="28"/>
      <c r="T91" s="28"/>
      <c r="U91" s="28"/>
      <c r="V91" s="28"/>
      <c r="W91" s="28"/>
      <c r="X91" s="28"/>
      <c r="Y91" s="28"/>
      <c r="Z91" s="28"/>
    </row>
    <row r="92" spans="1:26" ht="15.75" customHeight="1">
      <c r="A92" s="111">
        <v>82</v>
      </c>
      <c r="B92" s="366" t="s">
        <v>1152</v>
      </c>
      <c r="C92" s="656" t="s">
        <v>55</v>
      </c>
      <c r="D92" s="204"/>
      <c r="E92" s="367" t="s">
        <v>1153</v>
      </c>
      <c r="F92" s="161"/>
      <c r="G92" s="670">
        <v>12.64</v>
      </c>
      <c r="H92" s="88">
        <v>13</v>
      </c>
      <c r="I92" s="88">
        <v>25</v>
      </c>
      <c r="J92" s="40" t="s">
        <v>2698</v>
      </c>
      <c r="K92" s="41" t="s">
        <v>26</v>
      </c>
      <c r="L92" s="42" t="str">
        <f t="shared" si="0"/>
        <v>25g</v>
      </c>
      <c r="M92" s="658">
        <f t="shared" si="1"/>
        <v>325</v>
      </c>
      <c r="N92" s="659" t="str">
        <f t="shared" si="5"/>
        <v>325g</v>
      </c>
      <c r="O92" s="692">
        <f t="shared" si="2"/>
        <v>164.32</v>
      </c>
      <c r="P92" s="29">
        <f t="shared" si="6"/>
        <v>12.639999999999999</v>
      </c>
      <c r="Q92" s="74">
        <f t="shared" si="4"/>
        <v>0</v>
      </c>
      <c r="R92" s="28"/>
      <c r="S92" s="28"/>
      <c r="T92" s="28"/>
      <c r="U92" s="28"/>
      <c r="V92" s="28"/>
      <c r="W92" s="28"/>
      <c r="X92" s="28"/>
      <c r="Y92" s="28"/>
      <c r="Z92" s="28"/>
    </row>
    <row r="93" spans="1:26" ht="15.75" customHeight="1">
      <c r="A93" s="111">
        <v>83</v>
      </c>
      <c r="B93" s="366" t="s">
        <v>1150</v>
      </c>
      <c r="C93" s="656" t="s">
        <v>55</v>
      </c>
      <c r="D93" s="204"/>
      <c r="E93" s="367" t="s">
        <v>1151</v>
      </c>
      <c r="F93" s="161"/>
      <c r="G93" s="661">
        <v>12.64</v>
      </c>
      <c r="H93" s="257">
        <v>3</v>
      </c>
      <c r="I93" s="110">
        <v>25</v>
      </c>
      <c r="J93" s="121" t="s">
        <v>2698</v>
      </c>
      <c r="K93" s="41" t="s">
        <v>26</v>
      </c>
      <c r="L93" s="42" t="str">
        <f t="shared" si="0"/>
        <v>25g</v>
      </c>
      <c r="M93" s="658">
        <f t="shared" si="1"/>
        <v>75</v>
      </c>
      <c r="N93" s="659" t="str">
        <f t="shared" si="5"/>
        <v>75g</v>
      </c>
      <c r="O93" s="692">
        <f t="shared" si="2"/>
        <v>37.92</v>
      </c>
      <c r="P93" s="29">
        <f t="shared" si="6"/>
        <v>12.64</v>
      </c>
      <c r="Q93" s="74">
        <f t="shared" si="4"/>
        <v>0</v>
      </c>
      <c r="R93" s="28"/>
      <c r="S93" s="28"/>
      <c r="T93" s="28"/>
      <c r="U93" s="28"/>
      <c r="V93" s="28"/>
      <c r="W93" s="28"/>
      <c r="X93" s="28"/>
      <c r="Y93" s="28"/>
      <c r="Z93" s="28"/>
    </row>
    <row r="94" spans="1:26" ht="15.75" customHeight="1">
      <c r="A94" s="111">
        <v>84</v>
      </c>
      <c r="B94" s="366" t="s">
        <v>1072</v>
      </c>
      <c r="C94" s="656" t="s">
        <v>55</v>
      </c>
      <c r="D94" s="179"/>
      <c r="E94" s="367" t="s">
        <v>1073</v>
      </c>
      <c r="F94" s="161"/>
      <c r="G94" s="366">
        <v>10.8</v>
      </c>
      <c r="H94" s="88">
        <v>0.1</v>
      </c>
      <c r="I94" s="88">
        <v>10</v>
      </c>
      <c r="J94" s="40" t="s">
        <v>2698</v>
      </c>
      <c r="K94" s="41" t="s">
        <v>26</v>
      </c>
      <c r="L94" s="42" t="str">
        <f t="shared" si="0"/>
        <v>10g</v>
      </c>
      <c r="M94" s="658">
        <f t="shared" si="1"/>
        <v>1</v>
      </c>
      <c r="N94" s="659" t="str">
        <f t="shared" si="5"/>
        <v>1g</v>
      </c>
      <c r="O94" s="692">
        <f t="shared" si="2"/>
        <v>1.08</v>
      </c>
      <c r="P94" s="29">
        <f t="shared" si="6"/>
        <v>10.8</v>
      </c>
      <c r="Q94" s="74">
        <f t="shared" si="4"/>
        <v>0</v>
      </c>
      <c r="R94" s="28"/>
      <c r="S94" s="28"/>
      <c r="T94" s="28"/>
      <c r="U94" s="28"/>
      <c r="V94" s="28"/>
      <c r="W94" s="28"/>
      <c r="X94" s="28"/>
      <c r="Y94" s="28"/>
      <c r="Z94" s="28"/>
    </row>
    <row r="95" spans="1:26" ht="15.75" customHeight="1">
      <c r="A95" s="111">
        <v>85</v>
      </c>
      <c r="B95" s="366" t="s">
        <v>1289</v>
      </c>
      <c r="C95" s="656" t="s">
        <v>55</v>
      </c>
      <c r="D95" s="35"/>
      <c r="E95" s="367" t="s">
        <v>1288</v>
      </c>
      <c r="F95" s="161"/>
      <c r="G95" s="366">
        <v>19.2</v>
      </c>
      <c r="H95" s="88">
        <v>5.2600000000000001E-2</v>
      </c>
      <c r="I95" s="88">
        <v>19</v>
      </c>
      <c r="J95" s="40" t="s">
        <v>2698</v>
      </c>
      <c r="K95" s="41" t="s">
        <v>26</v>
      </c>
      <c r="L95" s="42" t="str">
        <f t="shared" si="0"/>
        <v>19g</v>
      </c>
      <c r="M95" s="658">
        <f t="shared" si="1"/>
        <v>0.99940000000000007</v>
      </c>
      <c r="N95" s="659" t="str">
        <f t="shared" si="5"/>
        <v>0.9994g</v>
      </c>
      <c r="O95" s="692">
        <f t="shared" si="2"/>
        <v>1.0099199999999999</v>
      </c>
      <c r="P95" s="29">
        <f t="shared" si="6"/>
        <v>19.2</v>
      </c>
      <c r="Q95" s="74">
        <f t="shared" si="4"/>
        <v>0</v>
      </c>
      <c r="R95" s="28"/>
      <c r="S95" s="28"/>
      <c r="T95" s="28"/>
      <c r="U95" s="28"/>
      <c r="V95" s="28"/>
      <c r="W95" s="28"/>
      <c r="X95" s="28"/>
      <c r="Y95" s="28"/>
      <c r="Z95" s="28"/>
    </row>
    <row r="96" spans="1:26" ht="15.75" customHeight="1">
      <c r="A96" s="111">
        <v>86</v>
      </c>
      <c r="B96" s="366" t="s">
        <v>1287</v>
      </c>
      <c r="C96" s="656" t="s">
        <v>55</v>
      </c>
      <c r="D96" s="35"/>
      <c r="E96" s="149" t="s">
        <v>1288</v>
      </c>
      <c r="F96" s="161"/>
      <c r="G96" s="670">
        <v>19.2</v>
      </c>
      <c r="H96" s="88">
        <v>0.105</v>
      </c>
      <c r="I96" s="88">
        <v>19</v>
      </c>
      <c r="J96" s="40" t="s">
        <v>2698</v>
      </c>
      <c r="K96" s="41" t="s">
        <v>26</v>
      </c>
      <c r="L96" s="42" t="str">
        <f t="shared" si="0"/>
        <v>19g</v>
      </c>
      <c r="M96" s="658">
        <f t="shared" si="1"/>
        <v>1.9949999999999999</v>
      </c>
      <c r="N96" s="659" t="str">
        <f t="shared" si="5"/>
        <v>1.995g</v>
      </c>
      <c r="O96" s="692">
        <f t="shared" si="2"/>
        <v>2.016</v>
      </c>
      <c r="P96" s="29">
        <f t="shared" si="6"/>
        <v>19.2</v>
      </c>
      <c r="Q96" s="74">
        <f t="shared" si="4"/>
        <v>0</v>
      </c>
      <c r="R96" s="28"/>
      <c r="S96" s="28"/>
      <c r="T96" s="28"/>
      <c r="U96" s="28"/>
      <c r="V96" s="28"/>
      <c r="W96" s="28"/>
      <c r="X96" s="28"/>
      <c r="Y96" s="28"/>
      <c r="Z96" s="28"/>
    </row>
    <row r="97" spans="1:26" ht="15.75" customHeight="1">
      <c r="A97" s="111">
        <v>87</v>
      </c>
      <c r="B97" s="366" t="s">
        <v>952</v>
      </c>
      <c r="C97" s="656" t="s">
        <v>55</v>
      </c>
      <c r="D97" s="35"/>
      <c r="E97" s="367" t="s">
        <v>75</v>
      </c>
      <c r="F97" s="161"/>
      <c r="G97" s="366">
        <v>28.7</v>
      </c>
      <c r="H97" s="88">
        <v>5.8099999999999999E-2</v>
      </c>
      <c r="I97" s="88">
        <v>360</v>
      </c>
      <c r="J97" s="40" t="s">
        <v>29</v>
      </c>
      <c r="K97" s="41" t="s">
        <v>26</v>
      </c>
      <c r="L97" s="42" t="str">
        <f t="shared" si="0"/>
        <v>360ml</v>
      </c>
      <c r="M97" s="658">
        <f t="shared" si="1"/>
        <v>20.916</v>
      </c>
      <c r="N97" s="659" t="str">
        <f t="shared" si="5"/>
        <v>20.916ml</v>
      </c>
      <c r="O97" s="692">
        <f t="shared" si="2"/>
        <v>1.66747</v>
      </c>
      <c r="P97" s="29">
        <f t="shared" si="6"/>
        <v>28.7</v>
      </c>
      <c r="Q97" s="74">
        <f t="shared" si="4"/>
        <v>0</v>
      </c>
      <c r="R97" s="28"/>
      <c r="S97" s="28"/>
      <c r="T97" s="28"/>
      <c r="U97" s="28"/>
      <c r="V97" s="28"/>
      <c r="W97" s="28"/>
      <c r="X97" s="28"/>
      <c r="Y97" s="28"/>
      <c r="Z97" s="28"/>
    </row>
    <row r="98" spans="1:26" ht="15.75" customHeight="1">
      <c r="A98" s="111">
        <v>88</v>
      </c>
      <c r="B98" s="366" t="s">
        <v>719</v>
      </c>
      <c r="C98" s="656" t="s">
        <v>55</v>
      </c>
      <c r="D98" s="35"/>
      <c r="E98" s="367" t="s">
        <v>718</v>
      </c>
      <c r="F98" s="161"/>
      <c r="G98" s="366">
        <v>41.6</v>
      </c>
      <c r="H98" s="88">
        <v>7.7600000000000002E-2</v>
      </c>
      <c r="I98" s="88">
        <v>374</v>
      </c>
      <c r="J98" s="40" t="s">
        <v>2698</v>
      </c>
      <c r="K98" s="41" t="s">
        <v>26</v>
      </c>
      <c r="L98" s="42" t="str">
        <f t="shared" si="0"/>
        <v>374g</v>
      </c>
      <c r="M98" s="658">
        <f t="shared" si="1"/>
        <v>29.022400000000001</v>
      </c>
      <c r="N98" s="659" t="str">
        <f t="shared" si="5"/>
        <v>29.0224g</v>
      </c>
      <c r="O98" s="692">
        <f t="shared" si="2"/>
        <v>3.2281600000000004</v>
      </c>
      <c r="P98" s="29">
        <f t="shared" si="6"/>
        <v>41.6</v>
      </c>
      <c r="Q98" s="74">
        <f t="shared" si="4"/>
        <v>0</v>
      </c>
      <c r="R98" s="28"/>
      <c r="S98" s="28"/>
      <c r="T98" s="28"/>
      <c r="U98" s="28"/>
      <c r="V98" s="28"/>
      <c r="W98" s="28"/>
      <c r="X98" s="28"/>
      <c r="Y98" s="28"/>
      <c r="Z98" s="28"/>
    </row>
    <row r="99" spans="1:26" ht="15.75" customHeight="1">
      <c r="A99" s="111">
        <v>89</v>
      </c>
      <c r="B99" s="366" t="s">
        <v>732</v>
      </c>
      <c r="C99" s="656" t="s">
        <v>55</v>
      </c>
      <c r="D99" s="35"/>
      <c r="E99" s="367" t="s">
        <v>733</v>
      </c>
      <c r="F99" s="161"/>
      <c r="G99" s="366">
        <v>59</v>
      </c>
      <c r="H99" s="88">
        <v>2.7000000000000001E-3</v>
      </c>
      <c r="I99" s="88">
        <v>374</v>
      </c>
      <c r="J99" s="40" t="s">
        <v>2698</v>
      </c>
      <c r="K99" s="41" t="s">
        <v>26</v>
      </c>
      <c r="L99" s="42" t="str">
        <f t="shared" si="0"/>
        <v>374g</v>
      </c>
      <c r="M99" s="658">
        <f t="shared" si="1"/>
        <v>1.0098</v>
      </c>
      <c r="N99" s="659" t="str">
        <f t="shared" si="5"/>
        <v>1.0098g</v>
      </c>
      <c r="O99" s="692">
        <f t="shared" si="2"/>
        <v>0.1593</v>
      </c>
      <c r="P99" s="29">
        <f t="shared" si="6"/>
        <v>58.999999999999993</v>
      </c>
      <c r="Q99" s="74">
        <f t="shared" si="4"/>
        <v>0</v>
      </c>
      <c r="R99" s="28"/>
      <c r="S99" s="28"/>
      <c r="T99" s="28"/>
      <c r="U99" s="28"/>
      <c r="V99" s="28"/>
      <c r="W99" s="28"/>
      <c r="X99" s="28"/>
      <c r="Y99" s="28"/>
      <c r="Z99" s="28"/>
    </row>
    <row r="100" spans="1:26" ht="15.75" customHeight="1">
      <c r="A100" s="111">
        <v>90</v>
      </c>
      <c r="B100" s="366" t="s">
        <v>1507</v>
      </c>
      <c r="C100" s="656" t="s">
        <v>55</v>
      </c>
      <c r="D100" s="9"/>
      <c r="E100" s="367" t="s">
        <v>1513</v>
      </c>
      <c r="F100" s="161"/>
      <c r="G100" s="670">
        <v>517.45000000000005</v>
      </c>
      <c r="H100" s="88">
        <v>1</v>
      </c>
      <c r="I100" s="88">
        <v>2</v>
      </c>
      <c r="J100" s="88" t="s">
        <v>33</v>
      </c>
      <c r="K100" s="41" t="s">
        <v>26</v>
      </c>
      <c r="L100" s="42" t="str">
        <f t="shared" si="0"/>
        <v>2kg</v>
      </c>
      <c r="M100" s="658">
        <f t="shared" si="1"/>
        <v>2</v>
      </c>
      <c r="N100" s="659" t="str">
        <f t="shared" si="5"/>
        <v>2kg</v>
      </c>
      <c r="O100" s="692">
        <f t="shared" si="2"/>
        <v>517.45000000000005</v>
      </c>
      <c r="P100" s="29">
        <f t="shared" si="6"/>
        <v>517.45000000000005</v>
      </c>
      <c r="Q100" s="74">
        <f t="shared" si="4"/>
        <v>0</v>
      </c>
      <c r="R100" s="28"/>
      <c r="S100" s="28"/>
      <c r="T100" s="28"/>
      <c r="U100" s="28"/>
      <c r="V100" s="28"/>
      <c r="W100" s="28"/>
      <c r="X100" s="28"/>
      <c r="Y100" s="28"/>
      <c r="Z100" s="28"/>
    </row>
    <row r="101" spans="1:26" ht="15.75" customHeight="1">
      <c r="A101" s="111">
        <v>91</v>
      </c>
      <c r="B101" s="366" t="s">
        <v>1872</v>
      </c>
      <c r="C101" s="656" t="s">
        <v>55</v>
      </c>
      <c r="D101" s="9"/>
      <c r="E101" s="367" t="s">
        <v>1873</v>
      </c>
      <c r="F101" s="161"/>
      <c r="G101" s="366">
        <v>180</v>
      </c>
      <c r="H101" s="88">
        <v>2</v>
      </c>
      <c r="I101" s="88">
        <v>1.8</v>
      </c>
      <c r="J101" s="40" t="s">
        <v>33</v>
      </c>
      <c r="K101" s="41" t="s">
        <v>26</v>
      </c>
      <c r="L101" s="42" t="str">
        <f t="shared" si="0"/>
        <v>1.8kg</v>
      </c>
      <c r="M101" s="658">
        <f t="shared" si="1"/>
        <v>3.6</v>
      </c>
      <c r="N101" s="659" t="str">
        <f t="shared" si="5"/>
        <v>3.6kg</v>
      </c>
      <c r="O101" s="692">
        <f t="shared" si="2"/>
        <v>360</v>
      </c>
      <c r="P101" s="29">
        <f t="shared" si="6"/>
        <v>180</v>
      </c>
      <c r="Q101" s="74">
        <f t="shared" si="4"/>
        <v>0</v>
      </c>
      <c r="R101" s="28"/>
      <c r="S101" s="232"/>
      <c r="T101" s="28"/>
      <c r="U101" s="28"/>
      <c r="V101" s="28"/>
      <c r="W101" s="28"/>
      <c r="X101" s="28"/>
      <c r="Y101" s="28"/>
      <c r="Z101" s="28"/>
    </row>
    <row r="102" spans="1:26" ht="15.75" customHeight="1">
      <c r="A102" s="111">
        <v>92</v>
      </c>
      <c r="B102" s="366" t="s">
        <v>1106</v>
      </c>
      <c r="C102" s="656" t="s">
        <v>55</v>
      </c>
      <c r="D102" s="9"/>
      <c r="E102" s="367" t="s">
        <v>1108</v>
      </c>
      <c r="F102" s="161"/>
      <c r="G102" s="366">
        <v>46</v>
      </c>
      <c r="H102" s="88">
        <v>1</v>
      </c>
      <c r="I102" s="88">
        <v>500</v>
      </c>
      <c r="J102" s="40" t="s">
        <v>2698</v>
      </c>
      <c r="K102" s="41" t="s">
        <v>26</v>
      </c>
      <c r="L102" s="42" t="str">
        <f t="shared" si="0"/>
        <v>500g</v>
      </c>
      <c r="M102" s="658">
        <f t="shared" si="1"/>
        <v>500</v>
      </c>
      <c r="N102" s="659" t="str">
        <f t="shared" si="5"/>
        <v>500g</v>
      </c>
      <c r="O102" s="692">
        <f t="shared" si="2"/>
        <v>46</v>
      </c>
      <c r="P102" s="29">
        <f t="shared" si="6"/>
        <v>46</v>
      </c>
      <c r="Q102" s="74">
        <f t="shared" si="4"/>
        <v>0</v>
      </c>
      <c r="R102" s="28"/>
      <c r="S102" s="28"/>
      <c r="T102" s="28"/>
      <c r="U102" s="28"/>
      <c r="V102" s="28"/>
      <c r="W102" s="28"/>
      <c r="X102" s="28"/>
      <c r="Y102" s="28"/>
      <c r="Z102" s="28"/>
    </row>
    <row r="103" spans="1:26" ht="15.75" customHeight="1">
      <c r="A103" s="111">
        <v>93</v>
      </c>
      <c r="B103" s="366" t="s">
        <v>1296</v>
      </c>
      <c r="C103" s="656" t="s">
        <v>55</v>
      </c>
      <c r="D103" s="9"/>
      <c r="E103" s="367" t="s">
        <v>1297</v>
      </c>
      <c r="F103" s="161"/>
      <c r="G103" s="366">
        <v>84.1</v>
      </c>
      <c r="H103" s="88">
        <v>2</v>
      </c>
      <c r="I103" s="669">
        <v>340</v>
      </c>
      <c r="J103" s="88" t="s">
        <v>2698</v>
      </c>
      <c r="K103" s="41" t="s">
        <v>26</v>
      </c>
      <c r="L103" s="42" t="str">
        <f t="shared" si="0"/>
        <v>340g</v>
      </c>
      <c r="M103" s="658">
        <f t="shared" si="1"/>
        <v>680</v>
      </c>
      <c r="N103" s="659" t="str">
        <f t="shared" si="5"/>
        <v>680g</v>
      </c>
      <c r="O103" s="692">
        <f t="shared" si="2"/>
        <v>168.2</v>
      </c>
      <c r="P103" s="29">
        <f t="shared" si="6"/>
        <v>84.1</v>
      </c>
      <c r="Q103" s="74">
        <f t="shared" si="4"/>
        <v>0</v>
      </c>
      <c r="R103" s="28"/>
      <c r="S103" s="28"/>
      <c r="T103" s="28"/>
      <c r="U103" s="28"/>
      <c r="V103" s="28"/>
      <c r="W103" s="28"/>
      <c r="X103" s="28"/>
      <c r="Y103" s="28"/>
      <c r="Z103" s="28"/>
    </row>
    <row r="104" spans="1:26" ht="15.75" customHeight="1">
      <c r="A104" s="111">
        <v>94</v>
      </c>
      <c r="B104" s="366" t="s">
        <v>1926</v>
      </c>
      <c r="C104" s="656" t="s">
        <v>55</v>
      </c>
      <c r="D104" s="9"/>
      <c r="E104" s="367" t="s">
        <v>336</v>
      </c>
      <c r="F104" s="161"/>
      <c r="G104" s="366">
        <v>160</v>
      </c>
      <c r="H104" s="88">
        <v>1</v>
      </c>
      <c r="I104" s="88">
        <v>1</v>
      </c>
      <c r="J104" s="40" t="s">
        <v>484</v>
      </c>
      <c r="K104" s="41" t="s">
        <v>26</v>
      </c>
      <c r="L104" s="42" t="str">
        <f t="shared" si="0"/>
        <v>1l</v>
      </c>
      <c r="M104" s="658">
        <f t="shared" si="1"/>
        <v>1</v>
      </c>
      <c r="N104" s="659" t="str">
        <f t="shared" si="5"/>
        <v>1l</v>
      </c>
      <c r="O104" s="692">
        <f t="shared" si="2"/>
        <v>160</v>
      </c>
      <c r="P104" s="29">
        <f t="shared" si="6"/>
        <v>160</v>
      </c>
      <c r="Q104" s="74">
        <f t="shared" si="4"/>
        <v>0</v>
      </c>
      <c r="R104" s="28"/>
      <c r="S104" s="28"/>
      <c r="T104" s="28"/>
      <c r="U104" s="28"/>
      <c r="V104" s="28"/>
      <c r="W104" s="28"/>
      <c r="X104" s="28"/>
      <c r="Y104" s="28"/>
      <c r="Z104" s="28"/>
    </row>
    <row r="105" spans="1:26" ht="15.75" customHeight="1">
      <c r="A105" s="111">
        <v>95</v>
      </c>
      <c r="B105" s="366" t="s">
        <v>2128</v>
      </c>
      <c r="C105" s="656" t="s">
        <v>55</v>
      </c>
      <c r="D105" s="9"/>
      <c r="E105" s="367" t="s">
        <v>336</v>
      </c>
      <c r="F105" s="161"/>
      <c r="G105" s="366">
        <v>100</v>
      </c>
      <c r="H105" s="88">
        <v>0.5</v>
      </c>
      <c r="I105" s="88">
        <v>1</v>
      </c>
      <c r="J105" s="40" t="s">
        <v>33</v>
      </c>
      <c r="K105" s="41" t="s">
        <v>26</v>
      </c>
      <c r="L105" s="42" t="str">
        <f t="shared" si="0"/>
        <v>1kg</v>
      </c>
      <c r="M105" s="658">
        <f t="shared" si="1"/>
        <v>0.5</v>
      </c>
      <c r="N105" s="659" t="str">
        <f t="shared" si="5"/>
        <v>0.5kg</v>
      </c>
      <c r="O105" s="692">
        <f t="shared" si="2"/>
        <v>50</v>
      </c>
      <c r="P105" s="29">
        <f t="shared" si="6"/>
        <v>100</v>
      </c>
      <c r="Q105" s="74">
        <f t="shared" si="4"/>
        <v>0</v>
      </c>
      <c r="R105" s="28"/>
      <c r="S105" s="28"/>
      <c r="T105" s="28"/>
      <c r="U105" s="28"/>
      <c r="V105" s="28"/>
      <c r="W105" s="28"/>
      <c r="X105" s="28"/>
      <c r="Y105" s="28"/>
      <c r="Z105" s="28"/>
    </row>
    <row r="106" spans="1:26" ht="15.75" customHeight="1">
      <c r="A106" s="111">
        <v>96</v>
      </c>
      <c r="B106" s="366" t="s">
        <v>2110</v>
      </c>
      <c r="C106" s="656" t="s">
        <v>55</v>
      </c>
      <c r="D106" s="9"/>
      <c r="E106" s="367" t="s">
        <v>2111</v>
      </c>
      <c r="F106" s="161"/>
      <c r="G106" s="366">
        <v>152.5</v>
      </c>
      <c r="H106" s="88">
        <v>0.47619</v>
      </c>
      <c r="I106" s="88">
        <v>210</v>
      </c>
      <c r="J106" s="40" t="s">
        <v>29</v>
      </c>
      <c r="K106" s="41" t="s">
        <v>26</v>
      </c>
      <c r="L106" s="42" t="str">
        <f t="shared" si="0"/>
        <v>210ml</v>
      </c>
      <c r="M106" s="658">
        <f t="shared" si="1"/>
        <v>99.999899999999997</v>
      </c>
      <c r="N106" s="659" t="str">
        <f t="shared" si="5"/>
        <v>99.9999ml</v>
      </c>
      <c r="O106" s="692">
        <f t="shared" si="2"/>
        <v>72.618975000000006</v>
      </c>
      <c r="P106" s="29">
        <f t="shared" si="6"/>
        <v>152.5</v>
      </c>
      <c r="Q106" s="74">
        <f t="shared" si="4"/>
        <v>0</v>
      </c>
      <c r="R106" s="28"/>
      <c r="S106" s="28"/>
      <c r="T106" s="28"/>
      <c r="U106" s="28"/>
      <c r="V106" s="28"/>
      <c r="W106" s="28"/>
      <c r="X106" s="28"/>
      <c r="Y106" s="28"/>
      <c r="Z106" s="28"/>
    </row>
    <row r="107" spans="1:26" ht="15.75" customHeight="1">
      <c r="A107" s="111">
        <v>97</v>
      </c>
      <c r="B107" s="366" t="s">
        <v>1865</v>
      </c>
      <c r="C107" s="656" t="s">
        <v>55</v>
      </c>
      <c r="D107" s="9"/>
      <c r="E107" s="116" t="s">
        <v>1866</v>
      </c>
      <c r="F107" s="161"/>
      <c r="G107" s="675">
        <v>265</v>
      </c>
      <c r="H107" s="88">
        <v>0.46256000000000003</v>
      </c>
      <c r="I107" s="88">
        <v>227</v>
      </c>
      <c r="J107" s="40" t="s">
        <v>2698</v>
      </c>
      <c r="K107" s="41" t="s">
        <v>26</v>
      </c>
      <c r="L107" s="42" t="str">
        <f t="shared" si="0"/>
        <v>227g</v>
      </c>
      <c r="M107" s="658">
        <f t="shared" si="1"/>
        <v>105.00112</v>
      </c>
      <c r="N107" s="659" t="str">
        <f t="shared" si="5"/>
        <v>105.00112g</v>
      </c>
      <c r="O107" s="692">
        <f t="shared" si="2"/>
        <v>122.5784</v>
      </c>
      <c r="P107" s="29">
        <f t="shared" si="6"/>
        <v>265</v>
      </c>
      <c r="Q107" s="74">
        <f t="shared" si="4"/>
        <v>0</v>
      </c>
      <c r="R107" s="28"/>
      <c r="S107" s="28"/>
      <c r="T107" s="28"/>
      <c r="U107" s="28"/>
      <c r="V107" s="28"/>
      <c r="W107" s="28"/>
      <c r="X107" s="28"/>
      <c r="Y107" s="28"/>
      <c r="Z107" s="28"/>
    </row>
    <row r="108" spans="1:26" ht="15.75" customHeight="1">
      <c r="A108" s="111">
        <v>98</v>
      </c>
      <c r="B108" s="48" t="s">
        <v>1529</v>
      </c>
      <c r="C108" s="656" t="s">
        <v>55</v>
      </c>
      <c r="D108" s="35"/>
      <c r="E108" s="50" t="s">
        <v>84</v>
      </c>
      <c r="F108" s="161"/>
      <c r="G108" s="670">
        <v>428</v>
      </c>
      <c r="H108" s="88">
        <v>1.71427</v>
      </c>
      <c r="I108" s="88">
        <v>3.5</v>
      </c>
      <c r="J108" s="40" t="s">
        <v>484</v>
      </c>
      <c r="K108" s="41" t="s">
        <v>26</v>
      </c>
      <c r="L108" s="42" t="str">
        <f t="shared" si="0"/>
        <v>3.5l</v>
      </c>
      <c r="M108" s="658">
        <f t="shared" si="1"/>
        <v>5.9999450000000003</v>
      </c>
      <c r="N108" s="659" t="str">
        <f t="shared" si="5"/>
        <v>5.999945l</v>
      </c>
      <c r="O108" s="692">
        <f t="shared" si="2"/>
        <v>733.70755999999994</v>
      </c>
      <c r="P108" s="29">
        <f t="shared" si="6"/>
        <v>428</v>
      </c>
      <c r="Q108" s="74">
        <f t="shared" si="4"/>
        <v>0</v>
      </c>
      <c r="R108" s="28"/>
      <c r="S108" s="28"/>
      <c r="T108" s="28"/>
      <c r="U108" s="28"/>
      <c r="V108" s="28"/>
      <c r="W108" s="28"/>
      <c r="X108" s="28"/>
      <c r="Y108" s="28"/>
      <c r="Z108" s="28"/>
    </row>
    <row r="109" spans="1:26" ht="15.75" customHeight="1">
      <c r="A109" s="111">
        <v>99</v>
      </c>
      <c r="B109" s="366" t="s">
        <v>2293</v>
      </c>
      <c r="C109" s="656" t="s">
        <v>55</v>
      </c>
      <c r="D109" s="35"/>
      <c r="E109" s="367" t="s">
        <v>2294</v>
      </c>
      <c r="F109" s="161"/>
      <c r="G109" s="670">
        <v>80</v>
      </c>
      <c r="H109" s="88">
        <v>4</v>
      </c>
      <c r="I109" s="88">
        <v>900</v>
      </c>
      <c r="J109" s="40" t="s">
        <v>2698</v>
      </c>
      <c r="K109" s="41" t="s">
        <v>26</v>
      </c>
      <c r="L109" s="42" t="str">
        <f t="shared" si="0"/>
        <v>900g</v>
      </c>
      <c r="M109" s="658">
        <f t="shared" si="1"/>
        <v>3600</v>
      </c>
      <c r="N109" s="659" t="str">
        <f t="shared" si="5"/>
        <v>3600g</v>
      </c>
      <c r="O109" s="692">
        <f t="shared" si="2"/>
        <v>320</v>
      </c>
      <c r="P109" s="29">
        <f t="shared" si="6"/>
        <v>80</v>
      </c>
      <c r="Q109" s="74">
        <f t="shared" si="4"/>
        <v>0</v>
      </c>
      <c r="R109" s="28"/>
      <c r="S109" s="28"/>
      <c r="T109" s="28"/>
      <c r="U109" s="28"/>
      <c r="V109" s="28"/>
      <c r="W109" s="28"/>
      <c r="X109" s="28"/>
      <c r="Y109" s="28"/>
      <c r="Z109" s="28"/>
    </row>
    <row r="110" spans="1:26" ht="15.75" customHeight="1">
      <c r="A110" s="111">
        <v>100</v>
      </c>
      <c r="B110" s="366" t="s">
        <v>459</v>
      </c>
      <c r="C110" s="656" t="s">
        <v>55</v>
      </c>
      <c r="D110" s="35"/>
      <c r="E110" s="367" t="s">
        <v>458</v>
      </c>
      <c r="F110" s="161"/>
      <c r="G110" s="366">
        <v>90.73</v>
      </c>
      <c r="H110" s="88">
        <v>30</v>
      </c>
      <c r="I110" s="40">
        <v>500</v>
      </c>
      <c r="J110" s="40" t="s">
        <v>2698</v>
      </c>
      <c r="K110" s="41" t="s">
        <v>26</v>
      </c>
      <c r="L110" s="42" t="str">
        <f t="shared" si="0"/>
        <v>500g</v>
      </c>
      <c r="M110" s="658">
        <f t="shared" si="1"/>
        <v>15000</v>
      </c>
      <c r="N110" s="659" t="str">
        <f t="shared" si="5"/>
        <v>15000g</v>
      </c>
      <c r="O110" s="692">
        <f t="shared" si="2"/>
        <v>2721.9</v>
      </c>
      <c r="P110" s="29">
        <f t="shared" si="6"/>
        <v>90.73</v>
      </c>
      <c r="Q110" s="74">
        <f t="shared" si="4"/>
        <v>0</v>
      </c>
      <c r="R110" s="28"/>
      <c r="S110" s="28"/>
      <c r="T110" s="28"/>
      <c r="U110" s="28"/>
      <c r="V110" s="28"/>
      <c r="W110" s="28"/>
      <c r="X110" s="28"/>
      <c r="Y110" s="28"/>
      <c r="Z110" s="28"/>
    </row>
    <row r="111" spans="1:26" ht="15.75" customHeight="1">
      <c r="A111" s="111">
        <v>101</v>
      </c>
      <c r="B111" s="366" t="s">
        <v>1449</v>
      </c>
      <c r="C111" s="656" t="s">
        <v>55</v>
      </c>
      <c r="D111" s="35"/>
      <c r="E111" s="367" t="s">
        <v>1450</v>
      </c>
      <c r="F111" s="161"/>
      <c r="G111" s="366">
        <v>380</v>
      </c>
      <c r="H111" s="88">
        <v>5</v>
      </c>
      <c r="I111" s="86">
        <v>5</v>
      </c>
      <c r="J111" s="40" t="s">
        <v>33</v>
      </c>
      <c r="K111" s="41" t="s">
        <v>26</v>
      </c>
      <c r="L111" s="42" t="str">
        <f t="shared" si="0"/>
        <v>5kg</v>
      </c>
      <c r="M111" s="658">
        <f t="shared" si="1"/>
        <v>25</v>
      </c>
      <c r="N111" s="659" t="str">
        <f t="shared" si="5"/>
        <v>25kg</v>
      </c>
      <c r="O111" s="692">
        <f t="shared" si="2"/>
        <v>1900</v>
      </c>
      <c r="P111" s="29">
        <f t="shared" si="6"/>
        <v>380</v>
      </c>
      <c r="Q111" s="74">
        <f t="shared" si="4"/>
        <v>0</v>
      </c>
      <c r="R111" s="28"/>
      <c r="S111" s="28"/>
      <c r="T111" s="28"/>
      <c r="U111" s="28"/>
      <c r="V111" s="28"/>
      <c r="W111" s="28"/>
      <c r="X111" s="28"/>
      <c r="Y111" s="28"/>
      <c r="Z111" s="28"/>
    </row>
    <row r="112" spans="1:26" ht="15.75" customHeight="1">
      <c r="A112" s="111">
        <v>102</v>
      </c>
      <c r="B112" s="366" t="s">
        <v>1645</v>
      </c>
      <c r="C112" s="656" t="s">
        <v>55</v>
      </c>
      <c r="D112" s="35"/>
      <c r="E112" s="367" t="s">
        <v>1646</v>
      </c>
      <c r="F112" s="161"/>
      <c r="G112" s="366">
        <v>23.6</v>
      </c>
      <c r="H112" s="88">
        <v>8</v>
      </c>
      <c r="I112" s="88">
        <v>100</v>
      </c>
      <c r="J112" s="40" t="s">
        <v>2698</v>
      </c>
      <c r="K112" s="41" t="s">
        <v>26</v>
      </c>
      <c r="L112" s="42" t="str">
        <f t="shared" si="0"/>
        <v>100g</v>
      </c>
      <c r="M112" s="658">
        <f t="shared" si="1"/>
        <v>800</v>
      </c>
      <c r="N112" s="659" t="str">
        <f t="shared" si="5"/>
        <v>800g</v>
      </c>
      <c r="O112" s="692">
        <f t="shared" si="2"/>
        <v>188.8</v>
      </c>
      <c r="P112" s="29">
        <f t="shared" si="6"/>
        <v>23.6</v>
      </c>
      <c r="Q112" s="74">
        <f t="shared" si="4"/>
        <v>0</v>
      </c>
      <c r="R112" s="28"/>
      <c r="S112" s="28"/>
      <c r="T112" s="28"/>
      <c r="U112" s="28"/>
      <c r="V112" s="28"/>
      <c r="W112" s="28"/>
      <c r="X112" s="28"/>
      <c r="Y112" s="28"/>
      <c r="Z112" s="28"/>
    </row>
    <row r="113" spans="1:26" ht="15.75" customHeight="1">
      <c r="A113" s="111">
        <v>103</v>
      </c>
      <c r="B113" s="366" t="s">
        <v>2259</v>
      </c>
      <c r="C113" s="656" t="s">
        <v>55</v>
      </c>
      <c r="D113" s="35"/>
      <c r="E113" s="367" t="s">
        <v>2261</v>
      </c>
      <c r="F113" s="161"/>
      <c r="G113" s="366">
        <v>250</v>
      </c>
      <c r="H113" s="88">
        <v>0.39</v>
      </c>
      <c r="I113" s="88">
        <v>1</v>
      </c>
      <c r="J113" s="40" t="s">
        <v>33</v>
      </c>
      <c r="K113" s="41" t="s">
        <v>26</v>
      </c>
      <c r="L113" s="42" t="str">
        <f t="shared" si="0"/>
        <v>1kg</v>
      </c>
      <c r="M113" s="658">
        <f t="shared" si="1"/>
        <v>0.39</v>
      </c>
      <c r="N113" s="659" t="str">
        <f t="shared" si="5"/>
        <v>0.39kg</v>
      </c>
      <c r="O113" s="692">
        <f t="shared" si="2"/>
        <v>97.5</v>
      </c>
      <c r="P113" s="29">
        <f t="shared" si="6"/>
        <v>250</v>
      </c>
      <c r="Q113" s="74">
        <f t="shared" si="4"/>
        <v>0</v>
      </c>
      <c r="R113" s="28"/>
      <c r="S113" s="28"/>
      <c r="T113" s="28"/>
      <c r="U113" s="28"/>
      <c r="V113" s="28"/>
      <c r="W113" s="28"/>
      <c r="X113" s="28"/>
      <c r="Y113" s="28"/>
      <c r="Z113" s="28"/>
    </row>
    <row r="114" spans="1:26" ht="15.75" customHeight="1">
      <c r="A114" s="111">
        <v>104</v>
      </c>
      <c r="B114" s="366" t="s">
        <v>261</v>
      </c>
      <c r="C114" s="656" t="s">
        <v>55</v>
      </c>
      <c r="D114" s="35"/>
      <c r="E114" s="367" t="s">
        <v>262</v>
      </c>
      <c r="F114" s="156"/>
      <c r="G114" s="366">
        <v>41.9</v>
      </c>
      <c r="H114" s="88">
        <v>4</v>
      </c>
      <c r="I114" s="88">
        <v>500</v>
      </c>
      <c r="J114" s="40" t="s">
        <v>2698</v>
      </c>
      <c r="K114" s="41" t="s">
        <v>26</v>
      </c>
      <c r="L114" s="42" t="str">
        <f t="shared" si="0"/>
        <v>500g</v>
      </c>
      <c r="M114" s="658">
        <f t="shared" si="1"/>
        <v>2000</v>
      </c>
      <c r="N114" s="659" t="str">
        <f t="shared" si="5"/>
        <v>2000g</v>
      </c>
      <c r="O114" s="692">
        <f t="shared" si="2"/>
        <v>167.6</v>
      </c>
      <c r="P114" s="29">
        <f t="shared" si="6"/>
        <v>41.9</v>
      </c>
      <c r="Q114" s="74">
        <f t="shared" si="4"/>
        <v>0</v>
      </c>
      <c r="R114" s="28"/>
      <c r="S114" s="28"/>
      <c r="T114" s="28"/>
      <c r="U114" s="28"/>
      <c r="V114" s="28"/>
      <c r="W114" s="28"/>
      <c r="X114" s="28"/>
      <c r="Y114" s="28"/>
      <c r="Z114" s="28"/>
    </row>
    <row r="115" spans="1:26" ht="15.75" customHeight="1">
      <c r="A115" s="111">
        <v>105</v>
      </c>
      <c r="B115" s="366" t="s">
        <v>1804</v>
      </c>
      <c r="C115" s="656" t="s">
        <v>55</v>
      </c>
      <c r="D115" s="35"/>
      <c r="E115" s="367" t="s">
        <v>262</v>
      </c>
      <c r="F115" s="156"/>
      <c r="G115" s="686">
        <v>42.2</v>
      </c>
      <c r="H115" s="88">
        <v>11.9163</v>
      </c>
      <c r="I115" s="88">
        <v>454</v>
      </c>
      <c r="J115" s="88" t="s">
        <v>2698</v>
      </c>
      <c r="K115" s="41" t="s">
        <v>26</v>
      </c>
      <c r="L115" s="42" t="str">
        <f t="shared" si="0"/>
        <v>454g</v>
      </c>
      <c r="M115" s="658">
        <f t="shared" si="1"/>
        <v>5410.0001999999995</v>
      </c>
      <c r="N115" s="659" t="str">
        <f t="shared" si="5"/>
        <v>5410.0002g</v>
      </c>
      <c r="O115" s="692">
        <f t="shared" si="2"/>
        <v>502.86786000000001</v>
      </c>
      <c r="P115" s="29">
        <f t="shared" si="6"/>
        <v>42.2</v>
      </c>
      <c r="Q115" s="74">
        <f t="shared" si="4"/>
        <v>0</v>
      </c>
      <c r="R115" s="28"/>
      <c r="S115" s="28"/>
      <c r="T115" s="28"/>
      <c r="U115" s="28"/>
      <c r="V115" s="28"/>
      <c r="W115" s="28"/>
      <c r="X115" s="28"/>
      <c r="Y115" s="28"/>
      <c r="Z115" s="28"/>
    </row>
    <row r="116" spans="1:26" ht="15.75" customHeight="1">
      <c r="A116" s="111">
        <v>106</v>
      </c>
      <c r="B116" s="366" t="s">
        <v>1348</v>
      </c>
      <c r="C116" s="656" t="s">
        <v>55</v>
      </c>
      <c r="D116" s="35"/>
      <c r="E116" s="367" t="s">
        <v>1349</v>
      </c>
      <c r="F116" s="156"/>
      <c r="G116" s="670">
        <v>117.5</v>
      </c>
      <c r="H116" s="88">
        <v>0.66</v>
      </c>
      <c r="I116" s="88">
        <v>500</v>
      </c>
      <c r="J116" s="88" t="s">
        <v>2698</v>
      </c>
      <c r="K116" s="41" t="s">
        <v>26</v>
      </c>
      <c r="L116" s="42" t="str">
        <f t="shared" si="0"/>
        <v>500g</v>
      </c>
      <c r="M116" s="658">
        <f t="shared" si="1"/>
        <v>330</v>
      </c>
      <c r="N116" s="659" t="str">
        <f t="shared" si="5"/>
        <v>330g</v>
      </c>
      <c r="O116" s="692">
        <f t="shared" si="2"/>
        <v>77.55</v>
      </c>
      <c r="P116" s="29">
        <f t="shared" si="6"/>
        <v>117.49999999999999</v>
      </c>
      <c r="Q116" s="74">
        <f t="shared" si="4"/>
        <v>0</v>
      </c>
      <c r="R116" s="28"/>
      <c r="S116" s="28"/>
      <c r="T116" s="28"/>
      <c r="U116" s="28"/>
      <c r="V116" s="28"/>
      <c r="W116" s="28"/>
      <c r="X116" s="28"/>
      <c r="Y116" s="28"/>
      <c r="Z116" s="28"/>
    </row>
    <row r="117" spans="1:26" ht="15.75" customHeight="1">
      <c r="A117" s="111">
        <v>107</v>
      </c>
      <c r="B117" s="366" t="s">
        <v>1401</v>
      </c>
      <c r="C117" s="656" t="s">
        <v>55</v>
      </c>
      <c r="D117" s="35"/>
      <c r="E117" s="287" t="s">
        <v>336</v>
      </c>
      <c r="F117" s="156"/>
      <c r="G117" s="675">
        <v>50</v>
      </c>
      <c r="H117" s="88">
        <v>2.6</v>
      </c>
      <c r="I117" s="40">
        <v>500</v>
      </c>
      <c r="J117" s="40" t="s">
        <v>2698</v>
      </c>
      <c r="K117" s="41" t="s">
        <v>26</v>
      </c>
      <c r="L117" s="42" t="str">
        <f t="shared" si="0"/>
        <v>500g</v>
      </c>
      <c r="M117" s="658">
        <f t="shared" si="1"/>
        <v>1300</v>
      </c>
      <c r="N117" s="659" t="str">
        <f t="shared" si="5"/>
        <v>1300g</v>
      </c>
      <c r="O117" s="692">
        <f t="shared" si="2"/>
        <v>130</v>
      </c>
      <c r="P117" s="29">
        <f t="shared" si="6"/>
        <v>50</v>
      </c>
      <c r="Q117" s="74">
        <f t="shared" si="4"/>
        <v>0</v>
      </c>
      <c r="R117" s="28"/>
      <c r="S117" s="28"/>
      <c r="T117" s="28"/>
      <c r="U117" s="28"/>
      <c r="V117" s="28"/>
      <c r="W117" s="28"/>
      <c r="X117" s="28"/>
      <c r="Y117" s="28"/>
      <c r="Z117" s="28"/>
    </row>
    <row r="118" spans="1:26" ht="15.75" customHeight="1">
      <c r="A118" s="111">
        <v>108</v>
      </c>
      <c r="B118" s="366" t="s">
        <v>2589</v>
      </c>
      <c r="C118" s="656" t="s">
        <v>55</v>
      </c>
      <c r="D118" s="35"/>
      <c r="E118" s="116"/>
      <c r="F118" s="156"/>
      <c r="G118" s="366">
        <v>27</v>
      </c>
      <c r="H118" s="88">
        <v>4.6399999999999997</v>
      </c>
      <c r="I118" s="88">
        <v>25</v>
      </c>
      <c r="J118" s="121" t="s">
        <v>2739</v>
      </c>
      <c r="K118" s="41" t="s">
        <v>26</v>
      </c>
      <c r="L118" s="42" t="str">
        <f t="shared" si="0"/>
        <v>25pcs</v>
      </c>
      <c r="M118" s="658">
        <f t="shared" si="1"/>
        <v>115.99999999999999</v>
      </c>
      <c r="N118" s="659" t="str">
        <f t="shared" si="5"/>
        <v>116pcs</v>
      </c>
      <c r="O118" s="692">
        <f t="shared" si="2"/>
        <v>125.27999999999999</v>
      </c>
      <c r="P118" s="29">
        <f t="shared" si="6"/>
        <v>27</v>
      </c>
      <c r="Q118" s="74">
        <f t="shared" si="4"/>
        <v>0</v>
      </c>
      <c r="R118" s="28"/>
      <c r="S118" s="28"/>
      <c r="T118" s="28"/>
      <c r="U118" s="28"/>
      <c r="V118" s="28"/>
      <c r="W118" s="28"/>
      <c r="X118" s="28"/>
      <c r="Y118" s="28"/>
      <c r="Z118" s="28"/>
    </row>
    <row r="119" spans="1:26" ht="15.75" customHeight="1">
      <c r="A119" s="111">
        <v>109</v>
      </c>
      <c r="B119" s="366" t="s">
        <v>2579</v>
      </c>
      <c r="C119" s="656" t="s">
        <v>55</v>
      </c>
      <c r="D119" s="35"/>
      <c r="E119" s="116"/>
      <c r="F119" s="156"/>
      <c r="G119" s="366">
        <v>27</v>
      </c>
      <c r="H119" s="88">
        <v>0.44</v>
      </c>
      <c r="I119" s="40">
        <v>25</v>
      </c>
      <c r="J119" s="40" t="s">
        <v>2739</v>
      </c>
      <c r="K119" s="41" t="s">
        <v>26</v>
      </c>
      <c r="L119" s="42" t="str">
        <f t="shared" si="0"/>
        <v>25pcs</v>
      </c>
      <c r="M119" s="658">
        <f t="shared" si="1"/>
        <v>11</v>
      </c>
      <c r="N119" s="659" t="str">
        <f t="shared" si="5"/>
        <v>11pcs</v>
      </c>
      <c r="O119" s="692">
        <f t="shared" si="2"/>
        <v>11.88</v>
      </c>
      <c r="P119" s="29">
        <f t="shared" si="6"/>
        <v>27</v>
      </c>
      <c r="Q119" s="74">
        <f t="shared" si="4"/>
        <v>0</v>
      </c>
      <c r="R119" s="28"/>
      <c r="S119" s="28"/>
      <c r="T119" s="28"/>
      <c r="U119" s="28"/>
      <c r="V119" s="28"/>
      <c r="W119" s="28"/>
      <c r="X119" s="28"/>
      <c r="Y119" s="28"/>
      <c r="Z119" s="28"/>
    </row>
    <row r="120" spans="1:26" ht="15.75" customHeight="1">
      <c r="A120" s="111">
        <v>110</v>
      </c>
      <c r="B120" s="366" t="s">
        <v>2586</v>
      </c>
      <c r="C120" s="656" t="s">
        <v>55</v>
      </c>
      <c r="D120" s="35"/>
      <c r="E120" s="116"/>
      <c r="F120" s="156"/>
      <c r="G120" s="366">
        <v>27</v>
      </c>
      <c r="H120" s="88">
        <v>1</v>
      </c>
      <c r="I120" s="88">
        <v>25</v>
      </c>
      <c r="J120" s="121" t="s">
        <v>2739</v>
      </c>
      <c r="K120" s="41" t="s">
        <v>26</v>
      </c>
      <c r="L120" s="42" t="str">
        <f t="shared" si="0"/>
        <v>25pcs</v>
      </c>
      <c r="M120" s="658">
        <f t="shared" si="1"/>
        <v>25</v>
      </c>
      <c r="N120" s="659" t="str">
        <f t="shared" si="5"/>
        <v>25pcs</v>
      </c>
      <c r="O120" s="692">
        <f t="shared" si="2"/>
        <v>27</v>
      </c>
      <c r="P120" s="29">
        <f t="shared" si="6"/>
        <v>27</v>
      </c>
      <c r="Q120" s="74">
        <f t="shared" si="4"/>
        <v>0</v>
      </c>
      <c r="R120" s="28"/>
      <c r="S120" s="28"/>
      <c r="T120" s="28"/>
      <c r="U120" s="28"/>
      <c r="V120" s="28"/>
      <c r="W120" s="28"/>
      <c r="X120" s="28"/>
      <c r="Y120" s="28"/>
      <c r="Z120" s="28"/>
    </row>
    <row r="121" spans="1:26" ht="15.75" customHeight="1">
      <c r="A121" s="111">
        <v>111</v>
      </c>
      <c r="B121" s="366" t="s">
        <v>2585</v>
      </c>
      <c r="C121" s="656" t="s">
        <v>55</v>
      </c>
      <c r="D121" s="179"/>
      <c r="E121" s="50"/>
      <c r="F121" s="156"/>
      <c r="G121" s="366">
        <v>50</v>
      </c>
      <c r="H121" s="88">
        <v>1.64</v>
      </c>
      <c r="I121" s="88">
        <v>100</v>
      </c>
      <c r="J121" s="121" t="s">
        <v>2739</v>
      </c>
      <c r="K121" s="41" t="s">
        <v>26</v>
      </c>
      <c r="L121" s="42" t="str">
        <f t="shared" si="0"/>
        <v>100pcs</v>
      </c>
      <c r="M121" s="658">
        <f t="shared" si="1"/>
        <v>164</v>
      </c>
      <c r="N121" s="659" t="str">
        <f t="shared" si="5"/>
        <v>164pcs</v>
      </c>
      <c r="O121" s="692">
        <f t="shared" si="2"/>
        <v>82</v>
      </c>
      <c r="P121" s="29">
        <f t="shared" si="6"/>
        <v>50</v>
      </c>
      <c r="Q121" s="74">
        <f t="shared" si="4"/>
        <v>0</v>
      </c>
      <c r="R121" s="28"/>
      <c r="S121" s="28"/>
      <c r="T121" s="28"/>
      <c r="U121" s="28"/>
      <c r="V121" s="28"/>
      <c r="W121" s="28"/>
      <c r="X121" s="28"/>
      <c r="Y121" s="28"/>
      <c r="Z121" s="28"/>
    </row>
    <row r="122" spans="1:26" ht="15.75" customHeight="1">
      <c r="A122" s="111">
        <v>112</v>
      </c>
      <c r="B122" s="366" t="s">
        <v>650</v>
      </c>
      <c r="C122" s="656" t="s">
        <v>55</v>
      </c>
      <c r="D122" s="179"/>
      <c r="E122" s="116"/>
      <c r="F122" s="156"/>
      <c r="G122" s="366">
        <v>50</v>
      </c>
      <c r="H122" s="88">
        <v>9</v>
      </c>
      <c r="I122" s="88">
        <v>100</v>
      </c>
      <c r="J122" s="121" t="s">
        <v>2739</v>
      </c>
      <c r="K122" s="41" t="s">
        <v>26</v>
      </c>
      <c r="L122" s="42" t="str">
        <f t="shared" si="0"/>
        <v>100pcs</v>
      </c>
      <c r="M122" s="658">
        <f t="shared" si="1"/>
        <v>900</v>
      </c>
      <c r="N122" s="659" t="str">
        <f t="shared" si="5"/>
        <v>900pcs</v>
      </c>
      <c r="O122" s="692">
        <f t="shared" si="2"/>
        <v>450</v>
      </c>
      <c r="P122" s="29">
        <f t="shared" si="6"/>
        <v>50</v>
      </c>
      <c r="Q122" s="74">
        <f t="shared" si="4"/>
        <v>0</v>
      </c>
      <c r="R122" s="28"/>
      <c r="S122" s="28"/>
      <c r="T122" s="28"/>
      <c r="U122" s="28"/>
      <c r="V122" s="28"/>
      <c r="W122" s="28"/>
      <c r="X122" s="28"/>
      <c r="Y122" s="28"/>
      <c r="Z122" s="28"/>
    </row>
    <row r="123" spans="1:26" ht="15.75" customHeight="1">
      <c r="A123" s="111">
        <v>113</v>
      </c>
      <c r="B123" s="366" t="s">
        <v>1937</v>
      </c>
      <c r="C123" s="656" t="s">
        <v>55</v>
      </c>
      <c r="D123" s="35"/>
      <c r="E123" s="116"/>
      <c r="F123" s="156"/>
      <c r="G123" s="366">
        <v>120</v>
      </c>
      <c r="H123" s="88">
        <v>0.125</v>
      </c>
      <c r="I123" s="88">
        <v>200</v>
      </c>
      <c r="J123" s="121" t="s">
        <v>2739</v>
      </c>
      <c r="K123" s="41" t="s">
        <v>26</v>
      </c>
      <c r="L123" s="42" t="str">
        <f t="shared" si="0"/>
        <v>200pcs</v>
      </c>
      <c r="M123" s="658">
        <f t="shared" si="1"/>
        <v>25</v>
      </c>
      <c r="N123" s="659" t="str">
        <f t="shared" si="5"/>
        <v>25pcs</v>
      </c>
      <c r="O123" s="692">
        <f t="shared" si="2"/>
        <v>15</v>
      </c>
      <c r="P123" s="29">
        <f t="shared" si="6"/>
        <v>120</v>
      </c>
      <c r="Q123" s="74">
        <f t="shared" si="4"/>
        <v>0</v>
      </c>
      <c r="R123" s="28"/>
      <c r="S123" s="28"/>
      <c r="T123" s="28"/>
      <c r="U123" s="28"/>
      <c r="V123" s="28"/>
      <c r="W123" s="28"/>
      <c r="X123" s="28"/>
      <c r="Y123" s="28"/>
      <c r="Z123" s="28"/>
    </row>
    <row r="124" spans="1:26" ht="15.75" customHeight="1">
      <c r="A124" s="111">
        <v>114</v>
      </c>
      <c r="B124" s="366" t="s">
        <v>206</v>
      </c>
      <c r="C124" s="656" t="s">
        <v>55</v>
      </c>
      <c r="D124" s="35"/>
      <c r="E124" s="367" t="s">
        <v>207</v>
      </c>
      <c r="F124" s="156"/>
      <c r="G124" s="366">
        <v>25.56</v>
      </c>
      <c r="H124" s="88">
        <v>9</v>
      </c>
      <c r="I124" s="88">
        <v>100</v>
      </c>
      <c r="J124" s="121" t="s">
        <v>2739</v>
      </c>
      <c r="K124" s="41" t="s">
        <v>26</v>
      </c>
      <c r="L124" s="42" t="str">
        <f t="shared" si="0"/>
        <v>100pcs</v>
      </c>
      <c r="M124" s="658">
        <f t="shared" si="1"/>
        <v>900</v>
      </c>
      <c r="N124" s="659" t="str">
        <f t="shared" si="5"/>
        <v>900pcs</v>
      </c>
      <c r="O124" s="692">
        <f t="shared" si="2"/>
        <v>230.04</v>
      </c>
      <c r="P124" s="29">
        <f t="shared" si="6"/>
        <v>25.56</v>
      </c>
      <c r="Q124" s="74">
        <f t="shared" si="4"/>
        <v>0</v>
      </c>
      <c r="R124" s="28"/>
      <c r="S124" s="28"/>
      <c r="T124" s="28"/>
      <c r="U124" s="28"/>
      <c r="V124" s="28"/>
      <c r="W124" s="28"/>
      <c r="X124" s="28"/>
      <c r="Y124" s="28"/>
      <c r="Z124" s="28"/>
    </row>
    <row r="125" spans="1:26" ht="15.75" customHeight="1">
      <c r="A125" s="111">
        <v>115</v>
      </c>
      <c r="B125" s="366" t="s">
        <v>211</v>
      </c>
      <c r="C125" s="656" t="s">
        <v>55</v>
      </c>
      <c r="D125" s="35"/>
      <c r="E125" s="367"/>
      <c r="F125" s="156"/>
      <c r="G125" s="366">
        <v>22.27</v>
      </c>
      <c r="H125" s="88">
        <v>0.85</v>
      </c>
      <c r="I125" s="88">
        <v>100</v>
      </c>
      <c r="J125" s="88" t="s">
        <v>2739</v>
      </c>
      <c r="K125" s="41" t="s">
        <v>26</v>
      </c>
      <c r="L125" s="42" t="str">
        <f t="shared" si="0"/>
        <v>100pcs</v>
      </c>
      <c r="M125" s="658">
        <f t="shared" si="1"/>
        <v>85</v>
      </c>
      <c r="N125" s="659" t="str">
        <f t="shared" si="5"/>
        <v>85pcs</v>
      </c>
      <c r="O125" s="692">
        <f t="shared" si="2"/>
        <v>18.929500000000001</v>
      </c>
      <c r="P125" s="29">
        <f t="shared" si="6"/>
        <v>22.270000000000003</v>
      </c>
      <c r="Q125" s="74">
        <f t="shared" si="4"/>
        <v>0</v>
      </c>
      <c r="R125" s="28"/>
      <c r="S125" s="28"/>
      <c r="T125" s="28"/>
      <c r="U125" s="28"/>
      <c r="V125" s="28"/>
      <c r="W125" s="28"/>
      <c r="X125" s="28"/>
      <c r="Y125" s="28"/>
      <c r="Z125" s="28"/>
    </row>
    <row r="126" spans="1:26" ht="15.75" customHeight="1">
      <c r="A126" s="111">
        <v>116</v>
      </c>
      <c r="B126" s="366" t="s">
        <v>2223</v>
      </c>
      <c r="C126" s="656" t="s">
        <v>55</v>
      </c>
      <c r="D126" s="35"/>
      <c r="E126" s="50"/>
      <c r="F126" s="156"/>
      <c r="G126" s="366">
        <v>4</v>
      </c>
      <c r="H126" s="696">
        <v>183</v>
      </c>
      <c r="I126" s="687">
        <v>1</v>
      </c>
      <c r="J126" s="677" t="s">
        <v>2738</v>
      </c>
      <c r="K126" s="41" t="s">
        <v>26</v>
      </c>
      <c r="L126" s="42" t="str">
        <f t="shared" si="0"/>
        <v>1pc</v>
      </c>
      <c r="M126" s="658">
        <f t="shared" si="1"/>
        <v>183</v>
      </c>
      <c r="N126" s="659" t="str">
        <f t="shared" si="5"/>
        <v>183pc</v>
      </c>
      <c r="O126" s="692">
        <f t="shared" si="2"/>
        <v>732</v>
      </c>
      <c r="P126" s="29">
        <f t="shared" si="6"/>
        <v>4</v>
      </c>
      <c r="Q126" s="74">
        <f t="shared" si="4"/>
        <v>0</v>
      </c>
      <c r="R126" s="28"/>
      <c r="S126" s="28"/>
      <c r="T126" s="28"/>
      <c r="U126" s="28"/>
      <c r="V126" s="28"/>
      <c r="W126" s="28"/>
      <c r="X126" s="28"/>
      <c r="Y126" s="28"/>
      <c r="Z126" s="28"/>
    </row>
    <row r="127" spans="1:26" ht="15.75" customHeight="1">
      <c r="A127" s="111">
        <v>117</v>
      </c>
      <c r="B127" s="366" t="s">
        <v>2522</v>
      </c>
      <c r="C127" s="656" t="s">
        <v>55</v>
      </c>
      <c r="D127" s="561"/>
      <c r="E127" s="50"/>
      <c r="F127" s="156"/>
      <c r="G127" s="366">
        <v>5</v>
      </c>
      <c r="H127" s="121">
        <v>183</v>
      </c>
      <c r="I127" s="121">
        <v>1</v>
      </c>
      <c r="J127" s="121" t="s">
        <v>2738</v>
      </c>
      <c r="K127" s="41" t="s">
        <v>26</v>
      </c>
      <c r="L127" s="42" t="str">
        <f t="shared" si="0"/>
        <v>1pc</v>
      </c>
      <c r="M127" s="658">
        <f t="shared" si="1"/>
        <v>183</v>
      </c>
      <c r="N127" s="659" t="str">
        <f t="shared" si="5"/>
        <v>183pc</v>
      </c>
      <c r="O127" s="692">
        <f t="shared" si="2"/>
        <v>915</v>
      </c>
      <c r="P127" s="29">
        <f t="shared" si="6"/>
        <v>5</v>
      </c>
      <c r="Q127" s="74">
        <f t="shared" si="4"/>
        <v>0</v>
      </c>
      <c r="R127" s="28"/>
      <c r="S127" s="28"/>
      <c r="T127" s="28"/>
      <c r="U127" s="28"/>
      <c r="V127" s="28"/>
      <c r="W127" s="28"/>
      <c r="X127" s="28"/>
      <c r="Y127" s="28"/>
      <c r="Z127" s="28"/>
    </row>
    <row r="128" spans="1:26" ht="15.75" customHeight="1">
      <c r="A128" s="111">
        <v>118</v>
      </c>
      <c r="B128" s="366" t="s">
        <v>2414</v>
      </c>
      <c r="C128" s="656" t="s">
        <v>55</v>
      </c>
      <c r="D128" s="9"/>
      <c r="E128" s="50"/>
      <c r="F128" s="156"/>
      <c r="G128" s="366">
        <v>6</v>
      </c>
      <c r="H128" s="121">
        <v>20</v>
      </c>
      <c r="I128" s="121">
        <v>1</v>
      </c>
      <c r="J128" s="121" t="s">
        <v>2738</v>
      </c>
      <c r="K128" s="41" t="s">
        <v>26</v>
      </c>
      <c r="L128" s="42" t="str">
        <f t="shared" si="0"/>
        <v>1pc</v>
      </c>
      <c r="M128" s="658">
        <f t="shared" si="1"/>
        <v>20</v>
      </c>
      <c r="N128" s="659" t="str">
        <f t="shared" si="5"/>
        <v>20pc</v>
      </c>
      <c r="O128" s="692">
        <f t="shared" si="2"/>
        <v>120</v>
      </c>
      <c r="P128" s="29">
        <f t="shared" si="6"/>
        <v>6</v>
      </c>
      <c r="Q128" s="74">
        <f t="shared" si="4"/>
        <v>0</v>
      </c>
      <c r="R128" s="28"/>
      <c r="S128" s="28"/>
      <c r="T128" s="28"/>
      <c r="U128" s="28"/>
      <c r="V128" s="28"/>
      <c r="W128" s="28"/>
      <c r="X128" s="28"/>
      <c r="Y128" s="28"/>
      <c r="Z128" s="28"/>
    </row>
    <row r="129" spans="1:26" ht="15.75" customHeight="1">
      <c r="A129" s="111">
        <v>119</v>
      </c>
      <c r="B129" s="366" t="s">
        <v>2740</v>
      </c>
      <c r="C129" s="656" t="s">
        <v>55</v>
      </c>
      <c r="D129" s="9"/>
      <c r="E129" s="50"/>
      <c r="F129" s="156"/>
      <c r="G129" s="366">
        <v>10</v>
      </c>
      <c r="H129" s="121">
        <v>200</v>
      </c>
      <c r="I129" s="121">
        <v>1</v>
      </c>
      <c r="J129" s="121" t="s">
        <v>2738</v>
      </c>
      <c r="K129" s="41" t="s">
        <v>26</v>
      </c>
      <c r="L129" s="42" t="str">
        <f t="shared" si="0"/>
        <v>1pc</v>
      </c>
      <c r="M129" s="658">
        <f t="shared" si="1"/>
        <v>200</v>
      </c>
      <c r="N129" s="659" t="str">
        <f t="shared" si="5"/>
        <v>200pc</v>
      </c>
      <c r="O129" s="692">
        <f t="shared" si="2"/>
        <v>2000</v>
      </c>
      <c r="P129" s="29">
        <f t="shared" si="6"/>
        <v>10</v>
      </c>
      <c r="Q129" s="74">
        <f t="shared" si="4"/>
        <v>0</v>
      </c>
      <c r="R129" s="28"/>
      <c r="S129" s="28"/>
      <c r="T129" s="28"/>
      <c r="U129" s="28"/>
      <c r="V129" s="28"/>
      <c r="W129" s="28"/>
      <c r="X129" s="28"/>
      <c r="Y129" s="28"/>
      <c r="Z129" s="28"/>
    </row>
    <row r="130" spans="1:26" ht="15.75" customHeight="1">
      <c r="A130" s="111">
        <v>120</v>
      </c>
      <c r="B130" s="366" t="s">
        <v>254</v>
      </c>
      <c r="C130" s="656" t="s">
        <v>55</v>
      </c>
      <c r="D130" s="35"/>
      <c r="E130" s="50"/>
      <c r="F130" s="156"/>
      <c r="G130" s="366">
        <v>7</v>
      </c>
      <c r="H130" s="121">
        <v>8</v>
      </c>
      <c r="I130" s="121">
        <v>1</v>
      </c>
      <c r="J130" s="121" t="s">
        <v>2738</v>
      </c>
      <c r="K130" s="41" t="s">
        <v>26</v>
      </c>
      <c r="L130" s="42" t="str">
        <f t="shared" si="0"/>
        <v>1pc</v>
      </c>
      <c r="M130" s="658">
        <f t="shared" si="1"/>
        <v>8</v>
      </c>
      <c r="N130" s="659" t="str">
        <f t="shared" si="5"/>
        <v>8pc</v>
      </c>
      <c r="O130" s="692">
        <f t="shared" si="2"/>
        <v>56</v>
      </c>
      <c r="P130" s="29">
        <f t="shared" si="6"/>
        <v>7</v>
      </c>
      <c r="Q130" s="74">
        <f t="shared" si="4"/>
        <v>0</v>
      </c>
      <c r="R130" s="28"/>
      <c r="S130" s="28"/>
      <c r="T130" s="28"/>
      <c r="U130" s="28"/>
      <c r="V130" s="28"/>
      <c r="W130" s="28"/>
      <c r="X130" s="28"/>
      <c r="Y130" s="28"/>
      <c r="Z130" s="28"/>
    </row>
    <row r="131" spans="1:26" ht="15.75" customHeight="1">
      <c r="A131" s="111">
        <v>121</v>
      </c>
      <c r="B131" s="366" t="s">
        <v>1858</v>
      </c>
      <c r="C131" s="656" t="s">
        <v>55</v>
      </c>
      <c r="D131" s="35"/>
      <c r="E131" s="149"/>
      <c r="F131" s="156"/>
      <c r="G131" s="366">
        <v>1.1599999999999999</v>
      </c>
      <c r="H131" s="88">
        <v>250</v>
      </c>
      <c r="I131" s="121">
        <v>1</v>
      </c>
      <c r="J131" s="121" t="s">
        <v>2738</v>
      </c>
      <c r="K131" s="41" t="s">
        <v>26</v>
      </c>
      <c r="L131" s="42" t="str">
        <f t="shared" si="0"/>
        <v>1pc</v>
      </c>
      <c r="M131" s="658">
        <f t="shared" si="1"/>
        <v>250</v>
      </c>
      <c r="N131" s="659" t="str">
        <f t="shared" si="5"/>
        <v>250pc</v>
      </c>
      <c r="O131" s="692">
        <f t="shared" si="2"/>
        <v>290</v>
      </c>
      <c r="P131" s="29">
        <f t="shared" si="6"/>
        <v>1.1599999999999999</v>
      </c>
      <c r="Q131" s="74">
        <f t="shared" si="4"/>
        <v>0</v>
      </c>
      <c r="R131" s="28"/>
      <c r="S131" s="28"/>
      <c r="T131" s="28"/>
      <c r="U131" s="28"/>
      <c r="V131" s="28"/>
      <c r="W131" s="28"/>
      <c r="X131" s="28"/>
      <c r="Y131" s="28"/>
      <c r="Z131" s="28"/>
    </row>
    <row r="132" spans="1:26" ht="15.75" customHeight="1">
      <c r="A132" s="111">
        <v>122</v>
      </c>
      <c r="B132" s="366" t="s">
        <v>1604</v>
      </c>
      <c r="C132" s="656" t="s">
        <v>55</v>
      </c>
      <c r="D132" s="35"/>
      <c r="E132" s="367" t="s">
        <v>207</v>
      </c>
      <c r="F132" s="156"/>
      <c r="G132" s="366">
        <v>7</v>
      </c>
      <c r="H132" s="88">
        <v>10</v>
      </c>
      <c r="I132" s="121">
        <v>1</v>
      </c>
      <c r="J132" s="121" t="s">
        <v>2738</v>
      </c>
      <c r="K132" s="41" t="s">
        <v>26</v>
      </c>
      <c r="L132" s="42" t="str">
        <f t="shared" si="0"/>
        <v>1pc</v>
      </c>
      <c r="M132" s="658">
        <f t="shared" si="1"/>
        <v>10</v>
      </c>
      <c r="N132" s="659" t="str">
        <f t="shared" si="5"/>
        <v>10pc</v>
      </c>
      <c r="O132" s="692">
        <f t="shared" si="2"/>
        <v>70</v>
      </c>
      <c r="P132" s="29">
        <f t="shared" si="6"/>
        <v>7</v>
      </c>
      <c r="Q132" s="74">
        <f t="shared" si="4"/>
        <v>0</v>
      </c>
      <c r="R132" s="28"/>
      <c r="S132" s="28"/>
      <c r="T132" s="28"/>
      <c r="U132" s="28"/>
      <c r="V132" s="28"/>
      <c r="W132" s="28"/>
      <c r="X132" s="28"/>
      <c r="Y132" s="28"/>
      <c r="Z132" s="28"/>
    </row>
    <row r="133" spans="1:26" ht="15.75" customHeight="1">
      <c r="A133" s="111">
        <v>123</v>
      </c>
      <c r="B133" s="366" t="s">
        <v>1605</v>
      </c>
      <c r="C133" s="656" t="s">
        <v>55</v>
      </c>
      <c r="D133" s="35"/>
      <c r="E133" s="367" t="s">
        <v>207</v>
      </c>
      <c r="F133" s="156"/>
      <c r="G133" s="366">
        <v>10</v>
      </c>
      <c r="H133" s="88">
        <v>5</v>
      </c>
      <c r="I133" s="121">
        <v>1</v>
      </c>
      <c r="J133" s="121" t="s">
        <v>2738</v>
      </c>
      <c r="K133" s="41" t="s">
        <v>26</v>
      </c>
      <c r="L133" s="42" t="str">
        <f t="shared" si="0"/>
        <v>1pc</v>
      </c>
      <c r="M133" s="658">
        <f t="shared" si="1"/>
        <v>5</v>
      </c>
      <c r="N133" s="659" t="str">
        <f t="shared" si="5"/>
        <v>5pc</v>
      </c>
      <c r="O133" s="692">
        <f t="shared" si="2"/>
        <v>50</v>
      </c>
      <c r="P133" s="29">
        <f t="shared" si="6"/>
        <v>10</v>
      </c>
      <c r="Q133" s="74">
        <f t="shared" si="4"/>
        <v>0</v>
      </c>
      <c r="R133" s="28"/>
      <c r="S133" s="28"/>
      <c r="T133" s="28"/>
      <c r="U133" s="28"/>
      <c r="V133" s="28"/>
      <c r="W133" s="28"/>
      <c r="X133" s="28"/>
      <c r="Y133" s="28"/>
      <c r="Z133" s="28"/>
    </row>
    <row r="134" spans="1:26" ht="15.75" customHeight="1">
      <c r="A134" s="111">
        <v>124</v>
      </c>
      <c r="B134" s="366" t="s">
        <v>2291</v>
      </c>
      <c r="C134" s="656" t="s">
        <v>55</v>
      </c>
      <c r="D134" s="35"/>
      <c r="E134" s="367"/>
      <c r="F134" s="156"/>
      <c r="G134" s="366">
        <v>4</v>
      </c>
      <c r="H134" s="88">
        <v>28</v>
      </c>
      <c r="I134" s="121">
        <v>1</v>
      </c>
      <c r="J134" s="121" t="s">
        <v>2738</v>
      </c>
      <c r="K134" s="41" t="s">
        <v>26</v>
      </c>
      <c r="L134" s="42" t="str">
        <f t="shared" si="0"/>
        <v>1pc</v>
      </c>
      <c r="M134" s="658">
        <f t="shared" si="1"/>
        <v>28</v>
      </c>
      <c r="N134" s="659" t="str">
        <f t="shared" si="5"/>
        <v>28pc</v>
      </c>
      <c r="O134" s="692">
        <f t="shared" si="2"/>
        <v>112</v>
      </c>
      <c r="P134" s="29">
        <f t="shared" si="6"/>
        <v>4</v>
      </c>
      <c r="Q134" s="74">
        <f t="shared" si="4"/>
        <v>0</v>
      </c>
      <c r="R134" s="28"/>
      <c r="S134" s="28"/>
      <c r="T134" s="28"/>
      <c r="U134" s="28"/>
      <c r="V134" s="28"/>
      <c r="W134" s="28"/>
      <c r="X134" s="28"/>
      <c r="Y134" s="28"/>
      <c r="Z134" s="28"/>
    </row>
    <row r="135" spans="1:26" ht="15.75" customHeight="1">
      <c r="A135" s="111">
        <v>125</v>
      </c>
      <c r="B135" s="366" t="s">
        <v>2384</v>
      </c>
      <c r="C135" s="656" t="s">
        <v>55</v>
      </c>
      <c r="D135" s="9"/>
      <c r="E135" s="367" t="s">
        <v>2385</v>
      </c>
      <c r="F135" s="156"/>
      <c r="G135" s="366">
        <v>90</v>
      </c>
      <c r="H135" s="121">
        <v>1</v>
      </c>
      <c r="I135" s="121">
        <v>1</v>
      </c>
      <c r="J135" s="121" t="s">
        <v>2738</v>
      </c>
      <c r="K135" s="41" t="s">
        <v>26</v>
      </c>
      <c r="L135" s="42" t="str">
        <f t="shared" si="0"/>
        <v>1pc</v>
      </c>
      <c r="M135" s="658">
        <f t="shared" si="1"/>
        <v>1</v>
      </c>
      <c r="N135" s="659" t="str">
        <f t="shared" si="5"/>
        <v>1pc</v>
      </c>
      <c r="O135" s="692">
        <f t="shared" si="2"/>
        <v>90</v>
      </c>
      <c r="P135" s="29">
        <f t="shared" si="6"/>
        <v>90</v>
      </c>
      <c r="Q135" s="74">
        <f t="shared" si="4"/>
        <v>0</v>
      </c>
      <c r="R135" s="28"/>
      <c r="S135" s="28"/>
      <c r="T135" s="28"/>
      <c r="U135" s="28"/>
      <c r="V135" s="28"/>
      <c r="W135" s="28"/>
      <c r="X135" s="28"/>
      <c r="Y135" s="28"/>
      <c r="Z135" s="28"/>
    </row>
    <row r="136" spans="1:26" ht="15.75" customHeight="1">
      <c r="A136" s="111">
        <v>126</v>
      </c>
      <c r="B136" s="366" t="s">
        <v>2178</v>
      </c>
      <c r="C136" s="656" t="s">
        <v>55</v>
      </c>
      <c r="D136" s="9"/>
      <c r="E136" s="50"/>
      <c r="F136" s="156"/>
      <c r="G136" s="366">
        <v>2</v>
      </c>
      <c r="H136" s="121">
        <v>41</v>
      </c>
      <c r="I136" s="121">
        <v>1</v>
      </c>
      <c r="J136" s="121" t="s">
        <v>2738</v>
      </c>
      <c r="K136" s="41" t="s">
        <v>26</v>
      </c>
      <c r="L136" s="42" t="str">
        <f t="shared" si="0"/>
        <v>1pc</v>
      </c>
      <c r="M136" s="658">
        <f t="shared" si="1"/>
        <v>41</v>
      </c>
      <c r="N136" s="659" t="str">
        <f t="shared" si="5"/>
        <v>41pc</v>
      </c>
      <c r="O136" s="692">
        <f t="shared" si="2"/>
        <v>82</v>
      </c>
      <c r="P136" s="29">
        <f t="shared" si="6"/>
        <v>2</v>
      </c>
      <c r="Q136" s="74">
        <f t="shared" si="4"/>
        <v>0</v>
      </c>
      <c r="R136" s="28"/>
      <c r="S136" s="28"/>
      <c r="T136" s="28"/>
      <c r="U136" s="28"/>
      <c r="V136" s="28"/>
      <c r="W136" s="28"/>
      <c r="X136" s="28"/>
      <c r="Y136" s="28"/>
      <c r="Z136" s="28"/>
    </row>
    <row r="137" spans="1:26" ht="15.75" customHeight="1">
      <c r="A137" s="111">
        <v>127</v>
      </c>
      <c r="B137" s="366" t="s">
        <v>2177</v>
      </c>
      <c r="C137" s="656" t="s">
        <v>55</v>
      </c>
      <c r="D137" s="9"/>
      <c r="E137" s="50"/>
      <c r="F137" s="156"/>
      <c r="G137" s="657">
        <v>1</v>
      </c>
      <c r="H137" s="121">
        <v>69</v>
      </c>
      <c r="I137" s="121">
        <v>1</v>
      </c>
      <c r="J137" s="121" t="s">
        <v>2738</v>
      </c>
      <c r="K137" s="41" t="s">
        <v>26</v>
      </c>
      <c r="L137" s="42" t="str">
        <f t="shared" si="0"/>
        <v>1pc</v>
      </c>
      <c r="M137" s="658">
        <f t="shared" si="1"/>
        <v>69</v>
      </c>
      <c r="N137" s="659" t="str">
        <f t="shared" si="5"/>
        <v>69pc</v>
      </c>
      <c r="O137" s="692">
        <f t="shared" si="2"/>
        <v>69</v>
      </c>
      <c r="P137" s="29">
        <f t="shared" si="6"/>
        <v>1</v>
      </c>
      <c r="Q137" s="74">
        <f t="shared" si="4"/>
        <v>0</v>
      </c>
      <c r="R137" s="28"/>
      <c r="S137" s="28"/>
      <c r="T137" s="28"/>
      <c r="U137" s="28"/>
      <c r="V137" s="28"/>
      <c r="W137" s="28"/>
      <c r="X137" s="28"/>
      <c r="Y137" s="28"/>
      <c r="Z137" s="28"/>
    </row>
    <row r="138" spans="1:26" ht="15.75" customHeight="1">
      <c r="A138" s="111">
        <v>128</v>
      </c>
      <c r="B138" s="366" t="s">
        <v>1853</v>
      </c>
      <c r="C138" s="656" t="s">
        <v>55</v>
      </c>
      <c r="D138" s="9"/>
      <c r="E138" s="50"/>
      <c r="F138" s="156"/>
      <c r="G138" s="366">
        <v>1.89</v>
      </c>
      <c r="H138" s="121">
        <v>53</v>
      </c>
      <c r="I138" s="121">
        <v>1</v>
      </c>
      <c r="J138" s="121" t="s">
        <v>2738</v>
      </c>
      <c r="K138" s="41" t="s">
        <v>26</v>
      </c>
      <c r="L138" s="42" t="str">
        <f t="shared" si="0"/>
        <v>1pc</v>
      </c>
      <c r="M138" s="658">
        <f t="shared" si="1"/>
        <v>53</v>
      </c>
      <c r="N138" s="659" t="str">
        <f t="shared" si="5"/>
        <v>53pc</v>
      </c>
      <c r="O138" s="692">
        <f t="shared" si="2"/>
        <v>100.17</v>
      </c>
      <c r="P138" s="29">
        <f t="shared" si="6"/>
        <v>1.8900000000000001</v>
      </c>
      <c r="Q138" s="74">
        <f t="shared" si="4"/>
        <v>0</v>
      </c>
      <c r="R138" s="28"/>
      <c r="S138" s="28"/>
      <c r="T138" s="28"/>
      <c r="U138" s="28"/>
      <c r="V138" s="28"/>
      <c r="W138" s="28"/>
      <c r="X138" s="28"/>
      <c r="Y138" s="28"/>
      <c r="Z138" s="28"/>
    </row>
    <row r="139" spans="1:26" ht="15.75" customHeight="1">
      <c r="A139" s="111">
        <v>129</v>
      </c>
      <c r="B139" s="366" t="s">
        <v>1121</v>
      </c>
      <c r="C139" s="656" t="s">
        <v>55</v>
      </c>
      <c r="D139" s="9"/>
      <c r="E139" s="149"/>
      <c r="F139" s="156"/>
      <c r="G139" s="366">
        <v>1</v>
      </c>
      <c r="H139" s="88">
        <v>9</v>
      </c>
      <c r="I139" s="121">
        <v>1</v>
      </c>
      <c r="J139" s="88" t="s">
        <v>2738</v>
      </c>
      <c r="K139" s="41" t="s">
        <v>26</v>
      </c>
      <c r="L139" s="42" t="str">
        <f t="shared" si="0"/>
        <v>1pc</v>
      </c>
      <c r="M139" s="658">
        <f t="shared" si="1"/>
        <v>9</v>
      </c>
      <c r="N139" s="659" t="str">
        <f t="shared" si="5"/>
        <v>9pc</v>
      </c>
      <c r="O139" s="692">
        <f t="shared" si="2"/>
        <v>9</v>
      </c>
      <c r="P139" s="29">
        <f t="shared" si="6"/>
        <v>1</v>
      </c>
      <c r="Q139" s="74">
        <f t="shared" si="4"/>
        <v>0</v>
      </c>
      <c r="R139" s="28"/>
      <c r="S139" s="28"/>
      <c r="T139" s="28"/>
      <c r="U139" s="28"/>
      <c r="V139" s="28"/>
      <c r="W139" s="28"/>
      <c r="X139" s="28"/>
      <c r="Y139" s="28"/>
      <c r="Z139" s="28"/>
    </row>
    <row r="140" spans="1:26" ht="15.75" customHeight="1">
      <c r="A140" s="111">
        <v>130</v>
      </c>
      <c r="B140" s="366" t="s">
        <v>2741</v>
      </c>
      <c r="C140" s="656" t="s">
        <v>55</v>
      </c>
      <c r="D140" s="9"/>
      <c r="E140" s="149"/>
      <c r="F140" s="156"/>
      <c r="G140" s="366">
        <v>2.2400000000000002</v>
      </c>
      <c r="H140" s="88">
        <v>20</v>
      </c>
      <c r="I140" s="121">
        <v>1</v>
      </c>
      <c r="J140" s="88" t="s">
        <v>2738</v>
      </c>
      <c r="K140" s="41" t="s">
        <v>26</v>
      </c>
      <c r="L140" s="42" t="str">
        <f t="shared" si="0"/>
        <v>1pc</v>
      </c>
      <c r="M140" s="658">
        <f t="shared" si="1"/>
        <v>20</v>
      </c>
      <c r="N140" s="659" t="str">
        <f t="shared" si="5"/>
        <v>20pc</v>
      </c>
      <c r="O140" s="692">
        <f t="shared" si="2"/>
        <v>44.800000000000004</v>
      </c>
      <c r="P140" s="29">
        <f t="shared" si="6"/>
        <v>2.2400000000000002</v>
      </c>
      <c r="Q140" s="74">
        <f t="shared" si="4"/>
        <v>0</v>
      </c>
      <c r="R140" s="28"/>
      <c r="S140" s="28"/>
      <c r="T140" s="28"/>
      <c r="U140" s="28"/>
      <c r="V140" s="28"/>
      <c r="W140" s="28"/>
      <c r="X140" s="28"/>
      <c r="Y140" s="28"/>
      <c r="Z140" s="28"/>
    </row>
    <row r="141" spans="1:26" ht="15.75" customHeight="1">
      <c r="A141" s="111">
        <v>131</v>
      </c>
      <c r="B141" s="366" t="s">
        <v>401</v>
      </c>
      <c r="C141" s="656" t="s">
        <v>55</v>
      </c>
      <c r="D141" s="9"/>
      <c r="E141" s="91"/>
      <c r="F141" s="156"/>
      <c r="G141" s="670">
        <v>0.6</v>
      </c>
      <c r="H141" s="110">
        <v>50</v>
      </c>
      <c r="I141" s="121">
        <v>1</v>
      </c>
      <c r="J141" s="110" t="s">
        <v>2738</v>
      </c>
      <c r="K141" s="41" t="s">
        <v>26</v>
      </c>
      <c r="L141" s="42" t="str">
        <f t="shared" si="0"/>
        <v>1pc</v>
      </c>
      <c r="M141" s="658">
        <f t="shared" si="1"/>
        <v>50</v>
      </c>
      <c r="N141" s="659" t="str">
        <f t="shared" si="5"/>
        <v>50pc</v>
      </c>
      <c r="O141" s="692">
        <f t="shared" si="2"/>
        <v>30</v>
      </c>
      <c r="P141" s="29">
        <f t="shared" si="6"/>
        <v>0.6</v>
      </c>
      <c r="Q141" s="74">
        <f t="shared" si="4"/>
        <v>0</v>
      </c>
      <c r="R141" s="28"/>
      <c r="S141" s="28"/>
      <c r="T141" s="28"/>
      <c r="U141" s="28"/>
      <c r="V141" s="28"/>
      <c r="W141" s="28"/>
      <c r="X141" s="28"/>
      <c r="Y141" s="28"/>
      <c r="Z141" s="28"/>
    </row>
    <row r="142" spans="1:26" ht="15.75" customHeight="1">
      <c r="A142" s="111">
        <v>132</v>
      </c>
      <c r="B142" s="694" t="s">
        <v>917</v>
      </c>
      <c r="C142" s="656" t="s">
        <v>55</v>
      </c>
      <c r="D142" s="9"/>
      <c r="E142" s="367"/>
      <c r="F142" s="156"/>
      <c r="G142" s="366">
        <v>7</v>
      </c>
      <c r="H142" s="121">
        <v>66</v>
      </c>
      <c r="I142" s="121">
        <v>1</v>
      </c>
      <c r="J142" s="121" t="s">
        <v>2738</v>
      </c>
      <c r="K142" s="41" t="s">
        <v>26</v>
      </c>
      <c r="L142" s="42" t="str">
        <f t="shared" si="0"/>
        <v>1pc</v>
      </c>
      <c r="M142" s="658">
        <f t="shared" si="1"/>
        <v>66</v>
      </c>
      <c r="N142" s="659" t="str">
        <f t="shared" si="5"/>
        <v>66pc</v>
      </c>
      <c r="O142" s="692">
        <f t="shared" si="2"/>
        <v>462</v>
      </c>
      <c r="P142" s="29">
        <f t="shared" si="6"/>
        <v>7</v>
      </c>
      <c r="Q142" s="74">
        <f t="shared" si="4"/>
        <v>0</v>
      </c>
      <c r="R142" s="28"/>
      <c r="S142" s="28"/>
      <c r="T142" s="28"/>
      <c r="U142" s="28"/>
      <c r="V142" s="28"/>
      <c r="W142" s="28"/>
      <c r="X142" s="28"/>
      <c r="Y142" s="28"/>
      <c r="Z142" s="28"/>
    </row>
    <row r="143" spans="1:26" ht="15.75" customHeight="1">
      <c r="A143" s="111">
        <v>133</v>
      </c>
      <c r="B143" s="694" t="s">
        <v>1933</v>
      </c>
      <c r="C143" s="656" t="s">
        <v>55</v>
      </c>
      <c r="D143" s="9"/>
      <c r="E143" s="367" t="s">
        <v>1934</v>
      </c>
      <c r="F143" s="156"/>
      <c r="G143" s="366">
        <v>12</v>
      </c>
      <c r="H143" s="121">
        <v>2</v>
      </c>
      <c r="I143" s="121">
        <v>100</v>
      </c>
      <c r="J143" s="121" t="s">
        <v>2739</v>
      </c>
      <c r="K143" s="41" t="s">
        <v>26</v>
      </c>
      <c r="L143" s="42" t="str">
        <f t="shared" si="0"/>
        <v>100pcs</v>
      </c>
      <c r="M143" s="658">
        <f t="shared" si="1"/>
        <v>200</v>
      </c>
      <c r="N143" s="659" t="str">
        <f t="shared" si="5"/>
        <v>200pcs</v>
      </c>
      <c r="O143" s="692">
        <f t="shared" si="2"/>
        <v>24</v>
      </c>
      <c r="P143" s="29">
        <f t="shared" si="6"/>
        <v>12</v>
      </c>
      <c r="Q143" s="74">
        <f t="shared" si="4"/>
        <v>0</v>
      </c>
      <c r="R143" s="28"/>
      <c r="S143" s="28"/>
      <c r="T143" s="28"/>
      <c r="U143" s="28"/>
      <c r="V143" s="28"/>
      <c r="W143" s="28"/>
      <c r="X143" s="28"/>
      <c r="Y143" s="28"/>
      <c r="Z143" s="28"/>
    </row>
    <row r="144" spans="1:26" ht="15.75" customHeight="1">
      <c r="A144" s="111">
        <v>134</v>
      </c>
      <c r="B144" s="694" t="s">
        <v>1244</v>
      </c>
      <c r="C144" s="656" t="s">
        <v>55</v>
      </c>
      <c r="D144" s="9"/>
      <c r="E144" s="367" t="s">
        <v>44</v>
      </c>
      <c r="F144" s="156"/>
      <c r="G144" s="366">
        <v>25</v>
      </c>
      <c r="H144" s="121">
        <v>6</v>
      </c>
      <c r="I144" s="40">
        <v>100</v>
      </c>
      <c r="J144" s="121" t="s">
        <v>2739</v>
      </c>
      <c r="K144" s="41" t="s">
        <v>26</v>
      </c>
      <c r="L144" s="42" t="str">
        <f t="shared" si="0"/>
        <v>100pcs</v>
      </c>
      <c r="M144" s="658">
        <f t="shared" si="1"/>
        <v>600</v>
      </c>
      <c r="N144" s="659" t="str">
        <f t="shared" si="5"/>
        <v>600pcs</v>
      </c>
      <c r="O144" s="692">
        <f t="shared" si="2"/>
        <v>150</v>
      </c>
      <c r="P144" s="29">
        <f t="shared" si="6"/>
        <v>25</v>
      </c>
      <c r="Q144" s="74">
        <f t="shared" si="4"/>
        <v>0</v>
      </c>
      <c r="R144" s="28"/>
      <c r="S144" s="28"/>
      <c r="T144" s="28"/>
      <c r="U144" s="28"/>
      <c r="V144" s="28"/>
      <c r="W144" s="28"/>
      <c r="X144" s="28"/>
      <c r="Y144" s="28"/>
      <c r="Z144" s="28"/>
    </row>
    <row r="145" spans="1:26" ht="15.75" customHeight="1">
      <c r="A145" s="111">
        <v>135</v>
      </c>
      <c r="B145" s="694" t="s">
        <v>1171</v>
      </c>
      <c r="C145" s="656" t="s">
        <v>55</v>
      </c>
      <c r="D145" s="9"/>
      <c r="E145" s="367" t="s">
        <v>207</v>
      </c>
      <c r="F145" s="156"/>
      <c r="G145" s="366">
        <v>65</v>
      </c>
      <c r="H145" s="121">
        <v>14</v>
      </c>
      <c r="I145" s="40">
        <v>100</v>
      </c>
      <c r="J145" s="121" t="s">
        <v>2739</v>
      </c>
      <c r="K145" s="41" t="s">
        <v>26</v>
      </c>
      <c r="L145" s="42" t="str">
        <f t="shared" si="0"/>
        <v>100pcs</v>
      </c>
      <c r="M145" s="658">
        <f t="shared" si="1"/>
        <v>1400</v>
      </c>
      <c r="N145" s="659" t="str">
        <f t="shared" si="5"/>
        <v>1400pcs</v>
      </c>
      <c r="O145" s="692">
        <f t="shared" si="2"/>
        <v>910</v>
      </c>
      <c r="P145" s="29">
        <f t="shared" si="6"/>
        <v>65</v>
      </c>
      <c r="Q145" s="74">
        <f t="shared" si="4"/>
        <v>0</v>
      </c>
      <c r="R145" s="28"/>
      <c r="S145" s="28"/>
      <c r="T145" s="28"/>
      <c r="U145" s="28"/>
      <c r="V145" s="28"/>
      <c r="W145" s="28"/>
      <c r="X145" s="28"/>
      <c r="Y145" s="28"/>
      <c r="Z145" s="28"/>
    </row>
    <row r="146" spans="1:26" ht="15.75" customHeight="1">
      <c r="A146" s="111">
        <v>136</v>
      </c>
      <c r="B146" s="694" t="s">
        <v>999</v>
      </c>
      <c r="C146" s="656" t="s">
        <v>55</v>
      </c>
      <c r="D146" s="9"/>
      <c r="E146" s="367" t="s">
        <v>1000</v>
      </c>
      <c r="F146" s="156"/>
      <c r="G146" s="366">
        <v>275</v>
      </c>
      <c r="H146" s="121">
        <v>2</v>
      </c>
      <c r="I146" s="40">
        <v>1</v>
      </c>
      <c r="J146" s="121" t="s">
        <v>2738</v>
      </c>
      <c r="K146" s="41" t="s">
        <v>26</v>
      </c>
      <c r="L146" s="42" t="str">
        <f t="shared" si="0"/>
        <v>1pc</v>
      </c>
      <c r="M146" s="658">
        <f t="shared" si="1"/>
        <v>2</v>
      </c>
      <c r="N146" s="659" t="str">
        <f t="shared" si="5"/>
        <v>2pc</v>
      </c>
      <c r="O146" s="692">
        <f t="shared" si="2"/>
        <v>550</v>
      </c>
      <c r="P146" s="29">
        <f t="shared" si="6"/>
        <v>275</v>
      </c>
      <c r="Q146" s="74">
        <f t="shared" si="4"/>
        <v>0</v>
      </c>
      <c r="R146" s="28"/>
      <c r="S146" s="28"/>
      <c r="T146" s="28"/>
      <c r="U146" s="28"/>
      <c r="V146" s="28"/>
      <c r="W146" s="28"/>
      <c r="X146" s="28"/>
      <c r="Y146" s="28"/>
      <c r="Z146" s="28"/>
    </row>
    <row r="147" spans="1:26" ht="15.75" customHeight="1">
      <c r="A147" s="111">
        <v>137</v>
      </c>
      <c r="B147" s="366" t="s">
        <v>1672</v>
      </c>
      <c r="C147" s="656" t="s">
        <v>55</v>
      </c>
      <c r="D147" s="35"/>
      <c r="E147" s="367"/>
      <c r="F147" s="156"/>
      <c r="G147" s="366">
        <v>120</v>
      </c>
      <c r="H147" s="121">
        <v>1</v>
      </c>
      <c r="I147" s="40">
        <v>1</v>
      </c>
      <c r="J147" s="121" t="s">
        <v>2738</v>
      </c>
      <c r="K147" s="41" t="s">
        <v>26</v>
      </c>
      <c r="L147" s="42" t="str">
        <f t="shared" si="0"/>
        <v>1pc</v>
      </c>
      <c r="M147" s="658">
        <f t="shared" si="1"/>
        <v>1</v>
      </c>
      <c r="N147" s="659" t="str">
        <f t="shared" si="5"/>
        <v>1pc</v>
      </c>
      <c r="O147" s="692">
        <f t="shared" si="2"/>
        <v>120</v>
      </c>
      <c r="P147" s="29">
        <f t="shared" si="6"/>
        <v>120</v>
      </c>
      <c r="Q147" s="74">
        <f t="shared" si="4"/>
        <v>0</v>
      </c>
      <c r="R147" s="28"/>
      <c r="S147" s="28"/>
      <c r="T147" s="28"/>
      <c r="U147" s="28"/>
      <c r="V147" s="28"/>
      <c r="W147" s="28"/>
      <c r="X147" s="28"/>
      <c r="Y147" s="28"/>
      <c r="Z147" s="28"/>
    </row>
    <row r="148" spans="1:26" ht="15.75" customHeight="1">
      <c r="A148" s="111">
        <v>138</v>
      </c>
      <c r="B148" s="366" t="s">
        <v>2485</v>
      </c>
      <c r="C148" s="656" t="s">
        <v>55</v>
      </c>
      <c r="D148" s="35"/>
      <c r="E148" s="367" t="s">
        <v>207</v>
      </c>
      <c r="F148" s="156"/>
      <c r="G148" s="366">
        <v>50.8</v>
      </c>
      <c r="H148" s="121">
        <v>7</v>
      </c>
      <c r="I148" s="40">
        <v>1</v>
      </c>
      <c r="J148" s="121" t="s">
        <v>2738</v>
      </c>
      <c r="K148" s="41" t="s">
        <v>26</v>
      </c>
      <c r="L148" s="42" t="str">
        <f t="shared" si="0"/>
        <v>1pc</v>
      </c>
      <c r="M148" s="658">
        <f t="shared" si="1"/>
        <v>7</v>
      </c>
      <c r="N148" s="659" t="str">
        <f t="shared" si="5"/>
        <v>7pc</v>
      </c>
      <c r="O148" s="692">
        <f t="shared" si="2"/>
        <v>355.59999999999997</v>
      </c>
      <c r="P148" s="29">
        <f t="shared" si="6"/>
        <v>50.8</v>
      </c>
      <c r="Q148" s="74">
        <f t="shared" si="4"/>
        <v>0</v>
      </c>
      <c r="R148" s="28"/>
      <c r="S148" s="28"/>
      <c r="T148" s="28"/>
      <c r="U148" s="28"/>
      <c r="V148" s="28"/>
      <c r="W148" s="28"/>
      <c r="X148" s="28"/>
      <c r="Y148" s="28"/>
      <c r="Z148" s="28"/>
    </row>
    <row r="149" spans="1:26" ht="15.75" customHeight="1">
      <c r="A149" s="111">
        <v>139</v>
      </c>
      <c r="B149" s="366" t="s">
        <v>2308</v>
      </c>
      <c r="C149" s="656" t="s">
        <v>55</v>
      </c>
      <c r="D149" s="35"/>
      <c r="E149" s="367"/>
      <c r="F149" s="156"/>
      <c r="G149" s="366">
        <v>19</v>
      </c>
      <c r="H149" s="121">
        <v>6</v>
      </c>
      <c r="I149" s="40">
        <v>1</v>
      </c>
      <c r="J149" s="121" t="s">
        <v>2738</v>
      </c>
      <c r="K149" s="41" t="s">
        <v>26</v>
      </c>
      <c r="L149" s="42" t="str">
        <f t="shared" si="0"/>
        <v>1pc</v>
      </c>
      <c r="M149" s="658">
        <f t="shared" si="1"/>
        <v>6</v>
      </c>
      <c r="N149" s="659" t="str">
        <f t="shared" si="5"/>
        <v>6pc</v>
      </c>
      <c r="O149" s="692">
        <f t="shared" si="2"/>
        <v>114</v>
      </c>
      <c r="P149" s="29">
        <f t="shared" si="6"/>
        <v>19</v>
      </c>
      <c r="Q149" s="74">
        <f t="shared" si="4"/>
        <v>0</v>
      </c>
      <c r="R149" s="28"/>
      <c r="S149" s="28"/>
      <c r="T149" s="28"/>
      <c r="U149" s="28"/>
      <c r="V149" s="28"/>
      <c r="W149" s="28"/>
      <c r="X149" s="28"/>
      <c r="Y149" s="28"/>
      <c r="Z149" s="28"/>
    </row>
    <row r="150" spans="1:26" ht="15.75" customHeight="1">
      <c r="A150" s="111">
        <v>140</v>
      </c>
      <c r="B150" s="366" t="s">
        <v>131</v>
      </c>
      <c r="C150" s="656" t="s">
        <v>55</v>
      </c>
      <c r="D150" s="35"/>
      <c r="E150" s="367"/>
      <c r="F150" s="156"/>
      <c r="G150" s="366">
        <v>34</v>
      </c>
      <c r="H150" s="88">
        <v>174</v>
      </c>
      <c r="I150" s="40">
        <v>1</v>
      </c>
      <c r="J150" s="40" t="s">
        <v>2738</v>
      </c>
      <c r="K150" s="41" t="s">
        <v>26</v>
      </c>
      <c r="L150" s="42" t="str">
        <f t="shared" si="0"/>
        <v>1pc</v>
      </c>
      <c r="M150" s="658">
        <f t="shared" si="1"/>
        <v>174</v>
      </c>
      <c r="N150" s="659" t="str">
        <f t="shared" si="5"/>
        <v>174pc</v>
      </c>
      <c r="O150" s="692">
        <f t="shared" si="2"/>
        <v>5916</v>
      </c>
      <c r="P150" s="29">
        <f t="shared" si="6"/>
        <v>34</v>
      </c>
      <c r="Q150" s="74">
        <f t="shared" si="4"/>
        <v>0</v>
      </c>
      <c r="R150" s="28"/>
      <c r="S150" s="28"/>
      <c r="T150" s="28"/>
      <c r="U150" s="28"/>
      <c r="V150" s="28"/>
      <c r="W150" s="28"/>
      <c r="X150" s="28"/>
      <c r="Y150" s="28"/>
      <c r="Z150" s="28"/>
    </row>
    <row r="151" spans="1:26" ht="15.75" customHeight="1">
      <c r="A151" s="111">
        <v>141</v>
      </c>
      <c r="B151" s="366" t="s">
        <v>1628</v>
      </c>
      <c r="C151" s="656" t="s">
        <v>55</v>
      </c>
      <c r="D151" s="35"/>
      <c r="E151" s="367" t="s">
        <v>1629</v>
      </c>
      <c r="F151" s="156"/>
      <c r="G151" s="695">
        <v>270.3</v>
      </c>
      <c r="H151" s="88">
        <v>2.4285600000000001</v>
      </c>
      <c r="I151" s="40">
        <v>35</v>
      </c>
      <c r="J151" s="40" t="s">
        <v>2739</v>
      </c>
      <c r="K151" s="41" t="s">
        <v>26</v>
      </c>
      <c r="L151" s="42" t="str">
        <f t="shared" si="0"/>
        <v>35pcs</v>
      </c>
      <c r="M151" s="658">
        <f t="shared" si="1"/>
        <v>84.999600000000001</v>
      </c>
      <c r="N151" s="659" t="str">
        <f t="shared" si="5"/>
        <v>84.9996pcs</v>
      </c>
      <c r="O151" s="692">
        <f t="shared" si="2"/>
        <v>656.43976800000007</v>
      </c>
      <c r="P151" s="29">
        <f t="shared" si="6"/>
        <v>270.3</v>
      </c>
      <c r="Q151" s="74">
        <f t="shared" si="4"/>
        <v>0</v>
      </c>
      <c r="R151" s="28"/>
      <c r="S151" s="28"/>
      <c r="T151" s="28"/>
      <c r="U151" s="28"/>
      <c r="V151" s="28"/>
      <c r="W151" s="28"/>
      <c r="X151" s="28"/>
      <c r="Y151" s="28"/>
      <c r="Z151" s="28"/>
    </row>
    <row r="152" spans="1:26" ht="15.75" customHeight="1">
      <c r="A152" s="111">
        <v>142</v>
      </c>
      <c r="B152" s="366" t="s">
        <v>2332</v>
      </c>
      <c r="C152" s="656" t="s">
        <v>55</v>
      </c>
      <c r="D152" s="35"/>
      <c r="E152" s="367" t="s">
        <v>1629</v>
      </c>
      <c r="F152" s="156"/>
      <c r="G152" s="366">
        <v>75</v>
      </c>
      <c r="H152" s="366">
        <v>2</v>
      </c>
      <c r="I152" s="40">
        <v>1</v>
      </c>
      <c r="J152" s="40" t="s">
        <v>2738</v>
      </c>
      <c r="K152" s="41" t="s">
        <v>26</v>
      </c>
      <c r="L152" s="42" t="str">
        <f t="shared" si="0"/>
        <v>1pc</v>
      </c>
      <c r="M152" s="658">
        <f t="shared" si="1"/>
        <v>2</v>
      </c>
      <c r="N152" s="659" t="str">
        <f t="shared" si="5"/>
        <v>2pc</v>
      </c>
      <c r="O152" s="692">
        <f t="shared" si="2"/>
        <v>150</v>
      </c>
      <c r="P152" s="29">
        <f t="shared" si="6"/>
        <v>75</v>
      </c>
      <c r="Q152" s="74">
        <f t="shared" si="4"/>
        <v>0</v>
      </c>
      <c r="R152" s="28"/>
      <c r="S152" s="28"/>
      <c r="T152" s="28"/>
      <c r="U152" s="28"/>
      <c r="V152" s="28"/>
      <c r="W152" s="28"/>
      <c r="X152" s="28"/>
      <c r="Y152" s="28"/>
      <c r="Z152" s="28"/>
    </row>
    <row r="153" spans="1:26" ht="15.75" customHeight="1">
      <c r="A153" s="111">
        <v>143</v>
      </c>
      <c r="B153" s="366" t="s">
        <v>54</v>
      </c>
      <c r="C153" s="656" t="s">
        <v>55</v>
      </c>
      <c r="D153" s="35"/>
      <c r="E153" s="149"/>
      <c r="F153" s="156"/>
      <c r="G153" s="366">
        <v>85</v>
      </c>
      <c r="H153" s="366">
        <v>27</v>
      </c>
      <c r="I153" s="40">
        <v>1</v>
      </c>
      <c r="J153" s="40" t="s">
        <v>2738</v>
      </c>
      <c r="K153" s="41" t="s">
        <v>26</v>
      </c>
      <c r="L153" s="42" t="str">
        <f t="shared" si="0"/>
        <v>1pc</v>
      </c>
      <c r="M153" s="658">
        <f t="shared" si="1"/>
        <v>27</v>
      </c>
      <c r="N153" s="659" t="str">
        <f t="shared" si="5"/>
        <v>27pc</v>
      </c>
      <c r="O153" s="692">
        <f t="shared" si="2"/>
        <v>2295</v>
      </c>
      <c r="P153" s="29">
        <f t="shared" si="6"/>
        <v>85</v>
      </c>
      <c r="Q153" s="74">
        <f t="shared" si="4"/>
        <v>0</v>
      </c>
      <c r="R153" s="28"/>
      <c r="S153" s="28"/>
      <c r="T153" s="28"/>
      <c r="U153" s="28"/>
      <c r="V153" s="28"/>
      <c r="W153" s="28"/>
      <c r="X153" s="28"/>
      <c r="Y153" s="28"/>
      <c r="Z153" s="28"/>
    </row>
    <row r="154" spans="1:26" ht="15.75" customHeight="1">
      <c r="A154" s="111">
        <v>144</v>
      </c>
      <c r="B154" s="366" t="s">
        <v>1890</v>
      </c>
      <c r="C154" s="656" t="s">
        <v>55</v>
      </c>
      <c r="D154" s="35"/>
      <c r="E154" s="149"/>
      <c r="F154" s="156"/>
      <c r="G154" s="366">
        <v>85</v>
      </c>
      <c r="H154" s="366">
        <v>13.235290000000001</v>
      </c>
      <c r="I154" s="40">
        <v>1</v>
      </c>
      <c r="J154" s="40" t="s">
        <v>2738</v>
      </c>
      <c r="K154" s="41" t="s">
        <v>26</v>
      </c>
      <c r="L154" s="42" t="str">
        <f t="shared" si="0"/>
        <v>1pc</v>
      </c>
      <c r="M154" s="658">
        <f t="shared" si="1"/>
        <v>13.235290000000001</v>
      </c>
      <c r="N154" s="659" t="str">
        <f t="shared" si="5"/>
        <v>13.23529pc</v>
      </c>
      <c r="O154" s="692">
        <f t="shared" si="2"/>
        <v>1124.99965</v>
      </c>
      <c r="P154" s="29">
        <f t="shared" si="6"/>
        <v>84.999999999999986</v>
      </c>
      <c r="Q154" s="74">
        <f t="shared" si="4"/>
        <v>0</v>
      </c>
      <c r="R154" s="28"/>
      <c r="S154" s="28"/>
      <c r="T154" s="28"/>
      <c r="U154" s="28"/>
      <c r="V154" s="28"/>
      <c r="W154" s="28"/>
      <c r="X154" s="28"/>
      <c r="Y154" s="28"/>
      <c r="Z154" s="28"/>
    </row>
    <row r="155" spans="1:26" ht="15.75" customHeight="1">
      <c r="A155" s="111">
        <v>145</v>
      </c>
      <c r="B155" s="366" t="s">
        <v>1890</v>
      </c>
      <c r="C155" s="656" t="s">
        <v>55</v>
      </c>
      <c r="D155" s="35"/>
      <c r="E155" s="149"/>
      <c r="F155" s="156"/>
      <c r="G155" s="366">
        <v>85</v>
      </c>
      <c r="H155" s="366">
        <v>6.1764700000000001</v>
      </c>
      <c r="I155" s="40">
        <v>1</v>
      </c>
      <c r="J155" s="40" t="s">
        <v>2738</v>
      </c>
      <c r="K155" s="41" t="s">
        <v>26</v>
      </c>
      <c r="L155" s="42" t="str">
        <f t="shared" si="0"/>
        <v>1pc</v>
      </c>
      <c r="M155" s="658">
        <f t="shared" si="1"/>
        <v>6.1764700000000001</v>
      </c>
      <c r="N155" s="659" t="str">
        <f t="shared" si="5"/>
        <v>6.17647pc</v>
      </c>
      <c r="O155" s="692">
        <f t="shared" si="2"/>
        <v>524.99995000000001</v>
      </c>
      <c r="P155" s="29">
        <f t="shared" si="6"/>
        <v>85</v>
      </c>
      <c r="Q155" s="74">
        <f t="shared" si="4"/>
        <v>0</v>
      </c>
      <c r="R155" s="28"/>
      <c r="S155" s="28"/>
      <c r="T155" s="28"/>
      <c r="U155" s="28"/>
      <c r="V155" s="28"/>
      <c r="W155" s="28"/>
      <c r="X155" s="28"/>
      <c r="Y155" s="28"/>
      <c r="Z155" s="28"/>
    </row>
    <row r="156" spans="1:26" ht="15.75" customHeight="1">
      <c r="A156" s="111">
        <v>146</v>
      </c>
      <c r="B156" s="366" t="s">
        <v>705</v>
      </c>
      <c r="C156" s="656" t="s">
        <v>55</v>
      </c>
      <c r="D156" s="35"/>
      <c r="E156" s="149"/>
      <c r="F156" s="156"/>
      <c r="G156" s="695">
        <v>32.6</v>
      </c>
      <c r="H156" s="695">
        <v>52</v>
      </c>
      <c r="I156" s="40">
        <v>1</v>
      </c>
      <c r="J156" s="40" t="s">
        <v>2738</v>
      </c>
      <c r="K156" s="41" t="s">
        <v>26</v>
      </c>
      <c r="L156" s="42" t="str">
        <f t="shared" si="0"/>
        <v>1pc</v>
      </c>
      <c r="M156" s="658">
        <f t="shared" si="1"/>
        <v>52</v>
      </c>
      <c r="N156" s="659" t="str">
        <f t="shared" si="5"/>
        <v>52pc</v>
      </c>
      <c r="O156" s="692">
        <f t="shared" si="2"/>
        <v>1695.2</v>
      </c>
      <c r="P156" s="29">
        <f t="shared" si="6"/>
        <v>32.6</v>
      </c>
      <c r="Q156" s="74">
        <f t="shared" si="4"/>
        <v>0</v>
      </c>
      <c r="R156" s="28"/>
      <c r="S156" s="28"/>
      <c r="T156" s="28"/>
      <c r="U156" s="28"/>
      <c r="V156" s="28"/>
      <c r="W156" s="28"/>
      <c r="X156" s="28"/>
      <c r="Y156" s="28"/>
      <c r="Z156" s="28"/>
    </row>
    <row r="157" spans="1:26" ht="15.75" customHeight="1">
      <c r="A157" s="111">
        <v>147</v>
      </c>
      <c r="B157" s="366" t="s">
        <v>700</v>
      </c>
      <c r="C157" s="656" t="s">
        <v>55</v>
      </c>
      <c r="D157" s="35"/>
      <c r="E157" s="149"/>
      <c r="F157" s="156"/>
      <c r="G157" s="695">
        <v>32.6</v>
      </c>
      <c r="H157" s="695">
        <v>32</v>
      </c>
      <c r="I157" s="40">
        <v>1</v>
      </c>
      <c r="J157" s="40" t="s">
        <v>2738</v>
      </c>
      <c r="K157" s="41" t="s">
        <v>26</v>
      </c>
      <c r="L157" s="42" t="str">
        <f t="shared" si="0"/>
        <v>1pc</v>
      </c>
      <c r="M157" s="658">
        <f t="shared" si="1"/>
        <v>32</v>
      </c>
      <c r="N157" s="659" t="str">
        <f t="shared" si="5"/>
        <v>32pc</v>
      </c>
      <c r="O157" s="692">
        <f t="shared" si="2"/>
        <v>1043.2</v>
      </c>
      <c r="P157" s="29">
        <f t="shared" si="6"/>
        <v>32.6</v>
      </c>
      <c r="Q157" s="74">
        <f t="shared" si="4"/>
        <v>0</v>
      </c>
      <c r="R157" s="28"/>
      <c r="S157" s="28"/>
      <c r="T157" s="28"/>
      <c r="U157" s="28"/>
      <c r="V157" s="28"/>
      <c r="W157" s="28"/>
      <c r="X157" s="28"/>
      <c r="Y157" s="28"/>
      <c r="Z157" s="28"/>
    </row>
    <row r="158" spans="1:26" ht="15.75" customHeight="1">
      <c r="A158" s="111">
        <v>148</v>
      </c>
      <c r="B158" s="366" t="s">
        <v>1676</v>
      </c>
      <c r="C158" s="656" t="s">
        <v>55</v>
      </c>
      <c r="D158" s="35"/>
      <c r="E158" s="149"/>
      <c r="F158" s="156"/>
      <c r="G158" s="695">
        <v>32.6</v>
      </c>
      <c r="H158" s="695">
        <v>22</v>
      </c>
      <c r="I158" s="40">
        <v>1</v>
      </c>
      <c r="J158" s="40" t="s">
        <v>2738</v>
      </c>
      <c r="K158" s="41" t="s">
        <v>26</v>
      </c>
      <c r="L158" s="42" t="str">
        <f t="shared" si="0"/>
        <v>1pc</v>
      </c>
      <c r="M158" s="658">
        <f t="shared" si="1"/>
        <v>22</v>
      </c>
      <c r="N158" s="659" t="str">
        <f t="shared" si="5"/>
        <v>22pc</v>
      </c>
      <c r="O158" s="692">
        <f t="shared" si="2"/>
        <v>717.2</v>
      </c>
      <c r="P158" s="29">
        <f t="shared" si="6"/>
        <v>32.6</v>
      </c>
      <c r="Q158" s="74">
        <f t="shared" si="4"/>
        <v>0</v>
      </c>
      <c r="R158" s="28"/>
      <c r="S158" s="28"/>
      <c r="T158" s="28"/>
      <c r="U158" s="28"/>
      <c r="V158" s="28"/>
      <c r="W158" s="28"/>
      <c r="X158" s="28"/>
      <c r="Y158" s="28"/>
      <c r="Z158" s="28"/>
    </row>
    <row r="159" spans="1:26" ht="15.75" customHeight="1">
      <c r="A159" s="111">
        <v>149</v>
      </c>
      <c r="B159" s="366" t="s">
        <v>1675</v>
      </c>
      <c r="C159" s="656" t="s">
        <v>55</v>
      </c>
      <c r="D159" s="35"/>
      <c r="E159" s="430"/>
      <c r="F159" s="156"/>
      <c r="G159" s="695">
        <v>33</v>
      </c>
      <c r="H159" s="695">
        <v>7</v>
      </c>
      <c r="I159" s="40">
        <v>1</v>
      </c>
      <c r="J159" s="40" t="s">
        <v>2738</v>
      </c>
      <c r="K159" s="41" t="s">
        <v>26</v>
      </c>
      <c r="L159" s="42" t="str">
        <f t="shared" si="0"/>
        <v>1pc</v>
      </c>
      <c r="M159" s="658">
        <f t="shared" si="1"/>
        <v>7</v>
      </c>
      <c r="N159" s="659" t="str">
        <f t="shared" si="5"/>
        <v>7pc</v>
      </c>
      <c r="O159" s="692">
        <f t="shared" si="2"/>
        <v>231</v>
      </c>
      <c r="P159" s="29">
        <f t="shared" si="6"/>
        <v>33</v>
      </c>
      <c r="Q159" s="74">
        <f t="shared" si="4"/>
        <v>0</v>
      </c>
      <c r="R159" s="28"/>
      <c r="S159" s="28"/>
      <c r="T159" s="28"/>
      <c r="U159" s="28"/>
      <c r="V159" s="28"/>
      <c r="W159" s="28"/>
      <c r="X159" s="28"/>
      <c r="Y159" s="28"/>
      <c r="Z159" s="28"/>
    </row>
    <row r="160" spans="1:26" ht="15.75" customHeight="1">
      <c r="A160" s="111">
        <v>150</v>
      </c>
      <c r="B160" s="366" t="s">
        <v>1011</v>
      </c>
      <c r="C160" s="656" t="s">
        <v>55</v>
      </c>
      <c r="D160" s="35"/>
      <c r="E160" s="430" t="s">
        <v>970</v>
      </c>
      <c r="F160" s="156"/>
      <c r="G160" s="695">
        <v>29.5</v>
      </c>
      <c r="H160" s="695">
        <v>31</v>
      </c>
      <c r="I160" s="40">
        <v>1</v>
      </c>
      <c r="J160" s="40" t="s">
        <v>2738</v>
      </c>
      <c r="K160" s="41" t="s">
        <v>26</v>
      </c>
      <c r="L160" s="42" t="str">
        <f t="shared" si="0"/>
        <v>1pc</v>
      </c>
      <c r="M160" s="658">
        <f t="shared" si="1"/>
        <v>31</v>
      </c>
      <c r="N160" s="659" t="str">
        <f t="shared" si="5"/>
        <v>31pc</v>
      </c>
      <c r="O160" s="692">
        <f t="shared" si="2"/>
        <v>914.5</v>
      </c>
      <c r="P160" s="29">
        <f t="shared" si="6"/>
        <v>29.5</v>
      </c>
      <c r="Q160" s="74">
        <f t="shared" si="4"/>
        <v>0</v>
      </c>
      <c r="R160" s="28"/>
      <c r="S160" s="28"/>
      <c r="T160" s="28"/>
      <c r="U160" s="28"/>
      <c r="V160" s="28"/>
      <c r="W160" s="28"/>
      <c r="X160" s="28"/>
      <c r="Y160" s="28"/>
      <c r="Z160" s="28"/>
    </row>
    <row r="161" spans="1:26" ht="15.75" customHeight="1">
      <c r="A161" s="111">
        <v>151</v>
      </c>
      <c r="B161" s="366" t="s">
        <v>1912</v>
      </c>
      <c r="C161" s="656" t="s">
        <v>55</v>
      </c>
      <c r="D161" s="35"/>
      <c r="E161" s="430" t="s">
        <v>970</v>
      </c>
      <c r="F161" s="156"/>
      <c r="G161" s="695">
        <v>29.5</v>
      </c>
      <c r="H161" s="695">
        <v>15</v>
      </c>
      <c r="I161" s="40">
        <v>1</v>
      </c>
      <c r="J161" s="40" t="s">
        <v>2738</v>
      </c>
      <c r="K161" s="41" t="s">
        <v>26</v>
      </c>
      <c r="L161" s="42" t="str">
        <f t="shared" si="0"/>
        <v>1pc</v>
      </c>
      <c r="M161" s="658">
        <f t="shared" si="1"/>
        <v>15</v>
      </c>
      <c r="N161" s="659" t="str">
        <f t="shared" si="5"/>
        <v>15pc</v>
      </c>
      <c r="O161" s="692">
        <f t="shared" si="2"/>
        <v>442.5</v>
      </c>
      <c r="P161" s="29">
        <f t="shared" si="6"/>
        <v>29.5</v>
      </c>
      <c r="Q161" s="74">
        <f t="shared" si="4"/>
        <v>0</v>
      </c>
      <c r="R161" s="28"/>
      <c r="S161" s="28"/>
      <c r="T161" s="28"/>
      <c r="U161" s="28"/>
      <c r="V161" s="28"/>
      <c r="W161" s="28"/>
      <c r="X161" s="28"/>
      <c r="Y161" s="28"/>
      <c r="Z161" s="28"/>
    </row>
    <row r="162" spans="1:26" ht="15.75" customHeight="1">
      <c r="A162" s="111">
        <v>152</v>
      </c>
      <c r="B162" s="366" t="s">
        <v>2105</v>
      </c>
      <c r="C162" s="656" t="s">
        <v>55</v>
      </c>
      <c r="D162" s="35"/>
      <c r="E162" s="430" t="s">
        <v>2106</v>
      </c>
      <c r="F162" s="156"/>
      <c r="G162" s="695">
        <v>24</v>
      </c>
      <c r="H162" s="695">
        <v>35</v>
      </c>
      <c r="I162" s="40">
        <v>1</v>
      </c>
      <c r="J162" s="40" t="s">
        <v>2738</v>
      </c>
      <c r="K162" s="41" t="s">
        <v>26</v>
      </c>
      <c r="L162" s="42" t="str">
        <f t="shared" si="0"/>
        <v>1pc</v>
      </c>
      <c r="M162" s="658">
        <f t="shared" si="1"/>
        <v>35</v>
      </c>
      <c r="N162" s="659" t="str">
        <f t="shared" si="5"/>
        <v>35pc</v>
      </c>
      <c r="O162" s="692">
        <f t="shared" si="2"/>
        <v>840</v>
      </c>
      <c r="P162" s="29">
        <f t="shared" si="6"/>
        <v>24</v>
      </c>
      <c r="Q162" s="74">
        <f t="shared" si="4"/>
        <v>0</v>
      </c>
      <c r="R162" s="28"/>
      <c r="S162" s="28"/>
      <c r="T162" s="28"/>
      <c r="U162" s="28"/>
      <c r="V162" s="28"/>
      <c r="W162" s="28"/>
      <c r="X162" s="28"/>
      <c r="Y162" s="28"/>
      <c r="Z162" s="28"/>
    </row>
    <row r="163" spans="1:26" ht="15.75" customHeight="1">
      <c r="A163" s="111">
        <v>153</v>
      </c>
      <c r="B163" s="366" t="s">
        <v>2107</v>
      </c>
      <c r="C163" s="656" t="s">
        <v>55</v>
      </c>
      <c r="D163" s="35"/>
      <c r="E163" s="430" t="s">
        <v>2106</v>
      </c>
      <c r="F163" s="156"/>
      <c r="G163" s="695">
        <v>24</v>
      </c>
      <c r="H163" s="695">
        <v>11</v>
      </c>
      <c r="I163" s="40">
        <v>1</v>
      </c>
      <c r="J163" s="40" t="s">
        <v>2738</v>
      </c>
      <c r="K163" s="41" t="s">
        <v>26</v>
      </c>
      <c r="L163" s="42" t="str">
        <f t="shared" si="0"/>
        <v>1pc</v>
      </c>
      <c r="M163" s="658">
        <f t="shared" si="1"/>
        <v>11</v>
      </c>
      <c r="N163" s="659" t="str">
        <f t="shared" si="5"/>
        <v>11pc</v>
      </c>
      <c r="O163" s="692">
        <f t="shared" si="2"/>
        <v>264</v>
      </c>
      <c r="P163" s="29">
        <f t="shared" si="6"/>
        <v>24</v>
      </c>
      <c r="Q163" s="74">
        <f t="shared" si="4"/>
        <v>0</v>
      </c>
      <c r="R163" s="28"/>
      <c r="S163" s="28"/>
      <c r="T163" s="28"/>
      <c r="U163" s="28"/>
      <c r="V163" s="28"/>
      <c r="W163" s="28"/>
      <c r="X163" s="28"/>
      <c r="Y163" s="28"/>
      <c r="Z163" s="28"/>
    </row>
    <row r="164" spans="1:26" ht="15.75" customHeight="1">
      <c r="A164" s="111">
        <v>154</v>
      </c>
      <c r="B164" s="366" t="s">
        <v>1940</v>
      </c>
      <c r="C164" s="656" t="s">
        <v>55</v>
      </c>
      <c r="D164" s="35"/>
      <c r="E164" s="149"/>
      <c r="F164" s="156"/>
      <c r="G164" s="695">
        <v>34</v>
      </c>
      <c r="H164" s="88">
        <v>18</v>
      </c>
      <c r="I164" s="40">
        <v>1</v>
      </c>
      <c r="J164" s="40" t="s">
        <v>2738</v>
      </c>
      <c r="K164" s="41" t="s">
        <v>26</v>
      </c>
      <c r="L164" s="42" t="str">
        <f t="shared" si="0"/>
        <v>1pc</v>
      </c>
      <c r="M164" s="658">
        <f t="shared" si="1"/>
        <v>18</v>
      </c>
      <c r="N164" s="659" t="str">
        <f t="shared" si="5"/>
        <v>18pc</v>
      </c>
      <c r="O164" s="692">
        <f t="shared" si="2"/>
        <v>612</v>
      </c>
      <c r="P164" s="29">
        <f t="shared" si="6"/>
        <v>34</v>
      </c>
      <c r="Q164" s="74">
        <f t="shared" si="4"/>
        <v>0</v>
      </c>
      <c r="R164" s="28"/>
      <c r="S164" s="28"/>
      <c r="T164" s="28"/>
      <c r="U164" s="28"/>
      <c r="V164" s="28"/>
      <c r="W164" s="28"/>
      <c r="X164" s="28"/>
      <c r="Y164" s="28"/>
      <c r="Z164" s="28"/>
    </row>
    <row r="165" spans="1:26" ht="15.75" customHeight="1">
      <c r="A165" s="111">
        <v>155</v>
      </c>
      <c r="B165" s="366" t="s">
        <v>2119</v>
      </c>
      <c r="C165" s="656" t="s">
        <v>55</v>
      </c>
      <c r="D165" s="35"/>
      <c r="E165" s="149"/>
      <c r="F165" s="156"/>
      <c r="G165" s="695">
        <v>31.35</v>
      </c>
      <c r="H165" s="88">
        <v>49</v>
      </c>
      <c r="I165" s="40">
        <v>1</v>
      </c>
      <c r="J165" s="40" t="s">
        <v>2738</v>
      </c>
      <c r="K165" s="41" t="s">
        <v>26</v>
      </c>
      <c r="L165" s="42" t="str">
        <f t="shared" si="0"/>
        <v>1pc</v>
      </c>
      <c r="M165" s="658">
        <f t="shared" si="1"/>
        <v>49</v>
      </c>
      <c r="N165" s="659" t="str">
        <f t="shared" si="5"/>
        <v>49pc</v>
      </c>
      <c r="O165" s="692">
        <f t="shared" si="2"/>
        <v>1536.15</v>
      </c>
      <c r="P165" s="29">
        <f t="shared" si="6"/>
        <v>31.35</v>
      </c>
      <c r="Q165" s="74">
        <f t="shared" si="4"/>
        <v>0</v>
      </c>
      <c r="R165" s="28"/>
      <c r="S165" s="28"/>
      <c r="T165" s="28"/>
      <c r="U165" s="28"/>
      <c r="V165" s="28"/>
      <c r="W165" s="28"/>
      <c r="X165" s="28"/>
      <c r="Y165" s="28"/>
      <c r="Z165" s="28"/>
    </row>
    <row r="166" spans="1:26" ht="15.75" customHeight="1">
      <c r="A166" s="111">
        <v>156</v>
      </c>
      <c r="B166" s="366" t="s">
        <v>144</v>
      </c>
      <c r="C166" s="656" t="s">
        <v>55</v>
      </c>
      <c r="D166" s="35"/>
      <c r="E166" s="367" t="s">
        <v>145</v>
      </c>
      <c r="F166" s="156"/>
      <c r="G166" s="366">
        <v>24.8</v>
      </c>
      <c r="H166" s="88">
        <v>39</v>
      </c>
      <c r="I166" s="40">
        <v>1</v>
      </c>
      <c r="J166" s="40" t="s">
        <v>2738</v>
      </c>
      <c r="K166" s="41" t="s">
        <v>26</v>
      </c>
      <c r="L166" s="42" t="str">
        <f t="shared" si="0"/>
        <v>1pc</v>
      </c>
      <c r="M166" s="658">
        <f t="shared" si="1"/>
        <v>39</v>
      </c>
      <c r="N166" s="659" t="str">
        <f t="shared" si="5"/>
        <v>39pc</v>
      </c>
      <c r="O166" s="692">
        <f t="shared" si="2"/>
        <v>967.2</v>
      </c>
      <c r="P166" s="29">
        <f t="shared" si="6"/>
        <v>24.8</v>
      </c>
      <c r="Q166" s="74">
        <f t="shared" si="4"/>
        <v>0</v>
      </c>
      <c r="R166" s="28"/>
      <c r="S166" s="28"/>
      <c r="T166" s="28"/>
      <c r="U166" s="28"/>
      <c r="V166" s="28"/>
      <c r="W166" s="28"/>
      <c r="X166" s="28"/>
      <c r="Y166" s="28"/>
      <c r="Z166" s="28"/>
    </row>
    <row r="167" spans="1:26" ht="15.75" customHeight="1">
      <c r="A167" s="111">
        <v>157</v>
      </c>
      <c r="B167" s="366" t="s">
        <v>2742</v>
      </c>
      <c r="C167" s="656" t="s">
        <v>55</v>
      </c>
      <c r="D167" s="35"/>
      <c r="E167" s="149"/>
      <c r="F167" s="156"/>
      <c r="G167" s="366">
        <v>21.12</v>
      </c>
      <c r="H167" s="88">
        <v>19</v>
      </c>
      <c r="I167" s="40">
        <v>1</v>
      </c>
      <c r="J167" s="40" t="s">
        <v>2738</v>
      </c>
      <c r="K167" s="41" t="s">
        <v>26</v>
      </c>
      <c r="L167" s="42" t="str">
        <f t="shared" si="0"/>
        <v>1pc</v>
      </c>
      <c r="M167" s="658">
        <f t="shared" si="1"/>
        <v>19</v>
      </c>
      <c r="N167" s="659" t="str">
        <f t="shared" si="5"/>
        <v>19pc</v>
      </c>
      <c r="O167" s="692">
        <f t="shared" si="2"/>
        <v>401.28000000000003</v>
      </c>
      <c r="P167" s="29">
        <f t="shared" si="6"/>
        <v>21.12</v>
      </c>
      <c r="Q167" s="74">
        <f t="shared" si="4"/>
        <v>0</v>
      </c>
      <c r="R167" s="28"/>
      <c r="S167" s="28"/>
      <c r="T167" s="28"/>
      <c r="U167" s="28"/>
      <c r="V167" s="28"/>
      <c r="W167" s="28"/>
      <c r="X167" s="28"/>
      <c r="Y167" s="28"/>
      <c r="Z167" s="28"/>
    </row>
    <row r="168" spans="1:26" ht="15.75" customHeight="1">
      <c r="A168" s="111">
        <v>158</v>
      </c>
      <c r="B168" s="366" t="s">
        <v>2743</v>
      </c>
      <c r="C168" s="656" t="s">
        <v>55</v>
      </c>
      <c r="D168" s="35"/>
      <c r="E168" s="367" t="s">
        <v>145</v>
      </c>
      <c r="F168" s="156"/>
      <c r="G168" s="366">
        <v>22.1</v>
      </c>
      <c r="H168" s="88">
        <v>17</v>
      </c>
      <c r="I168" s="40">
        <v>1</v>
      </c>
      <c r="J168" s="40" t="s">
        <v>2738</v>
      </c>
      <c r="K168" s="41" t="s">
        <v>26</v>
      </c>
      <c r="L168" s="42" t="str">
        <f t="shared" si="0"/>
        <v>1pc</v>
      </c>
      <c r="M168" s="658">
        <f t="shared" si="1"/>
        <v>17</v>
      </c>
      <c r="N168" s="659" t="str">
        <f t="shared" si="5"/>
        <v>17pc</v>
      </c>
      <c r="O168" s="692">
        <f t="shared" si="2"/>
        <v>375.70000000000005</v>
      </c>
      <c r="P168" s="29">
        <f t="shared" si="6"/>
        <v>22.1</v>
      </c>
      <c r="Q168" s="74">
        <f t="shared" si="4"/>
        <v>0</v>
      </c>
      <c r="R168" s="28"/>
      <c r="S168" s="28"/>
      <c r="T168" s="28"/>
      <c r="U168" s="28"/>
      <c r="V168" s="28"/>
      <c r="W168" s="28"/>
      <c r="X168" s="28"/>
      <c r="Y168" s="28"/>
      <c r="Z168" s="28"/>
    </row>
    <row r="169" spans="1:26" ht="15.75" customHeight="1">
      <c r="A169" s="111">
        <v>159</v>
      </c>
      <c r="B169" s="366" t="s">
        <v>2305</v>
      </c>
      <c r="C169" s="656" t="s">
        <v>55</v>
      </c>
      <c r="D169" s="35"/>
      <c r="E169" s="367" t="s">
        <v>145</v>
      </c>
      <c r="F169" s="156"/>
      <c r="G169" s="366">
        <v>22.45</v>
      </c>
      <c r="H169" s="88">
        <v>7</v>
      </c>
      <c r="I169" s="40">
        <v>1</v>
      </c>
      <c r="J169" s="40" t="s">
        <v>2738</v>
      </c>
      <c r="K169" s="41" t="s">
        <v>26</v>
      </c>
      <c r="L169" s="42" t="str">
        <f t="shared" si="0"/>
        <v>1pc</v>
      </c>
      <c r="M169" s="658">
        <f t="shared" si="1"/>
        <v>7</v>
      </c>
      <c r="N169" s="659" t="str">
        <f t="shared" si="5"/>
        <v>7pc</v>
      </c>
      <c r="O169" s="692">
        <f t="shared" si="2"/>
        <v>157.15</v>
      </c>
      <c r="P169" s="29">
        <f t="shared" si="6"/>
        <v>22.45</v>
      </c>
      <c r="Q169" s="74">
        <f t="shared" si="4"/>
        <v>0</v>
      </c>
      <c r="R169" s="28"/>
      <c r="S169" s="28"/>
      <c r="T169" s="28"/>
      <c r="U169" s="28"/>
      <c r="V169" s="28"/>
      <c r="W169" s="28"/>
      <c r="X169" s="28"/>
      <c r="Y169" s="28"/>
      <c r="Z169" s="28"/>
    </row>
    <row r="170" spans="1:26" ht="15.75" customHeight="1">
      <c r="A170" s="111">
        <v>160</v>
      </c>
      <c r="B170" s="366" t="s">
        <v>1868</v>
      </c>
      <c r="C170" s="656" t="s">
        <v>55</v>
      </c>
      <c r="D170" s="35"/>
      <c r="E170" s="367" t="s">
        <v>145</v>
      </c>
      <c r="F170" s="156"/>
      <c r="G170" s="366">
        <v>22.45</v>
      </c>
      <c r="H170" s="88">
        <v>1</v>
      </c>
      <c r="I170" s="40">
        <v>1</v>
      </c>
      <c r="J170" s="40" t="s">
        <v>2738</v>
      </c>
      <c r="K170" s="41" t="s">
        <v>26</v>
      </c>
      <c r="L170" s="42" t="str">
        <f t="shared" si="0"/>
        <v>1pc</v>
      </c>
      <c r="M170" s="658">
        <f t="shared" si="1"/>
        <v>1</v>
      </c>
      <c r="N170" s="659" t="str">
        <f t="shared" si="5"/>
        <v>1pc</v>
      </c>
      <c r="O170" s="692">
        <f t="shared" si="2"/>
        <v>22.45</v>
      </c>
      <c r="P170" s="29">
        <f t="shared" si="6"/>
        <v>22.45</v>
      </c>
      <c r="Q170" s="74">
        <f t="shared" si="4"/>
        <v>0</v>
      </c>
      <c r="R170" s="28"/>
      <c r="S170" s="28"/>
      <c r="T170" s="28"/>
      <c r="U170" s="28"/>
      <c r="V170" s="28"/>
      <c r="W170" s="28"/>
      <c r="X170" s="28"/>
      <c r="Y170" s="28"/>
      <c r="Z170" s="28"/>
    </row>
    <row r="171" spans="1:26" ht="15.75" customHeight="1">
      <c r="A171" s="111">
        <v>161</v>
      </c>
      <c r="B171" s="366" t="s">
        <v>1606</v>
      </c>
      <c r="C171" s="656" t="s">
        <v>55</v>
      </c>
      <c r="D171" s="35"/>
      <c r="E171" s="367" t="s">
        <v>145</v>
      </c>
      <c r="F171" s="156"/>
      <c r="G171" s="366">
        <v>22.45</v>
      </c>
      <c r="H171" s="88">
        <v>24</v>
      </c>
      <c r="I171" s="40">
        <v>1</v>
      </c>
      <c r="J171" s="40" t="s">
        <v>2738</v>
      </c>
      <c r="K171" s="41"/>
      <c r="L171" s="42" t="str">
        <f t="shared" si="0"/>
        <v>1pc</v>
      </c>
      <c r="M171" s="658">
        <f t="shared" si="1"/>
        <v>24</v>
      </c>
      <c r="N171" s="659" t="str">
        <f t="shared" si="5"/>
        <v>24pc</v>
      </c>
      <c r="O171" s="692">
        <f t="shared" si="2"/>
        <v>538.79999999999995</v>
      </c>
      <c r="P171" s="29">
        <f t="shared" si="6"/>
        <v>22.45</v>
      </c>
      <c r="Q171" s="74"/>
      <c r="R171" s="28"/>
      <c r="S171" s="28"/>
      <c r="T171" s="28"/>
      <c r="U171" s="28"/>
      <c r="V171" s="28"/>
      <c r="W171" s="28"/>
      <c r="X171" s="28"/>
      <c r="Y171" s="28"/>
      <c r="Z171" s="28"/>
    </row>
    <row r="172" spans="1:26" ht="15.75" customHeight="1">
      <c r="A172" s="111">
        <v>162</v>
      </c>
      <c r="B172" s="366" t="s">
        <v>2407</v>
      </c>
      <c r="C172" s="656" t="s">
        <v>55</v>
      </c>
      <c r="D172" s="35"/>
      <c r="E172" s="367" t="s">
        <v>2075</v>
      </c>
      <c r="F172" s="156"/>
      <c r="G172" s="366">
        <v>21.45</v>
      </c>
      <c r="H172" s="88">
        <v>13</v>
      </c>
      <c r="I172" s="40">
        <v>1</v>
      </c>
      <c r="J172" s="40" t="s">
        <v>2738</v>
      </c>
      <c r="K172" s="41"/>
      <c r="L172" s="42" t="str">
        <f t="shared" si="0"/>
        <v>1pc</v>
      </c>
      <c r="M172" s="658">
        <f t="shared" si="1"/>
        <v>13</v>
      </c>
      <c r="N172" s="659" t="str">
        <f t="shared" si="5"/>
        <v>13pc</v>
      </c>
      <c r="O172" s="692">
        <f t="shared" si="2"/>
        <v>278.84999999999997</v>
      </c>
      <c r="P172" s="29">
        <f t="shared" si="6"/>
        <v>21.449999999999996</v>
      </c>
      <c r="Q172" s="74"/>
      <c r="R172" s="28"/>
      <c r="S172" s="28"/>
      <c r="T172" s="28"/>
      <c r="U172" s="28"/>
      <c r="V172" s="28"/>
      <c r="W172" s="28"/>
      <c r="X172" s="28"/>
      <c r="Y172" s="28"/>
      <c r="Z172" s="28"/>
    </row>
    <row r="173" spans="1:26" ht="15.75" customHeight="1">
      <c r="A173" s="111">
        <v>163</v>
      </c>
      <c r="B173" s="366" t="s">
        <v>2399</v>
      </c>
      <c r="C173" s="656" t="s">
        <v>55</v>
      </c>
      <c r="D173" s="35"/>
      <c r="E173" s="367" t="s">
        <v>145</v>
      </c>
      <c r="F173" s="156"/>
      <c r="G173" s="366">
        <v>22.37</v>
      </c>
      <c r="H173" s="88">
        <v>30</v>
      </c>
      <c r="I173" s="40">
        <v>1</v>
      </c>
      <c r="J173" s="40" t="s">
        <v>2738</v>
      </c>
      <c r="K173" s="41"/>
      <c r="L173" s="42" t="str">
        <f t="shared" si="0"/>
        <v>1pc</v>
      </c>
      <c r="M173" s="658">
        <f t="shared" si="1"/>
        <v>30</v>
      </c>
      <c r="N173" s="659" t="str">
        <f t="shared" si="5"/>
        <v>30pc</v>
      </c>
      <c r="O173" s="692">
        <f t="shared" si="2"/>
        <v>671.1</v>
      </c>
      <c r="P173" s="29">
        <f t="shared" si="6"/>
        <v>22.37</v>
      </c>
      <c r="Q173" s="74"/>
      <c r="R173" s="28"/>
      <c r="S173" s="28"/>
      <c r="T173" s="28"/>
      <c r="U173" s="28"/>
      <c r="V173" s="28"/>
      <c r="W173" s="28"/>
      <c r="X173" s="28"/>
      <c r="Y173" s="28"/>
      <c r="Z173" s="28"/>
    </row>
    <row r="174" spans="1:26" ht="15.75" customHeight="1">
      <c r="A174" s="111">
        <v>164</v>
      </c>
      <c r="B174" s="366" t="s">
        <v>499</v>
      </c>
      <c r="C174" s="656" t="s">
        <v>55</v>
      </c>
      <c r="D174" s="35"/>
      <c r="E174" s="367" t="s">
        <v>500</v>
      </c>
      <c r="F174" s="156"/>
      <c r="G174" s="366">
        <v>19.16</v>
      </c>
      <c r="H174" s="88">
        <v>30</v>
      </c>
      <c r="I174" s="40">
        <v>1</v>
      </c>
      <c r="J174" s="40" t="s">
        <v>2738</v>
      </c>
      <c r="K174" s="41"/>
      <c r="L174" s="42" t="str">
        <f t="shared" si="0"/>
        <v>1pc</v>
      </c>
      <c r="M174" s="658">
        <f t="shared" si="1"/>
        <v>30</v>
      </c>
      <c r="N174" s="659" t="str">
        <f t="shared" si="5"/>
        <v>30pc</v>
      </c>
      <c r="O174" s="692">
        <f t="shared" si="2"/>
        <v>574.79999999999995</v>
      </c>
      <c r="P174" s="29">
        <f t="shared" si="6"/>
        <v>19.16</v>
      </c>
      <c r="Q174" s="74"/>
      <c r="R174" s="28"/>
      <c r="S174" s="28"/>
      <c r="T174" s="28"/>
      <c r="U174" s="28"/>
      <c r="V174" s="28"/>
      <c r="W174" s="28"/>
      <c r="X174" s="28"/>
      <c r="Y174" s="28"/>
      <c r="Z174" s="28"/>
    </row>
    <row r="175" spans="1:26" ht="15.75" customHeight="1">
      <c r="A175" s="111">
        <v>165</v>
      </c>
      <c r="B175" s="366" t="s">
        <v>2404</v>
      </c>
      <c r="C175" s="656" t="s">
        <v>55</v>
      </c>
      <c r="D175" s="35"/>
      <c r="E175" s="367" t="s">
        <v>500</v>
      </c>
      <c r="F175" s="156"/>
      <c r="G175" s="366">
        <v>19.16</v>
      </c>
      <c r="H175" s="88">
        <v>53</v>
      </c>
      <c r="I175" s="40">
        <v>1</v>
      </c>
      <c r="J175" s="40" t="s">
        <v>2738</v>
      </c>
      <c r="K175" s="41"/>
      <c r="L175" s="42" t="str">
        <f t="shared" si="0"/>
        <v>1pc</v>
      </c>
      <c r="M175" s="658">
        <f t="shared" si="1"/>
        <v>53</v>
      </c>
      <c r="N175" s="659" t="str">
        <f t="shared" si="5"/>
        <v>53pc</v>
      </c>
      <c r="O175" s="692">
        <f t="shared" si="2"/>
        <v>1015.48</v>
      </c>
      <c r="P175" s="29">
        <f t="shared" si="6"/>
        <v>19.16</v>
      </c>
      <c r="Q175" s="74"/>
      <c r="R175" s="28"/>
      <c r="S175" s="28"/>
      <c r="T175" s="28"/>
      <c r="U175" s="28"/>
      <c r="V175" s="28"/>
      <c r="W175" s="28"/>
      <c r="X175" s="28"/>
      <c r="Y175" s="28"/>
      <c r="Z175" s="28"/>
    </row>
    <row r="176" spans="1:26" ht="15.75" customHeight="1">
      <c r="A176" s="111">
        <v>166</v>
      </c>
      <c r="B176" s="366" t="s">
        <v>1894</v>
      </c>
      <c r="C176" s="656" t="s">
        <v>55</v>
      </c>
      <c r="D176" s="35"/>
      <c r="E176" s="367" t="s">
        <v>1476</v>
      </c>
      <c r="F176" s="156"/>
      <c r="G176" s="366">
        <v>56.45</v>
      </c>
      <c r="H176" s="88">
        <v>18</v>
      </c>
      <c r="I176" s="40">
        <v>1</v>
      </c>
      <c r="J176" s="40" t="s">
        <v>2738</v>
      </c>
      <c r="K176" s="41"/>
      <c r="L176" s="42" t="str">
        <f t="shared" si="0"/>
        <v>1pc</v>
      </c>
      <c r="M176" s="658">
        <f t="shared" si="1"/>
        <v>18</v>
      </c>
      <c r="N176" s="659" t="str">
        <f t="shared" si="5"/>
        <v>18pc</v>
      </c>
      <c r="O176" s="692">
        <f t="shared" si="2"/>
        <v>1016.1</v>
      </c>
      <c r="P176" s="29">
        <f t="shared" si="6"/>
        <v>56.45</v>
      </c>
      <c r="Q176" s="74"/>
      <c r="R176" s="28"/>
      <c r="S176" s="28"/>
      <c r="T176" s="28"/>
      <c r="U176" s="28"/>
      <c r="V176" s="28"/>
      <c r="W176" s="28"/>
      <c r="X176" s="28"/>
      <c r="Y176" s="28"/>
      <c r="Z176" s="28"/>
    </row>
    <row r="177" spans="1:26" ht="15.75" customHeight="1">
      <c r="A177" s="111">
        <v>167</v>
      </c>
      <c r="B177" s="366" t="s">
        <v>1312</v>
      </c>
      <c r="C177" s="656" t="s">
        <v>55</v>
      </c>
      <c r="D177" s="35"/>
      <c r="E177" s="367" t="s">
        <v>145</v>
      </c>
      <c r="F177" s="156"/>
      <c r="G177" s="366">
        <v>24.25</v>
      </c>
      <c r="H177" s="88">
        <v>60</v>
      </c>
      <c r="I177" s="40">
        <v>1</v>
      </c>
      <c r="J177" s="40" t="s">
        <v>2738</v>
      </c>
      <c r="K177" s="41"/>
      <c r="L177" s="42" t="str">
        <f t="shared" si="0"/>
        <v>1pc</v>
      </c>
      <c r="M177" s="658">
        <f t="shared" si="1"/>
        <v>60</v>
      </c>
      <c r="N177" s="659" t="str">
        <f t="shared" si="5"/>
        <v>60pc</v>
      </c>
      <c r="O177" s="692">
        <f t="shared" si="2"/>
        <v>1455</v>
      </c>
      <c r="P177" s="29">
        <f t="shared" si="6"/>
        <v>24.25</v>
      </c>
      <c r="Q177" s="74"/>
      <c r="R177" s="28"/>
      <c r="S177" s="28"/>
      <c r="T177" s="28"/>
      <c r="U177" s="28"/>
      <c r="V177" s="28"/>
      <c r="W177" s="28"/>
      <c r="X177" s="28"/>
      <c r="Y177" s="28"/>
      <c r="Z177" s="28"/>
    </row>
    <row r="178" spans="1:26" ht="15.75" customHeight="1">
      <c r="A178" s="111">
        <v>168</v>
      </c>
      <c r="B178" s="366" t="s">
        <v>1681</v>
      </c>
      <c r="C178" s="656" t="s">
        <v>55</v>
      </c>
      <c r="D178" s="35"/>
      <c r="E178" s="367" t="s">
        <v>1476</v>
      </c>
      <c r="F178" s="156"/>
      <c r="G178" s="366">
        <v>16.95</v>
      </c>
      <c r="H178" s="88">
        <v>47</v>
      </c>
      <c r="I178" s="40">
        <v>1</v>
      </c>
      <c r="J178" s="40" t="s">
        <v>2738</v>
      </c>
      <c r="K178" s="41"/>
      <c r="L178" s="42" t="str">
        <f t="shared" si="0"/>
        <v>1pc</v>
      </c>
      <c r="M178" s="658">
        <f t="shared" si="1"/>
        <v>47</v>
      </c>
      <c r="N178" s="659" t="str">
        <f t="shared" si="5"/>
        <v>47pc</v>
      </c>
      <c r="O178" s="692">
        <f t="shared" si="2"/>
        <v>796.65</v>
      </c>
      <c r="P178" s="29">
        <f t="shared" si="6"/>
        <v>16.95</v>
      </c>
      <c r="Q178" s="74"/>
      <c r="R178" s="28"/>
      <c r="S178" s="28"/>
      <c r="T178" s="28"/>
      <c r="U178" s="28"/>
      <c r="V178" s="28"/>
      <c r="W178" s="28"/>
      <c r="X178" s="28"/>
      <c r="Y178" s="28"/>
      <c r="Z178" s="28"/>
    </row>
    <row r="179" spans="1:26" ht="15.75" customHeight="1">
      <c r="A179" s="111">
        <v>169</v>
      </c>
      <c r="B179" s="366" t="s">
        <v>1098</v>
      </c>
      <c r="C179" s="656" t="s">
        <v>55</v>
      </c>
      <c r="D179" s="35"/>
      <c r="E179" s="367" t="s">
        <v>1095</v>
      </c>
      <c r="F179" s="156"/>
      <c r="G179" s="366">
        <v>25.55</v>
      </c>
      <c r="H179" s="366">
        <v>10</v>
      </c>
      <c r="I179" s="40">
        <v>1</v>
      </c>
      <c r="J179" s="40" t="s">
        <v>2738</v>
      </c>
      <c r="K179" s="41"/>
      <c r="L179" s="42" t="str">
        <f t="shared" si="0"/>
        <v>1pc</v>
      </c>
      <c r="M179" s="658">
        <f t="shared" si="1"/>
        <v>10</v>
      </c>
      <c r="N179" s="659" t="str">
        <f t="shared" si="5"/>
        <v>10pc</v>
      </c>
      <c r="O179" s="692">
        <f t="shared" si="2"/>
        <v>255.5</v>
      </c>
      <c r="P179" s="29">
        <f t="shared" si="6"/>
        <v>25.55</v>
      </c>
      <c r="Q179" s="74"/>
      <c r="R179" s="28"/>
      <c r="S179" s="28"/>
      <c r="T179" s="28"/>
      <c r="U179" s="28"/>
      <c r="V179" s="28"/>
      <c r="W179" s="28"/>
      <c r="X179" s="28"/>
      <c r="Y179" s="28"/>
      <c r="Z179" s="28"/>
    </row>
    <row r="180" spans="1:26" ht="15.75" customHeight="1">
      <c r="A180" s="111">
        <v>170</v>
      </c>
      <c r="B180" s="366" t="s">
        <v>1100</v>
      </c>
      <c r="C180" s="656" t="s">
        <v>55</v>
      </c>
      <c r="D180" s="35"/>
      <c r="E180" s="367" t="s">
        <v>1095</v>
      </c>
      <c r="F180" s="156"/>
      <c r="G180" s="366">
        <v>25.55</v>
      </c>
      <c r="H180" s="366">
        <v>7</v>
      </c>
      <c r="I180" s="40">
        <v>1</v>
      </c>
      <c r="J180" s="40" t="s">
        <v>2738</v>
      </c>
      <c r="K180" s="41"/>
      <c r="L180" s="42" t="str">
        <f t="shared" si="0"/>
        <v>1pc</v>
      </c>
      <c r="M180" s="658">
        <f t="shared" si="1"/>
        <v>7</v>
      </c>
      <c r="N180" s="659" t="str">
        <f t="shared" si="5"/>
        <v>7pc</v>
      </c>
      <c r="O180" s="692">
        <f t="shared" si="2"/>
        <v>178.85</v>
      </c>
      <c r="P180" s="29">
        <f t="shared" si="6"/>
        <v>25.55</v>
      </c>
      <c r="Q180" s="74"/>
      <c r="R180" s="28"/>
      <c r="S180" s="28"/>
      <c r="T180" s="28"/>
      <c r="U180" s="28"/>
      <c r="V180" s="28"/>
      <c r="W180" s="28"/>
      <c r="X180" s="28"/>
      <c r="Y180" s="28"/>
      <c r="Z180" s="28"/>
    </row>
    <row r="181" spans="1:26" ht="15.75" customHeight="1">
      <c r="A181" s="111">
        <v>171</v>
      </c>
      <c r="B181" s="366" t="s">
        <v>1094</v>
      </c>
      <c r="C181" s="656" t="s">
        <v>55</v>
      </c>
      <c r="D181" s="35"/>
      <c r="E181" s="367" t="s">
        <v>1095</v>
      </c>
      <c r="F181" s="156"/>
      <c r="G181" s="366">
        <v>21.65</v>
      </c>
      <c r="H181" s="366">
        <v>8</v>
      </c>
      <c r="I181" s="40">
        <v>1</v>
      </c>
      <c r="J181" s="40" t="s">
        <v>2738</v>
      </c>
      <c r="K181" s="41"/>
      <c r="L181" s="42" t="str">
        <f t="shared" si="0"/>
        <v>1pc</v>
      </c>
      <c r="M181" s="658">
        <f t="shared" si="1"/>
        <v>8</v>
      </c>
      <c r="N181" s="659" t="str">
        <f t="shared" si="5"/>
        <v>8pc</v>
      </c>
      <c r="O181" s="692">
        <f t="shared" si="2"/>
        <v>173.2</v>
      </c>
      <c r="P181" s="29">
        <f t="shared" si="6"/>
        <v>21.65</v>
      </c>
      <c r="Q181" s="74"/>
      <c r="R181" s="28"/>
      <c r="S181" s="28"/>
      <c r="T181" s="28"/>
      <c r="U181" s="28"/>
      <c r="V181" s="28"/>
      <c r="W181" s="28"/>
      <c r="X181" s="28"/>
      <c r="Y181" s="28"/>
      <c r="Z181" s="28"/>
    </row>
    <row r="182" spans="1:26" ht="15.75" customHeight="1">
      <c r="A182" s="111">
        <v>172</v>
      </c>
      <c r="B182" s="366" t="s">
        <v>1097</v>
      </c>
      <c r="C182" s="656" t="s">
        <v>55</v>
      </c>
      <c r="D182" s="35"/>
      <c r="E182" s="367" t="s">
        <v>1095</v>
      </c>
      <c r="F182" s="156"/>
      <c r="G182" s="366">
        <v>21.65</v>
      </c>
      <c r="H182" s="366">
        <v>17</v>
      </c>
      <c r="I182" s="40">
        <v>1</v>
      </c>
      <c r="J182" s="40" t="s">
        <v>2738</v>
      </c>
      <c r="K182" s="41"/>
      <c r="L182" s="42" t="str">
        <f t="shared" si="0"/>
        <v>1pc</v>
      </c>
      <c r="M182" s="658">
        <f t="shared" si="1"/>
        <v>17</v>
      </c>
      <c r="N182" s="659" t="str">
        <f t="shared" si="5"/>
        <v>17pc</v>
      </c>
      <c r="O182" s="692">
        <f t="shared" si="2"/>
        <v>368.04999999999995</v>
      </c>
      <c r="P182" s="29">
        <f t="shared" si="6"/>
        <v>21.65</v>
      </c>
      <c r="Q182" s="74"/>
      <c r="R182" s="28"/>
      <c r="S182" s="28"/>
      <c r="T182" s="28"/>
      <c r="U182" s="28"/>
      <c r="V182" s="28"/>
      <c r="W182" s="28"/>
      <c r="X182" s="28"/>
      <c r="Y182" s="28"/>
      <c r="Z182" s="28"/>
    </row>
    <row r="183" spans="1:26" ht="15.75" customHeight="1">
      <c r="A183" s="111">
        <v>173</v>
      </c>
      <c r="B183" s="366" t="s">
        <v>1096</v>
      </c>
      <c r="C183" s="656" t="s">
        <v>55</v>
      </c>
      <c r="D183" s="35"/>
      <c r="E183" s="367" t="s">
        <v>1095</v>
      </c>
      <c r="F183" s="156"/>
      <c r="G183" s="366">
        <v>21.65</v>
      </c>
      <c r="H183" s="366">
        <v>10</v>
      </c>
      <c r="I183" s="40">
        <v>1</v>
      </c>
      <c r="J183" s="40" t="s">
        <v>2738</v>
      </c>
      <c r="K183" s="41"/>
      <c r="L183" s="42" t="str">
        <f t="shared" si="0"/>
        <v>1pc</v>
      </c>
      <c r="M183" s="658">
        <f t="shared" si="1"/>
        <v>10</v>
      </c>
      <c r="N183" s="659" t="str">
        <f t="shared" si="5"/>
        <v>10pc</v>
      </c>
      <c r="O183" s="692">
        <f t="shared" si="2"/>
        <v>216.5</v>
      </c>
      <c r="P183" s="29">
        <f t="shared" si="6"/>
        <v>21.65</v>
      </c>
      <c r="Q183" s="74"/>
      <c r="R183" s="28"/>
      <c r="S183" s="28"/>
      <c r="T183" s="28"/>
      <c r="U183" s="28"/>
      <c r="V183" s="28"/>
      <c r="W183" s="28"/>
      <c r="X183" s="28"/>
      <c r="Y183" s="28"/>
      <c r="Z183" s="28"/>
    </row>
    <row r="184" spans="1:26" ht="15.75" customHeight="1">
      <c r="A184" s="111">
        <v>174</v>
      </c>
      <c r="B184" s="366" t="s">
        <v>1101</v>
      </c>
      <c r="C184" s="656" t="s">
        <v>55</v>
      </c>
      <c r="D184" s="35"/>
      <c r="E184" s="367" t="s">
        <v>1095</v>
      </c>
      <c r="F184" s="156"/>
      <c r="G184" s="366">
        <v>21.65</v>
      </c>
      <c r="H184" s="366">
        <v>10</v>
      </c>
      <c r="I184" s="40">
        <v>1</v>
      </c>
      <c r="J184" s="40" t="s">
        <v>2738</v>
      </c>
      <c r="K184" s="41"/>
      <c r="L184" s="42" t="str">
        <f t="shared" si="0"/>
        <v>1pc</v>
      </c>
      <c r="M184" s="658">
        <f t="shared" si="1"/>
        <v>10</v>
      </c>
      <c r="N184" s="659" t="str">
        <f t="shared" si="5"/>
        <v>10pc</v>
      </c>
      <c r="O184" s="692">
        <f t="shared" si="2"/>
        <v>216.5</v>
      </c>
      <c r="P184" s="29">
        <f t="shared" si="6"/>
        <v>21.65</v>
      </c>
      <c r="Q184" s="74"/>
      <c r="R184" s="28"/>
      <c r="S184" s="28"/>
      <c r="T184" s="28"/>
      <c r="U184" s="28"/>
      <c r="V184" s="28"/>
      <c r="W184" s="28"/>
      <c r="X184" s="28"/>
      <c r="Y184" s="28"/>
      <c r="Z184" s="28"/>
    </row>
    <row r="185" spans="1:26" ht="15.75" customHeight="1">
      <c r="A185" s="111">
        <v>175</v>
      </c>
      <c r="B185" s="366" t="s">
        <v>1099</v>
      </c>
      <c r="C185" s="656" t="s">
        <v>55</v>
      </c>
      <c r="D185" s="35"/>
      <c r="E185" s="367" t="s">
        <v>1095</v>
      </c>
      <c r="F185" s="156"/>
      <c r="G185" s="366">
        <v>21.65</v>
      </c>
      <c r="H185" s="366">
        <v>5</v>
      </c>
      <c r="I185" s="40">
        <v>1</v>
      </c>
      <c r="J185" s="40" t="s">
        <v>2738</v>
      </c>
      <c r="K185" s="41"/>
      <c r="L185" s="42" t="str">
        <f t="shared" si="0"/>
        <v>1pc</v>
      </c>
      <c r="M185" s="658">
        <f t="shared" si="1"/>
        <v>5</v>
      </c>
      <c r="N185" s="659" t="str">
        <f t="shared" si="5"/>
        <v>5pc</v>
      </c>
      <c r="O185" s="692">
        <f t="shared" si="2"/>
        <v>108.25</v>
      </c>
      <c r="P185" s="29">
        <f t="shared" si="6"/>
        <v>21.65</v>
      </c>
      <c r="Q185" s="74"/>
      <c r="R185" s="28"/>
      <c r="S185" s="28"/>
      <c r="T185" s="28"/>
      <c r="U185" s="28"/>
      <c r="V185" s="28"/>
      <c r="W185" s="28"/>
      <c r="X185" s="28"/>
      <c r="Y185" s="28"/>
      <c r="Z185" s="28"/>
    </row>
    <row r="186" spans="1:26" ht="15.75" customHeight="1">
      <c r="A186" s="111">
        <v>176</v>
      </c>
      <c r="B186" s="366" t="s">
        <v>1217</v>
      </c>
      <c r="C186" s="656" t="s">
        <v>55</v>
      </c>
      <c r="D186" s="35"/>
      <c r="E186" s="367" t="s">
        <v>1216</v>
      </c>
      <c r="F186" s="156"/>
      <c r="G186" s="366">
        <v>6</v>
      </c>
      <c r="H186" s="88">
        <v>6</v>
      </c>
      <c r="I186" s="40">
        <v>1</v>
      </c>
      <c r="J186" s="40" t="s">
        <v>2738</v>
      </c>
      <c r="K186" s="41"/>
      <c r="L186" s="42" t="str">
        <f t="shared" si="0"/>
        <v>1pc</v>
      </c>
      <c r="M186" s="658">
        <f t="shared" si="1"/>
        <v>6</v>
      </c>
      <c r="N186" s="659" t="str">
        <f t="shared" si="5"/>
        <v>6pc</v>
      </c>
      <c r="O186" s="692">
        <f t="shared" si="2"/>
        <v>36</v>
      </c>
      <c r="P186" s="29">
        <f t="shared" si="6"/>
        <v>6</v>
      </c>
      <c r="Q186" s="74"/>
      <c r="R186" s="28"/>
      <c r="S186" s="28"/>
      <c r="T186" s="28"/>
      <c r="U186" s="28"/>
      <c r="V186" s="28"/>
      <c r="W186" s="28"/>
      <c r="X186" s="28"/>
      <c r="Y186" s="28"/>
      <c r="Z186" s="28"/>
    </row>
    <row r="187" spans="1:26" ht="15.75" customHeight="1">
      <c r="A187" s="111">
        <v>177</v>
      </c>
      <c r="B187" s="366" t="s">
        <v>1215</v>
      </c>
      <c r="C187" s="656" t="s">
        <v>55</v>
      </c>
      <c r="D187" s="35"/>
      <c r="E187" s="367" t="s">
        <v>1216</v>
      </c>
      <c r="F187" s="156"/>
      <c r="G187" s="366">
        <v>5.5</v>
      </c>
      <c r="H187" s="88">
        <v>7</v>
      </c>
      <c r="I187" s="40">
        <v>1</v>
      </c>
      <c r="J187" s="40" t="s">
        <v>2738</v>
      </c>
      <c r="K187" s="41"/>
      <c r="L187" s="42" t="str">
        <f t="shared" si="0"/>
        <v>1pc</v>
      </c>
      <c r="M187" s="658">
        <f t="shared" si="1"/>
        <v>7</v>
      </c>
      <c r="N187" s="659" t="str">
        <f t="shared" si="5"/>
        <v>7pc</v>
      </c>
      <c r="O187" s="692">
        <f t="shared" si="2"/>
        <v>38.5</v>
      </c>
      <c r="P187" s="29">
        <f t="shared" si="6"/>
        <v>5.5</v>
      </c>
      <c r="Q187" s="74"/>
      <c r="R187" s="28"/>
      <c r="S187" s="28"/>
      <c r="T187" s="28"/>
      <c r="U187" s="28"/>
      <c r="V187" s="28"/>
      <c r="W187" s="28"/>
      <c r="X187" s="28"/>
      <c r="Y187" s="28"/>
      <c r="Z187" s="28"/>
    </row>
    <row r="188" spans="1:26" ht="15.75" customHeight="1">
      <c r="A188" s="111">
        <v>178</v>
      </c>
      <c r="B188" s="366" t="s">
        <v>532</v>
      </c>
      <c r="C188" s="656" t="s">
        <v>55</v>
      </c>
      <c r="D188" s="35"/>
      <c r="E188" s="149"/>
      <c r="F188" s="156"/>
      <c r="G188" s="695">
        <v>12.2</v>
      </c>
      <c r="H188" s="697">
        <v>7</v>
      </c>
      <c r="I188" s="40">
        <v>1</v>
      </c>
      <c r="J188" s="40" t="s">
        <v>2738</v>
      </c>
      <c r="K188" s="41"/>
      <c r="L188" s="42" t="str">
        <f t="shared" si="0"/>
        <v>1pc</v>
      </c>
      <c r="M188" s="658">
        <f t="shared" si="1"/>
        <v>7</v>
      </c>
      <c r="N188" s="659" t="str">
        <f t="shared" si="5"/>
        <v>7pc</v>
      </c>
      <c r="O188" s="692">
        <f t="shared" si="2"/>
        <v>85.399999999999991</v>
      </c>
      <c r="P188" s="29">
        <f t="shared" si="6"/>
        <v>12.2</v>
      </c>
      <c r="Q188" s="74"/>
      <c r="R188" s="28"/>
      <c r="S188" s="28"/>
      <c r="T188" s="28"/>
      <c r="U188" s="28"/>
      <c r="V188" s="28"/>
      <c r="W188" s="28"/>
      <c r="X188" s="28"/>
      <c r="Y188" s="28"/>
      <c r="Z188" s="28"/>
    </row>
    <row r="189" spans="1:26" ht="15.75" customHeight="1">
      <c r="A189" s="111">
        <v>179</v>
      </c>
      <c r="B189" s="366" t="s">
        <v>533</v>
      </c>
      <c r="C189" s="656" t="s">
        <v>55</v>
      </c>
      <c r="D189" s="35"/>
      <c r="E189" s="149"/>
      <c r="F189" s="156"/>
      <c r="G189" s="695">
        <v>12.2</v>
      </c>
      <c r="H189" s="697">
        <v>5</v>
      </c>
      <c r="I189" s="40">
        <v>1</v>
      </c>
      <c r="J189" s="40" t="s">
        <v>2738</v>
      </c>
      <c r="K189" s="41"/>
      <c r="L189" s="42" t="str">
        <f t="shared" si="0"/>
        <v>1pc</v>
      </c>
      <c r="M189" s="658">
        <f t="shared" si="1"/>
        <v>5</v>
      </c>
      <c r="N189" s="659" t="str">
        <f t="shared" si="5"/>
        <v>5pc</v>
      </c>
      <c r="O189" s="692">
        <f t="shared" si="2"/>
        <v>61</v>
      </c>
      <c r="P189" s="29">
        <f t="shared" si="6"/>
        <v>12.2</v>
      </c>
      <c r="Q189" s="74"/>
      <c r="R189" s="28"/>
      <c r="S189" s="28"/>
      <c r="T189" s="28"/>
      <c r="U189" s="28"/>
      <c r="V189" s="28"/>
      <c r="W189" s="28"/>
      <c r="X189" s="28"/>
      <c r="Y189" s="28"/>
      <c r="Z189" s="28"/>
    </row>
    <row r="190" spans="1:26" ht="15.75" customHeight="1">
      <c r="A190" s="111">
        <v>180</v>
      </c>
      <c r="B190" s="366" t="s">
        <v>1334</v>
      </c>
      <c r="C190" s="656" t="s">
        <v>55</v>
      </c>
      <c r="D190" s="35"/>
      <c r="E190" s="149"/>
      <c r="F190" s="156"/>
      <c r="G190" s="695">
        <v>12.4</v>
      </c>
      <c r="H190" s="697">
        <v>6</v>
      </c>
      <c r="I190" s="40">
        <v>1</v>
      </c>
      <c r="J190" s="40" t="s">
        <v>2738</v>
      </c>
      <c r="K190" s="41"/>
      <c r="L190" s="42" t="str">
        <f t="shared" si="0"/>
        <v>1pc</v>
      </c>
      <c r="M190" s="658">
        <f t="shared" si="1"/>
        <v>6</v>
      </c>
      <c r="N190" s="659" t="str">
        <f t="shared" si="5"/>
        <v>6pc</v>
      </c>
      <c r="O190" s="692">
        <f t="shared" si="2"/>
        <v>74.400000000000006</v>
      </c>
      <c r="P190" s="29">
        <f t="shared" si="6"/>
        <v>12.4</v>
      </c>
      <c r="Q190" s="74"/>
      <c r="R190" s="28"/>
      <c r="S190" s="28"/>
      <c r="T190" s="28"/>
      <c r="U190" s="28"/>
      <c r="V190" s="28"/>
      <c r="W190" s="28"/>
      <c r="X190" s="28"/>
      <c r="Y190" s="28"/>
      <c r="Z190" s="28"/>
    </row>
    <row r="191" spans="1:26" ht="15.75" customHeight="1">
      <c r="A191" s="111">
        <v>181</v>
      </c>
      <c r="B191" s="366" t="s">
        <v>1335</v>
      </c>
      <c r="C191" s="656" t="s">
        <v>55</v>
      </c>
      <c r="D191" s="35"/>
      <c r="E191" s="149"/>
      <c r="F191" s="156"/>
      <c r="G191" s="695">
        <v>12.4</v>
      </c>
      <c r="H191" s="697">
        <v>1</v>
      </c>
      <c r="I191" s="40">
        <v>1</v>
      </c>
      <c r="J191" s="40" t="s">
        <v>2738</v>
      </c>
      <c r="K191" s="41"/>
      <c r="L191" s="42" t="str">
        <f t="shared" si="0"/>
        <v>1pc</v>
      </c>
      <c r="M191" s="658">
        <f t="shared" si="1"/>
        <v>1</v>
      </c>
      <c r="N191" s="659" t="str">
        <f t="shared" si="5"/>
        <v>1pc</v>
      </c>
      <c r="O191" s="692">
        <f t="shared" si="2"/>
        <v>12.4</v>
      </c>
      <c r="P191" s="29">
        <f t="shared" si="6"/>
        <v>12.4</v>
      </c>
      <c r="Q191" s="74"/>
      <c r="R191" s="28"/>
      <c r="S191" s="28"/>
      <c r="T191" s="28"/>
      <c r="U191" s="28"/>
      <c r="V191" s="28"/>
      <c r="W191" s="28"/>
      <c r="X191" s="28"/>
      <c r="Y191" s="28"/>
      <c r="Z191" s="28"/>
    </row>
    <row r="192" spans="1:26" ht="15.75" customHeight="1">
      <c r="A192" s="111">
        <v>182</v>
      </c>
      <c r="B192" s="366" t="s">
        <v>1332</v>
      </c>
      <c r="C192" s="656" t="s">
        <v>55</v>
      </c>
      <c r="D192" s="35"/>
      <c r="E192" s="149"/>
      <c r="F192" s="156"/>
      <c r="G192" s="695">
        <v>12.4</v>
      </c>
      <c r="H192" s="697">
        <v>2</v>
      </c>
      <c r="I192" s="40">
        <v>1</v>
      </c>
      <c r="J192" s="40" t="s">
        <v>2738</v>
      </c>
      <c r="K192" s="41"/>
      <c r="L192" s="42" t="str">
        <f t="shared" si="0"/>
        <v>1pc</v>
      </c>
      <c r="M192" s="658">
        <f t="shared" si="1"/>
        <v>2</v>
      </c>
      <c r="N192" s="659" t="str">
        <f t="shared" si="5"/>
        <v>2pc</v>
      </c>
      <c r="O192" s="692">
        <f t="shared" si="2"/>
        <v>24.8</v>
      </c>
      <c r="P192" s="29">
        <f t="shared" si="6"/>
        <v>12.4</v>
      </c>
      <c r="Q192" s="74"/>
      <c r="R192" s="28"/>
      <c r="S192" s="28"/>
      <c r="T192" s="28"/>
      <c r="U192" s="28"/>
      <c r="V192" s="28"/>
      <c r="W192" s="28"/>
      <c r="X192" s="28"/>
      <c r="Y192" s="28"/>
      <c r="Z192" s="28"/>
    </row>
    <row r="193" spans="1:26" ht="15.75" customHeight="1">
      <c r="A193" s="111">
        <v>183</v>
      </c>
      <c r="B193" s="694" t="s">
        <v>271</v>
      </c>
      <c r="C193" s="656" t="s">
        <v>55</v>
      </c>
      <c r="D193" s="35"/>
      <c r="E193" s="149"/>
      <c r="F193" s="156"/>
      <c r="G193" s="366">
        <v>6.8</v>
      </c>
      <c r="H193" s="88">
        <v>3</v>
      </c>
      <c r="I193" s="40">
        <v>1</v>
      </c>
      <c r="J193" s="40" t="s">
        <v>2738</v>
      </c>
      <c r="K193" s="41"/>
      <c r="L193" s="42" t="str">
        <f t="shared" si="0"/>
        <v>1pc</v>
      </c>
      <c r="M193" s="658">
        <f t="shared" si="1"/>
        <v>3</v>
      </c>
      <c r="N193" s="659" t="str">
        <f t="shared" si="5"/>
        <v>3pc</v>
      </c>
      <c r="O193" s="692">
        <f t="shared" si="2"/>
        <v>20.399999999999999</v>
      </c>
      <c r="P193" s="29">
        <f t="shared" si="6"/>
        <v>6.8</v>
      </c>
      <c r="Q193" s="74"/>
      <c r="R193" s="28"/>
      <c r="S193" s="28"/>
      <c r="T193" s="28"/>
      <c r="U193" s="28"/>
      <c r="V193" s="28"/>
      <c r="W193" s="28"/>
      <c r="X193" s="28"/>
      <c r="Y193" s="28"/>
      <c r="Z193" s="28"/>
    </row>
    <row r="194" spans="1:26" ht="15.75" customHeight="1">
      <c r="A194" s="111">
        <v>184</v>
      </c>
      <c r="B194" s="694" t="s">
        <v>1477</v>
      </c>
      <c r="C194" s="656" t="s">
        <v>55</v>
      </c>
      <c r="D194" s="35"/>
      <c r="E194" s="367" t="s">
        <v>1476</v>
      </c>
      <c r="F194" s="156"/>
      <c r="G194" s="366">
        <v>5.6</v>
      </c>
      <c r="H194" s="88">
        <v>10</v>
      </c>
      <c r="I194" s="40">
        <v>1</v>
      </c>
      <c r="J194" s="40" t="s">
        <v>2738</v>
      </c>
      <c r="K194" s="41"/>
      <c r="L194" s="42" t="str">
        <f t="shared" si="0"/>
        <v>1pc</v>
      </c>
      <c r="M194" s="658">
        <f t="shared" si="1"/>
        <v>10</v>
      </c>
      <c r="N194" s="659" t="str">
        <f t="shared" si="5"/>
        <v>10pc</v>
      </c>
      <c r="O194" s="692">
        <f t="shared" si="2"/>
        <v>56</v>
      </c>
      <c r="P194" s="29">
        <f t="shared" si="6"/>
        <v>5.6</v>
      </c>
      <c r="Q194" s="74"/>
      <c r="R194" s="28"/>
      <c r="S194" s="28"/>
      <c r="T194" s="28"/>
      <c r="U194" s="28"/>
      <c r="V194" s="28"/>
      <c r="W194" s="28"/>
      <c r="X194" s="28"/>
      <c r="Y194" s="28"/>
      <c r="Z194" s="28"/>
    </row>
    <row r="195" spans="1:26" ht="15.75" customHeight="1">
      <c r="A195" s="111">
        <v>185</v>
      </c>
      <c r="B195" s="366" t="s">
        <v>2058</v>
      </c>
      <c r="C195" s="656" t="s">
        <v>55</v>
      </c>
      <c r="D195" s="35"/>
      <c r="E195" s="367" t="s">
        <v>339</v>
      </c>
      <c r="F195" s="156"/>
      <c r="G195" s="670">
        <v>5.9</v>
      </c>
      <c r="H195" s="88">
        <v>10</v>
      </c>
      <c r="I195" s="40">
        <v>1</v>
      </c>
      <c r="J195" s="40" t="s">
        <v>2738</v>
      </c>
      <c r="K195" s="41"/>
      <c r="L195" s="42" t="str">
        <f t="shared" si="0"/>
        <v>1pc</v>
      </c>
      <c r="M195" s="658">
        <f t="shared" si="1"/>
        <v>10</v>
      </c>
      <c r="N195" s="659" t="str">
        <f t="shared" si="5"/>
        <v>10pc</v>
      </c>
      <c r="O195" s="692">
        <f t="shared" si="2"/>
        <v>59</v>
      </c>
      <c r="P195" s="29">
        <f t="shared" si="6"/>
        <v>5.9</v>
      </c>
      <c r="Q195" s="74"/>
      <c r="R195" s="28"/>
      <c r="S195" s="28"/>
      <c r="T195" s="28"/>
      <c r="U195" s="28"/>
      <c r="V195" s="28"/>
      <c r="W195" s="28"/>
      <c r="X195" s="28"/>
      <c r="Y195" s="28"/>
      <c r="Z195" s="28"/>
    </row>
    <row r="196" spans="1:26" ht="15.75" customHeight="1">
      <c r="A196" s="111">
        <v>186</v>
      </c>
      <c r="B196" s="366" t="s">
        <v>2064</v>
      </c>
      <c r="C196" s="656" t="s">
        <v>55</v>
      </c>
      <c r="D196" s="35"/>
      <c r="E196" s="367" t="s">
        <v>339</v>
      </c>
      <c r="F196" s="156"/>
      <c r="G196" s="366">
        <v>5.6</v>
      </c>
      <c r="H196" s="88">
        <v>7</v>
      </c>
      <c r="I196" s="40">
        <v>1</v>
      </c>
      <c r="J196" s="40" t="s">
        <v>2738</v>
      </c>
      <c r="K196" s="41"/>
      <c r="L196" s="42" t="str">
        <f t="shared" si="0"/>
        <v>1pc</v>
      </c>
      <c r="M196" s="658">
        <f t="shared" si="1"/>
        <v>7</v>
      </c>
      <c r="N196" s="659" t="str">
        <f t="shared" si="5"/>
        <v>7pc</v>
      </c>
      <c r="O196" s="692">
        <f t="shared" si="2"/>
        <v>39.199999999999996</v>
      </c>
      <c r="P196" s="29">
        <f t="shared" si="6"/>
        <v>5.6</v>
      </c>
      <c r="Q196" s="74"/>
      <c r="R196" s="28"/>
      <c r="S196" s="28"/>
      <c r="T196" s="28"/>
      <c r="U196" s="28"/>
      <c r="V196" s="28"/>
      <c r="W196" s="28"/>
      <c r="X196" s="28"/>
      <c r="Y196" s="28"/>
      <c r="Z196" s="28"/>
    </row>
    <row r="197" spans="1:26" ht="15.75" customHeight="1">
      <c r="A197" s="111">
        <v>187</v>
      </c>
      <c r="B197" s="366" t="s">
        <v>2062</v>
      </c>
      <c r="C197" s="656" t="s">
        <v>55</v>
      </c>
      <c r="D197" s="35"/>
      <c r="E197" s="149"/>
      <c r="F197" s="156"/>
      <c r="G197" s="670">
        <v>5.7</v>
      </c>
      <c r="H197" s="88">
        <v>6</v>
      </c>
      <c r="I197" s="40">
        <v>1</v>
      </c>
      <c r="J197" s="40" t="s">
        <v>2738</v>
      </c>
      <c r="K197" s="41"/>
      <c r="L197" s="42" t="str">
        <f t="shared" si="0"/>
        <v>1pc</v>
      </c>
      <c r="M197" s="658">
        <f t="shared" si="1"/>
        <v>6</v>
      </c>
      <c r="N197" s="659" t="str">
        <f t="shared" si="5"/>
        <v>6pc</v>
      </c>
      <c r="O197" s="692">
        <f t="shared" si="2"/>
        <v>34.200000000000003</v>
      </c>
      <c r="P197" s="29">
        <f t="shared" si="6"/>
        <v>5.7</v>
      </c>
      <c r="Q197" s="74"/>
      <c r="R197" s="28"/>
      <c r="S197" s="28"/>
      <c r="T197" s="28"/>
      <c r="U197" s="28"/>
      <c r="V197" s="28"/>
      <c r="W197" s="28"/>
      <c r="X197" s="28"/>
      <c r="Y197" s="28"/>
      <c r="Z197" s="28"/>
    </row>
    <row r="198" spans="1:26" ht="15.75" customHeight="1">
      <c r="A198" s="111">
        <v>188</v>
      </c>
      <c r="B198" s="366" t="s">
        <v>2504</v>
      </c>
      <c r="C198" s="656" t="s">
        <v>55</v>
      </c>
      <c r="D198" s="35"/>
      <c r="E198" s="367">
        <v>555</v>
      </c>
      <c r="F198" s="156"/>
      <c r="G198" s="366">
        <v>28.95</v>
      </c>
      <c r="H198" s="366">
        <v>5</v>
      </c>
      <c r="I198" s="40">
        <v>1</v>
      </c>
      <c r="J198" s="40" t="s">
        <v>2738</v>
      </c>
      <c r="K198" s="41"/>
      <c r="L198" s="42" t="str">
        <f t="shared" si="0"/>
        <v>1pc</v>
      </c>
      <c r="M198" s="658">
        <f t="shared" si="1"/>
        <v>5</v>
      </c>
      <c r="N198" s="659" t="str">
        <f t="shared" si="5"/>
        <v>5pc</v>
      </c>
      <c r="O198" s="692">
        <f t="shared" si="2"/>
        <v>144.75</v>
      </c>
      <c r="P198" s="29">
        <f t="shared" si="6"/>
        <v>28.95</v>
      </c>
      <c r="Q198" s="74"/>
      <c r="R198" s="28"/>
      <c r="S198" s="28"/>
      <c r="T198" s="28"/>
      <c r="U198" s="28"/>
      <c r="V198" s="28"/>
      <c r="W198" s="28"/>
      <c r="X198" s="28"/>
      <c r="Y198" s="28"/>
      <c r="Z198" s="28"/>
    </row>
    <row r="199" spans="1:26" ht="15.75" customHeight="1">
      <c r="A199" s="111">
        <v>189</v>
      </c>
      <c r="B199" s="366" t="s">
        <v>2502</v>
      </c>
      <c r="C199" s="656" t="s">
        <v>55</v>
      </c>
      <c r="D199" s="35"/>
      <c r="E199" s="367">
        <v>555</v>
      </c>
      <c r="F199" s="156"/>
      <c r="G199" s="366">
        <v>28.95</v>
      </c>
      <c r="H199" s="366">
        <v>4</v>
      </c>
      <c r="I199" s="40">
        <v>1</v>
      </c>
      <c r="J199" s="40" t="s">
        <v>2738</v>
      </c>
      <c r="K199" s="41"/>
      <c r="L199" s="42" t="str">
        <f t="shared" si="0"/>
        <v>1pc</v>
      </c>
      <c r="M199" s="658">
        <f t="shared" si="1"/>
        <v>4</v>
      </c>
      <c r="N199" s="659" t="str">
        <f t="shared" si="5"/>
        <v>4pc</v>
      </c>
      <c r="O199" s="692">
        <f t="shared" si="2"/>
        <v>115.8</v>
      </c>
      <c r="P199" s="29">
        <f t="shared" si="6"/>
        <v>28.95</v>
      </c>
      <c r="Q199" s="74"/>
      <c r="R199" s="28"/>
      <c r="S199" s="28"/>
      <c r="T199" s="28"/>
      <c r="U199" s="28"/>
      <c r="V199" s="28"/>
      <c r="W199" s="28"/>
      <c r="X199" s="28"/>
      <c r="Y199" s="28"/>
      <c r="Z199" s="28"/>
    </row>
    <row r="200" spans="1:26" ht="15.75" customHeight="1">
      <c r="A200" s="111">
        <v>190</v>
      </c>
      <c r="B200" s="366" t="s">
        <v>2503</v>
      </c>
      <c r="C200" s="656" t="s">
        <v>55</v>
      </c>
      <c r="D200" s="35"/>
      <c r="E200" s="367">
        <v>555</v>
      </c>
      <c r="F200" s="156"/>
      <c r="G200" s="366">
        <v>28.95</v>
      </c>
      <c r="H200" s="366">
        <v>20</v>
      </c>
      <c r="I200" s="40">
        <v>1</v>
      </c>
      <c r="J200" s="40" t="s">
        <v>2738</v>
      </c>
      <c r="K200" s="41"/>
      <c r="L200" s="42" t="str">
        <f t="shared" si="0"/>
        <v>1pc</v>
      </c>
      <c r="M200" s="658">
        <f t="shared" si="1"/>
        <v>20</v>
      </c>
      <c r="N200" s="659" t="str">
        <f t="shared" si="5"/>
        <v>20pc</v>
      </c>
      <c r="O200" s="692">
        <f t="shared" si="2"/>
        <v>579</v>
      </c>
      <c r="P200" s="29">
        <f t="shared" si="6"/>
        <v>28.95</v>
      </c>
      <c r="Q200" s="74"/>
      <c r="R200" s="28"/>
      <c r="S200" s="28"/>
      <c r="T200" s="28"/>
      <c r="U200" s="28"/>
      <c r="V200" s="28"/>
      <c r="W200" s="28"/>
      <c r="X200" s="28"/>
      <c r="Y200" s="28"/>
      <c r="Z200" s="28"/>
    </row>
    <row r="201" spans="1:26" ht="15.75" customHeight="1">
      <c r="A201" s="111">
        <v>191</v>
      </c>
      <c r="B201" s="366" t="s">
        <v>572</v>
      </c>
      <c r="C201" s="656" t="s">
        <v>55</v>
      </c>
      <c r="D201" s="35"/>
      <c r="E201" s="367" t="s">
        <v>573</v>
      </c>
      <c r="F201" s="156"/>
      <c r="G201" s="366">
        <v>37.5</v>
      </c>
      <c r="H201" s="366">
        <v>7</v>
      </c>
      <c r="I201" s="40">
        <v>1</v>
      </c>
      <c r="J201" s="40" t="s">
        <v>2738</v>
      </c>
      <c r="K201" s="41"/>
      <c r="L201" s="42" t="str">
        <f t="shared" si="0"/>
        <v>1pc</v>
      </c>
      <c r="M201" s="658">
        <f t="shared" si="1"/>
        <v>7</v>
      </c>
      <c r="N201" s="659" t="str">
        <f t="shared" si="5"/>
        <v>7pc</v>
      </c>
      <c r="O201" s="692">
        <f t="shared" si="2"/>
        <v>262.5</v>
      </c>
      <c r="P201" s="29">
        <f t="shared" si="6"/>
        <v>37.5</v>
      </c>
      <c r="Q201" s="74"/>
      <c r="R201" s="28"/>
      <c r="S201" s="28"/>
      <c r="T201" s="28"/>
      <c r="U201" s="28"/>
      <c r="V201" s="28"/>
      <c r="W201" s="28"/>
      <c r="X201" s="28"/>
      <c r="Y201" s="28"/>
      <c r="Z201" s="28"/>
    </row>
    <row r="202" spans="1:26" ht="15.75" customHeight="1">
      <c r="A202" s="111">
        <v>192</v>
      </c>
      <c r="B202" s="366" t="s">
        <v>2514</v>
      </c>
      <c r="C202" s="656" t="s">
        <v>55</v>
      </c>
      <c r="D202" s="35"/>
      <c r="E202" s="367" t="s">
        <v>2508</v>
      </c>
      <c r="F202" s="156"/>
      <c r="G202" s="366">
        <v>36.200000000000003</v>
      </c>
      <c r="H202" s="88">
        <v>4</v>
      </c>
      <c r="I202" s="40">
        <v>1</v>
      </c>
      <c r="J202" s="40" t="s">
        <v>2738</v>
      </c>
      <c r="K202" s="41"/>
      <c r="L202" s="42" t="str">
        <f t="shared" si="0"/>
        <v>1pc</v>
      </c>
      <c r="M202" s="658">
        <f t="shared" si="1"/>
        <v>4</v>
      </c>
      <c r="N202" s="659" t="str">
        <f t="shared" si="5"/>
        <v>4pc</v>
      </c>
      <c r="O202" s="692">
        <f t="shared" si="2"/>
        <v>144.80000000000001</v>
      </c>
      <c r="P202" s="29">
        <f t="shared" si="6"/>
        <v>36.200000000000003</v>
      </c>
      <c r="Q202" s="74"/>
      <c r="R202" s="28"/>
      <c r="S202" s="28"/>
      <c r="T202" s="28"/>
      <c r="U202" s="28"/>
      <c r="V202" s="28"/>
      <c r="W202" s="28"/>
      <c r="X202" s="28"/>
      <c r="Y202" s="28"/>
      <c r="Z202" s="28"/>
    </row>
    <row r="203" spans="1:26" ht="15.75" customHeight="1">
      <c r="A203" s="111">
        <v>193</v>
      </c>
      <c r="B203" s="366" t="s">
        <v>2507</v>
      </c>
      <c r="C203" s="656" t="s">
        <v>55</v>
      </c>
      <c r="D203" s="35"/>
      <c r="E203" s="367" t="s">
        <v>2508</v>
      </c>
      <c r="F203" s="156"/>
      <c r="G203" s="366">
        <v>36.200000000000003</v>
      </c>
      <c r="H203" s="88">
        <v>5</v>
      </c>
      <c r="I203" s="40">
        <v>1</v>
      </c>
      <c r="J203" s="40" t="s">
        <v>2738</v>
      </c>
      <c r="K203" s="41"/>
      <c r="L203" s="42" t="str">
        <f t="shared" si="0"/>
        <v>1pc</v>
      </c>
      <c r="M203" s="658">
        <f t="shared" si="1"/>
        <v>5</v>
      </c>
      <c r="N203" s="659" t="str">
        <f t="shared" si="5"/>
        <v>5pc</v>
      </c>
      <c r="O203" s="692">
        <f t="shared" si="2"/>
        <v>181</v>
      </c>
      <c r="P203" s="29">
        <f t="shared" si="6"/>
        <v>36.200000000000003</v>
      </c>
      <c r="Q203" s="74"/>
      <c r="R203" s="28"/>
      <c r="S203" s="28"/>
      <c r="T203" s="28"/>
      <c r="U203" s="28"/>
      <c r="V203" s="28"/>
      <c r="W203" s="28"/>
      <c r="X203" s="28"/>
      <c r="Y203" s="28"/>
      <c r="Z203" s="28"/>
    </row>
    <row r="204" spans="1:26" ht="15.75" customHeight="1">
      <c r="A204" s="111">
        <v>194</v>
      </c>
      <c r="B204" s="366" t="s">
        <v>2166</v>
      </c>
      <c r="C204" s="656" t="s">
        <v>55</v>
      </c>
      <c r="D204" s="35"/>
      <c r="E204" s="367">
        <v>555</v>
      </c>
      <c r="F204" s="156"/>
      <c r="G204" s="366">
        <v>24.3</v>
      </c>
      <c r="H204" s="88">
        <v>3</v>
      </c>
      <c r="I204" s="40">
        <v>1</v>
      </c>
      <c r="J204" s="40" t="s">
        <v>2738</v>
      </c>
      <c r="K204" s="41"/>
      <c r="L204" s="42" t="str">
        <f t="shared" si="0"/>
        <v>1pc</v>
      </c>
      <c r="M204" s="658">
        <f t="shared" si="1"/>
        <v>3</v>
      </c>
      <c r="N204" s="659" t="str">
        <f t="shared" si="5"/>
        <v>3pc</v>
      </c>
      <c r="O204" s="692">
        <f t="shared" si="2"/>
        <v>72.900000000000006</v>
      </c>
      <c r="P204" s="29">
        <f t="shared" si="6"/>
        <v>24.3</v>
      </c>
      <c r="Q204" s="74"/>
      <c r="R204" s="28"/>
      <c r="S204" s="28"/>
      <c r="T204" s="28"/>
      <c r="U204" s="28"/>
      <c r="V204" s="28"/>
      <c r="W204" s="28"/>
      <c r="X204" s="28"/>
      <c r="Y204" s="28"/>
      <c r="Z204" s="28"/>
    </row>
    <row r="205" spans="1:26" ht="15.75" customHeight="1">
      <c r="A205" s="111">
        <v>195</v>
      </c>
      <c r="B205" s="366" t="s">
        <v>1410</v>
      </c>
      <c r="C205" s="656" t="s">
        <v>55</v>
      </c>
      <c r="D205" s="35"/>
      <c r="E205" s="149" t="s">
        <v>1411</v>
      </c>
      <c r="F205" s="156"/>
      <c r="G205" s="366">
        <v>55.2</v>
      </c>
      <c r="H205" s="88">
        <v>1.1000000000000001</v>
      </c>
      <c r="I205" s="40">
        <v>10</v>
      </c>
      <c r="J205" s="40" t="s">
        <v>2739</v>
      </c>
      <c r="K205" s="41"/>
      <c r="L205" s="42" t="str">
        <f t="shared" si="0"/>
        <v>10pcs</v>
      </c>
      <c r="M205" s="658">
        <f t="shared" si="1"/>
        <v>11</v>
      </c>
      <c r="N205" s="659" t="str">
        <f t="shared" si="5"/>
        <v>11pcs</v>
      </c>
      <c r="O205" s="692">
        <f t="shared" si="2"/>
        <v>60.720000000000006</v>
      </c>
      <c r="P205" s="29">
        <f t="shared" si="6"/>
        <v>55.2</v>
      </c>
      <c r="Q205" s="74"/>
      <c r="R205" s="28"/>
      <c r="S205" s="28"/>
      <c r="T205" s="28"/>
      <c r="U205" s="28"/>
      <c r="V205" s="28"/>
      <c r="W205" s="28"/>
      <c r="X205" s="28"/>
      <c r="Y205" s="28"/>
      <c r="Z205" s="28"/>
    </row>
    <row r="206" spans="1:26" ht="15.75" customHeight="1">
      <c r="A206" s="111">
        <v>196</v>
      </c>
      <c r="B206" s="366" t="s">
        <v>921</v>
      </c>
      <c r="C206" s="656" t="s">
        <v>55</v>
      </c>
      <c r="D206" s="35"/>
      <c r="E206" s="149"/>
      <c r="F206" s="156"/>
      <c r="G206" s="670">
        <v>6</v>
      </c>
      <c r="H206" s="366">
        <v>530</v>
      </c>
      <c r="I206" s="40">
        <v>1</v>
      </c>
      <c r="J206" s="40" t="s">
        <v>2738</v>
      </c>
      <c r="K206" s="41"/>
      <c r="L206" s="42" t="str">
        <f t="shared" si="0"/>
        <v>1pc</v>
      </c>
      <c r="M206" s="658">
        <f t="shared" si="1"/>
        <v>530</v>
      </c>
      <c r="N206" s="659" t="str">
        <f t="shared" si="5"/>
        <v>530pc</v>
      </c>
      <c r="O206" s="692">
        <f t="shared" si="2"/>
        <v>3180</v>
      </c>
      <c r="P206" s="29">
        <f t="shared" si="6"/>
        <v>6</v>
      </c>
      <c r="Q206" s="74"/>
      <c r="R206" s="28"/>
      <c r="S206" s="28"/>
      <c r="T206" s="28"/>
      <c r="U206" s="28"/>
      <c r="V206" s="28"/>
      <c r="W206" s="28"/>
      <c r="X206" s="28"/>
      <c r="Y206" s="28"/>
      <c r="Z206" s="28"/>
    </row>
    <row r="207" spans="1:26" ht="15.75" customHeight="1">
      <c r="A207" s="111">
        <v>197</v>
      </c>
      <c r="B207" s="366" t="s">
        <v>2147</v>
      </c>
      <c r="C207" s="656" t="s">
        <v>55</v>
      </c>
      <c r="D207" s="35"/>
      <c r="E207" s="367" t="s">
        <v>336</v>
      </c>
      <c r="F207" s="156"/>
      <c r="G207" s="670">
        <v>20</v>
      </c>
      <c r="H207" s="366">
        <v>16</v>
      </c>
      <c r="I207" s="40">
        <v>1</v>
      </c>
      <c r="J207" s="40" t="s">
        <v>2738</v>
      </c>
      <c r="K207" s="41"/>
      <c r="L207" s="42" t="str">
        <f t="shared" si="0"/>
        <v>1pc</v>
      </c>
      <c r="M207" s="658">
        <f t="shared" si="1"/>
        <v>16</v>
      </c>
      <c r="N207" s="659" t="str">
        <f t="shared" si="5"/>
        <v>16pc</v>
      </c>
      <c r="O207" s="692">
        <f t="shared" si="2"/>
        <v>320</v>
      </c>
      <c r="P207" s="29">
        <f t="shared" si="6"/>
        <v>20</v>
      </c>
      <c r="Q207" s="74"/>
      <c r="R207" s="28"/>
      <c r="S207" s="28"/>
      <c r="T207" s="28"/>
      <c r="U207" s="28"/>
      <c r="V207" s="28"/>
      <c r="W207" s="28"/>
      <c r="X207" s="28"/>
      <c r="Y207" s="28"/>
      <c r="Z207" s="28"/>
    </row>
    <row r="208" spans="1:26" ht="15.75" customHeight="1">
      <c r="A208" s="111">
        <v>198</v>
      </c>
      <c r="B208" s="366" t="s">
        <v>1488</v>
      </c>
      <c r="C208" s="656" t="s">
        <v>55</v>
      </c>
      <c r="D208" s="35"/>
      <c r="E208" s="367" t="s">
        <v>336</v>
      </c>
      <c r="F208" s="156"/>
      <c r="G208" s="695">
        <v>90</v>
      </c>
      <c r="H208" s="88">
        <v>2.6</v>
      </c>
      <c r="I208" s="40">
        <v>1</v>
      </c>
      <c r="J208" s="40" t="s">
        <v>33</v>
      </c>
      <c r="K208" s="41"/>
      <c r="L208" s="42" t="str">
        <f t="shared" si="0"/>
        <v>1kg</v>
      </c>
      <c r="M208" s="658">
        <f t="shared" si="1"/>
        <v>2.6</v>
      </c>
      <c r="N208" s="659" t="str">
        <f t="shared" si="5"/>
        <v>2.6kg</v>
      </c>
      <c r="O208" s="692">
        <f t="shared" si="2"/>
        <v>234</v>
      </c>
      <c r="P208" s="29">
        <f t="shared" si="6"/>
        <v>90</v>
      </c>
      <c r="Q208" s="74"/>
      <c r="R208" s="28"/>
      <c r="S208" s="28"/>
      <c r="T208" s="28"/>
      <c r="U208" s="28"/>
      <c r="V208" s="28"/>
      <c r="W208" s="28"/>
      <c r="X208" s="28"/>
      <c r="Y208" s="28"/>
      <c r="Z208" s="28"/>
    </row>
    <row r="209" spans="1:26" ht="15.75" customHeight="1">
      <c r="A209" s="111">
        <v>199</v>
      </c>
      <c r="B209" s="366" t="s">
        <v>2076</v>
      </c>
      <c r="C209" s="656" t="s">
        <v>55</v>
      </c>
      <c r="D209" s="35"/>
      <c r="E209" s="367" t="s">
        <v>2071</v>
      </c>
      <c r="F209" s="156"/>
      <c r="G209" s="695">
        <v>1200</v>
      </c>
      <c r="H209" s="88">
        <v>6.36</v>
      </c>
      <c r="I209" s="40">
        <v>25</v>
      </c>
      <c r="J209" s="40" t="s">
        <v>2744</v>
      </c>
      <c r="K209" s="41"/>
      <c r="L209" s="42" t="str">
        <f t="shared" si="0"/>
        <v>25kgs</v>
      </c>
      <c r="M209" s="658">
        <f t="shared" si="1"/>
        <v>159</v>
      </c>
      <c r="N209" s="659" t="str">
        <f t="shared" si="5"/>
        <v>159kgs</v>
      </c>
      <c r="O209" s="692">
        <f t="shared" si="2"/>
        <v>7632</v>
      </c>
      <c r="P209" s="29">
        <f t="shared" si="6"/>
        <v>1200</v>
      </c>
      <c r="Q209" s="74"/>
      <c r="R209" s="28"/>
      <c r="S209" s="28"/>
      <c r="T209" s="28"/>
      <c r="U209" s="28"/>
      <c r="V209" s="28"/>
      <c r="W209" s="28"/>
      <c r="X209" s="28"/>
      <c r="Y209" s="28"/>
      <c r="Z209" s="28"/>
    </row>
    <row r="210" spans="1:26" ht="15.75" customHeight="1">
      <c r="A210" s="111">
        <v>200</v>
      </c>
      <c r="B210" s="694" t="s">
        <v>2070</v>
      </c>
      <c r="C210" s="656" t="s">
        <v>55</v>
      </c>
      <c r="D210" s="35"/>
      <c r="E210" s="367" t="s">
        <v>2071</v>
      </c>
      <c r="F210" s="156"/>
      <c r="G210" s="695">
        <v>1700</v>
      </c>
      <c r="H210" s="88">
        <v>0.78</v>
      </c>
      <c r="I210" s="40">
        <v>5</v>
      </c>
      <c r="J210" s="40" t="s">
        <v>33</v>
      </c>
      <c r="K210" s="41"/>
      <c r="L210" s="42" t="str">
        <f t="shared" si="0"/>
        <v>5kg</v>
      </c>
      <c r="M210" s="658">
        <f t="shared" si="1"/>
        <v>3.9000000000000004</v>
      </c>
      <c r="N210" s="659" t="str">
        <f t="shared" si="5"/>
        <v>3.9kg</v>
      </c>
      <c r="O210" s="692">
        <f t="shared" si="2"/>
        <v>1326</v>
      </c>
      <c r="P210" s="29">
        <f t="shared" si="6"/>
        <v>1700</v>
      </c>
      <c r="Q210" s="74"/>
      <c r="R210" s="28"/>
      <c r="S210" s="28"/>
      <c r="T210" s="28"/>
      <c r="U210" s="28"/>
      <c r="V210" s="28"/>
      <c r="W210" s="28"/>
      <c r="X210" s="28"/>
      <c r="Y210" s="28"/>
      <c r="Z210" s="28"/>
    </row>
    <row r="211" spans="1:26" ht="15.75" customHeight="1">
      <c r="A211" s="111">
        <v>201</v>
      </c>
      <c r="B211" s="367" t="s">
        <v>238</v>
      </c>
      <c r="C211" s="656" t="s">
        <v>55</v>
      </c>
      <c r="D211" s="35"/>
      <c r="E211" s="149"/>
      <c r="F211" s="156"/>
      <c r="G211" s="366">
        <v>385</v>
      </c>
      <c r="H211" s="88">
        <v>13.1</v>
      </c>
      <c r="I211" s="40">
        <v>1</v>
      </c>
      <c r="J211" s="40" t="s">
        <v>33</v>
      </c>
      <c r="K211" s="41"/>
      <c r="L211" s="42" t="str">
        <f t="shared" si="0"/>
        <v>1kg</v>
      </c>
      <c r="M211" s="658">
        <f t="shared" si="1"/>
        <v>13.1</v>
      </c>
      <c r="N211" s="659" t="str">
        <f t="shared" si="5"/>
        <v>13.1kg</v>
      </c>
      <c r="O211" s="692">
        <f t="shared" si="2"/>
        <v>5043.5</v>
      </c>
      <c r="P211" s="29">
        <f t="shared" si="6"/>
        <v>385</v>
      </c>
      <c r="Q211" s="74"/>
      <c r="R211" s="28"/>
      <c r="S211" s="28"/>
      <c r="T211" s="28"/>
      <c r="U211" s="28"/>
      <c r="V211" s="28"/>
      <c r="W211" s="28"/>
      <c r="X211" s="28"/>
      <c r="Y211" s="28"/>
      <c r="Z211" s="28"/>
    </row>
    <row r="212" spans="1:26" ht="15.75" customHeight="1">
      <c r="A212" s="111">
        <v>202</v>
      </c>
      <c r="B212" s="366" t="s">
        <v>1025</v>
      </c>
      <c r="C212" s="656" t="s">
        <v>55</v>
      </c>
      <c r="D212" s="35"/>
      <c r="E212" s="149"/>
      <c r="F212" s="156"/>
      <c r="G212" s="366">
        <v>275</v>
      </c>
      <c r="H212" s="88">
        <v>87.3</v>
      </c>
      <c r="I212" s="40">
        <v>1</v>
      </c>
      <c r="J212" s="40" t="s">
        <v>33</v>
      </c>
      <c r="K212" s="41"/>
      <c r="L212" s="42" t="str">
        <f t="shared" si="0"/>
        <v>1kg</v>
      </c>
      <c r="M212" s="658">
        <f t="shared" si="1"/>
        <v>87.3</v>
      </c>
      <c r="N212" s="659" t="str">
        <f t="shared" si="5"/>
        <v>87.3kg</v>
      </c>
      <c r="O212" s="692">
        <f t="shared" si="2"/>
        <v>24007.5</v>
      </c>
      <c r="P212" s="29">
        <f t="shared" si="6"/>
        <v>275</v>
      </c>
      <c r="Q212" s="74"/>
      <c r="R212" s="28"/>
      <c r="S212" s="28"/>
      <c r="T212" s="28"/>
      <c r="U212" s="28"/>
      <c r="V212" s="28"/>
      <c r="W212" s="28"/>
      <c r="X212" s="28"/>
      <c r="Y212" s="28"/>
      <c r="Z212" s="28"/>
    </row>
    <row r="213" spans="1:26" ht="15.75" customHeight="1">
      <c r="A213" s="111">
        <v>203</v>
      </c>
      <c r="B213" s="366" t="s">
        <v>1026</v>
      </c>
      <c r="C213" s="656" t="s">
        <v>55</v>
      </c>
      <c r="D213" s="35"/>
      <c r="E213" s="149"/>
      <c r="F213" s="156"/>
      <c r="G213" s="366">
        <v>289</v>
      </c>
      <c r="H213" s="88">
        <v>11.3</v>
      </c>
      <c r="I213" s="40">
        <v>1</v>
      </c>
      <c r="J213" s="40" t="s">
        <v>33</v>
      </c>
      <c r="K213" s="41"/>
      <c r="L213" s="42" t="str">
        <f t="shared" si="0"/>
        <v>1kg</v>
      </c>
      <c r="M213" s="658">
        <f t="shared" si="1"/>
        <v>11.3</v>
      </c>
      <c r="N213" s="659" t="str">
        <f t="shared" si="5"/>
        <v>11.3kg</v>
      </c>
      <c r="O213" s="692">
        <f t="shared" si="2"/>
        <v>3265.7000000000003</v>
      </c>
      <c r="P213" s="29">
        <f t="shared" si="6"/>
        <v>289</v>
      </c>
      <c r="Q213" s="74"/>
      <c r="R213" s="28"/>
      <c r="S213" s="28"/>
      <c r="T213" s="28"/>
      <c r="U213" s="28"/>
      <c r="V213" s="28"/>
      <c r="W213" s="28"/>
      <c r="X213" s="28"/>
      <c r="Y213" s="28"/>
      <c r="Z213" s="28"/>
    </row>
    <row r="214" spans="1:26" ht="15.75" customHeight="1">
      <c r="A214" s="111">
        <v>204</v>
      </c>
      <c r="B214" s="366" t="s">
        <v>1024</v>
      </c>
      <c r="C214" s="656" t="s">
        <v>55</v>
      </c>
      <c r="D214" s="35"/>
      <c r="E214" s="149"/>
      <c r="F214" s="156"/>
      <c r="G214" s="366">
        <v>220</v>
      </c>
      <c r="H214" s="88">
        <v>13.7</v>
      </c>
      <c r="I214" s="40">
        <v>1</v>
      </c>
      <c r="J214" s="40" t="s">
        <v>33</v>
      </c>
      <c r="K214" s="41"/>
      <c r="L214" s="42" t="str">
        <f t="shared" si="0"/>
        <v>1kg</v>
      </c>
      <c r="M214" s="658">
        <f t="shared" si="1"/>
        <v>13.7</v>
      </c>
      <c r="N214" s="659" t="str">
        <f t="shared" si="5"/>
        <v>13.7kg</v>
      </c>
      <c r="O214" s="692">
        <f t="shared" si="2"/>
        <v>3014</v>
      </c>
      <c r="P214" s="29">
        <f t="shared" si="6"/>
        <v>220</v>
      </c>
      <c r="Q214" s="74"/>
      <c r="R214" s="28"/>
      <c r="S214" s="28"/>
      <c r="T214" s="28"/>
      <c r="U214" s="28"/>
      <c r="V214" s="28"/>
      <c r="W214" s="28"/>
      <c r="X214" s="28"/>
      <c r="Y214" s="28"/>
      <c r="Z214" s="28"/>
    </row>
    <row r="215" spans="1:26" ht="15.75" customHeight="1">
      <c r="A215" s="111">
        <v>205</v>
      </c>
      <c r="B215" s="366" t="s">
        <v>1027</v>
      </c>
      <c r="C215" s="656" t="s">
        <v>55</v>
      </c>
      <c r="D215" s="35"/>
      <c r="E215" s="149"/>
      <c r="F215" s="156"/>
      <c r="G215" s="366">
        <v>190</v>
      </c>
      <c r="H215" s="88">
        <v>5.2</v>
      </c>
      <c r="I215" s="40">
        <v>1</v>
      </c>
      <c r="J215" s="40" t="s">
        <v>33</v>
      </c>
      <c r="K215" s="41"/>
      <c r="L215" s="42" t="str">
        <f t="shared" si="0"/>
        <v>1kg</v>
      </c>
      <c r="M215" s="658">
        <f t="shared" si="1"/>
        <v>5.2</v>
      </c>
      <c r="N215" s="659" t="str">
        <f t="shared" si="5"/>
        <v>5.2kg</v>
      </c>
      <c r="O215" s="692">
        <f t="shared" si="2"/>
        <v>988</v>
      </c>
      <c r="P215" s="29">
        <f t="shared" si="6"/>
        <v>190</v>
      </c>
      <c r="Q215" s="74"/>
      <c r="R215" s="28"/>
      <c r="S215" s="28"/>
      <c r="T215" s="28"/>
      <c r="U215" s="28"/>
      <c r="V215" s="28"/>
      <c r="W215" s="28"/>
      <c r="X215" s="28"/>
      <c r="Y215" s="28"/>
      <c r="Z215" s="28"/>
    </row>
    <row r="216" spans="1:26" ht="15.75" customHeight="1">
      <c r="A216" s="111">
        <v>206</v>
      </c>
      <c r="B216" s="366" t="s">
        <v>1021</v>
      </c>
      <c r="C216" s="656" t="s">
        <v>55</v>
      </c>
      <c r="D216" s="35"/>
      <c r="E216" s="149"/>
      <c r="F216" s="156"/>
      <c r="G216" s="366">
        <v>150</v>
      </c>
      <c r="H216" s="88">
        <v>56</v>
      </c>
      <c r="I216" s="40">
        <v>1</v>
      </c>
      <c r="J216" s="40" t="s">
        <v>33</v>
      </c>
      <c r="K216" s="41"/>
      <c r="L216" s="42" t="str">
        <f t="shared" si="0"/>
        <v>1kg</v>
      </c>
      <c r="M216" s="658">
        <f t="shared" si="1"/>
        <v>56</v>
      </c>
      <c r="N216" s="659" t="str">
        <f t="shared" si="5"/>
        <v>56kg</v>
      </c>
      <c r="O216" s="692">
        <f t="shared" si="2"/>
        <v>8400</v>
      </c>
      <c r="P216" s="29">
        <f t="shared" si="6"/>
        <v>150</v>
      </c>
      <c r="Q216" s="74"/>
      <c r="R216" s="28"/>
      <c r="S216" s="28"/>
      <c r="T216" s="28"/>
      <c r="U216" s="28"/>
      <c r="V216" s="28"/>
      <c r="W216" s="28"/>
      <c r="X216" s="28"/>
      <c r="Y216" s="28"/>
      <c r="Z216" s="28"/>
    </row>
    <row r="217" spans="1:26" ht="15.75" customHeight="1">
      <c r="A217" s="111">
        <v>207</v>
      </c>
      <c r="B217" s="366" t="s">
        <v>1018</v>
      </c>
      <c r="C217" s="656" t="s">
        <v>55</v>
      </c>
      <c r="D217" s="35"/>
      <c r="E217" s="149"/>
      <c r="F217" s="156"/>
      <c r="G217" s="366">
        <v>185</v>
      </c>
      <c r="H217" s="88">
        <v>50.4</v>
      </c>
      <c r="I217" s="40">
        <v>1</v>
      </c>
      <c r="J217" s="40" t="s">
        <v>33</v>
      </c>
      <c r="K217" s="41"/>
      <c r="L217" s="42" t="str">
        <f t="shared" si="0"/>
        <v>1kg</v>
      </c>
      <c r="M217" s="658">
        <f t="shared" si="1"/>
        <v>50.4</v>
      </c>
      <c r="N217" s="659" t="str">
        <f t="shared" si="5"/>
        <v>50.4kg</v>
      </c>
      <c r="O217" s="692">
        <f t="shared" si="2"/>
        <v>9324</v>
      </c>
      <c r="P217" s="29">
        <f t="shared" si="6"/>
        <v>185</v>
      </c>
      <c r="Q217" s="74"/>
      <c r="R217" s="28"/>
      <c r="S217" s="28"/>
      <c r="T217" s="28"/>
      <c r="U217" s="28"/>
      <c r="V217" s="28"/>
      <c r="W217" s="28"/>
      <c r="X217" s="28"/>
      <c r="Y217" s="28"/>
      <c r="Z217" s="28"/>
    </row>
    <row r="218" spans="1:26" ht="15.75" customHeight="1">
      <c r="A218" s="111">
        <v>208</v>
      </c>
      <c r="B218" s="366" t="s">
        <v>2033</v>
      </c>
      <c r="C218" s="656" t="s">
        <v>55</v>
      </c>
      <c r="D218" s="35"/>
      <c r="E218" s="367" t="s">
        <v>2034</v>
      </c>
      <c r="F218" s="156"/>
      <c r="G218" s="366">
        <v>56.35</v>
      </c>
      <c r="H218" s="88">
        <v>9.0907999999999998</v>
      </c>
      <c r="I218" s="40">
        <v>220</v>
      </c>
      <c r="J218" s="40" t="s">
        <v>2698</v>
      </c>
      <c r="K218" s="41"/>
      <c r="L218" s="42" t="str">
        <f t="shared" si="0"/>
        <v>220g</v>
      </c>
      <c r="M218" s="658">
        <f t="shared" si="1"/>
        <v>1999.9759999999999</v>
      </c>
      <c r="N218" s="659" t="str">
        <f t="shared" si="5"/>
        <v>1999.976g</v>
      </c>
      <c r="O218" s="692">
        <f t="shared" si="2"/>
        <v>512.26657999999998</v>
      </c>
      <c r="P218" s="29">
        <f t="shared" si="6"/>
        <v>56.35</v>
      </c>
      <c r="Q218" s="74"/>
      <c r="R218" s="28"/>
      <c r="S218" s="28"/>
      <c r="T218" s="28"/>
      <c r="U218" s="28"/>
      <c r="V218" s="28"/>
      <c r="W218" s="28"/>
      <c r="X218" s="28"/>
      <c r="Y218" s="28"/>
      <c r="Z218" s="28"/>
    </row>
    <row r="219" spans="1:26" ht="15.75" customHeight="1">
      <c r="A219" s="111">
        <v>209</v>
      </c>
      <c r="B219" s="366" t="s">
        <v>2321</v>
      </c>
      <c r="C219" s="656" t="s">
        <v>55</v>
      </c>
      <c r="D219" s="35"/>
      <c r="E219" s="367" t="s">
        <v>2322</v>
      </c>
      <c r="F219" s="156"/>
      <c r="G219" s="670">
        <v>55</v>
      </c>
      <c r="H219" s="88">
        <v>4.78</v>
      </c>
      <c r="I219" s="40">
        <v>500</v>
      </c>
      <c r="J219" s="40" t="s">
        <v>2698</v>
      </c>
      <c r="K219" s="41"/>
      <c r="L219" s="42" t="str">
        <f t="shared" si="0"/>
        <v>500g</v>
      </c>
      <c r="M219" s="658">
        <f t="shared" si="1"/>
        <v>2390</v>
      </c>
      <c r="N219" s="659" t="str">
        <f t="shared" si="5"/>
        <v>2390g</v>
      </c>
      <c r="O219" s="692">
        <f t="shared" si="2"/>
        <v>262.90000000000003</v>
      </c>
      <c r="P219" s="29">
        <f t="shared" si="6"/>
        <v>55.000000000000007</v>
      </c>
      <c r="Q219" s="74"/>
      <c r="R219" s="28"/>
      <c r="S219" s="28"/>
      <c r="T219" s="28"/>
      <c r="U219" s="28"/>
      <c r="V219" s="28"/>
      <c r="W219" s="28"/>
      <c r="X219" s="28"/>
      <c r="Y219" s="28"/>
      <c r="Z219" s="28"/>
    </row>
    <row r="220" spans="1:26" ht="15.75" customHeight="1">
      <c r="A220" s="111">
        <v>210</v>
      </c>
      <c r="B220" s="694" t="s">
        <v>2380</v>
      </c>
      <c r="C220" s="656" t="s">
        <v>55</v>
      </c>
      <c r="D220" s="35"/>
      <c r="E220" s="367" t="s">
        <v>142</v>
      </c>
      <c r="F220" s="156"/>
      <c r="G220" s="670">
        <v>65</v>
      </c>
      <c r="H220" s="88">
        <v>0.48</v>
      </c>
      <c r="I220" s="40">
        <v>250</v>
      </c>
      <c r="J220" s="40" t="s">
        <v>2698</v>
      </c>
      <c r="K220" s="41"/>
      <c r="L220" s="42" t="str">
        <f t="shared" si="0"/>
        <v>250g</v>
      </c>
      <c r="M220" s="658">
        <f t="shared" si="1"/>
        <v>120</v>
      </c>
      <c r="N220" s="659" t="str">
        <f t="shared" si="5"/>
        <v>120g</v>
      </c>
      <c r="O220" s="692">
        <f t="shared" si="2"/>
        <v>31.2</v>
      </c>
      <c r="P220" s="29">
        <f t="shared" si="6"/>
        <v>65</v>
      </c>
      <c r="Q220" s="74"/>
      <c r="R220" s="28"/>
      <c r="S220" s="28"/>
      <c r="T220" s="28"/>
      <c r="U220" s="28"/>
      <c r="V220" s="28"/>
      <c r="W220" s="28"/>
      <c r="X220" s="28"/>
      <c r="Y220" s="28"/>
      <c r="Z220" s="28"/>
    </row>
    <row r="221" spans="1:26" ht="15.75" customHeight="1">
      <c r="A221" s="111">
        <v>211</v>
      </c>
      <c r="B221" s="366" t="s">
        <v>1661</v>
      </c>
      <c r="C221" s="656" t="s">
        <v>55</v>
      </c>
      <c r="D221" s="35"/>
      <c r="E221" s="367" t="s">
        <v>1662</v>
      </c>
      <c r="F221" s="156"/>
      <c r="G221" s="670">
        <v>50</v>
      </c>
      <c r="H221" s="88">
        <v>3</v>
      </c>
      <c r="I221" s="40">
        <v>400</v>
      </c>
      <c r="J221" s="40" t="s">
        <v>2698</v>
      </c>
      <c r="K221" s="41"/>
      <c r="L221" s="42" t="str">
        <f t="shared" si="0"/>
        <v>400g</v>
      </c>
      <c r="M221" s="658">
        <f t="shared" si="1"/>
        <v>1200</v>
      </c>
      <c r="N221" s="659" t="str">
        <f t="shared" si="5"/>
        <v>1200g</v>
      </c>
      <c r="O221" s="692">
        <f t="shared" si="2"/>
        <v>150</v>
      </c>
      <c r="P221" s="29">
        <f t="shared" si="6"/>
        <v>50</v>
      </c>
      <c r="Q221" s="74"/>
      <c r="R221" s="28"/>
      <c r="S221" s="28"/>
      <c r="T221" s="28"/>
      <c r="U221" s="28"/>
      <c r="V221" s="28"/>
      <c r="W221" s="28"/>
      <c r="X221" s="28"/>
      <c r="Y221" s="28"/>
      <c r="Z221" s="28"/>
    </row>
    <row r="222" spans="1:26" ht="15.75" customHeight="1">
      <c r="A222" s="111">
        <v>212</v>
      </c>
      <c r="B222" s="366" t="s">
        <v>335</v>
      </c>
      <c r="C222" s="656" t="s">
        <v>55</v>
      </c>
      <c r="D222" s="35"/>
      <c r="E222" s="367" t="s">
        <v>336</v>
      </c>
      <c r="F222" s="156"/>
      <c r="G222" s="695">
        <v>1300</v>
      </c>
      <c r="H222" s="88">
        <v>0.37</v>
      </c>
      <c r="I222" s="40">
        <v>1</v>
      </c>
      <c r="J222" s="40" t="s">
        <v>33</v>
      </c>
      <c r="K222" s="41"/>
      <c r="L222" s="42" t="str">
        <f t="shared" si="0"/>
        <v>1kg</v>
      </c>
      <c r="M222" s="658">
        <f t="shared" si="1"/>
        <v>0.37</v>
      </c>
      <c r="N222" s="659" t="str">
        <f t="shared" si="5"/>
        <v>0.37kg</v>
      </c>
      <c r="O222" s="692">
        <f t="shared" si="2"/>
        <v>481</v>
      </c>
      <c r="P222" s="29">
        <f t="shared" si="6"/>
        <v>1300</v>
      </c>
      <c r="Q222" s="74"/>
      <c r="R222" s="28"/>
      <c r="S222" s="28"/>
      <c r="T222" s="28"/>
      <c r="U222" s="28"/>
      <c r="V222" s="28"/>
      <c r="W222" s="28"/>
      <c r="X222" s="28"/>
      <c r="Y222" s="28"/>
      <c r="Z222" s="28"/>
    </row>
    <row r="223" spans="1:26" ht="15.75" customHeight="1">
      <c r="A223" s="111">
        <v>213</v>
      </c>
      <c r="B223" s="366" t="s">
        <v>868</v>
      </c>
      <c r="C223" s="656" t="s">
        <v>55</v>
      </c>
      <c r="D223" s="35"/>
      <c r="E223" s="367" t="s">
        <v>336</v>
      </c>
      <c r="F223" s="156"/>
      <c r="G223" s="695">
        <v>1300</v>
      </c>
      <c r="H223" s="88">
        <v>0.63</v>
      </c>
      <c r="I223" s="40">
        <v>1</v>
      </c>
      <c r="J223" s="40" t="s">
        <v>33</v>
      </c>
      <c r="K223" s="41"/>
      <c r="L223" s="42" t="str">
        <f t="shared" si="0"/>
        <v>1kg</v>
      </c>
      <c r="M223" s="658">
        <f t="shared" si="1"/>
        <v>0.63</v>
      </c>
      <c r="N223" s="659" t="str">
        <f t="shared" si="5"/>
        <v>0.63kg</v>
      </c>
      <c r="O223" s="692">
        <f t="shared" si="2"/>
        <v>819</v>
      </c>
      <c r="P223" s="29">
        <f t="shared" si="6"/>
        <v>1300</v>
      </c>
      <c r="Q223" s="74"/>
      <c r="R223" s="28"/>
      <c r="S223" s="28"/>
      <c r="T223" s="28"/>
      <c r="U223" s="28"/>
      <c r="V223" s="28"/>
      <c r="W223" s="28"/>
      <c r="X223" s="28"/>
      <c r="Y223" s="28"/>
      <c r="Z223" s="28"/>
    </row>
    <row r="224" spans="1:26" ht="15.75" customHeight="1">
      <c r="A224" s="111">
        <v>214</v>
      </c>
      <c r="B224" s="366" t="s">
        <v>62</v>
      </c>
      <c r="C224" s="656" t="s">
        <v>55</v>
      </c>
      <c r="D224" s="35"/>
      <c r="E224" s="149"/>
      <c r="F224" s="156"/>
      <c r="G224" s="366">
        <v>60</v>
      </c>
      <c r="H224" s="366">
        <v>5</v>
      </c>
      <c r="I224" s="40">
        <v>1</v>
      </c>
      <c r="J224" s="40" t="s">
        <v>33</v>
      </c>
      <c r="K224" s="41"/>
      <c r="L224" s="42" t="str">
        <f t="shared" si="0"/>
        <v>1kg</v>
      </c>
      <c r="M224" s="658">
        <f t="shared" si="1"/>
        <v>5</v>
      </c>
      <c r="N224" s="659" t="str">
        <f t="shared" si="5"/>
        <v>5kg</v>
      </c>
      <c r="O224" s="692">
        <f t="shared" si="2"/>
        <v>300</v>
      </c>
      <c r="P224" s="29">
        <f t="shared" si="6"/>
        <v>60</v>
      </c>
      <c r="Q224" s="74"/>
      <c r="R224" s="28"/>
      <c r="S224" s="28"/>
      <c r="T224" s="28"/>
      <c r="U224" s="28"/>
      <c r="V224" s="28"/>
      <c r="W224" s="28"/>
      <c r="X224" s="28"/>
      <c r="Y224" s="28"/>
      <c r="Z224" s="28"/>
    </row>
    <row r="225" spans="1:26" ht="15.75" customHeight="1">
      <c r="A225" s="111">
        <v>215</v>
      </c>
      <c r="B225" s="366" t="s">
        <v>113</v>
      </c>
      <c r="C225" s="656" t="s">
        <v>55</v>
      </c>
      <c r="D225" s="35"/>
      <c r="E225" s="149"/>
      <c r="F225" s="156"/>
      <c r="G225" s="366">
        <v>220</v>
      </c>
      <c r="H225" s="366">
        <v>2.6</v>
      </c>
      <c r="I225" s="40">
        <v>1</v>
      </c>
      <c r="J225" s="40" t="s">
        <v>33</v>
      </c>
      <c r="K225" s="41"/>
      <c r="L225" s="42" t="str">
        <f t="shared" si="0"/>
        <v>1kg</v>
      </c>
      <c r="M225" s="658">
        <f t="shared" si="1"/>
        <v>2.6</v>
      </c>
      <c r="N225" s="659" t="str">
        <f t="shared" si="5"/>
        <v>2.6kg</v>
      </c>
      <c r="O225" s="692">
        <f t="shared" si="2"/>
        <v>572</v>
      </c>
      <c r="P225" s="29">
        <f t="shared" si="6"/>
        <v>220</v>
      </c>
      <c r="Q225" s="74"/>
      <c r="R225" s="28"/>
      <c r="S225" s="28"/>
      <c r="T225" s="28"/>
      <c r="U225" s="28"/>
      <c r="V225" s="28"/>
      <c r="W225" s="28"/>
      <c r="X225" s="28"/>
      <c r="Y225" s="28"/>
      <c r="Z225" s="28"/>
    </row>
    <row r="226" spans="1:26" ht="15.75" customHeight="1">
      <c r="A226" s="111">
        <v>216</v>
      </c>
      <c r="B226" s="366" t="s">
        <v>184</v>
      </c>
      <c r="C226" s="656" t="s">
        <v>55</v>
      </c>
      <c r="D226" s="35"/>
      <c r="E226" s="149"/>
      <c r="F226" s="156"/>
      <c r="G226" s="366">
        <v>200</v>
      </c>
      <c r="H226" s="366">
        <v>3.5</v>
      </c>
      <c r="I226" s="40">
        <v>1</v>
      </c>
      <c r="J226" s="40" t="s">
        <v>33</v>
      </c>
      <c r="K226" s="41"/>
      <c r="L226" s="42" t="str">
        <f t="shared" si="0"/>
        <v>1kg</v>
      </c>
      <c r="M226" s="658">
        <f t="shared" si="1"/>
        <v>3.5</v>
      </c>
      <c r="N226" s="659" t="str">
        <f t="shared" si="5"/>
        <v>3.5kg</v>
      </c>
      <c r="O226" s="692">
        <f t="shared" si="2"/>
        <v>700</v>
      </c>
      <c r="P226" s="29">
        <f t="shared" si="6"/>
        <v>200</v>
      </c>
      <c r="Q226" s="74"/>
      <c r="R226" s="28"/>
      <c r="S226" s="28"/>
      <c r="T226" s="28"/>
      <c r="U226" s="28"/>
      <c r="V226" s="28"/>
      <c r="W226" s="28"/>
      <c r="X226" s="28"/>
      <c r="Y226" s="28"/>
      <c r="Z226" s="28"/>
    </row>
    <row r="227" spans="1:26" ht="15.75" customHeight="1">
      <c r="A227" s="111">
        <v>217</v>
      </c>
      <c r="B227" s="366" t="s">
        <v>863</v>
      </c>
      <c r="C227" s="656" t="s">
        <v>55</v>
      </c>
      <c r="D227" s="35"/>
      <c r="E227" s="149"/>
      <c r="F227" s="156"/>
      <c r="G227" s="366">
        <v>310</v>
      </c>
      <c r="H227" s="366">
        <v>2.7</v>
      </c>
      <c r="I227" s="40">
        <v>1</v>
      </c>
      <c r="J227" s="40" t="s">
        <v>33</v>
      </c>
      <c r="K227" s="41"/>
      <c r="L227" s="42" t="str">
        <f t="shared" si="0"/>
        <v>1kg</v>
      </c>
      <c r="M227" s="658">
        <f t="shared" si="1"/>
        <v>2.7</v>
      </c>
      <c r="N227" s="659" t="str">
        <f t="shared" si="5"/>
        <v>2.7kg</v>
      </c>
      <c r="O227" s="692">
        <f t="shared" si="2"/>
        <v>837</v>
      </c>
      <c r="P227" s="29">
        <f t="shared" si="6"/>
        <v>310</v>
      </c>
      <c r="Q227" s="74"/>
      <c r="R227" s="28"/>
      <c r="S227" s="28"/>
      <c r="T227" s="28"/>
      <c r="U227" s="28"/>
      <c r="V227" s="28"/>
      <c r="W227" s="28"/>
      <c r="X227" s="28"/>
      <c r="Y227" s="28"/>
      <c r="Z227" s="28"/>
    </row>
    <row r="228" spans="1:26" ht="15.75" customHeight="1">
      <c r="A228" s="111">
        <v>218</v>
      </c>
      <c r="B228" s="366" t="s">
        <v>889</v>
      </c>
      <c r="C228" s="656" t="s">
        <v>55</v>
      </c>
      <c r="D228" s="35"/>
      <c r="E228" s="149"/>
      <c r="F228" s="156"/>
      <c r="G228" s="366">
        <v>190</v>
      </c>
      <c r="H228" s="366">
        <v>3.8</v>
      </c>
      <c r="I228" s="40">
        <v>1</v>
      </c>
      <c r="J228" s="40" t="s">
        <v>33</v>
      </c>
      <c r="K228" s="41"/>
      <c r="L228" s="42" t="str">
        <f t="shared" si="0"/>
        <v>1kg</v>
      </c>
      <c r="M228" s="658">
        <f t="shared" si="1"/>
        <v>3.8</v>
      </c>
      <c r="N228" s="659" t="str">
        <f t="shared" si="5"/>
        <v>3.8kg</v>
      </c>
      <c r="O228" s="692">
        <f t="shared" si="2"/>
        <v>722</v>
      </c>
      <c r="P228" s="29">
        <f t="shared" si="6"/>
        <v>190</v>
      </c>
      <c r="Q228" s="74"/>
      <c r="R228" s="28"/>
      <c r="S228" s="28"/>
      <c r="T228" s="28"/>
      <c r="U228" s="28"/>
      <c r="V228" s="28"/>
      <c r="W228" s="28"/>
      <c r="X228" s="28"/>
      <c r="Y228" s="28"/>
      <c r="Z228" s="28"/>
    </row>
    <row r="229" spans="1:26" ht="15.75" customHeight="1">
      <c r="A229" s="111">
        <v>219</v>
      </c>
      <c r="B229" s="366" t="s">
        <v>913</v>
      </c>
      <c r="C229" s="656" t="s">
        <v>55</v>
      </c>
      <c r="D229" s="35"/>
      <c r="E229" s="149"/>
      <c r="F229" s="156"/>
      <c r="G229" s="366">
        <v>190</v>
      </c>
      <c r="H229" s="366">
        <v>0.5</v>
      </c>
      <c r="I229" s="40">
        <v>1</v>
      </c>
      <c r="J229" s="40" t="s">
        <v>33</v>
      </c>
      <c r="K229" s="41"/>
      <c r="L229" s="42" t="str">
        <f t="shared" si="0"/>
        <v>1kg</v>
      </c>
      <c r="M229" s="658">
        <f t="shared" si="1"/>
        <v>0.5</v>
      </c>
      <c r="N229" s="659" t="str">
        <f t="shared" si="5"/>
        <v>0.5kg</v>
      </c>
      <c r="O229" s="692">
        <f t="shared" si="2"/>
        <v>95</v>
      </c>
      <c r="P229" s="29">
        <f t="shared" si="6"/>
        <v>190</v>
      </c>
      <c r="Q229" s="74"/>
      <c r="R229" s="28"/>
      <c r="S229" s="28"/>
      <c r="T229" s="28"/>
      <c r="U229" s="28"/>
      <c r="V229" s="28"/>
      <c r="W229" s="28"/>
      <c r="X229" s="28"/>
      <c r="Y229" s="28"/>
      <c r="Z229" s="28"/>
    </row>
    <row r="230" spans="1:26" ht="15.75" customHeight="1">
      <c r="A230" s="111">
        <v>220</v>
      </c>
      <c r="B230" s="366" t="s">
        <v>1047</v>
      </c>
      <c r="C230" s="656" t="s">
        <v>55</v>
      </c>
      <c r="D230" s="35"/>
      <c r="E230" s="149"/>
      <c r="F230" s="156"/>
      <c r="G230" s="366">
        <v>320</v>
      </c>
      <c r="H230" s="366">
        <v>3.5</v>
      </c>
      <c r="I230" s="40">
        <v>1</v>
      </c>
      <c r="J230" s="40" t="s">
        <v>33</v>
      </c>
      <c r="K230" s="41"/>
      <c r="L230" s="42" t="str">
        <f t="shared" si="0"/>
        <v>1kg</v>
      </c>
      <c r="M230" s="658">
        <f t="shared" si="1"/>
        <v>3.5</v>
      </c>
      <c r="N230" s="659" t="str">
        <f t="shared" si="5"/>
        <v>3.5kg</v>
      </c>
      <c r="O230" s="692">
        <f t="shared" si="2"/>
        <v>1120</v>
      </c>
      <c r="P230" s="29">
        <f t="shared" si="6"/>
        <v>320</v>
      </c>
      <c r="Q230" s="74"/>
      <c r="R230" s="28"/>
      <c r="S230" s="28"/>
      <c r="T230" s="28"/>
      <c r="U230" s="28"/>
      <c r="V230" s="28"/>
      <c r="W230" s="28"/>
      <c r="X230" s="28"/>
      <c r="Y230" s="28"/>
      <c r="Z230" s="28"/>
    </row>
    <row r="231" spans="1:26" ht="15.75" customHeight="1">
      <c r="A231" s="111">
        <v>221</v>
      </c>
      <c r="B231" s="366" t="s">
        <v>1927</v>
      </c>
      <c r="C231" s="656" t="s">
        <v>55</v>
      </c>
      <c r="D231" s="35"/>
      <c r="E231" s="149"/>
      <c r="F231" s="156"/>
      <c r="G231" s="366">
        <v>600</v>
      </c>
      <c r="H231" s="88">
        <v>1.8</v>
      </c>
      <c r="I231" s="40">
        <v>1</v>
      </c>
      <c r="J231" s="40" t="s">
        <v>33</v>
      </c>
      <c r="K231" s="41"/>
      <c r="L231" s="42" t="str">
        <f t="shared" si="0"/>
        <v>1kg</v>
      </c>
      <c r="M231" s="658">
        <f t="shared" si="1"/>
        <v>1.8</v>
      </c>
      <c r="N231" s="659" t="str">
        <f t="shared" si="5"/>
        <v>1.8kg</v>
      </c>
      <c r="O231" s="692">
        <f t="shared" si="2"/>
        <v>1080</v>
      </c>
      <c r="P231" s="29">
        <f t="shared" si="6"/>
        <v>600</v>
      </c>
      <c r="Q231" s="74"/>
      <c r="R231" s="28"/>
      <c r="S231" s="28"/>
      <c r="T231" s="28"/>
      <c r="U231" s="28"/>
      <c r="V231" s="28"/>
      <c r="W231" s="28"/>
      <c r="X231" s="28"/>
      <c r="Y231" s="28"/>
      <c r="Z231" s="28"/>
    </row>
    <row r="232" spans="1:26" ht="15.75" customHeight="1">
      <c r="A232" s="111">
        <v>222</v>
      </c>
      <c r="B232" s="366" t="s">
        <v>2137</v>
      </c>
      <c r="C232" s="656" t="s">
        <v>55</v>
      </c>
      <c r="D232" s="35"/>
      <c r="E232" s="149"/>
      <c r="F232" s="156"/>
      <c r="G232" s="366">
        <v>220</v>
      </c>
      <c r="H232" s="88">
        <v>2.6</v>
      </c>
      <c r="I232" s="40">
        <v>1</v>
      </c>
      <c r="J232" s="40" t="s">
        <v>33</v>
      </c>
      <c r="K232" s="41"/>
      <c r="L232" s="42" t="str">
        <f t="shared" si="0"/>
        <v>1kg</v>
      </c>
      <c r="M232" s="658">
        <f t="shared" si="1"/>
        <v>2.6</v>
      </c>
      <c r="N232" s="659" t="str">
        <f t="shared" si="5"/>
        <v>2.6kg</v>
      </c>
      <c r="O232" s="692">
        <f t="shared" si="2"/>
        <v>572</v>
      </c>
      <c r="P232" s="29">
        <f t="shared" si="6"/>
        <v>220</v>
      </c>
      <c r="Q232" s="74"/>
      <c r="R232" s="28"/>
      <c r="S232" s="28"/>
      <c r="T232" s="28"/>
      <c r="U232" s="28"/>
      <c r="V232" s="28"/>
      <c r="W232" s="28"/>
      <c r="X232" s="28"/>
      <c r="Y232" s="28"/>
      <c r="Z232" s="28"/>
    </row>
    <row r="233" spans="1:26" ht="15.75" customHeight="1">
      <c r="A233" s="111">
        <v>223</v>
      </c>
      <c r="B233" s="366" t="s">
        <v>2500</v>
      </c>
      <c r="C233" s="656" t="s">
        <v>55</v>
      </c>
      <c r="D233" s="35"/>
      <c r="E233" s="149"/>
      <c r="F233" s="156"/>
      <c r="G233" s="366">
        <v>450</v>
      </c>
      <c r="H233" s="88">
        <v>2.2999999999999998</v>
      </c>
      <c r="I233" s="40">
        <v>1</v>
      </c>
      <c r="J233" s="40" t="s">
        <v>33</v>
      </c>
      <c r="K233" s="41"/>
      <c r="L233" s="42" t="str">
        <f t="shared" si="0"/>
        <v>1kg</v>
      </c>
      <c r="M233" s="658">
        <f t="shared" si="1"/>
        <v>2.2999999999999998</v>
      </c>
      <c r="N233" s="659" t="str">
        <f t="shared" si="5"/>
        <v>2.3kg</v>
      </c>
      <c r="O233" s="692">
        <f t="shared" si="2"/>
        <v>1035</v>
      </c>
      <c r="P233" s="29">
        <f t="shared" si="6"/>
        <v>450.00000000000006</v>
      </c>
      <c r="Q233" s="74"/>
      <c r="R233" s="28"/>
      <c r="S233" s="28"/>
      <c r="T233" s="28"/>
      <c r="U233" s="28"/>
      <c r="V233" s="28"/>
      <c r="W233" s="28"/>
      <c r="X233" s="28"/>
      <c r="Y233" s="28"/>
      <c r="Z233" s="28"/>
    </row>
    <row r="234" spans="1:26" ht="15.75" customHeight="1">
      <c r="A234" s="111">
        <v>224</v>
      </c>
      <c r="B234" s="366" t="s">
        <v>2419</v>
      </c>
      <c r="C234" s="656" t="s">
        <v>55</v>
      </c>
      <c r="D234" s="35"/>
      <c r="E234" s="149"/>
      <c r="F234" s="156"/>
      <c r="G234" s="366">
        <v>150</v>
      </c>
      <c r="H234" s="88">
        <v>3.5</v>
      </c>
      <c r="I234" s="40">
        <v>1</v>
      </c>
      <c r="J234" s="40" t="s">
        <v>33</v>
      </c>
      <c r="K234" s="41"/>
      <c r="L234" s="42" t="str">
        <f t="shared" si="0"/>
        <v>1kg</v>
      </c>
      <c r="M234" s="658">
        <f t="shared" si="1"/>
        <v>3.5</v>
      </c>
      <c r="N234" s="659" t="str">
        <f t="shared" si="5"/>
        <v>3.5kg</v>
      </c>
      <c r="O234" s="692">
        <f t="shared" si="2"/>
        <v>525</v>
      </c>
      <c r="P234" s="29">
        <f t="shared" si="6"/>
        <v>150</v>
      </c>
      <c r="Q234" s="74"/>
      <c r="R234" s="28"/>
      <c r="S234" s="28"/>
      <c r="T234" s="28"/>
      <c r="U234" s="28"/>
      <c r="V234" s="28"/>
      <c r="W234" s="28"/>
      <c r="X234" s="28"/>
      <c r="Y234" s="28"/>
      <c r="Z234" s="28"/>
    </row>
    <row r="235" spans="1:26" ht="15.75" customHeight="1">
      <c r="A235" s="111">
        <v>225</v>
      </c>
      <c r="B235" s="366" t="s">
        <v>2392</v>
      </c>
      <c r="C235" s="656" t="s">
        <v>55</v>
      </c>
      <c r="D235" s="35"/>
      <c r="E235" s="149"/>
      <c r="F235" s="156"/>
      <c r="G235" s="366">
        <v>270</v>
      </c>
      <c r="H235" s="88">
        <v>0.8</v>
      </c>
      <c r="I235" s="40">
        <v>1</v>
      </c>
      <c r="J235" s="40" t="s">
        <v>33</v>
      </c>
      <c r="K235" s="41"/>
      <c r="L235" s="42" t="str">
        <f t="shared" si="0"/>
        <v>1kg</v>
      </c>
      <c r="M235" s="658">
        <f t="shared" si="1"/>
        <v>0.8</v>
      </c>
      <c r="N235" s="659" t="str">
        <f t="shared" si="5"/>
        <v>0.8kg</v>
      </c>
      <c r="O235" s="692">
        <f t="shared" si="2"/>
        <v>216</v>
      </c>
      <c r="P235" s="29">
        <f t="shared" si="6"/>
        <v>270</v>
      </c>
      <c r="Q235" s="74"/>
      <c r="R235" s="28"/>
      <c r="S235" s="28"/>
      <c r="T235" s="28"/>
      <c r="U235" s="28"/>
      <c r="V235" s="28"/>
      <c r="W235" s="28"/>
      <c r="X235" s="28"/>
      <c r="Y235" s="28"/>
      <c r="Z235" s="28"/>
    </row>
    <row r="236" spans="1:26" ht="15.75" customHeight="1">
      <c r="A236" s="111">
        <v>226</v>
      </c>
      <c r="B236" s="366" t="s">
        <v>1666</v>
      </c>
      <c r="C236" s="656" t="s">
        <v>55</v>
      </c>
      <c r="D236" s="35"/>
      <c r="E236" s="367" t="s">
        <v>336</v>
      </c>
      <c r="F236" s="156"/>
      <c r="G236" s="695">
        <v>88</v>
      </c>
      <c r="H236" s="88">
        <v>5.5</v>
      </c>
      <c r="I236" s="40">
        <v>1</v>
      </c>
      <c r="J236" s="40" t="s">
        <v>33</v>
      </c>
      <c r="K236" s="41"/>
      <c r="L236" s="42" t="str">
        <f t="shared" si="0"/>
        <v>1kg</v>
      </c>
      <c r="M236" s="658">
        <f t="shared" si="1"/>
        <v>5.5</v>
      </c>
      <c r="N236" s="659" t="str">
        <f t="shared" si="5"/>
        <v>5.5kg</v>
      </c>
      <c r="O236" s="692">
        <f t="shared" si="2"/>
        <v>484</v>
      </c>
      <c r="P236" s="29">
        <f t="shared" si="6"/>
        <v>88</v>
      </c>
      <c r="Q236" s="74"/>
      <c r="R236" s="28"/>
      <c r="S236" s="28"/>
      <c r="T236" s="28"/>
      <c r="U236" s="28"/>
      <c r="V236" s="28"/>
      <c r="W236" s="28"/>
      <c r="X236" s="28"/>
      <c r="Y236" s="28"/>
      <c r="Z236" s="28"/>
    </row>
    <row r="237" spans="1:26" ht="15.75" customHeight="1">
      <c r="A237" s="111">
        <v>227</v>
      </c>
      <c r="B237" s="366" t="s">
        <v>158</v>
      </c>
      <c r="C237" s="656" t="s">
        <v>55</v>
      </c>
      <c r="D237" s="35"/>
      <c r="E237" s="149"/>
      <c r="F237" s="156"/>
      <c r="G237" s="695">
        <v>160</v>
      </c>
      <c r="H237" s="88">
        <v>0.26</v>
      </c>
      <c r="I237" s="40">
        <v>1</v>
      </c>
      <c r="J237" s="40" t="s">
        <v>33</v>
      </c>
      <c r="K237" s="41"/>
      <c r="L237" s="42" t="str">
        <f t="shared" si="0"/>
        <v>1kg</v>
      </c>
      <c r="M237" s="658">
        <f t="shared" si="1"/>
        <v>0.26</v>
      </c>
      <c r="N237" s="659" t="str">
        <f t="shared" si="5"/>
        <v>0.26kg</v>
      </c>
      <c r="O237" s="692">
        <f t="shared" si="2"/>
        <v>41.6</v>
      </c>
      <c r="P237" s="29">
        <f t="shared" si="6"/>
        <v>160</v>
      </c>
      <c r="Q237" s="74"/>
      <c r="R237" s="28"/>
      <c r="S237" s="28"/>
      <c r="T237" s="28"/>
      <c r="U237" s="28"/>
      <c r="V237" s="28"/>
      <c r="W237" s="28"/>
      <c r="X237" s="28"/>
      <c r="Y237" s="28"/>
      <c r="Z237" s="28"/>
    </row>
    <row r="238" spans="1:26" ht="15.75" customHeight="1">
      <c r="A238" s="111">
        <v>228</v>
      </c>
      <c r="B238" s="366" t="s">
        <v>370</v>
      </c>
      <c r="C238" s="656" t="s">
        <v>55</v>
      </c>
      <c r="D238" s="35"/>
      <c r="E238" s="149"/>
      <c r="F238" s="156"/>
      <c r="G238" s="695">
        <v>150</v>
      </c>
      <c r="H238" s="88">
        <v>2.1</v>
      </c>
      <c r="I238" s="40">
        <v>1</v>
      </c>
      <c r="J238" s="40" t="s">
        <v>33</v>
      </c>
      <c r="K238" s="41"/>
      <c r="L238" s="42" t="str">
        <f t="shared" si="0"/>
        <v>1kg</v>
      </c>
      <c r="M238" s="658">
        <f t="shared" si="1"/>
        <v>2.1</v>
      </c>
      <c r="N238" s="659" t="str">
        <f t="shared" si="5"/>
        <v>2.1kg</v>
      </c>
      <c r="O238" s="692">
        <f t="shared" si="2"/>
        <v>315</v>
      </c>
      <c r="P238" s="29">
        <f t="shared" si="6"/>
        <v>150</v>
      </c>
      <c r="Q238" s="74"/>
      <c r="R238" s="28"/>
      <c r="S238" s="28"/>
      <c r="T238" s="28"/>
      <c r="U238" s="28"/>
      <c r="V238" s="28"/>
      <c r="W238" s="28"/>
      <c r="X238" s="28"/>
      <c r="Y238" s="28"/>
      <c r="Z238" s="28"/>
    </row>
    <row r="239" spans="1:26" ht="15.75" customHeight="1">
      <c r="A239" s="111">
        <v>229</v>
      </c>
      <c r="B239" s="366" t="s">
        <v>429</v>
      </c>
      <c r="C239" s="656" t="s">
        <v>55</v>
      </c>
      <c r="D239" s="35"/>
      <c r="E239" s="149"/>
      <c r="F239" s="156"/>
      <c r="G239" s="695">
        <v>75</v>
      </c>
      <c r="H239" s="88">
        <v>3.6</v>
      </c>
      <c r="I239" s="40">
        <v>1</v>
      </c>
      <c r="J239" s="40" t="s">
        <v>33</v>
      </c>
      <c r="K239" s="41"/>
      <c r="L239" s="42" t="str">
        <f t="shared" si="0"/>
        <v>1kg</v>
      </c>
      <c r="M239" s="658">
        <f t="shared" si="1"/>
        <v>3.6</v>
      </c>
      <c r="N239" s="659" t="str">
        <f t="shared" si="5"/>
        <v>3.6kg</v>
      </c>
      <c r="O239" s="692">
        <f t="shared" si="2"/>
        <v>270</v>
      </c>
      <c r="P239" s="29">
        <f t="shared" si="6"/>
        <v>75</v>
      </c>
      <c r="Q239" s="74"/>
      <c r="R239" s="28"/>
      <c r="S239" s="28"/>
      <c r="T239" s="28"/>
      <c r="U239" s="28"/>
      <c r="V239" s="28"/>
      <c r="W239" s="28"/>
      <c r="X239" s="28"/>
      <c r="Y239" s="28"/>
      <c r="Z239" s="28"/>
    </row>
    <row r="240" spans="1:26" ht="15.75" customHeight="1">
      <c r="A240" s="111">
        <v>230</v>
      </c>
      <c r="B240" s="366" t="s">
        <v>443</v>
      </c>
      <c r="C240" s="656" t="s">
        <v>55</v>
      </c>
      <c r="D240" s="35"/>
      <c r="E240" s="149"/>
      <c r="F240" s="156"/>
      <c r="G240" s="695">
        <v>55</v>
      </c>
      <c r="H240" s="88">
        <v>6.5</v>
      </c>
      <c r="I240" s="40">
        <v>1</v>
      </c>
      <c r="J240" s="40" t="s">
        <v>33</v>
      </c>
      <c r="K240" s="41"/>
      <c r="L240" s="42" t="str">
        <f t="shared" si="0"/>
        <v>1kg</v>
      </c>
      <c r="M240" s="658">
        <f t="shared" si="1"/>
        <v>6.5</v>
      </c>
      <c r="N240" s="659" t="str">
        <f t="shared" si="5"/>
        <v>6.5kg</v>
      </c>
      <c r="O240" s="692">
        <f t="shared" si="2"/>
        <v>357.5</v>
      </c>
      <c r="P240" s="29">
        <f t="shared" si="6"/>
        <v>55</v>
      </c>
      <c r="Q240" s="74"/>
      <c r="R240" s="28"/>
      <c r="S240" s="28"/>
      <c r="T240" s="28"/>
      <c r="U240" s="28"/>
      <c r="V240" s="28"/>
      <c r="W240" s="28"/>
      <c r="X240" s="28"/>
      <c r="Y240" s="28"/>
      <c r="Z240" s="28"/>
    </row>
    <row r="241" spans="1:26" ht="15.75" customHeight="1">
      <c r="A241" s="111">
        <v>231</v>
      </c>
      <c r="B241" s="366" t="s">
        <v>444</v>
      </c>
      <c r="C241" s="656" t="s">
        <v>55</v>
      </c>
      <c r="D241" s="35"/>
      <c r="E241" s="149"/>
      <c r="F241" s="156"/>
      <c r="G241" s="695">
        <v>90</v>
      </c>
      <c r="H241" s="88">
        <v>1.4</v>
      </c>
      <c r="I241" s="40">
        <v>1</v>
      </c>
      <c r="J241" s="40" t="s">
        <v>33</v>
      </c>
      <c r="K241" s="41"/>
      <c r="L241" s="42" t="str">
        <f t="shared" si="0"/>
        <v>1kg</v>
      </c>
      <c r="M241" s="658">
        <f t="shared" si="1"/>
        <v>1.4</v>
      </c>
      <c r="N241" s="659" t="str">
        <f t="shared" si="5"/>
        <v>1.4kg</v>
      </c>
      <c r="O241" s="692">
        <f t="shared" si="2"/>
        <v>125.99999999999999</v>
      </c>
      <c r="P241" s="29">
        <f t="shared" si="6"/>
        <v>90</v>
      </c>
      <c r="Q241" s="74"/>
      <c r="R241" s="28"/>
      <c r="S241" s="28"/>
      <c r="T241" s="28"/>
      <c r="U241" s="28"/>
      <c r="V241" s="28"/>
      <c r="W241" s="28"/>
      <c r="X241" s="28"/>
      <c r="Y241" s="28"/>
      <c r="Z241" s="28"/>
    </row>
    <row r="242" spans="1:26" ht="15.75" customHeight="1">
      <c r="A242" s="111">
        <v>232</v>
      </c>
      <c r="B242" s="366" t="s">
        <v>1294</v>
      </c>
      <c r="C242" s="656" t="s">
        <v>55</v>
      </c>
      <c r="D242" s="35"/>
      <c r="E242" s="149"/>
      <c r="F242" s="156"/>
      <c r="G242" s="670">
        <v>10</v>
      </c>
      <c r="H242" s="88">
        <v>1</v>
      </c>
      <c r="I242" s="40">
        <v>1</v>
      </c>
      <c r="J242" s="40" t="s">
        <v>396</v>
      </c>
      <c r="K242" s="41"/>
      <c r="L242" s="42" t="str">
        <f t="shared" si="0"/>
        <v>1bundle</v>
      </c>
      <c r="M242" s="658">
        <f t="shared" si="1"/>
        <v>1</v>
      </c>
      <c r="N242" s="659" t="str">
        <f t="shared" si="5"/>
        <v>1bundle</v>
      </c>
      <c r="O242" s="692">
        <f t="shared" si="2"/>
        <v>10</v>
      </c>
      <c r="P242" s="29">
        <f t="shared" si="6"/>
        <v>10</v>
      </c>
      <c r="Q242" s="74"/>
      <c r="R242" s="28"/>
      <c r="S242" s="28"/>
      <c r="T242" s="28"/>
      <c r="U242" s="28"/>
      <c r="V242" s="28"/>
      <c r="W242" s="28"/>
      <c r="X242" s="28"/>
      <c r="Y242" s="28"/>
      <c r="Z242" s="28"/>
    </row>
    <row r="243" spans="1:26" ht="15.75" customHeight="1">
      <c r="A243" s="111">
        <v>233</v>
      </c>
      <c r="B243" s="366" t="s">
        <v>112</v>
      </c>
      <c r="C243" s="656" t="s">
        <v>55</v>
      </c>
      <c r="D243" s="35"/>
      <c r="E243" s="149"/>
      <c r="F243" s="156"/>
      <c r="G243" s="670">
        <v>80</v>
      </c>
      <c r="H243" s="88">
        <v>1</v>
      </c>
      <c r="I243" s="40">
        <v>1</v>
      </c>
      <c r="J243" s="40" t="s">
        <v>33</v>
      </c>
      <c r="K243" s="41"/>
      <c r="L243" s="42" t="str">
        <f t="shared" si="0"/>
        <v>1kg</v>
      </c>
      <c r="M243" s="658">
        <f t="shared" si="1"/>
        <v>1</v>
      </c>
      <c r="N243" s="659" t="str">
        <f t="shared" si="5"/>
        <v>1kg</v>
      </c>
      <c r="O243" s="692">
        <f t="shared" si="2"/>
        <v>80</v>
      </c>
      <c r="P243" s="29">
        <f t="shared" si="6"/>
        <v>80</v>
      </c>
      <c r="Q243" s="74"/>
      <c r="R243" s="28"/>
      <c r="S243" s="28"/>
      <c r="T243" s="28"/>
      <c r="U243" s="28"/>
      <c r="V243" s="28"/>
      <c r="W243" s="28"/>
      <c r="X243" s="28"/>
      <c r="Y243" s="28"/>
      <c r="Z243" s="28"/>
    </row>
    <row r="244" spans="1:26" ht="15.75" customHeight="1">
      <c r="A244" s="111">
        <v>234</v>
      </c>
      <c r="B244" s="366" t="s">
        <v>1413</v>
      </c>
      <c r="C244" s="656" t="s">
        <v>55</v>
      </c>
      <c r="D244" s="35"/>
      <c r="E244" s="149"/>
      <c r="F244" s="156"/>
      <c r="G244" s="670">
        <v>1</v>
      </c>
      <c r="H244" s="88">
        <v>900</v>
      </c>
      <c r="I244" s="40">
        <v>1</v>
      </c>
      <c r="J244" s="40" t="s">
        <v>2738</v>
      </c>
      <c r="K244" s="41"/>
      <c r="L244" s="42" t="str">
        <f t="shared" si="0"/>
        <v>1pc</v>
      </c>
      <c r="M244" s="658">
        <f t="shared" si="1"/>
        <v>900</v>
      </c>
      <c r="N244" s="659" t="str">
        <f t="shared" si="5"/>
        <v>900pc</v>
      </c>
      <c r="O244" s="692">
        <f t="shared" si="2"/>
        <v>900</v>
      </c>
      <c r="P244" s="29">
        <f t="shared" si="6"/>
        <v>1</v>
      </c>
      <c r="Q244" s="74"/>
      <c r="R244" s="28"/>
      <c r="S244" s="28"/>
      <c r="T244" s="28"/>
      <c r="U244" s="28"/>
      <c r="V244" s="28"/>
      <c r="W244" s="28"/>
      <c r="X244" s="28"/>
      <c r="Y244" s="28"/>
      <c r="Z244" s="28"/>
    </row>
    <row r="245" spans="1:26" ht="15.75" customHeight="1">
      <c r="A245" s="111">
        <v>235</v>
      </c>
      <c r="B245" s="366" t="s">
        <v>1755</v>
      </c>
      <c r="C245" s="656" t="s">
        <v>55</v>
      </c>
      <c r="D245" s="35"/>
      <c r="E245" s="149"/>
      <c r="F245" s="156"/>
      <c r="G245" s="695">
        <v>55</v>
      </c>
      <c r="H245" s="88">
        <v>0.56000000000000005</v>
      </c>
      <c r="I245" s="40">
        <v>1</v>
      </c>
      <c r="J245" s="40" t="s">
        <v>33</v>
      </c>
      <c r="K245" s="41"/>
      <c r="L245" s="42" t="str">
        <f t="shared" si="0"/>
        <v>1kg</v>
      </c>
      <c r="M245" s="658">
        <f t="shared" si="1"/>
        <v>0.56000000000000005</v>
      </c>
      <c r="N245" s="659" t="str">
        <f t="shared" si="5"/>
        <v>0.56kg</v>
      </c>
      <c r="O245" s="692">
        <f t="shared" si="2"/>
        <v>30.800000000000004</v>
      </c>
      <c r="P245" s="29">
        <f t="shared" si="6"/>
        <v>55</v>
      </c>
      <c r="Q245" s="74"/>
      <c r="R245" s="28"/>
      <c r="S245" s="28"/>
      <c r="T245" s="28"/>
      <c r="U245" s="28"/>
      <c r="V245" s="28"/>
      <c r="W245" s="28"/>
      <c r="X245" s="28"/>
      <c r="Y245" s="28"/>
      <c r="Z245" s="28"/>
    </row>
    <row r="246" spans="1:26" ht="15.75" customHeight="1">
      <c r="A246" s="111">
        <v>236</v>
      </c>
      <c r="B246" s="366" t="s">
        <v>1768</v>
      </c>
      <c r="C246" s="656" t="s">
        <v>55</v>
      </c>
      <c r="D246" s="35"/>
      <c r="E246" s="149"/>
      <c r="F246" s="156"/>
      <c r="G246" s="695">
        <v>95</v>
      </c>
      <c r="H246" s="88">
        <v>1.2</v>
      </c>
      <c r="I246" s="40">
        <v>1</v>
      </c>
      <c r="J246" s="40" t="s">
        <v>33</v>
      </c>
      <c r="K246" s="41"/>
      <c r="L246" s="42" t="str">
        <f t="shared" si="0"/>
        <v>1kg</v>
      </c>
      <c r="M246" s="658">
        <f t="shared" si="1"/>
        <v>1.2</v>
      </c>
      <c r="N246" s="659" t="str">
        <f t="shared" si="5"/>
        <v>1.2kg</v>
      </c>
      <c r="O246" s="692">
        <f t="shared" si="2"/>
        <v>114</v>
      </c>
      <c r="P246" s="29">
        <f t="shared" si="6"/>
        <v>95</v>
      </c>
      <c r="Q246" s="74"/>
      <c r="R246" s="28"/>
      <c r="S246" s="28"/>
      <c r="T246" s="28"/>
      <c r="U246" s="28"/>
      <c r="V246" s="28"/>
      <c r="W246" s="28"/>
      <c r="X246" s="28"/>
      <c r="Y246" s="28"/>
      <c r="Z246" s="28"/>
    </row>
    <row r="247" spans="1:26" ht="15.75" customHeight="1">
      <c r="A247" s="111">
        <v>237</v>
      </c>
      <c r="B247" s="366" t="s">
        <v>1775</v>
      </c>
      <c r="C247" s="656" t="s">
        <v>55</v>
      </c>
      <c r="D247" s="35"/>
      <c r="E247" s="149"/>
      <c r="F247" s="156"/>
      <c r="G247" s="695">
        <v>85</v>
      </c>
      <c r="H247" s="88">
        <v>2.4</v>
      </c>
      <c r="I247" s="40">
        <v>1</v>
      </c>
      <c r="J247" s="40" t="s">
        <v>33</v>
      </c>
      <c r="K247" s="41"/>
      <c r="L247" s="42" t="str">
        <f t="shared" si="0"/>
        <v>1kg</v>
      </c>
      <c r="M247" s="658">
        <f t="shared" si="1"/>
        <v>2.4</v>
      </c>
      <c r="N247" s="659" t="str">
        <f t="shared" si="5"/>
        <v>2.4kg</v>
      </c>
      <c r="O247" s="692">
        <f t="shared" si="2"/>
        <v>204</v>
      </c>
      <c r="P247" s="29">
        <f t="shared" si="6"/>
        <v>85</v>
      </c>
      <c r="Q247" s="74"/>
      <c r="R247" s="28"/>
      <c r="S247" s="28"/>
      <c r="T247" s="28"/>
      <c r="U247" s="28"/>
      <c r="V247" s="28"/>
      <c r="W247" s="28"/>
      <c r="X247" s="28"/>
      <c r="Y247" s="28"/>
      <c r="Z247" s="28"/>
    </row>
    <row r="248" spans="1:26" ht="15.75" customHeight="1">
      <c r="A248" s="111">
        <v>238</v>
      </c>
      <c r="B248" s="366" t="s">
        <v>1057</v>
      </c>
      <c r="C248" s="656" t="s">
        <v>55</v>
      </c>
      <c r="D248" s="35"/>
      <c r="E248" s="149"/>
      <c r="F248" s="156"/>
      <c r="G248" s="695">
        <v>140</v>
      </c>
      <c r="H248" s="88">
        <v>1.2</v>
      </c>
      <c r="I248" s="40">
        <v>1</v>
      </c>
      <c r="J248" s="40" t="s">
        <v>33</v>
      </c>
      <c r="K248" s="41"/>
      <c r="L248" s="42" t="str">
        <f t="shared" si="0"/>
        <v>1kg</v>
      </c>
      <c r="M248" s="658">
        <f t="shared" si="1"/>
        <v>1.2</v>
      </c>
      <c r="N248" s="659" t="str">
        <f t="shared" si="5"/>
        <v>1.2kg</v>
      </c>
      <c r="O248" s="692">
        <f t="shared" si="2"/>
        <v>168</v>
      </c>
      <c r="P248" s="29">
        <f t="shared" si="6"/>
        <v>140</v>
      </c>
      <c r="Q248" s="74"/>
      <c r="R248" s="28"/>
      <c r="S248" s="28"/>
      <c r="T248" s="28"/>
      <c r="U248" s="28"/>
      <c r="V248" s="28"/>
      <c r="W248" s="28"/>
      <c r="X248" s="28"/>
      <c r="Y248" s="28"/>
      <c r="Z248" s="28"/>
    </row>
    <row r="249" spans="1:26" ht="15.75" customHeight="1">
      <c r="A249" s="111">
        <v>239</v>
      </c>
      <c r="B249" s="366" t="s">
        <v>1884</v>
      </c>
      <c r="C249" s="656" t="s">
        <v>55</v>
      </c>
      <c r="D249" s="35"/>
      <c r="E249" s="149"/>
      <c r="F249" s="156"/>
      <c r="G249" s="695">
        <v>75</v>
      </c>
      <c r="H249" s="88">
        <v>1</v>
      </c>
      <c r="I249" s="40">
        <v>1</v>
      </c>
      <c r="J249" s="40" t="s">
        <v>33</v>
      </c>
      <c r="K249" s="41"/>
      <c r="L249" s="42" t="str">
        <f t="shared" si="0"/>
        <v>1kg</v>
      </c>
      <c r="M249" s="658">
        <f t="shared" si="1"/>
        <v>1</v>
      </c>
      <c r="N249" s="659" t="str">
        <f t="shared" si="5"/>
        <v>1kg</v>
      </c>
      <c r="O249" s="692">
        <f t="shared" si="2"/>
        <v>75</v>
      </c>
      <c r="P249" s="29">
        <f t="shared" si="6"/>
        <v>75</v>
      </c>
      <c r="Q249" s="74"/>
      <c r="R249" s="28"/>
      <c r="S249" s="28"/>
      <c r="T249" s="28"/>
      <c r="U249" s="28"/>
      <c r="V249" s="28"/>
      <c r="W249" s="28"/>
      <c r="X249" s="28"/>
      <c r="Y249" s="28"/>
      <c r="Z249" s="28"/>
    </row>
    <row r="250" spans="1:26" ht="15.75" customHeight="1">
      <c r="A250" s="111">
        <v>240</v>
      </c>
      <c r="B250" s="366" t="s">
        <v>1885</v>
      </c>
      <c r="C250" s="656" t="s">
        <v>55</v>
      </c>
      <c r="D250" s="35"/>
      <c r="E250" s="149"/>
      <c r="F250" s="156"/>
      <c r="G250" s="695">
        <v>50</v>
      </c>
      <c r="H250" s="88">
        <v>1.9</v>
      </c>
      <c r="I250" s="40">
        <v>1</v>
      </c>
      <c r="J250" s="40" t="s">
        <v>33</v>
      </c>
      <c r="K250" s="41"/>
      <c r="L250" s="42" t="str">
        <f t="shared" si="0"/>
        <v>1kg</v>
      </c>
      <c r="M250" s="658">
        <f t="shared" si="1"/>
        <v>1.9</v>
      </c>
      <c r="N250" s="659" t="str">
        <f t="shared" si="5"/>
        <v>1.9kg</v>
      </c>
      <c r="O250" s="692">
        <f t="shared" si="2"/>
        <v>95</v>
      </c>
      <c r="P250" s="29">
        <f t="shared" si="6"/>
        <v>50</v>
      </c>
      <c r="Q250" s="74"/>
      <c r="R250" s="28"/>
      <c r="S250" s="28"/>
      <c r="T250" s="28"/>
      <c r="U250" s="28"/>
      <c r="V250" s="28"/>
      <c r="W250" s="28"/>
      <c r="X250" s="28"/>
      <c r="Y250" s="28"/>
      <c r="Z250" s="28"/>
    </row>
    <row r="251" spans="1:26" ht="15.75" customHeight="1">
      <c r="A251" s="111">
        <v>241</v>
      </c>
      <c r="B251" s="366" t="s">
        <v>2016</v>
      </c>
      <c r="C251" s="656" t="s">
        <v>55</v>
      </c>
      <c r="D251" s="35"/>
      <c r="E251" s="149"/>
      <c r="F251" s="156"/>
      <c r="G251" s="695">
        <v>40</v>
      </c>
      <c r="H251" s="88">
        <v>1</v>
      </c>
      <c r="I251" s="40">
        <v>1</v>
      </c>
      <c r="J251" s="40" t="s">
        <v>33</v>
      </c>
      <c r="K251" s="41"/>
      <c r="L251" s="42" t="str">
        <f t="shared" si="0"/>
        <v>1kg</v>
      </c>
      <c r="M251" s="658">
        <f t="shared" si="1"/>
        <v>1</v>
      </c>
      <c r="N251" s="659" t="str">
        <f t="shared" si="5"/>
        <v>1kg</v>
      </c>
      <c r="O251" s="692">
        <f t="shared" si="2"/>
        <v>40</v>
      </c>
      <c r="P251" s="29">
        <f t="shared" si="6"/>
        <v>40</v>
      </c>
      <c r="Q251" s="74"/>
      <c r="R251" s="28"/>
      <c r="S251" s="28"/>
      <c r="T251" s="28"/>
      <c r="U251" s="28"/>
      <c r="V251" s="28"/>
      <c r="W251" s="28"/>
      <c r="X251" s="28"/>
      <c r="Y251" s="28"/>
      <c r="Z251" s="28"/>
    </row>
    <row r="252" spans="1:26" ht="15.75" customHeight="1">
      <c r="A252" s="111">
        <v>242</v>
      </c>
      <c r="B252" s="366" t="s">
        <v>2179</v>
      </c>
      <c r="C252" s="656" t="s">
        <v>55</v>
      </c>
      <c r="D252" s="35"/>
      <c r="E252" s="149"/>
      <c r="F252" s="156"/>
      <c r="G252" s="695">
        <v>50</v>
      </c>
      <c r="H252" s="88">
        <v>0.43</v>
      </c>
      <c r="I252" s="40">
        <v>1</v>
      </c>
      <c r="J252" s="40" t="s">
        <v>33</v>
      </c>
      <c r="K252" s="41"/>
      <c r="L252" s="42" t="str">
        <f t="shared" si="0"/>
        <v>1kg</v>
      </c>
      <c r="M252" s="658">
        <f t="shared" si="1"/>
        <v>0.43</v>
      </c>
      <c r="N252" s="659" t="str">
        <f t="shared" si="5"/>
        <v>0.43kg</v>
      </c>
      <c r="O252" s="692">
        <f t="shared" si="2"/>
        <v>21.5</v>
      </c>
      <c r="P252" s="29">
        <f t="shared" si="6"/>
        <v>50</v>
      </c>
      <c r="Q252" s="74"/>
      <c r="R252" s="28"/>
      <c r="S252" s="28"/>
      <c r="T252" s="28"/>
      <c r="U252" s="28"/>
      <c r="V252" s="28"/>
      <c r="W252" s="28"/>
      <c r="X252" s="28"/>
      <c r="Y252" s="28"/>
      <c r="Z252" s="28"/>
    </row>
    <row r="253" spans="1:26" ht="15.75" customHeight="1">
      <c r="A253" s="111">
        <v>243</v>
      </c>
      <c r="B253" s="366" t="s">
        <v>2220</v>
      </c>
      <c r="C253" s="656" t="s">
        <v>55</v>
      </c>
      <c r="D253" s="35"/>
      <c r="E253" s="149"/>
      <c r="F253" s="156"/>
      <c r="G253" s="695">
        <v>730</v>
      </c>
      <c r="H253" s="88">
        <v>0.66</v>
      </c>
      <c r="I253" s="40">
        <v>1</v>
      </c>
      <c r="J253" s="40" t="s">
        <v>33</v>
      </c>
      <c r="K253" s="41"/>
      <c r="L253" s="42" t="str">
        <f t="shared" si="0"/>
        <v>1kg</v>
      </c>
      <c r="M253" s="658">
        <f t="shared" si="1"/>
        <v>0.66</v>
      </c>
      <c r="N253" s="659" t="str">
        <f t="shared" si="5"/>
        <v>0.66kg</v>
      </c>
      <c r="O253" s="692">
        <f t="shared" si="2"/>
        <v>481.8</v>
      </c>
      <c r="P253" s="29">
        <f t="shared" si="6"/>
        <v>730</v>
      </c>
      <c r="Q253" s="74"/>
      <c r="R253" s="28"/>
      <c r="S253" s="28"/>
      <c r="T253" s="28"/>
      <c r="U253" s="28"/>
      <c r="V253" s="28"/>
      <c r="W253" s="28"/>
      <c r="X253" s="28"/>
      <c r="Y253" s="28"/>
      <c r="Z253" s="28"/>
    </row>
    <row r="254" spans="1:26" ht="15.75" customHeight="1">
      <c r="A254" s="111">
        <v>244</v>
      </c>
      <c r="B254" s="366" t="s">
        <v>2221</v>
      </c>
      <c r="C254" s="656" t="s">
        <v>55</v>
      </c>
      <c r="D254" s="35"/>
      <c r="E254" s="149"/>
      <c r="F254" s="156"/>
      <c r="G254" s="695">
        <v>115</v>
      </c>
      <c r="H254" s="88">
        <v>0.95</v>
      </c>
      <c r="I254" s="40">
        <v>1</v>
      </c>
      <c r="J254" s="40" t="s">
        <v>33</v>
      </c>
      <c r="K254" s="41"/>
      <c r="L254" s="42" t="str">
        <f t="shared" si="0"/>
        <v>1kg</v>
      </c>
      <c r="M254" s="658">
        <f t="shared" si="1"/>
        <v>0.95</v>
      </c>
      <c r="N254" s="659" t="str">
        <f t="shared" si="5"/>
        <v>0.95kg</v>
      </c>
      <c r="O254" s="692">
        <f t="shared" si="2"/>
        <v>109.25</v>
      </c>
      <c r="P254" s="29">
        <f t="shared" si="6"/>
        <v>115</v>
      </c>
      <c r="Q254" s="74"/>
      <c r="R254" s="28"/>
      <c r="S254" s="28"/>
      <c r="T254" s="28"/>
      <c r="U254" s="28"/>
      <c r="V254" s="28"/>
      <c r="W254" s="28"/>
      <c r="X254" s="28"/>
      <c r="Y254" s="28"/>
      <c r="Z254" s="28"/>
    </row>
    <row r="255" spans="1:26" ht="15.75" customHeight="1">
      <c r="A255" s="111">
        <v>245</v>
      </c>
      <c r="B255" s="366" t="s">
        <v>2390</v>
      </c>
      <c r="C255" s="656" t="s">
        <v>55</v>
      </c>
      <c r="D255" s="35"/>
      <c r="E255" s="149"/>
      <c r="F255" s="156"/>
      <c r="G255" s="670">
        <v>70</v>
      </c>
      <c r="H255" s="88">
        <v>3.3</v>
      </c>
      <c r="I255" s="40">
        <v>1</v>
      </c>
      <c r="J255" s="40" t="s">
        <v>33</v>
      </c>
      <c r="K255" s="41"/>
      <c r="L255" s="42" t="str">
        <f t="shared" si="0"/>
        <v>1kg</v>
      </c>
      <c r="M255" s="658">
        <f t="shared" si="1"/>
        <v>3.3</v>
      </c>
      <c r="N255" s="659" t="str">
        <f t="shared" si="5"/>
        <v>3.3kg</v>
      </c>
      <c r="O255" s="692">
        <f t="shared" si="2"/>
        <v>231</v>
      </c>
      <c r="P255" s="29">
        <f t="shared" si="6"/>
        <v>70</v>
      </c>
      <c r="Q255" s="74"/>
      <c r="R255" s="28"/>
      <c r="S255" s="28"/>
      <c r="T255" s="28"/>
      <c r="U255" s="28"/>
      <c r="V255" s="28"/>
      <c r="W255" s="28"/>
      <c r="X255" s="28"/>
      <c r="Y255" s="28"/>
      <c r="Z255" s="28"/>
    </row>
    <row r="256" spans="1:26" ht="15.75" customHeight="1">
      <c r="A256" s="111">
        <v>246</v>
      </c>
      <c r="B256" s="366" t="s">
        <v>2441</v>
      </c>
      <c r="C256" s="656" t="s">
        <v>55</v>
      </c>
      <c r="D256" s="35"/>
      <c r="E256" s="149"/>
      <c r="F256" s="156"/>
      <c r="G256" s="670">
        <v>40</v>
      </c>
      <c r="H256" s="88">
        <v>1.075</v>
      </c>
      <c r="I256" s="40">
        <v>1</v>
      </c>
      <c r="J256" s="40" t="s">
        <v>33</v>
      </c>
      <c r="K256" s="41"/>
      <c r="L256" s="42" t="str">
        <f t="shared" si="0"/>
        <v>1kg</v>
      </c>
      <c r="M256" s="658">
        <f t="shared" si="1"/>
        <v>1.075</v>
      </c>
      <c r="N256" s="659" t="str">
        <f t="shared" si="5"/>
        <v>1.075kg</v>
      </c>
      <c r="O256" s="692">
        <f t="shared" si="2"/>
        <v>43</v>
      </c>
      <c r="P256" s="29">
        <f t="shared" si="6"/>
        <v>40</v>
      </c>
      <c r="Q256" s="74"/>
      <c r="R256" s="28"/>
      <c r="S256" s="28"/>
      <c r="T256" s="28"/>
      <c r="U256" s="28"/>
      <c r="V256" s="28"/>
      <c r="W256" s="28"/>
      <c r="X256" s="28"/>
      <c r="Y256" s="28"/>
      <c r="Z256" s="28"/>
    </row>
    <row r="257" spans="1:26" ht="15.75" customHeight="1">
      <c r="A257" s="111">
        <v>247</v>
      </c>
      <c r="B257" s="366" t="s">
        <v>2436</v>
      </c>
      <c r="C257" s="656" t="s">
        <v>55</v>
      </c>
      <c r="D257" s="35"/>
      <c r="E257" s="149"/>
      <c r="F257" s="156"/>
      <c r="G257" s="670">
        <v>45</v>
      </c>
      <c r="H257" s="88">
        <v>8</v>
      </c>
      <c r="I257" s="40">
        <v>1</v>
      </c>
      <c r="J257" s="40" t="s">
        <v>2738</v>
      </c>
      <c r="K257" s="41"/>
      <c r="L257" s="42" t="str">
        <f t="shared" si="0"/>
        <v>1pc</v>
      </c>
      <c r="M257" s="658">
        <f t="shared" si="1"/>
        <v>8</v>
      </c>
      <c r="N257" s="659" t="str">
        <f t="shared" si="5"/>
        <v>8pc</v>
      </c>
      <c r="O257" s="692">
        <f t="shared" si="2"/>
        <v>360</v>
      </c>
      <c r="P257" s="29">
        <f t="shared" si="6"/>
        <v>45</v>
      </c>
      <c r="Q257" s="74"/>
      <c r="R257" s="28"/>
      <c r="S257" s="28"/>
      <c r="T257" s="28"/>
      <c r="U257" s="28"/>
      <c r="V257" s="28"/>
      <c r="W257" s="28"/>
      <c r="X257" s="28"/>
      <c r="Y257" s="28"/>
      <c r="Z257" s="28"/>
    </row>
    <row r="258" spans="1:26" ht="15.75" customHeight="1">
      <c r="A258" s="111">
        <v>248</v>
      </c>
      <c r="B258" s="366" t="s">
        <v>1766</v>
      </c>
      <c r="C258" s="656" t="s">
        <v>55</v>
      </c>
      <c r="D258" s="35"/>
      <c r="E258" s="149"/>
      <c r="F258" s="156"/>
      <c r="G258" s="670">
        <v>100</v>
      </c>
      <c r="H258" s="88">
        <v>0.19</v>
      </c>
      <c r="I258" s="40">
        <v>1</v>
      </c>
      <c r="J258" s="40" t="s">
        <v>33</v>
      </c>
      <c r="K258" s="41"/>
      <c r="L258" s="42" t="str">
        <f t="shared" si="0"/>
        <v>1kg</v>
      </c>
      <c r="M258" s="658">
        <f t="shared" si="1"/>
        <v>0.19</v>
      </c>
      <c r="N258" s="659" t="str">
        <f t="shared" si="5"/>
        <v>0.19kg</v>
      </c>
      <c r="O258" s="692">
        <f t="shared" si="2"/>
        <v>19</v>
      </c>
      <c r="P258" s="29">
        <f t="shared" si="6"/>
        <v>100</v>
      </c>
      <c r="Q258" s="74"/>
      <c r="R258" s="28"/>
      <c r="S258" s="28"/>
      <c r="T258" s="28"/>
      <c r="U258" s="28"/>
      <c r="V258" s="28"/>
      <c r="W258" s="28"/>
      <c r="X258" s="28"/>
      <c r="Y258" s="28"/>
      <c r="Z258" s="28"/>
    </row>
    <row r="259" spans="1:26" ht="15.75" customHeight="1">
      <c r="A259" s="111">
        <v>249</v>
      </c>
      <c r="B259" s="366" t="s">
        <v>1431</v>
      </c>
      <c r="C259" s="656" t="s">
        <v>55</v>
      </c>
      <c r="D259" s="35"/>
      <c r="E259" s="149"/>
      <c r="F259" s="156"/>
      <c r="G259" s="695">
        <v>140</v>
      </c>
      <c r="H259" s="88">
        <v>0.92</v>
      </c>
      <c r="I259" s="40">
        <v>1</v>
      </c>
      <c r="J259" s="40" t="s">
        <v>33</v>
      </c>
      <c r="K259" s="41"/>
      <c r="L259" s="42" t="str">
        <f t="shared" si="0"/>
        <v>1kg</v>
      </c>
      <c r="M259" s="658">
        <f t="shared" si="1"/>
        <v>0.92</v>
      </c>
      <c r="N259" s="659" t="str">
        <f t="shared" si="5"/>
        <v>0.92kg</v>
      </c>
      <c r="O259" s="692">
        <f t="shared" si="2"/>
        <v>128.80000000000001</v>
      </c>
      <c r="P259" s="29">
        <f t="shared" si="6"/>
        <v>140</v>
      </c>
      <c r="Q259" s="74"/>
      <c r="R259" s="28"/>
      <c r="S259" s="28"/>
      <c r="T259" s="28"/>
      <c r="U259" s="28"/>
      <c r="V259" s="28"/>
      <c r="W259" s="28"/>
      <c r="X259" s="28"/>
      <c r="Y259" s="28"/>
      <c r="Z259" s="28"/>
    </row>
    <row r="260" spans="1:26" ht="15.75" customHeight="1">
      <c r="A260" s="111">
        <v>250</v>
      </c>
      <c r="B260" s="366" t="s">
        <v>465</v>
      </c>
      <c r="C260" s="656" t="s">
        <v>55</v>
      </c>
      <c r="D260" s="35"/>
      <c r="E260" s="149"/>
      <c r="F260" s="156"/>
      <c r="G260" s="695">
        <v>70</v>
      </c>
      <c r="H260" s="88">
        <v>2.9</v>
      </c>
      <c r="I260" s="40">
        <v>1</v>
      </c>
      <c r="J260" s="40" t="s">
        <v>33</v>
      </c>
      <c r="K260" s="41"/>
      <c r="L260" s="42" t="str">
        <f t="shared" si="0"/>
        <v>1kg</v>
      </c>
      <c r="M260" s="658">
        <f t="shared" si="1"/>
        <v>2.9</v>
      </c>
      <c r="N260" s="659" t="str">
        <f t="shared" si="5"/>
        <v>2.9kg</v>
      </c>
      <c r="O260" s="692">
        <f t="shared" si="2"/>
        <v>203</v>
      </c>
      <c r="P260" s="29">
        <f t="shared" si="6"/>
        <v>70</v>
      </c>
      <c r="Q260" s="74"/>
      <c r="R260" s="28"/>
      <c r="S260" s="28"/>
      <c r="T260" s="28"/>
      <c r="U260" s="28"/>
      <c r="V260" s="28"/>
      <c r="W260" s="28"/>
      <c r="X260" s="28"/>
      <c r="Y260" s="28"/>
      <c r="Z260" s="28"/>
    </row>
    <row r="261" spans="1:26" ht="15.75" customHeight="1">
      <c r="A261" s="111">
        <v>251</v>
      </c>
      <c r="B261" s="366" t="s">
        <v>122</v>
      </c>
      <c r="C261" s="656" t="s">
        <v>55</v>
      </c>
      <c r="D261" s="35"/>
      <c r="E261" s="149"/>
      <c r="F261" s="156"/>
      <c r="G261" s="695">
        <v>30</v>
      </c>
      <c r="H261" s="88">
        <v>4</v>
      </c>
      <c r="I261" s="40">
        <v>1</v>
      </c>
      <c r="J261" s="40" t="s">
        <v>2738</v>
      </c>
      <c r="K261" s="41"/>
      <c r="L261" s="42" t="str">
        <f t="shared" si="0"/>
        <v>1pc</v>
      </c>
      <c r="M261" s="658">
        <f t="shared" si="1"/>
        <v>4</v>
      </c>
      <c r="N261" s="659" t="str">
        <f t="shared" si="5"/>
        <v>4pc</v>
      </c>
      <c r="O261" s="692">
        <f t="shared" si="2"/>
        <v>120</v>
      </c>
      <c r="P261" s="29">
        <f t="shared" si="6"/>
        <v>30</v>
      </c>
      <c r="Q261" s="74"/>
      <c r="R261" s="28"/>
      <c r="S261" s="28"/>
      <c r="T261" s="28"/>
      <c r="U261" s="28"/>
      <c r="V261" s="28"/>
      <c r="W261" s="28"/>
      <c r="X261" s="28"/>
      <c r="Y261" s="28"/>
      <c r="Z261" s="28"/>
    </row>
    <row r="262" spans="1:26" ht="15.75" customHeight="1">
      <c r="A262" s="111">
        <v>252</v>
      </c>
      <c r="B262" s="366" t="s">
        <v>1783</v>
      </c>
      <c r="C262" s="656" t="s">
        <v>55</v>
      </c>
      <c r="D262" s="35"/>
      <c r="E262" s="149"/>
      <c r="F262" s="156"/>
      <c r="G262" s="695">
        <v>45</v>
      </c>
      <c r="H262" s="88">
        <v>8</v>
      </c>
      <c r="I262" s="40">
        <v>1</v>
      </c>
      <c r="J262" s="40" t="s">
        <v>2738</v>
      </c>
      <c r="K262" s="41"/>
      <c r="L262" s="42" t="str">
        <f t="shared" si="0"/>
        <v>1pc</v>
      </c>
      <c r="M262" s="658">
        <f t="shared" si="1"/>
        <v>8</v>
      </c>
      <c r="N262" s="659" t="str">
        <f t="shared" si="5"/>
        <v>8pc</v>
      </c>
      <c r="O262" s="692">
        <f t="shared" si="2"/>
        <v>360</v>
      </c>
      <c r="P262" s="29">
        <f t="shared" si="6"/>
        <v>45</v>
      </c>
      <c r="Q262" s="74"/>
      <c r="R262" s="28"/>
      <c r="S262" s="28"/>
      <c r="T262" s="28"/>
      <c r="U262" s="28"/>
      <c r="V262" s="28"/>
      <c r="W262" s="28"/>
      <c r="X262" s="28"/>
      <c r="Y262" s="28"/>
      <c r="Z262" s="28"/>
    </row>
    <row r="263" spans="1:26" ht="15.75" customHeight="1">
      <c r="A263" s="111">
        <v>253</v>
      </c>
      <c r="B263" s="366" t="s">
        <v>1115</v>
      </c>
      <c r="C263" s="656" t="s">
        <v>55</v>
      </c>
      <c r="D263" s="35"/>
      <c r="E263" s="149"/>
      <c r="F263" s="156"/>
      <c r="G263" s="695">
        <v>270</v>
      </c>
      <c r="H263" s="88">
        <v>0.28000000000000003</v>
      </c>
      <c r="I263" s="40">
        <v>1</v>
      </c>
      <c r="J263" s="40" t="s">
        <v>33</v>
      </c>
      <c r="K263" s="41"/>
      <c r="L263" s="42" t="str">
        <f t="shared" si="0"/>
        <v>1kg</v>
      </c>
      <c r="M263" s="658">
        <f t="shared" si="1"/>
        <v>0.28000000000000003</v>
      </c>
      <c r="N263" s="659" t="str">
        <f t="shared" si="5"/>
        <v>0.28kg</v>
      </c>
      <c r="O263" s="692">
        <f t="shared" si="2"/>
        <v>75.600000000000009</v>
      </c>
      <c r="P263" s="29">
        <f t="shared" si="6"/>
        <v>270</v>
      </c>
      <c r="Q263" s="74"/>
      <c r="R263" s="28"/>
      <c r="S263" s="28"/>
      <c r="T263" s="28"/>
      <c r="U263" s="28"/>
      <c r="V263" s="28"/>
      <c r="W263" s="28"/>
      <c r="X263" s="28"/>
      <c r="Y263" s="28"/>
      <c r="Z263" s="28"/>
    </row>
    <row r="264" spans="1:26" ht="15.75" customHeight="1">
      <c r="A264" s="111">
        <v>254</v>
      </c>
      <c r="B264" s="694" t="s">
        <v>2604</v>
      </c>
      <c r="C264" s="656" t="s">
        <v>55</v>
      </c>
      <c r="D264" s="35"/>
      <c r="E264" s="149"/>
      <c r="F264" s="156"/>
      <c r="G264" s="670">
        <v>120</v>
      </c>
      <c r="H264" s="88">
        <v>1</v>
      </c>
      <c r="I264" s="40">
        <v>1</v>
      </c>
      <c r="J264" s="40" t="s">
        <v>2738</v>
      </c>
      <c r="K264" s="41"/>
      <c r="L264" s="42" t="str">
        <f t="shared" si="0"/>
        <v>1pc</v>
      </c>
      <c r="M264" s="658">
        <f t="shared" si="1"/>
        <v>1</v>
      </c>
      <c r="N264" s="659" t="str">
        <f t="shared" si="5"/>
        <v>1pc</v>
      </c>
      <c r="O264" s="692">
        <f t="shared" si="2"/>
        <v>120</v>
      </c>
      <c r="P264" s="29">
        <f t="shared" si="6"/>
        <v>120</v>
      </c>
      <c r="Q264" s="74"/>
      <c r="R264" s="28"/>
      <c r="S264" s="28"/>
      <c r="T264" s="28"/>
      <c r="U264" s="28"/>
      <c r="V264" s="28"/>
      <c r="W264" s="28"/>
      <c r="X264" s="28"/>
      <c r="Y264" s="28"/>
      <c r="Z264" s="28"/>
    </row>
    <row r="265" spans="1:26" ht="15.75" customHeight="1">
      <c r="A265" s="111">
        <v>255</v>
      </c>
      <c r="B265" s="694" t="s">
        <v>1336</v>
      </c>
      <c r="C265" s="656" t="s">
        <v>55</v>
      </c>
      <c r="D265" s="35"/>
      <c r="E265" s="149"/>
      <c r="F265" s="156"/>
      <c r="G265" s="670">
        <v>95</v>
      </c>
      <c r="H265" s="88">
        <v>2</v>
      </c>
      <c r="I265" s="40">
        <v>1</v>
      </c>
      <c r="J265" s="40" t="s">
        <v>33</v>
      </c>
      <c r="K265" s="41"/>
      <c r="L265" s="42" t="str">
        <f t="shared" ref="L265" si="7">CONCATENATE(I265,J265)</f>
        <v>1kg</v>
      </c>
      <c r="M265" s="658">
        <f t="shared" ref="M265" si="8">H265*I265</f>
        <v>2</v>
      </c>
      <c r="N265" s="659" t="str">
        <f t="shared" si="5"/>
        <v>2kg</v>
      </c>
      <c r="O265" s="692">
        <f t="shared" ref="O265" si="9">G265*H265</f>
        <v>190</v>
      </c>
      <c r="P265" s="29">
        <f t="shared" si="6"/>
        <v>95</v>
      </c>
      <c r="Q265" s="74"/>
      <c r="R265" s="28"/>
      <c r="S265" s="28"/>
      <c r="T265" s="28"/>
      <c r="U265" s="28"/>
      <c r="V265" s="28"/>
      <c r="W265" s="28"/>
      <c r="X265" s="28"/>
      <c r="Y265" s="28"/>
      <c r="Z265" s="28"/>
    </row>
    <row r="266" spans="1:26" ht="15.75" customHeight="1">
      <c r="A266" s="111"/>
      <c r="B266" s="48"/>
      <c r="C266" s="48"/>
      <c r="D266" s="35"/>
      <c r="E266" s="149"/>
      <c r="F266" s="156"/>
      <c r="G266" s="670"/>
      <c r="H266" s="88"/>
      <c r="I266" s="40"/>
      <c r="J266" s="40"/>
      <c r="K266" s="41"/>
      <c r="L266" s="42"/>
      <c r="M266" s="658"/>
      <c r="N266" s="659"/>
      <c r="O266" s="692"/>
      <c r="P266" s="29"/>
      <c r="Q266" s="74"/>
      <c r="R266" s="28"/>
      <c r="S266" s="28"/>
      <c r="T266" s="28"/>
      <c r="U266" s="28"/>
      <c r="V266" s="28"/>
      <c r="W266" s="28"/>
      <c r="X266" s="28"/>
      <c r="Y266" s="28"/>
      <c r="Z266" s="28"/>
    </row>
    <row r="267" spans="1:26" ht="15.75" customHeight="1">
      <c r="A267" s="111"/>
      <c r="B267" s="48"/>
      <c r="C267" s="48"/>
      <c r="D267" s="35"/>
      <c r="E267" s="149"/>
      <c r="F267" s="156"/>
      <c r="G267" s="670"/>
      <c r="H267" s="88"/>
      <c r="I267" s="40"/>
      <c r="J267" s="40"/>
      <c r="K267" s="41"/>
      <c r="L267" s="42"/>
      <c r="M267" s="658"/>
      <c r="N267" s="659"/>
      <c r="O267" s="692"/>
      <c r="P267" s="29"/>
      <c r="Q267" s="74"/>
      <c r="R267" s="28"/>
      <c r="S267" s="28"/>
      <c r="T267" s="28"/>
      <c r="U267" s="28"/>
      <c r="V267" s="28"/>
      <c r="W267" s="28"/>
      <c r="X267" s="28"/>
      <c r="Y267" s="28"/>
      <c r="Z267" s="28"/>
    </row>
    <row r="268" spans="1:26" ht="15.75" customHeight="1">
      <c r="A268" s="111"/>
      <c r="B268" s="48"/>
      <c r="C268" s="48"/>
      <c r="D268" s="35"/>
      <c r="E268" s="149"/>
      <c r="F268" s="156"/>
      <c r="G268" s="670"/>
      <c r="H268" s="88"/>
      <c r="I268" s="40"/>
      <c r="J268" s="40"/>
      <c r="K268" s="41"/>
      <c r="L268" s="42"/>
      <c r="M268" s="658"/>
      <c r="N268" s="659"/>
      <c r="O268" s="692"/>
      <c r="P268" s="29"/>
      <c r="Q268" s="74"/>
      <c r="R268" s="28"/>
      <c r="S268" s="28"/>
      <c r="T268" s="28"/>
      <c r="U268" s="28"/>
      <c r="V268" s="28"/>
      <c r="W268" s="28"/>
      <c r="X268" s="28"/>
      <c r="Y268" s="28"/>
      <c r="Z268" s="28"/>
    </row>
    <row r="269" spans="1:26" ht="15.75" customHeight="1">
      <c r="A269" s="111"/>
      <c r="B269" s="48"/>
      <c r="C269" s="48"/>
      <c r="D269" s="35"/>
      <c r="E269" s="149"/>
      <c r="F269" s="156"/>
      <c r="G269" s="670"/>
      <c r="H269" s="88"/>
      <c r="I269" s="40"/>
      <c r="J269" s="40"/>
      <c r="K269" s="41"/>
      <c r="L269" s="42"/>
      <c r="M269" s="658"/>
      <c r="N269" s="659"/>
      <c r="O269" s="692"/>
      <c r="P269" s="29"/>
      <c r="Q269" s="74"/>
      <c r="R269" s="28"/>
      <c r="S269" s="28"/>
      <c r="T269" s="28"/>
      <c r="U269" s="28"/>
      <c r="V269" s="28"/>
      <c r="W269" s="28"/>
      <c r="X269" s="28"/>
      <c r="Y269" s="28"/>
      <c r="Z269" s="28"/>
    </row>
    <row r="270" spans="1:26" ht="15.75" customHeight="1">
      <c r="A270" s="111"/>
      <c r="B270" s="48"/>
      <c r="C270" s="48"/>
      <c r="D270" s="35"/>
      <c r="E270" s="149"/>
      <c r="F270" s="156"/>
      <c r="G270" s="670"/>
      <c r="H270" s="88"/>
      <c r="I270" s="40"/>
      <c r="J270" s="40"/>
      <c r="K270" s="41"/>
      <c r="L270" s="42"/>
      <c r="M270" s="658"/>
      <c r="N270" s="659"/>
      <c r="O270" s="692"/>
      <c r="P270" s="29"/>
      <c r="Q270" s="74"/>
      <c r="R270" s="28"/>
      <c r="S270" s="28"/>
      <c r="T270" s="28"/>
      <c r="U270" s="28"/>
      <c r="V270" s="28"/>
      <c r="W270" s="28"/>
      <c r="X270" s="28"/>
      <c r="Y270" s="28"/>
      <c r="Z270" s="28"/>
    </row>
    <row r="271" spans="1:26" ht="15.75" customHeight="1">
      <c r="A271" s="111"/>
      <c r="B271" s="48"/>
      <c r="C271" s="48"/>
      <c r="D271" s="35"/>
      <c r="E271" s="149"/>
      <c r="F271" s="156"/>
      <c r="G271" s="670"/>
      <c r="H271" s="88"/>
      <c r="I271" s="40"/>
      <c r="J271" s="40"/>
      <c r="K271" s="41"/>
      <c r="L271" s="42"/>
      <c r="M271" s="658"/>
      <c r="N271" s="659"/>
      <c r="O271" s="692"/>
      <c r="P271" s="29"/>
      <c r="Q271" s="74"/>
      <c r="R271" s="28"/>
      <c r="S271" s="28"/>
      <c r="T271" s="28"/>
      <c r="U271" s="28"/>
      <c r="V271" s="28"/>
      <c r="W271" s="28"/>
      <c r="X271" s="28"/>
      <c r="Y271" s="28"/>
      <c r="Z271" s="28"/>
    </row>
    <row r="272" spans="1:26" ht="15.75" customHeight="1">
      <c r="A272" s="111"/>
      <c r="B272" s="48"/>
      <c r="C272" s="48"/>
      <c r="D272" s="35"/>
      <c r="E272" s="149"/>
      <c r="F272" s="156"/>
      <c r="G272" s="670"/>
      <c r="H272" s="88"/>
      <c r="I272" s="40"/>
      <c r="J272" s="40"/>
      <c r="K272" s="41"/>
      <c r="L272" s="42"/>
      <c r="M272" s="658"/>
      <c r="N272" s="659"/>
      <c r="O272" s="692"/>
      <c r="P272" s="29"/>
      <c r="Q272" s="74"/>
      <c r="R272" s="28"/>
      <c r="S272" s="28"/>
      <c r="T272" s="28"/>
      <c r="U272" s="28"/>
      <c r="V272" s="28"/>
      <c r="W272" s="28"/>
      <c r="X272" s="28"/>
      <c r="Y272" s="28"/>
      <c r="Z272" s="28"/>
    </row>
    <row r="273" spans="1:26" ht="15.75" customHeight="1">
      <c r="A273" s="111"/>
      <c r="B273" s="48"/>
      <c r="C273" s="48"/>
      <c r="D273" s="35"/>
      <c r="E273" s="149"/>
      <c r="F273" s="156"/>
      <c r="G273" s="670"/>
      <c r="H273" s="88"/>
      <c r="I273" s="40"/>
      <c r="J273" s="40"/>
      <c r="K273" s="41"/>
      <c r="L273" s="42"/>
      <c r="M273" s="658"/>
      <c r="N273" s="659"/>
      <c r="O273" s="692"/>
      <c r="P273" s="29"/>
      <c r="Q273" s="74"/>
      <c r="R273" s="28"/>
      <c r="S273" s="28"/>
      <c r="T273" s="28"/>
      <c r="U273" s="28"/>
      <c r="V273" s="28"/>
      <c r="W273" s="28"/>
      <c r="X273" s="28"/>
      <c r="Y273" s="28"/>
      <c r="Z273" s="28"/>
    </row>
    <row r="274" spans="1:26" ht="15.75" customHeight="1">
      <c r="A274" s="111"/>
      <c r="B274" s="48"/>
      <c r="C274" s="48"/>
      <c r="D274" s="35"/>
      <c r="E274" s="149"/>
      <c r="F274" s="156"/>
      <c r="G274" s="670"/>
      <c r="H274" s="88"/>
      <c r="I274" s="40"/>
      <c r="J274" s="40"/>
      <c r="K274" s="41"/>
      <c r="L274" s="42"/>
      <c r="M274" s="658"/>
      <c r="N274" s="659"/>
      <c r="O274" s="692"/>
      <c r="P274" s="29"/>
      <c r="Q274" s="74"/>
      <c r="R274" s="28"/>
      <c r="S274" s="28"/>
      <c r="T274" s="28"/>
      <c r="U274" s="28"/>
      <c r="V274" s="28"/>
      <c r="W274" s="28"/>
      <c r="X274" s="28"/>
      <c r="Y274" s="28"/>
      <c r="Z274" s="28"/>
    </row>
    <row r="275" spans="1:26" ht="15.75" customHeight="1">
      <c r="A275" s="111"/>
      <c r="B275" s="48"/>
      <c r="C275" s="48"/>
      <c r="D275" s="35"/>
      <c r="E275" s="149"/>
      <c r="F275" s="156"/>
      <c r="G275" s="670"/>
      <c r="H275" s="88"/>
      <c r="I275" s="40"/>
      <c r="J275" s="40"/>
      <c r="K275" s="41"/>
      <c r="L275" s="42"/>
      <c r="M275" s="658"/>
      <c r="N275" s="659"/>
      <c r="O275" s="692"/>
      <c r="P275" s="29"/>
      <c r="Q275" s="74"/>
      <c r="R275" s="28"/>
      <c r="S275" s="28"/>
      <c r="T275" s="28"/>
      <c r="U275" s="28"/>
      <c r="V275" s="28"/>
      <c r="W275" s="28"/>
      <c r="X275" s="28"/>
      <c r="Y275" s="28"/>
      <c r="Z275" s="28"/>
    </row>
    <row r="276" spans="1:26" ht="15.75" customHeight="1">
      <c r="A276" s="111"/>
      <c r="B276" s="48"/>
      <c r="C276" s="48"/>
      <c r="D276" s="35"/>
      <c r="E276" s="149"/>
      <c r="F276" s="156"/>
      <c r="G276" s="670"/>
      <c r="H276" s="88"/>
      <c r="I276" s="40"/>
      <c r="J276" s="40"/>
      <c r="K276" s="41"/>
      <c r="L276" s="42"/>
      <c r="M276" s="658"/>
      <c r="N276" s="659"/>
      <c r="O276" s="692"/>
      <c r="P276" s="29"/>
      <c r="Q276" s="74"/>
      <c r="R276" s="28"/>
      <c r="S276" s="28"/>
      <c r="T276" s="28"/>
      <c r="U276" s="28"/>
      <c r="V276" s="28"/>
      <c r="W276" s="28"/>
      <c r="X276" s="28"/>
      <c r="Y276" s="28"/>
      <c r="Z276" s="28"/>
    </row>
    <row r="277" spans="1:26" ht="15.75" customHeight="1">
      <c r="A277" s="111"/>
      <c r="B277" s="48"/>
      <c r="C277" s="48"/>
      <c r="D277" s="35"/>
      <c r="E277" s="149"/>
      <c r="F277" s="156"/>
      <c r="G277" s="670"/>
      <c r="H277" s="88"/>
      <c r="I277" s="40"/>
      <c r="J277" s="40"/>
      <c r="K277" s="41"/>
      <c r="L277" s="42"/>
      <c r="M277" s="658"/>
      <c r="N277" s="659"/>
      <c r="O277" s="692"/>
      <c r="P277" s="29"/>
      <c r="Q277" s="74"/>
      <c r="R277" s="28"/>
      <c r="S277" s="28"/>
      <c r="T277" s="28"/>
      <c r="U277" s="28"/>
      <c r="V277" s="28"/>
      <c r="W277" s="28"/>
      <c r="X277" s="28"/>
      <c r="Y277" s="28"/>
      <c r="Z277" s="28"/>
    </row>
    <row r="278" spans="1:26" ht="15.75" customHeight="1">
      <c r="A278" s="111"/>
      <c r="B278" s="48"/>
      <c r="C278" s="48"/>
      <c r="D278" s="35"/>
      <c r="E278" s="149"/>
      <c r="F278" s="156"/>
      <c r="G278" s="670"/>
      <c r="H278" s="88"/>
      <c r="I278" s="40"/>
      <c r="J278" s="40"/>
      <c r="K278" s="41"/>
      <c r="L278" s="42"/>
      <c r="M278" s="658"/>
      <c r="N278" s="659"/>
      <c r="O278" s="692"/>
      <c r="P278" s="29"/>
      <c r="Q278" s="74"/>
      <c r="R278" s="28"/>
      <c r="S278" s="28"/>
      <c r="T278" s="28"/>
      <c r="U278" s="28"/>
      <c r="V278" s="28"/>
      <c r="W278" s="28"/>
      <c r="X278" s="28"/>
      <c r="Y278" s="28"/>
      <c r="Z278" s="28"/>
    </row>
    <row r="279" spans="1:26" ht="15.75" customHeight="1">
      <c r="A279" s="111"/>
      <c r="B279" s="48"/>
      <c r="C279" s="48"/>
      <c r="D279" s="35"/>
      <c r="E279" s="149"/>
      <c r="F279" s="156"/>
      <c r="G279" s="670"/>
      <c r="H279" s="88"/>
      <c r="I279" s="40"/>
      <c r="J279" s="40"/>
      <c r="K279" s="41"/>
      <c r="L279" s="42"/>
      <c r="M279" s="658"/>
      <c r="N279" s="659"/>
      <c r="O279" s="692"/>
      <c r="P279" s="29"/>
      <c r="Q279" s="74"/>
      <c r="R279" s="28"/>
      <c r="S279" s="28"/>
      <c r="T279" s="28"/>
      <c r="U279" s="28"/>
      <c r="V279" s="28"/>
      <c r="W279" s="28"/>
      <c r="X279" s="28"/>
      <c r="Y279" s="28"/>
      <c r="Z279" s="28"/>
    </row>
    <row r="280" spans="1:26" ht="15.75" customHeight="1">
      <c r="A280" s="111"/>
      <c r="B280" s="48"/>
      <c r="C280" s="48"/>
      <c r="D280" s="35"/>
      <c r="E280" s="149"/>
      <c r="F280" s="156"/>
      <c r="G280" s="670"/>
      <c r="H280" s="88"/>
      <c r="I280" s="40"/>
      <c r="J280" s="40"/>
      <c r="K280" s="41"/>
      <c r="L280" s="42"/>
      <c r="M280" s="658"/>
      <c r="N280" s="659"/>
      <c r="O280" s="692"/>
      <c r="P280" s="29"/>
      <c r="Q280" s="74"/>
      <c r="R280" s="28"/>
      <c r="S280" s="28"/>
      <c r="T280" s="28"/>
      <c r="U280" s="28"/>
      <c r="V280" s="28"/>
      <c r="W280" s="28"/>
      <c r="X280" s="28"/>
      <c r="Y280" s="28"/>
      <c r="Z280" s="28"/>
    </row>
    <row r="281" spans="1:26" ht="15.75" customHeight="1">
      <c r="A281" s="111"/>
      <c r="B281" s="48"/>
      <c r="C281" s="48"/>
      <c r="D281" s="35"/>
      <c r="E281" s="149"/>
      <c r="F281" s="156"/>
      <c r="G281" s="670"/>
      <c r="H281" s="88"/>
      <c r="I281" s="40"/>
      <c r="J281" s="40"/>
      <c r="K281" s="41"/>
      <c r="L281" s="42"/>
      <c r="M281" s="658"/>
      <c r="N281" s="659"/>
      <c r="O281" s="692"/>
      <c r="P281" s="29"/>
      <c r="Q281" s="74"/>
      <c r="R281" s="28"/>
      <c r="S281" s="28"/>
      <c r="T281" s="28"/>
      <c r="U281" s="28"/>
      <c r="V281" s="28"/>
      <c r="W281" s="28"/>
      <c r="X281" s="28"/>
      <c r="Y281" s="28"/>
      <c r="Z281" s="28"/>
    </row>
    <row r="282" spans="1:26" ht="15.75" customHeight="1">
      <c r="A282" s="111"/>
      <c r="B282" s="48"/>
      <c r="C282" s="48"/>
      <c r="D282" s="35"/>
      <c r="E282" s="149"/>
      <c r="F282" s="156"/>
      <c r="G282" s="670"/>
      <c r="H282" s="88"/>
      <c r="I282" s="40"/>
      <c r="J282" s="40"/>
      <c r="K282" s="41"/>
      <c r="L282" s="42"/>
      <c r="M282" s="658"/>
      <c r="N282" s="659"/>
      <c r="O282" s="692"/>
      <c r="P282" s="29"/>
      <c r="Q282" s="74"/>
      <c r="R282" s="28"/>
      <c r="S282" s="28"/>
      <c r="T282" s="28"/>
      <c r="U282" s="28"/>
      <c r="V282" s="28"/>
      <c r="W282" s="28"/>
      <c r="X282" s="28"/>
      <c r="Y282" s="28"/>
      <c r="Z282" s="28"/>
    </row>
    <row r="283" spans="1:26" ht="15.75" customHeight="1">
      <c r="A283" s="111"/>
      <c r="B283" s="48"/>
      <c r="C283" s="48"/>
      <c r="D283" s="35"/>
      <c r="E283" s="149"/>
      <c r="F283" s="156"/>
      <c r="G283" s="670"/>
      <c r="H283" s="88"/>
      <c r="I283" s="40"/>
      <c r="J283" s="40"/>
      <c r="K283" s="41"/>
      <c r="L283" s="42"/>
      <c r="M283" s="658"/>
      <c r="N283" s="659"/>
      <c r="O283" s="692"/>
      <c r="P283" s="29"/>
      <c r="Q283" s="74"/>
      <c r="R283" s="28"/>
      <c r="S283" s="28"/>
      <c r="T283" s="28"/>
      <c r="U283" s="28"/>
      <c r="V283" s="28"/>
      <c r="W283" s="28"/>
      <c r="X283" s="28"/>
      <c r="Y283" s="28"/>
      <c r="Z283" s="28"/>
    </row>
    <row r="284" spans="1:26" ht="15.75" customHeight="1">
      <c r="A284" s="111"/>
      <c r="B284" s="48"/>
      <c r="C284" s="48"/>
      <c r="D284" s="35"/>
      <c r="E284" s="149"/>
      <c r="F284" s="156"/>
      <c r="G284" s="670"/>
      <c r="H284" s="88"/>
      <c r="I284" s="40"/>
      <c r="J284" s="40"/>
      <c r="K284" s="41"/>
      <c r="L284" s="42"/>
      <c r="M284" s="658"/>
      <c r="N284" s="659"/>
      <c r="O284" s="692"/>
      <c r="P284" s="29"/>
      <c r="Q284" s="74"/>
      <c r="R284" s="28"/>
      <c r="S284" s="28"/>
      <c r="T284" s="28"/>
      <c r="U284" s="28"/>
      <c r="V284" s="28"/>
      <c r="W284" s="28"/>
      <c r="X284" s="28"/>
      <c r="Y284" s="28"/>
      <c r="Z284" s="28"/>
    </row>
    <row r="285" spans="1:26" ht="15.75" customHeight="1">
      <c r="A285" s="111"/>
      <c r="B285" s="48"/>
      <c r="C285" s="48"/>
      <c r="D285" s="35"/>
      <c r="E285" s="149"/>
      <c r="F285" s="156"/>
      <c r="G285" s="670"/>
      <c r="H285" s="88"/>
      <c r="I285" s="40"/>
      <c r="J285" s="40"/>
      <c r="K285" s="41"/>
      <c r="L285" s="42"/>
      <c r="M285" s="658"/>
      <c r="N285" s="659"/>
      <c r="O285" s="692"/>
      <c r="P285" s="29"/>
      <c r="Q285" s="74"/>
      <c r="R285" s="28"/>
      <c r="S285" s="28"/>
      <c r="T285" s="28"/>
      <c r="U285" s="28"/>
      <c r="V285" s="28"/>
      <c r="W285" s="28"/>
      <c r="X285" s="28"/>
      <c r="Y285" s="28"/>
      <c r="Z285" s="28"/>
    </row>
    <row r="286" spans="1:26" ht="15.75" customHeight="1">
      <c r="A286" s="111"/>
      <c r="B286" s="48"/>
      <c r="C286" s="48"/>
      <c r="D286" s="35"/>
      <c r="E286" s="149"/>
      <c r="F286" s="156"/>
      <c r="G286" s="670"/>
      <c r="H286" s="88"/>
      <c r="I286" s="40"/>
      <c r="J286" s="40"/>
      <c r="K286" s="41"/>
      <c r="L286" s="42"/>
      <c r="M286" s="658"/>
      <c r="N286" s="659"/>
      <c r="O286" s="692"/>
      <c r="P286" s="29"/>
      <c r="Q286" s="74"/>
      <c r="R286" s="28"/>
      <c r="S286" s="28"/>
      <c r="T286" s="28"/>
      <c r="U286" s="28"/>
      <c r="V286" s="28"/>
      <c r="W286" s="28"/>
      <c r="X286" s="28"/>
      <c r="Y286" s="28"/>
      <c r="Z286" s="28"/>
    </row>
    <row r="287" spans="1:26" ht="15.75" customHeight="1">
      <c r="A287" s="111"/>
      <c r="B287" s="48"/>
      <c r="C287" s="48"/>
      <c r="D287" s="35"/>
      <c r="E287" s="149"/>
      <c r="F287" s="156"/>
      <c r="G287" s="670"/>
      <c r="H287" s="88"/>
      <c r="I287" s="40"/>
      <c r="J287" s="40"/>
      <c r="K287" s="41"/>
      <c r="L287" s="42"/>
      <c r="M287" s="658"/>
      <c r="N287" s="659"/>
      <c r="O287" s="692"/>
      <c r="P287" s="29"/>
      <c r="Q287" s="74"/>
      <c r="R287" s="28"/>
      <c r="S287" s="28"/>
      <c r="T287" s="28"/>
      <c r="U287" s="28"/>
      <c r="V287" s="28"/>
      <c r="W287" s="28"/>
      <c r="X287" s="28"/>
      <c r="Y287" s="28"/>
      <c r="Z287" s="28"/>
    </row>
    <row r="288" spans="1:26" ht="15.75" customHeight="1">
      <c r="A288" s="111"/>
      <c r="B288" s="48"/>
      <c r="C288" s="48"/>
      <c r="D288" s="35"/>
      <c r="E288" s="149"/>
      <c r="F288" s="156"/>
      <c r="G288" s="670"/>
      <c r="H288" s="88"/>
      <c r="I288" s="40"/>
      <c r="J288" s="40"/>
      <c r="K288" s="41"/>
      <c r="L288" s="42"/>
      <c r="M288" s="658"/>
      <c r="N288" s="659"/>
      <c r="O288" s="692"/>
      <c r="P288" s="29"/>
      <c r="Q288" s="74"/>
      <c r="R288" s="28"/>
      <c r="S288" s="28"/>
      <c r="T288" s="28"/>
      <c r="U288" s="28"/>
      <c r="V288" s="28"/>
      <c r="W288" s="28"/>
      <c r="X288" s="28"/>
      <c r="Y288" s="28"/>
      <c r="Z288" s="28"/>
    </row>
    <row r="289" spans="1:26" ht="15.75" customHeight="1">
      <c r="A289" s="111"/>
      <c r="B289" s="48"/>
      <c r="C289" s="48"/>
      <c r="D289" s="35"/>
      <c r="E289" s="149"/>
      <c r="F289" s="156"/>
      <c r="G289" s="670"/>
      <c r="H289" s="88"/>
      <c r="I289" s="40"/>
      <c r="J289" s="40"/>
      <c r="K289" s="41"/>
      <c r="L289" s="42"/>
      <c r="M289" s="658"/>
      <c r="N289" s="659"/>
      <c r="O289" s="692"/>
      <c r="P289" s="29"/>
      <c r="Q289" s="74"/>
      <c r="R289" s="28"/>
      <c r="S289" s="28"/>
      <c r="T289" s="28"/>
      <c r="U289" s="28"/>
      <c r="V289" s="28"/>
      <c r="W289" s="28"/>
      <c r="X289" s="28"/>
      <c r="Y289" s="28"/>
      <c r="Z289" s="28"/>
    </row>
    <row r="290" spans="1:26" ht="15.75" customHeight="1">
      <c r="A290" s="111"/>
      <c r="B290" s="48"/>
      <c r="C290" s="48"/>
      <c r="D290" s="35"/>
      <c r="E290" s="149"/>
      <c r="F290" s="156"/>
      <c r="G290" s="670"/>
      <c r="H290" s="88"/>
      <c r="I290" s="40"/>
      <c r="J290" s="40"/>
      <c r="K290" s="41"/>
      <c r="L290" s="42"/>
      <c r="M290" s="658"/>
      <c r="N290" s="659"/>
      <c r="O290" s="692"/>
      <c r="P290" s="29"/>
      <c r="Q290" s="74"/>
      <c r="R290" s="28"/>
      <c r="S290" s="28"/>
      <c r="T290" s="28"/>
      <c r="U290" s="28"/>
      <c r="V290" s="28"/>
      <c r="W290" s="28"/>
      <c r="X290" s="28"/>
      <c r="Y290" s="28"/>
      <c r="Z290" s="28"/>
    </row>
    <row r="291" spans="1:26" ht="15.75" customHeight="1">
      <c r="A291" s="111"/>
      <c r="B291" s="48"/>
      <c r="C291" s="48"/>
      <c r="D291" s="35"/>
      <c r="E291" s="149"/>
      <c r="F291" s="156"/>
      <c r="G291" s="670"/>
      <c r="H291" s="88"/>
      <c r="I291" s="40"/>
      <c r="J291" s="40"/>
      <c r="K291" s="41"/>
      <c r="L291" s="42"/>
      <c r="M291" s="658"/>
      <c r="N291" s="659"/>
      <c r="O291" s="692"/>
      <c r="P291" s="29"/>
      <c r="Q291" s="74"/>
      <c r="R291" s="28"/>
      <c r="S291" s="28"/>
      <c r="T291" s="28"/>
      <c r="U291" s="28"/>
      <c r="V291" s="28"/>
      <c r="W291" s="28"/>
      <c r="X291" s="28"/>
      <c r="Y291" s="28"/>
      <c r="Z291" s="28"/>
    </row>
    <row r="292" spans="1:26" ht="15.75" customHeight="1">
      <c r="A292" s="111"/>
      <c r="B292" s="48"/>
      <c r="C292" s="48"/>
      <c r="D292" s="35"/>
      <c r="E292" s="149"/>
      <c r="F292" s="156"/>
      <c r="G292" s="670"/>
      <c r="H292" s="88"/>
      <c r="I292" s="40"/>
      <c r="J292" s="40"/>
      <c r="K292" s="41"/>
      <c r="L292" s="42"/>
      <c r="M292" s="658"/>
      <c r="N292" s="659"/>
      <c r="O292" s="692"/>
      <c r="P292" s="29"/>
      <c r="Q292" s="74"/>
      <c r="R292" s="28"/>
      <c r="S292" s="28"/>
      <c r="T292" s="28"/>
      <c r="U292" s="28"/>
      <c r="V292" s="28"/>
      <c r="W292" s="28"/>
      <c r="X292" s="28"/>
      <c r="Y292" s="28"/>
      <c r="Z292" s="28"/>
    </row>
    <row r="293" spans="1:26" ht="15.75" customHeight="1">
      <c r="A293" s="111"/>
      <c r="B293" s="48"/>
      <c r="C293" s="48"/>
      <c r="D293" s="35"/>
      <c r="E293" s="149"/>
      <c r="F293" s="156"/>
      <c r="G293" s="670"/>
      <c r="H293" s="88"/>
      <c r="I293" s="40"/>
      <c r="J293" s="40"/>
      <c r="K293" s="41"/>
      <c r="L293" s="42"/>
      <c r="M293" s="658"/>
      <c r="N293" s="659"/>
      <c r="O293" s="692"/>
      <c r="P293" s="29"/>
      <c r="Q293" s="74"/>
      <c r="R293" s="28"/>
      <c r="S293" s="28"/>
      <c r="T293" s="28"/>
      <c r="U293" s="28"/>
      <c r="V293" s="28"/>
      <c r="W293" s="28"/>
      <c r="X293" s="28"/>
      <c r="Y293" s="28"/>
      <c r="Z293" s="28"/>
    </row>
    <row r="294" spans="1:26" ht="15.75" customHeight="1">
      <c r="A294" s="111"/>
      <c r="B294" s="48"/>
      <c r="C294" s="48"/>
      <c r="D294" s="35"/>
      <c r="E294" s="149"/>
      <c r="F294" s="156"/>
      <c r="G294" s="670"/>
      <c r="H294" s="88"/>
      <c r="I294" s="40"/>
      <c r="J294" s="40"/>
      <c r="K294" s="41"/>
      <c r="L294" s="42"/>
      <c r="M294" s="658"/>
      <c r="N294" s="659"/>
      <c r="O294" s="692"/>
      <c r="P294" s="29"/>
      <c r="Q294" s="74"/>
      <c r="R294" s="28"/>
      <c r="S294" s="28"/>
      <c r="T294" s="28"/>
      <c r="U294" s="28"/>
      <c r="V294" s="28"/>
      <c r="W294" s="28"/>
      <c r="X294" s="28"/>
      <c r="Y294" s="28"/>
      <c r="Z294" s="28"/>
    </row>
    <row r="295" spans="1:26" ht="15.75" customHeight="1">
      <c r="A295" s="111"/>
      <c r="B295" s="48"/>
      <c r="C295" s="48"/>
      <c r="D295" s="35"/>
      <c r="E295" s="149"/>
      <c r="F295" s="156"/>
      <c r="G295" s="670"/>
      <c r="H295" s="88"/>
      <c r="I295" s="40"/>
      <c r="J295" s="40"/>
      <c r="K295" s="41"/>
      <c r="L295" s="42"/>
      <c r="M295" s="658"/>
      <c r="N295" s="659"/>
      <c r="O295" s="692"/>
      <c r="P295" s="29"/>
      <c r="Q295" s="74"/>
      <c r="R295" s="28"/>
      <c r="S295" s="28"/>
      <c r="T295" s="28"/>
      <c r="U295" s="28"/>
      <c r="V295" s="28"/>
      <c r="W295" s="28"/>
      <c r="X295" s="28"/>
      <c r="Y295" s="28"/>
      <c r="Z295" s="28"/>
    </row>
    <row r="296" spans="1:26" ht="15.75" customHeight="1">
      <c r="A296" s="111"/>
      <c r="B296" s="48"/>
      <c r="C296" s="48"/>
      <c r="D296" s="35"/>
      <c r="E296" s="149"/>
      <c r="F296" s="156"/>
      <c r="G296" s="670"/>
      <c r="H296" s="88"/>
      <c r="I296" s="40"/>
      <c r="J296" s="40"/>
      <c r="K296" s="41"/>
      <c r="L296" s="42"/>
      <c r="M296" s="658"/>
      <c r="N296" s="659"/>
      <c r="O296" s="692"/>
      <c r="P296" s="29"/>
      <c r="Q296" s="74"/>
      <c r="R296" s="28"/>
      <c r="S296" s="28"/>
      <c r="T296" s="28"/>
      <c r="U296" s="28"/>
      <c r="V296" s="28"/>
      <c r="W296" s="28"/>
      <c r="X296" s="28"/>
      <c r="Y296" s="28"/>
      <c r="Z296" s="28"/>
    </row>
    <row r="297" spans="1:26" ht="15.75" customHeight="1">
      <c r="A297" s="111"/>
      <c r="B297" s="48"/>
      <c r="C297" s="48"/>
      <c r="D297" s="35"/>
      <c r="E297" s="149"/>
      <c r="F297" s="156"/>
      <c r="G297" s="670"/>
      <c r="H297" s="88"/>
      <c r="I297" s="40"/>
      <c r="J297" s="40"/>
      <c r="K297" s="41"/>
      <c r="L297" s="42"/>
      <c r="M297" s="658"/>
      <c r="N297" s="659"/>
      <c r="O297" s="692"/>
      <c r="P297" s="29"/>
      <c r="Q297" s="74"/>
      <c r="R297" s="28"/>
      <c r="S297" s="28"/>
      <c r="T297" s="28"/>
      <c r="U297" s="28"/>
      <c r="V297" s="28"/>
      <c r="W297" s="28"/>
      <c r="X297" s="28"/>
      <c r="Y297" s="28"/>
      <c r="Z297" s="28"/>
    </row>
    <row r="298" spans="1:26" ht="15.75" customHeight="1">
      <c r="A298" s="111"/>
      <c r="B298" s="48"/>
      <c r="C298" s="48"/>
      <c r="D298" s="35"/>
      <c r="E298" s="149"/>
      <c r="F298" s="156"/>
      <c r="G298" s="670"/>
      <c r="H298" s="88"/>
      <c r="I298" s="40"/>
      <c r="J298" s="40"/>
      <c r="K298" s="41"/>
      <c r="L298" s="42"/>
      <c r="M298" s="658"/>
      <c r="N298" s="659"/>
      <c r="O298" s="692"/>
      <c r="P298" s="29"/>
      <c r="Q298" s="74"/>
      <c r="R298" s="28"/>
      <c r="S298" s="28"/>
      <c r="T298" s="28"/>
      <c r="U298" s="28"/>
      <c r="V298" s="28"/>
      <c r="W298" s="28"/>
      <c r="X298" s="28"/>
      <c r="Y298" s="28"/>
      <c r="Z298" s="28"/>
    </row>
    <row r="299" spans="1:26" ht="15.75" customHeight="1">
      <c r="A299" s="111"/>
      <c r="B299" s="48"/>
      <c r="C299" s="48"/>
      <c r="D299" s="35"/>
      <c r="E299" s="149"/>
      <c r="F299" s="156"/>
      <c r="G299" s="670"/>
      <c r="H299" s="88"/>
      <c r="I299" s="40"/>
      <c r="J299" s="40"/>
      <c r="K299" s="41"/>
      <c r="L299" s="42"/>
      <c r="M299" s="658"/>
      <c r="N299" s="659"/>
      <c r="O299" s="692"/>
      <c r="P299" s="29"/>
      <c r="Q299" s="74"/>
      <c r="R299" s="28"/>
      <c r="S299" s="28"/>
      <c r="T299" s="28"/>
      <c r="U299" s="28"/>
      <c r="V299" s="28"/>
      <c r="W299" s="28"/>
      <c r="X299" s="28"/>
      <c r="Y299" s="28"/>
      <c r="Z299" s="28"/>
    </row>
    <row r="300" spans="1:26" ht="15.75" customHeight="1">
      <c r="A300" s="111"/>
      <c r="B300" s="48"/>
      <c r="C300" s="48"/>
      <c r="D300" s="35"/>
      <c r="E300" s="149"/>
      <c r="F300" s="156"/>
      <c r="G300" s="670"/>
      <c r="H300" s="88"/>
      <c r="I300" s="40"/>
      <c r="J300" s="40"/>
      <c r="K300" s="41"/>
      <c r="L300" s="42"/>
      <c r="M300" s="658"/>
      <c r="N300" s="659"/>
      <c r="O300" s="692"/>
      <c r="P300" s="29"/>
      <c r="Q300" s="74"/>
      <c r="R300" s="28"/>
      <c r="S300" s="28"/>
      <c r="T300" s="28"/>
      <c r="U300" s="28"/>
      <c r="V300" s="28"/>
      <c r="W300" s="28"/>
      <c r="X300" s="28"/>
      <c r="Y300" s="28"/>
      <c r="Z300" s="28"/>
    </row>
    <row r="301" spans="1:26" ht="15.75" customHeight="1">
      <c r="A301" s="111"/>
      <c r="B301" s="48"/>
      <c r="C301" s="48"/>
      <c r="D301" s="35"/>
      <c r="E301" s="149"/>
      <c r="F301" s="156"/>
      <c r="G301" s="670"/>
      <c r="H301" s="88"/>
      <c r="I301" s="40"/>
      <c r="J301" s="40"/>
      <c r="K301" s="41"/>
      <c r="L301" s="42"/>
      <c r="M301" s="658"/>
      <c r="N301" s="659"/>
      <c r="O301" s="692"/>
      <c r="P301" s="29"/>
      <c r="Q301" s="74"/>
      <c r="R301" s="28"/>
      <c r="S301" s="28"/>
      <c r="T301" s="28"/>
      <c r="U301" s="28"/>
      <c r="V301" s="28"/>
      <c r="W301" s="28"/>
      <c r="X301" s="28"/>
      <c r="Y301" s="28"/>
      <c r="Z301" s="28"/>
    </row>
    <row r="302" spans="1:26" ht="15.75" customHeight="1">
      <c r="A302" s="111"/>
      <c r="B302" s="48"/>
      <c r="C302" s="48"/>
      <c r="D302" s="35"/>
      <c r="E302" s="149"/>
      <c r="F302" s="156"/>
      <c r="G302" s="670"/>
      <c r="H302" s="88"/>
      <c r="I302" s="40"/>
      <c r="J302" s="40"/>
      <c r="K302" s="41"/>
      <c r="L302" s="42"/>
      <c r="M302" s="658"/>
      <c r="N302" s="659"/>
      <c r="O302" s="692"/>
      <c r="P302" s="29"/>
      <c r="Q302" s="74"/>
      <c r="R302" s="28"/>
      <c r="S302" s="28"/>
      <c r="T302" s="28"/>
      <c r="U302" s="28"/>
      <c r="V302" s="28"/>
      <c r="W302" s="28"/>
      <c r="X302" s="28"/>
      <c r="Y302" s="28"/>
      <c r="Z302" s="28"/>
    </row>
    <row r="303" spans="1:26" ht="15.75" customHeight="1">
      <c r="A303" s="111"/>
      <c r="B303" s="48"/>
      <c r="C303" s="48"/>
      <c r="D303" s="35"/>
      <c r="E303" s="149"/>
      <c r="F303" s="156"/>
      <c r="G303" s="670"/>
      <c r="H303" s="88"/>
      <c r="I303" s="40"/>
      <c r="J303" s="40"/>
      <c r="K303" s="41"/>
      <c r="L303" s="42"/>
      <c r="M303" s="658"/>
      <c r="N303" s="659"/>
      <c r="O303" s="692"/>
      <c r="P303" s="29"/>
      <c r="Q303" s="74"/>
      <c r="R303" s="28"/>
      <c r="S303" s="28"/>
      <c r="T303" s="28"/>
      <c r="U303" s="28"/>
      <c r="V303" s="28"/>
      <c r="W303" s="28"/>
      <c r="X303" s="28"/>
      <c r="Y303" s="28"/>
      <c r="Z303" s="28"/>
    </row>
    <row r="304" spans="1:26" ht="15.75" customHeight="1">
      <c r="A304" s="111"/>
      <c r="B304" s="48"/>
      <c r="C304" s="48"/>
      <c r="D304" s="35"/>
      <c r="E304" s="149"/>
      <c r="F304" s="156"/>
      <c r="G304" s="670"/>
      <c r="H304" s="88"/>
      <c r="I304" s="40"/>
      <c r="J304" s="40"/>
      <c r="K304" s="41"/>
      <c r="L304" s="42"/>
      <c r="M304" s="658"/>
      <c r="N304" s="659"/>
      <c r="O304" s="692"/>
      <c r="P304" s="29"/>
      <c r="Q304" s="74"/>
      <c r="R304" s="28"/>
      <c r="S304" s="28"/>
      <c r="T304" s="28"/>
      <c r="U304" s="28"/>
      <c r="V304" s="28"/>
      <c r="W304" s="28"/>
      <c r="X304" s="28"/>
      <c r="Y304" s="28"/>
      <c r="Z304" s="28"/>
    </row>
    <row r="305" spans="1:26" ht="15.75" customHeight="1">
      <c r="A305" s="111"/>
      <c r="B305" s="48"/>
      <c r="C305" s="48"/>
      <c r="D305" s="35"/>
      <c r="E305" s="149"/>
      <c r="F305" s="156"/>
      <c r="G305" s="670"/>
      <c r="H305" s="88"/>
      <c r="I305" s="40"/>
      <c r="J305" s="40"/>
      <c r="K305" s="41"/>
      <c r="L305" s="42"/>
      <c r="M305" s="658"/>
      <c r="N305" s="659"/>
      <c r="O305" s="692"/>
      <c r="P305" s="29"/>
      <c r="Q305" s="74"/>
      <c r="R305" s="28"/>
      <c r="S305" s="28"/>
      <c r="T305" s="28"/>
      <c r="U305" s="28"/>
      <c r="V305" s="28"/>
      <c r="W305" s="28"/>
      <c r="X305" s="28"/>
      <c r="Y305" s="28"/>
      <c r="Z305" s="28"/>
    </row>
    <row r="306" spans="1:26" ht="15.75" customHeight="1">
      <c r="A306" s="111"/>
      <c r="B306" s="48"/>
      <c r="C306" s="48"/>
      <c r="D306" s="35"/>
      <c r="E306" s="149"/>
      <c r="F306" s="156"/>
      <c r="G306" s="670"/>
      <c r="H306" s="88"/>
      <c r="I306" s="40"/>
      <c r="J306" s="40"/>
      <c r="K306" s="41"/>
      <c r="L306" s="42"/>
      <c r="M306" s="658"/>
      <c r="N306" s="659"/>
      <c r="O306" s="692"/>
      <c r="P306" s="29"/>
      <c r="Q306" s="74"/>
      <c r="R306" s="28"/>
      <c r="S306" s="28"/>
      <c r="T306" s="28"/>
      <c r="U306" s="28"/>
      <c r="V306" s="28"/>
      <c r="W306" s="28"/>
      <c r="X306" s="28"/>
      <c r="Y306" s="28"/>
      <c r="Z306" s="28"/>
    </row>
    <row r="307" spans="1:26" ht="15.75" customHeight="1">
      <c r="A307" s="111"/>
      <c r="B307" s="48"/>
      <c r="C307" s="48"/>
      <c r="D307" s="35"/>
      <c r="E307" s="149"/>
      <c r="F307" s="156"/>
      <c r="G307" s="670"/>
      <c r="H307" s="88"/>
      <c r="I307" s="40"/>
      <c r="J307" s="40"/>
      <c r="K307" s="41"/>
      <c r="L307" s="42"/>
      <c r="M307" s="658"/>
      <c r="N307" s="659"/>
      <c r="O307" s="692"/>
      <c r="P307" s="29"/>
      <c r="Q307" s="74"/>
      <c r="R307" s="28"/>
      <c r="S307" s="28"/>
      <c r="T307" s="28"/>
      <c r="U307" s="28"/>
      <c r="V307" s="28"/>
      <c r="W307" s="28"/>
      <c r="X307" s="28"/>
      <c r="Y307" s="28"/>
      <c r="Z307" s="28"/>
    </row>
    <row r="308" spans="1:26" ht="15.75" customHeight="1">
      <c r="A308" s="111"/>
      <c r="B308" s="48"/>
      <c r="C308" s="48"/>
      <c r="D308" s="35"/>
      <c r="E308" s="149"/>
      <c r="F308" s="156"/>
      <c r="G308" s="670"/>
      <c r="H308" s="88"/>
      <c r="I308" s="40"/>
      <c r="J308" s="40"/>
      <c r="K308" s="41"/>
      <c r="L308" s="42"/>
      <c r="M308" s="658"/>
      <c r="N308" s="659"/>
      <c r="O308" s="692"/>
      <c r="P308" s="29"/>
      <c r="Q308" s="74"/>
      <c r="R308" s="28"/>
      <c r="S308" s="28"/>
      <c r="T308" s="28"/>
      <c r="U308" s="28"/>
      <c r="V308" s="28"/>
      <c r="W308" s="28"/>
      <c r="X308" s="28"/>
      <c r="Y308" s="28"/>
      <c r="Z308" s="28"/>
    </row>
    <row r="309" spans="1:26" ht="15.75" customHeight="1">
      <c r="A309" s="111"/>
      <c r="B309" s="48"/>
      <c r="C309" s="48"/>
      <c r="D309" s="35"/>
      <c r="E309" s="149"/>
      <c r="F309" s="156"/>
      <c r="G309" s="670"/>
      <c r="H309" s="88"/>
      <c r="I309" s="40"/>
      <c r="J309" s="40"/>
      <c r="K309" s="41"/>
      <c r="L309" s="42"/>
      <c r="M309" s="658"/>
      <c r="N309" s="659"/>
      <c r="O309" s="692"/>
      <c r="P309" s="29"/>
      <c r="Q309" s="74"/>
      <c r="R309" s="28"/>
      <c r="S309" s="28"/>
      <c r="T309" s="28"/>
      <c r="U309" s="28"/>
      <c r="V309" s="28"/>
      <c r="W309" s="28"/>
      <c r="X309" s="28"/>
      <c r="Y309" s="28"/>
      <c r="Z309" s="28"/>
    </row>
    <row r="310" spans="1:26" ht="15.75" customHeight="1">
      <c r="A310" s="111"/>
      <c r="B310" s="48"/>
      <c r="C310" s="48"/>
      <c r="D310" s="35"/>
      <c r="E310" s="149"/>
      <c r="F310" s="156"/>
      <c r="G310" s="670"/>
      <c r="H310" s="88"/>
      <c r="I310" s="40"/>
      <c r="J310" s="40"/>
      <c r="K310" s="41"/>
      <c r="L310" s="42"/>
      <c r="M310" s="658"/>
      <c r="N310" s="659"/>
      <c r="O310" s="692"/>
      <c r="P310" s="29"/>
      <c r="Q310" s="74"/>
      <c r="R310" s="28"/>
      <c r="S310" s="28"/>
      <c r="T310" s="28"/>
      <c r="U310" s="28"/>
      <c r="V310" s="28"/>
      <c r="W310" s="28"/>
      <c r="X310" s="28"/>
      <c r="Y310" s="28"/>
      <c r="Z310" s="28"/>
    </row>
    <row r="311" spans="1:26" ht="15.75" customHeight="1">
      <c r="A311" s="111"/>
      <c r="B311" s="48"/>
      <c r="C311" s="48"/>
      <c r="D311" s="35"/>
      <c r="E311" s="149"/>
      <c r="F311" s="156"/>
      <c r="G311" s="670"/>
      <c r="H311" s="88"/>
      <c r="I311" s="40"/>
      <c r="J311" s="40"/>
      <c r="K311" s="41"/>
      <c r="L311" s="42"/>
      <c r="M311" s="658"/>
      <c r="N311" s="659"/>
      <c r="O311" s="692"/>
      <c r="P311" s="29"/>
      <c r="Q311" s="74"/>
      <c r="R311" s="28"/>
      <c r="S311" s="28"/>
      <c r="T311" s="28"/>
      <c r="U311" s="28"/>
      <c r="V311" s="28"/>
      <c r="W311" s="28"/>
      <c r="X311" s="28"/>
      <c r="Y311" s="28"/>
      <c r="Z311" s="28"/>
    </row>
    <row r="312" spans="1:26" ht="15.75" customHeight="1">
      <c r="A312" s="111"/>
      <c r="B312" s="48"/>
      <c r="C312" s="48"/>
      <c r="D312" s="35"/>
      <c r="E312" s="149"/>
      <c r="F312" s="156"/>
      <c r="G312" s="670"/>
      <c r="H312" s="88"/>
      <c r="I312" s="40"/>
      <c r="J312" s="40"/>
      <c r="K312" s="41"/>
      <c r="L312" s="42"/>
      <c r="M312" s="658"/>
      <c r="N312" s="659"/>
      <c r="O312" s="692"/>
      <c r="P312" s="29"/>
      <c r="Q312" s="74"/>
      <c r="R312" s="28"/>
      <c r="S312" s="28"/>
      <c r="T312" s="28"/>
      <c r="U312" s="28"/>
      <c r="V312" s="28"/>
      <c r="W312" s="28"/>
      <c r="X312" s="28"/>
      <c r="Y312" s="28"/>
      <c r="Z312" s="28"/>
    </row>
    <row r="313" spans="1:26" ht="15.75" customHeight="1">
      <c r="A313" s="111"/>
      <c r="B313" s="48"/>
      <c r="C313" s="48"/>
      <c r="D313" s="35"/>
      <c r="E313" s="149"/>
      <c r="F313" s="156"/>
      <c r="G313" s="670"/>
      <c r="H313" s="88"/>
      <c r="I313" s="40"/>
      <c r="J313" s="40"/>
      <c r="K313" s="41"/>
      <c r="L313" s="42"/>
      <c r="M313" s="658"/>
      <c r="N313" s="659"/>
      <c r="O313" s="692"/>
      <c r="P313" s="29"/>
      <c r="Q313" s="74"/>
      <c r="R313" s="28"/>
      <c r="S313" s="28"/>
      <c r="T313" s="28"/>
      <c r="U313" s="28"/>
      <c r="V313" s="28"/>
      <c r="W313" s="28"/>
      <c r="X313" s="28"/>
      <c r="Y313" s="28"/>
      <c r="Z313" s="28"/>
    </row>
    <row r="314" spans="1:26" ht="15.75" customHeight="1">
      <c r="A314" s="111"/>
      <c r="B314" s="48"/>
      <c r="C314" s="48"/>
      <c r="D314" s="35"/>
      <c r="E314" s="149"/>
      <c r="F314" s="156"/>
      <c r="G314" s="670"/>
      <c r="H314" s="88"/>
      <c r="I314" s="40"/>
      <c r="J314" s="40"/>
      <c r="K314" s="41"/>
      <c r="L314" s="42"/>
      <c r="M314" s="658"/>
      <c r="N314" s="659"/>
      <c r="O314" s="692"/>
      <c r="P314" s="29"/>
      <c r="Q314" s="74"/>
      <c r="R314" s="28"/>
      <c r="S314" s="28"/>
      <c r="T314" s="28"/>
      <c r="U314" s="28"/>
      <c r="V314" s="28"/>
      <c r="W314" s="28"/>
      <c r="X314" s="28"/>
      <c r="Y314" s="28"/>
      <c r="Z314" s="28"/>
    </row>
    <row r="315" spans="1:26" ht="15.75" customHeight="1">
      <c r="A315" s="111"/>
      <c r="B315" s="48"/>
      <c r="C315" s="48"/>
      <c r="D315" s="35"/>
      <c r="E315" s="149"/>
      <c r="F315" s="156"/>
      <c r="G315" s="670"/>
      <c r="H315" s="88"/>
      <c r="I315" s="40"/>
      <c r="J315" s="40"/>
      <c r="K315" s="41"/>
      <c r="L315" s="42"/>
      <c r="M315" s="658"/>
      <c r="N315" s="659"/>
      <c r="O315" s="692"/>
      <c r="P315" s="29"/>
      <c r="Q315" s="74"/>
      <c r="R315" s="28"/>
      <c r="S315" s="28"/>
      <c r="T315" s="28"/>
      <c r="U315" s="28"/>
      <c r="V315" s="28"/>
      <c r="W315" s="28"/>
      <c r="X315" s="28"/>
      <c r="Y315" s="28"/>
      <c r="Z315" s="28"/>
    </row>
    <row r="316" spans="1:26" ht="15.75" customHeight="1">
      <c r="A316" s="111"/>
      <c r="B316" s="48"/>
      <c r="C316" s="48"/>
      <c r="D316" s="35"/>
      <c r="E316" s="149"/>
      <c r="F316" s="156"/>
      <c r="G316" s="670"/>
      <c r="H316" s="88"/>
      <c r="I316" s="40"/>
      <c r="J316" s="40"/>
      <c r="K316" s="41"/>
      <c r="L316" s="42"/>
      <c r="M316" s="658"/>
      <c r="N316" s="659"/>
      <c r="O316" s="692"/>
      <c r="P316" s="29"/>
      <c r="Q316" s="74"/>
      <c r="R316" s="28"/>
      <c r="S316" s="28"/>
      <c r="T316" s="28"/>
      <c r="U316" s="28"/>
      <c r="V316" s="28"/>
      <c r="W316" s="28"/>
      <c r="X316" s="28"/>
      <c r="Y316" s="28"/>
      <c r="Z316" s="28"/>
    </row>
    <row r="317" spans="1:26" ht="15.75" customHeight="1">
      <c r="A317" s="111"/>
      <c r="B317" s="48"/>
      <c r="C317" s="48"/>
      <c r="D317" s="35"/>
      <c r="E317" s="149"/>
      <c r="F317" s="156"/>
      <c r="G317" s="670"/>
      <c r="H317" s="88"/>
      <c r="I317" s="40"/>
      <c r="J317" s="40"/>
      <c r="K317" s="41"/>
      <c r="L317" s="42"/>
      <c r="M317" s="658"/>
      <c r="N317" s="659"/>
      <c r="O317" s="692"/>
      <c r="P317" s="29"/>
      <c r="Q317" s="74"/>
      <c r="R317" s="28"/>
      <c r="S317" s="28"/>
      <c r="T317" s="28"/>
      <c r="U317" s="28"/>
      <c r="V317" s="28"/>
      <c r="W317" s="28"/>
      <c r="X317" s="28"/>
      <c r="Y317" s="28"/>
      <c r="Z317" s="28"/>
    </row>
    <row r="318" spans="1:26" ht="15.75" customHeight="1">
      <c r="A318" s="111"/>
      <c r="B318" s="48"/>
      <c r="C318" s="48"/>
      <c r="D318" s="35"/>
      <c r="E318" s="149"/>
      <c r="F318" s="156"/>
      <c r="G318" s="670"/>
      <c r="H318" s="88"/>
      <c r="I318" s="40"/>
      <c r="J318" s="40"/>
      <c r="K318" s="41"/>
      <c r="L318" s="42"/>
      <c r="M318" s="658"/>
      <c r="N318" s="659"/>
      <c r="O318" s="692"/>
      <c r="P318" s="29"/>
      <c r="Q318" s="74"/>
      <c r="R318" s="28"/>
      <c r="S318" s="28"/>
      <c r="T318" s="28"/>
      <c r="U318" s="28"/>
      <c r="V318" s="28"/>
      <c r="W318" s="28"/>
      <c r="X318" s="28"/>
      <c r="Y318" s="28"/>
      <c r="Z318" s="28"/>
    </row>
    <row r="319" spans="1:26" ht="15.75" customHeight="1">
      <c r="A319" s="111"/>
      <c r="B319" s="48"/>
      <c r="C319" s="48"/>
      <c r="D319" s="35"/>
      <c r="E319" s="149"/>
      <c r="F319" s="156"/>
      <c r="G319" s="670"/>
      <c r="H319" s="88"/>
      <c r="I319" s="40"/>
      <c r="J319" s="40"/>
      <c r="K319" s="41"/>
      <c r="L319" s="42"/>
      <c r="M319" s="658"/>
      <c r="N319" s="659"/>
      <c r="O319" s="692"/>
      <c r="P319" s="29"/>
      <c r="Q319" s="74"/>
      <c r="R319" s="28"/>
      <c r="S319" s="28"/>
      <c r="T319" s="28"/>
      <c r="U319" s="28"/>
      <c r="V319" s="28"/>
      <c r="W319" s="28"/>
      <c r="X319" s="28"/>
      <c r="Y319" s="28"/>
      <c r="Z319" s="28"/>
    </row>
    <row r="320" spans="1:26" ht="15.75" customHeight="1">
      <c r="A320" s="111"/>
      <c r="B320" s="48"/>
      <c r="C320" s="48"/>
      <c r="D320" s="35"/>
      <c r="E320" s="149"/>
      <c r="F320" s="156"/>
      <c r="G320" s="670"/>
      <c r="H320" s="88"/>
      <c r="I320" s="40"/>
      <c r="J320" s="40"/>
      <c r="K320" s="41"/>
      <c r="L320" s="42"/>
      <c r="M320" s="658"/>
      <c r="N320" s="659"/>
      <c r="O320" s="692"/>
      <c r="P320" s="29"/>
      <c r="Q320" s="74"/>
      <c r="R320" s="28"/>
      <c r="S320" s="28"/>
      <c r="T320" s="28"/>
      <c r="U320" s="28"/>
      <c r="V320" s="28"/>
      <c r="W320" s="28"/>
      <c r="X320" s="28"/>
      <c r="Y320" s="28"/>
      <c r="Z320" s="28"/>
    </row>
    <row r="321" spans="1:26" ht="15.75" customHeight="1">
      <c r="A321" s="111"/>
      <c r="B321" s="48"/>
      <c r="C321" s="48"/>
      <c r="D321" s="35"/>
      <c r="E321" s="149"/>
      <c r="F321" s="156"/>
      <c r="G321" s="670"/>
      <c r="H321" s="88"/>
      <c r="I321" s="40"/>
      <c r="J321" s="40"/>
      <c r="K321" s="41"/>
      <c r="L321" s="42"/>
      <c r="M321" s="658"/>
      <c r="N321" s="659"/>
      <c r="O321" s="692"/>
      <c r="P321" s="29"/>
      <c r="Q321" s="74"/>
      <c r="R321" s="28"/>
      <c r="S321" s="28"/>
      <c r="T321" s="28"/>
      <c r="U321" s="28"/>
      <c r="V321" s="28"/>
      <c r="W321" s="28"/>
      <c r="X321" s="28"/>
      <c r="Y321" s="28"/>
      <c r="Z321" s="28"/>
    </row>
    <row r="322" spans="1:26" ht="15.75" customHeight="1">
      <c r="A322" s="111"/>
      <c r="B322" s="48"/>
      <c r="C322" s="48"/>
      <c r="D322" s="35"/>
      <c r="E322" s="149"/>
      <c r="F322" s="156"/>
      <c r="G322" s="670"/>
      <c r="H322" s="88"/>
      <c r="I322" s="40"/>
      <c r="J322" s="40"/>
      <c r="K322" s="41"/>
      <c r="L322" s="42"/>
      <c r="M322" s="658"/>
      <c r="N322" s="659"/>
      <c r="O322" s="692"/>
      <c r="P322" s="29"/>
      <c r="Q322" s="74"/>
      <c r="R322" s="28"/>
      <c r="S322" s="28"/>
      <c r="T322" s="28"/>
      <c r="U322" s="28"/>
      <c r="V322" s="28"/>
      <c r="W322" s="28"/>
      <c r="X322" s="28"/>
      <c r="Y322" s="28"/>
      <c r="Z322" s="28"/>
    </row>
    <row r="323" spans="1:26" ht="15.75" customHeight="1">
      <c r="A323" s="111"/>
      <c r="B323" s="48"/>
      <c r="C323" s="48"/>
      <c r="D323" s="35"/>
      <c r="E323" s="149"/>
      <c r="F323" s="156"/>
      <c r="G323" s="670"/>
      <c r="H323" s="88"/>
      <c r="I323" s="40"/>
      <c r="J323" s="40"/>
      <c r="K323" s="41"/>
      <c r="L323" s="42"/>
      <c r="M323" s="658"/>
      <c r="N323" s="659"/>
      <c r="O323" s="692"/>
      <c r="P323" s="29"/>
      <c r="Q323" s="74"/>
      <c r="R323" s="28"/>
      <c r="S323" s="28"/>
      <c r="T323" s="28"/>
      <c r="U323" s="28"/>
      <c r="V323" s="28"/>
      <c r="W323" s="28"/>
      <c r="X323" s="28"/>
      <c r="Y323" s="28"/>
      <c r="Z323" s="28"/>
    </row>
    <row r="324" spans="1:26" ht="15.75" customHeight="1">
      <c r="A324" s="111"/>
      <c r="B324" s="48"/>
      <c r="C324" s="48"/>
      <c r="D324" s="35"/>
      <c r="E324" s="149"/>
      <c r="F324" s="156"/>
      <c r="G324" s="670"/>
      <c r="H324" s="88"/>
      <c r="I324" s="40"/>
      <c r="J324" s="40"/>
      <c r="K324" s="41"/>
      <c r="L324" s="42"/>
      <c r="M324" s="658"/>
      <c r="N324" s="659"/>
      <c r="O324" s="692"/>
      <c r="P324" s="29"/>
      <c r="Q324" s="74"/>
      <c r="R324" s="28"/>
      <c r="S324" s="28"/>
      <c r="T324" s="28"/>
      <c r="U324" s="28"/>
      <c r="V324" s="28"/>
      <c r="W324" s="28"/>
      <c r="X324" s="28"/>
      <c r="Y324" s="28"/>
      <c r="Z324" s="28"/>
    </row>
    <row r="325" spans="1:26" ht="15.75" customHeight="1">
      <c r="A325" s="111"/>
      <c r="B325" s="48"/>
      <c r="C325" s="48"/>
      <c r="D325" s="35"/>
      <c r="E325" s="149"/>
      <c r="F325" s="156"/>
      <c r="G325" s="670"/>
      <c r="H325" s="88"/>
      <c r="I325" s="40"/>
      <c r="J325" s="40"/>
      <c r="K325" s="41"/>
      <c r="L325" s="42"/>
      <c r="M325" s="658"/>
      <c r="N325" s="659"/>
      <c r="O325" s="692"/>
      <c r="P325" s="29"/>
      <c r="Q325" s="74"/>
      <c r="R325" s="28"/>
      <c r="S325" s="28"/>
      <c r="T325" s="28"/>
      <c r="U325" s="28"/>
      <c r="V325" s="28"/>
      <c r="W325" s="28"/>
      <c r="X325" s="28"/>
      <c r="Y325" s="28"/>
      <c r="Z325" s="28"/>
    </row>
    <row r="326" spans="1:26" ht="15.75" customHeight="1">
      <c r="A326" s="111"/>
      <c r="B326" s="48"/>
      <c r="C326" s="48"/>
      <c r="D326" s="35"/>
      <c r="E326" s="149"/>
      <c r="F326" s="156"/>
      <c r="G326" s="670"/>
      <c r="H326" s="88"/>
      <c r="I326" s="40"/>
      <c r="J326" s="40"/>
      <c r="K326" s="41"/>
      <c r="L326" s="42"/>
      <c r="M326" s="658"/>
      <c r="N326" s="659"/>
      <c r="O326" s="692"/>
      <c r="P326" s="29"/>
      <c r="Q326" s="74"/>
      <c r="R326" s="28"/>
      <c r="S326" s="28"/>
      <c r="T326" s="28"/>
      <c r="U326" s="28"/>
      <c r="V326" s="28"/>
      <c r="W326" s="28"/>
      <c r="X326" s="28"/>
      <c r="Y326" s="28"/>
      <c r="Z326" s="28"/>
    </row>
    <row r="327" spans="1:26" ht="15.75" customHeight="1">
      <c r="A327" s="111"/>
      <c r="B327" s="48"/>
      <c r="C327" s="48"/>
      <c r="D327" s="35"/>
      <c r="E327" s="149"/>
      <c r="F327" s="156"/>
      <c r="G327" s="670"/>
      <c r="H327" s="88"/>
      <c r="I327" s="40"/>
      <c r="J327" s="40"/>
      <c r="K327" s="41"/>
      <c r="L327" s="42"/>
      <c r="M327" s="658"/>
      <c r="N327" s="659"/>
      <c r="O327" s="692"/>
      <c r="P327" s="29"/>
      <c r="Q327" s="74"/>
      <c r="R327" s="28"/>
      <c r="S327" s="28"/>
      <c r="T327" s="28"/>
      <c r="U327" s="28"/>
      <c r="V327" s="28"/>
      <c r="W327" s="28"/>
      <c r="X327" s="28"/>
      <c r="Y327" s="28"/>
      <c r="Z327" s="28"/>
    </row>
    <row r="328" spans="1:26" ht="15.75" customHeight="1">
      <c r="A328" s="111"/>
      <c r="B328" s="48"/>
      <c r="C328" s="48"/>
      <c r="D328" s="35"/>
      <c r="E328" s="149"/>
      <c r="F328" s="156"/>
      <c r="G328" s="670"/>
      <c r="H328" s="88"/>
      <c r="I328" s="40"/>
      <c r="J328" s="40"/>
      <c r="K328" s="41"/>
      <c r="L328" s="42"/>
      <c r="M328" s="658"/>
      <c r="N328" s="659"/>
      <c r="O328" s="692"/>
      <c r="P328" s="29"/>
      <c r="Q328" s="74"/>
      <c r="R328" s="28"/>
      <c r="S328" s="28"/>
      <c r="T328" s="28"/>
      <c r="U328" s="28"/>
      <c r="V328" s="28"/>
      <c r="W328" s="28"/>
      <c r="X328" s="28"/>
      <c r="Y328" s="28"/>
      <c r="Z328" s="28"/>
    </row>
    <row r="329" spans="1:26" ht="15.75" customHeight="1">
      <c r="A329" s="111"/>
      <c r="B329" s="48"/>
      <c r="C329" s="48"/>
      <c r="D329" s="35"/>
      <c r="E329" s="149"/>
      <c r="F329" s="156"/>
      <c r="G329" s="670"/>
      <c r="H329" s="88"/>
      <c r="I329" s="40"/>
      <c r="J329" s="40"/>
      <c r="K329" s="41"/>
      <c r="L329" s="42"/>
      <c r="M329" s="658"/>
      <c r="N329" s="659"/>
      <c r="O329" s="692"/>
      <c r="P329" s="29"/>
      <c r="Q329" s="74"/>
      <c r="R329" s="28"/>
      <c r="S329" s="28"/>
      <c r="T329" s="28"/>
      <c r="U329" s="28"/>
      <c r="V329" s="28"/>
      <c r="W329" s="28"/>
      <c r="X329" s="28"/>
      <c r="Y329" s="28"/>
      <c r="Z329" s="28"/>
    </row>
    <row r="330" spans="1:26" ht="15.75" customHeight="1">
      <c r="A330" s="111"/>
      <c r="B330" s="48"/>
      <c r="C330" s="48"/>
      <c r="D330" s="35"/>
      <c r="E330" s="149"/>
      <c r="F330" s="156"/>
      <c r="G330" s="670"/>
      <c r="H330" s="88"/>
      <c r="I330" s="40"/>
      <c r="J330" s="40"/>
      <c r="K330" s="41"/>
      <c r="L330" s="42"/>
      <c r="M330" s="658"/>
      <c r="N330" s="659"/>
      <c r="O330" s="692"/>
      <c r="P330" s="29"/>
      <c r="Q330" s="74"/>
      <c r="R330" s="28"/>
      <c r="S330" s="28"/>
      <c r="T330" s="28"/>
      <c r="U330" s="28"/>
      <c r="V330" s="28"/>
      <c r="W330" s="28"/>
      <c r="X330" s="28"/>
      <c r="Y330" s="28"/>
      <c r="Z330" s="28"/>
    </row>
    <row r="331" spans="1:26" ht="15.75" customHeight="1">
      <c r="A331" s="111"/>
      <c r="B331" s="48"/>
      <c r="C331" s="48"/>
      <c r="D331" s="35"/>
      <c r="E331" s="149"/>
      <c r="F331" s="156"/>
      <c r="G331" s="670"/>
      <c r="H331" s="88"/>
      <c r="I331" s="40"/>
      <c r="J331" s="40"/>
      <c r="K331" s="41"/>
      <c r="L331" s="42"/>
      <c r="M331" s="658"/>
      <c r="N331" s="659"/>
      <c r="O331" s="692"/>
      <c r="P331" s="29"/>
      <c r="Q331" s="74"/>
      <c r="R331" s="28"/>
      <c r="S331" s="28"/>
      <c r="T331" s="28"/>
      <c r="U331" s="28"/>
      <c r="V331" s="28"/>
      <c r="W331" s="28"/>
      <c r="X331" s="28"/>
      <c r="Y331" s="28"/>
      <c r="Z331" s="28"/>
    </row>
    <row r="332" spans="1:26" ht="15.75" customHeight="1">
      <c r="A332" s="111"/>
      <c r="B332" s="48"/>
      <c r="C332" s="48"/>
      <c r="D332" s="35"/>
      <c r="E332" s="149"/>
      <c r="F332" s="156"/>
      <c r="G332" s="670"/>
      <c r="H332" s="88"/>
      <c r="I332" s="40"/>
      <c r="J332" s="40"/>
      <c r="K332" s="41"/>
      <c r="L332" s="42"/>
      <c r="M332" s="658"/>
      <c r="N332" s="659"/>
      <c r="O332" s="692"/>
      <c r="P332" s="29"/>
      <c r="Q332" s="74"/>
      <c r="R332" s="28"/>
      <c r="S332" s="28"/>
      <c r="T332" s="28"/>
      <c r="U332" s="28"/>
      <c r="V332" s="28"/>
      <c r="W332" s="28"/>
      <c r="X332" s="28"/>
      <c r="Y332" s="28"/>
      <c r="Z332" s="28"/>
    </row>
    <row r="333" spans="1:26" ht="15.75" customHeight="1">
      <c r="A333" s="111"/>
      <c r="B333" s="48"/>
      <c r="C333" s="48"/>
      <c r="D333" s="35"/>
      <c r="E333" s="149"/>
      <c r="F333" s="156"/>
      <c r="G333" s="670"/>
      <c r="H333" s="88"/>
      <c r="I333" s="40"/>
      <c r="J333" s="40"/>
      <c r="K333" s="41"/>
      <c r="L333" s="42"/>
      <c r="M333" s="658"/>
      <c r="N333" s="659"/>
      <c r="O333" s="692"/>
      <c r="P333" s="29"/>
      <c r="Q333" s="74"/>
      <c r="R333" s="28"/>
      <c r="S333" s="28"/>
      <c r="T333" s="28"/>
      <c r="U333" s="28"/>
      <c r="V333" s="28"/>
      <c r="W333" s="28"/>
      <c r="X333" s="28"/>
      <c r="Y333" s="28"/>
      <c r="Z333" s="28"/>
    </row>
    <row r="334" spans="1:26" ht="15.75" customHeight="1">
      <c r="A334" s="111"/>
      <c r="B334" s="48"/>
      <c r="C334" s="48"/>
      <c r="D334" s="35"/>
      <c r="E334" s="149"/>
      <c r="F334" s="156"/>
      <c r="G334" s="670"/>
      <c r="H334" s="88"/>
      <c r="I334" s="40"/>
      <c r="J334" s="40"/>
      <c r="K334" s="41"/>
      <c r="L334" s="42"/>
      <c r="M334" s="658"/>
      <c r="N334" s="659"/>
      <c r="O334" s="692"/>
      <c r="P334" s="29"/>
      <c r="Q334" s="74"/>
      <c r="R334" s="28"/>
      <c r="S334" s="28"/>
      <c r="T334" s="28"/>
      <c r="U334" s="28"/>
      <c r="V334" s="28"/>
      <c r="W334" s="28"/>
      <c r="X334" s="28"/>
      <c r="Y334" s="28"/>
      <c r="Z334" s="28"/>
    </row>
    <row r="335" spans="1:26" ht="15.75" customHeight="1">
      <c r="A335" s="111"/>
      <c r="B335" s="48"/>
      <c r="C335" s="48"/>
      <c r="D335" s="35"/>
      <c r="E335" s="149"/>
      <c r="F335" s="156"/>
      <c r="G335" s="670"/>
      <c r="H335" s="88"/>
      <c r="I335" s="40"/>
      <c r="J335" s="40"/>
      <c r="K335" s="41"/>
      <c r="L335" s="42"/>
      <c r="M335" s="658"/>
      <c r="N335" s="659"/>
      <c r="O335" s="692"/>
      <c r="P335" s="29"/>
      <c r="Q335" s="74"/>
      <c r="R335" s="28"/>
      <c r="S335" s="28"/>
      <c r="T335" s="28"/>
      <c r="U335" s="28"/>
      <c r="V335" s="28"/>
      <c r="W335" s="28"/>
      <c r="X335" s="28"/>
      <c r="Y335" s="28"/>
      <c r="Z335" s="28"/>
    </row>
    <row r="336" spans="1:26" ht="15.75" customHeight="1">
      <c r="A336" s="111"/>
      <c r="B336" s="48"/>
      <c r="C336" s="48"/>
      <c r="D336" s="35"/>
      <c r="E336" s="149"/>
      <c r="F336" s="156"/>
      <c r="G336" s="670"/>
      <c r="H336" s="88"/>
      <c r="I336" s="40"/>
      <c r="J336" s="40"/>
      <c r="K336" s="41"/>
      <c r="L336" s="42"/>
      <c r="M336" s="658"/>
      <c r="N336" s="659"/>
      <c r="O336" s="692"/>
      <c r="P336" s="29"/>
      <c r="Q336" s="74"/>
      <c r="R336" s="28"/>
      <c r="S336" s="28"/>
      <c r="T336" s="28"/>
      <c r="U336" s="28"/>
      <c r="V336" s="28"/>
      <c r="W336" s="28"/>
      <c r="X336" s="28"/>
      <c r="Y336" s="28"/>
      <c r="Z336" s="28"/>
    </row>
    <row r="337" spans="1:26" ht="15.75" customHeight="1">
      <c r="A337" s="111"/>
      <c r="B337" s="48"/>
      <c r="C337" s="48"/>
      <c r="D337" s="35"/>
      <c r="E337" s="149"/>
      <c r="F337" s="156"/>
      <c r="G337" s="670"/>
      <c r="H337" s="88"/>
      <c r="I337" s="40"/>
      <c r="J337" s="40"/>
      <c r="K337" s="41"/>
      <c r="L337" s="42"/>
      <c r="M337" s="658"/>
      <c r="N337" s="659"/>
      <c r="O337" s="692"/>
      <c r="P337" s="29"/>
      <c r="Q337" s="74"/>
      <c r="R337" s="28"/>
      <c r="S337" s="28"/>
      <c r="T337" s="28"/>
      <c r="U337" s="28"/>
      <c r="V337" s="28"/>
      <c r="W337" s="28"/>
      <c r="X337" s="28"/>
      <c r="Y337" s="28"/>
      <c r="Z337" s="28"/>
    </row>
    <row r="338" spans="1:26" ht="15.75" customHeight="1">
      <c r="A338" s="111"/>
      <c r="B338" s="48"/>
      <c r="C338" s="48"/>
      <c r="D338" s="35"/>
      <c r="E338" s="149"/>
      <c r="F338" s="156"/>
      <c r="G338" s="670"/>
      <c r="H338" s="88"/>
      <c r="I338" s="40"/>
      <c r="J338" s="40"/>
      <c r="K338" s="41"/>
      <c r="L338" s="42"/>
      <c r="M338" s="658"/>
      <c r="N338" s="659"/>
      <c r="O338" s="692"/>
      <c r="P338" s="29"/>
      <c r="Q338" s="74"/>
      <c r="R338" s="28"/>
      <c r="S338" s="28"/>
      <c r="T338" s="28"/>
      <c r="U338" s="28"/>
      <c r="V338" s="28"/>
      <c r="W338" s="28"/>
      <c r="X338" s="28"/>
      <c r="Y338" s="28"/>
      <c r="Z338" s="28"/>
    </row>
    <row r="339" spans="1:26" ht="15.75" customHeight="1">
      <c r="A339" s="111"/>
      <c r="B339" s="48"/>
      <c r="C339" s="48"/>
      <c r="D339" s="35"/>
      <c r="E339" s="149"/>
      <c r="F339" s="156"/>
      <c r="G339" s="670"/>
      <c r="H339" s="88"/>
      <c r="I339" s="40"/>
      <c r="J339" s="40"/>
      <c r="K339" s="41"/>
      <c r="L339" s="42"/>
      <c r="M339" s="658"/>
      <c r="N339" s="659"/>
      <c r="O339" s="692"/>
      <c r="P339" s="29"/>
      <c r="Q339" s="74"/>
      <c r="R339" s="28"/>
      <c r="S339" s="28"/>
      <c r="T339" s="28"/>
      <c r="U339" s="28"/>
      <c r="V339" s="28"/>
      <c r="W339" s="28"/>
      <c r="X339" s="28"/>
      <c r="Y339" s="28"/>
      <c r="Z339" s="28"/>
    </row>
    <row r="340" spans="1:26" ht="15.75" customHeight="1">
      <c r="A340" s="111"/>
      <c r="B340" s="48"/>
      <c r="C340" s="48"/>
      <c r="D340" s="35"/>
      <c r="E340" s="149"/>
      <c r="F340" s="156"/>
      <c r="G340" s="670"/>
      <c r="H340" s="88"/>
      <c r="I340" s="40"/>
      <c r="J340" s="40"/>
      <c r="K340" s="41"/>
      <c r="L340" s="42"/>
      <c r="M340" s="658"/>
      <c r="N340" s="659"/>
      <c r="O340" s="692"/>
      <c r="P340" s="29"/>
      <c r="Q340" s="74"/>
      <c r="R340" s="28"/>
      <c r="S340" s="28"/>
      <c r="T340" s="28"/>
      <c r="U340" s="28"/>
      <c r="V340" s="28"/>
      <c r="W340" s="28"/>
      <c r="X340" s="28"/>
      <c r="Y340" s="28"/>
      <c r="Z340" s="28"/>
    </row>
    <row r="341" spans="1:26" ht="15.75" customHeight="1">
      <c r="A341" s="111"/>
      <c r="B341" s="48"/>
      <c r="C341" s="48"/>
      <c r="D341" s="35"/>
      <c r="E341" s="149"/>
      <c r="F341" s="156"/>
      <c r="G341" s="670"/>
      <c r="H341" s="88"/>
      <c r="I341" s="40"/>
      <c r="J341" s="40"/>
      <c r="K341" s="41"/>
      <c r="L341" s="42"/>
      <c r="M341" s="658"/>
      <c r="N341" s="659"/>
      <c r="O341" s="692"/>
      <c r="P341" s="29"/>
      <c r="Q341" s="74"/>
      <c r="R341" s="28"/>
      <c r="S341" s="28"/>
      <c r="T341" s="28"/>
      <c r="U341" s="28"/>
      <c r="V341" s="28"/>
      <c r="W341" s="28"/>
      <c r="X341" s="28"/>
      <c r="Y341" s="28"/>
      <c r="Z341" s="28"/>
    </row>
    <row r="342" spans="1:26" ht="15.75" customHeight="1">
      <c r="A342" s="111"/>
      <c r="B342" s="48"/>
      <c r="C342" s="48"/>
      <c r="D342" s="35"/>
      <c r="E342" s="149"/>
      <c r="F342" s="156"/>
      <c r="G342" s="670"/>
      <c r="H342" s="88"/>
      <c r="I342" s="40"/>
      <c r="J342" s="40"/>
      <c r="K342" s="41"/>
      <c r="L342" s="42"/>
      <c r="M342" s="658"/>
      <c r="N342" s="659"/>
      <c r="O342" s="692"/>
      <c r="P342" s="29"/>
      <c r="Q342" s="74"/>
      <c r="R342" s="28"/>
      <c r="S342" s="28"/>
      <c r="T342" s="28"/>
      <c r="U342" s="28"/>
      <c r="V342" s="28"/>
      <c r="W342" s="28"/>
      <c r="X342" s="28"/>
      <c r="Y342" s="28"/>
      <c r="Z342" s="28"/>
    </row>
    <row r="343" spans="1:26" ht="15.75" customHeight="1">
      <c r="A343" s="111"/>
      <c r="B343" s="48"/>
      <c r="C343" s="48"/>
      <c r="D343" s="35"/>
      <c r="E343" s="149"/>
      <c r="F343" s="156"/>
      <c r="G343" s="670"/>
      <c r="H343" s="88"/>
      <c r="I343" s="40"/>
      <c r="J343" s="40"/>
      <c r="K343" s="41"/>
      <c r="L343" s="42"/>
      <c r="M343" s="658"/>
      <c r="N343" s="659"/>
      <c r="O343" s="692"/>
      <c r="P343" s="29"/>
      <c r="Q343" s="74"/>
      <c r="R343" s="28"/>
      <c r="S343" s="28"/>
      <c r="T343" s="28"/>
      <c r="U343" s="28"/>
      <c r="V343" s="28"/>
      <c r="W343" s="28"/>
      <c r="X343" s="28"/>
      <c r="Y343" s="28"/>
      <c r="Z343" s="28"/>
    </row>
    <row r="344" spans="1:26" ht="15.75" customHeight="1">
      <c r="A344" s="111"/>
      <c r="B344" s="48"/>
      <c r="C344" s="48"/>
      <c r="D344" s="35"/>
      <c r="E344" s="149"/>
      <c r="F344" s="156"/>
      <c r="G344" s="670"/>
      <c r="H344" s="88"/>
      <c r="I344" s="40"/>
      <c r="J344" s="40"/>
      <c r="K344" s="41"/>
      <c r="L344" s="42"/>
      <c r="M344" s="658"/>
      <c r="N344" s="659"/>
      <c r="O344" s="692"/>
      <c r="P344" s="29"/>
      <c r="Q344" s="74"/>
      <c r="R344" s="28"/>
      <c r="S344" s="28"/>
      <c r="T344" s="28"/>
      <c r="U344" s="28"/>
      <c r="V344" s="28"/>
      <c r="W344" s="28"/>
      <c r="X344" s="28"/>
      <c r="Y344" s="28"/>
      <c r="Z344" s="28"/>
    </row>
    <row r="345" spans="1:26" ht="15.75" customHeight="1">
      <c r="A345" s="111"/>
      <c r="B345" s="48"/>
      <c r="C345" s="48"/>
      <c r="D345" s="35"/>
      <c r="E345" s="149"/>
      <c r="F345" s="156"/>
      <c r="G345" s="670"/>
      <c r="H345" s="88"/>
      <c r="I345" s="40"/>
      <c r="J345" s="40"/>
      <c r="K345" s="41"/>
      <c r="L345" s="42"/>
      <c r="M345" s="658"/>
      <c r="N345" s="659"/>
      <c r="O345" s="692"/>
      <c r="P345" s="29"/>
      <c r="Q345" s="74"/>
      <c r="R345" s="28"/>
      <c r="S345" s="28"/>
      <c r="T345" s="28"/>
      <c r="U345" s="28"/>
      <c r="V345" s="28"/>
      <c r="W345" s="28"/>
      <c r="X345" s="28"/>
      <c r="Y345" s="28"/>
      <c r="Z345" s="28"/>
    </row>
    <row r="346" spans="1:26" ht="15.75" customHeight="1">
      <c r="A346" s="111"/>
      <c r="B346" s="48"/>
      <c r="C346" s="48"/>
      <c r="D346" s="35"/>
      <c r="E346" s="149"/>
      <c r="F346" s="156"/>
      <c r="G346" s="670"/>
      <c r="H346" s="88"/>
      <c r="I346" s="40"/>
      <c r="J346" s="40"/>
      <c r="K346" s="41"/>
      <c r="L346" s="42"/>
      <c r="M346" s="658"/>
      <c r="N346" s="659"/>
      <c r="O346" s="692"/>
      <c r="P346" s="29"/>
      <c r="Q346" s="74"/>
      <c r="R346" s="28"/>
      <c r="S346" s="28"/>
      <c r="T346" s="28"/>
      <c r="U346" s="28"/>
      <c r="V346" s="28"/>
      <c r="W346" s="28"/>
      <c r="X346" s="28"/>
      <c r="Y346" s="28"/>
      <c r="Z346" s="28"/>
    </row>
    <row r="347" spans="1:26" ht="15.75" customHeight="1">
      <c r="A347" s="111"/>
      <c r="B347" s="48"/>
      <c r="C347" s="48"/>
      <c r="D347" s="35"/>
      <c r="E347" s="149"/>
      <c r="F347" s="156"/>
      <c r="G347" s="670"/>
      <c r="H347" s="88"/>
      <c r="I347" s="40"/>
      <c r="J347" s="40"/>
      <c r="K347" s="41"/>
      <c r="L347" s="42"/>
      <c r="M347" s="658"/>
      <c r="N347" s="659"/>
      <c r="O347" s="692"/>
      <c r="P347" s="29"/>
      <c r="Q347" s="74"/>
      <c r="R347" s="28"/>
      <c r="S347" s="28"/>
      <c r="T347" s="28"/>
      <c r="U347" s="28"/>
      <c r="V347" s="28"/>
      <c r="W347" s="28"/>
      <c r="X347" s="28"/>
      <c r="Y347" s="28"/>
      <c r="Z347" s="28"/>
    </row>
    <row r="348" spans="1:26" ht="15.75" customHeight="1">
      <c r="A348" s="111"/>
      <c r="B348" s="48"/>
      <c r="C348" s="48"/>
      <c r="D348" s="35"/>
      <c r="E348" s="149"/>
      <c r="F348" s="156"/>
      <c r="G348" s="670"/>
      <c r="H348" s="88"/>
      <c r="I348" s="40"/>
      <c r="J348" s="40"/>
      <c r="K348" s="41"/>
      <c r="L348" s="42"/>
      <c r="M348" s="658"/>
      <c r="N348" s="659"/>
      <c r="O348" s="692"/>
      <c r="P348" s="29"/>
      <c r="Q348" s="74"/>
      <c r="R348" s="28"/>
      <c r="S348" s="28"/>
      <c r="T348" s="28"/>
      <c r="U348" s="28"/>
      <c r="V348" s="28"/>
      <c r="W348" s="28"/>
      <c r="X348" s="28"/>
      <c r="Y348" s="28"/>
      <c r="Z348" s="28"/>
    </row>
    <row r="349" spans="1:26" ht="15.75" customHeight="1">
      <c r="A349" s="111"/>
      <c r="B349" s="48"/>
      <c r="C349" s="48"/>
      <c r="D349" s="35"/>
      <c r="E349" s="149"/>
      <c r="F349" s="156"/>
      <c r="G349" s="670"/>
      <c r="H349" s="88"/>
      <c r="I349" s="40"/>
      <c r="J349" s="40"/>
      <c r="K349" s="41"/>
      <c r="L349" s="42"/>
      <c r="M349" s="658"/>
      <c r="N349" s="659"/>
      <c r="O349" s="692"/>
      <c r="P349" s="29"/>
      <c r="Q349" s="74"/>
      <c r="R349" s="28"/>
      <c r="S349" s="28"/>
      <c r="T349" s="28"/>
      <c r="U349" s="28"/>
      <c r="V349" s="28"/>
      <c r="W349" s="28"/>
      <c r="X349" s="28"/>
      <c r="Y349" s="28"/>
      <c r="Z349" s="28"/>
    </row>
    <row r="350" spans="1:26" ht="15.75" customHeight="1">
      <c r="A350" s="111"/>
      <c r="B350" s="48"/>
      <c r="C350" s="48"/>
      <c r="D350" s="35"/>
      <c r="E350" s="149"/>
      <c r="F350" s="156"/>
      <c r="G350" s="670"/>
      <c r="H350" s="88"/>
      <c r="I350" s="40"/>
      <c r="J350" s="40"/>
      <c r="K350" s="41"/>
      <c r="L350" s="42"/>
      <c r="M350" s="658"/>
      <c r="N350" s="659"/>
      <c r="O350" s="692"/>
      <c r="P350" s="29"/>
      <c r="Q350" s="74"/>
      <c r="R350" s="28"/>
      <c r="S350" s="28"/>
      <c r="T350" s="28"/>
      <c r="U350" s="28"/>
      <c r="V350" s="28"/>
      <c r="W350" s="28"/>
      <c r="X350" s="28"/>
      <c r="Y350" s="28"/>
      <c r="Z350" s="28"/>
    </row>
    <row r="351" spans="1:26" ht="15.75" customHeight="1">
      <c r="A351" s="111"/>
      <c r="B351" s="48"/>
      <c r="C351" s="48"/>
      <c r="D351" s="35"/>
      <c r="E351" s="149"/>
      <c r="F351" s="156"/>
      <c r="G351" s="670"/>
      <c r="H351" s="88"/>
      <c r="I351" s="40"/>
      <c r="J351" s="40"/>
      <c r="K351" s="41"/>
      <c r="L351" s="42"/>
      <c r="M351" s="658"/>
      <c r="N351" s="659"/>
      <c r="O351" s="692"/>
      <c r="P351" s="29"/>
      <c r="Q351" s="74"/>
      <c r="R351" s="28"/>
      <c r="S351" s="28"/>
      <c r="T351" s="28"/>
      <c r="U351" s="28"/>
      <c r="V351" s="28"/>
      <c r="W351" s="28"/>
      <c r="X351" s="28"/>
      <c r="Y351" s="28"/>
      <c r="Z351" s="28"/>
    </row>
    <row r="352" spans="1:26" ht="15.75" customHeight="1">
      <c r="A352" s="111"/>
      <c r="B352" s="48"/>
      <c r="C352" s="48"/>
      <c r="D352" s="35"/>
      <c r="E352" s="149"/>
      <c r="F352" s="156"/>
      <c r="G352" s="670"/>
      <c r="H352" s="88"/>
      <c r="I352" s="40"/>
      <c r="J352" s="40"/>
      <c r="K352" s="41"/>
      <c r="L352" s="42"/>
      <c r="M352" s="658"/>
      <c r="N352" s="659"/>
      <c r="O352" s="692"/>
      <c r="P352" s="29"/>
      <c r="Q352" s="74"/>
      <c r="R352" s="28"/>
      <c r="S352" s="28"/>
      <c r="T352" s="28"/>
      <c r="U352" s="28"/>
      <c r="V352" s="28"/>
      <c r="W352" s="28"/>
      <c r="X352" s="28"/>
      <c r="Y352" s="28"/>
      <c r="Z352" s="28"/>
    </row>
    <row r="353" spans="1:26" ht="15.75" customHeight="1">
      <c r="A353" s="111"/>
      <c r="B353" s="48"/>
      <c r="C353" s="48"/>
      <c r="D353" s="35"/>
      <c r="E353" s="149"/>
      <c r="F353" s="156"/>
      <c r="G353" s="670"/>
      <c r="H353" s="88"/>
      <c r="I353" s="40"/>
      <c r="J353" s="40"/>
      <c r="K353" s="41"/>
      <c r="L353" s="42"/>
      <c r="M353" s="658"/>
      <c r="N353" s="659"/>
      <c r="O353" s="692"/>
      <c r="P353" s="29"/>
      <c r="Q353" s="74"/>
      <c r="R353" s="28"/>
      <c r="S353" s="28"/>
      <c r="T353" s="28"/>
      <c r="U353" s="28"/>
      <c r="V353" s="28"/>
      <c r="W353" s="28"/>
      <c r="X353" s="28"/>
      <c r="Y353" s="28"/>
      <c r="Z353" s="28"/>
    </row>
    <row r="354" spans="1:26" ht="15.75" customHeight="1">
      <c r="A354" s="111"/>
      <c r="B354" s="48"/>
      <c r="C354" s="48"/>
      <c r="D354" s="35"/>
      <c r="E354" s="149"/>
      <c r="F354" s="156"/>
      <c r="G354" s="670"/>
      <c r="H354" s="88"/>
      <c r="I354" s="40"/>
      <c r="J354" s="40"/>
      <c r="K354" s="41"/>
      <c r="L354" s="42"/>
      <c r="M354" s="658"/>
      <c r="N354" s="659"/>
      <c r="O354" s="692"/>
      <c r="P354" s="29"/>
      <c r="Q354" s="74"/>
      <c r="R354" s="28"/>
      <c r="S354" s="28"/>
      <c r="T354" s="28"/>
      <c r="U354" s="28"/>
      <c r="V354" s="28"/>
      <c r="W354" s="28"/>
      <c r="X354" s="28"/>
      <c r="Y354" s="28"/>
      <c r="Z354" s="28"/>
    </row>
    <row r="355" spans="1:26" ht="15.75" customHeight="1">
      <c r="A355" s="111"/>
      <c r="B355" s="48"/>
      <c r="C355" s="48"/>
      <c r="D355" s="35"/>
      <c r="E355" s="149"/>
      <c r="F355" s="156"/>
      <c r="G355" s="670"/>
      <c r="H355" s="88"/>
      <c r="I355" s="40"/>
      <c r="J355" s="40"/>
      <c r="K355" s="41"/>
      <c r="L355" s="42"/>
      <c r="M355" s="658"/>
      <c r="N355" s="659"/>
      <c r="O355" s="692"/>
      <c r="P355" s="29"/>
      <c r="Q355" s="74"/>
      <c r="R355" s="28"/>
      <c r="S355" s="28"/>
      <c r="T355" s="28"/>
      <c r="U355" s="28"/>
      <c r="V355" s="28"/>
      <c r="W355" s="28"/>
      <c r="X355" s="28"/>
      <c r="Y355" s="28"/>
      <c r="Z355" s="28"/>
    </row>
    <row r="356" spans="1:26" ht="15.75" customHeight="1">
      <c r="A356" s="111"/>
      <c r="B356" s="48"/>
      <c r="C356" s="48"/>
      <c r="D356" s="35"/>
      <c r="E356" s="149"/>
      <c r="F356" s="156"/>
      <c r="G356" s="670"/>
      <c r="H356" s="88"/>
      <c r="I356" s="40"/>
      <c r="J356" s="40"/>
      <c r="K356" s="41"/>
      <c r="L356" s="42"/>
      <c r="M356" s="658"/>
      <c r="N356" s="659"/>
      <c r="O356" s="692"/>
      <c r="P356" s="29"/>
      <c r="Q356" s="74"/>
      <c r="R356" s="28"/>
      <c r="S356" s="28"/>
      <c r="T356" s="28"/>
      <c r="U356" s="28"/>
      <c r="V356" s="28"/>
      <c r="W356" s="28"/>
      <c r="X356" s="28"/>
      <c r="Y356" s="28"/>
      <c r="Z356" s="28"/>
    </row>
    <row r="357" spans="1:26" ht="15.75" customHeight="1">
      <c r="A357" s="111"/>
      <c r="B357" s="48"/>
      <c r="C357" s="48"/>
      <c r="D357" s="35"/>
      <c r="E357" s="149"/>
      <c r="F357" s="156"/>
      <c r="G357" s="670"/>
      <c r="H357" s="88"/>
      <c r="I357" s="40"/>
      <c r="J357" s="40"/>
      <c r="K357" s="41"/>
      <c r="L357" s="42"/>
      <c r="M357" s="658"/>
      <c r="N357" s="659"/>
      <c r="O357" s="692"/>
      <c r="P357" s="29"/>
      <c r="Q357" s="74"/>
      <c r="R357" s="28"/>
      <c r="S357" s="28"/>
      <c r="T357" s="28"/>
      <c r="U357" s="28"/>
      <c r="V357" s="28"/>
      <c r="W357" s="28"/>
      <c r="X357" s="28"/>
      <c r="Y357" s="28"/>
      <c r="Z357" s="28"/>
    </row>
    <row r="358" spans="1:26" ht="15.75" customHeight="1">
      <c r="A358" s="111"/>
      <c r="B358" s="48"/>
      <c r="C358" s="48"/>
      <c r="D358" s="35"/>
      <c r="E358" s="149"/>
      <c r="F358" s="156"/>
      <c r="G358" s="670"/>
      <c r="H358" s="88"/>
      <c r="I358" s="40"/>
      <c r="J358" s="40"/>
      <c r="K358" s="41"/>
      <c r="L358" s="42"/>
      <c r="M358" s="658"/>
      <c r="N358" s="659"/>
      <c r="O358" s="692"/>
      <c r="P358" s="29"/>
      <c r="Q358" s="74"/>
      <c r="R358" s="28"/>
      <c r="S358" s="28"/>
      <c r="T358" s="28"/>
      <c r="U358" s="28"/>
      <c r="V358" s="28"/>
      <c r="W358" s="28"/>
      <c r="X358" s="28"/>
      <c r="Y358" s="28"/>
      <c r="Z358" s="28"/>
    </row>
    <row r="359" spans="1:26" ht="15.75" customHeight="1">
      <c r="A359" s="111"/>
      <c r="B359" s="48"/>
      <c r="C359" s="48"/>
      <c r="D359" s="35"/>
      <c r="E359" s="149"/>
      <c r="F359" s="156"/>
      <c r="G359" s="670"/>
      <c r="H359" s="88"/>
      <c r="I359" s="40"/>
      <c r="J359" s="40"/>
      <c r="K359" s="41"/>
      <c r="L359" s="42"/>
      <c r="M359" s="658"/>
      <c r="N359" s="659"/>
      <c r="O359" s="692"/>
      <c r="P359" s="29"/>
      <c r="Q359" s="74"/>
      <c r="R359" s="28"/>
      <c r="S359" s="28"/>
      <c r="T359" s="28"/>
      <c r="U359" s="28"/>
      <c r="V359" s="28"/>
      <c r="W359" s="28"/>
      <c r="X359" s="28"/>
      <c r="Y359" s="28"/>
      <c r="Z359" s="28"/>
    </row>
    <row r="360" spans="1:26" ht="15.75" customHeight="1">
      <c r="A360" s="111"/>
      <c r="B360" s="48"/>
      <c r="C360" s="48"/>
      <c r="D360" s="35"/>
      <c r="E360" s="149"/>
      <c r="F360" s="156"/>
      <c r="G360" s="670"/>
      <c r="H360" s="88"/>
      <c r="I360" s="40"/>
      <c r="J360" s="40"/>
      <c r="K360" s="41"/>
      <c r="L360" s="42"/>
      <c r="M360" s="658"/>
      <c r="N360" s="659"/>
      <c r="O360" s="692"/>
      <c r="P360" s="29"/>
      <c r="Q360" s="74"/>
      <c r="R360" s="28"/>
      <c r="S360" s="28"/>
      <c r="T360" s="28"/>
      <c r="U360" s="28"/>
      <c r="V360" s="28"/>
      <c r="W360" s="28"/>
      <c r="X360" s="28"/>
      <c r="Y360" s="28"/>
      <c r="Z360" s="28"/>
    </row>
    <row r="361" spans="1:26" ht="15.75" customHeight="1">
      <c r="A361" s="111"/>
      <c r="B361" s="48"/>
      <c r="C361" s="48"/>
      <c r="D361" s="35"/>
      <c r="E361" s="149"/>
      <c r="F361" s="156"/>
      <c r="G361" s="670"/>
      <c r="H361" s="88"/>
      <c r="I361" s="40"/>
      <c r="J361" s="40"/>
      <c r="K361" s="41"/>
      <c r="L361" s="42"/>
      <c r="M361" s="658"/>
      <c r="N361" s="659"/>
      <c r="O361" s="692"/>
      <c r="P361" s="29"/>
      <c r="Q361" s="74"/>
      <c r="R361" s="28"/>
      <c r="S361" s="28"/>
      <c r="T361" s="28"/>
      <c r="U361" s="28"/>
      <c r="V361" s="28"/>
      <c r="W361" s="28"/>
      <c r="X361" s="28"/>
      <c r="Y361" s="28"/>
      <c r="Z361" s="28"/>
    </row>
    <row r="362" spans="1:26" ht="15.75" customHeight="1">
      <c r="A362" s="111"/>
      <c r="B362" s="48"/>
      <c r="C362" s="48"/>
      <c r="D362" s="35"/>
      <c r="E362" s="149"/>
      <c r="F362" s="156"/>
      <c r="G362" s="670"/>
      <c r="H362" s="88"/>
      <c r="I362" s="40"/>
      <c r="J362" s="40"/>
      <c r="K362" s="41"/>
      <c r="L362" s="42"/>
      <c r="M362" s="658"/>
      <c r="N362" s="659"/>
      <c r="O362" s="692"/>
      <c r="P362" s="29"/>
      <c r="Q362" s="74"/>
      <c r="R362" s="28"/>
      <c r="S362" s="28"/>
      <c r="T362" s="28"/>
      <c r="U362" s="28"/>
      <c r="V362" s="28"/>
      <c r="W362" s="28"/>
      <c r="X362" s="28"/>
      <c r="Y362" s="28"/>
      <c r="Z362" s="28"/>
    </row>
    <row r="363" spans="1:26" ht="15.75" customHeight="1">
      <c r="A363" s="111"/>
      <c r="B363" s="48"/>
      <c r="C363" s="48"/>
      <c r="D363" s="35"/>
      <c r="E363" s="149"/>
      <c r="F363" s="156"/>
      <c r="G363" s="670"/>
      <c r="H363" s="88"/>
      <c r="I363" s="40"/>
      <c r="J363" s="40"/>
      <c r="K363" s="41"/>
      <c r="L363" s="42"/>
      <c r="M363" s="658"/>
      <c r="N363" s="659"/>
      <c r="O363" s="692"/>
      <c r="P363" s="29"/>
      <c r="Q363" s="74"/>
      <c r="R363" s="28"/>
      <c r="S363" s="28"/>
      <c r="T363" s="28"/>
      <c r="U363" s="28"/>
      <c r="V363" s="28"/>
      <c r="W363" s="28"/>
      <c r="X363" s="28"/>
      <c r="Y363" s="28"/>
      <c r="Z363" s="28"/>
    </row>
    <row r="364" spans="1:26" ht="15.75" customHeight="1">
      <c r="A364" s="111"/>
      <c r="B364" s="48"/>
      <c r="C364" s="48"/>
      <c r="D364" s="35"/>
      <c r="E364" s="149"/>
      <c r="F364" s="156"/>
      <c r="G364" s="670"/>
      <c r="H364" s="88"/>
      <c r="I364" s="40"/>
      <c r="J364" s="40"/>
      <c r="K364" s="41"/>
      <c r="L364" s="42"/>
      <c r="M364" s="658"/>
      <c r="N364" s="659"/>
      <c r="O364" s="692"/>
      <c r="P364" s="29"/>
      <c r="Q364" s="74"/>
      <c r="R364" s="28"/>
      <c r="S364" s="28"/>
      <c r="T364" s="28"/>
      <c r="U364" s="28"/>
      <c r="V364" s="28"/>
      <c r="W364" s="28"/>
      <c r="X364" s="28"/>
      <c r="Y364" s="28"/>
      <c r="Z364" s="28"/>
    </row>
    <row r="365" spans="1:26" ht="15.75" customHeight="1">
      <c r="A365" s="111"/>
      <c r="B365" s="48"/>
      <c r="C365" s="48"/>
      <c r="D365" s="35"/>
      <c r="E365" s="149"/>
      <c r="F365" s="156"/>
      <c r="G365" s="670"/>
      <c r="H365" s="88"/>
      <c r="I365" s="40"/>
      <c r="J365" s="40"/>
      <c r="K365" s="41"/>
      <c r="L365" s="42"/>
      <c r="M365" s="658"/>
      <c r="N365" s="659"/>
      <c r="O365" s="692"/>
      <c r="P365" s="29"/>
      <c r="Q365" s="74"/>
      <c r="R365" s="28"/>
      <c r="S365" s="28"/>
      <c r="T365" s="28"/>
      <c r="U365" s="28"/>
      <c r="V365" s="28"/>
      <c r="W365" s="28"/>
      <c r="X365" s="28"/>
      <c r="Y365" s="28"/>
      <c r="Z365" s="28"/>
    </row>
    <row r="366" spans="1:26" ht="15.75" customHeight="1">
      <c r="A366" s="111"/>
      <c r="B366" s="48"/>
      <c r="C366" s="48"/>
      <c r="D366" s="35"/>
      <c r="E366" s="149"/>
      <c r="F366" s="156"/>
      <c r="G366" s="670"/>
      <c r="H366" s="88"/>
      <c r="I366" s="40"/>
      <c r="J366" s="40"/>
      <c r="K366" s="41"/>
      <c r="L366" s="42"/>
      <c r="M366" s="658"/>
      <c r="N366" s="659"/>
      <c r="O366" s="692"/>
      <c r="P366" s="29"/>
      <c r="Q366" s="74"/>
      <c r="R366" s="28"/>
      <c r="S366" s="28"/>
      <c r="T366" s="28"/>
      <c r="U366" s="28"/>
      <c r="V366" s="28"/>
      <c r="W366" s="28"/>
      <c r="X366" s="28"/>
      <c r="Y366" s="28"/>
      <c r="Z366" s="28"/>
    </row>
    <row r="367" spans="1:26" ht="15.75" customHeight="1">
      <c r="A367" s="111"/>
      <c r="B367" s="48"/>
      <c r="C367" s="48"/>
      <c r="D367" s="35"/>
      <c r="E367" s="149"/>
      <c r="F367" s="156"/>
      <c r="G367" s="670"/>
      <c r="H367" s="88"/>
      <c r="I367" s="40"/>
      <c r="J367" s="40"/>
      <c r="K367" s="41"/>
      <c r="L367" s="42"/>
      <c r="M367" s="658"/>
      <c r="N367" s="659"/>
      <c r="O367" s="692"/>
      <c r="P367" s="29"/>
      <c r="Q367" s="74"/>
      <c r="R367" s="28"/>
      <c r="S367" s="28"/>
      <c r="T367" s="28"/>
      <c r="U367" s="28"/>
      <c r="V367" s="28"/>
      <c r="W367" s="28"/>
      <c r="X367" s="28"/>
      <c r="Y367" s="28"/>
      <c r="Z367" s="28"/>
    </row>
    <row r="368" spans="1:26" ht="15.75" customHeight="1">
      <c r="A368" s="111"/>
      <c r="B368" s="48"/>
      <c r="C368" s="48"/>
      <c r="D368" s="35"/>
      <c r="E368" s="149"/>
      <c r="F368" s="156"/>
      <c r="G368" s="670"/>
      <c r="H368" s="88"/>
      <c r="I368" s="40"/>
      <c r="J368" s="40"/>
      <c r="K368" s="41"/>
      <c r="L368" s="42"/>
      <c r="M368" s="658"/>
      <c r="N368" s="659"/>
      <c r="O368" s="692"/>
      <c r="P368" s="29"/>
      <c r="Q368" s="74"/>
      <c r="R368" s="28"/>
      <c r="S368" s="28"/>
      <c r="T368" s="28"/>
      <c r="U368" s="28"/>
      <c r="V368" s="28"/>
      <c r="W368" s="28"/>
      <c r="X368" s="28"/>
      <c r="Y368" s="28"/>
      <c r="Z368" s="28"/>
    </row>
    <row r="369" spans="1:26" ht="15.75" customHeight="1">
      <c r="A369" s="111"/>
      <c r="B369" s="48"/>
      <c r="C369" s="48"/>
      <c r="D369" s="35"/>
      <c r="E369" s="149"/>
      <c r="F369" s="156"/>
      <c r="G369" s="670"/>
      <c r="H369" s="88"/>
      <c r="I369" s="40"/>
      <c r="J369" s="40"/>
      <c r="K369" s="41"/>
      <c r="L369" s="42"/>
      <c r="M369" s="658"/>
      <c r="N369" s="659"/>
      <c r="O369" s="692"/>
      <c r="P369" s="29"/>
      <c r="Q369" s="74"/>
      <c r="R369" s="28"/>
      <c r="S369" s="28"/>
      <c r="T369" s="28"/>
      <c r="U369" s="28"/>
      <c r="V369" s="28"/>
      <c r="W369" s="28"/>
      <c r="X369" s="28"/>
      <c r="Y369" s="28"/>
      <c r="Z369" s="28"/>
    </row>
    <row r="370" spans="1:26" ht="15.75" customHeight="1">
      <c r="A370" s="111"/>
      <c r="B370" s="48"/>
      <c r="C370" s="48"/>
      <c r="D370" s="35"/>
      <c r="E370" s="149"/>
      <c r="F370" s="156"/>
      <c r="G370" s="670"/>
      <c r="H370" s="88"/>
      <c r="I370" s="40"/>
      <c r="J370" s="40"/>
      <c r="K370" s="41"/>
      <c r="L370" s="42"/>
      <c r="M370" s="658"/>
      <c r="N370" s="659"/>
      <c r="O370" s="692"/>
      <c r="P370" s="29"/>
      <c r="Q370" s="74"/>
      <c r="R370" s="28"/>
      <c r="S370" s="28"/>
      <c r="T370" s="28"/>
      <c r="U370" s="28"/>
      <c r="V370" s="28"/>
      <c r="W370" s="28"/>
      <c r="X370" s="28"/>
      <c r="Y370" s="28"/>
      <c r="Z370" s="28"/>
    </row>
    <row r="371" spans="1:26" ht="15.75" customHeight="1">
      <c r="A371" s="111"/>
      <c r="B371" s="48"/>
      <c r="C371" s="48"/>
      <c r="D371" s="35"/>
      <c r="E371" s="149"/>
      <c r="F371" s="156"/>
      <c r="G371" s="670"/>
      <c r="H371" s="88"/>
      <c r="I371" s="40"/>
      <c r="J371" s="40"/>
      <c r="K371" s="41"/>
      <c r="L371" s="42"/>
      <c r="M371" s="658"/>
      <c r="N371" s="659"/>
      <c r="O371" s="692"/>
      <c r="P371" s="29"/>
      <c r="Q371" s="74"/>
      <c r="R371" s="28"/>
      <c r="S371" s="28"/>
      <c r="T371" s="28"/>
      <c r="U371" s="28"/>
      <c r="V371" s="28"/>
      <c r="W371" s="28"/>
      <c r="X371" s="28"/>
      <c r="Y371" s="28"/>
      <c r="Z371" s="28"/>
    </row>
    <row r="372" spans="1:26" ht="15.75" customHeight="1">
      <c r="A372" s="111"/>
      <c r="B372" s="48"/>
      <c r="C372" s="48"/>
      <c r="D372" s="35"/>
      <c r="E372" s="149"/>
      <c r="F372" s="156"/>
      <c r="G372" s="670"/>
      <c r="H372" s="88"/>
      <c r="I372" s="40"/>
      <c r="J372" s="40"/>
      <c r="K372" s="41"/>
      <c r="L372" s="42"/>
      <c r="M372" s="658"/>
      <c r="N372" s="659"/>
      <c r="O372" s="692"/>
      <c r="P372" s="29"/>
      <c r="Q372" s="74"/>
      <c r="R372" s="28"/>
      <c r="S372" s="28"/>
      <c r="T372" s="28"/>
      <c r="U372" s="28"/>
      <c r="V372" s="28"/>
      <c r="W372" s="28"/>
      <c r="X372" s="28"/>
      <c r="Y372" s="28"/>
      <c r="Z372" s="28"/>
    </row>
    <row r="373" spans="1:26" ht="15.75" customHeight="1">
      <c r="A373" s="111"/>
      <c r="B373" s="48"/>
      <c r="C373" s="48"/>
      <c r="D373" s="35"/>
      <c r="E373" s="149"/>
      <c r="F373" s="156"/>
      <c r="G373" s="670"/>
      <c r="H373" s="88"/>
      <c r="I373" s="40"/>
      <c r="J373" s="40"/>
      <c r="K373" s="41"/>
      <c r="L373" s="42"/>
      <c r="M373" s="658"/>
      <c r="N373" s="659"/>
      <c r="O373" s="692"/>
      <c r="P373" s="29"/>
      <c r="Q373" s="74"/>
      <c r="R373" s="28"/>
      <c r="S373" s="28"/>
      <c r="T373" s="28"/>
      <c r="U373" s="28"/>
      <c r="V373" s="28"/>
      <c r="W373" s="28"/>
      <c r="X373" s="28"/>
      <c r="Y373" s="28"/>
      <c r="Z373" s="28"/>
    </row>
    <row r="374" spans="1:26" ht="15.75" customHeight="1">
      <c r="A374" s="111"/>
      <c r="B374" s="48"/>
      <c r="C374" s="48"/>
      <c r="D374" s="35"/>
      <c r="E374" s="149"/>
      <c r="F374" s="156"/>
      <c r="G374" s="670"/>
      <c r="H374" s="88"/>
      <c r="I374" s="40"/>
      <c r="J374" s="40"/>
      <c r="K374" s="41"/>
      <c r="L374" s="42"/>
      <c r="M374" s="658"/>
      <c r="N374" s="659"/>
      <c r="O374" s="692"/>
      <c r="P374" s="29"/>
      <c r="Q374" s="74"/>
      <c r="R374" s="28"/>
      <c r="S374" s="28"/>
      <c r="T374" s="28"/>
      <c r="U374" s="28"/>
      <c r="V374" s="28"/>
      <c r="W374" s="28"/>
      <c r="X374" s="28"/>
      <c r="Y374" s="28"/>
      <c r="Z374" s="28"/>
    </row>
    <row r="375" spans="1:26" ht="15.75" customHeight="1">
      <c r="A375" s="111"/>
      <c r="B375" s="48"/>
      <c r="C375" s="48"/>
      <c r="D375" s="35"/>
      <c r="E375" s="149"/>
      <c r="F375" s="156"/>
      <c r="G375" s="670"/>
      <c r="H375" s="88"/>
      <c r="I375" s="40"/>
      <c r="J375" s="40"/>
      <c r="K375" s="41"/>
      <c r="L375" s="42"/>
      <c r="M375" s="658"/>
      <c r="N375" s="659"/>
      <c r="O375" s="692"/>
      <c r="P375" s="29"/>
      <c r="Q375" s="74"/>
      <c r="R375" s="28"/>
      <c r="S375" s="28"/>
      <c r="T375" s="28"/>
      <c r="U375" s="28"/>
      <c r="V375" s="28"/>
      <c r="W375" s="28"/>
      <c r="X375" s="28"/>
      <c r="Y375" s="28"/>
      <c r="Z375" s="28"/>
    </row>
    <row r="376" spans="1:26" ht="15.75" customHeight="1">
      <c r="A376" s="111"/>
      <c r="B376" s="48"/>
      <c r="C376" s="48"/>
      <c r="D376" s="35"/>
      <c r="E376" s="149"/>
      <c r="F376" s="156"/>
      <c r="G376" s="670"/>
      <c r="H376" s="88"/>
      <c r="I376" s="40"/>
      <c r="J376" s="40"/>
      <c r="K376" s="41"/>
      <c r="L376" s="42"/>
      <c r="M376" s="658"/>
      <c r="N376" s="659"/>
      <c r="O376" s="692"/>
      <c r="P376" s="29"/>
      <c r="Q376" s="74"/>
      <c r="R376" s="28"/>
      <c r="S376" s="28"/>
      <c r="T376" s="28"/>
      <c r="U376" s="28"/>
      <c r="V376" s="28"/>
      <c r="W376" s="28"/>
      <c r="X376" s="28"/>
      <c r="Y376" s="28"/>
      <c r="Z376" s="28"/>
    </row>
    <row r="377" spans="1:26" ht="15.75" customHeight="1">
      <c r="A377" s="111"/>
      <c r="B377" s="48"/>
      <c r="C377" s="48"/>
      <c r="D377" s="35"/>
      <c r="E377" s="149"/>
      <c r="F377" s="156"/>
      <c r="G377" s="670"/>
      <c r="H377" s="88"/>
      <c r="I377" s="40"/>
      <c r="J377" s="40"/>
      <c r="K377" s="41"/>
      <c r="L377" s="42"/>
      <c r="M377" s="658"/>
      <c r="N377" s="659"/>
      <c r="O377" s="692"/>
      <c r="P377" s="29"/>
      <c r="Q377" s="74"/>
      <c r="R377" s="28"/>
      <c r="S377" s="28"/>
      <c r="T377" s="28"/>
      <c r="U377" s="28"/>
      <c r="V377" s="28"/>
      <c r="W377" s="28"/>
      <c r="X377" s="28"/>
      <c r="Y377" s="28"/>
      <c r="Z377" s="28"/>
    </row>
    <row r="378" spans="1:26" ht="15.75" customHeight="1">
      <c r="A378" s="111"/>
      <c r="B378" s="48"/>
      <c r="C378" s="48"/>
      <c r="D378" s="35"/>
      <c r="E378" s="149"/>
      <c r="F378" s="156"/>
      <c r="G378" s="670"/>
      <c r="H378" s="88"/>
      <c r="I378" s="40"/>
      <c r="J378" s="40"/>
      <c r="K378" s="41"/>
      <c r="L378" s="42"/>
      <c r="M378" s="658"/>
      <c r="N378" s="659"/>
      <c r="O378" s="692"/>
      <c r="P378" s="29"/>
      <c r="Q378" s="74"/>
      <c r="R378" s="28"/>
      <c r="S378" s="28"/>
      <c r="T378" s="28"/>
      <c r="U378" s="28"/>
      <c r="V378" s="28"/>
      <c r="W378" s="28"/>
      <c r="X378" s="28"/>
      <c r="Y378" s="28"/>
      <c r="Z378" s="28"/>
    </row>
    <row r="379" spans="1:26" ht="15.75" customHeight="1">
      <c r="A379" s="111"/>
      <c r="B379" s="48"/>
      <c r="C379" s="48"/>
      <c r="D379" s="35"/>
      <c r="E379" s="149"/>
      <c r="F379" s="156"/>
      <c r="G379" s="670"/>
      <c r="H379" s="88"/>
      <c r="I379" s="40"/>
      <c r="J379" s="40"/>
      <c r="K379" s="41"/>
      <c r="L379" s="42"/>
      <c r="M379" s="658"/>
      <c r="N379" s="659"/>
      <c r="O379" s="692"/>
      <c r="P379" s="29"/>
      <c r="Q379" s="74"/>
      <c r="R379" s="28"/>
      <c r="S379" s="28"/>
      <c r="T379" s="28"/>
      <c r="U379" s="28"/>
      <c r="V379" s="28"/>
      <c r="W379" s="28"/>
      <c r="X379" s="28"/>
      <c r="Y379" s="28"/>
      <c r="Z379" s="28"/>
    </row>
    <row r="380" spans="1:26" ht="15.75" customHeight="1">
      <c r="A380" s="111"/>
      <c r="B380" s="48"/>
      <c r="C380" s="48"/>
      <c r="D380" s="35"/>
      <c r="E380" s="149"/>
      <c r="F380" s="156"/>
      <c r="G380" s="670"/>
      <c r="H380" s="88"/>
      <c r="I380" s="40"/>
      <c r="J380" s="40"/>
      <c r="K380" s="41"/>
      <c r="L380" s="42"/>
      <c r="M380" s="658"/>
      <c r="N380" s="659"/>
      <c r="O380" s="692"/>
      <c r="P380" s="29"/>
      <c r="Q380" s="74"/>
      <c r="R380" s="28"/>
      <c r="S380" s="28"/>
      <c r="T380" s="28"/>
      <c r="U380" s="28"/>
      <c r="V380" s="28"/>
      <c r="W380" s="28"/>
      <c r="X380" s="28"/>
      <c r="Y380" s="28"/>
      <c r="Z380" s="28"/>
    </row>
    <row r="381" spans="1:26" ht="15.75" customHeight="1">
      <c r="A381" s="111"/>
      <c r="B381" s="48"/>
      <c r="C381" s="48"/>
      <c r="D381" s="35"/>
      <c r="E381" s="149"/>
      <c r="F381" s="156"/>
      <c r="G381" s="670"/>
      <c r="H381" s="88"/>
      <c r="I381" s="40"/>
      <c r="J381" s="40"/>
      <c r="K381" s="41"/>
      <c r="L381" s="42"/>
      <c r="M381" s="658"/>
      <c r="N381" s="659"/>
      <c r="O381" s="692"/>
      <c r="P381" s="29"/>
      <c r="Q381" s="74"/>
      <c r="R381" s="28"/>
      <c r="S381" s="28"/>
      <c r="T381" s="28"/>
      <c r="U381" s="28"/>
      <c r="V381" s="28"/>
      <c r="W381" s="28"/>
      <c r="X381" s="28"/>
      <c r="Y381" s="28"/>
      <c r="Z381" s="28"/>
    </row>
    <row r="382" spans="1:26" ht="15.75" customHeight="1">
      <c r="A382" s="111"/>
      <c r="B382" s="48"/>
      <c r="C382" s="48"/>
      <c r="D382" s="35"/>
      <c r="E382" s="149"/>
      <c r="F382" s="156"/>
      <c r="G382" s="670"/>
      <c r="H382" s="88"/>
      <c r="I382" s="40"/>
      <c r="J382" s="40"/>
      <c r="K382" s="41"/>
      <c r="L382" s="42"/>
      <c r="M382" s="658"/>
      <c r="N382" s="659"/>
      <c r="O382" s="692"/>
      <c r="P382" s="29"/>
      <c r="Q382" s="74"/>
      <c r="R382" s="28"/>
      <c r="S382" s="28"/>
      <c r="T382" s="28"/>
      <c r="U382" s="28"/>
      <c r="V382" s="28"/>
      <c r="W382" s="28"/>
      <c r="X382" s="28"/>
      <c r="Y382" s="28"/>
      <c r="Z382" s="28"/>
    </row>
    <row r="383" spans="1:26" ht="15.75" customHeight="1">
      <c r="A383" s="111"/>
      <c r="B383" s="48"/>
      <c r="C383" s="48"/>
      <c r="D383" s="35"/>
      <c r="E383" s="149"/>
      <c r="F383" s="156"/>
      <c r="G383" s="670"/>
      <c r="H383" s="88"/>
      <c r="I383" s="40"/>
      <c r="J383" s="40"/>
      <c r="K383" s="41"/>
      <c r="L383" s="42"/>
      <c r="M383" s="658"/>
      <c r="N383" s="659"/>
      <c r="O383" s="692"/>
      <c r="P383" s="29"/>
      <c r="Q383" s="74"/>
      <c r="R383" s="28"/>
      <c r="S383" s="28"/>
      <c r="T383" s="28"/>
      <c r="U383" s="28"/>
      <c r="V383" s="28"/>
      <c r="W383" s="28"/>
      <c r="X383" s="28"/>
      <c r="Y383" s="28"/>
      <c r="Z383" s="28"/>
    </row>
    <row r="384" spans="1:26" ht="15.75" customHeight="1">
      <c r="A384" s="111"/>
      <c r="B384" s="48"/>
      <c r="C384" s="48"/>
      <c r="D384" s="35"/>
      <c r="E384" s="149"/>
      <c r="F384" s="156"/>
      <c r="G384" s="670"/>
      <c r="H384" s="88"/>
      <c r="I384" s="40"/>
      <c r="J384" s="40"/>
      <c r="K384" s="41"/>
      <c r="L384" s="42"/>
      <c r="M384" s="658"/>
      <c r="N384" s="659"/>
      <c r="O384" s="692"/>
      <c r="P384" s="29"/>
      <c r="Q384" s="74"/>
      <c r="R384" s="28"/>
      <c r="S384" s="28"/>
      <c r="T384" s="28"/>
      <c r="U384" s="28"/>
      <c r="V384" s="28"/>
      <c r="W384" s="28"/>
      <c r="X384" s="28"/>
      <c r="Y384" s="28"/>
      <c r="Z384" s="28"/>
    </row>
    <row r="385" spans="1:26" ht="15.75" customHeight="1">
      <c r="A385" s="111"/>
      <c r="B385" s="48"/>
      <c r="C385" s="48"/>
      <c r="D385" s="35"/>
      <c r="E385" s="149"/>
      <c r="F385" s="156"/>
      <c r="G385" s="670"/>
      <c r="H385" s="88"/>
      <c r="I385" s="40"/>
      <c r="J385" s="40"/>
      <c r="K385" s="41"/>
      <c r="L385" s="42"/>
      <c r="M385" s="658"/>
      <c r="N385" s="659"/>
      <c r="O385" s="692"/>
      <c r="P385" s="29"/>
      <c r="Q385" s="74"/>
      <c r="R385" s="28"/>
      <c r="S385" s="28"/>
      <c r="T385" s="28"/>
      <c r="U385" s="28"/>
      <c r="V385" s="28"/>
      <c r="W385" s="28"/>
      <c r="X385" s="28"/>
      <c r="Y385" s="28"/>
      <c r="Z385" s="28"/>
    </row>
    <row r="386" spans="1:26" ht="15.75" customHeight="1">
      <c r="A386" s="111"/>
      <c r="B386" s="48"/>
      <c r="C386" s="48"/>
      <c r="D386" s="35"/>
      <c r="E386" s="149"/>
      <c r="F386" s="156"/>
      <c r="G386" s="670"/>
      <c r="H386" s="88"/>
      <c r="I386" s="40"/>
      <c r="J386" s="40"/>
      <c r="K386" s="41"/>
      <c r="L386" s="42"/>
      <c r="M386" s="658"/>
      <c r="N386" s="659"/>
      <c r="O386" s="692"/>
      <c r="P386" s="29"/>
      <c r="Q386" s="74"/>
      <c r="R386" s="28"/>
      <c r="S386" s="28"/>
      <c r="T386" s="28"/>
      <c r="U386" s="28"/>
      <c r="V386" s="28"/>
      <c r="W386" s="28"/>
      <c r="X386" s="28"/>
      <c r="Y386" s="28"/>
      <c r="Z386" s="28"/>
    </row>
    <row r="387" spans="1:26" ht="15.75" customHeight="1">
      <c r="A387" s="111"/>
      <c r="B387" s="48"/>
      <c r="C387" s="48"/>
      <c r="D387" s="35"/>
      <c r="E387" s="149"/>
      <c r="F387" s="156"/>
      <c r="G387" s="670"/>
      <c r="H387" s="88"/>
      <c r="I387" s="40"/>
      <c r="J387" s="40"/>
      <c r="K387" s="41"/>
      <c r="L387" s="42"/>
      <c r="M387" s="658"/>
      <c r="N387" s="659"/>
      <c r="O387" s="692"/>
      <c r="P387" s="29"/>
      <c r="Q387" s="74"/>
      <c r="R387" s="28"/>
      <c r="S387" s="28"/>
      <c r="T387" s="28"/>
      <c r="U387" s="28"/>
      <c r="V387" s="28"/>
      <c r="W387" s="28"/>
      <c r="X387" s="28"/>
      <c r="Y387" s="28"/>
      <c r="Z387" s="28"/>
    </row>
    <row r="388" spans="1:26" ht="15.75" customHeight="1">
      <c r="A388" s="111"/>
      <c r="B388" s="48"/>
      <c r="C388" s="48"/>
      <c r="D388" s="35"/>
      <c r="E388" s="149"/>
      <c r="F388" s="156"/>
      <c r="G388" s="670"/>
      <c r="H388" s="88"/>
      <c r="I388" s="40"/>
      <c r="J388" s="40"/>
      <c r="K388" s="41"/>
      <c r="L388" s="42"/>
      <c r="M388" s="658"/>
      <c r="N388" s="659"/>
      <c r="O388" s="692"/>
      <c r="P388" s="29"/>
      <c r="Q388" s="74"/>
      <c r="R388" s="28"/>
      <c r="S388" s="28"/>
      <c r="T388" s="28"/>
      <c r="U388" s="28"/>
      <c r="V388" s="28"/>
      <c r="W388" s="28"/>
      <c r="X388" s="28"/>
      <c r="Y388" s="28"/>
      <c r="Z388" s="28"/>
    </row>
    <row r="389" spans="1:26" ht="15.75" customHeight="1">
      <c r="A389" s="111"/>
      <c r="B389" s="48"/>
      <c r="C389" s="48"/>
      <c r="D389" s="35"/>
      <c r="E389" s="149"/>
      <c r="F389" s="156"/>
      <c r="G389" s="670"/>
      <c r="H389" s="88"/>
      <c r="I389" s="40"/>
      <c r="J389" s="40"/>
      <c r="K389" s="41"/>
      <c r="L389" s="42"/>
      <c r="M389" s="658"/>
      <c r="N389" s="659"/>
      <c r="O389" s="692"/>
      <c r="P389" s="29"/>
      <c r="Q389" s="74"/>
      <c r="R389" s="28"/>
      <c r="S389" s="28"/>
      <c r="T389" s="28"/>
      <c r="U389" s="28"/>
      <c r="V389" s="28"/>
      <c r="W389" s="28"/>
      <c r="X389" s="28"/>
      <c r="Y389" s="28"/>
      <c r="Z389" s="28"/>
    </row>
    <row r="390" spans="1:26" ht="15.75" customHeight="1">
      <c r="A390" s="111"/>
      <c r="B390" s="48"/>
      <c r="C390" s="48"/>
      <c r="D390" s="35"/>
      <c r="E390" s="149"/>
      <c r="F390" s="156"/>
      <c r="G390" s="670"/>
      <c r="H390" s="88"/>
      <c r="I390" s="40"/>
      <c r="J390" s="40"/>
      <c r="K390" s="41"/>
      <c r="L390" s="42"/>
      <c r="M390" s="658"/>
      <c r="N390" s="659"/>
      <c r="O390" s="692"/>
      <c r="P390" s="29"/>
      <c r="Q390" s="74"/>
      <c r="R390" s="28"/>
      <c r="S390" s="28"/>
      <c r="T390" s="28"/>
      <c r="U390" s="28"/>
      <c r="V390" s="28"/>
      <c r="W390" s="28"/>
      <c r="X390" s="28"/>
      <c r="Y390" s="28"/>
      <c r="Z390" s="28"/>
    </row>
    <row r="391" spans="1:26" ht="15.75" customHeight="1">
      <c r="A391" s="111"/>
      <c r="B391" s="48"/>
      <c r="C391" s="48"/>
      <c r="D391" s="35"/>
      <c r="E391" s="149"/>
      <c r="F391" s="156"/>
      <c r="G391" s="670"/>
      <c r="H391" s="88"/>
      <c r="I391" s="40"/>
      <c r="J391" s="40"/>
      <c r="K391" s="41"/>
      <c r="L391" s="42"/>
      <c r="M391" s="658"/>
      <c r="N391" s="659"/>
      <c r="O391" s="692"/>
      <c r="P391" s="29"/>
      <c r="Q391" s="74"/>
      <c r="R391" s="28"/>
      <c r="S391" s="28"/>
      <c r="T391" s="28"/>
      <c r="U391" s="28"/>
      <c r="V391" s="28"/>
      <c r="W391" s="28"/>
      <c r="X391" s="28"/>
      <c r="Y391" s="28"/>
      <c r="Z391" s="28"/>
    </row>
    <row r="392" spans="1:26" ht="15.75" customHeight="1">
      <c r="A392" s="111"/>
      <c r="B392" s="48"/>
      <c r="C392" s="48"/>
      <c r="D392" s="35"/>
      <c r="E392" s="149"/>
      <c r="F392" s="156"/>
      <c r="G392" s="670"/>
      <c r="H392" s="88"/>
      <c r="I392" s="40"/>
      <c r="J392" s="40"/>
      <c r="K392" s="41"/>
      <c r="L392" s="42"/>
      <c r="M392" s="658"/>
      <c r="N392" s="659"/>
      <c r="O392" s="692"/>
      <c r="P392" s="29"/>
      <c r="Q392" s="74"/>
      <c r="R392" s="28"/>
      <c r="S392" s="28"/>
      <c r="T392" s="28"/>
      <c r="U392" s="28"/>
      <c r="V392" s="28"/>
      <c r="W392" s="28"/>
      <c r="X392" s="28"/>
      <c r="Y392" s="28"/>
      <c r="Z392" s="28"/>
    </row>
    <row r="393" spans="1:26" ht="15.75" customHeight="1">
      <c r="A393" s="111"/>
      <c r="B393" s="48"/>
      <c r="C393" s="48"/>
      <c r="D393" s="35"/>
      <c r="E393" s="149"/>
      <c r="F393" s="156"/>
      <c r="G393" s="670"/>
      <c r="H393" s="88"/>
      <c r="I393" s="40"/>
      <c r="J393" s="40"/>
      <c r="K393" s="41"/>
      <c r="L393" s="42"/>
      <c r="M393" s="658"/>
      <c r="N393" s="659"/>
      <c r="O393" s="692"/>
      <c r="P393" s="29"/>
      <c r="Q393" s="74"/>
      <c r="R393" s="28"/>
      <c r="S393" s="28"/>
      <c r="T393" s="28"/>
      <c r="U393" s="28"/>
      <c r="V393" s="28"/>
      <c r="W393" s="28"/>
      <c r="X393" s="28"/>
      <c r="Y393" s="28"/>
      <c r="Z393" s="28"/>
    </row>
    <row r="394" spans="1:26" ht="15.75" customHeight="1">
      <c r="A394" s="111"/>
      <c r="B394" s="48"/>
      <c r="C394" s="48"/>
      <c r="D394" s="35"/>
      <c r="E394" s="149"/>
      <c r="F394" s="156"/>
      <c r="G394" s="670"/>
      <c r="H394" s="88"/>
      <c r="I394" s="40"/>
      <c r="J394" s="40"/>
      <c r="K394" s="41"/>
      <c r="L394" s="42"/>
      <c r="M394" s="658"/>
      <c r="N394" s="659"/>
      <c r="O394" s="692"/>
      <c r="P394" s="29"/>
      <c r="Q394" s="74"/>
      <c r="R394" s="28"/>
      <c r="S394" s="28"/>
      <c r="T394" s="28"/>
      <c r="U394" s="28"/>
      <c r="V394" s="28"/>
      <c r="W394" s="28"/>
      <c r="X394" s="28"/>
      <c r="Y394" s="28"/>
      <c r="Z394" s="28"/>
    </row>
    <row r="395" spans="1:26" ht="15.75" customHeight="1">
      <c r="A395" s="111"/>
      <c r="B395" s="48"/>
      <c r="C395" s="48"/>
      <c r="D395" s="35"/>
      <c r="E395" s="149"/>
      <c r="F395" s="156"/>
      <c r="G395" s="670"/>
      <c r="H395" s="88"/>
      <c r="I395" s="40"/>
      <c r="J395" s="40"/>
      <c r="K395" s="41"/>
      <c r="L395" s="42"/>
      <c r="M395" s="658"/>
      <c r="N395" s="659"/>
      <c r="O395" s="692"/>
      <c r="P395" s="29"/>
      <c r="Q395" s="74"/>
      <c r="R395" s="28"/>
      <c r="S395" s="28"/>
      <c r="T395" s="28"/>
      <c r="U395" s="28"/>
      <c r="V395" s="28"/>
      <c r="W395" s="28"/>
      <c r="X395" s="28"/>
      <c r="Y395" s="28"/>
      <c r="Z395" s="28"/>
    </row>
    <row r="396" spans="1:26" ht="15.75" customHeight="1">
      <c r="A396" s="111"/>
      <c r="B396" s="48"/>
      <c r="C396" s="48"/>
      <c r="D396" s="35"/>
      <c r="E396" s="149"/>
      <c r="F396" s="156"/>
      <c r="G396" s="670"/>
      <c r="H396" s="88"/>
      <c r="I396" s="40"/>
      <c r="J396" s="40"/>
      <c r="K396" s="41"/>
      <c r="L396" s="42"/>
      <c r="M396" s="658"/>
      <c r="N396" s="659"/>
      <c r="O396" s="692"/>
      <c r="P396" s="29"/>
      <c r="Q396" s="74"/>
      <c r="R396" s="28"/>
      <c r="S396" s="28"/>
      <c r="T396" s="28"/>
      <c r="U396" s="28"/>
      <c r="V396" s="28"/>
      <c r="W396" s="28"/>
      <c r="X396" s="28"/>
      <c r="Y396" s="28"/>
      <c r="Z396" s="28"/>
    </row>
    <row r="397" spans="1:26" ht="15.75" customHeight="1">
      <c r="A397" s="111"/>
      <c r="B397" s="48"/>
      <c r="C397" s="48"/>
      <c r="D397" s="35"/>
      <c r="E397" s="149"/>
      <c r="F397" s="156"/>
      <c r="G397" s="670"/>
      <c r="H397" s="88"/>
      <c r="I397" s="40"/>
      <c r="J397" s="40"/>
      <c r="K397" s="41"/>
      <c r="L397" s="42"/>
      <c r="M397" s="658"/>
      <c r="N397" s="659"/>
      <c r="O397" s="692"/>
      <c r="P397" s="29"/>
      <c r="Q397" s="74"/>
      <c r="R397" s="28"/>
      <c r="S397" s="28"/>
      <c r="T397" s="28"/>
      <c r="U397" s="28"/>
      <c r="V397" s="28"/>
      <c r="W397" s="28"/>
      <c r="X397" s="28"/>
      <c r="Y397" s="28"/>
      <c r="Z397" s="28"/>
    </row>
    <row r="398" spans="1:26" ht="15.75" customHeight="1">
      <c r="A398" s="111"/>
      <c r="B398" s="48"/>
      <c r="C398" s="48"/>
      <c r="D398" s="35"/>
      <c r="E398" s="149"/>
      <c r="F398" s="156"/>
      <c r="G398" s="670"/>
      <c r="H398" s="88"/>
      <c r="I398" s="40"/>
      <c r="J398" s="40"/>
      <c r="K398" s="41"/>
      <c r="L398" s="42"/>
      <c r="M398" s="658"/>
      <c r="N398" s="659"/>
      <c r="O398" s="692"/>
      <c r="P398" s="29"/>
      <c r="Q398" s="74"/>
      <c r="R398" s="28"/>
      <c r="S398" s="28"/>
      <c r="T398" s="28"/>
      <c r="U398" s="28"/>
      <c r="V398" s="28"/>
      <c r="W398" s="28"/>
      <c r="X398" s="28"/>
      <c r="Y398" s="28"/>
      <c r="Z398" s="28"/>
    </row>
    <row r="399" spans="1:26" ht="15.75" customHeight="1">
      <c r="A399" s="111"/>
      <c r="B399" s="48"/>
      <c r="C399" s="48"/>
      <c r="D399" s="35"/>
      <c r="E399" s="149"/>
      <c r="F399" s="156"/>
      <c r="G399" s="670"/>
      <c r="H399" s="88"/>
      <c r="I399" s="40"/>
      <c r="J399" s="40"/>
      <c r="K399" s="41"/>
      <c r="L399" s="42"/>
      <c r="M399" s="658"/>
      <c r="N399" s="659"/>
      <c r="O399" s="692"/>
      <c r="P399" s="29"/>
      <c r="Q399" s="74"/>
      <c r="R399" s="28"/>
      <c r="S399" s="28"/>
      <c r="T399" s="28"/>
      <c r="U399" s="28"/>
      <c r="V399" s="28"/>
      <c r="W399" s="28"/>
      <c r="X399" s="28"/>
      <c r="Y399" s="28"/>
      <c r="Z399" s="28"/>
    </row>
    <row r="400" spans="1:26" ht="15.75" customHeight="1">
      <c r="A400" s="111"/>
      <c r="B400" s="48"/>
      <c r="C400" s="48"/>
      <c r="D400" s="35"/>
      <c r="E400" s="149"/>
      <c r="F400" s="156"/>
      <c r="G400" s="670"/>
      <c r="H400" s="88"/>
      <c r="I400" s="40"/>
      <c r="J400" s="40"/>
      <c r="K400" s="41"/>
      <c r="L400" s="42"/>
      <c r="M400" s="658"/>
      <c r="N400" s="659"/>
      <c r="O400" s="692"/>
      <c r="P400" s="29"/>
      <c r="Q400" s="74"/>
      <c r="R400" s="28"/>
      <c r="S400" s="28"/>
      <c r="T400" s="28"/>
      <c r="U400" s="28"/>
      <c r="V400" s="28"/>
      <c r="W400" s="28"/>
      <c r="X400" s="28"/>
      <c r="Y400" s="28"/>
      <c r="Z400" s="28"/>
    </row>
    <row r="401" spans="1:26" ht="15.75" customHeight="1">
      <c r="A401" s="111"/>
      <c r="B401" s="48"/>
      <c r="C401" s="48"/>
      <c r="D401" s="35"/>
      <c r="E401" s="149"/>
      <c r="F401" s="156"/>
      <c r="G401" s="670"/>
      <c r="H401" s="88"/>
      <c r="I401" s="40"/>
      <c r="J401" s="40"/>
      <c r="K401" s="41"/>
      <c r="L401" s="42"/>
      <c r="M401" s="658"/>
      <c r="N401" s="659"/>
      <c r="O401" s="692"/>
      <c r="P401" s="29"/>
      <c r="Q401" s="74"/>
      <c r="R401" s="28"/>
      <c r="S401" s="28"/>
      <c r="T401" s="28"/>
      <c r="U401" s="28"/>
      <c r="V401" s="28"/>
      <c r="W401" s="28"/>
      <c r="X401" s="28"/>
      <c r="Y401" s="28"/>
      <c r="Z401" s="28"/>
    </row>
    <row r="402" spans="1:26" ht="15.75" customHeight="1">
      <c r="A402" s="111"/>
      <c r="B402" s="48"/>
      <c r="C402" s="48"/>
      <c r="D402" s="35"/>
      <c r="E402" s="149"/>
      <c r="F402" s="156"/>
      <c r="G402" s="670"/>
      <c r="H402" s="88"/>
      <c r="I402" s="40"/>
      <c r="J402" s="40"/>
      <c r="K402" s="41"/>
      <c r="L402" s="42"/>
      <c r="M402" s="658"/>
      <c r="N402" s="659"/>
      <c r="O402" s="692"/>
      <c r="P402" s="29"/>
      <c r="Q402" s="74"/>
      <c r="R402" s="28"/>
      <c r="S402" s="28"/>
      <c r="T402" s="28"/>
      <c r="U402" s="28"/>
      <c r="V402" s="28"/>
      <c r="W402" s="28"/>
      <c r="X402" s="28"/>
      <c r="Y402" s="28"/>
      <c r="Z402" s="28"/>
    </row>
    <row r="403" spans="1:26" ht="15.75" customHeight="1">
      <c r="A403" s="111"/>
      <c r="B403" s="48"/>
      <c r="C403" s="48"/>
      <c r="D403" s="35"/>
      <c r="E403" s="149"/>
      <c r="F403" s="156"/>
      <c r="G403" s="670"/>
      <c r="H403" s="88"/>
      <c r="I403" s="40"/>
      <c r="J403" s="40"/>
      <c r="K403" s="41"/>
      <c r="L403" s="42"/>
      <c r="M403" s="658"/>
      <c r="N403" s="659"/>
      <c r="O403" s="692"/>
      <c r="P403" s="29"/>
      <c r="Q403" s="74"/>
      <c r="R403" s="28"/>
      <c r="S403" s="28"/>
      <c r="T403" s="28"/>
      <c r="U403" s="28"/>
      <c r="V403" s="28"/>
      <c r="W403" s="28"/>
      <c r="X403" s="28"/>
      <c r="Y403" s="28"/>
      <c r="Z403" s="28"/>
    </row>
    <row r="404" spans="1:26" ht="15.75" customHeight="1">
      <c r="A404" s="111"/>
      <c r="B404" s="48"/>
      <c r="C404" s="48"/>
      <c r="D404" s="35"/>
      <c r="E404" s="149"/>
      <c r="F404" s="156"/>
      <c r="G404" s="670"/>
      <c r="H404" s="88"/>
      <c r="I404" s="40"/>
      <c r="J404" s="40"/>
      <c r="K404" s="41"/>
      <c r="L404" s="42"/>
      <c r="M404" s="658"/>
      <c r="N404" s="659"/>
      <c r="O404" s="692"/>
      <c r="P404" s="29"/>
      <c r="Q404" s="74"/>
      <c r="R404" s="28"/>
      <c r="S404" s="28"/>
      <c r="T404" s="28"/>
      <c r="U404" s="28"/>
      <c r="V404" s="28"/>
      <c r="W404" s="28"/>
      <c r="X404" s="28"/>
      <c r="Y404" s="28"/>
      <c r="Z404" s="28"/>
    </row>
    <row r="405" spans="1:26" ht="15.75" customHeight="1">
      <c r="A405" s="111"/>
      <c r="B405" s="48"/>
      <c r="C405" s="48"/>
      <c r="D405" s="35"/>
      <c r="E405" s="149"/>
      <c r="F405" s="156"/>
      <c r="G405" s="670"/>
      <c r="H405" s="88"/>
      <c r="I405" s="40"/>
      <c r="J405" s="40"/>
      <c r="K405" s="41"/>
      <c r="L405" s="42"/>
      <c r="M405" s="658"/>
      <c r="N405" s="659"/>
      <c r="O405" s="692"/>
      <c r="P405" s="29"/>
      <c r="Q405" s="74"/>
      <c r="R405" s="28"/>
      <c r="S405" s="28"/>
      <c r="T405" s="28"/>
      <c r="U405" s="28"/>
      <c r="V405" s="28"/>
      <c r="W405" s="28"/>
      <c r="X405" s="28"/>
      <c r="Y405" s="28"/>
      <c r="Z405" s="28"/>
    </row>
    <row r="406" spans="1:26" ht="15.75" customHeight="1">
      <c r="A406" s="111"/>
      <c r="B406" s="48"/>
      <c r="C406" s="48"/>
      <c r="D406" s="35"/>
      <c r="E406" s="149"/>
      <c r="F406" s="156"/>
      <c r="G406" s="670"/>
      <c r="H406" s="88"/>
      <c r="I406" s="40"/>
      <c r="J406" s="40"/>
      <c r="K406" s="41"/>
      <c r="L406" s="42"/>
      <c r="M406" s="658"/>
      <c r="N406" s="659"/>
      <c r="O406" s="692"/>
      <c r="P406" s="29"/>
      <c r="Q406" s="74"/>
      <c r="R406" s="28"/>
      <c r="S406" s="28"/>
      <c r="T406" s="28"/>
      <c r="U406" s="28"/>
      <c r="V406" s="28"/>
      <c r="W406" s="28"/>
      <c r="X406" s="28"/>
      <c r="Y406" s="28"/>
      <c r="Z406" s="28"/>
    </row>
    <row r="407" spans="1:26" ht="15.75" customHeight="1">
      <c r="A407" s="111"/>
      <c r="B407" s="48"/>
      <c r="C407" s="48"/>
      <c r="D407" s="35"/>
      <c r="E407" s="149"/>
      <c r="F407" s="156"/>
      <c r="G407" s="670"/>
      <c r="H407" s="88"/>
      <c r="I407" s="40"/>
      <c r="J407" s="40"/>
      <c r="K407" s="41"/>
      <c r="L407" s="42"/>
      <c r="M407" s="658"/>
      <c r="N407" s="659"/>
      <c r="O407" s="692"/>
      <c r="P407" s="29"/>
      <c r="Q407" s="74"/>
      <c r="R407" s="28"/>
      <c r="S407" s="28"/>
      <c r="T407" s="28"/>
      <c r="U407" s="28"/>
      <c r="V407" s="28"/>
      <c r="W407" s="28"/>
      <c r="X407" s="28"/>
      <c r="Y407" s="28"/>
      <c r="Z407" s="28"/>
    </row>
    <row r="408" spans="1:26" ht="15.75" customHeight="1">
      <c r="A408" s="111"/>
      <c r="B408" s="48"/>
      <c r="C408" s="48"/>
      <c r="D408" s="35"/>
      <c r="E408" s="149"/>
      <c r="F408" s="156"/>
      <c r="G408" s="670"/>
      <c r="H408" s="88"/>
      <c r="I408" s="40"/>
      <c r="J408" s="40"/>
      <c r="K408" s="41"/>
      <c r="L408" s="42"/>
      <c r="M408" s="658"/>
      <c r="N408" s="659"/>
      <c r="O408" s="692"/>
      <c r="P408" s="29"/>
      <c r="Q408" s="74"/>
      <c r="R408" s="28"/>
      <c r="S408" s="28"/>
      <c r="T408" s="28"/>
      <c r="U408" s="28"/>
      <c r="V408" s="28"/>
      <c r="W408" s="28"/>
      <c r="X408" s="28"/>
      <c r="Y408" s="28"/>
      <c r="Z408" s="28"/>
    </row>
    <row r="409" spans="1:26" ht="15.75" customHeight="1">
      <c r="A409" s="111"/>
      <c r="B409" s="48"/>
      <c r="C409" s="48"/>
      <c r="D409" s="35"/>
      <c r="E409" s="149"/>
      <c r="F409" s="156"/>
      <c r="G409" s="670"/>
      <c r="H409" s="88"/>
      <c r="I409" s="40"/>
      <c r="J409" s="40"/>
      <c r="K409" s="41"/>
      <c r="L409" s="42"/>
      <c r="M409" s="658"/>
      <c r="N409" s="659"/>
      <c r="O409" s="692"/>
      <c r="P409" s="29"/>
      <c r="Q409" s="74"/>
      <c r="R409" s="28"/>
      <c r="S409" s="28"/>
      <c r="T409" s="28"/>
      <c r="U409" s="28"/>
      <c r="V409" s="28"/>
      <c r="W409" s="28"/>
      <c r="X409" s="28"/>
      <c r="Y409" s="28"/>
      <c r="Z409" s="28"/>
    </row>
    <row r="410" spans="1:26" ht="15.75" customHeight="1">
      <c r="A410" s="111"/>
      <c r="B410" s="48"/>
      <c r="C410" s="48"/>
      <c r="D410" s="35"/>
      <c r="E410" s="149"/>
      <c r="F410" s="156"/>
      <c r="G410" s="670"/>
      <c r="H410" s="88"/>
      <c r="I410" s="40"/>
      <c r="J410" s="40"/>
      <c r="K410" s="41"/>
      <c r="L410" s="42"/>
      <c r="M410" s="658"/>
      <c r="N410" s="659"/>
      <c r="O410" s="692"/>
      <c r="P410" s="29"/>
      <c r="Q410" s="74"/>
      <c r="R410" s="28"/>
      <c r="S410" s="28"/>
      <c r="T410" s="28"/>
      <c r="U410" s="28"/>
      <c r="V410" s="28"/>
      <c r="W410" s="28"/>
      <c r="X410" s="28"/>
      <c r="Y410" s="28"/>
      <c r="Z410" s="28"/>
    </row>
    <row r="411" spans="1:26" ht="15.75" customHeight="1">
      <c r="A411" s="111"/>
      <c r="B411" s="48"/>
      <c r="C411" s="48"/>
      <c r="D411" s="35"/>
      <c r="E411" s="149"/>
      <c r="F411" s="156"/>
      <c r="G411" s="670"/>
      <c r="H411" s="88"/>
      <c r="I411" s="40"/>
      <c r="J411" s="40"/>
      <c r="K411" s="41"/>
      <c r="L411" s="42"/>
      <c r="M411" s="658"/>
      <c r="N411" s="659"/>
      <c r="O411" s="692"/>
      <c r="P411" s="29"/>
      <c r="Q411" s="74"/>
      <c r="R411" s="28"/>
      <c r="S411" s="28"/>
      <c r="T411" s="28"/>
      <c r="U411" s="28"/>
      <c r="V411" s="28"/>
      <c r="W411" s="28"/>
      <c r="X411" s="28"/>
      <c r="Y411" s="28"/>
      <c r="Z411" s="28"/>
    </row>
    <row r="412" spans="1:26" ht="15.75" customHeight="1">
      <c r="A412" s="111"/>
      <c r="B412" s="48"/>
      <c r="C412" s="48"/>
      <c r="D412" s="35"/>
      <c r="E412" s="149"/>
      <c r="F412" s="156"/>
      <c r="G412" s="670"/>
      <c r="H412" s="88"/>
      <c r="I412" s="40"/>
      <c r="J412" s="40"/>
      <c r="K412" s="41"/>
      <c r="L412" s="42"/>
      <c r="M412" s="658"/>
      <c r="N412" s="659"/>
      <c r="O412" s="692"/>
      <c r="P412" s="29"/>
      <c r="Q412" s="74"/>
      <c r="R412" s="28"/>
      <c r="S412" s="28"/>
      <c r="T412" s="28"/>
      <c r="U412" s="28"/>
      <c r="V412" s="28"/>
      <c r="W412" s="28"/>
      <c r="X412" s="28"/>
      <c r="Y412" s="28"/>
      <c r="Z412" s="28"/>
    </row>
    <row r="413" spans="1:26" ht="15.75" customHeight="1">
      <c r="A413" s="111"/>
      <c r="B413" s="48"/>
      <c r="C413" s="48"/>
      <c r="D413" s="35"/>
      <c r="E413" s="149"/>
      <c r="F413" s="156"/>
      <c r="G413" s="670"/>
      <c r="H413" s="88"/>
      <c r="I413" s="40"/>
      <c r="J413" s="40"/>
      <c r="K413" s="41"/>
      <c r="L413" s="42"/>
      <c r="M413" s="658"/>
      <c r="N413" s="659"/>
      <c r="O413" s="692"/>
      <c r="P413" s="29"/>
      <c r="Q413" s="74"/>
      <c r="R413" s="28"/>
      <c r="S413" s="28"/>
      <c r="T413" s="28"/>
      <c r="U413" s="28"/>
      <c r="V413" s="28"/>
      <c r="W413" s="28"/>
      <c r="X413" s="28"/>
      <c r="Y413" s="28"/>
      <c r="Z413" s="28"/>
    </row>
    <row r="414" spans="1:26" ht="15.75" customHeight="1">
      <c r="A414" s="111"/>
      <c r="B414" s="48"/>
      <c r="C414" s="48"/>
      <c r="D414" s="35"/>
      <c r="E414" s="149"/>
      <c r="F414" s="156"/>
      <c r="G414" s="670"/>
      <c r="H414" s="88"/>
      <c r="I414" s="40"/>
      <c r="J414" s="40"/>
      <c r="K414" s="41"/>
      <c r="L414" s="42"/>
      <c r="M414" s="658"/>
      <c r="N414" s="659"/>
      <c r="O414" s="692"/>
      <c r="P414" s="29"/>
      <c r="Q414" s="74"/>
      <c r="R414" s="28"/>
      <c r="S414" s="28"/>
      <c r="T414" s="28"/>
      <c r="U414" s="28"/>
      <c r="V414" s="28"/>
      <c r="W414" s="28"/>
      <c r="X414" s="28"/>
      <c r="Y414" s="28"/>
      <c r="Z414" s="28"/>
    </row>
    <row r="415" spans="1:26" ht="15.75" customHeight="1">
      <c r="A415" s="111"/>
      <c r="B415" s="48"/>
      <c r="C415" s="48"/>
      <c r="D415" s="35"/>
      <c r="E415" s="149"/>
      <c r="F415" s="156"/>
      <c r="G415" s="670"/>
      <c r="H415" s="88"/>
      <c r="I415" s="40"/>
      <c r="J415" s="40"/>
      <c r="K415" s="41"/>
      <c r="L415" s="42"/>
      <c r="M415" s="658"/>
      <c r="N415" s="659"/>
      <c r="O415" s="692"/>
      <c r="P415" s="29"/>
      <c r="Q415" s="74"/>
      <c r="R415" s="28"/>
      <c r="S415" s="28"/>
      <c r="T415" s="28"/>
      <c r="U415" s="28"/>
      <c r="V415" s="28"/>
      <c r="W415" s="28"/>
      <c r="X415" s="28"/>
      <c r="Y415" s="28"/>
      <c r="Z415" s="28"/>
    </row>
    <row r="416" spans="1:26" ht="15.75" customHeight="1">
      <c r="A416" s="111"/>
      <c r="B416" s="48"/>
      <c r="C416" s="48"/>
      <c r="D416" s="35"/>
      <c r="E416" s="149"/>
      <c r="F416" s="156"/>
      <c r="G416" s="670"/>
      <c r="H416" s="88"/>
      <c r="I416" s="40"/>
      <c r="J416" s="40"/>
      <c r="K416" s="41"/>
      <c r="L416" s="42"/>
      <c r="M416" s="658"/>
      <c r="N416" s="659"/>
      <c r="O416" s="692"/>
      <c r="P416" s="29"/>
      <c r="Q416" s="74"/>
      <c r="R416" s="28"/>
      <c r="S416" s="28"/>
      <c r="T416" s="28"/>
      <c r="U416" s="28"/>
      <c r="V416" s="28"/>
      <c r="W416" s="28"/>
      <c r="X416" s="28"/>
      <c r="Y416" s="28"/>
      <c r="Z416" s="28"/>
    </row>
    <row r="417" spans="1:26" ht="15.75" customHeight="1">
      <c r="A417" s="111"/>
      <c r="B417" s="48"/>
      <c r="C417" s="48"/>
      <c r="D417" s="35"/>
      <c r="E417" s="149"/>
      <c r="F417" s="156"/>
      <c r="G417" s="670"/>
      <c r="H417" s="88"/>
      <c r="I417" s="40"/>
      <c r="J417" s="40"/>
      <c r="K417" s="41"/>
      <c r="L417" s="42"/>
      <c r="M417" s="658"/>
      <c r="N417" s="659"/>
      <c r="O417" s="692"/>
      <c r="P417" s="29"/>
      <c r="Q417" s="74"/>
      <c r="R417" s="28"/>
      <c r="S417" s="28"/>
      <c r="T417" s="28"/>
      <c r="U417" s="28"/>
      <c r="V417" s="28"/>
      <c r="W417" s="28"/>
      <c r="X417" s="28"/>
      <c r="Y417" s="28"/>
      <c r="Z417" s="28"/>
    </row>
    <row r="418" spans="1:26" ht="15.75" customHeight="1">
      <c r="A418" s="111"/>
      <c r="B418" s="48"/>
      <c r="C418" s="48"/>
      <c r="D418" s="35"/>
      <c r="E418" s="149"/>
      <c r="F418" s="156"/>
      <c r="G418" s="670"/>
      <c r="H418" s="88"/>
      <c r="I418" s="40"/>
      <c r="J418" s="40"/>
      <c r="K418" s="41"/>
      <c r="L418" s="42"/>
      <c r="M418" s="658"/>
      <c r="N418" s="659"/>
      <c r="O418" s="692"/>
      <c r="P418" s="29"/>
      <c r="Q418" s="74"/>
      <c r="R418" s="28"/>
      <c r="S418" s="28"/>
      <c r="T418" s="28"/>
      <c r="U418" s="28"/>
      <c r="V418" s="28"/>
      <c r="W418" s="28"/>
      <c r="X418" s="28"/>
      <c r="Y418" s="28"/>
      <c r="Z418" s="28"/>
    </row>
    <row r="419" spans="1:26" ht="15.75" customHeight="1">
      <c r="A419" s="111"/>
      <c r="B419" s="48"/>
      <c r="C419" s="48"/>
      <c r="D419" s="35"/>
      <c r="E419" s="149"/>
      <c r="F419" s="156"/>
      <c r="G419" s="670"/>
      <c r="H419" s="88"/>
      <c r="I419" s="40"/>
      <c r="J419" s="40"/>
      <c r="K419" s="41"/>
      <c r="L419" s="42"/>
      <c r="M419" s="658"/>
      <c r="N419" s="659"/>
      <c r="O419" s="692"/>
      <c r="P419" s="29"/>
      <c r="Q419" s="74"/>
      <c r="R419" s="28"/>
      <c r="S419" s="28"/>
      <c r="T419" s="28"/>
      <c r="U419" s="28"/>
      <c r="V419" s="28"/>
      <c r="W419" s="28"/>
      <c r="X419" s="28"/>
      <c r="Y419" s="28"/>
      <c r="Z419" s="28"/>
    </row>
    <row r="420" spans="1:26" ht="15.75" customHeight="1">
      <c r="A420" s="111"/>
      <c r="B420" s="48"/>
      <c r="C420" s="48"/>
      <c r="D420" s="35"/>
      <c r="E420" s="149"/>
      <c r="F420" s="156"/>
      <c r="G420" s="670"/>
      <c r="H420" s="88"/>
      <c r="I420" s="40"/>
      <c r="J420" s="40"/>
      <c r="K420" s="41"/>
      <c r="L420" s="42"/>
      <c r="M420" s="658"/>
      <c r="N420" s="659"/>
      <c r="O420" s="692"/>
      <c r="P420" s="29"/>
      <c r="Q420" s="74"/>
      <c r="R420" s="28"/>
      <c r="S420" s="28"/>
      <c r="T420" s="28"/>
      <c r="U420" s="28"/>
      <c r="V420" s="28"/>
      <c r="W420" s="28"/>
      <c r="X420" s="28"/>
      <c r="Y420" s="28"/>
      <c r="Z420" s="28"/>
    </row>
    <row r="421" spans="1:26" ht="15.75" customHeight="1">
      <c r="A421" s="111"/>
      <c r="B421" s="48"/>
      <c r="C421" s="48"/>
      <c r="D421" s="35"/>
      <c r="E421" s="149"/>
      <c r="F421" s="156"/>
      <c r="G421" s="670"/>
      <c r="H421" s="88"/>
      <c r="I421" s="40"/>
      <c r="J421" s="40"/>
      <c r="K421" s="41"/>
      <c r="L421" s="42"/>
      <c r="M421" s="658"/>
      <c r="N421" s="659"/>
      <c r="O421" s="692"/>
      <c r="P421" s="29"/>
      <c r="Q421" s="74"/>
      <c r="R421" s="28"/>
      <c r="S421" s="28"/>
      <c r="T421" s="28"/>
      <c r="U421" s="28"/>
      <c r="V421" s="28"/>
      <c r="W421" s="28"/>
      <c r="X421" s="28"/>
      <c r="Y421" s="28"/>
      <c r="Z421" s="28"/>
    </row>
    <row r="422" spans="1:26" ht="15.75" customHeight="1">
      <c r="A422" s="111"/>
      <c r="B422" s="48"/>
      <c r="C422" s="48"/>
      <c r="D422" s="35"/>
      <c r="E422" s="149"/>
      <c r="F422" s="156"/>
      <c r="G422" s="670"/>
      <c r="H422" s="88"/>
      <c r="I422" s="40"/>
      <c r="J422" s="40"/>
      <c r="K422" s="41"/>
      <c r="L422" s="42"/>
      <c r="M422" s="658"/>
      <c r="N422" s="659"/>
      <c r="O422" s="692"/>
      <c r="P422" s="29"/>
      <c r="Q422" s="74"/>
      <c r="R422" s="28"/>
      <c r="S422" s="28"/>
      <c r="T422" s="28"/>
      <c r="U422" s="28"/>
      <c r="V422" s="28"/>
      <c r="W422" s="28"/>
      <c r="X422" s="28"/>
      <c r="Y422" s="28"/>
      <c r="Z422" s="28"/>
    </row>
    <row r="423" spans="1:26" ht="15.75" customHeight="1">
      <c r="A423" s="111"/>
      <c r="B423" s="48"/>
      <c r="C423" s="48"/>
      <c r="D423" s="35"/>
      <c r="E423" s="149"/>
      <c r="F423" s="156"/>
      <c r="G423" s="670"/>
      <c r="H423" s="88"/>
      <c r="I423" s="40"/>
      <c r="J423" s="40"/>
      <c r="K423" s="41"/>
      <c r="L423" s="42"/>
      <c r="M423" s="658"/>
      <c r="N423" s="659"/>
      <c r="O423" s="692"/>
      <c r="P423" s="29"/>
      <c r="Q423" s="74"/>
      <c r="R423" s="28"/>
      <c r="S423" s="28"/>
      <c r="T423" s="28"/>
      <c r="U423" s="28"/>
      <c r="V423" s="28"/>
      <c r="W423" s="28"/>
      <c r="X423" s="28"/>
      <c r="Y423" s="28"/>
      <c r="Z423" s="28"/>
    </row>
    <row r="424" spans="1:26" ht="15.75" customHeight="1">
      <c r="A424" s="111"/>
      <c r="B424" s="48"/>
      <c r="C424" s="48"/>
      <c r="D424" s="35"/>
      <c r="E424" s="149"/>
      <c r="F424" s="156"/>
      <c r="G424" s="670"/>
      <c r="H424" s="88"/>
      <c r="I424" s="40"/>
      <c r="J424" s="40"/>
      <c r="K424" s="41"/>
      <c r="L424" s="42"/>
      <c r="M424" s="658"/>
      <c r="N424" s="659"/>
      <c r="O424" s="692"/>
      <c r="P424" s="29"/>
      <c r="Q424" s="74"/>
      <c r="R424" s="28"/>
      <c r="S424" s="28"/>
      <c r="T424" s="28"/>
      <c r="U424" s="28"/>
      <c r="V424" s="28"/>
      <c r="W424" s="28"/>
      <c r="X424" s="28"/>
      <c r="Y424" s="28"/>
      <c r="Z424" s="28"/>
    </row>
    <row r="425" spans="1:26" ht="15.75" customHeight="1">
      <c r="A425" s="111"/>
      <c r="B425" s="48"/>
      <c r="C425" s="48"/>
      <c r="D425" s="35"/>
      <c r="E425" s="149"/>
      <c r="F425" s="156"/>
      <c r="G425" s="670"/>
      <c r="H425" s="88"/>
      <c r="I425" s="40"/>
      <c r="J425" s="40"/>
      <c r="K425" s="41"/>
      <c r="L425" s="42"/>
      <c r="M425" s="658"/>
      <c r="N425" s="659"/>
      <c r="O425" s="692"/>
      <c r="P425" s="29"/>
      <c r="Q425" s="74"/>
      <c r="R425" s="28"/>
      <c r="S425" s="28"/>
      <c r="T425" s="28"/>
      <c r="U425" s="28"/>
      <c r="V425" s="28"/>
      <c r="W425" s="28"/>
      <c r="X425" s="28"/>
      <c r="Y425" s="28"/>
      <c r="Z425" s="28"/>
    </row>
    <row r="426" spans="1:26" ht="15.75" customHeight="1">
      <c r="A426" s="111"/>
      <c r="B426" s="48"/>
      <c r="C426" s="48"/>
      <c r="D426" s="35"/>
      <c r="E426" s="149"/>
      <c r="F426" s="156"/>
      <c r="G426" s="670"/>
      <c r="H426" s="88"/>
      <c r="I426" s="40"/>
      <c r="J426" s="40"/>
      <c r="K426" s="41"/>
      <c r="L426" s="42"/>
      <c r="M426" s="658"/>
      <c r="N426" s="659"/>
      <c r="O426" s="692"/>
      <c r="P426" s="29"/>
      <c r="Q426" s="74"/>
      <c r="R426" s="28"/>
      <c r="S426" s="28"/>
      <c r="T426" s="28"/>
      <c r="U426" s="28"/>
      <c r="V426" s="28"/>
      <c r="W426" s="28"/>
      <c r="X426" s="28"/>
      <c r="Y426" s="28"/>
      <c r="Z426" s="28"/>
    </row>
    <row r="427" spans="1:26" ht="15.75" customHeight="1">
      <c r="A427" s="111"/>
      <c r="B427" s="48"/>
      <c r="C427" s="48"/>
      <c r="D427" s="35"/>
      <c r="E427" s="149"/>
      <c r="F427" s="156"/>
      <c r="G427" s="670"/>
      <c r="H427" s="88"/>
      <c r="I427" s="40"/>
      <c r="J427" s="40"/>
      <c r="K427" s="41"/>
      <c r="L427" s="42"/>
      <c r="M427" s="658"/>
      <c r="N427" s="659"/>
      <c r="O427" s="692"/>
      <c r="P427" s="29"/>
      <c r="Q427" s="74"/>
      <c r="R427" s="28"/>
      <c r="S427" s="28"/>
      <c r="T427" s="28"/>
      <c r="U427" s="28"/>
      <c r="V427" s="28"/>
      <c r="W427" s="28"/>
      <c r="X427" s="28"/>
      <c r="Y427" s="28"/>
      <c r="Z427" s="28"/>
    </row>
    <row r="428" spans="1:26" ht="15.75" customHeight="1">
      <c r="A428" s="111"/>
      <c r="B428" s="48"/>
      <c r="C428" s="48"/>
      <c r="D428" s="35"/>
      <c r="E428" s="149"/>
      <c r="F428" s="156"/>
      <c r="G428" s="670"/>
      <c r="H428" s="88"/>
      <c r="I428" s="40"/>
      <c r="J428" s="40"/>
      <c r="K428" s="41"/>
      <c r="L428" s="42"/>
      <c r="M428" s="658"/>
      <c r="N428" s="659"/>
      <c r="O428" s="692"/>
      <c r="P428" s="29"/>
      <c r="Q428" s="74"/>
      <c r="R428" s="28"/>
      <c r="S428" s="28"/>
      <c r="T428" s="28"/>
      <c r="U428" s="28"/>
      <c r="V428" s="28"/>
      <c r="W428" s="28"/>
      <c r="X428" s="28"/>
      <c r="Y428" s="28"/>
      <c r="Z428" s="28"/>
    </row>
    <row r="429" spans="1:26" ht="15.75" customHeight="1">
      <c r="A429" s="111"/>
      <c r="B429" s="48"/>
      <c r="C429" s="48"/>
      <c r="D429" s="35"/>
      <c r="E429" s="149"/>
      <c r="F429" s="156"/>
      <c r="G429" s="670"/>
      <c r="H429" s="88"/>
      <c r="I429" s="40"/>
      <c r="J429" s="40"/>
      <c r="K429" s="41"/>
      <c r="L429" s="42"/>
      <c r="M429" s="658"/>
      <c r="N429" s="659"/>
      <c r="O429" s="692"/>
      <c r="P429" s="29"/>
      <c r="Q429" s="74"/>
      <c r="R429" s="28"/>
      <c r="S429" s="28"/>
      <c r="T429" s="28"/>
      <c r="U429" s="28"/>
      <c r="V429" s="28"/>
      <c r="W429" s="28"/>
      <c r="X429" s="28"/>
      <c r="Y429" s="28"/>
      <c r="Z429" s="28"/>
    </row>
    <row r="430" spans="1:26" ht="15.75" customHeight="1">
      <c r="A430" s="111"/>
      <c r="B430" s="48"/>
      <c r="C430" s="48"/>
      <c r="D430" s="35"/>
      <c r="E430" s="149"/>
      <c r="F430" s="156"/>
      <c r="G430" s="670"/>
      <c r="H430" s="88"/>
      <c r="I430" s="40"/>
      <c r="J430" s="40"/>
      <c r="K430" s="41"/>
      <c r="L430" s="42"/>
      <c r="M430" s="658"/>
      <c r="N430" s="659"/>
      <c r="O430" s="692"/>
      <c r="P430" s="29"/>
      <c r="Q430" s="74"/>
      <c r="R430" s="28"/>
      <c r="S430" s="28"/>
      <c r="T430" s="28"/>
      <c r="U430" s="28"/>
      <c r="V430" s="28"/>
      <c r="W430" s="28"/>
      <c r="X430" s="28"/>
      <c r="Y430" s="28"/>
      <c r="Z430" s="28"/>
    </row>
    <row r="431" spans="1:26" ht="15.75" customHeight="1">
      <c r="A431" s="111"/>
      <c r="B431" s="48"/>
      <c r="C431" s="48"/>
      <c r="D431" s="35"/>
      <c r="E431" s="149"/>
      <c r="F431" s="156"/>
      <c r="G431" s="670"/>
      <c r="H431" s="88"/>
      <c r="I431" s="40"/>
      <c r="J431" s="40"/>
      <c r="K431" s="41"/>
      <c r="L431" s="42"/>
      <c r="M431" s="658"/>
      <c r="N431" s="659"/>
      <c r="O431" s="692"/>
      <c r="P431" s="29"/>
      <c r="Q431" s="74"/>
      <c r="R431" s="28"/>
      <c r="S431" s="28"/>
      <c r="T431" s="28"/>
      <c r="U431" s="28"/>
      <c r="V431" s="28"/>
      <c r="W431" s="28"/>
      <c r="X431" s="28"/>
      <c r="Y431" s="28"/>
      <c r="Z431" s="28"/>
    </row>
    <row r="432" spans="1:26" ht="15.75" customHeight="1">
      <c r="A432" s="111"/>
      <c r="B432" s="48"/>
      <c r="C432" s="48"/>
      <c r="D432" s="35"/>
      <c r="E432" s="149"/>
      <c r="F432" s="156"/>
      <c r="G432" s="670"/>
      <c r="H432" s="88"/>
      <c r="I432" s="40"/>
      <c r="J432" s="40"/>
      <c r="K432" s="41"/>
      <c r="L432" s="42"/>
      <c r="M432" s="658"/>
      <c r="N432" s="659"/>
      <c r="O432" s="692"/>
      <c r="P432" s="29"/>
      <c r="Q432" s="74"/>
      <c r="R432" s="28"/>
      <c r="S432" s="28"/>
      <c r="T432" s="28"/>
      <c r="U432" s="28"/>
      <c r="V432" s="28"/>
      <c r="W432" s="28"/>
      <c r="X432" s="28"/>
      <c r="Y432" s="28"/>
      <c r="Z432" s="28"/>
    </row>
    <row r="433" spans="1:26" ht="15.75" customHeight="1">
      <c r="A433" s="111"/>
      <c r="B433" s="48"/>
      <c r="C433" s="48"/>
      <c r="D433" s="35"/>
      <c r="E433" s="149"/>
      <c r="F433" s="156"/>
      <c r="G433" s="670"/>
      <c r="H433" s="88"/>
      <c r="I433" s="40"/>
      <c r="J433" s="40"/>
      <c r="K433" s="41"/>
      <c r="L433" s="42"/>
      <c r="M433" s="658"/>
      <c r="N433" s="659"/>
      <c r="O433" s="692"/>
      <c r="P433" s="29"/>
      <c r="Q433" s="74"/>
      <c r="R433" s="28"/>
      <c r="S433" s="28"/>
      <c r="T433" s="28"/>
      <c r="U433" s="28"/>
      <c r="V433" s="28"/>
      <c r="W433" s="28"/>
      <c r="X433" s="28"/>
      <c r="Y433" s="28"/>
      <c r="Z433" s="28"/>
    </row>
    <row r="434" spans="1:26" ht="15.75" customHeight="1">
      <c r="A434" s="111"/>
      <c r="B434" s="48"/>
      <c r="C434" s="48"/>
      <c r="D434" s="35"/>
      <c r="E434" s="149"/>
      <c r="F434" s="156"/>
      <c r="G434" s="670"/>
      <c r="H434" s="88"/>
      <c r="I434" s="40"/>
      <c r="J434" s="40"/>
      <c r="K434" s="41"/>
      <c r="L434" s="42"/>
      <c r="M434" s="658"/>
      <c r="N434" s="659"/>
      <c r="O434" s="692"/>
      <c r="P434" s="29"/>
      <c r="Q434" s="74"/>
      <c r="R434" s="28"/>
      <c r="S434" s="28"/>
      <c r="T434" s="28"/>
      <c r="U434" s="28"/>
      <c r="V434" s="28"/>
      <c r="W434" s="28"/>
      <c r="X434" s="28"/>
      <c r="Y434" s="28"/>
      <c r="Z434" s="28"/>
    </row>
    <row r="435" spans="1:26" ht="15.75" customHeight="1">
      <c r="A435" s="111"/>
      <c r="B435" s="48"/>
      <c r="C435" s="48"/>
      <c r="D435" s="35"/>
      <c r="E435" s="149"/>
      <c r="F435" s="156"/>
      <c r="G435" s="670"/>
      <c r="H435" s="88"/>
      <c r="I435" s="40"/>
      <c r="J435" s="40"/>
      <c r="K435" s="41"/>
      <c r="L435" s="42"/>
      <c r="M435" s="658"/>
      <c r="N435" s="659"/>
      <c r="O435" s="692"/>
      <c r="P435" s="29"/>
      <c r="Q435" s="74"/>
      <c r="R435" s="28"/>
      <c r="S435" s="28"/>
      <c r="T435" s="28"/>
      <c r="U435" s="28"/>
      <c r="V435" s="28"/>
      <c r="W435" s="28"/>
      <c r="X435" s="28"/>
      <c r="Y435" s="28"/>
      <c r="Z435" s="28"/>
    </row>
    <row r="436" spans="1:26" ht="15.75" customHeight="1">
      <c r="A436" s="111"/>
      <c r="B436" s="48"/>
      <c r="C436" s="48"/>
      <c r="D436" s="35"/>
      <c r="E436" s="149"/>
      <c r="F436" s="156"/>
      <c r="G436" s="670"/>
      <c r="H436" s="88"/>
      <c r="I436" s="40"/>
      <c r="J436" s="40"/>
      <c r="K436" s="41"/>
      <c r="L436" s="42"/>
      <c r="M436" s="658"/>
      <c r="N436" s="659"/>
      <c r="O436" s="692"/>
      <c r="P436" s="29"/>
      <c r="Q436" s="74"/>
      <c r="R436" s="28"/>
      <c r="S436" s="28"/>
      <c r="T436" s="28"/>
      <c r="U436" s="28"/>
      <c r="V436" s="28"/>
      <c r="W436" s="28"/>
      <c r="X436" s="28"/>
      <c r="Y436" s="28"/>
      <c r="Z436" s="28"/>
    </row>
    <row r="437" spans="1:26" ht="15.75" customHeight="1">
      <c r="A437" s="111"/>
      <c r="B437" s="48"/>
      <c r="C437" s="48"/>
      <c r="D437" s="35"/>
      <c r="E437" s="149"/>
      <c r="F437" s="156"/>
      <c r="G437" s="670"/>
      <c r="H437" s="88"/>
      <c r="I437" s="40"/>
      <c r="J437" s="40"/>
      <c r="K437" s="41"/>
      <c r="L437" s="42"/>
      <c r="M437" s="658"/>
      <c r="N437" s="659"/>
      <c r="O437" s="692"/>
      <c r="P437" s="29"/>
      <c r="Q437" s="74"/>
      <c r="R437" s="28"/>
      <c r="S437" s="28"/>
      <c r="T437" s="28"/>
      <c r="U437" s="28"/>
      <c r="V437" s="28"/>
      <c r="W437" s="28"/>
      <c r="X437" s="28"/>
      <c r="Y437" s="28"/>
      <c r="Z437" s="28"/>
    </row>
    <row r="438" spans="1:26" ht="15.75" customHeight="1">
      <c r="A438" s="111"/>
      <c r="B438" s="48"/>
      <c r="C438" s="48"/>
      <c r="D438" s="35"/>
      <c r="E438" s="149"/>
      <c r="F438" s="156"/>
      <c r="G438" s="670"/>
      <c r="H438" s="88"/>
      <c r="I438" s="40"/>
      <c r="J438" s="40"/>
      <c r="K438" s="41"/>
      <c r="L438" s="42"/>
      <c r="M438" s="658"/>
      <c r="N438" s="659"/>
      <c r="O438" s="692"/>
      <c r="P438" s="29"/>
      <c r="Q438" s="74"/>
      <c r="R438" s="28"/>
      <c r="S438" s="28"/>
      <c r="T438" s="28"/>
      <c r="U438" s="28"/>
      <c r="V438" s="28"/>
      <c r="W438" s="28"/>
      <c r="X438" s="28"/>
      <c r="Y438" s="28"/>
      <c r="Z438" s="28"/>
    </row>
    <row r="439" spans="1:26" ht="15.75" customHeight="1">
      <c r="A439" s="111"/>
      <c r="B439" s="48"/>
      <c r="C439" s="48"/>
      <c r="D439" s="35"/>
      <c r="E439" s="149"/>
      <c r="F439" s="156"/>
      <c r="G439" s="670"/>
      <c r="H439" s="88"/>
      <c r="I439" s="40"/>
      <c r="J439" s="40"/>
      <c r="K439" s="41"/>
      <c r="L439" s="42"/>
      <c r="M439" s="658"/>
      <c r="N439" s="659"/>
      <c r="O439" s="692"/>
      <c r="P439" s="29"/>
      <c r="Q439" s="74"/>
      <c r="R439" s="28"/>
      <c r="S439" s="28"/>
      <c r="T439" s="28"/>
      <c r="U439" s="28"/>
      <c r="V439" s="28"/>
      <c r="W439" s="28"/>
      <c r="X439" s="28"/>
      <c r="Y439" s="28"/>
      <c r="Z439" s="28"/>
    </row>
    <row r="440" spans="1:26" ht="15.75" customHeight="1">
      <c r="A440" s="111"/>
      <c r="B440" s="48"/>
      <c r="C440" s="48"/>
      <c r="D440" s="35"/>
      <c r="E440" s="149"/>
      <c r="F440" s="156"/>
      <c r="G440" s="670"/>
      <c r="H440" s="88"/>
      <c r="I440" s="40"/>
      <c r="J440" s="40"/>
      <c r="K440" s="41"/>
      <c r="L440" s="42"/>
      <c r="M440" s="658"/>
      <c r="N440" s="659"/>
      <c r="O440" s="692"/>
      <c r="P440" s="29"/>
      <c r="Q440" s="74"/>
      <c r="R440" s="28"/>
      <c r="S440" s="28"/>
      <c r="T440" s="28"/>
      <c r="U440" s="28"/>
      <c r="V440" s="28"/>
      <c r="W440" s="28"/>
      <c r="X440" s="28"/>
      <c r="Y440" s="28"/>
      <c r="Z440" s="28"/>
    </row>
    <row r="441" spans="1:26" ht="15.75" customHeight="1">
      <c r="A441" s="111"/>
      <c r="B441" s="48"/>
      <c r="C441" s="48"/>
      <c r="D441" s="35"/>
      <c r="E441" s="149"/>
      <c r="F441" s="156"/>
      <c r="G441" s="670"/>
      <c r="H441" s="88"/>
      <c r="I441" s="40"/>
      <c r="J441" s="40"/>
      <c r="K441" s="41"/>
      <c r="L441" s="42"/>
      <c r="M441" s="658"/>
      <c r="N441" s="659"/>
      <c r="O441" s="692"/>
      <c r="P441" s="29"/>
      <c r="Q441" s="74"/>
      <c r="R441" s="28"/>
      <c r="S441" s="28"/>
      <c r="T441" s="28"/>
      <c r="U441" s="28"/>
      <c r="V441" s="28"/>
      <c r="W441" s="28"/>
      <c r="X441" s="28"/>
      <c r="Y441" s="28"/>
      <c r="Z441" s="28"/>
    </row>
    <row r="442" spans="1:26" ht="15.75" customHeight="1">
      <c r="A442" s="111"/>
      <c r="B442" s="48"/>
      <c r="C442" s="48"/>
      <c r="D442" s="35"/>
      <c r="E442" s="149"/>
      <c r="F442" s="156"/>
      <c r="G442" s="670"/>
      <c r="H442" s="88"/>
      <c r="I442" s="40"/>
      <c r="J442" s="40"/>
      <c r="K442" s="41"/>
      <c r="L442" s="42"/>
      <c r="M442" s="658"/>
      <c r="N442" s="659"/>
      <c r="O442" s="692"/>
      <c r="P442" s="29"/>
      <c r="Q442" s="74"/>
      <c r="R442" s="28"/>
      <c r="S442" s="28"/>
      <c r="T442" s="28"/>
      <c r="U442" s="28"/>
      <c r="V442" s="28"/>
      <c r="W442" s="28"/>
      <c r="X442" s="28"/>
      <c r="Y442" s="28"/>
      <c r="Z442" s="28"/>
    </row>
    <row r="443" spans="1:26" ht="15.75" customHeight="1">
      <c r="A443" s="111"/>
      <c r="B443" s="48"/>
      <c r="C443" s="48"/>
      <c r="D443" s="35"/>
      <c r="E443" s="149"/>
      <c r="F443" s="156"/>
      <c r="G443" s="670"/>
      <c r="H443" s="88"/>
      <c r="I443" s="40"/>
      <c r="J443" s="40"/>
      <c r="K443" s="41"/>
      <c r="L443" s="42"/>
      <c r="M443" s="658"/>
      <c r="N443" s="659"/>
      <c r="O443" s="692"/>
      <c r="P443" s="29"/>
      <c r="Q443" s="74"/>
      <c r="R443" s="28"/>
      <c r="S443" s="28"/>
      <c r="T443" s="28"/>
      <c r="U443" s="28"/>
      <c r="V443" s="28"/>
      <c r="W443" s="28"/>
      <c r="X443" s="28"/>
      <c r="Y443" s="28"/>
      <c r="Z443" s="28"/>
    </row>
    <row r="444" spans="1:26" ht="15.75" customHeight="1">
      <c r="A444" s="111"/>
      <c r="B444" s="48"/>
      <c r="C444" s="48"/>
      <c r="D444" s="35"/>
      <c r="E444" s="149"/>
      <c r="F444" s="156"/>
      <c r="G444" s="670"/>
      <c r="H444" s="88"/>
      <c r="I444" s="40"/>
      <c r="J444" s="40"/>
      <c r="K444" s="41"/>
      <c r="L444" s="42"/>
      <c r="M444" s="658"/>
      <c r="N444" s="659"/>
      <c r="O444" s="692"/>
      <c r="P444" s="29"/>
      <c r="Q444" s="74"/>
      <c r="R444" s="28"/>
      <c r="S444" s="28"/>
      <c r="T444" s="28"/>
      <c r="U444" s="28"/>
      <c r="V444" s="28"/>
      <c r="W444" s="28"/>
      <c r="X444" s="28"/>
      <c r="Y444" s="28"/>
      <c r="Z444" s="28"/>
    </row>
    <row r="445" spans="1:26" ht="15.75" customHeight="1">
      <c r="A445" s="111"/>
      <c r="B445" s="48"/>
      <c r="C445" s="48"/>
      <c r="D445" s="35"/>
      <c r="E445" s="149"/>
      <c r="F445" s="156"/>
      <c r="G445" s="670"/>
      <c r="H445" s="88"/>
      <c r="I445" s="40"/>
      <c r="J445" s="40"/>
      <c r="K445" s="41"/>
      <c r="L445" s="42"/>
      <c r="M445" s="658"/>
      <c r="N445" s="659"/>
      <c r="O445" s="692"/>
      <c r="P445" s="29"/>
      <c r="Q445" s="74"/>
      <c r="R445" s="28"/>
      <c r="S445" s="28"/>
      <c r="T445" s="28"/>
      <c r="U445" s="28"/>
      <c r="V445" s="28"/>
      <c r="W445" s="28"/>
      <c r="X445" s="28"/>
      <c r="Y445" s="28"/>
      <c r="Z445" s="28"/>
    </row>
    <row r="446" spans="1:26" ht="15.75" customHeight="1">
      <c r="A446" s="111"/>
      <c r="B446" s="48"/>
      <c r="C446" s="48"/>
      <c r="D446" s="35"/>
      <c r="E446" s="149"/>
      <c r="F446" s="156"/>
      <c r="G446" s="670"/>
      <c r="H446" s="88"/>
      <c r="I446" s="40"/>
      <c r="J446" s="40"/>
      <c r="K446" s="41"/>
      <c r="L446" s="42"/>
      <c r="M446" s="658"/>
      <c r="N446" s="659"/>
      <c r="O446" s="692"/>
      <c r="P446" s="29"/>
      <c r="Q446" s="74"/>
      <c r="R446" s="28"/>
      <c r="S446" s="28"/>
      <c r="T446" s="28"/>
      <c r="U446" s="28"/>
      <c r="V446" s="28"/>
      <c r="W446" s="28"/>
      <c r="X446" s="28"/>
      <c r="Y446" s="28"/>
      <c r="Z446" s="28"/>
    </row>
    <row r="447" spans="1:26" ht="15.75" customHeight="1">
      <c r="A447" s="111"/>
      <c r="B447" s="48"/>
      <c r="C447" s="48"/>
      <c r="D447" s="35"/>
      <c r="E447" s="149"/>
      <c r="F447" s="156"/>
      <c r="G447" s="670"/>
      <c r="H447" s="88"/>
      <c r="I447" s="40"/>
      <c r="J447" s="40"/>
      <c r="K447" s="41"/>
      <c r="L447" s="42"/>
      <c r="M447" s="658"/>
      <c r="N447" s="659"/>
      <c r="O447" s="692"/>
      <c r="P447" s="29"/>
      <c r="Q447" s="74"/>
      <c r="R447" s="28"/>
      <c r="S447" s="28"/>
      <c r="T447" s="28"/>
      <c r="U447" s="28"/>
      <c r="V447" s="28"/>
      <c r="W447" s="28"/>
      <c r="X447" s="28"/>
      <c r="Y447" s="28"/>
      <c r="Z447" s="28"/>
    </row>
    <row r="448" spans="1:26" ht="15.75" customHeight="1">
      <c r="A448" s="111"/>
      <c r="B448" s="48"/>
      <c r="C448" s="48"/>
      <c r="D448" s="35"/>
      <c r="E448" s="149"/>
      <c r="F448" s="156"/>
      <c r="G448" s="670"/>
      <c r="H448" s="88"/>
      <c r="I448" s="40"/>
      <c r="J448" s="40"/>
      <c r="K448" s="41"/>
      <c r="L448" s="42"/>
      <c r="M448" s="658"/>
      <c r="N448" s="659"/>
      <c r="O448" s="692"/>
      <c r="P448" s="29"/>
      <c r="Q448" s="74"/>
      <c r="R448" s="28"/>
      <c r="S448" s="28"/>
      <c r="T448" s="28"/>
      <c r="U448" s="28"/>
      <c r="V448" s="28"/>
      <c r="W448" s="28"/>
      <c r="X448" s="28"/>
      <c r="Y448" s="28"/>
      <c r="Z448" s="28"/>
    </row>
    <row r="449" spans="1:26" ht="15.75" customHeight="1">
      <c r="A449" s="111"/>
      <c r="B449" s="48"/>
      <c r="C449" s="48"/>
      <c r="D449" s="35"/>
      <c r="E449" s="149"/>
      <c r="F449" s="156"/>
      <c r="G449" s="670"/>
      <c r="H449" s="88"/>
      <c r="I449" s="40"/>
      <c r="J449" s="40"/>
      <c r="K449" s="41"/>
      <c r="L449" s="42"/>
      <c r="M449" s="658"/>
      <c r="N449" s="659"/>
      <c r="O449" s="692"/>
      <c r="P449" s="29"/>
      <c r="Q449" s="74"/>
      <c r="R449" s="28"/>
      <c r="S449" s="28"/>
      <c r="T449" s="28"/>
      <c r="U449" s="28"/>
      <c r="V449" s="28"/>
      <c r="W449" s="28"/>
      <c r="X449" s="28"/>
      <c r="Y449" s="28"/>
      <c r="Z449" s="28"/>
    </row>
    <row r="450" spans="1:26" ht="15.75" customHeight="1">
      <c r="A450" s="111"/>
      <c r="B450" s="48"/>
      <c r="C450" s="48"/>
      <c r="D450" s="35"/>
      <c r="E450" s="149"/>
      <c r="F450" s="156"/>
      <c r="G450" s="670"/>
      <c r="H450" s="88"/>
      <c r="I450" s="40"/>
      <c r="J450" s="40"/>
      <c r="K450" s="41"/>
      <c r="L450" s="42"/>
      <c r="M450" s="658"/>
      <c r="N450" s="659"/>
      <c r="O450" s="692"/>
      <c r="P450" s="29"/>
      <c r="Q450" s="74"/>
      <c r="R450" s="28"/>
      <c r="S450" s="28"/>
      <c r="T450" s="28"/>
      <c r="U450" s="28"/>
      <c r="V450" s="28"/>
      <c r="W450" s="28"/>
      <c r="X450" s="28"/>
      <c r="Y450" s="28"/>
      <c r="Z450" s="28"/>
    </row>
    <row r="451" spans="1:26" ht="15.75" customHeight="1">
      <c r="A451" s="111"/>
      <c r="B451" s="48"/>
      <c r="C451" s="48"/>
      <c r="D451" s="35"/>
      <c r="E451" s="149"/>
      <c r="F451" s="156"/>
      <c r="G451" s="670"/>
      <c r="H451" s="88"/>
      <c r="I451" s="40"/>
      <c r="J451" s="40"/>
      <c r="K451" s="41"/>
      <c r="L451" s="42"/>
      <c r="M451" s="658"/>
      <c r="N451" s="659"/>
      <c r="O451" s="692"/>
      <c r="P451" s="29"/>
      <c r="Q451" s="74"/>
      <c r="R451" s="28"/>
      <c r="S451" s="28"/>
      <c r="T451" s="28"/>
      <c r="U451" s="28"/>
      <c r="V451" s="28"/>
      <c r="W451" s="28"/>
      <c r="X451" s="28"/>
      <c r="Y451" s="28"/>
      <c r="Z451" s="28"/>
    </row>
    <row r="452" spans="1:26" ht="15.75" customHeight="1">
      <c r="A452" s="111"/>
      <c r="B452" s="48"/>
      <c r="C452" s="48"/>
      <c r="D452" s="35"/>
      <c r="E452" s="149"/>
      <c r="F452" s="156"/>
      <c r="G452" s="670"/>
      <c r="H452" s="88"/>
      <c r="I452" s="40"/>
      <c r="J452" s="40"/>
      <c r="K452" s="41"/>
      <c r="L452" s="42"/>
      <c r="M452" s="658"/>
      <c r="N452" s="659"/>
      <c r="O452" s="692"/>
      <c r="P452" s="29"/>
      <c r="Q452" s="74"/>
      <c r="R452" s="28"/>
      <c r="S452" s="28"/>
      <c r="T452" s="28"/>
      <c r="U452" s="28"/>
      <c r="V452" s="28"/>
      <c r="W452" s="28"/>
      <c r="X452" s="28"/>
      <c r="Y452" s="28"/>
      <c r="Z452" s="28"/>
    </row>
    <row r="453" spans="1:26" ht="15.75" customHeight="1">
      <c r="A453" s="111"/>
      <c r="B453" s="48"/>
      <c r="C453" s="48"/>
      <c r="D453" s="35"/>
      <c r="E453" s="149"/>
      <c r="F453" s="156"/>
      <c r="G453" s="670"/>
      <c r="H453" s="88"/>
      <c r="I453" s="40"/>
      <c r="J453" s="40"/>
      <c r="K453" s="41"/>
      <c r="L453" s="42"/>
      <c r="M453" s="658"/>
      <c r="N453" s="659"/>
      <c r="O453" s="692"/>
      <c r="P453" s="29"/>
      <c r="Q453" s="74"/>
      <c r="R453" s="28"/>
      <c r="S453" s="28"/>
      <c r="T453" s="28"/>
      <c r="U453" s="28"/>
      <c r="V453" s="28"/>
      <c r="W453" s="28"/>
      <c r="X453" s="28"/>
      <c r="Y453" s="28"/>
      <c r="Z453" s="28"/>
    </row>
    <row r="454" spans="1:26" ht="15.75" customHeight="1">
      <c r="A454" s="111"/>
      <c r="B454" s="48"/>
      <c r="C454" s="48"/>
      <c r="D454" s="35"/>
      <c r="E454" s="149"/>
      <c r="F454" s="156"/>
      <c r="G454" s="670"/>
      <c r="H454" s="88"/>
      <c r="I454" s="40"/>
      <c r="J454" s="40"/>
      <c r="K454" s="41"/>
      <c r="L454" s="42"/>
      <c r="M454" s="658"/>
      <c r="N454" s="659"/>
      <c r="O454" s="692"/>
      <c r="P454" s="29"/>
      <c r="Q454" s="74"/>
      <c r="R454" s="28"/>
      <c r="S454" s="28"/>
      <c r="T454" s="28"/>
      <c r="U454" s="28"/>
      <c r="V454" s="28"/>
      <c r="W454" s="28"/>
      <c r="X454" s="28"/>
      <c r="Y454" s="28"/>
      <c r="Z454" s="28"/>
    </row>
    <row r="455" spans="1:26" ht="15.75" customHeight="1">
      <c r="A455" s="111"/>
      <c r="B455" s="48"/>
      <c r="C455" s="48"/>
      <c r="D455" s="35"/>
      <c r="E455" s="149"/>
      <c r="F455" s="156"/>
      <c r="G455" s="670"/>
      <c r="H455" s="88"/>
      <c r="I455" s="40"/>
      <c r="J455" s="40"/>
      <c r="K455" s="41"/>
      <c r="L455" s="42"/>
      <c r="M455" s="658"/>
      <c r="N455" s="659"/>
      <c r="O455" s="692"/>
      <c r="P455" s="29"/>
      <c r="Q455" s="74"/>
      <c r="R455" s="28"/>
      <c r="S455" s="28"/>
      <c r="T455" s="28"/>
      <c r="U455" s="28"/>
      <c r="V455" s="28"/>
      <c r="W455" s="28"/>
      <c r="X455" s="28"/>
      <c r="Y455" s="28"/>
      <c r="Z455" s="28"/>
    </row>
    <row r="456" spans="1:26" ht="15.75" customHeight="1">
      <c r="A456" s="111"/>
      <c r="B456" s="48"/>
      <c r="C456" s="48"/>
      <c r="D456" s="35"/>
      <c r="E456" s="149"/>
      <c r="F456" s="156"/>
      <c r="G456" s="670"/>
      <c r="H456" s="88"/>
      <c r="I456" s="40"/>
      <c r="J456" s="40"/>
      <c r="K456" s="41"/>
      <c r="L456" s="42"/>
      <c r="M456" s="658"/>
      <c r="N456" s="659"/>
      <c r="O456" s="692"/>
      <c r="P456" s="29"/>
      <c r="Q456" s="74"/>
      <c r="R456" s="28"/>
      <c r="S456" s="28"/>
      <c r="T456" s="28"/>
      <c r="U456" s="28"/>
      <c r="V456" s="28"/>
      <c r="W456" s="28"/>
      <c r="X456" s="28"/>
      <c r="Y456" s="28"/>
      <c r="Z456" s="28"/>
    </row>
    <row r="457" spans="1:26" ht="15.75" customHeight="1">
      <c r="A457" s="111"/>
      <c r="B457" s="48"/>
      <c r="C457" s="48"/>
      <c r="D457" s="35"/>
      <c r="E457" s="149"/>
      <c r="F457" s="156"/>
      <c r="G457" s="670"/>
      <c r="H457" s="88"/>
      <c r="I457" s="40"/>
      <c r="J457" s="40"/>
      <c r="K457" s="41"/>
      <c r="L457" s="42"/>
      <c r="M457" s="658"/>
      <c r="N457" s="659"/>
      <c r="O457" s="692"/>
      <c r="P457" s="29"/>
      <c r="Q457" s="74"/>
      <c r="R457" s="28"/>
      <c r="S457" s="28"/>
      <c r="T457" s="28"/>
      <c r="U457" s="28"/>
      <c r="V457" s="28"/>
      <c r="W457" s="28"/>
      <c r="X457" s="28"/>
      <c r="Y457" s="28"/>
      <c r="Z457" s="28"/>
    </row>
    <row r="458" spans="1:26" ht="15.75" customHeight="1">
      <c r="A458" s="111"/>
      <c r="B458" s="48"/>
      <c r="C458" s="48"/>
      <c r="D458" s="35"/>
      <c r="E458" s="149"/>
      <c r="F458" s="156"/>
      <c r="G458" s="670"/>
      <c r="H458" s="88"/>
      <c r="I458" s="40"/>
      <c r="J458" s="40"/>
      <c r="K458" s="41"/>
      <c r="L458" s="42"/>
      <c r="M458" s="658"/>
      <c r="N458" s="659"/>
      <c r="O458" s="692"/>
      <c r="P458" s="29"/>
      <c r="Q458" s="74"/>
      <c r="R458" s="28"/>
      <c r="S458" s="28"/>
      <c r="T458" s="28"/>
      <c r="U458" s="28"/>
      <c r="V458" s="28"/>
      <c r="W458" s="28"/>
      <c r="X458" s="28"/>
      <c r="Y458" s="28"/>
      <c r="Z458" s="28"/>
    </row>
    <row r="459" spans="1:26" ht="15.75" customHeight="1">
      <c r="A459" s="111"/>
      <c r="B459" s="48"/>
      <c r="C459" s="48"/>
      <c r="D459" s="35"/>
      <c r="E459" s="149"/>
      <c r="F459" s="156"/>
      <c r="G459" s="670"/>
      <c r="H459" s="88"/>
      <c r="I459" s="40"/>
      <c r="J459" s="40"/>
      <c r="K459" s="41"/>
      <c r="L459" s="42"/>
      <c r="M459" s="658"/>
      <c r="N459" s="659"/>
      <c r="O459" s="692"/>
      <c r="P459" s="29"/>
      <c r="Q459" s="74"/>
      <c r="R459" s="28"/>
      <c r="S459" s="28"/>
      <c r="T459" s="28"/>
      <c r="U459" s="28"/>
      <c r="V459" s="28"/>
      <c r="W459" s="28"/>
      <c r="X459" s="28"/>
      <c r="Y459" s="28"/>
      <c r="Z459" s="28"/>
    </row>
    <row r="460" spans="1:26" ht="15.75" customHeight="1">
      <c r="A460" s="111"/>
      <c r="B460" s="48"/>
      <c r="C460" s="48"/>
      <c r="D460" s="35"/>
      <c r="E460" s="149"/>
      <c r="F460" s="156"/>
      <c r="G460" s="670"/>
      <c r="H460" s="88"/>
      <c r="I460" s="40"/>
      <c r="J460" s="40"/>
      <c r="K460" s="41"/>
      <c r="L460" s="42"/>
      <c r="M460" s="658"/>
      <c r="N460" s="659"/>
      <c r="O460" s="692"/>
      <c r="P460" s="29"/>
      <c r="Q460" s="74"/>
      <c r="R460" s="28"/>
      <c r="S460" s="28"/>
      <c r="T460" s="28"/>
      <c r="U460" s="28"/>
      <c r="V460" s="28"/>
      <c r="W460" s="28"/>
      <c r="X460" s="28"/>
      <c r="Y460" s="28"/>
      <c r="Z460" s="28"/>
    </row>
    <row r="461" spans="1:26" ht="15.75" customHeight="1">
      <c r="A461" s="111"/>
      <c r="B461" s="48"/>
      <c r="C461" s="48"/>
      <c r="D461" s="35"/>
      <c r="E461" s="149"/>
      <c r="F461" s="156"/>
      <c r="G461" s="670"/>
      <c r="H461" s="88"/>
      <c r="I461" s="40"/>
      <c r="J461" s="40"/>
      <c r="K461" s="41"/>
      <c r="L461" s="42"/>
      <c r="M461" s="658"/>
      <c r="N461" s="659"/>
      <c r="O461" s="692"/>
      <c r="P461" s="29"/>
      <c r="Q461" s="74"/>
      <c r="R461" s="28"/>
      <c r="S461" s="28"/>
      <c r="T461" s="28"/>
      <c r="U461" s="28"/>
      <c r="V461" s="28"/>
      <c r="W461" s="28"/>
      <c r="X461" s="28"/>
      <c r="Y461" s="28"/>
      <c r="Z461" s="28"/>
    </row>
    <row r="462" spans="1:26" ht="15.75" customHeight="1">
      <c r="A462" s="111"/>
      <c r="B462" s="48"/>
      <c r="C462" s="48"/>
      <c r="D462" s="35"/>
      <c r="E462" s="149"/>
      <c r="F462" s="156"/>
      <c r="G462" s="670"/>
      <c r="H462" s="88"/>
      <c r="I462" s="40"/>
      <c r="J462" s="40"/>
      <c r="K462" s="41"/>
      <c r="L462" s="42"/>
      <c r="M462" s="658"/>
      <c r="N462" s="659"/>
      <c r="O462" s="692"/>
      <c r="P462" s="29"/>
      <c r="Q462" s="74"/>
      <c r="R462" s="28"/>
      <c r="S462" s="28"/>
      <c r="T462" s="28"/>
      <c r="U462" s="28"/>
      <c r="V462" s="28"/>
      <c r="W462" s="28"/>
      <c r="X462" s="28"/>
      <c r="Y462" s="28"/>
      <c r="Z462" s="28"/>
    </row>
    <row r="463" spans="1:26" ht="15.75" customHeight="1">
      <c r="A463" s="111"/>
      <c r="B463" s="48"/>
      <c r="C463" s="48"/>
      <c r="D463" s="35"/>
      <c r="E463" s="149"/>
      <c r="F463" s="156"/>
      <c r="G463" s="670"/>
      <c r="H463" s="88"/>
      <c r="I463" s="40"/>
      <c r="J463" s="40"/>
      <c r="K463" s="41"/>
      <c r="L463" s="42"/>
      <c r="M463" s="658"/>
      <c r="N463" s="659"/>
      <c r="O463" s="692"/>
      <c r="P463" s="29"/>
      <c r="Q463" s="74"/>
      <c r="R463" s="28"/>
      <c r="S463" s="28"/>
      <c r="T463" s="28"/>
      <c r="U463" s="28"/>
      <c r="V463" s="28"/>
      <c r="W463" s="28"/>
      <c r="X463" s="28"/>
      <c r="Y463" s="28"/>
      <c r="Z463" s="28"/>
    </row>
    <row r="464" spans="1:26" ht="15.75" customHeight="1">
      <c r="A464" s="111"/>
      <c r="B464" s="48"/>
      <c r="C464" s="48"/>
      <c r="D464" s="35"/>
      <c r="E464" s="149"/>
      <c r="F464" s="156"/>
      <c r="G464" s="670"/>
      <c r="H464" s="88"/>
      <c r="I464" s="40"/>
      <c r="J464" s="40"/>
      <c r="K464" s="41"/>
      <c r="L464" s="42"/>
      <c r="M464" s="658"/>
      <c r="N464" s="659"/>
      <c r="O464" s="692"/>
      <c r="P464" s="29"/>
      <c r="Q464" s="74"/>
      <c r="R464" s="28"/>
      <c r="S464" s="28"/>
      <c r="T464" s="28"/>
      <c r="U464" s="28"/>
      <c r="V464" s="28"/>
      <c r="W464" s="28"/>
      <c r="X464" s="28"/>
      <c r="Y464" s="28"/>
      <c r="Z464" s="28"/>
    </row>
    <row r="465" spans="1:26" ht="15.75" customHeight="1">
      <c r="A465" s="111"/>
      <c r="B465" s="48"/>
      <c r="C465" s="48"/>
      <c r="D465" s="35"/>
      <c r="E465" s="149"/>
      <c r="F465" s="156"/>
      <c r="G465" s="670"/>
      <c r="H465" s="88"/>
      <c r="I465" s="40"/>
      <c r="J465" s="40"/>
      <c r="K465" s="41"/>
      <c r="L465" s="42"/>
      <c r="M465" s="658"/>
      <c r="N465" s="659"/>
      <c r="O465" s="692"/>
      <c r="P465" s="29"/>
      <c r="Q465" s="74"/>
      <c r="R465" s="28"/>
      <c r="S465" s="28"/>
      <c r="T465" s="28"/>
      <c r="U465" s="28"/>
      <c r="V465" s="28"/>
      <c r="W465" s="28"/>
      <c r="X465" s="28"/>
      <c r="Y465" s="28"/>
      <c r="Z465" s="28"/>
    </row>
    <row r="466" spans="1:26" ht="15.75" customHeight="1">
      <c r="A466" s="111"/>
      <c r="B466" s="48"/>
      <c r="C466" s="48"/>
      <c r="D466" s="35"/>
      <c r="E466" s="149"/>
      <c r="F466" s="156"/>
      <c r="G466" s="670"/>
      <c r="H466" s="88"/>
      <c r="I466" s="40"/>
      <c r="J466" s="40"/>
      <c r="K466" s="41"/>
      <c r="L466" s="42"/>
      <c r="M466" s="658"/>
      <c r="N466" s="659"/>
      <c r="O466" s="692"/>
      <c r="P466" s="29"/>
      <c r="Q466" s="74"/>
      <c r="R466" s="28"/>
      <c r="S466" s="28"/>
      <c r="T466" s="28"/>
      <c r="U466" s="28"/>
      <c r="V466" s="28"/>
      <c r="W466" s="28"/>
      <c r="X466" s="28"/>
      <c r="Y466" s="28"/>
      <c r="Z466" s="28"/>
    </row>
    <row r="467" spans="1:26" ht="15.75" customHeight="1">
      <c r="A467" s="111"/>
      <c r="B467" s="48"/>
      <c r="C467" s="48"/>
      <c r="D467" s="35"/>
      <c r="E467" s="149"/>
      <c r="F467" s="156"/>
      <c r="G467" s="670"/>
      <c r="H467" s="88"/>
      <c r="I467" s="40"/>
      <c r="J467" s="40"/>
      <c r="K467" s="41"/>
      <c r="L467" s="42"/>
      <c r="M467" s="658"/>
      <c r="N467" s="659"/>
      <c r="O467" s="692"/>
      <c r="P467" s="29"/>
      <c r="Q467" s="74"/>
      <c r="R467" s="28"/>
      <c r="S467" s="28"/>
      <c r="T467" s="28"/>
      <c r="U467" s="28"/>
      <c r="V467" s="28"/>
      <c r="W467" s="28"/>
      <c r="X467" s="28"/>
      <c r="Y467" s="28"/>
      <c r="Z467" s="28"/>
    </row>
    <row r="468" spans="1:26" ht="15.75" customHeight="1">
      <c r="A468" s="111"/>
      <c r="B468" s="48"/>
      <c r="C468" s="48"/>
      <c r="D468" s="35"/>
      <c r="E468" s="149"/>
      <c r="F468" s="156"/>
      <c r="G468" s="670"/>
      <c r="H468" s="88"/>
      <c r="I468" s="40"/>
      <c r="J468" s="40"/>
      <c r="K468" s="41"/>
      <c r="L468" s="42"/>
      <c r="M468" s="658"/>
      <c r="N468" s="659"/>
      <c r="O468" s="692"/>
      <c r="P468" s="29"/>
      <c r="Q468" s="74"/>
      <c r="R468" s="28"/>
      <c r="S468" s="28"/>
      <c r="T468" s="28"/>
      <c r="U468" s="28"/>
      <c r="V468" s="28"/>
      <c r="W468" s="28"/>
      <c r="X468" s="28"/>
      <c r="Y468" s="28"/>
      <c r="Z468" s="28"/>
    </row>
    <row r="469" spans="1:26" ht="15.75" customHeight="1">
      <c r="A469" s="111"/>
      <c r="B469" s="48"/>
      <c r="C469" s="48"/>
      <c r="D469" s="35"/>
      <c r="E469" s="149"/>
      <c r="F469" s="156"/>
      <c r="G469" s="670"/>
      <c r="H469" s="88"/>
      <c r="I469" s="40"/>
      <c r="J469" s="40"/>
      <c r="K469" s="41"/>
      <c r="L469" s="42"/>
      <c r="M469" s="658"/>
      <c r="N469" s="659"/>
      <c r="O469" s="692"/>
      <c r="P469" s="29"/>
      <c r="Q469" s="74"/>
      <c r="R469" s="28"/>
      <c r="S469" s="28"/>
      <c r="T469" s="28"/>
      <c r="U469" s="28"/>
      <c r="V469" s="28"/>
      <c r="W469" s="28"/>
      <c r="X469" s="28"/>
      <c r="Y469" s="28"/>
      <c r="Z469" s="28"/>
    </row>
    <row r="470" spans="1:26" ht="15.75" customHeight="1">
      <c r="A470" s="111"/>
      <c r="B470" s="48"/>
      <c r="C470" s="48"/>
      <c r="D470" s="35"/>
      <c r="E470" s="149"/>
      <c r="F470" s="156"/>
      <c r="G470" s="670"/>
      <c r="H470" s="88"/>
      <c r="I470" s="40"/>
      <c r="J470" s="40"/>
      <c r="K470" s="41"/>
      <c r="L470" s="42"/>
      <c r="M470" s="658"/>
      <c r="N470" s="659"/>
      <c r="O470" s="692"/>
      <c r="P470" s="29"/>
      <c r="Q470" s="74"/>
      <c r="R470" s="28"/>
      <c r="S470" s="28"/>
      <c r="T470" s="28"/>
      <c r="U470" s="28"/>
      <c r="V470" s="28"/>
      <c r="W470" s="28"/>
      <c r="X470" s="28"/>
      <c r="Y470" s="28"/>
      <c r="Z470" s="28"/>
    </row>
    <row r="471" spans="1:26" ht="15.75" customHeight="1">
      <c r="A471" s="111"/>
      <c r="B471" s="48"/>
      <c r="C471" s="48"/>
      <c r="D471" s="35"/>
      <c r="E471" s="149"/>
      <c r="F471" s="156"/>
      <c r="G471" s="670"/>
      <c r="H471" s="88"/>
      <c r="I471" s="40"/>
      <c r="J471" s="40"/>
      <c r="K471" s="41"/>
      <c r="L471" s="42"/>
      <c r="M471" s="658"/>
      <c r="N471" s="659"/>
      <c r="O471" s="692"/>
      <c r="P471" s="29"/>
      <c r="Q471" s="74"/>
      <c r="R471" s="28"/>
      <c r="S471" s="28"/>
      <c r="T471" s="28"/>
      <c r="U471" s="28"/>
      <c r="V471" s="28"/>
      <c r="W471" s="28"/>
      <c r="X471" s="28"/>
      <c r="Y471" s="28"/>
      <c r="Z471" s="28"/>
    </row>
    <row r="472" spans="1:26" ht="15.75" customHeight="1">
      <c r="A472" s="111"/>
      <c r="B472" s="48"/>
      <c r="C472" s="48"/>
      <c r="D472" s="35"/>
      <c r="E472" s="149"/>
      <c r="F472" s="156"/>
      <c r="G472" s="670"/>
      <c r="H472" s="88"/>
      <c r="I472" s="40"/>
      <c r="J472" s="40"/>
      <c r="K472" s="41"/>
      <c r="L472" s="42"/>
      <c r="M472" s="658"/>
      <c r="N472" s="659"/>
      <c r="O472" s="692"/>
      <c r="P472" s="29"/>
      <c r="Q472" s="74"/>
      <c r="R472" s="28"/>
      <c r="S472" s="28"/>
      <c r="T472" s="28"/>
      <c r="U472" s="28"/>
      <c r="V472" s="28"/>
      <c r="W472" s="28"/>
      <c r="X472" s="28"/>
      <c r="Y472" s="28"/>
      <c r="Z472" s="28"/>
    </row>
    <row r="473" spans="1:26" ht="15.75" customHeight="1">
      <c r="A473" s="111"/>
      <c r="B473" s="48"/>
      <c r="C473" s="48"/>
      <c r="D473" s="35"/>
      <c r="E473" s="149"/>
      <c r="F473" s="156"/>
      <c r="G473" s="670"/>
      <c r="H473" s="88"/>
      <c r="I473" s="40"/>
      <c r="J473" s="40"/>
      <c r="K473" s="41"/>
      <c r="L473" s="42"/>
      <c r="M473" s="658"/>
      <c r="N473" s="659"/>
      <c r="O473" s="692"/>
      <c r="P473" s="29"/>
      <c r="Q473" s="74"/>
      <c r="R473" s="28"/>
      <c r="S473" s="28"/>
      <c r="T473" s="28"/>
      <c r="U473" s="28"/>
      <c r="V473" s="28"/>
      <c r="W473" s="28"/>
      <c r="X473" s="28"/>
      <c r="Y473" s="28"/>
      <c r="Z473" s="28"/>
    </row>
    <row r="474" spans="1:26" ht="15.75" customHeight="1">
      <c r="A474" s="111"/>
      <c r="B474" s="48"/>
      <c r="C474" s="48"/>
      <c r="D474" s="35"/>
      <c r="E474" s="149"/>
      <c r="F474" s="156"/>
      <c r="G474" s="670"/>
      <c r="H474" s="88"/>
      <c r="I474" s="40"/>
      <c r="J474" s="40"/>
      <c r="K474" s="41"/>
      <c r="L474" s="42"/>
      <c r="M474" s="658"/>
      <c r="N474" s="659"/>
      <c r="O474" s="692"/>
      <c r="P474" s="29"/>
      <c r="Q474" s="74"/>
      <c r="R474" s="28"/>
      <c r="S474" s="28"/>
      <c r="T474" s="28"/>
      <c r="U474" s="28"/>
      <c r="V474" s="28"/>
      <c r="W474" s="28"/>
      <c r="X474" s="28"/>
      <c r="Y474" s="28"/>
      <c r="Z474" s="28"/>
    </row>
    <row r="475" spans="1:26" ht="15.75" customHeight="1">
      <c r="A475" s="111"/>
      <c r="B475" s="48"/>
      <c r="C475" s="48"/>
      <c r="D475" s="35"/>
      <c r="E475" s="149"/>
      <c r="F475" s="156"/>
      <c r="G475" s="670"/>
      <c r="H475" s="88"/>
      <c r="I475" s="40"/>
      <c r="J475" s="40"/>
      <c r="K475" s="41"/>
      <c r="L475" s="42"/>
      <c r="M475" s="658"/>
      <c r="N475" s="659"/>
      <c r="O475" s="692"/>
      <c r="P475" s="29"/>
      <c r="Q475" s="74"/>
      <c r="R475" s="28"/>
      <c r="S475" s="28"/>
      <c r="T475" s="28"/>
      <c r="U475" s="28"/>
      <c r="V475" s="28"/>
      <c r="W475" s="28"/>
      <c r="X475" s="28"/>
      <c r="Y475" s="28"/>
      <c r="Z475" s="28"/>
    </row>
    <row r="476" spans="1:26" ht="15.75" customHeight="1">
      <c r="A476" s="111"/>
      <c r="B476" s="48"/>
      <c r="C476" s="48"/>
      <c r="D476" s="35"/>
      <c r="E476" s="149"/>
      <c r="F476" s="156"/>
      <c r="G476" s="670"/>
      <c r="H476" s="88"/>
      <c r="I476" s="40"/>
      <c r="J476" s="40"/>
      <c r="K476" s="41"/>
      <c r="L476" s="42"/>
      <c r="M476" s="658"/>
      <c r="N476" s="659"/>
      <c r="O476" s="692"/>
      <c r="P476" s="29"/>
      <c r="Q476" s="74"/>
      <c r="R476" s="28"/>
      <c r="S476" s="28"/>
      <c r="T476" s="28"/>
      <c r="U476" s="28"/>
      <c r="V476" s="28"/>
      <c r="W476" s="28"/>
      <c r="X476" s="28"/>
      <c r="Y476" s="28"/>
      <c r="Z476" s="28"/>
    </row>
    <row r="477" spans="1:26" ht="15.75" customHeight="1">
      <c r="A477" s="111"/>
      <c r="B477" s="48"/>
      <c r="C477" s="48"/>
      <c r="D477" s="35"/>
      <c r="E477" s="149"/>
      <c r="F477" s="156"/>
      <c r="G477" s="670"/>
      <c r="H477" s="88"/>
      <c r="I477" s="40"/>
      <c r="J477" s="40"/>
      <c r="K477" s="41"/>
      <c r="L477" s="42"/>
      <c r="M477" s="658"/>
      <c r="N477" s="659"/>
      <c r="O477" s="692"/>
      <c r="P477" s="29"/>
      <c r="Q477" s="74"/>
      <c r="R477" s="28"/>
      <c r="S477" s="28"/>
      <c r="T477" s="28"/>
      <c r="U477" s="28"/>
      <c r="V477" s="28"/>
      <c r="W477" s="28"/>
      <c r="X477" s="28"/>
      <c r="Y477" s="28"/>
      <c r="Z477" s="28"/>
    </row>
    <row r="478" spans="1:26" ht="15.75" customHeight="1">
      <c r="A478" s="111"/>
      <c r="B478" s="48"/>
      <c r="C478" s="48"/>
      <c r="D478" s="35"/>
      <c r="E478" s="149"/>
      <c r="F478" s="156"/>
      <c r="G478" s="670"/>
      <c r="H478" s="88"/>
      <c r="I478" s="40"/>
      <c r="J478" s="40"/>
      <c r="K478" s="41"/>
      <c r="L478" s="42"/>
      <c r="M478" s="658"/>
      <c r="N478" s="659"/>
      <c r="O478" s="692"/>
      <c r="P478" s="29"/>
      <c r="Q478" s="74"/>
      <c r="R478" s="28"/>
      <c r="S478" s="28"/>
      <c r="T478" s="28"/>
      <c r="U478" s="28"/>
      <c r="V478" s="28"/>
      <c r="W478" s="28"/>
      <c r="X478" s="28"/>
      <c r="Y478" s="28"/>
      <c r="Z478" s="28"/>
    </row>
    <row r="479" spans="1:26" ht="15.75" customHeight="1">
      <c r="A479" s="111"/>
      <c r="B479" s="48"/>
      <c r="C479" s="48"/>
      <c r="D479" s="35"/>
      <c r="E479" s="149"/>
      <c r="F479" s="156"/>
      <c r="G479" s="670"/>
      <c r="H479" s="88"/>
      <c r="I479" s="40"/>
      <c r="J479" s="40"/>
      <c r="K479" s="41"/>
      <c r="L479" s="42"/>
      <c r="M479" s="658"/>
      <c r="N479" s="659"/>
      <c r="O479" s="692"/>
      <c r="P479" s="29"/>
      <c r="Q479" s="74"/>
      <c r="R479" s="28"/>
      <c r="S479" s="28"/>
      <c r="T479" s="28"/>
      <c r="U479" s="28"/>
      <c r="V479" s="28"/>
      <c r="W479" s="28"/>
      <c r="X479" s="28"/>
      <c r="Y479" s="28"/>
      <c r="Z479" s="28"/>
    </row>
    <row r="480" spans="1:26" ht="15.75" customHeight="1">
      <c r="A480" s="111"/>
      <c r="B480" s="48"/>
      <c r="C480" s="48"/>
      <c r="D480" s="35"/>
      <c r="E480" s="149"/>
      <c r="F480" s="156"/>
      <c r="G480" s="670"/>
      <c r="H480" s="88"/>
      <c r="I480" s="40"/>
      <c r="J480" s="40"/>
      <c r="K480" s="41"/>
      <c r="L480" s="42"/>
      <c r="M480" s="658"/>
      <c r="N480" s="659"/>
      <c r="O480" s="692"/>
      <c r="P480" s="29"/>
      <c r="Q480" s="74"/>
      <c r="R480" s="28"/>
      <c r="S480" s="28"/>
      <c r="T480" s="28"/>
      <c r="U480" s="28"/>
      <c r="V480" s="28"/>
      <c r="W480" s="28"/>
      <c r="X480" s="28"/>
      <c r="Y480" s="28"/>
      <c r="Z480" s="28"/>
    </row>
    <row r="481" spans="1:26" ht="15.75" customHeight="1">
      <c r="A481" s="111"/>
      <c r="B481" s="48"/>
      <c r="C481" s="48"/>
      <c r="D481" s="35"/>
      <c r="E481" s="149"/>
      <c r="F481" s="156"/>
      <c r="G481" s="670"/>
      <c r="H481" s="88"/>
      <c r="I481" s="40"/>
      <c r="J481" s="40"/>
      <c r="K481" s="41"/>
      <c r="L481" s="42"/>
      <c r="M481" s="658"/>
      <c r="N481" s="659"/>
      <c r="O481" s="692"/>
      <c r="P481" s="29"/>
      <c r="Q481" s="74"/>
      <c r="R481" s="28"/>
      <c r="S481" s="28"/>
      <c r="T481" s="28"/>
      <c r="U481" s="28"/>
      <c r="V481" s="28"/>
      <c r="W481" s="28"/>
      <c r="X481" s="28"/>
      <c r="Y481" s="28"/>
      <c r="Z481" s="28"/>
    </row>
    <row r="482" spans="1:26" ht="15.75" customHeight="1">
      <c r="A482" s="111"/>
      <c r="B482" s="48"/>
      <c r="C482" s="48"/>
      <c r="D482" s="35"/>
      <c r="E482" s="149"/>
      <c r="F482" s="156"/>
      <c r="G482" s="670"/>
      <c r="H482" s="88"/>
      <c r="I482" s="40"/>
      <c r="J482" s="40"/>
      <c r="K482" s="41"/>
      <c r="L482" s="42"/>
      <c r="M482" s="658"/>
      <c r="N482" s="659"/>
      <c r="O482" s="692"/>
      <c r="P482" s="29"/>
      <c r="Q482" s="74"/>
      <c r="R482" s="28"/>
      <c r="S482" s="28"/>
      <c r="T482" s="28"/>
      <c r="U482" s="28"/>
      <c r="V482" s="28"/>
      <c r="W482" s="28"/>
      <c r="X482" s="28"/>
      <c r="Y482" s="28"/>
      <c r="Z482" s="28"/>
    </row>
    <row r="483" spans="1:26" ht="15.75" customHeight="1">
      <c r="A483" s="111"/>
      <c r="B483" s="48"/>
      <c r="C483" s="48"/>
      <c r="D483" s="35"/>
      <c r="E483" s="149"/>
      <c r="F483" s="156"/>
      <c r="G483" s="670"/>
      <c r="H483" s="88"/>
      <c r="I483" s="40"/>
      <c r="J483" s="40"/>
      <c r="K483" s="41"/>
      <c r="L483" s="42"/>
      <c r="M483" s="658"/>
      <c r="N483" s="659"/>
      <c r="O483" s="692"/>
      <c r="P483" s="29"/>
      <c r="Q483" s="74"/>
      <c r="R483" s="28"/>
      <c r="S483" s="28"/>
      <c r="T483" s="28"/>
      <c r="U483" s="28"/>
      <c r="V483" s="28"/>
      <c r="W483" s="28"/>
      <c r="X483" s="28"/>
      <c r="Y483" s="28"/>
      <c r="Z483" s="28"/>
    </row>
    <row r="484" spans="1:26" ht="15.75" customHeight="1">
      <c r="A484" s="111"/>
      <c r="B484" s="48"/>
      <c r="C484" s="48"/>
      <c r="D484" s="35"/>
      <c r="E484" s="149"/>
      <c r="F484" s="156"/>
      <c r="G484" s="670"/>
      <c r="H484" s="88"/>
      <c r="I484" s="40"/>
      <c r="J484" s="40"/>
      <c r="K484" s="41"/>
      <c r="L484" s="42"/>
      <c r="M484" s="658"/>
      <c r="N484" s="659"/>
      <c r="O484" s="692"/>
      <c r="P484" s="29"/>
      <c r="Q484" s="74"/>
      <c r="R484" s="28"/>
      <c r="S484" s="28"/>
      <c r="T484" s="28"/>
      <c r="U484" s="28"/>
      <c r="V484" s="28"/>
      <c r="W484" s="28"/>
      <c r="X484" s="28"/>
      <c r="Y484" s="28"/>
      <c r="Z484" s="28"/>
    </row>
    <row r="485" spans="1:26" ht="15.75" customHeight="1">
      <c r="A485" s="111"/>
      <c r="B485" s="48"/>
      <c r="C485" s="48"/>
      <c r="D485" s="35"/>
      <c r="E485" s="149"/>
      <c r="F485" s="156"/>
      <c r="G485" s="670"/>
      <c r="H485" s="88"/>
      <c r="I485" s="40"/>
      <c r="J485" s="40"/>
      <c r="K485" s="41"/>
      <c r="L485" s="42"/>
      <c r="M485" s="658"/>
      <c r="N485" s="659"/>
      <c r="O485" s="692"/>
      <c r="P485" s="29"/>
      <c r="Q485" s="74"/>
      <c r="R485" s="28"/>
      <c r="S485" s="28"/>
      <c r="T485" s="28"/>
      <c r="U485" s="28"/>
      <c r="V485" s="28"/>
      <c r="W485" s="28"/>
      <c r="X485" s="28"/>
      <c r="Y485" s="28"/>
      <c r="Z485" s="28"/>
    </row>
    <row r="486" spans="1:26" ht="15.75" customHeight="1">
      <c r="A486" s="111"/>
      <c r="B486" s="48"/>
      <c r="C486" s="48"/>
      <c r="D486" s="35"/>
      <c r="E486" s="149"/>
      <c r="F486" s="156"/>
      <c r="G486" s="670"/>
      <c r="H486" s="88"/>
      <c r="I486" s="40"/>
      <c r="J486" s="40"/>
      <c r="K486" s="41"/>
      <c r="L486" s="42"/>
      <c r="M486" s="658"/>
      <c r="N486" s="659"/>
      <c r="O486" s="692"/>
      <c r="P486" s="29"/>
      <c r="Q486" s="74"/>
      <c r="R486" s="28"/>
      <c r="S486" s="28"/>
      <c r="T486" s="28"/>
      <c r="U486" s="28"/>
      <c r="V486" s="28"/>
      <c r="W486" s="28"/>
      <c r="X486" s="28"/>
      <c r="Y486" s="28"/>
      <c r="Z486" s="28"/>
    </row>
    <row r="487" spans="1:26" ht="15.75" customHeight="1">
      <c r="A487" s="111"/>
      <c r="B487" s="48"/>
      <c r="C487" s="48"/>
      <c r="D487" s="35"/>
      <c r="E487" s="149"/>
      <c r="F487" s="156"/>
      <c r="G487" s="670"/>
      <c r="H487" s="88"/>
      <c r="I487" s="40"/>
      <c r="J487" s="40"/>
      <c r="K487" s="41"/>
      <c r="L487" s="42"/>
      <c r="M487" s="658"/>
      <c r="N487" s="659"/>
      <c r="O487" s="692"/>
      <c r="P487" s="29"/>
      <c r="Q487" s="74"/>
      <c r="R487" s="28"/>
      <c r="S487" s="28"/>
      <c r="T487" s="28"/>
      <c r="U487" s="28"/>
      <c r="V487" s="28"/>
      <c r="W487" s="28"/>
      <c r="X487" s="28"/>
      <c r="Y487" s="28"/>
      <c r="Z487" s="28"/>
    </row>
    <row r="488" spans="1:26" ht="15.75" customHeight="1">
      <c r="A488" s="111"/>
      <c r="B488" s="48"/>
      <c r="C488" s="48"/>
      <c r="D488" s="35"/>
      <c r="E488" s="149"/>
      <c r="F488" s="156"/>
      <c r="G488" s="670"/>
      <c r="H488" s="88"/>
      <c r="I488" s="40"/>
      <c r="J488" s="40"/>
      <c r="K488" s="41"/>
      <c r="L488" s="42"/>
      <c r="M488" s="658"/>
      <c r="N488" s="659"/>
      <c r="O488" s="692"/>
      <c r="P488" s="29"/>
      <c r="Q488" s="74"/>
      <c r="R488" s="28"/>
      <c r="S488" s="28"/>
      <c r="T488" s="28"/>
      <c r="U488" s="28"/>
      <c r="V488" s="28"/>
      <c r="W488" s="28"/>
      <c r="X488" s="28"/>
      <c r="Y488" s="28"/>
      <c r="Z488" s="28"/>
    </row>
    <row r="489" spans="1:26" ht="15.75" customHeight="1">
      <c r="A489" s="111"/>
      <c r="B489" s="48"/>
      <c r="C489" s="48"/>
      <c r="D489" s="35"/>
      <c r="E489" s="149"/>
      <c r="F489" s="156"/>
      <c r="G489" s="670"/>
      <c r="H489" s="88"/>
      <c r="I489" s="40"/>
      <c r="J489" s="40"/>
      <c r="K489" s="41"/>
      <c r="L489" s="42"/>
      <c r="M489" s="658"/>
      <c r="N489" s="659"/>
      <c r="O489" s="692"/>
      <c r="P489" s="29"/>
      <c r="Q489" s="74"/>
      <c r="R489" s="28"/>
      <c r="S489" s="28"/>
      <c r="T489" s="28"/>
      <c r="U489" s="28"/>
      <c r="V489" s="28"/>
      <c r="W489" s="28"/>
      <c r="X489" s="28"/>
      <c r="Y489" s="28"/>
      <c r="Z489" s="28"/>
    </row>
    <row r="490" spans="1:26" ht="15.75" customHeight="1">
      <c r="A490" s="111"/>
      <c r="B490" s="48"/>
      <c r="C490" s="48"/>
      <c r="D490" s="35"/>
      <c r="E490" s="149"/>
      <c r="F490" s="156"/>
      <c r="G490" s="670"/>
      <c r="H490" s="88"/>
      <c r="I490" s="40"/>
      <c r="J490" s="40"/>
      <c r="K490" s="41"/>
      <c r="L490" s="42"/>
      <c r="M490" s="658"/>
      <c r="N490" s="659"/>
      <c r="O490" s="692"/>
      <c r="P490" s="29"/>
      <c r="Q490" s="74"/>
      <c r="R490" s="28"/>
      <c r="S490" s="28"/>
      <c r="T490" s="28"/>
      <c r="U490" s="28"/>
      <c r="V490" s="28"/>
      <c r="W490" s="28"/>
      <c r="X490" s="28"/>
      <c r="Y490" s="28"/>
      <c r="Z490" s="28"/>
    </row>
    <row r="491" spans="1:26" ht="15.75" customHeight="1">
      <c r="A491" s="111"/>
      <c r="B491" s="48"/>
      <c r="C491" s="48"/>
      <c r="D491" s="35"/>
      <c r="E491" s="149"/>
      <c r="F491" s="156"/>
      <c r="G491" s="670"/>
      <c r="H491" s="88"/>
      <c r="I491" s="40"/>
      <c r="J491" s="40"/>
      <c r="K491" s="41"/>
      <c r="L491" s="42"/>
      <c r="M491" s="658"/>
      <c r="N491" s="659"/>
      <c r="O491" s="692"/>
      <c r="P491" s="29"/>
      <c r="Q491" s="74"/>
      <c r="R491" s="28"/>
      <c r="S491" s="28"/>
      <c r="T491" s="28"/>
      <c r="U491" s="28"/>
      <c r="V491" s="28"/>
      <c r="W491" s="28"/>
      <c r="X491" s="28"/>
      <c r="Y491" s="28"/>
      <c r="Z491" s="28"/>
    </row>
    <row r="492" spans="1:26" ht="15.75" customHeight="1">
      <c r="A492" s="111"/>
      <c r="B492" s="48"/>
      <c r="C492" s="48"/>
      <c r="D492" s="35"/>
      <c r="E492" s="149"/>
      <c r="F492" s="156"/>
      <c r="G492" s="670"/>
      <c r="H492" s="88"/>
      <c r="I492" s="40"/>
      <c r="J492" s="40"/>
      <c r="K492" s="41"/>
      <c r="L492" s="42"/>
      <c r="M492" s="658"/>
      <c r="N492" s="659"/>
      <c r="O492" s="692"/>
      <c r="P492" s="29"/>
      <c r="Q492" s="74"/>
      <c r="R492" s="28"/>
      <c r="S492" s="28"/>
      <c r="T492" s="28"/>
      <c r="U492" s="28"/>
      <c r="V492" s="28"/>
      <c r="W492" s="28"/>
      <c r="X492" s="28"/>
      <c r="Y492" s="28"/>
      <c r="Z492" s="28"/>
    </row>
    <row r="493" spans="1:26" ht="15.75" customHeight="1">
      <c r="A493" s="111"/>
      <c r="B493" s="48"/>
      <c r="C493" s="48"/>
      <c r="D493" s="35"/>
      <c r="E493" s="149"/>
      <c r="F493" s="156"/>
      <c r="G493" s="670"/>
      <c r="H493" s="88"/>
      <c r="I493" s="40"/>
      <c r="J493" s="40"/>
      <c r="K493" s="41"/>
      <c r="L493" s="42"/>
      <c r="M493" s="658"/>
      <c r="N493" s="659"/>
      <c r="O493" s="692"/>
      <c r="P493" s="29"/>
      <c r="Q493" s="74"/>
      <c r="R493" s="28"/>
      <c r="S493" s="28"/>
      <c r="T493" s="28"/>
      <c r="U493" s="28"/>
      <c r="V493" s="28"/>
      <c r="W493" s="28"/>
      <c r="X493" s="28"/>
      <c r="Y493" s="28"/>
      <c r="Z493" s="28"/>
    </row>
    <row r="494" spans="1:26" ht="15.75" customHeight="1">
      <c r="A494" s="111"/>
      <c r="B494" s="48"/>
      <c r="C494" s="48"/>
      <c r="D494" s="35"/>
      <c r="E494" s="149"/>
      <c r="F494" s="156"/>
      <c r="G494" s="670"/>
      <c r="H494" s="88"/>
      <c r="I494" s="40"/>
      <c r="J494" s="40"/>
      <c r="K494" s="41"/>
      <c r="L494" s="42"/>
      <c r="M494" s="658"/>
      <c r="N494" s="659"/>
      <c r="O494" s="692"/>
      <c r="P494" s="29"/>
      <c r="Q494" s="74"/>
      <c r="R494" s="28"/>
      <c r="S494" s="28"/>
      <c r="T494" s="28"/>
      <c r="U494" s="28"/>
      <c r="V494" s="28"/>
      <c r="W494" s="28"/>
      <c r="X494" s="28"/>
      <c r="Y494" s="28"/>
      <c r="Z494" s="28"/>
    </row>
    <row r="495" spans="1:26" ht="15.75" customHeight="1">
      <c r="A495" s="111"/>
      <c r="B495" s="48"/>
      <c r="C495" s="48"/>
      <c r="D495" s="35"/>
      <c r="E495" s="149"/>
      <c r="F495" s="156"/>
      <c r="G495" s="670"/>
      <c r="H495" s="88"/>
      <c r="I495" s="40"/>
      <c r="J495" s="40"/>
      <c r="K495" s="41"/>
      <c r="L495" s="42"/>
      <c r="M495" s="658"/>
      <c r="N495" s="659"/>
      <c r="O495" s="692"/>
      <c r="P495" s="29"/>
      <c r="Q495" s="74"/>
      <c r="R495" s="28"/>
      <c r="S495" s="28"/>
      <c r="T495" s="28"/>
      <c r="U495" s="28"/>
      <c r="V495" s="28"/>
      <c r="W495" s="28"/>
      <c r="X495" s="28"/>
      <c r="Y495" s="28"/>
      <c r="Z495" s="28"/>
    </row>
    <row r="496" spans="1:26" ht="15.75" customHeight="1">
      <c r="A496" s="111"/>
      <c r="B496" s="48"/>
      <c r="C496" s="48"/>
      <c r="D496" s="35"/>
      <c r="E496" s="149"/>
      <c r="F496" s="156"/>
      <c r="G496" s="670"/>
      <c r="H496" s="88"/>
      <c r="I496" s="40"/>
      <c r="J496" s="40"/>
      <c r="K496" s="41"/>
      <c r="L496" s="42"/>
      <c r="M496" s="658"/>
      <c r="N496" s="659"/>
      <c r="O496" s="692"/>
      <c r="P496" s="29"/>
      <c r="Q496" s="74"/>
      <c r="R496" s="28"/>
      <c r="S496" s="28"/>
      <c r="T496" s="28"/>
      <c r="U496" s="28"/>
      <c r="V496" s="28"/>
      <c r="W496" s="28"/>
      <c r="X496" s="28"/>
      <c r="Y496" s="28"/>
      <c r="Z496" s="28"/>
    </row>
    <row r="497" spans="1:26" ht="15.75" customHeight="1">
      <c r="A497" s="111"/>
      <c r="B497" s="48"/>
      <c r="C497" s="48"/>
      <c r="D497" s="35"/>
      <c r="E497" s="149"/>
      <c r="F497" s="156"/>
      <c r="G497" s="670"/>
      <c r="H497" s="88"/>
      <c r="I497" s="40"/>
      <c r="J497" s="40"/>
      <c r="K497" s="41"/>
      <c r="L497" s="42"/>
      <c r="M497" s="658"/>
      <c r="N497" s="659"/>
      <c r="O497" s="692"/>
      <c r="P497" s="29"/>
      <c r="Q497" s="74"/>
      <c r="R497" s="28"/>
      <c r="S497" s="28"/>
      <c r="T497" s="28"/>
      <c r="U497" s="28"/>
      <c r="V497" s="28"/>
      <c r="W497" s="28"/>
      <c r="X497" s="28"/>
      <c r="Y497" s="28"/>
      <c r="Z497" s="28"/>
    </row>
    <row r="498" spans="1:26" ht="15.75" customHeight="1">
      <c r="A498" s="111"/>
      <c r="B498" s="48"/>
      <c r="C498" s="48"/>
      <c r="D498" s="35"/>
      <c r="E498" s="149"/>
      <c r="F498" s="156"/>
      <c r="G498" s="670"/>
      <c r="H498" s="88"/>
      <c r="I498" s="40"/>
      <c r="J498" s="40"/>
      <c r="K498" s="41"/>
      <c r="L498" s="42"/>
      <c r="M498" s="658"/>
      <c r="N498" s="659"/>
      <c r="O498" s="692"/>
      <c r="P498" s="29"/>
      <c r="Q498" s="74"/>
      <c r="R498" s="28"/>
      <c r="S498" s="28"/>
      <c r="T498" s="28"/>
      <c r="U498" s="28"/>
      <c r="V498" s="28"/>
      <c r="W498" s="28"/>
      <c r="X498" s="28"/>
      <c r="Y498" s="28"/>
      <c r="Z498" s="28"/>
    </row>
    <row r="499" spans="1:26" ht="15.75" customHeight="1">
      <c r="A499" s="111"/>
      <c r="B499" s="48"/>
      <c r="C499" s="48"/>
      <c r="D499" s="35"/>
      <c r="E499" s="149"/>
      <c r="F499" s="156"/>
      <c r="G499" s="670"/>
      <c r="H499" s="88"/>
      <c r="I499" s="40"/>
      <c r="J499" s="40"/>
      <c r="K499" s="41"/>
      <c r="L499" s="42"/>
      <c r="M499" s="658"/>
      <c r="N499" s="659"/>
      <c r="O499" s="692"/>
      <c r="P499" s="29"/>
      <c r="Q499" s="74"/>
      <c r="R499" s="28"/>
      <c r="S499" s="28"/>
      <c r="T499" s="28"/>
      <c r="U499" s="28"/>
      <c r="V499" s="28"/>
      <c r="W499" s="28"/>
      <c r="X499" s="28"/>
      <c r="Y499" s="28"/>
      <c r="Z499" s="28"/>
    </row>
    <row r="500" spans="1:26" ht="15.75" customHeight="1">
      <c r="A500" s="111"/>
      <c r="B500" s="48"/>
      <c r="C500" s="48"/>
      <c r="D500" s="35"/>
      <c r="E500" s="149"/>
      <c r="F500" s="156"/>
      <c r="G500" s="670"/>
      <c r="H500" s="88"/>
      <c r="I500" s="40"/>
      <c r="J500" s="40"/>
      <c r="K500" s="41"/>
      <c r="L500" s="42"/>
      <c r="M500" s="658"/>
      <c r="N500" s="659"/>
      <c r="O500" s="692"/>
      <c r="P500" s="29"/>
      <c r="Q500" s="74"/>
      <c r="R500" s="28"/>
      <c r="S500" s="28"/>
      <c r="T500" s="28"/>
      <c r="U500" s="28"/>
      <c r="V500" s="28"/>
      <c r="W500" s="28"/>
      <c r="X500" s="28"/>
      <c r="Y500" s="28"/>
      <c r="Z500" s="28"/>
    </row>
    <row r="501" spans="1:26" ht="15.75" customHeight="1">
      <c r="A501" s="111"/>
      <c r="B501" s="48"/>
      <c r="C501" s="48"/>
      <c r="D501" s="35"/>
      <c r="E501" s="149"/>
      <c r="F501" s="156"/>
      <c r="G501" s="670"/>
      <c r="H501" s="88"/>
      <c r="I501" s="40"/>
      <c r="J501" s="40"/>
      <c r="K501" s="41"/>
      <c r="L501" s="42"/>
      <c r="M501" s="658"/>
      <c r="N501" s="659"/>
      <c r="O501" s="692"/>
      <c r="P501" s="29"/>
      <c r="Q501" s="74"/>
      <c r="R501" s="28"/>
      <c r="S501" s="28"/>
      <c r="T501" s="28"/>
      <c r="U501" s="28"/>
      <c r="V501" s="28"/>
      <c r="W501" s="28"/>
      <c r="X501" s="28"/>
      <c r="Y501" s="28"/>
      <c r="Z501" s="28"/>
    </row>
    <row r="502" spans="1:26" ht="15.75" customHeight="1">
      <c r="A502" s="111"/>
      <c r="B502" s="48"/>
      <c r="C502" s="48"/>
      <c r="D502" s="35"/>
      <c r="E502" s="149"/>
      <c r="F502" s="156"/>
      <c r="G502" s="670"/>
      <c r="H502" s="88"/>
      <c r="I502" s="40"/>
      <c r="J502" s="40"/>
      <c r="K502" s="41"/>
      <c r="L502" s="42"/>
      <c r="M502" s="658"/>
      <c r="N502" s="659"/>
      <c r="O502" s="692"/>
      <c r="P502" s="29"/>
      <c r="Q502" s="74"/>
      <c r="R502" s="28"/>
      <c r="S502" s="28"/>
      <c r="T502" s="28"/>
      <c r="U502" s="28"/>
      <c r="V502" s="28"/>
      <c r="W502" s="28"/>
      <c r="X502" s="28"/>
      <c r="Y502" s="28"/>
      <c r="Z502" s="28"/>
    </row>
    <row r="503" spans="1:26" ht="15.75" customHeight="1">
      <c r="A503" s="111"/>
      <c r="B503" s="48"/>
      <c r="C503" s="48"/>
      <c r="D503" s="35"/>
      <c r="E503" s="149"/>
      <c r="F503" s="156"/>
      <c r="G503" s="670"/>
      <c r="H503" s="88"/>
      <c r="I503" s="40"/>
      <c r="J503" s="40"/>
      <c r="K503" s="41"/>
      <c r="L503" s="42"/>
      <c r="M503" s="658"/>
      <c r="N503" s="659"/>
      <c r="O503" s="692"/>
      <c r="P503" s="29"/>
      <c r="Q503" s="74"/>
      <c r="R503" s="28"/>
      <c r="S503" s="28"/>
      <c r="T503" s="28"/>
      <c r="U503" s="28"/>
      <c r="V503" s="28"/>
      <c r="W503" s="28"/>
      <c r="X503" s="28"/>
      <c r="Y503" s="28"/>
      <c r="Z503" s="28"/>
    </row>
    <row r="504" spans="1:26" ht="15.75" customHeight="1">
      <c r="A504" s="111"/>
      <c r="B504" s="48"/>
      <c r="C504" s="48"/>
      <c r="D504" s="35"/>
      <c r="E504" s="149"/>
      <c r="F504" s="156"/>
      <c r="G504" s="670"/>
      <c r="H504" s="88"/>
      <c r="I504" s="40"/>
      <c r="J504" s="40"/>
      <c r="K504" s="41"/>
      <c r="L504" s="42"/>
      <c r="M504" s="658"/>
      <c r="N504" s="659"/>
      <c r="O504" s="692"/>
      <c r="P504" s="29"/>
      <c r="Q504" s="74"/>
      <c r="R504" s="28"/>
      <c r="S504" s="28"/>
      <c r="T504" s="28"/>
      <c r="U504" s="28"/>
      <c r="V504" s="28"/>
      <c r="W504" s="28"/>
      <c r="X504" s="28"/>
      <c r="Y504" s="28"/>
      <c r="Z504" s="28"/>
    </row>
    <row r="505" spans="1:26" ht="15.75" customHeight="1">
      <c r="A505" s="111"/>
      <c r="B505" s="48"/>
      <c r="C505" s="48"/>
      <c r="D505" s="35"/>
      <c r="E505" s="149"/>
      <c r="F505" s="156"/>
      <c r="G505" s="670"/>
      <c r="H505" s="88"/>
      <c r="I505" s="40"/>
      <c r="J505" s="40"/>
      <c r="K505" s="41"/>
      <c r="L505" s="42"/>
      <c r="M505" s="658"/>
      <c r="N505" s="659"/>
      <c r="O505" s="692"/>
      <c r="P505" s="29"/>
      <c r="Q505" s="74"/>
      <c r="R505" s="28"/>
      <c r="S505" s="28"/>
      <c r="T505" s="28"/>
      <c r="U505" s="28"/>
      <c r="V505" s="28"/>
      <c r="W505" s="28"/>
      <c r="X505" s="28"/>
      <c r="Y505" s="28"/>
      <c r="Z505" s="28"/>
    </row>
    <row r="506" spans="1:26" ht="15.75" customHeight="1">
      <c r="A506" s="111"/>
      <c r="B506" s="48"/>
      <c r="C506" s="48"/>
      <c r="D506" s="35"/>
      <c r="E506" s="149"/>
      <c r="F506" s="156"/>
      <c r="G506" s="670"/>
      <c r="H506" s="88"/>
      <c r="I506" s="40"/>
      <c r="J506" s="40"/>
      <c r="K506" s="41"/>
      <c r="L506" s="42"/>
      <c r="M506" s="658"/>
      <c r="N506" s="659"/>
      <c r="O506" s="692"/>
      <c r="P506" s="29"/>
      <c r="Q506" s="74"/>
      <c r="R506" s="28"/>
      <c r="S506" s="28"/>
      <c r="T506" s="28"/>
      <c r="U506" s="28"/>
      <c r="V506" s="28"/>
      <c r="W506" s="28"/>
      <c r="X506" s="28"/>
      <c r="Y506" s="28"/>
      <c r="Z506" s="28"/>
    </row>
    <row r="507" spans="1:26" ht="15.75" customHeight="1">
      <c r="A507" s="111"/>
      <c r="B507" s="48"/>
      <c r="C507" s="48"/>
      <c r="D507" s="35"/>
      <c r="E507" s="149"/>
      <c r="F507" s="156"/>
      <c r="G507" s="670"/>
      <c r="H507" s="88"/>
      <c r="I507" s="40"/>
      <c r="J507" s="40"/>
      <c r="K507" s="41"/>
      <c r="L507" s="42"/>
      <c r="M507" s="658"/>
      <c r="N507" s="659"/>
      <c r="O507" s="692"/>
      <c r="P507" s="29"/>
      <c r="Q507" s="74"/>
      <c r="R507" s="28"/>
      <c r="S507" s="28"/>
      <c r="T507" s="28"/>
      <c r="U507" s="28"/>
      <c r="V507" s="28"/>
      <c r="W507" s="28"/>
      <c r="X507" s="28"/>
      <c r="Y507" s="28"/>
      <c r="Z507" s="28"/>
    </row>
    <row r="508" spans="1:26" ht="15.75" customHeight="1">
      <c r="A508" s="111"/>
      <c r="B508" s="48"/>
      <c r="C508" s="48"/>
      <c r="D508" s="35"/>
      <c r="E508" s="149"/>
      <c r="F508" s="156"/>
      <c r="G508" s="670"/>
      <c r="H508" s="88"/>
      <c r="I508" s="40"/>
      <c r="J508" s="40"/>
      <c r="K508" s="41"/>
      <c r="L508" s="42"/>
      <c r="M508" s="658"/>
      <c r="N508" s="659"/>
      <c r="O508" s="692"/>
      <c r="P508" s="29" t="e">
        <f t="shared" ref="P508:P511" si="10">O508/H508</f>
        <v>#DIV/0!</v>
      </c>
      <c r="Q508" s="74" t="e">
        <f t="shared" ref="Q508:Q510" si="11">G508-P508</f>
        <v>#DIV/0!</v>
      </c>
      <c r="R508" s="28"/>
      <c r="S508" s="28"/>
      <c r="T508" s="28"/>
      <c r="U508" s="28"/>
      <c r="V508" s="28"/>
      <c r="W508" s="28"/>
      <c r="X508" s="28"/>
      <c r="Y508" s="28"/>
      <c r="Z508" s="28"/>
    </row>
    <row r="509" spans="1:26" ht="15.75" customHeight="1">
      <c r="A509" s="111"/>
      <c r="B509" s="48"/>
      <c r="C509" s="48"/>
      <c r="D509" s="35"/>
      <c r="E509" s="149"/>
      <c r="F509" s="156"/>
      <c r="G509" s="670"/>
      <c r="H509" s="88"/>
      <c r="I509" s="40"/>
      <c r="J509" s="40"/>
      <c r="K509" s="41"/>
      <c r="L509" s="42"/>
      <c r="M509" s="658"/>
      <c r="N509" s="659"/>
      <c r="O509" s="692"/>
      <c r="P509" s="29" t="e">
        <f t="shared" si="10"/>
        <v>#DIV/0!</v>
      </c>
      <c r="Q509" s="74" t="e">
        <f t="shared" si="11"/>
        <v>#DIV/0!</v>
      </c>
      <c r="R509" s="28"/>
      <c r="S509" s="28"/>
      <c r="T509" s="28"/>
      <c r="U509" s="28"/>
      <c r="V509" s="28"/>
      <c r="W509" s="28"/>
      <c r="X509" s="28"/>
      <c r="Y509" s="28"/>
      <c r="Z509" s="28"/>
    </row>
    <row r="510" spans="1:26" ht="15.75" customHeight="1">
      <c r="A510" s="111"/>
      <c r="B510" s="48"/>
      <c r="C510" s="48"/>
      <c r="D510" s="35"/>
      <c r="E510" s="149"/>
      <c r="F510" s="156"/>
      <c r="G510" s="670"/>
      <c r="H510" s="88"/>
      <c r="I510" s="40"/>
      <c r="J510" s="40"/>
      <c r="K510" s="41"/>
      <c r="L510" s="42"/>
      <c r="M510" s="658"/>
      <c r="N510" s="659"/>
      <c r="O510" s="692"/>
      <c r="P510" s="29" t="e">
        <f t="shared" si="10"/>
        <v>#DIV/0!</v>
      </c>
      <c r="Q510" s="74" t="e">
        <f t="shared" si="11"/>
        <v>#DIV/0!</v>
      </c>
      <c r="R510" s="28"/>
      <c r="S510" s="28"/>
      <c r="T510" s="28"/>
      <c r="U510" s="28"/>
      <c r="V510" s="28"/>
      <c r="W510" s="28"/>
      <c r="X510" s="28"/>
      <c r="Y510" s="28"/>
      <c r="Z510" s="28"/>
    </row>
    <row r="511" spans="1:26" ht="25.5" customHeight="1">
      <c r="A511" s="698"/>
      <c r="B511" s="699"/>
      <c r="C511" s="700"/>
      <c r="D511" s="700"/>
      <c r="E511" s="701"/>
      <c r="F511" s="700"/>
      <c r="G511" s="702"/>
      <c r="H511" s="700"/>
      <c r="I511" s="703"/>
      <c r="J511" s="703"/>
      <c r="K511" s="703"/>
      <c r="L511" s="42"/>
      <c r="M511" s="704"/>
      <c r="N511" s="705"/>
      <c r="O511" s="706"/>
      <c r="P511" s="29" t="e">
        <f t="shared" si="10"/>
        <v>#DIV/0!</v>
      </c>
      <c r="Q511" s="11"/>
      <c r="R511" s="11"/>
      <c r="S511" s="11"/>
      <c r="T511" s="11"/>
      <c r="U511" s="11"/>
      <c r="V511" s="11"/>
      <c r="W511" s="11"/>
      <c r="X511" s="11"/>
      <c r="Y511" s="11"/>
      <c r="Z511" s="11"/>
    </row>
    <row r="512" spans="1:26" ht="13.5" hidden="1" customHeight="1">
      <c r="A512" s="707"/>
      <c r="B512" s="708"/>
      <c r="C512" s="709"/>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4.2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4.2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4.2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4.2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4.25" hidden="1" customHeight="1">
      <c r="A517" s="710"/>
      <c r="B517" s="708"/>
      <c r="C517" s="712"/>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4.25" hidden="1" customHeight="1">
      <c r="A518" s="710"/>
      <c r="B518" s="711"/>
      <c r="C518" s="715"/>
      <c r="D518" s="716"/>
      <c r="E518" s="716"/>
      <c r="F518" s="712"/>
      <c r="G518" s="716"/>
      <c r="H518" s="716"/>
      <c r="I518" s="716"/>
      <c r="J518" s="716"/>
      <c r="K518" s="716"/>
      <c r="L518" s="716"/>
      <c r="M518" s="716"/>
      <c r="N518" s="109"/>
      <c r="O518" s="109"/>
      <c r="P518" s="29"/>
      <c r="Q518" s="11"/>
      <c r="R518" s="11"/>
      <c r="S518" s="11"/>
      <c r="T518" s="11"/>
      <c r="U518" s="11"/>
      <c r="V518" s="11"/>
      <c r="W518" s="11"/>
      <c r="X518" s="11"/>
      <c r="Y518" s="11"/>
      <c r="Z518" s="11"/>
    </row>
    <row r="519" spans="1:26" ht="14.2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4.2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4.25" hidden="1" customHeight="1">
      <c r="A521" s="710"/>
      <c r="B521" s="711"/>
      <c r="C521" s="715"/>
      <c r="D521" s="716"/>
      <c r="E521" s="716"/>
      <c r="F521" s="712"/>
      <c r="G521" s="716"/>
      <c r="H521" s="716"/>
      <c r="I521" s="716"/>
      <c r="J521" s="716"/>
      <c r="K521" s="716"/>
      <c r="L521" s="716"/>
      <c r="M521" s="716"/>
      <c r="N521" s="109"/>
      <c r="O521" s="109"/>
      <c r="P521" s="29"/>
      <c r="Q521" s="11"/>
      <c r="R521" s="11"/>
      <c r="S521" s="11"/>
      <c r="T521" s="11"/>
      <c r="U521" s="11"/>
      <c r="V521" s="11"/>
      <c r="W521" s="11"/>
      <c r="X521" s="11"/>
      <c r="Y521" s="11"/>
      <c r="Z521" s="11"/>
    </row>
    <row r="522" spans="1:26" ht="14.2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4.2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4.25" hidden="1" customHeight="1">
      <c r="A524" s="710"/>
      <c r="B524" s="711"/>
      <c r="C524" s="715"/>
      <c r="D524" s="712"/>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4.2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4.25" hidden="1" customHeight="1">
      <c r="A526" s="710"/>
      <c r="B526" s="711"/>
      <c r="C526" s="715"/>
      <c r="D526" s="716"/>
      <c r="E526" s="716"/>
      <c r="F526" s="712"/>
      <c r="G526" s="716"/>
      <c r="H526" s="716"/>
      <c r="I526" s="716"/>
      <c r="J526" s="716"/>
      <c r="K526" s="716"/>
      <c r="L526" s="716"/>
      <c r="M526" s="716"/>
      <c r="N526" s="109"/>
      <c r="O526" s="109"/>
      <c r="P526" s="29"/>
      <c r="Q526" s="11"/>
      <c r="R526" s="11"/>
      <c r="S526" s="11"/>
      <c r="T526" s="11"/>
      <c r="U526" s="11"/>
      <c r="V526" s="11"/>
      <c r="W526" s="11"/>
      <c r="X526" s="11"/>
      <c r="Y526" s="11"/>
      <c r="Z526" s="11"/>
    </row>
    <row r="527" spans="1:26" ht="14.2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4.2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4.25" hidden="1" customHeight="1">
      <c r="A529" s="707"/>
      <c r="B529" s="711"/>
      <c r="C529" s="709"/>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4.2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4.25" hidden="1" customHeight="1">
      <c r="A531" s="11"/>
      <c r="B531" s="725"/>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4.2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4.2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4.2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4.25" hidden="1" customHeight="1">
      <c r="A535" s="11"/>
      <c r="B535" s="12"/>
      <c r="C535" s="731"/>
      <c r="D535" s="731"/>
      <c r="E535" s="11"/>
      <c r="F535" s="731"/>
      <c r="G535" s="732"/>
      <c r="H535" s="732"/>
      <c r="I535" s="732"/>
      <c r="J535" s="732"/>
      <c r="K535" s="733"/>
      <c r="L535" s="731"/>
      <c r="M535" s="724"/>
      <c r="N535" s="109"/>
      <c r="O535" s="109"/>
      <c r="P535" s="29"/>
      <c r="Q535" s="11"/>
      <c r="R535" s="11"/>
      <c r="S535" s="11"/>
      <c r="T535" s="11"/>
      <c r="U535" s="11"/>
      <c r="V535" s="11"/>
      <c r="W535" s="11"/>
      <c r="X535" s="11"/>
      <c r="Y535" s="11"/>
      <c r="Z535" s="11"/>
    </row>
    <row r="536" spans="1:26" ht="14.25" hidden="1" customHeight="1">
      <c r="A536" s="11"/>
      <c r="B536" s="12"/>
      <c r="C536" s="731"/>
      <c r="D536" s="731"/>
      <c r="E536" s="11"/>
      <c r="F536" s="731"/>
      <c r="G536" s="734"/>
      <c r="H536" s="734"/>
      <c r="I536" s="734"/>
      <c r="J536" s="734"/>
      <c r="K536" s="731"/>
      <c r="L536" s="731"/>
      <c r="M536" s="724"/>
      <c r="N536" s="109"/>
      <c r="O536" s="109"/>
      <c r="P536" s="29"/>
      <c r="Q536" s="11"/>
      <c r="R536" s="11"/>
      <c r="S536" s="11"/>
      <c r="T536" s="11"/>
      <c r="U536" s="11"/>
      <c r="V536" s="11"/>
      <c r="W536" s="11"/>
      <c r="X536" s="11"/>
      <c r="Y536" s="11"/>
      <c r="Z536" s="11"/>
    </row>
    <row r="537" spans="1:26" ht="14.2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4.25" hidden="1" customHeight="1">
      <c r="A538" s="11"/>
      <c r="B538" s="12"/>
      <c r="C538" s="731"/>
      <c r="D538" s="731"/>
      <c r="E538" s="11"/>
      <c r="F538" s="731"/>
      <c r="G538" s="109"/>
      <c r="H538" s="11"/>
      <c r="I538" s="11"/>
      <c r="J538" s="11"/>
      <c r="K538" s="11"/>
      <c r="L538" s="11"/>
      <c r="M538" s="724"/>
      <c r="N538" s="109"/>
      <c r="O538" s="109"/>
      <c r="P538" s="29"/>
      <c r="Q538" s="11"/>
      <c r="R538" s="11"/>
      <c r="S538" s="11"/>
      <c r="T538" s="11"/>
      <c r="U538" s="11"/>
      <c r="V538" s="11"/>
      <c r="W538" s="11"/>
      <c r="X538" s="11"/>
      <c r="Y538" s="11"/>
      <c r="Z538" s="11"/>
    </row>
    <row r="539" spans="1:26" ht="14.2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4.2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5.75" customHeight="1"/>
    <row r="713" spans="1:26" ht="15.75" customHeight="1"/>
    <row r="714" spans="1:26" ht="15.75" customHeight="1"/>
    <row r="715" spans="1:26" ht="15.75" customHeight="1"/>
    <row r="716" spans="1:26" ht="15.75" customHeight="1"/>
    <row r="717" spans="1:26" ht="15.75" customHeight="1"/>
    <row r="718" spans="1:26" ht="15.75" customHeight="1"/>
    <row r="719" spans="1:26" ht="15.75" customHeight="1"/>
    <row r="720" spans="1:26"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21.77734375" customWidth="1"/>
    <col min="4" max="4" width="31.6640625" customWidth="1"/>
    <col min="5" max="5" width="25.33203125" customWidth="1"/>
    <col min="6" max="6" width="12.44140625" customWidth="1"/>
    <col min="7" max="7" width="9.33203125" customWidth="1"/>
    <col min="8" max="10" width="11.21875" customWidth="1"/>
    <col min="11" max="11" width="11.21875" hidden="1" customWidth="1"/>
    <col min="12" max="12" width="17.6640625" customWidth="1"/>
    <col min="13" max="13" width="15.44140625" customWidth="1"/>
    <col min="14" max="14" width="13.3320312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2745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39" si="0">CONCATENATE(I10,J10)</f>
        <v>250ml</v>
      </c>
      <c r="M10" s="652">
        <f t="shared" ref="M10:M139" si="1">H10*I10</f>
        <v>2500</v>
      </c>
      <c r="N10" s="30" t="str">
        <f>CONCATENATE(M10,K10,J10)</f>
        <v>2500 ml</v>
      </c>
      <c r="O10" s="30">
        <f t="shared" ref="O10:O139" si="2">G10*H10</f>
        <v>675</v>
      </c>
      <c r="P10" s="31">
        <f t="shared" ref="P10:P76" si="3">O10/H10</f>
        <v>67.5</v>
      </c>
      <c r="Q10" s="29">
        <f t="shared" ref="Q10:Q170" si="4">G10-P10</f>
        <v>0</v>
      </c>
      <c r="R10" s="28"/>
      <c r="S10" s="28"/>
      <c r="T10" s="28"/>
      <c r="U10" s="28"/>
      <c r="V10" s="28"/>
      <c r="W10" s="28"/>
      <c r="X10" s="28"/>
      <c r="Y10" s="28"/>
      <c r="Z10" s="28"/>
    </row>
    <row r="11" spans="1:26" ht="15" customHeight="1">
      <c r="A11" s="111">
        <v>1</v>
      </c>
      <c r="B11" s="48" t="s">
        <v>1439</v>
      </c>
      <c r="C11" s="656" t="s">
        <v>74</v>
      </c>
      <c r="D11" s="231"/>
      <c r="E11" s="116" t="s">
        <v>1440</v>
      </c>
      <c r="F11" s="111" t="s">
        <v>76</v>
      </c>
      <c r="G11" s="657">
        <v>154</v>
      </c>
      <c r="H11" s="121">
        <v>1</v>
      </c>
      <c r="I11" s="121">
        <v>340</v>
      </c>
      <c r="J11" s="40" t="s">
        <v>59</v>
      </c>
      <c r="K11" s="41" t="s">
        <v>26</v>
      </c>
      <c r="L11" s="42" t="str">
        <f t="shared" si="0"/>
        <v>340grams</v>
      </c>
      <c r="M11" s="658">
        <f t="shared" si="1"/>
        <v>340</v>
      </c>
      <c r="N11" s="659" t="str">
        <f t="shared" ref="N11:N139" si="5">CONCATENATE(M11,J11)</f>
        <v>340grams</v>
      </c>
      <c r="O11" s="692">
        <f t="shared" si="2"/>
        <v>154</v>
      </c>
      <c r="P11" s="29">
        <f t="shared" si="3"/>
        <v>154</v>
      </c>
      <c r="Q11" s="29">
        <f t="shared" si="4"/>
        <v>0</v>
      </c>
      <c r="R11" s="11"/>
      <c r="S11" s="28"/>
      <c r="T11" s="28"/>
      <c r="U11" s="28"/>
      <c r="V11" s="28"/>
      <c r="W11" s="28"/>
      <c r="X11" s="28"/>
      <c r="Y11" s="28"/>
      <c r="Z11" s="28"/>
    </row>
    <row r="12" spans="1:26" ht="15" customHeight="1">
      <c r="A12" s="111">
        <v>2</v>
      </c>
      <c r="B12" s="33" t="s">
        <v>2546</v>
      </c>
      <c r="C12" s="656" t="s">
        <v>74</v>
      </c>
      <c r="D12" s="9"/>
      <c r="E12" s="50" t="s">
        <v>661</v>
      </c>
      <c r="F12" s="111" t="s">
        <v>76</v>
      </c>
      <c r="G12" s="657">
        <v>31.55</v>
      </c>
      <c r="H12" s="121">
        <v>15</v>
      </c>
      <c r="I12" s="121">
        <v>50</v>
      </c>
      <c r="J12" s="40" t="s">
        <v>59</v>
      </c>
      <c r="K12" s="41" t="s">
        <v>26</v>
      </c>
      <c r="L12" s="42" t="str">
        <f t="shared" si="0"/>
        <v>50grams</v>
      </c>
      <c r="M12" s="658">
        <f t="shared" si="1"/>
        <v>750</v>
      </c>
      <c r="N12" s="659" t="str">
        <f t="shared" si="5"/>
        <v>750grams</v>
      </c>
      <c r="O12" s="692">
        <f t="shared" si="2"/>
        <v>473.25</v>
      </c>
      <c r="P12" s="29">
        <f t="shared" si="3"/>
        <v>31.55</v>
      </c>
      <c r="Q12" s="29">
        <f t="shared" si="4"/>
        <v>0</v>
      </c>
      <c r="R12" s="28"/>
      <c r="S12" s="28"/>
      <c r="T12" s="28"/>
      <c r="U12" s="28"/>
      <c r="V12" s="28"/>
      <c r="W12" s="28"/>
      <c r="X12" s="28"/>
      <c r="Y12" s="28"/>
      <c r="Z12" s="28"/>
    </row>
    <row r="13" spans="1:26" ht="15" customHeight="1">
      <c r="A13" s="111">
        <v>3</v>
      </c>
      <c r="B13" s="48" t="s">
        <v>1225</v>
      </c>
      <c r="C13" s="656" t="s">
        <v>74</v>
      </c>
      <c r="D13" s="9"/>
      <c r="E13" s="116" t="s">
        <v>93</v>
      </c>
      <c r="F13" s="111" t="s">
        <v>76</v>
      </c>
      <c r="G13" s="661">
        <v>57.4</v>
      </c>
      <c r="H13" s="257">
        <v>4</v>
      </c>
      <c r="I13" s="257">
        <v>500</v>
      </c>
      <c r="J13" s="40" t="s">
        <v>59</v>
      </c>
      <c r="K13" s="41" t="s">
        <v>26</v>
      </c>
      <c r="L13" s="42" t="str">
        <f t="shared" si="0"/>
        <v>500grams</v>
      </c>
      <c r="M13" s="658">
        <f t="shared" si="1"/>
        <v>2000</v>
      </c>
      <c r="N13" s="659" t="str">
        <f t="shared" si="5"/>
        <v>2000grams</v>
      </c>
      <c r="O13" s="692">
        <f t="shared" si="2"/>
        <v>229.6</v>
      </c>
      <c r="P13" s="29">
        <f t="shared" si="3"/>
        <v>57.4</v>
      </c>
      <c r="Q13" s="109">
        <f t="shared" si="4"/>
        <v>0</v>
      </c>
      <c r="R13" s="11"/>
      <c r="S13" s="28"/>
      <c r="T13" s="28"/>
      <c r="U13" s="28"/>
      <c r="V13" s="28"/>
      <c r="W13" s="28"/>
      <c r="X13" s="28"/>
      <c r="Y13" s="28"/>
      <c r="Z13" s="28"/>
    </row>
    <row r="14" spans="1:26" ht="15" customHeight="1">
      <c r="A14" s="111">
        <v>4</v>
      </c>
      <c r="B14" s="48" t="s">
        <v>72</v>
      </c>
      <c r="C14" s="656" t="s">
        <v>74</v>
      </c>
      <c r="D14" s="35"/>
      <c r="E14" s="116" t="s">
        <v>75</v>
      </c>
      <c r="F14" s="111" t="s">
        <v>76</v>
      </c>
      <c r="G14" s="663">
        <v>47.6</v>
      </c>
      <c r="H14" s="664">
        <v>7</v>
      </c>
      <c r="I14" s="664">
        <v>250</v>
      </c>
      <c r="J14" s="40" t="s">
        <v>29</v>
      </c>
      <c r="K14" s="41" t="s">
        <v>26</v>
      </c>
      <c r="L14" s="42" t="str">
        <f t="shared" si="0"/>
        <v>250ml</v>
      </c>
      <c r="M14" s="658">
        <f t="shared" si="1"/>
        <v>1750</v>
      </c>
      <c r="N14" s="659" t="str">
        <f t="shared" si="5"/>
        <v>1750ml</v>
      </c>
      <c r="O14" s="692">
        <f t="shared" si="2"/>
        <v>333.2</v>
      </c>
      <c r="P14" s="29">
        <f t="shared" si="3"/>
        <v>47.6</v>
      </c>
      <c r="Q14" s="29">
        <f t="shared" si="4"/>
        <v>0</v>
      </c>
      <c r="R14" s="28"/>
      <c r="S14" s="28"/>
      <c r="T14" s="28"/>
      <c r="U14" s="28"/>
      <c r="V14" s="28"/>
      <c r="W14" s="28"/>
      <c r="X14" s="28"/>
      <c r="Y14" s="28"/>
      <c r="Z14" s="28"/>
    </row>
    <row r="15" spans="1:26" ht="15" customHeight="1">
      <c r="A15" s="111">
        <v>5</v>
      </c>
      <c r="B15" s="48" t="s">
        <v>717</v>
      </c>
      <c r="C15" s="656" t="s">
        <v>74</v>
      </c>
      <c r="D15" s="35"/>
      <c r="E15" s="116" t="s">
        <v>718</v>
      </c>
      <c r="F15" s="111" t="s">
        <v>76</v>
      </c>
      <c r="G15" s="661">
        <v>41.6</v>
      </c>
      <c r="H15" s="257">
        <v>6</v>
      </c>
      <c r="I15" s="257">
        <v>374</v>
      </c>
      <c r="J15" s="40" t="s">
        <v>29</v>
      </c>
      <c r="K15" s="41" t="s">
        <v>26</v>
      </c>
      <c r="L15" s="42" t="str">
        <f t="shared" si="0"/>
        <v>374ml</v>
      </c>
      <c r="M15" s="658">
        <f t="shared" si="1"/>
        <v>2244</v>
      </c>
      <c r="N15" s="659" t="str">
        <f t="shared" si="5"/>
        <v>2244ml</v>
      </c>
      <c r="O15" s="692">
        <f t="shared" si="2"/>
        <v>249.60000000000002</v>
      </c>
      <c r="P15" s="29">
        <f t="shared" si="3"/>
        <v>41.6</v>
      </c>
      <c r="Q15" s="29">
        <f t="shared" si="4"/>
        <v>0</v>
      </c>
      <c r="R15" s="28"/>
      <c r="S15" s="28"/>
      <c r="T15" s="28"/>
      <c r="U15" s="28"/>
      <c r="V15" s="28"/>
      <c r="W15" s="28"/>
      <c r="X15" s="28"/>
      <c r="Y15" s="28"/>
      <c r="Z15" s="28"/>
    </row>
    <row r="16" spans="1:26" ht="15" customHeight="1">
      <c r="A16" s="111">
        <v>6</v>
      </c>
      <c r="B16" s="48" t="s">
        <v>501</v>
      </c>
      <c r="C16" s="656" t="s">
        <v>74</v>
      </c>
      <c r="D16" s="35"/>
      <c r="E16" s="116" t="s">
        <v>502</v>
      </c>
      <c r="F16" s="111" t="s">
        <v>76</v>
      </c>
      <c r="G16" s="661">
        <v>36.700000000000003</v>
      </c>
      <c r="H16" s="257">
        <v>1</v>
      </c>
      <c r="I16" s="257">
        <v>160</v>
      </c>
      <c r="J16" s="40" t="s">
        <v>59</v>
      </c>
      <c r="K16" s="41" t="s">
        <v>26</v>
      </c>
      <c r="L16" s="42" t="str">
        <f t="shared" si="0"/>
        <v>160grams</v>
      </c>
      <c r="M16" s="658">
        <f t="shared" si="1"/>
        <v>160</v>
      </c>
      <c r="N16" s="659" t="str">
        <f t="shared" si="5"/>
        <v>160grams</v>
      </c>
      <c r="O16" s="692">
        <f t="shared" si="2"/>
        <v>36.700000000000003</v>
      </c>
      <c r="P16" s="29">
        <f t="shared" si="3"/>
        <v>36.700000000000003</v>
      </c>
      <c r="Q16" s="29">
        <f t="shared" si="4"/>
        <v>0</v>
      </c>
      <c r="R16" s="28"/>
      <c r="S16" s="28"/>
      <c r="T16" s="28"/>
      <c r="U16" s="28"/>
      <c r="V16" s="28"/>
      <c r="W16" s="28"/>
      <c r="X16" s="28"/>
      <c r="Y16" s="28"/>
      <c r="Z16" s="28"/>
    </row>
    <row r="17" spans="1:26" ht="15" customHeight="1">
      <c r="A17" s="111">
        <v>7</v>
      </c>
      <c r="B17" s="48" t="s">
        <v>952</v>
      </c>
      <c r="C17" s="656" t="s">
        <v>74</v>
      </c>
      <c r="D17" s="35"/>
      <c r="E17" s="116" t="s">
        <v>64</v>
      </c>
      <c r="F17" s="111" t="s">
        <v>76</v>
      </c>
      <c r="G17" s="661">
        <v>34</v>
      </c>
      <c r="H17" s="257">
        <v>4</v>
      </c>
      <c r="I17" s="257">
        <v>360</v>
      </c>
      <c r="J17" s="40" t="s">
        <v>29</v>
      </c>
      <c r="K17" s="41" t="s">
        <v>26</v>
      </c>
      <c r="L17" s="42" t="str">
        <f t="shared" si="0"/>
        <v>360ml</v>
      </c>
      <c r="M17" s="658">
        <f t="shared" si="1"/>
        <v>1440</v>
      </c>
      <c r="N17" s="659" t="str">
        <f t="shared" si="5"/>
        <v>1440ml</v>
      </c>
      <c r="O17" s="692">
        <f t="shared" si="2"/>
        <v>136</v>
      </c>
      <c r="P17" s="29">
        <f t="shared" si="3"/>
        <v>34</v>
      </c>
      <c r="Q17" s="29">
        <f t="shared" si="4"/>
        <v>0</v>
      </c>
      <c r="R17" s="28"/>
      <c r="S17" s="28"/>
      <c r="T17" s="28"/>
      <c r="U17" s="28"/>
      <c r="V17" s="28"/>
      <c r="W17" s="28"/>
      <c r="X17" s="28"/>
      <c r="Y17" s="28"/>
      <c r="Z17" s="28"/>
    </row>
    <row r="18" spans="1:26" ht="15" customHeight="1">
      <c r="A18" s="111">
        <v>8</v>
      </c>
      <c r="B18" s="48" t="s">
        <v>1111</v>
      </c>
      <c r="C18" s="656" t="s">
        <v>74</v>
      </c>
      <c r="D18" s="35"/>
      <c r="E18" s="116" t="s">
        <v>1112</v>
      </c>
      <c r="F18" s="111" t="s">
        <v>76</v>
      </c>
      <c r="G18" s="661">
        <v>41.9</v>
      </c>
      <c r="H18" s="257">
        <v>2</v>
      </c>
      <c r="I18" s="257">
        <v>210</v>
      </c>
      <c r="J18" s="40" t="s">
        <v>59</v>
      </c>
      <c r="K18" s="41" t="s">
        <v>26</v>
      </c>
      <c r="L18" s="42" t="str">
        <f t="shared" si="0"/>
        <v>210grams</v>
      </c>
      <c r="M18" s="658">
        <f t="shared" si="1"/>
        <v>420</v>
      </c>
      <c r="N18" s="659" t="str">
        <f t="shared" si="5"/>
        <v>420grams</v>
      </c>
      <c r="O18" s="692">
        <f t="shared" si="2"/>
        <v>83.8</v>
      </c>
      <c r="P18" s="29">
        <f t="shared" si="3"/>
        <v>41.9</v>
      </c>
      <c r="Q18" s="29">
        <f t="shared" si="4"/>
        <v>0</v>
      </c>
      <c r="R18" s="28"/>
      <c r="S18" s="28"/>
      <c r="T18" s="28"/>
      <c r="U18" s="28"/>
      <c r="V18" s="28"/>
      <c r="W18" s="28"/>
      <c r="X18" s="28"/>
      <c r="Y18" s="28"/>
      <c r="Z18" s="28"/>
    </row>
    <row r="19" spans="1:26" ht="15" customHeight="1">
      <c r="A19" s="111">
        <v>9</v>
      </c>
      <c r="B19" s="48" t="s">
        <v>1480</v>
      </c>
      <c r="C19" s="656" t="s">
        <v>74</v>
      </c>
      <c r="D19" s="35"/>
      <c r="E19" s="116" t="s">
        <v>79</v>
      </c>
      <c r="F19" s="111" t="s">
        <v>76</v>
      </c>
      <c r="G19" s="661">
        <v>71.7</v>
      </c>
      <c r="H19" s="257">
        <v>2</v>
      </c>
      <c r="I19" s="257">
        <v>150</v>
      </c>
      <c r="J19" s="40" t="s">
        <v>59</v>
      </c>
      <c r="K19" s="41" t="s">
        <v>26</v>
      </c>
      <c r="L19" s="42" t="str">
        <f t="shared" si="0"/>
        <v>150grams</v>
      </c>
      <c r="M19" s="658">
        <f t="shared" si="1"/>
        <v>300</v>
      </c>
      <c r="N19" s="659" t="str">
        <f t="shared" si="5"/>
        <v>300grams</v>
      </c>
      <c r="O19" s="692">
        <f t="shared" si="2"/>
        <v>143.4</v>
      </c>
      <c r="P19" s="29">
        <f t="shared" si="3"/>
        <v>71.7</v>
      </c>
      <c r="Q19" s="74">
        <f t="shared" si="4"/>
        <v>0</v>
      </c>
      <c r="R19" s="46"/>
      <c r="S19" s="28"/>
      <c r="T19" s="28"/>
      <c r="U19" s="28"/>
      <c r="V19" s="28"/>
      <c r="W19" s="28"/>
      <c r="X19" s="28"/>
      <c r="Y19" s="28"/>
      <c r="Z19" s="28"/>
    </row>
    <row r="20" spans="1:26" ht="15" customHeight="1">
      <c r="A20" s="111">
        <v>10</v>
      </c>
      <c r="B20" s="61" t="s">
        <v>1683</v>
      </c>
      <c r="C20" s="656" t="s">
        <v>74</v>
      </c>
      <c r="D20" s="35"/>
      <c r="E20" s="116" t="s">
        <v>1151</v>
      </c>
      <c r="F20" s="111" t="s">
        <v>76</v>
      </c>
      <c r="G20" s="661">
        <v>13</v>
      </c>
      <c r="H20" s="257">
        <v>17</v>
      </c>
      <c r="I20" s="257">
        <v>25</v>
      </c>
      <c r="J20" s="40" t="s">
        <v>59</v>
      </c>
      <c r="K20" s="41" t="s">
        <v>26</v>
      </c>
      <c r="L20" s="42" t="str">
        <f t="shared" si="0"/>
        <v>25grams</v>
      </c>
      <c r="M20" s="658">
        <f t="shared" si="1"/>
        <v>425</v>
      </c>
      <c r="N20" s="659" t="str">
        <f t="shared" si="5"/>
        <v>425grams</v>
      </c>
      <c r="O20" s="692">
        <f t="shared" si="2"/>
        <v>221</v>
      </c>
      <c r="P20" s="29">
        <f t="shared" si="3"/>
        <v>13</v>
      </c>
      <c r="Q20" s="29">
        <f t="shared" si="4"/>
        <v>0</v>
      </c>
      <c r="R20" s="28"/>
      <c r="S20" s="28"/>
      <c r="T20" s="28"/>
      <c r="U20" s="28"/>
      <c r="V20" s="28"/>
      <c r="W20" s="28"/>
      <c r="X20" s="28"/>
      <c r="Y20" s="28"/>
      <c r="Z20" s="28"/>
    </row>
    <row r="21" spans="1:26" ht="15" customHeight="1">
      <c r="A21" s="111">
        <v>11</v>
      </c>
      <c r="B21" s="89" t="s">
        <v>1685</v>
      </c>
      <c r="C21" s="656" t="s">
        <v>74</v>
      </c>
      <c r="D21" s="9"/>
      <c r="E21" s="50" t="s">
        <v>1151</v>
      </c>
      <c r="F21" s="111" t="s">
        <v>76</v>
      </c>
      <c r="G21" s="666">
        <v>13</v>
      </c>
      <c r="H21" s="88">
        <v>7</v>
      </c>
      <c r="I21" s="88">
        <v>25</v>
      </c>
      <c r="J21" s="40" t="s">
        <v>59</v>
      </c>
      <c r="K21" s="41" t="s">
        <v>26</v>
      </c>
      <c r="L21" s="42" t="str">
        <f t="shared" si="0"/>
        <v>25grams</v>
      </c>
      <c r="M21" s="658">
        <f t="shared" si="1"/>
        <v>175</v>
      </c>
      <c r="N21" s="659" t="str">
        <f t="shared" si="5"/>
        <v>175grams</v>
      </c>
      <c r="O21" s="692">
        <f t="shared" si="2"/>
        <v>91</v>
      </c>
      <c r="P21" s="29">
        <f t="shared" si="3"/>
        <v>13</v>
      </c>
      <c r="Q21" s="29">
        <f t="shared" si="4"/>
        <v>0</v>
      </c>
      <c r="R21" s="28"/>
      <c r="S21" s="28"/>
      <c r="T21" s="28"/>
      <c r="U21" s="28"/>
      <c r="V21" s="28"/>
      <c r="W21" s="28"/>
      <c r="X21" s="28"/>
      <c r="Y21" s="28"/>
      <c r="Z21" s="28"/>
    </row>
    <row r="22" spans="1:26" ht="15" customHeight="1">
      <c r="A22" s="111">
        <v>12</v>
      </c>
      <c r="B22" s="89" t="s">
        <v>1684</v>
      </c>
      <c r="C22" s="656" t="s">
        <v>74</v>
      </c>
      <c r="D22" s="9"/>
      <c r="E22" s="116" t="s">
        <v>1151</v>
      </c>
      <c r="F22" s="111" t="s">
        <v>76</v>
      </c>
      <c r="G22" s="667">
        <v>13</v>
      </c>
      <c r="H22" s="88">
        <v>3</v>
      </c>
      <c r="I22" s="88">
        <v>25</v>
      </c>
      <c r="J22" s="40" t="s">
        <v>59</v>
      </c>
      <c r="K22" s="41" t="s">
        <v>26</v>
      </c>
      <c r="L22" s="42" t="str">
        <f t="shared" si="0"/>
        <v>25grams</v>
      </c>
      <c r="M22" s="658">
        <f t="shared" si="1"/>
        <v>75</v>
      </c>
      <c r="N22" s="659" t="str">
        <f t="shared" si="5"/>
        <v>75grams</v>
      </c>
      <c r="O22" s="692">
        <f t="shared" si="2"/>
        <v>39</v>
      </c>
      <c r="P22" s="29">
        <f t="shared" si="3"/>
        <v>13</v>
      </c>
      <c r="Q22" s="29">
        <f t="shared" si="4"/>
        <v>0</v>
      </c>
      <c r="R22" s="46"/>
      <c r="S22" s="28"/>
      <c r="T22" s="28"/>
      <c r="U22" s="28"/>
      <c r="V22" s="28"/>
      <c r="W22" s="28"/>
      <c r="X22" s="28"/>
      <c r="Y22" s="28"/>
      <c r="Z22" s="28"/>
    </row>
    <row r="23" spans="1:26" ht="15" customHeight="1">
      <c r="A23" s="111">
        <v>13</v>
      </c>
      <c r="B23" s="89" t="s">
        <v>1682</v>
      </c>
      <c r="C23" s="656" t="s">
        <v>74</v>
      </c>
      <c r="D23" s="9"/>
      <c r="E23" s="62" t="s">
        <v>1151</v>
      </c>
      <c r="F23" s="111" t="s">
        <v>76</v>
      </c>
      <c r="G23" s="668">
        <v>13</v>
      </c>
      <c r="H23" s="88">
        <v>2</v>
      </c>
      <c r="I23" s="669">
        <v>25</v>
      </c>
      <c r="J23" s="86" t="s">
        <v>59</v>
      </c>
      <c r="K23" s="41" t="s">
        <v>26</v>
      </c>
      <c r="L23" s="42" t="str">
        <f t="shared" si="0"/>
        <v>25grams</v>
      </c>
      <c r="M23" s="658">
        <f t="shared" si="1"/>
        <v>50</v>
      </c>
      <c r="N23" s="659" t="str">
        <f t="shared" si="5"/>
        <v>50grams</v>
      </c>
      <c r="O23" s="692">
        <f t="shared" si="2"/>
        <v>26</v>
      </c>
      <c r="P23" s="29">
        <f t="shared" si="3"/>
        <v>13</v>
      </c>
      <c r="Q23" s="74">
        <f t="shared" si="4"/>
        <v>0</v>
      </c>
      <c r="R23" s="46"/>
      <c r="S23" s="28"/>
      <c r="T23" s="28"/>
      <c r="U23" s="28"/>
      <c r="V23" s="28"/>
      <c r="W23" s="28"/>
      <c r="X23" s="28"/>
      <c r="Y23" s="28"/>
      <c r="Z23" s="28"/>
    </row>
    <row r="24" spans="1:26" ht="15" customHeight="1">
      <c r="A24" s="111">
        <v>14</v>
      </c>
      <c r="B24" s="89" t="s">
        <v>1419</v>
      </c>
      <c r="C24" s="656" t="s">
        <v>74</v>
      </c>
      <c r="D24" s="9"/>
      <c r="E24" s="185" t="s">
        <v>1421</v>
      </c>
      <c r="F24" s="111" t="s">
        <v>76</v>
      </c>
      <c r="G24" s="661">
        <v>109.9</v>
      </c>
      <c r="H24" s="88">
        <v>5</v>
      </c>
      <c r="I24" s="121">
        <v>340</v>
      </c>
      <c r="J24" s="86" t="s">
        <v>59</v>
      </c>
      <c r="K24" s="41" t="s">
        <v>26</v>
      </c>
      <c r="L24" s="42" t="str">
        <f t="shared" si="0"/>
        <v>340grams</v>
      </c>
      <c r="M24" s="658">
        <f t="shared" si="1"/>
        <v>1700</v>
      </c>
      <c r="N24" s="659" t="str">
        <f t="shared" si="5"/>
        <v>1700grams</v>
      </c>
      <c r="O24" s="692">
        <f t="shared" si="2"/>
        <v>549.5</v>
      </c>
      <c r="P24" s="29">
        <f t="shared" si="3"/>
        <v>109.9</v>
      </c>
      <c r="Q24" s="29">
        <f t="shared" si="4"/>
        <v>0</v>
      </c>
      <c r="R24" s="28"/>
      <c r="S24" s="28"/>
      <c r="T24" s="28"/>
      <c r="U24" s="28"/>
      <c r="V24" s="28"/>
      <c r="W24" s="28"/>
      <c r="X24" s="28"/>
      <c r="Y24" s="28"/>
      <c r="Z24" s="28"/>
    </row>
    <row r="25" spans="1:26" ht="15" customHeight="1">
      <c r="A25" s="111">
        <v>15</v>
      </c>
      <c r="B25" s="89" t="s">
        <v>1437</v>
      </c>
      <c r="C25" s="656" t="s">
        <v>74</v>
      </c>
      <c r="D25" s="9"/>
      <c r="E25" s="149" t="s">
        <v>1438</v>
      </c>
      <c r="F25" s="111" t="s">
        <v>76</v>
      </c>
      <c r="G25" s="670">
        <v>35</v>
      </c>
      <c r="H25" s="88">
        <v>1</v>
      </c>
      <c r="I25" s="88">
        <v>375</v>
      </c>
      <c r="J25" s="40" t="s">
        <v>29</v>
      </c>
      <c r="K25" s="41" t="s">
        <v>26</v>
      </c>
      <c r="L25" s="42" t="str">
        <f t="shared" si="0"/>
        <v>375ml</v>
      </c>
      <c r="M25" s="658">
        <f t="shared" si="1"/>
        <v>375</v>
      </c>
      <c r="N25" s="659" t="str">
        <f t="shared" si="5"/>
        <v>375ml</v>
      </c>
      <c r="O25" s="692">
        <f t="shared" si="2"/>
        <v>35</v>
      </c>
      <c r="P25" s="29">
        <f t="shared" si="3"/>
        <v>35</v>
      </c>
      <c r="Q25" s="29">
        <f t="shared" si="4"/>
        <v>0</v>
      </c>
      <c r="R25" s="28"/>
      <c r="S25" s="28"/>
      <c r="T25" s="28"/>
      <c r="U25" s="28"/>
      <c r="V25" s="28"/>
      <c r="W25" s="28"/>
      <c r="X25" s="28"/>
      <c r="Y25" s="28"/>
      <c r="Z25" s="28"/>
    </row>
    <row r="26" spans="1:26" ht="15" customHeight="1">
      <c r="A26" s="111">
        <v>16</v>
      </c>
      <c r="B26" s="89" t="s">
        <v>191</v>
      </c>
      <c r="C26" s="656" t="s">
        <v>74</v>
      </c>
      <c r="D26" s="9"/>
      <c r="E26" s="91" t="s">
        <v>193</v>
      </c>
      <c r="F26" s="111" t="s">
        <v>76</v>
      </c>
      <c r="G26" s="671">
        <v>32</v>
      </c>
      <c r="H26" s="88">
        <v>1</v>
      </c>
      <c r="I26" s="88">
        <v>110</v>
      </c>
      <c r="J26" s="88" t="s">
        <v>59</v>
      </c>
      <c r="K26" s="41" t="s">
        <v>26</v>
      </c>
      <c r="L26" s="42" t="str">
        <f t="shared" si="0"/>
        <v>110grams</v>
      </c>
      <c r="M26" s="658">
        <f t="shared" si="1"/>
        <v>110</v>
      </c>
      <c r="N26" s="659" t="str">
        <f t="shared" si="5"/>
        <v>110grams</v>
      </c>
      <c r="O26" s="692">
        <f t="shared" si="2"/>
        <v>32</v>
      </c>
      <c r="P26" s="29">
        <f t="shared" si="3"/>
        <v>32</v>
      </c>
      <c r="Q26" s="29">
        <f t="shared" si="4"/>
        <v>0</v>
      </c>
      <c r="R26" s="28"/>
      <c r="S26" s="28"/>
      <c r="T26" s="28"/>
      <c r="U26" s="28"/>
      <c r="V26" s="28"/>
      <c r="W26" s="28"/>
      <c r="X26" s="28"/>
      <c r="Y26" s="28"/>
      <c r="Z26" s="28"/>
    </row>
    <row r="27" spans="1:26" ht="15" customHeight="1">
      <c r="A27" s="111">
        <v>17</v>
      </c>
      <c r="B27" s="89" t="s">
        <v>1706</v>
      </c>
      <c r="C27" s="656" t="s">
        <v>74</v>
      </c>
      <c r="D27" s="9"/>
      <c r="E27" s="91" t="s">
        <v>1707</v>
      </c>
      <c r="F27" s="111" t="s">
        <v>76</v>
      </c>
      <c r="G27" s="670">
        <v>79</v>
      </c>
      <c r="H27" s="88">
        <v>1</v>
      </c>
      <c r="I27" s="88">
        <v>200</v>
      </c>
      <c r="J27" s="88" t="s">
        <v>59</v>
      </c>
      <c r="K27" s="41" t="s">
        <v>26</v>
      </c>
      <c r="L27" s="42" t="str">
        <f t="shared" si="0"/>
        <v>200grams</v>
      </c>
      <c r="M27" s="658">
        <f t="shared" si="1"/>
        <v>200</v>
      </c>
      <c r="N27" s="659" t="str">
        <f t="shared" si="5"/>
        <v>200grams</v>
      </c>
      <c r="O27" s="692">
        <f t="shared" si="2"/>
        <v>79</v>
      </c>
      <c r="P27" s="29">
        <f t="shared" si="3"/>
        <v>79</v>
      </c>
      <c r="Q27" s="29">
        <f t="shared" si="4"/>
        <v>0</v>
      </c>
      <c r="R27" s="28"/>
      <c r="S27" s="28"/>
      <c r="T27" s="28"/>
      <c r="U27" s="28"/>
      <c r="V27" s="28"/>
      <c r="W27" s="28"/>
      <c r="X27" s="28"/>
      <c r="Y27" s="28"/>
      <c r="Z27" s="28"/>
    </row>
    <row r="28" spans="1:26" ht="15" customHeight="1">
      <c r="A28" s="111">
        <v>18</v>
      </c>
      <c r="B28" s="89" t="s">
        <v>990</v>
      </c>
      <c r="C28" s="656" t="s">
        <v>74</v>
      </c>
      <c r="D28" s="9"/>
      <c r="E28" s="91" t="s">
        <v>991</v>
      </c>
      <c r="F28" s="111" t="s">
        <v>76</v>
      </c>
      <c r="G28" s="670">
        <v>32.5</v>
      </c>
      <c r="H28" s="88">
        <v>2</v>
      </c>
      <c r="I28" s="88">
        <v>20</v>
      </c>
      <c r="J28" s="88" t="s">
        <v>29</v>
      </c>
      <c r="K28" s="41" t="s">
        <v>26</v>
      </c>
      <c r="L28" s="42" t="str">
        <f t="shared" si="0"/>
        <v>20ml</v>
      </c>
      <c r="M28" s="658">
        <f t="shared" si="1"/>
        <v>40</v>
      </c>
      <c r="N28" s="659" t="str">
        <f t="shared" si="5"/>
        <v>40ml</v>
      </c>
      <c r="O28" s="692">
        <f t="shared" si="2"/>
        <v>65</v>
      </c>
      <c r="P28" s="29">
        <f t="shared" si="3"/>
        <v>32.5</v>
      </c>
      <c r="Q28" s="29">
        <f t="shared" si="4"/>
        <v>0</v>
      </c>
      <c r="R28" s="28"/>
      <c r="S28" s="28"/>
      <c r="T28" s="28"/>
      <c r="U28" s="28"/>
      <c r="V28" s="28"/>
      <c r="W28" s="28"/>
      <c r="X28" s="28"/>
      <c r="Y28" s="28"/>
      <c r="Z28" s="28"/>
    </row>
    <row r="29" spans="1:26" ht="15" customHeight="1">
      <c r="A29" s="111">
        <v>19</v>
      </c>
      <c r="B29" s="89" t="s">
        <v>1435</v>
      </c>
      <c r="C29" s="656" t="s">
        <v>74</v>
      </c>
      <c r="D29" s="9"/>
      <c r="E29" s="149" t="s">
        <v>129</v>
      </c>
      <c r="F29" s="111" t="s">
        <v>76</v>
      </c>
      <c r="G29" s="670">
        <v>80.25</v>
      </c>
      <c r="H29" s="88">
        <v>1</v>
      </c>
      <c r="I29" s="88">
        <v>565</v>
      </c>
      <c r="J29" s="88" t="s">
        <v>59</v>
      </c>
      <c r="K29" s="41" t="s">
        <v>26</v>
      </c>
      <c r="L29" s="42" t="str">
        <f t="shared" si="0"/>
        <v>565grams</v>
      </c>
      <c r="M29" s="658">
        <f t="shared" si="1"/>
        <v>565</v>
      </c>
      <c r="N29" s="659" t="str">
        <f t="shared" si="5"/>
        <v>565grams</v>
      </c>
      <c r="O29" s="692">
        <f t="shared" si="2"/>
        <v>80.25</v>
      </c>
      <c r="P29" s="29">
        <f t="shared" si="3"/>
        <v>80.25</v>
      </c>
      <c r="Q29" s="29">
        <f t="shared" si="4"/>
        <v>0</v>
      </c>
      <c r="R29" s="28"/>
      <c r="S29" s="28"/>
      <c r="T29" s="28"/>
      <c r="U29" s="28"/>
      <c r="V29" s="28"/>
      <c r="W29" s="28"/>
      <c r="X29" s="28"/>
      <c r="Y29" s="28"/>
      <c r="Z29" s="28"/>
    </row>
    <row r="30" spans="1:26" ht="15" customHeight="1">
      <c r="A30" s="111">
        <v>20</v>
      </c>
      <c r="B30" s="89" t="s">
        <v>2569</v>
      </c>
      <c r="C30" s="656" t="s">
        <v>74</v>
      </c>
      <c r="D30" s="525"/>
      <c r="E30" s="149" t="s">
        <v>129</v>
      </c>
      <c r="F30" s="111" t="s">
        <v>76</v>
      </c>
      <c r="G30" s="670">
        <v>42.3</v>
      </c>
      <c r="H30" s="88">
        <v>6</v>
      </c>
      <c r="I30" s="88">
        <v>425</v>
      </c>
      <c r="J30" s="88" t="s">
        <v>59</v>
      </c>
      <c r="K30" s="41" t="s">
        <v>26</v>
      </c>
      <c r="L30" s="42" t="str">
        <f t="shared" si="0"/>
        <v>425grams</v>
      </c>
      <c r="M30" s="658">
        <f t="shared" si="1"/>
        <v>2550</v>
      </c>
      <c r="N30" s="659" t="str">
        <f t="shared" si="5"/>
        <v>2550grams</v>
      </c>
      <c r="O30" s="692">
        <f t="shared" si="2"/>
        <v>253.79999999999998</v>
      </c>
      <c r="P30" s="29">
        <f t="shared" si="3"/>
        <v>42.3</v>
      </c>
      <c r="Q30" s="29">
        <f t="shared" si="4"/>
        <v>0</v>
      </c>
      <c r="R30" s="11"/>
      <c r="S30" s="28"/>
      <c r="T30" s="28"/>
      <c r="U30" s="28"/>
      <c r="V30" s="28"/>
      <c r="W30" s="28"/>
      <c r="X30" s="28"/>
      <c r="Y30" s="28"/>
      <c r="Z30" s="28"/>
    </row>
    <row r="31" spans="1:26" ht="15" customHeight="1">
      <c r="A31" s="111">
        <v>21</v>
      </c>
      <c r="B31" s="89" t="s">
        <v>2570</v>
      </c>
      <c r="C31" s="656" t="s">
        <v>74</v>
      </c>
      <c r="D31" s="35"/>
      <c r="E31" s="149" t="s">
        <v>129</v>
      </c>
      <c r="F31" s="111" t="s">
        <v>76</v>
      </c>
      <c r="G31" s="670">
        <v>60.8</v>
      </c>
      <c r="H31" s="88">
        <v>5</v>
      </c>
      <c r="I31" s="88">
        <v>400</v>
      </c>
      <c r="J31" s="88" t="s">
        <v>59</v>
      </c>
      <c r="K31" s="41" t="s">
        <v>26</v>
      </c>
      <c r="L31" s="42" t="str">
        <f t="shared" si="0"/>
        <v>400grams</v>
      </c>
      <c r="M31" s="658">
        <f t="shared" si="1"/>
        <v>2000</v>
      </c>
      <c r="N31" s="659" t="str">
        <f t="shared" si="5"/>
        <v>2000grams</v>
      </c>
      <c r="O31" s="692">
        <f t="shared" si="2"/>
        <v>304</v>
      </c>
      <c r="P31" s="29">
        <f t="shared" si="3"/>
        <v>60.8</v>
      </c>
      <c r="Q31" s="109">
        <f t="shared" si="4"/>
        <v>0</v>
      </c>
      <c r="R31" s="11"/>
      <c r="S31" s="28"/>
      <c r="T31" s="28"/>
      <c r="U31" s="28"/>
      <c r="V31" s="28"/>
      <c r="W31" s="28"/>
      <c r="X31" s="28"/>
      <c r="Y31" s="28"/>
      <c r="Z31" s="28"/>
    </row>
    <row r="32" spans="1:26" ht="15" customHeight="1">
      <c r="A32" s="111">
        <v>22</v>
      </c>
      <c r="B32" s="89" t="s">
        <v>793</v>
      </c>
      <c r="C32" s="656" t="s">
        <v>74</v>
      </c>
      <c r="D32" s="9"/>
      <c r="E32" s="149" t="s">
        <v>129</v>
      </c>
      <c r="F32" s="111" t="s">
        <v>76</v>
      </c>
      <c r="G32" s="670">
        <v>56.3</v>
      </c>
      <c r="H32" s="88">
        <v>4</v>
      </c>
      <c r="I32" s="88">
        <v>425</v>
      </c>
      <c r="J32" s="88" t="s">
        <v>59</v>
      </c>
      <c r="K32" s="41" t="s">
        <v>26</v>
      </c>
      <c r="L32" s="42" t="str">
        <f t="shared" si="0"/>
        <v>425grams</v>
      </c>
      <c r="M32" s="658">
        <f t="shared" si="1"/>
        <v>1700</v>
      </c>
      <c r="N32" s="659" t="str">
        <f t="shared" si="5"/>
        <v>1700grams</v>
      </c>
      <c r="O32" s="692">
        <f t="shared" si="2"/>
        <v>225.2</v>
      </c>
      <c r="P32" s="29">
        <f t="shared" si="3"/>
        <v>56.3</v>
      </c>
      <c r="Q32" s="29">
        <f t="shared" si="4"/>
        <v>0</v>
      </c>
      <c r="R32" s="28"/>
      <c r="S32" s="28"/>
      <c r="T32" s="28"/>
      <c r="U32" s="28"/>
      <c r="V32" s="28"/>
      <c r="W32" s="28"/>
      <c r="X32" s="28"/>
      <c r="Y32" s="28"/>
      <c r="Z32" s="28"/>
    </row>
    <row r="33" spans="1:26" ht="15" customHeight="1">
      <c r="A33" s="111">
        <v>23</v>
      </c>
      <c r="B33" s="89" t="s">
        <v>2505</v>
      </c>
      <c r="C33" s="656" t="s">
        <v>74</v>
      </c>
      <c r="D33" s="9"/>
      <c r="E33" s="149" t="s">
        <v>2662</v>
      </c>
      <c r="F33" s="111" t="s">
        <v>76</v>
      </c>
      <c r="G33" s="670">
        <v>98.4</v>
      </c>
      <c r="H33" s="88">
        <v>2</v>
      </c>
      <c r="I33" s="88">
        <v>425</v>
      </c>
      <c r="J33" s="88" t="s">
        <v>59</v>
      </c>
      <c r="K33" s="41" t="s">
        <v>26</v>
      </c>
      <c r="L33" s="42" t="str">
        <f t="shared" si="0"/>
        <v>425grams</v>
      </c>
      <c r="M33" s="658">
        <f t="shared" si="1"/>
        <v>850</v>
      </c>
      <c r="N33" s="659" t="str">
        <f t="shared" si="5"/>
        <v>850grams</v>
      </c>
      <c r="O33" s="692">
        <f t="shared" si="2"/>
        <v>196.8</v>
      </c>
      <c r="P33" s="29">
        <f t="shared" si="3"/>
        <v>98.4</v>
      </c>
      <c r="Q33" s="74">
        <f t="shared" si="4"/>
        <v>0</v>
      </c>
      <c r="R33" s="28"/>
      <c r="S33" s="28"/>
      <c r="T33" s="28"/>
      <c r="U33" s="28"/>
      <c r="V33" s="28"/>
      <c r="W33" s="28"/>
      <c r="X33" s="28"/>
      <c r="Y33" s="28"/>
      <c r="Z33" s="28"/>
    </row>
    <row r="34" spans="1:26" ht="15" customHeight="1">
      <c r="A34" s="111">
        <v>24</v>
      </c>
      <c r="B34" s="89" t="s">
        <v>1576</v>
      </c>
      <c r="C34" s="656" t="s">
        <v>74</v>
      </c>
      <c r="D34" s="9"/>
      <c r="E34" s="149" t="s">
        <v>1577</v>
      </c>
      <c r="F34" s="111" t="s">
        <v>76</v>
      </c>
      <c r="G34" s="670">
        <v>31.9</v>
      </c>
      <c r="H34" s="88">
        <v>8</v>
      </c>
      <c r="I34" s="88">
        <v>250</v>
      </c>
      <c r="J34" s="88" t="s">
        <v>59</v>
      </c>
      <c r="K34" s="41" t="s">
        <v>26</v>
      </c>
      <c r="L34" s="42" t="str">
        <f t="shared" si="0"/>
        <v>250grams</v>
      </c>
      <c r="M34" s="658">
        <f t="shared" si="1"/>
        <v>2000</v>
      </c>
      <c r="N34" s="659" t="str">
        <f t="shared" si="5"/>
        <v>2000grams</v>
      </c>
      <c r="O34" s="692">
        <f t="shared" si="2"/>
        <v>255.2</v>
      </c>
      <c r="P34" s="29">
        <f t="shared" si="3"/>
        <v>31.9</v>
      </c>
      <c r="Q34" s="74">
        <f t="shared" si="4"/>
        <v>0</v>
      </c>
      <c r="R34" s="28"/>
      <c r="S34" s="28"/>
      <c r="T34" s="28"/>
      <c r="U34" s="28"/>
      <c r="V34" s="28"/>
      <c r="W34" s="28"/>
      <c r="X34" s="28"/>
      <c r="Y34" s="28"/>
      <c r="Z34" s="28"/>
    </row>
    <row r="35" spans="1:26" ht="15" customHeight="1">
      <c r="A35" s="111">
        <v>25</v>
      </c>
      <c r="B35" s="241" t="s">
        <v>1456</v>
      </c>
      <c r="C35" s="656" t="s">
        <v>74</v>
      </c>
      <c r="D35" s="9"/>
      <c r="E35" s="114" t="s">
        <v>2628</v>
      </c>
      <c r="F35" s="111" t="s">
        <v>76</v>
      </c>
      <c r="G35" s="672">
        <v>73.599999999999994</v>
      </c>
      <c r="H35" s="669">
        <v>6</v>
      </c>
      <c r="I35" s="669">
        <v>425</v>
      </c>
      <c r="J35" s="88" t="s">
        <v>59</v>
      </c>
      <c r="K35" s="41" t="s">
        <v>26</v>
      </c>
      <c r="L35" s="42" t="str">
        <f t="shared" si="0"/>
        <v>425grams</v>
      </c>
      <c r="M35" s="658">
        <f t="shared" si="1"/>
        <v>2550</v>
      </c>
      <c r="N35" s="659" t="str">
        <f t="shared" si="5"/>
        <v>2550grams</v>
      </c>
      <c r="O35" s="692">
        <f t="shared" si="2"/>
        <v>441.59999999999997</v>
      </c>
      <c r="P35" s="29">
        <f t="shared" si="3"/>
        <v>73.599999999999994</v>
      </c>
      <c r="Q35" s="74">
        <f t="shared" si="4"/>
        <v>0</v>
      </c>
      <c r="R35" s="28"/>
      <c r="S35" s="28"/>
      <c r="T35" s="28"/>
      <c r="U35" s="28"/>
      <c r="V35" s="28"/>
      <c r="W35" s="28"/>
      <c r="X35" s="28"/>
      <c r="Y35" s="28"/>
      <c r="Z35" s="28"/>
    </row>
    <row r="36" spans="1:26" ht="15" customHeight="1">
      <c r="A36" s="111">
        <v>26</v>
      </c>
      <c r="B36" s="33" t="s">
        <v>1375</v>
      </c>
      <c r="C36" s="656" t="s">
        <v>74</v>
      </c>
      <c r="D36" s="9"/>
      <c r="E36" s="50" t="s">
        <v>1376</v>
      </c>
      <c r="F36" s="111" t="s">
        <v>76</v>
      </c>
      <c r="G36" s="657">
        <v>64.400000000000006</v>
      </c>
      <c r="H36" s="121">
        <v>5</v>
      </c>
      <c r="I36" s="121">
        <v>425</v>
      </c>
      <c r="J36" s="88" t="s">
        <v>59</v>
      </c>
      <c r="K36" s="41" t="s">
        <v>26</v>
      </c>
      <c r="L36" s="42" t="str">
        <f t="shared" si="0"/>
        <v>425grams</v>
      </c>
      <c r="M36" s="658">
        <f t="shared" si="1"/>
        <v>2125</v>
      </c>
      <c r="N36" s="659" t="str">
        <f t="shared" si="5"/>
        <v>2125grams</v>
      </c>
      <c r="O36" s="692">
        <f t="shared" si="2"/>
        <v>322</v>
      </c>
      <c r="P36" s="29">
        <f t="shared" si="3"/>
        <v>64.400000000000006</v>
      </c>
      <c r="Q36" s="29">
        <f t="shared" si="4"/>
        <v>0</v>
      </c>
      <c r="R36" s="28"/>
      <c r="S36" s="28"/>
      <c r="T36" s="28"/>
      <c r="U36" s="28"/>
      <c r="V36" s="28"/>
      <c r="W36" s="28"/>
      <c r="X36" s="28"/>
      <c r="Y36" s="28"/>
      <c r="Z36" s="28"/>
    </row>
    <row r="37" spans="1:26" ht="15" customHeight="1">
      <c r="A37" s="111">
        <v>27</v>
      </c>
      <c r="B37" s="33" t="s">
        <v>358</v>
      </c>
      <c r="C37" s="656" t="s">
        <v>74</v>
      </c>
      <c r="D37" s="9"/>
      <c r="E37" s="50" t="s">
        <v>359</v>
      </c>
      <c r="F37" s="111" t="s">
        <v>76</v>
      </c>
      <c r="G37" s="657">
        <v>36.700000000000003</v>
      </c>
      <c r="H37" s="121">
        <v>1</v>
      </c>
      <c r="I37" s="121">
        <v>230</v>
      </c>
      <c r="J37" s="88" t="s">
        <v>59</v>
      </c>
      <c r="K37" s="41" t="s">
        <v>26</v>
      </c>
      <c r="L37" s="42" t="str">
        <f t="shared" si="0"/>
        <v>230grams</v>
      </c>
      <c r="M37" s="658">
        <f t="shared" si="1"/>
        <v>230</v>
      </c>
      <c r="N37" s="659" t="str">
        <f t="shared" si="5"/>
        <v>230grams</v>
      </c>
      <c r="O37" s="692">
        <f t="shared" si="2"/>
        <v>36.700000000000003</v>
      </c>
      <c r="P37" s="29">
        <f t="shared" si="3"/>
        <v>36.700000000000003</v>
      </c>
      <c r="Q37" s="109">
        <f t="shared" si="4"/>
        <v>0</v>
      </c>
      <c r="R37" s="11"/>
      <c r="S37" s="28"/>
      <c r="T37" s="28"/>
      <c r="U37" s="28"/>
      <c r="V37" s="28"/>
      <c r="W37" s="28"/>
      <c r="X37" s="28"/>
      <c r="Y37" s="28"/>
      <c r="Z37" s="28"/>
    </row>
    <row r="38" spans="1:26" ht="15" customHeight="1">
      <c r="A38" s="111">
        <v>28</v>
      </c>
      <c r="B38" s="33" t="s">
        <v>1081</v>
      </c>
      <c r="C38" s="656" t="s">
        <v>74</v>
      </c>
      <c r="D38" s="9"/>
      <c r="E38" s="50" t="s">
        <v>1082</v>
      </c>
      <c r="F38" s="111" t="s">
        <v>76</v>
      </c>
      <c r="G38" s="657">
        <v>57</v>
      </c>
      <c r="H38" s="121">
        <v>4</v>
      </c>
      <c r="I38" s="121">
        <v>500</v>
      </c>
      <c r="J38" s="88" t="s">
        <v>59</v>
      </c>
      <c r="K38" s="41" t="s">
        <v>26</v>
      </c>
      <c r="L38" s="42" t="str">
        <f t="shared" si="0"/>
        <v>500grams</v>
      </c>
      <c r="M38" s="658">
        <f t="shared" si="1"/>
        <v>2000</v>
      </c>
      <c r="N38" s="659" t="str">
        <f t="shared" si="5"/>
        <v>2000grams</v>
      </c>
      <c r="O38" s="692">
        <f t="shared" si="2"/>
        <v>228</v>
      </c>
      <c r="P38" s="29">
        <f t="shared" si="3"/>
        <v>57</v>
      </c>
      <c r="Q38" s="74">
        <f t="shared" si="4"/>
        <v>0</v>
      </c>
      <c r="R38" s="28"/>
      <c r="S38" s="28"/>
      <c r="T38" s="28"/>
      <c r="U38" s="28"/>
      <c r="V38" s="28"/>
      <c r="W38" s="28"/>
      <c r="X38" s="28"/>
      <c r="Y38" s="28"/>
      <c r="Z38" s="28"/>
    </row>
    <row r="39" spans="1:26" ht="15" customHeight="1">
      <c r="A39" s="111">
        <v>29</v>
      </c>
      <c r="B39" s="33" t="s">
        <v>2446</v>
      </c>
      <c r="C39" s="656" t="s">
        <v>74</v>
      </c>
      <c r="D39" s="9"/>
      <c r="E39" s="50" t="s">
        <v>2447</v>
      </c>
      <c r="F39" s="111" t="s">
        <v>76</v>
      </c>
      <c r="G39" s="657">
        <v>31.2</v>
      </c>
      <c r="H39" s="121">
        <v>3</v>
      </c>
      <c r="I39" s="121">
        <v>150</v>
      </c>
      <c r="J39" s="88" t="s">
        <v>59</v>
      </c>
      <c r="K39" s="41" t="s">
        <v>26</v>
      </c>
      <c r="L39" s="42" t="str">
        <f t="shared" si="0"/>
        <v>150grams</v>
      </c>
      <c r="M39" s="658">
        <f t="shared" si="1"/>
        <v>450</v>
      </c>
      <c r="N39" s="659" t="str">
        <f t="shared" si="5"/>
        <v>450grams</v>
      </c>
      <c r="O39" s="692">
        <f t="shared" si="2"/>
        <v>93.6</v>
      </c>
      <c r="P39" s="29">
        <f t="shared" si="3"/>
        <v>31.2</v>
      </c>
      <c r="Q39" s="29">
        <f t="shared" si="4"/>
        <v>0</v>
      </c>
      <c r="R39" s="28"/>
      <c r="S39" s="28"/>
      <c r="T39" s="28"/>
      <c r="U39" s="28"/>
      <c r="V39" s="28"/>
      <c r="W39" s="28"/>
      <c r="X39" s="28"/>
      <c r="Y39" s="28"/>
      <c r="Z39" s="28"/>
    </row>
    <row r="40" spans="1:26" ht="15" customHeight="1">
      <c r="A40" s="111">
        <v>30</v>
      </c>
      <c r="B40" s="48" t="s">
        <v>132</v>
      </c>
      <c r="C40" s="656" t="s">
        <v>74</v>
      </c>
      <c r="D40" s="9"/>
      <c r="E40" s="116"/>
      <c r="F40" s="111" t="s">
        <v>76</v>
      </c>
      <c r="G40" s="657">
        <v>87.5</v>
      </c>
      <c r="H40" s="121">
        <v>1</v>
      </c>
      <c r="I40" s="88">
        <v>250</v>
      </c>
      <c r="J40" s="121" t="s">
        <v>59</v>
      </c>
      <c r="K40" s="41" t="s">
        <v>26</v>
      </c>
      <c r="L40" s="42" t="str">
        <f t="shared" si="0"/>
        <v>250grams</v>
      </c>
      <c r="M40" s="658">
        <f t="shared" si="1"/>
        <v>250</v>
      </c>
      <c r="N40" s="659" t="str">
        <f t="shared" si="5"/>
        <v>250grams</v>
      </c>
      <c r="O40" s="692">
        <f t="shared" si="2"/>
        <v>87.5</v>
      </c>
      <c r="P40" s="29">
        <f t="shared" si="3"/>
        <v>87.5</v>
      </c>
      <c r="Q40" s="29">
        <f t="shared" si="4"/>
        <v>0</v>
      </c>
      <c r="R40" s="28"/>
      <c r="S40" s="28"/>
      <c r="T40" s="28"/>
      <c r="U40" s="28"/>
      <c r="V40" s="28"/>
      <c r="W40" s="28"/>
      <c r="X40" s="28"/>
      <c r="Y40" s="28"/>
      <c r="Z40" s="28"/>
    </row>
    <row r="41" spans="1:26" ht="15" customHeight="1">
      <c r="A41" s="111">
        <v>31</v>
      </c>
      <c r="B41" s="33" t="s">
        <v>907</v>
      </c>
      <c r="C41" s="656" t="s">
        <v>74</v>
      </c>
      <c r="D41" s="9"/>
      <c r="E41" s="116" t="s">
        <v>908</v>
      </c>
      <c r="F41" s="111" t="s">
        <v>76</v>
      </c>
      <c r="G41" s="670">
        <v>25</v>
      </c>
      <c r="H41" s="88">
        <v>2</v>
      </c>
      <c r="I41" s="88">
        <v>10</v>
      </c>
      <c r="J41" s="40" t="s">
        <v>59</v>
      </c>
      <c r="K41" s="41" t="s">
        <v>26</v>
      </c>
      <c r="L41" s="42" t="str">
        <f t="shared" si="0"/>
        <v>10grams</v>
      </c>
      <c r="M41" s="658">
        <f t="shared" si="1"/>
        <v>20</v>
      </c>
      <c r="N41" s="659" t="str">
        <f t="shared" si="5"/>
        <v>20grams</v>
      </c>
      <c r="O41" s="692">
        <f t="shared" si="2"/>
        <v>50</v>
      </c>
      <c r="P41" s="29">
        <f t="shared" si="3"/>
        <v>25</v>
      </c>
      <c r="Q41" s="74">
        <f t="shared" si="4"/>
        <v>0</v>
      </c>
      <c r="R41" s="28"/>
      <c r="S41" s="28"/>
      <c r="T41" s="28"/>
      <c r="U41" s="28"/>
      <c r="V41" s="28"/>
      <c r="W41" s="28"/>
      <c r="X41" s="28"/>
      <c r="Y41" s="28"/>
      <c r="Z41" s="28"/>
    </row>
    <row r="42" spans="1:26" ht="15" customHeight="1">
      <c r="A42" s="111">
        <v>32</v>
      </c>
      <c r="B42" s="33" t="s">
        <v>2224</v>
      </c>
      <c r="C42" s="656" t="s">
        <v>74</v>
      </c>
      <c r="D42" s="9"/>
      <c r="E42" s="116" t="s">
        <v>233</v>
      </c>
      <c r="F42" s="111" t="s">
        <v>76</v>
      </c>
      <c r="G42" s="670">
        <v>27.7</v>
      </c>
      <c r="H42" s="88">
        <v>12</v>
      </c>
      <c r="I42" s="88">
        <v>44</v>
      </c>
      <c r="J42" s="40" t="s">
        <v>59</v>
      </c>
      <c r="K42" s="41" t="s">
        <v>26</v>
      </c>
      <c r="L42" s="42" t="str">
        <f t="shared" si="0"/>
        <v>44grams</v>
      </c>
      <c r="M42" s="658">
        <f t="shared" si="1"/>
        <v>528</v>
      </c>
      <c r="N42" s="659" t="str">
        <f t="shared" si="5"/>
        <v>528grams</v>
      </c>
      <c r="O42" s="692">
        <f t="shared" si="2"/>
        <v>332.4</v>
      </c>
      <c r="P42" s="29">
        <f t="shared" si="3"/>
        <v>27.7</v>
      </c>
      <c r="Q42" s="74">
        <f t="shared" si="4"/>
        <v>0</v>
      </c>
      <c r="R42" s="28"/>
      <c r="S42" s="28"/>
      <c r="T42" s="28"/>
      <c r="U42" s="28"/>
      <c r="V42" s="28"/>
      <c r="W42" s="28"/>
      <c r="X42" s="28"/>
      <c r="Y42" s="28"/>
      <c r="Z42" s="28"/>
    </row>
    <row r="43" spans="1:26" ht="15" customHeight="1">
      <c r="A43" s="111">
        <v>33</v>
      </c>
      <c r="B43" s="48" t="s">
        <v>1735</v>
      </c>
      <c r="C43" s="656" t="s">
        <v>74</v>
      </c>
      <c r="D43" s="48"/>
      <c r="E43" s="116" t="s">
        <v>233</v>
      </c>
      <c r="F43" s="111" t="s">
        <v>76</v>
      </c>
      <c r="G43" s="670">
        <v>52.8</v>
      </c>
      <c r="H43" s="88">
        <v>1</v>
      </c>
      <c r="I43" s="88">
        <v>53</v>
      </c>
      <c r="J43" s="40" t="s">
        <v>59</v>
      </c>
      <c r="K43" s="41" t="s">
        <v>26</v>
      </c>
      <c r="L43" s="42" t="str">
        <f t="shared" si="0"/>
        <v>53grams</v>
      </c>
      <c r="M43" s="658">
        <f t="shared" si="1"/>
        <v>53</v>
      </c>
      <c r="N43" s="659" t="str">
        <f t="shared" si="5"/>
        <v>53grams</v>
      </c>
      <c r="O43" s="692">
        <f t="shared" si="2"/>
        <v>52.8</v>
      </c>
      <c r="P43" s="29">
        <f t="shared" si="3"/>
        <v>52.8</v>
      </c>
      <c r="Q43" s="74">
        <f t="shared" si="4"/>
        <v>0</v>
      </c>
      <c r="R43" s="28"/>
      <c r="S43" s="28"/>
      <c r="T43" s="28"/>
      <c r="U43" s="28"/>
      <c r="V43" s="28"/>
      <c r="W43" s="28"/>
      <c r="X43" s="28"/>
      <c r="Y43" s="28"/>
      <c r="Z43" s="28"/>
    </row>
    <row r="44" spans="1:26" ht="15" customHeight="1">
      <c r="A44" s="111">
        <v>34</v>
      </c>
      <c r="B44" s="33" t="s">
        <v>807</v>
      </c>
      <c r="C44" s="656" t="s">
        <v>74</v>
      </c>
      <c r="D44" s="48"/>
      <c r="E44" s="50" t="s">
        <v>233</v>
      </c>
      <c r="F44" s="111" t="s">
        <v>76</v>
      </c>
      <c r="G44" s="670">
        <v>52.6</v>
      </c>
      <c r="H44" s="88">
        <v>9</v>
      </c>
      <c r="I44" s="88">
        <v>62</v>
      </c>
      <c r="J44" s="40" t="s">
        <v>59</v>
      </c>
      <c r="K44" s="41" t="s">
        <v>26</v>
      </c>
      <c r="L44" s="42" t="str">
        <f t="shared" si="0"/>
        <v>62grams</v>
      </c>
      <c r="M44" s="658">
        <f t="shared" si="1"/>
        <v>558</v>
      </c>
      <c r="N44" s="659" t="str">
        <f t="shared" si="5"/>
        <v>558grams</v>
      </c>
      <c r="O44" s="692">
        <f t="shared" si="2"/>
        <v>473.40000000000003</v>
      </c>
      <c r="P44" s="29">
        <f t="shared" si="3"/>
        <v>52.6</v>
      </c>
      <c r="Q44" s="29">
        <f t="shared" si="4"/>
        <v>0</v>
      </c>
      <c r="R44" s="28"/>
      <c r="S44" s="28"/>
      <c r="T44" s="28"/>
      <c r="U44" s="28"/>
      <c r="V44" s="28"/>
      <c r="W44" s="28"/>
      <c r="X44" s="28"/>
      <c r="Y44" s="28"/>
      <c r="Z44" s="28"/>
    </row>
    <row r="45" spans="1:26" ht="15" customHeight="1">
      <c r="A45" s="111">
        <v>35</v>
      </c>
      <c r="B45" s="33" t="s">
        <v>2567</v>
      </c>
      <c r="C45" s="656" t="s">
        <v>74</v>
      </c>
      <c r="D45" s="48"/>
      <c r="E45" s="116" t="s">
        <v>392</v>
      </c>
      <c r="F45" s="111" t="s">
        <v>76</v>
      </c>
      <c r="G45" s="670">
        <v>82</v>
      </c>
      <c r="H45" s="88">
        <v>4</v>
      </c>
      <c r="I45" s="88">
        <v>1</v>
      </c>
      <c r="J45" s="40" t="s">
        <v>33</v>
      </c>
      <c r="K45" s="41" t="s">
        <v>26</v>
      </c>
      <c r="L45" s="42" t="str">
        <f t="shared" si="0"/>
        <v>1kg</v>
      </c>
      <c r="M45" s="658">
        <f t="shared" si="1"/>
        <v>4</v>
      </c>
      <c r="N45" s="659" t="str">
        <f t="shared" si="5"/>
        <v>4kg</v>
      </c>
      <c r="O45" s="735">
        <f t="shared" si="2"/>
        <v>328</v>
      </c>
      <c r="P45" s="29">
        <f t="shared" si="3"/>
        <v>82</v>
      </c>
      <c r="Q45" s="109">
        <f t="shared" si="4"/>
        <v>0</v>
      </c>
      <c r="R45" s="11"/>
      <c r="S45" s="28"/>
      <c r="T45" s="28"/>
      <c r="U45" s="28"/>
      <c r="V45" s="28"/>
      <c r="W45" s="28"/>
      <c r="X45" s="28"/>
      <c r="Y45" s="28"/>
      <c r="Z45" s="28"/>
    </row>
    <row r="46" spans="1:26" ht="15" customHeight="1">
      <c r="A46" s="111">
        <v>36</v>
      </c>
      <c r="B46" s="48" t="s">
        <v>391</v>
      </c>
      <c r="C46" s="656" t="s">
        <v>74</v>
      </c>
      <c r="D46" s="48"/>
      <c r="E46" s="116" t="s">
        <v>392</v>
      </c>
      <c r="F46" s="111" t="s">
        <v>76</v>
      </c>
      <c r="G46" s="670">
        <v>79.7</v>
      </c>
      <c r="H46" s="88">
        <v>9</v>
      </c>
      <c r="I46" s="88">
        <v>1000</v>
      </c>
      <c r="J46" s="40" t="s">
        <v>2677</v>
      </c>
      <c r="K46" s="41" t="s">
        <v>26</v>
      </c>
      <c r="L46" s="42" t="str">
        <f t="shared" si="0"/>
        <v>1000kilograms</v>
      </c>
      <c r="M46" s="658">
        <f t="shared" si="1"/>
        <v>9000</v>
      </c>
      <c r="N46" s="659" t="str">
        <f t="shared" si="5"/>
        <v>9000kilograms</v>
      </c>
      <c r="O46" s="692">
        <f t="shared" si="2"/>
        <v>717.30000000000007</v>
      </c>
      <c r="P46" s="29">
        <f t="shared" si="3"/>
        <v>79.7</v>
      </c>
      <c r="Q46" s="29">
        <f t="shared" si="4"/>
        <v>0</v>
      </c>
      <c r="R46" s="28"/>
      <c r="S46" s="28"/>
      <c r="T46" s="28"/>
      <c r="U46" s="28"/>
      <c r="V46" s="28"/>
      <c r="W46" s="28"/>
      <c r="X46" s="28"/>
      <c r="Y46" s="28"/>
      <c r="Z46" s="28"/>
    </row>
    <row r="47" spans="1:26" ht="15" customHeight="1">
      <c r="A47" s="111">
        <v>37</v>
      </c>
      <c r="B47" s="33" t="s">
        <v>1442</v>
      </c>
      <c r="C47" s="656" t="s">
        <v>74</v>
      </c>
      <c r="D47" s="48"/>
      <c r="E47" s="116" t="s">
        <v>1443</v>
      </c>
      <c r="F47" s="111" t="s">
        <v>76</v>
      </c>
      <c r="G47" s="670">
        <v>39.700000000000003</v>
      </c>
      <c r="H47" s="88">
        <v>1.5</v>
      </c>
      <c r="I47" s="88">
        <v>400</v>
      </c>
      <c r="J47" s="40" t="s">
        <v>59</v>
      </c>
      <c r="K47" s="41" t="s">
        <v>26</v>
      </c>
      <c r="L47" s="42" t="str">
        <f t="shared" si="0"/>
        <v>400grams</v>
      </c>
      <c r="M47" s="658">
        <f t="shared" si="1"/>
        <v>600</v>
      </c>
      <c r="N47" s="659" t="str">
        <f t="shared" si="5"/>
        <v>600grams</v>
      </c>
      <c r="O47" s="692">
        <f t="shared" si="2"/>
        <v>59.550000000000004</v>
      </c>
      <c r="P47" s="29">
        <f t="shared" si="3"/>
        <v>39.700000000000003</v>
      </c>
      <c r="Q47" s="109">
        <f t="shared" si="4"/>
        <v>0</v>
      </c>
      <c r="R47" s="11"/>
      <c r="S47" s="28"/>
      <c r="T47" s="28"/>
      <c r="U47" s="28"/>
      <c r="V47" s="28"/>
      <c r="W47" s="28"/>
      <c r="X47" s="28"/>
      <c r="Y47" s="28"/>
      <c r="Z47" s="28"/>
    </row>
    <row r="48" spans="1:26" ht="15" customHeight="1">
      <c r="A48" s="111">
        <v>38</v>
      </c>
      <c r="B48" s="33" t="s">
        <v>266</v>
      </c>
      <c r="C48" s="656" t="s">
        <v>74</v>
      </c>
      <c r="D48" s="48"/>
      <c r="E48" s="116" t="s">
        <v>262</v>
      </c>
      <c r="F48" s="111" t="s">
        <v>76</v>
      </c>
      <c r="G48" s="670">
        <v>41.9</v>
      </c>
      <c r="H48" s="88">
        <v>3</v>
      </c>
      <c r="I48" s="88">
        <v>500</v>
      </c>
      <c r="J48" s="40" t="s">
        <v>59</v>
      </c>
      <c r="K48" s="41" t="s">
        <v>26</v>
      </c>
      <c r="L48" s="42" t="str">
        <f t="shared" si="0"/>
        <v>500grams</v>
      </c>
      <c r="M48" s="658">
        <f t="shared" si="1"/>
        <v>1500</v>
      </c>
      <c r="N48" s="659" t="str">
        <f t="shared" si="5"/>
        <v>1500grams</v>
      </c>
      <c r="O48" s="692">
        <f t="shared" si="2"/>
        <v>125.69999999999999</v>
      </c>
      <c r="P48" s="29">
        <f t="shared" si="3"/>
        <v>41.9</v>
      </c>
      <c r="Q48" s="29">
        <f t="shared" si="4"/>
        <v>0</v>
      </c>
      <c r="R48" s="28"/>
      <c r="S48" s="28"/>
      <c r="T48" s="28"/>
      <c r="U48" s="28"/>
      <c r="V48" s="28"/>
      <c r="W48" s="28"/>
      <c r="X48" s="28"/>
      <c r="Y48" s="28"/>
      <c r="Z48" s="28"/>
    </row>
    <row r="49" spans="1:26" ht="15" customHeight="1">
      <c r="A49" s="111">
        <v>39</v>
      </c>
      <c r="B49" s="33" t="s">
        <v>1804</v>
      </c>
      <c r="C49" s="656" t="s">
        <v>74</v>
      </c>
      <c r="D49" s="48"/>
      <c r="E49" s="116" t="s">
        <v>262</v>
      </c>
      <c r="F49" s="111" t="s">
        <v>76</v>
      </c>
      <c r="G49" s="670">
        <v>42.2</v>
      </c>
      <c r="H49" s="88">
        <v>5</v>
      </c>
      <c r="I49" s="88">
        <v>500</v>
      </c>
      <c r="J49" s="40" t="s">
        <v>59</v>
      </c>
      <c r="K49" s="41" t="s">
        <v>26</v>
      </c>
      <c r="L49" s="42" t="str">
        <f t="shared" si="0"/>
        <v>500grams</v>
      </c>
      <c r="M49" s="658">
        <f t="shared" si="1"/>
        <v>2500</v>
      </c>
      <c r="N49" s="659" t="str">
        <f t="shared" si="5"/>
        <v>2500grams</v>
      </c>
      <c r="O49" s="692">
        <f t="shared" si="2"/>
        <v>211</v>
      </c>
      <c r="P49" s="29">
        <f t="shared" si="3"/>
        <v>42.2</v>
      </c>
      <c r="Q49" s="109">
        <f t="shared" si="4"/>
        <v>0</v>
      </c>
      <c r="R49" s="11"/>
      <c r="S49" s="28"/>
      <c r="T49" s="28"/>
      <c r="U49" s="28"/>
      <c r="V49" s="28"/>
      <c r="W49" s="28"/>
      <c r="X49" s="28"/>
      <c r="Y49" s="28"/>
      <c r="Z49" s="28"/>
    </row>
    <row r="50" spans="1:26" ht="15" customHeight="1">
      <c r="A50" s="111">
        <v>40</v>
      </c>
      <c r="B50" s="48" t="s">
        <v>2292</v>
      </c>
      <c r="C50" s="656" t="s">
        <v>74</v>
      </c>
      <c r="D50" s="48"/>
      <c r="E50" s="91" t="s">
        <v>970</v>
      </c>
      <c r="F50" s="111" t="s">
        <v>76</v>
      </c>
      <c r="G50" s="670">
        <v>139.9</v>
      </c>
      <c r="H50" s="88">
        <v>4</v>
      </c>
      <c r="I50" s="88">
        <v>1000</v>
      </c>
      <c r="J50" s="40" t="s">
        <v>2677</v>
      </c>
      <c r="K50" s="41" t="s">
        <v>26</v>
      </c>
      <c r="L50" s="42" t="str">
        <f t="shared" si="0"/>
        <v>1000kilograms</v>
      </c>
      <c r="M50" s="658">
        <f t="shared" si="1"/>
        <v>4000</v>
      </c>
      <c r="N50" s="659" t="str">
        <f t="shared" si="5"/>
        <v>4000kilograms</v>
      </c>
      <c r="O50" s="692">
        <f t="shared" si="2"/>
        <v>559.6</v>
      </c>
      <c r="P50" s="29">
        <f t="shared" si="3"/>
        <v>139.9</v>
      </c>
      <c r="Q50" s="29">
        <f t="shared" si="4"/>
        <v>0</v>
      </c>
      <c r="R50" s="28"/>
      <c r="S50" s="28"/>
      <c r="T50" s="28"/>
      <c r="U50" s="28"/>
      <c r="V50" s="28"/>
      <c r="W50" s="28"/>
      <c r="X50" s="28"/>
      <c r="Y50" s="28"/>
      <c r="Z50" s="28"/>
    </row>
    <row r="51" spans="1:26" ht="15" customHeight="1">
      <c r="A51" s="111">
        <v>41</v>
      </c>
      <c r="B51" s="490" t="s">
        <v>452</v>
      </c>
      <c r="C51" s="656" t="s">
        <v>74</v>
      </c>
      <c r="D51" s="48"/>
      <c r="E51" s="344" t="s">
        <v>458</v>
      </c>
      <c r="F51" s="111" t="s">
        <v>76</v>
      </c>
      <c r="G51" s="670">
        <v>90.73</v>
      </c>
      <c r="H51" s="88">
        <v>3</v>
      </c>
      <c r="I51" s="88">
        <v>500</v>
      </c>
      <c r="J51" s="88" t="s">
        <v>59</v>
      </c>
      <c r="K51" s="41" t="s">
        <v>26</v>
      </c>
      <c r="L51" s="42" t="str">
        <f t="shared" si="0"/>
        <v>500grams</v>
      </c>
      <c r="M51" s="658">
        <f t="shared" si="1"/>
        <v>1500</v>
      </c>
      <c r="N51" s="659" t="str">
        <f t="shared" si="5"/>
        <v>1500grams</v>
      </c>
      <c r="O51" s="692">
        <f t="shared" si="2"/>
        <v>272.19</v>
      </c>
      <c r="P51" s="29">
        <f t="shared" si="3"/>
        <v>90.73</v>
      </c>
      <c r="Q51" s="29">
        <f t="shared" si="4"/>
        <v>0</v>
      </c>
      <c r="R51" s="11"/>
      <c r="S51" s="28"/>
      <c r="T51" s="28"/>
      <c r="U51" s="28"/>
      <c r="V51" s="28"/>
      <c r="W51" s="28"/>
      <c r="X51" s="28"/>
      <c r="Y51" s="28"/>
      <c r="Z51" s="28"/>
    </row>
    <row r="52" spans="1:26" ht="15" customHeight="1">
      <c r="A52" s="111">
        <v>42</v>
      </c>
      <c r="B52" s="209" t="s">
        <v>2425</v>
      </c>
      <c r="C52" s="656" t="s">
        <v>74</v>
      </c>
      <c r="D52" s="48"/>
      <c r="E52" s="116" t="s">
        <v>2429</v>
      </c>
      <c r="F52" s="111" t="s">
        <v>76</v>
      </c>
      <c r="G52" s="670">
        <v>60</v>
      </c>
      <c r="H52" s="88">
        <v>3</v>
      </c>
      <c r="I52" s="88">
        <v>3</v>
      </c>
      <c r="J52" s="88" t="s">
        <v>2746</v>
      </c>
      <c r="K52" s="41" t="s">
        <v>26</v>
      </c>
      <c r="L52" s="42" t="str">
        <f t="shared" si="0"/>
        <v>3pack</v>
      </c>
      <c r="M52" s="658">
        <f t="shared" si="1"/>
        <v>9</v>
      </c>
      <c r="N52" s="659" t="str">
        <f t="shared" si="5"/>
        <v>9pack</v>
      </c>
      <c r="O52" s="692">
        <f t="shared" si="2"/>
        <v>180</v>
      </c>
      <c r="P52" s="29">
        <f t="shared" si="3"/>
        <v>60</v>
      </c>
      <c r="Q52" s="109">
        <f t="shared" si="4"/>
        <v>0</v>
      </c>
      <c r="R52" s="11"/>
      <c r="S52" s="28"/>
      <c r="T52" s="28"/>
      <c r="U52" s="28"/>
      <c r="V52" s="28"/>
      <c r="W52" s="28"/>
      <c r="X52" s="28"/>
      <c r="Y52" s="28"/>
      <c r="Z52" s="28"/>
    </row>
    <row r="53" spans="1:26" ht="15" customHeight="1">
      <c r="A53" s="111">
        <v>43</v>
      </c>
      <c r="B53" s="33" t="s">
        <v>886</v>
      </c>
      <c r="C53" s="656" t="s">
        <v>74</v>
      </c>
      <c r="D53" s="48"/>
      <c r="E53" s="50"/>
      <c r="F53" s="111" t="s">
        <v>76</v>
      </c>
      <c r="G53" s="670">
        <v>125</v>
      </c>
      <c r="H53" s="88">
        <v>2</v>
      </c>
      <c r="I53" s="88">
        <v>1</v>
      </c>
      <c r="J53" s="88" t="s">
        <v>2746</v>
      </c>
      <c r="K53" s="41" t="s">
        <v>26</v>
      </c>
      <c r="L53" s="42" t="str">
        <f t="shared" si="0"/>
        <v>1pack</v>
      </c>
      <c r="M53" s="658">
        <f t="shared" si="1"/>
        <v>2</v>
      </c>
      <c r="N53" s="659" t="str">
        <f t="shared" si="5"/>
        <v>2pack</v>
      </c>
      <c r="O53" s="692">
        <f t="shared" si="2"/>
        <v>250</v>
      </c>
      <c r="P53" s="29">
        <f t="shared" si="3"/>
        <v>125</v>
      </c>
      <c r="Q53" s="109">
        <f t="shared" si="4"/>
        <v>0</v>
      </c>
      <c r="R53" s="11"/>
      <c r="S53" s="28"/>
      <c r="T53" s="28"/>
      <c r="U53" s="28"/>
      <c r="V53" s="28"/>
      <c r="W53" s="28"/>
      <c r="X53" s="28"/>
      <c r="Y53" s="28"/>
      <c r="Z53" s="28"/>
    </row>
    <row r="54" spans="1:26" ht="15" customHeight="1">
      <c r="A54" s="111">
        <v>44</v>
      </c>
      <c r="B54" s="33" t="s">
        <v>1171</v>
      </c>
      <c r="C54" s="656" t="s">
        <v>74</v>
      </c>
      <c r="D54" s="48"/>
      <c r="E54" s="50" t="s">
        <v>1172</v>
      </c>
      <c r="F54" s="111" t="s">
        <v>76</v>
      </c>
      <c r="G54" s="670">
        <v>45</v>
      </c>
      <c r="H54" s="88">
        <v>20</v>
      </c>
      <c r="I54" s="88">
        <v>1</v>
      </c>
      <c r="J54" s="88" t="s">
        <v>2746</v>
      </c>
      <c r="K54" s="41" t="s">
        <v>26</v>
      </c>
      <c r="L54" s="42" t="str">
        <f t="shared" si="0"/>
        <v>1pack</v>
      </c>
      <c r="M54" s="658">
        <f t="shared" si="1"/>
        <v>20</v>
      </c>
      <c r="N54" s="659" t="str">
        <f t="shared" si="5"/>
        <v>20pack</v>
      </c>
      <c r="O54" s="692">
        <f t="shared" si="2"/>
        <v>900</v>
      </c>
      <c r="P54" s="29">
        <f t="shared" si="3"/>
        <v>45</v>
      </c>
      <c r="Q54" s="109">
        <f t="shared" si="4"/>
        <v>0</v>
      </c>
      <c r="R54" s="11"/>
      <c r="S54" s="28"/>
      <c r="T54" s="28"/>
      <c r="U54" s="28"/>
      <c r="V54" s="28"/>
      <c r="W54" s="28"/>
      <c r="X54" s="28"/>
      <c r="Y54" s="28"/>
      <c r="Z54" s="28"/>
    </row>
    <row r="55" spans="1:26" ht="15" customHeight="1">
      <c r="A55" s="111">
        <v>45</v>
      </c>
      <c r="B55" s="33" t="s">
        <v>2475</v>
      </c>
      <c r="C55" s="656" t="s">
        <v>74</v>
      </c>
      <c r="D55" s="139"/>
      <c r="E55" s="50" t="s">
        <v>2663</v>
      </c>
      <c r="F55" s="111" t="s">
        <v>76</v>
      </c>
      <c r="G55" s="670">
        <v>15</v>
      </c>
      <c r="H55" s="88">
        <v>3</v>
      </c>
      <c r="I55" s="88">
        <v>1</v>
      </c>
      <c r="J55" s="88" t="s">
        <v>2746</v>
      </c>
      <c r="K55" s="41" t="s">
        <v>26</v>
      </c>
      <c r="L55" s="42" t="str">
        <f t="shared" si="0"/>
        <v>1pack</v>
      </c>
      <c r="M55" s="658">
        <f t="shared" si="1"/>
        <v>3</v>
      </c>
      <c r="N55" s="659" t="str">
        <f t="shared" si="5"/>
        <v>3pack</v>
      </c>
      <c r="O55" s="692">
        <f t="shared" si="2"/>
        <v>45</v>
      </c>
      <c r="P55" s="29">
        <f t="shared" si="3"/>
        <v>15</v>
      </c>
      <c r="Q55" s="109">
        <f t="shared" si="4"/>
        <v>0</v>
      </c>
      <c r="R55" s="11"/>
      <c r="S55" s="28"/>
      <c r="T55" s="28"/>
      <c r="U55" s="28"/>
      <c r="V55" s="28"/>
      <c r="W55" s="28"/>
      <c r="X55" s="28"/>
      <c r="Y55" s="28"/>
      <c r="Z55" s="28"/>
    </row>
    <row r="56" spans="1:26" ht="15" customHeight="1">
      <c r="A56" s="111">
        <v>46</v>
      </c>
      <c r="B56" s="33" t="s">
        <v>2187</v>
      </c>
      <c r="C56" s="656" t="s">
        <v>74</v>
      </c>
      <c r="D56" s="139"/>
      <c r="E56" s="50" t="s">
        <v>2182</v>
      </c>
      <c r="F56" s="111" t="s">
        <v>76</v>
      </c>
      <c r="G56" s="670">
        <v>25</v>
      </c>
      <c r="H56" s="88">
        <v>10</v>
      </c>
      <c r="I56" s="88">
        <v>1</v>
      </c>
      <c r="J56" s="88" t="s">
        <v>2739</v>
      </c>
      <c r="K56" s="41" t="s">
        <v>26</v>
      </c>
      <c r="L56" s="42" t="str">
        <f t="shared" si="0"/>
        <v>1pcs</v>
      </c>
      <c r="M56" s="658">
        <f t="shared" si="1"/>
        <v>10</v>
      </c>
      <c r="N56" s="659" t="str">
        <f t="shared" si="5"/>
        <v>10pcs</v>
      </c>
      <c r="O56" s="692">
        <f t="shared" si="2"/>
        <v>250</v>
      </c>
      <c r="P56" s="29">
        <f t="shared" si="3"/>
        <v>25</v>
      </c>
      <c r="Q56" s="29">
        <f t="shared" si="4"/>
        <v>0</v>
      </c>
      <c r="R56" s="11"/>
      <c r="S56" s="28"/>
      <c r="T56" s="28"/>
      <c r="U56" s="28"/>
      <c r="V56" s="28"/>
      <c r="W56" s="28"/>
      <c r="X56" s="28"/>
      <c r="Y56" s="28"/>
      <c r="Z56" s="28"/>
    </row>
    <row r="57" spans="1:26" ht="15" customHeight="1">
      <c r="A57" s="111">
        <v>47</v>
      </c>
      <c r="B57" s="33" t="s">
        <v>2181</v>
      </c>
      <c r="C57" s="656" t="s">
        <v>74</v>
      </c>
      <c r="D57" s="139"/>
      <c r="E57" s="50" t="s">
        <v>2182</v>
      </c>
      <c r="F57" s="111" t="s">
        <v>76</v>
      </c>
      <c r="G57" s="670">
        <v>32.5</v>
      </c>
      <c r="H57" s="88">
        <v>8</v>
      </c>
      <c r="I57" s="88">
        <v>1</v>
      </c>
      <c r="J57" s="88" t="s">
        <v>2739</v>
      </c>
      <c r="K57" s="41" t="s">
        <v>26</v>
      </c>
      <c r="L57" s="42" t="str">
        <f t="shared" si="0"/>
        <v>1pcs</v>
      </c>
      <c r="M57" s="658">
        <f t="shared" si="1"/>
        <v>8</v>
      </c>
      <c r="N57" s="659" t="str">
        <f t="shared" si="5"/>
        <v>8pcs</v>
      </c>
      <c r="O57" s="692">
        <f t="shared" si="2"/>
        <v>260</v>
      </c>
      <c r="P57" s="29">
        <f t="shared" si="3"/>
        <v>32.5</v>
      </c>
      <c r="Q57" s="29">
        <f t="shared" si="4"/>
        <v>0</v>
      </c>
      <c r="R57" s="28"/>
      <c r="S57" s="28"/>
      <c r="T57" s="28"/>
      <c r="U57" s="28"/>
      <c r="V57" s="28"/>
      <c r="W57" s="28"/>
      <c r="X57" s="28"/>
      <c r="Y57" s="28"/>
      <c r="Z57" s="28"/>
    </row>
    <row r="58" spans="1:26" ht="15" customHeight="1">
      <c r="A58" s="111">
        <v>48</v>
      </c>
      <c r="B58" s="33" t="s">
        <v>1832</v>
      </c>
      <c r="C58" s="656" t="s">
        <v>74</v>
      </c>
      <c r="D58" s="139"/>
      <c r="E58" s="50"/>
      <c r="F58" s="111" t="s">
        <v>76</v>
      </c>
      <c r="G58" s="670">
        <v>5</v>
      </c>
      <c r="H58" s="88">
        <v>140</v>
      </c>
      <c r="I58" s="88">
        <v>1</v>
      </c>
      <c r="J58" s="88" t="s">
        <v>2739</v>
      </c>
      <c r="K58" s="41" t="s">
        <v>26</v>
      </c>
      <c r="L58" s="42" t="str">
        <f t="shared" si="0"/>
        <v>1pcs</v>
      </c>
      <c r="M58" s="658">
        <f t="shared" si="1"/>
        <v>140</v>
      </c>
      <c r="N58" s="659" t="str">
        <f t="shared" si="5"/>
        <v>140pcs</v>
      </c>
      <c r="O58" s="692">
        <f t="shared" si="2"/>
        <v>700</v>
      </c>
      <c r="P58" s="29">
        <f t="shared" si="3"/>
        <v>5</v>
      </c>
      <c r="Q58" s="109">
        <f t="shared" si="4"/>
        <v>0</v>
      </c>
      <c r="R58" s="11"/>
      <c r="S58" s="28"/>
      <c r="T58" s="28"/>
      <c r="U58" s="28"/>
      <c r="V58" s="28"/>
      <c r="W58" s="28"/>
      <c r="X58" s="28"/>
      <c r="Y58" s="28"/>
      <c r="Z58" s="28"/>
    </row>
    <row r="59" spans="1:26" ht="15" customHeight="1">
      <c r="A59" s="111">
        <v>49</v>
      </c>
      <c r="B59" s="48" t="s">
        <v>2487</v>
      </c>
      <c r="C59" s="656" t="s">
        <v>74</v>
      </c>
      <c r="D59" s="139"/>
      <c r="E59" s="116" t="s">
        <v>2488</v>
      </c>
      <c r="F59" s="111" t="s">
        <v>76</v>
      </c>
      <c r="G59" s="670">
        <v>62.97</v>
      </c>
      <c r="H59" s="88">
        <v>16</v>
      </c>
      <c r="I59" s="88">
        <v>1</v>
      </c>
      <c r="J59" s="88" t="s">
        <v>2747</v>
      </c>
      <c r="K59" s="41" t="s">
        <v>26</v>
      </c>
      <c r="L59" s="42" t="str">
        <f t="shared" si="0"/>
        <v>1roll</v>
      </c>
      <c r="M59" s="658">
        <f t="shared" si="1"/>
        <v>16</v>
      </c>
      <c r="N59" s="659" t="str">
        <f t="shared" si="5"/>
        <v>16roll</v>
      </c>
      <c r="O59" s="692">
        <f t="shared" si="2"/>
        <v>1007.52</v>
      </c>
      <c r="P59" s="29">
        <f t="shared" si="3"/>
        <v>62.97</v>
      </c>
      <c r="Q59" s="109">
        <f t="shared" si="4"/>
        <v>0</v>
      </c>
      <c r="R59" s="11"/>
      <c r="S59" s="28"/>
      <c r="T59" s="28"/>
      <c r="U59" s="28"/>
      <c r="V59" s="28"/>
      <c r="W59" s="28"/>
      <c r="X59" s="28"/>
      <c r="Y59" s="28"/>
      <c r="Z59" s="28"/>
    </row>
    <row r="60" spans="1:26" ht="15" customHeight="1">
      <c r="A60" s="111">
        <v>50</v>
      </c>
      <c r="B60" s="33" t="s">
        <v>1249</v>
      </c>
      <c r="C60" s="656" t="s">
        <v>74</v>
      </c>
      <c r="D60" s="139"/>
      <c r="E60" s="50" t="s">
        <v>1250</v>
      </c>
      <c r="F60" s="111" t="s">
        <v>76</v>
      </c>
      <c r="G60" s="670">
        <v>32.299999999999997</v>
      </c>
      <c r="H60" s="88">
        <v>2</v>
      </c>
      <c r="I60" s="88">
        <v>1000</v>
      </c>
      <c r="J60" s="88" t="s">
        <v>2677</v>
      </c>
      <c r="K60" s="41" t="s">
        <v>26</v>
      </c>
      <c r="L60" s="42" t="str">
        <f t="shared" si="0"/>
        <v>1000kilograms</v>
      </c>
      <c r="M60" s="658">
        <f t="shared" si="1"/>
        <v>2000</v>
      </c>
      <c r="N60" s="659" t="str">
        <f t="shared" si="5"/>
        <v>2000kilograms</v>
      </c>
      <c r="O60" s="692">
        <f t="shared" si="2"/>
        <v>64.599999999999994</v>
      </c>
      <c r="P60" s="29">
        <f t="shared" si="3"/>
        <v>32.299999999999997</v>
      </c>
      <c r="Q60" s="109">
        <f t="shared" si="4"/>
        <v>0</v>
      </c>
      <c r="R60" s="11"/>
      <c r="S60" s="28"/>
      <c r="T60" s="28"/>
      <c r="U60" s="28"/>
      <c r="V60" s="28"/>
      <c r="W60" s="28"/>
      <c r="X60" s="28"/>
      <c r="Y60" s="28"/>
      <c r="Z60" s="28"/>
    </row>
    <row r="61" spans="1:26" ht="15" customHeight="1">
      <c r="A61" s="111">
        <v>51</v>
      </c>
      <c r="B61" s="33" t="s">
        <v>2748</v>
      </c>
      <c r="C61" s="656" t="s">
        <v>74</v>
      </c>
      <c r="D61" s="139"/>
      <c r="E61" s="144" t="s">
        <v>2086</v>
      </c>
      <c r="F61" s="111" t="s">
        <v>76</v>
      </c>
      <c r="G61" s="670">
        <v>1275</v>
      </c>
      <c r="H61" s="88">
        <v>35</v>
      </c>
      <c r="I61" s="88">
        <v>1</v>
      </c>
      <c r="J61" s="88" t="s">
        <v>2088</v>
      </c>
      <c r="K61" s="41" t="s">
        <v>26</v>
      </c>
      <c r="L61" s="42" t="str">
        <f t="shared" si="0"/>
        <v>1sacks</v>
      </c>
      <c r="M61" s="658">
        <f t="shared" si="1"/>
        <v>35</v>
      </c>
      <c r="N61" s="659" t="str">
        <f t="shared" si="5"/>
        <v>35sacks</v>
      </c>
      <c r="O61" s="692">
        <f t="shared" si="2"/>
        <v>44625</v>
      </c>
      <c r="P61" s="29">
        <f t="shared" si="3"/>
        <v>1275</v>
      </c>
      <c r="Q61" s="29">
        <f t="shared" si="4"/>
        <v>0</v>
      </c>
      <c r="R61" s="28"/>
      <c r="S61" s="28"/>
      <c r="T61" s="28"/>
      <c r="U61" s="28"/>
      <c r="V61" s="28"/>
      <c r="W61" s="28"/>
      <c r="X61" s="28"/>
      <c r="Y61" s="28"/>
      <c r="Z61" s="28"/>
    </row>
    <row r="62" spans="1:26" ht="15" customHeight="1">
      <c r="A62" s="111">
        <v>52</v>
      </c>
      <c r="B62" s="48" t="s">
        <v>1009</v>
      </c>
      <c r="C62" s="656" t="s">
        <v>74</v>
      </c>
      <c r="D62" s="139"/>
      <c r="E62" s="50" t="s">
        <v>970</v>
      </c>
      <c r="F62" s="111" t="s">
        <v>76</v>
      </c>
      <c r="G62" s="670">
        <v>28.02</v>
      </c>
      <c r="H62" s="88">
        <v>28</v>
      </c>
      <c r="I62" s="88">
        <v>220</v>
      </c>
      <c r="J62" s="88" t="s">
        <v>29</v>
      </c>
      <c r="K62" s="229" t="s">
        <v>26</v>
      </c>
      <c r="L62" s="42" t="str">
        <f t="shared" si="0"/>
        <v>220ml</v>
      </c>
      <c r="M62" s="658">
        <f t="shared" si="1"/>
        <v>6160</v>
      </c>
      <c r="N62" s="659" t="str">
        <f t="shared" si="5"/>
        <v>6160ml</v>
      </c>
      <c r="O62" s="692">
        <f t="shared" si="2"/>
        <v>784.56</v>
      </c>
      <c r="P62" s="693">
        <f t="shared" si="3"/>
        <v>28.02</v>
      </c>
      <c r="Q62" s="82">
        <f t="shared" si="4"/>
        <v>0</v>
      </c>
      <c r="R62" s="83"/>
      <c r="S62" s="84"/>
      <c r="T62" s="84"/>
      <c r="U62" s="84"/>
      <c r="V62" s="84"/>
      <c r="W62" s="84"/>
      <c r="X62" s="84"/>
      <c r="Y62" s="84"/>
      <c r="Z62" s="84"/>
    </row>
    <row r="63" spans="1:26" ht="15" customHeight="1">
      <c r="A63" s="111">
        <v>53</v>
      </c>
      <c r="B63" s="33" t="s">
        <v>425</v>
      </c>
      <c r="C63" s="656" t="s">
        <v>74</v>
      </c>
      <c r="D63" s="139"/>
      <c r="E63" s="50"/>
      <c r="F63" s="111" t="s">
        <v>76</v>
      </c>
      <c r="G63" s="670">
        <v>12.49</v>
      </c>
      <c r="H63" s="88">
        <v>65</v>
      </c>
      <c r="I63" s="88">
        <v>230</v>
      </c>
      <c r="J63" s="88" t="s">
        <v>29</v>
      </c>
      <c r="K63" s="41" t="s">
        <v>26</v>
      </c>
      <c r="L63" s="42" t="str">
        <f t="shared" si="0"/>
        <v>230ml</v>
      </c>
      <c r="M63" s="658">
        <f t="shared" si="1"/>
        <v>14950</v>
      </c>
      <c r="N63" s="659" t="str">
        <f t="shared" si="5"/>
        <v>14950ml</v>
      </c>
      <c r="O63" s="692">
        <f t="shared" si="2"/>
        <v>811.85</v>
      </c>
      <c r="P63" s="29">
        <f t="shared" si="3"/>
        <v>12.49</v>
      </c>
      <c r="Q63" s="74">
        <f t="shared" si="4"/>
        <v>0</v>
      </c>
      <c r="R63" s="28"/>
      <c r="S63" s="28"/>
      <c r="T63" s="28"/>
      <c r="U63" s="28"/>
      <c r="V63" s="28"/>
      <c r="W63" s="28"/>
      <c r="X63" s="28"/>
      <c r="Y63" s="28"/>
      <c r="Z63" s="28"/>
    </row>
    <row r="64" spans="1:26" ht="15" customHeight="1">
      <c r="A64" s="111">
        <v>54</v>
      </c>
      <c r="B64" s="48" t="s">
        <v>698</v>
      </c>
      <c r="C64" s="656" t="s">
        <v>74</v>
      </c>
      <c r="D64" s="139"/>
      <c r="E64" s="91" t="s">
        <v>1066</v>
      </c>
      <c r="F64" s="111" t="s">
        <v>76</v>
      </c>
      <c r="G64" s="670">
        <v>16.66</v>
      </c>
      <c r="H64" s="88">
        <v>12</v>
      </c>
      <c r="I64" s="88">
        <v>290</v>
      </c>
      <c r="J64" s="88" t="s">
        <v>29</v>
      </c>
      <c r="K64" s="41" t="s">
        <v>26</v>
      </c>
      <c r="L64" s="42" t="str">
        <f t="shared" si="0"/>
        <v>290ml</v>
      </c>
      <c r="M64" s="658">
        <f t="shared" si="1"/>
        <v>3480</v>
      </c>
      <c r="N64" s="659" t="str">
        <f t="shared" si="5"/>
        <v>3480ml</v>
      </c>
      <c r="O64" s="692">
        <f t="shared" si="2"/>
        <v>199.92000000000002</v>
      </c>
      <c r="P64" s="29">
        <f t="shared" si="3"/>
        <v>16.66</v>
      </c>
      <c r="Q64" s="74">
        <f t="shared" si="4"/>
        <v>0</v>
      </c>
      <c r="R64" s="28"/>
      <c r="S64" s="28"/>
      <c r="T64" s="28"/>
      <c r="U64" s="28"/>
      <c r="V64" s="28"/>
      <c r="W64" s="28"/>
      <c r="X64" s="28"/>
      <c r="Y64" s="28"/>
      <c r="Z64" s="28"/>
    </row>
    <row r="65" spans="1:26" ht="15" customHeight="1">
      <c r="A65" s="111">
        <v>55</v>
      </c>
      <c r="B65" s="48" t="s">
        <v>1065</v>
      </c>
      <c r="C65" s="656" t="s">
        <v>74</v>
      </c>
      <c r="D65" s="139"/>
      <c r="E65" s="91" t="s">
        <v>1066</v>
      </c>
      <c r="F65" s="111" t="s">
        <v>76</v>
      </c>
      <c r="G65" s="670">
        <v>36.03</v>
      </c>
      <c r="H65" s="88">
        <v>14</v>
      </c>
      <c r="I65" s="88">
        <v>500</v>
      </c>
      <c r="J65" s="88" t="s">
        <v>29</v>
      </c>
      <c r="K65" s="41" t="s">
        <v>26</v>
      </c>
      <c r="L65" s="42" t="str">
        <f t="shared" si="0"/>
        <v>500ml</v>
      </c>
      <c r="M65" s="658">
        <f t="shared" si="1"/>
        <v>7000</v>
      </c>
      <c r="N65" s="659" t="str">
        <f t="shared" si="5"/>
        <v>7000ml</v>
      </c>
      <c r="O65" s="692">
        <f t="shared" si="2"/>
        <v>504.42</v>
      </c>
      <c r="P65" s="29">
        <f t="shared" si="3"/>
        <v>36.03</v>
      </c>
      <c r="Q65" s="109">
        <f t="shared" si="4"/>
        <v>0</v>
      </c>
      <c r="R65" s="11"/>
      <c r="S65" s="28"/>
      <c r="T65" s="28"/>
      <c r="U65" s="28"/>
      <c r="V65" s="28"/>
      <c r="W65" s="28"/>
      <c r="X65" s="28"/>
      <c r="Y65" s="28"/>
      <c r="Z65" s="28"/>
    </row>
    <row r="66" spans="1:26" ht="15" customHeight="1">
      <c r="A66" s="111">
        <v>56</v>
      </c>
      <c r="B66" s="90" t="s">
        <v>2317</v>
      </c>
      <c r="C66" s="656" t="s">
        <v>74</v>
      </c>
      <c r="D66" s="139"/>
      <c r="E66" s="91" t="s">
        <v>687</v>
      </c>
      <c r="F66" s="111" t="s">
        <v>76</v>
      </c>
      <c r="G66" s="670">
        <v>16.66</v>
      </c>
      <c r="H66" s="88">
        <v>19</v>
      </c>
      <c r="I66" s="88">
        <v>290</v>
      </c>
      <c r="J66" s="88" t="s">
        <v>29</v>
      </c>
      <c r="K66" s="41" t="s">
        <v>26</v>
      </c>
      <c r="L66" s="42" t="str">
        <f t="shared" si="0"/>
        <v>290ml</v>
      </c>
      <c r="M66" s="658">
        <f t="shared" si="1"/>
        <v>5510</v>
      </c>
      <c r="N66" s="659" t="str">
        <f t="shared" si="5"/>
        <v>5510ml</v>
      </c>
      <c r="O66" s="692">
        <f t="shared" si="2"/>
        <v>316.54000000000002</v>
      </c>
      <c r="P66" s="29">
        <f t="shared" si="3"/>
        <v>16.66</v>
      </c>
      <c r="Q66" s="29">
        <f t="shared" si="4"/>
        <v>0</v>
      </c>
      <c r="R66" s="28"/>
      <c r="S66" s="28"/>
      <c r="T66" s="28"/>
      <c r="U66" s="28"/>
      <c r="V66" s="28"/>
      <c r="W66" s="28"/>
      <c r="X66" s="28"/>
      <c r="Y66" s="28"/>
      <c r="Z66" s="28"/>
    </row>
    <row r="67" spans="1:26" ht="15" customHeight="1">
      <c r="A67" s="111">
        <v>57</v>
      </c>
      <c r="B67" s="320" t="s">
        <v>2119</v>
      </c>
      <c r="C67" s="656" t="s">
        <v>74</v>
      </c>
      <c r="D67" s="139"/>
      <c r="E67" s="91" t="s">
        <v>1066</v>
      </c>
      <c r="F67" s="111" t="s">
        <v>76</v>
      </c>
      <c r="G67" s="670">
        <v>16.14</v>
      </c>
      <c r="H67" s="88">
        <v>12</v>
      </c>
      <c r="I67" s="88">
        <v>250</v>
      </c>
      <c r="J67" s="88" t="s">
        <v>29</v>
      </c>
      <c r="K67" s="41" t="s">
        <v>26</v>
      </c>
      <c r="L67" s="42" t="str">
        <f t="shared" si="0"/>
        <v>250ml</v>
      </c>
      <c r="M67" s="658">
        <f t="shared" si="1"/>
        <v>3000</v>
      </c>
      <c r="N67" s="659" t="str">
        <f t="shared" si="5"/>
        <v>3000ml</v>
      </c>
      <c r="O67" s="692">
        <f t="shared" si="2"/>
        <v>193.68</v>
      </c>
      <c r="P67" s="29">
        <f t="shared" si="3"/>
        <v>16.14</v>
      </c>
      <c r="Q67" s="29">
        <f t="shared" si="4"/>
        <v>0</v>
      </c>
      <c r="R67" s="28"/>
      <c r="S67" s="28"/>
      <c r="T67" s="28"/>
      <c r="U67" s="28"/>
      <c r="V67" s="28"/>
      <c r="W67" s="28"/>
      <c r="X67" s="28"/>
      <c r="Y67" s="28"/>
      <c r="Z67" s="28"/>
    </row>
    <row r="68" spans="1:26" ht="15" customHeight="1">
      <c r="A68" s="111">
        <v>58</v>
      </c>
      <c r="B68" s="89" t="s">
        <v>1631</v>
      </c>
      <c r="C68" s="656" t="s">
        <v>74</v>
      </c>
      <c r="D68" s="139"/>
      <c r="E68" s="149" t="s">
        <v>1632</v>
      </c>
      <c r="F68" s="111" t="s">
        <v>76</v>
      </c>
      <c r="G68" s="670">
        <v>14.25</v>
      </c>
      <c r="H68" s="88">
        <v>44</v>
      </c>
      <c r="I68" s="88">
        <v>250</v>
      </c>
      <c r="J68" s="88" t="s">
        <v>29</v>
      </c>
      <c r="K68" s="41" t="s">
        <v>26</v>
      </c>
      <c r="L68" s="42" t="str">
        <f t="shared" si="0"/>
        <v>250ml</v>
      </c>
      <c r="M68" s="658">
        <f t="shared" si="1"/>
        <v>11000</v>
      </c>
      <c r="N68" s="659" t="str">
        <f t="shared" si="5"/>
        <v>11000ml</v>
      </c>
      <c r="O68" s="692">
        <f t="shared" si="2"/>
        <v>627</v>
      </c>
      <c r="P68" s="29">
        <f t="shared" si="3"/>
        <v>14.25</v>
      </c>
      <c r="Q68" s="109">
        <f t="shared" si="4"/>
        <v>0</v>
      </c>
      <c r="R68" s="11"/>
      <c r="S68" s="28"/>
      <c r="T68" s="28"/>
      <c r="U68" s="28"/>
      <c r="V68" s="28"/>
      <c r="W68" s="28"/>
      <c r="X68" s="28"/>
      <c r="Y68" s="28"/>
      <c r="Z68" s="28"/>
    </row>
    <row r="69" spans="1:26" ht="15" customHeight="1">
      <c r="A69" s="111">
        <v>59</v>
      </c>
      <c r="B69" s="90" t="s">
        <v>282</v>
      </c>
      <c r="C69" s="656" t="s">
        <v>74</v>
      </c>
      <c r="D69" s="139"/>
      <c r="E69" s="149"/>
      <c r="F69" s="111" t="s">
        <v>76</v>
      </c>
      <c r="G69" s="670">
        <v>12.9</v>
      </c>
      <c r="H69" s="88">
        <v>34</v>
      </c>
      <c r="I69" s="88">
        <v>33</v>
      </c>
      <c r="J69" s="88" t="s">
        <v>59</v>
      </c>
      <c r="K69" s="41" t="s">
        <v>26</v>
      </c>
      <c r="L69" s="42" t="str">
        <f t="shared" si="0"/>
        <v>33grams</v>
      </c>
      <c r="M69" s="658">
        <f t="shared" si="1"/>
        <v>1122</v>
      </c>
      <c r="N69" s="659" t="str">
        <f t="shared" si="5"/>
        <v>1122grams</v>
      </c>
      <c r="O69" s="692">
        <f t="shared" si="2"/>
        <v>438.6</v>
      </c>
      <c r="P69" s="29">
        <f t="shared" si="3"/>
        <v>12.9</v>
      </c>
      <c r="Q69" s="109">
        <f t="shared" si="4"/>
        <v>0</v>
      </c>
      <c r="R69" s="46"/>
      <c r="S69" s="28"/>
      <c r="T69" s="28"/>
      <c r="U69" s="28"/>
      <c r="V69" s="28"/>
      <c r="W69" s="28"/>
      <c r="X69" s="28"/>
      <c r="Y69" s="28"/>
      <c r="Z69" s="28"/>
    </row>
    <row r="70" spans="1:26" ht="15" customHeight="1">
      <c r="A70" s="111">
        <v>60</v>
      </c>
      <c r="B70" s="320" t="s">
        <v>1610</v>
      </c>
      <c r="C70" s="656" t="s">
        <v>74</v>
      </c>
      <c r="D70" s="139"/>
      <c r="E70" s="91" t="s">
        <v>79</v>
      </c>
      <c r="F70" s="111" t="s">
        <v>76</v>
      </c>
      <c r="G70" s="670">
        <v>8.9</v>
      </c>
      <c r="H70" s="88">
        <v>292</v>
      </c>
      <c r="I70" s="88">
        <v>34</v>
      </c>
      <c r="J70" s="88" t="s">
        <v>59</v>
      </c>
      <c r="K70" s="41" t="s">
        <v>26</v>
      </c>
      <c r="L70" s="42" t="str">
        <f t="shared" si="0"/>
        <v>34grams</v>
      </c>
      <c r="M70" s="658">
        <f t="shared" si="1"/>
        <v>9928</v>
      </c>
      <c r="N70" s="659" t="str">
        <f t="shared" si="5"/>
        <v>9928grams</v>
      </c>
      <c r="O70" s="692">
        <f t="shared" si="2"/>
        <v>2598.8000000000002</v>
      </c>
      <c r="P70" s="29">
        <f t="shared" si="3"/>
        <v>8.9</v>
      </c>
      <c r="Q70" s="29">
        <f t="shared" si="4"/>
        <v>0</v>
      </c>
      <c r="R70" s="11"/>
      <c r="S70" s="28"/>
      <c r="T70" s="28"/>
      <c r="U70" s="28"/>
      <c r="V70" s="28"/>
      <c r="W70" s="28"/>
      <c r="X70" s="28"/>
      <c r="Y70" s="28"/>
      <c r="Z70" s="28"/>
    </row>
    <row r="71" spans="1:26" ht="15" customHeight="1">
      <c r="A71" s="111">
        <v>61</v>
      </c>
      <c r="B71" s="89" t="s">
        <v>937</v>
      </c>
      <c r="C71" s="656" t="s">
        <v>74</v>
      </c>
      <c r="D71" s="139"/>
      <c r="E71" s="149" t="s">
        <v>938</v>
      </c>
      <c r="F71" s="111" t="s">
        <v>76</v>
      </c>
      <c r="G71" s="670">
        <v>8.6999999999999993</v>
      </c>
      <c r="H71" s="88">
        <v>31</v>
      </c>
      <c r="I71" s="88">
        <v>40</v>
      </c>
      <c r="J71" s="88" t="s">
        <v>59</v>
      </c>
      <c r="K71" s="41" t="s">
        <v>26</v>
      </c>
      <c r="L71" s="42" t="str">
        <f t="shared" si="0"/>
        <v>40grams</v>
      </c>
      <c r="M71" s="658">
        <f t="shared" si="1"/>
        <v>1240</v>
      </c>
      <c r="N71" s="659" t="str">
        <f t="shared" si="5"/>
        <v>1240grams</v>
      </c>
      <c r="O71" s="692">
        <f t="shared" si="2"/>
        <v>269.7</v>
      </c>
      <c r="P71" s="29">
        <f t="shared" si="3"/>
        <v>8.6999999999999993</v>
      </c>
      <c r="Q71" s="29">
        <f t="shared" si="4"/>
        <v>0</v>
      </c>
      <c r="R71" s="28"/>
      <c r="S71" s="28"/>
      <c r="T71" s="28"/>
      <c r="U71" s="28"/>
      <c r="V71" s="28"/>
      <c r="W71" s="28"/>
      <c r="X71" s="28"/>
      <c r="Y71" s="28"/>
      <c r="Z71" s="28"/>
    </row>
    <row r="72" spans="1:26" ht="15" customHeight="1">
      <c r="A72" s="111">
        <v>62</v>
      </c>
      <c r="B72" s="90" t="s">
        <v>941</v>
      </c>
      <c r="C72" s="656" t="s">
        <v>74</v>
      </c>
      <c r="D72" s="179"/>
      <c r="E72" s="91" t="s">
        <v>938</v>
      </c>
      <c r="F72" s="156" t="s">
        <v>76</v>
      </c>
      <c r="G72" s="671">
        <v>8.6999999999999993</v>
      </c>
      <c r="H72" s="110">
        <v>52</v>
      </c>
      <c r="I72" s="110">
        <v>40</v>
      </c>
      <c r="J72" s="88" t="s">
        <v>59</v>
      </c>
      <c r="K72" s="41" t="s">
        <v>26</v>
      </c>
      <c r="L72" s="42" t="str">
        <f t="shared" si="0"/>
        <v>40grams</v>
      </c>
      <c r="M72" s="658">
        <f t="shared" si="1"/>
        <v>2080</v>
      </c>
      <c r="N72" s="659" t="str">
        <f t="shared" si="5"/>
        <v>2080grams</v>
      </c>
      <c r="O72" s="692">
        <f t="shared" si="2"/>
        <v>452.4</v>
      </c>
      <c r="P72" s="29">
        <f t="shared" si="3"/>
        <v>8.6999999999999993</v>
      </c>
      <c r="Q72" s="109">
        <f t="shared" si="4"/>
        <v>0</v>
      </c>
      <c r="R72" s="11"/>
      <c r="S72" s="28"/>
      <c r="T72" s="28"/>
      <c r="U72" s="28"/>
      <c r="V72" s="28"/>
      <c r="W72" s="28"/>
      <c r="X72" s="28"/>
      <c r="Y72" s="28"/>
      <c r="Z72" s="28"/>
    </row>
    <row r="73" spans="1:26" ht="15" customHeight="1">
      <c r="A73" s="111">
        <v>63</v>
      </c>
      <c r="B73" s="320" t="s">
        <v>319</v>
      </c>
      <c r="C73" s="656" t="s">
        <v>74</v>
      </c>
      <c r="D73" s="179"/>
      <c r="E73" s="91" t="s">
        <v>312</v>
      </c>
      <c r="F73" s="156" t="s">
        <v>76</v>
      </c>
      <c r="G73" s="670">
        <v>8.5</v>
      </c>
      <c r="H73" s="88">
        <v>92</v>
      </c>
      <c r="I73" s="88">
        <v>20</v>
      </c>
      <c r="J73" s="88" t="s">
        <v>59</v>
      </c>
      <c r="K73" s="41" t="s">
        <v>26</v>
      </c>
      <c r="L73" s="42" t="str">
        <f t="shared" si="0"/>
        <v>20grams</v>
      </c>
      <c r="M73" s="658">
        <f t="shared" si="1"/>
        <v>1840</v>
      </c>
      <c r="N73" s="659" t="str">
        <f t="shared" si="5"/>
        <v>1840grams</v>
      </c>
      <c r="O73" s="692">
        <f t="shared" si="2"/>
        <v>782</v>
      </c>
      <c r="P73" s="29">
        <f t="shared" si="3"/>
        <v>8.5</v>
      </c>
      <c r="Q73" s="74">
        <f t="shared" si="4"/>
        <v>0</v>
      </c>
      <c r="R73" s="28"/>
      <c r="S73" s="28"/>
      <c r="T73" s="28"/>
      <c r="U73" s="28"/>
      <c r="V73" s="28"/>
      <c r="W73" s="28"/>
      <c r="X73" s="28"/>
      <c r="Y73" s="28"/>
      <c r="Z73" s="28"/>
    </row>
    <row r="74" spans="1:26" ht="15" customHeight="1">
      <c r="A74" s="111">
        <v>64</v>
      </c>
      <c r="B74" s="90" t="s">
        <v>314</v>
      </c>
      <c r="C74" s="656" t="s">
        <v>74</v>
      </c>
      <c r="D74" s="179"/>
      <c r="E74" s="91" t="s">
        <v>312</v>
      </c>
      <c r="F74" s="156" t="s">
        <v>76</v>
      </c>
      <c r="G74" s="670">
        <v>8.5</v>
      </c>
      <c r="H74" s="88">
        <v>113</v>
      </c>
      <c r="I74" s="88">
        <v>20</v>
      </c>
      <c r="J74" s="88" t="s">
        <v>59</v>
      </c>
      <c r="K74" s="41" t="s">
        <v>26</v>
      </c>
      <c r="L74" s="42" t="str">
        <f t="shared" si="0"/>
        <v>20grams</v>
      </c>
      <c r="M74" s="658">
        <f t="shared" si="1"/>
        <v>2260</v>
      </c>
      <c r="N74" s="659" t="str">
        <f t="shared" si="5"/>
        <v>2260grams</v>
      </c>
      <c r="O74" s="692">
        <f t="shared" si="2"/>
        <v>960.5</v>
      </c>
      <c r="P74" s="29">
        <f t="shared" si="3"/>
        <v>8.5</v>
      </c>
      <c r="Q74" s="29">
        <f t="shared" si="4"/>
        <v>0</v>
      </c>
      <c r="R74" s="28"/>
      <c r="S74" s="28"/>
      <c r="T74" s="28"/>
      <c r="U74" s="28"/>
      <c r="V74" s="28"/>
      <c r="W74" s="28"/>
      <c r="X74" s="28"/>
      <c r="Y74" s="28"/>
      <c r="Z74" s="28"/>
    </row>
    <row r="75" spans="1:26" ht="15" customHeight="1">
      <c r="A75" s="111">
        <v>65</v>
      </c>
      <c r="B75" s="320" t="s">
        <v>382</v>
      </c>
      <c r="C75" s="656" t="s">
        <v>74</v>
      </c>
      <c r="D75" s="179"/>
      <c r="E75" s="91" t="s">
        <v>312</v>
      </c>
      <c r="F75" s="156" t="s">
        <v>76</v>
      </c>
      <c r="G75" s="670">
        <v>8.5</v>
      </c>
      <c r="H75" s="88">
        <v>21</v>
      </c>
      <c r="I75" s="88">
        <v>20</v>
      </c>
      <c r="J75" s="88" t="s">
        <v>59</v>
      </c>
      <c r="K75" s="41" t="s">
        <v>26</v>
      </c>
      <c r="L75" s="42" t="str">
        <f t="shared" si="0"/>
        <v>20grams</v>
      </c>
      <c r="M75" s="658">
        <f t="shared" si="1"/>
        <v>420</v>
      </c>
      <c r="N75" s="659" t="str">
        <f t="shared" si="5"/>
        <v>420grams</v>
      </c>
      <c r="O75" s="692">
        <f t="shared" si="2"/>
        <v>178.5</v>
      </c>
      <c r="P75" s="29">
        <f t="shared" si="3"/>
        <v>8.5</v>
      </c>
      <c r="Q75" s="29">
        <f t="shared" si="4"/>
        <v>0</v>
      </c>
      <c r="R75" s="28"/>
      <c r="S75" s="28"/>
      <c r="T75" s="28"/>
      <c r="U75" s="28"/>
      <c r="V75" s="28"/>
      <c r="W75" s="28"/>
      <c r="X75" s="28"/>
      <c r="Y75" s="28"/>
      <c r="Z75" s="28"/>
    </row>
    <row r="76" spans="1:26" ht="15" customHeight="1">
      <c r="A76" s="111">
        <v>66</v>
      </c>
      <c r="B76" s="320" t="s">
        <v>212</v>
      </c>
      <c r="C76" s="656" t="s">
        <v>74</v>
      </c>
      <c r="D76" s="179"/>
      <c r="E76" s="91" t="s">
        <v>79</v>
      </c>
      <c r="F76" s="156" t="s">
        <v>76</v>
      </c>
      <c r="G76" s="670">
        <v>11.1</v>
      </c>
      <c r="H76" s="88">
        <v>33</v>
      </c>
      <c r="I76" s="88">
        <v>33</v>
      </c>
      <c r="J76" s="88" t="s">
        <v>59</v>
      </c>
      <c r="K76" s="41" t="s">
        <v>26</v>
      </c>
      <c r="L76" s="42" t="str">
        <f t="shared" si="0"/>
        <v>33grams</v>
      </c>
      <c r="M76" s="658">
        <f t="shared" si="1"/>
        <v>1089</v>
      </c>
      <c r="N76" s="659" t="str">
        <f t="shared" si="5"/>
        <v>1089grams</v>
      </c>
      <c r="O76" s="692">
        <f t="shared" si="2"/>
        <v>366.3</v>
      </c>
      <c r="P76" s="29">
        <f t="shared" si="3"/>
        <v>11.1</v>
      </c>
      <c r="Q76" s="29">
        <f t="shared" si="4"/>
        <v>0</v>
      </c>
      <c r="R76" s="28"/>
      <c r="S76" s="28"/>
      <c r="T76" s="28"/>
      <c r="U76" s="28"/>
      <c r="V76" s="28"/>
      <c r="W76" s="28"/>
      <c r="X76" s="28"/>
      <c r="Y76" s="28"/>
      <c r="Z76" s="28"/>
    </row>
    <row r="77" spans="1:26" ht="15" customHeight="1">
      <c r="A77" s="111">
        <v>67</v>
      </c>
      <c r="B77" s="89" t="s">
        <v>1731</v>
      </c>
      <c r="C77" s="656" t="s">
        <v>74</v>
      </c>
      <c r="D77" s="9"/>
      <c r="E77" s="149" t="s">
        <v>79</v>
      </c>
      <c r="F77" s="156" t="s">
        <v>76</v>
      </c>
      <c r="G77" s="670">
        <v>7.7</v>
      </c>
      <c r="H77" s="88">
        <v>126</v>
      </c>
      <c r="I77" s="88">
        <v>20</v>
      </c>
      <c r="J77" s="88" t="s">
        <v>59</v>
      </c>
      <c r="K77" s="41" t="s">
        <v>26</v>
      </c>
      <c r="L77" s="42" t="str">
        <f t="shared" si="0"/>
        <v>20grams</v>
      </c>
      <c r="M77" s="658">
        <f t="shared" si="1"/>
        <v>2520</v>
      </c>
      <c r="N77" s="659" t="str">
        <f t="shared" si="5"/>
        <v>2520grams</v>
      </c>
      <c r="O77" s="692">
        <f t="shared" si="2"/>
        <v>970.2</v>
      </c>
      <c r="P77" s="29"/>
      <c r="Q77" s="29">
        <f t="shared" si="4"/>
        <v>7.7</v>
      </c>
      <c r="R77" s="28"/>
      <c r="S77" s="28"/>
      <c r="T77" s="28"/>
      <c r="U77" s="28"/>
      <c r="V77" s="28"/>
      <c r="W77" s="28"/>
      <c r="X77" s="28"/>
      <c r="Y77" s="28"/>
      <c r="Z77" s="28"/>
    </row>
    <row r="78" spans="1:26" ht="15" customHeight="1">
      <c r="A78" s="111">
        <v>68</v>
      </c>
      <c r="B78" s="33" t="s">
        <v>1720</v>
      </c>
      <c r="C78" s="656" t="s">
        <v>74</v>
      </c>
      <c r="D78" s="35"/>
      <c r="E78" s="50" t="s">
        <v>79</v>
      </c>
      <c r="F78" s="156" t="s">
        <v>76</v>
      </c>
      <c r="G78" s="675">
        <v>13.9</v>
      </c>
      <c r="H78" s="676">
        <v>62</v>
      </c>
      <c r="I78" s="88">
        <v>40</v>
      </c>
      <c r="J78" s="677" t="s">
        <v>59</v>
      </c>
      <c r="K78" s="41" t="s">
        <v>26</v>
      </c>
      <c r="L78" s="42" t="str">
        <f t="shared" si="0"/>
        <v>40grams</v>
      </c>
      <c r="M78" s="658">
        <f t="shared" si="1"/>
        <v>2480</v>
      </c>
      <c r="N78" s="659" t="str">
        <f t="shared" si="5"/>
        <v>2480grams</v>
      </c>
      <c r="O78" s="692">
        <f t="shared" si="2"/>
        <v>861.80000000000007</v>
      </c>
      <c r="P78" s="29">
        <f t="shared" ref="P78:P139" si="6">O78/H78</f>
        <v>13.9</v>
      </c>
      <c r="Q78" s="29">
        <f t="shared" si="4"/>
        <v>0</v>
      </c>
      <c r="R78" s="28"/>
      <c r="S78" s="28"/>
      <c r="T78" s="28"/>
      <c r="U78" s="28"/>
      <c r="V78" s="28"/>
      <c r="W78" s="28"/>
      <c r="X78" s="28"/>
      <c r="Y78" s="28"/>
      <c r="Z78" s="28"/>
    </row>
    <row r="79" spans="1:26" ht="15" customHeight="1">
      <c r="A79" s="111">
        <v>69</v>
      </c>
      <c r="B79" s="33" t="s">
        <v>1722</v>
      </c>
      <c r="C79" s="656" t="s">
        <v>74</v>
      </c>
      <c r="D79" s="9"/>
      <c r="E79" s="50" t="s">
        <v>79</v>
      </c>
      <c r="F79" s="161" t="s">
        <v>76</v>
      </c>
      <c r="G79" s="670">
        <v>8.6</v>
      </c>
      <c r="H79" s="88">
        <v>27</v>
      </c>
      <c r="I79" s="88">
        <v>20</v>
      </c>
      <c r="J79" s="121" t="s">
        <v>59</v>
      </c>
      <c r="K79" s="41" t="s">
        <v>26</v>
      </c>
      <c r="L79" s="42" t="str">
        <f t="shared" si="0"/>
        <v>20grams</v>
      </c>
      <c r="M79" s="658">
        <f t="shared" si="1"/>
        <v>540</v>
      </c>
      <c r="N79" s="659" t="str">
        <f t="shared" si="5"/>
        <v>540grams</v>
      </c>
      <c r="O79" s="692">
        <f t="shared" si="2"/>
        <v>232.2</v>
      </c>
      <c r="P79" s="29">
        <f t="shared" si="6"/>
        <v>8.6</v>
      </c>
      <c r="Q79" s="29">
        <f t="shared" si="4"/>
        <v>0</v>
      </c>
      <c r="R79" s="28"/>
      <c r="S79" s="28"/>
      <c r="T79" s="28"/>
      <c r="U79" s="28"/>
      <c r="V79" s="28"/>
      <c r="W79" s="28"/>
      <c r="X79" s="28"/>
      <c r="Y79" s="28"/>
      <c r="Z79" s="28"/>
    </row>
    <row r="80" spans="1:26" ht="15" customHeight="1">
      <c r="A80" s="111">
        <v>70</v>
      </c>
      <c r="B80" s="33" t="s">
        <v>1719</v>
      </c>
      <c r="C80" s="656" t="s">
        <v>74</v>
      </c>
      <c r="D80" s="9"/>
      <c r="E80" s="50" t="s">
        <v>79</v>
      </c>
      <c r="F80" s="161" t="s">
        <v>76</v>
      </c>
      <c r="G80" s="670">
        <v>3.1</v>
      </c>
      <c r="H80" s="88">
        <v>1770</v>
      </c>
      <c r="I80" s="88">
        <v>1.9</v>
      </c>
      <c r="J80" s="121" t="s">
        <v>59</v>
      </c>
      <c r="K80" s="41" t="s">
        <v>26</v>
      </c>
      <c r="L80" s="42" t="str">
        <f t="shared" si="0"/>
        <v>1.9grams</v>
      </c>
      <c r="M80" s="658">
        <f t="shared" si="1"/>
        <v>3363</v>
      </c>
      <c r="N80" s="659" t="str">
        <f t="shared" si="5"/>
        <v>3363grams</v>
      </c>
      <c r="O80" s="692">
        <f t="shared" si="2"/>
        <v>5487</v>
      </c>
      <c r="P80" s="29">
        <f t="shared" si="6"/>
        <v>3.1</v>
      </c>
      <c r="Q80" s="109">
        <f t="shared" si="4"/>
        <v>0</v>
      </c>
      <c r="R80" s="11"/>
      <c r="S80" s="28"/>
      <c r="T80" s="28"/>
      <c r="U80" s="28"/>
      <c r="V80" s="28"/>
      <c r="W80" s="28"/>
      <c r="X80" s="28"/>
      <c r="Y80" s="28"/>
      <c r="Z80" s="28"/>
    </row>
    <row r="81" spans="1:26" ht="15" customHeight="1">
      <c r="A81" s="111">
        <v>71</v>
      </c>
      <c r="B81" s="209" t="s">
        <v>680</v>
      </c>
      <c r="C81" s="656" t="s">
        <v>74</v>
      </c>
      <c r="D81" s="9"/>
      <c r="E81" s="50" t="s">
        <v>79</v>
      </c>
      <c r="F81" s="161" t="s">
        <v>76</v>
      </c>
      <c r="G81" s="670">
        <v>1.95</v>
      </c>
      <c r="H81" s="88">
        <v>187</v>
      </c>
      <c r="I81" s="88">
        <v>5</v>
      </c>
      <c r="J81" s="121" t="s">
        <v>59</v>
      </c>
      <c r="K81" s="41" t="s">
        <v>26</v>
      </c>
      <c r="L81" s="42" t="str">
        <f t="shared" si="0"/>
        <v>5grams</v>
      </c>
      <c r="M81" s="658">
        <f t="shared" si="1"/>
        <v>935</v>
      </c>
      <c r="N81" s="659" t="str">
        <f t="shared" si="5"/>
        <v>935grams</v>
      </c>
      <c r="O81" s="692">
        <f t="shared" si="2"/>
        <v>364.65</v>
      </c>
      <c r="P81" s="29">
        <f t="shared" si="6"/>
        <v>1.95</v>
      </c>
      <c r="Q81" s="109">
        <f t="shared" si="4"/>
        <v>0</v>
      </c>
      <c r="R81" s="11"/>
      <c r="S81" s="28"/>
      <c r="T81" s="28"/>
      <c r="U81" s="28"/>
      <c r="V81" s="28"/>
      <c r="W81" s="28"/>
      <c r="X81" s="28"/>
      <c r="Y81" s="28"/>
      <c r="Z81" s="28"/>
    </row>
    <row r="82" spans="1:26" ht="15" customHeight="1">
      <c r="A82" s="111">
        <v>72</v>
      </c>
      <c r="B82" s="33" t="s">
        <v>1619</v>
      </c>
      <c r="C82" s="656" t="s">
        <v>74</v>
      </c>
      <c r="D82" s="9"/>
      <c r="E82" s="50" t="s">
        <v>1620</v>
      </c>
      <c r="F82" s="161" t="s">
        <v>76</v>
      </c>
      <c r="G82" s="657">
        <v>9.9</v>
      </c>
      <c r="H82" s="121">
        <v>411</v>
      </c>
      <c r="I82" s="121">
        <v>500</v>
      </c>
      <c r="J82" s="168" t="s">
        <v>29</v>
      </c>
      <c r="K82" s="41" t="s">
        <v>26</v>
      </c>
      <c r="L82" s="42" t="str">
        <f t="shared" si="0"/>
        <v>500ml</v>
      </c>
      <c r="M82" s="658">
        <f t="shared" si="1"/>
        <v>205500</v>
      </c>
      <c r="N82" s="659" t="str">
        <f t="shared" si="5"/>
        <v>205500ml</v>
      </c>
      <c r="O82" s="692">
        <f t="shared" si="2"/>
        <v>4068.9</v>
      </c>
      <c r="P82" s="29">
        <f t="shared" si="6"/>
        <v>9.9</v>
      </c>
      <c r="Q82" s="29">
        <f t="shared" si="4"/>
        <v>0</v>
      </c>
      <c r="R82" s="28"/>
      <c r="S82" s="28"/>
      <c r="T82" s="28"/>
      <c r="U82" s="28"/>
      <c r="V82" s="28"/>
      <c r="W82" s="28"/>
      <c r="X82" s="28"/>
      <c r="Y82" s="28"/>
      <c r="Z82" s="28"/>
    </row>
    <row r="83" spans="1:26" ht="15" customHeight="1">
      <c r="A83" s="111">
        <v>73</v>
      </c>
      <c r="B83" s="33" t="s">
        <v>541</v>
      </c>
      <c r="C83" s="656" t="s">
        <v>74</v>
      </c>
      <c r="D83" s="9"/>
      <c r="E83" s="50" t="s">
        <v>542</v>
      </c>
      <c r="F83" s="161" t="s">
        <v>76</v>
      </c>
      <c r="G83" s="657">
        <v>21.22</v>
      </c>
      <c r="H83" s="121">
        <v>63</v>
      </c>
      <c r="I83" s="121">
        <v>48</v>
      </c>
      <c r="J83" s="168" t="s">
        <v>59</v>
      </c>
      <c r="K83" s="41" t="s">
        <v>26</v>
      </c>
      <c r="L83" s="42" t="str">
        <f t="shared" si="0"/>
        <v>48grams</v>
      </c>
      <c r="M83" s="658">
        <f t="shared" si="1"/>
        <v>3024</v>
      </c>
      <c r="N83" s="659" t="str">
        <f t="shared" si="5"/>
        <v>3024grams</v>
      </c>
      <c r="O83" s="692">
        <f t="shared" si="2"/>
        <v>1336.86</v>
      </c>
      <c r="P83" s="29">
        <f t="shared" si="6"/>
        <v>21.22</v>
      </c>
      <c r="Q83" s="74">
        <f t="shared" si="4"/>
        <v>0</v>
      </c>
      <c r="R83" s="28"/>
      <c r="S83" s="28"/>
      <c r="T83" s="28"/>
      <c r="U83" s="28"/>
      <c r="V83" s="28"/>
      <c r="W83" s="28"/>
      <c r="X83" s="28"/>
      <c r="Y83" s="28"/>
      <c r="Z83" s="28"/>
    </row>
    <row r="84" spans="1:26" ht="15" customHeight="1">
      <c r="A84" s="111">
        <v>74</v>
      </c>
      <c r="B84" s="33" t="s">
        <v>1285</v>
      </c>
      <c r="C84" s="656" t="s">
        <v>74</v>
      </c>
      <c r="D84" s="9"/>
      <c r="E84" s="50" t="s">
        <v>542</v>
      </c>
      <c r="F84" s="161" t="s">
        <v>76</v>
      </c>
      <c r="G84" s="657">
        <v>25.3</v>
      </c>
      <c r="H84" s="121">
        <v>36</v>
      </c>
      <c r="I84" s="121">
        <v>40</v>
      </c>
      <c r="J84" s="168" t="s">
        <v>59</v>
      </c>
      <c r="K84" s="41" t="s">
        <v>26</v>
      </c>
      <c r="L84" s="42" t="str">
        <f t="shared" si="0"/>
        <v>40grams</v>
      </c>
      <c r="M84" s="658">
        <f t="shared" si="1"/>
        <v>1440</v>
      </c>
      <c r="N84" s="659" t="str">
        <f t="shared" si="5"/>
        <v>1440grams</v>
      </c>
      <c r="O84" s="692">
        <f t="shared" si="2"/>
        <v>910.80000000000007</v>
      </c>
      <c r="P84" s="29">
        <f t="shared" si="6"/>
        <v>25.3</v>
      </c>
      <c r="Q84" s="109">
        <f t="shared" si="4"/>
        <v>0</v>
      </c>
      <c r="R84" s="11"/>
      <c r="S84" s="28"/>
      <c r="T84" s="28"/>
      <c r="U84" s="28"/>
      <c r="V84" s="28"/>
      <c r="W84" s="28"/>
      <c r="X84" s="28"/>
      <c r="Y84" s="28"/>
      <c r="Z84" s="28"/>
    </row>
    <row r="85" spans="1:26" ht="15" customHeight="1">
      <c r="A85" s="111">
        <v>75</v>
      </c>
      <c r="B85" s="209" t="s">
        <v>2304</v>
      </c>
      <c r="C85" s="656" t="s">
        <v>74</v>
      </c>
      <c r="D85" s="9"/>
      <c r="E85" s="116" t="s">
        <v>542</v>
      </c>
      <c r="F85" s="161" t="s">
        <v>76</v>
      </c>
      <c r="G85" s="657">
        <v>21.22</v>
      </c>
      <c r="H85" s="121">
        <v>37</v>
      </c>
      <c r="I85" s="121">
        <v>40</v>
      </c>
      <c r="J85" s="168" t="s">
        <v>59</v>
      </c>
      <c r="K85" s="41" t="s">
        <v>26</v>
      </c>
      <c r="L85" s="42" t="str">
        <f t="shared" si="0"/>
        <v>40grams</v>
      </c>
      <c r="M85" s="658">
        <f t="shared" si="1"/>
        <v>1480</v>
      </c>
      <c r="N85" s="659" t="str">
        <f t="shared" si="5"/>
        <v>1480grams</v>
      </c>
      <c r="O85" s="692">
        <f t="shared" si="2"/>
        <v>785.14</v>
      </c>
      <c r="P85" s="29">
        <f t="shared" si="6"/>
        <v>21.22</v>
      </c>
      <c r="Q85" s="74">
        <f t="shared" si="4"/>
        <v>0</v>
      </c>
      <c r="R85" s="28"/>
      <c r="S85" s="28"/>
      <c r="T85" s="28"/>
      <c r="U85" s="28"/>
      <c r="V85" s="28"/>
      <c r="W85" s="28"/>
      <c r="X85" s="28"/>
      <c r="Y85" s="28"/>
      <c r="Z85" s="28"/>
    </row>
    <row r="86" spans="1:26" ht="15" customHeight="1">
      <c r="A86" s="111">
        <v>76</v>
      </c>
      <c r="B86" s="281" t="s">
        <v>2469</v>
      </c>
      <c r="C86" s="656" t="s">
        <v>74</v>
      </c>
      <c r="D86" s="9"/>
      <c r="E86" s="50" t="s">
        <v>2465</v>
      </c>
      <c r="F86" s="161" t="s">
        <v>76</v>
      </c>
      <c r="G86" s="679">
        <v>8</v>
      </c>
      <c r="H86" s="121">
        <v>9</v>
      </c>
      <c r="I86" s="88">
        <v>1</v>
      </c>
      <c r="J86" s="40" t="s">
        <v>2739</v>
      </c>
      <c r="K86" s="41" t="s">
        <v>26</v>
      </c>
      <c r="L86" s="42" t="str">
        <f t="shared" si="0"/>
        <v>1pcs</v>
      </c>
      <c r="M86" s="658">
        <f t="shared" si="1"/>
        <v>9</v>
      </c>
      <c r="N86" s="659" t="str">
        <f t="shared" si="5"/>
        <v>9pcs</v>
      </c>
      <c r="O86" s="692">
        <f t="shared" si="2"/>
        <v>72</v>
      </c>
      <c r="P86" s="29">
        <f t="shared" si="6"/>
        <v>8</v>
      </c>
      <c r="Q86" s="29">
        <f t="shared" si="4"/>
        <v>0</v>
      </c>
      <c r="R86" s="28"/>
      <c r="S86" s="28"/>
      <c r="T86" s="28"/>
      <c r="U86" s="28"/>
      <c r="V86" s="28"/>
      <c r="W86" s="28"/>
      <c r="X86" s="28"/>
      <c r="Y86" s="28"/>
      <c r="Z86" s="28"/>
    </row>
    <row r="87" spans="1:26" ht="15" customHeight="1">
      <c r="A87" s="111">
        <v>77</v>
      </c>
      <c r="B87" s="48" t="s">
        <v>2469</v>
      </c>
      <c r="C87" s="656" t="s">
        <v>74</v>
      </c>
      <c r="D87" s="204"/>
      <c r="E87" s="116" t="s">
        <v>2642</v>
      </c>
      <c r="F87" s="161" t="s">
        <v>76</v>
      </c>
      <c r="G87" s="679">
        <v>8</v>
      </c>
      <c r="H87" s="121">
        <v>12</v>
      </c>
      <c r="I87" s="88">
        <v>1</v>
      </c>
      <c r="J87" s="40" t="s">
        <v>2739</v>
      </c>
      <c r="K87" s="41" t="s">
        <v>26</v>
      </c>
      <c r="L87" s="42" t="str">
        <f t="shared" si="0"/>
        <v>1pcs</v>
      </c>
      <c r="M87" s="658">
        <f t="shared" si="1"/>
        <v>12</v>
      </c>
      <c r="N87" s="659" t="str">
        <f t="shared" si="5"/>
        <v>12pcs</v>
      </c>
      <c r="O87" s="692">
        <f t="shared" si="2"/>
        <v>96</v>
      </c>
      <c r="P87" s="29">
        <f t="shared" si="6"/>
        <v>8</v>
      </c>
      <c r="Q87" s="109">
        <f t="shared" si="4"/>
        <v>0</v>
      </c>
      <c r="R87" s="11"/>
      <c r="S87" s="28"/>
      <c r="T87" s="28"/>
      <c r="U87" s="28"/>
      <c r="V87" s="28"/>
      <c r="W87" s="28"/>
      <c r="X87" s="28"/>
      <c r="Y87" s="28"/>
      <c r="Z87" s="28"/>
    </row>
    <row r="88" spans="1:26" ht="15" customHeight="1">
      <c r="A88" s="111">
        <v>78</v>
      </c>
      <c r="B88" s="209" t="s">
        <v>2464</v>
      </c>
      <c r="C88" s="656" t="s">
        <v>74</v>
      </c>
      <c r="D88" s="204"/>
      <c r="E88" s="50" t="s">
        <v>2466</v>
      </c>
      <c r="F88" s="161" t="s">
        <v>76</v>
      </c>
      <c r="G88" s="670">
        <v>12.56</v>
      </c>
      <c r="H88" s="88">
        <v>8</v>
      </c>
      <c r="I88" s="88">
        <v>1</v>
      </c>
      <c r="J88" s="40" t="s">
        <v>2739</v>
      </c>
      <c r="K88" s="41" t="s">
        <v>26</v>
      </c>
      <c r="L88" s="42" t="str">
        <f t="shared" si="0"/>
        <v>1pcs</v>
      </c>
      <c r="M88" s="658">
        <f t="shared" si="1"/>
        <v>8</v>
      </c>
      <c r="N88" s="659" t="str">
        <f t="shared" si="5"/>
        <v>8pcs</v>
      </c>
      <c r="O88" s="692">
        <f t="shared" si="2"/>
        <v>100.48</v>
      </c>
      <c r="P88" s="29">
        <f t="shared" si="6"/>
        <v>12.56</v>
      </c>
      <c r="Q88" s="74">
        <f t="shared" si="4"/>
        <v>0</v>
      </c>
      <c r="R88" s="28"/>
      <c r="S88" s="28"/>
      <c r="T88" s="28"/>
      <c r="U88" s="28"/>
      <c r="V88" s="28"/>
      <c r="W88" s="28"/>
      <c r="X88" s="28"/>
      <c r="Y88" s="28"/>
      <c r="Z88" s="28"/>
    </row>
    <row r="89" spans="1:26" ht="15" customHeight="1">
      <c r="A89" s="111">
        <v>79</v>
      </c>
      <c r="B89" s="89" t="s">
        <v>2257</v>
      </c>
      <c r="C89" s="656" t="s">
        <v>74</v>
      </c>
      <c r="D89" s="204"/>
      <c r="E89" s="149"/>
      <c r="F89" s="161" t="s">
        <v>76</v>
      </c>
      <c r="G89" s="670">
        <v>12</v>
      </c>
      <c r="H89" s="88">
        <v>65</v>
      </c>
      <c r="I89" s="88">
        <v>1</v>
      </c>
      <c r="J89" s="40" t="s">
        <v>2258</v>
      </c>
      <c r="K89" s="41" t="s">
        <v>26</v>
      </c>
      <c r="L89" s="42" t="str">
        <f t="shared" si="0"/>
        <v>1pair</v>
      </c>
      <c r="M89" s="658">
        <f t="shared" si="1"/>
        <v>65</v>
      </c>
      <c r="N89" s="659" t="str">
        <f t="shared" si="5"/>
        <v>65pair</v>
      </c>
      <c r="O89" s="692">
        <f t="shared" si="2"/>
        <v>780</v>
      </c>
      <c r="P89" s="29">
        <f t="shared" si="6"/>
        <v>12</v>
      </c>
      <c r="Q89" s="74">
        <f t="shared" si="4"/>
        <v>0</v>
      </c>
      <c r="R89" s="28"/>
      <c r="S89" s="28"/>
      <c r="T89" s="28"/>
      <c r="U89" s="28"/>
      <c r="V89" s="28"/>
      <c r="W89" s="28"/>
      <c r="X89" s="28"/>
      <c r="Y89" s="28"/>
      <c r="Z89" s="28"/>
    </row>
    <row r="90" spans="1:26" ht="15" customHeight="1">
      <c r="A90" s="111">
        <v>80</v>
      </c>
      <c r="B90" s="89" t="s">
        <v>1849</v>
      </c>
      <c r="C90" s="656" t="s">
        <v>74</v>
      </c>
      <c r="D90" s="204"/>
      <c r="E90" s="149"/>
      <c r="F90" s="161" t="s">
        <v>76</v>
      </c>
      <c r="G90" s="670">
        <v>1.25</v>
      </c>
      <c r="H90" s="88">
        <v>1870</v>
      </c>
      <c r="I90" s="88">
        <v>1</v>
      </c>
      <c r="J90" s="40" t="s">
        <v>2739</v>
      </c>
      <c r="K90" s="41" t="s">
        <v>26</v>
      </c>
      <c r="L90" s="42" t="str">
        <f t="shared" si="0"/>
        <v>1pcs</v>
      </c>
      <c r="M90" s="658">
        <f t="shared" si="1"/>
        <v>1870</v>
      </c>
      <c r="N90" s="659" t="str">
        <f t="shared" si="5"/>
        <v>1870pcs</v>
      </c>
      <c r="O90" s="692">
        <f t="shared" si="2"/>
        <v>2337.5</v>
      </c>
      <c r="P90" s="29">
        <f t="shared" si="6"/>
        <v>1.25</v>
      </c>
      <c r="Q90" s="74">
        <f t="shared" si="4"/>
        <v>0</v>
      </c>
      <c r="R90" s="28"/>
      <c r="S90" s="28"/>
      <c r="T90" s="28"/>
      <c r="U90" s="28"/>
      <c r="V90" s="28"/>
      <c r="W90" s="28"/>
      <c r="X90" s="28"/>
      <c r="Y90" s="28"/>
      <c r="Z90" s="28"/>
    </row>
    <row r="91" spans="1:26" ht="15" customHeight="1">
      <c r="A91" s="111">
        <v>81</v>
      </c>
      <c r="B91" s="89" t="s">
        <v>1656</v>
      </c>
      <c r="C91" s="656" t="s">
        <v>74</v>
      </c>
      <c r="D91" s="204"/>
      <c r="E91" s="149" t="s">
        <v>1657</v>
      </c>
      <c r="F91" s="161" t="s">
        <v>76</v>
      </c>
      <c r="G91" s="670">
        <v>12.8</v>
      </c>
      <c r="H91" s="88">
        <v>16</v>
      </c>
      <c r="I91" s="88">
        <v>1</v>
      </c>
      <c r="J91" s="40" t="s">
        <v>2739</v>
      </c>
      <c r="K91" s="41" t="s">
        <v>26</v>
      </c>
      <c r="L91" s="42" t="str">
        <f t="shared" si="0"/>
        <v>1pcs</v>
      </c>
      <c r="M91" s="658">
        <f t="shared" si="1"/>
        <v>16</v>
      </c>
      <c r="N91" s="659" t="str">
        <f t="shared" si="5"/>
        <v>16pcs</v>
      </c>
      <c r="O91" s="692">
        <f t="shared" si="2"/>
        <v>204.8</v>
      </c>
      <c r="P91" s="29">
        <f t="shared" si="6"/>
        <v>12.8</v>
      </c>
      <c r="Q91" s="74">
        <f t="shared" si="4"/>
        <v>0</v>
      </c>
      <c r="R91" s="28"/>
      <c r="S91" s="28"/>
      <c r="T91" s="28"/>
      <c r="U91" s="28"/>
      <c r="V91" s="28"/>
      <c r="W91" s="28"/>
      <c r="X91" s="28"/>
      <c r="Y91" s="28"/>
      <c r="Z91" s="28"/>
    </row>
    <row r="92" spans="1:26" ht="15" customHeight="1">
      <c r="A92" s="111">
        <v>82</v>
      </c>
      <c r="B92" s="736" t="s">
        <v>495</v>
      </c>
      <c r="C92" s="656" t="s">
        <v>74</v>
      </c>
      <c r="D92" s="204"/>
      <c r="E92" s="149" t="s">
        <v>496</v>
      </c>
      <c r="F92" s="161" t="s">
        <v>76</v>
      </c>
      <c r="G92" s="670">
        <v>6.07</v>
      </c>
      <c r="H92" s="88">
        <v>23</v>
      </c>
      <c r="I92" s="88">
        <v>1</v>
      </c>
      <c r="J92" s="40" t="s">
        <v>2739</v>
      </c>
      <c r="K92" s="41" t="s">
        <v>26</v>
      </c>
      <c r="L92" s="42" t="str">
        <f t="shared" si="0"/>
        <v>1pcs</v>
      </c>
      <c r="M92" s="658">
        <f t="shared" si="1"/>
        <v>23</v>
      </c>
      <c r="N92" s="659" t="str">
        <f t="shared" si="5"/>
        <v>23pcs</v>
      </c>
      <c r="O92" s="692">
        <f t="shared" si="2"/>
        <v>139.61000000000001</v>
      </c>
      <c r="P92" s="29">
        <f t="shared" si="6"/>
        <v>6.07</v>
      </c>
      <c r="Q92" s="74">
        <f t="shared" si="4"/>
        <v>0</v>
      </c>
      <c r="R92" s="28"/>
      <c r="S92" s="28"/>
      <c r="T92" s="28"/>
      <c r="U92" s="28"/>
      <c r="V92" s="28"/>
      <c r="W92" s="28"/>
      <c r="X92" s="28"/>
      <c r="Y92" s="28"/>
      <c r="Z92" s="28"/>
    </row>
    <row r="93" spans="1:26" ht="15" customHeight="1">
      <c r="A93" s="111">
        <v>83</v>
      </c>
      <c r="B93" s="320" t="s">
        <v>497</v>
      </c>
      <c r="C93" s="656" t="s">
        <v>74</v>
      </c>
      <c r="D93" s="204"/>
      <c r="E93" s="149" t="s">
        <v>496</v>
      </c>
      <c r="F93" s="161" t="s">
        <v>76</v>
      </c>
      <c r="G93" s="661">
        <v>2.69</v>
      </c>
      <c r="H93" s="257">
        <v>50</v>
      </c>
      <c r="I93" s="110">
        <v>1</v>
      </c>
      <c r="J93" s="121" t="s">
        <v>2739</v>
      </c>
      <c r="K93" s="41" t="s">
        <v>26</v>
      </c>
      <c r="L93" s="42" t="str">
        <f t="shared" si="0"/>
        <v>1pcs</v>
      </c>
      <c r="M93" s="658">
        <f t="shared" si="1"/>
        <v>50</v>
      </c>
      <c r="N93" s="659" t="str">
        <f t="shared" si="5"/>
        <v>50pcs</v>
      </c>
      <c r="O93" s="692">
        <f t="shared" si="2"/>
        <v>134.5</v>
      </c>
      <c r="P93" s="29">
        <f t="shared" si="6"/>
        <v>2.69</v>
      </c>
      <c r="Q93" s="74">
        <f t="shared" si="4"/>
        <v>0</v>
      </c>
      <c r="R93" s="28"/>
      <c r="S93" s="28"/>
      <c r="T93" s="28"/>
      <c r="U93" s="28"/>
      <c r="V93" s="28"/>
      <c r="W93" s="28"/>
      <c r="X93" s="28"/>
      <c r="Y93" s="28"/>
      <c r="Z93" s="28"/>
    </row>
    <row r="94" spans="1:26" ht="15" customHeight="1">
      <c r="A94" s="111">
        <v>84</v>
      </c>
      <c r="B94" s="736" t="s">
        <v>2579</v>
      </c>
      <c r="C94" s="656" t="s">
        <v>74</v>
      </c>
      <c r="D94" s="179"/>
      <c r="E94" s="149"/>
      <c r="F94" s="161" t="s">
        <v>76</v>
      </c>
      <c r="G94" s="670">
        <v>2.08</v>
      </c>
      <c r="H94" s="88">
        <v>2577</v>
      </c>
      <c r="I94" s="88">
        <v>1</v>
      </c>
      <c r="J94" s="40" t="s">
        <v>2739</v>
      </c>
      <c r="K94" s="41" t="s">
        <v>26</v>
      </c>
      <c r="L94" s="42" t="str">
        <f t="shared" si="0"/>
        <v>1pcs</v>
      </c>
      <c r="M94" s="658">
        <f t="shared" si="1"/>
        <v>2577</v>
      </c>
      <c r="N94" s="659" t="str">
        <f t="shared" si="5"/>
        <v>2577pcs</v>
      </c>
      <c r="O94" s="692">
        <f t="shared" si="2"/>
        <v>5360.16</v>
      </c>
      <c r="P94" s="29">
        <f t="shared" si="6"/>
        <v>2.08</v>
      </c>
      <c r="Q94" s="74">
        <f t="shared" si="4"/>
        <v>0</v>
      </c>
      <c r="R94" s="28"/>
      <c r="S94" s="28"/>
      <c r="T94" s="28"/>
      <c r="U94" s="28"/>
      <c r="V94" s="28"/>
      <c r="W94" s="28"/>
      <c r="X94" s="28"/>
      <c r="Y94" s="28"/>
      <c r="Z94" s="28"/>
    </row>
    <row r="95" spans="1:26" ht="15" customHeight="1">
      <c r="A95" s="111">
        <v>85</v>
      </c>
      <c r="B95" s="320" t="s">
        <v>2589</v>
      </c>
      <c r="C95" s="656" t="s">
        <v>74</v>
      </c>
      <c r="D95" s="35"/>
      <c r="E95" s="149"/>
      <c r="F95" s="161" t="s">
        <v>76</v>
      </c>
      <c r="G95" s="670">
        <v>2.08</v>
      </c>
      <c r="H95" s="88">
        <v>2536</v>
      </c>
      <c r="I95" s="88">
        <v>1</v>
      </c>
      <c r="J95" s="40" t="s">
        <v>2739</v>
      </c>
      <c r="K95" s="41" t="s">
        <v>26</v>
      </c>
      <c r="L95" s="42" t="str">
        <f t="shared" si="0"/>
        <v>1pcs</v>
      </c>
      <c r="M95" s="658">
        <f t="shared" si="1"/>
        <v>2536</v>
      </c>
      <c r="N95" s="659" t="str">
        <f t="shared" si="5"/>
        <v>2536pcs</v>
      </c>
      <c r="O95" s="692">
        <f t="shared" si="2"/>
        <v>5274.88</v>
      </c>
      <c r="P95" s="29">
        <f t="shared" si="6"/>
        <v>2.08</v>
      </c>
      <c r="Q95" s="74">
        <f t="shared" si="4"/>
        <v>0</v>
      </c>
      <c r="R95" s="28"/>
      <c r="S95" s="28"/>
      <c r="T95" s="28"/>
      <c r="U95" s="28"/>
      <c r="V95" s="28"/>
      <c r="W95" s="28"/>
      <c r="X95" s="28"/>
      <c r="Y95" s="28"/>
      <c r="Z95" s="28"/>
    </row>
    <row r="96" spans="1:26" ht="15" customHeight="1">
      <c r="A96" s="111">
        <v>86</v>
      </c>
      <c r="B96" s="89" t="s">
        <v>1936</v>
      </c>
      <c r="C96" s="656" t="s">
        <v>74</v>
      </c>
      <c r="D96" s="35"/>
      <c r="E96" s="149"/>
      <c r="F96" s="161" t="s">
        <v>76</v>
      </c>
      <c r="G96" s="670">
        <v>9.02</v>
      </c>
      <c r="H96" s="88">
        <v>32</v>
      </c>
      <c r="I96" s="88">
        <v>1</v>
      </c>
      <c r="J96" s="40" t="s">
        <v>2746</v>
      </c>
      <c r="K96" s="41" t="s">
        <v>26</v>
      </c>
      <c r="L96" s="42" t="str">
        <f t="shared" si="0"/>
        <v>1pack</v>
      </c>
      <c r="M96" s="658">
        <f t="shared" si="1"/>
        <v>32</v>
      </c>
      <c r="N96" s="659" t="str">
        <f t="shared" si="5"/>
        <v>32pack</v>
      </c>
      <c r="O96" s="692">
        <f t="shared" si="2"/>
        <v>288.64</v>
      </c>
      <c r="P96" s="29">
        <f t="shared" si="6"/>
        <v>9.02</v>
      </c>
      <c r="Q96" s="74">
        <f t="shared" si="4"/>
        <v>0</v>
      </c>
      <c r="R96" s="28"/>
      <c r="S96" s="28"/>
      <c r="T96" s="28"/>
      <c r="U96" s="28"/>
      <c r="V96" s="28"/>
      <c r="W96" s="28"/>
      <c r="X96" s="28"/>
      <c r="Y96" s="28"/>
      <c r="Z96" s="28"/>
    </row>
    <row r="97" spans="1:26" ht="15" customHeight="1">
      <c r="A97" s="111">
        <v>87</v>
      </c>
      <c r="B97" s="89" t="s">
        <v>2334</v>
      </c>
      <c r="C97" s="656" t="s">
        <v>74</v>
      </c>
      <c r="D97" s="35"/>
      <c r="E97" s="149"/>
      <c r="F97" s="161" t="s">
        <v>76</v>
      </c>
      <c r="G97" s="670">
        <v>13.25</v>
      </c>
      <c r="H97" s="88">
        <v>5</v>
      </c>
      <c r="I97" s="88">
        <v>1</v>
      </c>
      <c r="J97" s="40" t="s">
        <v>2746</v>
      </c>
      <c r="K97" s="41" t="s">
        <v>26</v>
      </c>
      <c r="L97" s="42" t="str">
        <f t="shared" si="0"/>
        <v>1pack</v>
      </c>
      <c r="M97" s="658">
        <f t="shared" si="1"/>
        <v>5</v>
      </c>
      <c r="N97" s="659" t="str">
        <f t="shared" si="5"/>
        <v>5pack</v>
      </c>
      <c r="O97" s="692">
        <f t="shared" si="2"/>
        <v>66.25</v>
      </c>
      <c r="P97" s="29">
        <f t="shared" si="6"/>
        <v>13.25</v>
      </c>
      <c r="Q97" s="74">
        <f t="shared" si="4"/>
        <v>0</v>
      </c>
      <c r="R97" s="28"/>
      <c r="S97" s="28"/>
      <c r="T97" s="28"/>
      <c r="U97" s="28"/>
      <c r="V97" s="28"/>
      <c r="W97" s="28"/>
      <c r="X97" s="28"/>
      <c r="Y97" s="28"/>
      <c r="Z97" s="28"/>
    </row>
    <row r="98" spans="1:26" ht="15" customHeight="1">
      <c r="A98" s="111">
        <v>88</v>
      </c>
      <c r="B98" s="90" t="s">
        <v>2150</v>
      </c>
      <c r="C98" s="656" t="s">
        <v>74</v>
      </c>
      <c r="D98" s="35"/>
      <c r="E98" s="91"/>
      <c r="F98" s="161" t="s">
        <v>76</v>
      </c>
      <c r="G98" s="670">
        <v>28.5</v>
      </c>
      <c r="H98" s="88">
        <v>33</v>
      </c>
      <c r="I98" s="88">
        <v>85</v>
      </c>
      <c r="J98" s="40" t="s">
        <v>59</v>
      </c>
      <c r="K98" s="41" t="s">
        <v>26</v>
      </c>
      <c r="L98" s="42" t="str">
        <f t="shared" si="0"/>
        <v>85grams</v>
      </c>
      <c r="M98" s="658">
        <f t="shared" si="1"/>
        <v>2805</v>
      </c>
      <c r="N98" s="659" t="str">
        <f t="shared" si="5"/>
        <v>2805grams</v>
      </c>
      <c r="O98" s="692">
        <f t="shared" si="2"/>
        <v>940.5</v>
      </c>
      <c r="P98" s="29">
        <f t="shared" si="6"/>
        <v>28.5</v>
      </c>
      <c r="Q98" s="74">
        <f t="shared" si="4"/>
        <v>0</v>
      </c>
      <c r="R98" s="28"/>
      <c r="S98" s="28"/>
      <c r="T98" s="28"/>
      <c r="U98" s="28"/>
      <c r="V98" s="28"/>
      <c r="W98" s="28"/>
      <c r="X98" s="28"/>
      <c r="Y98" s="28"/>
      <c r="Z98" s="28"/>
    </row>
    <row r="99" spans="1:26" ht="15" customHeight="1">
      <c r="A99" s="111">
        <v>89</v>
      </c>
      <c r="B99" s="209" t="s">
        <v>2151</v>
      </c>
      <c r="C99" s="656" t="s">
        <v>74</v>
      </c>
      <c r="D99" s="35"/>
      <c r="E99" s="116"/>
      <c r="F99" s="161" t="s">
        <v>76</v>
      </c>
      <c r="G99" s="675">
        <v>28.5</v>
      </c>
      <c r="H99" s="88">
        <v>18</v>
      </c>
      <c r="I99" s="88">
        <v>85</v>
      </c>
      <c r="J99" s="40" t="s">
        <v>59</v>
      </c>
      <c r="K99" s="41" t="s">
        <v>26</v>
      </c>
      <c r="L99" s="42" t="str">
        <f t="shared" si="0"/>
        <v>85grams</v>
      </c>
      <c r="M99" s="658">
        <f t="shared" si="1"/>
        <v>1530</v>
      </c>
      <c r="N99" s="659" t="str">
        <f t="shared" si="5"/>
        <v>1530grams</v>
      </c>
      <c r="O99" s="692">
        <f t="shared" si="2"/>
        <v>513</v>
      </c>
      <c r="P99" s="29">
        <f t="shared" si="6"/>
        <v>28.5</v>
      </c>
      <c r="Q99" s="74">
        <f t="shared" si="4"/>
        <v>0</v>
      </c>
      <c r="R99" s="28"/>
      <c r="S99" s="28"/>
      <c r="T99" s="28"/>
      <c r="U99" s="28"/>
      <c r="V99" s="28"/>
      <c r="W99" s="28"/>
      <c r="X99" s="28"/>
      <c r="Y99" s="28"/>
      <c r="Z99" s="28"/>
    </row>
    <row r="100" spans="1:26" ht="15" customHeight="1">
      <c r="A100" s="111">
        <v>90</v>
      </c>
      <c r="B100" s="209" t="s">
        <v>1582</v>
      </c>
      <c r="C100" s="656" t="s">
        <v>74</v>
      </c>
      <c r="D100" s="9"/>
      <c r="E100" s="116" t="s">
        <v>1583</v>
      </c>
      <c r="F100" s="161" t="s">
        <v>76</v>
      </c>
      <c r="G100" s="670">
        <v>27.4</v>
      </c>
      <c r="H100" s="88">
        <v>2</v>
      </c>
      <c r="I100" s="88">
        <v>155</v>
      </c>
      <c r="J100" s="88" t="s">
        <v>59</v>
      </c>
      <c r="K100" s="41" t="s">
        <v>26</v>
      </c>
      <c r="L100" s="42" t="str">
        <f t="shared" si="0"/>
        <v>155grams</v>
      </c>
      <c r="M100" s="658">
        <f t="shared" si="1"/>
        <v>310</v>
      </c>
      <c r="N100" s="659" t="str">
        <f t="shared" si="5"/>
        <v>310grams</v>
      </c>
      <c r="O100" s="692">
        <f t="shared" si="2"/>
        <v>54.8</v>
      </c>
      <c r="P100" s="29">
        <f t="shared" si="6"/>
        <v>27.4</v>
      </c>
      <c r="Q100" s="74">
        <f t="shared" si="4"/>
        <v>0</v>
      </c>
      <c r="R100" s="28"/>
      <c r="S100" s="28"/>
      <c r="T100" s="28"/>
      <c r="U100" s="28"/>
      <c r="V100" s="28"/>
      <c r="W100" s="28"/>
      <c r="X100" s="28"/>
      <c r="Y100" s="28"/>
      <c r="Z100" s="28"/>
    </row>
    <row r="101" spans="1:26" ht="15" customHeight="1">
      <c r="A101" s="111">
        <v>91</v>
      </c>
      <c r="B101" s="209" t="s">
        <v>1202</v>
      </c>
      <c r="C101" s="656" t="s">
        <v>74</v>
      </c>
      <c r="D101" s="9"/>
      <c r="E101" s="116" t="s">
        <v>1203</v>
      </c>
      <c r="F101" s="161" t="s">
        <v>76</v>
      </c>
      <c r="G101" s="670">
        <v>6.13</v>
      </c>
      <c r="H101" s="88">
        <v>10</v>
      </c>
      <c r="I101" s="88">
        <v>33</v>
      </c>
      <c r="J101" s="40" t="s">
        <v>59</v>
      </c>
      <c r="K101" s="41" t="s">
        <v>26</v>
      </c>
      <c r="L101" s="42" t="str">
        <f t="shared" si="0"/>
        <v>33grams</v>
      </c>
      <c r="M101" s="658">
        <f t="shared" si="1"/>
        <v>330</v>
      </c>
      <c r="N101" s="659" t="str">
        <f t="shared" si="5"/>
        <v>330grams</v>
      </c>
      <c r="O101" s="692">
        <f t="shared" si="2"/>
        <v>61.3</v>
      </c>
      <c r="P101" s="29">
        <f t="shared" si="6"/>
        <v>6.13</v>
      </c>
      <c r="Q101" s="74">
        <f t="shared" si="4"/>
        <v>0</v>
      </c>
      <c r="R101" s="28"/>
      <c r="S101" s="232"/>
      <c r="T101" s="28"/>
      <c r="U101" s="28"/>
      <c r="V101" s="28"/>
      <c r="W101" s="28"/>
      <c r="X101" s="28"/>
      <c r="Y101" s="28"/>
      <c r="Z101" s="28"/>
    </row>
    <row r="102" spans="1:26" ht="15" customHeight="1">
      <c r="A102" s="111">
        <v>92</v>
      </c>
      <c r="B102" s="209" t="s">
        <v>973</v>
      </c>
      <c r="C102" s="656" t="s">
        <v>74</v>
      </c>
      <c r="D102" s="9"/>
      <c r="E102" s="116" t="s">
        <v>973</v>
      </c>
      <c r="F102" s="161" t="s">
        <v>76</v>
      </c>
      <c r="G102" s="670">
        <v>5.0999999999999996</v>
      </c>
      <c r="H102" s="88">
        <v>3</v>
      </c>
      <c r="I102" s="88">
        <v>30</v>
      </c>
      <c r="J102" s="40" t="s">
        <v>59</v>
      </c>
      <c r="K102" s="41" t="s">
        <v>26</v>
      </c>
      <c r="L102" s="42" t="str">
        <f t="shared" si="0"/>
        <v>30grams</v>
      </c>
      <c r="M102" s="658">
        <f t="shared" si="1"/>
        <v>90</v>
      </c>
      <c r="N102" s="659" t="str">
        <f t="shared" si="5"/>
        <v>90grams</v>
      </c>
      <c r="O102" s="692">
        <f t="shared" si="2"/>
        <v>15.299999999999999</v>
      </c>
      <c r="P102" s="29">
        <f t="shared" si="6"/>
        <v>5.0999999999999996</v>
      </c>
      <c r="Q102" s="74">
        <f t="shared" si="4"/>
        <v>0</v>
      </c>
      <c r="R102" s="28"/>
      <c r="S102" s="28"/>
      <c r="T102" s="28"/>
      <c r="U102" s="28"/>
      <c r="V102" s="28"/>
      <c r="W102" s="28"/>
      <c r="X102" s="28"/>
      <c r="Y102" s="28"/>
      <c r="Z102" s="28"/>
    </row>
    <row r="103" spans="1:26" ht="15" customHeight="1">
      <c r="A103" s="111">
        <v>93</v>
      </c>
      <c r="B103" s="281" t="s">
        <v>2242</v>
      </c>
      <c r="C103" s="656" t="s">
        <v>74</v>
      </c>
      <c r="D103" s="9"/>
      <c r="E103" s="62"/>
      <c r="F103" s="161" t="s">
        <v>76</v>
      </c>
      <c r="G103" s="670">
        <v>5.51</v>
      </c>
      <c r="H103" s="88">
        <v>6</v>
      </c>
      <c r="I103" s="669">
        <v>25</v>
      </c>
      <c r="J103" s="88" t="s">
        <v>59</v>
      </c>
      <c r="K103" s="41" t="s">
        <v>26</v>
      </c>
      <c r="L103" s="42" t="str">
        <f t="shared" si="0"/>
        <v>25grams</v>
      </c>
      <c r="M103" s="658">
        <f t="shared" si="1"/>
        <v>150</v>
      </c>
      <c r="N103" s="659" t="str">
        <f t="shared" si="5"/>
        <v>150grams</v>
      </c>
      <c r="O103" s="692">
        <f t="shared" si="2"/>
        <v>33.06</v>
      </c>
      <c r="P103" s="29">
        <f t="shared" si="6"/>
        <v>5.5100000000000007</v>
      </c>
      <c r="Q103" s="74">
        <f t="shared" si="4"/>
        <v>0</v>
      </c>
      <c r="R103" s="28"/>
      <c r="S103" s="28"/>
      <c r="T103" s="28"/>
      <c r="U103" s="28"/>
      <c r="V103" s="28"/>
      <c r="W103" s="28"/>
      <c r="X103" s="28"/>
      <c r="Y103" s="28"/>
      <c r="Z103" s="28"/>
    </row>
    <row r="104" spans="1:26" ht="15" customHeight="1">
      <c r="A104" s="111">
        <v>94</v>
      </c>
      <c r="B104" s="550" t="s">
        <v>813</v>
      </c>
      <c r="C104" s="656" t="s">
        <v>74</v>
      </c>
      <c r="D104" s="9"/>
      <c r="E104" s="116"/>
      <c r="F104" s="161" t="s">
        <v>76</v>
      </c>
      <c r="G104" s="670">
        <v>8.42</v>
      </c>
      <c r="H104" s="88">
        <v>7</v>
      </c>
      <c r="I104" s="88">
        <v>57</v>
      </c>
      <c r="J104" s="40" t="s">
        <v>59</v>
      </c>
      <c r="K104" s="41" t="s">
        <v>26</v>
      </c>
      <c r="L104" s="42" t="str">
        <f t="shared" si="0"/>
        <v>57grams</v>
      </c>
      <c r="M104" s="658">
        <f t="shared" si="1"/>
        <v>399</v>
      </c>
      <c r="N104" s="659" t="str">
        <f t="shared" si="5"/>
        <v>399grams</v>
      </c>
      <c r="O104" s="692">
        <f t="shared" si="2"/>
        <v>58.94</v>
      </c>
      <c r="P104" s="29">
        <f t="shared" si="6"/>
        <v>8.42</v>
      </c>
      <c r="Q104" s="74">
        <f t="shared" si="4"/>
        <v>0</v>
      </c>
      <c r="R104" s="28"/>
      <c r="S104" s="28"/>
      <c r="T104" s="28"/>
      <c r="U104" s="28"/>
      <c r="V104" s="28"/>
      <c r="W104" s="28"/>
      <c r="X104" s="28"/>
      <c r="Y104" s="28"/>
      <c r="Z104" s="28"/>
    </row>
    <row r="105" spans="1:26" ht="15" customHeight="1">
      <c r="A105" s="111">
        <v>95</v>
      </c>
      <c r="B105" s="550" t="s">
        <v>1311</v>
      </c>
      <c r="C105" s="656" t="s">
        <v>74</v>
      </c>
      <c r="D105" s="9"/>
      <c r="E105" s="116" t="s">
        <v>145</v>
      </c>
      <c r="F105" s="161" t="s">
        <v>76</v>
      </c>
      <c r="G105" s="670">
        <v>23.2</v>
      </c>
      <c r="H105" s="88">
        <v>11</v>
      </c>
      <c r="I105" s="88">
        <v>60</v>
      </c>
      <c r="J105" s="40" t="s">
        <v>59</v>
      </c>
      <c r="K105" s="41" t="s">
        <v>26</v>
      </c>
      <c r="L105" s="42" t="str">
        <f t="shared" si="0"/>
        <v>60grams</v>
      </c>
      <c r="M105" s="658">
        <f t="shared" si="1"/>
        <v>660</v>
      </c>
      <c r="N105" s="659" t="str">
        <f t="shared" si="5"/>
        <v>660grams</v>
      </c>
      <c r="O105" s="692">
        <f t="shared" si="2"/>
        <v>255.2</v>
      </c>
      <c r="P105" s="29">
        <f t="shared" si="6"/>
        <v>23.2</v>
      </c>
      <c r="Q105" s="74">
        <f t="shared" si="4"/>
        <v>0</v>
      </c>
      <c r="R105" s="28"/>
      <c r="S105" s="28"/>
      <c r="T105" s="28"/>
      <c r="U105" s="28"/>
      <c r="V105" s="28"/>
      <c r="W105" s="28"/>
      <c r="X105" s="28"/>
      <c r="Y105" s="28"/>
      <c r="Z105" s="28"/>
    </row>
    <row r="106" spans="1:26" ht="15" customHeight="1">
      <c r="A106" s="111">
        <v>96</v>
      </c>
      <c r="B106" s="550" t="s">
        <v>1868</v>
      </c>
      <c r="C106" s="656" t="s">
        <v>74</v>
      </c>
      <c r="D106" s="9"/>
      <c r="E106" s="116" t="s">
        <v>145</v>
      </c>
      <c r="F106" s="161" t="s">
        <v>76</v>
      </c>
      <c r="G106" s="670">
        <v>23.1</v>
      </c>
      <c r="H106" s="88">
        <v>2</v>
      </c>
      <c r="I106" s="88">
        <v>85</v>
      </c>
      <c r="J106" s="40" t="s">
        <v>59</v>
      </c>
      <c r="K106" s="41" t="s">
        <v>26</v>
      </c>
      <c r="L106" s="42" t="str">
        <f t="shared" si="0"/>
        <v>85grams</v>
      </c>
      <c r="M106" s="658">
        <f t="shared" si="1"/>
        <v>170</v>
      </c>
      <c r="N106" s="659" t="str">
        <f t="shared" si="5"/>
        <v>170grams</v>
      </c>
      <c r="O106" s="692">
        <f t="shared" si="2"/>
        <v>46.2</v>
      </c>
      <c r="P106" s="29">
        <f t="shared" si="6"/>
        <v>23.1</v>
      </c>
      <c r="Q106" s="74">
        <f t="shared" si="4"/>
        <v>0</v>
      </c>
      <c r="R106" s="28"/>
      <c r="S106" s="28"/>
      <c r="T106" s="28"/>
      <c r="U106" s="28"/>
      <c r="V106" s="28"/>
      <c r="W106" s="28"/>
      <c r="X106" s="28"/>
      <c r="Y106" s="28"/>
      <c r="Z106" s="28"/>
    </row>
    <row r="107" spans="1:26" ht="15" customHeight="1">
      <c r="A107" s="111">
        <v>97</v>
      </c>
      <c r="B107" s="48" t="s">
        <v>2749</v>
      </c>
      <c r="C107" s="656" t="s">
        <v>74</v>
      </c>
      <c r="D107" s="9"/>
      <c r="E107" s="116" t="s">
        <v>145</v>
      </c>
      <c r="F107" s="161" t="s">
        <v>76</v>
      </c>
      <c r="G107" s="675">
        <v>14.1</v>
      </c>
      <c r="H107" s="88">
        <v>1</v>
      </c>
      <c r="I107" s="88">
        <v>50</v>
      </c>
      <c r="J107" s="40" t="s">
        <v>59</v>
      </c>
      <c r="K107" s="41" t="s">
        <v>26</v>
      </c>
      <c r="L107" s="42" t="str">
        <f t="shared" si="0"/>
        <v>50grams</v>
      </c>
      <c r="M107" s="658">
        <f t="shared" si="1"/>
        <v>50</v>
      </c>
      <c r="N107" s="659" t="str">
        <f t="shared" si="5"/>
        <v>50grams</v>
      </c>
      <c r="O107" s="692">
        <f t="shared" si="2"/>
        <v>14.1</v>
      </c>
      <c r="P107" s="29">
        <f t="shared" si="6"/>
        <v>14.1</v>
      </c>
      <c r="Q107" s="74">
        <f t="shared" si="4"/>
        <v>0</v>
      </c>
      <c r="R107" s="28"/>
      <c r="S107" s="28"/>
      <c r="T107" s="28"/>
      <c r="U107" s="28"/>
      <c r="V107" s="28"/>
      <c r="W107" s="28"/>
      <c r="X107" s="28"/>
      <c r="Y107" s="28"/>
      <c r="Z107" s="28"/>
    </row>
    <row r="108" spans="1:26" ht="15" customHeight="1">
      <c r="A108" s="111">
        <v>98</v>
      </c>
      <c r="B108" s="48" t="s">
        <v>1988</v>
      </c>
      <c r="C108" s="656" t="s">
        <v>74</v>
      </c>
      <c r="D108" s="35"/>
      <c r="E108" s="50" t="s">
        <v>145</v>
      </c>
      <c r="F108" s="161" t="s">
        <v>76</v>
      </c>
      <c r="G108" s="670">
        <v>31.5</v>
      </c>
      <c r="H108" s="88">
        <v>1</v>
      </c>
      <c r="I108" s="88">
        <v>60</v>
      </c>
      <c r="J108" s="40" t="s">
        <v>59</v>
      </c>
      <c r="K108" s="41" t="s">
        <v>26</v>
      </c>
      <c r="L108" s="42" t="str">
        <f t="shared" si="0"/>
        <v>60grams</v>
      </c>
      <c r="M108" s="658">
        <f t="shared" si="1"/>
        <v>60</v>
      </c>
      <c r="N108" s="659" t="str">
        <f t="shared" si="5"/>
        <v>60grams</v>
      </c>
      <c r="O108" s="692">
        <f t="shared" si="2"/>
        <v>31.5</v>
      </c>
      <c r="P108" s="29">
        <f t="shared" si="6"/>
        <v>31.5</v>
      </c>
      <c r="Q108" s="74">
        <f t="shared" si="4"/>
        <v>0</v>
      </c>
      <c r="R108" s="28"/>
      <c r="S108" s="28"/>
      <c r="T108" s="28"/>
      <c r="U108" s="28"/>
      <c r="V108" s="28"/>
      <c r="W108" s="28"/>
      <c r="X108" s="28"/>
      <c r="Y108" s="28"/>
      <c r="Z108" s="28"/>
    </row>
    <row r="109" spans="1:26" ht="15" customHeight="1">
      <c r="A109" s="111">
        <v>99</v>
      </c>
      <c r="B109" s="33" t="s">
        <v>537</v>
      </c>
      <c r="C109" s="656" t="s">
        <v>74</v>
      </c>
      <c r="D109" s="35"/>
      <c r="E109" s="116" t="s">
        <v>407</v>
      </c>
      <c r="F109" s="161" t="s">
        <v>76</v>
      </c>
      <c r="G109" s="670">
        <v>55</v>
      </c>
      <c r="H109" s="88">
        <v>22</v>
      </c>
      <c r="I109" s="88">
        <v>1</v>
      </c>
      <c r="J109" s="40" t="s">
        <v>2746</v>
      </c>
      <c r="K109" s="41" t="s">
        <v>26</v>
      </c>
      <c r="L109" s="42" t="str">
        <f t="shared" si="0"/>
        <v>1pack</v>
      </c>
      <c r="M109" s="658">
        <f t="shared" si="1"/>
        <v>22</v>
      </c>
      <c r="N109" s="659" t="str">
        <f t="shared" si="5"/>
        <v>22pack</v>
      </c>
      <c r="O109" s="692">
        <f t="shared" si="2"/>
        <v>1210</v>
      </c>
      <c r="P109" s="29">
        <f t="shared" si="6"/>
        <v>55</v>
      </c>
      <c r="Q109" s="74">
        <f t="shared" si="4"/>
        <v>0</v>
      </c>
      <c r="R109" s="28"/>
      <c r="S109" s="28"/>
      <c r="T109" s="28"/>
      <c r="U109" s="28"/>
      <c r="V109" s="28"/>
      <c r="W109" s="28"/>
      <c r="X109" s="28"/>
      <c r="Y109" s="28"/>
      <c r="Z109" s="28"/>
    </row>
    <row r="110" spans="1:26" ht="15" customHeight="1">
      <c r="A110" s="111">
        <v>100</v>
      </c>
      <c r="B110" s="48" t="s">
        <v>636</v>
      </c>
      <c r="C110" s="656" t="s">
        <v>74</v>
      </c>
      <c r="D110" s="35"/>
      <c r="E110" s="50" t="s">
        <v>637</v>
      </c>
      <c r="F110" s="161" t="s">
        <v>76</v>
      </c>
      <c r="G110" s="670">
        <v>7.94</v>
      </c>
      <c r="H110" s="88">
        <v>15</v>
      </c>
      <c r="I110" s="40">
        <v>28</v>
      </c>
      <c r="J110" s="40" t="s">
        <v>59</v>
      </c>
      <c r="K110" s="41" t="s">
        <v>26</v>
      </c>
      <c r="L110" s="42" t="str">
        <f t="shared" si="0"/>
        <v>28grams</v>
      </c>
      <c r="M110" s="658">
        <f t="shared" si="1"/>
        <v>420</v>
      </c>
      <c r="N110" s="659" t="str">
        <f t="shared" si="5"/>
        <v>420grams</v>
      </c>
      <c r="O110" s="692">
        <f t="shared" si="2"/>
        <v>119.10000000000001</v>
      </c>
      <c r="P110" s="29">
        <f t="shared" si="6"/>
        <v>7.94</v>
      </c>
      <c r="Q110" s="74">
        <f t="shared" si="4"/>
        <v>0</v>
      </c>
      <c r="R110" s="28"/>
      <c r="S110" s="28"/>
      <c r="T110" s="28"/>
      <c r="U110" s="28"/>
      <c r="V110" s="28"/>
      <c r="W110" s="28"/>
      <c r="X110" s="28"/>
      <c r="Y110" s="28"/>
      <c r="Z110" s="28"/>
    </row>
    <row r="111" spans="1:26" ht="15" customHeight="1">
      <c r="A111" s="111">
        <v>101</v>
      </c>
      <c r="B111" s="89" t="s">
        <v>2606</v>
      </c>
      <c r="C111" s="656" t="s">
        <v>74</v>
      </c>
      <c r="D111" s="35"/>
      <c r="E111" s="149" t="s">
        <v>407</v>
      </c>
      <c r="F111" s="161" t="s">
        <v>76</v>
      </c>
      <c r="G111" s="670">
        <v>5</v>
      </c>
      <c r="H111" s="88">
        <v>21</v>
      </c>
      <c r="I111" s="86">
        <v>1</v>
      </c>
      <c r="J111" s="40" t="s">
        <v>2739</v>
      </c>
      <c r="K111" s="41" t="s">
        <v>26</v>
      </c>
      <c r="L111" s="42" t="str">
        <f t="shared" si="0"/>
        <v>1pcs</v>
      </c>
      <c r="M111" s="658">
        <f t="shared" si="1"/>
        <v>21</v>
      </c>
      <c r="N111" s="659" t="str">
        <f t="shared" si="5"/>
        <v>21pcs</v>
      </c>
      <c r="O111" s="692">
        <f t="shared" si="2"/>
        <v>105</v>
      </c>
      <c r="P111" s="29">
        <f t="shared" si="6"/>
        <v>5</v>
      </c>
      <c r="Q111" s="74">
        <f t="shared" si="4"/>
        <v>0</v>
      </c>
      <c r="R111" s="28"/>
      <c r="S111" s="28"/>
      <c r="T111" s="28"/>
      <c r="U111" s="28"/>
      <c r="V111" s="28"/>
      <c r="W111" s="28"/>
      <c r="X111" s="28"/>
      <c r="Y111" s="28"/>
      <c r="Z111" s="28"/>
    </row>
    <row r="112" spans="1:26" ht="15" customHeight="1">
      <c r="A112" s="111">
        <v>102</v>
      </c>
      <c r="B112" s="48" t="s">
        <v>406</v>
      </c>
      <c r="C112" s="656" t="s">
        <v>74</v>
      </c>
      <c r="D112" s="35"/>
      <c r="E112" s="116" t="s">
        <v>407</v>
      </c>
      <c r="F112" s="161" t="s">
        <v>76</v>
      </c>
      <c r="G112" s="675">
        <v>5</v>
      </c>
      <c r="H112" s="88">
        <v>120</v>
      </c>
      <c r="I112" s="88">
        <v>1</v>
      </c>
      <c r="J112" s="40" t="s">
        <v>2739</v>
      </c>
      <c r="K112" s="41" t="s">
        <v>26</v>
      </c>
      <c r="L112" s="42" t="str">
        <f t="shared" si="0"/>
        <v>1pcs</v>
      </c>
      <c r="M112" s="658">
        <f t="shared" si="1"/>
        <v>120</v>
      </c>
      <c r="N112" s="659" t="str">
        <f t="shared" si="5"/>
        <v>120pcs</v>
      </c>
      <c r="O112" s="692">
        <f t="shared" si="2"/>
        <v>600</v>
      </c>
      <c r="P112" s="29">
        <f t="shared" si="6"/>
        <v>5</v>
      </c>
      <c r="Q112" s="74">
        <f t="shared" si="4"/>
        <v>0</v>
      </c>
      <c r="R112" s="28"/>
      <c r="S112" s="28"/>
      <c r="T112" s="28"/>
      <c r="U112" s="28"/>
      <c r="V112" s="28"/>
      <c r="W112" s="28"/>
      <c r="X112" s="28"/>
      <c r="Y112" s="28"/>
      <c r="Z112" s="28"/>
    </row>
    <row r="113" spans="1:26" ht="15" customHeight="1">
      <c r="A113" s="111">
        <v>103</v>
      </c>
      <c r="B113" s="48" t="s">
        <v>1867</v>
      </c>
      <c r="C113" s="656" t="s">
        <v>74</v>
      </c>
      <c r="D113" s="35"/>
      <c r="E113" s="116" t="s">
        <v>407</v>
      </c>
      <c r="F113" s="161" t="s">
        <v>76</v>
      </c>
      <c r="G113" s="670">
        <v>5</v>
      </c>
      <c r="H113" s="88">
        <v>25</v>
      </c>
      <c r="I113" s="88">
        <v>1</v>
      </c>
      <c r="J113" s="40" t="s">
        <v>2739</v>
      </c>
      <c r="K113" s="41" t="s">
        <v>26</v>
      </c>
      <c r="L113" s="42" t="str">
        <f t="shared" si="0"/>
        <v>1pcs</v>
      </c>
      <c r="M113" s="658">
        <f t="shared" si="1"/>
        <v>25</v>
      </c>
      <c r="N113" s="659" t="str">
        <f t="shared" si="5"/>
        <v>25pcs</v>
      </c>
      <c r="O113" s="692">
        <f t="shared" si="2"/>
        <v>125</v>
      </c>
      <c r="P113" s="29">
        <f t="shared" si="6"/>
        <v>5</v>
      </c>
      <c r="Q113" s="74">
        <f t="shared" si="4"/>
        <v>0</v>
      </c>
      <c r="R113" s="28"/>
      <c r="S113" s="28"/>
      <c r="T113" s="28"/>
      <c r="U113" s="28"/>
      <c r="V113" s="28"/>
      <c r="W113" s="28"/>
      <c r="X113" s="28"/>
      <c r="Y113" s="28"/>
      <c r="Z113" s="28"/>
    </row>
    <row r="114" spans="1:26" ht="15" customHeight="1">
      <c r="A114" s="111">
        <v>104</v>
      </c>
      <c r="B114" s="48" t="s">
        <v>1828</v>
      </c>
      <c r="C114" s="656" t="s">
        <v>74</v>
      </c>
      <c r="D114" s="35"/>
      <c r="E114" s="116" t="s">
        <v>407</v>
      </c>
      <c r="F114" s="156" t="s">
        <v>76</v>
      </c>
      <c r="G114" s="670">
        <v>2</v>
      </c>
      <c r="H114" s="88">
        <v>164</v>
      </c>
      <c r="I114" s="88">
        <v>1</v>
      </c>
      <c r="J114" s="40" t="s">
        <v>2739</v>
      </c>
      <c r="K114" s="41" t="s">
        <v>26</v>
      </c>
      <c r="L114" s="42" t="str">
        <f t="shared" si="0"/>
        <v>1pcs</v>
      </c>
      <c r="M114" s="658">
        <f t="shared" si="1"/>
        <v>164</v>
      </c>
      <c r="N114" s="659" t="str">
        <f t="shared" si="5"/>
        <v>164pcs</v>
      </c>
      <c r="O114" s="692">
        <f t="shared" si="2"/>
        <v>328</v>
      </c>
      <c r="P114" s="29">
        <f t="shared" si="6"/>
        <v>2</v>
      </c>
      <c r="Q114" s="74">
        <f t="shared" si="4"/>
        <v>0</v>
      </c>
      <c r="R114" s="28"/>
      <c r="S114" s="28"/>
      <c r="T114" s="28"/>
      <c r="U114" s="28"/>
      <c r="V114" s="28"/>
      <c r="W114" s="28"/>
      <c r="X114" s="28"/>
      <c r="Y114" s="28"/>
      <c r="Z114" s="28"/>
    </row>
    <row r="115" spans="1:26" ht="15" customHeight="1">
      <c r="A115" s="111">
        <v>105</v>
      </c>
      <c r="B115" s="89" t="s">
        <v>2518</v>
      </c>
      <c r="C115" s="656" t="s">
        <v>74</v>
      </c>
      <c r="D115" s="35"/>
      <c r="E115" s="149" t="s">
        <v>2519</v>
      </c>
      <c r="F115" s="156" t="s">
        <v>76</v>
      </c>
      <c r="G115" s="686">
        <v>15</v>
      </c>
      <c r="H115" s="88">
        <v>21</v>
      </c>
      <c r="I115" s="88">
        <v>1</v>
      </c>
      <c r="J115" s="88" t="s">
        <v>2739</v>
      </c>
      <c r="K115" s="41" t="s">
        <v>26</v>
      </c>
      <c r="L115" s="42" t="str">
        <f t="shared" si="0"/>
        <v>1pcs</v>
      </c>
      <c r="M115" s="658">
        <f t="shared" si="1"/>
        <v>21</v>
      </c>
      <c r="N115" s="659" t="str">
        <f t="shared" si="5"/>
        <v>21pcs</v>
      </c>
      <c r="O115" s="692">
        <f t="shared" si="2"/>
        <v>315</v>
      </c>
      <c r="P115" s="29">
        <f t="shared" si="6"/>
        <v>15</v>
      </c>
      <c r="Q115" s="74">
        <f t="shared" si="4"/>
        <v>0</v>
      </c>
      <c r="R115" s="28"/>
      <c r="S115" s="28"/>
      <c r="T115" s="28"/>
      <c r="U115" s="28"/>
      <c r="V115" s="28"/>
      <c r="W115" s="28"/>
      <c r="X115" s="28"/>
      <c r="Y115" s="28"/>
      <c r="Z115" s="28"/>
    </row>
    <row r="116" spans="1:26" ht="15" customHeight="1">
      <c r="A116" s="111">
        <v>106</v>
      </c>
      <c r="B116" s="91" t="s">
        <v>2520</v>
      </c>
      <c r="C116" s="656" t="s">
        <v>74</v>
      </c>
      <c r="D116" s="35"/>
      <c r="E116" s="91" t="s">
        <v>2521</v>
      </c>
      <c r="F116" s="156" t="s">
        <v>76</v>
      </c>
      <c r="G116" s="670">
        <v>15</v>
      </c>
      <c r="H116" s="88">
        <v>6</v>
      </c>
      <c r="I116" s="88">
        <v>1</v>
      </c>
      <c r="J116" s="88" t="s">
        <v>2739</v>
      </c>
      <c r="K116" s="41" t="s">
        <v>26</v>
      </c>
      <c r="L116" s="42" t="str">
        <f t="shared" si="0"/>
        <v>1pcs</v>
      </c>
      <c r="M116" s="658">
        <f t="shared" si="1"/>
        <v>6</v>
      </c>
      <c r="N116" s="659" t="str">
        <f t="shared" si="5"/>
        <v>6pcs</v>
      </c>
      <c r="O116" s="692">
        <f t="shared" si="2"/>
        <v>90</v>
      </c>
      <c r="P116" s="29">
        <f t="shared" si="6"/>
        <v>15</v>
      </c>
      <c r="Q116" s="74">
        <f t="shared" si="4"/>
        <v>0</v>
      </c>
      <c r="R116" s="28"/>
      <c r="S116" s="28"/>
      <c r="T116" s="28"/>
      <c r="U116" s="28"/>
      <c r="V116" s="28"/>
      <c r="W116" s="28"/>
      <c r="X116" s="28"/>
      <c r="Y116" s="28"/>
      <c r="Z116" s="28"/>
    </row>
    <row r="117" spans="1:26" ht="15" customHeight="1">
      <c r="A117" s="111">
        <v>107</v>
      </c>
      <c r="B117" s="193" t="s">
        <v>474</v>
      </c>
      <c r="C117" s="656" t="s">
        <v>74</v>
      </c>
      <c r="D117" s="35"/>
      <c r="E117" s="287" t="s">
        <v>166</v>
      </c>
      <c r="F117" s="156" t="s">
        <v>76</v>
      </c>
      <c r="G117" s="675">
        <v>65</v>
      </c>
      <c r="H117" s="88">
        <v>2</v>
      </c>
      <c r="I117" s="40">
        <v>1000</v>
      </c>
      <c r="J117" s="40" t="s">
        <v>2677</v>
      </c>
      <c r="K117" s="41" t="s">
        <v>26</v>
      </c>
      <c r="L117" s="42" t="str">
        <f t="shared" si="0"/>
        <v>1000kilograms</v>
      </c>
      <c r="M117" s="658">
        <f t="shared" si="1"/>
        <v>2000</v>
      </c>
      <c r="N117" s="659" t="str">
        <f t="shared" si="5"/>
        <v>2000kilograms</v>
      </c>
      <c r="O117" s="692">
        <f t="shared" si="2"/>
        <v>130</v>
      </c>
      <c r="P117" s="29">
        <f t="shared" si="6"/>
        <v>65</v>
      </c>
      <c r="Q117" s="74">
        <f t="shared" si="4"/>
        <v>0</v>
      </c>
      <c r="R117" s="28"/>
      <c r="S117" s="28"/>
      <c r="T117" s="28"/>
      <c r="U117" s="28"/>
      <c r="V117" s="28"/>
      <c r="W117" s="28"/>
      <c r="X117" s="28"/>
      <c r="Y117" s="28"/>
      <c r="Z117" s="28"/>
    </row>
    <row r="118" spans="1:26" ht="15" customHeight="1">
      <c r="A118" s="111">
        <v>108</v>
      </c>
      <c r="B118" s="116" t="s">
        <v>985</v>
      </c>
      <c r="C118" s="656" t="s">
        <v>74</v>
      </c>
      <c r="D118" s="35"/>
      <c r="E118" s="116" t="s">
        <v>166</v>
      </c>
      <c r="F118" s="156" t="s">
        <v>76</v>
      </c>
      <c r="G118" s="657">
        <v>55</v>
      </c>
      <c r="H118" s="88">
        <v>3.25</v>
      </c>
      <c r="I118" s="88">
        <v>1000</v>
      </c>
      <c r="J118" s="121" t="s">
        <v>2677</v>
      </c>
      <c r="K118" s="41" t="s">
        <v>26</v>
      </c>
      <c r="L118" s="42" t="str">
        <f t="shared" si="0"/>
        <v>1000kilograms</v>
      </c>
      <c r="M118" s="658">
        <f t="shared" si="1"/>
        <v>3250</v>
      </c>
      <c r="N118" s="659" t="str">
        <f t="shared" si="5"/>
        <v>3250kilograms</v>
      </c>
      <c r="O118" s="692">
        <f t="shared" si="2"/>
        <v>178.75</v>
      </c>
      <c r="P118" s="29">
        <f t="shared" si="6"/>
        <v>55</v>
      </c>
      <c r="Q118" s="74">
        <f t="shared" si="4"/>
        <v>0</v>
      </c>
      <c r="R118" s="28"/>
      <c r="S118" s="28"/>
      <c r="T118" s="28"/>
      <c r="U118" s="28"/>
      <c r="V118" s="28"/>
      <c r="W118" s="28"/>
      <c r="X118" s="28"/>
      <c r="Y118" s="28"/>
      <c r="Z118" s="28"/>
    </row>
    <row r="119" spans="1:26" ht="15" customHeight="1">
      <c r="A119" s="111">
        <v>109</v>
      </c>
      <c r="B119" s="116" t="s">
        <v>769</v>
      </c>
      <c r="C119" s="656" t="s">
        <v>74</v>
      </c>
      <c r="D119" s="35"/>
      <c r="E119" s="116" t="s">
        <v>166</v>
      </c>
      <c r="F119" s="156" t="s">
        <v>76</v>
      </c>
      <c r="G119" s="657">
        <v>55</v>
      </c>
      <c r="H119" s="88">
        <v>5</v>
      </c>
      <c r="I119" s="40">
        <v>1000</v>
      </c>
      <c r="J119" s="40" t="s">
        <v>2677</v>
      </c>
      <c r="K119" s="41" t="s">
        <v>26</v>
      </c>
      <c r="L119" s="42" t="str">
        <f t="shared" si="0"/>
        <v>1000kilograms</v>
      </c>
      <c r="M119" s="658">
        <f t="shared" si="1"/>
        <v>5000</v>
      </c>
      <c r="N119" s="659" t="str">
        <f t="shared" si="5"/>
        <v>5000kilograms</v>
      </c>
      <c r="O119" s="692">
        <f t="shared" si="2"/>
        <v>275</v>
      </c>
      <c r="P119" s="29">
        <f t="shared" si="6"/>
        <v>55</v>
      </c>
      <c r="Q119" s="74">
        <f t="shared" si="4"/>
        <v>0</v>
      </c>
      <c r="R119" s="28"/>
      <c r="S119" s="28"/>
      <c r="T119" s="28"/>
      <c r="U119" s="28"/>
      <c r="V119" s="28"/>
      <c r="W119" s="28"/>
      <c r="X119" s="28"/>
      <c r="Y119" s="28"/>
      <c r="Z119" s="28"/>
    </row>
    <row r="120" spans="1:26" ht="15" customHeight="1">
      <c r="A120" s="111">
        <v>110</v>
      </c>
      <c r="B120" s="116" t="s">
        <v>322</v>
      </c>
      <c r="C120" s="656" t="s">
        <v>74</v>
      </c>
      <c r="D120" s="35"/>
      <c r="E120" s="116" t="s">
        <v>890</v>
      </c>
      <c r="F120" s="156" t="s">
        <v>76</v>
      </c>
      <c r="G120" s="657">
        <v>309</v>
      </c>
      <c r="H120" s="88">
        <v>4</v>
      </c>
      <c r="I120" s="88">
        <v>1</v>
      </c>
      <c r="J120" s="121" t="s">
        <v>2750</v>
      </c>
      <c r="K120" s="41" t="s">
        <v>26</v>
      </c>
      <c r="L120" s="42" t="str">
        <f t="shared" si="0"/>
        <v>1galon</v>
      </c>
      <c r="M120" s="658">
        <f t="shared" si="1"/>
        <v>4</v>
      </c>
      <c r="N120" s="659" t="str">
        <f t="shared" si="5"/>
        <v>4galon</v>
      </c>
      <c r="O120" s="692">
        <f t="shared" si="2"/>
        <v>1236</v>
      </c>
      <c r="P120" s="29">
        <f t="shared" si="6"/>
        <v>309</v>
      </c>
      <c r="Q120" s="74">
        <f t="shared" si="4"/>
        <v>0</v>
      </c>
      <c r="R120" s="28"/>
      <c r="S120" s="28"/>
      <c r="T120" s="28"/>
      <c r="U120" s="28"/>
      <c r="V120" s="28"/>
      <c r="W120" s="28"/>
      <c r="X120" s="28"/>
      <c r="Y120" s="28"/>
      <c r="Z120" s="28"/>
    </row>
    <row r="121" spans="1:26" ht="15" customHeight="1">
      <c r="A121" s="111">
        <v>111</v>
      </c>
      <c r="B121" s="33" t="s">
        <v>1666</v>
      </c>
      <c r="C121" s="656" t="s">
        <v>74</v>
      </c>
      <c r="D121" s="179"/>
      <c r="E121" s="50" t="s">
        <v>1667</v>
      </c>
      <c r="F121" s="156" t="s">
        <v>76</v>
      </c>
      <c r="G121" s="657">
        <v>100</v>
      </c>
      <c r="H121" s="88">
        <v>7</v>
      </c>
      <c r="I121" s="88">
        <v>1000</v>
      </c>
      <c r="J121" s="121" t="s">
        <v>2677</v>
      </c>
      <c r="K121" s="41" t="s">
        <v>26</v>
      </c>
      <c r="L121" s="42" t="str">
        <f t="shared" si="0"/>
        <v>1000kilograms</v>
      </c>
      <c r="M121" s="658">
        <f t="shared" si="1"/>
        <v>7000</v>
      </c>
      <c r="N121" s="659" t="str">
        <f t="shared" si="5"/>
        <v>7000kilograms</v>
      </c>
      <c r="O121" s="692">
        <f t="shared" si="2"/>
        <v>700</v>
      </c>
      <c r="P121" s="29">
        <f t="shared" si="6"/>
        <v>100</v>
      </c>
      <c r="Q121" s="74">
        <f t="shared" si="4"/>
        <v>0</v>
      </c>
      <c r="R121" s="28"/>
      <c r="S121" s="28"/>
      <c r="T121" s="28"/>
      <c r="U121" s="28"/>
      <c r="V121" s="28"/>
      <c r="W121" s="28"/>
      <c r="X121" s="28"/>
      <c r="Y121" s="28"/>
      <c r="Z121" s="28"/>
    </row>
    <row r="122" spans="1:26" ht="15" customHeight="1">
      <c r="A122" s="111">
        <v>112</v>
      </c>
      <c r="B122" s="116" t="s">
        <v>743</v>
      </c>
      <c r="C122" s="656" t="s">
        <v>74</v>
      </c>
      <c r="D122" s="179"/>
      <c r="E122" s="116" t="s">
        <v>744</v>
      </c>
      <c r="F122" s="156" t="s">
        <v>76</v>
      </c>
      <c r="G122" s="657">
        <v>1608.5</v>
      </c>
      <c r="H122" s="88">
        <v>1</v>
      </c>
      <c r="I122" s="88">
        <v>1</v>
      </c>
      <c r="J122" s="121" t="s">
        <v>745</v>
      </c>
      <c r="K122" s="41" t="s">
        <v>26</v>
      </c>
      <c r="L122" s="42" t="str">
        <f t="shared" si="0"/>
        <v>1can</v>
      </c>
      <c r="M122" s="658">
        <f t="shared" si="1"/>
        <v>1</v>
      </c>
      <c r="N122" s="659" t="str">
        <f t="shared" si="5"/>
        <v>1can</v>
      </c>
      <c r="O122" s="692">
        <f t="shared" si="2"/>
        <v>1608.5</v>
      </c>
      <c r="P122" s="29">
        <f t="shared" si="6"/>
        <v>1608.5</v>
      </c>
      <c r="Q122" s="74">
        <f t="shared" si="4"/>
        <v>0</v>
      </c>
      <c r="R122" s="28"/>
      <c r="S122" s="28"/>
      <c r="T122" s="28"/>
      <c r="U122" s="28"/>
      <c r="V122" s="28"/>
      <c r="W122" s="28"/>
      <c r="X122" s="28"/>
      <c r="Y122" s="28"/>
      <c r="Z122" s="28"/>
    </row>
    <row r="123" spans="1:26" ht="15" customHeight="1">
      <c r="A123" s="111">
        <v>113</v>
      </c>
      <c r="B123" s="116" t="s">
        <v>1967</v>
      </c>
      <c r="C123" s="656" t="s">
        <v>74</v>
      </c>
      <c r="D123" s="35"/>
      <c r="E123" s="116" t="s">
        <v>1307</v>
      </c>
      <c r="F123" s="156" t="s">
        <v>76</v>
      </c>
      <c r="G123" s="657">
        <v>289</v>
      </c>
      <c r="H123" s="88">
        <v>25</v>
      </c>
      <c r="I123" s="88">
        <v>1000</v>
      </c>
      <c r="J123" s="121" t="s">
        <v>2677</v>
      </c>
      <c r="K123" s="41" t="s">
        <v>26</v>
      </c>
      <c r="L123" s="42" t="str">
        <f t="shared" si="0"/>
        <v>1000kilograms</v>
      </c>
      <c r="M123" s="658">
        <f t="shared" si="1"/>
        <v>25000</v>
      </c>
      <c r="N123" s="659" t="str">
        <f t="shared" si="5"/>
        <v>25000kilograms</v>
      </c>
      <c r="O123" s="692">
        <f t="shared" si="2"/>
        <v>7225</v>
      </c>
      <c r="P123" s="29">
        <f t="shared" si="6"/>
        <v>289</v>
      </c>
      <c r="Q123" s="74">
        <f t="shared" si="4"/>
        <v>0</v>
      </c>
      <c r="R123" s="28"/>
      <c r="S123" s="28"/>
      <c r="T123" s="28"/>
      <c r="U123" s="28"/>
      <c r="V123" s="28"/>
      <c r="W123" s="28"/>
      <c r="X123" s="28"/>
      <c r="Y123" s="28"/>
      <c r="Z123" s="28"/>
    </row>
    <row r="124" spans="1:26" ht="15" customHeight="1">
      <c r="A124" s="111">
        <v>114</v>
      </c>
      <c r="B124" s="116" t="s">
        <v>1409</v>
      </c>
      <c r="C124" s="656" t="s">
        <v>74</v>
      </c>
      <c r="D124" s="35"/>
      <c r="E124" s="116" t="s">
        <v>1307</v>
      </c>
      <c r="F124" s="156" t="s">
        <v>76</v>
      </c>
      <c r="G124" s="657">
        <v>145</v>
      </c>
      <c r="H124" s="88">
        <v>11</v>
      </c>
      <c r="I124" s="88">
        <v>1000</v>
      </c>
      <c r="J124" s="121" t="s">
        <v>2677</v>
      </c>
      <c r="K124" s="41" t="s">
        <v>26</v>
      </c>
      <c r="L124" s="42" t="str">
        <f t="shared" si="0"/>
        <v>1000kilograms</v>
      </c>
      <c r="M124" s="658">
        <f t="shared" si="1"/>
        <v>11000</v>
      </c>
      <c r="N124" s="659" t="str">
        <f t="shared" si="5"/>
        <v>11000kilograms</v>
      </c>
      <c r="O124" s="692">
        <f t="shared" si="2"/>
        <v>1595</v>
      </c>
      <c r="P124" s="29">
        <f t="shared" si="6"/>
        <v>145</v>
      </c>
      <c r="Q124" s="74">
        <f t="shared" si="4"/>
        <v>0</v>
      </c>
      <c r="R124" s="28"/>
      <c r="S124" s="28"/>
      <c r="T124" s="28"/>
      <c r="U124" s="28"/>
      <c r="V124" s="28"/>
      <c r="W124" s="28"/>
      <c r="X124" s="28"/>
      <c r="Y124" s="28"/>
      <c r="Z124" s="28"/>
    </row>
    <row r="125" spans="1:26" ht="15" customHeight="1">
      <c r="A125" s="111">
        <v>115</v>
      </c>
      <c r="B125" s="89" t="s">
        <v>1966</v>
      </c>
      <c r="C125" s="656" t="s">
        <v>74</v>
      </c>
      <c r="D125" s="35"/>
      <c r="E125" s="149" t="s">
        <v>1307</v>
      </c>
      <c r="F125" s="156" t="s">
        <v>76</v>
      </c>
      <c r="G125" s="670">
        <v>235</v>
      </c>
      <c r="H125" s="88">
        <v>15</v>
      </c>
      <c r="I125" s="88">
        <v>1000</v>
      </c>
      <c r="J125" s="88" t="s">
        <v>2677</v>
      </c>
      <c r="K125" s="41" t="s">
        <v>26</v>
      </c>
      <c r="L125" s="42" t="str">
        <f t="shared" si="0"/>
        <v>1000kilograms</v>
      </c>
      <c r="M125" s="658">
        <f t="shared" si="1"/>
        <v>15000</v>
      </c>
      <c r="N125" s="659" t="str">
        <f t="shared" si="5"/>
        <v>15000kilograms</v>
      </c>
      <c r="O125" s="692">
        <f t="shared" si="2"/>
        <v>3525</v>
      </c>
      <c r="P125" s="29">
        <f t="shared" si="6"/>
        <v>235</v>
      </c>
      <c r="Q125" s="74">
        <f t="shared" si="4"/>
        <v>0</v>
      </c>
      <c r="R125" s="28"/>
      <c r="S125" s="28"/>
      <c r="T125" s="28"/>
      <c r="U125" s="28"/>
      <c r="V125" s="28"/>
      <c r="W125" s="28"/>
      <c r="X125" s="28"/>
      <c r="Y125" s="28"/>
      <c r="Z125" s="28"/>
    </row>
    <row r="126" spans="1:26" ht="15" customHeight="1">
      <c r="A126" s="111">
        <v>116</v>
      </c>
      <c r="B126" s="48" t="s">
        <v>1973</v>
      </c>
      <c r="C126" s="656" t="s">
        <v>74</v>
      </c>
      <c r="D126" s="35"/>
      <c r="E126" s="50" t="s">
        <v>1307</v>
      </c>
      <c r="F126" s="156" t="s">
        <v>76</v>
      </c>
      <c r="G126" s="657">
        <v>165</v>
      </c>
      <c r="H126" s="696">
        <v>3</v>
      </c>
      <c r="I126" s="687">
        <v>1000</v>
      </c>
      <c r="J126" s="677" t="s">
        <v>2677</v>
      </c>
      <c r="K126" s="41" t="s">
        <v>26</v>
      </c>
      <c r="L126" s="42" t="str">
        <f t="shared" si="0"/>
        <v>1000kilograms</v>
      </c>
      <c r="M126" s="658">
        <f t="shared" si="1"/>
        <v>3000</v>
      </c>
      <c r="N126" s="659" t="str">
        <f t="shared" si="5"/>
        <v>3000kilograms</v>
      </c>
      <c r="O126" s="692">
        <f t="shared" si="2"/>
        <v>495</v>
      </c>
      <c r="P126" s="29">
        <f t="shared" si="6"/>
        <v>165</v>
      </c>
      <c r="Q126" s="74">
        <f t="shared" si="4"/>
        <v>0</v>
      </c>
      <c r="R126" s="28"/>
      <c r="S126" s="28"/>
      <c r="T126" s="28"/>
      <c r="U126" s="28"/>
      <c r="V126" s="28"/>
      <c r="W126" s="28"/>
      <c r="X126" s="28"/>
      <c r="Y126" s="28"/>
      <c r="Z126" s="28"/>
    </row>
    <row r="127" spans="1:26" ht="15" customHeight="1">
      <c r="A127" s="111">
        <v>117</v>
      </c>
      <c r="B127" s="33" t="s">
        <v>1230</v>
      </c>
      <c r="C127" s="656" t="s">
        <v>74</v>
      </c>
      <c r="D127" s="561"/>
      <c r="E127" s="50" t="s">
        <v>1231</v>
      </c>
      <c r="F127" s="156" t="s">
        <v>76</v>
      </c>
      <c r="G127" s="657">
        <v>195</v>
      </c>
      <c r="H127" s="121">
        <v>6</v>
      </c>
      <c r="I127" s="121">
        <v>1000</v>
      </c>
      <c r="J127" s="121" t="s">
        <v>2677</v>
      </c>
      <c r="K127" s="41" t="s">
        <v>26</v>
      </c>
      <c r="L127" s="42" t="str">
        <f t="shared" si="0"/>
        <v>1000kilograms</v>
      </c>
      <c r="M127" s="658">
        <f t="shared" si="1"/>
        <v>6000</v>
      </c>
      <c r="N127" s="659" t="str">
        <f t="shared" si="5"/>
        <v>6000kilograms</v>
      </c>
      <c r="O127" s="692">
        <f t="shared" si="2"/>
        <v>1170</v>
      </c>
      <c r="P127" s="29">
        <f t="shared" si="6"/>
        <v>195</v>
      </c>
      <c r="Q127" s="74">
        <f t="shared" si="4"/>
        <v>0</v>
      </c>
      <c r="R127" s="28"/>
      <c r="S127" s="28"/>
      <c r="T127" s="28"/>
      <c r="U127" s="28"/>
      <c r="V127" s="28"/>
      <c r="W127" s="28"/>
      <c r="X127" s="28"/>
      <c r="Y127" s="28"/>
      <c r="Z127" s="28"/>
    </row>
    <row r="128" spans="1:26" ht="15" customHeight="1">
      <c r="A128" s="111">
        <v>118</v>
      </c>
      <c r="B128" s="33" t="s">
        <v>1241</v>
      </c>
      <c r="C128" s="656" t="s">
        <v>74</v>
      </c>
      <c r="D128" s="9"/>
      <c r="E128" s="50" t="s">
        <v>140</v>
      </c>
      <c r="F128" s="156" t="s">
        <v>76</v>
      </c>
      <c r="G128" s="657">
        <v>165</v>
      </c>
      <c r="H128" s="121">
        <v>1</v>
      </c>
      <c r="I128" s="121">
        <v>500</v>
      </c>
      <c r="J128" s="121" t="s">
        <v>59</v>
      </c>
      <c r="K128" s="41" t="s">
        <v>26</v>
      </c>
      <c r="L128" s="42" t="str">
        <f t="shared" si="0"/>
        <v>500grams</v>
      </c>
      <c r="M128" s="658">
        <f t="shared" si="1"/>
        <v>500</v>
      </c>
      <c r="N128" s="659" t="str">
        <f t="shared" si="5"/>
        <v>500grams</v>
      </c>
      <c r="O128" s="692">
        <f t="shared" si="2"/>
        <v>165</v>
      </c>
      <c r="P128" s="29">
        <f t="shared" si="6"/>
        <v>165</v>
      </c>
      <c r="Q128" s="74">
        <f t="shared" si="4"/>
        <v>0</v>
      </c>
      <c r="R128" s="28"/>
      <c r="S128" s="28"/>
      <c r="T128" s="28"/>
      <c r="U128" s="28"/>
      <c r="V128" s="28"/>
      <c r="W128" s="28"/>
      <c r="X128" s="28"/>
      <c r="Y128" s="28"/>
      <c r="Z128" s="28"/>
    </row>
    <row r="129" spans="1:26" ht="15" customHeight="1">
      <c r="A129" s="111">
        <v>119</v>
      </c>
      <c r="B129" s="33" t="s">
        <v>2323</v>
      </c>
      <c r="C129" s="656" t="s">
        <v>74</v>
      </c>
      <c r="D129" s="9"/>
      <c r="E129" s="50" t="s">
        <v>1307</v>
      </c>
      <c r="F129" s="156" t="s">
        <v>76</v>
      </c>
      <c r="G129" s="657">
        <v>65</v>
      </c>
      <c r="H129" s="121">
        <v>3</v>
      </c>
      <c r="I129" s="121">
        <v>750</v>
      </c>
      <c r="J129" s="121" t="s">
        <v>59</v>
      </c>
      <c r="K129" s="41" t="s">
        <v>26</v>
      </c>
      <c r="L129" s="42" t="str">
        <f t="shared" si="0"/>
        <v>750grams</v>
      </c>
      <c r="M129" s="658">
        <f t="shared" si="1"/>
        <v>2250</v>
      </c>
      <c r="N129" s="659" t="str">
        <f t="shared" si="5"/>
        <v>2250grams</v>
      </c>
      <c r="O129" s="692">
        <f t="shared" si="2"/>
        <v>195</v>
      </c>
      <c r="P129" s="29">
        <f t="shared" si="6"/>
        <v>65</v>
      </c>
      <c r="Q129" s="74">
        <f t="shared" si="4"/>
        <v>0</v>
      </c>
      <c r="R129" s="28"/>
      <c r="S129" s="28"/>
      <c r="T129" s="28"/>
      <c r="U129" s="28"/>
      <c r="V129" s="28"/>
      <c r="W129" s="28"/>
      <c r="X129" s="28"/>
      <c r="Y129" s="28"/>
      <c r="Z129" s="28"/>
    </row>
    <row r="130" spans="1:26" ht="15" customHeight="1">
      <c r="A130" s="111">
        <v>120</v>
      </c>
      <c r="B130" s="48" t="s">
        <v>1306</v>
      </c>
      <c r="C130" s="656" t="s">
        <v>74</v>
      </c>
      <c r="D130" s="35"/>
      <c r="E130" s="50" t="s">
        <v>1307</v>
      </c>
      <c r="F130" s="156" t="s">
        <v>76</v>
      </c>
      <c r="G130" s="657">
        <v>55</v>
      </c>
      <c r="H130" s="121">
        <v>2</v>
      </c>
      <c r="I130" s="121">
        <v>2000</v>
      </c>
      <c r="J130" s="121" t="s">
        <v>59</v>
      </c>
      <c r="K130" s="41" t="s">
        <v>26</v>
      </c>
      <c r="L130" s="42" t="str">
        <f t="shared" si="0"/>
        <v>2000grams</v>
      </c>
      <c r="M130" s="658">
        <f t="shared" si="1"/>
        <v>4000</v>
      </c>
      <c r="N130" s="659" t="str">
        <f t="shared" si="5"/>
        <v>4000grams</v>
      </c>
      <c r="O130" s="692">
        <f t="shared" si="2"/>
        <v>110</v>
      </c>
      <c r="P130" s="29">
        <f t="shared" si="6"/>
        <v>55</v>
      </c>
      <c r="Q130" s="74">
        <f t="shared" si="4"/>
        <v>0</v>
      </c>
      <c r="R130" s="28"/>
      <c r="S130" s="28"/>
      <c r="T130" s="28"/>
      <c r="U130" s="28"/>
      <c r="V130" s="28"/>
      <c r="W130" s="28"/>
      <c r="X130" s="28"/>
      <c r="Y130" s="28"/>
      <c r="Z130" s="28"/>
    </row>
    <row r="131" spans="1:26" ht="15" customHeight="1">
      <c r="A131" s="111">
        <v>121</v>
      </c>
      <c r="B131" s="90" t="s">
        <v>2238</v>
      </c>
      <c r="C131" s="656" t="s">
        <v>74</v>
      </c>
      <c r="D131" s="35"/>
      <c r="E131" s="149" t="s">
        <v>1307</v>
      </c>
      <c r="F131" s="156" t="s">
        <v>76</v>
      </c>
      <c r="G131" s="670">
        <v>70</v>
      </c>
      <c r="H131" s="88">
        <v>1</v>
      </c>
      <c r="I131" s="121">
        <v>400</v>
      </c>
      <c r="J131" s="121" t="s">
        <v>59</v>
      </c>
      <c r="K131" s="41" t="s">
        <v>26</v>
      </c>
      <c r="L131" s="42" t="str">
        <f t="shared" si="0"/>
        <v>400grams</v>
      </c>
      <c r="M131" s="658">
        <f t="shared" si="1"/>
        <v>400</v>
      </c>
      <c r="N131" s="659" t="str">
        <f t="shared" si="5"/>
        <v>400grams</v>
      </c>
      <c r="O131" s="692">
        <f t="shared" si="2"/>
        <v>70</v>
      </c>
      <c r="P131" s="29">
        <f t="shared" si="6"/>
        <v>70</v>
      </c>
      <c r="Q131" s="74">
        <f t="shared" si="4"/>
        <v>0</v>
      </c>
      <c r="R131" s="28"/>
      <c r="S131" s="28"/>
      <c r="T131" s="28"/>
      <c r="U131" s="28"/>
      <c r="V131" s="28"/>
      <c r="W131" s="28"/>
      <c r="X131" s="28"/>
      <c r="Y131" s="28"/>
      <c r="Z131" s="28"/>
    </row>
    <row r="132" spans="1:26" ht="15" customHeight="1">
      <c r="A132" s="111">
        <v>122</v>
      </c>
      <c r="B132" s="89" t="s">
        <v>1304</v>
      </c>
      <c r="C132" s="656" t="s">
        <v>74</v>
      </c>
      <c r="D132" s="35"/>
      <c r="E132" s="149" t="s">
        <v>1305</v>
      </c>
      <c r="F132" s="156" t="s">
        <v>76</v>
      </c>
      <c r="G132" s="670">
        <v>76</v>
      </c>
      <c r="H132" s="88">
        <v>6</v>
      </c>
      <c r="I132" s="121">
        <v>1</v>
      </c>
      <c r="J132" s="121" t="s">
        <v>2705</v>
      </c>
      <c r="K132" s="41" t="s">
        <v>26</v>
      </c>
      <c r="L132" s="42" t="str">
        <f t="shared" si="0"/>
        <v>1gallon</v>
      </c>
      <c r="M132" s="658">
        <f t="shared" si="1"/>
        <v>6</v>
      </c>
      <c r="N132" s="659" t="str">
        <f t="shared" si="5"/>
        <v>6gallon</v>
      </c>
      <c r="O132" s="692">
        <f t="shared" si="2"/>
        <v>456</v>
      </c>
      <c r="P132" s="29">
        <f t="shared" si="6"/>
        <v>76</v>
      </c>
      <c r="Q132" s="74">
        <f t="shared" si="4"/>
        <v>0</v>
      </c>
      <c r="R132" s="28"/>
      <c r="S132" s="28"/>
      <c r="T132" s="28"/>
      <c r="U132" s="28"/>
      <c r="V132" s="28"/>
      <c r="W132" s="28"/>
      <c r="X132" s="28"/>
      <c r="Y132" s="28"/>
      <c r="Z132" s="28"/>
    </row>
    <row r="133" spans="1:26" ht="15" customHeight="1">
      <c r="A133" s="111">
        <v>123</v>
      </c>
      <c r="B133" s="89" t="s">
        <v>2273</v>
      </c>
      <c r="C133" s="656" t="s">
        <v>74</v>
      </c>
      <c r="D133" s="35"/>
      <c r="E133" s="149" t="s">
        <v>1305</v>
      </c>
      <c r="F133" s="156" t="s">
        <v>76</v>
      </c>
      <c r="G133" s="670">
        <v>73</v>
      </c>
      <c r="H133" s="88">
        <v>1</v>
      </c>
      <c r="I133" s="121">
        <v>1</v>
      </c>
      <c r="J133" s="121" t="s">
        <v>2705</v>
      </c>
      <c r="K133" s="41" t="s">
        <v>26</v>
      </c>
      <c r="L133" s="42" t="str">
        <f t="shared" si="0"/>
        <v>1gallon</v>
      </c>
      <c r="M133" s="658">
        <f t="shared" si="1"/>
        <v>1</v>
      </c>
      <c r="N133" s="659" t="str">
        <f t="shared" si="5"/>
        <v>1gallon</v>
      </c>
      <c r="O133" s="692">
        <f t="shared" si="2"/>
        <v>73</v>
      </c>
      <c r="P133" s="29">
        <f t="shared" si="6"/>
        <v>73</v>
      </c>
      <c r="Q133" s="74">
        <f t="shared" si="4"/>
        <v>0</v>
      </c>
      <c r="R133" s="28"/>
      <c r="S133" s="28"/>
      <c r="T133" s="28"/>
      <c r="U133" s="28"/>
      <c r="V133" s="28"/>
      <c r="W133" s="28"/>
      <c r="X133" s="28"/>
      <c r="Y133" s="28"/>
      <c r="Z133" s="28"/>
    </row>
    <row r="134" spans="1:26" ht="15" customHeight="1">
      <c r="A134" s="111">
        <v>124</v>
      </c>
      <c r="B134" s="89" t="s">
        <v>184</v>
      </c>
      <c r="C134" s="656" t="s">
        <v>74</v>
      </c>
      <c r="D134" s="35"/>
      <c r="E134" s="149" t="s">
        <v>186</v>
      </c>
      <c r="F134" s="156" t="s">
        <v>76</v>
      </c>
      <c r="G134" s="670">
        <v>220</v>
      </c>
      <c r="H134" s="88">
        <v>1.1000000000000001</v>
      </c>
      <c r="I134" s="121">
        <v>1000</v>
      </c>
      <c r="J134" s="121" t="s">
        <v>2677</v>
      </c>
      <c r="K134" s="41" t="s">
        <v>26</v>
      </c>
      <c r="L134" s="42" t="str">
        <f t="shared" si="0"/>
        <v>1000kilograms</v>
      </c>
      <c r="M134" s="658">
        <f t="shared" si="1"/>
        <v>1100</v>
      </c>
      <c r="N134" s="659" t="str">
        <f t="shared" si="5"/>
        <v>1100kilograms</v>
      </c>
      <c r="O134" s="692">
        <f t="shared" si="2"/>
        <v>242.00000000000003</v>
      </c>
      <c r="P134" s="29">
        <f t="shared" si="6"/>
        <v>220</v>
      </c>
      <c r="Q134" s="74">
        <f t="shared" si="4"/>
        <v>0</v>
      </c>
      <c r="R134" s="28"/>
      <c r="S134" s="28"/>
      <c r="T134" s="28"/>
      <c r="U134" s="28"/>
      <c r="V134" s="28"/>
      <c r="W134" s="28"/>
      <c r="X134" s="28"/>
      <c r="Y134" s="28"/>
      <c r="Z134" s="28"/>
    </row>
    <row r="135" spans="1:26" ht="15" customHeight="1">
      <c r="A135" s="111">
        <v>125</v>
      </c>
      <c r="B135" s="48" t="s">
        <v>2179</v>
      </c>
      <c r="C135" s="656" t="s">
        <v>74</v>
      </c>
      <c r="D135" s="9"/>
      <c r="E135" s="50" t="s">
        <v>186</v>
      </c>
      <c r="F135" s="156" t="s">
        <v>76</v>
      </c>
      <c r="G135" s="657">
        <v>90</v>
      </c>
      <c r="H135" s="121">
        <v>8</v>
      </c>
      <c r="I135" s="121">
        <v>1000</v>
      </c>
      <c r="J135" s="121" t="s">
        <v>2677</v>
      </c>
      <c r="K135" s="41" t="s">
        <v>26</v>
      </c>
      <c r="L135" s="42" t="str">
        <f t="shared" si="0"/>
        <v>1000kilograms</v>
      </c>
      <c r="M135" s="658">
        <f t="shared" si="1"/>
        <v>8000</v>
      </c>
      <c r="N135" s="659" t="str">
        <f t="shared" si="5"/>
        <v>8000kilograms</v>
      </c>
      <c r="O135" s="692">
        <f t="shared" si="2"/>
        <v>720</v>
      </c>
      <c r="P135" s="29">
        <f t="shared" si="6"/>
        <v>90</v>
      </c>
      <c r="Q135" s="74">
        <f t="shared" si="4"/>
        <v>0</v>
      </c>
      <c r="R135" s="28"/>
      <c r="S135" s="28"/>
      <c r="T135" s="28"/>
      <c r="U135" s="28"/>
      <c r="V135" s="28"/>
      <c r="W135" s="28"/>
      <c r="X135" s="28"/>
      <c r="Y135" s="28"/>
      <c r="Z135" s="28"/>
    </row>
    <row r="136" spans="1:26" ht="15" customHeight="1">
      <c r="A136" s="111">
        <v>126</v>
      </c>
      <c r="B136" s="48" t="s">
        <v>465</v>
      </c>
      <c r="C136" s="656" t="s">
        <v>74</v>
      </c>
      <c r="D136" s="9"/>
      <c r="E136" s="50" t="s">
        <v>186</v>
      </c>
      <c r="F136" s="156" t="s">
        <v>76</v>
      </c>
      <c r="G136" s="657">
        <v>190</v>
      </c>
      <c r="H136" s="121">
        <v>4</v>
      </c>
      <c r="I136" s="121">
        <v>1000</v>
      </c>
      <c r="J136" s="121" t="s">
        <v>2677</v>
      </c>
      <c r="K136" s="41" t="s">
        <v>26</v>
      </c>
      <c r="L136" s="42" t="str">
        <f t="shared" si="0"/>
        <v>1000kilograms</v>
      </c>
      <c r="M136" s="658">
        <f t="shared" si="1"/>
        <v>4000</v>
      </c>
      <c r="N136" s="659" t="str">
        <f t="shared" si="5"/>
        <v>4000kilograms</v>
      </c>
      <c r="O136" s="692">
        <f t="shared" si="2"/>
        <v>760</v>
      </c>
      <c r="P136" s="29">
        <f t="shared" si="6"/>
        <v>190</v>
      </c>
      <c r="Q136" s="74">
        <f t="shared" si="4"/>
        <v>0</v>
      </c>
      <c r="R136" s="28"/>
      <c r="S136" s="28"/>
      <c r="T136" s="28"/>
      <c r="U136" s="28"/>
      <c r="V136" s="28"/>
      <c r="W136" s="28"/>
      <c r="X136" s="28"/>
      <c r="Y136" s="28"/>
      <c r="Z136" s="28"/>
    </row>
    <row r="137" spans="1:26" ht="15" customHeight="1">
      <c r="A137" s="111">
        <v>127</v>
      </c>
      <c r="B137" s="48" t="s">
        <v>1755</v>
      </c>
      <c r="C137" s="656" t="s">
        <v>74</v>
      </c>
      <c r="D137" s="9"/>
      <c r="E137" s="50" t="s">
        <v>186</v>
      </c>
      <c r="F137" s="156" t="s">
        <v>76</v>
      </c>
      <c r="G137" s="657">
        <v>60</v>
      </c>
      <c r="H137" s="121">
        <v>0.5</v>
      </c>
      <c r="I137" s="121">
        <v>1000</v>
      </c>
      <c r="J137" s="121" t="s">
        <v>59</v>
      </c>
      <c r="K137" s="41" t="s">
        <v>26</v>
      </c>
      <c r="L137" s="42" t="str">
        <f t="shared" si="0"/>
        <v>1000grams</v>
      </c>
      <c r="M137" s="658">
        <f t="shared" si="1"/>
        <v>500</v>
      </c>
      <c r="N137" s="659" t="str">
        <f t="shared" si="5"/>
        <v>500grams</v>
      </c>
      <c r="O137" s="692">
        <f t="shared" si="2"/>
        <v>30</v>
      </c>
      <c r="P137" s="29">
        <f t="shared" si="6"/>
        <v>60</v>
      </c>
      <c r="Q137" s="74">
        <f t="shared" si="4"/>
        <v>0</v>
      </c>
      <c r="R137" s="28"/>
      <c r="S137" s="28"/>
      <c r="T137" s="28"/>
      <c r="U137" s="28"/>
      <c r="V137" s="28"/>
      <c r="W137" s="28"/>
      <c r="X137" s="28"/>
      <c r="Y137" s="28"/>
      <c r="Z137" s="28"/>
    </row>
    <row r="138" spans="1:26" ht="15" customHeight="1">
      <c r="A138" s="111">
        <v>128</v>
      </c>
      <c r="B138" s="116" t="s">
        <v>2164</v>
      </c>
      <c r="C138" s="656" t="s">
        <v>74</v>
      </c>
      <c r="D138" s="9"/>
      <c r="E138" s="50"/>
      <c r="F138" s="156" t="s">
        <v>76</v>
      </c>
      <c r="G138" s="657">
        <v>320</v>
      </c>
      <c r="H138" s="121">
        <v>0.5</v>
      </c>
      <c r="I138" s="121">
        <v>1000</v>
      </c>
      <c r="J138" s="121" t="s">
        <v>59</v>
      </c>
      <c r="K138" s="41" t="s">
        <v>26</v>
      </c>
      <c r="L138" s="42" t="str">
        <f t="shared" si="0"/>
        <v>1000grams</v>
      </c>
      <c r="M138" s="658">
        <f t="shared" si="1"/>
        <v>500</v>
      </c>
      <c r="N138" s="659" t="str">
        <f t="shared" si="5"/>
        <v>500grams</v>
      </c>
      <c r="O138" s="692">
        <f t="shared" si="2"/>
        <v>160</v>
      </c>
      <c r="P138" s="29">
        <f t="shared" si="6"/>
        <v>320</v>
      </c>
      <c r="Q138" s="74">
        <f t="shared" si="4"/>
        <v>0</v>
      </c>
      <c r="R138" s="28"/>
      <c r="S138" s="28"/>
      <c r="T138" s="28"/>
      <c r="U138" s="28"/>
      <c r="V138" s="28"/>
      <c r="W138" s="28"/>
      <c r="X138" s="28"/>
      <c r="Y138" s="28"/>
      <c r="Z138" s="28"/>
    </row>
    <row r="139" spans="1:26" ht="15" customHeight="1">
      <c r="A139" s="111">
        <v>129</v>
      </c>
      <c r="B139" s="33" t="s">
        <v>889</v>
      </c>
      <c r="C139" s="656" t="s">
        <v>74</v>
      </c>
      <c r="D139" s="9"/>
      <c r="E139" s="149"/>
      <c r="F139" s="156" t="s">
        <v>76</v>
      </c>
      <c r="G139" s="670">
        <v>400</v>
      </c>
      <c r="H139" s="88">
        <v>0.25</v>
      </c>
      <c r="I139" s="121">
        <v>1000</v>
      </c>
      <c r="J139" s="88" t="s">
        <v>59</v>
      </c>
      <c r="K139" s="41" t="s">
        <v>26</v>
      </c>
      <c r="L139" s="42" t="str">
        <f t="shared" si="0"/>
        <v>1000grams</v>
      </c>
      <c r="M139" s="658">
        <f t="shared" si="1"/>
        <v>250</v>
      </c>
      <c r="N139" s="659" t="str">
        <f t="shared" si="5"/>
        <v>250grams</v>
      </c>
      <c r="O139" s="692">
        <f t="shared" si="2"/>
        <v>100</v>
      </c>
      <c r="P139" s="29">
        <f t="shared" si="6"/>
        <v>400</v>
      </c>
      <c r="Q139" s="74">
        <f t="shared" si="4"/>
        <v>0</v>
      </c>
      <c r="R139" s="28"/>
      <c r="S139" s="28"/>
      <c r="T139" s="28"/>
      <c r="U139" s="28"/>
      <c r="V139" s="28"/>
      <c r="W139" s="28"/>
      <c r="X139" s="28"/>
      <c r="Y139" s="28"/>
      <c r="Z139" s="28"/>
    </row>
    <row r="140" spans="1:26" ht="15" customHeight="1">
      <c r="A140" s="111"/>
      <c r="B140" s="48"/>
      <c r="C140" s="48"/>
      <c r="D140" s="9"/>
      <c r="E140" s="149"/>
      <c r="F140" s="156"/>
      <c r="G140" s="670"/>
      <c r="H140" s="88"/>
      <c r="I140" s="121"/>
      <c r="J140" s="88"/>
      <c r="K140" s="41"/>
      <c r="L140" s="42"/>
      <c r="M140" s="658"/>
      <c r="N140" s="659"/>
      <c r="O140" s="692"/>
      <c r="P140" s="29"/>
      <c r="Q140" s="74">
        <f t="shared" si="4"/>
        <v>0</v>
      </c>
      <c r="R140" s="28"/>
      <c r="S140" s="28"/>
      <c r="T140" s="28"/>
      <c r="U140" s="28"/>
      <c r="V140" s="28"/>
      <c r="W140" s="28"/>
      <c r="X140" s="28"/>
      <c r="Y140" s="28"/>
      <c r="Z140" s="28"/>
    </row>
    <row r="141" spans="1:26" ht="15" customHeight="1">
      <c r="A141" s="111"/>
      <c r="B141" s="48"/>
      <c r="C141" s="48"/>
      <c r="D141" s="9"/>
      <c r="E141" s="91"/>
      <c r="F141" s="156"/>
      <c r="G141" s="670"/>
      <c r="H141" s="110"/>
      <c r="I141" s="121"/>
      <c r="J141" s="110"/>
      <c r="K141" s="41"/>
      <c r="L141" s="42"/>
      <c r="M141" s="658"/>
      <c r="N141" s="659"/>
      <c r="O141" s="692"/>
      <c r="P141" s="29"/>
      <c r="Q141" s="74">
        <f t="shared" si="4"/>
        <v>0</v>
      </c>
      <c r="R141" s="28"/>
      <c r="S141" s="28"/>
      <c r="T141" s="28"/>
      <c r="U141" s="28"/>
      <c r="V141" s="28"/>
      <c r="W141" s="28"/>
      <c r="X141" s="28"/>
      <c r="Y141" s="28"/>
      <c r="Z141" s="28"/>
    </row>
    <row r="142" spans="1:26" ht="15" customHeight="1">
      <c r="A142" s="111"/>
      <c r="B142" s="33"/>
      <c r="C142" s="48"/>
      <c r="D142" s="9"/>
      <c r="E142" s="50"/>
      <c r="F142" s="156"/>
      <c r="G142" s="670"/>
      <c r="H142" s="121"/>
      <c r="I142" s="121"/>
      <c r="J142" s="121"/>
      <c r="K142" s="41"/>
      <c r="L142" s="42"/>
      <c r="M142" s="658"/>
      <c r="N142" s="659"/>
      <c r="O142" s="692"/>
      <c r="P142" s="29"/>
      <c r="Q142" s="74">
        <f t="shared" si="4"/>
        <v>0</v>
      </c>
      <c r="R142" s="28"/>
      <c r="S142" s="28"/>
      <c r="T142" s="28"/>
      <c r="U142" s="28"/>
      <c r="V142" s="28"/>
      <c r="W142" s="28"/>
      <c r="X142" s="28"/>
      <c r="Y142" s="28"/>
      <c r="Z142" s="28"/>
    </row>
    <row r="143" spans="1:26" ht="15" customHeight="1">
      <c r="A143" s="111"/>
      <c r="B143" s="33"/>
      <c r="C143" s="48"/>
      <c r="D143" s="9"/>
      <c r="E143" s="50"/>
      <c r="F143" s="156"/>
      <c r="G143" s="670"/>
      <c r="H143" s="121"/>
      <c r="I143" s="121"/>
      <c r="J143" s="121"/>
      <c r="K143" s="41"/>
      <c r="L143" s="42"/>
      <c r="M143" s="658"/>
      <c r="N143" s="659"/>
      <c r="O143" s="692"/>
      <c r="P143" s="29"/>
      <c r="Q143" s="74">
        <f t="shared" si="4"/>
        <v>0</v>
      </c>
      <c r="R143" s="28"/>
      <c r="S143" s="28"/>
      <c r="T143" s="28"/>
      <c r="U143" s="28"/>
      <c r="V143" s="28"/>
      <c r="W143" s="28"/>
      <c r="X143" s="28"/>
      <c r="Y143" s="28"/>
      <c r="Z143" s="28"/>
    </row>
    <row r="144" spans="1:26" ht="15" customHeight="1">
      <c r="A144" s="111"/>
      <c r="B144" s="48"/>
      <c r="C144" s="48"/>
      <c r="D144" s="9"/>
      <c r="E144" s="50"/>
      <c r="F144" s="156"/>
      <c r="G144" s="657"/>
      <c r="H144" s="121"/>
      <c r="I144" s="40"/>
      <c r="J144" s="121"/>
      <c r="K144" s="41"/>
      <c r="L144" s="42"/>
      <c r="M144" s="658"/>
      <c r="N144" s="659"/>
      <c r="O144" s="692"/>
      <c r="P144" s="29"/>
      <c r="Q144" s="74">
        <f t="shared" si="4"/>
        <v>0</v>
      </c>
      <c r="R144" s="28"/>
      <c r="S144" s="28"/>
      <c r="T144" s="28"/>
      <c r="U144" s="28"/>
      <c r="V144" s="28"/>
      <c r="W144" s="28"/>
      <c r="X144" s="28"/>
      <c r="Y144" s="28"/>
      <c r="Z144" s="28"/>
    </row>
    <row r="145" spans="1:26" ht="15" customHeight="1">
      <c r="A145" s="111"/>
      <c r="B145" s="48"/>
      <c r="C145" s="48"/>
      <c r="D145" s="9"/>
      <c r="E145" s="50"/>
      <c r="F145" s="156"/>
      <c r="G145" s="657"/>
      <c r="H145" s="121"/>
      <c r="I145" s="40"/>
      <c r="J145" s="121"/>
      <c r="K145" s="41"/>
      <c r="L145" s="42"/>
      <c r="M145" s="658"/>
      <c r="N145" s="659"/>
      <c r="O145" s="692"/>
      <c r="P145" s="29"/>
      <c r="Q145" s="74">
        <f t="shared" si="4"/>
        <v>0</v>
      </c>
      <c r="R145" s="28"/>
      <c r="S145" s="28"/>
      <c r="T145" s="28"/>
      <c r="U145" s="28"/>
      <c r="V145" s="28"/>
      <c r="W145" s="28"/>
      <c r="X145" s="28"/>
      <c r="Y145" s="28"/>
      <c r="Z145" s="28"/>
    </row>
    <row r="146" spans="1:26" ht="15" customHeight="1">
      <c r="A146" s="111"/>
      <c r="B146" s="48"/>
      <c r="C146" s="48"/>
      <c r="D146" s="9"/>
      <c r="E146" s="50"/>
      <c r="F146" s="156"/>
      <c r="G146" s="657"/>
      <c r="H146" s="121"/>
      <c r="I146" s="40"/>
      <c r="J146" s="121"/>
      <c r="K146" s="41"/>
      <c r="L146" s="42"/>
      <c r="M146" s="658"/>
      <c r="N146" s="659"/>
      <c r="O146" s="692"/>
      <c r="P146" s="29"/>
      <c r="Q146" s="74">
        <f t="shared" si="4"/>
        <v>0</v>
      </c>
      <c r="R146" s="28"/>
      <c r="S146" s="28"/>
      <c r="T146" s="28"/>
      <c r="U146" s="28"/>
      <c r="V146" s="28"/>
      <c r="W146" s="28"/>
      <c r="X146" s="28"/>
      <c r="Y146" s="28"/>
      <c r="Z146" s="28"/>
    </row>
    <row r="147" spans="1:26" ht="15" customHeight="1">
      <c r="A147" s="111"/>
      <c r="B147" s="48"/>
      <c r="C147" s="48"/>
      <c r="D147" s="35"/>
      <c r="E147" s="50"/>
      <c r="F147" s="156"/>
      <c r="G147" s="657"/>
      <c r="H147" s="121"/>
      <c r="I147" s="40"/>
      <c r="J147" s="121"/>
      <c r="K147" s="41"/>
      <c r="L147" s="42"/>
      <c r="M147" s="658"/>
      <c r="N147" s="659"/>
      <c r="O147" s="692"/>
      <c r="P147" s="29"/>
      <c r="Q147" s="74">
        <f t="shared" si="4"/>
        <v>0</v>
      </c>
      <c r="R147" s="28"/>
      <c r="S147" s="28"/>
      <c r="T147" s="28"/>
      <c r="U147" s="28"/>
      <c r="V147" s="28"/>
      <c r="W147" s="28"/>
      <c r="X147" s="28"/>
      <c r="Y147" s="28"/>
      <c r="Z147" s="28"/>
    </row>
    <row r="148" spans="1:26" ht="15" customHeight="1">
      <c r="A148" s="111"/>
      <c r="B148" s="48"/>
      <c r="C148" s="48"/>
      <c r="D148" s="35"/>
      <c r="E148" s="50"/>
      <c r="F148" s="156"/>
      <c r="G148" s="657"/>
      <c r="H148" s="121"/>
      <c r="I148" s="40"/>
      <c r="J148" s="121"/>
      <c r="K148" s="41"/>
      <c r="L148" s="42"/>
      <c r="M148" s="658"/>
      <c r="N148" s="659"/>
      <c r="O148" s="692"/>
      <c r="P148" s="29"/>
      <c r="Q148" s="74">
        <f t="shared" si="4"/>
        <v>0</v>
      </c>
      <c r="R148" s="28"/>
      <c r="S148" s="28"/>
      <c r="T148" s="28"/>
      <c r="U148" s="28"/>
      <c r="V148" s="28"/>
      <c r="W148" s="28"/>
      <c r="X148" s="28"/>
      <c r="Y148" s="28"/>
      <c r="Z148" s="28"/>
    </row>
    <row r="149" spans="1:26" ht="15" customHeight="1">
      <c r="A149" s="111"/>
      <c r="B149" s="48"/>
      <c r="C149" s="48"/>
      <c r="D149" s="35"/>
      <c r="E149" s="50"/>
      <c r="F149" s="156"/>
      <c r="G149" s="657"/>
      <c r="H149" s="121"/>
      <c r="I149" s="40"/>
      <c r="J149" s="121"/>
      <c r="K149" s="41"/>
      <c r="L149" s="42"/>
      <c r="M149" s="658"/>
      <c r="N149" s="659"/>
      <c r="O149" s="692"/>
      <c r="P149" s="29"/>
      <c r="Q149" s="74">
        <f t="shared" si="4"/>
        <v>0</v>
      </c>
      <c r="R149" s="28"/>
      <c r="S149" s="28"/>
      <c r="T149" s="28"/>
      <c r="U149" s="28"/>
      <c r="V149" s="28"/>
      <c r="W149" s="28"/>
      <c r="X149" s="28"/>
      <c r="Y149" s="28"/>
      <c r="Z149" s="28"/>
    </row>
    <row r="150" spans="1:26" ht="15" customHeight="1">
      <c r="A150" s="111"/>
      <c r="B150" s="48"/>
      <c r="C150" s="48"/>
      <c r="D150" s="35"/>
      <c r="E150" s="287"/>
      <c r="F150" s="156"/>
      <c r="G150" s="675"/>
      <c r="H150" s="88"/>
      <c r="I150" s="40"/>
      <c r="J150" s="40"/>
      <c r="K150" s="41"/>
      <c r="L150" s="42"/>
      <c r="M150" s="658"/>
      <c r="N150" s="659"/>
      <c r="O150" s="692"/>
      <c r="P150" s="29"/>
      <c r="Q150" s="74">
        <f t="shared" si="4"/>
        <v>0</v>
      </c>
      <c r="R150" s="28"/>
      <c r="S150" s="28"/>
      <c r="T150" s="28"/>
      <c r="U150" s="28"/>
      <c r="V150" s="28"/>
      <c r="W150" s="28"/>
      <c r="X150" s="28"/>
      <c r="Y150" s="28"/>
      <c r="Z150" s="28"/>
    </row>
    <row r="151" spans="1:26" ht="15" customHeight="1">
      <c r="A151" s="111"/>
      <c r="B151" s="48"/>
      <c r="C151" s="48"/>
      <c r="D151" s="35"/>
      <c r="E151" s="149"/>
      <c r="F151" s="156"/>
      <c r="G151" s="670"/>
      <c r="H151" s="88"/>
      <c r="I151" s="40"/>
      <c r="J151" s="40"/>
      <c r="K151" s="41"/>
      <c r="L151" s="42"/>
      <c r="M151" s="658"/>
      <c r="N151" s="659"/>
      <c r="O151" s="692"/>
      <c r="P151" s="29"/>
      <c r="Q151" s="74">
        <f t="shared" si="4"/>
        <v>0</v>
      </c>
      <c r="R151" s="28"/>
      <c r="S151" s="28"/>
      <c r="T151" s="28"/>
      <c r="U151" s="28"/>
      <c r="V151" s="28"/>
      <c r="W151" s="28"/>
      <c r="X151" s="28"/>
      <c r="Y151" s="28"/>
      <c r="Z151" s="28"/>
    </row>
    <row r="152" spans="1:26" ht="15" customHeight="1">
      <c r="A152" s="111"/>
      <c r="B152" s="48"/>
      <c r="C152" s="48"/>
      <c r="D152" s="35"/>
      <c r="E152" s="149"/>
      <c r="F152" s="156"/>
      <c r="G152" s="670"/>
      <c r="H152" s="88"/>
      <c r="I152" s="40"/>
      <c r="J152" s="40"/>
      <c r="K152" s="41"/>
      <c r="L152" s="42"/>
      <c r="M152" s="658"/>
      <c r="N152" s="659"/>
      <c r="O152" s="692"/>
      <c r="P152" s="29"/>
      <c r="Q152" s="74">
        <f t="shared" si="4"/>
        <v>0</v>
      </c>
      <c r="R152" s="28"/>
      <c r="S152" s="28"/>
      <c r="T152" s="28"/>
      <c r="U152" s="28"/>
      <c r="V152" s="28"/>
      <c r="W152" s="28"/>
      <c r="X152" s="28"/>
      <c r="Y152" s="28"/>
      <c r="Z152" s="28"/>
    </row>
    <row r="153" spans="1:26" ht="15" customHeight="1">
      <c r="A153" s="111"/>
      <c r="B153" s="48"/>
      <c r="C153" s="48"/>
      <c r="D153" s="35"/>
      <c r="E153" s="149"/>
      <c r="F153" s="156"/>
      <c r="G153" s="670"/>
      <c r="H153" s="88"/>
      <c r="I153" s="40"/>
      <c r="J153" s="40"/>
      <c r="K153" s="41"/>
      <c r="L153" s="42"/>
      <c r="M153" s="658"/>
      <c r="N153" s="659"/>
      <c r="O153" s="692"/>
      <c r="P153" s="29"/>
      <c r="Q153" s="74">
        <f t="shared" si="4"/>
        <v>0</v>
      </c>
      <c r="R153" s="28"/>
      <c r="S153" s="28"/>
      <c r="T153" s="28"/>
      <c r="U153" s="28"/>
      <c r="V153" s="28"/>
      <c r="W153" s="28"/>
      <c r="X153" s="28"/>
      <c r="Y153" s="28"/>
      <c r="Z153" s="28"/>
    </row>
    <row r="154" spans="1:26" ht="15" customHeight="1">
      <c r="A154" s="111"/>
      <c r="B154" s="48"/>
      <c r="C154" s="48"/>
      <c r="D154" s="35"/>
      <c r="E154" s="149"/>
      <c r="F154" s="156"/>
      <c r="G154" s="670"/>
      <c r="H154" s="88"/>
      <c r="I154" s="40"/>
      <c r="J154" s="40"/>
      <c r="K154" s="41"/>
      <c r="L154" s="42"/>
      <c r="M154" s="658"/>
      <c r="N154" s="659"/>
      <c r="O154" s="692"/>
      <c r="P154" s="29"/>
      <c r="Q154" s="74">
        <f t="shared" si="4"/>
        <v>0</v>
      </c>
      <c r="R154" s="28"/>
      <c r="S154" s="28"/>
      <c r="T154" s="28"/>
      <c r="U154" s="28"/>
      <c r="V154" s="28"/>
      <c r="W154" s="28"/>
      <c r="X154" s="28"/>
      <c r="Y154" s="28"/>
      <c r="Z154" s="28"/>
    </row>
    <row r="155" spans="1:26" ht="15" customHeight="1">
      <c r="A155" s="111"/>
      <c r="B155" s="48"/>
      <c r="C155" s="48"/>
      <c r="D155" s="35"/>
      <c r="E155" s="149"/>
      <c r="F155" s="156"/>
      <c r="G155" s="670"/>
      <c r="H155" s="88"/>
      <c r="I155" s="40"/>
      <c r="J155" s="40"/>
      <c r="K155" s="41"/>
      <c r="L155" s="42"/>
      <c r="M155" s="658"/>
      <c r="N155" s="659"/>
      <c r="O155" s="692"/>
      <c r="P155" s="29"/>
      <c r="Q155" s="74">
        <f t="shared" si="4"/>
        <v>0</v>
      </c>
      <c r="R155" s="28"/>
      <c r="S155" s="28"/>
      <c r="T155" s="28"/>
      <c r="U155" s="28"/>
      <c r="V155" s="28"/>
      <c r="W155" s="28"/>
      <c r="X155" s="28"/>
      <c r="Y155" s="28"/>
      <c r="Z155" s="28"/>
    </row>
    <row r="156" spans="1:26" ht="15" customHeight="1">
      <c r="A156" s="111"/>
      <c r="B156" s="48"/>
      <c r="C156" s="48"/>
      <c r="D156" s="35"/>
      <c r="E156" s="149"/>
      <c r="F156" s="156"/>
      <c r="G156" s="670"/>
      <c r="H156" s="88"/>
      <c r="I156" s="40"/>
      <c r="J156" s="40"/>
      <c r="K156" s="41"/>
      <c r="L156" s="42"/>
      <c r="M156" s="658"/>
      <c r="N156" s="659"/>
      <c r="O156" s="692"/>
      <c r="P156" s="29"/>
      <c r="Q156" s="74">
        <f t="shared" si="4"/>
        <v>0</v>
      </c>
      <c r="R156" s="28"/>
      <c r="S156" s="28"/>
      <c r="T156" s="28"/>
      <c r="U156" s="28"/>
      <c r="V156" s="28"/>
      <c r="W156" s="28"/>
      <c r="X156" s="28"/>
      <c r="Y156" s="28"/>
      <c r="Z156" s="28"/>
    </row>
    <row r="157" spans="1:26" ht="15" customHeight="1">
      <c r="A157" s="111"/>
      <c r="B157" s="48"/>
      <c r="C157" s="48"/>
      <c r="D157" s="35"/>
      <c r="E157" s="149"/>
      <c r="F157" s="156"/>
      <c r="G157" s="670"/>
      <c r="H157" s="88"/>
      <c r="I157" s="40"/>
      <c r="J157" s="40"/>
      <c r="K157" s="41"/>
      <c r="L157" s="42"/>
      <c r="M157" s="658"/>
      <c r="N157" s="659"/>
      <c r="O157" s="692"/>
      <c r="P157" s="29"/>
      <c r="Q157" s="74">
        <f t="shared" si="4"/>
        <v>0</v>
      </c>
      <c r="R157" s="28"/>
      <c r="S157" s="28"/>
      <c r="T157" s="28"/>
      <c r="U157" s="28"/>
      <c r="V157" s="28"/>
      <c r="W157" s="28"/>
      <c r="X157" s="28"/>
      <c r="Y157" s="28"/>
      <c r="Z157" s="28"/>
    </row>
    <row r="158" spans="1:26" ht="15" customHeight="1">
      <c r="A158" s="111"/>
      <c r="B158" s="48"/>
      <c r="C158" s="48"/>
      <c r="D158" s="35"/>
      <c r="E158" s="149"/>
      <c r="F158" s="156"/>
      <c r="G158" s="670"/>
      <c r="H158" s="88"/>
      <c r="I158" s="40"/>
      <c r="J158" s="40"/>
      <c r="K158" s="41"/>
      <c r="L158" s="42"/>
      <c r="M158" s="658"/>
      <c r="N158" s="659"/>
      <c r="O158" s="692"/>
      <c r="P158" s="29"/>
      <c r="Q158" s="74">
        <f t="shared" si="4"/>
        <v>0</v>
      </c>
      <c r="R158" s="28"/>
      <c r="S158" s="28"/>
      <c r="T158" s="28"/>
      <c r="U158" s="28"/>
      <c r="V158" s="28"/>
      <c r="W158" s="28"/>
      <c r="X158" s="28"/>
      <c r="Y158" s="28"/>
      <c r="Z158" s="28"/>
    </row>
    <row r="159" spans="1:26" ht="15" customHeight="1">
      <c r="A159" s="111"/>
      <c r="B159" s="48"/>
      <c r="C159" s="48"/>
      <c r="D159" s="35"/>
      <c r="E159" s="149"/>
      <c r="F159" s="156"/>
      <c r="G159" s="670"/>
      <c r="H159" s="88"/>
      <c r="I159" s="40"/>
      <c r="J159" s="40"/>
      <c r="K159" s="41"/>
      <c r="L159" s="42"/>
      <c r="M159" s="658"/>
      <c r="N159" s="659"/>
      <c r="O159" s="692"/>
      <c r="P159" s="29"/>
      <c r="Q159" s="74">
        <f t="shared" si="4"/>
        <v>0</v>
      </c>
      <c r="R159" s="28"/>
      <c r="S159" s="28"/>
      <c r="T159" s="28"/>
      <c r="U159" s="28"/>
      <c r="V159" s="28"/>
      <c r="W159" s="28"/>
      <c r="X159" s="28"/>
      <c r="Y159" s="28"/>
      <c r="Z159" s="28"/>
    </row>
    <row r="160" spans="1:26" ht="15" customHeight="1">
      <c r="A160" s="111"/>
      <c r="B160" s="48"/>
      <c r="C160" s="48"/>
      <c r="D160" s="35"/>
      <c r="E160" s="149"/>
      <c r="F160" s="156"/>
      <c r="G160" s="670"/>
      <c r="H160" s="88"/>
      <c r="I160" s="40"/>
      <c r="J160" s="40"/>
      <c r="K160" s="41"/>
      <c r="L160" s="42"/>
      <c r="M160" s="658"/>
      <c r="N160" s="659"/>
      <c r="O160" s="692"/>
      <c r="P160" s="29"/>
      <c r="Q160" s="74">
        <f t="shared" si="4"/>
        <v>0</v>
      </c>
      <c r="R160" s="28"/>
      <c r="S160" s="28"/>
      <c r="T160" s="28"/>
      <c r="U160" s="28"/>
      <c r="V160" s="28"/>
      <c r="W160" s="28"/>
      <c r="X160" s="28"/>
      <c r="Y160" s="28"/>
      <c r="Z160" s="28"/>
    </row>
    <row r="161" spans="1:26" ht="15" customHeight="1">
      <c r="A161" s="111"/>
      <c r="B161" s="48"/>
      <c r="C161" s="48"/>
      <c r="D161" s="35"/>
      <c r="E161" s="149"/>
      <c r="F161" s="156"/>
      <c r="G161" s="670"/>
      <c r="H161" s="88"/>
      <c r="I161" s="40"/>
      <c r="J161" s="40"/>
      <c r="K161" s="41"/>
      <c r="L161" s="42"/>
      <c r="M161" s="658"/>
      <c r="N161" s="659"/>
      <c r="O161" s="692"/>
      <c r="P161" s="29"/>
      <c r="Q161" s="74">
        <f t="shared" si="4"/>
        <v>0</v>
      </c>
      <c r="R161" s="28"/>
      <c r="S161" s="28"/>
      <c r="T161" s="28"/>
      <c r="U161" s="28"/>
      <c r="V161" s="28"/>
      <c r="W161" s="28"/>
      <c r="X161" s="28"/>
      <c r="Y161" s="28"/>
      <c r="Z161" s="28"/>
    </row>
    <row r="162" spans="1:26" ht="15" customHeight="1">
      <c r="A162" s="111"/>
      <c r="B162" s="48"/>
      <c r="C162" s="48"/>
      <c r="D162" s="35"/>
      <c r="E162" s="149"/>
      <c r="F162" s="156"/>
      <c r="G162" s="670"/>
      <c r="H162" s="88"/>
      <c r="I162" s="40"/>
      <c r="J162" s="40"/>
      <c r="K162" s="41"/>
      <c r="L162" s="42"/>
      <c r="M162" s="658"/>
      <c r="N162" s="659"/>
      <c r="O162" s="692"/>
      <c r="P162" s="29"/>
      <c r="Q162" s="74">
        <f t="shared" si="4"/>
        <v>0</v>
      </c>
      <c r="R162" s="28"/>
      <c r="S162" s="28"/>
      <c r="T162" s="28"/>
      <c r="U162" s="28"/>
      <c r="V162" s="28"/>
      <c r="W162" s="28"/>
      <c r="X162" s="28"/>
      <c r="Y162" s="28"/>
      <c r="Z162" s="28"/>
    </row>
    <row r="163" spans="1:26" ht="15" customHeight="1">
      <c r="A163" s="111"/>
      <c r="B163" s="48"/>
      <c r="C163" s="48"/>
      <c r="D163" s="35"/>
      <c r="E163" s="149"/>
      <c r="F163" s="156"/>
      <c r="G163" s="670"/>
      <c r="H163" s="88"/>
      <c r="I163" s="40"/>
      <c r="J163" s="40"/>
      <c r="K163" s="41"/>
      <c r="L163" s="42"/>
      <c r="M163" s="658"/>
      <c r="N163" s="659"/>
      <c r="O163" s="692"/>
      <c r="P163" s="29"/>
      <c r="Q163" s="74">
        <f t="shared" si="4"/>
        <v>0</v>
      </c>
      <c r="R163" s="28"/>
      <c r="S163" s="28"/>
      <c r="T163" s="28"/>
      <c r="U163" s="28"/>
      <c r="V163" s="28"/>
      <c r="W163" s="28"/>
      <c r="X163" s="28"/>
      <c r="Y163" s="28"/>
      <c r="Z163" s="28"/>
    </row>
    <row r="164" spans="1:26" ht="15" customHeight="1">
      <c r="A164" s="111"/>
      <c r="B164" s="48"/>
      <c r="C164" s="48"/>
      <c r="D164" s="35"/>
      <c r="E164" s="149"/>
      <c r="F164" s="156"/>
      <c r="G164" s="670"/>
      <c r="H164" s="88"/>
      <c r="I164" s="40"/>
      <c r="J164" s="40"/>
      <c r="K164" s="41"/>
      <c r="L164" s="42"/>
      <c r="M164" s="658"/>
      <c r="N164" s="659"/>
      <c r="O164" s="692"/>
      <c r="P164" s="29"/>
      <c r="Q164" s="74">
        <f t="shared" si="4"/>
        <v>0</v>
      </c>
      <c r="R164" s="28"/>
      <c r="S164" s="28"/>
      <c r="T164" s="28"/>
      <c r="U164" s="28"/>
      <c r="V164" s="28"/>
      <c r="W164" s="28"/>
      <c r="X164" s="28"/>
      <c r="Y164" s="28"/>
      <c r="Z164" s="28"/>
    </row>
    <row r="165" spans="1:26" ht="15" customHeight="1">
      <c r="A165" s="111"/>
      <c r="B165" s="48"/>
      <c r="C165" s="48"/>
      <c r="D165" s="35"/>
      <c r="E165" s="149"/>
      <c r="F165" s="156"/>
      <c r="G165" s="670"/>
      <c r="H165" s="88"/>
      <c r="I165" s="40"/>
      <c r="J165" s="40"/>
      <c r="K165" s="41"/>
      <c r="L165" s="42"/>
      <c r="M165" s="658"/>
      <c r="N165" s="659"/>
      <c r="O165" s="692"/>
      <c r="P165" s="29"/>
      <c r="Q165" s="74">
        <f t="shared" si="4"/>
        <v>0</v>
      </c>
      <c r="R165" s="28"/>
      <c r="S165" s="28"/>
      <c r="T165" s="28"/>
      <c r="U165" s="28"/>
      <c r="V165" s="28"/>
      <c r="W165" s="28"/>
      <c r="X165" s="28"/>
      <c r="Y165" s="28"/>
      <c r="Z165" s="28"/>
    </row>
    <row r="166" spans="1:26" ht="15" customHeight="1">
      <c r="A166" s="111"/>
      <c r="B166" s="48"/>
      <c r="C166" s="48"/>
      <c r="D166" s="35"/>
      <c r="E166" s="149"/>
      <c r="F166" s="156"/>
      <c r="G166" s="670"/>
      <c r="H166" s="88"/>
      <c r="I166" s="40"/>
      <c r="J166" s="40"/>
      <c r="K166" s="41"/>
      <c r="L166" s="42"/>
      <c r="M166" s="658"/>
      <c r="N166" s="659"/>
      <c r="O166" s="692"/>
      <c r="P166" s="29"/>
      <c r="Q166" s="74">
        <f t="shared" si="4"/>
        <v>0</v>
      </c>
      <c r="R166" s="28"/>
      <c r="S166" s="28"/>
      <c r="T166" s="28"/>
      <c r="U166" s="28"/>
      <c r="V166" s="28"/>
      <c r="W166" s="28"/>
      <c r="X166" s="28"/>
      <c r="Y166" s="28"/>
      <c r="Z166" s="28"/>
    </row>
    <row r="167" spans="1:26" ht="15" customHeight="1">
      <c r="A167" s="111"/>
      <c r="B167" s="48"/>
      <c r="C167" s="48"/>
      <c r="D167" s="35"/>
      <c r="E167" s="149"/>
      <c r="F167" s="156"/>
      <c r="G167" s="670"/>
      <c r="H167" s="88"/>
      <c r="I167" s="40"/>
      <c r="J167" s="40"/>
      <c r="K167" s="41"/>
      <c r="L167" s="42"/>
      <c r="M167" s="658"/>
      <c r="N167" s="659"/>
      <c r="O167" s="692"/>
      <c r="P167" s="29"/>
      <c r="Q167" s="74">
        <f t="shared" si="4"/>
        <v>0</v>
      </c>
      <c r="R167" s="28"/>
      <c r="S167" s="28"/>
      <c r="T167" s="28"/>
      <c r="U167" s="28"/>
      <c r="V167" s="28"/>
      <c r="W167" s="28"/>
      <c r="X167" s="28"/>
      <c r="Y167" s="28"/>
      <c r="Z167" s="28"/>
    </row>
    <row r="168" spans="1:26" ht="15" customHeight="1">
      <c r="A168" s="111"/>
      <c r="B168" s="48"/>
      <c r="C168" s="48"/>
      <c r="D168" s="35"/>
      <c r="E168" s="149"/>
      <c r="F168" s="156"/>
      <c r="G168" s="670"/>
      <c r="H168" s="88"/>
      <c r="I168" s="40"/>
      <c r="J168" s="40"/>
      <c r="K168" s="41"/>
      <c r="L168" s="42"/>
      <c r="M168" s="658"/>
      <c r="N168" s="659"/>
      <c r="O168" s="692"/>
      <c r="P168" s="29"/>
      <c r="Q168" s="74">
        <f t="shared" si="4"/>
        <v>0</v>
      </c>
      <c r="R168" s="28"/>
      <c r="S168" s="28"/>
      <c r="T168" s="28"/>
      <c r="U168" s="28"/>
      <c r="V168" s="28"/>
      <c r="W168" s="28"/>
      <c r="X168" s="28"/>
      <c r="Y168" s="28"/>
      <c r="Z168" s="28"/>
    </row>
    <row r="169" spans="1:26" ht="15" customHeight="1">
      <c r="A169" s="111"/>
      <c r="B169" s="48"/>
      <c r="C169" s="48"/>
      <c r="D169" s="35"/>
      <c r="E169" s="149"/>
      <c r="F169" s="156"/>
      <c r="G169" s="670"/>
      <c r="H169" s="88"/>
      <c r="I169" s="40"/>
      <c r="J169" s="40"/>
      <c r="K169" s="41"/>
      <c r="L169" s="42"/>
      <c r="M169" s="658"/>
      <c r="N169" s="659"/>
      <c r="O169" s="692"/>
      <c r="P169" s="29"/>
      <c r="Q169" s="74">
        <f t="shared" si="4"/>
        <v>0</v>
      </c>
      <c r="R169" s="28"/>
      <c r="S169" s="28"/>
      <c r="T169" s="28"/>
      <c r="U169" s="28"/>
      <c r="V169" s="28"/>
      <c r="W169" s="28"/>
      <c r="X169" s="28"/>
      <c r="Y169" s="28"/>
      <c r="Z169" s="28"/>
    </row>
    <row r="170" spans="1:26" ht="15" customHeight="1">
      <c r="A170" s="111"/>
      <c r="B170" s="48"/>
      <c r="C170" s="48"/>
      <c r="D170" s="35"/>
      <c r="E170" s="149"/>
      <c r="F170" s="156"/>
      <c r="G170" s="670"/>
      <c r="H170" s="88"/>
      <c r="I170" s="40"/>
      <c r="J170" s="40"/>
      <c r="K170" s="41"/>
      <c r="L170" s="42"/>
      <c r="M170" s="658"/>
      <c r="N170" s="659"/>
      <c r="O170" s="692"/>
      <c r="P170" s="29"/>
      <c r="Q170" s="74">
        <f t="shared" si="4"/>
        <v>0</v>
      </c>
      <c r="R170" s="28"/>
      <c r="S170" s="28"/>
      <c r="T170" s="28"/>
      <c r="U170" s="28"/>
      <c r="V170" s="28"/>
      <c r="W170" s="28"/>
      <c r="X170" s="28"/>
      <c r="Y170" s="28"/>
      <c r="Z170" s="28"/>
    </row>
    <row r="171" spans="1:26" ht="15" customHeight="1">
      <c r="A171" s="111"/>
      <c r="B171" s="48"/>
      <c r="C171" s="48"/>
      <c r="D171" s="35"/>
      <c r="E171" s="149"/>
      <c r="F171" s="156"/>
      <c r="G171" s="670"/>
      <c r="H171" s="88"/>
      <c r="I171" s="40"/>
      <c r="J171" s="40"/>
      <c r="K171" s="41"/>
      <c r="L171" s="42"/>
      <c r="M171" s="658"/>
      <c r="N171" s="659"/>
      <c r="O171" s="692"/>
      <c r="P171" s="29"/>
      <c r="Q171" s="74"/>
      <c r="R171" s="28"/>
      <c r="S171" s="28"/>
      <c r="T171" s="28"/>
      <c r="U171" s="28"/>
      <c r="V171" s="28"/>
      <c r="W171" s="28"/>
      <c r="X171" s="28"/>
      <c r="Y171" s="28"/>
      <c r="Z171" s="28"/>
    </row>
    <row r="172" spans="1:26" ht="15" customHeight="1">
      <c r="A172" s="111"/>
      <c r="B172" s="48"/>
      <c r="C172" s="48"/>
      <c r="D172" s="35"/>
      <c r="E172" s="149"/>
      <c r="F172" s="156"/>
      <c r="G172" s="670"/>
      <c r="H172" s="88"/>
      <c r="I172" s="40"/>
      <c r="J172" s="40"/>
      <c r="K172" s="41"/>
      <c r="L172" s="42"/>
      <c r="M172" s="658"/>
      <c r="N172" s="659"/>
      <c r="O172" s="692"/>
      <c r="P172" s="29"/>
      <c r="Q172" s="74"/>
      <c r="R172" s="28"/>
      <c r="S172" s="28"/>
      <c r="T172" s="28"/>
      <c r="U172" s="28"/>
      <c r="V172" s="28"/>
      <c r="W172" s="28"/>
      <c r="X172" s="28"/>
      <c r="Y172" s="28"/>
      <c r="Z172" s="28"/>
    </row>
    <row r="173" spans="1:26" ht="15" customHeight="1">
      <c r="A173" s="111"/>
      <c r="B173" s="48"/>
      <c r="C173" s="48"/>
      <c r="D173" s="35"/>
      <c r="E173" s="149"/>
      <c r="F173" s="156"/>
      <c r="G173" s="670"/>
      <c r="H173" s="88"/>
      <c r="I173" s="40"/>
      <c r="J173" s="40"/>
      <c r="K173" s="41"/>
      <c r="L173" s="42"/>
      <c r="M173" s="658"/>
      <c r="N173" s="659"/>
      <c r="O173" s="692"/>
      <c r="P173" s="29"/>
      <c r="Q173" s="74"/>
      <c r="R173" s="28"/>
      <c r="S173" s="28"/>
      <c r="T173" s="28"/>
      <c r="U173" s="28"/>
      <c r="V173" s="28"/>
      <c r="W173" s="28"/>
      <c r="X173" s="28"/>
      <c r="Y173" s="28"/>
      <c r="Z173" s="28"/>
    </row>
    <row r="174" spans="1:26" ht="15" customHeight="1">
      <c r="A174" s="111"/>
      <c r="B174" s="48"/>
      <c r="C174" s="48"/>
      <c r="D174" s="35"/>
      <c r="E174" s="149"/>
      <c r="F174" s="156"/>
      <c r="G174" s="670"/>
      <c r="H174" s="88"/>
      <c r="I174" s="40"/>
      <c r="J174" s="40"/>
      <c r="K174" s="41"/>
      <c r="L174" s="42"/>
      <c r="M174" s="658"/>
      <c r="N174" s="659"/>
      <c r="O174" s="692"/>
      <c r="P174" s="29"/>
      <c r="Q174" s="74"/>
      <c r="R174" s="28"/>
      <c r="S174" s="28"/>
      <c r="T174" s="28"/>
      <c r="U174" s="28"/>
      <c r="V174" s="28"/>
      <c r="W174" s="28"/>
      <c r="X174" s="28"/>
      <c r="Y174" s="28"/>
      <c r="Z174" s="28"/>
    </row>
    <row r="175" spans="1:26" ht="15" customHeight="1">
      <c r="A175" s="111"/>
      <c r="B175" s="48"/>
      <c r="C175" s="48"/>
      <c r="D175" s="35"/>
      <c r="E175" s="149"/>
      <c r="F175" s="156"/>
      <c r="G175" s="670"/>
      <c r="H175" s="88"/>
      <c r="I175" s="40"/>
      <c r="J175" s="40"/>
      <c r="K175" s="41"/>
      <c r="L175" s="42"/>
      <c r="M175" s="658"/>
      <c r="N175" s="659"/>
      <c r="O175" s="692"/>
      <c r="P175" s="29"/>
      <c r="Q175" s="74"/>
      <c r="R175" s="28"/>
      <c r="S175" s="28"/>
      <c r="T175" s="28"/>
      <c r="U175" s="28"/>
      <c r="V175" s="28"/>
      <c r="W175" s="28"/>
      <c r="X175" s="28"/>
      <c r="Y175" s="28"/>
      <c r="Z175" s="28"/>
    </row>
    <row r="176" spans="1:26" ht="15" customHeight="1">
      <c r="A176" s="111"/>
      <c r="B176" s="48"/>
      <c r="C176" s="48"/>
      <c r="D176" s="35"/>
      <c r="E176" s="149"/>
      <c r="F176" s="156"/>
      <c r="G176" s="670"/>
      <c r="H176" s="88"/>
      <c r="I176" s="40"/>
      <c r="J176" s="40"/>
      <c r="K176" s="41"/>
      <c r="L176" s="42"/>
      <c r="M176" s="658"/>
      <c r="N176" s="659"/>
      <c r="O176" s="692"/>
      <c r="P176" s="29"/>
      <c r="Q176" s="74"/>
      <c r="R176" s="28"/>
      <c r="S176" s="28"/>
      <c r="T176" s="28"/>
      <c r="U176" s="28"/>
      <c r="V176" s="28"/>
      <c r="W176" s="28"/>
      <c r="X176" s="28"/>
      <c r="Y176" s="28"/>
      <c r="Z176" s="28"/>
    </row>
    <row r="177" spans="1:26" ht="15" customHeight="1">
      <c r="A177" s="111"/>
      <c r="B177" s="48"/>
      <c r="C177" s="48"/>
      <c r="D177" s="35"/>
      <c r="E177" s="149"/>
      <c r="F177" s="156"/>
      <c r="G177" s="670"/>
      <c r="H177" s="88"/>
      <c r="I177" s="40"/>
      <c r="J177" s="40"/>
      <c r="K177" s="41"/>
      <c r="L177" s="42"/>
      <c r="M177" s="658"/>
      <c r="N177" s="659"/>
      <c r="O177" s="692"/>
      <c r="P177" s="29"/>
      <c r="Q177" s="74"/>
      <c r="R177" s="28"/>
      <c r="S177" s="28"/>
      <c r="T177" s="28"/>
      <c r="U177" s="28"/>
      <c r="V177" s="28"/>
      <c r="W177" s="28"/>
      <c r="X177" s="28"/>
      <c r="Y177" s="28"/>
      <c r="Z177" s="28"/>
    </row>
    <row r="178" spans="1:26" ht="15" customHeight="1">
      <c r="A178" s="111"/>
      <c r="B178" s="48"/>
      <c r="C178" s="48"/>
      <c r="D178" s="35"/>
      <c r="E178" s="149"/>
      <c r="F178" s="156"/>
      <c r="G178" s="670"/>
      <c r="H178" s="88"/>
      <c r="I178" s="40"/>
      <c r="J178" s="40"/>
      <c r="K178" s="41"/>
      <c r="L178" s="42"/>
      <c r="M178" s="658"/>
      <c r="N178" s="659"/>
      <c r="O178" s="692"/>
      <c r="P178" s="29"/>
      <c r="Q178" s="74"/>
      <c r="R178" s="28"/>
      <c r="S178" s="28"/>
      <c r="T178" s="28"/>
      <c r="U178" s="28"/>
      <c r="V178" s="28"/>
      <c r="W178" s="28"/>
      <c r="X178" s="28"/>
      <c r="Y178" s="28"/>
      <c r="Z178" s="28"/>
    </row>
    <row r="179" spans="1:26" ht="15" customHeight="1">
      <c r="A179" s="111"/>
      <c r="B179" s="48"/>
      <c r="C179" s="48"/>
      <c r="D179" s="35"/>
      <c r="E179" s="149"/>
      <c r="F179" s="156"/>
      <c r="G179" s="670"/>
      <c r="H179" s="88"/>
      <c r="I179" s="40"/>
      <c r="J179" s="40"/>
      <c r="K179" s="41"/>
      <c r="L179" s="42"/>
      <c r="M179" s="658"/>
      <c r="N179" s="659"/>
      <c r="O179" s="692"/>
      <c r="P179" s="29"/>
      <c r="Q179" s="74"/>
      <c r="R179" s="28"/>
      <c r="S179" s="28"/>
      <c r="T179" s="28"/>
      <c r="U179" s="28"/>
      <c r="V179" s="28"/>
      <c r="W179" s="28"/>
      <c r="X179" s="28"/>
      <c r="Y179" s="28"/>
      <c r="Z179" s="28"/>
    </row>
    <row r="180" spans="1:26" ht="15" customHeight="1">
      <c r="A180" s="111"/>
      <c r="B180" s="48"/>
      <c r="C180" s="48"/>
      <c r="D180" s="35"/>
      <c r="E180" s="149"/>
      <c r="F180" s="156"/>
      <c r="G180" s="670"/>
      <c r="H180" s="88"/>
      <c r="I180" s="40"/>
      <c r="J180" s="40"/>
      <c r="K180" s="41"/>
      <c r="L180" s="42"/>
      <c r="M180" s="658"/>
      <c r="N180" s="659"/>
      <c r="O180" s="692"/>
      <c r="P180" s="29"/>
      <c r="Q180" s="74"/>
      <c r="R180" s="28"/>
      <c r="S180" s="28"/>
      <c r="T180" s="28"/>
      <c r="U180" s="28"/>
      <c r="V180" s="28"/>
      <c r="W180" s="28"/>
      <c r="X180" s="28"/>
      <c r="Y180" s="28"/>
      <c r="Z180" s="28"/>
    </row>
    <row r="181" spans="1:26" ht="15" customHeight="1">
      <c r="A181" s="111"/>
      <c r="B181" s="48"/>
      <c r="C181" s="48"/>
      <c r="D181" s="35"/>
      <c r="E181" s="149"/>
      <c r="F181" s="156"/>
      <c r="G181" s="670"/>
      <c r="H181" s="88"/>
      <c r="I181" s="40"/>
      <c r="J181" s="40"/>
      <c r="K181" s="41"/>
      <c r="L181" s="42"/>
      <c r="M181" s="658"/>
      <c r="N181" s="659"/>
      <c r="O181" s="692"/>
      <c r="P181" s="29"/>
      <c r="Q181" s="74"/>
      <c r="R181" s="28"/>
      <c r="S181" s="28"/>
      <c r="T181" s="28"/>
      <c r="U181" s="28"/>
      <c r="V181" s="28"/>
      <c r="W181" s="28"/>
      <c r="X181" s="28"/>
      <c r="Y181" s="28"/>
      <c r="Z181" s="28"/>
    </row>
    <row r="182" spans="1:26" ht="15" customHeight="1">
      <c r="A182" s="111"/>
      <c r="B182" s="48"/>
      <c r="C182" s="48"/>
      <c r="D182" s="35"/>
      <c r="E182" s="149"/>
      <c r="F182" s="156"/>
      <c r="G182" s="670"/>
      <c r="H182" s="88"/>
      <c r="I182" s="40"/>
      <c r="J182" s="40"/>
      <c r="K182" s="41"/>
      <c r="L182" s="42"/>
      <c r="M182" s="658"/>
      <c r="N182" s="659"/>
      <c r="O182" s="692"/>
      <c r="P182" s="29"/>
      <c r="Q182" s="74"/>
      <c r="R182" s="28"/>
      <c r="S182" s="28"/>
      <c r="T182" s="28"/>
      <c r="U182" s="28"/>
      <c r="V182" s="28"/>
      <c r="W182" s="28"/>
      <c r="X182" s="28"/>
      <c r="Y182" s="28"/>
      <c r="Z182" s="28"/>
    </row>
    <row r="183" spans="1:26" ht="15" customHeight="1">
      <c r="A183" s="111"/>
      <c r="B183" s="48"/>
      <c r="C183" s="48"/>
      <c r="D183" s="35"/>
      <c r="E183" s="149"/>
      <c r="F183" s="156"/>
      <c r="G183" s="670"/>
      <c r="H183" s="88"/>
      <c r="I183" s="40"/>
      <c r="J183" s="40"/>
      <c r="K183" s="41"/>
      <c r="L183" s="42"/>
      <c r="M183" s="658"/>
      <c r="N183" s="659"/>
      <c r="O183" s="692"/>
      <c r="P183" s="29"/>
      <c r="Q183" s="74"/>
      <c r="R183" s="28"/>
      <c r="S183" s="28"/>
      <c r="T183" s="28"/>
      <c r="U183" s="28"/>
      <c r="V183" s="28"/>
      <c r="W183" s="28"/>
      <c r="X183" s="28"/>
      <c r="Y183" s="28"/>
      <c r="Z183" s="28"/>
    </row>
    <row r="184" spans="1:26" ht="15" customHeight="1">
      <c r="A184" s="111"/>
      <c r="B184" s="48"/>
      <c r="C184" s="48"/>
      <c r="D184" s="35"/>
      <c r="E184" s="149"/>
      <c r="F184" s="156"/>
      <c r="G184" s="670"/>
      <c r="H184" s="88"/>
      <c r="I184" s="40"/>
      <c r="J184" s="40"/>
      <c r="K184" s="41"/>
      <c r="L184" s="42"/>
      <c r="M184" s="658"/>
      <c r="N184" s="659"/>
      <c r="O184" s="692"/>
      <c r="P184" s="29"/>
      <c r="Q184" s="74"/>
      <c r="R184" s="28"/>
      <c r="S184" s="28"/>
      <c r="T184" s="28"/>
      <c r="U184" s="28"/>
      <c r="V184" s="28"/>
      <c r="W184" s="28"/>
      <c r="X184" s="28"/>
      <c r="Y184" s="28"/>
      <c r="Z184" s="28"/>
    </row>
    <row r="185" spans="1:26" ht="15" customHeight="1">
      <c r="A185" s="111"/>
      <c r="B185" s="48"/>
      <c r="C185" s="48"/>
      <c r="D185" s="35"/>
      <c r="E185" s="149"/>
      <c r="F185" s="156"/>
      <c r="G185" s="670"/>
      <c r="H185" s="88"/>
      <c r="I185" s="40"/>
      <c r="J185" s="40"/>
      <c r="K185" s="41"/>
      <c r="L185" s="42"/>
      <c r="M185" s="658"/>
      <c r="N185" s="659"/>
      <c r="O185" s="692"/>
      <c r="P185" s="29"/>
      <c r="Q185" s="74"/>
      <c r="R185" s="28"/>
      <c r="S185" s="28"/>
      <c r="T185" s="28"/>
      <c r="U185" s="28"/>
      <c r="V185" s="28"/>
      <c r="W185" s="28"/>
      <c r="X185" s="28"/>
      <c r="Y185" s="28"/>
      <c r="Z185" s="28"/>
    </row>
    <row r="186" spans="1:26" ht="15" customHeight="1">
      <c r="A186" s="111"/>
      <c r="B186" s="48"/>
      <c r="C186" s="48"/>
      <c r="D186" s="35"/>
      <c r="E186" s="149"/>
      <c r="F186" s="156"/>
      <c r="G186" s="670"/>
      <c r="H186" s="88"/>
      <c r="I186" s="40"/>
      <c r="J186" s="40"/>
      <c r="K186" s="41"/>
      <c r="L186" s="42"/>
      <c r="M186" s="658"/>
      <c r="N186" s="659"/>
      <c r="O186" s="692"/>
      <c r="P186" s="29"/>
      <c r="Q186" s="74"/>
      <c r="R186" s="28"/>
      <c r="S186" s="28"/>
      <c r="T186" s="28"/>
      <c r="U186" s="28"/>
      <c r="V186" s="28"/>
      <c r="W186" s="28"/>
      <c r="X186" s="28"/>
      <c r="Y186" s="28"/>
      <c r="Z186" s="28"/>
    </row>
    <row r="187" spans="1:26" ht="15" customHeight="1">
      <c r="A187" s="111"/>
      <c r="B187" s="48"/>
      <c r="C187" s="48"/>
      <c r="D187" s="35"/>
      <c r="E187" s="149"/>
      <c r="F187" s="156"/>
      <c r="G187" s="670"/>
      <c r="H187" s="88"/>
      <c r="I187" s="40"/>
      <c r="J187" s="40"/>
      <c r="K187" s="41"/>
      <c r="L187" s="42"/>
      <c r="M187" s="658"/>
      <c r="N187" s="659"/>
      <c r="O187" s="692"/>
      <c r="P187" s="29"/>
      <c r="Q187" s="74"/>
      <c r="R187" s="28"/>
      <c r="S187" s="28"/>
      <c r="T187" s="28"/>
      <c r="U187" s="28"/>
      <c r="V187" s="28"/>
      <c r="W187" s="28"/>
      <c r="X187" s="28"/>
      <c r="Y187" s="28"/>
      <c r="Z187" s="28"/>
    </row>
    <row r="188" spans="1:26" ht="15" customHeight="1">
      <c r="A188" s="111"/>
      <c r="B188" s="48"/>
      <c r="C188" s="48"/>
      <c r="D188" s="35"/>
      <c r="E188" s="149"/>
      <c r="F188" s="156"/>
      <c r="G188" s="670"/>
      <c r="H188" s="88"/>
      <c r="I188" s="40"/>
      <c r="J188" s="40"/>
      <c r="K188" s="41"/>
      <c r="L188" s="42"/>
      <c r="M188" s="658"/>
      <c r="N188" s="659"/>
      <c r="O188" s="692"/>
      <c r="P188" s="29"/>
      <c r="Q188" s="74"/>
      <c r="R188" s="28"/>
      <c r="S188" s="28"/>
      <c r="T188" s="28"/>
      <c r="U188" s="28"/>
      <c r="V188" s="28"/>
      <c r="W188" s="28"/>
      <c r="X188" s="28"/>
      <c r="Y188" s="28"/>
      <c r="Z188" s="28"/>
    </row>
    <row r="189" spans="1:26" ht="15" customHeight="1">
      <c r="A189" s="111"/>
      <c r="B189" s="48"/>
      <c r="C189" s="48"/>
      <c r="D189" s="35"/>
      <c r="E189" s="149"/>
      <c r="F189" s="156"/>
      <c r="G189" s="670"/>
      <c r="H189" s="88"/>
      <c r="I189" s="40"/>
      <c r="J189" s="40"/>
      <c r="K189" s="41"/>
      <c r="L189" s="42"/>
      <c r="M189" s="658"/>
      <c r="N189" s="659"/>
      <c r="O189" s="692"/>
      <c r="P189" s="29"/>
      <c r="Q189" s="74"/>
      <c r="R189" s="28"/>
      <c r="S189" s="28"/>
      <c r="T189" s="28"/>
      <c r="U189" s="28"/>
      <c r="V189" s="28"/>
      <c r="W189" s="28"/>
      <c r="X189" s="28"/>
      <c r="Y189" s="28"/>
      <c r="Z189" s="28"/>
    </row>
    <row r="190" spans="1:26" ht="15" customHeight="1">
      <c r="A190" s="111"/>
      <c r="B190" s="48"/>
      <c r="C190" s="48"/>
      <c r="D190" s="35"/>
      <c r="E190" s="149"/>
      <c r="F190" s="156"/>
      <c r="G190" s="670"/>
      <c r="H190" s="88"/>
      <c r="I190" s="40"/>
      <c r="J190" s="40"/>
      <c r="K190" s="41"/>
      <c r="L190" s="42"/>
      <c r="M190" s="658"/>
      <c r="N190" s="659"/>
      <c r="O190" s="692"/>
      <c r="P190" s="29"/>
      <c r="Q190" s="74"/>
      <c r="R190" s="28"/>
      <c r="S190" s="28"/>
      <c r="T190" s="28"/>
      <c r="U190" s="28"/>
      <c r="V190" s="28"/>
      <c r="W190" s="28"/>
      <c r="X190" s="28"/>
      <c r="Y190" s="28"/>
      <c r="Z190" s="28"/>
    </row>
    <row r="191" spans="1:26" ht="15" customHeight="1">
      <c r="A191" s="111"/>
      <c r="B191" s="48"/>
      <c r="C191" s="48"/>
      <c r="D191" s="35"/>
      <c r="E191" s="149"/>
      <c r="F191" s="156"/>
      <c r="G191" s="670"/>
      <c r="H191" s="88"/>
      <c r="I191" s="40"/>
      <c r="J191" s="40"/>
      <c r="K191" s="41"/>
      <c r="L191" s="42"/>
      <c r="M191" s="658"/>
      <c r="N191" s="659"/>
      <c r="O191" s="692"/>
      <c r="P191" s="29"/>
      <c r="Q191" s="74"/>
      <c r="R191" s="28"/>
      <c r="S191" s="28"/>
      <c r="T191" s="28"/>
      <c r="U191" s="28"/>
      <c r="V191" s="28"/>
      <c r="W191" s="28"/>
      <c r="X191" s="28"/>
      <c r="Y191" s="28"/>
      <c r="Z191" s="28"/>
    </row>
    <row r="192" spans="1:26" ht="15" customHeight="1">
      <c r="A192" s="111"/>
      <c r="B192" s="48"/>
      <c r="C192" s="48"/>
      <c r="D192" s="35"/>
      <c r="E192" s="149"/>
      <c r="F192" s="156"/>
      <c r="G192" s="670"/>
      <c r="H192" s="88"/>
      <c r="I192" s="40"/>
      <c r="J192" s="40"/>
      <c r="K192" s="41"/>
      <c r="L192" s="42"/>
      <c r="M192" s="658"/>
      <c r="N192" s="659"/>
      <c r="O192" s="692"/>
      <c r="P192" s="29"/>
      <c r="Q192" s="74"/>
      <c r="R192" s="28"/>
      <c r="S192" s="28"/>
      <c r="T192" s="28"/>
      <c r="U192" s="28"/>
      <c r="V192" s="28"/>
      <c r="W192" s="28"/>
      <c r="X192" s="28"/>
      <c r="Y192" s="28"/>
      <c r="Z192" s="28"/>
    </row>
    <row r="193" spans="1:26" ht="15" customHeight="1">
      <c r="A193" s="111"/>
      <c r="B193" s="48"/>
      <c r="C193" s="48"/>
      <c r="D193" s="35"/>
      <c r="E193" s="149"/>
      <c r="F193" s="156"/>
      <c r="G193" s="670"/>
      <c r="H193" s="88"/>
      <c r="I193" s="40"/>
      <c r="J193" s="40"/>
      <c r="K193" s="41"/>
      <c r="L193" s="42"/>
      <c r="M193" s="658"/>
      <c r="N193" s="659"/>
      <c r="O193" s="692"/>
      <c r="P193" s="29"/>
      <c r="Q193" s="74"/>
      <c r="R193" s="28"/>
      <c r="S193" s="28"/>
      <c r="T193" s="28"/>
      <c r="U193" s="28"/>
      <c r="V193" s="28"/>
      <c r="W193" s="28"/>
      <c r="X193" s="28"/>
      <c r="Y193" s="28"/>
      <c r="Z193" s="28"/>
    </row>
    <row r="194" spans="1:26" ht="15" customHeight="1">
      <c r="A194" s="111"/>
      <c r="B194" s="48"/>
      <c r="C194" s="48"/>
      <c r="D194" s="35"/>
      <c r="E194" s="149"/>
      <c r="F194" s="156"/>
      <c r="G194" s="670"/>
      <c r="H194" s="88"/>
      <c r="I194" s="40"/>
      <c r="J194" s="40"/>
      <c r="K194" s="41"/>
      <c r="L194" s="42"/>
      <c r="M194" s="658"/>
      <c r="N194" s="659"/>
      <c r="O194" s="692"/>
      <c r="P194" s="29"/>
      <c r="Q194" s="74"/>
      <c r="R194" s="28"/>
      <c r="S194" s="28"/>
      <c r="T194" s="28"/>
      <c r="U194" s="28"/>
      <c r="V194" s="28"/>
      <c r="W194" s="28"/>
      <c r="X194" s="28"/>
      <c r="Y194" s="28"/>
      <c r="Z194" s="28"/>
    </row>
    <row r="195" spans="1:26" ht="15" customHeight="1">
      <c r="A195" s="111"/>
      <c r="B195" s="48"/>
      <c r="C195" s="48"/>
      <c r="D195" s="35"/>
      <c r="E195" s="149"/>
      <c r="F195" s="156"/>
      <c r="G195" s="670"/>
      <c r="H195" s="88"/>
      <c r="I195" s="40"/>
      <c r="J195" s="40"/>
      <c r="K195" s="41"/>
      <c r="L195" s="42"/>
      <c r="M195" s="658"/>
      <c r="N195" s="659"/>
      <c r="O195" s="692"/>
      <c r="P195" s="29"/>
      <c r="Q195" s="74"/>
      <c r="R195" s="28"/>
      <c r="S195" s="28"/>
      <c r="T195" s="28"/>
      <c r="U195" s="28"/>
      <c r="V195" s="28"/>
      <c r="W195" s="28"/>
      <c r="X195" s="28"/>
      <c r="Y195" s="28"/>
      <c r="Z195" s="28"/>
    </row>
    <row r="196" spans="1:26" ht="15" customHeight="1">
      <c r="A196" s="111"/>
      <c r="B196" s="48"/>
      <c r="C196" s="48"/>
      <c r="D196" s="35"/>
      <c r="E196" s="149"/>
      <c r="F196" s="156"/>
      <c r="G196" s="670"/>
      <c r="H196" s="88"/>
      <c r="I196" s="40"/>
      <c r="J196" s="40"/>
      <c r="K196" s="41"/>
      <c r="L196" s="42"/>
      <c r="M196" s="658"/>
      <c r="N196" s="659"/>
      <c r="O196" s="692"/>
      <c r="P196" s="29"/>
      <c r="Q196" s="74"/>
      <c r="R196" s="28"/>
      <c r="S196" s="28"/>
      <c r="T196" s="28"/>
      <c r="U196" s="28"/>
      <c r="V196" s="28"/>
      <c r="W196" s="28"/>
      <c r="X196" s="28"/>
      <c r="Y196" s="28"/>
      <c r="Z196" s="28"/>
    </row>
    <row r="197" spans="1:26" ht="15" customHeight="1">
      <c r="A197" s="111"/>
      <c r="B197" s="48"/>
      <c r="C197" s="48"/>
      <c r="D197" s="35"/>
      <c r="E197" s="149"/>
      <c r="F197" s="156"/>
      <c r="G197" s="670"/>
      <c r="H197" s="88"/>
      <c r="I197" s="40"/>
      <c r="J197" s="40"/>
      <c r="K197" s="41"/>
      <c r="L197" s="42"/>
      <c r="M197" s="658"/>
      <c r="N197" s="659"/>
      <c r="O197" s="692"/>
      <c r="P197" s="29"/>
      <c r="Q197" s="74"/>
      <c r="R197" s="28"/>
      <c r="S197" s="28"/>
      <c r="T197" s="28"/>
      <c r="U197" s="28"/>
      <c r="V197" s="28"/>
      <c r="W197" s="28"/>
      <c r="X197" s="28"/>
      <c r="Y197" s="28"/>
      <c r="Z197" s="28"/>
    </row>
    <row r="198" spans="1:26" ht="15" customHeight="1">
      <c r="A198" s="111"/>
      <c r="B198" s="48"/>
      <c r="C198" s="48"/>
      <c r="D198" s="35"/>
      <c r="E198" s="149"/>
      <c r="F198" s="156"/>
      <c r="G198" s="670"/>
      <c r="H198" s="88"/>
      <c r="I198" s="40"/>
      <c r="J198" s="40"/>
      <c r="K198" s="41"/>
      <c r="L198" s="42"/>
      <c r="M198" s="658"/>
      <c r="N198" s="659"/>
      <c r="O198" s="692"/>
      <c r="P198" s="29"/>
      <c r="Q198" s="74"/>
      <c r="R198" s="28"/>
      <c r="S198" s="28"/>
      <c r="T198" s="28"/>
      <c r="U198" s="28"/>
      <c r="V198" s="28"/>
      <c r="W198" s="28"/>
      <c r="X198" s="28"/>
      <c r="Y198" s="28"/>
      <c r="Z198" s="28"/>
    </row>
    <row r="199" spans="1:26" ht="15" customHeight="1">
      <c r="A199" s="111"/>
      <c r="B199" s="48"/>
      <c r="C199" s="48"/>
      <c r="D199" s="35"/>
      <c r="E199" s="149"/>
      <c r="F199" s="156"/>
      <c r="G199" s="670"/>
      <c r="H199" s="88"/>
      <c r="I199" s="40"/>
      <c r="J199" s="40"/>
      <c r="K199" s="41"/>
      <c r="L199" s="42"/>
      <c r="M199" s="658"/>
      <c r="N199" s="659"/>
      <c r="O199" s="692"/>
      <c r="P199" s="29"/>
      <c r="Q199" s="74"/>
      <c r="R199" s="28"/>
      <c r="S199" s="28"/>
      <c r="T199" s="28"/>
      <c r="U199" s="28"/>
      <c r="V199" s="28"/>
      <c r="W199" s="28"/>
      <c r="X199" s="28"/>
      <c r="Y199" s="28"/>
      <c r="Z199" s="28"/>
    </row>
    <row r="200" spans="1:26" ht="15" customHeight="1">
      <c r="A200" s="111"/>
      <c r="B200" s="48"/>
      <c r="C200" s="48"/>
      <c r="D200" s="35"/>
      <c r="E200" s="149"/>
      <c r="F200" s="156"/>
      <c r="G200" s="670"/>
      <c r="H200" s="88"/>
      <c r="I200" s="40"/>
      <c r="J200" s="40"/>
      <c r="K200" s="41"/>
      <c r="L200" s="42"/>
      <c r="M200" s="658"/>
      <c r="N200" s="659"/>
      <c r="O200" s="692"/>
      <c r="P200" s="29"/>
      <c r="Q200" s="74"/>
      <c r="R200" s="28"/>
      <c r="S200" s="28"/>
      <c r="T200" s="28"/>
      <c r="U200" s="28"/>
      <c r="V200" s="28"/>
      <c r="W200" s="28"/>
      <c r="X200" s="28"/>
      <c r="Y200" s="28"/>
      <c r="Z200" s="28"/>
    </row>
    <row r="201" spans="1:26" ht="15" customHeight="1">
      <c r="A201" s="111"/>
      <c r="B201" s="48"/>
      <c r="C201" s="48"/>
      <c r="D201" s="35"/>
      <c r="E201" s="149"/>
      <c r="F201" s="156"/>
      <c r="G201" s="670"/>
      <c r="H201" s="88"/>
      <c r="I201" s="40"/>
      <c r="J201" s="40"/>
      <c r="K201" s="41"/>
      <c r="L201" s="42"/>
      <c r="M201" s="658"/>
      <c r="N201" s="659"/>
      <c r="O201" s="692"/>
      <c r="P201" s="29"/>
      <c r="Q201" s="74"/>
      <c r="R201" s="28"/>
      <c r="S201" s="28"/>
      <c r="T201" s="28"/>
      <c r="U201" s="28"/>
      <c r="V201" s="28"/>
      <c r="W201" s="28"/>
      <c r="X201" s="28"/>
      <c r="Y201" s="28"/>
      <c r="Z201" s="28"/>
    </row>
    <row r="202" spans="1:26" ht="15" customHeight="1">
      <c r="A202" s="111"/>
      <c r="B202" s="48"/>
      <c r="C202" s="48"/>
      <c r="D202" s="35"/>
      <c r="E202" s="149"/>
      <c r="F202" s="156"/>
      <c r="G202" s="670"/>
      <c r="H202" s="88"/>
      <c r="I202" s="40"/>
      <c r="J202" s="40"/>
      <c r="K202" s="41"/>
      <c r="L202" s="42"/>
      <c r="M202" s="658"/>
      <c r="N202" s="659"/>
      <c r="O202" s="692"/>
      <c r="P202" s="29"/>
      <c r="Q202" s="74"/>
      <c r="R202" s="28"/>
      <c r="S202" s="28"/>
      <c r="T202" s="28"/>
      <c r="U202" s="28"/>
      <c r="V202" s="28"/>
      <c r="W202" s="28"/>
      <c r="X202" s="28"/>
      <c r="Y202" s="28"/>
      <c r="Z202" s="28"/>
    </row>
    <row r="203" spans="1:26" ht="15" customHeight="1">
      <c r="A203" s="111"/>
      <c r="B203" s="48"/>
      <c r="C203" s="48"/>
      <c r="D203" s="35"/>
      <c r="E203" s="149"/>
      <c r="F203" s="156"/>
      <c r="G203" s="670"/>
      <c r="H203" s="88"/>
      <c r="I203" s="40"/>
      <c r="J203" s="40"/>
      <c r="K203" s="41"/>
      <c r="L203" s="42"/>
      <c r="M203" s="658"/>
      <c r="N203" s="659"/>
      <c r="O203" s="692"/>
      <c r="P203" s="29"/>
      <c r="Q203" s="74"/>
      <c r="R203" s="28"/>
      <c r="S203" s="28"/>
      <c r="T203" s="28"/>
      <c r="U203" s="28"/>
      <c r="V203" s="28"/>
      <c r="W203" s="28"/>
      <c r="X203" s="28"/>
      <c r="Y203" s="28"/>
      <c r="Z203" s="28"/>
    </row>
    <row r="204" spans="1:26" ht="15" customHeight="1">
      <c r="A204" s="111"/>
      <c r="B204" s="48"/>
      <c r="C204" s="48"/>
      <c r="D204" s="35"/>
      <c r="E204" s="149"/>
      <c r="F204" s="156"/>
      <c r="G204" s="670"/>
      <c r="H204" s="88"/>
      <c r="I204" s="40"/>
      <c r="J204" s="40"/>
      <c r="K204" s="41"/>
      <c r="L204" s="42"/>
      <c r="M204" s="658"/>
      <c r="N204" s="659"/>
      <c r="O204" s="692"/>
      <c r="P204" s="29"/>
      <c r="Q204" s="74"/>
      <c r="R204" s="28"/>
      <c r="S204" s="28"/>
      <c r="T204" s="28"/>
      <c r="U204" s="28"/>
      <c r="V204" s="28"/>
      <c r="W204" s="28"/>
      <c r="X204" s="28"/>
      <c r="Y204" s="28"/>
      <c r="Z204" s="28"/>
    </row>
    <row r="205" spans="1:26" ht="15" customHeight="1">
      <c r="A205" s="111"/>
      <c r="B205" s="48"/>
      <c r="C205" s="48"/>
      <c r="D205" s="35"/>
      <c r="E205" s="149"/>
      <c r="F205" s="156"/>
      <c r="G205" s="670"/>
      <c r="H205" s="88"/>
      <c r="I205" s="40"/>
      <c r="J205" s="40"/>
      <c r="K205" s="41"/>
      <c r="L205" s="42"/>
      <c r="M205" s="658"/>
      <c r="N205" s="659"/>
      <c r="O205" s="692"/>
      <c r="P205" s="29"/>
      <c r="Q205" s="74"/>
      <c r="R205" s="28"/>
      <c r="S205" s="28"/>
      <c r="T205" s="28"/>
      <c r="U205" s="28"/>
      <c r="V205" s="28"/>
      <c r="W205" s="28"/>
      <c r="X205" s="28"/>
      <c r="Y205" s="28"/>
      <c r="Z205" s="28"/>
    </row>
    <row r="206" spans="1:26" ht="15" customHeight="1">
      <c r="A206" s="111"/>
      <c r="B206" s="48"/>
      <c r="C206" s="48"/>
      <c r="D206" s="35"/>
      <c r="E206" s="149"/>
      <c r="F206" s="156"/>
      <c r="G206" s="670"/>
      <c r="H206" s="88"/>
      <c r="I206" s="40"/>
      <c r="J206" s="40"/>
      <c r="K206" s="41"/>
      <c r="L206" s="42"/>
      <c r="M206" s="658"/>
      <c r="N206" s="659"/>
      <c r="O206" s="692"/>
      <c r="P206" s="29"/>
      <c r="Q206" s="74"/>
      <c r="R206" s="28"/>
      <c r="S206" s="28"/>
      <c r="T206" s="28"/>
      <c r="U206" s="28"/>
      <c r="V206" s="28"/>
      <c r="W206" s="28"/>
      <c r="X206" s="28"/>
      <c r="Y206" s="28"/>
      <c r="Z206" s="28"/>
    </row>
    <row r="207" spans="1:26" ht="15" customHeight="1">
      <c r="A207" s="111"/>
      <c r="B207" s="48"/>
      <c r="C207" s="48"/>
      <c r="D207" s="35"/>
      <c r="E207" s="149"/>
      <c r="F207" s="156"/>
      <c r="G207" s="670"/>
      <c r="H207" s="88"/>
      <c r="I207" s="40"/>
      <c r="J207" s="40"/>
      <c r="K207" s="41"/>
      <c r="L207" s="42"/>
      <c r="M207" s="658"/>
      <c r="N207" s="659"/>
      <c r="O207" s="692"/>
      <c r="P207" s="29"/>
      <c r="Q207" s="74"/>
      <c r="R207" s="28"/>
      <c r="S207" s="28"/>
      <c r="T207" s="28"/>
      <c r="U207" s="28"/>
      <c r="V207" s="28"/>
      <c r="W207" s="28"/>
      <c r="X207" s="28"/>
      <c r="Y207" s="28"/>
      <c r="Z207" s="28"/>
    </row>
    <row r="208" spans="1:26" ht="15" customHeight="1">
      <c r="A208" s="111"/>
      <c r="B208" s="48"/>
      <c r="C208" s="48"/>
      <c r="D208" s="35"/>
      <c r="E208" s="149"/>
      <c r="F208" s="156"/>
      <c r="G208" s="670"/>
      <c r="H208" s="88"/>
      <c r="I208" s="40"/>
      <c r="J208" s="40"/>
      <c r="K208" s="41"/>
      <c r="L208" s="42"/>
      <c r="M208" s="658"/>
      <c r="N208" s="659"/>
      <c r="O208" s="692"/>
      <c r="P208" s="29"/>
      <c r="Q208" s="74"/>
      <c r="R208" s="28"/>
      <c r="S208" s="28"/>
      <c r="T208" s="28"/>
      <c r="U208" s="28"/>
      <c r="V208" s="28"/>
      <c r="W208" s="28"/>
      <c r="X208" s="28"/>
      <c r="Y208" s="28"/>
      <c r="Z208" s="28"/>
    </row>
    <row r="209" spans="1:26" ht="15" customHeight="1">
      <c r="A209" s="111"/>
      <c r="B209" s="48"/>
      <c r="C209" s="48"/>
      <c r="D209" s="35"/>
      <c r="E209" s="149"/>
      <c r="F209" s="156"/>
      <c r="G209" s="670"/>
      <c r="H209" s="88"/>
      <c r="I209" s="40"/>
      <c r="J209" s="40"/>
      <c r="K209" s="41"/>
      <c r="L209" s="42"/>
      <c r="M209" s="658"/>
      <c r="N209" s="659"/>
      <c r="O209" s="692"/>
      <c r="P209" s="29"/>
      <c r="Q209" s="74"/>
      <c r="R209" s="28"/>
      <c r="S209" s="28"/>
      <c r="T209" s="28"/>
      <c r="U209" s="28"/>
      <c r="V209" s="28"/>
      <c r="W209" s="28"/>
      <c r="X209" s="28"/>
      <c r="Y209" s="28"/>
      <c r="Z209" s="28"/>
    </row>
    <row r="210" spans="1:26" ht="15" customHeight="1">
      <c r="A210" s="111"/>
      <c r="B210" s="48"/>
      <c r="C210" s="48"/>
      <c r="D210" s="35"/>
      <c r="E210" s="149"/>
      <c r="F210" s="156"/>
      <c r="G210" s="670"/>
      <c r="H210" s="88"/>
      <c r="I210" s="40"/>
      <c r="J210" s="40"/>
      <c r="K210" s="41"/>
      <c r="L210" s="42"/>
      <c r="M210" s="658"/>
      <c r="N210" s="659"/>
      <c r="O210" s="692"/>
      <c r="P210" s="29"/>
      <c r="Q210" s="74"/>
      <c r="R210" s="28"/>
      <c r="S210" s="28"/>
      <c r="T210" s="28"/>
      <c r="U210" s="28"/>
      <c r="V210" s="28"/>
      <c r="W210" s="28"/>
      <c r="X210" s="28"/>
      <c r="Y210" s="28"/>
      <c r="Z210" s="28"/>
    </row>
    <row r="211" spans="1:26" ht="15" customHeight="1">
      <c r="A211" s="111"/>
      <c r="B211" s="48"/>
      <c r="C211" s="48"/>
      <c r="D211" s="35"/>
      <c r="E211" s="149"/>
      <c r="F211" s="156"/>
      <c r="G211" s="670"/>
      <c r="H211" s="88"/>
      <c r="I211" s="40"/>
      <c r="J211" s="40"/>
      <c r="K211" s="41"/>
      <c r="L211" s="42"/>
      <c r="M211" s="658"/>
      <c r="N211" s="659"/>
      <c r="O211" s="692"/>
      <c r="P211" s="29"/>
      <c r="Q211" s="74"/>
      <c r="R211" s="28"/>
      <c r="S211" s="28"/>
      <c r="T211" s="28"/>
      <c r="U211" s="28"/>
      <c r="V211" s="28"/>
      <c r="W211" s="28"/>
      <c r="X211" s="28"/>
      <c r="Y211" s="28"/>
      <c r="Z211" s="28"/>
    </row>
    <row r="212" spans="1:26" ht="15" customHeight="1">
      <c r="A212" s="111"/>
      <c r="B212" s="48"/>
      <c r="C212" s="48"/>
      <c r="D212" s="35"/>
      <c r="E212" s="149"/>
      <c r="F212" s="156"/>
      <c r="G212" s="670"/>
      <c r="H212" s="88"/>
      <c r="I212" s="40"/>
      <c r="J212" s="40"/>
      <c r="K212" s="41"/>
      <c r="L212" s="42"/>
      <c r="M212" s="658"/>
      <c r="N212" s="659"/>
      <c r="O212" s="692"/>
      <c r="P212" s="29"/>
      <c r="Q212" s="74"/>
      <c r="R212" s="28"/>
      <c r="S212" s="28"/>
      <c r="T212" s="28"/>
      <c r="U212" s="28"/>
      <c r="V212" s="28"/>
      <c r="W212" s="28"/>
      <c r="X212" s="28"/>
      <c r="Y212" s="28"/>
      <c r="Z212" s="28"/>
    </row>
    <row r="213" spans="1:26" ht="15" customHeight="1">
      <c r="A213" s="111"/>
      <c r="B213" s="48"/>
      <c r="C213" s="48"/>
      <c r="D213" s="35"/>
      <c r="E213" s="149"/>
      <c r="F213" s="156"/>
      <c r="G213" s="670"/>
      <c r="H213" s="88"/>
      <c r="I213" s="40"/>
      <c r="J213" s="40"/>
      <c r="K213" s="41"/>
      <c r="L213" s="42"/>
      <c r="M213" s="658"/>
      <c r="N213" s="659"/>
      <c r="O213" s="692"/>
      <c r="P213" s="29"/>
      <c r="Q213" s="74"/>
      <c r="R213" s="28"/>
      <c r="S213" s="28"/>
      <c r="T213" s="28"/>
      <c r="U213" s="28"/>
      <c r="V213" s="28"/>
      <c r="W213" s="28"/>
      <c r="X213" s="28"/>
      <c r="Y213" s="28"/>
      <c r="Z213" s="28"/>
    </row>
    <row r="214" spans="1:26" ht="15" customHeight="1">
      <c r="A214" s="111"/>
      <c r="B214" s="48"/>
      <c r="C214" s="48"/>
      <c r="D214" s="35"/>
      <c r="E214" s="149"/>
      <c r="F214" s="156"/>
      <c r="G214" s="670"/>
      <c r="H214" s="88"/>
      <c r="I214" s="40"/>
      <c r="J214" s="40"/>
      <c r="K214" s="41"/>
      <c r="L214" s="42"/>
      <c r="M214" s="658"/>
      <c r="N214" s="659"/>
      <c r="O214" s="692"/>
      <c r="P214" s="29"/>
      <c r="Q214" s="74"/>
      <c r="R214" s="28"/>
      <c r="S214" s="28"/>
      <c r="T214" s="28"/>
      <c r="U214" s="28"/>
      <c r="V214" s="28"/>
      <c r="W214" s="28"/>
      <c r="X214" s="28"/>
      <c r="Y214" s="28"/>
      <c r="Z214" s="28"/>
    </row>
    <row r="215" spans="1:26" ht="15" customHeight="1">
      <c r="A215" s="111"/>
      <c r="B215" s="48"/>
      <c r="C215" s="48"/>
      <c r="D215" s="35"/>
      <c r="E215" s="149"/>
      <c r="F215" s="156"/>
      <c r="G215" s="670"/>
      <c r="H215" s="88"/>
      <c r="I215" s="40"/>
      <c r="J215" s="40"/>
      <c r="K215" s="41"/>
      <c r="L215" s="42"/>
      <c r="M215" s="658"/>
      <c r="N215" s="659"/>
      <c r="O215" s="692"/>
      <c r="P215" s="29"/>
      <c r="Q215" s="74"/>
      <c r="R215" s="28"/>
      <c r="S215" s="28"/>
      <c r="T215" s="28"/>
      <c r="U215" s="28"/>
      <c r="V215" s="28"/>
      <c r="W215" s="28"/>
      <c r="X215" s="28"/>
      <c r="Y215" s="28"/>
      <c r="Z215" s="28"/>
    </row>
    <row r="216" spans="1:26" ht="15" customHeight="1">
      <c r="A216" s="111"/>
      <c r="B216" s="48"/>
      <c r="C216" s="48"/>
      <c r="D216" s="35"/>
      <c r="E216" s="149"/>
      <c r="F216" s="156"/>
      <c r="G216" s="670"/>
      <c r="H216" s="88"/>
      <c r="I216" s="40"/>
      <c r="J216" s="40"/>
      <c r="K216" s="41"/>
      <c r="L216" s="42"/>
      <c r="M216" s="658"/>
      <c r="N216" s="659"/>
      <c r="O216" s="692"/>
      <c r="P216" s="29"/>
      <c r="Q216" s="74"/>
      <c r="R216" s="28"/>
      <c r="S216" s="28"/>
      <c r="T216" s="28"/>
      <c r="U216" s="28"/>
      <c r="V216" s="28"/>
      <c r="W216" s="28"/>
      <c r="X216" s="28"/>
      <c r="Y216" s="28"/>
      <c r="Z216" s="28"/>
    </row>
    <row r="217" spans="1:26" ht="15" customHeight="1">
      <c r="A217" s="111"/>
      <c r="B217" s="48"/>
      <c r="C217" s="48"/>
      <c r="D217" s="35"/>
      <c r="E217" s="149"/>
      <c r="F217" s="156"/>
      <c r="G217" s="670"/>
      <c r="H217" s="88"/>
      <c r="I217" s="40"/>
      <c r="J217" s="40"/>
      <c r="K217" s="41"/>
      <c r="L217" s="42"/>
      <c r="M217" s="658"/>
      <c r="N217" s="659"/>
      <c r="O217" s="692"/>
      <c r="P217" s="29"/>
      <c r="Q217" s="74"/>
      <c r="R217" s="28"/>
      <c r="S217" s="28"/>
      <c r="T217" s="28"/>
      <c r="U217" s="28"/>
      <c r="V217" s="28"/>
      <c r="W217" s="28"/>
      <c r="X217" s="28"/>
      <c r="Y217" s="28"/>
      <c r="Z217" s="28"/>
    </row>
    <row r="218" spans="1:26" ht="15" customHeight="1">
      <c r="A218" s="111"/>
      <c r="B218" s="48"/>
      <c r="C218" s="48"/>
      <c r="D218" s="35"/>
      <c r="E218" s="149"/>
      <c r="F218" s="156"/>
      <c r="G218" s="670"/>
      <c r="H218" s="88"/>
      <c r="I218" s="40"/>
      <c r="J218" s="40"/>
      <c r="K218" s="41"/>
      <c r="L218" s="42"/>
      <c r="M218" s="658"/>
      <c r="N218" s="659"/>
      <c r="O218" s="692"/>
      <c r="P218" s="29"/>
      <c r="Q218" s="74"/>
      <c r="R218" s="28"/>
      <c r="S218" s="28"/>
      <c r="T218" s="28"/>
      <c r="U218" s="28"/>
      <c r="V218" s="28"/>
      <c r="W218" s="28"/>
      <c r="X218" s="28"/>
      <c r="Y218" s="28"/>
      <c r="Z218" s="28"/>
    </row>
    <row r="219" spans="1:26" ht="15" customHeight="1">
      <c r="A219" s="111"/>
      <c r="B219" s="48"/>
      <c r="C219" s="48"/>
      <c r="D219" s="35"/>
      <c r="E219" s="149"/>
      <c r="F219" s="156"/>
      <c r="G219" s="670"/>
      <c r="H219" s="88"/>
      <c r="I219" s="40"/>
      <c r="J219" s="40"/>
      <c r="K219" s="41"/>
      <c r="L219" s="42"/>
      <c r="M219" s="658"/>
      <c r="N219" s="659"/>
      <c r="O219" s="692"/>
      <c r="P219" s="29"/>
      <c r="Q219" s="74"/>
      <c r="R219" s="28"/>
      <c r="S219" s="28"/>
      <c r="T219" s="28"/>
      <c r="U219" s="28"/>
      <c r="V219" s="28"/>
      <c r="W219" s="28"/>
      <c r="X219" s="28"/>
      <c r="Y219" s="28"/>
      <c r="Z219" s="28"/>
    </row>
    <row r="220" spans="1:26" ht="15" customHeight="1">
      <c r="A220" s="111"/>
      <c r="B220" s="48"/>
      <c r="C220" s="48"/>
      <c r="D220" s="35"/>
      <c r="E220" s="149"/>
      <c r="F220" s="156"/>
      <c r="G220" s="670"/>
      <c r="H220" s="88"/>
      <c r="I220" s="40"/>
      <c r="J220" s="40"/>
      <c r="K220" s="41"/>
      <c r="L220" s="42"/>
      <c r="M220" s="658"/>
      <c r="N220" s="659"/>
      <c r="O220" s="692"/>
      <c r="P220" s="29"/>
      <c r="Q220" s="74"/>
      <c r="R220" s="28"/>
      <c r="S220" s="28"/>
      <c r="T220" s="28"/>
      <c r="U220" s="28"/>
      <c r="V220" s="28"/>
      <c r="W220" s="28"/>
      <c r="X220" s="28"/>
      <c r="Y220" s="28"/>
      <c r="Z220" s="28"/>
    </row>
    <row r="221" spans="1:26" ht="15" customHeight="1">
      <c r="A221" s="111"/>
      <c r="B221" s="48"/>
      <c r="C221" s="48"/>
      <c r="D221" s="35"/>
      <c r="E221" s="149"/>
      <c r="F221" s="156"/>
      <c r="G221" s="670"/>
      <c r="H221" s="88"/>
      <c r="I221" s="40"/>
      <c r="J221" s="40"/>
      <c r="K221" s="41"/>
      <c r="L221" s="42"/>
      <c r="M221" s="658"/>
      <c r="N221" s="659"/>
      <c r="O221" s="692"/>
      <c r="P221" s="29"/>
      <c r="Q221" s="74"/>
      <c r="R221" s="28"/>
      <c r="S221" s="28"/>
      <c r="T221" s="28"/>
      <c r="U221" s="28"/>
      <c r="V221" s="28"/>
      <c r="W221" s="28"/>
      <c r="X221" s="28"/>
      <c r="Y221" s="28"/>
      <c r="Z221" s="28"/>
    </row>
    <row r="222" spans="1:26" ht="15" customHeight="1">
      <c r="A222" s="111"/>
      <c r="B222" s="48"/>
      <c r="C222" s="48"/>
      <c r="D222" s="35"/>
      <c r="E222" s="149"/>
      <c r="F222" s="156"/>
      <c r="G222" s="670"/>
      <c r="H222" s="88"/>
      <c r="I222" s="40"/>
      <c r="J222" s="40"/>
      <c r="K222" s="41"/>
      <c r="L222" s="42"/>
      <c r="M222" s="658"/>
      <c r="N222" s="659"/>
      <c r="O222" s="692"/>
      <c r="P222" s="29"/>
      <c r="Q222" s="74"/>
      <c r="R222" s="28"/>
      <c r="S222" s="28"/>
      <c r="T222" s="28"/>
      <c r="U222" s="28"/>
      <c r="V222" s="28"/>
      <c r="W222" s="28"/>
      <c r="X222" s="28"/>
      <c r="Y222" s="28"/>
      <c r="Z222" s="28"/>
    </row>
    <row r="223" spans="1:26" ht="15" customHeight="1">
      <c r="A223" s="111"/>
      <c r="B223" s="48"/>
      <c r="C223" s="48"/>
      <c r="D223" s="35"/>
      <c r="E223" s="149"/>
      <c r="F223" s="156"/>
      <c r="G223" s="670"/>
      <c r="H223" s="88"/>
      <c r="I223" s="40"/>
      <c r="J223" s="40"/>
      <c r="K223" s="41"/>
      <c r="L223" s="42"/>
      <c r="M223" s="658"/>
      <c r="N223" s="659"/>
      <c r="O223" s="692"/>
      <c r="P223" s="29"/>
      <c r="Q223" s="74"/>
      <c r="R223" s="28"/>
      <c r="S223" s="28"/>
      <c r="T223" s="28"/>
      <c r="U223" s="28"/>
      <c r="V223" s="28"/>
      <c r="W223" s="28"/>
      <c r="X223" s="28"/>
      <c r="Y223" s="28"/>
      <c r="Z223" s="28"/>
    </row>
    <row r="224" spans="1:26" ht="15" customHeight="1">
      <c r="A224" s="111"/>
      <c r="B224" s="48"/>
      <c r="C224" s="48"/>
      <c r="D224" s="35"/>
      <c r="E224" s="149"/>
      <c r="F224" s="156"/>
      <c r="G224" s="670"/>
      <c r="H224" s="88"/>
      <c r="I224" s="40"/>
      <c r="J224" s="40"/>
      <c r="K224" s="41"/>
      <c r="L224" s="42"/>
      <c r="M224" s="658"/>
      <c r="N224" s="659"/>
      <c r="O224" s="692"/>
      <c r="P224" s="29"/>
      <c r="Q224" s="74"/>
      <c r="R224" s="28"/>
      <c r="S224" s="28"/>
      <c r="T224" s="28"/>
      <c r="U224" s="28"/>
      <c r="V224" s="28"/>
      <c r="W224" s="28"/>
      <c r="X224" s="28"/>
      <c r="Y224" s="28"/>
      <c r="Z224" s="28"/>
    </row>
    <row r="225" spans="1:26" ht="15" customHeight="1">
      <c r="A225" s="111"/>
      <c r="B225" s="48"/>
      <c r="C225" s="48"/>
      <c r="D225" s="35"/>
      <c r="E225" s="149"/>
      <c r="F225" s="156"/>
      <c r="G225" s="670"/>
      <c r="H225" s="88"/>
      <c r="I225" s="40"/>
      <c r="J225" s="40"/>
      <c r="K225" s="41"/>
      <c r="L225" s="42"/>
      <c r="M225" s="658"/>
      <c r="N225" s="659"/>
      <c r="O225" s="692"/>
      <c r="P225" s="29"/>
      <c r="Q225" s="74"/>
      <c r="R225" s="28"/>
      <c r="S225" s="28"/>
      <c r="T225" s="28"/>
      <c r="U225" s="28"/>
      <c r="V225" s="28"/>
      <c r="W225" s="28"/>
      <c r="X225" s="28"/>
      <c r="Y225" s="28"/>
      <c r="Z225" s="28"/>
    </row>
    <row r="226" spans="1:26" ht="15" customHeight="1">
      <c r="A226" s="111"/>
      <c r="B226" s="48"/>
      <c r="C226" s="48"/>
      <c r="D226" s="35"/>
      <c r="E226" s="149"/>
      <c r="F226" s="156"/>
      <c r="G226" s="670"/>
      <c r="H226" s="88"/>
      <c r="I226" s="40"/>
      <c r="J226" s="40"/>
      <c r="K226" s="41"/>
      <c r="L226" s="42"/>
      <c r="M226" s="658"/>
      <c r="N226" s="659"/>
      <c r="O226" s="692"/>
      <c r="P226" s="29"/>
      <c r="Q226" s="74"/>
      <c r="R226" s="28"/>
      <c r="S226" s="28"/>
      <c r="T226" s="28"/>
      <c r="U226" s="28"/>
      <c r="V226" s="28"/>
      <c r="W226" s="28"/>
      <c r="X226" s="28"/>
      <c r="Y226" s="28"/>
      <c r="Z226" s="28"/>
    </row>
    <row r="227" spans="1:26" ht="15" customHeight="1">
      <c r="A227" s="111"/>
      <c r="B227" s="48"/>
      <c r="C227" s="48"/>
      <c r="D227" s="35"/>
      <c r="E227" s="149"/>
      <c r="F227" s="156"/>
      <c r="G227" s="670"/>
      <c r="H227" s="88"/>
      <c r="I227" s="40"/>
      <c r="J227" s="40"/>
      <c r="K227" s="41"/>
      <c r="L227" s="42"/>
      <c r="M227" s="658"/>
      <c r="N227" s="659"/>
      <c r="O227" s="692"/>
      <c r="P227" s="29"/>
      <c r="Q227" s="74"/>
      <c r="R227" s="28"/>
      <c r="S227" s="28"/>
      <c r="T227" s="28"/>
      <c r="U227" s="28"/>
      <c r="V227" s="28"/>
      <c r="W227" s="28"/>
      <c r="X227" s="28"/>
      <c r="Y227" s="28"/>
      <c r="Z227" s="28"/>
    </row>
    <row r="228" spans="1:26" ht="15" customHeight="1">
      <c r="A228" s="111"/>
      <c r="B228" s="48"/>
      <c r="C228" s="48"/>
      <c r="D228" s="35"/>
      <c r="E228" s="149"/>
      <c r="F228" s="156"/>
      <c r="G228" s="670"/>
      <c r="H228" s="88"/>
      <c r="I228" s="40"/>
      <c r="J228" s="40"/>
      <c r="K228" s="41"/>
      <c r="L228" s="42"/>
      <c r="M228" s="658"/>
      <c r="N228" s="659"/>
      <c r="O228" s="692"/>
      <c r="P228" s="29"/>
      <c r="Q228" s="74"/>
      <c r="R228" s="28"/>
      <c r="S228" s="28"/>
      <c r="T228" s="28"/>
      <c r="U228" s="28"/>
      <c r="V228" s="28"/>
      <c r="W228" s="28"/>
      <c r="X228" s="28"/>
      <c r="Y228" s="28"/>
      <c r="Z228" s="28"/>
    </row>
    <row r="229" spans="1:26" ht="15" customHeight="1">
      <c r="A229" s="111"/>
      <c r="B229" s="48"/>
      <c r="C229" s="48"/>
      <c r="D229" s="35"/>
      <c r="E229" s="149"/>
      <c r="F229" s="156"/>
      <c r="G229" s="670"/>
      <c r="H229" s="88"/>
      <c r="I229" s="40"/>
      <c r="J229" s="40"/>
      <c r="K229" s="41"/>
      <c r="L229" s="42"/>
      <c r="M229" s="658"/>
      <c r="N229" s="659"/>
      <c r="O229" s="692"/>
      <c r="P229" s="29"/>
      <c r="Q229" s="74"/>
      <c r="R229" s="28"/>
      <c r="S229" s="28"/>
      <c r="T229" s="28"/>
      <c r="U229" s="28"/>
      <c r="V229" s="28"/>
      <c r="W229" s="28"/>
      <c r="X229" s="28"/>
      <c r="Y229" s="28"/>
      <c r="Z229" s="28"/>
    </row>
    <row r="230" spans="1:26" ht="15" customHeight="1">
      <c r="A230" s="111"/>
      <c r="B230" s="48"/>
      <c r="C230" s="48"/>
      <c r="D230" s="35"/>
      <c r="E230" s="149"/>
      <c r="F230" s="156"/>
      <c r="G230" s="670"/>
      <c r="H230" s="88"/>
      <c r="I230" s="40"/>
      <c r="J230" s="40"/>
      <c r="K230" s="41"/>
      <c r="L230" s="42"/>
      <c r="M230" s="658"/>
      <c r="N230" s="659"/>
      <c r="O230" s="692"/>
      <c r="P230" s="29"/>
      <c r="Q230" s="74"/>
      <c r="R230" s="28"/>
      <c r="S230" s="28"/>
      <c r="T230" s="28"/>
      <c r="U230" s="28"/>
      <c r="V230" s="28"/>
      <c r="W230" s="28"/>
      <c r="X230" s="28"/>
      <c r="Y230" s="28"/>
      <c r="Z230" s="28"/>
    </row>
    <row r="231" spans="1:26" ht="15" customHeight="1">
      <c r="A231" s="111"/>
      <c r="B231" s="48"/>
      <c r="C231" s="48"/>
      <c r="D231" s="35"/>
      <c r="E231" s="149"/>
      <c r="F231" s="156"/>
      <c r="G231" s="670"/>
      <c r="H231" s="88"/>
      <c r="I231" s="40"/>
      <c r="J231" s="40"/>
      <c r="K231" s="41"/>
      <c r="L231" s="42"/>
      <c r="M231" s="658"/>
      <c r="N231" s="659"/>
      <c r="O231" s="692"/>
      <c r="P231" s="29"/>
      <c r="Q231" s="74"/>
      <c r="R231" s="28"/>
      <c r="S231" s="28"/>
      <c r="T231" s="28"/>
      <c r="U231" s="28"/>
      <c r="V231" s="28"/>
      <c r="W231" s="28"/>
      <c r="X231" s="28"/>
      <c r="Y231" s="28"/>
      <c r="Z231" s="28"/>
    </row>
    <row r="232" spans="1:26" ht="15" customHeight="1">
      <c r="A232" s="111"/>
      <c r="B232" s="48"/>
      <c r="C232" s="48"/>
      <c r="D232" s="35"/>
      <c r="E232" s="149"/>
      <c r="F232" s="156"/>
      <c r="G232" s="670"/>
      <c r="H232" s="88"/>
      <c r="I232" s="40"/>
      <c r="J232" s="40"/>
      <c r="K232" s="41"/>
      <c r="L232" s="42"/>
      <c r="M232" s="658"/>
      <c r="N232" s="659"/>
      <c r="O232" s="692"/>
      <c r="P232" s="29"/>
      <c r="Q232" s="74"/>
      <c r="R232" s="28"/>
      <c r="S232" s="28"/>
      <c r="T232" s="28"/>
      <c r="U232" s="28"/>
      <c r="V232" s="28"/>
      <c r="W232" s="28"/>
      <c r="X232" s="28"/>
      <c r="Y232" s="28"/>
      <c r="Z232" s="28"/>
    </row>
    <row r="233" spans="1:26" ht="15" customHeight="1">
      <c r="A233" s="111"/>
      <c r="B233" s="48"/>
      <c r="C233" s="48"/>
      <c r="D233" s="35"/>
      <c r="E233" s="149"/>
      <c r="F233" s="156"/>
      <c r="G233" s="670"/>
      <c r="H233" s="88"/>
      <c r="I233" s="40"/>
      <c r="J233" s="40"/>
      <c r="K233" s="41"/>
      <c r="L233" s="42"/>
      <c r="M233" s="658"/>
      <c r="N233" s="659"/>
      <c r="O233" s="692"/>
      <c r="P233" s="29"/>
      <c r="Q233" s="74"/>
      <c r="R233" s="28"/>
      <c r="S233" s="28"/>
      <c r="T233" s="28"/>
      <c r="U233" s="28"/>
      <c r="V233" s="28"/>
      <c r="W233" s="28"/>
      <c r="X233" s="28"/>
      <c r="Y233" s="28"/>
      <c r="Z233" s="28"/>
    </row>
    <row r="234" spans="1:26" ht="15" customHeight="1">
      <c r="A234" s="111"/>
      <c r="B234" s="48"/>
      <c r="C234" s="48"/>
      <c r="D234" s="35"/>
      <c r="E234" s="149"/>
      <c r="F234" s="156"/>
      <c r="G234" s="670"/>
      <c r="H234" s="88"/>
      <c r="I234" s="40"/>
      <c r="J234" s="40"/>
      <c r="K234" s="41"/>
      <c r="L234" s="42"/>
      <c r="M234" s="658"/>
      <c r="N234" s="659"/>
      <c r="O234" s="692"/>
      <c r="P234" s="29"/>
      <c r="Q234" s="74"/>
      <c r="R234" s="28"/>
      <c r="S234" s="28"/>
      <c r="T234" s="28"/>
      <c r="U234" s="28"/>
      <c r="V234" s="28"/>
      <c r="W234" s="28"/>
      <c r="X234" s="28"/>
      <c r="Y234" s="28"/>
      <c r="Z234" s="28"/>
    </row>
    <row r="235" spans="1:26" ht="15" customHeight="1">
      <c r="A235" s="111"/>
      <c r="B235" s="48"/>
      <c r="C235" s="48"/>
      <c r="D235" s="35"/>
      <c r="E235" s="149"/>
      <c r="F235" s="156"/>
      <c r="G235" s="670"/>
      <c r="H235" s="88"/>
      <c r="I235" s="40"/>
      <c r="J235" s="40"/>
      <c r="K235" s="41"/>
      <c r="L235" s="42"/>
      <c r="M235" s="658"/>
      <c r="N235" s="659"/>
      <c r="O235" s="692"/>
      <c r="P235" s="29"/>
      <c r="Q235" s="74"/>
      <c r="R235" s="28"/>
      <c r="S235" s="28"/>
      <c r="T235" s="28"/>
      <c r="U235" s="28"/>
      <c r="V235" s="28"/>
      <c r="W235" s="28"/>
      <c r="X235" s="28"/>
      <c r="Y235" s="28"/>
      <c r="Z235" s="28"/>
    </row>
    <row r="236" spans="1:26" ht="15" customHeight="1">
      <c r="A236" s="111"/>
      <c r="B236" s="48"/>
      <c r="C236" s="48"/>
      <c r="D236" s="35"/>
      <c r="E236" s="149"/>
      <c r="F236" s="156"/>
      <c r="G236" s="670"/>
      <c r="H236" s="88"/>
      <c r="I236" s="40"/>
      <c r="J236" s="40"/>
      <c r="K236" s="41"/>
      <c r="L236" s="42"/>
      <c r="M236" s="658"/>
      <c r="N236" s="659"/>
      <c r="O236" s="692"/>
      <c r="P236" s="29"/>
      <c r="Q236" s="74"/>
      <c r="R236" s="28"/>
      <c r="S236" s="28"/>
      <c r="T236" s="28"/>
      <c r="U236" s="28"/>
      <c r="V236" s="28"/>
      <c r="W236" s="28"/>
      <c r="X236" s="28"/>
      <c r="Y236" s="28"/>
      <c r="Z236" s="28"/>
    </row>
    <row r="237" spans="1:26" ht="15" customHeight="1">
      <c r="A237" s="111"/>
      <c r="B237" s="48"/>
      <c r="C237" s="48"/>
      <c r="D237" s="35"/>
      <c r="E237" s="149"/>
      <c r="F237" s="156"/>
      <c r="G237" s="670"/>
      <c r="H237" s="88"/>
      <c r="I237" s="40"/>
      <c r="J237" s="40"/>
      <c r="K237" s="41"/>
      <c r="L237" s="42"/>
      <c r="M237" s="658"/>
      <c r="N237" s="659"/>
      <c r="O237" s="692"/>
      <c r="P237" s="29"/>
      <c r="Q237" s="74"/>
      <c r="R237" s="28"/>
      <c r="S237" s="28"/>
      <c r="T237" s="28"/>
      <c r="U237" s="28"/>
      <c r="V237" s="28"/>
      <c r="W237" s="28"/>
      <c r="X237" s="28"/>
      <c r="Y237" s="28"/>
      <c r="Z237" s="28"/>
    </row>
    <row r="238" spans="1:26" ht="15" customHeight="1">
      <c r="A238" s="111"/>
      <c r="B238" s="48"/>
      <c r="C238" s="48"/>
      <c r="D238" s="35"/>
      <c r="E238" s="149"/>
      <c r="F238" s="156"/>
      <c r="G238" s="670"/>
      <c r="H238" s="88"/>
      <c r="I238" s="40"/>
      <c r="J238" s="40"/>
      <c r="K238" s="41"/>
      <c r="L238" s="42"/>
      <c r="M238" s="658"/>
      <c r="N238" s="659"/>
      <c r="O238" s="692"/>
      <c r="P238" s="29"/>
      <c r="Q238" s="74"/>
      <c r="R238" s="28"/>
      <c r="S238" s="28"/>
      <c r="T238" s="28"/>
      <c r="U238" s="28"/>
      <c r="V238" s="28"/>
      <c r="W238" s="28"/>
      <c r="X238" s="28"/>
      <c r="Y238" s="28"/>
      <c r="Z238" s="28"/>
    </row>
    <row r="239" spans="1:26" ht="15" customHeight="1">
      <c r="A239" s="111"/>
      <c r="B239" s="48"/>
      <c r="C239" s="48"/>
      <c r="D239" s="35"/>
      <c r="E239" s="149"/>
      <c r="F239" s="156"/>
      <c r="G239" s="670"/>
      <c r="H239" s="88"/>
      <c r="I239" s="40"/>
      <c r="J239" s="40"/>
      <c r="K239" s="41"/>
      <c r="L239" s="42"/>
      <c r="M239" s="658"/>
      <c r="N239" s="659"/>
      <c r="O239" s="692"/>
      <c r="P239" s="29"/>
      <c r="Q239" s="74"/>
      <c r="R239" s="28"/>
      <c r="S239" s="28"/>
      <c r="T239" s="28"/>
      <c r="U239" s="28"/>
      <c r="V239" s="28"/>
      <c r="W239" s="28"/>
      <c r="X239" s="28"/>
      <c r="Y239" s="28"/>
      <c r="Z239" s="28"/>
    </row>
    <row r="240" spans="1:26" ht="15" customHeight="1">
      <c r="A240" s="111"/>
      <c r="B240" s="48"/>
      <c r="C240" s="48"/>
      <c r="D240" s="35"/>
      <c r="E240" s="149"/>
      <c r="F240" s="156"/>
      <c r="G240" s="670"/>
      <c r="H240" s="88"/>
      <c r="I240" s="40"/>
      <c r="J240" s="40"/>
      <c r="K240" s="41"/>
      <c r="L240" s="42"/>
      <c r="M240" s="658"/>
      <c r="N240" s="659"/>
      <c r="O240" s="692"/>
      <c r="P240" s="29"/>
      <c r="Q240" s="74"/>
      <c r="R240" s="28"/>
      <c r="S240" s="28"/>
      <c r="T240" s="28"/>
      <c r="U240" s="28"/>
      <c r="V240" s="28"/>
      <c r="W240" s="28"/>
      <c r="X240" s="28"/>
      <c r="Y240" s="28"/>
      <c r="Z240" s="28"/>
    </row>
    <row r="241" spans="1:26" ht="15" customHeight="1">
      <c r="A241" s="111"/>
      <c r="B241" s="48"/>
      <c r="C241" s="48"/>
      <c r="D241" s="35"/>
      <c r="E241" s="149"/>
      <c r="F241" s="156"/>
      <c r="G241" s="670"/>
      <c r="H241" s="88"/>
      <c r="I241" s="40"/>
      <c r="J241" s="40"/>
      <c r="K241" s="41"/>
      <c r="L241" s="42"/>
      <c r="M241" s="658"/>
      <c r="N241" s="659"/>
      <c r="O241" s="692"/>
      <c r="P241" s="29"/>
      <c r="Q241" s="74"/>
      <c r="R241" s="28"/>
      <c r="S241" s="28"/>
      <c r="T241" s="28"/>
      <c r="U241" s="28"/>
      <c r="V241" s="28"/>
      <c r="W241" s="28"/>
      <c r="X241" s="28"/>
      <c r="Y241" s="28"/>
      <c r="Z241" s="28"/>
    </row>
    <row r="242" spans="1:26" ht="15" customHeight="1">
      <c r="A242" s="111"/>
      <c r="B242" s="48"/>
      <c r="C242" s="48"/>
      <c r="D242" s="35"/>
      <c r="E242" s="149"/>
      <c r="F242" s="156"/>
      <c r="G242" s="670"/>
      <c r="H242" s="88"/>
      <c r="I242" s="40"/>
      <c r="J242" s="40"/>
      <c r="K242" s="41"/>
      <c r="L242" s="42"/>
      <c r="M242" s="658"/>
      <c r="N242" s="659"/>
      <c r="O242" s="692"/>
      <c r="P242" s="29"/>
      <c r="Q242" s="74"/>
      <c r="R242" s="28"/>
      <c r="S242" s="28"/>
      <c r="T242" s="28"/>
      <c r="U242" s="28"/>
      <c r="V242" s="28"/>
      <c r="W242" s="28"/>
      <c r="X242" s="28"/>
      <c r="Y242" s="28"/>
      <c r="Z242" s="28"/>
    </row>
    <row r="243" spans="1:26" ht="15" customHeight="1">
      <c r="A243" s="111"/>
      <c r="B243" s="48"/>
      <c r="C243" s="48"/>
      <c r="D243" s="35"/>
      <c r="E243" s="149"/>
      <c r="F243" s="156"/>
      <c r="G243" s="670"/>
      <c r="H243" s="88"/>
      <c r="I243" s="40"/>
      <c r="J243" s="40"/>
      <c r="K243" s="41"/>
      <c r="L243" s="42"/>
      <c r="M243" s="658"/>
      <c r="N243" s="659"/>
      <c r="O243" s="692"/>
      <c r="P243" s="29"/>
      <c r="Q243" s="74"/>
      <c r="R243" s="28"/>
      <c r="S243" s="28"/>
      <c r="T243" s="28"/>
      <c r="U243" s="28"/>
      <c r="V243" s="28"/>
      <c r="W243" s="28"/>
      <c r="X243" s="28"/>
      <c r="Y243" s="28"/>
      <c r="Z243" s="28"/>
    </row>
    <row r="244" spans="1:26" ht="15" customHeight="1">
      <c r="A244" s="111"/>
      <c r="B244" s="48"/>
      <c r="C244" s="48"/>
      <c r="D244" s="35"/>
      <c r="E244" s="149"/>
      <c r="F244" s="156"/>
      <c r="G244" s="670"/>
      <c r="H244" s="88"/>
      <c r="I244" s="40"/>
      <c r="J244" s="40"/>
      <c r="K244" s="41"/>
      <c r="L244" s="42"/>
      <c r="M244" s="658"/>
      <c r="N244" s="659"/>
      <c r="O244" s="692"/>
      <c r="P244" s="29"/>
      <c r="Q244" s="74"/>
      <c r="R244" s="28"/>
      <c r="S244" s="28"/>
      <c r="T244" s="28"/>
      <c r="U244" s="28"/>
      <c r="V244" s="28"/>
      <c r="W244" s="28"/>
      <c r="X244" s="28"/>
      <c r="Y244" s="28"/>
      <c r="Z244" s="28"/>
    </row>
    <row r="245" spans="1:26" ht="15" customHeight="1">
      <c r="A245" s="111"/>
      <c r="B245" s="48"/>
      <c r="C245" s="48"/>
      <c r="D245" s="35"/>
      <c r="E245" s="149"/>
      <c r="F245" s="156"/>
      <c r="G245" s="670"/>
      <c r="H245" s="88"/>
      <c r="I245" s="40"/>
      <c r="J245" s="40"/>
      <c r="K245" s="41"/>
      <c r="L245" s="42"/>
      <c r="M245" s="658"/>
      <c r="N245" s="659"/>
      <c r="O245" s="692"/>
      <c r="P245" s="29"/>
      <c r="Q245" s="74"/>
      <c r="R245" s="28"/>
      <c r="S245" s="28"/>
      <c r="T245" s="28"/>
      <c r="U245" s="28"/>
      <c r="V245" s="28"/>
      <c r="W245" s="28"/>
      <c r="X245" s="28"/>
      <c r="Y245" s="28"/>
      <c r="Z245" s="28"/>
    </row>
    <row r="246" spans="1:26" ht="15" customHeight="1">
      <c r="A246" s="111"/>
      <c r="B246" s="48"/>
      <c r="C246" s="48"/>
      <c r="D246" s="35"/>
      <c r="E246" s="149"/>
      <c r="F246" s="156"/>
      <c r="G246" s="670"/>
      <c r="H246" s="88"/>
      <c r="I246" s="40"/>
      <c r="J246" s="40"/>
      <c r="K246" s="41"/>
      <c r="L246" s="42"/>
      <c r="M246" s="658"/>
      <c r="N246" s="659"/>
      <c r="O246" s="692"/>
      <c r="P246" s="29"/>
      <c r="Q246" s="74"/>
      <c r="R246" s="28"/>
      <c r="S246" s="28"/>
      <c r="T246" s="28"/>
      <c r="U246" s="28"/>
      <c r="V246" s="28"/>
      <c r="W246" s="28"/>
      <c r="X246" s="28"/>
      <c r="Y246" s="28"/>
      <c r="Z246" s="28"/>
    </row>
    <row r="247" spans="1:26" ht="15" customHeight="1">
      <c r="A247" s="111"/>
      <c r="B247" s="48"/>
      <c r="C247" s="48"/>
      <c r="D247" s="35"/>
      <c r="E247" s="149"/>
      <c r="F247" s="156"/>
      <c r="G247" s="670"/>
      <c r="H247" s="88"/>
      <c r="I247" s="40"/>
      <c r="J247" s="40"/>
      <c r="K247" s="41"/>
      <c r="L247" s="42"/>
      <c r="M247" s="658"/>
      <c r="N247" s="659"/>
      <c r="O247" s="692"/>
      <c r="P247" s="29"/>
      <c r="Q247" s="74"/>
      <c r="R247" s="28"/>
      <c r="S247" s="28"/>
      <c r="T247" s="28"/>
      <c r="U247" s="28"/>
      <c r="V247" s="28"/>
      <c r="W247" s="28"/>
      <c r="X247" s="28"/>
      <c r="Y247" s="28"/>
      <c r="Z247" s="28"/>
    </row>
    <row r="248" spans="1:26" ht="15" customHeight="1">
      <c r="A248" s="111"/>
      <c r="B248" s="48"/>
      <c r="C248" s="48"/>
      <c r="D248" s="35"/>
      <c r="E248" s="149"/>
      <c r="F248" s="156"/>
      <c r="G248" s="670"/>
      <c r="H248" s="88"/>
      <c r="I248" s="40"/>
      <c r="J248" s="40"/>
      <c r="K248" s="41"/>
      <c r="L248" s="42"/>
      <c r="M248" s="658"/>
      <c r="N248" s="659"/>
      <c r="O248" s="692"/>
      <c r="P248" s="29"/>
      <c r="Q248" s="74"/>
      <c r="R248" s="28"/>
      <c r="S248" s="28"/>
      <c r="T248" s="28"/>
      <c r="U248" s="28"/>
      <c r="V248" s="28"/>
      <c r="W248" s="28"/>
      <c r="X248" s="28"/>
      <c r="Y248" s="28"/>
      <c r="Z248" s="28"/>
    </row>
    <row r="249" spans="1:26" ht="15" customHeight="1">
      <c r="A249" s="111"/>
      <c r="B249" s="48"/>
      <c r="C249" s="48"/>
      <c r="D249" s="35"/>
      <c r="E249" s="149"/>
      <c r="F249" s="156"/>
      <c r="G249" s="670"/>
      <c r="H249" s="88"/>
      <c r="I249" s="40"/>
      <c r="J249" s="40"/>
      <c r="K249" s="41"/>
      <c r="L249" s="42"/>
      <c r="M249" s="658"/>
      <c r="N249" s="659"/>
      <c r="O249" s="692"/>
      <c r="P249" s="29"/>
      <c r="Q249" s="74"/>
      <c r="R249" s="28"/>
      <c r="S249" s="28"/>
      <c r="T249" s="28"/>
      <c r="U249" s="28"/>
      <c r="V249" s="28"/>
      <c r="W249" s="28"/>
      <c r="X249" s="28"/>
      <c r="Y249" s="28"/>
      <c r="Z249" s="28"/>
    </row>
    <row r="250" spans="1:26" ht="15" customHeight="1">
      <c r="A250" s="111"/>
      <c r="B250" s="48"/>
      <c r="C250" s="48"/>
      <c r="D250" s="35"/>
      <c r="E250" s="149"/>
      <c r="F250" s="156"/>
      <c r="G250" s="670"/>
      <c r="H250" s="88"/>
      <c r="I250" s="40"/>
      <c r="J250" s="40"/>
      <c r="K250" s="41"/>
      <c r="L250" s="42"/>
      <c r="M250" s="658"/>
      <c r="N250" s="659"/>
      <c r="O250" s="692"/>
      <c r="P250" s="29"/>
      <c r="Q250" s="74"/>
      <c r="R250" s="28"/>
      <c r="S250" s="28"/>
      <c r="T250" s="28"/>
      <c r="U250" s="28"/>
      <c r="V250" s="28"/>
      <c r="W250" s="28"/>
      <c r="X250" s="28"/>
      <c r="Y250" s="28"/>
      <c r="Z250" s="28"/>
    </row>
    <row r="251" spans="1:26" ht="15" customHeight="1">
      <c r="A251" s="111"/>
      <c r="B251" s="48"/>
      <c r="C251" s="48"/>
      <c r="D251" s="35"/>
      <c r="E251" s="149"/>
      <c r="F251" s="156"/>
      <c r="G251" s="670"/>
      <c r="H251" s="88"/>
      <c r="I251" s="40"/>
      <c r="J251" s="40"/>
      <c r="K251" s="41"/>
      <c r="L251" s="42"/>
      <c r="M251" s="658"/>
      <c r="N251" s="659"/>
      <c r="O251" s="692"/>
      <c r="P251" s="29"/>
      <c r="Q251" s="74"/>
      <c r="R251" s="28"/>
      <c r="S251" s="28"/>
      <c r="T251" s="28"/>
      <c r="U251" s="28"/>
      <c r="V251" s="28"/>
      <c r="W251" s="28"/>
      <c r="X251" s="28"/>
      <c r="Y251" s="28"/>
      <c r="Z251" s="28"/>
    </row>
    <row r="252" spans="1:26" ht="15" customHeight="1">
      <c r="A252" s="111"/>
      <c r="B252" s="48"/>
      <c r="C252" s="48"/>
      <c r="D252" s="35"/>
      <c r="E252" s="149"/>
      <c r="F252" s="156"/>
      <c r="G252" s="670"/>
      <c r="H252" s="88"/>
      <c r="I252" s="40"/>
      <c r="J252" s="40"/>
      <c r="K252" s="41"/>
      <c r="L252" s="42"/>
      <c r="M252" s="658"/>
      <c r="N252" s="659"/>
      <c r="O252" s="692"/>
      <c r="P252" s="29"/>
      <c r="Q252" s="74"/>
      <c r="R252" s="28"/>
      <c r="S252" s="28"/>
      <c r="T252" s="28"/>
      <c r="U252" s="28"/>
      <c r="V252" s="28"/>
      <c r="W252" s="28"/>
      <c r="X252" s="28"/>
      <c r="Y252" s="28"/>
      <c r="Z252" s="28"/>
    </row>
    <row r="253" spans="1:26" ht="15" customHeight="1">
      <c r="A253" s="111"/>
      <c r="B253" s="48"/>
      <c r="C253" s="48"/>
      <c r="D253" s="35"/>
      <c r="E253" s="149"/>
      <c r="F253" s="156"/>
      <c r="G253" s="670"/>
      <c r="H253" s="88"/>
      <c r="I253" s="40"/>
      <c r="J253" s="40"/>
      <c r="K253" s="41"/>
      <c r="L253" s="42"/>
      <c r="M253" s="658"/>
      <c r="N253" s="659"/>
      <c r="O253" s="692"/>
      <c r="P253" s="29"/>
      <c r="Q253" s="74"/>
      <c r="R253" s="28"/>
      <c r="S253" s="28"/>
      <c r="T253" s="28"/>
      <c r="U253" s="28"/>
      <c r="V253" s="28"/>
      <c r="W253" s="28"/>
      <c r="X253" s="28"/>
      <c r="Y253" s="28"/>
      <c r="Z253" s="28"/>
    </row>
    <row r="254" spans="1:26" ht="15" customHeight="1">
      <c r="A254" s="111"/>
      <c r="B254" s="48"/>
      <c r="C254" s="48"/>
      <c r="D254" s="35"/>
      <c r="E254" s="149"/>
      <c r="F254" s="156"/>
      <c r="G254" s="670"/>
      <c r="H254" s="88"/>
      <c r="I254" s="40"/>
      <c r="J254" s="40"/>
      <c r="K254" s="41"/>
      <c r="L254" s="42"/>
      <c r="M254" s="658"/>
      <c r="N254" s="659"/>
      <c r="O254" s="692"/>
      <c r="P254" s="29"/>
      <c r="Q254" s="74"/>
      <c r="R254" s="28"/>
      <c r="S254" s="28"/>
      <c r="T254" s="28"/>
      <c r="U254" s="28"/>
      <c r="V254" s="28"/>
      <c r="W254" s="28"/>
      <c r="X254" s="28"/>
      <c r="Y254" s="28"/>
      <c r="Z254" s="28"/>
    </row>
    <row r="255" spans="1:26" ht="15" customHeight="1">
      <c r="A255" s="111"/>
      <c r="B255" s="48"/>
      <c r="C255" s="48"/>
      <c r="D255" s="35"/>
      <c r="E255" s="149"/>
      <c r="F255" s="156"/>
      <c r="G255" s="670"/>
      <c r="H255" s="88"/>
      <c r="I255" s="40"/>
      <c r="J255" s="40"/>
      <c r="K255" s="41"/>
      <c r="L255" s="42"/>
      <c r="M255" s="658"/>
      <c r="N255" s="659"/>
      <c r="O255" s="692"/>
      <c r="P255" s="29"/>
      <c r="Q255" s="74"/>
      <c r="R255" s="28"/>
      <c r="S255" s="28"/>
      <c r="T255" s="28"/>
      <c r="U255" s="28"/>
      <c r="V255" s="28"/>
      <c r="W255" s="28"/>
      <c r="X255" s="28"/>
      <c r="Y255" s="28"/>
      <c r="Z255" s="28"/>
    </row>
    <row r="256" spans="1:26" ht="15" customHeight="1">
      <c r="A256" s="111"/>
      <c r="B256" s="48"/>
      <c r="C256" s="48"/>
      <c r="D256" s="35"/>
      <c r="E256" s="149"/>
      <c r="F256" s="156"/>
      <c r="G256" s="670"/>
      <c r="H256" s="88"/>
      <c r="I256" s="40"/>
      <c r="J256" s="40"/>
      <c r="K256" s="41"/>
      <c r="L256" s="42"/>
      <c r="M256" s="658"/>
      <c r="N256" s="659"/>
      <c r="O256" s="692"/>
      <c r="P256" s="29"/>
      <c r="Q256" s="74"/>
      <c r="R256" s="28"/>
      <c r="S256" s="28"/>
      <c r="T256" s="28"/>
      <c r="U256" s="28"/>
      <c r="V256" s="28"/>
      <c r="W256" s="28"/>
      <c r="X256" s="28"/>
      <c r="Y256" s="28"/>
      <c r="Z256" s="28"/>
    </row>
    <row r="257" spans="1:26" ht="15" customHeight="1">
      <c r="A257" s="111"/>
      <c r="B257" s="48"/>
      <c r="C257" s="48"/>
      <c r="D257" s="35"/>
      <c r="E257" s="149"/>
      <c r="F257" s="156"/>
      <c r="G257" s="670"/>
      <c r="H257" s="88"/>
      <c r="I257" s="40"/>
      <c r="J257" s="40"/>
      <c r="K257" s="41"/>
      <c r="L257" s="42"/>
      <c r="M257" s="658"/>
      <c r="N257" s="659"/>
      <c r="O257" s="692"/>
      <c r="P257" s="29"/>
      <c r="Q257" s="74"/>
      <c r="R257" s="28"/>
      <c r="S257" s="28"/>
      <c r="T257" s="28"/>
      <c r="U257" s="28"/>
      <c r="V257" s="28"/>
      <c r="W257" s="28"/>
      <c r="X257" s="28"/>
      <c r="Y257" s="28"/>
      <c r="Z257" s="28"/>
    </row>
    <row r="258" spans="1:26" ht="15" customHeight="1">
      <c r="A258" s="111"/>
      <c r="B258" s="48"/>
      <c r="C258" s="48"/>
      <c r="D258" s="35"/>
      <c r="E258" s="149"/>
      <c r="F258" s="156"/>
      <c r="G258" s="670"/>
      <c r="H258" s="88"/>
      <c r="I258" s="40"/>
      <c r="J258" s="40"/>
      <c r="K258" s="41"/>
      <c r="L258" s="42"/>
      <c r="M258" s="658"/>
      <c r="N258" s="659"/>
      <c r="O258" s="692"/>
      <c r="P258" s="29"/>
      <c r="Q258" s="74"/>
      <c r="R258" s="28"/>
      <c r="S258" s="28"/>
      <c r="T258" s="28"/>
      <c r="U258" s="28"/>
      <c r="V258" s="28"/>
      <c r="W258" s="28"/>
      <c r="X258" s="28"/>
      <c r="Y258" s="28"/>
      <c r="Z258" s="28"/>
    </row>
    <row r="259" spans="1:26" ht="15" customHeight="1">
      <c r="A259" s="111"/>
      <c r="B259" s="48"/>
      <c r="C259" s="48"/>
      <c r="D259" s="35"/>
      <c r="E259" s="149"/>
      <c r="F259" s="156"/>
      <c r="G259" s="670"/>
      <c r="H259" s="88"/>
      <c r="I259" s="40"/>
      <c r="J259" s="40"/>
      <c r="K259" s="41"/>
      <c r="L259" s="42"/>
      <c r="M259" s="658"/>
      <c r="N259" s="659"/>
      <c r="O259" s="692"/>
      <c r="P259" s="29"/>
      <c r="Q259" s="74"/>
      <c r="R259" s="28"/>
      <c r="S259" s="28"/>
      <c r="T259" s="28"/>
      <c r="U259" s="28"/>
      <c r="V259" s="28"/>
      <c r="W259" s="28"/>
      <c r="X259" s="28"/>
      <c r="Y259" s="28"/>
      <c r="Z259" s="28"/>
    </row>
    <row r="260" spans="1:26" ht="15" customHeight="1">
      <c r="A260" s="111"/>
      <c r="B260" s="48"/>
      <c r="C260" s="48"/>
      <c r="D260" s="35"/>
      <c r="E260" s="149"/>
      <c r="F260" s="156"/>
      <c r="G260" s="670"/>
      <c r="H260" s="88"/>
      <c r="I260" s="40"/>
      <c r="J260" s="40"/>
      <c r="K260" s="41"/>
      <c r="L260" s="42"/>
      <c r="M260" s="658"/>
      <c r="N260" s="659"/>
      <c r="O260" s="692"/>
      <c r="P260" s="29"/>
      <c r="Q260" s="74"/>
      <c r="R260" s="28"/>
      <c r="S260" s="28"/>
      <c r="T260" s="28"/>
      <c r="U260" s="28"/>
      <c r="V260" s="28"/>
      <c r="W260" s="28"/>
      <c r="X260" s="28"/>
      <c r="Y260" s="28"/>
      <c r="Z260" s="28"/>
    </row>
    <row r="261" spans="1:26" ht="15" customHeight="1">
      <c r="A261" s="111"/>
      <c r="B261" s="48"/>
      <c r="C261" s="48"/>
      <c r="D261" s="35"/>
      <c r="E261" s="149"/>
      <c r="F261" s="156"/>
      <c r="G261" s="670"/>
      <c r="H261" s="88"/>
      <c r="I261" s="40"/>
      <c r="J261" s="40"/>
      <c r="K261" s="41"/>
      <c r="L261" s="42"/>
      <c r="M261" s="658"/>
      <c r="N261" s="659"/>
      <c r="O261" s="692"/>
      <c r="P261" s="29"/>
      <c r="Q261" s="74"/>
      <c r="R261" s="28"/>
      <c r="S261" s="28"/>
      <c r="T261" s="28"/>
      <c r="U261" s="28"/>
      <c r="V261" s="28"/>
      <c r="W261" s="28"/>
      <c r="X261" s="28"/>
      <c r="Y261" s="28"/>
      <c r="Z261" s="28"/>
    </row>
    <row r="262" spans="1:26" ht="15" customHeight="1">
      <c r="A262" s="111"/>
      <c r="B262" s="48"/>
      <c r="C262" s="48"/>
      <c r="D262" s="35"/>
      <c r="E262" s="149"/>
      <c r="F262" s="156"/>
      <c r="G262" s="670"/>
      <c r="H262" s="88"/>
      <c r="I262" s="40"/>
      <c r="J262" s="40"/>
      <c r="K262" s="41"/>
      <c r="L262" s="42"/>
      <c r="M262" s="658"/>
      <c r="N262" s="659"/>
      <c r="O262" s="692"/>
      <c r="P262" s="29"/>
      <c r="Q262" s="74"/>
      <c r="R262" s="28"/>
      <c r="S262" s="28"/>
      <c r="T262" s="28"/>
      <c r="U262" s="28"/>
      <c r="V262" s="28"/>
      <c r="W262" s="28"/>
      <c r="X262" s="28"/>
      <c r="Y262" s="28"/>
      <c r="Z262" s="28"/>
    </row>
    <row r="263" spans="1:26" ht="15" customHeight="1">
      <c r="A263" s="111"/>
      <c r="B263" s="48"/>
      <c r="C263" s="48"/>
      <c r="D263" s="35"/>
      <c r="E263" s="149"/>
      <c r="F263" s="156"/>
      <c r="G263" s="670"/>
      <c r="H263" s="88"/>
      <c r="I263" s="40"/>
      <c r="J263" s="40"/>
      <c r="K263" s="41"/>
      <c r="L263" s="42"/>
      <c r="M263" s="658"/>
      <c r="N263" s="659"/>
      <c r="O263" s="692"/>
      <c r="P263" s="29"/>
      <c r="Q263" s="74"/>
      <c r="R263" s="28"/>
      <c r="S263" s="28"/>
      <c r="T263" s="28"/>
      <c r="U263" s="28"/>
      <c r="V263" s="28"/>
      <c r="W263" s="28"/>
      <c r="X263" s="28"/>
      <c r="Y263" s="28"/>
      <c r="Z263" s="28"/>
    </row>
    <row r="264" spans="1:26" ht="15" customHeight="1">
      <c r="A264" s="111"/>
      <c r="B264" s="48"/>
      <c r="C264" s="48"/>
      <c r="D264" s="35"/>
      <c r="E264" s="149"/>
      <c r="F264" s="156"/>
      <c r="G264" s="670"/>
      <c r="H264" s="88"/>
      <c r="I264" s="40"/>
      <c r="J264" s="40"/>
      <c r="K264" s="41"/>
      <c r="L264" s="42"/>
      <c r="M264" s="658"/>
      <c r="N264" s="659"/>
      <c r="O264" s="692"/>
      <c r="P264" s="29"/>
      <c r="Q264" s="74"/>
      <c r="R264" s="28"/>
      <c r="S264" s="28"/>
      <c r="T264" s="28"/>
      <c r="U264" s="28"/>
      <c r="V264" s="28"/>
      <c r="W264" s="28"/>
      <c r="X264" s="28"/>
      <c r="Y264" s="28"/>
      <c r="Z264" s="28"/>
    </row>
    <row r="265" spans="1:26" ht="15" customHeight="1">
      <c r="A265" s="111"/>
      <c r="B265" s="48"/>
      <c r="C265" s="48"/>
      <c r="D265" s="35"/>
      <c r="E265" s="149"/>
      <c r="F265" s="156"/>
      <c r="G265" s="670"/>
      <c r="H265" s="88"/>
      <c r="I265" s="40"/>
      <c r="J265" s="40"/>
      <c r="K265" s="41"/>
      <c r="L265" s="42"/>
      <c r="M265" s="658"/>
      <c r="N265" s="659"/>
      <c r="O265" s="692"/>
      <c r="P265" s="29"/>
      <c r="Q265" s="74"/>
      <c r="R265" s="28"/>
      <c r="S265" s="28"/>
      <c r="T265" s="28"/>
      <c r="U265" s="28"/>
      <c r="V265" s="28"/>
      <c r="W265" s="28"/>
      <c r="X265" s="28"/>
      <c r="Y265" s="28"/>
      <c r="Z265" s="28"/>
    </row>
    <row r="266" spans="1:26" ht="15" customHeight="1">
      <c r="A266" s="111"/>
      <c r="B266" s="48"/>
      <c r="C266" s="48"/>
      <c r="D266" s="35"/>
      <c r="E266" s="149"/>
      <c r="F266" s="156"/>
      <c r="G266" s="670"/>
      <c r="H266" s="88"/>
      <c r="I266" s="40"/>
      <c r="J266" s="40"/>
      <c r="K266" s="41"/>
      <c r="L266" s="42"/>
      <c r="M266" s="658"/>
      <c r="N266" s="659"/>
      <c r="O266" s="692"/>
      <c r="P266" s="29"/>
      <c r="Q266" s="74"/>
      <c r="R266" s="28"/>
      <c r="S266" s="28"/>
      <c r="T266" s="28"/>
      <c r="U266" s="28"/>
      <c r="V266" s="28"/>
      <c r="W266" s="28"/>
      <c r="X266" s="28"/>
      <c r="Y266" s="28"/>
      <c r="Z266" s="28"/>
    </row>
    <row r="267" spans="1:26" ht="15" customHeight="1">
      <c r="A267" s="111"/>
      <c r="B267" s="48"/>
      <c r="C267" s="48"/>
      <c r="D267" s="35"/>
      <c r="E267" s="149"/>
      <c r="F267" s="156"/>
      <c r="G267" s="670"/>
      <c r="H267" s="88"/>
      <c r="I267" s="40"/>
      <c r="J267" s="40"/>
      <c r="K267" s="41"/>
      <c r="L267" s="42"/>
      <c r="M267" s="658"/>
      <c r="N267" s="659"/>
      <c r="O267" s="692"/>
      <c r="P267" s="29"/>
      <c r="Q267" s="74"/>
      <c r="R267" s="28"/>
      <c r="S267" s="28"/>
      <c r="T267" s="28"/>
      <c r="U267" s="28"/>
      <c r="V267" s="28"/>
      <c r="W267" s="28"/>
      <c r="X267" s="28"/>
      <c r="Y267" s="28"/>
      <c r="Z267" s="28"/>
    </row>
    <row r="268" spans="1:26" ht="15" customHeight="1">
      <c r="A268" s="111"/>
      <c r="B268" s="48"/>
      <c r="C268" s="48"/>
      <c r="D268" s="35"/>
      <c r="E268" s="149"/>
      <c r="F268" s="156"/>
      <c r="G268" s="670"/>
      <c r="H268" s="88"/>
      <c r="I268" s="40"/>
      <c r="J268" s="40"/>
      <c r="K268" s="41"/>
      <c r="L268" s="42"/>
      <c r="M268" s="658"/>
      <c r="N268" s="659"/>
      <c r="O268" s="692"/>
      <c r="P268" s="29"/>
      <c r="Q268" s="74"/>
      <c r="R268" s="28"/>
      <c r="S268" s="28"/>
      <c r="T268" s="28"/>
      <c r="U268" s="28"/>
      <c r="V268" s="28"/>
      <c r="W268" s="28"/>
      <c r="X268" s="28"/>
      <c r="Y268" s="28"/>
      <c r="Z268" s="28"/>
    </row>
    <row r="269" spans="1:26" ht="15" customHeight="1">
      <c r="A269" s="111"/>
      <c r="B269" s="48"/>
      <c r="C269" s="48"/>
      <c r="D269" s="35"/>
      <c r="E269" s="149"/>
      <c r="F269" s="156"/>
      <c r="G269" s="670"/>
      <c r="H269" s="88"/>
      <c r="I269" s="40"/>
      <c r="J269" s="40"/>
      <c r="K269" s="41"/>
      <c r="L269" s="42"/>
      <c r="M269" s="658"/>
      <c r="N269" s="659"/>
      <c r="O269" s="692"/>
      <c r="P269" s="29"/>
      <c r="Q269" s="74"/>
      <c r="R269" s="28"/>
      <c r="S269" s="28"/>
      <c r="T269" s="28"/>
      <c r="U269" s="28"/>
      <c r="V269" s="28"/>
      <c r="W269" s="28"/>
      <c r="X269" s="28"/>
      <c r="Y269" s="28"/>
      <c r="Z269" s="28"/>
    </row>
    <row r="270" spans="1:26" ht="15" customHeight="1">
      <c r="A270" s="111"/>
      <c r="B270" s="48"/>
      <c r="C270" s="48"/>
      <c r="D270" s="35"/>
      <c r="E270" s="149"/>
      <c r="F270" s="156"/>
      <c r="G270" s="670"/>
      <c r="H270" s="88"/>
      <c r="I270" s="40"/>
      <c r="J270" s="40"/>
      <c r="K270" s="41"/>
      <c r="L270" s="42"/>
      <c r="M270" s="658"/>
      <c r="N270" s="659"/>
      <c r="O270" s="692"/>
      <c r="P270" s="29"/>
      <c r="Q270" s="74"/>
      <c r="R270" s="28"/>
      <c r="S270" s="28"/>
      <c r="T270" s="28"/>
      <c r="U270" s="28"/>
      <c r="V270" s="28"/>
      <c r="W270" s="28"/>
      <c r="X270" s="28"/>
      <c r="Y270" s="28"/>
      <c r="Z270" s="28"/>
    </row>
    <row r="271" spans="1:26" ht="15" customHeight="1">
      <c r="A271" s="111"/>
      <c r="B271" s="48"/>
      <c r="C271" s="48"/>
      <c r="D271" s="35"/>
      <c r="E271" s="149"/>
      <c r="F271" s="156"/>
      <c r="G271" s="670"/>
      <c r="H271" s="88"/>
      <c r="I271" s="40"/>
      <c r="J271" s="40"/>
      <c r="K271" s="41"/>
      <c r="L271" s="42"/>
      <c r="M271" s="658"/>
      <c r="N271" s="659"/>
      <c r="O271" s="692"/>
      <c r="P271" s="29"/>
      <c r="Q271" s="74"/>
      <c r="R271" s="28"/>
      <c r="S271" s="28"/>
      <c r="T271" s="28"/>
      <c r="U271" s="28"/>
      <c r="V271" s="28"/>
      <c r="W271" s="28"/>
      <c r="X271" s="28"/>
      <c r="Y271" s="28"/>
      <c r="Z271" s="28"/>
    </row>
    <row r="272" spans="1:26" ht="15" customHeight="1">
      <c r="A272" s="111"/>
      <c r="B272" s="48"/>
      <c r="C272" s="48"/>
      <c r="D272" s="35"/>
      <c r="E272" s="149"/>
      <c r="F272" s="156"/>
      <c r="G272" s="670"/>
      <c r="H272" s="88"/>
      <c r="I272" s="40"/>
      <c r="J272" s="40"/>
      <c r="K272" s="41"/>
      <c r="L272" s="42"/>
      <c r="M272" s="658"/>
      <c r="N272" s="659"/>
      <c r="O272" s="692"/>
      <c r="P272" s="29"/>
      <c r="Q272" s="74"/>
      <c r="R272" s="28"/>
      <c r="S272" s="28"/>
      <c r="T272" s="28"/>
      <c r="U272" s="28"/>
      <c r="V272" s="28"/>
      <c r="W272" s="28"/>
      <c r="X272" s="28"/>
      <c r="Y272" s="28"/>
      <c r="Z272" s="28"/>
    </row>
    <row r="273" spans="1:26" ht="15" customHeight="1">
      <c r="A273" s="111"/>
      <c r="B273" s="48"/>
      <c r="C273" s="48"/>
      <c r="D273" s="35"/>
      <c r="E273" s="149"/>
      <c r="F273" s="156"/>
      <c r="G273" s="670"/>
      <c r="H273" s="88"/>
      <c r="I273" s="40"/>
      <c r="J273" s="40"/>
      <c r="K273" s="41"/>
      <c r="L273" s="42"/>
      <c r="M273" s="658"/>
      <c r="N273" s="659"/>
      <c r="O273" s="692"/>
      <c r="P273" s="29"/>
      <c r="Q273" s="74"/>
      <c r="R273" s="28"/>
      <c r="S273" s="28"/>
      <c r="T273" s="28"/>
      <c r="U273" s="28"/>
      <c r="V273" s="28"/>
      <c r="W273" s="28"/>
      <c r="X273" s="28"/>
      <c r="Y273" s="28"/>
      <c r="Z273" s="28"/>
    </row>
    <row r="274" spans="1:26" ht="15" customHeight="1">
      <c r="A274" s="111"/>
      <c r="B274" s="48"/>
      <c r="C274" s="48"/>
      <c r="D274" s="35"/>
      <c r="E274" s="149"/>
      <c r="F274" s="156"/>
      <c r="G274" s="670"/>
      <c r="H274" s="88"/>
      <c r="I274" s="40"/>
      <c r="J274" s="40"/>
      <c r="K274" s="41"/>
      <c r="L274" s="42"/>
      <c r="M274" s="658"/>
      <c r="N274" s="659"/>
      <c r="O274" s="692"/>
      <c r="P274" s="29"/>
      <c r="Q274" s="74"/>
      <c r="R274" s="28"/>
      <c r="S274" s="28"/>
      <c r="T274" s="28"/>
      <c r="U274" s="28"/>
      <c r="V274" s="28"/>
      <c r="W274" s="28"/>
      <c r="X274" s="28"/>
      <c r="Y274" s="28"/>
      <c r="Z274" s="28"/>
    </row>
    <row r="275" spans="1:26" ht="15" customHeight="1">
      <c r="A275" s="111"/>
      <c r="B275" s="48"/>
      <c r="C275" s="48"/>
      <c r="D275" s="35"/>
      <c r="E275" s="149"/>
      <c r="F275" s="156"/>
      <c r="G275" s="670"/>
      <c r="H275" s="88"/>
      <c r="I275" s="40"/>
      <c r="J275" s="40"/>
      <c r="K275" s="41"/>
      <c r="L275" s="42"/>
      <c r="M275" s="658"/>
      <c r="N275" s="659"/>
      <c r="O275" s="692"/>
      <c r="P275" s="29"/>
      <c r="Q275" s="74"/>
      <c r="R275" s="28"/>
      <c r="S275" s="28"/>
      <c r="T275" s="28"/>
      <c r="U275" s="28"/>
      <c r="V275" s="28"/>
      <c r="W275" s="28"/>
      <c r="X275" s="28"/>
      <c r="Y275" s="28"/>
      <c r="Z275" s="28"/>
    </row>
    <row r="276" spans="1:26" ht="15" customHeight="1">
      <c r="A276" s="111"/>
      <c r="B276" s="48"/>
      <c r="C276" s="48"/>
      <c r="D276" s="35"/>
      <c r="E276" s="149"/>
      <c r="F276" s="156"/>
      <c r="G276" s="670"/>
      <c r="H276" s="88"/>
      <c r="I276" s="40"/>
      <c r="J276" s="40"/>
      <c r="K276" s="41"/>
      <c r="L276" s="42"/>
      <c r="M276" s="658"/>
      <c r="N276" s="659"/>
      <c r="O276" s="692"/>
      <c r="P276" s="29"/>
      <c r="Q276" s="74"/>
      <c r="R276" s="28"/>
      <c r="S276" s="28"/>
      <c r="T276" s="28"/>
      <c r="U276" s="28"/>
      <c r="V276" s="28"/>
      <c r="W276" s="28"/>
      <c r="X276" s="28"/>
      <c r="Y276" s="28"/>
      <c r="Z276" s="28"/>
    </row>
    <row r="277" spans="1:26" ht="15" customHeight="1">
      <c r="A277" s="111"/>
      <c r="B277" s="48"/>
      <c r="C277" s="48"/>
      <c r="D277" s="35"/>
      <c r="E277" s="149"/>
      <c r="F277" s="156"/>
      <c r="G277" s="670"/>
      <c r="H277" s="88"/>
      <c r="I277" s="40"/>
      <c r="J277" s="40"/>
      <c r="K277" s="41"/>
      <c r="L277" s="42"/>
      <c r="M277" s="658"/>
      <c r="N277" s="659"/>
      <c r="O277" s="692"/>
      <c r="P277" s="29"/>
      <c r="Q277" s="74"/>
      <c r="R277" s="28"/>
      <c r="S277" s="28"/>
      <c r="T277" s="28"/>
      <c r="U277" s="28"/>
      <c r="V277" s="28"/>
      <c r="W277" s="28"/>
      <c r="X277" s="28"/>
      <c r="Y277" s="28"/>
      <c r="Z277" s="28"/>
    </row>
    <row r="278" spans="1:26" ht="15" customHeight="1">
      <c r="A278" s="111"/>
      <c r="B278" s="48"/>
      <c r="C278" s="48"/>
      <c r="D278" s="35"/>
      <c r="E278" s="149"/>
      <c r="F278" s="156"/>
      <c r="G278" s="670"/>
      <c r="H278" s="88"/>
      <c r="I278" s="40"/>
      <c r="J278" s="40"/>
      <c r="K278" s="41"/>
      <c r="L278" s="42"/>
      <c r="M278" s="658"/>
      <c r="N278" s="659"/>
      <c r="O278" s="692"/>
      <c r="P278" s="29"/>
      <c r="Q278" s="74"/>
      <c r="R278" s="28"/>
      <c r="S278" s="28"/>
      <c r="T278" s="28"/>
      <c r="U278" s="28"/>
      <c r="V278" s="28"/>
      <c r="W278" s="28"/>
      <c r="X278" s="28"/>
      <c r="Y278" s="28"/>
      <c r="Z278" s="28"/>
    </row>
    <row r="279" spans="1:26" ht="15" customHeight="1">
      <c r="A279" s="111"/>
      <c r="B279" s="48"/>
      <c r="C279" s="48"/>
      <c r="D279" s="35"/>
      <c r="E279" s="149"/>
      <c r="F279" s="156"/>
      <c r="G279" s="670"/>
      <c r="H279" s="88"/>
      <c r="I279" s="40"/>
      <c r="J279" s="40"/>
      <c r="K279" s="41"/>
      <c r="L279" s="42"/>
      <c r="M279" s="658"/>
      <c r="N279" s="659"/>
      <c r="O279" s="692"/>
      <c r="P279" s="29"/>
      <c r="Q279" s="74"/>
      <c r="R279" s="28"/>
      <c r="S279" s="28"/>
      <c r="T279" s="28"/>
      <c r="U279" s="28"/>
      <c r="V279" s="28"/>
      <c r="W279" s="28"/>
      <c r="X279" s="28"/>
      <c r="Y279" s="28"/>
      <c r="Z279" s="28"/>
    </row>
    <row r="280" spans="1:26" ht="15" customHeight="1">
      <c r="A280" s="111"/>
      <c r="B280" s="48"/>
      <c r="C280" s="48"/>
      <c r="D280" s="35"/>
      <c r="E280" s="149"/>
      <c r="F280" s="156"/>
      <c r="G280" s="670"/>
      <c r="H280" s="88"/>
      <c r="I280" s="40"/>
      <c r="J280" s="40"/>
      <c r="K280" s="41"/>
      <c r="L280" s="42"/>
      <c r="M280" s="658"/>
      <c r="N280" s="659"/>
      <c r="O280" s="692"/>
      <c r="P280" s="29"/>
      <c r="Q280" s="74"/>
      <c r="R280" s="28"/>
      <c r="S280" s="28"/>
      <c r="T280" s="28"/>
      <c r="U280" s="28"/>
      <c r="V280" s="28"/>
      <c r="W280" s="28"/>
      <c r="X280" s="28"/>
      <c r="Y280" s="28"/>
      <c r="Z280" s="28"/>
    </row>
    <row r="281" spans="1:26" ht="15" customHeight="1">
      <c r="A281" s="111"/>
      <c r="B281" s="48"/>
      <c r="C281" s="48"/>
      <c r="D281" s="35"/>
      <c r="E281" s="149"/>
      <c r="F281" s="156"/>
      <c r="G281" s="670"/>
      <c r="H281" s="88"/>
      <c r="I281" s="40"/>
      <c r="J281" s="40"/>
      <c r="K281" s="41"/>
      <c r="L281" s="42"/>
      <c r="M281" s="658"/>
      <c r="N281" s="659"/>
      <c r="O281" s="692"/>
      <c r="P281" s="29"/>
      <c r="Q281" s="74"/>
      <c r="R281" s="28"/>
      <c r="S281" s="28"/>
      <c r="T281" s="28"/>
      <c r="U281" s="28"/>
      <c r="V281" s="28"/>
      <c r="W281" s="28"/>
      <c r="X281" s="28"/>
      <c r="Y281" s="28"/>
      <c r="Z281" s="28"/>
    </row>
    <row r="282" spans="1:26" ht="15" customHeight="1">
      <c r="A282" s="111"/>
      <c r="B282" s="48"/>
      <c r="C282" s="48"/>
      <c r="D282" s="35"/>
      <c r="E282" s="149"/>
      <c r="F282" s="156"/>
      <c r="G282" s="670"/>
      <c r="H282" s="88"/>
      <c r="I282" s="40"/>
      <c r="J282" s="40"/>
      <c r="K282" s="41"/>
      <c r="L282" s="42"/>
      <c r="M282" s="658"/>
      <c r="N282" s="659"/>
      <c r="O282" s="692"/>
      <c r="P282" s="29"/>
      <c r="Q282" s="74"/>
      <c r="R282" s="28"/>
      <c r="S282" s="28"/>
      <c r="T282" s="28"/>
      <c r="U282" s="28"/>
      <c r="V282" s="28"/>
      <c r="W282" s="28"/>
      <c r="X282" s="28"/>
      <c r="Y282" s="28"/>
      <c r="Z282" s="28"/>
    </row>
    <row r="283" spans="1:26" ht="15" customHeight="1">
      <c r="A283" s="111"/>
      <c r="B283" s="48"/>
      <c r="C283" s="48"/>
      <c r="D283" s="35"/>
      <c r="E283" s="149"/>
      <c r="F283" s="156"/>
      <c r="G283" s="670"/>
      <c r="H283" s="88"/>
      <c r="I283" s="40"/>
      <c r="J283" s="40"/>
      <c r="K283" s="41"/>
      <c r="L283" s="42"/>
      <c r="M283" s="658"/>
      <c r="N283" s="659"/>
      <c r="O283" s="692"/>
      <c r="P283" s="29"/>
      <c r="Q283" s="74"/>
      <c r="R283" s="28"/>
      <c r="S283" s="28"/>
      <c r="T283" s="28"/>
      <c r="U283" s="28"/>
      <c r="V283" s="28"/>
      <c r="W283" s="28"/>
      <c r="X283" s="28"/>
      <c r="Y283" s="28"/>
      <c r="Z283" s="28"/>
    </row>
    <row r="284" spans="1:26" ht="15" customHeight="1">
      <c r="A284" s="111"/>
      <c r="B284" s="48"/>
      <c r="C284" s="48"/>
      <c r="D284" s="35"/>
      <c r="E284" s="149"/>
      <c r="F284" s="156"/>
      <c r="G284" s="670"/>
      <c r="H284" s="88"/>
      <c r="I284" s="40"/>
      <c r="J284" s="40"/>
      <c r="K284" s="41"/>
      <c r="L284" s="42"/>
      <c r="M284" s="658"/>
      <c r="N284" s="659"/>
      <c r="O284" s="692"/>
      <c r="P284" s="29"/>
      <c r="Q284" s="74"/>
      <c r="R284" s="28"/>
      <c r="S284" s="28"/>
      <c r="T284" s="28"/>
      <c r="U284" s="28"/>
      <c r="V284" s="28"/>
      <c r="W284" s="28"/>
      <c r="X284" s="28"/>
      <c r="Y284" s="28"/>
      <c r="Z284" s="28"/>
    </row>
    <row r="285" spans="1:26" ht="15" customHeight="1">
      <c r="A285" s="111"/>
      <c r="B285" s="48"/>
      <c r="C285" s="48"/>
      <c r="D285" s="35"/>
      <c r="E285" s="149"/>
      <c r="F285" s="156"/>
      <c r="G285" s="670"/>
      <c r="H285" s="88"/>
      <c r="I285" s="40"/>
      <c r="J285" s="40"/>
      <c r="K285" s="41"/>
      <c r="L285" s="42"/>
      <c r="M285" s="658"/>
      <c r="N285" s="659"/>
      <c r="O285" s="692"/>
      <c r="P285" s="29"/>
      <c r="Q285" s="74"/>
      <c r="R285" s="28"/>
      <c r="S285" s="28"/>
      <c r="T285" s="28"/>
      <c r="U285" s="28"/>
      <c r="V285" s="28"/>
      <c r="W285" s="28"/>
      <c r="X285" s="28"/>
      <c r="Y285" s="28"/>
      <c r="Z285" s="28"/>
    </row>
    <row r="286" spans="1:26" ht="15" customHeight="1">
      <c r="A286" s="111"/>
      <c r="B286" s="48"/>
      <c r="C286" s="48"/>
      <c r="D286" s="35"/>
      <c r="E286" s="149"/>
      <c r="F286" s="156"/>
      <c r="G286" s="670"/>
      <c r="H286" s="88"/>
      <c r="I286" s="40"/>
      <c r="J286" s="40"/>
      <c r="K286" s="41"/>
      <c r="L286" s="42"/>
      <c r="M286" s="658"/>
      <c r="N286" s="659"/>
      <c r="O286" s="692"/>
      <c r="P286" s="29"/>
      <c r="Q286" s="74"/>
      <c r="R286" s="28"/>
      <c r="S286" s="28"/>
      <c r="T286" s="28"/>
      <c r="U286" s="28"/>
      <c r="V286" s="28"/>
      <c r="W286" s="28"/>
      <c r="X286" s="28"/>
      <c r="Y286" s="28"/>
      <c r="Z286" s="28"/>
    </row>
    <row r="287" spans="1:26" ht="15" customHeight="1">
      <c r="A287" s="111"/>
      <c r="B287" s="48"/>
      <c r="C287" s="48"/>
      <c r="D287" s="35"/>
      <c r="E287" s="149"/>
      <c r="F287" s="156"/>
      <c r="G287" s="670"/>
      <c r="H287" s="88"/>
      <c r="I287" s="40"/>
      <c r="J287" s="40"/>
      <c r="K287" s="41"/>
      <c r="L287" s="42"/>
      <c r="M287" s="658"/>
      <c r="N287" s="659"/>
      <c r="O287" s="692"/>
      <c r="P287" s="29"/>
      <c r="Q287" s="74"/>
      <c r="R287" s="28"/>
      <c r="S287" s="28"/>
      <c r="T287" s="28"/>
      <c r="U287" s="28"/>
      <c r="V287" s="28"/>
      <c r="W287" s="28"/>
      <c r="X287" s="28"/>
      <c r="Y287" s="28"/>
      <c r="Z287" s="28"/>
    </row>
    <row r="288" spans="1:26" ht="15" customHeight="1">
      <c r="A288" s="111"/>
      <c r="B288" s="48"/>
      <c r="C288" s="48"/>
      <c r="D288" s="35"/>
      <c r="E288" s="149"/>
      <c r="F288" s="156"/>
      <c r="G288" s="670"/>
      <c r="H288" s="88"/>
      <c r="I288" s="40"/>
      <c r="J288" s="40"/>
      <c r="K288" s="41"/>
      <c r="L288" s="42"/>
      <c r="M288" s="658"/>
      <c r="N288" s="659"/>
      <c r="O288" s="692"/>
      <c r="P288" s="29"/>
      <c r="Q288" s="74"/>
      <c r="R288" s="28"/>
      <c r="S288" s="28"/>
      <c r="T288" s="28"/>
      <c r="U288" s="28"/>
      <c r="V288" s="28"/>
      <c r="W288" s="28"/>
      <c r="X288" s="28"/>
      <c r="Y288" s="28"/>
      <c r="Z288" s="28"/>
    </row>
    <row r="289" spans="1:26" ht="15" customHeight="1">
      <c r="A289" s="111"/>
      <c r="B289" s="48"/>
      <c r="C289" s="48"/>
      <c r="D289" s="35"/>
      <c r="E289" s="149"/>
      <c r="F289" s="156"/>
      <c r="G289" s="670"/>
      <c r="H289" s="88"/>
      <c r="I289" s="40"/>
      <c r="J289" s="40"/>
      <c r="K289" s="41"/>
      <c r="L289" s="42"/>
      <c r="M289" s="658"/>
      <c r="N289" s="659"/>
      <c r="O289" s="692"/>
      <c r="P289" s="29"/>
      <c r="Q289" s="74"/>
      <c r="R289" s="28"/>
      <c r="S289" s="28"/>
      <c r="T289" s="28"/>
      <c r="U289" s="28"/>
      <c r="V289" s="28"/>
      <c r="W289" s="28"/>
      <c r="X289" s="28"/>
      <c r="Y289" s="28"/>
      <c r="Z289" s="28"/>
    </row>
    <row r="290" spans="1:26" ht="15" customHeight="1">
      <c r="A290" s="111"/>
      <c r="B290" s="48"/>
      <c r="C290" s="48"/>
      <c r="D290" s="35"/>
      <c r="E290" s="149"/>
      <c r="F290" s="156"/>
      <c r="G290" s="670"/>
      <c r="H290" s="88"/>
      <c r="I290" s="40"/>
      <c r="J290" s="40"/>
      <c r="K290" s="41"/>
      <c r="L290" s="42"/>
      <c r="M290" s="658"/>
      <c r="N290" s="659"/>
      <c r="O290" s="692"/>
      <c r="P290" s="29"/>
      <c r="Q290" s="74"/>
      <c r="R290" s="28"/>
      <c r="S290" s="28"/>
      <c r="T290" s="28"/>
      <c r="U290" s="28"/>
      <c r="V290" s="28"/>
      <c r="W290" s="28"/>
      <c r="X290" s="28"/>
      <c r="Y290" s="28"/>
      <c r="Z290" s="28"/>
    </row>
    <row r="291" spans="1:26" ht="15" customHeight="1">
      <c r="A291" s="111"/>
      <c r="B291" s="48"/>
      <c r="C291" s="48"/>
      <c r="D291" s="35"/>
      <c r="E291" s="149"/>
      <c r="F291" s="156"/>
      <c r="G291" s="670"/>
      <c r="H291" s="88"/>
      <c r="I291" s="40"/>
      <c r="J291" s="40"/>
      <c r="K291" s="41"/>
      <c r="L291" s="42"/>
      <c r="M291" s="658"/>
      <c r="N291" s="659"/>
      <c r="O291" s="692"/>
      <c r="P291" s="29"/>
      <c r="Q291" s="74"/>
      <c r="R291" s="28"/>
      <c r="S291" s="28"/>
      <c r="T291" s="28"/>
      <c r="U291" s="28"/>
      <c r="V291" s="28"/>
      <c r="W291" s="28"/>
      <c r="X291" s="28"/>
      <c r="Y291" s="28"/>
      <c r="Z291" s="28"/>
    </row>
    <row r="292" spans="1:26" ht="15" customHeight="1">
      <c r="A292" s="111"/>
      <c r="B292" s="48"/>
      <c r="C292" s="48"/>
      <c r="D292" s="35"/>
      <c r="E292" s="149"/>
      <c r="F292" s="156"/>
      <c r="G292" s="670"/>
      <c r="H292" s="88"/>
      <c r="I292" s="40"/>
      <c r="J292" s="40"/>
      <c r="K292" s="41"/>
      <c r="L292" s="42"/>
      <c r="M292" s="658"/>
      <c r="N292" s="659"/>
      <c r="O292" s="692"/>
      <c r="P292" s="29"/>
      <c r="Q292" s="74"/>
      <c r="R292" s="28"/>
      <c r="S292" s="28"/>
      <c r="T292" s="28"/>
      <c r="U292" s="28"/>
      <c r="V292" s="28"/>
      <c r="W292" s="28"/>
      <c r="X292" s="28"/>
      <c r="Y292" s="28"/>
      <c r="Z292" s="28"/>
    </row>
    <row r="293" spans="1:26" ht="15" customHeight="1">
      <c r="A293" s="111"/>
      <c r="B293" s="48"/>
      <c r="C293" s="48"/>
      <c r="D293" s="35"/>
      <c r="E293" s="149"/>
      <c r="F293" s="156"/>
      <c r="G293" s="670"/>
      <c r="H293" s="88"/>
      <c r="I293" s="40"/>
      <c r="J293" s="40"/>
      <c r="K293" s="41"/>
      <c r="L293" s="42"/>
      <c r="M293" s="658"/>
      <c r="N293" s="659"/>
      <c r="O293" s="692"/>
      <c r="P293" s="29"/>
      <c r="Q293" s="74"/>
      <c r="R293" s="28"/>
      <c r="S293" s="28"/>
      <c r="T293" s="28"/>
      <c r="U293" s="28"/>
      <c r="V293" s="28"/>
      <c r="W293" s="28"/>
      <c r="X293" s="28"/>
      <c r="Y293" s="28"/>
      <c r="Z293" s="28"/>
    </row>
    <row r="294" spans="1:26" ht="15" customHeight="1">
      <c r="A294" s="111"/>
      <c r="B294" s="48"/>
      <c r="C294" s="48"/>
      <c r="D294" s="35"/>
      <c r="E294" s="149"/>
      <c r="F294" s="156"/>
      <c r="G294" s="670"/>
      <c r="H294" s="88"/>
      <c r="I294" s="40"/>
      <c r="J294" s="40"/>
      <c r="K294" s="41"/>
      <c r="L294" s="42"/>
      <c r="M294" s="658"/>
      <c r="N294" s="659"/>
      <c r="O294" s="692"/>
      <c r="P294" s="29"/>
      <c r="Q294" s="74"/>
      <c r="R294" s="28"/>
      <c r="S294" s="28"/>
      <c r="T294" s="28"/>
      <c r="U294" s="28"/>
      <c r="V294" s="28"/>
      <c r="W294" s="28"/>
      <c r="X294" s="28"/>
      <c r="Y294" s="28"/>
      <c r="Z294" s="28"/>
    </row>
    <row r="295" spans="1:26" ht="15" customHeight="1">
      <c r="A295" s="111"/>
      <c r="B295" s="48"/>
      <c r="C295" s="48"/>
      <c r="D295" s="35"/>
      <c r="E295" s="149"/>
      <c r="F295" s="156"/>
      <c r="G295" s="670"/>
      <c r="H295" s="88"/>
      <c r="I295" s="40"/>
      <c r="J295" s="40"/>
      <c r="K295" s="41"/>
      <c r="L295" s="42"/>
      <c r="M295" s="658"/>
      <c r="N295" s="659"/>
      <c r="O295" s="692"/>
      <c r="P295" s="29"/>
      <c r="Q295" s="74"/>
      <c r="R295" s="28"/>
      <c r="S295" s="28"/>
      <c r="T295" s="28"/>
      <c r="U295" s="28"/>
      <c r="V295" s="28"/>
      <c r="W295" s="28"/>
      <c r="X295" s="28"/>
      <c r="Y295" s="28"/>
      <c r="Z295" s="28"/>
    </row>
    <row r="296" spans="1:26" ht="15" customHeight="1">
      <c r="A296" s="111"/>
      <c r="B296" s="48"/>
      <c r="C296" s="48"/>
      <c r="D296" s="35"/>
      <c r="E296" s="149"/>
      <c r="F296" s="156"/>
      <c r="G296" s="670"/>
      <c r="H296" s="88"/>
      <c r="I296" s="40"/>
      <c r="J296" s="40"/>
      <c r="K296" s="41"/>
      <c r="L296" s="42"/>
      <c r="M296" s="658"/>
      <c r="N296" s="659"/>
      <c r="O296" s="692"/>
      <c r="P296" s="29"/>
      <c r="Q296" s="74"/>
      <c r="R296" s="28"/>
      <c r="S296" s="28"/>
      <c r="T296" s="28"/>
      <c r="U296" s="28"/>
      <c r="V296" s="28"/>
      <c r="W296" s="28"/>
      <c r="X296" s="28"/>
      <c r="Y296" s="28"/>
      <c r="Z296" s="28"/>
    </row>
    <row r="297" spans="1:26" ht="15" customHeight="1">
      <c r="A297" s="111"/>
      <c r="B297" s="48"/>
      <c r="C297" s="48"/>
      <c r="D297" s="35"/>
      <c r="E297" s="149"/>
      <c r="F297" s="156"/>
      <c r="G297" s="670"/>
      <c r="H297" s="88"/>
      <c r="I297" s="40"/>
      <c r="J297" s="40"/>
      <c r="K297" s="41"/>
      <c r="L297" s="42"/>
      <c r="M297" s="658"/>
      <c r="N297" s="659"/>
      <c r="O297" s="692"/>
      <c r="P297" s="29"/>
      <c r="Q297" s="74"/>
      <c r="R297" s="28"/>
      <c r="S297" s="28"/>
      <c r="T297" s="28"/>
      <c r="U297" s="28"/>
      <c r="V297" s="28"/>
      <c r="W297" s="28"/>
      <c r="X297" s="28"/>
      <c r="Y297" s="28"/>
      <c r="Z297" s="28"/>
    </row>
    <row r="298" spans="1:26" ht="15" customHeight="1">
      <c r="A298" s="111"/>
      <c r="B298" s="48"/>
      <c r="C298" s="48"/>
      <c r="D298" s="35"/>
      <c r="E298" s="149"/>
      <c r="F298" s="156"/>
      <c r="G298" s="670"/>
      <c r="H298" s="88"/>
      <c r="I298" s="40"/>
      <c r="J298" s="40"/>
      <c r="K298" s="41"/>
      <c r="L298" s="42"/>
      <c r="M298" s="658"/>
      <c r="N298" s="659"/>
      <c r="O298" s="692"/>
      <c r="P298" s="29"/>
      <c r="Q298" s="74"/>
      <c r="R298" s="28"/>
      <c r="S298" s="28"/>
      <c r="T298" s="28"/>
      <c r="U298" s="28"/>
      <c r="V298" s="28"/>
      <c r="W298" s="28"/>
      <c r="X298" s="28"/>
      <c r="Y298" s="28"/>
      <c r="Z298" s="28"/>
    </row>
    <row r="299" spans="1:26" ht="15" customHeight="1">
      <c r="A299" s="111"/>
      <c r="B299" s="48"/>
      <c r="C299" s="48"/>
      <c r="D299" s="35"/>
      <c r="E299" s="149"/>
      <c r="F299" s="156"/>
      <c r="G299" s="670"/>
      <c r="H299" s="88"/>
      <c r="I299" s="40"/>
      <c r="J299" s="40"/>
      <c r="K299" s="41"/>
      <c r="L299" s="42"/>
      <c r="M299" s="658"/>
      <c r="N299" s="659"/>
      <c r="O299" s="692"/>
      <c r="P299" s="29"/>
      <c r="Q299" s="74"/>
      <c r="R299" s="28"/>
      <c r="S299" s="28"/>
      <c r="T299" s="28"/>
      <c r="U299" s="28"/>
      <c r="V299" s="28"/>
      <c r="W299" s="28"/>
      <c r="X299" s="28"/>
      <c r="Y299" s="28"/>
      <c r="Z299" s="28"/>
    </row>
    <row r="300" spans="1:26" ht="15" customHeight="1">
      <c r="A300" s="111"/>
      <c r="B300" s="48"/>
      <c r="C300" s="48"/>
      <c r="D300" s="35"/>
      <c r="E300" s="149"/>
      <c r="F300" s="156"/>
      <c r="G300" s="670"/>
      <c r="H300" s="88"/>
      <c r="I300" s="40"/>
      <c r="J300" s="40"/>
      <c r="K300" s="41"/>
      <c r="L300" s="42"/>
      <c r="M300" s="658"/>
      <c r="N300" s="659"/>
      <c r="O300" s="692"/>
      <c r="P300" s="29"/>
      <c r="Q300" s="74"/>
      <c r="R300" s="28"/>
      <c r="S300" s="28"/>
      <c r="T300" s="28"/>
      <c r="U300" s="28"/>
      <c r="V300" s="28"/>
      <c r="W300" s="28"/>
      <c r="X300" s="28"/>
      <c r="Y300" s="28"/>
      <c r="Z300" s="28"/>
    </row>
    <row r="301" spans="1:26" ht="15" customHeight="1">
      <c r="A301" s="111"/>
      <c r="B301" s="48"/>
      <c r="C301" s="48"/>
      <c r="D301" s="35"/>
      <c r="E301" s="149"/>
      <c r="F301" s="156"/>
      <c r="G301" s="670"/>
      <c r="H301" s="88"/>
      <c r="I301" s="40"/>
      <c r="J301" s="40"/>
      <c r="K301" s="41"/>
      <c r="L301" s="42"/>
      <c r="M301" s="658"/>
      <c r="N301" s="659"/>
      <c r="O301" s="692"/>
      <c r="P301" s="29"/>
      <c r="Q301" s="74"/>
      <c r="R301" s="28"/>
      <c r="S301" s="28"/>
      <c r="T301" s="28"/>
      <c r="U301" s="28"/>
      <c r="V301" s="28"/>
      <c r="W301" s="28"/>
      <c r="X301" s="28"/>
      <c r="Y301" s="28"/>
      <c r="Z301" s="28"/>
    </row>
    <row r="302" spans="1:26" ht="15" customHeight="1">
      <c r="A302" s="111"/>
      <c r="B302" s="48"/>
      <c r="C302" s="48"/>
      <c r="D302" s="35"/>
      <c r="E302" s="149"/>
      <c r="F302" s="156"/>
      <c r="G302" s="670"/>
      <c r="H302" s="88"/>
      <c r="I302" s="40"/>
      <c r="J302" s="40"/>
      <c r="K302" s="41"/>
      <c r="L302" s="42"/>
      <c r="M302" s="658"/>
      <c r="N302" s="659"/>
      <c r="O302" s="692"/>
      <c r="P302" s="29"/>
      <c r="Q302" s="74"/>
      <c r="R302" s="28"/>
      <c r="S302" s="28"/>
      <c r="T302" s="28"/>
      <c r="U302" s="28"/>
      <c r="V302" s="28"/>
      <c r="W302" s="28"/>
      <c r="X302" s="28"/>
      <c r="Y302" s="28"/>
      <c r="Z302" s="28"/>
    </row>
    <row r="303" spans="1:26" ht="15" customHeight="1">
      <c r="A303" s="111"/>
      <c r="B303" s="48"/>
      <c r="C303" s="48"/>
      <c r="D303" s="35"/>
      <c r="E303" s="149"/>
      <c r="F303" s="156"/>
      <c r="G303" s="670"/>
      <c r="H303" s="88"/>
      <c r="I303" s="40"/>
      <c r="J303" s="40"/>
      <c r="K303" s="41"/>
      <c r="L303" s="42"/>
      <c r="M303" s="658"/>
      <c r="N303" s="659"/>
      <c r="O303" s="692"/>
      <c r="P303" s="29"/>
      <c r="Q303" s="74"/>
      <c r="R303" s="28"/>
      <c r="S303" s="28"/>
      <c r="T303" s="28"/>
      <c r="U303" s="28"/>
      <c r="V303" s="28"/>
      <c r="W303" s="28"/>
      <c r="X303" s="28"/>
      <c r="Y303" s="28"/>
      <c r="Z303" s="28"/>
    </row>
    <row r="304" spans="1:26" ht="15" customHeight="1">
      <c r="A304" s="111"/>
      <c r="B304" s="48"/>
      <c r="C304" s="48"/>
      <c r="D304" s="35"/>
      <c r="E304" s="149"/>
      <c r="F304" s="156"/>
      <c r="G304" s="670"/>
      <c r="H304" s="88"/>
      <c r="I304" s="40"/>
      <c r="J304" s="40"/>
      <c r="K304" s="41"/>
      <c r="L304" s="42"/>
      <c r="M304" s="658"/>
      <c r="N304" s="659"/>
      <c r="O304" s="692"/>
      <c r="P304" s="29"/>
      <c r="Q304" s="74"/>
      <c r="R304" s="28"/>
      <c r="S304" s="28"/>
      <c r="T304" s="28"/>
      <c r="U304" s="28"/>
      <c r="V304" s="28"/>
      <c r="W304" s="28"/>
      <c r="X304" s="28"/>
      <c r="Y304" s="28"/>
      <c r="Z304" s="28"/>
    </row>
    <row r="305" spans="1:26" ht="15" customHeight="1">
      <c r="A305" s="111"/>
      <c r="B305" s="48"/>
      <c r="C305" s="48"/>
      <c r="D305" s="35"/>
      <c r="E305" s="149"/>
      <c r="F305" s="156"/>
      <c r="G305" s="670"/>
      <c r="H305" s="88"/>
      <c r="I305" s="40"/>
      <c r="J305" s="40"/>
      <c r="K305" s="41"/>
      <c r="L305" s="42"/>
      <c r="M305" s="658"/>
      <c r="N305" s="659"/>
      <c r="O305" s="692"/>
      <c r="P305" s="29"/>
      <c r="Q305" s="74"/>
      <c r="R305" s="28"/>
      <c r="S305" s="28"/>
      <c r="T305" s="28"/>
      <c r="U305" s="28"/>
      <c r="V305" s="28"/>
      <c r="W305" s="28"/>
      <c r="X305" s="28"/>
      <c r="Y305" s="28"/>
      <c r="Z305" s="28"/>
    </row>
    <row r="306" spans="1:26" ht="15" customHeight="1">
      <c r="A306" s="111"/>
      <c r="B306" s="48"/>
      <c r="C306" s="48"/>
      <c r="D306" s="35"/>
      <c r="E306" s="149"/>
      <c r="F306" s="156"/>
      <c r="G306" s="670"/>
      <c r="H306" s="88"/>
      <c r="I306" s="40"/>
      <c r="J306" s="40"/>
      <c r="K306" s="41"/>
      <c r="L306" s="42"/>
      <c r="M306" s="658"/>
      <c r="N306" s="659"/>
      <c r="O306" s="692"/>
      <c r="P306" s="29"/>
      <c r="Q306" s="74"/>
      <c r="R306" s="28"/>
      <c r="S306" s="28"/>
      <c r="T306" s="28"/>
      <c r="U306" s="28"/>
      <c r="V306" s="28"/>
      <c r="W306" s="28"/>
      <c r="X306" s="28"/>
      <c r="Y306" s="28"/>
      <c r="Z306" s="28"/>
    </row>
    <row r="307" spans="1:26" ht="15" customHeight="1">
      <c r="A307" s="111"/>
      <c r="B307" s="48"/>
      <c r="C307" s="48"/>
      <c r="D307" s="35"/>
      <c r="E307" s="149"/>
      <c r="F307" s="156"/>
      <c r="G307" s="670"/>
      <c r="H307" s="88"/>
      <c r="I307" s="40"/>
      <c r="J307" s="40"/>
      <c r="K307" s="41"/>
      <c r="L307" s="42"/>
      <c r="M307" s="658"/>
      <c r="N307" s="659"/>
      <c r="O307" s="692"/>
      <c r="P307" s="29"/>
      <c r="Q307" s="74"/>
      <c r="R307" s="28"/>
      <c r="S307" s="28"/>
      <c r="T307" s="28"/>
      <c r="U307" s="28"/>
      <c r="V307" s="28"/>
      <c r="W307" s="28"/>
      <c r="X307" s="28"/>
      <c r="Y307" s="28"/>
      <c r="Z307" s="28"/>
    </row>
    <row r="308" spans="1:26" ht="15" customHeight="1">
      <c r="A308" s="111"/>
      <c r="B308" s="48"/>
      <c r="C308" s="48"/>
      <c r="D308" s="35"/>
      <c r="E308" s="149"/>
      <c r="F308" s="156"/>
      <c r="G308" s="670"/>
      <c r="H308" s="88"/>
      <c r="I308" s="40"/>
      <c r="J308" s="40"/>
      <c r="K308" s="41"/>
      <c r="L308" s="42"/>
      <c r="M308" s="658"/>
      <c r="N308" s="659"/>
      <c r="O308" s="692"/>
      <c r="P308" s="29"/>
      <c r="Q308" s="74"/>
      <c r="R308" s="28"/>
      <c r="S308" s="28"/>
      <c r="T308" s="28"/>
      <c r="U308" s="28"/>
      <c r="V308" s="28"/>
      <c r="W308" s="28"/>
      <c r="X308" s="28"/>
      <c r="Y308" s="28"/>
      <c r="Z308" s="28"/>
    </row>
    <row r="309" spans="1:26" ht="15" customHeight="1">
      <c r="A309" s="111"/>
      <c r="B309" s="48"/>
      <c r="C309" s="48"/>
      <c r="D309" s="35"/>
      <c r="E309" s="149"/>
      <c r="F309" s="156"/>
      <c r="G309" s="670"/>
      <c r="H309" s="88"/>
      <c r="I309" s="40"/>
      <c r="J309" s="40"/>
      <c r="K309" s="41"/>
      <c r="L309" s="42"/>
      <c r="M309" s="658"/>
      <c r="N309" s="659"/>
      <c r="O309" s="692"/>
      <c r="P309" s="29"/>
      <c r="Q309" s="74"/>
      <c r="R309" s="28"/>
      <c r="S309" s="28"/>
      <c r="T309" s="28"/>
      <c r="U309" s="28"/>
      <c r="V309" s="28"/>
      <c r="W309" s="28"/>
      <c r="X309" s="28"/>
      <c r="Y309" s="28"/>
      <c r="Z309" s="28"/>
    </row>
    <row r="310" spans="1:26" ht="15" customHeight="1">
      <c r="A310" s="111"/>
      <c r="B310" s="48"/>
      <c r="C310" s="48"/>
      <c r="D310" s="35"/>
      <c r="E310" s="149"/>
      <c r="F310" s="156"/>
      <c r="G310" s="670"/>
      <c r="H310" s="88"/>
      <c r="I310" s="40"/>
      <c r="J310" s="40"/>
      <c r="K310" s="41"/>
      <c r="L310" s="42"/>
      <c r="M310" s="658"/>
      <c r="N310" s="659"/>
      <c r="O310" s="692"/>
      <c r="P310" s="29"/>
      <c r="Q310" s="74"/>
      <c r="R310" s="28"/>
      <c r="S310" s="28"/>
      <c r="T310" s="28"/>
      <c r="U310" s="28"/>
      <c r="V310" s="28"/>
      <c r="W310" s="28"/>
      <c r="X310" s="28"/>
      <c r="Y310" s="28"/>
      <c r="Z310" s="28"/>
    </row>
    <row r="311" spans="1:26" ht="15" customHeight="1">
      <c r="A311" s="111"/>
      <c r="B311" s="48"/>
      <c r="C311" s="48"/>
      <c r="D311" s="35"/>
      <c r="E311" s="149"/>
      <c r="F311" s="156"/>
      <c r="G311" s="670"/>
      <c r="H311" s="88"/>
      <c r="I311" s="40"/>
      <c r="J311" s="40"/>
      <c r="K311" s="41"/>
      <c r="L311" s="42"/>
      <c r="M311" s="658"/>
      <c r="N311" s="659"/>
      <c r="O311" s="692"/>
      <c r="P311" s="29"/>
      <c r="Q311" s="74"/>
      <c r="R311" s="28"/>
      <c r="S311" s="28"/>
      <c r="T311" s="28"/>
      <c r="U311" s="28"/>
      <c r="V311" s="28"/>
      <c r="W311" s="28"/>
      <c r="X311" s="28"/>
      <c r="Y311" s="28"/>
      <c r="Z311" s="28"/>
    </row>
    <row r="312" spans="1:26" ht="15" customHeight="1">
      <c r="A312" s="111"/>
      <c r="B312" s="48"/>
      <c r="C312" s="48"/>
      <c r="D312" s="35"/>
      <c r="E312" s="149"/>
      <c r="F312" s="156"/>
      <c r="G312" s="670"/>
      <c r="H312" s="88"/>
      <c r="I312" s="40"/>
      <c r="J312" s="40"/>
      <c r="K312" s="41"/>
      <c r="L312" s="42"/>
      <c r="M312" s="658"/>
      <c r="N312" s="659"/>
      <c r="O312" s="692"/>
      <c r="P312" s="29"/>
      <c r="Q312" s="74"/>
      <c r="R312" s="28"/>
      <c r="S312" s="28"/>
      <c r="T312" s="28"/>
      <c r="U312" s="28"/>
      <c r="V312" s="28"/>
      <c r="W312" s="28"/>
      <c r="X312" s="28"/>
      <c r="Y312" s="28"/>
      <c r="Z312" s="28"/>
    </row>
    <row r="313" spans="1:26" ht="15" customHeight="1">
      <c r="A313" s="111"/>
      <c r="B313" s="48"/>
      <c r="C313" s="48"/>
      <c r="D313" s="35"/>
      <c r="E313" s="149"/>
      <c r="F313" s="156"/>
      <c r="G313" s="670"/>
      <c r="H313" s="88"/>
      <c r="I313" s="40"/>
      <c r="J313" s="40"/>
      <c r="K313" s="41"/>
      <c r="L313" s="42"/>
      <c r="M313" s="658"/>
      <c r="N313" s="659"/>
      <c r="O313" s="692"/>
      <c r="P313" s="29"/>
      <c r="Q313" s="74"/>
      <c r="R313" s="28"/>
      <c r="S313" s="28"/>
      <c r="T313" s="28"/>
      <c r="U313" s="28"/>
      <c r="V313" s="28"/>
      <c r="W313" s="28"/>
      <c r="X313" s="28"/>
      <c r="Y313" s="28"/>
      <c r="Z313" s="28"/>
    </row>
    <row r="314" spans="1:26" ht="15" customHeight="1">
      <c r="A314" s="111"/>
      <c r="B314" s="48"/>
      <c r="C314" s="48"/>
      <c r="D314" s="35"/>
      <c r="E314" s="149"/>
      <c r="F314" s="156"/>
      <c r="G314" s="670"/>
      <c r="H314" s="88"/>
      <c r="I314" s="40"/>
      <c r="J314" s="40"/>
      <c r="K314" s="41"/>
      <c r="L314" s="42"/>
      <c r="M314" s="658"/>
      <c r="N314" s="659"/>
      <c r="O314" s="692"/>
      <c r="P314" s="29"/>
      <c r="Q314" s="74"/>
      <c r="R314" s="28"/>
      <c r="S314" s="28"/>
      <c r="T314" s="28"/>
      <c r="U314" s="28"/>
      <c r="V314" s="28"/>
      <c r="W314" s="28"/>
      <c r="X314" s="28"/>
      <c r="Y314" s="28"/>
      <c r="Z314" s="28"/>
    </row>
    <row r="315" spans="1:26" ht="15" customHeight="1">
      <c r="A315" s="111"/>
      <c r="B315" s="48"/>
      <c r="C315" s="48"/>
      <c r="D315" s="35"/>
      <c r="E315" s="149"/>
      <c r="F315" s="156"/>
      <c r="G315" s="670"/>
      <c r="H315" s="88"/>
      <c r="I315" s="40"/>
      <c r="J315" s="40"/>
      <c r="K315" s="41"/>
      <c r="L315" s="42"/>
      <c r="M315" s="658"/>
      <c r="N315" s="659"/>
      <c r="O315" s="692"/>
      <c r="P315" s="29"/>
      <c r="Q315" s="74"/>
      <c r="R315" s="28"/>
      <c r="S315" s="28"/>
      <c r="T315" s="28"/>
      <c r="U315" s="28"/>
      <c r="V315" s="28"/>
      <c r="W315" s="28"/>
      <c r="X315" s="28"/>
      <c r="Y315" s="28"/>
      <c r="Z315" s="28"/>
    </row>
    <row r="316" spans="1:26" ht="15" customHeight="1">
      <c r="A316" s="111"/>
      <c r="B316" s="48"/>
      <c r="C316" s="48"/>
      <c r="D316" s="35"/>
      <c r="E316" s="149"/>
      <c r="F316" s="156"/>
      <c r="G316" s="670"/>
      <c r="H316" s="88"/>
      <c r="I316" s="40"/>
      <c r="J316" s="40"/>
      <c r="K316" s="41"/>
      <c r="L316" s="42"/>
      <c r="M316" s="658"/>
      <c r="N316" s="659"/>
      <c r="O316" s="692"/>
      <c r="P316" s="29"/>
      <c r="Q316" s="74"/>
      <c r="R316" s="28"/>
      <c r="S316" s="28"/>
      <c r="T316" s="28"/>
      <c r="U316" s="28"/>
      <c r="V316" s="28"/>
      <c r="W316" s="28"/>
      <c r="X316" s="28"/>
      <c r="Y316" s="28"/>
      <c r="Z316" s="28"/>
    </row>
    <row r="317" spans="1:26" ht="15" customHeight="1">
      <c r="A317" s="111"/>
      <c r="B317" s="48"/>
      <c r="C317" s="48"/>
      <c r="D317" s="35"/>
      <c r="E317" s="149"/>
      <c r="F317" s="156"/>
      <c r="G317" s="670"/>
      <c r="H317" s="88"/>
      <c r="I317" s="40"/>
      <c r="J317" s="40"/>
      <c r="K317" s="41"/>
      <c r="L317" s="42"/>
      <c r="M317" s="658"/>
      <c r="N317" s="659"/>
      <c r="O317" s="692"/>
      <c r="P317" s="29"/>
      <c r="Q317" s="74"/>
      <c r="R317" s="28"/>
      <c r="S317" s="28"/>
      <c r="T317" s="28"/>
      <c r="U317" s="28"/>
      <c r="V317" s="28"/>
      <c r="W317" s="28"/>
      <c r="X317" s="28"/>
      <c r="Y317" s="28"/>
      <c r="Z317" s="28"/>
    </row>
    <row r="318" spans="1:26" ht="15" customHeight="1">
      <c r="A318" s="111"/>
      <c r="B318" s="48"/>
      <c r="C318" s="48"/>
      <c r="D318" s="35"/>
      <c r="E318" s="149"/>
      <c r="F318" s="156"/>
      <c r="G318" s="670"/>
      <c r="H318" s="88"/>
      <c r="I318" s="40"/>
      <c r="J318" s="40"/>
      <c r="K318" s="41"/>
      <c r="L318" s="42"/>
      <c r="M318" s="658"/>
      <c r="N318" s="659"/>
      <c r="O318" s="692"/>
      <c r="P318" s="29"/>
      <c r="Q318" s="74"/>
      <c r="R318" s="28"/>
      <c r="S318" s="28"/>
      <c r="T318" s="28"/>
      <c r="U318" s="28"/>
      <c r="V318" s="28"/>
      <c r="W318" s="28"/>
      <c r="X318" s="28"/>
      <c r="Y318" s="28"/>
      <c r="Z318" s="28"/>
    </row>
    <row r="319" spans="1:26" ht="15" customHeight="1">
      <c r="A319" s="111"/>
      <c r="B319" s="48"/>
      <c r="C319" s="48"/>
      <c r="D319" s="35"/>
      <c r="E319" s="149"/>
      <c r="F319" s="156"/>
      <c r="G319" s="670"/>
      <c r="H319" s="88"/>
      <c r="I319" s="40"/>
      <c r="J319" s="40"/>
      <c r="K319" s="41"/>
      <c r="L319" s="42"/>
      <c r="M319" s="658"/>
      <c r="N319" s="659"/>
      <c r="O319" s="692"/>
      <c r="P319" s="29"/>
      <c r="Q319" s="74"/>
      <c r="R319" s="28"/>
      <c r="S319" s="28"/>
      <c r="T319" s="28"/>
      <c r="U319" s="28"/>
      <c r="V319" s="28"/>
      <c r="W319" s="28"/>
      <c r="X319" s="28"/>
      <c r="Y319" s="28"/>
      <c r="Z319" s="28"/>
    </row>
    <row r="320" spans="1:26" ht="15" customHeight="1">
      <c r="A320" s="111"/>
      <c r="B320" s="48"/>
      <c r="C320" s="48"/>
      <c r="D320" s="35"/>
      <c r="E320" s="149"/>
      <c r="F320" s="156"/>
      <c r="G320" s="670"/>
      <c r="H320" s="88"/>
      <c r="I320" s="40"/>
      <c r="J320" s="40"/>
      <c r="K320" s="41"/>
      <c r="L320" s="42"/>
      <c r="M320" s="658"/>
      <c r="N320" s="659"/>
      <c r="O320" s="692"/>
      <c r="P320" s="29"/>
      <c r="Q320" s="74"/>
      <c r="R320" s="28"/>
      <c r="S320" s="28"/>
      <c r="T320" s="28"/>
      <c r="U320" s="28"/>
      <c r="V320" s="28"/>
      <c r="W320" s="28"/>
      <c r="X320" s="28"/>
      <c r="Y320" s="28"/>
      <c r="Z320" s="28"/>
    </row>
    <row r="321" spans="1:26" ht="15" customHeight="1">
      <c r="A321" s="111"/>
      <c r="B321" s="48"/>
      <c r="C321" s="48"/>
      <c r="D321" s="35"/>
      <c r="E321" s="149"/>
      <c r="F321" s="156"/>
      <c r="G321" s="670"/>
      <c r="H321" s="88"/>
      <c r="I321" s="40"/>
      <c r="J321" s="40"/>
      <c r="K321" s="41"/>
      <c r="L321" s="42"/>
      <c r="M321" s="658"/>
      <c r="N321" s="659"/>
      <c r="O321" s="692"/>
      <c r="P321" s="29"/>
      <c r="Q321" s="74"/>
      <c r="R321" s="28"/>
      <c r="S321" s="28"/>
      <c r="T321" s="28"/>
      <c r="U321" s="28"/>
      <c r="V321" s="28"/>
      <c r="W321" s="28"/>
      <c r="X321" s="28"/>
      <c r="Y321" s="28"/>
      <c r="Z321" s="28"/>
    </row>
    <row r="322" spans="1:26" ht="15" customHeight="1">
      <c r="A322" s="111"/>
      <c r="B322" s="48"/>
      <c r="C322" s="48"/>
      <c r="D322" s="35"/>
      <c r="E322" s="149"/>
      <c r="F322" s="156"/>
      <c r="G322" s="670"/>
      <c r="H322" s="88"/>
      <c r="I322" s="40"/>
      <c r="J322" s="40"/>
      <c r="K322" s="41"/>
      <c r="L322" s="42"/>
      <c r="M322" s="658"/>
      <c r="N322" s="659"/>
      <c r="O322" s="692"/>
      <c r="P322" s="29"/>
      <c r="Q322" s="74"/>
      <c r="R322" s="28"/>
      <c r="S322" s="28"/>
      <c r="T322" s="28"/>
      <c r="U322" s="28"/>
      <c r="V322" s="28"/>
      <c r="W322" s="28"/>
      <c r="X322" s="28"/>
      <c r="Y322" s="28"/>
      <c r="Z322" s="28"/>
    </row>
    <row r="323" spans="1:26" ht="15" customHeight="1">
      <c r="A323" s="111"/>
      <c r="B323" s="48"/>
      <c r="C323" s="48"/>
      <c r="D323" s="35"/>
      <c r="E323" s="149"/>
      <c r="F323" s="156"/>
      <c r="G323" s="670"/>
      <c r="H323" s="88"/>
      <c r="I323" s="40"/>
      <c r="J323" s="40"/>
      <c r="K323" s="41"/>
      <c r="L323" s="42"/>
      <c r="M323" s="658"/>
      <c r="N323" s="659"/>
      <c r="O323" s="692"/>
      <c r="P323" s="29"/>
      <c r="Q323" s="74"/>
      <c r="R323" s="28"/>
      <c r="S323" s="28"/>
      <c r="T323" s="28"/>
      <c r="U323" s="28"/>
      <c r="V323" s="28"/>
      <c r="W323" s="28"/>
      <c r="X323" s="28"/>
      <c r="Y323" s="28"/>
      <c r="Z323" s="28"/>
    </row>
    <row r="324" spans="1:26" ht="15" customHeight="1">
      <c r="A324" s="111"/>
      <c r="B324" s="48"/>
      <c r="C324" s="48"/>
      <c r="D324" s="35"/>
      <c r="E324" s="149"/>
      <c r="F324" s="156"/>
      <c r="G324" s="670"/>
      <c r="H324" s="88"/>
      <c r="I324" s="40"/>
      <c r="J324" s="40"/>
      <c r="K324" s="41"/>
      <c r="L324" s="42"/>
      <c r="M324" s="658"/>
      <c r="N324" s="659"/>
      <c r="O324" s="692"/>
      <c r="P324" s="29"/>
      <c r="Q324" s="74"/>
      <c r="R324" s="28"/>
      <c r="S324" s="28"/>
      <c r="T324" s="28"/>
      <c r="U324" s="28"/>
      <c r="V324" s="28"/>
      <c r="W324" s="28"/>
      <c r="X324" s="28"/>
      <c r="Y324" s="28"/>
      <c r="Z324" s="28"/>
    </row>
    <row r="325" spans="1:26" ht="15" customHeight="1">
      <c r="A325" s="111"/>
      <c r="B325" s="48"/>
      <c r="C325" s="48"/>
      <c r="D325" s="35"/>
      <c r="E325" s="149"/>
      <c r="F325" s="156"/>
      <c r="G325" s="670"/>
      <c r="H325" s="88"/>
      <c r="I325" s="40"/>
      <c r="J325" s="40"/>
      <c r="K325" s="41"/>
      <c r="L325" s="42"/>
      <c r="M325" s="658"/>
      <c r="N325" s="659"/>
      <c r="O325" s="692"/>
      <c r="P325" s="29"/>
      <c r="Q325" s="74"/>
      <c r="R325" s="28"/>
      <c r="S325" s="28"/>
      <c r="T325" s="28"/>
      <c r="U325" s="28"/>
      <c r="V325" s="28"/>
      <c r="W325" s="28"/>
      <c r="X325" s="28"/>
      <c r="Y325" s="28"/>
      <c r="Z325" s="28"/>
    </row>
    <row r="326" spans="1:26" ht="15" customHeight="1">
      <c r="A326" s="111"/>
      <c r="B326" s="48"/>
      <c r="C326" s="48"/>
      <c r="D326" s="35"/>
      <c r="E326" s="149"/>
      <c r="F326" s="156"/>
      <c r="G326" s="670"/>
      <c r="H326" s="88"/>
      <c r="I326" s="40"/>
      <c r="J326" s="40"/>
      <c r="K326" s="41"/>
      <c r="L326" s="42"/>
      <c r="M326" s="658"/>
      <c r="N326" s="659"/>
      <c r="O326" s="692"/>
      <c r="P326" s="29"/>
      <c r="Q326" s="74"/>
      <c r="R326" s="28"/>
      <c r="S326" s="28"/>
      <c r="T326" s="28"/>
      <c r="U326" s="28"/>
      <c r="V326" s="28"/>
      <c r="W326" s="28"/>
      <c r="X326" s="28"/>
      <c r="Y326" s="28"/>
      <c r="Z326" s="28"/>
    </row>
    <row r="327" spans="1:26" ht="15" customHeight="1">
      <c r="A327" s="111"/>
      <c r="B327" s="48"/>
      <c r="C327" s="48"/>
      <c r="D327" s="35"/>
      <c r="E327" s="149"/>
      <c r="F327" s="156"/>
      <c r="G327" s="670"/>
      <c r="H327" s="88"/>
      <c r="I327" s="40"/>
      <c r="J327" s="40"/>
      <c r="K327" s="41"/>
      <c r="L327" s="42"/>
      <c r="M327" s="658"/>
      <c r="N327" s="659"/>
      <c r="O327" s="692"/>
      <c r="P327" s="29"/>
      <c r="Q327" s="74"/>
      <c r="R327" s="28"/>
      <c r="S327" s="28"/>
      <c r="T327" s="28"/>
      <c r="U327" s="28"/>
      <c r="V327" s="28"/>
      <c r="W327" s="28"/>
      <c r="X327" s="28"/>
      <c r="Y327" s="28"/>
      <c r="Z327" s="28"/>
    </row>
    <row r="328" spans="1:26" ht="15" customHeight="1">
      <c r="A328" s="111"/>
      <c r="B328" s="48"/>
      <c r="C328" s="48"/>
      <c r="D328" s="35"/>
      <c r="E328" s="149"/>
      <c r="F328" s="156"/>
      <c r="G328" s="670"/>
      <c r="H328" s="88"/>
      <c r="I328" s="40"/>
      <c r="J328" s="40"/>
      <c r="K328" s="41"/>
      <c r="L328" s="42"/>
      <c r="M328" s="658"/>
      <c r="N328" s="659"/>
      <c r="O328" s="692"/>
      <c r="P328" s="29"/>
      <c r="Q328" s="74"/>
      <c r="R328" s="28"/>
      <c r="S328" s="28"/>
      <c r="T328" s="28"/>
      <c r="U328" s="28"/>
      <c r="V328" s="28"/>
      <c r="W328" s="28"/>
      <c r="X328" s="28"/>
      <c r="Y328" s="28"/>
      <c r="Z328" s="28"/>
    </row>
    <row r="329" spans="1:26" ht="15" customHeight="1">
      <c r="A329" s="111"/>
      <c r="B329" s="48"/>
      <c r="C329" s="48"/>
      <c r="D329" s="35"/>
      <c r="E329" s="149"/>
      <c r="F329" s="156"/>
      <c r="G329" s="670"/>
      <c r="H329" s="88"/>
      <c r="I329" s="40"/>
      <c r="J329" s="40"/>
      <c r="K329" s="41"/>
      <c r="L329" s="42"/>
      <c r="M329" s="658"/>
      <c r="N329" s="659"/>
      <c r="O329" s="692"/>
      <c r="P329" s="29"/>
      <c r="Q329" s="74"/>
      <c r="R329" s="28"/>
      <c r="S329" s="28"/>
      <c r="T329" s="28"/>
      <c r="U329" s="28"/>
      <c r="V329" s="28"/>
      <c r="W329" s="28"/>
      <c r="X329" s="28"/>
      <c r="Y329" s="28"/>
      <c r="Z329" s="28"/>
    </row>
    <row r="330" spans="1:26" ht="15" customHeight="1">
      <c r="A330" s="111"/>
      <c r="B330" s="48"/>
      <c r="C330" s="48"/>
      <c r="D330" s="35"/>
      <c r="E330" s="149"/>
      <c r="F330" s="156"/>
      <c r="G330" s="670"/>
      <c r="H330" s="88"/>
      <c r="I330" s="40"/>
      <c r="J330" s="40"/>
      <c r="K330" s="41"/>
      <c r="L330" s="42"/>
      <c r="M330" s="658"/>
      <c r="N330" s="659"/>
      <c r="O330" s="692"/>
      <c r="P330" s="29"/>
      <c r="Q330" s="74"/>
      <c r="R330" s="28"/>
      <c r="S330" s="28"/>
      <c r="T330" s="28"/>
      <c r="U330" s="28"/>
      <c r="V330" s="28"/>
      <c r="W330" s="28"/>
      <c r="X330" s="28"/>
      <c r="Y330" s="28"/>
      <c r="Z330" s="28"/>
    </row>
    <row r="331" spans="1:26" ht="15" customHeight="1">
      <c r="A331" s="111"/>
      <c r="B331" s="48"/>
      <c r="C331" s="48"/>
      <c r="D331" s="35"/>
      <c r="E331" s="149"/>
      <c r="F331" s="156"/>
      <c r="G331" s="670"/>
      <c r="H331" s="88"/>
      <c r="I331" s="40"/>
      <c r="J331" s="40"/>
      <c r="K331" s="41"/>
      <c r="L331" s="42"/>
      <c r="M331" s="658"/>
      <c r="N331" s="659"/>
      <c r="O331" s="692"/>
      <c r="P331" s="29"/>
      <c r="Q331" s="74"/>
      <c r="R331" s="28"/>
      <c r="S331" s="28"/>
      <c r="T331" s="28"/>
      <c r="U331" s="28"/>
      <c r="V331" s="28"/>
      <c r="W331" s="28"/>
      <c r="X331" s="28"/>
      <c r="Y331" s="28"/>
      <c r="Z331" s="28"/>
    </row>
    <row r="332" spans="1:26" ht="15" customHeight="1">
      <c r="A332" s="111"/>
      <c r="B332" s="48"/>
      <c r="C332" s="48"/>
      <c r="D332" s="35"/>
      <c r="E332" s="149"/>
      <c r="F332" s="156"/>
      <c r="G332" s="670"/>
      <c r="H332" s="88"/>
      <c r="I332" s="40"/>
      <c r="J332" s="40"/>
      <c r="K332" s="41"/>
      <c r="L332" s="42"/>
      <c r="M332" s="658"/>
      <c r="N332" s="659"/>
      <c r="O332" s="692"/>
      <c r="P332" s="29"/>
      <c r="Q332" s="74"/>
      <c r="R332" s="28"/>
      <c r="S332" s="28"/>
      <c r="T332" s="28"/>
      <c r="U332" s="28"/>
      <c r="V332" s="28"/>
      <c r="W332" s="28"/>
      <c r="X332" s="28"/>
      <c r="Y332" s="28"/>
      <c r="Z332" s="28"/>
    </row>
    <row r="333" spans="1:26" ht="15" customHeight="1">
      <c r="A333" s="111"/>
      <c r="B333" s="48"/>
      <c r="C333" s="48"/>
      <c r="D333" s="35"/>
      <c r="E333" s="149"/>
      <c r="F333" s="156"/>
      <c r="G333" s="670"/>
      <c r="H333" s="88"/>
      <c r="I333" s="40"/>
      <c r="J333" s="40"/>
      <c r="K333" s="41"/>
      <c r="L333" s="42"/>
      <c r="M333" s="658"/>
      <c r="N333" s="659"/>
      <c r="O333" s="692"/>
      <c r="P333" s="29"/>
      <c r="Q333" s="74"/>
      <c r="R333" s="28"/>
      <c r="S333" s="28"/>
      <c r="T333" s="28"/>
      <c r="U333" s="28"/>
      <c r="V333" s="28"/>
      <c r="W333" s="28"/>
      <c r="X333" s="28"/>
      <c r="Y333" s="28"/>
      <c r="Z333" s="28"/>
    </row>
    <row r="334" spans="1:26" ht="15" customHeight="1">
      <c r="A334" s="111"/>
      <c r="B334" s="48"/>
      <c r="C334" s="48"/>
      <c r="D334" s="35"/>
      <c r="E334" s="149"/>
      <c r="F334" s="156"/>
      <c r="G334" s="670"/>
      <c r="H334" s="88"/>
      <c r="I334" s="40"/>
      <c r="J334" s="40"/>
      <c r="K334" s="41"/>
      <c r="L334" s="42"/>
      <c r="M334" s="658"/>
      <c r="N334" s="659"/>
      <c r="O334" s="692"/>
      <c r="P334" s="29"/>
      <c r="Q334" s="74"/>
      <c r="R334" s="28"/>
      <c r="S334" s="28"/>
      <c r="T334" s="28"/>
      <c r="U334" s="28"/>
      <c r="V334" s="28"/>
      <c r="W334" s="28"/>
      <c r="X334" s="28"/>
      <c r="Y334" s="28"/>
      <c r="Z334" s="28"/>
    </row>
    <row r="335" spans="1:26" ht="15" customHeight="1">
      <c r="A335" s="111"/>
      <c r="B335" s="48"/>
      <c r="C335" s="48"/>
      <c r="D335" s="35"/>
      <c r="E335" s="149"/>
      <c r="F335" s="156"/>
      <c r="G335" s="670"/>
      <c r="H335" s="88"/>
      <c r="I335" s="40"/>
      <c r="J335" s="40"/>
      <c r="K335" s="41"/>
      <c r="L335" s="42"/>
      <c r="M335" s="658"/>
      <c r="N335" s="659"/>
      <c r="O335" s="692"/>
      <c r="P335" s="29"/>
      <c r="Q335" s="74"/>
      <c r="R335" s="28"/>
      <c r="S335" s="28"/>
      <c r="T335" s="28"/>
      <c r="U335" s="28"/>
      <c r="V335" s="28"/>
      <c r="W335" s="28"/>
      <c r="X335" s="28"/>
      <c r="Y335" s="28"/>
      <c r="Z335" s="28"/>
    </row>
    <row r="336" spans="1:26" ht="15" customHeight="1">
      <c r="A336" s="111"/>
      <c r="B336" s="48"/>
      <c r="C336" s="48"/>
      <c r="D336" s="35"/>
      <c r="E336" s="149"/>
      <c r="F336" s="156"/>
      <c r="G336" s="670"/>
      <c r="H336" s="88"/>
      <c r="I336" s="40"/>
      <c r="J336" s="40"/>
      <c r="K336" s="41"/>
      <c r="L336" s="42"/>
      <c r="M336" s="658"/>
      <c r="N336" s="659"/>
      <c r="O336" s="692"/>
      <c r="P336" s="29"/>
      <c r="Q336" s="74"/>
      <c r="R336" s="28"/>
      <c r="S336" s="28"/>
      <c r="T336" s="28"/>
      <c r="U336" s="28"/>
      <c r="V336" s="28"/>
      <c r="W336" s="28"/>
      <c r="X336" s="28"/>
      <c r="Y336" s="28"/>
      <c r="Z336" s="28"/>
    </row>
    <row r="337" spans="1:26" ht="15" customHeight="1">
      <c r="A337" s="111"/>
      <c r="B337" s="48"/>
      <c r="C337" s="48"/>
      <c r="D337" s="35"/>
      <c r="E337" s="149"/>
      <c r="F337" s="156"/>
      <c r="G337" s="670"/>
      <c r="H337" s="88"/>
      <c r="I337" s="40"/>
      <c r="J337" s="40"/>
      <c r="K337" s="41"/>
      <c r="L337" s="42"/>
      <c r="M337" s="658"/>
      <c r="N337" s="659"/>
      <c r="O337" s="692"/>
      <c r="P337" s="29"/>
      <c r="Q337" s="74"/>
      <c r="R337" s="28"/>
      <c r="S337" s="28"/>
      <c r="T337" s="28"/>
      <c r="U337" s="28"/>
      <c r="V337" s="28"/>
      <c r="W337" s="28"/>
      <c r="X337" s="28"/>
      <c r="Y337" s="28"/>
      <c r="Z337" s="28"/>
    </row>
    <row r="338" spans="1:26" ht="15" customHeight="1">
      <c r="A338" s="111"/>
      <c r="B338" s="48"/>
      <c r="C338" s="48"/>
      <c r="D338" s="35"/>
      <c r="E338" s="149"/>
      <c r="F338" s="156"/>
      <c r="G338" s="670"/>
      <c r="H338" s="88"/>
      <c r="I338" s="40"/>
      <c r="J338" s="40"/>
      <c r="K338" s="41"/>
      <c r="L338" s="42"/>
      <c r="M338" s="658"/>
      <c r="N338" s="659"/>
      <c r="O338" s="692"/>
      <c r="P338" s="29"/>
      <c r="Q338" s="74"/>
      <c r="R338" s="28"/>
      <c r="S338" s="28"/>
      <c r="T338" s="28"/>
      <c r="U338" s="28"/>
      <c r="V338" s="28"/>
      <c r="W338" s="28"/>
      <c r="X338" s="28"/>
      <c r="Y338" s="28"/>
      <c r="Z338" s="28"/>
    </row>
    <row r="339" spans="1:26" ht="15" customHeight="1">
      <c r="A339" s="111"/>
      <c r="B339" s="48"/>
      <c r="C339" s="48"/>
      <c r="D339" s="35"/>
      <c r="E339" s="149"/>
      <c r="F339" s="156"/>
      <c r="G339" s="670"/>
      <c r="H339" s="88"/>
      <c r="I339" s="40"/>
      <c r="J339" s="40"/>
      <c r="K339" s="41"/>
      <c r="L339" s="42"/>
      <c r="M339" s="658"/>
      <c r="N339" s="659"/>
      <c r="O339" s="692"/>
      <c r="P339" s="29"/>
      <c r="Q339" s="74"/>
      <c r="R339" s="28"/>
      <c r="S339" s="28"/>
      <c r="T339" s="28"/>
      <c r="U339" s="28"/>
      <c r="V339" s="28"/>
      <c r="W339" s="28"/>
      <c r="X339" s="28"/>
      <c r="Y339" s="28"/>
      <c r="Z339" s="28"/>
    </row>
    <row r="340" spans="1:26" ht="15" customHeight="1">
      <c r="A340" s="111"/>
      <c r="B340" s="48"/>
      <c r="C340" s="48"/>
      <c r="D340" s="35"/>
      <c r="E340" s="149"/>
      <c r="F340" s="156"/>
      <c r="G340" s="670"/>
      <c r="H340" s="88"/>
      <c r="I340" s="40"/>
      <c r="J340" s="40"/>
      <c r="K340" s="41"/>
      <c r="L340" s="42"/>
      <c r="M340" s="658"/>
      <c r="N340" s="659"/>
      <c r="O340" s="692"/>
      <c r="P340" s="29"/>
      <c r="Q340" s="74"/>
      <c r="R340" s="28"/>
      <c r="S340" s="28"/>
      <c r="T340" s="28"/>
      <c r="U340" s="28"/>
      <c r="V340" s="28"/>
      <c r="W340" s="28"/>
      <c r="X340" s="28"/>
      <c r="Y340" s="28"/>
      <c r="Z340" s="28"/>
    </row>
    <row r="341" spans="1:26" ht="15" customHeight="1">
      <c r="A341" s="111"/>
      <c r="B341" s="48"/>
      <c r="C341" s="48"/>
      <c r="D341" s="35"/>
      <c r="E341" s="149"/>
      <c r="F341" s="156"/>
      <c r="G341" s="670"/>
      <c r="H341" s="88"/>
      <c r="I341" s="40"/>
      <c r="J341" s="40"/>
      <c r="K341" s="41"/>
      <c r="L341" s="42"/>
      <c r="M341" s="658"/>
      <c r="N341" s="659"/>
      <c r="O341" s="692"/>
      <c r="P341" s="29"/>
      <c r="Q341" s="74"/>
      <c r="R341" s="28"/>
      <c r="S341" s="28"/>
      <c r="T341" s="28"/>
      <c r="U341" s="28"/>
      <c r="V341" s="28"/>
      <c r="W341" s="28"/>
      <c r="X341" s="28"/>
      <c r="Y341" s="28"/>
      <c r="Z341" s="28"/>
    </row>
    <row r="342" spans="1:26" ht="15" customHeight="1">
      <c r="A342" s="111"/>
      <c r="B342" s="48"/>
      <c r="C342" s="48"/>
      <c r="D342" s="35"/>
      <c r="E342" s="149"/>
      <c r="F342" s="156"/>
      <c r="G342" s="670"/>
      <c r="H342" s="88"/>
      <c r="I342" s="40"/>
      <c r="J342" s="40"/>
      <c r="K342" s="41"/>
      <c r="L342" s="42"/>
      <c r="M342" s="658"/>
      <c r="N342" s="659"/>
      <c r="O342" s="692"/>
      <c r="P342" s="29"/>
      <c r="Q342" s="74"/>
      <c r="R342" s="28"/>
      <c r="S342" s="28"/>
      <c r="T342" s="28"/>
      <c r="U342" s="28"/>
      <c r="V342" s="28"/>
      <c r="W342" s="28"/>
      <c r="X342" s="28"/>
      <c r="Y342" s="28"/>
      <c r="Z342" s="28"/>
    </row>
    <row r="343" spans="1:26" ht="15" customHeight="1">
      <c r="A343" s="111"/>
      <c r="B343" s="48"/>
      <c r="C343" s="48"/>
      <c r="D343" s="35"/>
      <c r="E343" s="149"/>
      <c r="F343" s="156"/>
      <c r="G343" s="670"/>
      <c r="H343" s="88"/>
      <c r="I343" s="40"/>
      <c r="J343" s="40"/>
      <c r="K343" s="41"/>
      <c r="L343" s="42"/>
      <c r="M343" s="658"/>
      <c r="N343" s="659"/>
      <c r="O343" s="692"/>
      <c r="P343" s="29"/>
      <c r="Q343" s="74"/>
      <c r="R343" s="28"/>
      <c r="S343" s="28"/>
      <c r="T343" s="28"/>
      <c r="U343" s="28"/>
      <c r="V343" s="28"/>
      <c r="W343" s="28"/>
      <c r="X343" s="28"/>
      <c r="Y343" s="28"/>
      <c r="Z343" s="28"/>
    </row>
    <row r="344" spans="1:26" ht="15" customHeight="1">
      <c r="A344" s="111"/>
      <c r="B344" s="48"/>
      <c r="C344" s="48"/>
      <c r="D344" s="35"/>
      <c r="E344" s="149"/>
      <c r="F344" s="156"/>
      <c r="G344" s="670"/>
      <c r="H344" s="88"/>
      <c r="I344" s="40"/>
      <c r="J344" s="40"/>
      <c r="K344" s="41"/>
      <c r="L344" s="42"/>
      <c r="M344" s="658"/>
      <c r="N344" s="659"/>
      <c r="O344" s="692"/>
      <c r="P344" s="29"/>
      <c r="Q344" s="74"/>
      <c r="R344" s="28"/>
      <c r="S344" s="28"/>
      <c r="T344" s="28"/>
      <c r="U344" s="28"/>
      <c r="V344" s="28"/>
      <c r="W344" s="28"/>
      <c r="X344" s="28"/>
      <c r="Y344" s="28"/>
      <c r="Z344" s="28"/>
    </row>
    <row r="345" spans="1:26" ht="15" customHeight="1">
      <c r="A345" s="111"/>
      <c r="B345" s="48"/>
      <c r="C345" s="48"/>
      <c r="D345" s="35"/>
      <c r="E345" s="149"/>
      <c r="F345" s="156"/>
      <c r="G345" s="670"/>
      <c r="H345" s="88"/>
      <c r="I345" s="40"/>
      <c r="J345" s="40"/>
      <c r="K345" s="41"/>
      <c r="L345" s="42"/>
      <c r="M345" s="658"/>
      <c r="N345" s="659"/>
      <c r="O345" s="692"/>
      <c r="P345" s="29"/>
      <c r="Q345" s="74"/>
      <c r="R345" s="28"/>
      <c r="S345" s="28"/>
      <c r="T345" s="28"/>
      <c r="U345" s="28"/>
      <c r="V345" s="28"/>
      <c r="W345" s="28"/>
      <c r="X345" s="28"/>
      <c r="Y345" s="28"/>
      <c r="Z345" s="28"/>
    </row>
    <row r="346" spans="1:26" ht="15" customHeight="1">
      <c r="A346" s="111"/>
      <c r="B346" s="48"/>
      <c r="C346" s="48"/>
      <c r="D346" s="35"/>
      <c r="E346" s="149"/>
      <c r="F346" s="156"/>
      <c r="G346" s="670"/>
      <c r="H346" s="88"/>
      <c r="I346" s="40"/>
      <c r="J346" s="40"/>
      <c r="K346" s="41"/>
      <c r="L346" s="42"/>
      <c r="M346" s="658"/>
      <c r="N346" s="659"/>
      <c r="O346" s="692"/>
      <c r="P346" s="29"/>
      <c r="Q346" s="74"/>
      <c r="R346" s="28"/>
      <c r="S346" s="28"/>
      <c r="T346" s="28"/>
      <c r="U346" s="28"/>
      <c r="V346" s="28"/>
      <c r="W346" s="28"/>
      <c r="X346" s="28"/>
      <c r="Y346" s="28"/>
      <c r="Z346" s="28"/>
    </row>
    <row r="347" spans="1:26" ht="15" customHeight="1">
      <c r="A347" s="111"/>
      <c r="B347" s="48"/>
      <c r="C347" s="48"/>
      <c r="D347" s="35"/>
      <c r="E347" s="149"/>
      <c r="F347" s="156"/>
      <c r="G347" s="670"/>
      <c r="H347" s="88"/>
      <c r="I347" s="40"/>
      <c r="J347" s="40"/>
      <c r="K347" s="41"/>
      <c r="L347" s="42"/>
      <c r="M347" s="658"/>
      <c r="N347" s="659"/>
      <c r="O347" s="692"/>
      <c r="P347" s="29"/>
      <c r="Q347" s="74"/>
      <c r="R347" s="28"/>
      <c r="S347" s="28"/>
      <c r="T347" s="28"/>
      <c r="U347" s="28"/>
      <c r="V347" s="28"/>
      <c r="W347" s="28"/>
      <c r="X347" s="28"/>
      <c r="Y347" s="28"/>
      <c r="Z347" s="28"/>
    </row>
    <row r="348" spans="1:26" ht="15" customHeight="1">
      <c r="A348" s="111"/>
      <c r="B348" s="48"/>
      <c r="C348" s="48"/>
      <c r="D348" s="35"/>
      <c r="E348" s="149"/>
      <c r="F348" s="156"/>
      <c r="G348" s="670"/>
      <c r="H348" s="88"/>
      <c r="I348" s="40"/>
      <c r="J348" s="40"/>
      <c r="K348" s="41"/>
      <c r="L348" s="42"/>
      <c r="M348" s="658"/>
      <c r="N348" s="659"/>
      <c r="O348" s="692"/>
      <c r="P348" s="29"/>
      <c r="Q348" s="74"/>
      <c r="R348" s="28"/>
      <c r="S348" s="28"/>
      <c r="T348" s="28"/>
      <c r="U348" s="28"/>
      <c r="V348" s="28"/>
      <c r="W348" s="28"/>
      <c r="X348" s="28"/>
      <c r="Y348" s="28"/>
      <c r="Z348" s="28"/>
    </row>
    <row r="349" spans="1:26" ht="15" customHeight="1">
      <c r="A349" s="111"/>
      <c r="B349" s="48"/>
      <c r="C349" s="48"/>
      <c r="D349" s="35"/>
      <c r="E349" s="149"/>
      <c r="F349" s="156"/>
      <c r="G349" s="670"/>
      <c r="H349" s="88"/>
      <c r="I349" s="40"/>
      <c r="J349" s="40"/>
      <c r="K349" s="41"/>
      <c r="L349" s="42"/>
      <c r="M349" s="658"/>
      <c r="N349" s="659"/>
      <c r="O349" s="692"/>
      <c r="P349" s="29"/>
      <c r="Q349" s="74"/>
      <c r="R349" s="28"/>
      <c r="S349" s="28"/>
      <c r="T349" s="28"/>
      <c r="U349" s="28"/>
      <c r="V349" s="28"/>
      <c r="W349" s="28"/>
      <c r="X349" s="28"/>
      <c r="Y349" s="28"/>
      <c r="Z349" s="28"/>
    </row>
    <row r="350" spans="1:26" ht="15" customHeight="1">
      <c r="A350" s="111"/>
      <c r="B350" s="48"/>
      <c r="C350" s="48"/>
      <c r="D350" s="35"/>
      <c r="E350" s="149"/>
      <c r="F350" s="156"/>
      <c r="G350" s="670"/>
      <c r="H350" s="88"/>
      <c r="I350" s="40"/>
      <c r="J350" s="40"/>
      <c r="K350" s="41"/>
      <c r="L350" s="42"/>
      <c r="M350" s="658"/>
      <c r="N350" s="659"/>
      <c r="O350" s="692"/>
      <c r="P350" s="29"/>
      <c r="Q350" s="74"/>
      <c r="R350" s="28"/>
      <c r="S350" s="28"/>
      <c r="T350" s="28"/>
      <c r="U350" s="28"/>
      <c r="V350" s="28"/>
      <c r="W350" s="28"/>
      <c r="X350" s="28"/>
      <c r="Y350" s="28"/>
      <c r="Z350" s="28"/>
    </row>
    <row r="351" spans="1:26" ht="15" customHeight="1">
      <c r="A351" s="111"/>
      <c r="B351" s="48"/>
      <c r="C351" s="48"/>
      <c r="D351" s="35"/>
      <c r="E351" s="149"/>
      <c r="F351" s="156"/>
      <c r="G351" s="670"/>
      <c r="H351" s="88"/>
      <c r="I351" s="40"/>
      <c r="J351" s="40"/>
      <c r="K351" s="41"/>
      <c r="L351" s="42"/>
      <c r="M351" s="658"/>
      <c r="N351" s="659"/>
      <c r="O351" s="692"/>
      <c r="P351" s="29"/>
      <c r="Q351" s="74"/>
      <c r="R351" s="28"/>
      <c r="S351" s="28"/>
      <c r="T351" s="28"/>
      <c r="U351" s="28"/>
      <c r="V351" s="28"/>
      <c r="W351" s="28"/>
      <c r="X351" s="28"/>
      <c r="Y351" s="28"/>
      <c r="Z351" s="28"/>
    </row>
    <row r="352" spans="1:26" ht="15" customHeight="1">
      <c r="A352" s="111"/>
      <c r="B352" s="48"/>
      <c r="C352" s="48"/>
      <c r="D352" s="35"/>
      <c r="E352" s="149"/>
      <c r="F352" s="156"/>
      <c r="G352" s="670"/>
      <c r="H352" s="88"/>
      <c r="I352" s="40"/>
      <c r="J352" s="40"/>
      <c r="K352" s="41"/>
      <c r="L352" s="42"/>
      <c r="M352" s="658"/>
      <c r="N352" s="659"/>
      <c r="O352" s="692"/>
      <c r="P352" s="29"/>
      <c r="Q352" s="74"/>
      <c r="R352" s="28"/>
      <c r="S352" s="28"/>
      <c r="T352" s="28"/>
      <c r="U352" s="28"/>
      <c r="V352" s="28"/>
      <c r="W352" s="28"/>
      <c r="X352" s="28"/>
      <c r="Y352" s="28"/>
      <c r="Z352" s="28"/>
    </row>
    <row r="353" spans="1:26" ht="15" customHeight="1">
      <c r="A353" s="111"/>
      <c r="B353" s="48"/>
      <c r="C353" s="48"/>
      <c r="D353" s="35"/>
      <c r="E353" s="149"/>
      <c r="F353" s="156"/>
      <c r="G353" s="670"/>
      <c r="H353" s="88"/>
      <c r="I353" s="40"/>
      <c r="J353" s="40"/>
      <c r="K353" s="41"/>
      <c r="L353" s="42"/>
      <c r="M353" s="658"/>
      <c r="N353" s="659"/>
      <c r="O353" s="692"/>
      <c r="P353" s="29"/>
      <c r="Q353" s="74"/>
      <c r="R353" s="28"/>
      <c r="S353" s="28"/>
      <c r="T353" s="28"/>
      <c r="U353" s="28"/>
      <c r="V353" s="28"/>
      <c r="W353" s="28"/>
      <c r="X353" s="28"/>
      <c r="Y353" s="28"/>
      <c r="Z353" s="28"/>
    </row>
    <row r="354" spans="1:26" ht="15" customHeight="1">
      <c r="A354" s="111"/>
      <c r="B354" s="48"/>
      <c r="C354" s="48"/>
      <c r="D354" s="35"/>
      <c r="E354" s="149"/>
      <c r="F354" s="156"/>
      <c r="G354" s="670"/>
      <c r="H354" s="88"/>
      <c r="I354" s="40"/>
      <c r="J354" s="40"/>
      <c r="K354" s="41"/>
      <c r="L354" s="42"/>
      <c r="M354" s="658"/>
      <c r="N354" s="659"/>
      <c r="O354" s="692"/>
      <c r="P354" s="29"/>
      <c r="Q354" s="74"/>
      <c r="R354" s="28"/>
      <c r="S354" s="28"/>
      <c r="T354" s="28"/>
      <c r="U354" s="28"/>
      <c r="V354" s="28"/>
      <c r="W354" s="28"/>
      <c r="X354" s="28"/>
      <c r="Y354" s="28"/>
      <c r="Z354" s="28"/>
    </row>
    <row r="355" spans="1:26" ht="15" customHeight="1">
      <c r="A355" s="111"/>
      <c r="B355" s="48"/>
      <c r="C355" s="48"/>
      <c r="D355" s="35"/>
      <c r="E355" s="149"/>
      <c r="F355" s="156"/>
      <c r="G355" s="670"/>
      <c r="H355" s="88"/>
      <c r="I355" s="40"/>
      <c r="J355" s="40"/>
      <c r="K355" s="41"/>
      <c r="L355" s="42"/>
      <c r="M355" s="658"/>
      <c r="N355" s="659"/>
      <c r="O355" s="692"/>
      <c r="P355" s="29"/>
      <c r="Q355" s="74"/>
      <c r="R355" s="28"/>
      <c r="S355" s="28"/>
      <c r="T355" s="28"/>
      <c r="U355" s="28"/>
      <c r="V355" s="28"/>
      <c r="W355" s="28"/>
      <c r="X355" s="28"/>
      <c r="Y355" s="28"/>
      <c r="Z355" s="28"/>
    </row>
    <row r="356" spans="1:26" ht="15" customHeight="1">
      <c r="A356" s="111"/>
      <c r="B356" s="48"/>
      <c r="C356" s="48"/>
      <c r="D356" s="35"/>
      <c r="E356" s="149"/>
      <c r="F356" s="156"/>
      <c r="G356" s="670"/>
      <c r="H356" s="88"/>
      <c r="I356" s="40"/>
      <c r="J356" s="40"/>
      <c r="K356" s="41"/>
      <c r="L356" s="42"/>
      <c r="M356" s="658"/>
      <c r="N356" s="659"/>
      <c r="O356" s="692"/>
      <c r="P356" s="29"/>
      <c r="Q356" s="74"/>
      <c r="R356" s="28"/>
      <c r="S356" s="28"/>
      <c r="T356" s="28"/>
      <c r="U356" s="28"/>
      <c r="V356" s="28"/>
      <c r="W356" s="28"/>
      <c r="X356" s="28"/>
      <c r="Y356" s="28"/>
      <c r="Z356" s="28"/>
    </row>
    <row r="357" spans="1:26" ht="15" customHeight="1">
      <c r="A357" s="111"/>
      <c r="B357" s="48"/>
      <c r="C357" s="48"/>
      <c r="D357" s="35"/>
      <c r="E357" s="149"/>
      <c r="F357" s="156"/>
      <c r="G357" s="670"/>
      <c r="H357" s="88"/>
      <c r="I357" s="40"/>
      <c r="J357" s="40"/>
      <c r="K357" s="41"/>
      <c r="L357" s="42"/>
      <c r="M357" s="658"/>
      <c r="N357" s="659"/>
      <c r="O357" s="692"/>
      <c r="P357" s="29"/>
      <c r="Q357" s="74"/>
      <c r="R357" s="28"/>
      <c r="S357" s="28"/>
      <c r="T357" s="28"/>
      <c r="U357" s="28"/>
      <c r="V357" s="28"/>
      <c r="W357" s="28"/>
      <c r="X357" s="28"/>
      <c r="Y357" s="28"/>
      <c r="Z357" s="28"/>
    </row>
    <row r="358" spans="1:26" ht="15" customHeight="1">
      <c r="A358" s="111"/>
      <c r="B358" s="48"/>
      <c r="C358" s="48"/>
      <c r="D358" s="35"/>
      <c r="E358" s="149"/>
      <c r="F358" s="156"/>
      <c r="G358" s="670"/>
      <c r="H358" s="88"/>
      <c r="I358" s="40"/>
      <c r="J358" s="40"/>
      <c r="K358" s="41"/>
      <c r="L358" s="42"/>
      <c r="M358" s="658"/>
      <c r="N358" s="659"/>
      <c r="O358" s="692"/>
      <c r="P358" s="29"/>
      <c r="Q358" s="74"/>
      <c r="R358" s="28"/>
      <c r="S358" s="28"/>
      <c r="T358" s="28"/>
      <c r="U358" s="28"/>
      <c r="V358" s="28"/>
      <c r="W358" s="28"/>
      <c r="X358" s="28"/>
      <c r="Y358" s="28"/>
      <c r="Z358" s="28"/>
    </row>
    <row r="359" spans="1:26" ht="15" customHeight="1">
      <c r="A359" s="111"/>
      <c r="B359" s="48"/>
      <c r="C359" s="48"/>
      <c r="D359" s="35"/>
      <c r="E359" s="149"/>
      <c r="F359" s="156"/>
      <c r="G359" s="670"/>
      <c r="H359" s="88"/>
      <c r="I359" s="40"/>
      <c r="J359" s="40"/>
      <c r="K359" s="41"/>
      <c r="L359" s="42"/>
      <c r="M359" s="658"/>
      <c r="N359" s="659"/>
      <c r="O359" s="692"/>
      <c r="P359" s="29"/>
      <c r="Q359" s="74"/>
      <c r="R359" s="28"/>
      <c r="S359" s="28"/>
      <c r="T359" s="28"/>
      <c r="U359" s="28"/>
      <c r="V359" s="28"/>
      <c r="W359" s="28"/>
      <c r="X359" s="28"/>
      <c r="Y359" s="28"/>
      <c r="Z359" s="28"/>
    </row>
    <row r="360" spans="1:26" ht="15" customHeight="1">
      <c r="A360" s="111"/>
      <c r="B360" s="48"/>
      <c r="C360" s="48"/>
      <c r="D360" s="35"/>
      <c r="E360" s="149"/>
      <c r="F360" s="156"/>
      <c r="G360" s="670"/>
      <c r="H360" s="88"/>
      <c r="I360" s="40"/>
      <c r="J360" s="40"/>
      <c r="K360" s="41"/>
      <c r="L360" s="42"/>
      <c r="M360" s="658"/>
      <c r="N360" s="659"/>
      <c r="O360" s="692"/>
      <c r="P360" s="29"/>
      <c r="Q360" s="74"/>
      <c r="R360" s="28"/>
      <c r="S360" s="28"/>
      <c r="T360" s="28"/>
      <c r="U360" s="28"/>
      <c r="V360" s="28"/>
      <c r="W360" s="28"/>
      <c r="X360" s="28"/>
      <c r="Y360" s="28"/>
      <c r="Z360" s="28"/>
    </row>
    <row r="361" spans="1:26" ht="15" customHeight="1">
      <c r="A361" s="111"/>
      <c r="B361" s="48"/>
      <c r="C361" s="48"/>
      <c r="D361" s="35"/>
      <c r="E361" s="149"/>
      <c r="F361" s="156"/>
      <c r="G361" s="670"/>
      <c r="H361" s="88"/>
      <c r="I361" s="40"/>
      <c r="J361" s="40"/>
      <c r="K361" s="41"/>
      <c r="L361" s="42"/>
      <c r="M361" s="658"/>
      <c r="N361" s="659"/>
      <c r="O361" s="692"/>
      <c r="P361" s="29"/>
      <c r="Q361" s="74"/>
      <c r="R361" s="28"/>
      <c r="S361" s="28"/>
      <c r="T361" s="28"/>
      <c r="U361" s="28"/>
      <c r="V361" s="28"/>
      <c r="W361" s="28"/>
      <c r="X361" s="28"/>
      <c r="Y361" s="28"/>
      <c r="Z361" s="28"/>
    </row>
    <row r="362" spans="1:26" ht="15" customHeight="1">
      <c r="A362" s="111"/>
      <c r="B362" s="48"/>
      <c r="C362" s="48"/>
      <c r="D362" s="35"/>
      <c r="E362" s="149"/>
      <c r="F362" s="156"/>
      <c r="G362" s="670"/>
      <c r="H362" s="88"/>
      <c r="I362" s="40"/>
      <c r="J362" s="40"/>
      <c r="K362" s="41"/>
      <c r="L362" s="42"/>
      <c r="M362" s="658"/>
      <c r="N362" s="659"/>
      <c r="O362" s="692"/>
      <c r="P362" s="29"/>
      <c r="Q362" s="74"/>
      <c r="R362" s="28"/>
      <c r="S362" s="28"/>
      <c r="T362" s="28"/>
      <c r="U362" s="28"/>
      <c r="V362" s="28"/>
      <c r="W362" s="28"/>
      <c r="X362" s="28"/>
      <c r="Y362" s="28"/>
      <c r="Z362" s="28"/>
    </row>
    <row r="363" spans="1:26" ht="15" customHeight="1">
      <c r="A363" s="111"/>
      <c r="B363" s="48"/>
      <c r="C363" s="48"/>
      <c r="D363" s="35"/>
      <c r="E363" s="149"/>
      <c r="F363" s="156"/>
      <c r="G363" s="670"/>
      <c r="H363" s="88"/>
      <c r="I363" s="40"/>
      <c r="J363" s="40"/>
      <c r="K363" s="41"/>
      <c r="L363" s="42"/>
      <c r="M363" s="658"/>
      <c r="N363" s="659"/>
      <c r="O363" s="692"/>
      <c r="P363" s="29"/>
      <c r="Q363" s="74"/>
      <c r="R363" s="28"/>
      <c r="S363" s="28"/>
      <c r="T363" s="28"/>
      <c r="U363" s="28"/>
      <c r="V363" s="28"/>
      <c r="W363" s="28"/>
      <c r="X363" s="28"/>
      <c r="Y363" s="28"/>
      <c r="Z363" s="28"/>
    </row>
    <row r="364" spans="1:26" ht="15" customHeight="1">
      <c r="A364" s="111"/>
      <c r="B364" s="48"/>
      <c r="C364" s="48"/>
      <c r="D364" s="35"/>
      <c r="E364" s="149"/>
      <c r="F364" s="156"/>
      <c r="G364" s="670"/>
      <c r="H364" s="88"/>
      <c r="I364" s="40"/>
      <c r="J364" s="40"/>
      <c r="K364" s="41"/>
      <c r="L364" s="42"/>
      <c r="M364" s="658"/>
      <c r="N364" s="659"/>
      <c r="O364" s="692"/>
      <c r="P364" s="29"/>
      <c r="Q364" s="74"/>
      <c r="R364" s="28"/>
      <c r="S364" s="28"/>
      <c r="T364" s="28"/>
      <c r="U364" s="28"/>
      <c r="V364" s="28"/>
      <c r="W364" s="28"/>
      <c r="X364" s="28"/>
      <c r="Y364" s="28"/>
      <c r="Z364" s="28"/>
    </row>
    <row r="365" spans="1:26" ht="15" customHeight="1">
      <c r="A365" s="111"/>
      <c r="B365" s="48"/>
      <c r="C365" s="48"/>
      <c r="D365" s="35"/>
      <c r="E365" s="149"/>
      <c r="F365" s="156"/>
      <c r="G365" s="670"/>
      <c r="H365" s="88"/>
      <c r="I365" s="40"/>
      <c r="J365" s="40"/>
      <c r="K365" s="41"/>
      <c r="L365" s="42"/>
      <c r="M365" s="658"/>
      <c r="N365" s="659"/>
      <c r="O365" s="692"/>
      <c r="P365" s="29"/>
      <c r="Q365" s="74"/>
      <c r="R365" s="28"/>
      <c r="S365" s="28"/>
      <c r="T365" s="28"/>
      <c r="U365" s="28"/>
      <c r="V365" s="28"/>
      <c r="W365" s="28"/>
      <c r="X365" s="28"/>
      <c r="Y365" s="28"/>
      <c r="Z365" s="28"/>
    </row>
    <row r="366" spans="1:26" ht="15" customHeight="1">
      <c r="A366" s="111"/>
      <c r="B366" s="48"/>
      <c r="C366" s="48"/>
      <c r="D366" s="35"/>
      <c r="E366" s="149"/>
      <c r="F366" s="156"/>
      <c r="G366" s="670"/>
      <c r="H366" s="88"/>
      <c r="I366" s="40"/>
      <c r="J366" s="40"/>
      <c r="K366" s="41"/>
      <c r="L366" s="42"/>
      <c r="M366" s="658"/>
      <c r="N366" s="659"/>
      <c r="O366" s="692"/>
      <c r="P366" s="29"/>
      <c r="Q366" s="74"/>
      <c r="R366" s="28"/>
      <c r="S366" s="28"/>
      <c r="T366" s="28"/>
      <c r="U366" s="28"/>
      <c r="V366" s="28"/>
      <c r="W366" s="28"/>
      <c r="X366" s="28"/>
      <c r="Y366" s="28"/>
      <c r="Z366" s="28"/>
    </row>
    <row r="367" spans="1:26" ht="15" customHeight="1">
      <c r="A367" s="111"/>
      <c r="B367" s="48"/>
      <c r="C367" s="48"/>
      <c r="D367" s="35"/>
      <c r="E367" s="149"/>
      <c r="F367" s="156"/>
      <c r="G367" s="670"/>
      <c r="H367" s="88"/>
      <c r="I367" s="40"/>
      <c r="J367" s="40"/>
      <c r="K367" s="41"/>
      <c r="L367" s="42"/>
      <c r="M367" s="658"/>
      <c r="N367" s="659"/>
      <c r="O367" s="692"/>
      <c r="P367" s="29"/>
      <c r="Q367" s="74"/>
      <c r="R367" s="28"/>
      <c r="S367" s="28"/>
      <c r="T367" s="28"/>
      <c r="U367" s="28"/>
      <c r="V367" s="28"/>
      <c r="W367" s="28"/>
      <c r="X367" s="28"/>
      <c r="Y367" s="28"/>
      <c r="Z367" s="28"/>
    </row>
    <row r="368" spans="1:26" ht="15" customHeight="1">
      <c r="A368" s="111"/>
      <c r="B368" s="48"/>
      <c r="C368" s="48"/>
      <c r="D368" s="35"/>
      <c r="E368" s="149"/>
      <c r="F368" s="156"/>
      <c r="G368" s="670"/>
      <c r="H368" s="88"/>
      <c r="I368" s="40"/>
      <c r="J368" s="40"/>
      <c r="K368" s="41"/>
      <c r="L368" s="42"/>
      <c r="M368" s="658"/>
      <c r="N368" s="659"/>
      <c r="O368" s="692"/>
      <c r="P368" s="29"/>
      <c r="Q368" s="74"/>
      <c r="R368" s="28"/>
      <c r="S368" s="28"/>
      <c r="T368" s="28"/>
      <c r="U368" s="28"/>
      <c r="V368" s="28"/>
      <c r="W368" s="28"/>
      <c r="X368" s="28"/>
      <c r="Y368" s="28"/>
      <c r="Z368" s="28"/>
    </row>
    <row r="369" spans="1:26" ht="15" customHeight="1">
      <c r="A369" s="111"/>
      <c r="B369" s="48"/>
      <c r="C369" s="48"/>
      <c r="D369" s="35"/>
      <c r="E369" s="149"/>
      <c r="F369" s="156"/>
      <c r="G369" s="670"/>
      <c r="H369" s="88"/>
      <c r="I369" s="40"/>
      <c r="J369" s="40"/>
      <c r="K369" s="41"/>
      <c r="L369" s="42"/>
      <c r="M369" s="658"/>
      <c r="N369" s="659"/>
      <c r="O369" s="692"/>
      <c r="P369" s="29"/>
      <c r="Q369" s="74"/>
      <c r="R369" s="28"/>
      <c r="S369" s="28"/>
      <c r="T369" s="28"/>
      <c r="U369" s="28"/>
      <c r="V369" s="28"/>
      <c r="W369" s="28"/>
      <c r="X369" s="28"/>
      <c r="Y369" s="28"/>
      <c r="Z369" s="28"/>
    </row>
    <row r="370" spans="1:26" ht="15" customHeight="1">
      <c r="A370" s="111"/>
      <c r="B370" s="48"/>
      <c r="C370" s="48"/>
      <c r="D370" s="35"/>
      <c r="E370" s="149"/>
      <c r="F370" s="156"/>
      <c r="G370" s="670"/>
      <c r="H370" s="88"/>
      <c r="I370" s="40"/>
      <c r="J370" s="40"/>
      <c r="K370" s="41"/>
      <c r="L370" s="42"/>
      <c r="M370" s="658"/>
      <c r="N370" s="659"/>
      <c r="O370" s="692"/>
      <c r="P370" s="29"/>
      <c r="Q370" s="74"/>
      <c r="R370" s="28"/>
      <c r="S370" s="28"/>
      <c r="T370" s="28"/>
      <c r="U370" s="28"/>
      <c r="V370" s="28"/>
      <c r="W370" s="28"/>
      <c r="X370" s="28"/>
      <c r="Y370" s="28"/>
      <c r="Z370" s="28"/>
    </row>
    <row r="371" spans="1:26" ht="15" customHeight="1">
      <c r="A371" s="111"/>
      <c r="B371" s="48"/>
      <c r="C371" s="48"/>
      <c r="D371" s="35"/>
      <c r="E371" s="149"/>
      <c r="F371" s="156"/>
      <c r="G371" s="670"/>
      <c r="H371" s="88"/>
      <c r="I371" s="40"/>
      <c r="J371" s="40"/>
      <c r="K371" s="41"/>
      <c r="L371" s="42"/>
      <c r="M371" s="658"/>
      <c r="N371" s="659"/>
      <c r="O371" s="692"/>
      <c r="P371" s="29"/>
      <c r="Q371" s="74"/>
      <c r="R371" s="28"/>
      <c r="S371" s="28"/>
      <c r="T371" s="28"/>
      <c r="U371" s="28"/>
      <c r="V371" s="28"/>
      <c r="W371" s="28"/>
      <c r="X371" s="28"/>
      <c r="Y371" s="28"/>
      <c r="Z371" s="28"/>
    </row>
    <row r="372" spans="1:26" ht="15" customHeight="1">
      <c r="A372" s="111"/>
      <c r="B372" s="48"/>
      <c r="C372" s="48"/>
      <c r="D372" s="35"/>
      <c r="E372" s="149"/>
      <c r="F372" s="156"/>
      <c r="G372" s="670"/>
      <c r="H372" s="88"/>
      <c r="I372" s="40"/>
      <c r="J372" s="40"/>
      <c r="K372" s="41"/>
      <c r="L372" s="42"/>
      <c r="M372" s="658"/>
      <c r="N372" s="659"/>
      <c r="O372" s="692"/>
      <c r="P372" s="29"/>
      <c r="Q372" s="74"/>
      <c r="R372" s="28"/>
      <c r="S372" s="28"/>
      <c r="T372" s="28"/>
      <c r="U372" s="28"/>
      <c r="V372" s="28"/>
      <c r="W372" s="28"/>
      <c r="X372" s="28"/>
      <c r="Y372" s="28"/>
      <c r="Z372" s="28"/>
    </row>
    <row r="373" spans="1:26" ht="15" customHeight="1">
      <c r="A373" s="111"/>
      <c r="B373" s="48"/>
      <c r="C373" s="48"/>
      <c r="D373" s="35"/>
      <c r="E373" s="149"/>
      <c r="F373" s="156"/>
      <c r="G373" s="670"/>
      <c r="H373" s="88"/>
      <c r="I373" s="40"/>
      <c r="J373" s="40"/>
      <c r="K373" s="41"/>
      <c r="L373" s="42"/>
      <c r="M373" s="658"/>
      <c r="N373" s="659"/>
      <c r="O373" s="692"/>
      <c r="P373" s="29"/>
      <c r="Q373" s="74"/>
      <c r="R373" s="28"/>
      <c r="S373" s="28"/>
      <c r="T373" s="28"/>
      <c r="U373" s="28"/>
      <c r="V373" s="28"/>
      <c r="W373" s="28"/>
      <c r="X373" s="28"/>
      <c r="Y373" s="28"/>
      <c r="Z373" s="28"/>
    </row>
    <row r="374" spans="1:26" ht="15" customHeight="1">
      <c r="A374" s="111"/>
      <c r="B374" s="48"/>
      <c r="C374" s="48"/>
      <c r="D374" s="35"/>
      <c r="E374" s="149"/>
      <c r="F374" s="156"/>
      <c r="G374" s="670"/>
      <c r="H374" s="88"/>
      <c r="I374" s="40"/>
      <c r="J374" s="40"/>
      <c r="K374" s="41"/>
      <c r="L374" s="42"/>
      <c r="M374" s="658"/>
      <c r="N374" s="659"/>
      <c r="O374" s="692"/>
      <c r="P374" s="29"/>
      <c r="Q374" s="74"/>
      <c r="R374" s="28"/>
      <c r="S374" s="28"/>
      <c r="T374" s="28"/>
      <c r="U374" s="28"/>
      <c r="V374" s="28"/>
      <c r="W374" s="28"/>
      <c r="X374" s="28"/>
      <c r="Y374" s="28"/>
      <c r="Z374" s="28"/>
    </row>
    <row r="375" spans="1:26" ht="15" customHeight="1">
      <c r="A375" s="111"/>
      <c r="B375" s="48"/>
      <c r="C375" s="48"/>
      <c r="D375" s="35"/>
      <c r="E375" s="149"/>
      <c r="F375" s="156"/>
      <c r="G375" s="670"/>
      <c r="H375" s="88"/>
      <c r="I375" s="40"/>
      <c r="J375" s="40"/>
      <c r="K375" s="41"/>
      <c r="L375" s="42"/>
      <c r="M375" s="658"/>
      <c r="N375" s="659"/>
      <c r="O375" s="692"/>
      <c r="P375" s="29"/>
      <c r="Q375" s="74"/>
      <c r="R375" s="28"/>
      <c r="S375" s="28"/>
      <c r="T375" s="28"/>
      <c r="U375" s="28"/>
      <c r="V375" s="28"/>
      <c r="W375" s="28"/>
      <c r="X375" s="28"/>
      <c r="Y375" s="28"/>
      <c r="Z375" s="28"/>
    </row>
    <row r="376" spans="1:26" ht="15" customHeight="1">
      <c r="A376" s="111"/>
      <c r="B376" s="48"/>
      <c r="C376" s="48"/>
      <c r="D376" s="35"/>
      <c r="E376" s="149"/>
      <c r="F376" s="156"/>
      <c r="G376" s="670"/>
      <c r="H376" s="88"/>
      <c r="I376" s="40"/>
      <c r="J376" s="40"/>
      <c r="K376" s="41"/>
      <c r="L376" s="42"/>
      <c r="M376" s="658"/>
      <c r="N376" s="659"/>
      <c r="O376" s="692"/>
      <c r="P376" s="29"/>
      <c r="Q376" s="74"/>
      <c r="R376" s="28"/>
      <c r="S376" s="28"/>
      <c r="T376" s="28"/>
      <c r="U376" s="28"/>
      <c r="V376" s="28"/>
      <c r="W376" s="28"/>
      <c r="X376" s="28"/>
      <c r="Y376" s="28"/>
      <c r="Z376" s="28"/>
    </row>
    <row r="377" spans="1:26" ht="15" customHeight="1">
      <c r="A377" s="111"/>
      <c r="B377" s="48"/>
      <c r="C377" s="48"/>
      <c r="D377" s="35"/>
      <c r="E377" s="149"/>
      <c r="F377" s="156"/>
      <c r="G377" s="670"/>
      <c r="H377" s="88"/>
      <c r="I377" s="40"/>
      <c r="J377" s="40"/>
      <c r="K377" s="41"/>
      <c r="L377" s="42"/>
      <c r="M377" s="658"/>
      <c r="N377" s="659"/>
      <c r="O377" s="692"/>
      <c r="P377" s="29"/>
      <c r="Q377" s="74"/>
      <c r="R377" s="28"/>
      <c r="S377" s="28"/>
      <c r="T377" s="28"/>
      <c r="U377" s="28"/>
      <c r="V377" s="28"/>
      <c r="W377" s="28"/>
      <c r="X377" s="28"/>
      <c r="Y377" s="28"/>
      <c r="Z377" s="28"/>
    </row>
    <row r="378" spans="1:26" ht="15" customHeight="1">
      <c r="A378" s="111"/>
      <c r="B378" s="48"/>
      <c r="C378" s="48"/>
      <c r="D378" s="35"/>
      <c r="E378" s="149"/>
      <c r="F378" s="156"/>
      <c r="G378" s="670"/>
      <c r="H378" s="88"/>
      <c r="I378" s="40"/>
      <c r="J378" s="40"/>
      <c r="K378" s="41"/>
      <c r="L378" s="42"/>
      <c r="M378" s="658"/>
      <c r="N378" s="659"/>
      <c r="O378" s="692"/>
      <c r="P378" s="29"/>
      <c r="Q378" s="74"/>
      <c r="R378" s="28"/>
      <c r="S378" s="28"/>
      <c r="T378" s="28"/>
      <c r="U378" s="28"/>
      <c r="V378" s="28"/>
      <c r="W378" s="28"/>
      <c r="X378" s="28"/>
      <c r="Y378" s="28"/>
      <c r="Z378" s="28"/>
    </row>
    <row r="379" spans="1:26" ht="15" customHeight="1">
      <c r="A379" s="111"/>
      <c r="B379" s="48"/>
      <c r="C379" s="48"/>
      <c r="D379" s="35"/>
      <c r="E379" s="149"/>
      <c r="F379" s="156"/>
      <c r="G379" s="670"/>
      <c r="H379" s="88"/>
      <c r="I379" s="40"/>
      <c r="J379" s="40"/>
      <c r="K379" s="41"/>
      <c r="L379" s="42"/>
      <c r="M379" s="658"/>
      <c r="N379" s="659"/>
      <c r="O379" s="692"/>
      <c r="P379" s="29"/>
      <c r="Q379" s="74"/>
      <c r="R379" s="28"/>
      <c r="S379" s="28"/>
      <c r="T379" s="28"/>
      <c r="U379" s="28"/>
      <c r="V379" s="28"/>
      <c r="W379" s="28"/>
      <c r="X379" s="28"/>
      <c r="Y379" s="28"/>
      <c r="Z379" s="28"/>
    </row>
    <row r="380" spans="1:26" ht="15" customHeight="1">
      <c r="A380" s="111"/>
      <c r="B380" s="48"/>
      <c r="C380" s="48"/>
      <c r="D380" s="35"/>
      <c r="E380" s="149"/>
      <c r="F380" s="156"/>
      <c r="G380" s="670"/>
      <c r="H380" s="88"/>
      <c r="I380" s="40"/>
      <c r="J380" s="40"/>
      <c r="K380" s="41"/>
      <c r="L380" s="42"/>
      <c r="M380" s="658"/>
      <c r="N380" s="659"/>
      <c r="O380" s="692"/>
      <c r="P380" s="29"/>
      <c r="Q380" s="74"/>
      <c r="R380" s="28"/>
      <c r="S380" s="28"/>
      <c r="T380" s="28"/>
      <c r="U380" s="28"/>
      <c r="V380" s="28"/>
      <c r="W380" s="28"/>
      <c r="X380" s="28"/>
      <c r="Y380" s="28"/>
      <c r="Z380" s="28"/>
    </row>
    <row r="381" spans="1:26" ht="15" customHeight="1">
      <c r="A381" s="111"/>
      <c r="B381" s="48"/>
      <c r="C381" s="48"/>
      <c r="D381" s="35"/>
      <c r="E381" s="149"/>
      <c r="F381" s="156"/>
      <c r="G381" s="670"/>
      <c r="H381" s="88"/>
      <c r="I381" s="40"/>
      <c r="J381" s="40"/>
      <c r="K381" s="41"/>
      <c r="L381" s="42"/>
      <c r="M381" s="658"/>
      <c r="N381" s="659"/>
      <c r="O381" s="692"/>
      <c r="P381" s="29"/>
      <c r="Q381" s="74"/>
      <c r="R381" s="28"/>
      <c r="S381" s="28"/>
      <c r="T381" s="28"/>
      <c r="U381" s="28"/>
      <c r="V381" s="28"/>
      <c r="W381" s="28"/>
      <c r="X381" s="28"/>
      <c r="Y381" s="28"/>
      <c r="Z381" s="28"/>
    </row>
    <row r="382" spans="1:26" ht="15" customHeight="1">
      <c r="A382" s="111"/>
      <c r="B382" s="48"/>
      <c r="C382" s="48"/>
      <c r="D382" s="35"/>
      <c r="E382" s="149"/>
      <c r="F382" s="156"/>
      <c r="G382" s="670"/>
      <c r="H382" s="88"/>
      <c r="I382" s="40"/>
      <c r="J382" s="40"/>
      <c r="K382" s="41"/>
      <c r="L382" s="42"/>
      <c r="M382" s="658"/>
      <c r="N382" s="659"/>
      <c r="O382" s="692"/>
      <c r="P382" s="29"/>
      <c r="Q382" s="74"/>
      <c r="R382" s="28"/>
      <c r="S382" s="28"/>
      <c r="T382" s="28"/>
      <c r="U382" s="28"/>
      <c r="V382" s="28"/>
      <c r="W382" s="28"/>
      <c r="X382" s="28"/>
      <c r="Y382" s="28"/>
      <c r="Z382" s="28"/>
    </row>
    <row r="383" spans="1:26" ht="15" customHeight="1">
      <c r="A383" s="111"/>
      <c r="B383" s="48"/>
      <c r="C383" s="48"/>
      <c r="D383" s="35"/>
      <c r="E383" s="149"/>
      <c r="F383" s="156"/>
      <c r="G383" s="670"/>
      <c r="H383" s="88"/>
      <c r="I383" s="40"/>
      <c r="J383" s="40"/>
      <c r="K383" s="41"/>
      <c r="L383" s="42"/>
      <c r="M383" s="658"/>
      <c r="N383" s="659"/>
      <c r="O383" s="692"/>
      <c r="P383" s="29"/>
      <c r="Q383" s="74"/>
      <c r="R383" s="28"/>
      <c r="S383" s="28"/>
      <c r="T383" s="28"/>
      <c r="U383" s="28"/>
      <c r="V383" s="28"/>
      <c r="W383" s="28"/>
      <c r="X383" s="28"/>
      <c r="Y383" s="28"/>
      <c r="Z383" s="28"/>
    </row>
    <row r="384" spans="1:26" ht="15" customHeight="1">
      <c r="A384" s="111"/>
      <c r="B384" s="48"/>
      <c r="C384" s="48"/>
      <c r="D384" s="35"/>
      <c r="E384" s="149"/>
      <c r="F384" s="156"/>
      <c r="G384" s="670"/>
      <c r="H384" s="88"/>
      <c r="I384" s="40"/>
      <c r="J384" s="40"/>
      <c r="K384" s="41"/>
      <c r="L384" s="42"/>
      <c r="M384" s="658"/>
      <c r="N384" s="659"/>
      <c r="O384" s="692"/>
      <c r="P384" s="29"/>
      <c r="Q384" s="74"/>
      <c r="R384" s="28"/>
      <c r="S384" s="28"/>
      <c r="T384" s="28"/>
      <c r="U384" s="28"/>
      <c r="V384" s="28"/>
      <c r="W384" s="28"/>
      <c r="X384" s="28"/>
      <c r="Y384" s="28"/>
      <c r="Z384" s="28"/>
    </row>
    <row r="385" spans="1:26" ht="15" customHeight="1">
      <c r="A385" s="111"/>
      <c r="B385" s="48"/>
      <c r="C385" s="48"/>
      <c r="D385" s="35"/>
      <c r="E385" s="149"/>
      <c r="F385" s="156"/>
      <c r="G385" s="670"/>
      <c r="H385" s="88"/>
      <c r="I385" s="40"/>
      <c r="J385" s="40"/>
      <c r="K385" s="41"/>
      <c r="L385" s="42"/>
      <c r="M385" s="658"/>
      <c r="N385" s="659"/>
      <c r="O385" s="692"/>
      <c r="P385" s="29"/>
      <c r="Q385" s="74"/>
      <c r="R385" s="28"/>
      <c r="S385" s="28"/>
      <c r="T385" s="28"/>
      <c r="U385" s="28"/>
      <c r="V385" s="28"/>
      <c r="W385" s="28"/>
      <c r="X385" s="28"/>
      <c r="Y385" s="28"/>
      <c r="Z385" s="28"/>
    </row>
    <row r="386" spans="1:26" ht="15" customHeight="1">
      <c r="A386" s="111"/>
      <c r="B386" s="48"/>
      <c r="C386" s="48"/>
      <c r="D386" s="35"/>
      <c r="E386" s="149"/>
      <c r="F386" s="156"/>
      <c r="G386" s="670"/>
      <c r="H386" s="88"/>
      <c r="I386" s="40"/>
      <c r="J386" s="40"/>
      <c r="K386" s="41"/>
      <c r="L386" s="42"/>
      <c r="M386" s="658"/>
      <c r="N386" s="659"/>
      <c r="O386" s="692"/>
      <c r="P386" s="29"/>
      <c r="Q386" s="74"/>
      <c r="R386" s="28"/>
      <c r="S386" s="28"/>
      <c r="T386" s="28"/>
      <c r="U386" s="28"/>
      <c r="V386" s="28"/>
      <c r="W386" s="28"/>
      <c r="X386" s="28"/>
      <c r="Y386" s="28"/>
      <c r="Z386" s="28"/>
    </row>
    <row r="387" spans="1:26" ht="15" customHeight="1">
      <c r="A387" s="111"/>
      <c r="B387" s="48"/>
      <c r="C387" s="48"/>
      <c r="D387" s="35"/>
      <c r="E387" s="149"/>
      <c r="F387" s="156"/>
      <c r="G387" s="670"/>
      <c r="H387" s="88"/>
      <c r="I387" s="40"/>
      <c r="J387" s="40"/>
      <c r="K387" s="41"/>
      <c r="L387" s="42"/>
      <c r="M387" s="658"/>
      <c r="N387" s="659"/>
      <c r="O387" s="692"/>
      <c r="P387" s="29"/>
      <c r="Q387" s="74"/>
      <c r="R387" s="28"/>
      <c r="S387" s="28"/>
      <c r="T387" s="28"/>
      <c r="U387" s="28"/>
      <c r="V387" s="28"/>
      <c r="W387" s="28"/>
      <c r="X387" s="28"/>
      <c r="Y387" s="28"/>
      <c r="Z387" s="28"/>
    </row>
    <row r="388" spans="1:26" ht="15" customHeight="1">
      <c r="A388" s="111"/>
      <c r="B388" s="48"/>
      <c r="C388" s="48"/>
      <c r="D388" s="35"/>
      <c r="E388" s="149"/>
      <c r="F388" s="156"/>
      <c r="G388" s="670"/>
      <c r="H388" s="88"/>
      <c r="I388" s="40"/>
      <c r="J388" s="40"/>
      <c r="K388" s="41"/>
      <c r="L388" s="42"/>
      <c r="M388" s="658"/>
      <c r="N388" s="659"/>
      <c r="O388" s="692"/>
      <c r="P388" s="29"/>
      <c r="Q388" s="74"/>
      <c r="R388" s="28"/>
      <c r="S388" s="28"/>
      <c r="T388" s="28"/>
      <c r="U388" s="28"/>
      <c r="V388" s="28"/>
      <c r="W388" s="28"/>
      <c r="X388" s="28"/>
      <c r="Y388" s="28"/>
      <c r="Z388" s="28"/>
    </row>
    <row r="389" spans="1:26" ht="15" customHeight="1">
      <c r="A389" s="111"/>
      <c r="B389" s="48"/>
      <c r="C389" s="48"/>
      <c r="D389" s="35"/>
      <c r="E389" s="149"/>
      <c r="F389" s="156"/>
      <c r="G389" s="670"/>
      <c r="H389" s="88"/>
      <c r="I389" s="40"/>
      <c r="J389" s="40"/>
      <c r="K389" s="41"/>
      <c r="L389" s="42"/>
      <c r="M389" s="658"/>
      <c r="N389" s="659"/>
      <c r="O389" s="692"/>
      <c r="P389" s="29"/>
      <c r="Q389" s="74"/>
      <c r="R389" s="28"/>
      <c r="S389" s="28"/>
      <c r="T389" s="28"/>
      <c r="U389" s="28"/>
      <c r="V389" s="28"/>
      <c r="W389" s="28"/>
      <c r="X389" s="28"/>
      <c r="Y389" s="28"/>
      <c r="Z389" s="28"/>
    </row>
    <row r="390" spans="1:26" ht="15" customHeight="1">
      <c r="A390" s="111"/>
      <c r="B390" s="48"/>
      <c r="C390" s="48"/>
      <c r="D390" s="35"/>
      <c r="E390" s="149"/>
      <c r="F390" s="156"/>
      <c r="G390" s="670"/>
      <c r="H390" s="88"/>
      <c r="I390" s="40"/>
      <c r="J390" s="40"/>
      <c r="K390" s="41"/>
      <c r="L390" s="42"/>
      <c r="M390" s="658"/>
      <c r="N390" s="659"/>
      <c r="O390" s="692"/>
      <c r="P390" s="29"/>
      <c r="Q390" s="74"/>
      <c r="R390" s="28"/>
      <c r="S390" s="28"/>
      <c r="T390" s="28"/>
      <c r="U390" s="28"/>
      <c r="V390" s="28"/>
      <c r="W390" s="28"/>
      <c r="X390" s="28"/>
      <c r="Y390" s="28"/>
      <c r="Z390" s="28"/>
    </row>
    <row r="391" spans="1:26" ht="15" customHeight="1">
      <c r="A391" s="111"/>
      <c r="B391" s="48"/>
      <c r="C391" s="48"/>
      <c r="D391" s="35"/>
      <c r="E391" s="149"/>
      <c r="F391" s="156"/>
      <c r="G391" s="670"/>
      <c r="H391" s="88"/>
      <c r="I391" s="40"/>
      <c r="J391" s="40"/>
      <c r="K391" s="41"/>
      <c r="L391" s="42"/>
      <c r="M391" s="658"/>
      <c r="N391" s="659"/>
      <c r="O391" s="692"/>
      <c r="P391" s="29"/>
      <c r="Q391" s="74"/>
      <c r="R391" s="28"/>
      <c r="S391" s="28"/>
      <c r="T391" s="28"/>
      <c r="U391" s="28"/>
      <c r="V391" s="28"/>
      <c r="W391" s="28"/>
      <c r="X391" s="28"/>
      <c r="Y391" s="28"/>
      <c r="Z391" s="28"/>
    </row>
    <row r="392" spans="1:26" ht="15" customHeight="1">
      <c r="A392" s="111"/>
      <c r="B392" s="48"/>
      <c r="C392" s="48"/>
      <c r="D392" s="35"/>
      <c r="E392" s="149"/>
      <c r="F392" s="156"/>
      <c r="G392" s="670"/>
      <c r="H392" s="88"/>
      <c r="I392" s="40"/>
      <c r="J392" s="40"/>
      <c r="K392" s="41"/>
      <c r="L392" s="42"/>
      <c r="M392" s="658"/>
      <c r="N392" s="659"/>
      <c r="O392" s="692"/>
      <c r="P392" s="29"/>
      <c r="Q392" s="74"/>
      <c r="R392" s="28"/>
      <c r="S392" s="28"/>
      <c r="T392" s="28"/>
      <c r="U392" s="28"/>
      <c r="V392" s="28"/>
      <c r="W392" s="28"/>
      <c r="X392" s="28"/>
      <c r="Y392" s="28"/>
      <c r="Z392" s="28"/>
    </row>
    <row r="393" spans="1:26" ht="15" customHeight="1">
      <c r="A393" s="111"/>
      <c r="B393" s="48"/>
      <c r="C393" s="48"/>
      <c r="D393" s="35"/>
      <c r="E393" s="149"/>
      <c r="F393" s="156"/>
      <c r="G393" s="670"/>
      <c r="H393" s="88"/>
      <c r="I393" s="40"/>
      <c r="J393" s="40"/>
      <c r="K393" s="41"/>
      <c r="L393" s="42"/>
      <c r="M393" s="658"/>
      <c r="N393" s="659"/>
      <c r="O393" s="692"/>
      <c r="P393" s="29"/>
      <c r="Q393" s="74"/>
      <c r="R393" s="28"/>
      <c r="S393" s="28"/>
      <c r="T393" s="28"/>
      <c r="U393" s="28"/>
      <c r="V393" s="28"/>
      <c r="W393" s="28"/>
      <c r="X393" s="28"/>
      <c r="Y393" s="28"/>
      <c r="Z393" s="28"/>
    </row>
    <row r="394" spans="1:26" ht="15" customHeight="1">
      <c r="A394" s="111"/>
      <c r="B394" s="48"/>
      <c r="C394" s="48"/>
      <c r="D394" s="35"/>
      <c r="E394" s="149"/>
      <c r="F394" s="156"/>
      <c r="G394" s="670"/>
      <c r="H394" s="88"/>
      <c r="I394" s="40"/>
      <c r="J394" s="40"/>
      <c r="K394" s="41"/>
      <c r="L394" s="42"/>
      <c r="M394" s="658"/>
      <c r="N394" s="659"/>
      <c r="O394" s="692"/>
      <c r="P394" s="29"/>
      <c r="Q394" s="74"/>
      <c r="R394" s="28"/>
      <c r="S394" s="28"/>
      <c r="T394" s="28"/>
      <c r="U394" s="28"/>
      <c r="V394" s="28"/>
      <c r="W394" s="28"/>
      <c r="X394" s="28"/>
      <c r="Y394" s="28"/>
      <c r="Z394" s="28"/>
    </row>
    <row r="395" spans="1:26" ht="15" customHeight="1">
      <c r="A395" s="111"/>
      <c r="B395" s="48"/>
      <c r="C395" s="48"/>
      <c r="D395" s="35"/>
      <c r="E395" s="149"/>
      <c r="F395" s="156"/>
      <c r="G395" s="670"/>
      <c r="H395" s="88"/>
      <c r="I395" s="40"/>
      <c r="J395" s="40"/>
      <c r="K395" s="41"/>
      <c r="L395" s="42"/>
      <c r="M395" s="658"/>
      <c r="N395" s="659"/>
      <c r="O395" s="692"/>
      <c r="P395" s="29"/>
      <c r="Q395" s="74"/>
      <c r="R395" s="28"/>
      <c r="S395" s="28"/>
      <c r="T395" s="28"/>
      <c r="U395" s="28"/>
      <c r="V395" s="28"/>
      <c r="W395" s="28"/>
      <c r="X395" s="28"/>
      <c r="Y395" s="28"/>
      <c r="Z395" s="28"/>
    </row>
    <row r="396" spans="1:26" ht="15" customHeight="1">
      <c r="A396" s="111"/>
      <c r="B396" s="48"/>
      <c r="C396" s="48"/>
      <c r="D396" s="35"/>
      <c r="E396" s="149"/>
      <c r="F396" s="156"/>
      <c r="G396" s="670"/>
      <c r="H396" s="88"/>
      <c r="I396" s="40"/>
      <c r="J396" s="40"/>
      <c r="K396" s="41"/>
      <c r="L396" s="42"/>
      <c r="M396" s="658"/>
      <c r="N396" s="659"/>
      <c r="O396" s="692"/>
      <c r="P396" s="29"/>
      <c r="Q396" s="74"/>
      <c r="R396" s="28"/>
      <c r="S396" s="28"/>
      <c r="T396" s="28"/>
      <c r="U396" s="28"/>
      <c r="V396" s="28"/>
      <c r="W396" s="28"/>
      <c r="X396" s="28"/>
      <c r="Y396" s="28"/>
      <c r="Z396" s="28"/>
    </row>
    <row r="397" spans="1:26" ht="15" customHeight="1">
      <c r="A397" s="111"/>
      <c r="B397" s="48"/>
      <c r="C397" s="48"/>
      <c r="D397" s="35"/>
      <c r="E397" s="149"/>
      <c r="F397" s="156"/>
      <c r="G397" s="670"/>
      <c r="H397" s="88"/>
      <c r="I397" s="40"/>
      <c r="J397" s="40"/>
      <c r="K397" s="41"/>
      <c r="L397" s="42"/>
      <c r="M397" s="658"/>
      <c r="N397" s="659"/>
      <c r="O397" s="692"/>
      <c r="P397" s="29"/>
      <c r="Q397" s="74"/>
      <c r="R397" s="28"/>
      <c r="S397" s="28"/>
      <c r="T397" s="28"/>
      <c r="U397" s="28"/>
      <c r="V397" s="28"/>
      <c r="W397" s="28"/>
      <c r="X397" s="28"/>
      <c r="Y397" s="28"/>
      <c r="Z397" s="28"/>
    </row>
    <row r="398" spans="1:26" ht="15" customHeight="1">
      <c r="A398" s="111"/>
      <c r="B398" s="48"/>
      <c r="C398" s="48"/>
      <c r="D398" s="35"/>
      <c r="E398" s="149"/>
      <c r="F398" s="156"/>
      <c r="G398" s="670"/>
      <c r="H398" s="88"/>
      <c r="I398" s="40"/>
      <c r="J398" s="40"/>
      <c r="K398" s="41"/>
      <c r="L398" s="42"/>
      <c r="M398" s="658"/>
      <c r="N398" s="659"/>
      <c r="O398" s="692"/>
      <c r="P398" s="29"/>
      <c r="Q398" s="74"/>
      <c r="R398" s="28"/>
      <c r="S398" s="28"/>
      <c r="T398" s="28"/>
      <c r="U398" s="28"/>
      <c r="V398" s="28"/>
      <c r="W398" s="28"/>
      <c r="X398" s="28"/>
      <c r="Y398" s="28"/>
      <c r="Z398" s="28"/>
    </row>
    <row r="399" spans="1:26" ht="15" customHeight="1">
      <c r="A399" s="111"/>
      <c r="B399" s="48"/>
      <c r="C399" s="48"/>
      <c r="D399" s="35"/>
      <c r="E399" s="149"/>
      <c r="F399" s="156"/>
      <c r="G399" s="670"/>
      <c r="H399" s="88"/>
      <c r="I399" s="40"/>
      <c r="J399" s="40"/>
      <c r="K399" s="41"/>
      <c r="L399" s="42"/>
      <c r="M399" s="658"/>
      <c r="N399" s="659"/>
      <c r="O399" s="692"/>
      <c r="P399" s="29"/>
      <c r="Q399" s="74"/>
      <c r="R399" s="28"/>
      <c r="S399" s="28"/>
      <c r="T399" s="28"/>
      <c r="U399" s="28"/>
      <c r="V399" s="28"/>
      <c r="W399" s="28"/>
      <c r="X399" s="28"/>
      <c r="Y399" s="28"/>
      <c r="Z399" s="28"/>
    </row>
    <row r="400" spans="1:26" ht="15" customHeight="1">
      <c r="A400" s="111"/>
      <c r="B400" s="48"/>
      <c r="C400" s="48"/>
      <c r="D400" s="35"/>
      <c r="E400" s="149"/>
      <c r="F400" s="156"/>
      <c r="G400" s="670"/>
      <c r="H400" s="88"/>
      <c r="I400" s="40"/>
      <c r="J400" s="40"/>
      <c r="K400" s="41"/>
      <c r="L400" s="42"/>
      <c r="M400" s="658"/>
      <c r="N400" s="659"/>
      <c r="O400" s="692"/>
      <c r="P400" s="29"/>
      <c r="Q400" s="74"/>
      <c r="R400" s="28"/>
      <c r="S400" s="28"/>
      <c r="T400" s="28"/>
      <c r="U400" s="28"/>
      <c r="V400" s="28"/>
      <c r="W400" s="28"/>
      <c r="X400" s="28"/>
      <c r="Y400" s="28"/>
      <c r="Z400" s="28"/>
    </row>
    <row r="401" spans="1:26" ht="15" customHeight="1">
      <c r="A401" s="111"/>
      <c r="B401" s="48"/>
      <c r="C401" s="48"/>
      <c r="D401" s="35"/>
      <c r="E401" s="149"/>
      <c r="F401" s="156"/>
      <c r="G401" s="670"/>
      <c r="H401" s="88"/>
      <c r="I401" s="40"/>
      <c r="J401" s="40"/>
      <c r="K401" s="41"/>
      <c r="L401" s="42"/>
      <c r="M401" s="658"/>
      <c r="N401" s="659"/>
      <c r="O401" s="692"/>
      <c r="P401" s="29"/>
      <c r="Q401" s="74"/>
      <c r="R401" s="28"/>
      <c r="S401" s="28"/>
      <c r="T401" s="28"/>
      <c r="U401" s="28"/>
      <c r="V401" s="28"/>
      <c r="W401" s="28"/>
      <c r="X401" s="28"/>
      <c r="Y401" s="28"/>
      <c r="Z401" s="28"/>
    </row>
    <row r="402" spans="1:26" ht="15" customHeight="1">
      <c r="A402" s="111"/>
      <c r="B402" s="48"/>
      <c r="C402" s="48"/>
      <c r="D402" s="35"/>
      <c r="E402" s="149"/>
      <c r="F402" s="156"/>
      <c r="G402" s="670"/>
      <c r="H402" s="88"/>
      <c r="I402" s="40"/>
      <c r="J402" s="40"/>
      <c r="K402" s="41"/>
      <c r="L402" s="42"/>
      <c r="M402" s="658"/>
      <c r="N402" s="659"/>
      <c r="O402" s="692"/>
      <c r="P402" s="29"/>
      <c r="Q402" s="74"/>
      <c r="R402" s="28"/>
      <c r="S402" s="28"/>
      <c r="T402" s="28"/>
      <c r="U402" s="28"/>
      <c r="V402" s="28"/>
      <c r="W402" s="28"/>
      <c r="X402" s="28"/>
      <c r="Y402" s="28"/>
      <c r="Z402" s="28"/>
    </row>
    <row r="403" spans="1:26" ht="15" customHeight="1">
      <c r="A403" s="111"/>
      <c r="B403" s="48"/>
      <c r="C403" s="48"/>
      <c r="D403" s="35"/>
      <c r="E403" s="149"/>
      <c r="F403" s="156"/>
      <c r="G403" s="670"/>
      <c r="H403" s="88"/>
      <c r="I403" s="40"/>
      <c r="J403" s="40"/>
      <c r="K403" s="41"/>
      <c r="L403" s="42"/>
      <c r="M403" s="658"/>
      <c r="N403" s="659"/>
      <c r="O403" s="692"/>
      <c r="P403" s="29"/>
      <c r="Q403" s="74"/>
      <c r="R403" s="28"/>
      <c r="S403" s="28"/>
      <c r="T403" s="28"/>
      <c r="U403" s="28"/>
      <c r="V403" s="28"/>
      <c r="W403" s="28"/>
      <c r="X403" s="28"/>
      <c r="Y403" s="28"/>
      <c r="Z403" s="28"/>
    </row>
    <row r="404" spans="1:26" ht="15" customHeight="1">
      <c r="A404" s="111"/>
      <c r="B404" s="48"/>
      <c r="C404" s="48"/>
      <c r="D404" s="35"/>
      <c r="E404" s="149"/>
      <c r="F404" s="156"/>
      <c r="G404" s="670"/>
      <c r="H404" s="88"/>
      <c r="I404" s="40"/>
      <c r="J404" s="40"/>
      <c r="K404" s="41"/>
      <c r="L404" s="42"/>
      <c r="M404" s="658"/>
      <c r="N404" s="659"/>
      <c r="O404" s="692"/>
      <c r="P404" s="29"/>
      <c r="Q404" s="74"/>
      <c r="R404" s="28"/>
      <c r="S404" s="28"/>
      <c r="T404" s="28"/>
      <c r="U404" s="28"/>
      <c r="V404" s="28"/>
      <c r="W404" s="28"/>
      <c r="X404" s="28"/>
      <c r="Y404" s="28"/>
      <c r="Z404" s="28"/>
    </row>
    <row r="405" spans="1:26" ht="15" customHeight="1">
      <c r="A405" s="111"/>
      <c r="B405" s="48"/>
      <c r="C405" s="48"/>
      <c r="D405" s="35"/>
      <c r="E405" s="149"/>
      <c r="F405" s="156"/>
      <c r="G405" s="670"/>
      <c r="H405" s="88"/>
      <c r="I405" s="40"/>
      <c r="J405" s="40"/>
      <c r="K405" s="41"/>
      <c r="L405" s="42"/>
      <c r="M405" s="658"/>
      <c r="N405" s="659"/>
      <c r="O405" s="692"/>
      <c r="P405" s="29"/>
      <c r="Q405" s="74"/>
      <c r="R405" s="28"/>
      <c r="S405" s="28"/>
      <c r="T405" s="28"/>
      <c r="U405" s="28"/>
      <c r="V405" s="28"/>
      <c r="W405" s="28"/>
      <c r="X405" s="28"/>
      <c r="Y405" s="28"/>
      <c r="Z405" s="28"/>
    </row>
    <row r="406" spans="1:26" ht="15" customHeight="1">
      <c r="A406" s="111"/>
      <c r="B406" s="48"/>
      <c r="C406" s="48"/>
      <c r="D406" s="35"/>
      <c r="E406" s="149"/>
      <c r="F406" s="156"/>
      <c r="G406" s="670"/>
      <c r="H406" s="88"/>
      <c r="I406" s="40"/>
      <c r="J406" s="40"/>
      <c r="K406" s="41"/>
      <c r="L406" s="42"/>
      <c r="M406" s="658"/>
      <c r="N406" s="659"/>
      <c r="O406" s="692"/>
      <c r="P406" s="29"/>
      <c r="Q406" s="74"/>
      <c r="R406" s="28"/>
      <c r="S406" s="28"/>
      <c r="T406" s="28"/>
      <c r="U406" s="28"/>
      <c r="V406" s="28"/>
      <c r="W406" s="28"/>
      <c r="X406" s="28"/>
      <c r="Y406" s="28"/>
      <c r="Z406" s="28"/>
    </row>
    <row r="407" spans="1:26" ht="15" customHeight="1">
      <c r="A407" s="111"/>
      <c r="B407" s="48"/>
      <c r="C407" s="48"/>
      <c r="D407" s="35"/>
      <c r="E407" s="149"/>
      <c r="F407" s="156"/>
      <c r="G407" s="670"/>
      <c r="H407" s="88"/>
      <c r="I407" s="40"/>
      <c r="J407" s="40"/>
      <c r="K407" s="41"/>
      <c r="L407" s="42"/>
      <c r="M407" s="658"/>
      <c r="N407" s="659"/>
      <c r="O407" s="692"/>
      <c r="P407" s="29"/>
      <c r="Q407" s="74"/>
      <c r="R407" s="28"/>
      <c r="S407" s="28"/>
      <c r="T407" s="28"/>
      <c r="U407" s="28"/>
      <c r="V407" s="28"/>
      <c r="W407" s="28"/>
      <c r="X407" s="28"/>
      <c r="Y407" s="28"/>
      <c r="Z407" s="28"/>
    </row>
    <row r="408" spans="1:26" ht="15" customHeight="1">
      <c r="A408" s="111"/>
      <c r="B408" s="48"/>
      <c r="C408" s="48"/>
      <c r="D408" s="35"/>
      <c r="E408" s="149"/>
      <c r="F408" s="156"/>
      <c r="G408" s="670"/>
      <c r="H408" s="88"/>
      <c r="I408" s="40"/>
      <c r="J408" s="40"/>
      <c r="K408" s="41"/>
      <c r="L408" s="42"/>
      <c r="M408" s="658"/>
      <c r="N408" s="659"/>
      <c r="O408" s="692"/>
      <c r="P408" s="29"/>
      <c r="Q408" s="74"/>
      <c r="R408" s="28"/>
      <c r="S408" s="28"/>
      <c r="T408" s="28"/>
      <c r="U408" s="28"/>
      <c r="V408" s="28"/>
      <c r="W408" s="28"/>
      <c r="X408" s="28"/>
      <c r="Y408" s="28"/>
      <c r="Z408" s="28"/>
    </row>
    <row r="409" spans="1:26" ht="15" customHeight="1">
      <c r="A409" s="111"/>
      <c r="B409" s="48"/>
      <c r="C409" s="48"/>
      <c r="D409" s="35"/>
      <c r="E409" s="149"/>
      <c r="F409" s="156"/>
      <c r="G409" s="670"/>
      <c r="H409" s="88"/>
      <c r="I409" s="40"/>
      <c r="J409" s="40"/>
      <c r="K409" s="41"/>
      <c r="L409" s="42"/>
      <c r="M409" s="658"/>
      <c r="N409" s="659"/>
      <c r="O409" s="692"/>
      <c r="P409" s="29"/>
      <c r="Q409" s="74"/>
      <c r="R409" s="28"/>
      <c r="S409" s="28"/>
      <c r="T409" s="28"/>
      <c r="U409" s="28"/>
      <c r="V409" s="28"/>
      <c r="W409" s="28"/>
      <c r="X409" s="28"/>
      <c r="Y409" s="28"/>
      <c r="Z409" s="28"/>
    </row>
    <row r="410" spans="1:26" ht="15" customHeight="1">
      <c r="A410" s="111"/>
      <c r="B410" s="48"/>
      <c r="C410" s="48"/>
      <c r="D410" s="35"/>
      <c r="E410" s="149"/>
      <c r="F410" s="156"/>
      <c r="G410" s="670"/>
      <c r="H410" s="88"/>
      <c r="I410" s="40"/>
      <c r="J410" s="40"/>
      <c r="K410" s="41"/>
      <c r="L410" s="42"/>
      <c r="M410" s="658"/>
      <c r="N410" s="659"/>
      <c r="O410" s="692"/>
      <c r="P410" s="29"/>
      <c r="Q410" s="74"/>
      <c r="R410" s="28"/>
      <c r="S410" s="28"/>
      <c r="T410" s="28"/>
      <c r="U410" s="28"/>
      <c r="V410" s="28"/>
      <c r="W410" s="28"/>
      <c r="X410" s="28"/>
      <c r="Y410" s="28"/>
      <c r="Z410" s="28"/>
    </row>
    <row r="411" spans="1:26" ht="15" customHeight="1">
      <c r="A411" s="111"/>
      <c r="B411" s="48"/>
      <c r="C411" s="48"/>
      <c r="D411" s="35"/>
      <c r="E411" s="149"/>
      <c r="F411" s="156"/>
      <c r="G411" s="670"/>
      <c r="H411" s="88"/>
      <c r="I411" s="40"/>
      <c r="J411" s="40"/>
      <c r="K411" s="41"/>
      <c r="L411" s="42"/>
      <c r="M411" s="658"/>
      <c r="N411" s="659"/>
      <c r="O411" s="692"/>
      <c r="P411" s="29"/>
      <c r="Q411" s="74"/>
      <c r="R411" s="28"/>
      <c r="S411" s="28"/>
      <c r="T411" s="28"/>
      <c r="U411" s="28"/>
      <c r="V411" s="28"/>
      <c r="W411" s="28"/>
      <c r="X411" s="28"/>
      <c r="Y411" s="28"/>
      <c r="Z411" s="28"/>
    </row>
    <row r="412" spans="1:26" ht="15" customHeight="1">
      <c r="A412" s="111"/>
      <c r="B412" s="48"/>
      <c r="C412" s="48"/>
      <c r="D412" s="35"/>
      <c r="E412" s="149"/>
      <c r="F412" s="156"/>
      <c r="G412" s="670"/>
      <c r="H412" s="88"/>
      <c r="I412" s="40"/>
      <c r="J412" s="40"/>
      <c r="K412" s="41"/>
      <c r="L412" s="42"/>
      <c r="M412" s="658"/>
      <c r="N412" s="659"/>
      <c r="O412" s="692"/>
      <c r="P412" s="29"/>
      <c r="Q412" s="74"/>
      <c r="R412" s="28"/>
      <c r="S412" s="28"/>
      <c r="T412" s="28"/>
      <c r="U412" s="28"/>
      <c r="V412" s="28"/>
      <c r="W412" s="28"/>
      <c r="X412" s="28"/>
      <c r="Y412" s="28"/>
      <c r="Z412" s="28"/>
    </row>
    <row r="413" spans="1:26" ht="15" customHeight="1">
      <c r="A413" s="111"/>
      <c r="B413" s="48"/>
      <c r="C413" s="48"/>
      <c r="D413" s="35"/>
      <c r="E413" s="149"/>
      <c r="F413" s="156"/>
      <c r="G413" s="670"/>
      <c r="H413" s="88"/>
      <c r="I413" s="40"/>
      <c r="J413" s="40"/>
      <c r="K413" s="41"/>
      <c r="L413" s="42"/>
      <c r="M413" s="658"/>
      <c r="N413" s="659"/>
      <c r="O413" s="692"/>
      <c r="P413" s="29"/>
      <c r="Q413" s="74"/>
      <c r="R413" s="28"/>
      <c r="S413" s="28"/>
      <c r="T413" s="28"/>
      <c r="U413" s="28"/>
      <c r="V413" s="28"/>
      <c r="W413" s="28"/>
      <c r="X413" s="28"/>
      <c r="Y413" s="28"/>
      <c r="Z413" s="28"/>
    </row>
    <row r="414" spans="1:26" ht="15" customHeight="1">
      <c r="A414" s="111"/>
      <c r="B414" s="48"/>
      <c r="C414" s="48"/>
      <c r="D414" s="35"/>
      <c r="E414" s="149"/>
      <c r="F414" s="156"/>
      <c r="G414" s="670"/>
      <c r="H414" s="88"/>
      <c r="I414" s="40"/>
      <c r="J414" s="40"/>
      <c r="K414" s="41"/>
      <c r="L414" s="42"/>
      <c r="M414" s="658"/>
      <c r="N414" s="659"/>
      <c r="O414" s="692"/>
      <c r="P414" s="29"/>
      <c r="Q414" s="74"/>
      <c r="R414" s="28"/>
      <c r="S414" s="28"/>
      <c r="T414" s="28"/>
      <c r="U414" s="28"/>
      <c r="V414" s="28"/>
      <c r="W414" s="28"/>
      <c r="X414" s="28"/>
      <c r="Y414" s="28"/>
      <c r="Z414" s="28"/>
    </row>
    <row r="415" spans="1:26" ht="15" customHeight="1">
      <c r="A415" s="111"/>
      <c r="B415" s="48"/>
      <c r="C415" s="48"/>
      <c r="D415" s="35"/>
      <c r="E415" s="149"/>
      <c r="F415" s="156"/>
      <c r="G415" s="670"/>
      <c r="H415" s="88"/>
      <c r="I415" s="40"/>
      <c r="J415" s="40"/>
      <c r="K415" s="41"/>
      <c r="L415" s="42"/>
      <c r="M415" s="658"/>
      <c r="N415" s="659"/>
      <c r="O415" s="692"/>
      <c r="P415" s="29"/>
      <c r="Q415" s="74"/>
      <c r="R415" s="28"/>
      <c r="S415" s="28"/>
      <c r="T415" s="28"/>
      <c r="U415" s="28"/>
      <c r="V415" s="28"/>
      <c r="W415" s="28"/>
      <c r="X415" s="28"/>
      <c r="Y415" s="28"/>
      <c r="Z415" s="28"/>
    </row>
    <row r="416" spans="1:26" ht="15" customHeight="1">
      <c r="A416" s="111"/>
      <c r="B416" s="48"/>
      <c r="C416" s="48"/>
      <c r="D416" s="35"/>
      <c r="E416" s="149"/>
      <c r="F416" s="156"/>
      <c r="G416" s="670"/>
      <c r="H416" s="88"/>
      <c r="I416" s="40"/>
      <c r="J416" s="40"/>
      <c r="K416" s="41"/>
      <c r="L416" s="42"/>
      <c r="M416" s="658"/>
      <c r="N416" s="659"/>
      <c r="O416" s="692"/>
      <c r="P416" s="29"/>
      <c r="Q416" s="74"/>
      <c r="R416" s="28"/>
      <c r="S416" s="28"/>
      <c r="T416" s="28"/>
      <c r="U416" s="28"/>
      <c r="V416" s="28"/>
      <c r="W416" s="28"/>
      <c r="X416" s="28"/>
      <c r="Y416" s="28"/>
      <c r="Z416" s="28"/>
    </row>
    <row r="417" spans="1:26" ht="15" customHeight="1">
      <c r="A417" s="111"/>
      <c r="B417" s="48"/>
      <c r="C417" s="48"/>
      <c r="D417" s="35"/>
      <c r="E417" s="149"/>
      <c r="F417" s="156"/>
      <c r="G417" s="670"/>
      <c r="H417" s="88"/>
      <c r="I417" s="40"/>
      <c r="J417" s="40"/>
      <c r="K417" s="41"/>
      <c r="L417" s="42"/>
      <c r="M417" s="658"/>
      <c r="N417" s="659"/>
      <c r="O417" s="692"/>
      <c r="P417" s="29"/>
      <c r="Q417" s="74"/>
      <c r="R417" s="28"/>
      <c r="S417" s="28"/>
      <c r="T417" s="28"/>
      <c r="U417" s="28"/>
      <c r="V417" s="28"/>
      <c r="W417" s="28"/>
      <c r="X417" s="28"/>
      <c r="Y417" s="28"/>
      <c r="Z417" s="28"/>
    </row>
    <row r="418" spans="1:26" ht="15" customHeight="1">
      <c r="A418" s="111"/>
      <c r="B418" s="48"/>
      <c r="C418" s="48"/>
      <c r="D418" s="35"/>
      <c r="E418" s="149"/>
      <c r="F418" s="156"/>
      <c r="G418" s="670"/>
      <c r="H418" s="88"/>
      <c r="I418" s="40"/>
      <c r="J418" s="40"/>
      <c r="K418" s="41"/>
      <c r="L418" s="42"/>
      <c r="M418" s="658"/>
      <c r="N418" s="659"/>
      <c r="O418" s="692"/>
      <c r="P418" s="29"/>
      <c r="Q418" s="74"/>
      <c r="R418" s="28"/>
      <c r="S418" s="28"/>
      <c r="T418" s="28"/>
      <c r="U418" s="28"/>
      <c r="V418" s="28"/>
      <c r="W418" s="28"/>
      <c r="X418" s="28"/>
      <c r="Y418" s="28"/>
      <c r="Z418" s="28"/>
    </row>
    <row r="419" spans="1:26" ht="15" customHeight="1">
      <c r="A419" s="111"/>
      <c r="B419" s="48"/>
      <c r="C419" s="48"/>
      <c r="D419" s="35"/>
      <c r="E419" s="149"/>
      <c r="F419" s="156"/>
      <c r="G419" s="670"/>
      <c r="H419" s="88"/>
      <c r="I419" s="40"/>
      <c r="J419" s="40"/>
      <c r="K419" s="41"/>
      <c r="L419" s="42"/>
      <c r="M419" s="658"/>
      <c r="N419" s="659"/>
      <c r="O419" s="692"/>
      <c r="P419" s="29"/>
      <c r="Q419" s="74"/>
      <c r="R419" s="28"/>
      <c r="S419" s="28"/>
      <c r="T419" s="28"/>
      <c r="U419" s="28"/>
      <c r="V419" s="28"/>
      <c r="W419" s="28"/>
      <c r="X419" s="28"/>
      <c r="Y419" s="28"/>
      <c r="Z419" s="28"/>
    </row>
    <row r="420" spans="1:26" ht="15" customHeight="1">
      <c r="A420" s="111"/>
      <c r="B420" s="48"/>
      <c r="C420" s="48"/>
      <c r="D420" s="35"/>
      <c r="E420" s="149"/>
      <c r="F420" s="156"/>
      <c r="G420" s="670"/>
      <c r="H420" s="88"/>
      <c r="I420" s="40"/>
      <c r="J420" s="40"/>
      <c r="K420" s="41"/>
      <c r="L420" s="42"/>
      <c r="M420" s="658"/>
      <c r="N420" s="659"/>
      <c r="O420" s="692"/>
      <c r="P420" s="29"/>
      <c r="Q420" s="74"/>
      <c r="R420" s="28"/>
      <c r="S420" s="28"/>
      <c r="T420" s="28"/>
      <c r="U420" s="28"/>
      <c r="V420" s="28"/>
      <c r="W420" s="28"/>
      <c r="X420" s="28"/>
      <c r="Y420" s="28"/>
      <c r="Z420" s="28"/>
    </row>
    <row r="421" spans="1:26" ht="15" customHeight="1">
      <c r="A421" s="111"/>
      <c r="B421" s="48"/>
      <c r="C421" s="48"/>
      <c r="D421" s="35"/>
      <c r="E421" s="149"/>
      <c r="F421" s="156"/>
      <c r="G421" s="670"/>
      <c r="H421" s="88"/>
      <c r="I421" s="40"/>
      <c r="J421" s="40"/>
      <c r="K421" s="41"/>
      <c r="L421" s="42"/>
      <c r="M421" s="658"/>
      <c r="N421" s="659"/>
      <c r="O421" s="692"/>
      <c r="P421" s="29"/>
      <c r="Q421" s="74"/>
      <c r="R421" s="28"/>
      <c r="S421" s="28"/>
      <c r="T421" s="28"/>
      <c r="U421" s="28"/>
      <c r="V421" s="28"/>
      <c r="W421" s="28"/>
      <c r="X421" s="28"/>
      <c r="Y421" s="28"/>
      <c r="Z421" s="28"/>
    </row>
    <row r="422" spans="1:26" ht="15" customHeight="1">
      <c r="A422" s="111"/>
      <c r="B422" s="48"/>
      <c r="C422" s="48"/>
      <c r="D422" s="35"/>
      <c r="E422" s="149"/>
      <c r="F422" s="156"/>
      <c r="G422" s="670"/>
      <c r="H422" s="88"/>
      <c r="I422" s="40"/>
      <c r="J422" s="40"/>
      <c r="K422" s="41"/>
      <c r="L422" s="42"/>
      <c r="M422" s="658"/>
      <c r="N422" s="659"/>
      <c r="O422" s="692"/>
      <c r="P422" s="29"/>
      <c r="Q422" s="74"/>
      <c r="R422" s="28"/>
      <c r="S422" s="28"/>
      <c r="T422" s="28"/>
      <c r="U422" s="28"/>
      <c r="V422" s="28"/>
      <c r="W422" s="28"/>
      <c r="X422" s="28"/>
      <c r="Y422" s="28"/>
      <c r="Z422" s="28"/>
    </row>
    <row r="423" spans="1:26" ht="15" customHeight="1">
      <c r="A423" s="111"/>
      <c r="B423" s="48"/>
      <c r="C423" s="48"/>
      <c r="D423" s="35"/>
      <c r="E423" s="149"/>
      <c r="F423" s="156"/>
      <c r="G423" s="670"/>
      <c r="H423" s="88"/>
      <c r="I423" s="40"/>
      <c r="J423" s="40"/>
      <c r="K423" s="41"/>
      <c r="L423" s="42"/>
      <c r="M423" s="658"/>
      <c r="N423" s="659"/>
      <c r="O423" s="692"/>
      <c r="P423" s="29"/>
      <c r="Q423" s="74"/>
      <c r="R423" s="28"/>
      <c r="S423" s="28"/>
      <c r="T423" s="28"/>
      <c r="U423" s="28"/>
      <c r="V423" s="28"/>
      <c r="W423" s="28"/>
      <c r="X423" s="28"/>
      <c r="Y423" s="28"/>
      <c r="Z423" s="28"/>
    </row>
    <row r="424" spans="1:26" ht="15" customHeight="1">
      <c r="A424" s="111"/>
      <c r="B424" s="48"/>
      <c r="C424" s="48"/>
      <c r="D424" s="35"/>
      <c r="E424" s="149"/>
      <c r="F424" s="156"/>
      <c r="G424" s="670"/>
      <c r="H424" s="88"/>
      <c r="I424" s="40"/>
      <c r="J424" s="40"/>
      <c r="K424" s="41"/>
      <c r="L424" s="42"/>
      <c r="M424" s="658"/>
      <c r="N424" s="659"/>
      <c r="O424" s="692"/>
      <c r="P424" s="29"/>
      <c r="Q424" s="74"/>
      <c r="R424" s="28"/>
      <c r="S424" s="28"/>
      <c r="T424" s="28"/>
      <c r="U424" s="28"/>
      <c r="V424" s="28"/>
      <c r="W424" s="28"/>
      <c r="X424" s="28"/>
      <c r="Y424" s="28"/>
      <c r="Z424" s="28"/>
    </row>
    <row r="425" spans="1:26" ht="15" customHeight="1">
      <c r="A425" s="111"/>
      <c r="B425" s="48"/>
      <c r="C425" s="48"/>
      <c r="D425" s="35"/>
      <c r="E425" s="149"/>
      <c r="F425" s="156"/>
      <c r="G425" s="670"/>
      <c r="H425" s="88"/>
      <c r="I425" s="40"/>
      <c r="J425" s="40"/>
      <c r="K425" s="41"/>
      <c r="L425" s="42"/>
      <c r="M425" s="658"/>
      <c r="N425" s="659"/>
      <c r="O425" s="692"/>
      <c r="P425" s="29"/>
      <c r="Q425" s="74"/>
      <c r="R425" s="28"/>
      <c r="S425" s="28"/>
      <c r="T425" s="28"/>
      <c r="U425" s="28"/>
      <c r="V425" s="28"/>
      <c r="W425" s="28"/>
      <c r="X425" s="28"/>
      <c r="Y425" s="28"/>
      <c r="Z425" s="28"/>
    </row>
    <row r="426" spans="1:26" ht="15" customHeight="1">
      <c r="A426" s="111"/>
      <c r="B426" s="48"/>
      <c r="C426" s="48"/>
      <c r="D426" s="35"/>
      <c r="E426" s="149"/>
      <c r="F426" s="156"/>
      <c r="G426" s="670"/>
      <c r="H426" s="88"/>
      <c r="I426" s="40"/>
      <c r="J426" s="40"/>
      <c r="K426" s="41"/>
      <c r="L426" s="42"/>
      <c r="M426" s="658"/>
      <c r="N426" s="659"/>
      <c r="O426" s="692"/>
      <c r="P426" s="29"/>
      <c r="Q426" s="74"/>
      <c r="R426" s="28"/>
      <c r="S426" s="28"/>
      <c r="T426" s="28"/>
      <c r="U426" s="28"/>
      <c r="V426" s="28"/>
      <c r="W426" s="28"/>
      <c r="X426" s="28"/>
      <c r="Y426" s="28"/>
      <c r="Z426" s="28"/>
    </row>
    <row r="427" spans="1:26" ht="15" customHeight="1">
      <c r="A427" s="111"/>
      <c r="B427" s="48"/>
      <c r="C427" s="48"/>
      <c r="D427" s="35"/>
      <c r="E427" s="149"/>
      <c r="F427" s="156"/>
      <c r="G427" s="670"/>
      <c r="H427" s="88"/>
      <c r="I427" s="40"/>
      <c r="J427" s="40"/>
      <c r="K427" s="41"/>
      <c r="L427" s="42"/>
      <c r="M427" s="658"/>
      <c r="N427" s="659"/>
      <c r="O427" s="692"/>
      <c r="P427" s="29"/>
      <c r="Q427" s="74"/>
      <c r="R427" s="28"/>
      <c r="S427" s="28"/>
      <c r="T427" s="28"/>
      <c r="U427" s="28"/>
      <c r="V427" s="28"/>
      <c r="W427" s="28"/>
      <c r="X427" s="28"/>
      <c r="Y427" s="28"/>
      <c r="Z427" s="28"/>
    </row>
    <row r="428" spans="1:26" ht="15" customHeight="1">
      <c r="A428" s="111"/>
      <c r="B428" s="48"/>
      <c r="C428" s="48"/>
      <c r="D428" s="35"/>
      <c r="E428" s="149"/>
      <c r="F428" s="156"/>
      <c r="G428" s="670"/>
      <c r="H428" s="88"/>
      <c r="I428" s="40"/>
      <c r="J428" s="40"/>
      <c r="K428" s="41"/>
      <c r="L428" s="42"/>
      <c r="M428" s="658"/>
      <c r="N428" s="659"/>
      <c r="O428" s="692"/>
      <c r="P428" s="29"/>
      <c r="Q428" s="74"/>
      <c r="R428" s="28"/>
      <c r="S428" s="28"/>
      <c r="T428" s="28"/>
      <c r="U428" s="28"/>
      <c r="V428" s="28"/>
      <c r="W428" s="28"/>
      <c r="X428" s="28"/>
      <c r="Y428" s="28"/>
      <c r="Z428" s="28"/>
    </row>
    <row r="429" spans="1:26" ht="15" customHeight="1">
      <c r="A429" s="111"/>
      <c r="B429" s="48"/>
      <c r="C429" s="48"/>
      <c r="D429" s="35"/>
      <c r="E429" s="149"/>
      <c r="F429" s="156"/>
      <c r="G429" s="670"/>
      <c r="H429" s="88"/>
      <c r="I429" s="40"/>
      <c r="J429" s="40"/>
      <c r="K429" s="41"/>
      <c r="L429" s="42"/>
      <c r="M429" s="658"/>
      <c r="N429" s="659"/>
      <c r="O429" s="692"/>
      <c r="P429" s="29"/>
      <c r="Q429" s="74"/>
      <c r="R429" s="28"/>
      <c r="S429" s="28"/>
      <c r="T429" s="28"/>
      <c r="U429" s="28"/>
      <c r="V429" s="28"/>
      <c r="W429" s="28"/>
      <c r="X429" s="28"/>
      <c r="Y429" s="28"/>
      <c r="Z429" s="28"/>
    </row>
    <row r="430" spans="1:26" ht="15" customHeight="1">
      <c r="A430" s="111"/>
      <c r="B430" s="48"/>
      <c r="C430" s="48"/>
      <c r="D430" s="35"/>
      <c r="E430" s="149"/>
      <c r="F430" s="156"/>
      <c r="G430" s="670"/>
      <c r="H430" s="88"/>
      <c r="I430" s="40"/>
      <c r="J430" s="40"/>
      <c r="K430" s="41"/>
      <c r="L430" s="42"/>
      <c r="M430" s="658"/>
      <c r="N430" s="659"/>
      <c r="O430" s="692"/>
      <c r="P430" s="29"/>
      <c r="Q430" s="74"/>
      <c r="R430" s="28"/>
      <c r="S430" s="28"/>
      <c r="T430" s="28"/>
      <c r="U430" s="28"/>
      <c r="V430" s="28"/>
      <c r="W430" s="28"/>
      <c r="X430" s="28"/>
      <c r="Y430" s="28"/>
      <c r="Z430" s="28"/>
    </row>
    <row r="431" spans="1:26" ht="15" customHeight="1">
      <c r="A431" s="111"/>
      <c r="B431" s="48"/>
      <c r="C431" s="48"/>
      <c r="D431" s="35"/>
      <c r="E431" s="149"/>
      <c r="F431" s="156"/>
      <c r="G431" s="670"/>
      <c r="H431" s="88"/>
      <c r="I431" s="40"/>
      <c r="J431" s="40"/>
      <c r="K431" s="41"/>
      <c r="L431" s="42"/>
      <c r="M431" s="658"/>
      <c r="N431" s="659"/>
      <c r="O431" s="692"/>
      <c r="P431" s="29"/>
      <c r="Q431" s="74"/>
      <c r="R431" s="28"/>
      <c r="S431" s="28"/>
      <c r="T431" s="28"/>
      <c r="U431" s="28"/>
      <c r="V431" s="28"/>
      <c r="W431" s="28"/>
      <c r="X431" s="28"/>
      <c r="Y431" s="28"/>
      <c r="Z431" s="28"/>
    </row>
    <row r="432" spans="1:26" ht="15" customHeight="1">
      <c r="A432" s="111"/>
      <c r="B432" s="48"/>
      <c r="C432" s="48"/>
      <c r="D432" s="35"/>
      <c r="E432" s="149"/>
      <c r="F432" s="156"/>
      <c r="G432" s="670"/>
      <c r="H432" s="88"/>
      <c r="I432" s="40"/>
      <c r="J432" s="40"/>
      <c r="K432" s="41"/>
      <c r="L432" s="42"/>
      <c r="M432" s="658"/>
      <c r="N432" s="659"/>
      <c r="O432" s="692"/>
      <c r="P432" s="29"/>
      <c r="Q432" s="74"/>
      <c r="R432" s="28"/>
      <c r="S432" s="28"/>
      <c r="T432" s="28"/>
      <c r="U432" s="28"/>
      <c r="V432" s="28"/>
      <c r="W432" s="28"/>
      <c r="X432" s="28"/>
      <c r="Y432" s="28"/>
      <c r="Z432" s="28"/>
    </row>
    <row r="433" spans="1:26" ht="15" customHeight="1">
      <c r="A433" s="111"/>
      <c r="B433" s="48"/>
      <c r="C433" s="48"/>
      <c r="D433" s="35"/>
      <c r="E433" s="149"/>
      <c r="F433" s="156"/>
      <c r="G433" s="670"/>
      <c r="H433" s="88"/>
      <c r="I433" s="40"/>
      <c r="J433" s="40"/>
      <c r="K433" s="41"/>
      <c r="L433" s="42"/>
      <c r="M433" s="658"/>
      <c r="N433" s="659"/>
      <c r="O433" s="692"/>
      <c r="P433" s="29"/>
      <c r="Q433" s="74"/>
      <c r="R433" s="28"/>
      <c r="S433" s="28"/>
      <c r="T433" s="28"/>
      <c r="U433" s="28"/>
      <c r="V433" s="28"/>
      <c r="W433" s="28"/>
      <c r="X433" s="28"/>
      <c r="Y433" s="28"/>
      <c r="Z433" s="28"/>
    </row>
    <row r="434" spans="1:26" ht="15" customHeight="1">
      <c r="A434" s="111"/>
      <c r="B434" s="48"/>
      <c r="C434" s="48"/>
      <c r="D434" s="35"/>
      <c r="E434" s="149"/>
      <c r="F434" s="156"/>
      <c r="G434" s="670"/>
      <c r="H434" s="88"/>
      <c r="I434" s="40"/>
      <c r="J434" s="40"/>
      <c r="K434" s="41"/>
      <c r="L434" s="42"/>
      <c r="M434" s="658"/>
      <c r="N434" s="659"/>
      <c r="O434" s="692"/>
      <c r="P434" s="29"/>
      <c r="Q434" s="74"/>
      <c r="R434" s="28"/>
      <c r="S434" s="28"/>
      <c r="T434" s="28"/>
      <c r="U434" s="28"/>
      <c r="V434" s="28"/>
      <c r="W434" s="28"/>
      <c r="X434" s="28"/>
      <c r="Y434" s="28"/>
      <c r="Z434" s="28"/>
    </row>
    <row r="435" spans="1:26" ht="15" customHeight="1">
      <c r="A435" s="111"/>
      <c r="B435" s="48"/>
      <c r="C435" s="48"/>
      <c r="D435" s="35"/>
      <c r="E435" s="149"/>
      <c r="F435" s="156"/>
      <c r="G435" s="670"/>
      <c r="H435" s="88"/>
      <c r="I435" s="40"/>
      <c r="J435" s="40"/>
      <c r="K435" s="41"/>
      <c r="L435" s="42"/>
      <c r="M435" s="658"/>
      <c r="N435" s="659"/>
      <c r="O435" s="692"/>
      <c r="P435" s="29"/>
      <c r="Q435" s="74"/>
      <c r="R435" s="28"/>
      <c r="S435" s="28"/>
      <c r="T435" s="28"/>
      <c r="U435" s="28"/>
      <c r="V435" s="28"/>
      <c r="W435" s="28"/>
      <c r="X435" s="28"/>
      <c r="Y435" s="28"/>
      <c r="Z435" s="28"/>
    </row>
    <row r="436" spans="1:26" ht="15" customHeight="1">
      <c r="A436" s="111"/>
      <c r="B436" s="48"/>
      <c r="C436" s="48"/>
      <c r="D436" s="35"/>
      <c r="E436" s="149"/>
      <c r="F436" s="156"/>
      <c r="G436" s="670"/>
      <c r="H436" s="88"/>
      <c r="I436" s="40"/>
      <c r="J436" s="40"/>
      <c r="K436" s="41"/>
      <c r="L436" s="42"/>
      <c r="M436" s="658"/>
      <c r="N436" s="659"/>
      <c r="O436" s="692"/>
      <c r="P436" s="29"/>
      <c r="Q436" s="74"/>
      <c r="R436" s="28"/>
      <c r="S436" s="28"/>
      <c r="T436" s="28"/>
      <c r="U436" s="28"/>
      <c r="V436" s="28"/>
      <c r="W436" s="28"/>
      <c r="X436" s="28"/>
      <c r="Y436" s="28"/>
      <c r="Z436" s="28"/>
    </row>
    <row r="437" spans="1:26" ht="15" customHeight="1">
      <c r="A437" s="111"/>
      <c r="B437" s="48"/>
      <c r="C437" s="48"/>
      <c r="D437" s="35"/>
      <c r="E437" s="149"/>
      <c r="F437" s="156"/>
      <c r="G437" s="670"/>
      <c r="H437" s="88"/>
      <c r="I437" s="40"/>
      <c r="J437" s="40"/>
      <c r="K437" s="41"/>
      <c r="L437" s="42"/>
      <c r="M437" s="658"/>
      <c r="N437" s="659"/>
      <c r="O437" s="692"/>
      <c r="P437" s="29"/>
      <c r="Q437" s="74"/>
      <c r="R437" s="28"/>
      <c r="S437" s="28"/>
      <c r="T437" s="28"/>
      <c r="U437" s="28"/>
      <c r="V437" s="28"/>
      <c r="W437" s="28"/>
      <c r="X437" s="28"/>
      <c r="Y437" s="28"/>
      <c r="Z437" s="28"/>
    </row>
    <row r="438" spans="1:26" ht="15" customHeight="1">
      <c r="A438" s="111"/>
      <c r="B438" s="48"/>
      <c r="C438" s="48"/>
      <c r="D438" s="35"/>
      <c r="E438" s="149"/>
      <c r="F438" s="156"/>
      <c r="G438" s="670"/>
      <c r="H438" s="88"/>
      <c r="I438" s="40"/>
      <c r="J438" s="40"/>
      <c r="K438" s="41"/>
      <c r="L438" s="42"/>
      <c r="M438" s="658"/>
      <c r="N438" s="659"/>
      <c r="O438" s="692"/>
      <c r="P438" s="29"/>
      <c r="Q438" s="74"/>
      <c r="R438" s="28"/>
      <c r="S438" s="28"/>
      <c r="T438" s="28"/>
      <c r="U438" s="28"/>
      <c r="V438" s="28"/>
      <c r="W438" s="28"/>
      <c r="X438" s="28"/>
      <c r="Y438" s="28"/>
      <c r="Z438" s="28"/>
    </row>
    <row r="439" spans="1:26" ht="15" customHeight="1">
      <c r="A439" s="111"/>
      <c r="B439" s="48"/>
      <c r="C439" s="48"/>
      <c r="D439" s="35"/>
      <c r="E439" s="149"/>
      <c r="F439" s="156"/>
      <c r="G439" s="670"/>
      <c r="H439" s="88"/>
      <c r="I439" s="40"/>
      <c r="J439" s="40"/>
      <c r="K439" s="41"/>
      <c r="L439" s="42"/>
      <c r="M439" s="658"/>
      <c r="N439" s="659"/>
      <c r="O439" s="692"/>
      <c r="P439" s="29"/>
      <c r="Q439" s="74"/>
      <c r="R439" s="28"/>
      <c r="S439" s="28"/>
      <c r="T439" s="28"/>
      <c r="U439" s="28"/>
      <c r="V439" s="28"/>
      <c r="W439" s="28"/>
      <c r="X439" s="28"/>
      <c r="Y439" s="28"/>
      <c r="Z439" s="28"/>
    </row>
    <row r="440" spans="1:26" ht="15" customHeight="1">
      <c r="A440" s="111"/>
      <c r="B440" s="48"/>
      <c r="C440" s="48"/>
      <c r="D440" s="35"/>
      <c r="E440" s="149"/>
      <c r="F440" s="156"/>
      <c r="G440" s="670"/>
      <c r="H440" s="88"/>
      <c r="I440" s="40"/>
      <c r="J440" s="40"/>
      <c r="K440" s="41"/>
      <c r="L440" s="42"/>
      <c r="M440" s="658"/>
      <c r="N440" s="659"/>
      <c r="O440" s="692"/>
      <c r="P440" s="29"/>
      <c r="Q440" s="74"/>
      <c r="R440" s="28"/>
      <c r="S440" s="28"/>
      <c r="T440" s="28"/>
      <c r="U440" s="28"/>
      <c r="V440" s="28"/>
      <c r="W440" s="28"/>
      <c r="X440" s="28"/>
      <c r="Y440" s="28"/>
      <c r="Z440" s="28"/>
    </row>
    <row r="441" spans="1:26" ht="15" customHeight="1">
      <c r="A441" s="111"/>
      <c r="B441" s="48"/>
      <c r="C441" s="48"/>
      <c r="D441" s="35"/>
      <c r="E441" s="149"/>
      <c r="F441" s="156"/>
      <c r="G441" s="670"/>
      <c r="H441" s="88"/>
      <c r="I441" s="40"/>
      <c r="J441" s="40"/>
      <c r="K441" s="41"/>
      <c r="L441" s="42"/>
      <c r="M441" s="658"/>
      <c r="N441" s="659"/>
      <c r="O441" s="692"/>
      <c r="P441" s="29"/>
      <c r="Q441" s="74"/>
      <c r="R441" s="28"/>
      <c r="S441" s="28"/>
      <c r="T441" s="28"/>
      <c r="U441" s="28"/>
      <c r="V441" s="28"/>
      <c r="W441" s="28"/>
      <c r="X441" s="28"/>
      <c r="Y441" s="28"/>
      <c r="Z441" s="28"/>
    </row>
    <row r="442" spans="1:26" ht="15" customHeight="1">
      <c r="A442" s="111"/>
      <c r="B442" s="48"/>
      <c r="C442" s="48"/>
      <c r="D442" s="35"/>
      <c r="E442" s="149"/>
      <c r="F442" s="156"/>
      <c r="G442" s="670"/>
      <c r="H442" s="88"/>
      <c r="I442" s="40"/>
      <c r="J442" s="40"/>
      <c r="K442" s="41"/>
      <c r="L442" s="42"/>
      <c r="M442" s="658"/>
      <c r="N442" s="659"/>
      <c r="O442" s="692"/>
      <c r="P442" s="29"/>
      <c r="Q442" s="74"/>
      <c r="R442" s="28"/>
      <c r="S442" s="28"/>
      <c r="T442" s="28"/>
      <c r="U442" s="28"/>
      <c r="V442" s="28"/>
      <c r="W442" s="28"/>
      <c r="X442" s="28"/>
      <c r="Y442" s="28"/>
      <c r="Z442" s="28"/>
    </row>
    <row r="443" spans="1:26" ht="15" customHeight="1">
      <c r="A443" s="111"/>
      <c r="B443" s="48"/>
      <c r="C443" s="48"/>
      <c r="D443" s="35"/>
      <c r="E443" s="149"/>
      <c r="F443" s="156"/>
      <c r="G443" s="670"/>
      <c r="H443" s="88"/>
      <c r="I443" s="40"/>
      <c r="J443" s="40"/>
      <c r="K443" s="41"/>
      <c r="L443" s="42"/>
      <c r="M443" s="658"/>
      <c r="N443" s="659"/>
      <c r="O443" s="692"/>
      <c r="P443" s="29"/>
      <c r="Q443" s="74"/>
      <c r="R443" s="28"/>
      <c r="S443" s="28"/>
      <c r="T443" s="28"/>
      <c r="U443" s="28"/>
      <c r="V443" s="28"/>
      <c r="W443" s="28"/>
      <c r="X443" s="28"/>
      <c r="Y443" s="28"/>
      <c r="Z443" s="28"/>
    </row>
    <row r="444" spans="1:26" ht="15" customHeight="1">
      <c r="A444" s="111"/>
      <c r="B444" s="48"/>
      <c r="C444" s="48"/>
      <c r="D444" s="35"/>
      <c r="E444" s="149"/>
      <c r="F444" s="156"/>
      <c r="G444" s="670"/>
      <c r="H444" s="88"/>
      <c r="I444" s="40"/>
      <c r="J444" s="40"/>
      <c r="K444" s="41"/>
      <c r="L444" s="42"/>
      <c r="M444" s="658"/>
      <c r="N444" s="659"/>
      <c r="O444" s="692"/>
      <c r="P444" s="29"/>
      <c r="Q444" s="74"/>
      <c r="R444" s="28"/>
      <c r="S444" s="28"/>
      <c r="T444" s="28"/>
      <c r="U444" s="28"/>
      <c r="V444" s="28"/>
      <c r="W444" s="28"/>
      <c r="X444" s="28"/>
      <c r="Y444" s="28"/>
      <c r="Z444" s="28"/>
    </row>
    <row r="445" spans="1:26" ht="15" customHeight="1">
      <c r="A445" s="111"/>
      <c r="B445" s="48"/>
      <c r="C445" s="48"/>
      <c r="D445" s="35"/>
      <c r="E445" s="149"/>
      <c r="F445" s="156"/>
      <c r="G445" s="670"/>
      <c r="H445" s="88"/>
      <c r="I445" s="40"/>
      <c r="J445" s="40"/>
      <c r="K445" s="41"/>
      <c r="L445" s="42"/>
      <c r="M445" s="658"/>
      <c r="N445" s="659"/>
      <c r="O445" s="692"/>
      <c r="P445" s="29"/>
      <c r="Q445" s="74"/>
      <c r="R445" s="28"/>
      <c r="S445" s="28"/>
      <c r="T445" s="28"/>
      <c r="U445" s="28"/>
      <c r="V445" s="28"/>
      <c r="W445" s="28"/>
      <c r="X445" s="28"/>
      <c r="Y445" s="28"/>
      <c r="Z445" s="28"/>
    </row>
    <row r="446" spans="1:26" ht="15" customHeight="1">
      <c r="A446" s="111"/>
      <c r="B446" s="48"/>
      <c r="C446" s="48"/>
      <c r="D446" s="35"/>
      <c r="E446" s="149"/>
      <c r="F446" s="156"/>
      <c r="G446" s="670"/>
      <c r="H446" s="88"/>
      <c r="I446" s="40"/>
      <c r="J446" s="40"/>
      <c r="K446" s="41"/>
      <c r="L446" s="42"/>
      <c r="M446" s="658"/>
      <c r="N446" s="659"/>
      <c r="O446" s="692"/>
      <c r="P446" s="29"/>
      <c r="Q446" s="74"/>
      <c r="R446" s="28"/>
      <c r="S446" s="28"/>
      <c r="T446" s="28"/>
      <c r="U446" s="28"/>
      <c r="V446" s="28"/>
      <c r="W446" s="28"/>
      <c r="X446" s="28"/>
      <c r="Y446" s="28"/>
      <c r="Z446" s="28"/>
    </row>
    <row r="447" spans="1:26" ht="15" customHeight="1">
      <c r="A447" s="111"/>
      <c r="B447" s="48"/>
      <c r="C447" s="48"/>
      <c r="D447" s="35"/>
      <c r="E447" s="149"/>
      <c r="F447" s="156"/>
      <c r="G447" s="670"/>
      <c r="H447" s="88"/>
      <c r="I447" s="40"/>
      <c r="J447" s="40"/>
      <c r="K447" s="41"/>
      <c r="L447" s="42"/>
      <c r="M447" s="658"/>
      <c r="N447" s="659"/>
      <c r="O447" s="692"/>
      <c r="P447" s="29"/>
      <c r="Q447" s="74"/>
      <c r="R447" s="28"/>
      <c r="S447" s="28"/>
      <c r="T447" s="28"/>
      <c r="U447" s="28"/>
      <c r="V447" s="28"/>
      <c r="W447" s="28"/>
      <c r="X447" s="28"/>
      <c r="Y447" s="28"/>
      <c r="Z447" s="28"/>
    </row>
    <row r="448" spans="1:26" ht="15" customHeight="1">
      <c r="A448" s="111"/>
      <c r="B448" s="48"/>
      <c r="C448" s="48"/>
      <c r="D448" s="35"/>
      <c r="E448" s="149"/>
      <c r="F448" s="156"/>
      <c r="G448" s="670"/>
      <c r="H448" s="88"/>
      <c r="I448" s="40"/>
      <c r="J448" s="40"/>
      <c r="K448" s="41"/>
      <c r="L448" s="42"/>
      <c r="M448" s="658"/>
      <c r="N448" s="659"/>
      <c r="O448" s="692"/>
      <c r="P448" s="29"/>
      <c r="Q448" s="74"/>
      <c r="R448" s="28"/>
      <c r="S448" s="28"/>
      <c r="T448" s="28"/>
      <c r="U448" s="28"/>
      <c r="V448" s="28"/>
      <c r="W448" s="28"/>
      <c r="X448" s="28"/>
      <c r="Y448" s="28"/>
      <c r="Z448" s="28"/>
    </row>
    <row r="449" spans="1:26" ht="15" customHeight="1">
      <c r="A449" s="111"/>
      <c r="B449" s="48"/>
      <c r="C449" s="48"/>
      <c r="D449" s="35"/>
      <c r="E449" s="149"/>
      <c r="F449" s="156"/>
      <c r="G449" s="670"/>
      <c r="H449" s="88"/>
      <c r="I449" s="40"/>
      <c r="J449" s="40"/>
      <c r="K449" s="41"/>
      <c r="L449" s="42"/>
      <c r="M449" s="658"/>
      <c r="N449" s="659"/>
      <c r="O449" s="692"/>
      <c r="P449" s="29"/>
      <c r="Q449" s="74"/>
      <c r="R449" s="28"/>
      <c r="S449" s="28"/>
      <c r="T449" s="28"/>
      <c r="U449" s="28"/>
      <c r="V449" s="28"/>
      <c r="W449" s="28"/>
      <c r="X449" s="28"/>
      <c r="Y449" s="28"/>
      <c r="Z449" s="28"/>
    </row>
    <row r="450" spans="1:26" ht="15" customHeight="1">
      <c r="A450" s="111"/>
      <c r="B450" s="48"/>
      <c r="C450" s="48"/>
      <c r="D450" s="35"/>
      <c r="E450" s="149"/>
      <c r="F450" s="156"/>
      <c r="G450" s="670"/>
      <c r="H450" s="88"/>
      <c r="I450" s="40"/>
      <c r="J450" s="40"/>
      <c r="K450" s="41"/>
      <c r="L450" s="42"/>
      <c r="M450" s="658"/>
      <c r="N450" s="659"/>
      <c r="O450" s="692"/>
      <c r="P450" s="29"/>
      <c r="Q450" s="74"/>
      <c r="R450" s="28"/>
      <c r="S450" s="28"/>
      <c r="T450" s="28"/>
      <c r="U450" s="28"/>
      <c r="V450" s="28"/>
      <c r="W450" s="28"/>
      <c r="X450" s="28"/>
      <c r="Y450" s="28"/>
      <c r="Z450" s="28"/>
    </row>
    <row r="451" spans="1:26" ht="15" customHeight="1">
      <c r="A451" s="111"/>
      <c r="B451" s="48"/>
      <c r="C451" s="48"/>
      <c r="D451" s="35"/>
      <c r="E451" s="149"/>
      <c r="F451" s="156"/>
      <c r="G451" s="670"/>
      <c r="H451" s="88"/>
      <c r="I451" s="40"/>
      <c r="J451" s="40"/>
      <c r="K451" s="41"/>
      <c r="L451" s="42"/>
      <c r="M451" s="658"/>
      <c r="N451" s="659"/>
      <c r="O451" s="692"/>
      <c r="P451" s="29"/>
      <c r="Q451" s="74"/>
      <c r="R451" s="28"/>
      <c r="S451" s="28"/>
      <c r="T451" s="28"/>
      <c r="U451" s="28"/>
      <c r="V451" s="28"/>
      <c r="W451" s="28"/>
      <c r="X451" s="28"/>
      <c r="Y451" s="28"/>
      <c r="Z451" s="28"/>
    </row>
    <row r="452" spans="1:26" ht="15" customHeight="1">
      <c r="A452" s="111"/>
      <c r="B452" s="48"/>
      <c r="C452" s="48"/>
      <c r="D452" s="35"/>
      <c r="E452" s="149"/>
      <c r="F452" s="156"/>
      <c r="G452" s="670"/>
      <c r="H452" s="88"/>
      <c r="I452" s="40"/>
      <c r="J452" s="40"/>
      <c r="K452" s="41"/>
      <c r="L452" s="42"/>
      <c r="M452" s="658"/>
      <c r="N452" s="659"/>
      <c r="O452" s="692"/>
      <c r="P452" s="29"/>
      <c r="Q452" s="74"/>
      <c r="R452" s="28"/>
      <c r="S452" s="28"/>
      <c r="T452" s="28"/>
      <c r="U452" s="28"/>
      <c r="V452" s="28"/>
      <c r="W452" s="28"/>
      <c r="X452" s="28"/>
      <c r="Y452" s="28"/>
      <c r="Z452" s="28"/>
    </row>
    <row r="453" spans="1:26" ht="15" customHeight="1">
      <c r="A453" s="111"/>
      <c r="B453" s="48"/>
      <c r="C453" s="48"/>
      <c r="D453" s="35"/>
      <c r="E453" s="149"/>
      <c r="F453" s="156"/>
      <c r="G453" s="670"/>
      <c r="H453" s="88"/>
      <c r="I453" s="40"/>
      <c r="J453" s="40"/>
      <c r="K453" s="41"/>
      <c r="L453" s="42"/>
      <c r="M453" s="658"/>
      <c r="N453" s="659"/>
      <c r="O453" s="692"/>
      <c r="P453" s="29"/>
      <c r="Q453" s="74"/>
      <c r="R453" s="28"/>
      <c r="S453" s="28"/>
      <c r="T453" s="28"/>
      <c r="U453" s="28"/>
      <c r="V453" s="28"/>
      <c r="W453" s="28"/>
      <c r="X453" s="28"/>
      <c r="Y453" s="28"/>
      <c r="Z453" s="28"/>
    </row>
    <row r="454" spans="1:26" ht="15" customHeight="1">
      <c r="A454" s="111"/>
      <c r="B454" s="48"/>
      <c r="C454" s="48"/>
      <c r="D454" s="35"/>
      <c r="E454" s="149"/>
      <c r="F454" s="156"/>
      <c r="G454" s="670"/>
      <c r="H454" s="88"/>
      <c r="I454" s="40"/>
      <c r="J454" s="40"/>
      <c r="K454" s="41"/>
      <c r="L454" s="42"/>
      <c r="M454" s="658"/>
      <c r="N454" s="659"/>
      <c r="O454" s="692"/>
      <c r="P454" s="29"/>
      <c r="Q454" s="74"/>
      <c r="R454" s="28"/>
      <c r="S454" s="28"/>
      <c r="T454" s="28"/>
      <c r="U454" s="28"/>
      <c r="V454" s="28"/>
      <c r="W454" s="28"/>
      <c r="X454" s="28"/>
      <c r="Y454" s="28"/>
      <c r="Z454" s="28"/>
    </row>
    <row r="455" spans="1:26" ht="15" customHeight="1">
      <c r="A455" s="111"/>
      <c r="B455" s="48"/>
      <c r="C455" s="48"/>
      <c r="D455" s="35"/>
      <c r="E455" s="149"/>
      <c r="F455" s="156"/>
      <c r="G455" s="670"/>
      <c r="H455" s="88"/>
      <c r="I455" s="40"/>
      <c r="J455" s="40"/>
      <c r="K455" s="41"/>
      <c r="L455" s="42"/>
      <c r="M455" s="658"/>
      <c r="N455" s="659"/>
      <c r="O455" s="692"/>
      <c r="P455" s="29"/>
      <c r="Q455" s="74"/>
      <c r="R455" s="28"/>
      <c r="S455" s="28"/>
      <c r="T455" s="28"/>
      <c r="U455" s="28"/>
      <c r="V455" s="28"/>
      <c r="W455" s="28"/>
      <c r="X455" s="28"/>
      <c r="Y455" s="28"/>
      <c r="Z455" s="28"/>
    </row>
    <row r="456" spans="1:26" ht="15" customHeight="1">
      <c r="A456" s="111"/>
      <c r="B456" s="48"/>
      <c r="C456" s="48"/>
      <c r="D456" s="35"/>
      <c r="E456" s="149"/>
      <c r="F456" s="156"/>
      <c r="G456" s="670"/>
      <c r="H456" s="88"/>
      <c r="I456" s="40"/>
      <c r="J456" s="40"/>
      <c r="K456" s="41"/>
      <c r="L456" s="42"/>
      <c r="M456" s="658"/>
      <c r="N456" s="659"/>
      <c r="O456" s="692"/>
      <c r="P456" s="29"/>
      <c r="Q456" s="74"/>
      <c r="R456" s="28"/>
      <c r="S456" s="28"/>
      <c r="T456" s="28"/>
      <c r="U456" s="28"/>
      <c r="V456" s="28"/>
      <c r="W456" s="28"/>
      <c r="X456" s="28"/>
      <c r="Y456" s="28"/>
      <c r="Z456" s="28"/>
    </row>
    <row r="457" spans="1:26" ht="15" customHeight="1">
      <c r="A457" s="111"/>
      <c r="B457" s="48"/>
      <c r="C457" s="48"/>
      <c r="D457" s="35"/>
      <c r="E457" s="149"/>
      <c r="F457" s="156"/>
      <c r="G457" s="670"/>
      <c r="H457" s="88"/>
      <c r="I457" s="40"/>
      <c r="J457" s="40"/>
      <c r="K457" s="41"/>
      <c r="L457" s="42"/>
      <c r="M457" s="658"/>
      <c r="N457" s="659"/>
      <c r="O457" s="692"/>
      <c r="P457" s="29"/>
      <c r="Q457" s="74"/>
      <c r="R457" s="28"/>
      <c r="S457" s="28"/>
      <c r="T457" s="28"/>
      <c r="U457" s="28"/>
      <c r="V457" s="28"/>
      <c r="W457" s="28"/>
      <c r="X457" s="28"/>
      <c r="Y457" s="28"/>
      <c r="Z457" s="28"/>
    </row>
    <row r="458" spans="1:26" ht="15" customHeight="1">
      <c r="A458" s="111"/>
      <c r="B458" s="48"/>
      <c r="C458" s="48"/>
      <c r="D458" s="35"/>
      <c r="E458" s="149"/>
      <c r="F458" s="156"/>
      <c r="G458" s="670"/>
      <c r="H458" s="88"/>
      <c r="I458" s="40"/>
      <c r="J458" s="40"/>
      <c r="K458" s="41"/>
      <c r="L458" s="42"/>
      <c r="M458" s="658"/>
      <c r="N458" s="659"/>
      <c r="O458" s="692"/>
      <c r="P458" s="29"/>
      <c r="Q458" s="74"/>
      <c r="R458" s="28"/>
      <c r="S458" s="28"/>
      <c r="T458" s="28"/>
      <c r="U458" s="28"/>
      <c r="V458" s="28"/>
      <c r="W458" s="28"/>
      <c r="X458" s="28"/>
      <c r="Y458" s="28"/>
      <c r="Z458" s="28"/>
    </row>
    <row r="459" spans="1:26" ht="15" customHeight="1">
      <c r="A459" s="111"/>
      <c r="B459" s="48"/>
      <c r="C459" s="48"/>
      <c r="D459" s="35"/>
      <c r="E459" s="149"/>
      <c r="F459" s="156"/>
      <c r="G459" s="670"/>
      <c r="H459" s="88"/>
      <c r="I459" s="40"/>
      <c r="J459" s="40"/>
      <c r="K459" s="41"/>
      <c r="L459" s="42"/>
      <c r="M459" s="658"/>
      <c r="N459" s="659"/>
      <c r="O459" s="692"/>
      <c r="P459" s="29"/>
      <c r="Q459" s="74"/>
      <c r="R459" s="28"/>
      <c r="S459" s="28"/>
      <c r="T459" s="28"/>
      <c r="U459" s="28"/>
      <c r="V459" s="28"/>
      <c r="W459" s="28"/>
      <c r="X459" s="28"/>
      <c r="Y459" s="28"/>
      <c r="Z459" s="28"/>
    </row>
    <row r="460" spans="1:26" ht="15" customHeight="1">
      <c r="A460" s="111"/>
      <c r="B460" s="48"/>
      <c r="C460" s="48"/>
      <c r="D460" s="35"/>
      <c r="E460" s="149"/>
      <c r="F460" s="156"/>
      <c r="G460" s="670"/>
      <c r="H460" s="88"/>
      <c r="I460" s="40"/>
      <c r="J460" s="40"/>
      <c r="K460" s="41"/>
      <c r="L460" s="42"/>
      <c r="M460" s="658"/>
      <c r="N460" s="659"/>
      <c r="O460" s="692"/>
      <c r="P460" s="29"/>
      <c r="Q460" s="74"/>
      <c r="R460" s="28"/>
      <c r="S460" s="28"/>
      <c r="T460" s="28"/>
      <c r="U460" s="28"/>
      <c r="V460" s="28"/>
      <c r="W460" s="28"/>
      <c r="X460" s="28"/>
      <c r="Y460" s="28"/>
      <c r="Z460" s="28"/>
    </row>
    <row r="461" spans="1:26" ht="15" customHeight="1">
      <c r="A461" s="111"/>
      <c r="B461" s="48"/>
      <c r="C461" s="48"/>
      <c r="D461" s="35"/>
      <c r="E461" s="149"/>
      <c r="F461" s="156"/>
      <c r="G461" s="670"/>
      <c r="H461" s="88"/>
      <c r="I461" s="40"/>
      <c r="J461" s="40"/>
      <c r="K461" s="41"/>
      <c r="L461" s="42"/>
      <c r="M461" s="658"/>
      <c r="N461" s="659"/>
      <c r="O461" s="692"/>
      <c r="P461" s="29"/>
      <c r="Q461" s="74"/>
      <c r="R461" s="28"/>
      <c r="S461" s="28"/>
      <c r="T461" s="28"/>
      <c r="U461" s="28"/>
      <c r="V461" s="28"/>
      <c r="W461" s="28"/>
      <c r="X461" s="28"/>
      <c r="Y461" s="28"/>
      <c r="Z461" s="28"/>
    </row>
    <row r="462" spans="1:26" ht="15" customHeight="1">
      <c r="A462" s="111"/>
      <c r="B462" s="48"/>
      <c r="C462" s="48"/>
      <c r="D462" s="35"/>
      <c r="E462" s="149"/>
      <c r="F462" s="156"/>
      <c r="G462" s="670"/>
      <c r="H462" s="88"/>
      <c r="I462" s="40"/>
      <c r="J462" s="40"/>
      <c r="K462" s="41"/>
      <c r="L462" s="42"/>
      <c r="M462" s="658"/>
      <c r="N462" s="659"/>
      <c r="O462" s="692"/>
      <c r="P462" s="29"/>
      <c r="Q462" s="74"/>
      <c r="R462" s="28"/>
      <c r="S462" s="28"/>
      <c r="T462" s="28"/>
      <c r="U462" s="28"/>
      <c r="V462" s="28"/>
      <c r="W462" s="28"/>
      <c r="X462" s="28"/>
      <c r="Y462" s="28"/>
      <c r="Z462" s="28"/>
    </row>
    <row r="463" spans="1:26" ht="15" customHeight="1">
      <c r="A463" s="111"/>
      <c r="B463" s="48"/>
      <c r="C463" s="48"/>
      <c r="D463" s="35"/>
      <c r="E463" s="149"/>
      <c r="F463" s="156"/>
      <c r="G463" s="670"/>
      <c r="H463" s="88"/>
      <c r="I463" s="40"/>
      <c r="J463" s="40"/>
      <c r="K463" s="41"/>
      <c r="L463" s="42"/>
      <c r="M463" s="658"/>
      <c r="N463" s="659"/>
      <c r="O463" s="692"/>
      <c r="P463" s="29"/>
      <c r="Q463" s="74"/>
      <c r="R463" s="28"/>
      <c r="S463" s="28"/>
      <c r="T463" s="28"/>
      <c r="U463" s="28"/>
      <c r="V463" s="28"/>
      <c r="W463" s="28"/>
      <c r="X463" s="28"/>
      <c r="Y463" s="28"/>
      <c r="Z463" s="28"/>
    </row>
    <row r="464" spans="1:26" ht="15" customHeight="1">
      <c r="A464" s="111"/>
      <c r="B464" s="48"/>
      <c r="C464" s="48"/>
      <c r="D464" s="35"/>
      <c r="E464" s="149"/>
      <c r="F464" s="156"/>
      <c r="G464" s="670"/>
      <c r="H464" s="88"/>
      <c r="I464" s="40"/>
      <c r="J464" s="40"/>
      <c r="K464" s="41"/>
      <c r="L464" s="42"/>
      <c r="M464" s="658"/>
      <c r="N464" s="659"/>
      <c r="O464" s="692"/>
      <c r="P464" s="29"/>
      <c r="Q464" s="74"/>
      <c r="R464" s="28"/>
      <c r="S464" s="28"/>
      <c r="T464" s="28"/>
      <c r="U464" s="28"/>
      <c r="V464" s="28"/>
      <c r="W464" s="28"/>
      <c r="X464" s="28"/>
      <c r="Y464" s="28"/>
      <c r="Z464" s="28"/>
    </row>
    <row r="465" spans="1:26" ht="15" customHeight="1">
      <c r="A465" s="111"/>
      <c r="B465" s="48"/>
      <c r="C465" s="48"/>
      <c r="D465" s="35"/>
      <c r="E465" s="149"/>
      <c r="F465" s="156"/>
      <c r="G465" s="670"/>
      <c r="H465" s="88"/>
      <c r="I465" s="40"/>
      <c r="J465" s="40"/>
      <c r="K465" s="41"/>
      <c r="L465" s="42"/>
      <c r="M465" s="658"/>
      <c r="N465" s="659"/>
      <c r="O465" s="692"/>
      <c r="P465" s="29"/>
      <c r="Q465" s="74"/>
      <c r="R465" s="28"/>
      <c r="S465" s="28"/>
      <c r="T465" s="28"/>
      <c r="U465" s="28"/>
      <c r="V465" s="28"/>
      <c r="W465" s="28"/>
      <c r="X465" s="28"/>
      <c r="Y465" s="28"/>
      <c r="Z465" s="28"/>
    </row>
    <row r="466" spans="1:26" ht="15" customHeight="1">
      <c r="A466" s="111"/>
      <c r="B466" s="48"/>
      <c r="C466" s="48"/>
      <c r="D466" s="35"/>
      <c r="E466" s="149"/>
      <c r="F466" s="156"/>
      <c r="G466" s="670"/>
      <c r="H466" s="88"/>
      <c r="I466" s="40"/>
      <c r="J466" s="40"/>
      <c r="K466" s="41"/>
      <c r="L466" s="42"/>
      <c r="M466" s="658"/>
      <c r="N466" s="659"/>
      <c r="O466" s="692"/>
      <c r="P466" s="29"/>
      <c r="Q466" s="74"/>
      <c r="R466" s="28"/>
      <c r="S466" s="28"/>
      <c r="T466" s="28"/>
      <c r="U466" s="28"/>
      <c r="V466" s="28"/>
      <c r="W466" s="28"/>
      <c r="X466" s="28"/>
      <c r="Y466" s="28"/>
      <c r="Z466" s="28"/>
    </row>
    <row r="467" spans="1:26" ht="15" customHeight="1">
      <c r="A467" s="111"/>
      <c r="B467" s="48"/>
      <c r="C467" s="48"/>
      <c r="D467" s="35"/>
      <c r="E467" s="149"/>
      <c r="F467" s="156"/>
      <c r="G467" s="670"/>
      <c r="H467" s="88"/>
      <c r="I467" s="40"/>
      <c r="J467" s="40"/>
      <c r="K467" s="41"/>
      <c r="L467" s="42"/>
      <c r="M467" s="658"/>
      <c r="N467" s="659"/>
      <c r="O467" s="692"/>
      <c r="P467" s="29"/>
      <c r="Q467" s="74"/>
      <c r="R467" s="28"/>
      <c r="S467" s="28"/>
      <c r="T467" s="28"/>
      <c r="U467" s="28"/>
      <c r="V467" s="28"/>
      <c r="W467" s="28"/>
      <c r="X467" s="28"/>
      <c r="Y467" s="28"/>
      <c r="Z467" s="28"/>
    </row>
    <row r="468" spans="1:26" ht="15" customHeight="1">
      <c r="A468" s="111"/>
      <c r="B468" s="48"/>
      <c r="C468" s="48"/>
      <c r="D468" s="35"/>
      <c r="E468" s="149"/>
      <c r="F468" s="156"/>
      <c r="G468" s="670"/>
      <c r="H468" s="88"/>
      <c r="I468" s="40"/>
      <c r="J468" s="40"/>
      <c r="K468" s="41"/>
      <c r="L468" s="42"/>
      <c r="M468" s="658"/>
      <c r="N468" s="659"/>
      <c r="O468" s="692"/>
      <c r="P468" s="29"/>
      <c r="Q468" s="74"/>
      <c r="R468" s="28"/>
      <c r="S468" s="28"/>
      <c r="T468" s="28"/>
      <c r="U468" s="28"/>
      <c r="V468" s="28"/>
      <c r="W468" s="28"/>
      <c r="X468" s="28"/>
      <c r="Y468" s="28"/>
      <c r="Z468" s="28"/>
    </row>
    <row r="469" spans="1:26" ht="15" customHeight="1">
      <c r="A469" s="111"/>
      <c r="B469" s="48"/>
      <c r="C469" s="48"/>
      <c r="D469" s="35"/>
      <c r="E469" s="149"/>
      <c r="F469" s="156"/>
      <c r="G469" s="670"/>
      <c r="H469" s="88"/>
      <c r="I469" s="40"/>
      <c r="J469" s="40"/>
      <c r="K469" s="41"/>
      <c r="L469" s="42"/>
      <c r="M469" s="658"/>
      <c r="N469" s="659"/>
      <c r="O469" s="692"/>
      <c r="P469" s="29"/>
      <c r="Q469" s="74"/>
      <c r="R469" s="28"/>
      <c r="S469" s="28"/>
      <c r="T469" s="28"/>
      <c r="U469" s="28"/>
      <c r="V469" s="28"/>
      <c r="W469" s="28"/>
      <c r="X469" s="28"/>
      <c r="Y469" s="28"/>
      <c r="Z469" s="28"/>
    </row>
    <row r="470" spans="1:26" ht="15" customHeight="1">
      <c r="A470" s="111"/>
      <c r="B470" s="48"/>
      <c r="C470" s="48"/>
      <c r="D470" s="35"/>
      <c r="E470" s="149"/>
      <c r="F470" s="156"/>
      <c r="G470" s="670"/>
      <c r="H470" s="88"/>
      <c r="I470" s="40"/>
      <c r="J470" s="40"/>
      <c r="K470" s="41"/>
      <c r="L470" s="42"/>
      <c r="M470" s="658"/>
      <c r="N470" s="659"/>
      <c r="O470" s="692"/>
      <c r="P470" s="29"/>
      <c r="Q470" s="74"/>
      <c r="R470" s="28"/>
      <c r="S470" s="28"/>
      <c r="T470" s="28"/>
      <c r="U470" s="28"/>
      <c r="V470" s="28"/>
      <c r="W470" s="28"/>
      <c r="X470" s="28"/>
      <c r="Y470" s="28"/>
      <c r="Z470" s="28"/>
    </row>
    <row r="471" spans="1:26" ht="15" customHeight="1">
      <c r="A471" s="111"/>
      <c r="B471" s="48"/>
      <c r="C471" s="48"/>
      <c r="D471" s="35"/>
      <c r="E471" s="149"/>
      <c r="F471" s="156"/>
      <c r="G471" s="670"/>
      <c r="H471" s="88"/>
      <c r="I471" s="40"/>
      <c r="J471" s="40"/>
      <c r="K471" s="41"/>
      <c r="L471" s="42"/>
      <c r="M471" s="658"/>
      <c r="N471" s="659"/>
      <c r="O471" s="692"/>
      <c r="P471" s="29"/>
      <c r="Q471" s="74"/>
      <c r="R471" s="28"/>
      <c r="S471" s="28"/>
      <c r="T471" s="28"/>
      <c r="U471" s="28"/>
      <c r="V471" s="28"/>
      <c r="W471" s="28"/>
      <c r="X471" s="28"/>
      <c r="Y471" s="28"/>
      <c r="Z471" s="28"/>
    </row>
    <row r="472" spans="1:26" ht="15" customHeight="1">
      <c r="A472" s="111"/>
      <c r="B472" s="48"/>
      <c r="C472" s="48"/>
      <c r="D472" s="35"/>
      <c r="E472" s="149"/>
      <c r="F472" s="156"/>
      <c r="G472" s="670"/>
      <c r="H472" s="88"/>
      <c r="I472" s="40"/>
      <c r="J472" s="40"/>
      <c r="K472" s="41"/>
      <c r="L472" s="42"/>
      <c r="M472" s="658"/>
      <c r="N472" s="659"/>
      <c r="O472" s="692"/>
      <c r="P472" s="29"/>
      <c r="Q472" s="74"/>
      <c r="R472" s="28"/>
      <c r="S472" s="28"/>
      <c r="T472" s="28"/>
      <c r="U472" s="28"/>
      <c r="V472" s="28"/>
      <c r="W472" s="28"/>
      <c r="X472" s="28"/>
      <c r="Y472" s="28"/>
      <c r="Z472" s="28"/>
    </row>
    <row r="473" spans="1:26" ht="15" customHeight="1">
      <c r="A473" s="111"/>
      <c r="B473" s="48"/>
      <c r="C473" s="48"/>
      <c r="D473" s="35"/>
      <c r="E473" s="149"/>
      <c r="F473" s="156"/>
      <c r="G473" s="670"/>
      <c r="H473" s="88"/>
      <c r="I473" s="40"/>
      <c r="J473" s="40"/>
      <c r="K473" s="41"/>
      <c r="L473" s="42"/>
      <c r="M473" s="658"/>
      <c r="N473" s="659"/>
      <c r="O473" s="692"/>
      <c r="P473" s="29"/>
      <c r="Q473" s="74"/>
      <c r="R473" s="28"/>
      <c r="S473" s="28"/>
      <c r="T473" s="28"/>
      <c r="U473" s="28"/>
      <c r="V473" s="28"/>
      <c r="W473" s="28"/>
      <c r="X473" s="28"/>
      <c r="Y473" s="28"/>
      <c r="Z473" s="28"/>
    </row>
    <row r="474" spans="1:26" ht="15" customHeight="1">
      <c r="A474" s="111"/>
      <c r="B474" s="48"/>
      <c r="C474" s="48"/>
      <c r="D474" s="35"/>
      <c r="E474" s="149"/>
      <c r="F474" s="156"/>
      <c r="G474" s="670"/>
      <c r="H474" s="88"/>
      <c r="I474" s="40"/>
      <c r="J474" s="40"/>
      <c r="K474" s="41"/>
      <c r="L474" s="42"/>
      <c r="M474" s="658"/>
      <c r="N474" s="659"/>
      <c r="O474" s="692"/>
      <c r="P474" s="29"/>
      <c r="Q474" s="74"/>
      <c r="R474" s="28"/>
      <c r="S474" s="28"/>
      <c r="T474" s="28"/>
      <c r="U474" s="28"/>
      <c r="V474" s="28"/>
      <c r="W474" s="28"/>
      <c r="X474" s="28"/>
      <c r="Y474" s="28"/>
      <c r="Z474" s="28"/>
    </row>
    <row r="475" spans="1:26" ht="15" customHeight="1">
      <c r="A475" s="111"/>
      <c r="B475" s="48"/>
      <c r="C475" s="48"/>
      <c r="D475" s="35"/>
      <c r="E475" s="149"/>
      <c r="F475" s="156"/>
      <c r="G475" s="670"/>
      <c r="H475" s="88"/>
      <c r="I475" s="40"/>
      <c r="J475" s="40"/>
      <c r="K475" s="41"/>
      <c r="L475" s="42"/>
      <c r="M475" s="658"/>
      <c r="N475" s="659"/>
      <c r="O475" s="692"/>
      <c r="P475" s="29"/>
      <c r="Q475" s="74"/>
      <c r="R475" s="28"/>
      <c r="S475" s="28"/>
      <c r="T475" s="28"/>
      <c r="U475" s="28"/>
      <c r="V475" s="28"/>
      <c r="W475" s="28"/>
      <c r="X475" s="28"/>
      <c r="Y475" s="28"/>
      <c r="Z475" s="28"/>
    </row>
    <row r="476" spans="1:26" ht="15" customHeight="1">
      <c r="A476" s="111"/>
      <c r="B476" s="48"/>
      <c r="C476" s="48"/>
      <c r="D476" s="35"/>
      <c r="E476" s="149"/>
      <c r="F476" s="156"/>
      <c r="G476" s="670"/>
      <c r="H476" s="88"/>
      <c r="I476" s="40"/>
      <c r="J476" s="40"/>
      <c r="K476" s="41"/>
      <c r="L476" s="42"/>
      <c r="M476" s="658"/>
      <c r="N476" s="659"/>
      <c r="O476" s="692"/>
      <c r="P476" s="29"/>
      <c r="Q476" s="74"/>
      <c r="R476" s="28"/>
      <c r="S476" s="28"/>
      <c r="T476" s="28"/>
      <c r="U476" s="28"/>
      <c r="V476" s="28"/>
      <c r="W476" s="28"/>
      <c r="X476" s="28"/>
      <c r="Y476" s="28"/>
      <c r="Z476" s="28"/>
    </row>
    <row r="477" spans="1:26" ht="15" customHeight="1">
      <c r="A477" s="111"/>
      <c r="B477" s="48"/>
      <c r="C477" s="48"/>
      <c r="D477" s="35"/>
      <c r="E477" s="149"/>
      <c r="F477" s="156"/>
      <c r="G477" s="670"/>
      <c r="H477" s="88"/>
      <c r="I477" s="40"/>
      <c r="J477" s="40"/>
      <c r="K477" s="41"/>
      <c r="L477" s="42"/>
      <c r="M477" s="658"/>
      <c r="N477" s="659"/>
      <c r="O477" s="692"/>
      <c r="P477" s="29"/>
      <c r="Q477" s="74"/>
      <c r="R477" s="28"/>
      <c r="S477" s="28"/>
      <c r="T477" s="28"/>
      <c r="U477" s="28"/>
      <c r="V477" s="28"/>
      <c r="W477" s="28"/>
      <c r="X477" s="28"/>
      <c r="Y477" s="28"/>
      <c r="Z477" s="28"/>
    </row>
    <row r="478" spans="1:26" ht="15" customHeight="1">
      <c r="A478" s="111"/>
      <c r="B478" s="48"/>
      <c r="C478" s="48"/>
      <c r="D478" s="35"/>
      <c r="E478" s="149"/>
      <c r="F478" s="156"/>
      <c r="G478" s="670"/>
      <c r="H478" s="88"/>
      <c r="I478" s="40"/>
      <c r="J478" s="40"/>
      <c r="K478" s="41"/>
      <c r="L478" s="42"/>
      <c r="M478" s="658"/>
      <c r="N478" s="659"/>
      <c r="O478" s="692"/>
      <c r="P478" s="29"/>
      <c r="Q478" s="74"/>
      <c r="R478" s="28"/>
      <c r="S478" s="28"/>
      <c r="T478" s="28"/>
      <c r="U478" s="28"/>
      <c r="V478" s="28"/>
      <c r="W478" s="28"/>
      <c r="X478" s="28"/>
      <c r="Y478" s="28"/>
      <c r="Z478" s="28"/>
    </row>
    <row r="479" spans="1:26" ht="15" customHeight="1">
      <c r="A479" s="111"/>
      <c r="B479" s="48"/>
      <c r="C479" s="48"/>
      <c r="D479" s="35"/>
      <c r="E479" s="149"/>
      <c r="F479" s="156"/>
      <c r="G479" s="670"/>
      <c r="H479" s="88"/>
      <c r="I479" s="40"/>
      <c r="J479" s="40"/>
      <c r="K479" s="41"/>
      <c r="L479" s="42"/>
      <c r="M479" s="658"/>
      <c r="N479" s="659"/>
      <c r="O479" s="692"/>
      <c r="P479" s="29"/>
      <c r="Q479" s="74"/>
      <c r="R479" s="28"/>
      <c r="S479" s="28"/>
      <c r="T479" s="28"/>
      <c r="U479" s="28"/>
      <c r="V479" s="28"/>
      <c r="W479" s="28"/>
      <c r="X479" s="28"/>
      <c r="Y479" s="28"/>
      <c r="Z479" s="28"/>
    </row>
    <row r="480" spans="1:26" ht="15" customHeight="1">
      <c r="A480" s="111"/>
      <c r="B480" s="48"/>
      <c r="C480" s="48"/>
      <c r="D480" s="35"/>
      <c r="E480" s="149"/>
      <c r="F480" s="156"/>
      <c r="G480" s="670"/>
      <c r="H480" s="88"/>
      <c r="I480" s="40"/>
      <c r="J480" s="40"/>
      <c r="K480" s="41"/>
      <c r="L480" s="42"/>
      <c r="M480" s="658"/>
      <c r="N480" s="659"/>
      <c r="O480" s="692"/>
      <c r="P480" s="29"/>
      <c r="Q480" s="74"/>
      <c r="R480" s="28"/>
      <c r="S480" s="28"/>
      <c r="T480" s="28"/>
      <c r="U480" s="28"/>
      <c r="V480" s="28"/>
      <c r="W480" s="28"/>
      <c r="X480" s="28"/>
      <c r="Y480" s="28"/>
      <c r="Z480" s="28"/>
    </row>
    <row r="481" spans="1:26" ht="15" customHeight="1">
      <c r="A481" s="111"/>
      <c r="B481" s="48"/>
      <c r="C481" s="48"/>
      <c r="D481" s="35"/>
      <c r="E481" s="149"/>
      <c r="F481" s="156"/>
      <c r="G481" s="670"/>
      <c r="H481" s="88"/>
      <c r="I481" s="40"/>
      <c r="J481" s="40"/>
      <c r="K481" s="41"/>
      <c r="L481" s="42"/>
      <c r="M481" s="658"/>
      <c r="N481" s="659"/>
      <c r="O481" s="692"/>
      <c r="P481" s="29"/>
      <c r="Q481" s="74"/>
      <c r="R481" s="28"/>
      <c r="S481" s="28"/>
      <c r="T481" s="28"/>
      <c r="U481" s="28"/>
      <c r="V481" s="28"/>
      <c r="W481" s="28"/>
      <c r="X481" s="28"/>
      <c r="Y481" s="28"/>
      <c r="Z481" s="28"/>
    </row>
    <row r="482" spans="1:26" ht="15" customHeight="1">
      <c r="A482" s="111"/>
      <c r="B482" s="48"/>
      <c r="C482" s="48"/>
      <c r="D482" s="35"/>
      <c r="E482" s="149"/>
      <c r="F482" s="156"/>
      <c r="G482" s="670"/>
      <c r="H482" s="88"/>
      <c r="I482" s="40"/>
      <c r="J482" s="40"/>
      <c r="K482" s="41"/>
      <c r="L482" s="42"/>
      <c r="M482" s="658"/>
      <c r="N482" s="659"/>
      <c r="O482" s="692"/>
      <c r="P482" s="29"/>
      <c r="Q482" s="74"/>
      <c r="R482" s="28"/>
      <c r="S482" s="28"/>
      <c r="T482" s="28"/>
      <c r="U482" s="28"/>
      <c r="V482" s="28"/>
      <c r="W482" s="28"/>
      <c r="X482" s="28"/>
      <c r="Y482" s="28"/>
      <c r="Z482" s="28"/>
    </row>
    <row r="483" spans="1:26" ht="15" customHeight="1">
      <c r="A483" s="111"/>
      <c r="B483" s="48"/>
      <c r="C483" s="48"/>
      <c r="D483" s="35"/>
      <c r="E483" s="149"/>
      <c r="F483" s="156"/>
      <c r="G483" s="670"/>
      <c r="H483" s="88"/>
      <c r="I483" s="40"/>
      <c r="J483" s="40"/>
      <c r="K483" s="41"/>
      <c r="L483" s="42"/>
      <c r="M483" s="658"/>
      <c r="N483" s="659"/>
      <c r="O483" s="692"/>
      <c r="P483" s="29"/>
      <c r="Q483" s="74"/>
      <c r="R483" s="28"/>
      <c r="S483" s="28"/>
      <c r="T483" s="28"/>
      <c r="U483" s="28"/>
      <c r="V483" s="28"/>
      <c r="W483" s="28"/>
      <c r="X483" s="28"/>
      <c r="Y483" s="28"/>
      <c r="Z483" s="28"/>
    </row>
    <row r="484" spans="1:26" ht="15" customHeight="1">
      <c r="A484" s="111"/>
      <c r="B484" s="48"/>
      <c r="C484" s="48"/>
      <c r="D484" s="35"/>
      <c r="E484" s="149"/>
      <c r="F484" s="156"/>
      <c r="G484" s="670"/>
      <c r="H484" s="88"/>
      <c r="I484" s="40"/>
      <c r="J484" s="40"/>
      <c r="K484" s="41"/>
      <c r="L484" s="42"/>
      <c r="M484" s="658"/>
      <c r="N484" s="659"/>
      <c r="O484" s="692"/>
      <c r="P484" s="29"/>
      <c r="Q484" s="74"/>
      <c r="R484" s="28"/>
      <c r="S484" s="28"/>
      <c r="T484" s="28"/>
      <c r="U484" s="28"/>
      <c r="V484" s="28"/>
      <c r="W484" s="28"/>
      <c r="X484" s="28"/>
      <c r="Y484" s="28"/>
      <c r="Z484" s="28"/>
    </row>
    <row r="485" spans="1:26" ht="15" customHeight="1">
      <c r="A485" s="111"/>
      <c r="B485" s="48"/>
      <c r="C485" s="48"/>
      <c r="D485" s="35"/>
      <c r="E485" s="149"/>
      <c r="F485" s="156"/>
      <c r="G485" s="670"/>
      <c r="H485" s="88"/>
      <c r="I485" s="40"/>
      <c r="J485" s="40"/>
      <c r="K485" s="41"/>
      <c r="L485" s="42"/>
      <c r="M485" s="658"/>
      <c r="N485" s="659"/>
      <c r="O485" s="692"/>
      <c r="P485" s="29"/>
      <c r="Q485" s="74"/>
      <c r="R485" s="28"/>
      <c r="S485" s="28"/>
      <c r="T485" s="28"/>
      <c r="U485" s="28"/>
      <c r="V485" s="28"/>
      <c r="W485" s="28"/>
      <c r="X485" s="28"/>
      <c r="Y485" s="28"/>
      <c r="Z485" s="28"/>
    </row>
    <row r="486" spans="1:26" ht="15" customHeight="1">
      <c r="A486" s="111"/>
      <c r="B486" s="48"/>
      <c r="C486" s="48"/>
      <c r="D486" s="35"/>
      <c r="E486" s="149"/>
      <c r="F486" s="156"/>
      <c r="G486" s="670"/>
      <c r="H486" s="88"/>
      <c r="I486" s="40"/>
      <c r="J486" s="40"/>
      <c r="K486" s="41"/>
      <c r="L486" s="42"/>
      <c r="M486" s="658"/>
      <c r="N486" s="659"/>
      <c r="O486" s="692"/>
      <c r="P486" s="29"/>
      <c r="Q486" s="74"/>
      <c r="R486" s="28"/>
      <c r="S486" s="28"/>
      <c r="T486" s="28"/>
      <c r="U486" s="28"/>
      <c r="V486" s="28"/>
      <c r="W486" s="28"/>
      <c r="X486" s="28"/>
      <c r="Y486" s="28"/>
      <c r="Z486" s="28"/>
    </row>
    <row r="487" spans="1:26" ht="15" customHeight="1">
      <c r="A487" s="111"/>
      <c r="B487" s="48"/>
      <c r="C487" s="48"/>
      <c r="D487" s="35"/>
      <c r="E487" s="149"/>
      <c r="F487" s="156"/>
      <c r="G487" s="670"/>
      <c r="H487" s="88"/>
      <c r="I487" s="40"/>
      <c r="J487" s="40"/>
      <c r="K487" s="41"/>
      <c r="L487" s="42"/>
      <c r="M487" s="658"/>
      <c r="N487" s="659"/>
      <c r="O487" s="692"/>
      <c r="P487" s="29"/>
      <c r="Q487" s="74"/>
      <c r="R487" s="28"/>
      <c r="S487" s="28"/>
      <c r="T487" s="28"/>
      <c r="U487" s="28"/>
      <c r="V487" s="28"/>
      <c r="W487" s="28"/>
      <c r="X487" s="28"/>
      <c r="Y487" s="28"/>
      <c r="Z487" s="28"/>
    </row>
    <row r="488" spans="1:26" ht="15" customHeight="1">
      <c r="A488" s="111"/>
      <c r="B488" s="48"/>
      <c r="C488" s="48"/>
      <c r="D488" s="35"/>
      <c r="E488" s="149"/>
      <c r="F488" s="156"/>
      <c r="G488" s="670"/>
      <c r="H488" s="88"/>
      <c r="I488" s="40"/>
      <c r="J488" s="40"/>
      <c r="K488" s="41"/>
      <c r="L488" s="42"/>
      <c r="M488" s="658"/>
      <c r="N488" s="659"/>
      <c r="O488" s="692"/>
      <c r="P488" s="29"/>
      <c r="Q488" s="74"/>
      <c r="R488" s="28"/>
      <c r="S488" s="28"/>
      <c r="T488" s="28"/>
      <c r="U488" s="28"/>
      <c r="V488" s="28"/>
      <c r="W488" s="28"/>
      <c r="X488" s="28"/>
      <c r="Y488" s="28"/>
      <c r="Z488" s="28"/>
    </row>
    <row r="489" spans="1:26" ht="15" customHeight="1">
      <c r="A489" s="111"/>
      <c r="B489" s="48"/>
      <c r="C489" s="48"/>
      <c r="D489" s="35"/>
      <c r="E489" s="149"/>
      <c r="F489" s="156"/>
      <c r="G489" s="670"/>
      <c r="H489" s="88"/>
      <c r="I489" s="40"/>
      <c r="J489" s="40"/>
      <c r="K489" s="41"/>
      <c r="L489" s="42"/>
      <c r="M489" s="658"/>
      <c r="N489" s="659"/>
      <c r="O489" s="692"/>
      <c r="P489" s="29"/>
      <c r="Q489" s="74"/>
      <c r="R489" s="28"/>
      <c r="S489" s="28"/>
      <c r="T489" s="28"/>
      <c r="U489" s="28"/>
      <c r="V489" s="28"/>
      <c r="W489" s="28"/>
      <c r="X489" s="28"/>
      <c r="Y489" s="28"/>
      <c r="Z489" s="28"/>
    </row>
    <row r="490" spans="1:26" ht="15" customHeight="1">
      <c r="A490" s="111"/>
      <c r="B490" s="48"/>
      <c r="C490" s="48"/>
      <c r="D490" s="35"/>
      <c r="E490" s="149"/>
      <c r="F490" s="156"/>
      <c r="G490" s="670"/>
      <c r="H490" s="88"/>
      <c r="I490" s="40"/>
      <c r="J490" s="40"/>
      <c r="K490" s="41"/>
      <c r="L490" s="42"/>
      <c r="M490" s="658"/>
      <c r="N490" s="659"/>
      <c r="O490" s="692"/>
      <c r="P490" s="29"/>
      <c r="Q490" s="74"/>
      <c r="R490" s="28"/>
      <c r="S490" s="28"/>
      <c r="T490" s="28"/>
      <c r="U490" s="28"/>
      <c r="V490" s="28"/>
      <c r="W490" s="28"/>
      <c r="X490" s="28"/>
      <c r="Y490" s="28"/>
      <c r="Z490" s="28"/>
    </row>
    <row r="491" spans="1:26" ht="15" customHeight="1">
      <c r="A491" s="111"/>
      <c r="B491" s="48"/>
      <c r="C491" s="48"/>
      <c r="D491" s="35"/>
      <c r="E491" s="149"/>
      <c r="F491" s="156"/>
      <c r="G491" s="670"/>
      <c r="H491" s="88"/>
      <c r="I491" s="40"/>
      <c r="J491" s="40"/>
      <c r="K491" s="41"/>
      <c r="L491" s="42"/>
      <c r="M491" s="658"/>
      <c r="N491" s="659"/>
      <c r="O491" s="692"/>
      <c r="P491" s="29"/>
      <c r="Q491" s="74"/>
      <c r="R491" s="28"/>
      <c r="S491" s="28"/>
      <c r="T491" s="28"/>
      <c r="U491" s="28"/>
      <c r="V491" s="28"/>
      <c r="W491" s="28"/>
      <c r="X491" s="28"/>
      <c r="Y491" s="28"/>
      <c r="Z491" s="28"/>
    </row>
    <row r="492" spans="1:26" ht="15" customHeight="1">
      <c r="A492" s="111"/>
      <c r="B492" s="48"/>
      <c r="C492" s="48"/>
      <c r="D492" s="35"/>
      <c r="E492" s="149"/>
      <c r="F492" s="156"/>
      <c r="G492" s="670"/>
      <c r="H492" s="88"/>
      <c r="I492" s="40"/>
      <c r="J492" s="40"/>
      <c r="K492" s="41"/>
      <c r="L492" s="42"/>
      <c r="M492" s="658"/>
      <c r="N492" s="659"/>
      <c r="O492" s="692"/>
      <c r="P492" s="29"/>
      <c r="Q492" s="74"/>
      <c r="R492" s="28"/>
      <c r="S492" s="28"/>
      <c r="T492" s="28"/>
      <c r="U492" s="28"/>
      <c r="V492" s="28"/>
      <c r="W492" s="28"/>
      <c r="X492" s="28"/>
      <c r="Y492" s="28"/>
      <c r="Z492" s="28"/>
    </row>
    <row r="493" spans="1:26" ht="15" customHeight="1">
      <c r="A493" s="111"/>
      <c r="B493" s="48"/>
      <c r="C493" s="48"/>
      <c r="D493" s="35"/>
      <c r="E493" s="149"/>
      <c r="F493" s="156"/>
      <c r="G493" s="670"/>
      <c r="H493" s="88"/>
      <c r="I493" s="40"/>
      <c r="J493" s="40"/>
      <c r="K493" s="41"/>
      <c r="L493" s="42"/>
      <c r="M493" s="658"/>
      <c r="N493" s="659"/>
      <c r="O493" s="692"/>
      <c r="P493" s="29"/>
      <c r="Q493" s="74"/>
      <c r="R493" s="28"/>
      <c r="S493" s="28"/>
      <c r="T493" s="28"/>
      <c r="U493" s="28"/>
      <c r="V493" s="28"/>
      <c r="W493" s="28"/>
      <c r="X493" s="28"/>
      <c r="Y493" s="28"/>
      <c r="Z493" s="28"/>
    </row>
    <row r="494" spans="1:26" ht="15" customHeight="1">
      <c r="A494" s="111"/>
      <c r="B494" s="48"/>
      <c r="C494" s="48"/>
      <c r="D494" s="35"/>
      <c r="E494" s="149"/>
      <c r="F494" s="156"/>
      <c r="G494" s="670"/>
      <c r="H494" s="88"/>
      <c r="I494" s="40"/>
      <c r="J494" s="40"/>
      <c r="K494" s="41"/>
      <c r="L494" s="42"/>
      <c r="M494" s="658"/>
      <c r="N494" s="659"/>
      <c r="O494" s="692"/>
      <c r="P494" s="29"/>
      <c r="Q494" s="74"/>
      <c r="R494" s="28"/>
      <c r="S494" s="28"/>
      <c r="T494" s="28"/>
      <c r="U494" s="28"/>
      <c r="V494" s="28"/>
      <c r="W494" s="28"/>
      <c r="X494" s="28"/>
      <c r="Y494" s="28"/>
      <c r="Z494" s="28"/>
    </row>
    <row r="495" spans="1:26" ht="15" customHeight="1">
      <c r="A495" s="111"/>
      <c r="B495" s="48"/>
      <c r="C495" s="48"/>
      <c r="D495" s="35"/>
      <c r="E495" s="149"/>
      <c r="F495" s="156"/>
      <c r="G495" s="670"/>
      <c r="H495" s="88"/>
      <c r="I495" s="40"/>
      <c r="J495" s="40"/>
      <c r="K495" s="41"/>
      <c r="L495" s="42"/>
      <c r="M495" s="658"/>
      <c r="N495" s="659"/>
      <c r="O495" s="692"/>
      <c r="P495" s="29"/>
      <c r="Q495" s="74"/>
      <c r="R495" s="28"/>
      <c r="S495" s="28"/>
      <c r="T495" s="28"/>
      <c r="U495" s="28"/>
      <c r="V495" s="28"/>
      <c r="W495" s="28"/>
      <c r="X495" s="28"/>
      <c r="Y495" s="28"/>
      <c r="Z495" s="28"/>
    </row>
    <row r="496" spans="1:26" ht="15" customHeight="1">
      <c r="A496" s="111"/>
      <c r="B496" s="48"/>
      <c r="C496" s="48"/>
      <c r="D496" s="35"/>
      <c r="E496" s="149"/>
      <c r="F496" s="156"/>
      <c r="G496" s="670"/>
      <c r="H496" s="88"/>
      <c r="I496" s="40"/>
      <c r="J496" s="40"/>
      <c r="K496" s="41"/>
      <c r="L496" s="42"/>
      <c r="M496" s="658"/>
      <c r="N496" s="659"/>
      <c r="O496" s="692"/>
      <c r="P496" s="29"/>
      <c r="Q496" s="74"/>
      <c r="R496" s="28"/>
      <c r="S496" s="28"/>
      <c r="T496" s="28"/>
      <c r="U496" s="28"/>
      <c r="V496" s="28"/>
      <c r="W496" s="28"/>
      <c r="X496" s="28"/>
      <c r="Y496" s="28"/>
      <c r="Z496" s="28"/>
    </row>
    <row r="497" spans="1:26" ht="15" customHeight="1">
      <c r="A497" s="111"/>
      <c r="B497" s="48"/>
      <c r="C497" s="48"/>
      <c r="D497" s="35"/>
      <c r="E497" s="149"/>
      <c r="F497" s="156"/>
      <c r="G497" s="670"/>
      <c r="H497" s="88"/>
      <c r="I497" s="40"/>
      <c r="J497" s="40"/>
      <c r="K497" s="41"/>
      <c r="L497" s="42"/>
      <c r="M497" s="658"/>
      <c r="N497" s="659"/>
      <c r="O497" s="692"/>
      <c r="P497" s="29"/>
      <c r="Q497" s="74"/>
      <c r="R497" s="28"/>
      <c r="S497" s="28"/>
      <c r="T497" s="28"/>
      <c r="U497" s="28"/>
      <c r="V497" s="28"/>
      <c r="W497" s="28"/>
      <c r="X497" s="28"/>
      <c r="Y497" s="28"/>
      <c r="Z497" s="28"/>
    </row>
    <row r="498" spans="1:26" ht="15" customHeight="1">
      <c r="A498" s="111"/>
      <c r="B498" s="48"/>
      <c r="C498" s="48"/>
      <c r="D498" s="35"/>
      <c r="E498" s="149"/>
      <c r="F498" s="156"/>
      <c r="G498" s="670"/>
      <c r="H498" s="88"/>
      <c r="I498" s="40"/>
      <c r="J498" s="40"/>
      <c r="K498" s="41"/>
      <c r="L498" s="42"/>
      <c r="M498" s="658"/>
      <c r="N498" s="659"/>
      <c r="O498" s="692"/>
      <c r="P498" s="29"/>
      <c r="Q498" s="74"/>
      <c r="R498" s="28"/>
      <c r="S498" s="28"/>
      <c r="T498" s="28"/>
      <c r="U498" s="28"/>
      <c r="V498" s="28"/>
      <c r="W498" s="28"/>
      <c r="X498" s="28"/>
      <c r="Y498" s="28"/>
      <c r="Z498" s="28"/>
    </row>
    <row r="499" spans="1:26" ht="15" customHeight="1">
      <c r="A499" s="111"/>
      <c r="B499" s="48"/>
      <c r="C499" s="48"/>
      <c r="D499" s="35"/>
      <c r="E499" s="149"/>
      <c r="F499" s="156"/>
      <c r="G499" s="670"/>
      <c r="H499" s="88"/>
      <c r="I499" s="40"/>
      <c r="J499" s="40"/>
      <c r="K499" s="41"/>
      <c r="L499" s="42"/>
      <c r="M499" s="658"/>
      <c r="N499" s="659"/>
      <c r="O499" s="692"/>
      <c r="P499" s="29"/>
      <c r="Q499" s="74"/>
      <c r="R499" s="28"/>
      <c r="S499" s="28"/>
      <c r="T499" s="28"/>
      <c r="U499" s="28"/>
      <c r="V499" s="28"/>
      <c r="W499" s="28"/>
      <c r="X499" s="28"/>
      <c r="Y499" s="28"/>
      <c r="Z499" s="28"/>
    </row>
    <row r="500" spans="1:26" ht="15" customHeight="1">
      <c r="A500" s="111"/>
      <c r="B500" s="48"/>
      <c r="C500" s="48"/>
      <c r="D500" s="35"/>
      <c r="E500" s="149"/>
      <c r="F500" s="156"/>
      <c r="G500" s="670"/>
      <c r="H500" s="88"/>
      <c r="I500" s="40"/>
      <c r="J500" s="40"/>
      <c r="K500" s="41"/>
      <c r="L500" s="42"/>
      <c r="M500" s="658"/>
      <c r="N500" s="659"/>
      <c r="O500" s="692"/>
      <c r="P500" s="29"/>
      <c r="Q500" s="74"/>
      <c r="R500" s="28"/>
      <c r="S500" s="28"/>
      <c r="T500" s="28"/>
      <c r="U500" s="28"/>
      <c r="V500" s="28"/>
      <c r="W500" s="28"/>
      <c r="X500" s="28"/>
      <c r="Y500" s="28"/>
      <c r="Z500" s="28"/>
    </row>
    <row r="501" spans="1:26" ht="15" customHeight="1">
      <c r="A501" s="111"/>
      <c r="B501" s="48"/>
      <c r="C501" s="48"/>
      <c r="D501" s="35"/>
      <c r="E501" s="149"/>
      <c r="F501" s="156"/>
      <c r="G501" s="670"/>
      <c r="H501" s="88"/>
      <c r="I501" s="40"/>
      <c r="J501" s="40"/>
      <c r="K501" s="41"/>
      <c r="L501" s="42"/>
      <c r="M501" s="658"/>
      <c r="N501" s="659"/>
      <c r="O501" s="692"/>
      <c r="P501" s="29"/>
      <c r="Q501" s="74"/>
      <c r="R501" s="28"/>
      <c r="S501" s="28"/>
      <c r="T501" s="28"/>
      <c r="U501" s="28"/>
      <c r="V501" s="28"/>
      <c r="W501" s="28"/>
      <c r="X501" s="28"/>
      <c r="Y501" s="28"/>
      <c r="Z501" s="28"/>
    </row>
    <row r="502" spans="1:26" ht="15" customHeight="1">
      <c r="A502" s="111"/>
      <c r="B502" s="48"/>
      <c r="C502" s="48"/>
      <c r="D502" s="35"/>
      <c r="E502" s="149"/>
      <c r="F502" s="156"/>
      <c r="G502" s="670"/>
      <c r="H502" s="88"/>
      <c r="I502" s="40"/>
      <c r="J502" s="40"/>
      <c r="K502" s="41"/>
      <c r="L502" s="42"/>
      <c r="M502" s="658"/>
      <c r="N502" s="659"/>
      <c r="O502" s="692"/>
      <c r="P502" s="29"/>
      <c r="Q502" s="74"/>
      <c r="R502" s="28"/>
      <c r="S502" s="28"/>
      <c r="T502" s="28"/>
      <c r="U502" s="28"/>
      <c r="V502" s="28"/>
      <c r="W502" s="28"/>
      <c r="X502" s="28"/>
      <c r="Y502" s="28"/>
      <c r="Z502" s="28"/>
    </row>
    <row r="503" spans="1:26" ht="15" customHeight="1">
      <c r="A503" s="111"/>
      <c r="B503" s="48"/>
      <c r="C503" s="48"/>
      <c r="D503" s="35"/>
      <c r="E503" s="149"/>
      <c r="F503" s="156"/>
      <c r="G503" s="670"/>
      <c r="H503" s="88"/>
      <c r="I503" s="40"/>
      <c r="J503" s="40"/>
      <c r="K503" s="41"/>
      <c r="L503" s="42"/>
      <c r="M503" s="658"/>
      <c r="N503" s="659"/>
      <c r="O503" s="692"/>
      <c r="P503" s="29"/>
      <c r="Q503" s="74"/>
      <c r="R503" s="28"/>
      <c r="S503" s="28"/>
      <c r="T503" s="28"/>
      <c r="U503" s="28"/>
      <c r="V503" s="28"/>
      <c r="W503" s="28"/>
      <c r="X503" s="28"/>
      <c r="Y503" s="28"/>
      <c r="Z503" s="28"/>
    </row>
    <row r="504" spans="1:26" ht="15" customHeight="1">
      <c r="A504" s="111"/>
      <c r="B504" s="48"/>
      <c r="C504" s="48"/>
      <c r="D504" s="35"/>
      <c r="E504" s="149"/>
      <c r="F504" s="156"/>
      <c r="G504" s="670"/>
      <c r="H504" s="88"/>
      <c r="I504" s="40"/>
      <c r="J504" s="40"/>
      <c r="K504" s="41"/>
      <c r="L504" s="42"/>
      <c r="M504" s="658"/>
      <c r="N504" s="659"/>
      <c r="O504" s="692"/>
      <c r="P504" s="29"/>
      <c r="Q504" s="74"/>
      <c r="R504" s="28"/>
      <c r="S504" s="28"/>
      <c r="T504" s="28"/>
      <c r="U504" s="28"/>
      <c r="V504" s="28"/>
      <c r="W504" s="28"/>
      <c r="X504" s="28"/>
      <c r="Y504" s="28"/>
      <c r="Z504" s="28"/>
    </row>
    <row r="505" spans="1:26" ht="15" customHeight="1">
      <c r="A505" s="111"/>
      <c r="B505" s="48"/>
      <c r="C505" s="48"/>
      <c r="D505" s="35"/>
      <c r="E505" s="149"/>
      <c r="F505" s="156"/>
      <c r="G505" s="670"/>
      <c r="H505" s="88"/>
      <c r="I505" s="40"/>
      <c r="J505" s="40"/>
      <c r="K505" s="41"/>
      <c r="L505" s="42"/>
      <c r="M505" s="658"/>
      <c r="N505" s="659"/>
      <c r="O505" s="692"/>
      <c r="P505" s="29"/>
      <c r="Q505" s="74"/>
      <c r="R505" s="28"/>
      <c r="S505" s="28"/>
      <c r="T505" s="28"/>
      <c r="U505" s="28"/>
      <c r="V505" s="28"/>
      <c r="W505" s="28"/>
      <c r="X505" s="28"/>
      <c r="Y505" s="28"/>
      <c r="Z505" s="28"/>
    </row>
    <row r="506" spans="1:26" ht="15" customHeight="1">
      <c r="A506" s="111"/>
      <c r="B506" s="48"/>
      <c r="C506" s="48"/>
      <c r="D506" s="35"/>
      <c r="E506" s="149"/>
      <c r="F506" s="156"/>
      <c r="G506" s="670"/>
      <c r="H506" s="88"/>
      <c r="I506" s="40"/>
      <c r="J506" s="40"/>
      <c r="K506" s="41"/>
      <c r="L506" s="42"/>
      <c r="M506" s="658"/>
      <c r="N506" s="659"/>
      <c r="O506" s="692"/>
      <c r="P506" s="29"/>
      <c r="Q506" s="74"/>
      <c r="R506" s="28"/>
      <c r="S506" s="28"/>
      <c r="T506" s="28"/>
      <c r="U506" s="28"/>
      <c r="V506" s="28"/>
      <c r="W506" s="28"/>
      <c r="X506" s="28"/>
      <c r="Y506" s="28"/>
      <c r="Z506" s="28"/>
    </row>
    <row r="507" spans="1:26" ht="15" customHeight="1">
      <c r="A507" s="111"/>
      <c r="B507" s="48"/>
      <c r="C507" s="48"/>
      <c r="D507" s="35"/>
      <c r="E507" s="149"/>
      <c r="F507" s="156"/>
      <c r="G507" s="670"/>
      <c r="H507" s="88"/>
      <c r="I507" s="40"/>
      <c r="J507" s="40"/>
      <c r="K507" s="41"/>
      <c r="L507" s="42"/>
      <c r="M507" s="658"/>
      <c r="N507" s="659"/>
      <c r="O507" s="692"/>
      <c r="P507" s="29"/>
      <c r="Q507" s="74"/>
      <c r="R507" s="28"/>
      <c r="S507" s="28"/>
      <c r="T507" s="28"/>
      <c r="U507" s="28"/>
      <c r="V507" s="28"/>
      <c r="W507" s="28"/>
      <c r="X507" s="28"/>
      <c r="Y507" s="28"/>
      <c r="Z507" s="28"/>
    </row>
    <row r="508" spans="1:26" ht="15" customHeight="1">
      <c r="A508" s="111"/>
      <c r="B508" s="48"/>
      <c r="C508" s="48"/>
      <c r="D508" s="35"/>
      <c r="E508" s="149"/>
      <c r="F508" s="156"/>
      <c r="G508" s="670"/>
      <c r="H508" s="88"/>
      <c r="I508" s="40"/>
      <c r="J508" s="40"/>
      <c r="K508" s="41"/>
      <c r="L508" s="42"/>
      <c r="M508" s="658"/>
      <c r="N508" s="659"/>
      <c r="O508" s="692"/>
      <c r="P508" s="29"/>
      <c r="Q508" s="74">
        <f t="shared" ref="Q508:Q510" si="7">G508-P508</f>
        <v>0</v>
      </c>
      <c r="R508" s="28"/>
      <c r="S508" s="28"/>
      <c r="T508" s="28"/>
      <c r="U508" s="28"/>
      <c r="V508" s="28"/>
      <c r="W508" s="28"/>
      <c r="X508" s="28"/>
      <c r="Y508" s="28"/>
      <c r="Z508" s="28"/>
    </row>
    <row r="509" spans="1:26" ht="15" customHeight="1">
      <c r="A509" s="111"/>
      <c r="B509" s="48"/>
      <c r="C509" s="48"/>
      <c r="D509" s="35"/>
      <c r="E509" s="149"/>
      <c r="F509" s="156"/>
      <c r="G509" s="670"/>
      <c r="H509" s="88"/>
      <c r="I509" s="40"/>
      <c r="J509" s="40"/>
      <c r="K509" s="41"/>
      <c r="L509" s="42"/>
      <c r="M509" s="658"/>
      <c r="N509" s="659"/>
      <c r="O509" s="692"/>
      <c r="P509" s="29"/>
      <c r="Q509" s="74">
        <f t="shared" si="7"/>
        <v>0</v>
      </c>
      <c r="R509" s="28"/>
      <c r="S509" s="28"/>
      <c r="T509" s="28"/>
      <c r="U509" s="28"/>
      <c r="V509" s="28"/>
      <c r="W509" s="28"/>
      <c r="X509" s="28"/>
      <c r="Y509" s="28"/>
      <c r="Z509" s="28"/>
    </row>
    <row r="510" spans="1:26" ht="15" customHeight="1">
      <c r="A510" s="111"/>
      <c r="B510" s="48"/>
      <c r="C510" s="48"/>
      <c r="D510" s="35"/>
      <c r="E510" s="149"/>
      <c r="F510" s="156"/>
      <c r="G510" s="670"/>
      <c r="H510" s="88"/>
      <c r="I510" s="40"/>
      <c r="J510" s="40"/>
      <c r="K510" s="41"/>
      <c r="L510" s="42"/>
      <c r="M510" s="658"/>
      <c r="N510" s="659"/>
      <c r="O510" s="692"/>
      <c r="P510" s="29"/>
      <c r="Q510" s="74">
        <f t="shared" si="7"/>
        <v>0</v>
      </c>
      <c r="R510" s="28"/>
      <c r="S510" s="28"/>
      <c r="T510" s="28"/>
      <c r="U510" s="28"/>
      <c r="V510" s="28"/>
      <c r="W510" s="28"/>
      <c r="X510" s="28"/>
      <c r="Y510" s="28"/>
      <c r="Z510" s="28"/>
    </row>
    <row r="511" spans="1:26" ht="25.5" customHeight="1">
      <c r="A511" s="698"/>
      <c r="B511" s="699"/>
      <c r="C511" s="700"/>
      <c r="D511" s="700"/>
      <c r="E511" s="701"/>
      <c r="F511" s="700"/>
      <c r="G511" s="702"/>
      <c r="H511" s="700"/>
      <c r="I511" s="703"/>
      <c r="J511" s="703"/>
      <c r="K511" s="703"/>
      <c r="L511" s="42"/>
      <c r="M511" s="704"/>
      <c r="N511" s="705"/>
      <c r="O511" s="706"/>
      <c r="P511" s="29"/>
      <c r="Q511" s="11"/>
      <c r="R511" s="11"/>
      <c r="S511" s="11"/>
      <c r="T511" s="11"/>
      <c r="U511" s="11"/>
      <c r="V511" s="11"/>
      <c r="W511" s="11"/>
      <c r="X511" s="11"/>
      <c r="Y511" s="11"/>
      <c r="Z511" s="11"/>
    </row>
    <row r="512" spans="1:26" ht="13.5" hidden="1" customHeight="1">
      <c r="A512" s="707"/>
      <c r="B512" s="708"/>
      <c r="C512" s="709"/>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c r="D518" s="716"/>
      <c r="E518" s="716"/>
      <c r="F518" s="712"/>
      <c r="G518" s="716"/>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c r="D521" s="716"/>
      <c r="E521" s="716"/>
      <c r="F521" s="712"/>
      <c r="G521" s="716"/>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c r="D524" s="712"/>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c r="D526" s="716"/>
      <c r="E526" s="716"/>
      <c r="F526" s="712"/>
      <c r="G526" s="716"/>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c r="B529" s="711"/>
      <c r="C529" s="709"/>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c r="H538" s="11"/>
      <c r="I538" s="11"/>
      <c r="J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5.75" customHeight="1"/>
    <row r="712" spans="1:26" ht="15.75" customHeight="1"/>
    <row r="713" spans="1:26" ht="15.75" customHeight="1"/>
    <row r="714" spans="1:26" ht="15.75" customHeight="1"/>
    <row r="715" spans="1:26" ht="15.75" customHeight="1"/>
    <row r="716" spans="1:26" ht="15.75" customHeight="1"/>
    <row r="717" spans="1:26" ht="15.75" customHeight="1"/>
    <row r="718" spans="1:26" ht="15.75" customHeight="1"/>
    <row r="719" spans="1:26" ht="15.75" customHeight="1"/>
    <row r="720" spans="1:26"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22.21875" customWidth="1"/>
    <col min="4" max="4" width="29.44140625" customWidth="1"/>
    <col min="5" max="5" width="25.33203125" customWidth="1"/>
    <col min="6" max="6" width="12.44140625" customWidth="1"/>
    <col min="7" max="7" width="10.109375" customWidth="1"/>
    <col min="8" max="10" width="11.21875" customWidth="1"/>
    <col min="11" max="11" width="11.21875" hidden="1" customWidth="1"/>
    <col min="12" max="12" width="17.6640625" customWidth="1"/>
    <col min="13" max="13" width="15.44140625"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5</v>
      </c>
      <c r="B5" s="12"/>
      <c r="C5" s="12"/>
      <c r="D5" s="12"/>
      <c r="E5" s="12" t="s">
        <v>6</v>
      </c>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84" si="0">CONCATENATE(I10,J10)</f>
        <v>250ml</v>
      </c>
      <c r="M10" s="652">
        <f t="shared" ref="M10:M84" si="1">H10*I10</f>
        <v>2500</v>
      </c>
      <c r="N10" s="30" t="str">
        <f>CONCATENATE(M10,K10,J10)</f>
        <v>2500 ml</v>
      </c>
      <c r="O10" s="30">
        <f t="shared" ref="O10:O84" si="2">G10*H10</f>
        <v>675</v>
      </c>
      <c r="P10" s="31">
        <f t="shared" ref="P10:P84" si="3">O10/H10</f>
        <v>67.5</v>
      </c>
      <c r="Q10" s="29">
        <f t="shared" ref="Q10:Q84" si="4">G10-P10</f>
        <v>0</v>
      </c>
      <c r="R10" s="28"/>
      <c r="S10" s="28"/>
      <c r="T10" s="28"/>
      <c r="U10" s="28"/>
      <c r="V10" s="28"/>
      <c r="W10" s="28"/>
      <c r="X10" s="28"/>
      <c r="Y10" s="28"/>
      <c r="Z10" s="28"/>
    </row>
    <row r="11" spans="1:26" ht="15" customHeight="1">
      <c r="A11" s="111">
        <v>1</v>
      </c>
      <c r="B11" s="48" t="s">
        <v>72</v>
      </c>
      <c r="C11" s="656" t="s">
        <v>6</v>
      </c>
      <c r="D11" s="231"/>
      <c r="E11" s="116" t="s">
        <v>2751</v>
      </c>
      <c r="F11" s="111"/>
      <c r="G11" s="657">
        <v>69.8</v>
      </c>
      <c r="H11" s="121">
        <v>7</v>
      </c>
      <c r="I11" s="121">
        <v>250</v>
      </c>
      <c r="J11" s="40" t="s">
        <v>29</v>
      </c>
      <c r="K11" s="41" t="s">
        <v>26</v>
      </c>
      <c r="L11" s="42" t="str">
        <f t="shared" si="0"/>
        <v>250ml</v>
      </c>
      <c r="M11" s="658">
        <f t="shared" si="1"/>
        <v>1750</v>
      </c>
      <c r="N11" s="659" t="str">
        <f t="shared" ref="N11:N84" si="5">CONCATENATE(M11,J11)</f>
        <v>1750ml</v>
      </c>
      <c r="O11" s="692">
        <f t="shared" si="2"/>
        <v>488.59999999999997</v>
      </c>
      <c r="P11" s="29">
        <f t="shared" si="3"/>
        <v>69.8</v>
      </c>
      <c r="Q11" s="29">
        <f t="shared" si="4"/>
        <v>0</v>
      </c>
      <c r="R11" s="11"/>
      <c r="S11" s="28"/>
      <c r="T11" s="28"/>
      <c r="U11" s="28"/>
      <c r="V11" s="28"/>
      <c r="W11" s="28"/>
      <c r="X11" s="28"/>
      <c r="Y11" s="28"/>
      <c r="Z11" s="28"/>
    </row>
    <row r="12" spans="1:26" ht="15" customHeight="1">
      <c r="A12" s="111">
        <v>2</v>
      </c>
      <c r="B12" s="33" t="s">
        <v>160</v>
      </c>
      <c r="C12" s="656" t="s">
        <v>6</v>
      </c>
      <c r="D12" s="9"/>
      <c r="E12" s="50" t="s">
        <v>164</v>
      </c>
      <c r="F12" s="111"/>
      <c r="G12" s="657">
        <v>16.5</v>
      </c>
      <c r="H12" s="121">
        <v>1</v>
      </c>
      <c r="I12" s="121">
        <v>50</v>
      </c>
      <c r="J12" s="40" t="s">
        <v>59</v>
      </c>
      <c r="K12" s="41" t="s">
        <v>26</v>
      </c>
      <c r="L12" s="42" t="str">
        <f t="shared" si="0"/>
        <v>50grams</v>
      </c>
      <c r="M12" s="658">
        <f t="shared" si="1"/>
        <v>50</v>
      </c>
      <c r="N12" s="659" t="str">
        <f t="shared" si="5"/>
        <v>50grams</v>
      </c>
      <c r="O12" s="692">
        <f t="shared" si="2"/>
        <v>16.5</v>
      </c>
      <c r="P12" s="29">
        <f t="shared" si="3"/>
        <v>16.5</v>
      </c>
      <c r="Q12" s="29">
        <f t="shared" si="4"/>
        <v>0</v>
      </c>
      <c r="R12" s="28"/>
      <c r="S12" s="28"/>
      <c r="T12" s="28"/>
      <c r="U12" s="28"/>
      <c r="V12" s="28"/>
      <c r="W12" s="28"/>
      <c r="X12" s="28"/>
      <c r="Y12" s="28"/>
      <c r="Z12" s="28"/>
    </row>
    <row r="13" spans="1:26" ht="15" customHeight="1">
      <c r="A13" s="111">
        <v>3</v>
      </c>
      <c r="B13" s="48" t="s">
        <v>501</v>
      </c>
      <c r="C13" s="656" t="s">
        <v>6</v>
      </c>
      <c r="D13" s="9"/>
      <c r="E13" s="116" t="s">
        <v>507</v>
      </c>
      <c r="F13" s="111"/>
      <c r="G13" s="661">
        <v>36.4</v>
      </c>
      <c r="H13" s="257">
        <v>5</v>
      </c>
      <c r="I13" s="257">
        <v>160</v>
      </c>
      <c r="J13" s="40" t="s">
        <v>59</v>
      </c>
      <c r="K13" s="41" t="s">
        <v>26</v>
      </c>
      <c r="L13" s="42" t="str">
        <f t="shared" si="0"/>
        <v>160grams</v>
      </c>
      <c r="M13" s="658">
        <f t="shared" si="1"/>
        <v>800</v>
      </c>
      <c r="N13" s="659" t="str">
        <f t="shared" si="5"/>
        <v>800grams</v>
      </c>
      <c r="O13" s="692">
        <f t="shared" si="2"/>
        <v>182</v>
      </c>
      <c r="P13" s="29">
        <f t="shared" si="3"/>
        <v>36.4</v>
      </c>
      <c r="Q13" s="109">
        <f t="shared" si="4"/>
        <v>0</v>
      </c>
      <c r="R13" s="11"/>
      <c r="S13" s="28"/>
      <c r="T13" s="28"/>
      <c r="U13" s="28"/>
      <c r="V13" s="28"/>
      <c r="W13" s="28"/>
      <c r="X13" s="28"/>
      <c r="Y13" s="28"/>
      <c r="Z13" s="28"/>
    </row>
    <row r="14" spans="1:26" ht="15" customHeight="1">
      <c r="A14" s="111">
        <v>4</v>
      </c>
      <c r="B14" s="48" t="s">
        <v>652</v>
      </c>
      <c r="C14" s="656" t="s">
        <v>6</v>
      </c>
      <c r="D14" s="35"/>
      <c r="E14" s="116" t="s">
        <v>2752</v>
      </c>
      <c r="F14" s="111"/>
      <c r="G14" s="663">
        <v>60.2</v>
      </c>
      <c r="H14" s="664">
        <v>4</v>
      </c>
      <c r="I14" s="664">
        <v>70</v>
      </c>
      <c r="J14" s="40" t="s">
        <v>59</v>
      </c>
      <c r="K14" s="41" t="s">
        <v>26</v>
      </c>
      <c r="L14" s="42" t="str">
        <f t="shared" si="0"/>
        <v>70grams</v>
      </c>
      <c r="M14" s="658">
        <f t="shared" si="1"/>
        <v>280</v>
      </c>
      <c r="N14" s="659" t="str">
        <f t="shared" si="5"/>
        <v>280grams</v>
      </c>
      <c r="O14" s="692">
        <f t="shared" si="2"/>
        <v>240.8</v>
      </c>
      <c r="P14" s="29">
        <f t="shared" si="3"/>
        <v>60.2</v>
      </c>
      <c r="Q14" s="29">
        <f t="shared" si="4"/>
        <v>0</v>
      </c>
      <c r="R14" s="28"/>
      <c r="S14" s="28"/>
      <c r="T14" s="28"/>
      <c r="U14" s="28"/>
      <c r="V14" s="28"/>
      <c r="W14" s="28"/>
      <c r="X14" s="28"/>
      <c r="Y14" s="28"/>
      <c r="Z14" s="28"/>
    </row>
    <row r="15" spans="1:26" ht="15" customHeight="1">
      <c r="A15" s="111">
        <v>5</v>
      </c>
      <c r="B15" s="48" t="s">
        <v>711</v>
      </c>
      <c r="C15" s="656" t="s">
        <v>6</v>
      </c>
      <c r="D15" s="35"/>
      <c r="E15" s="116" t="s">
        <v>716</v>
      </c>
      <c r="F15" s="111"/>
      <c r="G15" s="661">
        <v>70.7</v>
      </c>
      <c r="H15" s="257">
        <v>7</v>
      </c>
      <c r="I15" s="257">
        <v>370</v>
      </c>
      <c r="J15" s="40" t="s">
        <v>29</v>
      </c>
      <c r="K15" s="41" t="s">
        <v>26</v>
      </c>
      <c r="L15" s="42" t="str">
        <f t="shared" si="0"/>
        <v>370ml</v>
      </c>
      <c r="M15" s="658">
        <f t="shared" si="1"/>
        <v>2590</v>
      </c>
      <c r="N15" s="659" t="str">
        <f t="shared" si="5"/>
        <v>2590ml</v>
      </c>
      <c r="O15" s="692">
        <f t="shared" si="2"/>
        <v>494.90000000000003</v>
      </c>
      <c r="P15" s="29">
        <f t="shared" si="3"/>
        <v>70.7</v>
      </c>
      <c r="Q15" s="29">
        <f t="shared" si="4"/>
        <v>0</v>
      </c>
      <c r="R15" s="28"/>
      <c r="S15" s="28"/>
      <c r="T15" s="28"/>
      <c r="U15" s="28"/>
      <c r="V15" s="28"/>
      <c r="W15" s="28"/>
      <c r="X15" s="28"/>
      <c r="Y15" s="28"/>
      <c r="Z15" s="28"/>
    </row>
    <row r="16" spans="1:26" ht="15" customHeight="1">
      <c r="A16" s="111">
        <v>6</v>
      </c>
      <c r="B16" s="48" t="s">
        <v>719</v>
      </c>
      <c r="C16" s="656" t="s">
        <v>6</v>
      </c>
      <c r="D16" s="35"/>
      <c r="E16" s="116" t="s">
        <v>723</v>
      </c>
      <c r="F16" s="111"/>
      <c r="G16" s="661">
        <v>41.6</v>
      </c>
      <c r="H16" s="257">
        <v>3</v>
      </c>
      <c r="I16" s="257">
        <v>374</v>
      </c>
      <c r="J16" s="40" t="s">
        <v>29</v>
      </c>
      <c r="K16" s="41" t="s">
        <v>26</v>
      </c>
      <c r="L16" s="42" t="str">
        <f t="shared" si="0"/>
        <v>374ml</v>
      </c>
      <c r="M16" s="658">
        <f t="shared" si="1"/>
        <v>1122</v>
      </c>
      <c r="N16" s="659" t="str">
        <f t="shared" si="5"/>
        <v>1122ml</v>
      </c>
      <c r="O16" s="692">
        <f t="shared" si="2"/>
        <v>124.80000000000001</v>
      </c>
      <c r="P16" s="29">
        <f t="shared" si="3"/>
        <v>41.6</v>
      </c>
      <c r="Q16" s="29">
        <f t="shared" si="4"/>
        <v>0</v>
      </c>
      <c r="R16" s="28"/>
      <c r="S16" s="28"/>
      <c r="T16" s="28"/>
      <c r="U16" s="28"/>
      <c r="V16" s="28"/>
      <c r="W16" s="28"/>
      <c r="X16" s="28"/>
      <c r="Y16" s="28"/>
      <c r="Z16" s="28"/>
    </row>
    <row r="17" spans="1:26" ht="15" customHeight="1">
      <c r="A17" s="111">
        <v>7</v>
      </c>
      <c r="B17" s="48" t="s">
        <v>952</v>
      </c>
      <c r="C17" s="656" t="s">
        <v>6</v>
      </c>
      <c r="D17" s="35"/>
      <c r="E17" s="116" t="s">
        <v>953</v>
      </c>
      <c r="F17" s="111"/>
      <c r="G17" s="661">
        <v>34</v>
      </c>
      <c r="H17" s="257">
        <v>7</v>
      </c>
      <c r="I17" s="257">
        <v>360</v>
      </c>
      <c r="J17" s="40" t="s">
        <v>29</v>
      </c>
      <c r="K17" s="41" t="s">
        <v>26</v>
      </c>
      <c r="L17" s="42" t="str">
        <f t="shared" si="0"/>
        <v>360ml</v>
      </c>
      <c r="M17" s="658">
        <f t="shared" si="1"/>
        <v>2520</v>
      </c>
      <c r="N17" s="659" t="str">
        <f t="shared" si="5"/>
        <v>2520ml</v>
      </c>
      <c r="O17" s="692">
        <f t="shared" si="2"/>
        <v>238</v>
      </c>
      <c r="P17" s="29">
        <f t="shared" si="3"/>
        <v>34</v>
      </c>
      <c r="Q17" s="29">
        <f t="shared" si="4"/>
        <v>0</v>
      </c>
      <c r="R17" s="28"/>
      <c r="S17" s="28"/>
      <c r="T17" s="28"/>
      <c r="U17" s="28"/>
      <c r="V17" s="28"/>
      <c r="W17" s="28"/>
      <c r="X17" s="28"/>
      <c r="Y17" s="28"/>
      <c r="Z17" s="28"/>
    </row>
    <row r="18" spans="1:26" ht="15" customHeight="1">
      <c r="A18" s="111">
        <v>8</v>
      </c>
      <c r="B18" s="48" t="s">
        <v>952</v>
      </c>
      <c r="C18" s="656" t="s">
        <v>6</v>
      </c>
      <c r="D18" s="35"/>
      <c r="E18" s="116" t="s">
        <v>951</v>
      </c>
      <c r="F18" s="111"/>
      <c r="G18" s="661">
        <v>30.3</v>
      </c>
      <c r="H18" s="257">
        <v>3</v>
      </c>
      <c r="I18" s="257">
        <v>360</v>
      </c>
      <c r="J18" s="40" t="s">
        <v>29</v>
      </c>
      <c r="K18" s="41" t="s">
        <v>26</v>
      </c>
      <c r="L18" s="42" t="str">
        <f t="shared" si="0"/>
        <v>360ml</v>
      </c>
      <c r="M18" s="658">
        <f t="shared" si="1"/>
        <v>1080</v>
      </c>
      <c r="N18" s="659" t="str">
        <f t="shared" si="5"/>
        <v>1080ml</v>
      </c>
      <c r="O18" s="692">
        <f t="shared" si="2"/>
        <v>90.9</v>
      </c>
      <c r="P18" s="29">
        <f t="shared" si="3"/>
        <v>30.3</v>
      </c>
      <c r="Q18" s="29">
        <f t="shared" si="4"/>
        <v>0</v>
      </c>
      <c r="R18" s="28"/>
      <c r="S18" s="28"/>
      <c r="T18" s="28"/>
      <c r="U18" s="28"/>
      <c r="V18" s="28"/>
      <c r="W18" s="28"/>
      <c r="X18" s="28"/>
      <c r="Y18" s="28"/>
      <c r="Z18" s="28"/>
    </row>
    <row r="19" spans="1:26" ht="15" customHeight="1">
      <c r="A19" s="111">
        <v>9</v>
      </c>
      <c r="B19" s="48" t="s">
        <v>1085</v>
      </c>
      <c r="C19" s="656" t="s">
        <v>6</v>
      </c>
      <c r="D19" s="35"/>
      <c r="E19" s="116" t="s">
        <v>2753</v>
      </c>
      <c r="F19" s="111"/>
      <c r="G19" s="661">
        <v>62.5</v>
      </c>
      <c r="H19" s="257">
        <v>1</v>
      </c>
      <c r="I19" s="257">
        <v>500</v>
      </c>
      <c r="J19" s="40" t="s">
        <v>59</v>
      </c>
      <c r="K19" s="41" t="s">
        <v>26</v>
      </c>
      <c r="L19" s="42" t="str">
        <f t="shared" si="0"/>
        <v>500grams</v>
      </c>
      <c r="M19" s="658">
        <f t="shared" si="1"/>
        <v>500</v>
      </c>
      <c r="N19" s="659" t="str">
        <f t="shared" si="5"/>
        <v>500grams</v>
      </c>
      <c r="O19" s="692">
        <f t="shared" si="2"/>
        <v>62.5</v>
      </c>
      <c r="P19" s="29">
        <f t="shared" si="3"/>
        <v>62.5</v>
      </c>
      <c r="Q19" s="74">
        <f t="shared" si="4"/>
        <v>0</v>
      </c>
      <c r="R19" s="46"/>
      <c r="S19" s="28"/>
      <c r="T19" s="28"/>
      <c r="U19" s="28"/>
      <c r="V19" s="28"/>
      <c r="W19" s="28"/>
      <c r="X19" s="28"/>
      <c r="Y19" s="28"/>
      <c r="Z19" s="28"/>
    </row>
    <row r="20" spans="1:26" ht="15" customHeight="1">
      <c r="A20" s="111">
        <v>10</v>
      </c>
      <c r="B20" s="61" t="s">
        <v>1139</v>
      </c>
      <c r="C20" s="656" t="s">
        <v>6</v>
      </c>
      <c r="D20" s="35"/>
      <c r="E20" s="116" t="s">
        <v>1140</v>
      </c>
      <c r="F20" s="111"/>
      <c r="G20" s="661">
        <v>9.17</v>
      </c>
      <c r="H20" s="257">
        <v>18</v>
      </c>
      <c r="I20" s="257">
        <v>25</v>
      </c>
      <c r="J20" s="40" t="s">
        <v>59</v>
      </c>
      <c r="K20" s="41" t="s">
        <v>26</v>
      </c>
      <c r="L20" s="42" t="str">
        <f t="shared" si="0"/>
        <v>25grams</v>
      </c>
      <c r="M20" s="658">
        <f t="shared" si="1"/>
        <v>450</v>
      </c>
      <c r="N20" s="659" t="str">
        <f t="shared" si="5"/>
        <v>450grams</v>
      </c>
      <c r="O20" s="692">
        <f t="shared" si="2"/>
        <v>165.06</v>
      </c>
      <c r="P20" s="29">
        <f t="shared" si="3"/>
        <v>9.17</v>
      </c>
      <c r="Q20" s="29">
        <f t="shared" si="4"/>
        <v>0</v>
      </c>
      <c r="R20" s="28"/>
      <c r="S20" s="28"/>
      <c r="T20" s="28"/>
      <c r="U20" s="28"/>
      <c r="V20" s="28"/>
      <c r="W20" s="28"/>
      <c r="X20" s="28"/>
      <c r="Y20" s="28"/>
      <c r="Z20" s="28"/>
    </row>
    <row r="21" spans="1:26" ht="15" customHeight="1">
      <c r="A21" s="111">
        <v>11</v>
      </c>
      <c r="B21" s="89" t="s">
        <v>1225</v>
      </c>
      <c r="C21" s="656" t="s">
        <v>6</v>
      </c>
      <c r="D21" s="9"/>
      <c r="E21" s="50" t="s">
        <v>1229</v>
      </c>
      <c r="F21" s="111"/>
      <c r="G21" s="666">
        <v>57.4</v>
      </c>
      <c r="H21" s="88">
        <v>3</v>
      </c>
      <c r="I21" s="88">
        <v>500</v>
      </c>
      <c r="J21" s="40" t="s">
        <v>59</v>
      </c>
      <c r="K21" s="41" t="s">
        <v>26</v>
      </c>
      <c r="L21" s="42" t="str">
        <f t="shared" si="0"/>
        <v>500grams</v>
      </c>
      <c r="M21" s="658">
        <f t="shared" si="1"/>
        <v>1500</v>
      </c>
      <c r="N21" s="659" t="str">
        <f t="shared" si="5"/>
        <v>1500grams</v>
      </c>
      <c r="O21" s="692">
        <f t="shared" si="2"/>
        <v>172.2</v>
      </c>
      <c r="P21" s="29">
        <f t="shared" si="3"/>
        <v>57.4</v>
      </c>
      <c r="Q21" s="29">
        <f t="shared" si="4"/>
        <v>0</v>
      </c>
      <c r="R21" s="28"/>
      <c r="S21" s="28"/>
      <c r="T21" s="28"/>
      <c r="U21" s="28"/>
      <c r="V21" s="28"/>
      <c r="W21" s="28"/>
      <c r="X21" s="28"/>
      <c r="Y21" s="28"/>
      <c r="Z21" s="28"/>
    </row>
    <row r="22" spans="1:26" ht="15" customHeight="1">
      <c r="A22" s="111">
        <v>12</v>
      </c>
      <c r="B22" s="89" t="s">
        <v>1507</v>
      </c>
      <c r="C22" s="656" t="s">
        <v>6</v>
      </c>
      <c r="D22" s="9"/>
      <c r="E22" s="116" t="s">
        <v>1516</v>
      </c>
      <c r="F22" s="111"/>
      <c r="G22" s="667">
        <v>317.8</v>
      </c>
      <c r="H22" s="88">
        <v>1</v>
      </c>
      <c r="I22" s="88">
        <v>1000</v>
      </c>
      <c r="J22" s="40" t="s">
        <v>59</v>
      </c>
      <c r="K22" s="41" t="s">
        <v>26</v>
      </c>
      <c r="L22" s="42" t="str">
        <f t="shared" si="0"/>
        <v>1000grams</v>
      </c>
      <c r="M22" s="658">
        <f t="shared" si="1"/>
        <v>1000</v>
      </c>
      <c r="N22" s="659" t="str">
        <f t="shared" si="5"/>
        <v>1000grams</v>
      </c>
      <c r="O22" s="692">
        <f t="shared" si="2"/>
        <v>317.8</v>
      </c>
      <c r="P22" s="29">
        <f t="shared" si="3"/>
        <v>317.8</v>
      </c>
      <c r="Q22" s="29">
        <f t="shared" si="4"/>
        <v>0</v>
      </c>
      <c r="R22" s="46"/>
      <c r="S22" s="28"/>
      <c r="T22" s="28"/>
      <c r="U22" s="28"/>
      <c r="V22" s="28"/>
      <c r="W22" s="28"/>
      <c r="X22" s="28"/>
      <c r="Y22" s="28"/>
      <c r="Z22" s="28"/>
    </row>
    <row r="23" spans="1:26" ht="15" customHeight="1">
      <c r="A23" s="111">
        <v>13</v>
      </c>
      <c r="B23" s="89" t="s">
        <v>2348</v>
      </c>
      <c r="C23" s="656" t="s">
        <v>6</v>
      </c>
      <c r="D23" s="9"/>
      <c r="E23" s="62" t="s">
        <v>2681</v>
      </c>
      <c r="F23" s="111"/>
      <c r="G23" s="668">
        <v>80.599999999999994</v>
      </c>
      <c r="H23" s="88">
        <v>1</v>
      </c>
      <c r="I23" s="669">
        <v>1000</v>
      </c>
      <c r="J23" s="86" t="s">
        <v>59</v>
      </c>
      <c r="K23" s="41" t="s">
        <v>26</v>
      </c>
      <c r="L23" s="42" t="str">
        <f t="shared" si="0"/>
        <v>1000grams</v>
      </c>
      <c r="M23" s="658">
        <f t="shared" si="1"/>
        <v>1000</v>
      </c>
      <c r="N23" s="659" t="str">
        <f t="shared" si="5"/>
        <v>1000grams</v>
      </c>
      <c r="O23" s="692">
        <f t="shared" si="2"/>
        <v>80.599999999999994</v>
      </c>
      <c r="P23" s="29">
        <f t="shared" si="3"/>
        <v>80.599999999999994</v>
      </c>
      <c r="Q23" s="74">
        <f t="shared" si="4"/>
        <v>0</v>
      </c>
      <c r="R23" s="46"/>
      <c r="S23" s="28"/>
      <c r="T23" s="28"/>
      <c r="U23" s="28"/>
      <c r="V23" s="28"/>
      <c r="W23" s="28"/>
      <c r="X23" s="28"/>
      <c r="Y23" s="28"/>
      <c r="Z23" s="28"/>
    </row>
    <row r="24" spans="1:26" ht="15" customHeight="1">
      <c r="A24" s="111">
        <v>14</v>
      </c>
      <c r="B24" s="89" t="s">
        <v>668</v>
      </c>
      <c r="C24" s="656" t="s">
        <v>6</v>
      </c>
      <c r="D24" s="9"/>
      <c r="E24" s="185" t="s">
        <v>2754</v>
      </c>
      <c r="F24" s="111"/>
      <c r="G24" s="661">
        <v>2.75</v>
      </c>
      <c r="H24" s="88">
        <v>32</v>
      </c>
      <c r="I24" s="121">
        <v>1</v>
      </c>
      <c r="J24" s="86" t="s">
        <v>2755</v>
      </c>
      <c r="K24" s="41" t="s">
        <v>26</v>
      </c>
      <c r="L24" s="42" t="str">
        <f t="shared" si="0"/>
        <v>1piece</v>
      </c>
      <c r="M24" s="658">
        <f t="shared" si="1"/>
        <v>32</v>
      </c>
      <c r="N24" s="659" t="str">
        <f t="shared" si="5"/>
        <v>32piece</v>
      </c>
      <c r="O24" s="692">
        <f t="shared" si="2"/>
        <v>88</v>
      </c>
      <c r="P24" s="29">
        <f t="shared" si="3"/>
        <v>2.75</v>
      </c>
      <c r="Q24" s="29">
        <f t="shared" si="4"/>
        <v>0</v>
      </c>
      <c r="R24" s="28"/>
      <c r="S24" s="28"/>
      <c r="T24" s="28"/>
      <c r="U24" s="28"/>
      <c r="V24" s="28"/>
      <c r="W24" s="28"/>
      <c r="X24" s="28"/>
      <c r="Y24" s="28"/>
      <c r="Z24" s="28"/>
    </row>
    <row r="25" spans="1:26" ht="15" customHeight="1">
      <c r="A25" s="111">
        <v>15</v>
      </c>
      <c r="B25" s="89" t="s">
        <v>1716</v>
      </c>
      <c r="C25" s="656" t="s">
        <v>6</v>
      </c>
      <c r="D25" s="9"/>
      <c r="E25" s="149" t="s">
        <v>2756</v>
      </c>
      <c r="F25" s="111"/>
      <c r="G25" s="670">
        <v>7.7</v>
      </c>
      <c r="H25" s="88">
        <v>30</v>
      </c>
      <c r="I25" s="88">
        <v>1</v>
      </c>
      <c r="J25" s="40" t="s">
        <v>2755</v>
      </c>
      <c r="K25" s="41" t="s">
        <v>26</v>
      </c>
      <c r="L25" s="42" t="str">
        <f t="shared" si="0"/>
        <v>1piece</v>
      </c>
      <c r="M25" s="658">
        <f t="shared" si="1"/>
        <v>30</v>
      </c>
      <c r="N25" s="659" t="str">
        <f t="shared" si="5"/>
        <v>30piece</v>
      </c>
      <c r="O25" s="692">
        <f t="shared" si="2"/>
        <v>231</v>
      </c>
      <c r="P25" s="29">
        <f t="shared" si="3"/>
        <v>7.7</v>
      </c>
      <c r="Q25" s="29">
        <f t="shared" si="4"/>
        <v>0</v>
      </c>
      <c r="R25" s="28"/>
      <c r="S25" s="28"/>
      <c r="T25" s="28"/>
      <c r="U25" s="28"/>
      <c r="V25" s="28"/>
      <c r="W25" s="28"/>
      <c r="X25" s="28"/>
      <c r="Y25" s="28"/>
      <c r="Z25" s="28"/>
    </row>
    <row r="26" spans="1:26" ht="15" customHeight="1">
      <c r="A26" s="111">
        <v>16</v>
      </c>
      <c r="B26" s="89" t="s">
        <v>1725</v>
      </c>
      <c r="C26" s="656" t="s">
        <v>6</v>
      </c>
      <c r="D26" s="9"/>
      <c r="E26" s="91" t="s">
        <v>2757</v>
      </c>
      <c r="F26" s="111"/>
      <c r="G26" s="671">
        <v>13.9</v>
      </c>
      <c r="H26" s="88">
        <v>34</v>
      </c>
      <c r="I26" s="88">
        <v>1</v>
      </c>
      <c r="J26" s="88" t="s">
        <v>2755</v>
      </c>
      <c r="K26" s="41" t="s">
        <v>26</v>
      </c>
      <c r="L26" s="42" t="str">
        <f t="shared" si="0"/>
        <v>1piece</v>
      </c>
      <c r="M26" s="658">
        <f t="shared" si="1"/>
        <v>34</v>
      </c>
      <c r="N26" s="659" t="str">
        <f t="shared" si="5"/>
        <v>34piece</v>
      </c>
      <c r="O26" s="692">
        <f t="shared" si="2"/>
        <v>472.6</v>
      </c>
      <c r="P26" s="29">
        <f t="shared" si="3"/>
        <v>13.9</v>
      </c>
      <c r="Q26" s="29">
        <f t="shared" si="4"/>
        <v>0</v>
      </c>
      <c r="R26" s="28"/>
      <c r="S26" s="28"/>
      <c r="T26" s="28"/>
      <c r="U26" s="28"/>
      <c r="V26" s="28"/>
      <c r="W26" s="28"/>
      <c r="X26" s="28"/>
      <c r="Y26" s="28"/>
      <c r="Z26" s="28"/>
    </row>
    <row r="27" spans="1:26" ht="15" customHeight="1">
      <c r="A27" s="111">
        <v>17</v>
      </c>
      <c r="B27" s="89" t="s">
        <v>803</v>
      </c>
      <c r="C27" s="656" t="s">
        <v>6</v>
      </c>
      <c r="D27" s="9"/>
      <c r="E27" s="91" t="s">
        <v>804</v>
      </c>
      <c r="F27" s="111"/>
      <c r="G27" s="670">
        <v>52.6</v>
      </c>
      <c r="H27" s="88">
        <v>5</v>
      </c>
      <c r="I27" s="88">
        <v>1</v>
      </c>
      <c r="J27" s="88" t="s">
        <v>2755</v>
      </c>
      <c r="K27" s="41" t="s">
        <v>26</v>
      </c>
      <c r="L27" s="42" t="str">
        <f t="shared" si="0"/>
        <v>1piece</v>
      </c>
      <c r="M27" s="658">
        <f t="shared" si="1"/>
        <v>5</v>
      </c>
      <c r="N27" s="659" t="str">
        <f t="shared" si="5"/>
        <v>5piece</v>
      </c>
      <c r="O27" s="692">
        <f t="shared" si="2"/>
        <v>263</v>
      </c>
      <c r="P27" s="29">
        <f t="shared" si="3"/>
        <v>52.6</v>
      </c>
      <c r="Q27" s="29">
        <f t="shared" si="4"/>
        <v>0</v>
      </c>
      <c r="R27" s="28"/>
      <c r="S27" s="28"/>
      <c r="T27" s="28"/>
      <c r="U27" s="28"/>
      <c r="V27" s="28"/>
      <c r="W27" s="28"/>
      <c r="X27" s="28"/>
      <c r="Y27" s="28"/>
      <c r="Z27" s="28"/>
    </row>
    <row r="28" spans="1:26" ht="15" customHeight="1">
      <c r="A28" s="111">
        <v>18</v>
      </c>
      <c r="B28" s="89" t="s">
        <v>1435</v>
      </c>
      <c r="C28" s="656" t="s">
        <v>6</v>
      </c>
      <c r="D28" s="9"/>
      <c r="E28" s="91" t="s">
        <v>1436</v>
      </c>
      <c r="F28" s="111"/>
      <c r="G28" s="670">
        <v>106.5</v>
      </c>
      <c r="H28" s="88">
        <v>2</v>
      </c>
      <c r="I28" s="88">
        <v>230</v>
      </c>
      <c r="J28" s="88" t="s">
        <v>59</v>
      </c>
      <c r="K28" s="41" t="s">
        <v>26</v>
      </c>
      <c r="L28" s="42" t="str">
        <f t="shared" si="0"/>
        <v>230grams</v>
      </c>
      <c r="M28" s="658">
        <f t="shared" si="1"/>
        <v>460</v>
      </c>
      <c r="N28" s="659" t="str">
        <f t="shared" si="5"/>
        <v>460grams</v>
      </c>
      <c r="O28" s="692">
        <f t="shared" si="2"/>
        <v>213</v>
      </c>
      <c r="P28" s="29">
        <f t="shared" si="3"/>
        <v>106.5</v>
      </c>
      <c r="Q28" s="29">
        <f t="shared" si="4"/>
        <v>0</v>
      </c>
      <c r="R28" s="28"/>
      <c r="S28" s="28"/>
      <c r="T28" s="28"/>
      <c r="U28" s="28"/>
      <c r="V28" s="28"/>
      <c r="W28" s="28"/>
      <c r="X28" s="28"/>
      <c r="Y28" s="28"/>
      <c r="Z28" s="28"/>
    </row>
    <row r="29" spans="1:26" ht="15" customHeight="1">
      <c r="A29" s="111">
        <v>19</v>
      </c>
      <c r="B29" s="89" t="s">
        <v>2691</v>
      </c>
      <c r="C29" s="656" t="s">
        <v>6</v>
      </c>
      <c r="D29" s="9"/>
      <c r="E29" s="149" t="s">
        <v>1704</v>
      </c>
      <c r="F29" s="111"/>
      <c r="G29" s="670">
        <v>38.5</v>
      </c>
      <c r="H29" s="88">
        <v>3</v>
      </c>
      <c r="I29" s="534">
        <v>156</v>
      </c>
      <c r="J29" s="534" t="s">
        <v>2755</v>
      </c>
      <c r="K29" s="41" t="s">
        <v>26</v>
      </c>
      <c r="L29" s="42" t="str">
        <f t="shared" si="0"/>
        <v>156piece</v>
      </c>
      <c r="M29" s="658">
        <f t="shared" si="1"/>
        <v>468</v>
      </c>
      <c r="N29" s="659" t="str">
        <f t="shared" si="5"/>
        <v>468piece</v>
      </c>
      <c r="O29" s="692">
        <f t="shared" si="2"/>
        <v>115.5</v>
      </c>
      <c r="P29" s="29">
        <f t="shared" si="3"/>
        <v>38.5</v>
      </c>
      <c r="Q29" s="29">
        <f t="shared" si="4"/>
        <v>0</v>
      </c>
      <c r="R29" s="28"/>
      <c r="S29" s="28"/>
      <c r="T29" s="28"/>
      <c r="U29" s="28"/>
      <c r="V29" s="28"/>
      <c r="W29" s="28"/>
      <c r="X29" s="28"/>
      <c r="Y29" s="28"/>
      <c r="Z29" s="28"/>
    </row>
    <row r="30" spans="1:26" ht="15" customHeight="1">
      <c r="A30" s="111">
        <v>20</v>
      </c>
      <c r="B30" s="89" t="s">
        <v>1923</v>
      </c>
      <c r="C30" s="656" t="s">
        <v>6</v>
      </c>
      <c r="D30" s="525"/>
      <c r="E30" s="149" t="s">
        <v>2758</v>
      </c>
      <c r="F30" s="111"/>
      <c r="G30" s="670">
        <v>16.2</v>
      </c>
      <c r="H30" s="88">
        <v>5</v>
      </c>
      <c r="I30" s="88">
        <v>112</v>
      </c>
      <c r="J30" s="534" t="s">
        <v>59</v>
      </c>
      <c r="K30" s="41" t="s">
        <v>26</v>
      </c>
      <c r="L30" s="42" t="str">
        <f t="shared" si="0"/>
        <v>112grams</v>
      </c>
      <c r="M30" s="658">
        <f t="shared" si="1"/>
        <v>560</v>
      </c>
      <c r="N30" s="659" t="str">
        <f t="shared" si="5"/>
        <v>560grams</v>
      </c>
      <c r="O30" s="692">
        <f t="shared" si="2"/>
        <v>81</v>
      </c>
      <c r="P30" s="29">
        <f t="shared" si="3"/>
        <v>16.2</v>
      </c>
      <c r="Q30" s="29">
        <f t="shared" si="4"/>
        <v>0</v>
      </c>
      <c r="R30" s="11"/>
      <c r="S30" s="28"/>
      <c r="T30" s="28"/>
      <c r="U30" s="28"/>
      <c r="V30" s="28"/>
      <c r="W30" s="28"/>
      <c r="X30" s="28"/>
      <c r="Y30" s="28"/>
      <c r="Z30" s="28"/>
    </row>
    <row r="31" spans="1:26" ht="15" customHeight="1">
      <c r="A31" s="111">
        <v>21</v>
      </c>
      <c r="B31" s="89" t="s">
        <v>547</v>
      </c>
      <c r="C31" s="656" t="s">
        <v>6</v>
      </c>
      <c r="D31" s="35"/>
      <c r="E31" s="149" t="s">
        <v>548</v>
      </c>
      <c r="F31" s="111"/>
      <c r="G31" s="670">
        <v>290</v>
      </c>
      <c r="H31" s="88">
        <v>3</v>
      </c>
      <c r="I31" s="88">
        <v>1</v>
      </c>
      <c r="J31" s="88" t="s">
        <v>2759</v>
      </c>
      <c r="K31" s="41" t="s">
        <v>26</v>
      </c>
      <c r="L31" s="42" t="str">
        <f t="shared" si="0"/>
        <v>1kilo</v>
      </c>
      <c r="M31" s="658">
        <f t="shared" si="1"/>
        <v>3</v>
      </c>
      <c r="N31" s="659" t="str">
        <f t="shared" si="5"/>
        <v>3kilo</v>
      </c>
      <c r="O31" s="692">
        <f t="shared" si="2"/>
        <v>870</v>
      </c>
      <c r="P31" s="29">
        <f t="shared" si="3"/>
        <v>290</v>
      </c>
      <c r="Q31" s="109">
        <f t="shared" si="4"/>
        <v>0</v>
      </c>
      <c r="R31" s="11"/>
      <c r="S31" s="28"/>
      <c r="T31" s="28"/>
      <c r="U31" s="28"/>
      <c r="V31" s="28"/>
      <c r="W31" s="28"/>
      <c r="X31" s="28"/>
      <c r="Y31" s="28"/>
      <c r="Z31" s="28"/>
    </row>
    <row r="32" spans="1:26" ht="15" customHeight="1">
      <c r="A32" s="111">
        <v>22</v>
      </c>
      <c r="B32" s="89" t="s">
        <v>556</v>
      </c>
      <c r="C32" s="656" t="s">
        <v>6</v>
      </c>
      <c r="D32" s="9"/>
      <c r="E32" s="149" t="s">
        <v>2692</v>
      </c>
      <c r="F32" s="111"/>
      <c r="G32" s="670">
        <v>134</v>
      </c>
      <c r="H32" s="534">
        <v>3.5</v>
      </c>
      <c r="I32" s="88">
        <v>1</v>
      </c>
      <c r="J32" s="88" t="s">
        <v>2759</v>
      </c>
      <c r="K32" s="41" t="s">
        <v>26</v>
      </c>
      <c r="L32" s="42" t="str">
        <f t="shared" si="0"/>
        <v>1kilo</v>
      </c>
      <c r="M32" s="658">
        <f t="shared" si="1"/>
        <v>3.5</v>
      </c>
      <c r="N32" s="659" t="str">
        <f t="shared" si="5"/>
        <v>3.5kilo</v>
      </c>
      <c r="O32" s="692">
        <f t="shared" si="2"/>
        <v>469</v>
      </c>
      <c r="P32" s="29">
        <f t="shared" si="3"/>
        <v>134</v>
      </c>
      <c r="Q32" s="29">
        <f t="shared" si="4"/>
        <v>0</v>
      </c>
      <c r="R32" s="28"/>
      <c r="S32" s="28"/>
      <c r="T32" s="28"/>
      <c r="U32" s="28"/>
      <c r="V32" s="28"/>
      <c r="W32" s="28"/>
      <c r="X32" s="28"/>
      <c r="Y32" s="28"/>
      <c r="Z32" s="28"/>
    </row>
    <row r="33" spans="1:26" ht="15" customHeight="1">
      <c r="A33" s="111">
        <v>23</v>
      </c>
      <c r="B33" s="89" t="s">
        <v>570</v>
      </c>
      <c r="C33" s="656" t="s">
        <v>6</v>
      </c>
      <c r="D33" s="9"/>
      <c r="E33" s="149" t="s">
        <v>121</v>
      </c>
      <c r="F33" s="111"/>
      <c r="G33" s="670">
        <v>190</v>
      </c>
      <c r="H33" s="88">
        <v>6</v>
      </c>
      <c r="I33" s="88">
        <v>1</v>
      </c>
      <c r="J33" s="88" t="s">
        <v>2759</v>
      </c>
      <c r="K33" s="41" t="s">
        <v>26</v>
      </c>
      <c r="L33" s="42" t="str">
        <f t="shared" si="0"/>
        <v>1kilo</v>
      </c>
      <c r="M33" s="658">
        <f t="shared" si="1"/>
        <v>6</v>
      </c>
      <c r="N33" s="659" t="str">
        <f t="shared" si="5"/>
        <v>6kilo</v>
      </c>
      <c r="O33" s="692">
        <f t="shared" si="2"/>
        <v>1140</v>
      </c>
      <c r="P33" s="29">
        <f t="shared" si="3"/>
        <v>190</v>
      </c>
      <c r="Q33" s="74">
        <f t="shared" si="4"/>
        <v>0</v>
      </c>
      <c r="R33" s="28"/>
      <c r="S33" s="28"/>
      <c r="T33" s="28"/>
      <c r="U33" s="28"/>
      <c r="V33" s="28"/>
      <c r="W33" s="28"/>
      <c r="X33" s="28"/>
      <c r="Y33" s="28"/>
      <c r="Z33" s="28"/>
    </row>
    <row r="34" spans="1:26" ht="15" customHeight="1">
      <c r="A34" s="111">
        <v>24</v>
      </c>
      <c r="B34" s="89" t="s">
        <v>1238</v>
      </c>
      <c r="C34" s="656" t="s">
        <v>6</v>
      </c>
      <c r="D34" s="9"/>
      <c r="E34" s="149" t="s">
        <v>2760</v>
      </c>
      <c r="F34" s="111"/>
      <c r="G34" s="670">
        <v>192</v>
      </c>
      <c r="H34" s="88">
        <v>1</v>
      </c>
      <c r="I34" s="88">
        <v>1</v>
      </c>
      <c r="J34" s="88" t="s">
        <v>2759</v>
      </c>
      <c r="K34" s="41" t="s">
        <v>26</v>
      </c>
      <c r="L34" s="42" t="str">
        <f t="shared" si="0"/>
        <v>1kilo</v>
      </c>
      <c r="M34" s="658">
        <f t="shared" si="1"/>
        <v>1</v>
      </c>
      <c r="N34" s="659" t="str">
        <f t="shared" si="5"/>
        <v>1kilo</v>
      </c>
      <c r="O34" s="692">
        <f t="shared" si="2"/>
        <v>192</v>
      </c>
      <c r="P34" s="29">
        <f t="shared" si="3"/>
        <v>192</v>
      </c>
      <c r="Q34" s="74">
        <f t="shared" si="4"/>
        <v>0</v>
      </c>
      <c r="R34" s="28"/>
      <c r="S34" s="28"/>
      <c r="T34" s="28"/>
      <c r="U34" s="28"/>
      <c r="V34" s="28"/>
      <c r="W34" s="28"/>
      <c r="X34" s="28"/>
      <c r="Y34" s="28"/>
      <c r="Z34" s="28"/>
    </row>
    <row r="35" spans="1:26" ht="15" customHeight="1">
      <c r="A35" s="111">
        <v>25</v>
      </c>
      <c r="B35" s="241" t="s">
        <v>1980</v>
      </c>
      <c r="C35" s="656" t="s">
        <v>6</v>
      </c>
      <c r="D35" s="9"/>
      <c r="E35" s="114" t="s">
        <v>2761</v>
      </c>
      <c r="F35" s="111"/>
      <c r="G35" s="672">
        <v>126.9</v>
      </c>
      <c r="H35" s="669">
        <v>1</v>
      </c>
      <c r="I35" s="669">
        <v>450</v>
      </c>
      <c r="J35" s="88" t="s">
        <v>59</v>
      </c>
      <c r="K35" s="41" t="s">
        <v>26</v>
      </c>
      <c r="L35" s="42" t="str">
        <f t="shared" si="0"/>
        <v>450grams</v>
      </c>
      <c r="M35" s="658">
        <f t="shared" si="1"/>
        <v>450</v>
      </c>
      <c r="N35" s="659" t="str">
        <f t="shared" si="5"/>
        <v>450grams</v>
      </c>
      <c r="O35" s="692">
        <f t="shared" si="2"/>
        <v>126.9</v>
      </c>
      <c r="P35" s="29">
        <f t="shared" si="3"/>
        <v>126.9</v>
      </c>
      <c r="Q35" s="74">
        <f t="shared" si="4"/>
        <v>0</v>
      </c>
      <c r="R35" s="28"/>
      <c r="S35" s="28"/>
      <c r="T35" s="28"/>
      <c r="U35" s="28"/>
      <c r="V35" s="28"/>
      <c r="W35" s="28"/>
      <c r="X35" s="28"/>
      <c r="Y35" s="28"/>
      <c r="Z35" s="28"/>
    </row>
    <row r="36" spans="1:26" ht="15" customHeight="1">
      <c r="A36" s="111">
        <v>26</v>
      </c>
      <c r="B36" s="33" t="s">
        <v>2238</v>
      </c>
      <c r="C36" s="656" t="s">
        <v>6</v>
      </c>
      <c r="D36" s="9"/>
      <c r="E36" s="50" t="s">
        <v>2762</v>
      </c>
      <c r="F36" s="111"/>
      <c r="G36" s="657">
        <v>70</v>
      </c>
      <c r="H36" s="121">
        <v>5</v>
      </c>
      <c r="I36" s="121">
        <v>360</v>
      </c>
      <c r="J36" s="88" t="s">
        <v>59</v>
      </c>
      <c r="K36" s="41" t="s">
        <v>26</v>
      </c>
      <c r="L36" s="42" t="str">
        <f t="shared" si="0"/>
        <v>360grams</v>
      </c>
      <c r="M36" s="658">
        <f t="shared" si="1"/>
        <v>1800</v>
      </c>
      <c r="N36" s="659" t="str">
        <f t="shared" si="5"/>
        <v>1800grams</v>
      </c>
      <c r="O36" s="692">
        <f t="shared" si="2"/>
        <v>350</v>
      </c>
      <c r="P36" s="29">
        <f t="shared" si="3"/>
        <v>70</v>
      </c>
      <c r="Q36" s="29">
        <f t="shared" si="4"/>
        <v>0</v>
      </c>
      <c r="R36" s="28"/>
      <c r="S36" s="28"/>
      <c r="T36" s="28"/>
      <c r="U36" s="28"/>
      <c r="V36" s="28"/>
      <c r="W36" s="28"/>
      <c r="X36" s="28"/>
      <c r="Y36" s="28"/>
      <c r="Z36" s="28"/>
    </row>
    <row r="37" spans="1:26" ht="15" customHeight="1">
      <c r="A37" s="111">
        <v>27</v>
      </c>
      <c r="B37" s="33" t="s">
        <v>2321</v>
      </c>
      <c r="C37" s="656" t="s">
        <v>6</v>
      </c>
      <c r="D37" s="9"/>
      <c r="E37" s="50" t="s">
        <v>2763</v>
      </c>
      <c r="F37" s="111"/>
      <c r="G37" s="657">
        <v>100</v>
      </c>
      <c r="H37" s="121">
        <v>2</v>
      </c>
      <c r="I37" s="121">
        <v>250</v>
      </c>
      <c r="J37" s="88" t="s">
        <v>59</v>
      </c>
      <c r="K37" s="41" t="s">
        <v>26</v>
      </c>
      <c r="L37" s="42" t="str">
        <f t="shared" si="0"/>
        <v>250grams</v>
      </c>
      <c r="M37" s="658">
        <f t="shared" si="1"/>
        <v>500</v>
      </c>
      <c r="N37" s="659" t="str">
        <f t="shared" si="5"/>
        <v>500grams</v>
      </c>
      <c r="O37" s="692">
        <f t="shared" si="2"/>
        <v>200</v>
      </c>
      <c r="P37" s="29">
        <f t="shared" si="3"/>
        <v>100</v>
      </c>
      <c r="Q37" s="109">
        <f t="shared" si="4"/>
        <v>0</v>
      </c>
      <c r="R37" s="11"/>
      <c r="S37" s="28"/>
      <c r="T37" s="28"/>
      <c r="U37" s="28"/>
      <c r="V37" s="28"/>
      <c r="W37" s="28"/>
      <c r="X37" s="28"/>
      <c r="Y37" s="28"/>
      <c r="Z37" s="28"/>
    </row>
    <row r="38" spans="1:26" ht="15" customHeight="1">
      <c r="A38" s="111">
        <v>28</v>
      </c>
      <c r="B38" s="33" t="s">
        <v>138</v>
      </c>
      <c r="C38" s="656" t="s">
        <v>6</v>
      </c>
      <c r="D38" s="9"/>
      <c r="E38" s="280"/>
      <c r="F38" s="111"/>
      <c r="G38" s="657">
        <v>220</v>
      </c>
      <c r="H38" s="121">
        <v>1</v>
      </c>
      <c r="I38" s="121">
        <v>100</v>
      </c>
      <c r="J38" s="88" t="s">
        <v>59</v>
      </c>
      <c r="K38" s="41" t="s">
        <v>26</v>
      </c>
      <c r="L38" s="42" t="str">
        <f t="shared" si="0"/>
        <v>100grams</v>
      </c>
      <c r="M38" s="658">
        <f t="shared" si="1"/>
        <v>100</v>
      </c>
      <c r="N38" s="659" t="str">
        <f t="shared" si="5"/>
        <v>100grams</v>
      </c>
      <c r="O38" s="692">
        <f t="shared" si="2"/>
        <v>220</v>
      </c>
      <c r="P38" s="29">
        <f t="shared" si="3"/>
        <v>220</v>
      </c>
      <c r="Q38" s="74">
        <f t="shared" si="4"/>
        <v>0</v>
      </c>
      <c r="R38" s="28"/>
      <c r="S38" s="28"/>
      <c r="T38" s="28"/>
      <c r="U38" s="28"/>
      <c r="V38" s="28"/>
      <c r="W38" s="28"/>
      <c r="X38" s="28"/>
      <c r="Y38" s="28"/>
      <c r="Z38" s="28"/>
    </row>
    <row r="39" spans="1:26" ht="15" customHeight="1">
      <c r="A39" s="111">
        <v>29</v>
      </c>
      <c r="B39" s="33" t="s">
        <v>303</v>
      </c>
      <c r="C39" s="656" t="s">
        <v>6</v>
      </c>
      <c r="D39" s="9"/>
      <c r="E39" s="50" t="s">
        <v>2764</v>
      </c>
      <c r="F39" s="111"/>
      <c r="G39" s="657">
        <v>40.4</v>
      </c>
      <c r="H39" s="380">
        <v>2.5</v>
      </c>
      <c r="I39" s="121">
        <v>100</v>
      </c>
      <c r="J39" s="88" t="s">
        <v>59</v>
      </c>
      <c r="K39" s="41" t="s">
        <v>26</v>
      </c>
      <c r="L39" s="42" t="str">
        <f t="shared" si="0"/>
        <v>100grams</v>
      </c>
      <c r="M39" s="658">
        <f t="shared" si="1"/>
        <v>250</v>
      </c>
      <c r="N39" s="659" t="str">
        <f t="shared" si="5"/>
        <v>250grams</v>
      </c>
      <c r="O39" s="692">
        <f t="shared" si="2"/>
        <v>101</v>
      </c>
      <c r="P39" s="29">
        <f t="shared" si="3"/>
        <v>40.4</v>
      </c>
      <c r="Q39" s="29">
        <f t="shared" si="4"/>
        <v>0</v>
      </c>
      <c r="R39" s="28"/>
      <c r="S39" s="28"/>
      <c r="T39" s="28"/>
      <c r="U39" s="28"/>
      <c r="V39" s="28"/>
      <c r="W39" s="28"/>
      <c r="X39" s="28"/>
      <c r="Y39" s="28"/>
      <c r="Z39" s="28"/>
    </row>
    <row r="40" spans="1:26" ht="15" customHeight="1">
      <c r="A40" s="111">
        <v>30</v>
      </c>
      <c r="B40" s="48" t="s">
        <v>305</v>
      </c>
      <c r="C40" s="656" t="s">
        <v>6</v>
      </c>
      <c r="D40" s="9"/>
      <c r="E40" s="116" t="s">
        <v>2702</v>
      </c>
      <c r="F40" s="111"/>
      <c r="G40" s="657">
        <v>590</v>
      </c>
      <c r="H40" s="380">
        <v>7.4999999999999997E-2</v>
      </c>
      <c r="I40" s="88">
        <v>1000</v>
      </c>
      <c r="J40" s="121" t="s">
        <v>59</v>
      </c>
      <c r="K40" s="41" t="s">
        <v>26</v>
      </c>
      <c r="L40" s="42" t="str">
        <f t="shared" si="0"/>
        <v>1000grams</v>
      </c>
      <c r="M40" s="658">
        <f t="shared" si="1"/>
        <v>75</v>
      </c>
      <c r="N40" s="659" t="str">
        <f t="shared" si="5"/>
        <v>75grams</v>
      </c>
      <c r="O40" s="692">
        <f t="shared" si="2"/>
        <v>44.25</v>
      </c>
      <c r="P40" s="29">
        <f t="shared" si="3"/>
        <v>590</v>
      </c>
      <c r="Q40" s="29">
        <f t="shared" si="4"/>
        <v>0</v>
      </c>
      <c r="R40" s="28"/>
      <c r="S40" s="28"/>
      <c r="T40" s="28"/>
      <c r="U40" s="28"/>
      <c r="V40" s="28"/>
      <c r="W40" s="28"/>
      <c r="X40" s="28"/>
      <c r="Y40" s="28"/>
      <c r="Z40" s="28"/>
    </row>
    <row r="41" spans="1:26" ht="15" customHeight="1">
      <c r="A41" s="111">
        <v>31</v>
      </c>
      <c r="B41" s="33" t="s">
        <v>377</v>
      </c>
      <c r="C41" s="656" t="s">
        <v>6</v>
      </c>
      <c r="D41" s="9"/>
      <c r="E41" s="116" t="s">
        <v>375</v>
      </c>
      <c r="F41" s="111"/>
      <c r="G41" s="670">
        <v>5.86</v>
      </c>
      <c r="H41" s="88">
        <v>7</v>
      </c>
      <c r="I41" s="88">
        <v>60</v>
      </c>
      <c r="J41" s="40" t="s">
        <v>59</v>
      </c>
      <c r="K41" s="41" t="s">
        <v>26</v>
      </c>
      <c r="L41" s="42" t="str">
        <f t="shared" si="0"/>
        <v>60grams</v>
      </c>
      <c r="M41" s="658">
        <f t="shared" si="1"/>
        <v>420</v>
      </c>
      <c r="N41" s="659" t="str">
        <f t="shared" si="5"/>
        <v>420grams</v>
      </c>
      <c r="O41" s="692">
        <f t="shared" si="2"/>
        <v>41.02</v>
      </c>
      <c r="P41" s="29">
        <f t="shared" si="3"/>
        <v>5.86</v>
      </c>
      <c r="Q41" s="74">
        <f t="shared" si="4"/>
        <v>0</v>
      </c>
      <c r="R41" s="28"/>
      <c r="S41" s="28"/>
      <c r="T41" s="28"/>
      <c r="U41" s="28"/>
      <c r="V41" s="28"/>
      <c r="W41" s="28"/>
      <c r="X41" s="28"/>
      <c r="Y41" s="28"/>
      <c r="Z41" s="28"/>
    </row>
    <row r="42" spans="1:26" ht="15" customHeight="1">
      <c r="A42" s="111">
        <v>32</v>
      </c>
      <c r="B42" s="33" t="s">
        <v>378</v>
      </c>
      <c r="C42" s="656" t="s">
        <v>6</v>
      </c>
      <c r="D42" s="9"/>
      <c r="E42" s="116" t="s">
        <v>375</v>
      </c>
      <c r="F42" s="111"/>
      <c r="G42" s="670">
        <v>5.86</v>
      </c>
      <c r="H42" s="88">
        <v>8</v>
      </c>
      <c r="I42" s="88">
        <v>60</v>
      </c>
      <c r="J42" s="40" t="s">
        <v>59</v>
      </c>
      <c r="K42" s="41" t="s">
        <v>26</v>
      </c>
      <c r="L42" s="42" t="str">
        <f t="shared" si="0"/>
        <v>60grams</v>
      </c>
      <c r="M42" s="658">
        <f t="shared" si="1"/>
        <v>480</v>
      </c>
      <c r="N42" s="659" t="str">
        <f t="shared" si="5"/>
        <v>480grams</v>
      </c>
      <c r="O42" s="692">
        <f t="shared" si="2"/>
        <v>46.88</v>
      </c>
      <c r="P42" s="29">
        <f t="shared" si="3"/>
        <v>5.86</v>
      </c>
      <c r="Q42" s="74">
        <f t="shared" si="4"/>
        <v>0</v>
      </c>
      <c r="R42" s="28"/>
      <c r="S42" s="28"/>
      <c r="T42" s="28"/>
      <c r="U42" s="28"/>
      <c r="V42" s="28"/>
      <c r="W42" s="28"/>
      <c r="X42" s="28"/>
      <c r="Y42" s="28"/>
      <c r="Z42" s="28"/>
    </row>
    <row r="43" spans="1:26" ht="15" customHeight="1">
      <c r="A43" s="111">
        <v>33</v>
      </c>
      <c r="B43" s="48" t="s">
        <v>479</v>
      </c>
      <c r="C43" s="656" t="s">
        <v>6</v>
      </c>
      <c r="D43" s="48"/>
      <c r="E43" s="116" t="s">
        <v>2703</v>
      </c>
      <c r="F43" s="111"/>
      <c r="G43" s="670">
        <v>88</v>
      </c>
      <c r="H43" s="88">
        <v>2</v>
      </c>
      <c r="I43" s="88">
        <v>3500</v>
      </c>
      <c r="J43" s="40" t="s">
        <v>29</v>
      </c>
      <c r="K43" s="41" t="s">
        <v>26</v>
      </c>
      <c r="L43" s="42" t="str">
        <f t="shared" si="0"/>
        <v>3500ml</v>
      </c>
      <c r="M43" s="658">
        <f t="shared" si="1"/>
        <v>7000</v>
      </c>
      <c r="N43" s="659" t="str">
        <f t="shared" si="5"/>
        <v>7000ml</v>
      </c>
      <c r="O43" s="692">
        <f t="shared" si="2"/>
        <v>176</v>
      </c>
      <c r="P43" s="29">
        <f t="shared" si="3"/>
        <v>88</v>
      </c>
      <c r="Q43" s="74">
        <f t="shared" si="4"/>
        <v>0</v>
      </c>
      <c r="R43" s="28"/>
      <c r="S43" s="28"/>
      <c r="T43" s="28"/>
      <c r="U43" s="28"/>
      <c r="V43" s="28"/>
      <c r="W43" s="28"/>
      <c r="X43" s="28"/>
      <c r="Y43" s="28"/>
      <c r="Z43" s="28"/>
    </row>
    <row r="44" spans="1:26" ht="15" customHeight="1">
      <c r="A44" s="111">
        <v>34</v>
      </c>
      <c r="B44" s="33" t="s">
        <v>514</v>
      </c>
      <c r="C44" s="656" t="s">
        <v>6</v>
      </c>
      <c r="D44" s="48"/>
      <c r="E44" s="50" t="s">
        <v>2765</v>
      </c>
      <c r="F44" s="111"/>
      <c r="G44" s="670">
        <v>88</v>
      </c>
      <c r="H44" s="88">
        <v>1</v>
      </c>
      <c r="I44" s="88">
        <v>250</v>
      </c>
      <c r="J44" s="40" t="s">
        <v>59</v>
      </c>
      <c r="K44" s="41" t="s">
        <v>26</v>
      </c>
      <c r="L44" s="42" t="str">
        <f t="shared" si="0"/>
        <v>250grams</v>
      </c>
      <c r="M44" s="658">
        <f t="shared" si="1"/>
        <v>250</v>
      </c>
      <c r="N44" s="659" t="str">
        <f t="shared" si="5"/>
        <v>250grams</v>
      </c>
      <c r="O44" s="692">
        <f t="shared" si="2"/>
        <v>88</v>
      </c>
      <c r="P44" s="29">
        <f t="shared" si="3"/>
        <v>88</v>
      </c>
      <c r="Q44" s="29">
        <f t="shared" si="4"/>
        <v>0</v>
      </c>
      <c r="R44" s="28"/>
      <c r="S44" s="28"/>
      <c r="T44" s="28"/>
      <c r="U44" s="28"/>
      <c r="V44" s="28"/>
      <c r="W44" s="28"/>
      <c r="X44" s="28"/>
      <c r="Y44" s="28"/>
      <c r="Z44" s="28"/>
    </row>
    <row r="45" spans="1:26" ht="15" customHeight="1">
      <c r="A45" s="111">
        <v>35</v>
      </c>
      <c r="B45" s="33" t="s">
        <v>656</v>
      </c>
      <c r="C45" s="656" t="s">
        <v>6</v>
      </c>
      <c r="D45" s="48"/>
      <c r="E45" s="116" t="s">
        <v>2704</v>
      </c>
      <c r="F45" s="111"/>
      <c r="G45" s="670">
        <v>28.55</v>
      </c>
      <c r="H45" s="88">
        <v>9</v>
      </c>
      <c r="I45" s="88">
        <v>50</v>
      </c>
      <c r="J45" s="40" t="s">
        <v>59</v>
      </c>
      <c r="K45" s="41" t="s">
        <v>26</v>
      </c>
      <c r="L45" s="42" t="str">
        <f t="shared" si="0"/>
        <v>50grams</v>
      </c>
      <c r="M45" s="658">
        <f t="shared" si="1"/>
        <v>450</v>
      </c>
      <c r="N45" s="659" t="str">
        <f t="shared" si="5"/>
        <v>450grams</v>
      </c>
      <c r="O45" s="692">
        <f t="shared" si="2"/>
        <v>256.95</v>
      </c>
      <c r="P45" s="29">
        <f t="shared" si="3"/>
        <v>28.549999999999997</v>
      </c>
      <c r="Q45" s="109">
        <f t="shared" si="4"/>
        <v>0</v>
      </c>
      <c r="R45" s="11"/>
      <c r="S45" s="28"/>
      <c r="T45" s="28"/>
      <c r="U45" s="28"/>
      <c r="V45" s="28"/>
      <c r="W45" s="28"/>
      <c r="X45" s="28"/>
      <c r="Y45" s="28"/>
      <c r="Z45" s="28"/>
    </row>
    <row r="46" spans="1:26" ht="15" customHeight="1">
      <c r="A46" s="111">
        <v>36</v>
      </c>
      <c r="B46" s="48" t="s">
        <v>807</v>
      </c>
      <c r="C46" s="656" t="s">
        <v>6</v>
      </c>
      <c r="D46" s="48"/>
      <c r="E46" s="116" t="s">
        <v>810</v>
      </c>
      <c r="F46" s="111"/>
      <c r="G46" s="670">
        <v>52.6</v>
      </c>
      <c r="H46" s="88">
        <v>5</v>
      </c>
      <c r="I46" s="88">
        <v>62</v>
      </c>
      <c r="J46" s="40" t="s">
        <v>59</v>
      </c>
      <c r="K46" s="41" t="s">
        <v>26</v>
      </c>
      <c r="L46" s="42" t="str">
        <f t="shared" si="0"/>
        <v>62grams</v>
      </c>
      <c r="M46" s="658">
        <f t="shared" si="1"/>
        <v>310</v>
      </c>
      <c r="N46" s="659" t="str">
        <f t="shared" si="5"/>
        <v>310grams</v>
      </c>
      <c r="O46" s="692">
        <f t="shared" si="2"/>
        <v>263</v>
      </c>
      <c r="P46" s="29">
        <f t="shared" si="3"/>
        <v>52.6</v>
      </c>
      <c r="Q46" s="29">
        <f t="shared" si="4"/>
        <v>0</v>
      </c>
      <c r="R46" s="28"/>
      <c r="S46" s="28"/>
      <c r="T46" s="28"/>
      <c r="U46" s="28"/>
      <c r="V46" s="28"/>
      <c r="W46" s="28"/>
      <c r="X46" s="28"/>
      <c r="Y46" s="28"/>
      <c r="Z46" s="28"/>
    </row>
    <row r="47" spans="1:26" ht="15" customHeight="1">
      <c r="A47" s="111">
        <v>37</v>
      </c>
      <c r="B47" s="33" t="s">
        <v>856</v>
      </c>
      <c r="C47" s="656" t="s">
        <v>6</v>
      </c>
      <c r="D47" s="48"/>
      <c r="E47" s="116" t="s">
        <v>2766</v>
      </c>
      <c r="F47" s="111"/>
      <c r="G47" s="670">
        <v>113</v>
      </c>
      <c r="H47" s="88">
        <v>1</v>
      </c>
      <c r="I47" s="88">
        <v>50</v>
      </c>
      <c r="J47" s="40" t="s">
        <v>59</v>
      </c>
      <c r="K47" s="41" t="s">
        <v>26</v>
      </c>
      <c r="L47" s="42" t="str">
        <f t="shared" si="0"/>
        <v>50grams</v>
      </c>
      <c r="M47" s="658">
        <f t="shared" si="1"/>
        <v>50</v>
      </c>
      <c r="N47" s="659" t="str">
        <f t="shared" si="5"/>
        <v>50grams</v>
      </c>
      <c r="O47" s="692">
        <f t="shared" si="2"/>
        <v>113</v>
      </c>
      <c r="P47" s="29">
        <f t="shared" si="3"/>
        <v>113</v>
      </c>
      <c r="Q47" s="109">
        <f t="shared" si="4"/>
        <v>0</v>
      </c>
      <c r="R47" s="11"/>
      <c r="S47" s="28"/>
      <c r="T47" s="28"/>
      <c r="U47" s="28"/>
      <c r="V47" s="28"/>
      <c r="W47" s="28"/>
      <c r="X47" s="28"/>
      <c r="Y47" s="28"/>
      <c r="Z47" s="28"/>
    </row>
    <row r="48" spans="1:26" ht="15" customHeight="1">
      <c r="A48" s="111">
        <v>38</v>
      </c>
      <c r="B48" s="33" t="s">
        <v>966</v>
      </c>
      <c r="C48" s="656" t="s">
        <v>6</v>
      </c>
      <c r="D48" s="48"/>
      <c r="E48" s="116" t="s">
        <v>2703</v>
      </c>
      <c r="F48" s="111"/>
      <c r="G48" s="670">
        <v>73</v>
      </c>
      <c r="H48" s="534">
        <v>0.5</v>
      </c>
      <c r="I48" s="88">
        <v>3500</v>
      </c>
      <c r="J48" s="40" t="s">
        <v>29</v>
      </c>
      <c r="K48" s="41" t="s">
        <v>26</v>
      </c>
      <c r="L48" s="42" t="str">
        <f t="shared" si="0"/>
        <v>3500ml</v>
      </c>
      <c r="M48" s="658">
        <f t="shared" si="1"/>
        <v>1750</v>
      </c>
      <c r="N48" s="659" t="str">
        <f t="shared" si="5"/>
        <v>1750ml</v>
      </c>
      <c r="O48" s="692">
        <f t="shared" si="2"/>
        <v>36.5</v>
      </c>
      <c r="P48" s="29">
        <f t="shared" si="3"/>
        <v>73</v>
      </c>
      <c r="Q48" s="29">
        <f t="shared" si="4"/>
        <v>0</v>
      </c>
      <c r="R48" s="28"/>
      <c r="S48" s="28"/>
      <c r="T48" s="28"/>
      <c r="U48" s="28"/>
      <c r="V48" s="28"/>
      <c r="W48" s="28"/>
      <c r="X48" s="28"/>
      <c r="Y48" s="28"/>
      <c r="Z48" s="28"/>
    </row>
    <row r="49" spans="1:26" ht="15" customHeight="1">
      <c r="A49" s="111">
        <v>39</v>
      </c>
      <c r="B49" s="33" t="s">
        <v>1480</v>
      </c>
      <c r="C49" s="656" t="s">
        <v>6</v>
      </c>
      <c r="D49" s="48"/>
      <c r="E49" s="116" t="s">
        <v>1487</v>
      </c>
      <c r="F49" s="111"/>
      <c r="G49" s="670">
        <v>4.91</v>
      </c>
      <c r="H49" s="88">
        <v>48</v>
      </c>
      <c r="I49" s="88">
        <v>8</v>
      </c>
      <c r="J49" s="40" t="s">
        <v>59</v>
      </c>
      <c r="K49" s="41" t="s">
        <v>26</v>
      </c>
      <c r="L49" s="42" t="str">
        <f t="shared" si="0"/>
        <v>8grams</v>
      </c>
      <c r="M49" s="658">
        <f t="shared" si="1"/>
        <v>384</v>
      </c>
      <c r="N49" s="659" t="str">
        <f t="shared" si="5"/>
        <v>384grams</v>
      </c>
      <c r="O49" s="692">
        <f t="shared" si="2"/>
        <v>235.68</v>
      </c>
      <c r="P49" s="29">
        <f t="shared" si="3"/>
        <v>4.91</v>
      </c>
      <c r="Q49" s="109">
        <f t="shared" si="4"/>
        <v>0</v>
      </c>
      <c r="R49" s="11"/>
      <c r="S49" s="28"/>
      <c r="T49" s="28"/>
      <c r="U49" s="28"/>
      <c r="V49" s="28"/>
      <c r="W49" s="28"/>
      <c r="X49" s="28"/>
      <c r="Y49" s="28"/>
      <c r="Z49" s="28"/>
    </row>
    <row r="50" spans="1:26" ht="15" customHeight="1">
      <c r="A50" s="111">
        <v>40</v>
      </c>
      <c r="B50" s="48" t="s">
        <v>1537</v>
      </c>
      <c r="C50" s="656" t="s">
        <v>6</v>
      </c>
      <c r="D50" s="48"/>
      <c r="E50" s="91" t="s">
        <v>1538</v>
      </c>
      <c r="F50" s="111"/>
      <c r="G50" s="670">
        <v>87.5</v>
      </c>
      <c r="H50" s="88">
        <v>2</v>
      </c>
      <c r="I50" s="88">
        <v>35</v>
      </c>
      <c r="J50" s="40" t="s">
        <v>59</v>
      </c>
      <c r="K50" s="41" t="s">
        <v>26</v>
      </c>
      <c r="L50" s="42" t="str">
        <f t="shared" si="0"/>
        <v>35grams</v>
      </c>
      <c r="M50" s="658">
        <f t="shared" si="1"/>
        <v>70</v>
      </c>
      <c r="N50" s="659" t="str">
        <f t="shared" si="5"/>
        <v>70grams</v>
      </c>
      <c r="O50" s="692">
        <f t="shared" si="2"/>
        <v>175</v>
      </c>
      <c r="P50" s="29">
        <f t="shared" si="3"/>
        <v>87.5</v>
      </c>
      <c r="Q50" s="29">
        <f t="shared" si="4"/>
        <v>0</v>
      </c>
      <c r="R50" s="28"/>
      <c r="S50" s="28"/>
      <c r="T50" s="28"/>
      <c r="U50" s="28"/>
      <c r="V50" s="28"/>
      <c r="W50" s="28"/>
      <c r="X50" s="28"/>
      <c r="Y50" s="28"/>
      <c r="Z50" s="28"/>
    </row>
    <row r="51" spans="1:26" ht="15" customHeight="1">
      <c r="A51" s="111">
        <v>41</v>
      </c>
      <c r="B51" s="490" t="s">
        <v>1542</v>
      </c>
      <c r="C51" s="656" t="s">
        <v>6</v>
      </c>
      <c r="D51" s="48"/>
      <c r="E51" s="344" t="s">
        <v>1544</v>
      </c>
      <c r="F51" s="111"/>
      <c r="G51" s="670">
        <v>102.5</v>
      </c>
      <c r="H51" s="88">
        <v>2</v>
      </c>
      <c r="I51" s="88">
        <v>45</v>
      </c>
      <c r="J51" s="88" t="s">
        <v>59</v>
      </c>
      <c r="K51" s="41" t="s">
        <v>26</v>
      </c>
      <c r="L51" s="42" t="str">
        <f t="shared" si="0"/>
        <v>45grams</v>
      </c>
      <c r="M51" s="658">
        <f t="shared" si="1"/>
        <v>90</v>
      </c>
      <c r="N51" s="659" t="str">
        <f t="shared" si="5"/>
        <v>90grams</v>
      </c>
      <c r="O51" s="692">
        <f t="shared" si="2"/>
        <v>205</v>
      </c>
      <c r="P51" s="29">
        <f t="shared" si="3"/>
        <v>102.5</v>
      </c>
      <c r="Q51" s="29">
        <f t="shared" si="4"/>
        <v>0</v>
      </c>
      <c r="R51" s="11"/>
      <c r="S51" s="28"/>
      <c r="T51" s="28"/>
      <c r="U51" s="28"/>
      <c r="V51" s="28"/>
      <c r="W51" s="28"/>
      <c r="X51" s="28"/>
      <c r="Y51" s="28"/>
      <c r="Z51" s="28"/>
    </row>
    <row r="52" spans="1:26" ht="15" customHeight="1">
      <c r="A52" s="111">
        <v>42</v>
      </c>
      <c r="B52" s="209" t="s">
        <v>1548</v>
      </c>
      <c r="C52" s="656" t="s">
        <v>6</v>
      </c>
      <c r="D52" s="48"/>
      <c r="E52" s="116" t="s">
        <v>1549</v>
      </c>
      <c r="F52" s="111"/>
      <c r="G52" s="670">
        <v>59.25</v>
      </c>
      <c r="H52" s="88">
        <v>1</v>
      </c>
      <c r="I52" s="88">
        <v>13</v>
      </c>
      <c r="J52" s="88" t="s">
        <v>59</v>
      </c>
      <c r="K52" s="41" t="s">
        <v>26</v>
      </c>
      <c r="L52" s="42" t="str">
        <f t="shared" si="0"/>
        <v>13grams</v>
      </c>
      <c r="M52" s="658">
        <f t="shared" si="1"/>
        <v>13</v>
      </c>
      <c r="N52" s="659" t="str">
        <f t="shared" si="5"/>
        <v>13grams</v>
      </c>
      <c r="O52" s="692">
        <f t="shared" si="2"/>
        <v>59.25</v>
      </c>
      <c r="P52" s="29">
        <f t="shared" si="3"/>
        <v>59.25</v>
      </c>
      <c r="Q52" s="109">
        <f t="shared" si="4"/>
        <v>0</v>
      </c>
      <c r="R52" s="11"/>
      <c r="S52" s="28"/>
      <c r="T52" s="28"/>
      <c r="U52" s="28"/>
      <c r="V52" s="28"/>
      <c r="W52" s="28"/>
      <c r="X52" s="28"/>
      <c r="Y52" s="28"/>
      <c r="Z52" s="28"/>
    </row>
    <row r="53" spans="1:26" ht="15" customHeight="1">
      <c r="A53" s="111">
        <v>43</v>
      </c>
      <c r="B53" s="33" t="s">
        <v>1567</v>
      </c>
      <c r="C53" s="656" t="s">
        <v>6</v>
      </c>
      <c r="D53" s="48"/>
      <c r="E53" s="50" t="s">
        <v>111</v>
      </c>
      <c r="F53" s="111"/>
      <c r="G53" s="670">
        <v>31</v>
      </c>
      <c r="H53" s="88">
        <v>4</v>
      </c>
      <c r="I53" s="88">
        <v>20</v>
      </c>
      <c r="J53" s="88" t="s">
        <v>59</v>
      </c>
      <c r="K53" s="41" t="s">
        <v>26</v>
      </c>
      <c r="L53" s="42" t="str">
        <f t="shared" si="0"/>
        <v>20grams</v>
      </c>
      <c r="M53" s="658">
        <f t="shared" si="1"/>
        <v>80</v>
      </c>
      <c r="N53" s="659" t="str">
        <f t="shared" si="5"/>
        <v>80grams</v>
      </c>
      <c r="O53" s="692">
        <f t="shared" si="2"/>
        <v>124</v>
      </c>
      <c r="P53" s="29">
        <f t="shared" si="3"/>
        <v>31</v>
      </c>
      <c r="Q53" s="109">
        <f t="shared" si="4"/>
        <v>0</v>
      </c>
      <c r="R53" s="11"/>
      <c r="S53" s="28"/>
      <c r="T53" s="28"/>
      <c r="U53" s="28"/>
      <c r="V53" s="28"/>
      <c r="W53" s="28"/>
      <c r="X53" s="28"/>
      <c r="Y53" s="28"/>
      <c r="Z53" s="28"/>
    </row>
    <row r="54" spans="1:26" ht="15" customHeight="1">
      <c r="A54" s="111">
        <v>44</v>
      </c>
      <c r="B54" s="33" t="s">
        <v>1761</v>
      </c>
      <c r="C54" s="656" t="s">
        <v>6</v>
      </c>
      <c r="D54" s="48"/>
      <c r="E54" s="50" t="s">
        <v>1763</v>
      </c>
      <c r="F54" s="111"/>
      <c r="G54" s="670">
        <v>279.7</v>
      </c>
      <c r="H54" s="88">
        <v>1</v>
      </c>
      <c r="I54" s="88">
        <v>250</v>
      </c>
      <c r="J54" s="88" t="s">
        <v>59</v>
      </c>
      <c r="K54" s="41" t="s">
        <v>26</v>
      </c>
      <c r="L54" s="42" t="str">
        <f t="shared" si="0"/>
        <v>250grams</v>
      </c>
      <c r="M54" s="658">
        <f t="shared" si="1"/>
        <v>250</v>
      </c>
      <c r="N54" s="659" t="str">
        <f t="shared" si="5"/>
        <v>250grams</v>
      </c>
      <c r="O54" s="692">
        <f t="shared" si="2"/>
        <v>279.7</v>
      </c>
      <c r="P54" s="29">
        <f t="shared" si="3"/>
        <v>279.7</v>
      </c>
      <c r="Q54" s="109">
        <f t="shared" si="4"/>
        <v>0</v>
      </c>
      <c r="R54" s="11"/>
      <c r="S54" s="28"/>
      <c r="T54" s="28"/>
      <c r="U54" s="28"/>
      <c r="V54" s="28"/>
      <c r="W54" s="28"/>
      <c r="X54" s="28"/>
      <c r="Y54" s="28"/>
      <c r="Z54" s="28"/>
    </row>
    <row r="55" spans="1:26" ht="15" customHeight="1">
      <c r="A55" s="111">
        <v>45</v>
      </c>
      <c r="B55" s="33" t="s">
        <v>2209</v>
      </c>
      <c r="C55" s="656" t="s">
        <v>6</v>
      </c>
      <c r="D55" s="139"/>
      <c r="E55" s="50" t="s">
        <v>2767</v>
      </c>
      <c r="F55" s="111"/>
      <c r="G55" s="670">
        <v>25</v>
      </c>
      <c r="H55" s="88">
        <v>1</v>
      </c>
      <c r="I55" s="88">
        <v>50</v>
      </c>
      <c r="J55" s="88" t="s">
        <v>59</v>
      </c>
      <c r="K55" s="41" t="s">
        <v>26</v>
      </c>
      <c r="L55" s="42" t="str">
        <f t="shared" si="0"/>
        <v>50grams</v>
      </c>
      <c r="M55" s="658">
        <f t="shared" si="1"/>
        <v>50</v>
      </c>
      <c r="N55" s="659" t="str">
        <f t="shared" si="5"/>
        <v>50grams</v>
      </c>
      <c r="O55" s="692">
        <f t="shared" si="2"/>
        <v>25</v>
      </c>
      <c r="P55" s="29">
        <f t="shared" si="3"/>
        <v>25</v>
      </c>
      <c r="Q55" s="109">
        <f t="shared" si="4"/>
        <v>0</v>
      </c>
      <c r="R55" s="11"/>
      <c r="S55" s="28"/>
      <c r="T55" s="28"/>
      <c r="U55" s="28"/>
      <c r="V55" s="28"/>
      <c r="W55" s="28"/>
      <c r="X55" s="28"/>
      <c r="Y55" s="28"/>
      <c r="Z55" s="28"/>
    </row>
    <row r="56" spans="1:26" ht="15" customHeight="1">
      <c r="A56" s="111">
        <v>46</v>
      </c>
      <c r="B56" s="33" t="s">
        <v>2231</v>
      </c>
      <c r="C56" s="656" t="s">
        <v>6</v>
      </c>
      <c r="D56" s="139"/>
      <c r="E56" s="50" t="s">
        <v>2227</v>
      </c>
      <c r="F56" s="111"/>
      <c r="G56" s="670">
        <v>14.2</v>
      </c>
      <c r="H56" s="88">
        <v>13</v>
      </c>
      <c r="I56" s="88">
        <v>25</v>
      </c>
      <c r="J56" s="88" t="s">
        <v>59</v>
      </c>
      <c r="K56" s="41" t="s">
        <v>26</v>
      </c>
      <c r="L56" s="42" t="str">
        <f t="shared" si="0"/>
        <v>25grams</v>
      </c>
      <c r="M56" s="658">
        <f t="shared" si="1"/>
        <v>325</v>
      </c>
      <c r="N56" s="659" t="str">
        <f t="shared" si="5"/>
        <v>325grams</v>
      </c>
      <c r="O56" s="692">
        <f t="shared" si="2"/>
        <v>184.6</v>
      </c>
      <c r="P56" s="29">
        <f t="shared" si="3"/>
        <v>14.2</v>
      </c>
      <c r="Q56" s="29">
        <f t="shared" si="4"/>
        <v>0</v>
      </c>
      <c r="R56" s="11"/>
      <c r="S56" s="28"/>
      <c r="T56" s="28"/>
      <c r="U56" s="28"/>
      <c r="V56" s="28"/>
      <c r="W56" s="28"/>
      <c r="X56" s="28"/>
      <c r="Y56" s="28"/>
      <c r="Z56" s="28"/>
    </row>
    <row r="57" spans="1:26" ht="15" customHeight="1">
      <c r="A57" s="111">
        <v>47</v>
      </c>
      <c r="B57" s="33" t="s">
        <v>2269</v>
      </c>
      <c r="C57" s="656" t="s">
        <v>6</v>
      </c>
      <c r="D57" s="139"/>
      <c r="E57" s="50" t="s">
        <v>2703</v>
      </c>
      <c r="F57" s="111"/>
      <c r="G57" s="670">
        <v>73</v>
      </c>
      <c r="H57" s="88">
        <v>1</v>
      </c>
      <c r="I57" s="88">
        <v>3500</v>
      </c>
      <c r="J57" s="88" t="s">
        <v>29</v>
      </c>
      <c r="K57" s="41" t="s">
        <v>26</v>
      </c>
      <c r="L57" s="42" t="str">
        <f t="shared" si="0"/>
        <v>3500ml</v>
      </c>
      <c r="M57" s="658">
        <f t="shared" si="1"/>
        <v>3500</v>
      </c>
      <c r="N57" s="659" t="str">
        <f t="shared" si="5"/>
        <v>3500ml</v>
      </c>
      <c r="O57" s="692">
        <f t="shared" si="2"/>
        <v>73</v>
      </c>
      <c r="P57" s="29">
        <f t="shared" si="3"/>
        <v>73</v>
      </c>
      <c r="Q57" s="29">
        <f t="shared" si="4"/>
        <v>0</v>
      </c>
      <c r="R57" s="28"/>
      <c r="S57" s="28"/>
      <c r="T57" s="28"/>
      <c r="U57" s="28"/>
      <c r="V57" s="28"/>
      <c r="W57" s="28"/>
      <c r="X57" s="28"/>
      <c r="Y57" s="28"/>
      <c r="Z57" s="28"/>
    </row>
    <row r="58" spans="1:26" ht="15" customHeight="1">
      <c r="A58" s="111">
        <v>48</v>
      </c>
      <c r="B58" s="33" t="s">
        <v>2446</v>
      </c>
      <c r="C58" s="656" t="s">
        <v>6</v>
      </c>
      <c r="D58" s="139"/>
      <c r="E58" s="50" t="s">
        <v>2448</v>
      </c>
      <c r="F58" s="111"/>
      <c r="G58" s="670">
        <v>31.2</v>
      </c>
      <c r="H58" s="88">
        <v>7</v>
      </c>
      <c r="I58" s="88">
        <v>150</v>
      </c>
      <c r="J58" s="88" t="s">
        <v>59</v>
      </c>
      <c r="K58" s="41" t="s">
        <v>26</v>
      </c>
      <c r="L58" s="42" t="str">
        <f t="shared" si="0"/>
        <v>150grams</v>
      </c>
      <c r="M58" s="658">
        <f t="shared" si="1"/>
        <v>1050</v>
      </c>
      <c r="N58" s="659" t="str">
        <f t="shared" si="5"/>
        <v>1050grams</v>
      </c>
      <c r="O58" s="692">
        <f t="shared" si="2"/>
        <v>218.4</v>
      </c>
      <c r="P58" s="29">
        <f t="shared" si="3"/>
        <v>31.2</v>
      </c>
      <c r="Q58" s="109">
        <f t="shared" si="4"/>
        <v>0</v>
      </c>
      <c r="R58" s="11"/>
      <c r="S58" s="28"/>
      <c r="T58" s="28"/>
      <c r="U58" s="28"/>
      <c r="V58" s="28"/>
      <c r="W58" s="28"/>
      <c r="X58" s="28"/>
      <c r="Y58" s="28"/>
      <c r="Z58" s="28"/>
    </row>
    <row r="59" spans="1:26" ht="15" customHeight="1">
      <c r="A59" s="111">
        <v>49</v>
      </c>
      <c r="B59" s="48" t="s">
        <v>2451</v>
      </c>
      <c r="C59" s="656" t="s">
        <v>6</v>
      </c>
      <c r="D59" s="139"/>
      <c r="E59" s="116" t="s">
        <v>2703</v>
      </c>
      <c r="F59" s="111"/>
      <c r="G59" s="670">
        <v>135</v>
      </c>
      <c r="H59" s="88">
        <v>3</v>
      </c>
      <c r="I59" s="88">
        <v>3500</v>
      </c>
      <c r="J59" s="88" t="s">
        <v>59</v>
      </c>
      <c r="K59" s="41" t="s">
        <v>26</v>
      </c>
      <c r="L59" s="42" t="str">
        <f t="shared" si="0"/>
        <v>3500grams</v>
      </c>
      <c r="M59" s="658">
        <f t="shared" si="1"/>
        <v>10500</v>
      </c>
      <c r="N59" s="659" t="str">
        <f t="shared" si="5"/>
        <v>10500grams</v>
      </c>
      <c r="O59" s="692">
        <f t="shared" si="2"/>
        <v>405</v>
      </c>
      <c r="P59" s="29">
        <f t="shared" si="3"/>
        <v>135</v>
      </c>
      <c r="Q59" s="109">
        <f t="shared" si="4"/>
        <v>0</v>
      </c>
      <c r="R59" s="11"/>
      <c r="S59" s="28"/>
      <c r="T59" s="28"/>
      <c r="U59" s="28"/>
      <c r="V59" s="28"/>
      <c r="W59" s="28"/>
      <c r="X59" s="28"/>
      <c r="Y59" s="28"/>
      <c r="Z59" s="28"/>
    </row>
    <row r="60" spans="1:26" ht="15" customHeight="1">
      <c r="A60" s="111">
        <v>50</v>
      </c>
      <c r="B60" s="33" t="s">
        <v>2542</v>
      </c>
      <c r="C60" s="656" t="s">
        <v>6</v>
      </c>
      <c r="D60" s="139"/>
      <c r="E60" s="50" t="s">
        <v>2703</v>
      </c>
      <c r="F60" s="111"/>
      <c r="G60" s="670">
        <v>70</v>
      </c>
      <c r="H60" s="88">
        <v>4</v>
      </c>
      <c r="I60" s="88">
        <v>3500</v>
      </c>
      <c r="J60" s="88" t="s">
        <v>59</v>
      </c>
      <c r="K60" s="41" t="s">
        <v>26</v>
      </c>
      <c r="L60" s="42" t="str">
        <f t="shared" si="0"/>
        <v>3500grams</v>
      </c>
      <c r="M60" s="658">
        <f t="shared" si="1"/>
        <v>14000</v>
      </c>
      <c r="N60" s="659" t="str">
        <f t="shared" si="5"/>
        <v>14000grams</v>
      </c>
      <c r="O60" s="692">
        <f t="shared" si="2"/>
        <v>280</v>
      </c>
      <c r="P60" s="29">
        <f t="shared" si="3"/>
        <v>70</v>
      </c>
      <c r="Q60" s="109">
        <f t="shared" si="4"/>
        <v>0</v>
      </c>
      <c r="R60" s="11"/>
      <c r="S60" s="28"/>
      <c r="T60" s="28"/>
      <c r="U60" s="28"/>
      <c r="V60" s="28"/>
      <c r="W60" s="28"/>
      <c r="X60" s="28"/>
      <c r="Y60" s="28"/>
      <c r="Z60" s="28"/>
    </row>
    <row r="61" spans="1:26" ht="15" customHeight="1">
      <c r="A61" s="111">
        <v>51</v>
      </c>
      <c r="B61" s="33" t="s">
        <v>2419</v>
      </c>
      <c r="C61" s="656" t="s">
        <v>6</v>
      </c>
      <c r="D61" s="139"/>
      <c r="E61" s="737"/>
      <c r="F61" s="111"/>
      <c r="G61" s="670">
        <v>150</v>
      </c>
      <c r="H61" s="534">
        <v>1.5</v>
      </c>
      <c r="I61" s="88">
        <v>1000</v>
      </c>
      <c r="J61" s="88" t="s">
        <v>2768</v>
      </c>
      <c r="K61" s="41" t="s">
        <v>26</v>
      </c>
      <c r="L61" s="42" t="str">
        <f t="shared" si="0"/>
        <v>1000kl</v>
      </c>
      <c r="M61" s="658">
        <f t="shared" si="1"/>
        <v>1500</v>
      </c>
      <c r="N61" s="659" t="str">
        <f t="shared" si="5"/>
        <v>1500kl</v>
      </c>
      <c r="O61" s="692">
        <f t="shared" si="2"/>
        <v>225</v>
      </c>
      <c r="P61" s="29">
        <f t="shared" si="3"/>
        <v>150</v>
      </c>
      <c r="Q61" s="29">
        <f t="shared" si="4"/>
        <v>0</v>
      </c>
      <c r="R61" s="28"/>
      <c r="S61" s="28"/>
      <c r="T61" s="28"/>
      <c r="U61" s="28"/>
      <c r="V61" s="28"/>
      <c r="W61" s="28"/>
      <c r="X61" s="28"/>
      <c r="Y61" s="28"/>
      <c r="Z61" s="28"/>
    </row>
    <row r="62" spans="1:26" ht="15" customHeight="1">
      <c r="A62" s="111">
        <v>52</v>
      </c>
      <c r="B62" s="48" t="s">
        <v>261</v>
      </c>
      <c r="C62" s="656" t="s">
        <v>6</v>
      </c>
      <c r="D62" s="139"/>
      <c r="E62" s="50" t="s">
        <v>2709</v>
      </c>
      <c r="F62" s="111"/>
      <c r="G62" s="670">
        <v>41.9</v>
      </c>
      <c r="H62" s="88">
        <v>6</v>
      </c>
      <c r="I62" s="88">
        <v>500</v>
      </c>
      <c r="J62" s="88" t="s">
        <v>59</v>
      </c>
      <c r="K62" s="229" t="s">
        <v>26</v>
      </c>
      <c r="L62" s="42" t="str">
        <f t="shared" si="0"/>
        <v>500grams</v>
      </c>
      <c r="M62" s="658">
        <f t="shared" si="1"/>
        <v>3000</v>
      </c>
      <c r="N62" s="659" t="str">
        <f t="shared" si="5"/>
        <v>3000grams</v>
      </c>
      <c r="O62" s="692">
        <f t="shared" si="2"/>
        <v>251.39999999999998</v>
      </c>
      <c r="P62" s="693">
        <f t="shared" si="3"/>
        <v>41.9</v>
      </c>
      <c r="Q62" s="82">
        <f t="shared" si="4"/>
        <v>0</v>
      </c>
      <c r="R62" s="83"/>
      <c r="S62" s="84"/>
      <c r="T62" s="84"/>
      <c r="U62" s="84"/>
      <c r="V62" s="84"/>
      <c r="W62" s="84"/>
      <c r="X62" s="84"/>
      <c r="Y62" s="84"/>
      <c r="Z62" s="84"/>
    </row>
    <row r="63" spans="1:26" ht="15" customHeight="1">
      <c r="A63" s="111">
        <v>53</v>
      </c>
      <c r="B63" s="33" t="s">
        <v>452</v>
      </c>
      <c r="C63" s="656" t="s">
        <v>6</v>
      </c>
      <c r="D63" s="139"/>
      <c r="E63" s="50" t="s">
        <v>2769</v>
      </c>
      <c r="F63" s="111"/>
      <c r="G63" s="670">
        <v>132.5</v>
      </c>
      <c r="H63" s="88">
        <v>3</v>
      </c>
      <c r="I63" s="88">
        <v>500</v>
      </c>
      <c r="J63" s="88" t="s">
        <v>59</v>
      </c>
      <c r="K63" s="41" t="s">
        <v>26</v>
      </c>
      <c r="L63" s="42" t="str">
        <f t="shared" si="0"/>
        <v>500grams</v>
      </c>
      <c r="M63" s="658">
        <f t="shared" si="1"/>
        <v>1500</v>
      </c>
      <c r="N63" s="659" t="str">
        <f t="shared" si="5"/>
        <v>1500grams</v>
      </c>
      <c r="O63" s="692">
        <f t="shared" si="2"/>
        <v>397.5</v>
      </c>
      <c r="P63" s="29">
        <f t="shared" si="3"/>
        <v>132.5</v>
      </c>
      <c r="Q63" s="74">
        <f t="shared" si="4"/>
        <v>0</v>
      </c>
      <c r="R63" s="28"/>
      <c r="S63" s="28"/>
      <c r="T63" s="28"/>
      <c r="U63" s="28"/>
      <c r="V63" s="28"/>
      <c r="W63" s="28"/>
      <c r="X63" s="28"/>
      <c r="Y63" s="28"/>
      <c r="Z63" s="28"/>
    </row>
    <row r="64" spans="1:26" ht="15" customHeight="1">
      <c r="A64" s="111">
        <v>54</v>
      </c>
      <c r="B64" s="48" t="s">
        <v>1344</v>
      </c>
      <c r="C64" s="656" t="s">
        <v>6</v>
      </c>
      <c r="D64" s="139"/>
      <c r="E64" s="91" t="s">
        <v>1345</v>
      </c>
      <c r="F64" s="111"/>
      <c r="G64" s="670">
        <v>129</v>
      </c>
      <c r="H64" s="88">
        <v>2</v>
      </c>
      <c r="I64" s="88">
        <v>454</v>
      </c>
      <c r="J64" s="88" t="s">
        <v>59</v>
      </c>
      <c r="K64" s="41" t="s">
        <v>26</v>
      </c>
      <c r="L64" s="42" t="str">
        <f t="shared" si="0"/>
        <v>454grams</v>
      </c>
      <c r="M64" s="658">
        <f t="shared" si="1"/>
        <v>908</v>
      </c>
      <c r="N64" s="659" t="str">
        <f t="shared" si="5"/>
        <v>908grams</v>
      </c>
      <c r="O64" s="692">
        <f t="shared" si="2"/>
        <v>258</v>
      </c>
      <c r="P64" s="29">
        <f t="shared" si="3"/>
        <v>129</v>
      </c>
      <c r="Q64" s="74">
        <f t="shared" si="4"/>
        <v>0</v>
      </c>
      <c r="R64" s="28"/>
      <c r="S64" s="28"/>
      <c r="T64" s="28"/>
      <c r="U64" s="28"/>
      <c r="V64" s="28"/>
      <c r="W64" s="28"/>
      <c r="X64" s="28"/>
      <c r="Y64" s="28"/>
      <c r="Z64" s="28"/>
    </row>
    <row r="65" spans="1:26" ht="15" customHeight="1">
      <c r="A65" s="111">
        <v>55</v>
      </c>
      <c r="B65" s="48" t="s">
        <v>1402</v>
      </c>
      <c r="C65" s="656" t="s">
        <v>6</v>
      </c>
      <c r="D65" s="139"/>
      <c r="E65" s="91" t="s">
        <v>2710</v>
      </c>
      <c r="F65" s="111"/>
      <c r="G65" s="670">
        <v>47</v>
      </c>
      <c r="H65" s="88">
        <v>2</v>
      </c>
      <c r="I65" s="88">
        <v>800</v>
      </c>
      <c r="J65" s="88" t="s">
        <v>59</v>
      </c>
      <c r="K65" s="41" t="s">
        <v>26</v>
      </c>
      <c r="L65" s="42" t="str">
        <f t="shared" si="0"/>
        <v>800grams</v>
      </c>
      <c r="M65" s="658">
        <f t="shared" si="1"/>
        <v>1600</v>
      </c>
      <c r="N65" s="659" t="str">
        <f t="shared" si="5"/>
        <v>1600grams</v>
      </c>
      <c r="O65" s="692">
        <f t="shared" si="2"/>
        <v>94</v>
      </c>
      <c r="P65" s="29">
        <f t="shared" si="3"/>
        <v>47</v>
      </c>
      <c r="Q65" s="109">
        <f t="shared" si="4"/>
        <v>0</v>
      </c>
      <c r="R65" s="11"/>
      <c r="S65" s="28"/>
      <c r="T65" s="28"/>
      <c r="U65" s="28"/>
      <c r="V65" s="28"/>
      <c r="W65" s="28"/>
      <c r="X65" s="28"/>
      <c r="Y65" s="28"/>
      <c r="Z65" s="28"/>
    </row>
    <row r="66" spans="1:26" ht="15" customHeight="1">
      <c r="A66" s="111">
        <v>56</v>
      </c>
      <c r="B66" s="90" t="s">
        <v>1804</v>
      </c>
      <c r="C66" s="656" t="s">
        <v>6</v>
      </c>
      <c r="D66" s="139"/>
      <c r="E66" s="91" t="s">
        <v>2709</v>
      </c>
      <c r="F66" s="111"/>
      <c r="G66" s="670">
        <v>42.5</v>
      </c>
      <c r="H66" s="88">
        <v>4</v>
      </c>
      <c r="I66" s="88">
        <v>500</v>
      </c>
      <c r="J66" s="88" t="s">
        <v>59</v>
      </c>
      <c r="K66" s="41" t="s">
        <v>26</v>
      </c>
      <c r="L66" s="42" t="str">
        <f t="shared" si="0"/>
        <v>500grams</v>
      </c>
      <c r="M66" s="658">
        <f t="shared" si="1"/>
        <v>2000</v>
      </c>
      <c r="N66" s="659" t="str">
        <f t="shared" si="5"/>
        <v>2000grams</v>
      </c>
      <c r="O66" s="692">
        <f t="shared" si="2"/>
        <v>170</v>
      </c>
      <c r="P66" s="29">
        <f t="shared" si="3"/>
        <v>42.5</v>
      </c>
      <c r="Q66" s="29">
        <f t="shared" si="4"/>
        <v>0</v>
      </c>
      <c r="R66" s="28"/>
      <c r="S66" s="28"/>
      <c r="T66" s="28"/>
      <c r="U66" s="28"/>
      <c r="V66" s="28"/>
      <c r="W66" s="28"/>
      <c r="X66" s="28"/>
      <c r="Y66" s="28"/>
      <c r="Z66" s="28"/>
    </row>
    <row r="67" spans="1:26" ht="15" customHeight="1">
      <c r="A67" s="111">
        <v>57</v>
      </c>
      <c r="B67" s="320" t="s">
        <v>2284</v>
      </c>
      <c r="C67" s="656" t="s">
        <v>6</v>
      </c>
      <c r="D67" s="139"/>
      <c r="E67" s="91" t="s">
        <v>2770</v>
      </c>
      <c r="F67" s="111"/>
      <c r="G67" s="670">
        <v>71.2</v>
      </c>
      <c r="H67" s="88">
        <v>3</v>
      </c>
      <c r="I67" s="88">
        <v>800</v>
      </c>
      <c r="J67" s="88" t="s">
        <v>59</v>
      </c>
      <c r="K67" s="41" t="s">
        <v>26</v>
      </c>
      <c r="L67" s="42" t="str">
        <f t="shared" si="0"/>
        <v>800grams</v>
      </c>
      <c r="M67" s="658">
        <f t="shared" si="1"/>
        <v>2400</v>
      </c>
      <c r="N67" s="659" t="str">
        <f t="shared" si="5"/>
        <v>2400grams</v>
      </c>
      <c r="O67" s="692">
        <f t="shared" si="2"/>
        <v>213.60000000000002</v>
      </c>
      <c r="P67" s="29">
        <f t="shared" si="3"/>
        <v>71.2</v>
      </c>
      <c r="Q67" s="29">
        <f t="shared" si="4"/>
        <v>0</v>
      </c>
      <c r="R67" s="28"/>
      <c r="S67" s="28"/>
      <c r="T67" s="28"/>
      <c r="U67" s="28"/>
      <c r="V67" s="28"/>
      <c r="W67" s="28"/>
      <c r="X67" s="28"/>
      <c r="Y67" s="28"/>
      <c r="Z67" s="28"/>
    </row>
    <row r="68" spans="1:26" ht="15" customHeight="1">
      <c r="A68" s="111">
        <v>58</v>
      </c>
      <c r="B68" s="89" t="s">
        <v>115</v>
      </c>
      <c r="C68" s="656" t="s">
        <v>6</v>
      </c>
      <c r="D68" s="139"/>
      <c r="E68" s="149" t="s">
        <v>119</v>
      </c>
      <c r="F68" s="111"/>
      <c r="G68" s="670">
        <v>21.8</v>
      </c>
      <c r="H68" s="88">
        <v>6</v>
      </c>
      <c r="I68" s="88">
        <v>1</v>
      </c>
      <c r="J68" s="88" t="s">
        <v>2755</v>
      </c>
      <c r="K68" s="41" t="s">
        <v>26</v>
      </c>
      <c r="L68" s="42" t="str">
        <f t="shared" si="0"/>
        <v>1piece</v>
      </c>
      <c r="M68" s="658">
        <f t="shared" si="1"/>
        <v>6</v>
      </c>
      <c r="N68" s="659" t="str">
        <f t="shared" si="5"/>
        <v>6piece</v>
      </c>
      <c r="O68" s="692">
        <f t="shared" si="2"/>
        <v>130.80000000000001</v>
      </c>
      <c r="P68" s="29">
        <f t="shared" si="3"/>
        <v>21.8</v>
      </c>
      <c r="Q68" s="109">
        <f t="shared" si="4"/>
        <v>0</v>
      </c>
      <c r="R68" s="11"/>
      <c r="S68" s="28"/>
      <c r="T68" s="28"/>
      <c r="U68" s="28"/>
      <c r="V68" s="28"/>
      <c r="W68" s="28"/>
      <c r="X68" s="28"/>
      <c r="Y68" s="28"/>
      <c r="Z68" s="28"/>
    </row>
    <row r="69" spans="1:26" ht="15" customHeight="1">
      <c r="A69" s="111">
        <v>59</v>
      </c>
      <c r="B69" s="90" t="s">
        <v>395</v>
      </c>
      <c r="C69" s="656" t="s">
        <v>6</v>
      </c>
      <c r="D69" s="139"/>
      <c r="E69" s="511"/>
      <c r="F69" s="111"/>
      <c r="G69" s="670">
        <v>47</v>
      </c>
      <c r="H69" s="88">
        <v>15</v>
      </c>
      <c r="I69" s="88">
        <v>1</v>
      </c>
      <c r="J69" s="88" t="s">
        <v>396</v>
      </c>
      <c r="K69" s="41" t="s">
        <v>26</v>
      </c>
      <c r="L69" s="42" t="str">
        <f t="shared" si="0"/>
        <v>1bundle</v>
      </c>
      <c r="M69" s="658">
        <f t="shared" si="1"/>
        <v>15</v>
      </c>
      <c r="N69" s="659" t="str">
        <f t="shared" si="5"/>
        <v>15bundle</v>
      </c>
      <c r="O69" s="692">
        <f t="shared" si="2"/>
        <v>705</v>
      </c>
      <c r="P69" s="29">
        <f t="shared" si="3"/>
        <v>47</v>
      </c>
      <c r="Q69" s="109">
        <f t="shared" si="4"/>
        <v>0</v>
      </c>
      <c r="R69" s="46"/>
      <c r="S69" s="28"/>
      <c r="T69" s="28"/>
      <c r="U69" s="28"/>
      <c r="V69" s="28"/>
      <c r="W69" s="28"/>
      <c r="X69" s="28"/>
      <c r="Y69" s="28"/>
      <c r="Z69" s="28"/>
    </row>
    <row r="70" spans="1:26" ht="15" customHeight="1">
      <c r="A70" s="111">
        <v>60</v>
      </c>
      <c r="B70" s="320" t="s">
        <v>1002</v>
      </c>
      <c r="C70" s="656" t="s">
        <v>6</v>
      </c>
      <c r="D70" s="139"/>
      <c r="E70" s="91" t="s">
        <v>1005</v>
      </c>
      <c r="F70" s="111"/>
      <c r="G70" s="670">
        <v>238</v>
      </c>
      <c r="H70" s="88">
        <v>1</v>
      </c>
      <c r="I70" s="88">
        <v>1</v>
      </c>
      <c r="J70" s="88" t="s">
        <v>2755</v>
      </c>
      <c r="K70" s="41" t="s">
        <v>26</v>
      </c>
      <c r="L70" s="42" t="str">
        <f t="shared" si="0"/>
        <v>1piece</v>
      </c>
      <c r="M70" s="658">
        <f t="shared" si="1"/>
        <v>1</v>
      </c>
      <c r="N70" s="659" t="str">
        <f t="shared" si="5"/>
        <v>1piece</v>
      </c>
      <c r="O70" s="692">
        <f t="shared" si="2"/>
        <v>238</v>
      </c>
      <c r="P70" s="29">
        <f t="shared" si="3"/>
        <v>238</v>
      </c>
      <c r="Q70" s="29">
        <f t="shared" si="4"/>
        <v>0</v>
      </c>
      <c r="R70" s="11"/>
      <c r="S70" s="28"/>
      <c r="T70" s="28"/>
      <c r="U70" s="28"/>
      <c r="V70" s="28"/>
      <c r="W70" s="28"/>
      <c r="X70" s="28"/>
      <c r="Y70" s="28"/>
      <c r="Z70" s="28"/>
    </row>
    <row r="71" spans="1:26" ht="15" customHeight="1">
      <c r="A71" s="111">
        <v>61</v>
      </c>
      <c r="B71" s="89" t="s">
        <v>1593</v>
      </c>
      <c r="C71" s="656" t="s">
        <v>6</v>
      </c>
      <c r="D71" s="139"/>
      <c r="E71" s="149" t="s">
        <v>2771</v>
      </c>
      <c r="F71" s="111"/>
      <c r="G71" s="670">
        <v>36.5</v>
      </c>
      <c r="H71" s="534">
        <v>3.5</v>
      </c>
      <c r="I71" s="88">
        <v>1</v>
      </c>
      <c r="J71" s="88" t="s">
        <v>2746</v>
      </c>
      <c r="K71" s="41" t="s">
        <v>26</v>
      </c>
      <c r="L71" s="42" t="str">
        <f t="shared" si="0"/>
        <v>1pack</v>
      </c>
      <c r="M71" s="658">
        <f t="shared" si="1"/>
        <v>3.5</v>
      </c>
      <c r="N71" s="659" t="str">
        <f t="shared" si="5"/>
        <v>3.5pack</v>
      </c>
      <c r="O71" s="692">
        <f t="shared" si="2"/>
        <v>127.75</v>
      </c>
      <c r="P71" s="29">
        <f t="shared" si="3"/>
        <v>36.5</v>
      </c>
      <c r="Q71" s="29">
        <f t="shared" si="4"/>
        <v>0</v>
      </c>
      <c r="R71" s="28"/>
      <c r="S71" s="28"/>
      <c r="T71" s="28"/>
      <c r="U71" s="28"/>
      <c r="V71" s="28"/>
      <c r="W71" s="28"/>
      <c r="X71" s="28"/>
      <c r="Y71" s="28"/>
      <c r="Z71" s="28"/>
    </row>
    <row r="72" spans="1:26" ht="15" customHeight="1">
      <c r="A72" s="111">
        <v>62</v>
      </c>
      <c r="B72" s="90" t="s">
        <v>1839</v>
      </c>
      <c r="C72" s="656" t="s">
        <v>6</v>
      </c>
      <c r="D72" s="179"/>
      <c r="E72" s="91" t="s">
        <v>2660</v>
      </c>
      <c r="F72" s="156"/>
      <c r="G72" s="671">
        <f>43/25</f>
        <v>1.72</v>
      </c>
      <c r="H72" s="110">
        <f>50+25</f>
        <v>75</v>
      </c>
      <c r="I72" s="110">
        <v>1</v>
      </c>
      <c r="J72" s="88" t="s">
        <v>2755</v>
      </c>
      <c r="K72" s="41" t="s">
        <v>26</v>
      </c>
      <c r="L72" s="42" t="str">
        <f t="shared" si="0"/>
        <v>1piece</v>
      </c>
      <c r="M72" s="658">
        <f t="shared" si="1"/>
        <v>75</v>
      </c>
      <c r="N72" s="659" t="str">
        <f t="shared" si="5"/>
        <v>75piece</v>
      </c>
      <c r="O72" s="692">
        <f t="shared" si="2"/>
        <v>129</v>
      </c>
      <c r="P72" s="29">
        <f t="shared" si="3"/>
        <v>1.72</v>
      </c>
      <c r="Q72" s="109">
        <f t="shared" si="4"/>
        <v>0</v>
      </c>
      <c r="R72" s="11"/>
      <c r="S72" s="28"/>
      <c r="T72" s="28"/>
      <c r="U72" s="28"/>
      <c r="V72" s="28"/>
      <c r="W72" s="28"/>
      <c r="X72" s="28"/>
      <c r="Y72" s="28"/>
      <c r="Z72" s="28"/>
    </row>
    <row r="73" spans="1:26" ht="15" customHeight="1">
      <c r="A73" s="111">
        <v>63</v>
      </c>
      <c r="B73" s="320" t="s">
        <v>1842</v>
      </c>
      <c r="C73" s="656" t="s">
        <v>6</v>
      </c>
      <c r="D73" s="179"/>
      <c r="E73" s="91" t="s">
        <v>2772</v>
      </c>
      <c r="F73" s="156"/>
      <c r="G73" s="670">
        <f>28.4/25</f>
        <v>1.1359999999999999</v>
      </c>
      <c r="H73" s="88">
        <f>150+125</f>
        <v>275</v>
      </c>
      <c r="I73" s="88">
        <v>1</v>
      </c>
      <c r="J73" s="88" t="s">
        <v>2755</v>
      </c>
      <c r="K73" s="41" t="s">
        <v>26</v>
      </c>
      <c r="L73" s="42" t="str">
        <f t="shared" si="0"/>
        <v>1piece</v>
      </c>
      <c r="M73" s="658">
        <f t="shared" si="1"/>
        <v>275</v>
      </c>
      <c r="N73" s="659" t="str">
        <f t="shared" si="5"/>
        <v>275piece</v>
      </c>
      <c r="O73" s="692">
        <f t="shared" si="2"/>
        <v>312.39999999999998</v>
      </c>
      <c r="P73" s="29">
        <f t="shared" si="3"/>
        <v>1.1359999999999999</v>
      </c>
      <c r="Q73" s="74">
        <f t="shared" si="4"/>
        <v>0</v>
      </c>
      <c r="R73" s="28"/>
      <c r="S73" s="28"/>
      <c r="T73" s="28"/>
      <c r="U73" s="28"/>
      <c r="V73" s="28"/>
      <c r="W73" s="28"/>
      <c r="X73" s="28"/>
      <c r="Y73" s="28"/>
      <c r="Z73" s="28"/>
    </row>
    <row r="74" spans="1:26" ht="15" customHeight="1">
      <c r="A74" s="111">
        <v>64</v>
      </c>
      <c r="B74" s="90" t="s">
        <v>1852</v>
      </c>
      <c r="C74" s="656" t="s">
        <v>6</v>
      </c>
      <c r="D74" s="179"/>
      <c r="E74" s="91" t="s">
        <v>2660</v>
      </c>
      <c r="F74" s="156"/>
      <c r="G74" s="670">
        <f>23.8/25</f>
        <v>0.95200000000000007</v>
      </c>
      <c r="H74" s="88">
        <v>25</v>
      </c>
      <c r="I74" s="88">
        <v>1</v>
      </c>
      <c r="J74" s="88" t="s">
        <v>2755</v>
      </c>
      <c r="K74" s="41" t="s">
        <v>26</v>
      </c>
      <c r="L74" s="42" t="str">
        <f t="shared" si="0"/>
        <v>1piece</v>
      </c>
      <c r="M74" s="658">
        <f t="shared" si="1"/>
        <v>25</v>
      </c>
      <c r="N74" s="659" t="str">
        <f t="shared" si="5"/>
        <v>25piece</v>
      </c>
      <c r="O74" s="692">
        <f t="shared" si="2"/>
        <v>23.8</v>
      </c>
      <c r="P74" s="29">
        <f t="shared" si="3"/>
        <v>0.95200000000000007</v>
      </c>
      <c r="Q74" s="29">
        <f t="shared" si="4"/>
        <v>0</v>
      </c>
      <c r="R74" s="28"/>
      <c r="S74" s="28"/>
      <c r="T74" s="28"/>
      <c r="U74" s="28"/>
      <c r="V74" s="28"/>
      <c r="W74" s="28"/>
      <c r="X74" s="28"/>
      <c r="Y74" s="28"/>
      <c r="Z74" s="28"/>
    </row>
    <row r="75" spans="1:26" ht="15" customHeight="1">
      <c r="A75" s="111">
        <v>65</v>
      </c>
      <c r="B75" s="320" t="s">
        <v>1963</v>
      </c>
      <c r="C75" s="656" t="s">
        <v>6</v>
      </c>
      <c r="D75" s="179"/>
      <c r="E75" s="91" t="s">
        <v>2692</v>
      </c>
      <c r="F75" s="156"/>
      <c r="G75" s="670">
        <v>225</v>
      </c>
      <c r="H75" s="88">
        <v>31</v>
      </c>
      <c r="I75" s="88">
        <v>1</v>
      </c>
      <c r="J75" s="88" t="s">
        <v>2759</v>
      </c>
      <c r="K75" s="41" t="s">
        <v>26</v>
      </c>
      <c r="L75" s="42" t="str">
        <f t="shared" si="0"/>
        <v>1kilo</v>
      </c>
      <c r="M75" s="658">
        <f t="shared" si="1"/>
        <v>31</v>
      </c>
      <c r="N75" s="659" t="str">
        <f t="shared" si="5"/>
        <v>31kilo</v>
      </c>
      <c r="O75" s="692">
        <f t="shared" si="2"/>
        <v>6975</v>
      </c>
      <c r="P75" s="29">
        <f t="shared" si="3"/>
        <v>225</v>
      </c>
      <c r="Q75" s="29">
        <f t="shared" si="4"/>
        <v>0</v>
      </c>
      <c r="R75" s="28"/>
      <c r="S75" s="28"/>
      <c r="T75" s="28"/>
      <c r="U75" s="28"/>
      <c r="V75" s="28"/>
      <c r="W75" s="28"/>
      <c r="X75" s="28"/>
      <c r="Y75" s="28"/>
      <c r="Z75" s="28"/>
    </row>
    <row r="76" spans="1:26" ht="15" customHeight="1">
      <c r="A76" s="111">
        <v>66</v>
      </c>
      <c r="B76" s="320" t="s">
        <v>1967</v>
      </c>
      <c r="C76" s="656" t="s">
        <v>6</v>
      </c>
      <c r="D76" s="179"/>
      <c r="E76" s="91" t="s">
        <v>2719</v>
      </c>
      <c r="F76" s="156"/>
      <c r="G76" s="670">
        <v>270</v>
      </c>
      <c r="H76" s="88">
        <v>17</v>
      </c>
      <c r="I76" s="88">
        <v>1</v>
      </c>
      <c r="J76" s="88" t="s">
        <v>2759</v>
      </c>
      <c r="K76" s="41" t="s">
        <v>26</v>
      </c>
      <c r="L76" s="42" t="str">
        <f t="shared" si="0"/>
        <v>1kilo</v>
      </c>
      <c r="M76" s="658">
        <f t="shared" si="1"/>
        <v>17</v>
      </c>
      <c r="N76" s="659" t="str">
        <f t="shared" si="5"/>
        <v>17kilo</v>
      </c>
      <c r="O76" s="692">
        <f t="shared" si="2"/>
        <v>4590</v>
      </c>
      <c r="P76" s="29">
        <f t="shared" si="3"/>
        <v>270</v>
      </c>
      <c r="Q76" s="29">
        <f t="shared" si="4"/>
        <v>0</v>
      </c>
      <c r="R76" s="28"/>
      <c r="S76" s="28"/>
      <c r="T76" s="28"/>
      <c r="U76" s="28"/>
      <c r="V76" s="28"/>
      <c r="W76" s="28"/>
      <c r="X76" s="28"/>
      <c r="Y76" s="28"/>
      <c r="Z76" s="28"/>
    </row>
    <row r="77" spans="1:26" ht="15" customHeight="1">
      <c r="A77" s="111">
        <v>67</v>
      </c>
      <c r="B77" s="89" t="s">
        <v>2076</v>
      </c>
      <c r="C77" s="656" t="s">
        <v>6</v>
      </c>
      <c r="D77" s="9"/>
      <c r="E77" s="149" t="s">
        <v>2773</v>
      </c>
      <c r="F77" s="156"/>
      <c r="G77" s="670">
        <v>48</v>
      </c>
      <c r="H77" s="88">
        <v>150</v>
      </c>
      <c r="I77" s="88">
        <v>1</v>
      </c>
      <c r="J77" s="88" t="s">
        <v>2759</v>
      </c>
      <c r="K77" s="41" t="s">
        <v>26</v>
      </c>
      <c r="L77" s="42" t="str">
        <f t="shared" si="0"/>
        <v>1kilo</v>
      </c>
      <c r="M77" s="658">
        <f t="shared" si="1"/>
        <v>150</v>
      </c>
      <c r="N77" s="659" t="str">
        <f t="shared" si="5"/>
        <v>150kilo</v>
      </c>
      <c r="O77" s="692">
        <f t="shared" si="2"/>
        <v>7200</v>
      </c>
      <c r="P77" s="29">
        <f t="shared" si="3"/>
        <v>48</v>
      </c>
      <c r="Q77" s="29">
        <f t="shared" si="4"/>
        <v>0</v>
      </c>
      <c r="R77" s="28"/>
      <c r="S77" s="28"/>
      <c r="T77" s="28"/>
      <c r="U77" s="28"/>
      <c r="V77" s="28"/>
      <c r="W77" s="28"/>
      <c r="X77" s="28"/>
      <c r="Y77" s="28"/>
      <c r="Z77" s="28"/>
    </row>
    <row r="78" spans="1:26" ht="15" customHeight="1">
      <c r="A78" s="111">
        <v>68</v>
      </c>
      <c r="B78" s="33" t="s">
        <v>465</v>
      </c>
      <c r="C78" s="656" t="s">
        <v>6</v>
      </c>
      <c r="D78" s="35"/>
      <c r="E78" s="280"/>
      <c r="F78" s="156"/>
      <c r="G78" s="675">
        <v>225</v>
      </c>
      <c r="H78" s="676">
        <v>0.05</v>
      </c>
      <c r="I78" s="88">
        <v>1</v>
      </c>
      <c r="J78" s="677" t="s">
        <v>2759</v>
      </c>
      <c r="K78" s="41" t="s">
        <v>26</v>
      </c>
      <c r="L78" s="42" t="str">
        <f t="shared" si="0"/>
        <v>1kilo</v>
      </c>
      <c r="M78" s="658">
        <f t="shared" si="1"/>
        <v>0.05</v>
      </c>
      <c r="N78" s="659" t="str">
        <f t="shared" si="5"/>
        <v>0.05kilo</v>
      </c>
      <c r="O78" s="692">
        <f t="shared" si="2"/>
        <v>11.25</v>
      </c>
      <c r="P78" s="29">
        <f t="shared" si="3"/>
        <v>225</v>
      </c>
      <c r="Q78" s="29">
        <f t="shared" si="4"/>
        <v>0</v>
      </c>
      <c r="R78" s="28"/>
      <c r="S78" s="28"/>
      <c r="T78" s="28"/>
      <c r="U78" s="28"/>
      <c r="V78" s="28"/>
      <c r="W78" s="28"/>
      <c r="X78" s="28"/>
      <c r="Y78" s="28"/>
      <c r="Z78" s="28"/>
    </row>
    <row r="79" spans="1:26" ht="15" customHeight="1">
      <c r="A79" s="111">
        <v>69</v>
      </c>
      <c r="B79" s="33" t="s">
        <v>1078</v>
      </c>
      <c r="C79" s="656" t="s">
        <v>6</v>
      </c>
      <c r="D79" s="9"/>
      <c r="E79" s="280"/>
      <c r="F79" s="161"/>
      <c r="G79" s="670">
        <v>45</v>
      </c>
      <c r="H79" s="534">
        <v>0.75</v>
      </c>
      <c r="I79" s="88">
        <v>1</v>
      </c>
      <c r="J79" s="121" t="s">
        <v>2759</v>
      </c>
      <c r="K79" s="41" t="s">
        <v>26</v>
      </c>
      <c r="L79" s="42" t="str">
        <f t="shared" si="0"/>
        <v>1kilo</v>
      </c>
      <c r="M79" s="658">
        <f t="shared" si="1"/>
        <v>0.75</v>
      </c>
      <c r="N79" s="659" t="str">
        <f t="shared" si="5"/>
        <v>0.75kilo</v>
      </c>
      <c r="O79" s="692">
        <f t="shared" si="2"/>
        <v>33.75</v>
      </c>
      <c r="P79" s="29">
        <f t="shared" si="3"/>
        <v>45</v>
      </c>
      <c r="Q79" s="29">
        <f t="shared" si="4"/>
        <v>0</v>
      </c>
      <c r="R79" s="28"/>
      <c r="S79" s="28"/>
      <c r="T79" s="28"/>
      <c r="U79" s="28"/>
      <c r="V79" s="28"/>
      <c r="W79" s="28"/>
      <c r="X79" s="28"/>
      <c r="Y79" s="28"/>
      <c r="Z79" s="28"/>
    </row>
    <row r="80" spans="1:26" ht="15" customHeight="1">
      <c r="A80" s="111">
        <v>70</v>
      </c>
      <c r="B80" s="33" t="s">
        <v>1666</v>
      </c>
      <c r="C80" s="656" t="s">
        <v>6</v>
      </c>
      <c r="D80" s="9"/>
      <c r="E80" s="280"/>
      <c r="F80" s="161"/>
      <c r="G80" s="670">
        <v>85</v>
      </c>
      <c r="H80" s="88">
        <v>2</v>
      </c>
      <c r="I80" s="88">
        <v>1</v>
      </c>
      <c r="J80" s="121" t="s">
        <v>2759</v>
      </c>
      <c r="K80" s="41" t="s">
        <v>26</v>
      </c>
      <c r="L80" s="42" t="str">
        <f t="shared" si="0"/>
        <v>1kilo</v>
      </c>
      <c r="M80" s="658">
        <f t="shared" si="1"/>
        <v>2</v>
      </c>
      <c r="N80" s="659" t="str">
        <f t="shared" si="5"/>
        <v>2kilo</v>
      </c>
      <c r="O80" s="692">
        <f t="shared" si="2"/>
        <v>170</v>
      </c>
      <c r="P80" s="29">
        <f t="shared" si="3"/>
        <v>85</v>
      </c>
      <c r="Q80" s="109">
        <f t="shared" si="4"/>
        <v>0</v>
      </c>
      <c r="R80" s="11"/>
      <c r="S80" s="28"/>
      <c r="T80" s="28"/>
      <c r="U80" s="28"/>
      <c r="V80" s="28"/>
      <c r="W80" s="28"/>
      <c r="X80" s="28"/>
      <c r="Y80" s="28"/>
      <c r="Z80" s="28"/>
    </row>
    <row r="81" spans="1:26" ht="15" customHeight="1">
      <c r="A81" s="111">
        <v>71</v>
      </c>
      <c r="B81" s="209" t="s">
        <v>1932</v>
      </c>
      <c r="C81" s="656" t="s">
        <v>6</v>
      </c>
      <c r="D81" s="9"/>
      <c r="E81" s="280"/>
      <c r="F81" s="161"/>
      <c r="G81" s="670">
        <v>100</v>
      </c>
      <c r="H81" s="88">
        <v>0.5</v>
      </c>
      <c r="I81" s="88">
        <v>1</v>
      </c>
      <c r="J81" s="121" t="s">
        <v>2759</v>
      </c>
      <c r="K81" s="41" t="s">
        <v>26</v>
      </c>
      <c r="L81" s="42" t="str">
        <f t="shared" si="0"/>
        <v>1kilo</v>
      </c>
      <c r="M81" s="658">
        <f t="shared" si="1"/>
        <v>0.5</v>
      </c>
      <c r="N81" s="659" t="str">
        <f t="shared" si="5"/>
        <v>0.5kilo</v>
      </c>
      <c r="O81" s="692">
        <f t="shared" si="2"/>
        <v>50</v>
      </c>
      <c r="P81" s="29">
        <f t="shared" si="3"/>
        <v>100</v>
      </c>
      <c r="Q81" s="109">
        <f t="shared" si="4"/>
        <v>0</v>
      </c>
      <c r="R81" s="11"/>
      <c r="S81" s="28"/>
      <c r="T81" s="28"/>
      <c r="U81" s="28"/>
      <c r="V81" s="28"/>
      <c r="W81" s="28"/>
      <c r="X81" s="28"/>
      <c r="Y81" s="28"/>
      <c r="Z81" s="28"/>
    </row>
    <row r="82" spans="1:26" ht="15" customHeight="1">
      <c r="A82" s="111">
        <v>72</v>
      </c>
      <c r="B82" s="33" t="s">
        <v>1986</v>
      </c>
      <c r="C82" s="656" t="s">
        <v>6</v>
      </c>
      <c r="D82" s="9"/>
      <c r="E82" s="280"/>
      <c r="F82" s="161"/>
      <c r="G82" s="657">
        <v>120</v>
      </c>
      <c r="H82" s="380">
        <v>1.5</v>
      </c>
      <c r="I82" s="121">
        <v>1</v>
      </c>
      <c r="J82" s="168" t="s">
        <v>2759</v>
      </c>
      <c r="K82" s="41" t="s">
        <v>26</v>
      </c>
      <c r="L82" s="42" t="str">
        <f t="shared" si="0"/>
        <v>1kilo</v>
      </c>
      <c r="M82" s="658">
        <f t="shared" si="1"/>
        <v>1.5</v>
      </c>
      <c r="N82" s="659" t="str">
        <f t="shared" si="5"/>
        <v>1.5kilo</v>
      </c>
      <c r="O82" s="692">
        <f t="shared" si="2"/>
        <v>180</v>
      </c>
      <c r="P82" s="29">
        <f t="shared" si="3"/>
        <v>120</v>
      </c>
      <c r="Q82" s="29">
        <f t="shared" si="4"/>
        <v>0</v>
      </c>
      <c r="R82" s="28"/>
      <c r="S82" s="28"/>
      <c r="T82" s="28"/>
      <c r="U82" s="28"/>
      <c r="V82" s="28"/>
      <c r="W82" s="28"/>
      <c r="X82" s="28"/>
      <c r="Y82" s="28"/>
      <c r="Z82" s="28"/>
    </row>
    <row r="83" spans="1:26" ht="15" customHeight="1">
      <c r="A83" s="111">
        <v>73</v>
      </c>
      <c r="B83" s="33" t="s">
        <v>1613</v>
      </c>
      <c r="C83" s="656" t="s">
        <v>6</v>
      </c>
      <c r="D83" s="9"/>
      <c r="E83" s="50" t="s">
        <v>2774</v>
      </c>
      <c r="F83" s="161"/>
      <c r="G83" s="657">
        <v>10.16</v>
      </c>
      <c r="H83" s="121">
        <v>154</v>
      </c>
      <c r="I83" s="380">
        <v>1</v>
      </c>
      <c r="J83" s="738" t="s">
        <v>2755</v>
      </c>
      <c r="K83" s="41" t="s">
        <v>26</v>
      </c>
      <c r="L83" s="42" t="str">
        <f t="shared" si="0"/>
        <v>1piece</v>
      </c>
      <c r="M83" s="658">
        <f t="shared" si="1"/>
        <v>154</v>
      </c>
      <c r="N83" s="659" t="str">
        <f t="shared" si="5"/>
        <v>154piece</v>
      </c>
      <c r="O83" s="692">
        <f t="shared" si="2"/>
        <v>1564.64</v>
      </c>
      <c r="P83" s="29">
        <f t="shared" si="3"/>
        <v>10.16</v>
      </c>
      <c r="Q83" s="74">
        <f t="shared" si="4"/>
        <v>0</v>
      </c>
      <c r="R83" s="28"/>
      <c r="S83" s="28"/>
      <c r="T83" s="28"/>
      <c r="U83" s="28"/>
      <c r="V83" s="28"/>
      <c r="W83" s="28"/>
      <c r="X83" s="28"/>
      <c r="Y83" s="28"/>
      <c r="Z83" s="28"/>
    </row>
    <row r="84" spans="1:26" ht="15" customHeight="1">
      <c r="A84" s="111">
        <v>74</v>
      </c>
      <c r="B84" s="33" t="s">
        <v>1404</v>
      </c>
      <c r="C84" s="656" t="s">
        <v>6</v>
      </c>
      <c r="D84" s="9"/>
      <c r="E84" s="50" t="s">
        <v>1405</v>
      </c>
      <c r="F84" s="161"/>
      <c r="G84" s="657">
        <v>4497</v>
      </c>
      <c r="H84" s="121">
        <v>1</v>
      </c>
      <c r="I84" s="380">
        <v>1</v>
      </c>
      <c r="J84" s="738" t="s">
        <v>1406</v>
      </c>
      <c r="K84" s="41" t="s">
        <v>26</v>
      </c>
      <c r="L84" s="42" t="str">
        <f t="shared" si="0"/>
        <v>1tank</v>
      </c>
      <c r="M84" s="658">
        <f t="shared" si="1"/>
        <v>1</v>
      </c>
      <c r="N84" s="659" t="str">
        <f t="shared" si="5"/>
        <v>1tank</v>
      </c>
      <c r="O84" s="692">
        <f t="shared" si="2"/>
        <v>4497</v>
      </c>
      <c r="P84" s="29">
        <f t="shared" si="3"/>
        <v>4497</v>
      </c>
      <c r="Q84" s="109">
        <f t="shared" si="4"/>
        <v>0</v>
      </c>
      <c r="R84" s="11"/>
      <c r="S84" s="28"/>
      <c r="T84" s="28"/>
      <c r="U84" s="28"/>
      <c r="V84" s="28"/>
      <c r="W84" s="28"/>
      <c r="X84" s="28"/>
      <c r="Y84" s="28"/>
      <c r="Z84" s="28"/>
    </row>
    <row r="85" spans="1:26" ht="15" customHeight="1">
      <c r="A85" s="111"/>
      <c r="B85" s="209"/>
      <c r="C85" s="48"/>
      <c r="D85" s="9"/>
      <c r="E85" s="116"/>
      <c r="F85" s="161"/>
      <c r="G85" s="657"/>
      <c r="H85" s="121"/>
      <c r="I85" s="121"/>
      <c r="J85" s="168"/>
      <c r="K85" s="41"/>
      <c r="L85" s="42"/>
      <c r="M85" s="658"/>
      <c r="N85" s="659"/>
      <c r="O85" s="692"/>
      <c r="P85" s="29"/>
      <c r="Q85" s="74"/>
      <c r="R85" s="28"/>
      <c r="S85" s="28"/>
      <c r="T85" s="28"/>
      <c r="U85" s="28"/>
      <c r="V85" s="28"/>
      <c r="W85" s="28"/>
      <c r="X85" s="28"/>
      <c r="Y85" s="28"/>
      <c r="Z85" s="28"/>
    </row>
    <row r="86" spans="1:26" ht="15" customHeight="1">
      <c r="A86" s="111"/>
      <c r="B86" s="281"/>
      <c r="C86" s="48"/>
      <c r="D86" s="9"/>
      <c r="E86" s="50"/>
      <c r="F86" s="161"/>
      <c r="G86" s="679"/>
      <c r="H86" s="121"/>
      <c r="I86" s="88"/>
      <c r="J86" s="40"/>
      <c r="K86" s="41"/>
      <c r="L86" s="42"/>
      <c r="M86" s="658"/>
      <c r="N86" s="659"/>
      <c r="O86" s="692"/>
      <c r="P86" s="29"/>
      <c r="Q86" s="29"/>
      <c r="R86" s="28"/>
      <c r="S86" s="28"/>
      <c r="T86" s="28"/>
      <c r="U86" s="28"/>
      <c r="V86" s="28"/>
      <c r="W86" s="28"/>
      <c r="X86" s="28"/>
      <c r="Y86" s="28"/>
      <c r="Z86" s="28"/>
    </row>
    <row r="87" spans="1:26" ht="15" customHeight="1">
      <c r="A87" s="111"/>
      <c r="B87" s="48"/>
      <c r="C87" s="48"/>
      <c r="D87" s="204"/>
      <c r="E87" s="116"/>
      <c r="F87" s="161"/>
      <c r="G87" s="679"/>
      <c r="H87" s="121"/>
      <c r="I87" s="88"/>
      <c r="J87" s="40"/>
      <c r="K87" s="41"/>
      <c r="L87" s="42"/>
      <c r="M87" s="658"/>
      <c r="N87" s="659"/>
      <c r="O87" s="692"/>
      <c r="P87" s="29"/>
      <c r="Q87" s="109"/>
      <c r="R87" s="11"/>
      <c r="S87" s="28"/>
      <c r="T87" s="28"/>
      <c r="U87" s="28"/>
      <c r="V87" s="28"/>
      <c r="W87" s="28"/>
      <c r="X87" s="28"/>
      <c r="Y87" s="28"/>
      <c r="Z87" s="28"/>
    </row>
    <row r="88" spans="1:26" ht="15" customHeight="1">
      <c r="A88" s="111"/>
      <c r="B88" s="209"/>
      <c r="C88" s="48"/>
      <c r="D88" s="204"/>
      <c r="E88" s="50"/>
      <c r="F88" s="161"/>
      <c r="G88" s="670"/>
      <c r="H88" s="88"/>
      <c r="I88" s="88"/>
      <c r="J88" s="40"/>
      <c r="K88" s="41"/>
      <c r="L88" s="42"/>
      <c r="M88" s="658"/>
      <c r="N88" s="659"/>
      <c r="O88" s="692"/>
      <c r="P88" s="29"/>
      <c r="Q88" s="74"/>
      <c r="R88" s="28"/>
      <c r="S88" s="28"/>
      <c r="T88" s="28"/>
      <c r="U88" s="28"/>
      <c r="V88" s="28"/>
      <c r="W88" s="28"/>
      <c r="X88" s="28"/>
      <c r="Y88" s="28"/>
      <c r="Z88" s="28"/>
    </row>
    <row r="89" spans="1:26" ht="15" customHeight="1">
      <c r="A89" s="111"/>
      <c r="B89" s="89"/>
      <c r="C89" s="48"/>
      <c r="D89" s="204"/>
      <c r="E89" s="149"/>
      <c r="F89" s="161"/>
      <c r="G89" s="670"/>
      <c r="H89" s="88"/>
      <c r="I89" s="88"/>
      <c r="J89" s="40"/>
      <c r="K89" s="41"/>
      <c r="L89" s="42"/>
      <c r="M89" s="658"/>
      <c r="N89" s="659"/>
      <c r="O89" s="692"/>
      <c r="P89" s="29"/>
      <c r="Q89" s="74"/>
      <c r="R89" s="28"/>
      <c r="S89" s="28"/>
      <c r="T89" s="28"/>
      <c r="U89" s="28"/>
      <c r="V89" s="28"/>
      <c r="W89" s="28"/>
      <c r="X89" s="28"/>
      <c r="Y89" s="28"/>
      <c r="Z89" s="28"/>
    </row>
    <row r="90" spans="1:26" ht="15" customHeight="1">
      <c r="A90" s="111"/>
      <c r="B90" s="89"/>
      <c r="C90" s="48"/>
      <c r="D90" s="204"/>
      <c r="E90" s="149"/>
      <c r="F90" s="161"/>
      <c r="G90" s="670"/>
      <c r="H90" s="88"/>
      <c r="I90" s="88"/>
      <c r="J90" s="40"/>
      <c r="K90" s="41"/>
      <c r="L90" s="42"/>
      <c r="M90" s="658"/>
      <c r="N90" s="659"/>
      <c r="O90" s="692"/>
      <c r="P90" s="29"/>
      <c r="Q90" s="74"/>
      <c r="R90" s="28"/>
      <c r="S90" s="28"/>
      <c r="T90" s="28"/>
      <c r="U90" s="28"/>
      <c r="V90" s="28"/>
      <c r="W90" s="28"/>
      <c r="X90" s="28"/>
      <c r="Y90" s="28"/>
      <c r="Z90" s="28"/>
    </row>
    <row r="91" spans="1:26" ht="15" customHeight="1">
      <c r="A91" s="111"/>
      <c r="B91" s="89"/>
      <c r="C91" s="48"/>
      <c r="D91" s="204"/>
      <c r="E91" s="149"/>
      <c r="F91" s="161"/>
      <c r="G91" s="670"/>
      <c r="H91" s="88"/>
      <c r="I91" s="88"/>
      <c r="J91" s="40"/>
      <c r="K91" s="41"/>
      <c r="L91" s="42"/>
      <c r="M91" s="658"/>
      <c r="N91" s="659"/>
      <c r="O91" s="692"/>
      <c r="P91" s="29"/>
      <c r="Q91" s="74"/>
      <c r="R91" s="28"/>
      <c r="S91" s="28"/>
      <c r="T91" s="28"/>
      <c r="U91" s="28"/>
      <c r="V91" s="28"/>
      <c r="W91" s="28"/>
      <c r="X91" s="28"/>
      <c r="Y91" s="28"/>
      <c r="Z91" s="28"/>
    </row>
    <row r="92" spans="1:26" ht="15" customHeight="1">
      <c r="A92" s="111"/>
      <c r="B92" s="736"/>
      <c r="C92" s="48"/>
      <c r="D92" s="204"/>
      <c r="E92" s="149"/>
      <c r="F92" s="161"/>
      <c r="G92" s="670"/>
      <c r="H92" s="88"/>
      <c r="I92" s="88"/>
      <c r="J92" s="40"/>
      <c r="K92" s="41"/>
      <c r="L92" s="42"/>
      <c r="M92" s="658"/>
      <c r="N92" s="659"/>
      <c r="O92" s="692"/>
      <c r="P92" s="29"/>
      <c r="Q92" s="74"/>
      <c r="R92" s="28"/>
      <c r="S92" s="28"/>
      <c r="T92" s="28"/>
      <c r="U92" s="28"/>
      <c r="V92" s="28"/>
      <c r="W92" s="28"/>
      <c r="X92" s="28"/>
      <c r="Y92" s="28"/>
      <c r="Z92" s="28"/>
    </row>
    <row r="93" spans="1:26" ht="15" customHeight="1">
      <c r="A93" s="111"/>
      <c r="B93" s="320"/>
      <c r="C93" s="48"/>
      <c r="D93" s="204"/>
      <c r="E93" s="149"/>
      <c r="F93" s="161"/>
      <c r="G93" s="661"/>
      <c r="H93" s="257"/>
      <c r="I93" s="110"/>
      <c r="J93" s="121"/>
      <c r="K93" s="41"/>
      <c r="L93" s="42"/>
      <c r="M93" s="658"/>
      <c r="N93" s="659"/>
      <c r="O93" s="692"/>
      <c r="P93" s="29"/>
      <c r="Q93" s="74"/>
      <c r="R93" s="28"/>
      <c r="S93" s="28"/>
      <c r="T93" s="28"/>
      <c r="U93" s="28"/>
      <c r="V93" s="28"/>
      <c r="W93" s="28"/>
      <c r="X93" s="28"/>
      <c r="Y93" s="28"/>
      <c r="Z93" s="28"/>
    </row>
    <row r="94" spans="1:26" ht="15" customHeight="1">
      <c r="A94" s="111"/>
      <c r="B94" s="736"/>
      <c r="C94" s="48"/>
      <c r="D94" s="179"/>
      <c r="E94" s="149"/>
      <c r="F94" s="161"/>
      <c r="G94" s="670"/>
      <c r="H94" s="88"/>
      <c r="I94" s="88"/>
      <c r="J94" s="40"/>
      <c r="K94" s="41"/>
      <c r="L94" s="42"/>
      <c r="M94" s="658"/>
      <c r="N94" s="659"/>
      <c r="O94" s="692"/>
      <c r="P94" s="29"/>
      <c r="Q94" s="74"/>
      <c r="R94" s="28"/>
      <c r="S94" s="28"/>
      <c r="T94" s="28"/>
      <c r="U94" s="28"/>
      <c r="V94" s="28"/>
      <c r="W94" s="28"/>
      <c r="X94" s="28"/>
      <c r="Y94" s="28"/>
      <c r="Z94" s="28"/>
    </row>
    <row r="95" spans="1:26" ht="15" customHeight="1">
      <c r="A95" s="111"/>
      <c r="B95" s="320"/>
      <c r="C95" s="48"/>
      <c r="D95" s="35"/>
      <c r="E95" s="149"/>
      <c r="F95" s="161"/>
      <c r="G95" s="670"/>
      <c r="H95" s="88"/>
      <c r="I95" s="88"/>
      <c r="J95" s="40"/>
      <c r="K95" s="41"/>
      <c r="L95" s="42"/>
      <c r="M95" s="658"/>
      <c r="N95" s="659"/>
      <c r="O95" s="692"/>
      <c r="P95" s="29"/>
      <c r="Q95" s="74"/>
      <c r="R95" s="28"/>
      <c r="S95" s="28"/>
      <c r="T95" s="28"/>
      <c r="U95" s="28"/>
      <c r="V95" s="28"/>
      <c r="W95" s="28"/>
      <c r="X95" s="28"/>
      <c r="Y95" s="28"/>
      <c r="Z95" s="28"/>
    </row>
    <row r="96" spans="1:26" ht="15" customHeight="1">
      <c r="A96" s="111"/>
      <c r="B96" s="89"/>
      <c r="C96" s="48"/>
      <c r="D96" s="35"/>
      <c r="E96" s="149"/>
      <c r="F96" s="161"/>
      <c r="G96" s="670"/>
      <c r="H96" s="88"/>
      <c r="I96" s="88"/>
      <c r="J96" s="40"/>
      <c r="K96" s="41"/>
      <c r="L96" s="42"/>
      <c r="M96" s="658"/>
      <c r="N96" s="659"/>
      <c r="O96" s="692"/>
      <c r="P96" s="29"/>
      <c r="Q96" s="74"/>
      <c r="R96" s="28"/>
      <c r="S96" s="28"/>
      <c r="T96" s="28"/>
      <c r="U96" s="28"/>
      <c r="V96" s="28"/>
      <c r="W96" s="28"/>
      <c r="X96" s="28"/>
      <c r="Y96" s="28"/>
      <c r="Z96" s="28"/>
    </row>
    <row r="97" spans="1:26" ht="15" customHeight="1">
      <c r="A97" s="111"/>
      <c r="B97" s="89"/>
      <c r="C97" s="48"/>
      <c r="D97" s="35"/>
      <c r="E97" s="149"/>
      <c r="F97" s="161"/>
      <c r="G97" s="670"/>
      <c r="H97" s="88"/>
      <c r="I97" s="88"/>
      <c r="J97" s="40"/>
      <c r="K97" s="41"/>
      <c r="L97" s="42"/>
      <c r="M97" s="658"/>
      <c r="N97" s="659"/>
      <c r="O97" s="692"/>
      <c r="P97" s="29"/>
      <c r="Q97" s="74"/>
      <c r="R97" s="28"/>
      <c r="S97" s="28"/>
      <c r="T97" s="28"/>
      <c r="U97" s="28"/>
      <c r="V97" s="28"/>
      <c r="W97" s="28"/>
      <c r="X97" s="28"/>
      <c r="Y97" s="28"/>
      <c r="Z97" s="28"/>
    </row>
    <row r="98" spans="1:26" ht="15" customHeight="1">
      <c r="A98" s="111"/>
      <c r="B98" s="90"/>
      <c r="C98" s="48"/>
      <c r="D98" s="35"/>
      <c r="E98" s="91"/>
      <c r="F98" s="161"/>
      <c r="G98" s="670"/>
      <c r="H98" s="88"/>
      <c r="I98" s="88"/>
      <c r="J98" s="40"/>
      <c r="K98" s="41"/>
      <c r="L98" s="42"/>
      <c r="M98" s="658"/>
      <c r="N98" s="659"/>
      <c r="O98" s="692"/>
      <c r="P98" s="29"/>
      <c r="Q98" s="74"/>
      <c r="R98" s="28"/>
      <c r="S98" s="28"/>
      <c r="T98" s="28"/>
      <c r="U98" s="28"/>
      <c r="V98" s="28"/>
      <c r="W98" s="28"/>
      <c r="X98" s="28"/>
      <c r="Y98" s="28"/>
      <c r="Z98" s="28"/>
    </row>
    <row r="99" spans="1:26" ht="15" customHeight="1">
      <c r="A99" s="111"/>
      <c r="B99" s="209"/>
      <c r="C99" s="48"/>
      <c r="D99" s="35"/>
      <c r="E99" s="116"/>
      <c r="F99" s="161"/>
      <c r="G99" s="675"/>
      <c r="H99" s="88"/>
      <c r="I99" s="88"/>
      <c r="J99" s="40"/>
      <c r="K99" s="41"/>
      <c r="L99" s="42"/>
      <c r="M99" s="658"/>
      <c r="N99" s="659"/>
      <c r="O99" s="692"/>
      <c r="P99" s="29"/>
      <c r="Q99" s="74"/>
      <c r="R99" s="28"/>
      <c r="S99" s="28"/>
      <c r="T99" s="28"/>
      <c r="U99" s="28"/>
      <c r="V99" s="28"/>
      <c r="W99" s="28"/>
      <c r="X99" s="28"/>
      <c r="Y99" s="28"/>
      <c r="Z99" s="28"/>
    </row>
    <row r="100" spans="1:26" ht="15" customHeight="1">
      <c r="A100" s="111"/>
      <c r="B100" s="209"/>
      <c r="C100" s="48"/>
      <c r="D100" s="9"/>
      <c r="E100" s="116"/>
      <c r="F100" s="161"/>
      <c r="G100" s="670"/>
      <c r="H100" s="88"/>
      <c r="I100" s="88"/>
      <c r="J100" s="88"/>
      <c r="K100" s="41"/>
      <c r="L100" s="42"/>
      <c r="M100" s="658"/>
      <c r="N100" s="659"/>
      <c r="O100" s="692"/>
      <c r="P100" s="29"/>
      <c r="Q100" s="74"/>
      <c r="R100" s="28"/>
      <c r="S100" s="28"/>
      <c r="T100" s="28"/>
      <c r="U100" s="28"/>
      <c r="V100" s="28"/>
      <c r="W100" s="28"/>
      <c r="X100" s="28"/>
      <c r="Y100" s="28"/>
      <c r="Z100" s="28"/>
    </row>
    <row r="101" spans="1:26" ht="15" customHeight="1">
      <c r="A101" s="111"/>
      <c r="B101" s="209"/>
      <c r="C101" s="48"/>
      <c r="D101" s="9"/>
      <c r="E101" s="116"/>
      <c r="F101" s="161"/>
      <c r="G101" s="670"/>
      <c r="H101" s="88"/>
      <c r="I101" s="88"/>
      <c r="J101" s="40"/>
      <c r="K101" s="41"/>
      <c r="L101" s="42"/>
      <c r="M101" s="658"/>
      <c r="N101" s="659"/>
      <c r="O101" s="692"/>
      <c r="P101" s="29"/>
      <c r="Q101" s="74"/>
      <c r="R101" s="28"/>
      <c r="S101" s="232"/>
      <c r="T101" s="28"/>
      <c r="U101" s="28"/>
      <c r="V101" s="28"/>
      <c r="W101" s="28"/>
      <c r="X101" s="28"/>
      <c r="Y101" s="28"/>
      <c r="Z101" s="28"/>
    </row>
    <row r="102" spans="1:26" ht="15" customHeight="1">
      <c r="A102" s="111"/>
      <c r="B102" s="209"/>
      <c r="C102" s="48"/>
      <c r="D102" s="9"/>
      <c r="E102" s="116"/>
      <c r="F102" s="161"/>
      <c r="G102" s="670"/>
      <c r="H102" s="88"/>
      <c r="I102" s="88"/>
      <c r="J102" s="40"/>
      <c r="K102" s="41"/>
      <c r="L102" s="42"/>
      <c r="M102" s="658"/>
      <c r="N102" s="659"/>
      <c r="O102" s="692"/>
      <c r="P102" s="29"/>
      <c r="Q102" s="74"/>
      <c r="R102" s="28"/>
      <c r="S102" s="28"/>
      <c r="T102" s="28"/>
      <c r="U102" s="28"/>
      <c r="V102" s="28"/>
      <c r="W102" s="28"/>
      <c r="X102" s="28"/>
      <c r="Y102" s="28"/>
      <c r="Z102" s="28"/>
    </row>
    <row r="103" spans="1:26" ht="15" customHeight="1">
      <c r="A103" s="111"/>
      <c r="B103" s="281"/>
      <c r="C103" s="48"/>
      <c r="D103" s="9"/>
      <c r="E103" s="62"/>
      <c r="F103" s="161"/>
      <c r="G103" s="670"/>
      <c r="H103" s="88"/>
      <c r="I103" s="669"/>
      <c r="J103" s="88"/>
      <c r="K103" s="41"/>
      <c r="L103" s="42"/>
      <c r="M103" s="658"/>
      <c r="N103" s="659"/>
      <c r="O103" s="692"/>
      <c r="P103" s="29"/>
      <c r="Q103" s="74"/>
      <c r="R103" s="28"/>
      <c r="S103" s="28"/>
      <c r="T103" s="28"/>
      <c r="U103" s="28"/>
      <c r="V103" s="28"/>
      <c r="W103" s="28"/>
      <c r="X103" s="28"/>
      <c r="Y103" s="28"/>
      <c r="Z103" s="28"/>
    </row>
    <row r="104" spans="1:26" ht="15" customHeight="1">
      <c r="A104" s="111"/>
      <c r="B104" s="550"/>
      <c r="C104" s="48"/>
      <c r="D104" s="9"/>
      <c r="E104" s="116"/>
      <c r="F104" s="161"/>
      <c r="G104" s="670"/>
      <c r="H104" s="88"/>
      <c r="I104" s="88"/>
      <c r="J104" s="40"/>
      <c r="K104" s="41"/>
      <c r="L104" s="42"/>
      <c r="M104" s="658"/>
      <c r="N104" s="659"/>
      <c r="O104" s="692"/>
      <c r="P104" s="29"/>
      <c r="Q104" s="74"/>
      <c r="R104" s="28"/>
      <c r="S104" s="28"/>
      <c r="T104" s="28"/>
      <c r="U104" s="28"/>
      <c r="V104" s="28"/>
      <c r="W104" s="28"/>
      <c r="X104" s="28"/>
      <c r="Y104" s="28"/>
      <c r="Z104" s="28"/>
    </row>
    <row r="105" spans="1:26" ht="15" customHeight="1">
      <c r="A105" s="111"/>
      <c r="B105" s="550"/>
      <c r="C105" s="48"/>
      <c r="D105" s="9"/>
      <c r="E105" s="116"/>
      <c r="F105" s="161"/>
      <c r="G105" s="670"/>
      <c r="H105" s="88"/>
      <c r="I105" s="88"/>
      <c r="J105" s="40"/>
      <c r="K105" s="41"/>
      <c r="L105" s="42"/>
      <c r="M105" s="658"/>
      <c r="N105" s="659"/>
      <c r="O105" s="692"/>
      <c r="P105" s="29"/>
      <c r="Q105" s="74"/>
      <c r="R105" s="28"/>
      <c r="S105" s="28"/>
      <c r="T105" s="28"/>
      <c r="U105" s="28"/>
      <c r="V105" s="28"/>
      <c r="W105" s="28"/>
      <c r="X105" s="28"/>
      <c r="Y105" s="28"/>
      <c r="Z105" s="28"/>
    </row>
    <row r="106" spans="1:26" ht="15" customHeight="1">
      <c r="A106" s="111"/>
      <c r="B106" s="550"/>
      <c r="C106" s="48"/>
      <c r="D106" s="9"/>
      <c r="E106" s="116"/>
      <c r="F106" s="161"/>
      <c r="G106" s="670"/>
      <c r="H106" s="88"/>
      <c r="I106" s="88"/>
      <c r="J106" s="40"/>
      <c r="K106" s="41"/>
      <c r="L106" s="42"/>
      <c r="M106" s="658"/>
      <c r="N106" s="659"/>
      <c r="O106" s="692"/>
      <c r="P106" s="29"/>
      <c r="Q106" s="74"/>
      <c r="R106" s="28"/>
      <c r="S106" s="28"/>
      <c r="T106" s="28"/>
      <c r="U106" s="28"/>
      <c r="V106" s="28"/>
      <c r="W106" s="28"/>
      <c r="X106" s="28"/>
      <c r="Y106" s="28"/>
      <c r="Z106" s="28"/>
    </row>
    <row r="107" spans="1:26" ht="15" customHeight="1">
      <c r="A107" s="111"/>
      <c r="B107" s="48"/>
      <c r="C107" s="48"/>
      <c r="D107" s="9"/>
      <c r="E107" s="116"/>
      <c r="F107" s="161"/>
      <c r="G107" s="675"/>
      <c r="H107" s="88"/>
      <c r="I107" s="88"/>
      <c r="J107" s="40"/>
      <c r="K107" s="41"/>
      <c r="L107" s="42"/>
      <c r="M107" s="658"/>
      <c r="N107" s="659"/>
      <c r="O107" s="692"/>
      <c r="P107" s="29"/>
      <c r="Q107" s="74"/>
      <c r="R107" s="28"/>
      <c r="S107" s="28"/>
      <c r="T107" s="28"/>
      <c r="U107" s="28"/>
      <c r="V107" s="28"/>
      <c r="W107" s="28"/>
      <c r="X107" s="28"/>
      <c r="Y107" s="28"/>
      <c r="Z107" s="28"/>
    </row>
    <row r="108" spans="1:26" ht="15" customHeight="1">
      <c r="A108" s="111"/>
      <c r="B108" s="48"/>
      <c r="C108" s="48"/>
      <c r="D108" s="35"/>
      <c r="E108" s="50"/>
      <c r="F108" s="161"/>
      <c r="G108" s="670"/>
      <c r="H108" s="88"/>
      <c r="I108" s="88"/>
      <c r="J108" s="40"/>
      <c r="K108" s="41"/>
      <c r="L108" s="42"/>
      <c r="M108" s="658"/>
      <c r="N108" s="659"/>
      <c r="O108" s="692"/>
      <c r="P108" s="29"/>
      <c r="Q108" s="74"/>
      <c r="R108" s="28"/>
      <c r="S108" s="28"/>
      <c r="T108" s="28"/>
      <c r="U108" s="28"/>
      <c r="V108" s="28"/>
      <c r="W108" s="28"/>
      <c r="X108" s="28"/>
      <c r="Y108" s="28"/>
      <c r="Z108" s="28"/>
    </row>
    <row r="109" spans="1:26" ht="15" customHeight="1">
      <c r="A109" s="111"/>
      <c r="B109" s="33"/>
      <c r="C109" s="48"/>
      <c r="D109" s="35"/>
      <c r="E109" s="116"/>
      <c r="F109" s="161"/>
      <c r="G109" s="670"/>
      <c r="H109" s="88"/>
      <c r="I109" s="88"/>
      <c r="J109" s="40"/>
      <c r="K109" s="41"/>
      <c r="L109" s="42"/>
      <c r="M109" s="658"/>
      <c r="N109" s="659"/>
      <c r="O109" s="692"/>
      <c r="P109" s="29"/>
      <c r="Q109" s="74"/>
      <c r="R109" s="28"/>
      <c r="S109" s="28"/>
      <c r="T109" s="28"/>
      <c r="U109" s="28"/>
      <c r="V109" s="28"/>
      <c r="W109" s="28"/>
      <c r="X109" s="28"/>
      <c r="Y109" s="28"/>
      <c r="Z109" s="28"/>
    </row>
    <row r="110" spans="1:26" ht="15" customHeight="1">
      <c r="A110" s="111"/>
      <c r="B110" s="48"/>
      <c r="C110" s="48"/>
      <c r="D110" s="35"/>
      <c r="E110" s="50"/>
      <c r="F110" s="161"/>
      <c r="G110" s="670"/>
      <c r="H110" s="88"/>
      <c r="I110" s="40"/>
      <c r="J110" s="40"/>
      <c r="K110" s="41"/>
      <c r="L110" s="42"/>
      <c r="M110" s="658"/>
      <c r="N110" s="659"/>
      <c r="O110" s="692"/>
      <c r="P110" s="29"/>
      <c r="Q110" s="74"/>
      <c r="R110" s="28"/>
      <c r="S110" s="28"/>
      <c r="T110" s="28"/>
      <c r="U110" s="28"/>
      <c r="V110" s="28"/>
      <c r="W110" s="28"/>
      <c r="X110" s="28"/>
      <c r="Y110" s="28"/>
      <c r="Z110" s="28"/>
    </row>
    <row r="111" spans="1:26" ht="15" customHeight="1">
      <c r="A111" s="111"/>
      <c r="B111" s="89"/>
      <c r="C111" s="48"/>
      <c r="D111" s="35"/>
      <c r="E111" s="149"/>
      <c r="F111" s="161"/>
      <c r="G111" s="670"/>
      <c r="H111" s="88"/>
      <c r="I111" s="86"/>
      <c r="J111" s="40"/>
      <c r="K111" s="41"/>
      <c r="L111" s="42"/>
      <c r="M111" s="658"/>
      <c r="N111" s="659"/>
      <c r="O111" s="692"/>
      <c r="P111" s="29"/>
      <c r="Q111" s="74"/>
      <c r="R111" s="28"/>
      <c r="S111" s="28"/>
      <c r="T111" s="28"/>
      <c r="U111" s="28"/>
      <c r="V111" s="28"/>
      <c r="W111" s="28"/>
      <c r="X111" s="28"/>
      <c r="Y111" s="28"/>
      <c r="Z111" s="28"/>
    </row>
    <row r="112" spans="1:26" ht="15" customHeight="1">
      <c r="A112" s="111"/>
      <c r="B112" s="48"/>
      <c r="C112" s="48"/>
      <c r="D112" s="35"/>
      <c r="E112" s="116"/>
      <c r="F112" s="161"/>
      <c r="G112" s="675"/>
      <c r="H112" s="88"/>
      <c r="I112" s="88"/>
      <c r="J112" s="40"/>
      <c r="K112" s="41"/>
      <c r="L112" s="42"/>
      <c r="M112" s="658"/>
      <c r="N112" s="659"/>
      <c r="O112" s="692"/>
      <c r="P112" s="29"/>
      <c r="Q112" s="74"/>
      <c r="R112" s="28"/>
      <c r="S112" s="28"/>
      <c r="T112" s="28"/>
      <c r="U112" s="28"/>
      <c r="V112" s="28"/>
      <c r="W112" s="28"/>
      <c r="X112" s="28"/>
      <c r="Y112" s="28"/>
      <c r="Z112" s="28"/>
    </row>
    <row r="113" spans="1:26" ht="15" customHeight="1">
      <c r="A113" s="111"/>
      <c r="B113" s="48"/>
      <c r="C113" s="48"/>
      <c r="D113" s="35"/>
      <c r="E113" s="116"/>
      <c r="F113" s="161"/>
      <c r="G113" s="670"/>
      <c r="H113" s="88"/>
      <c r="I113" s="88"/>
      <c r="J113" s="40"/>
      <c r="K113" s="41"/>
      <c r="L113" s="42"/>
      <c r="M113" s="658"/>
      <c r="N113" s="659"/>
      <c r="O113" s="692"/>
      <c r="P113" s="29"/>
      <c r="Q113" s="74"/>
      <c r="R113" s="28"/>
      <c r="S113" s="28"/>
      <c r="T113" s="28"/>
      <c r="U113" s="28"/>
      <c r="V113" s="28"/>
      <c r="W113" s="28"/>
      <c r="X113" s="28"/>
      <c r="Y113" s="28"/>
      <c r="Z113" s="28"/>
    </row>
    <row r="114" spans="1:26" ht="15" customHeight="1">
      <c r="A114" s="111"/>
      <c r="B114" s="48"/>
      <c r="C114" s="48"/>
      <c r="D114" s="35"/>
      <c r="E114" s="116"/>
      <c r="F114" s="156"/>
      <c r="G114" s="670"/>
      <c r="H114" s="88"/>
      <c r="I114" s="88"/>
      <c r="J114" s="40"/>
      <c r="K114" s="41"/>
      <c r="L114" s="42"/>
      <c r="M114" s="658"/>
      <c r="N114" s="659"/>
      <c r="O114" s="692"/>
      <c r="P114" s="29"/>
      <c r="Q114" s="74"/>
      <c r="R114" s="28"/>
      <c r="S114" s="28"/>
      <c r="T114" s="28"/>
      <c r="U114" s="28"/>
      <c r="V114" s="28"/>
      <c r="W114" s="28"/>
      <c r="X114" s="28"/>
      <c r="Y114" s="28"/>
      <c r="Z114" s="28"/>
    </row>
    <row r="115" spans="1:26" ht="15" customHeight="1">
      <c r="A115" s="111"/>
      <c r="B115" s="89"/>
      <c r="C115" s="48"/>
      <c r="D115" s="35"/>
      <c r="E115" s="149"/>
      <c r="F115" s="156"/>
      <c r="G115" s="686"/>
      <c r="H115" s="88"/>
      <c r="I115" s="88"/>
      <c r="J115" s="88"/>
      <c r="K115" s="41"/>
      <c r="L115" s="42"/>
      <c r="M115" s="658"/>
      <c r="N115" s="659"/>
      <c r="O115" s="692"/>
      <c r="P115" s="29"/>
      <c r="Q115" s="74"/>
      <c r="R115" s="28"/>
      <c r="S115" s="28"/>
      <c r="T115" s="28"/>
      <c r="U115" s="28"/>
      <c r="V115" s="28"/>
      <c r="W115" s="28"/>
      <c r="X115" s="28"/>
      <c r="Y115" s="28"/>
      <c r="Z115" s="28"/>
    </row>
    <row r="116" spans="1:26" ht="15" customHeight="1">
      <c r="A116" s="111"/>
      <c r="B116" s="91"/>
      <c r="C116" s="48"/>
      <c r="D116" s="35"/>
      <c r="E116" s="91"/>
      <c r="F116" s="156"/>
      <c r="G116" s="670"/>
      <c r="H116" s="88"/>
      <c r="I116" s="88"/>
      <c r="J116" s="88"/>
      <c r="K116" s="41"/>
      <c r="L116" s="42"/>
      <c r="M116" s="658"/>
      <c r="N116" s="659"/>
      <c r="O116" s="692"/>
      <c r="P116" s="29"/>
      <c r="Q116" s="74"/>
      <c r="R116" s="28"/>
      <c r="S116" s="28"/>
      <c r="T116" s="28"/>
      <c r="U116" s="28"/>
      <c r="V116" s="28"/>
      <c r="W116" s="28"/>
      <c r="X116" s="28"/>
      <c r="Y116" s="28"/>
      <c r="Z116" s="28"/>
    </row>
    <row r="117" spans="1:26" ht="15" customHeight="1">
      <c r="A117" s="111"/>
      <c r="B117" s="193"/>
      <c r="C117" s="48"/>
      <c r="D117" s="35"/>
      <c r="E117" s="287"/>
      <c r="F117" s="156"/>
      <c r="G117" s="675"/>
      <c r="H117" s="88"/>
      <c r="I117" s="40"/>
      <c r="J117" s="40"/>
      <c r="K117" s="41"/>
      <c r="L117" s="42"/>
      <c r="M117" s="658"/>
      <c r="N117" s="659"/>
      <c r="O117" s="692"/>
      <c r="P117" s="29"/>
      <c r="Q117" s="74"/>
      <c r="R117" s="28"/>
      <c r="S117" s="28"/>
      <c r="T117" s="28"/>
      <c r="U117" s="28"/>
      <c r="V117" s="28"/>
      <c r="W117" s="28"/>
      <c r="X117" s="28"/>
      <c r="Y117" s="28"/>
      <c r="Z117" s="28"/>
    </row>
    <row r="118" spans="1:26" ht="15" customHeight="1">
      <c r="A118" s="111"/>
      <c r="B118" s="116"/>
      <c r="C118" s="48"/>
      <c r="D118" s="35"/>
      <c r="E118" s="116"/>
      <c r="F118" s="156"/>
      <c r="G118" s="657"/>
      <c r="H118" s="88"/>
      <c r="I118" s="88"/>
      <c r="J118" s="121"/>
      <c r="K118" s="41"/>
      <c r="L118" s="42"/>
      <c r="M118" s="658"/>
      <c r="N118" s="659"/>
      <c r="O118" s="692"/>
      <c r="P118" s="29"/>
      <c r="Q118" s="74"/>
      <c r="R118" s="28"/>
      <c r="S118" s="28"/>
      <c r="T118" s="28"/>
      <c r="U118" s="28"/>
      <c r="V118" s="28"/>
      <c r="W118" s="28"/>
      <c r="X118" s="28"/>
      <c r="Y118" s="28"/>
      <c r="Z118" s="28"/>
    </row>
    <row r="119" spans="1:26" ht="15" customHeight="1">
      <c r="A119" s="111"/>
      <c r="B119" s="116"/>
      <c r="C119" s="48"/>
      <c r="D119" s="35"/>
      <c r="E119" s="116"/>
      <c r="F119" s="156"/>
      <c r="G119" s="657"/>
      <c r="H119" s="88"/>
      <c r="I119" s="40"/>
      <c r="J119" s="40"/>
      <c r="K119" s="41"/>
      <c r="L119" s="42"/>
      <c r="M119" s="658"/>
      <c r="N119" s="659"/>
      <c r="O119" s="692"/>
      <c r="P119" s="29"/>
      <c r="Q119" s="74"/>
      <c r="R119" s="28"/>
      <c r="S119" s="28"/>
      <c r="T119" s="28"/>
      <c r="U119" s="28"/>
      <c r="V119" s="28"/>
      <c r="W119" s="28"/>
      <c r="X119" s="28"/>
      <c r="Y119" s="28"/>
      <c r="Z119" s="28"/>
    </row>
    <row r="120" spans="1:26" ht="15" customHeight="1">
      <c r="A120" s="111"/>
      <c r="B120" s="116"/>
      <c r="C120" s="48"/>
      <c r="D120" s="35"/>
      <c r="E120" s="116"/>
      <c r="F120" s="156"/>
      <c r="G120" s="657"/>
      <c r="H120" s="88"/>
      <c r="I120" s="88"/>
      <c r="J120" s="121"/>
      <c r="K120" s="41"/>
      <c r="L120" s="42"/>
      <c r="M120" s="658"/>
      <c r="N120" s="659"/>
      <c r="O120" s="692"/>
      <c r="P120" s="29"/>
      <c r="Q120" s="74"/>
      <c r="R120" s="28"/>
      <c r="S120" s="28"/>
      <c r="T120" s="28"/>
      <c r="U120" s="28"/>
      <c r="V120" s="28"/>
      <c r="W120" s="28"/>
      <c r="X120" s="28"/>
      <c r="Y120" s="28"/>
      <c r="Z120" s="28"/>
    </row>
    <row r="121" spans="1:26" ht="15" customHeight="1">
      <c r="A121" s="111"/>
      <c r="B121" s="33"/>
      <c r="C121" s="48"/>
      <c r="D121" s="179"/>
      <c r="E121" s="50"/>
      <c r="F121" s="156"/>
      <c r="G121" s="657"/>
      <c r="H121" s="88"/>
      <c r="I121" s="88"/>
      <c r="J121" s="121"/>
      <c r="K121" s="41"/>
      <c r="L121" s="42"/>
      <c r="M121" s="658"/>
      <c r="N121" s="659"/>
      <c r="O121" s="692"/>
      <c r="P121" s="29"/>
      <c r="Q121" s="74"/>
      <c r="R121" s="28"/>
      <c r="S121" s="28"/>
      <c r="T121" s="28"/>
      <c r="U121" s="28"/>
      <c r="V121" s="28"/>
      <c r="W121" s="28"/>
      <c r="X121" s="28"/>
      <c r="Y121" s="28"/>
      <c r="Z121" s="28"/>
    </row>
    <row r="122" spans="1:26" ht="15" customHeight="1">
      <c r="A122" s="111"/>
      <c r="B122" s="116"/>
      <c r="C122" s="48"/>
      <c r="D122" s="179"/>
      <c r="E122" s="116"/>
      <c r="F122" s="156"/>
      <c r="G122" s="657"/>
      <c r="H122" s="88"/>
      <c r="I122" s="88"/>
      <c r="J122" s="121"/>
      <c r="K122" s="41"/>
      <c r="L122" s="42"/>
      <c r="M122" s="658"/>
      <c r="N122" s="659"/>
      <c r="O122" s="692"/>
      <c r="P122" s="29"/>
      <c r="Q122" s="74"/>
      <c r="R122" s="28"/>
      <c r="S122" s="28"/>
      <c r="T122" s="28"/>
      <c r="U122" s="28"/>
      <c r="V122" s="28"/>
      <c r="W122" s="28"/>
      <c r="X122" s="28"/>
      <c r="Y122" s="28"/>
      <c r="Z122" s="28"/>
    </row>
    <row r="123" spans="1:26" ht="15" customHeight="1">
      <c r="A123" s="111"/>
      <c r="B123" s="116"/>
      <c r="C123" s="48"/>
      <c r="D123" s="35"/>
      <c r="E123" s="116"/>
      <c r="F123" s="156"/>
      <c r="G123" s="657"/>
      <c r="H123" s="88"/>
      <c r="I123" s="88"/>
      <c r="J123" s="121"/>
      <c r="K123" s="41"/>
      <c r="L123" s="42"/>
      <c r="M123" s="658"/>
      <c r="N123" s="659"/>
      <c r="O123" s="692"/>
      <c r="P123" s="29"/>
      <c r="Q123" s="74"/>
      <c r="R123" s="28"/>
      <c r="S123" s="28"/>
      <c r="T123" s="28"/>
      <c r="U123" s="28"/>
      <c r="V123" s="28"/>
      <c r="W123" s="28"/>
      <c r="X123" s="28"/>
      <c r="Y123" s="28"/>
      <c r="Z123" s="28"/>
    </row>
    <row r="124" spans="1:26" ht="15" customHeight="1">
      <c r="A124" s="111"/>
      <c r="B124" s="116"/>
      <c r="C124" s="48"/>
      <c r="D124" s="35"/>
      <c r="E124" s="116"/>
      <c r="F124" s="156"/>
      <c r="G124" s="657"/>
      <c r="H124" s="88"/>
      <c r="I124" s="88"/>
      <c r="J124" s="121"/>
      <c r="K124" s="41"/>
      <c r="L124" s="42"/>
      <c r="M124" s="658"/>
      <c r="N124" s="659"/>
      <c r="O124" s="692"/>
      <c r="P124" s="29"/>
      <c r="Q124" s="74"/>
      <c r="R124" s="28"/>
      <c r="S124" s="28"/>
      <c r="T124" s="28"/>
      <c r="U124" s="28"/>
      <c r="V124" s="28"/>
      <c r="W124" s="28"/>
      <c r="X124" s="28"/>
      <c r="Y124" s="28"/>
      <c r="Z124" s="28"/>
    </row>
    <row r="125" spans="1:26" ht="15" customHeight="1">
      <c r="A125" s="111"/>
      <c r="B125" s="89"/>
      <c r="C125" s="48"/>
      <c r="D125" s="35"/>
      <c r="E125" s="149"/>
      <c r="F125" s="156"/>
      <c r="G125" s="670"/>
      <c r="H125" s="88"/>
      <c r="I125" s="88"/>
      <c r="J125" s="88"/>
      <c r="K125" s="41"/>
      <c r="L125" s="42"/>
      <c r="M125" s="658"/>
      <c r="N125" s="659"/>
      <c r="O125" s="692"/>
      <c r="P125" s="29"/>
      <c r="Q125" s="74"/>
      <c r="R125" s="28"/>
      <c r="S125" s="28"/>
      <c r="T125" s="28"/>
      <c r="U125" s="28"/>
      <c r="V125" s="28"/>
      <c r="W125" s="28"/>
      <c r="X125" s="28"/>
      <c r="Y125" s="28"/>
      <c r="Z125" s="28"/>
    </row>
    <row r="126" spans="1:26" ht="15" customHeight="1">
      <c r="A126" s="111"/>
      <c r="B126" s="48"/>
      <c r="C126" s="48"/>
      <c r="D126" s="35"/>
      <c r="E126" s="50"/>
      <c r="F126" s="156"/>
      <c r="G126" s="657"/>
      <c r="H126" s="696"/>
      <c r="I126" s="687"/>
      <c r="J126" s="677"/>
      <c r="K126" s="41"/>
      <c r="L126" s="42"/>
      <c r="M126" s="658"/>
      <c r="N126" s="659"/>
      <c r="O126" s="692"/>
      <c r="P126" s="29"/>
      <c r="Q126" s="74"/>
      <c r="R126" s="28"/>
      <c r="S126" s="28"/>
      <c r="T126" s="28"/>
      <c r="U126" s="28"/>
      <c r="V126" s="28"/>
      <c r="W126" s="28"/>
      <c r="X126" s="28"/>
      <c r="Y126" s="28"/>
      <c r="Z126" s="28"/>
    </row>
    <row r="127" spans="1:26" ht="15" customHeight="1">
      <c r="A127" s="111"/>
      <c r="B127" s="33"/>
      <c r="C127" s="48"/>
      <c r="D127" s="561"/>
      <c r="E127" s="50"/>
      <c r="F127" s="156"/>
      <c r="G127" s="657"/>
      <c r="H127" s="121"/>
      <c r="I127" s="121"/>
      <c r="J127" s="121"/>
      <c r="K127" s="41"/>
      <c r="L127" s="42"/>
      <c r="M127" s="658"/>
      <c r="N127" s="659"/>
      <c r="O127" s="692"/>
      <c r="P127" s="29"/>
      <c r="Q127" s="74"/>
      <c r="R127" s="28"/>
      <c r="S127" s="28"/>
      <c r="T127" s="28"/>
      <c r="U127" s="28"/>
      <c r="V127" s="28"/>
      <c r="W127" s="28"/>
      <c r="X127" s="28"/>
      <c r="Y127" s="28"/>
      <c r="Z127" s="28"/>
    </row>
    <row r="128" spans="1:26" ht="15" customHeight="1">
      <c r="A128" s="111"/>
      <c r="B128" s="33"/>
      <c r="C128" s="48"/>
      <c r="D128" s="9"/>
      <c r="E128" s="50"/>
      <c r="F128" s="156"/>
      <c r="G128" s="657"/>
      <c r="H128" s="121"/>
      <c r="I128" s="121"/>
      <c r="J128" s="121"/>
      <c r="K128" s="41"/>
      <c r="L128" s="42"/>
      <c r="M128" s="658"/>
      <c r="N128" s="659"/>
      <c r="O128" s="692"/>
      <c r="P128" s="29"/>
      <c r="Q128" s="74"/>
      <c r="R128" s="28"/>
      <c r="S128" s="28"/>
      <c r="T128" s="28"/>
      <c r="U128" s="28"/>
      <c r="V128" s="28"/>
      <c r="W128" s="28"/>
      <c r="X128" s="28"/>
      <c r="Y128" s="28"/>
      <c r="Z128" s="28"/>
    </row>
    <row r="129" spans="1:26" ht="15" customHeight="1">
      <c r="A129" s="111"/>
      <c r="B129" s="33"/>
      <c r="C129" s="48"/>
      <c r="D129" s="9"/>
      <c r="E129" s="50"/>
      <c r="F129" s="156"/>
      <c r="G129" s="657"/>
      <c r="H129" s="121"/>
      <c r="I129" s="121"/>
      <c r="J129" s="121"/>
      <c r="K129" s="41"/>
      <c r="L129" s="42"/>
      <c r="M129" s="658"/>
      <c r="N129" s="659"/>
      <c r="O129" s="692"/>
      <c r="P129" s="29"/>
      <c r="Q129" s="74"/>
      <c r="R129" s="28"/>
      <c r="S129" s="28"/>
      <c r="T129" s="28"/>
      <c r="U129" s="28"/>
      <c r="V129" s="28"/>
      <c r="W129" s="28"/>
      <c r="X129" s="28"/>
      <c r="Y129" s="28"/>
      <c r="Z129" s="28"/>
    </row>
    <row r="130" spans="1:26" ht="15" customHeight="1">
      <c r="A130" s="111"/>
      <c r="B130" s="48"/>
      <c r="C130" s="48"/>
      <c r="D130" s="35"/>
      <c r="E130" s="50"/>
      <c r="F130" s="156"/>
      <c r="G130" s="657"/>
      <c r="H130" s="121"/>
      <c r="I130" s="121"/>
      <c r="J130" s="121"/>
      <c r="K130" s="41"/>
      <c r="L130" s="42"/>
      <c r="M130" s="658"/>
      <c r="N130" s="659"/>
      <c r="O130" s="692"/>
      <c r="P130" s="29"/>
      <c r="Q130" s="74"/>
      <c r="R130" s="28"/>
      <c r="S130" s="28"/>
      <c r="T130" s="28"/>
      <c r="U130" s="28"/>
      <c r="V130" s="28"/>
      <c r="W130" s="28"/>
      <c r="X130" s="28"/>
      <c r="Y130" s="28"/>
      <c r="Z130" s="28"/>
    </row>
    <row r="131" spans="1:26" ht="15" customHeight="1">
      <c r="A131" s="111"/>
      <c r="B131" s="90"/>
      <c r="C131" s="48"/>
      <c r="D131" s="35"/>
      <c r="E131" s="149"/>
      <c r="F131" s="156"/>
      <c r="G131" s="670"/>
      <c r="H131" s="88"/>
      <c r="I131" s="121"/>
      <c r="J131" s="121"/>
      <c r="K131" s="41"/>
      <c r="L131" s="42"/>
      <c r="M131" s="658"/>
      <c r="N131" s="659"/>
      <c r="O131" s="692"/>
      <c r="P131" s="29"/>
      <c r="Q131" s="74"/>
      <c r="R131" s="28"/>
      <c r="S131" s="28"/>
      <c r="T131" s="28"/>
      <c r="U131" s="28"/>
      <c r="V131" s="28"/>
      <c r="W131" s="28"/>
      <c r="X131" s="28"/>
      <c r="Y131" s="28"/>
      <c r="Z131" s="28"/>
    </row>
    <row r="132" spans="1:26" ht="15" customHeight="1">
      <c r="A132" s="111"/>
      <c r="B132" s="89"/>
      <c r="C132" s="48"/>
      <c r="D132" s="35"/>
      <c r="E132" s="149"/>
      <c r="F132" s="156"/>
      <c r="G132" s="670"/>
      <c r="H132" s="88"/>
      <c r="I132" s="121"/>
      <c r="J132" s="121"/>
      <c r="K132" s="41"/>
      <c r="L132" s="42"/>
      <c r="M132" s="658"/>
      <c r="N132" s="659"/>
      <c r="O132" s="692"/>
      <c r="P132" s="29"/>
      <c r="Q132" s="74"/>
      <c r="R132" s="28"/>
      <c r="S132" s="28"/>
      <c r="T132" s="28"/>
      <c r="U132" s="28"/>
      <c r="V132" s="28"/>
      <c r="W132" s="28"/>
      <c r="X132" s="28"/>
      <c r="Y132" s="28"/>
      <c r="Z132" s="28"/>
    </row>
    <row r="133" spans="1:26" ht="15" customHeight="1">
      <c r="A133" s="111"/>
      <c r="B133" s="89"/>
      <c r="C133" s="48"/>
      <c r="D133" s="35"/>
      <c r="E133" s="149"/>
      <c r="F133" s="156"/>
      <c r="G133" s="670"/>
      <c r="H133" s="88"/>
      <c r="I133" s="121"/>
      <c r="J133" s="121"/>
      <c r="K133" s="41"/>
      <c r="L133" s="42"/>
      <c r="M133" s="658"/>
      <c r="N133" s="659"/>
      <c r="O133" s="692"/>
      <c r="P133" s="29"/>
      <c r="Q133" s="74"/>
      <c r="R133" s="28"/>
      <c r="S133" s="28"/>
      <c r="T133" s="28"/>
      <c r="U133" s="28"/>
      <c r="V133" s="28"/>
      <c r="W133" s="28"/>
      <c r="X133" s="28"/>
      <c r="Y133" s="28"/>
      <c r="Z133" s="28"/>
    </row>
    <row r="134" spans="1:26" ht="15" customHeight="1">
      <c r="A134" s="111"/>
      <c r="B134" s="89"/>
      <c r="C134" s="48"/>
      <c r="D134" s="35"/>
      <c r="E134" s="149"/>
      <c r="F134" s="156"/>
      <c r="G134" s="670"/>
      <c r="H134" s="88"/>
      <c r="I134" s="121"/>
      <c r="J134" s="121"/>
      <c r="K134" s="41"/>
      <c r="L134" s="42"/>
      <c r="M134" s="658"/>
      <c r="N134" s="659"/>
      <c r="O134" s="692"/>
      <c r="P134" s="29"/>
      <c r="Q134" s="74"/>
      <c r="R134" s="28"/>
      <c r="S134" s="28"/>
      <c r="T134" s="28"/>
      <c r="U134" s="28"/>
      <c r="V134" s="28"/>
      <c r="W134" s="28"/>
      <c r="X134" s="28"/>
      <c r="Y134" s="28"/>
      <c r="Z134" s="28"/>
    </row>
    <row r="135" spans="1:26" ht="15" customHeight="1">
      <c r="A135" s="111"/>
      <c r="B135" s="48"/>
      <c r="C135" s="48"/>
      <c r="D135" s="9"/>
      <c r="E135" s="50"/>
      <c r="F135" s="156"/>
      <c r="G135" s="657"/>
      <c r="H135" s="121"/>
      <c r="I135" s="121"/>
      <c r="J135" s="121"/>
      <c r="K135" s="41"/>
      <c r="L135" s="42"/>
      <c r="M135" s="658"/>
      <c r="N135" s="659"/>
      <c r="O135" s="692"/>
      <c r="P135" s="29"/>
      <c r="Q135" s="74"/>
      <c r="R135" s="28"/>
      <c r="S135" s="28"/>
      <c r="T135" s="28"/>
      <c r="U135" s="28"/>
      <c r="V135" s="28"/>
      <c r="W135" s="28"/>
      <c r="X135" s="28"/>
      <c r="Y135" s="28"/>
      <c r="Z135" s="28"/>
    </row>
    <row r="136" spans="1:26" ht="15" customHeight="1">
      <c r="A136" s="111"/>
      <c r="B136" s="48"/>
      <c r="C136" s="48"/>
      <c r="D136" s="9"/>
      <c r="E136" s="50"/>
      <c r="F136" s="156"/>
      <c r="G136" s="657"/>
      <c r="H136" s="121"/>
      <c r="I136" s="121"/>
      <c r="J136" s="121"/>
      <c r="K136" s="41"/>
      <c r="L136" s="42"/>
      <c r="M136" s="658"/>
      <c r="N136" s="659"/>
      <c r="O136" s="692"/>
      <c r="P136" s="29"/>
      <c r="Q136" s="74"/>
      <c r="R136" s="28"/>
      <c r="S136" s="28"/>
      <c r="T136" s="28"/>
      <c r="U136" s="28"/>
      <c r="V136" s="28"/>
      <c r="W136" s="28"/>
      <c r="X136" s="28"/>
      <c r="Y136" s="28"/>
      <c r="Z136" s="28"/>
    </row>
    <row r="137" spans="1:26" ht="15" customHeight="1">
      <c r="A137" s="111"/>
      <c r="B137" s="48"/>
      <c r="C137" s="48"/>
      <c r="D137" s="9"/>
      <c r="E137" s="50"/>
      <c r="F137" s="156"/>
      <c r="G137" s="657"/>
      <c r="H137" s="121"/>
      <c r="I137" s="121"/>
      <c r="J137" s="121"/>
      <c r="K137" s="41"/>
      <c r="L137" s="42"/>
      <c r="M137" s="658"/>
      <c r="N137" s="659"/>
      <c r="O137" s="692"/>
      <c r="P137" s="29"/>
      <c r="Q137" s="74"/>
      <c r="R137" s="28"/>
      <c r="S137" s="28"/>
      <c r="T137" s="28"/>
      <c r="U137" s="28"/>
      <c r="V137" s="28"/>
      <c r="W137" s="28"/>
      <c r="X137" s="28"/>
      <c r="Y137" s="28"/>
      <c r="Z137" s="28"/>
    </row>
    <row r="138" spans="1:26" ht="15" customHeight="1">
      <c r="A138" s="111"/>
      <c r="B138" s="116"/>
      <c r="C138" s="48"/>
      <c r="D138" s="9"/>
      <c r="E138" s="50"/>
      <c r="F138" s="156"/>
      <c r="G138" s="657"/>
      <c r="H138" s="121"/>
      <c r="I138" s="121"/>
      <c r="J138" s="121"/>
      <c r="K138" s="41"/>
      <c r="L138" s="42"/>
      <c r="M138" s="658"/>
      <c r="N138" s="659"/>
      <c r="O138" s="692"/>
      <c r="P138" s="29"/>
      <c r="Q138" s="74"/>
      <c r="R138" s="28"/>
      <c r="S138" s="28"/>
      <c r="T138" s="28"/>
      <c r="U138" s="28"/>
      <c r="V138" s="28"/>
      <c r="W138" s="28"/>
      <c r="X138" s="28"/>
      <c r="Y138" s="28"/>
      <c r="Z138" s="28"/>
    </row>
    <row r="139" spans="1:26" ht="15" customHeight="1">
      <c r="A139" s="111"/>
      <c r="B139" s="33"/>
      <c r="C139" s="48"/>
      <c r="D139" s="9"/>
      <c r="E139" s="149"/>
      <c r="F139" s="156"/>
      <c r="G139" s="670"/>
      <c r="H139" s="88"/>
      <c r="I139" s="121"/>
      <c r="J139" s="88"/>
      <c r="K139" s="41"/>
      <c r="L139" s="42"/>
      <c r="M139" s="658"/>
      <c r="N139" s="659"/>
      <c r="O139" s="692"/>
      <c r="P139" s="29"/>
      <c r="Q139" s="74"/>
      <c r="R139" s="28"/>
      <c r="S139" s="28"/>
      <c r="T139" s="28"/>
      <c r="U139" s="28"/>
      <c r="V139" s="28"/>
      <c r="W139" s="28"/>
      <c r="X139" s="28"/>
      <c r="Y139" s="28"/>
      <c r="Z139" s="28"/>
    </row>
    <row r="140" spans="1:26" ht="15" customHeight="1">
      <c r="A140" s="111"/>
      <c r="B140" s="48"/>
      <c r="C140" s="48"/>
      <c r="D140" s="9"/>
      <c r="E140" s="149"/>
      <c r="F140" s="156"/>
      <c r="G140" s="670"/>
      <c r="H140" s="88"/>
      <c r="I140" s="121"/>
      <c r="J140" s="88"/>
      <c r="K140" s="41"/>
      <c r="L140" s="42"/>
      <c r="M140" s="658"/>
      <c r="N140" s="659"/>
      <c r="O140" s="692"/>
      <c r="P140" s="29"/>
      <c r="Q140" s="74"/>
      <c r="R140" s="28"/>
      <c r="S140" s="28"/>
      <c r="T140" s="28"/>
      <c r="U140" s="28"/>
      <c r="V140" s="28"/>
      <c r="W140" s="28"/>
      <c r="X140" s="28"/>
      <c r="Y140" s="28"/>
      <c r="Z140" s="28"/>
    </row>
    <row r="141" spans="1:26" ht="15" customHeight="1">
      <c r="A141" s="111"/>
      <c r="B141" s="48"/>
      <c r="C141" s="48"/>
      <c r="D141" s="9"/>
      <c r="E141" s="91"/>
      <c r="F141" s="156"/>
      <c r="G141" s="670"/>
      <c r="H141" s="110"/>
      <c r="I141" s="121"/>
      <c r="J141" s="110"/>
      <c r="K141" s="41"/>
      <c r="L141" s="42"/>
      <c r="M141" s="658"/>
      <c r="N141" s="659"/>
      <c r="O141" s="692"/>
      <c r="P141" s="29"/>
      <c r="Q141" s="74"/>
      <c r="R141" s="28"/>
      <c r="S141" s="28"/>
      <c r="T141" s="28"/>
      <c r="U141" s="28"/>
      <c r="V141" s="28"/>
      <c r="W141" s="28"/>
      <c r="X141" s="28"/>
      <c r="Y141" s="28"/>
      <c r="Z141" s="28"/>
    </row>
    <row r="142" spans="1:26" ht="15" customHeight="1">
      <c r="A142" s="111"/>
      <c r="B142" s="33"/>
      <c r="C142" s="48"/>
      <c r="D142" s="9"/>
      <c r="E142" s="50"/>
      <c r="F142" s="156"/>
      <c r="G142" s="670"/>
      <c r="H142" s="121"/>
      <c r="I142" s="121"/>
      <c r="J142" s="121"/>
      <c r="K142" s="41"/>
      <c r="L142" s="42"/>
      <c r="M142" s="658"/>
      <c r="N142" s="659"/>
      <c r="O142" s="692"/>
      <c r="P142" s="29"/>
      <c r="Q142" s="74"/>
      <c r="R142" s="28"/>
      <c r="S142" s="28"/>
      <c r="T142" s="28"/>
      <c r="U142" s="28"/>
      <c r="V142" s="28"/>
      <c r="W142" s="28"/>
      <c r="X142" s="28"/>
      <c r="Y142" s="28"/>
      <c r="Z142" s="28"/>
    </row>
    <row r="143" spans="1:26" ht="15" customHeight="1">
      <c r="A143" s="111"/>
      <c r="B143" s="33"/>
      <c r="C143" s="48"/>
      <c r="D143" s="9"/>
      <c r="E143" s="50"/>
      <c r="F143" s="156"/>
      <c r="G143" s="670"/>
      <c r="H143" s="121"/>
      <c r="I143" s="121"/>
      <c r="J143" s="121"/>
      <c r="K143" s="41"/>
      <c r="L143" s="42"/>
      <c r="M143" s="658"/>
      <c r="N143" s="659"/>
      <c r="O143" s="692"/>
      <c r="P143" s="29"/>
      <c r="Q143" s="74"/>
      <c r="R143" s="28"/>
      <c r="S143" s="28"/>
      <c r="T143" s="28"/>
      <c r="U143" s="28"/>
      <c r="V143" s="28"/>
      <c r="W143" s="28"/>
      <c r="X143" s="28"/>
      <c r="Y143" s="28"/>
      <c r="Z143" s="28"/>
    </row>
    <row r="144" spans="1:26" ht="15" customHeight="1">
      <c r="A144" s="111"/>
      <c r="B144" s="48"/>
      <c r="C144" s="48"/>
      <c r="D144" s="9"/>
      <c r="E144" s="50"/>
      <c r="F144" s="156"/>
      <c r="G144" s="657"/>
      <c r="H144" s="121"/>
      <c r="I144" s="40"/>
      <c r="J144" s="121"/>
      <c r="K144" s="41"/>
      <c r="L144" s="42"/>
      <c r="M144" s="658"/>
      <c r="N144" s="659"/>
      <c r="O144" s="692"/>
      <c r="P144" s="29"/>
      <c r="Q144" s="74"/>
      <c r="R144" s="28"/>
      <c r="S144" s="28"/>
      <c r="T144" s="28"/>
      <c r="U144" s="28"/>
      <c r="V144" s="28"/>
      <c r="W144" s="28"/>
      <c r="X144" s="28"/>
      <c r="Y144" s="28"/>
      <c r="Z144" s="28"/>
    </row>
    <row r="145" spans="1:26" ht="15" customHeight="1">
      <c r="A145" s="111"/>
      <c r="B145" s="48"/>
      <c r="C145" s="48"/>
      <c r="D145" s="9"/>
      <c r="E145" s="50"/>
      <c r="F145" s="156"/>
      <c r="G145" s="657"/>
      <c r="H145" s="121"/>
      <c r="I145" s="40"/>
      <c r="J145" s="121"/>
      <c r="K145" s="41"/>
      <c r="L145" s="42"/>
      <c r="M145" s="658"/>
      <c r="N145" s="659"/>
      <c r="O145" s="692"/>
      <c r="P145" s="29"/>
      <c r="Q145" s="74"/>
      <c r="R145" s="28"/>
      <c r="S145" s="28"/>
      <c r="T145" s="28"/>
      <c r="U145" s="28"/>
      <c r="V145" s="28"/>
      <c r="W145" s="28"/>
      <c r="X145" s="28"/>
      <c r="Y145" s="28"/>
      <c r="Z145" s="28"/>
    </row>
    <row r="146" spans="1:26" ht="15" customHeight="1">
      <c r="A146" s="111"/>
      <c r="B146" s="48"/>
      <c r="C146" s="48"/>
      <c r="D146" s="9"/>
      <c r="E146" s="50"/>
      <c r="F146" s="156"/>
      <c r="G146" s="657"/>
      <c r="H146" s="121"/>
      <c r="I146" s="40"/>
      <c r="J146" s="121"/>
      <c r="K146" s="41"/>
      <c r="L146" s="42"/>
      <c r="M146" s="658"/>
      <c r="N146" s="659"/>
      <c r="O146" s="692"/>
      <c r="P146" s="29"/>
      <c r="Q146" s="74"/>
      <c r="R146" s="28"/>
      <c r="S146" s="28"/>
      <c r="T146" s="28"/>
      <c r="U146" s="28"/>
      <c r="V146" s="28"/>
      <c r="W146" s="28"/>
      <c r="X146" s="28"/>
      <c r="Y146" s="28"/>
      <c r="Z146" s="28"/>
    </row>
    <row r="147" spans="1:26" ht="15" customHeight="1">
      <c r="A147" s="111"/>
      <c r="B147" s="48"/>
      <c r="C147" s="48"/>
      <c r="D147" s="35"/>
      <c r="E147" s="50"/>
      <c r="F147" s="156"/>
      <c r="G147" s="657"/>
      <c r="H147" s="121"/>
      <c r="I147" s="40"/>
      <c r="J147" s="121"/>
      <c r="K147" s="41"/>
      <c r="L147" s="42"/>
      <c r="M147" s="658"/>
      <c r="N147" s="659"/>
      <c r="O147" s="692"/>
      <c r="P147" s="29"/>
      <c r="Q147" s="74"/>
      <c r="R147" s="28"/>
      <c r="S147" s="28"/>
      <c r="T147" s="28"/>
      <c r="U147" s="28"/>
      <c r="V147" s="28"/>
      <c r="W147" s="28"/>
      <c r="X147" s="28"/>
      <c r="Y147" s="28"/>
      <c r="Z147" s="28"/>
    </row>
    <row r="148" spans="1:26" ht="15" customHeight="1">
      <c r="A148" s="111"/>
      <c r="B148" s="48"/>
      <c r="C148" s="48"/>
      <c r="D148" s="35"/>
      <c r="E148" s="50"/>
      <c r="F148" s="156"/>
      <c r="G148" s="657"/>
      <c r="H148" s="121"/>
      <c r="I148" s="40"/>
      <c r="J148" s="121"/>
      <c r="K148" s="41"/>
      <c r="L148" s="42"/>
      <c r="M148" s="658"/>
      <c r="N148" s="659"/>
      <c r="O148" s="692"/>
      <c r="P148" s="29"/>
      <c r="Q148" s="74"/>
      <c r="R148" s="28"/>
      <c r="S148" s="28"/>
      <c r="T148" s="28"/>
      <c r="U148" s="28"/>
      <c r="V148" s="28"/>
      <c r="W148" s="28"/>
      <c r="X148" s="28"/>
      <c r="Y148" s="28"/>
      <c r="Z148" s="28"/>
    </row>
    <row r="149" spans="1:26" ht="15" customHeight="1">
      <c r="A149" s="111"/>
      <c r="B149" s="48"/>
      <c r="C149" s="48"/>
      <c r="D149" s="35"/>
      <c r="E149" s="50"/>
      <c r="F149" s="156"/>
      <c r="G149" s="657"/>
      <c r="H149" s="121"/>
      <c r="I149" s="40"/>
      <c r="J149" s="121"/>
      <c r="K149" s="41"/>
      <c r="L149" s="42"/>
      <c r="M149" s="658"/>
      <c r="N149" s="659"/>
      <c r="O149" s="692"/>
      <c r="P149" s="29"/>
      <c r="Q149" s="74"/>
      <c r="R149" s="28"/>
      <c r="S149" s="28"/>
      <c r="T149" s="28"/>
      <c r="U149" s="28"/>
      <c r="V149" s="28"/>
      <c r="W149" s="28"/>
      <c r="X149" s="28"/>
      <c r="Y149" s="28"/>
      <c r="Z149" s="28"/>
    </row>
    <row r="150" spans="1:26" ht="15" customHeight="1">
      <c r="A150" s="111"/>
      <c r="B150" s="48"/>
      <c r="C150" s="48"/>
      <c r="D150" s="35"/>
      <c r="E150" s="287"/>
      <c r="F150" s="156"/>
      <c r="G150" s="675"/>
      <c r="H150" s="88"/>
      <c r="I150" s="40"/>
      <c r="J150" s="40"/>
      <c r="K150" s="41"/>
      <c r="L150" s="42"/>
      <c r="M150" s="658"/>
      <c r="N150" s="659"/>
      <c r="O150" s="692"/>
      <c r="P150" s="29"/>
      <c r="Q150" s="74"/>
      <c r="R150" s="28"/>
      <c r="S150" s="28"/>
      <c r="T150" s="28"/>
      <c r="U150" s="28"/>
      <c r="V150" s="28"/>
      <c r="W150" s="28"/>
      <c r="X150" s="28"/>
      <c r="Y150" s="28"/>
      <c r="Z150" s="28"/>
    </row>
    <row r="151" spans="1:26" ht="15" customHeight="1">
      <c r="A151" s="111"/>
      <c r="B151" s="48"/>
      <c r="C151" s="48"/>
      <c r="D151" s="35"/>
      <c r="E151" s="149"/>
      <c r="F151" s="156"/>
      <c r="G151" s="670"/>
      <c r="H151" s="88"/>
      <c r="I151" s="40"/>
      <c r="J151" s="40"/>
      <c r="K151" s="41"/>
      <c r="L151" s="42"/>
      <c r="M151" s="658"/>
      <c r="N151" s="659"/>
      <c r="O151" s="692"/>
      <c r="P151" s="29"/>
      <c r="Q151" s="74"/>
      <c r="R151" s="28"/>
      <c r="S151" s="28"/>
      <c r="T151" s="28"/>
      <c r="U151" s="28"/>
      <c r="V151" s="28"/>
      <c r="W151" s="28"/>
      <c r="X151" s="28"/>
      <c r="Y151" s="28"/>
      <c r="Z151" s="28"/>
    </row>
    <row r="152" spans="1:26" ht="15" customHeight="1">
      <c r="A152" s="111"/>
      <c r="B152" s="48"/>
      <c r="C152" s="48"/>
      <c r="D152" s="35"/>
      <c r="E152" s="149"/>
      <c r="F152" s="156"/>
      <c r="G152" s="670"/>
      <c r="H152" s="88"/>
      <c r="I152" s="40"/>
      <c r="J152" s="40"/>
      <c r="K152" s="41"/>
      <c r="L152" s="42"/>
      <c r="M152" s="658"/>
      <c r="N152" s="659"/>
      <c r="O152" s="692"/>
      <c r="P152" s="29"/>
      <c r="Q152" s="74"/>
      <c r="R152" s="28"/>
      <c r="S152" s="28"/>
      <c r="T152" s="28"/>
      <c r="U152" s="28"/>
      <c r="V152" s="28"/>
      <c r="W152" s="28"/>
      <c r="X152" s="28"/>
      <c r="Y152" s="28"/>
      <c r="Z152" s="28"/>
    </row>
    <row r="153" spans="1:26" ht="15" customHeight="1">
      <c r="A153" s="111"/>
      <c r="B153" s="48"/>
      <c r="C153" s="48"/>
      <c r="D153" s="35"/>
      <c r="E153" s="149"/>
      <c r="F153" s="156"/>
      <c r="G153" s="670"/>
      <c r="H153" s="88"/>
      <c r="I153" s="40"/>
      <c r="J153" s="40"/>
      <c r="K153" s="41"/>
      <c r="L153" s="42"/>
      <c r="M153" s="658"/>
      <c r="N153" s="659"/>
      <c r="O153" s="692"/>
      <c r="P153" s="29"/>
      <c r="Q153" s="74"/>
      <c r="R153" s="28"/>
      <c r="S153" s="28"/>
      <c r="T153" s="28"/>
      <c r="U153" s="28"/>
      <c r="V153" s="28"/>
      <c r="W153" s="28"/>
      <c r="X153" s="28"/>
      <c r="Y153" s="28"/>
      <c r="Z153" s="28"/>
    </row>
    <row r="154" spans="1:26" ht="15" customHeight="1">
      <c r="A154" s="111"/>
      <c r="B154" s="48"/>
      <c r="C154" s="48"/>
      <c r="D154" s="35"/>
      <c r="E154" s="149"/>
      <c r="F154" s="156"/>
      <c r="G154" s="670"/>
      <c r="H154" s="88"/>
      <c r="I154" s="40"/>
      <c r="J154" s="40"/>
      <c r="K154" s="41"/>
      <c r="L154" s="42"/>
      <c r="M154" s="658"/>
      <c r="N154" s="659"/>
      <c r="O154" s="692"/>
      <c r="P154" s="29"/>
      <c r="Q154" s="74"/>
      <c r="R154" s="28"/>
      <c r="S154" s="28"/>
      <c r="T154" s="28"/>
      <c r="U154" s="28"/>
      <c r="V154" s="28"/>
      <c r="W154" s="28"/>
      <c r="X154" s="28"/>
      <c r="Y154" s="28"/>
      <c r="Z154" s="28"/>
    </row>
    <row r="155" spans="1:26" ht="15" customHeight="1">
      <c r="A155" s="111"/>
      <c r="B155" s="48"/>
      <c r="C155" s="48"/>
      <c r="D155" s="35"/>
      <c r="E155" s="149"/>
      <c r="F155" s="156"/>
      <c r="G155" s="670"/>
      <c r="H155" s="88"/>
      <c r="I155" s="40"/>
      <c r="J155" s="40"/>
      <c r="K155" s="41"/>
      <c r="L155" s="42"/>
      <c r="M155" s="658"/>
      <c r="N155" s="659"/>
      <c r="O155" s="692"/>
      <c r="P155" s="29"/>
      <c r="Q155" s="74"/>
      <c r="R155" s="28"/>
      <c r="S155" s="28"/>
      <c r="T155" s="28"/>
      <c r="U155" s="28"/>
      <c r="V155" s="28"/>
      <c r="W155" s="28"/>
      <c r="X155" s="28"/>
      <c r="Y155" s="28"/>
      <c r="Z155" s="28"/>
    </row>
    <row r="156" spans="1:26" ht="15" customHeight="1">
      <c r="A156" s="111"/>
      <c r="B156" s="48"/>
      <c r="C156" s="48"/>
      <c r="D156" s="35"/>
      <c r="E156" s="149"/>
      <c r="F156" s="156"/>
      <c r="G156" s="670"/>
      <c r="H156" s="88"/>
      <c r="I156" s="40"/>
      <c r="J156" s="40"/>
      <c r="K156" s="41"/>
      <c r="L156" s="42"/>
      <c r="M156" s="658"/>
      <c r="N156" s="659"/>
      <c r="O156" s="692"/>
      <c r="P156" s="29"/>
      <c r="Q156" s="74"/>
      <c r="R156" s="28"/>
      <c r="S156" s="28"/>
      <c r="T156" s="28"/>
      <c r="U156" s="28"/>
      <c r="V156" s="28"/>
      <c r="W156" s="28"/>
      <c r="X156" s="28"/>
      <c r="Y156" s="28"/>
      <c r="Z156" s="28"/>
    </row>
    <row r="157" spans="1:26" ht="15" customHeight="1">
      <c r="A157" s="111"/>
      <c r="B157" s="48"/>
      <c r="C157" s="48"/>
      <c r="D157" s="35"/>
      <c r="E157" s="149"/>
      <c r="F157" s="156"/>
      <c r="G157" s="670"/>
      <c r="H157" s="88"/>
      <c r="I157" s="40"/>
      <c r="J157" s="40"/>
      <c r="K157" s="41"/>
      <c r="L157" s="42"/>
      <c r="M157" s="658"/>
      <c r="N157" s="659"/>
      <c r="O157" s="692"/>
      <c r="P157" s="29"/>
      <c r="Q157" s="74"/>
      <c r="R157" s="28"/>
      <c r="S157" s="28"/>
      <c r="T157" s="28"/>
      <c r="U157" s="28"/>
      <c r="V157" s="28"/>
      <c r="W157" s="28"/>
      <c r="X157" s="28"/>
      <c r="Y157" s="28"/>
      <c r="Z157" s="28"/>
    </row>
    <row r="158" spans="1:26" ht="15" customHeight="1">
      <c r="A158" s="111"/>
      <c r="B158" s="48"/>
      <c r="C158" s="48"/>
      <c r="D158" s="35"/>
      <c r="E158" s="149"/>
      <c r="F158" s="156"/>
      <c r="G158" s="670"/>
      <c r="H158" s="88"/>
      <c r="I158" s="40"/>
      <c r="J158" s="40"/>
      <c r="K158" s="41"/>
      <c r="L158" s="42"/>
      <c r="M158" s="658"/>
      <c r="N158" s="659"/>
      <c r="O158" s="692"/>
      <c r="P158" s="29"/>
      <c r="Q158" s="74"/>
      <c r="R158" s="28"/>
      <c r="S158" s="28"/>
      <c r="T158" s="28"/>
      <c r="U158" s="28"/>
      <c r="V158" s="28"/>
      <c r="W158" s="28"/>
      <c r="X158" s="28"/>
      <c r="Y158" s="28"/>
      <c r="Z158" s="28"/>
    </row>
    <row r="159" spans="1:26" ht="15" customHeight="1">
      <c r="A159" s="111"/>
      <c r="B159" s="48"/>
      <c r="C159" s="48"/>
      <c r="D159" s="35"/>
      <c r="E159" s="149"/>
      <c r="F159" s="156"/>
      <c r="G159" s="670"/>
      <c r="H159" s="88"/>
      <c r="I159" s="40"/>
      <c r="J159" s="40"/>
      <c r="K159" s="41"/>
      <c r="L159" s="42"/>
      <c r="M159" s="658"/>
      <c r="N159" s="659"/>
      <c r="O159" s="692"/>
      <c r="P159" s="29"/>
      <c r="Q159" s="74"/>
      <c r="R159" s="28"/>
      <c r="S159" s="28"/>
      <c r="T159" s="28"/>
      <c r="U159" s="28"/>
      <c r="V159" s="28"/>
      <c r="W159" s="28"/>
      <c r="X159" s="28"/>
      <c r="Y159" s="28"/>
      <c r="Z159" s="28"/>
    </row>
    <row r="160" spans="1:26" ht="15" customHeight="1">
      <c r="A160" s="111"/>
      <c r="B160" s="48"/>
      <c r="C160" s="48"/>
      <c r="D160" s="35"/>
      <c r="E160" s="149"/>
      <c r="F160" s="156"/>
      <c r="G160" s="670"/>
      <c r="H160" s="88"/>
      <c r="I160" s="40"/>
      <c r="J160" s="40"/>
      <c r="K160" s="41"/>
      <c r="L160" s="42"/>
      <c r="M160" s="658"/>
      <c r="N160" s="659"/>
      <c r="O160" s="692"/>
      <c r="P160" s="29"/>
      <c r="Q160" s="74"/>
      <c r="R160" s="28"/>
      <c r="S160" s="28"/>
      <c r="T160" s="28"/>
      <c r="U160" s="28"/>
      <c r="V160" s="28"/>
      <c r="W160" s="28"/>
      <c r="X160" s="28"/>
      <c r="Y160" s="28"/>
      <c r="Z160" s="28"/>
    </row>
    <row r="161" spans="1:26" ht="15" customHeight="1">
      <c r="A161" s="111"/>
      <c r="B161" s="48"/>
      <c r="C161" s="48"/>
      <c r="D161" s="35"/>
      <c r="E161" s="149"/>
      <c r="F161" s="156"/>
      <c r="G161" s="670"/>
      <c r="H161" s="88"/>
      <c r="I161" s="40"/>
      <c r="J161" s="40"/>
      <c r="K161" s="41"/>
      <c r="L161" s="42"/>
      <c r="M161" s="658"/>
      <c r="N161" s="659"/>
      <c r="O161" s="692"/>
      <c r="P161" s="29"/>
      <c r="Q161" s="74"/>
      <c r="R161" s="28"/>
      <c r="S161" s="28"/>
      <c r="T161" s="28"/>
      <c r="U161" s="28"/>
      <c r="V161" s="28"/>
      <c r="W161" s="28"/>
      <c r="X161" s="28"/>
      <c r="Y161" s="28"/>
      <c r="Z161" s="28"/>
    </row>
    <row r="162" spans="1:26" ht="15" customHeight="1">
      <c r="A162" s="111"/>
      <c r="B162" s="48"/>
      <c r="C162" s="48"/>
      <c r="D162" s="35"/>
      <c r="E162" s="149"/>
      <c r="F162" s="156"/>
      <c r="G162" s="670"/>
      <c r="H162" s="88"/>
      <c r="I162" s="40"/>
      <c r="J162" s="40"/>
      <c r="K162" s="41"/>
      <c r="L162" s="42"/>
      <c r="M162" s="658"/>
      <c r="N162" s="659"/>
      <c r="O162" s="692"/>
      <c r="P162" s="29"/>
      <c r="Q162" s="74"/>
      <c r="R162" s="28"/>
      <c r="S162" s="28"/>
      <c r="T162" s="28"/>
      <c r="U162" s="28"/>
      <c r="V162" s="28"/>
      <c r="W162" s="28"/>
      <c r="X162" s="28"/>
      <c r="Y162" s="28"/>
      <c r="Z162" s="28"/>
    </row>
    <row r="163" spans="1:26" ht="15" customHeight="1">
      <c r="A163" s="111"/>
      <c r="B163" s="48"/>
      <c r="C163" s="48"/>
      <c r="D163" s="35"/>
      <c r="E163" s="149"/>
      <c r="F163" s="156"/>
      <c r="G163" s="670"/>
      <c r="H163" s="88"/>
      <c r="I163" s="40"/>
      <c r="J163" s="40"/>
      <c r="K163" s="41"/>
      <c r="L163" s="42"/>
      <c r="M163" s="658"/>
      <c r="N163" s="659"/>
      <c r="O163" s="692"/>
      <c r="P163" s="29"/>
      <c r="Q163" s="74"/>
      <c r="R163" s="28"/>
      <c r="S163" s="28"/>
      <c r="T163" s="28"/>
      <c r="U163" s="28"/>
      <c r="V163" s="28"/>
      <c r="W163" s="28"/>
      <c r="X163" s="28"/>
      <c r="Y163" s="28"/>
      <c r="Z163" s="28"/>
    </row>
    <row r="164" spans="1:26" ht="15" customHeight="1">
      <c r="A164" s="111"/>
      <c r="B164" s="48"/>
      <c r="C164" s="48"/>
      <c r="D164" s="35"/>
      <c r="E164" s="149"/>
      <c r="F164" s="156"/>
      <c r="G164" s="670"/>
      <c r="H164" s="88"/>
      <c r="I164" s="40"/>
      <c r="J164" s="40"/>
      <c r="K164" s="41"/>
      <c r="L164" s="42"/>
      <c r="M164" s="658"/>
      <c r="N164" s="659"/>
      <c r="O164" s="692"/>
      <c r="P164" s="29"/>
      <c r="Q164" s="74"/>
      <c r="R164" s="28"/>
      <c r="S164" s="28"/>
      <c r="T164" s="28"/>
      <c r="U164" s="28"/>
      <c r="V164" s="28"/>
      <c r="W164" s="28"/>
      <c r="X164" s="28"/>
      <c r="Y164" s="28"/>
      <c r="Z164" s="28"/>
    </row>
    <row r="165" spans="1:26" ht="15" customHeight="1">
      <c r="A165" s="111"/>
      <c r="B165" s="48"/>
      <c r="C165" s="48"/>
      <c r="D165" s="35"/>
      <c r="E165" s="149"/>
      <c r="F165" s="156"/>
      <c r="G165" s="670"/>
      <c r="H165" s="88"/>
      <c r="I165" s="40"/>
      <c r="J165" s="40"/>
      <c r="K165" s="41"/>
      <c r="L165" s="42"/>
      <c r="M165" s="658"/>
      <c r="N165" s="659"/>
      <c r="O165" s="692"/>
      <c r="P165" s="29"/>
      <c r="Q165" s="74"/>
      <c r="R165" s="28"/>
      <c r="S165" s="28"/>
      <c r="T165" s="28"/>
      <c r="U165" s="28"/>
      <c r="V165" s="28"/>
      <c r="W165" s="28"/>
      <c r="X165" s="28"/>
      <c r="Y165" s="28"/>
      <c r="Z165" s="28"/>
    </row>
    <row r="166" spans="1:26" ht="15" customHeight="1">
      <c r="A166" s="111"/>
      <c r="B166" s="48"/>
      <c r="C166" s="48"/>
      <c r="D166" s="35"/>
      <c r="E166" s="149"/>
      <c r="F166" s="156"/>
      <c r="G166" s="670"/>
      <c r="H166" s="88"/>
      <c r="I166" s="40"/>
      <c r="J166" s="40"/>
      <c r="K166" s="41"/>
      <c r="L166" s="42"/>
      <c r="M166" s="658"/>
      <c r="N166" s="659"/>
      <c r="O166" s="692"/>
      <c r="P166" s="29"/>
      <c r="Q166" s="74"/>
      <c r="R166" s="28"/>
      <c r="S166" s="28"/>
      <c r="T166" s="28"/>
      <c r="U166" s="28"/>
      <c r="V166" s="28"/>
      <c r="W166" s="28"/>
      <c r="X166" s="28"/>
      <c r="Y166" s="28"/>
      <c r="Z166" s="28"/>
    </row>
    <row r="167" spans="1:26" ht="15" customHeight="1">
      <c r="A167" s="111"/>
      <c r="B167" s="48"/>
      <c r="C167" s="48"/>
      <c r="D167" s="35"/>
      <c r="E167" s="149"/>
      <c r="F167" s="156"/>
      <c r="G167" s="670"/>
      <c r="H167" s="88"/>
      <c r="I167" s="40"/>
      <c r="J167" s="40"/>
      <c r="K167" s="41"/>
      <c r="L167" s="42"/>
      <c r="M167" s="658"/>
      <c r="N167" s="659"/>
      <c r="O167" s="692"/>
      <c r="P167" s="29"/>
      <c r="Q167" s="74"/>
      <c r="R167" s="28"/>
      <c r="S167" s="28"/>
      <c r="T167" s="28"/>
      <c r="U167" s="28"/>
      <c r="V167" s="28"/>
      <c r="W167" s="28"/>
      <c r="X167" s="28"/>
      <c r="Y167" s="28"/>
      <c r="Z167" s="28"/>
    </row>
    <row r="168" spans="1:26" ht="15" customHeight="1">
      <c r="A168" s="111"/>
      <c r="B168" s="48"/>
      <c r="C168" s="48"/>
      <c r="D168" s="35"/>
      <c r="E168" s="149"/>
      <c r="F168" s="156"/>
      <c r="G168" s="670"/>
      <c r="H168" s="88"/>
      <c r="I168" s="40"/>
      <c r="J168" s="40"/>
      <c r="K168" s="41"/>
      <c r="L168" s="42"/>
      <c r="M168" s="658"/>
      <c r="N168" s="659"/>
      <c r="O168" s="692"/>
      <c r="P168" s="29"/>
      <c r="Q168" s="74"/>
      <c r="R168" s="28"/>
      <c r="S168" s="28"/>
      <c r="T168" s="28"/>
      <c r="U168" s="28"/>
      <c r="V168" s="28"/>
      <c r="W168" s="28"/>
      <c r="X168" s="28"/>
      <c r="Y168" s="28"/>
      <c r="Z168" s="28"/>
    </row>
    <row r="169" spans="1:26" ht="15" customHeight="1">
      <c r="A169" s="111"/>
      <c r="B169" s="48"/>
      <c r="C169" s="48"/>
      <c r="D169" s="35"/>
      <c r="E169" s="149"/>
      <c r="F169" s="156"/>
      <c r="G169" s="670"/>
      <c r="H169" s="88"/>
      <c r="I169" s="40"/>
      <c r="J169" s="40"/>
      <c r="K169" s="41"/>
      <c r="L169" s="42"/>
      <c r="M169" s="658"/>
      <c r="N169" s="659"/>
      <c r="O169" s="692"/>
      <c r="P169" s="29"/>
      <c r="Q169" s="74"/>
      <c r="R169" s="28"/>
      <c r="S169" s="28"/>
      <c r="T169" s="28"/>
      <c r="U169" s="28"/>
      <c r="V169" s="28"/>
      <c r="W169" s="28"/>
      <c r="X169" s="28"/>
      <c r="Y169" s="28"/>
      <c r="Z169" s="28"/>
    </row>
    <row r="170" spans="1:26" ht="15" customHeight="1">
      <c r="A170" s="111"/>
      <c r="B170" s="48"/>
      <c r="C170" s="48"/>
      <c r="D170" s="35"/>
      <c r="E170" s="149"/>
      <c r="F170" s="156"/>
      <c r="G170" s="670"/>
      <c r="H170" s="88"/>
      <c r="I170" s="40"/>
      <c r="J170" s="40"/>
      <c r="K170" s="41"/>
      <c r="L170" s="42"/>
      <c r="M170" s="658"/>
      <c r="N170" s="659"/>
      <c r="O170" s="692"/>
      <c r="P170" s="29"/>
      <c r="Q170" s="74"/>
      <c r="R170" s="28"/>
      <c r="S170" s="28"/>
      <c r="T170" s="28"/>
      <c r="U170" s="28"/>
      <c r="V170" s="28"/>
      <c r="W170" s="28"/>
      <c r="X170" s="28"/>
      <c r="Y170" s="28"/>
      <c r="Z170" s="28"/>
    </row>
    <row r="171" spans="1:26" ht="15" customHeight="1">
      <c r="A171" s="111"/>
      <c r="B171" s="48"/>
      <c r="C171" s="48"/>
      <c r="D171" s="35"/>
      <c r="E171" s="149"/>
      <c r="F171" s="156"/>
      <c r="G171" s="670"/>
      <c r="H171" s="88"/>
      <c r="I171" s="40"/>
      <c r="J171" s="40"/>
      <c r="K171" s="41"/>
      <c r="L171" s="42"/>
      <c r="M171" s="658"/>
      <c r="N171" s="659"/>
      <c r="O171" s="692"/>
      <c r="P171" s="29"/>
      <c r="Q171" s="74"/>
      <c r="R171" s="28"/>
      <c r="S171" s="28"/>
      <c r="T171" s="28"/>
      <c r="U171" s="28"/>
      <c r="V171" s="28"/>
      <c r="W171" s="28"/>
      <c r="X171" s="28"/>
      <c r="Y171" s="28"/>
      <c r="Z171" s="28"/>
    </row>
    <row r="172" spans="1:26" ht="15" customHeight="1">
      <c r="A172" s="111"/>
      <c r="B172" s="48"/>
      <c r="C172" s="48"/>
      <c r="D172" s="35"/>
      <c r="E172" s="149"/>
      <c r="F172" s="156"/>
      <c r="G172" s="670"/>
      <c r="H172" s="88"/>
      <c r="I172" s="40"/>
      <c r="J172" s="40"/>
      <c r="K172" s="41"/>
      <c r="L172" s="42"/>
      <c r="M172" s="658"/>
      <c r="N172" s="659"/>
      <c r="O172" s="692"/>
      <c r="P172" s="29"/>
      <c r="Q172" s="74"/>
      <c r="R172" s="28"/>
      <c r="S172" s="28"/>
      <c r="T172" s="28"/>
      <c r="U172" s="28"/>
      <c r="V172" s="28"/>
      <c r="W172" s="28"/>
      <c r="X172" s="28"/>
      <c r="Y172" s="28"/>
      <c r="Z172" s="28"/>
    </row>
    <row r="173" spans="1:26" ht="15" customHeight="1">
      <c r="A173" s="111"/>
      <c r="B173" s="48"/>
      <c r="C173" s="48"/>
      <c r="D173" s="35"/>
      <c r="E173" s="149"/>
      <c r="F173" s="156"/>
      <c r="G173" s="670"/>
      <c r="H173" s="88"/>
      <c r="I173" s="40"/>
      <c r="J173" s="40"/>
      <c r="K173" s="41"/>
      <c r="L173" s="42"/>
      <c r="M173" s="658"/>
      <c r="N173" s="659"/>
      <c r="O173" s="692"/>
      <c r="P173" s="29"/>
      <c r="Q173" s="74"/>
      <c r="R173" s="28"/>
      <c r="S173" s="28"/>
      <c r="T173" s="28"/>
      <c r="U173" s="28"/>
      <c r="V173" s="28"/>
      <c r="W173" s="28"/>
      <c r="X173" s="28"/>
      <c r="Y173" s="28"/>
      <c r="Z173" s="28"/>
    </row>
    <row r="174" spans="1:26" ht="15" customHeight="1">
      <c r="A174" s="111"/>
      <c r="B174" s="48"/>
      <c r="C174" s="48"/>
      <c r="D174" s="35"/>
      <c r="E174" s="149"/>
      <c r="F174" s="156"/>
      <c r="G174" s="670"/>
      <c r="H174" s="88"/>
      <c r="I174" s="40"/>
      <c r="J174" s="40"/>
      <c r="K174" s="41"/>
      <c r="L174" s="42"/>
      <c r="M174" s="658"/>
      <c r="N174" s="659"/>
      <c r="O174" s="692"/>
      <c r="P174" s="29"/>
      <c r="Q174" s="74"/>
      <c r="R174" s="28"/>
      <c r="S174" s="28"/>
      <c r="T174" s="28"/>
      <c r="U174" s="28"/>
      <c r="V174" s="28"/>
      <c r="W174" s="28"/>
      <c r="X174" s="28"/>
      <c r="Y174" s="28"/>
      <c r="Z174" s="28"/>
    </row>
    <row r="175" spans="1:26" ht="15" customHeight="1">
      <c r="A175" s="111"/>
      <c r="B175" s="48"/>
      <c r="C175" s="48"/>
      <c r="D175" s="35"/>
      <c r="E175" s="149"/>
      <c r="F175" s="156"/>
      <c r="G175" s="670"/>
      <c r="H175" s="88"/>
      <c r="I175" s="40"/>
      <c r="J175" s="40"/>
      <c r="K175" s="41"/>
      <c r="L175" s="42"/>
      <c r="M175" s="658"/>
      <c r="N175" s="659"/>
      <c r="O175" s="692"/>
      <c r="P175" s="29"/>
      <c r="Q175" s="74"/>
      <c r="R175" s="28"/>
      <c r="S175" s="28"/>
      <c r="T175" s="28"/>
      <c r="U175" s="28"/>
      <c r="V175" s="28"/>
      <c r="W175" s="28"/>
      <c r="X175" s="28"/>
      <c r="Y175" s="28"/>
      <c r="Z175" s="28"/>
    </row>
    <row r="176" spans="1:26" ht="15" customHeight="1">
      <c r="A176" s="111"/>
      <c r="B176" s="48"/>
      <c r="C176" s="48"/>
      <c r="D176" s="35"/>
      <c r="E176" s="149"/>
      <c r="F176" s="156"/>
      <c r="G176" s="670"/>
      <c r="H176" s="88"/>
      <c r="I176" s="40"/>
      <c r="J176" s="40"/>
      <c r="K176" s="41"/>
      <c r="L176" s="42"/>
      <c r="M176" s="658"/>
      <c r="N176" s="659"/>
      <c r="O176" s="692"/>
      <c r="P176" s="29"/>
      <c r="Q176" s="74"/>
      <c r="R176" s="28"/>
      <c r="S176" s="28"/>
      <c r="T176" s="28"/>
      <c r="U176" s="28"/>
      <c r="V176" s="28"/>
      <c r="W176" s="28"/>
      <c r="X176" s="28"/>
      <c r="Y176" s="28"/>
      <c r="Z176" s="28"/>
    </row>
    <row r="177" spans="1:26" ht="15" customHeight="1">
      <c r="A177" s="111"/>
      <c r="B177" s="48"/>
      <c r="C177" s="48"/>
      <c r="D177" s="35"/>
      <c r="E177" s="149"/>
      <c r="F177" s="156"/>
      <c r="G177" s="670"/>
      <c r="H177" s="88"/>
      <c r="I177" s="40"/>
      <c r="J177" s="40"/>
      <c r="K177" s="41"/>
      <c r="L177" s="42"/>
      <c r="M177" s="658"/>
      <c r="N177" s="659"/>
      <c r="O177" s="692"/>
      <c r="P177" s="29"/>
      <c r="Q177" s="74"/>
      <c r="R177" s="28"/>
      <c r="S177" s="28"/>
      <c r="T177" s="28"/>
      <c r="U177" s="28"/>
      <c r="V177" s="28"/>
      <c r="W177" s="28"/>
      <c r="X177" s="28"/>
      <c r="Y177" s="28"/>
      <c r="Z177" s="28"/>
    </row>
    <row r="178" spans="1:26" ht="15" customHeight="1">
      <c r="A178" s="111"/>
      <c r="B178" s="48"/>
      <c r="C178" s="48"/>
      <c r="D178" s="35"/>
      <c r="E178" s="149"/>
      <c r="F178" s="156"/>
      <c r="G178" s="670"/>
      <c r="H178" s="88"/>
      <c r="I178" s="40"/>
      <c r="J178" s="40"/>
      <c r="K178" s="41"/>
      <c r="L178" s="42"/>
      <c r="M178" s="658"/>
      <c r="N178" s="659"/>
      <c r="O178" s="692"/>
      <c r="P178" s="29"/>
      <c r="Q178" s="74"/>
      <c r="R178" s="28"/>
      <c r="S178" s="28"/>
      <c r="T178" s="28"/>
      <c r="U178" s="28"/>
      <c r="V178" s="28"/>
      <c r="W178" s="28"/>
      <c r="X178" s="28"/>
      <c r="Y178" s="28"/>
      <c r="Z178" s="28"/>
    </row>
    <row r="179" spans="1:26" ht="15" customHeight="1">
      <c r="A179" s="111"/>
      <c r="B179" s="48"/>
      <c r="C179" s="48"/>
      <c r="D179" s="35"/>
      <c r="E179" s="149"/>
      <c r="F179" s="156"/>
      <c r="G179" s="670"/>
      <c r="H179" s="88"/>
      <c r="I179" s="40"/>
      <c r="J179" s="40"/>
      <c r="K179" s="41"/>
      <c r="L179" s="42"/>
      <c r="M179" s="658"/>
      <c r="N179" s="659"/>
      <c r="O179" s="692"/>
      <c r="P179" s="29"/>
      <c r="Q179" s="74"/>
      <c r="R179" s="28"/>
      <c r="S179" s="28"/>
      <c r="T179" s="28"/>
      <c r="U179" s="28"/>
      <c r="V179" s="28"/>
      <c r="W179" s="28"/>
      <c r="X179" s="28"/>
      <c r="Y179" s="28"/>
      <c r="Z179" s="28"/>
    </row>
    <row r="180" spans="1:26" ht="15" customHeight="1">
      <c r="A180" s="111"/>
      <c r="B180" s="48"/>
      <c r="C180" s="48"/>
      <c r="D180" s="35"/>
      <c r="E180" s="149"/>
      <c r="F180" s="156"/>
      <c r="G180" s="670"/>
      <c r="H180" s="88"/>
      <c r="I180" s="40"/>
      <c r="J180" s="40"/>
      <c r="K180" s="41"/>
      <c r="L180" s="42"/>
      <c r="M180" s="658"/>
      <c r="N180" s="659"/>
      <c r="O180" s="692"/>
      <c r="P180" s="29"/>
      <c r="Q180" s="74"/>
      <c r="R180" s="28"/>
      <c r="S180" s="28"/>
      <c r="T180" s="28"/>
      <c r="U180" s="28"/>
      <c r="V180" s="28"/>
      <c r="W180" s="28"/>
      <c r="X180" s="28"/>
      <c r="Y180" s="28"/>
      <c r="Z180" s="28"/>
    </row>
    <row r="181" spans="1:26" ht="15" customHeight="1">
      <c r="A181" s="111"/>
      <c r="B181" s="48"/>
      <c r="C181" s="48"/>
      <c r="D181" s="35"/>
      <c r="E181" s="149"/>
      <c r="F181" s="156"/>
      <c r="G181" s="670"/>
      <c r="H181" s="88"/>
      <c r="I181" s="40"/>
      <c r="J181" s="40"/>
      <c r="K181" s="41"/>
      <c r="L181" s="42"/>
      <c r="M181" s="658"/>
      <c r="N181" s="659"/>
      <c r="O181" s="692"/>
      <c r="P181" s="29"/>
      <c r="Q181" s="74"/>
      <c r="R181" s="28"/>
      <c r="S181" s="28"/>
      <c r="T181" s="28"/>
      <c r="U181" s="28"/>
      <c r="V181" s="28"/>
      <c r="W181" s="28"/>
      <c r="X181" s="28"/>
      <c r="Y181" s="28"/>
      <c r="Z181" s="28"/>
    </row>
    <row r="182" spans="1:26" ht="15" customHeight="1">
      <c r="A182" s="111"/>
      <c r="B182" s="48"/>
      <c r="C182" s="48"/>
      <c r="D182" s="35"/>
      <c r="E182" s="149"/>
      <c r="F182" s="156"/>
      <c r="G182" s="670"/>
      <c r="H182" s="88"/>
      <c r="I182" s="40"/>
      <c r="J182" s="40"/>
      <c r="K182" s="41"/>
      <c r="L182" s="42"/>
      <c r="M182" s="658"/>
      <c r="N182" s="659"/>
      <c r="O182" s="692"/>
      <c r="P182" s="29"/>
      <c r="Q182" s="74"/>
      <c r="R182" s="28"/>
      <c r="S182" s="28"/>
      <c r="T182" s="28"/>
      <c r="U182" s="28"/>
      <c r="V182" s="28"/>
      <c r="W182" s="28"/>
      <c r="X182" s="28"/>
      <c r="Y182" s="28"/>
      <c r="Z182" s="28"/>
    </row>
    <row r="183" spans="1:26" ht="15" customHeight="1">
      <c r="A183" s="111"/>
      <c r="B183" s="48"/>
      <c r="C183" s="48"/>
      <c r="D183" s="35"/>
      <c r="E183" s="149"/>
      <c r="F183" s="156"/>
      <c r="G183" s="670"/>
      <c r="H183" s="88"/>
      <c r="I183" s="40"/>
      <c r="J183" s="40"/>
      <c r="K183" s="41"/>
      <c r="L183" s="42"/>
      <c r="M183" s="658"/>
      <c r="N183" s="659"/>
      <c r="O183" s="692"/>
      <c r="P183" s="29"/>
      <c r="Q183" s="74"/>
      <c r="R183" s="28"/>
      <c r="S183" s="28"/>
      <c r="T183" s="28"/>
      <c r="U183" s="28"/>
      <c r="V183" s="28"/>
      <c r="W183" s="28"/>
      <c r="X183" s="28"/>
      <c r="Y183" s="28"/>
      <c r="Z183" s="28"/>
    </row>
    <row r="184" spans="1:26" ht="15" customHeight="1">
      <c r="A184" s="111"/>
      <c r="B184" s="48"/>
      <c r="C184" s="48"/>
      <c r="D184" s="35"/>
      <c r="E184" s="149"/>
      <c r="F184" s="156"/>
      <c r="G184" s="670"/>
      <c r="H184" s="88"/>
      <c r="I184" s="40"/>
      <c r="J184" s="40"/>
      <c r="K184" s="41"/>
      <c r="L184" s="42"/>
      <c r="M184" s="658"/>
      <c r="N184" s="659"/>
      <c r="O184" s="692"/>
      <c r="P184" s="29"/>
      <c r="Q184" s="74"/>
      <c r="R184" s="28"/>
      <c r="S184" s="28"/>
      <c r="T184" s="28"/>
      <c r="U184" s="28"/>
      <c r="V184" s="28"/>
      <c r="W184" s="28"/>
      <c r="X184" s="28"/>
      <c r="Y184" s="28"/>
      <c r="Z184" s="28"/>
    </row>
    <row r="185" spans="1:26" ht="15" customHeight="1">
      <c r="A185" s="111"/>
      <c r="B185" s="48"/>
      <c r="C185" s="48"/>
      <c r="D185" s="35"/>
      <c r="E185" s="149"/>
      <c r="F185" s="156"/>
      <c r="G185" s="670"/>
      <c r="H185" s="88"/>
      <c r="I185" s="40"/>
      <c r="J185" s="40"/>
      <c r="K185" s="41"/>
      <c r="L185" s="42"/>
      <c r="M185" s="658"/>
      <c r="N185" s="659"/>
      <c r="O185" s="692"/>
      <c r="P185" s="29"/>
      <c r="Q185" s="74"/>
      <c r="R185" s="28"/>
      <c r="S185" s="28"/>
      <c r="T185" s="28"/>
      <c r="U185" s="28"/>
      <c r="V185" s="28"/>
      <c r="W185" s="28"/>
      <c r="X185" s="28"/>
      <c r="Y185" s="28"/>
      <c r="Z185" s="28"/>
    </row>
    <row r="186" spans="1:26" ht="15" customHeight="1">
      <c r="A186" s="111"/>
      <c r="B186" s="48"/>
      <c r="C186" s="48"/>
      <c r="D186" s="35"/>
      <c r="E186" s="149"/>
      <c r="F186" s="156"/>
      <c r="G186" s="670"/>
      <c r="H186" s="88"/>
      <c r="I186" s="40"/>
      <c r="J186" s="40"/>
      <c r="K186" s="41"/>
      <c r="L186" s="42"/>
      <c r="M186" s="658"/>
      <c r="N186" s="659"/>
      <c r="O186" s="692"/>
      <c r="P186" s="29"/>
      <c r="Q186" s="74"/>
      <c r="R186" s="28"/>
      <c r="S186" s="28"/>
      <c r="T186" s="28"/>
      <c r="U186" s="28"/>
      <c r="V186" s="28"/>
      <c r="W186" s="28"/>
      <c r="X186" s="28"/>
      <c r="Y186" s="28"/>
      <c r="Z186" s="28"/>
    </row>
    <row r="187" spans="1:26" ht="15" customHeight="1">
      <c r="A187" s="111"/>
      <c r="B187" s="48"/>
      <c r="C187" s="48"/>
      <c r="D187" s="35"/>
      <c r="E187" s="149"/>
      <c r="F187" s="156"/>
      <c r="G187" s="670"/>
      <c r="H187" s="88"/>
      <c r="I187" s="40"/>
      <c r="J187" s="40"/>
      <c r="K187" s="41"/>
      <c r="L187" s="42"/>
      <c r="M187" s="658"/>
      <c r="N187" s="659"/>
      <c r="O187" s="692"/>
      <c r="P187" s="29"/>
      <c r="Q187" s="74"/>
      <c r="R187" s="28"/>
      <c r="S187" s="28"/>
      <c r="T187" s="28"/>
      <c r="U187" s="28"/>
      <c r="V187" s="28"/>
      <c r="W187" s="28"/>
      <c r="X187" s="28"/>
      <c r="Y187" s="28"/>
      <c r="Z187" s="28"/>
    </row>
    <row r="188" spans="1:26" ht="15" customHeight="1">
      <c r="A188" s="111"/>
      <c r="B188" s="48"/>
      <c r="C188" s="48"/>
      <c r="D188" s="35"/>
      <c r="E188" s="149"/>
      <c r="F188" s="156"/>
      <c r="G188" s="670"/>
      <c r="H188" s="88"/>
      <c r="I188" s="40"/>
      <c r="J188" s="40"/>
      <c r="K188" s="41"/>
      <c r="L188" s="42"/>
      <c r="M188" s="658"/>
      <c r="N188" s="659"/>
      <c r="O188" s="692"/>
      <c r="P188" s="29"/>
      <c r="Q188" s="74"/>
      <c r="R188" s="28"/>
      <c r="S188" s="28"/>
      <c r="T188" s="28"/>
      <c r="U188" s="28"/>
      <c r="V188" s="28"/>
      <c r="W188" s="28"/>
      <c r="X188" s="28"/>
      <c r="Y188" s="28"/>
      <c r="Z188" s="28"/>
    </row>
    <row r="189" spans="1:26" ht="15" customHeight="1">
      <c r="A189" s="111"/>
      <c r="B189" s="48"/>
      <c r="C189" s="48"/>
      <c r="D189" s="35"/>
      <c r="E189" s="149"/>
      <c r="F189" s="156"/>
      <c r="G189" s="670"/>
      <c r="H189" s="88"/>
      <c r="I189" s="40"/>
      <c r="J189" s="40"/>
      <c r="K189" s="41"/>
      <c r="L189" s="42"/>
      <c r="M189" s="658"/>
      <c r="N189" s="659"/>
      <c r="O189" s="692"/>
      <c r="P189" s="29"/>
      <c r="Q189" s="74"/>
      <c r="R189" s="28"/>
      <c r="S189" s="28"/>
      <c r="T189" s="28"/>
      <c r="U189" s="28"/>
      <c r="V189" s="28"/>
      <c r="W189" s="28"/>
      <c r="X189" s="28"/>
      <c r="Y189" s="28"/>
      <c r="Z189" s="28"/>
    </row>
    <row r="190" spans="1:26" ht="15" customHeight="1">
      <c r="A190" s="111"/>
      <c r="B190" s="48"/>
      <c r="C190" s="48"/>
      <c r="D190" s="35"/>
      <c r="E190" s="149"/>
      <c r="F190" s="156"/>
      <c r="G190" s="670"/>
      <c r="H190" s="88"/>
      <c r="I190" s="40"/>
      <c r="J190" s="40"/>
      <c r="K190" s="41"/>
      <c r="L190" s="42"/>
      <c r="M190" s="658"/>
      <c r="N190" s="659"/>
      <c r="O190" s="692"/>
      <c r="P190" s="29"/>
      <c r="Q190" s="74"/>
      <c r="R190" s="28"/>
      <c r="S190" s="28"/>
      <c r="T190" s="28"/>
      <c r="U190" s="28"/>
      <c r="V190" s="28"/>
      <c r="W190" s="28"/>
      <c r="X190" s="28"/>
      <c r="Y190" s="28"/>
      <c r="Z190" s="28"/>
    </row>
    <row r="191" spans="1:26" ht="15" customHeight="1">
      <c r="A191" s="111"/>
      <c r="B191" s="48"/>
      <c r="C191" s="48"/>
      <c r="D191" s="35"/>
      <c r="E191" s="149"/>
      <c r="F191" s="156"/>
      <c r="G191" s="670"/>
      <c r="H191" s="88"/>
      <c r="I191" s="40"/>
      <c r="J191" s="40"/>
      <c r="K191" s="41"/>
      <c r="L191" s="42"/>
      <c r="M191" s="658"/>
      <c r="N191" s="659"/>
      <c r="O191" s="692"/>
      <c r="P191" s="29"/>
      <c r="Q191" s="74"/>
      <c r="R191" s="28"/>
      <c r="S191" s="28"/>
      <c r="T191" s="28"/>
      <c r="U191" s="28"/>
      <c r="V191" s="28"/>
      <c r="W191" s="28"/>
      <c r="X191" s="28"/>
      <c r="Y191" s="28"/>
      <c r="Z191" s="28"/>
    </row>
    <row r="192" spans="1:26" ht="15" customHeight="1">
      <c r="A192" s="111"/>
      <c r="B192" s="48"/>
      <c r="C192" s="48"/>
      <c r="D192" s="35"/>
      <c r="E192" s="149"/>
      <c r="F192" s="156"/>
      <c r="G192" s="670"/>
      <c r="H192" s="88"/>
      <c r="I192" s="40"/>
      <c r="J192" s="40"/>
      <c r="K192" s="41"/>
      <c r="L192" s="42"/>
      <c r="M192" s="658"/>
      <c r="N192" s="659"/>
      <c r="O192" s="692"/>
      <c r="P192" s="29"/>
      <c r="Q192" s="74"/>
      <c r="R192" s="28"/>
      <c r="S192" s="28"/>
      <c r="T192" s="28"/>
      <c r="U192" s="28"/>
      <c r="V192" s="28"/>
      <c r="W192" s="28"/>
      <c r="X192" s="28"/>
      <c r="Y192" s="28"/>
      <c r="Z192" s="28"/>
    </row>
    <row r="193" spans="1:26" ht="15" customHeight="1">
      <c r="A193" s="111"/>
      <c r="B193" s="48"/>
      <c r="C193" s="48"/>
      <c r="D193" s="35"/>
      <c r="E193" s="149"/>
      <c r="F193" s="156"/>
      <c r="G193" s="670"/>
      <c r="H193" s="88"/>
      <c r="I193" s="40"/>
      <c r="J193" s="40"/>
      <c r="K193" s="41"/>
      <c r="L193" s="42"/>
      <c r="M193" s="658"/>
      <c r="N193" s="659"/>
      <c r="O193" s="692"/>
      <c r="P193" s="29"/>
      <c r="Q193" s="74"/>
      <c r="R193" s="28"/>
      <c r="S193" s="28"/>
      <c r="T193" s="28"/>
      <c r="U193" s="28"/>
      <c r="V193" s="28"/>
      <c r="W193" s="28"/>
      <c r="X193" s="28"/>
      <c r="Y193" s="28"/>
      <c r="Z193" s="28"/>
    </row>
    <row r="194" spans="1:26" ht="15" customHeight="1">
      <c r="A194" s="111"/>
      <c r="B194" s="48"/>
      <c r="C194" s="48"/>
      <c r="D194" s="35"/>
      <c r="E194" s="149"/>
      <c r="F194" s="156"/>
      <c r="G194" s="670"/>
      <c r="H194" s="88"/>
      <c r="I194" s="40"/>
      <c r="J194" s="40"/>
      <c r="K194" s="41"/>
      <c r="L194" s="42"/>
      <c r="M194" s="658"/>
      <c r="N194" s="659"/>
      <c r="O194" s="692"/>
      <c r="P194" s="29"/>
      <c r="Q194" s="74"/>
      <c r="R194" s="28"/>
      <c r="S194" s="28"/>
      <c r="T194" s="28"/>
      <c r="U194" s="28"/>
      <c r="V194" s="28"/>
      <c r="W194" s="28"/>
      <c r="X194" s="28"/>
      <c r="Y194" s="28"/>
      <c r="Z194" s="28"/>
    </row>
    <row r="195" spans="1:26" ht="15" customHeight="1">
      <c r="A195" s="111"/>
      <c r="B195" s="48"/>
      <c r="C195" s="48"/>
      <c r="D195" s="35"/>
      <c r="E195" s="149"/>
      <c r="F195" s="156"/>
      <c r="G195" s="670"/>
      <c r="H195" s="88"/>
      <c r="I195" s="40"/>
      <c r="J195" s="40"/>
      <c r="K195" s="41"/>
      <c r="L195" s="42"/>
      <c r="M195" s="658"/>
      <c r="N195" s="659"/>
      <c r="O195" s="692"/>
      <c r="P195" s="29"/>
      <c r="Q195" s="74"/>
      <c r="R195" s="28"/>
      <c r="S195" s="28"/>
      <c r="T195" s="28"/>
      <c r="U195" s="28"/>
      <c r="V195" s="28"/>
      <c r="W195" s="28"/>
      <c r="X195" s="28"/>
      <c r="Y195" s="28"/>
      <c r="Z195" s="28"/>
    </row>
    <row r="196" spans="1:26" ht="15" customHeight="1">
      <c r="A196" s="111"/>
      <c r="B196" s="48"/>
      <c r="C196" s="48"/>
      <c r="D196" s="35"/>
      <c r="E196" s="149"/>
      <c r="F196" s="156"/>
      <c r="G196" s="670"/>
      <c r="H196" s="88"/>
      <c r="I196" s="40"/>
      <c r="J196" s="40"/>
      <c r="K196" s="41"/>
      <c r="L196" s="42"/>
      <c r="M196" s="658"/>
      <c r="N196" s="659"/>
      <c r="O196" s="692"/>
      <c r="P196" s="29"/>
      <c r="Q196" s="74"/>
      <c r="R196" s="28"/>
      <c r="S196" s="28"/>
      <c r="T196" s="28"/>
      <c r="U196" s="28"/>
      <c r="V196" s="28"/>
      <c r="W196" s="28"/>
      <c r="X196" s="28"/>
      <c r="Y196" s="28"/>
      <c r="Z196" s="28"/>
    </row>
    <row r="197" spans="1:26" ht="15" customHeight="1">
      <c r="A197" s="111"/>
      <c r="B197" s="48"/>
      <c r="C197" s="48"/>
      <c r="D197" s="35"/>
      <c r="E197" s="149"/>
      <c r="F197" s="156"/>
      <c r="G197" s="670"/>
      <c r="H197" s="88"/>
      <c r="I197" s="40"/>
      <c r="J197" s="40"/>
      <c r="K197" s="41"/>
      <c r="L197" s="42"/>
      <c r="M197" s="658"/>
      <c r="N197" s="659"/>
      <c r="O197" s="692"/>
      <c r="P197" s="29"/>
      <c r="Q197" s="74"/>
      <c r="R197" s="28"/>
      <c r="S197" s="28"/>
      <c r="T197" s="28"/>
      <c r="U197" s="28"/>
      <c r="V197" s="28"/>
      <c r="W197" s="28"/>
      <c r="X197" s="28"/>
      <c r="Y197" s="28"/>
      <c r="Z197" s="28"/>
    </row>
    <row r="198" spans="1:26" ht="15" customHeight="1">
      <c r="A198" s="111"/>
      <c r="B198" s="48"/>
      <c r="C198" s="48"/>
      <c r="D198" s="35"/>
      <c r="E198" s="149"/>
      <c r="F198" s="156"/>
      <c r="G198" s="670"/>
      <c r="H198" s="88"/>
      <c r="I198" s="40"/>
      <c r="J198" s="40"/>
      <c r="K198" s="41"/>
      <c r="L198" s="42"/>
      <c r="M198" s="658"/>
      <c r="N198" s="659"/>
      <c r="O198" s="692"/>
      <c r="P198" s="29"/>
      <c r="Q198" s="74"/>
      <c r="R198" s="28"/>
      <c r="S198" s="28"/>
      <c r="T198" s="28"/>
      <c r="U198" s="28"/>
      <c r="V198" s="28"/>
      <c r="W198" s="28"/>
      <c r="X198" s="28"/>
      <c r="Y198" s="28"/>
      <c r="Z198" s="28"/>
    </row>
    <row r="199" spans="1:26" ht="15" customHeight="1">
      <c r="A199" s="111"/>
      <c r="B199" s="48"/>
      <c r="C199" s="48"/>
      <c r="D199" s="35"/>
      <c r="E199" s="149"/>
      <c r="F199" s="156"/>
      <c r="G199" s="670"/>
      <c r="H199" s="88"/>
      <c r="I199" s="40"/>
      <c r="J199" s="40"/>
      <c r="K199" s="41"/>
      <c r="L199" s="42"/>
      <c r="M199" s="658"/>
      <c r="N199" s="659"/>
      <c r="O199" s="692"/>
      <c r="P199" s="29"/>
      <c r="Q199" s="74"/>
      <c r="R199" s="28"/>
      <c r="S199" s="28"/>
      <c r="T199" s="28"/>
      <c r="U199" s="28"/>
      <c r="V199" s="28"/>
      <c r="W199" s="28"/>
      <c r="X199" s="28"/>
      <c r="Y199" s="28"/>
      <c r="Z199" s="28"/>
    </row>
    <row r="200" spans="1:26" ht="15" customHeight="1">
      <c r="A200" s="111"/>
      <c r="B200" s="48"/>
      <c r="C200" s="48"/>
      <c r="D200" s="35"/>
      <c r="E200" s="149"/>
      <c r="F200" s="156"/>
      <c r="G200" s="670"/>
      <c r="H200" s="88"/>
      <c r="I200" s="40"/>
      <c r="J200" s="40"/>
      <c r="K200" s="41"/>
      <c r="L200" s="42"/>
      <c r="M200" s="658"/>
      <c r="N200" s="659"/>
      <c r="O200" s="692"/>
      <c r="P200" s="29"/>
      <c r="Q200" s="74"/>
      <c r="R200" s="28"/>
      <c r="S200" s="28"/>
      <c r="T200" s="28"/>
      <c r="U200" s="28"/>
      <c r="V200" s="28"/>
      <c r="W200" s="28"/>
      <c r="X200" s="28"/>
      <c r="Y200" s="28"/>
      <c r="Z200" s="28"/>
    </row>
    <row r="201" spans="1:26" ht="15" customHeight="1">
      <c r="A201" s="111"/>
      <c r="B201" s="48"/>
      <c r="C201" s="48"/>
      <c r="D201" s="35"/>
      <c r="E201" s="149"/>
      <c r="F201" s="156"/>
      <c r="G201" s="670"/>
      <c r="H201" s="88"/>
      <c r="I201" s="40"/>
      <c r="J201" s="40"/>
      <c r="K201" s="41"/>
      <c r="L201" s="42"/>
      <c r="M201" s="658"/>
      <c r="N201" s="659"/>
      <c r="O201" s="692"/>
      <c r="P201" s="29"/>
      <c r="Q201" s="74"/>
      <c r="R201" s="28"/>
      <c r="S201" s="28"/>
      <c r="T201" s="28"/>
      <c r="U201" s="28"/>
      <c r="V201" s="28"/>
      <c r="W201" s="28"/>
      <c r="X201" s="28"/>
      <c r="Y201" s="28"/>
      <c r="Z201" s="28"/>
    </row>
    <row r="202" spans="1:26" ht="15" customHeight="1">
      <c r="A202" s="111"/>
      <c r="B202" s="48"/>
      <c r="C202" s="48"/>
      <c r="D202" s="35"/>
      <c r="E202" s="149"/>
      <c r="F202" s="156"/>
      <c r="G202" s="670"/>
      <c r="H202" s="88"/>
      <c r="I202" s="40"/>
      <c r="J202" s="40"/>
      <c r="K202" s="41"/>
      <c r="L202" s="42"/>
      <c r="M202" s="658"/>
      <c r="N202" s="659"/>
      <c r="O202" s="692"/>
      <c r="P202" s="29"/>
      <c r="Q202" s="74"/>
      <c r="R202" s="28"/>
      <c r="S202" s="28"/>
      <c r="T202" s="28"/>
      <c r="U202" s="28"/>
      <c r="V202" s="28"/>
      <c r="W202" s="28"/>
      <c r="X202" s="28"/>
      <c r="Y202" s="28"/>
      <c r="Z202" s="28"/>
    </row>
    <row r="203" spans="1:26" ht="15" customHeight="1">
      <c r="A203" s="111"/>
      <c r="B203" s="48"/>
      <c r="C203" s="48"/>
      <c r="D203" s="35"/>
      <c r="E203" s="149"/>
      <c r="F203" s="156"/>
      <c r="G203" s="670"/>
      <c r="H203" s="88"/>
      <c r="I203" s="40"/>
      <c r="J203" s="40"/>
      <c r="K203" s="41"/>
      <c r="L203" s="42"/>
      <c r="M203" s="658"/>
      <c r="N203" s="659"/>
      <c r="O203" s="692"/>
      <c r="P203" s="29"/>
      <c r="Q203" s="74"/>
      <c r="R203" s="28"/>
      <c r="S203" s="28"/>
      <c r="T203" s="28"/>
      <c r="U203" s="28"/>
      <c r="V203" s="28"/>
      <c r="W203" s="28"/>
      <c r="X203" s="28"/>
      <c r="Y203" s="28"/>
      <c r="Z203" s="28"/>
    </row>
    <row r="204" spans="1:26" ht="15" customHeight="1">
      <c r="A204" s="111"/>
      <c r="B204" s="48"/>
      <c r="C204" s="48"/>
      <c r="D204" s="35"/>
      <c r="E204" s="149"/>
      <c r="F204" s="156"/>
      <c r="G204" s="670"/>
      <c r="H204" s="88"/>
      <c r="I204" s="40"/>
      <c r="J204" s="40"/>
      <c r="K204" s="41"/>
      <c r="L204" s="42"/>
      <c r="M204" s="658"/>
      <c r="N204" s="659"/>
      <c r="O204" s="692"/>
      <c r="P204" s="29"/>
      <c r="Q204" s="74"/>
      <c r="R204" s="28"/>
      <c r="S204" s="28"/>
      <c r="T204" s="28"/>
      <c r="U204" s="28"/>
      <c r="V204" s="28"/>
      <c r="W204" s="28"/>
      <c r="X204" s="28"/>
      <c r="Y204" s="28"/>
      <c r="Z204" s="28"/>
    </row>
    <row r="205" spans="1:26" ht="15" customHeight="1">
      <c r="A205" s="111"/>
      <c r="B205" s="48"/>
      <c r="C205" s="48"/>
      <c r="D205" s="35"/>
      <c r="E205" s="149"/>
      <c r="F205" s="156"/>
      <c r="G205" s="670"/>
      <c r="H205" s="88"/>
      <c r="I205" s="40"/>
      <c r="J205" s="40"/>
      <c r="K205" s="41"/>
      <c r="L205" s="42"/>
      <c r="M205" s="658"/>
      <c r="N205" s="659"/>
      <c r="O205" s="692"/>
      <c r="P205" s="29"/>
      <c r="Q205" s="74"/>
      <c r="R205" s="28"/>
      <c r="S205" s="28"/>
      <c r="T205" s="28"/>
      <c r="U205" s="28"/>
      <c r="V205" s="28"/>
      <c r="W205" s="28"/>
      <c r="X205" s="28"/>
      <c r="Y205" s="28"/>
      <c r="Z205" s="28"/>
    </row>
    <row r="206" spans="1:26" ht="15" customHeight="1">
      <c r="A206" s="111"/>
      <c r="B206" s="48"/>
      <c r="C206" s="48"/>
      <c r="D206" s="35"/>
      <c r="E206" s="149"/>
      <c r="F206" s="156"/>
      <c r="G206" s="670"/>
      <c r="H206" s="88"/>
      <c r="I206" s="40"/>
      <c r="J206" s="40"/>
      <c r="K206" s="41"/>
      <c r="L206" s="42"/>
      <c r="M206" s="658"/>
      <c r="N206" s="659"/>
      <c r="O206" s="692"/>
      <c r="P206" s="29"/>
      <c r="Q206" s="74"/>
      <c r="R206" s="28"/>
      <c r="S206" s="28"/>
      <c r="T206" s="28"/>
      <c r="U206" s="28"/>
      <c r="V206" s="28"/>
      <c r="W206" s="28"/>
      <c r="X206" s="28"/>
      <c r="Y206" s="28"/>
      <c r="Z206" s="28"/>
    </row>
    <row r="207" spans="1:26" ht="15" customHeight="1">
      <c r="A207" s="111"/>
      <c r="B207" s="48"/>
      <c r="C207" s="48"/>
      <c r="D207" s="35"/>
      <c r="E207" s="149"/>
      <c r="F207" s="156"/>
      <c r="G207" s="670"/>
      <c r="H207" s="88"/>
      <c r="I207" s="40"/>
      <c r="J207" s="40"/>
      <c r="K207" s="41"/>
      <c r="L207" s="42"/>
      <c r="M207" s="658"/>
      <c r="N207" s="659"/>
      <c r="O207" s="692"/>
      <c r="P207" s="29"/>
      <c r="Q207" s="74"/>
      <c r="R207" s="28"/>
      <c r="S207" s="28"/>
      <c r="T207" s="28"/>
      <c r="U207" s="28"/>
      <c r="V207" s="28"/>
      <c r="W207" s="28"/>
      <c r="X207" s="28"/>
      <c r="Y207" s="28"/>
      <c r="Z207" s="28"/>
    </row>
    <row r="208" spans="1:26" ht="15" customHeight="1">
      <c r="A208" s="111"/>
      <c r="B208" s="48"/>
      <c r="C208" s="48"/>
      <c r="D208" s="35"/>
      <c r="E208" s="149"/>
      <c r="F208" s="156"/>
      <c r="G208" s="670"/>
      <c r="H208" s="88"/>
      <c r="I208" s="40"/>
      <c r="J208" s="40"/>
      <c r="K208" s="41"/>
      <c r="L208" s="42"/>
      <c r="M208" s="658"/>
      <c r="N208" s="659"/>
      <c r="O208" s="692"/>
      <c r="P208" s="29"/>
      <c r="Q208" s="74"/>
      <c r="R208" s="28"/>
      <c r="S208" s="28"/>
      <c r="T208" s="28"/>
      <c r="U208" s="28"/>
      <c r="V208" s="28"/>
      <c r="W208" s="28"/>
      <c r="X208" s="28"/>
      <c r="Y208" s="28"/>
      <c r="Z208" s="28"/>
    </row>
    <row r="209" spans="1:26" ht="15" customHeight="1">
      <c r="A209" s="111"/>
      <c r="B209" s="48"/>
      <c r="C209" s="48"/>
      <c r="D209" s="35"/>
      <c r="E209" s="149"/>
      <c r="F209" s="156"/>
      <c r="G209" s="670"/>
      <c r="H209" s="88"/>
      <c r="I209" s="40"/>
      <c r="J209" s="40"/>
      <c r="K209" s="41"/>
      <c r="L209" s="42"/>
      <c r="M209" s="658"/>
      <c r="N209" s="659"/>
      <c r="O209" s="692"/>
      <c r="P209" s="29"/>
      <c r="Q209" s="74"/>
      <c r="R209" s="28"/>
      <c r="S209" s="28"/>
      <c r="T209" s="28"/>
      <c r="U209" s="28"/>
      <c r="V209" s="28"/>
      <c r="W209" s="28"/>
      <c r="X209" s="28"/>
      <c r="Y209" s="28"/>
      <c r="Z209" s="28"/>
    </row>
    <row r="210" spans="1:26" ht="15" customHeight="1">
      <c r="A210" s="111"/>
      <c r="B210" s="48"/>
      <c r="C210" s="48"/>
      <c r="D210" s="35"/>
      <c r="E210" s="149"/>
      <c r="F210" s="156"/>
      <c r="G210" s="670"/>
      <c r="H210" s="88"/>
      <c r="I210" s="40"/>
      <c r="J210" s="40"/>
      <c r="K210" s="41"/>
      <c r="L210" s="42"/>
      <c r="M210" s="658"/>
      <c r="N210" s="659"/>
      <c r="O210" s="692"/>
      <c r="P210" s="29"/>
      <c r="Q210" s="74"/>
      <c r="R210" s="28"/>
      <c r="S210" s="28"/>
      <c r="T210" s="28"/>
      <c r="U210" s="28"/>
      <c r="V210" s="28"/>
      <c r="W210" s="28"/>
      <c r="X210" s="28"/>
      <c r="Y210" s="28"/>
      <c r="Z210" s="28"/>
    </row>
    <row r="211" spans="1:26" ht="15" customHeight="1">
      <c r="A211" s="111"/>
      <c r="B211" s="48"/>
      <c r="C211" s="48"/>
      <c r="D211" s="35"/>
      <c r="E211" s="149"/>
      <c r="F211" s="156"/>
      <c r="G211" s="670"/>
      <c r="H211" s="88"/>
      <c r="I211" s="40"/>
      <c r="J211" s="40"/>
      <c r="K211" s="41"/>
      <c r="L211" s="42"/>
      <c r="M211" s="658"/>
      <c r="N211" s="659"/>
      <c r="O211" s="692"/>
      <c r="P211" s="29"/>
      <c r="Q211" s="74"/>
      <c r="R211" s="28"/>
      <c r="S211" s="28"/>
      <c r="T211" s="28"/>
      <c r="U211" s="28"/>
      <c r="V211" s="28"/>
      <c r="W211" s="28"/>
      <c r="X211" s="28"/>
      <c r="Y211" s="28"/>
      <c r="Z211" s="28"/>
    </row>
    <row r="212" spans="1:26" ht="15" customHeight="1">
      <c r="A212" s="111"/>
      <c r="B212" s="48"/>
      <c r="C212" s="48"/>
      <c r="D212" s="35"/>
      <c r="E212" s="149"/>
      <c r="F212" s="156"/>
      <c r="G212" s="670"/>
      <c r="H212" s="88"/>
      <c r="I212" s="40"/>
      <c r="J212" s="40"/>
      <c r="K212" s="41"/>
      <c r="L212" s="42"/>
      <c r="M212" s="658"/>
      <c r="N212" s="659"/>
      <c r="O212" s="692"/>
      <c r="P212" s="29"/>
      <c r="Q212" s="74"/>
      <c r="R212" s="28"/>
      <c r="S212" s="28"/>
      <c r="T212" s="28"/>
      <c r="U212" s="28"/>
      <c r="V212" s="28"/>
      <c r="W212" s="28"/>
      <c r="X212" s="28"/>
      <c r="Y212" s="28"/>
      <c r="Z212" s="28"/>
    </row>
    <row r="213" spans="1:26" ht="15" customHeight="1">
      <c r="A213" s="111"/>
      <c r="B213" s="48"/>
      <c r="C213" s="48"/>
      <c r="D213" s="35"/>
      <c r="E213" s="149"/>
      <c r="F213" s="156"/>
      <c r="G213" s="670"/>
      <c r="H213" s="88"/>
      <c r="I213" s="40"/>
      <c r="J213" s="40"/>
      <c r="K213" s="41"/>
      <c r="L213" s="42"/>
      <c r="M213" s="658"/>
      <c r="N213" s="659"/>
      <c r="O213" s="692"/>
      <c r="P213" s="29"/>
      <c r="Q213" s="74"/>
      <c r="R213" s="28"/>
      <c r="S213" s="28"/>
      <c r="T213" s="28"/>
      <c r="U213" s="28"/>
      <c r="V213" s="28"/>
      <c r="W213" s="28"/>
      <c r="X213" s="28"/>
      <c r="Y213" s="28"/>
      <c r="Z213" s="28"/>
    </row>
    <row r="214" spans="1:26" ht="15" customHeight="1">
      <c r="A214" s="111"/>
      <c r="B214" s="48"/>
      <c r="C214" s="48"/>
      <c r="D214" s="35"/>
      <c r="E214" s="149"/>
      <c r="F214" s="156"/>
      <c r="G214" s="670"/>
      <c r="H214" s="88"/>
      <c r="I214" s="40"/>
      <c r="J214" s="40"/>
      <c r="K214" s="41"/>
      <c r="L214" s="42"/>
      <c r="M214" s="658"/>
      <c r="N214" s="659"/>
      <c r="O214" s="692"/>
      <c r="P214" s="29"/>
      <c r="Q214" s="74"/>
      <c r="R214" s="28"/>
      <c r="S214" s="28"/>
      <c r="T214" s="28"/>
      <c r="U214" s="28"/>
      <c r="V214" s="28"/>
      <c r="W214" s="28"/>
      <c r="X214" s="28"/>
      <c r="Y214" s="28"/>
      <c r="Z214" s="28"/>
    </row>
    <row r="215" spans="1:26" ht="15" customHeight="1">
      <c r="A215" s="111"/>
      <c r="B215" s="48"/>
      <c r="C215" s="48"/>
      <c r="D215" s="35"/>
      <c r="E215" s="149"/>
      <c r="F215" s="156"/>
      <c r="G215" s="670"/>
      <c r="H215" s="88"/>
      <c r="I215" s="40"/>
      <c r="J215" s="40"/>
      <c r="K215" s="41"/>
      <c r="L215" s="42"/>
      <c r="M215" s="658"/>
      <c r="N215" s="659"/>
      <c r="O215" s="692"/>
      <c r="P215" s="29"/>
      <c r="Q215" s="74"/>
      <c r="R215" s="28"/>
      <c r="S215" s="28"/>
      <c r="T215" s="28"/>
      <c r="U215" s="28"/>
      <c r="V215" s="28"/>
      <c r="W215" s="28"/>
      <c r="X215" s="28"/>
      <c r="Y215" s="28"/>
      <c r="Z215" s="28"/>
    </row>
    <row r="216" spans="1:26" ht="15" customHeight="1">
      <c r="A216" s="111"/>
      <c r="B216" s="48"/>
      <c r="C216" s="48"/>
      <c r="D216" s="35"/>
      <c r="E216" s="149"/>
      <c r="F216" s="156"/>
      <c r="G216" s="670"/>
      <c r="H216" s="88"/>
      <c r="I216" s="40"/>
      <c r="J216" s="40"/>
      <c r="K216" s="41"/>
      <c r="L216" s="42"/>
      <c r="M216" s="658"/>
      <c r="N216" s="659"/>
      <c r="O216" s="692"/>
      <c r="P216" s="29"/>
      <c r="Q216" s="74"/>
      <c r="R216" s="28"/>
      <c r="S216" s="28"/>
      <c r="T216" s="28"/>
      <c r="U216" s="28"/>
      <c r="V216" s="28"/>
      <c r="W216" s="28"/>
      <c r="X216" s="28"/>
      <c r="Y216" s="28"/>
      <c r="Z216" s="28"/>
    </row>
    <row r="217" spans="1:26" ht="15" customHeight="1">
      <c r="A217" s="111"/>
      <c r="B217" s="48"/>
      <c r="C217" s="48"/>
      <c r="D217" s="35"/>
      <c r="E217" s="149"/>
      <c r="F217" s="156"/>
      <c r="G217" s="670"/>
      <c r="H217" s="88"/>
      <c r="I217" s="40"/>
      <c r="J217" s="40"/>
      <c r="K217" s="41"/>
      <c r="L217" s="42"/>
      <c r="M217" s="658"/>
      <c r="N217" s="659"/>
      <c r="O217" s="692"/>
      <c r="P217" s="29"/>
      <c r="Q217" s="74"/>
      <c r="R217" s="28"/>
      <c r="S217" s="28"/>
      <c r="T217" s="28"/>
      <c r="U217" s="28"/>
      <c r="V217" s="28"/>
      <c r="W217" s="28"/>
      <c r="X217" s="28"/>
      <c r="Y217" s="28"/>
      <c r="Z217" s="28"/>
    </row>
    <row r="218" spans="1:26" ht="15" customHeight="1">
      <c r="A218" s="111"/>
      <c r="B218" s="48"/>
      <c r="C218" s="48"/>
      <c r="D218" s="35"/>
      <c r="E218" s="149"/>
      <c r="F218" s="156"/>
      <c r="G218" s="670"/>
      <c r="H218" s="88"/>
      <c r="I218" s="40"/>
      <c r="J218" s="40"/>
      <c r="K218" s="41"/>
      <c r="L218" s="42"/>
      <c r="M218" s="658"/>
      <c r="N218" s="659"/>
      <c r="O218" s="692"/>
      <c r="P218" s="29"/>
      <c r="Q218" s="74"/>
      <c r="R218" s="28"/>
      <c r="S218" s="28"/>
      <c r="T218" s="28"/>
      <c r="U218" s="28"/>
      <c r="V218" s="28"/>
      <c r="W218" s="28"/>
      <c r="X218" s="28"/>
      <c r="Y218" s="28"/>
      <c r="Z218" s="28"/>
    </row>
    <row r="219" spans="1:26" ht="15" customHeight="1">
      <c r="A219" s="111"/>
      <c r="B219" s="48"/>
      <c r="C219" s="48"/>
      <c r="D219" s="35"/>
      <c r="E219" s="149"/>
      <c r="F219" s="156"/>
      <c r="G219" s="670"/>
      <c r="H219" s="88"/>
      <c r="I219" s="40"/>
      <c r="J219" s="40"/>
      <c r="K219" s="41"/>
      <c r="L219" s="42"/>
      <c r="M219" s="658"/>
      <c r="N219" s="659"/>
      <c r="O219" s="692"/>
      <c r="P219" s="29"/>
      <c r="Q219" s="74"/>
      <c r="R219" s="28"/>
      <c r="S219" s="28"/>
      <c r="T219" s="28"/>
      <c r="U219" s="28"/>
      <c r="V219" s="28"/>
      <c r="W219" s="28"/>
      <c r="X219" s="28"/>
      <c r="Y219" s="28"/>
      <c r="Z219" s="28"/>
    </row>
    <row r="220" spans="1:26" ht="15" customHeight="1">
      <c r="A220" s="111"/>
      <c r="B220" s="48"/>
      <c r="C220" s="48"/>
      <c r="D220" s="35"/>
      <c r="E220" s="149"/>
      <c r="F220" s="156"/>
      <c r="G220" s="670"/>
      <c r="H220" s="88"/>
      <c r="I220" s="40"/>
      <c r="J220" s="40"/>
      <c r="K220" s="41"/>
      <c r="L220" s="42"/>
      <c r="M220" s="658"/>
      <c r="N220" s="659"/>
      <c r="O220" s="692"/>
      <c r="P220" s="29"/>
      <c r="Q220" s="74"/>
      <c r="R220" s="28"/>
      <c r="S220" s="28"/>
      <c r="T220" s="28"/>
      <c r="U220" s="28"/>
      <c r="V220" s="28"/>
      <c r="W220" s="28"/>
      <c r="X220" s="28"/>
      <c r="Y220" s="28"/>
      <c r="Z220" s="28"/>
    </row>
    <row r="221" spans="1:26" ht="15" customHeight="1">
      <c r="A221" s="111"/>
      <c r="B221" s="48"/>
      <c r="C221" s="48"/>
      <c r="D221" s="35"/>
      <c r="E221" s="149"/>
      <c r="F221" s="156"/>
      <c r="G221" s="670"/>
      <c r="H221" s="88"/>
      <c r="I221" s="40"/>
      <c r="J221" s="40"/>
      <c r="K221" s="41"/>
      <c r="L221" s="42"/>
      <c r="M221" s="658"/>
      <c r="N221" s="659"/>
      <c r="O221" s="692"/>
      <c r="P221" s="29"/>
      <c r="Q221" s="74"/>
      <c r="R221" s="28"/>
      <c r="S221" s="28"/>
      <c r="T221" s="28"/>
      <c r="U221" s="28"/>
      <c r="V221" s="28"/>
      <c r="W221" s="28"/>
      <c r="X221" s="28"/>
      <c r="Y221" s="28"/>
      <c r="Z221" s="28"/>
    </row>
    <row r="222" spans="1:26" ht="15" customHeight="1">
      <c r="A222" s="111"/>
      <c r="B222" s="48"/>
      <c r="C222" s="48"/>
      <c r="D222" s="35"/>
      <c r="E222" s="149"/>
      <c r="F222" s="156"/>
      <c r="G222" s="670"/>
      <c r="H222" s="88"/>
      <c r="I222" s="40"/>
      <c r="J222" s="40"/>
      <c r="K222" s="41"/>
      <c r="L222" s="42"/>
      <c r="M222" s="658"/>
      <c r="N222" s="659"/>
      <c r="O222" s="692"/>
      <c r="P222" s="29"/>
      <c r="Q222" s="74"/>
      <c r="R222" s="28"/>
      <c r="S222" s="28"/>
      <c r="T222" s="28"/>
      <c r="U222" s="28"/>
      <c r="V222" s="28"/>
      <c r="W222" s="28"/>
      <c r="X222" s="28"/>
      <c r="Y222" s="28"/>
      <c r="Z222" s="28"/>
    </row>
    <row r="223" spans="1:26" ht="15" customHeight="1">
      <c r="A223" s="111"/>
      <c r="B223" s="48"/>
      <c r="C223" s="48"/>
      <c r="D223" s="35"/>
      <c r="E223" s="149"/>
      <c r="F223" s="156"/>
      <c r="G223" s="670"/>
      <c r="H223" s="88"/>
      <c r="I223" s="40"/>
      <c r="J223" s="40"/>
      <c r="K223" s="41"/>
      <c r="L223" s="42"/>
      <c r="M223" s="658"/>
      <c r="N223" s="659"/>
      <c r="O223" s="692"/>
      <c r="P223" s="29"/>
      <c r="Q223" s="74"/>
      <c r="R223" s="28"/>
      <c r="S223" s="28"/>
      <c r="T223" s="28"/>
      <c r="U223" s="28"/>
      <c r="V223" s="28"/>
      <c r="W223" s="28"/>
      <c r="X223" s="28"/>
      <c r="Y223" s="28"/>
      <c r="Z223" s="28"/>
    </row>
    <row r="224" spans="1:26" ht="15" customHeight="1">
      <c r="A224" s="111"/>
      <c r="B224" s="48"/>
      <c r="C224" s="48"/>
      <c r="D224" s="35"/>
      <c r="E224" s="149"/>
      <c r="F224" s="156"/>
      <c r="G224" s="670"/>
      <c r="H224" s="88"/>
      <c r="I224" s="40"/>
      <c r="J224" s="40"/>
      <c r="K224" s="41"/>
      <c r="L224" s="42"/>
      <c r="M224" s="658"/>
      <c r="N224" s="659"/>
      <c r="O224" s="692"/>
      <c r="P224" s="29"/>
      <c r="Q224" s="74"/>
      <c r="R224" s="28"/>
      <c r="S224" s="28"/>
      <c r="T224" s="28"/>
      <c r="U224" s="28"/>
      <c r="V224" s="28"/>
      <c r="W224" s="28"/>
      <c r="X224" s="28"/>
      <c r="Y224" s="28"/>
      <c r="Z224" s="28"/>
    </row>
    <row r="225" spans="1:26" ht="15" customHeight="1">
      <c r="A225" s="111"/>
      <c r="B225" s="48"/>
      <c r="C225" s="48"/>
      <c r="D225" s="35"/>
      <c r="E225" s="149"/>
      <c r="F225" s="156"/>
      <c r="G225" s="670"/>
      <c r="H225" s="88"/>
      <c r="I225" s="40"/>
      <c r="J225" s="40"/>
      <c r="K225" s="41"/>
      <c r="L225" s="42"/>
      <c r="M225" s="658"/>
      <c r="N225" s="659"/>
      <c r="O225" s="692"/>
      <c r="P225" s="29"/>
      <c r="Q225" s="74"/>
      <c r="R225" s="28"/>
      <c r="S225" s="28"/>
      <c r="T225" s="28"/>
      <c r="U225" s="28"/>
      <c r="V225" s="28"/>
      <c r="W225" s="28"/>
      <c r="X225" s="28"/>
      <c r="Y225" s="28"/>
      <c r="Z225" s="28"/>
    </row>
    <row r="226" spans="1:26" ht="15" customHeight="1">
      <c r="A226" s="111"/>
      <c r="B226" s="48"/>
      <c r="C226" s="48"/>
      <c r="D226" s="35"/>
      <c r="E226" s="149"/>
      <c r="F226" s="156"/>
      <c r="G226" s="670"/>
      <c r="H226" s="88"/>
      <c r="I226" s="40"/>
      <c r="J226" s="40"/>
      <c r="K226" s="41"/>
      <c r="L226" s="42"/>
      <c r="M226" s="658"/>
      <c r="N226" s="659"/>
      <c r="O226" s="692"/>
      <c r="P226" s="29"/>
      <c r="Q226" s="74"/>
      <c r="R226" s="28"/>
      <c r="S226" s="28"/>
      <c r="T226" s="28"/>
      <c r="U226" s="28"/>
      <c r="V226" s="28"/>
      <c r="W226" s="28"/>
      <c r="X226" s="28"/>
      <c r="Y226" s="28"/>
      <c r="Z226" s="28"/>
    </row>
    <row r="227" spans="1:26" ht="15" customHeight="1">
      <c r="A227" s="111"/>
      <c r="B227" s="48"/>
      <c r="C227" s="48"/>
      <c r="D227" s="35"/>
      <c r="E227" s="149"/>
      <c r="F227" s="156"/>
      <c r="G227" s="670"/>
      <c r="H227" s="88"/>
      <c r="I227" s="40"/>
      <c r="J227" s="40"/>
      <c r="K227" s="41"/>
      <c r="L227" s="42"/>
      <c r="M227" s="658"/>
      <c r="N227" s="659"/>
      <c r="O227" s="692"/>
      <c r="P227" s="29"/>
      <c r="Q227" s="74"/>
      <c r="R227" s="28"/>
      <c r="S227" s="28"/>
      <c r="T227" s="28"/>
      <c r="U227" s="28"/>
      <c r="V227" s="28"/>
      <c r="W227" s="28"/>
      <c r="X227" s="28"/>
      <c r="Y227" s="28"/>
      <c r="Z227" s="28"/>
    </row>
    <row r="228" spans="1:26" ht="15" customHeight="1">
      <c r="A228" s="111"/>
      <c r="B228" s="48"/>
      <c r="C228" s="48"/>
      <c r="D228" s="35"/>
      <c r="E228" s="149"/>
      <c r="F228" s="156"/>
      <c r="G228" s="670"/>
      <c r="H228" s="88"/>
      <c r="I228" s="40"/>
      <c r="J228" s="40"/>
      <c r="K228" s="41"/>
      <c r="L228" s="42"/>
      <c r="M228" s="658"/>
      <c r="N228" s="659"/>
      <c r="O228" s="692"/>
      <c r="P228" s="29"/>
      <c r="Q228" s="74"/>
      <c r="R228" s="28"/>
      <c r="S228" s="28"/>
      <c r="T228" s="28"/>
      <c r="U228" s="28"/>
      <c r="V228" s="28"/>
      <c r="W228" s="28"/>
      <c r="X228" s="28"/>
      <c r="Y228" s="28"/>
      <c r="Z228" s="28"/>
    </row>
    <row r="229" spans="1:26" ht="15" customHeight="1">
      <c r="A229" s="111"/>
      <c r="B229" s="48"/>
      <c r="C229" s="48"/>
      <c r="D229" s="35"/>
      <c r="E229" s="149"/>
      <c r="F229" s="156"/>
      <c r="G229" s="670"/>
      <c r="H229" s="88"/>
      <c r="I229" s="40"/>
      <c r="J229" s="40"/>
      <c r="K229" s="41"/>
      <c r="L229" s="42"/>
      <c r="M229" s="658"/>
      <c r="N229" s="659"/>
      <c r="O229" s="692"/>
      <c r="P229" s="29"/>
      <c r="Q229" s="74"/>
      <c r="R229" s="28"/>
      <c r="S229" s="28"/>
      <c r="T229" s="28"/>
      <c r="U229" s="28"/>
      <c r="V229" s="28"/>
      <c r="W229" s="28"/>
      <c r="X229" s="28"/>
      <c r="Y229" s="28"/>
      <c r="Z229" s="28"/>
    </row>
    <row r="230" spans="1:26" ht="15" customHeight="1">
      <c r="A230" s="111"/>
      <c r="B230" s="48"/>
      <c r="C230" s="48"/>
      <c r="D230" s="35"/>
      <c r="E230" s="149"/>
      <c r="F230" s="156"/>
      <c r="G230" s="670"/>
      <c r="H230" s="88"/>
      <c r="I230" s="40"/>
      <c r="J230" s="40"/>
      <c r="K230" s="41"/>
      <c r="L230" s="42"/>
      <c r="M230" s="658"/>
      <c r="N230" s="659"/>
      <c r="O230" s="692"/>
      <c r="P230" s="29"/>
      <c r="Q230" s="74"/>
      <c r="R230" s="28"/>
      <c r="S230" s="28"/>
      <c r="T230" s="28"/>
      <c r="U230" s="28"/>
      <c r="V230" s="28"/>
      <c r="W230" s="28"/>
      <c r="X230" s="28"/>
      <c r="Y230" s="28"/>
      <c r="Z230" s="28"/>
    </row>
    <row r="231" spans="1:26" ht="15" customHeight="1">
      <c r="A231" s="111"/>
      <c r="B231" s="48"/>
      <c r="C231" s="48"/>
      <c r="D231" s="35"/>
      <c r="E231" s="149"/>
      <c r="F231" s="156"/>
      <c r="G231" s="670"/>
      <c r="H231" s="88"/>
      <c r="I231" s="40"/>
      <c r="J231" s="40"/>
      <c r="K231" s="41"/>
      <c r="L231" s="42"/>
      <c r="M231" s="658"/>
      <c r="N231" s="659"/>
      <c r="O231" s="692"/>
      <c r="P231" s="29"/>
      <c r="Q231" s="74"/>
      <c r="R231" s="28"/>
      <c r="S231" s="28"/>
      <c r="T231" s="28"/>
      <c r="U231" s="28"/>
      <c r="V231" s="28"/>
      <c r="W231" s="28"/>
      <c r="X231" s="28"/>
      <c r="Y231" s="28"/>
      <c r="Z231" s="28"/>
    </row>
    <row r="232" spans="1:26" ht="15" customHeight="1">
      <c r="A232" s="111"/>
      <c r="B232" s="48"/>
      <c r="C232" s="48"/>
      <c r="D232" s="35"/>
      <c r="E232" s="149"/>
      <c r="F232" s="156"/>
      <c r="G232" s="670"/>
      <c r="H232" s="88"/>
      <c r="I232" s="40"/>
      <c r="J232" s="40"/>
      <c r="K232" s="41"/>
      <c r="L232" s="42"/>
      <c r="M232" s="658"/>
      <c r="N232" s="659"/>
      <c r="O232" s="692"/>
      <c r="P232" s="29"/>
      <c r="Q232" s="74"/>
      <c r="R232" s="28"/>
      <c r="S232" s="28"/>
      <c r="T232" s="28"/>
      <c r="U232" s="28"/>
      <c r="V232" s="28"/>
      <c r="W232" s="28"/>
      <c r="X232" s="28"/>
      <c r="Y232" s="28"/>
      <c r="Z232" s="28"/>
    </row>
    <row r="233" spans="1:26" ht="15" customHeight="1">
      <c r="A233" s="111"/>
      <c r="B233" s="48"/>
      <c r="C233" s="48"/>
      <c r="D233" s="35"/>
      <c r="E233" s="149"/>
      <c r="F233" s="156"/>
      <c r="G233" s="670"/>
      <c r="H233" s="88"/>
      <c r="I233" s="40"/>
      <c r="J233" s="40"/>
      <c r="K233" s="41"/>
      <c r="L233" s="42"/>
      <c r="M233" s="658"/>
      <c r="N233" s="659"/>
      <c r="O233" s="692"/>
      <c r="P233" s="29"/>
      <c r="Q233" s="74"/>
      <c r="R233" s="28"/>
      <c r="S233" s="28"/>
      <c r="T233" s="28"/>
      <c r="U233" s="28"/>
      <c r="V233" s="28"/>
      <c r="W233" s="28"/>
      <c r="X233" s="28"/>
      <c r="Y233" s="28"/>
      <c r="Z233" s="28"/>
    </row>
    <row r="234" spans="1:26" ht="15" customHeight="1">
      <c r="A234" s="111"/>
      <c r="B234" s="48"/>
      <c r="C234" s="48"/>
      <c r="D234" s="35"/>
      <c r="E234" s="149"/>
      <c r="F234" s="156"/>
      <c r="G234" s="670"/>
      <c r="H234" s="88"/>
      <c r="I234" s="40"/>
      <c r="J234" s="40"/>
      <c r="K234" s="41"/>
      <c r="L234" s="42"/>
      <c r="M234" s="658"/>
      <c r="N234" s="659"/>
      <c r="O234" s="692"/>
      <c r="P234" s="29"/>
      <c r="Q234" s="74"/>
      <c r="R234" s="28"/>
      <c r="S234" s="28"/>
      <c r="T234" s="28"/>
      <c r="U234" s="28"/>
      <c r="V234" s="28"/>
      <c r="W234" s="28"/>
      <c r="X234" s="28"/>
      <c r="Y234" s="28"/>
      <c r="Z234" s="28"/>
    </row>
    <row r="235" spans="1:26" ht="15" customHeight="1">
      <c r="A235" s="111"/>
      <c r="B235" s="48"/>
      <c r="C235" s="48"/>
      <c r="D235" s="35"/>
      <c r="E235" s="149"/>
      <c r="F235" s="156"/>
      <c r="G235" s="670"/>
      <c r="H235" s="88"/>
      <c r="I235" s="40"/>
      <c r="J235" s="40"/>
      <c r="K235" s="41"/>
      <c r="L235" s="42"/>
      <c r="M235" s="658"/>
      <c r="N235" s="659"/>
      <c r="O235" s="692"/>
      <c r="P235" s="29"/>
      <c r="Q235" s="74"/>
      <c r="R235" s="28"/>
      <c r="S235" s="28"/>
      <c r="T235" s="28"/>
      <c r="U235" s="28"/>
      <c r="V235" s="28"/>
      <c r="W235" s="28"/>
      <c r="X235" s="28"/>
      <c r="Y235" s="28"/>
      <c r="Z235" s="28"/>
    </row>
    <row r="236" spans="1:26" ht="15" customHeight="1">
      <c r="A236" s="111"/>
      <c r="B236" s="48"/>
      <c r="C236" s="48"/>
      <c r="D236" s="35"/>
      <c r="E236" s="149"/>
      <c r="F236" s="156"/>
      <c r="G236" s="670"/>
      <c r="H236" s="88"/>
      <c r="I236" s="40"/>
      <c r="J236" s="40"/>
      <c r="K236" s="41"/>
      <c r="L236" s="42"/>
      <c r="M236" s="658"/>
      <c r="N236" s="659"/>
      <c r="O236" s="692"/>
      <c r="P236" s="29"/>
      <c r="Q236" s="74"/>
      <c r="R236" s="28"/>
      <c r="S236" s="28"/>
      <c r="T236" s="28"/>
      <c r="U236" s="28"/>
      <c r="V236" s="28"/>
      <c r="W236" s="28"/>
      <c r="X236" s="28"/>
      <c r="Y236" s="28"/>
      <c r="Z236" s="28"/>
    </row>
    <row r="237" spans="1:26" ht="15" customHeight="1">
      <c r="A237" s="111"/>
      <c r="B237" s="48"/>
      <c r="C237" s="48"/>
      <c r="D237" s="35"/>
      <c r="E237" s="149"/>
      <c r="F237" s="156"/>
      <c r="G237" s="670"/>
      <c r="H237" s="88"/>
      <c r="I237" s="40"/>
      <c r="J237" s="40"/>
      <c r="K237" s="41"/>
      <c r="L237" s="42"/>
      <c r="M237" s="658"/>
      <c r="N237" s="659"/>
      <c r="O237" s="692"/>
      <c r="P237" s="29"/>
      <c r="Q237" s="74"/>
      <c r="R237" s="28"/>
      <c r="S237" s="28"/>
      <c r="T237" s="28"/>
      <c r="U237" s="28"/>
      <c r="V237" s="28"/>
      <c r="W237" s="28"/>
      <c r="X237" s="28"/>
      <c r="Y237" s="28"/>
      <c r="Z237" s="28"/>
    </row>
    <row r="238" spans="1:26" ht="15" customHeight="1">
      <c r="A238" s="111"/>
      <c r="B238" s="48"/>
      <c r="C238" s="48"/>
      <c r="D238" s="35"/>
      <c r="E238" s="149"/>
      <c r="F238" s="156"/>
      <c r="G238" s="670"/>
      <c r="H238" s="88"/>
      <c r="I238" s="40"/>
      <c r="J238" s="40"/>
      <c r="K238" s="41"/>
      <c r="L238" s="42"/>
      <c r="M238" s="658"/>
      <c r="N238" s="659"/>
      <c r="O238" s="692"/>
      <c r="P238" s="29"/>
      <c r="Q238" s="74"/>
      <c r="R238" s="28"/>
      <c r="S238" s="28"/>
      <c r="T238" s="28"/>
      <c r="U238" s="28"/>
      <c r="V238" s="28"/>
      <c r="W238" s="28"/>
      <c r="X238" s="28"/>
      <c r="Y238" s="28"/>
      <c r="Z238" s="28"/>
    </row>
    <row r="239" spans="1:26" ht="15" customHeight="1">
      <c r="A239" s="111"/>
      <c r="B239" s="48"/>
      <c r="C239" s="48"/>
      <c r="D239" s="35"/>
      <c r="E239" s="149"/>
      <c r="F239" s="156"/>
      <c r="G239" s="670"/>
      <c r="H239" s="88"/>
      <c r="I239" s="40"/>
      <c r="J239" s="40"/>
      <c r="K239" s="41"/>
      <c r="L239" s="42"/>
      <c r="M239" s="658"/>
      <c r="N239" s="659"/>
      <c r="O239" s="692"/>
      <c r="P239" s="29"/>
      <c r="Q239" s="74"/>
      <c r="R239" s="28"/>
      <c r="S239" s="28"/>
      <c r="T239" s="28"/>
      <c r="U239" s="28"/>
      <c r="V239" s="28"/>
      <c r="W239" s="28"/>
      <c r="X239" s="28"/>
      <c r="Y239" s="28"/>
      <c r="Z239" s="28"/>
    </row>
    <row r="240" spans="1:26" ht="15" customHeight="1">
      <c r="A240" s="111"/>
      <c r="B240" s="48"/>
      <c r="C240" s="48"/>
      <c r="D240" s="35"/>
      <c r="E240" s="149"/>
      <c r="F240" s="156"/>
      <c r="G240" s="670"/>
      <c r="H240" s="88"/>
      <c r="I240" s="40"/>
      <c r="J240" s="40"/>
      <c r="K240" s="41"/>
      <c r="L240" s="42"/>
      <c r="M240" s="658"/>
      <c r="N240" s="659"/>
      <c r="O240" s="692"/>
      <c r="P240" s="29"/>
      <c r="Q240" s="74"/>
      <c r="R240" s="28"/>
      <c r="S240" s="28"/>
      <c r="T240" s="28"/>
      <c r="U240" s="28"/>
      <c r="V240" s="28"/>
      <c r="W240" s="28"/>
      <c r="X240" s="28"/>
      <c r="Y240" s="28"/>
      <c r="Z240" s="28"/>
    </row>
    <row r="241" spans="1:26" ht="15" customHeight="1">
      <c r="A241" s="111"/>
      <c r="B241" s="48"/>
      <c r="C241" s="48"/>
      <c r="D241" s="35"/>
      <c r="E241" s="149"/>
      <c r="F241" s="156"/>
      <c r="G241" s="670"/>
      <c r="H241" s="88"/>
      <c r="I241" s="40"/>
      <c r="J241" s="40"/>
      <c r="K241" s="41"/>
      <c r="L241" s="42"/>
      <c r="M241" s="658"/>
      <c r="N241" s="659"/>
      <c r="O241" s="692"/>
      <c r="P241" s="29"/>
      <c r="Q241" s="74"/>
      <c r="R241" s="28"/>
      <c r="S241" s="28"/>
      <c r="T241" s="28"/>
      <c r="U241" s="28"/>
      <c r="V241" s="28"/>
      <c r="W241" s="28"/>
      <c r="X241" s="28"/>
      <c r="Y241" s="28"/>
      <c r="Z241" s="28"/>
    </row>
    <row r="242" spans="1:26" ht="15" customHeight="1">
      <c r="A242" s="111"/>
      <c r="B242" s="48"/>
      <c r="C242" s="48"/>
      <c r="D242" s="35"/>
      <c r="E242" s="149"/>
      <c r="F242" s="156"/>
      <c r="G242" s="670"/>
      <c r="H242" s="88"/>
      <c r="I242" s="40"/>
      <c r="J242" s="40"/>
      <c r="K242" s="41"/>
      <c r="L242" s="42"/>
      <c r="M242" s="658"/>
      <c r="N242" s="659"/>
      <c r="O242" s="692"/>
      <c r="P242" s="29"/>
      <c r="Q242" s="74"/>
      <c r="R242" s="28"/>
      <c r="S242" s="28"/>
      <c r="T242" s="28"/>
      <c r="U242" s="28"/>
      <c r="V242" s="28"/>
      <c r="W242" s="28"/>
      <c r="X242" s="28"/>
      <c r="Y242" s="28"/>
      <c r="Z242" s="28"/>
    </row>
    <row r="243" spans="1:26" ht="15" customHeight="1">
      <c r="A243" s="111"/>
      <c r="B243" s="48"/>
      <c r="C243" s="48"/>
      <c r="D243" s="35"/>
      <c r="E243" s="149"/>
      <c r="F243" s="156"/>
      <c r="G243" s="670"/>
      <c r="H243" s="88"/>
      <c r="I243" s="40"/>
      <c r="J243" s="40"/>
      <c r="K243" s="41"/>
      <c r="L243" s="42"/>
      <c r="M243" s="658"/>
      <c r="N243" s="659"/>
      <c r="O243" s="692"/>
      <c r="P243" s="29"/>
      <c r="Q243" s="74"/>
      <c r="R243" s="28"/>
      <c r="S243" s="28"/>
      <c r="T243" s="28"/>
      <c r="U243" s="28"/>
      <c r="V243" s="28"/>
      <c r="W243" s="28"/>
      <c r="X243" s="28"/>
      <c r="Y243" s="28"/>
      <c r="Z243" s="28"/>
    </row>
    <row r="244" spans="1:26" ht="15" customHeight="1">
      <c r="A244" s="111"/>
      <c r="B244" s="48"/>
      <c r="C244" s="48"/>
      <c r="D244" s="35"/>
      <c r="E244" s="149"/>
      <c r="F244" s="156"/>
      <c r="G244" s="670"/>
      <c r="H244" s="88"/>
      <c r="I244" s="40"/>
      <c r="J244" s="40"/>
      <c r="K244" s="41"/>
      <c r="L244" s="42"/>
      <c r="M244" s="658"/>
      <c r="N244" s="659"/>
      <c r="O244" s="692"/>
      <c r="P244" s="29"/>
      <c r="Q244" s="74"/>
      <c r="R244" s="28"/>
      <c r="S244" s="28"/>
      <c r="T244" s="28"/>
      <c r="U244" s="28"/>
      <c r="V244" s="28"/>
      <c r="W244" s="28"/>
      <c r="X244" s="28"/>
      <c r="Y244" s="28"/>
      <c r="Z244" s="28"/>
    </row>
    <row r="245" spans="1:26" ht="15" customHeight="1">
      <c r="A245" s="111"/>
      <c r="B245" s="48"/>
      <c r="C245" s="48"/>
      <c r="D245" s="35"/>
      <c r="E245" s="149"/>
      <c r="F245" s="156"/>
      <c r="G245" s="670"/>
      <c r="H245" s="88"/>
      <c r="I245" s="40"/>
      <c r="J245" s="40"/>
      <c r="K245" s="41"/>
      <c r="L245" s="42"/>
      <c r="M245" s="658"/>
      <c r="N245" s="659"/>
      <c r="O245" s="692"/>
      <c r="P245" s="29"/>
      <c r="Q245" s="74"/>
      <c r="R245" s="28"/>
      <c r="S245" s="28"/>
      <c r="T245" s="28"/>
      <c r="U245" s="28"/>
      <c r="V245" s="28"/>
      <c r="W245" s="28"/>
      <c r="X245" s="28"/>
      <c r="Y245" s="28"/>
      <c r="Z245" s="28"/>
    </row>
    <row r="246" spans="1:26" ht="15" customHeight="1">
      <c r="A246" s="111"/>
      <c r="B246" s="48"/>
      <c r="C246" s="48"/>
      <c r="D246" s="35"/>
      <c r="E246" s="149"/>
      <c r="F246" s="156"/>
      <c r="G246" s="670"/>
      <c r="H246" s="88"/>
      <c r="I246" s="40"/>
      <c r="J246" s="40"/>
      <c r="K246" s="41"/>
      <c r="L246" s="42"/>
      <c r="M246" s="658"/>
      <c r="N246" s="659"/>
      <c r="O246" s="692"/>
      <c r="P246" s="29"/>
      <c r="Q246" s="74"/>
      <c r="R246" s="28"/>
      <c r="S246" s="28"/>
      <c r="T246" s="28"/>
      <c r="U246" s="28"/>
      <c r="V246" s="28"/>
      <c r="W246" s="28"/>
      <c r="X246" s="28"/>
      <c r="Y246" s="28"/>
      <c r="Z246" s="28"/>
    </row>
    <row r="247" spans="1:26" ht="15" customHeight="1">
      <c r="A247" s="111"/>
      <c r="B247" s="48"/>
      <c r="C247" s="48"/>
      <c r="D247" s="35"/>
      <c r="E247" s="149"/>
      <c r="F247" s="156"/>
      <c r="G247" s="670"/>
      <c r="H247" s="88"/>
      <c r="I247" s="40"/>
      <c r="J247" s="40"/>
      <c r="K247" s="41"/>
      <c r="L247" s="42"/>
      <c r="M247" s="658"/>
      <c r="N247" s="659"/>
      <c r="O247" s="692"/>
      <c r="P247" s="29"/>
      <c r="Q247" s="74"/>
      <c r="R247" s="28"/>
      <c r="S247" s="28"/>
      <c r="T247" s="28"/>
      <c r="U247" s="28"/>
      <c r="V247" s="28"/>
      <c r="W247" s="28"/>
      <c r="X247" s="28"/>
      <c r="Y247" s="28"/>
      <c r="Z247" s="28"/>
    </row>
    <row r="248" spans="1:26" ht="15" customHeight="1">
      <c r="A248" s="111"/>
      <c r="B248" s="48"/>
      <c r="C248" s="48"/>
      <c r="D248" s="35"/>
      <c r="E248" s="149"/>
      <c r="F248" s="156"/>
      <c r="G248" s="670"/>
      <c r="H248" s="88"/>
      <c r="I248" s="40"/>
      <c r="J248" s="40"/>
      <c r="K248" s="41"/>
      <c r="L248" s="42"/>
      <c r="M248" s="658"/>
      <c r="N248" s="659"/>
      <c r="O248" s="692"/>
      <c r="P248" s="29"/>
      <c r="Q248" s="74"/>
      <c r="R248" s="28"/>
      <c r="S248" s="28"/>
      <c r="T248" s="28"/>
      <c r="U248" s="28"/>
      <c r="V248" s="28"/>
      <c r="W248" s="28"/>
      <c r="X248" s="28"/>
      <c r="Y248" s="28"/>
      <c r="Z248" s="28"/>
    </row>
    <row r="249" spans="1:26" ht="15" customHeight="1">
      <c r="A249" s="111"/>
      <c r="B249" s="48"/>
      <c r="C249" s="48"/>
      <c r="D249" s="35"/>
      <c r="E249" s="149"/>
      <c r="F249" s="156"/>
      <c r="G249" s="670"/>
      <c r="H249" s="88"/>
      <c r="I249" s="40"/>
      <c r="J249" s="40"/>
      <c r="K249" s="41"/>
      <c r="L249" s="42"/>
      <c r="M249" s="658"/>
      <c r="N249" s="659"/>
      <c r="O249" s="692"/>
      <c r="P249" s="29"/>
      <c r="Q249" s="74"/>
      <c r="R249" s="28"/>
      <c r="S249" s="28"/>
      <c r="T249" s="28"/>
      <c r="U249" s="28"/>
      <c r="V249" s="28"/>
      <c r="W249" s="28"/>
      <c r="X249" s="28"/>
      <c r="Y249" s="28"/>
      <c r="Z249" s="28"/>
    </row>
    <row r="250" spans="1:26" ht="15" customHeight="1">
      <c r="A250" s="111"/>
      <c r="B250" s="48"/>
      <c r="C250" s="48"/>
      <c r="D250" s="35"/>
      <c r="E250" s="149"/>
      <c r="F250" s="156"/>
      <c r="G250" s="670"/>
      <c r="H250" s="88"/>
      <c r="I250" s="40"/>
      <c r="J250" s="40"/>
      <c r="K250" s="41"/>
      <c r="L250" s="42"/>
      <c r="M250" s="658"/>
      <c r="N250" s="659"/>
      <c r="O250" s="692"/>
      <c r="P250" s="29"/>
      <c r="Q250" s="74"/>
      <c r="R250" s="28"/>
      <c r="S250" s="28"/>
      <c r="T250" s="28"/>
      <c r="U250" s="28"/>
      <c r="V250" s="28"/>
      <c r="W250" s="28"/>
      <c r="X250" s="28"/>
      <c r="Y250" s="28"/>
      <c r="Z250" s="28"/>
    </row>
    <row r="251" spans="1:26" ht="15" customHeight="1">
      <c r="A251" s="111"/>
      <c r="B251" s="48"/>
      <c r="C251" s="48"/>
      <c r="D251" s="35"/>
      <c r="E251" s="149"/>
      <c r="F251" s="156"/>
      <c r="G251" s="670"/>
      <c r="H251" s="88"/>
      <c r="I251" s="40"/>
      <c r="J251" s="40"/>
      <c r="K251" s="41"/>
      <c r="L251" s="42"/>
      <c r="M251" s="658"/>
      <c r="N251" s="659"/>
      <c r="O251" s="692"/>
      <c r="P251" s="29"/>
      <c r="Q251" s="74"/>
      <c r="R251" s="28"/>
      <c r="S251" s="28"/>
      <c r="T251" s="28"/>
      <c r="U251" s="28"/>
      <c r="V251" s="28"/>
      <c r="W251" s="28"/>
      <c r="X251" s="28"/>
      <c r="Y251" s="28"/>
      <c r="Z251" s="28"/>
    </row>
    <row r="252" spans="1:26" ht="15" customHeight="1">
      <c r="A252" s="111"/>
      <c r="B252" s="48"/>
      <c r="C252" s="48"/>
      <c r="D252" s="35"/>
      <c r="E252" s="149"/>
      <c r="F252" s="156"/>
      <c r="G252" s="670"/>
      <c r="H252" s="88"/>
      <c r="I252" s="40"/>
      <c r="J252" s="40"/>
      <c r="K252" s="41"/>
      <c r="L252" s="42"/>
      <c r="M252" s="658"/>
      <c r="N252" s="659"/>
      <c r="O252" s="692"/>
      <c r="P252" s="29"/>
      <c r="Q252" s="74"/>
      <c r="R252" s="28"/>
      <c r="S252" s="28"/>
      <c r="T252" s="28"/>
      <c r="U252" s="28"/>
      <c r="V252" s="28"/>
      <c r="W252" s="28"/>
      <c r="X252" s="28"/>
      <c r="Y252" s="28"/>
      <c r="Z252" s="28"/>
    </row>
    <row r="253" spans="1:26" ht="15" customHeight="1">
      <c r="A253" s="111"/>
      <c r="B253" s="48"/>
      <c r="C253" s="48"/>
      <c r="D253" s="35"/>
      <c r="E253" s="149"/>
      <c r="F253" s="156"/>
      <c r="G253" s="670"/>
      <c r="H253" s="88"/>
      <c r="I253" s="40"/>
      <c r="J253" s="40"/>
      <c r="K253" s="41"/>
      <c r="L253" s="42"/>
      <c r="M253" s="658"/>
      <c r="N253" s="659"/>
      <c r="O253" s="692"/>
      <c r="P253" s="29"/>
      <c r="Q253" s="74"/>
      <c r="R253" s="28"/>
      <c r="S253" s="28"/>
      <c r="T253" s="28"/>
      <c r="U253" s="28"/>
      <c r="V253" s="28"/>
      <c r="W253" s="28"/>
      <c r="X253" s="28"/>
      <c r="Y253" s="28"/>
      <c r="Z253" s="28"/>
    </row>
    <row r="254" spans="1:26" ht="15" customHeight="1">
      <c r="A254" s="111"/>
      <c r="B254" s="48"/>
      <c r="C254" s="48"/>
      <c r="D254" s="35"/>
      <c r="E254" s="149"/>
      <c r="F254" s="156"/>
      <c r="G254" s="670"/>
      <c r="H254" s="88"/>
      <c r="I254" s="40"/>
      <c r="J254" s="40"/>
      <c r="K254" s="41"/>
      <c r="L254" s="42"/>
      <c r="M254" s="658"/>
      <c r="N254" s="659"/>
      <c r="O254" s="692"/>
      <c r="P254" s="29"/>
      <c r="Q254" s="74"/>
      <c r="R254" s="28"/>
      <c r="S254" s="28"/>
      <c r="T254" s="28"/>
      <c r="U254" s="28"/>
      <c r="V254" s="28"/>
      <c r="W254" s="28"/>
      <c r="X254" s="28"/>
      <c r="Y254" s="28"/>
      <c r="Z254" s="28"/>
    </row>
    <row r="255" spans="1:26" ht="15" customHeight="1">
      <c r="A255" s="111"/>
      <c r="B255" s="48"/>
      <c r="C255" s="48"/>
      <c r="D255" s="35"/>
      <c r="E255" s="149"/>
      <c r="F255" s="156"/>
      <c r="G255" s="670"/>
      <c r="H255" s="88"/>
      <c r="I255" s="40"/>
      <c r="J255" s="40"/>
      <c r="K255" s="41"/>
      <c r="L255" s="42"/>
      <c r="M255" s="658"/>
      <c r="N255" s="659"/>
      <c r="O255" s="692"/>
      <c r="P255" s="29"/>
      <c r="Q255" s="74"/>
      <c r="R255" s="28"/>
      <c r="S255" s="28"/>
      <c r="T255" s="28"/>
      <c r="U255" s="28"/>
      <c r="V255" s="28"/>
      <c r="W255" s="28"/>
      <c r="X255" s="28"/>
      <c r="Y255" s="28"/>
      <c r="Z255" s="28"/>
    </row>
    <row r="256" spans="1:26" ht="15" customHeight="1">
      <c r="A256" s="111"/>
      <c r="B256" s="48"/>
      <c r="C256" s="48"/>
      <c r="D256" s="35"/>
      <c r="E256" s="149"/>
      <c r="F256" s="156"/>
      <c r="G256" s="670"/>
      <c r="H256" s="88"/>
      <c r="I256" s="40"/>
      <c r="J256" s="40"/>
      <c r="K256" s="41"/>
      <c r="L256" s="42"/>
      <c r="M256" s="658"/>
      <c r="N256" s="659"/>
      <c r="O256" s="692"/>
      <c r="P256" s="29"/>
      <c r="Q256" s="74"/>
      <c r="R256" s="28"/>
      <c r="S256" s="28"/>
      <c r="T256" s="28"/>
      <c r="U256" s="28"/>
      <c r="V256" s="28"/>
      <c r="W256" s="28"/>
      <c r="X256" s="28"/>
      <c r="Y256" s="28"/>
      <c r="Z256" s="28"/>
    </row>
    <row r="257" spans="1:26" ht="15" customHeight="1">
      <c r="A257" s="111"/>
      <c r="B257" s="48"/>
      <c r="C257" s="48"/>
      <c r="D257" s="35"/>
      <c r="E257" s="149"/>
      <c r="F257" s="156"/>
      <c r="G257" s="670"/>
      <c r="H257" s="88"/>
      <c r="I257" s="40"/>
      <c r="J257" s="40"/>
      <c r="K257" s="41"/>
      <c r="L257" s="42"/>
      <c r="M257" s="658"/>
      <c r="N257" s="659"/>
      <c r="O257" s="692"/>
      <c r="P257" s="29"/>
      <c r="Q257" s="74"/>
      <c r="R257" s="28"/>
      <c r="S257" s="28"/>
      <c r="T257" s="28"/>
      <c r="U257" s="28"/>
      <c r="V257" s="28"/>
      <c r="W257" s="28"/>
      <c r="X257" s="28"/>
      <c r="Y257" s="28"/>
      <c r="Z257" s="28"/>
    </row>
    <row r="258" spans="1:26" ht="15" customHeight="1">
      <c r="A258" s="111"/>
      <c r="B258" s="48"/>
      <c r="C258" s="48"/>
      <c r="D258" s="35"/>
      <c r="E258" s="149"/>
      <c r="F258" s="156"/>
      <c r="G258" s="670"/>
      <c r="H258" s="88"/>
      <c r="I258" s="40"/>
      <c r="J258" s="40"/>
      <c r="K258" s="41"/>
      <c r="L258" s="42"/>
      <c r="M258" s="658"/>
      <c r="N258" s="659"/>
      <c r="O258" s="692"/>
      <c r="P258" s="29"/>
      <c r="Q258" s="74"/>
      <c r="R258" s="28"/>
      <c r="S258" s="28"/>
      <c r="T258" s="28"/>
      <c r="U258" s="28"/>
      <c r="V258" s="28"/>
      <c r="W258" s="28"/>
      <c r="X258" s="28"/>
      <c r="Y258" s="28"/>
      <c r="Z258" s="28"/>
    </row>
    <row r="259" spans="1:26" ht="15" customHeight="1">
      <c r="A259" s="111"/>
      <c r="B259" s="48"/>
      <c r="C259" s="48"/>
      <c r="D259" s="35"/>
      <c r="E259" s="149"/>
      <c r="F259" s="156"/>
      <c r="G259" s="670"/>
      <c r="H259" s="88"/>
      <c r="I259" s="40"/>
      <c r="J259" s="40"/>
      <c r="K259" s="41"/>
      <c r="L259" s="42"/>
      <c r="M259" s="658"/>
      <c r="N259" s="659"/>
      <c r="O259" s="692"/>
      <c r="P259" s="29"/>
      <c r="Q259" s="74"/>
      <c r="R259" s="28"/>
      <c r="S259" s="28"/>
      <c r="T259" s="28"/>
      <c r="U259" s="28"/>
      <c r="V259" s="28"/>
      <c r="W259" s="28"/>
      <c r="X259" s="28"/>
      <c r="Y259" s="28"/>
      <c r="Z259" s="28"/>
    </row>
    <row r="260" spans="1:26" ht="15" customHeight="1">
      <c r="A260" s="111"/>
      <c r="B260" s="48"/>
      <c r="C260" s="48"/>
      <c r="D260" s="35"/>
      <c r="E260" s="149"/>
      <c r="F260" s="156"/>
      <c r="G260" s="670"/>
      <c r="H260" s="88"/>
      <c r="I260" s="40"/>
      <c r="J260" s="40"/>
      <c r="K260" s="41"/>
      <c r="L260" s="42"/>
      <c r="M260" s="658"/>
      <c r="N260" s="659"/>
      <c r="O260" s="692"/>
      <c r="P260" s="29"/>
      <c r="Q260" s="74"/>
      <c r="R260" s="28"/>
      <c r="S260" s="28"/>
      <c r="T260" s="28"/>
      <c r="U260" s="28"/>
      <c r="V260" s="28"/>
      <c r="W260" s="28"/>
      <c r="X260" s="28"/>
      <c r="Y260" s="28"/>
      <c r="Z260" s="28"/>
    </row>
    <row r="261" spans="1:26" ht="15" customHeight="1">
      <c r="A261" s="111"/>
      <c r="B261" s="48"/>
      <c r="C261" s="48"/>
      <c r="D261" s="35"/>
      <c r="E261" s="149"/>
      <c r="F261" s="156"/>
      <c r="G261" s="670"/>
      <c r="H261" s="88"/>
      <c r="I261" s="40"/>
      <c r="J261" s="40"/>
      <c r="K261" s="41"/>
      <c r="L261" s="42"/>
      <c r="M261" s="658"/>
      <c r="N261" s="659"/>
      <c r="O261" s="692"/>
      <c r="P261" s="29"/>
      <c r="Q261" s="74"/>
      <c r="R261" s="28"/>
      <c r="S261" s="28"/>
      <c r="T261" s="28"/>
      <c r="U261" s="28"/>
      <c r="V261" s="28"/>
      <c r="W261" s="28"/>
      <c r="X261" s="28"/>
      <c r="Y261" s="28"/>
      <c r="Z261" s="28"/>
    </row>
    <row r="262" spans="1:26" ht="15" customHeight="1">
      <c r="A262" s="111"/>
      <c r="B262" s="48"/>
      <c r="C262" s="48"/>
      <c r="D262" s="35"/>
      <c r="E262" s="149"/>
      <c r="F262" s="156"/>
      <c r="G262" s="670"/>
      <c r="H262" s="88"/>
      <c r="I262" s="40"/>
      <c r="J262" s="40"/>
      <c r="K262" s="41"/>
      <c r="L262" s="42"/>
      <c r="M262" s="658"/>
      <c r="N262" s="659"/>
      <c r="O262" s="692"/>
      <c r="P262" s="29"/>
      <c r="Q262" s="74"/>
      <c r="R262" s="28"/>
      <c r="S262" s="28"/>
      <c r="T262" s="28"/>
      <c r="U262" s="28"/>
      <c r="V262" s="28"/>
      <c r="W262" s="28"/>
      <c r="X262" s="28"/>
      <c r="Y262" s="28"/>
      <c r="Z262" s="28"/>
    </row>
    <row r="263" spans="1:26" ht="15" customHeight="1">
      <c r="A263" s="111"/>
      <c r="B263" s="48"/>
      <c r="C263" s="48"/>
      <c r="D263" s="35"/>
      <c r="E263" s="149"/>
      <c r="F263" s="156"/>
      <c r="G263" s="670"/>
      <c r="H263" s="88"/>
      <c r="I263" s="40"/>
      <c r="J263" s="40"/>
      <c r="K263" s="41"/>
      <c r="L263" s="42"/>
      <c r="M263" s="658"/>
      <c r="N263" s="659"/>
      <c r="O263" s="692"/>
      <c r="P263" s="29"/>
      <c r="Q263" s="74"/>
      <c r="R263" s="28"/>
      <c r="S263" s="28"/>
      <c r="T263" s="28"/>
      <c r="U263" s="28"/>
      <c r="V263" s="28"/>
      <c r="W263" s="28"/>
      <c r="X263" s="28"/>
      <c r="Y263" s="28"/>
      <c r="Z263" s="28"/>
    </row>
    <row r="264" spans="1:26" ht="15" customHeight="1">
      <c r="A264" s="111"/>
      <c r="B264" s="48"/>
      <c r="C264" s="48"/>
      <c r="D264" s="35"/>
      <c r="E264" s="149"/>
      <c r="F264" s="156"/>
      <c r="G264" s="670"/>
      <c r="H264" s="88"/>
      <c r="I264" s="40"/>
      <c r="J264" s="40"/>
      <c r="K264" s="41"/>
      <c r="L264" s="42"/>
      <c r="M264" s="658"/>
      <c r="N264" s="659"/>
      <c r="O264" s="692"/>
      <c r="P264" s="29"/>
      <c r="Q264" s="74"/>
      <c r="R264" s="28"/>
      <c r="S264" s="28"/>
      <c r="T264" s="28"/>
      <c r="U264" s="28"/>
      <c r="V264" s="28"/>
      <c r="W264" s="28"/>
      <c r="X264" s="28"/>
      <c r="Y264" s="28"/>
      <c r="Z264" s="28"/>
    </row>
    <row r="265" spans="1:26" ht="15" customHeight="1">
      <c r="A265" s="111"/>
      <c r="B265" s="48"/>
      <c r="C265" s="48"/>
      <c r="D265" s="35"/>
      <c r="E265" s="149"/>
      <c r="F265" s="156"/>
      <c r="G265" s="670"/>
      <c r="H265" s="88"/>
      <c r="I265" s="40"/>
      <c r="J265" s="40"/>
      <c r="K265" s="41"/>
      <c r="L265" s="42"/>
      <c r="M265" s="658"/>
      <c r="N265" s="659"/>
      <c r="O265" s="692"/>
      <c r="P265" s="29"/>
      <c r="Q265" s="74"/>
      <c r="R265" s="28"/>
      <c r="S265" s="28"/>
      <c r="T265" s="28"/>
      <c r="U265" s="28"/>
      <c r="V265" s="28"/>
      <c r="W265" s="28"/>
      <c r="X265" s="28"/>
      <c r="Y265" s="28"/>
      <c r="Z265" s="28"/>
    </row>
    <row r="266" spans="1:26" ht="15" customHeight="1">
      <c r="A266" s="111"/>
      <c r="B266" s="48"/>
      <c r="C266" s="48"/>
      <c r="D266" s="35"/>
      <c r="E266" s="149"/>
      <c r="F266" s="156"/>
      <c r="G266" s="670"/>
      <c r="H266" s="88"/>
      <c r="I266" s="40"/>
      <c r="J266" s="40"/>
      <c r="K266" s="41"/>
      <c r="L266" s="42"/>
      <c r="M266" s="658"/>
      <c r="N266" s="659"/>
      <c r="O266" s="692"/>
      <c r="P266" s="29"/>
      <c r="Q266" s="74"/>
      <c r="R266" s="28"/>
      <c r="S266" s="28"/>
      <c r="T266" s="28"/>
      <c r="U266" s="28"/>
      <c r="V266" s="28"/>
      <c r="W266" s="28"/>
      <c r="X266" s="28"/>
      <c r="Y266" s="28"/>
      <c r="Z266" s="28"/>
    </row>
    <row r="267" spans="1:26" ht="15" customHeight="1">
      <c r="A267" s="111"/>
      <c r="B267" s="48"/>
      <c r="C267" s="48"/>
      <c r="D267" s="35"/>
      <c r="E267" s="149"/>
      <c r="F267" s="156"/>
      <c r="G267" s="670"/>
      <c r="H267" s="88"/>
      <c r="I267" s="40"/>
      <c r="J267" s="40"/>
      <c r="K267" s="41"/>
      <c r="L267" s="42"/>
      <c r="M267" s="658"/>
      <c r="N267" s="659"/>
      <c r="O267" s="692"/>
      <c r="P267" s="29"/>
      <c r="Q267" s="74"/>
      <c r="R267" s="28"/>
      <c r="S267" s="28"/>
      <c r="T267" s="28"/>
      <c r="U267" s="28"/>
      <c r="V267" s="28"/>
      <c r="W267" s="28"/>
      <c r="X267" s="28"/>
      <c r="Y267" s="28"/>
      <c r="Z267" s="28"/>
    </row>
    <row r="268" spans="1:26" ht="15" customHeight="1">
      <c r="A268" s="111"/>
      <c r="B268" s="48"/>
      <c r="C268" s="48"/>
      <c r="D268" s="35"/>
      <c r="E268" s="149"/>
      <c r="F268" s="156"/>
      <c r="G268" s="670"/>
      <c r="H268" s="88"/>
      <c r="I268" s="40"/>
      <c r="J268" s="40"/>
      <c r="K268" s="41"/>
      <c r="L268" s="42"/>
      <c r="M268" s="658"/>
      <c r="N268" s="659"/>
      <c r="O268" s="692"/>
      <c r="P268" s="29"/>
      <c r="Q268" s="74"/>
      <c r="R268" s="28"/>
      <c r="S268" s="28"/>
      <c r="T268" s="28"/>
      <c r="U268" s="28"/>
      <c r="V268" s="28"/>
      <c r="W268" s="28"/>
      <c r="X268" s="28"/>
      <c r="Y268" s="28"/>
      <c r="Z268" s="28"/>
    </row>
    <row r="269" spans="1:26" ht="15" customHeight="1">
      <c r="A269" s="111"/>
      <c r="B269" s="48"/>
      <c r="C269" s="48"/>
      <c r="D269" s="35"/>
      <c r="E269" s="149"/>
      <c r="F269" s="156"/>
      <c r="G269" s="670"/>
      <c r="H269" s="88"/>
      <c r="I269" s="40"/>
      <c r="J269" s="40"/>
      <c r="K269" s="41"/>
      <c r="L269" s="42"/>
      <c r="M269" s="658"/>
      <c r="N269" s="659"/>
      <c r="O269" s="692"/>
      <c r="P269" s="29"/>
      <c r="Q269" s="74"/>
      <c r="R269" s="28"/>
      <c r="S269" s="28"/>
      <c r="T269" s="28"/>
      <c r="U269" s="28"/>
      <c r="V269" s="28"/>
      <c r="W269" s="28"/>
      <c r="X269" s="28"/>
      <c r="Y269" s="28"/>
      <c r="Z269" s="28"/>
    </row>
    <row r="270" spans="1:26" ht="15" customHeight="1">
      <c r="A270" s="111"/>
      <c r="B270" s="48"/>
      <c r="C270" s="48"/>
      <c r="D270" s="35"/>
      <c r="E270" s="149"/>
      <c r="F270" s="156"/>
      <c r="G270" s="670"/>
      <c r="H270" s="88"/>
      <c r="I270" s="40"/>
      <c r="J270" s="40"/>
      <c r="K270" s="41"/>
      <c r="L270" s="42"/>
      <c r="M270" s="658"/>
      <c r="N270" s="659"/>
      <c r="O270" s="692"/>
      <c r="P270" s="29"/>
      <c r="Q270" s="74"/>
      <c r="R270" s="28"/>
      <c r="S270" s="28"/>
      <c r="T270" s="28"/>
      <c r="U270" s="28"/>
      <c r="V270" s="28"/>
      <c r="W270" s="28"/>
      <c r="X270" s="28"/>
      <c r="Y270" s="28"/>
      <c r="Z270" s="28"/>
    </row>
    <row r="271" spans="1:26" ht="15" customHeight="1">
      <c r="A271" s="111"/>
      <c r="B271" s="48"/>
      <c r="C271" s="48"/>
      <c r="D271" s="35"/>
      <c r="E271" s="149"/>
      <c r="F271" s="156"/>
      <c r="G271" s="670"/>
      <c r="H271" s="88"/>
      <c r="I271" s="40"/>
      <c r="J271" s="40"/>
      <c r="K271" s="41"/>
      <c r="L271" s="42"/>
      <c r="M271" s="658"/>
      <c r="N271" s="659"/>
      <c r="O271" s="692"/>
      <c r="P271" s="29"/>
      <c r="Q271" s="74"/>
      <c r="R271" s="28"/>
      <c r="S271" s="28"/>
      <c r="T271" s="28"/>
      <c r="U271" s="28"/>
      <c r="V271" s="28"/>
      <c r="W271" s="28"/>
      <c r="X271" s="28"/>
      <c r="Y271" s="28"/>
      <c r="Z271" s="28"/>
    </row>
    <row r="272" spans="1:26" ht="15" customHeight="1">
      <c r="A272" s="111"/>
      <c r="B272" s="48"/>
      <c r="C272" s="48"/>
      <c r="D272" s="35"/>
      <c r="E272" s="149"/>
      <c r="F272" s="156"/>
      <c r="G272" s="670"/>
      <c r="H272" s="88"/>
      <c r="I272" s="40"/>
      <c r="J272" s="40"/>
      <c r="K272" s="41"/>
      <c r="L272" s="42"/>
      <c r="M272" s="658"/>
      <c r="N272" s="659"/>
      <c r="O272" s="692"/>
      <c r="P272" s="29"/>
      <c r="Q272" s="74"/>
      <c r="R272" s="28"/>
      <c r="S272" s="28"/>
      <c r="T272" s="28"/>
      <c r="U272" s="28"/>
      <c r="V272" s="28"/>
      <c r="W272" s="28"/>
      <c r="X272" s="28"/>
      <c r="Y272" s="28"/>
      <c r="Z272" s="28"/>
    </row>
    <row r="273" spans="1:26" ht="15" customHeight="1">
      <c r="A273" s="111"/>
      <c r="B273" s="48"/>
      <c r="C273" s="48"/>
      <c r="D273" s="35"/>
      <c r="E273" s="149"/>
      <c r="F273" s="156"/>
      <c r="G273" s="670"/>
      <c r="H273" s="88"/>
      <c r="I273" s="40"/>
      <c r="J273" s="40"/>
      <c r="K273" s="41"/>
      <c r="L273" s="42"/>
      <c r="M273" s="658"/>
      <c r="N273" s="659"/>
      <c r="O273" s="692"/>
      <c r="P273" s="29"/>
      <c r="Q273" s="74"/>
      <c r="R273" s="28"/>
      <c r="S273" s="28"/>
      <c r="T273" s="28"/>
      <c r="U273" s="28"/>
      <c r="V273" s="28"/>
      <c r="W273" s="28"/>
      <c r="X273" s="28"/>
      <c r="Y273" s="28"/>
      <c r="Z273" s="28"/>
    </row>
    <row r="274" spans="1:26" ht="15" customHeight="1">
      <c r="A274" s="111"/>
      <c r="B274" s="48"/>
      <c r="C274" s="48"/>
      <c r="D274" s="35"/>
      <c r="E274" s="149"/>
      <c r="F274" s="156"/>
      <c r="G274" s="670"/>
      <c r="H274" s="88"/>
      <c r="I274" s="40"/>
      <c r="J274" s="40"/>
      <c r="K274" s="41"/>
      <c r="L274" s="42"/>
      <c r="M274" s="658"/>
      <c r="N274" s="659"/>
      <c r="O274" s="692"/>
      <c r="P274" s="29"/>
      <c r="Q274" s="74"/>
      <c r="R274" s="28"/>
      <c r="S274" s="28"/>
      <c r="T274" s="28"/>
      <c r="U274" s="28"/>
      <c r="V274" s="28"/>
      <c r="W274" s="28"/>
      <c r="X274" s="28"/>
      <c r="Y274" s="28"/>
      <c r="Z274" s="28"/>
    </row>
    <row r="275" spans="1:26" ht="15" customHeight="1">
      <c r="A275" s="111"/>
      <c r="B275" s="48"/>
      <c r="C275" s="48"/>
      <c r="D275" s="35"/>
      <c r="E275" s="149"/>
      <c r="F275" s="156"/>
      <c r="G275" s="670"/>
      <c r="H275" s="88"/>
      <c r="I275" s="40"/>
      <c r="J275" s="40"/>
      <c r="K275" s="41"/>
      <c r="L275" s="42"/>
      <c r="M275" s="658"/>
      <c r="N275" s="659"/>
      <c r="O275" s="692"/>
      <c r="P275" s="29"/>
      <c r="Q275" s="74"/>
      <c r="R275" s="28"/>
      <c r="S275" s="28"/>
      <c r="T275" s="28"/>
      <c r="U275" s="28"/>
      <c r="V275" s="28"/>
      <c r="W275" s="28"/>
      <c r="X275" s="28"/>
      <c r="Y275" s="28"/>
      <c r="Z275" s="28"/>
    </row>
    <row r="276" spans="1:26" ht="15" customHeight="1">
      <c r="A276" s="111"/>
      <c r="B276" s="48"/>
      <c r="C276" s="48"/>
      <c r="D276" s="35"/>
      <c r="E276" s="149"/>
      <c r="F276" s="156"/>
      <c r="G276" s="670"/>
      <c r="H276" s="88"/>
      <c r="I276" s="40"/>
      <c r="J276" s="40"/>
      <c r="K276" s="41"/>
      <c r="L276" s="42"/>
      <c r="M276" s="658"/>
      <c r="N276" s="659"/>
      <c r="O276" s="692"/>
      <c r="P276" s="29"/>
      <c r="Q276" s="74"/>
      <c r="R276" s="28"/>
      <c r="S276" s="28"/>
      <c r="T276" s="28"/>
      <c r="U276" s="28"/>
      <c r="V276" s="28"/>
      <c r="W276" s="28"/>
      <c r="X276" s="28"/>
      <c r="Y276" s="28"/>
      <c r="Z276" s="28"/>
    </row>
    <row r="277" spans="1:26" ht="15" customHeight="1">
      <c r="A277" s="111"/>
      <c r="B277" s="48"/>
      <c r="C277" s="48"/>
      <c r="D277" s="35"/>
      <c r="E277" s="149"/>
      <c r="F277" s="156"/>
      <c r="G277" s="670"/>
      <c r="H277" s="88"/>
      <c r="I277" s="40"/>
      <c r="J277" s="40"/>
      <c r="K277" s="41"/>
      <c r="L277" s="42"/>
      <c r="M277" s="658"/>
      <c r="N277" s="659"/>
      <c r="O277" s="692"/>
      <c r="P277" s="29"/>
      <c r="Q277" s="74"/>
      <c r="R277" s="28"/>
      <c r="S277" s="28"/>
      <c r="T277" s="28"/>
      <c r="U277" s="28"/>
      <c r="V277" s="28"/>
      <c r="W277" s="28"/>
      <c r="X277" s="28"/>
      <c r="Y277" s="28"/>
      <c r="Z277" s="28"/>
    </row>
    <row r="278" spans="1:26" ht="15" customHeight="1">
      <c r="A278" s="111"/>
      <c r="B278" s="48"/>
      <c r="C278" s="48"/>
      <c r="D278" s="35"/>
      <c r="E278" s="149"/>
      <c r="F278" s="156"/>
      <c r="G278" s="670"/>
      <c r="H278" s="88"/>
      <c r="I278" s="40"/>
      <c r="J278" s="40"/>
      <c r="K278" s="41"/>
      <c r="L278" s="42"/>
      <c r="M278" s="658"/>
      <c r="N278" s="659"/>
      <c r="O278" s="692"/>
      <c r="P278" s="29"/>
      <c r="Q278" s="74"/>
      <c r="R278" s="28"/>
      <c r="S278" s="28"/>
      <c r="T278" s="28"/>
      <c r="U278" s="28"/>
      <c r="V278" s="28"/>
      <c r="W278" s="28"/>
      <c r="X278" s="28"/>
      <c r="Y278" s="28"/>
      <c r="Z278" s="28"/>
    </row>
    <row r="279" spans="1:26" ht="15" customHeight="1">
      <c r="A279" s="111"/>
      <c r="B279" s="48"/>
      <c r="C279" s="48"/>
      <c r="D279" s="35"/>
      <c r="E279" s="149"/>
      <c r="F279" s="156"/>
      <c r="G279" s="670"/>
      <c r="H279" s="88"/>
      <c r="I279" s="40"/>
      <c r="J279" s="40"/>
      <c r="K279" s="41"/>
      <c r="L279" s="42"/>
      <c r="M279" s="658"/>
      <c r="N279" s="659"/>
      <c r="O279" s="692"/>
      <c r="P279" s="29"/>
      <c r="Q279" s="74"/>
      <c r="R279" s="28"/>
      <c r="S279" s="28"/>
      <c r="T279" s="28"/>
      <c r="U279" s="28"/>
      <c r="V279" s="28"/>
      <c r="W279" s="28"/>
      <c r="X279" s="28"/>
      <c r="Y279" s="28"/>
      <c r="Z279" s="28"/>
    </row>
    <row r="280" spans="1:26" ht="15" customHeight="1">
      <c r="A280" s="111"/>
      <c r="B280" s="48"/>
      <c r="C280" s="48"/>
      <c r="D280" s="35"/>
      <c r="E280" s="149"/>
      <c r="F280" s="156"/>
      <c r="G280" s="670"/>
      <c r="H280" s="88"/>
      <c r="I280" s="40"/>
      <c r="J280" s="40"/>
      <c r="K280" s="41"/>
      <c r="L280" s="42"/>
      <c r="M280" s="658"/>
      <c r="N280" s="659"/>
      <c r="O280" s="692"/>
      <c r="P280" s="29"/>
      <c r="Q280" s="74"/>
      <c r="R280" s="28"/>
      <c r="S280" s="28"/>
      <c r="T280" s="28"/>
      <c r="U280" s="28"/>
      <c r="V280" s="28"/>
      <c r="W280" s="28"/>
      <c r="X280" s="28"/>
      <c r="Y280" s="28"/>
      <c r="Z280" s="28"/>
    </row>
    <row r="281" spans="1:26" ht="15" customHeight="1">
      <c r="A281" s="111"/>
      <c r="B281" s="48"/>
      <c r="C281" s="48"/>
      <c r="D281" s="35"/>
      <c r="E281" s="149"/>
      <c r="F281" s="156"/>
      <c r="G281" s="670"/>
      <c r="H281" s="88"/>
      <c r="I281" s="40"/>
      <c r="J281" s="40"/>
      <c r="K281" s="41"/>
      <c r="L281" s="42"/>
      <c r="M281" s="658"/>
      <c r="N281" s="659"/>
      <c r="O281" s="692"/>
      <c r="P281" s="29"/>
      <c r="Q281" s="74"/>
      <c r="R281" s="28"/>
      <c r="S281" s="28"/>
      <c r="T281" s="28"/>
      <c r="U281" s="28"/>
      <c r="V281" s="28"/>
      <c r="W281" s="28"/>
      <c r="X281" s="28"/>
      <c r="Y281" s="28"/>
      <c r="Z281" s="28"/>
    </row>
    <row r="282" spans="1:26" ht="15" customHeight="1">
      <c r="A282" s="111"/>
      <c r="B282" s="48"/>
      <c r="C282" s="48"/>
      <c r="D282" s="35"/>
      <c r="E282" s="149"/>
      <c r="F282" s="156"/>
      <c r="G282" s="670"/>
      <c r="H282" s="88"/>
      <c r="I282" s="40"/>
      <c r="J282" s="40"/>
      <c r="K282" s="41"/>
      <c r="L282" s="42"/>
      <c r="M282" s="658"/>
      <c r="N282" s="659"/>
      <c r="O282" s="692"/>
      <c r="P282" s="29"/>
      <c r="Q282" s="74"/>
      <c r="R282" s="28"/>
      <c r="S282" s="28"/>
      <c r="T282" s="28"/>
      <c r="U282" s="28"/>
      <c r="V282" s="28"/>
      <c r="W282" s="28"/>
      <c r="X282" s="28"/>
      <c r="Y282" s="28"/>
      <c r="Z282" s="28"/>
    </row>
    <row r="283" spans="1:26" ht="15" customHeight="1">
      <c r="A283" s="111"/>
      <c r="B283" s="48"/>
      <c r="C283" s="48"/>
      <c r="D283" s="35"/>
      <c r="E283" s="149"/>
      <c r="F283" s="156"/>
      <c r="G283" s="670"/>
      <c r="H283" s="88"/>
      <c r="I283" s="40"/>
      <c r="J283" s="40"/>
      <c r="K283" s="41"/>
      <c r="L283" s="42"/>
      <c r="M283" s="658"/>
      <c r="N283" s="659"/>
      <c r="O283" s="692"/>
      <c r="P283" s="29"/>
      <c r="Q283" s="74"/>
      <c r="R283" s="28"/>
      <c r="S283" s="28"/>
      <c r="T283" s="28"/>
      <c r="U283" s="28"/>
      <c r="V283" s="28"/>
      <c r="W283" s="28"/>
      <c r="X283" s="28"/>
      <c r="Y283" s="28"/>
      <c r="Z283" s="28"/>
    </row>
    <row r="284" spans="1:26" ht="15" customHeight="1">
      <c r="A284" s="111"/>
      <c r="B284" s="48"/>
      <c r="C284" s="48"/>
      <c r="D284" s="35"/>
      <c r="E284" s="149"/>
      <c r="F284" s="156"/>
      <c r="G284" s="670"/>
      <c r="H284" s="88"/>
      <c r="I284" s="40"/>
      <c r="J284" s="40"/>
      <c r="K284" s="41"/>
      <c r="L284" s="42"/>
      <c r="M284" s="658"/>
      <c r="N284" s="659"/>
      <c r="O284" s="692"/>
      <c r="P284" s="29"/>
      <c r="Q284" s="74"/>
      <c r="R284" s="28"/>
      <c r="S284" s="28"/>
      <c r="T284" s="28"/>
      <c r="U284" s="28"/>
      <c r="V284" s="28"/>
      <c r="W284" s="28"/>
      <c r="X284" s="28"/>
      <c r="Y284" s="28"/>
      <c r="Z284" s="28"/>
    </row>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pane ySplit="1" topLeftCell="A2" activePane="bottomLeft" state="frozen"/>
      <selection pane="bottomLeft" activeCell="B3" sqref="B3"/>
    </sheetView>
  </sheetViews>
  <sheetFormatPr defaultColWidth="12.6640625" defaultRowHeight="15" customHeight="1" outlineLevelCol="1"/>
  <cols>
    <col min="1" max="1" width="13.109375" customWidth="1"/>
    <col min="2" max="2" width="19.6640625" customWidth="1"/>
    <col min="3" max="3" width="20.6640625" customWidth="1"/>
    <col min="4" max="4" width="38.33203125" customWidth="1"/>
    <col min="5" max="5" width="25.33203125" customWidth="1"/>
    <col min="6" max="6" width="12.44140625" customWidth="1"/>
    <col min="7" max="7" width="9.33203125" customWidth="1"/>
    <col min="8" max="10" width="11.21875" customWidth="1"/>
    <col min="11" max="11" width="11.21875" hidden="1" customWidth="1"/>
    <col min="12" max="12" width="17.6640625" customWidth="1"/>
    <col min="13" max="13" width="15.44140625" customWidth="1"/>
    <col min="14" max="14" width="16.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264" si="0">CONCATENATE(I10,J10)</f>
        <v>250ml</v>
      </c>
      <c r="M10" s="652">
        <f t="shared" ref="M10:M264" si="1">H10*I10</f>
        <v>2500</v>
      </c>
      <c r="N10" s="30" t="str">
        <f>CONCATENATE(M10,K10,J10)</f>
        <v>2500 ml</v>
      </c>
      <c r="O10" s="30">
        <f t="shared" ref="O10:O264" si="2">G10*H10</f>
        <v>675</v>
      </c>
      <c r="P10" s="31">
        <f t="shared" ref="P10:P264" si="3">O10/H10</f>
        <v>67.5</v>
      </c>
      <c r="Q10" s="29">
        <f t="shared" ref="Q10:Q168" si="4">G10-P10</f>
        <v>0</v>
      </c>
      <c r="R10" s="28"/>
      <c r="S10" s="28" t="e">
        <f t="array" aca="1" ref="S10:S24" ca="1">_xludf.UNIQUE(J11:J276)</f>
        <v>#NAME?</v>
      </c>
      <c r="T10" s="28"/>
      <c r="U10" s="28"/>
      <c r="V10" s="28"/>
      <c r="W10" s="28"/>
      <c r="X10" s="28"/>
      <c r="Y10" s="28"/>
      <c r="Z10" s="28"/>
    </row>
    <row r="11" spans="1:26" ht="15" customHeight="1">
      <c r="A11" s="111">
        <v>1</v>
      </c>
      <c r="B11" s="122" t="s">
        <v>72</v>
      </c>
      <c r="C11" s="656" t="s">
        <v>82</v>
      </c>
      <c r="D11" s="231"/>
      <c r="E11" s="122" t="s">
        <v>2751</v>
      </c>
      <c r="F11" s="111" t="s">
        <v>76</v>
      </c>
      <c r="G11" s="739">
        <v>63.5</v>
      </c>
      <c r="H11" s="122">
        <v>3</v>
      </c>
      <c r="I11" s="122">
        <v>250</v>
      </c>
      <c r="J11" s="122" t="s">
        <v>29</v>
      </c>
      <c r="K11" s="41" t="s">
        <v>26</v>
      </c>
      <c r="L11" s="42" t="str">
        <f t="shared" si="0"/>
        <v>250ml</v>
      </c>
      <c r="M11" s="658">
        <f t="shared" si="1"/>
        <v>750</v>
      </c>
      <c r="N11" s="659" t="str">
        <f t="shared" ref="N11:N265" si="5">CONCATENATE(M11,J11)</f>
        <v>750ml</v>
      </c>
      <c r="O11" s="692">
        <f t="shared" si="2"/>
        <v>190.5</v>
      </c>
      <c r="P11" s="29">
        <f t="shared" si="3"/>
        <v>63.5</v>
      </c>
      <c r="Q11" s="29">
        <f t="shared" si="4"/>
        <v>0</v>
      </c>
      <c r="R11" s="11"/>
      <c r="S11" s="28" t="e">
        <f ca="1"/>
        <v>#NAME?</v>
      </c>
      <c r="T11" s="28"/>
      <c r="U11" s="28"/>
      <c r="V11" s="28"/>
      <c r="W11" s="28"/>
      <c r="X11" s="28"/>
      <c r="Y11" s="28"/>
      <c r="Z11" s="28"/>
    </row>
    <row r="12" spans="1:26" ht="15" customHeight="1">
      <c r="A12" s="111">
        <v>2</v>
      </c>
      <c r="B12" s="128" t="s">
        <v>90</v>
      </c>
      <c r="C12" s="656" t="s">
        <v>82</v>
      </c>
      <c r="D12" s="9"/>
      <c r="E12" s="128" t="s">
        <v>2775</v>
      </c>
      <c r="F12" s="111" t="s">
        <v>76</v>
      </c>
      <c r="G12" s="740">
        <v>66.5</v>
      </c>
      <c r="H12" s="122">
        <v>2</v>
      </c>
      <c r="I12" s="122">
        <v>500</v>
      </c>
      <c r="J12" s="122" t="s">
        <v>59</v>
      </c>
      <c r="K12" s="41" t="s">
        <v>26</v>
      </c>
      <c r="L12" s="42" t="str">
        <f t="shared" si="0"/>
        <v>500grams</v>
      </c>
      <c r="M12" s="658">
        <f t="shared" si="1"/>
        <v>1000</v>
      </c>
      <c r="N12" s="659" t="str">
        <f t="shared" si="5"/>
        <v>1000grams</v>
      </c>
      <c r="O12" s="692">
        <f t="shared" si="2"/>
        <v>133</v>
      </c>
      <c r="P12" s="29">
        <f t="shared" si="3"/>
        <v>66.5</v>
      </c>
      <c r="Q12" s="29">
        <f t="shared" si="4"/>
        <v>0</v>
      </c>
      <c r="R12" s="28"/>
      <c r="S12" s="28" t="e">
        <f ca="1"/>
        <v>#NAME?</v>
      </c>
      <c r="T12" s="28"/>
      <c r="U12" s="28"/>
      <c r="V12" s="28"/>
      <c r="W12" s="28"/>
      <c r="X12" s="28"/>
      <c r="Y12" s="28"/>
      <c r="Z12" s="28"/>
    </row>
    <row r="13" spans="1:26" ht="15" customHeight="1">
      <c r="A13" s="111">
        <v>3</v>
      </c>
      <c r="B13" s="140" t="s">
        <v>90</v>
      </c>
      <c r="C13" s="656" t="s">
        <v>82</v>
      </c>
      <c r="D13" s="9"/>
      <c r="E13" s="140" t="s">
        <v>2777</v>
      </c>
      <c r="F13" s="111" t="s">
        <v>76</v>
      </c>
      <c r="G13" s="741">
        <v>48</v>
      </c>
      <c r="H13" s="283">
        <v>27</v>
      </c>
      <c r="I13" s="283">
        <v>1000</v>
      </c>
      <c r="J13" s="283" t="s">
        <v>59</v>
      </c>
      <c r="K13" s="41" t="s">
        <v>26</v>
      </c>
      <c r="L13" s="42" t="str">
        <f t="shared" si="0"/>
        <v>1000grams</v>
      </c>
      <c r="M13" s="658">
        <f t="shared" si="1"/>
        <v>27000</v>
      </c>
      <c r="N13" s="659" t="str">
        <f t="shared" si="5"/>
        <v>27000grams</v>
      </c>
      <c r="O13" s="692">
        <f t="shared" si="2"/>
        <v>1296</v>
      </c>
      <c r="P13" s="29">
        <f t="shared" si="3"/>
        <v>48</v>
      </c>
      <c r="Q13" s="109">
        <f t="shared" si="4"/>
        <v>0</v>
      </c>
      <c r="R13" s="11"/>
      <c r="S13" s="28" t="e">
        <f ca="1"/>
        <v>#NAME?</v>
      </c>
      <c r="T13" s="28"/>
      <c r="U13" s="28"/>
      <c r="V13" s="28"/>
      <c r="W13" s="28"/>
      <c r="X13" s="28"/>
      <c r="Y13" s="28"/>
      <c r="Z13" s="28"/>
    </row>
    <row r="14" spans="1:26" ht="15" customHeight="1">
      <c r="A14" s="111">
        <v>4</v>
      </c>
      <c r="B14" s="128" t="s">
        <v>109</v>
      </c>
      <c r="C14" s="656" t="s">
        <v>82</v>
      </c>
      <c r="D14" s="35"/>
      <c r="E14" s="128" t="s">
        <v>111</v>
      </c>
      <c r="F14" s="111" t="s">
        <v>76</v>
      </c>
      <c r="G14" s="740">
        <v>45.75</v>
      </c>
      <c r="H14" s="128">
        <v>6</v>
      </c>
      <c r="I14" s="128">
        <v>20</v>
      </c>
      <c r="J14" s="122" t="s">
        <v>29</v>
      </c>
      <c r="K14" s="41" t="s">
        <v>26</v>
      </c>
      <c r="L14" s="42" t="str">
        <f t="shared" si="0"/>
        <v>20ml</v>
      </c>
      <c r="M14" s="658">
        <f t="shared" si="1"/>
        <v>120</v>
      </c>
      <c r="N14" s="659" t="str">
        <f t="shared" si="5"/>
        <v>120ml</v>
      </c>
      <c r="O14" s="692">
        <f t="shared" si="2"/>
        <v>274.5</v>
      </c>
      <c r="P14" s="29">
        <f t="shared" si="3"/>
        <v>45.75</v>
      </c>
      <c r="Q14" s="29">
        <f t="shared" si="4"/>
        <v>0</v>
      </c>
      <c r="R14" s="28"/>
      <c r="S14" s="28" t="e">
        <f ca="1"/>
        <v>#NAME?</v>
      </c>
      <c r="T14" s="28"/>
      <c r="U14" s="28"/>
      <c r="V14" s="28"/>
      <c r="W14" s="28"/>
      <c r="X14" s="28"/>
      <c r="Y14" s="28"/>
      <c r="Z14" s="28"/>
    </row>
    <row r="15" spans="1:26" ht="15" customHeight="1">
      <c r="A15" s="111">
        <v>5</v>
      </c>
      <c r="B15" s="122" t="s">
        <v>160</v>
      </c>
      <c r="C15" s="656" t="s">
        <v>82</v>
      </c>
      <c r="D15" s="35"/>
      <c r="E15" s="122" t="s">
        <v>164</v>
      </c>
      <c r="F15" s="111" t="s">
        <v>76</v>
      </c>
      <c r="G15" s="740">
        <v>20</v>
      </c>
      <c r="H15" s="122">
        <v>5</v>
      </c>
      <c r="I15" s="122">
        <v>50</v>
      </c>
      <c r="J15" s="122" t="s">
        <v>59</v>
      </c>
      <c r="K15" s="41" t="s">
        <v>26</v>
      </c>
      <c r="L15" s="42" t="str">
        <f t="shared" si="0"/>
        <v>50grams</v>
      </c>
      <c r="M15" s="658">
        <f t="shared" si="1"/>
        <v>250</v>
      </c>
      <c r="N15" s="659" t="str">
        <f t="shared" si="5"/>
        <v>250grams</v>
      </c>
      <c r="O15" s="692">
        <f t="shared" si="2"/>
        <v>100</v>
      </c>
      <c r="P15" s="29">
        <f t="shared" si="3"/>
        <v>20</v>
      </c>
      <c r="Q15" s="29">
        <f t="shared" si="4"/>
        <v>0</v>
      </c>
      <c r="R15" s="28"/>
      <c r="S15" s="28" t="e">
        <f ca="1"/>
        <v>#NAME?</v>
      </c>
      <c r="T15" s="28"/>
      <c r="U15" s="28"/>
      <c r="V15" s="28"/>
      <c r="W15" s="28"/>
      <c r="X15" s="28"/>
      <c r="Y15" s="28"/>
      <c r="Z15" s="28"/>
    </row>
    <row r="16" spans="1:26" ht="15" customHeight="1">
      <c r="A16" s="111">
        <v>6</v>
      </c>
      <c r="B16" s="128" t="s">
        <v>342</v>
      </c>
      <c r="C16" s="656" t="s">
        <v>82</v>
      </c>
      <c r="D16" s="35"/>
      <c r="E16" s="128" t="s">
        <v>2779</v>
      </c>
      <c r="F16" s="111" t="s">
        <v>76</v>
      </c>
      <c r="G16" s="739">
        <v>31.66</v>
      </c>
      <c r="H16" s="122">
        <v>7</v>
      </c>
      <c r="I16" s="122">
        <v>230</v>
      </c>
      <c r="J16" s="122" t="s">
        <v>59</v>
      </c>
      <c r="K16" s="41" t="s">
        <v>26</v>
      </c>
      <c r="L16" s="42" t="str">
        <f t="shared" si="0"/>
        <v>230grams</v>
      </c>
      <c r="M16" s="658">
        <f t="shared" si="1"/>
        <v>1610</v>
      </c>
      <c r="N16" s="659" t="str">
        <f t="shared" si="5"/>
        <v>1610grams</v>
      </c>
      <c r="O16" s="692">
        <f t="shared" si="2"/>
        <v>221.62</v>
      </c>
      <c r="P16" s="29">
        <f t="shared" si="3"/>
        <v>31.66</v>
      </c>
      <c r="Q16" s="29">
        <f t="shared" si="4"/>
        <v>0</v>
      </c>
      <c r="R16" s="28"/>
      <c r="S16" s="28" t="e">
        <f ca="1"/>
        <v>#NAME?</v>
      </c>
      <c r="T16" s="28"/>
      <c r="U16" s="28"/>
      <c r="V16" s="28"/>
      <c r="W16" s="28"/>
      <c r="X16" s="28"/>
      <c r="Y16" s="28"/>
      <c r="Z16" s="28"/>
    </row>
    <row r="17" spans="1:26" ht="15" customHeight="1">
      <c r="A17" s="111">
        <v>7</v>
      </c>
      <c r="B17" s="314" t="s">
        <v>501</v>
      </c>
      <c r="C17" s="656" t="s">
        <v>82</v>
      </c>
      <c r="D17" s="35"/>
      <c r="E17" s="314" t="s">
        <v>508</v>
      </c>
      <c r="F17" s="111" t="s">
        <v>76</v>
      </c>
      <c r="G17" s="742">
        <v>135</v>
      </c>
      <c r="H17" s="314">
        <v>4</v>
      </c>
      <c r="I17" s="314">
        <v>430</v>
      </c>
      <c r="J17" s="314" t="s">
        <v>59</v>
      </c>
      <c r="K17" s="41" t="s">
        <v>26</v>
      </c>
      <c r="L17" s="42" t="str">
        <f t="shared" si="0"/>
        <v>430grams</v>
      </c>
      <c r="M17" s="658">
        <f t="shared" si="1"/>
        <v>1720</v>
      </c>
      <c r="N17" s="659" t="str">
        <f t="shared" si="5"/>
        <v>1720grams</v>
      </c>
      <c r="O17" s="692">
        <f t="shared" si="2"/>
        <v>540</v>
      </c>
      <c r="P17" s="29">
        <f t="shared" si="3"/>
        <v>135</v>
      </c>
      <c r="Q17" s="29">
        <f t="shared" si="4"/>
        <v>0</v>
      </c>
      <c r="R17" s="28"/>
      <c r="S17" s="28" t="e">
        <f ca="1"/>
        <v>#NAME?</v>
      </c>
      <c r="T17" s="28"/>
      <c r="U17" s="28"/>
      <c r="V17" s="28"/>
      <c r="W17" s="28"/>
      <c r="X17" s="28"/>
      <c r="Y17" s="28"/>
      <c r="Z17" s="28"/>
    </row>
    <row r="18" spans="1:26" ht="15" customHeight="1">
      <c r="A18" s="111">
        <v>8</v>
      </c>
      <c r="B18" s="128" t="s">
        <v>614</v>
      </c>
      <c r="C18" s="656" t="s">
        <v>82</v>
      </c>
      <c r="D18" s="35"/>
      <c r="E18" s="128" t="s">
        <v>2780</v>
      </c>
      <c r="F18" s="111" t="s">
        <v>76</v>
      </c>
      <c r="G18" s="739">
        <v>125</v>
      </c>
      <c r="H18" s="122">
        <v>1</v>
      </c>
      <c r="I18" s="122">
        <v>350</v>
      </c>
      <c r="J18" s="122" t="s">
        <v>59</v>
      </c>
      <c r="K18" s="41" t="s">
        <v>26</v>
      </c>
      <c r="L18" s="42" t="str">
        <f t="shared" si="0"/>
        <v>350grams</v>
      </c>
      <c r="M18" s="658">
        <f t="shared" si="1"/>
        <v>350</v>
      </c>
      <c r="N18" s="659" t="str">
        <f t="shared" si="5"/>
        <v>350grams</v>
      </c>
      <c r="O18" s="692">
        <f t="shared" si="2"/>
        <v>125</v>
      </c>
      <c r="P18" s="29">
        <f t="shared" si="3"/>
        <v>125</v>
      </c>
      <c r="Q18" s="29">
        <f t="shared" si="4"/>
        <v>0</v>
      </c>
      <c r="R18" s="28"/>
      <c r="S18" s="28" t="e">
        <f ca="1"/>
        <v>#NAME?</v>
      </c>
      <c r="T18" s="28"/>
      <c r="U18" s="28"/>
      <c r="V18" s="28"/>
      <c r="W18" s="28"/>
      <c r="X18" s="28"/>
      <c r="Y18" s="28"/>
      <c r="Z18" s="28"/>
    </row>
    <row r="19" spans="1:26" ht="15" customHeight="1">
      <c r="A19" s="111">
        <v>9</v>
      </c>
      <c r="B19" s="122" t="s">
        <v>652</v>
      </c>
      <c r="C19" s="656" t="s">
        <v>82</v>
      </c>
      <c r="D19" s="35"/>
      <c r="E19" s="122" t="s">
        <v>2782</v>
      </c>
      <c r="F19" s="111" t="s">
        <v>76</v>
      </c>
      <c r="G19" s="739">
        <v>340</v>
      </c>
      <c r="H19" s="122">
        <v>1</v>
      </c>
      <c r="I19" s="122">
        <v>500</v>
      </c>
      <c r="J19" s="122" t="s">
        <v>59</v>
      </c>
      <c r="K19" s="41" t="s">
        <v>26</v>
      </c>
      <c r="L19" s="42" t="str">
        <f t="shared" si="0"/>
        <v>500grams</v>
      </c>
      <c r="M19" s="658">
        <f t="shared" si="1"/>
        <v>500</v>
      </c>
      <c r="N19" s="659" t="str">
        <f t="shared" si="5"/>
        <v>500grams</v>
      </c>
      <c r="O19" s="692">
        <f t="shared" si="2"/>
        <v>340</v>
      </c>
      <c r="P19" s="29">
        <f t="shared" si="3"/>
        <v>340</v>
      </c>
      <c r="Q19" s="74">
        <f t="shared" si="4"/>
        <v>0</v>
      </c>
      <c r="R19" s="46"/>
      <c r="S19" s="28" t="e">
        <f ca="1"/>
        <v>#NAME?</v>
      </c>
      <c r="T19" s="28"/>
      <c r="U19" s="28"/>
      <c r="V19" s="28"/>
      <c r="W19" s="28"/>
      <c r="X19" s="28"/>
      <c r="Y19" s="28"/>
      <c r="Z19" s="28"/>
    </row>
    <row r="20" spans="1:26" ht="15" customHeight="1">
      <c r="A20" s="111">
        <v>10</v>
      </c>
      <c r="B20" s="122" t="s">
        <v>652</v>
      </c>
      <c r="C20" s="656" t="s">
        <v>82</v>
      </c>
      <c r="D20" s="35"/>
      <c r="E20" s="122" t="s">
        <v>2783</v>
      </c>
      <c r="F20" s="111" t="s">
        <v>76</v>
      </c>
      <c r="G20" s="739">
        <v>262</v>
      </c>
      <c r="H20" s="122">
        <v>1</v>
      </c>
      <c r="I20" s="122">
        <v>1000</v>
      </c>
      <c r="J20" s="122" t="s">
        <v>59</v>
      </c>
      <c r="K20" s="41" t="s">
        <v>26</v>
      </c>
      <c r="L20" s="42" t="str">
        <f t="shared" si="0"/>
        <v>1000grams</v>
      </c>
      <c r="M20" s="658">
        <f t="shared" si="1"/>
        <v>1000</v>
      </c>
      <c r="N20" s="659" t="str">
        <f t="shared" si="5"/>
        <v>1000grams</v>
      </c>
      <c r="O20" s="692">
        <f t="shared" si="2"/>
        <v>262</v>
      </c>
      <c r="P20" s="29">
        <f t="shared" si="3"/>
        <v>262</v>
      </c>
      <c r="Q20" s="29">
        <f t="shared" si="4"/>
        <v>0</v>
      </c>
      <c r="R20" s="28"/>
      <c r="S20" s="28" t="e">
        <f ca="1"/>
        <v>#NAME?</v>
      </c>
      <c r="T20" s="28"/>
      <c r="U20" s="28"/>
      <c r="V20" s="28"/>
      <c r="W20" s="28"/>
      <c r="X20" s="28"/>
      <c r="Y20" s="28"/>
      <c r="Z20" s="28"/>
    </row>
    <row r="21" spans="1:26" ht="15" customHeight="1">
      <c r="A21" s="111">
        <v>11</v>
      </c>
      <c r="B21" s="122" t="s">
        <v>711</v>
      </c>
      <c r="C21" s="656" t="s">
        <v>82</v>
      </c>
      <c r="D21" s="9"/>
      <c r="E21" s="122" t="s">
        <v>715</v>
      </c>
      <c r="F21" s="111" t="s">
        <v>76</v>
      </c>
      <c r="G21" s="739">
        <v>52.5</v>
      </c>
      <c r="H21" s="196">
        <v>4</v>
      </c>
      <c r="I21" s="196">
        <v>370</v>
      </c>
      <c r="J21" s="122" t="s">
        <v>59</v>
      </c>
      <c r="K21" s="41" t="s">
        <v>26</v>
      </c>
      <c r="L21" s="42" t="str">
        <f t="shared" si="0"/>
        <v>370grams</v>
      </c>
      <c r="M21" s="658">
        <f t="shared" si="1"/>
        <v>1480</v>
      </c>
      <c r="N21" s="659" t="str">
        <f t="shared" si="5"/>
        <v>1480grams</v>
      </c>
      <c r="O21" s="692">
        <f t="shared" si="2"/>
        <v>210</v>
      </c>
      <c r="P21" s="29">
        <f t="shared" si="3"/>
        <v>52.5</v>
      </c>
      <c r="Q21" s="29">
        <f t="shared" si="4"/>
        <v>0</v>
      </c>
      <c r="R21" s="28"/>
      <c r="S21" s="28" t="e">
        <f ca="1"/>
        <v>#NAME?</v>
      </c>
      <c r="T21" s="28"/>
      <c r="U21" s="28"/>
      <c r="V21" s="28"/>
      <c r="W21" s="28"/>
      <c r="X21" s="28"/>
      <c r="Y21" s="28"/>
      <c r="Z21" s="28"/>
    </row>
    <row r="22" spans="1:26" ht="15" customHeight="1">
      <c r="A22" s="111">
        <v>12</v>
      </c>
      <c r="B22" s="122" t="s">
        <v>719</v>
      </c>
      <c r="C22" s="656" t="s">
        <v>82</v>
      </c>
      <c r="D22" s="9"/>
      <c r="E22" s="122" t="s">
        <v>726</v>
      </c>
      <c r="F22" s="111" t="s">
        <v>76</v>
      </c>
      <c r="G22" s="739">
        <v>41.66</v>
      </c>
      <c r="H22" s="122">
        <v>28</v>
      </c>
      <c r="I22" s="122">
        <v>380</v>
      </c>
      <c r="J22" s="122" t="s">
        <v>29</v>
      </c>
      <c r="K22" s="41" t="s">
        <v>26</v>
      </c>
      <c r="L22" s="42" t="str">
        <f t="shared" si="0"/>
        <v>380ml</v>
      </c>
      <c r="M22" s="658">
        <f t="shared" si="1"/>
        <v>10640</v>
      </c>
      <c r="N22" s="659" t="str">
        <f t="shared" si="5"/>
        <v>10640ml</v>
      </c>
      <c r="O22" s="692">
        <f t="shared" si="2"/>
        <v>1166.48</v>
      </c>
      <c r="P22" s="29">
        <f t="shared" si="3"/>
        <v>41.660000000000004</v>
      </c>
      <c r="Q22" s="29">
        <f t="shared" si="4"/>
        <v>0</v>
      </c>
      <c r="R22" s="46"/>
      <c r="S22" s="28" t="e">
        <f ca="1"/>
        <v>#NAME?</v>
      </c>
      <c r="T22" s="28"/>
      <c r="U22" s="28"/>
      <c r="V22" s="28"/>
      <c r="W22" s="28"/>
      <c r="X22" s="28"/>
      <c r="Y22" s="28"/>
      <c r="Z22" s="28"/>
    </row>
    <row r="23" spans="1:26" ht="15" customHeight="1">
      <c r="A23" s="111">
        <v>13</v>
      </c>
      <c r="B23" s="128" t="s">
        <v>739</v>
      </c>
      <c r="C23" s="656" t="s">
        <v>82</v>
      </c>
      <c r="D23" s="9"/>
      <c r="E23" s="128" t="s">
        <v>740</v>
      </c>
      <c r="F23" s="111" t="s">
        <v>76</v>
      </c>
      <c r="G23" s="739">
        <v>70</v>
      </c>
      <c r="H23" s="122">
        <v>2</v>
      </c>
      <c r="I23" s="122">
        <v>450</v>
      </c>
      <c r="J23" s="122" t="s">
        <v>59</v>
      </c>
      <c r="K23" s="41" t="s">
        <v>26</v>
      </c>
      <c r="L23" s="42" t="str">
        <f t="shared" si="0"/>
        <v>450grams</v>
      </c>
      <c r="M23" s="658">
        <f t="shared" si="1"/>
        <v>900</v>
      </c>
      <c r="N23" s="659" t="str">
        <f t="shared" si="5"/>
        <v>900grams</v>
      </c>
      <c r="O23" s="692">
        <f t="shared" si="2"/>
        <v>140</v>
      </c>
      <c r="P23" s="29">
        <f t="shared" si="3"/>
        <v>70</v>
      </c>
      <c r="Q23" s="74">
        <f t="shared" si="4"/>
        <v>0</v>
      </c>
      <c r="R23" s="46"/>
      <c r="S23" s="28" t="e">
        <f ca="1"/>
        <v>#NAME?</v>
      </c>
      <c r="T23" s="28"/>
      <c r="U23" s="28"/>
      <c r="V23" s="28"/>
      <c r="W23" s="28"/>
      <c r="X23" s="28"/>
      <c r="Y23" s="28"/>
      <c r="Z23" s="28"/>
    </row>
    <row r="24" spans="1:26" ht="15" customHeight="1">
      <c r="A24" s="111">
        <v>14</v>
      </c>
      <c r="B24" s="128" t="s">
        <v>838</v>
      </c>
      <c r="C24" s="656" t="s">
        <v>82</v>
      </c>
      <c r="D24" s="9"/>
      <c r="E24" s="128" t="s">
        <v>2784</v>
      </c>
      <c r="F24" s="111" t="s">
        <v>76</v>
      </c>
      <c r="G24" s="739">
        <v>47</v>
      </c>
      <c r="H24" s="122">
        <v>4</v>
      </c>
      <c r="I24" s="122">
        <v>200</v>
      </c>
      <c r="J24" s="122" t="s">
        <v>59</v>
      </c>
      <c r="K24" s="41" t="s">
        <v>26</v>
      </c>
      <c r="L24" s="42" t="str">
        <f t="shared" si="0"/>
        <v>200grams</v>
      </c>
      <c r="M24" s="658">
        <f t="shared" si="1"/>
        <v>800</v>
      </c>
      <c r="N24" s="659" t="str">
        <f t="shared" si="5"/>
        <v>800grams</v>
      </c>
      <c r="O24" s="692">
        <f t="shared" si="2"/>
        <v>188</v>
      </c>
      <c r="P24" s="29">
        <f t="shared" si="3"/>
        <v>47</v>
      </c>
      <c r="Q24" s="29">
        <f t="shared" si="4"/>
        <v>0</v>
      </c>
      <c r="R24" s="28"/>
      <c r="S24" s="28" t="e">
        <f ca="1"/>
        <v>#NAME?</v>
      </c>
      <c r="T24" s="28"/>
      <c r="U24" s="28"/>
      <c r="V24" s="28"/>
      <c r="W24" s="28"/>
      <c r="X24" s="28"/>
      <c r="Y24" s="28"/>
      <c r="Z24" s="28"/>
    </row>
    <row r="25" spans="1:26" ht="15" customHeight="1">
      <c r="A25" s="111">
        <v>15</v>
      </c>
      <c r="B25" s="128" t="s">
        <v>909</v>
      </c>
      <c r="C25" s="656" t="s">
        <v>82</v>
      </c>
      <c r="D25" s="9"/>
      <c r="E25" s="128" t="s">
        <v>2785</v>
      </c>
      <c r="F25" s="111" t="s">
        <v>76</v>
      </c>
      <c r="G25" s="740">
        <v>140</v>
      </c>
      <c r="H25" s="122">
        <v>1</v>
      </c>
      <c r="I25" s="122">
        <v>500</v>
      </c>
      <c r="J25" s="122" t="s">
        <v>59</v>
      </c>
      <c r="K25" s="41" t="s">
        <v>26</v>
      </c>
      <c r="L25" s="42" t="str">
        <f t="shared" si="0"/>
        <v>500grams</v>
      </c>
      <c r="M25" s="658">
        <f t="shared" si="1"/>
        <v>500</v>
      </c>
      <c r="N25" s="659" t="str">
        <f t="shared" si="5"/>
        <v>500grams</v>
      </c>
      <c r="O25" s="692">
        <f t="shared" si="2"/>
        <v>140</v>
      </c>
      <c r="P25" s="29">
        <f t="shared" si="3"/>
        <v>140</v>
      </c>
      <c r="Q25" s="29">
        <f t="shared" si="4"/>
        <v>0</v>
      </c>
      <c r="R25" s="28"/>
      <c r="S25" s="28"/>
      <c r="T25" s="28"/>
      <c r="U25" s="28"/>
      <c r="V25" s="28"/>
      <c r="W25" s="28"/>
      <c r="X25" s="28"/>
      <c r="Y25" s="28"/>
      <c r="Z25" s="28"/>
    </row>
    <row r="26" spans="1:26" ht="15" customHeight="1">
      <c r="A26" s="111">
        <v>16</v>
      </c>
      <c r="B26" s="283" t="s">
        <v>952</v>
      </c>
      <c r="C26" s="656" t="s">
        <v>82</v>
      </c>
      <c r="D26" s="9"/>
      <c r="E26" s="283" t="s">
        <v>954</v>
      </c>
      <c r="F26" s="111" t="s">
        <v>76</v>
      </c>
      <c r="G26" s="741">
        <v>38.5</v>
      </c>
      <c r="H26" s="283">
        <v>46</v>
      </c>
      <c r="I26" s="283">
        <v>360</v>
      </c>
      <c r="J26" s="283" t="s">
        <v>29</v>
      </c>
      <c r="K26" s="41" t="s">
        <v>26</v>
      </c>
      <c r="L26" s="42" t="str">
        <f t="shared" si="0"/>
        <v>360ml</v>
      </c>
      <c r="M26" s="658">
        <f t="shared" si="1"/>
        <v>16560</v>
      </c>
      <c r="N26" s="659" t="str">
        <f t="shared" si="5"/>
        <v>16560ml</v>
      </c>
      <c r="O26" s="692">
        <f t="shared" si="2"/>
        <v>1771</v>
      </c>
      <c r="P26" s="29">
        <f t="shared" si="3"/>
        <v>38.5</v>
      </c>
      <c r="Q26" s="29">
        <f t="shared" si="4"/>
        <v>0</v>
      </c>
      <c r="R26" s="28"/>
      <c r="S26" s="28"/>
      <c r="T26" s="28"/>
      <c r="U26" s="28"/>
      <c r="V26" s="28"/>
      <c r="W26" s="28"/>
      <c r="X26" s="28"/>
      <c r="Y26" s="28"/>
      <c r="Z26" s="28"/>
    </row>
    <row r="27" spans="1:26" ht="15" customHeight="1">
      <c r="A27" s="111">
        <v>17</v>
      </c>
      <c r="B27" s="128" t="s">
        <v>992</v>
      </c>
      <c r="C27" s="656" t="s">
        <v>82</v>
      </c>
      <c r="D27" s="9"/>
      <c r="E27" s="128" t="s">
        <v>111</v>
      </c>
      <c r="F27" s="111" t="s">
        <v>76</v>
      </c>
      <c r="G27" s="739">
        <v>38.5</v>
      </c>
      <c r="H27" s="122">
        <v>1</v>
      </c>
      <c r="I27" s="122">
        <v>20</v>
      </c>
      <c r="J27" s="122" t="s">
        <v>29</v>
      </c>
      <c r="K27" s="41" t="s">
        <v>26</v>
      </c>
      <c r="L27" s="42" t="str">
        <f t="shared" si="0"/>
        <v>20ml</v>
      </c>
      <c r="M27" s="658">
        <f t="shared" si="1"/>
        <v>20</v>
      </c>
      <c r="N27" s="659" t="str">
        <f t="shared" si="5"/>
        <v>20ml</v>
      </c>
      <c r="O27" s="692">
        <f t="shared" si="2"/>
        <v>38.5</v>
      </c>
      <c r="P27" s="29">
        <f t="shared" si="3"/>
        <v>38.5</v>
      </c>
      <c r="Q27" s="29">
        <f t="shared" si="4"/>
        <v>0</v>
      </c>
      <c r="R27" s="28"/>
      <c r="S27" s="28"/>
      <c r="T27" s="28"/>
      <c r="U27" s="28"/>
      <c r="V27" s="28"/>
      <c r="W27" s="28"/>
      <c r="X27" s="28"/>
      <c r="Y27" s="28"/>
      <c r="Z27" s="28"/>
    </row>
    <row r="28" spans="1:26" ht="15" customHeight="1">
      <c r="A28" s="111">
        <v>18</v>
      </c>
      <c r="B28" s="128" t="s">
        <v>995</v>
      </c>
      <c r="C28" s="656" t="s">
        <v>82</v>
      </c>
      <c r="D28" s="9"/>
      <c r="E28" s="128" t="s">
        <v>996</v>
      </c>
      <c r="F28" s="111" t="s">
        <v>76</v>
      </c>
      <c r="G28" s="739">
        <v>60</v>
      </c>
      <c r="H28" s="122">
        <v>1</v>
      </c>
      <c r="I28" s="122">
        <v>20</v>
      </c>
      <c r="J28" s="122" t="s">
        <v>29</v>
      </c>
      <c r="K28" s="41" t="s">
        <v>26</v>
      </c>
      <c r="L28" s="42" t="str">
        <f t="shared" si="0"/>
        <v>20ml</v>
      </c>
      <c r="M28" s="658">
        <f t="shared" si="1"/>
        <v>20</v>
      </c>
      <c r="N28" s="659" t="str">
        <f t="shared" si="5"/>
        <v>20ml</v>
      </c>
      <c r="O28" s="692">
        <f t="shared" si="2"/>
        <v>60</v>
      </c>
      <c r="P28" s="29">
        <f t="shared" si="3"/>
        <v>60</v>
      </c>
      <c r="Q28" s="29">
        <f t="shared" si="4"/>
        <v>0</v>
      </c>
      <c r="R28" s="28"/>
      <c r="S28" s="28"/>
      <c r="T28" s="28"/>
      <c r="U28" s="28"/>
      <c r="V28" s="28"/>
      <c r="W28" s="28"/>
      <c r="X28" s="28"/>
      <c r="Y28" s="28"/>
      <c r="Z28" s="28"/>
    </row>
    <row r="29" spans="1:26" ht="15" customHeight="1">
      <c r="A29" s="111">
        <v>19</v>
      </c>
      <c r="B29" s="128" t="s">
        <v>1085</v>
      </c>
      <c r="C29" s="656" t="s">
        <v>82</v>
      </c>
      <c r="D29" s="9"/>
      <c r="E29" s="128" t="s">
        <v>2786</v>
      </c>
      <c r="F29" s="111" t="s">
        <v>76</v>
      </c>
      <c r="G29" s="740">
        <v>47.5</v>
      </c>
      <c r="H29" s="122">
        <v>5</v>
      </c>
      <c r="I29" s="122">
        <v>500</v>
      </c>
      <c r="J29" s="122" t="s">
        <v>59</v>
      </c>
      <c r="K29" s="41" t="s">
        <v>26</v>
      </c>
      <c r="L29" s="42" t="str">
        <f t="shared" si="0"/>
        <v>500grams</v>
      </c>
      <c r="M29" s="658">
        <f t="shared" si="1"/>
        <v>2500</v>
      </c>
      <c r="N29" s="659" t="str">
        <f t="shared" si="5"/>
        <v>2500grams</v>
      </c>
      <c r="O29" s="692">
        <f t="shared" si="2"/>
        <v>237.5</v>
      </c>
      <c r="P29" s="29">
        <f t="shared" si="3"/>
        <v>47.5</v>
      </c>
      <c r="Q29" s="29">
        <f t="shared" si="4"/>
        <v>0</v>
      </c>
      <c r="R29" s="28"/>
      <c r="S29" s="28"/>
      <c r="T29" s="28"/>
      <c r="U29" s="28"/>
      <c r="V29" s="28"/>
      <c r="W29" s="28"/>
      <c r="X29" s="28"/>
      <c r="Y29" s="28"/>
      <c r="Z29" s="28"/>
    </row>
    <row r="30" spans="1:26" ht="15" customHeight="1">
      <c r="A30" s="111">
        <v>20</v>
      </c>
      <c r="B30" s="128" t="s">
        <v>1085</v>
      </c>
      <c r="C30" s="656" t="s">
        <v>82</v>
      </c>
      <c r="D30" s="525"/>
      <c r="E30" s="128" t="s">
        <v>2787</v>
      </c>
      <c r="F30" s="111" t="s">
        <v>76</v>
      </c>
      <c r="G30" s="740">
        <v>32.5</v>
      </c>
      <c r="H30" s="122">
        <v>2</v>
      </c>
      <c r="I30" s="122">
        <v>500</v>
      </c>
      <c r="J30" s="122" t="s">
        <v>59</v>
      </c>
      <c r="K30" s="41" t="s">
        <v>26</v>
      </c>
      <c r="L30" s="42" t="str">
        <f t="shared" si="0"/>
        <v>500grams</v>
      </c>
      <c r="M30" s="658">
        <f t="shared" si="1"/>
        <v>1000</v>
      </c>
      <c r="N30" s="659" t="str">
        <f t="shared" si="5"/>
        <v>1000grams</v>
      </c>
      <c r="O30" s="692">
        <f t="shared" si="2"/>
        <v>65</v>
      </c>
      <c r="P30" s="29">
        <f t="shared" si="3"/>
        <v>32.5</v>
      </c>
      <c r="Q30" s="29">
        <f t="shared" si="4"/>
        <v>0</v>
      </c>
      <c r="R30" s="11"/>
      <c r="S30" s="28"/>
      <c r="T30" s="28"/>
      <c r="U30" s="28"/>
      <c r="V30" s="28"/>
      <c r="W30" s="28"/>
      <c r="X30" s="28"/>
      <c r="Y30" s="28"/>
      <c r="Z30" s="28"/>
    </row>
    <row r="31" spans="1:26" ht="15" customHeight="1">
      <c r="A31" s="111">
        <v>22</v>
      </c>
      <c r="B31" s="122" t="s">
        <v>1148</v>
      </c>
      <c r="C31" s="656" t="s">
        <v>82</v>
      </c>
      <c r="D31" s="9"/>
      <c r="E31" s="122" t="s">
        <v>1140</v>
      </c>
      <c r="F31" s="111" t="s">
        <v>76</v>
      </c>
      <c r="G31" s="739">
        <v>16.5</v>
      </c>
      <c r="H31" s="122">
        <v>5</v>
      </c>
      <c r="I31" s="122">
        <v>25</v>
      </c>
      <c r="J31" s="122" t="s">
        <v>59</v>
      </c>
      <c r="K31" s="41" t="s">
        <v>26</v>
      </c>
      <c r="L31" s="42" t="str">
        <f t="shared" si="0"/>
        <v>25grams</v>
      </c>
      <c r="M31" s="658">
        <f t="shared" si="1"/>
        <v>125</v>
      </c>
      <c r="N31" s="659" t="str">
        <f t="shared" si="5"/>
        <v>125grams</v>
      </c>
      <c r="O31" s="692">
        <f t="shared" si="2"/>
        <v>82.5</v>
      </c>
      <c r="P31" s="29">
        <f t="shared" si="3"/>
        <v>16.5</v>
      </c>
      <c r="Q31" s="29">
        <f t="shared" si="4"/>
        <v>0</v>
      </c>
      <c r="R31" s="28"/>
      <c r="S31" s="28"/>
      <c r="T31" s="28"/>
      <c r="U31" s="28"/>
      <c r="V31" s="28"/>
      <c r="W31" s="28"/>
      <c r="X31" s="28"/>
      <c r="Y31" s="28"/>
      <c r="Z31" s="28"/>
    </row>
    <row r="32" spans="1:26" ht="15" customHeight="1">
      <c r="A32" s="111">
        <v>23</v>
      </c>
      <c r="B32" s="128" t="s">
        <v>1225</v>
      </c>
      <c r="C32" s="656" t="s">
        <v>82</v>
      </c>
      <c r="D32" s="9"/>
      <c r="E32" s="128" t="s">
        <v>1229</v>
      </c>
      <c r="F32" s="111" t="s">
        <v>76</v>
      </c>
      <c r="G32" s="739">
        <v>87</v>
      </c>
      <c r="H32" s="122">
        <v>1</v>
      </c>
      <c r="I32" s="122">
        <v>500</v>
      </c>
      <c r="J32" s="122" t="s">
        <v>59</v>
      </c>
      <c r="K32" s="41" t="s">
        <v>26</v>
      </c>
      <c r="L32" s="42" t="str">
        <f t="shared" si="0"/>
        <v>500grams</v>
      </c>
      <c r="M32" s="658">
        <f t="shared" si="1"/>
        <v>500</v>
      </c>
      <c r="N32" s="659" t="str">
        <f t="shared" si="5"/>
        <v>500grams</v>
      </c>
      <c r="O32" s="692">
        <f t="shared" si="2"/>
        <v>87</v>
      </c>
      <c r="P32" s="29">
        <f t="shared" si="3"/>
        <v>87</v>
      </c>
      <c r="Q32" s="74">
        <f t="shared" si="4"/>
        <v>0</v>
      </c>
      <c r="R32" s="28"/>
      <c r="S32" s="28"/>
      <c r="T32" s="28"/>
      <c r="U32" s="28"/>
      <c r="V32" s="28"/>
      <c r="W32" s="28"/>
      <c r="X32" s="28"/>
      <c r="Y32" s="28"/>
      <c r="Z32" s="28"/>
    </row>
    <row r="33" spans="1:26" ht="15" customHeight="1">
      <c r="A33" s="111">
        <v>24</v>
      </c>
      <c r="B33" s="128" t="s">
        <v>1389</v>
      </c>
      <c r="C33" s="656" t="s">
        <v>82</v>
      </c>
      <c r="D33" s="9"/>
      <c r="E33" s="128" t="s">
        <v>1390</v>
      </c>
      <c r="F33" s="111" t="s">
        <v>76</v>
      </c>
      <c r="G33" s="740">
        <v>100</v>
      </c>
      <c r="H33" s="122">
        <v>1</v>
      </c>
      <c r="I33" s="122">
        <v>1000</v>
      </c>
      <c r="J33" s="122" t="s">
        <v>29</v>
      </c>
      <c r="K33" s="41" t="s">
        <v>26</v>
      </c>
      <c r="L33" s="42" t="str">
        <f t="shared" si="0"/>
        <v>1000ml</v>
      </c>
      <c r="M33" s="658">
        <f t="shared" si="1"/>
        <v>1000</v>
      </c>
      <c r="N33" s="659" t="str">
        <f t="shared" si="5"/>
        <v>1000ml</v>
      </c>
      <c r="O33" s="692">
        <f t="shared" si="2"/>
        <v>100</v>
      </c>
      <c r="P33" s="29">
        <f t="shared" si="3"/>
        <v>100</v>
      </c>
      <c r="Q33" s="74">
        <f t="shared" si="4"/>
        <v>0</v>
      </c>
      <c r="R33" s="28"/>
      <c r="S33" s="28"/>
      <c r="T33" s="28"/>
      <c r="U33" s="28"/>
      <c r="V33" s="28"/>
      <c r="W33" s="28"/>
      <c r="X33" s="28"/>
      <c r="Y33" s="28"/>
      <c r="Z33" s="28"/>
    </row>
    <row r="34" spans="1:26" ht="15" customHeight="1">
      <c r="A34" s="111">
        <v>25</v>
      </c>
      <c r="B34" s="140" t="s">
        <v>1507</v>
      </c>
      <c r="C34" s="656" t="s">
        <v>82</v>
      </c>
      <c r="D34" s="9"/>
      <c r="E34" s="140" t="s">
        <v>1512</v>
      </c>
      <c r="F34" s="111" t="s">
        <v>76</v>
      </c>
      <c r="G34" s="741">
        <v>49.09</v>
      </c>
      <c r="H34" s="283">
        <v>9.4499999999999993</v>
      </c>
      <c r="I34" s="283">
        <v>500</v>
      </c>
      <c r="J34" s="283" t="s">
        <v>59</v>
      </c>
      <c r="K34" s="41" t="s">
        <v>26</v>
      </c>
      <c r="L34" s="42" t="str">
        <f t="shared" si="0"/>
        <v>500grams</v>
      </c>
      <c r="M34" s="658">
        <f t="shared" si="1"/>
        <v>4725</v>
      </c>
      <c r="N34" s="659" t="str">
        <f t="shared" si="5"/>
        <v>4725grams</v>
      </c>
      <c r="O34" s="692">
        <f t="shared" si="2"/>
        <v>463.90050000000002</v>
      </c>
      <c r="P34" s="29">
        <f t="shared" si="3"/>
        <v>49.09</v>
      </c>
      <c r="Q34" s="74">
        <f t="shared" si="4"/>
        <v>0</v>
      </c>
      <c r="R34" s="28"/>
      <c r="S34" s="28"/>
      <c r="T34" s="28"/>
      <c r="U34" s="28"/>
      <c r="V34" s="28"/>
      <c r="W34" s="28"/>
      <c r="X34" s="28"/>
      <c r="Y34" s="28"/>
      <c r="Z34" s="28"/>
    </row>
    <row r="35" spans="1:26" ht="15" customHeight="1">
      <c r="A35" s="111">
        <v>26</v>
      </c>
      <c r="B35" s="128" t="s">
        <v>1872</v>
      </c>
      <c r="C35" s="656" t="s">
        <v>82</v>
      </c>
      <c r="D35" s="9"/>
      <c r="E35" s="128" t="s">
        <v>1875</v>
      </c>
      <c r="F35" s="111" t="s">
        <v>76</v>
      </c>
      <c r="G35" s="739">
        <v>221.3</v>
      </c>
      <c r="H35" s="122">
        <v>1</v>
      </c>
      <c r="I35" s="122">
        <v>504</v>
      </c>
      <c r="J35" s="122" t="s">
        <v>59</v>
      </c>
      <c r="K35" s="41" t="s">
        <v>26</v>
      </c>
      <c r="L35" s="42" t="str">
        <f t="shared" si="0"/>
        <v>504grams</v>
      </c>
      <c r="M35" s="658">
        <f t="shared" si="1"/>
        <v>504</v>
      </c>
      <c r="N35" s="659" t="str">
        <f t="shared" si="5"/>
        <v>504grams</v>
      </c>
      <c r="O35" s="692">
        <f t="shared" si="2"/>
        <v>221.3</v>
      </c>
      <c r="P35" s="29">
        <f t="shared" si="3"/>
        <v>221.3</v>
      </c>
      <c r="Q35" s="29">
        <f t="shared" si="4"/>
        <v>0</v>
      </c>
      <c r="R35" s="28"/>
      <c r="S35" s="28"/>
      <c r="T35" s="28"/>
      <c r="U35" s="28"/>
      <c r="V35" s="28"/>
      <c r="W35" s="28"/>
      <c r="X35" s="28"/>
      <c r="Y35" s="28"/>
      <c r="Z35" s="28"/>
    </row>
    <row r="36" spans="1:26" ht="15" customHeight="1">
      <c r="A36" s="111">
        <v>27</v>
      </c>
      <c r="B36" s="140" t="s">
        <v>2354</v>
      </c>
      <c r="C36" s="656" t="s">
        <v>82</v>
      </c>
      <c r="D36" s="9"/>
      <c r="E36" s="283" t="s">
        <v>2355</v>
      </c>
      <c r="F36" s="111" t="s">
        <v>76</v>
      </c>
      <c r="G36" s="741">
        <v>1.2</v>
      </c>
      <c r="H36" s="283">
        <v>23</v>
      </c>
      <c r="I36" s="283">
        <v>5</v>
      </c>
      <c r="J36" s="283" t="s">
        <v>59</v>
      </c>
      <c r="K36" s="41" t="s">
        <v>26</v>
      </c>
      <c r="L36" s="42" t="str">
        <f t="shared" si="0"/>
        <v>5grams</v>
      </c>
      <c r="M36" s="658">
        <f t="shared" si="1"/>
        <v>115</v>
      </c>
      <c r="N36" s="659" t="str">
        <f t="shared" si="5"/>
        <v>115grams</v>
      </c>
      <c r="O36" s="692">
        <f t="shared" si="2"/>
        <v>27.599999999999998</v>
      </c>
      <c r="P36" s="29">
        <f t="shared" si="3"/>
        <v>1.2</v>
      </c>
      <c r="Q36" s="109">
        <f t="shared" si="4"/>
        <v>0</v>
      </c>
      <c r="R36" s="11"/>
      <c r="S36" s="28"/>
      <c r="T36" s="28"/>
      <c r="U36" s="28"/>
      <c r="V36" s="28"/>
      <c r="W36" s="28"/>
      <c r="X36" s="28"/>
      <c r="Y36" s="28"/>
      <c r="Z36" s="28"/>
    </row>
    <row r="37" spans="1:26" ht="15" customHeight="1">
      <c r="A37" s="111">
        <v>28</v>
      </c>
      <c r="B37" s="122" t="s">
        <v>2523</v>
      </c>
      <c r="C37" s="656" t="s">
        <v>82</v>
      </c>
      <c r="D37" s="9"/>
      <c r="E37" s="122" t="s">
        <v>111</v>
      </c>
      <c r="F37" s="111" t="s">
        <v>76</v>
      </c>
      <c r="G37" s="739">
        <v>45</v>
      </c>
      <c r="H37" s="122">
        <v>2</v>
      </c>
      <c r="I37" s="122">
        <v>20</v>
      </c>
      <c r="J37" s="122" t="s">
        <v>29</v>
      </c>
      <c r="K37" s="41" t="s">
        <v>26</v>
      </c>
      <c r="L37" s="42" t="str">
        <f t="shared" si="0"/>
        <v>20ml</v>
      </c>
      <c r="M37" s="658">
        <f t="shared" si="1"/>
        <v>40</v>
      </c>
      <c r="N37" s="659" t="str">
        <f t="shared" si="5"/>
        <v>40ml</v>
      </c>
      <c r="O37" s="692">
        <f t="shared" si="2"/>
        <v>90</v>
      </c>
      <c r="P37" s="29">
        <f t="shared" si="3"/>
        <v>45</v>
      </c>
      <c r="Q37" s="74">
        <f t="shared" si="4"/>
        <v>0</v>
      </c>
      <c r="R37" s="28"/>
      <c r="S37" s="28"/>
      <c r="T37" s="28"/>
      <c r="U37" s="28"/>
      <c r="V37" s="28"/>
      <c r="W37" s="28"/>
      <c r="X37" s="28"/>
      <c r="Y37" s="28"/>
      <c r="Z37" s="28"/>
    </row>
    <row r="38" spans="1:26" ht="15" customHeight="1">
      <c r="A38" s="111">
        <v>29</v>
      </c>
      <c r="B38" s="140" t="s">
        <v>2557</v>
      </c>
      <c r="C38" s="656" t="s">
        <v>82</v>
      </c>
      <c r="D38" s="9"/>
      <c r="E38" s="140" t="s">
        <v>2558</v>
      </c>
      <c r="F38" s="111" t="s">
        <v>76</v>
      </c>
      <c r="G38" s="741">
        <v>165</v>
      </c>
      <c r="H38" s="283">
        <v>1</v>
      </c>
      <c r="I38" s="283">
        <v>150</v>
      </c>
      <c r="J38" s="283" t="s">
        <v>59</v>
      </c>
      <c r="K38" s="41" t="s">
        <v>26</v>
      </c>
      <c r="L38" s="42" t="str">
        <f t="shared" si="0"/>
        <v>150grams</v>
      </c>
      <c r="M38" s="658">
        <f t="shared" si="1"/>
        <v>150</v>
      </c>
      <c r="N38" s="659" t="str">
        <f t="shared" si="5"/>
        <v>150grams</v>
      </c>
      <c r="O38" s="692">
        <f t="shared" si="2"/>
        <v>165</v>
      </c>
      <c r="P38" s="29">
        <f t="shared" si="3"/>
        <v>165</v>
      </c>
      <c r="Q38" s="29">
        <f t="shared" si="4"/>
        <v>0</v>
      </c>
      <c r="R38" s="28"/>
      <c r="S38" s="28"/>
      <c r="T38" s="28"/>
      <c r="U38" s="28"/>
      <c r="V38" s="28"/>
      <c r="W38" s="28"/>
      <c r="X38" s="28"/>
      <c r="Y38" s="28"/>
      <c r="Z38" s="28"/>
    </row>
    <row r="39" spans="1:26" ht="15" customHeight="1">
      <c r="A39" s="111">
        <v>30</v>
      </c>
      <c r="B39" s="128" t="s">
        <v>2348</v>
      </c>
      <c r="C39" s="656" t="s">
        <v>82</v>
      </c>
      <c r="D39" s="9"/>
      <c r="E39" s="128" t="s">
        <v>2788</v>
      </c>
      <c r="F39" s="111" t="s">
        <v>76</v>
      </c>
      <c r="G39" s="740">
        <v>76</v>
      </c>
      <c r="H39" s="122">
        <v>18</v>
      </c>
      <c r="I39" s="122">
        <v>1000</v>
      </c>
      <c r="J39" s="122" t="s">
        <v>59</v>
      </c>
      <c r="K39" s="41" t="s">
        <v>26</v>
      </c>
      <c r="L39" s="42" t="str">
        <f t="shared" si="0"/>
        <v>1000grams</v>
      </c>
      <c r="M39" s="658">
        <f t="shared" si="1"/>
        <v>18000</v>
      </c>
      <c r="N39" s="659" t="str">
        <f t="shared" si="5"/>
        <v>18000grams</v>
      </c>
      <c r="O39" s="692">
        <f t="shared" si="2"/>
        <v>1368</v>
      </c>
      <c r="P39" s="29">
        <f t="shared" si="3"/>
        <v>76</v>
      </c>
      <c r="Q39" s="29">
        <f t="shared" si="4"/>
        <v>0</v>
      </c>
      <c r="R39" s="28"/>
      <c r="S39" s="28"/>
      <c r="T39" s="28"/>
      <c r="U39" s="28"/>
      <c r="V39" s="28"/>
      <c r="W39" s="28"/>
      <c r="X39" s="28"/>
      <c r="Y39" s="28"/>
      <c r="Z39" s="28"/>
    </row>
    <row r="40" spans="1:26" ht="15" customHeight="1">
      <c r="A40" s="111">
        <v>31</v>
      </c>
      <c r="B40" s="128" t="s">
        <v>2357</v>
      </c>
      <c r="C40" s="656" t="s">
        <v>82</v>
      </c>
      <c r="D40" s="9"/>
      <c r="E40" s="128" t="s">
        <v>2788</v>
      </c>
      <c r="F40" s="111" t="s">
        <v>76</v>
      </c>
      <c r="G40" s="740">
        <v>78</v>
      </c>
      <c r="H40" s="122">
        <v>18</v>
      </c>
      <c r="I40" s="122">
        <v>1000</v>
      </c>
      <c r="J40" s="122" t="s">
        <v>59</v>
      </c>
      <c r="K40" s="41" t="s">
        <v>26</v>
      </c>
      <c r="L40" s="42" t="str">
        <f t="shared" si="0"/>
        <v>1000grams</v>
      </c>
      <c r="M40" s="658">
        <f t="shared" si="1"/>
        <v>18000</v>
      </c>
      <c r="N40" s="659" t="str">
        <f t="shared" si="5"/>
        <v>18000grams</v>
      </c>
      <c r="O40" s="692">
        <f t="shared" si="2"/>
        <v>1404</v>
      </c>
      <c r="P40" s="29">
        <f t="shared" si="3"/>
        <v>78</v>
      </c>
      <c r="Q40" s="74">
        <f t="shared" si="4"/>
        <v>0</v>
      </c>
      <c r="R40" s="28"/>
      <c r="S40" s="28"/>
      <c r="T40" s="28"/>
      <c r="U40" s="28"/>
      <c r="V40" s="28"/>
      <c r="W40" s="28"/>
      <c r="X40" s="28"/>
      <c r="Y40" s="28"/>
      <c r="Z40" s="28"/>
    </row>
    <row r="41" spans="1:26" ht="15" customHeight="1">
      <c r="A41" s="111">
        <v>32</v>
      </c>
      <c r="B41" s="140" t="s">
        <v>108</v>
      </c>
      <c r="C41" s="656" t="s">
        <v>82</v>
      </c>
      <c r="D41" s="9"/>
      <c r="E41" s="140" t="s">
        <v>2788</v>
      </c>
      <c r="F41" s="111" t="s">
        <v>76</v>
      </c>
      <c r="G41" s="741">
        <v>50</v>
      </c>
      <c r="H41" s="283">
        <v>18</v>
      </c>
      <c r="I41" s="283">
        <v>1000</v>
      </c>
      <c r="J41" s="283" t="s">
        <v>59</v>
      </c>
      <c r="K41" s="41" t="s">
        <v>26</v>
      </c>
      <c r="L41" s="42" t="str">
        <f t="shared" si="0"/>
        <v>1000grams</v>
      </c>
      <c r="M41" s="658">
        <f t="shared" si="1"/>
        <v>18000</v>
      </c>
      <c r="N41" s="659" t="str">
        <f t="shared" si="5"/>
        <v>18000grams</v>
      </c>
      <c r="O41" s="692">
        <f t="shared" si="2"/>
        <v>900</v>
      </c>
      <c r="P41" s="29">
        <f t="shared" si="3"/>
        <v>50</v>
      </c>
      <c r="Q41" s="74">
        <f t="shared" si="4"/>
        <v>0</v>
      </c>
      <c r="R41" s="28"/>
      <c r="S41" s="28"/>
      <c r="T41" s="28"/>
      <c r="U41" s="28"/>
      <c r="V41" s="28"/>
      <c r="W41" s="28"/>
      <c r="X41" s="28"/>
      <c r="Y41" s="28"/>
      <c r="Z41" s="28"/>
    </row>
    <row r="42" spans="1:26" ht="15" customHeight="1">
      <c r="A42" s="111">
        <v>33</v>
      </c>
      <c r="B42" s="140" t="s">
        <v>1341</v>
      </c>
      <c r="C42" s="656" t="s">
        <v>82</v>
      </c>
      <c r="D42" s="48"/>
      <c r="E42" s="140" t="s">
        <v>1342</v>
      </c>
      <c r="F42" s="111" t="s">
        <v>76</v>
      </c>
      <c r="G42" s="741">
        <v>860</v>
      </c>
      <c r="H42" s="283">
        <v>1.1399999999999999</v>
      </c>
      <c r="I42" s="482">
        <v>6800</v>
      </c>
      <c r="J42" s="283" t="s">
        <v>59</v>
      </c>
      <c r="K42" s="41" t="s">
        <v>26</v>
      </c>
      <c r="L42" s="42" t="str">
        <f t="shared" si="0"/>
        <v>6800grams</v>
      </c>
      <c r="M42" s="658">
        <f t="shared" si="1"/>
        <v>7751.9999999999991</v>
      </c>
      <c r="N42" s="659" t="str">
        <f t="shared" si="5"/>
        <v>7752grams</v>
      </c>
      <c r="O42" s="692">
        <f t="shared" si="2"/>
        <v>980.39999999999986</v>
      </c>
      <c r="P42" s="29">
        <f t="shared" si="3"/>
        <v>860</v>
      </c>
      <c r="Q42" s="74">
        <f t="shared" si="4"/>
        <v>0</v>
      </c>
      <c r="R42" s="28"/>
      <c r="S42" s="28"/>
      <c r="T42" s="28"/>
      <c r="U42" s="28"/>
      <c r="V42" s="28"/>
      <c r="W42" s="28"/>
      <c r="X42" s="28"/>
      <c r="Y42" s="28"/>
      <c r="Z42" s="28"/>
    </row>
    <row r="43" spans="1:26" ht="15" customHeight="1">
      <c r="A43" s="111">
        <v>34</v>
      </c>
      <c r="B43" s="128" t="s">
        <v>769</v>
      </c>
      <c r="C43" s="656" t="s">
        <v>82</v>
      </c>
      <c r="D43" s="48"/>
      <c r="E43" s="128" t="s">
        <v>2788</v>
      </c>
      <c r="F43" s="111" t="s">
        <v>76</v>
      </c>
      <c r="G43" s="739">
        <v>56</v>
      </c>
      <c r="H43" s="122">
        <v>15</v>
      </c>
      <c r="I43" s="122">
        <v>1000</v>
      </c>
      <c r="J43" s="122" t="s">
        <v>59</v>
      </c>
      <c r="K43" s="41" t="s">
        <v>26</v>
      </c>
      <c r="L43" s="42" t="str">
        <f t="shared" si="0"/>
        <v>1000grams</v>
      </c>
      <c r="M43" s="658">
        <f t="shared" si="1"/>
        <v>15000</v>
      </c>
      <c r="N43" s="659" t="str">
        <f t="shared" si="5"/>
        <v>15000grams</v>
      </c>
      <c r="O43" s="692">
        <f t="shared" si="2"/>
        <v>840</v>
      </c>
      <c r="P43" s="29">
        <f t="shared" si="3"/>
        <v>56</v>
      </c>
      <c r="Q43" s="29">
        <f t="shared" si="4"/>
        <v>0</v>
      </c>
      <c r="R43" s="28"/>
      <c r="S43" s="28"/>
      <c r="T43" s="28"/>
      <c r="U43" s="28"/>
      <c r="V43" s="28"/>
      <c r="W43" s="28"/>
      <c r="X43" s="28"/>
      <c r="Y43" s="28"/>
      <c r="Z43" s="28"/>
    </row>
    <row r="44" spans="1:26" ht="15" customHeight="1">
      <c r="A44" s="111">
        <v>35</v>
      </c>
      <c r="B44" s="140" t="s">
        <v>106</v>
      </c>
      <c r="C44" s="656" t="s">
        <v>82</v>
      </c>
      <c r="D44" s="48"/>
      <c r="E44" s="140" t="s">
        <v>2788</v>
      </c>
      <c r="F44" s="111" t="s">
        <v>76</v>
      </c>
      <c r="G44" s="741">
        <v>37.6</v>
      </c>
      <c r="H44" s="283">
        <v>10</v>
      </c>
      <c r="I44" s="283">
        <v>1000</v>
      </c>
      <c r="J44" s="283" t="s">
        <v>59</v>
      </c>
      <c r="K44" s="41" t="s">
        <v>26</v>
      </c>
      <c r="L44" s="42" t="str">
        <f t="shared" si="0"/>
        <v>1000grams</v>
      </c>
      <c r="M44" s="658">
        <f t="shared" si="1"/>
        <v>10000</v>
      </c>
      <c r="N44" s="659" t="str">
        <f t="shared" si="5"/>
        <v>10000grams</v>
      </c>
      <c r="O44" s="692">
        <f t="shared" si="2"/>
        <v>376</v>
      </c>
      <c r="P44" s="29">
        <f t="shared" si="3"/>
        <v>37.6</v>
      </c>
      <c r="Q44" s="109">
        <f t="shared" si="4"/>
        <v>0</v>
      </c>
      <c r="R44" s="11"/>
      <c r="S44" s="28"/>
      <c r="T44" s="28"/>
      <c r="U44" s="28"/>
      <c r="V44" s="28"/>
      <c r="W44" s="28"/>
      <c r="X44" s="28"/>
      <c r="Y44" s="28"/>
      <c r="Z44" s="28"/>
    </row>
    <row r="45" spans="1:26" ht="15" customHeight="1">
      <c r="A45" s="111">
        <v>36</v>
      </c>
      <c r="B45" s="122" t="s">
        <v>410</v>
      </c>
      <c r="C45" s="656" t="s">
        <v>82</v>
      </c>
      <c r="D45" s="48"/>
      <c r="E45" s="122" t="s">
        <v>411</v>
      </c>
      <c r="F45" s="111" t="s">
        <v>76</v>
      </c>
      <c r="G45" s="739">
        <v>54</v>
      </c>
      <c r="H45" s="122">
        <v>3.5</v>
      </c>
      <c r="I45" s="122">
        <v>200</v>
      </c>
      <c r="J45" s="122" t="s">
        <v>59</v>
      </c>
      <c r="K45" s="41" t="s">
        <v>26</v>
      </c>
      <c r="L45" s="42" t="str">
        <f t="shared" si="0"/>
        <v>200grams</v>
      </c>
      <c r="M45" s="658">
        <f t="shared" si="1"/>
        <v>700</v>
      </c>
      <c r="N45" s="659" t="str">
        <f t="shared" si="5"/>
        <v>700grams</v>
      </c>
      <c r="O45" s="692">
        <f t="shared" si="2"/>
        <v>189</v>
      </c>
      <c r="P45" s="29">
        <f t="shared" si="3"/>
        <v>54</v>
      </c>
      <c r="Q45" s="29">
        <f t="shared" si="4"/>
        <v>0</v>
      </c>
      <c r="R45" s="28"/>
      <c r="S45" s="28"/>
      <c r="T45" s="28"/>
      <c r="U45" s="28"/>
      <c r="V45" s="28"/>
      <c r="W45" s="28"/>
      <c r="X45" s="28"/>
      <c r="Y45" s="28"/>
      <c r="Z45" s="28"/>
    </row>
    <row r="46" spans="1:26" ht="15" customHeight="1">
      <c r="A46" s="111">
        <v>37</v>
      </c>
      <c r="B46" s="128" t="s">
        <v>992</v>
      </c>
      <c r="C46" s="656" t="s">
        <v>82</v>
      </c>
      <c r="D46" s="48"/>
      <c r="E46" s="128" t="s">
        <v>993</v>
      </c>
      <c r="F46" s="111" t="s">
        <v>76</v>
      </c>
      <c r="G46" s="739">
        <v>289</v>
      </c>
      <c r="H46" s="122">
        <v>2</v>
      </c>
      <c r="I46" s="122">
        <v>475</v>
      </c>
      <c r="J46" s="122" t="s">
        <v>29</v>
      </c>
      <c r="K46" s="41" t="s">
        <v>26</v>
      </c>
      <c r="L46" s="42" t="str">
        <f t="shared" si="0"/>
        <v>475ml</v>
      </c>
      <c r="M46" s="658">
        <f t="shared" si="1"/>
        <v>950</v>
      </c>
      <c r="N46" s="659" t="str">
        <f t="shared" si="5"/>
        <v>950ml</v>
      </c>
      <c r="O46" s="692">
        <f t="shared" si="2"/>
        <v>578</v>
      </c>
      <c r="P46" s="29">
        <f t="shared" si="3"/>
        <v>289</v>
      </c>
      <c r="Q46" s="109">
        <f t="shared" si="4"/>
        <v>0</v>
      </c>
      <c r="R46" s="11"/>
      <c r="S46" s="28"/>
      <c r="T46" s="28"/>
      <c r="U46" s="28"/>
      <c r="V46" s="28"/>
      <c r="W46" s="28"/>
      <c r="X46" s="28"/>
      <c r="Y46" s="28"/>
      <c r="Z46" s="28"/>
    </row>
    <row r="47" spans="1:26" ht="15" customHeight="1">
      <c r="A47" s="111">
        <v>38</v>
      </c>
      <c r="B47" s="128" t="s">
        <v>757</v>
      </c>
      <c r="C47" s="656" t="s">
        <v>82</v>
      </c>
      <c r="D47" s="48"/>
      <c r="E47" s="128" t="s">
        <v>758</v>
      </c>
      <c r="F47" s="111" t="s">
        <v>76</v>
      </c>
      <c r="G47" s="739">
        <v>102</v>
      </c>
      <c r="H47" s="122">
        <v>1</v>
      </c>
      <c r="I47" s="122">
        <v>500</v>
      </c>
      <c r="J47" s="122" t="s">
        <v>29</v>
      </c>
      <c r="K47" s="41" t="s">
        <v>26</v>
      </c>
      <c r="L47" s="42" t="str">
        <f t="shared" si="0"/>
        <v>500ml</v>
      </c>
      <c r="M47" s="658">
        <f t="shared" si="1"/>
        <v>500</v>
      </c>
      <c r="N47" s="659" t="str">
        <f t="shared" si="5"/>
        <v>500ml</v>
      </c>
      <c r="O47" s="692">
        <f t="shared" si="2"/>
        <v>102</v>
      </c>
      <c r="P47" s="29">
        <f t="shared" si="3"/>
        <v>102</v>
      </c>
      <c r="Q47" s="29">
        <f t="shared" si="4"/>
        <v>0</v>
      </c>
      <c r="R47" s="28"/>
      <c r="S47" s="28"/>
      <c r="T47" s="28"/>
      <c r="U47" s="28"/>
      <c r="V47" s="28"/>
      <c r="W47" s="28"/>
      <c r="X47" s="28"/>
      <c r="Y47" s="28"/>
      <c r="Z47" s="28"/>
    </row>
    <row r="48" spans="1:26" ht="15" customHeight="1">
      <c r="A48" s="111">
        <v>39</v>
      </c>
      <c r="B48" s="128" t="s">
        <v>258</v>
      </c>
      <c r="C48" s="656" t="s">
        <v>82</v>
      </c>
      <c r="D48" s="48"/>
      <c r="E48" s="128" t="s">
        <v>2789</v>
      </c>
      <c r="F48" s="111" t="s">
        <v>76</v>
      </c>
      <c r="G48" s="739">
        <v>102</v>
      </c>
      <c r="H48" s="122">
        <v>3</v>
      </c>
      <c r="I48" s="122">
        <v>500</v>
      </c>
      <c r="J48" s="122" t="s">
        <v>59</v>
      </c>
      <c r="K48" s="41" t="s">
        <v>26</v>
      </c>
      <c r="L48" s="42" t="str">
        <f t="shared" si="0"/>
        <v>500grams</v>
      </c>
      <c r="M48" s="658">
        <f t="shared" si="1"/>
        <v>1500</v>
      </c>
      <c r="N48" s="659" t="str">
        <f t="shared" si="5"/>
        <v>1500grams</v>
      </c>
      <c r="O48" s="692">
        <f t="shared" si="2"/>
        <v>306</v>
      </c>
      <c r="P48" s="29">
        <f t="shared" si="3"/>
        <v>102</v>
      </c>
      <c r="Q48" s="109">
        <f t="shared" si="4"/>
        <v>0</v>
      </c>
      <c r="R48" s="11"/>
      <c r="S48" s="28"/>
      <c r="T48" s="28"/>
      <c r="U48" s="28"/>
      <c r="V48" s="28"/>
      <c r="W48" s="28"/>
      <c r="X48" s="28"/>
      <c r="Y48" s="28"/>
      <c r="Z48" s="28"/>
    </row>
    <row r="49" spans="1:26" ht="15" customHeight="1">
      <c r="A49" s="111">
        <v>40</v>
      </c>
      <c r="B49" s="128" t="s">
        <v>258</v>
      </c>
      <c r="C49" s="656" t="s">
        <v>82</v>
      </c>
      <c r="D49" s="48"/>
      <c r="E49" s="128" t="s">
        <v>2790</v>
      </c>
      <c r="F49" s="111" t="s">
        <v>76</v>
      </c>
      <c r="G49" s="739">
        <v>89</v>
      </c>
      <c r="H49" s="122">
        <v>2</v>
      </c>
      <c r="I49" s="122">
        <v>320</v>
      </c>
      <c r="J49" s="122" t="s">
        <v>59</v>
      </c>
      <c r="K49" s="41" t="s">
        <v>26</v>
      </c>
      <c r="L49" s="42" t="str">
        <f t="shared" si="0"/>
        <v>320grams</v>
      </c>
      <c r="M49" s="658">
        <f t="shared" si="1"/>
        <v>640</v>
      </c>
      <c r="N49" s="659" t="str">
        <f t="shared" si="5"/>
        <v>640grams</v>
      </c>
      <c r="O49" s="692">
        <f t="shared" si="2"/>
        <v>178</v>
      </c>
      <c r="P49" s="29">
        <f t="shared" si="3"/>
        <v>89</v>
      </c>
      <c r="Q49" s="29">
        <f t="shared" si="4"/>
        <v>0</v>
      </c>
      <c r="R49" s="28"/>
      <c r="S49" s="28"/>
      <c r="T49" s="28"/>
      <c r="U49" s="28"/>
      <c r="V49" s="28"/>
      <c r="W49" s="28"/>
      <c r="X49" s="28"/>
      <c r="Y49" s="28"/>
      <c r="Z49" s="28"/>
    </row>
    <row r="50" spans="1:26" ht="15" customHeight="1">
      <c r="A50" s="111">
        <v>41</v>
      </c>
      <c r="B50" s="122" t="s">
        <v>1072</v>
      </c>
      <c r="C50" s="656" t="s">
        <v>82</v>
      </c>
      <c r="D50" s="48"/>
      <c r="E50" s="128" t="s">
        <v>1074</v>
      </c>
      <c r="F50" s="111" t="s">
        <v>76</v>
      </c>
      <c r="G50" s="739">
        <v>15.55</v>
      </c>
      <c r="H50" s="122">
        <v>33</v>
      </c>
      <c r="I50" s="122">
        <v>50</v>
      </c>
      <c r="J50" s="122" t="s">
        <v>59</v>
      </c>
      <c r="K50" s="41" t="s">
        <v>26</v>
      </c>
      <c r="L50" s="42" t="str">
        <f t="shared" si="0"/>
        <v>50grams</v>
      </c>
      <c r="M50" s="658">
        <f t="shared" si="1"/>
        <v>1650</v>
      </c>
      <c r="N50" s="659" t="str">
        <f t="shared" si="5"/>
        <v>1650grams</v>
      </c>
      <c r="O50" s="692">
        <f t="shared" si="2"/>
        <v>513.15</v>
      </c>
      <c r="P50" s="29">
        <f t="shared" si="3"/>
        <v>15.549999999999999</v>
      </c>
      <c r="Q50" s="29">
        <f t="shared" si="4"/>
        <v>0</v>
      </c>
      <c r="R50" s="11"/>
      <c r="S50" s="28"/>
      <c r="T50" s="28"/>
      <c r="U50" s="28"/>
      <c r="V50" s="28"/>
      <c r="W50" s="28"/>
      <c r="X50" s="28"/>
      <c r="Y50" s="28"/>
      <c r="Z50" s="28"/>
    </row>
    <row r="51" spans="1:26" ht="15" customHeight="1">
      <c r="A51" s="111">
        <v>42</v>
      </c>
      <c r="B51" s="122" t="s">
        <v>2114</v>
      </c>
      <c r="C51" s="656" t="s">
        <v>82</v>
      </c>
      <c r="D51" s="48"/>
      <c r="E51" s="140" t="s">
        <v>2791</v>
      </c>
      <c r="F51" s="111" t="s">
        <v>76</v>
      </c>
      <c r="G51" s="739">
        <v>70.5</v>
      </c>
      <c r="H51" s="122">
        <v>1</v>
      </c>
      <c r="I51" s="122">
        <v>500</v>
      </c>
      <c r="J51" s="122" t="s">
        <v>59</v>
      </c>
      <c r="K51" s="41" t="s">
        <v>26</v>
      </c>
      <c r="L51" s="42" t="str">
        <f t="shared" si="0"/>
        <v>500grams</v>
      </c>
      <c r="M51" s="658">
        <f t="shared" si="1"/>
        <v>500</v>
      </c>
      <c r="N51" s="659" t="str">
        <f t="shared" si="5"/>
        <v>500grams</v>
      </c>
      <c r="O51" s="692">
        <f t="shared" si="2"/>
        <v>70.5</v>
      </c>
      <c r="P51" s="29">
        <f t="shared" si="3"/>
        <v>70.5</v>
      </c>
      <c r="Q51" s="109">
        <f t="shared" si="4"/>
        <v>0</v>
      </c>
      <c r="R51" s="11"/>
      <c r="S51" s="28"/>
      <c r="T51" s="28"/>
      <c r="U51" s="28"/>
      <c r="V51" s="28"/>
      <c r="W51" s="28"/>
      <c r="X51" s="28"/>
      <c r="Y51" s="28"/>
      <c r="Z51" s="28"/>
    </row>
    <row r="52" spans="1:26" ht="15" customHeight="1">
      <c r="A52" s="111">
        <v>43</v>
      </c>
      <c r="B52" s="122" t="s">
        <v>1245</v>
      </c>
      <c r="C52" s="656" t="s">
        <v>82</v>
      </c>
      <c r="D52" s="48"/>
      <c r="E52" s="140" t="s">
        <v>2792</v>
      </c>
      <c r="F52" s="111" t="s">
        <v>76</v>
      </c>
      <c r="G52" s="739">
        <v>88.1</v>
      </c>
      <c r="H52" s="122">
        <v>1</v>
      </c>
      <c r="I52" s="122">
        <v>500</v>
      </c>
      <c r="J52" s="122" t="s">
        <v>59</v>
      </c>
      <c r="K52" s="41" t="s">
        <v>26</v>
      </c>
      <c r="L52" s="42" t="str">
        <f t="shared" si="0"/>
        <v>500grams</v>
      </c>
      <c r="M52" s="658">
        <f t="shared" si="1"/>
        <v>500</v>
      </c>
      <c r="N52" s="659" t="str">
        <f t="shared" si="5"/>
        <v>500grams</v>
      </c>
      <c r="O52" s="692">
        <f t="shared" si="2"/>
        <v>88.1</v>
      </c>
      <c r="P52" s="29">
        <f t="shared" si="3"/>
        <v>88.1</v>
      </c>
      <c r="Q52" s="109">
        <f t="shared" si="4"/>
        <v>0</v>
      </c>
      <c r="R52" s="11"/>
      <c r="S52" s="28"/>
      <c r="T52" s="28"/>
      <c r="U52" s="28"/>
      <c r="V52" s="28"/>
      <c r="W52" s="28"/>
      <c r="X52" s="28"/>
      <c r="Y52" s="28"/>
      <c r="Z52" s="28"/>
    </row>
    <row r="53" spans="1:26" ht="15" customHeight="1">
      <c r="A53" s="111">
        <v>44</v>
      </c>
      <c r="B53" s="128" t="s">
        <v>2354</v>
      </c>
      <c r="C53" s="656" t="s">
        <v>82</v>
      </c>
      <c r="D53" s="48"/>
      <c r="E53" s="128" t="s">
        <v>207</v>
      </c>
      <c r="F53" s="111" t="s">
        <v>76</v>
      </c>
      <c r="G53" s="739">
        <v>1.32</v>
      </c>
      <c r="H53" s="122">
        <v>200</v>
      </c>
      <c r="I53" s="122">
        <v>1</v>
      </c>
      <c r="J53" s="122" t="s">
        <v>59</v>
      </c>
      <c r="K53" s="41" t="s">
        <v>26</v>
      </c>
      <c r="L53" s="42" t="str">
        <f t="shared" si="0"/>
        <v>1grams</v>
      </c>
      <c r="M53" s="658">
        <f t="shared" si="1"/>
        <v>200</v>
      </c>
      <c r="N53" s="659" t="str">
        <f t="shared" si="5"/>
        <v>200grams</v>
      </c>
      <c r="O53" s="692">
        <f t="shared" si="2"/>
        <v>264</v>
      </c>
      <c r="P53" s="29">
        <f t="shared" si="3"/>
        <v>1.32</v>
      </c>
      <c r="Q53" s="109">
        <f t="shared" si="4"/>
        <v>0</v>
      </c>
      <c r="R53" s="11"/>
      <c r="S53" s="28"/>
      <c r="T53" s="28"/>
      <c r="U53" s="28"/>
      <c r="V53" s="28"/>
      <c r="W53" s="28"/>
      <c r="X53" s="28"/>
      <c r="Y53" s="28"/>
      <c r="Z53" s="28"/>
    </row>
    <row r="54" spans="1:26" ht="15" customHeight="1">
      <c r="A54" s="111">
        <v>45</v>
      </c>
      <c r="B54" s="128" t="s">
        <v>994</v>
      </c>
      <c r="C54" s="656" t="s">
        <v>82</v>
      </c>
      <c r="D54" s="139"/>
      <c r="E54" s="128" t="s">
        <v>111</v>
      </c>
      <c r="F54" s="111" t="s">
        <v>76</v>
      </c>
      <c r="G54" s="739">
        <v>53</v>
      </c>
      <c r="H54" s="122">
        <v>2</v>
      </c>
      <c r="I54" s="122">
        <v>60</v>
      </c>
      <c r="J54" s="122" t="s">
        <v>29</v>
      </c>
      <c r="K54" s="41" t="s">
        <v>26</v>
      </c>
      <c r="L54" s="42" t="str">
        <f t="shared" si="0"/>
        <v>60ml</v>
      </c>
      <c r="M54" s="658">
        <f t="shared" si="1"/>
        <v>120</v>
      </c>
      <c r="N54" s="659" t="str">
        <f t="shared" si="5"/>
        <v>120ml</v>
      </c>
      <c r="O54" s="692">
        <f t="shared" si="2"/>
        <v>106</v>
      </c>
      <c r="P54" s="29">
        <f t="shared" si="3"/>
        <v>53</v>
      </c>
      <c r="Q54" s="109">
        <f t="shared" si="4"/>
        <v>0</v>
      </c>
      <c r="R54" s="11"/>
      <c r="S54" s="28"/>
      <c r="T54" s="28"/>
      <c r="U54" s="28"/>
      <c r="V54" s="28"/>
      <c r="W54" s="28"/>
      <c r="X54" s="28"/>
      <c r="Y54" s="28"/>
      <c r="Z54" s="28"/>
    </row>
    <row r="55" spans="1:26" ht="15" customHeight="1">
      <c r="A55" s="111">
        <v>46</v>
      </c>
      <c r="B55" s="128" t="s">
        <v>2250</v>
      </c>
      <c r="C55" s="656" t="s">
        <v>82</v>
      </c>
      <c r="D55" s="139"/>
      <c r="E55" s="122" t="s">
        <v>2793</v>
      </c>
      <c r="F55" s="111" t="s">
        <v>76</v>
      </c>
      <c r="G55" s="739">
        <v>75</v>
      </c>
      <c r="H55" s="122">
        <v>5</v>
      </c>
      <c r="I55" s="128">
        <v>105</v>
      </c>
      <c r="J55" s="122" t="s">
        <v>59</v>
      </c>
      <c r="K55" s="41" t="s">
        <v>26</v>
      </c>
      <c r="L55" s="42" t="str">
        <f t="shared" si="0"/>
        <v>105grams</v>
      </c>
      <c r="M55" s="658">
        <f t="shared" si="1"/>
        <v>525</v>
      </c>
      <c r="N55" s="659" t="str">
        <f t="shared" si="5"/>
        <v>525grams</v>
      </c>
      <c r="O55" s="692">
        <f t="shared" si="2"/>
        <v>375</v>
      </c>
      <c r="P55" s="29">
        <f t="shared" si="3"/>
        <v>75</v>
      </c>
      <c r="Q55" s="29">
        <f t="shared" si="4"/>
        <v>0</v>
      </c>
      <c r="R55" s="11"/>
      <c r="S55" s="28"/>
      <c r="T55" s="28"/>
      <c r="U55" s="28"/>
      <c r="V55" s="28"/>
      <c r="W55" s="28"/>
      <c r="X55" s="28"/>
      <c r="Y55" s="28"/>
      <c r="Z55" s="28"/>
    </row>
    <row r="56" spans="1:26" ht="15" customHeight="1">
      <c r="A56" s="111">
        <v>47</v>
      </c>
      <c r="B56" s="140" t="s">
        <v>234</v>
      </c>
      <c r="C56" s="656" t="s">
        <v>82</v>
      </c>
      <c r="D56" s="139"/>
      <c r="E56" s="283" t="s">
        <v>236</v>
      </c>
      <c r="F56" s="111" t="s">
        <v>76</v>
      </c>
      <c r="G56" s="741">
        <v>385</v>
      </c>
      <c r="H56" s="128">
        <v>3</v>
      </c>
      <c r="I56" s="283">
        <v>1</v>
      </c>
      <c r="J56" s="140" t="s">
        <v>2776</v>
      </c>
      <c r="K56" s="41" t="s">
        <v>26</v>
      </c>
      <c r="L56" s="42" t="str">
        <f t="shared" si="0"/>
        <v>1kilos</v>
      </c>
      <c r="M56" s="658">
        <f t="shared" si="1"/>
        <v>3</v>
      </c>
      <c r="N56" s="659" t="str">
        <f t="shared" si="5"/>
        <v>3kilos</v>
      </c>
      <c r="O56" s="692">
        <f t="shared" si="2"/>
        <v>1155</v>
      </c>
      <c r="P56" s="29">
        <f t="shared" si="3"/>
        <v>385</v>
      </c>
      <c r="Q56" s="29">
        <f t="shared" si="4"/>
        <v>0</v>
      </c>
      <c r="R56" s="28"/>
      <c r="S56" s="28"/>
      <c r="T56" s="28"/>
      <c r="U56" s="28"/>
      <c r="V56" s="28"/>
      <c r="W56" s="28"/>
      <c r="X56" s="28"/>
      <c r="Y56" s="28"/>
      <c r="Z56" s="28"/>
    </row>
    <row r="57" spans="1:26" ht="15" customHeight="1">
      <c r="A57" s="111">
        <v>48</v>
      </c>
      <c r="B57" s="128" t="s">
        <v>239</v>
      </c>
      <c r="C57" s="656" t="s">
        <v>82</v>
      </c>
      <c r="D57" s="139"/>
      <c r="E57" s="128" t="s">
        <v>236</v>
      </c>
      <c r="F57" s="111" t="s">
        <v>76</v>
      </c>
      <c r="G57" s="740">
        <v>385</v>
      </c>
      <c r="H57" s="128">
        <v>17</v>
      </c>
      <c r="I57" s="128">
        <v>1</v>
      </c>
      <c r="J57" s="128" t="s">
        <v>2776</v>
      </c>
      <c r="K57" s="41" t="s">
        <v>26</v>
      </c>
      <c r="L57" s="42" t="str">
        <f t="shared" si="0"/>
        <v>1kilos</v>
      </c>
      <c r="M57" s="658">
        <f t="shared" si="1"/>
        <v>17</v>
      </c>
      <c r="N57" s="659" t="str">
        <f t="shared" si="5"/>
        <v>17kilos</v>
      </c>
      <c r="O57" s="692">
        <f t="shared" si="2"/>
        <v>6545</v>
      </c>
      <c r="P57" s="29">
        <f t="shared" si="3"/>
        <v>385</v>
      </c>
      <c r="Q57" s="109">
        <f t="shared" si="4"/>
        <v>0</v>
      </c>
      <c r="R57" s="11"/>
      <c r="S57" s="28"/>
      <c r="T57" s="28"/>
      <c r="U57" s="28"/>
      <c r="V57" s="28"/>
      <c r="W57" s="28"/>
      <c r="X57" s="28"/>
      <c r="Y57" s="28"/>
      <c r="Z57" s="28"/>
    </row>
    <row r="58" spans="1:26" ht="15" customHeight="1">
      <c r="A58" s="111">
        <v>49</v>
      </c>
      <c r="B58" s="122" t="s">
        <v>446</v>
      </c>
      <c r="C58" s="656" t="s">
        <v>82</v>
      </c>
      <c r="D58" s="139"/>
      <c r="E58" s="122" t="s">
        <v>447</v>
      </c>
      <c r="F58" s="111" t="s">
        <v>76</v>
      </c>
      <c r="G58" s="739">
        <v>25.22</v>
      </c>
      <c r="H58" s="122">
        <v>21</v>
      </c>
      <c r="I58" s="122">
        <v>1</v>
      </c>
      <c r="J58" s="122" t="s">
        <v>29</v>
      </c>
      <c r="K58" s="41" t="s">
        <v>26</v>
      </c>
      <c r="L58" s="42" t="str">
        <f t="shared" si="0"/>
        <v>1ml</v>
      </c>
      <c r="M58" s="658">
        <f t="shared" si="1"/>
        <v>21</v>
      </c>
      <c r="N58" s="659" t="str">
        <f t="shared" si="5"/>
        <v>21ml</v>
      </c>
      <c r="O58" s="692">
        <f t="shared" si="2"/>
        <v>529.62</v>
      </c>
      <c r="P58" s="29">
        <f t="shared" si="3"/>
        <v>25.22</v>
      </c>
      <c r="Q58" s="109">
        <f t="shared" si="4"/>
        <v>0</v>
      </c>
      <c r="R58" s="11"/>
      <c r="S58" s="28"/>
      <c r="T58" s="28"/>
      <c r="U58" s="28"/>
      <c r="V58" s="28"/>
      <c r="W58" s="28"/>
      <c r="X58" s="28"/>
      <c r="Y58" s="28"/>
      <c r="Z58" s="28"/>
    </row>
    <row r="59" spans="1:26" ht="15" customHeight="1">
      <c r="A59" s="111">
        <v>50</v>
      </c>
      <c r="B59" s="122" t="s">
        <v>701</v>
      </c>
      <c r="C59" s="656" t="s">
        <v>82</v>
      </c>
      <c r="D59" s="139"/>
      <c r="E59" s="128" t="s">
        <v>2794</v>
      </c>
      <c r="F59" s="111" t="s">
        <v>76</v>
      </c>
      <c r="G59" s="739">
        <v>30.4</v>
      </c>
      <c r="H59" s="122">
        <v>25</v>
      </c>
      <c r="I59" s="122">
        <v>1</v>
      </c>
      <c r="J59" s="122" t="s">
        <v>29</v>
      </c>
      <c r="K59" s="41" t="s">
        <v>26</v>
      </c>
      <c r="L59" s="42" t="str">
        <f t="shared" si="0"/>
        <v>1ml</v>
      </c>
      <c r="M59" s="658">
        <f t="shared" si="1"/>
        <v>25</v>
      </c>
      <c r="N59" s="659" t="str">
        <f t="shared" si="5"/>
        <v>25ml</v>
      </c>
      <c r="O59" s="692">
        <f t="shared" si="2"/>
        <v>760</v>
      </c>
      <c r="P59" s="29">
        <f t="shared" si="3"/>
        <v>30.4</v>
      </c>
      <c r="Q59" s="109">
        <f t="shared" si="4"/>
        <v>0</v>
      </c>
      <c r="R59" s="11"/>
      <c r="S59" s="28"/>
      <c r="T59" s="28"/>
      <c r="U59" s="28"/>
      <c r="V59" s="28"/>
      <c r="W59" s="28"/>
      <c r="X59" s="28"/>
      <c r="Y59" s="28"/>
      <c r="Z59" s="28"/>
    </row>
    <row r="60" spans="1:26" ht="15" customHeight="1">
      <c r="A60" s="111">
        <v>51</v>
      </c>
      <c r="B60" s="122" t="s">
        <v>1017</v>
      </c>
      <c r="C60" s="656" t="s">
        <v>82</v>
      </c>
      <c r="D60" s="139"/>
      <c r="E60" s="128" t="s">
        <v>2751</v>
      </c>
      <c r="F60" s="111" t="s">
        <v>76</v>
      </c>
      <c r="G60" s="739">
        <v>38</v>
      </c>
      <c r="H60" s="122">
        <v>98</v>
      </c>
      <c r="I60" s="122">
        <v>1</v>
      </c>
      <c r="J60" s="122" t="s">
        <v>29</v>
      </c>
      <c r="K60" s="41" t="s">
        <v>26</v>
      </c>
      <c r="L60" s="42" t="str">
        <f t="shared" si="0"/>
        <v>1ml</v>
      </c>
      <c r="M60" s="658">
        <f t="shared" si="1"/>
        <v>98</v>
      </c>
      <c r="N60" s="659" t="str">
        <f t="shared" si="5"/>
        <v>98ml</v>
      </c>
      <c r="O60" s="692">
        <f t="shared" si="2"/>
        <v>3724</v>
      </c>
      <c r="P60" s="29">
        <f t="shared" si="3"/>
        <v>38</v>
      </c>
      <c r="Q60" s="29">
        <f t="shared" si="4"/>
        <v>0</v>
      </c>
      <c r="R60" s="28"/>
      <c r="S60" s="28"/>
      <c r="T60" s="28"/>
      <c r="U60" s="28"/>
      <c r="V60" s="28"/>
      <c r="W60" s="28"/>
      <c r="X60" s="28"/>
      <c r="Y60" s="28"/>
      <c r="Z60" s="28"/>
    </row>
    <row r="61" spans="1:26" ht="15" customHeight="1">
      <c r="A61" s="111">
        <v>52</v>
      </c>
      <c r="B61" s="128" t="s">
        <v>1613</v>
      </c>
      <c r="C61" s="656" t="s">
        <v>82</v>
      </c>
      <c r="D61" s="139"/>
      <c r="E61" s="128" t="s">
        <v>2795</v>
      </c>
      <c r="F61" s="111" t="s">
        <v>76</v>
      </c>
      <c r="G61" s="739">
        <v>10.42</v>
      </c>
      <c r="H61" s="122">
        <v>99</v>
      </c>
      <c r="I61" s="122">
        <v>1</v>
      </c>
      <c r="J61" s="122" t="s">
        <v>29</v>
      </c>
      <c r="K61" s="41" t="s">
        <v>26</v>
      </c>
      <c r="L61" s="42" t="str">
        <f t="shared" si="0"/>
        <v>1ml</v>
      </c>
      <c r="M61" s="658">
        <f t="shared" si="1"/>
        <v>99</v>
      </c>
      <c r="N61" s="659" t="str">
        <f t="shared" si="5"/>
        <v>99ml</v>
      </c>
      <c r="O61" s="692">
        <f t="shared" si="2"/>
        <v>1031.58</v>
      </c>
      <c r="P61" s="693">
        <f t="shared" si="3"/>
        <v>10.42</v>
      </c>
      <c r="Q61" s="82">
        <f t="shared" si="4"/>
        <v>0</v>
      </c>
      <c r="R61" s="83"/>
      <c r="S61" s="84"/>
      <c r="T61" s="84"/>
      <c r="U61" s="84"/>
      <c r="V61" s="84"/>
      <c r="W61" s="84"/>
      <c r="X61" s="84"/>
      <c r="Y61" s="84"/>
      <c r="Z61" s="84"/>
    </row>
    <row r="62" spans="1:26" ht="15" customHeight="1">
      <c r="A62" s="111">
        <v>53</v>
      </c>
      <c r="B62" s="128" t="s">
        <v>1633</v>
      </c>
      <c r="C62" s="656" t="s">
        <v>82</v>
      </c>
      <c r="D62" s="139"/>
      <c r="E62" s="128" t="s">
        <v>2796</v>
      </c>
      <c r="F62" s="111" t="s">
        <v>76</v>
      </c>
      <c r="G62" s="739">
        <v>14.33</v>
      </c>
      <c r="H62" s="122">
        <v>1</v>
      </c>
      <c r="I62" s="122">
        <v>24</v>
      </c>
      <c r="J62" s="122" t="s">
        <v>29</v>
      </c>
      <c r="K62" s="41" t="s">
        <v>26</v>
      </c>
      <c r="L62" s="42" t="str">
        <f t="shared" si="0"/>
        <v>24ml</v>
      </c>
      <c r="M62" s="658">
        <f t="shared" si="1"/>
        <v>24</v>
      </c>
      <c r="N62" s="659" t="str">
        <f t="shared" si="5"/>
        <v>24ml</v>
      </c>
      <c r="O62" s="692">
        <f t="shared" si="2"/>
        <v>14.33</v>
      </c>
      <c r="P62" s="29">
        <f t="shared" si="3"/>
        <v>14.33</v>
      </c>
      <c r="Q62" s="74">
        <f t="shared" si="4"/>
        <v>0</v>
      </c>
      <c r="R62" s="28"/>
      <c r="S62" s="28"/>
      <c r="T62" s="28"/>
      <c r="U62" s="28"/>
      <c r="V62" s="28"/>
      <c r="W62" s="28"/>
      <c r="X62" s="28"/>
      <c r="Y62" s="28"/>
      <c r="Z62" s="28"/>
    </row>
    <row r="63" spans="1:26" ht="15" customHeight="1">
      <c r="A63" s="111">
        <v>54</v>
      </c>
      <c r="B63" s="128" t="s">
        <v>2120</v>
      </c>
      <c r="C63" s="656" t="s">
        <v>82</v>
      </c>
      <c r="D63" s="139"/>
      <c r="E63" s="128" t="s">
        <v>2794</v>
      </c>
      <c r="F63" s="111" t="s">
        <v>76</v>
      </c>
      <c r="G63" s="739">
        <v>30.4</v>
      </c>
      <c r="H63" s="122">
        <v>23</v>
      </c>
      <c r="I63" s="122">
        <v>1</v>
      </c>
      <c r="J63" s="122" t="s">
        <v>29</v>
      </c>
      <c r="K63" s="41" t="s">
        <v>26</v>
      </c>
      <c r="L63" s="42" t="str">
        <f t="shared" si="0"/>
        <v>1ml</v>
      </c>
      <c r="M63" s="658">
        <f t="shared" si="1"/>
        <v>23</v>
      </c>
      <c r="N63" s="659" t="str">
        <f t="shared" si="5"/>
        <v>23ml</v>
      </c>
      <c r="O63" s="692">
        <f t="shared" si="2"/>
        <v>699.19999999999993</v>
      </c>
      <c r="P63" s="29">
        <f t="shared" si="3"/>
        <v>30.4</v>
      </c>
      <c r="Q63" s="74">
        <f t="shared" si="4"/>
        <v>0</v>
      </c>
      <c r="R63" s="28"/>
      <c r="S63" s="28"/>
      <c r="T63" s="28"/>
      <c r="U63" s="28"/>
      <c r="V63" s="28"/>
      <c r="W63" s="28"/>
      <c r="X63" s="28"/>
      <c r="Y63" s="28"/>
      <c r="Z63" s="28"/>
    </row>
    <row r="64" spans="1:26" ht="15" customHeight="1">
      <c r="A64" s="111">
        <v>55</v>
      </c>
      <c r="B64" s="128" t="s">
        <v>2318</v>
      </c>
      <c r="C64" s="656" t="s">
        <v>82</v>
      </c>
      <c r="D64" s="139"/>
      <c r="E64" s="128" t="s">
        <v>2797</v>
      </c>
      <c r="F64" s="111" t="s">
        <v>76</v>
      </c>
      <c r="G64" s="739">
        <v>30.4</v>
      </c>
      <c r="H64" s="122">
        <v>23</v>
      </c>
      <c r="I64" s="122">
        <v>1</v>
      </c>
      <c r="J64" s="122" t="s">
        <v>29</v>
      </c>
      <c r="K64" s="41" t="s">
        <v>26</v>
      </c>
      <c r="L64" s="42" t="str">
        <f t="shared" si="0"/>
        <v>1ml</v>
      </c>
      <c r="M64" s="658">
        <f t="shared" si="1"/>
        <v>23</v>
      </c>
      <c r="N64" s="659" t="str">
        <f t="shared" si="5"/>
        <v>23ml</v>
      </c>
      <c r="O64" s="692">
        <f t="shared" si="2"/>
        <v>699.19999999999993</v>
      </c>
      <c r="P64" s="29">
        <f t="shared" si="3"/>
        <v>30.4</v>
      </c>
      <c r="Q64" s="109">
        <f t="shared" si="4"/>
        <v>0</v>
      </c>
      <c r="R64" s="11"/>
      <c r="S64" s="28"/>
      <c r="T64" s="28"/>
      <c r="U64" s="28"/>
      <c r="V64" s="28"/>
      <c r="W64" s="28"/>
      <c r="X64" s="28"/>
      <c r="Y64" s="28"/>
      <c r="Z64" s="28"/>
    </row>
    <row r="65" spans="1:26" ht="15" customHeight="1">
      <c r="A65" s="111">
        <v>56</v>
      </c>
      <c r="B65" s="128" t="s">
        <v>2338</v>
      </c>
      <c r="C65" s="656" t="s">
        <v>82</v>
      </c>
      <c r="D65" s="139"/>
      <c r="E65" s="128" t="s">
        <v>2339</v>
      </c>
      <c r="F65" s="111" t="s">
        <v>76</v>
      </c>
      <c r="G65" s="739">
        <v>19.88</v>
      </c>
      <c r="H65" s="122">
        <v>1</v>
      </c>
      <c r="I65" s="122">
        <v>1</v>
      </c>
      <c r="J65" s="122" t="s">
        <v>29</v>
      </c>
      <c r="K65" s="41" t="s">
        <v>26</v>
      </c>
      <c r="L65" s="42" t="str">
        <f t="shared" si="0"/>
        <v>1ml</v>
      </c>
      <c r="M65" s="658">
        <f t="shared" si="1"/>
        <v>1</v>
      </c>
      <c r="N65" s="659" t="str">
        <f t="shared" si="5"/>
        <v>1ml</v>
      </c>
      <c r="O65" s="692">
        <f t="shared" si="2"/>
        <v>19.88</v>
      </c>
      <c r="P65" s="29">
        <f t="shared" si="3"/>
        <v>19.88</v>
      </c>
      <c r="Q65" s="29">
        <f t="shared" si="4"/>
        <v>0</v>
      </c>
      <c r="R65" s="28"/>
      <c r="S65" s="28"/>
      <c r="T65" s="28"/>
      <c r="U65" s="28"/>
      <c r="V65" s="28"/>
      <c r="W65" s="28"/>
      <c r="X65" s="28"/>
      <c r="Y65" s="28"/>
      <c r="Z65" s="28"/>
    </row>
    <row r="66" spans="1:26" ht="15" customHeight="1">
      <c r="A66" s="111">
        <v>57</v>
      </c>
      <c r="B66" s="128" t="s">
        <v>218</v>
      </c>
      <c r="C66" s="656" t="s">
        <v>82</v>
      </c>
      <c r="D66" s="139"/>
      <c r="E66" s="128"/>
      <c r="F66" s="111" t="s">
        <v>76</v>
      </c>
      <c r="G66" s="739">
        <v>27.5</v>
      </c>
      <c r="H66" s="122">
        <v>9</v>
      </c>
      <c r="I66" s="122">
        <v>200</v>
      </c>
      <c r="J66" s="122" t="s">
        <v>29</v>
      </c>
      <c r="K66" s="41" t="s">
        <v>26</v>
      </c>
      <c r="L66" s="42" t="str">
        <f t="shared" si="0"/>
        <v>200ml</v>
      </c>
      <c r="M66" s="658">
        <f t="shared" si="1"/>
        <v>1800</v>
      </c>
      <c r="N66" s="659" t="str">
        <f t="shared" si="5"/>
        <v>1800ml</v>
      </c>
      <c r="O66" s="692">
        <f t="shared" si="2"/>
        <v>247.5</v>
      </c>
      <c r="P66" s="29">
        <f t="shared" si="3"/>
        <v>27.5</v>
      </c>
      <c r="Q66" s="29">
        <f t="shared" si="4"/>
        <v>0</v>
      </c>
      <c r="R66" s="28"/>
      <c r="S66" s="28"/>
      <c r="T66" s="28"/>
      <c r="U66" s="28"/>
      <c r="V66" s="28"/>
      <c r="W66" s="28"/>
      <c r="X66" s="28"/>
      <c r="Y66" s="28"/>
      <c r="Z66" s="28"/>
    </row>
    <row r="67" spans="1:26" ht="15" customHeight="1">
      <c r="A67" s="111">
        <v>58</v>
      </c>
      <c r="B67" s="330" t="s">
        <v>629</v>
      </c>
      <c r="C67" s="656" t="s">
        <v>82</v>
      </c>
      <c r="D67" s="139"/>
      <c r="E67" s="330" t="s">
        <v>2798</v>
      </c>
      <c r="F67" s="111" t="s">
        <v>76</v>
      </c>
      <c r="G67" s="488">
        <v>28.56</v>
      </c>
      <c r="H67" s="743">
        <v>3</v>
      </c>
      <c r="I67" s="743">
        <v>250</v>
      </c>
      <c r="J67" s="743" t="s">
        <v>29</v>
      </c>
      <c r="K67" s="41" t="s">
        <v>26</v>
      </c>
      <c r="L67" s="42" t="str">
        <f t="shared" si="0"/>
        <v>250ml</v>
      </c>
      <c r="M67" s="658">
        <f t="shared" si="1"/>
        <v>750</v>
      </c>
      <c r="N67" s="659" t="str">
        <f t="shared" si="5"/>
        <v>750ml</v>
      </c>
      <c r="O67" s="692">
        <f t="shared" si="2"/>
        <v>85.679999999999993</v>
      </c>
      <c r="P67" s="29">
        <f t="shared" si="3"/>
        <v>28.56</v>
      </c>
      <c r="Q67" s="109">
        <f t="shared" si="4"/>
        <v>0</v>
      </c>
      <c r="R67" s="11"/>
      <c r="S67" s="28"/>
      <c r="T67" s="28"/>
      <c r="U67" s="28"/>
      <c r="V67" s="28"/>
      <c r="W67" s="28"/>
      <c r="X67" s="28"/>
      <c r="Y67" s="28"/>
      <c r="Z67" s="28"/>
    </row>
    <row r="68" spans="1:26" ht="15" customHeight="1">
      <c r="A68" s="111">
        <v>59</v>
      </c>
      <c r="B68" s="128" t="s">
        <v>1639</v>
      </c>
      <c r="C68" s="656" t="s">
        <v>82</v>
      </c>
      <c r="D68" s="139"/>
      <c r="E68" s="128" t="s">
        <v>1638</v>
      </c>
      <c r="F68" s="111" t="s">
        <v>76</v>
      </c>
      <c r="G68" s="739">
        <v>25.83</v>
      </c>
      <c r="H68" s="122">
        <v>27</v>
      </c>
      <c r="I68" s="122">
        <v>1</v>
      </c>
      <c r="J68" s="122" t="s">
        <v>29</v>
      </c>
      <c r="K68" s="41" t="s">
        <v>26</v>
      </c>
      <c r="L68" s="42" t="str">
        <f t="shared" si="0"/>
        <v>1ml</v>
      </c>
      <c r="M68" s="658">
        <f t="shared" si="1"/>
        <v>27</v>
      </c>
      <c r="N68" s="659" t="str">
        <f t="shared" si="5"/>
        <v>27ml</v>
      </c>
      <c r="O68" s="692">
        <f t="shared" si="2"/>
        <v>697.41</v>
      </c>
      <c r="P68" s="29">
        <f t="shared" si="3"/>
        <v>25.83</v>
      </c>
      <c r="Q68" s="109">
        <f t="shared" si="4"/>
        <v>0</v>
      </c>
      <c r="R68" s="46"/>
      <c r="S68" s="28"/>
      <c r="T68" s="28"/>
      <c r="U68" s="28"/>
      <c r="V68" s="28"/>
      <c r="W68" s="28"/>
      <c r="X68" s="28"/>
      <c r="Y68" s="28"/>
      <c r="Z68" s="28"/>
    </row>
    <row r="69" spans="1:26" ht="15" customHeight="1">
      <c r="A69" s="111">
        <v>60</v>
      </c>
      <c r="B69" s="128" t="s">
        <v>1636</v>
      </c>
      <c r="C69" s="656" t="s">
        <v>82</v>
      </c>
      <c r="D69" s="139"/>
      <c r="E69" s="128" t="s">
        <v>1638</v>
      </c>
      <c r="F69" s="111" t="s">
        <v>76</v>
      </c>
      <c r="G69" s="739">
        <v>25.83</v>
      </c>
      <c r="H69" s="122">
        <v>26</v>
      </c>
      <c r="I69" s="122">
        <v>1</v>
      </c>
      <c r="J69" s="122" t="s">
        <v>29</v>
      </c>
      <c r="K69" s="41" t="s">
        <v>26</v>
      </c>
      <c r="L69" s="42" t="str">
        <f t="shared" si="0"/>
        <v>1ml</v>
      </c>
      <c r="M69" s="658">
        <f t="shared" si="1"/>
        <v>26</v>
      </c>
      <c r="N69" s="659" t="str">
        <f t="shared" si="5"/>
        <v>26ml</v>
      </c>
      <c r="O69" s="692">
        <f t="shared" si="2"/>
        <v>671.57999999999993</v>
      </c>
      <c r="P69" s="29">
        <f t="shared" si="3"/>
        <v>25.83</v>
      </c>
      <c r="Q69" s="29">
        <f t="shared" si="4"/>
        <v>0</v>
      </c>
      <c r="R69" s="11"/>
      <c r="S69" s="28"/>
      <c r="T69" s="28"/>
      <c r="U69" s="28"/>
      <c r="V69" s="28"/>
      <c r="W69" s="28"/>
      <c r="X69" s="28"/>
      <c r="Y69" s="28"/>
      <c r="Z69" s="28"/>
    </row>
    <row r="70" spans="1:26" ht="15" customHeight="1">
      <c r="A70" s="111">
        <v>61</v>
      </c>
      <c r="B70" s="128" t="s">
        <v>1636</v>
      </c>
      <c r="C70" s="656" t="s">
        <v>82</v>
      </c>
      <c r="D70" s="139"/>
      <c r="E70" s="128" t="s">
        <v>1637</v>
      </c>
      <c r="F70" s="111" t="s">
        <v>76</v>
      </c>
      <c r="G70" s="739">
        <v>10</v>
      </c>
      <c r="H70" s="122">
        <v>7</v>
      </c>
      <c r="I70" s="122">
        <v>1</v>
      </c>
      <c r="J70" s="743" t="s">
        <v>29</v>
      </c>
      <c r="K70" s="41" t="s">
        <v>26</v>
      </c>
      <c r="L70" s="42" t="str">
        <f t="shared" si="0"/>
        <v>1ml</v>
      </c>
      <c r="M70" s="658">
        <f t="shared" si="1"/>
        <v>7</v>
      </c>
      <c r="N70" s="659" t="str">
        <f t="shared" si="5"/>
        <v>7ml</v>
      </c>
      <c r="O70" s="692">
        <f t="shared" si="2"/>
        <v>70</v>
      </c>
      <c r="P70" s="29">
        <f t="shared" si="3"/>
        <v>10</v>
      </c>
      <c r="Q70" s="29">
        <f t="shared" si="4"/>
        <v>0</v>
      </c>
      <c r="R70" s="28"/>
      <c r="S70" s="28"/>
      <c r="T70" s="28"/>
      <c r="U70" s="28"/>
      <c r="V70" s="28"/>
      <c r="W70" s="28"/>
      <c r="X70" s="28"/>
      <c r="Y70" s="28"/>
      <c r="Z70" s="28"/>
    </row>
    <row r="71" spans="1:26" ht="15" customHeight="1">
      <c r="A71" s="111">
        <v>62</v>
      </c>
      <c r="B71" s="122" t="s">
        <v>2317</v>
      </c>
      <c r="C71" s="656" t="s">
        <v>82</v>
      </c>
      <c r="D71" s="179"/>
      <c r="E71" s="122" t="s">
        <v>2799</v>
      </c>
      <c r="F71" s="111" t="s">
        <v>76</v>
      </c>
      <c r="G71" s="739">
        <v>61</v>
      </c>
      <c r="H71" s="122">
        <v>1</v>
      </c>
      <c r="I71" s="122">
        <v>1</v>
      </c>
      <c r="J71" s="122" t="s">
        <v>29</v>
      </c>
      <c r="K71" s="41" t="s">
        <v>26</v>
      </c>
      <c r="L71" s="42" t="str">
        <f t="shared" si="0"/>
        <v>1ml</v>
      </c>
      <c r="M71" s="658">
        <f t="shared" si="1"/>
        <v>1</v>
      </c>
      <c r="N71" s="659" t="str">
        <f t="shared" si="5"/>
        <v>1ml</v>
      </c>
      <c r="O71" s="692">
        <f t="shared" si="2"/>
        <v>61</v>
      </c>
      <c r="P71" s="29">
        <f t="shared" si="3"/>
        <v>61</v>
      </c>
      <c r="Q71" s="109">
        <f t="shared" si="4"/>
        <v>0</v>
      </c>
      <c r="R71" s="11"/>
      <c r="S71" s="28"/>
      <c r="T71" s="28"/>
      <c r="U71" s="28"/>
      <c r="V71" s="28"/>
      <c r="W71" s="28"/>
      <c r="X71" s="28"/>
      <c r="Y71" s="28"/>
      <c r="Z71" s="28"/>
    </row>
    <row r="72" spans="1:26" ht="15" customHeight="1">
      <c r="A72" s="111">
        <v>63</v>
      </c>
      <c r="B72" s="122" t="s">
        <v>687</v>
      </c>
      <c r="C72" s="656" t="s">
        <v>82</v>
      </c>
      <c r="D72" s="179"/>
      <c r="E72" s="122" t="s">
        <v>2799</v>
      </c>
      <c r="F72" s="111" t="s">
        <v>76</v>
      </c>
      <c r="G72" s="739">
        <v>61</v>
      </c>
      <c r="H72" s="122">
        <v>2</v>
      </c>
      <c r="I72" s="122">
        <v>1</v>
      </c>
      <c r="J72" s="122" t="s">
        <v>29</v>
      </c>
      <c r="K72" s="41" t="s">
        <v>26</v>
      </c>
      <c r="L72" s="42" t="str">
        <f t="shared" si="0"/>
        <v>1ml</v>
      </c>
      <c r="M72" s="658">
        <f t="shared" si="1"/>
        <v>2</v>
      </c>
      <c r="N72" s="659" t="str">
        <f t="shared" si="5"/>
        <v>2ml</v>
      </c>
      <c r="O72" s="692">
        <f t="shared" si="2"/>
        <v>122</v>
      </c>
      <c r="P72" s="29">
        <f t="shared" si="3"/>
        <v>61</v>
      </c>
      <c r="Q72" s="74">
        <f t="shared" si="4"/>
        <v>0</v>
      </c>
      <c r="R72" s="28"/>
      <c r="S72" s="28"/>
      <c r="T72" s="28"/>
      <c r="U72" s="28"/>
      <c r="V72" s="28"/>
      <c r="W72" s="28"/>
      <c r="X72" s="28"/>
      <c r="Y72" s="28"/>
      <c r="Z72" s="28"/>
    </row>
    <row r="73" spans="1:26" ht="15" customHeight="1">
      <c r="A73" s="111">
        <v>64</v>
      </c>
      <c r="B73" s="122" t="s">
        <v>2117</v>
      </c>
      <c r="C73" s="656" t="s">
        <v>82</v>
      </c>
      <c r="D73" s="179"/>
      <c r="E73" s="122" t="s">
        <v>2799</v>
      </c>
      <c r="F73" s="111" t="s">
        <v>76</v>
      </c>
      <c r="G73" s="739">
        <v>61</v>
      </c>
      <c r="H73" s="122">
        <v>1</v>
      </c>
      <c r="I73" s="122">
        <v>1</v>
      </c>
      <c r="J73" s="122" t="s">
        <v>29</v>
      </c>
      <c r="K73" s="41" t="s">
        <v>26</v>
      </c>
      <c r="L73" s="42" t="str">
        <f t="shared" si="0"/>
        <v>1ml</v>
      </c>
      <c r="M73" s="658">
        <f t="shared" si="1"/>
        <v>1</v>
      </c>
      <c r="N73" s="659" t="str">
        <f t="shared" si="5"/>
        <v>1ml</v>
      </c>
      <c r="O73" s="692">
        <f t="shared" si="2"/>
        <v>61</v>
      </c>
      <c r="P73" s="29">
        <f t="shared" si="3"/>
        <v>61</v>
      </c>
      <c r="Q73" s="29">
        <f t="shared" si="4"/>
        <v>0</v>
      </c>
      <c r="R73" s="28"/>
      <c r="S73" s="28"/>
      <c r="T73" s="28"/>
      <c r="U73" s="28"/>
      <c r="V73" s="28"/>
      <c r="W73" s="28"/>
      <c r="X73" s="28"/>
      <c r="Y73" s="28"/>
      <c r="Z73" s="28"/>
    </row>
    <row r="74" spans="1:26" ht="15" customHeight="1">
      <c r="A74" s="111">
        <v>65</v>
      </c>
      <c r="B74" s="122" t="s">
        <v>704</v>
      </c>
      <c r="C74" s="656" t="s">
        <v>82</v>
      </c>
      <c r="D74" s="179"/>
      <c r="E74" s="122" t="s">
        <v>2799</v>
      </c>
      <c r="F74" s="111" t="s">
        <v>76</v>
      </c>
      <c r="G74" s="739">
        <v>68.5</v>
      </c>
      <c r="H74" s="122">
        <v>20</v>
      </c>
      <c r="I74" s="122">
        <v>1</v>
      </c>
      <c r="J74" s="122" t="s">
        <v>29</v>
      </c>
      <c r="K74" s="41" t="s">
        <v>26</v>
      </c>
      <c r="L74" s="42" t="str">
        <f t="shared" si="0"/>
        <v>1ml</v>
      </c>
      <c r="M74" s="658">
        <f t="shared" si="1"/>
        <v>20</v>
      </c>
      <c r="N74" s="659" t="str">
        <f t="shared" si="5"/>
        <v>20ml</v>
      </c>
      <c r="O74" s="692">
        <f t="shared" si="2"/>
        <v>1370</v>
      </c>
      <c r="P74" s="29">
        <f t="shared" si="3"/>
        <v>68.5</v>
      </c>
      <c r="Q74" s="29">
        <f t="shared" si="4"/>
        <v>0</v>
      </c>
      <c r="R74" s="28"/>
      <c r="S74" s="28"/>
      <c r="T74" s="28"/>
      <c r="U74" s="28"/>
      <c r="V74" s="28"/>
      <c r="W74" s="28"/>
      <c r="X74" s="28"/>
      <c r="Y74" s="28"/>
      <c r="Z74" s="28"/>
    </row>
    <row r="75" spans="1:26" ht="15" customHeight="1">
      <c r="A75" s="111">
        <v>66</v>
      </c>
      <c r="B75" s="122" t="s">
        <v>213</v>
      </c>
      <c r="C75" s="656" t="s">
        <v>82</v>
      </c>
      <c r="D75" s="179"/>
      <c r="E75" s="128" t="s">
        <v>2800</v>
      </c>
      <c r="F75" s="111" t="s">
        <v>76</v>
      </c>
      <c r="G75" s="740">
        <v>11.1</v>
      </c>
      <c r="H75" s="122">
        <v>1</v>
      </c>
      <c r="I75" s="122">
        <v>1</v>
      </c>
      <c r="J75" s="122" t="s">
        <v>59</v>
      </c>
      <c r="K75" s="41" t="s">
        <v>26</v>
      </c>
      <c r="L75" s="42" t="str">
        <f t="shared" si="0"/>
        <v>1grams</v>
      </c>
      <c r="M75" s="658">
        <f t="shared" si="1"/>
        <v>1</v>
      </c>
      <c r="N75" s="659" t="str">
        <f t="shared" si="5"/>
        <v>1grams</v>
      </c>
      <c r="O75" s="692">
        <f t="shared" si="2"/>
        <v>11.1</v>
      </c>
      <c r="P75" s="29">
        <f t="shared" si="3"/>
        <v>11.1</v>
      </c>
      <c r="Q75" s="29">
        <f t="shared" si="4"/>
        <v>0</v>
      </c>
      <c r="R75" s="28"/>
      <c r="S75" s="28"/>
      <c r="T75" s="28"/>
      <c r="U75" s="28"/>
      <c r="V75" s="28"/>
      <c r="W75" s="28"/>
      <c r="X75" s="28"/>
      <c r="Y75" s="28"/>
      <c r="Z75" s="28"/>
    </row>
    <row r="76" spans="1:26" ht="15" customHeight="1">
      <c r="A76" s="111">
        <v>67</v>
      </c>
      <c r="B76" s="122" t="s">
        <v>317</v>
      </c>
      <c r="C76" s="656" t="s">
        <v>82</v>
      </c>
      <c r="D76" s="9"/>
      <c r="E76" s="122" t="s">
        <v>2801</v>
      </c>
      <c r="F76" s="111" t="s">
        <v>76</v>
      </c>
      <c r="G76" s="739">
        <v>8.5299999999999994</v>
      </c>
      <c r="H76" s="122">
        <v>16</v>
      </c>
      <c r="I76" s="122">
        <v>1</v>
      </c>
      <c r="J76" s="122" t="s">
        <v>59</v>
      </c>
      <c r="K76" s="41" t="s">
        <v>26</v>
      </c>
      <c r="L76" s="42" t="str">
        <f t="shared" si="0"/>
        <v>1grams</v>
      </c>
      <c r="M76" s="658">
        <f t="shared" si="1"/>
        <v>16</v>
      </c>
      <c r="N76" s="659" t="str">
        <f t="shared" si="5"/>
        <v>16grams</v>
      </c>
      <c r="O76" s="692">
        <f t="shared" si="2"/>
        <v>136.47999999999999</v>
      </c>
      <c r="P76" s="29">
        <f t="shared" si="3"/>
        <v>8.5299999999999994</v>
      </c>
      <c r="Q76" s="29">
        <f t="shared" si="4"/>
        <v>0</v>
      </c>
      <c r="R76" s="28"/>
      <c r="S76" s="28"/>
      <c r="T76" s="28"/>
      <c r="U76" s="28"/>
      <c r="V76" s="28"/>
      <c r="W76" s="28"/>
      <c r="X76" s="28"/>
      <c r="Y76" s="28"/>
      <c r="Z76" s="28"/>
    </row>
    <row r="77" spans="1:26" ht="15" customHeight="1">
      <c r="A77" s="111">
        <v>68</v>
      </c>
      <c r="B77" s="122" t="s">
        <v>668</v>
      </c>
      <c r="C77" s="656" t="s">
        <v>82</v>
      </c>
      <c r="D77" s="35"/>
      <c r="E77" s="122" t="s">
        <v>2754</v>
      </c>
      <c r="F77" s="111" t="s">
        <v>76</v>
      </c>
      <c r="G77" s="739">
        <v>3.2</v>
      </c>
      <c r="H77" s="122">
        <v>31</v>
      </c>
      <c r="I77" s="122">
        <v>1</v>
      </c>
      <c r="J77" s="743" t="s">
        <v>59</v>
      </c>
      <c r="K77" s="41" t="s">
        <v>26</v>
      </c>
      <c r="L77" s="42" t="str">
        <f t="shared" si="0"/>
        <v>1grams</v>
      </c>
      <c r="M77" s="658">
        <f t="shared" si="1"/>
        <v>31</v>
      </c>
      <c r="N77" s="659" t="str">
        <f t="shared" si="5"/>
        <v>31grams</v>
      </c>
      <c r="O77" s="692">
        <f t="shared" si="2"/>
        <v>99.2</v>
      </c>
      <c r="P77" s="29">
        <f t="shared" si="3"/>
        <v>3.2</v>
      </c>
      <c r="Q77" s="29">
        <f t="shared" si="4"/>
        <v>0</v>
      </c>
      <c r="R77" s="28"/>
      <c r="S77" s="28"/>
      <c r="T77" s="28"/>
      <c r="U77" s="28"/>
      <c r="V77" s="28"/>
      <c r="W77" s="28"/>
      <c r="X77" s="28"/>
      <c r="Y77" s="28"/>
      <c r="Z77" s="28"/>
    </row>
    <row r="78" spans="1:26" ht="15" customHeight="1">
      <c r="A78" s="111">
        <v>69</v>
      </c>
      <c r="B78" s="122" t="s">
        <v>866</v>
      </c>
      <c r="C78" s="656" t="s">
        <v>82</v>
      </c>
      <c r="D78" s="9"/>
      <c r="E78" s="128" t="s">
        <v>867</v>
      </c>
      <c r="F78" s="111" t="s">
        <v>76</v>
      </c>
      <c r="G78" s="739">
        <v>19</v>
      </c>
      <c r="H78" s="122">
        <v>2</v>
      </c>
      <c r="I78" s="122">
        <v>19</v>
      </c>
      <c r="J78" s="743" t="s">
        <v>59</v>
      </c>
      <c r="K78" s="41" t="s">
        <v>26</v>
      </c>
      <c r="L78" s="42" t="str">
        <f t="shared" si="0"/>
        <v>19grams</v>
      </c>
      <c r="M78" s="658">
        <f t="shared" si="1"/>
        <v>38</v>
      </c>
      <c r="N78" s="659" t="str">
        <f t="shared" si="5"/>
        <v>38grams</v>
      </c>
      <c r="O78" s="692">
        <f t="shared" si="2"/>
        <v>38</v>
      </c>
      <c r="P78" s="29">
        <f t="shared" si="3"/>
        <v>19</v>
      </c>
      <c r="Q78" s="29">
        <f t="shared" si="4"/>
        <v>0</v>
      </c>
      <c r="R78" s="28"/>
      <c r="S78" s="28"/>
      <c r="T78" s="28"/>
      <c r="U78" s="28"/>
      <c r="V78" s="28"/>
      <c r="W78" s="28"/>
      <c r="X78" s="28"/>
      <c r="Y78" s="28"/>
      <c r="Z78" s="28"/>
    </row>
    <row r="79" spans="1:26" ht="15" customHeight="1">
      <c r="A79" s="111">
        <v>70</v>
      </c>
      <c r="B79" s="122" t="s">
        <v>941</v>
      </c>
      <c r="C79" s="656" t="s">
        <v>82</v>
      </c>
      <c r="D79" s="9"/>
      <c r="E79" s="122" t="s">
        <v>2802</v>
      </c>
      <c r="F79" s="111" t="s">
        <v>76</v>
      </c>
      <c r="G79" s="739">
        <v>8.6999999999999993</v>
      </c>
      <c r="H79" s="122">
        <v>6</v>
      </c>
      <c r="I79" s="122">
        <v>1</v>
      </c>
      <c r="J79" s="122" t="s">
        <v>59</v>
      </c>
      <c r="K79" s="41" t="s">
        <v>26</v>
      </c>
      <c r="L79" s="42" t="str">
        <f t="shared" si="0"/>
        <v>1grams</v>
      </c>
      <c r="M79" s="658">
        <f t="shared" si="1"/>
        <v>6</v>
      </c>
      <c r="N79" s="659" t="str">
        <f t="shared" si="5"/>
        <v>6grams</v>
      </c>
      <c r="O79" s="692">
        <f t="shared" si="2"/>
        <v>52.199999999999996</v>
      </c>
      <c r="P79" s="29">
        <f t="shared" si="3"/>
        <v>8.6999999999999993</v>
      </c>
      <c r="Q79" s="109">
        <f t="shared" si="4"/>
        <v>0</v>
      </c>
      <c r="R79" s="11"/>
      <c r="S79" s="28"/>
      <c r="T79" s="28"/>
      <c r="U79" s="28"/>
      <c r="V79" s="28"/>
      <c r="W79" s="28"/>
      <c r="X79" s="28"/>
      <c r="Y79" s="28"/>
      <c r="Z79" s="28"/>
    </row>
    <row r="80" spans="1:26" ht="15" customHeight="1">
      <c r="A80" s="111">
        <v>71</v>
      </c>
      <c r="B80" s="122" t="s">
        <v>1010</v>
      </c>
      <c r="C80" s="656" t="s">
        <v>82</v>
      </c>
      <c r="D80" s="9"/>
      <c r="E80" s="122" t="s">
        <v>867</v>
      </c>
      <c r="F80" s="111" t="s">
        <v>76</v>
      </c>
      <c r="G80" s="739">
        <v>20.5</v>
      </c>
      <c r="H80" s="122">
        <v>1</v>
      </c>
      <c r="I80" s="122">
        <v>19</v>
      </c>
      <c r="J80" s="122" t="s">
        <v>59</v>
      </c>
      <c r="K80" s="41" t="s">
        <v>26</v>
      </c>
      <c r="L80" s="42" t="str">
        <f t="shared" si="0"/>
        <v>19grams</v>
      </c>
      <c r="M80" s="658">
        <f t="shared" si="1"/>
        <v>19</v>
      </c>
      <c r="N80" s="659" t="str">
        <f t="shared" si="5"/>
        <v>19grams</v>
      </c>
      <c r="O80" s="692">
        <f t="shared" si="2"/>
        <v>20.5</v>
      </c>
      <c r="P80" s="29">
        <f t="shared" si="3"/>
        <v>20.5</v>
      </c>
      <c r="Q80" s="109">
        <f t="shared" si="4"/>
        <v>0</v>
      </c>
      <c r="R80" s="11"/>
      <c r="S80" s="28"/>
      <c r="T80" s="28"/>
      <c r="U80" s="28"/>
      <c r="V80" s="28"/>
      <c r="W80" s="28"/>
      <c r="X80" s="28"/>
      <c r="Y80" s="28"/>
      <c r="Z80" s="28"/>
    </row>
    <row r="81" spans="1:26" ht="15" customHeight="1">
      <c r="A81" s="111">
        <v>72</v>
      </c>
      <c r="B81" s="283" t="s">
        <v>1132</v>
      </c>
      <c r="C81" s="656" t="s">
        <v>82</v>
      </c>
      <c r="D81" s="9"/>
      <c r="E81" s="283" t="s">
        <v>2687</v>
      </c>
      <c r="F81" s="111" t="s">
        <v>76</v>
      </c>
      <c r="G81" s="741">
        <v>9.99</v>
      </c>
      <c r="H81" s="122">
        <v>2</v>
      </c>
      <c r="I81" s="283">
        <v>1</v>
      </c>
      <c r="J81" s="283" t="s">
        <v>59</v>
      </c>
      <c r="K81" s="41" t="s">
        <v>26</v>
      </c>
      <c r="L81" s="42" t="str">
        <f t="shared" si="0"/>
        <v>1grams</v>
      </c>
      <c r="M81" s="658">
        <f t="shared" si="1"/>
        <v>2</v>
      </c>
      <c r="N81" s="659" t="str">
        <f t="shared" si="5"/>
        <v>2grams</v>
      </c>
      <c r="O81" s="692">
        <f t="shared" si="2"/>
        <v>19.98</v>
      </c>
      <c r="P81" s="29">
        <f t="shared" si="3"/>
        <v>9.99</v>
      </c>
      <c r="Q81" s="29">
        <f t="shared" si="4"/>
        <v>0</v>
      </c>
      <c r="R81" s="28"/>
      <c r="S81" s="28"/>
      <c r="T81" s="28"/>
      <c r="U81" s="28"/>
      <c r="V81" s="28"/>
      <c r="W81" s="28"/>
      <c r="X81" s="28"/>
      <c r="Y81" s="28"/>
      <c r="Z81" s="28"/>
    </row>
    <row r="82" spans="1:26" ht="15" customHeight="1">
      <c r="A82" s="111">
        <v>73</v>
      </c>
      <c r="B82" s="122" t="s">
        <v>1322</v>
      </c>
      <c r="C82" s="656" t="s">
        <v>82</v>
      </c>
      <c r="D82" s="9"/>
      <c r="E82" s="122" t="s">
        <v>2803</v>
      </c>
      <c r="F82" s="111" t="s">
        <v>76</v>
      </c>
      <c r="G82" s="739">
        <v>7.74</v>
      </c>
      <c r="H82" s="122">
        <v>8</v>
      </c>
      <c r="I82" s="122">
        <v>10</v>
      </c>
      <c r="J82" s="122" t="s">
        <v>59</v>
      </c>
      <c r="K82" s="41" t="s">
        <v>26</v>
      </c>
      <c r="L82" s="42" t="str">
        <f t="shared" si="0"/>
        <v>10grams</v>
      </c>
      <c r="M82" s="658">
        <f t="shared" si="1"/>
        <v>80</v>
      </c>
      <c r="N82" s="659" t="str">
        <f t="shared" si="5"/>
        <v>80grams</v>
      </c>
      <c r="O82" s="692">
        <f t="shared" si="2"/>
        <v>61.92</v>
      </c>
      <c r="P82" s="29">
        <f t="shared" si="3"/>
        <v>7.74</v>
      </c>
      <c r="Q82" s="74">
        <f t="shared" si="4"/>
        <v>0</v>
      </c>
      <c r="R82" s="28"/>
      <c r="S82" s="28"/>
      <c r="T82" s="28"/>
      <c r="U82" s="28"/>
      <c r="V82" s="28"/>
      <c r="W82" s="28"/>
      <c r="X82" s="28"/>
      <c r="Y82" s="28"/>
      <c r="Z82" s="28"/>
    </row>
    <row r="83" spans="1:26" ht="15" customHeight="1">
      <c r="A83" s="111">
        <v>74</v>
      </c>
      <c r="B83" s="122" t="s">
        <v>1324</v>
      </c>
      <c r="C83" s="656" t="s">
        <v>82</v>
      </c>
      <c r="D83" s="9"/>
      <c r="E83" s="122" t="s">
        <v>2804</v>
      </c>
      <c r="F83" s="111" t="s">
        <v>76</v>
      </c>
      <c r="G83" s="739">
        <v>8.6999999999999993</v>
      </c>
      <c r="H83" s="122">
        <v>5</v>
      </c>
      <c r="I83" s="122">
        <v>1</v>
      </c>
      <c r="J83" s="122" t="s">
        <v>59</v>
      </c>
      <c r="K83" s="41" t="s">
        <v>26</v>
      </c>
      <c r="L83" s="42" t="str">
        <f t="shared" si="0"/>
        <v>1grams</v>
      </c>
      <c r="M83" s="658">
        <f t="shared" si="1"/>
        <v>5</v>
      </c>
      <c r="N83" s="659" t="str">
        <f t="shared" si="5"/>
        <v>5grams</v>
      </c>
      <c r="O83" s="692">
        <f t="shared" si="2"/>
        <v>43.5</v>
      </c>
      <c r="P83" s="29">
        <f t="shared" si="3"/>
        <v>8.6999999999999993</v>
      </c>
      <c r="Q83" s="109">
        <f t="shared" si="4"/>
        <v>0</v>
      </c>
      <c r="R83" s="11"/>
      <c r="S83" s="28"/>
      <c r="T83" s="28"/>
      <c r="U83" s="28"/>
      <c r="V83" s="28"/>
      <c r="W83" s="28"/>
      <c r="X83" s="28"/>
      <c r="Y83" s="28"/>
      <c r="Z83" s="28"/>
    </row>
    <row r="84" spans="1:26" ht="15" customHeight="1">
      <c r="A84" s="111">
        <v>75</v>
      </c>
      <c r="B84" s="122" t="s">
        <v>1368</v>
      </c>
      <c r="C84" s="656" t="s">
        <v>82</v>
      </c>
      <c r="D84" s="9"/>
      <c r="E84" s="122" t="s">
        <v>867</v>
      </c>
      <c r="F84" s="111" t="s">
        <v>76</v>
      </c>
      <c r="G84" s="739">
        <v>21.5</v>
      </c>
      <c r="H84" s="122">
        <v>1</v>
      </c>
      <c r="I84" s="122">
        <v>19</v>
      </c>
      <c r="J84" s="122" t="s">
        <v>59</v>
      </c>
      <c r="K84" s="41" t="s">
        <v>26</v>
      </c>
      <c r="L84" s="42" t="str">
        <f t="shared" si="0"/>
        <v>19grams</v>
      </c>
      <c r="M84" s="658">
        <f t="shared" si="1"/>
        <v>19</v>
      </c>
      <c r="N84" s="659" t="str">
        <f t="shared" si="5"/>
        <v>19grams</v>
      </c>
      <c r="O84" s="692">
        <f t="shared" si="2"/>
        <v>21.5</v>
      </c>
      <c r="P84" s="29">
        <f t="shared" si="3"/>
        <v>21.5</v>
      </c>
      <c r="Q84" s="74">
        <f t="shared" si="4"/>
        <v>0</v>
      </c>
      <c r="R84" s="28"/>
      <c r="S84" s="28"/>
      <c r="T84" s="28"/>
      <c r="U84" s="28"/>
      <c r="V84" s="28"/>
      <c r="W84" s="28"/>
      <c r="X84" s="28"/>
      <c r="Y84" s="28"/>
      <c r="Z84" s="28"/>
    </row>
    <row r="85" spans="1:26" ht="15" customHeight="1">
      <c r="A85" s="111">
        <v>76</v>
      </c>
      <c r="B85" s="122" t="s">
        <v>1610</v>
      </c>
      <c r="C85" s="656" t="s">
        <v>82</v>
      </c>
      <c r="D85" s="9"/>
      <c r="E85" s="122" t="s">
        <v>2805</v>
      </c>
      <c r="F85" s="111" t="s">
        <v>76</v>
      </c>
      <c r="G85" s="739">
        <v>8.9</v>
      </c>
      <c r="H85" s="122">
        <v>5</v>
      </c>
      <c r="I85" s="122">
        <v>1</v>
      </c>
      <c r="J85" s="122" t="s">
        <v>59</v>
      </c>
      <c r="K85" s="41" t="s">
        <v>26</v>
      </c>
      <c r="L85" s="42" t="str">
        <f t="shared" si="0"/>
        <v>1grams</v>
      </c>
      <c r="M85" s="658">
        <f t="shared" si="1"/>
        <v>5</v>
      </c>
      <c r="N85" s="659" t="str">
        <f t="shared" si="5"/>
        <v>5grams</v>
      </c>
      <c r="O85" s="692">
        <f t="shared" si="2"/>
        <v>44.5</v>
      </c>
      <c r="P85" s="29">
        <f t="shared" si="3"/>
        <v>8.9</v>
      </c>
      <c r="Q85" s="29">
        <f t="shared" si="4"/>
        <v>0</v>
      </c>
      <c r="R85" s="28"/>
      <c r="S85" s="28"/>
      <c r="T85" s="28"/>
      <c r="U85" s="28"/>
      <c r="V85" s="28"/>
      <c r="W85" s="28"/>
      <c r="X85" s="28"/>
      <c r="Y85" s="28"/>
      <c r="Z85" s="28"/>
    </row>
    <row r="86" spans="1:26" ht="15" customHeight="1">
      <c r="A86" s="111">
        <v>77</v>
      </c>
      <c r="B86" s="122" t="s">
        <v>1732</v>
      </c>
      <c r="C86" s="656" t="s">
        <v>82</v>
      </c>
      <c r="D86" s="204"/>
      <c r="E86" s="122" t="s">
        <v>2806</v>
      </c>
      <c r="F86" s="111" t="s">
        <v>76</v>
      </c>
      <c r="G86" s="739">
        <v>8.51</v>
      </c>
      <c r="H86" s="122">
        <v>15</v>
      </c>
      <c r="I86" s="122">
        <v>1</v>
      </c>
      <c r="J86" s="122" t="s">
        <v>59</v>
      </c>
      <c r="K86" s="41" t="s">
        <v>26</v>
      </c>
      <c r="L86" s="42" t="str">
        <f t="shared" si="0"/>
        <v>1grams</v>
      </c>
      <c r="M86" s="658">
        <f t="shared" si="1"/>
        <v>15</v>
      </c>
      <c r="N86" s="659" t="str">
        <f t="shared" si="5"/>
        <v>15grams</v>
      </c>
      <c r="O86" s="692">
        <f t="shared" si="2"/>
        <v>127.64999999999999</v>
      </c>
      <c r="P86" s="29">
        <f t="shared" si="3"/>
        <v>8.51</v>
      </c>
      <c r="Q86" s="109">
        <f t="shared" si="4"/>
        <v>0</v>
      </c>
      <c r="R86" s="11"/>
      <c r="S86" s="28"/>
      <c r="T86" s="28"/>
      <c r="U86" s="28"/>
      <c r="V86" s="28"/>
      <c r="W86" s="28"/>
      <c r="X86" s="28"/>
      <c r="Y86" s="28"/>
      <c r="Z86" s="28"/>
    </row>
    <row r="87" spans="1:26" ht="15" customHeight="1">
      <c r="A87" s="111">
        <v>78</v>
      </c>
      <c r="B87" s="122" t="s">
        <v>1916</v>
      </c>
      <c r="C87" s="656" t="s">
        <v>82</v>
      </c>
      <c r="D87" s="204"/>
      <c r="E87" s="122" t="s">
        <v>867</v>
      </c>
      <c r="F87" s="111" t="s">
        <v>76</v>
      </c>
      <c r="G87" s="739">
        <v>20.5</v>
      </c>
      <c r="H87" s="122">
        <v>4</v>
      </c>
      <c r="I87" s="122">
        <v>19</v>
      </c>
      <c r="J87" s="122" t="s">
        <v>59</v>
      </c>
      <c r="K87" s="41" t="s">
        <v>26</v>
      </c>
      <c r="L87" s="42" t="str">
        <f t="shared" si="0"/>
        <v>19grams</v>
      </c>
      <c r="M87" s="658">
        <f t="shared" si="1"/>
        <v>76</v>
      </c>
      <c r="N87" s="659" t="str">
        <f t="shared" si="5"/>
        <v>76grams</v>
      </c>
      <c r="O87" s="692">
        <f t="shared" si="2"/>
        <v>82</v>
      </c>
      <c r="P87" s="29">
        <f t="shared" si="3"/>
        <v>20.5</v>
      </c>
      <c r="Q87" s="74">
        <f t="shared" si="4"/>
        <v>0</v>
      </c>
      <c r="R87" s="28"/>
      <c r="S87" s="28"/>
      <c r="T87" s="28"/>
      <c r="U87" s="28"/>
      <c r="V87" s="28"/>
      <c r="W87" s="28"/>
      <c r="X87" s="28"/>
      <c r="Y87" s="28"/>
      <c r="Z87" s="28"/>
    </row>
    <row r="88" spans="1:26" ht="15" customHeight="1">
      <c r="A88" s="111">
        <v>79</v>
      </c>
      <c r="B88" s="482" t="s">
        <v>2152</v>
      </c>
      <c r="C88" s="656" t="s">
        <v>82</v>
      </c>
      <c r="D88" s="204"/>
      <c r="E88" s="482" t="s">
        <v>2807</v>
      </c>
      <c r="F88" s="111" t="s">
        <v>76</v>
      </c>
      <c r="G88" s="483">
        <v>7.37</v>
      </c>
      <c r="H88" s="743">
        <v>2</v>
      </c>
      <c r="I88" s="744">
        <v>1</v>
      </c>
      <c r="J88" s="283" t="s">
        <v>59</v>
      </c>
      <c r="K88" s="41" t="s">
        <v>26</v>
      </c>
      <c r="L88" s="42" t="str">
        <f t="shared" si="0"/>
        <v>1grams</v>
      </c>
      <c r="M88" s="658">
        <f t="shared" si="1"/>
        <v>2</v>
      </c>
      <c r="N88" s="659" t="str">
        <f t="shared" si="5"/>
        <v>2grams</v>
      </c>
      <c r="O88" s="692">
        <f t="shared" si="2"/>
        <v>14.74</v>
      </c>
      <c r="P88" s="29">
        <f t="shared" si="3"/>
        <v>7.37</v>
      </c>
      <c r="Q88" s="74">
        <f t="shared" si="4"/>
        <v>0</v>
      </c>
      <c r="R88" s="28"/>
      <c r="S88" s="28"/>
      <c r="T88" s="28"/>
      <c r="U88" s="28"/>
      <c r="V88" s="28"/>
      <c r="W88" s="28"/>
      <c r="X88" s="28"/>
      <c r="Y88" s="28"/>
      <c r="Z88" s="28"/>
    </row>
    <row r="89" spans="1:26" ht="15" customHeight="1">
      <c r="A89" s="111">
        <v>80</v>
      </c>
      <c r="B89" s="122" t="s">
        <v>1725</v>
      </c>
      <c r="C89" s="656" t="s">
        <v>82</v>
      </c>
      <c r="D89" s="204"/>
      <c r="E89" s="122" t="s">
        <v>2808</v>
      </c>
      <c r="F89" s="111" t="s">
        <v>76</v>
      </c>
      <c r="G89" s="739">
        <v>8.51</v>
      </c>
      <c r="H89" s="122">
        <v>7</v>
      </c>
      <c r="I89" s="122">
        <v>20</v>
      </c>
      <c r="J89" s="122" t="s">
        <v>59</v>
      </c>
      <c r="K89" s="41" t="s">
        <v>26</v>
      </c>
      <c r="L89" s="42" t="str">
        <f t="shared" si="0"/>
        <v>20grams</v>
      </c>
      <c r="M89" s="658">
        <f t="shared" si="1"/>
        <v>140</v>
      </c>
      <c r="N89" s="659" t="str">
        <f t="shared" si="5"/>
        <v>140grams</v>
      </c>
      <c r="O89" s="692">
        <f t="shared" si="2"/>
        <v>59.57</v>
      </c>
      <c r="P89" s="29">
        <f t="shared" si="3"/>
        <v>8.51</v>
      </c>
      <c r="Q89" s="74">
        <f t="shared" si="4"/>
        <v>0</v>
      </c>
      <c r="R89" s="28"/>
      <c r="S89" s="28"/>
      <c r="T89" s="28"/>
      <c r="U89" s="28"/>
      <c r="V89" s="28"/>
      <c r="W89" s="28"/>
      <c r="X89" s="28"/>
      <c r="Y89" s="28"/>
      <c r="Z89" s="28"/>
    </row>
    <row r="90" spans="1:26" ht="15" customHeight="1">
      <c r="A90" s="111">
        <v>81</v>
      </c>
      <c r="B90" s="122" t="s">
        <v>189</v>
      </c>
      <c r="C90" s="656" t="s">
        <v>82</v>
      </c>
      <c r="D90" s="204"/>
      <c r="E90" s="122" t="s">
        <v>190</v>
      </c>
      <c r="F90" s="111" t="s">
        <v>76</v>
      </c>
      <c r="G90" s="739">
        <v>559</v>
      </c>
      <c r="H90" s="122">
        <v>1</v>
      </c>
      <c r="I90" s="122">
        <v>1000</v>
      </c>
      <c r="J90" s="122" t="s">
        <v>59</v>
      </c>
      <c r="K90" s="41" t="s">
        <v>26</v>
      </c>
      <c r="L90" s="42" t="str">
        <f t="shared" si="0"/>
        <v>1000grams</v>
      </c>
      <c r="M90" s="658">
        <f t="shared" si="1"/>
        <v>1000</v>
      </c>
      <c r="N90" s="659" t="str">
        <f t="shared" si="5"/>
        <v>1000grams</v>
      </c>
      <c r="O90" s="692">
        <f t="shared" si="2"/>
        <v>559</v>
      </c>
      <c r="P90" s="29">
        <f t="shared" si="3"/>
        <v>559</v>
      </c>
      <c r="Q90" s="74">
        <f t="shared" si="4"/>
        <v>0</v>
      </c>
      <c r="R90" s="28"/>
      <c r="S90" s="28"/>
      <c r="T90" s="28"/>
      <c r="U90" s="28"/>
      <c r="V90" s="28"/>
      <c r="W90" s="28"/>
      <c r="X90" s="28"/>
      <c r="Y90" s="28"/>
      <c r="Z90" s="28"/>
    </row>
    <row r="91" spans="1:26" ht="15" customHeight="1">
      <c r="A91" s="111">
        <v>82</v>
      </c>
      <c r="B91" s="128" t="s">
        <v>2563</v>
      </c>
      <c r="C91" s="656" t="s">
        <v>82</v>
      </c>
      <c r="D91" s="204"/>
      <c r="E91" s="128" t="s">
        <v>2564</v>
      </c>
      <c r="F91" s="111" t="s">
        <v>76</v>
      </c>
      <c r="G91" s="739">
        <v>85</v>
      </c>
      <c r="H91" s="122">
        <v>1</v>
      </c>
      <c r="I91" s="330">
        <v>600</v>
      </c>
      <c r="J91" s="128" t="s">
        <v>59</v>
      </c>
      <c r="K91" s="41" t="s">
        <v>26</v>
      </c>
      <c r="L91" s="42" t="str">
        <f t="shared" si="0"/>
        <v>600grams</v>
      </c>
      <c r="M91" s="658">
        <f t="shared" si="1"/>
        <v>600</v>
      </c>
      <c r="N91" s="659" t="str">
        <f t="shared" si="5"/>
        <v>600grams</v>
      </c>
      <c r="O91" s="692">
        <f t="shared" si="2"/>
        <v>85</v>
      </c>
      <c r="P91" s="29">
        <f t="shared" si="3"/>
        <v>85</v>
      </c>
      <c r="Q91" s="74">
        <f t="shared" si="4"/>
        <v>0</v>
      </c>
      <c r="R91" s="28"/>
      <c r="S91" s="28"/>
      <c r="T91" s="28"/>
      <c r="U91" s="28"/>
      <c r="V91" s="28"/>
      <c r="W91" s="28"/>
      <c r="X91" s="28"/>
      <c r="Y91" s="28"/>
      <c r="Z91" s="28"/>
    </row>
    <row r="92" spans="1:26" ht="15" customHeight="1">
      <c r="A92" s="111">
        <v>83</v>
      </c>
      <c r="B92" s="122" t="s">
        <v>128</v>
      </c>
      <c r="C92" s="656" t="s">
        <v>82</v>
      </c>
      <c r="D92" s="204"/>
      <c r="E92" s="122" t="s">
        <v>130</v>
      </c>
      <c r="F92" s="111" t="s">
        <v>76</v>
      </c>
      <c r="G92" s="740">
        <v>92</v>
      </c>
      <c r="H92" s="122">
        <v>2</v>
      </c>
      <c r="I92" s="122">
        <v>270</v>
      </c>
      <c r="J92" s="122" t="s">
        <v>59</v>
      </c>
      <c r="K92" s="41" t="s">
        <v>26</v>
      </c>
      <c r="L92" s="42" t="str">
        <f t="shared" si="0"/>
        <v>270grams</v>
      </c>
      <c r="M92" s="658">
        <f t="shared" si="1"/>
        <v>540</v>
      </c>
      <c r="N92" s="659" t="str">
        <f t="shared" si="5"/>
        <v>540grams</v>
      </c>
      <c r="O92" s="692">
        <f t="shared" si="2"/>
        <v>184</v>
      </c>
      <c r="P92" s="29">
        <f t="shared" si="3"/>
        <v>92</v>
      </c>
      <c r="Q92" s="74">
        <f t="shared" si="4"/>
        <v>0</v>
      </c>
      <c r="R92" s="28"/>
      <c r="S92" s="28"/>
      <c r="T92" s="28"/>
      <c r="U92" s="28"/>
      <c r="V92" s="28"/>
      <c r="W92" s="28"/>
      <c r="X92" s="28"/>
      <c r="Y92" s="28"/>
      <c r="Z92" s="28"/>
    </row>
    <row r="93" spans="1:26" ht="15" customHeight="1">
      <c r="A93" s="111">
        <v>84</v>
      </c>
      <c r="B93" s="122" t="s">
        <v>286</v>
      </c>
      <c r="C93" s="656" t="s">
        <v>82</v>
      </c>
      <c r="D93" s="179"/>
      <c r="E93" s="122" t="s">
        <v>287</v>
      </c>
      <c r="F93" s="111" t="s">
        <v>76</v>
      </c>
      <c r="G93" s="739">
        <v>28</v>
      </c>
      <c r="H93" s="745">
        <v>1</v>
      </c>
      <c r="I93" s="122">
        <v>180</v>
      </c>
      <c r="J93" s="122" t="s">
        <v>59</v>
      </c>
      <c r="K93" s="41" t="s">
        <v>26</v>
      </c>
      <c r="L93" s="42" t="str">
        <f t="shared" si="0"/>
        <v>180grams</v>
      </c>
      <c r="M93" s="658">
        <f t="shared" si="1"/>
        <v>180</v>
      </c>
      <c r="N93" s="659" t="str">
        <f t="shared" si="5"/>
        <v>180grams</v>
      </c>
      <c r="O93" s="692">
        <f t="shared" si="2"/>
        <v>28</v>
      </c>
      <c r="P93" s="29">
        <f t="shared" si="3"/>
        <v>28</v>
      </c>
      <c r="Q93" s="74">
        <f t="shared" si="4"/>
        <v>0</v>
      </c>
      <c r="R93" s="28"/>
      <c r="S93" s="28"/>
      <c r="T93" s="28"/>
      <c r="U93" s="28"/>
      <c r="V93" s="28"/>
      <c r="W93" s="28"/>
      <c r="X93" s="28"/>
      <c r="Y93" s="28"/>
      <c r="Z93" s="28"/>
    </row>
    <row r="94" spans="1:26" ht="15" customHeight="1">
      <c r="A94" s="111">
        <v>85</v>
      </c>
      <c r="B94" s="122" t="s">
        <v>291</v>
      </c>
      <c r="C94" s="656" t="s">
        <v>82</v>
      </c>
      <c r="D94" s="35"/>
      <c r="E94" s="122" t="s">
        <v>292</v>
      </c>
      <c r="F94" s="111" t="s">
        <v>76</v>
      </c>
      <c r="G94" s="739">
        <v>28</v>
      </c>
      <c r="H94" s="122">
        <v>3</v>
      </c>
      <c r="I94" s="122">
        <v>180</v>
      </c>
      <c r="J94" s="122" t="s">
        <v>59</v>
      </c>
      <c r="K94" s="41" t="s">
        <v>26</v>
      </c>
      <c r="L94" s="42" t="str">
        <f t="shared" si="0"/>
        <v>180grams</v>
      </c>
      <c r="M94" s="658">
        <f t="shared" si="1"/>
        <v>540</v>
      </c>
      <c r="N94" s="659" t="str">
        <f t="shared" si="5"/>
        <v>540grams</v>
      </c>
      <c r="O94" s="692">
        <f t="shared" si="2"/>
        <v>84</v>
      </c>
      <c r="P94" s="29">
        <f t="shared" si="3"/>
        <v>28</v>
      </c>
      <c r="Q94" s="74">
        <f t="shared" si="4"/>
        <v>0</v>
      </c>
      <c r="R94" s="28"/>
      <c r="S94" s="28"/>
      <c r="T94" s="28"/>
      <c r="U94" s="28"/>
      <c r="V94" s="28"/>
      <c r="W94" s="28"/>
      <c r="X94" s="28"/>
      <c r="Y94" s="28"/>
      <c r="Z94" s="28"/>
    </row>
    <row r="95" spans="1:26" ht="15" customHeight="1">
      <c r="A95" s="111">
        <v>86</v>
      </c>
      <c r="B95" s="122" t="s">
        <v>417</v>
      </c>
      <c r="C95" s="656" t="s">
        <v>82</v>
      </c>
      <c r="D95" s="35"/>
      <c r="E95" s="283" t="s">
        <v>418</v>
      </c>
      <c r="F95" s="111" t="s">
        <v>76</v>
      </c>
      <c r="G95" s="741">
        <v>50</v>
      </c>
      <c r="H95" s="283">
        <v>7</v>
      </c>
      <c r="I95" s="283">
        <v>180</v>
      </c>
      <c r="J95" s="283" t="s">
        <v>59</v>
      </c>
      <c r="K95" s="41" t="s">
        <v>26</v>
      </c>
      <c r="L95" s="42" t="str">
        <f t="shared" si="0"/>
        <v>180grams</v>
      </c>
      <c r="M95" s="658">
        <f t="shared" si="1"/>
        <v>1260</v>
      </c>
      <c r="N95" s="659" t="str">
        <f t="shared" si="5"/>
        <v>1260grams</v>
      </c>
      <c r="O95" s="692">
        <f t="shared" si="2"/>
        <v>350</v>
      </c>
      <c r="P95" s="29">
        <f t="shared" si="3"/>
        <v>50</v>
      </c>
      <c r="Q95" s="74">
        <f t="shared" si="4"/>
        <v>0</v>
      </c>
      <c r="R95" s="28"/>
      <c r="S95" s="28"/>
      <c r="T95" s="28"/>
      <c r="U95" s="28"/>
      <c r="V95" s="28"/>
      <c r="W95" s="28"/>
      <c r="X95" s="28"/>
      <c r="Y95" s="28"/>
      <c r="Z95" s="28"/>
    </row>
    <row r="96" spans="1:26" ht="15" customHeight="1">
      <c r="A96" s="111">
        <v>87</v>
      </c>
      <c r="B96" s="122" t="s">
        <v>1050</v>
      </c>
      <c r="C96" s="656" t="s">
        <v>82</v>
      </c>
      <c r="D96" s="35"/>
      <c r="E96" s="122" t="s">
        <v>2809</v>
      </c>
      <c r="F96" s="111" t="s">
        <v>76</v>
      </c>
      <c r="G96" s="739">
        <v>28.5</v>
      </c>
      <c r="H96" s="122">
        <v>3</v>
      </c>
      <c r="I96" s="122">
        <v>225</v>
      </c>
      <c r="J96" s="122" t="s">
        <v>59</v>
      </c>
      <c r="K96" s="41" t="s">
        <v>26</v>
      </c>
      <c r="L96" s="42" t="str">
        <f t="shared" si="0"/>
        <v>225grams</v>
      </c>
      <c r="M96" s="658">
        <f t="shared" si="1"/>
        <v>675</v>
      </c>
      <c r="N96" s="659" t="str">
        <f t="shared" si="5"/>
        <v>675grams</v>
      </c>
      <c r="O96" s="692">
        <f t="shared" si="2"/>
        <v>85.5</v>
      </c>
      <c r="P96" s="29">
        <f t="shared" si="3"/>
        <v>28.5</v>
      </c>
      <c r="Q96" s="74">
        <f t="shared" si="4"/>
        <v>0</v>
      </c>
      <c r="R96" s="28"/>
      <c r="S96" s="28"/>
      <c r="T96" s="28"/>
      <c r="U96" s="28"/>
      <c r="V96" s="28"/>
      <c r="W96" s="28"/>
      <c r="X96" s="28"/>
      <c r="Y96" s="28"/>
      <c r="Z96" s="28"/>
    </row>
    <row r="97" spans="1:26" ht="15" customHeight="1">
      <c r="A97" s="111">
        <v>89</v>
      </c>
      <c r="B97" s="122" t="s">
        <v>1050</v>
      </c>
      <c r="C97" s="656" t="s">
        <v>82</v>
      </c>
      <c r="D97" s="35"/>
      <c r="E97" s="122" t="s">
        <v>1055</v>
      </c>
      <c r="F97" s="111" t="s">
        <v>76</v>
      </c>
      <c r="G97" s="740">
        <v>47.2</v>
      </c>
      <c r="H97" s="122">
        <v>2</v>
      </c>
      <c r="I97" s="122">
        <v>450</v>
      </c>
      <c r="J97" s="122" t="s">
        <v>59</v>
      </c>
      <c r="K97" s="41" t="s">
        <v>26</v>
      </c>
      <c r="L97" s="42" t="str">
        <f t="shared" si="0"/>
        <v>450grams</v>
      </c>
      <c r="M97" s="658">
        <f t="shared" si="1"/>
        <v>900</v>
      </c>
      <c r="N97" s="659" t="str">
        <f t="shared" si="5"/>
        <v>900grams</v>
      </c>
      <c r="O97" s="692">
        <f t="shared" si="2"/>
        <v>94.4</v>
      </c>
      <c r="P97" s="29">
        <f t="shared" si="3"/>
        <v>47.2</v>
      </c>
      <c r="Q97" s="74">
        <f t="shared" si="4"/>
        <v>0</v>
      </c>
      <c r="R97" s="28"/>
      <c r="S97" s="28"/>
      <c r="T97" s="28"/>
      <c r="U97" s="28"/>
      <c r="V97" s="28"/>
      <c r="W97" s="28"/>
      <c r="X97" s="28"/>
      <c r="Y97" s="28"/>
      <c r="Z97" s="28"/>
    </row>
    <row r="98" spans="1:26" ht="15" customHeight="1">
      <c r="A98" s="111">
        <v>90</v>
      </c>
      <c r="B98" s="122" t="s">
        <v>1300</v>
      </c>
      <c r="C98" s="656" t="s">
        <v>82</v>
      </c>
      <c r="D98" s="9"/>
      <c r="E98" s="122" t="s">
        <v>1303</v>
      </c>
      <c r="F98" s="111" t="s">
        <v>76</v>
      </c>
      <c r="G98" s="739">
        <v>42.5</v>
      </c>
      <c r="H98" s="745">
        <v>1</v>
      </c>
      <c r="I98" s="122">
        <v>425</v>
      </c>
      <c r="J98" s="122" t="s">
        <v>59</v>
      </c>
      <c r="K98" s="41" t="s">
        <v>26</v>
      </c>
      <c r="L98" s="42" t="str">
        <f t="shared" si="0"/>
        <v>425grams</v>
      </c>
      <c r="M98" s="658">
        <f t="shared" si="1"/>
        <v>425</v>
      </c>
      <c r="N98" s="659" t="str">
        <f t="shared" si="5"/>
        <v>425grams</v>
      </c>
      <c r="O98" s="692">
        <f t="shared" si="2"/>
        <v>42.5</v>
      </c>
      <c r="P98" s="29">
        <f t="shared" si="3"/>
        <v>42.5</v>
      </c>
      <c r="Q98" s="74">
        <f t="shared" si="4"/>
        <v>0</v>
      </c>
      <c r="R98" s="28"/>
      <c r="S98" s="28"/>
      <c r="T98" s="28"/>
      <c r="U98" s="28"/>
      <c r="V98" s="28"/>
      <c r="W98" s="28"/>
      <c r="X98" s="28"/>
      <c r="Y98" s="28"/>
      <c r="Z98" s="28"/>
    </row>
    <row r="99" spans="1:26" ht="15" customHeight="1">
      <c r="A99" s="111">
        <v>91</v>
      </c>
      <c r="B99" s="122" t="s">
        <v>1397</v>
      </c>
      <c r="C99" s="656" t="s">
        <v>82</v>
      </c>
      <c r="D99" s="9"/>
      <c r="E99" s="122" t="s">
        <v>1400</v>
      </c>
      <c r="F99" s="111" t="s">
        <v>76</v>
      </c>
      <c r="G99" s="739">
        <v>27.2</v>
      </c>
      <c r="H99" s="122">
        <v>18.899999999999999</v>
      </c>
      <c r="I99" s="122">
        <v>85</v>
      </c>
      <c r="J99" s="122" t="s">
        <v>59</v>
      </c>
      <c r="K99" s="41" t="s">
        <v>26</v>
      </c>
      <c r="L99" s="42" t="str">
        <f t="shared" si="0"/>
        <v>85grams</v>
      </c>
      <c r="M99" s="658">
        <f t="shared" si="1"/>
        <v>1606.4999999999998</v>
      </c>
      <c r="N99" s="659" t="str">
        <f t="shared" si="5"/>
        <v>1606.5grams</v>
      </c>
      <c r="O99" s="692">
        <f t="shared" si="2"/>
        <v>514.07999999999993</v>
      </c>
      <c r="P99" s="29">
        <f t="shared" si="3"/>
        <v>27.2</v>
      </c>
      <c r="Q99" s="74">
        <f t="shared" si="4"/>
        <v>0</v>
      </c>
      <c r="R99" s="28"/>
      <c r="S99" s="232"/>
      <c r="T99" s="28"/>
      <c r="U99" s="28"/>
      <c r="V99" s="28"/>
      <c r="W99" s="28"/>
      <c r="X99" s="28"/>
      <c r="Y99" s="28"/>
      <c r="Z99" s="28"/>
    </row>
    <row r="100" spans="1:26" ht="15" customHeight="1">
      <c r="A100" s="111">
        <v>92</v>
      </c>
      <c r="B100" s="283" t="s">
        <v>1923</v>
      </c>
      <c r="C100" s="656" t="s">
        <v>82</v>
      </c>
      <c r="D100" s="9"/>
      <c r="E100" s="283" t="s">
        <v>1925</v>
      </c>
      <c r="F100" s="111" t="s">
        <v>76</v>
      </c>
      <c r="G100" s="741">
        <v>40.5</v>
      </c>
      <c r="H100" s="746">
        <v>1</v>
      </c>
      <c r="I100" s="283">
        <v>137</v>
      </c>
      <c r="J100" s="283" t="s">
        <v>59</v>
      </c>
      <c r="K100" s="41" t="s">
        <v>26</v>
      </c>
      <c r="L100" s="42" t="str">
        <f t="shared" si="0"/>
        <v>137grams</v>
      </c>
      <c r="M100" s="658">
        <f t="shared" si="1"/>
        <v>137</v>
      </c>
      <c r="N100" s="659" t="str">
        <f t="shared" si="5"/>
        <v>137grams</v>
      </c>
      <c r="O100" s="692">
        <f t="shared" si="2"/>
        <v>40.5</v>
      </c>
      <c r="P100" s="29">
        <f t="shared" si="3"/>
        <v>40.5</v>
      </c>
      <c r="Q100" s="74">
        <f t="shared" si="4"/>
        <v>0</v>
      </c>
      <c r="R100" s="28"/>
      <c r="S100" s="28"/>
      <c r="T100" s="28"/>
      <c r="U100" s="28"/>
      <c r="V100" s="28"/>
      <c r="W100" s="28"/>
      <c r="X100" s="28"/>
      <c r="Y100" s="28"/>
      <c r="Z100" s="28"/>
    </row>
    <row r="101" spans="1:26" ht="15" customHeight="1">
      <c r="A101" s="111">
        <v>93</v>
      </c>
      <c r="B101" s="122" t="s">
        <v>2068</v>
      </c>
      <c r="C101" s="656" t="s">
        <v>82</v>
      </c>
      <c r="D101" s="9"/>
      <c r="E101" s="122" t="s">
        <v>2069</v>
      </c>
      <c r="F101" s="111" t="s">
        <v>76</v>
      </c>
      <c r="G101" s="739">
        <v>139</v>
      </c>
      <c r="H101" s="122">
        <v>1</v>
      </c>
      <c r="I101" s="122">
        <v>185</v>
      </c>
      <c r="J101" s="122" t="s">
        <v>59</v>
      </c>
      <c r="K101" s="41" t="s">
        <v>26</v>
      </c>
      <c r="L101" s="42" t="str">
        <f t="shared" si="0"/>
        <v>185grams</v>
      </c>
      <c r="M101" s="658">
        <f t="shared" si="1"/>
        <v>185</v>
      </c>
      <c r="N101" s="659" t="str">
        <f t="shared" si="5"/>
        <v>185grams</v>
      </c>
      <c r="O101" s="692">
        <f t="shared" si="2"/>
        <v>139</v>
      </c>
      <c r="P101" s="29">
        <f t="shared" si="3"/>
        <v>139</v>
      </c>
      <c r="Q101" s="74">
        <f t="shared" si="4"/>
        <v>0</v>
      </c>
      <c r="R101" s="28"/>
      <c r="S101" s="28"/>
      <c r="T101" s="28"/>
      <c r="U101" s="28"/>
      <c r="V101" s="28"/>
      <c r="W101" s="28"/>
      <c r="X101" s="28"/>
      <c r="Y101" s="28"/>
      <c r="Z101" s="28"/>
    </row>
    <row r="102" spans="1:26" ht="15" customHeight="1">
      <c r="A102" s="111">
        <v>94</v>
      </c>
      <c r="B102" s="122" t="s">
        <v>2511</v>
      </c>
      <c r="C102" s="656" t="s">
        <v>82</v>
      </c>
      <c r="D102" s="9"/>
      <c r="E102" s="122" t="s">
        <v>2512</v>
      </c>
      <c r="F102" s="111" t="s">
        <v>76</v>
      </c>
      <c r="G102" s="739">
        <v>98.8</v>
      </c>
      <c r="H102" s="745">
        <v>2</v>
      </c>
      <c r="I102" s="122">
        <v>420</v>
      </c>
      <c r="J102" s="122" t="s">
        <v>59</v>
      </c>
      <c r="K102" s="41" t="s">
        <v>26</v>
      </c>
      <c r="L102" s="42" t="str">
        <f t="shared" si="0"/>
        <v>420grams</v>
      </c>
      <c r="M102" s="658">
        <f t="shared" si="1"/>
        <v>840</v>
      </c>
      <c r="N102" s="659" t="str">
        <f t="shared" si="5"/>
        <v>840grams</v>
      </c>
      <c r="O102" s="692">
        <f t="shared" si="2"/>
        <v>197.6</v>
      </c>
      <c r="P102" s="29">
        <f t="shared" si="3"/>
        <v>98.8</v>
      </c>
      <c r="Q102" s="74">
        <f t="shared" si="4"/>
        <v>0</v>
      </c>
      <c r="R102" s="28"/>
      <c r="S102" s="28"/>
      <c r="T102" s="28"/>
      <c r="U102" s="28"/>
      <c r="V102" s="28"/>
      <c r="W102" s="28"/>
      <c r="X102" s="28"/>
      <c r="Y102" s="28"/>
      <c r="Z102" s="28"/>
    </row>
    <row r="103" spans="1:26" ht="15" customHeight="1">
      <c r="A103" s="111">
        <v>95</v>
      </c>
      <c r="B103" s="122" t="s">
        <v>2539</v>
      </c>
      <c r="C103" s="656" t="s">
        <v>82</v>
      </c>
      <c r="D103" s="9"/>
      <c r="E103" s="122" t="s">
        <v>2541</v>
      </c>
      <c r="F103" s="111" t="s">
        <v>76</v>
      </c>
      <c r="G103" s="739">
        <v>56.75</v>
      </c>
      <c r="H103" s="122">
        <v>2</v>
      </c>
      <c r="I103" s="122">
        <v>130</v>
      </c>
      <c r="J103" s="122" t="s">
        <v>59</v>
      </c>
      <c r="K103" s="41" t="s">
        <v>26</v>
      </c>
      <c r="L103" s="42" t="str">
        <f t="shared" si="0"/>
        <v>130grams</v>
      </c>
      <c r="M103" s="658">
        <f t="shared" si="1"/>
        <v>260</v>
      </c>
      <c r="N103" s="659" t="str">
        <f t="shared" si="5"/>
        <v>260grams</v>
      </c>
      <c r="O103" s="692">
        <f t="shared" si="2"/>
        <v>113.5</v>
      </c>
      <c r="P103" s="29">
        <f t="shared" si="3"/>
        <v>56.75</v>
      </c>
      <c r="Q103" s="74">
        <f t="shared" si="4"/>
        <v>0</v>
      </c>
      <c r="R103" s="28"/>
      <c r="S103" s="28"/>
      <c r="T103" s="28"/>
      <c r="U103" s="28"/>
      <c r="V103" s="28"/>
      <c r="W103" s="28"/>
      <c r="X103" s="28"/>
      <c r="Y103" s="28"/>
      <c r="Z103" s="28"/>
    </row>
    <row r="104" spans="1:26" ht="15" customHeight="1">
      <c r="A104" s="111">
        <v>96</v>
      </c>
      <c r="B104" s="122" t="s">
        <v>2559</v>
      </c>
      <c r="C104" s="656" t="s">
        <v>82</v>
      </c>
      <c r="D104" s="9"/>
      <c r="E104" s="122" t="s">
        <v>2560</v>
      </c>
      <c r="F104" s="111" t="s">
        <v>76</v>
      </c>
      <c r="G104" s="739">
        <v>93.6</v>
      </c>
      <c r="H104" s="122">
        <v>1</v>
      </c>
      <c r="I104" s="122">
        <v>304</v>
      </c>
      <c r="J104" s="122" t="s">
        <v>59</v>
      </c>
      <c r="K104" s="41" t="s">
        <v>26</v>
      </c>
      <c r="L104" s="42" t="str">
        <f t="shared" si="0"/>
        <v>304grams</v>
      </c>
      <c r="M104" s="658">
        <f t="shared" si="1"/>
        <v>304</v>
      </c>
      <c r="N104" s="659" t="str">
        <f t="shared" si="5"/>
        <v>304grams</v>
      </c>
      <c r="O104" s="692">
        <f t="shared" si="2"/>
        <v>93.6</v>
      </c>
      <c r="P104" s="29">
        <f t="shared" si="3"/>
        <v>93.6</v>
      </c>
      <c r="Q104" s="74">
        <f t="shared" si="4"/>
        <v>0</v>
      </c>
      <c r="R104" s="28"/>
      <c r="S104" s="28"/>
      <c r="T104" s="28"/>
      <c r="U104" s="28"/>
      <c r="V104" s="28"/>
      <c r="W104" s="28"/>
      <c r="X104" s="28"/>
      <c r="Y104" s="28"/>
      <c r="Z104" s="28"/>
    </row>
    <row r="105" spans="1:26" ht="15" customHeight="1">
      <c r="A105" s="111">
        <v>97</v>
      </c>
      <c r="B105" s="122" t="s">
        <v>2335</v>
      </c>
      <c r="C105" s="656" t="s">
        <v>82</v>
      </c>
      <c r="D105" s="9"/>
      <c r="E105" s="122" t="s">
        <v>2336</v>
      </c>
      <c r="F105" s="111" t="s">
        <v>76</v>
      </c>
      <c r="G105" s="739">
        <v>258</v>
      </c>
      <c r="H105" s="122">
        <v>1</v>
      </c>
      <c r="I105" s="122">
        <v>595</v>
      </c>
      <c r="J105" s="122" t="s">
        <v>59</v>
      </c>
      <c r="K105" s="41" t="s">
        <v>26</v>
      </c>
      <c r="L105" s="42" t="str">
        <f t="shared" si="0"/>
        <v>595grams</v>
      </c>
      <c r="M105" s="658">
        <f t="shared" si="1"/>
        <v>595</v>
      </c>
      <c r="N105" s="659" t="str">
        <f t="shared" si="5"/>
        <v>595grams</v>
      </c>
      <c r="O105" s="692">
        <f t="shared" si="2"/>
        <v>258</v>
      </c>
      <c r="P105" s="29">
        <f t="shared" si="3"/>
        <v>258</v>
      </c>
      <c r="Q105" s="74">
        <f t="shared" si="4"/>
        <v>0</v>
      </c>
      <c r="R105" s="28"/>
      <c r="S105" s="28"/>
      <c r="T105" s="28"/>
      <c r="U105" s="28"/>
      <c r="V105" s="28"/>
      <c r="W105" s="28"/>
      <c r="X105" s="28"/>
      <c r="Y105" s="28"/>
      <c r="Z105" s="28"/>
    </row>
    <row r="106" spans="1:26" ht="15" customHeight="1">
      <c r="A106" s="111">
        <v>98</v>
      </c>
      <c r="B106" s="128" t="s">
        <v>791</v>
      </c>
      <c r="C106" s="656" t="s">
        <v>82</v>
      </c>
      <c r="D106" s="35"/>
      <c r="E106" s="122" t="s">
        <v>792</v>
      </c>
      <c r="F106" s="111" t="s">
        <v>76</v>
      </c>
      <c r="G106" s="739">
        <v>44.75</v>
      </c>
      <c r="H106" s="122">
        <v>3</v>
      </c>
      <c r="I106" s="122">
        <v>425</v>
      </c>
      <c r="J106" s="122" t="s">
        <v>59</v>
      </c>
      <c r="K106" s="41" t="s">
        <v>26</v>
      </c>
      <c r="L106" s="42" t="str">
        <f t="shared" si="0"/>
        <v>425grams</v>
      </c>
      <c r="M106" s="658">
        <f t="shared" si="1"/>
        <v>1275</v>
      </c>
      <c r="N106" s="659" t="str">
        <f t="shared" si="5"/>
        <v>1275grams</v>
      </c>
      <c r="O106" s="692">
        <f t="shared" si="2"/>
        <v>134.25</v>
      </c>
      <c r="P106" s="29">
        <f t="shared" si="3"/>
        <v>44.75</v>
      </c>
      <c r="Q106" s="74">
        <f t="shared" si="4"/>
        <v>0</v>
      </c>
      <c r="R106" s="28"/>
      <c r="S106" s="28"/>
      <c r="T106" s="28"/>
      <c r="U106" s="28"/>
      <c r="V106" s="28"/>
      <c r="W106" s="28"/>
      <c r="X106" s="28"/>
      <c r="Y106" s="28"/>
      <c r="Z106" s="28"/>
    </row>
    <row r="107" spans="1:26" ht="15" customHeight="1">
      <c r="A107" s="111">
        <v>99</v>
      </c>
      <c r="B107" s="122" t="s">
        <v>1128</v>
      </c>
      <c r="C107" s="656" t="s">
        <v>82</v>
      </c>
      <c r="D107" s="35"/>
      <c r="E107" s="122" t="s">
        <v>2810</v>
      </c>
      <c r="F107" s="111" t="s">
        <v>76</v>
      </c>
      <c r="G107" s="739">
        <v>159.80000000000001</v>
      </c>
      <c r="H107" s="122">
        <v>4</v>
      </c>
      <c r="I107" s="122">
        <v>160</v>
      </c>
      <c r="J107" s="122" t="s">
        <v>59</v>
      </c>
      <c r="K107" s="41" t="s">
        <v>26</v>
      </c>
      <c r="L107" s="42" t="str">
        <f t="shared" si="0"/>
        <v>160grams</v>
      </c>
      <c r="M107" s="658">
        <f t="shared" si="1"/>
        <v>640</v>
      </c>
      <c r="N107" s="659" t="str">
        <f t="shared" si="5"/>
        <v>640grams</v>
      </c>
      <c r="O107" s="692">
        <f t="shared" si="2"/>
        <v>639.20000000000005</v>
      </c>
      <c r="P107" s="29">
        <f t="shared" si="3"/>
        <v>159.80000000000001</v>
      </c>
      <c r="Q107" s="74">
        <f t="shared" si="4"/>
        <v>0</v>
      </c>
      <c r="R107" s="28"/>
      <c r="S107" s="28"/>
      <c r="T107" s="28"/>
      <c r="U107" s="28"/>
      <c r="V107" s="28"/>
      <c r="W107" s="28"/>
      <c r="X107" s="28"/>
      <c r="Y107" s="28"/>
      <c r="Z107" s="28"/>
    </row>
    <row r="108" spans="1:26" ht="15" customHeight="1">
      <c r="A108" s="111">
        <v>100</v>
      </c>
      <c r="B108" s="128" t="s">
        <v>1921</v>
      </c>
      <c r="C108" s="656" t="s">
        <v>82</v>
      </c>
      <c r="D108" s="35"/>
      <c r="E108" s="122" t="s">
        <v>1922</v>
      </c>
      <c r="F108" s="111" t="s">
        <v>76</v>
      </c>
      <c r="G108" s="739">
        <v>38.5</v>
      </c>
      <c r="H108" s="745">
        <v>2</v>
      </c>
      <c r="I108" s="122">
        <v>137</v>
      </c>
      <c r="J108" s="122" t="s">
        <v>59</v>
      </c>
      <c r="K108" s="41" t="s">
        <v>26</v>
      </c>
      <c r="L108" s="42" t="str">
        <f t="shared" si="0"/>
        <v>137grams</v>
      </c>
      <c r="M108" s="658">
        <f t="shared" si="1"/>
        <v>274</v>
      </c>
      <c r="N108" s="659" t="str">
        <f t="shared" si="5"/>
        <v>274grams</v>
      </c>
      <c r="O108" s="692">
        <f t="shared" si="2"/>
        <v>77</v>
      </c>
      <c r="P108" s="29">
        <f t="shared" si="3"/>
        <v>38.5</v>
      </c>
      <c r="Q108" s="74">
        <f t="shared" si="4"/>
        <v>0</v>
      </c>
      <c r="R108" s="28"/>
      <c r="S108" s="28"/>
      <c r="T108" s="28"/>
      <c r="U108" s="28"/>
      <c r="V108" s="28"/>
      <c r="W108" s="28"/>
      <c r="X108" s="28"/>
      <c r="Y108" s="28"/>
      <c r="Z108" s="28"/>
    </row>
    <row r="109" spans="1:26" ht="15" customHeight="1">
      <c r="A109" s="111">
        <v>101</v>
      </c>
      <c r="B109" s="128" t="s">
        <v>1912</v>
      </c>
      <c r="C109" s="656" t="s">
        <v>82</v>
      </c>
      <c r="D109" s="35"/>
      <c r="E109" s="122" t="s">
        <v>1913</v>
      </c>
      <c r="F109" s="111" t="s">
        <v>76</v>
      </c>
      <c r="G109" s="739">
        <v>60</v>
      </c>
      <c r="H109" s="745">
        <v>1</v>
      </c>
      <c r="I109" s="122">
        <v>530</v>
      </c>
      <c r="J109" s="122" t="s">
        <v>29</v>
      </c>
      <c r="K109" s="41" t="s">
        <v>26</v>
      </c>
      <c r="L109" s="42" t="str">
        <f t="shared" si="0"/>
        <v>530ml</v>
      </c>
      <c r="M109" s="658">
        <f t="shared" si="1"/>
        <v>530</v>
      </c>
      <c r="N109" s="659" t="str">
        <f t="shared" si="5"/>
        <v>530ml</v>
      </c>
      <c r="O109" s="692">
        <f t="shared" si="2"/>
        <v>60</v>
      </c>
      <c r="P109" s="29">
        <f t="shared" si="3"/>
        <v>60</v>
      </c>
      <c r="Q109" s="74">
        <f t="shared" si="4"/>
        <v>0</v>
      </c>
      <c r="R109" s="28"/>
      <c r="S109" s="28"/>
      <c r="T109" s="28"/>
      <c r="U109" s="28"/>
      <c r="V109" s="28"/>
      <c r="W109" s="28"/>
      <c r="X109" s="28"/>
      <c r="Y109" s="28"/>
      <c r="Z109" s="28"/>
    </row>
    <row r="110" spans="1:26" ht="15" customHeight="1">
      <c r="A110" s="111">
        <v>102</v>
      </c>
      <c r="B110" s="122" t="s">
        <v>320</v>
      </c>
      <c r="C110" s="656" t="s">
        <v>82</v>
      </c>
      <c r="D110" s="35"/>
      <c r="E110" s="128" t="s">
        <v>322</v>
      </c>
      <c r="F110" s="111" t="s">
        <v>76</v>
      </c>
      <c r="G110" s="739">
        <v>127</v>
      </c>
      <c r="H110" s="122">
        <v>8</v>
      </c>
      <c r="I110" s="122">
        <v>1</v>
      </c>
      <c r="J110" s="122" t="s">
        <v>2705</v>
      </c>
      <c r="K110" s="41" t="s">
        <v>26</v>
      </c>
      <c r="L110" s="42" t="str">
        <f t="shared" si="0"/>
        <v>1gallon</v>
      </c>
      <c r="M110" s="658">
        <f t="shared" si="1"/>
        <v>8</v>
      </c>
      <c r="N110" s="659" t="str">
        <f t="shared" si="5"/>
        <v>8gallon</v>
      </c>
      <c r="O110" s="692">
        <f t="shared" si="2"/>
        <v>1016</v>
      </c>
      <c r="P110" s="29">
        <f t="shared" si="3"/>
        <v>127</v>
      </c>
      <c r="Q110" s="74">
        <f t="shared" si="4"/>
        <v>0</v>
      </c>
      <c r="R110" s="28"/>
      <c r="S110" s="28"/>
      <c r="T110" s="28"/>
      <c r="U110" s="28"/>
      <c r="V110" s="28"/>
      <c r="W110" s="28"/>
      <c r="X110" s="28"/>
      <c r="Y110" s="28"/>
      <c r="Z110" s="28"/>
    </row>
    <row r="111" spans="1:26" ht="15" customHeight="1">
      <c r="A111" s="111">
        <v>103</v>
      </c>
      <c r="B111" s="283" t="s">
        <v>890</v>
      </c>
      <c r="C111" s="656" t="s">
        <v>82</v>
      </c>
      <c r="D111" s="35"/>
      <c r="E111" s="140" t="s">
        <v>322</v>
      </c>
      <c r="F111" s="111" t="s">
        <v>76</v>
      </c>
      <c r="G111" s="741">
        <v>309</v>
      </c>
      <c r="H111" s="283">
        <v>7</v>
      </c>
      <c r="I111" s="283">
        <v>1</v>
      </c>
      <c r="J111" s="283" t="s">
        <v>2705</v>
      </c>
      <c r="K111" s="41" t="s">
        <v>26</v>
      </c>
      <c r="L111" s="42" t="str">
        <f t="shared" si="0"/>
        <v>1gallon</v>
      </c>
      <c r="M111" s="658">
        <f t="shared" si="1"/>
        <v>7</v>
      </c>
      <c r="N111" s="659" t="str">
        <f t="shared" si="5"/>
        <v>7gallon</v>
      </c>
      <c r="O111" s="692">
        <f t="shared" si="2"/>
        <v>2163</v>
      </c>
      <c r="P111" s="29">
        <f t="shared" si="3"/>
        <v>309</v>
      </c>
      <c r="Q111" s="74">
        <f t="shared" si="4"/>
        <v>0</v>
      </c>
      <c r="R111" s="28"/>
      <c r="S111" s="28"/>
      <c r="T111" s="28"/>
      <c r="U111" s="28"/>
      <c r="V111" s="28"/>
      <c r="W111" s="28"/>
      <c r="X111" s="28"/>
      <c r="Y111" s="28"/>
      <c r="Z111" s="28"/>
    </row>
    <row r="112" spans="1:26" ht="15" customHeight="1">
      <c r="A112" s="111">
        <v>104</v>
      </c>
      <c r="B112" s="122" t="s">
        <v>1075</v>
      </c>
      <c r="C112" s="656" t="s">
        <v>82</v>
      </c>
      <c r="D112" s="35"/>
      <c r="E112" s="128" t="s">
        <v>322</v>
      </c>
      <c r="F112" s="111" t="s">
        <v>76</v>
      </c>
      <c r="G112" s="739">
        <v>372</v>
      </c>
      <c r="H112" s="122">
        <v>3</v>
      </c>
      <c r="I112" s="122">
        <v>1</v>
      </c>
      <c r="J112" s="122" t="s">
        <v>2705</v>
      </c>
      <c r="K112" s="41" t="s">
        <v>26</v>
      </c>
      <c r="L112" s="42" t="str">
        <f t="shared" si="0"/>
        <v>1gallon</v>
      </c>
      <c r="M112" s="658">
        <f t="shared" si="1"/>
        <v>3</v>
      </c>
      <c r="N112" s="659" t="str">
        <f t="shared" si="5"/>
        <v>3gallon</v>
      </c>
      <c r="O112" s="692">
        <f t="shared" si="2"/>
        <v>1116</v>
      </c>
      <c r="P112" s="29">
        <f t="shared" si="3"/>
        <v>372</v>
      </c>
      <c r="Q112" s="74">
        <f t="shared" si="4"/>
        <v>0</v>
      </c>
      <c r="R112" s="28"/>
      <c r="S112" s="28"/>
      <c r="T112" s="28"/>
      <c r="U112" s="28"/>
      <c r="V112" s="28"/>
      <c r="W112" s="28"/>
      <c r="X112" s="28"/>
      <c r="Y112" s="28"/>
      <c r="Z112" s="28"/>
    </row>
    <row r="113" spans="1:26" ht="15" customHeight="1">
      <c r="A113" s="111">
        <v>105</v>
      </c>
      <c r="B113" s="128" t="s">
        <v>2183</v>
      </c>
      <c r="C113" s="656" t="s">
        <v>82</v>
      </c>
      <c r="D113" s="35"/>
      <c r="E113" s="128" t="s">
        <v>2184</v>
      </c>
      <c r="F113" s="111" t="s">
        <v>76</v>
      </c>
      <c r="G113" s="739">
        <v>20</v>
      </c>
      <c r="H113" s="122">
        <v>2</v>
      </c>
      <c r="I113" s="122">
        <v>1</v>
      </c>
      <c r="J113" s="128" t="s">
        <v>2755</v>
      </c>
      <c r="K113" s="41" t="s">
        <v>26</v>
      </c>
      <c r="L113" s="42" t="str">
        <f t="shared" si="0"/>
        <v>1piece</v>
      </c>
      <c r="M113" s="658">
        <f t="shared" si="1"/>
        <v>2</v>
      </c>
      <c r="N113" s="659" t="str">
        <f t="shared" si="5"/>
        <v>2piece</v>
      </c>
      <c r="O113" s="692">
        <f t="shared" si="2"/>
        <v>40</v>
      </c>
      <c r="P113" s="29">
        <f t="shared" si="3"/>
        <v>20</v>
      </c>
      <c r="Q113" s="74">
        <f t="shared" si="4"/>
        <v>0</v>
      </c>
      <c r="R113" s="28"/>
      <c r="S113" s="28"/>
      <c r="T113" s="28"/>
      <c r="U113" s="28"/>
      <c r="V113" s="28"/>
      <c r="W113" s="28"/>
      <c r="X113" s="28"/>
      <c r="Y113" s="28"/>
      <c r="Z113" s="28"/>
    </row>
    <row r="114" spans="1:26" ht="15" customHeight="1">
      <c r="A114" s="111">
        <v>106</v>
      </c>
      <c r="B114" s="283" t="s">
        <v>2324</v>
      </c>
      <c r="C114" s="656" t="s">
        <v>82</v>
      </c>
      <c r="D114" s="35"/>
      <c r="E114" s="140" t="s">
        <v>2185</v>
      </c>
      <c r="F114" s="111" t="s">
        <v>76</v>
      </c>
      <c r="G114" s="741">
        <v>41</v>
      </c>
      <c r="H114" s="283">
        <v>5</v>
      </c>
      <c r="I114" s="283">
        <v>1</v>
      </c>
      <c r="J114" s="140" t="s">
        <v>2755</v>
      </c>
      <c r="K114" s="41" t="s">
        <v>26</v>
      </c>
      <c r="L114" s="42" t="str">
        <f t="shared" si="0"/>
        <v>1piece</v>
      </c>
      <c r="M114" s="658">
        <f t="shared" si="1"/>
        <v>5</v>
      </c>
      <c r="N114" s="659" t="str">
        <f t="shared" si="5"/>
        <v>5piece</v>
      </c>
      <c r="O114" s="692">
        <f t="shared" si="2"/>
        <v>205</v>
      </c>
      <c r="P114" s="29">
        <f t="shared" si="3"/>
        <v>41</v>
      </c>
      <c r="Q114" s="74">
        <f t="shared" si="4"/>
        <v>0</v>
      </c>
      <c r="R114" s="28"/>
      <c r="S114" s="28"/>
      <c r="T114" s="28"/>
      <c r="U114" s="28"/>
      <c r="V114" s="28"/>
      <c r="W114" s="28"/>
      <c r="X114" s="28"/>
      <c r="Y114" s="28"/>
      <c r="Z114" s="28"/>
    </row>
    <row r="115" spans="1:26" ht="15" customHeight="1">
      <c r="A115" s="111">
        <v>107</v>
      </c>
      <c r="B115" s="283" t="s">
        <v>2561</v>
      </c>
      <c r="C115" s="656" t="s">
        <v>82</v>
      </c>
      <c r="D115" s="35"/>
      <c r="E115" s="140" t="s">
        <v>2562</v>
      </c>
      <c r="F115" s="111" t="s">
        <v>76</v>
      </c>
      <c r="G115" s="741">
        <v>732</v>
      </c>
      <c r="H115" s="283">
        <v>1</v>
      </c>
      <c r="I115" s="283">
        <v>1</v>
      </c>
      <c r="J115" s="283" t="s">
        <v>2778</v>
      </c>
      <c r="K115" s="41" t="s">
        <v>26</v>
      </c>
      <c r="L115" s="42" t="str">
        <f t="shared" si="0"/>
        <v>1tin</v>
      </c>
      <c r="M115" s="658">
        <f t="shared" si="1"/>
        <v>1</v>
      </c>
      <c r="N115" s="659" t="str">
        <f t="shared" si="5"/>
        <v>1tin</v>
      </c>
      <c r="O115" s="692">
        <f t="shared" si="2"/>
        <v>732</v>
      </c>
      <c r="P115" s="29">
        <f t="shared" si="3"/>
        <v>732</v>
      </c>
      <c r="Q115" s="74">
        <f t="shared" si="4"/>
        <v>0</v>
      </c>
      <c r="R115" s="28"/>
      <c r="S115" s="28"/>
      <c r="T115" s="28"/>
      <c r="U115" s="28"/>
      <c r="V115" s="28"/>
      <c r="W115" s="28"/>
      <c r="X115" s="28"/>
      <c r="Y115" s="28"/>
      <c r="Z115" s="28"/>
    </row>
    <row r="116" spans="1:26" ht="15" customHeight="1">
      <c r="A116" s="111">
        <v>108</v>
      </c>
      <c r="B116" s="122" t="s">
        <v>2490</v>
      </c>
      <c r="C116" s="656" t="s">
        <v>82</v>
      </c>
      <c r="D116" s="35"/>
      <c r="E116" s="128"/>
      <c r="F116" s="111" t="s">
        <v>76</v>
      </c>
      <c r="G116" s="739">
        <v>7</v>
      </c>
      <c r="H116" s="122">
        <v>41</v>
      </c>
      <c r="I116" s="122">
        <v>1</v>
      </c>
      <c r="J116" s="128" t="s">
        <v>2755</v>
      </c>
      <c r="K116" s="41" t="s">
        <v>26</v>
      </c>
      <c r="L116" s="42" t="str">
        <f t="shared" si="0"/>
        <v>1piece</v>
      </c>
      <c r="M116" s="658">
        <f t="shared" si="1"/>
        <v>41</v>
      </c>
      <c r="N116" s="659" t="str">
        <f t="shared" si="5"/>
        <v>41piece</v>
      </c>
      <c r="O116" s="692">
        <f t="shared" si="2"/>
        <v>287</v>
      </c>
      <c r="P116" s="29">
        <f t="shared" si="3"/>
        <v>7</v>
      </c>
      <c r="Q116" s="74">
        <f t="shared" si="4"/>
        <v>0</v>
      </c>
      <c r="R116" s="28"/>
      <c r="S116" s="28"/>
      <c r="T116" s="28"/>
      <c r="U116" s="28"/>
      <c r="V116" s="28"/>
      <c r="W116" s="28"/>
      <c r="X116" s="28"/>
      <c r="Y116" s="28"/>
      <c r="Z116" s="28"/>
    </row>
    <row r="117" spans="1:26" ht="15" customHeight="1">
      <c r="A117" s="111">
        <v>109</v>
      </c>
      <c r="B117" s="122" t="s">
        <v>547</v>
      </c>
      <c r="C117" s="656" t="s">
        <v>82</v>
      </c>
      <c r="D117" s="35"/>
      <c r="E117" s="128" t="s">
        <v>548</v>
      </c>
      <c r="F117" s="111" t="s">
        <v>76</v>
      </c>
      <c r="G117" s="739">
        <v>265</v>
      </c>
      <c r="H117" s="122">
        <v>2</v>
      </c>
      <c r="I117" s="128">
        <v>1</v>
      </c>
      <c r="J117" s="122" t="s">
        <v>2759</v>
      </c>
      <c r="K117" s="41" t="s">
        <v>26</v>
      </c>
      <c r="L117" s="42" t="str">
        <f t="shared" si="0"/>
        <v>1kilo</v>
      </c>
      <c r="M117" s="658">
        <f t="shared" si="1"/>
        <v>2</v>
      </c>
      <c r="N117" s="659" t="str">
        <f t="shared" si="5"/>
        <v>2kilo</v>
      </c>
      <c r="O117" s="692">
        <f t="shared" si="2"/>
        <v>530</v>
      </c>
      <c r="P117" s="29">
        <f t="shared" si="3"/>
        <v>265</v>
      </c>
      <c r="Q117" s="74">
        <f t="shared" si="4"/>
        <v>0</v>
      </c>
      <c r="R117" s="28"/>
      <c r="S117" s="28"/>
      <c r="T117" s="28"/>
      <c r="U117" s="28"/>
      <c r="V117" s="28"/>
      <c r="W117" s="28"/>
      <c r="X117" s="28"/>
      <c r="Y117" s="28"/>
      <c r="Z117" s="28"/>
    </row>
    <row r="118" spans="1:26" ht="15" customHeight="1">
      <c r="A118" s="111">
        <v>110</v>
      </c>
      <c r="B118" s="128" t="s">
        <v>570</v>
      </c>
      <c r="C118" s="656" t="s">
        <v>82</v>
      </c>
      <c r="D118" s="35"/>
      <c r="E118" s="128" t="s">
        <v>121</v>
      </c>
      <c r="F118" s="111" t="s">
        <v>76</v>
      </c>
      <c r="G118" s="740">
        <v>190</v>
      </c>
      <c r="H118" s="122">
        <v>11.34</v>
      </c>
      <c r="I118" s="128">
        <v>1</v>
      </c>
      <c r="J118" s="122" t="s">
        <v>2759</v>
      </c>
      <c r="K118" s="41" t="s">
        <v>26</v>
      </c>
      <c r="L118" s="42" t="str">
        <f t="shared" si="0"/>
        <v>1kilo</v>
      </c>
      <c r="M118" s="658">
        <f t="shared" si="1"/>
        <v>11.34</v>
      </c>
      <c r="N118" s="659" t="str">
        <f t="shared" si="5"/>
        <v>11.34kilo</v>
      </c>
      <c r="O118" s="692">
        <f t="shared" si="2"/>
        <v>2154.6</v>
      </c>
      <c r="P118" s="29">
        <f t="shared" si="3"/>
        <v>190</v>
      </c>
      <c r="Q118" s="74">
        <f t="shared" si="4"/>
        <v>0</v>
      </c>
      <c r="R118" s="28"/>
      <c r="S118" s="28"/>
      <c r="T118" s="28"/>
      <c r="U118" s="28"/>
      <c r="V118" s="28"/>
      <c r="W118" s="28"/>
      <c r="X118" s="28"/>
      <c r="Y118" s="28"/>
      <c r="Z118" s="28"/>
    </row>
    <row r="119" spans="1:26" ht="15" customHeight="1">
      <c r="A119" s="111">
        <v>111</v>
      </c>
      <c r="B119" s="128" t="s">
        <v>626</v>
      </c>
      <c r="C119" s="656" t="s">
        <v>82</v>
      </c>
      <c r="D119" s="179"/>
      <c r="E119" s="128" t="s">
        <v>2811</v>
      </c>
      <c r="F119" s="111" t="s">
        <v>76</v>
      </c>
      <c r="G119" s="739">
        <v>163.5</v>
      </c>
      <c r="H119" s="122">
        <v>1</v>
      </c>
      <c r="I119" s="122">
        <v>210</v>
      </c>
      <c r="J119" s="122" t="s">
        <v>59</v>
      </c>
      <c r="K119" s="41" t="s">
        <v>26</v>
      </c>
      <c r="L119" s="42" t="str">
        <f t="shared" si="0"/>
        <v>210grams</v>
      </c>
      <c r="M119" s="658">
        <f t="shared" si="1"/>
        <v>210</v>
      </c>
      <c r="N119" s="659" t="str">
        <f t="shared" si="5"/>
        <v>210grams</v>
      </c>
      <c r="O119" s="692">
        <f t="shared" si="2"/>
        <v>163.5</v>
      </c>
      <c r="P119" s="29">
        <f t="shared" si="3"/>
        <v>163.5</v>
      </c>
      <c r="Q119" s="74">
        <f t="shared" si="4"/>
        <v>0</v>
      </c>
      <c r="R119" s="28"/>
      <c r="S119" s="28"/>
      <c r="T119" s="28"/>
      <c r="U119" s="28"/>
      <c r="V119" s="28"/>
      <c r="W119" s="28"/>
      <c r="X119" s="28"/>
      <c r="Y119" s="28"/>
      <c r="Z119" s="28"/>
    </row>
    <row r="120" spans="1:26" ht="15" customHeight="1">
      <c r="A120" s="111">
        <v>112</v>
      </c>
      <c r="B120" s="128" t="s">
        <v>1232</v>
      </c>
      <c r="C120" s="656" t="s">
        <v>82</v>
      </c>
      <c r="D120" s="179"/>
      <c r="E120" s="128" t="s">
        <v>2695</v>
      </c>
      <c r="F120" s="111" t="s">
        <v>76</v>
      </c>
      <c r="G120" s="739">
        <v>175</v>
      </c>
      <c r="H120" s="122">
        <v>0.64</v>
      </c>
      <c r="I120" s="122">
        <v>1000</v>
      </c>
      <c r="J120" s="122" t="s">
        <v>59</v>
      </c>
      <c r="K120" s="41" t="s">
        <v>26</v>
      </c>
      <c r="L120" s="42" t="str">
        <f t="shared" si="0"/>
        <v>1000grams</v>
      </c>
      <c r="M120" s="658">
        <f t="shared" si="1"/>
        <v>640</v>
      </c>
      <c r="N120" s="659" t="str">
        <f t="shared" si="5"/>
        <v>640grams</v>
      </c>
      <c r="O120" s="692">
        <f t="shared" si="2"/>
        <v>112</v>
      </c>
      <c r="P120" s="29">
        <f t="shared" si="3"/>
        <v>175</v>
      </c>
      <c r="Q120" s="74">
        <f t="shared" si="4"/>
        <v>0</v>
      </c>
      <c r="R120" s="28"/>
      <c r="S120" s="28"/>
      <c r="T120" s="28"/>
      <c r="U120" s="28"/>
      <c r="V120" s="28"/>
      <c r="W120" s="28"/>
      <c r="X120" s="28"/>
      <c r="Y120" s="28"/>
      <c r="Z120" s="28"/>
    </row>
    <row r="121" spans="1:26" ht="15" customHeight="1">
      <c r="A121" s="111">
        <v>113</v>
      </c>
      <c r="B121" s="122" t="s">
        <v>1972</v>
      </c>
      <c r="C121" s="656" t="s">
        <v>82</v>
      </c>
      <c r="D121" s="35"/>
      <c r="E121" s="122" t="s">
        <v>2697</v>
      </c>
      <c r="F121" s="111" t="s">
        <v>76</v>
      </c>
      <c r="G121" s="739">
        <v>240</v>
      </c>
      <c r="H121" s="122">
        <v>7</v>
      </c>
      <c r="I121" s="122">
        <v>1000</v>
      </c>
      <c r="J121" s="122" t="s">
        <v>59</v>
      </c>
      <c r="K121" s="41" t="s">
        <v>26</v>
      </c>
      <c r="L121" s="42" t="str">
        <f t="shared" si="0"/>
        <v>1000grams</v>
      </c>
      <c r="M121" s="658">
        <f t="shared" si="1"/>
        <v>7000</v>
      </c>
      <c r="N121" s="659" t="str">
        <f t="shared" si="5"/>
        <v>7000grams</v>
      </c>
      <c r="O121" s="692">
        <f t="shared" si="2"/>
        <v>1680</v>
      </c>
      <c r="P121" s="29">
        <f t="shared" si="3"/>
        <v>240</v>
      </c>
      <c r="Q121" s="74">
        <f t="shared" si="4"/>
        <v>0</v>
      </c>
      <c r="R121" s="28"/>
      <c r="S121" s="28"/>
      <c r="T121" s="28"/>
      <c r="U121" s="28"/>
      <c r="V121" s="28"/>
      <c r="W121" s="28"/>
      <c r="X121" s="28"/>
      <c r="Y121" s="28"/>
      <c r="Z121" s="28"/>
    </row>
    <row r="122" spans="1:26" ht="15" customHeight="1">
      <c r="A122" s="111">
        <v>114</v>
      </c>
      <c r="B122" s="122" t="s">
        <v>1978</v>
      </c>
      <c r="C122" s="656" t="s">
        <v>82</v>
      </c>
      <c r="D122" s="35"/>
      <c r="E122" s="122" t="s">
        <v>2746</v>
      </c>
      <c r="F122" s="111" t="s">
        <v>76</v>
      </c>
      <c r="G122" s="739">
        <v>250</v>
      </c>
      <c r="H122" s="122">
        <v>4</v>
      </c>
      <c r="I122" s="122">
        <v>60</v>
      </c>
      <c r="J122" s="122" t="s">
        <v>37</v>
      </c>
      <c r="K122" s="41" t="s">
        <v>26</v>
      </c>
      <c r="L122" s="42" t="str">
        <f t="shared" si="0"/>
        <v>60pieces</v>
      </c>
      <c r="M122" s="658">
        <f t="shared" si="1"/>
        <v>240</v>
      </c>
      <c r="N122" s="659" t="str">
        <f t="shared" si="5"/>
        <v>240pieces</v>
      </c>
      <c r="O122" s="692">
        <f t="shared" si="2"/>
        <v>1000</v>
      </c>
      <c r="P122" s="29">
        <f t="shared" si="3"/>
        <v>250</v>
      </c>
      <c r="Q122" s="74">
        <f t="shared" si="4"/>
        <v>0</v>
      </c>
      <c r="R122" s="28"/>
      <c r="S122" s="28"/>
      <c r="T122" s="28"/>
      <c r="U122" s="28"/>
      <c r="V122" s="28"/>
      <c r="W122" s="28"/>
      <c r="X122" s="28"/>
      <c r="Y122" s="28"/>
      <c r="Z122" s="28"/>
    </row>
    <row r="123" spans="1:26" ht="15" customHeight="1">
      <c r="A123" s="111">
        <v>115</v>
      </c>
      <c r="B123" s="128" t="s">
        <v>2134</v>
      </c>
      <c r="C123" s="656" t="s">
        <v>82</v>
      </c>
      <c r="D123" s="35"/>
      <c r="E123" s="128" t="s">
        <v>2812</v>
      </c>
      <c r="F123" s="111" t="s">
        <v>76</v>
      </c>
      <c r="G123" s="739">
        <v>83</v>
      </c>
      <c r="H123" s="122">
        <v>1</v>
      </c>
      <c r="I123" s="122">
        <v>250</v>
      </c>
      <c r="J123" s="122" t="s">
        <v>59</v>
      </c>
      <c r="K123" s="41" t="s">
        <v>26</v>
      </c>
      <c r="L123" s="42" t="str">
        <f t="shared" si="0"/>
        <v>250grams</v>
      </c>
      <c r="M123" s="658">
        <f t="shared" si="1"/>
        <v>250</v>
      </c>
      <c r="N123" s="659" t="str">
        <f t="shared" si="5"/>
        <v>250grams</v>
      </c>
      <c r="O123" s="692">
        <f t="shared" si="2"/>
        <v>83</v>
      </c>
      <c r="P123" s="29">
        <f t="shared" si="3"/>
        <v>83</v>
      </c>
      <c r="Q123" s="74">
        <f t="shared" si="4"/>
        <v>0</v>
      </c>
      <c r="R123" s="28"/>
      <c r="S123" s="28"/>
      <c r="T123" s="28"/>
      <c r="U123" s="28"/>
      <c r="V123" s="28"/>
      <c r="W123" s="28"/>
      <c r="X123" s="28"/>
      <c r="Y123" s="28"/>
      <c r="Z123" s="28"/>
    </row>
    <row r="124" spans="1:26" ht="15" customHeight="1">
      <c r="A124" s="111">
        <v>116</v>
      </c>
      <c r="B124" s="128" t="s">
        <v>1949</v>
      </c>
      <c r="C124" s="656" t="s">
        <v>82</v>
      </c>
      <c r="D124" s="35"/>
      <c r="E124" s="128" t="s">
        <v>2813</v>
      </c>
      <c r="F124" s="111" t="s">
        <v>76</v>
      </c>
      <c r="G124" s="739">
        <v>30</v>
      </c>
      <c r="H124" s="122">
        <v>50</v>
      </c>
      <c r="I124" s="122">
        <v>1</v>
      </c>
      <c r="J124" s="122" t="s">
        <v>2781</v>
      </c>
      <c r="K124" s="41" t="s">
        <v>26</v>
      </c>
      <c r="L124" s="42" t="str">
        <f t="shared" si="0"/>
        <v>1Piece</v>
      </c>
      <c r="M124" s="658">
        <f t="shared" si="1"/>
        <v>50</v>
      </c>
      <c r="N124" s="659" t="str">
        <f t="shared" si="5"/>
        <v>50Piece</v>
      </c>
      <c r="O124" s="692">
        <f t="shared" si="2"/>
        <v>1500</v>
      </c>
      <c r="P124" s="29">
        <f t="shared" si="3"/>
        <v>30</v>
      </c>
      <c r="Q124" s="74">
        <f t="shared" si="4"/>
        <v>0</v>
      </c>
      <c r="R124" s="28"/>
      <c r="S124" s="28"/>
      <c r="T124" s="28"/>
      <c r="U124" s="28"/>
      <c r="V124" s="28"/>
      <c r="W124" s="28"/>
      <c r="X124" s="28"/>
      <c r="Y124" s="28"/>
      <c r="Z124" s="28"/>
    </row>
    <row r="125" spans="1:26" ht="15" customHeight="1">
      <c r="A125" s="111">
        <v>117</v>
      </c>
      <c r="B125" s="128" t="s">
        <v>83</v>
      </c>
      <c r="C125" s="656" t="s">
        <v>82</v>
      </c>
      <c r="D125" s="561"/>
      <c r="E125" s="128" t="s">
        <v>2701</v>
      </c>
      <c r="F125" s="111" t="s">
        <v>76</v>
      </c>
      <c r="G125" s="739">
        <v>420.6</v>
      </c>
      <c r="H125" s="122">
        <v>1</v>
      </c>
      <c r="I125" s="122">
        <v>3500</v>
      </c>
      <c r="J125" s="122" t="s">
        <v>29</v>
      </c>
      <c r="K125" s="41" t="s">
        <v>26</v>
      </c>
      <c r="L125" s="42" t="str">
        <f t="shared" si="0"/>
        <v>3500ml</v>
      </c>
      <c r="M125" s="658">
        <f t="shared" si="1"/>
        <v>3500</v>
      </c>
      <c r="N125" s="659" t="str">
        <f t="shared" si="5"/>
        <v>3500ml</v>
      </c>
      <c r="O125" s="692">
        <f t="shared" si="2"/>
        <v>420.6</v>
      </c>
      <c r="P125" s="29">
        <f t="shared" si="3"/>
        <v>420.6</v>
      </c>
      <c r="Q125" s="74">
        <f t="shared" si="4"/>
        <v>0</v>
      </c>
      <c r="R125" s="28"/>
      <c r="S125" s="28"/>
      <c r="T125" s="28"/>
      <c r="U125" s="28"/>
      <c r="V125" s="28"/>
      <c r="W125" s="28"/>
      <c r="X125" s="28"/>
      <c r="Y125" s="28"/>
      <c r="Z125" s="28"/>
    </row>
    <row r="126" spans="1:26" ht="15" customHeight="1">
      <c r="A126" s="111">
        <v>118</v>
      </c>
      <c r="B126" s="140" t="s">
        <v>146</v>
      </c>
      <c r="C126" s="656" t="s">
        <v>82</v>
      </c>
      <c r="D126" s="9"/>
      <c r="E126" s="140" t="s">
        <v>148</v>
      </c>
      <c r="F126" s="111" t="s">
        <v>76</v>
      </c>
      <c r="G126" s="747">
        <v>199.95</v>
      </c>
      <c r="H126" s="140">
        <v>1</v>
      </c>
      <c r="I126" s="140">
        <v>198.5</v>
      </c>
      <c r="J126" s="283" t="s">
        <v>59</v>
      </c>
      <c r="K126" s="41" t="s">
        <v>26</v>
      </c>
      <c r="L126" s="42" t="str">
        <f t="shared" si="0"/>
        <v>198.5grams</v>
      </c>
      <c r="M126" s="658">
        <f t="shared" si="1"/>
        <v>198.5</v>
      </c>
      <c r="N126" s="659" t="str">
        <f t="shared" si="5"/>
        <v>198.5grams</v>
      </c>
      <c r="O126" s="692">
        <f t="shared" si="2"/>
        <v>199.95</v>
      </c>
      <c r="P126" s="29">
        <f t="shared" si="3"/>
        <v>199.95</v>
      </c>
      <c r="Q126" s="74">
        <f t="shared" si="4"/>
        <v>0</v>
      </c>
      <c r="R126" s="28"/>
      <c r="S126" s="28"/>
      <c r="T126" s="28"/>
      <c r="U126" s="28"/>
      <c r="V126" s="28"/>
      <c r="W126" s="28"/>
      <c r="X126" s="28"/>
      <c r="Y126" s="28"/>
      <c r="Z126" s="28"/>
    </row>
    <row r="127" spans="1:26" ht="15" customHeight="1">
      <c r="A127" s="111">
        <v>119</v>
      </c>
      <c r="B127" s="128" t="s">
        <v>149</v>
      </c>
      <c r="C127" s="656" t="s">
        <v>82</v>
      </c>
      <c r="D127" s="9"/>
      <c r="E127" s="128" t="s">
        <v>151</v>
      </c>
      <c r="F127" s="111" t="s">
        <v>76</v>
      </c>
      <c r="G127" s="739">
        <v>110</v>
      </c>
      <c r="H127" s="122">
        <v>1</v>
      </c>
      <c r="I127" s="122">
        <v>250</v>
      </c>
      <c r="J127" s="122" t="s">
        <v>59</v>
      </c>
      <c r="K127" s="41" t="s">
        <v>26</v>
      </c>
      <c r="L127" s="42" t="str">
        <f t="shared" si="0"/>
        <v>250grams</v>
      </c>
      <c r="M127" s="658">
        <f t="shared" si="1"/>
        <v>250</v>
      </c>
      <c r="N127" s="659" t="str">
        <f t="shared" si="5"/>
        <v>250grams</v>
      </c>
      <c r="O127" s="692">
        <f t="shared" si="2"/>
        <v>110</v>
      </c>
      <c r="P127" s="29">
        <f t="shared" si="3"/>
        <v>110</v>
      </c>
      <c r="Q127" s="74">
        <f t="shared" si="4"/>
        <v>0</v>
      </c>
      <c r="R127" s="28"/>
      <c r="S127" s="28"/>
      <c r="T127" s="28"/>
      <c r="U127" s="28"/>
      <c r="V127" s="28"/>
      <c r="W127" s="28"/>
      <c r="X127" s="28"/>
      <c r="Y127" s="28"/>
      <c r="Z127" s="28"/>
    </row>
    <row r="128" spans="1:26" ht="15" customHeight="1">
      <c r="A128" s="111">
        <v>120</v>
      </c>
      <c r="B128" s="128" t="s">
        <v>179</v>
      </c>
      <c r="C128" s="656" t="s">
        <v>82</v>
      </c>
      <c r="D128" s="35"/>
      <c r="E128" s="128" t="s">
        <v>181</v>
      </c>
      <c r="F128" s="111" t="s">
        <v>76</v>
      </c>
      <c r="G128" s="740">
        <v>55</v>
      </c>
      <c r="H128" s="122">
        <v>1</v>
      </c>
      <c r="I128" s="122">
        <v>25</v>
      </c>
      <c r="J128" s="122" t="s">
        <v>29</v>
      </c>
      <c r="K128" s="41" t="s">
        <v>26</v>
      </c>
      <c r="L128" s="42" t="str">
        <f t="shared" si="0"/>
        <v>25ml</v>
      </c>
      <c r="M128" s="658">
        <f t="shared" si="1"/>
        <v>25</v>
      </c>
      <c r="N128" s="659" t="str">
        <f t="shared" si="5"/>
        <v>25ml</v>
      </c>
      <c r="O128" s="692">
        <f t="shared" si="2"/>
        <v>55</v>
      </c>
      <c r="P128" s="29">
        <f t="shared" si="3"/>
        <v>55</v>
      </c>
      <c r="Q128" s="74">
        <f t="shared" si="4"/>
        <v>0</v>
      </c>
      <c r="R128" s="28"/>
      <c r="S128" s="28"/>
      <c r="T128" s="28"/>
      <c r="U128" s="28"/>
      <c r="V128" s="28"/>
      <c r="W128" s="28"/>
      <c r="X128" s="28"/>
      <c r="Y128" s="28"/>
      <c r="Z128" s="28"/>
    </row>
    <row r="129" spans="1:26" ht="15" customHeight="1">
      <c r="A129" s="111">
        <v>121</v>
      </c>
      <c r="B129" s="128" t="s">
        <v>204</v>
      </c>
      <c r="C129" s="656" t="s">
        <v>82</v>
      </c>
      <c r="D129" s="35"/>
      <c r="E129" s="128" t="s">
        <v>205</v>
      </c>
      <c r="F129" s="111" t="s">
        <v>76</v>
      </c>
      <c r="G129" s="739">
        <v>77</v>
      </c>
      <c r="H129" s="122">
        <v>1</v>
      </c>
      <c r="I129" s="122">
        <v>350</v>
      </c>
      <c r="J129" s="122" t="s">
        <v>29</v>
      </c>
      <c r="K129" s="41" t="s">
        <v>26</v>
      </c>
      <c r="L129" s="42" t="str">
        <f t="shared" si="0"/>
        <v>350ml</v>
      </c>
      <c r="M129" s="658">
        <f t="shared" si="1"/>
        <v>350</v>
      </c>
      <c r="N129" s="659" t="str">
        <f t="shared" si="5"/>
        <v>350ml</v>
      </c>
      <c r="O129" s="692">
        <f t="shared" si="2"/>
        <v>77</v>
      </c>
      <c r="P129" s="29">
        <f t="shared" si="3"/>
        <v>77</v>
      </c>
      <c r="Q129" s="74">
        <f t="shared" si="4"/>
        <v>0</v>
      </c>
      <c r="R129" s="28"/>
      <c r="S129" s="28"/>
      <c r="T129" s="28"/>
      <c r="U129" s="28"/>
      <c r="V129" s="28"/>
      <c r="W129" s="28"/>
      <c r="X129" s="28"/>
      <c r="Y129" s="28"/>
      <c r="Z129" s="28"/>
    </row>
    <row r="130" spans="1:26" ht="15" customHeight="1">
      <c r="A130" s="111">
        <v>122</v>
      </c>
      <c r="B130" s="122" t="s">
        <v>307</v>
      </c>
      <c r="C130" s="656" t="s">
        <v>82</v>
      </c>
      <c r="D130" s="35"/>
      <c r="E130" s="122" t="s">
        <v>2788</v>
      </c>
      <c r="F130" s="111" t="s">
        <v>76</v>
      </c>
      <c r="G130" s="739">
        <v>650</v>
      </c>
      <c r="H130" s="122">
        <v>2.5</v>
      </c>
      <c r="I130" s="122">
        <v>1000</v>
      </c>
      <c r="J130" s="743" t="s">
        <v>59</v>
      </c>
      <c r="K130" s="41" t="s">
        <v>26</v>
      </c>
      <c r="L130" s="42" t="str">
        <f t="shared" si="0"/>
        <v>1000grams</v>
      </c>
      <c r="M130" s="658">
        <f t="shared" si="1"/>
        <v>2500</v>
      </c>
      <c r="N130" s="659" t="str">
        <f t="shared" si="5"/>
        <v>2500grams</v>
      </c>
      <c r="O130" s="692">
        <f t="shared" si="2"/>
        <v>1625</v>
      </c>
      <c r="P130" s="29">
        <f t="shared" si="3"/>
        <v>650</v>
      </c>
      <c r="Q130" s="74">
        <f t="shared" si="4"/>
        <v>0</v>
      </c>
      <c r="R130" s="28"/>
      <c r="S130" s="28"/>
      <c r="T130" s="28"/>
      <c r="U130" s="28"/>
      <c r="V130" s="28"/>
      <c r="W130" s="28"/>
      <c r="X130" s="28"/>
      <c r="Y130" s="28"/>
      <c r="Z130" s="28"/>
    </row>
    <row r="131" spans="1:26" ht="15" customHeight="1">
      <c r="A131" s="111">
        <v>123</v>
      </c>
      <c r="B131" s="128" t="s">
        <v>373</v>
      </c>
      <c r="C131" s="656" t="s">
        <v>82</v>
      </c>
      <c r="D131" s="35"/>
      <c r="E131" s="128" t="s">
        <v>2814</v>
      </c>
      <c r="F131" s="111" t="s">
        <v>76</v>
      </c>
      <c r="G131" s="739">
        <v>5.67</v>
      </c>
      <c r="H131" s="122">
        <v>12</v>
      </c>
      <c r="I131" s="314">
        <v>1</v>
      </c>
      <c r="J131" s="122" t="s">
        <v>59</v>
      </c>
      <c r="K131" s="41" t="s">
        <v>26</v>
      </c>
      <c r="L131" s="42" t="str">
        <f t="shared" si="0"/>
        <v>1grams</v>
      </c>
      <c r="M131" s="658">
        <f t="shared" si="1"/>
        <v>12</v>
      </c>
      <c r="N131" s="659" t="str">
        <f t="shared" si="5"/>
        <v>12grams</v>
      </c>
      <c r="O131" s="692">
        <f t="shared" si="2"/>
        <v>68.039999999999992</v>
      </c>
      <c r="P131" s="29">
        <f t="shared" si="3"/>
        <v>5.669999999999999</v>
      </c>
      <c r="Q131" s="74">
        <f t="shared" si="4"/>
        <v>0</v>
      </c>
      <c r="R131" s="28"/>
      <c r="S131" s="28"/>
      <c r="T131" s="28"/>
      <c r="U131" s="28"/>
      <c r="V131" s="28"/>
      <c r="W131" s="28"/>
      <c r="X131" s="28"/>
      <c r="Y131" s="28"/>
      <c r="Z131" s="28"/>
    </row>
    <row r="132" spans="1:26" ht="15" customHeight="1">
      <c r="A132" s="111">
        <v>124</v>
      </c>
      <c r="B132" s="268" t="s">
        <v>377</v>
      </c>
      <c r="C132" s="656" t="s">
        <v>82</v>
      </c>
      <c r="D132" s="35"/>
      <c r="E132" s="128" t="s">
        <v>2814</v>
      </c>
      <c r="F132" s="111" t="s">
        <v>76</v>
      </c>
      <c r="G132" s="742">
        <v>5.78</v>
      </c>
      <c r="H132" s="314">
        <v>12</v>
      </c>
      <c r="I132" s="314">
        <v>1</v>
      </c>
      <c r="J132" s="314" t="s">
        <v>59</v>
      </c>
      <c r="K132" s="41" t="s">
        <v>26</v>
      </c>
      <c r="L132" s="42" t="str">
        <f t="shared" si="0"/>
        <v>1grams</v>
      </c>
      <c r="M132" s="658">
        <f t="shared" si="1"/>
        <v>12</v>
      </c>
      <c r="N132" s="659" t="str">
        <f t="shared" si="5"/>
        <v>12grams</v>
      </c>
      <c r="O132" s="692">
        <f t="shared" si="2"/>
        <v>69.36</v>
      </c>
      <c r="P132" s="29">
        <f t="shared" si="3"/>
        <v>5.78</v>
      </c>
      <c r="Q132" s="74">
        <f t="shared" si="4"/>
        <v>0</v>
      </c>
      <c r="R132" s="28"/>
      <c r="S132" s="28"/>
      <c r="T132" s="28"/>
      <c r="U132" s="28"/>
      <c r="V132" s="28"/>
      <c r="W132" s="28"/>
      <c r="X132" s="28"/>
      <c r="Y132" s="28"/>
      <c r="Z132" s="28"/>
    </row>
    <row r="133" spans="1:26" ht="15" customHeight="1">
      <c r="A133" s="111">
        <v>125</v>
      </c>
      <c r="B133" s="128" t="s">
        <v>378</v>
      </c>
      <c r="C133" s="656" t="s">
        <v>82</v>
      </c>
      <c r="D133" s="9"/>
      <c r="E133" s="128" t="s">
        <v>2814</v>
      </c>
      <c r="F133" s="111" t="s">
        <v>76</v>
      </c>
      <c r="G133" s="739">
        <v>5.66</v>
      </c>
      <c r="H133" s="122">
        <v>7</v>
      </c>
      <c r="I133" s="314">
        <v>1</v>
      </c>
      <c r="J133" s="122" t="s">
        <v>59</v>
      </c>
      <c r="K133" s="41" t="s">
        <v>26</v>
      </c>
      <c r="L133" s="42" t="str">
        <f t="shared" si="0"/>
        <v>1grams</v>
      </c>
      <c r="M133" s="658">
        <f t="shared" si="1"/>
        <v>7</v>
      </c>
      <c r="N133" s="659" t="str">
        <f t="shared" si="5"/>
        <v>7grams</v>
      </c>
      <c r="O133" s="692">
        <f t="shared" si="2"/>
        <v>39.620000000000005</v>
      </c>
      <c r="P133" s="29">
        <f t="shared" si="3"/>
        <v>5.660000000000001</v>
      </c>
      <c r="Q133" s="74">
        <f t="shared" si="4"/>
        <v>0</v>
      </c>
      <c r="R133" s="28"/>
      <c r="S133" s="28"/>
      <c r="T133" s="28"/>
      <c r="U133" s="28"/>
      <c r="V133" s="28"/>
      <c r="W133" s="28"/>
      <c r="X133" s="28"/>
      <c r="Y133" s="28"/>
      <c r="Z133" s="28"/>
    </row>
    <row r="134" spans="1:26" ht="15" customHeight="1">
      <c r="A134" s="111">
        <v>126</v>
      </c>
      <c r="B134" s="122" t="s">
        <v>433</v>
      </c>
      <c r="C134" s="656" t="s">
        <v>82</v>
      </c>
      <c r="D134" s="9"/>
      <c r="E134" s="140" t="s">
        <v>434</v>
      </c>
      <c r="F134" s="111" t="s">
        <v>76</v>
      </c>
      <c r="G134" s="739">
        <v>37.25</v>
      </c>
      <c r="H134" s="122">
        <v>1</v>
      </c>
      <c r="I134" s="122">
        <v>45</v>
      </c>
      <c r="J134" s="122" t="s">
        <v>59</v>
      </c>
      <c r="K134" s="41" t="s">
        <v>26</v>
      </c>
      <c r="L134" s="42" t="str">
        <f t="shared" si="0"/>
        <v>45grams</v>
      </c>
      <c r="M134" s="658">
        <f t="shared" si="1"/>
        <v>45</v>
      </c>
      <c r="N134" s="659" t="str">
        <f t="shared" si="5"/>
        <v>45grams</v>
      </c>
      <c r="O134" s="692">
        <f t="shared" si="2"/>
        <v>37.25</v>
      </c>
      <c r="P134" s="29">
        <f t="shared" si="3"/>
        <v>37.25</v>
      </c>
      <c r="Q134" s="74">
        <f t="shared" si="4"/>
        <v>0</v>
      </c>
      <c r="R134" s="28"/>
      <c r="S134" s="28"/>
      <c r="T134" s="28"/>
      <c r="U134" s="28"/>
      <c r="V134" s="28"/>
      <c r="W134" s="28"/>
      <c r="X134" s="28"/>
      <c r="Y134" s="28"/>
      <c r="Z134" s="28"/>
    </row>
    <row r="135" spans="1:26" ht="15" customHeight="1">
      <c r="A135" s="111">
        <v>127</v>
      </c>
      <c r="B135" s="128" t="s">
        <v>479</v>
      </c>
      <c r="C135" s="656" t="s">
        <v>82</v>
      </c>
      <c r="D135" s="9"/>
      <c r="E135" s="128" t="s">
        <v>2703</v>
      </c>
      <c r="F135" s="111" t="s">
        <v>76</v>
      </c>
      <c r="G135" s="739">
        <v>76</v>
      </c>
      <c r="H135" s="122">
        <v>7</v>
      </c>
      <c r="I135" s="122">
        <v>1</v>
      </c>
      <c r="J135" s="122" t="s">
        <v>59</v>
      </c>
      <c r="K135" s="41" t="s">
        <v>26</v>
      </c>
      <c r="L135" s="42" t="str">
        <f t="shared" si="0"/>
        <v>1grams</v>
      </c>
      <c r="M135" s="658">
        <f t="shared" si="1"/>
        <v>7</v>
      </c>
      <c r="N135" s="659" t="str">
        <f t="shared" si="5"/>
        <v>7grams</v>
      </c>
      <c r="O135" s="692">
        <f t="shared" si="2"/>
        <v>532</v>
      </c>
      <c r="P135" s="29">
        <f t="shared" si="3"/>
        <v>76</v>
      </c>
      <c r="Q135" s="74">
        <f t="shared" si="4"/>
        <v>0</v>
      </c>
      <c r="R135" s="28"/>
      <c r="S135" s="28"/>
      <c r="T135" s="28"/>
      <c r="U135" s="28"/>
      <c r="V135" s="28"/>
      <c r="W135" s="28"/>
      <c r="X135" s="28"/>
      <c r="Y135" s="28"/>
      <c r="Z135" s="28"/>
    </row>
    <row r="136" spans="1:26" ht="15" customHeight="1">
      <c r="A136" s="111">
        <v>128</v>
      </c>
      <c r="B136" s="140" t="s">
        <v>514</v>
      </c>
      <c r="C136" s="656" t="s">
        <v>82</v>
      </c>
      <c r="D136" s="9"/>
      <c r="E136" s="283" t="s">
        <v>2765</v>
      </c>
      <c r="F136" s="111" t="s">
        <v>76</v>
      </c>
      <c r="G136" s="741">
        <v>88</v>
      </c>
      <c r="H136" s="283">
        <v>1</v>
      </c>
      <c r="I136" s="283">
        <v>250</v>
      </c>
      <c r="J136" s="283" t="s">
        <v>59</v>
      </c>
      <c r="K136" s="41" t="s">
        <v>26</v>
      </c>
      <c r="L136" s="42" t="str">
        <f t="shared" si="0"/>
        <v>250grams</v>
      </c>
      <c r="M136" s="658">
        <f t="shared" si="1"/>
        <v>250</v>
      </c>
      <c r="N136" s="659" t="str">
        <f t="shared" si="5"/>
        <v>250grams</v>
      </c>
      <c r="O136" s="692">
        <f t="shared" si="2"/>
        <v>88</v>
      </c>
      <c r="P136" s="29">
        <f t="shared" si="3"/>
        <v>88</v>
      </c>
      <c r="Q136" s="74">
        <f t="shared" si="4"/>
        <v>0</v>
      </c>
      <c r="R136" s="28"/>
      <c r="S136" s="28"/>
      <c r="T136" s="28"/>
      <c r="U136" s="28"/>
      <c r="V136" s="28"/>
      <c r="W136" s="28"/>
      <c r="X136" s="28"/>
      <c r="Y136" s="28"/>
      <c r="Z136" s="28"/>
    </row>
    <row r="137" spans="1:26" ht="15" customHeight="1">
      <c r="A137" s="111">
        <v>129</v>
      </c>
      <c r="B137" s="128" t="s">
        <v>543</v>
      </c>
      <c r="C137" s="656" t="s">
        <v>82</v>
      </c>
      <c r="D137" s="9"/>
      <c r="E137" s="128" t="s">
        <v>544</v>
      </c>
      <c r="F137" s="111" t="s">
        <v>76</v>
      </c>
      <c r="G137" s="739">
        <v>55</v>
      </c>
      <c r="H137" s="122">
        <v>4</v>
      </c>
      <c r="I137" s="122">
        <v>60</v>
      </c>
      <c r="J137" s="122" t="s">
        <v>59</v>
      </c>
      <c r="K137" s="41" t="s">
        <v>26</v>
      </c>
      <c r="L137" s="42" t="str">
        <f t="shared" si="0"/>
        <v>60grams</v>
      </c>
      <c r="M137" s="658">
        <f t="shared" si="1"/>
        <v>240</v>
      </c>
      <c r="N137" s="659" t="str">
        <f t="shared" si="5"/>
        <v>240grams</v>
      </c>
      <c r="O137" s="692">
        <f t="shared" si="2"/>
        <v>220</v>
      </c>
      <c r="P137" s="29">
        <f t="shared" si="3"/>
        <v>55</v>
      </c>
      <c r="Q137" s="74">
        <f t="shared" si="4"/>
        <v>0</v>
      </c>
      <c r="R137" s="28"/>
      <c r="S137" s="28"/>
      <c r="T137" s="28"/>
      <c r="U137" s="28"/>
      <c r="V137" s="28"/>
      <c r="W137" s="28"/>
      <c r="X137" s="28"/>
      <c r="Y137" s="28"/>
      <c r="Z137" s="28"/>
    </row>
    <row r="138" spans="1:26" ht="15" customHeight="1">
      <c r="A138" s="111">
        <v>130</v>
      </c>
      <c r="B138" s="128" t="s">
        <v>807</v>
      </c>
      <c r="C138" s="656" t="s">
        <v>82</v>
      </c>
      <c r="D138" s="9"/>
      <c r="E138" s="128" t="s">
        <v>810</v>
      </c>
      <c r="F138" s="111" t="s">
        <v>76</v>
      </c>
      <c r="G138" s="739">
        <v>52</v>
      </c>
      <c r="H138" s="122">
        <v>3</v>
      </c>
      <c r="I138" s="122">
        <v>62</v>
      </c>
      <c r="J138" s="122" t="s">
        <v>59</v>
      </c>
      <c r="K138" s="41" t="s">
        <v>26</v>
      </c>
      <c r="L138" s="42" t="str">
        <f t="shared" si="0"/>
        <v>62grams</v>
      </c>
      <c r="M138" s="658">
        <f t="shared" si="1"/>
        <v>186</v>
      </c>
      <c r="N138" s="659" t="str">
        <f t="shared" si="5"/>
        <v>186grams</v>
      </c>
      <c r="O138" s="692">
        <f t="shared" si="2"/>
        <v>156</v>
      </c>
      <c r="P138" s="29">
        <f t="shared" si="3"/>
        <v>52</v>
      </c>
      <c r="Q138" s="74">
        <f t="shared" si="4"/>
        <v>0</v>
      </c>
      <c r="R138" s="28"/>
      <c r="S138" s="28"/>
      <c r="T138" s="28"/>
      <c r="U138" s="28"/>
      <c r="V138" s="28"/>
      <c r="W138" s="28"/>
      <c r="X138" s="28"/>
      <c r="Y138" s="28"/>
      <c r="Z138" s="28"/>
    </row>
    <row r="139" spans="1:26" ht="15" customHeight="1">
      <c r="A139" s="111">
        <v>131</v>
      </c>
      <c r="B139" s="140" t="s">
        <v>856</v>
      </c>
      <c r="C139" s="656" t="s">
        <v>82</v>
      </c>
      <c r="D139" s="9"/>
      <c r="E139" s="140" t="s">
        <v>2815</v>
      </c>
      <c r="F139" s="111" t="s">
        <v>76</v>
      </c>
      <c r="G139" s="741">
        <v>32.75</v>
      </c>
      <c r="H139" s="283">
        <v>1</v>
      </c>
      <c r="I139" s="283">
        <v>30</v>
      </c>
      <c r="J139" s="744" t="s">
        <v>59</v>
      </c>
      <c r="K139" s="41" t="s">
        <v>26</v>
      </c>
      <c r="L139" s="42" t="str">
        <f t="shared" si="0"/>
        <v>30grams</v>
      </c>
      <c r="M139" s="658">
        <f t="shared" si="1"/>
        <v>30</v>
      </c>
      <c r="N139" s="659" t="str">
        <f t="shared" si="5"/>
        <v>30grams</v>
      </c>
      <c r="O139" s="692">
        <f t="shared" si="2"/>
        <v>32.75</v>
      </c>
      <c r="P139" s="29">
        <f t="shared" si="3"/>
        <v>32.75</v>
      </c>
      <c r="Q139" s="74">
        <f t="shared" si="4"/>
        <v>0</v>
      </c>
      <c r="R139" s="28"/>
      <c r="S139" s="28"/>
      <c r="T139" s="28"/>
      <c r="U139" s="28"/>
      <c r="V139" s="28"/>
      <c r="W139" s="28"/>
      <c r="X139" s="28"/>
      <c r="Y139" s="28"/>
      <c r="Z139" s="28"/>
    </row>
    <row r="140" spans="1:26" ht="15" customHeight="1">
      <c r="A140" s="111">
        <v>132</v>
      </c>
      <c r="B140" s="128" t="s">
        <v>1126</v>
      </c>
      <c r="C140" s="656" t="s">
        <v>82</v>
      </c>
      <c r="D140" s="9"/>
      <c r="E140" s="128" t="s">
        <v>1127</v>
      </c>
      <c r="F140" s="111" t="s">
        <v>76</v>
      </c>
      <c r="G140" s="739">
        <v>198</v>
      </c>
      <c r="H140" s="122">
        <v>2</v>
      </c>
      <c r="I140" s="122">
        <v>200</v>
      </c>
      <c r="J140" s="122" t="s">
        <v>59</v>
      </c>
      <c r="K140" s="41" t="s">
        <v>26</v>
      </c>
      <c r="L140" s="42" t="str">
        <f t="shared" si="0"/>
        <v>200grams</v>
      </c>
      <c r="M140" s="658">
        <f t="shared" si="1"/>
        <v>400</v>
      </c>
      <c r="N140" s="659" t="str">
        <f t="shared" si="5"/>
        <v>400grams</v>
      </c>
      <c r="O140" s="692">
        <f t="shared" si="2"/>
        <v>396</v>
      </c>
      <c r="P140" s="29">
        <f t="shared" si="3"/>
        <v>198</v>
      </c>
      <c r="Q140" s="74">
        <f t="shared" si="4"/>
        <v>0</v>
      </c>
      <c r="R140" s="28"/>
      <c r="S140" s="28"/>
      <c r="T140" s="28"/>
      <c r="U140" s="28"/>
      <c r="V140" s="28"/>
      <c r="W140" s="28"/>
      <c r="X140" s="28"/>
      <c r="Y140" s="28"/>
      <c r="Z140" s="28"/>
    </row>
    <row r="141" spans="1:26" ht="15" customHeight="1">
      <c r="A141" s="111">
        <v>133</v>
      </c>
      <c r="B141" s="128" t="s">
        <v>1206</v>
      </c>
      <c r="C141" s="656" t="s">
        <v>82</v>
      </c>
      <c r="D141" s="9"/>
      <c r="E141" s="128" t="s">
        <v>1208</v>
      </c>
      <c r="F141" s="111" t="s">
        <v>76</v>
      </c>
      <c r="G141" s="739">
        <v>201.5</v>
      </c>
      <c r="H141" s="122">
        <v>2</v>
      </c>
      <c r="I141" s="122">
        <v>397</v>
      </c>
      <c r="J141" s="122" t="s">
        <v>59</v>
      </c>
      <c r="K141" s="41" t="s">
        <v>26</v>
      </c>
      <c r="L141" s="42" t="str">
        <f t="shared" si="0"/>
        <v>397grams</v>
      </c>
      <c r="M141" s="658">
        <f t="shared" si="1"/>
        <v>794</v>
      </c>
      <c r="N141" s="659" t="str">
        <f t="shared" si="5"/>
        <v>794grams</v>
      </c>
      <c r="O141" s="692">
        <f t="shared" si="2"/>
        <v>403</v>
      </c>
      <c r="P141" s="29">
        <f t="shared" si="3"/>
        <v>201.5</v>
      </c>
      <c r="Q141" s="74">
        <f t="shared" si="4"/>
        <v>0</v>
      </c>
      <c r="R141" s="28"/>
      <c r="S141" s="28"/>
      <c r="T141" s="28"/>
      <c r="U141" s="28"/>
      <c r="V141" s="28"/>
      <c r="W141" s="28"/>
      <c r="X141" s="28"/>
      <c r="Y141" s="28"/>
      <c r="Z141" s="28"/>
    </row>
    <row r="142" spans="1:26" ht="15" customHeight="1">
      <c r="A142" s="111">
        <v>134</v>
      </c>
      <c r="B142" s="128" t="s">
        <v>1206</v>
      </c>
      <c r="C142" s="656" t="s">
        <v>82</v>
      </c>
      <c r="D142" s="9"/>
      <c r="E142" s="128" t="s">
        <v>1207</v>
      </c>
      <c r="F142" s="111" t="s">
        <v>76</v>
      </c>
      <c r="G142" s="739">
        <v>168</v>
      </c>
      <c r="H142" s="122">
        <v>1</v>
      </c>
      <c r="I142" s="122">
        <v>240</v>
      </c>
      <c r="J142" s="122" t="s">
        <v>59</v>
      </c>
      <c r="K142" s="41" t="s">
        <v>26</v>
      </c>
      <c r="L142" s="42" t="str">
        <f t="shared" si="0"/>
        <v>240grams</v>
      </c>
      <c r="M142" s="658">
        <f t="shared" si="1"/>
        <v>240</v>
      </c>
      <c r="N142" s="659" t="str">
        <f t="shared" si="5"/>
        <v>240grams</v>
      </c>
      <c r="O142" s="692">
        <f t="shared" si="2"/>
        <v>168</v>
      </c>
      <c r="P142" s="29">
        <f t="shared" si="3"/>
        <v>168</v>
      </c>
      <c r="Q142" s="74">
        <f t="shared" si="4"/>
        <v>0</v>
      </c>
      <c r="R142" s="28"/>
      <c r="S142" s="28"/>
      <c r="T142" s="28"/>
      <c r="U142" s="28"/>
      <c r="V142" s="28"/>
      <c r="W142" s="28"/>
      <c r="X142" s="28"/>
      <c r="Y142" s="28"/>
      <c r="Z142" s="28"/>
    </row>
    <row r="143" spans="1:26" ht="15" customHeight="1">
      <c r="A143" s="111">
        <v>135</v>
      </c>
      <c r="B143" s="128" t="s">
        <v>1220</v>
      </c>
      <c r="C143" s="656" t="s">
        <v>82</v>
      </c>
      <c r="D143" s="9"/>
      <c r="E143" s="128" t="s">
        <v>1221</v>
      </c>
      <c r="F143" s="111" t="s">
        <v>76</v>
      </c>
      <c r="G143" s="739">
        <v>140</v>
      </c>
      <c r="H143" s="122">
        <v>1</v>
      </c>
      <c r="I143" s="122">
        <v>60</v>
      </c>
      <c r="J143" s="122" t="s">
        <v>29</v>
      </c>
      <c r="K143" s="41" t="s">
        <v>26</v>
      </c>
      <c r="L143" s="42" t="str">
        <f t="shared" si="0"/>
        <v>60ml</v>
      </c>
      <c r="M143" s="658">
        <f t="shared" si="1"/>
        <v>60</v>
      </c>
      <c r="N143" s="659" t="str">
        <f t="shared" si="5"/>
        <v>60ml</v>
      </c>
      <c r="O143" s="692">
        <f t="shared" si="2"/>
        <v>140</v>
      </c>
      <c r="P143" s="29">
        <f t="shared" si="3"/>
        <v>140</v>
      </c>
      <c r="Q143" s="74">
        <f t="shared" si="4"/>
        <v>0</v>
      </c>
      <c r="R143" s="28"/>
      <c r="S143" s="28"/>
      <c r="T143" s="28"/>
      <c r="U143" s="28"/>
      <c r="V143" s="28"/>
      <c r="W143" s="28"/>
      <c r="X143" s="28"/>
      <c r="Y143" s="28"/>
      <c r="Z143" s="28"/>
    </row>
    <row r="144" spans="1:26" ht="15" customHeight="1">
      <c r="A144" s="111">
        <v>136</v>
      </c>
      <c r="B144" s="128" t="s">
        <v>1359</v>
      </c>
      <c r="C144" s="656" t="s">
        <v>82</v>
      </c>
      <c r="D144" s="9"/>
      <c r="E144" s="128" t="s">
        <v>1361</v>
      </c>
      <c r="F144" s="111" t="s">
        <v>76</v>
      </c>
      <c r="G144" s="739">
        <v>48.7</v>
      </c>
      <c r="H144" s="122">
        <v>1</v>
      </c>
      <c r="I144" s="128">
        <v>550</v>
      </c>
      <c r="J144" s="122" t="s">
        <v>59</v>
      </c>
      <c r="K144" s="41" t="s">
        <v>26</v>
      </c>
      <c r="L144" s="42" t="str">
        <f t="shared" si="0"/>
        <v>550grams</v>
      </c>
      <c r="M144" s="658">
        <f t="shared" si="1"/>
        <v>550</v>
      </c>
      <c r="N144" s="659" t="str">
        <f t="shared" si="5"/>
        <v>550grams</v>
      </c>
      <c r="O144" s="692">
        <f t="shared" si="2"/>
        <v>48.7</v>
      </c>
      <c r="P144" s="29">
        <f t="shared" si="3"/>
        <v>48.7</v>
      </c>
      <c r="Q144" s="74">
        <f t="shared" si="4"/>
        <v>0</v>
      </c>
      <c r="R144" s="28"/>
      <c r="S144" s="28"/>
      <c r="T144" s="28"/>
      <c r="U144" s="28"/>
      <c r="V144" s="28"/>
      <c r="W144" s="28"/>
      <c r="X144" s="28"/>
      <c r="Y144" s="28"/>
      <c r="Z144" s="28"/>
    </row>
    <row r="145" spans="1:26" ht="15" customHeight="1">
      <c r="A145" s="111">
        <v>137</v>
      </c>
      <c r="B145" s="128" t="s">
        <v>1480</v>
      </c>
      <c r="C145" s="656" t="s">
        <v>82</v>
      </c>
      <c r="D145" s="35"/>
      <c r="E145" s="122" t="s">
        <v>1484</v>
      </c>
      <c r="F145" s="111" t="s">
        <v>76</v>
      </c>
      <c r="G145" s="739">
        <v>74.5</v>
      </c>
      <c r="H145" s="122">
        <v>1</v>
      </c>
      <c r="I145" s="122">
        <v>150</v>
      </c>
      <c r="J145" s="743" t="s">
        <v>59</v>
      </c>
      <c r="K145" s="41" t="s">
        <v>26</v>
      </c>
      <c r="L145" s="42" t="str">
        <f t="shared" si="0"/>
        <v>150grams</v>
      </c>
      <c r="M145" s="658">
        <f t="shared" si="1"/>
        <v>150</v>
      </c>
      <c r="N145" s="659" t="str">
        <f t="shared" si="5"/>
        <v>150grams</v>
      </c>
      <c r="O145" s="692">
        <f t="shared" si="2"/>
        <v>74.5</v>
      </c>
      <c r="P145" s="29">
        <f t="shared" si="3"/>
        <v>74.5</v>
      </c>
      <c r="Q145" s="74">
        <f t="shared" si="4"/>
        <v>0</v>
      </c>
      <c r="R145" s="28"/>
      <c r="S145" s="28"/>
      <c r="T145" s="28"/>
      <c r="U145" s="28"/>
      <c r="V145" s="28"/>
      <c r="W145" s="28"/>
      <c r="X145" s="28"/>
      <c r="Y145" s="28"/>
      <c r="Z145" s="28"/>
    </row>
    <row r="146" spans="1:26" ht="15" customHeight="1">
      <c r="A146" s="111">
        <v>138</v>
      </c>
      <c r="B146" s="128" t="s">
        <v>1531</v>
      </c>
      <c r="C146" s="656" t="s">
        <v>82</v>
      </c>
      <c r="D146" s="35"/>
      <c r="E146" s="122" t="s">
        <v>1532</v>
      </c>
      <c r="F146" s="111" t="s">
        <v>76</v>
      </c>
      <c r="G146" s="739">
        <v>88</v>
      </c>
      <c r="H146" s="122">
        <v>2</v>
      </c>
      <c r="I146" s="122">
        <v>32</v>
      </c>
      <c r="J146" s="122" t="s">
        <v>59</v>
      </c>
      <c r="K146" s="41" t="s">
        <v>26</v>
      </c>
      <c r="L146" s="42" t="str">
        <f t="shared" si="0"/>
        <v>32grams</v>
      </c>
      <c r="M146" s="658">
        <f t="shared" si="1"/>
        <v>64</v>
      </c>
      <c r="N146" s="659" t="str">
        <f t="shared" si="5"/>
        <v>64grams</v>
      </c>
      <c r="O146" s="692">
        <f t="shared" si="2"/>
        <v>176</v>
      </c>
      <c r="P146" s="29">
        <f t="shared" si="3"/>
        <v>88</v>
      </c>
      <c r="Q146" s="74">
        <f t="shared" si="4"/>
        <v>0</v>
      </c>
      <c r="R146" s="28"/>
      <c r="S146" s="28"/>
      <c r="T146" s="28"/>
      <c r="U146" s="28"/>
      <c r="V146" s="28"/>
      <c r="W146" s="28"/>
      <c r="X146" s="28"/>
      <c r="Y146" s="28"/>
      <c r="Z146" s="28"/>
    </row>
    <row r="147" spans="1:26" ht="15" customHeight="1">
      <c r="A147" s="111">
        <v>139</v>
      </c>
      <c r="B147" s="122" t="s">
        <v>1533</v>
      </c>
      <c r="C147" s="656" t="s">
        <v>82</v>
      </c>
      <c r="D147" s="35"/>
      <c r="E147" s="122" t="s">
        <v>1534</v>
      </c>
      <c r="F147" s="111" t="s">
        <v>76</v>
      </c>
      <c r="G147" s="739">
        <v>59.5</v>
      </c>
      <c r="H147" s="122">
        <v>4</v>
      </c>
      <c r="I147" s="122">
        <v>9</v>
      </c>
      <c r="J147" s="122" t="s">
        <v>59</v>
      </c>
      <c r="K147" s="41" t="s">
        <v>26</v>
      </c>
      <c r="L147" s="42" t="str">
        <f t="shared" si="0"/>
        <v>9grams</v>
      </c>
      <c r="M147" s="658">
        <f t="shared" si="1"/>
        <v>36</v>
      </c>
      <c r="N147" s="659" t="str">
        <f t="shared" si="5"/>
        <v>36grams</v>
      </c>
      <c r="O147" s="692">
        <f t="shared" si="2"/>
        <v>238</v>
      </c>
      <c r="P147" s="29">
        <f t="shared" si="3"/>
        <v>59.5</v>
      </c>
      <c r="Q147" s="74">
        <f t="shared" si="4"/>
        <v>0</v>
      </c>
      <c r="R147" s="28"/>
      <c r="S147" s="28"/>
      <c r="T147" s="28"/>
      <c r="U147" s="28"/>
      <c r="V147" s="28"/>
      <c r="W147" s="28"/>
      <c r="X147" s="28"/>
      <c r="Y147" s="28"/>
      <c r="Z147" s="28"/>
    </row>
    <row r="148" spans="1:26" ht="15" customHeight="1">
      <c r="A148" s="111">
        <v>140</v>
      </c>
      <c r="B148" s="122" t="s">
        <v>1535</v>
      </c>
      <c r="C148" s="656" t="s">
        <v>82</v>
      </c>
      <c r="D148" s="35"/>
      <c r="E148" s="128" t="s">
        <v>1536</v>
      </c>
      <c r="F148" s="111" t="s">
        <v>76</v>
      </c>
      <c r="G148" s="739">
        <v>65.5</v>
      </c>
      <c r="H148" s="745">
        <v>2</v>
      </c>
      <c r="I148" s="122">
        <v>26</v>
      </c>
      <c r="J148" s="122" t="s">
        <v>59</v>
      </c>
      <c r="K148" s="41" t="s">
        <v>26</v>
      </c>
      <c r="L148" s="42" t="str">
        <f t="shared" si="0"/>
        <v>26grams</v>
      </c>
      <c r="M148" s="658">
        <f t="shared" si="1"/>
        <v>52</v>
      </c>
      <c r="N148" s="659" t="str">
        <f t="shared" si="5"/>
        <v>52grams</v>
      </c>
      <c r="O148" s="692">
        <f t="shared" si="2"/>
        <v>131</v>
      </c>
      <c r="P148" s="29">
        <f t="shared" si="3"/>
        <v>65.5</v>
      </c>
      <c r="Q148" s="74">
        <f t="shared" si="4"/>
        <v>0</v>
      </c>
      <c r="R148" s="28"/>
      <c r="S148" s="28"/>
      <c r="T148" s="28"/>
      <c r="U148" s="28"/>
      <c r="V148" s="28"/>
      <c r="W148" s="28"/>
      <c r="X148" s="28"/>
      <c r="Y148" s="28"/>
      <c r="Z148" s="28"/>
    </row>
    <row r="149" spans="1:26" ht="15" customHeight="1">
      <c r="A149" s="111">
        <v>141</v>
      </c>
      <c r="B149" s="283" t="s">
        <v>1537</v>
      </c>
      <c r="C149" s="656" t="s">
        <v>82</v>
      </c>
      <c r="D149" s="35"/>
      <c r="E149" s="140" t="s">
        <v>1538</v>
      </c>
      <c r="F149" s="111" t="s">
        <v>76</v>
      </c>
      <c r="G149" s="741">
        <v>87.5</v>
      </c>
      <c r="H149" s="283">
        <v>2</v>
      </c>
      <c r="I149" s="283">
        <v>35</v>
      </c>
      <c r="J149" s="283" t="s">
        <v>59</v>
      </c>
      <c r="K149" s="41" t="s">
        <v>26</v>
      </c>
      <c r="L149" s="42" t="str">
        <f t="shared" si="0"/>
        <v>35grams</v>
      </c>
      <c r="M149" s="658">
        <f t="shared" si="1"/>
        <v>70</v>
      </c>
      <c r="N149" s="659" t="str">
        <f t="shared" si="5"/>
        <v>70grams</v>
      </c>
      <c r="O149" s="692">
        <f t="shared" si="2"/>
        <v>175</v>
      </c>
      <c r="P149" s="29">
        <f t="shared" si="3"/>
        <v>87.5</v>
      </c>
      <c r="Q149" s="74">
        <f t="shared" si="4"/>
        <v>0</v>
      </c>
      <c r="R149" s="28"/>
      <c r="S149" s="28"/>
      <c r="T149" s="28"/>
      <c r="U149" s="28"/>
      <c r="V149" s="28"/>
      <c r="W149" s="28"/>
      <c r="X149" s="28"/>
      <c r="Y149" s="28"/>
      <c r="Z149" s="28"/>
    </row>
    <row r="150" spans="1:26" ht="15" customHeight="1">
      <c r="A150" s="111">
        <v>142</v>
      </c>
      <c r="B150" s="128" t="s">
        <v>1540</v>
      </c>
      <c r="C150" s="656" t="s">
        <v>82</v>
      </c>
      <c r="D150" s="35"/>
      <c r="E150" s="128" t="s">
        <v>1541</v>
      </c>
      <c r="F150" s="111" t="s">
        <v>76</v>
      </c>
      <c r="G150" s="739">
        <v>59</v>
      </c>
      <c r="H150" s="122">
        <v>3</v>
      </c>
      <c r="I150" s="122">
        <v>30</v>
      </c>
      <c r="J150" s="122" t="s">
        <v>59</v>
      </c>
      <c r="K150" s="41" t="s">
        <v>26</v>
      </c>
      <c r="L150" s="42" t="str">
        <f t="shared" si="0"/>
        <v>30grams</v>
      </c>
      <c r="M150" s="658">
        <f t="shared" si="1"/>
        <v>90</v>
      </c>
      <c r="N150" s="659" t="str">
        <f t="shared" si="5"/>
        <v>90grams</v>
      </c>
      <c r="O150" s="692">
        <f t="shared" si="2"/>
        <v>177</v>
      </c>
      <c r="P150" s="29">
        <f t="shared" si="3"/>
        <v>59</v>
      </c>
      <c r="Q150" s="74">
        <f t="shared" si="4"/>
        <v>0</v>
      </c>
      <c r="R150" s="28"/>
      <c r="S150" s="28"/>
      <c r="T150" s="28"/>
      <c r="U150" s="28"/>
      <c r="V150" s="28"/>
      <c r="W150" s="28"/>
      <c r="X150" s="28"/>
      <c r="Y150" s="28"/>
      <c r="Z150" s="28"/>
    </row>
    <row r="151" spans="1:26" ht="15" customHeight="1">
      <c r="A151" s="111">
        <v>143</v>
      </c>
      <c r="B151" s="283" t="s">
        <v>1542</v>
      </c>
      <c r="C151" s="656" t="s">
        <v>82</v>
      </c>
      <c r="D151" s="35"/>
      <c r="E151" s="140" t="s">
        <v>1544</v>
      </c>
      <c r="F151" s="111" t="s">
        <v>76</v>
      </c>
      <c r="G151" s="741">
        <v>102.5</v>
      </c>
      <c r="H151" s="283">
        <v>1</v>
      </c>
      <c r="I151" s="283">
        <v>45</v>
      </c>
      <c r="J151" s="283" t="s">
        <v>59</v>
      </c>
      <c r="K151" s="41" t="s">
        <v>26</v>
      </c>
      <c r="L151" s="42" t="str">
        <f t="shared" si="0"/>
        <v>45grams</v>
      </c>
      <c r="M151" s="658">
        <f t="shared" si="1"/>
        <v>45</v>
      </c>
      <c r="N151" s="659" t="str">
        <f t="shared" si="5"/>
        <v>45grams</v>
      </c>
      <c r="O151" s="692">
        <f t="shared" si="2"/>
        <v>102.5</v>
      </c>
      <c r="P151" s="29">
        <f t="shared" si="3"/>
        <v>102.5</v>
      </c>
      <c r="Q151" s="74">
        <f t="shared" si="4"/>
        <v>0</v>
      </c>
      <c r="R151" s="28"/>
      <c r="S151" s="28"/>
      <c r="T151" s="28"/>
      <c r="U151" s="28"/>
      <c r="V151" s="28"/>
      <c r="W151" s="28"/>
      <c r="X151" s="28"/>
      <c r="Y151" s="28"/>
      <c r="Z151" s="28"/>
    </row>
    <row r="152" spans="1:26" ht="15" customHeight="1">
      <c r="A152" s="111">
        <v>144</v>
      </c>
      <c r="B152" s="128" t="s">
        <v>1545</v>
      </c>
      <c r="C152" s="656" t="s">
        <v>82</v>
      </c>
      <c r="D152" s="35"/>
      <c r="E152" s="128" t="s">
        <v>1546</v>
      </c>
      <c r="F152" s="111" t="s">
        <v>76</v>
      </c>
      <c r="G152" s="740">
        <v>74.5</v>
      </c>
      <c r="H152" s="128">
        <v>2</v>
      </c>
      <c r="I152" s="128">
        <v>30</v>
      </c>
      <c r="J152" s="122" t="s">
        <v>59</v>
      </c>
      <c r="K152" s="41" t="s">
        <v>26</v>
      </c>
      <c r="L152" s="42" t="str">
        <f t="shared" si="0"/>
        <v>30grams</v>
      </c>
      <c r="M152" s="658">
        <f t="shared" si="1"/>
        <v>60</v>
      </c>
      <c r="N152" s="659" t="str">
        <f t="shared" si="5"/>
        <v>60grams</v>
      </c>
      <c r="O152" s="692">
        <f t="shared" si="2"/>
        <v>149</v>
      </c>
      <c r="P152" s="29">
        <f t="shared" si="3"/>
        <v>74.5</v>
      </c>
      <c r="Q152" s="74">
        <f t="shared" si="4"/>
        <v>0</v>
      </c>
      <c r="R152" s="28"/>
      <c r="S152" s="28"/>
      <c r="T152" s="28"/>
      <c r="U152" s="28"/>
      <c r="V152" s="28"/>
      <c r="W152" s="28"/>
      <c r="X152" s="28"/>
      <c r="Y152" s="28"/>
      <c r="Z152" s="28"/>
    </row>
    <row r="153" spans="1:26" ht="15" customHeight="1">
      <c r="A153" s="111">
        <v>145</v>
      </c>
      <c r="B153" s="128" t="s">
        <v>1548</v>
      </c>
      <c r="C153" s="656" t="s">
        <v>82</v>
      </c>
      <c r="D153" s="35"/>
      <c r="E153" s="128" t="s">
        <v>1549</v>
      </c>
      <c r="F153" s="111" t="s">
        <v>76</v>
      </c>
      <c r="G153" s="739">
        <v>59.25</v>
      </c>
      <c r="H153" s="122">
        <v>2</v>
      </c>
      <c r="I153" s="122">
        <v>13</v>
      </c>
      <c r="J153" s="122" t="s">
        <v>59</v>
      </c>
      <c r="K153" s="41" t="s">
        <v>26</v>
      </c>
      <c r="L153" s="42" t="str">
        <f t="shared" si="0"/>
        <v>13grams</v>
      </c>
      <c r="M153" s="658">
        <f t="shared" si="1"/>
        <v>26</v>
      </c>
      <c r="N153" s="659" t="str">
        <f t="shared" si="5"/>
        <v>26grams</v>
      </c>
      <c r="O153" s="692">
        <f t="shared" si="2"/>
        <v>118.5</v>
      </c>
      <c r="P153" s="29">
        <f t="shared" si="3"/>
        <v>59.25</v>
      </c>
      <c r="Q153" s="74">
        <f t="shared" si="4"/>
        <v>0</v>
      </c>
      <c r="R153" s="28"/>
      <c r="S153" s="28"/>
      <c r="T153" s="28"/>
      <c r="U153" s="28"/>
      <c r="V153" s="28"/>
      <c r="W153" s="28"/>
      <c r="X153" s="28"/>
      <c r="Y153" s="28"/>
      <c r="Z153" s="28"/>
    </row>
    <row r="154" spans="1:26" ht="15" customHeight="1">
      <c r="A154" s="111">
        <v>146</v>
      </c>
      <c r="B154" s="128" t="s">
        <v>1550</v>
      </c>
      <c r="C154" s="656" t="s">
        <v>82</v>
      </c>
      <c r="D154" s="35"/>
      <c r="E154" s="122" t="s">
        <v>1551</v>
      </c>
      <c r="F154" s="111" t="s">
        <v>76</v>
      </c>
      <c r="G154" s="739">
        <v>57.1</v>
      </c>
      <c r="H154" s="122">
        <v>2</v>
      </c>
      <c r="I154" s="122">
        <v>7</v>
      </c>
      <c r="J154" s="122" t="s">
        <v>59</v>
      </c>
      <c r="K154" s="41" t="s">
        <v>26</v>
      </c>
      <c r="L154" s="42" t="str">
        <f t="shared" si="0"/>
        <v>7grams</v>
      </c>
      <c r="M154" s="658">
        <f t="shared" si="1"/>
        <v>14</v>
      </c>
      <c r="N154" s="659" t="str">
        <f t="shared" si="5"/>
        <v>14grams</v>
      </c>
      <c r="O154" s="692">
        <f t="shared" si="2"/>
        <v>114.2</v>
      </c>
      <c r="P154" s="29">
        <f t="shared" si="3"/>
        <v>57.1</v>
      </c>
      <c r="Q154" s="74">
        <f t="shared" si="4"/>
        <v>0</v>
      </c>
      <c r="R154" s="28"/>
      <c r="S154" s="28"/>
      <c r="T154" s="28"/>
      <c r="U154" s="28"/>
      <c r="V154" s="28"/>
      <c r="W154" s="28"/>
      <c r="X154" s="28"/>
      <c r="Y154" s="28"/>
      <c r="Z154" s="28"/>
    </row>
    <row r="155" spans="1:26" ht="15" customHeight="1">
      <c r="A155" s="111">
        <v>147</v>
      </c>
      <c r="B155" s="122" t="s">
        <v>1553</v>
      </c>
      <c r="C155" s="656" t="s">
        <v>82</v>
      </c>
      <c r="D155" s="35"/>
      <c r="E155" s="122" t="s">
        <v>1554</v>
      </c>
      <c r="F155" s="111" t="s">
        <v>76</v>
      </c>
      <c r="G155" s="739">
        <v>125.25</v>
      </c>
      <c r="H155" s="122">
        <v>2</v>
      </c>
      <c r="I155" s="122">
        <v>37</v>
      </c>
      <c r="J155" s="122" t="s">
        <v>59</v>
      </c>
      <c r="K155" s="41" t="s">
        <v>26</v>
      </c>
      <c r="L155" s="42" t="str">
        <f t="shared" si="0"/>
        <v>37grams</v>
      </c>
      <c r="M155" s="658">
        <f t="shared" si="1"/>
        <v>74</v>
      </c>
      <c r="N155" s="659" t="str">
        <f t="shared" si="5"/>
        <v>74grams</v>
      </c>
      <c r="O155" s="692">
        <f t="shared" si="2"/>
        <v>250.5</v>
      </c>
      <c r="P155" s="29">
        <f t="shared" si="3"/>
        <v>125.25</v>
      </c>
      <c r="Q155" s="74">
        <f t="shared" si="4"/>
        <v>0</v>
      </c>
      <c r="R155" s="28"/>
      <c r="S155" s="28"/>
      <c r="T155" s="28"/>
      <c r="U155" s="28"/>
      <c r="V155" s="28"/>
      <c r="W155" s="28"/>
      <c r="X155" s="28"/>
      <c r="Y155" s="28"/>
      <c r="Z155" s="28"/>
    </row>
    <row r="156" spans="1:26" ht="15" customHeight="1">
      <c r="A156" s="111">
        <v>148</v>
      </c>
      <c r="B156" s="128" t="s">
        <v>1563</v>
      </c>
      <c r="C156" s="656" t="s">
        <v>82</v>
      </c>
      <c r="D156" s="35"/>
      <c r="E156" s="122" t="s">
        <v>1564</v>
      </c>
      <c r="F156" s="111" t="s">
        <v>76</v>
      </c>
      <c r="G156" s="739">
        <v>61.75</v>
      </c>
      <c r="H156" s="122">
        <v>3</v>
      </c>
      <c r="I156" s="122">
        <v>12</v>
      </c>
      <c r="J156" s="122" t="s">
        <v>59</v>
      </c>
      <c r="K156" s="41" t="s">
        <v>26</v>
      </c>
      <c r="L156" s="42" t="str">
        <f t="shared" si="0"/>
        <v>12grams</v>
      </c>
      <c r="M156" s="658">
        <f t="shared" si="1"/>
        <v>36</v>
      </c>
      <c r="N156" s="659" t="str">
        <f t="shared" si="5"/>
        <v>36grams</v>
      </c>
      <c r="O156" s="692">
        <f t="shared" si="2"/>
        <v>185.25</v>
      </c>
      <c r="P156" s="29">
        <f t="shared" si="3"/>
        <v>61.75</v>
      </c>
      <c r="Q156" s="74">
        <f t="shared" si="4"/>
        <v>0</v>
      </c>
      <c r="R156" s="28"/>
      <c r="S156" s="28"/>
      <c r="T156" s="28"/>
      <c r="U156" s="28"/>
      <c r="V156" s="28"/>
      <c r="W156" s="28"/>
      <c r="X156" s="28"/>
      <c r="Y156" s="28"/>
      <c r="Z156" s="28"/>
    </row>
    <row r="157" spans="1:26" ht="15" customHeight="1">
      <c r="A157" s="111">
        <v>149</v>
      </c>
      <c r="B157" s="128" t="s">
        <v>1571</v>
      </c>
      <c r="C157" s="656" t="s">
        <v>82</v>
      </c>
      <c r="D157" s="35"/>
      <c r="E157" s="128" t="s">
        <v>1572</v>
      </c>
      <c r="F157" s="111" t="s">
        <v>76</v>
      </c>
      <c r="G157" s="740">
        <v>57</v>
      </c>
      <c r="H157" s="128">
        <v>1</v>
      </c>
      <c r="I157" s="128">
        <v>14</v>
      </c>
      <c r="J157" s="122" t="s">
        <v>59</v>
      </c>
      <c r="K157" s="41" t="s">
        <v>26</v>
      </c>
      <c r="L157" s="42" t="str">
        <f t="shared" si="0"/>
        <v>14grams</v>
      </c>
      <c r="M157" s="658">
        <f t="shared" si="1"/>
        <v>14</v>
      </c>
      <c r="N157" s="659" t="str">
        <f t="shared" si="5"/>
        <v>14grams</v>
      </c>
      <c r="O157" s="692">
        <f t="shared" si="2"/>
        <v>57</v>
      </c>
      <c r="P157" s="29">
        <f t="shared" si="3"/>
        <v>57</v>
      </c>
      <c r="Q157" s="74">
        <f t="shared" si="4"/>
        <v>0</v>
      </c>
      <c r="R157" s="28"/>
      <c r="S157" s="28"/>
      <c r="T157" s="28"/>
      <c r="U157" s="28"/>
      <c r="V157" s="28"/>
      <c r="W157" s="28"/>
      <c r="X157" s="28"/>
      <c r="Y157" s="28"/>
      <c r="Z157" s="28"/>
    </row>
    <row r="158" spans="1:26" ht="15" customHeight="1">
      <c r="A158" s="111">
        <v>150</v>
      </c>
      <c r="B158" s="122" t="s">
        <v>1761</v>
      </c>
      <c r="C158" s="656" t="s">
        <v>82</v>
      </c>
      <c r="D158" s="35"/>
      <c r="E158" s="122" t="s">
        <v>1763</v>
      </c>
      <c r="F158" s="111" t="s">
        <v>76</v>
      </c>
      <c r="G158" s="739">
        <v>279.10000000000002</v>
      </c>
      <c r="H158" s="122">
        <v>1</v>
      </c>
      <c r="I158" s="122">
        <v>250</v>
      </c>
      <c r="J158" s="122" t="s">
        <v>29</v>
      </c>
      <c r="K158" s="41" t="s">
        <v>26</v>
      </c>
      <c r="L158" s="42" t="str">
        <f t="shared" si="0"/>
        <v>250ml</v>
      </c>
      <c r="M158" s="658">
        <f t="shared" si="1"/>
        <v>250</v>
      </c>
      <c r="N158" s="659" t="str">
        <f t="shared" si="5"/>
        <v>250ml</v>
      </c>
      <c r="O158" s="692">
        <f t="shared" si="2"/>
        <v>279.10000000000002</v>
      </c>
      <c r="P158" s="29">
        <f t="shared" si="3"/>
        <v>279.10000000000002</v>
      </c>
      <c r="Q158" s="74">
        <f t="shared" si="4"/>
        <v>0</v>
      </c>
      <c r="R158" s="28"/>
      <c r="S158" s="28"/>
      <c r="T158" s="28"/>
      <c r="U158" s="28"/>
      <c r="V158" s="28"/>
      <c r="W158" s="28"/>
      <c r="X158" s="28"/>
      <c r="Y158" s="28"/>
      <c r="Z158" s="28"/>
    </row>
    <row r="159" spans="1:26" ht="15" customHeight="1">
      <c r="A159" s="111">
        <v>151</v>
      </c>
      <c r="B159" s="128" t="s">
        <v>2042</v>
      </c>
      <c r="C159" s="656" t="s">
        <v>82</v>
      </c>
      <c r="D159" s="35"/>
      <c r="E159" s="128" t="s">
        <v>2816</v>
      </c>
      <c r="F159" s="111" t="s">
        <v>76</v>
      </c>
      <c r="G159" s="739">
        <v>48.8</v>
      </c>
      <c r="H159" s="122">
        <v>9</v>
      </c>
      <c r="I159" s="122">
        <v>100</v>
      </c>
      <c r="J159" s="122" t="s">
        <v>59</v>
      </c>
      <c r="K159" s="41" t="s">
        <v>26</v>
      </c>
      <c r="L159" s="42" t="str">
        <f t="shared" si="0"/>
        <v>100grams</v>
      </c>
      <c r="M159" s="658">
        <f t="shared" si="1"/>
        <v>900</v>
      </c>
      <c r="N159" s="659" t="str">
        <f t="shared" si="5"/>
        <v>900grams</v>
      </c>
      <c r="O159" s="692">
        <f t="shared" si="2"/>
        <v>439.2</v>
      </c>
      <c r="P159" s="29">
        <f t="shared" si="3"/>
        <v>48.8</v>
      </c>
      <c r="Q159" s="74">
        <f t="shared" si="4"/>
        <v>0</v>
      </c>
      <c r="R159" s="28"/>
      <c r="S159" s="28"/>
      <c r="T159" s="28"/>
      <c r="U159" s="28"/>
      <c r="V159" s="28"/>
      <c r="W159" s="28"/>
      <c r="X159" s="28"/>
      <c r="Y159" s="28"/>
      <c r="Z159" s="28"/>
    </row>
    <row r="160" spans="1:26" ht="15" customHeight="1">
      <c r="A160" s="111">
        <v>152</v>
      </c>
      <c r="B160" s="128" t="s">
        <v>2139</v>
      </c>
      <c r="C160" s="656" t="s">
        <v>82</v>
      </c>
      <c r="D160" s="35"/>
      <c r="E160" s="128" t="s">
        <v>2817</v>
      </c>
      <c r="F160" s="111" t="s">
        <v>76</v>
      </c>
      <c r="G160" s="739">
        <v>35.5</v>
      </c>
      <c r="H160" s="122">
        <v>18</v>
      </c>
      <c r="I160" s="122">
        <v>1000</v>
      </c>
      <c r="J160" s="743" t="s">
        <v>59</v>
      </c>
      <c r="K160" s="41" t="s">
        <v>26</v>
      </c>
      <c r="L160" s="42" t="str">
        <f t="shared" si="0"/>
        <v>1000grams</v>
      </c>
      <c r="M160" s="658">
        <f t="shared" si="1"/>
        <v>18000</v>
      </c>
      <c r="N160" s="659" t="str">
        <f t="shared" si="5"/>
        <v>18000grams</v>
      </c>
      <c r="O160" s="692">
        <f t="shared" si="2"/>
        <v>639</v>
      </c>
      <c r="P160" s="29">
        <f t="shared" si="3"/>
        <v>35.5</v>
      </c>
      <c r="Q160" s="74">
        <f t="shared" si="4"/>
        <v>0</v>
      </c>
      <c r="R160" s="28"/>
      <c r="S160" s="28"/>
      <c r="T160" s="28"/>
      <c r="U160" s="28"/>
      <c r="V160" s="28"/>
      <c r="W160" s="28"/>
      <c r="X160" s="28"/>
      <c r="Y160" s="28"/>
      <c r="Z160" s="28"/>
    </row>
    <row r="161" spans="1:26" ht="15" customHeight="1">
      <c r="A161" s="111">
        <v>153</v>
      </c>
      <c r="B161" s="283" t="s">
        <v>2143</v>
      </c>
      <c r="C161" s="656" t="s">
        <v>82</v>
      </c>
      <c r="D161" s="35"/>
      <c r="E161" s="283" t="s">
        <v>2706</v>
      </c>
      <c r="F161" s="111" t="s">
        <v>76</v>
      </c>
      <c r="G161" s="741">
        <v>25</v>
      </c>
      <c r="H161" s="283">
        <v>2</v>
      </c>
      <c r="I161" s="140">
        <v>1000</v>
      </c>
      <c r="J161" s="283" t="s">
        <v>59</v>
      </c>
      <c r="K161" s="41" t="s">
        <v>26</v>
      </c>
      <c r="L161" s="42" t="str">
        <f t="shared" si="0"/>
        <v>1000grams</v>
      </c>
      <c r="M161" s="658">
        <f t="shared" si="1"/>
        <v>2000</v>
      </c>
      <c r="N161" s="659" t="str">
        <f t="shared" si="5"/>
        <v>2000grams</v>
      </c>
      <c r="O161" s="692">
        <f t="shared" si="2"/>
        <v>50</v>
      </c>
      <c r="P161" s="29">
        <f t="shared" si="3"/>
        <v>25</v>
      </c>
      <c r="Q161" s="74">
        <f t="shared" si="4"/>
        <v>0</v>
      </c>
      <c r="R161" s="28"/>
      <c r="S161" s="28"/>
      <c r="T161" s="28"/>
      <c r="U161" s="28"/>
      <c r="V161" s="28"/>
      <c r="W161" s="28"/>
      <c r="X161" s="28"/>
      <c r="Y161" s="28"/>
      <c r="Z161" s="28"/>
    </row>
    <row r="162" spans="1:26" ht="15" customHeight="1">
      <c r="A162" s="111">
        <v>154</v>
      </c>
      <c r="B162" s="128" t="s">
        <v>2204</v>
      </c>
      <c r="C162" s="656" t="s">
        <v>82</v>
      </c>
      <c r="D162" s="35"/>
      <c r="E162" s="128" t="s">
        <v>2205</v>
      </c>
      <c r="F162" s="111" t="s">
        <v>76</v>
      </c>
      <c r="G162" s="739">
        <v>155</v>
      </c>
      <c r="H162" s="122">
        <v>1</v>
      </c>
      <c r="I162" s="122">
        <v>210</v>
      </c>
      <c r="J162" s="122" t="s">
        <v>29</v>
      </c>
      <c r="K162" s="41" t="s">
        <v>26</v>
      </c>
      <c r="L162" s="42" t="str">
        <f t="shared" si="0"/>
        <v>210ml</v>
      </c>
      <c r="M162" s="658">
        <f t="shared" si="1"/>
        <v>210</v>
      </c>
      <c r="N162" s="659" t="str">
        <f t="shared" si="5"/>
        <v>210ml</v>
      </c>
      <c r="O162" s="692">
        <f t="shared" si="2"/>
        <v>155</v>
      </c>
      <c r="P162" s="29">
        <f t="shared" si="3"/>
        <v>155</v>
      </c>
      <c r="Q162" s="74">
        <f t="shared" si="4"/>
        <v>0</v>
      </c>
      <c r="R162" s="28"/>
      <c r="S162" s="28"/>
      <c r="T162" s="28"/>
      <c r="U162" s="28"/>
      <c r="V162" s="28"/>
      <c r="W162" s="28"/>
      <c r="X162" s="28"/>
      <c r="Y162" s="28"/>
      <c r="Z162" s="28"/>
    </row>
    <row r="163" spans="1:26" ht="15" customHeight="1">
      <c r="A163" s="111">
        <v>155</v>
      </c>
      <c r="B163" s="128" t="s">
        <v>2214</v>
      </c>
      <c r="C163" s="656" t="s">
        <v>82</v>
      </c>
      <c r="D163" s="35"/>
      <c r="E163" s="122" t="s">
        <v>2215</v>
      </c>
      <c r="F163" s="111" t="s">
        <v>76</v>
      </c>
      <c r="G163" s="739">
        <v>57.25</v>
      </c>
      <c r="H163" s="122">
        <v>2</v>
      </c>
      <c r="I163" s="122">
        <v>285</v>
      </c>
      <c r="J163" s="122" t="s">
        <v>29</v>
      </c>
      <c r="K163" s="41" t="s">
        <v>26</v>
      </c>
      <c r="L163" s="42" t="str">
        <f t="shared" si="0"/>
        <v>285ml</v>
      </c>
      <c r="M163" s="658">
        <f t="shared" si="1"/>
        <v>570</v>
      </c>
      <c r="N163" s="659" t="str">
        <f t="shared" si="5"/>
        <v>570ml</v>
      </c>
      <c r="O163" s="692">
        <f t="shared" si="2"/>
        <v>114.5</v>
      </c>
      <c r="P163" s="29">
        <f t="shared" si="3"/>
        <v>57.25</v>
      </c>
      <c r="Q163" s="74">
        <f t="shared" si="4"/>
        <v>0</v>
      </c>
      <c r="R163" s="28"/>
      <c r="S163" s="28"/>
      <c r="T163" s="28"/>
      <c r="U163" s="28"/>
      <c r="V163" s="28"/>
      <c r="W163" s="28"/>
      <c r="X163" s="28"/>
      <c r="Y163" s="28"/>
      <c r="Z163" s="28"/>
    </row>
    <row r="164" spans="1:26" ht="15" customHeight="1">
      <c r="A164" s="111">
        <v>156</v>
      </c>
      <c r="B164" s="128" t="s">
        <v>2225</v>
      </c>
      <c r="C164" s="656" t="s">
        <v>82</v>
      </c>
      <c r="D164" s="35"/>
      <c r="E164" s="122" t="s">
        <v>2226</v>
      </c>
      <c r="F164" s="111" t="s">
        <v>76</v>
      </c>
      <c r="G164" s="739">
        <v>27.7</v>
      </c>
      <c r="H164" s="122">
        <v>7</v>
      </c>
      <c r="I164" s="122">
        <v>44</v>
      </c>
      <c r="J164" s="122" t="s">
        <v>59</v>
      </c>
      <c r="K164" s="41" t="s">
        <v>26</v>
      </c>
      <c r="L164" s="42" t="str">
        <f t="shared" si="0"/>
        <v>44grams</v>
      </c>
      <c r="M164" s="658">
        <f t="shared" si="1"/>
        <v>308</v>
      </c>
      <c r="N164" s="659" t="str">
        <f t="shared" si="5"/>
        <v>308grams</v>
      </c>
      <c r="O164" s="692">
        <f t="shared" si="2"/>
        <v>193.9</v>
      </c>
      <c r="P164" s="29">
        <f t="shared" si="3"/>
        <v>27.7</v>
      </c>
      <c r="Q164" s="74">
        <f t="shared" si="4"/>
        <v>0</v>
      </c>
      <c r="R164" s="28"/>
      <c r="S164" s="28"/>
      <c r="T164" s="28"/>
      <c r="U164" s="28"/>
      <c r="V164" s="28"/>
      <c r="W164" s="28"/>
      <c r="X164" s="28"/>
      <c r="Y164" s="28"/>
      <c r="Z164" s="28"/>
    </row>
    <row r="165" spans="1:26" ht="15" customHeight="1">
      <c r="A165" s="111">
        <v>157</v>
      </c>
      <c r="B165" s="128" t="s">
        <v>2269</v>
      </c>
      <c r="C165" s="656" t="s">
        <v>82</v>
      </c>
      <c r="D165" s="35"/>
      <c r="E165" s="128" t="s">
        <v>2703</v>
      </c>
      <c r="F165" s="111" t="s">
        <v>76</v>
      </c>
      <c r="G165" s="739">
        <v>70</v>
      </c>
      <c r="H165" s="122">
        <v>6</v>
      </c>
      <c r="I165" s="122">
        <v>3500</v>
      </c>
      <c r="J165" s="122" t="s">
        <v>29</v>
      </c>
      <c r="K165" s="41" t="s">
        <v>26</v>
      </c>
      <c r="L165" s="42" t="str">
        <f t="shared" si="0"/>
        <v>3500ml</v>
      </c>
      <c r="M165" s="658">
        <f t="shared" si="1"/>
        <v>21000</v>
      </c>
      <c r="N165" s="659" t="str">
        <f t="shared" si="5"/>
        <v>21000ml</v>
      </c>
      <c r="O165" s="692">
        <f t="shared" si="2"/>
        <v>420</v>
      </c>
      <c r="P165" s="29">
        <f t="shared" si="3"/>
        <v>70</v>
      </c>
      <c r="Q165" s="74">
        <f t="shared" si="4"/>
        <v>0</v>
      </c>
      <c r="R165" s="28"/>
      <c r="S165" s="28"/>
      <c r="T165" s="28"/>
      <c r="U165" s="28"/>
      <c r="V165" s="28"/>
      <c r="W165" s="28"/>
      <c r="X165" s="28"/>
      <c r="Y165" s="28"/>
      <c r="Z165" s="28"/>
    </row>
    <row r="166" spans="1:26" ht="15" customHeight="1">
      <c r="A166" s="111">
        <v>158</v>
      </c>
      <c r="B166" s="128" t="s">
        <v>2376</v>
      </c>
      <c r="C166" s="656" t="s">
        <v>82</v>
      </c>
      <c r="D166" s="35"/>
      <c r="E166" s="128" t="s">
        <v>2377</v>
      </c>
      <c r="F166" s="111" t="s">
        <v>76</v>
      </c>
      <c r="G166" s="740">
        <v>40</v>
      </c>
      <c r="H166" s="122">
        <v>2</v>
      </c>
      <c r="I166" s="122">
        <v>340</v>
      </c>
      <c r="J166" s="122" t="s">
        <v>59</v>
      </c>
      <c r="K166" s="41" t="s">
        <v>26</v>
      </c>
      <c r="L166" s="42" t="str">
        <f t="shared" si="0"/>
        <v>340grams</v>
      </c>
      <c r="M166" s="658">
        <f t="shared" si="1"/>
        <v>680</v>
      </c>
      <c r="N166" s="659" t="str">
        <f t="shared" si="5"/>
        <v>680grams</v>
      </c>
      <c r="O166" s="692">
        <f t="shared" si="2"/>
        <v>80</v>
      </c>
      <c r="P166" s="29">
        <f t="shared" si="3"/>
        <v>40</v>
      </c>
      <c r="Q166" s="74">
        <f t="shared" si="4"/>
        <v>0</v>
      </c>
      <c r="R166" s="28"/>
      <c r="S166" s="28"/>
      <c r="T166" s="28"/>
      <c r="U166" s="28"/>
      <c r="V166" s="28"/>
      <c r="W166" s="28"/>
      <c r="X166" s="28"/>
      <c r="Y166" s="28"/>
      <c r="Z166" s="28"/>
    </row>
    <row r="167" spans="1:26" ht="15" customHeight="1">
      <c r="A167" s="111">
        <v>159</v>
      </c>
      <c r="B167" s="128" t="s">
        <v>2413</v>
      </c>
      <c r="C167" s="656" t="s">
        <v>82</v>
      </c>
      <c r="D167" s="35"/>
      <c r="E167" s="128" t="s">
        <v>2271</v>
      </c>
      <c r="F167" s="111" t="s">
        <v>76</v>
      </c>
      <c r="G167" s="739">
        <v>315</v>
      </c>
      <c r="H167" s="122">
        <v>1</v>
      </c>
      <c r="I167" s="122">
        <v>1000</v>
      </c>
      <c r="J167" s="122" t="s">
        <v>29</v>
      </c>
      <c r="K167" s="41" t="s">
        <v>26</v>
      </c>
      <c r="L167" s="42" t="str">
        <f t="shared" si="0"/>
        <v>1000ml</v>
      </c>
      <c r="M167" s="658">
        <f t="shared" si="1"/>
        <v>1000</v>
      </c>
      <c r="N167" s="659" t="str">
        <f t="shared" si="5"/>
        <v>1000ml</v>
      </c>
      <c r="O167" s="692">
        <f t="shared" si="2"/>
        <v>315</v>
      </c>
      <c r="P167" s="29">
        <f t="shared" si="3"/>
        <v>315</v>
      </c>
      <c r="Q167" s="74">
        <f t="shared" si="4"/>
        <v>0</v>
      </c>
      <c r="R167" s="28"/>
      <c r="S167" s="28"/>
      <c r="T167" s="28"/>
      <c r="U167" s="28"/>
      <c r="V167" s="28"/>
      <c r="W167" s="28"/>
      <c r="X167" s="28"/>
      <c r="Y167" s="28"/>
      <c r="Z167" s="28"/>
    </row>
    <row r="168" spans="1:26" ht="15" customHeight="1">
      <c r="A168" s="111">
        <v>160</v>
      </c>
      <c r="B168" s="128" t="s">
        <v>2446</v>
      </c>
      <c r="C168" s="656" t="s">
        <v>82</v>
      </c>
      <c r="D168" s="35"/>
      <c r="E168" s="128" t="s">
        <v>2448</v>
      </c>
      <c r="F168" s="111" t="s">
        <v>76</v>
      </c>
      <c r="G168" s="739">
        <v>33</v>
      </c>
      <c r="H168" s="122">
        <v>2</v>
      </c>
      <c r="I168" s="122">
        <v>150</v>
      </c>
      <c r="J168" s="122" t="s">
        <v>59</v>
      </c>
      <c r="K168" s="41" t="s">
        <v>26</v>
      </c>
      <c r="L168" s="42" t="str">
        <f t="shared" si="0"/>
        <v>150grams</v>
      </c>
      <c r="M168" s="658">
        <f t="shared" si="1"/>
        <v>300</v>
      </c>
      <c r="N168" s="659" t="str">
        <f t="shared" si="5"/>
        <v>300grams</v>
      </c>
      <c r="O168" s="692">
        <f t="shared" si="2"/>
        <v>66</v>
      </c>
      <c r="P168" s="29">
        <f t="shared" si="3"/>
        <v>33</v>
      </c>
      <c r="Q168" s="74">
        <f t="shared" si="4"/>
        <v>0</v>
      </c>
      <c r="R168" s="28"/>
      <c r="S168" s="28"/>
      <c r="T168" s="28"/>
      <c r="U168" s="28"/>
      <c r="V168" s="28"/>
      <c r="W168" s="28"/>
      <c r="X168" s="28"/>
      <c r="Y168" s="28"/>
      <c r="Z168" s="28"/>
    </row>
    <row r="169" spans="1:26" ht="15" customHeight="1">
      <c r="A169" s="111">
        <v>161</v>
      </c>
      <c r="B169" s="128" t="s">
        <v>2542</v>
      </c>
      <c r="C169" s="656" t="s">
        <v>82</v>
      </c>
      <c r="D169" s="35"/>
      <c r="E169" s="128" t="s">
        <v>2703</v>
      </c>
      <c r="F169" s="111" t="s">
        <v>76</v>
      </c>
      <c r="G169" s="739">
        <v>65</v>
      </c>
      <c r="H169" s="122">
        <v>10</v>
      </c>
      <c r="I169" s="122">
        <v>1</v>
      </c>
      <c r="J169" s="122" t="s">
        <v>29</v>
      </c>
      <c r="K169" s="41" t="s">
        <v>26</v>
      </c>
      <c r="L169" s="42" t="str">
        <f t="shared" si="0"/>
        <v>1ml</v>
      </c>
      <c r="M169" s="658">
        <f t="shared" si="1"/>
        <v>10</v>
      </c>
      <c r="N169" s="659" t="str">
        <f t="shared" si="5"/>
        <v>10ml</v>
      </c>
      <c r="O169" s="692">
        <f t="shared" si="2"/>
        <v>650</v>
      </c>
      <c r="P169" s="29">
        <f t="shared" si="3"/>
        <v>65</v>
      </c>
      <c r="Q169" s="74"/>
      <c r="R169" s="28"/>
      <c r="S169" s="28"/>
      <c r="T169" s="28"/>
      <c r="U169" s="28"/>
      <c r="V169" s="28"/>
      <c r="W169" s="28"/>
      <c r="X169" s="28"/>
      <c r="Y169" s="28"/>
      <c r="Z169" s="28"/>
    </row>
    <row r="170" spans="1:26" ht="15" customHeight="1">
      <c r="A170" s="111">
        <v>162</v>
      </c>
      <c r="B170" s="128" t="s">
        <v>2593</v>
      </c>
      <c r="C170" s="656" t="s">
        <v>82</v>
      </c>
      <c r="D170" s="35"/>
      <c r="E170" s="128" t="s">
        <v>2595</v>
      </c>
      <c r="F170" s="111" t="s">
        <v>76</v>
      </c>
      <c r="G170" s="739">
        <v>239.5</v>
      </c>
      <c r="H170" s="122">
        <v>1</v>
      </c>
      <c r="I170" s="122">
        <v>290</v>
      </c>
      <c r="J170" s="122" t="s">
        <v>59</v>
      </c>
      <c r="K170" s="41" t="s">
        <v>26</v>
      </c>
      <c r="L170" s="42" t="str">
        <f t="shared" si="0"/>
        <v>290grams</v>
      </c>
      <c r="M170" s="658">
        <f t="shared" si="1"/>
        <v>290</v>
      </c>
      <c r="N170" s="659" t="str">
        <f t="shared" si="5"/>
        <v>290grams</v>
      </c>
      <c r="O170" s="692">
        <f t="shared" si="2"/>
        <v>239.5</v>
      </c>
      <c r="P170" s="29">
        <f t="shared" si="3"/>
        <v>239.5</v>
      </c>
      <c r="Q170" s="74"/>
      <c r="R170" s="28"/>
      <c r="S170" s="28"/>
      <c r="T170" s="28"/>
      <c r="U170" s="28"/>
      <c r="V170" s="28"/>
      <c r="W170" s="28"/>
      <c r="X170" s="28"/>
      <c r="Y170" s="28"/>
      <c r="Z170" s="28"/>
    </row>
    <row r="171" spans="1:26" ht="15" customHeight="1">
      <c r="A171" s="111">
        <v>163</v>
      </c>
      <c r="B171" s="128" t="s">
        <v>2542</v>
      </c>
      <c r="C171" s="656" t="s">
        <v>82</v>
      </c>
      <c r="D171" s="35"/>
      <c r="E171" s="128" t="s">
        <v>2818</v>
      </c>
      <c r="F171" s="111" t="s">
        <v>76</v>
      </c>
      <c r="G171" s="739">
        <v>41.5</v>
      </c>
      <c r="H171" s="122">
        <v>1</v>
      </c>
      <c r="I171" s="122">
        <v>1000</v>
      </c>
      <c r="J171" s="122" t="s">
        <v>29</v>
      </c>
      <c r="K171" s="41" t="s">
        <v>26</v>
      </c>
      <c r="L171" s="42" t="str">
        <f t="shared" si="0"/>
        <v>1000ml</v>
      </c>
      <c r="M171" s="658">
        <f t="shared" si="1"/>
        <v>1000</v>
      </c>
      <c r="N171" s="659" t="str">
        <f t="shared" si="5"/>
        <v>1000ml</v>
      </c>
      <c r="O171" s="692">
        <f t="shared" si="2"/>
        <v>41.5</v>
      </c>
      <c r="P171" s="29">
        <f t="shared" si="3"/>
        <v>41.5</v>
      </c>
      <c r="Q171" s="74"/>
      <c r="R171" s="28"/>
      <c r="S171" s="28"/>
      <c r="T171" s="28"/>
      <c r="U171" s="28"/>
      <c r="V171" s="28"/>
      <c r="W171" s="28"/>
      <c r="X171" s="28"/>
      <c r="Y171" s="28"/>
      <c r="Z171" s="28"/>
    </row>
    <row r="172" spans="1:26" ht="15" customHeight="1">
      <c r="A172" s="111">
        <v>164</v>
      </c>
      <c r="B172" s="128" t="s">
        <v>2542</v>
      </c>
      <c r="C172" s="656" t="s">
        <v>82</v>
      </c>
      <c r="D172" s="35"/>
      <c r="E172" s="128" t="s">
        <v>2819</v>
      </c>
      <c r="F172" s="111" t="s">
        <v>76</v>
      </c>
      <c r="G172" s="739">
        <v>41.5</v>
      </c>
      <c r="H172" s="122">
        <v>1</v>
      </c>
      <c r="I172" s="122">
        <v>1000</v>
      </c>
      <c r="J172" s="122" t="s">
        <v>29</v>
      </c>
      <c r="K172" s="41" t="s">
        <v>26</v>
      </c>
      <c r="L172" s="42" t="str">
        <f t="shared" si="0"/>
        <v>1000ml</v>
      </c>
      <c r="M172" s="658">
        <f t="shared" si="1"/>
        <v>1000</v>
      </c>
      <c r="N172" s="659" t="str">
        <f t="shared" si="5"/>
        <v>1000ml</v>
      </c>
      <c r="O172" s="692">
        <f t="shared" si="2"/>
        <v>41.5</v>
      </c>
      <c r="P172" s="29">
        <f t="shared" si="3"/>
        <v>41.5</v>
      </c>
      <c r="Q172" s="74"/>
      <c r="R172" s="28"/>
      <c r="S172" s="28"/>
      <c r="T172" s="28"/>
      <c r="U172" s="28"/>
      <c r="V172" s="28"/>
      <c r="W172" s="28"/>
      <c r="X172" s="28"/>
      <c r="Y172" s="28"/>
      <c r="Z172" s="28"/>
    </row>
    <row r="173" spans="1:26" ht="15" customHeight="1">
      <c r="A173" s="111">
        <v>165</v>
      </c>
      <c r="B173" s="128" t="s">
        <v>1784</v>
      </c>
      <c r="C173" s="656" t="s">
        <v>82</v>
      </c>
      <c r="D173" s="35"/>
      <c r="E173" s="128" t="s">
        <v>1785</v>
      </c>
      <c r="F173" s="111" t="s">
        <v>76</v>
      </c>
      <c r="G173" s="740">
        <v>21.1</v>
      </c>
      <c r="H173" s="128">
        <v>3</v>
      </c>
      <c r="I173" s="128">
        <v>10</v>
      </c>
      <c r="J173" s="122" t="s">
        <v>59</v>
      </c>
      <c r="K173" s="41" t="s">
        <v>26</v>
      </c>
      <c r="L173" s="42" t="str">
        <f t="shared" si="0"/>
        <v>10grams</v>
      </c>
      <c r="M173" s="658">
        <f t="shared" si="1"/>
        <v>30</v>
      </c>
      <c r="N173" s="659" t="str">
        <f t="shared" si="5"/>
        <v>30grams</v>
      </c>
      <c r="O173" s="692">
        <f t="shared" si="2"/>
        <v>63.300000000000004</v>
      </c>
      <c r="P173" s="29">
        <f t="shared" si="3"/>
        <v>21.1</v>
      </c>
      <c r="Q173" s="74"/>
      <c r="R173" s="28"/>
      <c r="S173" s="28"/>
      <c r="T173" s="28"/>
      <c r="U173" s="28"/>
      <c r="V173" s="28"/>
      <c r="W173" s="28"/>
      <c r="X173" s="28"/>
      <c r="Y173" s="28"/>
      <c r="Z173" s="28"/>
    </row>
    <row r="174" spans="1:26" ht="15" customHeight="1">
      <c r="A174" s="111">
        <v>166</v>
      </c>
      <c r="B174" s="128" t="s">
        <v>754</v>
      </c>
      <c r="C174" s="656" t="s">
        <v>82</v>
      </c>
      <c r="D174" s="35"/>
      <c r="E174" s="128" t="s">
        <v>487</v>
      </c>
      <c r="F174" s="111" t="s">
        <v>76</v>
      </c>
      <c r="G174" s="740">
        <v>11.3</v>
      </c>
      <c r="H174" s="128">
        <v>3</v>
      </c>
      <c r="I174" s="128">
        <v>30</v>
      </c>
      <c r="J174" s="122" t="s">
        <v>59</v>
      </c>
      <c r="K174" s="41" t="s">
        <v>26</v>
      </c>
      <c r="L174" s="42" t="str">
        <f t="shared" si="0"/>
        <v>30grams</v>
      </c>
      <c r="M174" s="658">
        <f t="shared" si="1"/>
        <v>90</v>
      </c>
      <c r="N174" s="659" t="str">
        <f t="shared" si="5"/>
        <v>90grams</v>
      </c>
      <c r="O174" s="692">
        <f t="shared" si="2"/>
        <v>33.900000000000006</v>
      </c>
      <c r="P174" s="29">
        <f t="shared" si="3"/>
        <v>11.300000000000002</v>
      </c>
      <c r="Q174" s="74"/>
      <c r="R174" s="28"/>
      <c r="S174" s="28"/>
      <c r="T174" s="28"/>
      <c r="U174" s="28"/>
      <c r="V174" s="28"/>
      <c r="W174" s="28"/>
      <c r="X174" s="28"/>
      <c r="Y174" s="28"/>
      <c r="Z174" s="28"/>
    </row>
    <row r="175" spans="1:26" ht="15" customHeight="1">
      <c r="A175" s="111">
        <v>167</v>
      </c>
      <c r="B175" s="128" t="s">
        <v>1767</v>
      </c>
      <c r="C175" s="656" t="s">
        <v>82</v>
      </c>
      <c r="D175" s="35"/>
      <c r="E175" s="128" t="s">
        <v>487</v>
      </c>
      <c r="F175" s="111" t="s">
        <v>76</v>
      </c>
      <c r="G175" s="740">
        <v>14.35</v>
      </c>
      <c r="H175" s="128">
        <v>1</v>
      </c>
      <c r="I175" s="128">
        <v>30</v>
      </c>
      <c r="J175" s="122" t="s">
        <v>59</v>
      </c>
      <c r="K175" s="41" t="s">
        <v>26</v>
      </c>
      <c r="L175" s="42" t="str">
        <f t="shared" si="0"/>
        <v>30grams</v>
      </c>
      <c r="M175" s="658">
        <f t="shared" si="1"/>
        <v>30</v>
      </c>
      <c r="N175" s="659" t="str">
        <f t="shared" si="5"/>
        <v>30grams</v>
      </c>
      <c r="O175" s="692">
        <f t="shared" si="2"/>
        <v>14.35</v>
      </c>
      <c r="P175" s="29">
        <f t="shared" si="3"/>
        <v>14.35</v>
      </c>
      <c r="Q175" s="74"/>
      <c r="R175" s="28"/>
      <c r="S175" s="28"/>
      <c r="T175" s="28"/>
      <c r="U175" s="28"/>
      <c r="V175" s="28"/>
      <c r="W175" s="28"/>
      <c r="X175" s="28"/>
      <c r="Y175" s="28"/>
      <c r="Z175" s="28"/>
    </row>
    <row r="176" spans="1:26" ht="15" customHeight="1">
      <c r="A176" s="111">
        <v>168</v>
      </c>
      <c r="B176" s="128" t="s">
        <v>2517</v>
      </c>
      <c r="C176" s="656" t="s">
        <v>82</v>
      </c>
      <c r="D176" s="35"/>
      <c r="E176" s="128" t="s">
        <v>487</v>
      </c>
      <c r="F176" s="111" t="s">
        <v>76</v>
      </c>
      <c r="G176" s="740">
        <v>12.95</v>
      </c>
      <c r="H176" s="128">
        <v>5</v>
      </c>
      <c r="I176" s="128">
        <v>30</v>
      </c>
      <c r="J176" s="122" t="s">
        <v>59</v>
      </c>
      <c r="K176" s="41" t="s">
        <v>26</v>
      </c>
      <c r="L176" s="42" t="str">
        <f t="shared" si="0"/>
        <v>30grams</v>
      </c>
      <c r="M176" s="658">
        <f t="shared" si="1"/>
        <v>150</v>
      </c>
      <c r="N176" s="659" t="str">
        <f t="shared" si="5"/>
        <v>150grams</v>
      </c>
      <c r="O176" s="692">
        <f t="shared" si="2"/>
        <v>64.75</v>
      </c>
      <c r="P176" s="29">
        <f t="shared" si="3"/>
        <v>12.95</v>
      </c>
      <c r="Q176" s="74"/>
      <c r="R176" s="28"/>
      <c r="S176" s="28"/>
      <c r="T176" s="28"/>
      <c r="U176" s="28"/>
      <c r="V176" s="28"/>
      <c r="W176" s="28"/>
      <c r="X176" s="28"/>
      <c r="Y176" s="28"/>
      <c r="Z176" s="28"/>
    </row>
    <row r="177" spans="1:26" ht="15" customHeight="1">
      <c r="A177" s="111">
        <v>169</v>
      </c>
      <c r="B177" s="128" t="s">
        <v>648</v>
      </c>
      <c r="C177" s="656" t="s">
        <v>82</v>
      </c>
      <c r="D177" s="35"/>
      <c r="E177" s="128" t="s">
        <v>649</v>
      </c>
      <c r="F177" s="111" t="s">
        <v>76</v>
      </c>
      <c r="G177" s="740">
        <v>43.6</v>
      </c>
      <c r="H177" s="128">
        <v>4</v>
      </c>
      <c r="I177" s="128">
        <v>20</v>
      </c>
      <c r="J177" s="122" t="s">
        <v>59</v>
      </c>
      <c r="K177" s="41" t="s">
        <v>26</v>
      </c>
      <c r="L177" s="42" t="str">
        <f t="shared" si="0"/>
        <v>20grams</v>
      </c>
      <c r="M177" s="658">
        <f t="shared" si="1"/>
        <v>80</v>
      </c>
      <c r="N177" s="659" t="str">
        <f t="shared" si="5"/>
        <v>80grams</v>
      </c>
      <c r="O177" s="692">
        <f t="shared" si="2"/>
        <v>174.4</v>
      </c>
      <c r="P177" s="29">
        <f t="shared" si="3"/>
        <v>43.6</v>
      </c>
      <c r="Q177" s="74"/>
      <c r="R177" s="28"/>
      <c r="S177" s="28"/>
      <c r="T177" s="28"/>
      <c r="U177" s="28"/>
      <c r="V177" s="28"/>
      <c r="W177" s="28"/>
      <c r="X177" s="28"/>
      <c r="Y177" s="28"/>
      <c r="Z177" s="28"/>
    </row>
    <row r="178" spans="1:26" ht="15" customHeight="1">
      <c r="A178" s="111">
        <v>170</v>
      </c>
      <c r="B178" s="128" t="s">
        <v>486</v>
      </c>
      <c r="C178" s="656" t="s">
        <v>82</v>
      </c>
      <c r="D178" s="35"/>
      <c r="E178" s="128" t="s">
        <v>487</v>
      </c>
      <c r="F178" s="111" t="s">
        <v>76</v>
      </c>
      <c r="G178" s="740">
        <v>18.5</v>
      </c>
      <c r="H178" s="128">
        <v>4</v>
      </c>
      <c r="I178" s="128">
        <v>30</v>
      </c>
      <c r="J178" s="122" t="s">
        <v>59</v>
      </c>
      <c r="K178" s="41" t="s">
        <v>26</v>
      </c>
      <c r="L178" s="42" t="str">
        <f t="shared" si="0"/>
        <v>30grams</v>
      </c>
      <c r="M178" s="658">
        <f t="shared" si="1"/>
        <v>120</v>
      </c>
      <c r="N178" s="659" t="str">
        <f t="shared" si="5"/>
        <v>120grams</v>
      </c>
      <c r="O178" s="692">
        <f t="shared" si="2"/>
        <v>74</v>
      </c>
      <c r="P178" s="29">
        <f t="shared" si="3"/>
        <v>18.5</v>
      </c>
      <c r="Q178" s="74"/>
      <c r="R178" s="28"/>
      <c r="S178" s="28"/>
      <c r="T178" s="28"/>
      <c r="U178" s="28"/>
      <c r="V178" s="28"/>
      <c r="W178" s="28"/>
      <c r="X178" s="28"/>
      <c r="Y178" s="28"/>
      <c r="Z178" s="28"/>
    </row>
    <row r="179" spans="1:26" ht="15" customHeight="1">
      <c r="A179" s="111">
        <v>171</v>
      </c>
      <c r="B179" s="128" t="s">
        <v>2417</v>
      </c>
      <c r="C179" s="656" t="s">
        <v>82</v>
      </c>
      <c r="D179" s="35"/>
      <c r="E179" s="128" t="s">
        <v>1785</v>
      </c>
      <c r="F179" s="111" t="s">
        <v>76</v>
      </c>
      <c r="G179" s="740">
        <v>9.6999999999999993</v>
      </c>
      <c r="H179" s="128">
        <v>3</v>
      </c>
      <c r="I179" s="128">
        <v>10</v>
      </c>
      <c r="J179" s="122" t="s">
        <v>59</v>
      </c>
      <c r="K179" s="41" t="s">
        <v>26</v>
      </c>
      <c r="L179" s="42" t="str">
        <f t="shared" si="0"/>
        <v>10grams</v>
      </c>
      <c r="M179" s="658">
        <f t="shared" si="1"/>
        <v>30</v>
      </c>
      <c r="N179" s="659" t="str">
        <f t="shared" si="5"/>
        <v>30grams</v>
      </c>
      <c r="O179" s="692">
        <f t="shared" si="2"/>
        <v>29.099999999999998</v>
      </c>
      <c r="P179" s="29">
        <f t="shared" si="3"/>
        <v>9.6999999999999993</v>
      </c>
      <c r="Q179" s="74"/>
      <c r="R179" s="28"/>
      <c r="S179" s="28"/>
      <c r="T179" s="28"/>
      <c r="U179" s="28"/>
      <c r="V179" s="28"/>
      <c r="W179" s="28"/>
      <c r="X179" s="28"/>
      <c r="Y179" s="28"/>
      <c r="Z179" s="28"/>
    </row>
    <row r="180" spans="1:26" ht="15" customHeight="1">
      <c r="A180" s="111">
        <v>172</v>
      </c>
      <c r="B180" s="128" t="s">
        <v>812</v>
      </c>
      <c r="C180" s="656" t="s">
        <v>82</v>
      </c>
      <c r="D180" s="35"/>
      <c r="E180" s="128" t="s">
        <v>487</v>
      </c>
      <c r="F180" s="111" t="s">
        <v>76</v>
      </c>
      <c r="G180" s="740">
        <v>17.75</v>
      </c>
      <c r="H180" s="128">
        <v>2</v>
      </c>
      <c r="I180" s="128">
        <v>30</v>
      </c>
      <c r="J180" s="122" t="s">
        <v>59</v>
      </c>
      <c r="K180" s="41" t="s">
        <v>26</v>
      </c>
      <c r="L180" s="42" t="str">
        <f t="shared" si="0"/>
        <v>30grams</v>
      </c>
      <c r="M180" s="658">
        <f t="shared" si="1"/>
        <v>60</v>
      </c>
      <c r="N180" s="659" t="str">
        <f t="shared" si="5"/>
        <v>60grams</v>
      </c>
      <c r="O180" s="692">
        <f t="shared" si="2"/>
        <v>35.5</v>
      </c>
      <c r="P180" s="29">
        <f t="shared" si="3"/>
        <v>17.75</v>
      </c>
      <c r="Q180" s="74"/>
      <c r="R180" s="28"/>
      <c r="S180" s="28"/>
      <c r="T180" s="28"/>
      <c r="U180" s="28"/>
      <c r="V180" s="28"/>
      <c r="W180" s="28"/>
      <c r="X180" s="28"/>
      <c r="Y180" s="28"/>
      <c r="Z180" s="28"/>
    </row>
    <row r="181" spans="1:26" ht="15" customHeight="1">
      <c r="A181" s="111">
        <v>173</v>
      </c>
      <c r="B181" s="128" t="s">
        <v>133</v>
      </c>
      <c r="C181" s="656" t="s">
        <v>82</v>
      </c>
      <c r="D181" s="35"/>
      <c r="E181" s="128" t="s">
        <v>135</v>
      </c>
      <c r="F181" s="111" t="s">
        <v>76</v>
      </c>
      <c r="G181" s="740">
        <v>650</v>
      </c>
      <c r="H181" s="128">
        <v>4</v>
      </c>
      <c r="I181" s="128">
        <v>1000</v>
      </c>
      <c r="J181" s="122" t="s">
        <v>59</v>
      </c>
      <c r="K181" s="41" t="s">
        <v>26</v>
      </c>
      <c r="L181" s="42" t="str">
        <f t="shared" si="0"/>
        <v>1000grams</v>
      </c>
      <c r="M181" s="658">
        <f t="shared" si="1"/>
        <v>4000</v>
      </c>
      <c r="N181" s="659" t="str">
        <f t="shared" si="5"/>
        <v>4000grams</v>
      </c>
      <c r="O181" s="692">
        <f t="shared" si="2"/>
        <v>2600</v>
      </c>
      <c r="P181" s="29">
        <f t="shared" si="3"/>
        <v>650</v>
      </c>
      <c r="Q181" s="74"/>
      <c r="R181" s="28"/>
      <c r="S181" s="28"/>
      <c r="T181" s="28"/>
      <c r="U181" s="28"/>
      <c r="V181" s="28"/>
      <c r="W181" s="28"/>
      <c r="X181" s="28"/>
      <c r="Y181" s="28"/>
      <c r="Z181" s="28"/>
    </row>
    <row r="182" spans="1:26" ht="15" customHeight="1">
      <c r="A182" s="111">
        <v>174</v>
      </c>
      <c r="B182" s="128" t="s">
        <v>577</v>
      </c>
      <c r="C182" s="656" t="s">
        <v>82</v>
      </c>
      <c r="D182" s="35"/>
      <c r="E182" s="128" t="s">
        <v>578</v>
      </c>
      <c r="F182" s="111" t="s">
        <v>76</v>
      </c>
      <c r="G182" s="740">
        <v>22</v>
      </c>
      <c r="H182" s="128">
        <v>1</v>
      </c>
      <c r="I182" s="128">
        <v>30</v>
      </c>
      <c r="J182" s="122" t="s">
        <v>59</v>
      </c>
      <c r="K182" s="41" t="s">
        <v>26</v>
      </c>
      <c r="L182" s="42" t="str">
        <f t="shared" si="0"/>
        <v>30grams</v>
      </c>
      <c r="M182" s="658">
        <f t="shared" si="1"/>
        <v>30</v>
      </c>
      <c r="N182" s="659" t="str">
        <f t="shared" si="5"/>
        <v>30grams</v>
      </c>
      <c r="O182" s="692">
        <f t="shared" si="2"/>
        <v>22</v>
      </c>
      <c r="P182" s="29">
        <f t="shared" si="3"/>
        <v>22</v>
      </c>
      <c r="Q182" s="74"/>
      <c r="R182" s="28"/>
      <c r="S182" s="28"/>
      <c r="T182" s="28"/>
      <c r="U182" s="28"/>
      <c r="V182" s="28"/>
      <c r="W182" s="28"/>
      <c r="X182" s="28"/>
      <c r="Y182" s="28"/>
      <c r="Z182" s="28"/>
    </row>
    <row r="183" spans="1:26" ht="15" customHeight="1">
      <c r="A183" s="111">
        <v>175</v>
      </c>
      <c r="B183" s="128" t="s">
        <v>1863</v>
      </c>
      <c r="C183" s="656" t="s">
        <v>82</v>
      </c>
      <c r="D183" s="35"/>
      <c r="E183" s="128" t="s">
        <v>1864</v>
      </c>
      <c r="F183" s="111" t="s">
        <v>76</v>
      </c>
      <c r="G183" s="740">
        <v>45</v>
      </c>
      <c r="H183" s="128">
        <v>1</v>
      </c>
      <c r="I183" s="128">
        <v>50</v>
      </c>
      <c r="J183" s="122" t="s">
        <v>59</v>
      </c>
      <c r="K183" s="41" t="s">
        <v>26</v>
      </c>
      <c r="L183" s="42" t="str">
        <f t="shared" si="0"/>
        <v>50grams</v>
      </c>
      <c r="M183" s="658">
        <f t="shared" si="1"/>
        <v>50</v>
      </c>
      <c r="N183" s="659" t="str">
        <f t="shared" si="5"/>
        <v>50grams</v>
      </c>
      <c r="O183" s="692">
        <f t="shared" si="2"/>
        <v>45</v>
      </c>
      <c r="P183" s="29">
        <f t="shared" si="3"/>
        <v>45</v>
      </c>
      <c r="Q183" s="74"/>
      <c r="R183" s="28"/>
      <c r="S183" s="28"/>
      <c r="T183" s="28"/>
      <c r="U183" s="28"/>
      <c r="V183" s="28"/>
      <c r="W183" s="28"/>
      <c r="X183" s="28"/>
      <c r="Y183" s="28"/>
      <c r="Z183" s="28"/>
    </row>
    <row r="184" spans="1:26" ht="15" customHeight="1">
      <c r="A184" s="111">
        <v>176</v>
      </c>
      <c r="B184" s="122" t="s">
        <v>746</v>
      </c>
      <c r="C184" s="656" t="s">
        <v>82</v>
      </c>
      <c r="D184" s="35"/>
      <c r="E184" s="122" t="s">
        <v>2778</v>
      </c>
      <c r="F184" s="111" t="s">
        <v>76</v>
      </c>
      <c r="G184" s="739">
        <v>1540</v>
      </c>
      <c r="H184" s="122">
        <v>1</v>
      </c>
      <c r="I184" s="122">
        <v>1</v>
      </c>
      <c r="J184" s="122" t="s">
        <v>29</v>
      </c>
      <c r="K184" s="41" t="s">
        <v>26</v>
      </c>
      <c r="L184" s="42" t="str">
        <f t="shared" si="0"/>
        <v>1ml</v>
      </c>
      <c r="M184" s="658">
        <f t="shared" si="1"/>
        <v>1</v>
      </c>
      <c r="N184" s="659" t="str">
        <f t="shared" si="5"/>
        <v>1ml</v>
      </c>
      <c r="O184" s="692">
        <f t="shared" si="2"/>
        <v>1540</v>
      </c>
      <c r="P184" s="29">
        <f t="shared" si="3"/>
        <v>1540</v>
      </c>
      <c r="Q184" s="74"/>
      <c r="R184" s="28"/>
      <c r="S184" s="28"/>
      <c r="T184" s="28"/>
      <c r="U184" s="28"/>
      <c r="V184" s="28"/>
      <c r="W184" s="28"/>
      <c r="X184" s="28"/>
      <c r="Y184" s="28"/>
      <c r="Z184" s="28"/>
    </row>
    <row r="185" spans="1:26" ht="15" customHeight="1">
      <c r="A185" s="111">
        <v>177</v>
      </c>
      <c r="B185" s="122" t="s">
        <v>333</v>
      </c>
      <c r="C185" s="656" t="s">
        <v>82</v>
      </c>
      <c r="D185" s="35"/>
      <c r="E185" s="122" t="s">
        <v>334</v>
      </c>
      <c r="F185" s="111" t="s">
        <v>76</v>
      </c>
      <c r="G185" s="739">
        <v>32</v>
      </c>
      <c r="H185" s="122">
        <v>2</v>
      </c>
      <c r="I185" s="128">
        <v>290</v>
      </c>
      <c r="J185" s="122" t="s">
        <v>59</v>
      </c>
      <c r="K185" s="41" t="s">
        <v>26</v>
      </c>
      <c r="L185" s="42" t="str">
        <f t="shared" si="0"/>
        <v>290grams</v>
      </c>
      <c r="M185" s="658">
        <f t="shared" si="1"/>
        <v>580</v>
      </c>
      <c r="N185" s="659" t="str">
        <f t="shared" si="5"/>
        <v>580grams</v>
      </c>
      <c r="O185" s="692">
        <f t="shared" si="2"/>
        <v>64</v>
      </c>
      <c r="P185" s="29">
        <f t="shared" si="3"/>
        <v>32</v>
      </c>
      <c r="Q185" s="74"/>
      <c r="R185" s="28"/>
      <c r="S185" s="28"/>
      <c r="T185" s="28"/>
      <c r="U185" s="28"/>
      <c r="V185" s="28"/>
      <c r="W185" s="28"/>
      <c r="X185" s="28"/>
      <c r="Y185" s="28"/>
      <c r="Z185" s="28"/>
    </row>
    <row r="186" spans="1:26" ht="15" customHeight="1">
      <c r="A186" s="111">
        <v>178</v>
      </c>
      <c r="B186" s="122" t="s">
        <v>1818</v>
      </c>
      <c r="C186" s="656" t="s">
        <v>82</v>
      </c>
      <c r="D186" s="35"/>
      <c r="E186" s="122" t="s">
        <v>1819</v>
      </c>
      <c r="F186" s="111" t="s">
        <v>76</v>
      </c>
      <c r="G186" s="739">
        <v>32</v>
      </c>
      <c r="H186" s="122">
        <v>1</v>
      </c>
      <c r="I186" s="128">
        <v>12</v>
      </c>
      <c r="J186" s="122" t="s">
        <v>59</v>
      </c>
      <c r="K186" s="41" t="s">
        <v>26</v>
      </c>
      <c r="L186" s="42" t="str">
        <f t="shared" si="0"/>
        <v>12grams</v>
      </c>
      <c r="M186" s="658">
        <f t="shared" si="1"/>
        <v>12</v>
      </c>
      <c r="N186" s="659" t="str">
        <f t="shared" si="5"/>
        <v>12grams</v>
      </c>
      <c r="O186" s="692">
        <f t="shared" si="2"/>
        <v>32</v>
      </c>
      <c r="P186" s="29">
        <f t="shared" si="3"/>
        <v>32</v>
      </c>
      <c r="Q186" s="74"/>
      <c r="R186" s="28"/>
      <c r="S186" s="28"/>
      <c r="T186" s="28"/>
      <c r="U186" s="28"/>
      <c r="V186" s="28"/>
      <c r="W186" s="28"/>
      <c r="X186" s="28"/>
      <c r="Y186" s="28"/>
      <c r="Z186" s="28"/>
    </row>
    <row r="187" spans="1:26" ht="15" customHeight="1">
      <c r="A187" s="111">
        <v>179</v>
      </c>
      <c r="B187" s="128" t="s">
        <v>1371</v>
      </c>
      <c r="C187" s="656" t="s">
        <v>82</v>
      </c>
      <c r="D187" s="35"/>
      <c r="E187" s="122" t="s">
        <v>1372</v>
      </c>
      <c r="F187" s="111" t="s">
        <v>76</v>
      </c>
      <c r="G187" s="739">
        <v>310</v>
      </c>
      <c r="H187" s="122">
        <v>0.5</v>
      </c>
      <c r="I187" s="122">
        <v>1800</v>
      </c>
      <c r="J187" s="122" t="s">
        <v>29</v>
      </c>
      <c r="K187" s="41" t="s">
        <v>26</v>
      </c>
      <c r="L187" s="42" t="str">
        <f t="shared" si="0"/>
        <v>1800ml</v>
      </c>
      <c r="M187" s="658">
        <f t="shared" si="1"/>
        <v>900</v>
      </c>
      <c r="N187" s="659" t="str">
        <f t="shared" si="5"/>
        <v>900ml</v>
      </c>
      <c r="O187" s="692">
        <f t="shared" si="2"/>
        <v>155</v>
      </c>
      <c r="P187" s="29">
        <f t="shared" si="3"/>
        <v>310</v>
      </c>
      <c r="Q187" s="74"/>
      <c r="R187" s="28"/>
      <c r="S187" s="28"/>
      <c r="T187" s="28"/>
      <c r="U187" s="28"/>
      <c r="V187" s="28"/>
      <c r="W187" s="28"/>
      <c r="X187" s="28"/>
      <c r="Y187" s="28"/>
      <c r="Z187" s="28"/>
    </row>
    <row r="188" spans="1:26" ht="15" customHeight="1">
      <c r="A188" s="111">
        <v>180</v>
      </c>
      <c r="B188" s="128" t="s">
        <v>152</v>
      </c>
      <c r="C188" s="656" t="s">
        <v>82</v>
      </c>
      <c r="D188" s="35"/>
      <c r="E188" s="128" t="s">
        <v>151</v>
      </c>
      <c r="F188" s="111" t="s">
        <v>76</v>
      </c>
      <c r="G188" s="739">
        <v>107.5</v>
      </c>
      <c r="H188" s="122">
        <v>1</v>
      </c>
      <c r="I188" s="122">
        <v>250</v>
      </c>
      <c r="J188" s="122" t="s">
        <v>59</v>
      </c>
      <c r="K188" s="41" t="s">
        <v>26</v>
      </c>
      <c r="L188" s="42" t="str">
        <f t="shared" si="0"/>
        <v>250grams</v>
      </c>
      <c r="M188" s="658">
        <f t="shared" si="1"/>
        <v>250</v>
      </c>
      <c r="N188" s="659" t="str">
        <f t="shared" si="5"/>
        <v>250grams</v>
      </c>
      <c r="O188" s="692">
        <f t="shared" si="2"/>
        <v>107.5</v>
      </c>
      <c r="P188" s="29">
        <f t="shared" si="3"/>
        <v>107.5</v>
      </c>
      <c r="Q188" s="74"/>
      <c r="R188" s="28"/>
      <c r="S188" s="28"/>
      <c r="T188" s="28"/>
      <c r="U188" s="28"/>
      <c r="V188" s="28"/>
      <c r="W188" s="28"/>
      <c r="X188" s="28"/>
      <c r="Y188" s="28"/>
      <c r="Z188" s="28"/>
    </row>
    <row r="189" spans="1:26" ht="15" customHeight="1">
      <c r="A189" s="111">
        <v>181</v>
      </c>
      <c r="B189" s="128" t="s">
        <v>179</v>
      </c>
      <c r="C189" s="656" t="s">
        <v>82</v>
      </c>
      <c r="D189" s="35"/>
      <c r="E189" s="128" t="s">
        <v>183</v>
      </c>
      <c r="F189" s="111" t="s">
        <v>76</v>
      </c>
      <c r="G189" s="740">
        <v>41</v>
      </c>
      <c r="H189" s="122">
        <v>1.64</v>
      </c>
      <c r="I189" s="122">
        <v>25</v>
      </c>
      <c r="J189" s="122" t="s">
        <v>29</v>
      </c>
      <c r="K189" s="41" t="s">
        <v>26</v>
      </c>
      <c r="L189" s="42" t="str">
        <f t="shared" si="0"/>
        <v>25ml</v>
      </c>
      <c r="M189" s="658">
        <f t="shared" si="1"/>
        <v>41</v>
      </c>
      <c r="N189" s="659" t="str">
        <f t="shared" si="5"/>
        <v>41ml</v>
      </c>
      <c r="O189" s="692">
        <f t="shared" si="2"/>
        <v>67.239999999999995</v>
      </c>
      <c r="P189" s="29">
        <f t="shared" si="3"/>
        <v>41</v>
      </c>
      <c r="Q189" s="74"/>
      <c r="R189" s="28"/>
      <c r="S189" s="28"/>
      <c r="T189" s="28"/>
      <c r="U189" s="28"/>
      <c r="V189" s="28"/>
      <c r="W189" s="28"/>
      <c r="X189" s="28"/>
      <c r="Y189" s="28"/>
      <c r="Z189" s="28"/>
    </row>
    <row r="190" spans="1:26" ht="15" customHeight="1">
      <c r="A190" s="111">
        <v>182</v>
      </c>
      <c r="B190" s="128" t="s">
        <v>1907</v>
      </c>
      <c r="C190" s="656" t="s">
        <v>82</v>
      </c>
      <c r="D190" s="35"/>
      <c r="E190" s="128" t="s">
        <v>1782</v>
      </c>
      <c r="F190" s="111" t="s">
        <v>76</v>
      </c>
      <c r="G190" s="739">
        <v>135</v>
      </c>
      <c r="H190" s="122">
        <v>1</v>
      </c>
      <c r="I190" s="122">
        <v>320</v>
      </c>
      <c r="J190" s="122" t="s">
        <v>59</v>
      </c>
      <c r="K190" s="41" t="s">
        <v>26</v>
      </c>
      <c r="L190" s="42" t="str">
        <f t="shared" si="0"/>
        <v>320grams</v>
      </c>
      <c r="M190" s="658">
        <f t="shared" si="1"/>
        <v>320</v>
      </c>
      <c r="N190" s="659" t="str">
        <f t="shared" si="5"/>
        <v>320grams</v>
      </c>
      <c r="O190" s="692">
        <f t="shared" si="2"/>
        <v>135</v>
      </c>
      <c r="P190" s="29">
        <f t="shared" si="3"/>
        <v>135</v>
      </c>
      <c r="Q190" s="74"/>
      <c r="R190" s="28"/>
      <c r="S190" s="28"/>
      <c r="T190" s="28"/>
      <c r="U190" s="28"/>
      <c r="V190" s="28"/>
      <c r="W190" s="28"/>
      <c r="X190" s="28"/>
      <c r="Y190" s="28"/>
      <c r="Z190" s="28"/>
    </row>
    <row r="191" spans="1:26" ht="15" customHeight="1">
      <c r="A191" s="111">
        <v>183</v>
      </c>
      <c r="B191" s="128" t="s">
        <v>1781</v>
      </c>
      <c r="C191" s="656" t="s">
        <v>82</v>
      </c>
      <c r="D191" s="35"/>
      <c r="E191" s="128" t="s">
        <v>1782</v>
      </c>
      <c r="F191" s="111" t="s">
        <v>76</v>
      </c>
      <c r="G191" s="739">
        <v>135</v>
      </c>
      <c r="H191" s="122">
        <v>1</v>
      </c>
      <c r="I191" s="122">
        <v>320</v>
      </c>
      <c r="J191" s="122" t="s">
        <v>59</v>
      </c>
      <c r="K191" s="41" t="s">
        <v>26</v>
      </c>
      <c r="L191" s="42" t="str">
        <f t="shared" si="0"/>
        <v>320grams</v>
      </c>
      <c r="M191" s="658">
        <f t="shared" si="1"/>
        <v>320</v>
      </c>
      <c r="N191" s="659" t="str">
        <f t="shared" si="5"/>
        <v>320grams</v>
      </c>
      <c r="O191" s="692">
        <f t="shared" si="2"/>
        <v>135</v>
      </c>
      <c r="P191" s="29">
        <f t="shared" si="3"/>
        <v>135</v>
      </c>
      <c r="Q191" s="74"/>
      <c r="R191" s="28"/>
      <c r="S191" s="28"/>
      <c r="T191" s="28"/>
      <c r="U191" s="28"/>
      <c r="V191" s="28"/>
      <c r="W191" s="28"/>
      <c r="X191" s="28"/>
      <c r="Y191" s="28"/>
      <c r="Z191" s="28"/>
    </row>
    <row r="192" spans="1:26" ht="15" customHeight="1">
      <c r="A192" s="111">
        <v>184</v>
      </c>
      <c r="B192" s="128" t="s">
        <v>2201</v>
      </c>
      <c r="C192" s="656" t="s">
        <v>82</v>
      </c>
      <c r="D192" s="35"/>
      <c r="E192" s="122" t="s">
        <v>2202</v>
      </c>
      <c r="F192" s="111" t="s">
        <v>76</v>
      </c>
      <c r="G192" s="739">
        <v>85.5</v>
      </c>
      <c r="H192" s="122">
        <v>1</v>
      </c>
      <c r="I192" s="122">
        <v>250</v>
      </c>
      <c r="J192" s="122" t="s">
        <v>59</v>
      </c>
      <c r="K192" s="41" t="s">
        <v>26</v>
      </c>
      <c r="L192" s="42" t="str">
        <f t="shared" si="0"/>
        <v>250grams</v>
      </c>
      <c r="M192" s="658">
        <f t="shared" si="1"/>
        <v>250</v>
      </c>
      <c r="N192" s="659" t="str">
        <f t="shared" si="5"/>
        <v>250grams</v>
      </c>
      <c r="O192" s="692">
        <f t="shared" si="2"/>
        <v>85.5</v>
      </c>
      <c r="P192" s="29">
        <f t="shared" si="3"/>
        <v>85.5</v>
      </c>
      <c r="Q192" s="74"/>
      <c r="R192" s="28"/>
      <c r="S192" s="28"/>
      <c r="T192" s="28"/>
      <c r="U192" s="28"/>
      <c r="V192" s="28"/>
      <c r="W192" s="28"/>
      <c r="X192" s="28"/>
      <c r="Y192" s="28"/>
      <c r="Z192" s="28"/>
    </row>
    <row r="193" spans="1:26" ht="15" customHeight="1">
      <c r="A193" s="111">
        <v>185</v>
      </c>
      <c r="B193" s="128" t="s">
        <v>1757</v>
      </c>
      <c r="C193" s="656" t="s">
        <v>82</v>
      </c>
      <c r="D193" s="35"/>
      <c r="E193" s="128" t="s">
        <v>173</v>
      </c>
      <c r="F193" s="111" t="s">
        <v>76</v>
      </c>
      <c r="G193" s="739">
        <v>244.5</v>
      </c>
      <c r="H193" s="122">
        <v>1</v>
      </c>
      <c r="I193" s="122">
        <v>250</v>
      </c>
      <c r="J193" s="122" t="s">
        <v>29</v>
      </c>
      <c r="K193" s="41" t="s">
        <v>26</v>
      </c>
      <c r="L193" s="42" t="str">
        <f t="shared" si="0"/>
        <v>250ml</v>
      </c>
      <c r="M193" s="658">
        <f t="shared" si="1"/>
        <v>250</v>
      </c>
      <c r="N193" s="659" t="str">
        <f t="shared" si="5"/>
        <v>250ml</v>
      </c>
      <c r="O193" s="692">
        <f t="shared" si="2"/>
        <v>244.5</v>
      </c>
      <c r="P193" s="29">
        <f t="shared" si="3"/>
        <v>244.5</v>
      </c>
      <c r="Q193" s="74"/>
      <c r="R193" s="28"/>
      <c r="S193" s="28"/>
      <c r="T193" s="28"/>
      <c r="U193" s="28"/>
      <c r="V193" s="28"/>
      <c r="W193" s="28"/>
      <c r="X193" s="28"/>
      <c r="Y193" s="28"/>
      <c r="Z193" s="28"/>
    </row>
    <row r="194" spans="1:26" ht="15" customHeight="1">
      <c r="A194" s="111">
        <v>186</v>
      </c>
      <c r="B194" s="122" t="s">
        <v>921</v>
      </c>
      <c r="C194" s="656" t="s">
        <v>82</v>
      </c>
      <c r="D194" s="35"/>
      <c r="E194" s="122" t="s">
        <v>923</v>
      </c>
      <c r="F194" s="111" t="s">
        <v>76</v>
      </c>
      <c r="G194" s="739">
        <v>8.33</v>
      </c>
      <c r="H194" s="122">
        <v>159</v>
      </c>
      <c r="I194" s="122">
        <v>1</v>
      </c>
      <c r="J194" s="122" t="s">
        <v>2755</v>
      </c>
      <c r="K194" s="41" t="s">
        <v>26</v>
      </c>
      <c r="L194" s="42" t="str">
        <f t="shared" si="0"/>
        <v>1piece</v>
      </c>
      <c r="M194" s="658">
        <f t="shared" si="1"/>
        <v>159</v>
      </c>
      <c r="N194" s="659" t="str">
        <f t="shared" si="5"/>
        <v>159piece</v>
      </c>
      <c r="O194" s="692">
        <f t="shared" si="2"/>
        <v>1324.47</v>
      </c>
      <c r="P194" s="29">
        <f t="shared" si="3"/>
        <v>8.33</v>
      </c>
      <c r="Q194" s="74"/>
      <c r="R194" s="28"/>
      <c r="S194" s="28"/>
      <c r="T194" s="28"/>
      <c r="U194" s="28"/>
      <c r="V194" s="28"/>
      <c r="W194" s="28"/>
      <c r="X194" s="28"/>
      <c r="Y194" s="28"/>
      <c r="Z194" s="28"/>
    </row>
    <row r="195" spans="1:26" ht="15" customHeight="1">
      <c r="A195" s="111">
        <v>187</v>
      </c>
      <c r="B195" s="128" t="s">
        <v>2089</v>
      </c>
      <c r="C195" s="656" t="s">
        <v>82</v>
      </c>
      <c r="D195" s="35"/>
      <c r="E195" s="122" t="s">
        <v>2090</v>
      </c>
      <c r="F195" s="111" t="s">
        <v>76</v>
      </c>
      <c r="G195" s="739">
        <v>365</v>
      </c>
      <c r="H195" s="122">
        <v>3</v>
      </c>
      <c r="I195" s="122">
        <v>355</v>
      </c>
      <c r="J195" s="122" t="s">
        <v>29</v>
      </c>
      <c r="K195" s="41" t="s">
        <v>26</v>
      </c>
      <c r="L195" s="42" t="str">
        <f t="shared" si="0"/>
        <v>355ml</v>
      </c>
      <c r="M195" s="658">
        <f t="shared" si="1"/>
        <v>1065</v>
      </c>
      <c r="N195" s="659" t="str">
        <f t="shared" si="5"/>
        <v>1065ml</v>
      </c>
      <c r="O195" s="692">
        <f t="shared" si="2"/>
        <v>1095</v>
      </c>
      <c r="P195" s="29">
        <f t="shared" si="3"/>
        <v>365</v>
      </c>
      <c r="Q195" s="74"/>
      <c r="R195" s="28"/>
      <c r="S195" s="28"/>
      <c r="T195" s="28"/>
      <c r="U195" s="28"/>
      <c r="V195" s="28"/>
      <c r="W195" s="28"/>
      <c r="X195" s="28"/>
      <c r="Y195" s="28"/>
      <c r="Z195" s="28"/>
    </row>
    <row r="196" spans="1:26" ht="15" customHeight="1">
      <c r="A196" s="111">
        <v>188</v>
      </c>
      <c r="B196" s="128" t="s">
        <v>2066</v>
      </c>
      <c r="C196" s="656" t="s">
        <v>82</v>
      </c>
      <c r="D196" s="35"/>
      <c r="E196" s="122" t="s">
        <v>2067</v>
      </c>
      <c r="F196" s="111" t="s">
        <v>76</v>
      </c>
      <c r="G196" s="739">
        <v>55.55</v>
      </c>
      <c r="H196" s="122">
        <v>2</v>
      </c>
      <c r="I196" s="122">
        <v>490</v>
      </c>
      <c r="J196" s="122" t="s">
        <v>29</v>
      </c>
      <c r="K196" s="41" t="s">
        <v>26</v>
      </c>
      <c r="L196" s="42" t="str">
        <f t="shared" si="0"/>
        <v>490ml</v>
      </c>
      <c r="M196" s="658">
        <f t="shared" si="1"/>
        <v>980</v>
      </c>
      <c r="N196" s="659" t="str">
        <f t="shared" si="5"/>
        <v>980ml</v>
      </c>
      <c r="O196" s="692">
        <f t="shared" si="2"/>
        <v>111.1</v>
      </c>
      <c r="P196" s="29">
        <f t="shared" si="3"/>
        <v>55.55</v>
      </c>
      <c r="Q196" s="74"/>
      <c r="R196" s="28"/>
      <c r="S196" s="28"/>
      <c r="T196" s="28"/>
      <c r="U196" s="28"/>
      <c r="V196" s="28"/>
      <c r="W196" s="28"/>
      <c r="X196" s="28"/>
      <c r="Y196" s="28"/>
      <c r="Z196" s="28"/>
    </row>
    <row r="197" spans="1:26" ht="15" customHeight="1">
      <c r="A197" s="111">
        <v>189</v>
      </c>
      <c r="B197" s="128" t="s">
        <v>2409</v>
      </c>
      <c r="C197" s="656" t="s">
        <v>82</v>
      </c>
      <c r="D197" s="35"/>
      <c r="E197" s="122" t="s">
        <v>2410</v>
      </c>
      <c r="F197" s="111" t="s">
        <v>76</v>
      </c>
      <c r="G197" s="739">
        <v>220</v>
      </c>
      <c r="H197" s="122">
        <v>1</v>
      </c>
      <c r="I197" s="122">
        <v>700</v>
      </c>
      <c r="J197" s="122" t="s">
        <v>59</v>
      </c>
      <c r="K197" s="41" t="s">
        <v>26</v>
      </c>
      <c r="L197" s="42" t="str">
        <f t="shared" si="0"/>
        <v>700grams</v>
      </c>
      <c r="M197" s="658">
        <f t="shared" si="1"/>
        <v>700</v>
      </c>
      <c r="N197" s="659" t="str">
        <f t="shared" si="5"/>
        <v>700grams</v>
      </c>
      <c r="O197" s="692">
        <f t="shared" si="2"/>
        <v>220</v>
      </c>
      <c r="P197" s="29">
        <f t="shared" si="3"/>
        <v>220</v>
      </c>
      <c r="Q197" s="74"/>
      <c r="R197" s="28"/>
      <c r="S197" s="28"/>
      <c r="T197" s="28"/>
      <c r="U197" s="28"/>
      <c r="V197" s="28"/>
      <c r="W197" s="28"/>
      <c r="X197" s="28"/>
      <c r="Y197" s="28"/>
      <c r="Z197" s="28"/>
    </row>
    <row r="198" spans="1:26" ht="15" customHeight="1">
      <c r="A198" s="111">
        <v>190</v>
      </c>
      <c r="B198" s="122" t="s">
        <v>261</v>
      </c>
      <c r="C198" s="656" t="s">
        <v>82</v>
      </c>
      <c r="D198" s="35"/>
      <c r="E198" s="128" t="s">
        <v>2709</v>
      </c>
      <c r="F198" s="111" t="s">
        <v>76</v>
      </c>
      <c r="G198" s="739">
        <v>42</v>
      </c>
      <c r="H198" s="122">
        <v>3</v>
      </c>
      <c r="I198" s="122">
        <v>500</v>
      </c>
      <c r="J198" s="122" t="s">
        <v>59</v>
      </c>
      <c r="K198" s="41" t="s">
        <v>26</v>
      </c>
      <c r="L198" s="42" t="str">
        <f t="shared" si="0"/>
        <v>500grams</v>
      </c>
      <c r="M198" s="658">
        <f t="shared" si="1"/>
        <v>1500</v>
      </c>
      <c r="N198" s="659" t="str">
        <f t="shared" si="5"/>
        <v>1500grams</v>
      </c>
      <c r="O198" s="692">
        <f t="shared" si="2"/>
        <v>126</v>
      </c>
      <c r="P198" s="29">
        <f t="shared" si="3"/>
        <v>42</v>
      </c>
      <c r="Q198" s="74"/>
      <c r="R198" s="28"/>
      <c r="S198" s="28"/>
      <c r="T198" s="28"/>
      <c r="U198" s="28"/>
      <c r="V198" s="28"/>
      <c r="W198" s="28"/>
      <c r="X198" s="28"/>
      <c r="Y198" s="28"/>
      <c r="Z198" s="28"/>
    </row>
    <row r="199" spans="1:26" ht="15" customHeight="1">
      <c r="A199" s="111">
        <v>191</v>
      </c>
      <c r="B199" s="122" t="s">
        <v>1204</v>
      </c>
      <c r="C199" s="656" t="s">
        <v>82</v>
      </c>
      <c r="D199" s="35"/>
      <c r="E199" s="122" t="s">
        <v>2820</v>
      </c>
      <c r="F199" s="111" t="s">
        <v>76</v>
      </c>
      <c r="G199" s="739">
        <v>116.5</v>
      </c>
      <c r="H199" s="122">
        <v>1</v>
      </c>
      <c r="I199" s="122">
        <v>400</v>
      </c>
      <c r="J199" s="122" t="s">
        <v>59</v>
      </c>
      <c r="K199" s="41" t="s">
        <v>26</v>
      </c>
      <c r="L199" s="42" t="str">
        <f t="shared" si="0"/>
        <v>400grams</v>
      </c>
      <c r="M199" s="658">
        <f t="shared" si="1"/>
        <v>400</v>
      </c>
      <c r="N199" s="659" t="str">
        <f t="shared" si="5"/>
        <v>400grams</v>
      </c>
      <c r="O199" s="692">
        <f t="shared" si="2"/>
        <v>116.5</v>
      </c>
      <c r="P199" s="29">
        <f t="shared" si="3"/>
        <v>116.5</v>
      </c>
      <c r="Q199" s="74"/>
      <c r="R199" s="28"/>
      <c r="S199" s="28"/>
      <c r="T199" s="28"/>
      <c r="U199" s="28"/>
      <c r="V199" s="28"/>
      <c r="W199" s="28"/>
      <c r="X199" s="28"/>
      <c r="Y199" s="28"/>
      <c r="Z199" s="28"/>
    </row>
    <row r="200" spans="1:26" ht="15" customHeight="1">
      <c r="A200" s="111">
        <v>192</v>
      </c>
      <c r="B200" s="122" t="s">
        <v>1344</v>
      </c>
      <c r="C200" s="656" t="s">
        <v>82</v>
      </c>
      <c r="D200" s="35"/>
      <c r="E200" s="122" t="s">
        <v>1345</v>
      </c>
      <c r="F200" s="111" t="s">
        <v>76</v>
      </c>
      <c r="G200" s="739">
        <v>137</v>
      </c>
      <c r="H200" s="122">
        <v>1</v>
      </c>
      <c r="I200" s="122">
        <v>454</v>
      </c>
      <c r="J200" s="122" t="s">
        <v>59</v>
      </c>
      <c r="K200" s="41" t="s">
        <v>26</v>
      </c>
      <c r="L200" s="42" t="str">
        <f t="shared" si="0"/>
        <v>454grams</v>
      </c>
      <c r="M200" s="658">
        <f t="shared" si="1"/>
        <v>454</v>
      </c>
      <c r="N200" s="659" t="str">
        <f t="shared" si="5"/>
        <v>454grams</v>
      </c>
      <c r="O200" s="692">
        <f t="shared" si="2"/>
        <v>137</v>
      </c>
      <c r="P200" s="29">
        <f t="shared" si="3"/>
        <v>137</v>
      </c>
      <c r="Q200" s="74"/>
      <c r="R200" s="28"/>
      <c r="S200" s="28"/>
      <c r="T200" s="28"/>
      <c r="U200" s="28"/>
      <c r="V200" s="28"/>
      <c r="W200" s="28"/>
      <c r="X200" s="28"/>
      <c r="Y200" s="28"/>
      <c r="Z200" s="28"/>
    </row>
    <row r="201" spans="1:26" ht="15" customHeight="1">
      <c r="A201" s="111">
        <v>193</v>
      </c>
      <c r="B201" s="122" t="s">
        <v>1444</v>
      </c>
      <c r="C201" s="656" t="s">
        <v>82</v>
      </c>
      <c r="D201" s="35"/>
      <c r="E201" s="122" t="s">
        <v>2821</v>
      </c>
      <c r="F201" s="111" t="s">
        <v>76</v>
      </c>
      <c r="G201" s="739">
        <v>62</v>
      </c>
      <c r="H201" s="122">
        <v>7</v>
      </c>
      <c r="I201" s="122">
        <v>500</v>
      </c>
      <c r="J201" s="122" t="s">
        <v>59</v>
      </c>
      <c r="K201" s="41" t="s">
        <v>26</v>
      </c>
      <c r="L201" s="42" t="str">
        <f t="shared" si="0"/>
        <v>500grams</v>
      </c>
      <c r="M201" s="658">
        <f t="shared" si="1"/>
        <v>3500</v>
      </c>
      <c r="N201" s="659" t="str">
        <f t="shared" si="5"/>
        <v>3500grams</v>
      </c>
      <c r="O201" s="692">
        <f t="shared" si="2"/>
        <v>434</v>
      </c>
      <c r="P201" s="29">
        <f t="shared" si="3"/>
        <v>62</v>
      </c>
      <c r="Q201" s="74"/>
      <c r="R201" s="28"/>
      <c r="S201" s="28"/>
      <c r="T201" s="28"/>
      <c r="U201" s="28"/>
      <c r="V201" s="28"/>
      <c r="W201" s="28"/>
      <c r="X201" s="28"/>
      <c r="Y201" s="28"/>
      <c r="Z201" s="28"/>
    </row>
    <row r="202" spans="1:26" ht="15" customHeight="1">
      <c r="A202" s="111">
        <v>194</v>
      </c>
      <c r="B202" s="122" t="s">
        <v>1804</v>
      </c>
      <c r="C202" s="656" t="s">
        <v>82</v>
      </c>
      <c r="D202" s="35"/>
      <c r="E202" s="128" t="s">
        <v>2709</v>
      </c>
      <c r="F202" s="111" t="s">
        <v>76</v>
      </c>
      <c r="G202" s="739">
        <v>43.5</v>
      </c>
      <c r="H202" s="122">
        <v>19</v>
      </c>
      <c r="I202" s="122">
        <v>500</v>
      </c>
      <c r="J202" s="122" t="s">
        <v>59</v>
      </c>
      <c r="K202" s="41" t="s">
        <v>26</v>
      </c>
      <c r="L202" s="42" t="str">
        <f t="shared" si="0"/>
        <v>500grams</v>
      </c>
      <c r="M202" s="658">
        <f t="shared" si="1"/>
        <v>9500</v>
      </c>
      <c r="N202" s="659" t="str">
        <f t="shared" si="5"/>
        <v>9500grams</v>
      </c>
      <c r="O202" s="692">
        <f t="shared" si="2"/>
        <v>826.5</v>
      </c>
      <c r="P202" s="29">
        <f t="shared" si="3"/>
        <v>43.5</v>
      </c>
      <c r="Q202" s="74"/>
      <c r="R202" s="28"/>
      <c r="S202" s="28"/>
      <c r="T202" s="28"/>
      <c r="U202" s="28"/>
      <c r="V202" s="28"/>
      <c r="W202" s="28"/>
      <c r="X202" s="28"/>
      <c r="Y202" s="28"/>
      <c r="Z202" s="28"/>
    </row>
    <row r="203" spans="1:26" ht="15" customHeight="1">
      <c r="A203" s="111">
        <v>195</v>
      </c>
      <c r="B203" s="122" t="s">
        <v>1887</v>
      </c>
      <c r="C203" s="656" t="s">
        <v>82</v>
      </c>
      <c r="D203" s="35"/>
      <c r="E203" s="122" t="s">
        <v>2822</v>
      </c>
      <c r="F203" s="111" t="s">
        <v>76</v>
      </c>
      <c r="G203" s="739">
        <v>46</v>
      </c>
      <c r="H203" s="122">
        <v>2</v>
      </c>
      <c r="I203" s="122">
        <v>500</v>
      </c>
      <c r="J203" s="122" t="s">
        <v>59</v>
      </c>
      <c r="K203" s="41" t="s">
        <v>26</v>
      </c>
      <c r="L203" s="42" t="str">
        <f t="shared" si="0"/>
        <v>500grams</v>
      </c>
      <c r="M203" s="658">
        <f t="shared" si="1"/>
        <v>1000</v>
      </c>
      <c r="N203" s="659" t="str">
        <f t="shared" si="5"/>
        <v>1000grams</v>
      </c>
      <c r="O203" s="692">
        <f t="shared" si="2"/>
        <v>92</v>
      </c>
      <c r="P203" s="29">
        <f t="shared" si="3"/>
        <v>46</v>
      </c>
      <c r="Q203" s="74"/>
      <c r="R203" s="28"/>
      <c r="S203" s="28"/>
      <c r="T203" s="28"/>
      <c r="U203" s="28"/>
      <c r="V203" s="28"/>
      <c r="W203" s="28"/>
      <c r="X203" s="28"/>
      <c r="Y203" s="28"/>
      <c r="Z203" s="28"/>
    </row>
    <row r="204" spans="1:26" ht="15" customHeight="1">
      <c r="A204" s="111">
        <v>196</v>
      </c>
      <c r="B204" s="122" t="s">
        <v>2284</v>
      </c>
      <c r="C204" s="656" t="s">
        <v>82</v>
      </c>
      <c r="D204" s="35"/>
      <c r="E204" s="330" t="s">
        <v>2823</v>
      </c>
      <c r="F204" s="111" t="s">
        <v>76</v>
      </c>
      <c r="G204" s="488">
        <v>75</v>
      </c>
      <c r="H204" s="743">
        <v>12</v>
      </c>
      <c r="I204" s="743">
        <v>800</v>
      </c>
      <c r="J204" s="122" t="s">
        <v>59</v>
      </c>
      <c r="K204" s="41" t="s">
        <v>26</v>
      </c>
      <c r="L204" s="42" t="str">
        <f t="shared" si="0"/>
        <v>800grams</v>
      </c>
      <c r="M204" s="658">
        <f t="shared" si="1"/>
        <v>9600</v>
      </c>
      <c r="N204" s="659" t="str">
        <f t="shared" si="5"/>
        <v>9600grams</v>
      </c>
      <c r="O204" s="692">
        <f t="shared" si="2"/>
        <v>900</v>
      </c>
      <c r="P204" s="29">
        <f t="shared" si="3"/>
        <v>75</v>
      </c>
      <c r="Q204" s="74"/>
      <c r="R204" s="28"/>
      <c r="S204" s="28"/>
      <c r="T204" s="28"/>
      <c r="U204" s="28"/>
      <c r="V204" s="28"/>
      <c r="W204" s="28"/>
      <c r="X204" s="28"/>
      <c r="Y204" s="28"/>
      <c r="Z204" s="28"/>
    </row>
    <row r="205" spans="1:26" ht="15" customHeight="1">
      <c r="A205" s="111">
        <v>197</v>
      </c>
      <c r="B205" s="289" t="s">
        <v>452</v>
      </c>
      <c r="C205" s="656" t="s">
        <v>82</v>
      </c>
      <c r="D205" s="35"/>
      <c r="E205" s="289" t="s">
        <v>2824</v>
      </c>
      <c r="F205" s="111" t="s">
        <v>76</v>
      </c>
      <c r="G205" s="748">
        <v>125</v>
      </c>
      <c r="H205" s="749">
        <v>1</v>
      </c>
      <c r="I205" s="749">
        <v>1000</v>
      </c>
      <c r="J205" s="314" t="s">
        <v>59</v>
      </c>
      <c r="K205" s="41" t="s">
        <v>26</v>
      </c>
      <c r="L205" s="42" t="str">
        <f t="shared" si="0"/>
        <v>1000grams</v>
      </c>
      <c r="M205" s="658">
        <f t="shared" si="1"/>
        <v>1000</v>
      </c>
      <c r="N205" s="659" t="str">
        <f t="shared" si="5"/>
        <v>1000grams</v>
      </c>
      <c r="O205" s="692">
        <f t="shared" si="2"/>
        <v>125</v>
      </c>
      <c r="P205" s="29">
        <f t="shared" si="3"/>
        <v>125</v>
      </c>
      <c r="Q205" s="74"/>
      <c r="R205" s="28"/>
      <c r="S205" s="28"/>
      <c r="T205" s="28"/>
      <c r="U205" s="28"/>
      <c r="V205" s="28"/>
      <c r="W205" s="28"/>
      <c r="X205" s="28"/>
      <c r="Y205" s="28"/>
      <c r="Z205" s="28"/>
    </row>
    <row r="206" spans="1:26" ht="15" customHeight="1">
      <c r="A206" s="111">
        <v>198</v>
      </c>
      <c r="B206" s="122" t="s">
        <v>1404</v>
      </c>
      <c r="C206" s="656" t="s">
        <v>82</v>
      </c>
      <c r="D206" s="35"/>
      <c r="E206" s="122" t="s">
        <v>1407</v>
      </c>
      <c r="F206" s="111" t="s">
        <v>76</v>
      </c>
      <c r="G206" s="739">
        <v>4134</v>
      </c>
      <c r="H206" s="122">
        <v>3</v>
      </c>
      <c r="I206" s="122">
        <v>1</v>
      </c>
      <c r="J206" s="122" t="s">
        <v>1408</v>
      </c>
      <c r="K206" s="41" t="s">
        <v>26</v>
      </c>
      <c r="L206" s="42" t="str">
        <f t="shared" si="0"/>
        <v>1cylinder</v>
      </c>
      <c r="M206" s="658">
        <f t="shared" si="1"/>
        <v>3</v>
      </c>
      <c r="N206" s="659" t="str">
        <f t="shared" si="5"/>
        <v>3cylinder</v>
      </c>
      <c r="O206" s="692">
        <f t="shared" si="2"/>
        <v>12402</v>
      </c>
      <c r="P206" s="29">
        <f t="shared" si="3"/>
        <v>4134</v>
      </c>
      <c r="Q206" s="74"/>
      <c r="R206" s="28"/>
      <c r="S206" s="28"/>
      <c r="T206" s="28"/>
      <c r="U206" s="28"/>
      <c r="V206" s="28"/>
      <c r="W206" s="28"/>
      <c r="X206" s="28"/>
      <c r="Y206" s="28"/>
      <c r="Z206" s="28"/>
    </row>
    <row r="207" spans="1:26" ht="15" customHeight="1">
      <c r="A207" s="111">
        <v>199</v>
      </c>
      <c r="B207" s="122" t="s">
        <v>393</v>
      </c>
      <c r="C207" s="656" t="s">
        <v>82</v>
      </c>
      <c r="D207" s="35"/>
      <c r="E207" s="122" t="s">
        <v>2717</v>
      </c>
      <c r="F207" s="111" t="s">
        <v>76</v>
      </c>
      <c r="G207" s="739">
        <v>0.35</v>
      </c>
      <c r="H207" s="122">
        <v>150</v>
      </c>
      <c r="I207" s="122">
        <v>1</v>
      </c>
      <c r="J207" s="122" t="s">
        <v>42</v>
      </c>
      <c r="K207" s="41" t="s">
        <v>26</v>
      </c>
      <c r="L207" s="42" t="str">
        <f t="shared" si="0"/>
        <v>1packs</v>
      </c>
      <c r="M207" s="658">
        <f t="shared" si="1"/>
        <v>150</v>
      </c>
      <c r="N207" s="659" t="str">
        <f t="shared" si="5"/>
        <v>150packs</v>
      </c>
      <c r="O207" s="692">
        <f t="shared" si="2"/>
        <v>52.5</v>
      </c>
      <c r="P207" s="29">
        <f t="shared" si="3"/>
        <v>0.35</v>
      </c>
      <c r="Q207" s="74"/>
      <c r="R207" s="28"/>
      <c r="S207" s="28"/>
      <c r="T207" s="28"/>
      <c r="U207" s="28"/>
      <c r="V207" s="28"/>
      <c r="W207" s="28"/>
      <c r="X207" s="28"/>
      <c r="Y207" s="28"/>
      <c r="Z207" s="28"/>
    </row>
    <row r="208" spans="1:26" ht="15" customHeight="1">
      <c r="A208" s="111">
        <v>200</v>
      </c>
      <c r="B208" s="122" t="s">
        <v>397</v>
      </c>
      <c r="C208" s="656" t="s">
        <v>82</v>
      </c>
      <c r="D208" s="35"/>
      <c r="E208" s="122" t="s">
        <v>2717</v>
      </c>
      <c r="F208" s="111" t="s">
        <v>76</v>
      </c>
      <c r="G208" s="740">
        <v>1.2</v>
      </c>
      <c r="H208" s="122">
        <v>66</v>
      </c>
      <c r="I208" s="122">
        <v>1</v>
      </c>
      <c r="J208" s="122" t="s">
        <v>42</v>
      </c>
      <c r="K208" s="41" t="s">
        <v>26</v>
      </c>
      <c r="L208" s="42" t="str">
        <f t="shared" si="0"/>
        <v>1packs</v>
      </c>
      <c r="M208" s="658">
        <f t="shared" si="1"/>
        <v>66</v>
      </c>
      <c r="N208" s="659" t="str">
        <f t="shared" si="5"/>
        <v>66packs</v>
      </c>
      <c r="O208" s="692">
        <f t="shared" si="2"/>
        <v>79.2</v>
      </c>
      <c r="P208" s="29">
        <f t="shared" si="3"/>
        <v>1.2</v>
      </c>
      <c r="Q208" s="74"/>
      <c r="R208" s="28"/>
      <c r="S208" s="28"/>
      <c r="T208" s="28"/>
      <c r="U208" s="28"/>
      <c r="V208" s="28"/>
      <c r="W208" s="28"/>
      <c r="X208" s="28"/>
      <c r="Y208" s="28"/>
      <c r="Z208" s="28"/>
    </row>
    <row r="209" spans="1:26" ht="15" customHeight="1">
      <c r="A209" s="111">
        <v>201</v>
      </c>
      <c r="B209" s="122" t="s">
        <v>399</v>
      </c>
      <c r="C209" s="656" t="s">
        <v>82</v>
      </c>
      <c r="D209" s="35"/>
      <c r="E209" s="122" t="s">
        <v>2717</v>
      </c>
      <c r="F209" s="111" t="s">
        <v>76</v>
      </c>
      <c r="G209" s="739">
        <v>0.4</v>
      </c>
      <c r="H209" s="122">
        <v>165</v>
      </c>
      <c r="I209" s="122">
        <v>1</v>
      </c>
      <c r="J209" s="122" t="s">
        <v>42</v>
      </c>
      <c r="K209" s="41" t="s">
        <v>26</v>
      </c>
      <c r="L209" s="42" t="str">
        <f t="shared" si="0"/>
        <v>1packs</v>
      </c>
      <c r="M209" s="658">
        <f t="shared" si="1"/>
        <v>165</v>
      </c>
      <c r="N209" s="659" t="str">
        <f t="shared" si="5"/>
        <v>165packs</v>
      </c>
      <c r="O209" s="692">
        <f t="shared" si="2"/>
        <v>66</v>
      </c>
      <c r="P209" s="29">
        <f t="shared" si="3"/>
        <v>0.4</v>
      </c>
      <c r="Q209" s="74"/>
      <c r="R209" s="28"/>
      <c r="S209" s="28"/>
      <c r="T209" s="28"/>
      <c r="U209" s="28"/>
      <c r="V209" s="28"/>
      <c r="W209" s="28"/>
      <c r="X209" s="28"/>
      <c r="Y209" s="28"/>
      <c r="Z209" s="28"/>
    </row>
    <row r="210" spans="1:26" ht="15" customHeight="1">
      <c r="A210" s="111">
        <v>202</v>
      </c>
      <c r="B210" s="122" t="s">
        <v>1002</v>
      </c>
      <c r="C210" s="656" t="s">
        <v>82</v>
      </c>
      <c r="D210" s="35"/>
      <c r="E210" s="122" t="s">
        <v>1003</v>
      </c>
      <c r="F210" s="111" t="s">
        <v>76</v>
      </c>
      <c r="G210" s="739">
        <v>300</v>
      </c>
      <c r="H210" s="122">
        <v>5</v>
      </c>
      <c r="I210" s="128">
        <v>1</v>
      </c>
      <c r="J210" s="128" t="s">
        <v>2747</v>
      </c>
      <c r="K210" s="41" t="s">
        <v>26</v>
      </c>
      <c r="L210" s="42" t="str">
        <f t="shared" si="0"/>
        <v>1roll</v>
      </c>
      <c r="M210" s="658">
        <f t="shared" si="1"/>
        <v>5</v>
      </c>
      <c r="N210" s="659" t="str">
        <f t="shared" si="5"/>
        <v>5roll</v>
      </c>
      <c r="O210" s="692">
        <f t="shared" si="2"/>
        <v>1500</v>
      </c>
      <c r="P210" s="29">
        <f t="shared" si="3"/>
        <v>300</v>
      </c>
      <c r="Q210" s="74"/>
      <c r="R210" s="28"/>
      <c r="S210" s="28"/>
      <c r="T210" s="28"/>
      <c r="U210" s="28"/>
      <c r="V210" s="28"/>
      <c r="W210" s="28"/>
      <c r="X210" s="28"/>
      <c r="Y210" s="28"/>
      <c r="Z210" s="28"/>
    </row>
    <row r="211" spans="1:26" ht="15" customHeight="1">
      <c r="A211" s="111">
        <v>203</v>
      </c>
      <c r="B211" s="128" t="s">
        <v>1591</v>
      </c>
      <c r="C211" s="656" t="s">
        <v>82</v>
      </c>
      <c r="D211" s="35"/>
      <c r="E211" s="128" t="s">
        <v>2825</v>
      </c>
      <c r="F211" s="111" t="s">
        <v>76</v>
      </c>
      <c r="G211" s="739">
        <v>6.16</v>
      </c>
      <c r="H211" s="128">
        <v>20</v>
      </c>
      <c r="I211" s="122">
        <v>1</v>
      </c>
      <c r="J211" s="122" t="s">
        <v>2755</v>
      </c>
      <c r="K211" s="41" t="s">
        <v>26</v>
      </c>
      <c r="L211" s="42" t="str">
        <f t="shared" si="0"/>
        <v>1piece</v>
      </c>
      <c r="M211" s="658">
        <f t="shared" si="1"/>
        <v>20</v>
      </c>
      <c r="N211" s="659" t="str">
        <f t="shared" si="5"/>
        <v>20piece</v>
      </c>
      <c r="O211" s="692">
        <f t="shared" si="2"/>
        <v>123.2</v>
      </c>
      <c r="P211" s="29">
        <f t="shared" si="3"/>
        <v>6.16</v>
      </c>
      <c r="Q211" s="74"/>
      <c r="R211" s="28"/>
      <c r="S211" s="28"/>
      <c r="T211" s="28"/>
      <c r="U211" s="28"/>
      <c r="V211" s="28"/>
      <c r="W211" s="28"/>
      <c r="X211" s="28"/>
      <c r="Y211" s="28"/>
      <c r="Z211" s="28"/>
    </row>
    <row r="212" spans="1:26" ht="15" customHeight="1">
      <c r="A212" s="111">
        <v>204</v>
      </c>
      <c r="B212" s="128" t="s">
        <v>1596</v>
      </c>
      <c r="C212" s="656" t="s">
        <v>82</v>
      </c>
      <c r="D212" s="35"/>
      <c r="E212" s="128" t="s">
        <v>2826</v>
      </c>
      <c r="F212" s="111" t="s">
        <v>76</v>
      </c>
      <c r="G212" s="739">
        <v>3.46</v>
      </c>
      <c r="H212" s="128">
        <v>100</v>
      </c>
      <c r="I212" s="122">
        <v>1</v>
      </c>
      <c r="J212" s="122" t="s">
        <v>2755</v>
      </c>
      <c r="K212" s="41" t="s">
        <v>26</v>
      </c>
      <c r="L212" s="42" t="str">
        <f t="shared" si="0"/>
        <v>1piece</v>
      </c>
      <c r="M212" s="658">
        <f t="shared" si="1"/>
        <v>100</v>
      </c>
      <c r="N212" s="659" t="str">
        <f t="shared" si="5"/>
        <v>100piece</v>
      </c>
      <c r="O212" s="692">
        <f t="shared" si="2"/>
        <v>346</v>
      </c>
      <c r="P212" s="29">
        <f t="shared" si="3"/>
        <v>3.46</v>
      </c>
      <c r="Q212" s="74"/>
      <c r="R212" s="28"/>
      <c r="S212" s="28"/>
      <c r="T212" s="28"/>
      <c r="U212" s="28"/>
      <c r="V212" s="28"/>
      <c r="W212" s="28"/>
      <c r="X212" s="28"/>
      <c r="Y212" s="28"/>
      <c r="Z212" s="28"/>
    </row>
    <row r="213" spans="1:26" ht="15" customHeight="1">
      <c r="A213" s="111">
        <v>205</v>
      </c>
      <c r="B213" s="128" t="s">
        <v>663</v>
      </c>
      <c r="C213" s="656" t="s">
        <v>82</v>
      </c>
      <c r="D213" s="35"/>
      <c r="E213" s="128" t="s">
        <v>2755</v>
      </c>
      <c r="F213" s="111" t="s">
        <v>76</v>
      </c>
      <c r="G213" s="739">
        <v>5.6</v>
      </c>
      <c r="H213" s="122">
        <v>300</v>
      </c>
      <c r="I213" s="122">
        <v>1</v>
      </c>
      <c r="J213" s="122" t="s">
        <v>2755</v>
      </c>
      <c r="K213" s="41" t="s">
        <v>26</v>
      </c>
      <c r="L213" s="42" t="str">
        <f t="shared" si="0"/>
        <v>1piece</v>
      </c>
      <c r="M213" s="658">
        <f t="shared" si="1"/>
        <v>300</v>
      </c>
      <c r="N213" s="659" t="str">
        <f t="shared" si="5"/>
        <v>300piece</v>
      </c>
      <c r="O213" s="692">
        <f t="shared" si="2"/>
        <v>1680</v>
      </c>
      <c r="P213" s="29">
        <f t="shared" si="3"/>
        <v>5.6</v>
      </c>
      <c r="Q213" s="74"/>
      <c r="R213" s="28"/>
      <c r="S213" s="28"/>
      <c r="T213" s="28"/>
      <c r="U213" s="28"/>
      <c r="V213" s="28"/>
      <c r="W213" s="28"/>
      <c r="X213" s="28"/>
      <c r="Y213" s="28"/>
      <c r="Z213" s="28"/>
    </row>
    <row r="214" spans="1:26" ht="15" customHeight="1">
      <c r="A214" s="111">
        <v>206</v>
      </c>
      <c r="B214" s="122" t="s">
        <v>893</v>
      </c>
      <c r="C214" s="656" t="s">
        <v>82</v>
      </c>
      <c r="D214" s="35"/>
      <c r="E214" s="122" t="s">
        <v>2827</v>
      </c>
      <c r="F214" s="111" t="s">
        <v>76</v>
      </c>
      <c r="G214" s="739">
        <v>40</v>
      </c>
      <c r="H214" s="122">
        <v>1</v>
      </c>
      <c r="I214" s="128">
        <v>1</v>
      </c>
      <c r="J214" s="128" t="s">
        <v>2746</v>
      </c>
      <c r="K214" s="41" t="s">
        <v>26</v>
      </c>
      <c r="L214" s="42" t="str">
        <f t="shared" si="0"/>
        <v>1pack</v>
      </c>
      <c r="M214" s="658">
        <f t="shared" si="1"/>
        <v>1</v>
      </c>
      <c r="N214" s="659" t="str">
        <f t="shared" si="5"/>
        <v>1pack</v>
      </c>
      <c r="O214" s="692">
        <f t="shared" si="2"/>
        <v>40</v>
      </c>
      <c r="P214" s="29">
        <f t="shared" si="3"/>
        <v>40</v>
      </c>
      <c r="Q214" s="74"/>
      <c r="R214" s="28"/>
      <c r="S214" s="28"/>
      <c r="T214" s="28"/>
      <c r="U214" s="28"/>
      <c r="V214" s="28"/>
      <c r="W214" s="28"/>
      <c r="X214" s="28"/>
      <c r="Y214" s="28"/>
      <c r="Z214" s="28"/>
    </row>
    <row r="215" spans="1:26" ht="15" customHeight="1">
      <c r="A215" s="111">
        <v>207</v>
      </c>
      <c r="B215" s="128" t="s">
        <v>2589</v>
      </c>
      <c r="C215" s="656" t="s">
        <v>82</v>
      </c>
      <c r="D215" s="35"/>
      <c r="E215" s="128" t="s">
        <v>2755</v>
      </c>
      <c r="F215" s="111" t="s">
        <v>76</v>
      </c>
      <c r="G215" s="739">
        <v>1</v>
      </c>
      <c r="H215" s="122">
        <v>183</v>
      </c>
      <c r="I215" s="122">
        <v>1</v>
      </c>
      <c r="J215" s="122" t="s">
        <v>2755</v>
      </c>
      <c r="K215" s="41" t="s">
        <v>26</v>
      </c>
      <c r="L215" s="42" t="str">
        <f t="shared" si="0"/>
        <v>1piece</v>
      </c>
      <c r="M215" s="658">
        <f t="shared" si="1"/>
        <v>183</v>
      </c>
      <c r="N215" s="659" t="str">
        <f t="shared" si="5"/>
        <v>183piece</v>
      </c>
      <c r="O215" s="692">
        <f t="shared" si="2"/>
        <v>183</v>
      </c>
      <c r="P215" s="29">
        <f t="shared" si="3"/>
        <v>1</v>
      </c>
      <c r="Q215" s="74"/>
      <c r="R215" s="28"/>
      <c r="S215" s="28"/>
      <c r="T215" s="28"/>
      <c r="U215" s="28"/>
      <c r="V215" s="28"/>
      <c r="W215" s="28"/>
      <c r="X215" s="28"/>
      <c r="Y215" s="28"/>
      <c r="Z215" s="28"/>
    </row>
    <row r="216" spans="1:26" ht="15" customHeight="1">
      <c r="A216" s="111">
        <v>208</v>
      </c>
      <c r="B216" s="128" t="s">
        <v>1833</v>
      </c>
      <c r="C216" s="656" t="s">
        <v>82</v>
      </c>
      <c r="D216" s="35"/>
      <c r="E216" s="128" t="s">
        <v>2828</v>
      </c>
      <c r="F216" s="111" t="s">
        <v>76</v>
      </c>
      <c r="G216" s="739">
        <v>4.3</v>
      </c>
      <c r="H216" s="128">
        <v>109</v>
      </c>
      <c r="I216" s="122">
        <v>1</v>
      </c>
      <c r="J216" s="122" t="s">
        <v>2755</v>
      </c>
      <c r="K216" s="41" t="s">
        <v>26</v>
      </c>
      <c r="L216" s="42" t="str">
        <f t="shared" si="0"/>
        <v>1piece</v>
      </c>
      <c r="M216" s="658">
        <f t="shared" si="1"/>
        <v>109</v>
      </c>
      <c r="N216" s="659" t="str">
        <f t="shared" si="5"/>
        <v>109piece</v>
      </c>
      <c r="O216" s="692">
        <f t="shared" si="2"/>
        <v>468.7</v>
      </c>
      <c r="P216" s="29">
        <f t="shared" si="3"/>
        <v>4.3</v>
      </c>
      <c r="Q216" s="74"/>
      <c r="R216" s="28"/>
      <c r="S216" s="28"/>
      <c r="T216" s="28"/>
      <c r="U216" s="28"/>
      <c r="V216" s="28"/>
      <c r="W216" s="28"/>
      <c r="X216" s="28"/>
      <c r="Y216" s="28"/>
      <c r="Z216" s="28"/>
    </row>
    <row r="217" spans="1:26" ht="15" customHeight="1">
      <c r="A217" s="111">
        <v>209</v>
      </c>
      <c r="B217" s="128" t="s">
        <v>1835</v>
      </c>
      <c r="C217" s="656" t="s">
        <v>82</v>
      </c>
      <c r="D217" s="35"/>
      <c r="E217" s="128" t="s">
        <v>2828</v>
      </c>
      <c r="F217" s="111" t="s">
        <v>76</v>
      </c>
      <c r="G217" s="739">
        <v>5.8</v>
      </c>
      <c r="H217" s="128">
        <v>44</v>
      </c>
      <c r="I217" s="122">
        <v>1</v>
      </c>
      <c r="J217" s="122" t="s">
        <v>2755</v>
      </c>
      <c r="K217" s="41" t="s">
        <v>26</v>
      </c>
      <c r="L217" s="42" t="str">
        <f t="shared" si="0"/>
        <v>1piece</v>
      </c>
      <c r="M217" s="658">
        <f t="shared" si="1"/>
        <v>44</v>
      </c>
      <c r="N217" s="659" t="str">
        <f t="shared" si="5"/>
        <v>44piece</v>
      </c>
      <c r="O217" s="692">
        <f t="shared" si="2"/>
        <v>255.2</v>
      </c>
      <c r="P217" s="29">
        <f t="shared" si="3"/>
        <v>5.8</v>
      </c>
      <c r="Q217" s="74"/>
      <c r="R217" s="28"/>
      <c r="S217" s="28"/>
      <c r="T217" s="28"/>
      <c r="U217" s="28"/>
      <c r="V217" s="28"/>
      <c r="W217" s="28"/>
      <c r="X217" s="28"/>
      <c r="Y217" s="28"/>
      <c r="Z217" s="28"/>
    </row>
    <row r="218" spans="1:26" ht="15" customHeight="1">
      <c r="A218" s="111">
        <v>210</v>
      </c>
      <c r="B218" s="128" t="s">
        <v>900</v>
      </c>
      <c r="C218" s="656" t="s">
        <v>82</v>
      </c>
      <c r="D218" s="35"/>
      <c r="E218" s="128" t="s">
        <v>2829</v>
      </c>
      <c r="F218" s="111" t="s">
        <v>76</v>
      </c>
      <c r="G218" s="739">
        <v>2.7</v>
      </c>
      <c r="H218" s="128">
        <v>125</v>
      </c>
      <c r="I218" s="122">
        <v>1</v>
      </c>
      <c r="J218" s="122" t="s">
        <v>2755</v>
      </c>
      <c r="K218" s="41" t="s">
        <v>26</v>
      </c>
      <c r="L218" s="42" t="str">
        <f t="shared" si="0"/>
        <v>1piece</v>
      </c>
      <c r="M218" s="658">
        <f t="shared" si="1"/>
        <v>125</v>
      </c>
      <c r="N218" s="659" t="str">
        <f t="shared" si="5"/>
        <v>125piece</v>
      </c>
      <c r="O218" s="692">
        <f t="shared" si="2"/>
        <v>337.5</v>
      </c>
      <c r="P218" s="29">
        <f t="shared" si="3"/>
        <v>2.7</v>
      </c>
      <c r="Q218" s="74"/>
      <c r="R218" s="28"/>
      <c r="S218" s="28"/>
      <c r="T218" s="28"/>
      <c r="U218" s="28"/>
      <c r="V218" s="28"/>
      <c r="W218" s="28"/>
      <c r="X218" s="28"/>
      <c r="Y218" s="28"/>
      <c r="Z218" s="28"/>
    </row>
    <row r="219" spans="1:26" ht="15" customHeight="1">
      <c r="A219" s="111">
        <v>211</v>
      </c>
      <c r="B219" s="268" t="s">
        <v>1842</v>
      </c>
      <c r="C219" s="656" t="s">
        <v>82</v>
      </c>
      <c r="D219" s="35"/>
      <c r="E219" s="268"/>
      <c r="F219" s="111" t="s">
        <v>76</v>
      </c>
      <c r="G219" s="742">
        <v>0.76</v>
      </c>
      <c r="H219" s="314">
        <v>239</v>
      </c>
      <c r="I219" s="749">
        <v>1</v>
      </c>
      <c r="J219" s="314" t="s">
        <v>2755</v>
      </c>
      <c r="K219" s="41" t="s">
        <v>26</v>
      </c>
      <c r="L219" s="42" t="str">
        <f t="shared" si="0"/>
        <v>1piece</v>
      </c>
      <c r="M219" s="658">
        <f t="shared" si="1"/>
        <v>239</v>
      </c>
      <c r="N219" s="659" t="str">
        <f t="shared" si="5"/>
        <v>239piece</v>
      </c>
      <c r="O219" s="692">
        <f t="shared" si="2"/>
        <v>181.64000000000001</v>
      </c>
      <c r="P219" s="29">
        <f t="shared" si="3"/>
        <v>0.76</v>
      </c>
      <c r="Q219" s="74"/>
      <c r="R219" s="28"/>
      <c r="S219" s="28"/>
      <c r="T219" s="28"/>
      <c r="U219" s="28"/>
      <c r="V219" s="28"/>
      <c r="W219" s="28"/>
      <c r="X219" s="28"/>
      <c r="Y219" s="28"/>
      <c r="Z219" s="28"/>
    </row>
    <row r="220" spans="1:26" ht="15" customHeight="1">
      <c r="A220" s="111">
        <v>212</v>
      </c>
      <c r="B220" s="209" t="s">
        <v>2434</v>
      </c>
      <c r="C220" s="656" t="s">
        <v>82</v>
      </c>
      <c r="D220" s="35"/>
      <c r="E220" s="209"/>
      <c r="F220" s="111" t="s">
        <v>76</v>
      </c>
      <c r="G220" s="178">
        <v>100</v>
      </c>
      <c r="H220" s="178">
        <v>1</v>
      </c>
      <c r="I220" s="283">
        <v>1</v>
      </c>
      <c r="J220" s="209" t="s">
        <v>42</v>
      </c>
      <c r="K220" s="41" t="s">
        <v>26</v>
      </c>
      <c r="L220" s="42" t="str">
        <f t="shared" si="0"/>
        <v>1packs</v>
      </c>
      <c r="M220" s="658">
        <f t="shared" si="1"/>
        <v>1</v>
      </c>
      <c r="N220" s="659" t="str">
        <f t="shared" si="5"/>
        <v>1packs</v>
      </c>
      <c r="O220" s="692">
        <f t="shared" si="2"/>
        <v>100</v>
      </c>
      <c r="P220" s="29">
        <f t="shared" si="3"/>
        <v>100</v>
      </c>
      <c r="Q220" s="74"/>
      <c r="R220" s="28"/>
      <c r="S220" s="28"/>
      <c r="T220" s="28"/>
      <c r="U220" s="28"/>
      <c r="V220" s="28"/>
      <c r="W220" s="28"/>
      <c r="X220" s="28"/>
      <c r="Y220" s="28"/>
      <c r="Z220" s="28"/>
    </row>
    <row r="221" spans="1:26" ht="15" customHeight="1">
      <c r="A221" s="111">
        <v>213</v>
      </c>
      <c r="B221" s="128" t="s">
        <v>1602</v>
      </c>
      <c r="C221" s="656" t="s">
        <v>82</v>
      </c>
      <c r="D221" s="35"/>
      <c r="E221" s="128"/>
      <c r="F221" s="111" t="s">
        <v>76</v>
      </c>
      <c r="G221" s="740">
        <v>10</v>
      </c>
      <c r="H221" s="122">
        <v>48</v>
      </c>
      <c r="I221" s="122">
        <v>1</v>
      </c>
      <c r="J221" s="122" t="s">
        <v>2755</v>
      </c>
      <c r="K221" s="41" t="s">
        <v>26</v>
      </c>
      <c r="L221" s="42" t="str">
        <f t="shared" si="0"/>
        <v>1piece</v>
      </c>
      <c r="M221" s="658">
        <f t="shared" si="1"/>
        <v>48</v>
      </c>
      <c r="N221" s="659" t="str">
        <f t="shared" si="5"/>
        <v>48piece</v>
      </c>
      <c r="O221" s="692">
        <f t="shared" si="2"/>
        <v>480</v>
      </c>
      <c r="P221" s="29">
        <f t="shared" si="3"/>
        <v>10</v>
      </c>
      <c r="Q221" s="74"/>
      <c r="R221" s="28"/>
      <c r="S221" s="28"/>
      <c r="T221" s="28"/>
      <c r="U221" s="28"/>
      <c r="V221" s="28"/>
      <c r="W221" s="28"/>
      <c r="X221" s="28"/>
      <c r="Y221" s="28"/>
      <c r="Z221" s="28"/>
    </row>
    <row r="222" spans="1:26" ht="15" customHeight="1">
      <c r="A222" s="111">
        <v>214</v>
      </c>
      <c r="B222" s="128" t="s">
        <v>1603</v>
      </c>
      <c r="C222" s="656" t="s">
        <v>82</v>
      </c>
      <c r="D222" s="35"/>
      <c r="E222" s="128"/>
      <c r="F222" s="111" t="s">
        <v>76</v>
      </c>
      <c r="G222" s="740">
        <v>10.199999999999999</v>
      </c>
      <c r="H222" s="122">
        <v>130</v>
      </c>
      <c r="I222" s="122">
        <v>1</v>
      </c>
      <c r="J222" s="122" t="s">
        <v>2755</v>
      </c>
      <c r="K222" s="41" t="s">
        <v>26</v>
      </c>
      <c r="L222" s="42" t="str">
        <f t="shared" si="0"/>
        <v>1piece</v>
      </c>
      <c r="M222" s="658">
        <f t="shared" si="1"/>
        <v>130</v>
      </c>
      <c r="N222" s="659" t="str">
        <f t="shared" si="5"/>
        <v>130piece</v>
      </c>
      <c r="O222" s="692">
        <f t="shared" si="2"/>
        <v>1326</v>
      </c>
      <c r="P222" s="29">
        <f t="shared" si="3"/>
        <v>10.199999999999999</v>
      </c>
      <c r="Q222" s="74"/>
      <c r="R222" s="28"/>
      <c r="S222" s="28"/>
      <c r="T222" s="28"/>
      <c r="U222" s="28"/>
      <c r="V222" s="28"/>
      <c r="W222" s="28"/>
      <c r="X222" s="28"/>
      <c r="Y222" s="28"/>
      <c r="Z222" s="28"/>
    </row>
    <row r="223" spans="1:26" ht="15" customHeight="1">
      <c r="A223" s="111">
        <v>215</v>
      </c>
      <c r="B223" s="128" t="s">
        <v>650</v>
      </c>
      <c r="C223" s="656" t="s">
        <v>82</v>
      </c>
      <c r="D223" s="35"/>
      <c r="E223" s="128" t="s">
        <v>2830</v>
      </c>
      <c r="F223" s="111" t="s">
        <v>76</v>
      </c>
      <c r="G223" s="740">
        <v>25</v>
      </c>
      <c r="H223" s="122">
        <v>13</v>
      </c>
      <c r="I223" s="122">
        <v>1</v>
      </c>
      <c r="J223" s="122" t="s">
        <v>42</v>
      </c>
      <c r="K223" s="41" t="s">
        <v>26</v>
      </c>
      <c r="L223" s="42" t="str">
        <f t="shared" si="0"/>
        <v>1packs</v>
      </c>
      <c r="M223" s="658">
        <f t="shared" si="1"/>
        <v>13</v>
      </c>
      <c r="N223" s="659" t="str">
        <f t="shared" si="5"/>
        <v>13packs</v>
      </c>
      <c r="O223" s="692">
        <f t="shared" si="2"/>
        <v>325</v>
      </c>
      <c r="P223" s="29">
        <f t="shared" si="3"/>
        <v>25</v>
      </c>
      <c r="Q223" s="74"/>
      <c r="R223" s="28"/>
      <c r="S223" s="28"/>
      <c r="T223" s="28"/>
      <c r="U223" s="28"/>
      <c r="V223" s="28"/>
      <c r="W223" s="28"/>
      <c r="X223" s="28"/>
      <c r="Y223" s="28"/>
      <c r="Z223" s="28"/>
    </row>
    <row r="224" spans="1:26" ht="15" customHeight="1">
      <c r="A224" s="111">
        <v>216</v>
      </c>
      <c r="B224" s="122" t="s">
        <v>115</v>
      </c>
      <c r="C224" s="656" t="s">
        <v>82</v>
      </c>
      <c r="D224" s="35"/>
      <c r="E224" s="122" t="s">
        <v>116</v>
      </c>
      <c r="F224" s="111" t="s">
        <v>76</v>
      </c>
      <c r="G224" s="739">
        <v>700</v>
      </c>
      <c r="H224" s="122">
        <v>1</v>
      </c>
      <c r="I224" s="122">
        <v>1</v>
      </c>
      <c r="J224" s="122" t="s">
        <v>2747</v>
      </c>
      <c r="K224" s="41" t="s">
        <v>26</v>
      </c>
      <c r="L224" s="42" t="str">
        <f t="shared" si="0"/>
        <v>1roll</v>
      </c>
      <c r="M224" s="658">
        <f t="shared" si="1"/>
        <v>1</v>
      </c>
      <c r="N224" s="659" t="str">
        <f t="shared" si="5"/>
        <v>1roll</v>
      </c>
      <c r="O224" s="692">
        <f t="shared" si="2"/>
        <v>700</v>
      </c>
      <c r="P224" s="29">
        <f t="shared" si="3"/>
        <v>700</v>
      </c>
      <c r="Q224" s="74"/>
      <c r="R224" s="28"/>
      <c r="S224" s="28"/>
      <c r="T224" s="28"/>
      <c r="U224" s="28"/>
      <c r="V224" s="28"/>
      <c r="W224" s="28"/>
      <c r="X224" s="28"/>
      <c r="Y224" s="28"/>
      <c r="Z224" s="28"/>
    </row>
    <row r="225" spans="1:26" ht="15" customHeight="1">
      <c r="A225" s="111">
        <v>217</v>
      </c>
      <c r="B225" s="128" t="s">
        <v>175</v>
      </c>
      <c r="C225" s="656" t="s">
        <v>82</v>
      </c>
      <c r="D225" s="35"/>
      <c r="E225" s="128" t="s">
        <v>176</v>
      </c>
      <c r="F225" s="111" t="s">
        <v>76</v>
      </c>
      <c r="G225" s="740">
        <v>145</v>
      </c>
      <c r="H225" s="122">
        <v>2</v>
      </c>
      <c r="I225" s="122">
        <v>1</v>
      </c>
      <c r="J225" s="122" t="s">
        <v>42</v>
      </c>
      <c r="K225" s="41" t="s">
        <v>26</v>
      </c>
      <c r="L225" s="42" t="str">
        <f t="shared" si="0"/>
        <v>1packs</v>
      </c>
      <c r="M225" s="658">
        <f t="shared" si="1"/>
        <v>2</v>
      </c>
      <c r="N225" s="659" t="str">
        <f t="shared" si="5"/>
        <v>2packs</v>
      </c>
      <c r="O225" s="692">
        <f t="shared" si="2"/>
        <v>290</v>
      </c>
      <c r="P225" s="29">
        <f t="shared" si="3"/>
        <v>145</v>
      </c>
      <c r="Q225" s="74"/>
      <c r="R225" s="28"/>
      <c r="S225" s="28"/>
      <c r="T225" s="28"/>
      <c r="U225" s="28"/>
      <c r="V225" s="28"/>
      <c r="W225" s="28"/>
      <c r="X225" s="28"/>
      <c r="Y225" s="28"/>
      <c r="Z225" s="28"/>
    </row>
    <row r="226" spans="1:26" ht="15" customHeight="1">
      <c r="A226" s="111">
        <v>218</v>
      </c>
      <c r="B226" s="128" t="s">
        <v>1601</v>
      </c>
      <c r="C226" s="656" t="s">
        <v>82</v>
      </c>
      <c r="D226" s="35"/>
      <c r="E226" s="128"/>
      <c r="F226" s="111" t="s">
        <v>76</v>
      </c>
      <c r="G226" s="740">
        <v>9.1999999999999993</v>
      </c>
      <c r="H226" s="122">
        <v>77</v>
      </c>
      <c r="I226" s="122">
        <v>1</v>
      </c>
      <c r="J226" s="122" t="s">
        <v>2755</v>
      </c>
      <c r="K226" s="41" t="s">
        <v>26</v>
      </c>
      <c r="L226" s="42" t="str">
        <f t="shared" si="0"/>
        <v>1piece</v>
      </c>
      <c r="M226" s="658">
        <f t="shared" si="1"/>
        <v>77</v>
      </c>
      <c r="N226" s="659" t="str">
        <f t="shared" si="5"/>
        <v>77piece</v>
      </c>
      <c r="O226" s="692">
        <f t="shared" si="2"/>
        <v>708.4</v>
      </c>
      <c r="P226" s="29">
        <f t="shared" si="3"/>
        <v>9.1999999999999993</v>
      </c>
      <c r="Q226" s="74"/>
      <c r="R226" s="28"/>
      <c r="S226" s="28"/>
      <c r="T226" s="28"/>
      <c r="U226" s="28"/>
      <c r="V226" s="28"/>
      <c r="W226" s="28"/>
      <c r="X226" s="28"/>
      <c r="Y226" s="28"/>
      <c r="Z226" s="28"/>
    </row>
    <row r="227" spans="1:26" ht="15" customHeight="1">
      <c r="A227" s="111">
        <v>219</v>
      </c>
      <c r="B227" s="128" t="s">
        <v>2281</v>
      </c>
      <c r="C227" s="656" t="s">
        <v>82</v>
      </c>
      <c r="D227" s="35"/>
      <c r="E227" s="128" t="s">
        <v>1590</v>
      </c>
      <c r="F227" s="111" t="s">
        <v>76</v>
      </c>
      <c r="G227" s="739">
        <v>2.48</v>
      </c>
      <c r="H227" s="128">
        <v>457</v>
      </c>
      <c r="I227" s="122">
        <v>1</v>
      </c>
      <c r="J227" s="122" t="s">
        <v>2755</v>
      </c>
      <c r="K227" s="41" t="s">
        <v>26</v>
      </c>
      <c r="L227" s="42" t="str">
        <f t="shared" si="0"/>
        <v>1piece</v>
      </c>
      <c r="M227" s="658">
        <f t="shared" si="1"/>
        <v>457</v>
      </c>
      <c r="N227" s="659" t="str">
        <f t="shared" si="5"/>
        <v>457piece</v>
      </c>
      <c r="O227" s="692">
        <f t="shared" si="2"/>
        <v>1133.3599999999999</v>
      </c>
      <c r="P227" s="29">
        <f t="shared" si="3"/>
        <v>2.48</v>
      </c>
      <c r="Q227" s="74"/>
      <c r="R227" s="28"/>
      <c r="S227" s="28"/>
      <c r="T227" s="28"/>
      <c r="U227" s="28"/>
      <c r="V227" s="28"/>
      <c r="W227" s="28"/>
      <c r="X227" s="28"/>
      <c r="Y227" s="28"/>
      <c r="Z227" s="28"/>
    </row>
    <row r="228" spans="1:26" ht="15" customHeight="1">
      <c r="A228" s="111">
        <v>220</v>
      </c>
      <c r="B228" s="128" t="s">
        <v>1958</v>
      </c>
      <c r="C228" s="656" t="s">
        <v>82</v>
      </c>
      <c r="D228" s="35"/>
      <c r="E228" s="122" t="s">
        <v>121</v>
      </c>
      <c r="F228" s="111" t="s">
        <v>76</v>
      </c>
      <c r="G228" s="739">
        <v>300</v>
      </c>
      <c r="H228" s="122">
        <v>4</v>
      </c>
      <c r="I228" s="122">
        <v>1</v>
      </c>
      <c r="J228" s="122" t="s">
        <v>2759</v>
      </c>
      <c r="K228" s="41" t="s">
        <v>26</v>
      </c>
      <c r="L228" s="42" t="str">
        <f t="shared" si="0"/>
        <v>1kilo</v>
      </c>
      <c r="M228" s="658">
        <f t="shared" si="1"/>
        <v>4</v>
      </c>
      <c r="N228" s="659" t="str">
        <f t="shared" si="5"/>
        <v>4kilo</v>
      </c>
      <c r="O228" s="692">
        <f t="shared" si="2"/>
        <v>1200</v>
      </c>
      <c r="P228" s="29">
        <f t="shared" si="3"/>
        <v>300</v>
      </c>
      <c r="Q228" s="74"/>
      <c r="R228" s="28"/>
      <c r="S228" s="28"/>
      <c r="T228" s="28"/>
      <c r="U228" s="28"/>
      <c r="V228" s="28"/>
      <c r="W228" s="28"/>
      <c r="X228" s="28"/>
      <c r="Y228" s="28"/>
      <c r="Z228" s="28"/>
    </row>
    <row r="229" spans="1:26" ht="15" customHeight="1">
      <c r="A229" s="111">
        <v>221</v>
      </c>
      <c r="B229" s="128" t="s">
        <v>1977</v>
      </c>
      <c r="C229" s="656" t="s">
        <v>82</v>
      </c>
      <c r="D229" s="35"/>
      <c r="E229" s="472" t="s">
        <v>121</v>
      </c>
      <c r="F229" s="111" t="s">
        <v>76</v>
      </c>
      <c r="G229" s="740">
        <v>290</v>
      </c>
      <c r="H229" s="122">
        <v>5.2</v>
      </c>
      <c r="I229" s="122">
        <v>1</v>
      </c>
      <c r="J229" s="122" t="s">
        <v>2759</v>
      </c>
      <c r="K229" s="41" t="s">
        <v>26</v>
      </c>
      <c r="L229" s="42" t="str">
        <f t="shared" si="0"/>
        <v>1kilo</v>
      </c>
      <c r="M229" s="658">
        <f t="shared" si="1"/>
        <v>5.2</v>
      </c>
      <c r="N229" s="659" t="str">
        <f t="shared" si="5"/>
        <v>5.2kilo</v>
      </c>
      <c r="O229" s="692">
        <f t="shared" si="2"/>
        <v>1508</v>
      </c>
      <c r="P229" s="29">
        <f t="shared" si="3"/>
        <v>290</v>
      </c>
      <c r="Q229" s="74"/>
      <c r="R229" s="28"/>
      <c r="S229" s="28"/>
      <c r="T229" s="28"/>
      <c r="U229" s="28"/>
      <c r="V229" s="28"/>
      <c r="W229" s="28"/>
      <c r="X229" s="28"/>
      <c r="Y229" s="28"/>
      <c r="Z229" s="28"/>
    </row>
    <row r="230" spans="1:26" ht="15" customHeight="1">
      <c r="A230" s="111">
        <v>222</v>
      </c>
      <c r="B230" s="128" t="s">
        <v>385</v>
      </c>
      <c r="C230" s="656" t="s">
        <v>82</v>
      </c>
      <c r="D230" s="35"/>
      <c r="E230" s="122" t="s">
        <v>2831</v>
      </c>
      <c r="F230" s="111" t="s">
        <v>76</v>
      </c>
      <c r="G230" s="739">
        <v>160</v>
      </c>
      <c r="H230" s="450">
        <v>2</v>
      </c>
      <c r="I230" s="122">
        <v>2000</v>
      </c>
      <c r="J230" s="122" t="s">
        <v>2759</v>
      </c>
      <c r="K230" s="41" t="s">
        <v>26</v>
      </c>
      <c r="L230" s="42" t="str">
        <f t="shared" si="0"/>
        <v>2000kilo</v>
      </c>
      <c r="M230" s="658">
        <f t="shared" si="1"/>
        <v>4000</v>
      </c>
      <c r="N230" s="659" t="str">
        <f t="shared" si="5"/>
        <v>4000kilo</v>
      </c>
      <c r="O230" s="692">
        <f t="shared" si="2"/>
        <v>320</v>
      </c>
      <c r="P230" s="29">
        <f t="shared" si="3"/>
        <v>160</v>
      </c>
      <c r="Q230" s="74"/>
      <c r="R230" s="28"/>
      <c r="S230" s="28"/>
      <c r="T230" s="28"/>
      <c r="U230" s="28"/>
      <c r="V230" s="28"/>
      <c r="W230" s="28"/>
      <c r="X230" s="28"/>
      <c r="Y230" s="28"/>
      <c r="Z230" s="28"/>
    </row>
    <row r="231" spans="1:26" ht="15" customHeight="1">
      <c r="A231" s="111">
        <v>223</v>
      </c>
      <c r="B231" s="128" t="s">
        <v>1489</v>
      </c>
      <c r="C231" s="656" t="s">
        <v>82</v>
      </c>
      <c r="D231" s="35"/>
      <c r="E231" s="128" t="s">
        <v>2720</v>
      </c>
      <c r="F231" s="111" t="s">
        <v>76</v>
      </c>
      <c r="G231" s="739">
        <v>85</v>
      </c>
      <c r="H231" s="122">
        <v>1.5</v>
      </c>
      <c r="I231" s="122">
        <v>1</v>
      </c>
      <c r="J231" s="128" t="s">
        <v>2776</v>
      </c>
      <c r="K231" s="41" t="s">
        <v>26</v>
      </c>
      <c r="L231" s="42" t="str">
        <f t="shared" si="0"/>
        <v>1kilos</v>
      </c>
      <c r="M231" s="658">
        <f t="shared" si="1"/>
        <v>1.5</v>
      </c>
      <c r="N231" s="659" t="str">
        <f t="shared" si="5"/>
        <v>1.5kilos</v>
      </c>
      <c r="O231" s="692">
        <f t="shared" si="2"/>
        <v>127.5</v>
      </c>
      <c r="P231" s="29">
        <f t="shared" si="3"/>
        <v>85</v>
      </c>
      <c r="Q231" s="74"/>
      <c r="R231" s="28"/>
      <c r="S231" s="28"/>
      <c r="T231" s="28"/>
      <c r="U231" s="28"/>
      <c r="V231" s="28"/>
      <c r="W231" s="28"/>
      <c r="X231" s="28"/>
      <c r="Y231" s="28"/>
      <c r="Z231" s="28"/>
    </row>
    <row r="232" spans="1:26" ht="15" customHeight="1">
      <c r="A232" s="111">
        <v>224</v>
      </c>
      <c r="B232" s="128" t="s">
        <v>2076</v>
      </c>
      <c r="C232" s="656" t="s">
        <v>82</v>
      </c>
      <c r="D232" s="35"/>
      <c r="E232" s="122" t="s">
        <v>2832</v>
      </c>
      <c r="F232" s="111" t="s">
        <v>76</v>
      </c>
      <c r="G232" s="739">
        <v>2600</v>
      </c>
      <c r="H232" s="122">
        <v>10</v>
      </c>
      <c r="I232" s="122">
        <v>50</v>
      </c>
      <c r="J232" s="743" t="s">
        <v>2776</v>
      </c>
      <c r="K232" s="41" t="s">
        <v>26</v>
      </c>
      <c r="L232" s="42" t="str">
        <f t="shared" si="0"/>
        <v>50kilos</v>
      </c>
      <c r="M232" s="658">
        <f t="shared" si="1"/>
        <v>500</v>
      </c>
      <c r="N232" s="659" t="str">
        <f t="shared" si="5"/>
        <v>500kilos</v>
      </c>
      <c r="O232" s="692">
        <f t="shared" si="2"/>
        <v>26000</v>
      </c>
      <c r="P232" s="29">
        <f t="shared" si="3"/>
        <v>2600</v>
      </c>
      <c r="Q232" s="74"/>
      <c r="R232" s="28"/>
      <c r="S232" s="28"/>
      <c r="T232" s="28"/>
      <c r="U232" s="28"/>
      <c r="V232" s="28"/>
      <c r="W232" s="28"/>
      <c r="X232" s="28"/>
      <c r="Y232" s="28"/>
      <c r="Z232" s="28"/>
    </row>
    <row r="233" spans="1:26" ht="15" customHeight="1">
      <c r="A233" s="111">
        <v>225</v>
      </c>
      <c r="B233" s="122" t="s">
        <v>196</v>
      </c>
      <c r="C233" s="656" t="s">
        <v>82</v>
      </c>
      <c r="D233" s="35"/>
      <c r="E233" s="122" t="s">
        <v>198</v>
      </c>
      <c r="F233" s="111" t="s">
        <v>76</v>
      </c>
      <c r="G233" s="739">
        <v>252</v>
      </c>
      <c r="H233" s="122">
        <v>1</v>
      </c>
      <c r="I233" s="122">
        <v>2000</v>
      </c>
      <c r="J233" s="122" t="s">
        <v>59</v>
      </c>
      <c r="K233" s="41" t="s">
        <v>26</v>
      </c>
      <c r="L233" s="42" t="str">
        <f t="shared" si="0"/>
        <v>2000grams</v>
      </c>
      <c r="M233" s="658">
        <f t="shared" si="1"/>
        <v>2000</v>
      </c>
      <c r="N233" s="659" t="str">
        <f t="shared" si="5"/>
        <v>2000grams</v>
      </c>
      <c r="O233" s="692">
        <f t="shared" si="2"/>
        <v>252</v>
      </c>
      <c r="P233" s="29">
        <f t="shared" si="3"/>
        <v>252</v>
      </c>
      <c r="Q233" s="74"/>
      <c r="R233" s="28"/>
      <c r="S233" s="28"/>
      <c r="T233" s="28"/>
      <c r="U233" s="28"/>
      <c r="V233" s="28"/>
      <c r="W233" s="28"/>
      <c r="X233" s="28"/>
      <c r="Y233" s="28"/>
      <c r="Z233" s="28"/>
    </row>
    <row r="234" spans="1:26" ht="15" customHeight="1">
      <c r="A234" s="111">
        <v>226</v>
      </c>
      <c r="B234" s="122" t="s">
        <v>385</v>
      </c>
      <c r="C234" s="656" t="s">
        <v>82</v>
      </c>
      <c r="D234" s="35"/>
      <c r="E234" s="122" t="s">
        <v>390</v>
      </c>
      <c r="F234" s="111" t="s">
        <v>76</v>
      </c>
      <c r="G234" s="739">
        <v>126</v>
      </c>
      <c r="H234" s="122">
        <v>1</v>
      </c>
      <c r="I234" s="122">
        <v>800</v>
      </c>
      <c r="J234" s="122" t="s">
        <v>2776</v>
      </c>
      <c r="K234" s="41" t="s">
        <v>26</v>
      </c>
      <c r="L234" s="42" t="str">
        <f t="shared" si="0"/>
        <v>800kilos</v>
      </c>
      <c r="M234" s="658">
        <f t="shared" si="1"/>
        <v>800</v>
      </c>
      <c r="N234" s="659" t="str">
        <f t="shared" si="5"/>
        <v>800kilos</v>
      </c>
      <c r="O234" s="692">
        <f t="shared" si="2"/>
        <v>126</v>
      </c>
      <c r="P234" s="29">
        <f t="shared" si="3"/>
        <v>126</v>
      </c>
      <c r="Q234" s="74"/>
      <c r="R234" s="28"/>
      <c r="S234" s="28"/>
      <c r="T234" s="28"/>
      <c r="U234" s="28"/>
      <c r="V234" s="28"/>
      <c r="W234" s="28"/>
      <c r="X234" s="28"/>
      <c r="Y234" s="28"/>
      <c r="Z234" s="28"/>
    </row>
    <row r="235" spans="1:26" ht="15" customHeight="1">
      <c r="A235" s="111">
        <v>227</v>
      </c>
      <c r="B235" s="122" t="s">
        <v>352</v>
      </c>
      <c r="C235" s="656" t="s">
        <v>82</v>
      </c>
      <c r="D235" s="35"/>
      <c r="E235" s="128" t="s">
        <v>2833</v>
      </c>
      <c r="F235" s="111" t="s">
        <v>76</v>
      </c>
      <c r="G235" s="739">
        <v>11.2</v>
      </c>
      <c r="H235" s="122">
        <v>81</v>
      </c>
      <c r="I235" s="122">
        <v>1</v>
      </c>
      <c r="J235" s="122" t="s">
        <v>37</v>
      </c>
      <c r="K235" s="41" t="s">
        <v>26</v>
      </c>
      <c r="L235" s="42" t="str">
        <f t="shared" si="0"/>
        <v>1pieces</v>
      </c>
      <c r="M235" s="658">
        <f t="shared" si="1"/>
        <v>81</v>
      </c>
      <c r="N235" s="659" t="str">
        <f t="shared" si="5"/>
        <v>81pieces</v>
      </c>
      <c r="O235" s="692">
        <f t="shared" si="2"/>
        <v>907.19999999999993</v>
      </c>
      <c r="P235" s="29">
        <f t="shared" si="3"/>
        <v>11.2</v>
      </c>
      <c r="Q235" s="74"/>
      <c r="R235" s="28"/>
      <c r="S235" s="28"/>
      <c r="T235" s="28"/>
      <c r="U235" s="28"/>
      <c r="V235" s="28"/>
      <c r="W235" s="28"/>
      <c r="X235" s="28"/>
      <c r="Y235" s="28"/>
      <c r="Z235" s="28"/>
    </row>
    <row r="236" spans="1:26" ht="15" customHeight="1">
      <c r="A236" s="111">
        <v>228</v>
      </c>
      <c r="B236" s="122" t="s">
        <v>595</v>
      </c>
      <c r="C236" s="656" t="s">
        <v>82</v>
      </c>
      <c r="D236" s="35"/>
      <c r="E236" s="122" t="s">
        <v>596</v>
      </c>
      <c r="F236" s="111" t="s">
        <v>76</v>
      </c>
      <c r="G236" s="739">
        <v>24.5</v>
      </c>
      <c r="H236" s="122">
        <v>3</v>
      </c>
      <c r="I236" s="122">
        <v>1</v>
      </c>
      <c r="J236" s="122" t="s">
        <v>37</v>
      </c>
      <c r="K236" s="41" t="s">
        <v>26</v>
      </c>
      <c r="L236" s="42" t="str">
        <f t="shared" si="0"/>
        <v>1pieces</v>
      </c>
      <c r="M236" s="658">
        <f t="shared" si="1"/>
        <v>3</v>
      </c>
      <c r="N236" s="659" t="str">
        <f t="shared" si="5"/>
        <v>3pieces</v>
      </c>
      <c r="O236" s="692">
        <f t="shared" si="2"/>
        <v>73.5</v>
      </c>
      <c r="P236" s="29">
        <f t="shared" si="3"/>
        <v>24.5</v>
      </c>
      <c r="Q236" s="74"/>
      <c r="R236" s="28"/>
      <c r="S236" s="28"/>
      <c r="T236" s="28"/>
      <c r="U236" s="28"/>
      <c r="V236" s="28"/>
      <c r="W236" s="28"/>
      <c r="X236" s="28"/>
      <c r="Y236" s="28"/>
      <c r="Z236" s="28"/>
    </row>
    <row r="237" spans="1:26" ht="15" customHeight="1">
      <c r="A237" s="111">
        <v>229</v>
      </c>
      <c r="B237" s="122" t="s">
        <v>597</v>
      </c>
      <c r="C237" s="656" t="s">
        <v>82</v>
      </c>
      <c r="D237" s="35"/>
      <c r="E237" s="122" t="s">
        <v>2834</v>
      </c>
      <c r="F237" s="111" t="s">
        <v>76</v>
      </c>
      <c r="G237" s="739">
        <v>7.3</v>
      </c>
      <c r="H237" s="122">
        <v>8</v>
      </c>
      <c r="I237" s="122">
        <v>1</v>
      </c>
      <c r="J237" s="122" t="s">
        <v>37</v>
      </c>
      <c r="K237" s="41" t="s">
        <v>26</v>
      </c>
      <c r="L237" s="42" t="str">
        <f t="shared" si="0"/>
        <v>1pieces</v>
      </c>
      <c r="M237" s="658">
        <f t="shared" si="1"/>
        <v>8</v>
      </c>
      <c r="N237" s="659" t="str">
        <f t="shared" si="5"/>
        <v>8pieces</v>
      </c>
      <c r="O237" s="692">
        <f t="shared" si="2"/>
        <v>58.4</v>
      </c>
      <c r="P237" s="29">
        <f t="shared" si="3"/>
        <v>7.3</v>
      </c>
      <c r="Q237" s="74"/>
      <c r="R237" s="28"/>
      <c r="S237" s="28"/>
      <c r="T237" s="28"/>
      <c r="U237" s="28"/>
      <c r="V237" s="28"/>
      <c r="W237" s="28"/>
      <c r="X237" s="28"/>
      <c r="Y237" s="28"/>
      <c r="Z237" s="28"/>
    </row>
    <row r="238" spans="1:26" ht="15" customHeight="1">
      <c r="A238" s="111">
        <v>230</v>
      </c>
      <c r="B238" s="122" t="s">
        <v>609</v>
      </c>
      <c r="C238" s="656" t="s">
        <v>82</v>
      </c>
      <c r="D238" s="35"/>
      <c r="E238" s="122" t="s">
        <v>2835</v>
      </c>
      <c r="F238" s="111" t="s">
        <v>76</v>
      </c>
      <c r="G238" s="750">
        <v>7.77</v>
      </c>
      <c r="H238" s="450">
        <v>19</v>
      </c>
      <c r="I238" s="122">
        <v>1</v>
      </c>
      <c r="J238" s="122" t="s">
        <v>37</v>
      </c>
      <c r="K238" s="41" t="s">
        <v>26</v>
      </c>
      <c r="L238" s="42" t="str">
        <f t="shared" si="0"/>
        <v>1pieces</v>
      </c>
      <c r="M238" s="658">
        <f t="shared" si="1"/>
        <v>19</v>
      </c>
      <c r="N238" s="659" t="str">
        <f t="shared" si="5"/>
        <v>19pieces</v>
      </c>
      <c r="O238" s="692">
        <f t="shared" si="2"/>
        <v>147.63</v>
      </c>
      <c r="P238" s="29">
        <f t="shared" si="3"/>
        <v>7.77</v>
      </c>
      <c r="Q238" s="74"/>
      <c r="R238" s="28"/>
      <c r="S238" s="28"/>
      <c r="T238" s="28"/>
      <c r="U238" s="28"/>
      <c r="V238" s="28"/>
      <c r="W238" s="28"/>
      <c r="X238" s="28"/>
      <c r="Y238" s="28"/>
      <c r="Z238" s="28"/>
    </row>
    <row r="239" spans="1:26" ht="15" customHeight="1">
      <c r="A239" s="111">
        <v>231</v>
      </c>
      <c r="B239" s="122" t="s">
        <v>610</v>
      </c>
      <c r="C239" s="656" t="s">
        <v>82</v>
      </c>
      <c r="D239" s="35"/>
      <c r="E239" s="122" t="s">
        <v>2835</v>
      </c>
      <c r="F239" s="111" t="s">
        <v>76</v>
      </c>
      <c r="G239" s="750">
        <v>7.77</v>
      </c>
      <c r="H239" s="450">
        <v>13</v>
      </c>
      <c r="I239" s="122">
        <v>1</v>
      </c>
      <c r="J239" s="122" t="s">
        <v>37</v>
      </c>
      <c r="K239" s="41" t="s">
        <v>26</v>
      </c>
      <c r="L239" s="42" t="str">
        <f t="shared" si="0"/>
        <v>1pieces</v>
      </c>
      <c r="M239" s="658">
        <f t="shared" si="1"/>
        <v>13</v>
      </c>
      <c r="N239" s="659" t="str">
        <f t="shared" si="5"/>
        <v>13pieces</v>
      </c>
      <c r="O239" s="692">
        <f t="shared" si="2"/>
        <v>101.00999999999999</v>
      </c>
      <c r="P239" s="29">
        <f t="shared" si="3"/>
        <v>7.77</v>
      </c>
      <c r="Q239" s="74"/>
      <c r="R239" s="28"/>
      <c r="S239" s="28"/>
      <c r="T239" s="28"/>
      <c r="U239" s="28"/>
      <c r="V239" s="28"/>
      <c r="W239" s="28"/>
      <c r="X239" s="28"/>
      <c r="Y239" s="28"/>
      <c r="Z239" s="28"/>
    </row>
    <row r="240" spans="1:26" ht="15" customHeight="1">
      <c r="A240" s="111">
        <v>232</v>
      </c>
      <c r="B240" s="122" t="s">
        <v>611</v>
      </c>
      <c r="C240" s="656" t="s">
        <v>82</v>
      </c>
      <c r="D240" s="35"/>
      <c r="E240" s="122" t="s">
        <v>2835</v>
      </c>
      <c r="F240" s="111" t="s">
        <v>76</v>
      </c>
      <c r="G240" s="739">
        <v>7.84</v>
      </c>
      <c r="H240" s="580">
        <v>16</v>
      </c>
      <c r="I240" s="122">
        <v>1</v>
      </c>
      <c r="J240" s="122" t="s">
        <v>37</v>
      </c>
      <c r="K240" s="41" t="s">
        <v>26</v>
      </c>
      <c r="L240" s="42" t="str">
        <f t="shared" si="0"/>
        <v>1pieces</v>
      </c>
      <c r="M240" s="658">
        <f t="shared" si="1"/>
        <v>16</v>
      </c>
      <c r="N240" s="659" t="str">
        <f t="shared" si="5"/>
        <v>16pieces</v>
      </c>
      <c r="O240" s="692">
        <f t="shared" si="2"/>
        <v>125.44</v>
      </c>
      <c r="P240" s="29">
        <f t="shared" si="3"/>
        <v>7.84</v>
      </c>
      <c r="Q240" s="74"/>
      <c r="R240" s="28"/>
      <c r="S240" s="28"/>
      <c r="T240" s="28"/>
      <c r="U240" s="28"/>
      <c r="V240" s="28"/>
      <c r="W240" s="28"/>
      <c r="X240" s="28"/>
      <c r="Y240" s="28"/>
      <c r="Z240" s="28"/>
    </row>
    <row r="241" spans="1:26" ht="15" customHeight="1">
      <c r="A241" s="111">
        <v>233</v>
      </c>
      <c r="B241" s="122" t="s">
        <v>605</v>
      </c>
      <c r="C241" s="656" t="s">
        <v>82</v>
      </c>
      <c r="D241" s="35"/>
      <c r="E241" s="122" t="s">
        <v>2836</v>
      </c>
      <c r="F241" s="111" t="s">
        <v>76</v>
      </c>
      <c r="G241" s="739">
        <v>7.77</v>
      </c>
      <c r="H241" s="122">
        <v>5</v>
      </c>
      <c r="I241" s="122">
        <v>1</v>
      </c>
      <c r="J241" s="122" t="s">
        <v>37</v>
      </c>
      <c r="K241" s="41" t="s">
        <v>26</v>
      </c>
      <c r="L241" s="42" t="str">
        <f t="shared" si="0"/>
        <v>1pieces</v>
      </c>
      <c r="M241" s="658">
        <f t="shared" si="1"/>
        <v>5</v>
      </c>
      <c r="N241" s="659" t="str">
        <f t="shared" si="5"/>
        <v>5pieces</v>
      </c>
      <c r="O241" s="692">
        <f t="shared" si="2"/>
        <v>38.849999999999994</v>
      </c>
      <c r="P241" s="29">
        <f t="shared" si="3"/>
        <v>7.7699999999999987</v>
      </c>
      <c r="Q241" s="74"/>
      <c r="R241" s="28"/>
      <c r="S241" s="28"/>
      <c r="T241" s="28"/>
      <c r="U241" s="28"/>
      <c r="V241" s="28"/>
      <c r="W241" s="28"/>
      <c r="X241" s="28"/>
      <c r="Y241" s="28"/>
      <c r="Z241" s="28"/>
    </row>
    <row r="242" spans="1:26" ht="15" customHeight="1">
      <c r="A242" s="111">
        <v>234</v>
      </c>
      <c r="B242" s="122" t="s">
        <v>607</v>
      </c>
      <c r="C242" s="656" t="s">
        <v>82</v>
      </c>
      <c r="D242" s="35"/>
      <c r="E242" s="122" t="s">
        <v>2835</v>
      </c>
      <c r="F242" s="111" t="s">
        <v>76</v>
      </c>
      <c r="G242" s="739">
        <v>7.77</v>
      </c>
      <c r="H242" s="122">
        <v>1</v>
      </c>
      <c r="I242" s="122">
        <v>1</v>
      </c>
      <c r="J242" s="122" t="s">
        <v>37</v>
      </c>
      <c r="K242" s="41" t="s">
        <v>26</v>
      </c>
      <c r="L242" s="42" t="str">
        <f t="shared" si="0"/>
        <v>1pieces</v>
      </c>
      <c r="M242" s="658">
        <f t="shared" si="1"/>
        <v>1</v>
      </c>
      <c r="N242" s="659" t="str">
        <f t="shared" si="5"/>
        <v>1pieces</v>
      </c>
      <c r="O242" s="692">
        <f t="shared" si="2"/>
        <v>7.77</v>
      </c>
      <c r="P242" s="29">
        <f t="shared" si="3"/>
        <v>7.77</v>
      </c>
      <c r="Q242" s="74"/>
      <c r="R242" s="28"/>
      <c r="S242" s="28"/>
      <c r="T242" s="28"/>
      <c r="U242" s="28"/>
      <c r="V242" s="28"/>
      <c r="W242" s="28"/>
      <c r="X242" s="28"/>
      <c r="Y242" s="28"/>
      <c r="Z242" s="28"/>
    </row>
    <row r="243" spans="1:26" ht="15" customHeight="1">
      <c r="A243" s="111">
        <v>235</v>
      </c>
      <c r="B243" s="122" t="s">
        <v>640</v>
      </c>
      <c r="C243" s="656" t="s">
        <v>82</v>
      </c>
      <c r="D243" s="35"/>
      <c r="E243" s="122" t="s">
        <v>2837</v>
      </c>
      <c r="F243" s="111" t="s">
        <v>76</v>
      </c>
      <c r="G243" s="739">
        <v>15.1</v>
      </c>
      <c r="H243" s="122">
        <v>1</v>
      </c>
      <c r="I243" s="122">
        <v>1</v>
      </c>
      <c r="J243" s="122" t="s">
        <v>37</v>
      </c>
      <c r="K243" s="41" t="s">
        <v>26</v>
      </c>
      <c r="L243" s="42" t="str">
        <f t="shared" si="0"/>
        <v>1pieces</v>
      </c>
      <c r="M243" s="658">
        <f t="shared" si="1"/>
        <v>1</v>
      </c>
      <c r="N243" s="659" t="str">
        <f t="shared" si="5"/>
        <v>1pieces</v>
      </c>
      <c r="O243" s="692">
        <f t="shared" si="2"/>
        <v>15.1</v>
      </c>
      <c r="P243" s="29">
        <f t="shared" si="3"/>
        <v>15.1</v>
      </c>
      <c r="Q243" s="74"/>
      <c r="R243" s="28"/>
      <c r="S243" s="28"/>
      <c r="T243" s="28"/>
      <c r="U243" s="28"/>
      <c r="V243" s="28"/>
      <c r="W243" s="28"/>
      <c r="X243" s="28"/>
      <c r="Y243" s="28"/>
      <c r="Z243" s="28"/>
    </row>
    <row r="244" spans="1:26" ht="15" customHeight="1">
      <c r="A244" s="111">
        <v>236</v>
      </c>
      <c r="B244" s="122" t="s">
        <v>1106</v>
      </c>
      <c r="C244" s="656" t="s">
        <v>82</v>
      </c>
      <c r="D244" s="35"/>
      <c r="E244" s="128" t="s">
        <v>2722</v>
      </c>
      <c r="F244" s="111" t="s">
        <v>76</v>
      </c>
      <c r="G244" s="739">
        <v>41.3</v>
      </c>
      <c r="H244" s="122">
        <v>3</v>
      </c>
      <c r="I244" s="122">
        <v>1</v>
      </c>
      <c r="J244" s="122" t="s">
        <v>37</v>
      </c>
      <c r="K244" s="41" t="s">
        <v>26</v>
      </c>
      <c r="L244" s="42" t="str">
        <f t="shared" si="0"/>
        <v>1pieces</v>
      </c>
      <c r="M244" s="658">
        <f t="shared" si="1"/>
        <v>3</v>
      </c>
      <c r="N244" s="659" t="str">
        <f t="shared" si="5"/>
        <v>3pieces</v>
      </c>
      <c r="O244" s="692">
        <f t="shared" si="2"/>
        <v>123.89999999999999</v>
      </c>
      <c r="P244" s="29">
        <f t="shared" si="3"/>
        <v>41.3</v>
      </c>
      <c r="Q244" s="74"/>
      <c r="R244" s="28"/>
      <c r="S244" s="28"/>
      <c r="T244" s="28"/>
      <c r="U244" s="28"/>
      <c r="V244" s="28"/>
      <c r="W244" s="28"/>
      <c r="X244" s="28"/>
      <c r="Y244" s="28"/>
      <c r="Z244" s="28"/>
    </row>
    <row r="245" spans="1:26" ht="15" customHeight="1">
      <c r="A245" s="111">
        <v>237</v>
      </c>
      <c r="B245" s="122" t="s">
        <v>1738</v>
      </c>
      <c r="C245" s="656" t="s">
        <v>82</v>
      </c>
      <c r="D245" s="35"/>
      <c r="E245" s="122" t="s">
        <v>1739</v>
      </c>
      <c r="F245" s="111" t="s">
        <v>76</v>
      </c>
      <c r="G245" s="739">
        <v>1.19</v>
      </c>
      <c r="H245" s="450">
        <v>28</v>
      </c>
      <c r="I245" s="122">
        <v>1</v>
      </c>
      <c r="J245" s="743" t="s">
        <v>37</v>
      </c>
      <c r="K245" s="41" t="s">
        <v>26</v>
      </c>
      <c r="L245" s="42" t="str">
        <f t="shared" si="0"/>
        <v>1pieces</v>
      </c>
      <c r="M245" s="658">
        <f t="shared" si="1"/>
        <v>28</v>
      </c>
      <c r="N245" s="659" t="str">
        <f t="shared" si="5"/>
        <v>28pieces</v>
      </c>
      <c r="O245" s="692">
        <f t="shared" si="2"/>
        <v>33.32</v>
      </c>
      <c r="P245" s="29">
        <f t="shared" si="3"/>
        <v>1.19</v>
      </c>
      <c r="Q245" s="74"/>
      <c r="R245" s="28"/>
      <c r="S245" s="28"/>
      <c r="T245" s="28"/>
      <c r="U245" s="28"/>
      <c r="V245" s="28"/>
      <c r="W245" s="28"/>
      <c r="X245" s="28"/>
      <c r="Y245" s="28"/>
      <c r="Z245" s="28"/>
    </row>
    <row r="246" spans="1:26" ht="15" customHeight="1">
      <c r="A246" s="111">
        <v>238</v>
      </c>
      <c r="B246" s="128" t="s">
        <v>2012</v>
      </c>
      <c r="C246" s="656" t="s">
        <v>82</v>
      </c>
      <c r="D246" s="35"/>
      <c r="E246" s="128" t="s">
        <v>2838</v>
      </c>
      <c r="F246" s="111" t="s">
        <v>76</v>
      </c>
      <c r="G246" s="739">
        <v>12.1</v>
      </c>
      <c r="H246" s="122">
        <v>1</v>
      </c>
      <c r="I246" s="122">
        <v>1</v>
      </c>
      <c r="J246" s="122" t="s">
        <v>37</v>
      </c>
      <c r="K246" s="41" t="s">
        <v>26</v>
      </c>
      <c r="L246" s="42" t="str">
        <f t="shared" si="0"/>
        <v>1pieces</v>
      </c>
      <c r="M246" s="658">
        <f t="shared" si="1"/>
        <v>1</v>
      </c>
      <c r="N246" s="659" t="str">
        <f t="shared" si="5"/>
        <v>1pieces</v>
      </c>
      <c r="O246" s="692">
        <f t="shared" si="2"/>
        <v>12.1</v>
      </c>
      <c r="P246" s="29">
        <f t="shared" si="3"/>
        <v>12.1</v>
      </c>
      <c r="Q246" s="74"/>
      <c r="R246" s="28"/>
      <c r="S246" s="28"/>
      <c r="T246" s="28"/>
      <c r="U246" s="28"/>
      <c r="V246" s="28"/>
      <c r="W246" s="28"/>
      <c r="X246" s="28"/>
      <c r="Y246" s="28"/>
      <c r="Z246" s="28"/>
    </row>
    <row r="247" spans="1:26" ht="15" customHeight="1">
      <c r="A247" s="111">
        <v>239</v>
      </c>
      <c r="B247" s="122" t="s">
        <v>587</v>
      </c>
      <c r="C247" s="656" t="s">
        <v>82</v>
      </c>
      <c r="D247" s="35"/>
      <c r="E247" s="122" t="s">
        <v>2839</v>
      </c>
      <c r="F247" s="111" t="s">
        <v>76</v>
      </c>
      <c r="G247" s="739">
        <v>83.3</v>
      </c>
      <c r="H247" s="196">
        <v>4</v>
      </c>
      <c r="I247" s="122">
        <v>1</v>
      </c>
      <c r="J247" s="122" t="s">
        <v>59</v>
      </c>
      <c r="K247" s="41" t="s">
        <v>26</v>
      </c>
      <c r="L247" s="42" t="str">
        <f t="shared" si="0"/>
        <v>1grams</v>
      </c>
      <c r="M247" s="658">
        <f t="shared" si="1"/>
        <v>4</v>
      </c>
      <c r="N247" s="659" t="str">
        <f t="shared" si="5"/>
        <v>4grams</v>
      </c>
      <c r="O247" s="692">
        <f t="shared" si="2"/>
        <v>333.2</v>
      </c>
      <c r="P247" s="29">
        <f t="shared" si="3"/>
        <v>83.3</v>
      </c>
      <c r="Q247" s="74"/>
      <c r="R247" s="28"/>
      <c r="S247" s="28"/>
      <c r="T247" s="28"/>
      <c r="U247" s="28"/>
      <c r="V247" s="28"/>
      <c r="W247" s="28"/>
      <c r="X247" s="28"/>
      <c r="Y247" s="28"/>
      <c r="Z247" s="28"/>
    </row>
    <row r="248" spans="1:26" ht="15" customHeight="1">
      <c r="A248" s="111">
        <v>240</v>
      </c>
      <c r="B248" s="122" t="s">
        <v>1160</v>
      </c>
      <c r="C248" s="656" t="s">
        <v>82</v>
      </c>
      <c r="D248" s="35"/>
      <c r="E248" s="128" t="s">
        <v>1161</v>
      </c>
      <c r="F248" s="111" t="s">
        <v>76</v>
      </c>
      <c r="G248" s="739">
        <v>75</v>
      </c>
      <c r="H248" s="122">
        <v>12</v>
      </c>
      <c r="I248" s="122">
        <v>1</v>
      </c>
      <c r="J248" s="122" t="s">
        <v>469</v>
      </c>
      <c r="K248" s="41" t="s">
        <v>26</v>
      </c>
      <c r="L248" s="42" t="str">
        <f t="shared" si="0"/>
        <v>1jar</v>
      </c>
      <c r="M248" s="658">
        <f t="shared" si="1"/>
        <v>12</v>
      </c>
      <c r="N248" s="659" t="str">
        <f t="shared" si="5"/>
        <v>12jar</v>
      </c>
      <c r="O248" s="692">
        <f t="shared" si="2"/>
        <v>900</v>
      </c>
      <c r="P248" s="29">
        <f t="shared" si="3"/>
        <v>75</v>
      </c>
      <c r="Q248" s="74"/>
      <c r="R248" s="28"/>
      <c r="S248" s="28"/>
      <c r="T248" s="28"/>
      <c r="U248" s="28"/>
      <c r="V248" s="28"/>
      <c r="W248" s="28"/>
      <c r="X248" s="28"/>
      <c r="Y248" s="28"/>
      <c r="Z248" s="28"/>
    </row>
    <row r="249" spans="1:26" ht="15" customHeight="1">
      <c r="A249" s="111">
        <v>241</v>
      </c>
      <c r="B249" s="122" t="s">
        <v>1896</v>
      </c>
      <c r="C249" s="656" t="s">
        <v>82</v>
      </c>
      <c r="D249" s="35"/>
      <c r="E249" s="128" t="s">
        <v>1161</v>
      </c>
      <c r="F249" s="111" t="s">
        <v>76</v>
      </c>
      <c r="G249" s="739">
        <v>125</v>
      </c>
      <c r="H249" s="122">
        <v>6</v>
      </c>
      <c r="I249" s="122">
        <v>1</v>
      </c>
      <c r="J249" s="122" t="s">
        <v>469</v>
      </c>
      <c r="K249" s="41" t="s">
        <v>26</v>
      </c>
      <c r="L249" s="42" t="str">
        <f t="shared" si="0"/>
        <v>1jar</v>
      </c>
      <c r="M249" s="658">
        <f t="shared" si="1"/>
        <v>6</v>
      </c>
      <c r="N249" s="659" t="str">
        <f t="shared" si="5"/>
        <v>6jar</v>
      </c>
      <c r="O249" s="692">
        <f t="shared" si="2"/>
        <v>750</v>
      </c>
      <c r="P249" s="29">
        <f t="shared" si="3"/>
        <v>125</v>
      </c>
      <c r="Q249" s="74"/>
      <c r="R249" s="28"/>
      <c r="S249" s="28"/>
      <c r="T249" s="28"/>
      <c r="U249" s="28"/>
      <c r="V249" s="28"/>
      <c r="W249" s="28"/>
      <c r="X249" s="28"/>
      <c r="Y249" s="28"/>
      <c r="Z249" s="28"/>
    </row>
    <row r="250" spans="1:26" ht="15" customHeight="1">
      <c r="A250" s="111">
        <v>242</v>
      </c>
      <c r="B250" s="122" t="s">
        <v>1871</v>
      </c>
      <c r="C250" s="656" t="s">
        <v>82</v>
      </c>
      <c r="D250" s="35"/>
      <c r="E250" s="128" t="s">
        <v>1161</v>
      </c>
      <c r="F250" s="111" t="s">
        <v>76</v>
      </c>
      <c r="G250" s="739">
        <v>35</v>
      </c>
      <c r="H250" s="122">
        <v>1</v>
      </c>
      <c r="I250" s="122">
        <v>1</v>
      </c>
      <c r="J250" s="122" t="s">
        <v>469</v>
      </c>
      <c r="K250" s="41" t="s">
        <v>26</v>
      </c>
      <c r="L250" s="42" t="str">
        <f t="shared" si="0"/>
        <v>1jar</v>
      </c>
      <c r="M250" s="658">
        <f t="shared" si="1"/>
        <v>1</v>
      </c>
      <c r="N250" s="659" t="str">
        <f t="shared" si="5"/>
        <v>1jar</v>
      </c>
      <c r="O250" s="692">
        <f t="shared" si="2"/>
        <v>35</v>
      </c>
      <c r="P250" s="29">
        <f t="shared" si="3"/>
        <v>35</v>
      </c>
      <c r="Q250" s="74"/>
      <c r="R250" s="28"/>
      <c r="S250" s="28"/>
      <c r="T250" s="28"/>
      <c r="U250" s="28"/>
      <c r="V250" s="28"/>
      <c r="W250" s="28"/>
      <c r="X250" s="28"/>
      <c r="Y250" s="28"/>
      <c r="Z250" s="28"/>
    </row>
    <row r="251" spans="1:26" ht="15" customHeight="1">
      <c r="A251" s="111">
        <v>243</v>
      </c>
      <c r="B251" s="122" t="s">
        <v>1870</v>
      </c>
      <c r="C251" s="656" t="s">
        <v>82</v>
      </c>
      <c r="D251" s="35"/>
      <c r="E251" s="128" t="s">
        <v>1161</v>
      </c>
      <c r="F251" s="111" t="s">
        <v>76</v>
      </c>
      <c r="G251" s="739">
        <v>125</v>
      </c>
      <c r="H251" s="122">
        <v>17</v>
      </c>
      <c r="I251" s="122">
        <v>1</v>
      </c>
      <c r="J251" s="122" t="s">
        <v>469</v>
      </c>
      <c r="K251" s="41" t="s">
        <v>26</v>
      </c>
      <c r="L251" s="42" t="str">
        <f t="shared" si="0"/>
        <v>1jar</v>
      </c>
      <c r="M251" s="658">
        <f t="shared" si="1"/>
        <v>17</v>
      </c>
      <c r="N251" s="659" t="str">
        <f t="shared" si="5"/>
        <v>17jar</v>
      </c>
      <c r="O251" s="692">
        <f t="shared" si="2"/>
        <v>2125</v>
      </c>
      <c r="P251" s="29">
        <f t="shared" si="3"/>
        <v>125</v>
      </c>
      <c r="Q251" s="74"/>
      <c r="R251" s="28"/>
      <c r="S251" s="28"/>
      <c r="T251" s="28"/>
      <c r="U251" s="28"/>
      <c r="V251" s="28"/>
      <c r="W251" s="28"/>
      <c r="X251" s="28"/>
      <c r="Y251" s="28"/>
      <c r="Z251" s="28"/>
    </row>
    <row r="252" spans="1:26" ht="15" customHeight="1">
      <c r="A252" s="111">
        <v>244</v>
      </c>
      <c r="B252" s="122" t="s">
        <v>467</v>
      </c>
      <c r="C252" s="656" t="s">
        <v>82</v>
      </c>
      <c r="D252" s="35"/>
      <c r="E252" s="128" t="s">
        <v>470</v>
      </c>
      <c r="F252" s="111" t="s">
        <v>76</v>
      </c>
      <c r="G252" s="739">
        <v>90</v>
      </c>
      <c r="H252" s="122">
        <v>4</v>
      </c>
      <c r="I252" s="122">
        <v>1</v>
      </c>
      <c r="J252" s="122" t="s">
        <v>471</v>
      </c>
      <c r="K252" s="41" t="s">
        <v>26</v>
      </c>
      <c r="L252" s="42" t="str">
        <f t="shared" si="0"/>
        <v>1pouch</v>
      </c>
      <c r="M252" s="658">
        <f t="shared" si="1"/>
        <v>4</v>
      </c>
      <c r="N252" s="659" t="str">
        <f t="shared" si="5"/>
        <v>4pouch</v>
      </c>
      <c r="O252" s="692">
        <f t="shared" si="2"/>
        <v>360</v>
      </c>
      <c r="P252" s="29">
        <f t="shared" si="3"/>
        <v>90</v>
      </c>
      <c r="Q252" s="74"/>
      <c r="R252" s="28"/>
      <c r="S252" s="28"/>
      <c r="T252" s="28"/>
      <c r="U252" s="28"/>
      <c r="V252" s="28"/>
      <c r="W252" s="28"/>
      <c r="X252" s="28"/>
      <c r="Y252" s="28"/>
      <c r="Z252" s="28"/>
    </row>
    <row r="253" spans="1:26" ht="15" customHeight="1">
      <c r="A253" s="111">
        <v>245</v>
      </c>
      <c r="B253" s="128" t="s">
        <v>1666</v>
      </c>
      <c r="C253" s="656" t="s">
        <v>82</v>
      </c>
      <c r="D253" s="35"/>
      <c r="E253" s="122" t="s">
        <v>121</v>
      </c>
      <c r="F253" s="111" t="s">
        <v>76</v>
      </c>
      <c r="G253" s="739">
        <v>130</v>
      </c>
      <c r="H253" s="122">
        <v>0.5</v>
      </c>
      <c r="I253" s="122">
        <v>1000</v>
      </c>
      <c r="J253" s="122" t="s">
        <v>59</v>
      </c>
      <c r="K253" s="41" t="s">
        <v>26</v>
      </c>
      <c r="L253" s="42" t="str">
        <f t="shared" si="0"/>
        <v>1000grams</v>
      </c>
      <c r="M253" s="658">
        <f t="shared" si="1"/>
        <v>500</v>
      </c>
      <c r="N253" s="659" t="str">
        <f t="shared" si="5"/>
        <v>500grams</v>
      </c>
      <c r="O253" s="692">
        <f t="shared" si="2"/>
        <v>65</v>
      </c>
      <c r="P253" s="29">
        <f t="shared" si="3"/>
        <v>130</v>
      </c>
      <c r="Q253" s="74"/>
      <c r="R253" s="28"/>
      <c r="S253" s="28"/>
      <c r="T253" s="28"/>
      <c r="U253" s="28"/>
      <c r="V253" s="28"/>
      <c r="W253" s="28"/>
      <c r="X253" s="28"/>
      <c r="Y253" s="28"/>
      <c r="Z253" s="28"/>
    </row>
    <row r="254" spans="1:26" ht="15" customHeight="1">
      <c r="A254" s="111">
        <v>246</v>
      </c>
      <c r="B254" s="128" t="s">
        <v>1986</v>
      </c>
      <c r="C254" s="656" t="s">
        <v>82</v>
      </c>
      <c r="D254" s="35"/>
      <c r="E254" s="122" t="s">
        <v>121</v>
      </c>
      <c r="F254" s="111" t="s">
        <v>76</v>
      </c>
      <c r="G254" s="739">
        <v>180</v>
      </c>
      <c r="H254" s="122">
        <v>1.93</v>
      </c>
      <c r="I254" s="122">
        <v>1000</v>
      </c>
      <c r="J254" s="122" t="s">
        <v>59</v>
      </c>
      <c r="K254" s="41" t="s">
        <v>26</v>
      </c>
      <c r="L254" s="42" t="str">
        <f t="shared" si="0"/>
        <v>1000grams</v>
      </c>
      <c r="M254" s="658">
        <f t="shared" si="1"/>
        <v>1930</v>
      </c>
      <c r="N254" s="659" t="str">
        <f t="shared" si="5"/>
        <v>1930grams</v>
      </c>
      <c r="O254" s="692">
        <f t="shared" si="2"/>
        <v>347.4</v>
      </c>
      <c r="P254" s="29">
        <f t="shared" si="3"/>
        <v>180</v>
      </c>
      <c r="Q254" s="74"/>
      <c r="R254" s="28"/>
      <c r="S254" s="28"/>
      <c r="T254" s="28"/>
      <c r="U254" s="28"/>
      <c r="V254" s="28"/>
      <c r="W254" s="28"/>
      <c r="X254" s="28"/>
      <c r="Y254" s="28"/>
      <c r="Z254" s="28"/>
    </row>
    <row r="255" spans="1:26" ht="15" customHeight="1">
      <c r="A255" s="111">
        <v>247</v>
      </c>
      <c r="B255" s="122" t="s">
        <v>1414</v>
      </c>
      <c r="C255" s="656" t="s">
        <v>82</v>
      </c>
      <c r="D255" s="35"/>
      <c r="E255" s="122" t="s">
        <v>2755</v>
      </c>
      <c r="F255" s="111" t="s">
        <v>76</v>
      </c>
      <c r="G255" s="739">
        <v>1.8</v>
      </c>
      <c r="H255" s="122">
        <v>50</v>
      </c>
      <c r="I255" s="122">
        <v>1</v>
      </c>
      <c r="J255" s="122" t="s">
        <v>2755</v>
      </c>
      <c r="K255" s="41" t="s">
        <v>26</v>
      </c>
      <c r="L255" s="42" t="str">
        <f t="shared" si="0"/>
        <v>1piece</v>
      </c>
      <c r="M255" s="658">
        <f t="shared" si="1"/>
        <v>50</v>
      </c>
      <c r="N255" s="659" t="str">
        <f t="shared" si="5"/>
        <v>50piece</v>
      </c>
      <c r="O255" s="692">
        <f t="shared" si="2"/>
        <v>90</v>
      </c>
      <c r="P255" s="29">
        <f t="shared" si="3"/>
        <v>1.8</v>
      </c>
      <c r="Q255" s="74"/>
      <c r="R255" s="28"/>
      <c r="S255" s="28"/>
      <c r="T255" s="28"/>
      <c r="U255" s="28"/>
      <c r="V255" s="28"/>
      <c r="W255" s="28"/>
      <c r="X255" s="28"/>
      <c r="Y255" s="28"/>
      <c r="Z255" s="28"/>
    </row>
    <row r="256" spans="1:26" ht="15" customHeight="1">
      <c r="A256" s="111">
        <v>248</v>
      </c>
      <c r="B256" s="122" t="s">
        <v>2315</v>
      </c>
      <c r="C256" s="656" t="s">
        <v>82</v>
      </c>
      <c r="D256" s="35"/>
      <c r="E256" s="122" t="s">
        <v>2316</v>
      </c>
      <c r="F256" s="111" t="s">
        <v>76</v>
      </c>
      <c r="G256" s="739">
        <v>100</v>
      </c>
      <c r="H256" s="122">
        <v>1</v>
      </c>
      <c r="I256" s="122">
        <v>1</v>
      </c>
      <c r="J256" s="122" t="s">
        <v>2746</v>
      </c>
      <c r="K256" s="41" t="s">
        <v>26</v>
      </c>
      <c r="L256" s="42" t="str">
        <f t="shared" si="0"/>
        <v>1pack</v>
      </c>
      <c r="M256" s="658">
        <f t="shared" si="1"/>
        <v>1</v>
      </c>
      <c r="N256" s="659" t="str">
        <f t="shared" si="5"/>
        <v>1pack</v>
      </c>
      <c r="O256" s="692">
        <f t="shared" si="2"/>
        <v>100</v>
      </c>
      <c r="P256" s="29">
        <f t="shared" si="3"/>
        <v>100</v>
      </c>
      <c r="Q256" s="74"/>
      <c r="R256" s="28"/>
      <c r="S256" s="28"/>
      <c r="T256" s="28"/>
      <c r="U256" s="28"/>
      <c r="V256" s="28"/>
      <c r="W256" s="28"/>
      <c r="X256" s="28"/>
      <c r="Y256" s="28"/>
      <c r="Z256" s="28"/>
    </row>
    <row r="257" spans="1:26" ht="15" customHeight="1">
      <c r="A257" s="111">
        <v>249</v>
      </c>
      <c r="B257" s="128" t="s">
        <v>593</v>
      </c>
      <c r="C257" s="656" t="s">
        <v>82</v>
      </c>
      <c r="D257" s="35"/>
      <c r="E257" s="128" t="s">
        <v>594</v>
      </c>
      <c r="F257" s="111" t="s">
        <v>76</v>
      </c>
      <c r="G257" s="739">
        <v>0.79</v>
      </c>
      <c r="H257" s="122">
        <v>45</v>
      </c>
      <c r="I257" s="122">
        <v>1</v>
      </c>
      <c r="J257" s="122" t="s">
        <v>2755</v>
      </c>
      <c r="K257" s="41" t="s">
        <v>26</v>
      </c>
      <c r="L257" s="42" t="str">
        <f t="shared" si="0"/>
        <v>1piece</v>
      </c>
      <c r="M257" s="658">
        <f t="shared" si="1"/>
        <v>45</v>
      </c>
      <c r="N257" s="659" t="str">
        <f t="shared" si="5"/>
        <v>45piece</v>
      </c>
      <c r="O257" s="692">
        <f t="shared" si="2"/>
        <v>35.550000000000004</v>
      </c>
      <c r="P257" s="29">
        <f t="shared" si="3"/>
        <v>0.79000000000000015</v>
      </c>
      <c r="Q257" s="74"/>
      <c r="R257" s="28"/>
      <c r="S257" s="28"/>
      <c r="T257" s="28"/>
      <c r="U257" s="28"/>
      <c r="V257" s="28"/>
      <c r="W257" s="28"/>
      <c r="X257" s="28"/>
      <c r="Y257" s="28"/>
      <c r="Z257" s="28"/>
    </row>
    <row r="258" spans="1:26" ht="15" customHeight="1">
      <c r="A258" s="111">
        <v>250</v>
      </c>
      <c r="B258" s="128" t="s">
        <v>1586</v>
      </c>
      <c r="C258" s="656" t="s">
        <v>82</v>
      </c>
      <c r="D258" s="35"/>
      <c r="E258" s="128" t="s">
        <v>594</v>
      </c>
      <c r="F258" s="111" t="s">
        <v>76</v>
      </c>
      <c r="G258" s="739">
        <v>0.8</v>
      </c>
      <c r="H258" s="122">
        <v>62</v>
      </c>
      <c r="I258" s="122">
        <v>1</v>
      </c>
      <c r="J258" s="122" t="s">
        <v>2755</v>
      </c>
      <c r="K258" s="41" t="s">
        <v>26</v>
      </c>
      <c r="L258" s="42" t="str">
        <f t="shared" si="0"/>
        <v>1piece</v>
      </c>
      <c r="M258" s="658">
        <f t="shared" si="1"/>
        <v>62</v>
      </c>
      <c r="N258" s="659" t="str">
        <f t="shared" si="5"/>
        <v>62piece</v>
      </c>
      <c r="O258" s="692">
        <f t="shared" si="2"/>
        <v>49.6</v>
      </c>
      <c r="P258" s="29">
        <f t="shared" si="3"/>
        <v>0.8</v>
      </c>
      <c r="Q258" s="74"/>
      <c r="R258" s="28"/>
      <c r="S258" s="28"/>
      <c r="T258" s="28"/>
      <c r="U258" s="28"/>
      <c r="V258" s="28"/>
      <c r="W258" s="28"/>
      <c r="X258" s="28"/>
      <c r="Y258" s="28"/>
      <c r="Z258" s="28"/>
    </row>
    <row r="259" spans="1:26" ht="15" customHeight="1">
      <c r="A259" s="111">
        <v>251</v>
      </c>
      <c r="B259" s="122" t="s">
        <v>642</v>
      </c>
      <c r="C259" s="656" t="s">
        <v>82</v>
      </c>
      <c r="D259" s="35"/>
      <c r="E259" s="122" t="s">
        <v>2837</v>
      </c>
      <c r="F259" s="111" t="s">
        <v>76</v>
      </c>
      <c r="G259" s="739">
        <v>16.649999999999999</v>
      </c>
      <c r="H259" s="122">
        <v>3</v>
      </c>
      <c r="I259" s="122">
        <v>1</v>
      </c>
      <c r="J259" s="122" t="s">
        <v>231</v>
      </c>
      <c r="K259" s="41" t="s">
        <v>26</v>
      </c>
      <c r="L259" s="42" t="str">
        <f t="shared" si="0"/>
        <v>1box</v>
      </c>
      <c r="M259" s="658">
        <f t="shared" si="1"/>
        <v>3</v>
      </c>
      <c r="N259" s="659" t="str">
        <f t="shared" si="5"/>
        <v>3box</v>
      </c>
      <c r="O259" s="692">
        <f t="shared" si="2"/>
        <v>49.949999999999996</v>
      </c>
      <c r="P259" s="29">
        <f t="shared" si="3"/>
        <v>16.649999999999999</v>
      </c>
      <c r="Q259" s="74"/>
      <c r="R259" s="28"/>
      <c r="S259" s="28"/>
      <c r="T259" s="28"/>
      <c r="U259" s="28"/>
      <c r="V259" s="28"/>
      <c r="W259" s="28"/>
      <c r="X259" s="28"/>
      <c r="Y259" s="28"/>
      <c r="Z259" s="28"/>
    </row>
    <row r="260" spans="1:26" ht="15" customHeight="1">
      <c r="A260" s="111">
        <v>252</v>
      </c>
      <c r="B260" s="122" t="s">
        <v>643</v>
      </c>
      <c r="C260" s="656" t="s">
        <v>82</v>
      </c>
      <c r="D260" s="35"/>
      <c r="E260" s="122" t="s">
        <v>644</v>
      </c>
      <c r="F260" s="111" t="s">
        <v>76</v>
      </c>
      <c r="G260" s="739">
        <v>8.2799999999999994</v>
      </c>
      <c r="H260" s="122">
        <v>3</v>
      </c>
      <c r="I260" s="122">
        <v>1</v>
      </c>
      <c r="J260" s="122" t="s">
        <v>231</v>
      </c>
      <c r="K260" s="41" t="s">
        <v>26</v>
      </c>
      <c r="L260" s="42" t="str">
        <f t="shared" si="0"/>
        <v>1box</v>
      </c>
      <c r="M260" s="658">
        <f t="shared" si="1"/>
        <v>3</v>
      </c>
      <c r="N260" s="659" t="str">
        <f t="shared" si="5"/>
        <v>3box</v>
      </c>
      <c r="O260" s="692">
        <f t="shared" si="2"/>
        <v>24.839999999999996</v>
      </c>
      <c r="P260" s="29">
        <f t="shared" si="3"/>
        <v>8.2799999999999994</v>
      </c>
      <c r="Q260" s="74"/>
      <c r="R260" s="28"/>
      <c r="S260" s="28"/>
      <c r="T260" s="28"/>
      <c r="U260" s="28"/>
      <c r="V260" s="28"/>
      <c r="W260" s="28"/>
      <c r="X260" s="28"/>
      <c r="Y260" s="28"/>
      <c r="Z260" s="28"/>
    </row>
    <row r="261" spans="1:26" ht="15" customHeight="1">
      <c r="A261" s="111">
        <v>253</v>
      </c>
      <c r="B261" s="122" t="s">
        <v>460</v>
      </c>
      <c r="C261" s="656" t="s">
        <v>82</v>
      </c>
      <c r="D261" s="35"/>
      <c r="E261" s="122" t="s">
        <v>461</v>
      </c>
      <c r="F261" s="111" t="s">
        <v>76</v>
      </c>
      <c r="G261" s="739">
        <v>0.83</v>
      </c>
      <c r="H261" s="122">
        <v>74</v>
      </c>
      <c r="I261" s="122">
        <v>1</v>
      </c>
      <c r="J261" s="122" t="s">
        <v>37</v>
      </c>
      <c r="K261" s="41" t="s">
        <v>26</v>
      </c>
      <c r="L261" s="42" t="str">
        <f t="shared" si="0"/>
        <v>1pieces</v>
      </c>
      <c r="M261" s="658">
        <f t="shared" si="1"/>
        <v>74</v>
      </c>
      <c r="N261" s="659" t="str">
        <f t="shared" si="5"/>
        <v>74pieces</v>
      </c>
      <c r="O261" s="692">
        <f t="shared" si="2"/>
        <v>61.419999999999995</v>
      </c>
      <c r="P261" s="29">
        <f t="shared" si="3"/>
        <v>0.83</v>
      </c>
      <c r="Q261" s="74"/>
      <c r="R261" s="28"/>
      <c r="S261" s="28"/>
      <c r="T261" s="28"/>
      <c r="U261" s="28"/>
      <c r="V261" s="28"/>
      <c r="W261" s="28"/>
      <c r="X261" s="28"/>
      <c r="Y261" s="28"/>
      <c r="Z261" s="28"/>
    </row>
    <row r="262" spans="1:26" ht="15" customHeight="1">
      <c r="A262" s="111">
        <v>254</v>
      </c>
      <c r="B262" s="122" t="s">
        <v>535</v>
      </c>
      <c r="C262" s="656" t="s">
        <v>82</v>
      </c>
      <c r="D262" s="35"/>
      <c r="E262" s="122" t="s">
        <v>536</v>
      </c>
      <c r="F262" s="111" t="s">
        <v>76</v>
      </c>
      <c r="G262" s="739">
        <v>0.71</v>
      </c>
      <c r="H262" s="122">
        <v>343</v>
      </c>
      <c r="I262" s="122">
        <v>1</v>
      </c>
      <c r="J262" s="122" t="s">
        <v>37</v>
      </c>
      <c r="K262" s="41" t="s">
        <v>26</v>
      </c>
      <c r="L262" s="42" t="str">
        <f t="shared" si="0"/>
        <v>1pieces</v>
      </c>
      <c r="M262" s="658">
        <f t="shared" si="1"/>
        <v>343</v>
      </c>
      <c r="N262" s="659" t="str">
        <f t="shared" si="5"/>
        <v>343pieces</v>
      </c>
      <c r="O262" s="692">
        <f t="shared" si="2"/>
        <v>243.53</v>
      </c>
      <c r="P262" s="29">
        <f t="shared" si="3"/>
        <v>0.71</v>
      </c>
      <c r="Q262" s="74"/>
      <c r="R262" s="28"/>
      <c r="S262" s="28"/>
      <c r="T262" s="28"/>
      <c r="U262" s="28"/>
      <c r="V262" s="28"/>
      <c r="W262" s="28"/>
      <c r="X262" s="28"/>
      <c r="Y262" s="28"/>
      <c r="Z262" s="28"/>
    </row>
    <row r="263" spans="1:26" ht="15" customHeight="1">
      <c r="A263" s="111">
        <v>255</v>
      </c>
      <c r="B263" s="122" t="s">
        <v>1367</v>
      </c>
      <c r="C263" s="656" t="s">
        <v>82</v>
      </c>
      <c r="D263" s="35"/>
      <c r="E263" s="122" t="s">
        <v>536</v>
      </c>
      <c r="F263" s="111" t="s">
        <v>76</v>
      </c>
      <c r="G263" s="739">
        <v>0.78</v>
      </c>
      <c r="H263" s="122">
        <v>50</v>
      </c>
      <c r="I263" s="122">
        <v>1</v>
      </c>
      <c r="J263" s="122" t="s">
        <v>37</v>
      </c>
      <c r="K263" s="41" t="s">
        <v>26</v>
      </c>
      <c r="L263" s="42" t="str">
        <f t="shared" si="0"/>
        <v>1pieces</v>
      </c>
      <c r="M263" s="658">
        <f t="shared" si="1"/>
        <v>50</v>
      </c>
      <c r="N263" s="659" t="str">
        <f t="shared" si="5"/>
        <v>50pieces</v>
      </c>
      <c r="O263" s="692">
        <f t="shared" si="2"/>
        <v>39</v>
      </c>
      <c r="P263" s="29">
        <f t="shared" si="3"/>
        <v>0.78</v>
      </c>
      <c r="Q263" s="74"/>
      <c r="R263" s="28"/>
      <c r="S263" s="28"/>
      <c r="T263" s="28"/>
      <c r="U263" s="28"/>
      <c r="V263" s="28"/>
      <c r="W263" s="28"/>
      <c r="X263" s="28"/>
      <c r="Y263" s="28"/>
      <c r="Z263" s="28"/>
    </row>
    <row r="264" spans="1:26" ht="15" customHeight="1">
      <c r="A264" s="111">
        <v>256</v>
      </c>
      <c r="B264" s="122" t="s">
        <v>2337</v>
      </c>
      <c r="C264" s="656" t="s">
        <v>82</v>
      </c>
      <c r="D264" s="35"/>
      <c r="E264" s="128" t="s">
        <v>613</v>
      </c>
      <c r="F264" s="111" t="s">
        <v>76</v>
      </c>
      <c r="G264" s="739">
        <v>25.52</v>
      </c>
      <c r="H264" s="122">
        <v>3</v>
      </c>
      <c r="I264" s="122">
        <v>19</v>
      </c>
      <c r="J264" s="122" t="s">
        <v>59</v>
      </c>
      <c r="K264" s="41" t="s">
        <v>26</v>
      </c>
      <c r="L264" s="42" t="str">
        <f t="shared" si="0"/>
        <v>19grams</v>
      </c>
      <c r="M264" s="658">
        <f t="shared" si="1"/>
        <v>57</v>
      </c>
      <c r="N264" s="659" t="str">
        <f t="shared" si="5"/>
        <v>57grams</v>
      </c>
      <c r="O264" s="692">
        <f t="shared" si="2"/>
        <v>76.56</v>
      </c>
      <c r="P264" s="29">
        <f t="shared" si="3"/>
        <v>25.52</v>
      </c>
      <c r="Q264" s="74"/>
      <c r="R264" s="28"/>
      <c r="S264" s="28"/>
      <c r="T264" s="28"/>
      <c r="U264" s="28"/>
      <c r="V264" s="28"/>
      <c r="W264" s="28"/>
      <c r="X264" s="28"/>
      <c r="Y264" s="28"/>
      <c r="Z264" s="28"/>
    </row>
    <row r="265" spans="1:26" ht="15" customHeight="1">
      <c r="A265" s="111">
        <v>257</v>
      </c>
      <c r="B265" s="122" t="s">
        <v>612</v>
      </c>
      <c r="C265" s="656" t="s">
        <v>82</v>
      </c>
      <c r="D265" s="35"/>
      <c r="E265" s="128" t="s">
        <v>613</v>
      </c>
      <c r="F265" s="111" t="s">
        <v>76</v>
      </c>
      <c r="G265" s="739">
        <v>25.52</v>
      </c>
      <c r="H265" s="122">
        <v>2</v>
      </c>
      <c r="I265" s="122">
        <v>20</v>
      </c>
      <c r="J265" s="122" t="s">
        <v>59</v>
      </c>
      <c r="K265" s="41" t="s">
        <v>26</v>
      </c>
      <c r="L265" s="42" t="str">
        <f t="shared" ref="L265:L276" si="6">CONCATENATE(I265,J265)</f>
        <v>20grams</v>
      </c>
      <c r="M265" s="658">
        <f t="shared" ref="M265:M276" si="7">H265*I265</f>
        <v>40</v>
      </c>
      <c r="N265" s="659" t="str">
        <f t="shared" si="5"/>
        <v>40grams</v>
      </c>
      <c r="O265" s="692">
        <f t="shared" ref="O265:O276" si="8">G265*H265</f>
        <v>51.04</v>
      </c>
      <c r="P265" s="29">
        <f t="shared" ref="P265:P276" si="9">O265/H265</f>
        <v>25.52</v>
      </c>
      <c r="Q265" s="74"/>
      <c r="R265" s="28"/>
      <c r="S265" s="28"/>
      <c r="T265" s="28"/>
      <c r="U265" s="28"/>
      <c r="V265" s="28"/>
      <c r="W265" s="28"/>
      <c r="X265" s="28"/>
      <c r="Y265" s="28"/>
      <c r="Z265" s="28"/>
    </row>
    <row r="266" spans="1:26" ht="15" customHeight="1">
      <c r="A266" s="111">
        <v>258</v>
      </c>
      <c r="B266" s="122" t="s">
        <v>354</v>
      </c>
      <c r="C266" s="656" t="s">
        <v>82</v>
      </c>
      <c r="D266" s="35"/>
      <c r="E266" s="128" t="s">
        <v>2833</v>
      </c>
      <c r="F266" s="111" t="s">
        <v>76</v>
      </c>
      <c r="G266" s="739">
        <v>11.3</v>
      </c>
      <c r="H266" s="122">
        <v>4</v>
      </c>
      <c r="I266" s="122">
        <v>1</v>
      </c>
      <c r="J266" s="122" t="s">
        <v>37</v>
      </c>
      <c r="K266" s="41" t="s">
        <v>26</v>
      </c>
      <c r="L266" s="42" t="str">
        <f t="shared" si="6"/>
        <v>1pieces</v>
      </c>
      <c r="M266" s="658">
        <f t="shared" si="7"/>
        <v>4</v>
      </c>
      <c r="N266" s="659" t="str">
        <f t="shared" ref="N266:N276" si="10">CONCATENATE(M266,J266)</f>
        <v>4pieces</v>
      </c>
      <c r="O266" s="692">
        <f t="shared" si="8"/>
        <v>45.2</v>
      </c>
      <c r="P266" s="29">
        <f t="shared" si="9"/>
        <v>11.3</v>
      </c>
      <c r="Q266" s="74"/>
      <c r="R266" s="28"/>
      <c r="S266" s="28"/>
      <c r="T266" s="28"/>
      <c r="U266" s="28"/>
      <c r="V266" s="28"/>
      <c r="W266" s="28"/>
      <c r="X266" s="28"/>
      <c r="Y266" s="28"/>
      <c r="Z266" s="28"/>
    </row>
    <row r="267" spans="1:26" ht="15" customHeight="1">
      <c r="A267" s="111">
        <v>259</v>
      </c>
      <c r="B267" s="283" t="s">
        <v>2341</v>
      </c>
      <c r="C267" s="656" t="s">
        <v>82</v>
      </c>
      <c r="D267" s="35"/>
      <c r="E267" s="140" t="s">
        <v>2342</v>
      </c>
      <c r="F267" s="111" t="s">
        <v>76</v>
      </c>
      <c r="G267" s="741">
        <v>25</v>
      </c>
      <c r="H267" s="283">
        <v>3</v>
      </c>
      <c r="I267" s="283">
        <v>1</v>
      </c>
      <c r="J267" s="140" t="s">
        <v>2755</v>
      </c>
      <c r="K267" s="41" t="s">
        <v>26</v>
      </c>
      <c r="L267" s="42" t="str">
        <f t="shared" si="6"/>
        <v>1piece</v>
      </c>
      <c r="M267" s="658">
        <f t="shared" si="7"/>
        <v>3</v>
      </c>
      <c r="N267" s="659" t="str">
        <f t="shared" si="10"/>
        <v>3piece</v>
      </c>
      <c r="O267" s="692">
        <f t="shared" si="8"/>
        <v>75</v>
      </c>
      <c r="P267" s="29">
        <f t="shared" si="9"/>
        <v>25</v>
      </c>
      <c r="Q267" s="74"/>
      <c r="R267" s="28"/>
      <c r="S267" s="28"/>
      <c r="T267" s="28"/>
      <c r="U267" s="28"/>
      <c r="V267" s="28"/>
      <c r="W267" s="28"/>
      <c r="X267" s="28"/>
      <c r="Y267" s="28"/>
      <c r="Z267" s="28"/>
    </row>
    <row r="268" spans="1:26" ht="15" customHeight="1">
      <c r="A268" s="111">
        <v>260</v>
      </c>
      <c r="B268" s="209" t="s">
        <v>825</v>
      </c>
      <c r="C268" s="656" t="s">
        <v>82</v>
      </c>
      <c r="D268" s="35"/>
      <c r="E268" s="209" t="s">
        <v>826</v>
      </c>
      <c r="F268" s="111" t="s">
        <v>76</v>
      </c>
      <c r="G268" s="178">
        <v>60.5</v>
      </c>
      <c r="H268" s="178">
        <v>1</v>
      </c>
      <c r="I268" s="178">
        <v>250</v>
      </c>
      <c r="J268" s="209" t="s">
        <v>59</v>
      </c>
      <c r="K268" s="41" t="s">
        <v>26</v>
      </c>
      <c r="L268" s="42" t="str">
        <f t="shared" si="6"/>
        <v>250grams</v>
      </c>
      <c r="M268" s="658">
        <f t="shared" si="7"/>
        <v>250</v>
      </c>
      <c r="N268" s="659" t="str">
        <f t="shared" si="10"/>
        <v>250grams</v>
      </c>
      <c r="O268" s="692">
        <f t="shared" si="8"/>
        <v>60.5</v>
      </c>
      <c r="P268" s="29">
        <f t="shared" si="9"/>
        <v>60.5</v>
      </c>
      <c r="Q268" s="74"/>
      <c r="R268" s="28"/>
      <c r="S268" s="28"/>
      <c r="T268" s="28"/>
      <c r="U268" s="28"/>
      <c r="V268" s="28"/>
      <c r="W268" s="28"/>
      <c r="X268" s="28"/>
      <c r="Y268" s="28"/>
      <c r="Z268" s="28"/>
    </row>
    <row r="269" spans="1:26" ht="15" customHeight="1">
      <c r="A269" s="111">
        <v>261</v>
      </c>
      <c r="B269" s="209" t="s">
        <v>825</v>
      </c>
      <c r="C269" s="656" t="s">
        <v>82</v>
      </c>
      <c r="D269" s="35"/>
      <c r="E269" s="209" t="s">
        <v>826</v>
      </c>
      <c r="F269" s="111" t="s">
        <v>76</v>
      </c>
      <c r="G269" s="178">
        <v>57</v>
      </c>
      <c r="H269" s="178">
        <v>1</v>
      </c>
      <c r="I269" s="178">
        <v>220</v>
      </c>
      <c r="J269" s="209" t="s">
        <v>59</v>
      </c>
      <c r="K269" s="41" t="s">
        <v>26</v>
      </c>
      <c r="L269" s="42" t="str">
        <f t="shared" si="6"/>
        <v>220grams</v>
      </c>
      <c r="M269" s="658">
        <f t="shared" si="7"/>
        <v>220</v>
      </c>
      <c r="N269" s="659" t="str">
        <f t="shared" si="10"/>
        <v>220grams</v>
      </c>
      <c r="O269" s="692">
        <f t="shared" si="8"/>
        <v>57</v>
      </c>
      <c r="P269" s="29">
        <f t="shared" si="9"/>
        <v>57</v>
      </c>
      <c r="Q269" s="74"/>
      <c r="R269" s="28"/>
      <c r="S269" s="28"/>
      <c r="T269" s="28"/>
      <c r="U269" s="28"/>
      <c r="V269" s="28"/>
      <c r="W269" s="28"/>
      <c r="X269" s="28"/>
      <c r="Y269" s="28"/>
      <c r="Z269" s="28"/>
    </row>
    <row r="270" spans="1:26" ht="15" customHeight="1">
      <c r="A270" s="111">
        <v>262</v>
      </c>
      <c r="B270" s="128" t="s">
        <v>1794</v>
      </c>
      <c r="C270" s="656" t="s">
        <v>82</v>
      </c>
      <c r="D270" s="35"/>
      <c r="E270" s="128" t="s">
        <v>1798</v>
      </c>
      <c r="F270" s="111" t="s">
        <v>76</v>
      </c>
      <c r="G270" s="739">
        <v>721.7</v>
      </c>
      <c r="H270" s="122">
        <v>1</v>
      </c>
      <c r="I270" s="122">
        <v>4200</v>
      </c>
      <c r="J270" s="122" t="s">
        <v>59</v>
      </c>
      <c r="K270" s="41" t="s">
        <v>26</v>
      </c>
      <c r="L270" s="42" t="str">
        <f t="shared" si="6"/>
        <v>4200grams</v>
      </c>
      <c r="M270" s="658">
        <f t="shared" si="7"/>
        <v>4200</v>
      </c>
      <c r="N270" s="659" t="str">
        <f t="shared" si="10"/>
        <v>4200grams</v>
      </c>
      <c r="O270" s="692">
        <f t="shared" si="8"/>
        <v>721.7</v>
      </c>
      <c r="P270" s="29">
        <f t="shared" si="9"/>
        <v>721.7</v>
      </c>
      <c r="Q270" s="74"/>
      <c r="R270" s="28"/>
      <c r="S270" s="28"/>
      <c r="T270" s="28"/>
      <c r="U270" s="28"/>
      <c r="V270" s="28"/>
      <c r="W270" s="28"/>
      <c r="X270" s="28"/>
      <c r="Y270" s="28"/>
      <c r="Z270" s="28"/>
    </row>
    <row r="271" spans="1:26" ht="15" customHeight="1">
      <c r="A271" s="111">
        <v>263</v>
      </c>
      <c r="B271" s="128" t="s">
        <v>2072</v>
      </c>
      <c r="C271" s="656" t="s">
        <v>82</v>
      </c>
      <c r="D271" s="35"/>
      <c r="E271" s="128" t="s">
        <v>2074</v>
      </c>
      <c r="F271" s="111" t="s">
        <v>76</v>
      </c>
      <c r="G271" s="739">
        <v>301.5</v>
      </c>
      <c r="H271" s="122">
        <v>1</v>
      </c>
      <c r="I271" s="330">
        <v>1000</v>
      </c>
      <c r="J271" s="122" t="s">
        <v>29</v>
      </c>
      <c r="K271" s="41" t="s">
        <v>26</v>
      </c>
      <c r="L271" s="42" t="str">
        <f t="shared" si="6"/>
        <v>1000ml</v>
      </c>
      <c r="M271" s="658">
        <f t="shared" si="7"/>
        <v>1000</v>
      </c>
      <c r="N271" s="659" t="str">
        <f t="shared" si="10"/>
        <v>1000ml</v>
      </c>
      <c r="O271" s="692">
        <f t="shared" si="8"/>
        <v>301.5</v>
      </c>
      <c r="P271" s="29">
        <f t="shared" si="9"/>
        <v>301.5</v>
      </c>
      <c r="Q271" s="74"/>
      <c r="R271" s="28"/>
      <c r="S271" s="28"/>
      <c r="T271" s="28"/>
      <c r="U271" s="28"/>
      <c r="V271" s="28"/>
      <c r="W271" s="28"/>
      <c r="X271" s="28"/>
      <c r="Y271" s="28"/>
      <c r="Z271" s="28"/>
    </row>
    <row r="272" spans="1:26" ht="15" customHeight="1">
      <c r="A272" s="111">
        <v>264</v>
      </c>
      <c r="B272" s="122" t="s">
        <v>467</v>
      </c>
      <c r="C272" s="656" t="s">
        <v>82</v>
      </c>
      <c r="D272" s="35"/>
      <c r="E272" s="128" t="s">
        <v>468</v>
      </c>
      <c r="F272" s="111" t="s">
        <v>76</v>
      </c>
      <c r="G272" s="739">
        <v>245</v>
      </c>
      <c r="H272" s="122">
        <v>4</v>
      </c>
      <c r="I272" s="122">
        <v>1</v>
      </c>
      <c r="J272" s="122" t="s">
        <v>469</v>
      </c>
      <c r="K272" s="41" t="s">
        <v>26</v>
      </c>
      <c r="L272" s="42" t="str">
        <f t="shared" si="6"/>
        <v>1jar</v>
      </c>
      <c r="M272" s="658">
        <f t="shared" si="7"/>
        <v>4</v>
      </c>
      <c r="N272" s="659" t="str">
        <f t="shared" si="10"/>
        <v>4jar</v>
      </c>
      <c r="O272" s="692">
        <f t="shared" si="8"/>
        <v>980</v>
      </c>
      <c r="P272" s="29">
        <f t="shared" si="9"/>
        <v>245</v>
      </c>
      <c r="Q272" s="74"/>
      <c r="R272" s="28"/>
      <c r="S272" s="28"/>
      <c r="T272" s="28"/>
      <c r="U272" s="28"/>
      <c r="V272" s="28"/>
      <c r="W272" s="28"/>
      <c r="X272" s="28"/>
      <c r="Y272" s="28"/>
      <c r="Z272" s="28"/>
    </row>
    <row r="273" spans="1:26" ht="15" customHeight="1">
      <c r="A273" s="111">
        <v>265</v>
      </c>
      <c r="B273" s="128" t="s">
        <v>2579</v>
      </c>
      <c r="C273" s="656" t="s">
        <v>82</v>
      </c>
      <c r="D273" s="35"/>
      <c r="E273" s="128" t="s">
        <v>2755</v>
      </c>
      <c r="F273" s="111" t="s">
        <v>76</v>
      </c>
      <c r="G273" s="740">
        <v>1</v>
      </c>
      <c r="H273" s="122">
        <v>100</v>
      </c>
      <c r="I273" s="128">
        <v>1</v>
      </c>
      <c r="J273" s="122" t="s">
        <v>42</v>
      </c>
      <c r="K273" s="41" t="s">
        <v>26</v>
      </c>
      <c r="L273" s="42" t="str">
        <f t="shared" si="6"/>
        <v>1packs</v>
      </c>
      <c r="M273" s="658">
        <f t="shared" si="7"/>
        <v>100</v>
      </c>
      <c r="N273" s="659" t="str">
        <f t="shared" si="10"/>
        <v>100packs</v>
      </c>
      <c r="O273" s="692">
        <f t="shared" si="8"/>
        <v>100</v>
      </c>
      <c r="P273" s="29">
        <f t="shared" si="9"/>
        <v>1</v>
      </c>
      <c r="Q273" s="74"/>
      <c r="R273" s="28"/>
      <c r="S273" s="28"/>
      <c r="T273" s="28"/>
      <c r="U273" s="28"/>
      <c r="V273" s="28"/>
      <c r="W273" s="28"/>
      <c r="X273" s="28"/>
      <c r="Y273" s="28"/>
      <c r="Z273" s="28"/>
    </row>
    <row r="274" spans="1:26" ht="15" customHeight="1">
      <c r="A274" s="111">
        <v>266</v>
      </c>
      <c r="B274" s="128" t="s">
        <v>2590</v>
      </c>
      <c r="C274" s="656" t="s">
        <v>82</v>
      </c>
      <c r="D274" s="35"/>
      <c r="E274" s="128" t="s">
        <v>2755</v>
      </c>
      <c r="F274" s="111" t="s">
        <v>76</v>
      </c>
      <c r="G274" s="740">
        <v>1</v>
      </c>
      <c r="H274" s="122">
        <v>14</v>
      </c>
      <c r="I274" s="122">
        <v>1</v>
      </c>
      <c r="J274" s="122" t="s">
        <v>2746</v>
      </c>
      <c r="K274" s="41" t="s">
        <v>26</v>
      </c>
      <c r="L274" s="42" t="str">
        <f t="shared" si="6"/>
        <v>1pack</v>
      </c>
      <c r="M274" s="658">
        <f t="shared" si="7"/>
        <v>14</v>
      </c>
      <c r="N274" s="659" t="str">
        <f t="shared" si="10"/>
        <v>14pack</v>
      </c>
      <c r="O274" s="692">
        <f t="shared" si="8"/>
        <v>14</v>
      </c>
      <c r="P274" s="29">
        <f t="shared" si="9"/>
        <v>1</v>
      </c>
      <c r="Q274" s="74"/>
      <c r="R274" s="28"/>
      <c r="S274" s="28"/>
      <c r="T274" s="28"/>
      <c r="U274" s="28"/>
      <c r="V274" s="28"/>
      <c r="W274" s="28"/>
      <c r="X274" s="28"/>
      <c r="Y274" s="28"/>
      <c r="Z274" s="28"/>
    </row>
    <row r="275" spans="1:26" ht="15" customHeight="1">
      <c r="A275" s="111">
        <v>267</v>
      </c>
      <c r="B275" s="128" t="s">
        <v>1851</v>
      </c>
      <c r="C275" s="656" t="s">
        <v>82</v>
      </c>
      <c r="D275" s="35"/>
      <c r="E275" s="128" t="s">
        <v>2755</v>
      </c>
      <c r="F275" s="111" t="s">
        <v>76</v>
      </c>
      <c r="G275" s="739">
        <v>3.74</v>
      </c>
      <c r="H275" s="122">
        <v>126</v>
      </c>
      <c r="I275" s="122">
        <v>1</v>
      </c>
      <c r="J275" s="122" t="s">
        <v>42</v>
      </c>
      <c r="K275" s="41" t="s">
        <v>26</v>
      </c>
      <c r="L275" s="42" t="str">
        <f t="shared" si="6"/>
        <v>1packs</v>
      </c>
      <c r="M275" s="658">
        <f t="shared" si="7"/>
        <v>126</v>
      </c>
      <c r="N275" s="659" t="str">
        <f t="shared" si="10"/>
        <v>126packs</v>
      </c>
      <c r="O275" s="692">
        <f t="shared" si="8"/>
        <v>471.24</v>
      </c>
      <c r="P275" s="29">
        <f t="shared" si="9"/>
        <v>3.74</v>
      </c>
      <c r="Q275" s="74"/>
      <c r="R275" s="28"/>
      <c r="S275" s="28"/>
      <c r="T275" s="28"/>
      <c r="U275" s="28"/>
      <c r="V275" s="28"/>
      <c r="W275" s="28"/>
      <c r="X275" s="28"/>
      <c r="Y275" s="28"/>
      <c r="Z275" s="28"/>
    </row>
    <row r="276" spans="1:26" ht="15" customHeight="1">
      <c r="A276" s="111">
        <v>268</v>
      </c>
      <c r="B276" s="122" t="s">
        <v>893</v>
      </c>
      <c r="C276" s="656" t="s">
        <v>82</v>
      </c>
      <c r="D276" s="35"/>
      <c r="E276" s="122" t="s">
        <v>2840</v>
      </c>
      <c r="F276" s="111" t="s">
        <v>76</v>
      </c>
      <c r="G276" s="739">
        <v>50</v>
      </c>
      <c r="H276" s="122">
        <v>2</v>
      </c>
      <c r="I276" s="128">
        <v>1</v>
      </c>
      <c r="J276" s="128" t="s">
        <v>2746</v>
      </c>
      <c r="K276" s="41" t="s">
        <v>26</v>
      </c>
      <c r="L276" s="42" t="str">
        <f t="shared" si="6"/>
        <v>1pack</v>
      </c>
      <c r="M276" s="658">
        <f t="shared" si="7"/>
        <v>2</v>
      </c>
      <c r="N276" s="659" t="str">
        <f t="shared" si="10"/>
        <v>2pack</v>
      </c>
      <c r="O276" s="692">
        <f t="shared" si="8"/>
        <v>100</v>
      </c>
      <c r="P276" s="29">
        <f t="shared" si="9"/>
        <v>50</v>
      </c>
      <c r="Q276" s="74"/>
      <c r="R276" s="28"/>
      <c r="S276" s="28"/>
      <c r="T276" s="28"/>
      <c r="U276" s="28"/>
      <c r="V276" s="28"/>
      <c r="W276" s="28"/>
      <c r="X276" s="28"/>
      <c r="Y276" s="28"/>
      <c r="Z276" s="28"/>
    </row>
    <row r="277" spans="1:26" ht="15" customHeight="1">
      <c r="A277" s="111"/>
      <c r="B277" s="48"/>
      <c r="C277" s="48"/>
      <c r="D277" s="35"/>
      <c r="E277" s="149"/>
      <c r="F277" s="156"/>
      <c r="G277" s="739"/>
      <c r="H277" s="122"/>
      <c r="I277" s="40"/>
      <c r="J277" s="40"/>
      <c r="K277" s="41"/>
      <c r="L277" s="42"/>
      <c r="M277" s="658"/>
      <c r="N277" s="659"/>
      <c r="O277" s="692"/>
      <c r="P277" s="29"/>
      <c r="Q277" s="74"/>
      <c r="R277" s="28"/>
      <c r="S277" s="28"/>
      <c r="T277" s="28"/>
      <c r="U277" s="28"/>
      <c r="V277" s="28"/>
      <c r="W277" s="28"/>
      <c r="X277" s="28"/>
      <c r="Y277" s="28"/>
      <c r="Z277" s="28"/>
    </row>
    <row r="278" spans="1:26" ht="15" customHeight="1">
      <c r="A278" s="111"/>
      <c r="B278" s="48"/>
      <c r="C278" s="48"/>
      <c r="D278" s="35"/>
      <c r="E278" s="149"/>
      <c r="F278" s="156"/>
      <c r="G278" s="739"/>
      <c r="H278" s="122"/>
      <c r="I278" s="40"/>
      <c r="J278" s="40"/>
      <c r="K278" s="41"/>
      <c r="L278" s="42"/>
      <c r="M278" s="658"/>
      <c r="N278" s="659"/>
      <c r="O278" s="692"/>
      <c r="P278" s="29"/>
      <c r="Q278" s="74"/>
      <c r="R278" s="28"/>
      <c r="S278" s="28"/>
      <c r="T278" s="28"/>
      <c r="U278" s="28"/>
      <c r="V278" s="28"/>
      <c r="W278" s="28"/>
      <c r="X278" s="28"/>
      <c r="Y278" s="28"/>
      <c r="Z278" s="28"/>
    </row>
    <row r="279" spans="1:26" ht="15" customHeight="1">
      <c r="A279" s="111"/>
      <c r="B279" s="48"/>
      <c r="C279" s="48"/>
      <c r="D279" s="35"/>
      <c r="E279" s="149"/>
      <c r="F279" s="156"/>
      <c r="G279" s="739"/>
      <c r="H279" s="122"/>
      <c r="I279" s="40"/>
      <c r="J279" s="40"/>
      <c r="K279" s="41"/>
      <c r="L279" s="42"/>
      <c r="M279" s="658"/>
      <c r="N279" s="659"/>
      <c r="O279" s="692"/>
      <c r="P279" s="29"/>
      <c r="Q279" s="74"/>
      <c r="R279" s="28"/>
      <c r="S279" s="28"/>
      <c r="T279" s="28"/>
      <c r="U279" s="28"/>
      <c r="V279" s="28"/>
      <c r="W279" s="28"/>
      <c r="X279" s="28"/>
      <c r="Y279" s="28"/>
      <c r="Z279" s="28"/>
    </row>
    <row r="280" spans="1:26" ht="15" customHeight="1">
      <c r="A280" s="111"/>
      <c r="B280" s="48"/>
      <c r="C280" s="48"/>
      <c r="D280" s="35"/>
      <c r="E280" s="149"/>
      <c r="F280" s="156"/>
      <c r="G280" s="741"/>
      <c r="H280" s="122"/>
      <c r="I280" s="40"/>
      <c r="J280" s="40"/>
      <c r="K280" s="41"/>
      <c r="L280" s="42"/>
      <c r="M280" s="658"/>
      <c r="N280" s="659"/>
      <c r="O280" s="692"/>
      <c r="P280" s="29"/>
      <c r="Q280" s="74"/>
      <c r="R280" s="28"/>
      <c r="S280" s="28"/>
      <c r="T280" s="28"/>
      <c r="U280" s="28"/>
      <c r="V280" s="28"/>
      <c r="W280" s="28"/>
      <c r="X280" s="28"/>
      <c r="Y280" s="28"/>
      <c r="Z280" s="28"/>
    </row>
    <row r="281" spans="1:26" ht="15" customHeight="1">
      <c r="A281" s="111"/>
      <c r="B281" s="48"/>
      <c r="C281" s="48"/>
      <c r="D281" s="35"/>
      <c r="E281" s="149"/>
      <c r="F281" s="156"/>
      <c r="G281" s="739"/>
      <c r="H281" s="122"/>
      <c r="I281" s="40"/>
      <c r="J281" s="40"/>
      <c r="K281" s="41"/>
      <c r="L281" s="42"/>
      <c r="M281" s="658"/>
      <c r="N281" s="659"/>
      <c r="O281" s="692"/>
      <c r="P281" s="29"/>
      <c r="Q281" s="74"/>
      <c r="R281" s="28"/>
      <c r="S281" s="28"/>
      <c r="T281" s="28"/>
      <c r="U281" s="28"/>
      <c r="V281" s="28"/>
      <c r="W281" s="28"/>
      <c r="X281" s="28"/>
      <c r="Y281" s="28"/>
      <c r="Z281" s="28"/>
    </row>
    <row r="282" spans="1:26" ht="15" customHeight="1">
      <c r="A282" s="111"/>
      <c r="B282" s="48"/>
      <c r="C282" s="48"/>
      <c r="D282" s="35"/>
      <c r="E282" s="149"/>
      <c r="F282" s="156"/>
      <c r="G282" s="739"/>
      <c r="H282" s="122"/>
      <c r="I282" s="40"/>
      <c r="J282" s="40"/>
      <c r="K282" s="41"/>
      <c r="L282" s="42"/>
      <c r="M282" s="658"/>
      <c r="N282" s="659"/>
      <c r="O282" s="692"/>
      <c r="P282" s="29"/>
      <c r="Q282" s="74"/>
      <c r="R282" s="28"/>
      <c r="S282" s="28"/>
      <c r="T282" s="28"/>
      <c r="U282" s="28"/>
      <c r="V282" s="28"/>
      <c r="W282" s="28"/>
      <c r="X282" s="28"/>
      <c r="Y282" s="28"/>
      <c r="Z282" s="28"/>
    </row>
    <row r="283" spans="1:26" ht="15" customHeight="1">
      <c r="A283" s="111"/>
      <c r="B283" s="48"/>
      <c r="C283" s="48"/>
      <c r="D283" s="35"/>
      <c r="E283" s="149"/>
      <c r="F283" s="156"/>
      <c r="G283" s="739"/>
      <c r="H283" s="122"/>
      <c r="I283" s="40"/>
      <c r="J283" s="40"/>
      <c r="K283" s="41"/>
      <c r="L283" s="42"/>
      <c r="M283" s="658"/>
      <c r="N283" s="659"/>
      <c r="O283" s="692"/>
      <c r="P283" s="29"/>
      <c r="Q283" s="74"/>
      <c r="R283" s="28"/>
      <c r="S283" s="28"/>
      <c r="T283" s="28"/>
      <c r="U283" s="28"/>
      <c r="V283" s="28"/>
      <c r="W283" s="28"/>
      <c r="X283" s="28"/>
      <c r="Y283" s="28"/>
      <c r="Z283" s="28"/>
    </row>
    <row r="284" spans="1:26" ht="15" customHeight="1">
      <c r="A284" s="111"/>
      <c r="B284" s="48"/>
      <c r="C284" s="48"/>
      <c r="D284" s="35"/>
      <c r="E284" s="149"/>
      <c r="F284" s="156"/>
      <c r="G284" s="739"/>
      <c r="H284" s="122"/>
      <c r="I284" s="40"/>
      <c r="J284" s="40"/>
      <c r="K284" s="41"/>
      <c r="L284" s="42"/>
      <c r="M284" s="658"/>
      <c r="N284" s="659"/>
      <c r="O284" s="692"/>
      <c r="P284" s="29"/>
      <c r="Q284" s="74"/>
      <c r="R284" s="28"/>
      <c r="S284" s="28"/>
      <c r="T284" s="28"/>
      <c r="U284" s="28"/>
      <c r="V284" s="28"/>
      <c r="W284" s="28"/>
      <c r="X284" s="28"/>
      <c r="Y284" s="28"/>
      <c r="Z284" s="28"/>
    </row>
    <row r="285" spans="1:26" ht="15" customHeight="1">
      <c r="A285" s="111"/>
      <c r="B285" s="48"/>
      <c r="C285" s="48"/>
      <c r="D285" s="35"/>
      <c r="E285" s="149"/>
      <c r="F285" s="156"/>
      <c r="G285" s="739"/>
      <c r="H285" s="122"/>
      <c r="I285" s="40"/>
      <c r="J285" s="40"/>
      <c r="K285" s="41"/>
      <c r="L285" s="42"/>
      <c r="M285" s="658"/>
      <c r="N285" s="659"/>
      <c r="O285" s="692"/>
      <c r="P285" s="29"/>
      <c r="Q285" s="74"/>
      <c r="R285" s="28"/>
      <c r="S285" s="28"/>
      <c r="T285" s="28"/>
      <c r="U285" s="28"/>
      <c r="V285" s="28"/>
      <c r="W285" s="28"/>
      <c r="X285" s="28"/>
      <c r="Y285" s="28"/>
      <c r="Z285" s="28"/>
    </row>
    <row r="286" spans="1:26" ht="15" customHeight="1">
      <c r="A286" s="111"/>
      <c r="B286" s="48"/>
      <c r="C286" s="48"/>
      <c r="D286" s="35"/>
      <c r="E286" s="149"/>
      <c r="F286" s="156"/>
      <c r="G286" s="739"/>
      <c r="H286" s="122"/>
      <c r="I286" s="40"/>
      <c r="J286" s="40"/>
      <c r="K286" s="41"/>
      <c r="L286" s="42"/>
      <c r="M286" s="658"/>
      <c r="N286" s="659"/>
      <c r="O286" s="692"/>
      <c r="P286" s="29"/>
      <c r="Q286" s="74"/>
      <c r="R286" s="28"/>
      <c r="S286" s="28"/>
      <c r="T286" s="28"/>
      <c r="U286" s="28"/>
      <c r="V286" s="28"/>
      <c r="W286" s="28"/>
      <c r="X286" s="28"/>
      <c r="Y286" s="28"/>
      <c r="Z286" s="28"/>
    </row>
    <row r="287" spans="1:26" ht="15" customHeight="1">
      <c r="A287" s="111"/>
      <c r="B287" s="48"/>
      <c r="C287" s="48"/>
      <c r="D287" s="35"/>
      <c r="E287" s="149"/>
      <c r="F287" s="156"/>
      <c r="G287" s="483"/>
      <c r="H287" s="122"/>
      <c r="I287" s="40"/>
      <c r="J287" s="40"/>
      <c r="K287" s="41"/>
      <c r="L287" s="42"/>
      <c r="M287" s="658"/>
      <c r="N287" s="659"/>
      <c r="O287" s="692"/>
      <c r="P287" s="29"/>
      <c r="Q287" s="74"/>
      <c r="R287" s="28"/>
      <c r="S287" s="28"/>
      <c r="T287" s="28"/>
      <c r="U287" s="28"/>
      <c r="V287" s="28"/>
      <c r="W287" s="28"/>
      <c r="X287" s="28"/>
      <c r="Y287" s="28"/>
      <c r="Z287" s="28"/>
    </row>
    <row r="288" spans="1:26" ht="15" customHeight="1">
      <c r="A288" s="111"/>
      <c r="B288" s="48"/>
      <c r="C288" s="48"/>
      <c r="D288" s="35"/>
      <c r="E288" s="149"/>
      <c r="F288" s="156"/>
      <c r="G288" s="739"/>
      <c r="H288" s="122"/>
      <c r="I288" s="40"/>
      <c r="J288" s="40"/>
      <c r="K288" s="41"/>
      <c r="L288" s="42"/>
      <c r="M288" s="658"/>
      <c r="N288" s="659"/>
      <c r="O288" s="692"/>
      <c r="P288" s="29"/>
      <c r="Q288" s="74"/>
      <c r="R288" s="28"/>
      <c r="S288" s="28"/>
      <c r="T288" s="28"/>
      <c r="U288" s="28"/>
      <c r="V288" s="28"/>
      <c r="W288" s="28"/>
      <c r="X288" s="28"/>
      <c r="Y288" s="28"/>
      <c r="Z288" s="28"/>
    </row>
    <row r="289" spans="1:26" ht="15" customHeight="1">
      <c r="A289" s="111"/>
      <c r="B289" s="48"/>
      <c r="C289" s="48"/>
      <c r="D289" s="35"/>
      <c r="E289" s="149"/>
      <c r="F289" s="156"/>
      <c r="G289" s="739"/>
      <c r="H289" s="122"/>
      <c r="I289" s="40"/>
      <c r="J289" s="40"/>
      <c r="K289" s="41"/>
      <c r="L289" s="42"/>
      <c r="M289" s="658"/>
      <c r="N289" s="659"/>
      <c r="O289" s="692"/>
      <c r="P289" s="29"/>
      <c r="Q289" s="74"/>
      <c r="R289" s="28"/>
      <c r="S289" s="28"/>
      <c r="T289" s="28"/>
      <c r="U289" s="28"/>
      <c r="V289" s="28"/>
      <c r="W289" s="28"/>
      <c r="X289" s="28"/>
      <c r="Y289" s="28"/>
      <c r="Z289" s="28"/>
    </row>
    <row r="290" spans="1:26" ht="15" customHeight="1">
      <c r="A290" s="111"/>
      <c r="B290" s="48"/>
      <c r="C290" s="48"/>
      <c r="D290" s="35"/>
      <c r="E290" s="149"/>
      <c r="F290" s="156"/>
      <c r="G290" s="739"/>
      <c r="H290" s="122"/>
      <c r="I290" s="40"/>
      <c r="J290" s="40"/>
      <c r="K290" s="41"/>
      <c r="L290" s="42"/>
      <c r="M290" s="658"/>
      <c r="N290" s="659"/>
      <c r="O290" s="692"/>
      <c r="P290" s="29"/>
      <c r="Q290" s="74"/>
      <c r="R290" s="28"/>
      <c r="S290" s="28"/>
      <c r="T290" s="28"/>
      <c r="U290" s="28"/>
      <c r="V290" s="28"/>
      <c r="W290" s="28"/>
      <c r="X290" s="28"/>
      <c r="Y290" s="28"/>
      <c r="Z290" s="28"/>
    </row>
    <row r="291" spans="1:26" ht="15" customHeight="1">
      <c r="A291" s="111"/>
      <c r="B291" s="48"/>
      <c r="C291" s="48"/>
      <c r="D291" s="35"/>
      <c r="E291" s="149"/>
      <c r="F291" s="156"/>
      <c r="G291" s="740"/>
      <c r="H291" s="122"/>
      <c r="I291" s="40"/>
      <c r="J291" s="40"/>
      <c r="K291" s="41"/>
      <c r="L291" s="42"/>
      <c r="M291" s="658"/>
      <c r="N291" s="659"/>
      <c r="O291" s="692"/>
      <c r="P291" s="29"/>
      <c r="Q291" s="74"/>
      <c r="R291" s="28"/>
      <c r="S291" s="28"/>
      <c r="T291" s="28"/>
      <c r="U291" s="28"/>
      <c r="V291" s="28"/>
      <c r="W291" s="28"/>
      <c r="X291" s="28"/>
      <c r="Y291" s="28"/>
      <c r="Z291" s="28"/>
    </row>
    <row r="292" spans="1:26" ht="15" customHeight="1">
      <c r="A292" s="111"/>
      <c r="B292" s="48"/>
      <c r="C292" s="48"/>
      <c r="D292" s="35"/>
      <c r="E292" s="149"/>
      <c r="F292" s="156"/>
      <c r="G292" s="739"/>
      <c r="H292" s="122"/>
      <c r="I292" s="40"/>
      <c r="J292" s="40"/>
      <c r="K292" s="41"/>
      <c r="L292" s="42"/>
      <c r="M292" s="658"/>
      <c r="N292" s="659"/>
      <c r="O292" s="692"/>
      <c r="P292" s="29"/>
      <c r="Q292" s="74"/>
      <c r="R292" s="28"/>
      <c r="S292" s="28"/>
      <c r="T292" s="28"/>
      <c r="U292" s="28"/>
      <c r="V292" s="28"/>
      <c r="W292" s="28"/>
      <c r="X292" s="28"/>
      <c r="Y292" s="28"/>
      <c r="Z292" s="28"/>
    </row>
    <row r="293" spans="1:26" ht="15" customHeight="1">
      <c r="A293" s="111"/>
      <c r="B293" s="48"/>
      <c r="C293" s="48"/>
      <c r="D293" s="35"/>
      <c r="E293" s="149"/>
      <c r="F293" s="156"/>
      <c r="G293" s="739"/>
      <c r="H293" s="122"/>
      <c r="I293" s="40"/>
      <c r="J293" s="40"/>
      <c r="K293" s="41"/>
      <c r="L293" s="42"/>
      <c r="M293" s="658"/>
      <c r="N293" s="659"/>
      <c r="O293" s="692"/>
      <c r="P293" s="29"/>
      <c r="Q293" s="74"/>
      <c r="R293" s="28"/>
      <c r="S293" s="28"/>
      <c r="T293" s="28"/>
      <c r="U293" s="28"/>
      <c r="V293" s="28"/>
      <c r="W293" s="28"/>
      <c r="X293" s="28"/>
      <c r="Y293" s="28"/>
      <c r="Z293" s="28"/>
    </row>
    <row r="294" spans="1:26" ht="15" customHeight="1">
      <c r="A294" s="111"/>
      <c r="B294" s="48"/>
      <c r="C294" s="48"/>
      <c r="D294" s="35"/>
      <c r="E294" s="149"/>
      <c r="F294" s="156"/>
      <c r="G294" s="741"/>
      <c r="H294" s="122"/>
      <c r="I294" s="40"/>
      <c r="J294" s="40"/>
      <c r="K294" s="41"/>
      <c r="L294" s="42"/>
      <c r="M294" s="658"/>
      <c r="N294" s="659"/>
      <c r="O294" s="692"/>
      <c r="P294" s="29"/>
      <c r="Q294" s="74"/>
      <c r="R294" s="28"/>
      <c r="S294" s="28"/>
      <c r="T294" s="28"/>
      <c r="U294" s="28"/>
      <c r="V294" s="28"/>
      <c r="W294" s="28"/>
      <c r="X294" s="28"/>
      <c r="Y294" s="28"/>
      <c r="Z294" s="28"/>
    </row>
    <row r="295" spans="1:26" ht="15" customHeight="1">
      <c r="A295" s="111"/>
      <c r="B295" s="48"/>
      <c r="C295" s="48"/>
      <c r="D295" s="35"/>
      <c r="E295" s="149"/>
      <c r="F295" s="156"/>
      <c r="G295" s="739"/>
      <c r="H295" s="122"/>
      <c r="I295" s="40"/>
      <c r="J295" s="40"/>
      <c r="K295" s="41"/>
      <c r="L295" s="42"/>
      <c r="M295" s="658"/>
      <c r="N295" s="659"/>
      <c r="O295" s="692"/>
      <c r="P295" s="29"/>
      <c r="Q295" s="74"/>
      <c r="R295" s="28"/>
      <c r="S295" s="28"/>
      <c r="T295" s="28"/>
      <c r="U295" s="28"/>
      <c r="V295" s="28"/>
      <c r="W295" s="28"/>
      <c r="X295" s="28"/>
      <c r="Y295" s="28"/>
      <c r="Z295" s="28"/>
    </row>
    <row r="296" spans="1:26" ht="15" customHeight="1">
      <c r="A296" s="111"/>
      <c r="B296" s="48"/>
      <c r="C296" s="48"/>
      <c r="D296" s="35"/>
      <c r="E296" s="149"/>
      <c r="F296" s="156"/>
      <c r="G296" s="739"/>
      <c r="H296" s="122"/>
      <c r="I296" s="40"/>
      <c r="J296" s="40"/>
      <c r="K296" s="41"/>
      <c r="L296" s="42"/>
      <c r="M296" s="658"/>
      <c r="N296" s="659"/>
      <c r="O296" s="692"/>
      <c r="P296" s="29"/>
      <c r="Q296" s="74"/>
      <c r="R296" s="28"/>
      <c r="S296" s="28"/>
      <c r="T296" s="28"/>
      <c r="U296" s="28"/>
      <c r="V296" s="28"/>
      <c r="W296" s="28"/>
      <c r="X296" s="28"/>
      <c r="Y296" s="28"/>
      <c r="Z296" s="28"/>
    </row>
    <row r="297" spans="1:26" ht="15" customHeight="1">
      <c r="A297" s="111"/>
      <c r="B297" s="48"/>
      <c r="C297" s="48"/>
      <c r="D297" s="35"/>
      <c r="E297" s="149"/>
      <c r="F297" s="156"/>
      <c r="G297" s="740"/>
      <c r="H297" s="122"/>
      <c r="I297" s="40"/>
      <c r="J297" s="40"/>
      <c r="K297" s="41"/>
      <c r="L297" s="42"/>
      <c r="M297" s="658"/>
      <c r="N297" s="659"/>
      <c r="O297" s="692"/>
      <c r="P297" s="29"/>
      <c r="Q297" s="74"/>
      <c r="R297" s="28"/>
      <c r="S297" s="28"/>
      <c r="T297" s="28"/>
      <c r="U297" s="28"/>
      <c r="V297" s="28"/>
      <c r="W297" s="28"/>
      <c r="X297" s="28"/>
      <c r="Y297" s="28"/>
      <c r="Z297" s="28"/>
    </row>
    <row r="298" spans="1:26" ht="15" customHeight="1">
      <c r="A298" s="111"/>
      <c r="B298" s="48"/>
      <c r="C298" s="48"/>
      <c r="D298" s="35"/>
      <c r="E298" s="149"/>
      <c r="F298" s="156"/>
      <c r="G298" s="739"/>
      <c r="H298" s="122"/>
      <c r="I298" s="40"/>
      <c r="J298" s="40"/>
      <c r="K298" s="41"/>
      <c r="L298" s="42"/>
      <c r="M298" s="658"/>
      <c r="N298" s="659"/>
      <c r="O298" s="692"/>
      <c r="P298" s="29"/>
      <c r="Q298" s="74"/>
      <c r="R298" s="28"/>
      <c r="S298" s="28"/>
      <c r="T298" s="28"/>
      <c r="U298" s="28"/>
      <c r="V298" s="28"/>
      <c r="W298" s="28"/>
      <c r="X298" s="28"/>
      <c r="Y298" s="28"/>
      <c r="Z298" s="28"/>
    </row>
    <row r="299" spans="1:26" ht="15" customHeight="1">
      <c r="A299" s="111"/>
      <c r="B299" s="48"/>
      <c r="C299" s="48"/>
      <c r="D299" s="35"/>
      <c r="E299" s="149"/>
      <c r="F299" s="156"/>
      <c r="G299" s="739"/>
      <c r="H299" s="122"/>
      <c r="I299" s="40"/>
      <c r="J299" s="40"/>
      <c r="K299" s="41"/>
      <c r="L299" s="42"/>
      <c r="M299" s="658"/>
      <c r="N299" s="659"/>
      <c r="O299" s="692"/>
      <c r="P299" s="29"/>
      <c r="Q299" s="74"/>
      <c r="R299" s="28"/>
      <c r="S299" s="28"/>
      <c r="T299" s="28"/>
      <c r="U299" s="28"/>
      <c r="V299" s="28"/>
      <c r="W299" s="28"/>
      <c r="X299" s="28"/>
      <c r="Y299" s="28"/>
      <c r="Z299" s="28"/>
    </row>
    <row r="300" spans="1:26" ht="15" customHeight="1">
      <c r="A300" s="111"/>
      <c r="B300" s="48"/>
      <c r="C300" s="48"/>
      <c r="D300" s="35"/>
      <c r="E300" s="149"/>
      <c r="F300" s="156"/>
      <c r="G300" s="741"/>
      <c r="H300" s="122"/>
      <c r="I300" s="40"/>
      <c r="J300" s="40"/>
      <c r="K300" s="41"/>
      <c r="L300" s="42"/>
      <c r="M300" s="658"/>
      <c r="N300" s="659"/>
      <c r="O300" s="692"/>
      <c r="P300" s="29"/>
      <c r="Q300" s="74"/>
      <c r="R300" s="28"/>
      <c r="S300" s="28"/>
      <c r="T300" s="28"/>
      <c r="U300" s="28"/>
      <c r="V300" s="28"/>
      <c r="W300" s="28"/>
      <c r="X300" s="28"/>
      <c r="Y300" s="28"/>
      <c r="Z300" s="28"/>
    </row>
    <row r="301" spans="1:26" ht="15" customHeight="1">
      <c r="A301" s="111"/>
      <c r="B301" s="48"/>
      <c r="C301" s="48"/>
      <c r="D301" s="35"/>
      <c r="E301" s="149"/>
      <c r="F301" s="156"/>
      <c r="G301" s="739"/>
      <c r="H301" s="122"/>
      <c r="I301" s="40"/>
      <c r="J301" s="40"/>
      <c r="K301" s="41"/>
      <c r="L301" s="42"/>
      <c r="M301" s="658"/>
      <c r="N301" s="659"/>
      <c r="O301" s="692"/>
      <c r="P301" s="29"/>
      <c r="Q301" s="74"/>
      <c r="R301" s="28"/>
      <c r="S301" s="28"/>
      <c r="T301" s="28"/>
      <c r="U301" s="28"/>
      <c r="V301" s="28"/>
      <c r="W301" s="28"/>
      <c r="X301" s="28"/>
      <c r="Y301" s="28"/>
      <c r="Z301" s="28"/>
    </row>
    <row r="302" spans="1:26" ht="15" customHeight="1">
      <c r="A302" s="111"/>
      <c r="B302" s="48"/>
      <c r="C302" s="48"/>
      <c r="D302" s="35"/>
      <c r="E302" s="149"/>
      <c r="F302" s="156"/>
      <c r="G302" s="739"/>
      <c r="H302" s="122"/>
      <c r="I302" s="40"/>
      <c r="J302" s="40"/>
      <c r="K302" s="41"/>
      <c r="L302" s="42"/>
      <c r="M302" s="658"/>
      <c r="N302" s="659"/>
      <c r="O302" s="692"/>
      <c r="P302" s="29"/>
      <c r="Q302" s="74"/>
      <c r="R302" s="28"/>
      <c r="S302" s="28"/>
      <c r="T302" s="28"/>
      <c r="U302" s="28"/>
      <c r="V302" s="28"/>
      <c r="W302" s="28"/>
      <c r="X302" s="28"/>
      <c r="Y302" s="28"/>
      <c r="Z302" s="28"/>
    </row>
    <row r="303" spans="1:26" ht="15" customHeight="1">
      <c r="A303" s="111"/>
      <c r="B303" s="48"/>
      <c r="C303" s="48"/>
      <c r="D303" s="35"/>
      <c r="E303" s="149"/>
      <c r="F303" s="156"/>
      <c r="G303" s="739"/>
      <c r="H303" s="122"/>
      <c r="I303" s="40"/>
      <c r="J303" s="40"/>
      <c r="K303" s="41"/>
      <c r="L303" s="42"/>
      <c r="M303" s="658"/>
      <c r="N303" s="659"/>
      <c r="O303" s="692"/>
      <c r="P303" s="29"/>
      <c r="Q303" s="74"/>
      <c r="R303" s="28"/>
      <c r="S303" s="28"/>
      <c r="T303" s="28"/>
      <c r="U303" s="28"/>
      <c r="V303" s="28"/>
      <c r="W303" s="28"/>
      <c r="X303" s="28"/>
      <c r="Y303" s="28"/>
      <c r="Z303" s="28"/>
    </row>
    <row r="304" spans="1:26" ht="15" customHeight="1">
      <c r="A304" s="111"/>
      <c r="B304" s="48"/>
      <c r="C304" s="48"/>
      <c r="D304" s="35"/>
      <c r="E304" s="149"/>
      <c r="F304" s="156"/>
      <c r="G304" s="739"/>
      <c r="H304" s="122"/>
      <c r="I304" s="40"/>
      <c r="J304" s="40"/>
      <c r="K304" s="41"/>
      <c r="L304" s="42"/>
      <c r="M304" s="658"/>
      <c r="N304" s="659"/>
      <c r="O304" s="692"/>
      <c r="P304" s="29"/>
      <c r="Q304" s="74"/>
      <c r="R304" s="28"/>
      <c r="S304" s="28"/>
      <c r="T304" s="28"/>
      <c r="U304" s="28"/>
      <c r="V304" s="28"/>
      <c r="W304" s="28"/>
      <c r="X304" s="28"/>
      <c r="Y304" s="28"/>
      <c r="Z304" s="28"/>
    </row>
    <row r="305" spans="1:26" ht="15" customHeight="1">
      <c r="A305" s="111"/>
      <c r="B305" s="48"/>
      <c r="C305" s="48"/>
      <c r="D305" s="35"/>
      <c r="E305" s="149"/>
      <c r="F305" s="156"/>
      <c r="G305" s="739"/>
      <c r="H305" s="122"/>
      <c r="I305" s="40"/>
      <c r="J305" s="40"/>
      <c r="K305" s="41"/>
      <c r="L305" s="42"/>
      <c r="M305" s="658"/>
      <c r="N305" s="659"/>
      <c r="O305" s="692"/>
      <c r="P305" s="29"/>
      <c r="Q305" s="74"/>
      <c r="R305" s="28"/>
      <c r="S305" s="28"/>
      <c r="T305" s="28"/>
      <c r="U305" s="28"/>
      <c r="V305" s="28"/>
      <c r="W305" s="28"/>
      <c r="X305" s="28"/>
      <c r="Y305" s="28"/>
      <c r="Z305" s="28"/>
    </row>
    <row r="306" spans="1:26" ht="15" customHeight="1">
      <c r="A306" s="111"/>
      <c r="B306" s="48"/>
      <c r="C306" s="48"/>
      <c r="D306" s="35"/>
      <c r="E306" s="149"/>
      <c r="F306" s="156"/>
      <c r="G306" s="739"/>
      <c r="H306" s="122"/>
      <c r="I306" s="40"/>
      <c r="J306" s="40"/>
      <c r="K306" s="41"/>
      <c r="L306" s="42"/>
      <c r="M306" s="658"/>
      <c r="N306" s="659"/>
      <c r="O306" s="692"/>
      <c r="P306" s="29"/>
      <c r="Q306" s="74"/>
      <c r="R306" s="28"/>
      <c r="S306" s="28"/>
      <c r="T306" s="28"/>
      <c r="U306" s="28"/>
      <c r="V306" s="28"/>
      <c r="W306" s="28"/>
      <c r="X306" s="28"/>
      <c r="Y306" s="28"/>
      <c r="Z306" s="28"/>
    </row>
    <row r="307" spans="1:26" ht="15" customHeight="1">
      <c r="A307" s="111"/>
      <c r="B307" s="48"/>
      <c r="C307" s="48"/>
      <c r="D307" s="35"/>
      <c r="E307" s="149"/>
      <c r="F307" s="156"/>
      <c r="G307" s="739"/>
      <c r="H307" s="122"/>
      <c r="I307" s="40"/>
      <c r="J307" s="40"/>
      <c r="K307" s="41"/>
      <c r="L307" s="42"/>
      <c r="M307" s="658"/>
      <c r="N307" s="659"/>
      <c r="O307" s="692"/>
      <c r="P307" s="29"/>
      <c r="Q307" s="74"/>
      <c r="R307" s="28"/>
      <c r="S307" s="28"/>
      <c r="T307" s="28"/>
      <c r="U307" s="28"/>
      <c r="V307" s="28"/>
      <c r="W307" s="28"/>
      <c r="X307" s="28"/>
      <c r="Y307" s="28"/>
      <c r="Z307" s="28"/>
    </row>
    <row r="308" spans="1:26" ht="15" customHeight="1">
      <c r="A308" s="111"/>
      <c r="B308" s="48"/>
      <c r="C308" s="48"/>
      <c r="D308" s="35"/>
      <c r="E308" s="149"/>
      <c r="F308" s="156"/>
      <c r="G308" s="739"/>
      <c r="H308" s="122"/>
      <c r="I308" s="40"/>
      <c r="J308" s="40"/>
      <c r="K308" s="41"/>
      <c r="L308" s="42"/>
      <c r="M308" s="658"/>
      <c r="N308" s="659"/>
      <c r="O308" s="692"/>
      <c r="P308" s="29"/>
      <c r="Q308" s="74"/>
      <c r="R308" s="28"/>
      <c r="S308" s="28"/>
      <c r="T308" s="28"/>
      <c r="U308" s="28"/>
      <c r="V308" s="28"/>
      <c r="W308" s="28"/>
      <c r="X308" s="28"/>
      <c r="Y308" s="28"/>
      <c r="Z308" s="28"/>
    </row>
    <row r="309" spans="1:26" ht="15" customHeight="1">
      <c r="A309" s="111"/>
      <c r="B309" s="48"/>
      <c r="C309" s="48"/>
      <c r="D309" s="35"/>
      <c r="E309" s="149"/>
      <c r="F309" s="156"/>
      <c r="G309" s="739"/>
      <c r="H309" s="122"/>
      <c r="I309" s="40"/>
      <c r="J309" s="40"/>
      <c r="K309" s="41"/>
      <c r="L309" s="42"/>
      <c r="M309" s="658"/>
      <c r="N309" s="659"/>
      <c r="O309" s="692"/>
      <c r="P309" s="29"/>
      <c r="Q309" s="74"/>
      <c r="R309" s="28"/>
      <c r="S309" s="28"/>
      <c r="T309" s="28"/>
      <c r="U309" s="28"/>
      <c r="V309" s="28"/>
      <c r="W309" s="28"/>
      <c r="X309" s="28"/>
      <c r="Y309" s="28"/>
      <c r="Z309" s="28"/>
    </row>
    <row r="310" spans="1:26" ht="15" customHeight="1">
      <c r="A310" s="111"/>
      <c r="B310" s="48"/>
      <c r="C310" s="48"/>
      <c r="D310" s="35"/>
      <c r="E310" s="149"/>
      <c r="F310" s="156"/>
      <c r="G310" s="739"/>
      <c r="H310" s="122"/>
      <c r="I310" s="40"/>
      <c r="J310" s="40"/>
      <c r="K310" s="41"/>
      <c r="L310" s="42"/>
      <c r="M310" s="658"/>
      <c r="N310" s="659"/>
      <c r="O310" s="692"/>
      <c r="P310" s="29"/>
      <c r="Q310" s="74"/>
      <c r="R310" s="28"/>
      <c r="S310" s="28"/>
      <c r="T310" s="28"/>
      <c r="U310" s="28"/>
      <c r="V310" s="28"/>
      <c r="W310" s="28"/>
      <c r="X310" s="28"/>
      <c r="Y310" s="28"/>
      <c r="Z310" s="28"/>
    </row>
    <row r="311" spans="1:26" ht="15" customHeight="1">
      <c r="A311" s="111"/>
      <c r="B311" s="48"/>
      <c r="C311" s="48"/>
      <c r="D311" s="35"/>
      <c r="E311" s="149"/>
      <c r="F311" s="156"/>
      <c r="G311" s="741"/>
      <c r="H311" s="122"/>
      <c r="I311" s="40"/>
      <c r="J311" s="40"/>
      <c r="K311" s="41"/>
      <c r="L311" s="42"/>
      <c r="M311" s="658"/>
      <c r="N311" s="659"/>
      <c r="O311" s="692"/>
      <c r="P311" s="29"/>
      <c r="Q311" s="74"/>
      <c r="R311" s="28"/>
      <c r="S311" s="28"/>
      <c r="T311" s="28"/>
      <c r="U311" s="28"/>
      <c r="V311" s="28"/>
      <c r="W311" s="28"/>
      <c r="X311" s="28"/>
      <c r="Y311" s="28"/>
      <c r="Z311" s="28"/>
    </row>
    <row r="312" spans="1:26" ht="15" customHeight="1">
      <c r="A312" s="111"/>
      <c r="B312" s="48"/>
      <c r="C312" s="48"/>
      <c r="D312" s="35"/>
      <c r="E312" s="149"/>
      <c r="F312" s="156"/>
      <c r="G312" s="739"/>
      <c r="H312" s="122"/>
      <c r="I312" s="40"/>
      <c r="J312" s="40"/>
      <c r="K312" s="41"/>
      <c r="L312" s="42"/>
      <c r="M312" s="658"/>
      <c r="N312" s="659"/>
      <c r="O312" s="692"/>
      <c r="P312" s="29"/>
      <c r="Q312" s="74"/>
      <c r="R312" s="28"/>
      <c r="S312" s="28"/>
      <c r="T312" s="28"/>
      <c r="U312" s="28"/>
      <c r="V312" s="28"/>
      <c r="W312" s="28"/>
      <c r="X312" s="28"/>
      <c r="Y312" s="28"/>
      <c r="Z312" s="28"/>
    </row>
    <row r="313" spans="1:26" ht="15" customHeight="1">
      <c r="A313" s="111"/>
      <c r="B313" s="48"/>
      <c r="C313" s="48"/>
      <c r="D313" s="35"/>
      <c r="E313" s="149"/>
      <c r="F313" s="156"/>
      <c r="G313" s="739"/>
      <c r="H313" s="122"/>
      <c r="I313" s="40"/>
      <c r="J313" s="40"/>
      <c r="K313" s="41"/>
      <c r="L313" s="42"/>
      <c r="M313" s="658"/>
      <c r="N313" s="659"/>
      <c r="O313" s="692"/>
      <c r="P313" s="29"/>
      <c r="Q313" s="74"/>
      <c r="R313" s="28"/>
      <c r="S313" s="28"/>
      <c r="T313" s="28"/>
      <c r="U313" s="28"/>
      <c r="V313" s="28"/>
      <c r="W313" s="28"/>
      <c r="X313" s="28"/>
      <c r="Y313" s="28"/>
      <c r="Z313" s="28"/>
    </row>
    <row r="314" spans="1:26" ht="15" customHeight="1">
      <c r="A314" s="111"/>
      <c r="B314" s="48"/>
      <c r="C314" s="48"/>
      <c r="D314" s="35"/>
      <c r="E314" s="149"/>
      <c r="F314" s="156"/>
      <c r="G314" s="741"/>
      <c r="H314" s="122"/>
      <c r="I314" s="40"/>
      <c r="J314" s="40"/>
      <c r="K314" s="41"/>
      <c r="L314" s="42"/>
      <c r="M314" s="658"/>
      <c r="N314" s="659"/>
      <c r="O314" s="692"/>
      <c r="P314" s="29"/>
      <c r="Q314" s="74"/>
      <c r="R314" s="28"/>
      <c r="S314" s="28"/>
      <c r="T314" s="28"/>
      <c r="U314" s="28"/>
      <c r="V314" s="28"/>
      <c r="W314" s="28"/>
      <c r="X314" s="28"/>
      <c r="Y314" s="28"/>
      <c r="Z314" s="28"/>
    </row>
    <row r="315" spans="1:26" ht="15" customHeight="1">
      <c r="A315" s="111"/>
      <c r="B315" s="48"/>
      <c r="C315" s="48"/>
      <c r="D315" s="35"/>
      <c r="E315" s="149"/>
      <c r="F315" s="156"/>
      <c r="G315" s="741"/>
      <c r="H315" s="122"/>
      <c r="I315" s="40"/>
      <c r="J315" s="40"/>
      <c r="K315" s="41"/>
      <c r="L315" s="42"/>
      <c r="M315" s="658"/>
      <c r="N315" s="659"/>
      <c r="O315" s="692"/>
      <c r="P315" s="29"/>
      <c r="Q315" s="74"/>
      <c r="R315" s="28"/>
      <c r="S315" s="28"/>
      <c r="T315" s="28"/>
      <c r="U315" s="28"/>
      <c r="V315" s="28"/>
      <c r="W315" s="28"/>
      <c r="X315" s="28"/>
      <c r="Y315" s="28"/>
      <c r="Z315" s="28"/>
    </row>
    <row r="316" spans="1:26" ht="15" customHeight="1">
      <c r="A316" s="111"/>
      <c r="B316" s="48"/>
      <c r="C316" s="48"/>
      <c r="D316" s="35"/>
      <c r="E316" s="149"/>
      <c r="F316" s="156"/>
      <c r="G316" s="739"/>
      <c r="H316" s="122"/>
      <c r="I316" s="40"/>
      <c r="J316" s="40"/>
      <c r="K316" s="41"/>
      <c r="L316" s="42"/>
      <c r="M316" s="658"/>
      <c r="N316" s="659"/>
      <c r="O316" s="692"/>
      <c r="P316" s="29"/>
      <c r="Q316" s="74"/>
      <c r="R316" s="28"/>
      <c r="S316" s="28"/>
      <c r="T316" s="28"/>
      <c r="U316" s="28"/>
      <c r="V316" s="28"/>
      <c r="W316" s="28"/>
      <c r="X316" s="28"/>
      <c r="Y316" s="28"/>
      <c r="Z316" s="28"/>
    </row>
    <row r="317" spans="1:26" ht="15" customHeight="1">
      <c r="A317" s="111"/>
      <c r="B317" s="48"/>
      <c r="C317" s="48"/>
      <c r="D317" s="35"/>
      <c r="E317" s="149"/>
      <c r="F317" s="156"/>
      <c r="G317" s="739"/>
      <c r="H317" s="122"/>
      <c r="I317" s="40"/>
      <c r="J317" s="40"/>
      <c r="K317" s="41"/>
      <c r="L317" s="42"/>
      <c r="M317" s="658"/>
      <c r="N317" s="659"/>
      <c r="O317" s="692"/>
      <c r="P317" s="29"/>
      <c r="Q317" s="74"/>
      <c r="R317" s="28"/>
      <c r="S317" s="28"/>
      <c r="T317" s="28"/>
      <c r="U317" s="28"/>
      <c r="V317" s="28"/>
      <c r="W317" s="28"/>
      <c r="X317" s="28"/>
      <c r="Y317" s="28"/>
      <c r="Z317" s="28"/>
    </row>
    <row r="318" spans="1:26" ht="15" customHeight="1">
      <c r="A318" s="111"/>
      <c r="B318" s="48"/>
      <c r="C318" s="48"/>
      <c r="D318" s="35"/>
      <c r="E318" s="149"/>
      <c r="F318" s="156"/>
      <c r="G318" s="740"/>
      <c r="H318" s="122"/>
      <c r="I318" s="40"/>
      <c r="J318" s="40"/>
      <c r="K318" s="41"/>
      <c r="L318" s="42"/>
      <c r="M318" s="658"/>
      <c r="N318" s="659"/>
      <c r="O318" s="692"/>
      <c r="P318" s="29"/>
      <c r="Q318" s="74"/>
      <c r="R318" s="28"/>
      <c r="S318" s="28"/>
      <c r="T318" s="28"/>
      <c r="U318" s="28"/>
      <c r="V318" s="28"/>
      <c r="W318" s="28"/>
      <c r="X318" s="28"/>
      <c r="Y318" s="28"/>
      <c r="Z318" s="28"/>
    </row>
    <row r="319" spans="1:26" ht="15" customHeight="1">
      <c r="A319" s="111"/>
      <c r="B319" s="48"/>
      <c r="C319" s="48"/>
      <c r="D319" s="35"/>
      <c r="E319" s="149"/>
      <c r="F319" s="156"/>
      <c r="G319" s="739"/>
      <c r="H319" s="122"/>
      <c r="I319" s="40"/>
      <c r="J319" s="40"/>
      <c r="K319" s="41"/>
      <c r="L319" s="42"/>
      <c r="M319" s="658"/>
      <c r="N319" s="659"/>
      <c r="O319" s="692"/>
      <c r="P319" s="29"/>
      <c r="Q319" s="74"/>
      <c r="R319" s="28"/>
      <c r="S319" s="28"/>
      <c r="T319" s="28"/>
      <c r="U319" s="28"/>
      <c r="V319" s="28"/>
      <c r="W319" s="28"/>
      <c r="X319" s="28"/>
      <c r="Y319" s="28"/>
      <c r="Z319" s="28"/>
    </row>
    <row r="320" spans="1:26" ht="15" customHeight="1">
      <c r="A320" s="111"/>
      <c r="B320" s="48"/>
      <c r="C320" s="48"/>
      <c r="D320" s="35"/>
      <c r="E320" s="149"/>
      <c r="F320" s="156"/>
      <c r="G320" s="739"/>
      <c r="H320" s="122"/>
      <c r="I320" s="40"/>
      <c r="J320" s="40"/>
      <c r="K320" s="41"/>
      <c r="L320" s="42"/>
      <c r="M320" s="658"/>
      <c r="N320" s="659"/>
      <c r="O320" s="692"/>
      <c r="P320" s="29"/>
      <c r="Q320" s="74"/>
      <c r="R320" s="28"/>
      <c r="S320" s="28"/>
      <c r="T320" s="28"/>
      <c r="U320" s="28"/>
      <c r="V320" s="28"/>
      <c r="W320" s="28"/>
      <c r="X320" s="28"/>
      <c r="Y320" s="28"/>
      <c r="Z320" s="28"/>
    </row>
    <row r="321" spans="1:26" ht="15" customHeight="1">
      <c r="A321" s="111"/>
      <c r="B321" s="48"/>
      <c r="C321" s="48"/>
      <c r="D321" s="35"/>
      <c r="E321" s="149"/>
      <c r="F321" s="156"/>
      <c r="G321" s="739"/>
      <c r="H321" s="122"/>
      <c r="I321" s="40"/>
      <c r="J321" s="40"/>
      <c r="K321" s="41"/>
      <c r="L321" s="42"/>
      <c r="M321" s="658"/>
      <c r="N321" s="659"/>
      <c r="O321" s="692"/>
      <c r="P321" s="29"/>
      <c r="Q321" s="74"/>
      <c r="R321" s="28"/>
      <c r="S321" s="28"/>
      <c r="T321" s="28"/>
      <c r="U321" s="28"/>
      <c r="V321" s="28"/>
      <c r="W321" s="28"/>
      <c r="X321" s="28"/>
      <c r="Y321" s="28"/>
      <c r="Z321" s="28"/>
    </row>
    <row r="322" spans="1:26" ht="15" customHeight="1">
      <c r="A322" s="111"/>
      <c r="B322" s="48"/>
      <c r="C322" s="48"/>
      <c r="D322" s="35"/>
      <c r="E322" s="149"/>
      <c r="F322" s="156"/>
      <c r="G322" s="739"/>
      <c r="H322" s="122"/>
      <c r="I322" s="40"/>
      <c r="J322" s="40"/>
      <c r="K322" s="41"/>
      <c r="L322" s="42"/>
      <c r="M322" s="658"/>
      <c r="N322" s="659"/>
      <c r="O322" s="692"/>
      <c r="P322" s="29"/>
      <c r="Q322" s="74"/>
      <c r="R322" s="28"/>
      <c r="S322" s="28"/>
      <c r="T322" s="28"/>
      <c r="U322" s="28"/>
      <c r="V322" s="28"/>
      <c r="W322" s="28"/>
      <c r="X322" s="28"/>
      <c r="Y322" s="28"/>
      <c r="Z322" s="28"/>
    </row>
    <row r="323" spans="1:26" ht="15" customHeight="1">
      <c r="A323" s="111"/>
      <c r="B323" s="48"/>
      <c r="C323" s="48"/>
      <c r="D323" s="35"/>
      <c r="E323" s="149"/>
      <c r="F323" s="156"/>
      <c r="G323" s="739"/>
      <c r="H323" s="122"/>
      <c r="I323" s="40"/>
      <c r="J323" s="40"/>
      <c r="K323" s="41"/>
      <c r="L323" s="42"/>
      <c r="M323" s="658"/>
      <c r="N323" s="659"/>
      <c r="O323" s="692"/>
      <c r="P323" s="29"/>
      <c r="Q323" s="74"/>
      <c r="R323" s="28"/>
      <c r="S323" s="28"/>
      <c r="T323" s="28"/>
      <c r="U323" s="28"/>
      <c r="V323" s="28"/>
      <c r="W323" s="28"/>
      <c r="X323" s="28"/>
      <c r="Y323" s="28"/>
      <c r="Z323" s="28"/>
    </row>
    <row r="324" spans="1:26" ht="15" customHeight="1">
      <c r="A324" s="111"/>
      <c r="B324" s="48"/>
      <c r="C324" s="48"/>
      <c r="D324" s="35"/>
      <c r="E324" s="149"/>
      <c r="F324" s="156"/>
      <c r="G324" s="739"/>
      <c r="H324" s="122"/>
      <c r="I324" s="40"/>
      <c r="J324" s="40"/>
      <c r="K324" s="41"/>
      <c r="L324" s="42"/>
      <c r="M324" s="658"/>
      <c r="N324" s="659"/>
      <c r="O324" s="692"/>
      <c r="P324" s="29"/>
      <c r="Q324" s="74"/>
      <c r="R324" s="28"/>
      <c r="S324" s="28"/>
      <c r="T324" s="28"/>
      <c r="U324" s="28"/>
      <c r="V324" s="28"/>
      <c r="W324" s="28"/>
      <c r="X324" s="28"/>
      <c r="Y324" s="28"/>
      <c r="Z324" s="28"/>
    </row>
    <row r="325" spans="1:26" ht="15" customHeight="1">
      <c r="A325" s="111"/>
      <c r="B325" s="48"/>
      <c r="C325" s="48"/>
      <c r="D325" s="35"/>
      <c r="E325" s="149"/>
      <c r="F325" s="156"/>
      <c r="G325" s="739"/>
      <c r="H325" s="122"/>
      <c r="I325" s="40"/>
      <c r="J325" s="40"/>
      <c r="K325" s="41"/>
      <c r="L325" s="42"/>
      <c r="M325" s="658"/>
      <c r="N325" s="659"/>
      <c r="O325" s="692"/>
      <c r="P325" s="29"/>
      <c r="Q325" s="74"/>
      <c r="R325" s="28"/>
      <c r="S325" s="28"/>
      <c r="T325" s="28"/>
      <c r="U325" s="28"/>
      <c r="V325" s="28"/>
      <c r="W325" s="28"/>
      <c r="X325" s="28"/>
      <c r="Y325" s="28"/>
      <c r="Z325" s="28"/>
    </row>
    <row r="326" spans="1:26" ht="15" customHeight="1">
      <c r="A326" s="111"/>
      <c r="B326" s="48"/>
      <c r="C326" s="48"/>
      <c r="D326" s="35"/>
      <c r="E326" s="149"/>
      <c r="F326" s="156"/>
      <c r="G326" s="747"/>
      <c r="H326" s="122"/>
      <c r="I326" s="40"/>
      <c r="J326" s="40"/>
      <c r="K326" s="41"/>
      <c r="L326" s="42"/>
      <c r="M326" s="658"/>
      <c r="N326" s="659"/>
      <c r="O326" s="692"/>
      <c r="P326" s="29"/>
      <c r="Q326" s="74"/>
      <c r="R326" s="28"/>
      <c r="S326" s="28"/>
      <c r="T326" s="28"/>
      <c r="U326" s="28"/>
      <c r="V326" s="28"/>
      <c r="W326" s="28"/>
      <c r="X326" s="28"/>
      <c r="Y326" s="28"/>
      <c r="Z326" s="28"/>
    </row>
    <row r="327" spans="1:26" ht="15" customHeight="1">
      <c r="A327" s="111"/>
      <c r="B327" s="48"/>
      <c r="C327" s="48"/>
      <c r="D327" s="35"/>
      <c r="E327" s="149"/>
      <c r="F327" s="156"/>
      <c r="G327" s="739"/>
      <c r="H327" s="122"/>
      <c r="I327" s="40"/>
      <c r="J327" s="40"/>
      <c r="K327" s="41"/>
      <c r="L327" s="42"/>
      <c r="M327" s="658"/>
      <c r="N327" s="659"/>
      <c r="O327" s="692"/>
      <c r="P327" s="29"/>
      <c r="Q327" s="74"/>
      <c r="R327" s="28"/>
      <c r="S327" s="28"/>
      <c r="T327" s="28"/>
      <c r="U327" s="28"/>
      <c r="V327" s="28"/>
      <c r="W327" s="28"/>
      <c r="X327" s="28"/>
      <c r="Y327" s="28"/>
      <c r="Z327" s="28"/>
    </row>
    <row r="328" spans="1:26" ht="15" customHeight="1">
      <c r="A328" s="111"/>
      <c r="B328" s="48"/>
      <c r="C328" s="48"/>
      <c r="D328" s="35"/>
      <c r="E328" s="149"/>
      <c r="F328" s="156"/>
      <c r="G328" s="740"/>
      <c r="H328" s="122"/>
      <c r="I328" s="40"/>
      <c r="J328" s="40"/>
      <c r="K328" s="41"/>
      <c r="L328" s="42"/>
      <c r="M328" s="658"/>
      <c r="N328" s="659"/>
      <c r="O328" s="692"/>
      <c r="P328" s="29"/>
      <c r="Q328" s="74"/>
      <c r="R328" s="28"/>
      <c r="S328" s="28"/>
      <c r="T328" s="28"/>
      <c r="U328" s="28"/>
      <c r="V328" s="28"/>
      <c r="W328" s="28"/>
      <c r="X328" s="28"/>
      <c r="Y328" s="28"/>
      <c r="Z328" s="28"/>
    </row>
    <row r="329" spans="1:26" ht="15" customHeight="1">
      <c r="A329" s="111"/>
      <c r="B329" s="48"/>
      <c r="C329" s="48"/>
      <c r="D329" s="35"/>
      <c r="E329" s="149"/>
      <c r="F329" s="156"/>
      <c r="G329" s="739"/>
      <c r="H329" s="122"/>
      <c r="I329" s="40"/>
      <c r="J329" s="40"/>
      <c r="K329" s="41"/>
      <c r="L329" s="42"/>
      <c r="M329" s="658"/>
      <c r="N329" s="659"/>
      <c r="O329" s="692"/>
      <c r="P329" s="29"/>
      <c r="Q329" s="74"/>
      <c r="R329" s="28"/>
      <c r="S329" s="28"/>
      <c r="T329" s="28"/>
      <c r="U329" s="28"/>
      <c r="V329" s="28"/>
      <c r="W329" s="28"/>
      <c r="X329" s="28"/>
      <c r="Y329" s="28"/>
      <c r="Z329" s="28"/>
    </row>
    <row r="330" spans="1:26" ht="15" customHeight="1">
      <c r="A330" s="111"/>
      <c r="B330" s="48"/>
      <c r="C330" s="48"/>
      <c r="D330" s="35"/>
      <c r="E330" s="149"/>
      <c r="F330" s="156"/>
      <c r="G330" s="739"/>
      <c r="H330" s="122"/>
      <c r="I330" s="40"/>
      <c r="J330" s="40"/>
      <c r="K330" s="41"/>
      <c r="L330" s="42"/>
      <c r="M330" s="658"/>
      <c r="N330" s="659"/>
      <c r="O330" s="692"/>
      <c r="P330" s="29"/>
      <c r="Q330" s="74"/>
      <c r="R330" s="28"/>
      <c r="S330" s="28"/>
      <c r="T330" s="28"/>
      <c r="U330" s="28"/>
      <c r="V330" s="28"/>
      <c r="W330" s="28"/>
      <c r="X330" s="28"/>
      <c r="Y330" s="28"/>
      <c r="Z330" s="28"/>
    </row>
    <row r="331" spans="1:26" ht="15" customHeight="1">
      <c r="A331" s="111"/>
      <c r="B331" s="48"/>
      <c r="C331" s="48"/>
      <c r="D331" s="35"/>
      <c r="E331" s="149"/>
      <c r="F331" s="156"/>
      <c r="G331" s="739"/>
      <c r="H331" s="122"/>
      <c r="I331" s="40"/>
      <c r="J331" s="40"/>
      <c r="K331" s="41"/>
      <c r="L331" s="42"/>
      <c r="M331" s="658"/>
      <c r="N331" s="659"/>
      <c r="O331" s="692"/>
      <c r="P331" s="29"/>
      <c r="Q331" s="74"/>
      <c r="R331" s="28"/>
      <c r="S331" s="28"/>
      <c r="T331" s="28"/>
      <c r="U331" s="28"/>
      <c r="V331" s="28"/>
      <c r="W331" s="28"/>
      <c r="X331" s="28"/>
      <c r="Y331" s="28"/>
      <c r="Z331" s="28"/>
    </row>
    <row r="332" spans="1:26" ht="15" customHeight="1">
      <c r="A332" s="111"/>
      <c r="B332" s="48"/>
      <c r="C332" s="48"/>
      <c r="D332" s="35"/>
      <c r="E332" s="149"/>
      <c r="F332" s="156"/>
      <c r="G332" s="742"/>
      <c r="H332" s="122"/>
      <c r="I332" s="40"/>
      <c r="J332" s="40"/>
      <c r="K332" s="41"/>
      <c r="L332" s="42"/>
      <c r="M332" s="658"/>
      <c r="N332" s="659"/>
      <c r="O332" s="692"/>
      <c r="P332" s="29"/>
      <c r="Q332" s="74"/>
      <c r="R332" s="28"/>
      <c r="S332" s="28"/>
      <c r="T332" s="28"/>
      <c r="U332" s="28"/>
      <c r="V332" s="28"/>
      <c r="W332" s="28"/>
      <c r="X332" s="28"/>
      <c r="Y332" s="28"/>
      <c r="Z332" s="28"/>
    </row>
    <row r="333" spans="1:26" ht="15" customHeight="1">
      <c r="A333" s="111"/>
      <c r="B333" s="48"/>
      <c r="C333" s="48"/>
      <c r="D333" s="35"/>
      <c r="E333" s="149"/>
      <c r="F333" s="156"/>
      <c r="G333" s="739"/>
      <c r="H333" s="122"/>
      <c r="I333" s="40"/>
      <c r="J333" s="40"/>
      <c r="K333" s="41"/>
      <c r="L333" s="42"/>
      <c r="M333" s="658"/>
      <c r="N333" s="659"/>
      <c r="O333" s="692"/>
      <c r="P333" s="29"/>
      <c r="Q333" s="74"/>
      <c r="R333" s="28"/>
      <c r="S333" s="28"/>
      <c r="T333" s="28"/>
      <c r="U333" s="28"/>
      <c r="V333" s="28"/>
      <c r="W333" s="28"/>
      <c r="X333" s="28"/>
      <c r="Y333" s="28"/>
      <c r="Z333" s="28"/>
    </row>
    <row r="334" spans="1:26" ht="15" customHeight="1">
      <c r="A334" s="111"/>
      <c r="B334" s="48"/>
      <c r="C334" s="48"/>
      <c r="D334" s="35"/>
      <c r="E334" s="149"/>
      <c r="F334" s="156"/>
      <c r="G334" s="739"/>
      <c r="H334" s="122"/>
      <c r="I334" s="40"/>
      <c r="J334" s="40"/>
      <c r="K334" s="41"/>
      <c r="L334" s="42"/>
      <c r="M334" s="658"/>
      <c r="N334" s="659"/>
      <c r="O334" s="692"/>
      <c r="P334" s="29"/>
      <c r="Q334" s="74"/>
      <c r="R334" s="28"/>
      <c r="S334" s="28"/>
      <c r="T334" s="28"/>
      <c r="U334" s="28"/>
      <c r="V334" s="28"/>
      <c r="W334" s="28"/>
      <c r="X334" s="28"/>
      <c r="Y334" s="28"/>
      <c r="Z334" s="28"/>
    </row>
    <row r="335" spans="1:26" ht="15" customHeight="1">
      <c r="A335" s="111"/>
      <c r="B335" s="48"/>
      <c r="C335" s="48"/>
      <c r="D335" s="35"/>
      <c r="E335" s="149"/>
      <c r="F335" s="156"/>
      <c r="G335" s="739"/>
      <c r="H335" s="122"/>
      <c r="I335" s="40"/>
      <c r="J335" s="40"/>
      <c r="K335" s="41"/>
      <c r="L335" s="42"/>
      <c r="M335" s="658"/>
      <c r="N335" s="659"/>
      <c r="O335" s="692"/>
      <c r="P335" s="29"/>
      <c r="Q335" s="74"/>
      <c r="R335" s="28"/>
      <c r="S335" s="28"/>
      <c r="T335" s="28"/>
      <c r="U335" s="28"/>
      <c r="V335" s="28"/>
      <c r="W335" s="28"/>
      <c r="X335" s="28"/>
      <c r="Y335" s="28"/>
      <c r="Z335" s="28"/>
    </row>
    <row r="336" spans="1:26" ht="15" customHeight="1">
      <c r="A336" s="111"/>
      <c r="B336" s="48"/>
      <c r="C336" s="48"/>
      <c r="D336" s="35"/>
      <c r="E336" s="149"/>
      <c r="F336" s="156"/>
      <c r="G336" s="741"/>
      <c r="H336" s="122"/>
      <c r="I336" s="40"/>
      <c r="J336" s="40"/>
      <c r="K336" s="41"/>
      <c r="L336" s="42"/>
      <c r="M336" s="658"/>
      <c r="N336" s="659"/>
      <c r="O336" s="692"/>
      <c r="P336" s="29"/>
      <c r="Q336" s="74"/>
      <c r="R336" s="28"/>
      <c r="S336" s="28"/>
      <c r="T336" s="28"/>
      <c r="U336" s="28"/>
      <c r="V336" s="28"/>
      <c r="W336" s="28"/>
      <c r="X336" s="28"/>
      <c r="Y336" s="28"/>
      <c r="Z336" s="28"/>
    </row>
    <row r="337" spans="1:26" ht="15" customHeight="1">
      <c r="A337" s="111"/>
      <c r="B337" s="48"/>
      <c r="C337" s="48"/>
      <c r="D337" s="35"/>
      <c r="E337" s="149"/>
      <c r="F337" s="156"/>
      <c r="G337" s="739"/>
      <c r="H337" s="122"/>
      <c r="I337" s="40"/>
      <c r="J337" s="40"/>
      <c r="K337" s="41"/>
      <c r="L337" s="42"/>
      <c r="M337" s="658"/>
      <c r="N337" s="659"/>
      <c r="O337" s="692"/>
      <c r="P337" s="29"/>
      <c r="Q337" s="74"/>
      <c r="R337" s="28"/>
      <c r="S337" s="28"/>
      <c r="T337" s="28"/>
      <c r="U337" s="28"/>
      <c r="V337" s="28"/>
      <c r="W337" s="28"/>
      <c r="X337" s="28"/>
      <c r="Y337" s="28"/>
      <c r="Z337" s="28"/>
    </row>
    <row r="338" spans="1:26" ht="15" customHeight="1">
      <c r="A338" s="111"/>
      <c r="B338" s="48"/>
      <c r="C338" s="48"/>
      <c r="D338" s="35"/>
      <c r="E338" s="149"/>
      <c r="F338" s="156"/>
      <c r="G338" s="739"/>
      <c r="H338" s="122"/>
      <c r="I338" s="40"/>
      <c r="J338" s="40"/>
      <c r="K338" s="41"/>
      <c r="L338" s="42"/>
      <c r="M338" s="658"/>
      <c r="N338" s="659"/>
      <c r="O338" s="692"/>
      <c r="P338" s="29"/>
      <c r="Q338" s="74"/>
      <c r="R338" s="28"/>
      <c r="S338" s="28"/>
      <c r="T338" s="28"/>
      <c r="U338" s="28"/>
      <c r="V338" s="28"/>
      <c r="W338" s="28"/>
      <c r="X338" s="28"/>
      <c r="Y338" s="28"/>
      <c r="Z338" s="28"/>
    </row>
    <row r="339" spans="1:26" ht="15" customHeight="1">
      <c r="A339" s="111"/>
      <c r="B339" s="48"/>
      <c r="C339" s="48"/>
      <c r="D339" s="35"/>
      <c r="E339" s="149"/>
      <c r="F339" s="156"/>
      <c r="G339" s="741"/>
      <c r="H339" s="122"/>
      <c r="I339" s="40"/>
      <c r="J339" s="40"/>
      <c r="K339" s="41"/>
      <c r="L339" s="42"/>
      <c r="M339" s="658"/>
      <c r="N339" s="659"/>
      <c r="O339" s="692"/>
      <c r="P339" s="29"/>
      <c r="Q339" s="74"/>
      <c r="R339" s="28"/>
      <c r="S339" s="28"/>
      <c r="T339" s="28"/>
      <c r="U339" s="28"/>
      <c r="V339" s="28"/>
      <c r="W339" s="28"/>
      <c r="X339" s="28"/>
      <c r="Y339" s="28"/>
      <c r="Z339" s="28"/>
    </row>
    <row r="340" spans="1:26" ht="15" customHeight="1">
      <c r="A340" s="111"/>
      <c r="B340" s="48"/>
      <c r="C340" s="48"/>
      <c r="D340" s="35"/>
      <c r="E340" s="149"/>
      <c r="F340" s="156"/>
      <c r="G340" s="739"/>
      <c r="H340" s="122"/>
      <c r="I340" s="40"/>
      <c r="J340" s="40"/>
      <c r="K340" s="41"/>
      <c r="L340" s="42"/>
      <c r="M340" s="658"/>
      <c r="N340" s="659"/>
      <c r="O340" s="692"/>
      <c r="P340" s="29"/>
      <c r="Q340" s="74"/>
      <c r="R340" s="28"/>
      <c r="S340" s="28"/>
      <c r="T340" s="28"/>
      <c r="U340" s="28"/>
      <c r="V340" s="28"/>
      <c r="W340" s="28"/>
      <c r="X340" s="28"/>
      <c r="Y340" s="28"/>
      <c r="Z340" s="28"/>
    </row>
    <row r="341" spans="1:26" ht="15" customHeight="1">
      <c r="A341" s="111"/>
      <c r="B341" s="48"/>
      <c r="C341" s="48"/>
      <c r="D341" s="35"/>
      <c r="E341" s="149"/>
      <c r="F341" s="156"/>
      <c r="G341" s="739"/>
      <c r="H341" s="122"/>
      <c r="I341" s="40"/>
      <c r="J341" s="40"/>
      <c r="K341" s="41"/>
      <c r="L341" s="42"/>
      <c r="M341" s="658"/>
      <c r="N341" s="659"/>
      <c r="O341" s="692"/>
      <c r="P341" s="29"/>
      <c r="Q341" s="74"/>
      <c r="R341" s="28"/>
      <c r="S341" s="28"/>
      <c r="T341" s="28"/>
      <c r="U341" s="28"/>
      <c r="V341" s="28"/>
      <c r="W341" s="28"/>
      <c r="X341" s="28"/>
      <c r="Y341" s="28"/>
      <c r="Z341" s="28"/>
    </row>
    <row r="342" spans="1:26" ht="15" customHeight="1">
      <c r="A342" s="111"/>
      <c r="B342" s="48"/>
      <c r="C342" s="48"/>
      <c r="D342" s="35"/>
      <c r="E342" s="149"/>
      <c r="F342" s="156"/>
      <c r="G342" s="739"/>
      <c r="H342" s="122"/>
      <c r="I342" s="40"/>
      <c r="J342" s="40"/>
      <c r="K342" s="41"/>
      <c r="L342" s="42"/>
      <c r="M342" s="658"/>
      <c r="N342" s="659"/>
      <c r="O342" s="692"/>
      <c r="P342" s="29"/>
      <c r="Q342" s="74"/>
      <c r="R342" s="28"/>
      <c r="S342" s="28"/>
      <c r="T342" s="28"/>
      <c r="U342" s="28"/>
      <c r="V342" s="28"/>
      <c r="W342" s="28"/>
      <c r="X342" s="28"/>
      <c r="Y342" s="28"/>
      <c r="Z342" s="28"/>
    </row>
    <row r="343" spans="1:26" ht="15" customHeight="1">
      <c r="A343" s="111"/>
      <c r="B343" s="48"/>
      <c r="C343" s="48"/>
      <c r="D343" s="35"/>
      <c r="E343" s="149"/>
      <c r="F343" s="156"/>
      <c r="G343" s="739"/>
      <c r="H343" s="122"/>
      <c r="I343" s="40"/>
      <c r="J343" s="40"/>
      <c r="K343" s="41"/>
      <c r="L343" s="42"/>
      <c r="M343" s="658"/>
      <c r="N343" s="659"/>
      <c r="O343" s="692"/>
      <c r="P343" s="29"/>
      <c r="Q343" s="74"/>
      <c r="R343" s="28"/>
      <c r="S343" s="28"/>
      <c r="T343" s="28"/>
      <c r="U343" s="28"/>
      <c r="V343" s="28"/>
      <c r="W343" s="28"/>
      <c r="X343" s="28"/>
      <c r="Y343" s="28"/>
      <c r="Z343" s="28"/>
    </row>
    <row r="344" spans="1:26" ht="15" customHeight="1">
      <c r="A344" s="111"/>
      <c r="B344" s="48"/>
      <c r="C344" s="48"/>
      <c r="D344" s="35"/>
      <c r="E344" s="149"/>
      <c r="F344" s="156"/>
      <c r="G344" s="739"/>
      <c r="H344" s="122"/>
      <c r="I344" s="40"/>
      <c r="J344" s="40"/>
      <c r="K344" s="41"/>
      <c r="L344" s="42"/>
      <c r="M344" s="658"/>
      <c r="N344" s="659"/>
      <c r="O344" s="692"/>
      <c r="P344" s="29"/>
      <c r="Q344" s="74"/>
      <c r="R344" s="28"/>
      <c r="S344" s="28"/>
      <c r="T344" s="28"/>
      <c r="U344" s="28"/>
      <c r="V344" s="28"/>
      <c r="W344" s="28"/>
      <c r="X344" s="28"/>
      <c r="Y344" s="28"/>
      <c r="Z344" s="28"/>
    </row>
    <row r="345" spans="1:26" ht="15" customHeight="1">
      <c r="A345" s="111"/>
      <c r="B345" s="48"/>
      <c r="C345" s="48"/>
      <c r="D345" s="35"/>
      <c r="E345" s="149"/>
      <c r="F345" s="156"/>
      <c r="G345" s="739"/>
      <c r="H345" s="122"/>
      <c r="I345" s="40"/>
      <c r="J345" s="40"/>
      <c r="K345" s="41"/>
      <c r="L345" s="42"/>
      <c r="M345" s="658"/>
      <c r="N345" s="659"/>
      <c r="O345" s="692"/>
      <c r="P345" s="29"/>
      <c r="Q345" s="74"/>
      <c r="R345" s="28"/>
      <c r="S345" s="28"/>
      <c r="T345" s="28"/>
      <c r="U345" s="28"/>
      <c r="V345" s="28"/>
      <c r="W345" s="28"/>
      <c r="X345" s="28"/>
      <c r="Y345" s="28"/>
      <c r="Z345" s="28"/>
    </row>
    <row r="346" spans="1:26" ht="15" customHeight="1">
      <c r="A346" s="111"/>
      <c r="B346" s="48"/>
      <c r="C346" s="48"/>
      <c r="D346" s="35"/>
      <c r="E346" s="149"/>
      <c r="F346" s="156"/>
      <c r="G346" s="739"/>
      <c r="H346" s="122"/>
      <c r="I346" s="40"/>
      <c r="J346" s="40"/>
      <c r="K346" s="41"/>
      <c r="L346" s="42"/>
      <c r="M346" s="658"/>
      <c r="N346" s="659"/>
      <c r="O346" s="692"/>
      <c r="P346" s="29"/>
      <c r="Q346" s="74"/>
      <c r="R346" s="28"/>
      <c r="S346" s="28"/>
      <c r="T346" s="28"/>
      <c r="U346" s="28"/>
      <c r="V346" s="28"/>
      <c r="W346" s="28"/>
      <c r="X346" s="28"/>
      <c r="Y346" s="28"/>
      <c r="Z346" s="28"/>
    </row>
    <row r="347" spans="1:26" ht="15" customHeight="1">
      <c r="A347" s="111"/>
      <c r="B347" s="48"/>
      <c r="C347" s="48"/>
      <c r="D347" s="35"/>
      <c r="E347" s="149"/>
      <c r="F347" s="156"/>
      <c r="G347" s="739"/>
      <c r="H347" s="122"/>
      <c r="I347" s="40"/>
      <c r="J347" s="40"/>
      <c r="K347" s="41"/>
      <c r="L347" s="42"/>
      <c r="M347" s="658"/>
      <c r="N347" s="659"/>
      <c r="O347" s="692"/>
      <c r="P347" s="29"/>
      <c r="Q347" s="74"/>
      <c r="R347" s="28"/>
      <c r="S347" s="28"/>
      <c r="T347" s="28"/>
      <c r="U347" s="28"/>
      <c r="V347" s="28"/>
      <c r="W347" s="28"/>
      <c r="X347" s="28"/>
      <c r="Y347" s="28"/>
      <c r="Z347" s="28"/>
    </row>
    <row r="348" spans="1:26" ht="15" customHeight="1">
      <c r="A348" s="111"/>
      <c r="B348" s="48"/>
      <c r="C348" s="48"/>
      <c r="D348" s="35"/>
      <c r="E348" s="149"/>
      <c r="F348" s="156"/>
      <c r="G348" s="739"/>
      <c r="H348" s="122"/>
      <c r="I348" s="40"/>
      <c r="J348" s="40"/>
      <c r="K348" s="41"/>
      <c r="L348" s="42"/>
      <c r="M348" s="658"/>
      <c r="N348" s="659"/>
      <c r="O348" s="692"/>
      <c r="P348" s="29"/>
      <c r="Q348" s="74"/>
      <c r="R348" s="28"/>
      <c r="S348" s="28"/>
      <c r="T348" s="28"/>
      <c r="U348" s="28"/>
      <c r="V348" s="28"/>
      <c r="W348" s="28"/>
      <c r="X348" s="28"/>
      <c r="Y348" s="28"/>
      <c r="Z348" s="28"/>
    </row>
    <row r="349" spans="1:26" ht="15" customHeight="1">
      <c r="A349" s="111"/>
      <c r="B349" s="48"/>
      <c r="C349" s="48"/>
      <c r="D349" s="35"/>
      <c r="E349" s="149"/>
      <c r="F349" s="156"/>
      <c r="G349" s="741"/>
      <c r="H349" s="122"/>
      <c r="I349" s="40"/>
      <c r="J349" s="40"/>
      <c r="K349" s="41"/>
      <c r="L349" s="42"/>
      <c r="M349" s="658"/>
      <c r="N349" s="659"/>
      <c r="O349" s="692"/>
      <c r="P349" s="29"/>
      <c r="Q349" s="74"/>
      <c r="R349" s="28"/>
      <c r="S349" s="28"/>
      <c r="T349" s="28"/>
      <c r="U349" s="28"/>
      <c r="V349" s="28"/>
      <c r="W349" s="28"/>
      <c r="X349" s="28"/>
      <c r="Y349" s="28"/>
      <c r="Z349" s="28"/>
    </row>
    <row r="350" spans="1:26" ht="15" customHeight="1">
      <c r="A350" s="111"/>
      <c r="B350" s="48"/>
      <c r="C350" s="48"/>
      <c r="D350" s="35"/>
      <c r="E350" s="149"/>
      <c r="F350" s="156"/>
      <c r="G350" s="739"/>
      <c r="H350" s="122"/>
      <c r="I350" s="40"/>
      <c r="J350" s="40"/>
      <c r="K350" s="41"/>
      <c r="L350" s="42"/>
      <c r="M350" s="658"/>
      <c r="N350" s="659"/>
      <c r="O350" s="692"/>
      <c r="P350" s="29"/>
      <c r="Q350" s="74"/>
      <c r="R350" s="28"/>
      <c r="S350" s="28"/>
      <c r="T350" s="28"/>
      <c r="U350" s="28"/>
      <c r="V350" s="28"/>
      <c r="W350" s="28"/>
      <c r="X350" s="28"/>
      <c r="Y350" s="28"/>
      <c r="Z350" s="28"/>
    </row>
    <row r="351" spans="1:26" ht="15" customHeight="1">
      <c r="A351" s="111"/>
      <c r="B351" s="48"/>
      <c r="C351" s="48"/>
      <c r="D351" s="35"/>
      <c r="E351" s="149"/>
      <c r="F351" s="156"/>
      <c r="G351" s="741"/>
      <c r="H351" s="122"/>
      <c r="I351" s="40"/>
      <c r="J351" s="40"/>
      <c r="K351" s="41"/>
      <c r="L351" s="42"/>
      <c r="M351" s="658"/>
      <c r="N351" s="659"/>
      <c r="O351" s="692"/>
      <c r="P351" s="29"/>
      <c r="Q351" s="74"/>
      <c r="R351" s="28"/>
      <c r="S351" s="28"/>
      <c r="T351" s="28"/>
      <c r="U351" s="28"/>
      <c r="V351" s="28"/>
      <c r="W351" s="28"/>
      <c r="X351" s="28"/>
      <c r="Y351" s="28"/>
      <c r="Z351" s="28"/>
    </row>
    <row r="352" spans="1:26" ht="15" customHeight="1">
      <c r="A352" s="111"/>
      <c r="B352" s="48"/>
      <c r="C352" s="48"/>
      <c r="D352" s="35"/>
      <c r="E352" s="149"/>
      <c r="F352" s="156"/>
      <c r="G352" s="740"/>
      <c r="H352" s="122"/>
      <c r="I352" s="40"/>
      <c r="J352" s="40"/>
      <c r="K352" s="41"/>
      <c r="L352" s="42"/>
      <c r="M352" s="658"/>
      <c r="N352" s="659"/>
      <c r="O352" s="692"/>
      <c r="P352" s="29"/>
      <c r="Q352" s="74"/>
      <c r="R352" s="28"/>
      <c r="S352" s="28"/>
      <c r="T352" s="28"/>
      <c r="U352" s="28"/>
      <c r="V352" s="28"/>
      <c r="W352" s="28"/>
      <c r="X352" s="28"/>
      <c r="Y352" s="28"/>
      <c r="Z352" s="28"/>
    </row>
    <row r="353" spans="1:26" ht="15" customHeight="1">
      <c r="A353" s="111"/>
      <c r="B353" s="48"/>
      <c r="C353" s="48"/>
      <c r="D353" s="35"/>
      <c r="E353" s="149"/>
      <c r="F353" s="156"/>
      <c r="G353" s="739"/>
      <c r="H353" s="122"/>
      <c r="I353" s="40"/>
      <c r="J353" s="40"/>
      <c r="K353" s="41"/>
      <c r="L353" s="42"/>
      <c r="M353" s="658"/>
      <c r="N353" s="659"/>
      <c r="O353" s="692"/>
      <c r="P353" s="29"/>
      <c r="Q353" s="74"/>
      <c r="R353" s="28"/>
      <c r="S353" s="28"/>
      <c r="T353" s="28"/>
      <c r="U353" s="28"/>
      <c r="V353" s="28"/>
      <c r="W353" s="28"/>
      <c r="X353" s="28"/>
      <c r="Y353" s="28"/>
      <c r="Z353" s="28"/>
    </row>
    <row r="354" spans="1:26" ht="15" customHeight="1">
      <c r="A354" s="111"/>
      <c r="B354" s="48"/>
      <c r="C354" s="48"/>
      <c r="D354" s="35"/>
      <c r="E354" s="149"/>
      <c r="F354" s="156"/>
      <c r="G354" s="739"/>
      <c r="H354" s="122"/>
      <c r="I354" s="40"/>
      <c r="J354" s="40"/>
      <c r="K354" s="41"/>
      <c r="L354" s="42"/>
      <c r="M354" s="658"/>
      <c r="N354" s="659"/>
      <c r="O354" s="692"/>
      <c r="P354" s="29"/>
      <c r="Q354" s="74"/>
      <c r="R354" s="28"/>
      <c r="S354" s="28"/>
      <c r="T354" s="28"/>
      <c r="U354" s="28"/>
      <c r="V354" s="28"/>
      <c r="W354" s="28"/>
      <c r="X354" s="28"/>
      <c r="Y354" s="28"/>
      <c r="Z354" s="28"/>
    </row>
    <row r="355" spans="1:26" ht="15" customHeight="1">
      <c r="A355" s="111"/>
      <c r="B355" s="48"/>
      <c r="C355" s="48"/>
      <c r="D355" s="35"/>
      <c r="E355" s="149"/>
      <c r="F355" s="156"/>
      <c r="G355" s="739"/>
      <c r="H355" s="122"/>
      <c r="I355" s="40"/>
      <c r="J355" s="40"/>
      <c r="K355" s="41"/>
      <c r="L355" s="42"/>
      <c r="M355" s="658"/>
      <c r="N355" s="659"/>
      <c r="O355" s="692"/>
      <c r="P355" s="29"/>
      <c r="Q355" s="74"/>
      <c r="R355" s="28"/>
      <c r="S355" s="28"/>
      <c r="T355" s="28"/>
      <c r="U355" s="28"/>
      <c r="V355" s="28"/>
      <c r="W355" s="28"/>
      <c r="X355" s="28"/>
      <c r="Y355" s="28"/>
      <c r="Z355" s="28"/>
    </row>
    <row r="356" spans="1:26" ht="15" customHeight="1">
      <c r="A356" s="111"/>
      <c r="B356" s="48"/>
      <c r="C356" s="48"/>
      <c r="D356" s="35"/>
      <c r="E356" s="149"/>
      <c r="F356" s="156"/>
      <c r="G356" s="739"/>
      <c r="H356" s="122"/>
      <c r="I356" s="40"/>
      <c r="J356" s="40"/>
      <c r="K356" s="41"/>
      <c r="L356" s="42"/>
      <c r="M356" s="658"/>
      <c r="N356" s="659"/>
      <c r="O356" s="692"/>
      <c r="P356" s="29"/>
      <c r="Q356" s="74"/>
      <c r="R356" s="28"/>
      <c r="S356" s="28"/>
      <c r="T356" s="28"/>
      <c r="U356" s="28"/>
      <c r="V356" s="28"/>
      <c r="W356" s="28"/>
      <c r="X356" s="28"/>
      <c r="Y356" s="28"/>
      <c r="Z356" s="28"/>
    </row>
    <row r="357" spans="1:26" ht="15" customHeight="1">
      <c r="A357" s="111"/>
      <c r="B357" s="48"/>
      <c r="C357" s="48"/>
      <c r="D357" s="35"/>
      <c r="E357" s="149"/>
      <c r="F357" s="156"/>
      <c r="G357" s="740"/>
      <c r="H357" s="122"/>
      <c r="I357" s="40"/>
      <c r="J357" s="40"/>
      <c r="K357" s="41"/>
      <c r="L357" s="42"/>
      <c r="M357" s="658"/>
      <c r="N357" s="659"/>
      <c r="O357" s="692"/>
      <c r="P357" s="29"/>
      <c r="Q357" s="74"/>
      <c r="R357" s="28"/>
      <c r="S357" s="28"/>
      <c r="T357" s="28"/>
      <c r="U357" s="28"/>
      <c r="V357" s="28"/>
      <c r="W357" s="28"/>
      <c r="X357" s="28"/>
      <c r="Y357" s="28"/>
      <c r="Z357" s="28"/>
    </row>
    <row r="358" spans="1:26" ht="15" customHeight="1">
      <c r="A358" s="111"/>
      <c r="B358" s="48"/>
      <c r="C358" s="48"/>
      <c r="D358" s="35"/>
      <c r="E358" s="149"/>
      <c r="F358" s="156"/>
      <c r="G358" s="739"/>
      <c r="H358" s="122"/>
      <c r="I358" s="40"/>
      <c r="J358" s="40"/>
      <c r="K358" s="41"/>
      <c r="L358" s="42"/>
      <c r="M358" s="658"/>
      <c r="N358" s="659"/>
      <c r="O358" s="692"/>
      <c r="P358" s="29"/>
      <c r="Q358" s="74"/>
      <c r="R358" s="28"/>
      <c r="S358" s="28"/>
      <c r="T358" s="28"/>
      <c r="U358" s="28"/>
      <c r="V358" s="28"/>
      <c r="W358" s="28"/>
      <c r="X358" s="28"/>
      <c r="Y358" s="28"/>
      <c r="Z358" s="28"/>
    </row>
    <row r="359" spans="1:26" ht="15" customHeight="1">
      <c r="A359" s="111"/>
      <c r="B359" s="48"/>
      <c r="C359" s="48"/>
      <c r="D359" s="35"/>
      <c r="E359" s="149"/>
      <c r="F359" s="156"/>
      <c r="G359" s="739"/>
      <c r="H359" s="122"/>
      <c r="I359" s="40"/>
      <c r="J359" s="40"/>
      <c r="K359" s="41"/>
      <c r="L359" s="42"/>
      <c r="M359" s="658"/>
      <c r="N359" s="659"/>
      <c r="O359" s="692"/>
      <c r="P359" s="29"/>
      <c r="Q359" s="74"/>
      <c r="R359" s="28"/>
      <c r="S359" s="28"/>
      <c r="T359" s="28"/>
      <c r="U359" s="28"/>
      <c r="V359" s="28"/>
      <c r="W359" s="28"/>
      <c r="X359" s="28"/>
      <c r="Y359" s="28"/>
      <c r="Z359" s="28"/>
    </row>
    <row r="360" spans="1:26" ht="15" customHeight="1">
      <c r="A360" s="111"/>
      <c r="B360" s="48"/>
      <c r="C360" s="48"/>
      <c r="D360" s="35"/>
      <c r="E360" s="149"/>
      <c r="F360" s="156"/>
      <c r="G360" s="739"/>
      <c r="H360" s="122"/>
      <c r="I360" s="40"/>
      <c r="J360" s="40"/>
      <c r="K360" s="41"/>
      <c r="L360" s="42"/>
      <c r="M360" s="658"/>
      <c r="N360" s="659"/>
      <c r="O360" s="692"/>
      <c r="P360" s="29"/>
      <c r="Q360" s="74"/>
      <c r="R360" s="28"/>
      <c r="S360" s="28"/>
      <c r="T360" s="28"/>
      <c r="U360" s="28"/>
      <c r="V360" s="28"/>
      <c r="W360" s="28"/>
      <c r="X360" s="28"/>
      <c r="Y360" s="28"/>
      <c r="Z360" s="28"/>
    </row>
    <row r="361" spans="1:26" ht="15" customHeight="1">
      <c r="A361" s="111"/>
      <c r="B361" s="48"/>
      <c r="C361" s="48"/>
      <c r="D361" s="35"/>
      <c r="E361" s="149"/>
      <c r="F361" s="156"/>
      <c r="G361" s="741"/>
      <c r="H361" s="122"/>
      <c r="I361" s="40"/>
      <c r="J361" s="40"/>
      <c r="K361" s="41"/>
      <c r="L361" s="42"/>
      <c r="M361" s="658"/>
      <c r="N361" s="659"/>
      <c r="O361" s="692"/>
      <c r="P361" s="29"/>
      <c r="Q361" s="74"/>
      <c r="R361" s="28"/>
      <c r="S361" s="28"/>
      <c r="T361" s="28"/>
      <c r="U361" s="28"/>
      <c r="V361" s="28"/>
      <c r="W361" s="28"/>
      <c r="X361" s="28"/>
      <c r="Y361" s="28"/>
      <c r="Z361" s="28"/>
    </row>
    <row r="362" spans="1:26" ht="15" customHeight="1">
      <c r="A362" s="111"/>
      <c r="B362" s="48"/>
      <c r="C362" s="48"/>
      <c r="D362" s="35"/>
      <c r="E362" s="149"/>
      <c r="F362" s="156"/>
      <c r="G362" s="739"/>
      <c r="H362" s="122"/>
      <c r="I362" s="40"/>
      <c r="J362" s="40"/>
      <c r="K362" s="41"/>
      <c r="L362" s="42"/>
      <c r="M362" s="658"/>
      <c r="N362" s="659"/>
      <c r="O362" s="692"/>
      <c r="P362" s="29"/>
      <c r="Q362" s="74"/>
      <c r="R362" s="28"/>
      <c r="S362" s="28"/>
      <c r="T362" s="28"/>
      <c r="U362" s="28"/>
      <c r="V362" s="28"/>
      <c r="W362" s="28"/>
      <c r="X362" s="28"/>
      <c r="Y362" s="28"/>
      <c r="Z362" s="28"/>
    </row>
    <row r="363" spans="1:26" ht="15" customHeight="1">
      <c r="A363" s="111"/>
      <c r="B363" s="48"/>
      <c r="C363" s="48"/>
      <c r="D363" s="35"/>
      <c r="E363" s="149"/>
      <c r="F363" s="156"/>
      <c r="G363" s="739"/>
      <c r="H363" s="122"/>
      <c r="I363" s="40"/>
      <c r="J363" s="40"/>
      <c r="K363" s="41"/>
      <c r="L363" s="42"/>
      <c r="M363" s="658"/>
      <c r="N363" s="659"/>
      <c r="O363" s="692"/>
      <c r="P363" s="29"/>
      <c r="Q363" s="74"/>
      <c r="R363" s="28"/>
      <c r="S363" s="28"/>
      <c r="T363" s="28"/>
      <c r="U363" s="28"/>
      <c r="V363" s="28"/>
      <c r="W363" s="28"/>
      <c r="X363" s="28"/>
      <c r="Y363" s="28"/>
      <c r="Z363" s="28"/>
    </row>
    <row r="364" spans="1:26" ht="15" customHeight="1">
      <c r="A364" s="111"/>
      <c r="B364" s="48"/>
      <c r="C364" s="48"/>
      <c r="D364" s="35"/>
      <c r="E364" s="149"/>
      <c r="F364" s="156"/>
      <c r="G364" s="739"/>
      <c r="H364" s="122"/>
      <c r="I364" s="40"/>
      <c r="J364" s="40"/>
      <c r="K364" s="41"/>
      <c r="L364" s="42"/>
      <c r="M364" s="658"/>
      <c r="N364" s="659"/>
      <c r="O364" s="692"/>
      <c r="P364" s="29"/>
      <c r="Q364" s="74"/>
      <c r="R364" s="28"/>
      <c r="S364" s="28"/>
      <c r="T364" s="28"/>
      <c r="U364" s="28"/>
      <c r="V364" s="28"/>
      <c r="W364" s="28"/>
      <c r="X364" s="28"/>
      <c r="Y364" s="28"/>
      <c r="Z364" s="28"/>
    </row>
    <row r="365" spans="1:26" ht="15" customHeight="1">
      <c r="A365" s="111"/>
      <c r="B365" s="48"/>
      <c r="C365" s="48"/>
      <c r="D365" s="35"/>
      <c r="E365" s="149"/>
      <c r="F365" s="156"/>
      <c r="G365" s="739"/>
      <c r="H365" s="122"/>
      <c r="I365" s="40"/>
      <c r="J365" s="40"/>
      <c r="K365" s="41"/>
      <c r="L365" s="42"/>
      <c r="M365" s="658"/>
      <c r="N365" s="659"/>
      <c r="O365" s="692"/>
      <c r="P365" s="29"/>
      <c r="Q365" s="74"/>
      <c r="R365" s="28"/>
      <c r="S365" s="28"/>
      <c r="T365" s="28"/>
      <c r="U365" s="28"/>
      <c r="V365" s="28"/>
      <c r="W365" s="28"/>
      <c r="X365" s="28"/>
      <c r="Y365" s="28"/>
      <c r="Z365" s="28"/>
    </row>
    <row r="366" spans="1:26" ht="15" customHeight="1">
      <c r="A366" s="111"/>
      <c r="B366" s="48"/>
      <c r="C366" s="48"/>
      <c r="D366" s="35"/>
      <c r="E366" s="149"/>
      <c r="F366" s="156"/>
      <c r="G366" s="740"/>
      <c r="H366" s="122"/>
      <c r="I366" s="40"/>
      <c r="J366" s="40"/>
      <c r="K366" s="41"/>
      <c r="L366" s="42"/>
      <c r="M366" s="658"/>
      <c r="N366" s="659"/>
      <c r="O366" s="692"/>
      <c r="P366" s="29"/>
      <c r="Q366" s="74"/>
      <c r="R366" s="28"/>
      <c r="S366" s="28"/>
      <c r="T366" s="28"/>
      <c r="U366" s="28"/>
      <c r="V366" s="28"/>
      <c r="W366" s="28"/>
      <c r="X366" s="28"/>
      <c r="Y366" s="28"/>
      <c r="Z366" s="28"/>
    </row>
    <row r="367" spans="1:26" ht="15" customHeight="1">
      <c r="A367" s="111"/>
      <c r="B367" s="48"/>
      <c r="C367" s="48"/>
      <c r="D367" s="35"/>
      <c r="E367" s="149"/>
      <c r="F367" s="156"/>
      <c r="G367" s="739"/>
      <c r="H367" s="122"/>
      <c r="I367" s="40"/>
      <c r="J367" s="40"/>
      <c r="K367" s="41"/>
      <c r="L367" s="42"/>
      <c r="M367" s="658"/>
      <c r="N367" s="659"/>
      <c r="O367" s="692"/>
      <c r="P367" s="29"/>
      <c r="Q367" s="74"/>
      <c r="R367" s="28"/>
      <c r="S367" s="28"/>
      <c r="T367" s="28"/>
      <c r="U367" s="28"/>
      <c r="V367" s="28"/>
      <c r="W367" s="28"/>
      <c r="X367" s="28"/>
      <c r="Y367" s="28"/>
      <c r="Z367" s="28"/>
    </row>
    <row r="368" spans="1:26" ht="15" customHeight="1">
      <c r="A368" s="111"/>
      <c r="B368" s="48"/>
      <c r="C368" s="48"/>
      <c r="D368" s="35"/>
      <c r="E368" s="149"/>
      <c r="F368" s="156"/>
      <c r="G368" s="739"/>
      <c r="H368" s="122"/>
      <c r="I368" s="40"/>
      <c r="J368" s="40"/>
      <c r="K368" s="41"/>
      <c r="L368" s="42"/>
      <c r="M368" s="658"/>
      <c r="N368" s="659"/>
      <c r="O368" s="692"/>
      <c r="P368" s="29"/>
      <c r="Q368" s="74"/>
      <c r="R368" s="28"/>
      <c r="S368" s="28"/>
      <c r="T368" s="28"/>
      <c r="U368" s="28"/>
      <c r="V368" s="28"/>
      <c r="W368" s="28"/>
      <c r="X368" s="28"/>
      <c r="Y368" s="28"/>
      <c r="Z368" s="28"/>
    </row>
    <row r="369" spans="1:26" ht="15" customHeight="1">
      <c r="A369" s="111"/>
      <c r="B369" s="48"/>
      <c r="C369" s="48"/>
      <c r="D369" s="35"/>
      <c r="E369" s="149"/>
      <c r="F369" s="156"/>
      <c r="G369" s="739"/>
      <c r="H369" s="122"/>
      <c r="I369" s="40"/>
      <c r="J369" s="40"/>
      <c r="K369" s="41"/>
      <c r="L369" s="42"/>
      <c r="M369" s="658"/>
      <c r="N369" s="659"/>
      <c r="O369" s="692"/>
      <c r="P369" s="29"/>
      <c r="Q369" s="74"/>
      <c r="R369" s="28"/>
      <c r="S369" s="28"/>
      <c r="T369" s="28"/>
      <c r="U369" s="28"/>
      <c r="V369" s="28"/>
      <c r="W369" s="28"/>
      <c r="X369" s="28"/>
      <c r="Y369" s="28"/>
      <c r="Z369" s="28"/>
    </row>
    <row r="370" spans="1:26" ht="15" customHeight="1">
      <c r="A370" s="111"/>
      <c r="B370" s="48"/>
      <c r="C370" s="48"/>
      <c r="D370" s="35"/>
      <c r="E370" s="149"/>
      <c r="F370" s="156"/>
      <c r="G370" s="739"/>
      <c r="H370" s="122"/>
      <c r="I370" s="40"/>
      <c r="J370" s="40"/>
      <c r="K370" s="41"/>
      <c r="L370" s="42"/>
      <c r="M370" s="658"/>
      <c r="N370" s="659"/>
      <c r="O370" s="692"/>
      <c r="P370" s="29"/>
      <c r="Q370" s="74"/>
      <c r="R370" s="28"/>
      <c r="S370" s="28"/>
      <c r="T370" s="28"/>
      <c r="U370" s="28"/>
      <c r="V370" s="28"/>
      <c r="W370" s="28"/>
      <c r="X370" s="28"/>
      <c r="Y370" s="28"/>
      <c r="Z370" s="28"/>
    </row>
    <row r="371" spans="1:26" ht="15" customHeight="1">
      <c r="A371" s="111"/>
      <c r="B371" s="48"/>
      <c r="C371" s="48"/>
      <c r="D371" s="35"/>
      <c r="E371" s="149"/>
      <c r="F371" s="156"/>
      <c r="G371" s="739"/>
      <c r="H371" s="122"/>
      <c r="I371" s="40"/>
      <c r="J371" s="40"/>
      <c r="K371" s="41"/>
      <c r="L371" s="42"/>
      <c r="M371" s="658"/>
      <c r="N371" s="659"/>
      <c r="O371" s="692"/>
      <c r="P371" s="29"/>
      <c r="Q371" s="74"/>
      <c r="R371" s="28"/>
      <c r="S371" s="28"/>
      <c r="T371" s="28"/>
      <c r="U371" s="28"/>
      <c r="V371" s="28"/>
      <c r="W371" s="28"/>
      <c r="X371" s="28"/>
      <c r="Y371" s="28"/>
      <c r="Z371" s="28"/>
    </row>
    <row r="372" spans="1:26" ht="15" customHeight="1">
      <c r="A372" s="111"/>
      <c r="B372" s="48"/>
      <c r="C372" s="48"/>
      <c r="D372" s="35"/>
      <c r="E372" s="149"/>
      <c r="F372" s="156"/>
      <c r="G372" s="739"/>
      <c r="H372" s="122"/>
      <c r="I372" s="40"/>
      <c r="J372" s="40"/>
      <c r="K372" s="41"/>
      <c r="L372" s="42"/>
      <c r="M372" s="658"/>
      <c r="N372" s="659"/>
      <c r="O372" s="692"/>
      <c r="P372" s="29"/>
      <c r="Q372" s="74"/>
      <c r="R372" s="28"/>
      <c r="S372" s="28"/>
      <c r="T372" s="28"/>
      <c r="U372" s="28"/>
      <c r="V372" s="28"/>
      <c r="W372" s="28"/>
      <c r="X372" s="28"/>
      <c r="Y372" s="28"/>
      <c r="Z372" s="28"/>
    </row>
    <row r="373" spans="1:26" ht="15" customHeight="1">
      <c r="A373" s="111"/>
      <c r="B373" s="48"/>
      <c r="C373" s="48"/>
      <c r="D373" s="35"/>
      <c r="E373" s="149"/>
      <c r="F373" s="156"/>
      <c r="G373" s="740"/>
      <c r="H373" s="122"/>
      <c r="I373" s="40"/>
      <c r="J373" s="40"/>
      <c r="K373" s="41"/>
      <c r="L373" s="42"/>
      <c r="M373" s="658"/>
      <c r="N373" s="659"/>
      <c r="O373" s="692"/>
      <c r="P373" s="29"/>
      <c r="Q373" s="74"/>
      <c r="R373" s="28"/>
      <c r="S373" s="28"/>
      <c r="T373" s="28"/>
      <c r="U373" s="28"/>
      <c r="V373" s="28"/>
      <c r="W373" s="28"/>
      <c r="X373" s="28"/>
      <c r="Y373" s="28"/>
      <c r="Z373" s="28"/>
    </row>
    <row r="374" spans="1:26" ht="15" customHeight="1">
      <c r="A374" s="111"/>
      <c r="B374" s="48"/>
      <c r="C374" s="48"/>
      <c r="D374" s="35"/>
      <c r="E374" s="149"/>
      <c r="F374" s="156"/>
      <c r="G374" s="740"/>
      <c r="H374" s="122"/>
      <c r="I374" s="40"/>
      <c r="J374" s="40"/>
      <c r="K374" s="41"/>
      <c r="L374" s="42"/>
      <c r="M374" s="658"/>
      <c r="N374" s="659"/>
      <c r="O374" s="692"/>
      <c r="P374" s="29"/>
      <c r="Q374" s="74"/>
      <c r="R374" s="28"/>
      <c r="S374" s="28"/>
      <c r="T374" s="28"/>
      <c r="U374" s="28"/>
      <c r="V374" s="28"/>
      <c r="W374" s="28"/>
      <c r="X374" s="28"/>
      <c r="Y374" s="28"/>
      <c r="Z374" s="28"/>
    </row>
    <row r="375" spans="1:26" ht="15" customHeight="1">
      <c r="A375" s="111"/>
      <c r="B375" s="48"/>
      <c r="C375" s="48"/>
      <c r="D375" s="35"/>
      <c r="E375" s="149"/>
      <c r="F375" s="156"/>
      <c r="G375" s="740"/>
      <c r="H375" s="122"/>
      <c r="I375" s="40"/>
      <c r="J375" s="40"/>
      <c r="K375" s="41"/>
      <c r="L375" s="42"/>
      <c r="M375" s="658"/>
      <c r="N375" s="659"/>
      <c r="O375" s="692"/>
      <c r="P375" s="29"/>
      <c r="Q375" s="74"/>
      <c r="R375" s="28"/>
      <c r="S375" s="28"/>
      <c r="T375" s="28"/>
      <c r="U375" s="28"/>
      <c r="V375" s="28"/>
      <c r="W375" s="28"/>
      <c r="X375" s="28"/>
      <c r="Y375" s="28"/>
      <c r="Z375" s="28"/>
    </row>
    <row r="376" spans="1:26" ht="15" customHeight="1">
      <c r="A376" s="111"/>
      <c r="B376" s="48"/>
      <c r="C376" s="48"/>
      <c r="D376" s="35"/>
      <c r="E376" s="149"/>
      <c r="F376" s="156"/>
      <c r="G376" s="740"/>
      <c r="H376" s="122"/>
      <c r="I376" s="40"/>
      <c r="J376" s="40"/>
      <c r="K376" s="41"/>
      <c r="L376" s="42"/>
      <c r="M376" s="658"/>
      <c r="N376" s="659"/>
      <c r="O376" s="692"/>
      <c r="P376" s="29"/>
      <c r="Q376" s="74"/>
      <c r="R376" s="28"/>
      <c r="S376" s="28"/>
      <c r="T376" s="28"/>
      <c r="U376" s="28"/>
      <c r="V376" s="28"/>
      <c r="W376" s="28"/>
      <c r="X376" s="28"/>
      <c r="Y376" s="28"/>
      <c r="Z376" s="28"/>
    </row>
    <row r="377" spans="1:26" ht="15" customHeight="1">
      <c r="A377" s="111"/>
      <c r="B377" s="48"/>
      <c r="C377" s="48"/>
      <c r="D377" s="35"/>
      <c r="E377" s="149"/>
      <c r="F377" s="156"/>
      <c r="G377" s="740"/>
      <c r="H377" s="122"/>
      <c r="I377" s="40"/>
      <c r="J377" s="40"/>
      <c r="K377" s="41"/>
      <c r="L377" s="42"/>
      <c r="M377" s="658"/>
      <c r="N377" s="659"/>
      <c r="O377" s="692"/>
      <c r="P377" s="29"/>
      <c r="Q377" s="74"/>
      <c r="R377" s="28"/>
      <c r="S377" s="28"/>
      <c r="T377" s="28"/>
      <c r="U377" s="28"/>
      <c r="V377" s="28"/>
      <c r="W377" s="28"/>
      <c r="X377" s="28"/>
      <c r="Y377" s="28"/>
      <c r="Z377" s="28"/>
    </row>
    <row r="378" spans="1:26" ht="15" customHeight="1">
      <c r="A378" s="111"/>
      <c r="B378" s="48"/>
      <c r="C378" s="48"/>
      <c r="D378" s="35"/>
      <c r="E378" s="149"/>
      <c r="F378" s="156"/>
      <c r="G378" s="740"/>
      <c r="H378" s="122"/>
      <c r="I378" s="40"/>
      <c r="J378" s="40"/>
      <c r="K378" s="41"/>
      <c r="L378" s="42"/>
      <c r="M378" s="658"/>
      <c r="N378" s="659"/>
      <c r="O378" s="692"/>
      <c r="P378" s="29"/>
      <c r="Q378" s="74"/>
      <c r="R378" s="28"/>
      <c r="S378" s="28"/>
      <c r="T378" s="28"/>
      <c r="U378" s="28"/>
      <c r="V378" s="28"/>
      <c r="W378" s="28"/>
      <c r="X378" s="28"/>
      <c r="Y378" s="28"/>
      <c r="Z378" s="28"/>
    </row>
    <row r="379" spans="1:26" ht="15" customHeight="1">
      <c r="A379" s="111"/>
      <c r="B379" s="48"/>
      <c r="C379" s="48"/>
      <c r="D379" s="35"/>
      <c r="E379" s="149"/>
      <c r="F379" s="156"/>
      <c r="G379" s="740"/>
      <c r="H379" s="122"/>
      <c r="I379" s="40"/>
      <c r="J379" s="40"/>
      <c r="K379" s="41"/>
      <c r="L379" s="42"/>
      <c r="M379" s="658"/>
      <c r="N379" s="659"/>
      <c r="O379" s="692"/>
      <c r="P379" s="29"/>
      <c r="Q379" s="74"/>
      <c r="R379" s="28"/>
      <c r="S379" s="28"/>
      <c r="T379" s="28"/>
      <c r="U379" s="28"/>
      <c r="V379" s="28"/>
      <c r="W379" s="28"/>
      <c r="X379" s="28"/>
      <c r="Y379" s="28"/>
      <c r="Z379" s="28"/>
    </row>
    <row r="380" spans="1:26" ht="15" customHeight="1">
      <c r="A380" s="111"/>
      <c r="B380" s="48"/>
      <c r="C380" s="48"/>
      <c r="D380" s="35"/>
      <c r="E380" s="149"/>
      <c r="F380" s="156"/>
      <c r="G380" s="740"/>
      <c r="H380" s="122"/>
      <c r="I380" s="40"/>
      <c r="J380" s="40"/>
      <c r="K380" s="41"/>
      <c r="L380" s="42"/>
      <c r="M380" s="658"/>
      <c r="N380" s="659"/>
      <c r="O380" s="692"/>
      <c r="P380" s="29"/>
      <c r="Q380" s="74"/>
      <c r="R380" s="28"/>
      <c r="S380" s="28"/>
      <c r="T380" s="28"/>
      <c r="U380" s="28"/>
      <c r="V380" s="28"/>
      <c r="W380" s="28"/>
      <c r="X380" s="28"/>
      <c r="Y380" s="28"/>
      <c r="Z380" s="28"/>
    </row>
    <row r="381" spans="1:26" ht="15" customHeight="1">
      <c r="A381" s="111"/>
      <c r="B381" s="48"/>
      <c r="C381" s="48"/>
      <c r="D381" s="35"/>
      <c r="E381" s="149"/>
      <c r="F381" s="156"/>
      <c r="G381" s="740"/>
      <c r="H381" s="122"/>
      <c r="I381" s="40"/>
      <c r="J381" s="40"/>
      <c r="K381" s="41"/>
      <c r="L381" s="42"/>
      <c r="M381" s="658"/>
      <c r="N381" s="659"/>
      <c r="O381" s="692"/>
      <c r="P381" s="29"/>
      <c r="Q381" s="74"/>
      <c r="R381" s="28"/>
      <c r="S381" s="28"/>
      <c r="T381" s="28"/>
      <c r="U381" s="28"/>
      <c r="V381" s="28"/>
      <c r="W381" s="28"/>
      <c r="X381" s="28"/>
      <c r="Y381" s="28"/>
      <c r="Z381" s="28"/>
    </row>
    <row r="382" spans="1:26" ht="15" customHeight="1">
      <c r="A382" s="111"/>
      <c r="B382" s="48"/>
      <c r="C382" s="48"/>
      <c r="D382" s="35"/>
      <c r="E382" s="149"/>
      <c r="F382" s="156"/>
      <c r="G382" s="740"/>
      <c r="H382" s="122"/>
      <c r="I382" s="40"/>
      <c r="J382" s="40"/>
      <c r="K382" s="41"/>
      <c r="L382" s="42"/>
      <c r="M382" s="658"/>
      <c r="N382" s="659"/>
      <c r="O382" s="692"/>
      <c r="P382" s="29"/>
      <c r="Q382" s="74"/>
      <c r="R382" s="28"/>
      <c r="S382" s="28"/>
      <c r="T382" s="28"/>
      <c r="U382" s="28"/>
      <c r="V382" s="28"/>
      <c r="W382" s="28"/>
      <c r="X382" s="28"/>
      <c r="Y382" s="28"/>
      <c r="Z382" s="28"/>
    </row>
    <row r="383" spans="1:26" ht="15" customHeight="1">
      <c r="A383" s="111"/>
      <c r="B383" s="48"/>
      <c r="C383" s="48"/>
      <c r="D383" s="35"/>
      <c r="E383" s="149"/>
      <c r="F383" s="156"/>
      <c r="G383" s="740"/>
      <c r="H383" s="122"/>
      <c r="I383" s="40"/>
      <c r="J383" s="40"/>
      <c r="K383" s="41"/>
      <c r="L383" s="42"/>
      <c r="M383" s="658"/>
      <c r="N383" s="659"/>
      <c r="O383" s="692"/>
      <c r="P383" s="29"/>
      <c r="Q383" s="74"/>
      <c r="R383" s="28"/>
      <c r="S383" s="28"/>
      <c r="T383" s="28"/>
      <c r="U383" s="28"/>
      <c r="V383" s="28"/>
      <c r="W383" s="28"/>
      <c r="X383" s="28"/>
      <c r="Y383" s="28"/>
      <c r="Z383" s="28"/>
    </row>
    <row r="384" spans="1:26" ht="15" customHeight="1">
      <c r="A384" s="111"/>
      <c r="B384" s="48"/>
      <c r="C384" s="48"/>
      <c r="D384" s="35"/>
      <c r="E384" s="149"/>
      <c r="F384" s="156"/>
      <c r="G384" s="739"/>
      <c r="H384" s="122"/>
      <c r="I384" s="40"/>
      <c r="J384" s="40"/>
      <c r="K384" s="41"/>
      <c r="L384" s="42"/>
      <c r="M384" s="658"/>
      <c r="N384" s="659"/>
      <c r="O384" s="692"/>
      <c r="P384" s="29"/>
      <c r="Q384" s="74"/>
      <c r="R384" s="28"/>
      <c r="S384" s="28"/>
      <c r="T384" s="28"/>
      <c r="U384" s="28"/>
      <c r="V384" s="28"/>
      <c r="W384" s="28"/>
      <c r="X384" s="28"/>
      <c r="Y384" s="28"/>
      <c r="Z384" s="28"/>
    </row>
    <row r="385" spans="1:26" ht="15" customHeight="1">
      <c r="A385" s="111"/>
      <c r="B385" s="48"/>
      <c r="C385" s="48"/>
      <c r="D385" s="35"/>
      <c r="E385" s="149"/>
      <c r="F385" s="156"/>
      <c r="G385" s="739"/>
      <c r="H385" s="122"/>
      <c r="I385" s="40"/>
      <c r="J385" s="40"/>
      <c r="K385" s="41"/>
      <c r="L385" s="42"/>
      <c r="M385" s="658"/>
      <c r="N385" s="659"/>
      <c r="O385" s="692"/>
      <c r="P385" s="29"/>
      <c r="Q385" s="74"/>
      <c r="R385" s="28"/>
      <c r="S385" s="28"/>
      <c r="T385" s="28"/>
      <c r="U385" s="28"/>
      <c r="V385" s="28"/>
      <c r="W385" s="28"/>
      <c r="X385" s="28"/>
      <c r="Y385" s="28"/>
      <c r="Z385" s="28"/>
    </row>
    <row r="386" spans="1:26" ht="15" customHeight="1">
      <c r="A386" s="111"/>
      <c r="B386" s="48"/>
      <c r="C386" s="48"/>
      <c r="D386" s="35"/>
      <c r="E386" s="149"/>
      <c r="F386" s="156"/>
      <c r="G386" s="739"/>
      <c r="H386" s="122"/>
      <c r="I386" s="40"/>
      <c r="J386" s="40"/>
      <c r="K386" s="41"/>
      <c r="L386" s="42"/>
      <c r="M386" s="658"/>
      <c r="N386" s="659"/>
      <c r="O386" s="692"/>
      <c r="P386" s="29"/>
      <c r="Q386" s="74"/>
      <c r="R386" s="28"/>
      <c r="S386" s="28"/>
      <c r="T386" s="28"/>
      <c r="U386" s="28"/>
      <c r="V386" s="28"/>
      <c r="W386" s="28"/>
      <c r="X386" s="28"/>
      <c r="Y386" s="28"/>
      <c r="Z386" s="28"/>
    </row>
    <row r="387" spans="1:26" ht="15" customHeight="1">
      <c r="A387" s="111"/>
      <c r="B387" s="48"/>
      <c r="C387" s="48"/>
      <c r="D387" s="35"/>
      <c r="E387" s="149"/>
      <c r="F387" s="156"/>
      <c r="G387" s="739"/>
      <c r="H387" s="122"/>
      <c r="I387" s="40"/>
      <c r="J387" s="40"/>
      <c r="K387" s="41"/>
      <c r="L387" s="42"/>
      <c r="M387" s="658"/>
      <c r="N387" s="659"/>
      <c r="O387" s="692"/>
      <c r="P387" s="29"/>
      <c r="Q387" s="74"/>
      <c r="R387" s="28"/>
      <c r="S387" s="28"/>
      <c r="T387" s="28"/>
      <c r="U387" s="28"/>
      <c r="V387" s="28"/>
      <c r="W387" s="28"/>
      <c r="X387" s="28"/>
      <c r="Y387" s="28"/>
      <c r="Z387" s="28"/>
    </row>
    <row r="388" spans="1:26" ht="15" customHeight="1">
      <c r="A388" s="111"/>
      <c r="B388" s="48"/>
      <c r="C388" s="48"/>
      <c r="D388" s="35"/>
      <c r="E388" s="149"/>
      <c r="F388" s="156"/>
      <c r="G388" s="739"/>
      <c r="H388" s="122"/>
      <c r="I388" s="40"/>
      <c r="J388" s="40"/>
      <c r="K388" s="41"/>
      <c r="L388" s="42"/>
      <c r="M388" s="658"/>
      <c r="N388" s="659"/>
      <c r="O388" s="692"/>
      <c r="P388" s="29"/>
      <c r="Q388" s="74"/>
      <c r="R388" s="28"/>
      <c r="S388" s="28"/>
      <c r="T388" s="28"/>
      <c r="U388" s="28"/>
      <c r="V388" s="28"/>
      <c r="W388" s="28"/>
      <c r="X388" s="28"/>
      <c r="Y388" s="28"/>
      <c r="Z388" s="28"/>
    </row>
    <row r="389" spans="1:26" ht="15" customHeight="1">
      <c r="A389" s="111"/>
      <c r="B389" s="48"/>
      <c r="C389" s="48"/>
      <c r="D389" s="35"/>
      <c r="E389" s="149"/>
      <c r="F389" s="156"/>
      <c r="G389" s="740"/>
      <c r="H389" s="122"/>
      <c r="I389" s="40"/>
      <c r="J389" s="40"/>
      <c r="K389" s="41"/>
      <c r="L389" s="42"/>
      <c r="M389" s="658"/>
      <c r="N389" s="659"/>
      <c r="O389" s="692"/>
      <c r="P389" s="29"/>
      <c r="Q389" s="74"/>
      <c r="R389" s="28"/>
      <c r="S389" s="28"/>
      <c r="T389" s="28"/>
      <c r="U389" s="28"/>
      <c r="V389" s="28"/>
      <c r="W389" s="28"/>
      <c r="X389" s="28"/>
      <c r="Y389" s="28"/>
      <c r="Z389" s="28"/>
    </row>
    <row r="390" spans="1:26" ht="15" customHeight="1">
      <c r="A390" s="111"/>
      <c r="B390" s="48"/>
      <c r="C390" s="48"/>
      <c r="D390" s="35"/>
      <c r="E390" s="149"/>
      <c r="F390" s="156"/>
      <c r="G390" s="739"/>
      <c r="H390" s="122"/>
      <c r="I390" s="40"/>
      <c r="J390" s="40"/>
      <c r="K390" s="41"/>
      <c r="L390" s="42"/>
      <c r="M390" s="658"/>
      <c r="N390" s="659"/>
      <c r="O390" s="692"/>
      <c r="P390" s="29"/>
      <c r="Q390" s="74"/>
      <c r="R390" s="28"/>
      <c r="S390" s="28"/>
      <c r="T390" s="28"/>
      <c r="U390" s="28"/>
      <c r="V390" s="28"/>
      <c r="W390" s="28"/>
      <c r="X390" s="28"/>
      <c r="Y390" s="28"/>
      <c r="Z390" s="28"/>
    </row>
    <row r="391" spans="1:26" ht="15" customHeight="1">
      <c r="A391" s="111"/>
      <c r="B391" s="48"/>
      <c r="C391" s="48"/>
      <c r="D391" s="35"/>
      <c r="E391" s="149"/>
      <c r="F391" s="156"/>
      <c r="G391" s="739"/>
      <c r="H391" s="122"/>
      <c r="I391" s="40"/>
      <c r="J391" s="40"/>
      <c r="K391" s="41"/>
      <c r="L391" s="42"/>
      <c r="M391" s="658"/>
      <c r="N391" s="659"/>
      <c r="O391" s="692"/>
      <c r="P391" s="29"/>
      <c r="Q391" s="74"/>
      <c r="R391" s="28"/>
      <c r="S391" s="28"/>
      <c r="T391" s="28"/>
      <c r="U391" s="28"/>
      <c r="V391" s="28"/>
      <c r="W391" s="28"/>
      <c r="X391" s="28"/>
      <c r="Y391" s="28"/>
      <c r="Z391" s="28"/>
    </row>
    <row r="392" spans="1:26" ht="15" customHeight="1">
      <c r="A392" s="111"/>
      <c r="B392" s="48"/>
      <c r="C392" s="48"/>
      <c r="D392" s="35"/>
      <c r="E392" s="149"/>
      <c r="F392" s="156"/>
      <c r="G392" s="739"/>
      <c r="H392" s="122"/>
      <c r="I392" s="40"/>
      <c r="J392" s="40"/>
      <c r="K392" s="41"/>
      <c r="L392" s="42"/>
      <c r="M392" s="658"/>
      <c r="N392" s="659"/>
      <c r="O392" s="692"/>
      <c r="P392" s="29"/>
      <c r="Q392" s="74"/>
      <c r="R392" s="28"/>
      <c r="S392" s="28"/>
      <c r="T392" s="28"/>
      <c r="U392" s="28"/>
      <c r="V392" s="28"/>
      <c r="W392" s="28"/>
      <c r="X392" s="28"/>
      <c r="Y392" s="28"/>
      <c r="Z392" s="28"/>
    </row>
    <row r="393" spans="1:26" ht="15" customHeight="1">
      <c r="A393" s="111"/>
      <c r="B393" s="48"/>
      <c r="C393" s="48"/>
      <c r="D393" s="35"/>
      <c r="E393" s="149"/>
      <c r="F393" s="156"/>
      <c r="G393" s="739"/>
      <c r="H393" s="122"/>
      <c r="I393" s="40"/>
      <c r="J393" s="40"/>
      <c r="K393" s="41"/>
      <c r="L393" s="42"/>
      <c r="M393" s="658"/>
      <c r="N393" s="659"/>
      <c r="O393" s="692"/>
      <c r="P393" s="29"/>
      <c r="Q393" s="74"/>
      <c r="R393" s="28"/>
      <c r="S393" s="28"/>
      <c r="T393" s="28"/>
      <c r="U393" s="28"/>
      <c r="V393" s="28"/>
      <c r="W393" s="28"/>
      <c r="X393" s="28"/>
      <c r="Y393" s="28"/>
      <c r="Z393" s="28"/>
    </row>
    <row r="394" spans="1:26" ht="15" customHeight="1">
      <c r="A394" s="111"/>
      <c r="B394" s="48"/>
      <c r="C394" s="48"/>
      <c r="D394" s="35"/>
      <c r="E394" s="149"/>
      <c r="F394" s="156"/>
      <c r="G394" s="739"/>
      <c r="H394" s="122"/>
      <c r="I394" s="40"/>
      <c r="J394" s="40"/>
      <c r="K394" s="41"/>
      <c r="L394" s="42"/>
      <c r="M394" s="658"/>
      <c r="N394" s="659"/>
      <c r="O394" s="692"/>
      <c r="P394" s="29"/>
      <c r="Q394" s="74"/>
      <c r="R394" s="28"/>
      <c r="S394" s="28"/>
      <c r="T394" s="28"/>
      <c r="U394" s="28"/>
      <c r="V394" s="28"/>
      <c r="W394" s="28"/>
      <c r="X394" s="28"/>
      <c r="Y394" s="28"/>
      <c r="Z394" s="28"/>
    </row>
    <row r="395" spans="1:26" ht="15" customHeight="1">
      <c r="A395" s="111"/>
      <c r="B395" s="48"/>
      <c r="C395" s="48"/>
      <c r="D395" s="35"/>
      <c r="E395" s="149"/>
      <c r="F395" s="156"/>
      <c r="G395" s="739"/>
      <c r="H395" s="122"/>
      <c r="I395" s="40"/>
      <c r="J395" s="40"/>
      <c r="K395" s="41"/>
      <c r="L395" s="42"/>
      <c r="M395" s="658"/>
      <c r="N395" s="659"/>
      <c r="O395" s="692"/>
      <c r="P395" s="29"/>
      <c r="Q395" s="74"/>
      <c r="R395" s="28"/>
      <c r="S395" s="28"/>
      <c r="T395" s="28"/>
      <c r="U395" s="28"/>
      <c r="V395" s="28"/>
      <c r="W395" s="28"/>
      <c r="X395" s="28"/>
      <c r="Y395" s="28"/>
      <c r="Z395" s="28"/>
    </row>
    <row r="396" spans="1:26" ht="15" customHeight="1">
      <c r="A396" s="111"/>
      <c r="B396" s="48"/>
      <c r="C396" s="48"/>
      <c r="D396" s="35"/>
      <c r="E396" s="149"/>
      <c r="F396" s="156"/>
      <c r="G396" s="739"/>
      <c r="H396" s="122"/>
      <c r="I396" s="40"/>
      <c r="J396" s="40"/>
      <c r="K396" s="41"/>
      <c r="L396" s="42"/>
      <c r="M396" s="658"/>
      <c r="N396" s="659"/>
      <c r="O396" s="692"/>
      <c r="P396" s="29"/>
      <c r="Q396" s="74"/>
      <c r="R396" s="28"/>
      <c r="S396" s="28"/>
      <c r="T396" s="28"/>
      <c r="U396" s="28"/>
      <c r="V396" s="28"/>
      <c r="W396" s="28"/>
      <c r="X396" s="28"/>
      <c r="Y396" s="28"/>
      <c r="Z396" s="28"/>
    </row>
    <row r="397" spans="1:26" ht="15" customHeight="1">
      <c r="A397" s="111"/>
      <c r="B397" s="48"/>
      <c r="C397" s="48"/>
      <c r="D397" s="35"/>
      <c r="E397" s="149"/>
      <c r="F397" s="156"/>
      <c r="G397" s="739"/>
      <c r="H397" s="122"/>
      <c r="I397" s="40"/>
      <c r="J397" s="40"/>
      <c r="K397" s="41"/>
      <c r="L397" s="42"/>
      <c r="M397" s="658"/>
      <c r="N397" s="659"/>
      <c r="O397" s="692"/>
      <c r="P397" s="29"/>
      <c r="Q397" s="74"/>
      <c r="R397" s="28"/>
      <c r="S397" s="28"/>
      <c r="T397" s="28"/>
      <c r="U397" s="28"/>
      <c r="V397" s="28"/>
      <c r="W397" s="28"/>
      <c r="X397" s="28"/>
      <c r="Y397" s="28"/>
      <c r="Z397" s="28"/>
    </row>
    <row r="398" spans="1:26" ht="15" customHeight="1">
      <c r="A398" s="111"/>
      <c r="B398" s="48"/>
      <c r="C398" s="48"/>
      <c r="D398" s="35"/>
      <c r="E398" s="149"/>
      <c r="F398" s="156"/>
      <c r="G398" s="739"/>
      <c r="H398" s="122"/>
      <c r="I398" s="40"/>
      <c r="J398" s="40"/>
      <c r="K398" s="41"/>
      <c r="L398" s="42"/>
      <c r="M398" s="658"/>
      <c r="N398" s="659"/>
      <c r="O398" s="692"/>
      <c r="P398" s="29"/>
      <c r="Q398" s="74"/>
      <c r="R398" s="28"/>
      <c r="S398" s="28"/>
      <c r="T398" s="28"/>
      <c r="U398" s="28"/>
      <c r="V398" s="28"/>
      <c r="W398" s="28"/>
      <c r="X398" s="28"/>
      <c r="Y398" s="28"/>
      <c r="Z398" s="28"/>
    </row>
    <row r="399" spans="1:26" ht="15" customHeight="1">
      <c r="A399" s="111"/>
      <c r="B399" s="48"/>
      <c r="C399" s="48"/>
      <c r="D399" s="35"/>
      <c r="E399" s="149"/>
      <c r="F399" s="156"/>
      <c r="G399" s="739"/>
      <c r="H399" s="122"/>
      <c r="I399" s="40"/>
      <c r="J399" s="40"/>
      <c r="K399" s="41"/>
      <c r="L399" s="42"/>
      <c r="M399" s="658"/>
      <c r="N399" s="659"/>
      <c r="O399" s="692"/>
      <c r="P399" s="29"/>
      <c r="Q399" s="74"/>
      <c r="R399" s="28"/>
      <c r="S399" s="28"/>
      <c r="T399" s="28"/>
      <c r="U399" s="28"/>
      <c r="V399" s="28"/>
      <c r="W399" s="28"/>
      <c r="X399" s="28"/>
      <c r="Y399" s="28"/>
      <c r="Z399" s="28"/>
    </row>
    <row r="400" spans="1:26" ht="15" customHeight="1">
      <c r="A400" s="111"/>
      <c r="B400" s="48"/>
      <c r="C400" s="48"/>
      <c r="D400" s="35"/>
      <c r="E400" s="149"/>
      <c r="F400" s="156"/>
      <c r="G400" s="739"/>
      <c r="H400" s="122"/>
      <c r="I400" s="40"/>
      <c r="J400" s="40"/>
      <c r="K400" s="41"/>
      <c r="L400" s="42"/>
      <c r="M400" s="658"/>
      <c r="N400" s="659"/>
      <c r="O400" s="692"/>
      <c r="P400" s="29"/>
      <c r="Q400" s="74"/>
      <c r="R400" s="28"/>
      <c r="S400" s="28"/>
      <c r="T400" s="28"/>
      <c r="U400" s="28"/>
      <c r="V400" s="28"/>
      <c r="W400" s="28"/>
      <c r="X400" s="28"/>
      <c r="Y400" s="28"/>
      <c r="Z400" s="28"/>
    </row>
    <row r="401" spans="1:26" ht="15" customHeight="1">
      <c r="A401" s="111"/>
      <c r="B401" s="48"/>
      <c r="C401" s="48"/>
      <c r="D401" s="35"/>
      <c r="E401" s="149"/>
      <c r="F401" s="156"/>
      <c r="G401" s="739"/>
      <c r="H401" s="122"/>
      <c r="I401" s="40"/>
      <c r="J401" s="40"/>
      <c r="K401" s="41"/>
      <c r="L401" s="42"/>
      <c r="M401" s="658"/>
      <c r="N401" s="659"/>
      <c r="O401" s="692"/>
      <c r="P401" s="29"/>
      <c r="Q401" s="74"/>
      <c r="R401" s="28"/>
      <c r="S401" s="28"/>
      <c r="T401" s="28"/>
      <c r="U401" s="28"/>
      <c r="V401" s="28"/>
      <c r="W401" s="28"/>
      <c r="X401" s="28"/>
      <c r="Y401" s="28"/>
      <c r="Z401" s="28"/>
    </row>
    <row r="402" spans="1:26" ht="15" customHeight="1">
      <c r="A402" s="111"/>
      <c r="B402" s="48"/>
      <c r="C402" s="48"/>
      <c r="D402" s="35"/>
      <c r="E402" s="149"/>
      <c r="F402" s="156"/>
      <c r="G402" s="739"/>
      <c r="H402" s="122"/>
      <c r="I402" s="40"/>
      <c r="J402" s="40"/>
      <c r="K402" s="41"/>
      <c r="L402" s="42"/>
      <c r="M402" s="658"/>
      <c r="N402" s="659"/>
      <c r="O402" s="692"/>
      <c r="P402" s="29"/>
      <c r="Q402" s="74"/>
      <c r="R402" s="28"/>
      <c r="S402" s="28"/>
      <c r="T402" s="28"/>
      <c r="U402" s="28"/>
      <c r="V402" s="28"/>
      <c r="W402" s="28"/>
      <c r="X402" s="28"/>
      <c r="Y402" s="28"/>
      <c r="Z402" s="28"/>
    </row>
    <row r="403" spans="1:26" ht="15" customHeight="1">
      <c r="A403" s="111"/>
      <c r="B403" s="48"/>
      <c r="C403" s="48"/>
      <c r="D403" s="35"/>
      <c r="E403" s="149"/>
      <c r="F403" s="156"/>
      <c r="G403" s="739"/>
      <c r="H403" s="122"/>
      <c r="I403" s="40"/>
      <c r="J403" s="40"/>
      <c r="K403" s="41"/>
      <c r="L403" s="42"/>
      <c r="M403" s="658"/>
      <c r="N403" s="659"/>
      <c r="O403" s="692"/>
      <c r="P403" s="29"/>
      <c r="Q403" s="74"/>
      <c r="R403" s="28"/>
      <c r="S403" s="28"/>
      <c r="T403" s="28"/>
      <c r="U403" s="28"/>
      <c r="V403" s="28"/>
      <c r="W403" s="28"/>
      <c r="X403" s="28"/>
      <c r="Y403" s="28"/>
      <c r="Z403" s="28"/>
    </row>
    <row r="404" spans="1:26" ht="15" customHeight="1">
      <c r="A404" s="111"/>
      <c r="B404" s="48"/>
      <c r="C404" s="48"/>
      <c r="D404" s="35"/>
      <c r="E404" s="149"/>
      <c r="F404" s="156"/>
      <c r="G404" s="488"/>
      <c r="H404" s="122"/>
      <c r="I404" s="40"/>
      <c r="J404" s="40"/>
      <c r="K404" s="41"/>
      <c r="L404" s="42"/>
      <c r="M404" s="658"/>
      <c r="N404" s="659"/>
      <c r="O404" s="692"/>
      <c r="P404" s="29"/>
      <c r="Q404" s="74"/>
      <c r="R404" s="28"/>
      <c r="S404" s="28"/>
      <c r="T404" s="28"/>
      <c r="U404" s="28"/>
      <c r="V404" s="28"/>
      <c r="W404" s="28"/>
      <c r="X404" s="28"/>
      <c r="Y404" s="28"/>
      <c r="Z404" s="28"/>
    </row>
    <row r="405" spans="1:26" ht="15" customHeight="1">
      <c r="A405" s="111"/>
      <c r="B405" s="48"/>
      <c r="C405" s="48"/>
      <c r="D405" s="35"/>
      <c r="E405" s="149"/>
      <c r="F405" s="156"/>
      <c r="G405" s="748"/>
      <c r="H405" s="122"/>
      <c r="I405" s="40"/>
      <c r="J405" s="40"/>
      <c r="K405" s="41"/>
      <c r="L405" s="42"/>
      <c r="M405" s="658"/>
      <c r="N405" s="659"/>
      <c r="O405" s="692"/>
      <c r="P405" s="29"/>
      <c r="Q405" s="74"/>
      <c r="R405" s="28"/>
      <c r="S405" s="28"/>
      <c r="T405" s="28"/>
      <c r="U405" s="28"/>
      <c r="V405" s="28"/>
      <c r="W405" s="28"/>
      <c r="X405" s="28"/>
      <c r="Y405" s="28"/>
      <c r="Z405" s="28"/>
    </row>
    <row r="406" spans="1:26" ht="15" customHeight="1">
      <c r="A406" s="111"/>
      <c r="B406" s="48"/>
      <c r="C406" s="48"/>
      <c r="D406" s="35"/>
      <c r="E406" s="149"/>
      <c r="F406" s="156"/>
      <c r="G406" s="739"/>
      <c r="H406" s="122"/>
      <c r="I406" s="40"/>
      <c r="J406" s="40"/>
      <c r="K406" s="41"/>
      <c r="L406" s="42"/>
      <c r="M406" s="658"/>
      <c r="N406" s="659"/>
      <c r="O406" s="692"/>
      <c r="P406" s="29"/>
      <c r="Q406" s="74"/>
      <c r="R406" s="28"/>
      <c r="S406" s="28"/>
      <c r="T406" s="28"/>
      <c r="U406" s="28"/>
      <c r="V406" s="28"/>
      <c r="W406" s="28"/>
      <c r="X406" s="28"/>
      <c r="Y406" s="28"/>
      <c r="Z406" s="28"/>
    </row>
    <row r="407" spans="1:26" ht="15" customHeight="1">
      <c r="A407" s="111"/>
      <c r="B407" s="48"/>
      <c r="C407" s="48"/>
      <c r="D407" s="35"/>
      <c r="E407" s="149"/>
      <c r="F407" s="156"/>
      <c r="G407" s="739"/>
      <c r="H407" s="122"/>
      <c r="I407" s="40"/>
      <c r="J407" s="40"/>
      <c r="K407" s="41"/>
      <c r="L407" s="42"/>
      <c r="M407" s="658"/>
      <c r="N407" s="659"/>
      <c r="O407" s="692"/>
      <c r="P407" s="29"/>
      <c r="Q407" s="74"/>
      <c r="R407" s="28"/>
      <c r="S407" s="28"/>
      <c r="T407" s="28"/>
      <c r="U407" s="28"/>
      <c r="V407" s="28"/>
      <c r="W407" s="28"/>
      <c r="X407" s="28"/>
      <c r="Y407" s="28"/>
      <c r="Z407" s="28"/>
    </row>
    <row r="408" spans="1:26" ht="15" customHeight="1">
      <c r="A408" s="111"/>
      <c r="B408" s="48"/>
      <c r="C408" s="48"/>
      <c r="D408" s="35"/>
      <c r="E408" s="149"/>
      <c r="F408" s="156"/>
      <c r="G408" s="740"/>
      <c r="H408" s="122"/>
      <c r="I408" s="40"/>
      <c r="J408" s="40"/>
      <c r="K408" s="41"/>
      <c r="L408" s="42"/>
      <c r="M408" s="658"/>
      <c r="N408" s="659"/>
      <c r="O408" s="692"/>
      <c r="P408" s="29"/>
      <c r="Q408" s="74"/>
      <c r="R408" s="28"/>
      <c r="S408" s="28"/>
      <c r="T408" s="28"/>
      <c r="U408" s="28"/>
      <c r="V408" s="28"/>
      <c r="W408" s="28"/>
      <c r="X408" s="28"/>
      <c r="Y408" s="28"/>
      <c r="Z408" s="28"/>
    </row>
    <row r="409" spans="1:26" ht="15" customHeight="1">
      <c r="A409" s="111"/>
      <c r="B409" s="48"/>
      <c r="C409" s="48"/>
      <c r="D409" s="35"/>
      <c r="E409" s="149"/>
      <c r="F409" s="156"/>
      <c r="G409" s="739"/>
      <c r="H409" s="122"/>
      <c r="I409" s="40"/>
      <c r="J409" s="40"/>
      <c r="K409" s="41"/>
      <c r="L409" s="42"/>
      <c r="M409" s="658"/>
      <c r="N409" s="659"/>
      <c r="O409" s="692"/>
      <c r="P409" s="29"/>
      <c r="Q409" s="74"/>
      <c r="R409" s="28"/>
      <c r="S409" s="28"/>
      <c r="T409" s="28"/>
      <c r="U409" s="28"/>
      <c r="V409" s="28"/>
      <c r="W409" s="28"/>
      <c r="X409" s="28"/>
      <c r="Y409" s="28"/>
      <c r="Z409" s="28"/>
    </row>
    <row r="410" spans="1:26" ht="15" customHeight="1">
      <c r="A410" s="111"/>
      <c r="B410" s="48"/>
      <c r="C410" s="48"/>
      <c r="D410" s="35"/>
      <c r="E410" s="149"/>
      <c r="F410" s="156"/>
      <c r="G410" s="739"/>
      <c r="H410" s="122"/>
      <c r="I410" s="40"/>
      <c r="J410" s="40"/>
      <c r="K410" s="41"/>
      <c r="L410" s="42"/>
      <c r="M410" s="658"/>
      <c r="N410" s="659"/>
      <c r="O410" s="692"/>
      <c r="P410" s="29"/>
      <c r="Q410" s="74"/>
      <c r="R410" s="28"/>
      <c r="S410" s="28"/>
      <c r="T410" s="28"/>
      <c r="U410" s="28"/>
      <c r="V410" s="28"/>
      <c r="W410" s="28"/>
      <c r="X410" s="28"/>
      <c r="Y410" s="28"/>
      <c r="Z410" s="28"/>
    </row>
    <row r="411" spans="1:26" ht="15" customHeight="1">
      <c r="A411" s="111"/>
      <c r="B411" s="48"/>
      <c r="C411" s="48"/>
      <c r="D411" s="35"/>
      <c r="E411" s="149"/>
      <c r="F411" s="156"/>
      <c r="G411" s="739"/>
      <c r="H411" s="122"/>
      <c r="I411" s="40"/>
      <c r="J411" s="40"/>
      <c r="K411" s="41"/>
      <c r="L411" s="42"/>
      <c r="M411" s="658"/>
      <c r="N411" s="659"/>
      <c r="O411" s="692"/>
      <c r="P411" s="29"/>
      <c r="Q411" s="74"/>
      <c r="R411" s="28"/>
      <c r="S411" s="28"/>
      <c r="T411" s="28"/>
      <c r="U411" s="28"/>
      <c r="V411" s="28"/>
      <c r="W411" s="28"/>
      <c r="X411" s="28"/>
      <c r="Y411" s="28"/>
      <c r="Z411" s="28"/>
    </row>
    <row r="412" spans="1:26" ht="15" customHeight="1">
      <c r="A412" s="111"/>
      <c r="B412" s="48"/>
      <c r="C412" s="48"/>
      <c r="D412" s="35"/>
      <c r="E412" s="149"/>
      <c r="F412" s="156"/>
      <c r="G412" s="739"/>
      <c r="H412" s="122"/>
      <c r="I412" s="40"/>
      <c r="J412" s="40"/>
      <c r="K412" s="41"/>
      <c r="L412" s="42"/>
      <c r="M412" s="658"/>
      <c r="N412" s="659"/>
      <c r="O412" s="692"/>
      <c r="P412" s="29"/>
      <c r="Q412" s="74"/>
      <c r="R412" s="28"/>
      <c r="S412" s="28"/>
      <c r="T412" s="28"/>
      <c r="U412" s="28"/>
      <c r="V412" s="28"/>
      <c r="W412" s="28"/>
      <c r="X412" s="28"/>
      <c r="Y412" s="28"/>
      <c r="Z412" s="28"/>
    </row>
    <row r="413" spans="1:26" ht="15" customHeight="1">
      <c r="A413" s="111"/>
      <c r="B413" s="48"/>
      <c r="C413" s="48"/>
      <c r="D413" s="35"/>
      <c r="E413" s="149"/>
      <c r="F413" s="156"/>
      <c r="G413" s="739"/>
      <c r="H413" s="122"/>
      <c r="I413" s="40"/>
      <c r="J413" s="40"/>
      <c r="K413" s="41"/>
      <c r="L413" s="42"/>
      <c r="M413" s="658"/>
      <c r="N413" s="659"/>
      <c r="O413" s="692"/>
      <c r="P413" s="29"/>
      <c r="Q413" s="74"/>
      <c r="R413" s="28"/>
      <c r="S413" s="28"/>
      <c r="T413" s="28"/>
      <c r="U413" s="28"/>
      <c r="V413" s="28"/>
      <c r="W413" s="28"/>
      <c r="X413" s="28"/>
      <c r="Y413" s="28"/>
      <c r="Z413" s="28"/>
    </row>
    <row r="414" spans="1:26" ht="15" customHeight="1">
      <c r="A414" s="111"/>
      <c r="B414" s="48"/>
      <c r="C414" s="48"/>
      <c r="D414" s="35"/>
      <c r="E414" s="149"/>
      <c r="F414" s="156"/>
      <c r="G414" s="739"/>
      <c r="H414" s="122"/>
      <c r="I414" s="40"/>
      <c r="J414" s="40"/>
      <c r="K414" s="41"/>
      <c r="L414" s="42"/>
      <c r="M414" s="658"/>
      <c r="N414" s="659"/>
      <c r="O414" s="692"/>
      <c r="P414" s="29"/>
      <c r="Q414" s="74"/>
      <c r="R414" s="28"/>
      <c r="S414" s="28"/>
      <c r="T414" s="28"/>
      <c r="U414" s="28"/>
      <c r="V414" s="28"/>
      <c r="W414" s="28"/>
      <c r="X414" s="28"/>
      <c r="Y414" s="28"/>
      <c r="Z414" s="28"/>
    </row>
    <row r="415" spans="1:26" ht="15" customHeight="1">
      <c r="A415" s="111"/>
      <c r="B415" s="48"/>
      <c r="C415" s="48"/>
      <c r="D415" s="35"/>
      <c r="E415" s="149"/>
      <c r="F415" s="156"/>
      <c r="G415" s="739"/>
      <c r="H415" s="122"/>
      <c r="I415" s="40"/>
      <c r="J415" s="40"/>
      <c r="K415" s="41"/>
      <c r="L415" s="42"/>
      <c r="M415" s="658"/>
      <c r="N415" s="659"/>
      <c r="O415" s="692"/>
      <c r="P415" s="29"/>
      <c r="Q415" s="74"/>
      <c r="R415" s="28"/>
      <c r="S415" s="28"/>
      <c r="T415" s="28"/>
      <c r="U415" s="28"/>
      <c r="V415" s="28"/>
      <c r="W415" s="28"/>
      <c r="X415" s="28"/>
      <c r="Y415" s="28"/>
      <c r="Z415" s="28"/>
    </row>
    <row r="416" spans="1:26" ht="15" customHeight="1">
      <c r="A416" s="111"/>
      <c r="B416" s="48"/>
      <c r="C416" s="48"/>
      <c r="D416" s="35"/>
      <c r="E416" s="149"/>
      <c r="F416" s="156"/>
      <c r="G416" s="739"/>
      <c r="H416" s="122"/>
      <c r="I416" s="40"/>
      <c r="J416" s="40"/>
      <c r="K416" s="41"/>
      <c r="L416" s="42"/>
      <c r="M416" s="658"/>
      <c r="N416" s="659"/>
      <c r="O416" s="692"/>
      <c r="P416" s="29"/>
      <c r="Q416" s="74"/>
      <c r="R416" s="28"/>
      <c r="S416" s="28"/>
      <c r="T416" s="28"/>
      <c r="U416" s="28"/>
      <c r="V416" s="28"/>
      <c r="W416" s="28"/>
      <c r="X416" s="28"/>
      <c r="Y416" s="28"/>
      <c r="Z416" s="28"/>
    </row>
    <row r="417" spans="1:26" ht="15" customHeight="1">
      <c r="A417" s="111"/>
      <c r="B417" s="48"/>
      <c r="C417" s="48"/>
      <c r="D417" s="35"/>
      <c r="E417" s="149"/>
      <c r="F417" s="156"/>
      <c r="G417" s="739"/>
      <c r="H417" s="122"/>
      <c r="I417" s="40"/>
      <c r="J417" s="40"/>
      <c r="K417" s="41"/>
      <c r="L417" s="42"/>
      <c r="M417" s="658"/>
      <c r="N417" s="659"/>
      <c r="O417" s="692"/>
      <c r="P417" s="29"/>
      <c r="Q417" s="74"/>
      <c r="R417" s="28"/>
      <c r="S417" s="28"/>
      <c r="T417" s="28"/>
      <c r="U417" s="28"/>
      <c r="V417" s="28"/>
      <c r="W417" s="28"/>
      <c r="X417" s="28"/>
      <c r="Y417" s="28"/>
      <c r="Z417" s="28"/>
    </row>
    <row r="418" spans="1:26" ht="15" customHeight="1">
      <c r="A418" s="111"/>
      <c r="B418" s="48"/>
      <c r="C418" s="48"/>
      <c r="D418" s="35"/>
      <c r="E418" s="149"/>
      <c r="F418" s="156"/>
      <c r="G418" s="739"/>
      <c r="H418" s="122"/>
      <c r="I418" s="40"/>
      <c r="J418" s="40"/>
      <c r="K418" s="41"/>
      <c r="L418" s="42"/>
      <c r="M418" s="658"/>
      <c r="N418" s="659"/>
      <c r="O418" s="692"/>
      <c r="P418" s="29"/>
      <c r="Q418" s="74"/>
      <c r="R418" s="28"/>
      <c r="S418" s="28"/>
      <c r="T418" s="28"/>
      <c r="U418" s="28"/>
      <c r="V418" s="28"/>
      <c r="W418" s="28"/>
      <c r="X418" s="28"/>
      <c r="Y418" s="28"/>
      <c r="Z418" s="28"/>
    </row>
    <row r="419" spans="1:26" ht="15" customHeight="1">
      <c r="A419" s="111"/>
      <c r="B419" s="48"/>
      <c r="C419" s="48"/>
      <c r="D419" s="35"/>
      <c r="E419" s="149"/>
      <c r="F419" s="156"/>
      <c r="G419" s="742"/>
      <c r="H419" s="122"/>
      <c r="I419" s="40"/>
      <c r="J419" s="40"/>
      <c r="K419" s="41"/>
      <c r="L419" s="42"/>
      <c r="M419" s="658"/>
      <c r="N419" s="659"/>
      <c r="O419" s="692"/>
      <c r="P419" s="29"/>
      <c r="Q419" s="74"/>
      <c r="R419" s="28"/>
      <c r="S419" s="28"/>
      <c r="T419" s="28"/>
      <c r="U419" s="28"/>
      <c r="V419" s="28"/>
      <c r="W419" s="28"/>
      <c r="X419" s="28"/>
      <c r="Y419" s="28"/>
      <c r="Z419" s="28"/>
    </row>
    <row r="420" spans="1:26" ht="15" customHeight="1">
      <c r="A420" s="111"/>
      <c r="B420" s="48"/>
      <c r="C420" s="48"/>
      <c r="D420" s="35"/>
      <c r="E420" s="149"/>
      <c r="F420" s="156"/>
      <c r="G420" s="178"/>
      <c r="H420" s="122"/>
      <c r="I420" s="40"/>
      <c r="J420" s="40"/>
      <c r="K420" s="41"/>
      <c r="L420" s="42"/>
      <c r="M420" s="658"/>
      <c r="N420" s="659"/>
      <c r="O420" s="692"/>
      <c r="P420" s="29"/>
      <c r="Q420" s="74"/>
      <c r="R420" s="28"/>
      <c r="S420" s="28"/>
      <c r="T420" s="28"/>
      <c r="U420" s="28"/>
      <c r="V420" s="28"/>
      <c r="W420" s="28"/>
      <c r="X420" s="28"/>
      <c r="Y420" s="28"/>
      <c r="Z420" s="28"/>
    </row>
    <row r="421" spans="1:26" ht="15" customHeight="1">
      <c r="A421" s="111"/>
      <c r="B421" s="48"/>
      <c r="C421" s="48"/>
      <c r="D421" s="35"/>
      <c r="E421" s="149"/>
      <c r="F421" s="156"/>
      <c r="G421" s="740"/>
      <c r="H421" s="122"/>
      <c r="I421" s="40"/>
      <c r="J421" s="40"/>
      <c r="K421" s="41"/>
      <c r="L421" s="42"/>
      <c r="M421" s="658"/>
      <c r="N421" s="659"/>
      <c r="O421" s="692"/>
      <c r="P421" s="29"/>
      <c r="Q421" s="74"/>
      <c r="R421" s="28"/>
      <c r="S421" s="28"/>
      <c r="T421" s="28"/>
      <c r="U421" s="28"/>
      <c r="V421" s="28"/>
      <c r="W421" s="28"/>
      <c r="X421" s="28"/>
      <c r="Y421" s="28"/>
      <c r="Z421" s="28"/>
    </row>
    <row r="422" spans="1:26" ht="15" customHeight="1">
      <c r="A422" s="111"/>
      <c r="B422" s="48"/>
      <c r="C422" s="48"/>
      <c r="D422" s="35"/>
      <c r="E422" s="149"/>
      <c r="F422" s="156"/>
      <c r="G422" s="740"/>
      <c r="H422" s="122"/>
      <c r="I422" s="40"/>
      <c r="J422" s="40"/>
      <c r="K422" s="41"/>
      <c r="L422" s="42"/>
      <c r="M422" s="658"/>
      <c r="N422" s="659"/>
      <c r="O422" s="692"/>
      <c r="P422" s="29"/>
      <c r="Q422" s="74"/>
      <c r="R422" s="28"/>
      <c r="S422" s="28"/>
      <c r="T422" s="28"/>
      <c r="U422" s="28"/>
      <c r="V422" s="28"/>
      <c r="W422" s="28"/>
      <c r="X422" s="28"/>
      <c r="Y422" s="28"/>
      <c r="Z422" s="28"/>
    </row>
    <row r="423" spans="1:26" ht="15" customHeight="1">
      <c r="A423" s="111"/>
      <c r="B423" s="48"/>
      <c r="C423" s="48"/>
      <c r="D423" s="35"/>
      <c r="E423" s="149"/>
      <c r="F423" s="156"/>
      <c r="G423" s="740"/>
      <c r="H423" s="122"/>
      <c r="I423" s="40"/>
      <c r="J423" s="40"/>
      <c r="K423" s="41"/>
      <c r="L423" s="42"/>
      <c r="M423" s="658"/>
      <c r="N423" s="659"/>
      <c r="O423" s="692"/>
      <c r="P423" s="29"/>
      <c r="Q423" s="74"/>
      <c r="R423" s="28"/>
      <c r="S423" s="28"/>
      <c r="T423" s="28"/>
      <c r="U423" s="28"/>
      <c r="V423" s="28"/>
      <c r="W423" s="28"/>
      <c r="X423" s="28"/>
      <c r="Y423" s="28"/>
      <c r="Z423" s="28"/>
    </row>
    <row r="424" spans="1:26" ht="15" customHeight="1">
      <c r="A424" s="111"/>
      <c r="B424" s="48"/>
      <c r="C424" s="48"/>
      <c r="D424" s="35"/>
      <c r="E424" s="149"/>
      <c r="F424" s="156"/>
      <c r="G424" s="739"/>
      <c r="H424" s="122"/>
      <c r="I424" s="40"/>
      <c r="J424" s="40"/>
      <c r="K424" s="41"/>
      <c r="L424" s="42"/>
      <c r="M424" s="658"/>
      <c r="N424" s="659"/>
      <c r="O424" s="692"/>
      <c r="P424" s="29"/>
      <c r="Q424" s="74"/>
      <c r="R424" s="28"/>
      <c r="S424" s="28"/>
      <c r="T424" s="28"/>
      <c r="U424" s="28"/>
      <c r="V424" s="28"/>
      <c r="W424" s="28"/>
      <c r="X424" s="28"/>
      <c r="Y424" s="28"/>
      <c r="Z424" s="28"/>
    </row>
    <row r="425" spans="1:26" ht="15" customHeight="1">
      <c r="A425" s="111"/>
      <c r="B425" s="48"/>
      <c r="C425" s="48"/>
      <c r="D425" s="35"/>
      <c r="E425" s="149"/>
      <c r="F425" s="156"/>
      <c r="G425" s="740"/>
      <c r="H425" s="122"/>
      <c r="I425" s="40"/>
      <c r="J425" s="40"/>
      <c r="K425" s="41"/>
      <c r="L425" s="42"/>
      <c r="M425" s="658"/>
      <c r="N425" s="659"/>
      <c r="O425" s="692"/>
      <c r="P425" s="29"/>
      <c r="Q425" s="74"/>
      <c r="R425" s="28"/>
      <c r="S425" s="28"/>
      <c r="T425" s="28"/>
      <c r="U425" s="28"/>
      <c r="V425" s="28"/>
      <c r="W425" s="28"/>
      <c r="X425" s="28"/>
      <c r="Y425" s="28"/>
      <c r="Z425" s="28"/>
    </row>
    <row r="426" spans="1:26" ht="15" customHeight="1">
      <c r="A426" s="111"/>
      <c r="B426" s="48"/>
      <c r="C426" s="48"/>
      <c r="D426" s="35"/>
      <c r="E426" s="149"/>
      <c r="F426" s="156"/>
      <c r="G426" s="740"/>
      <c r="H426" s="122"/>
      <c r="I426" s="40"/>
      <c r="J426" s="40"/>
      <c r="K426" s="41"/>
      <c r="L426" s="42"/>
      <c r="M426" s="658"/>
      <c r="N426" s="659"/>
      <c r="O426" s="692"/>
      <c r="P426" s="29"/>
      <c r="Q426" s="74"/>
      <c r="R426" s="28"/>
      <c r="S426" s="28"/>
      <c r="T426" s="28"/>
      <c r="U426" s="28"/>
      <c r="V426" s="28"/>
      <c r="W426" s="28"/>
      <c r="X426" s="28"/>
      <c r="Y426" s="28"/>
      <c r="Z426" s="28"/>
    </row>
    <row r="427" spans="1:26" ht="15" customHeight="1">
      <c r="A427" s="111"/>
      <c r="B427" s="48"/>
      <c r="C427" s="48"/>
      <c r="D427" s="35"/>
      <c r="E427" s="149"/>
      <c r="F427" s="156"/>
      <c r="G427" s="739"/>
      <c r="H427" s="122"/>
      <c r="I427" s="40"/>
      <c r="J427" s="40"/>
      <c r="K427" s="41"/>
      <c r="L427" s="42"/>
      <c r="M427" s="658"/>
      <c r="N427" s="659"/>
      <c r="O427" s="692"/>
      <c r="P427" s="29"/>
      <c r="Q427" s="74"/>
      <c r="R427" s="28"/>
      <c r="S427" s="28"/>
      <c r="T427" s="28"/>
      <c r="U427" s="28"/>
      <c r="V427" s="28"/>
      <c r="W427" s="28"/>
      <c r="X427" s="28"/>
      <c r="Y427" s="28"/>
      <c r="Z427" s="28"/>
    </row>
    <row r="428" spans="1:26" ht="15" customHeight="1">
      <c r="A428" s="111"/>
      <c r="B428" s="48"/>
      <c r="C428" s="48"/>
      <c r="D428" s="35"/>
      <c r="E428" s="149"/>
      <c r="F428" s="156"/>
      <c r="G428" s="739"/>
      <c r="H428" s="122"/>
      <c r="I428" s="40"/>
      <c r="J428" s="40"/>
      <c r="K428" s="41"/>
      <c r="L428" s="42"/>
      <c r="M428" s="658"/>
      <c r="N428" s="659"/>
      <c r="O428" s="692"/>
      <c r="P428" s="29"/>
      <c r="Q428" s="74"/>
      <c r="R428" s="28"/>
      <c r="S428" s="28"/>
      <c r="T428" s="28"/>
      <c r="U428" s="28"/>
      <c r="V428" s="28"/>
      <c r="W428" s="28"/>
      <c r="X428" s="28"/>
      <c r="Y428" s="28"/>
      <c r="Z428" s="28"/>
    </row>
    <row r="429" spans="1:26" ht="15" customHeight="1">
      <c r="A429" s="111"/>
      <c r="B429" s="48"/>
      <c r="C429" s="48"/>
      <c r="D429" s="35"/>
      <c r="E429" s="149"/>
      <c r="F429" s="156"/>
      <c r="G429" s="740"/>
      <c r="H429" s="122"/>
      <c r="I429" s="40"/>
      <c r="J429" s="40"/>
      <c r="K429" s="41"/>
      <c r="L429" s="42"/>
      <c r="M429" s="658"/>
      <c r="N429" s="659"/>
      <c r="O429" s="692"/>
      <c r="P429" s="29"/>
      <c r="Q429" s="74"/>
      <c r="R429" s="28"/>
      <c r="S429" s="28"/>
      <c r="T429" s="28"/>
      <c r="U429" s="28"/>
      <c r="V429" s="28"/>
      <c r="W429" s="28"/>
      <c r="X429" s="28"/>
      <c r="Y429" s="28"/>
      <c r="Z429" s="28"/>
    </row>
    <row r="430" spans="1:26" ht="15" customHeight="1">
      <c r="A430" s="111"/>
      <c r="B430" s="48"/>
      <c r="C430" s="48"/>
      <c r="D430" s="35"/>
      <c r="E430" s="149"/>
      <c r="F430" s="156"/>
      <c r="G430" s="739"/>
      <c r="H430" s="122"/>
      <c r="I430" s="40"/>
      <c r="J430" s="40"/>
      <c r="K430" s="41"/>
      <c r="L430" s="42"/>
      <c r="M430" s="658"/>
      <c r="N430" s="659"/>
      <c r="O430" s="692"/>
      <c r="P430" s="29"/>
      <c r="Q430" s="74"/>
      <c r="R430" s="28"/>
      <c r="S430" s="28"/>
      <c r="T430" s="28"/>
      <c r="U430" s="28"/>
      <c r="V430" s="28"/>
      <c r="W430" s="28"/>
      <c r="X430" s="28"/>
      <c r="Y430" s="28"/>
      <c r="Z430" s="28"/>
    </row>
    <row r="431" spans="1:26" ht="15" customHeight="1">
      <c r="A431" s="111"/>
      <c r="B431" s="48"/>
      <c r="C431" s="48"/>
      <c r="D431" s="35"/>
      <c r="E431" s="149"/>
      <c r="F431" s="156"/>
      <c r="G431" s="739"/>
      <c r="H431" s="122"/>
      <c r="I431" s="40"/>
      <c r="J431" s="40"/>
      <c r="K431" s="41"/>
      <c r="L431" s="42"/>
      <c r="M431" s="658"/>
      <c r="N431" s="659"/>
      <c r="O431" s="692"/>
      <c r="P431" s="29"/>
      <c r="Q431" s="74"/>
      <c r="R431" s="28"/>
      <c r="S431" s="28"/>
      <c r="T431" s="28"/>
      <c r="U431" s="28"/>
      <c r="V431" s="28"/>
      <c r="W431" s="28"/>
      <c r="X431" s="28"/>
      <c r="Y431" s="28"/>
      <c r="Z431" s="28"/>
    </row>
    <row r="432" spans="1:26" ht="15" customHeight="1">
      <c r="A432" s="111"/>
      <c r="B432" s="48"/>
      <c r="C432" s="48"/>
      <c r="D432" s="35"/>
      <c r="E432" s="149"/>
      <c r="F432" s="156"/>
      <c r="G432" s="739"/>
      <c r="H432" s="122"/>
      <c r="I432" s="40"/>
      <c r="J432" s="40"/>
      <c r="K432" s="41"/>
      <c r="L432" s="42"/>
      <c r="M432" s="658"/>
      <c r="N432" s="659"/>
      <c r="O432" s="692"/>
      <c r="P432" s="29"/>
      <c r="Q432" s="74"/>
      <c r="R432" s="28"/>
      <c r="S432" s="28"/>
      <c r="T432" s="28"/>
      <c r="U432" s="28"/>
      <c r="V432" s="28"/>
      <c r="W432" s="28"/>
      <c r="X432" s="28"/>
      <c r="Y432" s="28"/>
      <c r="Z432" s="28"/>
    </row>
    <row r="433" spans="1:26" ht="15" customHeight="1">
      <c r="A433" s="111"/>
      <c r="B433" s="48"/>
      <c r="C433" s="48"/>
      <c r="D433" s="35"/>
      <c r="E433" s="149"/>
      <c r="F433" s="156"/>
      <c r="G433" s="739"/>
      <c r="H433" s="122"/>
      <c r="I433" s="40"/>
      <c r="J433" s="40"/>
      <c r="K433" s="41"/>
      <c r="L433" s="42"/>
      <c r="M433" s="658"/>
      <c r="N433" s="659"/>
      <c r="O433" s="692"/>
      <c r="P433" s="29"/>
      <c r="Q433" s="74"/>
      <c r="R433" s="28"/>
      <c r="S433" s="28"/>
      <c r="T433" s="28"/>
      <c r="U433" s="28"/>
      <c r="V433" s="28"/>
      <c r="W433" s="28"/>
      <c r="X433" s="28"/>
      <c r="Y433" s="28"/>
      <c r="Z433" s="28"/>
    </row>
    <row r="434" spans="1:26" ht="15" customHeight="1">
      <c r="A434" s="111"/>
      <c r="B434" s="48"/>
      <c r="C434" s="48"/>
      <c r="D434" s="35"/>
      <c r="E434" s="149"/>
      <c r="F434" s="156"/>
      <c r="G434" s="739"/>
      <c r="H434" s="122"/>
      <c r="I434" s="40"/>
      <c r="J434" s="40"/>
      <c r="K434" s="41"/>
      <c r="L434" s="42"/>
      <c r="M434" s="658"/>
      <c r="N434" s="659"/>
      <c r="O434" s="692"/>
      <c r="P434" s="29"/>
      <c r="Q434" s="74"/>
      <c r="R434" s="28"/>
      <c r="S434" s="28"/>
      <c r="T434" s="28"/>
      <c r="U434" s="28"/>
      <c r="V434" s="28"/>
      <c r="W434" s="28"/>
      <c r="X434" s="28"/>
      <c r="Y434" s="28"/>
      <c r="Z434" s="28"/>
    </row>
    <row r="435" spans="1:26" ht="15" customHeight="1">
      <c r="A435" s="111"/>
      <c r="B435" s="48"/>
      <c r="C435" s="48"/>
      <c r="D435" s="35"/>
      <c r="E435" s="149"/>
      <c r="F435" s="156"/>
      <c r="G435" s="739"/>
      <c r="H435" s="122"/>
      <c r="I435" s="40"/>
      <c r="J435" s="40"/>
      <c r="K435" s="41"/>
      <c r="L435" s="42"/>
      <c r="M435" s="658"/>
      <c r="N435" s="659"/>
      <c r="O435" s="692"/>
      <c r="P435" s="29"/>
      <c r="Q435" s="74"/>
      <c r="R435" s="28"/>
      <c r="S435" s="28"/>
      <c r="T435" s="28"/>
      <c r="U435" s="28"/>
      <c r="V435" s="28"/>
      <c r="W435" s="28"/>
      <c r="X435" s="28"/>
      <c r="Y435" s="28"/>
      <c r="Z435" s="28"/>
    </row>
    <row r="436" spans="1:26" ht="15" customHeight="1">
      <c r="A436" s="111"/>
      <c r="B436" s="48"/>
      <c r="C436" s="48"/>
      <c r="D436" s="35"/>
      <c r="E436" s="149"/>
      <c r="F436" s="156"/>
      <c r="G436" s="739"/>
      <c r="H436" s="122"/>
      <c r="I436" s="40"/>
      <c r="J436" s="40"/>
      <c r="K436" s="41"/>
      <c r="L436" s="42"/>
      <c r="M436" s="658"/>
      <c r="N436" s="659"/>
      <c r="O436" s="692"/>
      <c r="P436" s="29"/>
      <c r="Q436" s="74"/>
      <c r="R436" s="28"/>
      <c r="S436" s="28"/>
      <c r="T436" s="28"/>
      <c r="U436" s="28"/>
      <c r="V436" s="28"/>
      <c r="W436" s="28"/>
      <c r="X436" s="28"/>
      <c r="Y436" s="28"/>
      <c r="Z436" s="28"/>
    </row>
    <row r="437" spans="1:26" ht="15" customHeight="1">
      <c r="A437" s="111"/>
      <c r="B437" s="48"/>
      <c r="C437" s="48"/>
      <c r="D437" s="35"/>
      <c r="E437" s="149"/>
      <c r="F437" s="156"/>
      <c r="G437" s="739"/>
      <c r="H437" s="122"/>
      <c r="I437" s="40"/>
      <c r="J437" s="40"/>
      <c r="K437" s="41"/>
      <c r="L437" s="42"/>
      <c r="M437" s="658"/>
      <c r="N437" s="659"/>
      <c r="O437" s="692"/>
      <c r="P437" s="29"/>
      <c r="Q437" s="74"/>
      <c r="R437" s="28"/>
      <c r="S437" s="28"/>
      <c r="T437" s="28"/>
      <c r="U437" s="28"/>
      <c r="V437" s="28"/>
      <c r="W437" s="28"/>
      <c r="X437" s="28"/>
      <c r="Y437" s="28"/>
      <c r="Z437" s="28"/>
    </row>
    <row r="438" spans="1:26" ht="15" customHeight="1">
      <c r="A438" s="111"/>
      <c r="B438" s="48"/>
      <c r="C438" s="48"/>
      <c r="D438" s="35"/>
      <c r="E438" s="149"/>
      <c r="F438" s="156"/>
      <c r="G438" s="750"/>
      <c r="H438" s="122"/>
      <c r="I438" s="40"/>
      <c r="J438" s="40"/>
      <c r="K438" s="41"/>
      <c r="L438" s="42"/>
      <c r="M438" s="658"/>
      <c r="N438" s="659"/>
      <c r="O438" s="692"/>
      <c r="P438" s="29"/>
      <c r="Q438" s="74"/>
      <c r="R438" s="28"/>
      <c r="S438" s="28"/>
      <c r="T438" s="28"/>
      <c r="U438" s="28"/>
      <c r="V438" s="28"/>
      <c r="W438" s="28"/>
      <c r="X438" s="28"/>
      <c r="Y438" s="28"/>
      <c r="Z438" s="28"/>
    </row>
    <row r="439" spans="1:26" ht="15" customHeight="1">
      <c r="A439" s="111"/>
      <c r="B439" s="48"/>
      <c r="C439" s="48"/>
      <c r="D439" s="35"/>
      <c r="E439" s="149"/>
      <c r="F439" s="156"/>
      <c r="G439" s="750"/>
      <c r="H439" s="122"/>
      <c r="I439" s="40"/>
      <c r="J439" s="40"/>
      <c r="K439" s="41"/>
      <c r="L439" s="42"/>
      <c r="M439" s="658"/>
      <c r="N439" s="659"/>
      <c r="O439" s="692"/>
      <c r="P439" s="29"/>
      <c r="Q439" s="74"/>
      <c r="R439" s="28"/>
      <c r="S439" s="28"/>
      <c r="T439" s="28"/>
      <c r="U439" s="28"/>
      <c r="V439" s="28"/>
      <c r="W439" s="28"/>
      <c r="X439" s="28"/>
      <c r="Y439" s="28"/>
      <c r="Z439" s="28"/>
    </row>
    <row r="440" spans="1:26" ht="15" customHeight="1">
      <c r="A440" s="111"/>
      <c r="B440" s="48"/>
      <c r="C440" s="48"/>
      <c r="D440" s="35"/>
      <c r="E440" s="149"/>
      <c r="F440" s="156"/>
      <c r="G440" s="739"/>
      <c r="H440" s="122"/>
      <c r="I440" s="40"/>
      <c r="J440" s="40"/>
      <c r="K440" s="41"/>
      <c r="L440" s="42"/>
      <c r="M440" s="658"/>
      <c r="N440" s="659"/>
      <c r="O440" s="692"/>
      <c r="P440" s="29"/>
      <c r="Q440" s="74"/>
      <c r="R440" s="28"/>
      <c r="S440" s="28"/>
      <c r="T440" s="28"/>
      <c r="U440" s="28"/>
      <c r="V440" s="28"/>
      <c r="W440" s="28"/>
      <c r="X440" s="28"/>
      <c r="Y440" s="28"/>
      <c r="Z440" s="28"/>
    </row>
    <row r="441" spans="1:26" ht="15" customHeight="1">
      <c r="A441" s="111"/>
      <c r="B441" s="48"/>
      <c r="C441" s="48"/>
      <c r="D441" s="35"/>
      <c r="E441" s="149"/>
      <c r="F441" s="156"/>
      <c r="G441" s="739"/>
      <c r="H441" s="122"/>
      <c r="I441" s="40"/>
      <c r="J441" s="40"/>
      <c r="K441" s="41"/>
      <c r="L441" s="42"/>
      <c r="M441" s="658"/>
      <c r="N441" s="659"/>
      <c r="O441" s="692"/>
      <c r="P441" s="29"/>
      <c r="Q441" s="74"/>
      <c r="R441" s="28"/>
      <c r="S441" s="28"/>
      <c r="T441" s="28"/>
      <c r="U441" s="28"/>
      <c r="V441" s="28"/>
      <c r="W441" s="28"/>
      <c r="X441" s="28"/>
      <c r="Y441" s="28"/>
      <c r="Z441" s="28"/>
    </row>
    <row r="442" spans="1:26" ht="15" customHeight="1">
      <c r="A442" s="111"/>
      <c r="B442" s="48"/>
      <c r="C442" s="48"/>
      <c r="D442" s="35"/>
      <c r="E442" s="149"/>
      <c r="F442" s="156"/>
      <c r="G442" s="739"/>
      <c r="H442" s="122"/>
      <c r="I442" s="40"/>
      <c r="J442" s="40"/>
      <c r="K442" s="41"/>
      <c r="L442" s="42"/>
      <c r="M442" s="658"/>
      <c r="N442" s="659"/>
      <c r="O442" s="692"/>
      <c r="P442" s="29"/>
      <c r="Q442" s="74"/>
      <c r="R442" s="28"/>
      <c r="S442" s="28"/>
      <c r="T442" s="28"/>
      <c r="U442" s="28"/>
      <c r="V442" s="28"/>
      <c r="W442" s="28"/>
      <c r="X442" s="28"/>
      <c r="Y442" s="28"/>
      <c r="Z442" s="28"/>
    </row>
    <row r="443" spans="1:26" ht="15" customHeight="1">
      <c r="A443" s="111"/>
      <c r="B443" s="48"/>
      <c r="C443" s="48"/>
      <c r="D443" s="35"/>
      <c r="E443" s="149"/>
      <c r="F443" s="156"/>
      <c r="G443" s="739"/>
      <c r="H443" s="122"/>
      <c r="I443" s="40"/>
      <c r="J443" s="40"/>
      <c r="K443" s="41"/>
      <c r="L443" s="42"/>
      <c r="M443" s="658"/>
      <c r="N443" s="659"/>
      <c r="O443" s="692"/>
      <c r="P443" s="29"/>
      <c r="Q443" s="74"/>
      <c r="R443" s="28"/>
      <c r="S443" s="28"/>
      <c r="T443" s="28"/>
      <c r="U443" s="28"/>
      <c r="V443" s="28"/>
      <c r="W443" s="28"/>
      <c r="X443" s="28"/>
      <c r="Y443" s="28"/>
      <c r="Z443" s="28"/>
    </row>
    <row r="444" spans="1:26" ht="15" customHeight="1">
      <c r="A444" s="111"/>
      <c r="B444" s="48"/>
      <c r="C444" s="48"/>
      <c r="D444" s="35"/>
      <c r="E444" s="149"/>
      <c r="F444" s="156"/>
      <c r="G444" s="739"/>
      <c r="H444" s="122"/>
      <c r="I444" s="40"/>
      <c r="J444" s="40"/>
      <c r="K444" s="41"/>
      <c r="L444" s="42"/>
      <c r="M444" s="658"/>
      <c r="N444" s="659"/>
      <c r="O444" s="692"/>
      <c r="P444" s="29"/>
      <c r="Q444" s="74"/>
      <c r="R444" s="28"/>
      <c r="S444" s="28"/>
      <c r="T444" s="28"/>
      <c r="U444" s="28"/>
      <c r="V444" s="28"/>
      <c r="W444" s="28"/>
      <c r="X444" s="28"/>
      <c r="Y444" s="28"/>
      <c r="Z444" s="28"/>
    </row>
    <row r="445" spans="1:26" ht="15" customHeight="1">
      <c r="A445" s="111"/>
      <c r="B445" s="48"/>
      <c r="C445" s="48"/>
      <c r="D445" s="35"/>
      <c r="E445" s="149"/>
      <c r="F445" s="156"/>
      <c r="G445" s="739"/>
      <c r="H445" s="122"/>
      <c r="I445" s="40"/>
      <c r="J445" s="40"/>
      <c r="K445" s="41"/>
      <c r="L445" s="42"/>
      <c r="M445" s="658"/>
      <c r="N445" s="659"/>
      <c r="O445" s="692"/>
      <c r="P445" s="29"/>
      <c r="Q445" s="74"/>
      <c r="R445" s="28"/>
      <c r="S445" s="28"/>
      <c r="T445" s="28"/>
      <c r="U445" s="28"/>
      <c r="V445" s="28"/>
      <c r="W445" s="28"/>
      <c r="X445" s="28"/>
      <c r="Y445" s="28"/>
      <c r="Z445" s="28"/>
    </row>
    <row r="446" spans="1:26" ht="15" customHeight="1">
      <c r="A446" s="111"/>
      <c r="B446" s="48"/>
      <c r="C446" s="48"/>
      <c r="D446" s="35"/>
      <c r="E446" s="149"/>
      <c r="F446" s="156"/>
      <c r="G446" s="739"/>
      <c r="H446" s="122"/>
      <c r="I446" s="40"/>
      <c r="J446" s="40"/>
      <c r="K446" s="41"/>
      <c r="L446" s="42"/>
      <c r="M446" s="658"/>
      <c r="N446" s="659"/>
      <c r="O446" s="692"/>
      <c r="P446" s="29"/>
      <c r="Q446" s="74"/>
      <c r="R446" s="28"/>
      <c r="S446" s="28"/>
      <c r="T446" s="28"/>
      <c r="U446" s="28"/>
      <c r="V446" s="28"/>
      <c r="W446" s="28"/>
      <c r="X446" s="28"/>
      <c r="Y446" s="28"/>
      <c r="Z446" s="28"/>
    </row>
    <row r="447" spans="1:26" ht="15" customHeight="1">
      <c r="A447" s="111"/>
      <c r="B447" s="48"/>
      <c r="C447" s="48"/>
      <c r="D447" s="35"/>
      <c r="E447" s="149"/>
      <c r="F447" s="156"/>
      <c r="G447" s="739"/>
      <c r="H447" s="122"/>
      <c r="I447" s="40"/>
      <c r="J447" s="40"/>
      <c r="K447" s="41"/>
      <c r="L447" s="42"/>
      <c r="M447" s="658"/>
      <c r="N447" s="659"/>
      <c r="O447" s="692"/>
      <c r="P447" s="29"/>
      <c r="Q447" s="74"/>
      <c r="R447" s="28"/>
      <c r="S447" s="28"/>
      <c r="T447" s="28"/>
      <c r="U447" s="28"/>
      <c r="V447" s="28"/>
      <c r="W447" s="28"/>
      <c r="X447" s="28"/>
      <c r="Y447" s="28"/>
      <c r="Z447" s="28"/>
    </row>
    <row r="448" spans="1:26" ht="15" customHeight="1">
      <c r="A448" s="111"/>
      <c r="B448" s="48"/>
      <c r="C448" s="48"/>
      <c r="D448" s="35"/>
      <c r="E448" s="149"/>
      <c r="F448" s="156"/>
      <c r="G448" s="739"/>
      <c r="H448" s="122"/>
      <c r="I448" s="40"/>
      <c r="J448" s="40"/>
      <c r="K448" s="41"/>
      <c r="L448" s="42"/>
      <c r="M448" s="658"/>
      <c r="N448" s="659"/>
      <c r="O448" s="692"/>
      <c r="P448" s="29"/>
      <c r="Q448" s="74"/>
      <c r="R448" s="28"/>
      <c r="S448" s="28"/>
      <c r="T448" s="28"/>
      <c r="U448" s="28"/>
      <c r="V448" s="28"/>
      <c r="W448" s="28"/>
      <c r="X448" s="28"/>
      <c r="Y448" s="28"/>
      <c r="Z448" s="28"/>
    </row>
    <row r="449" spans="1:26" ht="15" customHeight="1">
      <c r="A449" s="111"/>
      <c r="B449" s="48"/>
      <c r="C449" s="48"/>
      <c r="D449" s="35"/>
      <c r="E449" s="149"/>
      <c r="F449" s="156"/>
      <c r="G449" s="739"/>
      <c r="H449" s="122"/>
      <c r="I449" s="40"/>
      <c r="J449" s="40"/>
      <c r="K449" s="41"/>
      <c r="L449" s="42"/>
      <c r="M449" s="658"/>
      <c r="N449" s="659"/>
      <c r="O449" s="692"/>
      <c r="P449" s="29"/>
      <c r="Q449" s="74"/>
      <c r="R449" s="28"/>
      <c r="S449" s="28"/>
      <c r="T449" s="28"/>
      <c r="U449" s="28"/>
      <c r="V449" s="28"/>
      <c r="W449" s="28"/>
      <c r="X449" s="28"/>
      <c r="Y449" s="28"/>
      <c r="Z449" s="28"/>
    </row>
    <row r="450" spans="1:26" ht="15" customHeight="1">
      <c r="A450" s="111"/>
      <c r="B450" s="48"/>
      <c r="C450" s="48"/>
      <c r="D450" s="35"/>
      <c r="E450" s="149"/>
      <c r="F450" s="156"/>
      <c r="G450" s="739"/>
      <c r="H450" s="122"/>
      <c r="I450" s="40"/>
      <c r="J450" s="40"/>
      <c r="K450" s="41"/>
      <c r="L450" s="42"/>
      <c r="M450" s="658"/>
      <c r="N450" s="659"/>
      <c r="O450" s="692"/>
      <c r="P450" s="29"/>
      <c r="Q450" s="74"/>
      <c r="R450" s="28"/>
      <c r="S450" s="28"/>
      <c r="T450" s="28"/>
      <c r="U450" s="28"/>
      <c r="V450" s="28"/>
      <c r="W450" s="28"/>
      <c r="X450" s="28"/>
      <c r="Y450" s="28"/>
      <c r="Z450" s="28"/>
    </row>
    <row r="451" spans="1:26" ht="15" customHeight="1">
      <c r="A451" s="111"/>
      <c r="B451" s="48"/>
      <c r="C451" s="48"/>
      <c r="D451" s="35"/>
      <c r="E451" s="149"/>
      <c r="F451" s="156"/>
      <c r="G451" s="739"/>
      <c r="H451" s="122"/>
      <c r="I451" s="40"/>
      <c r="J451" s="40"/>
      <c r="K451" s="41"/>
      <c r="L451" s="42"/>
      <c r="M451" s="658"/>
      <c r="N451" s="659"/>
      <c r="O451" s="692"/>
      <c r="P451" s="29"/>
      <c r="Q451" s="74"/>
      <c r="R451" s="28"/>
      <c r="S451" s="28"/>
      <c r="T451" s="28"/>
      <c r="U451" s="28"/>
      <c r="V451" s="28"/>
      <c r="W451" s="28"/>
      <c r="X451" s="28"/>
      <c r="Y451" s="28"/>
      <c r="Z451" s="28"/>
    </row>
    <row r="452" spans="1:26" ht="15" customHeight="1">
      <c r="A452" s="111"/>
      <c r="B452" s="48"/>
      <c r="C452" s="48"/>
      <c r="D452" s="35"/>
      <c r="E452" s="149"/>
      <c r="F452" s="156"/>
      <c r="G452" s="739"/>
      <c r="H452" s="122"/>
      <c r="I452" s="40"/>
      <c r="J452" s="40"/>
      <c r="K452" s="41"/>
      <c r="L452" s="42"/>
      <c r="M452" s="658"/>
      <c r="N452" s="659"/>
      <c r="O452" s="692"/>
      <c r="P452" s="29"/>
      <c r="Q452" s="74"/>
      <c r="R452" s="28"/>
      <c r="S452" s="28"/>
      <c r="T452" s="28"/>
      <c r="U452" s="28"/>
      <c r="V452" s="28"/>
      <c r="W452" s="28"/>
      <c r="X452" s="28"/>
      <c r="Y452" s="28"/>
      <c r="Z452" s="28"/>
    </row>
    <row r="453" spans="1:26" ht="15" customHeight="1">
      <c r="A453" s="111"/>
      <c r="B453" s="48"/>
      <c r="C453" s="48"/>
      <c r="D453" s="35"/>
      <c r="E453" s="149"/>
      <c r="F453" s="156"/>
      <c r="G453" s="739"/>
      <c r="H453" s="122"/>
      <c r="I453" s="40"/>
      <c r="J453" s="40"/>
      <c r="K453" s="41"/>
      <c r="L453" s="42"/>
      <c r="M453" s="658"/>
      <c r="N453" s="659"/>
      <c r="O453" s="692"/>
      <c r="P453" s="29"/>
      <c r="Q453" s="74"/>
      <c r="R453" s="28"/>
      <c r="S453" s="28"/>
      <c r="T453" s="28"/>
      <c r="U453" s="28"/>
      <c r="V453" s="28"/>
      <c r="W453" s="28"/>
      <c r="X453" s="28"/>
      <c r="Y453" s="28"/>
      <c r="Z453" s="28"/>
    </row>
    <row r="454" spans="1:26" ht="15" customHeight="1">
      <c r="A454" s="111"/>
      <c r="B454" s="48"/>
      <c r="C454" s="48"/>
      <c r="D454" s="35"/>
      <c r="E454" s="149"/>
      <c r="F454" s="156"/>
      <c r="G454" s="739"/>
      <c r="H454" s="122"/>
      <c r="I454" s="40"/>
      <c r="J454" s="40"/>
      <c r="K454" s="41"/>
      <c r="L454" s="42"/>
      <c r="M454" s="658"/>
      <c r="N454" s="659"/>
      <c r="O454" s="692"/>
      <c r="P454" s="29"/>
      <c r="Q454" s="74"/>
      <c r="R454" s="28"/>
      <c r="S454" s="28"/>
      <c r="T454" s="28"/>
      <c r="U454" s="28"/>
      <c r="V454" s="28"/>
      <c r="W454" s="28"/>
      <c r="X454" s="28"/>
      <c r="Y454" s="28"/>
      <c r="Z454" s="28"/>
    </row>
    <row r="455" spans="1:26" ht="15" customHeight="1">
      <c r="A455" s="111"/>
      <c r="B455" s="48"/>
      <c r="C455" s="48"/>
      <c r="D455" s="35"/>
      <c r="E455" s="149"/>
      <c r="F455" s="156"/>
      <c r="G455" s="739"/>
      <c r="H455" s="122"/>
      <c r="I455" s="40"/>
      <c r="J455" s="40"/>
      <c r="K455" s="41"/>
      <c r="L455" s="42"/>
      <c r="M455" s="658"/>
      <c r="N455" s="659"/>
      <c r="O455" s="692"/>
      <c r="P455" s="29"/>
      <c r="Q455" s="74"/>
      <c r="R455" s="28"/>
      <c r="S455" s="28"/>
      <c r="T455" s="28"/>
      <c r="U455" s="28"/>
      <c r="V455" s="28"/>
      <c r="W455" s="28"/>
      <c r="X455" s="28"/>
      <c r="Y455" s="28"/>
      <c r="Z455" s="28"/>
    </row>
    <row r="456" spans="1:26" ht="15" customHeight="1">
      <c r="A456" s="111"/>
      <c r="B456" s="48"/>
      <c r="C456" s="48"/>
      <c r="D456" s="35"/>
      <c r="E456" s="149"/>
      <c r="F456" s="156"/>
      <c r="G456" s="739"/>
      <c r="H456" s="122"/>
      <c r="I456" s="40"/>
      <c r="J456" s="40"/>
      <c r="K456" s="41"/>
      <c r="L456" s="42"/>
      <c r="M456" s="658"/>
      <c r="N456" s="659"/>
      <c r="O456" s="692"/>
      <c r="P456" s="29"/>
      <c r="Q456" s="74"/>
      <c r="R456" s="28"/>
      <c r="S456" s="28"/>
      <c r="T456" s="28"/>
      <c r="U456" s="28"/>
      <c r="V456" s="28"/>
      <c r="W456" s="28"/>
      <c r="X456" s="28"/>
      <c r="Y456" s="28"/>
      <c r="Z456" s="28"/>
    </row>
    <row r="457" spans="1:26" ht="15" customHeight="1">
      <c r="A457" s="111"/>
      <c r="B457" s="48"/>
      <c r="C457" s="48"/>
      <c r="D457" s="35"/>
      <c r="E457" s="149"/>
      <c r="F457" s="156"/>
      <c r="G457" s="739"/>
      <c r="H457" s="122"/>
      <c r="I457" s="40"/>
      <c r="J457" s="40"/>
      <c r="K457" s="41"/>
      <c r="L457" s="42"/>
      <c r="M457" s="658"/>
      <c r="N457" s="659"/>
      <c r="O457" s="692"/>
      <c r="P457" s="29"/>
      <c r="Q457" s="74"/>
      <c r="R457" s="28"/>
      <c r="S457" s="28"/>
      <c r="T457" s="28"/>
      <c r="U457" s="28"/>
      <c r="V457" s="28"/>
      <c r="W457" s="28"/>
      <c r="X457" s="28"/>
      <c r="Y457" s="28"/>
      <c r="Z457" s="28"/>
    </row>
    <row r="458" spans="1:26" ht="15" customHeight="1">
      <c r="A458" s="111"/>
      <c r="B458" s="48"/>
      <c r="C458" s="48"/>
      <c r="D458" s="35"/>
      <c r="E458" s="149"/>
      <c r="F458" s="156"/>
      <c r="G458" s="739"/>
      <c r="H458" s="122"/>
      <c r="I458" s="40"/>
      <c r="J458" s="40"/>
      <c r="K458" s="41"/>
      <c r="L458" s="42"/>
      <c r="M458" s="658"/>
      <c r="N458" s="659"/>
      <c r="O458" s="692"/>
      <c r="P458" s="29"/>
      <c r="Q458" s="74"/>
      <c r="R458" s="28"/>
      <c r="S458" s="28"/>
      <c r="T458" s="28"/>
      <c r="U458" s="28"/>
      <c r="V458" s="28"/>
      <c r="W458" s="28"/>
      <c r="X458" s="28"/>
      <c r="Y458" s="28"/>
      <c r="Z458" s="28"/>
    </row>
    <row r="459" spans="1:26" ht="15" customHeight="1">
      <c r="A459" s="111"/>
      <c r="B459" s="48"/>
      <c r="C459" s="48"/>
      <c r="D459" s="35"/>
      <c r="E459" s="149"/>
      <c r="F459" s="156"/>
      <c r="G459" s="739"/>
      <c r="H459" s="122"/>
      <c r="I459" s="40"/>
      <c r="J459" s="40"/>
      <c r="K459" s="41"/>
      <c r="L459" s="42"/>
      <c r="M459" s="658"/>
      <c r="N459" s="659"/>
      <c r="O459" s="692"/>
      <c r="P459" s="29"/>
      <c r="Q459" s="74"/>
      <c r="R459" s="28"/>
      <c r="S459" s="28"/>
      <c r="T459" s="28"/>
      <c r="U459" s="28"/>
      <c r="V459" s="28"/>
      <c r="W459" s="28"/>
      <c r="X459" s="28"/>
      <c r="Y459" s="28"/>
      <c r="Z459" s="28"/>
    </row>
    <row r="460" spans="1:26" ht="15" customHeight="1">
      <c r="A460" s="111"/>
      <c r="B460" s="48"/>
      <c r="C460" s="48"/>
      <c r="D460" s="35"/>
      <c r="E460" s="149"/>
      <c r="F460" s="156"/>
      <c r="G460" s="739"/>
      <c r="H460" s="122"/>
      <c r="I460" s="40"/>
      <c r="J460" s="40"/>
      <c r="K460" s="41"/>
      <c r="L460" s="42"/>
      <c r="M460" s="658"/>
      <c r="N460" s="659"/>
      <c r="O460" s="692"/>
      <c r="P460" s="29"/>
      <c r="Q460" s="74"/>
      <c r="R460" s="28"/>
      <c r="S460" s="28"/>
      <c r="T460" s="28"/>
      <c r="U460" s="28"/>
      <c r="V460" s="28"/>
      <c r="W460" s="28"/>
      <c r="X460" s="28"/>
      <c r="Y460" s="28"/>
      <c r="Z460" s="28"/>
    </row>
    <row r="461" spans="1:26" ht="15" customHeight="1">
      <c r="A461" s="111"/>
      <c r="B461" s="48"/>
      <c r="C461" s="48"/>
      <c r="D461" s="35"/>
      <c r="E461" s="149"/>
      <c r="F461" s="156"/>
      <c r="G461" s="739"/>
      <c r="H461" s="122"/>
      <c r="I461" s="40"/>
      <c r="J461" s="40"/>
      <c r="K461" s="41"/>
      <c r="L461" s="42"/>
      <c r="M461" s="658"/>
      <c r="N461" s="659"/>
      <c r="O461" s="692"/>
      <c r="P461" s="29"/>
      <c r="Q461" s="74"/>
      <c r="R461" s="28"/>
      <c r="S461" s="28"/>
      <c r="T461" s="28"/>
      <c r="U461" s="28"/>
      <c r="V461" s="28"/>
      <c r="W461" s="28"/>
      <c r="X461" s="28"/>
      <c r="Y461" s="28"/>
      <c r="Z461" s="28"/>
    </row>
    <row r="462" spans="1:26" ht="15" customHeight="1">
      <c r="A462" s="111"/>
      <c r="B462" s="48"/>
      <c r="C462" s="48"/>
      <c r="D462" s="35"/>
      <c r="E462" s="149"/>
      <c r="F462" s="156"/>
      <c r="G462" s="739"/>
      <c r="H462" s="122"/>
      <c r="I462" s="40"/>
      <c r="J462" s="40"/>
      <c r="K462" s="41"/>
      <c r="L462" s="42"/>
      <c r="M462" s="658"/>
      <c r="N462" s="659"/>
      <c r="O462" s="692"/>
      <c r="P462" s="29"/>
      <c r="Q462" s="74"/>
      <c r="R462" s="28"/>
      <c r="S462" s="28"/>
      <c r="T462" s="28"/>
      <c r="U462" s="28"/>
      <c r="V462" s="28"/>
      <c r="W462" s="28"/>
      <c r="X462" s="28"/>
      <c r="Y462" s="28"/>
      <c r="Z462" s="28"/>
    </row>
    <row r="463" spans="1:26" ht="15" customHeight="1">
      <c r="A463" s="111"/>
      <c r="B463" s="48"/>
      <c r="C463" s="48"/>
      <c r="D463" s="35"/>
      <c r="E463" s="149"/>
      <c r="F463" s="156"/>
      <c r="G463" s="739"/>
      <c r="H463" s="122"/>
      <c r="I463" s="40"/>
      <c r="J463" s="40"/>
      <c r="K463" s="41"/>
      <c r="L463" s="42"/>
      <c r="M463" s="658"/>
      <c r="N463" s="659"/>
      <c r="O463" s="692"/>
      <c r="P463" s="29"/>
      <c r="Q463" s="74"/>
      <c r="R463" s="28"/>
      <c r="S463" s="28"/>
      <c r="T463" s="28"/>
      <c r="U463" s="28"/>
      <c r="V463" s="28"/>
      <c r="W463" s="28"/>
      <c r="X463" s="28"/>
      <c r="Y463" s="28"/>
      <c r="Z463" s="28"/>
    </row>
    <row r="464" spans="1:26" ht="15" customHeight="1">
      <c r="A464" s="111"/>
      <c r="B464" s="48"/>
      <c r="C464" s="48"/>
      <c r="D464" s="35"/>
      <c r="E464" s="149"/>
      <c r="F464" s="156"/>
      <c r="G464" s="739"/>
      <c r="H464" s="122"/>
      <c r="I464" s="40"/>
      <c r="J464" s="40"/>
      <c r="K464" s="41"/>
      <c r="L464" s="42"/>
      <c r="M464" s="658"/>
      <c r="N464" s="659"/>
      <c r="O464" s="692"/>
      <c r="P464" s="29"/>
      <c r="Q464" s="74"/>
      <c r="R464" s="28"/>
      <c r="S464" s="28"/>
      <c r="T464" s="28"/>
      <c r="U464" s="28"/>
      <c r="V464" s="28"/>
      <c r="W464" s="28"/>
      <c r="X464" s="28"/>
      <c r="Y464" s="28"/>
      <c r="Z464" s="28"/>
    </row>
    <row r="465" spans="1:26" ht="15" customHeight="1">
      <c r="A465" s="111"/>
      <c r="B465" s="48"/>
      <c r="C465" s="48"/>
      <c r="D465" s="35"/>
      <c r="E465" s="149"/>
      <c r="F465" s="156"/>
      <c r="G465" s="739"/>
      <c r="H465" s="122"/>
      <c r="I465" s="40"/>
      <c r="J465" s="40"/>
      <c r="K465" s="41"/>
      <c r="L465" s="42"/>
      <c r="M465" s="658"/>
      <c r="N465" s="659"/>
      <c r="O465" s="692"/>
      <c r="P465" s="29"/>
      <c r="Q465" s="74"/>
      <c r="R465" s="28"/>
      <c r="S465" s="28"/>
      <c r="T465" s="28"/>
      <c r="U465" s="28"/>
      <c r="V465" s="28"/>
      <c r="W465" s="28"/>
      <c r="X465" s="28"/>
      <c r="Y465" s="28"/>
      <c r="Z465" s="28"/>
    </row>
    <row r="466" spans="1:26" ht="15" customHeight="1">
      <c r="A466" s="111"/>
      <c r="B466" s="48"/>
      <c r="C466" s="48"/>
      <c r="D466" s="35"/>
      <c r="E466" s="149"/>
      <c r="F466" s="156"/>
      <c r="G466" s="739"/>
      <c r="H466" s="122"/>
      <c r="I466" s="40"/>
      <c r="J466" s="40"/>
      <c r="K466" s="41"/>
      <c r="L466" s="42"/>
      <c r="M466" s="658"/>
      <c r="N466" s="659"/>
      <c r="O466" s="692"/>
      <c r="P466" s="29"/>
      <c r="Q466" s="74"/>
      <c r="R466" s="28"/>
      <c r="S466" s="28"/>
      <c r="T466" s="28"/>
      <c r="U466" s="28"/>
      <c r="V466" s="28"/>
      <c r="W466" s="28"/>
      <c r="X466" s="28"/>
      <c r="Y466" s="28"/>
      <c r="Z466" s="28"/>
    </row>
    <row r="467" spans="1:26" ht="15" customHeight="1">
      <c r="A467" s="111"/>
      <c r="B467" s="48"/>
      <c r="C467" s="48"/>
      <c r="D467" s="35"/>
      <c r="E467" s="149"/>
      <c r="F467" s="156"/>
      <c r="G467" s="741"/>
      <c r="H467" s="122"/>
      <c r="I467" s="40"/>
      <c r="J467" s="40"/>
      <c r="K467" s="41"/>
      <c r="L467" s="42"/>
      <c r="M467" s="658"/>
      <c r="N467" s="659"/>
      <c r="O467" s="692"/>
      <c r="P467" s="29"/>
      <c r="Q467" s="74"/>
      <c r="R467" s="28"/>
      <c r="S467" s="28"/>
      <c r="T467" s="28"/>
      <c r="U467" s="28"/>
      <c r="V467" s="28"/>
      <c r="W467" s="28"/>
      <c r="X467" s="28"/>
      <c r="Y467" s="28"/>
      <c r="Z467" s="28"/>
    </row>
    <row r="468" spans="1:26" ht="15" customHeight="1">
      <c r="A468" s="111"/>
      <c r="B468" s="48"/>
      <c r="C468" s="48"/>
      <c r="D468" s="35"/>
      <c r="E468" s="149"/>
      <c r="F468" s="156"/>
      <c r="G468" s="178"/>
      <c r="H468" s="122"/>
      <c r="I468" s="40"/>
      <c r="J468" s="40"/>
      <c r="K468" s="41"/>
      <c r="L468" s="42"/>
      <c r="M468" s="658"/>
      <c r="N468" s="659"/>
      <c r="O468" s="692"/>
      <c r="P468" s="29"/>
      <c r="Q468" s="74"/>
      <c r="R468" s="28"/>
      <c r="S468" s="28"/>
      <c r="T468" s="28"/>
      <c r="U468" s="28"/>
      <c r="V468" s="28"/>
      <c r="W468" s="28"/>
      <c r="X468" s="28"/>
      <c r="Y468" s="28"/>
      <c r="Z468" s="28"/>
    </row>
    <row r="469" spans="1:26" ht="15" customHeight="1">
      <c r="A469" s="111"/>
      <c r="B469" s="48"/>
      <c r="C469" s="48"/>
      <c r="D469" s="35"/>
      <c r="E469" s="149"/>
      <c r="F469" s="156"/>
      <c r="G469" s="178"/>
      <c r="H469" s="122"/>
      <c r="I469" s="40"/>
      <c r="J469" s="40"/>
      <c r="K469" s="41"/>
      <c r="L469" s="42"/>
      <c r="M469" s="658"/>
      <c r="N469" s="659"/>
      <c r="O469" s="692"/>
      <c r="P469" s="29"/>
      <c r="Q469" s="74"/>
      <c r="R469" s="28"/>
      <c r="S469" s="28"/>
      <c r="T469" s="28"/>
      <c r="U469" s="28"/>
      <c r="V469" s="28"/>
      <c r="W469" s="28"/>
      <c r="X469" s="28"/>
      <c r="Y469" s="28"/>
      <c r="Z469" s="28"/>
    </row>
    <row r="470" spans="1:26" ht="15" customHeight="1">
      <c r="A470" s="111"/>
      <c r="B470" s="48"/>
      <c r="C470" s="48"/>
      <c r="D470" s="35"/>
      <c r="E470" s="149"/>
      <c r="F470" s="156"/>
      <c r="G470" s="739"/>
      <c r="H470" s="122"/>
      <c r="I470" s="40"/>
      <c r="J470" s="40"/>
      <c r="K470" s="41"/>
      <c r="L470" s="42"/>
      <c r="M470" s="658"/>
      <c r="N470" s="659"/>
      <c r="O470" s="692"/>
      <c r="P470" s="29"/>
      <c r="Q470" s="74"/>
      <c r="R470" s="28"/>
      <c r="S470" s="28"/>
      <c r="T470" s="28"/>
      <c r="U470" s="28"/>
      <c r="V470" s="28"/>
      <c r="W470" s="28"/>
      <c r="X470" s="28"/>
      <c r="Y470" s="28"/>
      <c r="Z470" s="28"/>
    </row>
    <row r="471" spans="1:26" ht="15" customHeight="1">
      <c r="A471" s="111"/>
      <c r="B471" s="48"/>
      <c r="C471" s="48"/>
      <c r="D471" s="35"/>
      <c r="E471" s="149"/>
      <c r="F471" s="156"/>
      <c r="G471" s="739"/>
      <c r="H471" s="122"/>
      <c r="I471" s="40"/>
      <c r="J471" s="40"/>
      <c r="K471" s="41"/>
      <c r="L471" s="42"/>
      <c r="M471" s="658"/>
      <c r="N471" s="659"/>
      <c r="O471" s="692"/>
      <c r="P471" s="29"/>
      <c r="Q471" s="74"/>
      <c r="R471" s="28"/>
      <c r="S471" s="28"/>
      <c r="T471" s="28"/>
      <c r="U471" s="28"/>
      <c r="V471" s="28"/>
      <c r="W471" s="28"/>
      <c r="X471" s="28"/>
      <c r="Y471" s="28"/>
      <c r="Z471" s="28"/>
    </row>
    <row r="472" spans="1:26" ht="15" customHeight="1">
      <c r="A472" s="111"/>
      <c r="B472" s="48"/>
      <c r="C472" s="48"/>
      <c r="D472" s="35"/>
      <c r="E472" s="149"/>
      <c r="F472" s="156"/>
      <c r="G472" s="739"/>
      <c r="H472" s="122"/>
      <c r="I472" s="40"/>
      <c r="J472" s="40"/>
      <c r="K472" s="41"/>
      <c r="L472" s="42"/>
      <c r="M472" s="658"/>
      <c r="N472" s="659"/>
      <c r="O472" s="692"/>
      <c r="P472" s="29"/>
      <c r="Q472" s="74"/>
      <c r="R472" s="28"/>
      <c r="S472" s="28"/>
      <c r="T472" s="28"/>
      <c r="U472" s="28"/>
      <c r="V472" s="28"/>
      <c r="W472" s="28"/>
      <c r="X472" s="28"/>
      <c r="Y472" s="28"/>
      <c r="Z472" s="28"/>
    </row>
    <row r="473" spans="1:26" ht="15" customHeight="1">
      <c r="A473" s="111"/>
      <c r="B473" s="48"/>
      <c r="C473" s="48"/>
      <c r="D473" s="35"/>
      <c r="E473" s="149"/>
      <c r="F473" s="156"/>
      <c r="G473" s="740"/>
      <c r="H473" s="122"/>
      <c r="I473" s="40"/>
      <c r="J473" s="40"/>
      <c r="K473" s="41"/>
      <c r="L473" s="42"/>
      <c r="M473" s="658"/>
      <c r="N473" s="659"/>
      <c r="O473" s="692"/>
      <c r="P473" s="29"/>
      <c r="Q473" s="74"/>
      <c r="R473" s="28"/>
      <c r="S473" s="28"/>
      <c r="T473" s="28"/>
      <c r="U473" s="28"/>
      <c r="V473" s="28"/>
      <c r="W473" s="28"/>
      <c r="X473" s="28"/>
      <c r="Y473" s="28"/>
      <c r="Z473" s="28"/>
    </row>
    <row r="474" spans="1:26" ht="15" customHeight="1">
      <c r="A474" s="111"/>
      <c r="B474" s="48"/>
      <c r="C474" s="48"/>
      <c r="D474" s="35"/>
      <c r="E474" s="149"/>
      <c r="F474" s="156"/>
      <c r="G474" s="740"/>
      <c r="H474" s="122"/>
      <c r="I474" s="40"/>
      <c r="J474" s="40"/>
      <c r="K474" s="41"/>
      <c r="L474" s="42"/>
      <c r="M474" s="658"/>
      <c r="N474" s="659"/>
      <c r="O474" s="692"/>
      <c r="P474" s="29"/>
      <c r="Q474" s="74"/>
      <c r="R474" s="28"/>
      <c r="S474" s="28"/>
      <c r="T474" s="28"/>
      <c r="U474" s="28"/>
      <c r="V474" s="28"/>
      <c r="W474" s="28"/>
      <c r="X474" s="28"/>
      <c r="Y474" s="28"/>
      <c r="Z474" s="28"/>
    </row>
    <row r="475" spans="1:26" ht="15" customHeight="1">
      <c r="A475" s="111"/>
      <c r="B475" s="48"/>
      <c r="C475" s="48"/>
      <c r="D475" s="35"/>
      <c r="E475" s="149"/>
      <c r="F475" s="156"/>
      <c r="G475" s="739"/>
      <c r="H475" s="122"/>
      <c r="I475" s="40"/>
      <c r="J475" s="40"/>
      <c r="K475" s="41"/>
      <c r="L475" s="42"/>
      <c r="M475" s="658"/>
      <c r="N475" s="659"/>
      <c r="O475" s="692"/>
      <c r="P475" s="29"/>
      <c r="Q475" s="74"/>
      <c r="R475" s="28"/>
      <c r="S475" s="28"/>
      <c r="T475" s="28"/>
      <c r="U475" s="28"/>
      <c r="V475" s="28"/>
      <c r="W475" s="28"/>
      <c r="X475" s="28"/>
      <c r="Y475" s="28"/>
      <c r="Z475" s="28"/>
    </row>
    <row r="476" spans="1:26" ht="15" customHeight="1">
      <c r="A476" s="111"/>
      <c r="B476" s="48"/>
      <c r="C476" s="48"/>
      <c r="D476" s="35"/>
      <c r="E476" s="149"/>
      <c r="F476" s="156"/>
      <c r="G476" s="739"/>
      <c r="H476" s="122"/>
      <c r="I476" s="40"/>
      <c r="J476" s="40"/>
      <c r="K476" s="41"/>
      <c r="L476" s="42"/>
      <c r="M476" s="658"/>
      <c r="N476" s="659"/>
      <c r="O476" s="692"/>
      <c r="P476" s="29"/>
      <c r="Q476" s="74"/>
      <c r="R476" s="28"/>
      <c r="S476" s="28"/>
      <c r="T476" s="28"/>
      <c r="U476" s="28"/>
      <c r="V476" s="28"/>
      <c r="W476" s="28"/>
      <c r="X476" s="28"/>
      <c r="Y476" s="28"/>
      <c r="Z476" s="28"/>
    </row>
    <row r="477" spans="1:26" ht="15" customHeight="1">
      <c r="A477" s="111"/>
      <c r="B477" s="48"/>
      <c r="C477" s="48"/>
      <c r="D477" s="35"/>
      <c r="E477" s="149"/>
      <c r="F477" s="156"/>
      <c r="G477" s="670"/>
      <c r="H477" s="88"/>
      <c r="I477" s="40"/>
      <c r="J477" s="40"/>
      <c r="K477" s="41"/>
      <c r="L477" s="42"/>
      <c r="M477" s="658"/>
      <c r="N477" s="659"/>
      <c r="O477" s="692"/>
      <c r="P477" s="29"/>
      <c r="Q477" s="74"/>
      <c r="R477" s="28"/>
      <c r="S477" s="28"/>
      <c r="T477" s="28"/>
      <c r="U477" s="28"/>
      <c r="V477" s="28"/>
      <c r="W477" s="28"/>
      <c r="X477" s="28"/>
      <c r="Y477" s="28"/>
      <c r="Z477" s="28"/>
    </row>
    <row r="478" spans="1:26" ht="15" customHeight="1">
      <c r="A478" s="111"/>
      <c r="B478" s="48"/>
      <c r="C478" s="48"/>
      <c r="D478" s="35"/>
      <c r="E478" s="149"/>
      <c r="F478" s="156"/>
      <c r="G478" s="670"/>
      <c r="H478" s="88"/>
      <c r="I478" s="40"/>
      <c r="J478" s="40"/>
      <c r="K478" s="41"/>
      <c r="L478" s="42"/>
      <c r="M478" s="658"/>
      <c r="N478" s="659"/>
      <c r="O478" s="692"/>
      <c r="P478" s="29"/>
      <c r="Q478" s="74"/>
      <c r="R478" s="28"/>
      <c r="S478" s="28"/>
      <c r="T478" s="28"/>
      <c r="U478" s="28"/>
      <c r="V478" s="28"/>
      <c r="W478" s="28"/>
      <c r="X478" s="28"/>
      <c r="Y478" s="28"/>
      <c r="Z478" s="28"/>
    </row>
    <row r="479" spans="1:26" ht="15" customHeight="1">
      <c r="A479" s="111"/>
      <c r="B479" s="48"/>
      <c r="C479" s="48"/>
      <c r="D479" s="35"/>
      <c r="E479" s="149"/>
      <c r="F479" s="156"/>
      <c r="G479" s="670"/>
      <c r="H479" s="88"/>
      <c r="I479" s="40"/>
      <c r="J479" s="40"/>
      <c r="K479" s="41"/>
      <c r="L479" s="42"/>
      <c r="M479" s="658"/>
      <c r="N479" s="659"/>
      <c r="O479" s="692"/>
      <c r="P479" s="29"/>
      <c r="Q479" s="74"/>
      <c r="R479" s="28"/>
      <c r="S479" s="28"/>
      <c r="T479" s="28"/>
      <c r="U479" s="28"/>
      <c r="V479" s="28"/>
      <c r="W479" s="28"/>
      <c r="X479" s="28"/>
      <c r="Y479" s="28"/>
      <c r="Z479" s="28"/>
    </row>
    <row r="480" spans="1:26" ht="15" customHeight="1">
      <c r="A480" s="111"/>
      <c r="B480" s="48"/>
      <c r="C480" s="48"/>
      <c r="D480" s="35"/>
      <c r="E480" s="149"/>
      <c r="F480" s="156"/>
      <c r="G480" s="670"/>
      <c r="H480" s="88"/>
      <c r="I480" s="40"/>
      <c r="J480" s="40"/>
      <c r="K480" s="41"/>
      <c r="L480" s="42"/>
      <c r="M480" s="658"/>
      <c r="N480" s="659"/>
      <c r="O480" s="692"/>
      <c r="P480" s="29"/>
      <c r="Q480" s="74"/>
      <c r="R480" s="28"/>
      <c r="S480" s="28"/>
      <c r="T480" s="28"/>
      <c r="U480" s="28"/>
      <c r="V480" s="28"/>
      <c r="W480" s="28"/>
      <c r="X480" s="28"/>
      <c r="Y480" s="28"/>
      <c r="Z480" s="28"/>
    </row>
    <row r="481" spans="1:26" ht="15" customHeight="1">
      <c r="A481" s="111"/>
      <c r="B481" s="48"/>
      <c r="C481" s="48"/>
      <c r="D481" s="35"/>
      <c r="E481" s="149"/>
      <c r="F481" s="156"/>
      <c r="G481" s="670"/>
      <c r="H481" s="88"/>
      <c r="I481" s="40"/>
      <c r="J481" s="40"/>
      <c r="K481" s="41"/>
      <c r="L481" s="42"/>
      <c r="M481" s="658"/>
      <c r="N481" s="659"/>
      <c r="O481" s="692"/>
      <c r="P481" s="29"/>
      <c r="Q481" s="74"/>
      <c r="R481" s="28"/>
      <c r="S481" s="28"/>
      <c r="T481" s="28"/>
      <c r="U481" s="28"/>
      <c r="V481" s="28"/>
      <c r="W481" s="28"/>
      <c r="X481" s="28"/>
      <c r="Y481" s="28"/>
      <c r="Z481" s="28"/>
    </row>
    <row r="482" spans="1:26" ht="15" customHeight="1">
      <c r="A482" s="111"/>
      <c r="B482" s="48"/>
      <c r="C482" s="48"/>
      <c r="D482" s="35"/>
      <c r="E482" s="149"/>
      <c r="F482" s="156"/>
      <c r="G482" s="670"/>
      <c r="H482" s="88"/>
      <c r="I482" s="40"/>
      <c r="J482" s="40"/>
      <c r="K482" s="41"/>
      <c r="L482" s="42"/>
      <c r="M482" s="658"/>
      <c r="N482" s="659"/>
      <c r="O482" s="692"/>
      <c r="P482" s="29"/>
      <c r="Q482" s="74"/>
      <c r="R482" s="28"/>
      <c r="S482" s="28"/>
      <c r="T482" s="28"/>
      <c r="U482" s="28"/>
      <c r="V482" s="28"/>
      <c r="W482" s="28"/>
      <c r="X482" s="28"/>
      <c r="Y482" s="28"/>
      <c r="Z482" s="28"/>
    </row>
    <row r="483" spans="1:26" ht="15" customHeight="1">
      <c r="A483" s="111"/>
      <c r="B483" s="48"/>
      <c r="C483" s="48"/>
      <c r="D483" s="35"/>
      <c r="E483" s="149"/>
      <c r="F483" s="156"/>
      <c r="G483" s="670"/>
      <c r="H483" s="88"/>
      <c r="I483" s="40"/>
      <c r="J483" s="40"/>
      <c r="K483" s="41"/>
      <c r="L483" s="42"/>
      <c r="M483" s="658"/>
      <c r="N483" s="659"/>
      <c r="O483" s="692"/>
      <c r="P483" s="29"/>
      <c r="Q483" s="74"/>
      <c r="R483" s="28"/>
      <c r="S483" s="28"/>
      <c r="T483" s="28"/>
      <c r="U483" s="28"/>
      <c r="V483" s="28"/>
      <c r="W483" s="28"/>
      <c r="X483" s="28"/>
      <c r="Y483" s="28"/>
      <c r="Z483" s="28"/>
    </row>
    <row r="484" spans="1:26" ht="15" customHeight="1">
      <c r="A484" s="111"/>
      <c r="B484" s="48"/>
      <c r="C484" s="48"/>
      <c r="D484" s="35"/>
      <c r="E484" s="149"/>
      <c r="F484" s="156"/>
      <c r="G484" s="670"/>
      <c r="H484" s="88"/>
      <c r="I484" s="40"/>
      <c r="J484" s="40"/>
      <c r="K484" s="41"/>
      <c r="L484" s="42"/>
      <c r="M484" s="658"/>
      <c r="N484" s="659"/>
      <c r="O484" s="692"/>
      <c r="P484" s="29"/>
      <c r="Q484" s="74"/>
      <c r="R484" s="28"/>
      <c r="S484" s="28"/>
      <c r="T484" s="28"/>
      <c r="U484" s="28"/>
      <c r="V484" s="28"/>
      <c r="W484" s="28"/>
      <c r="X484" s="28"/>
      <c r="Y484" s="28"/>
      <c r="Z484" s="28"/>
    </row>
    <row r="485" spans="1:26" ht="15" customHeight="1">
      <c r="A485" s="111"/>
      <c r="B485" s="48"/>
      <c r="C485" s="48"/>
      <c r="D485" s="35"/>
      <c r="E485" s="149"/>
      <c r="F485" s="156"/>
      <c r="G485" s="670"/>
      <c r="H485" s="88"/>
      <c r="I485" s="40"/>
      <c r="J485" s="40"/>
      <c r="K485" s="41"/>
      <c r="L485" s="42"/>
      <c r="M485" s="658"/>
      <c r="N485" s="659"/>
      <c r="O485" s="692"/>
      <c r="P485" s="29"/>
      <c r="Q485" s="74"/>
      <c r="R485" s="28"/>
      <c r="S485" s="28"/>
      <c r="T485" s="28"/>
      <c r="U485" s="28"/>
      <c r="V485" s="28"/>
      <c r="W485" s="28"/>
      <c r="X485" s="28"/>
      <c r="Y485" s="28"/>
      <c r="Z485" s="28"/>
    </row>
    <row r="486" spans="1:26" ht="15" customHeight="1">
      <c r="A486" s="111"/>
      <c r="B486" s="48"/>
      <c r="C486" s="48"/>
      <c r="D486" s="35"/>
      <c r="E486" s="149"/>
      <c r="F486" s="156"/>
      <c r="G486" s="670"/>
      <c r="H486" s="88"/>
      <c r="I486" s="40"/>
      <c r="J486" s="40"/>
      <c r="K486" s="41"/>
      <c r="L486" s="42"/>
      <c r="M486" s="658"/>
      <c r="N486" s="659"/>
      <c r="O486" s="692"/>
      <c r="P486" s="29"/>
      <c r="Q486" s="74"/>
      <c r="R486" s="28"/>
      <c r="S486" s="28"/>
      <c r="T486" s="28"/>
      <c r="U486" s="28"/>
      <c r="V486" s="28"/>
      <c r="W486" s="28"/>
      <c r="X486" s="28"/>
      <c r="Y486" s="28"/>
      <c r="Z486" s="28"/>
    </row>
    <row r="487" spans="1:26" ht="15" customHeight="1">
      <c r="A487" s="111"/>
      <c r="B487" s="48"/>
      <c r="C487" s="48"/>
      <c r="D487" s="35"/>
      <c r="E487" s="149"/>
      <c r="F487" s="156"/>
      <c r="G487" s="670"/>
      <c r="H487" s="88"/>
      <c r="I487" s="40"/>
      <c r="J487" s="40"/>
      <c r="K487" s="41"/>
      <c r="L487" s="42"/>
      <c r="M487" s="658"/>
      <c r="N487" s="659"/>
      <c r="O487" s="692"/>
      <c r="P487" s="29"/>
      <c r="Q487" s="74"/>
      <c r="R487" s="28"/>
      <c r="S487" s="28"/>
      <c r="T487" s="28"/>
      <c r="U487" s="28"/>
      <c r="V487" s="28"/>
      <c r="W487" s="28"/>
      <c r="X487" s="28"/>
      <c r="Y487" s="28"/>
      <c r="Z487" s="28"/>
    </row>
    <row r="488" spans="1:26" ht="15" customHeight="1">
      <c r="A488" s="111"/>
      <c r="B488" s="48"/>
      <c r="C488" s="48"/>
      <c r="D488" s="35"/>
      <c r="E488" s="149"/>
      <c r="F488" s="156"/>
      <c r="G488" s="670"/>
      <c r="H488" s="88"/>
      <c r="I488" s="40"/>
      <c r="J488" s="40"/>
      <c r="K488" s="41"/>
      <c r="L488" s="42"/>
      <c r="M488" s="658"/>
      <c r="N488" s="659"/>
      <c r="O488" s="692"/>
      <c r="P488" s="29"/>
      <c r="Q488" s="74"/>
      <c r="R488" s="28"/>
      <c r="S488" s="28"/>
      <c r="T488" s="28"/>
      <c r="U488" s="28"/>
      <c r="V488" s="28"/>
      <c r="W488" s="28"/>
      <c r="X488" s="28"/>
      <c r="Y488" s="28"/>
      <c r="Z488" s="28"/>
    </row>
    <row r="489" spans="1:26" ht="15" customHeight="1">
      <c r="A489" s="111"/>
      <c r="B489" s="48"/>
      <c r="C489" s="48"/>
      <c r="D489" s="35"/>
      <c r="E489" s="149"/>
      <c r="F489" s="156"/>
      <c r="G489" s="670"/>
      <c r="H489" s="88"/>
      <c r="I489" s="40"/>
      <c r="J489" s="40"/>
      <c r="K489" s="41"/>
      <c r="L489" s="42"/>
      <c r="M489" s="658"/>
      <c r="N489" s="659"/>
      <c r="O489" s="692"/>
      <c r="P489" s="29"/>
      <c r="Q489" s="74"/>
      <c r="R489" s="28"/>
      <c r="S489" s="28"/>
      <c r="T489" s="28"/>
      <c r="U489" s="28"/>
      <c r="V489" s="28"/>
      <c r="W489" s="28"/>
      <c r="X489" s="28"/>
      <c r="Y489" s="28"/>
      <c r="Z489" s="28"/>
    </row>
    <row r="490" spans="1:26" ht="15" customHeight="1">
      <c r="A490" s="111"/>
      <c r="B490" s="48"/>
      <c r="C490" s="48"/>
      <c r="D490" s="35"/>
      <c r="E490" s="149"/>
      <c r="F490" s="156"/>
      <c r="G490" s="670"/>
      <c r="H490" s="88"/>
      <c r="I490" s="40"/>
      <c r="J490" s="40"/>
      <c r="K490" s="41"/>
      <c r="L490" s="42"/>
      <c r="M490" s="658"/>
      <c r="N490" s="659"/>
      <c r="O490" s="692"/>
      <c r="P490" s="29"/>
      <c r="Q490" s="74"/>
      <c r="R490" s="28"/>
      <c r="S490" s="28"/>
      <c r="T490" s="28"/>
      <c r="U490" s="28"/>
      <c r="V490" s="28"/>
      <c r="W490" s="28"/>
      <c r="X490" s="28"/>
      <c r="Y490" s="28"/>
      <c r="Z490" s="28"/>
    </row>
    <row r="491" spans="1:26" ht="15" customHeight="1">
      <c r="A491" s="111"/>
      <c r="B491" s="48"/>
      <c r="C491" s="48"/>
      <c r="D491" s="35"/>
      <c r="E491" s="149"/>
      <c r="F491" s="156"/>
      <c r="G491" s="670"/>
      <c r="H491" s="88"/>
      <c r="I491" s="40"/>
      <c r="J491" s="40"/>
      <c r="K491" s="41"/>
      <c r="L491" s="42"/>
      <c r="M491" s="658"/>
      <c r="N491" s="659"/>
      <c r="O491" s="692"/>
      <c r="P491" s="29"/>
      <c r="Q491" s="74"/>
      <c r="R491" s="28"/>
      <c r="S491" s="28"/>
      <c r="T491" s="28"/>
      <c r="U491" s="28"/>
      <c r="V491" s="28"/>
      <c r="W491" s="28"/>
      <c r="X491" s="28"/>
      <c r="Y491" s="28"/>
      <c r="Z491" s="28"/>
    </row>
    <row r="492" spans="1:26" ht="15" customHeight="1">
      <c r="A492" s="111"/>
      <c r="B492" s="48"/>
      <c r="C492" s="48"/>
      <c r="D492" s="35"/>
      <c r="E492" s="149"/>
      <c r="F492" s="156"/>
      <c r="G492" s="670"/>
      <c r="H492" s="88"/>
      <c r="I492" s="40"/>
      <c r="J492" s="40"/>
      <c r="K492" s="41"/>
      <c r="L492" s="42"/>
      <c r="M492" s="658"/>
      <c r="N492" s="659"/>
      <c r="O492" s="692"/>
      <c r="P492" s="29"/>
      <c r="Q492" s="74"/>
      <c r="R492" s="28"/>
      <c r="S492" s="28"/>
      <c r="T492" s="28"/>
      <c r="U492" s="28"/>
      <c r="V492" s="28"/>
      <c r="W492" s="28"/>
      <c r="X492" s="28"/>
      <c r="Y492" s="28"/>
      <c r="Z492" s="28"/>
    </row>
    <row r="493" spans="1:26" ht="15" customHeight="1">
      <c r="A493" s="111"/>
      <c r="B493" s="48"/>
      <c r="C493" s="48"/>
      <c r="D493" s="35"/>
      <c r="E493" s="149"/>
      <c r="F493" s="156"/>
      <c r="G493" s="670"/>
      <c r="H493" s="88"/>
      <c r="I493" s="40"/>
      <c r="J493" s="40"/>
      <c r="K493" s="41"/>
      <c r="L493" s="42"/>
      <c r="M493" s="658"/>
      <c r="N493" s="659"/>
      <c r="O493" s="692"/>
      <c r="P493" s="29"/>
      <c r="Q493" s="74"/>
      <c r="R493" s="28"/>
      <c r="S493" s="28"/>
      <c r="T493" s="28"/>
      <c r="U493" s="28"/>
      <c r="V493" s="28"/>
      <c r="W493" s="28"/>
      <c r="X493" s="28"/>
      <c r="Y493" s="28"/>
      <c r="Z493" s="28"/>
    </row>
    <row r="494" spans="1:26" ht="15" customHeight="1">
      <c r="A494" s="111"/>
      <c r="B494" s="48"/>
      <c r="C494" s="48"/>
      <c r="D494" s="35"/>
      <c r="E494" s="149"/>
      <c r="F494" s="156"/>
      <c r="G494" s="670"/>
      <c r="H494" s="88"/>
      <c r="I494" s="40"/>
      <c r="J494" s="40"/>
      <c r="K494" s="41"/>
      <c r="L494" s="42"/>
      <c r="M494" s="658"/>
      <c r="N494" s="659"/>
      <c r="O494" s="692"/>
      <c r="P494" s="29"/>
      <c r="Q494" s="74"/>
      <c r="R494" s="28"/>
      <c r="S494" s="28"/>
      <c r="T494" s="28"/>
      <c r="U494" s="28"/>
      <c r="V494" s="28"/>
      <c r="W494" s="28"/>
      <c r="X494" s="28"/>
      <c r="Y494" s="28"/>
      <c r="Z494" s="28"/>
    </row>
    <row r="495" spans="1:26" ht="15" customHeight="1">
      <c r="A495" s="111"/>
      <c r="B495" s="48"/>
      <c r="C495" s="48"/>
      <c r="D495" s="35"/>
      <c r="E495" s="149"/>
      <c r="F495" s="156"/>
      <c r="G495" s="670"/>
      <c r="H495" s="88"/>
      <c r="I495" s="40"/>
      <c r="J495" s="40"/>
      <c r="K495" s="41"/>
      <c r="L495" s="42"/>
      <c r="M495" s="658"/>
      <c r="N495" s="659"/>
      <c r="O495" s="692"/>
      <c r="P495" s="29"/>
      <c r="Q495" s="74"/>
      <c r="R495" s="28"/>
      <c r="S495" s="28"/>
      <c r="T495" s="28"/>
      <c r="U495" s="28"/>
      <c r="V495" s="28"/>
      <c r="W495" s="28"/>
      <c r="X495" s="28"/>
      <c r="Y495" s="28"/>
      <c r="Z495" s="28"/>
    </row>
    <row r="496" spans="1:26" ht="15" customHeight="1">
      <c r="A496" s="111"/>
      <c r="B496" s="48"/>
      <c r="C496" s="48"/>
      <c r="D496" s="35"/>
      <c r="E496" s="149"/>
      <c r="F496" s="156"/>
      <c r="G496" s="670"/>
      <c r="H496" s="88"/>
      <c r="I496" s="40"/>
      <c r="J496" s="40"/>
      <c r="K496" s="41"/>
      <c r="L496" s="42"/>
      <c r="M496" s="658"/>
      <c r="N496" s="659"/>
      <c r="O496" s="692"/>
      <c r="P496" s="29"/>
      <c r="Q496" s="74"/>
      <c r="R496" s="28"/>
      <c r="S496" s="28"/>
      <c r="T496" s="28"/>
      <c r="U496" s="28"/>
      <c r="V496" s="28"/>
      <c r="W496" s="28"/>
      <c r="X496" s="28"/>
      <c r="Y496" s="28"/>
      <c r="Z496" s="28"/>
    </row>
    <row r="497" spans="1:26" ht="15" customHeight="1">
      <c r="A497" s="111"/>
      <c r="B497" s="48"/>
      <c r="C497" s="48"/>
      <c r="D497" s="35"/>
      <c r="E497" s="149"/>
      <c r="F497" s="156"/>
      <c r="G497" s="670"/>
      <c r="H497" s="88"/>
      <c r="I497" s="40"/>
      <c r="J497" s="40"/>
      <c r="K497" s="41"/>
      <c r="L497" s="42"/>
      <c r="M497" s="658"/>
      <c r="N497" s="659"/>
      <c r="O497" s="692"/>
      <c r="P497" s="29"/>
      <c r="Q497" s="74"/>
      <c r="R497" s="28"/>
      <c r="S497" s="28"/>
      <c r="T497" s="28"/>
      <c r="U497" s="28"/>
      <c r="V497" s="28"/>
      <c r="W497" s="28"/>
      <c r="X497" s="28"/>
      <c r="Y497" s="28"/>
      <c r="Z497" s="28"/>
    </row>
    <row r="498" spans="1:26" ht="15" customHeight="1">
      <c r="A498" s="111"/>
      <c r="B498" s="48"/>
      <c r="C498" s="48"/>
      <c r="D498" s="35"/>
      <c r="E498" s="149"/>
      <c r="F498" s="156"/>
      <c r="G498" s="670"/>
      <c r="H498" s="88"/>
      <c r="I498" s="40"/>
      <c r="J498" s="40"/>
      <c r="K498" s="41"/>
      <c r="L498" s="42"/>
      <c r="M498" s="658"/>
      <c r="N498" s="659"/>
      <c r="O498" s="692"/>
      <c r="P498" s="29"/>
      <c r="Q498" s="74"/>
      <c r="R498" s="28"/>
      <c r="S498" s="28"/>
      <c r="T498" s="28"/>
      <c r="U498" s="28"/>
      <c r="V498" s="28"/>
      <c r="W498" s="28"/>
      <c r="X498" s="28"/>
      <c r="Y498" s="28"/>
      <c r="Z498" s="28"/>
    </row>
    <row r="499" spans="1:26" ht="15" customHeight="1">
      <c r="A499" s="111"/>
      <c r="B499" s="48"/>
      <c r="C499" s="48"/>
      <c r="D499" s="35"/>
      <c r="E499" s="149"/>
      <c r="F499" s="156"/>
      <c r="G499" s="670"/>
      <c r="H499" s="88"/>
      <c r="I499" s="40"/>
      <c r="J499" s="40"/>
      <c r="K499" s="41"/>
      <c r="L499" s="42"/>
      <c r="M499" s="658"/>
      <c r="N499" s="659"/>
      <c r="O499" s="692"/>
      <c r="P499" s="29"/>
      <c r="Q499" s="74"/>
      <c r="R499" s="28"/>
      <c r="S499" s="28"/>
      <c r="T499" s="28"/>
      <c r="U499" s="28"/>
      <c r="V499" s="28"/>
      <c r="W499" s="28"/>
      <c r="X499" s="28"/>
      <c r="Y499" s="28"/>
      <c r="Z499" s="28"/>
    </row>
    <row r="500" spans="1:26" ht="15" customHeight="1">
      <c r="A500" s="111"/>
      <c r="B500" s="48"/>
      <c r="C500" s="48"/>
      <c r="D500" s="35"/>
      <c r="E500" s="149"/>
      <c r="F500" s="156"/>
      <c r="G500" s="670"/>
      <c r="H500" s="88"/>
      <c r="I500" s="40"/>
      <c r="J500" s="40"/>
      <c r="K500" s="41"/>
      <c r="L500" s="42"/>
      <c r="M500" s="658"/>
      <c r="N500" s="659"/>
      <c r="O500" s="692"/>
      <c r="P500" s="29"/>
      <c r="Q500" s="74"/>
      <c r="R500" s="28"/>
      <c r="S500" s="28"/>
      <c r="T500" s="28"/>
      <c r="U500" s="28"/>
      <c r="V500" s="28"/>
      <c r="W500" s="28"/>
      <c r="X500" s="28"/>
      <c r="Y500" s="28"/>
      <c r="Z500" s="28"/>
    </row>
    <row r="501" spans="1:26" ht="15" customHeight="1">
      <c r="A501" s="111"/>
      <c r="B501" s="48"/>
      <c r="C501" s="48"/>
      <c r="D501" s="35"/>
      <c r="E501" s="149"/>
      <c r="F501" s="156"/>
      <c r="G501" s="670"/>
      <c r="H501" s="88"/>
      <c r="I501" s="40"/>
      <c r="J501" s="40"/>
      <c r="K501" s="41"/>
      <c r="L501" s="42"/>
      <c r="M501" s="658"/>
      <c r="N501" s="659"/>
      <c r="O501" s="692"/>
      <c r="P501" s="29"/>
      <c r="Q501" s="74"/>
      <c r="R501" s="28"/>
      <c r="S501" s="28"/>
      <c r="T501" s="28"/>
      <c r="U501" s="28"/>
      <c r="V501" s="28"/>
      <c r="W501" s="28"/>
      <c r="X501" s="28"/>
      <c r="Y501" s="28"/>
      <c r="Z501" s="28"/>
    </row>
    <row r="502" spans="1:26" ht="15" customHeight="1">
      <c r="A502" s="111"/>
      <c r="B502" s="48"/>
      <c r="C502" s="48"/>
      <c r="D502" s="35"/>
      <c r="E502" s="149"/>
      <c r="F502" s="156"/>
      <c r="G502" s="670"/>
      <c r="H502" s="88"/>
      <c r="I502" s="40"/>
      <c r="J502" s="40"/>
      <c r="K502" s="41"/>
      <c r="L502" s="42"/>
      <c r="M502" s="658"/>
      <c r="N502" s="659"/>
      <c r="O502" s="692"/>
      <c r="P502" s="29"/>
      <c r="Q502" s="74"/>
      <c r="R502" s="28"/>
      <c r="S502" s="28"/>
      <c r="T502" s="28"/>
      <c r="U502" s="28"/>
      <c r="V502" s="28"/>
      <c r="W502" s="28"/>
      <c r="X502" s="28"/>
      <c r="Y502" s="28"/>
      <c r="Z502" s="28"/>
    </row>
    <row r="503" spans="1:26" ht="15" customHeight="1">
      <c r="A503" s="111"/>
      <c r="B503" s="48"/>
      <c r="C503" s="48"/>
      <c r="D503" s="35"/>
      <c r="E503" s="149"/>
      <c r="F503" s="156"/>
      <c r="G503" s="670"/>
      <c r="H503" s="88"/>
      <c r="I503" s="40"/>
      <c r="J503" s="40"/>
      <c r="K503" s="41"/>
      <c r="L503" s="42"/>
      <c r="M503" s="658"/>
      <c r="N503" s="659"/>
      <c r="O503" s="692"/>
      <c r="P503" s="29"/>
      <c r="Q503" s="74"/>
      <c r="R503" s="28"/>
      <c r="S503" s="28"/>
      <c r="T503" s="28"/>
      <c r="U503" s="28"/>
      <c r="V503" s="28"/>
      <c r="W503" s="28"/>
      <c r="X503" s="28"/>
      <c r="Y503" s="28"/>
      <c r="Z503" s="28"/>
    </row>
    <row r="504" spans="1:26" ht="15" customHeight="1">
      <c r="A504" s="111"/>
      <c r="B504" s="48"/>
      <c r="C504" s="48"/>
      <c r="D504" s="35"/>
      <c r="E504" s="149"/>
      <c r="F504" s="156"/>
      <c r="G504" s="670"/>
      <c r="H504" s="88"/>
      <c r="I504" s="40"/>
      <c r="J504" s="40"/>
      <c r="K504" s="41"/>
      <c r="L504" s="42"/>
      <c r="M504" s="658"/>
      <c r="N504" s="659"/>
      <c r="O504" s="692"/>
      <c r="P504" s="29"/>
      <c r="Q504" s="74"/>
      <c r="R504" s="28"/>
      <c r="S504" s="28"/>
      <c r="T504" s="28"/>
      <c r="U504" s="28"/>
      <c r="V504" s="28"/>
      <c r="W504" s="28"/>
      <c r="X504" s="28"/>
      <c r="Y504" s="28"/>
      <c r="Z504" s="28"/>
    </row>
    <row r="505" spans="1:26" ht="15" customHeight="1">
      <c r="A505" s="111"/>
      <c r="B505" s="48"/>
      <c r="C505" s="48"/>
      <c r="D505" s="35"/>
      <c r="E505" s="149"/>
      <c r="F505" s="156"/>
      <c r="G505" s="670"/>
      <c r="H505" s="88"/>
      <c r="I505" s="40"/>
      <c r="J505" s="40"/>
      <c r="K505" s="41"/>
      <c r="L505" s="42"/>
      <c r="M505" s="658"/>
      <c r="N505" s="659"/>
      <c r="O505" s="692"/>
      <c r="P505" s="29"/>
      <c r="Q505" s="74"/>
      <c r="R505" s="28"/>
      <c r="S505" s="28"/>
      <c r="T505" s="28"/>
      <c r="U505" s="28"/>
      <c r="V505" s="28"/>
      <c r="W505" s="28"/>
      <c r="X505" s="28"/>
      <c r="Y505" s="28"/>
      <c r="Z505" s="28"/>
    </row>
    <row r="506" spans="1:26" ht="15" customHeight="1">
      <c r="A506" s="111"/>
      <c r="B506" s="48"/>
      <c r="C506" s="48"/>
      <c r="D506" s="35"/>
      <c r="E506" s="149"/>
      <c r="F506" s="156"/>
      <c r="G506" s="670"/>
      <c r="H506" s="88"/>
      <c r="I506" s="40"/>
      <c r="J506" s="40"/>
      <c r="K506" s="41"/>
      <c r="L506" s="42"/>
      <c r="M506" s="658"/>
      <c r="N506" s="659"/>
      <c r="O506" s="692"/>
      <c r="P506" s="29"/>
      <c r="Q506" s="74"/>
      <c r="R506" s="28"/>
      <c r="S506" s="28"/>
      <c r="T506" s="28"/>
      <c r="U506" s="28"/>
      <c r="V506" s="28"/>
      <c r="W506" s="28"/>
      <c r="X506" s="28"/>
      <c r="Y506" s="28"/>
      <c r="Z506" s="28"/>
    </row>
    <row r="507" spans="1:26" ht="15" customHeight="1">
      <c r="A507" s="111"/>
      <c r="B507" s="48"/>
      <c r="C507" s="48"/>
      <c r="D507" s="35"/>
      <c r="E507" s="149"/>
      <c r="F507" s="156"/>
      <c r="G507" s="670"/>
      <c r="H507" s="88"/>
      <c r="I507" s="40"/>
      <c r="J507" s="40"/>
      <c r="K507" s="41"/>
      <c r="L507" s="42"/>
      <c r="M507" s="658"/>
      <c r="N507" s="659"/>
      <c r="O507" s="692"/>
      <c r="P507" s="29"/>
      <c r="Q507" s="74"/>
      <c r="R507" s="28"/>
      <c r="S507" s="28"/>
      <c r="T507" s="28"/>
      <c r="U507" s="28"/>
      <c r="V507" s="28"/>
      <c r="W507" s="28"/>
      <c r="X507" s="28"/>
      <c r="Y507" s="28"/>
      <c r="Z507" s="28"/>
    </row>
    <row r="508" spans="1:26" ht="15" customHeight="1">
      <c r="A508" s="111"/>
      <c r="B508" s="48"/>
      <c r="C508" s="48"/>
      <c r="D508" s="35"/>
      <c r="E508" s="149"/>
      <c r="F508" s="156"/>
      <c r="G508" s="670"/>
      <c r="H508" s="88"/>
      <c r="I508" s="40"/>
      <c r="J508" s="40"/>
      <c r="K508" s="41"/>
      <c r="L508" s="42"/>
      <c r="M508" s="658"/>
      <c r="N508" s="659"/>
      <c r="O508" s="692"/>
      <c r="P508" s="29"/>
      <c r="Q508" s="74"/>
      <c r="R508" s="28"/>
      <c r="S508" s="28"/>
      <c r="T508" s="28"/>
      <c r="U508" s="28"/>
      <c r="V508" s="28"/>
      <c r="W508" s="28"/>
      <c r="X508" s="28"/>
      <c r="Y508" s="28"/>
      <c r="Z508" s="28"/>
    </row>
    <row r="509" spans="1:26" ht="25.5" customHeight="1">
      <c r="A509" s="698"/>
      <c r="B509" s="699"/>
      <c r="C509" s="700"/>
      <c r="D509" s="700"/>
      <c r="E509" s="701"/>
      <c r="F509" s="700"/>
      <c r="G509" s="702"/>
      <c r="H509" s="700"/>
      <c r="I509" s="703"/>
      <c r="J509" s="703"/>
      <c r="K509" s="703"/>
      <c r="L509" s="42"/>
      <c r="M509" s="704"/>
      <c r="N509" s="705"/>
      <c r="O509" s="706"/>
      <c r="P509" s="29"/>
      <c r="Q509" s="11"/>
      <c r="R509" s="11"/>
      <c r="S509" s="11"/>
      <c r="T509" s="11"/>
      <c r="U509" s="11"/>
      <c r="V509" s="11"/>
      <c r="W509" s="11"/>
      <c r="X509" s="11"/>
      <c r="Y509" s="11"/>
      <c r="Z509" s="11"/>
    </row>
    <row r="510" spans="1:26" ht="13.5" hidden="1" customHeight="1">
      <c r="A510" s="707" t="s">
        <v>2841</v>
      </c>
      <c r="B510" s="708"/>
      <c r="C510" s="709" t="s">
        <v>2842</v>
      </c>
      <c r="D510" s="709"/>
      <c r="E510" s="709"/>
      <c r="F510" s="709"/>
      <c r="G510" s="709"/>
      <c r="H510" s="709"/>
      <c r="I510" s="709"/>
      <c r="J510" s="709"/>
      <c r="K510" s="709"/>
      <c r="L510" s="709"/>
      <c r="M510" s="709"/>
      <c r="N510" s="109"/>
      <c r="O510" s="109"/>
      <c r="P510" s="29"/>
      <c r="Q510" s="11"/>
      <c r="R510" s="11"/>
      <c r="S510" s="11"/>
      <c r="T510" s="11"/>
      <c r="U510" s="11"/>
      <c r="V510" s="11"/>
      <c r="W510" s="11"/>
      <c r="X510" s="11"/>
      <c r="Y510" s="11"/>
      <c r="Z510" s="11"/>
    </row>
    <row r="511" spans="1:26" ht="15.75" hidden="1" customHeight="1">
      <c r="A511" s="710"/>
      <c r="B511" s="711"/>
      <c r="C511" s="709"/>
      <c r="D511" s="709"/>
      <c r="E511" s="709"/>
      <c r="F511" s="709"/>
      <c r="G511" s="709"/>
      <c r="H511" s="709"/>
      <c r="I511" s="709"/>
      <c r="J511" s="709"/>
      <c r="K511" s="709"/>
      <c r="L511" s="709"/>
      <c r="M511" s="709"/>
      <c r="N511" s="109"/>
      <c r="O511" s="109"/>
      <c r="P511" s="29"/>
      <c r="Q511" s="11"/>
      <c r="R511" s="11"/>
      <c r="S511" s="11"/>
      <c r="T511" s="11"/>
      <c r="U511" s="11"/>
      <c r="V511" s="11"/>
      <c r="W511" s="11"/>
      <c r="X511" s="11"/>
      <c r="Y511" s="11"/>
      <c r="Z511" s="11"/>
    </row>
    <row r="512" spans="1:26" ht="15.75" hidden="1" customHeight="1">
      <c r="A512" s="710"/>
      <c r="B512" s="711"/>
      <c r="C512" s="709"/>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12"/>
      <c r="D514" s="712"/>
      <c r="E514" s="710"/>
      <c r="F514" s="712"/>
      <c r="G514" s="713"/>
      <c r="H514" s="712"/>
      <c r="I514" s="712"/>
      <c r="J514" s="712"/>
      <c r="K514" s="712"/>
      <c r="L514" s="712"/>
      <c r="M514" s="714"/>
      <c r="N514" s="109"/>
      <c r="O514" s="109"/>
      <c r="P514" s="29"/>
      <c r="Q514" s="11"/>
      <c r="R514" s="11"/>
      <c r="S514" s="11"/>
      <c r="T514" s="11"/>
      <c r="U514" s="11"/>
      <c r="V514" s="11"/>
      <c r="W514" s="11"/>
      <c r="X514" s="11"/>
      <c r="Y514" s="11"/>
      <c r="Z514" s="11"/>
    </row>
    <row r="515" spans="1:26" ht="15.75" hidden="1" customHeight="1">
      <c r="A515" s="710"/>
      <c r="B515" s="708"/>
      <c r="C515" s="712" t="s">
        <v>2843</v>
      </c>
      <c r="D515" s="712"/>
      <c r="E515" s="710"/>
      <c r="F515" s="712"/>
      <c r="G515" s="713"/>
      <c r="H515" s="712"/>
      <c r="I515" s="712"/>
      <c r="J515" s="712"/>
      <c r="K515" s="712"/>
      <c r="L515" s="712"/>
      <c r="M515" s="714"/>
      <c r="N515" s="109"/>
      <c r="O515" s="109"/>
      <c r="P515" s="29"/>
      <c r="Q515" s="11"/>
      <c r="R515" s="11"/>
      <c r="S515" s="11"/>
      <c r="T515" s="11"/>
      <c r="U515" s="11"/>
      <c r="V515" s="11"/>
      <c r="W515" s="11"/>
      <c r="X515" s="11"/>
      <c r="Y515" s="11"/>
      <c r="Z515" s="11"/>
    </row>
    <row r="516" spans="1:26" ht="15.75" hidden="1" customHeight="1">
      <c r="A516" s="710"/>
      <c r="B516" s="711"/>
      <c r="C516" s="715" t="s">
        <v>2844</v>
      </c>
      <c r="D516" s="716" t="s">
        <v>2845</v>
      </c>
      <c r="E516" s="716"/>
      <c r="F516" s="712"/>
      <c r="G516" s="716" t="s">
        <v>2846</v>
      </c>
      <c r="H516" s="716"/>
      <c r="I516" s="716"/>
      <c r="J516" s="716"/>
      <c r="K516" s="716"/>
      <c r="L516" s="716"/>
      <c r="M516" s="716"/>
      <c r="N516" s="109"/>
      <c r="O516" s="109"/>
      <c r="P516" s="29"/>
      <c r="Q516" s="11"/>
      <c r="R516" s="11"/>
      <c r="S516" s="11"/>
      <c r="T516" s="11"/>
      <c r="U516" s="11"/>
      <c r="V516" s="11"/>
      <c r="W516" s="11"/>
      <c r="X516" s="11"/>
      <c r="Y516" s="11"/>
      <c r="Z516" s="11"/>
    </row>
    <row r="517" spans="1:26" ht="15.75" hidden="1" customHeight="1">
      <c r="A517" s="710"/>
      <c r="B517" s="711"/>
      <c r="C517" s="715"/>
      <c r="D517" s="716"/>
      <c r="E517" s="716"/>
      <c r="F517" s="712"/>
      <c r="G517" s="717"/>
      <c r="H517" s="718"/>
      <c r="I517" s="718"/>
      <c r="J517" s="718"/>
      <c r="K517" s="718"/>
      <c r="L517" s="718"/>
      <c r="M517" s="719"/>
      <c r="N517" s="109"/>
      <c r="O517" s="109"/>
      <c r="P517" s="29"/>
      <c r="Q517" s="11"/>
      <c r="R517" s="11"/>
      <c r="S517" s="11"/>
      <c r="T517" s="11"/>
      <c r="U517" s="11"/>
      <c r="V517" s="11"/>
      <c r="W517" s="11"/>
      <c r="X517" s="11"/>
      <c r="Y517" s="11"/>
      <c r="Z517" s="11"/>
    </row>
    <row r="518" spans="1:26" ht="15.75" hidden="1" customHeight="1">
      <c r="A518" s="710"/>
      <c r="B518" s="711"/>
      <c r="C518" s="715"/>
      <c r="D518" s="712"/>
      <c r="E518" s="710"/>
      <c r="F518" s="712"/>
      <c r="G518" s="713"/>
      <c r="H518" s="712"/>
      <c r="I518" s="712"/>
      <c r="J518" s="712"/>
      <c r="K518" s="712"/>
      <c r="L518" s="712"/>
      <c r="M518" s="714"/>
      <c r="N518" s="109"/>
      <c r="O518" s="109"/>
      <c r="P518" s="29"/>
      <c r="Q518" s="11"/>
      <c r="R518" s="11"/>
      <c r="S518" s="11"/>
      <c r="T518" s="11"/>
      <c r="U518" s="11"/>
      <c r="V518" s="11"/>
      <c r="W518" s="11"/>
      <c r="X518" s="11"/>
      <c r="Y518" s="11"/>
      <c r="Z518" s="11"/>
    </row>
    <row r="519" spans="1:26" ht="15.75" hidden="1" customHeight="1">
      <c r="A519" s="710"/>
      <c r="B519" s="711"/>
      <c r="C519" s="715" t="s">
        <v>2847</v>
      </c>
      <c r="D519" s="716" t="s">
        <v>2848</v>
      </c>
      <c r="E519" s="716"/>
      <c r="F519" s="712"/>
      <c r="G519" s="716" t="s">
        <v>2849</v>
      </c>
      <c r="H519" s="716"/>
      <c r="I519" s="716"/>
      <c r="J519" s="716"/>
      <c r="K519" s="716"/>
      <c r="L519" s="716"/>
      <c r="M519" s="716"/>
      <c r="N519" s="109"/>
      <c r="O519" s="109"/>
      <c r="P519" s="29"/>
      <c r="Q519" s="11"/>
      <c r="R519" s="11"/>
      <c r="S519" s="11"/>
      <c r="T519" s="11"/>
      <c r="U519" s="11"/>
      <c r="V519" s="11"/>
      <c r="W519" s="11"/>
      <c r="X519" s="11"/>
      <c r="Y519" s="11"/>
      <c r="Z519" s="11"/>
    </row>
    <row r="520" spans="1:26" ht="15.75" hidden="1" customHeight="1">
      <c r="A520" s="710"/>
      <c r="B520" s="711"/>
      <c r="C520" s="715"/>
      <c r="D520" s="716"/>
      <c r="E520" s="716"/>
      <c r="F520" s="712"/>
      <c r="G520" s="720"/>
      <c r="H520" s="718"/>
      <c r="I520" s="718"/>
      <c r="J520" s="718"/>
      <c r="K520" s="718"/>
      <c r="L520" s="718"/>
      <c r="M520" s="714"/>
      <c r="N520" s="109"/>
      <c r="O520" s="109"/>
      <c r="P520" s="29"/>
      <c r="Q520" s="11"/>
      <c r="R520" s="11"/>
      <c r="S520" s="11"/>
      <c r="T520" s="11"/>
      <c r="U520" s="11"/>
      <c r="V520" s="11"/>
      <c r="W520" s="11"/>
      <c r="X520" s="11"/>
      <c r="Y520" s="11"/>
      <c r="Z520" s="11"/>
    </row>
    <row r="521" spans="1:26" ht="15.75" hidden="1" customHeight="1">
      <c r="A521" s="710"/>
      <c r="B521" s="711"/>
      <c r="C521" s="715"/>
      <c r="D521" s="712"/>
      <c r="E521" s="710"/>
      <c r="F521" s="712"/>
      <c r="G521" s="713"/>
      <c r="H521" s="712"/>
      <c r="I521" s="712"/>
      <c r="J521" s="712"/>
      <c r="K521" s="712"/>
      <c r="L521" s="712"/>
      <c r="M521" s="714"/>
      <c r="N521" s="109"/>
      <c r="O521" s="109"/>
      <c r="P521" s="29"/>
      <c r="Q521" s="11"/>
      <c r="R521" s="11"/>
      <c r="S521" s="11"/>
      <c r="T521" s="11"/>
      <c r="U521" s="11"/>
      <c r="V521" s="11"/>
      <c r="W521" s="11"/>
      <c r="X521" s="11"/>
      <c r="Y521" s="11"/>
      <c r="Z521" s="11"/>
    </row>
    <row r="522" spans="1:26" ht="15.75" hidden="1" customHeight="1">
      <c r="A522" s="710"/>
      <c r="B522" s="711"/>
      <c r="C522" s="715" t="s">
        <v>2850</v>
      </c>
      <c r="D522" s="712" t="s">
        <v>2851</v>
      </c>
      <c r="E522" s="710"/>
      <c r="F522" s="712"/>
      <c r="G522" s="713"/>
      <c r="H522" s="712"/>
      <c r="I522" s="712"/>
      <c r="J522" s="712"/>
      <c r="K522" s="712"/>
      <c r="L522" s="712"/>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2852</v>
      </c>
      <c r="D524" s="716" t="s">
        <v>2853</v>
      </c>
      <c r="E524" s="716"/>
      <c r="F524" s="712"/>
      <c r="G524" s="716" t="s">
        <v>2854</v>
      </c>
      <c r="H524" s="716"/>
      <c r="I524" s="716"/>
      <c r="J524" s="716"/>
      <c r="K524" s="716"/>
      <c r="L524" s="716"/>
      <c r="M524" s="716"/>
      <c r="N524" s="109"/>
      <c r="O524" s="109"/>
      <c r="P524" s="29"/>
      <c r="Q524" s="11"/>
      <c r="R524" s="11"/>
      <c r="S524" s="11"/>
      <c r="T524" s="11"/>
      <c r="U524" s="11"/>
      <c r="V524" s="11"/>
      <c r="W524" s="11"/>
      <c r="X524" s="11"/>
      <c r="Y524" s="11"/>
      <c r="Z524" s="11"/>
    </row>
    <row r="525" spans="1:26" ht="15.75" hidden="1" customHeight="1">
      <c r="A525" s="710"/>
      <c r="B525" s="711"/>
      <c r="C525" s="712"/>
      <c r="D525" s="716"/>
      <c r="E525" s="716"/>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2"/>
      <c r="D526" s="712"/>
      <c r="E526" s="710"/>
      <c r="F526" s="712"/>
      <c r="G526" s="713"/>
      <c r="H526" s="712"/>
      <c r="I526" s="712"/>
      <c r="J526" s="712"/>
      <c r="K526" s="712"/>
      <c r="L526" s="712"/>
      <c r="M526" s="714"/>
      <c r="N526" s="109"/>
      <c r="O526" s="109"/>
      <c r="P526" s="29"/>
      <c r="Q526" s="11"/>
      <c r="R526" s="11"/>
      <c r="S526" s="11"/>
      <c r="T526" s="11"/>
      <c r="U526" s="11"/>
      <c r="V526" s="11"/>
      <c r="W526" s="11"/>
      <c r="X526" s="11"/>
      <c r="Y526" s="11"/>
      <c r="Z526" s="11"/>
    </row>
    <row r="527" spans="1:26" ht="15.75" hidden="1" customHeight="1">
      <c r="A527" s="707" t="s">
        <v>2855</v>
      </c>
      <c r="B527" s="711"/>
      <c r="C527" s="709" t="s">
        <v>2856</v>
      </c>
      <c r="D527" s="709"/>
      <c r="E527" s="709"/>
      <c r="F527" s="709"/>
      <c r="G527" s="709"/>
      <c r="H527" s="709"/>
      <c r="I527" s="709"/>
      <c r="J527" s="709"/>
      <c r="K527" s="709"/>
      <c r="L527" s="709"/>
      <c r="M527" s="709"/>
      <c r="N527" s="109"/>
      <c r="O527" s="109"/>
      <c r="P527" s="29"/>
      <c r="Q527" s="11"/>
      <c r="R527" s="11"/>
      <c r="S527" s="11"/>
      <c r="T527" s="11"/>
      <c r="U527" s="11"/>
      <c r="V527" s="11"/>
      <c r="W527" s="11"/>
      <c r="X527" s="11"/>
      <c r="Y527" s="11"/>
      <c r="Z527" s="11"/>
    </row>
    <row r="528" spans="1:26" ht="15.75" hidden="1" customHeight="1">
      <c r="A528" s="11"/>
      <c r="B528" s="12"/>
      <c r="C528" s="721"/>
      <c r="D528" s="721"/>
      <c r="E528" s="722"/>
      <c r="F528" s="721"/>
      <c r="G528" s="723"/>
      <c r="H528" s="721"/>
      <c r="I528" s="721"/>
      <c r="J528" s="721"/>
      <c r="K528" s="721"/>
      <c r="L528" s="721"/>
      <c r="M528" s="724"/>
      <c r="N528" s="109"/>
      <c r="O528" s="109"/>
      <c r="P528" s="29"/>
      <c r="Q528" s="11"/>
      <c r="R528" s="11"/>
      <c r="S528" s="11"/>
      <c r="T528" s="11"/>
      <c r="U528" s="11"/>
      <c r="V528" s="11"/>
      <c r="W528" s="11"/>
      <c r="X528" s="11"/>
      <c r="Y528" s="11"/>
      <c r="Z528" s="11"/>
    </row>
    <row r="529" spans="1:26" ht="15.75" hidden="1" customHeight="1">
      <c r="A529" s="11"/>
      <c r="B529" s="725" t="s">
        <v>2857</v>
      </c>
      <c r="C529" s="725"/>
      <c r="D529" s="725"/>
      <c r="E529" s="725"/>
      <c r="F529" s="725"/>
      <c r="G529" s="725"/>
      <c r="H529" s="725"/>
      <c r="I529" s="725"/>
      <c r="J529" s="725"/>
      <c r="K529" s="725"/>
      <c r="L529" s="725"/>
      <c r="M529" s="725"/>
      <c r="N529" s="726"/>
      <c r="O529" s="109"/>
      <c r="P529" s="29"/>
      <c r="Q529" s="11"/>
      <c r="R529" s="11"/>
      <c r="S529" s="11"/>
      <c r="T529" s="11"/>
      <c r="U529" s="11"/>
      <c r="V529" s="11"/>
      <c r="W529" s="11"/>
      <c r="X529" s="11"/>
      <c r="Y529" s="11"/>
      <c r="Z529" s="11"/>
    </row>
    <row r="530" spans="1:26" ht="15.75" hidden="1" customHeight="1">
      <c r="A530" s="11"/>
      <c r="B530" s="725"/>
      <c r="C530" s="725"/>
      <c r="D530" s="725"/>
      <c r="E530" s="725"/>
      <c r="F530" s="725"/>
      <c r="G530" s="725"/>
      <c r="H530" s="725"/>
      <c r="I530" s="725"/>
      <c r="J530" s="725"/>
      <c r="K530" s="725"/>
      <c r="L530" s="725"/>
      <c r="M530" s="725"/>
      <c r="N530" s="726"/>
      <c r="O530" s="109"/>
      <c r="P530" s="29"/>
      <c r="Q530" s="11"/>
      <c r="R530" s="11"/>
      <c r="S530" s="11"/>
      <c r="T530" s="11"/>
      <c r="U530" s="11"/>
      <c r="V530" s="11"/>
      <c r="W530" s="11"/>
      <c r="X530" s="11"/>
      <c r="Y530" s="11"/>
      <c r="Z530" s="11"/>
    </row>
    <row r="531" spans="1:26" ht="15.75" hidden="1" customHeight="1">
      <c r="A531" s="11"/>
      <c r="B531" s="725"/>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7"/>
      <c r="C532" s="24"/>
      <c r="D532" s="24"/>
      <c r="E532" s="728"/>
      <c r="F532" s="24"/>
      <c r="G532" s="729"/>
      <c r="H532" s="24"/>
      <c r="I532" s="24"/>
      <c r="J532" s="24"/>
      <c r="K532" s="24"/>
      <c r="L532" s="24"/>
      <c r="M532" s="730"/>
      <c r="N532" s="729"/>
      <c r="O532" s="109"/>
      <c r="P532" s="29"/>
      <c r="Q532" s="11"/>
      <c r="R532" s="11"/>
      <c r="S532" s="11"/>
      <c r="T532" s="11"/>
      <c r="U532" s="11"/>
      <c r="V532" s="11"/>
      <c r="W532" s="11"/>
      <c r="X532" s="11"/>
      <c r="Y532" s="11"/>
      <c r="Z532" s="11"/>
    </row>
    <row r="533" spans="1:26" ht="15.75" hidden="1" customHeight="1">
      <c r="A533" s="11"/>
      <c r="B533" s="12"/>
      <c r="C533" s="731"/>
      <c r="D533" s="731"/>
      <c r="E533" s="11"/>
      <c r="F533" s="731"/>
      <c r="G533" s="732" t="s">
        <v>2858</v>
      </c>
      <c r="H533" s="732"/>
      <c r="I533" s="732"/>
      <c r="J533" s="732"/>
      <c r="K533" s="733"/>
      <c r="L533" s="731"/>
      <c r="M533" s="724"/>
      <c r="N533" s="109"/>
      <c r="O533" s="109"/>
      <c r="P533" s="29"/>
      <c r="Q533" s="11"/>
      <c r="R533" s="11"/>
      <c r="S533" s="11"/>
      <c r="T533" s="11"/>
      <c r="U533" s="11"/>
      <c r="V533" s="11"/>
      <c r="W533" s="11"/>
      <c r="X533" s="11"/>
      <c r="Y533" s="11"/>
      <c r="Z533" s="11"/>
    </row>
    <row r="534" spans="1:26" ht="15.75" hidden="1" customHeight="1">
      <c r="A534" s="11"/>
      <c r="B534" s="12"/>
      <c r="C534" s="731"/>
      <c r="D534" s="731"/>
      <c r="E534" s="11"/>
      <c r="F534" s="731"/>
      <c r="G534" s="734" t="s">
        <v>2859</v>
      </c>
      <c r="H534" s="734"/>
      <c r="I534" s="734"/>
      <c r="J534" s="734"/>
      <c r="K534" s="731"/>
      <c r="L534" s="731"/>
      <c r="M534" s="724"/>
      <c r="N534" s="10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11"/>
      <c r="H535" s="11"/>
      <c r="I535" s="11"/>
      <c r="J535" s="11"/>
      <c r="K535" s="731"/>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109" t="s">
        <v>2860</v>
      </c>
      <c r="H536" s="11" t="s">
        <v>2861</v>
      </c>
      <c r="I536" s="11"/>
      <c r="J536" s="1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09"/>
      <c r="H537" s="731"/>
      <c r="I537" s="731"/>
      <c r="J537" s="73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c r="H538" s="731"/>
      <c r="I538" s="731"/>
      <c r="J538" s="731"/>
      <c r="K538" s="731"/>
      <c r="L538" s="731"/>
      <c r="M538" s="724"/>
      <c r="N538" s="109"/>
      <c r="O538" s="109"/>
      <c r="P538" s="29"/>
      <c r="Q538" s="11"/>
      <c r="R538" s="11"/>
      <c r="S538" s="11"/>
      <c r="T538" s="11"/>
      <c r="U538" s="11"/>
      <c r="V538" s="11"/>
      <c r="W538" s="11"/>
      <c r="X538" s="11"/>
      <c r="Y538" s="11"/>
      <c r="Z538" s="11"/>
    </row>
    <row r="539" spans="1:26" ht="14.25" hidden="1" customHeight="1">
      <c r="A539" s="3"/>
      <c r="B539" s="12"/>
      <c r="C539" s="3"/>
      <c r="D539" s="3"/>
      <c r="E539" s="12"/>
      <c r="F539" s="3"/>
      <c r="G539" s="690"/>
      <c r="H539" s="3"/>
      <c r="I539" s="5"/>
      <c r="J539" s="5"/>
      <c r="K539" s="5"/>
      <c r="L539" s="3"/>
      <c r="M539" s="6"/>
      <c r="N539" s="690"/>
      <c r="O539" s="690"/>
      <c r="P539" s="29"/>
      <c r="Q539" s="11"/>
      <c r="R539" s="11"/>
      <c r="S539" s="11"/>
      <c r="T539" s="11"/>
      <c r="U539" s="11"/>
      <c r="V539" s="11"/>
      <c r="W539" s="11"/>
      <c r="X539" s="11"/>
      <c r="Y539" s="11"/>
      <c r="Z539" s="11"/>
    </row>
    <row r="540" spans="1:26" ht="14.25" hidden="1" customHeight="1">
      <c r="A540" s="3"/>
      <c r="B540" s="12"/>
      <c r="C540" s="3"/>
      <c r="D540" s="3"/>
      <c r="E540" s="12"/>
      <c r="F540" s="3"/>
      <c r="G540" s="690"/>
      <c r="H540" s="3"/>
      <c r="I540" s="5"/>
      <c r="J540" s="5"/>
      <c r="K540" s="5"/>
      <c r="L540" s="3"/>
      <c r="M540" s="6"/>
      <c r="N540" s="690"/>
      <c r="O540" s="690"/>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3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8.21875" customWidth="1"/>
    <col min="3" max="3" width="20.109375" customWidth="1"/>
    <col min="4" max="4" width="24.44140625"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0</v>
      </c>
      <c r="I10" s="648">
        <v>250</v>
      </c>
      <c r="J10" s="649" t="s">
        <v>29</v>
      </c>
      <c r="K10" s="650" t="s">
        <v>26</v>
      </c>
      <c r="L10" s="651" t="str">
        <f t="shared" ref="L10:L167" si="0">CONCATENATE(I10,J10)</f>
        <v>250ml</v>
      </c>
      <c r="M10" s="652">
        <f t="shared" ref="M10:M167" si="1">H10*I10</f>
        <v>0</v>
      </c>
      <c r="N10" s="30" t="str">
        <f t="shared" ref="N10:N264" si="2">CONCATENATE(M10,K10,J10)</f>
        <v>0 ml</v>
      </c>
      <c r="O10" s="30">
        <f t="shared" ref="O10:O264" si="3">G10*H10</f>
        <v>0</v>
      </c>
      <c r="P10" s="31" t="e">
        <f t="shared" ref="P10:P76" si="4">O10/H10</f>
        <v>#DIV/0!</v>
      </c>
      <c r="Q10" s="29" t="e">
        <f t="shared" ref="Q10:Q167" si="5">G10-P10</f>
        <v>#DIV/0!</v>
      </c>
      <c r="R10" s="28"/>
      <c r="S10" s="28"/>
      <c r="T10" s="28"/>
      <c r="U10" s="28"/>
      <c r="V10" s="28"/>
      <c r="W10" s="28"/>
      <c r="X10" s="28"/>
      <c r="Y10" s="28"/>
      <c r="Z10" s="28"/>
    </row>
    <row r="11" spans="1:26" ht="15" customHeight="1">
      <c r="A11" s="111">
        <v>1</v>
      </c>
      <c r="B11" s="48" t="s">
        <v>2862</v>
      </c>
      <c r="C11" s="48"/>
      <c r="D11" s="231"/>
      <c r="E11" s="48" t="s">
        <v>553</v>
      </c>
      <c r="F11" s="111" t="s">
        <v>2863</v>
      </c>
      <c r="G11" s="751">
        <v>455</v>
      </c>
      <c r="H11" s="257">
        <v>1</v>
      </c>
      <c r="I11" s="752">
        <v>4000</v>
      </c>
      <c r="J11" s="40" t="s">
        <v>2864</v>
      </c>
      <c r="K11" s="41" t="s">
        <v>26</v>
      </c>
      <c r="L11" s="42" t="str">
        <f t="shared" si="0"/>
        <v>4000GRAMS</v>
      </c>
      <c r="M11" s="658">
        <f t="shared" si="1"/>
        <v>4000</v>
      </c>
      <c r="N11" s="659" t="str">
        <f t="shared" si="2"/>
        <v>4000 GRAMS</v>
      </c>
      <c r="O11" s="692">
        <f t="shared" si="3"/>
        <v>455</v>
      </c>
      <c r="P11" s="29">
        <f t="shared" si="4"/>
        <v>455</v>
      </c>
      <c r="Q11" s="29">
        <f t="shared" si="5"/>
        <v>0</v>
      </c>
      <c r="R11" s="11"/>
      <c r="S11" s="28"/>
      <c r="T11" s="28"/>
      <c r="U11" s="28"/>
      <c r="V11" s="28"/>
      <c r="W11" s="28"/>
      <c r="X11" s="28"/>
      <c r="Y11" s="28"/>
      <c r="Z11" s="28"/>
    </row>
    <row r="12" spans="1:26" ht="15" customHeight="1">
      <c r="A12" s="111">
        <v>2</v>
      </c>
      <c r="B12" s="33" t="s">
        <v>2865</v>
      </c>
      <c r="C12" s="48"/>
      <c r="D12" s="9"/>
      <c r="E12" s="48" t="s">
        <v>162</v>
      </c>
      <c r="F12" s="111" t="s">
        <v>2863</v>
      </c>
      <c r="G12" s="751">
        <v>20</v>
      </c>
      <c r="H12" s="257">
        <v>1</v>
      </c>
      <c r="I12" s="48">
        <v>50</v>
      </c>
      <c r="J12" s="40" t="s">
        <v>2864</v>
      </c>
      <c r="K12" s="41" t="s">
        <v>26</v>
      </c>
      <c r="L12" s="42" t="str">
        <f t="shared" si="0"/>
        <v>50GRAMS</v>
      </c>
      <c r="M12" s="658">
        <f t="shared" si="1"/>
        <v>50</v>
      </c>
      <c r="N12" s="659" t="str">
        <f t="shared" si="2"/>
        <v>50 GRAMS</v>
      </c>
      <c r="O12" s="692">
        <f t="shared" si="3"/>
        <v>20</v>
      </c>
      <c r="P12" s="29">
        <f t="shared" si="4"/>
        <v>20</v>
      </c>
      <c r="Q12" s="29">
        <f t="shared" si="5"/>
        <v>0</v>
      </c>
      <c r="R12" s="28"/>
      <c r="S12" s="28"/>
      <c r="T12" s="28"/>
      <c r="U12" s="28"/>
      <c r="V12" s="28"/>
      <c r="W12" s="28"/>
      <c r="X12" s="28"/>
      <c r="Y12" s="28"/>
      <c r="Z12" s="28"/>
    </row>
    <row r="13" spans="1:26" ht="15" customHeight="1">
      <c r="A13" s="111">
        <v>3</v>
      </c>
      <c r="B13" s="48" t="s">
        <v>2866</v>
      </c>
      <c r="C13" s="48"/>
      <c r="D13" s="9"/>
      <c r="E13" s="48" t="s">
        <v>2867</v>
      </c>
      <c r="F13" s="111" t="s">
        <v>2863</v>
      </c>
      <c r="G13" s="751">
        <v>64.5</v>
      </c>
      <c r="H13" s="257">
        <v>1</v>
      </c>
      <c r="I13" s="753">
        <v>454</v>
      </c>
      <c r="J13" s="40" t="s">
        <v>2864</v>
      </c>
      <c r="K13" s="41" t="s">
        <v>26</v>
      </c>
      <c r="L13" s="42" t="str">
        <f t="shared" si="0"/>
        <v>454GRAMS</v>
      </c>
      <c r="M13" s="658">
        <f t="shared" si="1"/>
        <v>454</v>
      </c>
      <c r="N13" s="659" t="str">
        <f t="shared" si="2"/>
        <v>454 GRAMS</v>
      </c>
      <c r="O13" s="692">
        <f t="shared" si="3"/>
        <v>64.5</v>
      </c>
      <c r="P13" s="29">
        <f t="shared" si="4"/>
        <v>64.5</v>
      </c>
      <c r="Q13" s="109">
        <f t="shared" si="5"/>
        <v>0</v>
      </c>
      <c r="R13" s="11"/>
      <c r="S13" s="28"/>
      <c r="T13" s="28"/>
      <c r="U13" s="28"/>
      <c r="V13" s="28"/>
      <c r="W13" s="28"/>
      <c r="X13" s="28"/>
      <c r="Y13" s="28"/>
      <c r="Z13" s="28"/>
    </row>
    <row r="14" spans="1:26" ht="15" customHeight="1">
      <c r="A14" s="111">
        <v>4</v>
      </c>
      <c r="B14" s="48" t="s">
        <v>2868</v>
      </c>
      <c r="C14" s="48"/>
      <c r="D14" s="35"/>
      <c r="E14" s="48" t="s">
        <v>2869</v>
      </c>
      <c r="F14" s="111" t="s">
        <v>2863</v>
      </c>
      <c r="G14" s="751">
        <v>41</v>
      </c>
      <c r="H14" s="257">
        <v>5</v>
      </c>
      <c r="I14" s="48">
        <v>230</v>
      </c>
      <c r="J14" s="40" t="s">
        <v>2864</v>
      </c>
      <c r="K14" s="41" t="s">
        <v>26</v>
      </c>
      <c r="L14" s="42" t="str">
        <f t="shared" si="0"/>
        <v>230GRAMS</v>
      </c>
      <c r="M14" s="658">
        <f t="shared" si="1"/>
        <v>1150</v>
      </c>
      <c r="N14" s="659" t="str">
        <f t="shared" si="2"/>
        <v>1150 GRAMS</v>
      </c>
      <c r="O14" s="692">
        <f t="shared" si="3"/>
        <v>205</v>
      </c>
      <c r="P14" s="29">
        <f t="shared" si="4"/>
        <v>41</v>
      </c>
      <c r="Q14" s="29">
        <f t="shared" si="5"/>
        <v>0</v>
      </c>
      <c r="R14" s="28"/>
      <c r="S14" s="28"/>
      <c r="T14" s="28"/>
      <c r="U14" s="28"/>
      <c r="V14" s="28"/>
      <c r="W14" s="28"/>
      <c r="X14" s="28"/>
      <c r="Y14" s="28"/>
      <c r="Z14" s="28"/>
    </row>
    <row r="15" spans="1:26" ht="15" customHeight="1">
      <c r="A15" s="111">
        <v>5</v>
      </c>
      <c r="B15" s="48" t="s">
        <v>2870</v>
      </c>
      <c r="C15" s="48"/>
      <c r="D15" s="35"/>
      <c r="E15" s="48" t="s">
        <v>2871</v>
      </c>
      <c r="F15" s="111" t="s">
        <v>2863</v>
      </c>
      <c r="G15" s="751">
        <v>54</v>
      </c>
      <c r="H15" s="257">
        <v>3</v>
      </c>
      <c r="I15" s="48">
        <v>1</v>
      </c>
      <c r="J15" s="40" t="s">
        <v>2872</v>
      </c>
      <c r="K15" s="41" t="s">
        <v>26</v>
      </c>
      <c r="L15" s="42" t="str">
        <f t="shared" si="0"/>
        <v>1KILO</v>
      </c>
      <c r="M15" s="658">
        <f t="shared" si="1"/>
        <v>3</v>
      </c>
      <c r="N15" s="659" t="str">
        <f t="shared" si="2"/>
        <v>3 KILO</v>
      </c>
      <c r="O15" s="692">
        <f t="shared" si="3"/>
        <v>162</v>
      </c>
      <c r="P15" s="29">
        <f t="shared" si="4"/>
        <v>54</v>
      </c>
      <c r="Q15" s="29">
        <f t="shared" si="5"/>
        <v>0</v>
      </c>
      <c r="R15" s="28"/>
      <c r="S15" s="28"/>
      <c r="T15" s="28"/>
      <c r="U15" s="28"/>
      <c r="V15" s="28"/>
      <c r="W15" s="28"/>
      <c r="X15" s="28"/>
      <c r="Y15" s="28"/>
      <c r="Z15" s="28"/>
    </row>
    <row r="16" spans="1:26" ht="15" customHeight="1">
      <c r="A16" s="111">
        <v>6</v>
      </c>
      <c r="B16" s="48" t="s">
        <v>2873</v>
      </c>
      <c r="C16" s="48"/>
      <c r="D16" s="35"/>
      <c r="E16" s="48" t="s">
        <v>2871</v>
      </c>
      <c r="F16" s="111" t="s">
        <v>2863</v>
      </c>
      <c r="G16" s="751">
        <v>44</v>
      </c>
      <c r="H16" s="257">
        <v>3.5</v>
      </c>
      <c r="I16" s="48">
        <v>1</v>
      </c>
      <c r="J16" s="40" t="s">
        <v>2872</v>
      </c>
      <c r="K16" s="41" t="s">
        <v>26</v>
      </c>
      <c r="L16" s="42" t="str">
        <f t="shared" si="0"/>
        <v>1KILO</v>
      </c>
      <c r="M16" s="658">
        <f t="shared" si="1"/>
        <v>3.5</v>
      </c>
      <c r="N16" s="659" t="str">
        <f t="shared" si="2"/>
        <v>3.5 KILO</v>
      </c>
      <c r="O16" s="692">
        <f t="shared" si="3"/>
        <v>154</v>
      </c>
      <c r="P16" s="29">
        <f t="shared" si="4"/>
        <v>44</v>
      </c>
      <c r="Q16" s="29">
        <f t="shared" si="5"/>
        <v>0</v>
      </c>
      <c r="R16" s="28"/>
      <c r="S16" s="28"/>
      <c r="T16" s="28"/>
      <c r="U16" s="28"/>
      <c r="V16" s="28"/>
      <c r="W16" s="28"/>
      <c r="X16" s="28"/>
      <c r="Y16" s="28"/>
      <c r="Z16" s="28"/>
    </row>
    <row r="17" spans="1:26" ht="15" customHeight="1">
      <c r="A17" s="111">
        <v>7</v>
      </c>
      <c r="B17" s="48" t="s">
        <v>2874</v>
      </c>
      <c r="C17" s="48"/>
      <c r="D17" s="35"/>
      <c r="E17" s="48" t="s">
        <v>2875</v>
      </c>
      <c r="F17" s="111" t="s">
        <v>2863</v>
      </c>
      <c r="G17" s="751">
        <v>42</v>
      </c>
      <c r="H17" s="257">
        <v>3</v>
      </c>
      <c r="I17" s="48">
        <v>1</v>
      </c>
      <c r="J17" s="40" t="s">
        <v>2872</v>
      </c>
      <c r="K17" s="41" t="s">
        <v>26</v>
      </c>
      <c r="L17" s="42" t="str">
        <f t="shared" si="0"/>
        <v>1KILO</v>
      </c>
      <c r="M17" s="658">
        <f t="shared" si="1"/>
        <v>3</v>
      </c>
      <c r="N17" s="659" t="str">
        <f t="shared" si="2"/>
        <v>3 KILO</v>
      </c>
      <c r="O17" s="692">
        <f t="shared" si="3"/>
        <v>126</v>
      </c>
      <c r="P17" s="29">
        <f t="shared" si="4"/>
        <v>42</v>
      </c>
      <c r="Q17" s="29">
        <f t="shared" si="5"/>
        <v>0</v>
      </c>
      <c r="R17" s="28"/>
      <c r="S17" s="28"/>
      <c r="T17" s="28"/>
      <c r="U17" s="28"/>
      <c r="V17" s="28"/>
      <c r="W17" s="28"/>
      <c r="X17" s="28"/>
      <c r="Y17" s="28"/>
      <c r="Z17" s="28"/>
    </row>
    <row r="18" spans="1:26" ht="15" customHeight="1">
      <c r="A18" s="111">
        <v>8</v>
      </c>
      <c r="B18" s="48" t="s">
        <v>2876</v>
      </c>
      <c r="C18" s="48"/>
      <c r="D18" s="35"/>
      <c r="E18" s="48" t="s">
        <v>1226</v>
      </c>
      <c r="F18" s="111" t="s">
        <v>2863</v>
      </c>
      <c r="G18" s="751">
        <v>66.5</v>
      </c>
      <c r="H18" s="257">
        <v>3</v>
      </c>
      <c r="I18" s="48">
        <v>500</v>
      </c>
      <c r="J18" s="40" t="s">
        <v>2864</v>
      </c>
      <c r="K18" s="41" t="s">
        <v>26</v>
      </c>
      <c r="L18" s="42" t="str">
        <f t="shared" si="0"/>
        <v>500GRAMS</v>
      </c>
      <c r="M18" s="658">
        <f t="shared" si="1"/>
        <v>1500</v>
      </c>
      <c r="N18" s="659" t="str">
        <f t="shared" si="2"/>
        <v>1500 GRAMS</v>
      </c>
      <c r="O18" s="692">
        <f t="shared" si="3"/>
        <v>199.5</v>
      </c>
      <c r="P18" s="29">
        <f t="shared" si="4"/>
        <v>66.5</v>
      </c>
      <c r="Q18" s="29">
        <f t="shared" si="5"/>
        <v>0</v>
      </c>
      <c r="R18" s="28"/>
      <c r="S18" s="28"/>
      <c r="T18" s="28"/>
      <c r="U18" s="28"/>
      <c r="V18" s="28"/>
      <c r="W18" s="28"/>
      <c r="X18" s="28"/>
      <c r="Y18" s="28"/>
      <c r="Z18" s="28"/>
    </row>
    <row r="19" spans="1:26" ht="15" customHeight="1">
      <c r="A19" s="111">
        <v>9</v>
      </c>
      <c r="B19" s="48" t="s">
        <v>2877</v>
      </c>
      <c r="C19" s="48"/>
      <c r="D19" s="35"/>
      <c r="E19" s="48" t="s">
        <v>26</v>
      </c>
      <c r="F19" s="111" t="s">
        <v>2863</v>
      </c>
      <c r="G19" s="751">
        <v>90</v>
      </c>
      <c r="H19" s="257">
        <v>0.25</v>
      </c>
      <c r="I19" s="48">
        <v>1</v>
      </c>
      <c r="J19" s="40" t="s">
        <v>2872</v>
      </c>
      <c r="K19" s="41" t="s">
        <v>26</v>
      </c>
      <c r="L19" s="42" t="str">
        <f t="shared" si="0"/>
        <v>1KILO</v>
      </c>
      <c r="M19" s="658">
        <f t="shared" si="1"/>
        <v>0.25</v>
      </c>
      <c r="N19" s="659" t="str">
        <f t="shared" si="2"/>
        <v>0.25 KILO</v>
      </c>
      <c r="O19" s="692">
        <f t="shared" si="3"/>
        <v>22.5</v>
      </c>
      <c r="P19" s="29">
        <f t="shared" si="4"/>
        <v>90</v>
      </c>
      <c r="Q19" s="74">
        <f t="shared" si="5"/>
        <v>0</v>
      </c>
      <c r="R19" s="46"/>
      <c r="S19" s="28"/>
      <c r="T19" s="28"/>
      <c r="U19" s="28"/>
      <c r="V19" s="28"/>
      <c r="W19" s="28"/>
      <c r="X19" s="28"/>
      <c r="Y19" s="28"/>
      <c r="Z19" s="28"/>
    </row>
    <row r="20" spans="1:26" ht="15" customHeight="1">
      <c r="A20" s="111">
        <v>10</v>
      </c>
      <c r="B20" s="48" t="s">
        <v>2878</v>
      </c>
      <c r="C20" s="48"/>
      <c r="D20" s="35"/>
      <c r="E20" s="48" t="s">
        <v>2879</v>
      </c>
      <c r="F20" s="111" t="s">
        <v>2863</v>
      </c>
      <c r="G20" s="751">
        <v>154.5</v>
      </c>
      <c r="H20" s="257">
        <v>1</v>
      </c>
      <c r="I20" s="48">
        <v>100</v>
      </c>
      <c r="J20" s="40" t="s">
        <v>2864</v>
      </c>
      <c r="K20" s="41" t="s">
        <v>26</v>
      </c>
      <c r="L20" s="42" t="str">
        <f t="shared" si="0"/>
        <v>100GRAMS</v>
      </c>
      <c r="M20" s="658">
        <f t="shared" si="1"/>
        <v>100</v>
      </c>
      <c r="N20" s="659" t="str">
        <f t="shared" si="2"/>
        <v>100 GRAMS</v>
      </c>
      <c r="O20" s="692">
        <f t="shared" si="3"/>
        <v>154.5</v>
      </c>
      <c r="P20" s="29">
        <f t="shared" si="4"/>
        <v>154.5</v>
      </c>
      <c r="Q20" s="29">
        <f t="shared" si="5"/>
        <v>0</v>
      </c>
      <c r="R20" s="28"/>
      <c r="S20" s="28"/>
      <c r="T20" s="28"/>
      <c r="U20" s="28"/>
      <c r="V20" s="28"/>
      <c r="W20" s="28"/>
      <c r="X20" s="28"/>
      <c r="Y20" s="28"/>
      <c r="Z20" s="28"/>
    </row>
    <row r="21" spans="1:26" ht="15" customHeight="1">
      <c r="A21" s="111">
        <v>11</v>
      </c>
      <c r="B21" s="48" t="s">
        <v>2880</v>
      </c>
      <c r="C21" s="48"/>
      <c r="D21" s="9"/>
      <c r="E21" s="48" t="s">
        <v>1543</v>
      </c>
      <c r="F21" s="111" t="s">
        <v>2863</v>
      </c>
      <c r="G21" s="751">
        <v>44</v>
      </c>
      <c r="H21" s="257">
        <v>1</v>
      </c>
      <c r="I21" s="48">
        <v>20</v>
      </c>
      <c r="J21" s="40" t="s">
        <v>2881</v>
      </c>
      <c r="K21" s="41" t="s">
        <v>26</v>
      </c>
      <c r="L21" s="42" t="str">
        <f t="shared" si="0"/>
        <v>20ML</v>
      </c>
      <c r="M21" s="658">
        <f t="shared" si="1"/>
        <v>20</v>
      </c>
      <c r="N21" s="659" t="str">
        <f t="shared" si="2"/>
        <v>20 ML</v>
      </c>
      <c r="O21" s="692">
        <f t="shared" si="3"/>
        <v>44</v>
      </c>
      <c r="P21" s="29">
        <f t="shared" si="4"/>
        <v>44</v>
      </c>
      <c r="Q21" s="29">
        <f t="shared" si="5"/>
        <v>0</v>
      </c>
      <c r="R21" s="28"/>
      <c r="S21" s="28"/>
      <c r="T21" s="28"/>
      <c r="U21" s="28"/>
      <c r="V21" s="28"/>
      <c r="W21" s="28"/>
      <c r="X21" s="28"/>
      <c r="Y21" s="28"/>
      <c r="Z21" s="28"/>
    </row>
    <row r="22" spans="1:26" ht="15" customHeight="1">
      <c r="A22" s="111">
        <v>12</v>
      </c>
      <c r="B22" s="89" t="s">
        <v>2882</v>
      </c>
      <c r="C22" s="48"/>
      <c r="D22" s="9"/>
      <c r="E22" s="48" t="s">
        <v>2883</v>
      </c>
      <c r="F22" s="111" t="s">
        <v>2863</v>
      </c>
      <c r="G22" s="751">
        <v>65.25</v>
      </c>
      <c r="H22" s="257">
        <v>36</v>
      </c>
      <c r="I22" s="48">
        <v>1.5</v>
      </c>
      <c r="J22" s="40" t="s">
        <v>2884</v>
      </c>
      <c r="K22" s="41" t="s">
        <v>26</v>
      </c>
      <c r="L22" s="42" t="str">
        <f t="shared" si="0"/>
        <v>1.5L</v>
      </c>
      <c r="M22" s="658">
        <f t="shared" si="1"/>
        <v>54</v>
      </c>
      <c r="N22" s="659" t="str">
        <f t="shared" si="2"/>
        <v>54 L</v>
      </c>
      <c r="O22" s="692">
        <f t="shared" si="3"/>
        <v>2349</v>
      </c>
      <c r="P22" s="29">
        <f t="shared" si="4"/>
        <v>65.25</v>
      </c>
      <c r="Q22" s="29">
        <f t="shared" si="5"/>
        <v>0</v>
      </c>
      <c r="R22" s="46"/>
      <c r="S22" s="28"/>
      <c r="T22" s="28"/>
      <c r="U22" s="28"/>
      <c r="V22" s="28"/>
      <c r="W22" s="28"/>
      <c r="X22" s="28"/>
      <c r="Y22" s="28"/>
      <c r="Z22" s="28"/>
    </row>
    <row r="23" spans="1:26" ht="15" customHeight="1">
      <c r="A23" s="111">
        <v>13</v>
      </c>
      <c r="B23" s="89" t="s">
        <v>2885</v>
      </c>
      <c r="C23" s="48"/>
      <c r="D23" s="9"/>
      <c r="E23" s="48" t="s">
        <v>2886</v>
      </c>
      <c r="F23" s="111" t="s">
        <v>2863</v>
      </c>
      <c r="G23" s="751">
        <v>9.9</v>
      </c>
      <c r="H23" s="257">
        <v>455</v>
      </c>
      <c r="I23" s="48">
        <v>500</v>
      </c>
      <c r="J23" s="86" t="s">
        <v>2881</v>
      </c>
      <c r="K23" s="41" t="s">
        <v>26</v>
      </c>
      <c r="L23" s="42" t="str">
        <f t="shared" si="0"/>
        <v>500ML</v>
      </c>
      <c r="M23" s="658">
        <f t="shared" si="1"/>
        <v>227500</v>
      </c>
      <c r="N23" s="659" t="str">
        <f t="shared" si="2"/>
        <v>227500 ML</v>
      </c>
      <c r="O23" s="692">
        <f t="shared" si="3"/>
        <v>4504.5</v>
      </c>
      <c r="P23" s="29">
        <f t="shared" si="4"/>
        <v>9.9</v>
      </c>
      <c r="Q23" s="74">
        <f t="shared" si="5"/>
        <v>0</v>
      </c>
      <c r="R23" s="46"/>
      <c r="S23" s="28"/>
      <c r="T23" s="28"/>
      <c r="U23" s="28"/>
      <c r="V23" s="28"/>
      <c r="W23" s="28"/>
      <c r="X23" s="28"/>
      <c r="Y23" s="28"/>
      <c r="Z23" s="28"/>
    </row>
    <row r="24" spans="1:26" ht="15" customHeight="1">
      <c r="A24" s="111">
        <v>14</v>
      </c>
      <c r="B24" s="89" t="s">
        <v>2887</v>
      </c>
      <c r="C24" s="48"/>
      <c r="D24" s="9"/>
      <c r="E24" s="48" t="s">
        <v>80</v>
      </c>
      <c r="F24" s="111" t="s">
        <v>2863</v>
      </c>
      <c r="G24" s="751">
        <v>168.75</v>
      </c>
      <c r="H24" s="257">
        <v>15</v>
      </c>
      <c r="I24" s="48">
        <v>200</v>
      </c>
      <c r="J24" s="86" t="s">
        <v>2864</v>
      </c>
      <c r="K24" s="41" t="s">
        <v>26</v>
      </c>
      <c r="L24" s="42" t="str">
        <f t="shared" si="0"/>
        <v>200GRAMS</v>
      </c>
      <c r="M24" s="658">
        <f t="shared" si="1"/>
        <v>3000</v>
      </c>
      <c r="N24" s="659" t="str">
        <f t="shared" si="2"/>
        <v>3000 GRAMS</v>
      </c>
      <c r="O24" s="692">
        <f t="shared" si="3"/>
        <v>2531.25</v>
      </c>
      <c r="P24" s="29">
        <f t="shared" si="4"/>
        <v>168.75</v>
      </c>
      <c r="Q24" s="29">
        <f t="shared" si="5"/>
        <v>0</v>
      </c>
      <c r="R24" s="28"/>
      <c r="S24" s="28"/>
      <c r="T24" s="28"/>
      <c r="U24" s="28"/>
      <c r="V24" s="28"/>
      <c r="W24" s="28"/>
      <c r="X24" s="28"/>
      <c r="Y24" s="28"/>
      <c r="Z24" s="28"/>
    </row>
    <row r="25" spans="1:26" ht="15" customHeight="1">
      <c r="A25" s="111">
        <v>15</v>
      </c>
      <c r="B25" s="89" t="s">
        <v>2888</v>
      </c>
      <c r="C25" s="48"/>
      <c r="D25" s="9"/>
      <c r="E25" s="48" t="s">
        <v>80</v>
      </c>
      <c r="F25" s="111" t="s">
        <v>2863</v>
      </c>
      <c r="G25" s="751">
        <v>180</v>
      </c>
      <c r="H25" s="257">
        <v>12</v>
      </c>
      <c r="I25" s="48">
        <v>200</v>
      </c>
      <c r="J25" s="40" t="s">
        <v>2864</v>
      </c>
      <c r="K25" s="41" t="s">
        <v>26</v>
      </c>
      <c r="L25" s="42" t="str">
        <f t="shared" si="0"/>
        <v>200GRAMS</v>
      </c>
      <c r="M25" s="658">
        <f t="shared" si="1"/>
        <v>2400</v>
      </c>
      <c r="N25" s="659" t="str">
        <f t="shared" si="2"/>
        <v>2400 GRAMS</v>
      </c>
      <c r="O25" s="692">
        <f t="shared" si="3"/>
        <v>2160</v>
      </c>
      <c r="P25" s="29">
        <f t="shared" si="4"/>
        <v>180</v>
      </c>
      <c r="Q25" s="29">
        <f t="shared" si="5"/>
        <v>0</v>
      </c>
      <c r="R25" s="28"/>
      <c r="S25" s="28"/>
      <c r="T25" s="28"/>
      <c r="U25" s="28"/>
      <c r="V25" s="28"/>
      <c r="W25" s="28"/>
      <c r="X25" s="28"/>
      <c r="Y25" s="28"/>
      <c r="Z25" s="28"/>
    </row>
    <row r="26" spans="1:26" ht="15" customHeight="1">
      <c r="A26" s="111">
        <v>16</v>
      </c>
      <c r="B26" s="89" t="s">
        <v>2889</v>
      </c>
      <c r="C26" s="48"/>
      <c r="D26" s="9"/>
      <c r="E26" s="48" t="s">
        <v>80</v>
      </c>
      <c r="F26" s="111" t="s">
        <v>2863</v>
      </c>
      <c r="G26" s="751">
        <v>180</v>
      </c>
      <c r="H26" s="257">
        <v>24</v>
      </c>
      <c r="I26" s="48">
        <v>200</v>
      </c>
      <c r="J26" s="88" t="s">
        <v>2864</v>
      </c>
      <c r="K26" s="41" t="s">
        <v>26</v>
      </c>
      <c r="L26" s="42" t="str">
        <f t="shared" si="0"/>
        <v>200GRAMS</v>
      </c>
      <c r="M26" s="658">
        <f t="shared" si="1"/>
        <v>4800</v>
      </c>
      <c r="N26" s="659" t="str">
        <f t="shared" si="2"/>
        <v>4800 GRAMS</v>
      </c>
      <c r="O26" s="692">
        <f t="shared" si="3"/>
        <v>4320</v>
      </c>
      <c r="P26" s="29">
        <f t="shared" si="4"/>
        <v>180</v>
      </c>
      <c r="Q26" s="29">
        <f t="shared" si="5"/>
        <v>0</v>
      </c>
      <c r="R26" s="28"/>
      <c r="S26" s="28"/>
      <c r="T26" s="28"/>
      <c r="U26" s="28"/>
      <c r="V26" s="28"/>
      <c r="W26" s="28"/>
      <c r="X26" s="28"/>
      <c r="Y26" s="28"/>
      <c r="Z26" s="28"/>
    </row>
    <row r="27" spans="1:26" ht="15" customHeight="1">
      <c r="A27" s="111">
        <v>17</v>
      </c>
      <c r="B27" s="89" t="s">
        <v>2890</v>
      </c>
      <c r="C27" s="48"/>
      <c r="D27" s="9"/>
      <c r="E27" s="33" t="s">
        <v>2891</v>
      </c>
      <c r="F27" s="111" t="s">
        <v>2863</v>
      </c>
      <c r="G27" s="751">
        <v>35</v>
      </c>
      <c r="H27" s="257">
        <v>10</v>
      </c>
      <c r="I27" s="48">
        <v>250</v>
      </c>
      <c r="J27" s="88" t="s">
        <v>2864</v>
      </c>
      <c r="K27" s="41" t="s">
        <v>26</v>
      </c>
      <c r="L27" s="42" t="str">
        <f t="shared" si="0"/>
        <v>250GRAMS</v>
      </c>
      <c r="M27" s="658">
        <f t="shared" si="1"/>
        <v>2500</v>
      </c>
      <c r="N27" s="659" t="str">
        <f t="shared" si="2"/>
        <v>2500 GRAMS</v>
      </c>
      <c r="O27" s="692">
        <f t="shared" si="3"/>
        <v>350</v>
      </c>
      <c r="P27" s="29">
        <f t="shared" si="4"/>
        <v>35</v>
      </c>
      <c r="Q27" s="29">
        <f t="shared" si="5"/>
        <v>0</v>
      </c>
      <c r="R27" s="28"/>
      <c r="S27" s="28"/>
      <c r="T27" s="28"/>
      <c r="U27" s="28"/>
      <c r="V27" s="28"/>
      <c r="W27" s="28"/>
      <c r="X27" s="28"/>
      <c r="Y27" s="28"/>
      <c r="Z27" s="28"/>
    </row>
    <row r="28" spans="1:26" ht="15" customHeight="1">
      <c r="A28" s="111">
        <v>18</v>
      </c>
      <c r="B28" s="89" t="s">
        <v>2892</v>
      </c>
      <c r="C28" s="48"/>
      <c r="D28" s="9"/>
      <c r="E28" s="48" t="s">
        <v>1118</v>
      </c>
      <c r="F28" s="111" t="s">
        <v>2863</v>
      </c>
      <c r="G28" s="751">
        <v>62.5</v>
      </c>
      <c r="H28" s="257">
        <v>1</v>
      </c>
      <c r="I28" s="33">
        <v>400</v>
      </c>
      <c r="J28" s="88" t="s">
        <v>2864</v>
      </c>
      <c r="K28" s="41" t="s">
        <v>26</v>
      </c>
      <c r="L28" s="42" t="str">
        <f t="shared" si="0"/>
        <v>400GRAMS</v>
      </c>
      <c r="M28" s="658">
        <f t="shared" si="1"/>
        <v>400</v>
      </c>
      <c r="N28" s="659" t="str">
        <f t="shared" si="2"/>
        <v>400 GRAMS</v>
      </c>
      <c r="O28" s="692">
        <f t="shared" si="3"/>
        <v>62.5</v>
      </c>
      <c r="P28" s="29">
        <f t="shared" si="4"/>
        <v>62.5</v>
      </c>
      <c r="Q28" s="29">
        <f t="shared" si="5"/>
        <v>0</v>
      </c>
      <c r="R28" s="28"/>
      <c r="S28" s="28"/>
      <c r="T28" s="28"/>
      <c r="U28" s="28"/>
      <c r="V28" s="28"/>
      <c r="W28" s="28"/>
      <c r="X28" s="28"/>
      <c r="Y28" s="28"/>
      <c r="Z28" s="28"/>
    </row>
    <row r="29" spans="1:26" ht="15" customHeight="1">
      <c r="A29" s="111">
        <v>19</v>
      </c>
      <c r="B29" s="89" t="s">
        <v>2893</v>
      </c>
      <c r="C29" s="48"/>
      <c r="D29" s="9"/>
      <c r="E29" s="48" t="s">
        <v>2894</v>
      </c>
      <c r="F29" s="111" t="s">
        <v>2863</v>
      </c>
      <c r="G29" s="751">
        <v>102.5</v>
      </c>
      <c r="H29" s="257">
        <v>1</v>
      </c>
      <c r="I29" s="48">
        <v>425</v>
      </c>
      <c r="J29" s="88" t="s">
        <v>2864</v>
      </c>
      <c r="K29" s="41" t="s">
        <v>26</v>
      </c>
      <c r="L29" s="42" t="str">
        <f t="shared" si="0"/>
        <v>425GRAMS</v>
      </c>
      <c r="M29" s="658">
        <f t="shared" si="1"/>
        <v>425</v>
      </c>
      <c r="N29" s="659" t="str">
        <f t="shared" si="2"/>
        <v>425 GRAMS</v>
      </c>
      <c r="O29" s="692">
        <f t="shared" si="3"/>
        <v>102.5</v>
      </c>
      <c r="P29" s="29">
        <f t="shared" si="4"/>
        <v>102.5</v>
      </c>
      <c r="Q29" s="29">
        <f t="shared" si="5"/>
        <v>0</v>
      </c>
      <c r="R29" s="28"/>
      <c r="S29" s="28"/>
      <c r="T29" s="28"/>
      <c r="U29" s="28"/>
      <c r="V29" s="28"/>
      <c r="W29" s="28"/>
      <c r="X29" s="28"/>
      <c r="Y29" s="28"/>
      <c r="Z29" s="28"/>
    </row>
    <row r="30" spans="1:26" ht="15" customHeight="1">
      <c r="A30" s="111">
        <v>20</v>
      </c>
      <c r="B30" s="89" t="s">
        <v>2895</v>
      </c>
      <c r="C30" s="48"/>
      <c r="D30" s="525"/>
      <c r="E30" s="48" t="s">
        <v>2896</v>
      </c>
      <c r="F30" s="111" t="s">
        <v>2863</v>
      </c>
      <c r="G30" s="751">
        <v>42.5</v>
      </c>
      <c r="H30" s="257">
        <v>7</v>
      </c>
      <c r="I30" s="48">
        <v>390</v>
      </c>
      <c r="J30" s="88" t="s">
        <v>2864</v>
      </c>
      <c r="K30" s="41" t="s">
        <v>26</v>
      </c>
      <c r="L30" s="42" t="str">
        <f t="shared" si="0"/>
        <v>390GRAMS</v>
      </c>
      <c r="M30" s="658">
        <f t="shared" si="1"/>
        <v>2730</v>
      </c>
      <c r="N30" s="659" t="str">
        <f t="shared" si="2"/>
        <v>2730 GRAMS</v>
      </c>
      <c r="O30" s="692">
        <f t="shared" si="3"/>
        <v>297.5</v>
      </c>
      <c r="P30" s="29">
        <f t="shared" si="4"/>
        <v>42.5</v>
      </c>
      <c r="Q30" s="29">
        <f t="shared" si="5"/>
        <v>0</v>
      </c>
      <c r="R30" s="11"/>
      <c r="S30" s="28"/>
      <c r="T30" s="28"/>
      <c r="U30" s="28"/>
      <c r="V30" s="28"/>
      <c r="W30" s="28"/>
      <c r="X30" s="28"/>
      <c r="Y30" s="28"/>
      <c r="Z30" s="28"/>
    </row>
    <row r="31" spans="1:26" ht="15" customHeight="1">
      <c r="A31" s="111">
        <v>21</v>
      </c>
      <c r="B31" s="89" t="s">
        <v>2897</v>
      </c>
      <c r="C31" s="48"/>
      <c r="D31" s="35"/>
      <c r="E31" s="48" t="s">
        <v>2898</v>
      </c>
      <c r="F31" s="111" t="s">
        <v>2863</v>
      </c>
      <c r="G31" s="751">
        <v>34.75</v>
      </c>
      <c r="H31" s="257">
        <v>7</v>
      </c>
      <c r="I31" s="48">
        <v>365</v>
      </c>
      <c r="J31" s="88" t="s">
        <v>2881</v>
      </c>
      <c r="K31" s="41" t="s">
        <v>26</v>
      </c>
      <c r="L31" s="42" t="str">
        <f t="shared" si="0"/>
        <v>365ML</v>
      </c>
      <c r="M31" s="658">
        <f t="shared" si="1"/>
        <v>2555</v>
      </c>
      <c r="N31" s="659" t="str">
        <f t="shared" si="2"/>
        <v>2555 ML</v>
      </c>
      <c r="O31" s="692">
        <f t="shared" si="3"/>
        <v>243.25</v>
      </c>
      <c r="P31" s="29">
        <f t="shared" si="4"/>
        <v>34.75</v>
      </c>
      <c r="Q31" s="109">
        <f t="shared" si="5"/>
        <v>0</v>
      </c>
      <c r="R31" s="11"/>
      <c r="S31" s="28"/>
      <c r="T31" s="28"/>
      <c r="U31" s="28"/>
      <c r="V31" s="28"/>
      <c r="W31" s="28"/>
      <c r="X31" s="28"/>
      <c r="Y31" s="28"/>
      <c r="Z31" s="28"/>
    </row>
    <row r="32" spans="1:26" ht="15" customHeight="1">
      <c r="A32" s="111">
        <v>22</v>
      </c>
      <c r="B32" s="89" t="s">
        <v>2899</v>
      </c>
      <c r="C32" s="48"/>
      <c r="D32" s="9"/>
      <c r="E32" s="48" t="s">
        <v>483</v>
      </c>
      <c r="F32" s="111" t="s">
        <v>2863</v>
      </c>
      <c r="G32" s="751">
        <v>29</v>
      </c>
      <c r="H32" s="257">
        <v>2</v>
      </c>
      <c r="I32" s="33">
        <v>400</v>
      </c>
      <c r="J32" s="88" t="s">
        <v>2864</v>
      </c>
      <c r="K32" s="41" t="s">
        <v>26</v>
      </c>
      <c r="L32" s="42" t="str">
        <f t="shared" si="0"/>
        <v>400GRAMS</v>
      </c>
      <c r="M32" s="658">
        <f t="shared" si="1"/>
        <v>800</v>
      </c>
      <c r="N32" s="659" t="str">
        <f t="shared" si="2"/>
        <v>800 GRAMS</v>
      </c>
      <c r="O32" s="692">
        <f t="shared" si="3"/>
        <v>58</v>
      </c>
      <c r="P32" s="29">
        <f t="shared" si="4"/>
        <v>29</v>
      </c>
      <c r="Q32" s="29">
        <f t="shared" si="5"/>
        <v>0</v>
      </c>
      <c r="R32" s="28"/>
      <c r="S32" s="28"/>
      <c r="T32" s="28"/>
      <c r="U32" s="28"/>
      <c r="V32" s="28"/>
      <c r="W32" s="28"/>
      <c r="X32" s="28"/>
      <c r="Y32" s="28"/>
      <c r="Z32" s="28"/>
    </row>
    <row r="33" spans="1:26" ht="15" customHeight="1">
      <c r="A33" s="111">
        <v>23</v>
      </c>
      <c r="B33" s="89" t="s">
        <v>2900</v>
      </c>
      <c r="C33" s="48"/>
      <c r="D33" s="9"/>
      <c r="E33" s="48" t="s">
        <v>2901</v>
      </c>
      <c r="F33" s="111" t="s">
        <v>2863</v>
      </c>
      <c r="G33" s="751">
        <v>185</v>
      </c>
      <c r="H33" s="257">
        <v>2</v>
      </c>
      <c r="I33" s="48">
        <v>340</v>
      </c>
      <c r="J33" s="88" t="s">
        <v>2864</v>
      </c>
      <c r="K33" s="41" t="s">
        <v>26</v>
      </c>
      <c r="L33" s="42" t="str">
        <f t="shared" si="0"/>
        <v>340GRAMS</v>
      </c>
      <c r="M33" s="658">
        <f t="shared" si="1"/>
        <v>680</v>
      </c>
      <c r="N33" s="659" t="str">
        <f t="shared" si="2"/>
        <v>680 GRAMS</v>
      </c>
      <c r="O33" s="692">
        <f t="shared" si="3"/>
        <v>370</v>
      </c>
      <c r="P33" s="29">
        <f t="shared" si="4"/>
        <v>185</v>
      </c>
      <c r="Q33" s="74">
        <f t="shared" si="5"/>
        <v>0</v>
      </c>
      <c r="R33" s="28"/>
      <c r="S33" s="28"/>
      <c r="T33" s="28"/>
      <c r="U33" s="28"/>
      <c r="V33" s="28"/>
      <c r="W33" s="28"/>
      <c r="X33" s="28"/>
      <c r="Y33" s="28"/>
      <c r="Z33" s="28"/>
    </row>
    <row r="34" spans="1:26" ht="15" customHeight="1">
      <c r="A34" s="111">
        <v>24</v>
      </c>
      <c r="B34" s="89" t="s">
        <v>2902</v>
      </c>
      <c r="C34" s="48"/>
      <c r="D34" s="9"/>
      <c r="E34" s="48" t="s">
        <v>1460</v>
      </c>
      <c r="F34" s="111" t="s">
        <v>2863</v>
      </c>
      <c r="G34" s="751">
        <v>64.400000000000006</v>
      </c>
      <c r="H34" s="257">
        <v>5</v>
      </c>
      <c r="I34" s="48">
        <v>425</v>
      </c>
      <c r="J34" s="88" t="s">
        <v>2864</v>
      </c>
      <c r="K34" s="41" t="s">
        <v>26</v>
      </c>
      <c r="L34" s="42" t="str">
        <f t="shared" si="0"/>
        <v>425GRAMS</v>
      </c>
      <c r="M34" s="658">
        <f t="shared" si="1"/>
        <v>2125</v>
      </c>
      <c r="N34" s="659" t="str">
        <f t="shared" si="2"/>
        <v>2125 GRAMS</v>
      </c>
      <c r="O34" s="692">
        <f t="shared" si="3"/>
        <v>322</v>
      </c>
      <c r="P34" s="29">
        <f t="shared" si="4"/>
        <v>64.400000000000006</v>
      </c>
      <c r="Q34" s="74">
        <f t="shared" si="5"/>
        <v>0</v>
      </c>
      <c r="R34" s="28"/>
      <c r="S34" s="28"/>
      <c r="T34" s="28"/>
      <c r="U34" s="28"/>
      <c r="V34" s="28"/>
      <c r="W34" s="28"/>
      <c r="X34" s="28"/>
      <c r="Y34" s="28"/>
      <c r="Z34" s="28"/>
    </row>
    <row r="35" spans="1:26" ht="15" customHeight="1">
      <c r="A35" s="111">
        <v>25</v>
      </c>
      <c r="B35" s="241" t="s">
        <v>2903</v>
      </c>
      <c r="C35" s="48"/>
      <c r="D35" s="9"/>
      <c r="E35" s="33" t="s">
        <v>2891</v>
      </c>
      <c r="F35" s="111" t="s">
        <v>2863</v>
      </c>
      <c r="G35" s="751">
        <v>35.75</v>
      </c>
      <c r="H35" s="257">
        <v>10</v>
      </c>
      <c r="I35" s="48">
        <v>250</v>
      </c>
      <c r="J35" s="88" t="s">
        <v>2864</v>
      </c>
      <c r="K35" s="41" t="s">
        <v>26</v>
      </c>
      <c r="L35" s="42" t="str">
        <f t="shared" si="0"/>
        <v>250GRAMS</v>
      </c>
      <c r="M35" s="658">
        <f t="shared" si="1"/>
        <v>2500</v>
      </c>
      <c r="N35" s="659" t="str">
        <f t="shared" si="2"/>
        <v>2500 GRAMS</v>
      </c>
      <c r="O35" s="692">
        <f t="shared" si="3"/>
        <v>357.5</v>
      </c>
      <c r="P35" s="29">
        <f t="shared" si="4"/>
        <v>35.75</v>
      </c>
      <c r="Q35" s="74">
        <f t="shared" si="5"/>
        <v>0</v>
      </c>
      <c r="R35" s="28"/>
      <c r="S35" s="28"/>
      <c r="T35" s="28"/>
      <c r="U35" s="28"/>
      <c r="V35" s="28"/>
      <c r="W35" s="28"/>
      <c r="X35" s="28"/>
      <c r="Y35" s="28"/>
      <c r="Z35" s="28"/>
    </row>
    <row r="36" spans="1:26" ht="15" customHeight="1">
      <c r="A36" s="111">
        <v>26</v>
      </c>
      <c r="B36" s="33" t="s">
        <v>2904</v>
      </c>
      <c r="C36" s="48"/>
      <c r="D36" s="9"/>
      <c r="E36" s="116">
        <v>555</v>
      </c>
      <c r="F36" s="111" t="s">
        <v>2863</v>
      </c>
      <c r="G36" s="751">
        <v>63.1</v>
      </c>
      <c r="H36" s="257">
        <v>9</v>
      </c>
      <c r="I36" s="33">
        <v>425</v>
      </c>
      <c r="J36" s="88" t="s">
        <v>2864</v>
      </c>
      <c r="K36" s="41" t="s">
        <v>26</v>
      </c>
      <c r="L36" s="42" t="str">
        <f t="shared" si="0"/>
        <v>425GRAMS</v>
      </c>
      <c r="M36" s="658">
        <f t="shared" si="1"/>
        <v>3825</v>
      </c>
      <c r="N36" s="659" t="str">
        <f t="shared" si="2"/>
        <v>3825 GRAMS</v>
      </c>
      <c r="O36" s="692">
        <f t="shared" si="3"/>
        <v>567.9</v>
      </c>
      <c r="P36" s="29">
        <f t="shared" si="4"/>
        <v>63.099999999999994</v>
      </c>
      <c r="Q36" s="29">
        <f t="shared" si="5"/>
        <v>0</v>
      </c>
      <c r="R36" s="28"/>
      <c r="S36" s="28"/>
      <c r="T36" s="28"/>
      <c r="U36" s="28"/>
      <c r="V36" s="28"/>
      <c r="W36" s="28"/>
      <c r="X36" s="28"/>
      <c r="Y36" s="28"/>
      <c r="Z36" s="28"/>
    </row>
    <row r="37" spans="1:26" ht="15" customHeight="1">
      <c r="A37" s="111">
        <v>27</v>
      </c>
      <c r="B37" s="33" t="s">
        <v>2905</v>
      </c>
      <c r="C37" s="48"/>
      <c r="D37" s="9"/>
      <c r="E37" s="33" t="s">
        <v>2891</v>
      </c>
      <c r="F37" s="111" t="s">
        <v>2863</v>
      </c>
      <c r="G37" s="751">
        <v>51</v>
      </c>
      <c r="H37" s="257">
        <v>7</v>
      </c>
      <c r="I37" s="48">
        <v>260</v>
      </c>
      <c r="J37" s="88" t="s">
        <v>2864</v>
      </c>
      <c r="K37" s="41" t="s">
        <v>26</v>
      </c>
      <c r="L37" s="42" t="str">
        <f t="shared" si="0"/>
        <v>260GRAMS</v>
      </c>
      <c r="M37" s="658">
        <f t="shared" si="1"/>
        <v>1820</v>
      </c>
      <c r="N37" s="659" t="str">
        <f t="shared" si="2"/>
        <v>1820 GRAMS</v>
      </c>
      <c r="O37" s="692">
        <f t="shared" si="3"/>
        <v>357</v>
      </c>
      <c r="P37" s="29">
        <f t="shared" si="4"/>
        <v>51</v>
      </c>
      <c r="Q37" s="109">
        <f t="shared" si="5"/>
        <v>0</v>
      </c>
      <c r="R37" s="11"/>
      <c r="S37" s="28"/>
      <c r="T37" s="28"/>
      <c r="U37" s="28"/>
      <c r="V37" s="28"/>
      <c r="W37" s="28"/>
      <c r="X37" s="28"/>
      <c r="Y37" s="28"/>
      <c r="Z37" s="28"/>
    </row>
    <row r="38" spans="1:26" ht="15" customHeight="1">
      <c r="A38" s="111">
        <v>28</v>
      </c>
      <c r="B38" s="33" t="s">
        <v>2906</v>
      </c>
      <c r="C38" s="48"/>
      <c r="D38" s="9"/>
      <c r="E38" s="33" t="s">
        <v>2907</v>
      </c>
      <c r="F38" s="111" t="s">
        <v>2863</v>
      </c>
      <c r="G38" s="751">
        <v>30</v>
      </c>
      <c r="H38" s="257">
        <v>6</v>
      </c>
      <c r="I38" s="33">
        <v>1</v>
      </c>
      <c r="J38" s="88" t="s">
        <v>2908</v>
      </c>
      <c r="K38" s="41" t="s">
        <v>26</v>
      </c>
      <c r="L38" s="42" t="str">
        <f t="shared" si="0"/>
        <v>1PIECE</v>
      </c>
      <c r="M38" s="658">
        <f t="shared" si="1"/>
        <v>6</v>
      </c>
      <c r="N38" s="659" t="str">
        <f t="shared" si="2"/>
        <v>6 PIECE</v>
      </c>
      <c r="O38" s="692">
        <f t="shared" si="3"/>
        <v>180</v>
      </c>
      <c r="P38" s="29">
        <f t="shared" si="4"/>
        <v>30</v>
      </c>
      <c r="Q38" s="74">
        <f t="shared" si="5"/>
        <v>0</v>
      </c>
      <c r="R38" s="28"/>
      <c r="S38" s="28"/>
      <c r="T38" s="28"/>
      <c r="U38" s="28"/>
      <c r="V38" s="28"/>
      <c r="W38" s="28"/>
      <c r="X38" s="28"/>
      <c r="Y38" s="28"/>
      <c r="Z38" s="28"/>
    </row>
    <row r="39" spans="1:26" ht="15" customHeight="1">
      <c r="A39" s="111">
        <v>29</v>
      </c>
      <c r="B39" s="33" t="s">
        <v>2909</v>
      </c>
      <c r="C39" s="48"/>
      <c r="D39" s="9"/>
      <c r="E39" s="48" t="s">
        <v>2910</v>
      </c>
      <c r="F39" s="111" t="s">
        <v>2863</v>
      </c>
      <c r="G39" s="751">
        <v>172</v>
      </c>
      <c r="H39" s="257">
        <v>2</v>
      </c>
      <c r="I39" s="33">
        <v>1</v>
      </c>
      <c r="J39" s="88" t="s">
        <v>2911</v>
      </c>
      <c r="K39" s="41" t="s">
        <v>26</v>
      </c>
      <c r="L39" s="42" t="str">
        <f t="shared" si="0"/>
        <v>1PAIR</v>
      </c>
      <c r="M39" s="658">
        <f t="shared" si="1"/>
        <v>2</v>
      </c>
      <c r="N39" s="659" t="str">
        <f t="shared" si="2"/>
        <v>2 PAIR</v>
      </c>
      <c r="O39" s="692">
        <f t="shared" si="3"/>
        <v>344</v>
      </c>
      <c r="P39" s="29">
        <f t="shared" si="4"/>
        <v>172</v>
      </c>
      <c r="Q39" s="29">
        <f t="shared" si="5"/>
        <v>0</v>
      </c>
      <c r="R39" s="28"/>
      <c r="S39" s="28"/>
      <c r="T39" s="28"/>
      <c r="U39" s="28"/>
      <c r="V39" s="28"/>
      <c r="W39" s="28"/>
      <c r="X39" s="28"/>
      <c r="Y39" s="28"/>
      <c r="Z39" s="28"/>
    </row>
    <row r="40" spans="1:26" ht="15" customHeight="1">
      <c r="A40" s="111">
        <v>30</v>
      </c>
      <c r="B40" s="48" t="s">
        <v>2912</v>
      </c>
      <c r="C40" s="48"/>
      <c r="D40" s="9"/>
      <c r="E40" s="48" t="s">
        <v>2913</v>
      </c>
      <c r="F40" s="111" t="s">
        <v>2863</v>
      </c>
      <c r="G40" s="751">
        <v>65</v>
      </c>
      <c r="H40" s="257">
        <v>2</v>
      </c>
      <c r="I40" s="48">
        <v>1</v>
      </c>
      <c r="J40" s="121" t="s">
        <v>2908</v>
      </c>
      <c r="K40" s="41" t="s">
        <v>26</v>
      </c>
      <c r="L40" s="42" t="str">
        <f t="shared" si="0"/>
        <v>1PIECE</v>
      </c>
      <c r="M40" s="658">
        <f t="shared" si="1"/>
        <v>2</v>
      </c>
      <c r="N40" s="659" t="str">
        <f t="shared" si="2"/>
        <v>2 PIECE</v>
      </c>
      <c r="O40" s="692">
        <f t="shared" si="3"/>
        <v>130</v>
      </c>
      <c r="P40" s="29">
        <f t="shared" si="4"/>
        <v>65</v>
      </c>
      <c r="Q40" s="29">
        <f t="shared" si="5"/>
        <v>0</v>
      </c>
      <c r="R40" s="28"/>
      <c r="S40" s="28"/>
      <c r="T40" s="28"/>
      <c r="U40" s="28"/>
      <c r="V40" s="28"/>
      <c r="W40" s="28"/>
      <c r="X40" s="28"/>
      <c r="Y40" s="28"/>
      <c r="Z40" s="28"/>
    </row>
    <row r="41" spans="1:26" ht="15" customHeight="1">
      <c r="A41" s="111">
        <v>31</v>
      </c>
      <c r="B41" s="33" t="s">
        <v>2914</v>
      </c>
      <c r="C41" s="48"/>
      <c r="D41" s="9"/>
      <c r="E41" s="48" t="s">
        <v>2192</v>
      </c>
      <c r="F41" s="111" t="s">
        <v>2863</v>
      </c>
      <c r="G41" s="751">
        <v>27.75</v>
      </c>
      <c r="H41" s="257">
        <v>1</v>
      </c>
      <c r="I41" s="48">
        <v>1</v>
      </c>
      <c r="J41" s="40" t="s">
        <v>2908</v>
      </c>
      <c r="K41" s="41" t="s">
        <v>26</v>
      </c>
      <c r="L41" s="42" t="str">
        <f t="shared" si="0"/>
        <v>1PIECE</v>
      </c>
      <c r="M41" s="658">
        <f t="shared" si="1"/>
        <v>1</v>
      </c>
      <c r="N41" s="659" t="str">
        <f t="shared" si="2"/>
        <v>1 PIECE</v>
      </c>
      <c r="O41" s="692">
        <f t="shared" si="3"/>
        <v>27.75</v>
      </c>
      <c r="P41" s="29">
        <f t="shared" si="4"/>
        <v>27.75</v>
      </c>
      <c r="Q41" s="74">
        <f t="shared" si="5"/>
        <v>0</v>
      </c>
      <c r="R41" s="28"/>
      <c r="S41" s="28"/>
      <c r="T41" s="28"/>
      <c r="U41" s="28"/>
      <c r="V41" s="28"/>
      <c r="W41" s="28"/>
      <c r="X41" s="28"/>
      <c r="Y41" s="28"/>
      <c r="Z41" s="28"/>
    </row>
    <row r="42" spans="1:26" ht="15" customHeight="1">
      <c r="A42" s="111">
        <v>32</v>
      </c>
      <c r="B42" s="33" t="s">
        <v>2914</v>
      </c>
      <c r="C42" s="48"/>
      <c r="D42" s="9"/>
      <c r="E42" s="48" t="s">
        <v>2915</v>
      </c>
      <c r="F42" s="111" t="s">
        <v>2863</v>
      </c>
      <c r="G42" s="751">
        <v>49</v>
      </c>
      <c r="H42" s="257">
        <v>3</v>
      </c>
      <c r="I42" s="48">
        <v>1</v>
      </c>
      <c r="J42" s="40" t="s">
        <v>2908</v>
      </c>
      <c r="K42" s="41" t="s">
        <v>26</v>
      </c>
      <c r="L42" s="42" t="str">
        <f t="shared" si="0"/>
        <v>1PIECE</v>
      </c>
      <c r="M42" s="658">
        <f t="shared" si="1"/>
        <v>3</v>
      </c>
      <c r="N42" s="659" t="str">
        <f t="shared" si="2"/>
        <v>3 PIECE</v>
      </c>
      <c r="O42" s="692">
        <f t="shared" si="3"/>
        <v>147</v>
      </c>
      <c r="P42" s="29">
        <f t="shared" si="4"/>
        <v>49</v>
      </c>
      <c r="Q42" s="74">
        <f t="shared" si="5"/>
        <v>0</v>
      </c>
      <c r="R42" s="28"/>
      <c r="S42" s="28"/>
      <c r="T42" s="28"/>
      <c r="U42" s="28"/>
      <c r="V42" s="28"/>
      <c r="W42" s="28"/>
      <c r="X42" s="28"/>
      <c r="Y42" s="28"/>
      <c r="Z42" s="28"/>
    </row>
    <row r="43" spans="1:26" ht="15" customHeight="1">
      <c r="A43" s="111">
        <v>33</v>
      </c>
      <c r="B43" s="48" t="s">
        <v>2916</v>
      </c>
      <c r="C43" s="48"/>
      <c r="D43" s="48"/>
      <c r="E43" s="48" t="s">
        <v>2915</v>
      </c>
      <c r="F43" s="111" t="s">
        <v>2863</v>
      </c>
      <c r="G43" s="754">
        <v>49.75</v>
      </c>
      <c r="H43" s="257">
        <v>6</v>
      </c>
      <c r="I43" s="48">
        <v>1</v>
      </c>
      <c r="J43" s="40" t="s">
        <v>2908</v>
      </c>
      <c r="K43" s="41" t="s">
        <v>26</v>
      </c>
      <c r="L43" s="42" t="str">
        <f t="shared" si="0"/>
        <v>1PIECE</v>
      </c>
      <c r="M43" s="658">
        <f t="shared" si="1"/>
        <v>6</v>
      </c>
      <c r="N43" s="659" t="str">
        <f t="shared" si="2"/>
        <v>6 PIECE</v>
      </c>
      <c r="O43" s="692">
        <f t="shared" si="3"/>
        <v>298.5</v>
      </c>
      <c r="P43" s="29">
        <f t="shared" si="4"/>
        <v>49.75</v>
      </c>
      <c r="Q43" s="74">
        <f t="shared" si="5"/>
        <v>0</v>
      </c>
      <c r="R43" s="28"/>
      <c r="S43" s="28"/>
      <c r="T43" s="28"/>
      <c r="U43" s="28"/>
      <c r="V43" s="28"/>
      <c r="W43" s="28"/>
      <c r="X43" s="28"/>
      <c r="Y43" s="28"/>
      <c r="Z43" s="28"/>
    </row>
    <row r="44" spans="1:26" ht="15" customHeight="1">
      <c r="A44" s="111">
        <v>34</v>
      </c>
      <c r="B44" s="33" t="s">
        <v>2917</v>
      </c>
      <c r="C44" s="48"/>
      <c r="D44" s="48"/>
      <c r="E44" s="33" t="s">
        <v>2918</v>
      </c>
      <c r="F44" s="111" t="s">
        <v>2863</v>
      </c>
      <c r="G44" s="751">
        <v>185</v>
      </c>
      <c r="H44" s="257">
        <v>1</v>
      </c>
      <c r="I44" s="48">
        <v>200</v>
      </c>
      <c r="J44" s="40" t="s">
        <v>2864</v>
      </c>
      <c r="K44" s="41" t="s">
        <v>26</v>
      </c>
      <c r="L44" s="42" t="str">
        <f t="shared" si="0"/>
        <v>200GRAMS</v>
      </c>
      <c r="M44" s="658">
        <f t="shared" si="1"/>
        <v>200</v>
      </c>
      <c r="N44" s="659" t="str">
        <f t="shared" si="2"/>
        <v>200 GRAMS</v>
      </c>
      <c r="O44" s="692">
        <f t="shared" si="3"/>
        <v>185</v>
      </c>
      <c r="P44" s="29">
        <f t="shared" si="4"/>
        <v>185</v>
      </c>
      <c r="Q44" s="29">
        <f t="shared" si="5"/>
        <v>0</v>
      </c>
      <c r="R44" s="28"/>
      <c r="S44" s="28"/>
      <c r="T44" s="28"/>
      <c r="U44" s="28"/>
      <c r="V44" s="28"/>
      <c r="W44" s="28"/>
      <c r="X44" s="28"/>
      <c r="Y44" s="28"/>
      <c r="Z44" s="28"/>
    </row>
    <row r="45" spans="1:26" ht="15" customHeight="1">
      <c r="A45" s="111">
        <v>35</v>
      </c>
      <c r="B45" s="33" t="s">
        <v>2919</v>
      </c>
      <c r="C45" s="48"/>
      <c r="D45" s="48"/>
      <c r="E45" s="48" t="s">
        <v>2920</v>
      </c>
      <c r="F45" s="111" t="s">
        <v>2863</v>
      </c>
      <c r="G45" s="751">
        <v>69</v>
      </c>
      <c r="H45" s="257">
        <v>7</v>
      </c>
      <c r="I45" s="48">
        <v>250</v>
      </c>
      <c r="J45" s="40" t="s">
        <v>2864</v>
      </c>
      <c r="K45" s="41" t="s">
        <v>26</v>
      </c>
      <c r="L45" s="42" t="str">
        <f t="shared" si="0"/>
        <v>250GRAMS</v>
      </c>
      <c r="M45" s="658">
        <f t="shared" si="1"/>
        <v>1750</v>
      </c>
      <c r="N45" s="659" t="str">
        <f t="shared" si="2"/>
        <v>1750 GRAMS</v>
      </c>
      <c r="O45" s="692">
        <f t="shared" si="3"/>
        <v>483</v>
      </c>
      <c r="P45" s="29">
        <f t="shared" si="4"/>
        <v>69</v>
      </c>
      <c r="Q45" s="109">
        <f t="shared" si="5"/>
        <v>0</v>
      </c>
      <c r="R45" s="11"/>
      <c r="S45" s="28"/>
      <c r="T45" s="28"/>
      <c r="U45" s="28"/>
      <c r="V45" s="28"/>
      <c r="W45" s="28"/>
      <c r="X45" s="28"/>
      <c r="Y45" s="28"/>
      <c r="Z45" s="28"/>
    </row>
    <row r="46" spans="1:26" ht="15" customHeight="1">
      <c r="A46" s="111">
        <v>36</v>
      </c>
      <c r="B46" s="48" t="s">
        <v>2921</v>
      </c>
      <c r="C46" s="48"/>
      <c r="D46" s="48"/>
      <c r="E46" s="48" t="s">
        <v>2922</v>
      </c>
      <c r="F46" s="111" t="s">
        <v>2863</v>
      </c>
      <c r="G46" s="751">
        <v>218</v>
      </c>
      <c r="H46" s="257">
        <v>2</v>
      </c>
      <c r="I46" s="48">
        <v>1000</v>
      </c>
      <c r="J46" s="40" t="s">
        <v>2864</v>
      </c>
      <c r="K46" s="41" t="s">
        <v>26</v>
      </c>
      <c r="L46" s="42" t="str">
        <f t="shared" si="0"/>
        <v>1000GRAMS</v>
      </c>
      <c r="M46" s="658">
        <f t="shared" si="1"/>
        <v>2000</v>
      </c>
      <c r="N46" s="659" t="str">
        <f t="shared" si="2"/>
        <v>2000 GRAMS</v>
      </c>
      <c r="O46" s="692">
        <f t="shared" si="3"/>
        <v>436</v>
      </c>
      <c r="P46" s="29">
        <f t="shared" si="4"/>
        <v>218</v>
      </c>
      <c r="Q46" s="29">
        <f t="shared" si="5"/>
        <v>0</v>
      </c>
      <c r="R46" s="28"/>
      <c r="S46" s="28"/>
      <c r="T46" s="28"/>
      <c r="U46" s="28"/>
      <c r="V46" s="28"/>
      <c r="W46" s="28"/>
      <c r="X46" s="28"/>
      <c r="Y46" s="28"/>
      <c r="Z46" s="28"/>
    </row>
    <row r="47" spans="1:26" ht="15" customHeight="1">
      <c r="A47" s="111">
        <v>37</v>
      </c>
      <c r="B47" s="33" t="s">
        <v>2923</v>
      </c>
      <c r="C47" s="48"/>
      <c r="D47" s="48"/>
      <c r="E47" s="33" t="s">
        <v>1233</v>
      </c>
      <c r="F47" s="111" t="s">
        <v>2863</v>
      </c>
      <c r="G47" s="751">
        <v>215</v>
      </c>
      <c r="H47" s="257">
        <v>2</v>
      </c>
      <c r="I47" s="48">
        <v>1000</v>
      </c>
      <c r="J47" s="40" t="s">
        <v>2864</v>
      </c>
      <c r="K47" s="41" t="s">
        <v>26</v>
      </c>
      <c r="L47" s="42" t="str">
        <f t="shared" si="0"/>
        <v>1000GRAMS</v>
      </c>
      <c r="M47" s="658">
        <f t="shared" si="1"/>
        <v>2000</v>
      </c>
      <c r="N47" s="659" t="str">
        <f t="shared" si="2"/>
        <v>2000 GRAMS</v>
      </c>
      <c r="O47" s="692">
        <f t="shared" si="3"/>
        <v>430</v>
      </c>
      <c r="P47" s="29">
        <f t="shared" si="4"/>
        <v>215</v>
      </c>
      <c r="Q47" s="109">
        <f t="shared" si="5"/>
        <v>0</v>
      </c>
      <c r="R47" s="11"/>
      <c r="S47" s="28"/>
      <c r="T47" s="28"/>
      <c r="U47" s="28"/>
      <c r="V47" s="28"/>
      <c r="W47" s="28"/>
      <c r="X47" s="28"/>
      <c r="Y47" s="28"/>
      <c r="Z47" s="28"/>
    </row>
    <row r="48" spans="1:26" ht="15" customHeight="1">
      <c r="A48" s="111">
        <v>38</v>
      </c>
      <c r="B48" s="33" t="s">
        <v>2924</v>
      </c>
      <c r="C48" s="48"/>
      <c r="D48" s="48"/>
      <c r="E48" s="33" t="s">
        <v>2922</v>
      </c>
      <c r="F48" s="111" t="s">
        <v>2863</v>
      </c>
      <c r="G48" s="751">
        <v>208</v>
      </c>
      <c r="H48" s="257">
        <v>2</v>
      </c>
      <c r="I48" s="33">
        <v>1000</v>
      </c>
      <c r="J48" s="40" t="s">
        <v>2864</v>
      </c>
      <c r="K48" s="41" t="s">
        <v>26</v>
      </c>
      <c r="L48" s="42" t="str">
        <f t="shared" si="0"/>
        <v>1000GRAMS</v>
      </c>
      <c r="M48" s="658">
        <f t="shared" si="1"/>
        <v>2000</v>
      </c>
      <c r="N48" s="659" t="str">
        <f t="shared" si="2"/>
        <v>2000 GRAMS</v>
      </c>
      <c r="O48" s="692">
        <f t="shared" si="3"/>
        <v>416</v>
      </c>
      <c r="P48" s="29">
        <f t="shared" si="4"/>
        <v>208</v>
      </c>
      <c r="Q48" s="29">
        <f t="shared" si="5"/>
        <v>0</v>
      </c>
      <c r="R48" s="28"/>
      <c r="S48" s="28"/>
      <c r="T48" s="28"/>
      <c r="U48" s="28"/>
      <c r="V48" s="28"/>
      <c r="W48" s="28"/>
      <c r="X48" s="28"/>
      <c r="Y48" s="28"/>
      <c r="Z48" s="28"/>
    </row>
    <row r="49" spans="1:26" ht="15" customHeight="1">
      <c r="A49" s="111">
        <v>39</v>
      </c>
      <c r="B49" s="33" t="s">
        <v>2925</v>
      </c>
      <c r="C49" s="48"/>
      <c r="D49" s="48"/>
      <c r="E49" s="48" t="s">
        <v>2918</v>
      </c>
      <c r="F49" s="111" t="s">
        <v>2863</v>
      </c>
      <c r="G49" s="751">
        <v>215</v>
      </c>
      <c r="H49" s="257">
        <v>3</v>
      </c>
      <c r="I49" s="33">
        <v>1000</v>
      </c>
      <c r="J49" s="40" t="s">
        <v>2864</v>
      </c>
      <c r="K49" s="41" t="s">
        <v>26</v>
      </c>
      <c r="L49" s="42" t="str">
        <f t="shared" si="0"/>
        <v>1000GRAMS</v>
      </c>
      <c r="M49" s="658">
        <f t="shared" si="1"/>
        <v>3000</v>
      </c>
      <c r="N49" s="659" t="str">
        <f t="shared" si="2"/>
        <v>3000 GRAMS</v>
      </c>
      <c r="O49" s="692">
        <f t="shared" si="3"/>
        <v>645</v>
      </c>
      <c r="P49" s="29">
        <f t="shared" si="4"/>
        <v>215</v>
      </c>
      <c r="Q49" s="109">
        <f t="shared" si="5"/>
        <v>0</v>
      </c>
      <c r="R49" s="11"/>
      <c r="S49" s="28"/>
      <c r="T49" s="28"/>
      <c r="U49" s="28"/>
      <c r="V49" s="28"/>
      <c r="W49" s="28"/>
      <c r="X49" s="28"/>
      <c r="Y49" s="28"/>
      <c r="Z49" s="28"/>
    </row>
    <row r="50" spans="1:26" ht="15" customHeight="1">
      <c r="A50" s="111">
        <v>40</v>
      </c>
      <c r="B50" s="48" t="s">
        <v>2926</v>
      </c>
      <c r="C50" s="48"/>
      <c r="D50" s="48"/>
      <c r="E50" s="48" t="s">
        <v>2927</v>
      </c>
      <c r="F50" s="111" t="s">
        <v>2863</v>
      </c>
      <c r="G50" s="751">
        <v>289</v>
      </c>
      <c r="H50" s="257">
        <v>1</v>
      </c>
      <c r="I50" s="48">
        <v>1000</v>
      </c>
      <c r="J50" s="40" t="s">
        <v>2864</v>
      </c>
      <c r="K50" s="41" t="s">
        <v>26</v>
      </c>
      <c r="L50" s="42" t="str">
        <f t="shared" si="0"/>
        <v>1000GRAMS</v>
      </c>
      <c r="M50" s="658">
        <f t="shared" si="1"/>
        <v>1000</v>
      </c>
      <c r="N50" s="659" t="str">
        <f t="shared" si="2"/>
        <v>1000 GRAMS</v>
      </c>
      <c r="O50" s="692">
        <f t="shared" si="3"/>
        <v>289</v>
      </c>
      <c r="P50" s="29">
        <f t="shared" si="4"/>
        <v>289</v>
      </c>
      <c r="Q50" s="29">
        <f t="shared" si="5"/>
        <v>0</v>
      </c>
      <c r="R50" s="28"/>
      <c r="S50" s="28"/>
      <c r="T50" s="28"/>
      <c r="U50" s="28"/>
      <c r="V50" s="28"/>
      <c r="W50" s="28"/>
      <c r="X50" s="28"/>
      <c r="Y50" s="28"/>
      <c r="Z50" s="28"/>
    </row>
    <row r="51" spans="1:26" ht="15" customHeight="1">
      <c r="A51" s="111">
        <v>41</v>
      </c>
      <c r="B51" s="490" t="s">
        <v>2928</v>
      </c>
      <c r="C51" s="48"/>
      <c r="D51" s="48"/>
      <c r="E51" s="48" t="s">
        <v>2929</v>
      </c>
      <c r="F51" s="111" t="s">
        <v>2863</v>
      </c>
      <c r="G51" s="751">
        <v>96.25</v>
      </c>
      <c r="H51" s="257">
        <v>3</v>
      </c>
      <c r="I51" s="48">
        <v>225</v>
      </c>
      <c r="J51" s="88" t="s">
        <v>2864</v>
      </c>
      <c r="K51" s="41" t="s">
        <v>26</v>
      </c>
      <c r="L51" s="42" t="str">
        <f t="shared" si="0"/>
        <v>225GRAMS</v>
      </c>
      <c r="M51" s="658">
        <f t="shared" si="1"/>
        <v>675</v>
      </c>
      <c r="N51" s="659" t="str">
        <f t="shared" si="2"/>
        <v>675 GRAMS</v>
      </c>
      <c r="O51" s="692">
        <f t="shared" si="3"/>
        <v>288.75</v>
      </c>
      <c r="P51" s="29">
        <f t="shared" si="4"/>
        <v>96.25</v>
      </c>
      <c r="Q51" s="29">
        <f t="shared" si="5"/>
        <v>0</v>
      </c>
      <c r="R51" s="11"/>
      <c r="S51" s="28"/>
      <c r="T51" s="28"/>
      <c r="U51" s="28"/>
      <c r="V51" s="28"/>
      <c r="W51" s="28"/>
      <c r="X51" s="28"/>
      <c r="Y51" s="28"/>
      <c r="Z51" s="28"/>
    </row>
    <row r="52" spans="1:26" ht="15" customHeight="1">
      <c r="A52" s="111">
        <v>42</v>
      </c>
      <c r="B52" s="209" t="s">
        <v>2930</v>
      </c>
      <c r="C52" s="48"/>
      <c r="D52" s="48"/>
      <c r="E52" s="48" t="s">
        <v>2931</v>
      </c>
      <c r="F52" s="111" t="s">
        <v>2863</v>
      </c>
      <c r="G52" s="751">
        <v>285</v>
      </c>
      <c r="H52" s="257">
        <v>1</v>
      </c>
      <c r="I52" s="48">
        <v>500</v>
      </c>
      <c r="J52" s="88" t="s">
        <v>2864</v>
      </c>
      <c r="K52" s="41" t="s">
        <v>26</v>
      </c>
      <c r="L52" s="42" t="str">
        <f t="shared" si="0"/>
        <v>500GRAMS</v>
      </c>
      <c r="M52" s="658">
        <f t="shared" si="1"/>
        <v>500</v>
      </c>
      <c r="N52" s="659" t="str">
        <f t="shared" si="2"/>
        <v>500 GRAMS</v>
      </c>
      <c r="O52" s="692">
        <f t="shared" si="3"/>
        <v>285</v>
      </c>
      <c r="P52" s="29">
        <f t="shared" si="4"/>
        <v>285</v>
      </c>
      <c r="Q52" s="109">
        <f t="shared" si="5"/>
        <v>0</v>
      </c>
      <c r="R52" s="11"/>
      <c r="S52" s="28"/>
      <c r="T52" s="28"/>
      <c r="U52" s="28"/>
      <c r="V52" s="28"/>
      <c r="W52" s="28"/>
      <c r="X52" s="28"/>
      <c r="Y52" s="28"/>
      <c r="Z52" s="28"/>
    </row>
    <row r="53" spans="1:26" ht="15" customHeight="1">
      <c r="A53" s="111">
        <v>43</v>
      </c>
      <c r="B53" s="33" t="s">
        <v>2932</v>
      </c>
      <c r="C53" s="48"/>
      <c r="D53" s="48"/>
      <c r="E53" s="33" t="s">
        <v>2929</v>
      </c>
      <c r="F53" s="111" t="s">
        <v>2863</v>
      </c>
      <c r="G53" s="751">
        <v>268.5</v>
      </c>
      <c r="H53" s="257">
        <v>2</v>
      </c>
      <c r="I53" s="48">
        <v>912</v>
      </c>
      <c r="J53" s="88" t="s">
        <v>2864</v>
      </c>
      <c r="K53" s="41" t="s">
        <v>26</v>
      </c>
      <c r="L53" s="42" t="str">
        <f t="shared" si="0"/>
        <v>912GRAMS</v>
      </c>
      <c r="M53" s="658">
        <f t="shared" si="1"/>
        <v>1824</v>
      </c>
      <c r="N53" s="659" t="str">
        <f t="shared" si="2"/>
        <v>1824 GRAMS</v>
      </c>
      <c r="O53" s="692">
        <f t="shared" si="3"/>
        <v>537</v>
      </c>
      <c r="P53" s="29">
        <f t="shared" si="4"/>
        <v>268.5</v>
      </c>
      <c r="Q53" s="109">
        <f t="shared" si="5"/>
        <v>0</v>
      </c>
      <c r="R53" s="11"/>
      <c r="S53" s="28"/>
      <c r="T53" s="28"/>
      <c r="U53" s="28"/>
      <c r="V53" s="28"/>
      <c r="W53" s="28"/>
      <c r="X53" s="28"/>
      <c r="Y53" s="28"/>
      <c r="Z53" s="28"/>
    </row>
    <row r="54" spans="1:26" ht="15" customHeight="1">
      <c r="A54" s="111">
        <v>44</v>
      </c>
      <c r="B54" s="33" t="s">
        <v>2933</v>
      </c>
      <c r="C54" s="48"/>
      <c r="D54" s="48"/>
      <c r="E54" s="33" t="s">
        <v>2934</v>
      </c>
      <c r="F54" s="111" t="s">
        <v>2863</v>
      </c>
      <c r="G54" s="751">
        <v>79</v>
      </c>
      <c r="H54" s="257">
        <v>5</v>
      </c>
      <c r="I54" s="33">
        <v>250</v>
      </c>
      <c r="J54" s="88" t="s">
        <v>59</v>
      </c>
      <c r="K54" s="41" t="s">
        <v>26</v>
      </c>
      <c r="L54" s="42" t="str">
        <f t="shared" si="0"/>
        <v>250grams</v>
      </c>
      <c r="M54" s="658">
        <f t="shared" si="1"/>
        <v>1250</v>
      </c>
      <c r="N54" s="659" t="str">
        <f t="shared" si="2"/>
        <v>1250 grams</v>
      </c>
      <c r="O54" s="692">
        <f t="shared" si="3"/>
        <v>395</v>
      </c>
      <c r="P54" s="29">
        <f t="shared" si="4"/>
        <v>79</v>
      </c>
      <c r="Q54" s="109">
        <f t="shared" si="5"/>
        <v>0</v>
      </c>
      <c r="R54" s="11"/>
      <c r="S54" s="28"/>
      <c r="T54" s="28"/>
      <c r="U54" s="28"/>
      <c r="V54" s="28"/>
      <c r="W54" s="28"/>
      <c r="X54" s="28"/>
      <c r="Y54" s="28"/>
      <c r="Z54" s="28"/>
    </row>
    <row r="55" spans="1:26" ht="15" customHeight="1">
      <c r="A55" s="111">
        <v>45</v>
      </c>
      <c r="B55" s="33" t="s">
        <v>2933</v>
      </c>
      <c r="C55" s="48"/>
      <c r="D55" s="139"/>
      <c r="E55" s="48" t="s">
        <v>2935</v>
      </c>
      <c r="F55" s="111" t="s">
        <v>2863</v>
      </c>
      <c r="G55" s="751">
        <v>120</v>
      </c>
      <c r="H55" s="257">
        <v>5.5</v>
      </c>
      <c r="I55" s="33">
        <v>200</v>
      </c>
      <c r="J55" s="88" t="s">
        <v>2864</v>
      </c>
      <c r="K55" s="41" t="s">
        <v>26</v>
      </c>
      <c r="L55" s="42" t="str">
        <f t="shared" si="0"/>
        <v>200GRAMS</v>
      </c>
      <c r="M55" s="658">
        <f t="shared" si="1"/>
        <v>1100</v>
      </c>
      <c r="N55" s="659" t="str">
        <f t="shared" si="2"/>
        <v>1100 GRAMS</v>
      </c>
      <c r="O55" s="692">
        <f t="shared" si="3"/>
        <v>660</v>
      </c>
      <c r="P55" s="29">
        <f t="shared" si="4"/>
        <v>120</v>
      </c>
      <c r="Q55" s="109">
        <f t="shared" si="5"/>
        <v>0</v>
      </c>
      <c r="R55" s="11"/>
      <c r="S55" s="28"/>
      <c r="T55" s="28"/>
      <c r="U55" s="28"/>
      <c r="V55" s="28"/>
      <c r="W55" s="28"/>
      <c r="X55" s="28"/>
      <c r="Y55" s="28"/>
      <c r="Z55" s="28"/>
    </row>
    <row r="56" spans="1:26" ht="15" customHeight="1">
      <c r="A56" s="111">
        <v>46</v>
      </c>
      <c r="B56" s="33" t="s">
        <v>2936</v>
      </c>
      <c r="C56" s="48"/>
      <c r="D56" s="139"/>
      <c r="E56" s="48" t="s">
        <v>553</v>
      </c>
      <c r="F56" s="111" t="s">
        <v>2863</v>
      </c>
      <c r="G56" s="751">
        <v>52</v>
      </c>
      <c r="H56" s="257">
        <v>4</v>
      </c>
      <c r="I56" s="48">
        <v>200</v>
      </c>
      <c r="J56" s="88" t="s">
        <v>2864</v>
      </c>
      <c r="K56" s="41" t="s">
        <v>26</v>
      </c>
      <c r="L56" s="42" t="str">
        <f t="shared" si="0"/>
        <v>200GRAMS</v>
      </c>
      <c r="M56" s="658">
        <f t="shared" si="1"/>
        <v>800</v>
      </c>
      <c r="N56" s="659" t="str">
        <f t="shared" si="2"/>
        <v>800 GRAMS</v>
      </c>
      <c r="O56" s="692">
        <f t="shared" si="3"/>
        <v>208</v>
      </c>
      <c r="P56" s="29">
        <f t="shared" si="4"/>
        <v>52</v>
      </c>
      <c r="Q56" s="29">
        <f t="shared" si="5"/>
        <v>0</v>
      </c>
      <c r="R56" s="11"/>
      <c r="S56" s="28"/>
      <c r="T56" s="28"/>
      <c r="U56" s="28"/>
      <c r="V56" s="28"/>
      <c r="W56" s="28"/>
      <c r="X56" s="28"/>
      <c r="Y56" s="28"/>
      <c r="Z56" s="28"/>
    </row>
    <row r="57" spans="1:26" ht="15" customHeight="1">
      <c r="A57" s="111">
        <v>47</v>
      </c>
      <c r="B57" s="33" t="s">
        <v>2937</v>
      </c>
      <c r="C57" s="48"/>
      <c r="D57" s="139"/>
      <c r="E57" s="48" t="s">
        <v>2938</v>
      </c>
      <c r="F57" s="111" t="s">
        <v>2863</v>
      </c>
      <c r="G57" s="751">
        <v>36.25</v>
      </c>
      <c r="H57" s="257">
        <v>4</v>
      </c>
      <c r="I57" s="48">
        <v>325</v>
      </c>
      <c r="J57" s="88" t="s">
        <v>2864</v>
      </c>
      <c r="K57" s="41" t="s">
        <v>26</v>
      </c>
      <c r="L57" s="42" t="str">
        <f t="shared" si="0"/>
        <v>325GRAMS</v>
      </c>
      <c r="M57" s="658">
        <f t="shared" si="1"/>
        <v>1300</v>
      </c>
      <c r="N57" s="659" t="str">
        <f t="shared" si="2"/>
        <v>1300 GRAMS</v>
      </c>
      <c r="O57" s="692">
        <f t="shared" si="3"/>
        <v>145</v>
      </c>
      <c r="P57" s="29">
        <f t="shared" si="4"/>
        <v>36.25</v>
      </c>
      <c r="Q57" s="29">
        <f t="shared" si="5"/>
        <v>0</v>
      </c>
      <c r="R57" s="28"/>
      <c r="S57" s="28"/>
      <c r="T57" s="28"/>
      <c r="U57" s="28"/>
      <c r="V57" s="28"/>
      <c r="W57" s="28"/>
      <c r="X57" s="28"/>
      <c r="Y57" s="28"/>
      <c r="Z57" s="28"/>
    </row>
    <row r="58" spans="1:26" ht="15" customHeight="1">
      <c r="A58" s="111">
        <v>48</v>
      </c>
      <c r="B58" s="33" t="s">
        <v>2939</v>
      </c>
      <c r="C58" s="48"/>
      <c r="D58" s="139"/>
      <c r="E58" s="48" t="s">
        <v>2940</v>
      </c>
      <c r="F58" s="111" t="s">
        <v>2863</v>
      </c>
      <c r="G58" s="751">
        <v>24.75</v>
      </c>
      <c r="H58" s="257">
        <v>2</v>
      </c>
      <c r="I58" s="48">
        <v>350</v>
      </c>
      <c r="J58" s="88" t="s">
        <v>2881</v>
      </c>
      <c r="K58" s="41" t="s">
        <v>26</v>
      </c>
      <c r="L58" s="42" t="str">
        <f t="shared" si="0"/>
        <v>350ML</v>
      </c>
      <c r="M58" s="658">
        <f t="shared" si="1"/>
        <v>700</v>
      </c>
      <c r="N58" s="659" t="str">
        <f t="shared" si="2"/>
        <v>700 ML</v>
      </c>
      <c r="O58" s="692">
        <f t="shared" si="3"/>
        <v>49.5</v>
      </c>
      <c r="P58" s="29">
        <f t="shared" si="4"/>
        <v>24.75</v>
      </c>
      <c r="Q58" s="109">
        <f t="shared" si="5"/>
        <v>0</v>
      </c>
      <c r="R58" s="11"/>
      <c r="S58" s="28"/>
      <c r="T58" s="28"/>
      <c r="U58" s="28"/>
      <c r="V58" s="28"/>
      <c r="W58" s="28"/>
      <c r="X58" s="28"/>
      <c r="Y58" s="28"/>
      <c r="Z58" s="28"/>
    </row>
    <row r="59" spans="1:26" ht="15" customHeight="1">
      <c r="A59" s="111">
        <v>49</v>
      </c>
      <c r="B59" s="48" t="s">
        <v>2941</v>
      </c>
      <c r="C59" s="48"/>
      <c r="D59" s="139"/>
      <c r="E59" s="48" t="s">
        <v>2942</v>
      </c>
      <c r="F59" s="111" t="s">
        <v>2863</v>
      </c>
      <c r="G59" s="751">
        <v>106.75</v>
      </c>
      <c r="H59" s="257">
        <v>10</v>
      </c>
      <c r="I59" s="48">
        <v>1</v>
      </c>
      <c r="J59" s="88" t="s">
        <v>2943</v>
      </c>
      <c r="K59" s="41" t="s">
        <v>26</v>
      </c>
      <c r="L59" s="42" t="str">
        <f t="shared" si="0"/>
        <v>1GALLON</v>
      </c>
      <c r="M59" s="658">
        <f t="shared" si="1"/>
        <v>10</v>
      </c>
      <c r="N59" s="659" t="str">
        <f t="shared" si="2"/>
        <v>10 GALLON</v>
      </c>
      <c r="O59" s="692">
        <f t="shared" si="3"/>
        <v>1067.5</v>
      </c>
      <c r="P59" s="29">
        <f t="shared" si="4"/>
        <v>106.75</v>
      </c>
      <c r="Q59" s="109">
        <f t="shared" si="5"/>
        <v>0</v>
      </c>
      <c r="R59" s="11"/>
      <c r="S59" s="28"/>
      <c r="T59" s="28"/>
      <c r="U59" s="28"/>
      <c r="V59" s="28"/>
      <c r="W59" s="28"/>
      <c r="X59" s="28"/>
      <c r="Y59" s="28"/>
      <c r="Z59" s="28"/>
    </row>
    <row r="60" spans="1:26" ht="15" customHeight="1">
      <c r="A60" s="111">
        <v>50</v>
      </c>
      <c r="B60" s="33" t="s">
        <v>2944</v>
      </c>
      <c r="C60" s="48"/>
      <c r="D60" s="139"/>
      <c r="E60" s="48" t="s">
        <v>2945</v>
      </c>
      <c r="F60" s="111" t="s">
        <v>2863</v>
      </c>
      <c r="G60" s="751">
        <v>100.5</v>
      </c>
      <c r="H60" s="257">
        <v>0</v>
      </c>
      <c r="I60" s="48">
        <v>200</v>
      </c>
      <c r="J60" s="88" t="s">
        <v>2864</v>
      </c>
      <c r="K60" s="41" t="s">
        <v>26</v>
      </c>
      <c r="L60" s="42" t="str">
        <f t="shared" si="0"/>
        <v>200GRAMS</v>
      </c>
      <c r="M60" s="658">
        <f t="shared" si="1"/>
        <v>0</v>
      </c>
      <c r="N60" s="659" t="str">
        <f t="shared" si="2"/>
        <v>0 GRAMS</v>
      </c>
      <c r="O60" s="692">
        <f t="shared" si="3"/>
        <v>0</v>
      </c>
      <c r="P60" s="29" t="e">
        <f t="shared" si="4"/>
        <v>#DIV/0!</v>
      </c>
      <c r="Q60" s="109" t="e">
        <f t="shared" si="5"/>
        <v>#DIV/0!</v>
      </c>
      <c r="R60" s="11"/>
      <c r="S60" s="28"/>
      <c r="T60" s="28"/>
      <c r="U60" s="28"/>
      <c r="V60" s="28"/>
      <c r="W60" s="28"/>
      <c r="X60" s="28"/>
      <c r="Y60" s="28"/>
      <c r="Z60" s="28"/>
    </row>
    <row r="61" spans="1:26" ht="15" customHeight="1">
      <c r="A61" s="111">
        <v>51</v>
      </c>
      <c r="B61" s="33" t="s">
        <v>2946</v>
      </c>
      <c r="C61" s="48"/>
      <c r="D61" s="139"/>
      <c r="E61" s="33" t="s">
        <v>2947</v>
      </c>
      <c r="F61" s="111" t="s">
        <v>2863</v>
      </c>
      <c r="G61" s="751">
        <v>10</v>
      </c>
      <c r="H61" s="257">
        <v>18</v>
      </c>
      <c r="I61" s="48">
        <v>1</v>
      </c>
      <c r="J61" s="88" t="s">
        <v>2872</v>
      </c>
      <c r="K61" s="41" t="s">
        <v>26</v>
      </c>
      <c r="L61" s="42" t="str">
        <f t="shared" si="0"/>
        <v>1KILO</v>
      </c>
      <c r="M61" s="658">
        <f t="shared" si="1"/>
        <v>18</v>
      </c>
      <c r="N61" s="659" t="str">
        <f t="shared" si="2"/>
        <v>18 KILO</v>
      </c>
      <c r="O61" s="692">
        <f t="shared" si="3"/>
        <v>180</v>
      </c>
      <c r="P61" s="29">
        <f t="shared" si="4"/>
        <v>10</v>
      </c>
      <c r="Q61" s="29">
        <f t="shared" si="5"/>
        <v>0</v>
      </c>
      <c r="R61" s="28"/>
      <c r="S61" s="28"/>
      <c r="T61" s="28"/>
      <c r="U61" s="28"/>
      <c r="V61" s="28"/>
      <c r="W61" s="28"/>
      <c r="X61" s="28"/>
      <c r="Y61" s="28"/>
      <c r="Z61" s="28"/>
    </row>
    <row r="62" spans="1:26" ht="15" customHeight="1">
      <c r="A62" s="111">
        <v>52</v>
      </c>
      <c r="B62" s="48" t="s">
        <v>2948</v>
      </c>
      <c r="C62" s="48"/>
      <c r="D62" s="139"/>
      <c r="E62" s="48" t="s">
        <v>2949</v>
      </c>
      <c r="F62" s="111" t="s">
        <v>2863</v>
      </c>
      <c r="G62" s="751">
        <v>184</v>
      </c>
      <c r="H62" s="257">
        <v>14</v>
      </c>
      <c r="I62" s="33">
        <v>1</v>
      </c>
      <c r="J62" s="88" t="s">
        <v>2943</v>
      </c>
      <c r="K62" s="229" t="s">
        <v>26</v>
      </c>
      <c r="L62" s="42" t="str">
        <f t="shared" si="0"/>
        <v>1GALLON</v>
      </c>
      <c r="M62" s="658">
        <f t="shared" si="1"/>
        <v>14</v>
      </c>
      <c r="N62" s="659" t="str">
        <f t="shared" si="2"/>
        <v>14 GALLON</v>
      </c>
      <c r="O62" s="692">
        <f t="shared" si="3"/>
        <v>2576</v>
      </c>
      <c r="P62" s="693">
        <f t="shared" si="4"/>
        <v>184</v>
      </c>
      <c r="Q62" s="82">
        <f t="shared" si="5"/>
        <v>0</v>
      </c>
      <c r="R62" s="83"/>
      <c r="S62" s="84"/>
      <c r="T62" s="84"/>
      <c r="U62" s="84"/>
      <c r="V62" s="84"/>
      <c r="W62" s="84"/>
      <c r="X62" s="84"/>
      <c r="Y62" s="84"/>
      <c r="Z62" s="84"/>
    </row>
    <row r="63" spans="1:26" ht="15" customHeight="1">
      <c r="A63" s="111">
        <v>53</v>
      </c>
      <c r="B63" s="33" t="s">
        <v>2950</v>
      </c>
      <c r="C63" s="48"/>
      <c r="D63" s="139"/>
      <c r="E63" s="48" t="s">
        <v>2951</v>
      </c>
      <c r="F63" s="111" t="s">
        <v>2863</v>
      </c>
      <c r="G63" s="751">
        <v>155.69999999999999</v>
      </c>
      <c r="H63" s="257">
        <v>8</v>
      </c>
      <c r="I63" s="48">
        <v>1</v>
      </c>
      <c r="J63" s="88" t="s">
        <v>2943</v>
      </c>
      <c r="K63" s="41" t="s">
        <v>26</v>
      </c>
      <c r="L63" s="42" t="str">
        <f t="shared" si="0"/>
        <v>1GALLON</v>
      </c>
      <c r="M63" s="658">
        <f t="shared" si="1"/>
        <v>8</v>
      </c>
      <c r="N63" s="659" t="str">
        <f t="shared" si="2"/>
        <v>8 GALLON</v>
      </c>
      <c r="O63" s="692">
        <f t="shared" si="3"/>
        <v>1245.5999999999999</v>
      </c>
      <c r="P63" s="29">
        <f t="shared" si="4"/>
        <v>155.69999999999999</v>
      </c>
      <c r="Q63" s="74">
        <f t="shared" si="5"/>
        <v>0</v>
      </c>
      <c r="R63" s="28"/>
      <c r="S63" s="28"/>
      <c r="T63" s="28"/>
      <c r="U63" s="28"/>
      <c r="V63" s="28"/>
      <c r="W63" s="28"/>
      <c r="X63" s="28"/>
      <c r="Y63" s="28"/>
      <c r="Z63" s="28"/>
    </row>
    <row r="64" spans="1:26" ht="15" customHeight="1">
      <c r="A64" s="111">
        <v>54</v>
      </c>
      <c r="B64" s="48" t="s">
        <v>2952</v>
      </c>
      <c r="C64" s="48"/>
      <c r="D64" s="139"/>
      <c r="E64" s="48" t="s">
        <v>2953</v>
      </c>
      <c r="F64" s="111" t="s">
        <v>2863</v>
      </c>
      <c r="G64" s="751">
        <v>318</v>
      </c>
      <c r="H64" s="257">
        <v>7</v>
      </c>
      <c r="I64" s="48">
        <v>3.2</v>
      </c>
      <c r="J64" s="88" t="s">
        <v>2954</v>
      </c>
      <c r="K64" s="41" t="s">
        <v>26</v>
      </c>
      <c r="L64" s="42" t="str">
        <f t="shared" si="0"/>
        <v>3.2KILOS</v>
      </c>
      <c r="M64" s="658">
        <f t="shared" si="1"/>
        <v>22.400000000000002</v>
      </c>
      <c r="N64" s="659" t="str">
        <f t="shared" si="2"/>
        <v>22.4 KILOS</v>
      </c>
      <c r="O64" s="692">
        <f t="shared" si="3"/>
        <v>2226</v>
      </c>
      <c r="P64" s="29">
        <f t="shared" si="4"/>
        <v>318</v>
      </c>
      <c r="Q64" s="74">
        <f t="shared" si="5"/>
        <v>0</v>
      </c>
      <c r="R64" s="28"/>
      <c r="S64" s="28"/>
      <c r="T64" s="28"/>
      <c r="U64" s="28"/>
      <c r="V64" s="28"/>
      <c r="W64" s="28"/>
      <c r="X64" s="28"/>
      <c r="Y64" s="28"/>
      <c r="Z64" s="28"/>
    </row>
    <row r="65" spans="1:26" ht="15" customHeight="1">
      <c r="A65" s="111">
        <v>55</v>
      </c>
      <c r="B65" s="48" t="s">
        <v>2955</v>
      </c>
      <c r="C65" s="48"/>
      <c r="D65" s="139"/>
      <c r="E65" s="48" t="s">
        <v>2956</v>
      </c>
      <c r="F65" s="111" t="s">
        <v>2863</v>
      </c>
      <c r="G65" s="751">
        <v>954.5</v>
      </c>
      <c r="H65" s="257">
        <v>0</v>
      </c>
      <c r="I65" s="33">
        <v>1</v>
      </c>
      <c r="J65" s="88" t="s">
        <v>2957</v>
      </c>
      <c r="K65" s="41" t="s">
        <v>26</v>
      </c>
      <c r="L65" s="42" t="str">
        <f t="shared" si="0"/>
        <v>1LITER</v>
      </c>
      <c r="M65" s="658">
        <f t="shared" si="1"/>
        <v>0</v>
      </c>
      <c r="N65" s="659" t="str">
        <f t="shared" si="2"/>
        <v>0 LITER</v>
      </c>
      <c r="O65" s="692">
        <f t="shared" si="3"/>
        <v>0</v>
      </c>
      <c r="P65" s="29" t="e">
        <f t="shared" si="4"/>
        <v>#DIV/0!</v>
      </c>
      <c r="Q65" s="109" t="e">
        <f t="shared" si="5"/>
        <v>#DIV/0!</v>
      </c>
      <c r="R65" s="11"/>
      <c r="S65" s="28"/>
      <c r="T65" s="28"/>
      <c r="U65" s="28"/>
      <c r="V65" s="28"/>
      <c r="W65" s="28"/>
      <c r="X65" s="28"/>
      <c r="Y65" s="28"/>
      <c r="Z65" s="28"/>
    </row>
    <row r="66" spans="1:26" ht="15" customHeight="1">
      <c r="A66" s="111">
        <v>56</v>
      </c>
      <c r="B66" s="90" t="s">
        <v>2955</v>
      </c>
      <c r="C66" s="48"/>
      <c r="D66" s="139"/>
      <c r="E66" s="48" t="s">
        <v>2958</v>
      </c>
      <c r="F66" s="111" t="s">
        <v>2863</v>
      </c>
      <c r="G66" s="751">
        <v>504</v>
      </c>
      <c r="H66" s="257">
        <v>0</v>
      </c>
      <c r="I66" s="48">
        <v>500</v>
      </c>
      <c r="J66" s="88" t="s">
        <v>2881</v>
      </c>
      <c r="K66" s="41" t="s">
        <v>26</v>
      </c>
      <c r="L66" s="42" t="str">
        <f t="shared" si="0"/>
        <v>500ML</v>
      </c>
      <c r="M66" s="658">
        <f t="shared" si="1"/>
        <v>0</v>
      </c>
      <c r="N66" s="659" t="str">
        <f t="shared" si="2"/>
        <v>0 ML</v>
      </c>
      <c r="O66" s="692">
        <f t="shared" si="3"/>
        <v>0</v>
      </c>
      <c r="P66" s="29" t="e">
        <f t="shared" si="4"/>
        <v>#DIV/0!</v>
      </c>
      <c r="Q66" s="29" t="e">
        <f t="shared" si="5"/>
        <v>#DIV/0!</v>
      </c>
      <c r="R66" s="28"/>
      <c r="S66" s="28"/>
      <c r="T66" s="28"/>
      <c r="U66" s="28"/>
      <c r="V66" s="28"/>
      <c r="W66" s="28"/>
      <c r="X66" s="28"/>
      <c r="Y66" s="28"/>
      <c r="Z66" s="28"/>
    </row>
    <row r="67" spans="1:26" ht="15" customHeight="1">
      <c r="A67" s="111">
        <v>57</v>
      </c>
      <c r="B67" s="320" t="s">
        <v>2959</v>
      </c>
      <c r="C67" s="48"/>
      <c r="D67" s="139"/>
      <c r="E67" s="48" t="s">
        <v>2960</v>
      </c>
      <c r="F67" s="111" t="s">
        <v>2863</v>
      </c>
      <c r="G67" s="751">
        <v>40</v>
      </c>
      <c r="H67" s="257">
        <v>1</v>
      </c>
      <c r="I67" s="48">
        <v>165</v>
      </c>
      <c r="J67" s="88" t="s">
        <v>2864</v>
      </c>
      <c r="K67" s="41" t="s">
        <v>26</v>
      </c>
      <c r="L67" s="42" t="str">
        <f t="shared" si="0"/>
        <v>165GRAMS</v>
      </c>
      <c r="M67" s="658">
        <f t="shared" si="1"/>
        <v>165</v>
      </c>
      <c r="N67" s="659" t="str">
        <f t="shared" si="2"/>
        <v>165 GRAMS</v>
      </c>
      <c r="O67" s="692">
        <f t="shared" si="3"/>
        <v>40</v>
      </c>
      <c r="P67" s="29">
        <f t="shared" si="4"/>
        <v>40</v>
      </c>
      <c r="Q67" s="29">
        <f t="shared" si="5"/>
        <v>0</v>
      </c>
      <c r="R67" s="28"/>
      <c r="S67" s="28"/>
      <c r="T67" s="28"/>
      <c r="U67" s="28"/>
      <c r="V67" s="28"/>
      <c r="W67" s="28"/>
      <c r="X67" s="28"/>
      <c r="Y67" s="28"/>
      <c r="Z67" s="28"/>
    </row>
    <row r="68" spans="1:26" ht="15" customHeight="1">
      <c r="A68" s="111">
        <v>58</v>
      </c>
      <c r="B68" s="89" t="s">
        <v>2959</v>
      </c>
      <c r="C68" s="48"/>
      <c r="D68" s="139"/>
      <c r="E68" s="48" t="s">
        <v>2960</v>
      </c>
      <c r="F68" s="111" t="s">
        <v>2863</v>
      </c>
      <c r="G68" s="751">
        <v>105</v>
      </c>
      <c r="H68" s="257">
        <v>2</v>
      </c>
      <c r="I68" s="48">
        <v>430</v>
      </c>
      <c r="J68" s="88" t="s">
        <v>2864</v>
      </c>
      <c r="K68" s="41" t="s">
        <v>26</v>
      </c>
      <c r="L68" s="42" t="str">
        <f t="shared" si="0"/>
        <v>430GRAMS</v>
      </c>
      <c r="M68" s="658">
        <f t="shared" si="1"/>
        <v>860</v>
      </c>
      <c r="N68" s="659" t="str">
        <f t="shared" si="2"/>
        <v>860 GRAMS</v>
      </c>
      <c r="O68" s="692">
        <f t="shared" si="3"/>
        <v>210</v>
      </c>
      <c r="P68" s="29">
        <f t="shared" si="4"/>
        <v>105</v>
      </c>
      <c r="Q68" s="109">
        <f t="shared" si="5"/>
        <v>0</v>
      </c>
      <c r="R68" s="11"/>
      <c r="S68" s="28"/>
      <c r="T68" s="28"/>
      <c r="U68" s="28"/>
      <c r="V68" s="28"/>
      <c r="W68" s="28"/>
      <c r="X68" s="28"/>
      <c r="Y68" s="28"/>
      <c r="Z68" s="28"/>
    </row>
    <row r="69" spans="1:26" ht="15" customHeight="1">
      <c r="A69" s="111">
        <v>59</v>
      </c>
      <c r="B69" s="90" t="s">
        <v>2961</v>
      </c>
      <c r="C69" s="48"/>
      <c r="D69" s="139"/>
      <c r="E69" s="48" t="s">
        <v>2935</v>
      </c>
      <c r="F69" s="111" t="s">
        <v>2863</v>
      </c>
      <c r="G69" s="751">
        <v>56.5</v>
      </c>
      <c r="H69" s="257">
        <v>3</v>
      </c>
      <c r="I69" s="48">
        <v>165</v>
      </c>
      <c r="J69" s="88" t="s">
        <v>2864</v>
      </c>
      <c r="K69" s="41" t="s">
        <v>26</v>
      </c>
      <c r="L69" s="42" t="str">
        <f t="shared" si="0"/>
        <v>165GRAMS</v>
      </c>
      <c r="M69" s="658">
        <f t="shared" si="1"/>
        <v>495</v>
      </c>
      <c r="N69" s="659" t="str">
        <f t="shared" si="2"/>
        <v>495 GRAMS</v>
      </c>
      <c r="O69" s="692">
        <f t="shared" si="3"/>
        <v>169.5</v>
      </c>
      <c r="P69" s="29">
        <f t="shared" si="4"/>
        <v>56.5</v>
      </c>
      <c r="Q69" s="109">
        <f t="shared" si="5"/>
        <v>0</v>
      </c>
      <c r="R69" s="46"/>
      <c r="S69" s="28"/>
      <c r="T69" s="28"/>
      <c r="U69" s="28"/>
      <c r="V69" s="28"/>
      <c r="W69" s="28"/>
      <c r="X69" s="28"/>
      <c r="Y69" s="28"/>
      <c r="Z69" s="28"/>
    </row>
    <row r="70" spans="1:26" ht="15" customHeight="1">
      <c r="A70" s="111">
        <v>60</v>
      </c>
      <c r="B70" s="320" t="s">
        <v>2962</v>
      </c>
      <c r="C70" s="48"/>
      <c r="D70" s="139"/>
      <c r="E70" s="48" t="s">
        <v>2963</v>
      </c>
      <c r="F70" s="111" t="s">
        <v>2863</v>
      </c>
      <c r="G70" s="751">
        <v>435</v>
      </c>
      <c r="H70" s="257">
        <v>1</v>
      </c>
      <c r="I70" s="48">
        <v>3.5</v>
      </c>
      <c r="J70" s="88" t="s">
        <v>2884</v>
      </c>
      <c r="K70" s="41" t="s">
        <v>26</v>
      </c>
      <c r="L70" s="42" t="str">
        <f t="shared" si="0"/>
        <v>3.5L</v>
      </c>
      <c r="M70" s="658">
        <f t="shared" si="1"/>
        <v>3.5</v>
      </c>
      <c r="N70" s="659" t="str">
        <f t="shared" si="2"/>
        <v>3.5 L</v>
      </c>
      <c r="O70" s="692">
        <f t="shared" si="3"/>
        <v>435</v>
      </c>
      <c r="P70" s="29">
        <f t="shared" si="4"/>
        <v>435</v>
      </c>
      <c r="Q70" s="29">
        <f t="shared" si="5"/>
        <v>0</v>
      </c>
      <c r="R70" s="11"/>
      <c r="S70" s="28"/>
      <c r="T70" s="28"/>
      <c r="U70" s="28"/>
      <c r="V70" s="28"/>
      <c r="W70" s="28"/>
      <c r="X70" s="28"/>
      <c r="Y70" s="28"/>
      <c r="Z70" s="28"/>
    </row>
    <row r="71" spans="1:26" ht="15" customHeight="1">
      <c r="A71" s="111">
        <v>61</v>
      </c>
      <c r="B71" s="89" t="s">
        <v>2964</v>
      </c>
      <c r="C71" s="48"/>
      <c r="D71" s="139"/>
      <c r="E71" s="48" t="s">
        <v>2658</v>
      </c>
      <c r="F71" s="111" t="s">
        <v>2863</v>
      </c>
      <c r="G71" s="751">
        <v>152.25</v>
      </c>
      <c r="H71" s="257">
        <v>1</v>
      </c>
      <c r="I71" s="48">
        <v>236</v>
      </c>
      <c r="J71" s="88" t="s">
        <v>2881</v>
      </c>
      <c r="K71" s="41" t="s">
        <v>26</v>
      </c>
      <c r="L71" s="42" t="str">
        <f t="shared" si="0"/>
        <v>236ML</v>
      </c>
      <c r="M71" s="658">
        <f t="shared" si="1"/>
        <v>236</v>
      </c>
      <c r="N71" s="659" t="str">
        <f t="shared" si="2"/>
        <v>236 ML</v>
      </c>
      <c r="O71" s="692">
        <f t="shared" si="3"/>
        <v>152.25</v>
      </c>
      <c r="P71" s="29">
        <f t="shared" si="4"/>
        <v>152.25</v>
      </c>
      <c r="Q71" s="29">
        <f t="shared" si="5"/>
        <v>0</v>
      </c>
      <c r="R71" s="28"/>
      <c r="S71" s="28"/>
      <c r="T71" s="28"/>
      <c r="U71" s="28"/>
      <c r="V71" s="28"/>
      <c r="W71" s="28"/>
      <c r="X71" s="28"/>
      <c r="Y71" s="28"/>
      <c r="Z71" s="28"/>
    </row>
    <row r="72" spans="1:26" ht="15" customHeight="1">
      <c r="A72" s="111">
        <v>62</v>
      </c>
      <c r="B72" s="90" t="s">
        <v>2965</v>
      </c>
      <c r="C72" s="48"/>
      <c r="D72" s="179"/>
      <c r="E72" s="48" t="s">
        <v>2966</v>
      </c>
      <c r="F72" s="111" t="s">
        <v>2863</v>
      </c>
      <c r="G72" s="751">
        <v>244</v>
      </c>
      <c r="H72" s="257">
        <v>0</v>
      </c>
      <c r="I72" s="48">
        <v>226</v>
      </c>
      <c r="J72" s="88" t="s">
        <v>2864</v>
      </c>
      <c r="K72" s="41" t="s">
        <v>26</v>
      </c>
      <c r="L72" s="42" t="str">
        <f t="shared" si="0"/>
        <v>226GRAMS</v>
      </c>
      <c r="M72" s="658">
        <f t="shared" si="1"/>
        <v>0</v>
      </c>
      <c r="N72" s="659" t="str">
        <f t="shared" si="2"/>
        <v>0 GRAMS</v>
      </c>
      <c r="O72" s="692">
        <f t="shared" si="3"/>
        <v>0</v>
      </c>
      <c r="P72" s="29" t="e">
        <f t="shared" si="4"/>
        <v>#DIV/0!</v>
      </c>
      <c r="Q72" s="109" t="e">
        <f t="shared" si="5"/>
        <v>#DIV/0!</v>
      </c>
      <c r="R72" s="11"/>
      <c r="S72" s="28"/>
      <c r="T72" s="28"/>
      <c r="U72" s="28"/>
      <c r="V72" s="28"/>
      <c r="W72" s="28"/>
      <c r="X72" s="28"/>
      <c r="Y72" s="28"/>
      <c r="Z72" s="28"/>
    </row>
    <row r="73" spans="1:26" ht="15" customHeight="1">
      <c r="A73" s="111">
        <v>63</v>
      </c>
      <c r="B73" s="320" t="s">
        <v>2967</v>
      </c>
      <c r="C73" s="48"/>
      <c r="D73" s="179"/>
      <c r="E73" s="48"/>
      <c r="F73" s="111" t="s">
        <v>2863</v>
      </c>
      <c r="G73" s="751">
        <v>68</v>
      </c>
      <c r="H73" s="257">
        <v>36</v>
      </c>
      <c r="I73" s="48">
        <v>1000</v>
      </c>
      <c r="J73" s="88" t="s">
        <v>2864</v>
      </c>
      <c r="K73" s="41" t="s">
        <v>26</v>
      </c>
      <c r="L73" s="42" t="str">
        <f t="shared" si="0"/>
        <v>1000GRAMS</v>
      </c>
      <c r="M73" s="658">
        <f t="shared" si="1"/>
        <v>36000</v>
      </c>
      <c r="N73" s="659" t="str">
        <f t="shared" si="2"/>
        <v>36000 GRAMS</v>
      </c>
      <c r="O73" s="692">
        <f t="shared" si="3"/>
        <v>2448</v>
      </c>
      <c r="P73" s="29">
        <f t="shared" si="4"/>
        <v>68</v>
      </c>
      <c r="Q73" s="74">
        <f t="shared" si="5"/>
        <v>0</v>
      </c>
      <c r="R73" s="28"/>
      <c r="S73" s="28"/>
      <c r="T73" s="28"/>
      <c r="U73" s="28"/>
      <c r="V73" s="28"/>
      <c r="W73" s="28"/>
      <c r="X73" s="28"/>
      <c r="Y73" s="28"/>
      <c r="Z73" s="28"/>
    </row>
    <row r="74" spans="1:26" ht="15" customHeight="1">
      <c r="A74" s="111">
        <v>64</v>
      </c>
      <c r="B74" s="90" t="s">
        <v>2368</v>
      </c>
      <c r="C74" s="48"/>
      <c r="D74" s="179"/>
      <c r="E74" s="48"/>
      <c r="F74" s="111" t="s">
        <v>2863</v>
      </c>
      <c r="G74" s="751">
        <v>90</v>
      </c>
      <c r="H74" s="257">
        <v>16</v>
      </c>
      <c r="I74" s="48">
        <v>1000</v>
      </c>
      <c r="J74" s="88" t="s">
        <v>2864</v>
      </c>
      <c r="K74" s="41" t="s">
        <v>26</v>
      </c>
      <c r="L74" s="42" t="str">
        <f t="shared" si="0"/>
        <v>1000GRAMS</v>
      </c>
      <c r="M74" s="658">
        <f t="shared" si="1"/>
        <v>16000</v>
      </c>
      <c r="N74" s="659" t="str">
        <f t="shared" si="2"/>
        <v>16000 GRAMS</v>
      </c>
      <c r="O74" s="692">
        <f t="shared" si="3"/>
        <v>1440</v>
      </c>
      <c r="P74" s="29">
        <f t="shared" si="4"/>
        <v>90</v>
      </c>
      <c r="Q74" s="29">
        <f t="shared" si="5"/>
        <v>0</v>
      </c>
      <c r="R74" s="28"/>
      <c r="S74" s="28"/>
      <c r="T74" s="28"/>
      <c r="U74" s="28"/>
      <c r="V74" s="28"/>
      <c r="W74" s="28"/>
      <c r="X74" s="28"/>
      <c r="Y74" s="28"/>
      <c r="Z74" s="28"/>
    </row>
    <row r="75" spans="1:26" ht="15" customHeight="1">
      <c r="A75" s="111">
        <v>65</v>
      </c>
      <c r="B75" s="320" t="s">
        <v>2968</v>
      </c>
      <c r="C75" s="48"/>
      <c r="D75" s="179"/>
      <c r="E75" s="48" t="s">
        <v>2969</v>
      </c>
      <c r="F75" s="111" t="s">
        <v>2863</v>
      </c>
      <c r="G75" s="751">
        <v>229</v>
      </c>
      <c r="H75" s="257">
        <v>0</v>
      </c>
      <c r="I75" s="48">
        <v>750</v>
      </c>
      <c r="J75" s="88" t="s">
        <v>2881</v>
      </c>
      <c r="K75" s="41" t="s">
        <v>26</v>
      </c>
      <c r="L75" s="42" t="str">
        <f t="shared" si="0"/>
        <v>750ML</v>
      </c>
      <c r="M75" s="658">
        <f t="shared" si="1"/>
        <v>0</v>
      </c>
      <c r="N75" s="659" t="str">
        <f t="shared" si="2"/>
        <v>0 ML</v>
      </c>
      <c r="O75" s="692">
        <f t="shared" si="3"/>
        <v>0</v>
      </c>
      <c r="P75" s="29" t="e">
        <f t="shared" si="4"/>
        <v>#DIV/0!</v>
      </c>
      <c r="Q75" s="29" t="e">
        <f t="shared" si="5"/>
        <v>#DIV/0!</v>
      </c>
      <c r="R75" s="28"/>
      <c r="S75" s="28"/>
      <c r="T75" s="28"/>
      <c r="U75" s="28"/>
      <c r="V75" s="28"/>
      <c r="W75" s="28"/>
      <c r="X75" s="28"/>
      <c r="Y75" s="28"/>
      <c r="Z75" s="28"/>
    </row>
    <row r="76" spans="1:26" ht="15" customHeight="1">
      <c r="A76" s="111">
        <v>66</v>
      </c>
      <c r="B76" s="320" t="s">
        <v>2970</v>
      </c>
      <c r="C76" s="48"/>
      <c r="D76" s="179"/>
      <c r="E76" s="48" t="s">
        <v>2971</v>
      </c>
      <c r="F76" s="111" t="s">
        <v>2863</v>
      </c>
      <c r="G76" s="751">
        <v>138.5</v>
      </c>
      <c r="H76" s="257">
        <v>1</v>
      </c>
      <c r="I76" s="48">
        <v>565</v>
      </c>
      <c r="J76" s="88" t="s">
        <v>2864</v>
      </c>
      <c r="K76" s="41" t="s">
        <v>26</v>
      </c>
      <c r="L76" s="42" t="str">
        <f t="shared" si="0"/>
        <v>565GRAMS</v>
      </c>
      <c r="M76" s="658">
        <f t="shared" si="1"/>
        <v>565</v>
      </c>
      <c r="N76" s="659" t="str">
        <f t="shared" si="2"/>
        <v>565 GRAMS</v>
      </c>
      <c r="O76" s="692">
        <f t="shared" si="3"/>
        <v>138.5</v>
      </c>
      <c r="P76" s="29">
        <f t="shared" si="4"/>
        <v>138.5</v>
      </c>
      <c r="Q76" s="29">
        <f t="shared" si="5"/>
        <v>0</v>
      </c>
      <c r="R76" s="28"/>
      <c r="S76" s="28"/>
      <c r="T76" s="28"/>
      <c r="U76" s="28"/>
      <c r="V76" s="28"/>
      <c r="W76" s="28"/>
      <c r="X76" s="28"/>
      <c r="Y76" s="28"/>
      <c r="Z76" s="28"/>
    </row>
    <row r="77" spans="1:26" ht="15" customHeight="1">
      <c r="A77" s="111">
        <v>67</v>
      </c>
      <c r="B77" s="89" t="s">
        <v>2972</v>
      </c>
      <c r="C77" s="48"/>
      <c r="D77" s="9"/>
      <c r="E77" s="48" t="s">
        <v>2973</v>
      </c>
      <c r="F77" s="111" t="s">
        <v>2863</v>
      </c>
      <c r="G77" s="751">
        <v>16</v>
      </c>
      <c r="H77" s="257">
        <v>1</v>
      </c>
      <c r="I77" s="48">
        <v>25</v>
      </c>
      <c r="J77" s="88" t="s">
        <v>2864</v>
      </c>
      <c r="K77" s="41" t="s">
        <v>26</v>
      </c>
      <c r="L77" s="42" t="str">
        <f t="shared" si="0"/>
        <v>25GRAMS</v>
      </c>
      <c r="M77" s="658">
        <f t="shared" si="1"/>
        <v>25</v>
      </c>
      <c r="N77" s="659" t="str">
        <f t="shared" si="2"/>
        <v>25 GRAMS</v>
      </c>
      <c r="O77" s="692">
        <f t="shared" si="3"/>
        <v>16</v>
      </c>
      <c r="P77" s="29"/>
      <c r="Q77" s="29">
        <f t="shared" si="5"/>
        <v>16</v>
      </c>
      <c r="R77" s="28"/>
      <c r="S77" s="28"/>
      <c r="T77" s="28"/>
      <c r="U77" s="28"/>
      <c r="V77" s="28"/>
      <c r="W77" s="28"/>
      <c r="X77" s="28"/>
      <c r="Y77" s="28"/>
      <c r="Z77" s="28"/>
    </row>
    <row r="78" spans="1:26" ht="15" customHeight="1">
      <c r="A78" s="111">
        <v>68</v>
      </c>
      <c r="B78" s="33" t="s">
        <v>2974</v>
      </c>
      <c r="C78" s="48"/>
      <c r="D78" s="35"/>
      <c r="E78" s="48" t="s">
        <v>2973</v>
      </c>
      <c r="F78" s="111" t="s">
        <v>2863</v>
      </c>
      <c r="G78" s="751">
        <v>16</v>
      </c>
      <c r="H78" s="257">
        <v>6</v>
      </c>
      <c r="I78" s="48">
        <v>25</v>
      </c>
      <c r="J78" s="677" t="s">
        <v>2864</v>
      </c>
      <c r="K78" s="41" t="s">
        <v>26</v>
      </c>
      <c r="L78" s="42" t="str">
        <f t="shared" si="0"/>
        <v>25GRAMS</v>
      </c>
      <c r="M78" s="658">
        <f t="shared" si="1"/>
        <v>150</v>
      </c>
      <c r="N78" s="659" t="str">
        <f t="shared" si="2"/>
        <v>150 GRAMS</v>
      </c>
      <c r="O78" s="692">
        <f t="shared" si="3"/>
        <v>96</v>
      </c>
      <c r="P78" s="29">
        <f t="shared" ref="P78:P167" si="6">O78/H78</f>
        <v>16</v>
      </c>
      <c r="Q78" s="29">
        <f t="shared" si="5"/>
        <v>0</v>
      </c>
      <c r="R78" s="28"/>
      <c r="S78" s="28"/>
      <c r="T78" s="28"/>
      <c r="U78" s="28"/>
      <c r="V78" s="28"/>
      <c r="W78" s="28"/>
      <c r="X78" s="28"/>
      <c r="Y78" s="28"/>
      <c r="Z78" s="28"/>
    </row>
    <row r="79" spans="1:26" ht="15" customHeight="1">
      <c r="A79" s="111">
        <v>69</v>
      </c>
      <c r="B79" s="33" t="s">
        <v>2975</v>
      </c>
      <c r="C79" s="48"/>
      <c r="D79" s="9"/>
      <c r="E79" s="48" t="s">
        <v>2973</v>
      </c>
      <c r="F79" s="111" t="s">
        <v>2863</v>
      </c>
      <c r="G79" s="751">
        <v>16</v>
      </c>
      <c r="H79" s="257">
        <v>4</v>
      </c>
      <c r="I79" s="48">
        <v>25</v>
      </c>
      <c r="J79" s="121" t="s">
        <v>2864</v>
      </c>
      <c r="K79" s="41" t="s">
        <v>26</v>
      </c>
      <c r="L79" s="42" t="str">
        <f t="shared" si="0"/>
        <v>25GRAMS</v>
      </c>
      <c r="M79" s="658">
        <f t="shared" si="1"/>
        <v>100</v>
      </c>
      <c r="N79" s="659" t="str">
        <f t="shared" si="2"/>
        <v>100 GRAMS</v>
      </c>
      <c r="O79" s="692">
        <f t="shared" si="3"/>
        <v>64</v>
      </c>
      <c r="P79" s="29">
        <f t="shared" si="6"/>
        <v>16</v>
      </c>
      <c r="Q79" s="29">
        <f t="shared" si="5"/>
        <v>0</v>
      </c>
      <c r="R79" s="28"/>
      <c r="S79" s="28"/>
      <c r="T79" s="28"/>
      <c r="U79" s="28"/>
      <c r="V79" s="28"/>
      <c r="W79" s="28"/>
      <c r="X79" s="28"/>
      <c r="Y79" s="28"/>
      <c r="Z79" s="28"/>
    </row>
    <row r="80" spans="1:26" ht="15" customHeight="1">
      <c r="A80" s="111">
        <v>70</v>
      </c>
      <c r="B80" s="33" t="s">
        <v>2976</v>
      </c>
      <c r="C80" s="48"/>
      <c r="D80" s="9"/>
      <c r="E80" s="48"/>
      <c r="F80" s="111" t="s">
        <v>2863</v>
      </c>
      <c r="G80" s="751">
        <v>240</v>
      </c>
      <c r="H80" s="257">
        <v>14</v>
      </c>
      <c r="I80" s="48">
        <v>1</v>
      </c>
      <c r="J80" s="121" t="s">
        <v>2977</v>
      </c>
      <c r="K80" s="41" t="s">
        <v>26</v>
      </c>
      <c r="L80" s="42" t="str">
        <f t="shared" si="0"/>
        <v>1TRAY</v>
      </c>
      <c r="M80" s="658">
        <f t="shared" si="1"/>
        <v>14</v>
      </c>
      <c r="N80" s="659" t="str">
        <f t="shared" si="2"/>
        <v>14 TRAY</v>
      </c>
      <c r="O80" s="692">
        <f t="shared" si="3"/>
        <v>3360</v>
      </c>
      <c r="P80" s="29">
        <f t="shared" si="6"/>
        <v>240</v>
      </c>
      <c r="Q80" s="109">
        <f t="shared" si="5"/>
        <v>0</v>
      </c>
      <c r="R80" s="11"/>
      <c r="S80" s="28"/>
      <c r="T80" s="28"/>
      <c r="U80" s="28"/>
      <c r="V80" s="28"/>
      <c r="W80" s="28"/>
      <c r="X80" s="28"/>
      <c r="Y80" s="28"/>
      <c r="Z80" s="28"/>
    </row>
    <row r="81" spans="1:26" ht="15" customHeight="1">
      <c r="A81" s="111">
        <v>74</v>
      </c>
      <c r="B81" s="33" t="s">
        <v>2978</v>
      </c>
      <c r="C81" s="48"/>
      <c r="D81" s="9"/>
      <c r="E81" s="48"/>
      <c r="F81" s="161" t="s">
        <v>76</v>
      </c>
      <c r="G81" s="751">
        <v>110</v>
      </c>
      <c r="H81" s="257">
        <v>0</v>
      </c>
      <c r="I81" s="48">
        <v>1000</v>
      </c>
      <c r="J81" s="168" t="s">
        <v>2864</v>
      </c>
      <c r="K81" s="41" t="s">
        <v>26</v>
      </c>
      <c r="L81" s="42" t="str">
        <f t="shared" si="0"/>
        <v>1000GRAMS</v>
      </c>
      <c r="M81" s="658">
        <f t="shared" si="1"/>
        <v>0</v>
      </c>
      <c r="N81" s="659" t="str">
        <f t="shared" si="2"/>
        <v>0 GRAMS</v>
      </c>
      <c r="O81" s="692">
        <f t="shared" si="3"/>
        <v>0</v>
      </c>
      <c r="P81" s="29" t="e">
        <f t="shared" si="6"/>
        <v>#DIV/0!</v>
      </c>
      <c r="Q81" s="109" t="e">
        <f t="shared" si="5"/>
        <v>#DIV/0!</v>
      </c>
      <c r="R81" s="11"/>
      <c r="S81" s="28"/>
      <c r="T81" s="28"/>
      <c r="U81" s="28"/>
      <c r="V81" s="28"/>
      <c r="W81" s="28"/>
      <c r="X81" s="28"/>
      <c r="Y81" s="28"/>
      <c r="Z81" s="28"/>
    </row>
    <row r="82" spans="1:26" ht="15" customHeight="1">
      <c r="A82" s="111">
        <v>75</v>
      </c>
      <c r="B82" s="209" t="s">
        <v>2979</v>
      </c>
      <c r="C82" s="48"/>
      <c r="D82" s="9"/>
      <c r="E82" s="48"/>
      <c r="F82" s="161" t="s">
        <v>76</v>
      </c>
      <c r="G82" s="751">
        <v>170</v>
      </c>
      <c r="H82" s="257">
        <v>0</v>
      </c>
      <c r="I82" s="48">
        <v>1000</v>
      </c>
      <c r="J82" s="168" t="s">
        <v>2864</v>
      </c>
      <c r="K82" s="41" t="s">
        <v>26</v>
      </c>
      <c r="L82" s="42" t="str">
        <f t="shared" si="0"/>
        <v>1000GRAMS</v>
      </c>
      <c r="M82" s="658">
        <f t="shared" si="1"/>
        <v>0</v>
      </c>
      <c r="N82" s="659" t="str">
        <f t="shared" si="2"/>
        <v>0 GRAMS</v>
      </c>
      <c r="O82" s="692">
        <f t="shared" si="3"/>
        <v>0</v>
      </c>
      <c r="P82" s="29" t="e">
        <f t="shared" si="6"/>
        <v>#DIV/0!</v>
      </c>
      <c r="Q82" s="74" t="e">
        <f t="shared" si="5"/>
        <v>#DIV/0!</v>
      </c>
      <c r="R82" s="28"/>
      <c r="S82" s="28"/>
      <c r="T82" s="28"/>
      <c r="U82" s="28"/>
      <c r="V82" s="28"/>
      <c r="W82" s="28"/>
      <c r="X82" s="28"/>
      <c r="Y82" s="28"/>
      <c r="Z82" s="28"/>
    </row>
    <row r="83" spans="1:26" ht="15" customHeight="1">
      <c r="A83" s="111">
        <v>76</v>
      </c>
      <c r="B83" s="281" t="s">
        <v>2980</v>
      </c>
      <c r="C83" s="48"/>
      <c r="D83" s="9"/>
      <c r="E83" s="48"/>
      <c r="F83" s="161" t="s">
        <v>76</v>
      </c>
      <c r="G83" s="751">
        <v>180</v>
      </c>
      <c r="H83" s="257">
        <v>0</v>
      </c>
      <c r="I83" s="48">
        <v>1000</v>
      </c>
      <c r="J83" s="40" t="s">
        <v>2864</v>
      </c>
      <c r="K83" s="41" t="s">
        <v>26</v>
      </c>
      <c r="L83" s="42" t="str">
        <f t="shared" si="0"/>
        <v>1000GRAMS</v>
      </c>
      <c r="M83" s="658">
        <f t="shared" si="1"/>
        <v>0</v>
      </c>
      <c r="N83" s="659" t="str">
        <f t="shared" si="2"/>
        <v>0 GRAMS</v>
      </c>
      <c r="O83" s="692">
        <f t="shared" si="3"/>
        <v>0</v>
      </c>
      <c r="P83" s="29" t="e">
        <f t="shared" si="6"/>
        <v>#DIV/0!</v>
      </c>
      <c r="Q83" s="29" t="e">
        <f t="shared" si="5"/>
        <v>#DIV/0!</v>
      </c>
      <c r="R83" s="28"/>
      <c r="S83" s="28"/>
      <c r="T83" s="28"/>
      <c r="U83" s="28"/>
      <c r="V83" s="28"/>
      <c r="W83" s="28"/>
      <c r="X83" s="28"/>
      <c r="Y83" s="28"/>
      <c r="Z83" s="28"/>
    </row>
    <row r="84" spans="1:26" ht="15" customHeight="1">
      <c r="A84" s="111">
        <v>77</v>
      </c>
      <c r="B84" s="48" t="s">
        <v>2981</v>
      </c>
      <c r="C84" s="48"/>
      <c r="D84" s="204"/>
      <c r="E84" s="48"/>
      <c r="F84" s="161" t="s">
        <v>76</v>
      </c>
      <c r="G84" s="751">
        <v>200</v>
      </c>
      <c r="H84" s="257">
        <v>7</v>
      </c>
      <c r="I84" s="48">
        <v>1000</v>
      </c>
      <c r="J84" s="40" t="s">
        <v>2864</v>
      </c>
      <c r="K84" s="41" t="s">
        <v>26</v>
      </c>
      <c r="L84" s="42" t="str">
        <f t="shared" si="0"/>
        <v>1000GRAMS</v>
      </c>
      <c r="M84" s="658">
        <f t="shared" si="1"/>
        <v>7000</v>
      </c>
      <c r="N84" s="659" t="str">
        <f t="shared" si="2"/>
        <v>7000 GRAMS</v>
      </c>
      <c r="O84" s="692">
        <f t="shared" si="3"/>
        <v>1400</v>
      </c>
      <c r="P84" s="29">
        <f t="shared" si="6"/>
        <v>200</v>
      </c>
      <c r="Q84" s="109">
        <f t="shared" si="5"/>
        <v>0</v>
      </c>
      <c r="R84" s="11"/>
      <c r="S84" s="28"/>
      <c r="T84" s="28"/>
      <c r="U84" s="28"/>
      <c r="V84" s="28"/>
      <c r="W84" s="28"/>
      <c r="X84" s="28"/>
      <c r="Y84" s="28"/>
      <c r="Z84" s="28"/>
    </row>
    <row r="85" spans="1:26" ht="15" customHeight="1">
      <c r="A85" s="111">
        <v>78</v>
      </c>
      <c r="B85" s="209" t="s">
        <v>2982</v>
      </c>
      <c r="C85" s="48"/>
      <c r="D85" s="204"/>
      <c r="E85" s="48"/>
      <c r="F85" s="161" t="s">
        <v>76</v>
      </c>
      <c r="G85" s="751">
        <v>150</v>
      </c>
      <c r="H85" s="257">
        <v>5</v>
      </c>
      <c r="I85" s="48">
        <v>1000</v>
      </c>
      <c r="J85" s="40" t="s">
        <v>2864</v>
      </c>
      <c r="K85" s="41" t="s">
        <v>26</v>
      </c>
      <c r="L85" s="42" t="str">
        <f t="shared" si="0"/>
        <v>1000GRAMS</v>
      </c>
      <c r="M85" s="658">
        <f t="shared" si="1"/>
        <v>5000</v>
      </c>
      <c r="N85" s="659" t="str">
        <f t="shared" si="2"/>
        <v>5000 GRAMS</v>
      </c>
      <c r="O85" s="692">
        <f t="shared" si="3"/>
        <v>750</v>
      </c>
      <c r="P85" s="29">
        <f t="shared" si="6"/>
        <v>150</v>
      </c>
      <c r="Q85" s="74">
        <f t="shared" si="5"/>
        <v>0</v>
      </c>
      <c r="R85" s="28"/>
      <c r="S85" s="28"/>
      <c r="T85" s="28"/>
      <c r="U85" s="28"/>
      <c r="V85" s="28"/>
      <c r="W85" s="28"/>
      <c r="X85" s="28"/>
      <c r="Y85" s="28"/>
      <c r="Z85" s="28"/>
    </row>
    <row r="86" spans="1:26" ht="15" customHeight="1">
      <c r="A86" s="111">
        <v>79</v>
      </c>
      <c r="B86" s="89" t="s">
        <v>2983</v>
      </c>
      <c r="C86" s="48"/>
      <c r="D86" s="204"/>
      <c r="E86" s="48"/>
      <c r="F86" s="161" t="s">
        <v>76</v>
      </c>
      <c r="G86" s="751">
        <v>500</v>
      </c>
      <c r="H86" s="257">
        <v>0</v>
      </c>
      <c r="I86" s="48">
        <v>1000</v>
      </c>
      <c r="J86" s="40" t="s">
        <v>2864</v>
      </c>
      <c r="K86" s="41" t="s">
        <v>26</v>
      </c>
      <c r="L86" s="42" t="str">
        <f t="shared" si="0"/>
        <v>1000GRAMS</v>
      </c>
      <c r="M86" s="658">
        <f t="shared" si="1"/>
        <v>0</v>
      </c>
      <c r="N86" s="659" t="str">
        <f t="shared" si="2"/>
        <v>0 GRAMS</v>
      </c>
      <c r="O86" s="692">
        <f t="shared" si="3"/>
        <v>0</v>
      </c>
      <c r="P86" s="29" t="e">
        <f t="shared" si="6"/>
        <v>#DIV/0!</v>
      </c>
      <c r="Q86" s="74" t="e">
        <f t="shared" si="5"/>
        <v>#DIV/0!</v>
      </c>
      <c r="R86" s="28"/>
      <c r="S86" s="28"/>
      <c r="T86" s="28"/>
      <c r="U86" s="28"/>
      <c r="V86" s="28"/>
      <c r="W86" s="28"/>
      <c r="X86" s="28"/>
      <c r="Y86" s="28"/>
      <c r="Z86" s="28"/>
    </row>
    <row r="87" spans="1:26" ht="15" customHeight="1">
      <c r="A87" s="111">
        <v>80</v>
      </c>
      <c r="B87" s="89" t="s">
        <v>2984</v>
      </c>
      <c r="C87" s="48"/>
      <c r="D87" s="204"/>
      <c r="E87" s="48"/>
      <c r="F87" s="161" t="s">
        <v>76</v>
      </c>
      <c r="G87" s="751">
        <v>180</v>
      </c>
      <c r="H87" s="257">
        <v>0</v>
      </c>
      <c r="I87" s="48">
        <v>1000</v>
      </c>
      <c r="J87" s="40" t="s">
        <v>2864</v>
      </c>
      <c r="K87" s="41" t="s">
        <v>26</v>
      </c>
      <c r="L87" s="42" t="str">
        <f t="shared" si="0"/>
        <v>1000GRAMS</v>
      </c>
      <c r="M87" s="658">
        <f t="shared" si="1"/>
        <v>0</v>
      </c>
      <c r="N87" s="659" t="str">
        <f t="shared" si="2"/>
        <v>0 GRAMS</v>
      </c>
      <c r="O87" s="692">
        <f t="shared" si="3"/>
        <v>0</v>
      </c>
      <c r="P87" s="29" t="e">
        <f t="shared" si="6"/>
        <v>#DIV/0!</v>
      </c>
      <c r="Q87" s="74" t="e">
        <f t="shared" si="5"/>
        <v>#DIV/0!</v>
      </c>
      <c r="R87" s="28"/>
      <c r="S87" s="28"/>
      <c r="T87" s="28"/>
      <c r="U87" s="28"/>
      <c r="V87" s="28"/>
      <c r="W87" s="28"/>
      <c r="X87" s="28"/>
      <c r="Y87" s="28"/>
      <c r="Z87" s="28"/>
    </row>
    <row r="88" spans="1:26" ht="15" customHeight="1">
      <c r="A88" s="111">
        <v>81</v>
      </c>
      <c r="B88" s="89" t="s">
        <v>2985</v>
      </c>
      <c r="C88" s="48"/>
      <c r="D88" s="204"/>
      <c r="E88" s="48" t="s">
        <v>2986</v>
      </c>
      <c r="F88" s="161" t="s">
        <v>76</v>
      </c>
      <c r="G88" s="751">
        <v>265</v>
      </c>
      <c r="H88" s="257">
        <v>0.5</v>
      </c>
      <c r="I88" s="48">
        <v>1000</v>
      </c>
      <c r="J88" s="40" t="s">
        <v>2864</v>
      </c>
      <c r="K88" s="41" t="s">
        <v>26</v>
      </c>
      <c r="L88" s="42" t="str">
        <f t="shared" si="0"/>
        <v>1000GRAMS</v>
      </c>
      <c r="M88" s="658">
        <f t="shared" si="1"/>
        <v>500</v>
      </c>
      <c r="N88" s="659" t="str">
        <f t="shared" si="2"/>
        <v>500 GRAMS</v>
      </c>
      <c r="O88" s="692">
        <f t="shared" si="3"/>
        <v>132.5</v>
      </c>
      <c r="P88" s="29">
        <f t="shared" si="6"/>
        <v>265</v>
      </c>
      <c r="Q88" s="74">
        <f t="shared" si="5"/>
        <v>0</v>
      </c>
      <c r="R88" s="28"/>
      <c r="S88" s="28"/>
      <c r="T88" s="28"/>
      <c r="U88" s="28"/>
      <c r="V88" s="28"/>
      <c r="W88" s="28"/>
      <c r="X88" s="28"/>
      <c r="Y88" s="28"/>
      <c r="Z88" s="28"/>
    </row>
    <row r="89" spans="1:26" ht="15" customHeight="1">
      <c r="A89" s="111">
        <v>82</v>
      </c>
      <c r="B89" s="736" t="s">
        <v>2987</v>
      </c>
      <c r="C89" s="48"/>
      <c r="D89" s="204"/>
      <c r="E89" s="48"/>
      <c r="F89" s="161" t="s">
        <v>76</v>
      </c>
      <c r="G89" s="751">
        <v>180</v>
      </c>
      <c r="H89" s="257">
        <v>0</v>
      </c>
      <c r="I89" s="48">
        <v>1000</v>
      </c>
      <c r="J89" s="40" t="s">
        <v>2864</v>
      </c>
      <c r="K89" s="41" t="s">
        <v>26</v>
      </c>
      <c r="L89" s="42" t="str">
        <f t="shared" si="0"/>
        <v>1000GRAMS</v>
      </c>
      <c r="M89" s="658">
        <f t="shared" si="1"/>
        <v>0</v>
      </c>
      <c r="N89" s="659" t="str">
        <f t="shared" si="2"/>
        <v>0 GRAMS</v>
      </c>
      <c r="O89" s="692">
        <f t="shared" si="3"/>
        <v>0</v>
      </c>
      <c r="P89" s="29" t="e">
        <f t="shared" si="6"/>
        <v>#DIV/0!</v>
      </c>
      <c r="Q89" s="74" t="e">
        <f t="shared" si="5"/>
        <v>#DIV/0!</v>
      </c>
      <c r="R89" s="28"/>
      <c r="S89" s="28"/>
      <c r="T89" s="28"/>
      <c r="U89" s="28"/>
      <c r="V89" s="28"/>
      <c r="W89" s="28"/>
      <c r="X89" s="28"/>
      <c r="Y89" s="28"/>
      <c r="Z89" s="28"/>
    </row>
    <row r="90" spans="1:26" ht="15" customHeight="1">
      <c r="A90" s="111">
        <v>83</v>
      </c>
      <c r="B90" s="320" t="s">
        <v>2988</v>
      </c>
      <c r="C90" s="48"/>
      <c r="D90" s="204"/>
      <c r="E90" s="48"/>
      <c r="F90" s="161" t="s">
        <v>76</v>
      </c>
      <c r="G90" s="751">
        <v>170</v>
      </c>
      <c r="H90" s="257">
        <v>0</v>
      </c>
      <c r="I90" s="48">
        <v>1000</v>
      </c>
      <c r="J90" s="121" t="s">
        <v>2864</v>
      </c>
      <c r="K90" s="41" t="s">
        <v>26</v>
      </c>
      <c r="L90" s="42" t="str">
        <f t="shared" si="0"/>
        <v>1000GRAMS</v>
      </c>
      <c r="M90" s="658">
        <f t="shared" si="1"/>
        <v>0</v>
      </c>
      <c r="N90" s="659" t="str">
        <f t="shared" si="2"/>
        <v>0 GRAMS</v>
      </c>
      <c r="O90" s="692">
        <f t="shared" si="3"/>
        <v>0</v>
      </c>
      <c r="P90" s="29" t="e">
        <f t="shared" si="6"/>
        <v>#DIV/0!</v>
      </c>
      <c r="Q90" s="74" t="e">
        <f t="shared" si="5"/>
        <v>#DIV/0!</v>
      </c>
      <c r="R90" s="28"/>
      <c r="S90" s="28"/>
      <c r="T90" s="28"/>
      <c r="U90" s="28"/>
      <c r="V90" s="28"/>
      <c r="W90" s="28"/>
      <c r="X90" s="28"/>
      <c r="Y90" s="28"/>
      <c r="Z90" s="28"/>
    </row>
    <row r="91" spans="1:26" ht="15" customHeight="1">
      <c r="A91" s="111">
        <v>84</v>
      </c>
      <c r="B91" s="736" t="s">
        <v>2989</v>
      </c>
      <c r="C91" s="48"/>
      <c r="D91" s="179"/>
      <c r="E91" s="48"/>
      <c r="F91" s="161" t="s">
        <v>76</v>
      </c>
      <c r="G91" s="751">
        <v>173</v>
      </c>
      <c r="H91" s="257">
        <v>0</v>
      </c>
      <c r="I91" s="48">
        <v>1000</v>
      </c>
      <c r="J91" s="40" t="s">
        <v>2864</v>
      </c>
      <c r="K91" s="41" t="s">
        <v>26</v>
      </c>
      <c r="L91" s="42" t="str">
        <f t="shared" si="0"/>
        <v>1000GRAMS</v>
      </c>
      <c r="M91" s="658">
        <f t="shared" si="1"/>
        <v>0</v>
      </c>
      <c r="N91" s="659" t="str">
        <f t="shared" si="2"/>
        <v>0 GRAMS</v>
      </c>
      <c r="O91" s="692">
        <f t="shared" si="3"/>
        <v>0</v>
      </c>
      <c r="P91" s="29" t="e">
        <f t="shared" si="6"/>
        <v>#DIV/0!</v>
      </c>
      <c r="Q91" s="74" t="e">
        <f t="shared" si="5"/>
        <v>#DIV/0!</v>
      </c>
      <c r="R91" s="28"/>
      <c r="S91" s="28"/>
      <c r="T91" s="28"/>
      <c r="U91" s="28"/>
      <c r="V91" s="28"/>
      <c r="W91" s="28"/>
      <c r="X91" s="28"/>
      <c r="Y91" s="28"/>
      <c r="Z91" s="28"/>
    </row>
    <row r="92" spans="1:26" ht="15" customHeight="1">
      <c r="A92" s="111">
        <v>85</v>
      </c>
      <c r="B92" s="320" t="s">
        <v>2990</v>
      </c>
      <c r="C92" s="48"/>
      <c r="D92" s="35"/>
      <c r="E92" s="48"/>
      <c r="F92" s="161" t="s">
        <v>76</v>
      </c>
      <c r="G92" s="751">
        <v>180</v>
      </c>
      <c r="H92" s="257">
        <v>0</v>
      </c>
      <c r="I92" s="48">
        <v>1000</v>
      </c>
      <c r="J92" s="40" t="s">
        <v>2864</v>
      </c>
      <c r="K92" s="41" t="s">
        <v>26</v>
      </c>
      <c r="L92" s="42" t="str">
        <f t="shared" si="0"/>
        <v>1000GRAMS</v>
      </c>
      <c r="M92" s="658">
        <f t="shared" si="1"/>
        <v>0</v>
      </c>
      <c r="N92" s="659" t="str">
        <f t="shared" si="2"/>
        <v>0 GRAMS</v>
      </c>
      <c r="O92" s="692">
        <f t="shared" si="3"/>
        <v>0</v>
      </c>
      <c r="P92" s="29" t="e">
        <f t="shared" si="6"/>
        <v>#DIV/0!</v>
      </c>
      <c r="Q92" s="74" t="e">
        <f t="shared" si="5"/>
        <v>#DIV/0!</v>
      </c>
      <c r="R92" s="28"/>
      <c r="S92" s="28"/>
      <c r="T92" s="28"/>
      <c r="U92" s="28"/>
      <c r="V92" s="28"/>
      <c r="W92" s="28"/>
      <c r="X92" s="28"/>
      <c r="Y92" s="28"/>
      <c r="Z92" s="28"/>
    </row>
    <row r="93" spans="1:26" ht="15" customHeight="1">
      <c r="A93" s="111">
        <v>86</v>
      </c>
      <c r="B93" s="89" t="s">
        <v>2991</v>
      </c>
      <c r="C93" s="48"/>
      <c r="D93" s="35"/>
      <c r="E93" s="48"/>
      <c r="F93" s="161" t="s">
        <v>76</v>
      </c>
      <c r="G93" s="751">
        <v>200</v>
      </c>
      <c r="H93" s="257">
        <v>0</v>
      </c>
      <c r="I93" s="48">
        <v>1000</v>
      </c>
      <c r="J93" s="40" t="s">
        <v>2864</v>
      </c>
      <c r="K93" s="41" t="s">
        <v>26</v>
      </c>
      <c r="L93" s="42" t="str">
        <f t="shared" si="0"/>
        <v>1000GRAMS</v>
      </c>
      <c r="M93" s="658">
        <f t="shared" si="1"/>
        <v>0</v>
      </c>
      <c r="N93" s="659" t="str">
        <f t="shared" si="2"/>
        <v>0 GRAMS</v>
      </c>
      <c r="O93" s="692">
        <f t="shared" si="3"/>
        <v>0</v>
      </c>
      <c r="P93" s="29" t="e">
        <f t="shared" si="6"/>
        <v>#DIV/0!</v>
      </c>
      <c r="Q93" s="74" t="e">
        <f t="shared" si="5"/>
        <v>#DIV/0!</v>
      </c>
      <c r="R93" s="28"/>
      <c r="S93" s="28"/>
      <c r="T93" s="28"/>
      <c r="U93" s="28"/>
      <c r="V93" s="28"/>
      <c r="W93" s="28"/>
      <c r="X93" s="28"/>
      <c r="Y93" s="28"/>
      <c r="Z93" s="28"/>
    </row>
    <row r="94" spans="1:26" ht="15" customHeight="1">
      <c r="A94" s="111">
        <v>87</v>
      </c>
      <c r="B94" s="89" t="s">
        <v>2992</v>
      </c>
      <c r="C94" s="48"/>
      <c r="D94" s="35"/>
      <c r="E94" s="48"/>
      <c r="F94" s="161" t="s">
        <v>76</v>
      </c>
      <c r="G94" s="751">
        <v>155</v>
      </c>
      <c r="H94" s="257">
        <v>0</v>
      </c>
      <c r="I94" s="48">
        <v>1000</v>
      </c>
      <c r="J94" s="40" t="s">
        <v>2864</v>
      </c>
      <c r="K94" s="41" t="s">
        <v>26</v>
      </c>
      <c r="L94" s="42" t="str">
        <f t="shared" si="0"/>
        <v>1000GRAMS</v>
      </c>
      <c r="M94" s="658">
        <f t="shared" si="1"/>
        <v>0</v>
      </c>
      <c r="N94" s="659" t="str">
        <f t="shared" si="2"/>
        <v>0 GRAMS</v>
      </c>
      <c r="O94" s="692">
        <f t="shared" si="3"/>
        <v>0</v>
      </c>
      <c r="P94" s="29" t="e">
        <f t="shared" si="6"/>
        <v>#DIV/0!</v>
      </c>
      <c r="Q94" s="74" t="e">
        <f t="shared" si="5"/>
        <v>#DIV/0!</v>
      </c>
      <c r="R94" s="28"/>
      <c r="S94" s="28"/>
      <c r="T94" s="28"/>
      <c r="U94" s="28"/>
      <c r="V94" s="28"/>
      <c r="W94" s="28"/>
      <c r="X94" s="28"/>
      <c r="Y94" s="28"/>
      <c r="Z94" s="28"/>
    </row>
    <row r="95" spans="1:26" ht="15" customHeight="1">
      <c r="A95" s="111">
        <v>88</v>
      </c>
      <c r="B95" s="90" t="s">
        <v>2993</v>
      </c>
      <c r="C95" s="48"/>
      <c r="D95" s="35"/>
      <c r="E95" s="48"/>
      <c r="F95" s="161" t="s">
        <v>76</v>
      </c>
      <c r="G95" s="751">
        <v>140</v>
      </c>
      <c r="H95" s="257">
        <v>0</v>
      </c>
      <c r="I95" s="48">
        <v>1000</v>
      </c>
      <c r="J95" s="40" t="s">
        <v>2864</v>
      </c>
      <c r="K95" s="41" t="s">
        <v>26</v>
      </c>
      <c r="L95" s="42" t="str">
        <f t="shared" si="0"/>
        <v>1000GRAMS</v>
      </c>
      <c r="M95" s="658">
        <f t="shared" si="1"/>
        <v>0</v>
      </c>
      <c r="N95" s="659" t="str">
        <f t="shared" si="2"/>
        <v>0 GRAMS</v>
      </c>
      <c r="O95" s="692">
        <f t="shared" si="3"/>
        <v>0</v>
      </c>
      <c r="P95" s="29" t="e">
        <f t="shared" si="6"/>
        <v>#DIV/0!</v>
      </c>
      <c r="Q95" s="74" t="e">
        <f t="shared" si="5"/>
        <v>#DIV/0!</v>
      </c>
      <c r="R95" s="28"/>
      <c r="S95" s="28"/>
      <c r="T95" s="28"/>
      <c r="U95" s="28"/>
      <c r="V95" s="28"/>
      <c r="W95" s="28"/>
      <c r="X95" s="28"/>
      <c r="Y95" s="28"/>
      <c r="Z95" s="28"/>
    </row>
    <row r="96" spans="1:26" ht="15" customHeight="1">
      <c r="A96" s="111">
        <v>89</v>
      </c>
      <c r="B96" s="209" t="s">
        <v>2994</v>
      </c>
      <c r="C96" s="48"/>
      <c r="D96" s="35"/>
      <c r="E96" s="48"/>
      <c r="F96" s="161" t="s">
        <v>76</v>
      </c>
      <c r="G96" s="751">
        <v>70</v>
      </c>
      <c r="H96" s="257">
        <v>0</v>
      </c>
      <c r="I96" s="48">
        <v>1000</v>
      </c>
      <c r="J96" s="40" t="s">
        <v>2864</v>
      </c>
      <c r="K96" s="41" t="s">
        <v>26</v>
      </c>
      <c r="L96" s="42" t="str">
        <f t="shared" si="0"/>
        <v>1000GRAMS</v>
      </c>
      <c r="M96" s="658">
        <f t="shared" si="1"/>
        <v>0</v>
      </c>
      <c r="N96" s="659" t="str">
        <f t="shared" si="2"/>
        <v>0 GRAMS</v>
      </c>
      <c r="O96" s="692">
        <f t="shared" si="3"/>
        <v>0</v>
      </c>
      <c r="P96" s="29" t="e">
        <f t="shared" si="6"/>
        <v>#DIV/0!</v>
      </c>
      <c r="Q96" s="74" t="e">
        <f t="shared" si="5"/>
        <v>#DIV/0!</v>
      </c>
      <c r="R96" s="28"/>
      <c r="S96" s="28"/>
      <c r="T96" s="28"/>
      <c r="U96" s="28"/>
      <c r="V96" s="28"/>
      <c r="W96" s="28"/>
      <c r="X96" s="28"/>
      <c r="Y96" s="28"/>
      <c r="Z96" s="28"/>
    </row>
    <row r="97" spans="1:26" ht="15" customHeight="1">
      <c r="A97" s="111">
        <v>90</v>
      </c>
      <c r="B97" s="209" t="s">
        <v>2995</v>
      </c>
      <c r="C97" s="48"/>
      <c r="D97" s="9"/>
      <c r="E97" s="48"/>
      <c r="F97" s="161" t="s">
        <v>76</v>
      </c>
      <c r="G97" s="751">
        <v>200</v>
      </c>
      <c r="H97" s="257">
        <v>5</v>
      </c>
      <c r="I97" s="48">
        <v>1000</v>
      </c>
      <c r="J97" s="88" t="s">
        <v>2864</v>
      </c>
      <c r="K97" s="41" t="s">
        <v>26</v>
      </c>
      <c r="L97" s="42" t="str">
        <f t="shared" si="0"/>
        <v>1000GRAMS</v>
      </c>
      <c r="M97" s="658">
        <f t="shared" si="1"/>
        <v>5000</v>
      </c>
      <c r="N97" s="659" t="str">
        <f t="shared" si="2"/>
        <v>5000 GRAMS</v>
      </c>
      <c r="O97" s="692">
        <f t="shared" si="3"/>
        <v>1000</v>
      </c>
      <c r="P97" s="29">
        <f t="shared" si="6"/>
        <v>200</v>
      </c>
      <c r="Q97" s="74">
        <f t="shared" si="5"/>
        <v>0</v>
      </c>
      <c r="R97" s="28"/>
      <c r="S97" s="28"/>
      <c r="T97" s="28"/>
      <c r="U97" s="28"/>
      <c r="V97" s="28"/>
      <c r="W97" s="28"/>
      <c r="X97" s="28"/>
      <c r="Y97" s="28"/>
      <c r="Z97" s="28"/>
    </row>
    <row r="98" spans="1:26" ht="15" customHeight="1">
      <c r="A98" s="111">
        <v>91</v>
      </c>
      <c r="B98" s="209" t="s">
        <v>2996</v>
      </c>
      <c r="C98" s="48"/>
      <c r="D98" s="9"/>
      <c r="E98" s="48"/>
      <c r="F98" s="161" t="s">
        <v>76</v>
      </c>
      <c r="G98" s="751">
        <v>200</v>
      </c>
      <c r="H98" s="257">
        <v>5</v>
      </c>
      <c r="I98" s="48">
        <v>1000</v>
      </c>
      <c r="J98" s="40" t="s">
        <v>2864</v>
      </c>
      <c r="K98" s="41" t="s">
        <v>26</v>
      </c>
      <c r="L98" s="42" t="str">
        <f t="shared" si="0"/>
        <v>1000GRAMS</v>
      </c>
      <c r="M98" s="658">
        <f t="shared" si="1"/>
        <v>5000</v>
      </c>
      <c r="N98" s="659" t="str">
        <f t="shared" si="2"/>
        <v>5000 GRAMS</v>
      </c>
      <c r="O98" s="692">
        <f t="shared" si="3"/>
        <v>1000</v>
      </c>
      <c r="P98" s="29">
        <f t="shared" si="6"/>
        <v>200</v>
      </c>
      <c r="Q98" s="74">
        <f t="shared" si="5"/>
        <v>0</v>
      </c>
      <c r="R98" s="28"/>
      <c r="S98" s="232"/>
      <c r="T98" s="28"/>
      <c r="U98" s="28"/>
      <c r="V98" s="28"/>
      <c r="W98" s="28"/>
      <c r="X98" s="28"/>
      <c r="Y98" s="28"/>
      <c r="Z98" s="28"/>
    </row>
    <row r="99" spans="1:26" ht="15" customHeight="1">
      <c r="A99" s="111">
        <v>92</v>
      </c>
      <c r="B99" s="209" t="s">
        <v>2997</v>
      </c>
      <c r="C99" s="48"/>
      <c r="D99" s="9"/>
      <c r="E99" s="48"/>
      <c r="F99" s="161" t="s">
        <v>76</v>
      </c>
      <c r="G99" s="751">
        <v>180</v>
      </c>
      <c r="H99" s="257">
        <v>0</v>
      </c>
      <c r="I99" s="48">
        <v>1000</v>
      </c>
      <c r="J99" s="40" t="s">
        <v>2864</v>
      </c>
      <c r="K99" s="41" t="s">
        <v>26</v>
      </c>
      <c r="L99" s="42" t="str">
        <f t="shared" si="0"/>
        <v>1000GRAMS</v>
      </c>
      <c r="M99" s="658">
        <f t="shared" si="1"/>
        <v>0</v>
      </c>
      <c r="N99" s="659" t="str">
        <f t="shared" si="2"/>
        <v>0 GRAMS</v>
      </c>
      <c r="O99" s="692">
        <f t="shared" si="3"/>
        <v>0</v>
      </c>
      <c r="P99" s="29" t="e">
        <f t="shared" si="6"/>
        <v>#DIV/0!</v>
      </c>
      <c r="Q99" s="74" t="e">
        <f t="shared" si="5"/>
        <v>#DIV/0!</v>
      </c>
      <c r="R99" s="28"/>
      <c r="S99" s="28"/>
      <c r="T99" s="28"/>
      <c r="U99" s="28"/>
      <c r="V99" s="28"/>
      <c r="W99" s="28"/>
      <c r="X99" s="28"/>
      <c r="Y99" s="28"/>
      <c r="Z99" s="28"/>
    </row>
    <row r="100" spans="1:26" ht="15" customHeight="1">
      <c r="A100" s="111">
        <v>93</v>
      </c>
      <c r="B100" s="281" t="s">
        <v>2998</v>
      </c>
      <c r="C100" s="48"/>
      <c r="D100" s="9"/>
      <c r="E100" s="48"/>
      <c r="F100" s="161" t="s">
        <v>76</v>
      </c>
      <c r="G100" s="751">
        <v>130</v>
      </c>
      <c r="H100" s="257">
        <v>0</v>
      </c>
      <c r="I100" s="48">
        <v>1000</v>
      </c>
      <c r="J100" s="88" t="s">
        <v>2864</v>
      </c>
      <c r="K100" s="41" t="s">
        <v>26</v>
      </c>
      <c r="L100" s="42" t="str">
        <f t="shared" si="0"/>
        <v>1000GRAMS</v>
      </c>
      <c r="M100" s="658">
        <f t="shared" si="1"/>
        <v>0</v>
      </c>
      <c r="N100" s="659" t="str">
        <f t="shared" si="2"/>
        <v>0 GRAMS</v>
      </c>
      <c r="O100" s="692">
        <f t="shared" si="3"/>
        <v>0</v>
      </c>
      <c r="P100" s="29" t="e">
        <f t="shared" si="6"/>
        <v>#DIV/0!</v>
      </c>
      <c r="Q100" s="74" t="e">
        <f t="shared" si="5"/>
        <v>#DIV/0!</v>
      </c>
      <c r="R100" s="28"/>
      <c r="S100" s="28"/>
      <c r="T100" s="28"/>
      <c r="U100" s="28"/>
      <c r="V100" s="28"/>
      <c r="W100" s="28"/>
      <c r="X100" s="28"/>
      <c r="Y100" s="28"/>
      <c r="Z100" s="28"/>
    </row>
    <row r="101" spans="1:26" ht="15" customHeight="1">
      <c r="A101" s="111">
        <v>94</v>
      </c>
      <c r="B101" s="550" t="s">
        <v>2999</v>
      </c>
      <c r="C101" s="48"/>
      <c r="D101" s="9"/>
      <c r="E101" s="48"/>
      <c r="F101" s="161" t="s">
        <v>76</v>
      </c>
      <c r="G101" s="751">
        <v>420</v>
      </c>
      <c r="H101" s="257">
        <v>0</v>
      </c>
      <c r="I101" s="48">
        <v>1000</v>
      </c>
      <c r="J101" s="40" t="s">
        <v>2864</v>
      </c>
      <c r="K101" s="41" t="s">
        <v>26</v>
      </c>
      <c r="L101" s="42" t="str">
        <f t="shared" si="0"/>
        <v>1000GRAMS</v>
      </c>
      <c r="M101" s="658">
        <f t="shared" si="1"/>
        <v>0</v>
      </c>
      <c r="N101" s="659" t="str">
        <f t="shared" si="2"/>
        <v>0 GRAMS</v>
      </c>
      <c r="O101" s="692">
        <f t="shared" si="3"/>
        <v>0</v>
      </c>
      <c r="P101" s="29" t="e">
        <f t="shared" si="6"/>
        <v>#DIV/0!</v>
      </c>
      <c r="Q101" s="74" t="e">
        <f t="shared" si="5"/>
        <v>#DIV/0!</v>
      </c>
      <c r="R101" s="28"/>
      <c r="S101" s="28"/>
      <c r="T101" s="28"/>
      <c r="U101" s="28"/>
      <c r="V101" s="28"/>
      <c r="W101" s="28"/>
      <c r="X101" s="28"/>
      <c r="Y101" s="28"/>
      <c r="Z101" s="28"/>
    </row>
    <row r="102" spans="1:26" ht="15" customHeight="1">
      <c r="A102" s="111">
        <v>95</v>
      </c>
      <c r="B102" s="550" t="s">
        <v>3000</v>
      </c>
      <c r="C102" s="48"/>
      <c r="D102" s="9"/>
      <c r="E102" s="48"/>
      <c r="F102" s="161" t="s">
        <v>76</v>
      </c>
      <c r="G102" s="751">
        <v>650</v>
      </c>
      <c r="H102" s="257">
        <v>0</v>
      </c>
      <c r="I102" s="48">
        <v>1000</v>
      </c>
      <c r="J102" s="40" t="s">
        <v>2864</v>
      </c>
      <c r="K102" s="41" t="s">
        <v>26</v>
      </c>
      <c r="L102" s="42" t="str">
        <f t="shared" si="0"/>
        <v>1000GRAMS</v>
      </c>
      <c r="M102" s="658">
        <f t="shared" si="1"/>
        <v>0</v>
      </c>
      <c r="N102" s="659" t="str">
        <f t="shared" si="2"/>
        <v>0 GRAMS</v>
      </c>
      <c r="O102" s="692">
        <f t="shared" si="3"/>
        <v>0</v>
      </c>
      <c r="P102" s="29" t="e">
        <f t="shared" si="6"/>
        <v>#DIV/0!</v>
      </c>
      <c r="Q102" s="74" t="e">
        <f t="shared" si="5"/>
        <v>#DIV/0!</v>
      </c>
      <c r="R102" s="28"/>
      <c r="S102" s="28"/>
      <c r="T102" s="28"/>
      <c r="U102" s="28"/>
      <c r="V102" s="28"/>
      <c r="W102" s="28"/>
      <c r="X102" s="28"/>
      <c r="Y102" s="28"/>
      <c r="Z102" s="28"/>
    </row>
    <row r="103" spans="1:26" ht="15" customHeight="1">
      <c r="A103" s="111">
        <v>96</v>
      </c>
      <c r="B103" s="550" t="s">
        <v>3001</v>
      </c>
      <c r="C103" s="48"/>
      <c r="D103" s="9"/>
      <c r="E103" s="61"/>
      <c r="F103" s="161" t="s">
        <v>76</v>
      </c>
      <c r="G103" s="755">
        <v>170</v>
      </c>
      <c r="H103" s="257">
        <v>0</v>
      </c>
      <c r="I103" s="48">
        <v>1000</v>
      </c>
      <c r="J103" s="40" t="s">
        <v>2864</v>
      </c>
      <c r="K103" s="41" t="s">
        <v>26</v>
      </c>
      <c r="L103" s="42" t="str">
        <f t="shared" si="0"/>
        <v>1000GRAMS</v>
      </c>
      <c r="M103" s="658">
        <f t="shared" si="1"/>
        <v>0</v>
      </c>
      <c r="N103" s="659" t="str">
        <f t="shared" si="2"/>
        <v>0 GRAMS</v>
      </c>
      <c r="O103" s="692">
        <f t="shared" si="3"/>
        <v>0</v>
      </c>
      <c r="P103" s="29" t="e">
        <f t="shared" si="6"/>
        <v>#DIV/0!</v>
      </c>
      <c r="Q103" s="74" t="e">
        <f t="shared" si="5"/>
        <v>#DIV/0!</v>
      </c>
      <c r="R103" s="28"/>
      <c r="S103" s="28"/>
      <c r="T103" s="28"/>
      <c r="U103" s="28"/>
      <c r="V103" s="28"/>
      <c r="W103" s="28"/>
      <c r="X103" s="28"/>
      <c r="Y103" s="28"/>
      <c r="Z103" s="28"/>
    </row>
    <row r="104" spans="1:26" ht="15" customHeight="1">
      <c r="A104" s="111">
        <v>97</v>
      </c>
      <c r="B104" s="48" t="s">
        <v>3002</v>
      </c>
      <c r="C104" s="48"/>
      <c r="D104" s="9"/>
      <c r="E104" s="48"/>
      <c r="F104" s="161" t="s">
        <v>76</v>
      </c>
      <c r="G104" s="751">
        <v>165</v>
      </c>
      <c r="H104" s="257">
        <v>0</v>
      </c>
      <c r="I104" s="61">
        <v>1000</v>
      </c>
      <c r="J104" s="40" t="s">
        <v>2864</v>
      </c>
      <c r="K104" s="41" t="s">
        <v>26</v>
      </c>
      <c r="L104" s="42" t="str">
        <f t="shared" si="0"/>
        <v>1000GRAMS</v>
      </c>
      <c r="M104" s="658">
        <f t="shared" si="1"/>
        <v>0</v>
      </c>
      <c r="N104" s="659" t="str">
        <f t="shared" si="2"/>
        <v>0 GRAMS</v>
      </c>
      <c r="O104" s="692">
        <f t="shared" si="3"/>
        <v>0</v>
      </c>
      <c r="P104" s="29" t="e">
        <f t="shared" si="6"/>
        <v>#DIV/0!</v>
      </c>
      <c r="Q104" s="74" t="e">
        <f t="shared" si="5"/>
        <v>#DIV/0!</v>
      </c>
      <c r="R104" s="28"/>
      <c r="S104" s="28"/>
      <c r="T104" s="28"/>
      <c r="U104" s="28"/>
      <c r="V104" s="28"/>
      <c r="W104" s="28"/>
      <c r="X104" s="28"/>
      <c r="Y104" s="28"/>
      <c r="Z104" s="28"/>
    </row>
    <row r="105" spans="1:26" ht="15" customHeight="1">
      <c r="A105" s="111">
        <v>98</v>
      </c>
      <c r="B105" s="48" t="s">
        <v>3003</v>
      </c>
      <c r="C105" s="48"/>
      <c r="D105" s="35"/>
      <c r="E105" s="529"/>
      <c r="F105" s="161" t="s">
        <v>76</v>
      </c>
      <c r="G105" s="756">
        <v>160</v>
      </c>
      <c r="H105" s="257">
        <v>0</v>
      </c>
      <c r="I105" s="48">
        <v>1000</v>
      </c>
      <c r="J105" s="40" t="s">
        <v>2864</v>
      </c>
      <c r="K105" s="41" t="s">
        <v>26</v>
      </c>
      <c r="L105" s="42" t="str">
        <f t="shared" si="0"/>
        <v>1000GRAMS</v>
      </c>
      <c r="M105" s="658">
        <f t="shared" si="1"/>
        <v>0</v>
      </c>
      <c r="N105" s="659" t="str">
        <f t="shared" si="2"/>
        <v>0 GRAMS</v>
      </c>
      <c r="O105" s="692">
        <f t="shared" si="3"/>
        <v>0</v>
      </c>
      <c r="P105" s="29" t="e">
        <f t="shared" si="6"/>
        <v>#DIV/0!</v>
      </c>
      <c r="Q105" s="74" t="e">
        <f t="shared" si="5"/>
        <v>#DIV/0!</v>
      </c>
      <c r="R105" s="28"/>
      <c r="S105" s="28"/>
      <c r="T105" s="28"/>
      <c r="U105" s="28"/>
      <c r="V105" s="28"/>
      <c r="W105" s="28"/>
      <c r="X105" s="28"/>
      <c r="Y105" s="28"/>
      <c r="Z105" s="28"/>
    </row>
    <row r="106" spans="1:26" ht="15" customHeight="1">
      <c r="A106" s="111">
        <v>99</v>
      </c>
      <c r="B106" s="33" t="s">
        <v>3004</v>
      </c>
      <c r="C106" s="48"/>
      <c r="D106" s="35"/>
      <c r="E106" s="48"/>
      <c r="F106" s="161" t="s">
        <v>76</v>
      </c>
      <c r="G106" s="751">
        <v>506</v>
      </c>
      <c r="H106" s="257">
        <v>0</v>
      </c>
      <c r="I106" s="529">
        <v>1000</v>
      </c>
      <c r="J106" s="40" t="s">
        <v>2864</v>
      </c>
      <c r="K106" s="41" t="s">
        <v>26</v>
      </c>
      <c r="L106" s="42" t="str">
        <f t="shared" si="0"/>
        <v>1000GRAMS</v>
      </c>
      <c r="M106" s="658">
        <f t="shared" si="1"/>
        <v>0</v>
      </c>
      <c r="N106" s="659" t="str">
        <f t="shared" si="2"/>
        <v>0 GRAMS</v>
      </c>
      <c r="O106" s="692">
        <f t="shared" si="3"/>
        <v>0</v>
      </c>
      <c r="P106" s="29" t="e">
        <f t="shared" si="6"/>
        <v>#DIV/0!</v>
      </c>
      <c r="Q106" s="74" t="e">
        <f t="shared" si="5"/>
        <v>#DIV/0!</v>
      </c>
      <c r="R106" s="28"/>
      <c r="S106" s="28"/>
      <c r="T106" s="28"/>
      <c r="U106" s="28"/>
      <c r="V106" s="28"/>
      <c r="W106" s="28"/>
      <c r="X106" s="28"/>
      <c r="Y106" s="28"/>
      <c r="Z106" s="28"/>
    </row>
    <row r="107" spans="1:26" ht="15" customHeight="1">
      <c r="A107" s="111">
        <v>100</v>
      </c>
      <c r="B107" s="48" t="s">
        <v>3004</v>
      </c>
      <c r="C107" s="48"/>
      <c r="D107" s="35"/>
      <c r="E107" s="48"/>
      <c r="F107" s="161" t="s">
        <v>76</v>
      </c>
      <c r="G107" s="751">
        <v>160</v>
      </c>
      <c r="H107" s="257">
        <v>0</v>
      </c>
      <c r="I107" s="48">
        <v>1000</v>
      </c>
      <c r="J107" s="40" t="s">
        <v>2864</v>
      </c>
      <c r="K107" s="41" t="s">
        <v>26</v>
      </c>
      <c r="L107" s="42" t="str">
        <f t="shared" si="0"/>
        <v>1000GRAMS</v>
      </c>
      <c r="M107" s="658">
        <f t="shared" si="1"/>
        <v>0</v>
      </c>
      <c r="N107" s="659" t="str">
        <f t="shared" si="2"/>
        <v>0 GRAMS</v>
      </c>
      <c r="O107" s="692">
        <f t="shared" si="3"/>
        <v>0</v>
      </c>
      <c r="P107" s="29" t="e">
        <f t="shared" si="6"/>
        <v>#DIV/0!</v>
      </c>
      <c r="Q107" s="74" t="e">
        <f t="shared" si="5"/>
        <v>#DIV/0!</v>
      </c>
      <c r="R107" s="28"/>
      <c r="S107" s="28"/>
      <c r="T107" s="28"/>
      <c r="U107" s="28"/>
      <c r="V107" s="28"/>
      <c r="W107" s="28"/>
      <c r="X107" s="28"/>
      <c r="Y107" s="28"/>
      <c r="Z107" s="28"/>
    </row>
    <row r="108" spans="1:26" ht="15" customHeight="1">
      <c r="A108" s="111">
        <v>101</v>
      </c>
      <c r="B108" s="89" t="s">
        <v>3005</v>
      </c>
      <c r="C108" s="48"/>
      <c r="D108" s="35"/>
      <c r="E108" s="48"/>
      <c r="F108" s="161" t="s">
        <v>76</v>
      </c>
      <c r="G108" s="751">
        <v>140</v>
      </c>
      <c r="H108" s="257">
        <v>0</v>
      </c>
      <c r="I108" s="48">
        <v>1000</v>
      </c>
      <c r="J108" s="40" t="s">
        <v>2864</v>
      </c>
      <c r="K108" s="41" t="s">
        <v>26</v>
      </c>
      <c r="L108" s="42" t="str">
        <f t="shared" si="0"/>
        <v>1000GRAMS</v>
      </c>
      <c r="M108" s="658">
        <f t="shared" si="1"/>
        <v>0</v>
      </c>
      <c r="N108" s="659" t="str">
        <f t="shared" si="2"/>
        <v>0 GRAMS</v>
      </c>
      <c r="O108" s="692">
        <f t="shared" si="3"/>
        <v>0</v>
      </c>
      <c r="P108" s="29" t="e">
        <f t="shared" si="6"/>
        <v>#DIV/0!</v>
      </c>
      <c r="Q108" s="74" t="e">
        <f t="shared" si="5"/>
        <v>#DIV/0!</v>
      </c>
      <c r="R108" s="28"/>
      <c r="S108" s="28"/>
      <c r="T108" s="28"/>
      <c r="U108" s="28"/>
      <c r="V108" s="28"/>
      <c r="W108" s="28"/>
      <c r="X108" s="28"/>
      <c r="Y108" s="28"/>
      <c r="Z108" s="28"/>
    </row>
    <row r="109" spans="1:26" ht="15" customHeight="1">
      <c r="A109" s="111">
        <v>102</v>
      </c>
      <c r="B109" s="48" t="s">
        <v>3006</v>
      </c>
      <c r="C109" s="48"/>
      <c r="D109" s="35"/>
      <c r="E109" s="48"/>
      <c r="F109" s="161" t="s">
        <v>76</v>
      </c>
      <c r="G109" s="751">
        <v>1360</v>
      </c>
      <c r="H109" s="257">
        <v>0</v>
      </c>
      <c r="I109" s="48">
        <v>1000</v>
      </c>
      <c r="J109" s="40" t="s">
        <v>2864</v>
      </c>
      <c r="K109" s="41" t="s">
        <v>26</v>
      </c>
      <c r="L109" s="42" t="str">
        <f t="shared" si="0"/>
        <v>1000GRAMS</v>
      </c>
      <c r="M109" s="658">
        <f t="shared" si="1"/>
        <v>0</v>
      </c>
      <c r="N109" s="659" t="str">
        <f t="shared" si="2"/>
        <v>0 GRAMS</v>
      </c>
      <c r="O109" s="692">
        <f t="shared" si="3"/>
        <v>0</v>
      </c>
      <c r="P109" s="29" t="e">
        <f t="shared" si="6"/>
        <v>#DIV/0!</v>
      </c>
      <c r="Q109" s="74" t="e">
        <f t="shared" si="5"/>
        <v>#DIV/0!</v>
      </c>
      <c r="R109" s="28"/>
      <c r="S109" s="28"/>
      <c r="T109" s="28"/>
      <c r="U109" s="28"/>
      <c r="V109" s="28"/>
      <c r="W109" s="28"/>
      <c r="X109" s="28"/>
      <c r="Y109" s="28"/>
      <c r="Z109" s="28"/>
    </row>
    <row r="110" spans="1:26" ht="15" customHeight="1">
      <c r="A110" s="111">
        <v>103</v>
      </c>
      <c r="B110" s="48" t="s">
        <v>3007</v>
      </c>
      <c r="C110" s="48"/>
      <c r="D110" s="35"/>
      <c r="E110" s="48"/>
      <c r="F110" s="161" t="s">
        <v>76</v>
      </c>
      <c r="G110" s="751">
        <v>160</v>
      </c>
      <c r="H110" s="257">
        <v>0</v>
      </c>
      <c r="I110" s="48">
        <v>1000</v>
      </c>
      <c r="J110" s="40" t="s">
        <v>2864</v>
      </c>
      <c r="K110" s="41" t="s">
        <v>26</v>
      </c>
      <c r="L110" s="42" t="str">
        <f t="shared" si="0"/>
        <v>1000GRAMS</v>
      </c>
      <c r="M110" s="658">
        <f t="shared" si="1"/>
        <v>0</v>
      </c>
      <c r="N110" s="659" t="str">
        <f t="shared" si="2"/>
        <v>0 GRAMS</v>
      </c>
      <c r="O110" s="692">
        <f t="shared" si="3"/>
        <v>0</v>
      </c>
      <c r="P110" s="29" t="e">
        <f t="shared" si="6"/>
        <v>#DIV/0!</v>
      </c>
      <c r="Q110" s="74" t="e">
        <f t="shared" si="5"/>
        <v>#DIV/0!</v>
      </c>
      <c r="R110" s="28"/>
      <c r="S110" s="28"/>
      <c r="T110" s="28"/>
      <c r="U110" s="28"/>
      <c r="V110" s="28"/>
      <c r="W110" s="28"/>
      <c r="X110" s="28"/>
      <c r="Y110" s="28"/>
      <c r="Z110" s="28"/>
    </row>
    <row r="111" spans="1:26" ht="15" customHeight="1">
      <c r="A111" s="111">
        <v>104</v>
      </c>
      <c r="B111" s="48" t="s">
        <v>3008</v>
      </c>
      <c r="C111" s="48"/>
      <c r="D111" s="35"/>
      <c r="E111" s="48"/>
      <c r="F111" s="161" t="s">
        <v>76</v>
      </c>
      <c r="G111" s="751">
        <v>340</v>
      </c>
      <c r="H111" s="257">
        <v>0</v>
      </c>
      <c r="I111" s="48">
        <v>1000</v>
      </c>
      <c r="J111" s="40" t="s">
        <v>2864</v>
      </c>
      <c r="K111" s="41" t="s">
        <v>26</v>
      </c>
      <c r="L111" s="42" t="str">
        <f t="shared" si="0"/>
        <v>1000GRAMS</v>
      </c>
      <c r="M111" s="658">
        <f t="shared" si="1"/>
        <v>0</v>
      </c>
      <c r="N111" s="659" t="str">
        <f t="shared" si="2"/>
        <v>0 GRAMS</v>
      </c>
      <c r="O111" s="692">
        <f t="shared" si="3"/>
        <v>0</v>
      </c>
      <c r="P111" s="29" t="e">
        <f t="shared" si="6"/>
        <v>#DIV/0!</v>
      </c>
      <c r="Q111" s="74" t="e">
        <f t="shared" si="5"/>
        <v>#DIV/0!</v>
      </c>
      <c r="R111" s="28"/>
      <c r="S111" s="28"/>
      <c r="T111" s="28"/>
      <c r="U111" s="28"/>
      <c r="V111" s="28"/>
      <c r="W111" s="28"/>
      <c r="X111" s="28"/>
      <c r="Y111" s="28"/>
      <c r="Z111" s="28"/>
    </row>
    <row r="112" spans="1:26" ht="15" customHeight="1">
      <c r="A112" s="111">
        <v>105</v>
      </c>
      <c r="B112" s="89" t="s">
        <v>3009</v>
      </c>
      <c r="C112" s="48"/>
      <c r="D112" s="35"/>
      <c r="E112" s="48"/>
      <c r="F112" s="161" t="s">
        <v>76</v>
      </c>
      <c r="G112" s="751">
        <v>420</v>
      </c>
      <c r="H112" s="257">
        <v>2</v>
      </c>
      <c r="I112" s="48">
        <v>1000</v>
      </c>
      <c r="J112" s="88" t="s">
        <v>2864</v>
      </c>
      <c r="K112" s="41" t="s">
        <v>26</v>
      </c>
      <c r="L112" s="42" t="str">
        <f t="shared" si="0"/>
        <v>1000GRAMS</v>
      </c>
      <c r="M112" s="658">
        <f t="shared" si="1"/>
        <v>2000</v>
      </c>
      <c r="N112" s="659" t="str">
        <f t="shared" si="2"/>
        <v>2000 GRAMS</v>
      </c>
      <c r="O112" s="692">
        <f t="shared" si="3"/>
        <v>840</v>
      </c>
      <c r="P112" s="29">
        <f t="shared" si="6"/>
        <v>420</v>
      </c>
      <c r="Q112" s="74">
        <f t="shared" si="5"/>
        <v>0</v>
      </c>
      <c r="R112" s="28"/>
      <c r="S112" s="28"/>
      <c r="T112" s="28"/>
      <c r="U112" s="28"/>
      <c r="V112" s="28"/>
      <c r="W112" s="28"/>
      <c r="X112" s="28"/>
      <c r="Y112" s="28"/>
      <c r="Z112" s="28"/>
    </row>
    <row r="113" spans="1:26" ht="15" customHeight="1">
      <c r="A113" s="111">
        <v>106</v>
      </c>
      <c r="B113" s="91" t="s">
        <v>3010</v>
      </c>
      <c r="C113" s="48"/>
      <c r="D113" s="35"/>
      <c r="E113" s="48"/>
      <c r="F113" s="161" t="s">
        <v>76</v>
      </c>
      <c r="G113" s="751">
        <v>360</v>
      </c>
      <c r="H113" s="257">
        <v>0</v>
      </c>
      <c r="I113" s="48">
        <v>1000</v>
      </c>
      <c r="J113" s="88" t="s">
        <v>2864</v>
      </c>
      <c r="K113" s="41" t="s">
        <v>26</v>
      </c>
      <c r="L113" s="42" t="str">
        <f t="shared" si="0"/>
        <v>1000GRAMS</v>
      </c>
      <c r="M113" s="658">
        <f t="shared" si="1"/>
        <v>0</v>
      </c>
      <c r="N113" s="659" t="str">
        <f t="shared" si="2"/>
        <v>0 GRAMS</v>
      </c>
      <c r="O113" s="692">
        <f t="shared" si="3"/>
        <v>0</v>
      </c>
      <c r="P113" s="29" t="e">
        <f t="shared" si="6"/>
        <v>#DIV/0!</v>
      </c>
      <c r="Q113" s="74" t="e">
        <f t="shared" si="5"/>
        <v>#DIV/0!</v>
      </c>
      <c r="R113" s="28"/>
      <c r="S113" s="28"/>
      <c r="T113" s="28"/>
      <c r="U113" s="28"/>
      <c r="V113" s="28"/>
      <c r="W113" s="28"/>
      <c r="X113" s="28"/>
      <c r="Y113" s="28"/>
      <c r="Z113" s="28"/>
    </row>
    <row r="114" spans="1:26" ht="15" customHeight="1">
      <c r="A114" s="111">
        <v>107</v>
      </c>
      <c r="B114" s="193" t="s">
        <v>3011</v>
      </c>
      <c r="C114" s="48"/>
      <c r="D114" s="35"/>
      <c r="E114" s="48"/>
      <c r="F114" s="161" t="s">
        <v>76</v>
      </c>
      <c r="G114" s="751">
        <v>140</v>
      </c>
      <c r="H114" s="257">
        <v>0</v>
      </c>
      <c r="I114" s="48">
        <v>1000</v>
      </c>
      <c r="J114" s="40" t="s">
        <v>2864</v>
      </c>
      <c r="K114" s="41" t="s">
        <v>26</v>
      </c>
      <c r="L114" s="42" t="str">
        <f t="shared" si="0"/>
        <v>1000GRAMS</v>
      </c>
      <c r="M114" s="658">
        <f t="shared" si="1"/>
        <v>0</v>
      </c>
      <c r="N114" s="659" t="str">
        <f t="shared" si="2"/>
        <v>0 GRAMS</v>
      </c>
      <c r="O114" s="692">
        <f t="shared" si="3"/>
        <v>0</v>
      </c>
      <c r="P114" s="29" t="e">
        <f t="shared" si="6"/>
        <v>#DIV/0!</v>
      </c>
      <c r="Q114" s="74" t="e">
        <f t="shared" si="5"/>
        <v>#DIV/0!</v>
      </c>
      <c r="R114" s="28"/>
      <c r="S114" s="28"/>
      <c r="T114" s="28"/>
      <c r="U114" s="28"/>
      <c r="V114" s="28"/>
      <c r="W114" s="28"/>
      <c r="X114" s="28"/>
      <c r="Y114" s="28"/>
      <c r="Z114" s="28"/>
    </row>
    <row r="115" spans="1:26" ht="15" customHeight="1">
      <c r="A115" s="111">
        <v>108</v>
      </c>
      <c r="B115" s="116" t="s">
        <v>3012</v>
      </c>
      <c r="C115" s="48"/>
      <c r="D115" s="35"/>
      <c r="E115" s="48"/>
      <c r="F115" s="161" t="s">
        <v>76</v>
      </c>
      <c r="G115" s="751">
        <v>160</v>
      </c>
      <c r="H115" s="257">
        <v>0</v>
      </c>
      <c r="I115" s="48">
        <v>1000</v>
      </c>
      <c r="J115" s="121" t="s">
        <v>2864</v>
      </c>
      <c r="K115" s="41" t="s">
        <v>26</v>
      </c>
      <c r="L115" s="42" t="str">
        <f t="shared" si="0"/>
        <v>1000GRAMS</v>
      </c>
      <c r="M115" s="658">
        <f t="shared" si="1"/>
        <v>0</v>
      </c>
      <c r="N115" s="659" t="str">
        <f t="shared" si="2"/>
        <v>0 GRAMS</v>
      </c>
      <c r="O115" s="692">
        <f t="shared" si="3"/>
        <v>0</v>
      </c>
      <c r="P115" s="29" t="e">
        <f t="shared" si="6"/>
        <v>#DIV/0!</v>
      </c>
      <c r="Q115" s="74" t="e">
        <f t="shared" si="5"/>
        <v>#DIV/0!</v>
      </c>
      <c r="R115" s="28"/>
      <c r="S115" s="28"/>
      <c r="T115" s="28"/>
      <c r="U115" s="28"/>
      <c r="V115" s="28"/>
      <c r="W115" s="28"/>
      <c r="X115" s="28"/>
      <c r="Y115" s="28"/>
      <c r="Z115" s="28"/>
    </row>
    <row r="116" spans="1:26" ht="15" customHeight="1">
      <c r="A116" s="111">
        <v>109</v>
      </c>
      <c r="B116" s="116" t="s">
        <v>3013</v>
      </c>
      <c r="C116" s="48"/>
      <c r="D116" s="35"/>
      <c r="E116" s="48"/>
      <c r="F116" s="161" t="s">
        <v>76</v>
      </c>
      <c r="G116" s="751">
        <v>145</v>
      </c>
      <c r="H116" s="257">
        <v>0</v>
      </c>
      <c r="I116" s="48">
        <v>1000</v>
      </c>
      <c r="J116" s="40" t="s">
        <v>2864</v>
      </c>
      <c r="K116" s="41" t="s">
        <v>26</v>
      </c>
      <c r="L116" s="42" t="str">
        <f t="shared" si="0"/>
        <v>1000GRAMS</v>
      </c>
      <c r="M116" s="658">
        <f t="shared" si="1"/>
        <v>0</v>
      </c>
      <c r="N116" s="659" t="str">
        <f t="shared" si="2"/>
        <v>0 GRAMS</v>
      </c>
      <c r="O116" s="692">
        <f t="shared" si="3"/>
        <v>0</v>
      </c>
      <c r="P116" s="29" t="e">
        <f t="shared" si="6"/>
        <v>#DIV/0!</v>
      </c>
      <c r="Q116" s="74" t="e">
        <f t="shared" si="5"/>
        <v>#DIV/0!</v>
      </c>
      <c r="R116" s="28"/>
      <c r="S116" s="28"/>
      <c r="T116" s="28"/>
      <c r="U116" s="28"/>
      <c r="V116" s="28"/>
      <c r="W116" s="28"/>
      <c r="X116" s="28"/>
      <c r="Y116" s="28"/>
      <c r="Z116" s="28"/>
    </row>
    <row r="117" spans="1:26" ht="15" customHeight="1">
      <c r="A117" s="111">
        <v>110</v>
      </c>
      <c r="B117" s="116" t="s">
        <v>3014</v>
      </c>
      <c r="C117" s="48"/>
      <c r="D117" s="35"/>
      <c r="E117" s="48"/>
      <c r="F117" s="161" t="s">
        <v>76</v>
      </c>
      <c r="G117" s="751">
        <v>200</v>
      </c>
      <c r="H117" s="257">
        <v>0</v>
      </c>
      <c r="I117" s="48">
        <v>1000</v>
      </c>
      <c r="J117" s="121" t="s">
        <v>2864</v>
      </c>
      <c r="K117" s="41" t="s">
        <v>26</v>
      </c>
      <c r="L117" s="42" t="str">
        <f t="shared" si="0"/>
        <v>1000GRAMS</v>
      </c>
      <c r="M117" s="658">
        <f t="shared" si="1"/>
        <v>0</v>
      </c>
      <c r="N117" s="659" t="str">
        <f t="shared" si="2"/>
        <v>0 GRAMS</v>
      </c>
      <c r="O117" s="692">
        <f t="shared" si="3"/>
        <v>0</v>
      </c>
      <c r="P117" s="29" t="e">
        <f t="shared" si="6"/>
        <v>#DIV/0!</v>
      </c>
      <c r="Q117" s="74" t="e">
        <f t="shared" si="5"/>
        <v>#DIV/0!</v>
      </c>
      <c r="R117" s="28"/>
      <c r="S117" s="28"/>
      <c r="T117" s="28"/>
      <c r="U117" s="28"/>
      <c r="V117" s="28"/>
      <c r="W117" s="28"/>
      <c r="X117" s="28"/>
      <c r="Y117" s="28"/>
      <c r="Z117" s="28"/>
    </row>
    <row r="118" spans="1:26" ht="15" customHeight="1">
      <c r="A118" s="111">
        <v>111</v>
      </c>
      <c r="B118" s="33" t="s">
        <v>3015</v>
      </c>
      <c r="C118" s="48"/>
      <c r="D118" s="179"/>
      <c r="E118" s="48"/>
      <c r="F118" s="161" t="s">
        <v>76</v>
      </c>
      <c r="G118" s="751">
        <v>200</v>
      </c>
      <c r="H118" s="257">
        <v>0</v>
      </c>
      <c r="I118" s="48">
        <v>1000</v>
      </c>
      <c r="J118" s="121" t="s">
        <v>2864</v>
      </c>
      <c r="K118" s="41" t="s">
        <v>26</v>
      </c>
      <c r="L118" s="42" t="str">
        <f t="shared" si="0"/>
        <v>1000GRAMS</v>
      </c>
      <c r="M118" s="658">
        <f t="shared" si="1"/>
        <v>0</v>
      </c>
      <c r="N118" s="659" t="str">
        <f t="shared" si="2"/>
        <v>0 GRAMS</v>
      </c>
      <c r="O118" s="692">
        <f t="shared" si="3"/>
        <v>0</v>
      </c>
      <c r="P118" s="29" t="e">
        <f t="shared" si="6"/>
        <v>#DIV/0!</v>
      </c>
      <c r="Q118" s="74" t="e">
        <f t="shared" si="5"/>
        <v>#DIV/0!</v>
      </c>
      <c r="R118" s="28"/>
      <c r="S118" s="28"/>
      <c r="T118" s="28"/>
      <c r="U118" s="28"/>
      <c r="V118" s="28"/>
      <c r="W118" s="28"/>
      <c r="X118" s="28"/>
      <c r="Y118" s="28"/>
      <c r="Z118" s="28"/>
    </row>
    <row r="119" spans="1:26" ht="15" customHeight="1">
      <c r="A119" s="111">
        <v>112</v>
      </c>
      <c r="B119" s="116" t="s">
        <v>3016</v>
      </c>
      <c r="C119" s="48"/>
      <c r="D119" s="179"/>
      <c r="E119" s="48"/>
      <c r="F119" s="161" t="s">
        <v>76</v>
      </c>
      <c r="G119" s="751">
        <v>200</v>
      </c>
      <c r="H119" s="257">
        <v>0</v>
      </c>
      <c r="I119" s="48">
        <v>1000</v>
      </c>
      <c r="J119" s="121" t="s">
        <v>2864</v>
      </c>
      <c r="K119" s="41" t="s">
        <v>26</v>
      </c>
      <c r="L119" s="42" t="str">
        <f t="shared" si="0"/>
        <v>1000GRAMS</v>
      </c>
      <c r="M119" s="658">
        <f t="shared" si="1"/>
        <v>0</v>
      </c>
      <c r="N119" s="659" t="str">
        <f t="shared" si="2"/>
        <v>0 GRAMS</v>
      </c>
      <c r="O119" s="692">
        <f t="shared" si="3"/>
        <v>0</v>
      </c>
      <c r="P119" s="29" t="e">
        <f t="shared" si="6"/>
        <v>#DIV/0!</v>
      </c>
      <c r="Q119" s="74" t="e">
        <f t="shared" si="5"/>
        <v>#DIV/0!</v>
      </c>
      <c r="R119" s="28"/>
      <c r="S119" s="28"/>
      <c r="T119" s="28"/>
      <c r="U119" s="28"/>
      <c r="V119" s="28"/>
      <c r="W119" s="28"/>
      <c r="X119" s="28"/>
      <c r="Y119" s="28"/>
      <c r="Z119" s="28"/>
    </row>
    <row r="120" spans="1:26" ht="15" customHeight="1">
      <c r="A120" s="111">
        <v>113</v>
      </c>
      <c r="B120" s="116" t="s">
        <v>3017</v>
      </c>
      <c r="C120" s="48"/>
      <c r="D120" s="35"/>
      <c r="E120" s="48"/>
      <c r="F120" s="161" t="s">
        <v>76</v>
      </c>
      <c r="G120" s="751">
        <v>120</v>
      </c>
      <c r="H120" s="257">
        <v>0</v>
      </c>
      <c r="I120" s="48">
        <v>1000</v>
      </c>
      <c r="J120" s="121" t="s">
        <v>2864</v>
      </c>
      <c r="K120" s="41" t="s">
        <v>26</v>
      </c>
      <c r="L120" s="42" t="str">
        <f t="shared" si="0"/>
        <v>1000GRAMS</v>
      </c>
      <c r="M120" s="658">
        <f t="shared" si="1"/>
        <v>0</v>
      </c>
      <c r="N120" s="659" t="str">
        <f t="shared" si="2"/>
        <v>0 GRAMS</v>
      </c>
      <c r="O120" s="692">
        <f t="shared" si="3"/>
        <v>0</v>
      </c>
      <c r="P120" s="29" t="e">
        <f t="shared" si="6"/>
        <v>#DIV/0!</v>
      </c>
      <c r="Q120" s="74" t="e">
        <f t="shared" si="5"/>
        <v>#DIV/0!</v>
      </c>
      <c r="R120" s="28"/>
      <c r="S120" s="28"/>
      <c r="T120" s="28"/>
      <c r="U120" s="28"/>
      <c r="V120" s="28"/>
      <c r="W120" s="28"/>
      <c r="X120" s="28"/>
      <c r="Y120" s="28"/>
      <c r="Z120" s="28"/>
    </row>
    <row r="121" spans="1:26" ht="15" customHeight="1">
      <c r="A121" s="111">
        <v>114</v>
      </c>
      <c r="B121" s="116" t="s">
        <v>3018</v>
      </c>
      <c r="C121" s="48"/>
      <c r="D121" s="35"/>
      <c r="E121" s="48"/>
      <c r="F121" s="161" t="s">
        <v>76</v>
      </c>
      <c r="G121" s="751">
        <v>130</v>
      </c>
      <c r="H121" s="257">
        <v>0</v>
      </c>
      <c r="I121" s="48">
        <v>1000</v>
      </c>
      <c r="J121" s="121" t="s">
        <v>2864</v>
      </c>
      <c r="K121" s="41" t="s">
        <v>26</v>
      </c>
      <c r="L121" s="42" t="str">
        <f t="shared" si="0"/>
        <v>1000GRAMS</v>
      </c>
      <c r="M121" s="658">
        <f t="shared" si="1"/>
        <v>0</v>
      </c>
      <c r="N121" s="659" t="str">
        <f t="shared" si="2"/>
        <v>0 GRAMS</v>
      </c>
      <c r="O121" s="692">
        <f t="shared" si="3"/>
        <v>0</v>
      </c>
      <c r="P121" s="29" t="e">
        <f t="shared" si="6"/>
        <v>#DIV/0!</v>
      </c>
      <c r="Q121" s="74" t="e">
        <f t="shared" si="5"/>
        <v>#DIV/0!</v>
      </c>
      <c r="R121" s="28"/>
      <c r="S121" s="28"/>
      <c r="T121" s="28"/>
      <c r="U121" s="28"/>
      <c r="V121" s="28"/>
      <c r="W121" s="28"/>
      <c r="X121" s="28"/>
      <c r="Y121" s="28"/>
      <c r="Z121" s="28"/>
    </row>
    <row r="122" spans="1:26" ht="15" customHeight="1">
      <c r="A122" s="111">
        <v>115</v>
      </c>
      <c r="B122" s="89" t="s">
        <v>3019</v>
      </c>
      <c r="C122" s="48"/>
      <c r="D122" s="35"/>
      <c r="E122" s="48"/>
      <c r="F122" s="161" t="s">
        <v>76</v>
      </c>
      <c r="G122" s="751">
        <v>145</v>
      </c>
      <c r="H122" s="257">
        <v>0</v>
      </c>
      <c r="I122" s="48">
        <v>1000</v>
      </c>
      <c r="J122" s="88" t="s">
        <v>2864</v>
      </c>
      <c r="K122" s="41" t="s">
        <v>26</v>
      </c>
      <c r="L122" s="42" t="str">
        <f t="shared" si="0"/>
        <v>1000GRAMS</v>
      </c>
      <c r="M122" s="658">
        <f t="shared" si="1"/>
        <v>0</v>
      </c>
      <c r="N122" s="659" t="str">
        <f t="shared" si="2"/>
        <v>0 GRAMS</v>
      </c>
      <c r="O122" s="692">
        <f t="shared" si="3"/>
        <v>0</v>
      </c>
      <c r="P122" s="29" t="e">
        <f t="shared" si="6"/>
        <v>#DIV/0!</v>
      </c>
      <c r="Q122" s="74" t="e">
        <f t="shared" si="5"/>
        <v>#DIV/0!</v>
      </c>
      <c r="R122" s="28"/>
      <c r="S122" s="28"/>
      <c r="T122" s="28"/>
      <c r="U122" s="28"/>
      <c r="V122" s="28"/>
      <c r="W122" s="28"/>
      <c r="X122" s="28"/>
      <c r="Y122" s="28"/>
      <c r="Z122" s="28"/>
    </row>
    <row r="123" spans="1:26" ht="15" customHeight="1">
      <c r="A123" s="111">
        <v>116</v>
      </c>
      <c r="B123" s="48" t="s">
        <v>3020</v>
      </c>
      <c r="C123" s="48"/>
      <c r="D123" s="35"/>
      <c r="E123" s="48"/>
      <c r="F123" s="161" t="s">
        <v>76</v>
      </c>
      <c r="G123" s="751">
        <v>220</v>
      </c>
      <c r="H123" s="257">
        <v>0</v>
      </c>
      <c r="I123" s="48">
        <v>1000</v>
      </c>
      <c r="J123" s="677" t="s">
        <v>2864</v>
      </c>
      <c r="K123" s="41" t="s">
        <v>26</v>
      </c>
      <c r="L123" s="42" t="str">
        <f t="shared" si="0"/>
        <v>1000GRAMS</v>
      </c>
      <c r="M123" s="658">
        <f t="shared" si="1"/>
        <v>0</v>
      </c>
      <c r="N123" s="659" t="str">
        <f t="shared" si="2"/>
        <v>0 GRAMS</v>
      </c>
      <c r="O123" s="692">
        <f t="shared" si="3"/>
        <v>0</v>
      </c>
      <c r="P123" s="29" t="e">
        <f t="shared" si="6"/>
        <v>#DIV/0!</v>
      </c>
      <c r="Q123" s="74" t="e">
        <f t="shared" si="5"/>
        <v>#DIV/0!</v>
      </c>
      <c r="R123" s="28"/>
      <c r="S123" s="28"/>
      <c r="T123" s="28"/>
      <c r="U123" s="28"/>
      <c r="V123" s="28"/>
      <c r="W123" s="28"/>
      <c r="X123" s="28"/>
      <c r="Y123" s="28"/>
      <c r="Z123" s="28"/>
    </row>
    <row r="124" spans="1:26" ht="15" customHeight="1">
      <c r="A124" s="111">
        <v>117</v>
      </c>
      <c r="B124" s="33" t="s">
        <v>3021</v>
      </c>
      <c r="C124" s="48"/>
      <c r="D124" s="561"/>
      <c r="E124" s="48"/>
      <c r="F124" s="161" t="s">
        <v>76</v>
      </c>
      <c r="G124" s="751">
        <v>220</v>
      </c>
      <c r="H124" s="257">
        <v>0</v>
      </c>
      <c r="I124" s="48">
        <v>1000</v>
      </c>
      <c r="J124" s="121" t="s">
        <v>2864</v>
      </c>
      <c r="K124" s="41" t="s">
        <v>26</v>
      </c>
      <c r="L124" s="42" t="str">
        <f t="shared" si="0"/>
        <v>1000GRAMS</v>
      </c>
      <c r="M124" s="658">
        <f t="shared" si="1"/>
        <v>0</v>
      </c>
      <c r="N124" s="659" t="str">
        <f t="shared" si="2"/>
        <v>0 GRAMS</v>
      </c>
      <c r="O124" s="692">
        <f t="shared" si="3"/>
        <v>0</v>
      </c>
      <c r="P124" s="29" t="e">
        <f t="shared" si="6"/>
        <v>#DIV/0!</v>
      </c>
      <c r="Q124" s="74" t="e">
        <f t="shared" si="5"/>
        <v>#DIV/0!</v>
      </c>
      <c r="R124" s="28"/>
      <c r="S124" s="28"/>
      <c r="T124" s="28"/>
      <c r="U124" s="28"/>
      <c r="V124" s="28"/>
      <c r="W124" s="28"/>
      <c r="X124" s="28"/>
      <c r="Y124" s="28"/>
      <c r="Z124" s="28"/>
    </row>
    <row r="125" spans="1:26" ht="15" customHeight="1">
      <c r="A125" s="111">
        <v>118</v>
      </c>
      <c r="B125" s="33" t="s">
        <v>3022</v>
      </c>
      <c r="C125" s="48"/>
      <c r="D125" s="9"/>
      <c r="E125" s="48"/>
      <c r="F125" s="161" t="s">
        <v>76</v>
      </c>
      <c r="G125" s="751">
        <v>110</v>
      </c>
      <c r="H125" s="257">
        <v>0</v>
      </c>
      <c r="I125" s="48">
        <v>1000</v>
      </c>
      <c r="J125" s="121" t="s">
        <v>2864</v>
      </c>
      <c r="K125" s="41" t="s">
        <v>26</v>
      </c>
      <c r="L125" s="42" t="str">
        <f t="shared" si="0"/>
        <v>1000GRAMS</v>
      </c>
      <c r="M125" s="658">
        <f t="shared" si="1"/>
        <v>0</v>
      </c>
      <c r="N125" s="659" t="str">
        <f t="shared" si="2"/>
        <v>0 GRAMS</v>
      </c>
      <c r="O125" s="692">
        <f t="shared" si="3"/>
        <v>0</v>
      </c>
      <c r="P125" s="29" t="e">
        <f t="shared" si="6"/>
        <v>#DIV/0!</v>
      </c>
      <c r="Q125" s="74" t="e">
        <f t="shared" si="5"/>
        <v>#DIV/0!</v>
      </c>
      <c r="R125" s="28"/>
      <c r="S125" s="28"/>
      <c r="T125" s="28"/>
      <c r="U125" s="28"/>
      <c r="V125" s="28"/>
      <c r="W125" s="28"/>
      <c r="X125" s="28"/>
      <c r="Y125" s="28"/>
      <c r="Z125" s="28"/>
    </row>
    <row r="126" spans="1:26" ht="15" customHeight="1">
      <c r="A126" s="111">
        <v>119</v>
      </c>
      <c r="B126" s="33" t="s">
        <v>3023</v>
      </c>
      <c r="C126" s="48"/>
      <c r="D126" s="9"/>
      <c r="E126" s="48"/>
      <c r="F126" s="161" t="s">
        <v>76</v>
      </c>
      <c r="G126" s="751">
        <v>200</v>
      </c>
      <c r="H126" s="257">
        <v>0</v>
      </c>
      <c r="I126" s="48">
        <v>1000</v>
      </c>
      <c r="J126" s="121" t="s">
        <v>2864</v>
      </c>
      <c r="K126" s="41" t="s">
        <v>26</v>
      </c>
      <c r="L126" s="42" t="str">
        <f t="shared" si="0"/>
        <v>1000GRAMS</v>
      </c>
      <c r="M126" s="658">
        <f t="shared" si="1"/>
        <v>0</v>
      </c>
      <c r="N126" s="659" t="str">
        <f t="shared" si="2"/>
        <v>0 GRAMS</v>
      </c>
      <c r="O126" s="692">
        <f t="shared" si="3"/>
        <v>0</v>
      </c>
      <c r="P126" s="29" t="e">
        <f t="shared" si="6"/>
        <v>#DIV/0!</v>
      </c>
      <c r="Q126" s="74" t="e">
        <f t="shared" si="5"/>
        <v>#DIV/0!</v>
      </c>
      <c r="R126" s="28"/>
      <c r="S126" s="28"/>
      <c r="T126" s="28"/>
      <c r="U126" s="28"/>
      <c r="V126" s="28"/>
      <c r="W126" s="28"/>
      <c r="X126" s="28"/>
      <c r="Y126" s="28"/>
      <c r="Z126" s="28"/>
    </row>
    <row r="127" spans="1:26" ht="15" customHeight="1">
      <c r="A127" s="111">
        <v>120</v>
      </c>
      <c r="B127" s="48" t="s">
        <v>3024</v>
      </c>
      <c r="C127" s="48"/>
      <c r="D127" s="35"/>
      <c r="E127" s="48"/>
      <c r="F127" s="161" t="s">
        <v>76</v>
      </c>
      <c r="G127" s="751">
        <v>180</v>
      </c>
      <c r="H127" s="257">
        <v>0</v>
      </c>
      <c r="I127" s="48">
        <v>1000</v>
      </c>
      <c r="J127" s="121" t="s">
        <v>2864</v>
      </c>
      <c r="K127" s="41" t="s">
        <v>26</v>
      </c>
      <c r="L127" s="42" t="str">
        <f t="shared" si="0"/>
        <v>1000GRAMS</v>
      </c>
      <c r="M127" s="658">
        <f t="shared" si="1"/>
        <v>0</v>
      </c>
      <c r="N127" s="659" t="str">
        <f t="shared" si="2"/>
        <v>0 GRAMS</v>
      </c>
      <c r="O127" s="692">
        <f t="shared" si="3"/>
        <v>0</v>
      </c>
      <c r="P127" s="29" t="e">
        <f t="shared" si="6"/>
        <v>#DIV/0!</v>
      </c>
      <c r="Q127" s="74" t="e">
        <f t="shared" si="5"/>
        <v>#DIV/0!</v>
      </c>
      <c r="R127" s="28"/>
      <c r="S127" s="28"/>
      <c r="T127" s="28"/>
      <c r="U127" s="28"/>
      <c r="V127" s="28"/>
      <c r="W127" s="28"/>
      <c r="X127" s="28"/>
      <c r="Y127" s="28"/>
      <c r="Z127" s="28"/>
    </row>
    <row r="128" spans="1:26" ht="15" customHeight="1">
      <c r="A128" s="111">
        <v>121</v>
      </c>
      <c r="B128" s="90" t="s">
        <v>3025</v>
      </c>
      <c r="C128" s="48"/>
      <c r="D128" s="35"/>
      <c r="E128" s="48"/>
      <c r="F128" s="161" t="s">
        <v>76</v>
      </c>
      <c r="G128" s="751">
        <v>506</v>
      </c>
      <c r="H128" s="257">
        <v>0</v>
      </c>
      <c r="I128" s="48">
        <v>1000</v>
      </c>
      <c r="J128" s="121" t="s">
        <v>2864</v>
      </c>
      <c r="K128" s="41" t="s">
        <v>26</v>
      </c>
      <c r="L128" s="42" t="str">
        <f t="shared" si="0"/>
        <v>1000GRAMS</v>
      </c>
      <c r="M128" s="658">
        <f t="shared" si="1"/>
        <v>0</v>
      </c>
      <c r="N128" s="659" t="str">
        <f t="shared" si="2"/>
        <v>0 GRAMS</v>
      </c>
      <c r="O128" s="692">
        <f t="shared" si="3"/>
        <v>0</v>
      </c>
      <c r="P128" s="29" t="e">
        <f t="shared" si="6"/>
        <v>#DIV/0!</v>
      </c>
      <c r="Q128" s="74" t="e">
        <f t="shared" si="5"/>
        <v>#DIV/0!</v>
      </c>
      <c r="R128" s="28"/>
      <c r="S128" s="28"/>
      <c r="T128" s="28"/>
      <c r="U128" s="28"/>
      <c r="V128" s="28"/>
      <c r="W128" s="28"/>
      <c r="X128" s="28"/>
      <c r="Y128" s="28"/>
      <c r="Z128" s="28"/>
    </row>
    <row r="129" spans="1:26" ht="15" customHeight="1">
      <c r="A129" s="111">
        <v>122</v>
      </c>
      <c r="B129" s="89" t="s">
        <v>3026</v>
      </c>
      <c r="C129" s="48"/>
      <c r="D129" s="35"/>
      <c r="E129" s="48"/>
      <c r="F129" s="161" t="s">
        <v>76</v>
      </c>
      <c r="G129" s="751">
        <v>200</v>
      </c>
      <c r="H129" s="257">
        <v>0</v>
      </c>
      <c r="I129" s="48">
        <v>1000</v>
      </c>
      <c r="J129" s="121" t="s">
        <v>2864</v>
      </c>
      <c r="K129" s="41" t="s">
        <v>26</v>
      </c>
      <c r="L129" s="42" t="str">
        <f t="shared" si="0"/>
        <v>1000GRAMS</v>
      </c>
      <c r="M129" s="658">
        <f t="shared" si="1"/>
        <v>0</v>
      </c>
      <c r="N129" s="659" t="str">
        <f t="shared" si="2"/>
        <v>0 GRAMS</v>
      </c>
      <c r="O129" s="692">
        <f t="shared" si="3"/>
        <v>0</v>
      </c>
      <c r="P129" s="29" t="e">
        <f t="shared" si="6"/>
        <v>#DIV/0!</v>
      </c>
      <c r="Q129" s="74" t="e">
        <f t="shared" si="5"/>
        <v>#DIV/0!</v>
      </c>
      <c r="R129" s="28"/>
      <c r="S129" s="28"/>
      <c r="T129" s="28"/>
      <c r="U129" s="28"/>
      <c r="V129" s="28"/>
      <c r="W129" s="28"/>
      <c r="X129" s="28"/>
      <c r="Y129" s="28"/>
      <c r="Z129" s="28"/>
    </row>
    <row r="130" spans="1:26" ht="15" customHeight="1">
      <c r="A130" s="111">
        <v>123</v>
      </c>
      <c r="B130" s="89" t="s">
        <v>3027</v>
      </c>
      <c r="C130" s="48"/>
      <c r="D130" s="35"/>
      <c r="E130" s="48"/>
      <c r="F130" s="161" t="s">
        <v>76</v>
      </c>
      <c r="G130" s="751">
        <v>180</v>
      </c>
      <c r="H130" s="257">
        <v>0</v>
      </c>
      <c r="I130" s="48">
        <v>1000</v>
      </c>
      <c r="J130" s="121" t="s">
        <v>2864</v>
      </c>
      <c r="K130" s="41" t="s">
        <v>26</v>
      </c>
      <c r="L130" s="42" t="str">
        <f t="shared" si="0"/>
        <v>1000GRAMS</v>
      </c>
      <c r="M130" s="658">
        <f t="shared" si="1"/>
        <v>0</v>
      </c>
      <c r="N130" s="659" t="str">
        <f t="shared" si="2"/>
        <v>0 GRAMS</v>
      </c>
      <c r="O130" s="692">
        <f t="shared" si="3"/>
        <v>0</v>
      </c>
      <c r="P130" s="29" t="e">
        <f t="shared" si="6"/>
        <v>#DIV/0!</v>
      </c>
      <c r="Q130" s="74" t="e">
        <f t="shared" si="5"/>
        <v>#DIV/0!</v>
      </c>
      <c r="R130" s="28"/>
      <c r="S130" s="28"/>
      <c r="T130" s="28"/>
      <c r="U130" s="28"/>
      <c r="V130" s="28"/>
      <c r="W130" s="28"/>
      <c r="X130" s="28"/>
      <c r="Y130" s="28"/>
      <c r="Z130" s="28"/>
    </row>
    <row r="131" spans="1:26" ht="15" customHeight="1">
      <c r="A131" s="111">
        <v>124</v>
      </c>
      <c r="B131" s="89" t="s">
        <v>3028</v>
      </c>
      <c r="C131" s="48"/>
      <c r="D131" s="35"/>
      <c r="E131" s="48"/>
      <c r="F131" s="161" t="s">
        <v>76</v>
      </c>
      <c r="G131" s="751">
        <v>150</v>
      </c>
      <c r="H131" s="257">
        <v>0</v>
      </c>
      <c r="I131" s="48">
        <v>1000</v>
      </c>
      <c r="J131" s="121" t="s">
        <v>2864</v>
      </c>
      <c r="K131" s="41" t="s">
        <v>26</v>
      </c>
      <c r="L131" s="42" t="str">
        <f t="shared" si="0"/>
        <v>1000GRAMS</v>
      </c>
      <c r="M131" s="658">
        <f t="shared" si="1"/>
        <v>0</v>
      </c>
      <c r="N131" s="659" t="str">
        <f t="shared" si="2"/>
        <v>0 GRAMS</v>
      </c>
      <c r="O131" s="692">
        <f t="shared" si="3"/>
        <v>0</v>
      </c>
      <c r="P131" s="29" t="e">
        <f t="shared" si="6"/>
        <v>#DIV/0!</v>
      </c>
      <c r="Q131" s="74" t="e">
        <f t="shared" si="5"/>
        <v>#DIV/0!</v>
      </c>
      <c r="R131" s="28"/>
      <c r="S131" s="28"/>
      <c r="T131" s="28"/>
      <c r="U131" s="28"/>
      <c r="V131" s="28"/>
      <c r="W131" s="28"/>
      <c r="X131" s="28"/>
      <c r="Y131" s="28"/>
      <c r="Z131" s="28"/>
    </row>
    <row r="132" spans="1:26" ht="15" customHeight="1">
      <c r="A132" s="111">
        <v>125</v>
      </c>
      <c r="B132" s="48" t="s">
        <v>3029</v>
      </c>
      <c r="C132" s="48"/>
      <c r="D132" s="9"/>
      <c r="E132" s="48"/>
      <c r="F132" s="161" t="s">
        <v>76</v>
      </c>
      <c r="G132" s="751">
        <v>250</v>
      </c>
      <c r="H132" s="257">
        <v>0</v>
      </c>
      <c r="I132" s="48">
        <v>1000</v>
      </c>
      <c r="J132" s="121" t="s">
        <v>2864</v>
      </c>
      <c r="K132" s="41" t="s">
        <v>26</v>
      </c>
      <c r="L132" s="42" t="str">
        <f t="shared" si="0"/>
        <v>1000GRAMS</v>
      </c>
      <c r="M132" s="658">
        <f t="shared" si="1"/>
        <v>0</v>
      </c>
      <c r="N132" s="659" t="str">
        <f t="shared" si="2"/>
        <v>0 GRAMS</v>
      </c>
      <c r="O132" s="692">
        <f t="shared" si="3"/>
        <v>0</v>
      </c>
      <c r="P132" s="29" t="e">
        <f t="shared" si="6"/>
        <v>#DIV/0!</v>
      </c>
      <c r="Q132" s="74" t="e">
        <f t="shared" si="5"/>
        <v>#DIV/0!</v>
      </c>
      <c r="R132" s="28"/>
      <c r="S132" s="28"/>
      <c r="T132" s="28"/>
      <c r="U132" s="28"/>
      <c r="V132" s="28"/>
      <c r="W132" s="28"/>
      <c r="X132" s="28"/>
      <c r="Y132" s="28"/>
      <c r="Z132" s="28"/>
    </row>
    <row r="133" spans="1:26" ht="15" customHeight="1">
      <c r="A133" s="111">
        <v>126</v>
      </c>
      <c r="B133" s="48" t="s">
        <v>3030</v>
      </c>
      <c r="C133" s="48"/>
      <c r="D133" s="9"/>
      <c r="E133" s="48"/>
      <c r="F133" s="161" t="s">
        <v>76</v>
      </c>
      <c r="G133" s="751">
        <v>35</v>
      </c>
      <c r="H133" s="257">
        <v>0</v>
      </c>
      <c r="I133" s="48">
        <v>1000</v>
      </c>
      <c r="J133" s="121" t="s">
        <v>2864</v>
      </c>
      <c r="K133" s="41" t="s">
        <v>26</v>
      </c>
      <c r="L133" s="42" t="str">
        <f t="shared" si="0"/>
        <v>1000GRAMS</v>
      </c>
      <c r="M133" s="658">
        <f t="shared" si="1"/>
        <v>0</v>
      </c>
      <c r="N133" s="659" t="str">
        <f t="shared" si="2"/>
        <v>0 GRAMS</v>
      </c>
      <c r="O133" s="692">
        <f t="shared" si="3"/>
        <v>0</v>
      </c>
      <c r="P133" s="29" t="e">
        <f t="shared" si="6"/>
        <v>#DIV/0!</v>
      </c>
      <c r="Q133" s="74" t="e">
        <f t="shared" si="5"/>
        <v>#DIV/0!</v>
      </c>
      <c r="R133" s="28"/>
      <c r="S133" s="28"/>
      <c r="T133" s="28"/>
      <c r="U133" s="28"/>
      <c r="V133" s="28"/>
      <c r="W133" s="28"/>
      <c r="X133" s="28"/>
      <c r="Y133" s="28"/>
      <c r="Z133" s="28"/>
    </row>
    <row r="134" spans="1:26" ht="15" customHeight="1">
      <c r="A134" s="111">
        <v>127</v>
      </c>
      <c r="B134" s="48" t="s">
        <v>3031</v>
      </c>
      <c r="C134" s="48"/>
      <c r="D134" s="9"/>
      <c r="E134" s="48"/>
      <c r="F134" s="161" t="s">
        <v>76</v>
      </c>
      <c r="G134" s="751">
        <v>190</v>
      </c>
      <c r="H134" s="257">
        <v>0</v>
      </c>
      <c r="I134" s="48">
        <v>1000</v>
      </c>
      <c r="J134" s="121" t="s">
        <v>2864</v>
      </c>
      <c r="K134" s="41" t="s">
        <v>26</v>
      </c>
      <c r="L134" s="42" t="str">
        <f t="shared" si="0"/>
        <v>1000GRAMS</v>
      </c>
      <c r="M134" s="658">
        <f t="shared" si="1"/>
        <v>0</v>
      </c>
      <c r="N134" s="659" t="str">
        <f t="shared" si="2"/>
        <v>0 GRAMS</v>
      </c>
      <c r="O134" s="692">
        <f t="shared" si="3"/>
        <v>0</v>
      </c>
      <c r="P134" s="29" t="e">
        <f t="shared" si="6"/>
        <v>#DIV/0!</v>
      </c>
      <c r="Q134" s="74" t="e">
        <f t="shared" si="5"/>
        <v>#DIV/0!</v>
      </c>
      <c r="R134" s="28"/>
      <c r="S134" s="28"/>
      <c r="T134" s="28"/>
      <c r="U134" s="28"/>
      <c r="V134" s="28"/>
      <c r="W134" s="28"/>
      <c r="X134" s="28"/>
      <c r="Y134" s="28"/>
      <c r="Z134" s="28"/>
    </row>
    <row r="135" spans="1:26" ht="15" customHeight="1">
      <c r="A135" s="111">
        <v>128</v>
      </c>
      <c r="B135" s="116" t="s">
        <v>2991</v>
      </c>
      <c r="C135" s="48"/>
      <c r="D135" s="9"/>
      <c r="E135" s="48"/>
      <c r="F135" s="161" t="s">
        <v>76</v>
      </c>
      <c r="G135" s="751">
        <v>300</v>
      </c>
      <c r="H135" s="257">
        <v>0</v>
      </c>
      <c r="I135" s="48">
        <v>1000</v>
      </c>
      <c r="J135" s="121" t="s">
        <v>2864</v>
      </c>
      <c r="K135" s="41" t="s">
        <v>26</v>
      </c>
      <c r="L135" s="42" t="str">
        <f t="shared" si="0"/>
        <v>1000GRAMS</v>
      </c>
      <c r="M135" s="658">
        <f t="shared" si="1"/>
        <v>0</v>
      </c>
      <c r="N135" s="659" t="str">
        <f t="shared" si="2"/>
        <v>0 GRAMS</v>
      </c>
      <c r="O135" s="692">
        <f t="shared" si="3"/>
        <v>0</v>
      </c>
      <c r="P135" s="29" t="e">
        <f t="shared" si="6"/>
        <v>#DIV/0!</v>
      </c>
      <c r="Q135" s="74" t="e">
        <f t="shared" si="5"/>
        <v>#DIV/0!</v>
      </c>
      <c r="R135" s="28"/>
      <c r="S135" s="28"/>
      <c r="T135" s="28"/>
      <c r="U135" s="28"/>
      <c r="V135" s="28"/>
      <c r="W135" s="28"/>
      <c r="X135" s="28"/>
      <c r="Y135" s="28"/>
      <c r="Z135" s="28"/>
    </row>
    <row r="136" spans="1:26" ht="15" customHeight="1">
      <c r="A136" s="111">
        <v>129</v>
      </c>
      <c r="B136" s="33" t="s">
        <v>3032</v>
      </c>
      <c r="C136" s="48"/>
      <c r="D136" s="9"/>
      <c r="E136" s="48"/>
      <c r="F136" s="161" t="s">
        <v>76</v>
      </c>
      <c r="G136" s="751">
        <v>200</v>
      </c>
      <c r="H136" s="257">
        <v>0</v>
      </c>
      <c r="I136" s="48">
        <v>1000</v>
      </c>
      <c r="J136" s="88" t="s">
        <v>2864</v>
      </c>
      <c r="K136" s="41" t="s">
        <v>26</v>
      </c>
      <c r="L136" s="42" t="str">
        <f t="shared" si="0"/>
        <v>1000GRAMS</v>
      </c>
      <c r="M136" s="658">
        <f t="shared" si="1"/>
        <v>0</v>
      </c>
      <c r="N136" s="659" t="str">
        <f t="shared" si="2"/>
        <v>0 GRAMS</v>
      </c>
      <c r="O136" s="692">
        <f t="shared" si="3"/>
        <v>0</v>
      </c>
      <c r="P136" s="29" t="e">
        <f t="shared" si="6"/>
        <v>#DIV/0!</v>
      </c>
      <c r="Q136" s="74" t="e">
        <f t="shared" si="5"/>
        <v>#DIV/0!</v>
      </c>
      <c r="R136" s="28"/>
      <c r="S136" s="28"/>
      <c r="T136" s="28"/>
      <c r="U136" s="28"/>
      <c r="V136" s="28"/>
      <c r="W136" s="28"/>
      <c r="X136" s="28"/>
      <c r="Y136" s="28"/>
      <c r="Z136" s="28"/>
    </row>
    <row r="137" spans="1:26" ht="15" customHeight="1">
      <c r="A137" s="111">
        <v>130</v>
      </c>
      <c r="B137" s="48" t="s">
        <v>3033</v>
      </c>
      <c r="C137" s="48"/>
      <c r="D137" s="9"/>
      <c r="E137" s="48"/>
      <c r="F137" s="161" t="s">
        <v>76</v>
      </c>
      <c r="G137" s="751">
        <v>140</v>
      </c>
      <c r="H137" s="257">
        <v>0</v>
      </c>
      <c r="I137" s="48">
        <v>1000</v>
      </c>
      <c r="J137" s="88" t="s">
        <v>2864</v>
      </c>
      <c r="K137" s="41" t="s">
        <v>26</v>
      </c>
      <c r="L137" s="42" t="str">
        <f t="shared" si="0"/>
        <v>1000GRAMS</v>
      </c>
      <c r="M137" s="658">
        <f t="shared" si="1"/>
        <v>0</v>
      </c>
      <c r="N137" s="659" t="str">
        <f t="shared" si="2"/>
        <v>0 GRAMS</v>
      </c>
      <c r="O137" s="692">
        <f t="shared" si="3"/>
        <v>0</v>
      </c>
      <c r="P137" s="29" t="e">
        <f t="shared" si="6"/>
        <v>#DIV/0!</v>
      </c>
      <c r="Q137" s="74" t="e">
        <f t="shared" si="5"/>
        <v>#DIV/0!</v>
      </c>
      <c r="R137" s="28"/>
      <c r="S137" s="28"/>
      <c r="T137" s="28"/>
      <c r="U137" s="28"/>
      <c r="V137" s="28"/>
      <c r="W137" s="28"/>
      <c r="X137" s="28"/>
      <c r="Y137" s="28"/>
      <c r="Z137" s="28"/>
    </row>
    <row r="138" spans="1:26" ht="15" customHeight="1">
      <c r="A138" s="111">
        <v>131</v>
      </c>
      <c r="B138" s="48" t="s">
        <v>3034</v>
      </c>
      <c r="C138" s="48"/>
      <c r="D138" s="9"/>
      <c r="E138" s="48"/>
      <c r="F138" s="161" t="s">
        <v>76</v>
      </c>
      <c r="G138" s="751">
        <v>240</v>
      </c>
      <c r="H138" s="257">
        <v>1</v>
      </c>
      <c r="I138" s="48">
        <v>1000</v>
      </c>
      <c r="J138" s="110" t="s">
        <v>2864</v>
      </c>
      <c r="K138" s="41" t="s">
        <v>26</v>
      </c>
      <c r="L138" s="42" t="str">
        <f t="shared" si="0"/>
        <v>1000GRAMS</v>
      </c>
      <c r="M138" s="658">
        <f t="shared" si="1"/>
        <v>1000</v>
      </c>
      <c r="N138" s="659" t="str">
        <f t="shared" si="2"/>
        <v>1000 GRAMS</v>
      </c>
      <c r="O138" s="692">
        <f t="shared" si="3"/>
        <v>240</v>
      </c>
      <c r="P138" s="29">
        <f t="shared" si="6"/>
        <v>240</v>
      </c>
      <c r="Q138" s="74">
        <f t="shared" si="5"/>
        <v>0</v>
      </c>
      <c r="R138" s="28"/>
      <c r="S138" s="28"/>
      <c r="T138" s="28"/>
      <c r="U138" s="28"/>
      <c r="V138" s="28"/>
      <c r="W138" s="28"/>
      <c r="X138" s="28"/>
      <c r="Y138" s="28"/>
      <c r="Z138" s="28"/>
    </row>
    <row r="139" spans="1:26" ht="15" customHeight="1">
      <c r="A139" s="111">
        <v>132</v>
      </c>
      <c r="B139" s="33"/>
      <c r="C139" s="48"/>
      <c r="D139" s="9"/>
      <c r="E139" s="48"/>
      <c r="F139" s="161" t="s">
        <v>76</v>
      </c>
      <c r="G139" s="751">
        <v>110</v>
      </c>
      <c r="H139" s="257">
        <v>0</v>
      </c>
      <c r="I139" s="48">
        <v>1000</v>
      </c>
      <c r="J139" s="121" t="s">
        <v>2864</v>
      </c>
      <c r="K139" s="41" t="s">
        <v>26</v>
      </c>
      <c r="L139" s="42" t="str">
        <f t="shared" si="0"/>
        <v>1000GRAMS</v>
      </c>
      <c r="M139" s="658">
        <f t="shared" si="1"/>
        <v>0</v>
      </c>
      <c r="N139" s="659" t="str">
        <f t="shared" si="2"/>
        <v>0 GRAMS</v>
      </c>
      <c r="O139" s="692">
        <f t="shared" si="3"/>
        <v>0</v>
      </c>
      <c r="P139" s="29" t="e">
        <f t="shared" si="6"/>
        <v>#DIV/0!</v>
      </c>
      <c r="Q139" s="74" t="e">
        <f t="shared" si="5"/>
        <v>#DIV/0!</v>
      </c>
      <c r="R139" s="28"/>
      <c r="S139" s="28"/>
      <c r="T139" s="28"/>
      <c r="U139" s="28"/>
      <c r="V139" s="28"/>
      <c r="W139" s="28"/>
      <c r="X139" s="28"/>
      <c r="Y139" s="28"/>
      <c r="Z139" s="28"/>
    </row>
    <row r="140" spans="1:26" ht="15" customHeight="1">
      <c r="A140" s="111">
        <v>133</v>
      </c>
      <c r="B140" s="33" t="s">
        <v>3035</v>
      </c>
      <c r="C140" s="48"/>
      <c r="D140" s="9"/>
      <c r="E140" s="48"/>
      <c r="F140" s="161" t="s">
        <v>76</v>
      </c>
      <c r="G140" s="751">
        <v>0</v>
      </c>
      <c r="H140" s="257">
        <v>0</v>
      </c>
      <c r="I140" s="48">
        <v>1000</v>
      </c>
      <c r="J140" s="121" t="s">
        <v>2864</v>
      </c>
      <c r="K140" s="41" t="s">
        <v>26</v>
      </c>
      <c r="L140" s="42" t="str">
        <f t="shared" si="0"/>
        <v>1000GRAMS</v>
      </c>
      <c r="M140" s="658">
        <f t="shared" si="1"/>
        <v>0</v>
      </c>
      <c r="N140" s="659" t="str">
        <f t="shared" si="2"/>
        <v>0 GRAMS</v>
      </c>
      <c r="O140" s="692">
        <f t="shared" si="3"/>
        <v>0</v>
      </c>
      <c r="P140" s="29" t="e">
        <f t="shared" si="6"/>
        <v>#DIV/0!</v>
      </c>
      <c r="Q140" s="74" t="e">
        <f t="shared" si="5"/>
        <v>#DIV/0!</v>
      </c>
      <c r="R140" s="28"/>
      <c r="S140" s="28"/>
      <c r="T140" s="28"/>
      <c r="U140" s="28"/>
      <c r="V140" s="28"/>
      <c r="W140" s="28"/>
      <c r="X140" s="28"/>
      <c r="Y140" s="28"/>
      <c r="Z140" s="28"/>
    </row>
    <row r="141" spans="1:26" ht="15" customHeight="1">
      <c r="A141" s="111">
        <v>134</v>
      </c>
      <c r="B141" s="48" t="s">
        <v>3036</v>
      </c>
      <c r="C141" s="48"/>
      <c r="D141" s="9"/>
      <c r="E141" s="48"/>
      <c r="F141" s="161" t="s">
        <v>76</v>
      </c>
      <c r="G141" s="751">
        <v>50</v>
      </c>
      <c r="H141" s="257">
        <v>10</v>
      </c>
      <c r="I141" s="48">
        <v>1000</v>
      </c>
      <c r="J141" s="121" t="s">
        <v>2864</v>
      </c>
      <c r="K141" s="41" t="s">
        <v>26</v>
      </c>
      <c r="L141" s="42" t="str">
        <f t="shared" si="0"/>
        <v>1000GRAMS</v>
      </c>
      <c r="M141" s="658">
        <f t="shared" si="1"/>
        <v>10000</v>
      </c>
      <c r="N141" s="659" t="str">
        <f t="shared" si="2"/>
        <v>10000 GRAMS</v>
      </c>
      <c r="O141" s="692">
        <f t="shared" si="3"/>
        <v>500</v>
      </c>
      <c r="P141" s="29">
        <f t="shared" si="6"/>
        <v>50</v>
      </c>
      <c r="Q141" s="74">
        <f t="shared" si="5"/>
        <v>0</v>
      </c>
      <c r="R141" s="28"/>
      <c r="S141" s="28"/>
      <c r="T141" s="28"/>
      <c r="U141" s="28"/>
      <c r="V141" s="28"/>
      <c r="W141" s="28"/>
      <c r="X141" s="28"/>
      <c r="Y141" s="28"/>
      <c r="Z141" s="28"/>
    </row>
    <row r="142" spans="1:26" ht="15" customHeight="1">
      <c r="A142" s="111">
        <v>135</v>
      </c>
      <c r="B142" s="48" t="s">
        <v>3037</v>
      </c>
      <c r="C142" s="48"/>
      <c r="D142" s="9"/>
      <c r="E142" s="48"/>
      <c r="F142" s="161" t="s">
        <v>76</v>
      </c>
      <c r="G142" s="751">
        <v>40</v>
      </c>
      <c r="H142" s="257">
        <v>0</v>
      </c>
      <c r="I142" s="48">
        <v>1000</v>
      </c>
      <c r="J142" s="121" t="s">
        <v>2864</v>
      </c>
      <c r="K142" s="41" t="s">
        <v>26</v>
      </c>
      <c r="L142" s="42" t="str">
        <f t="shared" si="0"/>
        <v>1000GRAMS</v>
      </c>
      <c r="M142" s="658">
        <f t="shared" si="1"/>
        <v>0</v>
      </c>
      <c r="N142" s="659" t="str">
        <f t="shared" si="2"/>
        <v>0 GRAMS</v>
      </c>
      <c r="O142" s="692">
        <f t="shared" si="3"/>
        <v>0</v>
      </c>
      <c r="P142" s="29" t="e">
        <f t="shared" si="6"/>
        <v>#DIV/0!</v>
      </c>
      <c r="Q142" s="74" t="e">
        <f t="shared" si="5"/>
        <v>#DIV/0!</v>
      </c>
      <c r="R142" s="28"/>
      <c r="S142" s="28"/>
      <c r="T142" s="28"/>
      <c r="U142" s="28"/>
      <c r="V142" s="28"/>
      <c r="W142" s="28"/>
      <c r="X142" s="28"/>
      <c r="Y142" s="28"/>
      <c r="Z142" s="28"/>
    </row>
    <row r="143" spans="1:26" ht="15" customHeight="1">
      <c r="A143" s="111">
        <v>136</v>
      </c>
      <c r="B143" s="48" t="s">
        <v>3038</v>
      </c>
      <c r="C143" s="48"/>
      <c r="D143" s="9"/>
      <c r="E143" s="48"/>
      <c r="F143" s="161" t="s">
        <v>76</v>
      </c>
      <c r="G143" s="751">
        <v>50</v>
      </c>
      <c r="H143" s="257">
        <v>0</v>
      </c>
      <c r="I143" s="48">
        <v>1000</v>
      </c>
      <c r="J143" s="121" t="s">
        <v>2864</v>
      </c>
      <c r="K143" s="41" t="s">
        <v>26</v>
      </c>
      <c r="L143" s="42" t="str">
        <f t="shared" si="0"/>
        <v>1000GRAMS</v>
      </c>
      <c r="M143" s="658">
        <f t="shared" si="1"/>
        <v>0</v>
      </c>
      <c r="N143" s="659" t="str">
        <f t="shared" si="2"/>
        <v>0 GRAMS</v>
      </c>
      <c r="O143" s="692">
        <f t="shared" si="3"/>
        <v>0</v>
      </c>
      <c r="P143" s="29" t="e">
        <f t="shared" si="6"/>
        <v>#DIV/0!</v>
      </c>
      <c r="Q143" s="74" t="e">
        <f t="shared" si="5"/>
        <v>#DIV/0!</v>
      </c>
      <c r="R143" s="28"/>
      <c r="S143" s="28"/>
      <c r="T143" s="28"/>
      <c r="U143" s="28"/>
      <c r="V143" s="28"/>
      <c r="W143" s="28"/>
      <c r="X143" s="28"/>
      <c r="Y143" s="28"/>
      <c r="Z143" s="28"/>
    </row>
    <row r="144" spans="1:26" ht="15" customHeight="1">
      <c r="A144" s="111">
        <v>137</v>
      </c>
      <c r="B144" s="48" t="s">
        <v>3039</v>
      </c>
      <c r="C144" s="48"/>
      <c r="D144" s="35"/>
      <c r="E144" s="48"/>
      <c r="F144" s="161" t="s">
        <v>76</v>
      </c>
      <c r="G144" s="751">
        <v>100</v>
      </c>
      <c r="H144" s="257">
        <v>0.93</v>
      </c>
      <c r="I144" s="48">
        <v>1000</v>
      </c>
      <c r="J144" s="121" t="s">
        <v>2864</v>
      </c>
      <c r="K144" s="41" t="s">
        <v>26</v>
      </c>
      <c r="L144" s="42" t="str">
        <f t="shared" si="0"/>
        <v>1000GRAMS</v>
      </c>
      <c r="M144" s="658">
        <f t="shared" si="1"/>
        <v>930</v>
      </c>
      <c r="N144" s="659" t="str">
        <f t="shared" si="2"/>
        <v>930 GRAMS</v>
      </c>
      <c r="O144" s="692">
        <f t="shared" si="3"/>
        <v>93</v>
      </c>
      <c r="P144" s="29">
        <f t="shared" si="6"/>
        <v>100</v>
      </c>
      <c r="Q144" s="74">
        <f t="shared" si="5"/>
        <v>0</v>
      </c>
      <c r="R144" s="28"/>
      <c r="S144" s="28"/>
      <c r="T144" s="28"/>
      <c r="U144" s="28"/>
      <c r="V144" s="28"/>
      <c r="W144" s="28"/>
      <c r="X144" s="28"/>
      <c r="Y144" s="28"/>
      <c r="Z144" s="28"/>
    </row>
    <row r="145" spans="1:26" ht="15" customHeight="1">
      <c r="A145" s="111">
        <v>138</v>
      </c>
      <c r="B145" s="48" t="s">
        <v>3040</v>
      </c>
      <c r="C145" s="48"/>
      <c r="D145" s="35"/>
      <c r="E145" s="48"/>
      <c r="F145" s="161" t="s">
        <v>76</v>
      </c>
      <c r="G145" s="751">
        <v>30</v>
      </c>
      <c r="H145" s="257">
        <v>0</v>
      </c>
      <c r="I145" s="48">
        <v>1000</v>
      </c>
      <c r="J145" s="121" t="s">
        <v>2864</v>
      </c>
      <c r="K145" s="41" t="s">
        <v>26</v>
      </c>
      <c r="L145" s="42" t="str">
        <f t="shared" si="0"/>
        <v>1000GRAMS</v>
      </c>
      <c r="M145" s="658">
        <f t="shared" si="1"/>
        <v>0</v>
      </c>
      <c r="N145" s="659" t="str">
        <f t="shared" si="2"/>
        <v>0 GRAMS</v>
      </c>
      <c r="O145" s="692">
        <f t="shared" si="3"/>
        <v>0</v>
      </c>
      <c r="P145" s="29" t="e">
        <f t="shared" si="6"/>
        <v>#DIV/0!</v>
      </c>
      <c r="Q145" s="74" t="e">
        <f t="shared" si="5"/>
        <v>#DIV/0!</v>
      </c>
      <c r="R145" s="28"/>
      <c r="S145" s="28"/>
      <c r="T145" s="28"/>
      <c r="U145" s="28"/>
      <c r="V145" s="28"/>
      <c r="W145" s="28"/>
      <c r="X145" s="28"/>
      <c r="Y145" s="28"/>
      <c r="Z145" s="28"/>
    </row>
    <row r="146" spans="1:26" ht="15" customHeight="1">
      <c r="A146" s="111">
        <v>139</v>
      </c>
      <c r="B146" s="48" t="s">
        <v>3041</v>
      </c>
      <c r="C146" s="48"/>
      <c r="D146" s="35"/>
      <c r="E146" s="48"/>
      <c r="F146" s="161" t="s">
        <v>76</v>
      </c>
      <c r="G146" s="751">
        <v>40</v>
      </c>
      <c r="H146" s="257">
        <v>0</v>
      </c>
      <c r="I146" s="48">
        <v>1000</v>
      </c>
      <c r="J146" s="121" t="s">
        <v>2864</v>
      </c>
      <c r="K146" s="41" t="s">
        <v>26</v>
      </c>
      <c r="L146" s="42" t="str">
        <f t="shared" si="0"/>
        <v>1000GRAMS</v>
      </c>
      <c r="M146" s="658">
        <f t="shared" si="1"/>
        <v>0</v>
      </c>
      <c r="N146" s="659" t="str">
        <f t="shared" si="2"/>
        <v>0 GRAMS</v>
      </c>
      <c r="O146" s="692">
        <f t="shared" si="3"/>
        <v>0</v>
      </c>
      <c r="P146" s="29" t="e">
        <f t="shared" si="6"/>
        <v>#DIV/0!</v>
      </c>
      <c r="Q146" s="74" t="e">
        <f t="shared" si="5"/>
        <v>#DIV/0!</v>
      </c>
      <c r="R146" s="28"/>
      <c r="S146" s="28"/>
      <c r="T146" s="28"/>
      <c r="U146" s="28"/>
      <c r="V146" s="28"/>
      <c r="W146" s="28"/>
      <c r="X146" s="28"/>
      <c r="Y146" s="28"/>
      <c r="Z146" s="28"/>
    </row>
    <row r="147" spans="1:26" ht="15" customHeight="1">
      <c r="A147" s="111">
        <v>140</v>
      </c>
      <c r="B147" s="48" t="s">
        <v>3042</v>
      </c>
      <c r="C147" s="48"/>
      <c r="D147" s="35"/>
      <c r="E147" s="48"/>
      <c r="F147" s="161" t="s">
        <v>76</v>
      </c>
      <c r="G147" s="751">
        <v>180</v>
      </c>
      <c r="H147" s="257">
        <v>1</v>
      </c>
      <c r="I147" s="48">
        <v>1000</v>
      </c>
      <c r="J147" s="40" t="s">
        <v>2864</v>
      </c>
      <c r="K147" s="41" t="s">
        <v>26</v>
      </c>
      <c r="L147" s="42" t="str">
        <f t="shared" si="0"/>
        <v>1000GRAMS</v>
      </c>
      <c r="M147" s="658">
        <f t="shared" si="1"/>
        <v>1000</v>
      </c>
      <c r="N147" s="659" t="str">
        <f t="shared" si="2"/>
        <v>1000 GRAMS</v>
      </c>
      <c r="O147" s="692">
        <f t="shared" si="3"/>
        <v>180</v>
      </c>
      <c r="P147" s="29">
        <f t="shared" si="6"/>
        <v>180</v>
      </c>
      <c r="Q147" s="74">
        <f t="shared" si="5"/>
        <v>0</v>
      </c>
      <c r="R147" s="28"/>
      <c r="S147" s="28"/>
      <c r="T147" s="28"/>
      <c r="U147" s="28"/>
      <c r="V147" s="28"/>
      <c r="W147" s="28"/>
      <c r="X147" s="28"/>
      <c r="Y147" s="28"/>
      <c r="Z147" s="28"/>
    </row>
    <row r="148" spans="1:26" ht="15" customHeight="1">
      <c r="A148" s="111">
        <v>141</v>
      </c>
      <c r="B148" s="48" t="s">
        <v>3043</v>
      </c>
      <c r="C148" s="48"/>
      <c r="D148" s="35"/>
      <c r="E148" s="48"/>
      <c r="F148" s="161" t="s">
        <v>76</v>
      </c>
      <c r="G148" s="751">
        <v>60</v>
      </c>
      <c r="H148" s="257">
        <v>0</v>
      </c>
      <c r="I148" s="48">
        <v>1000</v>
      </c>
      <c r="J148" s="40" t="s">
        <v>2864</v>
      </c>
      <c r="K148" s="41" t="s">
        <v>26</v>
      </c>
      <c r="L148" s="42" t="str">
        <f t="shared" si="0"/>
        <v>1000GRAMS</v>
      </c>
      <c r="M148" s="658">
        <f t="shared" si="1"/>
        <v>0</v>
      </c>
      <c r="N148" s="659" t="str">
        <f t="shared" si="2"/>
        <v>0 GRAMS</v>
      </c>
      <c r="O148" s="692">
        <f t="shared" si="3"/>
        <v>0</v>
      </c>
      <c r="P148" s="29" t="e">
        <f t="shared" si="6"/>
        <v>#DIV/0!</v>
      </c>
      <c r="Q148" s="74" t="e">
        <f t="shared" si="5"/>
        <v>#DIV/0!</v>
      </c>
      <c r="R148" s="28"/>
      <c r="S148" s="28"/>
      <c r="T148" s="28"/>
      <c r="U148" s="28"/>
      <c r="V148" s="28"/>
      <c r="W148" s="28"/>
      <c r="X148" s="28"/>
      <c r="Y148" s="28"/>
      <c r="Z148" s="28"/>
    </row>
    <row r="149" spans="1:26" ht="15" customHeight="1">
      <c r="A149" s="111">
        <v>142</v>
      </c>
      <c r="B149" s="48" t="s">
        <v>3044</v>
      </c>
      <c r="C149" s="48"/>
      <c r="D149" s="35"/>
      <c r="E149" s="48"/>
      <c r="F149" s="161" t="s">
        <v>76</v>
      </c>
      <c r="G149" s="751">
        <v>15</v>
      </c>
      <c r="H149" s="257">
        <v>0</v>
      </c>
      <c r="I149" s="48">
        <v>1000</v>
      </c>
      <c r="J149" s="40" t="s">
        <v>2864</v>
      </c>
      <c r="K149" s="41" t="s">
        <v>26</v>
      </c>
      <c r="L149" s="42" t="str">
        <f t="shared" si="0"/>
        <v>1000GRAMS</v>
      </c>
      <c r="M149" s="658">
        <f t="shared" si="1"/>
        <v>0</v>
      </c>
      <c r="N149" s="659" t="str">
        <f t="shared" si="2"/>
        <v>0 GRAMS</v>
      </c>
      <c r="O149" s="692">
        <f t="shared" si="3"/>
        <v>0</v>
      </c>
      <c r="P149" s="29" t="e">
        <f t="shared" si="6"/>
        <v>#DIV/0!</v>
      </c>
      <c r="Q149" s="74" t="e">
        <f t="shared" si="5"/>
        <v>#DIV/0!</v>
      </c>
      <c r="R149" s="28"/>
      <c r="S149" s="28"/>
      <c r="T149" s="28"/>
      <c r="U149" s="28"/>
      <c r="V149" s="28"/>
      <c r="W149" s="28"/>
      <c r="X149" s="28"/>
      <c r="Y149" s="28"/>
      <c r="Z149" s="28"/>
    </row>
    <row r="150" spans="1:26" ht="15" customHeight="1">
      <c r="A150" s="111">
        <v>143</v>
      </c>
      <c r="B150" s="48" t="s">
        <v>3045</v>
      </c>
      <c r="C150" s="48"/>
      <c r="D150" s="35"/>
      <c r="E150" s="48"/>
      <c r="F150" s="161" t="s">
        <v>76</v>
      </c>
      <c r="G150" s="751">
        <v>45</v>
      </c>
      <c r="H150" s="257">
        <v>0</v>
      </c>
      <c r="I150" s="48">
        <v>1000</v>
      </c>
      <c r="J150" s="40" t="s">
        <v>2864</v>
      </c>
      <c r="K150" s="41" t="s">
        <v>26</v>
      </c>
      <c r="L150" s="42" t="str">
        <f t="shared" si="0"/>
        <v>1000GRAMS</v>
      </c>
      <c r="M150" s="658">
        <f t="shared" si="1"/>
        <v>0</v>
      </c>
      <c r="N150" s="659" t="str">
        <f t="shared" si="2"/>
        <v>0 GRAMS</v>
      </c>
      <c r="O150" s="692">
        <f t="shared" si="3"/>
        <v>0</v>
      </c>
      <c r="P150" s="29" t="e">
        <f t="shared" si="6"/>
        <v>#DIV/0!</v>
      </c>
      <c r="Q150" s="74" t="e">
        <f t="shared" si="5"/>
        <v>#DIV/0!</v>
      </c>
      <c r="R150" s="28"/>
      <c r="S150" s="28"/>
      <c r="T150" s="28"/>
      <c r="U150" s="28"/>
      <c r="V150" s="28"/>
      <c r="W150" s="28"/>
      <c r="X150" s="28"/>
      <c r="Y150" s="28"/>
      <c r="Z150" s="28"/>
    </row>
    <row r="151" spans="1:26" ht="15" customHeight="1">
      <c r="A151" s="111">
        <v>144</v>
      </c>
      <c r="B151" s="48" t="s">
        <v>3046</v>
      </c>
      <c r="C151" s="48"/>
      <c r="D151" s="35"/>
      <c r="E151" s="48"/>
      <c r="F151" s="161" t="s">
        <v>76</v>
      </c>
      <c r="G151" s="751">
        <v>7</v>
      </c>
      <c r="H151" s="257">
        <v>0</v>
      </c>
      <c r="I151" s="48">
        <v>1000</v>
      </c>
      <c r="J151" s="40" t="s">
        <v>2864</v>
      </c>
      <c r="K151" s="41" t="s">
        <v>26</v>
      </c>
      <c r="L151" s="42" t="str">
        <f t="shared" si="0"/>
        <v>1000GRAMS</v>
      </c>
      <c r="M151" s="658">
        <f t="shared" si="1"/>
        <v>0</v>
      </c>
      <c r="N151" s="659" t="str">
        <f t="shared" si="2"/>
        <v>0 GRAMS</v>
      </c>
      <c r="O151" s="692">
        <f t="shared" si="3"/>
        <v>0</v>
      </c>
      <c r="P151" s="29" t="e">
        <f t="shared" si="6"/>
        <v>#DIV/0!</v>
      </c>
      <c r="Q151" s="74" t="e">
        <f t="shared" si="5"/>
        <v>#DIV/0!</v>
      </c>
      <c r="R151" s="28"/>
      <c r="S151" s="28"/>
      <c r="T151" s="28"/>
      <c r="U151" s="28"/>
      <c r="V151" s="28"/>
      <c r="W151" s="28"/>
      <c r="X151" s="28"/>
      <c r="Y151" s="28"/>
      <c r="Z151" s="28"/>
    </row>
    <row r="152" spans="1:26" ht="15" customHeight="1">
      <c r="A152" s="111">
        <v>145</v>
      </c>
      <c r="B152" s="48" t="s">
        <v>3047</v>
      </c>
      <c r="C152" s="48"/>
      <c r="D152" s="35"/>
      <c r="E152" s="48"/>
      <c r="F152" s="161" t="s">
        <v>76</v>
      </c>
      <c r="G152" s="751">
        <v>11</v>
      </c>
      <c r="H152" s="257">
        <v>0</v>
      </c>
      <c r="I152" s="48">
        <v>1000</v>
      </c>
      <c r="J152" s="40" t="s">
        <v>2864</v>
      </c>
      <c r="K152" s="41" t="s">
        <v>26</v>
      </c>
      <c r="L152" s="42" t="str">
        <f t="shared" si="0"/>
        <v>1000GRAMS</v>
      </c>
      <c r="M152" s="658">
        <f t="shared" si="1"/>
        <v>0</v>
      </c>
      <c r="N152" s="659" t="str">
        <f t="shared" si="2"/>
        <v>0 GRAMS</v>
      </c>
      <c r="O152" s="692">
        <f t="shared" si="3"/>
        <v>0</v>
      </c>
      <c r="P152" s="29" t="e">
        <f t="shared" si="6"/>
        <v>#DIV/0!</v>
      </c>
      <c r="Q152" s="74" t="e">
        <f t="shared" si="5"/>
        <v>#DIV/0!</v>
      </c>
      <c r="R152" s="28"/>
      <c r="S152" s="28"/>
      <c r="T152" s="28"/>
      <c r="U152" s="28"/>
      <c r="V152" s="28"/>
      <c r="W152" s="28"/>
      <c r="X152" s="28"/>
      <c r="Y152" s="28"/>
      <c r="Z152" s="28"/>
    </row>
    <row r="153" spans="1:26" ht="15" customHeight="1">
      <c r="A153" s="111">
        <v>146</v>
      </c>
      <c r="B153" s="48" t="s">
        <v>3048</v>
      </c>
      <c r="C153" s="48"/>
      <c r="D153" s="35"/>
      <c r="E153" s="48"/>
      <c r="F153" s="161" t="s">
        <v>76</v>
      </c>
      <c r="G153" s="751">
        <v>200</v>
      </c>
      <c r="H153" s="257">
        <v>0</v>
      </c>
      <c r="I153" s="48">
        <v>1000</v>
      </c>
      <c r="J153" s="40" t="s">
        <v>2864</v>
      </c>
      <c r="K153" s="41" t="s">
        <v>26</v>
      </c>
      <c r="L153" s="42" t="str">
        <f t="shared" si="0"/>
        <v>1000GRAMS</v>
      </c>
      <c r="M153" s="658">
        <f t="shared" si="1"/>
        <v>0</v>
      </c>
      <c r="N153" s="659" t="str">
        <f t="shared" si="2"/>
        <v>0 GRAMS</v>
      </c>
      <c r="O153" s="692">
        <f t="shared" si="3"/>
        <v>0</v>
      </c>
      <c r="P153" s="29" t="e">
        <f t="shared" si="6"/>
        <v>#DIV/0!</v>
      </c>
      <c r="Q153" s="74" t="e">
        <f t="shared" si="5"/>
        <v>#DIV/0!</v>
      </c>
      <c r="R153" s="28"/>
      <c r="S153" s="28"/>
      <c r="T153" s="28"/>
      <c r="U153" s="28"/>
      <c r="V153" s="28"/>
      <c r="W153" s="28"/>
      <c r="X153" s="28"/>
      <c r="Y153" s="28"/>
      <c r="Z153" s="28"/>
    </row>
    <row r="154" spans="1:26" ht="15" customHeight="1">
      <c r="A154" s="111">
        <v>147</v>
      </c>
      <c r="B154" s="48" t="s">
        <v>3049</v>
      </c>
      <c r="C154" s="48"/>
      <c r="D154" s="35"/>
      <c r="E154" s="48"/>
      <c r="F154" s="161" t="s">
        <v>76</v>
      </c>
      <c r="G154" s="751">
        <v>180</v>
      </c>
      <c r="H154" s="257">
        <v>0</v>
      </c>
      <c r="I154" s="48">
        <v>1000</v>
      </c>
      <c r="J154" s="40" t="s">
        <v>2864</v>
      </c>
      <c r="K154" s="41" t="s">
        <v>26</v>
      </c>
      <c r="L154" s="42" t="str">
        <f t="shared" si="0"/>
        <v>1000GRAMS</v>
      </c>
      <c r="M154" s="658">
        <f t="shared" si="1"/>
        <v>0</v>
      </c>
      <c r="N154" s="659" t="str">
        <f t="shared" si="2"/>
        <v>0 GRAMS</v>
      </c>
      <c r="O154" s="692">
        <f t="shared" si="3"/>
        <v>0</v>
      </c>
      <c r="P154" s="29" t="e">
        <f t="shared" si="6"/>
        <v>#DIV/0!</v>
      </c>
      <c r="Q154" s="74" t="e">
        <f t="shared" si="5"/>
        <v>#DIV/0!</v>
      </c>
      <c r="R154" s="28"/>
      <c r="S154" s="28"/>
      <c r="T154" s="28"/>
      <c r="U154" s="28"/>
      <c r="V154" s="28"/>
      <c r="W154" s="28"/>
      <c r="X154" s="28"/>
      <c r="Y154" s="28"/>
      <c r="Z154" s="28"/>
    </row>
    <row r="155" spans="1:26" ht="15" customHeight="1">
      <c r="A155" s="111">
        <v>148</v>
      </c>
      <c r="B155" s="48" t="s">
        <v>3050</v>
      </c>
      <c r="C155" s="48"/>
      <c r="D155" s="35"/>
      <c r="E155" s="48"/>
      <c r="F155" s="161" t="s">
        <v>76</v>
      </c>
      <c r="G155" s="751">
        <v>20</v>
      </c>
      <c r="H155" s="257">
        <v>0</v>
      </c>
      <c r="I155" s="48">
        <v>1000</v>
      </c>
      <c r="J155" s="40" t="s">
        <v>2864</v>
      </c>
      <c r="K155" s="41" t="s">
        <v>26</v>
      </c>
      <c r="L155" s="42" t="str">
        <f t="shared" si="0"/>
        <v>1000GRAMS</v>
      </c>
      <c r="M155" s="658">
        <f t="shared" si="1"/>
        <v>0</v>
      </c>
      <c r="N155" s="659" t="str">
        <f t="shared" si="2"/>
        <v>0 GRAMS</v>
      </c>
      <c r="O155" s="692">
        <f t="shared" si="3"/>
        <v>0</v>
      </c>
      <c r="P155" s="29" t="e">
        <f t="shared" si="6"/>
        <v>#DIV/0!</v>
      </c>
      <c r="Q155" s="74" t="e">
        <f t="shared" si="5"/>
        <v>#DIV/0!</v>
      </c>
      <c r="R155" s="28"/>
      <c r="S155" s="28"/>
      <c r="T155" s="28"/>
      <c r="U155" s="28"/>
      <c r="V155" s="28"/>
      <c r="W155" s="28"/>
      <c r="X155" s="28"/>
      <c r="Y155" s="28"/>
      <c r="Z155" s="28"/>
    </row>
    <row r="156" spans="1:26" ht="15" customHeight="1">
      <c r="A156" s="111">
        <v>149</v>
      </c>
      <c r="B156" s="48" t="s">
        <v>3051</v>
      </c>
      <c r="C156" s="48"/>
      <c r="D156" s="35"/>
      <c r="E156" s="48"/>
      <c r="F156" s="161" t="s">
        <v>76</v>
      </c>
      <c r="G156" s="751">
        <v>125</v>
      </c>
      <c r="H156" s="257">
        <v>0</v>
      </c>
      <c r="I156" s="48">
        <v>1000</v>
      </c>
      <c r="J156" s="40" t="s">
        <v>2864</v>
      </c>
      <c r="K156" s="41" t="s">
        <v>26</v>
      </c>
      <c r="L156" s="42" t="str">
        <f t="shared" si="0"/>
        <v>1000GRAMS</v>
      </c>
      <c r="M156" s="658">
        <f t="shared" si="1"/>
        <v>0</v>
      </c>
      <c r="N156" s="659" t="str">
        <f t="shared" si="2"/>
        <v>0 GRAMS</v>
      </c>
      <c r="O156" s="692">
        <f t="shared" si="3"/>
        <v>0</v>
      </c>
      <c r="P156" s="29" t="e">
        <f t="shared" si="6"/>
        <v>#DIV/0!</v>
      </c>
      <c r="Q156" s="74" t="e">
        <f t="shared" si="5"/>
        <v>#DIV/0!</v>
      </c>
      <c r="R156" s="28"/>
      <c r="S156" s="28"/>
      <c r="T156" s="28"/>
      <c r="U156" s="28"/>
      <c r="V156" s="28"/>
      <c r="W156" s="28"/>
      <c r="X156" s="28"/>
      <c r="Y156" s="28"/>
      <c r="Z156" s="28"/>
    </row>
    <row r="157" spans="1:26" ht="15" customHeight="1">
      <c r="A157" s="111">
        <v>150</v>
      </c>
      <c r="B157" s="48" t="s">
        <v>3052</v>
      </c>
      <c r="C157" s="48"/>
      <c r="D157" s="35"/>
      <c r="E157" s="48"/>
      <c r="F157" s="161" t="s">
        <v>76</v>
      </c>
      <c r="G157" s="751">
        <v>14</v>
      </c>
      <c r="H157" s="257">
        <v>0</v>
      </c>
      <c r="I157" s="48">
        <v>1000</v>
      </c>
      <c r="J157" s="40" t="s">
        <v>2864</v>
      </c>
      <c r="K157" s="41" t="s">
        <v>26</v>
      </c>
      <c r="L157" s="42" t="str">
        <f t="shared" si="0"/>
        <v>1000GRAMS</v>
      </c>
      <c r="M157" s="658">
        <f t="shared" si="1"/>
        <v>0</v>
      </c>
      <c r="N157" s="659" t="str">
        <f t="shared" si="2"/>
        <v>0 GRAMS</v>
      </c>
      <c r="O157" s="692">
        <f t="shared" si="3"/>
        <v>0</v>
      </c>
      <c r="P157" s="29" t="e">
        <f t="shared" si="6"/>
        <v>#DIV/0!</v>
      </c>
      <c r="Q157" s="74" t="e">
        <f t="shared" si="5"/>
        <v>#DIV/0!</v>
      </c>
      <c r="R157" s="28"/>
      <c r="S157" s="28"/>
      <c r="T157" s="28"/>
      <c r="U157" s="28"/>
      <c r="V157" s="28"/>
      <c r="W157" s="28"/>
      <c r="X157" s="28"/>
      <c r="Y157" s="28"/>
      <c r="Z157" s="28"/>
    </row>
    <row r="158" spans="1:26" ht="15" customHeight="1">
      <c r="A158" s="111">
        <v>151</v>
      </c>
      <c r="B158" s="48" t="s">
        <v>3053</v>
      </c>
      <c r="C158" s="48"/>
      <c r="D158" s="35"/>
      <c r="E158" s="757"/>
      <c r="F158" s="161" t="s">
        <v>76</v>
      </c>
      <c r="G158" s="754">
        <v>40</v>
      </c>
      <c r="H158" s="257">
        <v>0</v>
      </c>
      <c r="I158" s="48">
        <v>1000</v>
      </c>
      <c r="J158" s="40" t="s">
        <v>2864</v>
      </c>
      <c r="K158" s="41" t="s">
        <v>26</v>
      </c>
      <c r="L158" s="42" t="str">
        <f t="shared" si="0"/>
        <v>1000GRAMS</v>
      </c>
      <c r="M158" s="658">
        <f t="shared" si="1"/>
        <v>0</v>
      </c>
      <c r="N158" s="659" t="str">
        <f t="shared" si="2"/>
        <v>0 GRAMS</v>
      </c>
      <c r="O158" s="692">
        <f t="shared" si="3"/>
        <v>0</v>
      </c>
      <c r="P158" s="29" t="e">
        <f t="shared" si="6"/>
        <v>#DIV/0!</v>
      </c>
      <c r="Q158" s="74" t="e">
        <f t="shared" si="5"/>
        <v>#DIV/0!</v>
      </c>
      <c r="R158" s="28"/>
      <c r="S158" s="28"/>
      <c r="T158" s="28"/>
      <c r="U158" s="28"/>
      <c r="V158" s="28"/>
      <c r="W158" s="28"/>
      <c r="X158" s="28"/>
      <c r="Y158" s="28"/>
      <c r="Z158" s="28"/>
    </row>
    <row r="159" spans="1:26" ht="15" customHeight="1">
      <c r="A159" s="111">
        <v>152</v>
      </c>
      <c r="B159" s="48" t="s">
        <v>3035</v>
      </c>
      <c r="C159" s="48"/>
      <c r="D159" s="35"/>
      <c r="E159" s="757"/>
      <c r="F159" s="161" t="s">
        <v>76</v>
      </c>
      <c r="G159" s="754">
        <v>0</v>
      </c>
      <c r="H159" s="257">
        <v>0</v>
      </c>
      <c r="I159" s="757">
        <v>1000</v>
      </c>
      <c r="J159" s="40" t="s">
        <v>2864</v>
      </c>
      <c r="K159" s="41" t="s">
        <v>26</v>
      </c>
      <c r="L159" s="42" t="str">
        <f t="shared" si="0"/>
        <v>1000GRAMS</v>
      </c>
      <c r="M159" s="658">
        <f t="shared" si="1"/>
        <v>0</v>
      </c>
      <c r="N159" s="659" t="str">
        <f t="shared" si="2"/>
        <v>0 GRAMS</v>
      </c>
      <c r="O159" s="692">
        <f t="shared" si="3"/>
        <v>0</v>
      </c>
      <c r="P159" s="29" t="e">
        <f t="shared" si="6"/>
        <v>#DIV/0!</v>
      </c>
      <c r="Q159" s="74" t="e">
        <f t="shared" si="5"/>
        <v>#DIV/0!</v>
      </c>
      <c r="R159" s="28"/>
      <c r="S159" s="28"/>
      <c r="T159" s="28"/>
      <c r="U159" s="28"/>
      <c r="V159" s="28"/>
      <c r="W159" s="28"/>
      <c r="X159" s="28"/>
      <c r="Y159" s="28"/>
      <c r="Z159" s="28"/>
    </row>
    <row r="160" spans="1:26" ht="15" customHeight="1">
      <c r="A160" s="111">
        <v>153</v>
      </c>
      <c r="B160" s="48" t="s">
        <v>3054</v>
      </c>
      <c r="C160" s="48"/>
      <c r="D160" s="35"/>
      <c r="E160" s="757"/>
      <c r="F160" s="161" t="s">
        <v>76</v>
      </c>
      <c r="G160" s="754">
        <v>0</v>
      </c>
      <c r="H160" s="257">
        <v>0</v>
      </c>
      <c r="I160" s="757">
        <v>1000</v>
      </c>
      <c r="J160" s="40" t="s">
        <v>2864</v>
      </c>
      <c r="K160" s="41" t="s">
        <v>26</v>
      </c>
      <c r="L160" s="42" t="str">
        <f t="shared" si="0"/>
        <v>1000GRAMS</v>
      </c>
      <c r="M160" s="658">
        <f t="shared" si="1"/>
        <v>0</v>
      </c>
      <c r="N160" s="659" t="str">
        <f t="shared" si="2"/>
        <v>0 GRAMS</v>
      </c>
      <c r="O160" s="692">
        <f t="shared" si="3"/>
        <v>0</v>
      </c>
      <c r="P160" s="29" t="e">
        <f t="shared" si="6"/>
        <v>#DIV/0!</v>
      </c>
      <c r="Q160" s="74" t="e">
        <f t="shared" si="5"/>
        <v>#DIV/0!</v>
      </c>
      <c r="R160" s="28"/>
      <c r="S160" s="28"/>
      <c r="T160" s="28"/>
      <c r="U160" s="28"/>
      <c r="V160" s="28"/>
      <c r="W160" s="28"/>
      <c r="X160" s="28"/>
      <c r="Y160" s="28"/>
      <c r="Z160" s="28"/>
    </row>
    <row r="161" spans="1:26" ht="15" customHeight="1">
      <c r="A161" s="111">
        <v>154</v>
      </c>
      <c r="B161" s="48" t="s">
        <v>237</v>
      </c>
      <c r="C161" s="48"/>
      <c r="D161" s="35"/>
      <c r="E161" s="48"/>
      <c r="F161" s="161" t="s">
        <v>76</v>
      </c>
      <c r="G161" s="751">
        <v>420</v>
      </c>
      <c r="H161" s="257">
        <v>0</v>
      </c>
      <c r="I161" s="757">
        <v>1000</v>
      </c>
      <c r="J161" s="40" t="s">
        <v>2864</v>
      </c>
      <c r="K161" s="41" t="s">
        <v>26</v>
      </c>
      <c r="L161" s="42" t="str">
        <f t="shared" si="0"/>
        <v>1000GRAMS</v>
      </c>
      <c r="M161" s="658">
        <f t="shared" si="1"/>
        <v>0</v>
      </c>
      <c r="N161" s="659" t="str">
        <f t="shared" si="2"/>
        <v>0 GRAMS</v>
      </c>
      <c r="O161" s="692">
        <f t="shared" si="3"/>
        <v>0</v>
      </c>
      <c r="P161" s="29" t="e">
        <f t="shared" si="6"/>
        <v>#DIV/0!</v>
      </c>
      <c r="Q161" s="74" t="e">
        <f t="shared" si="5"/>
        <v>#DIV/0!</v>
      </c>
      <c r="R161" s="28"/>
      <c r="S161" s="28"/>
      <c r="T161" s="28"/>
      <c r="U161" s="28"/>
      <c r="V161" s="28"/>
      <c r="W161" s="28"/>
      <c r="X161" s="28"/>
      <c r="Y161" s="28"/>
      <c r="Z161" s="28"/>
    </row>
    <row r="162" spans="1:26" ht="15" customHeight="1">
      <c r="A162" s="111">
        <v>155</v>
      </c>
      <c r="B162" s="48" t="s">
        <v>3055</v>
      </c>
      <c r="C162" s="48"/>
      <c r="D162" s="35"/>
      <c r="E162" s="48"/>
      <c r="F162" s="161" t="s">
        <v>76</v>
      </c>
      <c r="G162" s="751">
        <v>420</v>
      </c>
      <c r="H162" s="257">
        <v>0</v>
      </c>
      <c r="I162" s="48">
        <v>1000</v>
      </c>
      <c r="J162" s="40" t="s">
        <v>2864</v>
      </c>
      <c r="K162" s="41" t="s">
        <v>26</v>
      </c>
      <c r="L162" s="42" t="str">
        <f t="shared" si="0"/>
        <v>1000GRAMS</v>
      </c>
      <c r="M162" s="658">
        <f t="shared" si="1"/>
        <v>0</v>
      </c>
      <c r="N162" s="659" t="str">
        <f t="shared" si="2"/>
        <v>0 GRAMS</v>
      </c>
      <c r="O162" s="692">
        <f t="shared" si="3"/>
        <v>0</v>
      </c>
      <c r="P162" s="29" t="e">
        <f t="shared" si="6"/>
        <v>#DIV/0!</v>
      </c>
      <c r="Q162" s="74" t="e">
        <f t="shared" si="5"/>
        <v>#DIV/0!</v>
      </c>
      <c r="R162" s="28"/>
      <c r="S162" s="28"/>
      <c r="T162" s="28"/>
      <c r="U162" s="28"/>
      <c r="V162" s="28"/>
      <c r="W162" s="28"/>
      <c r="X162" s="28"/>
      <c r="Y162" s="28"/>
      <c r="Z162" s="28"/>
    </row>
    <row r="163" spans="1:26" ht="15" customHeight="1">
      <c r="A163" s="111">
        <v>156</v>
      </c>
      <c r="B163" s="48" t="s">
        <v>3056</v>
      </c>
      <c r="C163" s="48"/>
      <c r="D163" s="35"/>
      <c r="E163" s="48"/>
      <c r="F163" s="161" t="s">
        <v>76</v>
      </c>
      <c r="G163" s="751">
        <v>350</v>
      </c>
      <c r="H163" s="257">
        <v>0</v>
      </c>
      <c r="I163" s="48">
        <v>1000</v>
      </c>
      <c r="J163" s="40" t="s">
        <v>2864</v>
      </c>
      <c r="K163" s="41" t="s">
        <v>26</v>
      </c>
      <c r="L163" s="42" t="str">
        <f t="shared" si="0"/>
        <v>1000GRAMS</v>
      </c>
      <c r="M163" s="658">
        <f t="shared" si="1"/>
        <v>0</v>
      </c>
      <c r="N163" s="659" t="str">
        <f t="shared" si="2"/>
        <v>0 GRAMS</v>
      </c>
      <c r="O163" s="692">
        <f t="shared" si="3"/>
        <v>0</v>
      </c>
      <c r="P163" s="29" t="e">
        <f t="shared" si="6"/>
        <v>#DIV/0!</v>
      </c>
      <c r="Q163" s="74" t="e">
        <f t="shared" si="5"/>
        <v>#DIV/0!</v>
      </c>
      <c r="R163" s="28"/>
      <c r="S163" s="28"/>
      <c r="T163" s="28"/>
      <c r="U163" s="28"/>
      <c r="V163" s="28"/>
      <c r="W163" s="28"/>
      <c r="X163" s="28"/>
      <c r="Y163" s="28"/>
      <c r="Z163" s="28"/>
    </row>
    <row r="164" spans="1:26" ht="15" customHeight="1">
      <c r="A164" s="111">
        <v>157</v>
      </c>
      <c r="B164" s="48" t="s">
        <v>3057</v>
      </c>
      <c r="C164" s="48"/>
      <c r="D164" s="35"/>
      <c r="E164" s="48"/>
      <c r="F164" s="161" t="s">
        <v>76</v>
      </c>
      <c r="G164" s="751">
        <v>320</v>
      </c>
      <c r="H164" s="257">
        <v>0</v>
      </c>
      <c r="I164" s="48">
        <v>1000</v>
      </c>
      <c r="J164" s="40" t="s">
        <v>2864</v>
      </c>
      <c r="K164" s="41" t="s">
        <v>26</v>
      </c>
      <c r="L164" s="42" t="str">
        <f t="shared" si="0"/>
        <v>1000GRAMS</v>
      </c>
      <c r="M164" s="658">
        <f t="shared" si="1"/>
        <v>0</v>
      </c>
      <c r="N164" s="659" t="str">
        <f t="shared" si="2"/>
        <v>0 GRAMS</v>
      </c>
      <c r="O164" s="692">
        <f t="shared" si="3"/>
        <v>0</v>
      </c>
      <c r="P164" s="29" t="e">
        <f t="shared" si="6"/>
        <v>#DIV/0!</v>
      </c>
      <c r="Q164" s="74" t="e">
        <f t="shared" si="5"/>
        <v>#DIV/0!</v>
      </c>
      <c r="R164" s="28"/>
      <c r="S164" s="28"/>
      <c r="T164" s="28"/>
      <c r="U164" s="28"/>
      <c r="V164" s="28"/>
      <c r="W164" s="28"/>
      <c r="X164" s="28"/>
      <c r="Y164" s="28"/>
      <c r="Z164" s="28"/>
    </row>
    <row r="165" spans="1:26" ht="15" customHeight="1">
      <c r="A165" s="111">
        <v>158</v>
      </c>
      <c r="B165" s="48" t="s">
        <v>3058</v>
      </c>
      <c r="C165" s="48"/>
      <c r="D165" s="35"/>
      <c r="E165" s="48"/>
      <c r="F165" s="161" t="s">
        <v>76</v>
      </c>
      <c r="G165" s="751">
        <v>207</v>
      </c>
      <c r="H165" s="257">
        <v>0</v>
      </c>
      <c r="I165" s="48">
        <v>1000</v>
      </c>
      <c r="J165" s="40" t="s">
        <v>2864</v>
      </c>
      <c r="K165" s="41" t="s">
        <v>26</v>
      </c>
      <c r="L165" s="42" t="str">
        <f t="shared" si="0"/>
        <v>1000GRAMS</v>
      </c>
      <c r="M165" s="658">
        <f t="shared" si="1"/>
        <v>0</v>
      </c>
      <c r="N165" s="659" t="str">
        <f t="shared" si="2"/>
        <v>0 GRAMS</v>
      </c>
      <c r="O165" s="692">
        <f t="shared" si="3"/>
        <v>0</v>
      </c>
      <c r="P165" s="29" t="e">
        <f t="shared" si="6"/>
        <v>#DIV/0!</v>
      </c>
      <c r="Q165" s="74" t="e">
        <f t="shared" si="5"/>
        <v>#DIV/0!</v>
      </c>
      <c r="R165" s="28"/>
      <c r="S165" s="28"/>
      <c r="T165" s="28"/>
      <c r="U165" s="28"/>
      <c r="V165" s="28"/>
      <c r="W165" s="28"/>
      <c r="X165" s="28"/>
      <c r="Y165" s="28"/>
      <c r="Z165" s="28"/>
    </row>
    <row r="166" spans="1:26" ht="15" customHeight="1">
      <c r="A166" s="111">
        <v>159</v>
      </c>
      <c r="B166" s="48" t="s">
        <v>3059</v>
      </c>
      <c r="C166" s="48"/>
      <c r="D166" s="35"/>
      <c r="E166" s="48"/>
      <c r="F166" s="161" t="s">
        <v>76</v>
      </c>
      <c r="G166" s="751">
        <v>160</v>
      </c>
      <c r="H166" s="257">
        <v>0</v>
      </c>
      <c r="I166" s="48">
        <v>1000</v>
      </c>
      <c r="J166" s="40" t="s">
        <v>2864</v>
      </c>
      <c r="K166" s="41" t="s">
        <v>26</v>
      </c>
      <c r="L166" s="42" t="str">
        <f t="shared" si="0"/>
        <v>1000GRAMS</v>
      </c>
      <c r="M166" s="658">
        <f t="shared" si="1"/>
        <v>0</v>
      </c>
      <c r="N166" s="659" t="str">
        <f t="shared" si="2"/>
        <v>0 GRAMS</v>
      </c>
      <c r="O166" s="692">
        <f t="shared" si="3"/>
        <v>0</v>
      </c>
      <c r="P166" s="29" t="e">
        <f t="shared" si="6"/>
        <v>#DIV/0!</v>
      </c>
      <c r="Q166" s="74" t="e">
        <f t="shared" si="5"/>
        <v>#DIV/0!</v>
      </c>
      <c r="R166" s="28"/>
      <c r="S166" s="28"/>
      <c r="T166" s="28"/>
      <c r="U166" s="28"/>
      <c r="V166" s="28"/>
      <c r="W166" s="28"/>
      <c r="X166" s="28"/>
      <c r="Y166" s="28"/>
      <c r="Z166" s="28"/>
    </row>
    <row r="167" spans="1:26" ht="15" customHeight="1">
      <c r="A167" s="111">
        <v>160</v>
      </c>
      <c r="B167" s="48" t="s">
        <v>3060</v>
      </c>
      <c r="C167" s="48"/>
      <c r="D167" s="35"/>
      <c r="E167" s="48"/>
      <c r="F167" s="161" t="s">
        <v>76</v>
      </c>
      <c r="G167" s="751">
        <v>0</v>
      </c>
      <c r="H167" s="257">
        <v>0</v>
      </c>
      <c r="I167" s="48">
        <v>1000</v>
      </c>
      <c r="J167" s="40" t="s">
        <v>2864</v>
      </c>
      <c r="K167" s="41" t="s">
        <v>26</v>
      </c>
      <c r="L167" s="42" t="str">
        <f t="shared" si="0"/>
        <v>1000GRAMS</v>
      </c>
      <c r="M167" s="658">
        <f t="shared" si="1"/>
        <v>0</v>
      </c>
      <c r="N167" s="659" t="str">
        <f t="shared" si="2"/>
        <v>0 GRAMS</v>
      </c>
      <c r="O167" s="692">
        <f t="shared" si="3"/>
        <v>0</v>
      </c>
      <c r="P167" s="29" t="e">
        <f t="shared" si="6"/>
        <v>#DIV/0!</v>
      </c>
      <c r="Q167" s="74" t="e">
        <f t="shared" si="5"/>
        <v>#DIV/0!</v>
      </c>
      <c r="R167" s="28"/>
      <c r="S167" s="28"/>
      <c r="T167" s="28"/>
      <c r="U167" s="28"/>
      <c r="V167" s="28"/>
      <c r="W167" s="28"/>
      <c r="X167" s="28"/>
      <c r="Y167" s="28"/>
      <c r="Z167" s="28"/>
    </row>
    <row r="168" spans="1:26" ht="15" customHeight="1">
      <c r="A168" s="111">
        <v>161</v>
      </c>
      <c r="B168" s="48" t="s">
        <v>3061</v>
      </c>
      <c r="C168" s="48"/>
      <c r="D168" s="35"/>
      <c r="E168" s="48"/>
      <c r="F168" s="161" t="s">
        <v>76</v>
      </c>
      <c r="G168" s="751">
        <v>205</v>
      </c>
      <c r="H168" s="257">
        <v>0</v>
      </c>
      <c r="I168" s="48">
        <v>1000</v>
      </c>
      <c r="J168" s="40" t="s">
        <v>2864</v>
      </c>
      <c r="K168" s="41"/>
      <c r="L168" s="42"/>
      <c r="M168" s="658"/>
      <c r="N168" s="659" t="str">
        <f t="shared" si="2"/>
        <v>GRAMS</v>
      </c>
      <c r="O168" s="692">
        <f t="shared" si="3"/>
        <v>0</v>
      </c>
      <c r="P168" s="29"/>
      <c r="Q168" s="74"/>
      <c r="R168" s="28"/>
      <c r="S168" s="28"/>
      <c r="T168" s="28"/>
      <c r="U168" s="28"/>
      <c r="V168" s="28"/>
      <c r="W168" s="28"/>
      <c r="X168" s="28"/>
      <c r="Y168" s="28"/>
      <c r="Z168" s="28"/>
    </row>
    <row r="169" spans="1:26" ht="15" customHeight="1">
      <c r="A169" s="111">
        <v>162</v>
      </c>
      <c r="B169" s="48" t="s">
        <v>3062</v>
      </c>
      <c r="C169" s="48"/>
      <c r="D169" s="35"/>
      <c r="E169" s="48"/>
      <c r="F169" s="161" t="s">
        <v>76</v>
      </c>
      <c r="G169" s="751">
        <v>115</v>
      </c>
      <c r="H169" s="257">
        <v>0</v>
      </c>
      <c r="I169" s="48">
        <v>1000</v>
      </c>
      <c r="J169" s="40" t="s">
        <v>2864</v>
      </c>
      <c r="K169" s="41"/>
      <c r="L169" s="42"/>
      <c r="M169" s="658"/>
      <c r="N169" s="659" t="str">
        <f t="shared" si="2"/>
        <v>GRAMS</v>
      </c>
      <c r="O169" s="692">
        <f t="shared" si="3"/>
        <v>0</v>
      </c>
      <c r="P169" s="29"/>
      <c r="Q169" s="74"/>
      <c r="R169" s="28"/>
      <c r="S169" s="28"/>
      <c r="T169" s="28"/>
      <c r="U169" s="28"/>
      <c r="V169" s="28"/>
      <c r="W169" s="28"/>
      <c r="X169" s="28"/>
      <c r="Y169" s="28"/>
      <c r="Z169" s="28"/>
    </row>
    <row r="170" spans="1:26" ht="15" customHeight="1">
      <c r="A170" s="111">
        <v>163</v>
      </c>
      <c r="B170" s="48" t="s">
        <v>3063</v>
      </c>
      <c r="C170" s="48"/>
      <c r="D170" s="35"/>
      <c r="E170" s="48"/>
      <c r="F170" s="161" t="s">
        <v>76</v>
      </c>
      <c r="G170" s="751">
        <v>170</v>
      </c>
      <c r="H170" s="257">
        <v>0</v>
      </c>
      <c r="I170" s="48">
        <v>1000</v>
      </c>
      <c r="J170" s="40" t="s">
        <v>2864</v>
      </c>
      <c r="K170" s="41"/>
      <c r="L170" s="42"/>
      <c r="M170" s="658"/>
      <c r="N170" s="659" t="str">
        <f t="shared" si="2"/>
        <v>GRAMS</v>
      </c>
      <c r="O170" s="692">
        <f t="shared" si="3"/>
        <v>0</v>
      </c>
      <c r="P170" s="29"/>
      <c r="Q170" s="74"/>
      <c r="R170" s="28"/>
      <c r="S170" s="28"/>
      <c r="T170" s="28"/>
      <c r="U170" s="28"/>
      <c r="V170" s="28"/>
      <c r="W170" s="28"/>
      <c r="X170" s="28"/>
      <c r="Y170" s="28"/>
      <c r="Z170" s="28"/>
    </row>
    <row r="171" spans="1:26" ht="15" customHeight="1">
      <c r="A171" s="111">
        <v>164</v>
      </c>
      <c r="B171" s="48" t="s">
        <v>3064</v>
      </c>
      <c r="C171" s="48"/>
      <c r="D171" s="35"/>
      <c r="E171" s="48"/>
      <c r="F171" s="161" t="s">
        <v>76</v>
      </c>
      <c r="G171" s="751">
        <v>180</v>
      </c>
      <c r="H171" s="257">
        <v>0</v>
      </c>
      <c r="I171" s="48">
        <v>1000</v>
      </c>
      <c r="J171" s="40" t="s">
        <v>2864</v>
      </c>
      <c r="K171" s="41"/>
      <c r="L171" s="42"/>
      <c r="M171" s="658"/>
      <c r="N171" s="659" t="str">
        <f t="shared" si="2"/>
        <v>GRAMS</v>
      </c>
      <c r="O171" s="692">
        <f t="shared" si="3"/>
        <v>0</v>
      </c>
      <c r="P171" s="29"/>
      <c r="Q171" s="74"/>
      <c r="R171" s="28"/>
      <c r="S171" s="28"/>
      <c r="T171" s="28"/>
      <c r="U171" s="28"/>
      <c r="V171" s="28"/>
      <c r="W171" s="28"/>
      <c r="X171" s="28"/>
      <c r="Y171" s="28"/>
      <c r="Z171" s="28"/>
    </row>
    <row r="172" spans="1:26" ht="15" customHeight="1">
      <c r="A172" s="111">
        <v>165</v>
      </c>
      <c r="B172" s="48" t="s">
        <v>3065</v>
      </c>
      <c r="C172" s="48"/>
      <c r="D172" s="35"/>
      <c r="E172" s="48"/>
      <c r="F172" s="161" t="s">
        <v>76</v>
      </c>
      <c r="G172" s="751">
        <v>195</v>
      </c>
      <c r="H172" s="257">
        <v>78.430000000000007</v>
      </c>
      <c r="I172" s="48">
        <v>1000</v>
      </c>
      <c r="J172" s="40" t="s">
        <v>2864</v>
      </c>
      <c r="K172" s="41"/>
      <c r="L172" s="42"/>
      <c r="M172" s="658"/>
      <c r="N172" s="659" t="str">
        <f t="shared" si="2"/>
        <v>GRAMS</v>
      </c>
      <c r="O172" s="692">
        <f t="shared" si="3"/>
        <v>15293.850000000002</v>
      </c>
      <c r="P172" s="29"/>
      <c r="Q172" s="74"/>
      <c r="R172" s="28"/>
      <c r="S172" s="28"/>
      <c r="T172" s="28"/>
      <c r="U172" s="28"/>
      <c r="V172" s="28"/>
      <c r="W172" s="28"/>
      <c r="X172" s="28"/>
      <c r="Y172" s="28"/>
      <c r="Z172" s="28"/>
    </row>
    <row r="173" spans="1:26" ht="15" customHeight="1">
      <c r="A173" s="111">
        <v>169</v>
      </c>
      <c r="B173" s="48" t="s">
        <v>3066</v>
      </c>
      <c r="C173" s="48"/>
      <c r="D173" s="35"/>
      <c r="E173" s="48"/>
      <c r="F173" s="161" t="s">
        <v>76</v>
      </c>
      <c r="G173" s="751">
        <v>0</v>
      </c>
      <c r="H173" s="257">
        <v>0</v>
      </c>
      <c r="I173" s="48">
        <v>1000</v>
      </c>
      <c r="J173" s="40" t="s">
        <v>2864</v>
      </c>
      <c r="K173" s="41"/>
      <c r="L173" s="42"/>
      <c r="M173" s="658"/>
      <c r="N173" s="659" t="str">
        <f t="shared" si="2"/>
        <v>GRAMS</v>
      </c>
      <c r="O173" s="692">
        <f t="shared" si="3"/>
        <v>0</v>
      </c>
      <c r="P173" s="29"/>
      <c r="Q173" s="74"/>
      <c r="R173" s="28"/>
      <c r="S173" s="28"/>
      <c r="T173" s="28"/>
      <c r="U173" s="28"/>
      <c r="V173" s="28"/>
      <c r="W173" s="28"/>
      <c r="X173" s="28"/>
      <c r="Y173" s="28"/>
      <c r="Z173" s="28"/>
    </row>
    <row r="174" spans="1:26" ht="15" customHeight="1">
      <c r="A174" s="111">
        <v>170</v>
      </c>
      <c r="B174" s="48" t="s">
        <v>3067</v>
      </c>
      <c r="C174" s="48"/>
      <c r="D174" s="35"/>
      <c r="E174" s="48"/>
      <c r="F174" s="161" t="s">
        <v>76</v>
      </c>
      <c r="G174" s="751">
        <v>340</v>
      </c>
      <c r="H174" s="257">
        <v>5</v>
      </c>
      <c r="I174" s="48">
        <v>1000</v>
      </c>
      <c r="J174" s="40" t="s">
        <v>2864</v>
      </c>
      <c r="K174" s="41"/>
      <c r="L174" s="42"/>
      <c r="M174" s="658"/>
      <c r="N174" s="659" t="str">
        <f t="shared" si="2"/>
        <v>GRAMS</v>
      </c>
      <c r="O174" s="692">
        <f t="shared" si="3"/>
        <v>1700</v>
      </c>
      <c r="P174" s="29"/>
      <c r="Q174" s="74"/>
      <c r="R174" s="28"/>
      <c r="S174" s="28"/>
      <c r="T174" s="28"/>
      <c r="U174" s="28"/>
      <c r="V174" s="28"/>
      <c r="W174" s="28"/>
      <c r="X174" s="28"/>
      <c r="Y174" s="28"/>
      <c r="Z174" s="28"/>
    </row>
    <row r="175" spans="1:26" ht="15" customHeight="1">
      <c r="A175" s="111">
        <v>171</v>
      </c>
      <c r="B175" s="48" t="s">
        <v>3068</v>
      </c>
      <c r="C175" s="48"/>
      <c r="D175" s="35"/>
      <c r="E175" s="48"/>
      <c r="F175" s="161" t="s">
        <v>76</v>
      </c>
      <c r="G175" s="751">
        <v>340</v>
      </c>
      <c r="H175" s="257">
        <v>17</v>
      </c>
      <c r="I175" s="48">
        <v>1000</v>
      </c>
      <c r="J175" s="40" t="s">
        <v>2864</v>
      </c>
      <c r="K175" s="41"/>
      <c r="L175" s="42"/>
      <c r="M175" s="658"/>
      <c r="N175" s="659" t="str">
        <f t="shared" si="2"/>
        <v>GRAMS</v>
      </c>
      <c r="O175" s="692">
        <f t="shared" si="3"/>
        <v>5780</v>
      </c>
      <c r="P175" s="29"/>
      <c r="Q175" s="74"/>
      <c r="R175" s="28"/>
      <c r="S175" s="28"/>
      <c r="T175" s="28"/>
      <c r="U175" s="28"/>
      <c r="V175" s="28"/>
      <c r="W175" s="28"/>
      <c r="X175" s="28"/>
      <c r="Y175" s="28"/>
      <c r="Z175" s="28"/>
    </row>
    <row r="176" spans="1:26" ht="15" customHeight="1">
      <c r="A176" s="111">
        <v>172</v>
      </c>
      <c r="B176" s="48" t="s">
        <v>1968</v>
      </c>
      <c r="C176" s="48"/>
      <c r="D176" s="35"/>
      <c r="E176" s="48"/>
      <c r="F176" s="161" t="s">
        <v>76</v>
      </c>
      <c r="G176" s="751">
        <v>300</v>
      </c>
      <c r="H176" s="257">
        <v>5</v>
      </c>
      <c r="I176" s="48">
        <v>1000</v>
      </c>
      <c r="J176" s="40" t="s">
        <v>2864</v>
      </c>
      <c r="K176" s="41"/>
      <c r="L176" s="42"/>
      <c r="M176" s="658"/>
      <c r="N176" s="659" t="str">
        <f t="shared" si="2"/>
        <v>GRAMS</v>
      </c>
      <c r="O176" s="692">
        <f t="shared" si="3"/>
        <v>1500</v>
      </c>
      <c r="P176" s="29"/>
      <c r="Q176" s="74"/>
      <c r="R176" s="28"/>
      <c r="S176" s="28"/>
      <c r="T176" s="28"/>
      <c r="U176" s="28"/>
      <c r="V176" s="28"/>
      <c r="W176" s="28"/>
      <c r="X176" s="28"/>
      <c r="Y176" s="28"/>
      <c r="Z176" s="28"/>
    </row>
    <row r="177" spans="1:26" ht="15" customHeight="1">
      <c r="A177" s="111">
        <v>173</v>
      </c>
      <c r="B177" s="48" t="s">
        <v>1969</v>
      </c>
      <c r="C177" s="48"/>
      <c r="D177" s="35"/>
      <c r="E177" s="48"/>
      <c r="F177" s="161" t="s">
        <v>76</v>
      </c>
      <c r="G177" s="751">
        <v>190</v>
      </c>
      <c r="H177" s="257">
        <v>8.5</v>
      </c>
      <c r="I177" s="48">
        <v>1000</v>
      </c>
      <c r="J177" s="40" t="s">
        <v>2864</v>
      </c>
      <c r="K177" s="41"/>
      <c r="L177" s="42"/>
      <c r="M177" s="658"/>
      <c r="N177" s="659" t="str">
        <f t="shared" si="2"/>
        <v>GRAMS</v>
      </c>
      <c r="O177" s="692">
        <f t="shared" si="3"/>
        <v>1615</v>
      </c>
      <c r="P177" s="29"/>
      <c r="Q177" s="74"/>
      <c r="R177" s="28"/>
      <c r="S177" s="28"/>
      <c r="T177" s="28"/>
      <c r="U177" s="28"/>
      <c r="V177" s="28"/>
      <c r="W177" s="28"/>
      <c r="X177" s="28"/>
      <c r="Y177" s="28"/>
      <c r="Z177" s="28"/>
    </row>
    <row r="178" spans="1:26" ht="15" customHeight="1">
      <c r="A178" s="111">
        <v>174</v>
      </c>
      <c r="B178" s="48" t="s">
        <v>1976</v>
      </c>
      <c r="C178" s="48"/>
      <c r="D178" s="35"/>
      <c r="E178" s="48"/>
      <c r="F178" s="161" t="s">
        <v>76</v>
      </c>
      <c r="G178" s="751">
        <v>240</v>
      </c>
      <c r="H178" s="257">
        <v>0</v>
      </c>
      <c r="I178" s="48">
        <v>1000</v>
      </c>
      <c r="J178" s="40" t="s">
        <v>2864</v>
      </c>
      <c r="K178" s="41"/>
      <c r="L178" s="42"/>
      <c r="M178" s="658"/>
      <c r="N178" s="659" t="str">
        <f t="shared" si="2"/>
        <v>GRAMS</v>
      </c>
      <c r="O178" s="692">
        <f t="shared" si="3"/>
        <v>0</v>
      </c>
      <c r="P178" s="29"/>
      <c r="Q178" s="74"/>
      <c r="R178" s="28"/>
      <c r="S178" s="28"/>
      <c r="T178" s="28"/>
      <c r="U178" s="28"/>
      <c r="V178" s="28"/>
      <c r="W178" s="28"/>
      <c r="X178" s="28"/>
      <c r="Y178" s="28"/>
      <c r="Z178" s="28"/>
    </row>
    <row r="179" spans="1:26" ht="15" customHeight="1">
      <c r="A179" s="111">
        <v>175</v>
      </c>
      <c r="B179" s="48" t="s">
        <v>3069</v>
      </c>
      <c r="C179" s="48"/>
      <c r="D179" s="35"/>
      <c r="E179" s="48"/>
      <c r="F179" s="161" t="s">
        <v>76</v>
      </c>
      <c r="G179" s="751">
        <v>340</v>
      </c>
      <c r="H179" s="257">
        <v>0</v>
      </c>
      <c r="I179" s="48">
        <v>1000</v>
      </c>
      <c r="J179" s="40" t="s">
        <v>2864</v>
      </c>
      <c r="K179" s="41"/>
      <c r="L179" s="42"/>
      <c r="M179" s="658"/>
      <c r="N179" s="659" t="str">
        <f t="shared" si="2"/>
        <v>GRAMS</v>
      </c>
      <c r="O179" s="692">
        <f t="shared" si="3"/>
        <v>0</v>
      </c>
      <c r="P179" s="29"/>
      <c r="Q179" s="74"/>
      <c r="R179" s="28"/>
      <c r="S179" s="28"/>
      <c r="T179" s="28"/>
      <c r="U179" s="28"/>
      <c r="V179" s="28"/>
      <c r="W179" s="28"/>
      <c r="X179" s="28"/>
      <c r="Y179" s="28"/>
      <c r="Z179" s="28"/>
    </row>
    <row r="180" spans="1:26" ht="15" customHeight="1">
      <c r="A180" s="111">
        <v>176</v>
      </c>
      <c r="B180" s="48" t="s">
        <v>3070</v>
      </c>
      <c r="C180" s="48"/>
      <c r="D180" s="35"/>
      <c r="E180" s="48"/>
      <c r="F180" s="161" t="s">
        <v>76</v>
      </c>
      <c r="G180" s="751">
        <v>280</v>
      </c>
      <c r="H180" s="257">
        <v>10</v>
      </c>
      <c r="I180" s="48">
        <v>1000</v>
      </c>
      <c r="J180" s="40" t="s">
        <v>2864</v>
      </c>
      <c r="K180" s="41"/>
      <c r="L180" s="42"/>
      <c r="M180" s="658"/>
      <c r="N180" s="659" t="str">
        <f t="shared" si="2"/>
        <v>GRAMS</v>
      </c>
      <c r="O180" s="692">
        <f t="shared" si="3"/>
        <v>2800</v>
      </c>
      <c r="P180" s="29"/>
      <c r="Q180" s="74"/>
      <c r="R180" s="28"/>
      <c r="S180" s="28"/>
      <c r="T180" s="28"/>
      <c r="U180" s="28"/>
      <c r="V180" s="28"/>
      <c r="W180" s="28"/>
      <c r="X180" s="28"/>
      <c r="Y180" s="28"/>
      <c r="Z180" s="28"/>
    </row>
    <row r="181" spans="1:26" ht="15" customHeight="1">
      <c r="A181" s="111">
        <v>177</v>
      </c>
      <c r="B181" s="48" t="s">
        <v>3071</v>
      </c>
      <c r="C181" s="48"/>
      <c r="D181" s="35"/>
      <c r="E181" s="48"/>
      <c r="F181" s="161" t="s">
        <v>76</v>
      </c>
      <c r="G181" s="751">
        <v>340</v>
      </c>
      <c r="H181" s="257">
        <v>10</v>
      </c>
      <c r="I181" s="48">
        <v>1000</v>
      </c>
      <c r="J181" s="40" t="s">
        <v>2864</v>
      </c>
      <c r="K181" s="41"/>
      <c r="L181" s="42"/>
      <c r="M181" s="658"/>
      <c r="N181" s="659" t="str">
        <f t="shared" si="2"/>
        <v>GRAMS</v>
      </c>
      <c r="O181" s="692">
        <f t="shared" si="3"/>
        <v>3400</v>
      </c>
      <c r="P181" s="29"/>
      <c r="Q181" s="74"/>
      <c r="R181" s="28"/>
      <c r="S181" s="28"/>
      <c r="T181" s="28"/>
      <c r="U181" s="28"/>
      <c r="V181" s="28"/>
      <c r="W181" s="28"/>
      <c r="X181" s="28"/>
      <c r="Y181" s="28"/>
      <c r="Z181" s="28"/>
    </row>
    <row r="182" spans="1:26" ht="15" customHeight="1">
      <c r="A182" s="111">
        <v>178</v>
      </c>
      <c r="B182" s="48" t="s">
        <v>3072</v>
      </c>
      <c r="C182" s="48"/>
      <c r="D182" s="35"/>
      <c r="E182" s="48"/>
      <c r="F182" s="161" t="s">
        <v>76</v>
      </c>
      <c r="G182" s="751">
        <v>280</v>
      </c>
      <c r="H182" s="257">
        <v>0</v>
      </c>
      <c r="I182" s="48">
        <v>1000</v>
      </c>
      <c r="J182" s="40" t="s">
        <v>2864</v>
      </c>
      <c r="K182" s="41"/>
      <c r="L182" s="42"/>
      <c r="M182" s="658"/>
      <c r="N182" s="659" t="str">
        <f t="shared" si="2"/>
        <v>GRAMS</v>
      </c>
      <c r="O182" s="692">
        <f t="shared" si="3"/>
        <v>0</v>
      </c>
      <c r="P182" s="29"/>
      <c r="Q182" s="74"/>
      <c r="R182" s="28"/>
      <c r="S182" s="28"/>
      <c r="T182" s="28"/>
      <c r="U182" s="28"/>
      <c r="V182" s="28"/>
      <c r="W182" s="28"/>
      <c r="X182" s="28"/>
      <c r="Y182" s="28"/>
      <c r="Z182" s="28"/>
    </row>
    <row r="183" spans="1:26" ht="15" customHeight="1">
      <c r="A183" s="111">
        <v>179</v>
      </c>
      <c r="B183" s="48" t="s">
        <v>3073</v>
      </c>
      <c r="C183" s="48"/>
      <c r="D183" s="35"/>
      <c r="E183" s="48"/>
      <c r="F183" s="161" t="s">
        <v>76</v>
      </c>
      <c r="G183" s="751">
        <v>320</v>
      </c>
      <c r="H183" s="257">
        <v>0</v>
      </c>
      <c r="I183" s="48">
        <v>1000</v>
      </c>
      <c r="J183" s="40" t="s">
        <v>2864</v>
      </c>
      <c r="K183" s="41"/>
      <c r="L183" s="42"/>
      <c r="M183" s="658"/>
      <c r="N183" s="659" t="str">
        <f t="shared" si="2"/>
        <v>GRAMS</v>
      </c>
      <c r="O183" s="692">
        <f t="shared" si="3"/>
        <v>0</v>
      </c>
      <c r="P183" s="29"/>
      <c r="Q183" s="74"/>
      <c r="R183" s="28"/>
      <c r="S183" s="28"/>
      <c r="T183" s="28"/>
      <c r="U183" s="28"/>
      <c r="V183" s="28"/>
      <c r="W183" s="28"/>
      <c r="X183" s="28"/>
      <c r="Y183" s="28"/>
      <c r="Z183" s="28"/>
    </row>
    <row r="184" spans="1:26" ht="15" customHeight="1">
      <c r="A184" s="111">
        <v>180</v>
      </c>
      <c r="B184" s="48" t="s">
        <v>3074</v>
      </c>
      <c r="C184" s="48"/>
      <c r="D184" s="35"/>
      <c r="E184" s="757"/>
      <c r="F184" s="161" t="s">
        <v>76</v>
      </c>
      <c r="G184" s="754">
        <v>190</v>
      </c>
      <c r="H184" s="257">
        <v>0</v>
      </c>
      <c r="I184" s="48">
        <v>1000</v>
      </c>
      <c r="J184" s="40" t="s">
        <v>2864</v>
      </c>
      <c r="K184" s="41"/>
      <c r="L184" s="42"/>
      <c r="M184" s="658"/>
      <c r="N184" s="659" t="str">
        <f t="shared" si="2"/>
        <v>GRAMS</v>
      </c>
      <c r="O184" s="692">
        <f t="shared" si="3"/>
        <v>0</v>
      </c>
      <c r="P184" s="29"/>
      <c r="Q184" s="74"/>
      <c r="R184" s="28"/>
      <c r="S184" s="28"/>
      <c r="T184" s="28"/>
      <c r="U184" s="28"/>
      <c r="V184" s="28"/>
      <c r="W184" s="28"/>
      <c r="X184" s="28"/>
      <c r="Y184" s="28"/>
      <c r="Z184" s="28"/>
    </row>
    <row r="185" spans="1:26" ht="15" customHeight="1">
      <c r="A185" s="111">
        <v>181</v>
      </c>
      <c r="B185" s="48" t="s">
        <v>3035</v>
      </c>
      <c r="C185" s="48"/>
      <c r="D185" s="35"/>
      <c r="E185" s="757"/>
      <c r="F185" s="161" t="s">
        <v>76</v>
      </c>
      <c r="G185" s="754">
        <v>0</v>
      </c>
      <c r="H185" s="257">
        <v>0</v>
      </c>
      <c r="I185" s="48">
        <v>1000</v>
      </c>
      <c r="J185" s="40" t="s">
        <v>2864</v>
      </c>
      <c r="K185" s="41"/>
      <c r="L185" s="42"/>
      <c r="M185" s="658"/>
      <c r="N185" s="659" t="str">
        <f t="shared" si="2"/>
        <v>GRAMS</v>
      </c>
      <c r="O185" s="692">
        <f t="shared" si="3"/>
        <v>0</v>
      </c>
      <c r="P185" s="29"/>
      <c r="Q185" s="74"/>
      <c r="R185" s="28"/>
      <c r="S185" s="28"/>
      <c r="T185" s="28"/>
      <c r="U185" s="28"/>
      <c r="V185" s="28"/>
      <c r="W185" s="28"/>
      <c r="X185" s="28"/>
      <c r="Y185" s="28"/>
      <c r="Z185" s="28"/>
    </row>
    <row r="186" spans="1:26" ht="15" customHeight="1">
      <c r="A186" s="111">
        <v>182</v>
      </c>
      <c r="B186" s="48" t="s">
        <v>3075</v>
      </c>
      <c r="C186" s="48"/>
      <c r="D186" s="35"/>
      <c r="E186" s="48"/>
      <c r="F186" s="161" t="s">
        <v>76</v>
      </c>
      <c r="G186" s="751">
        <v>20</v>
      </c>
      <c r="H186" s="257">
        <v>29</v>
      </c>
      <c r="I186" s="48">
        <v>1000</v>
      </c>
      <c r="J186" s="40" t="s">
        <v>2864</v>
      </c>
      <c r="K186" s="41"/>
      <c r="L186" s="42"/>
      <c r="M186" s="658"/>
      <c r="N186" s="659" t="str">
        <f t="shared" si="2"/>
        <v>GRAMS</v>
      </c>
      <c r="O186" s="692">
        <f t="shared" si="3"/>
        <v>580</v>
      </c>
      <c r="P186" s="29"/>
      <c r="Q186" s="74"/>
      <c r="R186" s="28"/>
      <c r="S186" s="28"/>
      <c r="T186" s="28"/>
      <c r="U186" s="28"/>
      <c r="V186" s="28"/>
      <c r="W186" s="28"/>
      <c r="X186" s="28"/>
      <c r="Y186" s="28"/>
      <c r="Z186" s="28"/>
    </row>
    <row r="187" spans="1:26" ht="15" customHeight="1">
      <c r="A187" s="111">
        <v>183</v>
      </c>
      <c r="B187" s="48" t="s">
        <v>3076</v>
      </c>
      <c r="C187" s="48"/>
      <c r="D187" s="35"/>
      <c r="E187" s="48"/>
      <c r="F187" s="161" t="s">
        <v>76</v>
      </c>
      <c r="G187" s="751">
        <v>40</v>
      </c>
      <c r="H187" s="257">
        <v>9.5</v>
      </c>
      <c r="I187" s="48">
        <v>1000</v>
      </c>
      <c r="J187" s="40" t="s">
        <v>2864</v>
      </c>
      <c r="K187" s="41"/>
      <c r="L187" s="42"/>
      <c r="M187" s="658"/>
      <c r="N187" s="659" t="str">
        <f t="shared" si="2"/>
        <v>GRAMS</v>
      </c>
      <c r="O187" s="692">
        <f t="shared" si="3"/>
        <v>380</v>
      </c>
      <c r="P187" s="29"/>
      <c r="Q187" s="74"/>
      <c r="R187" s="28"/>
      <c r="S187" s="28"/>
      <c r="T187" s="28"/>
      <c r="U187" s="28"/>
      <c r="V187" s="28"/>
      <c r="W187" s="28"/>
      <c r="X187" s="28"/>
      <c r="Y187" s="28"/>
      <c r="Z187" s="28"/>
    </row>
    <row r="188" spans="1:26" ht="15" customHeight="1">
      <c r="A188" s="111">
        <v>184</v>
      </c>
      <c r="B188" s="48" t="s">
        <v>3077</v>
      </c>
      <c r="C188" s="48"/>
      <c r="D188" s="35"/>
      <c r="E188" s="48"/>
      <c r="F188" s="161" t="s">
        <v>76</v>
      </c>
      <c r="G188" s="751">
        <v>50</v>
      </c>
      <c r="H188" s="257">
        <v>2</v>
      </c>
      <c r="I188" s="48">
        <v>1000</v>
      </c>
      <c r="J188" s="40" t="s">
        <v>2864</v>
      </c>
      <c r="K188" s="41"/>
      <c r="L188" s="42"/>
      <c r="M188" s="658"/>
      <c r="N188" s="659" t="str">
        <f t="shared" si="2"/>
        <v>GRAMS</v>
      </c>
      <c r="O188" s="692">
        <f t="shared" si="3"/>
        <v>100</v>
      </c>
      <c r="P188" s="29"/>
      <c r="Q188" s="74"/>
      <c r="R188" s="28"/>
      <c r="S188" s="28"/>
      <c r="T188" s="28"/>
      <c r="U188" s="28"/>
      <c r="V188" s="28"/>
      <c r="W188" s="28"/>
      <c r="X188" s="28"/>
      <c r="Y188" s="28"/>
      <c r="Z188" s="28"/>
    </row>
    <row r="189" spans="1:26" ht="15" customHeight="1">
      <c r="A189" s="111">
        <v>185</v>
      </c>
      <c r="B189" s="48" t="s">
        <v>3078</v>
      </c>
      <c r="C189" s="48"/>
      <c r="D189" s="35"/>
      <c r="E189" s="48"/>
      <c r="F189" s="161" t="s">
        <v>76</v>
      </c>
      <c r="G189" s="751">
        <v>60</v>
      </c>
      <c r="H189" s="257">
        <v>0</v>
      </c>
      <c r="I189" s="48">
        <v>1000</v>
      </c>
      <c r="J189" s="40" t="s">
        <v>2864</v>
      </c>
      <c r="K189" s="41"/>
      <c r="L189" s="42"/>
      <c r="M189" s="658"/>
      <c r="N189" s="659" t="str">
        <f t="shared" si="2"/>
        <v>GRAMS</v>
      </c>
      <c r="O189" s="692">
        <f t="shared" si="3"/>
        <v>0</v>
      </c>
      <c r="P189" s="29"/>
      <c r="Q189" s="74"/>
      <c r="R189" s="28"/>
      <c r="S189" s="28"/>
      <c r="T189" s="28"/>
      <c r="U189" s="28"/>
      <c r="V189" s="28"/>
      <c r="W189" s="28"/>
      <c r="X189" s="28"/>
      <c r="Y189" s="28"/>
      <c r="Z189" s="28"/>
    </row>
    <row r="190" spans="1:26" ht="15" customHeight="1">
      <c r="A190" s="111">
        <v>186</v>
      </c>
      <c r="B190" s="48" t="s">
        <v>3079</v>
      </c>
      <c r="C190" s="48"/>
      <c r="D190" s="35"/>
      <c r="E190" s="48"/>
      <c r="F190" s="161" t="s">
        <v>76</v>
      </c>
      <c r="G190" s="751">
        <v>40</v>
      </c>
      <c r="H190" s="257">
        <v>4</v>
      </c>
      <c r="I190" s="48">
        <v>1000</v>
      </c>
      <c r="J190" s="40" t="s">
        <v>2864</v>
      </c>
      <c r="K190" s="41"/>
      <c r="L190" s="42"/>
      <c r="M190" s="658"/>
      <c r="N190" s="659" t="str">
        <f t="shared" si="2"/>
        <v>GRAMS</v>
      </c>
      <c r="O190" s="692">
        <f t="shared" si="3"/>
        <v>160</v>
      </c>
      <c r="P190" s="29"/>
      <c r="Q190" s="74"/>
      <c r="R190" s="28"/>
      <c r="S190" s="28"/>
      <c r="T190" s="28"/>
      <c r="U190" s="28"/>
      <c r="V190" s="28"/>
      <c r="W190" s="28"/>
      <c r="X190" s="28"/>
      <c r="Y190" s="28"/>
      <c r="Z190" s="28"/>
    </row>
    <row r="191" spans="1:26" ht="15" customHeight="1">
      <c r="A191" s="111">
        <v>187</v>
      </c>
      <c r="B191" s="48" t="s">
        <v>3080</v>
      </c>
      <c r="C191" s="48"/>
      <c r="D191" s="35"/>
      <c r="E191" s="48"/>
      <c r="F191" s="161" t="s">
        <v>76</v>
      </c>
      <c r="G191" s="751">
        <v>35</v>
      </c>
      <c r="H191" s="257">
        <v>3.25</v>
      </c>
      <c r="I191" s="48">
        <v>1000</v>
      </c>
      <c r="J191" s="40" t="s">
        <v>2864</v>
      </c>
      <c r="K191" s="41"/>
      <c r="L191" s="42"/>
      <c r="M191" s="658"/>
      <c r="N191" s="659" t="str">
        <f t="shared" si="2"/>
        <v>GRAMS</v>
      </c>
      <c r="O191" s="692">
        <f t="shared" si="3"/>
        <v>113.75</v>
      </c>
      <c r="P191" s="29"/>
      <c r="Q191" s="74"/>
      <c r="R191" s="28"/>
      <c r="S191" s="28"/>
      <c r="T191" s="28"/>
      <c r="U191" s="28"/>
      <c r="V191" s="28"/>
      <c r="W191" s="28"/>
      <c r="X191" s="28"/>
      <c r="Y191" s="28"/>
      <c r="Z191" s="28"/>
    </row>
    <row r="192" spans="1:26" ht="15" customHeight="1">
      <c r="A192" s="111">
        <v>188</v>
      </c>
      <c r="B192" s="48" t="s">
        <v>3081</v>
      </c>
      <c r="C192" s="48"/>
      <c r="D192" s="35"/>
      <c r="E192" s="48"/>
      <c r="F192" s="161" t="s">
        <v>76</v>
      </c>
      <c r="G192" s="751">
        <v>50</v>
      </c>
      <c r="H192" s="257">
        <v>1.5</v>
      </c>
      <c r="I192" s="48">
        <v>1000</v>
      </c>
      <c r="J192" s="40" t="s">
        <v>2864</v>
      </c>
      <c r="K192" s="41"/>
      <c r="L192" s="42"/>
      <c r="M192" s="658"/>
      <c r="N192" s="659" t="str">
        <f t="shared" si="2"/>
        <v>GRAMS</v>
      </c>
      <c r="O192" s="692">
        <f t="shared" si="3"/>
        <v>75</v>
      </c>
      <c r="P192" s="29"/>
      <c r="Q192" s="74"/>
      <c r="R192" s="28"/>
      <c r="S192" s="28"/>
      <c r="T192" s="28"/>
      <c r="U192" s="28"/>
      <c r="V192" s="28"/>
      <c r="W192" s="28"/>
      <c r="X192" s="28"/>
      <c r="Y192" s="28"/>
      <c r="Z192" s="28"/>
    </row>
    <row r="193" spans="1:26" ht="15" customHeight="1">
      <c r="A193" s="111">
        <v>189</v>
      </c>
      <c r="B193" s="48" t="s">
        <v>3082</v>
      </c>
      <c r="C193" s="48"/>
      <c r="D193" s="35"/>
      <c r="E193" s="48"/>
      <c r="F193" s="161" t="s">
        <v>76</v>
      </c>
      <c r="G193" s="751">
        <v>30</v>
      </c>
      <c r="H193" s="257">
        <v>26</v>
      </c>
      <c r="I193" s="48">
        <v>1000</v>
      </c>
      <c r="J193" s="40" t="s">
        <v>2864</v>
      </c>
      <c r="K193" s="41"/>
      <c r="L193" s="42"/>
      <c r="M193" s="658"/>
      <c r="N193" s="659" t="str">
        <f t="shared" si="2"/>
        <v>GRAMS</v>
      </c>
      <c r="O193" s="692">
        <f t="shared" si="3"/>
        <v>780</v>
      </c>
      <c r="P193" s="29"/>
      <c r="Q193" s="74"/>
      <c r="R193" s="28"/>
      <c r="S193" s="28"/>
      <c r="T193" s="28"/>
      <c r="U193" s="28"/>
      <c r="V193" s="28"/>
      <c r="W193" s="28"/>
      <c r="X193" s="28"/>
      <c r="Y193" s="28"/>
      <c r="Z193" s="28"/>
    </row>
    <row r="194" spans="1:26" ht="15" customHeight="1">
      <c r="A194" s="111">
        <v>190</v>
      </c>
      <c r="B194" s="48" t="s">
        <v>3083</v>
      </c>
      <c r="C194" s="48"/>
      <c r="D194" s="35"/>
      <c r="E194" s="48"/>
      <c r="F194" s="161" t="s">
        <v>76</v>
      </c>
      <c r="G194" s="751">
        <v>55</v>
      </c>
      <c r="H194" s="257">
        <v>0</v>
      </c>
      <c r="I194" s="48">
        <v>1000</v>
      </c>
      <c r="J194" s="40" t="s">
        <v>2864</v>
      </c>
      <c r="K194" s="41"/>
      <c r="L194" s="42"/>
      <c r="M194" s="658"/>
      <c r="N194" s="659" t="str">
        <f t="shared" si="2"/>
        <v>GRAMS</v>
      </c>
      <c r="O194" s="692">
        <f t="shared" si="3"/>
        <v>0</v>
      </c>
      <c r="P194" s="29"/>
      <c r="Q194" s="74"/>
      <c r="R194" s="28"/>
      <c r="S194" s="28"/>
      <c r="T194" s="28"/>
      <c r="U194" s="28"/>
      <c r="V194" s="28"/>
      <c r="W194" s="28"/>
      <c r="X194" s="28"/>
      <c r="Y194" s="28"/>
      <c r="Z194" s="28"/>
    </row>
    <row r="195" spans="1:26" ht="15" customHeight="1">
      <c r="A195" s="111">
        <v>191</v>
      </c>
      <c r="B195" s="48" t="s">
        <v>3084</v>
      </c>
      <c r="C195" s="48"/>
      <c r="D195" s="35"/>
      <c r="E195" s="48"/>
      <c r="F195" s="161" t="s">
        <v>76</v>
      </c>
      <c r="G195" s="751">
        <v>75</v>
      </c>
      <c r="H195" s="257">
        <v>1.3</v>
      </c>
      <c r="I195" s="48">
        <v>1000</v>
      </c>
      <c r="J195" s="40" t="s">
        <v>2864</v>
      </c>
      <c r="K195" s="41"/>
      <c r="L195" s="42"/>
      <c r="M195" s="658"/>
      <c r="N195" s="659" t="str">
        <f t="shared" si="2"/>
        <v>GRAMS</v>
      </c>
      <c r="O195" s="692">
        <f t="shared" si="3"/>
        <v>97.5</v>
      </c>
      <c r="P195" s="29"/>
      <c r="Q195" s="74"/>
      <c r="R195" s="28"/>
      <c r="S195" s="28"/>
      <c r="T195" s="28"/>
      <c r="U195" s="28"/>
      <c r="V195" s="28"/>
      <c r="W195" s="28"/>
      <c r="X195" s="28"/>
      <c r="Y195" s="28"/>
      <c r="Z195" s="28"/>
    </row>
    <row r="196" spans="1:26" ht="15" customHeight="1">
      <c r="A196" s="111">
        <v>192</v>
      </c>
      <c r="B196" s="48" t="s">
        <v>3085</v>
      </c>
      <c r="C196" s="48"/>
      <c r="D196" s="35"/>
      <c r="E196" s="48"/>
      <c r="F196" s="161" t="s">
        <v>76</v>
      </c>
      <c r="G196" s="751">
        <v>60</v>
      </c>
      <c r="H196" s="257">
        <v>4.7</v>
      </c>
      <c r="I196" s="48">
        <v>1000</v>
      </c>
      <c r="J196" s="40" t="s">
        <v>2864</v>
      </c>
      <c r="K196" s="41"/>
      <c r="L196" s="42"/>
      <c r="M196" s="658"/>
      <c r="N196" s="659" t="str">
        <f t="shared" si="2"/>
        <v>GRAMS</v>
      </c>
      <c r="O196" s="692">
        <f t="shared" si="3"/>
        <v>282</v>
      </c>
      <c r="P196" s="29"/>
      <c r="Q196" s="74"/>
      <c r="R196" s="28"/>
      <c r="S196" s="28"/>
      <c r="T196" s="28"/>
      <c r="U196" s="28"/>
      <c r="V196" s="28"/>
      <c r="W196" s="28"/>
      <c r="X196" s="28"/>
      <c r="Y196" s="28"/>
      <c r="Z196" s="28"/>
    </row>
    <row r="197" spans="1:26" ht="15" customHeight="1">
      <c r="A197" s="111">
        <v>193</v>
      </c>
      <c r="B197" s="48" t="s">
        <v>3086</v>
      </c>
      <c r="C197" s="48"/>
      <c r="D197" s="35"/>
      <c r="E197" s="48"/>
      <c r="F197" s="161" t="s">
        <v>76</v>
      </c>
      <c r="G197" s="751">
        <v>20</v>
      </c>
      <c r="H197" s="257">
        <v>0</v>
      </c>
      <c r="I197" s="48">
        <v>1000</v>
      </c>
      <c r="J197" s="40" t="s">
        <v>2864</v>
      </c>
      <c r="K197" s="41"/>
      <c r="L197" s="42"/>
      <c r="M197" s="658"/>
      <c r="N197" s="659" t="str">
        <f t="shared" si="2"/>
        <v>GRAMS</v>
      </c>
      <c r="O197" s="692">
        <f t="shared" si="3"/>
        <v>0</v>
      </c>
      <c r="P197" s="29"/>
      <c r="Q197" s="74"/>
      <c r="R197" s="28"/>
      <c r="S197" s="28"/>
      <c r="T197" s="28"/>
      <c r="U197" s="28"/>
      <c r="V197" s="28"/>
      <c r="W197" s="28"/>
      <c r="X197" s="28"/>
      <c r="Y197" s="28"/>
      <c r="Z197" s="28"/>
    </row>
    <row r="198" spans="1:26" ht="15" customHeight="1">
      <c r="A198" s="111">
        <v>194</v>
      </c>
      <c r="B198" s="48" t="s">
        <v>3087</v>
      </c>
      <c r="C198" s="48"/>
      <c r="D198" s="35"/>
      <c r="E198" s="48"/>
      <c r="F198" s="161" t="s">
        <v>76</v>
      </c>
      <c r="G198" s="751">
        <v>30</v>
      </c>
      <c r="H198" s="257">
        <v>0</v>
      </c>
      <c r="I198" s="48">
        <v>1000</v>
      </c>
      <c r="J198" s="40" t="s">
        <v>2864</v>
      </c>
      <c r="K198" s="41"/>
      <c r="L198" s="42"/>
      <c r="M198" s="658"/>
      <c r="N198" s="659" t="str">
        <f t="shared" si="2"/>
        <v>GRAMS</v>
      </c>
      <c r="O198" s="692">
        <f t="shared" si="3"/>
        <v>0</v>
      </c>
      <c r="P198" s="29"/>
      <c r="Q198" s="74"/>
      <c r="R198" s="28"/>
      <c r="S198" s="28"/>
      <c r="T198" s="28"/>
      <c r="U198" s="28"/>
      <c r="V198" s="28"/>
      <c r="W198" s="28"/>
      <c r="X198" s="28"/>
      <c r="Y198" s="28"/>
      <c r="Z198" s="28"/>
    </row>
    <row r="199" spans="1:26" ht="15" customHeight="1">
      <c r="A199" s="111">
        <v>195</v>
      </c>
      <c r="B199" s="48" t="s">
        <v>3088</v>
      </c>
      <c r="C199" s="48"/>
      <c r="D199" s="35"/>
      <c r="E199" s="48"/>
      <c r="F199" s="161" t="s">
        <v>76</v>
      </c>
      <c r="G199" s="751">
        <v>70</v>
      </c>
      <c r="H199" s="257">
        <v>0.6</v>
      </c>
      <c r="I199" s="48">
        <v>1000</v>
      </c>
      <c r="J199" s="40" t="s">
        <v>2864</v>
      </c>
      <c r="K199" s="41"/>
      <c r="L199" s="42"/>
      <c r="M199" s="658"/>
      <c r="N199" s="659" t="str">
        <f t="shared" si="2"/>
        <v>GRAMS</v>
      </c>
      <c r="O199" s="692">
        <f t="shared" si="3"/>
        <v>42</v>
      </c>
      <c r="P199" s="29"/>
      <c r="Q199" s="74"/>
      <c r="R199" s="28"/>
      <c r="S199" s="28"/>
      <c r="T199" s="28"/>
      <c r="U199" s="28"/>
      <c r="V199" s="28"/>
      <c r="W199" s="28"/>
      <c r="X199" s="28"/>
      <c r="Y199" s="28"/>
      <c r="Z199" s="28"/>
    </row>
    <row r="200" spans="1:26" ht="15" customHeight="1">
      <c r="A200" s="111">
        <v>196</v>
      </c>
      <c r="B200" s="48" t="s">
        <v>3089</v>
      </c>
      <c r="C200" s="48"/>
      <c r="D200" s="35"/>
      <c r="E200" s="48"/>
      <c r="F200" s="161" t="s">
        <v>76</v>
      </c>
      <c r="G200" s="751">
        <v>20</v>
      </c>
      <c r="H200" s="257">
        <v>0</v>
      </c>
      <c r="I200" s="48">
        <v>1000</v>
      </c>
      <c r="J200" s="40" t="s">
        <v>2864</v>
      </c>
      <c r="K200" s="41"/>
      <c r="L200" s="42"/>
      <c r="M200" s="658"/>
      <c r="N200" s="659" t="str">
        <f t="shared" si="2"/>
        <v>GRAMS</v>
      </c>
      <c r="O200" s="692">
        <f t="shared" si="3"/>
        <v>0</v>
      </c>
      <c r="P200" s="29"/>
      <c r="Q200" s="74"/>
      <c r="R200" s="28"/>
      <c r="S200" s="28"/>
      <c r="T200" s="28"/>
      <c r="U200" s="28"/>
      <c r="V200" s="28"/>
      <c r="W200" s="28"/>
      <c r="X200" s="28"/>
      <c r="Y200" s="28"/>
      <c r="Z200" s="28"/>
    </row>
    <row r="201" spans="1:26" ht="15" customHeight="1">
      <c r="A201" s="111">
        <v>197</v>
      </c>
      <c r="B201" s="48" t="s">
        <v>3090</v>
      </c>
      <c r="C201" s="48"/>
      <c r="D201" s="35"/>
      <c r="E201" s="48"/>
      <c r="F201" s="161" t="s">
        <v>76</v>
      </c>
      <c r="G201" s="751">
        <v>30</v>
      </c>
      <c r="H201" s="257">
        <v>0</v>
      </c>
      <c r="I201" s="48">
        <v>1000</v>
      </c>
      <c r="J201" s="40" t="s">
        <v>2864</v>
      </c>
      <c r="K201" s="41"/>
      <c r="L201" s="42"/>
      <c r="M201" s="658"/>
      <c r="N201" s="659" t="str">
        <f t="shared" si="2"/>
        <v>GRAMS</v>
      </c>
      <c r="O201" s="692">
        <f t="shared" si="3"/>
        <v>0</v>
      </c>
      <c r="P201" s="29"/>
      <c r="Q201" s="74"/>
      <c r="R201" s="28"/>
      <c r="S201" s="28"/>
      <c r="T201" s="28"/>
      <c r="U201" s="28"/>
      <c r="V201" s="28"/>
      <c r="W201" s="28"/>
      <c r="X201" s="28"/>
      <c r="Y201" s="28"/>
      <c r="Z201" s="28"/>
    </row>
    <row r="202" spans="1:26" ht="15" customHeight="1">
      <c r="A202" s="111">
        <v>198</v>
      </c>
      <c r="B202" s="48" t="s">
        <v>3091</v>
      </c>
      <c r="C202" s="48"/>
      <c r="D202" s="35"/>
      <c r="E202" s="48"/>
      <c r="F202" s="161" t="s">
        <v>76</v>
      </c>
      <c r="G202" s="751">
        <v>80</v>
      </c>
      <c r="H202" s="257">
        <v>0</v>
      </c>
      <c r="I202" s="48">
        <v>1000</v>
      </c>
      <c r="J202" s="40" t="s">
        <v>2864</v>
      </c>
      <c r="K202" s="41"/>
      <c r="L202" s="42"/>
      <c r="M202" s="658"/>
      <c r="N202" s="659" t="str">
        <f t="shared" si="2"/>
        <v>GRAMS</v>
      </c>
      <c r="O202" s="692">
        <f t="shared" si="3"/>
        <v>0</v>
      </c>
      <c r="P202" s="29"/>
      <c r="Q202" s="74"/>
      <c r="R202" s="28"/>
      <c r="S202" s="28"/>
      <c r="T202" s="28"/>
      <c r="U202" s="28"/>
      <c r="V202" s="28"/>
      <c r="W202" s="28"/>
      <c r="X202" s="28"/>
      <c r="Y202" s="28"/>
      <c r="Z202" s="28"/>
    </row>
    <row r="203" spans="1:26" ht="15" customHeight="1">
      <c r="A203" s="111">
        <v>199</v>
      </c>
      <c r="B203" s="48" t="s">
        <v>3092</v>
      </c>
      <c r="C203" s="48"/>
      <c r="D203" s="35"/>
      <c r="E203" s="48"/>
      <c r="F203" s="161" t="s">
        <v>76</v>
      </c>
      <c r="G203" s="751">
        <v>15</v>
      </c>
      <c r="H203" s="257">
        <v>0</v>
      </c>
      <c r="I203" s="48">
        <v>1000</v>
      </c>
      <c r="J203" s="40" t="s">
        <v>2864</v>
      </c>
      <c r="K203" s="41"/>
      <c r="L203" s="42"/>
      <c r="M203" s="658"/>
      <c r="N203" s="659" t="str">
        <f t="shared" si="2"/>
        <v>GRAMS</v>
      </c>
      <c r="O203" s="692">
        <f t="shared" si="3"/>
        <v>0</v>
      </c>
      <c r="P203" s="29"/>
      <c r="Q203" s="74"/>
      <c r="R203" s="28"/>
      <c r="S203" s="28"/>
      <c r="T203" s="28"/>
      <c r="U203" s="28"/>
      <c r="V203" s="28"/>
      <c r="W203" s="28"/>
      <c r="X203" s="28"/>
      <c r="Y203" s="28"/>
      <c r="Z203" s="28"/>
    </row>
    <row r="204" spans="1:26" ht="15" customHeight="1">
      <c r="A204" s="111">
        <v>200</v>
      </c>
      <c r="B204" s="48" t="s">
        <v>3093</v>
      </c>
      <c r="C204" s="48"/>
      <c r="D204" s="35"/>
      <c r="E204" s="48"/>
      <c r="F204" s="161" t="s">
        <v>76</v>
      </c>
      <c r="G204" s="751">
        <v>25</v>
      </c>
      <c r="H204" s="257">
        <v>0</v>
      </c>
      <c r="I204" s="48">
        <v>1000</v>
      </c>
      <c r="J204" s="40" t="s">
        <v>2864</v>
      </c>
      <c r="K204" s="41"/>
      <c r="L204" s="42"/>
      <c r="M204" s="658"/>
      <c r="N204" s="659" t="str">
        <f t="shared" si="2"/>
        <v>GRAMS</v>
      </c>
      <c r="O204" s="692">
        <f t="shared" si="3"/>
        <v>0</v>
      </c>
      <c r="P204" s="29"/>
      <c r="Q204" s="74"/>
      <c r="R204" s="28"/>
      <c r="S204" s="28"/>
      <c r="T204" s="28"/>
      <c r="U204" s="28"/>
      <c r="V204" s="28"/>
      <c r="W204" s="28"/>
      <c r="X204" s="28"/>
      <c r="Y204" s="28"/>
      <c r="Z204" s="28"/>
    </row>
    <row r="205" spans="1:26" ht="15" customHeight="1">
      <c r="A205" s="111">
        <v>201</v>
      </c>
      <c r="B205" s="48" t="s">
        <v>3094</v>
      </c>
      <c r="C205" s="48"/>
      <c r="D205" s="35"/>
      <c r="E205" s="48"/>
      <c r="F205" s="161" t="s">
        <v>76</v>
      </c>
      <c r="G205" s="751">
        <v>60</v>
      </c>
      <c r="H205" s="257">
        <v>4</v>
      </c>
      <c r="I205" s="48">
        <v>1000</v>
      </c>
      <c r="J205" s="40" t="s">
        <v>2864</v>
      </c>
      <c r="K205" s="41"/>
      <c r="L205" s="42"/>
      <c r="M205" s="658"/>
      <c r="N205" s="659" t="str">
        <f t="shared" si="2"/>
        <v>GRAMS</v>
      </c>
      <c r="O205" s="692">
        <f t="shared" si="3"/>
        <v>240</v>
      </c>
      <c r="P205" s="29"/>
      <c r="Q205" s="74"/>
      <c r="R205" s="28"/>
      <c r="S205" s="28"/>
      <c r="T205" s="28"/>
      <c r="U205" s="28"/>
      <c r="V205" s="28"/>
      <c r="W205" s="28"/>
      <c r="X205" s="28"/>
      <c r="Y205" s="28"/>
      <c r="Z205" s="28"/>
    </row>
    <row r="206" spans="1:26" ht="15" customHeight="1">
      <c r="A206" s="111">
        <v>202</v>
      </c>
      <c r="B206" s="48" t="s">
        <v>3095</v>
      </c>
      <c r="C206" s="48"/>
      <c r="D206" s="35"/>
      <c r="E206" s="48"/>
      <c r="F206" s="161" t="s">
        <v>76</v>
      </c>
      <c r="G206" s="751">
        <v>70</v>
      </c>
      <c r="H206" s="257">
        <v>0</v>
      </c>
      <c r="I206" s="48">
        <v>1000</v>
      </c>
      <c r="J206" s="40" t="s">
        <v>2864</v>
      </c>
      <c r="K206" s="41"/>
      <c r="L206" s="42"/>
      <c r="M206" s="658"/>
      <c r="N206" s="659" t="str">
        <f t="shared" si="2"/>
        <v>GRAMS</v>
      </c>
      <c r="O206" s="692">
        <f t="shared" si="3"/>
        <v>0</v>
      </c>
      <c r="P206" s="29"/>
      <c r="Q206" s="74"/>
      <c r="R206" s="28"/>
      <c r="S206" s="28"/>
      <c r="T206" s="28"/>
      <c r="U206" s="28"/>
      <c r="V206" s="28"/>
      <c r="W206" s="28"/>
      <c r="X206" s="28"/>
      <c r="Y206" s="28"/>
      <c r="Z206" s="28"/>
    </row>
    <row r="207" spans="1:26" ht="15" customHeight="1">
      <c r="A207" s="111">
        <v>203</v>
      </c>
      <c r="B207" s="48" t="s">
        <v>3096</v>
      </c>
      <c r="C207" s="48"/>
      <c r="D207" s="35"/>
      <c r="E207" s="48"/>
      <c r="F207" s="161" t="s">
        <v>76</v>
      </c>
      <c r="G207" s="751">
        <v>70</v>
      </c>
      <c r="H207" s="257">
        <v>0</v>
      </c>
      <c r="I207" s="48">
        <v>1000</v>
      </c>
      <c r="J207" s="40" t="s">
        <v>2864</v>
      </c>
      <c r="K207" s="41"/>
      <c r="L207" s="42"/>
      <c r="M207" s="658"/>
      <c r="N207" s="659" t="str">
        <f t="shared" si="2"/>
        <v>GRAMS</v>
      </c>
      <c r="O207" s="692">
        <f t="shared" si="3"/>
        <v>0</v>
      </c>
      <c r="P207" s="29"/>
      <c r="Q207" s="74"/>
      <c r="R207" s="28"/>
      <c r="S207" s="28"/>
      <c r="T207" s="28"/>
      <c r="U207" s="28"/>
      <c r="V207" s="28"/>
      <c r="W207" s="28"/>
      <c r="X207" s="28"/>
      <c r="Y207" s="28"/>
      <c r="Z207" s="28"/>
    </row>
    <row r="208" spans="1:26" ht="15" customHeight="1">
      <c r="A208" s="111">
        <v>204</v>
      </c>
      <c r="B208" s="48" t="s">
        <v>3097</v>
      </c>
      <c r="C208" s="48"/>
      <c r="D208" s="35"/>
      <c r="E208" s="48"/>
      <c r="F208" s="161" t="s">
        <v>76</v>
      </c>
      <c r="G208" s="751">
        <v>30</v>
      </c>
      <c r="H208" s="257">
        <v>0</v>
      </c>
      <c r="I208" s="48">
        <v>1000</v>
      </c>
      <c r="J208" s="40" t="s">
        <v>2864</v>
      </c>
      <c r="K208" s="41"/>
      <c r="L208" s="42"/>
      <c r="M208" s="658"/>
      <c r="N208" s="659" t="str">
        <f t="shared" si="2"/>
        <v>GRAMS</v>
      </c>
      <c r="O208" s="692">
        <f t="shared" si="3"/>
        <v>0</v>
      </c>
      <c r="P208" s="29"/>
      <c r="Q208" s="74"/>
      <c r="R208" s="28"/>
      <c r="S208" s="28"/>
      <c r="T208" s="28"/>
      <c r="U208" s="28"/>
      <c r="V208" s="28"/>
      <c r="W208" s="28"/>
      <c r="X208" s="28"/>
      <c r="Y208" s="28"/>
      <c r="Z208" s="28"/>
    </row>
    <row r="209" spans="1:26" ht="15" customHeight="1">
      <c r="A209" s="111">
        <v>205</v>
      </c>
      <c r="B209" s="48" t="s">
        <v>3098</v>
      </c>
      <c r="C209" s="48"/>
      <c r="D209" s="35"/>
      <c r="E209" s="48"/>
      <c r="F209" s="161" t="s">
        <v>76</v>
      </c>
      <c r="G209" s="751">
        <v>100</v>
      </c>
      <c r="H209" s="257">
        <v>1</v>
      </c>
      <c r="I209" s="48">
        <v>1000</v>
      </c>
      <c r="J209" s="40" t="s">
        <v>2864</v>
      </c>
      <c r="K209" s="41"/>
      <c r="L209" s="42"/>
      <c r="M209" s="658"/>
      <c r="N209" s="659" t="str">
        <f t="shared" si="2"/>
        <v>GRAMS</v>
      </c>
      <c r="O209" s="692">
        <f t="shared" si="3"/>
        <v>100</v>
      </c>
      <c r="P209" s="29"/>
      <c r="Q209" s="74"/>
      <c r="R209" s="28"/>
      <c r="S209" s="28"/>
      <c r="T209" s="28"/>
      <c r="U209" s="28"/>
      <c r="V209" s="28"/>
      <c r="W209" s="28"/>
      <c r="X209" s="28"/>
      <c r="Y209" s="28"/>
      <c r="Z209" s="28"/>
    </row>
    <row r="210" spans="1:26" ht="15" customHeight="1">
      <c r="A210" s="111">
        <v>206</v>
      </c>
      <c r="B210" s="48" t="s">
        <v>3099</v>
      </c>
      <c r="C210" s="48"/>
      <c r="D210" s="35"/>
      <c r="E210" s="48"/>
      <c r="F210" s="161" t="s">
        <v>76</v>
      </c>
      <c r="G210" s="751">
        <v>100</v>
      </c>
      <c r="H210" s="257">
        <v>1</v>
      </c>
      <c r="I210" s="48">
        <v>1000</v>
      </c>
      <c r="J210" s="40" t="s">
        <v>2864</v>
      </c>
      <c r="K210" s="41"/>
      <c r="L210" s="42"/>
      <c r="M210" s="658"/>
      <c r="N210" s="659" t="str">
        <f t="shared" si="2"/>
        <v>GRAMS</v>
      </c>
      <c r="O210" s="692">
        <f t="shared" si="3"/>
        <v>100</v>
      </c>
      <c r="P210" s="29"/>
      <c r="Q210" s="74"/>
      <c r="R210" s="28"/>
      <c r="S210" s="28"/>
      <c r="T210" s="28"/>
      <c r="U210" s="28"/>
      <c r="V210" s="28"/>
      <c r="W210" s="28"/>
      <c r="X210" s="28"/>
      <c r="Y210" s="28"/>
      <c r="Z210" s="28"/>
    </row>
    <row r="211" spans="1:26" ht="15" customHeight="1">
      <c r="A211" s="111">
        <v>207</v>
      </c>
      <c r="B211" s="48" t="s">
        <v>3100</v>
      </c>
      <c r="C211" s="48"/>
      <c r="D211" s="35"/>
      <c r="E211" s="48" t="s">
        <v>2871</v>
      </c>
      <c r="F211" s="161" t="s">
        <v>76</v>
      </c>
      <c r="G211" s="751">
        <v>200</v>
      </c>
      <c r="H211" s="257">
        <v>0</v>
      </c>
      <c r="I211" s="48">
        <v>1000</v>
      </c>
      <c r="J211" s="40" t="s">
        <v>2864</v>
      </c>
      <c r="K211" s="41"/>
      <c r="L211" s="42"/>
      <c r="M211" s="658"/>
      <c r="N211" s="659" t="str">
        <f t="shared" si="2"/>
        <v>GRAMS</v>
      </c>
      <c r="O211" s="692">
        <f t="shared" si="3"/>
        <v>0</v>
      </c>
      <c r="P211" s="29"/>
      <c r="Q211" s="74"/>
      <c r="R211" s="28"/>
      <c r="S211" s="28"/>
      <c r="T211" s="28"/>
      <c r="U211" s="28"/>
      <c r="V211" s="28"/>
      <c r="W211" s="28"/>
      <c r="X211" s="28"/>
      <c r="Y211" s="28"/>
      <c r="Z211" s="28"/>
    </row>
    <row r="212" spans="1:26" ht="15" customHeight="1">
      <c r="A212" s="111">
        <v>208</v>
      </c>
      <c r="B212" s="48" t="s">
        <v>3101</v>
      </c>
      <c r="C212" s="48"/>
      <c r="D212" s="35"/>
      <c r="E212" s="48"/>
      <c r="F212" s="161" t="s">
        <v>76</v>
      </c>
      <c r="G212" s="751">
        <v>8</v>
      </c>
      <c r="H212" s="257">
        <v>0</v>
      </c>
      <c r="I212" s="48">
        <v>1000</v>
      </c>
      <c r="J212" s="40" t="s">
        <v>2864</v>
      </c>
      <c r="K212" s="41"/>
      <c r="L212" s="42"/>
      <c r="M212" s="658"/>
      <c r="N212" s="659" t="str">
        <f t="shared" si="2"/>
        <v>GRAMS</v>
      </c>
      <c r="O212" s="692">
        <f t="shared" si="3"/>
        <v>0</v>
      </c>
      <c r="P212" s="29"/>
      <c r="Q212" s="74"/>
      <c r="R212" s="28"/>
      <c r="S212" s="28"/>
      <c r="T212" s="28"/>
      <c r="U212" s="28"/>
      <c r="V212" s="28"/>
      <c r="W212" s="28"/>
      <c r="X212" s="28"/>
      <c r="Y212" s="28"/>
      <c r="Z212" s="28"/>
    </row>
    <row r="213" spans="1:26" ht="15" customHeight="1">
      <c r="A213" s="111">
        <v>209</v>
      </c>
      <c r="B213" s="48" t="s">
        <v>1293</v>
      </c>
      <c r="C213" s="48"/>
      <c r="D213" s="35"/>
      <c r="E213" s="48"/>
      <c r="F213" s="161" t="s">
        <v>76</v>
      </c>
      <c r="G213" s="751">
        <v>55</v>
      </c>
      <c r="H213" s="257">
        <v>1</v>
      </c>
      <c r="I213" s="48">
        <v>1000</v>
      </c>
      <c r="J213" s="40" t="s">
        <v>2864</v>
      </c>
      <c r="K213" s="41"/>
      <c r="L213" s="42"/>
      <c r="M213" s="658"/>
      <c r="N213" s="659" t="str">
        <f t="shared" si="2"/>
        <v>GRAMS</v>
      </c>
      <c r="O213" s="692">
        <f t="shared" si="3"/>
        <v>55</v>
      </c>
      <c r="P213" s="29"/>
      <c r="Q213" s="74"/>
      <c r="R213" s="28"/>
      <c r="S213" s="28"/>
      <c r="T213" s="28"/>
      <c r="U213" s="28"/>
      <c r="V213" s="28"/>
      <c r="W213" s="28"/>
      <c r="X213" s="28"/>
      <c r="Y213" s="28"/>
      <c r="Z213" s="28"/>
    </row>
    <row r="214" spans="1:26" ht="15" customHeight="1">
      <c r="A214" s="111">
        <v>210</v>
      </c>
      <c r="B214" s="48" t="s">
        <v>3102</v>
      </c>
      <c r="C214" s="48"/>
      <c r="D214" s="35"/>
      <c r="E214" s="48"/>
      <c r="F214" s="161" t="s">
        <v>76</v>
      </c>
      <c r="G214" s="751">
        <v>100</v>
      </c>
      <c r="H214" s="257">
        <v>0</v>
      </c>
      <c r="I214" s="48">
        <v>1000</v>
      </c>
      <c r="J214" s="40" t="s">
        <v>2864</v>
      </c>
      <c r="K214" s="41"/>
      <c r="L214" s="42"/>
      <c r="M214" s="658"/>
      <c r="N214" s="659" t="str">
        <f t="shared" si="2"/>
        <v>GRAMS</v>
      </c>
      <c r="O214" s="692">
        <f t="shared" si="3"/>
        <v>0</v>
      </c>
      <c r="P214" s="29"/>
      <c r="Q214" s="74"/>
      <c r="R214" s="28"/>
      <c r="S214" s="28"/>
      <c r="T214" s="28"/>
      <c r="U214" s="28"/>
      <c r="V214" s="28"/>
      <c r="W214" s="28"/>
      <c r="X214" s="28"/>
      <c r="Y214" s="28"/>
      <c r="Z214" s="28"/>
    </row>
    <row r="215" spans="1:26" ht="15" customHeight="1">
      <c r="A215" s="111">
        <v>211</v>
      </c>
      <c r="B215" s="48" t="s">
        <v>3103</v>
      </c>
      <c r="C215" s="48"/>
      <c r="D215" s="35"/>
      <c r="E215" s="48"/>
      <c r="F215" s="161" t="s">
        <v>76</v>
      </c>
      <c r="G215" s="751">
        <v>60</v>
      </c>
      <c r="H215" s="257">
        <v>0</v>
      </c>
      <c r="I215" s="48">
        <v>1000</v>
      </c>
      <c r="J215" s="40" t="s">
        <v>2864</v>
      </c>
      <c r="K215" s="41"/>
      <c r="L215" s="42"/>
      <c r="M215" s="658"/>
      <c r="N215" s="659" t="str">
        <f t="shared" si="2"/>
        <v>GRAMS</v>
      </c>
      <c r="O215" s="692">
        <f t="shared" si="3"/>
        <v>0</v>
      </c>
      <c r="P215" s="29"/>
      <c r="Q215" s="74"/>
      <c r="R215" s="28"/>
      <c r="S215" s="28"/>
      <c r="T215" s="28"/>
      <c r="U215" s="28"/>
      <c r="V215" s="28"/>
      <c r="W215" s="28"/>
      <c r="X215" s="28"/>
      <c r="Y215" s="28"/>
      <c r="Z215" s="28"/>
    </row>
    <row r="216" spans="1:26" ht="15" customHeight="1">
      <c r="A216" s="111">
        <v>212</v>
      </c>
      <c r="B216" s="48" t="s">
        <v>3104</v>
      </c>
      <c r="C216" s="48"/>
      <c r="D216" s="35"/>
      <c r="E216" s="48"/>
      <c r="F216" s="161" t="s">
        <v>76</v>
      </c>
      <c r="G216" s="751">
        <v>20</v>
      </c>
      <c r="H216" s="257">
        <v>21</v>
      </c>
      <c r="I216" s="48">
        <v>1000</v>
      </c>
      <c r="J216" s="40" t="s">
        <v>2864</v>
      </c>
      <c r="K216" s="41"/>
      <c r="L216" s="42"/>
      <c r="M216" s="658"/>
      <c r="N216" s="659" t="str">
        <f t="shared" si="2"/>
        <v>GRAMS</v>
      </c>
      <c r="O216" s="692">
        <f t="shared" si="3"/>
        <v>420</v>
      </c>
      <c r="P216" s="29"/>
      <c r="Q216" s="74"/>
      <c r="R216" s="28"/>
      <c r="S216" s="28"/>
      <c r="T216" s="28"/>
      <c r="U216" s="28"/>
      <c r="V216" s="28"/>
      <c r="W216" s="28"/>
      <c r="X216" s="28"/>
      <c r="Y216" s="28"/>
      <c r="Z216" s="28"/>
    </row>
    <row r="217" spans="1:26" ht="15" customHeight="1">
      <c r="A217" s="111">
        <v>213</v>
      </c>
      <c r="B217" s="48" t="s">
        <v>3105</v>
      </c>
      <c r="C217" s="48"/>
      <c r="D217" s="35"/>
      <c r="E217" s="48"/>
      <c r="F217" s="161" t="s">
        <v>76</v>
      </c>
      <c r="G217" s="751">
        <v>40</v>
      </c>
      <c r="H217" s="257">
        <v>0</v>
      </c>
      <c r="I217" s="48">
        <v>1000</v>
      </c>
      <c r="J217" s="40" t="s">
        <v>2864</v>
      </c>
      <c r="K217" s="41"/>
      <c r="L217" s="42"/>
      <c r="M217" s="658"/>
      <c r="N217" s="659" t="str">
        <f t="shared" si="2"/>
        <v>GRAMS</v>
      </c>
      <c r="O217" s="692">
        <f t="shared" si="3"/>
        <v>0</v>
      </c>
      <c r="P217" s="29"/>
      <c r="Q217" s="74"/>
      <c r="R217" s="28"/>
      <c r="S217" s="28"/>
      <c r="T217" s="28"/>
      <c r="U217" s="28"/>
      <c r="V217" s="28"/>
      <c r="W217" s="28"/>
      <c r="X217" s="28"/>
      <c r="Y217" s="28"/>
      <c r="Z217" s="28"/>
    </row>
    <row r="218" spans="1:26" ht="15" customHeight="1">
      <c r="A218" s="111">
        <v>214</v>
      </c>
      <c r="B218" s="48" t="s">
        <v>3106</v>
      </c>
      <c r="C218" s="48"/>
      <c r="D218" s="35"/>
      <c r="E218" s="48"/>
      <c r="F218" s="161" t="s">
        <v>76</v>
      </c>
      <c r="G218" s="751">
        <v>30</v>
      </c>
      <c r="H218" s="257">
        <v>1</v>
      </c>
      <c r="I218" s="48">
        <v>1000</v>
      </c>
      <c r="J218" s="40" t="s">
        <v>2864</v>
      </c>
      <c r="K218" s="41"/>
      <c r="L218" s="42"/>
      <c r="M218" s="658"/>
      <c r="N218" s="659" t="str">
        <f t="shared" si="2"/>
        <v>GRAMS</v>
      </c>
      <c r="O218" s="692">
        <f t="shared" si="3"/>
        <v>30</v>
      </c>
      <c r="P218" s="29"/>
      <c r="Q218" s="74"/>
      <c r="R218" s="28"/>
      <c r="S218" s="28"/>
      <c r="T218" s="28"/>
      <c r="U218" s="28"/>
      <c r="V218" s="28"/>
      <c r="W218" s="28"/>
      <c r="X218" s="28"/>
      <c r="Y218" s="28"/>
      <c r="Z218" s="28"/>
    </row>
    <row r="219" spans="1:26" ht="15" customHeight="1">
      <c r="A219" s="111">
        <v>215</v>
      </c>
      <c r="B219" s="48" t="s">
        <v>3107</v>
      </c>
      <c r="C219" s="48"/>
      <c r="D219" s="35"/>
      <c r="E219" s="48"/>
      <c r="F219" s="161" t="s">
        <v>76</v>
      </c>
      <c r="G219" s="751">
        <v>60</v>
      </c>
      <c r="H219" s="257">
        <v>1</v>
      </c>
      <c r="I219" s="48">
        <v>1000</v>
      </c>
      <c r="J219" s="40" t="s">
        <v>2864</v>
      </c>
      <c r="K219" s="41"/>
      <c r="L219" s="42"/>
      <c r="M219" s="658"/>
      <c r="N219" s="659" t="str">
        <f t="shared" si="2"/>
        <v>GRAMS</v>
      </c>
      <c r="O219" s="692">
        <f t="shared" si="3"/>
        <v>60</v>
      </c>
      <c r="P219" s="29"/>
      <c r="Q219" s="74"/>
      <c r="R219" s="28"/>
      <c r="S219" s="28"/>
      <c r="T219" s="28"/>
      <c r="U219" s="28"/>
      <c r="V219" s="28"/>
      <c r="W219" s="28"/>
      <c r="X219" s="28"/>
      <c r="Y219" s="28"/>
      <c r="Z219" s="28"/>
    </row>
    <row r="220" spans="1:26" ht="15" customHeight="1">
      <c r="A220" s="111">
        <v>216</v>
      </c>
      <c r="B220" s="48" t="s">
        <v>3108</v>
      </c>
      <c r="C220" s="48"/>
      <c r="D220" s="35"/>
      <c r="E220" s="48"/>
      <c r="F220" s="161" t="s">
        <v>76</v>
      </c>
      <c r="G220" s="751">
        <v>12.5</v>
      </c>
      <c r="H220" s="257">
        <v>0</v>
      </c>
      <c r="I220" s="48">
        <v>1000</v>
      </c>
      <c r="J220" s="40" t="s">
        <v>2864</v>
      </c>
      <c r="K220" s="41"/>
      <c r="L220" s="42"/>
      <c r="M220" s="658"/>
      <c r="N220" s="659" t="str">
        <f t="shared" si="2"/>
        <v>GRAMS</v>
      </c>
      <c r="O220" s="692">
        <f t="shared" si="3"/>
        <v>0</v>
      </c>
      <c r="P220" s="29"/>
      <c r="Q220" s="74"/>
      <c r="R220" s="28"/>
      <c r="S220" s="28"/>
      <c r="T220" s="28"/>
      <c r="U220" s="28"/>
      <c r="V220" s="28"/>
      <c r="W220" s="28"/>
      <c r="X220" s="28"/>
      <c r="Y220" s="28"/>
      <c r="Z220" s="28"/>
    </row>
    <row r="221" spans="1:26" ht="15" customHeight="1">
      <c r="A221" s="111">
        <v>217</v>
      </c>
      <c r="B221" s="48" t="s">
        <v>3109</v>
      </c>
      <c r="C221" s="48"/>
      <c r="D221" s="35"/>
      <c r="E221" s="48"/>
      <c r="F221" s="161" t="s">
        <v>76</v>
      </c>
      <c r="G221" s="751">
        <v>35</v>
      </c>
      <c r="H221" s="257">
        <v>1</v>
      </c>
      <c r="I221" s="48">
        <v>1000</v>
      </c>
      <c r="J221" s="40" t="s">
        <v>2864</v>
      </c>
      <c r="K221" s="41"/>
      <c r="L221" s="42"/>
      <c r="M221" s="658"/>
      <c r="N221" s="659" t="str">
        <f t="shared" si="2"/>
        <v>GRAMS</v>
      </c>
      <c r="O221" s="692">
        <f t="shared" si="3"/>
        <v>35</v>
      </c>
      <c r="P221" s="29"/>
      <c r="Q221" s="74"/>
      <c r="R221" s="28"/>
      <c r="S221" s="28"/>
      <c r="T221" s="28"/>
      <c r="U221" s="28"/>
      <c r="V221" s="28"/>
      <c r="W221" s="28"/>
      <c r="X221" s="28"/>
      <c r="Y221" s="28"/>
      <c r="Z221" s="28"/>
    </row>
    <row r="222" spans="1:26" ht="15" customHeight="1">
      <c r="A222" s="111">
        <v>218</v>
      </c>
      <c r="B222" s="48" t="s">
        <v>3110</v>
      </c>
      <c r="C222" s="48"/>
      <c r="D222" s="35"/>
      <c r="E222" s="48"/>
      <c r="F222" s="161" t="s">
        <v>76</v>
      </c>
      <c r="G222" s="751">
        <v>30</v>
      </c>
      <c r="H222" s="257">
        <v>0</v>
      </c>
      <c r="I222" s="48">
        <v>1000</v>
      </c>
      <c r="J222" s="40" t="s">
        <v>2864</v>
      </c>
      <c r="K222" s="41"/>
      <c r="L222" s="42"/>
      <c r="M222" s="658"/>
      <c r="N222" s="659" t="str">
        <f t="shared" si="2"/>
        <v>GRAMS</v>
      </c>
      <c r="O222" s="692">
        <f t="shared" si="3"/>
        <v>0</v>
      </c>
      <c r="P222" s="29"/>
      <c r="Q222" s="74"/>
      <c r="R222" s="28"/>
      <c r="S222" s="28"/>
      <c r="T222" s="28"/>
      <c r="U222" s="28"/>
      <c r="V222" s="28"/>
      <c r="W222" s="28"/>
      <c r="X222" s="28"/>
      <c r="Y222" s="28"/>
      <c r="Z222" s="28"/>
    </row>
    <row r="223" spans="1:26" ht="15" customHeight="1">
      <c r="A223" s="111">
        <v>219</v>
      </c>
      <c r="B223" s="48" t="s">
        <v>3111</v>
      </c>
      <c r="C223" s="48"/>
      <c r="D223" s="35"/>
      <c r="E223" s="48"/>
      <c r="F223" s="161" t="s">
        <v>76</v>
      </c>
      <c r="G223" s="751">
        <v>10</v>
      </c>
      <c r="H223" s="257">
        <v>0</v>
      </c>
      <c r="I223" s="48">
        <v>1000</v>
      </c>
      <c r="J223" s="40" t="s">
        <v>2864</v>
      </c>
      <c r="K223" s="41"/>
      <c r="L223" s="42"/>
      <c r="M223" s="658"/>
      <c r="N223" s="659" t="str">
        <f t="shared" si="2"/>
        <v>GRAMS</v>
      </c>
      <c r="O223" s="692">
        <f t="shared" si="3"/>
        <v>0</v>
      </c>
      <c r="P223" s="29"/>
      <c r="Q223" s="74"/>
      <c r="R223" s="28"/>
      <c r="S223" s="28"/>
      <c r="T223" s="28"/>
      <c r="U223" s="28"/>
      <c r="V223" s="28"/>
      <c r="W223" s="28"/>
      <c r="X223" s="28"/>
      <c r="Y223" s="28"/>
      <c r="Z223" s="28"/>
    </row>
    <row r="224" spans="1:26" ht="15" customHeight="1">
      <c r="A224" s="111">
        <v>220</v>
      </c>
      <c r="B224" s="48" t="s">
        <v>3112</v>
      </c>
      <c r="C224" s="48"/>
      <c r="D224" s="35"/>
      <c r="E224" s="48"/>
      <c r="F224" s="161" t="s">
        <v>76</v>
      </c>
      <c r="G224" s="751">
        <v>100</v>
      </c>
      <c r="H224" s="257">
        <v>0</v>
      </c>
      <c r="I224" s="48">
        <v>1000</v>
      </c>
      <c r="J224" s="40" t="s">
        <v>2864</v>
      </c>
      <c r="K224" s="41"/>
      <c r="L224" s="42"/>
      <c r="M224" s="658"/>
      <c r="N224" s="659" t="str">
        <f t="shared" si="2"/>
        <v>GRAMS</v>
      </c>
      <c r="O224" s="692">
        <f t="shared" si="3"/>
        <v>0</v>
      </c>
      <c r="P224" s="29"/>
      <c r="Q224" s="74"/>
      <c r="R224" s="28"/>
      <c r="S224" s="28"/>
      <c r="T224" s="28"/>
      <c r="U224" s="28"/>
      <c r="V224" s="28"/>
      <c r="W224" s="28"/>
      <c r="X224" s="28"/>
      <c r="Y224" s="28"/>
      <c r="Z224" s="28"/>
    </row>
    <row r="225" spans="1:26" ht="15" customHeight="1">
      <c r="A225" s="111">
        <v>221</v>
      </c>
      <c r="B225" s="48" t="s">
        <v>3113</v>
      </c>
      <c r="C225" s="48"/>
      <c r="D225" s="35"/>
      <c r="E225" s="48"/>
      <c r="F225" s="161" t="s">
        <v>76</v>
      </c>
      <c r="G225" s="751">
        <v>130</v>
      </c>
      <c r="H225" s="257">
        <v>0.4</v>
      </c>
      <c r="I225" s="48">
        <v>1000</v>
      </c>
      <c r="J225" s="40" t="s">
        <v>2864</v>
      </c>
      <c r="K225" s="41"/>
      <c r="L225" s="42"/>
      <c r="M225" s="658"/>
      <c r="N225" s="659" t="str">
        <f t="shared" si="2"/>
        <v>GRAMS</v>
      </c>
      <c r="O225" s="692">
        <f t="shared" si="3"/>
        <v>52</v>
      </c>
      <c r="P225" s="29"/>
      <c r="Q225" s="74"/>
      <c r="R225" s="28"/>
      <c r="S225" s="28"/>
      <c r="T225" s="28"/>
      <c r="U225" s="28"/>
      <c r="V225" s="28"/>
      <c r="W225" s="28"/>
      <c r="X225" s="28"/>
      <c r="Y225" s="28"/>
      <c r="Z225" s="28"/>
    </row>
    <row r="226" spans="1:26" ht="15" customHeight="1">
      <c r="A226" s="111">
        <v>222</v>
      </c>
      <c r="B226" s="48" t="s">
        <v>3114</v>
      </c>
      <c r="C226" s="48"/>
      <c r="D226" s="35"/>
      <c r="E226" s="48"/>
      <c r="F226" s="161" t="s">
        <v>76</v>
      </c>
      <c r="G226" s="751">
        <v>130</v>
      </c>
      <c r="H226" s="257">
        <v>2.2999999999999998</v>
      </c>
      <c r="I226" s="48">
        <v>1000</v>
      </c>
      <c r="J226" s="40" t="s">
        <v>2864</v>
      </c>
      <c r="K226" s="41"/>
      <c r="L226" s="42"/>
      <c r="M226" s="658"/>
      <c r="N226" s="659" t="str">
        <f t="shared" si="2"/>
        <v>GRAMS</v>
      </c>
      <c r="O226" s="692">
        <f t="shared" si="3"/>
        <v>299</v>
      </c>
      <c r="P226" s="29"/>
      <c r="Q226" s="74"/>
      <c r="R226" s="28"/>
      <c r="S226" s="28"/>
      <c r="T226" s="28"/>
      <c r="U226" s="28"/>
      <c r="V226" s="28"/>
      <c r="W226" s="28"/>
      <c r="X226" s="28"/>
      <c r="Y226" s="28"/>
      <c r="Z226" s="28"/>
    </row>
    <row r="227" spans="1:26" ht="15" customHeight="1">
      <c r="A227" s="111">
        <v>223</v>
      </c>
      <c r="B227" s="48" t="s">
        <v>3115</v>
      </c>
      <c r="C227" s="48"/>
      <c r="D227" s="35"/>
      <c r="E227" s="48"/>
      <c r="F227" s="161" t="s">
        <v>76</v>
      </c>
      <c r="G227" s="751">
        <v>45</v>
      </c>
      <c r="H227" s="257">
        <v>3.5</v>
      </c>
      <c r="I227" s="48">
        <v>1000</v>
      </c>
      <c r="J227" s="40" t="s">
        <v>2864</v>
      </c>
      <c r="K227" s="41"/>
      <c r="L227" s="42"/>
      <c r="M227" s="658"/>
      <c r="N227" s="659" t="str">
        <f t="shared" si="2"/>
        <v>GRAMS</v>
      </c>
      <c r="O227" s="692">
        <f t="shared" si="3"/>
        <v>157.5</v>
      </c>
      <c r="P227" s="29"/>
      <c r="Q227" s="74"/>
      <c r="R227" s="28"/>
      <c r="S227" s="28"/>
      <c r="T227" s="28"/>
      <c r="U227" s="28"/>
      <c r="V227" s="28"/>
      <c r="W227" s="28"/>
      <c r="X227" s="28"/>
      <c r="Y227" s="28"/>
      <c r="Z227" s="28"/>
    </row>
    <row r="228" spans="1:26" ht="15" customHeight="1">
      <c r="A228" s="111">
        <v>224</v>
      </c>
      <c r="B228" s="48" t="s">
        <v>3116</v>
      </c>
      <c r="C228" s="48"/>
      <c r="D228" s="35"/>
      <c r="E228" s="48"/>
      <c r="F228" s="161" t="s">
        <v>76</v>
      </c>
      <c r="G228" s="751">
        <v>160</v>
      </c>
      <c r="H228" s="257">
        <v>0</v>
      </c>
      <c r="I228" s="48">
        <v>1000</v>
      </c>
      <c r="J228" s="40" t="s">
        <v>2864</v>
      </c>
      <c r="K228" s="41"/>
      <c r="L228" s="42"/>
      <c r="M228" s="658"/>
      <c r="N228" s="659" t="str">
        <f t="shared" si="2"/>
        <v>GRAMS</v>
      </c>
      <c r="O228" s="692">
        <f t="shared" si="3"/>
        <v>0</v>
      </c>
      <c r="P228" s="29"/>
      <c r="Q228" s="74"/>
      <c r="R228" s="28"/>
      <c r="S228" s="28"/>
      <c r="T228" s="28"/>
      <c r="U228" s="28"/>
      <c r="V228" s="28"/>
      <c r="W228" s="28"/>
      <c r="X228" s="28"/>
      <c r="Y228" s="28"/>
      <c r="Z228" s="28"/>
    </row>
    <row r="229" spans="1:26" ht="15" customHeight="1">
      <c r="A229" s="111">
        <v>225</v>
      </c>
      <c r="B229" s="48" t="s">
        <v>3117</v>
      </c>
      <c r="C229" s="48"/>
      <c r="D229" s="35"/>
      <c r="E229" s="48"/>
      <c r="F229" s="161" t="s">
        <v>76</v>
      </c>
      <c r="G229" s="751">
        <v>300</v>
      </c>
      <c r="H229" s="257">
        <v>0</v>
      </c>
      <c r="I229" s="48">
        <v>1000</v>
      </c>
      <c r="J229" s="40" t="s">
        <v>2864</v>
      </c>
      <c r="K229" s="41"/>
      <c r="L229" s="42"/>
      <c r="M229" s="658"/>
      <c r="N229" s="659" t="str">
        <f t="shared" si="2"/>
        <v>GRAMS</v>
      </c>
      <c r="O229" s="692">
        <f t="shared" si="3"/>
        <v>0</v>
      </c>
      <c r="P229" s="29"/>
      <c r="Q229" s="74"/>
      <c r="R229" s="28"/>
      <c r="S229" s="28"/>
      <c r="T229" s="28"/>
      <c r="U229" s="28"/>
      <c r="V229" s="28"/>
      <c r="W229" s="28"/>
      <c r="X229" s="28"/>
      <c r="Y229" s="28"/>
      <c r="Z229" s="28"/>
    </row>
    <row r="230" spans="1:26" ht="15" customHeight="1">
      <c r="A230" s="111">
        <v>226</v>
      </c>
      <c r="B230" s="48" t="s">
        <v>2394</v>
      </c>
      <c r="C230" s="48"/>
      <c r="D230" s="35"/>
      <c r="E230" s="48"/>
      <c r="F230" s="161" t="s">
        <v>76</v>
      </c>
      <c r="G230" s="751">
        <v>7.5</v>
      </c>
      <c r="H230" s="257">
        <v>11</v>
      </c>
      <c r="I230" s="48">
        <v>1000</v>
      </c>
      <c r="J230" s="40" t="s">
        <v>2864</v>
      </c>
      <c r="K230" s="41"/>
      <c r="L230" s="42"/>
      <c r="M230" s="658"/>
      <c r="N230" s="659" t="str">
        <f t="shared" si="2"/>
        <v>GRAMS</v>
      </c>
      <c r="O230" s="692">
        <f t="shared" si="3"/>
        <v>82.5</v>
      </c>
      <c r="P230" s="29"/>
      <c r="Q230" s="74"/>
      <c r="R230" s="28"/>
      <c r="S230" s="28"/>
      <c r="T230" s="28"/>
      <c r="U230" s="28"/>
      <c r="V230" s="28"/>
      <c r="W230" s="28"/>
      <c r="X230" s="28"/>
      <c r="Y230" s="28"/>
      <c r="Z230" s="28"/>
    </row>
    <row r="231" spans="1:26" ht="15" customHeight="1">
      <c r="A231" s="111">
        <v>227</v>
      </c>
      <c r="B231" s="48" t="s">
        <v>3118</v>
      </c>
      <c r="C231" s="48"/>
      <c r="D231" s="35"/>
      <c r="E231" s="48"/>
      <c r="F231" s="161" t="s">
        <v>76</v>
      </c>
      <c r="G231" s="751">
        <v>80</v>
      </c>
      <c r="H231" s="257">
        <v>0</v>
      </c>
      <c r="I231" s="48">
        <v>1000</v>
      </c>
      <c r="J231" s="40" t="s">
        <v>2864</v>
      </c>
      <c r="K231" s="41"/>
      <c r="L231" s="42"/>
      <c r="M231" s="658"/>
      <c r="N231" s="659" t="str">
        <f t="shared" si="2"/>
        <v>GRAMS</v>
      </c>
      <c r="O231" s="692">
        <f t="shared" si="3"/>
        <v>0</v>
      </c>
      <c r="P231" s="29"/>
      <c r="Q231" s="74"/>
      <c r="R231" s="28"/>
      <c r="S231" s="28"/>
      <c r="T231" s="28"/>
      <c r="U231" s="28"/>
      <c r="V231" s="28"/>
      <c r="W231" s="28"/>
      <c r="X231" s="28"/>
      <c r="Y231" s="28"/>
      <c r="Z231" s="28"/>
    </row>
    <row r="232" spans="1:26" ht="15" customHeight="1">
      <c r="A232" s="111">
        <v>228</v>
      </c>
      <c r="B232" s="48" t="s">
        <v>3119</v>
      </c>
      <c r="C232" s="48"/>
      <c r="D232" s="35"/>
      <c r="E232" s="48"/>
      <c r="F232" s="161" t="s">
        <v>76</v>
      </c>
      <c r="G232" s="751">
        <v>290</v>
      </c>
      <c r="H232" s="257">
        <v>0</v>
      </c>
      <c r="I232" s="48">
        <v>1000</v>
      </c>
      <c r="J232" s="40" t="s">
        <v>2864</v>
      </c>
      <c r="K232" s="41"/>
      <c r="L232" s="42"/>
      <c r="M232" s="658"/>
      <c r="N232" s="659" t="str">
        <f t="shared" si="2"/>
        <v>GRAMS</v>
      </c>
      <c r="O232" s="692">
        <f t="shared" si="3"/>
        <v>0</v>
      </c>
      <c r="P232" s="29"/>
      <c r="Q232" s="74"/>
      <c r="R232" s="28"/>
      <c r="S232" s="28"/>
      <c r="T232" s="28"/>
      <c r="U232" s="28"/>
      <c r="V232" s="28"/>
      <c r="W232" s="28"/>
      <c r="X232" s="28"/>
      <c r="Y232" s="28"/>
      <c r="Z232" s="28"/>
    </row>
    <row r="233" spans="1:26" ht="15" customHeight="1">
      <c r="A233" s="111">
        <v>229</v>
      </c>
      <c r="B233" s="48" t="s">
        <v>3120</v>
      </c>
      <c r="C233" s="48"/>
      <c r="D233" s="35"/>
      <c r="E233" s="48"/>
      <c r="F233" s="161" t="s">
        <v>76</v>
      </c>
      <c r="G233" s="751">
        <v>90</v>
      </c>
      <c r="H233" s="257">
        <v>1</v>
      </c>
      <c r="I233" s="48">
        <v>1000</v>
      </c>
      <c r="J233" s="40" t="s">
        <v>2864</v>
      </c>
      <c r="K233" s="41"/>
      <c r="L233" s="42"/>
      <c r="M233" s="658"/>
      <c r="N233" s="659" t="str">
        <f t="shared" si="2"/>
        <v>GRAMS</v>
      </c>
      <c r="O233" s="692">
        <f t="shared" si="3"/>
        <v>90</v>
      </c>
      <c r="P233" s="29"/>
      <c r="Q233" s="74"/>
      <c r="R233" s="28"/>
      <c r="S233" s="28"/>
      <c r="T233" s="28"/>
      <c r="U233" s="28"/>
      <c r="V233" s="28"/>
      <c r="W233" s="28"/>
      <c r="X233" s="28"/>
      <c r="Y233" s="28"/>
      <c r="Z233" s="28"/>
    </row>
    <row r="234" spans="1:26" ht="15" customHeight="1">
      <c r="A234" s="111">
        <v>230</v>
      </c>
      <c r="B234" s="48" t="s">
        <v>3121</v>
      </c>
      <c r="C234" s="48"/>
      <c r="D234" s="35"/>
      <c r="E234" s="48"/>
      <c r="F234" s="161" t="s">
        <v>76</v>
      </c>
      <c r="G234" s="751">
        <v>8</v>
      </c>
      <c r="H234" s="257">
        <v>0</v>
      </c>
      <c r="I234" s="48">
        <v>1000</v>
      </c>
      <c r="J234" s="40" t="s">
        <v>2864</v>
      </c>
      <c r="K234" s="41"/>
      <c r="L234" s="42"/>
      <c r="M234" s="658"/>
      <c r="N234" s="659" t="str">
        <f t="shared" si="2"/>
        <v>GRAMS</v>
      </c>
      <c r="O234" s="692">
        <f t="shared" si="3"/>
        <v>0</v>
      </c>
      <c r="P234" s="29"/>
      <c r="Q234" s="74"/>
      <c r="R234" s="28"/>
      <c r="S234" s="28"/>
      <c r="T234" s="28"/>
      <c r="U234" s="28"/>
      <c r="V234" s="28"/>
      <c r="W234" s="28"/>
      <c r="X234" s="28"/>
      <c r="Y234" s="28"/>
      <c r="Z234" s="28"/>
    </row>
    <row r="235" spans="1:26" ht="15" customHeight="1">
      <c r="A235" s="111">
        <v>231</v>
      </c>
      <c r="B235" s="48" t="s">
        <v>3122</v>
      </c>
      <c r="C235" s="48"/>
      <c r="D235" s="35"/>
      <c r="E235" s="48" t="s">
        <v>3123</v>
      </c>
      <c r="F235" s="161" t="s">
        <v>76</v>
      </c>
      <c r="G235" s="751">
        <v>35</v>
      </c>
      <c r="H235" s="257">
        <v>0</v>
      </c>
      <c r="I235" s="48">
        <v>1000</v>
      </c>
      <c r="J235" s="40" t="s">
        <v>2864</v>
      </c>
      <c r="K235" s="41"/>
      <c r="L235" s="42"/>
      <c r="M235" s="658"/>
      <c r="N235" s="659" t="str">
        <f t="shared" si="2"/>
        <v>GRAMS</v>
      </c>
      <c r="O235" s="692">
        <f t="shared" si="3"/>
        <v>0</v>
      </c>
      <c r="P235" s="29"/>
      <c r="Q235" s="74"/>
      <c r="R235" s="28"/>
      <c r="S235" s="28"/>
      <c r="T235" s="28"/>
      <c r="U235" s="28"/>
      <c r="V235" s="28"/>
      <c r="W235" s="28"/>
      <c r="X235" s="28"/>
      <c r="Y235" s="28"/>
      <c r="Z235" s="28"/>
    </row>
    <row r="236" spans="1:26" ht="15" customHeight="1">
      <c r="A236" s="111">
        <v>232</v>
      </c>
      <c r="B236" s="48" t="s">
        <v>3122</v>
      </c>
      <c r="C236" s="48"/>
      <c r="D236" s="35"/>
      <c r="E236" s="48" t="s">
        <v>3124</v>
      </c>
      <c r="F236" s="161" t="s">
        <v>76</v>
      </c>
      <c r="G236" s="751">
        <v>599</v>
      </c>
      <c r="H236" s="257">
        <v>0</v>
      </c>
      <c r="I236" s="48">
        <v>1000</v>
      </c>
      <c r="J236" s="40" t="s">
        <v>2864</v>
      </c>
      <c r="K236" s="41"/>
      <c r="L236" s="42"/>
      <c r="M236" s="658"/>
      <c r="N236" s="659" t="str">
        <f t="shared" si="2"/>
        <v>GRAMS</v>
      </c>
      <c r="O236" s="692">
        <f t="shared" si="3"/>
        <v>0</v>
      </c>
      <c r="P236" s="29"/>
      <c r="Q236" s="74"/>
      <c r="R236" s="28"/>
      <c r="S236" s="28"/>
      <c r="T236" s="28"/>
      <c r="U236" s="28"/>
      <c r="V236" s="28"/>
      <c r="W236" s="28"/>
      <c r="X236" s="28"/>
      <c r="Y236" s="28"/>
      <c r="Z236" s="28"/>
    </row>
    <row r="237" spans="1:26" ht="15" customHeight="1">
      <c r="A237" s="111">
        <v>233</v>
      </c>
      <c r="B237" s="48" t="s">
        <v>3125</v>
      </c>
      <c r="C237" s="48"/>
      <c r="D237" s="35"/>
      <c r="E237" s="48"/>
      <c r="F237" s="161" t="s">
        <v>76</v>
      </c>
      <c r="G237" s="751">
        <v>15</v>
      </c>
      <c r="H237" s="257">
        <v>0</v>
      </c>
      <c r="I237" s="48">
        <v>1000</v>
      </c>
      <c r="J237" s="40" t="s">
        <v>2864</v>
      </c>
      <c r="K237" s="41"/>
      <c r="L237" s="42"/>
      <c r="M237" s="658"/>
      <c r="N237" s="659" t="str">
        <f t="shared" si="2"/>
        <v>GRAMS</v>
      </c>
      <c r="O237" s="692">
        <f t="shared" si="3"/>
        <v>0</v>
      </c>
      <c r="P237" s="29"/>
      <c r="Q237" s="74"/>
      <c r="R237" s="28"/>
      <c r="S237" s="28"/>
      <c r="T237" s="28"/>
      <c r="U237" s="28"/>
      <c r="V237" s="28"/>
      <c r="W237" s="28"/>
      <c r="X237" s="28"/>
      <c r="Y237" s="28"/>
      <c r="Z237" s="28"/>
    </row>
    <row r="238" spans="1:26" ht="15" customHeight="1">
      <c r="A238" s="111">
        <v>234</v>
      </c>
      <c r="B238" s="48" t="s">
        <v>3126</v>
      </c>
      <c r="C238" s="48"/>
      <c r="D238" s="35"/>
      <c r="E238" s="48"/>
      <c r="F238" s="161" t="s">
        <v>76</v>
      </c>
      <c r="G238" s="751">
        <v>20</v>
      </c>
      <c r="H238" s="257">
        <v>15</v>
      </c>
      <c r="I238" s="48">
        <v>1000</v>
      </c>
      <c r="J238" s="40" t="s">
        <v>2864</v>
      </c>
      <c r="K238" s="41"/>
      <c r="L238" s="42"/>
      <c r="M238" s="658"/>
      <c r="N238" s="659" t="str">
        <f t="shared" si="2"/>
        <v>GRAMS</v>
      </c>
      <c r="O238" s="692">
        <f t="shared" si="3"/>
        <v>300</v>
      </c>
      <c r="P238" s="29"/>
      <c r="Q238" s="74"/>
      <c r="R238" s="28"/>
      <c r="S238" s="28"/>
      <c r="T238" s="28"/>
      <c r="U238" s="28"/>
      <c r="V238" s="28"/>
      <c r="W238" s="28"/>
      <c r="X238" s="28"/>
      <c r="Y238" s="28"/>
      <c r="Z238" s="28"/>
    </row>
    <row r="239" spans="1:26" ht="15" customHeight="1">
      <c r="A239" s="111">
        <v>235</v>
      </c>
      <c r="B239" s="48"/>
      <c r="C239" s="48"/>
      <c r="D239" s="35"/>
      <c r="E239" s="48"/>
      <c r="F239" s="161" t="s">
        <v>76</v>
      </c>
      <c r="G239" s="751">
        <v>0</v>
      </c>
      <c r="H239" s="257">
        <v>0</v>
      </c>
      <c r="I239" s="48">
        <v>1000</v>
      </c>
      <c r="J239" s="40" t="s">
        <v>2864</v>
      </c>
      <c r="K239" s="41"/>
      <c r="L239" s="42"/>
      <c r="M239" s="658"/>
      <c r="N239" s="659" t="str">
        <f t="shared" si="2"/>
        <v>GRAMS</v>
      </c>
      <c r="O239" s="692">
        <f t="shared" si="3"/>
        <v>0</v>
      </c>
      <c r="P239" s="29"/>
      <c r="Q239" s="74"/>
      <c r="R239" s="28"/>
      <c r="S239" s="28"/>
      <c r="T239" s="28"/>
      <c r="U239" s="28"/>
      <c r="V239" s="28"/>
      <c r="W239" s="28"/>
      <c r="X239" s="28"/>
      <c r="Y239" s="28"/>
      <c r="Z239" s="28"/>
    </row>
    <row r="240" spans="1:26" ht="15" customHeight="1">
      <c r="A240" s="111">
        <v>236</v>
      </c>
      <c r="B240" s="48" t="s">
        <v>3127</v>
      </c>
      <c r="C240" s="48"/>
      <c r="D240" s="35"/>
      <c r="E240" s="48"/>
      <c r="F240" s="161" t="s">
        <v>76</v>
      </c>
      <c r="G240" s="751">
        <v>35</v>
      </c>
      <c r="H240" s="257">
        <v>0.5</v>
      </c>
      <c r="I240" s="48">
        <v>1000</v>
      </c>
      <c r="J240" s="40" t="s">
        <v>2864</v>
      </c>
      <c r="K240" s="41"/>
      <c r="L240" s="42"/>
      <c r="M240" s="658"/>
      <c r="N240" s="659" t="str">
        <f t="shared" si="2"/>
        <v>GRAMS</v>
      </c>
      <c r="O240" s="692">
        <f t="shared" si="3"/>
        <v>17.5</v>
      </c>
      <c r="P240" s="29"/>
      <c r="Q240" s="74"/>
      <c r="R240" s="28"/>
      <c r="S240" s="28"/>
      <c r="T240" s="28"/>
      <c r="U240" s="28"/>
      <c r="V240" s="28"/>
      <c r="W240" s="28"/>
      <c r="X240" s="28"/>
      <c r="Y240" s="28"/>
      <c r="Z240" s="28"/>
    </row>
    <row r="241" spans="1:26" ht="15" customHeight="1">
      <c r="A241" s="111">
        <v>237</v>
      </c>
      <c r="B241" s="48" t="s">
        <v>3128</v>
      </c>
      <c r="C241" s="48"/>
      <c r="D241" s="35"/>
      <c r="E241" s="48"/>
      <c r="F241" s="161" t="s">
        <v>76</v>
      </c>
      <c r="G241" s="751">
        <v>20</v>
      </c>
      <c r="H241" s="257">
        <v>5</v>
      </c>
      <c r="I241" s="48">
        <v>1000</v>
      </c>
      <c r="J241" s="40" t="s">
        <v>2864</v>
      </c>
      <c r="K241" s="41"/>
      <c r="L241" s="42"/>
      <c r="M241" s="658"/>
      <c r="N241" s="659" t="str">
        <f t="shared" si="2"/>
        <v>GRAMS</v>
      </c>
      <c r="O241" s="692">
        <f t="shared" si="3"/>
        <v>100</v>
      </c>
      <c r="P241" s="29"/>
      <c r="Q241" s="74"/>
      <c r="R241" s="28"/>
      <c r="S241" s="28"/>
      <c r="T241" s="28"/>
      <c r="U241" s="28"/>
      <c r="V241" s="28"/>
      <c r="W241" s="28"/>
      <c r="X241" s="28"/>
      <c r="Y241" s="28"/>
      <c r="Z241" s="28"/>
    </row>
    <row r="242" spans="1:26" ht="15" customHeight="1">
      <c r="A242" s="111">
        <v>238</v>
      </c>
      <c r="B242" s="48" t="s">
        <v>3129</v>
      </c>
      <c r="C242" s="48"/>
      <c r="D242" s="35"/>
      <c r="E242" s="48"/>
      <c r="F242" s="161" t="s">
        <v>76</v>
      </c>
      <c r="G242" s="751">
        <v>35</v>
      </c>
      <c r="H242" s="257">
        <v>2.5</v>
      </c>
      <c r="I242" s="48">
        <v>1000</v>
      </c>
      <c r="J242" s="40" t="s">
        <v>2864</v>
      </c>
      <c r="K242" s="41"/>
      <c r="L242" s="42"/>
      <c r="M242" s="658"/>
      <c r="N242" s="659" t="str">
        <f t="shared" si="2"/>
        <v>GRAMS</v>
      </c>
      <c r="O242" s="692">
        <f t="shared" si="3"/>
        <v>87.5</v>
      </c>
      <c r="P242" s="29"/>
      <c r="Q242" s="74"/>
      <c r="R242" s="28"/>
      <c r="S242" s="28"/>
      <c r="T242" s="28"/>
      <c r="U242" s="28"/>
      <c r="V242" s="28"/>
      <c r="W242" s="28"/>
      <c r="X242" s="28"/>
      <c r="Y242" s="28"/>
      <c r="Z242" s="28"/>
    </row>
    <row r="243" spans="1:26" ht="15" customHeight="1">
      <c r="A243" s="111">
        <v>239</v>
      </c>
      <c r="B243" s="48" t="s">
        <v>3130</v>
      </c>
      <c r="C243" s="48"/>
      <c r="D243" s="35"/>
      <c r="E243" s="48"/>
      <c r="F243" s="161" t="s">
        <v>76</v>
      </c>
      <c r="G243" s="751">
        <v>150</v>
      </c>
      <c r="H243" s="257">
        <v>0</v>
      </c>
      <c r="I243" s="48">
        <v>1000</v>
      </c>
      <c r="J243" s="40" t="s">
        <v>2864</v>
      </c>
      <c r="K243" s="41"/>
      <c r="L243" s="42"/>
      <c r="M243" s="658"/>
      <c r="N243" s="659" t="str">
        <f t="shared" si="2"/>
        <v>GRAMS</v>
      </c>
      <c r="O243" s="692">
        <f t="shared" si="3"/>
        <v>0</v>
      </c>
      <c r="P243" s="29"/>
      <c r="Q243" s="74"/>
      <c r="R243" s="28"/>
      <c r="S243" s="28"/>
      <c r="T243" s="28"/>
      <c r="U243" s="28"/>
      <c r="V243" s="28"/>
      <c r="W243" s="28"/>
      <c r="X243" s="28"/>
      <c r="Y243" s="28"/>
      <c r="Z243" s="28"/>
    </row>
    <row r="244" spans="1:26" ht="15" customHeight="1">
      <c r="A244" s="111">
        <v>240</v>
      </c>
      <c r="B244" s="48" t="s">
        <v>3131</v>
      </c>
      <c r="C244" s="48"/>
      <c r="D244" s="35"/>
      <c r="E244" s="48"/>
      <c r="F244" s="161" t="s">
        <v>76</v>
      </c>
      <c r="G244" s="751">
        <v>12</v>
      </c>
      <c r="H244" s="257">
        <v>0</v>
      </c>
      <c r="I244" s="48">
        <v>1000</v>
      </c>
      <c r="J244" s="40" t="s">
        <v>2864</v>
      </c>
      <c r="K244" s="41"/>
      <c r="L244" s="42"/>
      <c r="M244" s="658"/>
      <c r="N244" s="659" t="str">
        <f t="shared" si="2"/>
        <v>GRAMS</v>
      </c>
      <c r="O244" s="692">
        <f t="shared" si="3"/>
        <v>0</v>
      </c>
      <c r="P244" s="29"/>
      <c r="Q244" s="74"/>
      <c r="R244" s="28"/>
      <c r="S244" s="28"/>
      <c r="T244" s="28"/>
      <c r="U244" s="28"/>
      <c r="V244" s="28"/>
      <c r="W244" s="28"/>
      <c r="X244" s="28"/>
      <c r="Y244" s="28"/>
      <c r="Z244" s="28"/>
    </row>
    <row r="245" spans="1:26" ht="15" customHeight="1">
      <c r="A245" s="111">
        <v>241</v>
      </c>
      <c r="B245" s="48" t="s">
        <v>3132</v>
      </c>
      <c r="C245" s="48"/>
      <c r="D245" s="35"/>
      <c r="E245" s="48"/>
      <c r="F245" s="161" t="s">
        <v>76</v>
      </c>
      <c r="G245" s="751">
        <v>20</v>
      </c>
      <c r="H245" s="257">
        <v>0</v>
      </c>
      <c r="I245" s="48">
        <v>1000</v>
      </c>
      <c r="J245" s="40" t="s">
        <v>2864</v>
      </c>
      <c r="K245" s="41"/>
      <c r="L245" s="42"/>
      <c r="M245" s="658"/>
      <c r="N245" s="659" t="str">
        <f t="shared" si="2"/>
        <v>GRAMS</v>
      </c>
      <c r="O245" s="692">
        <f t="shared" si="3"/>
        <v>0</v>
      </c>
      <c r="P245" s="29"/>
      <c r="Q245" s="74"/>
      <c r="R245" s="28"/>
      <c r="S245" s="28"/>
      <c r="T245" s="28"/>
      <c r="U245" s="28"/>
      <c r="V245" s="28"/>
      <c r="W245" s="28"/>
      <c r="X245" s="28"/>
      <c r="Y245" s="28"/>
      <c r="Z245" s="28"/>
    </row>
    <row r="246" spans="1:26" ht="15" customHeight="1">
      <c r="A246" s="111">
        <v>242</v>
      </c>
      <c r="B246" s="48" t="s">
        <v>3133</v>
      </c>
      <c r="C246" s="48"/>
      <c r="D246" s="35"/>
      <c r="E246" s="48"/>
      <c r="F246" s="161" t="s">
        <v>76</v>
      </c>
      <c r="G246" s="751">
        <v>45</v>
      </c>
      <c r="H246" s="257">
        <v>0</v>
      </c>
      <c r="I246" s="48">
        <v>1000</v>
      </c>
      <c r="J246" s="40" t="s">
        <v>2864</v>
      </c>
      <c r="K246" s="41"/>
      <c r="L246" s="42"/>
      <c r="M246" s="658"/>
      <c r="N246" s="659" t="str">
        <f t="shared" si="2"/>
        <v>GRAMS</v>
      </c>
      <c r="O246" s="692">
        <f t="shared" si="3"/>
        <v>0</v>
      </c>
      <c r="P246" s="29"/>
      <c r="Q246" s="74"/>
      <c r="R246" s="28"/>
      <c r="S246" s="28"/>
      <c r="T246" s="28"/>
      <c r="U246" s="28"/>
      <c r="V246" s="28"/>
      <c r="W246" s="28"/>
      <c r="X246" s="28"/>
      <c r="Y246" s="28"/>
      <c r="Z246" s="28"/>
    </row>
    <row r="247" spans="1:26" ht="15" customHeight="1">
      <c r="A247" s="111">
        <v>243</v>
      </c>
      <c r="B247" s="48" t="s">
        <v>3134</v>
      </c>
      <c r="C247" s="48"/>
      <c r="D247" s="35"/>
      <c r="E247" s="48"/>
      <c r="F247" s="161" t="s">
        <v>76</v>
      </c>
      <c r="G247" s="751">
        <v>100</v>
      </c>
      <c r="H247" s="257">
        <v>7</v>
      </c>
      <c r="I247" s="48">
        <v>1000</v>
      </c>
      <c r="J247" s="40" t="s">
        <v>2864</v>
      </c>
      <c r="K247" s="41"/>
      <c r="L247" s="42"/>
      <c r="M247" s="658"/>
      <c r="N247" s="659" t="str">
        <f t="shared" si="2"/>
        <v>GRAMS</v>
      </c>
      <c r="O247" s="692">
        <f t="shared" si="3"/>
        <v>700</v>
      </c>
      <c r="P247" s="29"/>
      <c r="Q247" s="74"/>
      <c r="R247" s="28"/>
      <c r="S247" s="28"/>
      <c r="T247" s="28"/>
      <c r="U247" s="28"/>
      <c r="V247" s="28"/>
      <c r="W247" s="28"/>
      <c r="X247" s="28"/>
      <c r="Y247" s="28"/>
      <c r="Z247" s="28"/>
    </row>
    <row r="248" spans="1:26" ht="15" customHeight="1">
      <c r="A248" s="111">
        <v>244</v>
      </c>
      <c r="B248" s="48" t="s">
        <v>3135</v>
      </c>
      <c r="C248" s="48"/>
      <c r="D248" s="35"/>
      <c r="E248" s="48"/>
      <c r="F248" s="161" t="s">
        <v>76</v>
      </c>
      <c r="G248" s="751">
        <v>110</v>
      </c>
      <c r="H248" s="257">
        <v>0</v>
      </c>
      <c r="I248" s="48">
        <v>1000</v>
      </c>
      <c r="J248" s="40" t="s">
        <v>2864</v>
      </c>
      <c r="K248" s="41"/>
      <c r="L248" s="42"/>
      <c r="M248" s="658"/>
      <c r="N248" s="659" t="str">
        <f t="shared" si="2"/>
        <v>GRAMS</v>
      </c>
      <c r="O248" s="692">
        <f t="shared" si="3"/>
        <v>0</v>
      </c>
      <c r="P248" s="29"/>
      <c r="Q248" s="74"/>
      <c r="R248" s="28"/>
      <c r="S248" s="28"/>
      <c r="T248" s="28"/>
      <c r="U248" s="28"/>
      <c r="V248" s="28"/>
      <c r="W248" s="28"/>
      <c r="X248" s="28"/>
      <c r="Y248" s="28"/>
      <c r="Z248" s="28"/>
    </row>
    <row r="249" spans="1:26" ht="15" customHeight="1">
      <c r="A249" s="111">
        <v>245</v>
      </c>
      <c r="B249" s="48" t="s">
        <v>3136</v>
      </c>
      <c r="C249" s="48"/>
      <c r="D249" s="35"/>
      <c r="E249" s="48"/>
      <c r="F249" s="161" t="s">
        <v>76</v>
      </c>
      <c r="G249" s="751">
        <v>10</v>
      </c>
      <c r="H249" s="257">
        <v>0</v>
      </c>
      <c r="I249" s="48">
        <v>1000</v>
      </c>
      <c r="J249" s="40" t="s">
        <v>2864</v>
      </c>
      <c r="K249" s="41"/>
      <c r="L249" s="42"/>
      <c r="M249" s="658"/>
      <c r="N249" s="659" t="str">
        <f t="shared" si="2"/>
        <v>GRAMS</v>
      </c>
      <c r="O249" s="692">
        <f t="shared" si="3"/>
        <v>0</v>
      </c>
      <c r="P249" s="29"/>
      <c r="Q249" s="74"/>
      <c r="R249" s="28"/>
      <c r="S249" s="28"/>
      <c r="T249" s="28"/>
      <c r="U249" s="28"/>
      <c r="V249" s="28"/>
      <c r="W249" s="28"/>
      <c r="X249" s="28"/>
      <c r="Y249" s="28"/>
      <c r="Z249" s="28"/>
    </row>
    <row r="250" spans="1:26" ht="15" customHeight="1">
      <c r="A250" s="111">
        <v>246</v>
      </c>
      <c r="B250" s="48" t="s">
        <v>3137</v>
      </c>
      <c r="C250" s="48"/>
      <c r="D250" s="35"/>
      <c r="E250" s="48"/>
      <c r="F250" s="161" t="s">
        <v>76</v>
      </c>
      <c r="G250" s="751">
        <v>7</v>
      </c>
      <c r="H250" s="257">
        <v>0</v>
      </c>
      <c r="I250" s="48">
        <v>1000</v>
      </c>
      <c r="J250" s="40" t="s">
        <v>2864</v>
      </c>
      <c r="K250" s="41"/>
      <c r="L250" s="42"/>
      <c r="M250" s="658"/>
      <c r="N250" s="659" t="str">
        <f t="shared" si="2"/>
        <v>GRAMS</v>
      </c>
      <c r="O250" s="692">
        <f t="shared" si="3"/>
        <v>0</v>
      </c>
      <c r="P250" s="29"/>
      <c r="Q250" s="74"/>
      <c r="R250" s="28"/>
      <c r="S250" s="28"/>
      <c r="T250" s="28"/>
      <c r="U250" s="28"/>
      <c r="V250" s="28"/>
      <c r="W250" s="28"/>
      <c r="X250" s="28"/>
      <c r="Y250" s="28"/>
      <c r="Z250" s="28"/>
    </row>
    <row r="251" spans="1:26" ht="15" customHeight="1">
      <c r="A251" s="111">
        <v>247</v>
      </c>
      <c r="B251" s="48" t="s">
        <v>3138</v>
      </c>
      <c r="C251" s="48"/>
      <c r="D251" s="35"/>
      <c r="E251" s="48"/>
      <c r="F251" s="161" t="s">
        <v>76</v>
      </c>
      <c r="G251" s="751">
        <v>150</v>
      </c>
      <c r="H251" s="257">
        <v>0</v>
      </c>
      <c r="I251" s="48">
        <v>1000</v>
      </c>
      <c r="J251" s="40" t="s">
        <v>2864</v>
      </c>
      <c r="K251" s="41"/>
      <c r="L251" s="42"/>
      <c r="M251" s="658"/>
      <c r="N251" s="659" t="str">
        <f t="shared" si="2"/>
        <v>GRAMS</v>
      </c>
      <c r="O251" s="692">
        <f t="shared" si="3"/>
        <v>0</v>
      </c>
      <c r="P251" s="29"/>
      <c r="Q251" s="74"/>
      <c r="R251" s="28"/>
      <c r="S251" s="28"/>
      <c r="T251" s="28"/>
      <c r="U251" s="28"/>
      <c r="V251" s="28"/>
      <c r="W251" s="28"/>
      <c r="X251" s="28"/>
      <c r="Y251" s="28"/>
      <c r="Z251" s="28"/>
    </row>
    <row r="252" spans="1:26" ht="15" customHeight="1">
      <c r="A252" s="111">
        <v>248</v>
      </c>
      <c r="B252" s="48" t="s">
        <v>3139</v>
      </c>
      <c r="C252" s="48"/>
      <c r="D252" s="35"/>
      <c r="E252" s="48"/>
      <c r="F252" s="161" t="s">
        <v>76</v>
      </c>
      <c r="G252" s="751">
        <v>15</v>
      </c>
      <c r="H252" s="257">
        <v>0</v>
      </c>
      <c r="I252" s="48">
        <v>1000</v>
      </c>
      <c r="J252" s="40" t="s">
        <v>2864</v>
      </c>
      <c r="K252" s="41"/>
      <c r="L252" s="42"/>
      <c r="M252" s="658"/>
      <c r="N252" s="659" t="str">
        <f t="shared" si="2"/>
        <v>GRAMS</v>
      </c>
      <c r="O252" s="692">
        <f t="shared" si="3"/>
        <v>0</v>
      </c>
      <c r="P252" s="29"/>
      <c r="Q252" s="74"/>
      <c r="R252" s="28"/>
      <c r="S252" s="28"/>
      <c r="T252" s="28"/>
      <c r="U252" s="28"/>
      <c r="V252" s="28"/>
      <c r="W252" s="28"/>
      <c r="X252" s="28"/>
      <c r="Y252" s="28"/>
      <c r="Z252" s="28"/>
    </row>
    <row r="253" spans="1:26" ht="15" customHeight="1">
      <c r="A253" s="111">
        <v>249</v>
      </c>
      <c r="B253" s="48" t="s">
        <v>3140</v>
      </c>
      <c r="C253" s="48"/>
      <c r="D253" s="35"/>
      <c r="E253" s="48"/>
      <c r="F253" s="161" t="s">
        <v>76</v>
      </c>
      <c r="G253" s="751">
        <v>60</v>
      </c>
      <c r="H253" s="257">
        <v>0</v>
      </c>
      <c r="I253" s="48">
        <v>1000</v>
      </c>
      <c r="J253" s="40" t="s">
        <v>2864</v>
      </c>
      <c r="K253" s="41"/>
      <c r="L253" s="42"/>
      <c r="M253" s="658"/>
      <c r="N253" s="659" t="str">
        <f t="shared" si="2"/>
        <v>GRAMS</v>
      </c>
      <c r="O253" s="692">
        <f t="shared" si="3"/>
        <v>0</v>
      </c>
      <c r="P253" s="29"/>
      <c r="Q253" s="74"/>
      <c r="R253" s="28"/>
      <c r="S253" s="28"/>
      <c r="T253" s="28"/>
      <c r="U253" s="28"/>
      <c r="V253" s="28"/>
      <c r="W253" s="28"/>
      <c r="X253" s="28"/>
      <c r="Y253" s="28"/>
      <c r="Z253" s="28"/>
    </row>
    <row r="254" spans="1:26" ht="15" customHeight="1">
      <c r="A254" s="111">
        <v>250</v>
      </c>
      <c r="B254" s="48" t="s">
        <v>3141</v>
      </c>
      <c r="C254" s="48"/>
      <c r="D254" s="35"/>
      <c r="E254" s="48" t="s">
        <v>3142</v>
      </c>
      <c r="F254" s="161" t="s">
        <v>76</v>
      </c>
      <c r="G254" s="751">
        <v>25</v>
      </c>
      <c r="H254" s="257">
        <v>2</v>
      </c>
      <c r="I254" s="48">
        <v>1000</v>
      </c>
      <c r="J254" s="40" t="s">
        <v>2864</v>
      </c>
      <c r="K254" s="41"/>
      <c r="L254" s="42"/>
      <c r="M254" s="658"/>
      <c r="N254" s="659" t="str">
        <f t="shared" si="2"/>
        <v>GRAMS</v>
      </c>
      <c r="O254" s="692">
        <f t="shared" si="3"/>
        <v>50</v>
      </c>
      <c r="P254" s="29"/>
      <c r="Q254" s="74"/>
      <c r="R254" s="28"/>
      <c r="S254" s="28"/>
      <c r="T254" s="28"/>
      <c r="U254" s="28"/>
      <c r="V254" s="28"/>
      <c r="W254" s="28"/>
      <c r="X254" s="28"/>
      <c r="Y254" s="28"/>
      <c r="Z254" s="28"/>
    </row>
    <row r="255" spans="1:26" ht="15" customHeight="1">
      <c r="A255" s="111">
        <v>251</v>
      </c>
      <c r="B255" s="48" t="s">
        <v>3143</v>
      </c>
      <c r="C255" s="48"/>
      <c r="D255" s="35"/>
      <c r="E255" s="48"/>
      <c r="F255" s="161" t="s">
        <v>76</v>
      </c>
      <c r="G255" s="751">
        <v>30</v>
      </c>
      <c r="H255" s="257">
        <v>0</v>
      </c>
      <c r="I255" s="48">
        <v>1000</v>
      </c>
      <c r="J255" s="40" t="s">
        <v>2864</v>
      </c>
      <c r="K255" s="41"/>
      <c r="L255" s="42"/>
      <c r="M255" s="658"/>
      <c r="N255" s="659" t="str">
        <f t="shared" si="2"/>
        <v>GRAMS</v>
      </c>
      <c r="O255" s="692">
        <f t="shared" si="3"/>
        <v>0</v>
      </c>
      <c r="P255" s="29"/>
      <c r="Q255" s="74"/>
      <c r="R255" s="28"/>
      <c r="S255" s="28"/>
      <c r="T255" s="28"/>
      <c r="U255" s="28"/>
      <c r="V255" s="28"/>
      <c r="W255" s="28"/>
      <c r="X255" s="28"/>
      <c r="Y255" s="28"/>
      <c r="Z255" s="28"/>
    </row>
    <row r="256" spans="1:26" ht="15" customHeight="1">
      <c r="A256" s="111">
        <v>252</v>
      </c>
      <c r="B256" s="48" t="s">
        <v>3144</v>
      </c>
      <c r="C256" s="48"/>
      <c r="D256" s="35"/>
      <c r="E256" s="48"/>
      <c r="F256" s="161" t="s">
        <v>76</v>
      </c>
      <c r="G256" s="751">
        <v>43</v>
      </c>
      <c r="H256" s="257">
        <v>0</v>
      </c>
      <c r="I256" s="48">
        <v>1000</v>
      </c>
      <c r="J256" s="40" t="s">
        <v>2864</v>
      </c>
      <c r="K256" s="41"/>
      <c r="L256" s="42"/>
      <c r="M256" s="658"/>
      <c r="N256" s="659" t="str">
        <f t="shared" si="2"/>
        <v>GRAMS</v>
      </c>
      <c r="O256" s="692">
        <f t="shared" si="3"/>
        <v>0</v>
      </c>
      <c r="P256" s="29"/>
      <c r="Q256" s="74"/>
      <c r="R256" s="28"/>
      <c r="S256" s="28"/>
      <c r="T256" s="28"/>
      <c r="U256" s="28"/>
      <c r="V256" s="28"/>
      <c r="W256" s="28"/>
      <c r="X256" s="28"/>
      <c r="Y256" s="28"/>
      <c r="Z256" s="28"/>
    </row>
    <row r="257" spans="1:26" ht="15" customHeight="1">
      <c r="A257" s="111">
        <v>253</v>
      </c>
      <c r="B257" s="48" t="s">
        <v>3103</v>
      </c>
      <c r="C257" s="48"/>
      <c r="D257" s="35"/>
      <c r="E257" s="48"/>
      <c r="F257" s="161" t="s">
        <v>76</v>
      </c>
      <c r="G257" s="751">
        <v>100</v>
      </c>
      <c r="H257" s="257">
        <v>0</v>
      </c>
      <c r="I257" s="48">
        <v>1000</v>
      </c>
      <c r="J257" s="40" t="s">
        <v>2864</v>
      </c>
      <c r="K257" s="41"/>
      <c r="L257" s="42"/>
      <c r="M257" s="658"/>
      <c r="N257" s="659" t="str">
        <f t="shared" si="2"/>
        <v>GRAMS</v>
      </c>
      <c r="O257" s="692">
        <f t="shared" si="3"/>
        <v>0</v>
      </c>
      <c r="P257" s="29"/>
      <c r="Q257" s="74"/>
      <c r="R257" s="28"/>
      <c r="S257" s="28"/>
      <c r="T257" s="28"/>
      <c r="U257" s="28"/>
      <c r="V257" s="28"/>
      <c r="W257" s="28"/>
      <c r="X257" s="28"/>
      <c r="Y257" s="28"/>
      <c r="Z257" s="28"/>
    </row>
    <row r="258" spans="1:26" ht="15" customHeight="1">
      <c r="A258" s="111">
        <v>254</v>
      </c>
      <c r="B258" s="48" t="s">
        <v>3145</v>
      </c>
      <c r="C258" s="48"/>
      <c r="D258" s="35"/>
      <c r="E258" s="48"/>
      <c r="F258" s="161" t="s">
        <v>76</v>
      </c>
      <c r="G258" s="751">
        <v>600</v>
      </c>
      <c r="H258" s="257">
        <v>0</v>
      </c>
      <c r="I258" s="48">
        <v>1000</v>
      </c>
      <c r="J258" s="40" t="s">
        <v>2864</v>
      </c>
      <c r="K258" s="41"/>
      <c r="L258" s="42"/>
      <c r="M258" s="658"/>
      <c r="N258" s="659" t="str">
        <f t="shared" si="2"/>
        <v>GRAMS</v>
      </c>
      <c r="O258" s="692">
        <f t="shared" si="3"/>
        <v>0</v>
      </c>
      <c r="P258" s="29"/>
      <c r="Q258" s="74"/>
      <c r="R258" s="28"/>
      <c r="S258" s="28"/>
      <c r="T258" s="28"/>
      <c r="U258" s="28"/>
      <c r="V258" s="28"/>
      <c r="W258" s="28"/>
      <c r="X258" s="28"/>
      <c r="Y258" s="28"/>
      <c r="Z258" s="28"/>
    </row>
    <row r="259" spans="1:26" ht="15" customHeight="1">
      <c r="A259" s="111">
        <v>255</v>
      </c>
      <c r="B259" s="48" t="s">
        <v>3146</v>
      </c>
      <c r="C259" s="48"/>
      <c r="D259" s="35"/>
      <c r="E259" s="48"/>
      <c r="F259" s="161" t="s">
        <v>76</v>
      </c>
      <c r="G259" s="751">
        <v>380</v>
      </c>
      <c r="H259" s="257">
        <v>0</v>
      </c>
      <c r="I259" s="48" t="s">
        <v>3147</v>
      </c>
      <c r="J259" s="40" t="s">
        <v>2864</v>
      </c>
      <c r="K259" s="41"/>
      <c r="L259" s="42"/>
      <c r="M259" s="658"/>
      <c r="N259" s="659" t="str">
        <f t="shared" si="2"/>
        <v>GRAMS</v>
      </c>
      <c r="O259" s="692">
        <f t="shared" si="3"/>
        <v>0</v>
      </c>
      <c r="P259" s="29"/>
      <c r="Q259" s="74"/>
      <c r="R259" s="28"/>
      <c r="S259" s="28"/>
      <c r="T259" s="28"/>
      <c r="U259" s="28"/>
      <c r="V259" s="28"/>
      <c r="W259" s="28"/>
      <c r="X259" s="28"/>
      <c r="Y259" s="28"/>
      <c r="Z259" s="28"/>
    </row>
    <row r="260" spans="1:26" ht="15" customHeight="1">
      <c r="A260" s="111">
        <v>256</v>
      </c>
      <c r="B260" s="48" t="s">
        <v>3148</v>
      </c>
      <c r="C260" s="48"/>
      <c r="D260" s="35"/>
      <c r="E260" s="48"/>
      <c r="F260" s="161" t="s">
        <v>76</v>
      </c>
      <c r="G260" s="751">
        <v>500</v>
      </c>
      <c r="H260" s="257">
        <v>0</v>
      </c>
      <c r="I260" s="48" t="s">
        <v>3147</v>
      </c>
      <c r="J260" s="40" t="s">
        <v>2864</v>
      </c>
      <c r="K260" s="41"/>
      <c r="L260" s="42"/>
      <c r="M260" s="658"/>
      <c r="N260" s="659" t="str">
        <f t="shared" si="2"/>
        <v>GRAMS</v>
      </c>
      <c r="O260" s="692">
        <f t="shared" si="3"/>
        <v>0</v>
      </c>
      <c r="P260" s="29"/>
      <c r="Q260" s="74"/>
      <c r="R260" s="28"/>
      <c r="S260" s="28"/>
      <c r="T260" s="28"/>
      <c r="U260" s="28"/>
      <c r="V260" s="28"/>
      <c r="W260" s="28"/>
      <c r="X260" s="28"/>
      <c r="Y260" s="28"/>
      <c r="Z260" s="28"/>
    </row>
    <row r="261" spans="1:26" ht="15" customHeight="1">
      <c r="A261" s="111">
        <v>257</v>
      </c>
      <c r="B261" s="48" t="s">
        <v>3149</v>
      </c>
      <c r="C261" s="48"/>
      <c r="D261" s="35"/>
      <c r="E261" s="48"/>
      <c r="F261" s="161" t="s">
        <v>76</v>
      </c>
      <c r="G261" s="751">
        <v>200</v>
      </c>
      <c r="H261" s="257">
        <v>0</v>
      </c>
      <c r="I261" s="48" t="s">
        <v>3147</v>
      </c>
      <c r="J261" s="40" t="s">
        <v>2864</v>
      </c>
      <c r="K261" s="41"/>
      <c r="L261" s="42"/>
      <c r="M261" s="658"/>
      <c r="N261" s="659" t="str">
        <f t="shared" si="2"/>
        <v>GRAMS</v>
      </c>
      <c r="O261" s="692">
        <f t="shared" si="3"/>
        <v>0</v>
      </c>
      <c r="P261" s="29"/>
      <c r="Q261" s="74"/>
      <c r="R261" s="28"/>
      <c r="S261" s="28"/>
      <c r="T261" s="28"/>
      <c r="U261" s="28"/>
      <c r="V261" s="28"/>
      <c r="W261" s="28"/>
      <c r="X261" s="28"/>
      <c r="Y261" s="28"/>
      <c r="Z261" s="28"/>
    </row>
    <row r="262" spans="1:26" ht="15" customHeight="1">
      <c r="A262" s="111">
        <v>258</v>
      </c>
      <c r="B262" s="48" t="s">
        <v>3150</v>
      </c>
      <c r="C262" s="48"/>
      <c r="D262" s="35"/>
      <c r="E262" s="48"/>
      <c r="F262" s="161" t="s">
        <v>76</v>
      </c>
      <c r="G262" s="751">
        <v>36</v>
      </c>
      <c r="H262" s="257">
        <v>6</v>
      </c>
      <c r="I262" s="48" t="s">
        <v>3147</v>
      </c>
      <c r="J262" s="40" t="s">
        <v>2864</v>
      </c>
      <c r="K262" s="41"/>
      <c r="L262" s="42"/>
      <c r="M262" s="658"/>
      <c r="N262" s="659" t="str">
        <f t="shared" si="2"/>
        <v>GRAMS</v>
      </c>
      <c r="O262" s="692">
        <f t="shared" si="3"/>
        <v>216</v>
      </c>
      <c r="P262" s="29"/>
      <c r="Q262" s="74"/>
      <c r="R262" s="28"/>
      <c r="S262" s="28"/>
      <c r="T262" s="28"/>
      <c r="U262" s="28"/>
      <c r="V262" s="28"/>
      <c r="W262" s="28"/>
      <c r="X262" s="28"/>
      <c r="Y262" s="28"/>
      <c r="Z262" s="28"/>
    </row>
    <row r="263" spans="1:26" ht="15" customHeight="1">
      <c r="A263" s="111">
        <v>259</v>
      </c>
      <c r="B263" s="48" t="s">
        <v>3151</v>
      </c>
      <c r="C263" s="48"/>
      <c r="D263" s="35"/>
      <c r="E263" s="48" t="s">
        <v>3152</v>
      </c>
      <c r="F263" s="156" t="s">
        <v>2863</v>
      </c>
      <c r="G263" s="751">
        <v>143.5</v>
      </c>
      <c r="H263" s="257">
        <v>2</v>
      </c>
      <c r="I263" s="48">
        <v>500</v>
      </c>
      <c r="J263" s="40" t="s">
        <v>2864</v>
      </c>
      <c r="K263" s="41"/>
      <c r="L263" s="42"/>
      <c r="M263" s="658"/>
      <c r="N263" s="659" t="str">
        <f t="shared" si="2"/>
        <v>GRAMS</v>
      </c>
      <c r="O263" s="692">
        <f t="shared" si="3"/>
        <v>287</v>
      </c>
      <c r="P263" s="29"/>
      <c r="Q263" s="74"/>
      <c r="R263" s="28"/>
      <c r="S263" s="28"/>
      <c r="T263" s="28"/>
      <c r="U263" s="28"/>
      <c r="V263" s="28"/>
      <c r="W263" s="28"/>
      <c r="X263" s="28"/>
      <c r="Y263" s="28"/>
      <c r="Z263" s="28"/>
    </row>
    <row r="264" spans="1:26" ht="15" customHeight="1">
      <c r="A264" s="111">
        <v>260</v>
      </c>
      <c r="B264" s="48" t="s">
        <v>3153</v>
      </c>
      <c r="C264" s="48"/>
      <c r="D264" s="35"/>
      <c r="E264" s="33" t="s">
        <v>3154</v>
      </c>
      <c r="F264" s="156" t="s">
        <v>2863</v>
      </c>
      <c r="G264" s="751">
        <v>87</v>
      </c>
      <c r="H264" s="257">
        <v>1</v>
      </c>
      <c r="I264" s="48">
        <v>1000</v>
      </c>
      <c r="J264" s="40" t="s">
        <v>2864</v>
      </c>
      <c r="K264" s="41"/>
      <c r="L264" s="42"/>
      <c r="M264" s="658"/>
      <c r="N264" s="659" t="str">
        <f t="shared" si="2"/>
        <v>GRAMS</v>
      </c>
      <c r="O264" s="692">
        <f t="shared" si="3"/>
        <v>87</v>
      </c>
      <c r="P264" s="29"/>
      <c r="Q264" s="74"/>
      <c r="R264" s="28"/>
      <c r="S264" s="28"/>
      <c r="T264" s="28"/>
      <c r="U264" s="28"/>
      <c r="V264" s="28"/>
      <c r="W264" s="28"/>
      <c r="X264" s="28"/>
      <c r="Y264" s="28"/>
      <c r="Z264" s="28"/>
    </row>
    <row r="265" spans="1:26" ht="15" customHeight="1">
      <c r="A265" s="111">
        <v>261</v>
      </c>
      <c r="B265" s="48" t="s">
        <v>3155</v>
      </c>
      <c r="C265" s="48"/>
      <c r="D265" s="35"/>
      <c r="E265" s="48" t="s">
        <v>1035</v>
      </c>
      <c r="F265" s="156" t="s">
        <v>2863</v>
      </c>
      <c r="G265" s="751">
        <v>116</v>
      </c>
      <c r="H265" s="257">
        <v>3</v>
      </c>
      <c r="I265" s="33">
        <v>900</v>
      </c>
      <c r="J265" s="40" t="s">
        <v>2864</v>
      </c>
      <c r="K265" s="41"/>
      <c r="L265" s="42"/>
      <c r="M265" s="658"/>
      <c r="N265" s="659" t="str">
        <f t="shared" ref="N265:N504" si="7">CONCATENATE(M265,K265,J265)</f>
        <v>GRAMS</v>
      </c>
      <c r="O265" s="692">
        <f t="shared" ref="O265:O504" si="8">G265*H265</f>
        <v>348</v>
      </c>
      <c r="P265" s="29"/>
      <c r="Q265" s="74"/>
      <c r="R265" s="28"/>
      <c r="S265" s="28"/>
      <c r="T265" s="28"/>
      <c r="U265" s="28"/>
      <c r="V265" s="28"/>
      <c r="W265" s="28"/>
      <c r="X265" s="28"/>
      <c r="Y265" s="28"/>
      <c r="Z265" s="28"/>
    </row>
    <row r="266" spans="1:26" ht="15" customHeight="1">
      <c r="A266" s="111">
        <v>262</v>
      </c>
      <c r="B266" s="48" t="s">
        <v>3156</v>
      </c>
      <c r="C266" s="48"/>
      <c r="D266" s="35"/>
      <c r="E266" s="48" t="s">
        <v>3157</v>
      </c>
      <c r="F266" s="156" t="s">
        <v>2863</v>
      </c>
      <c r="G266" s="751">
        <v>78.5</v>
      </c>
      <c r="H266" s="257">
        <v>1</v>
      </c>
      <c r="I266" s="48">
        <v>907</v>
      </c>
      <c r="J266" s="40" t="s">
        <v>2864</v>
      </c>
      <c r="K266" s="41"/>
      <c r="L266" s="42"/>
      <c r="M266" s="658"/>
      <c r="N266" s="659" t="str">
        <f t="shared" si="7"/>
        <v>GRAMS</v>
      </c>
      <c r="O266" s="692">
        <f t="shared" si="8"/>
        <v>78.5</v>
      </c>
      <c r="P266" s="29"/>
      <c r="Q266" s="74"/>
      <c r="R266" s="28"/>
      <c r="S266" s="28"/>
      <c r="T266" s="28"/>
      <c r="U266" s="28"/>
      <c r="V266" s="28"/>
      <c r="W266" s="28"/>
      <c r="X266" s="28"/>
      <c r="Y266" s="28"/>
      <c r="Z266" s="28"/>
    </row>
    <row r="267" spans="1:26" ht="15" customHeight="1">
      <c r="A267" s="111">
        <v>263</v>
      </c>
      <c r="B267" s="48" t="s">
        <v>456</v>
      </c>
      <c r="C267" s="48"/>
      <c r="D267" s="35"/>
      <c r="E267" s="48" t="s">
        <v>3158</v>
      </c>
      <c r="F267" s="156" t="s">
        <v>2863</v>
      </c>
      <c r="G267" s="751">
        <v>143</v>
      </c>
      <c r="H267" s="257">
        <v>1</v>
      </c>
      <c r="I267" s="48">
        <v>500</v>
      </c>
      <c r="J267" s="40" t="s">
        <v>2864</v>
      </c>
      <c r="K267" s="41"/>
      <c r="L267" s="42"/>
      <c r="M267" s="658"/>
      <c r="N267" s="659" t="str">
        <f t="shared" si="7"/>
        <v>GRAMS</v>
      </c>
      <c r="O267" s="692">
        <f t="shared" si="8"/>
        <v>143</v>
      </c>
      <c r="P267" s="29"/>
      <c r="Q267" s="74"/>
      <c r="R267" s="28"/>
      <c r="S267" s="28"/>
      <c r="T267" s="28"/>
      <c r="U267" s="28"/>
      <c r="V267" s="28"/>
      <c r="W267" s="28"/>
      <c r="X267" s="28"/>
      <c r="Y267" s="28"/>
      <c r="Z267" s="28"/>
    </row>
    <row r="268" spans="1:26" ht="15" customHeight="1">
      <c r="A268" s="111">
        <v>264</v>
      </c>
      <c r="B268" s="48" t="s">
        <v>456</v>
      </c>
      <c r="C268" s="48"/>
      <c r="D268" s="35"/>
      <c r="E268" s="48" t="s">
        <v>3159</v>
      </c>
      <c r="F268" s="156" t="s">
        <v>2863</v>
      </c>
      <c r="G268" s="751">
        <v>118.75</v>
      </c>
      <c r="H268" s="257">
        <v>2</v>
      </c>
      <c r="I268" s="48">
        <v>400</v>
      </c>
      <c r="J268" s="40" t="s">
        <v>2864</v>
      </c>
      <c r="K268" s="41"/>
      <c r="L268" s="42"/>
      <c r="M268" s="658"/>
      <c r="N268" s="659" t="str">
        <f t="shared" si="7"/>
        <v>GRAMS</v>
      </c>
      <c r="O268" s="692">
        <f t="shared" si="8"/>
        <v>237.5</v>
      </c>
      <c r="P268" s="29"/>
      <c r="Q268" s="74"/>
      <c r="R268" s="28"/>
      <c r="S268" s="28"/>
      <c r="T268" s="28"/>
      <c r="U268" s="28"/>
      <c r="V268" s="28"/>
      <c r="W268" s="28"/>
      <c r="X268" s="28"/>
      <c r="Y268" s="28"/>
      <c r="Z268" s="28"/>
    </row>
    <row r="269" spans="1:26" ht="15" customHeight="1">
      <c r="A269" s="111">
        <v>265</v>
      </c>
      <c r="B269" s="48" t="s">
        <v>3160</v>
      </c>
      <c r="C269" s="48"/>
      <c r="D269" s="35"/>
      <c r="E269" s="48" t="s">
        <v>3161</v>
      </c>
      <c r="F269" s="156" t="s">
        <v>2863</v>
      </c>
      <c r="G269" s="751">
        <v>20</v>
      </c>
      <c r="H269" s="257">
        <v>4</v>
      </c>
      <c r="I269" s="48">
        <v>100</v>
      </c>
      <c r="J269" s="40" t="s">
        <v>2864</v>
      </c>
      <c r="K269" s="41"/>
      <c r="L269" s="42"/>
      <c r="M269" s="658"/>
      <c r="N269" s="659" t="str">
        <f t="shared" si="7"/>
        <v>GRAMS</v>
      </c>
      <c r="O269" s="692">
        <f t="shared" si="8"/>
        <v>80</v>
      </c>
      <c r="P269" s="29"/>
      <c r="Q269" s="74"/>
      <c r="R269" s="28"/>
      <c r="S269" s="28"/>
      <c r="T269" s="28"/>
      <c r="U269" s="28"/>
      <c r="V269" s="28"/>
      <c r="W269" s="28"/>
      <c r="X269" s="28"/>
      <c r="Y269" s="28"/>
      <c r="Z269" s="28"/>
    </row>
    <row r="270" spans="1:26" ht="15" customHeight="1">
      <c r="A270" s="111">
        <v>266</v>
      </c>
      <c r="B270" s="48" t="s">
        <v>3162</v>
      </c>
      <c r="C270" s="48"/>
      <c r="D270" s="35"/>
      <c r="E270" s="48" t="s">
        <v>3163</v>
      </c>
      <c r="F270" s="156" t="s">
        <v>2863</v>
      </c>
      <c r="G270" s="751">
        <v>106.5</v>
      </c>
      <c r="H270" s="257">
        <v>2</v>
      </c>
      <c r="I270" s="48">
        <v>800</v>
      </c>
      <c r="J270" s="40" t="s">
        <v>2864</v>
      </c>
      <c r="K270" s="41"/>
      <c r="L270" s="42"/>
      <c r="M270" s="658"/>
      <c r="N270" s="659" t="str">
        <f t="shared" si="7"/>
        <v>GRAMS</v>
      </c>
      <c r="O270" s="692">
        <f t="shared" si="8"/>
        <v>213</v>
      </c>
      <c r="P270" s="29"/>
      <c r="Q270" s="74"/>
      <c r="R270" s="28"/>
      <c r="S270" s="28"/>
      <c r="T270" s="28"/>
      <c r="U270" s="28"/>
      <c r="V270" s="28"/>
      <c r="W270" s="28"/>
      <c r="X270" s="28"/>
      <c r="Y270" s="28"/>
      <c r="Z270" s="28"/>
    </row>
    <row r="271" spans="1:26" ht="15" customHeight="1">
      <c r="A271" s="111">
        <v>267</v>
      </c>
      <c r="B271" s="48" t="s">
        <v>3162</v>
      </c>
      <c r="C271" s="48"/>
      <c r="D271" s="35"/>
      <c r="E271" s="48" t="s">
        <v>2869</v>
      </c>
      <c r="F271" s="156" t="s">
        <v>2863</v>
      </c>
      <c r="G271" s="751">
        <v>164</v>
      </c>
      <c r="H271" s="257">
        <v>2</v>
      </c>
      <c r="I271" s="48">
        <v>32</v>
      </c>
      <c r="J271" s="40" t="s">
        <v>3164</v>
      </c>
      <c r="K271" s="41"/>
      <c r="L271" s="42"/>
      <c r="M271" s="658"/>
      <c r="N271" s="659" t="str">
        <f t="shared" si="7"/>
        <v>OUNCE</v>
      </c>
      <c r="O271" s="692">
        <f t="shared" si="8"/>
        <v>328</v>
      </c>
      <c r="P271" s="29"/>
      <c r="Q271" s="74"/>
      <c r="R271" s="28"/>
      <c r="S271" s="28"/>
      <c r="T271" s="28"/>
      <c r="U271" s="28"/>
      <c r="V271" s="28"/>
      <c r="W271" s="28"/>
      <c r="X271" s="28"/>
      <c r="Y271" s="28"/>
      <c r="Z271" s="28"/>
    </row>
    <row r="272" spans="1:26" ht="15" customHeight="1">
      <c r="A272" s="111">
        <v>268</v>
      </c>
      <c r="B272" s="48" t="s">
        <v>3165</v>
      </c>
      <c r="C272" s="48"/>
      <c r="D272" s="35"/>
      <c r="E272" s="48" t="s">
        <v>3166</v>
      </c>
      <c r="F272" s="156" t="s">
        <v>2863</v>
      </c>
      <c r="G272" s="751">
        <v>26.5</v>
      </c>
      <c r="H272" s="257">
        <v>1</v>
      </c>
      <c r="I272" s="48">
        <v>1</v>
      </c>
      <c r="J272" s="40" t="s">
        <v>3167</v>
      </c>
      <c r="K272" s="41"/>
      <c r="L272" s="42"/>
      <c r="M272" s="658"/>
      <c r="N272" s="659" t="str">
        <f t="shared" si="7"/>
        <v>PACK</v>
      </c>
      <c r="O272" s="692">
        <f t="shared" si="8"/>
        <v>26.5</v>
      </c>
      <c r="P272" s="29"/>
      <c r="Q272" s="74"/>
      <c r="R272" s="28"/>
      <c r="S272" s="28"/>
      <c r="T272" s="28"/>
      <c r="U272" s="28"/>
      <c r="V272" s="28"/>
      <c r="W272" s="28"/>
      <c r="X272" s="28"/>
      <c r="Y272" s="28"/>
      <c r="Z272" s="28"/>
    </row>
    <row r="273" spans="1:26" ht="15" customHeight="1">
      <c r="A273" s="111">
        <v>269</v>
      </c>
      <c r="B273" s="48" t="s">
        <v>3168</v>
      </c>
      <c r="C273" s="48"/>
      <c r="D273" s="35"/>
      <c r="E273" s="48" t="s">
        <v>3169</v>
      </c>
      <c r="F273" s="156" t="s">
        <v>2863</v>
      </c>
      <c r="G273" s="751">
        <v>155.5</v>
      </c>
      <c r="H273" s="257">
        <v>1</v>
      </c>
      <c r="I273" s="48">
        <v>1</v>
      </c>
      <c r="J273" s="40" t="s">
        <v>3167</v>
      </c>
      <c r="K273" s="41"/>
      <c r="L273" s="42"/>
      <c r="M273" s="658"/>
      <c r="N273" s="659" t="str">
        <f t="shared" si="7"/>
        <v>PACK</v>
      </c>
      <c r="O273" s="692">
        <f t="shared" si="8"/>
        <v>155.5</v>
      </c>
      <c r="P273" s="29"/>
      <c r="Q273" s="74"/>
      <c r="R273" s="28"/>
      <c r="S273" s="28"/>
      <c r="T273" s="28"/>
      <c r="U273" s="28"/>
      <c r="V273" s="28"/>
      <c r="W273" s="28"/>
      <c r="X273" s="28"/>
      <c r="Y273" s="28"/>
      <c r="Z273" s="28"/>
    </row>
    <row r="274" spans="1:26" ht="15" customHeight="1">
      <c r="A274" s="111">
        <v>270</v>
      </c>
      <c r="B274" s="48" t="s">
        <v>3170</v>
      </c>
      <c r="C274" s="48"/>
      <c r="D274" s="35"/>
      <c r="E274" s="48" t="s">
        <v>3171</v>
      </c>
      <c r="F274" s="156" t="s">
        <v>2863</v>
      </c>
      <c r="G274" s="751">
        <v>27.75</v>
      </c>
      <c r="H274" s="257">
        <v>4</v>
      </c>
      <c r="I274" s="48">
        <v>1</v>
      </c>
      <c r="J274" s="40" t="s">
        <v>2908</v>
      </c>
      <c r="K274" s="41"/>
      <c r="L274" s="42"/>
      <c r="M274" s="658"/>
      <c r="N274" s="659" t="str">
        <f t="shared" si="7"/>
        <v>PIECE</v>
      </c>
      <c r="O274" s="692">
        <f t="shared" si="8"/>
        <v>111</v>
      </c>
      <c r="P274" s="29"/>
      <c r="Q274" s="74"/>
      <c r="R274" s="28"/>
      <c r="S274" s="28"/>
      <c r="T274" s="28"/>
      <c r="U274" s="28"/>
      <c r="V274" s="28"/>
      <c r="W274" s="28"/>
      <c r="X274" s="28"/>
      <c r="Y274" s="28"/>
      <c r="Z274" s="28"/>
    </row>
    <row r="275" spans="1:26" ht="15" customHeight="1">
      <c r="A275" s="111">
        <v>271</v>
      </c>
      <c r="B275" s="48" t="s">
        <v>3172</v>
      </c>
      <c r="C275" s="48"/>
      <c r="D275" s="35"/>
      <c r="E275" s="48" t="s">
        <v>3171</v>
      </c>
      <c r="F275" s="156" t="s">
        <v>2863</v>
      </c>
      <c r="G275" s="751">
        <v>9</v>
      </c>
      <c r="H275" s="257">
        <v>24</v>
      </c>
      <c r="I275" s="48">
        <v>25</v>
      </c>
      <c r="J275" s="40" t="s">
        <v>2881</v>
      </c>
      <c r="K275" s="41"/>
      <c r="L275" s="42"/>
      <c r="M275" s="658"/>
      <c r="N275" s="659" t="str">
        <f t="shared" si="7"/>
        <v>ML</v>
      </c>
      <c r="O275" s="692">
        <f t="shared" si="8"/>
        <v>216</v>
      </c>
      <c r="P275" s="29"/>
      <c r="Q275" s="74"/>
      <c r="R275" s="28"/>
      <c r="S275" s="28"/>
      <c r="T275" s="28"/>
      <c r="U275" s="28"/>
      <c r="V275" s="28"/>
      <c r="W275" s="28"/>
      <c r="X275" s="28"/>
      <c r="Y275" s="28"/>
      <c r="Z275" s="28"/>
    </row>
    <row r="276" spans="1:26" ht="15" customHeight="1">
      <c r="A276" s="111">
        <v>272</v>
      </c>
      <c r="B276" s="48" t="s">
        <v>3173</v>
      </c>
      <c r="C276" s="48"/>
      <c r="D276" s="35"/>
      <c r="E276" s="48" t="s">
        <v>3174</v>
      </c>
      <c r="F276" s="156" t="s">
        <v>2863</v>
      </c>
      <c r="G276" s="751">
        <v>6.58</v>
      </c>
      <c r="H276" s="257">
        <v>12</v>
      </c>
      <c r="I276" s="48">
        <v>1</v>
      </c>
      <c r="J276" s="40" t="s">
        <v>2908</v>
      </c>
      <c r="K276" s="41"/>
      <c r="L276" s="42"/>
      <c r="M276" s="658"/>
      <c r="N276" s="659" t="str">
        <f t="shared" si="7"/>
        <v>PIECE</v>
      </c>
      <c r="O276" s="692">
        <f t="shared" si="8"/>
        <v>78.960000000000008</v>
      </c>
      <c r="P276" s="29"/>
      <c r="Q276" s="74"/>
      <c r="R276" s="28"/>
      <c r="S276" s="28"/>
      <c r="T276" s="28"/>
      <c r="U276" s="28"/>
      <c r="V276" s="28"/>
      <c r="W276" s="28"/>
      <c r="X276" s="28"/>
      <c r="Y276" s="28"/>
      <c r="Z276" s="28"/>
    </row>
    <row r="277" spans="1:26" ht="15" customHeight="1">
      <c r="A277" s="111">
        <v>273</v>
      </c>
      <c r="B277" s="48" t="s">
        <v>3175</v>
      </c>
      <c r="C277" s="48"/>
      <c r="D277" s="35"/>
      <c r="E277" s="48" t="s">
        <v>3176</v>
      </c>
      <c r="F277" s="156" t="s">
        <v>2863</v>
      </c>
      <c r="G277" s="751">
        <v>34.75</v>
      </c>
      <c r="H277" s="257">
        <v>2</v>
      </c>
      <c r="I277" s="48">
        <v>1</v>
      </c>
      <c r="J277" s="40" t="s">
        <v>3167</v>
      </c>
      <c r="K277" s="41"/>
      <c r="L277" s="42"/>
      <c r="M277" s="658"/>
      <c r="N277" s="659" t="str">
        <f t="shared" si="7"/>
        <v>PACK</v>
      </c>
      <c r="O277" s="692">
        <f t="shared" si="8"/>
        <v>69.5</v>
      </c>
      <c r="P277" s="29"/>
      <c r="Q277" s="74"/>
      <c r="R277" s="28"/>
      <c r="S277" s="28"/>
      <c r="T277" s="28"/>
      <c r="U277" s="28"/>
      <c r="V277" s="28"/>
      <c r="W277" s="28"/>
      <c r="X277" s="28"/>
      <c r="Y277" s="28"/>
      <c r="Z277" s="28"/>
    </row>
    <row r="278" spans="1:26" ht="15" customHeight="1">
      <c r="A278" s="111">
        <v>274</v>
      </c>
      <c r="B278" s="48" t="s">
        <v>3177</v>
      </c>
      <c r="C278" s="48"/>
      <c r="D278" s="35"/>
      <c r="E278" s="48" t="s">
        <v>2871</v>
      </c>
      <c r="F278" s="156" t="s">
        <v>2863</v>
      </c>
      <c r="G278" s="751">
        <v>55</v>
      </c>
      <c r="H278" s="257">
        <v>5</v>
      </c>
      <c r="I278" s="48">
        <v>1</v>
      </c>
      <c r="J278" s="40" t="s">
        <v>3178</v>
      </c>
      <c r="K278" s="41"/>
      <c r="L278" s="42"/>
      <c r="M278" s="658"/>
      <c r="N278" s="659" t="str">
        <f t="shared" si="7"/>
        <v>REAM</v>
      </c>
      <c r="O278" s="692">
        <f t="shared" si="8"/>
        <v>275</v>
      </c>
      <c r="P278" s="29"/>
      <c r="Q278" s="74"/>
      <c r="R278" s="28"/>
      <c r="S278" s="28"/>
      <c r="T278" s="28"/>
      <c r="U278" s="28"/>
      <c r="V278" s="28"/>
      <c r="W278" s="28"/>
      <c r="X278" s="28"/>
      <c r="Y278" s="28"/>
      <c r="Z278" s="28"/>
    </row>
    <row r="279" spans="1:26" ht="15" customHeight="1">
      <c r="A279" s="111">
        <v>275</v>
      </c>
      <c r="B279" s="48" t="s">
        <v>3179</v>
      </c>
      <c r="C279" s="48"/>
      <c r="D279" s="35"/>
      <c r="E279" s="48" t="s">
        <v>2871</v>
      </c>
      <c r="F279" s="156" t="s">
        <v>2863</v>
      </c>
      <c r="G279" s="751">
        <v>75</v>
      </c>
      <c r="H279" s="257">
        <v>3</v>
      </c>
      <c r="I279" s="48">
        <v>1</v>
      </c>
      <c r="J279" s="40" t="s">
        <v>3178</v>
      </c>
      <c r="K279" s="41"/>
      <c r="L279" s="42"/>
      <c r="M279" s="658"/>
      <c r="N279" s="659" t="str">
        <f t="shared" si="7"/>
        <v>REAM</v>
      </c>
      <c r="O279" s="692">
        <f t="shared" si="8"/>
        <v>225</v>
      </c>
      <c r="P279" s="29"/>
      <c r="Q279" s="74"/>
      <c r="R279" s="28"/>
      <c r="S279" s="28"/>
      <c r="T279" s="28"/>
      <c r="U279" s="28"/>
      <c r="V279" s="28"/>
      <c r="W279" s="28"/>
      <c r="X279" s="28"/>
      <c r="Y279" s="28"/>
      <c r="Z279" s="28"/>
    </row>
    <row r="280" spans="1:26" ht="15" customHeight="1">
      <c r="A280" s="111">
        <v>276</v>
      </c>
      <c r="B280" s="48" t="s">
        <v>3180</v>
      </c>
      <c r="C280" s="48"/>
      <c r="D280" s="35"/>
      <c r="E280" s="48" t="s">
        <v>3181</v>
      </c>
      <c r="F280" s="156" t="s">
        <v>2863</v>
      </c>
      <c r="G280" s="751">
        <v>520</v>
      </c>
      <c r="H280" s="257">
        <v>1</v>
      </c>
      <c r="I280" s="48">
        <v>1</v>
      </c>
      <c r="J280" s="40" t="s">
        <v>3182</v>
      </c>
      <c r="K280" s="41"/>
      <c r="L280" s="42"/>
      <c r="M280" s="658"/>
      <c r="N280" s="659" t="str">
        <f t="shared" si="7"/>
        <v>ROLL</v>
      </c>
      <c r="O280" s="692">
        <f t="shared" si="8"/>
        <v>520</v>
      </c>
      <c r="P280" s="29"/>
      <c r="Q280" s="74"/>
      <c r="R280" s="28"/>
      <c r="S280" s="28"/>
      <c r="T280" s="28"/>
      <c r="U280" s="28"/>
      <c r="V280" s="28"/>
      <c r="W280" s="28"/>
      <c r="X280" s="28"/>
      <c r="Y280" s="28"/>
      <c r="Z280" s="28"/>
    </row>
    <row r="281" spans="1:26" ht="15" customHeight="1">
      <c r="A281" s="111">
        <v>277</v>
      </c>
      <c r="B281" s="48" t="s">
        <v>3183</v>
      </c>
      <c r="C281" s="48"/>
      <c r="D281" s="35"/>
      <c r="E281" s="48" t="s">
        <v>3181</v>
      </c>
      <c r="F281" s="156" t="s">
        <v>2863</v>
      </c>
      <c r="G281" s="751">
        <v>595</v>
      </c>
      <c r="H281" s="257">
        <v>2</v>
      </c>
      <c r="I281" s="48">
        <v>1</v>
      </c>
      <c r="J281" s="40" t="s">
        <v>3182</v>
      </c>
      <c r="K281" s="41"/>
      <c r="L281" s="42"/>
      <c r="M281" s="658"/>
      <c r="N281" s="659" t="str">
        <f t="shared" si="7"/>
        <v>ROLL</v>
      </c>
      <c r="O281" s="692">
        <f t="shared" si="8"/>
        <v>1190</v>
      </c>
      <c r="P281" s="29"/>
      <c r="Q281" s="74"/>
      <c r="R281" s="28"/>
      <c r="S281" s="28"/>
      <c r="T281" s="28"/>
      <c r="U281" s="28"/>
      <c r="V281" s="28"/>
      <c r="W281" s="28"/>
      <c r="X281" s="28"/>
      <c r="Y281" s="28"/>
      <c r="Z281" s="28"/>
    </row>
    <row r="282" spans="1:26" ht="15" customHeight="1">
      <c r="A282" s="111">
        <v>278</v>
      </c>
      <c r="B282" s="48" t="s">
        <v>3184</v>
      </c>
      <c r="C282" s="48"/>
      <c r="D282" s="35"/>
      <c r="E282" s="48" t="s">
        <v>3185</v>
      </c>
      <c r="F282" s="156" t="s">
        <v>2863</v>
      </c>
      <c r="G282" s="751">
        <v>15</v>
      </c>
      <c r="H282" s="257">
        <v>31</v>
      </c>
      <c r="I282" s="48">
        <v>32</v>
      </c>
      <c r="J282" s="40" t="s">
        <v>2864</v>
      </c>
      <c r="K282" s="41"/>
      <c r="L282" s="42"/>
      <c r="M282" s="658"/>
      <c r="N282" s="659" t="str">
        <f t="shared" si="7"/>
        <v>GRAMS</v>
      </c>
      <c r="O282" s="692">
        <f t="shared" si="8"/>
        <v>465</v>
      </c>
      <c r="P282" s="29"/>
      <c r="Q282" s="74"/>
      <c r="R282" s="28"/>
      <c r="S282" s="28"/>
      <c r="T282" s="28"/>
      <c r="U282" s="28"/>
      <c r="V282" s="28"/>
      <c r="W282" s="28"/>
      <c r="X282" s="28"/>
      <c r="Y282" s="28"/>
      <c r="Z282" s="28"/>
    </row>
    <row r="283" spans="1:26" ht="15" customHeight="1">
      <c r="A283" s="111">
        <v>279</v>
      </c>
      <c r="B283" s="48" t="s">
        <v>3186</v>
      </c>
      <c r="C283" s="48"/>
      <c r="D283" s="35"/>
      <c r="E283" s="48" t="s">
        <v>3187</v>
      </c>
      <c r="F283" s="156" t="s">
        <v>2863</v>
      </c>
      <c r="G283" s="751">
        <v>52</v>
      </c>
      <c r="H283" s="257">
        <v>3</v>
      </c>
      <c r="I283" s="48">
        <v>1</v>
      </c>
      <c r="J283" s="40" t="s">
        <v>3167</v>
      </c>
      <c r="K283" s="41"/>
      <c r="L283" s="42"/>
      <c r="M283" s="658"/>
      <c r="N283" s="659" t="str">
        <f t="shared" si="7"/>
        <v>PACK</v>
      </c>
      <c r="O283" s="692">
        <f t="shared" si="8"/>
        <v>156</v>
      </c>
      <c r="P283" s="29"/>
      <c r="Q283" s="74"/>
      <c r="R283" s="28"/>
      <c r="S283" s="28"/>
      <c r="T283" s="28"/>
      <c r="U283" s="28"/>
      <c r="V283" s="28"/>
      <c r="W283" s="28"/>
      <c r="X283" s="28"/>
      <c r="Y283" s="28"/>
      <c r="Z283" s="28"/>
    </row>
    <row r="284" spans="1:26" ht="15" customHeight="1">
      <c r="A284" s="111">
        <v>280</v>
      </c>
      <c r="B284" s="48" t="s">
        <v>3188</v>
      </c>
      <c r="C284" s="48"/>
      <c r="D284" s="35"/>
      <c r="E284" s="48" t="s">
        <v>3189</v>
      </c>
      <c r="F284" s="156" t="s">
        <v>2863</v>
      </c>
      <c r="G284" s="751">
        <v>3000</v>
      </c>
      <c r="H284" s="257">
        <v>10</v>
      </c>
      <c r="I284" s="48">
        <v>50</v>
      </c>
      <c r="J284" s="40" t="s">
        <v>2954</v>
      </c>
      <c r="K284" s="41"/>
      <c r="L284" s="42"/>
      <c r="M284" s="658"/>
      <c r="N284" s="659" t="str">
        <f t="shared" si="7"/>
        <v>KILOS</v>
      </c>
      <c r="O284" s="692">
        <f t="shared" si="8"/>
        <v>30000</v>
      </c>
      <c r="P284" s="29"/>
      <c r="Q284" s="74"/>
      <c r="R284" s="28"/>
      <c r="S284" s="28"/>
      <c r="T284" s="28"/>
      <c r="U284" s="28"/>
      <c r="V284" s="28"/>
      <c r="W284" s="28"/>
      <c r="X284" s="28"/>
      <c r="Y284" s="28"/>
      <c r="Z284" s="28"/>
    </row>
    <row r="285" spans="1:26" ht="15" customHeight="1">
      <c r="A285" s="111">
        <v>281</v>
      </c>
      <c r="B285" s="48" t="s">
        <v>3190</v>
      </c>
      <c r="C285" s="48"/>
      <c r="D285" s="35"/>
      <c r="E285" s="48"/>
      <c r="F285" s="156" t="s">
        <v>2863</v>
      </c>
      <c r="G285" s="751">
        <v>63.75</v>
      </c>
      <c r="H285" s="257">
        <v>2</v>
      </c>
      <c r="I285" s="48">
        <v>1</v>
      </c>
      <c r="J285" s="40" t="s">
        <v>3167</v>
      </c>
      <c r="K285" s="41"/>
      <c r="L285" s="42"/>
      <c r="M285" s="658"/>
      <c r="N285" s="659" t="str">
        <f t="shared" si="7"/>
        <v>PACK</v>
      </c>
      <c r="O285" s="692">
        <f t="shared" si="8"/>
        <v>127.5</v>
      </c>
      <c r="P285" s="29"/>
      <c r="Q285" s="74"/>
      <c r="R285" s="28"/>
      <c r="S285" s="28"/>
      <c r="T285" s="28"/>
      <c r="U285" s="28"/>
      <c r="V285" s="28"/>
      <c r="W285" s="28"/>
      <c r="X285" s="28"/>
      <c r="Y285" s="28"/>
      <c r="Z285" s="28"/>
    </row>
    <row r="286" spans="1:26" ht="15" customHeight="1">
      <c r="A286" s="111">
        <v>282</v>
      </c>
      <c r="B286" s="48" t="s">
        <v>3191</v>
      </c>
      <c r="C286" s="48"/>
      <c r="D286" s="35"/>
      <c r="E286" s="48"/>
      <c r="F286" s="156" t="s">
        <v>2863</v>
      </c>
      <c r="G286" s="751">
        <v>51</v>
      </c>
      <c r="H286" s="257">
        <v>1</v>
      </c>
      <c r="I286" s="48">
        <v>200</v>
      </c>
      <c r="J286" s="40" t="s">
        <v>2864</v>
      </c>
      <c r="K286" s="41"/>
      <c r="L286" s="42"/>
      <c r="M286" s="658"/>
      <c r="N286" s="659" t="str">
        <f t="shared" si="7"/>
        <v>GRAMS</v>
      </c>
      <c r="O286" s="692">
        <f t="shared" si="8"/>
        <v>51</v>
      </c>
      <c r="P286" s="29"/>
      <c r="Q286" s="74"/>
      <c r="R286" s="28"/>
      <c r="S286" s="28"/>
      <c r="T286" s="28"/>
      <c r="U286" s="28"/>
      <c r="V286" s="28"/>
      <c r="W286" s="28"/>
      <c r="X286" s="28"/>
      <c r="Y286" s="28"/>
      <c r="Z286" s="28"/>
    </row>
    <row r="287" spans="1:26" ht="15" customHeight="1">
      <c r="A287" s="111">
        <v>283</v>
      </c>
      <c r="B287" s="48" t="s">
        <v>3192</v>
      </c>
      <c r="C287" s="48"/>
      <c r="D287" s="35"/>
      <c r="E287" s="48" t="s">
        <v>3193</v>
      </c>
      <c r="F287" s="156" t="s">
        <v>2863</v>
      </c>
      <c r="G287" s="751">
        <v>23.5</v>
      </c>
      <c r="H287" s="257">
        <v>19</v>
      </c>
      <c r="I287" s="48">
        <v>100</v>
      </c>
      <c r="J287" s="40" t="s">
        <v>2864</v>
      </c>
      <c r="K287" s="41"/>
      <c r="L287" s="42"/>
      <c r="M287" s="658"/>
      <c r="N287" s="659" t="str">
        <f t="shared" si="7"/>
        <v>GRAMS</v>
      </c>
      <c r="O287" s="692">
        <f t="shared" si="8"/>
        <v>446.5</v>
      </c>
      <c r="P287" s="29"/>
      <c r="Q287" s="74"/>
      <c r="R287" s="28"/>
      <c r="S287" s="28"/>
      <c r="T287" s="28"/>
      <c r="U287" s="28"/>
      <c r="V287" s="28"/>
      <c r="W287" s="28"/>
      <c r="X287" s="28"/>
      <c r="Y287" s="28"/>
      <c r="Z287" s="28"/>
    </row>
    <row r="288" spans="1:26" ht="15" customHeight="1">
      <c r="A288" s="111">
        <v>284</v>
      </c>
      <c r="B288" s="48" t="s">
        <v>3194</v>
      </c>
      <c r="C288" s="48"/>
      <c r="D288" s="35"/>
      <c r="E288" s="48" t="s">
        <v>3193</v>
      </c>
      <c r="F288" s="156" t="s">
        <v>2863</v>
      </c>
      <c r="G288" s="751">
        <v>25.25</v>
      </c>
      <c r="H288" s="257">
        <v>35</v>
      </c>
      <c r="I288" s="48">
        <v>110</v>
      </c>
      <c r="J288" s="40" t="s">
        <v>2864</v>
      </c>
      <c r="K288" s="41"/>
      <c r="L288" s="42"/>
      <c r="M288" s="658"/>
      <c r="N288" s="659" t="str">
        <f t="shared" si="7"/>
        <v>GRAMS</v>
      </c>
      <c r="O288" s="692">
        <f t="shared" si="8"/>
        <v>883.75</v>
      </c>
      <c r="P288" s="29"/>
      <c r="Q288" s="74"/>
      <c r="R288" s="28"/>
      <c r="S288" s="28"/>
      <c r="T288" s="28"/>
      <c r="U288" s="28"/>
      <c r="V288" s="28"/>
      <c r="W288" s="28"/>
      <c r="X288" s="28"/>
      <c r="Y288" s="28"/>
      <c r="Z288" s="28"/>
    </row>
    <row r="289" spans="1:26" ht="15" customHeight="1">
      <c r="A289" s="111">
        <v>285</v>
      </c>
      <c r="B289" s="48" t="s">
        <v>1741</v>
      </c>
      <c r="C289" s="48"/>
      <c r="D289" s="35"/>
      <c r="E289" s="48"/>
      <c r="F289" s="156" t="s">
        <v>2863</v>
      </c>
      <c r="G289" s="751">
        <v>35.15</v>
      </c>
      <c r="H289" s="257">
        <v>17</v>
      </c>
      <c r="I289" s="48">
        <v>78</v>
      </c>
      <c r="J289" s="40" t="s">
        <v>2864</v>
      </c>
      <c r="K289" s="41"/>
      <c r="L289" s="42"/>
      <c r="M289" s="658"/>
      <c r="N289" s="659" t="str">
        <f t="shared" si="7"/>
        <v>GRAMS</v>
      </c>
      <c r="O289" s="692">
        <f t="shared" si="8"/>
        <v>597.54999999999995</v>
      </c>
      <c r="P289" s="29"/>
      <c r="Q289" s="74"/>
      <c r="R289" s="28"/>
      <c r="S289" s="28"/>
      <c r="T289" s="28"/>
      <c r="U289" s="28"/>
      <c r="V289" s="28"/>
      <c r="W289" s="28"/>
      <c r="X289" s="28"/>
      <c r="Y289" s="28"/>
      <c r="Z289" s="28"/>
    </row>
    <row r="290" spans="1:26" ht="15" customHeight="1">
      <c r="A290" s="111">
        <v>286</v>
      </c>
      <c r="B290" s="48" t="s">
        <v>3195</v>
      </c>
      <c r="C290" s="48"/>
      <c r="D290" s="35"/>
      <c r="E290" s="48"/>
      <c r="F290" s="156" t="s">
        <v>2863</v>
      </c>
      <c r="G290" s="751">
        <v>34.200000000000003</v>
      </c>
      <c r="H290" s="257">
        <v>20</v>
      </c>
      <c r="I290" s="48">
        <v>85</v>
      </c>
      <c r="J290" s="40" t="s">
        <v>2864</v>
      </c>
      <c r="K290" s="41"/>
      <c r="L290" s="42"/>
      <c r="M290" s="658"/>
      <c r="N290" s="659" t="str">
        <f t="shared" si="7"/>
        <v>GRAMS</v>
      </c>
      <c r="O290" s="692">
        <f t="shared" si="8"/>
        <v>684</v>
      </c>
      <c r="P290" s="29"/>
      <c r="Q290" s="74"/>
      <c r="R290" s="28"/>
      <c r="S290" s="28"/>
      <c r="T290" s="28"/>
      <c r="U290" s="28"/>
      <c r="V290" s="28"/>
      <c r="W290" s="28"/>
      <c r="X290" s="28"/>
      <c r="Y290" s="28"/>
      <c r="Z290" s="28"/>
    </row>
    <row r="291" spans="1:26" ht="15" customHeight="1">
      <c r="A291" s="111">
        <v>287</v>
      </c>
      <c r="B291" s="48" t="s">
        <v>3196</v>
      </c>
      <c r="C291" s="48"/>
      <c r="D291" s="35"/>
      <c r="E291" s="48" t="s">
        <v>3197</v>
      </c>
      <c r="F291" s="156" t="s">
        <v>2863</v>
      </c>
      <c r="G291" s="257">
        <v>48.8</v>
      </c>
      <c r="H291" s="257">
        <v>2</v>
      </c>
      <c r="I291" s="48">
        <v>200</v>
      </c>
      <c r="J291" s="40" t="s">
        <v>2864</v>
      </c>
      <c r="K291" s="41"/>
      <c r="L291" s="42"/>
      <c r="M291" s="658"/>
      <c r="N291" s="659" t="str">
        <f t="shared" si="7"/>
        <v>GRAMS</v>
      </c>
      <c r="O291" s="692">
        <f t="shared" si="8"/>
        <v>97.6</v>
      </c>
      <c r="P291" s="29"/>
      <c r="Q291" s="74"/>
      <c r="R291" s="28"/>
      <c r="S291" s="28"/>
      <c r="T291" s="28"/>
      <c r="U291" s="28"/>
      <c r="V291" s="28"/>
      <c r="W291" s="28"/>
      <c r="X291" s="28"/>
      <c r="Y291" s="28"/>
      <c r="Z291" s="28"/>
    </row>
    <row r="292" spans="1:26" ht="15" customHeight="1">
      <c r="A292" s="111">
        <v>288</v>
      </c>
      <c r="B292" s="48" t="s">
        <v>3196</v>
      </c>
      <c r="C292" s="48"/>
      <c r="D292" s="35"/>
      <c r="E292" s="48" t="s">
        <v>3198</v>
      </c>
      <c r="F292" s="156" t="s">
        <v>2863</v>
      </c>
      <c r="G292" s="751">
        <v>65.25</v>
      </c>
      <c r="H292" s="257">
        <v>2</v>
      </c>
      <c r="I292" s="48">
        <v>250</v>
      </c>
      <c r="J292" s="40" t="s">
        <v>2864</v>
      </c>
      <c r="K292" s="41"/>
      <c r="L292" s="42"/>
      <c r="M292" s="658"/>
      <c r="N292" s="659" t="str">
        <f t="shared" si="7"/>
        <v>GRAMS</v>
      </c>
      <c r="O292" s="692">
        <f t="shared" si="8"/>
        <v>130.5</v>
      </c>
      <c r="P292" s="29"/>
      <c r="Q292" s="74"/>
      <c r="R292" s="28"/>
      <c r="S292" s="28"/>
      <c r="T292" s="28"/>
      <c r="U292" s="28"/>
      <c r="V292" s="28"/>
      <c r="W292" s="28"/>
      <c r="X292" s="28"/>
      <c r="Y292" s="28"/>
      <c r="Z292" s="28"/>
    </row>
    <row r="293" spans="1:26" ht="15" customHeight="1">
      <c r="A293" s="111">
        <v>289</v>
      </c>
      <c r="B293" s="48" t="s">
        <v>3199</v>
      </c>
      <c r="C293" s="48"/>
      <c r="D293" s="35"/>
      <c r="E293" s="48" t="s">
        <v>3200</v>
      </c>
      <c r="F293" s="156" t="s">
        <v>2863</v>
      </c>
      <c r="G293" s="751">
        <v>89</v>
      </c>
      <c r="H293" s="257">
        <v>0</v>
      </c>
      <c r="I293" s="48">
        <v>60</v>
      </c>
      <c r="J293" s="40" t="s">
        <v>2864</v>
      </c>
      <c r="K293" s="41"/>
      <c r="L293" s="42"/>
      <c r="M293" s="658"/>
      <c r="N293" s="659" t="str">
        <f t="shared" si="7"/>
        <v>GRAMS</v>
      </c>
      <c r="O293" s="692">
        <f t="shared" si="8"/>
        <v>0</v>
      </c>
      <c r="P293" s="29"/>
      <c r="Q293" s="74"/>
      <c r="R293" s="28"/>
      <c r="S293" s="28"/>
      <c r="T293" s="28"/>
      <c r="U293" s="28"/>
      <c r="V293" s="28"/>
      <c r="W293" s="28"/>
      <c r="X293" s="28"/>
      <c r="Y293" s="28"/>
      <c r="Z293" s="28"/>
    </row>
    <row r="294" spans="1:26" ht="15" customHeight="1">
      <c r="A294" s="111">
        <v>290</v>
      </c>
      <c r="B294" s="48" t="s">
        <v>3201</v>
      </c>
      <c r="C294" s="48"/>
      <c r="D294" s="35"/>
      <c r="E294" s="48" t="s">
        <v>1118</v>
      </c>
      <c r="F294" s="156" t="s">
        <v>2863</v>
      </c>
      <c r="G294" s="751">
        <v>17</v>
      </c>
      <c r="H294" s="257">
        <v>5</v>
      </c>
      <c r="I294" s="48">
        <v>100</v>
      </c>
      <c r="J294" s="40" t="s">
        <v>2864</v>
      </c>
      <c r="K294" s="41"/>
      <c r="L294" s="42"/>
      <c r="M294" s="658"/>
      <c r="N294" s="659" t="str">
        <f t="shared" si="7"/>
        <v>GRAMS</v>
      </c>
      <c r="O294" s="692">
        <f t="shared" si="8"/>
        <v>85</v>
      </c>
      <c r="P294" s="29"/>
      <c r="Q294" s="74"/>
      <c r="R294" s="28"/>
      <c r="S294" s="28"/>
      <c r="T294" s="28"/>
      <c r="U294" s="28"/>
      <c r="V294" s="28"/>
      <c r="W294" s="28"/>
      <c r="X294" s="28"/>
      <c r="Y294" s="28"/>
      <c r="Z294" s="28"/>
    </row>
    <row r="295" spans="1:26" ht="15" customHeight="1">
      <c r="A295" s="111">
        <v>291</v>
      </c>
      <c r="B295" s="48" t="s">
        <v>3202</v>
      </c>
      <c r="C295" s="48"/>
      <c r="D295" s="35"/>
      <c r="E295" s="48" t="s">
        <v>3203</v>
      </c>
      <c r="F295" s="156" t="s">
        <v>2863</v>
      </c>
      <c r="G295" s="751">
        <v>26.5</v>
      </c>
      <c r="H295" s="257">
        <v>1</v>
      </c>
      <c r="I295" s="48">
        <v>20</v>
      </c>
      <c r="J295" s="40" t="s">
        <v>2864</v>
      </c>
      <c r="K295" s="41"/>
      <c r="L295" s="42"/>
      <c r="M295" s="658"/>
      <c r="N295" s="659" t="str">
        <f t="shared" si="7"/>
        <v>GRAMS</v>
      </c>
      <c r="O295" s="692">
        <f t="shared" si="8"/>
        <v>26.5</v>
      </c>
      <c r="P295" s="29"/>
      <c r="Q295" s="74"/>
      <c r="R295" s="28"/>
      <c r="S295" s="28"/>
      <c r="T295" s="28"/>
      <c r="U295" s="28"/>
      <c r="V295" s="28"/>
      <c r="W295" s="28"/>
      <c r="X295" s="28"/>
      <c r="Y295" s="28"/>
      <c r="Z295" s="28"/>
    </row>
    <row r="296" spans="1:26" ht="15" customHeight="1">
      <c r="A296" s="111">
        <v>292</v>
      </c>
      <c r="B296" s="48" t="s">
        <v>3204</v>
      </c>
      <c r="C296" s="48"/>
      <c r="D296" s="35"/>
      <c r="E296" s="48" t="s">
        <v>1543</v>
      </c>
      <c r="F296" s="156" t="s">
        <v>2863</v>
      </c>
      <c r="G296" s="751">
        <v>67.5</v>
      </c>
      <c r="H296" s="257">
        <v>0</v>
      </c>
      <c r="I296" s="48">
        <v>35</v>
      </c>
      <c r="J296" s="40" t="s">
        <v>2864</v>
      </c>
      <c r="K296" s="41"/>
      <c r="L296" s="42"/>
      <c r="M296" s="658"/>
      <c r="N296" s="659" t="str">
        <f t="shared" si="7"/>
        <v>GRAMS</v>
      </c>
      <c r="O296" s="692">
        <f t="shared" si="8"/>
        <v>0</v>
      </c>
      <c r="P296" s="29"/>
      <c r="Q296" s="74"/>
      <c r="R296" s="28"/>
      <c r="S296" s="28"/>
      <c r="T296" s="28"/>
      <c r="U296" s="28"/>
      <c r="V296" s="28"/>
      <c r="W296" s="28"/>
      <c r="X296" s="28"/>
      <c r="Y296" s="28"/>
      <c r="Z296" s="28"/>
    </row>
    <row r="297" spans="1:26" ht="15" customHeight="1">
      <c r="A297" s="111">
        <v>293</v>
      </c>
      <c r="B297" s="48" t="s">
        <v>3205</v>
      </c>
      <c r="C297" s="48"/>
      <c r="D297" s="35"/>
      <c r="E297" s="48" t="s">
        <v>779</v>
      </c>
      <c r="F297" s="156" t="s">
        <v>2863</v>
      </c>
      <c r="G297" s="751">
        <v>55</v>
      </c>
      <c r="H297" s="257">
        <v>7</v>
      </c>
      <c r="I297" s="48">
        <v>62</v>
      </c>
      <c r="J297" s="40" t="s">
        <v>2864</v>
      </c>
      <c r="K297" s="41"/>
      <c r="L297" s="42"/>
      <c r="M297" s="658"/>
      <c r="N297" s="659" t="str">
        <f t="shared" si="7"/>
        <v>GRAMS</v>
      </c>
      <c r="O297" s="692">
        <f t="shared" si="8"/>
        <v>385</v>
      </c>
      <c r="P297" s="29"/>
      <c r="Q297" s="74"/>
      <c r="R297" s="28"/>
      <c r="S297" s="28"/>
      <c r="T297" s="28"/>
      <c r="U297" s="28"/>
      <c r="V297" s="28"/>
      <c r="W297" s="28"/>
      <c r="X297" s="28"/>
      <c r="Y297" s="28"/>
      <c r="Z297" s="28"/>
    </row>
    <row r="298" spans="1:26" ht="15" customHeight="1">
      <c r="A298" s="111">
        <v>294</v>
      </c>
      <c r="B298" s="48" t="s">
        <v>3206</v>
      </c>
      <c r="C298" s="48"/>
      <c r="D298" s="35"/>
      <c r="E298" s="48" t="s">
        <v>779</v>
      </c>
      <c r="F298" s="156" t="s">
        <v>2863</v>
      </c>
      <c r="G298" s="751">
        <v>5</v>
      </c>
      <c r="H298" s="257">
        <v>36</v>
      </c>
      <c r="I298" s="48">
        <v>10</v>
      </c>
      <c r="J298" s="40" t="s">
        <v>2864</v>
      </c>
      <c r="K298" s="41"/>
      <c r="L298" s="42"/>
      <c r="M298" s="658"/>
      <c r="N298" s="659" t="str">
        <f t="shared" si="7"/>
        <v>GRAMS</v>
      </c>
      <c r="O298" s="692">
        <f t="shared" si="8"/>
        <v>180</v>
      </c>
      <c r="P298" s="29"/>
      <c r="Q298" s="74"/>
      <c r="R298" s="28"/>
      <c r="S298" s="28"/>
      <c r="T298" s="28"/>
      <c r="U298" s="28"/>
      <c r="V298" s="28"/>
      <c r="W298" s="28"/>
      <c r="X298" s="28"/>
      <c r="Y298" s="28"/>
      <c r="Z298" s="28"/>
    </row>
    <row r="299" spans="1:26" ht="15" customHeight="1">
      <c r="A299" s="111">
        <v>295</v>
      </c>
      <c r="B299" s="48" t="s">
        <v>3207</v>
      </c>
      <c r="C299" s="48"/>
      <c r="D299" s="35"/>
      <c r="E299" s="48" t="s">
        <v>779</v>
      </c>
      <c r="F299" s="156" t="s">
        <v>2863</v>
      </c>
      <c r="G299" s="751">
        <v>5</v>
      </c>
      <c r="H299" s="257">
        <v>44</v>
      </c>
      <c r="I299" s="48">
        <v>10</v>
      </c>
      <c r="J299" s="40" t="s">
        <v>2864</v>
      </c>
      <c r="K299" s="41"/>
      <c r="L299" s="42"/>
      <c r="M299" s="658"/>
      <c r="N299" s="659" t="str">
        <f t="shared" si="7"/>
        <v>GRAMS</v>
      </c>
      <c r="O299" s="692">
        <f t="shared" si="8"/>
        <v>220</v>
      </c>
      <c r="P299" s="29"/>
      <c r="Q299" s="74"/>
      <c r="R299" s="28"/>
      <c r="S299" s="28"/>
      <c r="T299" s="28"/>
      <c r="U299" s="28"/>
      <c r="V299" s="28"/>
      <c r="W299" s="28"/>
      <c r="X299" s="28"/>
      <c r="Y299" s="28"/>
      <c r="Z299" s="28"/>
    </row>
    <row r="300" spans="1:26" ht="15" customHeight="1">
      <c r="A300" s="111">
        <v>296</v>
      </c>
      <c r="B300" s="48" t="s">
        <v>3208</v>
      </c>
      <c r="C300" s="48"/>
      <c r="D300" s="35"/>
      <c r="E300" s="48" t="s">
        <v>483</v>
      </c>
      <c r="F300" s="156" t="s">
        <v>2863</v>
      </c>
      <c r="G300" s="751">
        <v>34</v>
      </c>
      <c r="H300" s="257">
        <v>2</v>
      </c>
      <c r="I300" s="48">
        <v>30</v>
      </c>
      <c r="J300" s="40" t="s">
        <v>2864</v>
      </c>
      <c r="K300" s="41"/>
      <c r="L300" s="42"/>
      <c r="M300" s="658"/>
      <c r="N300" s="659" t="str">
        <f t="shared" si="7"/>
        <v>GRAMS</v>
      </c>
      <c r="O300" s="692">
        <f t="shared" si="8"/>
        <v>68</v>
      </c>
      <c r="P300" s="29"/>
      <c r="Q300" s="74"/>
      <c r="R300" s="28"/>
      <c r="S300" s="28"/>
      <c r="T300" s="28"/>
      <c r="U300" s="28"/>
      <c r="V300" s="28"/>
      <c r="W300" s="28"/>
      <c r="X300" s="28"/>
      <c r="Y300" s="28"/>
      <c r="Z300" s="28"/>
    </row>
    <row r="301" spans="1:26" ht="15" customHeight="1">
      <c r="A301" s="111">
        <v>297</v>
      </c>
      <c r="B301" s="48" t="s">
        <v>3209</v>
      </c>
      <c r="C301" s="48"/>
      <c r="D301" s="35"/>
      <c r="E301" s="48" t="s">
        <v>1118</v>
      </c>
      <c r="F301" s="156" t="s">
        <v>2863</v>
      </c>
      <c r="G301" s="751">
        <v>113</v>
      </c>
      <c r="H301" s="257">
        <v>1</v>
      </c>
      <c r="I301" s="48">
        <v>825</v>
      </c>
      <c r="J301" s="40" t="s">
        <v>2864</v>
      </c>
      <c r="K301" s="41"/>
      <c r="L301" s="42"/>
      <c r="M301" s="658"/>
      <c r="N301" s="659" t="str">
        <f t="shared" si="7"/>
        <v>GRAMS</v>
      </c>
      <c r="O301" s="692">
        <f t="shared" si="8"/>
        <v>113</v>
      </c>
      <c r="P301" s="29"/>
      <c r="Q301" s="74"/>
      <c r="R301" s="28"/>
      <c r="S301" s="28"/>
      <c r="T301" s="28"/>
      <c r="U301" s="28"/>
      <c r="V301" s="28"/>
      <c r="W301" s="28"/>
      <c r="X301" s="28"/>
      <c r="Y301" s="28"/>
      <c r="Z301" s="28"/>
    </row>
    <row r="302" spans="1:26" ht="15" customHeight="1">
      <c r="A302" s="111">
        <v>298</v>
      </c>
      <c r="B302" s="48" t="s">
        <v>3210</v>
      </c>
      <c r="C302" s="48"/>
      <c r="D302" s="35"/>
      <c r="E302" s="48" t="s">
        <v>1049</v>
      </c>
      <c r="F302" s="156" t="s">
        <v>2863</v>
      </c>
      <c r="G302" s="751">
        <v>57.7</v>
      </c>
      <c r="H302" s="257">
        <v>1</v>
      </c>
      <c r="I302" s="48">
        <v>135</v>
      </c>
      <c r="J302" s="40" t="s">
        <v>2864</v>
      </c>
      <c r="K302" s="41"/>
      <c r="L302" s="42"/>
      <c r="M302" s="658"/>
      <c r="N302" s="659" t="str">
        <f t="shared" si="7"/>
        <v>GRAMS</v>
      </c>
      <c r="O302" s="692">
        <f t="shared" si="8"/>
        <v>57.7</v>
      </c>
      <c r="P302" s="29"/>
      <c r="Q302" s="74"/>
      <c r="R302" s="28"/>
      <c r="S302" s="28"/>
      <c r="T302" s="28"/>
      <c r="U302" s="28"/>
      <c r="V302" s="28"/>
      <c r="W302" s="28"/>
      <c r="X302" s="28"/>
      <c r="Y302" s="28"/>
      <c r="Z302" s="28"/>
    </row>
    <row r="303" spans="1:26" ht="15" customHeight="1">
      <c r="A303" s="111">
        <v>299</v>
      </c>
      <c r="B303" s="48" t="s">
        <v>3211</v>
      </c>
      <c r="C303" s="48"/>
      <c r="D303" s="35"/>
      <c r="E303" s="48" t="s">
        <v>1482</v>
      </c>
      <c r="F303" s="156" t="s">
        <v>2863</v>
      </c>
      <c r="G303" s="751">
        <v>318</v>
      </c>
      <c r="H303" s="257">
        <v>2</v>
      </c>
      <c r="I303" s="48">
        <v>1000</v>
      </c>
      <c r="J303" s="40" t="s">
        <v>2864</v>
      </c>
      <c r="K303" s="41"/>
      <c r="L303" s="42"/>
      <c r="M303" s="658"/>
      <c r="N303" s="659" t="str">
        <f t="shared" si="7"/>
        <v>GRAMS</v>
      </c>
      <c r="O303" s="692">
        <f t="shared" si="8"/>
        <v>636</v>
      </c>
      <c r="P303" s="29"/>
      <c r="Q303" s="74"/>
      <c r="R303" s="28"/>
      <c r="S303" s="28"/>
      <c r="T303" s="28"/>
      <c r="U303" s="28"/>
      <c r="V303" s="28"/>
      <c r="W303" s="28"/>
      <c r="X303" s="28"/>
      <c r="Y303" s="28"/>
      <c r="Z303" s="28"/>
    </row>
    <row r="304" spans="1:26" ht="15" customHeight="1">
      <c r="A304" s="111">
        <v>300</v>
      </c>
      <c r="B304" s="48" t="s">
        <v>3212</v>
      </c>
      <c r="C304" s="48"/>
      <c r="D304" s="35"/>
      <c r="E304" s="758" t="s">
        <v>3213</v>
      </c>
      <c r="F304" s="156" t="s">
        <v>2863</v>
      </c>
      <c r="G304" s="759">
        <v>234.75</v>
      </c>
      <c r="H304" s="257">
        <v>1</v>
      </c>
      <c r="I304" s="48">
        <v>120</v>
      </c>
      <c r="J304" s="40" t="s">
        <v>2864</v>
      </c>
      <c r="K304" s="41"/>
      <c r="L304" s="42"/>
      <c r="M304" s="658"/>
      <c r="N304" s="659" t="str">
        <f t="shared" si="7"/>
        <v>GRAMS</v>
      </c>
      <c r="O304" s="692">
        <f t="shared" si="8"/>
        <v>234.75</v>
      </c>
      <c r="P304" s="29"/>
      <c r="Q304" s="74"/>
      <c r="R304" s="28"/>
      <c r="S304" s="28"/>
      <c r="T304" s="28"/>
      <c r="U304" s="28"/>
      <c r="V304" s="28"/>
      <c r="W304" s="28"/>
      <c r="X304" s="28"/>
      <c r="Y304" s="28"/>
      <c r="Z304" s="28"/>
    </row>
    <row r="305" spans="1:26" ht="15" customHeight="1">
      <c r="A305" s="111">
        <v>301</v>
      </c>
      <c r="B305" s="48" t="s">
        <v>3214</v>
      </c>
      <c r="C305" s="48"/>
      <c r="D305" s="35"/>
      <c r="E305" s="758" t="s">
        <v>80</v>
      </c>
      <c r="F305" s="156" t="s">
        <v>2863</v>
      </c>
      <c r="G305" s="759">
        <v>162.32</v>
      </c>
      <c r="H305" s="257">
        <v>8</v>
      </c>
      <c r="I305" s="758">
        <v>200</v>
      </c>
      <c r="J305" s="40" t="s">
        <v>2864</v>
      </c>
      <c r="K305" s="41"/>
      <c r="L305" s="42"/>
      <c r="M305" s="658"/>
      <c r="N305" s="659" t="str">
        <f t="shared" si="7"/>
        <v>GRAMS</v>
      </c>
      <c r="O305" s="692">
        <f t="shared" si="8"/>
        <v>1298.56</v>
      </c>
      <c r="P305" s="29"/>
      <c r="Q305" s="74"/>
      <c r="R305" s="28"/>
      <c r="S305" s="28"/>
      <c r="T305" s="28"/>
      <c r="U305" s="28"/>
      <c r="V305" s="28"/>
      <c r="W305" s="28"/>
      <c r="X305" s="28"/>
      <c r="Y305" s="28"/>
      <c r="Z305" s="28"/>
    </row>
    <row r="306" spans="1:26" ht="15" customHeight="1">
      <c r="A306" s="111">
        <v>302</v>
      </c>
      <c r="B306" s="48" t="s">
        <v>3215</v>
      </c>
      <c r="C306" s="48"/>
      <c r="D306" s="35"/>
      <c r="E306" s="758" t="s">
        <v>80</v>
      </c>
      <c r="F306" s="156" t="s">
        <v>2863</v>
      </c>
      <c r="G306" s="759">
        <v>162.32</v>
      </c>
      <c r="H306" s="257">
        <v>7</v>
      </c>
      <c r="I306" s="758">
        <v>200</v>
      </c>
      <c r="J306" s="40" t="s">
        <v>2864</v>
      </c>
      <c r="K306" s="41"/>
      <c r="L306" s="42"/>
      <c r="M306" s="658"/>
      <c r="N306" s="659" t="str">
        <f t="shared" si="7"/>
        <v>GRAMS</v>
      </c>
      <c r="O306" s="692">
        <f t="shared" si="8"/>
        <v>1136.24</v>
      </c>
      <c r="P306" s="29"/>
      <c r="Q306" s="74"/>
      <c r="R306" s="28"/>
      <c r="S306" s="28"/>
      <c r="T306" s="28"/>
      <c r="U306" s="28"/>
      <c r="V306" s="28"/>
      <c r="W306" s="28"/>
      <c r="X306" s="28"/>
      <c r="Y306" s="28"/>
      <c r="Z306" s="28"/>
    </row>
    <row r="307" spans="1:26" ht="15" customHeight="1">
      <c r="A307" s="111">
        <v>303</v>
      </c>
      <c r="B307" s="48" t="s">
        <v>3216</v>
      </c>
      <c r="C307" s="48"/>
      <c r="D307" s="35"/>
      <c r="E307" s="758" t="s">
        <v>80</v>
      </c>
      <c r="F307" s="156" t="s">
        <v>2863</v>
      </c>
      <c r="G307" s="759">
        <v>162.32</v>
      </c>
      <c r="H307" s="257">
        <v>11</v>
      </c>
      <c r="I307" s="758">
        <v>200</v>
      </c>
      <c r="J307" s="40" t="s">
        <v>2864</v>
      </c>
      <c r="K307" s="41"/>
      <c r="L307" s="42"/>
      <c r="M307" s="658"/>
      <c r="N307" s="659" t="str">
        <f t="shared" si="7"/>
        <v>GRAMS</v>
      </c>
      <c r="O307" s="692">
        <f t="shared" si="8"/>
        <v>1785.52</v>
      </c>
      <c r="P307" s="29"/>
      <c r="Q307" s="74"/>
      <c r="R307" s="28"/>
      <c r="S307" s="28"/>
      <c r="T307" s="28"/>
      <c r="U307" s="28"/>
      <c r="V307" s="28"/>
      <c r="W307" s="28"/>
      <c r="X307" s="28"/>
      <c r="Y307" s="28"/>
      <c r="Z307" s="28"/>
    </row>
    <row r="308" spans="1:26" ht="15" customHeight="1">
      <c r="A308" s="111">
        <v>304</v>
      </c>
      <c r="B308" s="48" t="s">
        <v>3217</v>
      </c>
      <c r="C308" s="48"/>
      <c r="D308" s="35"/>
      <c r="E308" s="758" t="s">
        <v>80</v>
      </c>
      <c r="F308" s="156" t="s">
        <v>2863</v>
      </c>
      <c r="G308" s="759">
        <v>167.95</v>
      </c>
      <c r="H308" s="257">
        <v>12</v>
      </c>
      <c r="I308" s="758">
        <v>200</v>
      </c>
      <c r="J308" s="40" t="s">
        <v>2864</v>
      </c>
      <c r="K308" s="41"/>
      <c r="L308" s="42"/>
      <c r="M308" s="658"/>
      <c r="N308" s="659" t="str">
        <f t="shared" si="7"/>
        <v>GRAMS</v>
      </c>
      <c r="O308" s="692">
        <f t="shared" si="8"/>
        <v>2015.3999999999999</v>
      </c>
      <c r="P308" s="29"/>
      <c r="Q308" s="74"/>
      <c r="R308" s="28"/>
      <c r="S308" s="28"/>
      <c r="T308" s="28"/>
      <c r="U308" s="28"/>
      <c r="V308" s="28"/>
      <c r="W308" s="28"/>
      <c r="X308" s="28"/>
      <c r="Y308" s="28"/>
      <c r="Z308" s="28"/>
    </row>
    <row r="309" spans="1:26" ht="15" customHeight="1">
      <c r="A309" s="111">
        <v>305</v>
      </c>
      <c r="B309" s="48"/>
      <c r="C309" s="48"/>
      <c r="D309" s="35"/>
      <c r="E309" s="149"/>
      <c r="F309" s="156"/>
      <c r="G309" s="670"/>
      <c r="H309" s="88"/>
      <c r="I309" s="40"/>
      <c r="J309" s="40"/>
      <c r="K309" s="41"/>
      <c r="L309" s="42"/>
      <c r="M309" s="658"/>
      <c r="N309" s="659" t="str">
        <f t="shared" si="7"/>
        <v/>
      </c>
      <c r="O309" s="692">
        <f t="shared" si="8"/>
        <v>0</v>
      </c>
      <c r="P309" s="29"/>
      <c r="Q309" s="74"/>
      <c r="R309" s="28"/>
      <c r="S309" s="28"/>
      <c r="T309" s="28"/>
      <c r="U309" s="28"/>
      <c r="V309" s="28"/>
      <c r="W309" s="28"/>
      <c r="X309" s="28"/>
      <c r="Y309" s="28"/>
      <c r="Z309" s="28"/>
    </row>
    <row r="310" spans="1:26" ht="15" customHeight="1">
      <c r="A310" s="111">
        <v>306</v>
      </c>
      <c r="B310" s="48"/>
      <c r="C310" s="48"/>
      <c r="D310" s="35"/>
      <c r="E310" s="149"/>
      <c r="F310" s="156"/>
      <c r="G310" s="670"/>
      <c r="H310" s="88"/>
      <c r="I310" s="40"/>
      <c r="J310" s="40"/>
      <c r="K310" s="41"/>
      <c r="L310" s="42"/>
      <c r="M310" s="658"/>
      <c r="N310" s="659" t="str">
        <f t="shared" si="7"/>
        <v/>
      </c>
      <c r="O310" s="692">
        <f t="shared" si="8"/>
        <v>0</v>
      </c>
      <c r="P310" s="29"/>
      <c r="Q310" s="74"/>
      <c r="R310" s="28"/>
      <c r="S310" s="28"/>
      <c r="T310" s="28"/>
      <c r="U310" s="28"/>
      <c r="V310" s="28"/>
      <c r="W310" s="28"/>
      <c r="X310" s="28"/>
      <c r="Y310" s="28"/>
      <c r="Z310" s="28"/>
    </row>
    <row r="311" spans="1:26" ht="15" customHeight="1">
      <c r="A311" s="111">
        <v>307</v>
      </c>
      <c r="B311" s="48"/>
      <c r="C311" s="48"/>
      <c r="D311" s="35"/>
      <c r="E311" s="149"/>
      <c r="F311" s="156"/>
      <c r="G311" s="670"/>
      <c r="H311" s="88"/>
      <c r="I311" s="40"/>
      <c r="J311" s="40"/>
      <c r="K311" s="41"/>
      <c r="L311" s="42"/>
      <c r="M311" s="658"/>
      <c r="N311" s="659" t="str">
        <f t="shared" si="7"/>
        <v/>
      </c>
      <c r="O311" s="692">
        <f t="shared" si="8"/>
        <v>0</v>
      </c>
      <c r="P311" s="29"/>
      <c r="Q311" s="74"/>
      <c r="R311" s="28"/>
      <c r="S311" s="28"/>
      <c r="T311" s="28"/>
      <c r="U311" s="28"/>
      <c r="V311" s="28"/>
      <c r="W311" s="28"/>
      <c r="X311" s="28"/>
      <c r="Y311" s="28"/>
      <c r="Z311" s="28"/>
    </row>
    <row r="312" spans="1:26" ht="15" customHeight="1">
      <c r="A312" s="111">
        <v>308</v>
      </c>
      <c r="B312" s="48"/>
      <c r="C312" s="48"/>
      <c r="D312" s="35"/>
      <c r="E312" s="149"/>
      <c r="F312" s="156"/>
      <c r="G312" s="670"/>
      <c r="H312" s="88"/>
      <c r="I312" s="40"/>
      <c r="J312" s="40"/>
      <c r="K312" s="41"/>
      <c r="L312" s="42"/>
      <c r="M312" s="658"/>
      <c r="N312" s="659" t="str">
        <f t="shared" si="7"/>
        <v/>
      </c>
      <c r="O312" s="692">
        <f t="shared" si="8"/>
        <v>0</v>
      </c>
      <c r="P312" s="29"/>
      <c r="Q312" s="74"/>
      <c r="R312" s="28"/>
      <c r="S312" s="28"/>
      <c r="T312" s="28"/>
      <c r="U312" s="28"/>
      <c r="V312" s="28"/>
      <c r="W312" s="28"/>
      <c r="X312" s="28"/>
      <c r="Y312" s="28"/>
      <c r="Z312" s="28"/>
    </row>
    <row r="313" spans="1:26" ht="15" customHeight="1">
      <c r="A313" s="111">
        <v>309</v>
      </c>
      <c r="B313" s="48"/>
      <c r="C313" s="48"/>
      <c r="D313" s="35"/>
      <c r="E313" s="149"/>
      <c r="F313" s="156"/>
      <c r="G313" s="670"/>
      <c r="H313" s="88"/>
      <c r="I313" s="40"/>
      <c r="J313" s="40"/>
      <c r="K313" s="41"/>
      <c r="L313" s="42"/>
      <c r="M313" s="658"/>
      <c r="N313" s="659" t="str">
        <f t="shared" si="7"/>
        <v/>
      </c>
      <c r="O313" s="692">
        <f t="shared" si="8"/>
        <v>0</v>
      </c>
      <c r="P313" s="29"/>
      <c r="Q313" s="74"/>
      <c r="R313" s="28"/>
      <c r="S313" s="28"/>
      <c r="T313" s="28"/>
      <c r="U313" s="28"/>
      <c r="V313" s="28"/>
      <c r="W313" s="28"/>
      <c r="X313" s="28"/>
      <c r="Y313" s="28"/>
      <c r="Z313" s="28"/>
    </row>
    <row r="314" spans="1:26" ht="15" customHeight="1">
      <c r="A314" s="111">
        <v>310</v>
      </c>
      <c r="B314" s="48"/>
      <c r="C314" s="48"/>
      <c r="D314" s="35"/>
      <c r="E314" s="149"/>
      <c r="F314" s="156"/>
      <c r="G314" s="670"/>
      <c r="H314" s="88"/>
      <c r="I314" s="40"/>
      <c r="J314" s="40"/>
      <c r="K314" s="41"/>
      <c r="L314" s="42"/>
      <c r="M314" s="658"/>
      <c r="N314" s="659" t="str">
        <f t="shared" si="7"/>
        <v/>
      </c>
      <c r="O314" s="692">
        <f t="shared" si="8"/>
        <v>0</v>
      </c>
      <c r="P314" s="29"/>
      <c r="Q314" s="74"/>
      <c r="R314" s="28"/>
      <c r="S314" s="28"/>
      <c r="T314" s="28"/>
      <c r="U314" s="28"/>
      <c r="V314" s="28"/>
      <c r="W314" s="28"/>
      <c r="X314" s="28"/>
      <c r="Y314" s="28"/>
      <c r="Z314" s="28"/>
    </row>
    <row r="315" spans="1:26" ht="15" customHeight="1">
      <c r="A315" s="111">
        <v>311</v>
      </c>
      <c r="B315" s="48"/>
      <c r="C315" s="48"/>
      <c r="D315" s="35"/>
      <c r="E315" s="149"/>
      <c r="F315" s="156"/>
      <c r="G315" s="670"/>
      <c r="H315" s="88"/>
      <c r="I315" s="40"/>
      <c r="J315" s="40"/>
      <c r="K315" s="41"/>
      <c r="L315" s="42"/>
      <c r="M315" s="658"/>
      <c r="N315" s="659" t="str">
        <f t="shared" si="7"/>
        <v/>
      </c>
      <c r="O315" s="692">
        <f t="shared" si="8"/>
        <v>0</v>
      </c>
      <c r="P315" s="29"/>
      <c r="Q315" s="74"/>
      <c r="R315" s="28"/>
      <c r="S315" s="28"/>
      <c r="T315" s="28"/>
      <c r="U315" s="28"/>
      <c r="V315" s="28"/>
      <c r="W315" s="28"/>
      <c r="X315" s="28"/>
      <c r="Y315" s="28"/>
      <c r="Z315" s="28"/>
    </row>
    <row r="316" spans="1:26" ht="15" customHeight="1">
      <c r="A316" s="111">
        <v>312</v>
      </c>
      <c r="B316" s="48"/>
      <c r="C316" s="48"/>
      <c r="D316" s="35"/>
      <c r="E316" s="149"/>
      <c r="F316" s="156"/>
      <c r="G316" s="670"/>
      <c r="H316" s="88"/>
      <c r="I316" s="40"/>
      <c r="J316" s="40"/>
      <c r="K316" s="41"/>
      <c r="L316" s="42"/>
      <c r="M316" s="658"/>
      <c r="N316" s="659" t="str">
        <f t="shared" si="7"/>
        <v/>
      </c>
      <c r="O316" s="692">
        <f t="shared" si="8"/>
        <v>0</v>
      </c>
      <c r="P316" s="29"/>
      <c r="Q316" s="74"/>
      <c r="R316" s="28"/>
      <c r="S316" s="28"/>
      <c r="T316" s="28"/>
      <c r="U316" s="28"/>
      <c r="V316" s="28"/>
      <c r="W316" s="28"/>
      <c r="X316" s="28"/>
      <c r="Y316" s="28"/>
      <c r="Z316" s="28"/>
    </row>
    <row r="317" spans="1:26" ht="15" customHeight="1">
      <c r="A317" s="111">
        <v>313</v>
      </c>
      <c r="B317" s="48"/>
      <c r="C317" s="48"/>
      <c r="D317" s="35"/>
      <c r="E317" s="149"/>
      <c r="F317" s="156"/>
      <c r="G317" s="670"/>
      <c r="H317" s="88"/>
      <c r="I317" s="40"/>
      <c r="J317" s="40"/>
      <c r="K317" s="41"/>
      <c r="L317" s="42"/>
      <c r="M317" s="658"/>
      <c r="N317" s="659" t="str">
        <f t="shared" si="7"/>
        <v/>
      </c>
      <c r="O317" s="692">
        <f t="shared" si="8"/>
        <v>0</v>
      </c>
      <c r="P317" s="29"/>
      <c r="Q317" s="74"/>
      <c r="R317" s="28"/>
      <c r="S317" s="28"/>
      <c r="T317" s="28"/>
      <c r="U317" s="28"/>
      <c r="V317" s="28"/>
      <c r="W317" s="28"/>
      <c r="X317" s="28"/>
      <c r="Y317" s="28"/>
      <c r="Z317" s="28"/>
    </row>
    <row r="318" spans="1:26" ht="15" customHeight="1">
      <c r="A318" s="111">
        <v>314</v>
      </c>
      <c r="B318" s="48"/>
      <c r="C318" s="48"/>
      <c r="D318" s="35"/>
      <c r="E318" s="149"/>
      <c r="F318" s="156"/>
      <c r="G318" s="670"/>
      <c r="H318" s="88"/>
      <c r="I318" s="40"/>
      <c r="J318" s="40"/>
      <c r="K318" s="41"/>
      <c r="L318" s="42"/>
      <c r="M318" s="658"/>
      <c r="N318" s="659" t="str">
        <f t="shared" si="7"/>
        <v/>
      </c>
      <c r="O318" s="692">
        <f t="shared" si="8"/>
        <v>0</v>
      </c>
      <c r="P318" s="29"/>
      <c r="Q318" s="74"/>
      <c r="R318" s="28"/>
      <c r="S318" s="28"/>
      <c r="T318" s="28"/>
      <c r="U318" s="28"/>
      <c r="V318" s="28"/>
      <c r="W318" s="28"/>
      <c r="X318" s="28"/>
      <c r="Y318" s="28"/>
      <c r="Z318" s="28"/>
    </row>
    <row r="319" spans="1:26" ht="15" customHeight="1">
      <c r="A319" s="111">
        <v>315</v>
      </c>
      <c r="B319" s="48"/>
      <c r="C319" s="48"/>
      <c r="D319" s="35"/>
      <c r="E319" s="149"/>
      <c r="F319" s="156"/>
      <c r="G319" s="670"/>
      <c r="H319" s="88"/>
      <c r="I319" s="40"/>
      <c r="J319" s="40"/>
      <c r="K319" s="41"/>
      <c r="L319" s="42"/>
      <c r="M319" s="658"/>
      <c r="N319" s="659" t="str">
        <f t="shared" si="7"/>
        <v/>
      </c>
      <c r="O319" s="692">
        <f t="shared" si="8"/>
        <v>0</v>
      </c>
      <c r="P319" s="29"/>
      <c r="Q319" s="74"/>
      <c r="R319" s="28"/>
      <c r="S319" s="28"/>
      <c r="T319" s="28"/>
      <c r="U319" s="28"/>
      <c r="V319" s="28"/>
      <c r="W319" s="28"/>
      <c r="X319" s="28"/>
      <c r="Y319" s="28"/>
      <c r="Z319" s="28"/>
    </row>
    <row r="320" spans="1:26" ht="15" customHeight="1">
      <c r="A320" s="111">
        <v>316</v>
      </c>
      <c r="B320" s="48"/>
      <c r="C320" s="48"/>
      <c r="D320" s="35"/>
      <c r="E320" s="149"/>
      <c r="F320" s="156"/>
      <c r="G320" s="670"/>
      <c r="H320" s="88"/>
      <c r="I320" s="40"/>
      <c r="J320" s="40"/>
      <c r="K320" s="41"/>
      <c r="L320" s="42"/>
      <c r="M320" s="658"/>
      <c r="N320" s="659" t="str">
        <f t="shared" si="7"/>
        <v/>
      </c>
      <c r="O320" s="692">
        <f t="shared" si="8"/>
        <v>0</v>
      </c>
      <c r="P320" s="29"/>
      <c r="Q320" s="74"/>
      <c r="R320" s="28"/>
      <c r="S320" s="28"/>
      <c r="T320" s="28"/>
      <c r="U320" s="28"/>
      <c r="V320" s="28"/>
      <c r="W320" s="28"/>
      <c r="X320" s="28"/>
      <c r="Y320" s="28"/>
      <c r="Z320" s="28"/>
    </row>
    <row r="321" spans="1:26" ht="15" customHeight="1">
      <c r="A321" s="111">
        <v>317</v>
      </c>
      <c r="B321" s="48"/>
      <c r="C321" s="48"/>
      <c r="D321" s="35"/>
      <c r="E321" s="149"/>
      <c r="F321" s="156"/>
      <c r="G321" s="670"/>
      <c r="H321" s="88"/>
      <c r="I321" s="40"/>
      <c r="J321" s="40"/>
      <c r="K321" s="41"/>
      <c r="L321" s="42"/>
      <c r="M321" s="658"/>
      <c r="N321" s="659" t="str">
        <f t="shared" si="7"/>
        <v/>
      </c>
      <c r="O321" s="692">
        <f t="shared" si="8"/>
        <v>0</v>
      </c>
      <c r="P321" s="29"/>
      <c r="Q321" s="74"/>
      <c r="R321" s="28"/>
      <c r="S321" s="28"/>
      <c r="T321" s="28"/>
      <c r="U321" s="28"/>
      <c r="V321" s="28"/>
      <c r="W321" s="28"/>
      <c r="X321" s="28"/>
      <c r="Y321" s="28"/>
      <c r="Z321" s="28"/>
    </row>
    <row r="322" spans="1:26" ht="15" customHeight="1">
      <c r="A322" s="111">
        <v>318</v>
      </c>
      <c r="B322" s="48"/>
      <c r="C322" s="48"/>
      <c r="D322" s="35"/>
      <c r="E322" s="149"/>
      <c r="F322" s="156"/>
      <c r="G322" s="670"/>
      <c r="H322" s="88"/>
      <c r="I322" s="40"/>
      <c r="J322" s="40"/>
      <c r="K322" s="41"/>
      <c r="L322" s="42"/>
      <c r="M322" s="658"/>
      <c r="N322" s="659" t="str">
        <f t="shared" si="7"/>
        <v/>
      </c>
      <c r="O322" s="692">
        <f t="shared" si="8"/>
        <v>0</v>
      </c>
      <c r="P322" s="29"/>
      <c r="Q322" s="74"/>
      <c r="R322" s="28"/>
      <c r="S322" s="28"/>
      <c r="T322" s="28"/>
      <c r="U322" s="28"/>
      <c r="V322" s="28"/>
      <c r="W322" s="28"/>
      <c r="X322" s="28"/>
      <c r="Y322" s="28"/>
      <c r="Z322" s="28"/>
    </row>
    <row r="323" spans="1:26" ht="15" customHeight="1">
      <c r="A323" s="111">
        <v>319</v>
      </c>
      <c r="B323" s="48"/>
      <c r="C323" s="48"/>
      <c r="D323" s="35"/>
      <c r="E323" s="149"/>
      <c r="F323" s="156"/>
      <c r="G323" s="670"/>
      <c r="H323" s="88"/>
      <c r="I323" s="40"/>
      <c r="J323" s="40"/>
      <c r="K323" s="41"/>
      <c r="L323" s="42"/>
      <c r="M323" s="658"/>
      <c r="N323" s="659" t="str">
        <f t="shared" si="7"/>
        <v/>
      </c>
      <c r="O323" s="692">
        <f t="shared" si="8"/>
        <v>0</v>
      </c>
      <c r="P323" s="29"/>
      <c r="Q323" s="74"/>
      <c r="R323" s="28"/>
      <c r="S323" s="28"/>
      <c r="T323" s="28"/>
      <c r="U323" s="28"/>
      <c r="V323" s="28"/>
      <c r="W323" s="28"/>
      <c r="X323" s="28"/>
      <c r="Y323" s="28"/>
      <c r="Z323" s="28"/>
    </row>
    <row r="324" spans="1:26" ht="15" customHeight="1">
      <c r="A324" s="111">
        <v>320</v>
      </c>
      <c r="B324" s="48"/>
      <c r="C324" s="48"/>
      <c r="D324" s="35"/>
      <c r="E324" s="149"/>
      <c r="F324" s="156"/>
      <c r="G324" s="670"/>
      <c r="H324" s="88"/>
      <c r="I324" s="40"/>
      <c r="J324" s="40"/>
      <c r="K324" s="41"/>
      <c r="L324" s="42"/>
      <c r="M324" s="658"/>
      <c r="N324" s="659" t="str">
        <f t="shared" si="7"/>
        <v/>
      </c>
      <c r="O324" s="692">
        <f t="shared" si="8"/>
        <v>0</v>
      </c>
      <c r="P324" s="29"/>
      <c r="Q324" s="74"/>
      <c r="R324" s="28"/>
      <c r="S324" s="28"/>
      <c r="T324" s="28"/>
      <c r="U324" s="28"/>
      <c r="V324" s="28"/>
      <c r="W324" s="28"/>
      <c r="X324" s="28"/>
      <c r="Y324" s="28"/>
      <c r="Z324" s="28"/>
    </row>
    <row r="325" spans="1:26" ht="15" customHeight="1">
      <c r="A325" s="111">
        <v>321</v>
      </c>
      <c r="B325" s="48"/>
      <c r="C325" s="48"/>
      <c r="D325" s="35"/>
      <c r="E325" s="149"/>
      <c r="F325" s="156"/>
      <c r="G325" s="670"/>
      <c r="H325" s="88"/>
      <c r="I325" s="40"/>
      <c r="J325" s="40"/>
      <c r="K325" s="41"/>
      <c r="L325" s="42"/>
      <c r="M325" s="658"/>
      <c r="N325" s="659" t="str">
        <f t="shared" si="7"/>
        <v/>
      </c>
      <c r="O325" s="692">
        <f t="shared" si="8"/>
        <v>0</v>
      </c>
      <c r="P325" s="29"/>
      <c r="Q325" s="74"/>
      <c r="R325" s="28"/>
      <c r="S325" s="28"/>
      <c r="T325" s="28"/>
      <c r="U325" s="28"/>
      <c r="V325" s="28"/>
      <c r="W325" s="28"/>
      <c r="X325" s="28"/>
      <c r="Y325" s="28"/>
      <c r="Z325" s="28"/>
    </row>
    <row r="326" spans="1:26" ht="15" customHeight="1">
      <c r="A326" s="111">
        <v>322</v>
      </c>
      <c r="B326" s="48"/>
      <c r="C326" s="48"/>
      <c r="D326" s="35"/>
      <c r="E326" s="149"/>
      <c r="F326" s="156"/>
      <c r="G326" s="670"/>
      <c r="H326" s="88"/>
      <c r="I326" s="40"/>
      <c r="J326" s="40"/>
      <c r="K326" s="41"/>
      <c r="L326" s="42"/>
      <c r="M326" s="658"/>
      <c r="N326" s="659" t="str">
        <f t="shared" si="7"/>
        <v/>
      </c>
      <c r="O326" s="692">
        <f t="shared" si="8"/>
        <v>0</v>
      </c>
      <c r="P326" s="29"/>
      <c r="Q326" s="74"/>
      <c r="R326" s="28"/>
      <c r="S326" s="28"/>
      <c r="T326" s="28"/>
      <c r="U326" s="28"/>
      <c r="V326" s="28"/>
      <c r="W326" s="28"/>
      <c r="X326" s="28"/>
      <c r="Y326" s="28"/>
      <c r="Z326" s="28"/>
    </row>
    <row r="327" spans="1:26" ht="15" customHeight="1">
      <c r="A327" s="111">
        <v>323</v>
      </c>
      <c r="B327" s="48"/>
      <c r="C327" s="48"/>
      <c r="D327" s="35"/>
      <c r="E327" s="149"/>
      <c r="F327" s="156"/>
      <c r="G327" s="670"/>
      <c r="H327" s="88"/>
      <c r="I327" s="40"/>
      <c r="J327" s="40"/>
      <c r="K327" s="41"/>
      <c r="L327" s="42"/>
      <c r="M327" s="658"/>
      <c r="N327" s="659" t="str">
        <f t="shared" si="7"/>
        <v/>
      </c>
      <c r="O327" s="692">
        <f t="shared" si="8"/>
        <v>0</v>
      </c>
      <c r="P327" s="29"/>
      <c r="Q327" s="74"/>
      <c r="R327" s="28"/>
      <c r="S327" s="28"/>
      <c r="T327" s="28"/>
      <c r="U327" s="28"/>
      <c r="V327" s="28"/>
      <c r="W327" s="28"/>
      <c r="X327" s="28"/>
      <c r="Y327" s="28"/>
      <c r="Z327" s="28"/>
    </row>
    <row r="328" spans="1:26" ht="15" customHeight="1">
      <c r="A328" s="111">
        <v>324</v>
      </c>
      <c r="B328" s="48"/>
      <c r="C328" s="48"/>
      <c r="D328" s="35"/>
      <c r="E328" s="149"/>
      <c r="F328" s="156"/>
      <c r="G328" s="670"/>
      <c r="H328" s="88"/>
      <c r="I328" s="40"/>
      <c r="J328" s="40"/>
      <c r="K328" s="41"/>
      <c r="L328" s="42"/>
      <c r="M328" s="658"/>
      <c r="N328" s="659" t="str">
        <f t="shared" si="7"/>
        <v/>
      </c>
      <c r="O328" s="692">
        <f t="shared" si="8"/>
        <v>0</v>
      </c>
      <c r="P328" s="29"/>
      <c r="Q328" s="74"/>
      <c r="R328" s="28"/>
      <c r="S328" s="28"/>
      <c r="T328" s="28"/>
      <c r="U328" s="28"/>
      <c r="V328" s="28"/>
      <c r="W328" s="28"/>
      <c r="X328" s="28"/>
      <c r="Y328" s="28"/>
      <c r="Z328" s="28"/>
    </row>
    <row r="329" spans="1:26" ht="15" customHeight="1">
      <c r="A329" s="111">
        <v>325</v>
      </c>
      <c r="B329" s="48"/>
      <c r="C329" s="48"/>
      <c r="D329" s="35"/>
      <c r="E329" s="149"/>
      <c r="F329" s="156"/>
      <c r="G329" s="670"/>
      <c r="H329" s="88"/>
      <c r="I329" s="40"/>
      <c r="J329" s="40"/>
      <c r="K329" s="41"/>
      <c r="L329" s="42"/>
      <c r="M329" s="658"/>
      <c r="N329" s="659" t="str">
        <f t="shared" si="7"/>
        <v/>
      </c>
      <c r="O329" s="692">
        <f t="shared" si="8"/>
        <v>0</v>
      </c>
      <c r="P329" s="29"/>
      <c r="Q329" s="74"/>
      <c r="R329" s="28"/>
      <c r="S329" s="28"/>
      <c r="T329" s="28"/>
      <c r="U329" s="28"/>
      <c r="V329" s="28"/>
      <c r="W329" s="28"/>
      <c r="X329" s="28"/>
      <c r="Y329" s="28"/>
      <c r="Z329" s="28"/>
    </row>
    <row r="330" spans="1:26" ht="15" customHeight="1">
      <c r="A330" s="111">
        <v>326</v>
      </c>
      <c r="B330" s="48"/>
      <c r="C330" s="48"/>
      <c r="D330" s="35"/>
      <c r="E330" s="149"/>
      <c r="F330" s="156"/>
      <c r="G330" s="670"/>
      <c r="H330" s="88"/>
      <c r="I330" s="40"/>
      <c r="J330" s="40"/>
      <c r="K330" s="41"/>
      <c r="L330" s="42"/>
      <c r="M330" s="658"/>
      <c r="N330" s="659" t="str">
        <f t="shared" si="7"/>
        <v/>
      </c>
      <c r="O330" s="692">
        <f t="shared" si="8"/>
        <v>0</v>
      </c>
      <c r="P330" s="29"/>
      <c r="Q330" s="74"/>
      <c r="R330" s="28"/>
      <c r="S330" s="28"/>
      <c r="T330" s="28"/>
      <c r="U330" s="28"/>
      <c r="V330" s="28"/>
      <c r="W330" s="28"/>
      <c r="X330" s="28"/>
      <c r="Y330" s="28"/>
      <c r="Z330" s="28"/>
    </row>
    <row r="331" spans="1:26" ht="15" customHeight="1">
      <c r="A331" s="111">
        <v>327</v>
      </c>
      <c r="B331" s="48"/>
      <c r="C331" s="48"/>
      <c r="D331" s="35"/>
      <c r="E331" s="149"/>
      <c r="F331" s="156"/>
      <c r="G331" s="670"/>
      <c r="H331" s="88"/>
      <c r="I331" s="40"/>
      <c r="J331" s="40"/>
      <c r="K331" s="41"/>
      <c r="L331" s="42"/>
      <c r="M331" s="658"/>
      <c r="N331" s="659" t="str">
        <f t="shared" si="7"/>
        <v/>
      </c>
      <c r="O331" s="692">
        <f t="shared" si="8"/>
        <v>0</v>
      </c>
      <c r="P331" s="29"/>
      <c r="Q331" s="74"/>
      <c r="R331" s="28"/>
      <c r="S331" s="28"/>
      <c r="T331" s="28"/>
      <c r="U331" s="28"/>
      <c r="V331" s="28"/>
      <c r="W331" s="28"/>
      <c r="X331" s="28"/>
      <c r="Y331" s="28"/>
      <c r="Z331" s="28"/>
    </row>
    <row r="332" spans="1:26" ht="15" customHeight="1">
      <c r="A332" s="111">
        <v>328</v>
      </c>
      <c r="B332" s="48"/>
      <c r="C332" s="48"/>
      <c r="D332" s="35"/>
      <c r="E332" s="149"/>
      <c r="F332" s="156"/>
      <c r="G332" s="670"/>
      <c r="H332" s="88"/>
      <c r="I332" s="40"/>
      <c r="J332" s="40"/>
      <c r="K332" s="41"/>
      <c r="L332" s="42"/>
      <c r="M332" s="658"/>
      <c r="N332" s="659" t="str">
        <f t="shared" si="7"/>
        <v/>
      </c>
      <c r="O332" s="692">
        <f t="shared" si="8"/>
        <v>0</v>
      </c>
      <c r="P332" s="29"/>
      <c r="Q332" s="74"/>
      <c r="R332" s="28"/>
      <c r="S332" s="28"/>
      <c r="T332" s="28"/>
      <c r="U332" s="28"/>
      <c r="V332" s="28"/>
      <c r="W332" s="28"/>
      <c r="X332" s="28"/>
      <c r="Y332" s="28"/>
      <c r="Z332" s="28"/>
    </row>
    <row r="333" spans="1:26" ht="15" customHeight="1">
      <c r="A333" s="111">
        <v>329</v>
      </c>
      <c r="B333" s="48"/>
      <c r="C333" s="48"/>
      <c r="D333" s="35"/>
      <c r="E333" s="149"/>
      <c r="F333" s="156"/>
      <c r="G333" s="670"/>
      <c r="H333" s="88"/>
      <c r="I333" s="40"/>
      <c r="J333" s="40"/>
      <c r="K333" s="41"/>
      <c r="L333" s="42"/>
      <c r="M333" s="658"/>
      <c r="N333" s="659" t="str">
        <f t="shared" si="7"/>
        <v/>
      </c>
      <c r="O333" s="692">
        <f t="shared" si="8"/>
        <v>0</v>
      </c>
      <c r="P333" s="29"/>
      <c r="Q333" s="74"/>
      <c r="R333" s="28"/>
      <c r="S333" s="28"/>
      <c r="T333" s="28"/>
      <c r="U333" s="28"/>
      <c r="V333" s="28"/>
      <c r="W333" s="28"/>
      <c r="X333" s="28"/>
      <c r="Y333" s="28"/>
      <c r="Z333" s="28"/>
    </row>
    <row r="334" spans="1:26" ht="15" customHeight="1">
      <c r="A334" s="111">
        <v>330</v>
      </c>
      <c r="B334" s="48"/>
      <c r="C334" s="48"/>
      <c r="D334" s="35"/>
      <c r="E334" s="149"/>
      <c r="F334" s="156"/>
      <c r="G334" s="670"/>
      <c r="H334" s="88"/>
      <c r="I334" s="40"/>
      <c r="J334" s="40"/>
      <c r="K334" s="41"/>
      <c r="L334" s="42"/>
      <c r="M334" s="658"/>
      <c r="N334" s="659" t="str">
        <f t="shared" si="7"/>
        <v/>
      </c>
      <c r="O334" s="692">
        <f t="shared" si="8"/>
        <v>0</v>
      </c>
      <c r="P334" s="29"/>
      <c r="Q334" s="74"/>
      <c r="R334" s="28"/>
      <c r="S334" s="28"/>
      <c r="T334" s="28"/>
      <c r="U334" s="28"/>
      <c r="V334" s="28"/>
      <c r="W334" s="28"/>
      <c r="X334" s="28"/>
      <c r="Y334" s="28"/>
      <c r="Z334" s="28"/>
    </row>
    <row r="335" spans="1:26" ht="15" customHeight="1">
      <c r="A335" s="111">
        <v>331</v>
      </c>
      <c r="B335" s="48"/>
      <c r="C335" s="48"/>
      <c r="D335" s="35"/>
      <c r="E335" s="149"/>
      <c r="F335" s="156"/>
      <c r="G335" s="670"/>
      <c r="H335" s="88"/>
      <c r="I335" s="40"/>
      <c r="J335" s="40"/>
      <c r="K335" s="41"/>
      <c r="L335" s="42"/>
      <c r="M335" s="658"/>
      <c r="N335" s="659" t="str">
        <f t="shared" si="7"/>
        <v/>
      </c>
      <c r="O335" s="692">
        <f t="shared" si="8"/>
        <v>0</v>
      </c>
      <c r="P335" s="29"/>
      <c r="Q335" s="74"/>
      <c r="R335" s="28"/>
      <c r="S335" s="28"/>
      <c r="T335" s="28"/>
      <c r="U335" s="28"/>
      <c r="V335" s="28"/>
      <c r="W335" s="28"/>
      <c r="X335" s="28"/>
      <c r="Y335" s="28"/>
      <c r="Z335" s="28"/>
    </row>
    <row r="336" spans="1:26" ht="15" customHeight="1">
      <c r="A336" s="111">
        <v>332</v>
      </c>
      <c r="B336" s="48"/>
      <c r="C336" s="48"/>
      <c r="D336" s="35"/>
      <c r="E336" s="149"/>
      <c r="F336" s="156"/>
      <c r="G336" s="670"/>
      <c r="H336" s="88"/>
      <c r="I336" s="40"/>
      <c r="J336" s="40"/>
      <c r="K336" s="41"/>
      <c r="L336" s="42"/>
      <c r="M336" s="658"/>
      <c r="N336" s="659" t="str">
        <f t="shared" si="7"/>
        <v/>
      </c>
      <c r="O336" s="692">
        <f t="shared" si="8"/>
        <v>0</v>
      </c>
      <c r="P336" s="29"/>
      <c r="Q336" s="74"/>
      <c r="R336" s="28"/>
      <c r="S336" s="28"/>
      <c r="T336" s="28"/>
      <c r="U336" s="28"/>
      <c r="V336" s="28"/>
      <c r="W336" s="28"/>
      <c r="X336" s="28"/>
      <c r="Y336" s="28"/>
      <c r="Z336" s="28"/>
    </row>
    <row r="337" spans="1:26" ht="15" customHeight="1">
      <c r="A337" s="111">
        <v>333</v>
      </c>
      <c r="B337" s="48"/>
      <c r="C337" s="48"/>
      <c r="D337" s="35"/>
      <c r="E337" s="149"/>
      <c r="F337" s="156"/>
      <c r="G337" s="670"/>
      <c r="H337" s="88"/>
      <c r="I337" s="40"/>
      <c r="J337" s="40"/>
      <c r="K337" s="41"/>
      <c r="L337" s="42"/>
      <c r="M337" s="658"/>
      <c r="N337" s="659" t="str">
        <f t="shared" si="7"/>
        <v/>
      </c>
      <c r="O337" s="692">
        <f t="shared" si="8"/>
        <v>0</v>
      </c>
      <c r="P337" s="29"/>
      <c r="Q337" s="74"/>
      <c r="R337" s="28"/>
      <c r="S337" s="28"/>
      <c r="T337" s="28"/>
      <c r="U337" s="28"/>
      <c r="V337" s="28"/>
      <c r="W337" s="28"/>
      <c r="X337" s="28"/>
      <c r="Y337" s="28"/>
      <c r="Z337" s="28"/>
    </row>
    <row r="338" spans="1:26" ht="15" customHeight="1">
      <c r="A338" s="111">
        <v>334</v>
      </c>
      <c r="B338" s="48"/>
      <c r="C338" s="48"/>
      <c r="D338" s="35"/>
      <c r="E338" s="149"/>
      <c r="F338" s="156"/>
      <c r="G338" s="670"/>
      <c r="H338" s="88"/>
      <c r="I338" s="40"/>
      <c r="J338" s="40"/>
      <c r="K338" s="41"/>
      <c r="L338" s="42"/>
      <c r="M338" s="658"/>
      <c r="N338" s="659" t="str">
        <f t="shared" si="7"/>
        <v/>
      </c>
      <c r="O338" s="692">
        <f t="shared" si="8"/>
        <v>0</v>
      </c>
      <c r="P338" s="29"/>
      <c r="Q338" s="74"/>
      <c r="R338" s="28"/>
      <c r="S338" s="28"/>
      <c r="T338" s="28"/>
      <c r="U338" s="28"/>
      <c r="V338" s="28"/>
      <c r="W338" s="28"/>
      <c r="X338" s="28"/>
      <c r="Y338" s="28"/>
      <c r="Z338" s="28"/>
    </row>
    <row r="339" spans="1:26" ht="15" customHeight="1">
      <c r="A339" s="111">
        <v>335</v>
      </c>
      <c r="B339" s="48"/>
      <c r="C339" s="48"/>
      <c r="D339" s="35"/>
      <c r="E339" s="149"/>
      <c r="F339" s="156"/>
      <c r="G339" s="670"/>
      <c r="H339" s="88"/>
      <c r="I339" s="40"/>
      <c r="J339" s="40"/>
      <c r="K339" s="41"/>
      <c r="L339" s="42"/>
      <c r="M339" s="658"/>
      <c r="N339" s="659" t="str">
        <f t="shared" si="7"/>
        <v/>
      </c>
      <c r="O339" s="692">
        <f t="shared" si="8"/>
        <v>0</v>
      </c>
      <c r="P339" s="29"/>
      <c r="Q339" s="74"/>
      <c r="R339" s="28"/>
      <c r="S339" s="28"/>
      <c r="T339" s="28"/>
      <c r="U339" s="28"/>
      <c r="V339" s="28"/>
      <c r="W339" s="28"/>
      <c r="X339" s="28"/>
      <c r="Y339" s="28"/>
      <c r="Z339" s="28"/>
    </row>
    <row r="340" spans="1:26" ht="15" customHeight="1">
      <c r="A340" s="111">
        <v>336</v>
      </c>
      <c r="B340" s="48"/>
      <c r="C340" s="48"/>
      <c r="D340" s="35"/>
      <c r="E340" s="149"/>
      <c r="F340" s="156"/>
      <c r="G340" s="670"/>
      <c r="H340" s="88"/>
      <c r="I340" s="40"/>
      <c r="J340" s="40"/>
      <c r="K340" s="41"/>
      <c r="L340" s="42"/>
      <c r="M340" s="658"/>
      <c r="N340" s="659" t="str">
        <f t="shared" si="7"/>
        <v/>
      </c>
      <c r="O340" s="692">
        <f t="shared" si="8"/>
        <v>0</v>
      </c>
      <c r="P340" s="29"/>
      <c r="Q340" s="74"/>
      <c r="R340" s="28"/>
      <c r="S340" s="28"/>
      <c r="T340" s="28"/>
      <c r="U340" s="28"/>
      <c r="V340" s="28"/>
      <c r="W340" s="28"/>
      <c r="X340" s="28"/>
      <c r="Y340" s="28"/>
      <c r="Z340" s="28"/>
    </row>
    <row r="341" spans="1:26" ht="15" customHeight="1">
      <c r="A341" s="111">
        <v>337</v>
      </c>
      <c r="B341" s="48"/>
      <c r="C341" s="48"/>
      <c r="D341" s="35"/>
      <c r="E341" s="149"/>
      <c r="F341" s="156"/>
      <c r="G341" s="670"/>
      <c r="H341" s="88"/>
      <c r="I341" s="40"/>
      <c r="J341" s="40"/>
      <c r="K341" s="41"/>
      <c r="L341" s="42"/>
      <c r="M341" s="658"/>
      <c r="N341" s="659" t="str">
        <f t="shared" si="7"/>
        <v/>
      </c>
      <c r="O341" s="692">
        <f t="shared" si="8"/>
        <v>0</v>
      </c>
      <c r="P341" s="29"/>
      <c r="Q341" s="74"/>
      <c r="R341" s="28"/>
      <c r="S341" s="28"/>
      <c r="T341" s="28"/>
      <c r="U341" s="28"/>
      <c r="V341" s="28"/>
      <c r="W341" s="28"/>
      <c r="X341" s="28"/>
      <c r="Y341" s="28"/>
      <c r="Z341" s="28"/>
    </row>
    <row r="342" spans="1:26" ht="15" customHeight="1">
      <c r="A342" s="111">
        <v>338</v>
      </c>
      <c r="B342" s="48"/>
      <c r="C342" s="48"/>
      <c r="D342" s="35"/>
      <c r="E342" s="149"/>
      <c r="F342" s="156"/>
      <c r="G342" s="670"/>
      <c r="H342" s="88"/>
      <c r="I342" s="40"/>
      <c r="J342" s="40"/>
      <c r="K342" s="41"/>
      <c r="L342" s="42"/>
      <c r="M342" s="658"/>
      <c r="N342" s="659" t="str">
        <f t="shared" si="7"/>
        <v/>
      </c>
      <c r="O342" s="692">
        <f t="shared" si="8"/>
        <v>0</v>
      </c>
      <c r="P342" s="29"/>
      <c r="Q342" s="74"/>
      <c r="R342" s="28"/>
      <c r="S342" s="28"/>
      <c r="T342" s="28"/>
      <c r="U342" s="28"/>
      <c r="V342" s="28"/>
      <c r="W342" s="28"/>
      <c r="X342" s="28"/>
      <c r="Y342" s="28"/>
      <c r="Z342" s="28"/>
    </row>
    <row r="343" spans="1:26" ht="15" customHeight="1">
      <c r="A343" s="111">
        <v>339</v>
      </c>
      <c r="B343" s="48"/>
      <c r="C343" s="48"/>
      <c r="D343" s="35"/>
      <c r="E343" s="149"/>
      <c r="F343" s="156"/>
      <c r="G343" s="670"/>
      <c r="H343" s="88"/>
      <c r="I343" s="40"/>
      <c r="J343" s="40"/>
      <c r="K343" s="41"/>
      <c r="L343" s="42"/>
      <c r="M343" s="658"/>
      <c r="N343" s="659" t="str">
        <f t="shared" si="7"/>
        <v/>
      </c>
      <c r="O343" s="692">
        <f t="shared" si="8"/>
        <v>0</v>
      </c>
      <c r="P343" s="29"/>
      <c r="Q343" s="74"/>
      <c r="R343" s="28"/>
      <c r="S343" s="28"/>
      <c r="T343" s="28"/>
      <c r="U343" s="28"/>
      <c r="V343" s="28"/>
      <c r="W343" s="28"/>
      <c r="X343" s="28"/>
      <c r="Y343" s="28"/>
      <c r="Z343" s="28"/>
    </row>
    <row r="344" spans="1:26" ht="15" customHeight="1">
      <c r="A344" s="111">
        <v>340</v>
      </c>
      <c r="B344" s="48"/>
      <c r="C344" s="48"/>
      <c r="D344" s="35"/>
      <c r="E344" s="149"/>
      <c r="F344" s="156"/>
      <c r="G344" s="670"/>
      <c r="H344" s="88"/>
      <c r="I344" s="40"/>
      <c r="J344" s="40"/>
      <c r="K344" s="41"/>
      <c r="L344" s="42"/>
      <c r="M344" s="658"/>
      <c r="N344" s="659" t="str">
        <f t="shared" si="7"/>
        <v/>
      </c>
      <c r="O344" s="692">
        <f t="shared" si="8"/>
        <v>0</v>
      </c>
      <c r="P344" s="29"/>
      <c r="Q344" s="74"/>
      <c r="R344" s="28"/>
      <c r="S344" s="28"/>
      <c r="T344" s="28"/>
      <c r="U344" s="28"/>
      <c r="V344" s="28"/>
      <c r="W344" s="28"/>
      <c r="X344" s="28"/>
      <c r="Y344" s="28"/>
      <c r="Z344" s="28"/>
    </row>
    <row r="345" spans="1:26" ht="15" customHeight="1">
      <c r="A345" s="111">
        <v>341</v>
      </c>
      <c r="B345" s="48"/>
      <c r="C345" s="48"/>
      <c r="D345" s="35"/>
      <c r="E345" s="149"/>
      <c r="F345" s="156"/>
      <c r="G345" s="670"/>
      <c r="H345" s="88"/>
      <c r="I345" s="40"/>
      <c r="J345" s="40"/>
      <c r="K345" s="41"/>
      <c r="L345" s="42"/>
      <c r="M345" s="658"/>
      <c r="N345" s="659" t="str">
        <f t="shared" si="7"/>
        <v/>
      </c>
      <c r="O345" s="692">
        <f t="shared" si="8"/>
        <v>0</v>
      </c>
      <c r="P345" s="29"/>
      <c r="Q345" s="74"/>
      <c r="R345" s="28"/>
      <c r="S345" s="28"/>
      <c r="T345" s="28"/>
      <c r="U345" s="28"/>
      <c r="V345" s="28"/>
      <c r="W345" s="28"/>
      <c r="X345" s="28"/>
      <c r="Y345" s="28"/>
      <c r="Z345" s="28"/>
    </row>
    <row r="346" spans="1:26" ht="15" customHeight="1">
      <c r="A346" s="111">
        <v>342</v>
      </c>
      <c r="B346" s="48"/>
      <c r="C346" s="48"/>
      <c r="D346" s="35"/>
      <c r="E346" s="149"/>
      <c r="F346" s="156"/>
      <c r="G346" s="670"/>
      <c r="H346" s="88"/>
      <c r="I346" s="40"/>
      <c r="J346" s="40"/>
      <c r="K346" s="41"/>
      <c r="L346" s="42"/>
      <c r="M346" s="658"/>
      <c r="N346" s="659" t="str">
        <f t="shared" si="7"/>
        <v/>
      </c>
      <c r="O346" s="692">
        <f t="shared" si="8"/>
        <v>0</v>
      </c>
      <c r="P346" s="29"/>
      <c r="Q346" s="74"/>
      <c r="R346" s="28"/>
      <c r="S346" s="28"/>
      <c r="T346" s="28"/>
      <c r="U346" s="28"/>
      <c r="V346" s="28"/>
      <c r="W346" s="28"/>
      <c r="X346" s="28"/>
      <c r="Y346" s="28"/>
      <c r="Z346" s="28"/>
    </row>
    <row r="347" spans="1:26" ht="15" customHeight="1">
      <c r="A347" s="111">
        <v>343</v>
      </c>
      <c r="B347" s="48"/>
      <c r="C347" s="48"/>
      <c r="D347" s="35"/>
      <c r="E347" s="149"/>
      <c r="F347" s="156"/>
      <c r="G347" s="670"/>
      <c r="H347" s="88"/>
      <c r="I347" s="40"/>
      <c r="J347" s="40"/>
      <c r="K347" s="41"/>
      <c r="L347" s="42"/>
      <c r="M347" s="658"/>
      <c r="N347" s="659" t="str">
        <f t="shared" si="7"/>
        <v/>
      </c>
      <c r="O347" s="692">
        <f t="shared" si="8"/>
        <v>0</v>
      </c>
      <c r="P347" s="29"/>
      <c r="Q347" s="74"/>
      <c r="R347" s="28"/>
      <c r="S347" s="28"/>
      <c r="T347" s="28"/>
      <c r="U347" s="28"/>
      <c r="V347" s="28"/>
      <c r="W347" s="28"/>
      <c r="X347" s="28"/>
      <c r="Y347" s="28"/>
      <c r="Z347" s="28"/>
    </row>
    <row r="348" spans="1:26" ht="15" customHeight="1">
      <c r="A348" s="111">
        <v>344</v>
      </c>
      <c r="B348" s="48"/>
      <c r="C348" s="48"/>
      <c r="D348" s="35"/>
      <c r="E348" s="149"/>
      <c r="F348" s="156"/>
      <c r="G348" s="670"/>
      <c r="H348" s="88"/>
      <c r="I348" s="40"/>
      <c r="J348" s="40"/>
      <c r="K348" s="41"/>
      <c r="L348" s="42"/>
      <c r="M348" s="658"/>
      <c r="N348" s="659" t="str">
        <f t="shared" si="7"/>
        <v/>
      </c>
      <c r="O348" s="692">
        <f t="shared" si="8"/>
        <v>0</v>
      </c>
      <c r="P348" s="29"/>
      <c r="Q348" s="74"/>
      <c r="R348" s="28"/>
      <c r="S348" s="28"/>
      <c r="T348" s="28"/>
      <c r="U348" s="28"/>
      <c r="V348" s="28"/>
      <c r="W348" s="28"/>
      <c r="X348" s="28"/>
      <c r="Y348" s="28"/>
      <c r="Z348" s="28"/>
    </row>
    <row r="349" spans="1:26" ht="15" customHeight="1">
      <c r="A349" s="111">
        <v>345</v>
      </c>
      <c r="B349" s="48"/>
      <c r="C349" s="48"/>
      <c r="D349" s="35"/>
      <c r="E349" s="149"/>
      <c r="F349" s="156"/>
      <c r="G349" s="670"/>
      <c r="H349" s="88"/>
      <c r="I349" s="40"/>
      <c r="J349" s="40"/>
      <c r="K349" s="41"/>
      <c r="L349" s="42"/>
      <c r="M349" s="658"/>
      <c r="N349" s="659" t="str">
        <f t="shared" si="7"/>
        <v/>
      </c>
      <c r="O349" s="692">
        <f t="shared" si="8"/>
        <v>0</v>
      </c>
      <c r="P349" s="29"/>
      <c r="Q349" s="74"/>
      <c r="R349" s="28"/>
      <c r="S349" s="28"/>
      <c r="T349" s="28"/>
      <c r="U349" s="28"/>
      <c r="V349" s="28"/>
      <c r="W349" s="28"/>
      <c r="X349" s="28"/>
      <c r="Y349" s="28"/>
      <c r="Z349" s="28"/>
    </row>
    <row r="350" spans="1:26" ht="15" customHeight="1">
      <c r="A350" s="111">
        <v>346</v>
      </c>
      <c r="B350" s="48"/>
      <c r="C350" s="48"/>
      <c r="D350" s="35"/>
      <c r="E350" s="149"/>
      <c r="F350" s="156"/>
      <c r="G350" s="670"/>
      <c r="H350" s="88"/>
      <c r="I350" s="40"/>
      <c r="J350" s="40"/>
      <c r="K350" s="41"/>
      <c r="L350" s="42"/>
      <c r="M350" s="658"/>
      <c r="N350" s="659" t="str">
        <f t="shared" si="7"/>
        <v/>
      </c>
      <c r="O350" s="692">
        <f t="shared" si="8"/>
        <v>0</v>
      </c>
      <c r="P350" s="29"/>
      <c r="Q350" s="74"/>
      <c r="R350" s="28"/>
      <c r="S350" s="28"/>
      <c r="T350" s="28"/>
      <c r="U350" s="28"/>
      <c r="V350" s="28"/>
      <c r="W350" s="28"/>
      <c r="X350" s="28"/>
      <c r="Y350" s="28"/>
      <c r="Z350" s="28"/>
    </row>
    <row r="351" spans="1:26" ht="15" customHeight="1">
      <c r="A351" s="111">
        <v>347</v>
      </c>
      <c r="B351" s="48"/>
      <c r="C351" s="48"/>
      <c r="D351" s="35"/>
      <c r="E351" s="149"/>
      <c r="F351" s="156"/>
      <c r="G351" s="670"/>
      <c r="H351" s="88"/>
      <c r="I351" s="40"/>
      <c r="J351" s="40"/>
      <c r="K351" s="41"/>
      <c r="L351" s="42"/>
      <c r="M351" s="658"/>
      <c r="N351" s="659" t="str">
        <f t="shared" si="7"/>
        <v/>
      </c>
      <c r="O351" s="692">
        <f t="shared" si="8"/>
        <v>0</v>
      </c>
      <c r="P351" s="29"/>
      <c r="Q351" s="74"/>
      <c r="R351" s="28"/>
      <c r="S351" s="28"/>
      <c r="T351" s="28"/>
      <c r="U351" s="28"/>
      <c r="V351" s="28"/>
      <c r="W351" s="28"/>
      <c r="X351" s="28"/>
      <c r="Y351" s="28"/>
      <c r="Z351" s="28"/>
    </row>
    <row r="352" spans="1:26" ht="15" customHeight="1">
      <c r="A352" s="111">
        <v>348</v>
      </c>
      <c r="B352" s="48"/>
      <c r="C352" s="48"/>
      <c r="D352" s="35"/>
      <c r="E352" s="149"/>
      <c r="F352" s="156"/>
      <c r="G352" s="670"/>
      <c r="H352" s="88"/>
      <c r="I352" s="40"/>
      <c r="J352" s="40"/>
      <c r="K352" s="41"/>
      <c r="L352" s="42"/>
      <c r="M352" s="658"/>
      <c r="N352" s="659" t="str">
        <f t="shared" si="7"/>
        <v/>
      </c>
      <c r="O352" s="692">
        <f t="shared" si="8"/>
        <v>0</v>
      </c>
      <c r="P352" s="29"/>
      <c r="Q352" s="74"/>
      <c r="R352" s="28"/>
      <c r="S352" s="28"/>
      <c r="T352" s="28"/>
      <c r="U352" s="28"/>
      <c r="V352" s="28"/>
      <c r="W352" s="28"/>
      <c r="X352" s="28"/>
      <c r="Y352" s="28"/>
      <c r="Z352" s="28"/>
    </row>
    <row r="353" spans="1:26" ht="15" customHeight="1">
      <c r="A353" s="111">
        <v>349</v>
      </c>
      <c r="B353" s="48"/>
      <c r="C353" s="48"/>
      <c r="D353" s="35"/>
      <c r="E353" s="149"/>
      <c r="F353" s="156"/>
      <c r="G353" s="670"/>
      <c r="H353" s="88"/>
      <c r="I353" s="40"/>
      <c r="J353" s="40"/>
      <c r="K353" s="41"/>
      <c r="L353" s="42"/>
      <c r="M353" s="658"/>
      <c r="N353" s="659" t="str">
        <f t="shared" si="7"/>
        <v/>
      </c>
      <c r="O353" s="692">
        <f t="shared" si="8"/>
        <v>0</v>
      </c>
      <c r="P353" s="29"/>
      <c r="Q353" s="74"/>
      <c r="R353" s="28"/>
      <c r="S353" s="28"/>
      <c r="T353" s="28"/>
      <c r="U353" s="28"/>
      <c r="V353" s="28"/>
      <c r="W353" s="28"/>
      <c r="X353" s="28"/>
      <c r="Y353" s="28"/>
      <c r="Z353" s="28"/>
    </row>
    <row r="354" spans="1:26" ht="15" customHeight="1">
      <c r="A354" s="111">
        <v>350</v>
      </c>
      <c r="B354" s="48"/>
      <c r="C354" s="48"/>
      <c r="D354" s="35"/>
      <c r="E354" s="149"/>
      <c r="F354" s="156"/>
      <c r="G354" s="670"/>
      <c r="H354" s="88"/>
      <c r="I354" s="40"/>
      <c r="J354" s="40"/>
      <c r="K354" s="41"/>
      <c r="L354" s="42"/>
      <c r="M354" s="658"/>
      <c r="N354" s="659" t="str">
        <f t="shared" si="7"/>
        <v/>
      </c>
      <c r="O354" s="692">
        <f t="shared" si="8"/>
        <v>0</v>
      </c>
      <c r="P354" s="29"/>
      <c r="Q354" s="74"/>
      <c r="R354" s="28"/>
      <c r="S354" s="28"/>
      <c r="T354" s="28"/>
      <c r="U354" s="28"/>
      <c r="V354" s="28"/>
      <c r="W354" s="28"/>
      <c r="X354" s="28"/>
      <c r="Y354" s="28"/>
      <c r="Z354" s="28"/>
    </row>
    <row r="355" spans="1:26" ht="15" customHeight="1">
      <c r="A355" s="111">
        <v>351</v>
      </c>
      <c r="B355" s="48"/>
      <c r="C355" s="48"/>
      <c r="D355" s="35"/>
      <c r="E355" s="149"/>
      <c r="F355" s="156"/>
      <c r="G355" s="670"/>
      <c r="H355" s="88"/>
      <c r="I355" s="40"/>
      <c r="J355" s="40"/>
      <c r="K355" s="41"/>
      <c r="L355" s="42"/>
      <c r="M355" s="658"/>
      <c r="N355" s="659" t="str">
        <f t="shared" si="7"/>
        <v/>
      </c>
      <c r="O355" s="692">
        <f t="shared" si="8"/>
        <v>0</v>
      </c>
      <c r="P355" s="29"/>
      <c r="Q355" s="74"/>
      <c r="R355" s="28"/>
      <c r="S355" s="28"/>
      <c r="T355" s="28"/>
      <c r="U355" s="28"/>
      <c r="V355" s="28"/>
      <c r="W355" s="28"/>
      <c r="X355" s="28"/>
      <c r="Y355" s="28"/>
      <c r="Z355" s="28"/>
    </row>
    <row r="356" spans="1:26" ht="15" customHeight="1">
      <c r="A356" s="111">
        <v>352</v>
      </c>
      <c r="B356" s="48"/>
      <c r="C356" s="48"/>
      <c r="D356" s="35"/>
      <c r="E356" s="149"/>
      <c r="F356" s="156"/>
      <c r="G356" s="670"/>
      <c r="H356" s="88"/>
      <c r="I356" s="40"/>
      <c r="J356" s="40"/>
      <c r="K356" s="41"/>
      <c r="L356" s="42"/>
      <c r="M356" s="658"/>
      <c r="N356" s="659" t="str">
        <f t="shared" si="7"/>
        <v/>
      </c>
      <c r="O356" s="692">
        <f t="shared" si="8"/>
        <v>0</v>
      </c>
      <c r="P356" s="29"/>
      <c r="Q356" s="74"/>
      <c r="R356" s="28"/>
      <c r="S356" s="28"/>
      <c r="T356" s="28"/>
      <c r="U356" s="28"/>
      <c r="V356" s="28"/>
      <c r="W356" s="28"/>
      <c r="X356" s="28"/>
      <c r="Y356" s="28"/>
      <c r="Z356" s="28"/>
    </row>
    <row r="357" spans="1:26" ht="15" customHeight="1">
      <c r="A357" s="111">
        <v>353</v>
      </c>
      <c r="B357" s="48"/>
      <c r="C357" s="48"/>
      <c r="D357" s="35"/>
      <c r="E357" s="149"/>
      <c r="F357" s="156"/>
      <c r="G357" s="670"/>
      <c r="H357" s="88"/>
      <c r="I357" s="40"/>
      <c r="J357" s="40"/>
      <c r="K357" s="41"/>
      <c r="L357" s="42"/>
      <c r="M357" s="658"/>
      <c r="N357" s="659" t="str">
        <f t="shared" si="7"/>
        <v/>
      </c>
      <c r="O357" s="692">
        <f t="shared" si="8"/>
        <v>0</v>
      </c>
      <c r="P357" s="29"/>
      <c r="Q357" s="74"/>
      <c r="R357" s="28"/>
      <c r="S357" s="28"/>
      <c r="T357" s="28"/>
      <c r="U357" s="28"/>
      <c r="V357" s="28"/>
      <c r="W357" s="28"/>
      <c r="X357" s="28"/>
      <c r="Y357" s="28"/>
      <c r="Z357" s="28"/>
    </row>
    <row r="358" spans="1:26" ht="15" customHeight="1">
      <c r="A358" s="111">
        <v>354</v>
      </c>
      <c r="B358" s="48"/>
      <c r="C358" s="48"/>
      <c r="D358" s="35"/>
      <c r="E358" s="149"/>
      <c r="F358" s="156"/>
      <c r="G358" s="670"/>
      <c r="H358" s="88"/>
      <c r="I358" s="40"/>
      <c r="J358" s="40"/>
      <c r="K358" s="41"/>
      <c r="L358" s="42"/>
      <c r="M358" s="658"/>
      <c r="N358" s="659" t="str">
        <f t="shared" si="7"/>
        <v/>
      </c>
      <c r="O358" s="692">
        <f t="shared" si="8"/>
        <v>0</v>
      </c>
      <c r="P358" s="29"/>
      <c r="Q358" s="74"/>
      <c r="R358" s="28"/>
      <c r="S358" s="28"/>
      <c r="T358" s="28"/>
      <c r="U358" s="28"/>
      <c r="V358" s="28"/>
      <c r="W358" s="28"/>
      <c r="X358" s="28"/>
      <c r="Y358" s="28"/>
      <c r="Z358" s="28"/>
    </row>
    <row r="359" spans="1:26" ht="15" customHeight="1">
      <c r="A359" s="111">
        <v>355</v>
      </c>
      <c r="B359" s="48"/>
      <c r="C359" s="48"/>
      <c r="D359" s="35"/>
      <c r="E359" s="149"/>
      <c r="F359" s="156"/>
      <c r="G359" s="670"/>
      <c r="H359" s="88"/>
      <c r="I359" s="40"/>
      <c r="J359" s="40"/>
      <c r="K359" s="41"/>
      <c r="L359" s="42"/>
      <c r="M359" s="658"/>
      <c r="N359" s="659" t="str">
        <f t="shared" si="7"/>
        <v/>
      </c>
      <c r="O359" s="692">
        <f t="shared" si="8"/>
        <v>0</v>
      </c>
      <c r="P359" s="29"/>
      <c r="Q359" s="74"/>
      <c r="R359" s="28"/>
      <c r="S359" s="28"/>
      <c r="T359" s="28"/>
      <c r="U359" s="28"/>
      <c r="V359" s="28"/>
      <c r="W359" s="28"/>
      <c r="X359" s="28"/>
      <c r="Y359" s="28"/>
      <c r="Z359" s="28"/>
    </row>
    <row r="360" spans="1:26" ht="15" customHeight="1">
      <c r="A360" s="111">
        <v>356</v>
      </c>
      <c r="B360" s="48"/>
      <c r="C360" s="48"/>
      <c r="D360" s="35"/>
      <c r="E360" s="149"/>
      <c r="F360" s="156"/>
      <c r="G360" s="670"/>
      <c r="H360" s="88"/>
      <c r="I360" s="40"/>
      <c r="J360" s="40"/>
      <c r="K360" s="41"/>
      <c r="L360" s="42"/>
      <c r="M360" s="658"/>
      <c r="N360" s="659" t="str">
        <f t="shared" si="7"/>
        <v/>
      </c>
      <c r="O360" s="692">
        <f t="shared" si="8"/>
        <v>0</v>
      </c>
      <c r="P360" s="29"/>
      <c r="Q360" s="74"/>
      <c r="R360" s="28"/>
      <c r="S360" s="28"/>
      <c r="T360" s="28"/>
      <c r="U360" s="28"/>
      <c r="V360" s="28"/>
      <c r="W360" s="28"/>
      <c r="X360" s="28"/>
      <c r="Y360" s="28"/>
      <c r="Z360" s="28"/>
    </row>
    <row r="361" spans="1:26" ht="15" customHeight="1">
      <c r="A361" s="111">
        <v>357</v>
      </c>
      <c r="B361" s="48"/>
      <c r="C361" s="48"/>
      <c r="D361" s="35"/>
      <c r="E361" s="149"/>
      <c r="F361" s="156"/>
      <c r="G361" s="670"/>
      <c r="H361" s="88"/>
      <c r="I361" s="40"/>
      <c r="J361" s="40"/>
      <c r="K361" s="41"/>
      <c r="L361" s="42"/>
      <c r="M361" s="658"/>
      <c r="N361" s="659" t="str">
        <f t="shared" si="7"/>
        <v/>
      </c>
      <c r="O361" s="692">
        <f t="shared" si="8"/>
        <v>0</v>
      </c>
      <c r="P361" s="29"/>
      <c r="Q361" s="74"/>
      <c r="R361" s="28"/>
      <c r="S361" s="28"/>
      <c r="T361" s="28"/>
      <c r="U361" s="28"/>
      <c r="V361" s="28"/>
      <c r="W361" s="28"/>
      <c r="X361" s="28"/>
      <c r="Y361" s="28"/>
      <c r="Z361" s="28"/>
    </row>
    <row r="362" spans="1:26" ht="15" customHeight="1">
      <c r="A362" s="111">
        <v>358</v>
      </c>
      <c r="B362" s="48"/>
      <c r="C362" s="48"/>
      <c r="D362" s="35"/>
      <c r="E362" s="149"/>
      <c r="F362" s="156"/>
      <c r="G362" s="670"/>
      <c r="H362" s="88"/>
      <c r="I362" s="40"/>
      <c r="J362" s="40"/>
      <c r="K362" s="41"/>
      <c r="L362" s="42"/>
      <c r="M362" s="658"/>
      <c r="N362" s="659" t="str">
        <f t="shared" si="7"/>
        <v/>
      </c>
      <c r="O362" s="692">
        <f t="shared" si="8"/>
        <v>0</v>
      </c>
      <c r="P362" s="29"/>
      <c r="Q362" s="74"/>
      <c r="R362" s="28"/>
      <c r="S362" s="28"/>
      <c r="T362" s="28"/>
      <c r="U362" s="28"/>
      <c r="V362" s="28"/>
      <c r="W362" s="28"/>
      <c r="X362" s="28"/>
      <c r="Y362" s="28"/>
      <c r="Z362" s="28"/>
    </row>
    <row r="363" spans="1:26" ht="15" customHeight="1">
      <c r="A363" s="111">
        <v>359</v>
      </c>
      <c r="B363" s="48"/>
      <c r="C363" s="48"/>
      <c r="D363" s="35"/>
      <c r="E363" s="149"/>
      <c r="F363" s="156"/>
      <c r="G363" s="670"/>
      <c r="H363" s="88"/>
      <c r="I363" s="40"/>
      <c r="J363" s="40"/>
      <c r="K363" s="41"/>
      <c r="L363" s="42"/>
      <c r="M363" s="658"/>
      <c r="N363" s="659" t="str">
        <f t="shared" si="7"/>
        <v/>
      </c>
      <c r="O363" s="692">
        <f t="shared" si="8"/>
        <v>0</v>
      </c>
      <c r="P363" s="29"/>
      <c r="Q363" s="74"/>
      <c r="R363" s="28"/>
      <c r="S363" s="28"/>
      <c r="T363" s="28"/>
      <c r="U363" s="28"/>
      <c r="V363" s="28"/>
      <c r="W363" s="28"/>
      <c r="X363" s="28"/>
      <c r="Y363" s="28"/>
      <c r="Z363" s="28"/>
    </row>
    <row r="364" spans="1:26" ht="15" customHeight="1">
      <c r="A364" s="111">
        <v>360</v>
      </c>
      <c r="B364" s="48"/>
      <c r="C364" s="48"/>
      <c r="D364" s="35"/>
      <c r="E364" s="149"/>
      <c r="F364" s="156"/>
      <c r="G364" s="670"/>
      <c r="H364" s="88"/>
      <c r="I364" s="40"/>
      <c r="J364" s="40"/>
      <c r="K364" s="41"/>
      <c r="L364" s="42"/>
      <c r="M364" s="658"/>
      <c r="N364" s="659" t="str">
        <f t="shared" si="7"/>
        <v/>
      </c>
      <c r="O364" s="692">
        <f t="shared" si="8"/>
        <v>0</v>
      </c>
      <c r="P364" s="29"/>
      <c r="Q364" s="74"/>
      <c r="R364" s="28"/>
      <c r="S364" s="28"/>
      <c r="T364" s="28"/>
      <c r="U364" s="28"/>
      <c r="V364" s="28"/>
      <c r="W364" s="28"/>
      <c r="X364" s="28"/>
      <c r="Y364" s="28"/>
      <c r="Z364" s="28"/>
    </row>
    <row r="365" spans="1:26" ht="15" customHeight="1">
      <c r="A365" s="111">
        <v>361</v>
      </c>
      <c r="B365" s="48"/>
      <c r="C365" s="48"/>
      <c r="D365" s="35"/>
      <c r="E365" s="149"/>
      <c r="F365" s="156"/>
      <c r="G365" s="670"/>
      <c r="H365" s="88"/>
      <c r="I365" s="40"/>
      <c r="J365" s="40"/>
      <c r="K365" s="41"/>
      <c r="L365" s="42"/>
      <c r="M365" s="658"/>
      <c r="N365" s="659" t="str">
        <f t="shared" si="7"/>
        <v/>
      </c>
      <c r="O365" s="692">
        <f t="shared" si="8"/>
        <v>0</v>
      </c>
      <c r="P365" s="29"/>
      <c r="Q365" s="74"/>
      <c r="R365" s="28"/>
      <c r="S365" s="28"/>
      <c r="T365" s="28"/>
      <c r="U365" s="28"/>
      <c r="V365" s="28"/>
      <c r="W365" s="28"/>
      <c r="X365" s="28"/>
      <c r="Y365" s="28"/>
      <c r="Z365" s="28"/>
    </row>
    <row r="366" spans="1:26" ht="15" customHeight="1">
      <c r="A366" s="111">
        <v>362</v>
      </c>
      <c r="B366" s="48"/>
      <c r="C366" s="48"/>
      <c r="D366" s="35"/>
      <c r="E366" s="149"/>
      <c r="F366" s="156"/>
      <c r="G366" s="670"/>
      <c r="H366" s="88"/>
      <c r="I366" s="40"/>
      <c r="J366" s="40"/>
      <c r="K366" s="41"/>
      <c r="L366" s="42"/>
      <c r="M366" s="658"/>
      <c r="N366" s="659" t="str">
        <f t="shared" si="7"/>
        <v/>
      </c>
      <c r="O366" s="692">
        <f t="shared" si="8"/>
        <v>0</v>
      </c>
      <c r="P366" s="29"/>
      <c r="Q366" s="74"/>
      <c r="R366" s="28"/>
      <c r="S366" s="28"/>
      <c r="T366" s="28"/>
      <c r="U366" s="28"/>
      <c r="V366" s="28"/>
      <c r="W366" s="28"/>
      <c r="X366" s="28"/>
      <c r="Y366" s="28"/>
      <c r="Z366" s="28"/>
    </row>
    <row r="367" spans="1:26" ht="15" customHeight="1">
      <c r="A367" s="111">
        <v>363</v>
      </c>
      <c r="B367" s="48"/>
      <c r="C367" s="48"/>
      <c r="D367" s="35"/>
      <c r="E367" s="149"/>
      <c r="F367" s="156"/>
      <c r="G367" s="670"/>
      <c r="H367" s="88"/>
      <c r="I367" s="40"/>
      <c r="J367" s="40"/>
      <c r="K367" s="41"/>
      <c r="L367" s="42"/>
      <c r="M367" s="658"/>
      <c r="N367" s="659" t="str">
        <f t="shared" si="7"/>
        <v/>
      </c>
      <c r="O367" s="692">
        <f t="shared" si="8"/>
        <v>0</v>
      </c>
      <c r="P367" s="29"/>
      <c r="Q367" s="74"/>
      <c r="R367" s="28"/>
      <c r="S367" s="28"/>
      <c r="T367" s="28"/>
      <c r="U367" s="28"/>
      <c r="V367" s="28"/>
      <c r="W367" s="28"/>
      <c r="X367" s="28"/>
      <c r="Y367" s="28"/>
      <c r="Z367" s="28"/>
    </row>
    <row r="368" spans="1:26" ht="15" customHeight="1">
      <c r="A368" s="111">
        <v>364</v>
      </c>
      <c r="B368" s="48"/>
      <c r="C368" s="48"/>
      <c r="D368" s="35"/>
      <c r="E368" s="149"/>
      <c r="F368" s="156"/>
      <c r="G368" s="670"/>
      <c r="H368" s="88"/>
      <c r="I368" s="40"/>
      <c r="J368" s="40"/>
      <c r="K368" s="41"/>
      <c r="L368" s="42"/>
      <c r="M368" s="658"/>
      <c r="N368" s="659" t="str">
        <f t="shared" si="7"/>
        <v/>
      </c>
      <c r="O368" s="692">
        <f t="shared" si="8"/>
        <v>0</v>
      </c>
      <c r="P368" s="29"/>
      <c r="Q368" s="74"/>
      <c r="R368" s="28"/>
      <c r="S368" s="28"/>
      <c r="T368" s="28"/>
      <c r="U368" s="28"/>
      <c r="V368" s="28"/>
      <c r="W368" s="28"/>
      <c r="X368" s="28"/>
      <c r="Y368" s="28"/>
      <c r="Z368" s="28"/>
    </row>
    <row r="369" spans="1:26" ht="15" customHeight="1">
      <c r="A369" s="111">
        <v>365</v>
      </c>
      <c r="B369" s="48"/>
      <c r="C369" s="48"/>
      <c r="D369" s="35"/>
      <c r="E369" s="149"/>
      <c r="F369" s="156"/>
      <c r="G369" s="670"/>
      <c r="H369" s="88"/>
      <c r="I369" s="40"/>
      <c r="J369" s="40"/>
      <c r="K369" s="41"/>
      <c r="L369" s="42"/>
      <c r="M369" s="658"/>
      <c r="N369" s="659" t="str">
        <f t="shared" si="7"/>
        <v/>
      </c>
      <c r="O369" s="692">
        <f t="shared" si="8"/>
        <v>0</v>
      </c>
      <c r="P369" s="29"/>
      <c r="Q369" s="74"/>
      <c r="R369" s="28"/>
      <c r="S369" s="28"/>
      <c r="T369" s="28"/>
      <c r="U369" s="28"/>
      <c r="V369" s="28"/>
      <c r="W369" s="28"/>
      <c r="X369" s="28"/>
      <c r="Y369" s="28"/>
      <c r="Z369" s="28"/>
    </row>
    <row r="370" spans="1:26" ht="15" customHeight="1">
      <c r="A370" s="111">
        <v>366</v>
      </c>
      <c r="B370" s="48"/>
      <c r="C370" s="48"/>
      <c r="D370" s="35"/>
      <c r="E370" s="149"/>
      <c r="F370" s="156"/>
      <c r="G370" s="670"/>
      <c r="H370" s="88"/>
      <c r="I370" s="40"/>
      <c r="J370" s="40"/>
      <c r="K370" s="41"/>
      <c r="L370" s="42"/>
      <c r="M370" s="658"/>
      <c r="N370" s="659" t="str">
        <f t="shared" si="7"/>
        <v/>
      </c>
      <c r="O370" s="692">
        <f t="shared" si="8"/>
        <v>0</v>
      </c>
      <c r="P370" s="29"/>
      <c r="Q370" s="74"/>
      <c r="R370" s="28"/>
      <c r="S370" s="28"/>
      <c r="T370" s="28"/>
      <c r="U370" s="28"/>
      <c r="V370" s="28"/>
      <c r="W370" s="28"/>
      <c r="X370" s="28"/>
      <c r="Y370" s="28"/>
      <c r="Z370" s="28"/>
    </row>
    <row r="371" spans="1:26" ht="15" customHeight="1">
      <c r="A371" s="111">
        <v>367</v>
      </c>
      <c r="B371" s="48"/>
      <c r="C371" s="48"/>
      <c r="D371" s="35"/>
      <c r="E371" s="149"/>
      <c r="F371" s="156"/>
      <c r="G371" s="670"/>
      <c r="H371" s="88"/>
      <c r="I371" s="40"/>
      <c r="J371" s="40"/>
      <c r="K371" s="41"/>
      <c r="L371" s="42"/>
      <c r="M371" s="658"/>
      <c r="N371" s="659" t="str">
        <f t="shared" si="7"/>
        <v/>
      </c>
      <c r="O371" s="692">
        <f t="shared" si="8"/>
        <v>0</v>
      </c>
      <c r="P371" s="29"/>
      <c r="Q371" s="74"/>
      <c r="R371" s="28"/>
      <c r="S371" s="28"/>
      <c r="T371" s="28"/>
      <c r="U371" s="28"/>
      <c r="V371" s="28"/>
      <c r="W371" s="28"/>
      <c r="X371" s="28"/>
      <c r="Y371" s="28"/>
      <c r="Z371" s="28"/>
    </row>
    <row r="372" spans="1:26" ht="15" customHeight="1">
      <c r="A372" s="111">
        <v>368</v>
      </c>
      <c r="B372" s="48"/>
      <c r="C372" s="48"/>
      <c r="D372" s="35"/>
      <c r="E372" s="149"/>
      <c r="F372" s="156"/>
      <c r="G372" s="670"/>
      <c r="H372" s="88"/>
      <c r="I372" s="40"/>
      <c r="J372" s="40"/>
      <c r="K372" s="41"/>
      <c r="L372" s="42"/>
      <c r="M372" s="658"/>
      <c r="N372" s="659" t="str">
        <f t="shared" si="7"/>
        <v/>
      </c>
      <c r="O372" s="692">
        <f t="shared" si="8"/>
        <v>0</v>
      </c>
      <c r="P372" s="29"/>
      <c r="Q372" s="74"/>
      <c r="R372" s="28"/>
      <c r="S372" s="28"/>
      <c r="T372" s="28"/>
      <c r="U372" s="28"/>
      <c r="V372" s="28"/>
      <c r="W372" s="28"/>
      <c r="X372" s="28"/>
      <c r="Y372" s="28"/>
      <c r="Z372" s="28"/>
    </row>
    <row r="373" spans="1:26" ht="15" customHeight="1">
      <c r="A373" s="111">
        <v>369</v>
      </c>
      <c r="B373" s="48"/>
      <c r="C373" s="48"/>
      <c r="D373" s="35"/>
      <c r="E373" s="149"/>
      <c r="F373" s="156"/>
      <c r="G373" s="670"/>
      <c r="H373" s="88"/>
      <c r="I373" s="40"/>
      <c r="J373" s="40"/>
      <c r="K373" s="41"/>
      <c r="L373" s="42"/>
      <c r="M373" s="658"/>
      <c r="N373" s="659" t="str">
        <f t="shared" si="7"/>
        <v/>
      </c>
      <c r="O373" s="692">
        <f t="shared" si="8"/>
        <v>0</v>
      </c>
      <c r="P373" s="29"/>
      <c r="Q373" s="74"/>
      <c r="R373" s="28"/>
      <c r="S373" s="28"/>
      <c r="T373" s="28"/>
      <c r="U373" s="28"/>
      <c r="V373" s="28"/>
      <c r="W373" s="28"/>
      <c r="X373" s="28"/>
      <c r="Y373" s="28"/>
      <c r="Z373" s="28"/>
    </row>
    <row r="374" spans="1:26" ht="15" customHeight="1">
      <c r="A374" s="111">
        <v>370</v>
      </c>
      <c r="B374" s="48"/>
      <c r="C374" s="48"/>
      <c r="D374" s="35"/>
      <c r="E374" s="149"/>
      <c r="F374" s="156"/>
      <c r="G374" s="670"/>
      <c r="H374" s="88"/>
      <c r="I374" s="40"/>
      <c r="J374" s="40"/>
      <c r="K374" s="41"/>
      <c r="L374" s="42"/>
      <c r="M374" s="658"/>
      <c r="N374" s="659" t="str">
        <f t="shared" si="7"/>
        <v/>
      </c>
      <c r="O374" s="692">
        <f t="shared" si="8"/>
        <v>0</v>
      </c>
      <c r="P374" s="29"/>
      <c r="Q374" s="74"/>
      <c r="R374" s="28"/>
      <c r="S374" s="28"/>
      <c r="T374" s="28"/>
      <c r="U374" s="28"/>
      <c r="V374" s="28"/>
      <c r="W374" s="28"/>
      <c r="X374" s="28"/>
      <c r="Y374" s="28"/>
      <c r="Z374" s="28"/>
    </row>
    <row r="375" spans="1:26" ht="15" customHeight="1">
      <c r="A375" s="111">
        <v>371</v>
      </c>
      <c r="B375" s="48"/>
      <c r="C375" s="48"/>
      <c r="D375" s="35"/>
      <c r="E375" s="149"/>
      <c r="F375" s="156"/>
      <c r="G375" s="670"/>
      <c r="H375" s="88"/>
      <c r="I375" s="40"/>
      <c r="J375" s="40"/>
      <c r="K375" s="41"/>
      <c r="L375" s="42"/>
      <c r="M375" s="658"/>
      <c r="N375" s="659" t="str">
        <f t="shared" si="7"/>
        <v/>
      </c>
      <c r="O375" s="692">
        <f t="shared" si="8"/>
        <v>0</v>
      </c>
      <c r="P375" s="29"/>
      <c r="Q375" s="74"/>
      <c r="R375" s="28"/>
      <c r="S375" s="28"/>
      <c r="T375" s="28"/>
      <c r="U375" s="28"/>
      <c r="V375" s="28"/>
      <c r="W375" s="28"/>
      <c r="X375" s="28"/>
      <c r="Y375" s="28"/>
      <c r="Z375" s="28"/>
    </row>
    <row r="376" spans="1:26" ht="15" customHeight="1">
      <c r="A376" s="111">
        <v>372</v>
      </c>
      <c r="B376" s="48"/>
      <c r="C376" s="48"/>
      <c r="D376" s="35"/>
      <c r="E376" s="149"/>
      <c r="F376" s="156"/>
      <c r="G376" s="670"/>
      <c r="H376" s="88"/>
      <c r="I376" s="40"/>
      <c r="J376" s="40"/>
      <c r="K376" s="41"/>
      <c r="L376" s="42"/>
      <c r="M376" s="658"/>
      <c r="N376" s="659" t="str">
        <f t="shared" si="7"/>
        <v/>
      </c>
      <c r="O376" s="692">
        <f t="shared" si="8"/>
        <v>0</v>
      </c>
      <c r="P376" s="29"/>
      <c r="Q376" s="74"/>
      <c r="R376" s="28"/>
      <c r="S376" s="28"/>
      <c r="T376" s="28"/>
      <c r="U376" s="28"/>
      <c r="V376" s="28"/>
      <c r="W376" s="28"/>
      <c r="X376" s="28"/>
      <c r="Y376" s="28"/>
      <c r="Z376" s="28"/>
    </row>
    <row r="377" spans="1:26" ht="15" customHeight="1">
      <c r="A377" s="111">
        <v>373</v>
      </c>
      <c r="B377" s="48"/>
      <c r="C377" s="48"/>
      <c r="D377" s="35"/>
      <c r="E377" s="149"/>
      <c r="F377" s="156"/>
      <c r="G377" s="670"/>
      <c r="H377" s="88"/>
      <c r="I377" s="40"/>
      <c r="J377" s="40"/>
      <c r="K377" s="41"/>
      <c r="L377" s="42"/>
      <c r="M377" s="658"/>
      <c r="N377" s="659" t="str">
        <f t="shared" si="7"/>
        <v/>
      </c>
      <c r="O377" s="692">
        <f t="shared" si="8"/>
        <v>0</v>
      </c>
      <c r="P377" s="29"/>
      <c r="Q377" s="74"/>
      <c r="R377" s="28"/>
      <c r="S377" s="28"/>
      <c r="T377" s="28"/>
      <c r="U377" s="28"/>
      <c r="V377" s="28"/>
      <c r="W377" s="28"/>
      <c r="X377" s="28"/>
      <c r="Y377" s="28"/>
      <c r="Z377" s="28"/>
    </row>
    <row r="378" spans="1:26" ht="15" customHeight="1">
      <c r="A378" s="111">
        <v>374</v>
      </c>
      <c r="B378" s="48"/>
      <c r="C378" s="48"/>
      <c r="D378" s="35"/>
      <c r="E378" s="149"/>
      <c r="F378" s="156"/>
      <c r="G378" s="670"/>
      <c r="H378" s="88"/>
      <c r="I378" s="40"/>
      <c r="J378" s="40"/>
      <c r="K378" s="41"/>
      <c r="L378" s="42"/>
      <c r="M378" s="658"/>
      <c r="N378" s="659" t="str">
        <f t="shared" si="7"/>
        <v/>
      </c>
      <c r="O378" s="692">
        <f t="shared" si="8"/>
        <v>0</v>
      </c>
      <c r="P378" s="29"/>
      <c r="Q378" s="74"/>
      <c r="R378" s="28"/>
      <c r="S378" s="28"/>
      <c r="T378" s="28"/>
      <c r="U378" s="28"/>
      <c r="V378" s="28"/>
      <c r="W378" s="28"/>
      <c r="X378" s="28"/>
      <c r="Y378" s="28"/>
      <c r="Z378" s="28"/>
    </row>
    <row r="379" spans="1:26" ht="15" customHeight="1">
      <c r="A379" s="111">
        <v>375</v>
      </c>
      <c r="B379" s="48"/>
      <c r="C379" s="48"/>
      <c r="D379" s="35"/>
      <c r="E379" s="149"/>
      <c r="F379" s="156"/>
      <c r="G379" s="670"/>
      <c r="H379" s="88"/>
      <c r="I379" s="40"/>
      <c r="J379" s="40"/>
      <c r="K379" s="41"/>
      <c r="L379" s="42"/>
      <c r="M379" s="658"/>
      <c r="N379" s="659" t="str">
        <f t="shared" si="7"/>
        <v/>
      </c>
      <c r="O379" s="692">
        <f t="shared" si="8"/>
        <v>0</v>
      </c>
      <c r="P379" s="29"/>
      <c r="Q379" s="74"/>
      <c r="R379" s="28"/>
      <c r="S379" s="28"/>
      <c r="T379" s="28"/>
      <c r="U379" s="28"/>
      <c r="V379" s="28"/>
      <c r="W379" s="28"/>
      <c r="X379" s="28"/>
      <c r="Y379" s="28"/>
      <c r="Z379" s="28"/>
    </row>
    <row r="380" spans="1:26" ht="15" customHeight="1">
      <c r="A380" s="111">
        <v>376</v>
      </c>
      <c r="B380" s="48"/>
      <c r="C380" s="48"/>
      <c r="D380" s="35"/>
      <c r="E380" s="149"/>
      <c r="F380" s="156"/>
      <c r="G380" s="670"/>
      <c r="H380" s="88"/>
      <c r="I380" s="40"/>
      <c r="J380" s="40"/>
      <c r="K380" s="41"/>
      <c r="L380" s="42"/>
      <c r="M380" s="658"/>
      <c r="N380" s="659" t="str">
        <f t="shared" si="7"/>
        <v/>
      </c>
      <c r="O380" s="692">
        <f t="shared" si="8"/>
        <v>0</v>
      </c>
      <c r="P380" s="29"/>
      <c r="Q380" s="74"/>
      <c r="R380" s="28"/>
      <c r="S380" s="28"/>
      <c r="T380" s="28"/>
      <c r="U380" s="28"/>
      <c r="V380" s="28"/>
      <c r="W380" s="28"/>
      <c r="X380" s="28"/>
      <c r="Y380" s="28"/>
      <c r="Z380" s="28"/>
    </row>
    <row r="381" spans="1:26" ht="15" customHeight="1">
      <c r="A381" s="111">
        <v>377</v>
      </c>
      <c r="B381" s="48"/>
      <c r="C381" s="48"/>
      <c r="D381" s="35"/>
      <c r="E381" s="149"/>
      <c r="F381" s="156"/>
      <c r="G381" s="670"/>
      <c r="H381" s="88"/>
      <c r="I381" s="40"/>
      <c r="J381" s="40"/>
      <c r="K381" s="41"/>
      <c r="L381" s="42"/>
      <c r="M381" s="658"/>
      <c r="N381" s="659" t="str">
        <f t="shared" si="7"/>
        <v/>
      </c>
      <c r="O381" s="692">
        <f t="shared" si="8"/>
        <v>0</v>
      </c>
      <c r="P381" s="29"/>
      <c r="Q381" s="74"/>
      <c r="R381" s="28"/>
      <c r="S381" s="28"/>
      <c r="T381" s="28"/>
      <c r="U381" s="28"/>
      <c r="V381" s="28"/>
      <c r="W381" s="28"/>
      <c r="X381" s="28"/>
      <c r="Y381" s="28"/>
      <c r="Z381" s="28"/>
    </row>
    <row r="382" spans="1:26" ht="15" customHeight="1">
      <c r="A382" s="111">
        <v>378</v>
      </c>
      <c r="B382" s="48"/>
      <c r="C382" s="48"/>
      <c r="D382" s="35"/>
      <c r="E382" s="149"/>
      <c r="F382" s="156"/>
      <c r="G382" s="670"/>
      <c r="H382" s="88"/>
      <c r="I382" s="40"/>
      <c r="J382" s="40"/>
      <c r="K382" s="41"/>
      <c r="L382" s="42"/>
      <c r="M382" s="658"/>
      <c r="N382" s="659" t="str">
        <f t="shared" si="7"/>
        <v/>
      </c>
      <c r="O382" s="692">
        <f t="shared" si="8"/>
        <v>0</v>
      </c>
      <c r="P382" s="29"/>
      <c r="Q382" s="74"/>
      <c r="R382" s="28"/>
      <c r="S382" s="28"/>
      <c r="T382" s="28"/>
      <c r="U382" s="28"/>
      <c r="V382" s="28"/>
      <c r="W382" s="28"/>
      <c r="X382" s="28"/>
      <c r="Y382" s="28"/>
      <c r="Z382" s="28"/>
    </row>
    <row r="383" spans="1:26" ht="15" customHeight="1">
      <c r="A383" s="111">
        <v>379</v>
      </c>
      <c r="B383" s="48"/>
      <c r="C383" s="48"/>
      <c r="D383" s="35"/>
      <c r="E383" s="149"/>
      <c r="F383" s="156"/>
      <c r="G383" s="670"/>
      <c r="H383" s="88"/>
      <c r="I383" s="40"/>
      <c r="J383" s="40"/>
      <c r="K383" s="41"/>
      <c r="L383" s="42"/>
      <c r="M383" s="658"/>
      <c r="N383" s="659" t="str">
        <f t="shared" si="7"/>
        <v/>
      </c>
      <c r="O383" s="692">
        <f t="shared" si="8"/>
        <v>0</v>
      </c>
      <c r="P383" s="29"/>
      <c r="Q383" s="74"/>
      <c r="R383" s="28"/>
      <c r="S383" s="28"/>
      <c r="T383" s="28"/>
      <c r="U383" s="28"/>
      <c r="V383" s="28"/>
      <c r="W383" s="28"/>
      <c r="X383" s="28"/>
      <c r="Y383" s="28"/>
      <c r="Z383" s="28"/>
    </row>
    <row r="384" spans="1:26" ht="15" customHeight="1">
      <c r="A384" s="111">
        <v>380</v>
      </c>
      <c r="B384" s="48"/>
      <c r="C384" s="48"/>
      <c r="D384" s="35"/>
      <c r="E384" s="149"/>
      <c r="F384" s="156"/>
      <c r="G384" s="670"/>
      <c r="H384" s="88"/>
      <c r="I384" s="40"/>
      <c r="J384" s="40"/>
      <c r="K384" s="41"/>
      <c r="L384" s="42"/>
      <c r="M384" s="658"/>
      <c r="N384" s="659" t="str">
        <f t="shared" si="7"/>
        <v/>
      </c>
      <c r="O384" s="692">
        <f t="shared" si="8"/>
        <v>0</v>
      </c>
      <c r="P384" s="29"/>
      <c r="Q384" s="74"/>
      <c r="R384" s="28"/>
      <c r="S384" s="28"/>
      <c r="T384" s="28"/>
      <c r="U384" s="28"/>
      <c r="V384" s="28"/>
      <c r="W384" s="28"/>
      <c r="X384" s="28"/>
      <c r="Y384" s="28"/>
      <c r="Z384" s="28"/>
    </row>
    <row r="385" spans="1:26" ht="15" customHeight="1">
      <c r="A385" s="111">
        <v>381</v>
      </c>
      <c r="B385" s="48"/>
      <c r="C385" s="48"/>
      <c r="D385" s="35"/>
      <c r="E385" s="149"/>
      <c r="F385" s="156"/>
      <c r="G385" s="670"/>
      <c r="H385" s="88"/>
      <c r="I385" s="40"/>
      <c r="J385" s="40"/>
      <c r="K385" s="41"/>
      <c r="L385" s="42"/>
      <c r="M385" s="658"/>
      <c r="N385" s="659" t="str">
        <f t="shared" si="7"/>
        <v/>
      </c>
      <c r="O385" s="692">
        <f t="shared" si="8"/>
        <v>0</v>
      </c>
      <c r="P385" s="29"/>
      <c r="Q385" s="74"/>
      <c r="R385" s="28"/>
      <c r="S385" s="28"/>
      <c r="T385" s="28"/>
      <c r="U385" s="28"/>
      <c r="V385" s="28"/>
      <c r="W385" s="28"/>
      <c r="X385" s="28"/>
      <c r="Y385" s="28"/>
      <c r="Z385" s="28"/>
    </row>
    <row r="386" spans="1:26" ht="15" customHeight="1">
      <c r="A386" s="111">
        <v>382</v>
      </c>
      <c r="B386" s="48"/>
      <c r="C386" s="48"/>
      <c r="D386" s="35"/>
      <c r="E386" s="149"/>
      <c r="F386" s="156"/>
      <c r="G386" s="670"/>
      <c r="H386" s="88"/>
      <c r="I386" s="40"/>
      <c r="J386" s="40"/>
      <c r="K386" s="41"/>
      <c r="L386" s="42"/>
      <c r="M386" s="658"/>
      <c r="N386" s="659" t="str">
        <f t="shared" si="7"/>
        <v/>
      </c>
      <c r="O386" s="692">
        <f t="shared" si="8"/>
        <v>0</v>
      </c>
      <c r="P386" s="29"/>
      <c r="Q386" s="74"/>
      <c r="R386" s="28"/>
      <c r="S386" s="28"/>
      <c r="T386" s="28"/>
      <c r="U386" s="28"/>
      <c r="V386" s="28"/>
      <c r="W386" s="28"/>
      <c r="X386" s="28"/>
      <c r="Y386" s="28"/>
      <c r="Z386" s="28"/>
    </row>
    <row r="387" spans="1:26" ht="15" customHeight="1">
      <c r="A387" s="111">
        <v>383</v>
      </c>
      <c r="B387" s="48"/>
      <c r="C387" s="48"/>
      <c r="D387" s="35"/>
      <c r="E387" s="149"/>
      <c r="F387" s="156"/>
      <c r="G387" s="670"/>
      <c r="H387" s="88"/>
      <c r="I387" s="40"/>
      <c r="J387" s="40"/>
      <c r="K387" s="41"/>
      <c r="L387" s="42"/>
      <c r="M387" s="658"/>
      <c r="N387" s="659" t="str">
        <f t="shared" si="7"/>
        <v/>
      </c>
      <c r="O387" s="692">
        <f t="shared" si="8"/>
        <v>0</v>
      </c>
      <c r="P387" s="29"/>
      <c r="Q387" s="74"/>
      <c r="R387" s="28"/>
      <c r="S387" s="28"/>
      <c r="T387" s="28"/>
      <c r="U387" s="28"/>
      <c r="V387" s="28"/>
      <c r="W387" s="28"/>
      <c r="X387" s="28"/>
      <c r="Y387" s="28"/>
      <c r="Z387" s="28"/>
    </row>
    <row r="388" spans="1:26" ht="15" customHeight="1">
      <c r="A388" s="111">
        <v>384</v>
      </c>
      <c r="B388" s="48"/>
      <c r="C388" s="48"/>
      <c r="D388" s="35"/>
      <c r="E388" s="149"/>
      <c r="F388" s="156"/>
      <c r="G388" s="670"/>
      <c r="H388" s="88"/>
      <c r="I388" s="40"/>
      <c r="J388" s="40"/>
      <c r="K388" s="41"/>
      <c r="L388" s="42"/>
      <c r="M388" s="658"/>
      <c r="N388" s="659" t="str">
        <f t="shared" si="7"/>
        <v/>
      </c>
      <c r="O388" s="692">
        <f t="shared" si="8"/>
        <v>0</v>
      </c>
      <c r="P388" s="29"/>
      <c r="Q388" s="74"/>
      <c r="R388" s="28"/>
      <c r="S388" s="28"/>
      <c r="T388" s="28"/>
      <c r="U388" s="28"/>
      <c r="V388" s="28"/>
      <c r="W388" s="28"/>
      <c r="X388" s="28"/>
      <c r="Y388" s="28"/>
      <c r="Z388" s="28"/>
    </row>
    <row r="389" spans="1:26" ht="15" customHeight="1">
      <c r="A389" s="111">
        <v>385</v>
      </c>
      <c r="B389" s="48"/>
      <c r="C389" s="48"/>
      <c r="D389" s="35"/>
      <c r="E389" s="149"/>
      <c r="F389" s="156"/>
      <c r="G389" s="670"/>
      <c r="H389" s="88"/>
      <c r="I389" s="40"/>
      <c r="J389" s="40"/>
      <c r="K389" s="41"/>
      <c r="L389" s="42"/>
      <c r="M389" s="658"/>
      <c r="N389" s="659" t="str">
        <f t="shared" si="7"/>
        <v/>
      </c>
      <c r="O389" s="692">
        <f t="shared" si="8"/>
        <v>0</v>
      </c>
      <c r="P389" s="29"/>
      <c r="Q389" s="74"/>
      <c r="R389" s="28"/>
      <c r="S389" s="28"/>
      <c r="T389" s="28"/>
      <c r="U389" s="28"/>
      <c r="V389" s="28"/>
      <c r="W389" s="28"/>
      <c r="X389" s="28"/>
      <c r="Y389" s="28"/>
      <c r="Z389" s="28"/>
    </row>
    <row r="390" spans="1:26" ht="15" customHeight="1">
      <c r="A390" s="111">
        <v>386</v>
      </c>
      <c r="B390" s="48"/>
      <c r="C390" s="48"/>
      <c r="D390" s="35"/>
      <c r="E390" s="149"/>
      <c r="F390" s="156"/>
      <c r="G390" s="670"/>
      <c r="H390" s="88"/>
      <c r="I390" s="40"/>
      <c r="J390" s="40"/>
      <c r="K390" s="41"/>
      <c r="L390" s="42"/>
      <c r="M390" s="658"/>
      <c r="N390" s="659" t="str">
        <f t="shared" si="7"/>
        <v/>
      </c>
      <c r="O390" s="692">
        <f t="shared" si="8"/>
        <v>0</v>
      </c>
      <c r="P390" s="29"/>
      <c r="Q390" s="74"/>
      <c r="R390" s="28"/>
      <c r="S390" s="28"/>
      <c r="T390" s="28"/>
      <c r="U390" s="28"/>
      <c r="V390" s="28"/>
      <c r="W390" s="28"/>
      <c r="X390" s="28"/>
      <c r="Y390" s="28"/>
      <c r="Z390" s="28"/>
    </row>
    <row r="391" spans="1:26" ht="15" customHeight="1">
      <c r="A391" s="111">
        <v>387</v>
      </c>
      <c r="B391" s="48"/>
      <c r="C391" s="48"/>
      <c r="D391" s="35"/>
      <c r="E391" s="149"/>
      <c r="F391" s="156"/>
      <c r="G391" s="670"/>
      <c r="H391" s="88"/>
      <c r="I391" s="40"/>
      <c r="J391" s="40"/>
      <c r="K391" s="41"/>
      <c r="L391" s="42"/>
      <c r="M391" s="658"/>
      <c r="N391" s="659" t="str">
        <f t="shared" si="7"/>
        <v/>
      </c>
      <c r="O391" s="692">
        <f t="shared" si="8"/>
        <v>0</v>
      </c>
      <c r="P391" s="29"/>
      <c r="Q391" s="74"/>
      <c r="R391" s="28"/>
      <c r="S391" s="28"/>
      <c r="T391" s="28"/>
      <c r="U391" s="28"/>
      <c r="V391" s="28"/>
      <c r="W391" s="28"/>
      <c r="X391" s="28"/>
      <c r="Y391" s="28"/>
      <c r="Z391" s="28"/>
    </row>
    <row r="392" spans="1:26" ht="15" customHeight="1">
      <c r="A392" s="111">
        <v>388</v>
      </c>
      <c r="B392" s="48"/>
      <c r="C392" s="48"/>
      <c r="D392" s="35"/>
      <c r="E392" s="149"/>
      <c r="F392" s="156"/>
      <c r="G392" s="670"/>
      <c r="H392" s="88"/>
      <c r="I392" s="40"/>
      <c r="J392" s="40"/>
      <c r="K392" s="41"/>
      <c r="L392" s="42"/>
      <c r="M392" s="658"/>
      <c r="N392" s="659" t="str">
        <f t="shared" si="7"/>
        <v/>
      </c>
      <c r="O392" s="692">
        <f t="shared" si="8"/>
        <v>0</v>
      </c>
      <c r="P392" s="29"/>
      <c r="Q392" s="74"/>
      <c r="R392" s="28"/>
      <c r="S392" s="28"/>
      <c r="T392" s="28"/>
      <c r="U392" s="28"/>
      <c r="V392" s="28"/>
      <c r="W392" s="28"/>
      <c r="X392" s="28"/>
      <c r="Y392" s="28"/>
      <c r="Z392" s="28"/>
    </row>
    <row r="393" spans="1:26" ht="15" customHeight="1">
      <c r="A393" s="111">
        <v>389</v>
      </c>
      <c r="B393" s="48"/>
      <c r="C393" s="48"/>
      <c r="D393" s="35"/>
      <c r="E393" s="149"/>
      <c r="F393" s="156"/>
      <c r="G393" s="670"/>
      <c r="H393" s="88"/>
      <c r="I393" s="40"/>
      <c r="J393" s="40"/>
      <c r="K393" s="41"/>
      <c r="L393" s="42"/>
      <c r="M393" s="658"/>
      <c r="N393" s="659" t="str">
        <f t="shared" si="7"/>
        <v/>
      </c>
      <c r="O393" s="692">
        <f t="shared" si="8"/>
        <v>0</v>
      </c>
      <c r="P393" s="29"/>
      <c r="Q393" s="74"/>
      <c r="R393" s="28"/>
      <c r="S393" s="28"/>
      <c r="T393" s="28"/>
      <c r="U393" s="28"/>
      <c r="V393" s="28"/>
      <c r="W393" s="28"/>
      <c r="X393" s="28"/>
      <c r="Y393" s="28"/>
      <c r="Z393" s="28"/>
    </row>
    <row r="394" spans="1:26" ht="15" customHeight="1">
      <c r="A394" s="111">
        <v>390</v>
      </c>
      <c r="B394" s="48"/>
      <c r="C394" s="48"/>
      <c r="D394" s="35"/>
      <c r="E394" s="149"/>
      <c r="F394" s="156"/>
      <c r="G394" s="670"/>
      <c r="H394" s="88"/>
      <c r="I394" s="40"/>
      <c r="J394" s="40"/>
      <c r="K394" s="41"/>
      <c r="L394" s="42"/>
      <c r="M394" s="658"/>
      <c r="N394" s="659" t="str">
        <f t="shared" si="7"/>
        <v/>
      </c>
      <c r="O394" s="692">
        <f t="shared" si="8"/>
        <v>0</v>
      </c>
      <c r="P394" s="29"/>
      <c r="Q394" s="74"/>
      <c r="R394" s="28"/>
      <c r="S394" s="28"/>
      <c r="T394" s="28"/>
      <c r="U394" s="28"/>
      <c r="V394" s="28"/>
      <c r="W394" s="28"/>
      <c r="X394" s="28"/>
      <c r="Y394" s="28"/>
      <c r="Z394" s="28"/>
    </row>
    <row r="395" spans="1:26" ht="15" customHeight="1">
      <c r="A395" s="111">
        <v>391</v>
      </c>
      <c r="B395" s="48"/>
      <c r="C395" s="48"/>
      <c r="D395" s="35"/>
      <c r="E395" s="149"/>
      <c r="F395" s="156"/>
      <c r="G395" s="670"/>
      <c r="H395" s="88"/>
      <c r="I395" s="40"/>
      <c r="J395" s="40"/>
      <c r="K395" s="41"/>
      <c r="L395" s="42"/>
      <c r="M395" s="658"/>
      <c r="N395" s="659" t="str">
        <f t="shared" si="7"/>
        <v/>
      </c>
      <c r="O395" s="692">
        <f t="shared" si="8"/>
        <v>0</v>
      </c>
      <c r="P395" s="29"/>
      <c r="Q395" s="74"/>
      <c r="R395" s="28"/>
      <c r="S395" s="28"/>
      <c r="T395" s="28"/>
      <c r="U395" s="28"/>
      <c r="V395" s="28"/>
      <c r="W395" s="28"/>
      <c r="X395" s="28"/>
      <c r="Y395" s="28"/>
      <c r="Z395" s="28"/>
    </row>
    <row r="396" spans="1:26" ht="15" customHeight="1">
      <c r="A396" s="111">
        <v>392</v>
      </c>
      <c r="B396" s="48"/>
      <c r="C396" s="48"/>
      <c r="D396" s="35"/>
      <c r="E396" s="149"/>
      <c r="F396" s="156"/>
      <c r="G396" s="670"/>
      <c r="H396" s="88"/>
      <c r="I396" s="40"/>
      <c r="J396" s="40"/>
      <c r="K396" s="41"/>
      <c r="L396" s="42"/>
      <c r="M396" s="658"/>
      <c r="N396" s="659" t="str">
        <f t="shared" si="7"/>
        <v/>
      </c>
      <c r="O396" s="692">
        <f t="shared" si="8"/>
        <v>0</v>
      </c>
      <c r="P396" s="29"/>
      <c r="Q396" s="74"/>
      <c r="R396" s="28"/>
      <c r="S396" s="28"/>
      <c r="T396" s="28"/>
      <c r="U396" s="28"/>
      <c r="V396" s="28"/>
      <c r="W396" s="28"/>
      <c r="X396" s="28"/>
      <c r="Y396" s="28"/>
      <c r="Z396" s="28"/>
    </row>
    <row r="397" spans="1:26" ht="15" customHeight="1">
      <c r="A397" s="111">
        <v>393</v>
      </c>
      <c r="B397" s="48"/>
      <c r="C397" s="48"/>
      <c r="D397" s="35"/>
      <c r="E397" s="149"/>
      <c r="F397" s="156"/>
      <c r="G397" s="670"/>
      <c r="H397" s="88"/>
      <c r="I397" s="40"/>
      <c r="J397" s="40"/>
      <c r="K397" s="41"/>
      <c r="L397" s="42"/>
      <c r="M397" s="658"/>
      <c r="N397" s="659" t="str">
        <f t="shared" si="7"/>
        <v/>
      </c>
      <c r="O397" s="692">
        <f t="shared" si="8"/>
        <v>0</v>
      </c>
      <c r="P397" s="29"/>
      <c r="Q397" s="74"/>
      <c r="R397" s="28"/>
      <c r="S397" s="28"/>
      <c r="T397" s="28"/>
      <c r="U397" s="28"/>
      <c r="V397" s="28"/>
      <c r="W397" s="28"/>
      <c r="X397" s="28"/>
      <c r="Y397" s="28"/>
      <c r="Z397" s="28"/>
    </row>
    <row r="398" spans="1:26" ht="15" customHeight="1">
      <c r="A398" s="111">
        <v>394</v>
      </c>
      <c r="B398" s="48"/>
      <c r="C398" s="48"/>
      <c r="D398" s="35"/>
      <c r="E398" s="149"/>
      <c r="F398" s="156"/>
      <c r="G398" s="670"/>
      <c r="H398" s="88"/>
      <c r="I398" s="40"/>
      <c r="J398" s="40"/>
      <c r="K398" s="41"/>
      <c r="L398" s="42"/>
      <c r="M398" s="658"/>
      <c r="N398" s="659" t="str">
        <f t="shared" si="7"/>
        <v/>
      </c>
      <c r="O398" s="692">
        <f t="shared" si="8"/>
        <v>0</v>
      </c>
      <c r="P398" s="29"/>
      <c r="Q398" s="74"/>
      <c r="R398" s="28"/>
      <c r="S398" s="28"/>
      <c r="T398" s="28"/>
      <c r="U398" s="28"/>
      <c r="V398" s="28"/>
      <c r="W398" s="28"/>
      <c r="X398" s="28"/>
      <c r="Y398" s="28"/>
      <c r="Z398" s="28"/>
    </row>
    <row r="399" spans="1:26" ht="15" customHeight="1">
      <c r="A399" s="111">
        <v>395</v>
      </c>
      <c r="B399" s="48"/>
      <c r="C399" s="48"/>
      <c r="D399" s="35"/>
      <c r="E399" s="149"/>
      <c r="F399" s="156"/>
      <c r="G399" s="670"/>
      <c r="H399" s="88"/>
      <c r="I399" s="40"/>
      <c r="J399" s="40"/>
      <c r="K399" s="41"/>
      <c r="L399" s="42"/>
      <c r="M399" s="658"/>
      <c r="N399" s="659" t="str">
        <f t="shared" si="7"/>
        <v/>
      </c>
      <c r="O399" s="692">
        <f t="shared" si="8"/>
        <v>0</v>
      </c>
      <c r="P399" s="29"/>
      <c r="Q399" s="74"/>
      <c r="R399" s="28"/>
      <c r="S399" s="28"/>
      <c r="T399" s="28"/>
      <c r="U399" s="28"/>
      <c r="V399" s="28"/>
      <c r="W399" s="28"/>
      <c r="X399" s="28"/>
      <c r="Y399" s="28"/>
      <c r="Z399" s="28"/>
    </row>
    <row r="400" spans="1:26" ht="15" customHeight="1">
      <c r="A400" s="111">
        <v>396</v>
      </c>
      <c r="B400" s="48"/>
      <c r="C400" s="48"/>
      <c r="D400" s="35"/>
      <c r="E400" s="149"/>
      <c r="F400" s="156"/>
      <c r="G400" s="670"/>
      <c r="H400" s="88"/>
      <c r="I400" s="40"/>
      <c r="J400" s="40"/>
      <c r="K400" s="41"/>
      <c r="L400" s="42"/>
      <c r="M400" s="658"/>
      <c r="N400" s="659" t="str">
        <f t="shared" si="7"/>
        <v/>
      </c>
      <c r="O400" s="692">
        <f t="shared" si="8"/>
        <v>0</v>
      </c>
      <c r="P400" s="29"/>
      <c r="Q400" s="74"/>
      <c r="R400" s="28"/>
      <c r="S400" s="28"/>
      <c r="T400" s="28"/>
      <c r="U400" s="28"/>
      <c r="V400" s="28"/>
      <c r="W400" s="28"/>
      <c r="X400" s="28"/>
      <c r="Y400" s="28"/>
      <c r="Z400" s="28"/>
    </row>
    <row r="401" spans="1:26" ht="15" customHeight="1">
      <c r="A401" s="111">
        <v>397</v>
      </c>
      <c r="B401" s="48"/>
      <c r="C401" s="48"/>
      <c r="D401" s="35"/>
      <c r="E401" s="149"/>
      <c r="F401" s="156"/>
      <c r="G401" s="670"/>
      <c r="H401" s="88"/>
      <c r="I401" s="40"/>
      <c r="J401" s="40"/>
      <c r="K401" s="41"/>
      <c r="L401" s="42"/>
      <c r="M401" s="658"/>
      <c r="N401" s="659" t="str">
        <f t="shared" si="7"/>
        <v/>
      </c>
      <c r="O401" s="692">
        <f t="shared" si="8"/>
        <v>0</v>
      </c>
      <c r="P401" s="29"/>
      <c r="Q401" s="74"/>
      <c r="R401" s="28"/>
      <c r="S401" s="28"/>
      <c r="T401" s="28"/>
      <c r="U401" s="28"/>
      <c r="V401" s="28"/>
      <c r="W401" s="28"/>
      <c r="X401" s="28"/>
      <c r="Y401" s="28"/>
      <c r="Z401" s="28"/>
    </row>
    <row r="402" spans="1:26" ht="15" customHeight="1">
      <c r="A402" s="111">
        <v>398</v>
      </c>
      <c r="B402" s="48"/>
      <c r="C402" s="48"/>
      <c r="D402" s="35"/>
      <c r="E402" s="149"/>
      <c r="F402" s="156"/>
      <c r="G402" s="670"/>
      <c r="H402" s="88"/>
      <c r="I402" s="40"/>
      <c r="J402" s="40"/>
      <c r="K402" s="41"/>
      <c r="L402" s="42"/>
      <c r="M402" s="658"/>
      <c r="N402" s="659" t="str">
        <f t="shared" si="7"/>
        <v/>
      </c>
      <c r="O402" s="692">
        <f t="shared" si="8"/>
        <v>0</v>
      </c>
      <c r="P402" s="29"/>
      <c r="Q402" s="74"/>
      <c r="R402" s="28"/>
      <c r="S402" s="28"/>
      <c r="T402" s="28"/>
      <c r="U402" s="28"/>
      <c r="V402" s="28"/>
      <c r="W402" s="28"/>
      <c r="X402" s="28"/>
      <c r="Y402" s="28"/>
      <c r="Z402" s="28"/>
    </row>
    <row r="403" spans="1:26" ht="15" customHeight="1">
      <c r="A403" s="111">
        <v>399</v>
      </c>
      <c r="B403" s="48"/>
      <c r="C403" s="48"/>
      <c r="D403" s="35"/>
      <c r="E403" s="149"/>
      <c r="F403" s="156"/>
      <c r="G403" s="670"/>
      <c r="H403" s="88"/>
      <c r="I403" s="40"/>
      <c r="J403" s="40"/>
      <c r="K403" s="41"/>
      <c r="L403" s="42"/>
      <c r="M403" s="658"/>
      <c r="N403" s="659" t="str">
        <f t="shared" si="7"/>
        <v/>
      </c>
      <c r="O403" s="692">
        <f t="shared" si="8"/>
        <v>0</v>
      </c>
      <c r="P403" s="29"/>
      <c r="Q403" s="74"/>
      <c r="R403" s="28"/>
      <c r="S403" s="28"/>
      <c r="T403" s="28"/>
      <c r="U403" s="28"/>
      <c r="V403" s="28"/>
      <c r="W403" s="28"/>
      <c r="X403" s="28"/>
      <c r="Y403" s="28"/>
      <c r="Z403" s="28"/>
    </row>
    <row r="404" spans="1:26" ht="15" customHeight="1">
      <c r="A404" s="111">
        <v>400</v>
      </c>
      <c r="B404" s="48"/>
      <c r="C404" s="48"/>
      <c r="D404" s="35"/>
      <c r="E404" s="149"/>
      <c r="F404" s="156"/>
      <c r="G404" s="670"/>
      <c r="H404" s="88"/>
      <c r="I404" s="40"/>
      <c r="J404" s="40"/>
      <c r="K404" s="41"/>
      <c r="L404" s="42"/>
      <c r="M404" s="658"/>
      <c r="N404" s="659" t="str">
        <f t="shared" si="7"/>
        <v/>
      </c>
      <c r="O404" s="692">
        <f t="shared" si="8"/>
        <v>0</v>
      </c>
      <c r="P404" s="29"/>
      <c r="Q404" s="74"/>
      <c r="R404" s="28"/>
      <c r="S404" s="28"/>
      <c r="T404" s="28"/>
      <c r="U404" s="28"/>
      <c r="V404" s="28"/>
      <c r="W404" s="28"/>
      <c r="X404" s="28"/>
      <c r="Y404" s="28"/>
      <c r="Z404" s="28"/>
    </row>
    <row r="405" spans="1:26" ht="15" customHeight="1">
      <c r="A405" s="111">
        <v>401</v>
      </c>
      <c r="B405" s="48"/>
      <c r="C405" s="48"/>
      <c r="D405" s="35"/>
      <c r="E405" s="149"/>
      <c r="F405" s="156"/>
      <c r="G405" s="670"/>
      <c r="H405" s="88"/>
      <c r="I405" s="40"/>
      <c r="J405" s="40"/>
      <c r="K405" s="41"/>
      <c r="L405" s="42"/>
      <c r="M405" s="658"/>
      <c r="N405" s="659" t="str">
        <f t="shared" si="7"/>
        <v/>
      </c>
      <c r="O405" s="692">
        <f t="shared" si="8"/>
        <v>0</v>
      </c>
      <c r="P405" s="29"/>
      <c r="Q405" s="74"/>
      <c r="R405" s="28"/>
      <c r="S405" s="28"/>
      <c r="T405" s="28"/>
      <c r="U405" s="28"/>
      <c r="V405" s="28"/>
      <c r="W405" s="28"/>
      <c r="X405" s="28"/>
      <c r="Y405" s="28"/>
      <c r="Z405" s="28"/>
    </row>
    <row r="406" spans="1:26" ht="15" customHeight="1">
      <c r="A406" s="111">
        <v>402</v>
      </c>
      <c r="B406" s="48"/>
      <c r="C406" s="48"/>
      <c r="D406" s="35"/>
      <c r="E406" s="149"/>
      <c r="F406" s="156"/>
      <c r="G406" s="670"/>
      <c r="H406" s="88"/>
      <c r="I406" s="40"/>
      <c r="J406" s="40"/>
      <c r="K406" s="41"/>
      <c r="L406" s="42"/>
      <c r="M406" s="658"/>
      <c r="N406" s="659" t="str">
        <f t="shared" si="7"/>
        <v/>
      </c>
      <c r="O406" s="692">
        <f t="shared" si="8"/>
        <v>0</v>
      </c>
      <c r="P406" s="29"/>
      <c r="Q406" s="74"/>
      <c r="R406" s="28"/>
      <c r="S406" s="28"/>
      <c r="T406" s="28"/>
      <c r="U406" s="28"/>
      <c r="V406" s="28"/>
      <c r="W406" s="28"/>
      <c r="X406" s="28"/>
      <c r="Y406" s="28"/>
      <c r="Z406" s="28"/>
    </row>
    <row r="407" spans="1:26" ht="15" customHeight="1">
      <c r="A407" s="111">
        <v>403</v>
      </c>
      <c r="B407" s="48"/>
      <c r="C407" s="48"/>
      <c r="D407" s="35"/>
      <c r="E407" s="149"/>
      <c r="F407" s="156"/>
      <c r="G407" s="670"/>
      <c r="H407" s="88"/>
      <c r="I407" s="40"/>
      <c r="J407" s="40"/>
      <c r="K407" s="41"/>
      <c r="L407" s="42"/>
      <c r="M407" s="658"/>
      <c r="N407" s="659" t="str">
        <f t="shared" si="7"/>
        <v/>
      </c>
      <c r="O407" s="692">
        <f t="shared" si="8"/>
        <v>0</v>
      </c>
      <c r="P407" s="29"/>
      <c r="Q407" s="74"/>
      <c r="R407" s="28"/>
      <c r="S407" s="28"/>
      <c r="T407" s="28"/>
      <c r="U407" s="28"/>
      <c r="V407" s="28"/>
      <c r="W407" s="28"/>
      <c r="X407" s="28"/>
      <c r="Y407" s="28"/>
      <c r="Z407" s="28"/>
    </row>
    <row r="408" spans="1:26" ht="15" customHeight="1">
      <c r="A408" s="111">
        <v>404</v>
      </c>
      <c r="B408" s="48"/>
      <c r="C408" s="48"/>
      <c r="D408" s="35"/>
      <c r="E408" s="149"/>
      <c r="F408" s="156"/>
      <c r="G408" s="670"/>
      <c r="H408" s="88"/>
      <c r="I408" s="40"/>
      <c r="J408" s="40"/>
      <c r="K408" s="41"/>
      <c r="L408" s="42"/>
      <c r="M408" s="658"/>
      <c r="N408" s="659" t="str">
        <f t="shared" si="7"/>
        <v/>
      </c>
      <c r="O408" s="692">
        <f t="shared" si="8"/>
        <v>0</v>
      </c>
      <c r="P408" s="29"/>
      <c r="Q408" s="74"/>
      <c r="R408" s="28"/>
      <c r="S408" s="28"/>
      <c r="T408" s="28"/>
      <c r="U408" s="28"/>
      <c r="V408" s="28"/>
      <c r="W408" s="28"/>
      <c r="X408" s="28"/>
      <c r="Y408" s="28"/>
      <c r="Z408" s="28"/>
    </row>
    <row r="409" spans="1:26" ht="15" customHeight="1">
      <c r="A409" s="111">
        <v>405</v>
      </c>
      <c r="B409" s="48"/>
      <c r="C409" s="48"/>
      <c r="D409" s="35"/>
      <c r="E409" s="149"/>
      <c r="F409" s="156"/>
      <c r="G409" s="670"/>
      <c r="H409" s="88"/>
      <c r="I409" s="40"/>
      <c r="J409" s="40"/>
      <c r="K409" s="41"/>
      <c r="L409" s="42"/>
      <c r="M409" s="658"/>
      <c r="N409" s="659" t="str">
        <f t="shared" si="7"/>
        <v/>
      </c>
      <c r="O409" s="692">
        <f t="shared" si="8"/>
        <v>0</v>
      </c>
      <c r="P409" s="29"/>
      <c r="Q409" s="74"/>
      <c r="R409" s="28"/>
      <c r="S409" s="28"/>
      <c r="T409" s="28"/>
      <c r="U409" s="28"/>
      <c r="V409" s="28"/>
      <c r="W409" s="28"/>
      <c r="X409" s="28"/>
      <c r="Y409" s="28"/>
      <c r="Z409" s="28"/>
    </row>
    <row r="410" spans="1:26" ht="15" customHeight="1">
      <c r="A410" s="111">
        <v>406</v>
      </c>
      <c r="B410" s="48"/>
      <c r="C410" s="48"/>
      <c r="D410" s="35"/>
      <c r="E410" s="149"/>
      <c r="F410" s="156"/>
      <c r="G410" s="670"/>
      <c r="H410" s="88"/>
      <c r="I410" s="40"/>
      <c r="J410" s="40"/>
      <c r="K410" s="41"/>
      <c r="L410" s="42"/>
      <c r="M410" s="658"/>
      <c r="N410" s="659" t="str">
        <f t="shared" si="7"/>
        <v/>
      </c>
      <c r="O410" s="692">
        <f t="shared" si="8"/>
        <v>0</v>
      </c>
      <c r="P410" s="29"/>
      <c r="Q410" s="74"/>
      <c r="R410" s="28"/>
      <c r="S410" s="28"/>
      <c r="T410" s="28"/>
      <c r="U410" s="28"/>
      <c r="V410" s="28"/>
      <c r="W410" s="28"/>
      <c r="X410" s="28"/>
      <c r="Y410" s="28"/>
      <c r="Z410" s="28"/>
    </row>
    <row r="411" spans="1:26" ht="15" customHeight="1">
      <c r="A411" s="111">
        <v>407</v>
      </c>
      <c r="B411" s="48"/>
      <c r="C411" s="48"/>
      <c r="D411" s="35"/>
      <c r="E411" s="149"/>
      <c r="F411" s="156"/>
      <c r="G411" s="670"/>
      <c r="H411" s="88"/>
      <c r="I411" s="40"/>
      <c r="J411" s="40"/>
      <c r="K411" s="41"/>
      <c r="L411" s="42"/>
      <c r="M411" s="658"/>
      <c r="N411" s="659" t="str">
        <f t="shared" si="7"/>
        <v/>
      </c>
      <c r="O411" s="692">
        <f t="shared" si="8"/>
        <v>0</v>
      </c>
      <c r="P411" s="29"/>
      <c r="Q411" s="74"/>
      <c r="R411" s="28"/>
      <c r="S411" s="28"/>
      <c r="T411" s="28"/>
      <c r="U411" s="28"/>
      <c r="V411" s="28"/>
      <c r="W411" s="28"/>
      <c r="X411" s="28"/>
      <c r="Y411" s="28"/>
      <c r="Z411" s="28"/>
    </row>
    <row r="412" spans="1:26" ht="15" customHeight="1">
      <c r="A412" s="111">
        <v>408</v>
      </c>
      <c r="B412" s="48"/>
      <c r="C412" s="48"/>
      <c r="D412" s="35"/>
      <c r="E412" s="149"/>
      <c r="F412" s="156"/>
      <c r="G412" s="670"/>
      <c r="H412" s="88"/>
      <c r="I412" s="40"/>
      <c r="J412" s="40"/>
      <c r="K412" s="41"/>
      <c r="L412" s="42"/>
      <c r="M412" s="658"/>
      <c r="N412" s="659" t="str">
        <f t="shared" si="7"/>
        <v/>
      </c>
      <c r="O412" s="692">
        <f t="shared" si="8"/>
        <v>0</v>
      </c>
      <c r="P412" s="29"/>
      <c r="Q412" s="74"/>
      <c r="R412" s="28"/>
      <c r="S412" s="28"/>
      <c r="T412" s="28"/>
      <c r="U412" s="28"/>
      <c r="V412" s="28"/>
      <c r="W412" s="28"/>
      <c r="X412" s="28"/>
      <c r="Y412" s="28"/>
      <c r="Z412" s="28"/>
    </row>
    <row r="413" spans="1:26" ht="15" customHeight="1">
      <c r="A413" s="111">
        <v>409</v>
      </c>
      <c r="B413" s="48"/>
      <c r="C413" s="48"/>
      <c r="D413" s="35"/>
      <c r="E413" s="149"/>
      <c r="F413" s="156"/>
      <c r="G413" s="670"/>
      <c r="H413" s="88"/>
      <c r="I413" s="40"/>
      <c r="J413" s="40"/>
      <c r="K413" s="41"/>
      <c r="L413" s="42"/>
      <c r="M413" s="658"/>
      <c r="N413" s="659" t="str">
        <f t="shared" si="7"/>
        <v/>
      </c>
      <c r="O413" s="692">
        <f t="shared" si="8"/>
        <v>0</v>
      </c>
      <c r="P413" s="29"/>
      <c r="Q413" s="74"/>
      <c r="R413" s="28"/>
      <c r="S413" s="28"/>
      <c r="T413" s="28"/>
      <c r="U413" s="28"/>
      <c r="V413" s="28"/>
      <c r="W413" s="28"/>
      <c r="X413" s="28"/>
      <c r="Y413" s="28"/>
      <c r="Z413" s="28"/>
    </row>
    <row r="414" spans="1:26" ht="15" customHeight="1">
      <c r="A414" s="111">
        <v>410</v>
      </c>
      <c r="B414" s="48"/>
      <c r="C414" s="48"/>
      <c r="D414" s="35"/>
      <c r="E414" s="149"/>
      <c r="F414" s="156"/>
      <c r="G414" s="670"/>
      <c r="H414" s="88"/>
      <c r="I414" s="40"/>
      <c r="J414" s="40"/>
      <c r="K414" s="41"/>
      <c r="L414" s="42"/>
      <c r="M414" s="658"/>
      <c r="N414" s="659" t="str">
        <f t="shared" si="7"/>
        <v/>
      </c>
      <c r="O414" s="692">
        <f t="shared" si="8"/>
        <v>0</v>
      </c>
      <c r="P414" s="29"/>
      <c r="Q414" s="74"/>
      <c r="R414" s="28"/>
      <c r="S414" s="28"/>
      <c r="T414" s="28"/>
      <c r="U414" s="28"/>
      <c r="V414" s="28"/>
      <c r="W414" s="28"/>
      <c r="X414" s="28"/>
      <c r="Y414" s="28"/>
      <c r="Z414" s="28"/>
    </row>
    <row r="415" spans="1:26" ht="15" customHeight="1">
      <c r="A415" s="111">
        <v>411</v>
      </c>
      <c r="B415" s="48"/>
      <c r="C415" s="48"/>
      <c r="D415" s="35"/>
      <c r="E415" s="149"/>
      <c r="F415" s="156"/>
      <c r="G415" s="670"/>
      <c r="H415" s="88"/>
      <c r="I415" s="40"/>
      <c r="J415" s="40"/>
      <c r="K415" s="41"/>
      <c r="L415" s="42"/>
      <c r="M415" s="658"/>
      <c r="N415" s="659" t="str">
        <f t="shared" si="7"/>
        <v/>
      </c>
      <c r="O415" s="692">
        <f t="shared" si="8"/>
        <v>0</v>
      </c>
      <c r="P415" s="29"/>
      <c r="Q415" s="74"/>
      <c r="R415" s="28"/>
      <c r="S415" s="28"/>
      <c r="T415" s="28"/>
      <c r="U415" s="28"/>
      <c r="V415" s="28"/>
      <c r="W415" s="28"/>
      <c r="X415" s="28"/>
      <c r="Y415" s="28"/>
      <c r="Z415" s="28"/>
    </row>
    <row r="416" spans="1:26" ht="15" customHeight="1">
      <c r="A416" s="111">
        <v>412</v>
      </c>
      <c r="B416" s="48"/>
      <c r="C416" s="48"/>
      <c r="D416" s="35"/>
      <c r="E416" s="149"/>
      <c r="F416" s="156"/>
      <c r="G416" s="670"/>
      <c r="H416" s="88"/>
      <c r="I416" s="40"/>
      <c r="J416" s="40"/>
      <c r="K416" s="41"/>
      <c r="L416" s="42"/>
      <c r="M416" s="658"/>
      <c r="N416" s="659" t="str">
        <f t="shared" si="7"/>
        <v/>
      </c>
      <c r="O416" s="692">
        <f t="shared" si="8"/>
        <v>0</v>
      </c>
      <c r="P416" s="29"/>
      <c r="Q416" s="74"/>
      <c r="R416" s="28"/>
      <c r="S416" s="28"/>
      <c r="T416" s="28"/>
      <c r="U416" s="28"/>
      <c r="V416" s="28"/>
      <c r="W416" s="28"/>
      <c r="X416" s="28"/>
      <c r="Y416" s="28"/>
      <c r="Z416" s="28"/>
    </row>
    <row r="417" spans="1:26" ht="15" customHeight="1">
      <c r="A417" s="111">
        <v>413</v>
      </c>
      <c r="B417" s="48"/>
      <c r="C417" s="48"/>
      <c r="D417" s="35"/>
      <c r="E417" s="149"/>
      <c r="F417" s="156"/>
      <c r="G417" s="670"/>
      <c r="H417" s="88"/>
      <c r="I417" s="40"/>
      <c r="J417" s="40"/>
      <c r="K417" s="41"/>
      <c r="L417" s="42"/>
      <c r="M417" s="658"/>
      <c r="N417" s="659" t="str">
        <f t="shared" si="7"/>
        <v/>
      </c>
      <c r="O417" s="692">
        <f t="shared" si="8"/>
        <v>0</v>
      </c>
      <c r="P417" s="29"/>
      <c r="Q417" s="74"/>
      <c r="R417" s="28"/>
      <c r="S417" s="28"/>
      <c r="T417" s="28"/>
      <c r="U417" s="28"/>
      <c r="V417" s="28"/>
      <c r="W417" s="28"/>
      <c r="X417" s="28"/>
      <c r="Y417" s="28"/>
      <c r="Z417" s="28"/>
    </row>
    <row r="418" spans="1:26" ht="15" customHeight="1">
      <c r="A418" s="111">
        <v>414</v>
      </c>
      <c r="B418" s="48"/>
      <c r="C418" s="48"/>
      <c r="D418" s="35"/>
      <c r="E418" s="149"/>
      <c r="F418" s="156"/>
      <c r="G418" s="670"/>
      <c r="H418" s="88"/>
      <c r="I418" s="40"/>
      <c r="J418" s="40"/>
      <c r="K418" s="41"/>
      <c r="L418" s="42"/>
      <c r="M418" s="658"/>
      <c r="N418" s="659" t="str">
        <f t="shared" si="7"/>
        <v/>
      </c>
      <c r="O418" s="692">
        <f t="shared" si="8"/>
        <v>0</v>
      </c>
      <c r="P418" s="29"/>
      <c r="Q418" s="74"/>
      <c r="R418" s="28"/>
      <c r="S418" s="28"/>
      <c r="T418" s="28"/>
      <c r="U418" s="28"/>
      <c r="V418" s="28"/>
      <c r="W418" s="28"/>
      <c r="X418" s="28"/>
      <c r="Y418" s="28"/>
      <c r="Z418" s="28"/>
    </row>
    <row r="419" spans="1:26" ht="15" customHeight="1">
      <c r="A419" s="111">
        <v>415</v>
      </c>
      <c r="B419" s="48"/>
      <c r="C419" s="48"/>
      <c r="D419" s="35"/>
      <c r="E419" s="149"/>
      <c r="F419" s="156"/>
      <c r="G419" s="670"/>
      <c r="H419" s="88"/>
      <c r="I419" s="40"/>
      <c r="J419" s="40"/>
      <c r="K419" s="41"/>
      <c r="L419" s="42"/>
      <c r="M419" s="658"/>
      <c r="N419" s="659" t="str">
        <f t="shared" si="7"/>
        <v/>
      </c>
      <c r="O419" s="692">
        <f t="shared" si="8"/>
        <v>0</v>
      </c>
      <c r="P419" s="29"/>
      <c r="Q419" s="74"/>
      <c r="R419" s="28"/>
      <c r="S419" s="28"/>
      <c r="T419" s="28"/>
      <c r="U419" s="28"/>
      <c r="V419" s="28"/>
      <c r="W419" s="28"/>
      <c r="X419" s="28"/>
      <c r="Y419" s="28"/>
      <c r="Z419" s="28"/>
    </row>
    <row r="420" spans="1:26" ht="15" customHeight="1">
      <c r="A420" s="111">
        <v>416</v>
      </c>
      <c r="B420" s="48"/>
      <c r="C420" s="48"/>
      <c r="D420" s="35"/>
      <c r="E420" s="149"/>
      <c r="F420" s="156"/>
      <c r="G420" s="670"/>
      <c r="H420" s="88"/>
      <c r="I420" s="40"/>
      <c r="J420" s="40"/>
      <c r="K420" s="41"/>
      <c r="L420" s="42"/>
      <c r="M420" s="658"/>
      <c r="N420" s="659" t="str">
        <f t="shared" si="7"/>
        <v/>
      </c>
      <c r="O420" s="692">
        <f t="shared" si="8"/>
        <v>0</v>
      </c>
      <c r="P420" s="29"/>
      <c r="Q420" s="74"/>
      <c r="R420" s="28"/>
      <c r="S420" s="28"/>
      <c r="T420" s="28"/>
      <c r="U420" s="28"/>
      <c r="V420" s="28"/>
      <c r="W420" s="28"/>
      <c r="X420" s="28"/>
      <c r="Y420" s="28"/>
      <c r="Z420" s="28"/>
    </row>
    <row r="421" spans="1:26" ht="15" customHeight="1">
      <c r="A421" s="111">
        <v>417</v>
      </c>
      <c r="B421" s="48"/>
      <c r="C421" s="48"/>
      <c r="D421" s="35"/>
      <c r="E421" s="149"/>
      <c r="F421" s="156"/>
      <c r="G421" s="670"/>
      <c r="H421" s="88"/>
      <c r="I421" s="40"/>
      <c r="J421" s="40"/>
      <c r="K421" s="41"/>
      <c r="L421" s="42"/>
      <c r="M421" s="658"/>
      <c r="N421" s="659" t="str">
        <f t="shared" si="7"/>
        <v/>
      </c>
      <c r="O421" s="692">
        <f t="shared" si="8"/>
        <v>0</v>
      </c>
      <c r="P421" s="29"/>
      <c r="Q421" s="74"/>
      <c r="R421" s="28"/>
      <c r="S421" s="28"/>
      <c r="T421" s="28"/>
      <c r="U421" s="28"/>
      <c r="V421" s="28"/>
      <c r="W421" s="28"/>
      <c r="X421" s="28"/>
      <c r="Y421" s="28"/>
      <c r="Z421" s="28"/>
    </row>
    <row r="422" spans="1:26" ht="15" customHeight="1">
      <c r="A422" s="111">
        <v>418</v>
      </c>
      <c r="B422" s="48"/>
      <c r="C422" s="48"/>
      <c r="D422" s="35"/>
      <c r="E422" s="149"/>
      <c r="F422" s="156"/>
      <c r="G422" s="670"/>
      <c r="H422" s="88"/>
      <c r="I422" s="40"/>
      <c r="J422" s="40"/>
      <c r="K422" s="41"/>
      <c r="L422" s="42"/>
      <c r="M422" s="658"/>
      <c r="N422" s="659" t="str">
        <f t="shared" si="7"/>
        <v/>
      </c>
      <c r="O422" s="692">
        <f t="shared" si="8"/>
        <v>0</v>
      </c>
      <c r="P422" s="29"/>
      <c r="Q422" s="74"/>
      <c r="R422" s="28"/>
      <c r="S422" s="28"/>
      <c r="T422" s="28"/>
      <c r="U422" s="28"/>
      <c r="V422" s="28"/>
      <c r="W422" s="28"/>
      <c r="X422" s="28"/>
      <c r="Y422" s="28"/>
      <c r="Z422" s="28"/>
    </row>
    <row r="423" spans="1:26" ht="15" customHeight="1">
      <c r="A423" s="111">
        <v>419</v>
      </c>
      <c r="B423" s="48"/>
      <c r="C423" s="48"/>
      <c r="D423" s="35"/>
      <c r="E423" s="149"/>
      <c r="F423" s="156"/>
      <c r="G423" s="670"/>
      <c r="H423" s="88"/>
      <c r="I423" s="40"/>
      <c r="J423" s="40"/>
      <c r="K423" s="41"/>
      <c r="L423" s="42"/>
      <c r="M423" s="658"/>
      <c r="N423" s="659" t="str">
        <f t="shared" si="7"/>
        <v/>
      </c>
      <c r="O423" s="692">
        <f t="shared" si="8"/>
        <v>0</v>
      </c>
      <c r="P423" s="29"/>
      <c r="Q423" s="74"/>
      <c r="R423" s="28"/>
      <c r="S423" s="28"/>
      <c r="T423" s="28"/>
      <c r="U423" s="28"/>
      <c r="V423" s="28"/>
      <c r="W423" s="28"/>
      <c r="X423" s="28"/>
      <c r="Y423" s="28"/>
      <c r="Z423" s="28"/>
    </row>
    <row r="424" spans="1:26" ht="15" customHeight="1">
      <c r="A424" s="111">
        <v>420</v>
      </c>
      <c r="B424" s="48"/>
      <c r="C424" s="48"/>
      <c r="D424" s="35"/>
      <c r="E424" s="149"/>
      <c r="F424" s="156"/>
      <c r="G424" s="670"/>
      <c r="H424" s="88"/>
      <c r="I424" s="40"/>
      <c r="J424" s="40"/>
      <c r="K424" s="41"/>
      <c r="L424" s="42"/>
      <c r="M424" s="658"/>
      <c r="N424" s="659" t="str">
        <f t="shared" si="7"/>
        <v/>
      </c>
      <c r="O424" s="692">
        <f t="shared" si="8"/>
        <v>0</v>
      </c>
      <c r="P424" s="29"/>
      <c r="Q424" s="74"/>
      <c r="R424" s="28"/>
      <c r="S424" s="28"/>
      <c r="T424" s="28"/>
      <c r="U424" s="28"/>
      <c r="V424" s="28"/>
      <c r="W424" s="28"/>
      <c r="X424" s="28"/>
      <c r="Y424" s="28"/>
      <c r="Z424" s="28"/>
    </row>
    <row r="425" spans="1:26" ht="15" customHeight="1">
      <c r="A425" s="111">
        <v>421</v>
      </c>
      <c r="B425" s="48"/>
      <c r="C425" s="48"/>
      <c r="D425" s="35"/>
      <c r="E425" s="149"/>
      <c r="F425" s="156"/>
      <c r="G425" s="670"/>
      <c r="H425" s="88"/>
      <c r="I425" s="40"/>
      <c r="J425" s="40"/>
      <c r="K425" s="41"/>
      <c r="L425" s="42"/>
      <c r="M425" s="658"/>
      <c r="N425" s="659" t="str">
        <f t="shared" si="7"/>
        <v/>
      </c>
      <c r="O425" s="692">
        <f t="shared" si="8"/>
        <v>0</v>
      </c>
      <c r="P425" s="29"/>
      <c r="Q425" s="74"/>
      <c r="R425" s="28"/>
      <c r="S425" s="28"/>
      <c r="T425" s="28"/>
      <c r="U425" s="28"/>
      <c r="V425" s="28"/>
      <c r="W425" s="28"/>
      <c r="X425" s="28"/>
      <c r="Y425" s="28"/>
      <c r="Z425" s="28"/>
    </row>
    <row r="426" spans="1:26" ht="15" customHeight="1">
      <c r="A426" s="111">
        <v>422</v>
      </c>
      <c r="B426" s="48"/>
      <c r="C426" s="48"/>
      <c r="D426" s="35"/>
      <c r="E426" s="149"/>
      <c r="F426" s="156"/>
      <c r="G426" s="670"/>
      <c r="H426" s="88"/>
      <c r="I426" s="40"/>
      <c r="J426" s="40"/>
      <c r="K426" s="41"/>
      <c r="L426" s="42"/>
      <c r="M426" s="658"/>
      <c r="N426" s="659" t="str">
        <f t="shared" si="7"/>
        <v/>
      </c>
      <c r="O426" s="692">
        <f t="shared" si="8"/>
        <v>0</v>
      </c>
      <c r="P426" s="29"/>
      <c r="Q426" s="74"/>
      <c r="R426" s="28"/>
      <c r="S426" s="28"/>
      <c r="T426" s="28"/>
      <c r="U426" s="28"/>
      <c r="V426" s="28"/>
      <c r="W426" s="28"/>
      <c r="X426" s="28"/>
      <c r="Y426" s="28"/>
      <c r="Z426" s="28"/>
    </row>
    <row r="427" spans="1:26" ht="15" customHeight="1">
      <c r="A427" s="111">
        <v>423</v>
      </c>
      <c r="B427" s="48"/>
      <c r="C427" s="48"/>
      <c r="D427" s="35"/>
      <c r="E427" s="149"/>
      <c r="F427" s="156"/>
      <c r="G427" s="670"/>
      <c r="H427" s="88"/>
      <c r="I427" s="40"/>
      <c r="J427" s="40"/>
      <c r="K427" s="41"/>
      <c r="L427" s="42"/>
      <c r="M427" s="658"/>
      <c r="N427" s="659" t="str">
        <f t="shared" si="7"/>
        <v/>
      </c>
      <c r="O427" s="692">
        <f t="shared" si="8"/>
        <v>0</v>
      </c>
      <c r="P427" s="29"/>
      <c r="Q427" s="74"/>
      <c r="R427" s="28"/>
      <c r="S427" s="28"/>
      <c r="T427" s="28"/>
      <c r="U427" s="28"/>
      <c r="V427" s="28"/>
      <c r="W427" s="28"/>
      <c r="X427" s="28"/>
      <c r="Y427" s="28"/>
      <c r="Z427" s="28"/>
    </row>
    <row r="428" spans="1:26" ht="15" customHeight="1">
      <c r="A428" s="111">
        <v>424</v>
      </c>
      <c r="B428" s="48"/>
      <c r="C428" s="48"/>
      <c r="D428" s="35"/>
      <c r="E428" s="149"/>
      <c r="F428" s="156"/>
      <c r="G428" s="670"/>
      <c r="H428" s="88"/>
      <c r="I428" s="40"/>
      <c r="J428" s="40"/>
      <c r="K428" s="41"/>
      <c r="L428" s="42"/>
      <c r="M428" s="658"/>
      <c r="N428" s="659" t="str">
        <f t="shared" si="7"/>
        <v/>
      </c>
      <c r="O428" s="692">
        <f t="shared" si="8"/>
        <v>0</v>
      </c>
      <c r="P428" s="29"/>
      <c r="Q428" s="74"/>
      <c r="R428" s="28"/>
      <c r="S428" s="28"/>
      <c r="T428" s="28"/>
      <c r="U428" s="28"/>
      <c r="V428" s="28"/>
      <c r="W428" s="28"/>
      <c r="X428" s="28"/>
      <c r="Y428" s="28"/>
      <c r="Z428" s="28"/>
    </row>
    <row r="429" spans="1:26" ht="15" customHeight="1">
      <c r="A429" s="111">
        <v>425</v>
      </c>
      <c r="B429" s="48"/>
      <c r="C429" s="48"/>
      <c r="D429" s="35"/>
      <c r="E429" s="149"/>
      <c r="F429" s="156"/>
      <c r="G429" s="670"/>
      <c r="H429" s="88"/>
      <c r="I429" s="40"/>
      <c r="J429" s="40"/>
      <c r="K429" s="41"/>
      <c r="L429" s="42"/>
      <c r="M429" s="658"/>
      <c r="N429" s="659" t="str">
        <f t="shared" si="7"/>
        <v/>
      </c>
      <c r="O429" s="692">
        <f t="shared" si="8"/>
        <v>0</v>
      </c>
      <c r="P429" s="29"/>
      <c r="Q429" s="74"/>
      <c r="R429" s="28"/>
      <c r="S429" s="28"/>
      <c r="T429" s="28"/>
      <c r="U429" s="28"/>
      <c r="V429" s="28"/>
      <c r="W429" s="28"/>
      <c r="X429" s="28"/>
      <c r="Y429" s="28"/>
      <c r="Z429" s="28"/>
    </row>
    <row r="430" spans="1:26" ht="15" customHeight="1">
      <c r="A430" s="111">
        <v>426</v>
      </c>
      <c r="B430" s="48"/>
      <c r="C430" s="48"/>
      <c r="D430" s="35"/>
      <c r="E430" s="149"/>
      <c r="F430" s="156"/>
      <c r="G430" s="670"/>
      <c r="H430" s="88"/>
      <c r="I430" s="40"/>
      <c r="J430" s="40"/>
      <c r="K430" s="41"/>
      <c r="L430" s="42"/>
      <c r="M430" s="658"/>
      <c r="N430" s="659" t="str">
        <f t="shared" si="7"/>
        <v/>
      </c>
      <c r="O430" s="692">
        <f t="shared" si="8"/>
        <v>0</v>
      </c>
      <c r="P430" s="29"/>
      <c r="Q430" s="74"/>
      <c r="R430" s="28"/>
      <c r="S430" s="28"/>
      <c r="T430" s="28"/>
      <c r="U430" s="28"/>
      <c r="V430" s="28"/>
      <c r="W430" s="28"/>
      <c r="X430" s="28"/>
      <c r="Y430" s="28"/>
      <c r="Z430" s="28"/>
    </row>
    <row r="431" spans="1:26" ht="15" customHeight="1">
      <c r="A431" s="111">
        <v>427</v>
      </c>
      <c r="B431" s="48"/>
      <c r="C431" s="48"/>
      <c r="D431" s="35"/>
      <c r="E431" s="149"/>
      <c r="F431" s="156"/>
      <c r="G431" s="670"/>
      <c r="H431" s="88"/>
      <c r="I431" s="40"/>
      <c r="J431" s="40"/>
      <c r="K431" s="41"/>
      <c r="L431" s="42"/>
      <c r="M431" s="658"/>
      <c r="N431" s="659" t="str">
        <f t="shared" si="7"/>
        <v/>
      </c>
      <c r="O431" s="692">
        <f t="shared" si="8"/>
        <v>0</v>
      </c>
      <c r="P431" s="29"/>
      <c r="Q431" s="74"/>
      <c r="R431" s="28"/>
      <c r="S431" s="28"/>
      <c r="T431" s="28"/>
      <c r="U431" s="28"/>
      <c r="V431" s="28"/>
      <c r="W431" s="28"/>
      <c r="X431" s="28"/>
      <c r="Y431" s="28"/>
      <c r="Z431" s="28"/>
    </row>
    <row r="432" spans="1:26" ht="15" customHeight="1">
      <c r="A432" s="111">
        <v>428</v>
      </c>
      <c r="B432" s="48"/>
      <c r="C432" s="48"/>
      <c r="D432" s="35"/>
      <c r="E432" s="149"/>
      <c r="F432" s="156"/>
      <c r="G432" s="670"/>
      <c r="H432" s="88"/>
      <c r="I432" s="40"/>
      <c r="J432" s="40"/>
      <c r="K432" s="41"/>
      <c r="L432" s="42"/>
      <c r="M432" s="658"/>
      <c r="N432" s="659" t="str">
        <f t="shared" si="7"/>
        <v/>
      </c>
      <c r="O432" s="692">
        <f t="shared" si="8"/>
        <v>0</v>
      </c>
      <c r="P432" s="29"/>
      <c r="Q432" s="74"/>
      <c r="R432" s="28"/>
      <c r="S432" s="28"/>
      <c r="T432" s="28"/>
      <c r="U432" s="28"/>
      <c r="V432" s="28"/>
      <c r="W432" s="28"/>
      <c r="X432" s="28"/>
      <c r="Y432" s="28"/>
      <c r="Z432" s="28"/>
    </row>
    <row r="433" spans="1:26" ht="15" customHeight="1">
      <c r="A433" s="111">
        <v>429</v>
      </c>
      <c r="B433" s="48"/>
      <c r="C433" s="48"/>
      <c r="D433" s="35"/>
      <c r="E433" s="149"/>
      <c r="F433" s="156"/>
      <c r="G433" s="670"/>
      <c r="H433" s="88"/>
      <c r="I433" s="40"/>
      <c r="J433" s="40"/>
      <c r="K433" s="41"/>
      <c r="L433" s="42"/>
      <c r="M433" s="658"/>
      <c r="N433" s="659" t="str">
        <f t="shared" si="7"/>
        <v/>
      </c>
      <c r="O433" s="692">
        <f t="shared" si="8"/>
        <v>0</v>
      </c>
      <c r="P433" s="29"/>
      <c r="Q433" s="74"/>
      <c r="R433" s="28"/>
      <c r="S433" s="28"/>
      <c r="T433" s="28"/>
      <c r="U433" s="28"/>
      <c r="V433" s="28"/>
      <c r="W433" s="28"/>
      <c r="X433" s="28"/>
      <c r="Y433" s="28"/>
      <c r="Z433" s="28"/>
    </row>
    <row r="434" spans="1:26" ht="15" customHeight="1">
      <c r="A434" s="111">
        <v>430</v>
      </c>
      <c r="B434" s="48"/>
      <c r="C434" s="48"/>
      <c r="D434" s="35"/>
      <c r="E434" s="149"/>
      <c r="F434" s="156"/>
      <c r="G434" s="670"/>
      <c r="H434" s="88"/>
      <c r="I434" s="40"/>
      <c r="J434" s="40"/>
      <c r="K434" s="41"/>
      <c r="L434" s="42"/>
      <c r="M434" s="658"/>
      <c r="N434" s="659" t="str">
        <f t="shared" si="7"/>
        <v/>
      </c>
      <c r="O434" s="692">
        <f t="shared" si="8"/>
        <v>0</v>
      </c>
      <c r="P434" s="29"/>
      <c r="Q434" s="74"/>
      <c r="R434" s="28"/>
      <c r="S434" s="28"/>
      <c r="T434" s="28"/>
      <c r="U434" s="28"/>
      <c r="V434" s="28"/>
      <c r="W434" s="28"/>
      <c r="X434" s="28"/>
      <c r="Y434" s="28"/>
      <c r="Z434" s="28"/>
    </row>
    <row r="435" spans="1:26" ht="15" customHeight="1">
      <c r="A435" s="111">
        <v>431</v>
      </c>
      <c r="B435" s="48"/>
      <c r="C435" s="48"/>
      <c r="D435" s="35"/>
      <c r="E435" s="149"/>
      <c r="F435" s="156"/>
      <c r="G435" s="670"/>
      <c r="H435" s="88"/>
      <c r="I435" s="40"/>
      <c r="J435" s="40"/>
      <c r="K435" s="41"/>
      <c r="L435" s="42"/>
      <c r="M435" s="658"/>
      <c r="N435" s="659" t="str">
        <f t="shared" si="7"/>
        <v/>
      </c>
      <c r="O435" s="692">
        <f t="shared" si="8"/>
        <v>0</v>
      </c>
      <c r="P435" s="29"/>
      <c r="Q435" s="74"/>
      <c r="R435" s="28"/>
      <c r="S435" s="28"/>
      <c r="T435" s="28"/>
      <c r="U435" s="28"/>
      <c r="V435" s="28"/>
      <c r="W435" s="28"/>
      <c r="X435" s="28"/>
      <c r="Y435" s="28"/>
      <c r="Z435" s="28"/>
    </row>
    <row r="436" spans="1:26" ht="15" customHeight="1">
      <c r="A436" s="111">
        <v>432</v>
      </c>
      <c r="B436" s="48"/>
      <c r="C436" s="48"/>
      <c r="D436" s="35"/>
      <c r="E436" s="149"/>
      <c r="F436" s="156"/>
      <c r="G436" s="670"/>
      <c r="H436" s="88"/>
      <c r="I436" s="40"/>
      <c r="J436" s="40"/>
      <c r="K436" s="41"/>
      <c r="L436" s="42"/>
      <c r="M436" s="658"/>
      <c r="N436" s="659" t="str">
        <f t="shared" si="7"/>
        <v/>
      </c>
      <c r="O436" s="692">
        <f t="shared" si="8"/>
        <v>0</v>
      </c>
      <c r="P436" s="29"/>
      <c r="Q436" s="74"/>
      <c r="R436" s="28"/>
      <c r="S436" s="28"/>
      <c r="T436" s="28"/>
      <c r="U436" s="28"/>
      <c r="V436" s="28"/>
      <c r="W436" s="28"/>
      <c r="X436" s="28"/>
      <c r="Y436" s="28"/>
      <c r="Z436" s="28"/>
    </row>
    <row r="437" spans="1:26" ht="15" customHeight="1">
      <c r="A437" s="111">
        <v>433</v>
      </c>
      <c r="B437" s="48"/>
      <c r="C437" s="48"/>
      <c r="D437" s="35"/>
      <c r="E437" s="149"/>
      <c r="F437" s="156"/>
      <c r="G437" s="670"/>
      <c r="H437" s="88"/>
      <c r="I437" s="40"/>
      <c r="J437" s="40"/>
      <c r="K437" s="41"/>
      <c r="L437" s="42"/>
      <c r="M437" s="658"/>
      <c r="N437" s="659" t="str">
        <f t="shared" si="7"/>
        <v/>
      </c>
      <c r="O437" s="692">
        <f t="shared" si="8"/>
        <v>0</v>
      </c>
      <c r="P437" s="29"/>
      <c r="Q437" s="74"/>
      <c r="R437" s="28"/>
      <c r="S437" s="28"/>
      <c r="T437" s="28"/>
      <c r="U437" s="28"/>
      <c r="V437" s="28"/>
      <c r="W437" s="28"/>
      <c r="X437" s="28"/>
      <c r="Y437" s="28"/>
      <c r="Z437" s="28"/>
    </row>
    <row r="438" spans="1:26" ht="15" customHeight="1">
      <c r="A438" s="111">
        <v>434</v>
      </c>
      <c r="B438" s="48"/>
      <c r="C438" s="48"/>
      <c r="D438" s="35"/>
      <c r="E438" s="149"/>
      <c r="F438" s="156"/>
      <c r="G438" s="670"/>
      <c r="H438" s="88"/>
      <c r="I438" s="40"/>
      <c r="J438" s="40"/>
      <c r="K438" s="41"/>
      <c r="L438" s="42"/>
      <c r="M438" s="658"/>
      <c r="N438" s="659" t="str">
        <f t="shared" si="7"/>
        <v/>
      </c>
      <c r="O438" s="692">
        <f t="shared" si="8"/>
        <v>0</v>
      </c>
      <c r="P438" s="29"/>
      <c r="Q438" s="74"/>
      <c r="R438" s="28"/>
      <c r="S438" s="28"/>
      <c r="T438" s="28"/>
      <c r="U438" s="28"/>
      <c r="V438" s="28"/>
      <c r="W438" s="28"/>
      <c r="X438" s="28"/>
      <c r="Y438" s="28"/>
      <c r="Z438" s="28"/>
    </row>
    <row r="439" spans="1:26" ht="15" customHeight="1">
      <c r="A439" s="111">
        <v>435</v>
      </c>
      <c r="B439" s="48"/>
      <c r="C439" s="48"/>
      <c r="D439" s="35"/>
      <c r="E439" s="149"/>
      <c r="F439" s="156"/>
      <c r="G439" s="670"/>
      <c r="H439" s="88"/>
      <c r="I439" s="40"/>
      <c r="J439" s="40"/>
      <c r="K439" s="41"/>
      <c r="L439" s="42"/>
      <c r="M439" s="658"/>
      <c r="N439" s="659" t="str">
        <f t="shared" si="7"/>
        <v/>
      </c>
      <c r="O439" s="692">
        <f t="shared" si="8"/>
        <v>0</v>
      </c>
      <c r="P439" s="29"/>
      <c r="Q439" s="74"/>
      <c r="R439" s="28"/>
      <c r="S439" s="28"/>
      <c r="T439" s="28"/>
      <c r="U439" s="28"/>
      <c r="V439" s="28"/>
      <c r="W439" s="28"/>
      <c r="X439" s="28"/>
      <c r="Y439" s="28"/>
      <c r="Z439" s="28"/>
    </row>
    <row r="440" spans="1:26" ht="15" customHeight="1">
      <c r="A440" s="111">
        <v>436</v>
      </c>
      <c r="B440" s="48"/>
      <c r="C440" s="48"/>
      <c r="D440" s="35"/>
      <c r="E440" s="149"/>
      <c r="F440" s="156"/>
      <c r="G440" s="670"/>
      <c r="H440" s="88"/>
      <c r="I440" s="40"/>
      <c r="J440" s="40"/>
      <c r="K440" s="41"/>
      <c r="L440" s="42"/>
      <c r="M440" s="658"/>
      <c r="N440" s="659" t="str">
        <f t="shared" si="7"/>
        <v/>
      </c>
      <c r="O440" s="692">
        <f t="shared" si="8"/>
        <v>0</v>
      </c>
      <c r="P440" s="29"/>
      <c r="Q440" s="74"/>
      <c r="R440" s="28"/>
      <c r="S440" s="28"/>
      <c r="T440" s="28"/>
      <c r="U440" s="28"/>
      <c r="V440" s="28"/>
      <c r="W440" s="28"/>
      <c r="X440" s="28"/>
      <c r="Y440" s="28"/>
      <c r="Z440" s="28"/>
    </row>
    <row r="441" spans="1:26" ht="15" customHeight="1">
      <c r="A441" s="111">
        <v>437</v>
      </c>
      <c r="B441" s="48"/>
      <c r="C441" s="48"/>
      <c r="D441" s="35"/>
      <c r="E441" s="149"/>
      <c r="F441" s="156"/>
      <c r="G441" s="670"/>
      <c r="H441" s="88"/>
      <c r="I441" s="40"/>
      <c r="J441" s="40"/>
      <c r="K441" s="41"/>
      <c r="L441" s="42"/>
      <c r="M441" s="658"/>
      <c r="N441" s="659" t="str">
        <f t="shared" si="7"/>
        <v/>
      </c>
      <c r="O441" s="692">
        <f t="shared" si="8"/>
        <v>0</v>
      </c>
      <c r="P441" s="29"/>
      <c r="Q441" s="74"/>
      <c r="R441" s="28"/>
      <c r="S441" s="28"/>
      <c r="T441" s="28"/>
      <c r="U441" s="28"/>
      <c r="V441" s="28"/>
      <c r="W441" s="28"/>
      <c r="X441" s="28"/>
      <c r="Y441" s="28"/>
      <c r="Z441" s="28"/>
    </row>
    <row r="442" spans="1:26" ht="15" customHeight="1">
      <c r="A442" s="111">
        <v>438</v>
      </c>
      <c r="B442" s="48"/>
      <c r="C442" s="48"/>
      <c r="D442" s="35"/>
      <c r="E442" s="149"/>
      <c r="F442" s="156"/>
      <c r="G442" s="670"/>
      <c r="H442" s="88"/>
      <c r="I442" s="40"/>
      <c r="J442" s="40"/>
      <c r="K442" s="41"/>
      <c r="L442" s="42"/>
      <c r="M442" s="658"/>
      <c r="N442" s="659" t="str">
        <f t="shared" si="7"/>
        <v/>
      </c>
      <c r="O442" s="692">
        <f t="shared" si="8"/>
        <v>0</v>
      </c>
      <c r="P442" s="29"/>
      <c r="Q442" s="74"/>
      <c r="R442" s="28"/>
      <c r="S442" s="28"/>
      <c r="T442" s="28"/>
      <c r="U442" s="28"/>
      <c r="V442" s="28"/>
      <c r="W442" s="28"/>
      <c r="X442" s="28"/>
      <c r="Y442" s="28"/>
      <c r="Z442" s="28"/>
    </row>
    <row r="443" spans="1:26" ht="15" customHeight="1">
      <c r="A443" s="111">
        <v>439</v>
      </c>
      <c r="B443" s="48"/>
      <c r="C443" s="48"/>
      <c r="D443" s="35"/>
      <c r="E443" s="149"/>
      <c r="F443" s="156"/>
      <c r="G443" s="670"/>
      <c r="H443" s="88"/>
      <c r="I443" s="40"/>
      <c r="J443" s="40"/>
      <c r="K443" s="41"/>
      <c r="L443" s="42"/>
      <c r="M443" s="658"/>
      <c r="N443" s="659" t="str">
        <f t="shared" si="7"/>
        <v/>
      </c>
      <c r="O443" s="692">
        <f t="shared" si="8"/>
        <v>0</v>
      </c>
      <c r="P443" s="29"/>
      <c r="Q443" s="74"/>
      <c r="R443" s="28"/>
      <c r="S443" s="28"/>
      <c r="T443" s="28"/>
      <c r="U443" s="28"/>
      <c r="V443" s="28"/>
      <c r="W443" s="28"/>
      <c r="X443" s="28"/>
      <c r="Y443" s="28"/>
      <c r="Z443" s="28"/>
    </row>
    <row r="444" spans="1:26" ht="15" customHeight="1">
      <c r="A444" s="111">
        <v>440</v>
      </c>
      <c r="B444" s="48"/>
      <c r="C444" s="48"/>
      <c r="D444" s="35"/>
      <c r="E444" s="149"/>
      <c r="F444" s="156"/>
      <c r="G444" s="670"/>
      <c r="H444" s="88"/>
      <c r="I444" s="40"/>
      <c r="J444" s="40"/>
      <c r="K444" s="41"/>
      <c r="L444" s="42"/>
      <c r="M444" s="658"/>
      <c r="N444" s="659" t="str">
        <f t="shared" si="7"/>
        <v/>
      </c>
      <c r="O444" s="692">
        <f t="shared" si="8"/>
        <v>0</v>
      </c>
      <c r="P444" s="29"/>
      <c r="Q444" s="74"/>
      <c r="R444" s="28"/>
      <c r="S444" s="28"/>
      <c r="T444" s="28"/>
      <c r="U444" s="28"/>
      <c r="V444" s="28"/>
      <c r="W444" s="28"/>
      <c r="X444" s="28"/>
      <c r="Y444" s="28"/>
      <c r="Z444" s="28"/>
    </row>
    <row r="445" spans="1:26" ht="15" customHeight="1">
      <c r="A445" s="111">
        <v>441</v>
      </c>
      <c r="B445" s="48"/>
      <c r="C445" s="48"/>
      <c r="D445" s="35"/>
      <c r="E445" s="149"/>
      <c r="F445" s="156"/>
      <c r="G445" s="670"/>
      <c r="H445" s="88"/>
      <c r="I445" s="40"/>
      <c r="J445" s="40"/>
      <c r="K445" s="41"/>
      <c r="L445" s="42"/>
      <c r="M445" s="658"/>
      <c r="N445" s="659" t="str">
        <f t="shared" si="7"/>
        <v/>
      </c>
      <c r="O445" s="692">
        <f t="shared" si="8"/>
        <v>0</v>
      </c>
      <c r="P445" s="29"/>
      <c r="Q445" s="74"/>
      <c r="R445" s="28"/>
      <c r="S445" s="28"/>
      <c r="T445" s="28"/>
      <c r="U445" s="28"/>
      <c r="V445" s="28"/>
      <c r="W445" s="28"/>
      <c r="X445" s="28"/>
      <c r="Y445" s="28"/>
      <c r="Z445" s="28"/>
    </row>
    <row r="446" spans="1:26" ht="15" customHeight="1">
      <c r="A446" s="111">
        <v>442</v>
      </c>
      <c r="B446" s="48"/>
      <c r="C446" s="48"/>
      <c r="D446" s="35"/>
      <c r="E446" s="149"/>
      <c r="F446" s="156"/>
      <c r="G446" s="670"/>
      <c r="H446" s="88"/>
      <c r="I446" s="40"/>
      <c r="J446" s="40"/>
      <c r="K446" s="41"/>
      <c r="L446" s="42"/>
      <c r="M446" s="658"/>
      <c r="N446" s="659" t="str">
        <f t="shared" si="7"/>
        <v/>
      </c>
      <c r="O446" s="692">
        <f t="shared" si="8"/>
        <v>0</v>
      </c>
      <c r="P446" s="29"/>
      <c r="Q446" s="74"/>
      <c r="R446" s="28"/>
      <c r="S446" s="28"/>
      <c r="T446" s="28"/>
      <c r="U446" s="28"/>
      <c r="V446" s="28"/>
      <c r="W446" s="28"/>
      <c r="X446" s="28"/>
      <c r="Y446" s="28"/>
      <c r="Z446" s="28"/>
    </row>
    <row r="447" spans="1:26" ht="15" customHeight="1">
      <c r="A447" s="111">
        <v>443</v>
      </c>
      <c r="B447" s="48"/>
      <c r="C447" s="48"/>
      <c r="D447" s="35"/>
      <c r="E447" s="149"/>
      <c r="F447" s="156"/>
      <c r="G447" s="670"/>
      <c r="H447" s="88"/>
      <c r="I447" s="40"/>
      <c r="J447" s="40"/>
      <c r="K447" s="41"/>
      <c r="L447" s="42"/>
      <c r="M447" s="658"/>
      <c r="N447" s="659" t="str">
        <f t="shared" si="7"/>
        <v/>
      </c>
      <c r="O447" s="692">
        <f t="shared" si="8"/>
        <v>0</v>
      </c>
      <c r="P447" s="29"/>
      <c r="Q447" s="74"/>
      <c r="R447" s="28"/>
      <c r="S447" s="28"/>
      <c r="T447" s="28"/>
      <c r="U447" s="28"/>
      <c r="V447" s="28"/>
      <c r="W447" s="28"/>
      <c r="X447" s="28"/>
      <c r="Y447" s="28"/>
      <c r="Z447" s="28"/>
    </row>
    <row r="448" spans="1:26" ht="15" customHeight="1">
      <c r="A448" s="111">
        <v>444</v>
      </c>
      <c r="B448" s="48"/>
      <c r="C448" s="48"/>
      <c r="D448" s="35"/>
      <c r="E448" s="149"/>
      <c r="F448" s="156"/>
      <c r="G448" s="670"/>
      <c r="H448" s="88"/>
      <c r="I448" s="40"/>
      <c r="J448" s="40"/>
      <c r="K448" s="41"/>
      <c r="L448" s="42"/>
      <c r="M448" s="658"/>
      <c r="N448" s="659" t="str">
        <f t="shared" si="7"/>
        <v/>
      </c>
      <c r="O448" s="692">
        <f t="shared" si="8"/>
        <v>0</v>
      </c>
      <c r="P448" s="29"/>
      <c r="Q448" s="74"/>
      <c r="R448" s="28"/>
      <c r="S448" s="28"/>
      <c r="T448" s="28"/>
      <c r="U448" s="28"/>
      <c r="V448" s="28"/>
      <c r="W448" s="28"/>
      <c r="X448" s="28"/>
      <c r="Y448" s="28"/>
      <c r="Z448" s="28"/>
    </row>
    <row r="449" spans="1:26" ht="15" customHeight="1">
      <c r="A449" s="111">
        <v>445</v>
      </c>
      <c r="B449" s="48"/>
      <c r="C449" s="48"/>
      <c r="D449" s="35"/>
      <c r="E449" s="149"/>
      <c r="F449" s="156"/>
      <c r="G449" s="670"/>
      <c r="H449" s="88"/>
      <c r="I449" s="40"/>
      <c r="J449" s="40"/>
      <c r="K449" s="41"/>
      <c r="L449" s="42"/>
      <c r="M449" s="658"/>
      <c r="N449" s="659" t="str">
        <f t="shared" si="7"/>
        <v/>
      </c>
      <c r="O449" s="692">
        <f t="shared" si="8"/>
        <v>0</v>
      </c>
      <c r="P449" s="29"/>
      <c r="Q449" s="74"/>
      <c r="R449" s="28"/>
      <c r="S449" s="28"/>
      <c r="T449" s="28"/>
      <c r="U449" s="28"/>
      <c r="V449" s="28"/>
      <c r="W449" s="28"/>
      <c r="X449" s="28"/>
      <c r="Y449" s="28"/>
      <c r="Z449" s="28"/>
    </row>
    <row r="450" spans="1:26" ht="15" customHeight="1">
      <c r="A450" s="111">
        <v>446</v>
      </c>
      <c r="B450" s="48"/>
      <c r="C450" s="48"/>
      <c r="D450" s="35"/>
      <c r="E450" s="149"/>
      <c r="F450" s="156"/>
      <c r="G450" s="670"/>
      <c r="H450" s="88"/>
      <c r="I450" s="40"/>
      <c r="J450" s="40"/>
      <c r="K450" s="41"/>
      <c r="L450" s="42"/>
      <c r="M450" s="658"/>
      <c r="N450" s="659" t="str">
        <f t="shared" si="7"/>
        <v/>
      </c>
      <c r="O450" s="692">
        <f t="shared" si="8"/>
        <v>0</v>
      </c>
      <c r="P450" s="29"/>
      <c r="Q450" s="74"/>
      <c r="R450" s="28"/>
      <c r="S450" s="28"/>
      <c r="T450" s="28"/>
      <c r="U450" s="28"/>
      <c r="V450" s="28"/>
      <c r="W450" s="28"/>
      <c r="X450" s="28"/>
      <c r="Y450" s="28"/>
      <c r="Z450" s="28"/>
    </row>
    <row r="451" spans="1:26" ht="15" customHeight="1">
      <c r="A451" s="111">
        <v>447</v>
      </c>
      <c r="B451" s="48"/>
      <c r="C451" s="48"/>
      <c r="D451" s="35"/>
      <c r="E451" s="149"/>
      <c r="F451" s="156"/>
      <c r="G451" s="670"/>
      <c r="H451" s="88"/>
      <c r="I451" s="40"/>
      <c r="J451" s="40"/>
      <c r="K451" s="41"/>
      <c r="L451" s="42"/>
      <c r="M451" s="658"/>
      <c r="N451" s="659" t="str">
        <f t="shared" si="7"/>
        <v/>
      </c>
      <c r="O451" s="692">
        <f t="shared" si="8"/>
        <v>0</v>
      </c>
      <c r="P451" s="29"/>
      <c r="Q451" s="74"/>
      <c r="R451" s="28"/>
      <c r="S451" s="28"/>
      <c r="T451" s="28"/>
      <c r="U451" s="28"/>
      <c r="V451" s="28"/>
      <c r="W451" s="28"/>
      <c r="X451" s="28"/>
      <c r="Y451" s="28"/>
      <c r="Z451" s="28"/>
    </row>
    <row r="452" spans="1:26" ht="15" customHeight="1">
      <c r="A452" s="111">
        <v>448</v>
      </c>
      <c r="B452" s="48"/>
      <c r="C452" s="48"/>
      <c r="D452" s="35"/>
      <c r="E452" s="149"/>
      <c r="F452" s="156"/>
      <c r="G452" s="670"/>
      <c r="H452" s="88"/>
      <c r="I452" s="40"/>
      <c r="J452" s="40"/>
      <c r="K452" s="41"/>
      <c r="L452" s="42"/>
      <c r="M452" s="658"/>
      <c r="N452" s="659" t="str">
        <f t="shared" si="7"/>
        <v/>
      </c>
      <c r="O452" s="692">
        <f t="shared" si="8"/>
        <v>0</v>
      </c>
      <c r="P452" s="29"/>
      <c r="Q452" s="74"/>
      <c r="R452" s="28"/>
      <c r="S452" s="28"/>
      <c r="T452" s="28"/>
      <c r="U452" s="28"/>
      <c r="V452" s="28"/>
      <c r="W452" s="28"/>
      <c r="X452" s="28"/>
      <c r="Y452" s="28"/>
      <c r="Z452" s="28"/>
    </row>
    <row r="453" spans="1:26" ht="15" customHeight="1">
      <c r="A453" s="111">
        <v>449</v>
      </c>
      <c r="B453" s="48"/>
      <c r="C453" s="48"/>
      <c r="D453" s="35"/>
      <c r="E453" s="149"/>
      <c r="F453" s="156"/>
      <c r="G453" s="670"/>
      <c r="H453" s="88"/>
      <c r="I453" s="40"/>
      <c r="J453" s="40"/>
      <c r="K453" s="41"/>
      <c r="L453" s="42"/>
      <c r="M453" s="658"/>
      <c r="N453" s="659" t="str">
        <f t="shared" si="7"/>
        <v/>
      </c>
      <c r="O453" s="692">
        <f t="shared" si="8"/>
        <v>0</v>
      </c>
      <c r="P453" s="29"/>
      <c r="Q453" s="74"/>
      <c r="R453" s="28"/>
      <c r="S453" s="28"/>
      <c r="T453" s="28"/>
      <c r="U453" s="28"/>
      <c r="V453" s="28"/>
      <c r="W453" s="28"/>
      <c r="X453" s="28"/>
      <c r="Y453" s="28"/>
      <c r="Z453" s="28"/>
    </row>
    <row r="454" spans="1:26" ht="15" customHeight="1">
      <c r="A454" s="111">
        <v>450</v>
      </c>
      <c r="B454" s="48"/>
      <c r="C454" s="48"/>
      <c r="D454" s="35"/>
      <c r="E454" s="149"/>
      <c r="F454" s="156"/>
      <c r="G454" s="670"/>
      <c r="H454" s="88"/>
      <c r="I454" s="40"/>
      <c r="J454" s="40"/>
      <c r="K454" s="41"/>
      <c r="L454" s="42"/>
      <c r="M454" s="658"/>
      <c r="N454" s="659" t="str">
        <f t="shared" si="7"/>
        <v/>
      </c>
      <c r="O454" s="692">
        <f t="shared" si="8"/>
        <v>0</v>
      </c>
      <c r="P454" s="29"/>
      <c r="Q454" s="74"/>
      <c r="R454" s="28"/>
      <c r="S454" s="28"/>
      <c r="T454" s="28"/>
      <c r="U454" s="28"/>
      <c r="V454" s="28"/>
      <c r="W454" s="28"/>
      <c r="X454" s="28"/>
      <c r="Y454" s="28"/>
      <c r="Z454" s="28"/>
    </row>
    <row r="455" spans="1:26" ht="15" customHeight="1">
      <c r="A455" s="111">
        <v>451</v>
      </c>
      <c r="B455" s="48"/>
      <c r="C455" s="48"/>
      <c r="D455" s="35"/>
      <c r="E455" s="149"/>
      <c r="F455" s="156"/>
      <c r="G455" s="670"/>
      <c r="H455" s="88"/>
      <c r="I455" s="40"/>
      <c r="J455" s="40"/>
      <c r="K455" s="41"/>
      <c r="L455" s="42"/>
      <c r="M455" s="658"/>
      <c r="N455" s="659" t="str">
        <f t="shared" si="7"/>
        <v/>
      </c>
      <c r="O455" s="692">
        <f t="shared" si="8"/>
        <v>0</v>
      </c>
      <c r="P455" s="29"/>
      <c r="Q455" s="74"/>
      <c r="R455" s="28"/>
      <c r="S455" s="28"/>
      <c r="T455" s="28"/>
      <c r="U455" s="28"/>
      <c r="V455" s="28"/>
      <c r="W455" s="28"/>
      <c r="X455" s="28"/>
      <c r="Y455" s="28"/>
      <c r="Z455" s="28"/>
    </row>
    <row r="456" spans="1:26" ht="15" customHeight="1">
      <c r="A456" s="111">
        <v>452</v>
      </c>
      <c r="B456" s="48"/>
      <c r="C456" s="48"/>
      <c r="D456" s="35"/>
      <c r="E456" s="149"/>
      <c r="F456" s="156"/>
      <c r="G456" s="670"/>
      <c r="H456" s="88"/>
      <c r="I456" s="40"/>
      <c r="J456" s="40"/>
      <c r="K456" s="41"/>
      <c r="L456" s="42"/>
      <c r="M456" s="658"/>
      <c r="N456" s="659" t="str">
        <f t="shared" si="7"/>
        <v/>
      </c>
      <c r="O456" s="692">
        <f t="shared" si="8"/>
        <v>0</v>
      </c>
      <c r="P456" s="29"/>
      <c r="Q456" s="74"/>
      <c r="R456" s="28"/>
      <c r="S456" s="28"/>
      <c r="T456" s="28"/>
      <c r="U456" s="28"/>
      <c r="V456" s="28"/>
      <c r="W456" s="28"/>
      <c r="X456" s="28"/>
      <c r="Y456" s="28"/>
      <c r="Z456" s="28"/>
    </row>
    <row r="457" spans="1:26" ht="15" customHeight="1">
      <c r="A457" s="111">
        <v>453</v>
      </c>
      <c r="B457" s="48"/>
      <c r="C457" s="48"/>
      <c r="D457" s="35"/>
      <c r="E457" s="149"/>
      <c r="F457" s="156"/>
      <c r="G457" s="670"/>
      <c r="H457" s="88"/>
      <c r="I457" s="40"/>
      <c r="J457" s="40"/>
      <c r="K457" s="41"/>
      <c r="L457" s="42"/>
      <c r="M457" s="658"/>
      <c r="N457" s="659" t="str">
        <f t="shared" si="7"/>
        <v/>
      </c>
      <c r="O457" s="692">
        <f t="shared" si="8"/>
        <v>0</v>
      </c>
      <c r="P457" s="29"/>
      <c r="Q457" s="74"/>
      <c r="R457" s="28"/>
      <c r="S457" s="28"/>
      <c r="T457" s="28"/>
      <c r="U457" s="28"/>
      <c r="V457" s="28"/>
      <c r="W457" s="28"/>
      <c r="X457" s="28"/>
      <c r="Y457" s="28"/>
      <c r="Z457" s="28"/>
    </row>
    <row r="458" spans="1:26" ht="15" customHeight="1">
      <c r="A458" s="111">
        <v>454</v>
      </c>
      <c r="B458" s="48"/>
      <c r="C458" s="48"/>
      <c r="D458" s="35"/>
      <c r="E458" s="149"/>
      <c r="F458" s="156"/>
      <c r="G458" s="670"/>
      <c r="H458" s="88"/>
      <c r="I458" s="40"/>
      <c r="J458" s="40"/>
      <c r="K458" s="41"/>
      <c r="L458" s="42"/>
      <c r="M458" s="658"/>
      <c r="N458" s="659" t="str">
        <f t="shared" si="7"/>
        <v/>
      </c>
      <c r="O458" s="692">
        <f t="shared" si="8"/>
        <v>0</v>
      </c>
      <c r="P458" s="29"/>
      <c r="Q458" s="74"/>
      <c r="R458" s="28"/>
      <c r="S458" s="28"/>
      <c r="T458" s="28"/>
      <c r="U458" s="28"/>
      <c r="V458" s="28"/>
      <c r="W458" s="28"/>
      <c r="X458" s="28"/>
      <c r="Y458" s="28"/>
      <c r="Z458" s="28"/>
    </row>
    <row r="459" spans="1:26" ht="15" customHeight="1">
      <c r="A459" s="111">
        <v>455</v>
      </c>
      <c r="B459" s="48"/>
      <c r="C459" s="48"/>
      <c r="D459" s="35"/>
      <c r="E459" s="149"/>
      <c r="F459" s="156"/>
      <c r="G459" s="670"/>
      <c r="H459" s="88"/>
      <c r="I459" s="40"/>
      <c r="J459" s="40"/>
      <c r="K459" s="41"/>
      <c r="L459" s="42"/>
      <c r="M459" s="658"/>
      <c r="N459" s="659" t="str">
        <f t="shared" si="7"/>
        <v/>
      </c>
      <c r="O459" s="692">
        <f t="shared" si="8"/>
        <v>0</v>
      </c>
      <c r="P459" s="29"/>
      <c r="Q459" s="74"/>
      <c r="R459" s="28"/>
      <c r="S459" s="28"/>
      <c r="T459" s="28"/>
      <c r="U459" s="28"/>
      <c r="V459" s="28"/>
      <c r="W459" s="28"/>
      <c r="X459" s="28"/>
      <c r="Y459" s="28"/>
      <c r="Z459" s="28"/>
    </row>
    <row r="460" spans="1:26" ht="15" customHeight="1">
      <c r="A460" s="111">
        <v>456</v>
      </c>
      <c r="B460" s="48"/>
      <c r="C460" s="48"/>
      <c r="D460" s="35"/>
      <c r="E460" s="149"/>
      <c r="F460" s="156"/>
      <c r="G460" s="670"/>
      <c r="H460" s="88"/>
      <c r="I460" s="40"/>
      <c r="J460" s="40"/>
      <c r="K460" s="41"/>
      <c r="L460" s="42"/>
      <c r="M460" s="658"/>
      <c r="N460" s="659" t="str">
        <f t="shared" si="7"/>
        <v/>
      </c>
      <c r="O460" s="692">
        <f t="shared" si="8"/>
        <v>0</v>
      </c>
      <c r="P460" s="29"/>
      <c r="Q460" s="74"/>
      <c r="R460" s="28"/>
      <c r="S460" s="28"/>
      <c r="T460" s="28"/>
      <c r="U460" s="28"/>
      <c r="V460" s="28"/>
      <c r="W460" s="28"/>
      <c r="X460" s="28"/>
      <c r="Y460" s="28"/>
      <c r="Z460" s="28"/>
    </row>
    <row r="461" spans="1:26" ht="15" customHeight="1">
      <c r="A461" s="111">
        <v>457</v>
      </c>
      <c r="B461" s="48"/>
      <c r="C461" s="48"/>
      <c r="D461" s="35"/>
      <c r="E461" s="149"/>
      <c r="F461" s="156"/>
      <c r="G461" s="670"/>
      <c r="H461" s="88"/>
      <c r="I461" s="40"/>
      <c r="J461" s="40"/>
      <c r="K461" s="41"/>
      <c r="L461" s="42"/>
      <c r="M461" s="658"/>
      <c r="N461" s="659" t="str">
        <f t="shared" si="7"/>
        <v/>
      </c>
      <c r="O461" s="692">
        <f t="shared" si="8"/>
        <v>0</v>
      </c>
      <c r="P461" s="29"/>
      <c r="Q461" s="74"/>
      <c r="R461" s="28"/>
      <c r="S461" s="28"/>
      <c r="T461" s="28"/>
      <c r="U461" s="28"/>
      <c r="V461" s="28"/>
      <c r="W461" s="28"/>
      <c r="X461" s="28"/>
      <c r="Y461" s="28"/>
      <c r="Z461" s="28"/>
    </row>
    <row r="462" spans="1:26" ht="15" customHeight="1">
      <c r="A462" s="111">
        <v>458</v>
      </c>
      <c r="B462" s="48"/>
      <c r="C462" s="48"/>
      <c r="D462" s="35"/>
      <c r="E462" s="149"/>
      <c r="F462" s="156"/>
      <c r="G462" s="670"/>
      <c r="H462" s="88"/>
      <c r="I462" s="40"/>
      <c r="J462" s="40"/>
      <c r="K462" s="41"/>
      <c r="L462" s="42"/>
      <c r="M462" s="658"/>
      <c r="N462" s="659" t="str">
        <f t="shared" si="7"/>
        <v/>
      </c>
      <c r="O462" s="692">
        <f t="shared" si="8"/>
        <v>0</v>
      </c>
      <c r="P462" s="29"/>
      <c r="Q462" s="74"/>
      <c r="R462" s="28"/>
      <c r="S462" s="28"/>
      <c r="T462" s="28"/>
      <c r="U462" s="28"/>
      <c r="V462" s="28"/>
      <c r="W462" s="28"/>
      <c r="X462" s="28"/>
      <c r="Y462" s="28"/>
      <c r="Z462" s="28"/>
    </row>
    <row r="463" spans="1:26" ht="15" customHeight="1">
      <c r="A463" s="111">
        <v>459</v>
      </c>
      <c r="B463" s="48"/>
      <c r="C463" s="48"/>
      <c r="D463" s="35"/>
      <c r="E463" s="149"/>
      <c r="F463" s="156"/>
      <c r="G463" s="670"/>
      <c r="H463" s="88"/>
      <c r="I463" s="40"/>
      <c r="J463" s="40"/>
      <c r="K463" s="41"/>
      <c r="L463" s="42"/>
      <c r="M463" s="658"/>
      <c r="N463" s="659" t="str">
        <f t="shared" si="7"/>
        <v/>
      </c>
      <c r="O463" s="692">
        <f t="shared" si="8"/>
        <v>0</v>
      </c>
      <c r="P463" s="29"/>
      <c r="Q463" s="74"/>
      <c r="R463" s="28"/>
      <c r="S463" s="28"/>
      <c r="T463" s="28"/>
      <c r="U463" s="28"/>
      <c r="V463" s="28"/>
      <c r="W463" s="28"/>
      <c r="X463" s="28"/>
      <c r="Y463" s="28"/>
      <c r="Z463" s="28"/>
    </row>
    <row r="464" spans="1:26" ht="15" customHeight="1">
      <c r="A464" s="111">
        <v>460</v>
      </c>
      <c r="B464" s="48"/>
      <c r="C464" s="48"/>
      <c r="D464" s="35"/>
      <c r="E464" s="149"/>
      <c r="F464" s="156"/>
      <c r="G464" s="670"/>
      <c r="H464" s="88"/>
      <c r="I464" s="40"/>
      <c r="J464" s="40"/>
      <c r="K464" s="41"/>
      <c r="L464" s="42"/>
      <c r="M464" s="658"/>
      <c r="N464" s="659" t="str">
        <f t="shared" si="7"/>
        <v/>
      </c>
      <c r="O464" s="692">
        <f t="shared" si="8"/>
        <v>0</v>
      </c>
      <c r="P464" s="29"/>
      <c r="Q464" s="74"/>
      <c r="R464" s="28"/>
      <c r="S464" s="28"/>
      <c r="T464" s="28"/>
      <c r="U464" s="28"/>
      <c r="V464" s="28"/>
      <c r="W464" s="28"/>
      <c r="X464" s="28"/>
      <c r="Y464" s="28"/>
      <c r="Z464" s="28"/>
    </row>
    <row r="465" spans="1:26" ht="15" customHeight="1">
      <c r="A465" s="111">
        <v>461</v>
      </c>
      <c r="B465" s="48"/>
      <c r="C465" s="48"/>
      <c r="D465" s="35"/>
      <c r="E465" s="149"/>
      <c r="F465" s="156"/>
      <c r="G465" s="670"/>
      <c r="H465" s="88"/>
      <c r="I465" s="40"/>
      <c r="J465" s="40"/>
      <c r="K465" s="41"/>
      <c r="L465" s="42"/>
      <c r="M465" s="658"/>
      <c r="N465" s="659" t="str">
        <f t="shared" si="7"/>
        <v/>
      </c>
      <c r="O465" s="692">
        <f t="shared" si="8"/>
        <v>0</v>
      </c>
      <c r="P465" s="29"/>
      <c r="Q465" s="74"/>
      <c r="R465" s="28"/>
      <c r="S465" s="28"/>
      <c r="T465" s="28"/>
      <c r="U465" s="28"/>
      <c r="V465" s="28"/>
      <c r="W465" s="28"/>
      <c r="X465" s="28"/>
      <c r="Y465" s="28"/>
      <c r="Z465" s="28"/>
    </row>
    <row r="466" spans="1:26" ht="15" customHeight="1">
      <c r="A466" s="111">
        <v>462</v>
      </c>
      <c r="B466" s="48"/>
      <c r="C466" s="48"/>
      <c r="D466" s="35"/>
      <c r="E466" s="149"/>
      <c r="F466" s="156"/>
      <c r="G466" s="670"/>
      <c r="H466" s="88"/>
      <c r="I466" s="40"/>
      <c r="J466" s="40"/>
      <c r="K466" s="41"/>
      <c r="L466" s="42"/>
      <c r="M466" s="658"/>
      <c r="N466" s="659" t="str">
        <f t="shared" si="7"/>
        <v/>
      </c>
      <c r="O466" s="692">
        <f t="shared" si="8"/>
        <v>0</v>
      </c>
      <c r="P466" s="29"/>
      <c r="Q466" s="74"/>
      <c r="R466" s="28"/>
      <c r="S466" s="28"/>
      <c r="T466" s="28"/>
      <c r="U466" s="28"/>
      <c r="V466" s="28"/>
      <c r="W466" s="28"/>
      <c r="X466" s="28"/>
      <c r="Y466" s="28"/>
      <c r="Z466" s="28"/>
    </row>
    <row r="467" spans="1:26" ht="15" customHeight="1">
      <c r="A467" s="111">
        <v>463</v>
      </c>
      <c r="B467" s="48"/>
      <c r="C467" s="48"/>
      <c r="D467" s="35"/>
      <c r="E467" s="149"/>
      <c r="F467" s="156"/>
      <c r="G467" s="670"/>
      <c r="H467" s="88"/>
      <c r="I467" s="40"/>
      <c r="J467" s="40"/>
      <c r="K467" s="41"/>
      <c r="L467" s="42"/>
      <c r="M467" s="658"/>
      <c r="N467" s="659" t="str">
        <f t="shared" si="7"/>
        <v/>
      </c>
      <c r="O467" s="692">
        <f t="shared" si="8"/>
        <v>0</v>
      </c>
      <c r="P467" s="29"/>
      <c r="Q467" s="74"/>
      <c r="R467" s="28"/>
      <c r="S467" s="28"/>
      <c r="T467" s="28"/>
      <c r="U467" s="28"/>
      <c r="V467" s="28"/>
      <c r="W467" s="28"/>
      <c r="X467" s="28"/>
      <c r="Y467" s="28"/>
      <c r="Z467" s="28"/>
    </row>
    <row r="468" spans="1:26" ht="15" customHeight="1">
      <c r="A468" s="111">
        <v>464</v>
      </c>
      <c r="B468" s="48"/>
      <c r="C468" s="48"/>
      <c r="D468" s="35"/>
      <c r="E468" s="149"/>
      <c r="F468" s="156"/>
      <c r="G468" s="670"/>
      <c r="H468" s="88"/>
      <c r="I468" s="40"/>
      <c r="J468" s="40"/>
      <c r="K468" s="41"/>
      <c r="L468" s="42"/>
      <c r="M468" s="658"/>
      <c r="N468" s="659" t="str">
        <f t="shared" si="7"/>
        <v/>
      </c>
      <c r="O468" s="692">
        <f t="shared" si="8"/>
        <v>0</v>
      </c>
      <c r="P468" s="29"/>
      <c r="Q468" s="74"/>
      <c r="R468" s="28"/>
      <c r="S468" s="28"/>
      <c r="T468" s="28"/>
      <c r="U468" s="28"/>
      <c r="V468" s="28"/>
      <c r="W468" s="28"/>
      <c r="X468" s="28"/>
      <c r="Y468" s="28"/>
      <c r="Z468" s="28"/>
    </row>
    <row r="469" spans="1:26" ht="15" customHeight="1">
      <c r="A469" s="111">
        <v>465</v>
      </c>
      <c r="B469" s="48"/>
      <c r="C469" s="48"/>
      <c r="D469" s="35"/>
      <c r="E469" s="149"/>
      <c r="F469" s="156"/>
      <c r="G469" s="670"/>
      <c r="H469" s="88"/>
      <c r="I469" s="40"/>
      <c r="J469" s="40"/>
      <c r="K469" s="41"/>
      <c r="L469" s="42"/>
      <c r="M469" s="658"/>
      <c r="N469" s="659" t="str">
        <f t="shared" si="7"/>
        <v/>
      </c>
      <c r="O469" s="692">
        <f t="shared" si="8"/>
        <v>0</v>
      </c>
      <c r="P469" s="29"/>
      <c r="Q469" s="74"/>
      <c r="R469" s="28"/>
      <c r="S469" s="28"/>
      <c r="T469" s="28"/>
      <c r="U469" s="28"/>
      <c r="V469" s="28"/>
      <c r="W469" s="28"/>
      <c r="X469" s="28"/>
      <c r="Y469" s="28"/>
      <c r="Z469" s="28"/>
    </row>
    <row r="470" spans="1:26" ht="15" customHeight="1">
      <c r="A470" s="111">
        <v>466</v>
      </c>
      <c r="B470" s="48"/>
      <c r="C470" s="48"/>
      <c r="D470" s="35"/>
      <c r="E470" s="149"/>
      <c r="F470" s="156"/>
      <c r="G470" s="670"/>
      <c r="H470" s="88"/>
      <c r="I470" s="40"/>
      <c r="J470" s="40"/>
      <c r="K470" s="41"/>
      <c r="L470" s="42"/>
      <c r="M470" s="658"/>
      <c r="N470" s="659" t="str">
        <f t="shared" si="7"/>
        <v/>
      </c>
      <c r="O470" s="692">
        <f t="shared" si="8"/>
        <v>0</v>
      </c>
      <c r="P470" s="29"/>
      <c r="Q470" s="74"/>
      <c r="R470" s="28"/>
      <c r="S470" s="28"/>
      <c r="T470" s="28"/>
      <c r="U470" s="28"/>
      <c r="V470" s="28"/>
      <c r="W470" s="28"/>
      <c r="X470" s="28"/>
      <c r="Y470" s="28"/>
      <c r="Z470" s="28"/>
    </row>
    <row r="471" spans="1:26" ht="15" customHeight="1">
      <c r="A471" s="111">
        <v>467</v>
      </c>
      <c r="B471" s="48"/>
      <c r="C471" s="48"/>
      <c r="D471" s="35"/>
      <c r="E471" s="149"/>
      <c r="F471" s="156"/>
      <c r="G471" s="670"/>
      <c r="H471" s="88"/>
      <c r="I471" s="40"/>
      <c r="J471" s="40"/>
      <c r="K471" s="41"/>
      <c r="L471" s="42"/>
      <c r="M471" s="658"/>
      <c r="N471" s="659" t="str">
        <f t="shared" si="7"/>
        <v/>
      </c>
      <c r="O471" s="692">
        <f t="shared" si="8"/>
        <v>0</v>
      </c>
      <c r="P471" s="29"/>
      <c r="Q471" s="74"/>
      <c r="R471" s="28"/>
      <c r="S471" s="28"/>
      <c r="T471" s="28"/>
      <c r="U471" s="28"/>
      <c r="V471" s="28"/>
      <c r="W471" s="28"/>
      <c r="X471" s="28"/>
      <c r="Y471" s="28"/>
      <c r="Z471" s="28"/>
    </row>
    <row r="472" spans="1:26" ht="15" customHeight="1">
      <c r="A472" s="111">
        <v>468</v>
      </c>
      <c r="B472" s="48"/>
      <c r="C472" s="48"/>
      <c r="D472" s="35"/>
      <c r="E472" s="149"/>
      <c r="F472" s="156"/>
      <c r="G472" s="670"/>
      <c r="H472" s="88"/>
      <c r="I472" s="40"/>
      <c r="J472" s="40"/>
      <c r="K472" s="41"/>
      <c r="L472" s="42"/>
      <c r="M472" s="658"/>
      <c r="N472" s="659" t="str">
        <f t="shared" si="7"/>
        <v/>
      </c>
      <c r="O472" s="692">
        <f t="shared" si="8"/>
        <v>0</v>
      </c>
      <c r="P472" s="29"/>
      <c r="Q472" s="74"/>
      <c r="R472" s="28"/>
      <c r="S472" s="28"/>
      <c r="T472" s="28"/>
      <c r="U472" s="28"/>
      <c r="V472" s="28"/>
      <c r="W472" s="28"/>
      <c r="X472" s="28"/>
      <c r="Y472" s="28"/>
      <c r="Z472" s="28"/>
    </row>
    <row r="473" spans="1:26" ht="15" customHeight="1">
      <c r="A473" s="111">
        <v>469</v>
      </c>
      <c r="B473" s="48"/>
      <c r="C473" s="48"/>
      <c r="D473" s="35"/>
      <c r="E473" s="149"/>
      <c r="F473" s="156"/>
      <c r="G473" s="670"/>
      <c r="H473" s="88"/>
      <c r="I473" s="40"/>
      <c r="J473" s="40"/>
      <c r="K473" s="41"/>
      <c r="L473" s="42"/>
      <c r="M473" s="658"/>
      <c r="N473" s="659" t="str">
        <f t="shared" si="7"/>
        <v/>
      </c>
      <c r="O473" s="692">
        <f t="shared" si="8"/>
        <v>0</v>
      </c>
      <c r="P473" s="29"/>
      <c r="Q473" s="74"/>
      <c r="R473" s="28"/>
      <c r="S473" s="28"/>
      <c r="T473" s="28"/>
      <c r="U473" s="28"/>
      <c r="V473" s="28"/>
      <c r="W473" s="28"/>
      <c r="X473" s="28"/>
      <c r="Y473" s="28"/>
      <c r="Z473" s="28"/>
    </row>
    <row r="474" spans="1:26" ht="15" customHeight="1">
      <c r="A474" s="111">
        <v>470</v>
      </c>
      <c r="B474" s="48"/>
      <c r="C474" s="48"/>
      <c r="D474" s="35"/>
      <c r="E474" s="149"/>
      <c r="F474" s="156"/>
      <c r="G474" s="670"/>
      <c r="H474" s="88"/>
      <c r="I474" s="40"/>
      <c r="J474" s="40"/>
      <c r="K474" s="41"/>
      <c r="L474" s="42"/>
      <c r="M474" s="658"/>
      <c r="N474" s="659" t="str">
        <f t="shared" si="7"/>
        <v/>
      </c>
      <c r="O474" s="692">
        <f t="shared" si="8"/>
        <v>0</v>
      </c>
      <c r="P474" s="29"/>
      <c r="Q474" s="74"/>
      <c r="R474" s="28"/>
      <c r="S474" s="28"/>
      <c r="T474" s="28"/>
      <c r="U474" s="28"/>
      <c r="V474" s="28"/>
      <c r="W474" s="28"/>
      <c r="X474" s="28"/>
      <c r="Y474" s="28"/>
      <c r="Z474" s="28"/>
    </row>
    <row r="475" spans="1:26" ht="15" customHeight="1">
      <c r="A475" s="111">
        <v>471</v>
      </c>
      <c r="B475" s="48"/>
      <c r="C475" s="48"/>
      <c r="D475" s="35"/>
      <c r="E475" s="149"/>
      <c r="F475" s="156"/>
      <c r="G475" s="670"/>
      <c r="H475" s="88"/>
      <c r="I475" s="40"/>
      <c r="J475" s="40"/>
      <c r="K475" s="41"/>
      <c r="L475" s="42"/>
      <c r="M475" s="658"/>
      <c r="N475" s="659" t="str">
        <f t="shared" si="7"/>
        <v/>
      </c>
      <c r="O475" s="692">
        <f t="shared" si="8"/>
        <v>0</v>
      </c>
      <c r="P475" s="29"/>
      <c r="Q475" s="74"/>
      <c r="R475" s="28"/>
      <c r="S475" s="28"/>
      <c r="T475" s="28"/>
      <c r="U475" s="28"/>
      <c r="V475" s="28"/>
      <c r="W475" s="28"/>
      <c r="X475" s="28"/>
      <c r="Y475" s="28"/>
      <c r="Z475" s="28"/>
    </row>
    <row r="476" spans="1:26" ht="15" customHeight="1">
      <c r="A476" s="111">
        <v>472</v>
      </c>
      <c r="B476" s="48"/>
      <c r="C476" s="48"/>
      <c r="D476" s="35"/>
      <c r="E476" s="149"/>
      <c r="F476" s="156"/>
      <c r="G476" s="670"/>
      <c r="H476" s="88"/>
      <c r="I476" s="40"/>
      <c r="J476" s="40"/>
      <c r="K476" s="41"/>
      <c r="L476" s="42"/>
      <c r="M476" s="658"/>
      <c r="N476" s="659" t="str">
        <f t="shared" si="7"/>
        <v/>
      </c>
      <c r="O476" s="692">
        <f t="shared" si="8"/>
        <v>0</v>
      </c>
      <c r="P476" s="29"/>
      <c r="Q476" s="74"/>
      <c r="R476" s="28"/>
      <c r="S476" s="28"/>
      <c r="T476" s="28"/>
      <c r="U476" s="28"/>
      <c r="V476" s="28"/>
      <c r="W476" s="28"/>
      <c r="X476" s="28"/>
      <c r="Y476" s="28"/>
      <c r="Z476" s="28"/>
    </row>
    <row r="477" spans="1:26" ht="15" customHeight="1">
      <c r="A477" s="111">
        <v>473</v>
      </c>
      <c r="B477" s="48"/>
      <c r="C477" s="48"/>
      <c r="D477" s="35"/>
      <c r="E477" s="149"/>
      <c r="F477" s="156"/>
      <c r="G477" s="670"/>
      <c r="H477" s="88"/>
      <c r="I477" s="40"/>
      <c r="J477" s="40"/>
      <c r="K477" s="41"/>
      <c r="L477" s="42"/>
      <c r="M477" s="658"/>
      <c r="N477" s="659" t="str">
        <f t="shared" si="7"/>
        <v/>
      </c>
      <c r="O477" s="692">
        <f t="shared" si="8"/>
        <v>0</v>
      </c>
      <c r="P477" s="29"/>
      <c r="Q477" s="74"/>
      <c r="R477" s="28"/>
      <c r="S477" s="28"/>
      <c r="T477" s="28"/>
      <c r="U477" s="28"/>
      <c r="V477" s="28"/>
      <c r="W477" s="28"/>
      <c r="X477" s="28"/>
      <c r="Y477" s="28"/>
      <c r="Z477" s="28"/>
    </row>
    <row r="478" spans="1:26" ht="15" customHeight="1">
      <c r="A478" s="111">
        <v>474</v>
      </c>
      <c r="B478" s="48"/>
      <c r="C478" s="48"/>
      <c r="D478" s="35"/>
      <c r="E478" s="149"/>
      <c r="F478" s="156"/>
      <c r="G478" s="670"/>
      <c r="H478" s="88"/>
      <c r="I478" s="40"/>
      <c r="J478" s="40"/>
      <c r="K478" s="41"/>
      <c r="L478" s="42"/>
      <c r="M478" s="658"/>
      <c r="N478" s="659" t="str">
        <f t="shared" si="7"/>
        <v/>
      </c>
      <c r="O478" s="692">
        <f t="shared" si="8"/>
        <v>0</v>
      </c>
      <c r="P478" s="29"/>
      <c r="Q478" s="74"/>
      <c r="R478" s="28"/>
      <c r="S478" s="28"/>
      <c r="T478" s="28"/>
      <c r="U478" s="28"/>
      <c r="V478" s="28"/>
      <c r="W478" s="28"/>
      <c r="X478" s="28"/>
      <c r="Y478" s="28"/>
      <c r="Z478" s="28"/>
    </row>
    <row r="479" spans="1:26" ht="15" customHeight="1">
      <c r="A479" s="111">
        <v>475</v>
      </c>
      <c r="B479" s="48"/>
      <c r="C479" s="48"/>
      <c r="D479" s="35"/>
      <c r="E479" s="149"/>
      <c r="F479" s="156"/>
      <c r="G479" s="670"/>
      <c r="H479" s="88"/>
      <c r="I479" s="40"/>
      <c r="J479" s="40"/>
      <c r="K479" s="41"/>
      <c r="L479" s="42"/>
      <c r="M479" s="658"/>
      <c r="N479" s="659" t="str">
        <f t="shared" si="7"/>
        <v/>
      </c>
      <c r="O479" s="692">
        <f t="shared" si="8"/>
        <v>0</v>
      </c>
      <c r="P479" s="29"/>
      <c r="Q479" s="74"/>
      <c r="R479" s="28"/>
      <c r="S479" s="28"/>
      <c r="T479" s="28"/>
      <c r="U479" s="28"/>
      <c r="V479" s="28"/>
      <c r="W479" s="28"/>
      <c r="X479" s="28"/>
      <c r="Y479" s="28"/>
      <c r="Z479" s="28"/>
    </row>
    <row r="480" spans="1:26" ht="15" customHeight="1">
      <c r="A480" s="111">
        <v>476</v>
      </c>
      <c r="B480" s="48"/>
      <c r="C480" s="48"/>
      <c r="D480" s="35"/>
      <c r="E480" s="149"/>
      <c r="F480" s="156"/>
      <c r="G480" s="670"/>
      <c r="H480" s="88"/>
      <c r="I480" s="40"/>
      <c r="J480" s="40"/>
      <c r="K480" s="41"/>
      <c r="L480" s="42"/>
      <c r="M480" s="658"/>
      <c r="N480" s="659" t="str">
        <f t="shared" si="7"/>
        <v/>
      </c>
      <c r="O480" s="692">
        <f t="shared" si="8"/>
        <v>0</v>
      </c>
      <c r="P480" s="29"/>
      <c r="Q480" s="74"/>
      <c r="R480" s="28"/>
      <c r="S480" s="28"/>
      <c r="T480" s="28"/>
      <c r="U480" s="28"/>
      <c r="V480" s="28"/>
      <c r="W480" s="28"/>
      <c r="X480" s="28"/>
      <c r="Y480" s="28"/>
      <c r="Z480" s="28"/>
    </row>
    <row r="481" spans="1:26" ht="15" customHeight="1">
      <c r="A481" s="111">
        <v>477</v>
      </c>
      <c r="B481" s="48"/>
      <c r="C481" s="48"/>
      <c r="D481" s="35"/>
      <c r="E481" s="149"/>
      <c r="F481" s="156"/>
      <c r="G481" s="670"/>
      <c r="H481" s="88"/>
      <c r="I481" s="40"/>
      <c r="J481" s="40"/>
      <c r="K481" s="41"/>
      <c r="L481" s="42"/>
      <c r="M481" s="658"/>
      <c r="N481" s="659" t="str">
        <f t="shared" si="7"/>
        <v/>
      </c>
      <c r="O481" s="692">
        <f t="shared" si="8"/>
        <v>0</v>
      </c>
      <c r="P481" s="29"/>
      <c r="Q481" s="74"/>
      <c r="R481" s="28"/>
      <c r="S481" s="28"/>
      <c r="T481" s="28"/>
      <c r="U481" s="28"/>
      <c r="V481" s="28"/>
      <c r="W481" s="28"/>
      <c r="X481" s="28"/>
      <c r="Y481" s="28"/>
      <c r="Z481" s="28"/>
    </row>
    <row r="482" spans="1:26" ht="15" customHeight="1">
      <c r="A482" s="111">
        <v>478</v>
      </c>
      <c r="B482" s="48"/>
      <c r="C482" s="48"/>
      <c r="D482" s="35"/>
      <c r="E482" s="149"/>
      <c r="F482" s="156"/>
      <c r="G482" s="670"/>
      <c r="H482" s="88"/>
      <c r="I482" s="40"/>
      <c r="J482" s="40"/>
      <c r="K482" s="41"/>
      <c r="L482" s="42"/>
      <c r="M482" s="658"/>
      <c r="N482" s="659" t="str">
        <f t="shared" si="7"/>
        <v/>
      </c>
      <c r="O482" s="692">
        <f t="shared" si="8"/>
        <v>0</v>
      </c>
      <c r="P482" s="29"/>
      <c r="Q482" s="74"/>
      <c r="R482" s="28"/>
      <c r="S482" s="28"/>
      <c r="T482" s="28"/>
      <c r="U482" s="28"/>
      <c r="V482" s="28"/>
      <c r="W482" s="28"/>
      <c r="X482" s="28"/>
      <c r="Y482" s="28"/>
      <c r="Z482" s="28"/>
    </row>
    <row r="483" spans="1:26" ht="15" customHeight="1">
      <c r="A483" s="111">
        <v>479</v>
      </c>
      <c r="B483" s="48"/>
      <c r="C483" s="48"/>
      <c r="D483" s="35"/>
      <c r="E483" s="149"/>
      <c r="F483" s="156"/>
      <c r="G483" s="670"/>
      <c r="H483" s="88"/>
      <c r="I483" s="40"/>
      <c r="J483" s="40"/>
      <c r="K483" s="41"/>
      <c r="L483" s="42"/>
      <c r="M483" s="658"/>
      <c r="N483" s="659" t="str">
        <f t="shared" si="7"/>
        <v/>
      </c>
      <c r="O483" s="692">
        <f t="shared" si="8"/>
        <v>0</v>
      </c>
      <c r="P483" s="29"/>
      <c r="Q483" s="74"/>
      <c r="R483" s="28"/>
      <c r="S483" s="28"/>
      <c r="T483" s="28"/>
      <c r="U483" s="28"/>
      <c r="V483" s="28"/>
      <c r="W483" s="28"/>
      <c r="X483" s="28"/>
      <c r="Y483" s="28"/>
      <c r="Z483" s="28"/>
    </row>
    <row r="484" spans="1:26" ht="15" customHeight="1">
      <c r="A484" s="111">
        <v>480</v>
      </c>
      <c r="B484" s="48"/>
      <c r="C484" s="48"/>
      <c r="D484" s="35"/>
      <c r="E484" s="149"/>
      <c r="F484" s="156"/>
      <c r="G484" s="670"/>
      <c r="H484" s="88"/>
      <c r="I484" s="40"/>
      <c r="J484" s="40"/>
      <c r="K484" s="41"/>
      <c r="L484" s="42"/>
      <c r="M484" s="658"/>
      <c r="N484" s="659" t="str">
        <f t="shared" si="7"/>
        <v/>
      </c>
      <c r="O484" s="692">
        <f t="shared" si="8"/>
        <v>0</v>
      </c>
      <c r="P484" s="29"/>
      <c r="Q484" s="74"/>
      <c r="R484" s="28"/>
      <c r="S484" s="28"/>
      <c r="T484" s="28"/>
      <c r="U484" s="28"/>
      <c r="V484" s="28"/>
      <c r="W484" s="28"/>
      <c r="X484" s="28"/>
      <c r="Y484" s="28"/>
      <c r="Z484" s="28"/>
    </row>
    <row r="485" spans="1:26" ht="15" customHeight="1">
      <c r="A485" s="111">
        <v>481</v>
      </c>
      <c r="B485" s="48"/>
      <c r="C485" s="48"/>
      <c r="D485" s="35"/>
      <c r="E485" s="149"/>
      <c r="F485" s="156"/>
      <c r="G485" s="670"/>
      <c r="H485" s="88"/>
      <c r="I485" s="40"/>
      <c r="J485" s="40"/>
      <c r="K485" s="41"/>
      <c r="L485" s="42"/>
      <c r="M485" s="658"/>
      <c r="N485" s="659" t="str">
        <f t="shared" si="7"/>
        <v/>
      </c>
      <c r="O485" s="692">
        <f t="shared" si="8"/>
        <v>0</v>
      </c>
      <c r="P485" s="29"/>
      <c r="Q485" s="74"/>
      <c r="R485" s="28"/>
      <c r="S485" s="28"/>
      <c r="T485" s="28"/>
      <c r="U485" s="28"/>
      <c r="V485" s="28"/>
      <c r="W485" s="28"/>
      <c r="X485" s="28"/>
      <c r="Y485" s="28"/>
      <c r="Z485" s="28"/>
    </row>
    <row r="486" spans="1:26" ht="15" customHeight="1">
      <c r="A486" s="111">
        <v>482</v>
      </c>
      <c r="B486" s="48"/>
      <c r="C486" s="48"/>
      <c r="D486" s="35"/>
      <c r="E486" s="149"/>
      <c r="F486" s="156"/>
      <c r="G486" s="670"/>
      <c r="H486" s="88"/>
      <c r="I486" s="40"/>
      <c r="J486" s="40"/>
      <c r="K486" s="41"/>
      <c r="L486" s="42"/>
      <c r="M486" s="658"/>
      <c r="N486" s="659" t="str">
        <f t="shared" si="7"/>
        <v/>
      </c>
      <c r="O486" s="692">
        <f t="shared" si="8"/>
        <v>0</v>
      </c>
      <c r="P486" s="29"/>
      <c r="Q486" s="74"/>
      <c r="R486" s="28"/>
      <c r="S486" s="28"/>
      <c r="T486" s="28"/>
      <c r="U486" s="28"/>
      <c r="V486" s="28"/>
      <c r="W486" s="28"/>
      <c r="X486" s="28"/>
      <c r="Y486" s="28"/>
      <c r="Z486" s="28"/>
    </row>
    <row r="487" spans="1:26" ht="15" customHeight="1">
      <c r="A487" s="111">
        <v>483</v>
      </c>
      <c r="B487" s="48"/>
      <c r="C487" s="48"/>
      <c r="D487" s="35"/>
      <c r="E487" s="149"/>
      <c r="F487" s="156"/>
      <c r="G487" s="670"/>
      <c r="H487" s="88"/>
      <c r="I487" s="40"/>
      <c r="J487" s="40"/>
      <c r="K487" s="41"/>
      <c r="L487" s="42"/>
      <c r="M487" s="658"/>
      <c r="N487" s="659" t="str">
        <f t="shared" si="7"/>
        <v/>
      </c>
      <c r="O487" s="692">
        <f t="shared" si="8"/>
        <v>0</v>
      </c>
      <c r="P487" s="29"/>
      <c r="Q487" s="74"/>
      <c r="R487" s="28"/>
      <c r="S487" s="28"/>
      <c r="T487" s="28"/>
      <c r="U487" s="28"/>
      <c r="V487" s="28"/>
      <c r="W487" s="28"/>
      <c r="X487" s="28"/>
      <c r="Y487" s="28"/>
      <c r="Z487" s="28"/>
    </row>
    <row r="488" spans="1:26" ht="15" customHeight="1">
      <c r="A488" s="111">
        <v>484</v>
      </c>
      <c r="B488" s="48"/>
      <c r="C488" s="48"/>
      <c r="D488" s="35"/>
      <c r="E488" s="149"/>
      <c r="F488" s="156"/>
      <c r="G488" s="670"/>
      <c r="H488" s="88"/>
      <c r="I488" s="40"/>
      <c r="J488" s="40"/>
      <c r="K488" s="41"/>
      <c r="L488" s="42"/>
      <c r="M488" s="658"/>
      <c r="N488" s="659" t="str">
        <f t="shared" si="7"/>
        <v/>
      </c>
      <c r="O488" s="692">
        <f t="shared" si="8"/>
        <v>0</v>
      </c>
      <c r="P488" s="29"/>
      <c r="Q488" s="74"/>
      <c r="R488" s="28"/>
      <c r="S488" s="28"/>
      <c r="T488" s="28"/>
      <c r="U488" s="28"/>
      <c r="V488" s="28"/>
      <c r="W488" s="28"/>
      <c r="X488" s="28"/>
      <c r="Y488" s="28"/>
      <c r="Z488" s="28"/>
    </row>
    <row r="489" spans="1:26" ht="15" customHeight="1">
      <c r="A489" s="111">
        <v>485</v>
      </c>
      <c r="B489" s="48"/>
      <c r="C489" s="48"/>
      <c r="D489" s="35"/>
      <c r="E489" s="149"/>
      <c r="F489" s="156"/>
      <c r="G489" s="670"/>
      <c r="H489" s="88"/>
      <c r="I489" s="40"/>
      <c r="J489" s="40"/>
      <c r="K489" s="41"/>
      <c r="L489" s="42"/>
      <c r="M489" s="658"/>
      <c r="N489" s="659" t="str">
        <f t="shared" si="7"/>
        <v/>
      </c>
      <c r="O489" s="692">
        <f t="shared" si="8"/>
        <v>0</v>
      </c>
      <c r="P489" s="29"/>
      <c r="Q489" s="74"/>
      <c r="R489" s="28"/>
      <c r="S489" s="28"/>
      <c r="T489" s="28"/>
      <c r="U489" s="28"/>
      <c r="V489" s="28"/>
      <c r="W489" s="28"/>
      <c r="X489" s="28"/>
      <c r="Y489" s="28"/>
      <c r="Z489" s="28"/>
    </row>
    <row r="490" spans="1:26" ht="15" customHeight="1">
      <c r="A490" s="111">
        <v>486</v>
      </c>
      <c r="B490" s="48"/>
      <c r="C490" s="48"/>
      <c r="D490" s="35"/>
      <c r="E490" s="149"/>
      <c r="F490" s="156"/>
      <c r="G490" s="670"/>
      <c r="H490" s="88"/>
      <c r="I490" s="40"/>
      <c r="J490" s="40"/>
      <c r="K490" s="41"/>
      <c r="L490" s="42"/>
      <c r="M490" s="658"/>
      <c r="N490" s="659" t="str">
        <f t="shared" si="7"/>
        <v/>
      </c>
      <c r="O490" s="692">
        <f t="shared" si="8"/>
        <v>0</v>
      </c>
      <c r="P490" s="29"/>
      <c r="Q490" s="74"/>
      <c r="R490" s="28"/>
      <c r="S490" s="28"/>
      <c r="T490" s="28"/>
      <c r="U490" s="28"/>
      <c r="V490" s="28"/>
      <c r="W490" s="28"/>
      <c r="X490" s="28"/>
      <c r="Y490" s="28"/>
      <c r="Z490" s="28"/>
    </row>
    <row r="491" spans="1:26" ht="15" customHeight="1">
      <c r="A491" s="111">
        <v>487</v>
      </c>
      <c r="B491" s="48"/>
      <c r="C491" s="48"/>
      <c r="D491" s="35"/>
      <c r="E491" s="149"/>
      <c r="F491" s="156"/>
      <c r="G491" s="670"/>
      <c r="H491" s="88"/>
      <c r="I491" s="40"/>
      <c r="J491" s="40"/>
      <c r="K491" s="41"/>
      <c r="L491" s="42"/>
      <c r="M491" s="658"/>
      <c r="N491" s="659" t="str">
        <f t="shared" si="7"/>
        <v/>
      </c>
      <c r="O491" s="692">
        <f t="shared" si="8"/>
        <v>0</v>
      </c>
      <c r="P491" s="29"/>
      <c r="Q491" s="74"/>
      <c r="R491" s="28"/>
      <c r="S491" s="28"/>
      <c r="T491" s="28"/>
      <c r="U491" s="28"/>
      <c r="V491" s="28"/>
      <c r="W491" s="28"/>
      <c r="X491" s="28"/>
      <c r="Y491" s="28"/>
      <c r="Z491" s="28"/>
    </row>
    <row r="492" spans="1:26" ht="15" customHeight="1">
      <c r="A492" s="111">
        <v>488</v>
      </c>
      <c r="B492" s="48"/>
      <c r="C492" s="48"/>
      <c r="D492" s="35"/>
      <c r="E492" s="149"/>
      <c r="F492" s="156"/>
      <c r="G492" s="670"/>
      <c r="H492" s="88"/>
      <c r="I492" s="40"/>
      <c r="J492" s="40"/>
      <c r="K492" s="41"/>
      <c r="L492" s="42"/>
      <c r="M492" s="658"/>
      <c r="N492" s="659" t="str">
        <f t="shared" si="7"/>
        <v/>
      </c>
      <c r="O492" s="692">
        <f t="shared" si="8"/>
        <v>0</v>
      </c>
      <c r="P492" s="29"/>
      <c r="Q492" s="74"/>
      <c r="R492" s="28"/>
      <c r="S492" s="28"/>
      <c r="T492" s="28"/>
      <c r="U492" s="28"/>
      <c r="V492" s="28"/>
      <c r="W492" s="28"/>
      <c r="X492" s="28"/>
      <c r="Y492" s="28"/>
      <c r="Z492" s="28"/>
    </row>
    <row r="493" spans="1:26" ht="15" customHeight="1">
      <c r="A493" s="111">
        <v>489</v>
      </c>
      <c r="B493" s="48"/>
      <c r="C493" s="48"/>
      <c r="D493" s="35"/>
      <c r="E493" s="149"/>
      <c r="F493" s="156"/>
      <c r="G493" s="670"/>
      <c r="H493" s="88"/>
      <c r="I493" s="40"/>
      <c r="J493" s="40"/>
      <c r="K493" s="41"/>
      <c r="L493" s="42"/>
      <c r="M493" s="658"/>
      <c r="N493" s="659" t="str">
        <f t="shared" si="7"/>
        <v/>
      </c>
      <c r="O493" s="692">
        <f t="shared" si="8"/>
        <v>0</v>
      </c>
      <c r="P493" s="29"/>
      <c r="Q493" s="74"/>
      <c r="R493" s="28"/>
      <c r="S493" s="28"/>
      <c r="T493" s="28"/>
      <c r="U493" s="28"/>
      <c r="V493" s="28"/>
      <c r="W493" s="28"/>
      <c r="X493" s="28"/>
      <c r="Y493" s="28"/>
      <c r="Z493" s="28"/>
    </row>
    <row r="494" spans="1:26" ht="15" customHeight="1">
      <c r="A494" s="111">
        <v>490</v>
      </c>
      <c r="B494" s="48"/>
      <c r="C494" s="48"/>
      <c r="D494" s="35"/>
      <c r="E494" s="149"/>
      <c r="F494" s="156"/>
      <c r="G494" s="670"/>
      <c r="H494" s="88"/>
      <c r="I494" s="40"/>
      <c r="J494" s="40"/>
      <c r="K494" s="41"/>
      <c r="L494" s="42"/>
      <c r="M494" s="658"/>
      <c r="N494" s="659" t="str">
        <f t="shared" si="7"/>
        <v/>
      </c>
      <c r="O494" s="692">
        <f t="shared" si="8"/>
        <v>0</v>
      </c>
      <c r="P494" s="29"/>
      <c r="Q494" s="74"/>
      <c r="R494" s="28"/>
      <c r="S494" s="28"/>
      <c r="T494" s="28"/>
      <c r="U494" s="28"/>
      <c r="V494" s="28"/>
      <c r="W494" s="28"/>
      <c r="X494" s="28"/>
      <c r="Y494" s="28"/>
      <c r="Z494" s="28"/>
    </row>
    <row r="495" spans="1:26" ht="15" customHeight="1">
      <c r="A495" s="111">
        <v>491</v>
      </c>
      <c r="B495" s="48"/>
      <c r="C495" s="48"/>
      <c r="D495" s="35"/>
      <c r="E495" s="149"/>
      <c r="F495" s="156"/>
      <c r="G495" s="670"/>
      <c r="H495" s="88"/>
      <c r="I495" s="40"/>
      <c r="J495" s="40"/>
      <c r="K495" s="41"/>
      <c r="L495" s="42"/>
      <c r="M495" s="658"/>
      <c r="N495" s="659" t="str">
        <f t="shared" si="7"/>
        <v/>
      </c>
      <c r="O495" s="692">
        <f t="shared" si="8"/>
        <v>0</v>
      </c>
      <c r="P495" s="29"/>
      <c r="Q495" s="74"/>
      <c r="R495" s="28"/>
      <c r="S495" s="28"/>
      <c r="T495" s="28"/>
      <c r="U495" s="28"/>
      <c r="V495" s="28"/>
      <c r="W495" s="28"/>
      <c r="X495" s="28"/>
      <c r="Y495" s="28"/>
      <c r="Z495" s="28"/>
    </row>
    <row r="496" spans="1:26" ht="15" customHeight="1">
      <c r="A496" s="111">
        <v>492</v>
      </c>
      <c r="B496" s="48"/>
      <c r="C496" s="48"/>
      <c r="D496" s="35"/>
      <c r="E496" s="149"/>
      <c r="F496" s="156"/>
      <c r="G496" s="670"/>
      <c r="H496" s="88"/>
      <c r="I496" s="40"/>
      <c r="J496" s="40"/>
      <c r="K496" s="41"/>
      <c r="L496" s="42"/>
      <c r="M496" s="658"/>
      <c r="N496" s="659" t="str">
        <f t="shared" si="7"/>
        <v/>
      </c>
      <c r="O496" s="692">
        <f t="shared" si="8"/>
        <v>0</v>
      </c>
      <c r="P496" s="29"/>
      <c r="Q496" s="74"/>
      <c r="R496" s="28"/>
      <c r="S496" s="28"/>
      <c r="T496" s="28"/>
      <c r="U496" s="28"/>
      <c r="V496" s="28"/>
      <c r="W496" s="28"/>
      <c r="X496" s="28"/>
      <c r="Y496" s="28"/>
      <c r="Z496" s="28"/>
    </row>
    <row r="497" spans="1:26" ht="15" customHeight="1">
      <c r="A497" s="111">
        <v>493</v>
      </c>
      <c r="B497" s="48"/>
      <c r="C497" s="48"/>
      <c r="D497" s="35"/>
      <c r="E497" s="149"/>
      <c r="F497" s="156"/>
      <c r="G497" s="670"/>
      <c r="H497" s="88"/>
      <c r="I497" s="40"/>
      <c r="J497" s="40"/>
      <c r="K497" s="41"/>
      <c r="L497" s="42"/>
      <c r="M497" s="658"/>
      <c r="N497" s="659" t="str">
        <f t="shared" si="7"/>
        <v/>
      </c>
      <c r="O497" s="692">
        <f t="shared" si="8"/>
        <v>0</v>
      </c>
      <c r="P497" s="29"/>
      <c r="Q497" s="74"/>
      <c r="R497" s="28"/>
      <c r="S497" s="28"/>
      <c r="T497" s="28"/>
      <c r="U497" s="28"/>
      <c r="V497" s="28"/>
      <c r="W497" s="28"/>
      <c r="X497" s="28"/>
      <c r="Y497" s="28"/>
      <c r="Z497" s="28"/>
    </row>
    <row r="498" spans="1:26" ht="15" customHeight="1">
      <c r="A498" s="111">
        <v>494</v>
      </c>
      <c r="B498" s="48"/>
      <c r="C498" s="48"/>
      <c r="D498" s="35"/>
      <c r="E498" s="149"/>
      <c r="F498" s="156"/>
      <c r="G498" s="670"/>
      <c r="H498" s="88"/>
      <c r="I498" s="40"/>
      <c r="J498" s="40"/>
      <c r="K498" s="41"/>
      <c r="L498" s="42"/>
      <c r="M498" s="658"/>
      <c r="N498" s="659" t="str">
        <f t="shared" si="7"/>
        <v/>
      </c>
      <c r="O498" s="692">
        <f t="shared" si="8"/>
        <v>0</v>
      </c>
      <c r="P498" s="29"/>
      <c r="Q498" s="74"/>
      <c r="R498" s="28"/>
      <c r="S498" s="28"/>
      <c r="T498" s="28"/>
      <c r="U498" s="28"/>
      <c r="V498" s="28"/>
      <c r="W498" s="28"/>
      <c r="X498" s="28"/>
      <c r="Y498" s="28"/>
      <c r="Z498" s="28"/>
    </row>
    <row r="499" spans="1:26" ht="15" customHeight="1">
      <c r="A499" s="111">
        <v>495</v>
      </c>
      <c r="B499" s="48"/>
      <c r="C499" s="48"/>
      <c r="D499" s="35"/>
      <c r="E499" s="149"/>
      <c r="F499" s="156"/>
      <c r="G499" s="670"/>
      <c r="H499" s="88"/>
      <c r="I499" s="40"/>
      <c r="J499" s="40"/>
      <c r="K499" s="41"/>
      <c r="L499" s="42"/>
      <c r="M499" s="658"/>
      <c r="N499" s="659" t="str">
        <f t="shared" si="7"/>
        <v/>
      </c>
      <c r="O499" s="692">
        <f t="shared" si="8"/>
        <v>0</v>
      </c>
      <c r="P499" s="29"/>
      <c r="Q499" s="74"/>
      <c r="R499" s="28"/>
      <c r="S499" s="28"/>
      <c r="T499" s="28"/>
      <c r="U499" s="28"/>
      <c r="V499" s="28"/>
      <c r="W499" s="28"/>
      <c r="X499" s="28"/>
      <c r="Y499" s="28"/>
      <c r="Z499" s="28"/>
    </row>
    <row r="500" spans="1:26" ht="15" customHeight="1">
      <c r="A500" s="111">
        <v>496</v>
      </c>
      <c r="B500" s="48"/>
      <c r="C500" s="48"/>
      <c r="D500" s="35"/>
      <c r="E500" s="149"/>
      <c r="F500" s="156"/>
      <c r="G500" s="670"/>
      <c r="H500" s="88"/>
      <c r="I500" s="40"/>
      <c r="J500" s="40"/>
      <c r="K500" s="41"/>
      <c r="L500" s="42"/>
      <c r="M500" s="658"/>
      <c r="N500" s="659" t="str">
        <f t="shared" si="7"/>
        <v/>
      </c>
      <c r="O500" s="692">
        <f t="shared" si="8"/>
        <v>0</v>
      </c>
      <c r="P500" s="29"/>
      <c r="Q500" s="74"/>
      <c r="R500" s="28"/>
      <c r="S500" s="28"/>
      <c r="T500" s="28"/>
      <c r="U500" s="28"/>
      <c r="V500" s="28"/>
      <c r="W500" s="28"/>
      <c r="X500" s="28"/>
      <c r="Y500" s="28"/>
      <c r="Z500" s="28"/>
    </row>
    <row r="501" spans="1:26" ht="15" customHeight="1">
      <c r="A501" s="111">
        <v>497</v>
      </c>
      <c r="B501" s="48"/>
      <c r="C501" s="48"/>
      <c r="D501" s="35"/>
      <c r="E501" s="149"/>
      <c r="F501" s="156"/>
      <c r="G501" s="670"/>
      <c r="H501" s="88"/>
      <c r="I501" s="40"/>
      <c r="J501" s="40"/>
      <c r="K501" s="41"/>
      <c r="L501" s="42"/>
      <c r="M501" s="658"/>
      <c r="N501" s="659" t="str">
        <f t="shared" si="7"/>
        <v/>
      </c>
      <c r="O501" s="692">
        <f t="shared" si="8"/>
        <v>0</v>
      </c>
      <c r="P501" s="29"/>
      <c r="Q501" s="74"/>
      <c r="R501" s="28"/>
      <c r="S501" s="28"/>
      <c r="T501" s="28"/>
      <c r="U501" s="28"/>
      <c r="V501" s="28"/>
      <c r="W501" s="28"/>
      <c r="X501" s="28"/>
      <c r="Y501" s="28"/>
      <c r="Z501" s="28"/>
    </row>
    <row r="502" spans="1:26" ht="15" customHeight="1">
      <c r="A502" s="111">
        <v>498</v>
      </c>
      <c r="B502" s="48"/>
      <c r="C502" s="48"/>
      <c r="D502" s="35"/>
      <c r="E502" s="149"/>
      <c r="F502" s="156"/>
      <c r="G502" s="670"/>
      <c r="H502" s="88"/>
      <c r="I502" s="40"/>
      <c r="J502" s="40"/>
      <c r="K502" s="41" t="s">
        <v>26</v>
      </c>
      <c r="L502" s="42" t="str">
        <f t="shared" ref="L502:L505" si="9">CONCATENATE(I502,J502)</f>
        <v/>
      </c>
      <c r="M502" s="658">
        <f t="shared" ref="M502:M504" si="10">H502*I502</f>
        <v>0</v>
      </c>
      <c r="N502" s="659" t="str">
        <f t="shared" si="7"/>
        <v xml:space="preserve">0 </v>
      </c>
      <c r="O502" s="692">
        <f t="shared" si="8"/>
        <v>0</v>
      </c>
      <c r="P502" s="29" t="e">
        <f t="shared" ref="P502:P505" si="11">O502/H502</f>
        <v>#DIV/0!</v>
      </c>
      <c r="Q502" s="74" t="e">
        <f t="shared" ref="Q502:Q504" si="12">G502-P502</f>
        <v>#DIV/0!</v>
      </c>
      <c r="R502" s="28"/>
      <c r="S502" s="28"/>
      <c r="T502" s="28"/>
      <c r="U502" s="28"/>
      <c r="V502" s="28"/>
      <c r="W502" s="28"/>
      <c r="X502" s="28"/>
      <c r="Y502" s="28"/>
      <c r="Z502" s="28"/>
    </row>
    <row r="503" spans="1:26" ht="15" customHeight="1">
      <c r="A503" s="111">
        <v>499</v>
      </c>
      <c r="B503" s="48"/>
      <c r="C503" s="48"/>
      <c r="D503" s="35"/>
      <c r="E503" s="149"/>
      <c r="F503" s="156"/>
      <c r="G503" s="670"/>
      <c r="H503" s="88"/>
      <c r="I503" s="40"/>
      <c r="J503" s="40"/>
      <c r="K503" s="41" t="s">
        <v>26</v>
      </c>
      <c r="L503" s="42" t="str">
        <f t="shared" si="9"/>
        <v/>
      </c>
      <c r="M503" s="658">
        <f t="shared" si="10"/>
        <v>0</v>
      </c>
      <c r="N503" s="659" t="str">
        <f t="shared" si="7"/>
        <v xml:space="preserve">0 </v>
      </c>
      <c r="O503" s="692">
        <f t="shared" si="8"/>
        <v>0</v>
      </c>
      <c r="P503" s="29" t="e">
        <f t="shared" si="11"/>
        <v>#DIV/0!</v>
      </c>
      <c r="Q503" s="74" t="e">
        <f t="shared" si="12"/>
        <v>#DIV/0!</v>
      </c>
      <c r="R503" s="28"/>
      <c r="S503" s="28"/>
      <c r="T503" s="28"/>
      <c r="U503" s="28"/>
      <c r="V503" s="28"/>
      <c r="W503" s="28"/>
      <c r="X503" s="28"/>
      <c r="Y503" s="28"/>
      <c r="Z503" s="28"/>
    </row>
    <row r="504" spans="1:26" ht="15" customHeight="1">
      <c r="A504" s="111">
        <v>500</v>
      </c>
      <c r="B504" s="48"/>
      <c r="C504" s="48"/>
      <c r="D504" s="35"/>
      <c r="E504" s="149"/>
      <c r="F504" s="156"/>
      <c r="G504" s="670"/>
      <c r="H504" s="88"/>
      <c r="I504" s="40"/>
      <c r="J504" s="40"/>
      <c r="K504" s="41" t="s">
        <v>26</v>
      </c>
      <c r="L504" s="42" t="str">
        <f t="shared" si="9"/>
        <v/>
      </c>
      <c r="M504" s="658">
        <f t="shared" si="10"/>
        <v>0</v>
      </c>
      <c r="N504" s="659" t="str">
        <f t="shared" si="7"/>
        <v xml:space="preserve">0 </v>
      </c>
      <c r="O504" s="692">
        <f t="shared" si="8"/>
        <v>0</v>
      </c>
      <c r="P504" s="29" t="e">
        <f t="shared" si="11"/>
        <v>#DIV/0!</v>
      </c>
      <c r="Q504" s="74" t="e">
        <f t="shared" si="12"/>
        <v>#DIV/0!</v>
      </c>
      <c r="R504" s="28"/>
      <c r="S504" s="28"/>
      <c r="T504" s="28"/>
      <c r="U504" s="28"/>
      <c r="V504" s="28"/>
      <c r="W504" s="28"/>
      <c r="X504" s="28"/>
      <c r="Y504" s="28"/>
      <c r="Z504" s="28"/>
    </row>
    <row r="505" spans="1:26" ht="25.5" customHeight="1">
      <c r="A505" s="698" t="s">
        <v>3218</v>
      </c>
      <c r="B505" s="699"/>
      <c r="C505" s="700"/>
      <c r="D505" s="700"/>
      <c r="E505" s="701"/>
      <c r="F505" s="700"/>
      <c r="G505" s="702"/>
      <c r="H505" s="700"/>
      <c r="I505" s="703"/>
      <c r="J505" s="703"/>
      <c r="K505" s="703"/>
      <c r="L505" s="42" t="str">
        <f t="shared" si="9"/>
        <v/>
      </c>
      <c r="M505" s="704"/>
      <c r="N505" s="705"/>
      <c r="O505" s="706">
        <f>SUM(O11:O504)</f>
        <v>133580.88</v>
      </c>
      <c r="P505" s="29" t="e">
        <f t="shared" si="11"/>
        <v>#DIV/0!</v>
      </c>
      <c r="Q505" s="11"/>
      <c r="R505" s="11"/>
      <c r="S505" s="11"/>
      <c r="T505" s="11"/>
      <c r="U505" s="11"/>
      <c r="V505" s="11"/>
      <c r="W505" s="11"/>
      <c r="X505" s="11"/>
      <c r="Y505" s="11"/>
      <c r="Z505" s="11"/>
    </row>
    <row r="506" spans="1:26" ht="13.5" hidden="1" customHeight="1">
      <c r="A506" s="707" t="s">
        <v>2841</v>
      </c>
      <c r="B506" s="708"/>
      <c r="C506" s="709" t="s">
        <v>2842</v>
      </c>
      <c r="D506" s="709"/>
      <c r="E506" s="709"/>
      <c r="F506" s="709"/>
      <c r="G506" s="709"/>
      <c r="H506" s="709"/>
      <c r="I506" s="709"/>
      <c r="J506" s="709"/>
      <c r="K506" s="709"/>
      <c r="L506" s="709"/>
      <c r="M506" s="709"/>
      <c r="N506" s="109"/>
      <c r="O506" s="109"/>
      <c r="P506" s="29"/>
      <c r="Q506" s="11"/>
      <c r="R506" s="11"/>
      <c r="S506" s="11"/>
      <c r="T506" s="11"/>
      <c r="U506" s="11"/>
      <c r="V506" s="11"/>
      <c r="W506" s="11"/>
      <c r="X506" s="11"/>
      <c r="Y506" s="11"/>
      <c r="Z506" s="11"/>
    </row>
    <row r="507" spans="1:26" ht="15.75" hidden="1" customHeight="1">
      <c r="A507" s="710"/>
      <c r="B507" s="711"/>
      <c r="C507" s="709"/>
      <c r="D507" s="709"/>
      <c r="E507" s="709"/>
      <c r="F507" s="709"/>
      <c r="G507" s="709"/>
      <c r="H507" s="709"/>
      <c r="I507" s="709"/>
      <c r="J507" s="709"/>
      <c r="K507" s="709"/>
      <c r="L507" s="709"/>
      <c r="M507" s="709"/>
      <c r="N507" s="109"/>
      <c r="O507" s="109"/>
      <c r="P507" s="29"/>
      <c r="Q507" s="11"/>
      <c r="R507" s="11"/>
      <c r="S507" s="11"/>
      <c r="T507" s="11"/>
      <c r="U507" s="11"/>
      <c r="V507" s="11"/>
      <c r="W507" s="11"/>
      <c r="X507" s="11"/>
      <c r="Y507" s="11"/>
      <c r="Z507" s="11"/>
    </row>
    <row r="508" spans="1:26" ht="15.75" hidden="1" customHeight="1">
      <c r="A508" s="710"/>
      <c r="B508" s="711"/>
      <c r="C508" s="709"/>
      <c r="D508" s="709"/>
      <c r="E508" s="709"/>
      <c r="F508" s="709"/>
      <c r="G508" s="709"/>
      <c r="H508" s="709"/>
      <c r="I508" s="709"/>
      <c r="J508" s="709"/>
      <c r="K508" s="709"/>
      <c r="L508" s="709"/>
      <c r="M508" s="709"/>
      <c r="N508" s="109"/>
      <c r="O508" s="109"/>
      <c r="P508" s="29"/>
      <c r="Q508" s="11"/>
      <c r="R508" s="11"/>
      <c r="S508" s="11"/>
      <c r="T508" s="11"/>
      <c r="U508" s="11"/>
      <c r="V508" s="11"/>
      <c r="W508" s="11"/>
      <c r="X508" s="11"/>
      <c r="Y508" s="11"/>
      <c r="Z508" s="11"/>
    </row>
    <row r="509" spans="1:26" ht="15.75" hidden="1" customHeight="1">
      <c r="A509" s="710"/>
      <c r="B509" s="711"/>
      <c r="C509" s="709"/>
      <c r="D509" s="709"/>
      <c r="E509" s="709"/>
      <c r="F509" s="709"/>
      <c r="G509" s="709"/>
      <c r="H509" s="709"/>
      <c r="I509" s="709"/>
      <c r="J509" s="709"/>
      <c r="K509" s="709"/>
      <c r="L509" s="709"/>
      <c r="M509" s="709"/>
      <c r="N509" s="109"/>
      <c r="O509" s="109"/>
      <c r="P509" s="29"/>
      <c r="Q509" s="11"/>
      <c r="R509" s="11"/>
      <c r="S509" s="11"/>
      <c r="T509" s="11"/>
      <c r="U509" s="11"/>
      <c r="V509" s="11"/>
      <c r="W509" s="11"/>
      <c r="X509" s="11"/>
      <c r="Y509" s="11"/>
      <c r="Z509" s="11"/>
    </row>
    <row r="510" spans="1:26" ht="15.75" hidden="1" customHeight="1">
      <c r="A510" s="710"/>
      <c r="B510" s="711"/>
      <c r="C510" s="712"/>
      <c r="D510" s="712"/>
      <c r="E510" s="710"/>
      <c r="F510" s="712"/>
      <c r="G510" s="713"/>
      <c r="H510" s="712"/>
      <c r="I510" s="712"/>
      <c r="J510" s="712"/>
      <c r="K510" s="712"/>
      <c r="L510" s="712"/>
      <c r="M510" s="714"/>
      <c r="N510" s="109"/>
      <c r="O510" s="109"/>
      <c r="P510" s="29"/>
      <c r="Q510" s="11"/>
      <c r="R510" s="11"/>
      <c r="S510" s="11"/>
      <c r="T510" s="11"/>
      <c r="U510" s="11"/>
      <c r="V510" s="11"/>
      <c r="W510" s="11"/>
      <c r="X510" s="11"/>
      <c r="Y510" s="11"/>
      <c r="Z510" s="11"/>
    </row>
    <row r="511" spans="1:26" ht="15.75" hidden="1" customHeight="1">
      <c r="A511" s="710"/>
      <c r="B511" s="708"/>
      <c r="C511" s="712" t="s">
        <v>2843</v>
      </c>
      <c r="D511" s="712"/>
      <c r="E511" s="710"/>
      <c r="F511" s="712"/>
      <c r="G511" s="713"/>
      <c r="H511" s="712"/>
      <c r="I511" s="712"/>
      <c r="J511" s="712"/>
      <c r="K511" s="712"/>
      <c r="L511" s="712"/>
      <c r="M511" s="714"/>
      <c r="N511" s="109"/>
      <c r="O511" s="109"/>
      <c r="P511" s="29"/>
      <c r="Q511" s="11"/>
      <c r="R511" s="11"/>
      <c r="S511" s="11"/>
      <c r="T511" s="11"/>
      <c r="U511" s="11"/>
      <c r="V511" s="11"/>
      <c r="W511" s="11"/>
      <c r="X511" s="11"/>
      <c r="Y511" s="11"/>
      <c r="Z511" s="11"/>
    </row>
    <row r="512" spans="1:26" ht="15.75" hidden="1" customHeight="1">
      <c r="A512" s="710"/>
      <c r="B512" s="711"/>
      <c r="C512" s="715" t="s">
        <v>3219</v>
      </c>
      <c r="D512" s="716" t="s">
        <v>2845</v>
      </c>
      <c r="E512" s="716"/>
      <c r="F512" s="712"/>
      <c r="G512" s="716" t="s">
        <v>2846</v>
      </c>
      <c r="H512" s="716"/>
      <c r="I512" s="716"/>
      <c r="J512" s="716"/>
      <c r="K512" s="716"/>
      <c r="L512" s="716"/>
      <c r="M512" s="716"/>
      <c r="N512" s="109"/>
      <c r="O512" s="109"/>
      <c r="P512" s="29"/>
      <c r="Q512" s="11"/>
      <c r="R512" s="11"/>
      <c r="S512" s="11"/>
      <c r="T512" s="11"/>
      <c r="U512" s="11"/>
      <c r="V512" s="11"/>
      <c r="W512" s="11"/>
      <c r="X512" s="11"/>
      <c r="Y512" s="11"/>
      <c r="Z512" s="11"/>
    </row>
    <row r="513" spans="1:26" ht="15.75" hidden="1" customHeight="1">
      <c r="A513" s="710"/>
      <c r="B513" s="711"/>
      <c r="C513" s="715"/>
      <c r="D513" s="716"/>
      <c r="E513" s="716"/>
      <c r="F513" s="712"/>
      <c r="G513" s="717"/>
      <c r="H513" s="718"/>
      <c r="I513" s="718"/>
      <c r="J513" s="718"/>
      <c r="K513" s="718"/>
      <c r="L513" s="718"/>
      <c r="M513" s="719"/>
      <c r="N513" s="109"/>
      <c r="O513" s="109"/>
      <c r="P513" s="29"/>
      <c r="Q513" s="11"/>
      <c r="R513" s="11"/>
      <c r="S513" s="11"/>
      <c r="T513" s="11"/>
      <c r="U513" s="11"/>
      <c r="V513" s="11"/>
      <c r="W513" s="11"/>
      <c r="X513" s="11"/>
      <c r="Y513" s="11"/>
      <c r="Z513" s="11"/>
    </row>
    <row r="514" spans="1:26" ht="15.75" hidden="1" customHeight="1">
      <c r="A514" s="710"/>
      <c r="B514" s="711"/>
      <c r="C514" s="715"/>
      <c r="D514" s="712"/>
      <c r="E514" s="710"/>
      <c r="F514" s="712"/>
      <c r="G514" s="713"/>
      <c r="H514" s="712"/>
      <c r="I514" s="712"/>
      <c r="J514" s="712"/>
      <c r="K514" s="712"/>
      <c r="L514" s="712"/>
      <c r="M514" s="714"/>
      <c r="N514" s="109"/>
      <c r="O514" s="109"/>
      <c r="P514" s="29"/>
      <c r="Q514" s="11"/>
      <c r="R514" s="11"/>
      <c r="S514" s="11"/>
      <c r="T514" s="11"/>
      <c r="U514" s="11"/>
      <c r="V514" s="11"/>
      <c r="W514" s="11"/>
      <c r="X514" s="11"/>
      <c r="Y514" s="11"/>
      <c r="Z514" s="11"/>
    </row>
    <row r="515" spans="1:26" ht="15.75" hidden="1" customHeight="1">
      <c r="A515" s="710"/>
      <c r="B515" s="711"/>
      <c r="C515" s="715" t="s">
        <v>2847</v>
      </c>
      <c r="D515" s="716" t="s">
        <v>2848</v>
      </c>
      <c r="E515" s="716"/>
      <c r="F515" s="712"/>
      <c r="G515" s="716" t="s">
        <v>2849</v>
      </c>
      <c r="H515" s="716"/>
      <c r="I515" s="716"/>
      <c r="J515" s="716"/>
      <c r="K515" s="716"/>
      <c r="L515" s="716"/>
      <c r="M515" s="716"/>
      <c r="N515" s="109"/>
      <c r="O515" s="109"/>
      <c r="P515" s="29"/>
      <c r="Q515" s="11"/>
      <c r="R515" s="11"/>
      <c r="S515" s="11"/>
      <c r="T515" s="11"/>
      <c r="U515" s="11"/>
      <c r="V515" s="11"/>
      <c r="W515" s="11"/>
      <c r="X515" s="11"/>
      <c r="Y515" s="11"/>
      <c r="Z515" s="11"/>
    </row>
    <row r="516" spans="1:26" ht="15.75" hidden="1" customHeight="1">
      <c r="A516" s="710"/>
      <c r="B516" s="711"/>
      <c r="C516" s="715"/>
      <c r="D516" s="716"/>
      <c r="E516" s="716"/>
      <c r="F516" s="712"/>
      <c r="G516" s="720"/>
      <c r="H516" s="718"/>
      <c r="I516" s="718"/>
      <c r="J516" s="718"/>
      <c r="K516" s="718"/>
      <c r="L516" s="718"/>
      <c r="M516" s="714"/>
      <c r="N516" s="109"/>
      <c r="O516" s="109"/>
      <c r="P516" s="29"/>
      <c r="Q516" s="11"/>
      <c r="R516" s="11"/>
      <c r="S516" s="11"/>
      <c r="T516" s="11"/>
      <c r="U516" s="11"/>
      <c r="V516" s="11"/>
      <c r="W516" s="11"/>
      <c r="X516" s="11"/>
      <c r="Y516" s="11"/>
      <c r="Z516" s="11"/>
    </row>
    <row r="517" spans="1:26" ht="15.75" hidden="1" customHeight="1">
      <c r="A517" s="710"/>
      <c r="B517" s="711"/>
      <c r="C517" s="715"/>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2850</v>
      </c>
      <c r="D518" s="712" t="s">
        <v>2851</v>
      </c>
      <c r="E518" s="710"/>
      <c r="F518" s="712"/>
      <c r="G518" s="713"/>
      <c r="H518" s="712"/>
      <c r="I518" s="712"/>
      <c r="J518" s="712"/>
      <c r="K518" s="712"/>
      <c r="L518" s="712"/>
      <c r="M518" s="714"/>
      <c r="N518" s="109"/>
      <c r="O518" s="109"/>
      <c r="P518" s="29"/>
      <c r="Q518" s="11"/>
      <c r="R518" s="11"/>
      <c r="S518" s="11"/>
      <c r="T518" s="11"/>
      <c r="U518" s="11"/>
      <c r="V518" s="11"/>
      <c r="W518" s="11"/>
      <c r="X518" s="11"/>
      <c r="Y518" s="11"/>
      <c r="Z518" s="11"/>
    </row>
    <row r="519" spans="1:26" ht="15.75" hidden="1" customHeight="1">
      <c r="A519" s="710"/>
      <c r="B519" s="711"/>
      <c r="C519" s="715"/>
      <c r="D519" s="712"/>
      <c r="E519" s="710"/>
      <c r="F519" s="712"/>
      <c r="G519" s="713"/>
      <c r="H519" s="712"/>
      <c r="I519" s="712"/>
      <c r="J519" s="712"/>
      <c r="K519" s="712"/>
      <c r="L519" s="712"/>
      <c r="M519" s="714"/>
      <c r="N519" s="109"/>
      <c r="O519" s="109"/>
      <c r="P519" s="29"/>
      <c r="Q519" s="11"/>
      <c r="R519" s="11"/>
      <c r="S519" s="11"/>
      <c r="T519" s="11"/>
      <c r="U519" s="11"/>
      <c r="V519" s="11"/>
      <c r="W519" s="11"/>
      <c r="X519" s="11"/>
      <c r="Y519" s="11"/>
      <c r="Z519" s="11"/>
    </row>
    <row r="520" spans="1:26" ht="15.75" hidden="1" customHeight="1">
      <c r="A520" s="710"/>
      <c r="B520" s="711"/>
      <c r="C520" s="715" t="s">
        <v>3220</v>
      </c>
      <c r="D520" s="716" t="s">
        <v>2853</v>
      </c>
      <c r="E520" s="716"/>
      <c r="F520" s="712"/>
      <c r="G520" s="716" t="s">
        <v>2854</v>
      </c>
      <c r="H520" s="716"/>
      <c r="I520" s="716"/>
      <c r="J520" s="716"/>
      <c r="K520" s="716"/>
      <c r="L520" s="716"/>
      <c r="M520" s="716"/>
      <c r="N520" s="109"/>
      <c r="O520" s="109"/>
      <c r="P520" s="29"/>
      <c r="Q520" s="11"/>
      <c r="R520" s="11"/>
      <c r="S520" s="11"/>
      <c r="T520" s="11"/>
      <c r="U520" s="11"/>
      <c r="V520" s="11"/>
      <c r="W520" s="11"/>
      <c r="X520" s="11"/>
      <c r="Y520" s="11"/>
      <c r="Z520" s="11"/>
    </row>
    <row r="521" spans="1:26" ht="15.75" hidden="1" customHeight="1">
      <c r="A521" s="710"/>
      <c r="B521" s="711"/>
      <c r="C521" s="712"/>
      <c r="D521" s="716"/>
      <c r="E521" s="716"/>
      <c r="F521" s="712"/>
      <c r="G521" s="713"/>
      <c r="H521" s="712"/>
      <c r="I521" s="712"/>
      <c r="J521" s="712"/>
      <c r="K521" s="712"/>
      <c r="L521" s="712"/>
      <c r="M521" s="714"/>
      <c r="N521" s="109"/>
      <c r="O521" s="109"/>
      <c r="P521" s="29"/>
      <c r="Q521" s="11"/>
      <c r="R521" s="11"/>
      <c r="S521" s="11"/>
      <c r="T521" s="11"/>
      <c r="U521" s="11"/>
      <c r="V521" s="11"/>
      <c r="W521" s="11"/>
      <c r="X521" s="11"/>
      <c r="Y521" s="11"/>
      <c r="Z521" s="11"/>
    </row>
    <row r="522" spans="1:26" ht="15.75" hidden="1" customHeight="1">
      <c r="A522" s="710"/>
      <c r="B522" s="711"/>
      <c r="C522" s="712"/>
      <c r="D522" s="712"/>
      <c r="E522" s="710"/>
      <c r="F522" s="712"/>
      <c r="G522" s="713"/>
      <c r="H522" s="712"/>
      <c r="I522" s="712"/>
      <c r="J522" s="712"/>
      <c r="K522" s="712"/>
      <c r="L522" s="712"/>
      <c r="M522" s="714"/>
      <c r="N522" s="109"/>
      <c r="O522" s="109"/>
      <c r="P522" s="29"/>
      <c r="Q522" s="11"/>
      <c r="R522" s="11"/>
      <c r="S522" s="11"/>
      <c r="T522" s="11"/>
      <c r="U522" s="11"/>
      <c r="V522" s="11"/>
      <c r="W522" s="11"/>
      <c r="X522" s="11"/>
      <c r="Y522" s="11"/>
      <c r="Z522" s="11"/>
    </row>
    <row r="523" spans="1:26" ht="15.75" hidden="1" customHeight="1">
      <c r="A523" s="707" t="s">
        <v>2855</v>
      </c>
      <c r="B523" s="711"/>
      <c r="C523" s="709" t="s">
        <v>2856</v>
      </c>
      <c r="D523" s="709"/>
      <c r="E523" s="709"/>
      <c r="F523" s="709"/>
      <c r="G523" s="709"/>
      <c r="H523" s="709"/>
      <c r="I523" s="709"/>
      <c r="J523" s="709"/>
      <c r="K523" s="709"/>
      <c r="L523" s="709"/>
      <c r="M523" s="709"/>
      <c r="N523" s="109"/>
      <c r="O523" s="109"/>
      <c r="P523" s="29"/>
      <c r="Q523" s="11"/>
      <c r="R523" s="11"/>
      <c r="S523" s="11"/>
      <c r="T523" s="11"/>
      <c r="U523" s="11"/>
      <c r="V523" s="11"/>
      <c r="W523" s="11"/>
      <c r="X523" s="11"/>
      <c r="Y523" s="11"/>
      <c r="Z523" s="11"/>
    </row>
    <row r="524" spans="1:26" ht="15.75" hidden="1" customHeight="1">
      <c r="A524" s="11"/>
      <c r="B524" s="12"/>
      <c r="C524" s="721"/>
      <c r="D524" s="721"/>
      <c r="E524" s="722"/>
      <c r="F524" s="721"/>
      <c r="G524" s="723"/>
      <c r="H524" s="721"/>
      <c r="I524" s="721"/>
      <c r="J524" s="721"/>
      <c r="K524" s="721"/>
      <c r="L524" s="721"/>
      <c r="M524" s="724"/>
      <c r="N524" s="109"/>
      <c r="O524" s="109"/>
      <c r="P524" s="29"/>
      <c r="Q524" s="11"/>
      <c r="R524" s="11"/>
      <c r="S524" s="11"/>
      <c r="T524" s="11"/>
      <c r="U524" s="11"/>
      <c r="V524" s="11"/>
      <c r="W524" s="11"/>
      <c r="X524" s="11"/>
      <c r="Y524" s="11"/>
      <c r="Z524" s="11"/>
    </row>
    <row r="525" spans="1:26" ht="15.75" hidden="1" customHeight="1">
      <c r="A525" s="11"/>
      <c r="B525" s="725" t="s">
        <v>2857</v>
      </c>
      <c r="C525" s="725"/>
      <c r="D525" s="725"/>
      <c r="E525" s="725"/>
      <c r="F525" s="725"/>
      <c r="G525" s="725"/>
      <c r="H525" s="725"/>
      <c r="I525" s="725"/>
      <c r="J525" s="725"/>
      <c r="K525" s="725"/>
      <c r="L525" s="725"/>
      <c r="M525" s="725"/>
      <c r="N525" s="726"/>
      <c r="O525" s="109"/>
      <c r="P525" s="29"/>
      <c r="Q525" s="11"/>
      <c r="R525" s="11"/>
      <c r="S525" s="11"/>
      <c r="T525" s="11"/>
      <c r="U525" s="11"/>
      <c r="V525" s="11"/>
      <c r="W525" s="11"/>
      <c r="X525" s="11"/>
      <c r="Y525" s="11"/>
      <c r="Z525" s="11"/>
    </row>
    <row r="526" spans="1:26" ht="15.75" hidden="1" customHeight="1">
      <c r="A526" s="11"/>
      <c r="B526" s="725"/>
      <c r="C526" s="725"/>
      <c r="D526" s="725"/>
      <c r="E526" s="725"/>
      <c r="F526" s="725"/>
      <c r="G526" s="725"/>
      <c r="H526" s="725"/>
      <c r="I526" s="725"/>
      <c r="J526" s="725"/>
      <c r="K526" s="725"/>
      <c r="L526" s="725"/>
      <c r="M526" s="725"/>
      <c r="N526" s="726"/>
      <c r="O526" s="109"/>
      <c r="P526" s="29"/>
      <c r="Q526" s="11"/>
      <c r="R526" s="11"/>
      <c r="S526" s="11"/>
      <c r="T526" s="11"/>
      <c r="U526" s="11"/>
      <c r="V526" s="11"/>
      <c r="W526" s="11"/>
      <c r="X526" s="11"/>
      <c r="Y526" s="11"/>
      <c r="Z526" s="11"/>
    </row>
    <row r="527" spans="1:26" ht="15.75" hidden="1" customHeight="1">
      <c r="A527" s="11"/>
      <c r="B527" s="725"/>
      <c r="C527" s="725"/>
      <c r="D527" s="725"/>
      <c r="E527" s="725"/>
      <c r="F527" s="725"/>
      <c r="G527" s="725"/>
      <c r="H527" s="725"/>
      <c r="I527" s="725"/>
      <c r="J527" s="725"/>
      <c r="K527" s="725"/>
      <c r="L527" s="725"/>
      <c r="M527" s="725"/>
      <c r="N527" s="726"/>
      <c r="O527" s="109"/>
      <c r="P527" s="29"/>
      <c r="Q527" s="11"/>
      <c r="R527" s="11"/>
      <c r="S527" s="11"/>
      <c r="T527" s="11"/>
      <c r="U527" s="11"/>
      <c r="V527" s="11"/>
      <c r="W527" s="11"/>
      <c r="X527" s="11"/>
      <c r="Y527" s="11"/>
      <c r="Z527" s="11"/>
    </row>
    <row r="528" spans="1:26" ht="15.75" hidden="1" customHeight="1">
      <c r="A528" s="11"/>
      <c r="B528" s="727"/>
      <c r="C528" s="24"/>
      <c r="D528" s="24"/>
      <c r="E528" s="728"/>
      <c r="F528" s="24"/>
      <c r="G528" s="729"/>
      <c r="H528" s="24"/>
      <c r="I528" s="24"/>
      <c r="J528" s="24"/>
      <c r="K528" s="24"/>
      <c r="L528" s="24"/>
      <c r="M528" s="730"/>
      <c r="N528" s="729"/>
      <c r="O528" s="109"/>
      <c r="P528" s="29"/>
      <c r="Q528" s="11"/>
      <c r="R528" s="11"/>
      <c r="S528" s="11"/>
      <c r="T528" s="11"/>
      <c r="U528" s="11"/>
      <c r="V528" s="11"/>
      <c r="W528" s="11"/>
      <c r="X528" s="11"/>
      <c r="Y528" s="11"/>
      <c r="Z528" s="11"/>
    </row>
    <row r="529" spans="1:26" ht="15.75" hidden="1" customHeight="1">
      <c r="A529" s="11"/>
      <c r="B529" s="12"/>
      <c r="C529" s="731"/>
      <c r="D529" s="731"/>
      <c r="E529" s="11"/>
      <c r="F529" s="731"/>
      <c r="G529" s="732" t="s">
        <v>2858</v>
      </c>
      <c r="H529" s="732"/>
      <c r="I529" s="732"/>
      <c r="J529" s="732"/>
      <c r="K529" s="733"/>
      <c r="L529" s="731"/>
      <c r="M529" s="724"/>
      <c r="N529" s="109"/>
      <c r="O529" s="109"/>
      <c r="P529" s="29"/>
      <c r="Q529" s="11"/>
      <c r="R529" s="11"/>
      <c r="S529" s="11"/>
      <c r="T529" s="11"/>
      <c r="U529" s="11"/>
      <c r="V529" s="11"/>
      <c r="W529" s="11"/>
      <c r="X529" s="11"/>
      <c r="Y529" s="11"/>
      <c r="Z529" s="11"/>
    </row>
    <row r="530" spans="1:26" ht="15.75" hidden="1" customHeight="1">
      <c r="A530" s="11"/>
      <c r="B530" s="12"/>
      <c r="C530" s="731"/>
      <c r="D530" s="731"/>
      <c r="E530" s="11"/>
      <c r="F530" s="731"/>
      <c r="G530" s="734" t="s">
        <v>2859</v>
      </c>
      <c r="H530" s="734"/>
      <c r="I530" s="734"/>
      <c r="J530" s="734"/>
      <c r="K530" s="731"/>
      <c r="L530" s="731"/>
      <c r="M530" s="724"/>
      <c r="N530" s="109"/>
      <c r="O530" s="109"/>
      <c r="P530" s="29"/>
      <c r="Q530" s="11"/>
      <c r="R530" s="11"/>
      <c r="S530" s="11"/>
      <c r="T530" s="11"/>
      <c r="U530" s="11"/>
      <c r="V530" s="11"/>
      <c r="W530" s="11"/>
      <c r="X530" s="11"/>
      <c r="Y530" s="11"/>
      <c r="Z530" s="11"/>
    </row>
    <row r="531" spans="1:26" ht="15.75" hidden="1" customHeight="1">
      <c r="A531" s="11"/>
      <c r="B531" s="12"/>
      <c r="C531" s="731"/>
      <c r="D531" s="731"/>
      <c r="E531" s="11"/>
      <c r="F531" s="731"/>
      <c r="G531" s="11"/>
      <c r="H531" s="11"/>
      <c r="I531" s="11"/>
      <c r="J531" s="11"/>
      <c r="K531" s="731"/>
      <c r="L531" s="731"/>
      <c r="M531" s="724"/>
      <c r="N531" s="109"/>
      <c r="O531" s="109"/>
      <c r="P531" s="29"/>
      <c r="Q531" s="11"/>
      <c r="R531" s="11"/>
      <c r="S531" s="11"/>
      <c r="T531" s="11"/>
      <c r="U531" s="11"/>
      <c r="V531" s="11"/>
      <c r="W531" s="11"/>
      <c r="X531" s="11"/>
      <c r="Y531" s="11"/>
      <c r="Z531" s="11"/>
    </row>
    <row r="532" spans="1:26" ht="15.75" hidden="1" customHeight="1">
      <c r="A532" s="11"/>
      <c r="B532" s="12"/>
      <c r="C532" s="731"/>
      <c r="D532" s="731"/>
      <c r="E532" s="11"/>
      <c r="F532" s="731"/>
      <c r="G532" s="109" t="s">
        <v>2860</v>
      </c>
      <c r="H532" s="11" t="s">
        <v>2861</v>
      </c>
      <c r="I532" s="11"/>
      <c r="J532" s="11"/>
      <c r="K532" s="11"/>
      <c r="L532" s="11"/>
      <c r="M532" s="724"/>
      <c r="N532" s="109"/>
      <c r="O532" s="109"/>
      <c r="P532" s="29"/>
      <c r="Q532" s="11"/>
      <c r="R532" s="11"/>
      <c r="S532" s="11"/>
      <c r="T532" s="11"/>
      <c r="U532" s="11"/>
      <c r="V532" s="11"/>
      <c r="W532" s="11"/>
      <c r="X532" s="11"/>
      <c r="Y532" s="11"/>
      <c r="Z532" s="11"/>
    </row>
    <row r="533" spans="1:26" ht="15.75" hidden="1" customHeight="1">
      <c r="A533" s="11"/>
      <c r="B533" s="12"/>
      <c r="C533" s="731"/>
      <c r="D533" s="731"/>
      <c r="E533" s="11"/>
      <c r="F533" s="731"/>
      <c r="G533" s="109"/>
      <c r="H533" s="731"/>
      <c r="I533" s="731"/>
      <c r="J533" s="731"/>
      <c r="K533" s="731"/>
      <c r="L533" s="731"/>
      <c r="M533" s="724"/>
      <c r="N533" s="109"/>
      <c r="O533" s="109"/>
      <c r="P533" s="29"/>
      <c r="Q533" s="11"/>
      <c r="R533" s="11"/>
      <c r="S533" s="11"/>
      <c r="T533" s="11"/>
      <c r="U533" s="11"/>
      <c r="V533" s="11"/>
      <c r="W533" s="11"/>
      <c r="X533" s="11"/>
      <c r="Y533" s="11"/>
      <c r="Z533" s="11"/>
    </row>
    <row r="534" spans="1:26" ht="15.75" hidden="1" customHeight="1">
      <c r="A534" s="11"/>
      <c r="B534" s="12"/>
      <c r="C534" s="731"/>
      <c r="D534" s="731"/>
      <c r="E534" s="11"/>
      <c r="F534" s="731"/>
      <c r="G534" s="109"/>
      <c r="H534" s="731"/>
      <c r="I534" s="731"/>
      <c r="J534" s="731"/>
      <c r="K534" s="731"/>
      <c r="L534" s="731"/>
      <c r="M534" s="724"/>
      <c r="N534" s="109"/>
      <c r="O534" s="109"/>
      <c r="P534" s="29"/>
      <c r="Q534" s="11"/>
      <c r="R534" s="11"/>
      <c r="S534" s="11"/>
      <c r="T534" s="11"/>
      <c r="U534" s="11"/>
      <c r="V534" s="11"/>
      <c r="W534" s="11"/>
      <c r="X534" s="11"/>
      <c r="Y534" s="11"/>
      <c r="Z534" s="11"/>
    </row>
    <row r="535" spans="1:26" ht="14.25" hidden="1" customHeight="1">
      <c r="A535" s="3"/>
      <c r="B535" s="12"/>
      <c r="C535" s="3"/>
      <c r="D535" s="3"/>
      <c r="E535" s="12"/>
      <c r="F535" s="3"/>
      <c r="G535" s="690"/>
      <c r="H535" s="3"/>
      <c r="I535" s="5"/>
      <c r="J535" s="5"/>
      <c r="K535" s="5"/>
      <c r="L535" s="3"/>
      <c r="M535" s="6"/>
      <c r="N535" s="690"/>
      <c r="O535" s="690"/>
      <c r="P535" s="29"/>
      <c r="Q535" s="11"/>
      <c r="R535" s="11"/>
      <c r="S535" s="11"/>
      <c r="T535" s="11"/>
      <c r="U535" s="11"/>
      <c r="V535" s="11"/>
      <c r="W535" s="11"/>
      <c r="X535" s="11"/>
      <c r="Y535" s="11"/>
      <c r="Z535" s="11"/>
    </row>
    <row r="536" spans="1:26" ht="14.25" hidden="1" customHeight="1">
      <c r="A536" s="3"/>
      <c r="B536" s="12"/>
      <c r="C536" s="3"/>
      <c r="D536" s="3"/>
      <c r="E536" s="12"/>
      <c r="F536" s="3"/>
      <c r="G536" s="690"/>
      <c r="H536" s="3"/>
      <c r="I536" s="5"/>
      <c r="J536" s="5"/>
      <c r="K536" s="5"/>
      <c r="L536" s="3"/>
      <c r="M536" s="6"/>
      <c r="N536" s="690"/>
      <c r="O536" s="690"/>
      <c r="P536" s="29"/>
      <c r="Q536" s="11"/>
      <c r="R536" s="11"/>
      <c r="S536" s="11"/>
      <c r="T536" s="11"/>
      <c r="U536" s="11"/>
      <c r="V536" s="11"/>
      <c r="W536" s="11"/>
      <c r="X536" s="11"/>
      <c r="Y536" s="11"/>
      <c r="Z536" s="11"/>
    </row>
    <row r="537" spans="1:26" ht="14.25" hidden="1" customHeight="1">
      <c r="A537" s="3"/>
      <c r="B537" s="12"/>
      <c r="C537" s="3"/>
      <c r="D537" s="3"/>
      <c r="E537" s="12"/>
      <c r="F537" s="3"/>
      <c r="G537" s="690"/>
      <c r="H537" s="3"/>
      <c r="I537" s="5"/>
      <c r="J537" s="5"/>
      <c r="K537" s="5"/>
      <c r="L537" s="3"/>
      <c r="M537" s="6"/>
      <c r="N537" s="690"/>
      <c r="O537" s="690"/>
      <c r="P537" s="29"/>
      <c r="Q537" s="11"/>
      <c r="R537" s="11"/>
      <c r="S537" s="11"/>
      <c r="T537" s="11"/>
      <c r="U537" s="11"/>
      <c r="V537" s="11"/>
      <c r="W537" s="11"/>
      <c r="X537" s="11"/>
      <c r="Y537" s="11"/>
      <c r="Z537" s="11"/>
    </row>
    <row r="538" spans="1:26" ht="14.25" hidden="1" customHeight="1">
      <c r="A538" s="3"/>
      <c r="B538" s="12"/>
      <c r="C538" s="3"/>
      <c r="D538" s="3"/>
      <c r="E538" s="12"/>
      <c r="F538" s="3"/>
      <c r="G538" s="690"/>
      <c r="H538" s="3"/>
      <c r="I538" s="5"/>
      <c r="J538" s="5"/>
      <c r="K538" s="5"/>
      <c r="L538" s="3"/>
      <c r="M538" s="6"/>
      <c r="N538" s="690"/>
      <c r="O538" s="690"/>
      <c r="P538" s="29"/>
      <c r="Q538" s="11"/>
      <c r="R538" s="11"/>
      <c r="S538" s="11"/>
      <c r="T538" s="11"/>
      <c r="U538" s="11"/>
      <c r="V538" s="11"/>
      <c r="W538" s="11"/>
      <c r="X538" s="11"/>
      <c r="Y538" s="11"/>
      <c r="Z538" s="11"/>
    </row>
    <row r="539" spans="1:26" ht="14.25" hidden="1" customHeight="1">
      <c r="A539" s="3"/>
      <c r="B539" s="12"/>
      <c r="C539" s="3"/>
      <c r="D539" s="3"/>
      <c r="E539" s="12"/>
      <c r="F539" s="3"/>
      <c r="G539" s="690"/>
      <c r="H539" s="3"/>
      <c r="I539" s="5"/>
      <c r="J539" s="5"/>
      <c r="K539" s="5"/>
      <c r="L539" s="3"/>
      <c r="M539" s="6"/>
      <c r="N539" s="690"/>
      <c r="O539" s="690"/>
      <c r="P539" s="29"/>
      <c r="Q539" s="11"/>
      <c r="R539" s="11"/>
      <c r="S539" s="11"/>
      <c r="T539" s="11"/>
      <c r="U539" s="11"/>
      <c r="V539" s="11"/>
      <c r="W539" s="11"/>
      <c r="X539" s="11"/>
      <c r="Y539" s="11"/>
      <c r="Z539" s="11"/>
    </row>
    <row r="540" spans="1:26" ht="14.25" hidden="1" customHeight="1">
      <c r="A540" s="3"/>
      <c r="B540" s="12"/>
      <c r="C540" s="3"/>
      <c r="D540" s="3"/>
      <c r="E540" s="12"/>
      <c r="F540" s="3"/>
      <c r="G540" s="690"/>
      <c r="H540" s="3"/>
      <c r="I540" s="5"/>
      <c r="J540" s="5"/>
      <c r="K540" s="5"/>
      <c r="L540" s="3"/>
      <c r="M540" s="6"/>
      <c r="N540" s="690"/>
      <c r="O540" s="690"/>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5.75" customHeight="1"/>
    <row r="734" spans="1:26" ht="15.75" customHeight="1"/>
    <row r="735" spans="1:26" ht="15.75" customHeight="1"/>
    <row r="736" spans="1:2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3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1000"/>
  <sheetViews>
    <sheetView workbookViewId="0"/>
  </sheetViews>
  <sheetFormatPr defaultColWidth="12.6640625" defaultRowHeight="15" customHeight="1" outlineLevelCol="1"/>
  <cols>
    <col min="1" max="1" width="7.6640625" customWidth="1"/>
    <col min="2" max="2" width="26" customWidth="1"/>
    <col min="3" max="3" width="19.6640625" hidden="1" customWidth="1"/>
    <col min="4" max="4" width="22.109375" hidden="1" customWidth="1"/>
    <col min="5" max="5" width="25.33203125" customWidth="1"/>
    <col min="6" max="6" width="12.44140625" customWidth="1"/>
    <col min="7" max="7" width="11" customWidth="1"/>
    <col min="8" max="10" width="11.109375" customWidth="1"/>
    <col min="11" max="11" width="11.109375" hidden="1" customWidth="1"/>
    <col min="12" max="13" width="21.77734375" customWidth="1"/>
    <col min="14" max="14" width="12.77734375" customWidth="1"/>
    <col min="15" max="15" width="13.77734375" customWidth="1"/>
    <col min="16" max="16" width="9.88671875" customWidth="1" outlineLevel="1"/>
    <col min="17" max="17" width="9.109375" hidden="1" customWidth="1"/>
    <col min="18" max="18" width="11.109375" customWidth="1"/>
  </cols>
  <sheetData>
    <row r="1" spans="1:18" ht="14.25" customHeight="1">
      <c r="A1" s="1" t="s">
        <v>0</v>
      </c>
      <c r="B1" s="2"/>
      <c r="C1" s="3"/>
      <c r="D1" s="3"/>
      <c r="E1" s="2"/>
      <c r="F1" s="3"/>
      <c r="G1" s="4"/>
      <c r="H1" s="3"/>
      <c r="I1" s="5"/>
      <c r="J1" s="5"/>
      <c r="K1" s="5"/>
      <c r="L1" s="3"/>
      <c r="M1" s="6"/>
      <c r="N1" s="4"/>
      <c r="O1" s="4"/>
      <c r="P1" s="7"/>
      <c r="Q1" s="7"/>
      <c r="R1" s="7"/>
    </row>
    <row r="2" spans="1:18" ht="14.25" customHeight="1">
      <c r="A2" s="3"/>
      <c r="B2" s="12"/>
      <c r="C2" s="3"/>
      <c r="D2" s="3"/>
      <c r="E2" s="12"/>
      <c r="F2" s="3"/>
      <c r="G2" s="690"/>
      <c r="H2" s="3"/>
      <c r="I2" s="5"/>
      <c r="J2" s="5"/>
      <c r="K2" s="5"/>
      <c r="L2" s="3"/>
      <c r="M2" s="636" t="s">
        <v>2668</v>
      </c>
      <c r="N2" s="691"/>
      <c r="O2" s="690"/>
      <c r="P2" s="11"/>
      <c r="Q2" s="11"/>
      <c r="R2" s="11"/>
    </row>
    <row r="3" spans="1:18" ht="14.25" customHeight="1">
      <c r="A3" s="8" t="s">
        <v>1</v>
      </c>
      <c r="B3" s="8"/>
      <c r="C3" s="8"/>
      <c r="D3" s="8"/>
      <c r="E3" s="8"/>
      <c r="F3" s="8"/>
      <c r="G3" s="8"/>
      <c r="H3" s="8"/>
      <c r="I3" s="8"/>
      <c r="J3" s="8"/>
      <c r="K3" s="8"/>
      <c r="L3" s="8"/>
      <c r="M3" s="8"/>
      <c r="N3" s="10"/>
      <c r="O3" s="8"/>
      <c r="P3" s="11" t="s">
        <v>3</v>
      </c>
      <c r="Q3" s="11"/>
      <c r="R3" s="11"/>
    </row>
    <row r="4" spans="1:18" ht="14.25" customHeight="1">
      <c r="A4" s="8" t="s">
        <v>4</v>
      </c>
      <c r="B4" s="8"/>
      <c r="C4" s="8"/>
      <c r="D4" s="8"/>
      <c r="E4" s="8"/>
      <c r="F4" s="8"/>
      <c r="G4" s="8"/>
      <c r="H4" s="8"/>
      <c r="I4" s="8"/>
      <c r="J4" s="8"/>
      <c r="K4" s="8"/>
      <c r="L4" s="8"/>
      <c r="M4" s="8"/>
      <c r="N4" s="10"/>
      <c r="O4" s="8"/>
      <c r="P4" s="11"/>
      <c r="Q4" s="11"/>
      <c r="R4" s="11"/>
    </row>
    <row r="5" spans="1:18" ht="14.25" customHeight="1">
      <c r="A5" s="12" t="s">
        <v>5</v>
      </c>
      <c r="B5" s="12"/>
      <c r="C5" s="12"/>
      <c r="D5" s="12"/>
      <c r="E5" s="12"/>
      <c r="F5" s="12"/>
      <c r="G5" s="12"/>
      <c r="H5" s="12"/>
      <c r="I5" s="12"/>
      <c r="J5" s="12"/>
      <c r="K5" s="12"/>
      <c r="L5" s="12"/>
      <c r="M5" s="12"/>
      <c r="N5" s="690"/>
      <c r="O5" s="12"/>
      <c r="P5" s="11"/>
      <c r="Q5" s="11"/>
      <c r="R5" s="11"/>
    </row>
    <row r="6" spans="1:18" ht="14.2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row>
    <row r="7" spans="1:18" ht="14.25" customHeight="1">
      <c r="A7" s="13"/>
      <c r="B7" s="14"/>
      <c r="C7" s="14" t="s">
        <v>2669</v>
      </c>
      <c r="D7" s="14" t="s">
        <v>2670</v>
      </c>
      <c r="E7" s="14" t="s">
        <v>10</v>
      </c>
      <c r="F7" s="13"/>
      <c r="G7" s="15"/>
      <c r="H7" s="14"/>
      <c r="I7" s="25"/>
      <c r="J7" s="25"/>
      <c r="K7" s="26"/>
      <c r="L7" s="19"/>
      <c r="M7" s="20"/>
      <c r="N7" s="21"/>
      <c r="O7" s="22"/>
      <c r="P7" s="24"/>
      <c r="Q7" s="24"/>
      <c r="R7" s="24"/>
    </row>
    <row r="8" spans="1:18" ht="14.25" customHeight="1">
      <c r="A8" s="13"/>
      <c r="B8" s="14"/>
      <c r="C8" s="14"/>
      <c r="D8" s="14"/>
      <c r="E8" s="14"/>
      <c r="F8" s="13"/>
      <c r="G8" s="15"/>
      <c r="H8" s="14"/>
      <c r="I8" s="25"/>
      <c r="J8" s="25"/>
      <c r="K8" s="26"/>
      <c r="L8" s="518" t="s">
        <v>2671</v>
      </c>
      <c r="M8" s="20"/>
      <c r="N8" s="21"/>
      <c r="O8" s="22"/>
      <c r="P8" s="24"/>
      <c r="Q8" s="24"/>
      <c r="R8" s="24"/>
    </row>
    <row r="9" spans="1:18" ht="14.25" customHeight="1">
      <c r="A9" s="13"/>
      <c r="B9" s="14"/>
      <c r="C9" s="14"/>
      <c r="D9" s="14"/>
      <c r="E9" s="14"/>
      <c r="F9" s="27" t="s">
        <v>2672</v>
      </c>
      <c r="G9" s="15"/>
      <c r="H9" s="14"/>
      <c r="I9" s="642"/>
      <c r="J9" s="642"/>
      <c r="K9" s="643"/>
      <c r="L9" s="518" t="s">
        <v>2673</v>
      </c>
      <c r="M9" s="20"/>
      <c r="N9" s="21"/>
      <c r="O9" s="22"/>
      <c r="P9" s="28" t="s">
        <v>23</v>
      </c>
      <c r="Q9" s="28"/>
      <c r="R9" s="28"/>
    </row>
    <row r="10" spans="1:18" ht="14.25" customHeight="1">
      <c r="A10" s="644" t="s">
        <v>2674</v>
      </c>
      <c r="B10" s="645" t="s">
        <v>2675</v>
      </c>
      <c r="C10" s="645" t="s">
        <v>3221</v>
      </c>
      <c r="D10" s="644"/>
      <c r="E10" s="646" t="s">
        <v>79</v>
      </c>
      <c r="F10" s="644" t="s">
        <v>76</v>
      </c>
      <c r="G10" s="647">
        <v>67.5</v>
      </c>
      <c r="H10" s="648">
        <v>10</v>
      </c>
      <c r="I10" s="648">
        <v>250</v>
      </c>
      <c r="J10" s="649" t="s">
        <v>29</v>
      </c>
      <c r="K10" s="650" t="s">
        <v>26</v>
      </c>
      <c r="L10" s="651" t="str">
        <f t="shared" ref="L10:L219" si="0">CONCATENATE(I10,J10)</f>
        <v>250ml</v>
      </c>
      <c r="M10" s="652">
        <f t="shared" ref="M10:M11" si="1">H10*I10</f>
        <v>2500</v>
      </c>
      <c r="N10" s="30" t="str">
        <f>CONCATENATE(M10,K10,J10)</f>
        <v>2500 ml</v>
      </c>
      <c r="O10" s="30">
        <f t="shared" ref="O10:O219" si="2">G10*H10</f>
        <v>675</v>
      </c>
      <c r="P10" s="31">
        <f t="shared" ref="P10:P219" si="3">O10/H10</f>
        <v>67.5</v>
      </c>
      <c r="Q10" s="29">
        <f>G10-P10</f>
        <v>0</v>
      </c>
      <c r="R10" s="28"/>
    </row>
    <row r="11" spans="1:18" ht="14.25" customHeight="1">
      <c r="A11" s="111">
        <v>433</v>
      </c>
      <c r="B11" s="52" t="s">
        <v>2220</v>
      </c>
      <c r="C11" s="68"/>
      <c r="D11" s="68"/>
      <c r="E11" s="68" t="s">
        <v>121</v>
      </c>
      <c r="F11" s="37"/>
      <c r="G11" s="760">
        <v>195</v>
      </c>
      <c r="H11" s="160">
        <v>0.2</v>
      </c>
      <c r="I11" s="160">
        <v>1000</v>
      </c>
      <c r="J11" s="160" t="s">
        <v>59</v>
      </c>
      <c r="K11" s="41"/>
      <c r="L11" s="42" t="str">
        <f t="shared" si="0"/>
        <v>1000grams</v>
      </c>
      <c r="M11" s="658">
        <f t="shared" si="1"/>
        <v>200</v>
      </c>
      <c r="N11" s="659" t="str">
        <f>CONCATENATE(M11,J11)</f>
        <v>200grams</v>
      </c>
      <c r="O11" s="692">
        <f t="shared" si="2"/>
        <v>39</v>
      </c>
      <c r="P11" s="761">
        <f t="shared" si="3"/>
        <v>195</v>
      </c>
      <c r="Q11" s="74"/>
      <c r="R11" s="28"/>
    </row>
    <row r="12" spans="1:18" ht="14.25" customHeight="1">
      <c r="A12" s="111">
        <v>434</v>
      </c>
      <c r="B12" s="52" t="s">
        <v>2221</v>
      </c>
      <c r="C12" s="68"/>
      <c r="D12" s="68"/>
      <c r="E12" s="68" t="s">
        <v>121</v>
      </c>
      <c r="F12" s="37"/>
      <c r="G12" s="760">
        <v>200</v>
      </c>
      <c r="H12" s="160">
        <v>0.2</v>
      </c>
      <c r="I12" s="160">
        <v>1000</v>
      </c>
      <c r="J12" s="160" t="s">
        <v>59</v>
      </c>
      <c r="K12" s="41"/>
      <c r="L12" s="42" t="str">
        <f t="shared" si="0"/>
        <v>1000grams</v>
      </c>
      <c r="M12" s="658"/>
      <c r="N12" s="659" t="str">
        <f t="shared" ref="N12:N219" si="4">CONCATENATE(M12,K12,J12)</f>
        <v>grams</v>
      </c>
      <c r="O12" s="692">
        <f t="shared" si="2"/>
        <v>40</v>
      </c>
      <c r="P12" s="761">
        <f t="shared" si="3"/>
        <v>200</v>
      </c>
      <c r="Q12" s="74"/>
      <c r="R12" s="28"/>
    </row>
    <row r="13" spans="1:18" ht="14.25" customHeight="1">
      <c r="A13" s="111">
        <v>360</v>
      </c>
      <c r="B13" s="52" t="s">
        <v>158</v>
      </c>
      <c r="C13" s="68"/>
      <c r="D13" s="68"/>
      <c r="E13" s="68" t="s">
        <v>121</v>
      </c>
      <c r="F13" s="37"/>
      <c r="G13" s="760">
        <v>170</v>
      </c>
      <c r="H13" s="160">
        <v>0.25</v>
      </c>
      <c r="I13" s="160">
        <v>1000</v>
      </c>
      <c r="J13" s="160" t="s">
        <v>59</v>
      </c>
      <c r="K13" s="41"/>
      <c r="L13" s="42" t="str">
        <f t="shared" si="0"/>
        <v>1000grams</v>
      </c>
      <c r="M13" s="658"/>
      <c r="N13" s="659" t="str">
        <f t="shared" si="4"/>
        <v>grams</v>
      </c>
      <c r="O13" s="692">
        <f t="shared" si="2"/>
        <v>42.5</v>
      </c>
      <c r="P13" s="761">
        <f t="shared" si="3"/>
        <v>170</v>
      </c>
      <c r="Q13" s="74"/>
      <c r="R13" s="28"/>
    </row>
    <row r="14" spans="1:18" ht="14.25" customHeight="1">
      <c r="A14" s="111">
        <v>362</v>
      </c>
      <c r="B14" s="52" t="s">
        <v>247</v>
      </c>
      <c r="C14" s="68"/>
      <c r="D14" s="68"/>
      <c r="E14" s="68" t="s">
        <v>121</v>
      </c>
      <c r="F14" s="37"/>
      <c r="G14" s="760">
        <v>195</v>
      </c>
      <c r="H14" s="160">
        <v>0.25</v>
      </c>
      <c r="I14" s="160">
        <v>1000</v>
      </c>
      <c r="J14" s="160" t="s">
        <v>59</v>
      </c>
      <c r="K14" s="41"/>
      <c r="L14" s="42" t="str">
        <f t="shared" si="0"/>
        <v>1000grams</v>
      </c>
      <c r="M14" s="658"/>
      <c r="N14" s="659" t="str">
        <f t="shared" si="4"/>
        <v>grams</v>
      </c>
      <c r="O14" s="692">
        <f t="shared" si="2"/>
        <v>48.75</v>
      </c>
      <c r="P14" s="761">
        <f t="shared" si="3"/>
        <v>195</v>
      </c>
      <c r="Q14" s="74"/>
      <c r="R14" s="28"/>
    </row>
    <row r="15" spans="1:18" ht="14.25" customHeight="1">
      <c r="A15" s="111">
        <v>444</v>
      </c>
      <c r="B15" s="52" t="s">
        <v>2393</v>
      </c>
      <c r="C15" s="68"/>
      <c r="D15" s="68"/>
      <c r="E15" s="68" t="s">
        <v>121</v>
      </c>
      <c r="F15" s="37"/>
      <c r="G15" s="760">
        <v>60</v>
      </c>
      <c r="H15" s="160">
        <v>0.25</v>
      </c>
      <c r="I15" s="160">
        <v>1</v>
      </c>
      <c r="J15" s="160" t="s">
        <v>3222</v>
      </c>
      <c r="K15" s="41"/>
      <c r="L15" s="42" t="str">
        <f t="shared" si="0"/>
        <v>1tali</v>
      </c>
      <c r="M15" s="658"/>
      <c r="N15" s="659" t="str">
        <f t="shared" si="4"/>
        <v>tali</v>
      </c>
      <c r="O15" s="692">
        <f t="shared" si="2"/>
        <v>15</v>
      </c>
      <c r="P15" s="761">
        <f t="shared" si="3"/>
        <v>60</v>
      </c>
      <c r="Q15" s="74"/>
      <c r="R15" s="28"/>
    </row>
    <row r="16" spans="1:18" ht="14.25" customHeight="1">
      <c r="A16" s="111">
        <v>194</v>
      </c>
      <c r="B16" s="52" t="s">
        <v>962</v>
      </c>
      <c r="C16" s="52"/>
      <c r="D16" s="52"/>
      <c r="E16" s="52" t="s">
        <v>2693</v>
      </c>
      <c r="F16" s="37"/>
      <c r="G16" s="760">
        <v>120</v>
      </c>
      <c r="H16" s="160">
        <v>0.5</v>
      </c>
      <c r="I16" s="160">
        <v>1000</v>
      </c>
      <c r="J16" s="160" t="s">
        <v>59</v>
      </c>
      <c r="K16" s="41"/>
      <c r="L16" s="42" t="str">
        <f t="shared" si="0"/>
        <v>1000grams</v>
      </c>
      <c r="M16" s="658"/>
      <c r="N16" s="659" t="str">
        <f t="shared" si="4"/>
        <v>grams</v>
      </c>
      <c r="O16" s="692">
        <f t="shared" si="2"/>
        <v>60</v>
      </c>
      <c r="P16" s="761">
        <f t="shared" si="3"/>
        <v>120</v>
      </c>
      <c r="Q16" s="74"/>
      <c r="R16" s="28"/>
    </row>
    <row r="17" spans="1:18" ht="14.25" customHeight="1">
      <c r="A17" s="111">
        <v>129</v>
      </c>
      <c r="B17" s="68" t="s">
        <v>1350</v>
      </c>
      <c r="C17" s="68"/>
      <c r="D17" s="68"/>
      <c r="E17" s="68" t="s">
        <v>3223</v>
      </c>
      <c r="F17" s="37"/>
      <c r="G17" s="760">
        <v>98</v>
      </c>
      <c r="H17" s="160">
        <v>0.5</v>
      </c>
      <c r="I17" s="160">
        <v>1000</v>
      </c>
      <c r="J17" s="160" t="s">
        <v>59</v>
      </c>
      <c r="K17" s="41" t="s">
        <v>26</v>
      </c>
      <c r="L17" s="42" t="str">
        <f t="shared" si="0"/>
        <v>1000grams</v>
      </c>
      <c r="M17" s="658">
        <f>H17*I17</f>
        <v>500</v>
      </c>
      <c r="N17" s="659" t="str">
        <f t="shared" si="4"/>
        <v>500 grams</v>
      </c>
      <c r="O17" s="692">
        <f t="shared" si="2"/>
        <v>49</v>
      </c>
      <c r="P17" s="761">
        <f t="shared" si="3"/>
        <v>98</v>
      </c>
      <c r="Q17" s="74">
        <f>G17-P17</f>
        <v>0</v>
      </c>
      <c r="R17" s="28"/>
    </row>
    <row r="18" spans="1:18" ht="14.25" customHeight="1">
      <c r="A18" s="111">
        <v>394</v>
      </c>
      <c r="B18" s="52" t="s">
        <v>1369</v>
      </c>
      <c r="C18" s="68"/>
      <c r="D18" s="68"/>
      <c r="E18" s="68" t="s">
        <v>121</v>
      </c>
      <c r="F18" s="37"/>
      <c r="G18" s="760">
        <v>195</v>
      </c>
      <c r="H18" s="160">
        <v>0.5</v>
      </c>
      <c r="I18" s="160">
        <v>1000</v>
      </c>
      <c r="J18" s="160" t="s">
        <v>59</v>
      </c>
      <c r="K18" s="41"/>
      <c r="L18" s="42" t="str">
        <f t="shared" si="0"/>
        <v>1000grams</v>
      </c>
      <c r="M18" s="658"/>
      <c r="N18" s="659" t="str">
        <f t="shared" si="4"/>
        <v>grams</v>
      </c>
      <c r="O18" s="692">
        <f t="shared" si="2"/>
        <v>97.5</v>
      </c>
      <c r="P18" s="761">
        <f t="shared" si="3"/>
        <v>195</v>
      </c>
      <c r="Q18" s="74"/>
      <c r="R18" s="28"/>
    </row>
    <row r="19" spans="1:18" ht="14.25" customHeight="1">
      <c r="A19" s="111">
        <v>353</v>
      </c>
      <c r="B19" s="52" t="s">
        <v>1803</v>
      </c>
      <c r="C19" s="68"/>
      <c r="D19" s="68"/>
      <c r="E19" s="68"/>
      <c r="F19" s="37"/>
      <c r="G19" s="760">
        <v>80</v>
      </c>
      <c r="H19" s="160">
        <v>0.5</v>
      </c>
      <c r="I19" s="160">
        <v>1000</v>
      </c>
      <c r="J19" s="160" t="s">
        <v>59</v>
      </c>
      <c r="K19" s="41"/>
      <c r="L19" s="42" t="str">
        <f t="shared" si="0"/>
        <v>1000grams</v>
      </c>
      <c r="M19" s="658"/>
      <c r="N19" s="659" t="str">
        <f t="shared" si="4"/>
        <v>grams</v>
      </c>
      <c r="O19" s="692">
        <f t="shared" si="2"/>
        <v>40</v>
      </c>
      <c r="P19" s="761">
        <f t="shared" si="3"/>
        <v>80</v>
      </c>
      <c r="Q19" s="74"/>
      <c r="R19" s="28"/>
    </row>
    <row r="20" spans="1:18" ht="14.25" customHeight="1">
      <c r="A20" s="111">
        <v>258</v>
      </c>
      <c r="B20" s="68" t="s">
        <v>2325</v>
      </c>
      <c r="C20" s="68"/>
      <c r="D20" s="68"/>
      <c r="E20" s="68" t="s">
        <v>3223</v>
      </c>
      <c r="F20" s="37"/>
      <c r="G20" s="760">
        <v>800</v>
      </c>
      <c r="H20" s="562">
        <v>0.5</v>
      </c>
      <c r="I20" s="160">
        <v>1000</v>
      </c>
      <c r="J20" s="160" t="s">
        <v>59</v>
      </c>
      <c r="K20" s="41"/>
      <c r="L20" s="42" t="str">
        <f t="shared" si="0"/>
        <v>1000grams</v>
      </c>
      <c r="M20" s="658"/>
      <c r="N20" s="659" t="str">
        <f t="shared" si="4"/>
        <v>grams</v>
      </c>
      <c r="O20" s="692">
        <f t="shared" si="2"/>
        <v>400</v>
      </c>
      <c r="P20" s="761">
        <f t="shared" si="3"/>
        <v>800</v>
      </c>
      <c r="Q20" s="74"/>
      <c r="R20" s="28"/>
    </row>
    <row r="21" spans="1:18" ht="14.25" customHeight="1">
      <c r="A21" s="111">
        <v>20</v>
      </c>
      <c r="B21" s="68" t="s">
        <v>160</v>
      </c>
      <c r="C21" s="68"/>
      <c r="D21" s="68"/>
      <c r="E21" s="68" t="s">
        <v>3224</v>
      </c>
      <c r="F21" s="111"/>
      <c r="G21" s="760">
        <v>208</v>
      </c>
      <c r="H21" s="160">
        <v>1</v>
      </c>
      <c r="I21" s="160">
        <v>1000</v>
      </c>
      <c r="J21" s="160" t="s">
        <v>59</v>
      </c>
      <c r="K21" s="41" t="s">
        <v>26</v>
      </c>
      <c r="L21" s="42" t="str">
        <f t="shared" si="0"/>
        <v>1000grams</v>
      </c>
      <c r="M21" s="658">
        <f t="shared" ref="M21:M22" si="5">H21*I21</f>
        <v>1000</v>
      </c>
      <c r="N21" s="659" t="str">
        <f t="shared" si="4"/>
        <v>1000 grams</v>
      </c>
      <c r="O21" s="692">
        <f t="shared" si="2"/>
        <v>208</v>
      </c>
      <c r="P21" s="761">
        <f t="shared" si="3"/>
        <v>208</v>
      </c>
      <c r="Q21" s="29">
        <f t="shared" ref="Q21:Q22" si="6">G21-P21</f>
        <v>0</v>
      </c>
      <c r="R21" s="11"/>
    </row>
    <row r="22" spans="1:18" ht="14.25" customHeight="1">
      <c r="A22" s="111">
        <v>4</v>
      </c>
      <c r="B22" s="52" t="s">
        <v>206</v>
      </c>
      <c r="C22" s="52"/>
      <c r="D22" s="52"/>
      <c r="E22" s="52" t="s">
        <v>2716</v>
      </c>
      <c r="F22" s="111"/>
      <c r="G22" s="760">
        <v>25</v>
      </c>
      <c r="H22" s="160">
        <v>1</v>
      </c>
      <c r="I22" s="160">
        <v>1</v>
      </c>
      <c r="J22" s="160" t="s">
        <v>42</v>
      </c>
      <c r="K22" s="41" t="s">
        <v>26</v>
      </c>
      <c r="L22" s="42" t="str">
        <f t="shared" si="0"/>
        <v>1packs</v>
      </c>
      <c r="M22" s="658">
        <f t="shared" si="5"/>
        <v>1</v>
      </c>
      <c r="N22" s="659" t="str">
        <f t="shared" si="4"/>
        <v>1 packs</v>
      </c>
      <c r="O22" s="692">
        <f t="shared" si="2"/>
        <v>25</v>
      </c>
      <c r="P22" s="761">
        <f t="shared" si="3"/>
        <v>25</v>
      </c>
      <c r="Q22" s="29">
        <f t="shared" si="6"/>
        <v>0</v>
      </c>
      <c r="R22" s="28"/>
    </row>
    <row r="23" spans="1:18" ht="14.25" customHeight="1">
      <c r="A23" s="111">
        <v>338</v>
      </c>
      <c r="B23" s="52" t="s">
        <v>402</v>
      </c>
      <c r="C23" s="68"/>
      <c r="D23" s="68"/>
      <c r="E23" s="68"/>
      <c r="F23" s="37"/>
      <c r="G23" s="760">
        <v>46</v>
      </c>
      <c r="H23" s="160">
        <v>1</v>
      </c>
      <c r="I23" s="160">
        <v>1</v>
      </c>
      <c r="J23" s="160" t="s">
        <v>37</v>
      </c>
      <c r="K23" s="41"/>
      <c r="L23" s="42" t="str">
        <f t="shared" si="0"/>
        <v>1pieces</v>
      </c>
      <c r="M23" s="658"/>
      <c r="N23" s="659" t="str">
        <f t="shared" si="4"/>
        <v>pieces</v>
      </c>
      <c r="O23" s="692">
        <f t="shared" si="2"/>
        <v>46</v>
      </c>
      <c r="P23" s="761">
        <f t="shared" si="3"/>
        <v>46</v>
      </c>
      <c r="Q23" s="74"/>
      <c r="R23" s="28"/>
    </row>
    <row r="24" spans="1:18" ht="14.25" customHeight="1">
      <c r="A24" s="111">
        <v>46</v>
      </c>
      <c r="B24" s="52" t="s">
        <v>405</v>
      </c>
      <c r="C24" s="52"/>
      <c r="D24" s="52"/>
      <c r="E24" s="52" t="s">
        <v>111</v>
      </c>
      <c r="F24" s="111"/>
      <c r="G24" s="760">
        <v>32</v>
      </c>
      <c r="H24" s="160">
        <v>1</v>
      </c>
      <c r="I24" s="160">
        <v>20</v>
      </c>
      <c r="J24" s="160" t="s">
        <v>29</v>
      </c>
      <c r="K24" s="41" t="s">
        <v>26</v>
      </c>
      <c r="L24" s="42" t="str">
        <f t="shared" si="0"/>
        <v>20ml</v>
      </c>
      <c r="M24" s="658">
        <f>H24*I24</f>
        <v>20</v>
      </c>
      <c r="N24" s="659" t="str">
        <f t="shared" si="4"/>
        <v>20 ml</v>
      </c>
      <c r="O24" s="692">
        <f t="shared" si="2"/>
        <v>32</v>
      </c>
      <c r="P24" s="761">
        <f t="shared" si="3"/>
        <v>32</v>
      </c>
      <c r="Q24" s="29">
        <f>G24-P24</f>
        <v>0</v>
      </c>
      <c r="R24" s="11"/>
    </row>
    <row r="25" spans="1:18" ht="14.25" customHeight="1">
      <c r="A25" s="111">
        <v>375</v>
      </c>
      <c r="B25" s="52" t="s">
        <v>485</v>
      </c>
      <c r="C25" s="68"/>
      <c r="D25" s="68"/>
      <c r="E25" s="68" t="s">
        <v>121</v>
      </c>
      <c r="F25" s="37"/>
      <c r="G25" s="760">
        <v>235</v>
      </c>
      <c r="H25" s="160">
        <v>1</v>
      </c>
      <c r="I25" s="160">
        <v>1000</v>
      </c>
      <c r="J25" s="160" t="s">
        <v>59</v>
      </c>
      <c r="K25" s="41"/>
      <c r="L25" s="42" t="str">
        <f t="shared" si="0"/>
        <v>1000grams</v>
      </c>
      <c r="M25" s="658"/>
      <c r="N25" s="659" t="str">
        <f t="shared" si="4"/>
        <v>grams</v>
      </c>
      <c r="O25" s="692">
        <f t="shared" si="2"/>
        <v>235</v>
      </c>
      <c r="P25" s="761">
        <f t="shared" si="3"/>
        <v>235</v>
      </c>
      <c r="Q25" s="74"/>
      <c r="R25" s="28"/>
    </row>
    <row r="26" spans="1:18" ht="14.25" customHeight="1">
      <c r="A26" s="111">
        <v>57</v>
      </c>
      <c r="B26" s="52" t="s">
        <v>618</v>
      </c>
      <c r="C26" s="52"/>
      <c r="D26" s="52"/>
      <c r="E26" s="52" t="s">
        <v>619</v>
      </c>
      <c r="F26" s="111"/>
      <c r="G26" s="760">
        <v>274.5</v>
      </c>
      <c r="H26" s="160">
        <v>1</v>
      </c>
      <c r="I26" s="160">
        <v>623</v>
      </c>
      <c r="J26" s="160" t="s">
        <v>59</v>
      </c>
      <c r="K26" s="41" t="s">
        <v>26</v>
      </c>
      <c r="L26" s="42" t="str">
        <f t="shared" si="0"/>
        <v>623grams</v>
      </c>
      <c r="M26" s="658">
        <f t="shared" ref="M26:M28" si="7">H26*I26</f>
        <v>623</v>
      </c>
      <c r="N26" s="659" t="str">
        <f t="shared" si="4"/>
        <v>623 grams</v>
      </c>
      <c r="O26" s="692">
        <f t="shared" si="2"/>
        <v>274.5</v>
      </c>
      <c r="P26" s="761">
        <f t="shared" si="3"/>
        <v>274.5</v>
      </c>
      <c r="Q26" s="29">
        <f t="shared" ref="Q26:Q28" si="8">G26-P26</f>
        <v>0</v>
      </c>
      <c r="R26" s="28"/>
    </row>
    <row r="27" spans="1:18" ht="14.25" customHeight="1">
      <c r="A27" s="111">
        <v>80</v>
      </c>
      <c r="B27" s="52" t="s">
        <v>769</v>
      </c>
      <c r="C27" s="52"/>
      <c r="D27" s="52"/>
      <c r="E27" s="52" t="s">
        <v>3225</v>
      </c>
      <c r="F27" s="37"/>
      <c r="G27" s="760">
        <v>60</v>
      </c>
      <c r="H27" s="160">
        <v>1</v>
      </c>
      <c r="I27" s="160">
        <v>1000</v>
      </c>
      <c r="J27" s="160" t="s">
        <v>59</v>
      </c>
      <c r="K27" s="41" t="s">
        <v>26</v>
      </c>
      <c r="L27" s="42" t="str">
        <f t="shared" si="0"/>
        <v>1000grams</v>
      </c>
      <c r="M27" s="658">
        <f t="shared" si="7"/>
        <v>1000</v>
      </c>
      <c r="N27" s="659" t="str">
        <f t="shared" si="4"/>
        <v>1000 grams</v>
      </c>
      <c r="O27" s="692">
        <f t="shared" si="2"/>
        <v>60</v>
      </c>
      <c r="P27" s="761">
        <f t="shared" si="3"/>
        <v>60</v>
      </c>
      <c r="Q27" s="74">
        <f t="shared" si="8"/>
        <v>0</v>
      </c>
      <c r="R27" s="28"/>
    </row>
    <row r="28" spans="1:18" ht="14.25" customHeight="1">
      <c r="A28" s="111">
        <v>160</v>
      </c>
      <c r="B28" s="68" t="s">
        <v>3226</v>
      </c>
      <c r="C28" s="68"/>
      <c r="D28" s="68"/>
      <c r="E28" s="68" t="s">
        <v>3227</v>
      </c>
      <c r="F28" s="37"/>
      <c r="G28" s="760">
        <v>23</v>
      </c>
      <c r="H28" s="160">
        <v>1</v>
      </c>
      <c r="I28" s="160">
        <v>1</v>
      </c>
      <c r="J28" s="160" t="s">
        <v>37</v>
      </c>
      <c r="K28" s="41" t="s">
        <v>26</v>
      </c>
      <c r="L28" s="42" t="str">
        <f t="shared" si="0"/>
        <v>1pieces</v>
      </c>
      <c r="M28" s="658">
        <f t="shared" si="7"/>
        <v>1</v>
      </c>
      <c r="N28" s="659" t="str">
        <f t="shared" si="4"/>
        <v>1 pieces</v>
      </c>
      <c r="O28" s="692">
        <f t="shared" si="2"/>
        <v>23</v>
      </c>
      <c r="P28" s="761">
        <f t="shared" si="3"/>
        <v>23</v>
      </c>
      <c r="Q28" s="74">
        <f t="shared" si="8"/>
        <v>0</v>
      </c>
      <c r="R28" s="28"/>
    </row>
    <row r="29" spans="1:18" ht="14.25" customHeight="1">
      <c r="A29" s="111">
        <v>306</v>
      </c>
      <c r="B29" s="52" t="s">
        <v>796</v>
      </c>
      <c r="C29" s="197"/>
      <c r="D29" s="197"/>
      <c r="E29" s="197" t="s">
        <v>2708</v>
      </c>
      <c r="F29" s="37"/>
      <c r="G29" s="760">
        <v>165</v>
      </c>
      <c r="H29" s="160">
        <v>1</v>
      </c>
      <c r="I29" s="160">
        <v>1000</v>
      </c>
      <c r="J29" s="198" t="s">
        <v>59</v>
      </c>
      <c r="K29" s="41"/>
      <c r="L29" s="42" t="str">
        <f t="shared" si="0"/>
        <v>1000grams</v>
      </c>
      <c r="M29" s="658"/>
      <c r="N29" s="659" t="str">
        <f t="shared" si="4"/>
        <v>grams</v>
      </c>
      <c r="O29" s="692">
        <f t="shared" si="2"/>
        <v>165</v>
      </c>
      <c r="P29" s="761">
        <f t="shared" si="3"/>
        <v>165</v>
      </c>
      <c r="Q29" s="74"/>
      <c r="R29" s="28"/>
    </row>
    <row r="30" spans="1:18" ht="14.25" customHeight="1">
      <c r="A30" s="111">
        <v>86</v>
      </c>
      <c r="B30" s="52" t="s">
        <v>832</v>
      </c>
      <c r="C30" s="52"/>
      <c r="D30" s="52"/>
      <c r="E30" s="52" t="s">
        <v>3228</v>
      </c>
      <c r="F30" s="37"/>
      <c r="G30" s="760">
        <v>21</v>
      </c>
      <c r="H30" s="160">
        <v>1</v>
      </c>
      <c r="I30" s="160">
        <v>62</v>
      </c>
      <c r="J30" s="160" t="s">
        <v>59</v>
      </c>
      <c r="K30" s="41" t="s">
        <v>26</v>
      </c>
      <c r="L30" s="42" t="str">
        <f t="shared" si="0"/>
        <v>62grams</v>
      </c>
      <c r="M30" s="658">
        <f t="shared" ref="M30:M34" si="9">H30*I30</f>
        <v>62</v>
      </c>
      <c r="N30" s="659" t="str">
        <f t="shared" si="4"/>
        <v>62 grams</v>
      </c>
      <c r="O30" s="692">
        <f t="shared" si="2"/>
        <v>21</v>
      </c>
      <c r="P30" s="761">
        <f t="shared" si="3"/>
        <v>21</v>
      </c>
      <c r="Q30" s="74">
        <f t="shared" ref="Q30:Q34" si="10">G30-P30</f>
        <v>0</v>
      </c>
      <c r="R30" s="28"/>
    </row>
    <row r="31" spans="1:18" ht="14.25" customHeight="1">
      <c r="A31" s="111">
        <v>90</v>
      </c>
      <c r="B31" s="52" t="s">
        <v>909</v>
      </c>
      <c r="C31" s="52"/>
      <c r="D31" s="52"/>
      <c r="E31" s="52" t="s">
        <v>3229</v>
      </c>
      <c r="F31" s="37"/>
      <c r="G31" s="760">
        <v>120</v>
      </c>
      <c r="H31" s="160">
        <v>1</v>
      </c>
      <c r="I31" s="762">
        <v>1000</v>
      </c>
      <c r="J31" s="160" t="s">
        <v>59</v>
      </c>
      <c r="K31" s="41" t="s">
        <v>26</v>
      </c>
      <c r="L31" s="42" t="str">
        <f t="shared" si="0"/>
        <v>1000grams</v>
      </c>
      <c r="M31" s="658">
        <f t="shared" si="9"/>
        <v>1000</v>
      </c>
      <c r="N31" s="659" t="str">
        <f t="shared" si="4"/>
        <v>1000 grams</v>
      </c>
      <c r="O31" s="692">
        <f t="shared" si="2"/>
        <v>120</v>
      </c>
      <c r="P31" s="761">
        <f t="shared" si="3"/>
        <v>120</v>
      </c>
      <c r="Q31" s="74">
        <f t="shared" si="10"/>
        <v>0</v>
      </c>
      <c r="R31" s="28"/>
    </row>
    <row r="32" spans="1:18" ht="14.25" customHeight="1">
      <c r="A32" s="111">
        <v>97</v>
      </c>
      <c r="B32" s="52" t="s">
        <v>988</v>
      </c>
      <c r="C32" s="52"/>
      <c r="D32" s="52"/>
      <c r="E32" s="52" t="s">
        <v>989</v>
      </c>
      <c r="F32" s="37"/>
      <c r="G32" s="760">
        <v>120</v>
      </c>
      <c r="H32" s="160">
        <v>1</v>
      </c>
      <c r="I32" s="160">
        <v>454</v>
      </c>
      <c r="J32" s="160" t="s">
        <v>59</v>
      </c>
      <c r="K32" s="41" t="s">
        <v>26</v>
      </c>
      <c r="L32" s="42" t="str">
        <f t="shared" si="0"/>
        <v>454grams</v>
      </c>
      <c r="M32" s="658">
        <f t="shared" si="9"/>
        <v>454</v>
      </c>
      <c r="N32" s="659" t="str">
        <f t="shared" si="4"/>
        <v>454 grams</v>
      </c>
      <c r="O32" s="692">
        <f t="shared" si="2"/>
        <v>120</v>
      </c>
      <c r="P32" s="761">
        <f t="shared" si="3"/>
        <v>120</v>
      </c>
      <c r="Q32" s="74">
        <f t="shared" si="10"/>
        <v>0</v>
      </c>
      <c r="R32" s="28"/>
    </row>
    <row r="33" spans="1:18" ht="14.25" customHeight="1">
      <c r="A33" s="111">
        <v>101</v>
      </c>
      <c r="B33" s="52" t="s">
        <v>992</v>
      </c>
      <c r="C33" s="52"/>
      <c r="D33" s="52"/>
      <c r="E33" s="52" t="s">
        <v>111</v>
      </c>
      <c r="F33" s="37"/>
      <c r="G33" s="760">
        <v>35</v>
      </c>
      <c r="H33" s="160">
        <v>1</v>
      </c>
      <c r="I33" s="160">
        <v>20</v>
      </c>
      <c r="J33" s="160" t="s">
        <v>29</v>
      </c>
      <c r="K33" s="41" t="s">
        <v>26</v>
      </c>
      <c r="L33" s="42" t="str">
        <f t="shared" si="0"/>
        <v>20ml</v>
      </c>
      <c r="M33" s="658">
        <f t="shared" si="9"/>
        <v>20</v>
      </c>
      <c r="N33" s="659" t="str">
        <f t="shared" si="4"/>
        <v>20 ml</v>
      </c>
      <c r="O33" s="692">
        <f t="shared" si="2"/>
        <v>35</v>
      </c>
      <c r="P33" s="761">
        <f t="shared" si="3"/>
        <v>35</v>
      </c>
      <c r="Q33" s="74">
        <f t="shared" si="10"/>
        <v>0</v>
      </c>
      <c r="R33" s="28"/>
    </row>
    <row r="34" spans="1:18" ht="14.25" customHeight="1">
      <c r="A34" s="111">
        <v>120</v>
      </c>
      <c r="B34" s="52" t="s">
        <v>1146</v>
      </c>
      <c r="C34" s="68"/>
      <c r="D34" s="68"/>
      <c r="E34" s="68" t="s">
        <v>1140</v>
      </c>
      <c r="F34" s="37"/>
      <c r="G34" s="760">
        <v>20</v>
      </c>
      <c r="H34" s="160">
        <v>1</v>
      </c>
      <c r="I34" s="160">
        <v>25</v>
      </c>
      <c r="J34" s="160" t="s">
        <v>59</v>
      </c>
      <c r="K34" s="41" t="s">
        <v>26</v>
      </c>
      <c r="L34" s="42" t="str">
        <f t="shared" si="0"/>
        <v>25grams</v>
      </c>
      <c r="M34" s="658">
        <f t="shared" si="9"/>
        <v>25</v>
      </c>
      <c r="N34" s="659" t="str">
        <f t="shared" si="4"/>
        <v>25 grams</v>
      </c>
      <c r="O34" s="692">
        <f t="shared" si="2"/>
        <v>20</v>
      </c>
      <c r="P34" s="761">
        <f t="shared" si="3"/>
        <v>20</v>
      </c>
      <c r="Q34" s="74">
        <f t="shared" si="10"/>
        <v>0</v>
      </c>
      <c r="R34" s="28"/>
    </row>
    <row r="35" spans="1:18" ht="14.25" customHeight="1">
      <c r="A35" s="111">
        <v>314</v>
      </c>
      <c r="B35" s="68" t="s">
        <v>1197</v>
      </c>
      <c r="C35" s="68"/>
      <c r="D35" s="68"/>
      <c r="E35" s="68"/>
      <c r="F35" s="37"/>
      <c r="G35" s="760">
        <v>530</v>
      </c>
      <c r="H35" s="160">
        <v>1</v>
      </c>
      <c r="I35" s="160">
        <v>1000</v>
      </c>
      <c r="J35" s="198" t="s">
        <v>59</v>
      </c>
      <c r="K35" s="41"/>
      <c r="L35" s="42" t="str">
        <f t="shared" si="0"/>
        <v>1000grams</v>
      </c>
      <c r="M35" s="658"/>
      <c r="N35" s="659" t="str">
        <f t="shared" si="4"/>
        <v>grams</v>
      </c>
      <c r="O35" s="692">
        <f t="shared" si="2"/>
        <v>530</v>
      </c>
      <c r="P35" s="761">
        <f t="shared" si="3"/>
        <v>530</v>
      </c>
      <c r="Q35" s="74"/>
      <c r="R35" s="28"/>
    </row>
    <row r="36" spans="1:18" ht="14.25" customHeight="1">
      <c r="A36" s="111">
        <v>114</v>
      </c>
      <c r="B36" s="52" t="s">
        <v>1206</v>
      </c>
      <c r="C36" s="52"/>
      <c r="D36" s="52"/>
      <c r="E36" s="52" t="s">
        <v>1208</v>
      </c>
      <c r="F36" s="37"/>
      <c r="G36" s="760">
        <v>235</v>
      </c>
      <c r="H36" s="160">
        <v>1</v>
      </c>
      <c r="I36" s="160">
        <v>397</v>
      </c>
      <c r="J36" s="160" t="s">
        <v>59</v>
      </c>
      <c r="K36" s="41" t="s">
        <v>26</v>
      </c>
      <c r="L36" s="42" t="str">
        <f t="shared" si="0"/>
        <v>397grams</v>
      </c>
      <c r="M36" s="658">
        <f t="shared" ref="M36:M37" si="11">H36*I36</f>
        <v>397</v>
      </c>
      <c r="N36" s="659" t="str">
        <f t="shared" si="4"/>
        <v>397 grams</v>
      </c>
      <c r="O36" s="692">
        <f t="shared" si="2"/>
        <v>235</v>
      </c>
      <c r="P36" s="761">
        <f t="shared" si="3"/>
        <v>235</v>
      </c>
      <c r="Q36" s="74">
        <f t="shared" ref="Q36:Q37" si="12">G36-P36</f>
        <v>0</v>
      </c>
      <c r="R36" s="28"/>
    </row>
    <row r="37" spans="1:18" ht="14.25" customHeight="1">
      <c r="A37" s="111">
        <v>134</v>
      </c>
      <c r="B37" s="52" t="s">
        <v>1359</v>
      </c>
      <c r="C37" s="52"/>
      <c r="D37" s="52"/>
      <c r="E37" s="52" t="s">
        <v>1361</v>
      </c>
      <c r="F37" s="37"/>
      <c r="G37" s="760">
        <v>48.7</v>
      </c>
      <c r="H37" s="160">
        <v>1</v>
      </c>
      <c r="I37" s="198">
        <v>550</v>
      </c>
      <c r="J37" s="160" t="s">
        <v>59</v>
      </c>
      <c r="K37" s="41" t="s">
        <v>26</v>
      </c>
      <c r="L37" s="42" t="str">
        <f t="shared" si="0"/>
        <v>550grams</v>
      </c>
      <c r="M37" s="658">
        <f t="shared" si="11"/>
        <v>550</v>
      </c>
      <c r="N37" s="659" t="str">
        <f t="shared" si="4"/>
        <v>550 grams</v>
      </c>
      <c r="O37" s="692">
        <f t="shared" si="2"/>
        <v>48.7</v>
      </c>
      <c r="P37" s="761">
        <f t="shared" si="3"/>
        <v>48.7</v>
      </c>
      <c r="Q37" s="74">
        <f t="shared" si="12"/>
        <v>0</v>
      </c>
      <c r="R37" s="28"/>
    </row>
    <row r="38" spans="1:18" ht="14.25" customHeight="1">
      <c r="A38" s="111">
        <v>344</v>
      </c>
      <c r="B38" s="52" t="s">
        <v>1365</v>
      </c>
      <c r="C38" s="68"/>
      <c r="D38" s="68"/>
      <c r="E38" s="68"/>
      <c r="F38" s="37"/>
      <c r="G38" s="760">
        <v>28</v>
      </c>
      <c r="H38" s="160">
        <v>1</v>
      </c>
      <c r="I38" s="160">
        <v>1</v>
      </c>
      <c r="J38" s="160" t="s">
        <v>37</v>
      </c>
      <c r="K38" s="41"/>
      <c r="L38" s="42" t="str">
        <f t="shared" si="0"/>
        <v>1pieces</v>
      </c>
      <c r="M38" s="658"/>
      <c r="N38" s="659" t="str">
        <f t="shared" si="4"/>
        <v>pieces</v>
      </c>
      <c r="O38" s="692">
        <f t="shared" si="2"/>
        <v>28</v>
      </c>
      <c r="P38" s="761">
        <f t="shared" si="3"/>
        <v>28</v>
      </c>
      <c r="Q38" s="74"/>
      <c r="R38" s="28"/>
    </row>
    <row r="39" spans="1:18" ht="14.25" customHeight="1">
      <c r="A39" s="111">
        <v>132</v>
      </c>
      <c r="B39" s="52" t="s">
        <v>1379</v>
      </c>
      <c r="C39" s="68"/>
      <c r="D39" s="68"/>
      <c r="E39" s="68" t="s">
        <v>1381</v>
      </c>
      <c r="F39" s="37"/>
      <c r="G39" s="760">
        <v>65</v>
      </c>
      <c r="H39" s="160">
        <v>1</v>
      </c>
      <c r="I39" s="160">
        <v>350</v>
      </c>
      <c r="J39" s="160" t="s">
        <v>29</v>
      </c>
      <c r="K39" s="41" t="s">
        <v>26</v>
      </c>
      <c r="L39" s="42" t="str">
        <f t="shared" si="0"/>
        <v>350ml</v>
      </c>
      <c r="M39" s="658">
        <f>H39*I39</f>
        <v>350</v>
      </c>
      <c r="N39" s="659" t="str">
        <f t="shared" si="4"/>
        <v>350 ml</v>
      </c>
      <c r="O39" s="692">
        <f t="shared" si="2"/>
        <v>65</v>
      </c>
      <c r="P39" s="761">
        <f t="shared" si="3"/>
        <v>65</v>
      </c>
      <c r="Q39" s="74">
        <f>G39-P39</f>
        <v>0</v>
      </c>
      <c r="R39" s="28"/>
    </row>
    <row r="40" spans="1:18" ht="14.25" customHeight="1">
      <c r="A40" s="111">
        <v>397</v>
      </c>
      <c r="B40" s="68" t="s">
        <v>1414</v>
      </c>
      <c r="C40" s="68"/>
      <c r="D40" s="68"/>
      <c r="E40" s="68" t="s">
        <v>2725</v>
      </c>
      <c r="F40" s="37"/>
      <c r="G40" s="760">
        <v>45</v>
      </c>
      <c r="H40" s="160">
        <v>1</v>
      </c>
      <c r="I40" s="160">
        <v>1</v>
      </c>
      <c r="J40" s="160" t="s">
        <v>42</v>
      </c>
      <c r="K40" s="41"/>
      <c r="L40" s="42" t="str">
        <f t="shared" si="0"/>
        <v>1packs</v>
      </c>
      <c r="M40" s="658"/>
      <c r="N40" s="659" t="str">
        <f t="shared" si="4"/>
        <v>packs</v>
      </c>
      <c r="O40" s="692">
        <f t="shared" si="2"/>
        <v>45</v>
      </c>
      <c r="P40" s="761">
        <f t="shared" si="3"/>
        <v>45</v>
      </c>
      <c r="Q40" s="74"/>
      <c r="R40" s="28"/>
    </row>
    <row r="41" spans="1:18" ht="14.25" customHeight="1">
      <c r="A41" s="111">
        <v>446</v>
      </c>
      <c r="B41" s="68" t="s">
        <v>1494</v>
      </c>
      <c r="C41" s="68"/>
      <c r="D41" s="68"/>
      <c r="E41" s="68" t="s">
        <v>3230</v>
      </c>
      <c r="F41" s="37"/>
      <c r="G41" s="763">
        <v>47</v>
      </c>
      <c r="H41" s="160">
        <v>1</v>
      </c>
      <c r="I41" s="160">
        <v>1000</v>
      </c>
      <c r="J41" s="160" t="s">
        <v>59</v>
      </c>
      <c r="K41" s="41"/>
      <c r="L41" s="42" t="str">
        <f t="shared" si="0"/>
        <v>1000grams</v>
      </c>
      <c r="M41" s="658"/>
      <c r="N41" s="659" t="str">
        <f t="shared" si="4"/>
        <v>grams</v>
      </c>
      <c r="O41" s="692">
        <f t="shared" si="2"/>
        <v>47</v>
      </c>
      <c r="P41" s="761">
        <f t="shared" si="3"/>
        <v>47</v>
      </c>
      <c r="Q41" s="74"/>
      <c r="R41" s="28"/>
    </row>
    <row r="42" spans="1:18" ht="14.25" customHeight="1">
      <c r="A42" s="111">
        <v>138</v>
      </c>
      <c r="B42" s="68" t="s">
        <v>1507</v>
      </c>
      <c r="C42" s="68"/>
      <c r="D42" s="68"/>
      <c r="E42" s="68" t="s">
        <v>1509</v>
      </c>
      <c r="F42" s="37"/>
      <c r="G42" s="760">
        <v>47</v>
      </c>
      <c r="H42" s="198">
        <v>1</v>
      </c>
      <c r="I42" s="160">
        <v>200</v>
      </c>
      <c r="J42" s="160" t="s">
        <v>59</v>
      </c>
      <c r="K42" s="41" t="s">
        <v>26</v>
      </c>
      <c r="L42" s="42" t="str">
        <f t="shared" si="0"/>
        <v>200grams</v>
      </c>
      <c r="M42" s="658">
        <f>H42*I42</f>
        <v>200</v>
      </c>
      <c r="N42" s="659" t="str">
        <f t="shared" si="4"/>
        <v>200 grams</v>
      </c>
      <c r="O42" s="692">
        <f t="shared" si="2"/>
        <v>47</v>
      </c>
      <c r="P42" s="761">
        <f t="shared" si="3"/>
        <v>47</v>
      </c>
      <c r="Q42" s="74">
        <f>G42-P42</f>
        <v>0</v>
      </c>
      <c r="R42" s="28"/>
    </row>
    <row r="43" spans="1:18" ht="14.25" customHeight="1">
      <c r="A43" s="111">
        <v>162</v>
      </c>
      <c r="B43" s="52" t="s">
        <v>1545</v>
      </c>
      <c r="C43" s="52"/>
      <c r="D43" s="52"/>
      <c r="E43" s="52" t="s">
        <v>1546</v>
      </c>
      <c r="F43" s="37"/>
      <c r="G43" s="764">
        <v>98</v>
      </c>
      <c r="H43" s="160">
        <v>1</v>
      </c>
      <c r="I43" s="198">
        <v>30</v>
      </c>
      <c r="J43" s="198" t="s">
        <v>59</v>
      </c>
      <c r="K43" s="41"/>
      <c r="L43" s="42" t="str">
        <f t="shared" si="0"/>
        <v>30grams</v>
      </c>
      <c r="M43" s="658"/>
      <c r="N43" s="659" t="str">
        <f t="shared" si="4"/>
        <v>grams</v>
      </c>
      <c r="O43" s="692">
        <f t="shared" si="2"/>
        <v>98</v>
      </c>
      <c r="P43" s="761">
        <f t="shared" si="3"/>
        <v>98</v>
      </c>
      <c r="Q43" s="74"/>
      <c r="R43" s="28"/>
    </row>
    <row r="44" spans="1:18" ht="14.25" customHeight="1">
      <c r="A44" s="111">
        <v>172</v>
      </c>
      <c r="B44" s="68" t="s">
        <v>1553</v>
      </c>
      <c r="C44" s="68"/>
      <c r="D44" s="68"/>
      <c r="E44" s="68" t="s">
        <v>1554</v>
      </c>
      <c r="F44" s="37"/>
      <c r="G44" s="760">
        <v>105</v>
      </c>
      <c r="H44" s="160">
        <v>1</v>
      </c>
      <c r="I44" s="160">
        <v>37</v>
      </c>
      <c r="J44" s="160" t="s">
        <v>59</v>
      </c>
      <c r="K44" s="41"/>
      <c r="L44" s="42" t="str">
        <f t="shared" si="0"/>
        <v>37grams</v>
      </c>
      <c r="M44" s="658"/>
      <c r="N44" s="659" t="str">
        <f t="shared" si="4"/>
        <v>grams</v>
      </c>
      <c r="O44" s="692">
        <f t="shared" si="2"/>
        <v>105</v>
      </c>
      <c r="P44" s="761">
        <f t="shared" si="3"/>
        <v>105</v>
      </c>
      <c r="Q44" s="74"/>
      <c r="R44" s="28"/>
    </row>
    <row r="45" spans="1:18" ht="14.25" customHeight="1">
      <c r="A45" s="111">
        <v>180</v>
      </c>
      <c r="B45" s="52" t="s">
        <v>1565</v>
      </c>
      <c r="C45" s="68"/>
      <c r="D45" s="68"/>
      <c r="E45" s="68" t="s">
        <v>1566</v>
      </c>
      <c r="F45" s="37"/>
      <c r="G45" s="760">
        <v>29.75</v>
      </c>
      <c r="H45" s="160">
        <v>1</v>
      </c>
      <c r="I45" s="160">
        <v>34</v>
      </c>
      <c r="J45" s="160" t="s">
        <v>59</v>
      </c>
      <c r="K45" s="41"/>
      <c r="L45" s="42" t="str">
        <f t="shared" si="0"/>
        <v>34grams</v>
      </c>
      <c r="M45" s="658"/>
      <c r="N45" s="659" t="str">
        <f t="shared" si="4"/>
        <v>grams</v>
      </c>
      <c r="O45" s="692">
        <f t="shared" si="2"/>
        <v>29.75</v>
      </c>
      <c r="P45" s="761">
        <f t="shared" si="3"/>
        <v>29.75</v>
      </c>
      <c r="Q45" s="74"/>
      <c r="R45" s="28"/>
    </row>
    <row r="46" spans="1:18" ht="14.25" customHeight="1">
      <c r="A46" s="111">
        <v>409</v>
      </c>
      <c r="B46" s="52" t="s">
        <v>1666</v>
      </c>
      <c r="C46" s="68"/>
      <c r="D46" s="68"/>
      <c r="E46" s="68" t="s">
        <v>121</v>
      </c>
      <c r="F46" s="37"/>
      <c r="G46" s="760">
        <v>95</v>
      </c>
      <c r="H46" s="160">
        <v>1</v>
      </c>
      <c r="I46" s="160">
        <v>1000</v>
      </c>
      <c r="J46" s="160" t="s">
        <v>59</v>
      </c>
      <c r="K46" s="41"/>
      <c r="L46" s="42" t="str">
        <f t="shared" si="0"/>
        <v>1000grams</v>
      </c>
      <c r="M46" s="658"/>
      <c r="N46" s="659" t="str">
        <f t="shared" si="4"/>
        <v>grams</v>
      </c>
      <c r="O46" s="692">
        <f t="shared" si="2"/>
        <v>95</v>
      </c>
      <c r="P46" s="761">
        <f t="shared" si="3"/>
        <v>95</v>
      </c>
      <c r="Q46" s="74"/>
      <c r="R46" s="28"/>
    </row>
    <row r="47" spans="1:18" ht="14.25" customHeight="1">
      <c r="A47" s="111">
        <v>489</v>
      </c>
      <c r="B47" s="128" t="s">
        <v>1756</v>
      </c>
      <c r="C47" s="122"/>
      <c r="D47" s="563"/>
      <c r="E47" s="122" t="s">
        <v>121</v>
      </c>
      <c r="F47" s="377"/>
      <c r="G47" s="739">
        <v>105</v>
      </c>
      <c r="H47" s="196">
        <v>1</v>
      </c>
      <c r="I47" s="196">
        <v>1000</v>
      </c>
      <c r="J47" s="196" t="s">
        <v>59</v>
      </c>
      <c r="K47" s="41"/>
      <c r="L47" s="42" t="str">
        <f t="shared" si="0"/>
        <v>1000grams</v>
      </c>
      <c r="M47" s="658"/>
      <c r="N47" s="659" t="str">
        <f t="shared" si="4"/>
        <v>grams</v>
      </c>
      <c r="O47" s="692">
        <f t="shared" si="2"/>
        <v>105</v>
      </c>
      <c r="P47" s="761">
        <f t="shared" si="3"/>
        <v>105</v>
      </c>
      <c r="Q47" s="74"/>
      <c r="R47" s="28"/>
    </row>
    <row r="48" spans="1:18" ht="14.25" customHeight="1">
      <c r="A48" s="111">
        <v>195</v>
      </c>
      <c r="B48" s="68" t="s">
        <v>1761</v>
      </c>
      <c r="C48" s="68"/>
      <c r="D48" s="68"/>
      <c r="E48" s="68" t="s">
        <v>1763</v>
      </c>
      <c r="F48" s="37"/>
      <c r="G48" s="760">
        <v>263.5</v>
      </c>
      <c r="H48" s="160">
        <v>1</v>
      </c>
      <c r="I48" s="160">
        <v>250</v>
      </c>
      <c r="J48" s="160" t="s">
        <v>29</v>
      </c>
      <c r="K48" s="41"/>
      <c r="L48" s="42" t="str">
        <f t="shared" si="0"/>
        <v>250ml</v>
      </c>
      <c r="M48" s="658"/>
      <c r="N48" s="659" t="str">
        <f t="shared" si="4"/>
        <v>ml</v>
      </c>
      <c r="O48" s="692">
        <f t="shared" si="2"/>
        <v>263.5</v>
      </c>
      <c r="P48" s="761">
        <f t="shared" si="3"/>
        <v>263.5</v>
      </c>
      <c r="Q48" s="74"/>
      <c r="R48" s="28"/>
    </row>
    <row r="49" spans="1:18" ht="14.25" customHeight="1">
      <c r="A49" s="111">
        <v>423</v>
      </c>
      <c r="B49" s="52" t="s">
        <v>1884</v>
      </c>
      <c r="C49" s="68"/>
      <c r="D49" s="68"/>
      <c r="E49" s="68" t="s">
        <v>121</v>
      </c>
      <c r="F49" s="37"/>
      <c r="G49" s="760">
        <v>50</v>
      </c>
      <c r="H49" s="160">
        <v>1</v>
      </c>
      <c r="I49" s="160">
        <v>1000</v>
      </c>
      <c r="J49" s="160" t="s">
        <v>59</v>
      </c>
      <c r="K49" s="41"/>
      <c r="L49" s="42" t="str">
        <f t="shared" si="0"/>
        <v>1000grams</v>
      </c>
      <c r="M49" s="658"/>
      <c r="N49" s="659" t="str">
        <f t="shared" si="4"/>
        <v>grams</v>
      </c>
      <c r="O49" s="692">
        <f t="shared" si="2"/>
        <v>50</v>
      </c>
      <c r="P49" s="761">
        <f t="shared" si="3"/>
        <v>50</v>
      </c>
      <c r="Q49" s="74"/>
      <c r="R49" s="28"/>
    </row>
    <row r="50" spans="1:18" ht="14.25" customHeight="1">
      <c r="A50" s="111">
        <v>424</v>
      </c>
      <c r="B50" s="52" t="s">
        <v>1885</v>
      </c>
      <c r="C50" s="68"/>
      <c r="D50" s="68"/>
      <c r="E50" s="68" t="s">
        <v>121</v>
      </c>
      <c r="F50" s="37"/>
      <c r="G50" s="760">
        <v>80</v>
      </c>
      <c r="H50" s="160">
        <v>1</v>
      </c>
      <c r="I50" s="160">
        <v>1000</v>
      </c>
      <c r="J50" s="160" t="s">
        <v>59</v>
      </c>
      <c r="K50" s="41"/>
      <c r="L50" s="42" t="str">
        <f t="shared" si="0"/>
        <v>1000grams</v>
      </c>
      <c r="M50" s="658"/>
      <c r="N50" s="659" t="str">
        <f t="shared" si="4"/>
        <v>grams</v>
      </c>
      <c r="O50" s="692">
        <f t="shared" si="2"/>
        <v>80</v>
      </c>
      <c r="P50" s="761">
        <f t="shared" si="3"/>
        <v>80</v>
      </c>
      <c r="Q50" s="74"/>
      <c r="R50" s="28"/>
    </row>
    <row r="51" spans="1:18" ht="14.25" customHeight="1">
      <c r="A51" s="111">
        <v>226</v>
      </c>
      <c r="B51" s="68" t="s">
        <v>1978</v>
      </c>
      <c r="C51" s="68"/>
      <c r="D51" s="68"/>
      <c r="E51" s="68" t="s">
        <v>3231</v>
      </c>
      <c r="F51" s="37"/>
      <c r="G51" s="760">
        <v>140</v>
      </c>
      <c r="H51" s="160">
        <v>1</v>
      </c>
      <c r="I51" s="160">
        <v>1000</v>
      </c>
      <c r="J51" s="160" t="s">
        <v>59</v>
      </c>
      <c r="K51" s="41"/>
      <c r="L51" s="42" t="str">
        <f t="shared" si="0"/>
        <v>1000grams</v>
      </c>
      <c r="M51" s="658"/>
      <c r="N51" s="659" t="str">
        <f t="shared" si="4"/>
        <v>grams</v>
      </c>
      <c r="O51" s="692">
        <f t="shared" si="2"/>
        <v>140</v>
      </c>
      <c r="P51" s="761">
        <f t="shared" si="3"/>
        <v>140</v>
      </c>
      <c r="Q51" s="74"/>
      <c r="R51" s="28"/>
    </row>
    <row r="52" spans="1:18" ht="14.25" customHeight="1">
      <c r="A52" s="111">
        <v>414</v>
      </c>
      <c r="B52" s="68" t="s">
        <v>2031</v>
      </c>
      <c r="C52" s="68"/>
      <c r="D52" s="68"/>
      <c r="E52" s="68" t="s">
        <v>2688</v>
      </c>
      <c r="F52" s="37"/>
      <c r="G52" s="760">
        <v>64.5</v>
      </c>
      <c r="H52" s="160">
        <v>1</v>
      </c>
      <c r="I52" s="160">
        <v>6</v>
      </c>
      <c r="J52" s="160" t="s">
        <v>37</v>
      </c>
      <c r="K52" s="41"/>
      <c r="L52" s="42" t="str">
        <f t="shared" si="0"/>
        <v>6pieces</v>
      </c>
      <c r="M52" s="658"/>
      <c r="N52" s="659" t="str">
        <f t="shared" si="4"/>
        <v>pieces</v>
      </c>
      <c r="O52" s="692">
        <f t="shared" si="2"/>
        <v>64.5</v>
      </c>
      <c r="P52" s="761">
        <f t="shared" si="3"/>
        <v>64.5</v>
      </c>
      <c r="Q52" s="74"/>
      <c r="R52" s="28"/>
    </row>
    <row r="53" spans="1:18" ht="14.25" customHeight="1">
      <c r="A53" s="111">
        <v>166</v>
      </c>
      <c r="B53" s="68" t="s">
        <v>2043</v>
      </c>
      <c r="C53" s="68"/>
      <c r="D53" s="68"/>
      <c r="E53" s="68"/>
      <c r="F53" s="37"/>
      <c r="G53" s="760">
        <v>125</v>
      </c>
      <c r="H53" s="562">
        <v>1</v>
      </c>
      <c r="I53" s="160">
        <v>1000</v>
      </c>
      <c r="J53" s="160" t="s">
        <v>59</v>
      </c>
      <c r="K53" s="41"/>
      <c r="L53" s="42" t="str">
        <f t="shared" si="0"/>
        <v>1000grams</v>
      </c>
      <c r="M53" s="658"/>
      <c r="N53" s="659" t="str">
        <f t="shared" si="4"/>
        <v>grams</v>
      </c>
      <c r="O53" s="692">
        <f t="shared" si="2"/>
        <v>125</v>
      </c>
      <c r="P53" s="761">
        <f t="shared" si="3"/>
        <v>125</v>
      </c>
      <c r="Q53" s="74"/>
      <c r="R53" s="28"/>
    </row>
    <row r="54" spans="1:18" ht="14.25" customHeight="1">
      <c r="A54" s="111">
        <v>251</v>
      </c>
      <c r="B54" s="68" t="s">
        <v>2269</v>
      </c>
      <c r="C54" s="68"/>
      <c r="D54" s="68"/>
      <c r="E54" s="68" t="s">
        <v>2271</v>
      </c>
      <c r="F54" s="37"/>
      <c r="G54" s="760">
        <v>370</v>
      </c>
      <c r="H54" s="562">
        <v>1</v>
      </c>
      <c r="I54" s="160">
        <v>1000</v>
      </c>
      <c r="J54" s="160" t="s">
        <v>29</v>
      </c>
      <c r="K54" s="41"/>
      <c r="L54" s="42" t="str">
        <f t="shared" si="0"/>
        <v>1000ml</v>
      </c>
      <c r="M54" s="658"/>
      <c r="N54" s="659" t="str">
        <f t="shared" si="4"/>
        <v>ml</v>
      </c>
      <c r="O54" s="692">
        <f t="shared" si="2"/>
        <v>370</v>
      </c>
      <c r="P54" s="761">
        <f t="shared" si="3"/>
        <v>370</v>
      </c>
      <c r="Q54" s="74"/>
      <c r="R54" s="28"/>
    </row>
    <row r="55" spans="1:18" ht="14.25" customHeight="1">
      <c r="A55" s="111">
        <v>466</v>
      </c>
      <c r="B55" s="122" t="s">
        <v>2273</v>
      </c>
      <c r="C55" s="128"/>
      <c r="D55" s="595"/>
      <c r="E55" s="128" t="s">
        <v>2274</v>
      </c>
      <c r="F55" s="377"/>
      <c r="G55" s="739">
        <v>11</v>
      </c>
      <c r="H55" s="196">
        <v>1</v>
      </c>
      <c r="I55" s="196">
        <v>200</v>
      </c>
      <c r="J55" s="196" t="s">
        <v>42</v>
      </c>
      <c r="K55" s="41"/>
      <c r="L55" s="42" t="str">
        <f t="shared" si="0"/>
        <v>200packs</v>
      </c>
      <c r="M55" s="658"/>
      <c r="N55" s="659" t="str">
        <f t="shared" si="4"/>
        <v>packs</v>
      </c>
      <c r="O55" s="692">
        <f t="shared" si="2"/>
        <v>11</v>
      </c>
      <c r="P55" s="761">
        <f t="shared" si="3"/>
        <v>11</v>
      </c>
      <c r="Q55" s="74"/>
      <c r="R55" s="28"/>
    </row>
    <row r="56" spans="1:18" ht="14.25" customHeight="1">
      <c r="A56" s="111">
        <v>446</v>
      </c>
      <c r="B56" s="52" t="s">
        <v>2436</v>
      </c>
      <c r="C56" s="68"/>
      <c r="D56" s="68"/>
      <c r="E56" s="68" t="s">
        <v>3232</v>
      </c>
      <c r="F56" s="37"/>
      <c r="G56" s="760">
        <v>50</v>
      </c>
      <c r="H56" s="160">
        <v>1</v>
      </c>
      <c r="I56" s="160">
        <v>500</v>
      </c>
      <c r="J56" s="160" t="s">
        <v>59</v>
      </c>
      <c r="K56" s="41"/>
      <c r="L56" s="42" t="str">
        <f t="shared" si="0"/>
        <v>500grams</v>
      </c>
      <c r="M56" s="658"/>
      <c r="N56" s="659" t="str">
        <f t="shared" si="4"/>
        <v>grams</v>
      </c>
      <c r="O56" s="692">
        <f t="shared" si="2"/>
        <v>50</v>
      </c>
      <c r="P56" s="761">
        <f t="shared" si="3"/>
        <v>50</v>
      </c>
      <c r="Q56" s="74"/>
      <c r="R56" s="28"/>
    </row>
    <row r="57" spans="1:18" ht="14.25" customHeight="1">
      <c r="A57" s="111">
        <v>36</v>
      </c>
      <c r="B57" s="243" t="s">
        <v>305</v>
      </c>
      <c r="C57" s="243"/>
      <c r="D57" s="243"/>
      <c r="E57" s="243" t="s">
        <v>2702</v>
      </c>
      <c r="F57" s="111"/>
      <c r="G57" s="765">
        <v>590</v>
      </c>
      <c r="H57" s="198">
        <v>1.5</v>
      </c>
      <c r="I57" s="766">
        <v>1000</v>
      </c>
      <c r="J57" s="160" t="s">
        <v>59</v>
      </c>
      <c r="K57" s="41" t="s">
        <v>26</v>
      </c>
      <c r="L57" s="42" t="str">
        <f t="shared" si="0"/>
        <v>1000grams</v>
      </c>
      <c r="M57" s="658">
        <f t="shared" ref="M57:M59" si="13">H57*I57</f>
        <v>1500</v>
      </c>
      <c r="N57" s="659" t="str">
        <f t="shared" si="4"/>
        <v>1500 grams</v>
      </c>
      <c r="O57" s="692">
        <f t="shared" si="2"/>
        <v>885</v>
      </c>
      <c r="P57" s="761">
        <f t="shared" si="3"/>
        <v>590</v>
      </c>
      <c r="Q57" s="29">
        <f t="shared" ref="Q57:Q59" si="14">G57-P57</f>
        <v>0</v>
      </c>
      <c r="R57" s="28"/>
    </row>
    <row r="58" spans="1:18" ht="14.25" customHeight="1">
      <c r="A58" s="111">
        <v>1</v>
      </c>
      <c r="B58" s="68" t="s">
        <v>51</v>
      </c>
      <c r="C58" s="68"/>
      <c r="D58" s="68"/>
      <c r="E58" s="68" t="s">
        <v>53</v>
      </c>
      <c r="F58" s="111"/>
      <c r="G58" s="760">
        <v>92.7</v>
      </c>
      <c r="H58" s="160">
        <v>2</v>
      </c>
      <c r="I58" s="160">
        <v>1</v>
      </c>
      <c r="J58" s="160" t="s">
        <v>42</v>
      </c>
      <c r="K58" s="41" t="s">
        <v>26</v>
      </c>
      <c r="L58" s="42" t="str">
        <f t="shared" si="0"/>
        <v>1packs</v>
      </c>
      <c r="M58" s="658">
        <f t="shared" si="13"/>
        <v>2</v>
      </c>
      <c r="N58" s="659" t="str">
        <f t="shared" si="4"/>
        <v>2 packs</v>
      </c>
      <c r="O58" s="692">
        <f t="shared" si="2"/>
        <v>185.4</v>
      </c>
      <c r="P58" s="761">
        <f t="shared" si="3"/>
        <v>92.7</v>
      </c>
      <c r="Q58" s="29">
        <f t="shared" si="14"/>
        <v>0</v>
      </c>
      <c r="R58" s="11"/>
    </row>
    <row r="59" spans="1:18" ht="14.25" customHeight="1">
      <c r="A59" s="111">
        <v>117</v>
      </c>
      <c r="B59" s="68" t="s">
        <v>69</v>
      </c>
      <c r="C59" s="52"/>
      <c r="D59" s="52"/>
      <c r="E59" s="52" t="s">
        <v>71</v>
      </c>
      <c r="F59" s="37"/>
      <c r="G59" s="760">
        <v>95</v>
      </c>
      <c r="H59" s="160">
        <v>2</v>
      </c>
      <c r="I59" s="160">
        <v>1</v>
      </c>
      <c r="J59" s="160" t="s">
        <v>37</v>
      </c>
      <c r="K59" s="41" t="s">
        <v>26</v>
      </c>
      <c r="L59" s="42" t="str">
        <f t="shared" si="0"/>
        <v>1pieces</v>
      </c>
      <c r="M59" s="658">
        <f t="shared" si="13"/>
        <v>2</v>
      </c>
      <c r="N59" s="659" t="str">
        <f t="shared" si="4"/>
        <v>2 pieces</v>
      </c>
      <c r="O59" s="692">
        <f t="shared" si="2"/>
        <v>190</v>
      </c>
      <c r="P59" s="761">
        <f t="shared" si="3"/>
        <v>95</v>
      </c>
      <c r="Q59" s="74">
        <f t="shared" si="14"/>
        <v>0</v>
      </c>
      <c r="R59" s="28"/>
    </row>
    <row r="60" spans="1:18" ht="14.25" customHeight="1">
      <c r="A60" s="111">
        <v>336</v>
      </c>
      <c r="B60" s="52" t="s">
        <v>122</v>
      </c>
      <c r="C60" s="68"/>
      <c r="D60" s="68"/>
      <c r="E60" s="68"/>
      <c r="F60" s="37"/>
      <c r="G60" s="760">
        <v>40</v>
      </c>
      <c r="H60" s="160">
        <v>2</v>
      </c>
      <c r="I60" s="160">
        <v>1</v>
      </c>
      <c r="J60" s="160" t="s">
        <v>37</v>
      </c>
      <c r="K60" s="41"/>
      <c r="L60" s="42" t="str">
        <f t="shared" si="0"/>
        <v>1pieces</v>
      </c>
      <c r="M60" s="658"/>
      <c r="N60" s="659" t="str">
        <f t="shared" si="4"/>
        <v>pieces</v>
      </c>
      <c r="O60" s="692">
        <f t="shared" si="2"/>
        <v>80</v>
      </c>
      <c r="P60" s="761">
        <f t="shared" si="3"/>
        <v>40</v>
      </c>
      <c r="Q60" s="74"/>
      <c r="R60" s="28"/>
    </row>
    <row r="61" spans="1:18" ht="14.25" customHeight="1">
      <c r="A61" s="111">
        <v>164</v>
      </c>
      <c r="B61" s="68" t="s">
        <v>139</v>
      </c>
      <c r="C61" s="68"/>
      <c r="D61" s="68"/>
      <c r="E61" s="68" t="s">
        <v>3233</v>
      </c>
      <c r="F61" s="37"/>
      <c r="G61" s="760">
        <v>75</v>
      </c>
      <c r="H61" s="160">
        <v>2</v>
      </c>
      <c r="I61" s="411">
        <v>230</v>
      </c>
      <c r="J61" s="160" t="s">
        <v>59</v>
      </c>
      <c r="K61" s="41"/>
      <c r="L61" s="42" t="str">
        <f t="shared" si="0"/>
        <v>230grams</v>
      </c>
      <c r="M61" s="658"/>
      <c r="N61" s="659" t="str">
        <f t="shared" si="4"/>
        <v>grams</v>
      </c>
      <c r="O61" s="692">
        <f t="shared" si="2"/>
        <v>150</v>
      </c>
      <c r="P61" s="761">
        <f t="shared" si="3"/>
        <v>75</v>
      </c>
      <c r="Q61" s="74"/>
      <c r="R61" s="28"/>
    </row>
    <row r="62" spans="1:18" ht="14.25" customHeight="1">
      <c r="A62" s="111">
        <v>454</v>
      </c>
      <c r="B62" s="68" t="s">
        <v>291</v>
      </c>
      <c r="C62" s="68"/>
      <c r="D62" s="68"/>
      <c r="E62" s="68" t="s">
        <v>2816</v>
      </c>
      <c r="F62" s="37"/>
      <c r="G62" s="760">
        <v>15.8</v>
      </c>
      <c r="H62" s="160">
        <v>2</v>
      </c>
      <c r="I62" s="160">
        <v>100</v>
      </c>
      <c r="J62" s="160" t="s">
        <v>59</v>
      </c>
      <c r="K62" s="41"/>
      <c r="L62" s="42" t="str">
        <f t="shared" si="0"/>
        <v>100grams</v>
      </c>
      <c r="M62" s="658"/>
      <c r="N62" s="659" t="str">
        <f t="shared" si="4"/>
        <v>grams</v>
      </c>
      <c r="O62" s="692">
        <f t="shared" si="2"/>
        <v>31.6</v>
      </c>
      <c r="P62" s="761">
        <f t="shared" si="3"/>
        <v>15.8</v>
      </c>
      <c r="Q62" s="74"/>
      <c r="R62" s="28"/>
    </row>
    <row r="63" spans="1:18" ht="14.25" customHeight="1">
      <c r="A63" s="111">
        <v>455</v>
      </c>
      <c r="B63" s="68" t="s">
        <v>298</v>
      </c>
      <c r="C63" s="68"/>
      <c r="D63" s="68"/>
      <c r="E63" s="68" t="s">
        <v>300</v>
      </c>
      <c r="F63" s="37"/>
      <c r="G63" s="760">
        <v>161</v>
      </c>
      <c r="H63" s="160">
        <v>2</v>
      </c>
      <c r="I63" s="160">
        <v>165</v>
      </c>
      <c r="J63" s="160" t="s">
        <v>3234</v>
      </c>
      <c r="K63" s="41"/>
      <c r="L63" s="42" t="str">
        <f t="shared" si="0"/>
        <v>165grams/drained weight</v>
      </c>
      <c r="M63" s="658"/>
      <c r="N63" s="659" t="str">
        <f t="shared" si="4"/>
        <v>grams/drained weight</v>
      </c>
      <c r="O63" s="692">
        <f t="shared" si="2"/>
        <v>322</v>
      </c>
      <c r="P63" s="761">
        <f t="shared" si="3"/>
        <v>161</v>
      </c>
      <c r="Q63" s="74"/>
      <c r="R63" s="28"/>
    </row>
    <row r="64" spans="1:18" ht="14.25" customHeight="1">
      <c r="A64" s="111">
        <v>373</v>
      </c>
      <c r="B64" s="52" t="s">
        <v>465</v>
      </c>
      <c r="C64" s="68"/>
      <c r="D64" s="68"/>
      <c r="E64" s="68" t="s">
        <v>121</v>
      </c>
      <c r="F64" s="37"/>
      <c r="G64" s="760">
        <v>160</v>
      </c>
      <c r="H64" s="160">
        <v>2</v>
      </c>
      <c r="I64" s="160">
        <v>1000</v>
      </c>
      <c r="J64" s="160" t="s">
        <v>59</v>
      </c>
      <c r="K64" s="41"/>
      <c r="L64" s="42" t="str">
        <f t="shared" si="0"/>
        <v>1000grams</v>
      </c>
      <c r="M64" s="658"/>
      <c r="N64" s="659" t="str">
        <f t="shared" si="4"/>
        <v>grams</v>
      </c>
      <c r="O64" s="692">
        <f t="shared" si="2"/>
        <v>320</v>
      </c>
      <c r="P64" s="761">
        <f t="shared" si="3"/>
        <v>160</v>
      </c>
      <c r="Q64" s="74"/>
      <c r="R64" s="28"/>
    </row>
    <row r="65" spans="1:18" ht="14.25" customHeight="1">
      <c r="A65" s="111">
        <v>82</v>
      </c>
      <c r="B65" s="339" t="s">
        <v>750</v>
      </c>
      <c r="C65" s="68"/>
      <c r="D65" s="68"/>
      <c r="E65" s="68" t="s">
        <v>3235</v>
      </c>
      <c r="F65" s="37"/>
      <c r="G65" s="760">
        <v>1768.3</v>
      </c>
      <c r="H65" s="160">
        <v>2</v>
      </c>
      <c r="I65" s="198">
        <v>16</v>
      </c>
      <c r="J65" s="160" t="s">
        <v>2759</v>
      </c>
      <c r="K65" s="41" t="s">
        <v>26</v>
      </c>
      <c r="L65" s="42" t="str">
        <f t="shared" si="0"/>
        <v>16kilo</v>
      </c>
      <c r="M65" s="658">
        <f t="shared" ref="M65:M68" si="15">H65*I65</f>
        <v>32</v>
      </c>
      <c r="N65" s="659" t="str">
        <f t="shared" si="4"/>
        <v>32 kilo</v>
      </c>
      <c r="O65" s="692">
        <f t="shared" si="2"/>
        <v>3536.6</v>
      </c>
      <c r="P65" s="761">
        <f t="shared" si="3"/>
        <v>1768.3</v>
      </c>
      <c r="Q65" s="74">
        <f t="shared" ref="Q65:Q68" si="16">G65-P65</f>
        <v>0</v>
      </c>
      <c r="R65" s="28"/>
    </row>
    <row r="66" spans="1:18" ht="14.25" customHeight="1">
      <c r="A66" s="111">
        <v>100</v>
      </c>
      <c r="B66" s="68" t="s">
        <v>856</v>
      </c>
      <c r="C66" s="68"/>
      <c r="D66" s="68"/>
      <c r="E66" s="68" t="s">
        <v>3236</v>
      </c>
      <c r="F66" s="37"/>
      <c r="G66" s="760">
        <v>250</v>
      </c>
      <c r="H66" s="160">
        <v>2</v>
      </c>
      <c r="I66" s="160">
        <v>500</v>
      </c>
      <c r="J66" s="160" t="s">
        <v>59</v>
      </c>
      <c r="K66" s="41" t="s">
        <v>26</v>
      </c>
      <c r="L66" s="42" t="str">
        <f t="shared" si="0"/>
        <v>500grams</v>
      </c>
      <c r="M66" s="658">
        <f t="shared" si="15"/>
        <v>1000</v>
      </c>
      <c r="N66" s="659" t="str">
        <f t="shared" si="4"/>
        <v>1000 grams</v>
      </c>
      <c r="O66" s="692">
        <f t="shared" si="2"/>
        <v>500</v>
      </c>
      <c r="P66" s="761">
        <f t="shared" si="3"/>
        <v>250</v>
      </c>
      <c r="Q66" s="74">
        <f t="shared" si="16"/>
        <v>0</v>
      </c>
      <c r="R66" s="28"/>
    </row>
    <row r="67" spans="1:18" ht="14.25" customHeight="1">
      <c r="A67" s="111">
        <v>104</v>
      </c>
      <c r="B67" s="52" t="s">
        <v>966</v>
      </c>
      <c r="C67" s="52"/>
      <c r="D67" s="52"/>
      <c r="E67" s="52" t="s">
        <v>2703</v>
      </c>
      <c r="F67" s="37"/>
      <c r="G67" s="760">
        <v>65</v>
      </c>
      <c r="H67" s="160">
        <v>2</v>
      </c>
      <c r="I67" s="160">
        <v>1</v>
      </c>
      <c r="J67" s="160" t="s">
        <v>2705</v>
      </c>
      <c r="K67" s="41" t="s">
        <v>26</v>
      </c>
      <c r="L67" s="42" t="str">
        <f t="shared" si="0"/>
        <v>1gallon</v>
      </c>
      <c r="M67" s="658">
        <f t="shared" si="15"/>
        <v>2</v>
      </c>
      <c r="N67" s="659" t="str">
        <f t="shared" si="4"/>
        <v>2 gallon</v>
      </c>
      <c r="O67" s="692">
        <f t="shared" si="2"/>
        <v>130</v>
      </c>
      <c r="P67" s="761">
        <f t="shared" si="3"/>
        <v>65</v>
      </c>
      <c r="Q67" s="74">
        <f t="shared" si="16"/>
        <v>0</v>
      </c>
      <c r="R67" s="28"/>
    </row>
    <row r="68" spans="1:18" ht="14.25" customHeight="1">
      <c r="A68" s="111">
        <v>22</v>
      </c>
      <c r="B68" s="68" t="s">
        <v>1002</v>
      </c>
      <c r="C68" s="68"/>
      <c r="D68" s="68"/>
      <c r="E68" s="68" t="s">
        <v>1004</v>
      </c>
      <c r="F68" s="111"/>
      <c r="G68" s="760">
        <v>340</v>
      </c>
      <c r="H68" s="198">
        <v>2</v>
      </c>
      <c r="I68" s="198">
        <v>1</v>
      </c>
      <c r="J68" s="160" t="s">
        <v>2747</v>
      </c>
      <c r="K68" s="41" t="s">
        <v>26</v>
      </c>
      <c r="L68" s="42" t="str">
        <f t="shared" si="0"/>
        <v>1roll</v>
      </c>
      <c r="M68" s="658">
        <f t="shared" si="15"/>
        <v>2</v>
      </c>
      <c r="N68" s="659" t="str">
        <f t="shared" si="4"/>
        <v>2 roll</v>
      </c>
      <c r="O68" s="692">
        <f t="shared" si="2"/>
        <v>680</v>
      </c>
      <c r="P68" s="761">
        <f t="shared" si="3"/>
        <v>340</v>
      </c>
      <c r="Q68" s="29">
        <f t="shared" si="16"/>
        <v>0</v>
      </c>
      <c r="R68" s="28"/>
    </row>
    <row r="69" spans="1:18" ht="14.25" customHeight="1">
      <c r="A69" s="111">
        <v>386</v>
      </c>
      <c r="B69" s="52" t="s">
        <v>1078</v>
      </c>
      <c r="C69" s="68"/>
      <c r="D69" s="68"/>
      <c r="E69" s="68" t="s">
        <v>121</v>
      </c>
      <c r="F69" s="37"/>
      <c r="G69" s="760">
        <v>150</v>
      </c>
      <c r="H69" s="160">
        <v>2</v>
      </c>
      <c r="I69" s="160">
        <v>1000</v>
      </c>
      <c r="J69" s="160" t="s">
        <v>59</v>
      </c>
      <c r="K69" s="41"/>
      <c r="L69" s="42" t="str">
        <f t="shared" si="0"/>
        <v>1000grams</v>
      </c>
      <c r="M69" s="658"/>
      <c r="N69" s="659" t="str">
        <f t="shared" si="4"/>
        <v>grams</v>
      </c>
      <c r="O69" s="692">
        <f t="shared" si="2"/>
        <v>300</v>
      </c>
      <c r="P69" s="761">
        <f t="shared" si="3"/>
        <v>150</v>
      </c>
      <c r="Q69" s="74"/>
      <c r="R69" s="28"/>
    </row>
    <row r="70" spans="1:18" ht="14.25" customHeight="1">
      <c r="A70" s="111">
        <v>8</v>
      </c>
      <c r="B70" s="68" t="s">
        <v>1260</v>
      </c>
      <c r="C70" s="52"/>
      <c r="D70" s="52"/>
      <c r="E70" s="52" t="s">
        <v>3237</v>
      </c>
      <c r="F70" s="111"/>
      <c r="G70" s="739">
        <v>170.6</v>
      </c>
      <c r="H70" s="767">
        <v>2</v>
      </c>
      <c r="I70" s="196">
        <v>340</v>
      </c>
      <c r="J70" s="196" t="s">
        <v>59</v>
      </c>
      <c r="K70" s="41" t="s">
        <v>26</v>
      </c>
      <c r="L70" s="42" t="str">
        <f t="shared" si="0"/>
        <v>340grams</v>
      </c>
      <c r="M70" s="658">
        <f>H70*I70</f>
        <v>680</v>
      </c>
      <c r="N70" s="659" t="str">
        <f t="shared" si="4"/>
        <v>680 grams</v>
      </c>
      <c r="O70" s="692">
        <f t="shared" si="2"/>
        <v>341.2</v>
      </c>
      <c r="P70" s="761">
        <f t="shared" si="3"/>
        <v>170.6</v>
      </c>
      <c r="Q70" s="29">
        <f>G70-P70</f>
        <v>0</v>
      </c>
      <c r="R70" s="28"/>
    </row>
    <row r="71" spans="1:18" ht="14.25" customHeight="1">
      <c r="A71" s="111">
        <v>468</v>
      </c>
      <c r="B71" s="122" t="s">
        <v>1277</v>
      </c>
      <c r="C71" s="128"/>
      <c r="D71" s="595"/>
      <c r="E71" s="128" t="s">
        <v>1278</v>
      </c>
      <c r="F71" s="377"/>
      <c r="G71" s="739">
        <v>285</v>
      </c>
      <c r="H71" s="196">
        <v>2</v>
      </c>
      <c r="I71" s="196">
        <v>1000</v>
      </c>
      <c r="J71" s="196" t="s">
        <v>42</v>
      </c>
      <c r="K71" s="41"/>
      <c r="L71" s="42" t="str">
        <f t="shared" si="0"/>
        <v>1000packs</v>
      </c>
      <c r="M71" s="658"/>
      <c r="N71" s="659" t="str">
        <f t="shared" si="4"/>
        <v>packs</v>
      </c>
      <c r="O71" s="692">
        <f t="shared" si="2"/>
        <v>570</v>
      </c>
      <c r="P71" s="761">
        <f t="shared" si="3"/>
        <v>285</v>
      </c>
      <c r="Q71" s="74"/>
      <c r="R71" s="28"/>
    </row>
    <row r="72" spans="1:18" ht="14.25" customHeight="1">
      <c r="A72" s="111">
        <v>388</v>
      </c>
      <c r="B72" s="52" t="s">
        <v>1294</v>
      </c>
      <c r="C72" s="68"/>
      <c r="D72" s="68"/>
      <c r="E72" s="68" t="s">
        <v>121</v>
      </c>
      <c r="F72" s="156"/>
      <c r="G72" s="760">
        <v>95</v>
      </c>
      <c r="H72" s="160">
        <v>2</v>
      </c>
      <c r="I72" s="160">
        <v>1</v>
      </c>
      <c r="J72" s="160" t="s">
        <v>3238</v>
      </c>
      <c r="K72" s="41"/>
      <c r="L72" s="42" t="str">
        <f t="shared" si="0"/>
        <v>1bundle/tali</v>
      </c>
      <c r="M72" s="658"/>
      <c r="N72" s="659" t="str">
        <f t="shared" si="4"/>
        <v>bundle/tali</v>
      </c>
      <c r="O72" s="692">
        <f t="shared" si="2"/>
        <v>190</v>
      </c>
      <c r="P72" s="761">
        <f t="shared" si="3"/>
        <v>95</v>
      </c>
      <c r="Q72" s="74"/>
      <c r="R72" s="28"/>
    </row>
    <row r="73" spans="1:18" ht="14.25" customHeight="1">
      <c r="A73" s="111">
        <v>390</v>
      </c>
      <c r="B73" s="52" t="s">
        <v>1329</v>
      </c>
      <c r="C73" s="68"/>
      <c r="D73" s="68"/>
      <c r="E73" s="68" t="s">
        <v>121</v>
      </c>
      <c r="F73" s="156"/>
      <c r="G73" s="760">
        <v>46</v>
      </c>
      <c r="H73" s="160">
        <v>2</v>
      </c>
      <c r="I73" s="160">
        <v>1000</v>
      </c>
      <c r="J73" s="160" t="s">
        <v>59</v>
      </c>
      <c r="K73" s="41"/>
      <c r="L73" s="42" t="str">
        <f t="shared" si="0"/>
        <v>1000grams</v>
      </c>
      <c r="M73" s="658"/>
      <c r="N73" s="659" t="str">
        <f t="shared" si="4"/>
        <v>grams</v>
      </c>
      <c r="O73" s="692">
        <f t="shared" si="2"/>
        <v>92</v>
      </c>
      <c r="P73" s="761">
        <f t="shared" si="3"/>
        <v>46</v>
      </c>
      <c r="Q73" s="74"/>
      <c r="R73" s="28"/>
    </row>
    <row r="74" spans="1:18" ht="14.25" customHeight="1">
      <c r="A74" s="111">
        <v>141</v>
      </c>
      <c r="B74" s="52" t="s">
        <v>1507</v>
      </c>
      <c r="C74" s="52"/>
      <c r="D74" s="52"/>
      <c r="E74" s="52" t="s">
        <v>1516</v>
      </c>
      <c r="F74" s="156"/>
      <c r="G74" s="764">
        <v>299.2</v>
      </c>
      <c r="H74" s="160">
        <v>2</v>
      </c>
      <c r="I74" s="160">
        <v>1000</v>
      </c>
      <c r="J74" s="160" t="s">
        <v>59</v>
      </c>
      <c r="K74" s="41" t="s">
        <v>26</v>
      </c>
      <c r="L74" s="42" t="str">
        <f t="shared" si="0"/>
        <v>1000grams</v>
      </c>
      <c r="M74" s="658">
        <f>H74*I74</f>
        <v>2000</v>
      </c>
      <c r="N74" s="659" t="str">
        <f t="shared" si="4"/>
        <v>2000 grams</v>
      </c>
      <c r="O74" s="692">
        <f t="shared" si="2"/>
        <v>598.4</v>
      </c>
      <c r="P74" s="761">
        <f t="shared" si="3"/>
        <v>299.2</v>
      </c>
      <c r="Q74" s="74">
        <f>G74-P74</f>
        <v>0</v>
      </c>
      <c r="R74" s="28"/>
    </row>
    <row r="75" spans="1:18" ht="14.25" customHeight="1">
      <c r="A75" s="111">
        <v>450</v>
      </c>
      <c r="B75" s="68" t="s">
        <v>1645</v>
      </c>
      <c r="C75" s="52"/>
      <c r="D75" s="52"/>
      <c r="E75" s="52" t="s">
        <v>3239</v>
      </c>
      <c r="F75" s="156"/>
      <c r="G75" s="763">
        <v>125</v>
      </c>
      <c r="H75" s="160">
        <v>2</v>
      </c>
      <c r="I75" s="160">
        <v>1000</v>
      </c>
      <c r="J75" s="160" t="s">
        <v>59</v>
      </c>
      <c r="K75" s="41"/>
      <c r="L75" s="42" t="str">
        <f t="shared" si="0"/>
        <v>1000grams</v>
      </c>
      <c r="M75" s="658"/>
      <c r="N75" s="659" t="str">
        <f t="shared" si="4"/>
        <v>grams</v>
      </c>
      <c r="O75" s="692">
        <f t="shared" si="2"/>
        <v>250</v>
      </c>
      <c r="P75" s="761">
        <f t="shared" si="3"/>
        <v>125</v>
      </c>
      <c r="Q75" s="74"/>
      <c r="R75" s="28"/>
    </row>
    <row r="76" spans="1:18" ht="14.25" customHeight="1">
      <c r="A76" s="111">
        <v>417</v>
      </c>
      <c r="B76" s="52" t="s">
        <v>1775</v>
      </c>
      <c r="C76" s="68"/>
      <c r="D76" s="68"/>
      <c r="E76" s="68" t="s">
        <v>121</v>
      </c>
      <c r="F76" s="156"/>
      <c r="G76" s="760">
        <v>140</v>
      </c>
      <c r="H76" s="160">
        <v>2</v>
      </c>
      <c r="I76" s="160">
        <v>1000</v>
      </c>
      <c r="J76" s="160" t="s">
        <v>59</v>
      </c>
      <c r="K76" s="41"/>
      <c r="L76" s="42" t="str">
        <f t="shared" si="0"/>
        <v>1000grams</v>
      </c>
      <c r="M76" s="658"/>
      <c r="N76" s="659" t="str">
        <f t="shared" si="4"/>
        <v>grams</v>
      </c>
      <c r="O76" s="692">
        <f t="shared" si="2"/>
        <v>280</v>
      </c>
      <c r="P76" s="761">
        <f t="shared" si="3"/>
        <v>140</v>
      </c>
      <c r="Q76" s="74"/>
      <c r="R76" s="28"/>
    </row>
    <row r="77" spans="1:18" ht="14.25" customHeight="1">
      <c r="A77" s="111">
        <v>196</v>
      </c>
      <c r="B77" s="52" t="s">
        <v>1794</v>
      </c>
      <c r="C77" s="52"/>
      <c r="D77" s="52"/>
      <c r="E77" s="52" t="s">
        <v>2703</v>
      </c>
      <c r="F77" s="156"/>
      <c r="G77" s="760">
        <v>200</v>
      </c>
      <c r="H77" s="160">
        <v>2</v>
      </c>
      <c r="I77" s="768" t="s">
        <v>1800</v>
      </c>
      <c r="J77" s="160" t="s">
        <v>2705</v>
      </c>
      <c r="K77" s="41"/>
      <c r="L77" s="42" t="str">
        <f t="shared" si="0"/>
        <v>3500gallon</v>
      </c>
      <c r="M77" s="658"/>
      <c r="N77" s="659" t="str">
        <f t="shared" si="4"/>
        <v>gallon</v>
      </c>
      <c r="O77" s="692">
        <f t="shared" si="2"/>
        <v>400</v>
      </c>
      <c r="P77" s="761">
        <f t="shared" si="3"/>
        <v>200</v>
      </c>
      <c r="Q77" s="74"/>
      <c r="R77" s="28"/>
    </row>
    <row r="78" spans="1:18" ht="14.25" customHeight="1">
      <c r="A78" s="111">
        <v>38</v>
      </c>
      <c r="B78" s="52" t="s">
        <v>1850</v>
      </c>
      <c r="C78" s="52"/>
      <c r="D78" s="52"/>
      <c r="E78" s="52" t="s">
        <v>3240</v>
      </c>
      <c r="F78" s="155"/>
      <c r="G78" s="760">
        <v>200</v>
      </c>
      <c r="H78" s="160">
        <v>2</v>
      </c>
      <c r="I78" s="160">
        <v>50</v>
      </c>
      <c r="J78" s="160" t="s">
        <v>37</v>
      </c>
      <c r="K78" s="41" t="s">
        <v>26</v>
      </c>
      <c r="L78" s="42" t="str">
        <f t="shared" si="0"/>
        <v>50pieces</v>
      </c>
      <c r="M78" s="658">
        <f>H78*I78</f>
        <v>100</v>
      </c>
      <c r="N78" s="659" t="str">
        <f t="shared" si="4"/>
        <v>100 pieces</v>
      </c>
      <c r="O78" s="692">
        <f t="shared" si="2"/>
        <v>400</v>
      </c>
      <c r="P78" s="761">
        <f t="shared" si="3"/>
        <v>200</v>
      </c>
      <c r="Q78" s="29">
        <f>G78-P78</f>
        <v>0</v>
      </c>
      <c r="R78" s="28"/>
    </row>
    <row r="79" spans="1:18" ht="14.25" customHeight="1">
      <c r="A79" s="111">
        <v>457</v>
      </c>
      <c r="B79" s="68" t="s">
        <v>1887</v>
      </c>
      <c r="C79" s="68"/>
      <c r="D79" s="68"/>
      <c r="E79" s="68" t="s">
        <v>3241</v>
      </c>
      <c r="F79" s="161"/>
      <c r="G79" s="760">
        <v>75</v>
      </c>
      <c r="H79" s="198">
        <v>2</v>
      </c>
      <c r="I79" s="160">
        <v>1000</v>
      </c>
      <c r="J79" s="160" t="s">
        <v>59</v>
      </c>
      <c r="K79" s="41"/>
      <c r="L79" s="42" t="str">
        <f t="shared" si="0"/>
        <v>1000grams</v>
      </c>
      <c r="M79" s="658"/>
      <c r="N79" s="659" t="str">
        <f t="shared" si="4"/>
        <v>grams</v>
      </c>
      <c r="O79" s="692">
        <f t="shared" si="2"/>
        <v>150</v>
      </c>
      <c r="P79" s="761">
        <f t="shared" si="3"/>
        <v>75</v>
      </c>
      <c r="Q79" s="74"/>
      <c r="R79" s="28"/>
    </row>
    <row r="80" spans="1:18" ht="14.25" customHeight="1">
      <c r="A80" s="111">
        <v>221</v>
      </c>
      <c r="B80" s="52" t="s">
        <v>2038</v>
      </c>
      <c r="C80" s="52"/>
      <c r="D80" s="52"/>
      <c r="E80" s="52" t="s">
        <v>2816</v>
      </c>
      <c r="F80" s="161"/>
      <c r="G80" s="760">
        <v>49</v>
      </c>
      <c r="H80" s="160">
        <v>2</v>
      </c>
      <c r="I80" s="160">
        <v>100</v>
      </c>
      <c r="J80" s="160" t="s">
        <v>59</v>
      </c>
      <c r="K80" s="41"/>
      <c r="L80" s="42" t="str">
        <f t="shared" si="0"/>
        <v>100grams</v>
      </c>
      <c r="M80" s="658"/>
      <c r="N80" s="659" t="str">
        <f t="shared" si="4"/>
        <v>grams</v>
      </c>
      <c r="O80" s="692">
        <f t="shared" si="2"/>
        <v>98</v>
      </c>
      <c r="P80" s="761">
        <f t="shared" si="3"/>
        <v>49</v>
      </c>
      <c r="Q80" s="74"/>
      <c r="R80" s="28"/>
    </row>
    <row r="81" spans="1:18" ht="14.25" customHeight="1">
      <c r="A81" s="111">
        <v>431</v>
      </c>
      <c r="B81" s="52" t="s">
        <v>2179</v>
      </c>
      <c r="C81" s="68"/>
      <c r="D81" s="68"/>
      <c r="E81" s="68" t="s">
        <v>121</v>
      </c>
      <c r="F81" s="161"/>
      <c r="G81" s="760">
        <v>35</v>
      </c>
      <c r="H81" s="160">
        <v>2</v>
      </c>
      <c r="I81" s="160">
        <v>1000</v>
      </c>
      <c r="J81" s="160" t="s">
        <v>59</v>
      </c>
      <c r="K81" s="41"/>
      <c r="L81" s="42" t="str">
        <f t="shared" si="0"/>
        <v>1000grams</v>
      </c>
      <c r="M81" s="658"/>
      <c r="N81" s="659" t="str">
        <f t="shared" si="4"/>
        <v>grams</v>
      </c>
      <c r="O81" s="692">
        <f t="shared" si="2"/>
        <v>70</v>
      </c>
      <c r="P81" s="761">
        <f t="shared" si="3"/>
        <v>35</v>
      </c>
      <c r="Q81" s="74"/>
      <c r="R81" s="28"/>
    </row>
    <row r="82" spans="1:18" ht="14.25" customHeight="1">
      <c r="A82" s="111">
        <v>442</v>
      </c>
      <c r="B82" s="52" t="s">
        <v>2390</v>
      </c>
      <c r="C82" s="68"/>
      <c r="D82" s="68"/>
      <c r="E82" s="68" t="s">
        <v>121</v>
      </c>
      <c r="F82" s="161"/>
      <c r="G82" s="760">
        <v>140</v>
      </c>
      <c r="H82" s="160">
        <v>2</v>
      </c>
      <c r="I82" s="160">
        <v>1000</v>
      </c>
      <c r="J82" s="160" t="s">
        <v>59</v>
      </c>
      <c r="K82" s="41"/>
      <c r="L82" s="42" t="str">
        <f t="shared" si="0"/>
        <v>1000grams</v>
      </c>
      <c r="M82" s="658"/>
      <c r="N82" s="659" t="str">
        <f t="shared" si="4"/>
        <v>grams</v>
      </c>
      <c r="O82" s="692">
        <f t="shared" si="2"/>
        <v>280</v>
      </c>
      <c r="P82" s="761">
        <f t="shared" si="3"/>
        <v>140</v>
      </c>
      <c r="Q82" s="74"/>
      <c r="R82" s="28"/>
    </row>
    <row r="83" spans="1:18" ht="14.25" customHeight="1">
      <c r="A83" s="111">
        <v>494</v>
      </c>
      <c r="B83" s="68" t="s">
        <v>2469</v>
      </c>
      <c r="C83" s="68"/>
      <c r="D83" s="68"/>
      <c r="E83" s="68" t="s">
        <v>3242</v>
      </c>
      <c r="F83" s="161"/>
      <c r="G83" s="760">
        <v>8</v>
      </c>
      <c r="H83" s="562">
        <v>2</v>
      </c>
      <c r="I83" s="160">
        <v>1</v>
      </c>
      <c r="J83" s="160" t="s">
        <v>37</v>
      </c>
      <c r="K83" s="41"/>
      <c r="L83" s="42" t="str">
        <f t="shared" si="0"/>
        <v>1pieces</v>
      </c>
      <c r="M83" s="658"/>
      <c r="N83" s="659" t="str">
        <f t="shared" si="4"/>
        <v>pieces</v>
      </c>
      <c r="O83" s="692">
        <f t="shared" si="2"/>
        <v>16</v>
      </c>
      <c r="P83" s="761">
        <f t="shared" si="3"/>
        <v>8</v>
      </c>
      <c r="Q83" s="74"/>
      <c r="R83" s="28"/>
    </row>
    <row r="84" spans="1:18" ht="14.25" customHeight="1">
      <c r="A84" s="111">
        <v>333</v>
      </c>
      <c r="B84" s="68" t="s">
        <v>2500</v>
      </c>
      <c r="C84" s="68"/>
      <c r="D84" s="68"/>
      <c r="E84" s="68" t="s">
        <v>3243</v>
      </c>
      <c r="F84" s="161"/>
      <c r="G84" s="760">
        <v>460</v>
      </c>
      <c r="H84" s="160">
        <v>2</v>
      </c>
      <c r="I84" s="160">
        <v>1000</v>
      </c>
      <c r="J84" s="198" t="s">
        <v>59</v>
      </c>
      <c r="K84" s="41"/>
      <c r="L84" s="42" t="str">
        <f t="shared" si="0"/>
        <v>1000grams</v>
      </c>
      <c r="M84" s="658"/>
      <c r="N84" s="659" t="str">
        <f t="shared" si="4"/>
        <v>grams</v>
      </c>
      <c r="O84" s="692">
        <f t="shared" si="2"/>
        <v>920</v>
      </c>
      <c r="P84" s="761">
        <f t="shared" si="3"/>
        <v>460</v>
      </c>
      <c r="Q84" s="74"/>
      <c r="R84" s="28"/>
    </row>
    <row r="85" spans="1:18" ht="14.25" customHeight="1">
      <c r="A85" s="111">
        <v>365</v>
      </c>
      <c r="B85" s="52" t="s">
        <v>429</v>
      </c>
      <c r="C85" s="68"/>
      <c r="D85" s="68"/>
      <c r="E85" s="68" t="s">
        <v>121</v>
      </c>
      <c r="F85" s="161"/>
      <c r="G85" s="760">
        <v>62</v>
      </c>
      <c r="H85" s="160">
        <v>2.2000000000000002</v>
      </c>
      <c r="I85" s="160">
        <v>1000</v>
      </c>
      <c r="J85" s="160" t="s">
        <v>59</v>
      </c>
      <c r="K85" s="41"/>
      <c r="L85" s="42" t="str">
        <f t="shared" si="0"/>
        <v>1000grams</v>
      </c>
      <c r="M85" s="658"/>
      <c r="N85" s="659" t="str">
        <f t="shared" si="4"/>
        <v>grams</v>
      </c>
      <c r="O85" s="692">
        <f t="shared" si="2"/>
        <v>136.4</v>
      </c>
      <c r="P85" s="761">
        <f t="shared" si="3"/>
        <v>62</v>
      </c>
      <c r="Q85" s="74"/>
      <c r="R85" s="28"/>
    </row>
    <row r="86" spans="1:18" ht="14.25" customHeight="1">
      <c r="A86" s="111">
        <v>217</v>
      </c>
      <c r="B86" s="52" t="s">
        <v>1306</v>
      </c>
      <c r="C86" s="68"/>
      <c r="D86" s="68"/>
      <c r="E86" s="68" t="s">
        <v>2693</v>
      </c>
      <c r="F86" s="161"/>
      <c r="G86" s="760">
        <v>120</v>
      </c>
      <c r="H86" s="160">
        <v>2.5</v>
      </c>
      <c r="I86" s="160">
        <v>1000</v>
      </c>
      <c r="J86" s="160" t="s">
        <v>59</v>
      </c>
      <c r="K86" s="41"/>
      <c r="L86" s="42" t="str">
        <f t="shared" si="0"/>
        <v>1000grams</v>
      </c>
      <c r="M86" s="658"/>
      <c r="N86" s="659" t="str">
        <f t="shared" si="4"/>
        <v>grams</v>
      </c>
      <c r="O86" s="692">
        <f t="shared" si="2"/>
        <v>300</v>
      </c>
      <c r="P86" s="761">
        <f t="shared" si="3"/>
        <v>120</v>
      </c>
      <c r="Q86" s="74"/>
      <c r="R86" s="28"/>
    </row>
    <row r="87" spans="1:18" ht="14.25" customHeight="1">
      <c r="A87" s="111">
        <v>358</v>
      </c>
      <c r="B87" s="52" t="s">
        <v>120</v>
      </c>
      <c r="C87" s="68"/>
      <c r="D87" s="68"/>
      <c r="E87" s="68" t="s">
        <v>121</v>
      </c>
      <c r="F87" s="161"/>
      <c r="G87" s="760">
        <v>160</v>
      </c>
      <c r="H87" s="160">
        <v>3</v>
      </c>
      <c r="I87" s="160">
        <v>1000</v>
      </c>
      <c r="J87" s="160" t="s">
        <v>59</v>
      </c>
      <c r="K87" s="41"/>
      <c r="L87" s="42" t="str">
        <f t="shared" si="0"/>
        <v>1000grams</v>
      </c>
      <c r="M87" s="658"/>
      <c r="N87" s="659" t="str">
        <f t="shared" si="4"/>
        <v>grams</v>
      </c>
      <c r="O87" s="692">
        <f t="shared" si="2"/>
        <v>480</v>
      </c>
      <c r="P87" s="761">
        <f t="shared" si="3"/>
        <v>160</v>
      </c>
      <c r="Q87" s="74"/>
      <c r="R87" s="28"/>
    </row>
    <row r="88" spans="1:18" ht="14.25" customHeight="1">
      <c r="A88" s="111">
        <v>26</v>
      </c>
      <c r="B88" s="68" t="s">
        <v>165</v>
      </c>
      <c r="C88" s="52"/>
      <c r="D88" s="52"/>
      <c r="E88" s="52" t="s">
        <v>168</v>
      </c>
      <c r="F88" s="162"/>
      <c r="G88" s="760">
        <v>118</v>
      </c>
      <c r="H88" s="160">
        <v>3</v>
      </c>
      <c r="I88" s="160">
        <v>250</v>
      </c>
      <c r="J88" s="160" t="s">
        <v>59</v>
      </c>
      <c r="K88" s="41" t="s">
        <v>26</v>
      </c>
      <c r="L88" s="42" t="str">
        <f t="shared" si="0"/>
        <v>250grams</v>
      </c>
      <c r="M88" s="658">
        <f>H88*I88</f>
        <v>750</v>
      </c>
      <c r="N88" s="659" t="str">
        <f t="shared" si="4"/>
        <v>750 grams</v>
      </c>
      <c r="O88" s="692">
        <f t="shared" si="2"/>
        <v>354</v>
      </c>
      <c r="P88" s="761">
        <f t="shared" si="3"/>
        <v>118</v>
      </c>
      <c r="Q88" s="29">
        <f>G88-P88</f>
        <v>0</v>
      </c>
      <c r="R88" s="28"/>
    </row>
    <row r="89" spans="1:18" ht="14.25" customHeight="1">
      <c r="A89" s="111">
        <v>304</v>
      </c>
      <c r="B89" s="52" t="s">
        <v>184</v>
      </c>
      <c r="C89" s="197"/>
      <c r="D89" s="197"/>
      <c r="E89" s="197" t="s">
        <v>2708</v>
      </c>
      <c r="F89" s="161"/>
      <c r="G89" s="760">
        <v>300</v>
      </c>
      <c r="H89" s="160">
        <v>3</v>
      </c>
      <c r="I89" s="160">
        <v>1000</v>
      </c>
      <c r="J89" s="198" t="s">
        <v>59</v>
      </c>
      <c r="K89" s="41"/>
      <c r="L89" s="42" t="str">
        <f t="shared" si="0"/>
        <v>1000grams</v>
      </c>
      <c r="M89" s="658"/>
      <c r="N89" s="659" t="str">
        <f t="shared" si="4"/>
        <v>grams</v>
      </c>
      <c r="O89" s="692">
        <f t="shared" si="2"/>
        <v>900</v>
      </c>
      <c r="P89" s="761">
        <f t="shared" si="3"/>
        <v>300</v>
      </c>
      <c r="Q89" s="74"/>
      <c r="R89" s="28"/>
    </row>
    <row r="90" spans="1:18" ht="14.25" customHeight="1">
      <c r="A90" s="111">
        <v>445</v>
      </c>
      <c r="B90" s="68" t="s">
        <v>243</v>
      </c>
      <c r="C90" s="68"/>
      <c r="D90" s="68"/>
      <c r="E90" s="68" t="s">
        <v>245</v>
      </c>
      <c r="F90" s="161"/>
      <c r="G90" s="760">
        <v>31</v>
      </c>
      <c r="H90" s="160">
        <v>3</v>
      </c>
      <c r="I90" s="160">
        <v>250</v>
      </c>
      <c r="J90" s="769" t="s">
        <v>59</v>
      </c>
      <c r="K90" s="41"/>
      <c r="L90" s="42" t="str">
        <f t="shared" si="0"/>
        <v>250grams</v>
      </c>
      <c r="M90" s="658"/>
      <c r="N90" s="659" t="str">
        <f t="shared" si="4"/>
        <v>grams</v>
      </c>
      <c r="O90" s="692">
        <f t="shared" si="2"/>
        <v>93</v>
      </c>
      <c r="P90" s="761">
        <f t="shared" si="3"/>
        <v>31</v>
      </c>
      <c r="Q90" s="74"/>
      <c r="R90" s="28"/>
    </row>
    <row r="91" spans="1:18" ht="14.25" customHeight="1">
      <c r="A91" s="111">
        <v>45</v>
      </c>
      <c r="B91" s="243" t="s">
        <v>373</v>
      </c>
      <c r="C91" s="52"/>
      <c r="D91" s="52"/>
      <c r="E91" s="52" t="s">
        <v>375</v>
      </c>
      <c r="F91" s="162"/>
      <c r="G91" s="765">
        <v>35.200000000000003</v>
      </c>
      <c r="H91" s="160">
        <v>3</v>
      </c>
      <c r="I91" s="484">
        <v>60</v>
      </c>
      <c r="J91" s="484" t="s">
        <v>59</v>
      </c>
      <c r="K91" s="41" t="s">
        <v>26</v>
      </c>
      <c r="L91" s="42" t="str">
        <f t="shared" si="0"/>
        <v>60grams</v>
      </c>
      <c r="M91" s="658">
        <f t="shared" ref="M91:M94" si="17">H91*I91</f>
        <v>180</v>
      </c>
      <c r="N91" s="659" t="str">
        <f t="shared" si="4"/>
        <v>180 grams</v>
      </c>
      <c r="O91" s="692">
        <f t="shared" si="2"/>
        <v>105.60000000000001</v>
      </c>
      <c r="P91" s="761">
        <f t="shared" si="3"/>
        <v>35.200000000000003</v>
      </c>
      <c r="Q91" s="109">
        <f t="shared" ref="Q91:Q94" si="18">G91-P91</f>
        <v>0</v>
      </c>
      <c r="R91" s="11"/>
    </row>
    <row r="92" spans="1:18" ht="14.25" customHeight="1">
      <c r="A92" s="111">
        <v>46</v>
      </c>
      <c r="B92" s="243" t="s">
        <v>377</v>
      </c>
      <c r="C92" s="52"/>
      <c r="D92" s="52"/>
      <c r="E92" s="52" t="s">
        <v>375</v>
      </c>
      <c r="F92" s="162"/>
      <c r="G92" s="765">
        <v>35.200000000000003</v>
      </c>
      <c r="H92" s="198">
        <v>3</v>
      </c>
      <c r="I92" s="484">
        <v>60</v>
      </c>
      <c r="J92" s="484" t="s">
        <v>59</v>
      </c>
      <c r="K92" s="41" t="s">
        <v>26</v>
      </c>
      <c r="L92" s="42" t="str">
        <f t="shared" si="0"/>
        <v>60grams</v>
      </c>
      <c r="M92" s="658">
        <f t="shared" si="17"/>
        <v>180</v>
      </c>
      <c r="N92" s="659" t="str">
        <f t="shared" si="4"/>
        <v>180 grams</v>
      </c>
      <c r="O92" s="692">
        <f t="shared" si="2"/>
        <v>105.60000000000001</v>
      </c>
      <c r="P92" s="761">
        <f t="shared" si="3"/>
        <v>35.200000000000003</v>
      </c>
      <c r="Q92" s="29">
        <f t="shared" si="18"/>
        <v>0</v>
      </c>
      <c r="R92" s="11"/>
    </row>
    <row r="93" spans="1:18" ht="14.25" customHeight="1">
      <c r="A93" s="111">
        <v>47</v>
      </c>
      <c r="B93" s="52" t="s">
        <v>378</v>
      </c>
      <c r="C93" s="52"/>
      <c r="D93" s="52"/>
      <c r="E93" s="52" t="s">
        <v>375</v>
      </c>
      <c r="F93" s="162"/>
      <c r="G93" s="760">
        <v>35.200000000000003</v>
      </c>
      <c r="H93" s="160">
        <v>3</v>
      </c>
      <c r="I93" s="484">
        <v>60</v>
      </c>
      <c r="J93" s="160" t="s">
        <v>59</v>
      </c>
      <c r="K93" s="41" t="s">
        <v>26</v>
      </c>
      <c r="L93" s="42" t="str">
        <f t="shared" si="0"/>
        <v>60grams</v>
      </c>
      <c r="M93" s="658">
        <f t="shared" si="17"/>
        <v>180</v>
      </c>
      <c r="N93" s="659" t="str">
        <f t="shared" si="4"/>
        <v>180 grams</v>
      </c>
      <c r="O93" s="692">
        <f t="shared" si="2"/>
        <v>105.60000000000001</v>
      </c>
      <c r="P93" s="761">
        <f t="shared" si="3"/>
        <v>35.200000000000003</v>
      </c>
      <c r="Q93" s="29">
        <f t="shared" si="18"/>
        <v>0</v>
      </c>
      <c r="R93" s="28"/>
    </row>
    <row r="94" spans="1:18" ht="14.25" customHeight="1">
      <c r="A94" s="111">
        <v>75</v>
      </c>
      <c r="B94" s="52" t="s">
        <v>656</v>
      </c>
      <c r="C94" s="52"/>
      <c r="D94" s="52"/>
      <c r="E94" s="52" t="s">
        <v>2704</v>
      </c>
      <c r="F94" s="161"/>
      <c r="G94" s="760">
        <v>685.1</v>
      </c>
      <c r="H94" s="160">
        <v>3</v>
      </c>
      <c r="I94" s="160">
        <v>24</v>
      </c>
      <c r="J94" s="160" t="s">
        <v>42</v>
      </c>
      <c r="K94" s="41" t="s">
        <v>26</v>
      </c>
      <c r="L94" s="42" t="str">
        <f t="shared" si="0"/>
        <v>24packs</v>
      </c>
      <c r="M94" s="658">
        <f t="shared" si="17"/>
        <v>72</v>
      </c>
      <c r="N94" s="659" t="str">
        <f t="shared" si="4"/>
        <v>72 packs</v>
      </c>
      <c r="O94" s="692">
        <f t="shared" si="2"/>
        <v>2055.3000000000002</v>
      </c>
      <c r="P94" s="761">
        <f t="shared" si="3"/>
        <v>685.1</v>
      </c>
      <c r="Q94" s="74">
        <f t="shared" si="18"/>
        <v>0</v>
      </c>
      <c r="R94" s="28"/>
    </row>
    <row r="95" spans="1:18" ht="14.25" customHeight="1">
      <c r="A95" s="111">
        <v>196</v>
      </c>
      <c r="B95" s="52" t="s">
        <v>1007</v>
      </c>
      <c r="C95" s="52"/>
      <c r="D95" s="52"/>
      <c r="E95" s="52" t="s">
        <v>2694</v>
      </c>
      <c r="F95" s="161"/>
      <c r="G95" s="760">
        <v>179</v>
      </c>
      <c r="H95" s="160">
        <v>3</v>
      </c>
      <c r="I95" s="160">
        <v>1000</v>
      </c>
      <c r="J95" s="160" t="s">
        <v>59</v>
      </c>
      <c r="K95" s="41"/>
      <c r="L95" s="42" t="str">
        <f t="shared" si="0"/>
        <v>1000grams</v>
      </c>
      <c r="M95" s="658"/>
      <c r="N95" s="659" t="str">
        <f t="shared" si="4"/>
        <v>grams</v>
      </c>
      <c r="O95" s="692">
        <f t="shared" si="2"/>
        <v>537</v>
      </c>
      <c r="P95" s="761">
        <f t="shared" si="3"/>
        <v>179</v>
      </c>
      <c r="Q95" s="74"/>
      <c r="R95" s="28"/>
    </row>
    <row r="96" spans="1:18" ht="14.25" customHeight="1">
      <c r="A96" s="111">
        <v>123</v>
      </c>
      <c r="B96" s="68" t="s">
        <v>1148</v>
      </c>
      <c r="C96" s="68"/>
      <c r="D96" s="68"/>
      <c r="E96" s="68" t="s">
        <v>1140</v>
      </c>
      <c r="F96" s="161"/>
      <c r="G96" s="760">
        <v>20</v>
      </c>
      <c r="H96" s="160">
        <v>3</v>
      </c>
      <c r="I96" s="160">
        <v>25</v>
      </c>
      <c r="J96" s="160" t="s">
        <v>59</v>
      </c>
      <c r="K96" s="41" t="s">
        <v>26</v>
      </c>
      <c r="L96" s="42" t="str">
        <f t="shared" si="0"/>
        <v>25grams</v>
      </c>
      <c r="M96" s="658">
        <f t="shared" ref="M96:M98" si="19">H96*I96</f>
        <v>75</v>
      </c>
      <c r="N96" s="659" t="str">
        <f t="shared" si="4"/>
        <v>75 grams</v>
      </c>
      <c r="O96" s="692">
        <f t="shared" si="2"/>
        <v>60</v>
      </c>
      <c r="P96" s="761">
        <f t="shared" si="3"/>
        <v>20</v>
      </c>
      <c r="Q96" s="74">
        <f t="shared" ref="Q96:Q98" si="20">G96-P96</f>
        <v>0</v>
      </c>
      <c r="R96" s="28"/>
    </row>
    <row r="97" spans="1:18" ht="14.25" customHeight="1">
      <c r="A97" s="111">
        <v>124</v>
      </c>
      <c r="B97" s="33" t="s">
        <v>1171</v>
      </c>
      <c r="C97" s="33"/>
      <c r="D97" s="33"/>
      <c r="E97" s="33" t="s">
        <v>1173</v>
      </c>
      <c r="F97" s="161"/>
      <c r="G97" s="121">
        <v>49</v>
      </c>
      <c r="H97" s="160">
        <v>3</v>
      </c>
      <c r="I97" s="121">
        <v>1</v>
      </c>
      <c r="J97" s="121" t="s">
        <v>37</v>
      </c>
      <c r="K97" s="41" t="s">
        <v>26</v>
      </c>
      <c r="L97" s="42" t="str">
        <f t="shared" si="0"/>
        <v>1pieces</v>
      </c>
      <c r="M97" s="658">
        <f t="shared" si="19"/>
        <v>3</v>
      </c>
      <c r="N97" s="659" t="str">
        <f t="shared" si="4"/>
        <v>3 pieces</v>
      </c>
      <c r="O97" s="692">
        <f t="shared" si="2"/>
        <v>147</v>
      </c>
      <c r="P97" s="761">
        <f t="shared" si="3"/>
        <v>49</v>
      </c>
      <c r="Q97" s="74">
        <f t="shared" si="20"/>
        <v>0</v>
      </c>
      <c r="R97" s="28"/>
    </row>
    <row r="98" spans="1:18" ht="14.25" customHeight="1">
      <c r="A98" s="111">
        <v>151</v>
      </c>
      <c r="B98" s="52" t="s">
        <v>1529</v>
      </c>
      <c r="C98" s="52"/>
      <c r="D98" s="52"/>
      <c r="E98" s="52" t="s">
        <v>2701</v>
      </c>
      <c r="F98" s="161"/>
      <c r="G98" s="760">
        <v>490.7</v>
      </c>
      <c r="H98" s="160">
        <v>3</v>
      </c>
      <c r="I98" s="160">
        <v>3500</v>
      </c>
      <c r="J98" s="160" t="s">
        <v>29</v>
      </c>
      <c r="K98" s="41" t="s">
        <v>26</v>
      </c>
      <c r="L98" s="42" t="str">
        <f t="shared" si="0"/>
        <v>3500ml</v>
      </c>
      <c r="M98" s="658">
        <f t="shared" si="19"/>
        <v>10500</v>
      </c>
      <c r="N98" s="659" t="str">
        <f t="shared" si="4"/>
        <v>10500 ml</v>
      </c>
      <c r="O98" s="692">
        <f t="shared" si="2"/>
        <v>1472.1</v>
      </c>
      <c r="P98" s="761">
        <f t="shared" si="3"/>
        <v>490.7</v>
      </c>
      <c r="Q98" s="74">
        <f t="shared" si="20"/>
        <v>0</v>
      </c>
      <c r="R98" s="28"/>
    </row>
    <row r="99" spans="1:18" ht="14.25" customHeight="1">
      <c r="A99" s="111">
        <v>191</v>
      </c>
      <c r="B99" s="68" t="s">
        <v>1736</v>
      </c>
      <c r="C99" s="68"/>
      <c r="D99" s="68"/>
      <c r="E99" s="68" t="s">
        <v>1737</v>
      </c>
      <c r="F99" s="161"/>
      <c r="G99" s="760">
        <v>52.6</v>
      </c>
      <c r="H99" s="160">
        <v>3</v>
      </c>
      <c r="I99" s="160">
        <v>55</v>
      </c>
      <c r="J99" s="160" t="s">
        <v>59</v>
      </c>
      <c r="K99" s="41"/>
      <c r="L99" s="42" t="str">
        <f t="shared" si="0"/>
        <v>55grams</v>
      </c>
      <c r="M99" s="658"/>
      <c r="N99" s="659" t="str">
        <f t="shared" si="4"/>
        <v>grams</v>
      </c>
      <c r="O99" s="692">
        <f t="shared" si="2"/>
        <v>157.80000000000001</v>
      </c>
      <c r="P99" s="761">
        <f t="shared" si="3"/>
        <v>52.6</v>
      </c>
      <c r="Q99" s="74"/>
      <c r="R99" s="28"/>
    </row>
    <row r="100" spans="1:18" ht="14.25" customHeight="1">
      <c r="A100" s="111">
        <v>250</v>
      </c>
      <c r="B100" s="52" t="s">
        <v>1743</v>
      </c>
      <c r="C100" s="52"/>
      <c r="D100" s="52"/>
      <c r="E100" s="52" t="s">
        <v>2723</v>
      </c>
      <c r="F100" s="161"/>
      <c r="G100" s="760">
        <v>33.5</v>
      </c>
      <c r="H100" s="160">
        <v>3</v>
      </c>
      <c r="I100" s="198">
        <v>50</v>
      </c>
      <c r="J100" s="160" t="s">
        <v>37</v>
      </c>
      <c r="K100" s="41"/>
      <c r="L100" s="42" t="str">
        <f t="shared" si="0"/>
        <v>50pieces</v>
      </c>
      <c r="M100" s="658"/>
      <c r="N100" s="659" t="str">
        <f t="shared" si="4"/>
        <v>pieces</v>
      </c>
      <c r="O100" s="692">
        <f t="shared" si="2"/>
        <v>100.5</v>
      </c>
      <c r="P100" s="761">
        <f t="shared" si="3"/>
        <v>33.5</v>
      </c>
      <c r="Q100" s="74"/>
      <c r="R100" s="28"/>
    </row>
    <row r="101" spans="1:18" ht="14.25" customHeight="1">
      <c r="A101" s="111">
        <v>479</v>
      </c>
      <c r="B101" s="33" t="s">
        <v>1822</v>
      </c>
      <c r="C101" s="33"/>
      <c r="D101" s="33"/>
      <c r="E101" s="33" t="s">
        <v>3244</v>
      </c>
      <c r="F101" s="161"/>
      <c r="G101" s="760">
        <v>17.079999999999998</v>
      </c>
      <c r="H101" s="160">
        <v>3</v>
      </c>
      <c r="I101" s="121">
        <v>22</v>
      </c>
      <c r="J101" s="121" t="s">
        <v>2746</v>
      </c>
      <c r="K101" s="41"/>
      <c r="L101" s="42" t="str">
        <f t="shared" si="0"/>
        <v>22pack</v>
      </c>
      <c r="M101" s="658"/>
      <c r="N101" s="659" t="str">
        <f t="shared" si="4"/>
        <v>pack</v>
      </c>
      <c r="O101" s="692">
        <f t="shared" si="2"/>
        <v>51.239999999999995</v>
      </c>
      <c r="P101" s="761">
        <f t="shared" si="3"/>
        <v>17.079999999999998</v>
      </c>
      <c r="Q101" s="74"/>
      <c r="R101" s="28"/>
    </row>
    <row r="102" spans="1:18" ht="14.25" customHeight="1">
      <c r="A102" s="111">
        <v>33</v>
      </c>
      <c r="B102" s="52" t="s">
        <v>1830</v>
      </c>
      <c r="C102" s="52"/>
      <c r="D102" s="52"/>
      <c r="E102" s="52" t="s">
        <v>3245</v>
      </c>
      <c r="F102" s="162"/>
      <c r="G102" s="760">
        <v>250</v>
      </c>
      <c r="H102" s="160">
        <v>3</v>
      </c>
      <c r="I102" s="160">
        <v>50</v>
      </c>
      <c r="J102" s="198" t="s">
        <v>37</v>
      </c>
      <c r="K102" s="41" t="s">
        <v>26</v>
      </c>
      <c r="L102" s="42" t="str">
        <f t="shared" si="0"/>
        <v>50pieces</v>
      </c>
      <c r="M102" s="658">
        <f>H102*I102</f>
        <v>150</v>
      </c>
      <c r="N102" s="659" t="str">
        <f t="shared" si="4"/>
        <v>150 pieces</v>
      </c>
      <c r="O102" s="692">
        <f t="shared" si="2"/>
        <v>750</v>
      </c>
      <c r="P102" s="761">
        <f t="shared" si="3"/>
        <v>250</v>
      </c>
      <c r="Q102" s="74">
        <f>G102-P102</f>
        <v>0</v>
      </c>
      <c r="R102" s="28"/>
    </row>
    <row r="103" spans="1:18" ht="14.25" customHeight="1">
      <c r="A103" s="111">
        <v>426</v>
      </c>
      <c r="B103" s="52" t="s">
        <v>1986</v>
      </c>
      <c r="C103" s="68"/>
      <c r="D103" s="68"/>
      <c r="E103" s="68" t="s">
        <v>121</v>
      </c>
      <c r="F103" s="161"/>
      <c r="G103" s="760">
        <v>140</v>
      </c>
      <c r="H103" s="160">
        <v>3</v>
      </c>
      <c r="I103" s="160">
        <v>1000</v>
      </c>
      <c r="J103" s="160" t="s">
        <v>59</v>
      </c>
      <c r="K103" s="41"/>
      <c r="L103" s="42" t="str">
        <f t="shared" si="0"/>
        <v>1000grams</v>
      </c>
      <c r="M103" s="658"/>
      <c r="N103" s="659" t="str">
        <f t="shared" si="4"/>
        <v>grams</v>
      </c>
      <c r="O103" s="692">
        <f t="shared" si="2"/>
        <v>420</v>
      </c>
      <c r="P103" s="761">
        <f t="shared" si="3"/>
        <v>140</v>
      </c>
      <c r="Q103" s="74"/>
      <c r="R103" s="28"/>
    </row>
    <row r="104" spans="1:18" ht="14.25" customHeight="1">
      <c r="A104" s="111">
        <v>323</v>
      </c>
      <c r="B104" s="68" t="s">
        <v>2015</v>
      </c>
      <c r="C104" s="68"/>
      <c r="D104" s="68"/>
      <c r="E104" s="68"/>
      <c r="F104" s="161"/>
      <c r="G104" s="760">
        <v>280</v>
      </c>
      <c r="H104" s="160">
        <v>3</v>
      </c>
      <c r="I104" s="160">
        <v>1000</v>
      </c>
      <c r="J104" s="198" t="s">
        <v>59</v>
      </c>
      <c r="K104" s="41"/>
      <c r="L104" s="42" t="str">
        <f t="shared" si="0"/>
        <v>1000grams</v>
      </c>
      <c r="M104" s="658"/>
      <c r="N104" s="659" t="str">
        <f t="shared" si="4"/>
        <v>grams</v>
      </c>
      <c r="O104" s="692">
        <f t="shared" si="2"/>
        <v>840</v>
      </c>
      <c r="P104" s="761">
        <f t="shared" si="3"/>
        <v>280</v>
      </c>
      <c r="Q104" s="74"/>
      <c r="R104" s="28"/>
    </row>
    <row r="105" spans="1:18" ht="14.25" customHeight="1">
      <c r="A105" s="111">
        <v>330</v>
      </c>
      <c r="B105" s="68" t="s">
        <v>2396</v>
      </c>
      <c r="C105" s="197"/>
      <c r="D105" s="197"/>
      <c r="E105" s="197"/>
      <c r="F105" s="161"/>
      <c r="G105" s="760">
        <v>420</v>
      </c>
      <c r="H105" s="160">
        <v>3</v>
      </c>
      <c r="I105" s="160">
        <v>1000</v>
      </c>
      <c r="J105" s="198" t="s">
        <v>59</v>
      </c>
      <c r="K105" s="41"/>
      <c r="L105" s="42" t="str">
        <f t="shared" si="0"/>
        <v>1000grams</v>
      </c>
      <c r="M105" s="658"/>
      <c r="N105" s="659" t="str">
        <f t="shared" si="4"/>
        <v>grams</v>
      </c>
      <c r="O105" s="692">
        <f t="shared" si="2"/>
        <v>1260</v>
      </c>
      <c r="P105" s="761">
        <f t="shared" si="3"/>
        <v>420</v>
      </c>
      <c r="Q105" s="74"/>
      <c r="R105" s="28"/>
    </row>
    <row r="106" spans="1:18" ht="15.75" customHeight="1">
      <c r="A106" s="3">
        <v>53</v>
      </c>
      <c r="B106" s="367" t="s">
        <v>2579</v>
      </c>
      <c r="C106" s="598"/>
      <c r="D106" s="598"/>
      <c r="E106" s="598" t="s">
        <v>3246</v>
      </c>
      <c r="F106" s="3"/>
      <c r="G106" s="770">
        <v>22</v>
      </c>
      <c r="H106" s="731">
        <v>3</v>
      </c>
      <c r="I106" s="697">
        <v>1</v>
      </c>
      <c r="J106" s="548" t="s">
        <v>42</v>
      </c>
      <c r="K106" s="41" t="s">
        <v>26</v>
      </c>
      <c r="L106" s="42" t="str">
        <f t="shared" si="0"/>
        <v>1packs</v>
      </c>
      <c r="M106" s="771">
        <f t="shared" ref="M106:M108" si="21">H106*I106</f>
        <v>3</v>
      </c>
      <c r="N106" s="772" t="str">
        <f t="shared" si="4"/>
        <v>3 packs</v>
      </c>
      <c r="O106" s="773">
        <f t="shared" si="2"/>
        <v>66</v>
      </c>
      <c r="P106" s="29">
        <f t="shared" si="3"/>
        <v>22</v>
      </c>
      <c r="Q106" s="74">
        <f t="shared" ref="Q106:Q108" si="22">G106-P106</f>
        <v>0</v>
      </c>
      <c r="R106" s="28"/>
    </row>
    <row r="107" spans="1:18" ht="14.25" customHeight="1">
      <c r="A107" s="111">
        <v>91</v>
      </c>
      <c r="B107" s="52" t="s">
        <v>1489</v>
      </c>
      <c r="C107" s="52"/>
      <c r="D107" s="52"/>
      <c r="E107" s="52" t="s">
        <v>3247</v>
      </c>
      <c r="F107" s="161"/>
      <c r="G107" s="760">
        <v>85</v>
      </c>
      <c r="H107" s="160">
        <v>3.5</v>
      </c>
      <c r="I107" s="160">
        <v>1</v>
      </c>
      <c r="J107" s="160" t="s">
        <v>2776</v>
      </c>
      <c r="K107" s="41" t="s">
        <v>26</v>
      </c>
      <c r="L107" s="42" t="str">
        <f t="shared" si="0"/>
        <v>1kilos</v>
      </c>
      <c r="M107" s="658">
        <f t="shared" si="21"/>
        <v>3.5</v>
      </c>
      <c r="N107" s="659" t="str">
        <f t="shared" si="4"/>
        <v>3.5 kilos</v>
      </c>
      <c r="O107" s="692">
        <f t="shared" si="2"/>
        <v>297.5</v>
      </c>
      <c r="P107" s="761">
        <f t="shared" si="3"/>
        <v>85</v>
      </c>
      <c r="Q107" s="74">
        <f t="shared" si="22"/>
        <v>0</v>
      </c>
      <c r="R107" s="28"/>
    </row>
    <row r="108" spans="1:18" ht="14.25" customHeight="1">
      <c r="A108" s="111">
        <v>115</v>
      </c>
      <c r="B108" s="52" t="s">
        <v>1143</v>
      </c>
      <c r="C108" s="68"/>
      <c r="D108" s="68"/>
      <c r="E108" s="68" t="s">
        <v>1140</v>
      </c>
      <c r="F108" s="161"/>
      <c r="G108" s="760">
        <v>20</v>
      </c>
      <c r="H108" s="160">
        <v>4</v>
      </c>
      <c r="I108" s="160">
        <v>25</v>
      </c>
      <c r="J108" s="769" t="s">
        <v>59</v>
      </c>
      <c r="K108" s="41" t="s">
        <v>26</v>
      </c>
      <c r="L108" s="42" t="str">
        <f t="shared" si="0"/>
        <v>25grams</v>
      </c>
      <c r="M108" s="658">
        <f t="shared" si="21"/>
        <v>100</v>
      </c>
      <c r="N108" s="659" t="str">
        <f t="shared" si="4"/>
        <v>100 grams</v>
      </c>
      <c r="O108" s="692">
        <f t="shared" si="2"/>
        <v>80</v>
      </c>
      <c r="P108" s="761">
        <f t="shared" si="3"/>
        <v>20</v>
      </c>
      <c r="Q108" s="74">
        <f t="shared" si="22"/>
        <v>0</v>
      </c>
      <c r="R108" s="28"/>
    </row>
    <row r="109" spans="1:18" ht="14.25" customHeight="1">
      <c r="A109" s="111">
        <v>273</v>
      </c>
      <c r="B109" s="68" t="s">
        <v>1942</v>
      </c>
      <c r="C109" s="52"/>
      <c r="D109" s="52"/>
      <c r="E109" s="52" t="s">
        <v>3248</v>
      </c>
      <c r="F109" s="161"/>
      <c r="G109" s="760">
        <v>16</v>
      </c>
      <c r="H109" s="160">
        <v>4</v>
      </c>
      <c r="I109" s="160">
        <v>50</v>
      </c>
      <c r="J109" s="160" t="s">
        <v>37</v>
      </c>
      <c r="K109" s="41"/>
      <c r="L109" s="42" t="str">
        <f t="shared" si="0"/>
        <v>50pieces</v>
      </c>
      <c r="M109" s="658"/>
      <c r="N109" s="659" t="str">
        <f t="shared" si="4"/>
        <v>pieces</v>
      </c>
      <c r="O109" s="692">
        <f t="shared" si="2"/>
        <v>64</v>
      </c>
      <c r="P109" s="761">
        <f t="shared" si="3"/>
        <v>16</v>
      </c>
      <c r="Q109" s="74"/>
      <c r="R109" s="28"/>
    </row>
    <row r="110" spans="1:18" ht="14.25" customHeight="1">
      <c r="A110" s="111">
        <v>487</v>
      </c>
      <c r="B110" s="345" t="s">
        <v>2162</v>
      </c>
      <c r="C110" s="345"/>
      <c r="D110" s="345"/>
      <c r="E110" s="345" t="s">
        <v>2163</v>
      </c>
      <c r="F110" s="161"/>
      <c r="G110" s="765">
        <v>55.8</v>
      </c>
      <c r="H110" s="562">
        <v>4</v>
      </c>
      <c r="I110" s="774">
        <v>12</v>
      </c>
      <c r="J110" s="484" t="s">
        <v>37</v>
      </c>
      <c r="K110" s="41"/>
      <c r="L110" s="42" t="str">
        <f t="shared" si="0"/>
        <v>12pieces</v>
      </c>
      <c r="M110" s="658"/>
      <c r="N110" s="659" t="str">
        <f t="shared" si="4"/>
        <v>pieces</v>
      </c>
      <c r="O110" s="692">
        <f t="shared" si="2"/>
        <v>223.2</v>
      </c>
      <c r="P110" s="761">
        <f t="shared" si="3"/>
        <v>55.8</v>
      </c>
      <c r="Q110" s="74"/>
      <c r="R110" s="28"/>
    </row>
    <row r="111" spans="1:18" ht="14.25" customHeight="1">
      <c r="A111" s="111">
        <v>472</v>
      </c>
      <c r="B111" s="128" t="s">
        <v>2591</v>
      </c>
      <c r="C111" s="330"/>
      <c r="D111" s="132"/>
      <c r="E111" s="330" t="s">
        <v>3249</v>
      </c>
      <c r="F111" s="564"/>
      <c r="G111" s="207">
        <v>25</v>
      </c>
      <c r="H111" s="775">
        <v>4</v>
      </c>
      <c r="I111" s="387">
        <v>1</v>
      </c>
      <c r="J111" s="196" t="s">
        <v>42</v>
      </c>
      <c r="K111" s="41"/>
      <c r="L111" s="42" t="str">
        <f t="shared" si="0"/>
        <v>1packs</v>
      </c>
      <c r="M111" s="658"/>
      <c r="N111" s="659" t="str">
        <f t="shared" si="4"/>
        <v>packs</v>
      </c>
      <c r="O111" s="692">
        <f t="shared" si="2"/>
        <v>100</v>
      </c>
      <c r="P111" s="761">
        <f t="shared" si="3"/>
        <v>25</v>
      </c>
      <c r="Q111" s="74"/>
      <c r="R111" s="28"/>
    </row>
    <row r="112" spans="1:18" ht="14.25" customHeight="1">
      <c r="A112" s="111">
        <v>6</v>
      </c>
      <c r="B112" s="52" t="s">
        <v>2321</v>
      </c>
      <c r="C112" s="68"/>
      <c r="D112" s="68"/>
      <c r="E112" s="68" t="s">
        <v>2693</v>
      </c>
      <c r="F112" s="162"/>
      <c r="G112" s="760">
        <v>120</v>
      </c>
      <c r="H112" s="160">
        <v>4.5</v>
      </c>
      <c r="I112" s="160">
        <v>1000</v>
      </c>
      <c r="J112" s="160" t="s">
        <v>59</v>
      </c>
      <c r="K112" s="41" t="s">
        <v>26</v>
      </c>
      <c r="L112" s="42" t="str">
        <f t="shared" si="0"/>
        <v>1000grams</v>
      </c>
      <c r="M112" s="658">
        <f>H112*I112</f>
        <v>4500</v>
      </c>
      <c r="N112" s="659" t="str">
        <f t="shared" si="4"/>
        <v>4500 grams</v>
      </c>
      <c r="O112" s="692">
        <f t="shared" si="2"/>
        <v>540</v>
      </c>
      <c r="P112" s="761">
        <f t="shared" si="3"/>
        <v>120</v>
      </c>
      <c r="Q112" s="29">
        <f>G112-P112</f>
        <v>0</v>
      </c>
      <c r="R112" s="28"/>
    </row>
    <row r="113" spans="1:18" ht="14.25" customHeight="1">
      <c r="A113" s="111">
        <v>165</v>
      </c>
      <c r="B113" s="52" t="s">
        <v>332</v>
      </c>
      <c r="C113" s="52"/>
      <c r="D113" s="52"/>
      <c r="E113" s="52" t="s">
        <v>3250</v>
      </c>
      <c r="F113" s="161"/>
      <c r="G113" s="760">
        <v>44.21</v>
      </c>
      <c r="H113" s="160">
        <v>5</v>
      </c>
      <c r="I113" s="160">
        <v>240</v>
      </c>
      <c r="J113" s="160" t="s">
        <v>59</v>
      </c>
      <c r="K113" s="41"/>
      <c r="L113" s="42" t="str">
        <f t="shared" si="0"/>
        <v>240grams</v>
      </c>
      <c r="M113" s="658"/>
      <c r="N113" s="659" t="str">
        <f t="shared" si="4"/>
        <v>grams</v>
      </c>
      <c r="O113" s="692">
        <f t="shared" si="2"/>
        <v>221.05</v>
      </c>
      <c r="P113" s="761">
        <f t="shared" si="3"/>
        <v>44.21</v>
      </c>
      <c r="Q113" s="74"/>
      <c r="R113" s="28"/>
    </row>
    <row r="114" spans="1:18" ht="14.25" customHeight="1">
      <c r="A114" s="111">
        <v>31</v>
      </c>
      <c r="B114" s="52" t="s">
        <v>342</v>
      </c>
      <c r="C114" s="52"/>
      <c r="D114" s="52"/>
      <c r="E114" s="52" t="s">
        <v>3251</v>
      </c>
      <c r="F114" s="155"/>
      <c r="G114" s="760">
        <v>36.700000000000003</v>
      </c>
      <c r="H114" s="160">
        <v>5</v>
      </c>
      <c r="I114" s="160">
        <v>230</v>
      </c>
      <c r="J114" s="160" t="s">
        <v>59</v>
      </c>
      <c r="K114" s="41" t="s">
        <v>26</v>
      </c>
      <c r="L114" s="42" t="str">
        <f t="shared" si="0"/>
        <v>230grams</v>
      </c>
      <c r="M114" s="658">
        <f t="shared" ref="M114:M117" si="23">H114*I114</f>
        <v>1150</v>
      </c>
      <c r="N114" s="659" t="str">
        <f t="shared" si="4"/>
        <v>1150 grams</v>
      </c>
      <c r="O114" s="692">
        <f t="shared" si="2"/>
        <v>183.5</v>
      </c>
      <c r="P114" s="761">
        <f t="shared" si="3"/>
        <v>36.700000000000003</v>
      </c>
      <c r="Q114" s="74">
        <f t="shared" ref="Q114:Q117" si="24">G114-P114</f>
        <v>0</v>
      </c>
      <c r="R114" s="28"/>
    </row>
    <row r="115" spans="1:18" ht="14.25" customHeight="1">
      <c r="A115" s="111">
        <v>48</v>
      </c>
      <c r="B115" s="52" t="s">
        <v>478</v>
      </c>
      <c r="C115" s="52"/>
      <c r="D115" s="52"/>
      <c r="E115" s="52" t="s">
        <v>2788</v>
      </c>
      <c r="F115" s="155"/>
      <c r="G115" s="760">
        <v>65</v>
      </c>
      <c r="H115" s="160">
        <v>5</v>
      </c>
      <c r="I115" s="762">
        <v>1000</v>
      </c>
      <c r="J115" s="160" t="s">
        <v>59</v>
      </c>
      <c r="K115" s="41" t="s">
        <v>26</v>
      </c>
      <c r="L115" s="42" t="str">
        <f t="shared" si="0"/>
        <v>1000grams</v>
      </c>
      <c r="M115" s="658">
        <f t="shared" si="23"/>
        <v>5000</v>
      </c>
      <c r="N115" s="659" t="str">
        <f t="shared" si="4"/>
        <v>5000 grams</v>
      </c>
      <c r="O115" s="692">
        <f t="shared" si="2"/>
        <v>325</v>
      </c>
      <c r="P115" s="761">
        <f t="shared" si="3"/>
        <v>65</v>
      </c>
      <c r="Q115" s="109">
        <f t="shared" si="24"/>
        <v>0</v>
      </c>
      <c r="R115" s="11"/>
    </row>
    <row r="116" spans="1:18" ht="14.25" customHeight="1">
      <c r="A116" s="111">
        <v>127</v>
      </c>
      <c r="B116" s="52" t="s">
        <v>1225</v>
      </c>
      <c r="C116" s="52"/>
      <c r="D116" s="52"/>
      <c r="E116" s="52" t="s">
        <v>1229</v>
      </c>
      <c r="F116" s="156"/>
      <c r="G116" s="760">
        <v>77</v>
      </c>
      <c r="H116" s="198">
        <v>5</v>
      </c>
      <c r="I116" s="160">
        <v>500</v>
      </c>
      <c r="J116" s="160" t="s">
        <v>59</v>
      </c>
      <c r="K116" s="41" t="s">
        <v>26</v>
      </c>
      <c r="L116" s="42" t="str">
        <f t="shared" si="0"/>
        <v>500grams</v>
      </c>
      <c r="M116" s="658">
        <f t="shared" si="23"/>
        <v>2500</v>
      </c>
      <c r="N116" s="659" t="str">
        <f t="shared" si="4"/>
        <v>2500 grams</v>
      </c>
      <c r="O116" s="692">
        <f t="shared" si="2"/>
        <v>385</v>
      </c>
      <c r="P116" s="761">
        <f t="shared" si="3"/>
        <v>77</v>
      </c>
      <c r="Q116" s="74">
        <f t="shared" si="24"/>
        <v>0</v>
      </c>
      <c r="R116" s="28"/>
    </row>
    <row r="117" spans="1:18" ht="14.25" customHeight="1">
      <c r="A117" s="111">
        <v>10</v>
      </c>
      <c r="B117" s="68" t="s">
        <v>1300</v>
      </c>
      <c r="C117" s="68"/>
      <c r="D117" s="68"/>
      <c r="E117" s="68" t="s">
        <v>1303</v>
      </c>
      <c r="F117" s="155"/>
      <c r="G117" s="739">
        <v>40.200000000000003</v>
      </c>
      <c r="H117" s="160">
        <v>5</v>
      </c>
      <c r="I117" s="196">
        <v>250</v>
      </c>
      <c r="J117" s="378" t="s">
        <v>3252</v>
      </c>
      <c r="K117" s="41" t="s">
        <v>26</v>
      </c>
      <c r="L117" s="42" t="str">
        <f t="shared" si="0"/>
        <v>250Drained Weight grams</v>
      </c>
      <c r="M117" s="658">
        <f t="shared" si="23"/>
        <v>1250</v>
      </c>
      <c r="N117" s="659" t="str">
        <f t="shared" si="4"/>
        <v>1250 Drained Weight grams</v>
      </c>
      <c r="O117" s="692">
        <f t="shared" si="2"/>
        <v>201</v>
      </c>
      <c r="P117" s="761">
        <f t="shared" si="3"/>
        <v>40.200000000000003</v>
      </c>
      <c r="Q117" s="29">
        <f t="shared" si="24"/>
        <v>0</v>
      </c>
      <c r="R117" s="28"/>
    </row>
    <row r="118" spans="1:18" ht="14.25" customHeight="1">
      <c r="A118" s="111">
        <v>294</v>
      </c>
      <c r="B118" s="68" t="s">
        <v>2022</v>
      </c>
      <c r="C118" s="68"/>
      <c r="D118" s="68"/>
      <c r="E118" s="68" t="s">
        <v>3253</v>
      </c>
      <c r="F118" s="156"/>
      <c r="G118" s="760">
        <v>7</v>
      </c>
      <c r="H118" s="160">
        <v>5</v>
      </c>
      <c r="I118" s="160">
        <v>10</v>
      </c>
      <c r="J118" s="160" t="s">
        <v>37</v>
      </c>
      <c r="K118" s="41"/>
      <c r="L118" s="42" t="str">
        <f t="shared" si="0"/>
        <v>10pieces</v>
      </c>
      <c r="M118" s="658"/>
      <c r="N118" s="659" t="str">
        <f t="shared" si="4"/>
        <v>pieces</v>
      </c>
      <c r="O118" s="692">
        <f t="shared" si="2"/>
        <v>35</v>
      </c>
      <c r="P118" s="761">
        <f t="shared" si="3"/>
        <v>7</v>
      </c>
      <c r="Q118" s="74"/>
      <c r="R118" s="28"/>
    </row>
    <row r="119" spans="1:18" ht="14.25" customHeight="1">
      <c r="A119" s="111">
        <v>55</v>
      </c>
      <c r="B119" s="52" t="s">
        <v>2589</v>
      </c>
      <c r="C119" s="52"/>
      <c r="D119" s="52"/>
      <c r="E119" s="52" t="s">
        <v>2718</v>
      </c>
      <c r="F119" s="155"/>
      <c r="G119" s="760">
        <v>22</v>
      </c>
      <c r="H119" s="562">
        <v>5</v>
      </c>
      <c r="I119" s="160">
        <v>1</v>
      </c>
      <c r="J119" s="160" t="s">
        <v>42</v>
      </c>
      <c r="K119" s="41" t="s">
        <v>26</v>
      </c>
      <c r="L119" s="42" t="str">
        <f t="shared" si="0"/>
        <v>1packs</v>
      </c>
      <c r="M119" s="658">
        <f t="shared" ref="M119:M122" si="25">H119*I119</f>
        <v>5</v>
      </c>
      <c r="N119" s="659" t="str">
        <f t="shared" si="4"/>
        <v>5 packs</v>
      </c>
      <c r="O119" s="692">
        <f t="shared" si="2"/>
        <v>110</v>
      </c>
      <c r="P119" s="761">
        <f t="shared" si="3"/>
        <v>22</v>
      </c>
      <c r="Q119" s="109">
        <f t="shared" ref="Q119:Q122" si="26">G119-P119</f>
        <v>0</v>
      </c>
      <c r="R119" s="11"/>
    </row>
    <row r="120" spans="1:18" ht="14.25" customHeight="1">
      <c r="A120" s="111">
        <v>76</v>
      </c>
      <c r="B120" s="68" t="s">
        <v>746</v>
      </c>
      <c r="C120" s="68"/>
      <c r="D120" s="68"/>
      <c r="E120" s="68" t="s">
        <v>2705</v>
      </c>
      <c r="F120" s="156"/>
      <c r="G120" s="760">
        <v>340</v>
      </c>
      <c r="H120" s="160">
        <v>6</v>
      </c>
      <c r="I120" s="160">
        <v>1</v>
      </c>
      <c r="J120" s="160" t="s">
        <v>2705</v>
      </c>
      <c r="K120" s="41" t="s">
        <v>26</v>
      </c>
      <c r="L120" s="42" t="str">
        <f t="shared" si="0"/>
        <v>1gallon</v>
      </c>
      <c r="M120" s="658">
        <f t="shared" si="25"/>
        <v>6</v>
      </c>
      <c r="N120" s="659" t="str">
        <f t="shared" si="4"/>
        <v>6 gallon</v>
      </c>
      <c r="O120" s="692">
        <f t="shared" si="2"/>
        <v>2040</v>
      </c>
      <c r="P120" s="761">
        <f t="shared" si="3"/>
        <v>340</v>
      </c>
      <c r="Q120" s="29">
        <f t="shared" si="26"/>
        <v>0</v>
      </c>
      <c r="R120" s="28"/>
    </row>
    <row r="121" spans="1:18" ht="14.25" customHeight="1">
      <c r="A121" s="111">
        <v>129</v>
      </c>
      <c r="B121" s="68" t="s">
        <v>1669</v>
      </c>
      <c r="C121" s="52"/>
      <c r="D121" s="52"/>
      <c r="E121" s="52" t="s">
        <v>3254</v>
      </c>
      <c r="F121" s="156"/>
      <c r="G121" s="760">
        <v>110</v>
      </c>
      <c r="H121" s="160">
        <v>6</v>
      </c>
      <c r="I121" s="160">
        <v>1</v>
      </c>
      <c r="J121" s="160" t="s">
        <v>37</v>
      </c>
      <c r="K121" s="41" t="s">
        <v>26</v>
      </c>
      <c r="L121" s="42" t="str">
        <f t="shared" si="0"/>
        <v>1pieces</v>
      </c>
      <c r="M121" s="658">
        <f t="shared" si="25"/>
        <v>6</v>
      </c>
      <c r="N121" s="659" t="str">
        <f t="shared" si="4"/>
        <v>6 pieces</v>
      </c>
      <c r="O121" s="692">
        <f t="shared" si="2"/>
        <v>660</v>
      </c>
      <c r="P121" s="761">
        <f t="shared" si="3"/>
        <v>110</v>
      </c>
      <c r="Q121" s="74">
        <f t="shared" si="26"/>
        <v>0</v>
      </c>
      <c r="R121" s="28"/>
    </row>
    <row r="122" spans="1:18" ht="14.25" customHeight="1">
      <c r="A122" s="111">
        <v>499</v>
      </c>
      <c r="B122" s="52" t="s">
        <v>38</v>
      </c>
      <c r="C122" s="52"/>
      <c r="D122" s="52"/>
      <c r="E122" s="52" t="s">
        <v>3255</v>
      </c>
      <c r="F122" s="156"/>
      <c r="G122" s="760">
        <v>25</v>
      </c>
      <c r="H122" s="160">
        <v>7</v>
      </c>
      <c r="I122" s="160">
        <v>1</v>
      </c>
      <c r="J122" s="160" t="s">
        <v>42</v>
      </c>
      <c r="K122" s="41" t="s">
        <v>26</v>
      </c>
      <c r="L122" s="42" t="str">
        <f t="shared" si="0"/>
        <v>1packs</v>
      </c>
      <c r="M122" s="658">
        <f t="shared" si="25"/>
        <v>7</v>
      </c>
      <c r="N122" s="659" t="str">
        <f t="shared" si="4"/>
        <v>7 packs</v>
      </c>
      <c r="O122" s="692">
        <f t="shared" si="2"/>
        <v>175</v>
      </c>
      <c r="P122" s="761">
        <f t="shared" si="3"/>
        <v>25</v>
      </c>
      <c r="Q122" s="74">
        <f t="shared" si="26"/>
        <v>0</v>
      </c>
      <c r="R122" s="28"/>
    </row>
    <row r="123" spans="1:18" ht="14.25" customHeight="1">
      <c r="A123" s="111">
        <v>405</v>
      </c>
      <c r="B123" s="68" t="s">
        <v>261</v>
      </c>
      <c r="C123" s="52"/>
      <c r="D123" s="52"/>
      <c r="E123" s="52" t="s">
        <v>2709</v>
      </c>
      <c r="F123" s="156"/>
      <c r="G123" s="760">
        <v>41.9</v>
      </c>
      <c r="H123" s="160">
        <v>7</v>
      </c>
      <c r="I123" s="160">
        <v>500</v>
      </c>
      <c r="J123" s="160" t="s">
        <v>59</v>
      </c>
      <c r="K123" s="41"/>
      <c r="L123" s="42" t="str">
        <f t="shared" si="0"/>
        <v>500grams</v>
      </c>
      <c r="M123" s="658"/>
      <c r="N123" s="659" t="str">
        <f t="shared" si="4"/>
        <v>grams</v>
      </c>
      <c r="O123" s="692">
        <f t="shared" si="2"/>
        <v>293.3</v>
      </c>
      <c r="P123" s="761">
        <f t="shared" si="3"/>
        <v>41.9</v>
      </c>
      <c r="Q123" s="74"/>
      <c r="R123" s="28"/>
    </row>
    <row r="124" spans="1:18" ht="14.25" customHeight="1">
      <c r="A124" s="111">
        <v>419</v>
      </c>
      <c r="B124" s="68" t="s">
        <v>851</v>
      </c>
      <c r="C124" s="243"/>
      <c r="D124" s="243"/>
      <c r="E124" s="243" t="s">
        <v>3256</v>
      </c>
      <c r="F124" s="156"/>
      <c r="G124" s="765">
        <v>21.5</v>
      </c>
      <c r="H124" s="198">
        <v>7</v>
      </c>
      <c r="I124" s="484">
        <v>48</v>
      </c>
      <c r="J124" s="484" t="s">
        <v>37</v>
      </c>
      <c r="K124" s="41"/>
      <c r="L124" s="42" t="str">
        <f t="shared" si="0"/>
        <v>48pieces</v>
      </c>
      <c r="M124" s="658"/>
      <c r="N124" s="659" t="str">
        <f t="shared" si="4"/>
        <v>pieces</v>
      </c>
      <c r="O124" s="692">
        <f t="shared" si="2"/>
        <v>150.5</v>
      </c>
      <c r="P124" s="761">
        <f t="shared" si="3"/>
        <v>21.5</v>
      </c>
      <c r="Q124" s="74"/>
      <c r="R124" s="28"/>
    </row>
    <row r="125" spans="1:18" ht="14.25" customHeight="1">
      <c r="A125" s="111">
        <v>42</v>
      </c>
      <c r="B125" s="68" t="s">
        <v>1459</v>
      </c>
      <c r="C125" s="68"/>
      <c r="D125" s="68"/>
      <c r="E125" s="68" t="s">
        <v>3257</v>
      </c>
      <c r="F125" s="155"/>
      <c r="G125" s="760">
        <v>73.599999999999994</v>
      </c>
      <c r="H125" s="160">
        <v>7</v>
      </c>
      <c r="I125" s="160">
        <v>425</v>
      </c>
      <c r="J125" s="160" t="s">
        <v>59</v>
      </c>
      <c r="K125" s="41" t="s">
        <v>26</v>
      </c>
      <c r="L125" s="42" t="str">
        <f t="shared" si="0"/>
        <v>425grams</v>
      </c>
      <c r="M125" s="658">
        <f>H125*I125</f>
        <v>2975</v>
      </c>
      <c r="N125" s="659" t="str">
        <f t="shared" si="4"/>
        <v>2975 grams</v>
      </c>
      <c r="O125" s="692">
        <f t="shared" si="2"/>
        <v>515.19999999999993</v>
      </c>
      <c r="P125" s="761">
        <f t="shared" si="3"/>
        <v>73.599999999999994</v>
      </c>
      <c r="Q125" s="109">
        <f>G125-P125</f>
        <v>0</v>
      </c>
      <c r="R125" s="11"/>
    </row>
    <row r="126" spans="1:18" ht="14.25" customHeight="1">
      <c r="A126" s="111">
        <v>454</v>
      </c>
      <c r="B126" s="68" t="s">
        <v>1804</v>
      </c>
      <c r="C126" s="52"/>
      <c r="D126" s="52"/>
      <c r="E126" s="52" t="s">
        <v>2709</v>
      </c>
      <c r="F126" s="156"/>
      <c r="G126" s="760">
        <v>42.2</v>
      </c>
      <c r="H126" s="160">
        <v>7</v>
      </c>
      <c r="I126" s="160">
        <v>500</v>
      </c>
      <c r="J126" s="160" t="s">
        <v>59</v>
      </c>
      <c r="K126" s="41"/>
      <c r="L126" s="42" t="str">
        <f t="shared" si="0"/>
        <v>500grams</v>
      </c>
      <c r="M126" s="658"/>
      <c r="N126" s="659" t="str">
        <f t="shared" si="4"/>
        <v>grams</v>
      </c>
      <c r="O126" s="692">
        <f t="shared" si="2"/>
        <v>295.40000000000003</v>
      </c>
      <c r="P126" s="761">
        <f t="shared" si="3"/>
        <v>42.2</v>
      </c>
      <c r="Q126" s="74"/>
      <c r="R126" s="28"/>
    </row>
    <row r="127" spans="1:18" ht="14.25" customHeight="1">
      <c r="A127" s="111">
        <v>134</v>
      </c>
      <c r="B127" s="33" t="s">
        <v>2193</v>
      </c>
      <c r="C127" s="33"/>
      <c r="D127" s="33"/>
      <c r="E127" s="33" t="s">
        <v>2182</v>
      </c>
      <c r="F127" s="156"/>
      <c r="G127" s="121">
        <v>14.55</v>
      </c>
      <c r="H127" s="160">
        <v>7</v>
      </c>
      <c r="I127" s="121">
        <v>1</v>
      </c>
      <c r="J127" s="121" t="s">
        <v>37</v>
      </c>
      <c r="K127" s="41" t="s">
        <v>26</v>
      </c>
      <c r="L127" s="42" t="str">
        <f t="shared" si="0"/>
        <v>1pieces</v>
      </c>
      <c r="M127" s="658">
        <f t="shared" ref="M127:M128" si="27">H127*I127</f>
        <v>7</v>
      </c>
      <c r="N127" s="659" t="str">
        <f t="shared" si="4"/>
        <v>7 pieces</v>
      </c>
      <c r="O127" s="692">
        <f t="shared" si="2"/>
        <v>101.85000000000001</v>
      </c>
      <c r="P127" s="761">
        <f t="shared" si="3"/>
        <v>14.55</v>
      </c>
      <c r="Q127" s="74">
        <f t="shared" ref="Q127:Q128" si="28">G127-P127</f>
        <v>0</v>
      </c>
      <c r="R127" s="28"/>
    </row>
    <row r="128" spans="1:18" ht="14.25" customHeight="1">
      <c r="A128" s="111">
        <v>93</v>
      </c>
      <c r="B128" s="68" t="s">
        <v>2503</v>
      </c>
      <c r="C128" s="52"/>
      <c r="D128" s="52"/>
      <c r="E128" s="52" t="s">
        <v>48</v>
      </c>
      <c r="F128" s="156"/>
      <c r="G128" s="760">
        <v>22</v>
      </c>
      <c r="H128" s="160">
        <v>7</v>
      </c>
      <c r="I128" s="160">
        <v>1</v>
      </c>
      <c r="J128" s="160" t="s">
        <v>37</v>
      </c>
      <c r="K128" s="41" t="s">
        <v>26</v>
      </c>
      <c r="L128" s="42" t="str">
        <f t="shared" si="0"/>
        <v>1pieces</v>
      </c>
      <c r="M128" s="658">
        <f t="shared" si="27"/>
        <v>7</v>
      </c>
      <c r="N128" s="659" t="str">
        <f t="shared" si="4"/>
        <v>7 pieces</v>
      </c>
      <c r="O128" s="692">
        <f t="shared" si="2"/>
        <v>154</v>
      </c>
      <c r="P128" s="761">
        <f t="shared" si="3"/>
        <v>22</v>
      </c>
      <c r="Q128" s="74">
        <f t="shared" si="28"/>
        <v>0</v>
      </c>
      <c r="R128" s="28"/>
    </row>
    <row r="129" spans="1:18" ht="14.25" customHeight="1">
      <c r="A129" s="111">
        <v>462</v>
      </c>
      <c r="B129" s="68" t="s">
        <v>417</v>
      </c>
      <c r="C129" s="50"/>
      <c r="D129" s="50"/>
      <c r="E129" s="50" t="s">
        <v>418</v>
      </c>
      <c r="F129" s="156"/>
      <c r="G129" s="776">
        <v>50</v>
      </c>
      <c r="H129" s="160">
        <v>8</v>
      </c>
      <c r="I129" s="121">
        <v>180</v>
      </c>
      <c r="J129" s="121" t="s">
        <v>3252</v>
      </c>
      <c r="K129" s="41"/>
      <c r="L129" s="42" t="str">
        <f t="shared" si="0"/>
        <v>180Drained Weight grams</v>
      </c>
      <c r="M129" s="658"/>
      <c r="N129" s="659" t="str">
        <f t="shared" si="4"/>
        <v>Drained Weight grams</v>
      </c>
      <c r="O129" s="692">
        <f t="shared" si="2"/>
        <v>400</v>
      </c>
      <c r="P129" s="761">
        <f t="shared" si="3"/>
        <v>50</v>
      </c>
      <c r="Q129" s="74"/>
      <c r="R129" s="28"/>
    </row>
    <row r="130" spans="1:18" ht="14.25" customHeight="1">
      <c r="A130" s="111">
        <v>165</v>
      </c>
      <c r="B130" s="345" t="s">
        <v>834</v>
      </c>
      <c r="C130" s="345"/>
      <c r="D130" s="345"/>
      <c r="E130" s="345" t="s">
        <v>3258</v>
      </c>
      <c r="F130" s="156"/>
      <c r="G130" s="765">
        <v>23.1</v>
      </c>
      <c r="H130" s="160">
        <v>8</v>
      </c>
      <c r="I130" s="484">
        <v>1</v>
      </c>
      <c r="J130" s="484" t="s">
        <v>37</v>
      </c>
      <c r="K130" s="41"/>
      <c r="L130" s="42" t="str">
        <f t="shared" si="0"/>
        <v>1pieces</v>
      </c>
      <c r="M130" s="658"/>
      <c r="N130" s="659" t="str">
        <f t="shared" si="4"/>
        <v>pieces</v>
      </c>
      <c r="O130" s="692">
        <f t="shared" si="2"/>
        <v>184.8</v>
      </c>
      <c r="P130" s="761">
        <f t="shared" si="3"/>
        <v>23.1</v>
      </c>
      <c r="Q130" s="74"/>
      <c r="R130" s="28"/>
    </row>
    <row r="131" spans="1:18" ht="14.25" customHeight="1">
      <c r="A131" s="111">
        <v>476</v>
      </c>
      <c r="B131" s="122" t="s">
        <v>1746</v>
      </c>
      <c r="C131" s="122"/>
      <c r="D131" s="595"/>
      <c r="E131" s="122" t="s">
        <v>3259</v>
      </c>
      <c r="F131" s="589"/>
      <c r="G131" s="739">
        <v>24.6</v>
      </c>
      <c r="H131" s="196">
        <v>8</v>
      </c>
      <c r="I131" s="196">
        <v>1</v>
      </c>
      <c r="J131" s="196" t="s">
        <v>42</v>
      </c>
      <c r="K131" s="41"/>
      <c r="L131" s="42" t="str">
        <f t="shared" si="0"/>
        <v>1packs</v>
      </c>
      <c r="M131" s="658"/>
      <c r="N131" s="659" t="str">
        <f t="shared" si="4"/>
        <v>packs</v>
      </c>
      <c r="O131" s="692">
        <f t="shared" si="2"/>
        <v>196.8</v>
      </c>
      <c r="P131" s="761">
        <f t="shared" si="3"/>
        <v>24.6</v>
      </c>
      <c r="Q131" s="74"/>
      <c r="R131" s="28"/>
    </row>
    <row r="132" spans="1:18" ht="14.25" customHeight="1">
      <c r="A132" s="111">
        <v>44</v>
      </c>
      <c r="B132" s="243" t="s">
        <v>1935</v>
      </c>
      <c r="C132" s="243"/>
      <c r="D132" s="243"/>
      <c r="E132" s="243" t="s">
        <v>3240</v>
      </c>
      <c r="F132" s="155"/>
      <c r="G132" s="765">
        <v>100</v>
      </c>
      <c r="H132" s="562">
        <v>8</v>
      </c>
      <c r="I132" s="484">
        <v>50</v>
      </c>
      <c r="J132" s="484" t="s">
        <v>37</v>
      </c>
      <c r="K132" s="41" t="s">
        <v>26</v>
      </c>
      <c r="L132" s="42" t="str">
        <f t="shared" si="0"/>
        <v>50pieces</v>
      </c>
      <c r="M132" s="658">
        <f>H132*I132</f>
        <v>400</v>
      </c>
      <c r="N132" s="659" t="str">
        <f t="shared" si="4"/>
        <v>400 pieces</v>
      </c>
      <c r="O132" s="692">
        <f t="shared" si="2"/>
        <v>800</v>
      </c>
      <c r="P132" s="761">
        <f t="shared" si="3"/>
        <v>100</v>
      </c>
      <c r="Q132" s="109">
        <f>G132-P132</f>
        <v>0</v>
      </c>
      <c r="R132" s="11"/>
    </row>
    <row r="133" spans="1:18" ht="14.25" customHeight="1">
      <c r="A133" s="111">
        <v>209</v>
      </c>
      <c r="B133" s="52" t="s">
        <v>1232</v>
      </c>
      <c r="C133" s="52"/>
      <c r="D133" s="52"/>
      <c r="E133" s="52" t="s">
        <v>2695</v>
      </c>
      <c r="F133" s="156"/>
      <c r="G133" s="760">
        <v>189</v>
      </c>
      <c r="H133" s="160">
        <v>9</v>
      </c>
      <c r="I133" s="160">
        <v>1000</v>
      </c>
      <c r="J133" s="160" t="s">
        <v>59</v>
      </c>
      <c r="K133" s="41"/>
      <c r="L133" s="42" t="str">
        <f t="shared" si="0"/>
        <v>1000grams</v>
      </c>
      <c r="M133" s="658"/>
      <c r="N133" s="659" t="str">
        <f t="shared" si="4"/>
        <v>grams</v>
      </c>
      <c r="O133" s="692">
        <f t="shared" si="2"/>
        <v>1701</v>
      </c>
      <c r="P133" s="761">
        <f t="shared" si="3"/>
        <v>189</v>
      </c>
      <c r="Q133" s="74"/>
      <c r="R133" s="28"/>
    </row>
    <row r="134" spans="1:18" ht="14.25" customHeight="1">
      <c r="A134" s="111">
        <v>35</v>
      </c>
      <c r="B134" s="52" t="s">
        <v>1839</v>
      </c>
      <c r="C134" s="52"/>
      <c r="D134" s="52"/>
      <c r="E134" s="52" t="s">
        <v>3240</v>
      </c>
      <c r="F134" s="155"/>
      <c r="G134" s="760">
        <v>100</v>
      </c>
      <c r="H134" s="160">
        <v>9</v>
      </c>
      <c r="I134" s="160">
        <v>50</v>
      </c>
      <c r="J134" s="160" t="s">
        <v>2755</v>
      </c>
      <c r="K134" s="41" t="s">
        <v>26</v>
      </c>
      <c r="L134" s="42" t="str">
        <f t="shared" si="0"/>
        <v>50piece</v>
      </c>
      <c r="M134" s="658">
        <f>H134*I134</f>
        <v>450</v>
      </c>
      <c r="N134" s="659" t="str">
        <f t="shared" si="4"/>
        <v>450 piece</v>
      </c>
      <c r="O134" s="692">
        <f t="shared" si="2"/>
        <v>900</v>
      </c>
      <c r="P134" s="761">
        <f t="shared" si="3"/>
        <v>100</v>
      </c>
      <c r="Q134" s="109">
        <f>G134-P134</f>
        <v>0</v>
      </c>
      <c r="R134" s="11"/>
    </row>
    <row r="135" spans="1:18" ht="14.25" customHeight="1">
      <c r="A135" s="111">
        <v>305</v>
      </c>
      <c r="B135" s="52" t="s">
        <v>2318</v>
      </c>
      <c r="C135" s="52"/>
      <c r="D135" s="52"/>
      <c r="E135" s="52" t="s">
        <v>3260</v>
      </c>
      <c r="F135" s="156"/>
      <c r="G135" s="760">
        <v>32.840000000000003</v>
      </c>
      <c r="H135" s="198">
        <v>9</v>
      </c>
      <c r="I135" s="160">
        <v>24</v>
      </c>
      <c r="J135" s="160" t="s">
        <v>37</v>
      </c>
      <c r="K135" s="41"/>
      <c r="L135" s="42" t="str">
        <f t="shared" si="0"/>
        <v>24pieces</v>
      </c>
      <c r="M135" s="658"/>
      <c r="N135" s="659" t="str">
        <f t="shared" si="4"/>
        <v>pieces</v>
      </c>
      <c r="O135" s="692">
        <f t="shared" si="2"/>
        <v>295.56000000000006</v>
      </c>
      <c r="P135" s="761">
        <f t="shared" si="3"/>
        <v>32.840000000000003</v>
      </c>
      <c r="Q135" s="74"/>
      <c r="R135" s="28"/>
    </row>
    <row r="136" spans="1:18" ht="14.25" customHeight="1">
      <c r="A136" s="111">
        <v>412</v>
      </c>
      <c r="B136" s="345" t="s">
        <v>847</v>
      </c>
      <c r="C136" s="243"/>
      <c r="D136" s="243"/>
      <c r="E136" s="243" t="s">
        <v>3256</v>
      </c>
      <c r="F136" s="156"/>
      <c r="G136" s="765">
        <v>32.6</v>
      </c>
      <c r="H136" s="160">
        <v>10</v>
      </c>
      <c r="I136" s="484">
        <v>48</v>
      </c>
      <c r="J136" s="484" t="s">
        <v>37</v>
      </c>
      <c r="K136" s="41"/>
      <c r="L136" s="42" t="str">
        <f t="shared" si="0"/>
        <v>48pieces</v>
      </c>
      <c r="M136" s="658"/>
      <c r="N136" s="659" t="str">
        <f t="shared" si="4"/>
        <v>pieces</v>
      </c>
      <c r="O136" s="692">
        <f t="shared" si="2"/>
        <v>326</v>
      </c>
      <c r="P136" s="761">
        <f t="shared" si="3"/>
        <v>32.6</v>
      </c>
      <c r="Q136" s="74"/>
      <c r="R136" s="28"/>
    </row>
    <row r="137" spans="1:18" ht="14.25" customHeight="1">
      <c r="A137" s="111">
        <v>172</v>
      </c>
      <c r="B137" s="52" t="s">
        <v>882</v>
      </c>
      <c r="C137" s="52"/>
      <c r="D137" s="52"/>
      <c r="E137" s="52" t="s">
        <v>3261</v>
      </c>
      <c r="F137" s="156"/>
      <c r="G137" s="760">
        <v>73.900000000000006</v>
      </c>
      <c r="H137" s="160">
        <v>10</v>
      </c>
      <c r="I137" s="160">
        <v>10</v>
      </c>
      <c r="J137" s="160" t="s">
        <v>37</v>
      </c>
      <c r="K137" s="41"/>
      <c r="L137" s="42" t="str">
        <f t="shared" si="0"/>
        <v>10pieces</v>
      </c>
      <c r="M137" s="658"/>
      <c r="N137" s="659" t="str">
        <f t="shared" si="4"/>
        <v>pieces</v>
      </c>
      <c r="O137" s="692">
        <f t="shared" si="2"/>
        <v>739</v>
      </c>
      <c r="P137" s="761">
        <f t="shared" si="3"/>
        <v>73.900000000000006</v>
      </c>
      <c r="Q137" s="74"/>
      <c r="R137" s="28"/>
    </row>
    <row r="138" spans="1:18" ht="14.25" customHeight="1">
      <c r="A138" s="111">
        <v>499</v>
      </c>
      <c r="B138" s="68" t="s">
        <v>1080</v>
      </c>
      <c r="C138" s="68"/>
      <c r="D138" s="68"/>
      <c r="E138" s="68" t="s">
        <v>245</v>
      </c>
      <c r="F138" s="156"/>
      <c r="G138" s="760">
        <v>41.6</v>
      </c>
      <c r="H138" s="160">
        <v>10</v>
      </c>
      <c r="I138" s="160">
        <v>250</v>
      </c>
      <c r="J138" s="364" t="s">
        <v>59</v>
      </c>
      <c r="K138" s="41" t="s">
        <v>26</v>
      </c>
      <c r="L138" s="42" t="str">
        <f t="shared" si="0"/>
        <v>250grams</v>
      </c>
      <c r="M138" s="658">
        <f t="shared" ref="M138:M139" si="29">H138*I138</f>
        <v>2500</v>
      </c>
      <c r="N138" s="659" t="str">
        <f t="shared" si="4"/>
        <v>2500 grams</v>
      </c>
      <c r="O138" s="692">
        <f t="shared" si="2"/>
        <v>416</v>
      </c>
      <c r="P138" s="761">
        <f t="shared" si="3"/>
        <v>41.6</v>
      </c>
      <c r="Q138" s="74">
        <f t="shared" ref="Q138:Q139" si="30">G138-P138</f>
        <v>0</v>
      </c>
      <c r="R138" s="28"/>
    </row>
    <row r="139" spans="1:18" ht="14.25" customHeight="1">
      <c r="A139" s="111">
        <v>5</v>
      </c>
      <c r="B139" s="68" t="s">
        <v>1130</v>
      </c>
      <c r="C139" s="68"/>
      <c r="D139" s="68"/>
      <c r="E139" s="68" t="s">
        <v>1131</v>
      </c>
      <c r="F139" s="155"/>
      <c r="G139" s="760">
        <v>23.9</v>
      </c>
      <c r="H139" s="160">
        <v>10</v>
      </c>
      <c r="I139" s="160">
        <v>113</v>
      </c>
      <c r="J139" s="364" t="s">
        <v>3252</v>
      </c>
      <c r="K139" s="41" t="s">
        <v>26</v>
      </c>
      <c r="L139" s="42" t="str">
        <f t="shared" si="0"/>
        <v>113Drained Weight grams</v>
      </c>
      <c r="M139" s="658">
        <f t="shared" si="29"/>
        <v>1130</v>
      </c>
      <c r="N139" s="659" t="str">
        <f t="shared" si="4"/>
        <v>1130 Drained Weight grams</v>
      </c>
      <c r="O139" s="692">
        <f t="shared" si="2"/>
        <v>239</v>
      </c>
      <c r="P139" s="761">
        <f t="shared" si="3"/>
        <v>23.9</v>
      </c>
      <c r="Q139" s="29">
        <f t="shared" si="30"/>
        <v>0</v>
      </c>
      <c r="R139" s="28"/>
    </row>
    <row r="140" spans="1:18" ht="14.25" customHeight="1">
      <c r="A140" s="111">
        <v>480</v>
      </c>
      <c r="B140" s="122" t="s">
        <v>1497</v>
      </c>
      <c r="C140" s="128"/>
      <c r="D140" s="595"/>
      <c r="E140" s="128" t="s">
        <v>1498</v>
      </c>
      <c r="F140" s="589"/>
      <c r="G140" s="739">
        <v>18.8</v>
      </c>
      <c r="H140" s="196">
        <v>10</v>
      </c>
      <c r="I140" s="196">
        <v>1</v>
      </c>
      <c r="J140" s="196" t="s">
        <v>42</v>
      </c>
      <c r="K140" s="41"/>
      <c r="L140" s="42" t="str">
        <f t="shared" si="0"/>
        <v>1packs</v>
      </c>
      <c r="M140" s="658"/>
      <c r="N140" s="659" t="str">
        <f t="shared" si="4"/>
        <v>packs</v>
      </c>
      <c r="O140" s="692">
        <f t="shared" si="2"/>
        <v>188</v>
      </c>
      <c r="P140" s="761">
        <f t="shared" si="3"/>
        <v>18.8</v>
      </c>
      <c r="Q140" s="74"/>
      <c r="R140" s="28"/>
    </row>
    <row r="141" spans="1:18" ht="14.25" customHeight="1">
      <c r="A141" s="111">
        <v>474</v>
      </c>
      <c r="B141" s="128" t="s">
        <v>1589</v>
      </c>
      <c r="C141" s="128"/>
      <c r="D141" s="595"/>
      <c r="E141" s="128" t="s">
        <v>1590</v>
      </c>
      <c r="F141" s="589"/>
      <c r="G141" s="740">
        <v>2.99</v>
      </c>
      <c r="H141" s="196">
        <v>10</v>
      </c>
      <c r="I141" s="196">
        <v>1</v>
      </c>
      <c r="J141" s="387" t="s">
        <v>37</v>
      </c>
      <c r="K141" s="41"/>
      <c r="L141" s="42" t="str">
        <f t="shared" si="0"/>
        <v>1pieces</v>
      </c>
      <c r="M141" s="658"/>
      <c r="N141" s="659" t="str">
        <f t="shared" si="4"/>
        <v>pieces</v>
      </c>
      <c r="O141" s="692">
        <f t="shared" si="2"/>
        <v>29.900000000000002</v>
      </c>
      <c r="P141" s="761">
        <f t="shared" si="3"/>
        <v>2.99</v>
      </c>
      <c r="Q141" s="74"/>
      <c r="R141" s="28"/>
    </row>
    <row r="142" spans="1:18" ht="14.25" customHeight="1">
      <c r="A142" s="111">
        <v>426</v>
      </c>
      <c r="B142" s="68" t="s">
        <v>2345</v>
      </c>
      <c r="C142" s="68"/>
      <c r="D142" s="68"/>
      <c r="E142" s="68" t="s">
        <v>3262</v>
      </c>
      <c r="F142" s="156"/>
      <c r="G142" s="760">
        <v>1.5</v>
      </c>
      <c r="H142" s="562">
        <v>10</v>
      </c>
      <c r="I142" s="160">
        <v>50</v>
      </c>
      <c r="J142" s="160" t="s">
        <v>37</v>
      </c>
      <c r="K142" s="41"/>
      <c r="L142" s="42" t="str">
        <f t="shared" si="0"/>
        <v>50pieces</v>
      </c>
      <c r="M142" s="658"/>
      <c r="N142" s="659" t="str">
        <f t="shared" si="4"/>
        <v>pieces</v>
      </c>
      <c r="O142" s="692">
        <f t="shared" si="2"/>
        <v>15</v>
      </c>
      <c r="P142" s="761">
        <f t="shared" si="3"/>
        <v>1.5</v>
      </c>
      <c r="Q142" s="74"/>
      <c r="R142" s="28"/>
    </row>
    <row r="143" spans="1:18" ht="14.25" customHeight="1">
      <c r="A143" s="111">
        <v>175</v>
      </c>
      <c r="B143" s="68" t="s">
        <v>902</v>
      </c>
      <c r="C143" s="68"/>
      <c r="D143" s="68"/>
      <c r="E143" s="68" t="s">
        <v>3263</v>
      </c>
      <c r="F143" s="156"/>
      <c r="G143" s="760">
        <v>7</v>
      </c>
      <c r="H143" s="160">
        <v>11</v>
      </c>
      <c r="I143" s="160">
        <v>10</v>
      </c>
      <c r="J143" s="160" t="s">
        <v>37</v>
      </c>
      <c r="K143" s="41"/>
      <c r="L143" s="42" t="str">
        <f t="shared" si="0"/>
        <v>10pieces</v>
      </c>
      <c r="M143" s="658"/>
      <c r="N143" s="659" t="str">
        <f t="shared" si="4"/>
        <v>pieces</v>
      </c>
      <c r="O143" s="692">
        <f t="shared" si="2"/>
        <v>77</v>
      </c>
      <c r="P143" s="761">
        <f t="shared" si="3"/>
        <v>7</v>
      </c>
      <c r="Q143" s="74"/>
      <c r="R143" s="28"/>
    </row>
    <row r="144" spans="1:18" ht="14.25" customHeight="1">
      <c r="A144" s="111">
        <v>204</v>
      </c>
      <c r="B144" s="52" t="s">
        <v>1166</v>
      </c>
      <c r="C144" s="52"/>
      <c r="D144" s="52"/>
      <c r="E144" s="52" t="s">
        <v>3264</v>
      </c>
      <c r="F144" s="156"/>
      <c r="G144" s="760">
        <v>61.7</v>
      </c>
      <c r="H144" s="160">
        <v>11</v>
      </c>
      <c r="I144" s="160">
        <v>250</v>
      </c>
      <c r="J144" s="160" t="s">
        <v>59</v>
      </c>
      <c r="K144" s="41"/>
      <c r="L144" s="42" t="str">
        <f t="shared" si="0"/>
        <v>250grams</v>
      </c>
      <c r="M144" s="658"/>
      <c r="N144" s="659" t="str">
        <f t="shared" si="4"/>
        <v>grams</v>
      </c>
      <c r="O144" s="692">
        <f t="shared" si="2"/>
        <v>678.7</v>
      </c>
      <c r="P144" s="761">
        <f t="shared" si="3"/>
        <v>61.7</v>
      </c>
      <c r="Q144" s="74"/>
      <c r="R144" s="28"/>
    </row>
    <row r="145" spans="1:18" ht="14.25" customHeight="1">
      <c r="A145" s="111">
        <v>256</v>
      </c>
      <c r="B145" s="52" t="s">
        <v>2295</v>
      </c>
      <c r="C145" s="52"/>
      <c r="D145" s="52"/>
      <c r="E145" s="52" t="s">
        <v>3265</v>
      </c>
      <c r="F145" s="156"/>
      <c r="G145" s="760">
        <v>99.6</v>
      </c>
      <c r="H145" s="562">
        <v>11</v>
      </c>
      <c r="I145" s="160">
        <v>900</v>
      </c>
      <c r="J145" s="160" t="s">
        <v>59</v>
      </c>
      <c r="K145" s="41"/>
      <c r="L145" s="42" t="str">
        <f t="shared" si="0"/>
        <v>900grams</v>
      </c>
      <c r="M145" s="658"/>
      <c r="N145" s="659" t="str">
        <f t="shared" si="4"/>
        <v>grams</v>
      </c>
      <c r="O145" s="692">
        <f t="shared" si="2"/>
        <v>1095.5999999999999</v>
      </c>
      <c r="P145" s="761">
        <f t="shared" si="3"/>
        <v>99.6</v>
      </c>
      <c r="Q145" s="74"/>
      <c r="R145" s="28"/>
    </row>
    <row r="146" spans="1:18" ht="14.25" customHeight="1">
      <c r="A146" s="111">
        <v>114</v>
      </c>
      <c r="B146" s="68" t="s">
        <v>356</v>
      </c>
      <c r="C146" s="52"/>
      <c r="D146" s="52"/>
      <c r="E146" s="52" t="s">
        <v>3266</v>
      </c>
      <c r="F146" s="156"/>
      <c r="G146" s="760">
        <v>36</v>
      </c>
      <c r="H146" s="160">
        <v>12</v>
      </c>
      <c r="I146" s="160">
        <v>30</v>
      </c>
      <c r="J146" s="160" t="s">
        <v>37</v>
      </c>
      <c r="K146" s="41" t="s">
        <v>26</v>
      </c>
      <c r="L146" s="42" t="str">
        <f t="shared" si="0"/>
        <v>30pieces</v>
      </c>
      <c r="M146" s="658">
        <f t="shared" ref="M146:M148" si="31">H146*I146</f>
        <v>360</v>
      </c>
      <c r="N146" s="659" t="str">
        <f t="shared" si="4"/>
        <v>360 pieces</v>
      </c>
      <c r="O146" s="692">
        <f t="shared" si="2"/>
        <v>432</v>
      </c>
      <c r="P146" s="761">
        <f t="shared" si="3"/>
        <v>36</v>
      </c>
      <c r="Q146" s="74">
        <f t="shared" ref="Q146:Q148" si="32">G146-P146</f>
        <v>0</v>
      </c>
      <c r="R146" s="28"/>
    </row>
    <row r="147" spans="1:18" ht="14.25" customHeight="1">
      <c r="A147" s="111">
        <v>93</v>
      </c>
      <c r="B147" s="68" t="s">
        <v>952</v>
      </c>
      <c r="C147" s="68"/>
      <c r="D147" s="68"/>
      <c r="E147" s="68" t="s">
        <v>956</v>
      </c>
      <c r="F147" s="156"/>
      <c r="G147" s="760">
        <v>31.9</v>
      </c>
      <c r="H147" s="160">
        <v>12</v>
      </c>
      <c r="I147" s="160">
        <v>410</v>
      </c>
      <c r="J147" s="160" t="s">
        <v>29</v>
      </c>
      <c r="K147" s="41" t="s">
        <v>26</v>
      </c>
      <c r="L147" s="42" t="str">
        <f t="shared" si="0"/>
        <v>410ml</v>
      </c>
      <c r="M147" s="658">
        <f t="shared" si="31"/>
        <v>4920</v>
      </c>
      <c r="N147" s="659" t="str">
        <f t="shared" si="4"/>
        <v>4920 ml</v>
      </c>
      <c r="O147" s="692">
        <f t="shared" si="2"/>
        <v>382.79999999999995</v>
      </c>
      <c r="P147" s="761">
        <f t="shared" si="3"/>
        <v>31.899999999999995</v>
      </c>
      <c r="Q147" s="74">
        <f t="shared" si="32"/>
        <v>0</v>
      </c>
      <c r="R147" s="28"/>
    </row>
    <row r="148" spans="1:18" ht="14.25" customHeight="1">
      <c r="A148" s="111">
        <v>62</v>
      </c>
      <c r="B148" s="68" t="s">
        <v>1923</v>
      </c>
      <c r="C148" s="68"/>
      <c r="D148" s="68"/>
      <c r="E148" s="68" t="s">
        <v>2758</v>
      </c>
      <c r="F148" s="156"/>
      <c r="G148" s="760">
        <v>29.2</v>
      </c>
      <c r="H148" s="160">
        <v>12</v>
      </c>
      <c r="I148" s="160">
        <v>112</v>
      </c>
      <c r="J148" s="364" t="s">
        <v>3252</v>
      </c>
      <c r="K148" s="41" t="s">
        <v>26</v>
      </c>
      <c r="L148" s="42" t="str">
        <f t="shared" si="0"/>
        <v>112Drained Weight grams</v>
      </c>
      <c r="M148" s="658">
        <f t="shared" si="31"/>
        <v>1344</v>
      </c>
      <c r="N148" s="659" t="str">
        <f t="shared" si="4"/>
        <v>1344 Drained Weight grams</v>
      </c>
      <c r="O148" s="692">
        <f t="shared" si="2"/>
        <v>350.4</v>
      </c>
      <c r="P148" s="761">
        <f t="shared" si="3"/>
        <v>29.2</v>
      </c>
      <c r="Q148" s="109">
        <f t="shared" si="32"/>
        <v>0</v>
      </c>
      <c r="R148" s="11"/>
    </row>
    <row r="149" spans="1:18" ht="14.25" customHeight="1">
      <c r="A149" s="111">
        <v>232</v>
      </c>
      <c r="B149" s="68" t="s">
        <v>1980</v>
      </c>
      <c r="C149" s="68"/>
      <c r="D149" s="68"/>
      <c r="E149" s="68" t="s">
        <v>2761</v>
      </c>
      <c r="F149" s="156"/>
      <c r="G149" s="760">
        <v>126.9</v>
      </c>
      <c r="H149" s="160">
        <v>12</v>
      </c>
      <c r="I149" s="160">
        <v>450</v>
      </c>
      <c r="J149" s="160" t="s">
        <v>59</v>
      </c>
      <c r="K149" s="41"/>
      <c r="L149" s="42" t="str">
        <f t="shared" si="0"/>
        <v>450grams</v>
      </c>
      <c r="M149" s="658"/>
      <c r="N149" s="659" t="str">
        <f t="shared" si="4"/>
        <v>grams</v>
      </c>
      <c r="O149" s="692">
        <f t="shared" si="2"/>
        <v>1522.8000000000002</v>
      </c>
      <c r="P149" s="761">
        <f t="shared" si="3"/>
        <v>126.90000000000002</v>
      </c>
      <c r="Q149" s="74"/>
      <c r="R149" s="28"/>
    </row>
    <row r="150" spans="1:18" ht="14.25" customHeight="1">
      <c r="A150" s="111">
        <v>466</v>
      </c>
      <c r="B150" s="68" t="s">
        <v>2284</v>
      </c>
      <c r="C150" s="68"/>
      <c r="D150" s="68"/>
      <c r="E150" s="68" t="s">
        <v>3267</v>
      </c>
      <c r="F150" s="156"/>
      <c r="G150" s="760">
        <v>75</v>
      </c>
      <c r="H150" s="562">
        <v>12</v>
      </c>
      <c r="I150" s="160">
        <v>1000</v>
      </c>
      <c r="J150" s="160" t="s">
        <v>59</v>
      </c>
      <c r="K150" s="41"/>
      <c r="L150" s="42" t="str">
        <f t="shared" si="0"/>
        <v>1000grams</v>
      </c>
      <c r="M150" s="658"/>
      <c r="N150" s="659" t="str">
        <f t="shared" si="4"/>
        <v>grams</v>
      </c>
      <c r="O150" s="692">
        <f t="shared" si="2"/>
        <v>900</v>
      </c>
      <c r="P150" s="761">
        <f t="shared" si="3"/>
        <v>75</v>
      </c>
      <c r="Q150" s="74"/>
      <c r="R150" s="28"/>
    </row>
    <row r="151" spans="1:18" ht="14.25" customHeight="1">
      <c r="A151" s="111">
        <v>52</v>
      </c>
      <c r="B151" s="52" t="s">
        <v>479</v>
      </c>
      <c r="C151" s="52"/>
      <c r="D151" s="52"/>
      <c r="E151" s="52" t="s">
        <v>2703</v>
      </c>
      <c r="F151" s="155"/>
      <c r="G151" s="760">
        <v>80</v>
      </c>
      <c r="H151" s="198">
        <v>13</v>
      </c>
      <c r="I151" s="160">
        <v>1</v>
      </c>
      <c r="J151" s="160" t="s">
        <v>2705</v>
      </c>
      <c r="K151" s="229" t="s">
        <v>26</v>
      </c>
      <c r="L151" s="42" t="str">
        <f t="shared" si="0"/>
        <v>1gallon</v>
      </c>
      <c r="M151" s="658">
        <f t="shared" ref="M151:M154" si="33">H151*I151</f>
        <v>13</v>
      </c>
      <c r="N151" s="659" t="str">
        <f t="shared" si="4"/>
        <v>13 gallon</v>
      </c>
      <c r="O151" s="692">
        <f t="shared" si="2"/>
        <v>1040</v>
      </c>
      <c r="P151" s="761">
        <f t="shared" si="3"/>
        <v>80</v>
      </c>
      <c r="Q151" s="82">
        <f t="shared" ref="Q151:Q154" si="34">G151-P151</f>
        <v>0</v>
      </c>
      <c r="R151" s="83"/>
    </row>
    <row r="152" spans="1:18" ht="14.25" customHeight="1">
      <c r="A152" s="111">
        <v>29</v>
      </c>
      <c r="B152" s="52" t="s">
        <v>1600</v>
      </c>
      <c r="C152" s="52"/>
      <c r="D152" s="52"/>
      <c r="E152" s="52" t="s">
        <v>2771</v>
      </c>
      <c r="F152" s="155"/>
      <c r="G152" s="764">
        <v>2.6</v>
      </c>
      <c r="H152" s="160">
        <v>13</v>
      </c>
      <c r="I152" s="160">
        <v>10</v>
      </c>
      <c r="J152" s="198" t="s">
        <v>37</v>
      </c>
      <c r="K152" s="41" t="s">
        <v>26</v>
      </c>
      <c r="L152" s="42" t="str">
        <f t="shared" si="0"/>
        <v>10pieces</v>
      </c>
      <c r="M152" s="658">
        <f t="shared" si="33"/>
        <v>130</v>
      </c>
      <c r="N152" s="659" t="str">
        <f t="shared" si="4"/>
        <v>130 pieces</v>
      </c>
      <c r="O152" s="692">
        <f t="shared" si="2"/>
        <v>33.800000000000004</v>
      </c>
      <c r="P152" s="761">
        <f t="shared" si="3"/>
        <v>2.6000000000000005</v>
      </c>
      <c r="Q152" s="29">
        <f t="shared" si="34"/>
        <v>0</v>
      </c>
      <c r="R152" s="28"/>
    </row>
    <row r="153" spans="1:18" ht="14.25" customHeight="1">
      <c r="A153" s="111">
        <v>131</v>
      </c>
      <c r="B153" s="52" t="s">
        <v>2183</v>
      </c>
      <c r="C153" s="52"/>
      <c r="D153" s="52"/>
      <c r="E153" s="52" t="s">
        <v>2184</v>
      </c>
      <c r="F153" s="156"/>
      <c r="G153" s="760">
        <v>33</v>
      </c>
      <c r="H153" s="160">
        <v>14</v>
      </c>
      <c r="I153" s="160">
        <v>1</v>
      </c>
      <c r="J153" s="160" t="s">
        <v>37</v>
      </c>
      <c r="K153" s="41" t="s">
        <v>26</v>
      </c>
      <c r="L153" s="42" t="str">
        <f t="shared" si="0"/>
        <v>1pieces</v>
      </c>
      <c r="M153" s="658">
        <f t="shared" si="33"/>
        <v>14</v>
      </c>
      <c r="N153" s="659" t="str">
        <f t="shared" si="4"/>
        <v>14 pieces</v>
      </c>
      <c r="O153" s="692">
        <f t="shared" si="2"/>
        <v>462</v>
      </c>
      <c r="P153" s="761">
        <f t="shared" si="3"/>
        <v>33</v>
      </c>
      <c r="Q153" s="74">
        <f t="shared" si="34"/>
        <v>0</v>
      </c>
      <c r="R153" s="28"/>
    </row>
    <row r="154" spans="1:18" ht="14.25" customHeight="1">
      <c r="A154" s="111">
        <v>8</v>
      </c>
      <c r="B154" s="52" t="s">
        <v>90</v>
      </c>
      <c r="C154" s="52"/>
      <c r="D154" s="52"/>
      <c r="E154" s="52" t="s">
        <v>3225</v>
      </c>
      <c r="F154" s="155"/>
      <c r="G154" s="760">
        <v>65</v>
      </c>
      <c r="H154" s="160">
        <v>15</v>
      </c>
      <c r="I154" s="160">
        <v>1000</v>
      </c>
      <c r="J154" s="160" t="s">
        <v>59</v>
      </c>
      <c r="K154" s="41" t="s">
        <v>26</v>
      </c>
      <c r="L154" s="42" t="str">
        <f t="shared" si="0"/>
        <v>1000grams</v>
      </c>
      <c r="M154" s="658">
        <f t="shared" si="33"/>
        <v>15000</v>
      </c>
      <c r="N154" s="659" t="str">
        <f t="shared" si="4"/>
        <v>15000 grams</v>
      </c>
      <c r="O154" s="692">
        <f t="shared" si="2"/>
        <v>975</v>
      </c>
      <c r="P154" s="761">
        <f t="shared" si="3"/>
        <v>65</v>
      </c>
      <c r="Q154" s="29">
        <f t="shared" si="34"/>
        <v>0</v>
      </c>
      <c r="R154" s="28"/>
    </row>
    <row r="155" spans="1:18" ht="14.25" customHeight="1">
      <c r="A155" s="111">
        <v>217</v>
      </c>
      <c r="B155" s="68" t="s">
        <v>701</v>
      </c>
      <c r="C155" s="52"/>
      <c r="D155" s="52"/>
      <c r="E155" s="52" t="s">
        <v>3268</v>
      </c>
      <c r="F155" s="156"/>
      <c r="G155" s="760">
        <v>32.700000000000003</v>
      </c>
      <c r="H155" s="160">
        <v>15</v>
      </c>
      <c r="I155" s="160">
        <v>24</v>
      </c>
      <c r="J155" s="160" t="s">
        <v>37</v>
      </c>
      <c r="K155" s="41"/>
      <c r="L155" s="42" t="str">
        <f t="shared" si="0"/>
        <v>24pieces</v>
      </c>
      <c r="M155" s="658"/>
      <c r="N155" s="659" t="str">
        <f t="shared" si="4"/>
        <v>pieces</v>
      </c>
      <c r="O155" s="692">
        <f t="shared" si="2"/>
        <v>490.50000000000006</v>
      </c>
      <c r="P155" s="761">
        <f t="shared" si="3"/>
        <v>32.700000000000003</v>
      </c>
      <c r="Q155" s="74"/>
      <c r="R155" s="28"/>
    </row>
    <row r="156" spans="1:18" ht="14.25" customHeight="1">
      <c r="A156" s="111">
        <v>106</v>
      </c>
      <c r="B156" s="52" t="s">
        <v>1085</v>
      </c>
      <c r="C156" s="52"/>
      <c r="D156" s="52"/>
      <c r="E156" s="52" t="s">
        <v>3269</v>
      </c>
      <c r="F156" s="156"/>
      <c r="G156" s="764">
        <v>50</v>
      </c>
      <c r="H156" s="198">
        <v>15</v>
      </c>
      <c r="I156" s="160">
        <v>500</v>
      </c>
      <c r="J156" s="160" t="s">
        <v>59</v>
      </c>
      <c r="K156" s="41" t="s">
        <v>26</v>
      </c>
      <c r="L156" s="42" t="str">
        <f t="shared" si="0"/>
        <v>500grams</v>
      </c>
      <c r="M156" s="658">
        <f t="shared" ref="M156:M158" si="35">H156*I156</f>
        <v>7500</v>
      </c>
      <c r="N156" s="659" t="str">
        <f t="shared" si="4"/>
        <v>7500 grams</v>
      </c>
      <c r="O156" s="692">
        <f t="shared" si="2"/>
        <v>750</v>
      </c>
      <c r="P156" s="761">
        <f t="shared" si="3"/>
        <v>50</v>
      </c>
      <c r="Q156" s="74">
        <f t="shared" ref="Q156:Q158" si="36">G156-P156</f>
        <v>0</v>
      </c>
      <c r="R156" s="28"/>
    </row>
    <row r="157" spans="1:18" ht="14.25" customHeight="1">
      <c r="A157" s="111">
        <v>15</v>
      </c>
      <c r="B157" s="68" t="s">
        <v>1397</v>
      </c>
      <c r="C157" s="52"/>
      <c r="D157" s="52"/>
      <c r="E157" s="52" t="s">
        <v>1398</v>
      </c>
      <c r="F157" s="155"/>
      <c r="G157" s="760">
        <v>25</v>
      </c>
      <c r="H157" s="160">
        <v>15</v>
      </c>
      <c r="I157" s="160">
        <v>85</v>
      </c>
      <c r="J157" s="160" t="s">
        <v>59</v>
      </c>
      <c r="K157" s="41" t="s">
        <v>26</v>
      </c>
      <c r="L157" s="42" t="str">
        <f t="shared" si="0"/>
        <v>85grams</v>
      </c>
      <c r="M157" s="658">
        <f t="shared" si="35"/>
        <v>1275</v>
      </c>
      <c r="N157" s="659" t="str">
        <f t="shared" si="4"/>
        <v>1275 grams</v>
      </c>
      <c r="O157" s="692">
        <f t="shared" si="2"/>
        <v>375</v>
      </c>
      <c r="P157" s="761">
        <f t="shared" si="3"/>
        <v>25</v>
      </c>
      <c r="Q157" s="29">
        <f t="shared" si="36"/>
        <v>0</v>
      </c>
      <c r="R157" s="28"/>
    </row>
    <row r="158" spans="1:18" ht="14.25" customHeight="1">
      <c r="A158" s="111">
        <v>24</v>
      </c>
      <c r="B158" s="52" t="s">
        <v>1593</v>
      </c>
      <c r="C158" s="52"/>
      <c r="D158" s="52"/>
      <c r="E158" s="52" t="s">
        <v>3270</v>
      </c>
      <c r="F158" s="155"/>
      <c r="G158" s="760">
        <v>3.65</v>
      </c>
      <c r="H158" s="160">
        <v>15</v>
      </c>
      <c r="I158" s="160">
        <v>10</v>
      </c>
      <c r="J158" s="198" t="s">
        <v>37</v>
      </c>
      <c r="K158" s="41" t="s">
        <v>26</v>
      </c>
      <c r="L158" s="42" t="str">
        <f t="shared" si="0"/>
        <v>10pieces</v>
      </c>
      <c r="M158" s="658">
        <f t="shared" si="35"/>
        <v>150</v>
      </c>
      <c r="N158" s="659" t="str">
        <f t="shared" si="4"/>
        <v>150 pieces</v>
      </c>
      <c r="O158" s="692">
        <f t="shared" si="2"/>
        <v>54.75</v>
      </c>
      <c r="P158" s="761">
        <f t="shared" si="3"/>
        <v>3.65</v>
      </c>
      <c r="Q158" s="74">
        <f t="shared" si="36"/>
        <v>0</v>
      </c>
      <c r="R158" s="28"/>
    </row>
    <row r="159" spans="1:18" ht="14.25" customHeight="1">
      <c r="A159" s="111">
        <v>313</v>
      </c>
      <c r="B159" s="339" t="s">
        <v>2249</v>
      </c>
      <c r="C159" s="52"/>
      <c r="D159" s="52"/>
      <c r="E159" s="52" t="s">
        <v>2724</v>
      </c>
      <c r="F159" s="156"/>
      <c r="G159" s="388">
        <v>6.66</v>
      </c>
      <c r="H159" s="160">
        <v>16</v>
      </c>
      <c r="I159" s="160">
        <v>10</v>
      </c>
      <c r="J159" s="411" t="s">
        <v>37</v>
      </c>
      <c r="K159" s="41"/>
      <c r="L159" s="42" t="str">
        <f t="shared" si="0"/>
        <v>10pieces</v>
      </c>
      <c r="M159" s="658"/>
      <c r="N159" s="659" t="str">
        <f t="shared" si="4"/>
        <v>pieces</v>
      </c>
      <c r="O159" s="692">
        <f t="shared" si="2"/>
        <v>106.56</v>
      </c>
      <c r="P159" s="761">
        <f t="shared" si="3"/>
        <v>6.66</v>
      </c>
      <c r="Q159" s="74"/>
      <c r="R159" s="28"/>
    </row>
    <row r="160" spans="1:18" ht="14.25" customHeight="1">
      <c r="A160" s="111">
        <v>250</v>
      </c>
      <c r="B160" s="52" t="s">
        <v>2269</v>
      </c>
      <c r="C160" s="52"/>
      <c r="D160" s="52"/>
      <c r="E160" s="52" t="s">
        <v>2703</v>
      </c>
      <c r="F160" s="156"/>
      <c r="G160" s="760">
        <v>73</v>
      </c>
      <c r="H160" s="562">
        <v>16</v>
      </c>
      <c r="I160" s="160">
        <v>1</v>
      </c>
      <c r="J160" s="160" t="s">
        <v>2705</v>
      </c>
      <c r="K160" s="41"/>
      <c r="L160" s="42" t="str">
        <f t="shared" si="0"/>
        <v>1gallon</v>
      </c>
      <c r="M160" s="658"/>
      <c r="N160" s="659" t="str">
        <f t="shared" si="4"/>
        <v>gallon</v>
      </c>
      <c r="O160" s="692">
        <f t="shared" si="2"/>
        <v>1168</v>
      </c>
      <c r="P160" s="761">
        <f t="shared" si="3"/>
        <v>73</v>
      </c>
      <c r="Q160" s="74"/>
      <c r="R160" s="28"/>
    </row>
    <row r="161" spans="1:18" ht="14.25" customHeight="1">
      <c r="A161" s="111">
        <v>332</v>
      </c>
      <c r="B161" s="68" t="s">
        <v>2419</v>
      </c>
      <c r="C161" s="197"/>
      <c r="D161" s="197"/>
      <c r="E161" s="197" t="s">
        <v>2708</v>
      </c>
      <c r="F161" s="156"/>
      <c r="G161" s="760">
        <v>160</v>
      </c>
      <c r="H161" s="160">
        <v>16</v>
      </c>
      <c r="I161" s="160">
        <v>1000</v>
      </c>
      <c r="J161" s="198" t="s">
        <v>59</v>
      </c>
      <c r="K161" s="41"/>
      <c r="L161" s="42" t="str">
        <f t="shared" si="0"/>
        <v>1000grams</v>
      </c>
      <c r="M161" s="658"/>
      <c r="N161" s="659" t="str">
        <f t="shared" si="4"/>
        <v>grams</v>
      </c>
      <c r="O161" s="692">
        <f t="shared" si="2"/>
        <v>2560</v>
      </c>
      <c r="P161" s="761">
        <f t="shared" si="3"/>
        <v>160</v>
      </c>
      <c r="Q161" s="74"/>
      <c r="R161" s="28"/>
    </row>
    <row r="162" spans="1:18" ht="14.25" customHeight="1">
      <c r="A162" s="111">
        <v>98</v>
      </c>
      <c r="B162" s="68" t="s">
        <v>2511</v>
      </c>
      <c r="C162" s="68"/>
      <c r="D162" s="68"/>
      <c r="E162" s="68" t="s">
        <v>2513</v>
      </c>
      <c r="F162" s="156"/>
      <c r="G162" s="760">
        <v>98.4</v>
      </c>
      <c r="H162" s="160">
        <v>16</v>
      </c>
      <c r="I162" s="160">
        <v>420</v>
      </c>
      <c r="J162" s="364" t="s">
        <v>59</v>
      </c>
      <c r="K162" s="41" t="s">
        <v>26</v>
      </c>
      <c r="L162" s="42" t="str">
        <f t="shared" si="0"/>
        <v>420grams</v>
      </c>
      <c r="M162" s="658">
        <f>H162*I162</f>
        <v>6720</v>
      </c>
      <c r="N162" s="659" t="str">
        <f t="shared" si="4"/>
        <v>6720 grams</v>
      </c>
      <c r="O162" s="692">
        <f t="shared" si="2"/>
        <v>1574.4</v>
      </c>
      <c r="P162" s="761">
        <f t="shared" si="3"/>
        <v>98.4</v>
      </c>
      <c r="Q162" s="74">
        <f>G162-P162</f>
        <v>0</v>
      </c>
      <c r="R162" s="28"/>
    </row>
    <row r="163" spans="1:18" ht="14.25" customHeight="1">
      <c r="A163" s="111">
        <v>496</v>
      </c>
      <c r="B163" s="52" t="s">
        <v>1050</v>
      </c>
      <c r="C163" s="68"/>
      <c r="D163" s="68"/>
      <c r="E163" s="68" t="s">
        <v>1056</v>
      </c>
      <c r="F163" s="156"/>
      <c r="G163" s="760">
        <v>48</v>
      </c>
      <c r="H163" s="160">
        <v>17</v>
      </c>
      <c r="I163" s="160">
        <v>113</v>
      </c>
      <c r="J163" s="160" t="s">
        <v>3271</v>
      </c>
      <c r="K163" s="41"/>
      <c r="L163" s="42" t="str">
        <f t="shared" si="0"/>
        <v>113Drained weight grams</v>
      </c>
      <c r="M163" s="658"/>
      <c r="N163" s="659" t="str">
        <f t="shared" si="4"/>
        <v>Drained weight grams</v>
      </c>
      <c r="O163" s="692">
        <f t="shared" si="2"/>
        <v>816</v>
      </c>
      <c r="P163" s="761">
        <f t="shared" si="3"/>
        <v>48</v>
      </c>
      <c r="Q163" s="74"/>
      <c r="R163" s="28"/>
    </row>
    <row r="164" spans="1:18" ht="14.25" customHeight="1">
      <c r="A164" s="111">
        <v>90</v>
      </c>
      <c r="B164" s="52" t="s">
        <v>807</v>
      </c>
      <c r="C164" s="52"/>
      <c r="D164" s="52"/>
      <c r="E164" s="52" t="s">
        <v>810</v>
      </c>
      <c r="F164" s="156"/>
      <c r="G164" s="760">
        <v>52.6</v>
      </c>
      <c r="H164" s="160">
        <v>18</v>
      </c>
      <c r="I164" s="160">
        <v>62</v>
      </c>
      <c r="J164" s="160" t="s">
        <v>59</v>
      </c>
      <c r="K164" s="41" t="s">
        <v>26</v>
      </c>
      <c r="L164" s="42" t="str">
        <f t="shared" si="0"/>
        <v>62grams</v>
      </c>
      <c r="M164" s="658">
        <f>H164*I164</f>
        <v>1116</v>
      </c>
      <c r="N164" s="659" t="str">
        <f t="shared" si="4"/>
        <v>1116 grams</v>
      </c>
      <c r="O164" s="692">
        <f t="shared" si="2"/>
        <v>946.80000000000007</v>
      </c>
      <c r="P164" s="761">
        <f t="shared" si="3"/>
        <v>52.6</v>
      </c>
      <c r="Q164" s="74">
        <f>G164-P164</f>
        <v>0</v>
      </c>
      <c r="R164" s="28"/>
    </row>
    <row r="165" spans="1:18" ht="14.25" customHeight="1">
      <c r="A165" s="111">
        <v>241</v>
      </c>
      <c r="B165" s="52" t="s">
        <v>2225</v>
      </c>
      <c r="C165" s="68"/>
      <c r="D165" s="68"/>
      <c r="E165" s="68" t="s">
        <v>2226</v>
      </c>
      <c r="F165" s="156"/>
      <c r="G165" s="760">
        <v>28</v>
      </c>
      <c r="H165" s="160">
        <v>19</v>
      </c>
      <c r="I165" s="160">
        <v>44</v>
      </c>
      <c r="J165" s="160" t="s">
        <v>59</v>
      </c>
      <c r="K165" s="41"/>
      <c r="L165" s="42" t="str">
        <f t="shared" si="0"/>
        <v>44grams</v>
      </c>
      <c r="M165" s="658"/>
      <c r="N165" s="659" t="str">
        <f t="shared" si="4"/>
        <v>grams</v>
      </c>
      <c r="O165" s="692">
        <f t="shared" si="2"/>
        <v>532</v>
      </c>
      <c r="P165" s="761">
        <f t="shared" si="3"/>
        <v>28</v>
      </c>
      <c r="Q165" s="74"/>
      <c r="R165" s="28"/>
    </row>
    <row r="166" spans="1:18" ht="14.25" customHeight="1">
      <c r="A166" s="111">
        <v>318</v>
      </c>
      <c r="B166" s="68" t="s">
        <v>2254</v>
      </c>
      <c r="C166" s="52"/>
      <c r="D166" s="52"/>
      <c r="E166" s="52" t="s">
        <v>3272</v>
      </c>
      <c r="F166" s="156"/>
      <c r="G166" s="739">
        <v>15.45</v>
      </c>
      <c r="H166" s="196">
        <v>19</v>
      </c>
      <c r="I166" s="160">
        <v>50</v>
      </c>
      <c r="J166" s="196" t="s">
        <v>37</v>
      </c>
      <c r="K166" s="41"/>
      <c r="L166" s="42" t="str">
        <f t="shared" si="0"/>
        <v>50pieces</v>
      </c>
      <c r="M166" s="658"/>
      <c r="N166" s="659" t="str">
        <f t="shared" si="4"/>
        <v>pieces</v>
      </c>
      <c r="O166" s="692">
        <f t="shared" si="2"/>
        <v>293.55</v>
      </c>
      <c r="P166" s="761">
        <f t="shared" si="3"/>
        <v>15.450000000000001</v>
      </c>
      <c r="Q166" s="74"/>
      <c r="R166" s="28"/>
    </row>
    <row r="167" spans="1:18" ht="14.25" customHeight="1">
      <c r="A167" s="111">
        <v>492</v>
      </c>
      <c r="B167" s="52" t="s">
        <v>2464</v>
      </c>
      <c r="C167" s="52"/>
      <c r="D167" s="52"/>
      <c r="E167" s="52" t="s">
        <v>2468</v>
      </c>
      <c r="F167" s="156"/>
      <c r="G167" s="760">
        <v>25</v>
      </c>
      <c r="H167" s="562">
        <v>19</v>
      </c>
      <c r="I167" s="160">
        <v>1</v>
      </c>
      <c r="J167" s="160" t="s">
        <v>37</v>
      </c>
      <c r="K167" s="41"/>
      <c r="L167" s="42" t="str">
        <f t="shared" si="0"/>
        <v>1pieces</v>
      </c>
      <c r="M167" s="658"/>
      <c r="N167" s="659" t="str">
        <f t="shared" si="4"/>
        <v>pieces</v>
      </c>
      <c r="O167" s="692">
        <f t="shared" si="2"/>
        <v>475</v>
      </c>
      <c r="P167" s="761">
        <f t="shared" si="3"/>
        <v>25</v>
      </c>
      <c r="Q167" s="74"/>
      <c r="R167" s="28"/>
    </row>
    <row r="168" spans="1:18" ht="14.25" customHeight="1">
      <c r="A168" s="111">
        <v>282</v>
      </c>
      <c r="B168" s="52" t="s">
        <v>2542</v>
      </c>
      <c r="C168" s="52"/>
      <c r="D168" s="52"/>
      <c r="E168" s="52" t="s">
        <v>2703</v>
      </c>
      <c r="F168" s="156"/>
      <c r="G168" s="760">
        <v>70</v>
      </c>
      <c r="H168" s="562">
        <v>19</v>
      </c>
      <c r="I168" s="160">
        <v>1</v>
      </c>
      <c r="J168" s="160" t="s">
        <v>2705</v>
      </c>
      <c r="K168" s="41"/>
      <c r="L168" s="42" t="str">
        <f t="shared" si="0"/>
        <v>1gallon</v>
      </c>
      <c r="M168" s="658"/>
      <c r="N168" s="659" t="str">
        <f t="shared" si="4"/>
        <v>gallon</v>
      </c>
      <c r="O168" s="692">
        <f t="shared" si="2"/>
        <v>1330</v>
      </c>
      <c r="P168" s="761">
        <f t="shared" si="3"/>
        <v>70</v>
      </c>
      <c r="Q168" s="74"/>
      <c r="R168" s="28"/>
    </row>
    <row r="169" spans="1:18" ht="14.25" customHeight="1">
      <c r="A169" s="111">
        <v>239</v>
      </c>
      <c r="B169" s="339" t="s">
        <v>1523</v>
      </c>
      <c r="C169" s="339"/>
      <c r="D169" s="339"/>
      <c r="E169" s="339" t="s">
        <v>1524</v>
      </c>
      <c r="F169" s="156"/>
      <c r="G169" s="388">
        <v>19.899999999999999</v>
      </c>
      <c r="H169" s="160">
        <v>20</v>
      </c>
      <c r="I169" s="411">
        <v>1</v>
      </c>
      <c r="J169" s="411" t="s">
        <v>37</v>
      </c>
      <c r="K169" s="41"/>
      <c r="L169" s="42" t="str">
        <f t="shared" si="0"/>
        <v>1pieces</v>
      </c>
      <c r="M169" s="658"/>
      <c r="N169" s="659" t="str">
        <f t="shared" si="4"/>
        <v>pieces</v>
      </c>
      <c r="O169" s="692">
        <f t="shared" si="2"/>
        <v>398</v>
      </c>
      <c r="P169" s="761">
        <f t="shared" si="3"/>
        <v>19.899999999999999</v>
      </c>
      <c r="Q169" s="74"/>
      <c r="R169" s="28"/>
    </row>
    <row r="170" spans="1:18" ht="14.25" customHeight="1">
      <c r="A170" s="111">
        <v>489</v>
      </c>
      <c r="B170" s="68" t="s">
        <v>2212</v>
      </c>
      <c r="C170" s="68"/>
      <c r="D170" s="68"/>
      <c r="E170" s="68" t="s">
        <v>2213</v>
      </c>
      <c r="F170" s="156"/>
      <c r="G170" s="760">
        <v>5.9</v>
      </c>
      <c r="H170" s="562">
        <v>20</v>
      </c>
      <c r="I170" s="160">
        <v>1</v>
      </c>
      <c r="J170" s="160" t="s">
        <v>2755</v>
      </c>
      <c r="K170" s="41"/>
      <c r="L170" s="42" t="str">
        <f t="shared" si="0"/>
        <v>1piece</v>
      </c>
      <c r="M170" s="658"/>
      <c r="N170" s="659" t="str">
        <f t="shared" si="4"/>
        <v>piece</v>
      </c>
      <c r="O170" s="692">
        <f t="shared" si="2"/>
        <v>118</v>
      </c>
      <c r="P170" s="761">
        <f t="shared" si="3"/>
        <v>5.9</v>
      </c>
      <c r="Q170" s="74"/>
      <c r="R170" s="28"/>
    </row>
    <row r="171" spans="1:18" ht="14.25" customHeight="1">
      <c r="A171" s="111">
        <v>71</v>
      </c>
      <c r="B171" s="52" t="s">
        <v>2173</v>
      </c>
      <c r="C171" s="52"/>
      <c r="D171" s="52"/>
      <c r="E171" s="52" t="s">
        <v>2171</v>
      </c>
      <c r="F171" s="156"/>
      <c r="G171" s="760">
        <v>60.3</v>
      </c>
      <c r="H171" s="160">
        <v>21</v>
      </c>
      <c r="I171" s="160">
        <v>425</v>
      </c>
      <c r="J171" s="160" t="s">
        <v>59</v>
      </c>
      <c r="K171" s="41" t="s">
        <v>26</v>
      </c>
      <c r="L171" s="42" t="str">
        <f t="shared" si="0"/>
        <v>425grams</v>
      </c>
      <c r="M171" s="658">
        <f>H171*I171</f>
        <v>8925</v>
      </c>
      <c r="N171" s="659" t="str">
        <f t="shared" si="4"/>
        <v>8925 grams</v>
      </c>
      <c r="O171" s="692">
        <f t="shared" si="2"/>
        <v>1266.3</v>
      </c>
      <c r="P171" s="761">
        <f t="shared" si="3"/>
        <v>60.3</v>
      </c>
      <c r="Q171" s="109">
        <f>G171-P171</f>
        <v>0</v>
      </c>
      <c r="R171" s="11"/>
    </row>
    <row r="172" spans="1:18" ht="14.25" customHeight="1">
      <c r="A172" s="111">
        <v>179</v>
      </c>
      <c r="B172" s="52" t="s">
        <v>2354</v>
      </c>
      <c r="C172" s="52"/>
      <c r="D172" s="52"/>
      <c r="E172" s="52" t="s">
        <v>2681</v>
      </c>
      <c r="F172" s="156"/>
      <c r="G172" s="760">
        <v>98</v>
      </c>
      <c r="H172" s="562">
        <v>23</v>
      </c>
      <c r="I172" s="160">
        <v>1000</v>
      </c>
      <c r="J172" s="160" t="s">
        <v>59</v>
      </c>
      <c r="K172" s="41"/>
      <c r="L172" s="42" t="str">
        <f t="shared" si="0"/>
        <v>1000grams</v>
      </c>
      <c r="M172" s="658"/>
      <c r="N172" s="659" t="str">
        <f t="shared" si="4"/>
        <v>grams</v>
      </c>
      <c r="O172" s="692">
        <f t="shared" si="2"/>
        <v>2254</v>
      </c>
      <c r="P172" s="761">
        <f t="shared" si="3"/>
        <v>98</v>
      </c>
      <c r="Q172" s="74"/>
      <c r="R172" s="28"/>
    </row>
    <row r="173" spans="1:18" ht="14.25" customHeight="1">
      <c r="A173" s="111">
        <v>218</v>
      </c>
      <c r="B173" s="68" t="s">
        <v>706</v>
      </c>
      <c r="C173" s="68"/>
      <c r="D173" s="68"/>
      <c r="E173" s="68" t="s">
        <v>2684</v>
      </c>
      <c r="F173" s="156"/>
      <c r="G173" s="760">
        <v>32.840000000000003</v>
      </c>
      <c r="H173" s="160">
        <v>24</v>
      </c>
      <c r="I173" s="160">
        <v>24</v>
      </c>
      <c r="J173" s="160" t="s">
        <v>37</v>
      </c>
      <c r="K173" s="41"/>
      <c r="L173" s="42" t="str">
        <f t="shared" si="0"/>
        <v>24pieces</v>
      </c>
      <c r="M173" s="658"/>
      <c r="N173" s="659" t="str">
        <f t="shared" si="4"/>
        <v>pieces</v>
      </c>
      <c r="O173" s="692">
        <f t="shared" si="2"/>
        <v>788.16000000000008</v>
      </c>
      <c r="P173" s="761">
        <f t="shared" si="3"/>
        <v>32.840000000000003</v>
      </c>
      <c r="Q173" s="74"/>
      <c r="R173" s="28"/>
    </row>
    <row r="174" spans="1:18" ht="14.25" customHeight="1">
      <c r="A174" s="111">
        <v>253</v>
      </c>
      <c r="B174" s="68" t="s">
        <v>1753</v>
      </c>
      <c r="C174" s="68"/>
      <c r="D174" s="68"/>
      <c r="E174" s="68" t="s">
        <v>1754</v>
      </c>
      <c r="F174" s="156"/>
      <c r="G174" s="760">
        <v>34.9</v>
      </c>
      <c r="H174" s="160">
        <v>25</v>
      </c>
      <c r="I174" s="160">
        <v>1</v>
      </c>
      <c r="J174" s="160" t="s">
        <v>37</v>
      </c>
      <c r="K174" s="41"/>
      <c r="L174" s="42" t="str">
        <f t="shared" si="0"/>
        <v>1pieces</v>
      </c>
      <c r="M174" s="658"/>
      <c r="N174" s="659" t="str">
        <f t="shared" si="4"/>
        <v>pieces</v>
      </c>
      <c r="O174" s="692">
        <f t="shared" si="2"/>
        <v>872.5</v>
      </c>
      <c r="P174" s="761">
        <f t="shared" si="3"/>
        <v>34.9</v>
      </c>
      <c r="Q174" s="74"/>
      <c r="R174" s="28"/>
    </row>
    <row r="175" spans="1:18" ht="14.25" customHeight="1">
      <c r="A175" s="111">
        <v>173</v>
      </c>
      <c r="B175" s="52" t="s">
        <v>2348</v>
      </c>
      <c r="C175" s="52"/>
      <c r="D175" s="52"/>
      <c r="E175" s="52" t="s">
        <v>2681</v>
      </c>
      <c r="F175" s="156"/>
      <c r="G175" s="764">
        <v>86.2</v>
      </c>
      <c r="H175" s="562">
        <v>25</v>
      </c>
      <c r="I175" s="160">
        <v>1000</v>
      </c>
      <c r="J175" s="160" t="s">
        <v>59</v>
      </c>
      <c r="K175" s="41"/>
      <c r="L175" s="42" t="str">
        <f t="shared" si="0"/>
        <v>1000grams</v>
      </c>
      <c r="M175" s="658"/>
      <c r="N175" s="659" t="str">
        <f t="shared" si="4"/>
        <v>grams</v>
      </c>
      <c r="O175" s="692">
        <f t="shared" si="2"/>
        <v>2155</v>
      </c>
      <c r="P175" s="761">
        <f t="shared" si="3"/>
        <v>86.2</v>
      </c>
      <c r="Q175" s="74"/>
      <c r="R175" s="28"/>
    </row>
    <row r="176" spans="1:18" ht="14.25" customHeight="1">
      <c r="A176" s="111">
        <v>331</v>
      </c>
      <c r="B176" s="68" t="s">
        <v>2407</v>
      </c>
      <c r="C176" s="52"/>
      <c r="D176" s="52"/>
      <c r="E176" s="52" t="s">
        <v>3273</v>
      </c>
      <c r="F176" s="156"/>
      <c r="G176" s="760">
        <v>19.61</v>
      </c>
      <c r="H176" s="160">
        <v>25</v>
      </c>
      <c r="I176" s="160">
        <v>25</v>
      </c>
      <c r="J176" s="160" t="s">
        <v>37</v>
      </c>
      <c r="K176" s="41"/>
      <c r="L176" s="42" t="str">
        <f t="shared" si="0"/>
        <v>25pieces</v>
      </c>
      <c r="M176" s="658"/>
      <c r="N176" s="659" t="str">
        <f t="shared" si="4"/>
        <v>pieces</v>
      </c>
      <c r="O176" s="692">
        <f t="shared" si="2"/>
        <v>490.25</v>
      </c>
      <c r="P176" s="761">
        <f t="shared" si="3"/>
        <v>19.61</v>
      </c>
      <c r="Q176" s="74"/>
      <c r="R176" s="28"/>
    </row>
    <row r="177" spans="1:18" ht="14.25" customHeight="1">
      <c r="A177" s="111">
        <v>348</v>
      </c>
      <c r="B177" s="68" t="s">
        <v>668</v>
      </c>
      <c r="C177" s="68"/>
      <c r="D177" s="68"/>
      <c r="E177" s="68" t="s">
        <v>2754</v>
      </c>
      <c r="F177" s="156"/>
      <c r="G177" s="760">
        <v>132</v>
      </c>
      <c r="H177" s="160">
        <v>25.18</v>
      </c>
      <c r="I177" s="160">
        <v>48</v>
      </c>
      <c r="J177" s="160" t="s">
        <v>37</v>
      </c>
      <c r="K177" s="41"/>
      <c r="L177" s="42" t="str">
        <f t="shared" si="0"/>
        <v>48pieces</v>
      </c>
      <c r="M177" s="658"/>
      <c r="N177" s="659" t="str">
        <f t="shared" si="4"/>
        <v>pieces</v>
      </c>
      <c r="O177" s="692">
        <f t="shared" si="2"/>
        <v>3323.7599999999998</v>
      </c>
      <c r="P177" s="761">
        <f t="shared" si="3"/>
        <v>132</v>
      </c>
      <c r="Q177" s="74"/>
      <c r="R177" s="28"/>
    </row>
    <row r="178" spans="1:18" ht="14.25" customHeight="1">
      <c r="A178" s="111">
        <v>72</v>
      </c>
      <c r="B178" s="68" t="s">
        <v>719</v>
      </c>
      <c r="C178" s="68"/>
      <c r="D178" s="68"/>
      <c r="E178" s="68" t="s">
        <v>720</v>
      </c>
      <c r="F178" s="156"/>
      <c r="G178" s="760">
        <v>52.7</v>
      </c>
      <c r="H178" s="160">
        <v>26</v>
      </c>
      <c r="I178" s="160">
        <v>380</v>
      </c>
      <c r="J178" s="160" t="s">
        <v>29</v>
      </c>
      <c r="K178" s="41" t="s">
        <v>26</v>
      </c>
      <c r="L178" s="42" t="str">
        <f t="shared" si="0"/>
        <v>380ml</v>
      </c>
      <c r="M178" s="658">
        <f>H178*I178</f>
        <v>9880</v>
      </c>
      <c r="N178" s="659" t="str">
        <f t="shared" si="4"/>
        <v>9880 ml</v>
      </c>
      <c r="O178" s="692">
        <f t="shared" si="2"/>
        <v>1370.2</v>
      </c>
      <c r="P178" s="761">
        <f t="shared" si="3"/>
        <v>52.7</v>
      </c>
      <c r="Q178" s="29">
        <f>G178-P178</f>
        <v>0</v>
      </c>
      <c r="R178" s="28"/>
    </row>
    <row r="179" spans="1:18" ht="14.25" customHeight="1">
      <c r="A179" s="111">
        <v>486</v>
      </c>
      <c r="B179" s="122" t="s">
        <v>602</v>
      </c>
      <c r="C179" s="128"/>
      <c r="D179" s="563"/>
      <c r="E179" s="128" t="s">
        <v>3274</v>
      </c>
      <c r="F179" s="589"/>
      <c r="G179" s="739">
        <v>36</v>
      </c>
      <c r="H179" s="196">
        <v>28</v>
      </c>
      <c r="I179" s="196">
        <v>24</v>
      </c>
      <c r="J179" s="196" t="s">
        <v>37</v>
      </c>
      <c r="K179" s="41"/>
      <c r="L179" s="42" t="str">
        <f t="shared" si="0"/>
        <v>24pieces</v>
      </c>
      <c r="M179" s="658"/>
      <c r="N179" s="659" t="str">
        <f t="shared" si="4"/>
        <v>pieces</v>
      </c>
      <c r="O179" s="692">
        <f t="shared" si="2"/>
        <v>1008</v>
      </c>
      <c r="P179" s="761">
        <f t="shared" si="3"/>
        <v>36</v>
      </c>
      <c r="Q179" s="74"/>
      <c r="R179" s="28"/>
    </row>
    <row r="180" spans="1:18" ht="14.25" customHeight="1">
      <c r="A180" s="111">
        <v>298</v>
      </c>
      <c r="B180" s="68" t="s">
        <v>921</v>
      </c>
      <c r="C180" s="68"/>
      <c r="D180" s="68"/>
      <c r="E180" s="68" t="s">
        <v>922</v>
      </c>
      <c r="F180" s="156"/>
      <c r="G180" s="760">
        <v>222</v>
      </c>
      <c r="H180" s="160">
        <v>30</v>
      </c>
      <c r="I180" s="160">
        <v>30</v>
      </c>
      <c r="J180" s="160" t="s">
        <v>37</v>
      </c>
      <c r="K180" s="41"/>
      <c r="L180" s="42" t="str">
        <f t="shared" si="0"/>
        <v>30pieces</v>
      </c>
      <c r="M180" s="658"/>
      <c r="N180" s="659" t="str">
        <f t="shared" si="4"/>
        <v>pieces</v>
      </c>
      <c r="O180" s="692">
        <f t="shared" si="2"/>
        <v>6660</v>
      </c>
      <c r="P180" s="761">
        <f t="shared" si="3"/>
        <v>222</v>
      </c>
      <c r="Q180" s="74"/>
      <c r="R180" s="28"/>
    </row>
    <row r="181" spans="1:18" ht="14.25" customHeight="1">
      <c r="A181" s="111">
        <v>227</v>
      </c>
      <c r="B181" s="52" t="s">
        <v>2139</v>
      </c>
      <c r="C181" s="52"/>
      <c r="D181" s="52"/>
      <c r="E181" s="52" t="s">
        <v>3275</v>
      </c>
      <c r="F181" s="156"/>
      <c r="G181" s="760">
        <v>25</v>
      </c>
      <c r="H181" s="160">
        <v>30</v>
      </c>
      <c r="I181" s="160">
        <v>500</v>
      </c>
      <c r="J181" s="160" t="s">
        <v>59</v>
      </c>
      <c r="K181" s="41"/>
      <c r="L181" s="42" t="str">
        <f t="shared" si="0"/>
        <v>500grams</v>
      </c>
      <c r="M181" s="658"/>
      <c r="N181" s="659" t="str">
        <f t="shared" si="4"/>
        <v>grams</v>
      </c>
      <c r="O181" s="692">
        <f t="shared" si="2"/>
        <v>750</v>
      </c>
      <c r="P181" s="761">
        <f t="shared" si="3"/>
        <v>25</v>
      </c>
      <c r="Q181" s="74"/>
      <c r="R181" s="28"/>
    </row>
    <row r="182" spans="1:18" ht="14.25" customHeight="1">
      <c r="A182" s="111">
        <v>329</v>
      </c>
      <c r="B182" s="52" t="s">
        <v>2402</v>
      </c>
      <c r="C182" s="52"/>
      <c r="D182" s="52"/>
      <c r="E182" s="52" t="s">
        <v>2403</v>
      </c>
      <c r="F182" s="156"/>
      <c r="G182" s="760">
        <v>22.37</v>
      </c>
      <c r="H182" s="160">
        <v>30</v>
      </c>
      <c r="I182" s="160">
        <v>30</v>
      </c>
      <c r="J182" s="160" t="s">
        <v>37</v>
      </c>
      <c r="K182" s="41"/>
      <c r="L182" s="42" t="str">
        <f t="shared" si="0"/>
        <v>30pieces</v>
      </c>
      <c r="M182" s="658"/>
      <c r="N182" s="659" t="str">
        <f t="shared" si="4"/>
        <v>pieces</v>
      </c>
      <c r="O182" s="692">
        <f t="shared" si="2"/>
        <v>671.1</v>
      </c>
      <c r="P182" s="761">
        <f t="shared" si="3"/>
        <v>22.37</v>
      </c>
      <c r="Q182" s="74"/>
      <c r="R182" s="28"/>
    </row>
    <row r="183" spans="1:18" ht="14.25" customHeight="1">
      <c r="A183" s="111">
        <v>235</v>
      </c>
      <c r="B183" s="52" t="s">
        <v>1501</v>
      </c>
      <c r="C183" s="52"/>
      <c r="D183" s="52"/>
      <c r="E183" s="52" t="s">
        <v>1502</v>
      </c>
      <c r="F183" s="156"/>
      <c r="G183" s="764">
        <v>21.68</v>
      </c>
      <c r="H183" s="160">
        <v>33</v>
      </c>
      <c r="I183" s="160">
        <v>18</v>
      </c>
      <c r="J183" s="198" t="s">
        <v>37</v>
      </c>
      <c r="K183" s="41"/>
      <c r="L183" s="42" t="str">
        <f t="shared" si="0"/>
        <v>18pieces</v>
      </c>
      <c r="M183" s="658"/>
      <c r="N183" s="659" t="str">
        <f t="shared" si="4"/>
        <v>pieces</v>
      </c>
      <c r="O183" s="692">
        <f t="shared" si="2"/>
        <v>715.43999999999994</v>
      </c>
      <c r="P183" s="761">
        <f t="shared" si="3"/>
        <v>21.68</v>
      </c>
      <c r="Q183" s="74"/>
      <c r="R183" s="28"/>
    </row>
    <row r="184" spans="1:18" ht="14.25" customHeight="1">
      <c r="A184" s="111">
        <v>279</v>
      </c>
      <c r="B184" s="68" t="s">
        <v>1994</v>
      </c>
      <c r="C184" s="52"/>
      <c r="D184" s="52"/>
      <c r="E184" s="52" t="s">
        <v>3276</v>
      </c>
      <c r="F184" s="156"/>
      <c r="G184" s="760">
        <v>13.68</v>
      </c>
      <c r="H184" s="160">
        <v>36</v>
      </c>
      <c r="I184" s="160">
        <v>50</v>
      </c>
      <c r="J184" s="160" t="s">
        <v>37</v>
      </c>
      <c r="K184" s="41"/>
      <c r="L184" s="42" t="str">
        <f t="shared" si="0"/>
        <v>50pieces</v>
      </c>
      <c r="M184" s="658"/>
      <c r="N184" s="659" t="str">
        <f t="shared" si="4"/>
        <v>pieces</v>
      </c>
      <c r="O184" s="692">
        <f t="shared" si="2"/>
        <v>492.48</v>
      </c>
      <c r="P184" s="761">
        <f t="shared" si="3"/>
        <v>13.68</v>
      </c>
      <c r="Q184" s="74"/>
      <c r="R184" s="28"/>
    </row>
    <row r="185" spans="1:18" ht="14.25" customHeight="1">
      <c r="A185" s="111">
        <v>239</v>
      </c>
      <c r="B185" s="68" t="s">
        <v>1067</v>
      </c>
      <c r="C185" s="52"/>
      <c r="D185" s="52"/>
      <c r="E185" s="52" t="s">
        <v>1068</v>
      </c>
      <c r="F185" s="156"/>
      <c r="G185" s="760">
        <v>33.619999999999997</v>
      </c>
      <c r="H185" s="160">
        <f>24+14</f>
        <v>38</v>
      </c>
      <c r="I185" s="160">
        <v>24</v>
      </c>
      <c r="J185" s="160" t="s">
        <v>37</v>
      </c>
      <c r="K185" s="41"/>
      <c r="L185" s="42" t="str">
        <f t="shared" si="0"/>
        <v>24pieces</v>
      </c>
      <c r="M185" s="658"/>
      <c r="N185" s="659" t="str">
        <f t="shared" si="4"/>
        <v>pieces</v>
      </c>
      <c r="O185" s="692">
        <f t="shared" si="2"/>
        <v>1277.56</v>
      </c>
      <c r="P185" s="761">
        <f t="shared" si="3"/>
        <v>33.619999999999997</v>
      </c>
      <c r="Q185" s="74"/>
      <c r="R185" s="28"/>
    </row>
    <row r="186" spans="1:18" ht="14.25" customHeight="1">
      <c r="A186" s="111">
        <v>182</v>
      </c>
      <c r="B186" s="52" t="s">
        <v>980</v>
      </c>
      <c r="C186" s="52"/>
      <c r="D186" s="52"/>
      <c r="E186" s="52" t="s">
        <v>3277</v>
      </c>
      <c r="F186" s="156"/>
      <c r="G186" s="760">
        <v>6</v>
      </c>
      <c r="H186" s="160">
        <v>44</v>
      </c>
      <c r="I186" s="160">
        <v>10</v>
      </c>
      <c r="J186" s="160" t="s">
        <v>37</v>
      </c>
      <c r="K186" s="41"/>
      <c r="L186" s="42" t="str">
        <f t="shared" si="0"/>
        <v>10pieces</v>
      </c>
      <c r="M186" s="658"/>
      <c r="N186" s="659" t="str">
        <f t="shared" si="4"/>
        <v>pieces</v>
      </c>
      <c r="O186" s="692">
        <f t="shared" si="2"/>
        <v>264</v>
      </c>
      <c r="P186" s="761">
        <f t="shared" si="3"/>
        <v>6</v>
      </c>
      <c r="Q186" s="74"/>
      <c r="R186" s="28"/>
    </row>
    <row r="187" spans="1:18" ht="14.25" customHeight="1">
      <c r="A187" s="111">
        <v>117</v>
      </c>
      <c r="B187" s="68" t="s">
        <v>412</v>
      </c>
      <c r="C187" s="52"/>
      <c r="D187" s="52"/>
      <c r="E187" s="52" t="s">
        <v>3278</v>
      </c>
      <c r="F187" s="156"/>
      <c r="G187" s="760">
        <v>5.72</v>
      </c>
      <c r="H187" s="160">
        <v>47</v>
      </c>
      <c r="I187" s="160">
        <v>10</v>
      </c>
      <c r="J187" s="160" t="s">
        <v>37</v>
      </c>
      <c r="K187" s="41" t="s">
        <v>26</v>
      </c>
      <c r="L187" s="42" t="str">
        <f t="shared" si="0"/>
        <v>10pieces</v>
      </c>
      <c r="M187" s="658">
        <f>H187*I187</f>
        <v>470</v>
      </c>
      <c r="N187" s="659" t="str">
        <f t="shared" si="4"/>
        <v>470 pieces</v>
      </c>
      <c r="O187" s="692">
        <f t="shared" si="2"/>
        <v>268.83999999999997</v>
      </c>
      <c r="P187" s="761">
        <f t="shared" si="3"/>
        <v>5.72</v>
      </c>
      <c r="Q187" s="74">
        <f>G187-P187</f>
        <v>0</v>
      </c>
      <c r="R187" s="28"/>
    </row>
    <row r="188" spans="1:18" ht="14.25" customHeight="1">
      <c r="A188" s="111">
        <v>286</v>
      </c>
      <c r="B188" s="68" t="s">
        <v>2007</v>
      </c>
      <c r="C188" s="52"/>
      <c r="D188" s="52"/>
      <c r="E188" s="52" t="s">
        <v>3279</v>
      </c>
      <c r="F188" s="156"/>
      <c r="G188" s="760">
        <v>6.9</v>
      </c>
      <c r="H188" s="160">
        <v>48</v>
      </c>
      <c r="I188" s="160">
        <v>10</v>
      </c>
      <c r="J188" s="160" t="s">
        <v>37</v>
      </c>
      <c r="K188" s="41"/>
      <c r="L188" s="42" t="str">
        <f t="shared" si="0"/>
        <v>10pieces</v>
      </c>
      <c r="M188" s="658"/>
      <c r="N188" s="659" t="str">
        <f t="shared" si="4"/>
        <v>pieces</v>
      </c>
      <c r="O188" s="692">
        <f t="shared" si="2"/>
        <v>331.20000000000005</v>
      </c>
      <c r="P188" s="761">
        <f t="shared" si="3"/>
        <v>6.9000000000000012</v>
      </c>
      <c r="Q188" s="74"/>
      <c r="R188" s="28"/>
    </row>
    <row r="189" spans="1:18" ht="14.25" customHeight="1">
      <c r="A189" s="111">
        <v>2</v>
      </c>
      <c r="B189" s="68" t="s">
        <v>72</v>
      </c>
      <c r="C189" s="68"/>
      <c r="D189" s="68"/>
      <c r="E189" s="68" t="s">
        <v>2751</v>
      </c>
      <c r="F189" s="155"/>
      <c r="G189" s="760">
        <v>68.900000000000006</v>
      </c>
      <c r="H189" s="160">
        <v>49</v>
      </c>
      <c r="I189" s="160">
        <v>250</v>
      </c>
      <c r="J189" s="160" t="s">
        <v>29</v>
      </c>
      <c r="K189" s="41" t="s">
        <v>26</v>
      </c>
      <c r="L189" s="42" t="str">
        <f t="shared" si="0"/>
        <v>250ml</v>
      </c>
      <c r="M189" s="658">
        <f t="shared" ref="M189:M191" si="37">H189*I189</f>
        <v>12250</v>
      </c>
      <c r="N189" s="659" t="str">
        <f t="shared" si="4"/>
        <v>12250 ml</v>
      </c>
      <c r="O189" s="692">
        <f t="shared" si="2"/>
        <v>3376.1000000000004</v>
      </c>
      <c r="P189" s="761">
        <f t="shared" si="3"/>
        <v>68.900000000000006</v>
      </c>
      <c r="Q189" s="29">
        <f t="shared" ref="Q189:Q191" si="38">G189-P189</f>
        <v>0</v>
      </c>
      <c r="R189" s="28"/>
    </row>
    <row r="190" spans="1:18" ht="14.25" customHeight="1">
      <c r="A190" s="111">
        <v>69</v>
      </c>
      <c r="B190" s="52" t="s">
        <v>1963</v>
      </c>
      <c r="C190" s="68"/>
      <c r="D190" s="68"/>
      <c r="E190" s="68" t="s">
        <v>2692</v>
      </c>
      <c r="F190" s="156"/>
      <c r="G190" s="760">
        <v>218</v>
      </c>
      <c r="H190" s="160">
        <v>49</v>
      </c>
      <c r="I190" s="160">
        <v>1</v>
      </c>
      <c r="J190" s="160" t="s">
        <v>2776</v>
      </c>
      <c r="K190" s="41" t="s">
        <v>26</v>
      </c>
      <c r="L190" s="42" t="str">
        <f t="shared" si="0"/>
        <v>1kilos</v>
      </c>
      <c r="M190" s="658">
        <f t="shared" si="37"/>
        <v>49</v>
      </c>
      <c r="N190" s="659" t="str">
        <f t="shared" si="4"/>
        <v>49 kilos</v>
      </c>
      <c r="O190" s="692">
        <f t="shared" si="2"/>
        <v>10682</v>
      </c>
      <c r="P190" s="761">
        <f t="shared" si="3"/>
        <v>218</v>
      </c>
      <c r="Q190" s="29">
        <f t="shared" si="38"/>
        <v>0</v>
      </c>
      <c r="R190" s="28"/>
    </row>
    <row r="191" spans="1:18" ht="14.25" customHeight="1">
      <c r="A191" s="111">
        <v>158</v>
      </c>
      <c r="B191" s="68" t="s">
        <v>709</v>
      </c>
      <c r="C191" s="52"/>
      <c r="D191" s="52"/>
      <c r="E191" s="52" t="s">
        <v>3280</v>
      </c>
      <c r="F191" s="156"/>
      <c r="G191" s="760">
        <v>6.13</v>
      </c>
      <c r="H191" s="160">
        <v>50</v>
      </c>
      <c r="I191" s="160">
        <v>10</v>
      </c>
      <c r="J191" s="160" t="s">
        <v>37</v>
      </c>
      <c r="K191" s="41" t="s">
        <v>26</v>
      </c>
      <c r="L191" s="42" t="str">
        <f t="shared" si="0"/>
        <v>10pieces</v>
      </c>
      <c r="M191" s="658">
        <f t="shared" si="37"/>
        <v>500</v>
      </c>
      <c r="N191" s="659" t="str">
        <f t="shared" si="4"/>
        <v>500 pieces</v>
      </c>
      <c r="O191" s="692">
        <f t="shared" si="2"/>
        <v>306.5</v>
      </c>
      <c r="P191" s="761">
        <f t="shared" si="3"/>
        <v>6.13</v>
      </c>
      <c r="Q191" s="74">
        <f t="shared" si="38"/>
        <v>0</v>
      </c>
      <c r="R191" s="28"/>
    </row>
    <row r="192" spans="1:18" ht="14.25" customHeight="1">
      <c r="A192" s="111">
        <v>242</v>
      </c>
      <c r="B192" s="68" t="s">
        <v>1664</v>
      </c>
      <c r="C192" s="68"/>
      <c r="D192" s="68"/>
      <c r="E192" s="68" t="s">
        <v>3281</v>
      </c>
      <c r="F192" s="156"/>
      <c r="G192" s="760">
        <v>15</v>
      </c>
      <c r="H192" s="160">
        <v>58</v>
      </c>
      <c r="I192" s="769">
        <v>8</v>
      </c>
      <c r="J192" s="411" t="s">
        <v>37</v>
      </c>
      <c r="K192" s="41"/>
      <c r="L192" s="42" t="str">
        <f t="shared" si="0"/>
        <v>8pieces</v>
      </c>
      <c r="M192" s="658"/>
      <c r="N192" s="659" t="str">
        <f t="shared" si="4"/>
        <v>pieces</v>
      </c>
      <c r="O192" s="692">
        <f t="shared" si="2"/>
        <v>870</v>
      </c>
      <c r="P192" s="761">
        <f t="shared" si="3"/>
        <v>15</v>
      </c>
      <c r="Q192" s="74"/>
      <c r="R192" s="28"/>
    </row>
    <row r="193" spans="1:18" ht="14.25" customHeight="1">
      <c r="A193" s="111">
        <v>338</v>
      </c>
      <c r="B193" s="68" t="s">
        <v>2529</v>
      </c>
      <c r="C193" s="600"/>
      <c r="D193" s="600"/>
      <c r="E193" s="600" t="s">
        <v>3282</v>
      </c>
      <c r="F193" s="156"/>
      <c r="G193" s="760">
        <v>6</v>
      </c>
      <c r="H193" s="160">
        <v>60</v>
      </c>
      <c r="I193" s="198">
        <v>10</v>
      </c>
      <c r="J193" s="198" t="s">
        <v>37</v>
      </c>
      <c r="K193" s="41"/>
      <c r="L193" s="42" t="str">
        <f t="shared" si="0"/>
        <v>10pieces</v>
      </c>
      <c r="M193" s="658"/>
      <c r="N193" s="659" t="str">
        <f t="shared" si="4"/>
        <v>pieces</v>
      </c>
      <c r="O193" s="692">
        <f t="shared" si="2"/>
        <v>360</v>
      </c>
      <c r="P193" s="761">
        <f t="shared" si="3"/>
        <v>6</v>
      </c>
      <c r="Q193" s="74"/>
      <c r="R193" s="28"/>
    </row>
    <row r="194" spans="1:18" ht="14.25" customHeight="1">
      <c r="A194" s="111">
        <v>198</v>
      </c>
      <c r="B194" s="52" t="s">
        <v>240</v>
      </c>
      <c r="C194" s="68"/>
      <c r="D194" s="68"/>
      <c r="E194" s="68" t="s">
        <v>241</v>
      </c>
      <c r="F194" s="156"/>
      <c r="G194" s="760">
        <v>320</v>
      </c>
      <c r="H194" s="160">
        <v>62</v>
      </c>
      <c r="I194" s="160">
        <v>1</v>
      </c>
      <c r="J194" s="198" t="s">
        <v>2776</v>
      </c>
      <c r="K194" s="41"/>
      <c r="L194" s="42" t="str">
        <f t="shared" si="0"/>
        <v>1kilos</v>
      </c>
      <c r="M194" s="658"/>
      <c r="N194" s="659" t="str">
        <f t="shared" si="4"/>
        <v>kilos</v>
      </c>
      <c r="O194" s="692">
        <f t="shared" si="2"/>
        <v>19840</v>
      </c>
      <c r="P194" s="761">
        <f t="shared" si="3"/>
        <v>320</v>
      </c>
      <c r="Q194" s="74"/>
      <c r="R194" s="28"/>
    </row>
    <row r="195" spans="1:18" ht="14.25" customHeight="1">
      <c r="A195" s="111">
        <v>153</v>
      </c>
      <c r="B195" s="52" t="s">
        <v>556</v>
      </c>
      <c r="C195" s="68"/>
      <c r="D195" s="68"/>
      <c r="E195" s="68" t="s">
        <v>2692</v>
      </c>
      <c r="F195" s="156"/>
      <c r="G195" s="764">
        <v>134</v>
      </c>
      <c r="H195" s="160">
        <v>64</v>
      </c>
      <c r="I195" s="198">
        <v>1</v>
      </c>
      <c r="J195" s="160" t="s">
        <v>2776</v>
      </c>
      <c r="K195" s="41" t="s">
        <v>26</v>
      </c>
      <c r="L195" s="42" t="str">
        <f t="shared" si="0"/>
        <v>1kilos</v>
      </c>
      <c r="M195" s="658">
        <f>H195*I195</f>
        <v>64</v>
      </c>
      <c r="N195" s="659" t="str">
        <f t="shared" si="4"/>
        <v>64 kilos</v>
      </c>
      <c r="O195" s="692">
        <f t="shared" si="2"/>
        <v>8576</v>
      </c>
      <c r="P195" s="761">
        <f t="shared" si="3"/>
        <v>134</v>
      </c>
      <c r="Q195" s="74">
        <f>G195-P195</f>
        <v>0</v>
      </c>
      <c r="R195" s="28"/>
    </row>
    <row r="196" spans="1:18" ht="14.25" customHeight="1">
      <c r="A196" s="111">
        <v>286</v>
      </c>
      <c r="B196" s="68" t="s">
        <v>1919</v>
      </c>
      <c r="C196" s="52"/>
      <c r="D196" s="52"/>
      <c r="E196" s="52" t="s">
        <v>2685</v>
      </c>
      <c r="F196" s="156"/>
      <c r="G196" s="760">
        <v>29.41</v>
      </c>
      <c r="H196" s="160">
        <v>72</v>
      </c>
      <c r="I196" s="160">
        <v>24</v>
      </c>
      <c r="J196" s="160" t="s">
        <v>37</v>
      </c>
      <c r="K196" s="41"/>
      <c r="L196" s="42" t="str">
        <f t="shared" si="0"/>
        <v>24pieces</v>
      </c>
      <c r="M196" s="658"/>
      <c r="N196" s="659" t="str">
        <f t="shared" si="4"/>
        <v>pieces</v>
      </c>
      <c r="O196" s="692">
        <f t="shared" si="2"/>
        <v>2117.52</v>
      </c>
      <c r="P196" s="761">
        <f t="shared" si="3"/>
        <v>29.41</v>
      </c>
      <c r="Q196" s="74"/>
      <c r="R196" s="28"/>
    </row>
    <row r="197" spans="1:18" ht="14.25" customHeight="1">
      <c r="A197" s="111">
        <v>218</v>
      </c>
      <c r="B197" s="68" t="s">
        <v>1265</v>
      </c>
      <c r="C197" s="68"/>
      <c r="D197" s="68"/>
      <c r="E197" s="68" t="s">
        <v>3283</v>
      </c>
      <c r="F197" s="156"/>
      <c r="G197" s="760">
        <v>6.5</v>
      </c>
      <c r="H197" s="160">
        <v>80</v>
      </c>
      <c r="I197" s="160">
        <v>10</v>
      </c>
      <c r="J197" s="160" t="s">
        <v>37</v>
      </c>
      <c r="K197" s="41"/>
      <c r="L197" s="42" t="str">
        <f t="shared" si="0"/>
        <v>10pieces</v>
      </c>
      <c r="M197" s="658"/>
      <c r="N197" s="659" t="str">
        <f t="shared" si="4"/>
        <v>pieces</v>
      </c>
      <c r="O197" s="692">
        <f t="shared" si="2"/>
        <v>520</v>
      </c>
      <c r="P197" s="761">
        <f t="shared" si="3"/>
        <v>6.5</v>
      </c>
      <c r="Q197" s="74"/>
      <c r="R197" s="28"/>
    </row>
    <row r="198" spans="1:18" ht="14.25" customHeight="1">
      <c r="A198" s="111">
        <v>185</v>
      </c>
      <c r="B198" s="52" t="s">
        <v>1044</v>
      </c>
      <c r="C198" s="52"/>
      <c r="D198" s="52"/>
      <c r="E198" s="52" t="s">
        <v>3284</v>
      </c>
      <c r="F198" s="156"/>
      <c r="G198" s="760">
        <v>7</v>
      </c>
      <c r="H198" s="160">
        <v>83</v>
      </c>
      <c r="I198" s="198">
        <v>10</v>
      </c>
      <c r="J198" s="160" t="s">
        <v>37</v>
      </c>
      <c r="K198" s="41"/>
      <c r="L198" s="42" t="str">
        <f t="shared" si="0"/>
        <v>10pieces</v>
      </c>
      <c r="M198" s="658"/>
      <c r="N198" s="659" t="str">
        <f t="shared" si="4"/>
        <v>pieces</v>
      </c>
      <c r="O198" s="692">
        <f t="shared" si="2"/>
        <v>581</v>
      </c>
      <c r="P198" s="761">
        <f t="shared" si="3"/>
        <v>7</v>
      </c>
      <c r="Q198" s="74"/>
      <c r="R198" s="28"/>
    </row>
    <row r="199" spans="1:18" ht="14.25" customHeight="1">
      <c r="A199" s="111">
        <v>109</v>
      </c>
      <c r="B199" s="68" t="s">
        <v>338</v>
      </c>
      <c r="C199" s="52"/>
      <c r="D199" s="52"/>
      <c r="E199" s="52" t="s">
        <v>3285</v>
      </c>
      <c r="F199" s="156"/>
      <c r="G199" s="760">
        <v>6</v>
      </c>
      <c r="H199" s="160">
        <v>84</v>
      </c>
      <c r="I199" s="198">
        <v>10</v>
      </c>
      <c r="J199" s="160" t="s">
        <v>37</v>
      </c>
      <c r="K199" s="41" t="s">
        <v>26</v>
      </c>
      <c r="L199" s="42" t="str">
        <f t="shared" si="0"/>
        <v>10pieces</v>
      </c>
      <c r="M199" s="658">
        <f>H199*I199</f>
        <v>840</v>
      </c>
      <c r="N199" s="659" t="str">
        <f t="shared" si="4"/>
        <v>840 pieces</v>
      </c>
      <c r="O199" s="692">
        <f t="shared" si="2"/>
        <v>504</v>
      </c>
      <c r="P199" s="761">
        <f t="shared" si="3"/>
        <v>6</v>
      </c>
      <c r="Q199" s="74">
        <f>G199-P199</f>
        <v>0</v>
      </c>
      <c r="R199" s="28"/>
    </row>
    <row r="200" spans="1:18" ht="14.25" customHeight="1">
      <c r="A200" s="111">
        <v>465</v>
      </c>
      <c r="B200" s="122" t="s">
        <v>2444</v>
      </c>
      <c r="C200" s="128"/>
      <c r="D200" s="132"/>
      <c r="E200" s="128" t="s">
        <v>2445</v>
      </c>
      <c r="F200" s="589"/>
      <c r="G200" s="739">
        <v>3.45</v>
      </c>
      <c r="H200" s="196">
        <v>87</v>
      </c>
      <c r="I200" s="196">
        <v>12</v>
      </c>
      <c r="J200" s="196" t="s">
        <v>42</v>
      </c>
      <c r="K200" s="41"/>
      <c r="L200" s="42" t="str">
        <f t="shared" si="0"/>
        <v>12packs</v>
      </c>
      <c r="M200" s="658"/>
      <c r="N200" s="659" t="str">
        <f t="shared" si="4"/>
        <v>packs</v>
      </c>
      <c r="O200" s="692">
        <f t="shared" si="2"/>
        <v>300.15000000000003</v>
      </c>
      <c r="P200" s="761">
        <f t="shared" si="3"/>
        <v>3.45</v>
      </c>
      <c r="Q200" s="74"/>
      <c r="R200" s="28"/>
    </row>
    <row r="201" spans="1:18" ht="14.25" customHeight="1">
      <c r="A201" s="111">
        <v>106</v>
      </c>
      <c r="B201" s="68" t="s">
        <v>279</v>
      </c>
      <c r="C201" s="52"/>
      <c r="D201" s="52"/>
      <c r="E201" s="52" t="s">
        <v>3286</v>
      </c>
      <c r="F201" s="156"/>
      <c r="G201" s="760">
        <v>6</v>
      </c>
      <c r="H201" s="160">
        <v>100</v>
      </c>
      <c r="I201" s="160">
        <v>10</v>
      </c>
      <c r="J201" s="160" t="s">
        <v>37</v>
      </c>
      <c r="K201" s="41" t="s">
        <v>26</v>
      </c>
      <c r="L201" s="42" t="str">
        <f t="shared" si="0"/>
        <v>10pieces</v>
      </c>
      <c r="M201" s="658">
        <f t="shared" ref="M201:M202" si="39">H201*I201</f>
        <v>1000</v>
      </c>
      <c r="N201" s="659" t="str">
        <f t="shared" si="4"/>
        <v>1000 pieces</v>
      </c>
      <c r="O201" s="692">
        <f t="shared" si="2"/>
        <v>600</v>
      </c>
      <c r="P201" s="761">
        <f t="shared" si="3"/>
        <v>6</v>
      </c>
      <c r="Q201" s="74">
        <f t="shared" ref="Q201:Q202" si="40">G201-P201</f>
        <v>0</v>
      </c>
      <c r="R201" s="28"/>
    </row>
    <row r="202" spans="1:18" ht="14.25" customHeight="1">
      <c r="A202" s="111">
        <v>13</v>
      </c>
      <c r="B202" s="68" t="s">
        <v>400</v>
      </c>
      <c r="C202" s="68"/>
      <c r="D202" s="68"/>
      <c r="E202" s="68" t="s">
        <v>2717</v>
      </c>
      <c r="F202" s="155"/>
      <c r="G202" s="760">
        <v>0.5</v>
      </c>
      <c r="H202" s="198">
        <v>100</v>
      </c>
      <c r="I202" s="160">
        <v>1</v>
      </c>
      <c r="J202" s="160" t="s">
        <v>42</v>
      </c>
      <c r="K202" s="41" t="s">
        <v>26</v>
      </c>
      <c r="L202" s="42" t="str">
        <f t="shared" si="0"/>
        <v>1packs</v>
      </c>
      <c r="M202" s="658">
        <f t="shared" si="39"/>
        <v>100</v>
      </c>
      <c r="N202" s="659" t="str">
        <f t="shared" si="4"/>
        <v>100 packs</v>
      </c>
      <c r="O202" s="692">
        <f t="shared" si="2"/>
        <v>50</v>
      </c>
      <c r="P202" s="761">
        <f t="shared" si="3"/>
        <v>0.5</v>
      </c>
      <c r="Q202" s="74">
        <f t="shared" si="40"/>
        <v>0</v>
      </c>
      <c r="R202" s="46"/>
    </row>
    <row r="203" spans="1:18" ht="14.25" customHeight="1">
      <c r="A203" s="111">
        <v>285</v>
      </c>
      <c r="B203" s="68" t="s">
        <v>2005</v>
      </c>
      <c r="C203" s="52"/>
      <c r="D203" s="52"/>
      <c r="E203" s="52" t="s">
        <v>3279</v>
      </c>
      <c r="F203" s="156"/>
      <c r="G203" s="760">
        <v>6.88</v>
      </c>
      <c r="H203" s="160">
        <v>100</v>
      </c>
      <c r="I203" s="160">
        <v>10</v>
      </c>
      <c r="J203" s="160" t="s">
        <v>37</v>
      </c>
      <c r="K203" s="41"/>
      <c r="L203" s="42" t="str">
        <f t="shared" si="0"/>
        <v>10pieces</v>
      </c>
      <c r="M203" s="658"/>
      <c r="N203" s="659" t="str">
        <f t="shared" si="4"/>
        <v>pieces</v>
      </c>
      <c r="O203" s="692">
        <f t="shared" si="2"/>
        <v>688</v>
      </c>
      <c r="P203" s="761">
        <f t="shared" si="3"/>
        <v>6.88</v>
      </c>
      <c r="Q203" s="74"/>
      <c r="R203" s="28"/>
    </row>
    <row r="204" spans="1:18" ht="14.25" customHeight="1">
      <c r="A204" s="111">
        <v>143</v>
      </c>
      <c r="B204" s="122" t="s">
        <v>2487</v>
      </c>
      <c r="C204" s="128"/>
      <c r="D204" s="563"/>
      <c r="E204" s="128" t="s">
        <v>3287</v>
      </c>
      <c r="F204" s="589"/>
      <c r="G204" s="739">
        <v>6</v>
      </c>
      <c r="H204" s="562">
        <v>100</v>
      </c>
      <c r="I204" s="196">
        <v>1</v>
      </c>
      <c r="J204" s="178" t="s">
        <v>37</v>
      </c>
      <c r="K204" s="41" t="s">
        <v>26</v>
      </c>
      <c r="L204" s="42" t="str">
        <f t="shared" si="0"/>
        <v>1pieces</v>
      </c>
      <c r="M204" s="658">
        <f t="shared" ref="M204:M205" si="41">H204*I204</f>
        <v>100</v>
      </c>
      <c r="N204" s="659" t="str">
        <f t="shared" si="4"/>
        <v>100 pieces</v>
      </c>
      <c r="O204" s="692">
        <f t="shared" si="2"/>
        <v>600</v>
      </c>
      <c r="P204" s="761">
        <f t="shared" si="3"/>
        <v>6</v>
      </c>
      <c r="Q204" s="74">
        <f t="shared" ref="Q204:Q205" si="42">G204-P204</f>
        <v>0</v>
      </c>
      <c r="R204" s="28"/>
    </row>
    <row r="205" spans="1:18" ht="14.25" customHeight="1">
      <c r="A205" s="111">
        <v>144</v>
      </c>
      <c r="B205" s="122" t="s">
        <v>2490</v>
      </c>
      <c r="C205" s="128"/>
      <c r="D205" s="563"/>
      <c r="E205" s="128" t="s">
        <v>3288</v>
      </c>
      <c r="F205" s="589"/>
      <c r="G205" s="739">
        <v>6</v>
      </c>
      <c r="H205" s="562">
        <v>113</v>
      </c>
      <c r="I205" s="196">
        <v>1</v>
      </c>
      <c r="J205" s="178" t="s">
        <v>37</v>
      </c>
      <c r="K205" s="41" t="s">
        <v>26</v>
      </c>
      <c r="L205" s="42" t="str">
        <f t="shared" si="0"/>
        <v>1pieces</v>
      </c>
      <c r="M205" s="658">
        <f t="shared" si="41"/>
        <v>113</v>
      </c>
      <c r="N205" s="659" t="str">
        <f t="shared" si="4"/>
        <v>113 pieces</v>
      </c>
      <c r="O205" s="692">
        <f t="shared" si="2"/>
        <v>678</v>
      </c>
      <c r="P205" s="761">
        <f t="shared" si="3"/>
        <v>6</v>
      </c>
      <c r="Q205" s="74">
        <f t="shared" si="42"/>
        <v>0</v>
      </c>
      <c r="R205" s="28"/>
    </row>
    <row r="206" spans="1:18" ht="14.25" customHeight="1">
      <c r="A206" s="111">
        <v>473</v>
      </c>
      <c r="B206" s="128" t="s">
        <v>1589</v>
      </c>
      <c r="C206" s="128"/>
      <c r="D206" s="596"/>
      <c r="E206" s="128" t="s">
        <v>1590</v>
      </c>
      <c r="F206" s="589"/>
      <c r="G206" s="740">
        <v>12</v>
      </c>
      <c r="H206" s="196">
        <v>120</v>
      </c>
      <c r="I206" s="196">
        <v>1</v>
      </c>
      <c r="J206" s="387" t="s">
        <v>37</v>
      </c>
      <c r="K206" s="41"/>
      <c r="L206" s="42" t="str">
        <f t="shared" si="0"/>
        <v>1pieces</v>
      </c>
      <c r="M206" s="658"/>
      <c r="N206" s="659" t="str">
        <f t="shared" si="4"/>
        <v>pieces</v>
      </c>
      <c r="O206" s="692">
        <f t="shared" si="2"/>
        <v>1440</v>
      </c>
      <c r="P206" s="761">
        <f t="shared" si="3"/>
        <v>12</v>
      </c>
      <c r="Q206" s="74"/>
      <c r="R206" s="28"/>
    </row>
    <row r="207" spans="1:18" ht="14.25" customHeight="1">
      <c r="A207" s="111">
        <v>482</v>
      </c>
      <c r="B207" s="122" t="s">
        <v>1882</v>
      </c>
      <c r="C207" s="128"/>
      <c r="D207" s="595"/>
      <c r="E207" s="128" t="s">
        <v>1883</v>
      </c>
      <c r="F207" s="589"/>
      <c r="G207" s="739">
        <v>6</v>
      </c>
      <c r="H207" s="196">
        <v>130</v>
      </c>
      <c r="I207" s="196">
        <v>10</v>
      </c>
      <c r="J207" s="196" t="s">
        <v>42</v>
      </c>
      <c r="K207" s="41"/>
      <c r="L207" s="42" t="str">
        <f t="shared" si="0"/>
        <v>10packs</v>
      </c>
      <c r="M207" s="658"/>
      <c r="N207" s="659" t="str">
        <f t="shared" si="4"/>
        <v>packs</v>
      </c>
      <c r="O207" s="692">
        <f t="shared" si="2"/>
        <v>780</v>
      </c>
      <c r="P207" s="761">
        <f t="shared" si="3"/>
        <v>6</v>
      </c>
      <c r="Q207" s="74"/>
      <c r="R207" s="28"/>
    </row>
    <row r="208" spans="1:18" ht="14.25" customHeight="1">
      <c r="A208" s="111">
        <v>368</v>
      </c>
      <c r="B208" s="50" t="s">
        <v>1132</v>
      </c>
      <c r="C208" s="50"/>
      <c r="D208" s="50"/>
      <c r="E208" s="50" t="s">
        <v>2687</v>
      </c>
      <c r="F208" s="156"/>
      <c r="G208" s="776">
        <v>5.44</v>
      </c>
      <c r="H208" s="160">
        <v>150</v>
      </c>
      <c r="I208" s="121">
        <v>14</v>
      </c>
      <c r="J208" s="160" t="s">
        <v>37</v>
      </c>
      <c r="K208" s="41"/>
      <c r="L208" s="42" t="str">
        <f t="shared" si="0"/>
        <v>14pieces</v>
      </c>
      <c r="M208" s="658"/>
      <c r="N208" s="659" t="str">
        <f t="shared" si="4"/>
        <v>pieces</v>
      </c>
      <c r="O208" s="692">
        <f t="shared" si="2"/>
        <v>816.00000000000011</v>
      </c>
      <c r="P208" s="761">
        <f t="shared" si="3"/>
        <v>5.44</v>
      </c>
      <c r="Q208" s="74"/>
      <c r="R208" s="28"/>
    </row>
    <row r="209" spans="1:18" ht="14.25" customHeight="1">
      <c r="A209" s="111">
        <v>105</v>
      </c>
      <c r="B209" s="68" t="s">
        <v>278</v>
      </c>
      <c r="C209" s="52"/>
      <c r="D209" s="52"/>
      <c r="E209" s="52" t="s">
        <v>3289</v>
      </c>
      <c r="F209" s="156"/>
      <c r="G209" s="760">
        <v>6</v>
      </c>
      <c r="H209" s="562">
        <v>154</v>
      </c>
      <c r="I209" s="160">
        <v>10</v>
      </c>
      <c r="J209" s="160" t="s">
        <v>37</v>
      </c>
      <c r="K209" s="41" t="s">
        <v>26</v>
      </c>
      <c r="L209" s="42" t="str">
        <f t="shared" si="0"/>
        <v>10pieces</v>
      </c>
      <c r="M209" s="658">
        <f>H209*I209</f>
        <v>1540</v>
      </c>
      <c r="N209" s="659" t="str">
        <f t="shared" si="4"/>
        <v>1540 pieces</v>
      </c>
      <c r="O209" s="692">
        <f t="shared" si="2"/>
        <v>924</v>
      </c>
      <c r="P209" s="761">
        <f t="shared" si="3"/>
        <v>6</v>
      </c>
      <c r="Q209" s="74">
        <f>G209-P209</f>
        <v>0</v>
      </c>
      <c r="R209" s="28"/>
    </row>
    <row r="210" spans="1:18" ht="14.25" customHeight="1">
      <c r="A210" s="111">
        <v>196</v>
      </c>
      <c r="B210" s="68" t="s">
        <v>1179</v>
      </c>
      <c r="C210" s="52"/>
      <c r="D210" s="52"/>
      <c r="E210" s="52" t="s">
        <v>3290</v>
      </c>
      <c r="F210" s="156"/>
      <c r="G210" s="760">
        <v>6.5</v>
      </c>
      <c r="H210" s="160">
        <v>180</v>
      </c>
      <c r="I210" s="160">
        <v>10</v>
      </c>
      <c r="J210" s="160" t="s">
        <v>37</v>
      </c>
      <c r="K210" s="41"/>
      <c r="L210" s="42" t="str">
        <f t="shared" si="0"/>
        <v>10pieces</v>
      </c>
      <c r="M210" s="658"/>
      <c r="N210" s="659" t="str">
        <f t="shared" si="4"/>
        <v>pieces</v>
      </c>
      <c r="O210" s="692">
        <f t="shared" si="2"/>
        <v>1170</v>
      </c>
      <c r="P210" s="761">
        <f t="shared" si="3"/>
        <v>6.5</v>
      </c>
      <c r="Q210" s="74"/>
      <c r="R210" s="28"/>
    </row>
    <row r="211" spans="1:18" ht="14.25" customHeight="1">
      <c r="A211" s="111">
        <v>459</v>
      </c>
      <c r="B211" s="122" t="s">
        <v>2601</v>
      </c>
      <c r="C211" s="122"/>
      <c r="D211" s="509"/>
      <c r="E211" s="122" t="s">
        <v>2603</v>
      </c>
      <c r="F211" s="589"/>
      <c r="G211" s="739">
        <v>10.09</v>
      </c>
      <c r="H211" s="775">
        <v>217</v>
      </c>
      <c r="I211" s="196">
        <v>15</v>
      </c>
      <c r="J211" s="196" t="s">
        <v>37</v>
      </c>
      <c r="K211" s="41"/>
      <c r="L211" s="42" t="str">
        <f t="shared" si="0"/>
        <v>15pieces</v>
      </c>
      <c r="M211" s="658"/>
      <c r="N211" s="659" t="str">
        <f t="shared" si="4"/>
        <v>pieces</v>
      </c>
      <c r="O211" s="692">
        <f t="shared" si="2"/>
        <v>2189.5299999999997</v>
      </c>
      <c r="P211" s="761">
        <f t="shared" si="3"/>
        <v>10.089999999999998</v>
      </c>
      <c r="Q211" s="74"/>
      <c r="R211" s="28"/>
    </row>
    <row r="212" spans="1:18" ht="14.25" customHeight="1">
      <c r="A212" s="111">
        <v>399</v>
      </c>
      <c r="B212" s="68" t="s">
        <v>1732</v>
      </c>
      <c r="C212" s="68"/>
      <c r="D212" s="68"/>
      <c r="E212" s="68" t="s">
        <v>2806</v>
      </c>
      <c r="F212" s="156"/>
      <c r="G212" s="760">
        <v>12.26</v>
      </c>
      <c r="H212" s="160">
        <f>220+35</f>
        <v>255</v>
      </c>
      <c r="I212" s="160">
        <v>10</v>
      </c>
      <c r="J212" s="160" t="s">
        <v>37</v>
      </c>
      <c r="K212" s="41"/>
      <c r="L212" s="42" t="str">
        <f t="shared" si="0"/>
        <v>10pieces</v>
      </c>
      <c r="M212" s="658"/>
      <c r="N212" s="659" t="str">
        <f t="shared" si="4"/>
        <v>pieces</v>
      </c>
      <c r="O212" s="692">
        <f t="shared" si="2"/>
        <v>3126.2999999999997</v>
      </c>
      <c r="P212" s="761">
        <f t="shared" si="3"/>
        <v>12.26</v>
      </c>
      <c r="Q212" s="74"/>
      <c r="R212" s="28"/>
    </row>
    <row r="213" spans="1:18" ht="14.25" customHeight="1">
      <c r="A213" s="111">
        <v>416</v>
      </c>
      <c r="B213" s="68" t="s">
        <v>2132</v>
      </c>
      <c r="C213" s="68"/>
      <c r="D213" s="68"/>
      <c r="E213" s="68" t="s">
        <v>3291</v>
      </c>
      <c r="F213" s="156"/>
      <c r="G213" s="760">
        <v>3.99</v>
      </c>
      <c r="H213" s="160">
        <f>264+15</f>
        <v>279</v>
      </c>
      <c r="I213" s="160">
        <v>72</v>
      </c>
      <c r="J213" s="160" t="s">
        <v>37</v>
      </c>
      <c r="K213" s="41"/>
      <c r="L213" s="42" t="str">
        <f t="shared" si="0"/>
        <v>72pieces</v>
      </c>
      <c r="M213" s="658"/>
      <c r="N213" s="659" t="str">
        <f t="shared" si="4"/>
        <v>pieces</v>
      </c>
      <c r="O213" s="692">
        <f t="shared" si="2"/>
        <v>1113.21</v>
      </c>
      <c r="P213" s="761">
        <f t="shared" si="3"/>
        <v>3.99</v>
      </c>
      <c r="Q213" s="74"/>
      <c r="R213" s="28"/>
    </row>
    <row r="214" spans="1:18" ht="14.25" customHeight="1">
      <c r="A214" s="111">
        <v>326</v>
      </c>
      <c r="B214" s="68" t="s">
        <v>220</v>
      </c>
      <c r="C214" s="52"/>
      <c r="D214" s="52"/>
      <c r="E214" s="52" t="s">
        <v>3292</v>
      </c>
      <c r="F214" s="156"/>
      <c r="G214" s="764">
        <v>11.1</v>
      </c>
      <c r="H214" s="160">
        <f>272+24</f>
        <v>296</v>
      </c>
      <c r="I214" s="160">
        <v>1</v>
      </c>
      <c r="J214" s="160" t="s">
        <v>37</v>
      </c>
      <c r="K214" s="41"/>
      <c r="L214" s="42" t="str">
        <f t="shared" si="0"/>
        <v>1pieces</v>
      </c>
      <c r="M214" s="658"/>
      <c r="N214" s="659" t="str">
        <f t="shared" si="4"/>
        <v>pieces</v>
      </c>
      <c r="O214" s="692">
        <f t="shared" si="2"/>
        <v>3285.6</v>
      </c>
      <c r="P214" s="761">
        <f t="shared" si="3"/>
        <v>11.1</v>
      </c>
      <c r="Q214" s="74"/>
      <c r="R214" s="28"/>
    </row>
    <row r="215" spans="1:18" ht="14.25" customHeight="1">
      <c r="A215" s="111">
        <v>396</v>
      </c>
      <c r="B215" s="68" t="s">
        <v>1725</v>
      </c>
      <c r="C215" s="68"/>
      <c r="D215" s="68"/>
      <c r="E215" s="68" t="s">
        <v>3293</v>
      </c>
      <c r="F215" s="156"/>
      <c r="G215" s="760">
        <v>8.6</v>
      </c>
      <c r="H215" s="160">
        <v>493</v>
      </c>
      <c r="I215" s="160">
        <v>30</v>
      </c>
      <c r="J215" s="160" t="s">
        <v>37</v>
      </c>
      <c r="K215" s="41"/>
      <c r="L215" s="42" t="str">
        <f t="shared" si="0"/>
        <v>30pieces</v>
      </c>
      <c r="M215" s="658"/>
      <c r="N215" s="659" t="str">
        <f t="shared" si="4"/>
        <v>pieces</v>
      </c>
      <c r="O215" s="692">
        <f t="shared" si="2"/>
        <v>4239.8</v>
      </c>
      <c r="P215" s="761">
        <f t="shared" si="3"/>
        <v>8.6</v>
      </c>
      <c r="Q215" s="74"/>
      <c r="R215" s="28"/>
    </row>
    <row r="216" spans="1:18" ht="14.25" customHeight="1">
      <c r="A216" s="111">
        <v>390</v>
      </c>
      <c r="B216" s="68" t="s">
        <v>1610</v>
      </c>
      <c r="C216" s="68"/>
      <c r="D216" s="68"/>
      <c r="E216" s="68" t="s">
        <v>2805</v>
      </c>
      <c r="F216" s="156"/>
      <c r="G216" s="760">
        <v>8.9</v>
      </c>
      <c r="H216" s="160">
        <v>576</v>
      </c>
      <c r="I216" s="160">
        <v>12</v>
      </c>
      <c r="J216" s="160" t="s">
        <v>37</v>
      </c>
      <c r="K216" s="41"/>
      <c r="L216" s="42" t="str">
        <f t="shared" si="0"/>
        <v>12pieces</v>
      </c>
      <c r="M216" s="658"/>
      <c r="N216" s="659" t="str">
        <f t="shared" si="4"/>
        <v>pieces</v>
      </c>
      <c r="O216" s="692">
        <f t="shared" si="2"/>
        <v>5126.4000000000005</v>
      </c>
      <c r="P216" s="761">
        <f t="shared" si="3"/>
        <v>8.9</v>
      </c>
      <c r="Q216" s="74"/>
      <c r="R216" s="28"/>
    </row>
    <row r="217" spans="1:18" ht="14.25" customHeight="1">
      <c r="A217" s="111">
        <v>144</v>
      </c>
      <c r="B217" s="52" t="s">
        <v>1480</v>
      </c>
      <c r="C217" s="68"/>
      <c r="D217" s="68"/>
      <c r="E217" s="68" t="s">
        <v>1487</v>
      </c>
      <c r="F217" s="156"/>
      <c r="G217" s="760">
        <v>4.92</v>
      </c>
      <c r="H217" s="198">
        <v>700</v>
      </c>
      <c r="I217" s="160">
        <v>8</v>
      </c>
      <c r="J217" s="160" t="s">
        <v>59</v>
      </c>
      <c r="K217" s="41" t="s">
        <v>26</v>
      </c>
      <c r="L217" s="42" t="str">
        <f t="shared" si="0"/>
        <v>8grams</v>
      </c>
      <c r="M217" s="658">
        <f>H217*I217</f>
        <v>5600</v>
      </c>
      <c r="N217" s="659" t="str">
        <f t="shared" si="4"/>
        <v>5600 grams</v>
      </c>
      <c r="O217" s="692">
        <f t="shared" si="2"/>
        <v>3444</v>
      </c>
      <c r="P217" s="761">
        <f t="shared" si="3"/>
        <v>4.92</v>
      </c>
      <c r="Q217" s="74">
        <f>G217-P217</f>
        <v>0</v>
      </c>
      <c r="R217" s="28"/>
    </row>
    <row r="218" spans="1:18" ht="14.25" customHeight="1">
      <c r="A218" s="111">
        <v>395</v>
      </c>
      <c r="B218" s="345" t="s">
        <v>1716</v>
      </c>
      <c r="C218" s="345"/>
      <c r="D218" s="345"/>
      <c r="E218" s="345" t="s">
        <v>3294</v>
      </c>
      <c r="F218" s="156"/>
      <c r="G218" s="765">
        <v>7.65</v>
      </c>
      <c r="H218" s="160">
        <v>763</v>
      </c>
      <c r="I218" s="484">
        <v>20</v>
      </c>
      <c r="J218" s="160" t="s">
        <v>37</v>
      </c>
      <c r="K218" s="41"/>
      <c r="L218" s="42" t="str">
        <f t="shared" si="0"/>
        <v>20pieces</v>
      </c>
      <c r="M218" s="658"/>
      <c r="N218" s="659" t="str">
        <f t="shared" si="4"/>
        <v>pieces</v>
      </c>
      <c r="O218" s="692">
        <f t="shared" si="2"/>
        <v>5836.95</v>
      </c>
      <c r="P218" s="761">
        <f t="shared" si="3"/>
        <v>7.6499999999999995</v>
      </c>
      <c r="Q218" s="74"/>
      <c r="R218" s="28"/>
    </row>
    <row r="219" spans="1:18" ht="14.25" customHeight="1">
      <c r="A219" s="111">
        <v>181</v>
      </c>
      <c r="B219" s="116" t="s">
        <v>2354</v>
      </c>
      <c r="C219" s="50"/>
      <c r="D219" s="50"/>
      <c r="E219" s="50" t="s">
        <v>2355</v>
      </c>
      <c r="F219" s="156"/>
      <c r="G219" s="776">
        <v>1.65</v>
      </c>
      <c r="H219" s="562">
        <v>978</v>
      </c>
      <c r="I219" s="121">
        <v>5</v>
      </c>
      <c r="J219" s="121" t="s">
        <v>59</v>
      </c>
      <c r="K219" s="41"/>
      <c r="L219" s="42" t="str">
        <f t="shared" si="0"/>
        <v>5grams</v>
      </c>
      <c r="M219" s="658"/>
      <c r="N219" s="659" t="str">
        <f t="shared" si="4"/>
        <v>grams</v>
      </c>
      <c r="O219" s="692">
        <f t="shared" si="2"/>
        <v>1613.6999999999998</v>
      </c>
      <c r="P219" s="761">
        <f t="shared" si="3"/>
        <v>1.65</v>
      </c>
      <c r="Q219" s="74"/>
      <c r="R219" s="28"/>
    </row>
    <row r="220" spans="1:18" ht="14.25" customHeight="1">
      <c r="A220" s="111"/>
      <c r="B220" s="52"/>
      <c r="C220" s="68"/>
      <c r="D220" s="68"/>
      <c r="E220" s="68"/>
      <c r="F220" s="156"/>
      <c r="G220" s="760"/>
      <c r="H220" s="160"/>
      <c r="I220" s="160"/>
      <c r="J220" s="160"/>
      <c r="K220" s="41"/>
      <c r="L220" s="42"/>
      <c r="M220" s="658"/>
      <c r="N220" s="659"/>
      <c r="O220" s="692"/>
      <c r="P220" s="761"/>
      <c r="Q220" s="74"/>
      <c r="R220" s="28"/>
    </row>
    <row r="221" spans="1:18" ht="14.25" customHeight="1">
      <c r="A221" s="111"/>
      <c r="B221" s="52"/>
      <c r="C221" s="52"/>
      <c r="D221" s="52"/>
      <c r="E221" s="52"/>
      <c r="F221" s="156"/>
      <c r="G221" s="760"/>
      <c r="H221" s="160"/>
      <c r="I221" s="160"/>
      <c r="J221" s="160"/>
      <c r="K221" s="41"/>
      <c r="L221" s="42"/>
      <c r="M221" s="658"/>
      <c r="N221" s="659"/>
      <c r="O221" s="692"/>
      <c r="P221" s="761"/>
      <c r="Q221" s="74"/>
      <c r="R221" s="28"/>
    </row>
    <row r="222" spans="1:18" ht="14.25" customHeight="1">
      <c r="A222" s="111"/>
      <c r="B222" s="68"/>
      <c r="C222" s="68"/>
      <c r="D222" s="68"/>
      <c r="E222" s="68"/>
      <c r="F222" s="156"/>
      <c r="G222" s="760"/>
      <c r="H222" s="160"/>
      <c r="I222" s="160"/>
      <c r="J222" s="160"/>
      <c r="K222" s="41"/>
      <c r="L222" s="42"/>
      <c r="M222" s="658"/>
      <c r="N222" s="659"/>
      <c r="O222" s="692"/>
      <c r="P222" s="761"/>
      <c r="Q222" s="74"/>
      <c r="R222" s="28"/>
    </row>
    <row r="223" spans="1:18" ht="14.25" customHeight="1">
      <c r="A223" s="111"/>
      <c r="B223" s="68"/>
      <c r="C223" s="68"/>
      <c r="D223" s="68"/>
      <c r="E223" s="68"/>
      <c r="F223" s="156"/>
      <c r="G223" s="760"/>
      <c r="H223" s="160"/>
      <c r="I223" s="160"/>
      <c r="J223" s="160"/>
      <c r="K223" s="41"/>
      <c r="L223" s="42"/>
      <c r="M223" s="658"/>
      <c r="N223" s="659"/>
      <c r="O223" s="692"/>
      <c r="P223" s="761"/>
      <c r="Q223" s="74"/>
      <c r="R223" s="28"/>
    </row>
    <row r="224" spans="1:18" ht="14.25" customHeight="1">
      <c r="A224" s="111"/>
      <c r="B224" s="68"/>
      <c r="C224" s="52"/>
      <c r="D224" s="52"/>
      <c r="E224" s="52"/>
      <c r="F224" s="156"/>
      <c r="G224" s="760"/>
      <c r="H224" s="562"/>
      <c r="I224" s="160"/>
      <c r="J224" s="160"/>
      <c r="K224" s="41"/>
      <c r="L224" s="42"/>
      <c r="M224" s="658"/>
      <c r="N224" s="659"/>
      <c r="O224" s="692"/>
      <c r="P224" s="761"/>
      <c r="Q224" s="74"/>
      <c r="R224" s="28"/>
    </row>
    <row r="225" spans="1:18" ht="14.25" customHeight="1">
      <c r="A225" s="111"/>
      <c r="B225" s="52"/>
      <c r="C225" s="52"/>
      <c r="D225" s="52"/>
      <c r="E225" s="52"/>
      <c r="F225" s="155"/>
      <c r="G225" s="760"/>
      <c r="H225" s="160"/>
      <c r="I225" s="160"/>
      <c r="J225" s="160"/>
      <c r="K225" s="41"/>
      <c r="L225" s="42"/>
      <c r="M225" s="658"/>
      <c r="N225" s="659"/>
      <c r="O225" s="692"/>
      <c r="P225" s="761"/>
      <c r="Q225" s="29"/>
      <c r="R225" s="28"/>
    </row>
    <row r="226" spans="1:18" ht="14.25" customHeight="1">
      <c r="A226" s="111"/>
      <c r="B226" s="52"/>
      <c r="C226" s="68"/>
      <c r="D226" s="68"/>
      <c r="E226" s="68"/>
      <c r="F226" s="156"/>
      <c r="G226" s="760"/>
      <c r="H226" s="160"/>
      <c r="I226" s="160"/>
      <c r="J226" s="198"/>
      <c r="K226" s="41"/>
      <c r="L226" s="42"/>
      <c r="M226" s="658"/>
      <c r="N226" s="659"/>
      <c r="O226" s="692"/>
      <c r="P226" s="761"/>
      <c r="Q226" s="74"/>
      <c r="R226" s="28"/>
    </row>
    <row r="227" spans="1:18" ht="14.25" customHeight="1">
      <c r="A227" s="111"/>
      <c r="B227" s="68"/>
      <c r="C227" s="68"/>
      <c r="D227" s="68"/>
      <c r="E227" s="68"/>
      <c r="F227" s="156"/>
      <c r="G227" s="763"/>
      <c r="H227" s="160"/>
      <c r="I227" s="160"/>
      <c r="J227" s="160"/>
      <c r="K227" s="41"/>
      <c r="L227" s="42"/>
      <c r="M227" s="658"/>
      <c r="N227" s="659"/>
      <c r="O227" s="692"/>
      <c r="P227" s="761"/>
      <c r="Q227" s="74"/>
      <c r="R227" s="28"/>
    </row>
    <row r="228" spans="1:18" ht="14.25" customHeight="1">
      <c r="A228" s="111"/>
      <c r="B228" s="68"/>
      <c r="C228" s="68"/>
      <c r="D228" s="68"/>
      <c r="E228" s="68"/>
      <c r="F228" s="156"/>
      <c r="G228" s="760"/>
      <c r="H228" s="160"/>
      <c r="I228" s="160"/>
      <c r="J228" s="160"/>
      <c r="K228" s="41"/>
      <c r="L228" s="42"/>
      <c r="M228" s="658"/>
      <c r="N228" s="659"/>
      <c r="O228" s="692"/>
      <c r="P228" s="761"/>
      <c r="Q228" s="74"/>
      <c r="R228" s="28"/>
    </row>
    <row r="229" spans="1:18" ht="14.25" customHeight="1">
      <c r="A229" s="111"/>
      <c r="B229" s="68"/>
      <c r="C229" s="68"/>
      <c r="D229" s="68"/>
      <c r="E229" s="68"/>
      <c r="F229" s="155"/>
      <c r="G229" s="760"/>
      <c r="H229" s="160"/>
      <c r="I229" s="160"/>
      <c r="J229" s="769"/>
      <c r="K229" s="41"/>
      <c r="L229" s="42"/>
      <c r="M229" s="658"/>
      <c r="N229" s="659"/>
      <c r="O229" s="692"/>
      <c r="P229" s="761"/>
      <c r="Q229" s="29"/>
      <c r="R229" s="11"/>
    </row>
    <row r="230" spans="1:18" ht="14.25" customHeight="1">
      <c r="A230" s="111"/>
      <c r="B230" s="68"/>
      <c r="C230" s="68"/>
      <c r="D230" s="68"/>
      <c r="E230" s="68"/>
      <c r="F230" s="155"/>
      <c r="G230" s="760"/>
      <c r="H230" s="160"/>
      <c r="I230" s="160"/>
      <c r="J230" s="160"/>
      <c r="K230" s="41"/>
      <c r="L230" s="42"/>
      <c r="M230" s="658"/>
      <c r="N230" s="659"/>
      <c r="O230" s="692"/>
      <c r="P230" s="761"/>
      <c r="Q230" s="109"/>
      <c r="R230" s="11"/>
    </row>
    <row r="231" spans="1:18" ht="14.25" customHeight="1">
      <c r="A231" s="111"/>
      <c r="B231" s="68"/>
      <c r="C231" s="68"/>
      <c r="D231" s="68"/>
      <c r="E231" s="68"/>
      <c r="F231" s="155"/>
      <c r="G231" s="760"/>
      <c r="H231" s="160"/>
      <c r="I231" s="160"/>
      <c r="J231" s="769"/>
      <c r="K231" s="41"/>
      <c r="L231" s="42"/>
      <c r="M231" s="658"/>
      <c r="N231" s="659"/>
      <c r="O231" s="692"/>
      <c r="P231" s="761"/>
      <c r="Q231" s="29"/>
      <c r="R231" s="28"/>
    </row>
    <row r="232" spans="1:18" ht="14.25" customHeight="1">
      <c r="A232" s="111"/>
      <c r="B232" s="68"/>
      <c r="C232" s="68"/>
      <c r="D232" s="68"/>
      <c r="E232" s="68"/>
      <c r="F232" s="155"/>
      <c r="G232" s="760"/>
      <c r="H232" s="160"/>
      <c r="I232" s="160"/>
      <c r="J232" s="160"/>
      <c r="K232" s="41"/>
      <c r="L232" s="42"/>
      <c r="M232" s="658"/>
      <c r="N232" s="659"/>
      <c r="O232" s="692"/>
      <c r="P232" s="761"/>
      <c r="Q232" s="29"/>
      <c r="R232" s="28"/>
    </row>
    <row r="233" spans="1:18" ht="14.25" customHeight="1">
      <c r="A233" s="111"/>
      <c r="B233" s="68"/>
      <c r="C233" s="68"/>
      <c r="D233" s="68"/>
      <c r="E233" s="68"/>
      <c r="F233" s="155"/>
      <c r="G233" s="760"/>
      <c r="H233" s="160"/>
      <c r="I233" s="160"/>
      <c r="J233" s="160"/>
      <c r="K233" s="41"/>
      <c r="L233" s="42"/>
      <c r="M233" s="658"/>
      <c r="N233" s="659"/>
      <c r="O233" s="692"/>
      <c r="P233" s="761"/>
      <c r="Q233" s="29"/>
      <c r="R233" s="28"/>
    </row>
    <row r="234" spans="1:18" ht="14.25" customHeight="1">
      <c r="A234" s="111"/>
      <c r="B234" s="52"/>
      <c r="C234" s="52"/>
      <c r="D234" s="52"/>
      <c r="E234" s="52"/>
      <c r="F234" s="155"/>
      <c r="G234" s="760"/>
      <c r="H234" s="160"/>
      <c r="I234" s="160"/>
      <c r="J234" s="160"/>
      <c r="K234" s="41"/>
      <c r="L234" s="42"/>
      <c r="M234" s="658"/>
      <c r="N234" s="659"/>
      <c r="O234" s="692"/>
      <c r="P234" s="761"/>
      <c r="Q234" s="29"/>
      <c r="R234" s="28"/>
    </row>
    <row r="235" spans="1:18" ht="14.25" customHeight="1">
      <c r="A235" s="111"/>
      <c r="B235" s="52"/>
      <c r="C235" s="52"/>
      <c r="D235" s="52"/>
      <c r="E235" s="52"/>
      <c r="F235" s="155"/>
      <c r="G235" s="760"/>
      <c r="H235" s="160"/>
      <c r="I235" s="160"/>
      <c r="J235" s="160"/>
      <c r="K235" s="41"/>
      <c r="L235" s="42"/>
      <c r="M235" s="658"/>
      <c r="N235" s="659"/>
      <c r="O235" s="692"/>
      <c r="P235" s="761"/>
      <c r="Q235" s="29"/>
      <c r="R235" s="28"/>
    </row>
    <row r="236" spans="1:18" ht="14.25" customHeight="1">
      <c r="A236" s="111"/>
      <c r="B236" s="52"/>
      <c r="C236" s="52"/>
      <c r="D236" s="52"/>
      <c r="E236" s="52"/>
      <c r="F236" s="155"/>
      <c r="G236" s="760"/>
      <c r="H236" s="160"/>
      <c r="I236" s="160"/>
      <c r="J236" s="160"/>
      <c r="K236" s="41"/>
      <c r="L236" s="42"/>
      <c r="M236" s="658"/>
      <c r="N236" s="659"/>
      <c r="O236" s="692"/>
      <c r="P236" s="761"/>
      <c r="Q236" s="74"/>
      <c r="R236" s="46"/>
    </row>
    <row r="237" spans="1:18" ht="14.25" customHeight="1">
      <c r="A237" s="111"/>
      <c r="B237" s="52"/>
      <c r="C237" s="52"/>
      <c r="D237" s="52"/>
      <c r="E237" s="52"/>
      <c r="F237" s="155"/>
      <c r="G237" s="764"/>
      <c r="H237" s="160"/>
      <c r="I237" s="160"/>
      <c r="J237" s="160"/>
      <c r="K237" s="41"/>
      <c r="L237" s="42"/>
      <c r="M237" s="658"/>
      <c r="N237" s="659"/>
      <c r="O237" s="692"/>
      <c r="P237" s="761"/>
      <c r="Q237" s="29"/>
      <c r="R237" s="28"/>
    </row>
    <row r="238" spans="1:18" ht="14.25" customHeight="1">
      <c r="A238" s="111"/>
      <c r="B238" s="52"/>
      <c r="C238" s="52"/>
      <c r="D238" s="52"/>
      <c r="E238" s="52"/>
      <c r="F238" s="155"/>
      <c r="G238" s="764"/>
      <c r="H238" s="160"/>
      <c r="I238" s="160"/>
      <c r="J238" s="160"/>
      <c r="K238" s="41"/>
      <c r="L238" s="42"/>
      <c r="M238" s="658"/>
      <c r="N238" s="659"/>
      <c r="O238" s="692"/>
      <c r="P238" s="761"/>
      <c r="Q238" s="29"/>
      <c r="R238" s="28"/>
    </row>
    <row r="239" spans="1:18" ht="14.25" customHeight="1">
      <c r="A239" s="111"/>
      <c r="B239" s="52"/>
      <c r="C239" s="52"/>
      <c r="D239" s="52"/>
      <c r="E239" s="52"/>
      <c r="F239" s="155"/>
      <c r="G239" s="764"/>
      <c r="H239" s="160"/>
      <c r="I239" s="160"/>
      <c r="J239" s="160"/>
      <c r="K239" s="41"/>
      <c r="L239" s="42"/>
      <c r="M239" s="658"/>
      <c r="N239" s="659"/>
      <c r="O239" s="692"/>
      <c r="P239" s="761"/>
      <c r="Q239" s="29"/>
      <c r="R239" s="46"/>
    </row>
    <row r="240" spans="1:18" ht="14.25" customHeight="1">
      <c r="A240" s="111"/>
      <c r="B240" s="52"/>
      <c r="C240" s="52"/>
      <c r="D240" s="52"/>
      <c r="E240" s="52"/>
      <c r="F240" s="155"/>
      <c r="G240" s="764"/>
      <c r="H240" s="160"/>
      <c r="I240" s="160"/>
      <c r="J240" s="160"/>
      <c r="K240" s="41"/>
      <c r="L240" s="42"/>
      <c r="M240" s="658"/>
      <c r="N240" s="659"/>
      <c r="O240" s="692"/>
      <c r="P240" s="761"/>
      <c r="Q240" s="74"/>
      <c r="R240" s="46"/>
    </row>
    <row r="241" spans="1:18" ht="14.25" customHeight="1">
      <c r="A241" s="111"/>
      <c r="B241" s="339"/>
      <c r="C241" s="339"/>
      <c r="D241" s="339"/>
      <c r="E241" s="339"/>
      <c r="F241" s="155"/>
      <c r="G241" s="388"/>
      <c r="H241" s="160"/>
      <c r="I241" s="411"/>
      <c r="J241" s="411"/>
      <c r="K241" s="41"/>
      <c r="L241" s="42"/>
      <c r="M241" s="658"/>
      <c r="N241" s="659"/>
      <c r="O241" s="692"/>
      <c r="P241" s="761"/>
      <c r="Q241" s="29"/>
      <c r="R241" s="28"/>
    </row>
    <row r="242" spans="1:18" ht="14.25" customHeight="1">
      <c r="A242" s="111"/>
      <c r="B242" s="52"/>
      <c r="C242" s="52"/>
      <c r="D242" s="52"/>
      <c r="E242" s="52"/>
      <c r="F242" s="155"/>
      <c r="G242" s="764"/>
      <c r="H242" s="160"/>
      <c r="I242" s="762"/>
      <c r="J242" s="160"/>
      <c r="K242" s="41"/>
      <c r="L242" s="42"/>
      <c r="M242" s="658"/>
      <c r="N242" s="659"/>
      <c r="O242" s="692"/>
      <c r="P242" s="761"/>
      <c r="Q242" s="29"/>
      <c r="R242" s="28"/>
    </row>
    <row r="243" spans="1:18" ht="14.25" customHeight="1">
      <c r="A243" s="111"/>
      <c r="B243" s="52"/>
      <c r="C243" s="52"/>
      <c r="D243" s="52"/>
      <c r="E243" s="52"/>
      <c r="F243" s="155"/>
      <c r="G243" s="764"/>
      <c r="H243" s="160"/>
      <c r="I243" s="762"/>
      <c r="J243" s="160"/>
      <c r="K243" s="41"/>
      <c r="L243" s="42"/>
      <c r="M243" s="658"/>
      <c r="N243" s="659"/>
      <c r="O243" s="692"/>
      <c r="P243" s="761"/>
      <c r="Q243" s="29"/>
      <c r="R243" s="28"/>
    </row>
    <row r="244" spans="1:18" ht="14.25" customHeight="1">
      <c r="A244" s="111"/>
      <c r="B244" s="116"/>
      <c r="C244" s="116"/>
      <c r="D244" s="116"/>
      <c r="E244" s="116"/>
      <c r="F244" s="155"/>
      <c r="G244" s="776"/>
      <c r="H244" s="160"/>
      <c r="I244" s="121"/>
      <c r="J244" s="121"/>
      <c r="K244" s="41"/>
      <c r="L244" s="42"/>
      <c r="M244" s="658"/>
      <c r="N244" s="659"/>
      <c r="O244" s="692"/>
      <c r="P244" s="761"/>
      <c r="Q244" s="29"/>
      <c r="R244" s="28"/>
    </row>
    <row r="245" spans="1:18" ht="14.25" customHeight="1">
      <c r="A245" s="111"/>
      <c r="B245" s="116"/>
      <c r="C245" s="116"/>
      <c r="D245" s="116"/>
      <c r="E245" s="116"/>
      <c r="F245" s="155"/>
      <c r="G245" s="776"/>
      <c r="H245" s="160"/>
      <c r="I245" s="121"/>
      <c r="J245" s="121"/>
      <c r="K245" s="41"/>
      <c r="L245" s="42"/>
      <c r="M245" s="658"/>
      <c r="N245" s="659"/>
      <c r="O245" s="692"/>
      <c r="P245" s="761"/>
      <c r="Q245" s="29"/>
      <c r="R245" s="28"/>
    </row>
    <row r="246" spans="1:18" ht="14.25" customHeight="1">
      <c r="A246" s="111"/>
      <c r="B246" s="52"/>
      <c r="C246" s="52"/>
      <c r="D246" s="52"/>
      <c r="E246" s="52"/>
      <c r="F246" s="155"/>
      <c r="G246" s="764"/>
      <c r="H246" s="160"/>
      <c r="I246" s="198"/>
      <c r="J246" s="198"/>
      <c r="K246" s="41"/>
      <c r="L246" s="42"/>
      <c r="M246" s="658"/>
      <c r="N246" s="659"/>
      <c r="O246" s="692"/>
      <c r="P246" s="761"/>
      <c r="Q246" s="29"/>
      <c r="R246" s="28"/>
    </row>
    <row r="247" spans="1:18" ht="14.25" customHeight="1">
      <c r="A247" s="111"/>
      <c r="B247" s="52"/>
      <c r="C247" s="68"/>
      <c r="D247" s="68"/>
      <c r="E247" s="68"/>
      <c r="F247" s="156"/>
      <c r="G247" s="760"/>
      <c r="H247" s="160"/>
      <c r="I247" s="160"/>
      <c r="J247" s="160"/>
      <c r="K247" s="41"/>
      <c r="L247" s="42"/>
      <c r="M247" s="658"/>
      <c r="N247" s="659"/>
      <c r="O247" s="692"/>
      <c r="P247" s="761"/>
      <c r="Q247" s="74"/>
      <c r="R247" s="28"/>
    </row>
    <row r="248" spans="1:18" ht="14.25" customHeight="1">
      <c r="A248" s="111"/>
      <c r="B248" s="52"/>
      <c r="C248" s="197"/>
      <c r="D248" s="197"/>
      <c r="E248" s="197"/>
      <c r="F248" s="156"/>
      <c r="G248" s="760"/>
      <c r="H248" s="160"/>
      <c r="I248" s="160"/>
      <c r="J248" s="198"/>
      <c r="K248" s="41"/>
      <c r="L248" s="42"/>
      <c r="M248" s="658"/>
      <c r="N248" s="659"/>
      <c r="O248" s="692"/>
      <c r="P248" s="761"/>
      <c r="Q248" s="74"/>
      <c r="R248" s="28"/>
    </row>
    <row r="249" spans="1:18" ht="14.25" customHeight="1">
      <c r="A249" s="111"/>
      <c r="B249" s="68"/>
      <c r="C249" s="68"/>
      <c r="D249" s="68"/>
      <c r="E249" s="68"/>
      <c r="F249" s="155"/>
      <c r="G249" s="760"/>
      <c r="H249" s="160"/>
      <c r="I249" s="160"/>
      <c r="J249" s="160"/>
      <c r="K249" s="41"/>
      <c r="L249" s="42"/>
      <c r="M249" s="658"/>
      <c r="N249" s="659"/>
      <c r="O249" s="692"/>
      <c r="P249" s="761"/>
      <c r="Q249" s="29"/>
      <c r="R249" s="28"/>
    </row>
    <row r="250" spans="1:18" ht="14.25" customHeight="1">
      <c r="A250" s="111"/>
      <c r="B250" s="52"/>
      <c r="C250" s="52"/>
      <c r="D250" s="52"/>
      <c r="E250" s="52"/>
      <c r="F250" s="155"/>
      <c r="G250" s="760"/>
      <c r="H250" s="160"/>
      <c r="I250" s="160"/>
      <c r="J250" s="160"/>
      <c r="K250" s="41"/>
      <c r="L250" s="42"/>
      <c r="M250" s="658"/>
      <c r="N250" s="659"/>
      <c r="O250" s="692"/>
      <c r="P250" s="761"/>
      <c r="Q250" s="109"/>
      <c r="R250" s="11"/>
    </row>
    <row r="251" spans="1:18" ht="14.25" customHeight="1">
      <c r="A251" s="111"/>
      <c r="B251" s="68"/>
      <c r="C251" s="68"/>
      <c r="D251" s="68"/>
      <c r="E251" s="68"/>
      <c r="F251" s="156"/>
      <c r="G251" s="760"/>
      <c r="H251" s="160"/>
      <c r="I251" s="160"/>
      <c r="J251" s="160"/>
      <c r="K251" s="41"/>
      <c r="L251" s="42"/>
      <c r="M251" s="658"/>
      <c r="N251" s="659"/>
      <c r="O251" s="692"/>
      <c r="P251" s="761"/>
      <c r="Q251" s="74"/>
      <c r="R251" s="28"/>
    </row>
    <row r="252" spans="1:18" ht="14.25" customHeight="1">
      <c r="A252" s="111"/>
      <c r="B252" s="52"/>
      <c r="C252" s="52"/>
      <c r="D252" s="52"/>
      <c r="E252" s="52"/>
      <c r="F252" s="155"/>
      <c r="G252" s="760"/>
      <c r="H252" s="160"/>
      <c r="I252" s="160"/>
      <c r="J252" s="160"/>
      <c r="K252" s="41"/>
      <c r="L252" s="42"/>
      <c r="M252" s="658"/>
      <c r="N252" s="659"/>
      <c r="O252" s="692"/>
      <c r="P252" s="761"/>
      <c r="Q252" s="29"/>
      <c r="R252" s="28"/>
    </row>
    <row r="253" spans="1:18" ht="14.25" customHeight="1">
      <c r="A253" s="111"/>
      <c r="B253" s="68"/>
      <c r="C253" s="68"/>
      <c r="D253" s="68"/>
      <c r="E253" s="68"/>
      <c r="F253" s="156"/>
      <c r="G253" s="760"/>
      <c r="H253" s="160"/>
      <c r="I253" s="160"/>
      <c r="J253" s="160"/>
      <c r="K253" s="41"/>
      <c r="L253" s="42"/>
      <c r="M253" s="658"/>
      <c r="N253" s="659"/>
      <c r="O253" s="692"/>
      <c r="P253" s="761"/>
      <c r="Q253" s="74"/>
      <c r="R253" s="28"/>
    </row>
    <row r="254" spans="1:18" ht="14.25" customHeight="1">
      <c r="A254" s="111"/>
      <c r="B254" s="68"/>
      <c r="C254" s="68"/>
      <c r="D254" s="68"/>
      <c r="E254" s="68"/>
      <c r="F254" s="156"/>
      <c r="G254" s="760"/>
      <c r="H254" s="160"/>
      <c r="I254" s="160"/>
      <c r="J254" s="160"/>
      <c r="K254" s="41"/>
      <c r="L254" s="42"/>
      <c r="M254" s="658"/>
      <c r="N254" s="659"/>
      <c r="O254" s="692"/>
      <c r="P254" s="761"/>
      <c r="Q254" s="74"/>
      <c r="R254" s="28"/>
    </row>
    <row r="255" spans="1:18" ht="14.25" customHeight="1">
      <c r="A255" s="111"/>
      <c r="B255" s="68"/>
      <c r="C255" s="68"/>
      <c r="D255" s="68"/>
      <c r="E255" s="68"/>
      <c r="F255" s="156"/>
      <c r="G255" s="760"/>
      <c r="H255" s="160"/>
      <c r="I255" s="160"/>
      <c r="J255" s="160"/>
      <c r="K255" s="41"/>
      <c r="L255" s="42"/>
      <c r="M255" s="658"/>
      <c r="N255" s="659"/>
      <c r="O255" s="692"/>
      <c r="P255" s="761"/>
      <c r="Q255" s="74"/>
      <c r="R255" s="28"/>
    </row>
    <row r="256" spans="1:18" ht="14.25" customHeight="1">
      <c r="A256" s="111"/>
      <c r="B256" s="52"/>
      <c r="C256" s="52"/>
      <c r="D256" s="52"/>
      <c r="E256" s="52"/>
      <c r="F256" s="155"/>
      <c r="G256" s="764"/>
      <c r="H256" s="160"/>
      <c r="I256" s="198"/>
      <c r="J256" s="198"/>
      <c r="K256" s="41"/>
      <c r="L256" s="42"/>
      <c r="M256" s="658"/>
      <c r="N256" s="659"/>
      <c r="O256" s="692"/>
      <c r="P256" s="761"/>
      <c r="Q256" s="29"/>
      <c r="R256" s="28"/>
    </row>
    <row r="257" spans="1:18" ht="14.25" customHeight="1">
      <c r="A257" s="111"/>
      <c r="B257" s="52"/>
      <c r="C257" s="52"/>
      <c r="D257" s="52"/>
      <c r="E257" s="52"/>
      <c r="F257" s="156"/>
      <c r="G257" s="760"/>
      <c r="H257" s="562"/>
      <c r="I257" s="160"/>
      <c r="J257" s="160"/>
      <c r="K257" s="41"/>
      <c r="L257" s="42"/>
      <c r="M257" s="658"/>
      <c r="N257" s="659"/>
      <c r="O257" s="692"/>
      <c r="P257" s="761"/>
      <c r="Q257" s="74"/>
      <c r="R257" s="28"/>
    </row>
    <row r="258" spans="1:18" ht="14.25" customHeight="1">
      <c r="A258" s="111"/>
      <c r="B258" s="52"/>
      <c r="C258" s="52"/>
      <c r="D258" s="52"/>
      <c r="E258" s="52"/>
      <c r="F258" s="156"/>
      <c r="G258" s="760"/>
      <c r="H258" s="562"/>
      <c r="I258" s="160"/>
      <c r="J258" s="160"/>
      <c r="K258" s="41"/>
      <c r="L258" s="42"/>
      <c r="M258" s="658"/>
      <c r="N258" s="659"/>
      <c r="O258" s="692"/>
      <c r="P258" s="761"/>
      <c r="Q258" s="74"/>
      <c r="R258" s="28"/>
    </row>
    <row r="259" spans="1:18" ht="14.25" customHeight="1">
      <c r="A259" s="111"/>
      <c r="B259" s="52"/>
      <c r="C259" s="52"/>
      <c r="D259" s="52"/>
      <c r="E259" s="52"/>
      <c r="F259" s="156"/>
      <c r="G259" s="760"/>
      <c r="H259" s="160"/>
      <c r="I259" s="160"/>
      <c r="J259" s="160"/>
      <c r="K259" s="41"/>
      <c r="L259" s="42"/>
      <c r="M259" s="658"/>
      <c r="N259" s="659"/>
      <c r="O259" s="692"/>
      <c r="P259" s="761"/>
      <c r="Q259" s="74"/>
      <c r="R259" s="28"/>
    </row>
    <row r="260" spans="1:18" ht="14.25" customHeight="1">
      <c r="A260" s="111"/>
      <c r="B260" s="68"/>
      <c r="C260" s="68"/>
      <c r="D260" s="68"/>
      <c r="E260" s="68"/>
      <c r="F260" s="156"/>
      <c r="G260" s="764"/>
      <c r="H260" s="160"/>
      <c r="I260" s="160"/>
      <c r="J260" s="160"/>
      <c r="K260" s="41"/>
      <c r="L260" s="42"/>
      <c r="M260" s="658"/>
      <c r="N260" s="659"/>
      <c r="O260" s="692"/>
      <c r="P260" s="761"/>
      <c r="Q260" s="74"/>
      <c r="R260" s="28"/>
    </row>
    <row r="261" spans="1:18" ht="14.25" customHeight="1">
      <c r="A261" s="111"/>
      <c r="B261" s="52"/>
      <c r="C261" s="68"/>
      <c r="D261" s="68"/>
      <c r="E261" s="68"/>
      <c r="F261" s="156"/>
      <c r="G261" s="760"/>
      <c r="H261" s="160"/>
      <c r="I261" s="160"/>
      <c r="J261" s="160"/>
      <c r="K261" s="41"/>
      <c r="L261" s="42"/>
      <c r="M261" s="658"/>
      <c r="N261" s="659"/>
      <c r="O261" s="692"/>
      <c r="P261" s="761"/>
      <c r="Q261" s="74"/>
      <c r="R261" s="28"/>
    </row>
    <row r="262" spans="1:18" ht="14.25" customHeight="1">
      <c r="A262" s="111"/>
      <c r="B262" s="68"/>
      <c r="C262" s="52"/>
      <c r="D262" s="52"/>
      <c r="E262" s="52"/>
      <c r="F262" s="156"/>
      <c r="G262" s="760"/>
      <c r="H262" s="160"/>
      <c r="I262" s="160"/>
      <c r="J262" s="160"/>
      <c r="K262" s="41"/>
      <c r="L262" s="42"/>
      <c r="M262" s="658"/>
      <c r="N262" s="659"/>
      <c r="O262" s="692"/>
      <c r="P262" s="761"/>
      <c r="Q262" s="74"/>
      <c r="R262" s="28"/>
    </row>
    <row r="263" spans="1:18" ht="14.25" customHeight="1">
      <c r="A263" s="111"/>
      <c r="B263" s="68"/>
      <c r="C263" s="52"/>
      <c r="D263" s="52"/>
      <c r="E263" s="52"/>
      <c r="F263" s="156"/>
      <c r="G263" s="760"/>
      <c r="H263" s="160"/>
      <c r="I263" s="160"/>
      <c r="J263" s="160"/>
      <c r="K263" s="41"/>
      <c r="L263" s="42"/>
      <c r="M263" s="658"/>
      <c r="N263" s="659"/>
      <c r="O263" s="692"/>
      <c r="P263" s="761"/>
      <c r="Q263" s="74"/>
      <c r="R263" s="28"/>
    </row>
    <row r="264" spans="1:18" ht="14.25" customHeight="1">
      <c r="A264" s="111"/>
      <c r="B264" s="68"/>
      <c r="C264" s="68"/>
      <c r="D264" s="68"/>
      <c r="E264" s="68"/>
      <c r="F264" s="156"/>
      <c r="G264" s="760"/>
      <c r="H264" s="160"/>
      <c r="I264" s="160"/>
      <c r="J264" s="160"/>
      <c r="K264" s="41"/>
      <c r="L264" s="42"/>
      <c r="M264" s="658"/>
      <c r="N264" s="659"/>
      <c r="O264" s="692"/>
      <c r="P264" s="761"/>
      <c r="Q264" s="74"/>
      <c r="R264" s="28"/>
    </row>
    <row r="265" spans="1:18" ht="14.25" customHeight="1">
      <c r="A265" s="111"/>
      <c r="B265" s="116"/>
      <c r="C265" s="116"/>
      <c r="D265" s="116"/>
      <c r="E265" s="116"/>
      <c r="F265" s="155"/>
      <c r="G265" s="776"/>
      <c r="H265" s="160"/>
      <c r="I265" s="121"/>
      <c r="J265" s="121"/>
      <c r="K265" s="41"/>
      <c r="L265" s="42"/>
      <c r="M265" s="658"/>
      <c r="N265" s="659"/>
      <c r="O265" s="692"/>
      <c r="P265" s="761"/>
      <c r="Q265" s="29"/>
      <c r="R265" s="28"/>
    </row>
    <row r="266" spans="1:18" ht="14.25" customHeight="1">
      <c r="A266" s="111"/>
      <c r="B266" s="68"/>
      <c r="C266" s="68"/>
      <c r="D266" s="68"/>
      <c r="E266" s="68"/>
      <c r="F266" s="156"/>
      <c r="G266" s="760"/>
      <c r="H266" s="160"/>
      <c r="I266" s="160"/>
      <c r="J266" s="160"/>
      <c r="K266" s="41"/>
      <c r="L266" s="42"/>
      <c r="M266" s="658"/>
      <c r="N266" s="659"/>
      <c r="O266" s="692"/>
      <c r="P266" s="761"/>
      <c r="Q266" s="74"/>
      <c r="R266" s="28"/>
    </row>
    <row r="267" spans="1:18" ht="14.25" customHeight="1">
      <c r="A267" s="111"/>
      <c r="B267" s="68"/>
      <c r="C267" s="68"/>
      <c r="D267" s="68"/>
      <c r="E267" s="68"/>
      <c r="F267" s="155"/>
      <c r="G267" s="760"/>
      <c r="H267" s="160"/>
      <c r="I267" s="160"/>
      <c r="J267" s="160"/>
      <c r="K267" s="41"/>
      <c r="L267" s="42"/>
      <c r="M267" s="658"/>
      <c r="N267" s="659"/>
      <c r="O267" s="692"/>
      <c r="P267" s="761"/>
      <c r="Q267" s="29"/>
      <c r="R267" s="11"/>
    </row>
    <row r="268" spans="1:18" ht="14.25" customHeight="1">
      <c r="A268" s="111"/>
      <c r="B268" s="68"/>
      <c r="C268" s="68"/>
      <c r="D268" s="68"/>
      <c r="E268" s="68"/>
      <c r="F268" s="156"/>
      <c r="G268" s="760"/>
      <c r="H268" s="160"/>
      <c r="I268" s="160"/>
      <c r="J268" s="160"/>
      <c r="K268" s="41"/>
      <c r="L268" s="42"/>
      <c r="M268" s="658"/>
      <c r="N268" s="659"/>
      <c r="O268" s="692"/>
      <c r="P268" s="761"/>
      <c r="Q268" s="74"/>
      <c r="R268" s="28"/>
    </row>
    <row r="269" spans="1:18" ht="14.25" customHeight="1">
      <c r="A269" s="111"/>
      <c r="B269" s="68"/>
      <c r="C269" s="68"/>
      <c r="D269" s="68"/>
      <c r="E269" s="68"/>
      <c r="F269" s="156"/>
      <c r="G269" s="760"/>
      <c r="H269" s="160"/>
      <c r="I269" s="160"/>
      <c r="J269" s="160"/>
      <c r="K269" s="41"/>
      <c r="L269" s="42"/>
      <c r="M269" s="658"/>
      <c r="N269" s="659"/>
      <c r="O269" s="692"/>
      <c r="P269" s="761"/>
      <c r="Q269" s="74"/>
      <c r="R269" s="28"/>
    </row>
    <row r="270" spans="1:18" ht="14.25" customHeight="1">
      <c r="A270" s="111"/>
      <c r="B270" s="52"/>
      <c r="C270" s="52"/>
      <c r="D270" s="52"/>
      <c r="E270" s="52"/>
      <c r="F270" s="156"/>
      <c r="G270" s="760"/>
      <c r="H270" s="160"/>
      <c r="I270" s="160"/>
      <c r="J270" s="160"/>
      <c r="K270" s="41"/>
      <c r="L270" s="42"/>
      <c r="M270" s="658"/>
      <c r="N270" s="659"/>
      <c r="O270" s="692"/>
      <c r="P270" s="761"/>
      <c r="Q270" s="74"/>
      <c r="R270" s="28"/>
    </row>
    <row r="271" spans="1:18" ht="14.25" customHeight="1">
      <c r="A271" s="111"/>
      <c r="B271" s="122"/>
      <c r="C271" s="122"/>
      <c r="D271" s="777"/>
      <c r="E271" s="122"/>
      <c r="F271" s="589"/>
      <c r="G271" s="739"/>
      <c r="H271" s="196"/>
      <c r="I271" s="196"/>
      <c r="J271" s="196"/>
      <c r="K271" s="41"/>
      <c r="L271" s="42"/>
      <c r="M271" s="658"/>
      <c r="N271" s="659"/>
      <c r="O271" s="692"/>
      <c r="P271" s="761"/>
      <c r="Q271" s="74"/>
      <c r="R271" s="28"/>
    </row>
    <row r="272" spans="1:18" ht="14.25" customHeight="1">
      <c r="A272" s="111"/>
      <c r="B272" s="116"/>
      <c r="C272" s="116"/>
      <c r="D272" s="116"/>
      <c r="E272" s="116"/>
      <c r="F272" s="155"/>
      <c r="G272" s="778"/>
      <c r="H272" s="198"/>
      <c r="I272" s="257"/>
      <c r="J272" s="257"/>
      <c r="K272" s="41"/>
      <c r="L272" s="42"/>
      <c r="M272" s="658"/>
      <c r="N272" s="659"/>
      <c r="O272" s="692"/>
      <c r="P272" s="761"/>
      <c r="Q272" s="109"/>
      <c r="R272" s="11"/>
    </row>
    <row r="273" spans="1:18" ht="14.25" customHeight="1">
      <c r="A273" s="111"/>
      <c r="B273" s="52"/>
      <c r="C273" s="52"/>
      <c r="D273" s="52"/>
      <c r="E273" s="52"/>
      <c r="F273" s="155"/>
      <c r="G273" s="760"/>
      <c r="H273" s="160"/>
      <c r="I273" s="160"/>
      <c r="J273" s="160"/>
      <c r="K273" s="41"/>
      <c r="L273" s="42"/>
      <c r="M273" s="658"/>
      <c r="N273" s="659"/>
      <c r="O273" s="692"/>
      <c r="P273" s="761"/>
      <c r="Q273" s="29"/>
      <c r="R273" s="28"/>
    </row>
    <row r="274" spans="1:18" ht="14.25" customHeight="1">
      <c r="A274" s="111"/>
      <c r="B274" s="68"/>
      <c r="C274" s="68"/>
      <c r="D274" s="68"/>
      <c r="E274" s="68"/>
      <c r="F274" s="155"/>
      <c r="G274" s="760"/>
      <c r="H274" s="160"/>
      <c r="I274" s="198"/>
      <c r="J274" s="160"/>
      <c r="K274" s="41"/>
      <c r="L274" s="42"/>
      <c r="M274" s="658"/>
      <c r="N274" s="659"/>
      <c r="O274" s="692"/>
      <c r="P274" s="761"/>
      <c r="Q274" s="74"/>
      <c r="R274" s="28"/>
    </row>
    <row r="275" spans="1:18" ht="14.25" customHeight="1">
      <c r="A275" s="111"/>
      <c r="B275" s="52"/>
      <c r="C275" s="52"/>
      <c r="D275" s="52"/>
      <c r="E275" s="52"/>
      <c r="F275" s="156"/>
      <c r="G275" s="764"/>
      <c r="H275" s="160"/>
      <c r="I275" s="198"/>
      <c r="J275" s="160"/>
      <c r="K275" s="41"/>
      <c r="L275" s="42"/>
      <c r="M275" s="658"/>
      <c r="N275" s="659"/>
      <c r="O275" s="692"/>
      <c r="P275" s="761"/>
      <c r="Q275" s="74"/>
      <c r="R275" s="28"/>
    </row>
    <row r="276" spans="1:18" ht="14.25" customHeight="1">
      <c r="A276" s="111"/>
      <c r="B276" s="68"/>
      <c r="C276" s="68"/>
      <c r="D276" s="68"/>
      <c r="E276" s="68"/>
      <c r="F276" s="155"/>
      <c r="G276" s="764"/>
      <c r="H276" s="160"/>
      <c r="I276" s="160"/>
      <c r="J276" s="160"/>
      <c r="K276" s="41"/>
      <c r="L276" s="42"/>
      <c r="M276" s="658"/>
      <c r="N276" s="659"/>
      <c r="O276" s="692"/>
      <c r="P276" s="761"/>
      <c r="Q276" s="109"/>
      <c r="R276" s="11"/>
    </row>
    <row r="277" spans="1:18" ht="14.25" customHeight="1">
      <c r="A277" s="111"/>
      <c r="B277" s="68"/>
      <c r="C277" s="68"/>
      <c r="D277" s="68"/>
      <c r="E277" s="68"/>
      <c r="F277" s="155"/>
      <c r="G277" s="764"/>
      <c r="H277" s="160"/>
      <c r="I277" s="160"/>
      <c r="J277" s="160"/>
      <c r="K277" s="41"/>
      <c r="L277" s="42"/>
      <c r="M277" s="658"/>
      <c r="N277" s="659"/>
      <c r="O277" s="692"/>
      <c r="P277" s="761"/>
      <c r="Q277" s="29"/>
      <c r="R277" s="28"/>
    </row>
    <row r="278" spans="1:18" ht="14.25" customHeight="1">
      <c r="A278" s="111"/>
      <c r="B278" s="68"/>
      <c r="C278" s="68"/>
      <c r="D278" s="68"/>
      <c r="E278" s="68"/>
      <c r="F278" s="155"/>
      <c r="G278" s="760"/>
      <c r="H278" s="160"/>
      <c r="I278" s="160"/>
      <c r="J278" s="160"/>
      <c r="K278" s="41"/>
      <c r="L278" s="42"/>
      <c r="M278" s="658"/>
      <c r="N278" s="659"/>
      <c r="O278" s="692"/>
      <c r="P278" s="761"/>
      <c r="Q278" s="74"/>
      <c r="R278" s="28"/>
    </row>
    <row r="279" spans="1:18" ht="14.25" customHeight="1">
      <c r="A279" s="111"/>
      <c r="B279" s="68"/>
      <c r="C279" s="68"/>
      <c r="D279" s="68"/>
      <c r="E279" s="68"/>
      <c r="F279" s="155"/>
      <c r="G279" s="760"/>
      <c r="H279" s="160"/>
      <c r="I279" s="160"/>
      <c r="J279" s="160"/>
      <c r="K279" s="41"/>
      <c r="L279" s="42"/>
      <c r="M279" s="658"/>
      <c r="N279" s="659"/>
      <c r="O279" s="692"/>
      <c r="P279" s="761"/>
      <c r="Q279" s="74"/>
      <c r="R279" s="28"/>
    </row>
    <row r="280" spans="1:18" ht="14.25" customHeight="1">
      <c r="A280" s="111"/>
      <c r="B280" s="68"/>
      <c r="C280" s="52"/>
      <c r="D280" s="52"/>
      <c r="E280" s="52"/>
      <c r="F280" s="155"/>
      <c r="G280" s="760"/>
      <c r="H280" s="160"/>
      <c r="I280" s="160"/>
      <c r="J280" s="160"/>
      <c r="K280" s="41"/>
      <c r="L280" s="42"/>
      <c r="M280" s="658"/>
      <c r="N280" s="659"/>
      <c r="O280" s="692"/>
      <c r="P280" s="761"/>
      <c r="Q280" s="74"/>
      <c r="R280" s="28"/>
    </row>
    <row r="281" spans="1:18" ht="14.25" customHeight="1">
      <c r="A281" s="111"/>
      <c r="B281" s="68"/>
      <c r="C281" s="52"/>
      <c r="D281" s="52"/>
      <c r="E281" s="52"/>
      <c r="F281" s="155"/>
      <c r="G281" s="760"/>
      <c r="H281" s="160"/>
      <c r="I281" s="160"/>
      <c r="J281" s="160"/>
      <c r="K281" s="41"/>
      <c r="L281" s="42"/>
      <c r="M281" s="658"/>
      <c r="N281" s="659"/>
      <c r="O281" s="692"/>
      <c r="P281" s="761"/>
      <c r="Q281" s="109"/>
      <c r="R281" s="11"/>
    </row>
    <row r="282" spans="1:18" ht="14.25" customHeight="1">
      <c r="A282" s="111"/>
      <c r="B282" s="68"/>
      <c r="C282" s="52"/>
      <c r="D282" s="52"/>
      <c r="E282" s="52"/>
      <c r="F282" s="155"/>
      <c r="G282" s="764"/>
      <c r="H282" s="160"/>
      <c r="I282" s="160"/>
      <c r="J282" s="160"/>
      <c r="K282" s="41"/>
      <c r="L282" s="42"/>
      <c r="M282" s="658"/>
      <c r="N282" s="659"/>
      <c r="O282" s="692"/>
      <c r="P282" s="761"/>
      <c r="Q282" s="74"/>
      <c r="R282" s="28"/>
    </row>
    <row r="283" spans="1:18" ht="14.25" customHeight="1">
      <c r="A283" s="111"/>
      <c r="B283" s="68"/>
      <c r="C283" s="68"/>
      <c r="D283" s="68"/>
      <c r="E283" s="68"/>
      <c r="F283" s="155"/>
      <c r="G283" s="764"/>
      <c r="H283" s="160"/>
      <c r="I283" s="198"/>
      <c r="J283" s="160"/>
      <c r="K283" s="41"/>
      <c r="L283" s="42"/>
      <c r="M283" s="658"/>
      <c r="N283" s="659"/>
      <c r="O283" s="692"/>
      <c r="P283" s="761"/>
      <c r="Q283" s="29"/>
      <c r="R283" s="28"/>
    </row>
    <row r="284" spans="1:18" ht="14.25" customHeight="1">
      <c r="A284" s="111"/>
      <c r="B284" s="52"/>
      <c r="C284" s="52"/>
      <c r="D284" s="52"/>
      <c r="E284" s="52"/>
      <c r="F284" s="155"/>
      <c r="G284" s="760"/>
      <c r="H284" s="198"/>
      <c r="I284" s="160"/>
      <c r="J284" s="160"/>
      <c r="K284" s="41"/>
      <c r="L284" s="42"/>
      <c r="M284" s="658"/>
      <c r="N284" s="659"/>
      <c r="O284" s="692"/>
      <c r="P284" s="761"/>
      <c r="Q284" s="74"/>
      <c r="R284" s="28"/>
    </row>
    <row r="285" spans="1:18" ht="14.25" customHeight="1">
      <c r="A285" s="111"/>
      <c r="B285" s="52"/>
      <c r="C285" s="52"/>
      <c r="D285" s="52"/>
      <c r="E285" s="52"/>
      <c r="F285" s="155"/>
      <c r="G285" s="760"/>
      <c r="H285" s="160"/>
      <c r="I285" s="160"/>
      <c r="J285" s="160"/>
      <c r="K285" s="41"/>
      <c r="L285" s="42"/>
      <c r="M285" s="658"/>
      <c r="N285" s="659"/>
      <c r="O285" s="692"/>
      <c r="P285" s="761"/>
      <c r="Q285" s="74"/>
      <c r="R285" s="28"/>
    </row>
    <row r="286" spans="1:18" ht="14.25" customHeight="1">
      <c r="A286" s="111"/>
      <c r="B286" s="68"/>
      <c r="C286" s="68"/>
      <c r="D286" s="68"/>
      <c r="E286" s="68"/>
      <c r="F286" s="156"/>
      <c r="G286" s="760"/>
      <c r="H286" s="160"/>
      <c r="I286" s="160"/>
      <c r="J286" s="160"/>
      <c r="K286" s="41"/>
      <c r="L286" s="42"/>
      <c r="M286" s="658"/>
      <c r="N286" s="659"/>
      <c r="O286" s="692"/>
      <c r="P286" s="761"/>
      <c r="Q286" s="74"/>
      <c r="R286" s="28"/>
    </row>
    <row r="287" spans="1:18" ht="14.25" customHeight="1">
      <c r="A287" s="111"/>
      <c r="B287" s="68"/>
      <c r="C287" s="68"/>
      <c r="D287" s="68"/>
      <c r="E287" s="68"/>
      <c r="F287" s="155"/>
      <c r="G287" s="760"/>
      <c r="H287" s="160"/>
      <c r="I287" s="160"/>
      <c r="J287" s="160"/>
      <c r="K287" s="41"/>
      <c r="L287" s="42"/>
      <c r="M287" s="658"/>
      <c r="N287" s="659"/>
      <c r="O287" s="692"/>
      <c r="P287" s="761"/>
      <c r="Q287" s="29"/>
      <c r="R287" s="28"/>
    </row>
    <row r="288" spans="1:18" ht="14.25" customHeight="1">
      <c r="A288" s="111"/>
      <c r="B288" s="52"/>
      <c r="C288" s="52"/>
      <c r="D288" s="52"/>
      <c r="E288" s="52"/>
      <c r="F288" s="155"/>
      <c r="G288" s="760"/>
      <c r="H288" s="198"/>
      <c r="I288" s="160"/>
      <c r="J288" s="160"/>
      <c r="K288" s="41"/>
      <c r="L288" s="42"/>
      <c r="M288" s="658"/>
      <c r="N288" s="659"/>
      <c r="O288" s="692"/>
      <c r="P288" s="761"/>
      <c r="Q288" s="109"/>
      <c r="R288" s="11"/>
    </row>
    <row r="289" spans="1:18" ht="14.25" customHeight="1">
      <c r="A289" s="111"/>
      <c r="B289" s="52"/>
      <c r="C289" s="52"/>
      <c r="D289" s="52"/>
      <c r="E289" s="52"/>
      <c r="F289" s="155"/>
      <c r="G289" s="764"/>
      <c r="H289" s="198"/>
      <c r="I289" s="160"/>
      <c r="J289" s="160"/>
      <c r="K289" s="41"/>
      <c r="L289" s="42"/>
      <c r="M289" s="658"/>
      <c r="N289" s="659"/>
      <c r="O289" s="692"/>
      <c r="P289" s="761"/>
      <c r="Q289" s="74"/>
      <c r="R289" s="28"/>
    </row>
    <row r="290" spans="1:18" ht="14.25" customHeight="1">
      <c r="A290" s="111"/>
      <c r="B290" s="52"/>
      <c r="C290" s="52"/>
      <c r="D290" s="52"/>
      <c r="E290" s="52"/>
      <c r="F290" s="155"/>
      <c r="G290" s="764"/>
      <c r="H290" s="160"/>
      <c r="I290" s="160"/>
      <c r="J290" s="160"/>
      <c r="K290" s="41"/>
      <c r="L290" s="42"/>
      <c r="M290" s="658"/>
      <c r="N290" s="659"/>
      <c r="O290" s="692"/>
      <c r="P290" s="761"/>
      <c r="Q290" s="29"/>
      <c r="R290" s="28"/>
    </row>
    <row r="291" spans="1:18" ht="14.25" customHeight="1">
      <c r="A291" s="111"/>
      <c r="B291" s="68"/>
      <c r="C291" s="68"/>
      <c r="D291" s="68"/>
      <c r="E291" s="68"/>
      <c r="F291" s="155"/>
      <c r="G291" s="760"/>
      <c r="H291" s="160"/>
      <c r="I291" s="160"/>
      <c r="J291" s="769"/>
      <c r="K291" s="41"/>
      <c r="L291" s="42"/>
      <c r="M291" s="658"/>
      <c r="N291" s="659"/>
      <c r="O291" s="692"/>
      <c r="P291" s="761"/>
      <c r="Q291" s="29"/>
      <c r="R291" s="28"/>
    </row>
    <row r="292" spans="1:18" ht="14.25" customHeight="1">
      <c r="A292" s="111"/>
      <c r="B292" s="52"/>
      <c r="C292" s="68"/>
      <c r="D292" s="68"/>
      <c r="E292" s="68"/>
      <c r="F292" s="155"/>
      <c r="G292" s="760"/>
      <c r="H292" s="160"/>
      <c r="I292" s="548"/>
      <c r="J292" s="160"/>
      <c r="K292" s="41"/>
      <c r="L292" s="42"/>
      <c r="M292" s="658"/>
      <c r="N292" s="659"/>
      <c r="O292" s="692"/>
      <c r="P292" s="761"/>
      <c r="Q292" s="29"/>
      <c r="R292" s="28"/>
    </row>
    <row r="293" spans="1:18" ht="14.25" customHeight="1">
      <c r="A293" s="111"/>
      <c r="B293" s="68"/>
      <c r="C293" s="52"/>
      <c r="D293" s="52"/>
      <c r="E293" s="52"/>
      <c r="F293" s="156"/>
      <c r="G293" s="760"/>
      <c r="H293" s="160"/>
      <c r="I293" s="160"/>
      <c r="J293" s="160"/>
      <c r="K293" s="41"/>
      <c r="L293" s="42"/>
      <c r="M293" s="658"/>
      <c r="N293" s="659"/>
      <c r="O293" s="692"/>
      <c r="P293" s="761"/>
      <c r="Q293" s="74"/>
      <c r="R293" s="28"/>
    </row>
    <row r="294" spans="1:18" ht="14.25" customHeight="1">
      <c r="A294" s="111"/>
      <c r="B294" s="68"/>
      <c r="C294" s="52"/>
      <c r="D294" s="52"/>
      <c r="E294" s="52"/>
      <c r="F294" s="156"/>
      <c r="G294" s="760"/>
      <c r="H294" s="160"/>
      <c r="I294" s="160"/>
      <c r="J294" s="160"/>
      <c r="K294" s="41"/>
      <c r="L294" s="42"/>
      <c r="M294" s="658"/>
      <c r="N294" s="659"/>
      <c r="O294" s="692"/>
      <c r="P294" s="761"/>
      <c r="Q294" s="74"/>
      <c r="R294" s="28"/>
    </row>
    <row r="295" spans="1:18" ht="14.25" customHeight="1">
      <c r="A295" s="111"/>
      <c r="B295" s="68"/>
      <c r="C295" s="68"/>
      <c r="D295" s="68"/>
      <c r="E295" s="68"/>
      <c r="F295" s="156"/>
      <c r="G295" s="760"/>
      <c r="H295" s="160"/>
      <c r="I295" s="160"/>
      <c r="J295" s="160"/>
      <c r="K295" s="41"/>
      <c r="L295" s="42"/>
      <c r="M295" s="658"/>
      <c r="N295" s="659"/>
      <c r="O295" s="692"/>
      <c r="P295" s="761"/>
      <c r="Q295" s="74"/>
      <c r="R295" s="28"/>
    </row>
    <row r="296" spans="1:18" ht="14.25" customHeight="1">
      <c r="A296" s="111"/>
      <c r="B296" s="52"/>
      <c r="C296" s="68"/>
      <c r="D296" s="68"/>
      <c r="E296" s="68"/>
      <c r="F296" s="156"/>
      <c r="G296" s="760"/>
      <c r="H296" s="160"/>
      <c r="I296" s="160"/>
      <c r="J296" s="160"/>
      <c r="K296" s="41"/>
      <c r="L296" s="42"/>
      <c r="M296" s="658"/>
      <c r="N296" s="659"/>
      <c r="O296" s="692"/>
      <c r="P296" s="761"/>
      <c r="Q296" s="74"/>
      <c r="R296" s="28"/>
    </row>
    <row r="297" spans="1:18" ht="14.25" customHeight="1">
      <c r="A297" s="111"/>
      <c r="B297" s="122"/>
      <c r="C297" s="122"/>
      <c r="D297" s="132"/>
      <c r="E297" s="122"/>
      <c r="F297" s="589"/>
      <c r="G297" s="739"/>
      <c r="H297" s="196"/>
      <c r="I297" s="196"/>
      <c r="J297" s="196"/>
      <c r="K297" s="41"/>
      <c r="L297" s="42"/>
      <c r="M297" s="658"/>
      <c r="N297" s="659"/>
      <c r="O297" s="692"/>
      <c r="P297" s="761"/>
      <c r="Q297" s="74"/>
      <c r="R297" s="28"/>
    </row>
    <row r="298" spans="1:18" ht="14.25" customHeight="1">
      <c r="A298" s="111"/>
      <c r="B298" s="68"/>
      <c r="C298" s="68"/>
      <c r="D298" s="68"/>
      <c r="E298" s="68"/>
      <c r="F298" s="156"/>
      <c r="G298" s="760"/>
      <c r="H298" s="160"/>
      <c r="I298" s="160"/>
      <c r="J298" s="160"/>
      <c r="K298" s="41"/>
      <c r="L298" s="42"/>
      <c r="M298" s="658"/>
      <c r="N298" s="659"/>
      <c r="O298" s="692"/>
      <c r="P298" s="761"/>
      <c r="Q298" s="74"/>
      <c r="R298" s="28"/>
    </row>
    <row r="299" spans="1:18" ht="14.25" customHeight="1">
      <c r="A299" s="111"/>
      <c r="B299" s="345"/>
      <c r="C299" s="345"/>
      <c r="D299" s="345"/>
      <c r="E299" s="345"/>
      <c r="F299" s="156"/>
      <c r="G299" s="765"/>
      <c r="H299" s="160"/>
      <c r="I299" s="774"/>
      <c r="J299" s="121"/>
      <c r="K299" s="41"/>
      <c r="L299" s="42"/>
      <c r="M299" s="658"/>
      <c r="N299" s="659"/>
      <c r="O299" s="692"/>
      <c r="P299" s="761"/>
      <c r="Q299" s="74"/>
      <c r="R299" s="28"/>
    </row>
    <row r="300" spans="1:18" ht="14.25" customHeight="1">
      <c r="A300" s="111"/>
      <c r="B300" s="52"/>
      <c r="C300" s="52"/>
      <c r="D300" s="52"/>
      <c r="E300" s="52"/>
      <c r="F300" s="155"/>
      <c r="G300" s="760"/>
      <c r="H300" s="160"/>
      <c r="I300" s="160"/>
      <c r="J300" s="160"/>
      <c r="K300" s="41"/>
      <c r="L300" s="42"/>
      <c r="M300" s="658"/>
      <c r="N300" s="659"/>
      <c r="O300" s="692"/>
      <c r="P300" s="761"/>
      <c r="Q300" s="74"/>
      <c r="R300" s="28"/>
    </row>
    <row r="301" spans="1:18" ht="14.25" customHeight="1">
      <c r="A301" s="111"/>
      <c r="B301" s="52"/>
      <c r="C301" s="52"/>
      <c r="D301" s="52"/>
      <c r="E301" s="52"/>
      <c r="F301" s="155"/>
      <c r="G301" s="760"/>
      <c r="H301" s="160"/>
      <c r="I301" s="160"/>
      <c r="J301" s="160"/>
      <c r="K301" s="41"/>
      <c r="L301" s="42"/>
      <c r="M301" s="658"/>
      <c r="N301" s="659"/>
      <c r="O301" s="692"/>
      <c r="P301" s="761"/>
      <c r="Q301" s="29"/>
      <c r="R301" s="28"/>
    </row>
    <row r="302" spans="1:18" ht="14.25" customHeight="1">
      <c r="A302" s="111"/>
      <c r="B302" s="68"/>
      <c r="C302" s="52"/>
      <c r="D302" s="52"/>
      <c r="E302" s="52"/>
      <c r="F302" s="156"/>
      <c r="G302" s="764"/>
      <c r="H302" s="160"/>
      <c r="I302" s="160"/>
      <c r="J302" s="160"/>
      <c r="K302" s="41"/>
      <c r="L302" s="42"/>
      <c r="M302" s="658"/>
      <c r="N302" s="659"/>
      <c r="O302" s="692"/>
      <c r="P302" s="761"/>
      <c r="Q302" s="74"/>
      <c r="R302" s="28"/>
    </row>
    <row r="303" spans="1:18" ht="14.25" customHeight="1">
      <c r="A303" s="111"/>
      <c r="B303" s="33"/>
      <c r="C303" s="33"/>
      <c r="D303" s="33"/>
      <c r="E303" s="33"/>
      <c r="F303" s="156"/>
      <c r="G303" s="121"/>
      <c r="H303" s="160"/>
      <c r="I303" s="121"/>
      <c r="J303" s="121"/>
      <c r="K303" s="41"/>
      <c r="L303" s="42"/>
      <c r="M303" s="658"/>
      <c r="N303" s="659"/>
      <c r="O303" s="692"/>
      <c r="P303" s="761"/>
      <c r="Q303" s="74"/>
      <c r="R303" s="28"/>
    </row>
    <row r="304" spans="1:18" ht="14.25" customHeight="1">
      <c r="A304" s="111"/>
      <c r="B304" s="68"/>
      <c r="C304" s="52"/>
      <c r="D304" s="52"/>
      <c r="E304" s="52"/>
      <c r="F304" s="156"/>
      <c r="G304" s="760"/>
      <c r="H304" s="160"/>
      <c r="I304" s="160"/>
      <c r="J304" s="160"/>
      <c r="K304" s="41"/>
      <c r="L304" s="42"/>
      <c r="M304" s="658"/>
      <c r="N304" s="659"/>
      <c r="O304" s="692"/>
      <c r="P304" s="761"/>
      <c r="Q304" s="74"/>
      <c r="R304" s="28"/>
    </row>
    <row r="305" spans="1:18" ht="14.25" customHeight="1">
      <c r="A305" s="111"/>
      <c r="B305" s="52"/>
      <c r="C305" s="52"/>
      <c r="D305" s="52"/>
      <c r="E305" s="52"/>
      <c r="F305" s="156"/>
      <c r="G305" s="760"/>
      <c r="H305" s="160"/>
      <c r="I305" s="160"/>
      <c r="J305" s="160"/>
      <c r="K305" s="41"/>
      <c r="L305" s="42"/>
      <c r="M305" s="658"/>
      <c r="N305" s="659"/>
      <c r="O305" s="692"/>
      <c r="P305" s="761"/>
      <c r="Q305" s="74"/>
      <c r="R305" s="28"/>
    </row>
    <row r="306" spans="1:18" ht="14.25" customHeight="1">
      <c r="A306" s="111"/>
      <c r="B306" s="52"/>
      <c r="C306" s="68"/>
      <c r="D306" s="68"/>
      <c r="E306" s="68"/>
      <c r="F306" s="156"/>
      <c r="G306" s="760"/>
      <c r="H306" s="198"/>
      <c r="I306" s="160"/>
      <c r="J306" s="198"/>
      <c r="K306" s="41"/>
      <c r="L306" s="42"/>
      <c r="M306" s="658"/>
      <c r="N306" s="659"/>
      <c r="O306" s="692"/>
      <c r="P306" s="761"/>
      <c r="Q306" s="74"/>
      <c r="R306" s="28"/>
    </row>
    <row r="307" spans="1:18" ht="14.25" customHeight="1">
      <c r="A307" s="111"/>
      <c r="B307" s="116"/>
      <c r="C307" s="50"/>
      <c r="D307" s="50"/>
      <c r="E307" s="50"/>
      <c r="F307" s="156"/>
      <c r="G307" s="776"/>
      <c r="H307" s="160"/>
      <c r="I307" s="121"/>
      <c r="J307" s="198"/>
      <c r="K307" s="41"/>
      <c r="L307" s="42"/>
      <c r="M307" s="658"/>
      <c r="N307" s="659"/>
      <c r="O307" s="692"/>
      <c r="P307" s="761"/>
      <c r="Q307" s="74"/>
      <c r="R307" s="28"/>
    </row>
    <row r="308" spans="1:18" ht="14.25" customHeight="1">
      <c r="A308" s="111"/>
      <c r="B308" s="52"/>
      <c r="C308" s="52"/>
      <c r="D308" s="52"/>
      <c r="E308" s="52"/>
      <c r="F308" s="156"/>
      <c r="G308" s="764"/>
      <c r="H308" s="160"/>
      <c r="I308" s="198"/>
      <c r="J308" s="198"/>
      <c r="K308" s="41"/>
      <c r="L308" s="42"/>
      <c r="M308" s="658"/>
      <c r="N308" s="659"/>
      <c r="O308" s="692"/>
      <c r="P308" s="761"/>
      <c r="Q308" s="74"/>
      <c r="R308" s="28"/>
    </row>
    <row r="309" spans="1:18" ht="14.25" customHeight="1">
      <c r="A309" s="111"/>
      <c r="B309" s="52"/>
      <c r="C309" s="68"/>
      <c r="D309" s="68"/>
      <c r="E309" s="68"/>
      <c r="F309" s="155"/>
      <c r="G309" s="760"/>
      <c r="H309" s="160"/>
      <c r="I309" s="160"/>
      <c r="J309" s="160"/>
      <c r="K309" s="41"/>
      <c r="L309" s="42"/>
      <c r="M309" s="658"/>
      <c r="N309" s="659"/>
      <c r="O309" s="692"/>
      <c r="P309" s="761"/>
      <c r="Q309" s="29"/>
      <c r="R309" s="28"/>
    </row>
    <row r="310" spans="1:18" ht="14.25" customHeight="1">
      <c r="A310" s="111"/>
      <c r="B310" s="68"/>
      <c r="C310" s="68"/>
      <c r="D310" s="68"/>
      <c r="E310" s="68"/>
      <c r="F310" s="156"/>
      <c r="G310" s="760"/>
      <c r="H310" s="562"/>
      <c r="I310" s="160"/>
      <c r="J310" s="160"/>
      <c r="K310" s="41"/>
      <c r="L310" s="42"/>
      <c r="M310" s="658"/>
      <c r="N310" s="659"/>
      <c r="O310" s="692"/>
      <c r="P310" s="761"/>
      <c r="Q310" s="74"/>
      <c r="R310" s="28"/>
    </row>
    <row r="311" spans="1:18" ht="14.25" customHeight="1">
      <c r="A311" s="111"/>
      <c r="B311" s="52"/>
      <c r="C311" s="68"/>
      <c r="D311" s="68"/>
      <c r="E311" s="68"/>
      <c r="F311" s="156"/>
      <c r="G311" s="760"/>
      <c r="H311" s="160"/>
      <c r="I311" s="160"/>
      <c r="J311" s="160"/>
      <c r="K311" s="41"/>
      <c r="L311" s="42"/>
      <c r="M311" s="658"/>
      <c r="N311" s="659"/>
      <c r="O311" s="692"/>
      <c r="P311" s="761"/>
      <c r="Q311" s="74"/>
      <c r="R311" s="28"/>
    </row>
    <row r="312" spans="1:18" ht="14.25" customHeight="1">
      <c r="A312" s="111"/>
      <c r="B312" s="68"/>
      <c r="C312" s="68"/>
      <c r="D312" s="68"/>
      <c r="E312" s="68"/>
      <c r="F312" s="156"/>
      <c r="G312" s="760"/>
      <c r="H312" s="562"/>
      <c r="I312" s="160"/>
      <c r="J312" s="160"/>
      <c r="K312" s="41"/>
      <c r="L312" s="42"/>
      <c r="M312" s="658"/>
      <c r="N312" s="659"/>
      <c r="O312" s="692"/>
      <c r="P312" s="761"/>
      <c r="Q312" s="74"/>
      <c r="R312" s="28"/>
    </row>
    <row r="313" spans="1:18" ht="14.25" customHeight="1">
      <c r="A313" s="111"/>
      <c r="B313" s="122"/>
      <c r="C313" s="122"/>
      <c r="D313" s="132"/>
      <c r="E313" s="122"/>
      <c r="F313" s="589"/>
      <c r="G313" s="739"/>
      <c r="H313" s="196"/>
      <c r="I313" s="196"/>
      <c r="J313" s="196"/>
      <c r="K313" s="41"/>
      <c r="L313" s="42"/>
      <c r="M313" s="658"/>
      <c r="N313" s="659"/>
      <c r="O313" s="692"/>
      <c r="P313" s="761"/>
      <c r="Q313" s="74"/>
      <c r="R313" s="28"/>
    </row>
    <row r="314" spans="1:18" ht="14.25" customHeight="1">
      <c r="A314" s="111"/>
      <c r="B314" s="68"/>
      <c r="C314" s="52"/>
      <c r="D314" s="52"/>
      <c r="E314" s="52"/>
      <c r="F314" s="156"/>
      <c r="G314" s="760"/>
      <c r="H314" s="562"/>
      <c r="I314" s="160"/>
      <c r="J314" s="160"/>
      <c r="K314" s="41"/>
      <c r="L314" s="42"/>
      <c r="M314" s="658"/>
      <c r="N314" s="659"/>
      <c r="O314" s="692"/>
      <c r="P314" s="761"/>
      <c r="Q314" s="74"/>
      <c r="R314" s="28"/>
    </row>
    <row r="315" spans="1:18" ht="14.25" customHeight="1">
      <c r="A315" s="111"/>
      <c r="B315" s="68"/>
      <c r="C315" s="68"/>
      <c r="D315" s="68"/>
      <c r="E315" s="68"/>
      <c r="F315" s="156"/>
      <c r="G315" s="760"/>
      <c r="H315" s="160"/>
      <c r="I315" s="160"/>
      <c r="J315" s="160"/>
      <c r="K315" s="41"/>
      <c r="L315" s="42"/>
      <c r="M315" s="658"/>
      <c r="N315" s="659"/>
      <c r="O315" s="692"/>
      <c r="P315" s="761"/>
      <c r="Q315" s="74"/>
      <c r="R315" s="28"/>
    </row>
    <row r="316" spans="1:18" ht="14.25" customHeight="1">
      <c r="A316" s="111"/>
      <c r="B316" s="68"/>
      <c r="C316" s="68"/>
      <c r="D316" s="68"/>
      <c r="E316" s="68"/>
      <c r="F316" s="156"/>
      <c r="G316" s="760"/>
      <c r="H316" s="160"/>
      <c r="I316" s="160"/>
      <c r="J316" s="160"/>
      <c r="K316" s="41"/>
      <c r="L316" s="42"/>
      <c r="M316" s="658"/>
      <c r="N316" s="659"/>
      <c r="O316" s="692"/>
      <c r="P316" s="761"/>
      <c r="Q316" s="74"/>
      <c r="R316" s="28"/>
    </row>
    <row r="317" spans="1:18" ht="14.25" customHeight="1">
      <c r="A317" s="111"/>
      <c r="B317" s="68"/>
      <c r="C317" s="68"/>
      <c r="D317" s="68"/>
      <c r="E317" s="68"/>
      <c r="F317" s="156"/>
      <c r="G317" s="760"/>
      <c r="H317" s="160"/>
      <c r="I317" s="160"/>
      <c r="J317" s="364"/>
      <c r="K317" s="41"/>
      <c r="L317" s="42"/>
      <c r="M317" s="658"/>
      <c r="N317" s="659"/>
      <c r="O317" s="692"/>
      <c r="P317" s="761"/>
      <c r="Q317" s="74"/>
      <c r="R317" s="28"/>
    </row>
    <row r="318" spans="1:18" ht="14.25" customHeight="1">
      <c r="A318" s="111"/>
      <c r="B318" s="68"/>
      <c r="C318" s="68"/>
      <c r="D318" s="68"/>
      <c r="E318" s="68"/>
      <c r="F318" s="156"/>
      <c r="G318" s="760"/>
      <c r="H318" s="160"/>
      <c r="I318" s="160"/>
      <c r="J318" s="160"/>
      <c r="K318" s="41"/>
      <c r="L318" s="42"/>
      <c r="M318" s="658"/>
      <c r="N318" s="659"/>
      <c r="O318" s="692"/>
      <c r="P318" s="761"/>
      <c r="Q318" s="74"/>
      <c r="R318" s="28"/>
    </row>
    <row r="319" spans="1:18" ht="14.25" customHeight="1">
      <c r="A319" s="111"/>
      <c r="B319" s="68"/>
      <c r="C319" s="68"/>
      <c r="D319" s="68"/>
      <c r="E319" s="68"/>
      <c r="F319" s="156"/>
      <c r="G319" s="760"/>
      <c r="H319" s="160"/>
      <c r="I319" s="160"/>
      <c r="J319" s="160"/>
      <c r="K319" s="41"/>
      <c r="L319" s="42"/>
      <c r="M319" s="658"/>
      <c r="N319" s="659"/>
      <c r="O319" s="692"/>
      <c r="P319" s="761"/>
      <c r="Q319" s="74"/>
      <c r="R319" s="28"/>
    </row>
    <row r="320" spans="1:18" ht="14.25" customHeight="1">
      <c r="A320" s="111"/>
      <c r="B320" s="68"/>
      <c r="C320" s="68"/>
      <c r="D320" s="68"/>
      <c r="E320" s="68"/>
      <c r="F320" s="156"/>
      <c r="G320" s="760"/>
      <c r="H320" s="160"/>
      <c r="I320" s="160"/>
      <c r="J320" s="769"/>
      <c r="K320" s="41"/>
      <c r="L320" s="42"/>
      <c r="M320" s="658"/>
      <c r="N320" s="659"/>
      <c r="O320" s="692"/>
      <c r="P320" s="761"/>
      <c r="Q320" s="74"/>
      <c r="R320" s="28"/>
    </row>
    <row r="321" spans="1:18" ht="14.25" customHeight="1">
      <c r="A321" s="111"/>
      <c r="B321" s="68"/>
      <c r="C321" s="68"/>
      <c r="D321" s="68"/>
      <c r="E321" s="68"/>
      <c r="F321" s="156"/>
      <c r="G321" s="760"/>
      <c r="H321" s="160"/>
      <c r="I321" s="160"/>
      <c r="J321" s="160"/>
      <c r="K321" s="41"/>
      <c r="L321" s="42"/>
      <c r="M321" s="658"/>
      <c r="N321" s="659"/>
      <c r="O321" s="692"/>
      <c r="P321" s="761"/>
      <c r="Q321" s="74"/>
      <c r="R321" s="28"/>
    </row>
    <row r="322" spans="1:18" ht="14.25" customHeight="1">
      <c r="A322" s="111"/>
      <c r="B322" s="68"/>
      <c r="C322" s="52"/>
      <c r="D322" s="52"/>
      <c r="E322" s="52"/>
      <c r="F322" s="156"/>
      <c r="G322" s="760"/>
      <c r="H322" s="160"/>
      <c r="I322" s="160"/>
      <c r="J322" s="160"/>
      <c r="K322" s="41"/>
      <c r="L322" s="42"/>
      <c r="M322" s="658"/>
      <c r="N322" s="659"/>
      <c r="O322" s="692"/>
      <c r="P322" s="761"/>
      <c r="Q322" s="74"/>
      <c r="R322" s="28"/>
    </row>
    <row r="323" spans="1:18" ht="14.25" customHeight="1">
      <c r="A323" s="111"/>
      <c r="B323" s="68"/>
      <c r="C323" s="52"/>
      <c r="D323" s="52"/>
      <c r="E323" s="52"/>
      <c r="F323" s="156"/>
      <c r="G323" s="760"/>
      <c r="H323" s="160"/>
      <c r="I323" s="160"/>
      <c r="J323" s="160"/>
      <c r="K323" s="41"/>
      <c r="L323" s="42"/>
      <c r="M323" s="658"/>
      <c r="N323" s="659"/>
      <c r="O323" s="692"/>
      <c r="P323" s="761"/>
      <c r="Q323" s="74"/>
      <c r="R323" s="28"/>
    </row>
    <row r="324" spans="1:18" ht="14.25" customHeight="1">
      <c r="A324" s="111"/>
      <c r="B324" s="68"/>
      <c r="C324" s="68"/>
      <c r="D324" s="68"/>
      <c r="E324" s="68"/>
      <c r="F324" s="156"/>
      <c r="G324" s="760"/>
      <c r="H324" s="160"/>
      <c r="I324" s="160"/>
      <c r="J324" s="160"/>
      <c r="K324" s="41"/>
      <c r="L324" s="42"/>
      <c r="M324" s="658"/>
      <c r="N324" s="659"/>
      <c r="O324" s="692"/>
      <c r="P324" s="761"/>
      <c r="Q324" s="74"/>
      <c r="R324" s="28"/>
    </row>
    <row r="325" spans="1:18" ht="14.25" customHeight="1">
      <c r="A325" s="111"/>
      <c r="B325" s="68"/>
      <c r="C325" s="68"/>
      <c r="D325" s="68"/>
      <c r="E325" s="68"/>
      <c r="F325" s="155"/>
      <c r="G325" s="760"/>
      <c r="H325" s="160"/>
      <c r="I325" s="160"/>
      <c r="J325" s="160"/>
      <c r="K325" s="41"/>
      <c r="L325" s="42"/>
      <c r="M325" s="658"/>
      <c r="N325" s="659"/>
      <c r="O325" s="692"/>
      <c r="P325" s="761"/>
      <c r="Q325" s="74"/>
      <c r="R325" s="28"/>
    </row>
    <row r="326" spans="1:18" ht="14.25" customHeight="1">
      <c r="A326" s="111"/>
      <c r="B326" s="52"/>
      <c r="C326" s="52"/>
      <c r="D326" s="52"/>
      <c r="E326" s="52"/>
      <c r="F326" s="155"/>
      <c r="G326" s="760"/>
      <c r="H326" s="198"/>
      <c r="I326" s="160"/>
      <c r="J326" s="160"/>
      <c r="K326" s="41"/>
      <c r="L326" s="42"/>
      <c r="M326" s="658"/>
      <c r="N326" s="659"/>
      <c r="O326" s="692"/>
      <c r="P326" s="761"/>
      <c r="Q326" s="74"/>
      <c r="R326" s="28"/>
    </row>
    <row r="327" spans="1:18" ht="14.25" customHeight="1">
      <c r="A327" s="111"/>
      <c r="B327" s="52"/>
      <c r="C327" s="52"/>
      <c r="D327" s="52"/>
      <c r="E327" s="52"/>
      <c r="F327" s="155"/>
      <c r="G327" s="760"/>
      <c r="H327" s="160"/>
      <c r="I327" s="198"/>
      <c r="J327" s="160"/>
      <c r="K327" s="41"/>
      <c r="L327" s="42"/>
      <c r="M327" s="658"/>
      <c r="N327" s="659"/>
      <c r="O327" s="692"/>
      <c r="P327" s="761"/>
      <c r="Q327" s="29"/>
      <c r="R327" s="28"/>
    </row>
    <row r="328" spans="1:18" ht="14.25" customHeight="1">
      <c r="A328" s="111"/>
      <c r="B328" s="52"/>
      <c r="C328" s="52"/>
      <c r="D328" s="52"/>
      <c r="E328" s="52"/>
      <c r="F328" s="155"/>
      <c r="G328" s="760"/>
      <c r="H328" s="160"/>
      <c r="I328" s="198"/>
      <c r="J328" s="160"/>
      <c r="K328" s="41"/>
      <c r="L328" s="42"/>
      <c r="M328" s="658"/>
      <c r="N328" s="659"/>
      <c r="O328" s="692"/>
      <c r="P328" s="761"/>
      <c r="Q328" s="109"/>
      <c r="R328" s="11"/>
    </row>
    <row r="329" spans="1:18" ht="14.25" customHeight="1">
      <c r="A329" s="111"/>
      <c r="B329" s="68"/>
      <c r="C329" s="68"/>
      <c r="D329" s="68"/>
      <c r="E329" s="68"/>
      <c r="F329" s="155"/>
      <c r="G329" s="760"/>
      <c r="H329" s="160"/>
      <c r="I329" s="160"/>
      <c r="J329" s="160"/>
      <c r="K329" s="41"/>
      <c r="L329" s="42"/>
      <c r="M329" s="658"/>
      <c r="N329" s="659"/>
      <c r="O329" s="692"/>
      <c r="P329" s="761"/>
      <c r="Q329" s="109"/>
      <c r="R329" s="11"/>
    </row>
    <row r="330" spans="1:18" ht="14.25" customHeight="1">
      <c r="A330" s="111"/>
      <c r="B330" s="68"/>
      <c r="C330" s="52"/>
      <c r="D330" s="52"/>
      <c r="E330" s="52"/>
      <c r="F330" s="155"/>
      <c r="G330" s="760"/>
      <c r="H330" s="160"/>
      <c r="I330" s="160"/>
      <c r="J330" s="160"/>
      <c r="K330" s="41"/>
      <c r="L330" s="42"/>
      <c r="M330" s="658"/>
      <c r="N330" s="659"/>
      <c r="O330" s="692"/>
      <c r="P330" s="761"/>
      <c r="Q330" s="29"/>
      <c r="R330" s="28"/>
    </row>
    <row r="331" spans="1:18" ht="14.25" customHeight="1">
      <c r="A331" s="111"/>
      <c r="B331" s="50"/>
      <c r="C331" s="68"/>
      <c r="D331" s="68"/>
      <c r="E331" s="68"/>
      <c r="F331" s="155"/>
      <c r="G331" s="760"/>
      <c r="H331" s="160"/>
      <c r="I331" s="160"/>
      <c r="J331" s="160"/>
      <c r="K331" s="41"/>
      <c r="L331" s="42"/>
      <c r="M331" s="658"/>
      <c r="N331" s="659"/>
      <c r="O331" s="692"/>
      <c r="P331" s="761"/>
      <c r="Q331" s="109"/>
      <c r="R331" s="11"/>
    </row>
    <row r="332" spans="1:18" ht="14.25" customHeight="1">
      <c r="A332" s="111"/>
      <c r="B332" s="52"/>
      <c r="C332" s="52"/>
      <c r="D332" s="52"/>
      <c r="E332" s="52"/>
      <c r="F332" s="155"/>
      <c r="G332" s="760"/>
      <c r="H332" s="160"/>
      <c r="I332" s="160"/>
      <c r="J332" s="160"/>
      <c r="K332" s="41"/>
      <c r="L332" s="42"/>
      <c r="M332" s="658"/>
      <c r="N332" s="659"/>
      <c r="O332" s="692"/>
      <c r="P332" s="761"/>
      <c r="Q332" s="29"/>
      <c r="R332" s="28"/>
    </row>
    <row r="333" spans="1:18" ht="14.25" customHeight="1">
      <c r="A333" s="111"/>
      <c r="B333" s="52"/>
      <c r="C333" s="52"/>
      <c r="D333" s="52"/>
      <c r="E333" s="52"/>
      <c r="F333" s="155"/>
      <c r="G333" s="760"/>
      <c r="H333" s="160"/>
      <c r="I333" s="160"/>
      <c r="J333" s="160"/>
      <c r="K333" s="41"/>
      <c r="L333" s="42"/>
      <c r="M333" s="658"/>
      <c r="N333" s="659"/>
      <c r="O333" s="692"/>
      <c r="P333" s="761"/>
      <c r="Q333" s="29"/>
      <c r="R333" s="11"/>
    </row>
    <row r="334" spans="1:18" ht="14.25" customHeight="1">
      <c r="A334" s="111"/>
      <c r="B334" s="52"/>
      <c r="C334" s="52"/>
      <c r="D334" s="52"/>
      <c r="E334" s="52"/>
      <c r="F334" s="155"/>
      <c r="G334" s="760"/>
      <c r="H334" s="160"/>
      <c r="I334" s="160"/>
      <c r="J334" s="160"/>
      <c r="K334" s="41"/>
      <c r="L334" s="42"/>
      <c r="M334" s="658"/>
      <c r="N334" s="659"/>
      <c r="O334" s="692"/>
      <c r="P334" s="761"/>
      <c r="Q334" s="109"/>
      <c r="R334" s="11"/>
    </row>
    <row r="335" spans="1:18" ht="14.25" customHeight="1">
      <c r="A335" s="111"/>
      <c r="B335" s="68"/>
      <c r="C335" s="68"/>
      <c r="D335" s="68"/>
      <c r="E335" s="68"/>
      <c r="F335" s="156"/>
      <c r="G335" s="760"/>
      <c r="H335" s="160"/>
      <c r="I335" s="160"/>
      <c r="J335" s="160"/>
      <c r="K335" s="41"/>
      <c r="L335" s="42"/>
      <c r="M335" s="658"/>
      <c r="N335" s="659"/>
      <c r="O335" s="692"/>
      <c r="P335" s="761"/>
      <c r="Q335" s="74"/>
      <c r="R335" s="28"/>
    </row>
    <row r="336" spans="1:18" ht="14.25" customHeight="1">
      <c r="A336" s="111"/>
      <c r="B336" s="68"/>
      <c r="C336" s="52"/>
      <c r="D336" s="52"/>
      <c r="E336" s="52"/>
      <c r="F336" s="156"/>
      <c r="G336" s="760"/>
      <c r="H336" s="160"/>
      <c r="I336" s="160"/>
      <c r="J336" s="160"/>
      <c r="K336" s="41"/>
      <c r="L336" s="42"/>
      <c r="M336" s="658"/>
      <c r="N336" s="659"/>
      <c r="O336" s="692"/>
      <c r="P336" s="761"/>
      <c r="Q336" s="74"/>
      <c r="R336" s="28"/>
    </row>
    <row r="337" spans="1:18" ht="14.25" customHeight="1">
      <c r="A337" s="111"/>
      <c r="B337" s="68"/>
      <c r="C337" s="52"/>
      <c r="D337" s="52"/>
      <c r="E337" s="52"/>
      <c r="F337" s="156"/>
      <c r="G337" s="763"/>
      <c r="H337" s="160"/>
      <c r="I337" s="160"/>
      <c r="J337" s="160"/>
      <c r="K337" s="41"/>
      <c r="L337" s="42"/>
      <c r="M337" s="658"/>
      <c r="N337" s="659"/>
      <c r="O337" s="692"/>
      <c r="P337" s="761"/>
      <c r="Q337" s="74"/>
      <c r="R337" s="28"/>
    </row>
    <row r="338" spans="1:18" ht="14.25" customHeight="1">
      <c r="A338" s="111"/>
      <c r="B338" s="52"/>
      <c r="C338" s="52"/>
      <c r="D338" s="52"/>
      <c r="E338" s="52"/>
      <c r="F338" s="156"/>
      <c r="G338" s="764"/>
      <c r="H338" s="160"/>
      <c r="I338" s="198"/>
      <c r="J338" s="198"/>
      <c r="K338" s="41"/>
      <c r="L338" s="42"/>
      <c r="M338" s="658"/>
      <c r="N338" s="659"/>
      <c r="O338" s="692"/>
      <c r="P338" s="761"/>
      <c r="Q338" s="74"/>
      <c r="R338" s="28"/>
    </row>
    <row r="339" spans="1:18" ht="14.25" customHeight="1">
      <c r="A339" s="111"/>
      <c r="B339" s="52"/>
      <c r="C339" s="197"/>
      <c r="D339" s="197"/>
      <c r="E339" s="197"/>
      <c r="F339" s="156"/>
      <c r="G339" s="760"/>
      <c r="H339" s="160"/>
      <c r="I339" s="160"/>
      <c r="J339" s="198"/>
      <c r="K339" s="41"/>
      <c r="L339" s="42"/>
      <c r="M339" s="658"/>
      <c r="N339" s="659"/>
      <c r="O339" s="692"/>
      <c r="P339" s="761"/>
      <c r="Q339" s="74"/>
      <c r="R339" s="28"/>
    </row>
    <row r="340" spans="1:18" ht="14.25" customHeight="1">
      <c r="A340" s="111"/>
      <c r="B340" s="68"/>
      <c r="C340" s="68"/>
      <c r="D340" s="68"/>
      <c r="E340" s="68"/>
      <c r="F340" s="156"/>
      <c r="G340" s="760"/>
      <c r="H340" s="198"/>
      <c r="I340" s="160"/>
      <c r="J340" s="364"/>
      <c r="K340" s="41"/>
      <c r="L340" s="42"/>
      <c r="M340" s="658"/>
      <c r="N340" s="659"/>
      <c r="O340" s="692"/>
      <c r="P340" s="761"/>
      <c r="Q340" s="74"/>
      <c r="R340" s="28"/>
    </row>
    <row r="341" spans="1:18" ht="14.25" customHeight="1">
      <c r="A341" s="111"/>
      <c r="B341" s="68"/>
      <c r="C341" s="68"/>
      <c r="D341" s="68"/>
      <c r="E341" s="68"/>
      <c r="F341" s="156"/>
      <c r="G341" s="760"/>
      <c r="H341" s="160"/>
      <c r="I341" s="160"/>
      <c r="J341" s="160"/>
      <c r="K341" s="41"/>
      <c r="L341" s="42"/>
      <c r="M341" s="658"/>
      <c r="N341" s="659"/>
      <c r="O341" s="692"/>
      <c r="P341" s="761"/>
      <c r="Q341" s="74"/>
      <c r="R341" s="28"/>
    </row>
    <row r="342" spans="1:18" ht="14.25" customHeight="1">
      <c r="A342" s="111"/>
      <c r="B342" s="68"/>
      <c r="C342" s="68"/>
      <c r="D342" s="68"/>
      <c r="E342" s="68"/>
      <c r="F342" s="156"/>
      <c r="G342" s="760"/>
      <c r="H342" s="160"/>
      <c r="I342" s="160"/>
      <c r="J342" s="364"/>
      <c r="K342" s="41"/>
      <c r="L342" s="42"/>
      <c r="M342" s="658"/>
      <c r="N342" s="659"/>
      <c r="O342" s="692"/>
      <c r="P342" s="761"/>
      <c r="Q342" s="74"/>
      <c r="R342" s="28"/>
    </row>
    <row r="343" spans="1:18" ht="14.25" customHeight="1">
      <c r="A343" s="111"/>
      <c r="B343" s="68"/>
      <c r="C343" s="52"/>
      <c r="D343" s="52"/>
      <c r="E343" s="52"/>
      <c r="F343" s="156"/>
      <c r="G343" s="760"/>
      <c r="H343" s="160"/>
      <c r="I343" s="160"/>
      <c r="J343" s="160"/>
      <c r="K343" s="41"/>
      <c r="L343" s="42"/>
      <c r="M343" s="658"/>
      <c r="N343" s="659"/>
      <c r="O343" s="692"/>
      <c r="P343" s="761"/>
      <c r="Q343" s="74"/>
      <c r="R343" s="28"/>
    </row>
    <row r="344" spans="1:18" ht="14.25" customHeight="1">
      <c r="A344" s="111"/>
      <c r="B344" s="52"/>
      <c r="C344" s="52"/>
      <c r="D344" s="52"/>
      <c r="E344" s="52"/>
      <c r="F344" s="155"/>
      <c r="G344" s="760"/>
      <c r="H344" s="198"/>
      <c r="I344" s="160"/>
      <c r="J344" s="160"/>
      <c r="K344" s="41"/>
      <c r="L344" s="42"/>
      <c r="M344" s="658"/>
      <c r="N344" s="659"/>
      <c r="O344" s="692"/>
      <c r="P344" s="761"/>
      <c r="Q344" s="109"/>
      <c r="R344" s="11"/>
    </row>
    <row r="345" spans="1:18" ht="14.25" customHeight="1">
      <c r="A345" s="111"/>
      <c r="B345" s="52"/>
      <c r="C345" s="68"/>
      <c r="D345" s="68"/>
      <c r="E345" s="68"/>
      <c r="F345" s="156"/>
      <c r="G345" s="760"/>
      <c r="H345" s="160"/>
      <c r="I345" s="160"/>
      <c r="J345" s="160"/>
      <c r="K345" s="41"/>
      <c r="L345" s="42"/>
      <c r="M345" s="658"/>
      <c r="N345" s="659"/>
      <c r="O345" s="692"/>
      <c r="P345" s="761"/>
      <c r="Q345" s="74"/>
      <c r="R345" s="28"/>
    </row>
    <row r="346" spans="1:18" ht="14.25" customHeight="1">
      <c r="A346" s="111"/>
      <c r="B346" s="68"/>
      <c r="C346" s="68"/>
      <c r="D346" s="68"/>
      <c r="E346" s="68"/>
      <c r="F346" s="156"/>
      <c r="G346" s="760"/>
      <c r="H346" s="160"/>
      <c r="I346" s="160"/>
      <c r="J346" s="160"/>
      <c r="K346" s="41"/>
      <c r="L346" s="42"/>
      <c r="M346" s="658"/>
      <c r="N346" s="659"/>
      <c r="O346" s="692"/>
      <c r="P346" s="761"/>
      <c r="Q346" s="74"/>
      <c r="R346" s="28"/>
    </row>
    <row r="347" spans="1:18" ht="14.25" customHeight="1">
      <c r="A347" s="111"/>
      <c r="B347" s="68"/>
      <c r="C347" s="68"/>
      <c r="D347" s="68"/>
      <c r="E347" s="68"/>
      <c r="F347" s="156"/>
      <c r="G347" s="760"/>
      <c r="H347" s="160"/>
      <c r="I347" s="160"/>
      <c r="J347" s="160"/>
      <c r="K347" s="41"/>
      <c r="L347" s="42"/>
      <c r="M347" s="658"/>
      <c r="N347" s="659"/>
      <c r="O347" s="692"/>
      <c r="P347" s="761"/>
      <c r="Q347" s="74"/>
      <c r="R347" s="28"/>
    </row>
    <row r="348" spans="1:18" ht="14.25" customHeight="1">
      <c r="A348" s="111"/>
      <c r="B348" s="52"/>
      <c r="C348" s="52"/>
      <c r="D348" s="52"/>
      <c r="E348" s="52"/>
      <c r="F348" s="155"/>
      <c r="G348" s="764"/>
      <c r="H348" s="160"/>
      <c r="I348" s="198"/>
      <c r="J348" s="198"/>
      <c r="K348" s="41"/>
      <c r="L348" s="42"/>
      <c r="M348" s="658"/>
      <c r="N348" s="659"/>
      <c r="O348" s="692"/>
      <c r="P348" s="761"/>
      <c r="Q348" s="74"/>
      <c r="R348" s="28"/>
    </row>
    <row r="349" spans="1:18" ht="14.25" customHeight="1">
      <c r="A349" s="111"/>
      <c r="B349" s="52"/>
      <c r="C349" s="52"/>
      <c r="D349" s="52"/>
      <c r="E349" s="52"/>
      <c r="F349" s="155"/>
      <c r="G349" s="760"/>
      <c r="H349" s="160"/>
      <c r="I349" s="160"/>
      <c r="J349" s="160"/>
      <c r="K349" s="41"/>
      <c r="L349" s="42"/>
      <c r="M349" s="658"/>
      <c r="N349" s="659"/>
      <c r="O349" s="692"/>
      <c r="P349" s="761"/>
      <c r="Q349" s="74"/>
      <c r="R349" s="28"/>
    </row>
    <row r="350" spans="1:18" ht="14.25" customHeight="1">
      <c r="A350" s="111"/>
      <c r="B350" s="52"/>
      <c r="C350" s="52"/>
      <c r="D350" s="52"/>
      <c r="E350" s="52"/>
      <c r="F350" s="155"/>
      <c r="G350" s="760"/>
      <c r="H350" s="160"/>
      <c r="I350" s="160"/>
      <c r="J350" s="160"/>
      <c r="K350" s="41"/>
      <c r="L350" s="42"/>
      <c r="M350" s="658"/>
      <c r="N350" s="659"/>
      <c r="O350" s="692"/>
      <c r="P350" s="761"/>
      <c r="Q350" s="29"/>
      <c r="R350" s="28"/>
    </row>
    <row r="351" spans="1:18" ht="14.25" customHeight="1">
      <c r="A351" s="111"/>
      <c r="B351" s="52"/>
      <c r="C351" s="52"/>
      <c r="D351" s="52"/>
      <c r="E351" s="52"/>
      <c r="F351" s="155"/>
      <c r="G351" s="760"/>
      <c r="H351" s="160"/>
      <c r="I351" s="160"/>
      <c r="J351" s="160"/>
      <c r="K351" s="41"/>
      <c r="L351" s="42"/>
      <c r="M351" s="658"/>
      <c r="N351" s="659"/>
      <c r="O351" s="692"/>
      <c r="P351" s="761"/>
      <c r="Q351" s="109"/>
      <c r="R351" s="11"/>
    </row>
    <row r="352" spans="1:18" ht="14.25" customHeight="1">
      <c r="A352" s="111"/>
      <c r="B352" s="52"/>
      <c r="C352" s="52"/>
      <c r="D352" s="52"/>
      <c r="E352" s="52"/>
      <c r="F352" s="155"/>
      <c r="G352" s="760"/>
      <c r="H352" s="160"/>
      <c r="I352" s="160"/>
      <c r="J352" s="160"/>
      <c r="K352" s="41"/>
      <c r="L352" s="42"/>
      <c r="M352" s="658"/>
      <c r="N352" s="659"/>
      <c r="O352" s="692"/>
      <c r="P352" s="761"/>
      <c r="Q352" s="29"/>
      <c r="R352" s="28"/>
    </row>
    <row r="353" spans="1:18" ht="14.25" customHeight="1">
      <c r="A353" s="111"/>
      <c r="B353" s="52"/>
      <c r="C353" s="52"/>
      <c r="D353" s="52"/>
      <c r="E353" s="52"/>
      <c r="F353" s="155"/>
      <c r="G353" s="760"/>
      <c r="H353" s="160"/>
      <c r="I353" s="160"/>
      <c r="J353" s="160"/>
      <c r="K353" s="41"/>
      <c r="L353" s="42"/>
      <c r="M353" s="658"/>
      <c r="N353" s="659"/>
      <c r="O353" s="692"/>
      <c r="P353" s="761"/>
      <c r="Q353" s="109"/>
      <c r="R353" s="11"/>
    </row>
    <row r="354" spans="1:18" ht="14.25" customHeight="1">
      <c r="A354" s="111"/>
      <c r="B354" s="52"/>
      <c r="C354" s="52"/>
      <c r="D354" s="52"/>
      <c r="E354" s="52"/>
      <c r="F354" s="155"/>
      <c r="G354" s="763"/>
      <c r="H354" s="160"/>
      <c r="I354" s="160"/>
      <c r="J354" s="160"/>
      <c r="K354" s="41"/>
      <c r="L354" s="42"/>
      <c r="M354" s="658"/>
      <c r="N354" s="659"/>
      <c r="O354" s="692"/>
      <c r="P354" s="761"/>
      <c r="Q354" s="29"/>
      <c r="R354" s="28"/>
    </row>
    <row r="355" spans="1:18" ht="14.25" customHeight="1">
      <c r="A355" s="111"/>
      <c r="B355" s="339"/>
      <c r="C355" s="339"/>
      <c r="D355" s="339"/>
      <c r="E355" s="339"/>
      <c r="F355" s="155"/>
      <c r="G355" s="388"/>
      <c r="H355" s="160"/>
      <c r="I355" s="411"/>
      <c r="J355" s="411"/>
      <c r="K355" s="41"/>
      <c r="L355" s="42"/>
      <c r="M355" s="658"/>
      <c r="N355" s="659"/>
      <c r="O355" s="692"/>
      <c r="P355" s="761"/>
      <c r="Q355" s="109"/>
      <c r="R355" s="11"/>
    </row>
    <row r="356" spans="1:18" ht="14.25" customHeight="1">
      <c r="A356" s="111"/>
      <c r="B356" s="52"/>
      <c r="C356" s="339"/>
      <c r="D356" s="339"/>
      <c r="E356" s="339"/>
      <c r="F356" s="155"/>
      <c r="G356" s="760"/>
      <c r="H356" s="160"/>
      <c r="I356" s="160"/>
      <c r="J356" s="160"/>
      <c r="K356" s="41"/>
      <c r="L356" s="42"/>
      <c r="M356" s="658"/>
      <c r="N356" s="659"/>
      <c r="O356" s="692"/>
      <c r="P356" s="761"/>
      <c r="Q356" s="29"/>
      <c r="R356" s="28"/>
    </row>
    <row r="357" spans="1:18" ht="14.25" customHeight="1">
      <c r="A357" s="111"/>
      <c r="B357" s="52"/>
      <c r="C357" s="52"/>
      <c r="D357" s="52"/>
      <c r="E357" s="52"/>
      <c r="F357" s="155"/>
      <c r="G357" s="760"/>
      <c r="H357" s="198"/>
      <c r="I357" s="160"/>
      <c r="J357" s="160"/>
      <c r="K357" s="41"/>
      <c r="L357" s="42"/>
      <c r="M357" s="658"/>
      <c r="N357" s="659"/>
      <c r="O357" s="692"/>
      <c r="P357" s="761"/>
      <c r="Q357" s="29"/>
      <c r="R357" s="11"/>
    </row>
    <row r="358" spans="1:18" ht="14.25" customHeight="1">
      <c r="A358" s="111"/>
      <c r="B358" s="52"/>
      <c r="C358" s="600"/>
      <c r="D358" s="600"/>
      <c r="E358" s="600"/>
      <c r="F358" s="155"/>
      <c r="G358" s="760"/>
      <c r="H358" s="198"/>
      <c r="I358" s="160"/>
      <c r="J358" s="160"/>
      <c r="K358" s="41"/>
      <c r="L358" s="42"/>
      <c r="M358" s="658"/>
      <c r="N358" s="659"/>
      <c r="O358" s="692"/>
      <c r="P358" s="761"/>
      <c r="Q358" s="109"/>
      <c r="R358" s="11"/>
    </row>
    <row r="359" spans="1:18" ht="14.25" customHeight="1">
      <c r="A359" s="111"/>
      <c r="B359" s="52"/>
      <c r="C359" s="600"/>
      <c r="D359" s="600"/>
      <c r="E359" s="600"/>
      <c r="F359" s="155"/>
      <c r="G359" s="760"/>
      <c r="H359" s="160"/>
      <c r="I359" s="160"/>
      <c r="J359" s="160"/>
      <c r="K359" s="41"/>
      <c r="L359" s="42"/>
      <c r="M359" s="658"/>
      <c r="N359" s="659"/>
      <c r="O359" s="692"/>
      <c r="P359" s="761"/>
      <c r="Q359" s="109"/>
      <c r="R359" s="11"/>
    </row>
    <row r="360" spans="1:18" ht="14.25" customHeight="1">
      <c r="A360" s="111"/>
      <c r="B360" s="68"/>
      <c r="C360" s="68"/>
      <c r="D360" s="68"/>
      <c r="E360" s="68"/>
      <c r="F360" s="155"/>
      <c r="G360" s="760"/>
      <c r="H360" s="160"/>
      <c r="I360" s="160"/>
      <c r="J360" s="160"/>
      <c r="K360" s="41"/>
      <c r="L360" s="42"/>
      <c r="M360" s="658"/>
      <c r="N360" s="659"/>
      <c r="O360" s="692"/>
      <c r="P360" s="761"/>
      <c r="Q360" s="109"/>
      <c r="R360" s="11"/>
    </row>
    <row r="361" spans="1:18" ht="14.25" customHeight="1">
      <c r="A361" s="111"/>
      <c r="B361" s="68"/>
      <c r="C361" s="52"/>
      <c r="D361" s="52"/>
      <c r="E361" s="52"/>
      <c r="F361" s="156"/>
      <c r="G361" s="760"/>
      <c r="H361" s="160"/>
      <c r="I361" s="160"/>
      <c r="J361" s="160"/>
      <c r="K361" s="41"/>
      <c r="L361" s="42"/>
      <c r="M361" s="658"/>
      <c r="N361" s="659"/>
      <c r="O361" s="692"/>
      <c r="P361" s="761"/>
      <c r="Q361" s="74"/>
      <c r="R361" s="28"/>
    </row>
    <row r="362" spans="1:18" ht="14.25" customHeight="1">
      <c r="A362" s="111"/>
      <c r="B362" s="68"/>
      <c r="C362" s="52"/>
      <c r="D362" s="52"/>
      <c r="E362" s="52"/>
      <c r="F362" s="156"/>
      <c r="G362" s="760"/>
      <c r="H362" s="160"/>
      <c r="I362" s="160"/>
      <c r="J362" s="160"/>
      <c r="K362" s="41"/>
      <c r="L362" s="42"/>
      <c r="M362" s="658"/>
      <c r="N362" s="659"/>
      <c r="O362" s="692"/>
      <c r="P362" s="761"/>
      <c r="Q362" s="74"/>
      <c r="R362" s="28"/>
    </row>
    <row r="363" spans="1:18" ht="14.25" customHeight="1">
      <c r="A363" s="111"/>
      <c r="B363" s="68"/>
      <c r="C363" s="52"/>
      <c r="D363" s="52"/>
      <c r="E363" s="52"/>
      <c r="F363" s="156"/>
      <c r="G363" s="760"/>
      <c r="H363" s="160"/>
      <c r="I363" s="160"/>
      <c r="J363" s="160"/>
      <c r="K363" s="41"/>
      <c r="L363" s="42"/>
      <c r="M363" s="658"/>
      <c r="N363" s="659"/>
      <c r="O363" s="692"/>
      <c r="P363" s="761"/>
      <c r="Q363" s="74"/>
      <c r="R363" s="28"/>
    </row>
    <row r="364" spans="1:18" ht="14.25" customHeight="1">
      <c r="A364" s="111"/>
      <c r="B364" s="68"/>
      <c r="C364" s="52"/>
      <c r="D364" s="52"/>
      <c r="E364" s="52"/>
      <c r="F364" s="156"/>
      <c r="G364" s="760"/>
      <c r="H364" s="160"/>
      <c r="I364" s="160"/>
      <c r="J364" s="160"/>
      <c r="K364" s="41"/>
      <c r="L364" s="42"/>
      <c r="M364" s="658"/>
      <c r="N364" s="659"/>
      <c r="O364" s="692"/>
      <c r="P364" s="761"/>
      <c r="Q364" s="74"/>
      <c r="R364" s="28"/>
    </row>
    <row r="365" spans="1:18" ht="14.25" customHeight="1">
      <c r="A365" s="111"/>
      <c r="B365" s="33"/>
      <c r="C365" s="33"/>
      <c r="D365" s="33"/>
      <c r="E365" s="33"/>
      <c r="F365" s="155"/>
      <c r="G365" s="121"/>
      <c r="H365" s="160"/>
      <c r="I365" s="121"/>
      <c r="J365" s="121"/>
      <c r="K365" s="41"/>
      <c r="L365" s="42"/>
      <c r="M365" s="658"/>
      <c r="N365" s="659"/>
      <c r="O365" s="692"/>
      <c r="P365" s="761"/>
      <c r="Q365" s="109"/>
      <c r="R365" s="11"/>
    </row>
    <row r="366" spans="1:18" ht="14.25" customHeight="1">
      <c r="A366" s="111"/>
      <c r="B366" s="68"/>
      <c r="C366" s="68"/>
      <c r="D366" s="68"/>
      <c r="E366" s="68"/>
      <c r="F366" s="156"/>
      <c r="G366" s="760"/>
      <c r="H366" s="160"/>
      <c r="I366" s="160"/>
      <c r="J366" s="160"/>
      <c r="K366" s="41"/>
      <c r="L366" s="42"/>
      <c r="M366" s="658"/>
      <c r="N366" s="659"/>
      <c r="O366" s="692"/>
      <c r="P366" s="761"/>
      <c r="Q366" s="74"/>
      <c r="R366" s="28"/>
    </row>
    <row r="367" spans="1:18" ht="14.25" customHeight="1">
      <c r="A367" s="111"/>
      <c r="B367" s="68"/>
      <c r="C367" s="68"/>
      <c r="D367" s="68"/>
      <c r="E367" s="68"/>
      <c r="F367" s="156"/>
      <c r="G367" s="760"/>
      <c r="H367" s="160"/>
      <c r="I367" s="160"/>
      <c r="J367" s="198"/>
      <c r="K367" s="41"/>
      <c r="L367" s="42"/>
      <c r="M367" s="658"/>
      <c r="N367" s="659"/>
      <c r="O367" s="692"/>
      <c r="P367" s="761"/>
      <c r="Q367" s="74"/>
      <c r="R367" s="28"/>
    </row>
    <row r="368" spans="1:18" ht="14.25" customHeight="1">
      <c r="A368" s="111"/>
      <c r="B368" s="52"/>
      <c r="C368" s="68"/>
      <c r="D368" s="68"/>
      <c r="E368" s="68"/>
      <c r="F368" s="156"/>
      <c r="G368" s="760"/>
      <c r="H368" s="160"/>
      <c r="I368" s="160"/>
      <c r="J368" s="160"/>
      <c r="K368" s="41"/>
      <c r="L368" s="42"/>
      <c r="M368" s="658"/>
      <c r="N368" s="659"/>
      <c r="O368" s="692"/>
      <c r="P368" s="761"/>
      <c r="Q368" s="74"/>
      <c r="R368" s="28"/>
    </row>
    <row r="369" spans="1:18" ht="14.25" customHeight="1">
      <c r="A369" s="111"/>
      <c r="B369" s="52"/>
      <c r="C369" s="52"/>
      <c r="D369" s="52"/>
      <c r="E369" s="52"/>
      <c r="F369" s="155"/>
      <c r="G369" s="760"/>
      <c r="H369" s="198"/>
      <c r="I369" s="160"/>
      <c r="J369" s="160"/>
      <c r="K369" s="41"/>
      <c r="L369" s="42"/>
      <c r="M369" s="658"/>
      <c r="N369" s="659"/>
      <c r="O369" s="692"/>
      <c r="P369" s="761"/>
      <c r="Q369" s="109"/>
      <c r="R369" s="11"/>
    </row>
    <row r="370" spans="1:18" ht="14.25" customHeight="1">
      <c r="A370" s="111"/>
      <c r="B370" s="52"/>
      <c r="C370" s="52"/>
      <c r="D370" s="52"/>
      <c r="E370" s="52"/>
      <c r="F370" s="155"/>
      <c r="G370" s="760"/>
      <c r="H370" s="160"/>
      <c r="I370" s="484"/>
      <c r="J370" s="160"/>
      <c r="K370" s="41"/>
      <c r="L370" s="42"/>
      <c r="M370" s="658"/>
      <c r="N370" s="659"/>
      <c r="O370" s="692"/>
      <c r="P370" s="761"/>
      <c r="Q370" s="109"/>
      <c r="R370" s="11"/>
    </row>
    <row r="371" spans="1:18" ht="14.25" customHeight="1">
      <c r="A371" s="111"/>
      <c r="B371" s="68"/>
      <c r="C371" s="68"/>
      <c r="D371" s="68"/>
      <c r="E371" s="68"/>
      <c r="F371" s="156"/>
      <c r="G371" s="760"/>
      <c r="H371" s="160"/>
      <c r="I371" s="160"/>
      <c r="J371" s="160"/>
      <c r="K371" s="41"/>
      <c r="L371" s="42"/>
      <c r="M371" s="658"/>
      <c r="N371" s="659"/>
      <c r="O371" s="692"/>
      <c r="P371" s="761"/>
      <c r="Q371" s="74"/>
      <c r="R371" s="28"/>
    </row>
    <row r="372" spans="1:18" ht="14.25" customHeight="1">
      <c r="A372" s="111"/>
      <c r="B372" s="68"/>
      <c r="C372" s="68"/>
      <c r="D372" s="68"/>
      <c r="E372" s="68"/>
      <c r="F372" s="156"/>
      <c r="G372" s="760"/>
      <c r="H372" s="160"/>
      <c r="I372" s="160"/>
      <c r="J372" s="160"/>
      <c r="K372" s="41"/>
      <c r="L372" s="42"/>
      <c r="M372" s="658"/>
      <c r="N372" s="659"/>
      <c r="O372" s="692"/>
      <c r="P372" s="761"/>
      <c r="Q372" s="74"/>
      <c r="R372" s="28"/>
    </row>
    <row r="373" spans="1:18" ht="14.25" customHeight="1">
      <c r="A373" s="111"/>
      <c r="B373" s="52"/>
      <c r="C373" s="68"/>
      <c r="D373" s="68"/>
      <c r="E373" s="68"/>
      <c r="F373" s="156"/>
      <c r="G373" s="760"/>
      <c r="H373" s="160"/>
      <c r="I373" s="160"/>
      <c r="J373" s="160"/>
      <c r="K373" s="41"/>
      <c r="L373" s="42"/>
      <c r="M373" s="658"/>
      <c r="N373" s="659"/>
      <c r="O373" s="692"/>
      <c r="P373" s="761"/>
      <c r="Q373" s="74"/>
      <c r="R373" s="28"/>
    </row>
    <row r="374" spans="1:18" ht="14.25" customHeight="1">
      <c r="A374" s="111"/>
      <c r="B374" s="52"/>
      <c r="C374" s="52"/>
      <c r="D374" s="52"/>
      <c r="E374" s="52"/>
      <c r="F374" s="156"/>
      <c r="G374" s="760"/>
      <c r="H374" s="160"/>
      <c r="I374" s="160"/>
      <c r="J374" s="160"/>
      <c r="K374" s="41"/>
      <c r="L374" s="42"/>
      <c r="M374" s="658"/>
      <c r="N374" s="659"/>
      <c r="O374" s="692"/>
      <c r="P374" s="761"/>
      <c r="Q374" s="74"/>
      <c r="R374" s="28"/>
    </row>
    <row r="375" spans="1:18" ht="14.25" customHeight="1">
      <c r="A375" s="111"/>
      <c r="B375" s="68"/>
      <c r="C375" s="68"/>
      <c r="D375" s="68"/>
      <c r="E375" s="68"/>
      <c r="F375" s="155"/>
      <c r="G375" s="760"/>
      <c r="H375" s="160"/>
      <c r="I375" s="160"/>
      <c r="J375" s="160"/>
      <c r="K375" s="41"/>
      <c r="L375" s="42"/>
      <c r="M375" s="658"/>
      <c r="N375" s="659"/>
      <c r="O375" s="692"/>
      <c r="P375" s="761"/>
      <c r="Q375" s="29"/>
      <c r="R375" s="28"/>
    </row>
    <row r="376" spans="1:18" ht="14.25" customHeight="1">
      <c r="A376" s="111"/>
      <c r="B376" s="68"/>
      <c r="C376" s="52"/>
      <c r="D376" s="52"/>
      <c r="E376" s="52"/>
      <c r="F376" s="155"/>
      <c r="G376" s="764"/>
      <c r="H376" s="160"/>
      <c r="I376" s="160"/>
      <c r="J376" s="160"/>
      <c r="K376" s="41"/>
      <c r="L376" s="42"/>
      <c r="M376" s="658"/>
      <c r="N376" s="659"/>
      <c r="O376" s="692"/>
      <c r="P376" s="761"/>
      <c r="Q376" s="29"/>
      <c r="R376" s="28"/>
    </row>
    <row r="377" spans="1:18" ht="14.25" customHeight="1">
      <c r="A377" s="111"/>
      <c r="B377" s="68"/>
      <c r="C377" s="52"/>
      <c r="D377" s="52"/>
      <c r="E377" s="52"/>
      <c r="F377" s="155"/>
      <c r="G377" s="764"/>
      <c r="H377" s="160"/>
      <c r="I377" s="160"/>
      <c r="J377" s="160"/>
      <c r="K377" s="41"/>
      <c r="L377" s="42"/>
      <c r="M377" s="658"/>
      <c r="N377" s="659"/>
      <c r="O377" s="692"/>
      <c r="P377" s="761"/>
      <c r="Q377" s="74"/>
      <c r="R377" s="46"/>
    </row>
    <row r="378" spans="1:18" ht="14.25" customHeight="1">
      <c r="A378" s="111"/>
      <c r="B378" s="68"/>
      <c r="C378" s="52"/>
      <c r="D378" s="52"/>
      <c r="E378" s="52"/>
      <c r="F378" s="155"/>
      <c r="G378" s="764"/>
      <c r="H378" s="160"/>
      <c r="I378" s="160"/>
      <c r="J378" s="160"/>
      <c r="K378" s="41"/>
      <c r="L378" s="42"/>
      <c r="M378" s="658"/>
      <c r="N378" s="659"/>
      <c r="O378" s="692"/>
      <c r="P378" s="761"/>
      <c r="Q378" s="29"/>
      <c r="R378" s="28"/>
    </row>
    <row r="379" spans="1:18" ht="14.25" customHeight="1">
      <c r="A379" s="111"/>
      <c r="B379" s="68"/>
      <c r="C379" s="68"/>
      <c r="D379" s="68"/>
      <c r="E379" s="68"/>
      <c r="F379" s="155"/>
      <c r="G379" s="760"/>
      <c r="H379" s="198"/>
      <c r="I379" s="160"/>
      <c r="J379" s="160"/>
      <c r="K379" s="41"/>
      <c r="L379" s="42"/>
      <c r="M379" s="658"/>
      <c r="N379" s="659"/>
      <c r="O379" s="692"/>
      <c r="P379" s="761"/>
      <c r="Q379" s="29"/>
      <c r="R379" s="28"/>
    </row>
    <row r="380" spans="1:18" ht="14.25" customHeight="1">
      <c r="A380" s="111"/>
      <c r="B380" s="68"/>
      <c r="C380" s="68"/>
      <c r="D380" s="68"/>
      <c r="E380" s="68"/>
      <c r="F380" s="155"/>
      <c r="G380" s="760"/>
      <c r="H380" s="198"/>
      <c r="I380" s="160"/>
      <c r="J380" s="160"/>
      <c r="K380" s="41"/>
      <c r="L380" s="42"/>
      <c r="M380" s="658"/>
      <c r="N380" s="659"/>
      <c r="O380" s="692"/>
      <c r="P380" s="761"/>
      <c r="Q380" s="29"/>
      <c r="R380" s="46"/>
    </row>
    <row r="381" spans="1:18" ht="14.25" customHeight="1">
      <c r="A381" s="111"/>
      <c r="B381" s="68"/>
      <c r="C381" s="68"/>
      <c r="D381" s="68"/>
      <c r="E381" s="68"/>
      <c r="F381" s="155"/>
      <c r="G381" s="760"/>
      <c r="H381" s="198"/>
      <c r="I381" s="160"/>
      <c r="J381" s="160"/>
      <c r="K381" s="41"/>
      <c r="L381" s="42"/>
      <c r="M381" s="658"/>
      <c r="N381" s="659"/>
      <c r="O381" s="692"/>
      <c r="P381" s="761"/>
      <c r="Q381" s="29"/>
      <c r="R381" s="28"/>
    </row>
    <row r="382" spans="1:18" ht="14.25" customHeight="1">
      <c r="A382" s="111"/>
      <c r="B382" s="68"/>
      <c r="C382" s="52"/>
      <c r="D382" s="52"/>
      <c r="E382" s="52"/>
      <c r="F382" s="155"/>
      <c r="G382" s="764"/>
      <c r="H382" s="198"/>
      <c r="I382" s="160"/>
      <c r="J382" s="160"/>
      <c r="K382" s="41"/>
      <c r="L382" s="42"/>
      <c r="M382" s="658"/>
      <c r="N382" s="659"/>
      <c r="O382" s="692"/>
      <c r="P382" s="761"/>
      <c r="Q382" s="29"/>
      <c r="R382" s="28"/>
    </row>
    <row r="383" spans="1:18" ht="14.25" customHeight="1">
      <c r="A383" s="111"/>
      <c r="B383" s="68"/>
      <c r="C383" s="52"/>
      <c r="D383" s="52"/>
      <c r="E383" s="52"/>
      <c r="F383" s="155"/>
      <c r="G383" s="764"/>
      <c r="H383" s="198"/>
      <c r="I383" s="160"/>
      <c r="J383" s="160"/>
      <c r="K383" s="41"/>
      <c r="L383" s="42"/>
      <c r="M383" s="658"/>
      <c r="N383" s="659"/>
      <c r="O383" s="692"/>
      <c r="P383" s="761"/>
      <c r="Q383" s="29"/>
      <c r="R383" s="28"/>
    </row>
    <row r="384" spans="1:18" ht="14.25" customHeight="1">
      <c r="A384" s="111"/>
      <c r="B384" s="68"/>
      <c r="C384" s="52"/>
      <c r="D384" s="52"/>
      <c r="E384" s="52"/>
      <c r="F384" s="156"/>
      <c r="G384" s="760"/>
      <c r="H384" s="160"/>
      <c r="I384" s="160"/>
      <c r="J384" s="160"/>
      <c r="K384" s="41"/>
      <c r="L384" s="42"/>
      <c r="M384" s="658"/>
      <c r="N384" s="659"/>
      <c r="O384" s="692"/>
      <c r="P384" s="761"/>
      <c r="Q384" s="74"/>
      <c r="R384" s="28"/>
    </row>
    <row r="385" spans="1:18" ht="14.25" customHeight="1">
      <c r="A385" s="111"/>
      <c r="B385" s="68"/>
      <c r="C385" s="52"/>
      <c r="D385" s="52"/>
      <c r="E385" s="52"/>
      <c r="F385" s="156"/>
      <c r="G385" s="760"/>
      <c r="H385" s="160"/>
      <c r="I385" s="160"/>
      <c r="J385" s="160"/>
      <c r="K385" s="41"/>
      <c r="L385" s="42"/>
      <c r="M385" s="658"/>
      <c r="N385" s="659"/>
      <c r="O385" s="692"/>
      <c r="P385" s="761"/>
      <c r="Q385" s="74"/>
      <c r="R385" s="28"/>
    </row>
    <row r="386" spans="1:18" ht="14.25" customHeight="1">
      <c r="A386" s="111"/>
      <c r="B386" s="122"/>
      <c r="C386" s="122"/>
      <c r="D386" s="132"/>
      <c r="E386" s="122"/>
      <c r="F386" s="589"/>
      <c r="G386" s="739"/>
      <c r="H386" s="196"/>
      <c r="I386" s="196"/>
      <c r="J386" s="196"/>
      <c r="K386" s="41"/>
      <c r="L386" s="42"/>
      <c r="M386" s="658"/>
      <c r="N386" s="659"/>
      <c r="O386" s="692"/>
      <c r="P386" s="761"/>
      <c r="Q386" s="74"/>
      <c r="R386" s="28"/>
    </row>
    <row r="387" spans="1:18" ht="14.25" customHeight="1">
      <c r="A387" s="111"/>
      <c r="B387" s="779"/>
      <c r="C387" s="243"/>
      <c r="D387" s="243"/>
      <c r="E387" s="243"/>
      <c r="F387" s="156"/>
      <c r="G387" s="765"/>
      <c r="H387" s="160"/>
      <c r="I387" s="774"/>
      <c r="J387" s="484"/>
      <c r="K387" s="41"/>
      <c r="L387" s="42"/>
      <c r="M387" s="658"/>
      <c r="N387" s="659"/>
      <c r="O387" s="692"/>
      <c r="P387" s="761"/>
      <c r="Q387" s="74"/>
      <c r="R387" s="28"/>
    </row>
    <row r="388" spans="1:18" ht="14.25" customHeight="1">
      <c r="A388" s="111"/>
      <c r="B388" s="68"/>
      <c r="C388" s="68"/>
      <c r="D388" s="68"/>
      <c r="E388" s="68"/>
      <c r="F388" s="156"/>
      <c r="G388" s="760"/>
      <c r="H388" s="160"/>
      <c r="I388" s="160"/>
      <c r="J388" s="160"/>
      <c r="K388" s="41"/>
      <c r="L388" s="42"/>
      <c r="M388" s="658"/>
      <c r="N388" s="659"/>
      <c r="O388" s="692"/>
      <c r="P388" s="761"/>
      <c r="Q388" s="74"/>
      <c r="R388" s="28"/>
    </row>
    <row r="389" spans="1:18" ht="14.25" customHeight="1">
      <c r="A389" s="111"/>
      <c r="B389" s="52"/>
      <c r="C389" s="52"/>
      <c r="D389" s="52"/>
      <c r="E389" s="52"/>
      <c r="F389" s="156"/>
      <c r="G389" s="760"/>
      <c r="H389" s="160"/>
      <c r="I389" s="160"/>
      <c r="J389" s="160"/>
      <c r="K389" s="41"/>
      <c r="L389" s="42"/>
      <c r="M389" s="658"/>
      <c r="N389" s="659"/>
      <c r="O389" s="692"/>
      <c r="P389" s="761"/>
      <c r="Q389" s="74"/>
      <c r="R389" s="28"/>
    </row>
    <row r="390" spans="1:18" ht="14.25" customHeight="1">
      <c r="A390" s="111"/>
      <c r="B390" s="68"/>
      <c r="C390" s="52"/>
      <c r="D390" s="52"/>
      <c r="E390" s="52"/>
      <c r="F390" s="156"/>
      <c r="G390" s="760"/>
      <c r="H390" s="160"/>
      <c r="I390" s="160"/>
      <c r="J390" s="160"/>
      <c r="K390" s="41"/>
      <c r="L390" s="42"/>
      <c r="M390" s="658"/>
      <c r="N390" s="659"/>
      <c r="O390" s="692"/>
      <c r="P390" s="761"/>
      <c r="Q390" s="74"/>
      <c r="R390" s="28"/>
    </row>
    <row r="391" spans="1:18" ht="14.25" customHeight="1">
      <c r="A391" s="111"/>
      <c r="B391" s="52"/>
      <c r="C391" s="52"/>
      <c r="D391" s="52"/>
      <c r="E391" s="52"/>
      <c r="F391" s="156"/>
      <c r="G391" s="764"/>
      <c r="H391" s="160"/>
      <c r="I391" s="198"/>
      <c r="J391" s="160"/>
      <c r="K391" s="41"/>
      <c r="L391" s="42"/>
      <c r="M391" s="658"/>
      <c r="N391" s="659"/>
      <c r="O391" s="692"/>
      <c r="P391" s="761"/>
      <c r="Q391" s="74"/>
      <c r="R391" s="28"/>
    </row>
    <row r="392" spans="1:18" ht="14.25" customHeight="1">
      <c r="A392" s="111"/>
      <c r="B392" s="68"/>
      <c r="C392" s="68"/>
      <c r="D392" s="68"/>
      <c r="E392" s="68"/>
      <c r="F392" s="156"/>
      <c r="G392" s="760"/>
      <c r="H392" s="160"/>
      <c r="I392" s="160"/>
      <c r="J392" s="364"/>
      <c r="K392" s="41"/>
      <c r="L392" s="42"/>
      <c r="M392" s="658"/>
      <c r="N392" s="659"/>
      <c r="O392" s="692"/>
      <c r="P392" s="761"/>
      <c r="Q392" s="74"/>
      <c r="R392" s="28"/>
    </row>
    <row r="393" spans="1:18" ht="14.25" customHeight="1">
      <c r="A393" s="111"/>
      <c r="B393" s="68"/>
      <c r="C393" s="68"/>
      <c r="D393" s="68"/>
      <c r="E393" s="68"/>
      <c r="F393" s="156"/>
      <c r="G393" s="760"/>
      <c r="H393" s="160"/>
      <c r="I393" s="160"/>
      <c r="J393" s="364"/>
      <c r="K393" s="41"/>
      <c r="L393" s="42"/>
      <c r="M393" s="658"/>
      <c r="N393" s="659"/>
      <c r="O393" s="692"/>
      <c r="P393" s="761"/>
      <c r="Q393" s="74"/>
      <c r="R393" s="28"/>
    </row>
    <row r="394" spans="1:18" ht="14.25" customHeight="1">
      <c r="A394" s="111"/>
      <c r="B394" s="68"/>
      <c r="C394" s="68"/>
      <c r="D394" s="68"/>
      <c r="E394" s="68"/>
      <c r="F394" s="156"/>
      <c r="G394" s="760"/>
      <c r="H394" s="160"/>
      <c r="I394" s="160"/>
      <c r="J394" s="160"/>
      <c r="K394" s="41"/>
      <c r="L394" s="42"/>
      <c r="M394" s="658"/>
      <c r="N394" s="659"/>
      <c r="O394" s="692"/>
      <c r="P394" s="761"/>
      <c r="Q394" s="74"/>
      <c r="R394" s="28"/>
    </row>
    <row r="395" spans="1:18" ht="14.25" customHeight="1">
      <c r="A395" s="111"/>
      <c r="B395" s="52"/>
      <c r="C395" s="52"/>
      <c r="D395" s="52"/>
      <c r="E395" s="52"/>
      <c r="F395" s="156"/>
      <c r="G395" s="760"/>
      <c r="H395" s="160"/>
      <c r="I395" s="160"/>
      <c r="J395" s="160"/>
      <c r="K395" s="41"/>
      <c r="L395" s="42"/>
      <c r="M395" s="658"/>
      <c r="N395" s="659"/>
      <c r="O395" s="692"/>
      <c r="P395" s="761"/>
      <c r="Q395" s="74"/>
      <c r="R395" s="28"/>
    </row>
    <row r="396" spans="1:18" ht="14.25" customHeight="1">
      <c r="A396" s="111"/>
      <c r="B396" s="52"/>
      <c r="C396" s="52"/>
      <c r="D396" s="52"/>
      <c r="E396" s="52"/>
      <c r="F396" s="156"/>
      <c r="G396" s="760"/>
      <c r="H396" s="160"/>
      <c r="I396" s="160"/>
      <c r="J396" s="160"/>
      <c r="K396" s="41"/>
      <c r="L396" s="42"/>
      <c r="M396" s="658"/>
      <c r="N396" s="659"/>
      <c r="O396" s="692"/>
      <c r="P396" s="761"/>
      <c r="Q396" s="74"/>
      <c r="R396" s="28"/>
    </row>
    <row r="397" spans="1:18" ht="14.25" customHeight="1">
      <c r="A397" s="111"/>
      <c r="B397" s="52"/>
      <c r="C397" s="52"/>
      <c r="D397" s="52"/>
      <c r="E397" s="52"/>
      <c r="F397" s="156"/>
      <c r="G397" s="760"/>
      <c r="H397" s="160"/>
      <c r="I397" s="160"/>
      <c r="J397" s="160"/>
      <c r="K397" s="41"/>
      <c r="L397" s="42"/>
      <c r="M397" s="658"/>
      <c r="N397" s="659"/>
      <c r="O397" s="692"/>
      <c r="P397" s="761"/>
      <c r="Q397" s="74"/>
      <c r="R397" s="28"/>
    </row>
    <row r="398" spans="1:18" ht="14.25" customHeight="1">
      <c r="A398" s="111"/>
      <c r="B398" s="52"/>
      <c r="C398" s="52"/>
      <c r="D398" s="52"/>
      <c r="E398" s="52"/>
      <c r="F398" s="156"/>
      <c r="G398" s="760"/>
      <c r="H398" s="160"/>
      <c r="I398" s="160"/>
      <c r="J398" s="160"/>
      <c r="K398" s="41"/>
      <c r="L398" s="42"/>
      <c r="M398" s="658"/>
      <c r="N398" s="659"/>
      <c r="O398" s="692"/>
      <c r="P398" s="761"/>
      <c r="Q398" s="74"/>
      <c r="R398" s="28"/>
    </row>
    <row r="399" spans="1:18" ht="14.25" customHeight="1">
      <c r="A399" s="111"/>
      <c r="B399" s="68"/>
      <c r="C399" s="68"/>
      <c r="D399" s="68"/>
      <c r="E399" s="68"/>
      <c r="F399" s="156"/>
      <c r="G399" s="760"/>
      <c r="H399" s="160"/>
      <c r="I399" s="160"/>
      <c r="J399" s="160"/>
      <c r="K399" s="41"/>
      <c r="L399" s="42"/>
      <c r="M399" s="658"/>
      <c r="N399" s="659"/>
      <c r="O399" s="692"/>
      <c r="P399" s="761"/>
      <c r="Q399" s="74"/>
      <c r="R399" s="28"/>
    </row>
    <row r="400" spans="1:18" ht="14.25" customHeight="1">
      <c r="A400" s="111"/>
      <c r="B400" s="68"/>
      <c r="C400" s="116"/>
      <c r="D400" s="116"/>
      <c r="E400" s="116"/>
      <c r="F400" s="155"/>
      <c r="G400" s="760"/>
      <c r="H400" s="160"/>
      <c r="I400" s="160"/>
      <c r="J400" s="160"/>
      <c r="K400" s="41"/>
      <c r="L400" s="42"/>
      <c r="M400" s="658"/>
      <c r="N400" s="659"/>
      <c r="O400" s="692"/>
      <c r="P400" s="761"/>
      <c r="Q400" s="109"/>
      <c r="R400" s="11"/>
    </row>
    <row r="401" spans="1:18" ht="14.25" customHeight="1">
      <c r="A401" s="111"/>
      <c r="B401" s="68"/>
      <c r="C401" s="68"/>
      <c r="D401" s="68"/>
      <c r="E401" s="68"/>
      <c r="F401" s="156"/>
      <c r="G401" s="760"/>
      <c r="H401" s="160"/>
      <c r="I401" s="160"/>
      <c r="J401" s="160"/>
      <c r="K401" s="41"/>
      <c r="L401" s="42"/>
      <c r="M401" s="658"/>
      <c r="N401" s="659"/>
      <c r="O401" s="692"/>
      <c r="P401" s="761"/>
      <c r="Q401" s="74"/>
      <c r="R401" s="28"/>
    </row>
    <row r="402" spans="1:18" ht="14.25" customHeight="1">
      <c r="A402" s="111"/>
      <c r="B402" s="68"/>
      <c r="C402" s="68"/>
      <c r="D402" s="68"/>
      <c r="E402" s="68"/>
      <c r="F402" s="156"/>
      <c r="G402" s="760"/>
      <c r="H402" s="160"/>
      <c r="I402" s="160"/>
      <c r="J402" s="160"/>
      <c r="K402" s="41"/>
      <c r="L402" s="42"/>
      <c r="M402" s="658"/>
      <c r="N402" s="659"/>
      <c r="O402" s="692"/>
      <c r="P402" s="761"/>
      <c r="Q402" s="74"/>
      <c r="R402" s="28"/>
    </row>
    <row r="403" spans="1:18" ht="14.25" customHeight="1">
      <c r="A403" s="111"/>
      <c r="B403" s="68"/>
      <c r="C403" s="68"/>
      <c r="D403" s="68"/>
      <c r="E403" s="68"/>
      <c r="F403" s="156"/>
      <c r="G403" s="760"/>
      <c r="H403" s="198"/>
      <c r="I403" s="160"/>
      <c r="J403" s="160"/>
      <c r="K403" s="41"/>
      <c r="L403" s="42"/>
      <c r="M403" s="658"/>
      <c r="N403" s="659"/>
      <c r="O403" s="692"/>
      <c r="P403" s="761"/>
      <c r="Q403" s="74"/>
      <c r="R403" s="28"/>
    </row>
    <row r="404" spans="1:18" ht="14.25" customHeight="1">
      <c r="A404" s="111"/>
      <c r="B404" s="68"/>
      <c r="C404" s="68"/>
      <c r="D404" s="68"/>
      <c r="E404" s="68"/>
      <c r="F404" s="156"/>
      <c r="G404" s="760"/>
      <c r="H404" s="160"/>
      <c r="I404" s="160"/>
      <c r="J404" s="160"/>
      <c r="K404" s="41"/>
      <c r="L404" s="42"/>
      <c r="M404" s="658"/>
      <c r="N404" s="659"/>
      <c r="O404" s="692"/>
      <c r="P404" s="761"/>
      <c r="Q404" s="74"/>
      <c r="R404" s="28"/>
    </row>
    <row r="405" spans="1:18" ht="14.25" customHeight="1">
      <c r="A405" s="111"/>
      <c r="B405" s="68"/>
      <c r="C405" s="68"/>
      <c r="D405" s="68"/>
      <c r="E405" s="68"/>
      <c r="F405" s="156"/>
      <c r="G405" s="760"/>
      <c r="H405" s="160"/>
      <c r="I405" s="160"/>
      <c r="J405" s="160"/>
      <c r="K405" s="41"/>
      <c r="L405" s="42"/>
      <c r="M405" s="658"/>
      <c r="N405" s="659"/>
      <c r="O405" s="692"/>
      <c r="P405" s="761"/>
      <c r="Q405" s="74"/>
      <c r="R405" s="28"/>
    </row>
    <row r="406" spans="1:18" ht="14.25" customHeight="1">
      <c r="A406" s="111"/>
      <c r="B406" s="68"/>
      <c r="C406" s="68"/>
      <c r="D406" s="68"/>
      <c r="E406" s="68"/>
      <c r="F406" s="156"/>
      <c r="G406" s="760"/>
      <c r="H406" s="160"/>
      <c r="I406" s="160"/>
      <c r="J406" s="160"/>
      <c r="K406" s="41"/>
      <c r="L406" s="42"/>
      <c r="M406" s="658"/>
      <c r="N406" s="659"/>
      <c r="O406" s="692"/>
      <c r="P406" s="761"/>
      <c r="Q406" s="74"/>
      <c r="R406" s="28"/>
    </row>
    <row r="407" spans="1:18" ht="14.25" customHeight="1">
      <c r="A407" s="111"/>
      <c r="B407" s="68"/>
      <c r="C407" s="68"/>
      <c r="D407" s="68"/>
      <c r="E407" s="68"/>
      <c r="F407" s="156"/>
      <c r="G407" s="760"/>
      <c r="H407" s="160"/>
      <c r="I407" s="198"/>
      <c r="J407" s="160"/>
      <c r="K407" s="41"/>
      <c r="L407" s="42"/>
      <c r="M407" s="658"/>
      <c r="N407" s="659"/>
      <c r="O407" s="692"/>
      <c r="P407" s="761"/>
      <c r="Q407" s="74"/>
      <c r="R407" s="28"/>
    </row>
    <row r="408" spans="1:18" ht="14.25" customHeight="1">
      <c r="A408" s="111"/>
      <c r="B408" s="52"/>
      <c r="C408" s="52"/>
      <c r="D408" s="52"/>
      <c r="E408" s="52"/>
      <c r="F408" s="155"/>
      <c r="G408" s="760"/>
      <c r="H408" s="160"/>
      <c r="I408" s="762"/>
      <c r="J408" s="160"/>
      <c r="K408" s="41"/>
      <c r="L408" s="42"/>
      <c r="M408" s="658"/>
      <c r="N408" s="659"/>
      <c r="O408" s="692"/>
      <c r="P408" s="761"/>
      <c r="Q408" s="29"/>
      <c r="R408" s="28"/>
    </row>
    <row r="409" spans="1:18" ht="14.25" customHeight="1">
      <c r="A409" s="111"/>
      <c r="B409" s="68"/>
      <c r="C409" s="68"/>
      <c r="D409" s="68"/>
      <c r="E409" s="68"/>
      <c r="F409" s="156"/>
      <c r="G409" s="760"/>
      <c r="H409" s="160"/>
      <c r="I409" s="160"/>
      <c r="J409" s="160"/>
      <c r="K409" s="41"/>
      <c r="L409" s="42"/>
      <c r="M409" s="658"/>
      <c r="N409" s="659"/>
      <c r="O409" s="692"/>
      <c r="P409" s="761"/>
      <c r="Q409" s="74"/>
      <c r="R409" s="28"/>
    </row>
    <row r="410" spans="1:18" ht="14.25" customHeight="1">
      <c r="A410" s="111"/>
      <c r="B410" s="52"/>
      <c r="C410" s="68"/>
      <c r="D410" s="68"/>
      <c r="E410" s="68"/>
      <c r="F410" s="156"/>
      <c r="G410" s="760"/>
      <c r="H410" s="160"/>
      <c r="I410" s="160"/>
      <c r="J410" s="160"/>
      <c r="K410" s="41"/>
      <c r="L410" s="42"/>
      <c r="M410" s="658"/>
      <c r="N410" s="659"/>
      <c r="O410" s="692"/>
      <c r="P410" s="761"/>
      <c r="Q410" s="74"/>
      <c r="R410" s="28"/>
    </row>
    <row r="411" spans="1:18" ht="14.25" customHeight="1">
      <c r="A411" s="111"/>
      <c r="B411" s="52"/>
      <c r="C411" s="68"/>
      <c r="D411" s="68"/>
      <c r="E411" s="68"/>
      <c r="F411" s="156"/>
      <c r="G411" s="760"/>
      <c r="H411" s="160"/>
      <c r="I411" s="160"/>
      <c r="J411" s="160"/>
      <c r="K411" s="41"/>
      <c r="L411" s="42"/>
      <c r="M411" s="658"/>
      <c r="N411" s="659"/>
      <c r="O411" s="692"/>
      <c r="P411" s="761"/>
      <c r="Q411" s="74"/>
      <c r="R411" s="28"/>
    </row>
    <row r="412" spans="1:18" ht="14.25" customHeight="1">
      <c r="A412" s="111"/>
      <c r="B412" s="52"/>
      <c r="C412" s="52"/>
      <c r="D412" s="52"/>
      <c r="E412" s="52"/>
      <c r="F412" s="156"/>
      <c r="G412" s="760"/>
      <c r="H412" s="160"/>
      <c r="I412" s="160"/>
      <c r="J412" s="160"/>
      <c r="K412" s="41"/>
      <c r="L412" s="42"/>
      <c r="M412" s="658"/>
      <c r="N412" s="659"/>
      <c r="O412" s="692"/>
      <c r="P412" s="761"/>
      <c r="Q412" s="74"/>
      <c r="R412" s="28"/>
    </row>
    <row r="413" spans="1:18" ht="14.25" customHeight="1">
      <c r="A413" s="111"/>
      <c r="B413" s="68"/>
      <c r="C413" s="68"/>
      <c r="D413" s="68"/>
      <c r="E413" s="68"/>
      <c r="F413" s="156"/>
      <c r="G413" s="760"/>
      <c r="H413" s="160"/>
      <c r="I413" s="160"/>
      <c r="J413" s="160"/>
      <c r="K413" s="41"/>
      <c r="L413" s="42"/>
      <c r="M413" s="658"/>
      <c r="N413" s="659"/>
      <c r="O413" s="692"/>
      <c r="P413" s="761"/>
      <c r="Q413" s="74"/>
      <c r="R413" s="28"/>
    </row>
    <row r="414" spans="1:18" ht="14.25" customHeight="1">
      <c r="A414" s="111"/>
      <c r="B414" s="68"/>
      <c r="C414" s="68"/>
      <c r="D414" s="68"/>
      <c r="E414" s="68"/>
      <c r="F414" s="156"/>
      <c r="G414" s="760"/>
      <c r="H414" s="160"/>
      <c r="I414" s="160"/>
      <c r="J414" s="160"/>
      <c r="K414" s="41"/>
      <c r="L414" s="42"/>
      <c r="M414" s="658"/>
      <c r="N414" s="659"/>
      <c r="O414" s="692"/>
      <c r="P414" s="761"/>
      <c r="Q414" s="74"/>
      <c r="R414" s="28"/>
    </row>
    <row r="415" spans="1:18" ht="14.25" customHeight="1">
      <c r="A415" s="111"/>
      <c r="B415" s="52"/>
      <c r="C415" s="68"/>
      <c r="D415" s="68"/>
      <c r="E415" s="68"/>
      <c r="F415" s="156"/>
      <c r="G415" s="760"/>
      <c r="H415" s="160"/>
      <c r="I415" s="160"/>
      <c r="J415" s="160"/>
      <c r="K415" s="41"/>
      <c r="L415" s="42"/>
      <c r="M415" s="658"/>
      <c r="N415" s="659"/>
      <c r="O415" s="692"/>
      <c r="P415" s="761"/>
      <c r="Q415" s="74"/>
      <c r="R415" s="28"/>
    </row>
    <row r="416" spans="1:18" ht="14.25" customHeight="1">
      <c r="A416" s="111"/>
      <c r="B416" s="52"/>
      <c r="C416" s="68"/>
      <c r="D416" s="68"/>
      <c r="E416" s="68"/>
      <c r="F416" s="156"/>
      <c r="G416" s="760"/>
      <c r="H416" s="160"/>
      <c r="I416" s="160"/>
      <c r="J416" s="160"/>
      <c r="K416" s="41"/>
      <c r="L416" s="42"/>
      <c r="M416" s="658"/>
      <c r="N416" s="659"/>
      <c r="O416" s="692"/>
      <c r="P416" s="761"/>
      <c r="Q416" s="74"/>
      <c r="R416" s="28"/>
    </row>
    <row r="417" spans="1:18" ht="14.25" customHeight="1">
      <c r="A417" s="111"/>
      <c r="B417" s="52"/>
      <c r="C417" s="68"/>
      <c r="D417" s="68"/>
      <c r="E417" s="68"/>
      <c r="F417" s="156"/>
      <c r="G417" s="760"/>
      <c r="H417" s="160"/>
      <c r="I417" s="160"/>
      <c r="J417" s="160"/>
      <c r="K417" s="41"/>
      <c r="L417" s="42"/>
      <c r="M417" s="658"/>
      <c r="N417" s="659"/>
      <c r="O417" s="692"/>
      <c r="P417" s="761"/>
      <c r="Q417" s="74"/>
      <c r="R417" s="28"/>
    </row>
    <row r="418" spans="1:18" ht="14.25" customHeight="1">
      <c r="A418" s="111"/>
      <c r="B418" s="52"/>
      <c r="C418" s="68"/>
      <c r="D418" s="68"/>
      <c r="E418" s="68"/>
      <c r="F418" s="156"/>
      <c r="G418" s="760"/>
      <c r="H418" s="160"/>
      <c r="I418" s="160"/>
      <c r="J418" s="160"/>
      <c r="K418" s="41"/>
      <c r="L418" s="42"/>
      <c r="M418" s="658"/>
      <c r="N418" s="659"/>
      <c r="O418" s="692"/>
      <c r="P418" s="761"/>
      <c r="Q418" s="74"/>
      <c r="R418" s="28"/>
    </row>
    <row r="419" spans="1:18" ht="14.25" customHeight="1">
      <c r="A419" s="111"/>
      <c r="B419" s="52"/>
      <c r="C419" s="68"/>
      <c r="D419" s="68"/>
      <c r="E419" s="68"/>
      <c r="F419" s="156"/>
      <c r="G419" s="760"/>
      <c r="H419" s="160"/>
      <c r="I419" s="160"/>
      <c r="J419" s="160"/>
      <c r="K419" s="41"/>
      <c r="L419" s="42"/>
      <c r="M419" s="658"/>
      <c r="N419" s="659"/>
      <c r="O419" s="692"/>
      <c r="P419" s="761"/>
      <c r="Q419" s="74"/>
      <c r="R419" s="28"/>
    </row>
    <row r="420" spans="1:18" ht="15.75" customHeight="1"/>
    <row r="421" spans="1:18" ht="15.75" customHeight="1"/>
    <row r="422" spans="1:18" ht="15.75" customHeight="1"/>
    <row r="423" spans="1:18" ht="15.75" customHeight="1"/>
    <row r="424" spans="1:18" ht="15.75" customHeight="1"/>
    <row r="425" spans="1:18" ht="15.75" customHeight="1"/>
    <row r="426" spans="1:18" ht="15.75" customHeight="1"/>
    <row r="427" spans="1:18" ht="15.75" customHeight="1"/>
    <row r="428" spans="1:18" ht="15.75" customHeight="1"/>
    <row r="429" spans="1:18" ht="15.75" customHeight="1"/>
    <row r="430" spans="1:18" ht="15.75" customHeight="1"/>
    <row r="431" spans="1:18" ht="15.75" customHeight="1"/>
    <row r="432" spans="1:18"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34.109375"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7.6640625" customWidth="1"/>
    <col min="13" max="13" width="15.44140625"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2745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t="e">
        <f t="array" aca="1" ref="S9:S21" ca="1">_xludf.UNIQUE(J10:J1048576)</f>
        <v>#NAME?</v>
      </c>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202" si="1">H10*I10</f>
        <v>2500</v>
      </c>
      <c r="N10" s="30" t="str">
        <f>CONCATENATE(M10,K10,J10)</f>
        <v>2500 ml</v>
      </c>
      <c r="O10" s="30">
        <f t="shared" ref="O10:O202" si="2">G10*H10</f>
        <v>675</v>
      </c>
      <c r="P10" s="31">
        <f t="shared" ref="P10:P76" si="3">O10/H10</f>
        <v>67.5</v>
      </c>
      <c r="Q10" s="29">
        <f t="shared" ref="Q10:Q170" si="4">G10-P10</f>
        <v>0</v>
      </c>
      <c r="R10" s="28"/>
      <c r="S10" s="28" t="e">
        <f ca="1"/>
        <v>#NAME?</v>
      </c>
      <c r="T10" s="28"/>
      <c r="U10" s="28"/>
      <c r="V10" s="28"/>
      <c r="W10" s="28"/>
      <c r="X10" s="28"/>
      <c r="Y10" s="28"/>
      <c r="Z10" s="28"/>
    </row>
    <row r="11" spans="1:26" ht="15" customHeight="1">
      <c r="A11" s="111">
        <v>1</v>
      </c>
      <c r="B11" s="68" t="s">
        <v>72</v>
      </c>
      <c r="C11" s="48"/>
      <c r="D11" s="231"/>
      <c r="E11" s="116" t="s">
        <v>80</v>
      </c>
      <c r="F11" s="111"/>
      <c r="G11" s="760">
        <v>69.8</v>
      </c>
      <c r="H11" s="121">
        <v>36</v>
      </c>
      <c r="I11" s="121">
        <v>250</v>
      </c>
      <c r="J11" s="40" t="s">
        <v>29</v>
      </c>
      <c r="K11" s="41" t="s">
        <v>26</v>
      </c>
      <c r="L11" s="42" t="str">
        <f t="shared" si="0"/>
        <v>250ml</v>
      </c>
      <c r="M11" s="658">
        <f t="shared" si="1"/>
        <v>9000</v>
      </c>
      <c r="N11" s="659" t="str">
        <f t="shared" ref="N11:N202" si="5">CONCATENATE(M11,J11)</f>
        <v>9000ml</v>
      </c>
      <c r="O11" s="692">
        <f t="shared" si="2"/>
        <v>2512.7999999999997</v>
      </c>
      <c r="P11" s="29">
        <f t="shared" si="3"/>
        <v>69.8</v>
      </c>
      <c r="Q11" s="29">
        <f t="shared" si="4"/>
        <v>0</v>
      </c>
      <c r="R11" s="11"/>
      <c r="S11" s="28" t="e">
        <f ca="1"/>
        <v>#NAME?</v>
      </c>
      <c r="T11" s="28"/>
      <c r="U11" s="28"/>
      <c r="V11" s="28"/>
      <c r="W11" s="28"/>
      <c r="X11" s="28"/>
      <c r="Y11" s="28"/>
      <c r="Z11" s="28"/>
    </row>
    <row r="12" spans="1:26" ht="15" customHeight="1">
      <c r="A12" s="111">
        <v>2</v>
      </c>
      <c r="B12" s="52" t="s">
        <v>90</v>
      </c>
      <c r="C12" s="48"/>
      <c r="D12" s="9"/>
      <c r="E12" s="116" t="s">
        <v>2678</v>
      </c>
      <c r="F12" s="111"/>
      <c r="G12" s="657">
        <v>52</v>
      </c>
      <c r="H12" s="121">
        <v>9</v>
      </c>
      <c r="I12" s="121">
        <v>1000</v>
      </c>
      <c r="J12" s="40" t="s">
        <v>33</v>
      </c>
      <c r="K12" s="41" t="s">
        <v>26</v>
      </c>
      <c r="L12" s="42" t="str">
        <f t="shared" si="0"/>
        <v>1000kg</v>
      </c>
      <c r="M12" s="658">
        <f t="shared" si="1"/>
        <v>9000</v>
      </c>
      <c r="N12" s="659" t="str">
        <f t="shared" si="5"/>
        <v>9000kg</v>
      </c>
      <c r="O12" s="692">
        <f t="shared" si="2"/>
        <v>468</v>
      </c>
      <c r="P12" s="29">
        <f t="shared" si="3"/>
        <v>52</v>
      </c>
      <c r="Q12" s="29">
        <f t="shared" si="4"/>
        <v>0</v>
      </c>
      <c r="R12" s="28"/>
      <c r="S12" s="28" t="e">
        <f ca="1"/>
        <v>#NAME?</v>
      </c>
      <c r="T12" s="28"/>
      <c r="U12" s="28"/>
      <c r="V12" s="28"/>
      <c r="W12" s="28"/>
      <c r="X12" s="28"/>
      <c r="Y12" s="28"/>
      <c r="Z12" s="28"/>
    </row>
    <row r="13" spans="1:26" ht="15" customHeight="1">
      <c r="A13" s="111">
        <v>3</v>
      </c>
      <c r="B13" s="52" t="s">
        <v>109</v>
      </c>
      <c r="C13" s="48"/>
      <c r="D13" s="9"/>
      <c r="E13" s="52" t="s">
        <v>111</v>
      </c>
      <c r="F13" s="111"/>
      <c r="G13" s="661">
        <v>55</v>
      </c>
      <c r="H13" s="257">
        <v>1</v>
      </c>
      <c r="I13" s="257">
        <v>20</v>
      </c>
      <c r="J13" s="40" t="s">
        <v>29</v>
      </c>
      <c r="K13" s="41" t="s">
        <v>26</v>
      </c>
      <c r="L13" s="42" t="str">
        <f t="shared" si="0"/>
        <v>20ml</v>
      </c>
      <c r="M13" s="658">
        <f t="shared" si="1"/>
        <v>20</v>
      </c>
      <c r="N13" s="659" t="str">
        <f t="shared" si="5"/>
        <v>20ml</v>
      </c>
      <c r="O13" s="692">
        <f t="shared" si="2"/>
        <v>55</v>
      </c>
      <c r="P13" s="29">
        <f t="shared" si="3"/>
        <v>55</v>
      </c>
      <c r="Q13" s="109">
        <f t="shared" si="4"/>
        <v>0</v>
      </c>
      <c r="R13" s="11"/>
      <c r="S13" s="28" t="e">
        <f ca="1"/>
        <v>#NAME?</v>
      </c>
      <c r="T13" s="28"/>
      <c r="U13" s="28"/>
      <c r="V13" s="28"/>
      <c r="W13" s="28"/>
      <c r="X13" s="28"/>
      <c r="Y13" s="28"/>
      <c r="Z13" s="28"/>
    </row>
    <row r="14" spans="1:26" ht="15" customHeight="1">
      <c r="A14" s="111">
        <v>4</v>
      </c>
      <c r="B14" s="68" t="s">
        <v>160</v>
      </c>
      <c r="C14" s="48"/>
      <c r="D14" s="35"/>
      <c r="E14" s="116" t="s">
        <v>162</v>
      </c>
      <c r="F14" s="111"/>
      <c r="G14" s="764">
        <v>15</v>
      </c>
      <c r="H14" s="664">
        <v>44</v>
      </c>
      <c r="I14" s="664">
        <v>50</v>
      </c>
      <c r="J14" s="40" t="s">
        <v>59</v>
      </c>
      <c r="K14" s="41" t="s">
        <v>26</v>
      </c>
      <c r="L14" s="42" t="str">
        <f t="shared" si="0"/>
        <v>50grams</v>
      </c>
      <c r="M14" s="658">
        <f t="shared" si="1"/>
        <v>2200</v>
      </c>
      <c r="N14" s="659" t="str">
        <f t="shared" si="5"/>
        <v>2200grams</v>
      </c>
      <c r="O14" s="692">
        <f t="shared" si="2"/>
        <v>660</v>
      </c>
      <c r="P14" s="29">
        <f t="shared" si="3"/>
        <v>15</v>
      </c>
      <c r="Q14" s="29">
        <f t="shared" si="4"/>
        <v>0</v>
      </c>
      <c r="R14" s="28"/>
      <c r="S14" s="28" t="e">
        <f ca="1"/>
        <v>#NAME?</v>
      </c>
      <c r="T14" s="28"/>
      <c r="U14" s="28"/>
      <c r="V14" s="28"/>
      <c r="W14" s="28"/>
      <c r="X14" s="28"/>
      <c r="Y14" s="28"/>
      <c r="Z14" s="28"/>
    </row>
    <row r="15" spans="1:26" ht="15" customHeight="1">
      <c r="A15" s="111">
        <v>5</v>
      </c>
      <c r="B15" s="68" t="s">
        <v>165</v>
      </c>
      <c r="C15" s="48"/>
      <c r="D15" s="35"/>
      <c r="E15" s="52" t="s">
        <v>168</v>
      </c>
      <c r="F15" s="111"/>
      <c r="G15" s="661">
        <v>26</v>
      </c>
      <c r="H15" s="257">
        <v>1</v>
      </c>
      <c r="I15" s="257">
        <v>250</v>
      </c>
      <c r="J15" s="40" t="s">
        <v>59</v>
      </c>
      <c r="K15" s="41" t="s">
        <v>26</v>
      </c>
      <c r="L15" s="42" t="str">
        <f t="shared" si="0"/>
        <v>250grams</v>
      </c>
      <c r="M15" s="658">
        <f t="shared" si="1"/>
        <v>250</v>
      </c>
      <c r="N15" s="659" t="str">
        <f t="shared" si="5"/>
        <v>250grams</v>
      </c>
      <c r="O15" s="692">
        <f t="shared" si="2"/>
        <v>26</v>
      </c>
      <c r="P15" s="29">
        <f t="shared" si="3"/>
        <v>26</v>
      </c>
      <c r="Q15" s="29">
        <f t="shared" si="4"/>
        <v>0</v>
      </c>
      <c r="R15" s="28"/>
      <c r="S15" s="28" t="e">
        <f ca="1"/>
        <v>#NAME?</v>
      </c>
      <c r="T15" s="28"/>
      <c r="U15" s="28"/>
      <c r="V15" s="28"/>
      <c r="W15" s="28"/>
      <c r="X15" s="28"/>
      <c r="Y15" s="28"/>
      <c r="Z15" s="28"/>
    </row>
    <row r="16" spans="1:26" ht="15" customHeight="1">
      <c r="A16" s="111">
        <v>6</v>
      </c>
      <c r="B16" s="68" t="s">
        <v>165</v>
      </c>
      <c r="C16" s="48"/>
      <c r="D16" s="35"/>
      <c r="E16" s="52" t="s">
        <v>167</v>
      </c>
      <c r="F16" s="111"/>
      <c r="G16" s="760">
        <v>13.8</v>
      </c>
      <c r="H16" s="257">
        <v>1</v>
      </c>
      <c r="I16" s="257">
        <v>125</v>
      </c>
      <c r="J16" s="40" t="s">
        <v>59</v>
      </c>
      <c r="K16" s="41" t="s">
        <v>26</v>
      </c>
      <c r="L16" s="42" t="str">
        <f t="shared" si="0"/>
        <v>125grams</v>
      </c>
      <c r="M16" s="658">
        <f t="shared" si="1"/>
        <v>125</v>
      </c>
      <c r="N16" s="659" t="str">
        <f t="shared" si="5"/>
        <v>125grams</v>
      </c>
      <c r="O16" s="692">
        <f t="shared" si="2"/>
        <v>13.8</v>
      </c>
      <c r="P16" s="29">
        <f t="shared" si="3"/>
        <v>13.8</v>
      </c>
      <c r="Q16" s="29">
        <f t="shared" si="4"/>
        <v>0</v>
      </c>
      <c r="R16" s="28"/>
      <c r="S16" s="28" t="e">
        <f ca="1"/>
        <v>#NAME?</v>
      </c>
      <c r="T16" s="28"/>
      <c r="U16" s="28"/>
      <c r="V16" s="28"/>
      <c r="W16" s="28"/>
      <c r="X16" s="28"/>
      <c r="Y16" s="28"/>
      <c r="Z16" s="28"/>
    </row>
    <row r="17" spans="1:26" ht="15" customHeight="1">
      <c r="A17" s="111">
        <v>7</v>
      </c>
      <c r="B17" s="52" t="s">
        <v>342</v>
      </c>
      <c r="C17" s="48"/>
      <c r="D17" s="35"/>
      <c r="E17" s="600" t="s">
        <v>3297</v>
      </c>
      <c r="F17" s="111"/>
      <c r="G17" s="760">
        <v>38</v>
      </c>
      <c r="H17" s="257">
        <v>16</v>
      </c>
      <c r="I17" s="257">
        <v>230</v>
      </c>
      <c r="J17" s="40" t="s">
        <v>59</v>
      </c>
      <c r="K17" s="41" t="s">
        <v>26</v>
      </c>
      <c r="L17" s="42" t="str">
        <f t="shared" si="0"/>
        <v>230grams</v>
      </c>
      <c r="M17" s="658">
        <f t="shared" si="1"/>
        <v>3680</v>
      </c>
      <c r="N17" s="659" t="str">
        <f t="shared" si="5"/>
        <v>3680grams</v>
      </c>
      <c r="O17" s="692">
        <f t="shared" si="2"/>
        <v>608</v>
      </c>
      <c r="P17" s="29">
        <f t="shared" si="3"/>
        <v>38</v>
      </c>
      <c r="Q17" s="29">
        <f t="shared" si="4"/>
        <v>0</v>
      </c>
      <c r="R17" s="28"/>
      <c r="S17" s="28" t="e">
        <f ca="1"/>
        <v>#NAME?</v>
      </c>
      <c r="T17" s="28"/>
      <c r="U17" s="28"/>
      <c r="V17" s="28"/>
      <c r="W17" s="28"/>
      <c r="X17" s="28"/>
      <c r="Y17" s="28"/>
      <c r="Z17" s="28"/>
    </row>
    <row r="18" spans="1:26" ht="15" customHeight="1">
      <c r="A18" s="111">
        <v>8</v>
      </c>
      <c r="B18" s="52" t="s">
        <v>342</v>
      </c>
      <c r="C18" s="48"/>
      <c r="D18" s="35"/>
      <c r="E18" s="600" t="s">
        <v>2679</v>
      </c>
      <c r="F18" s="111"/>
      <c r="G18" s="760">
        <v>152</v>
      </c>
      <c r="H18" s="257">
        <v>1</v>
      </c>
      <c r="I18" s="257">
        <v>1000</v>
      </c>
      <c r="J18" s="40" t="s">
        <v>33</v>
      </c>
      <c r="K18" s="41" t="s">
        <v>26</v>
      </c>
      <c r="L18" s="42" t="str">
        <f t="shared" si="0"/>
        <v>1000kg</v>
      </c>
      <c r="M18" s="658">
        <f t="shared" si="1"/>
        <v>1000</v>
      </c>
      <c r="N18" s="659" t="str">
        <f t="shared" si="5"/>
        <v>1000kg</v>
      </c>
      <c r="O18" s="692">
        <f t="shared" si="2"/>
        <v>152</v>
      </c>
      <c r="P18" s="29">
        <f t="shared" si="3"/>
        <v>152</v>
      </c>
      <c r="Q18" s="29">
        <f t="shared" si="4"/>
        <v>0</v>
      </c>
      <c r="R18" s="28"/>
      <c r="S18" s="28" t="e">
        <f ca="1"/>
        <v>#NAME?</v>
      </c>
      <c r="T18" s="28"/>
      <c r="U18" s="28"/>
      <c r="V18" s="28"/>
      <c r="W18" s="28"/>
      <c r="X18" s="28"/>
      <c r="Y18" s="28"/>
      <c r="Z18" s="28"/>
    </row>
    <row r="19" spans="1:26" ht="15" customHeight="1">
      <c r="A19" s="111">
        <v>9</v>
      </c>
      <c r="B19" s="52" t="s">
        <v>405</v>
      </c>
      <c r="C19" s="48"/>
      <c r="D19" s="35"/>
      <c r="E19" s="52" t="s">
        <v>111</v>
      </c>
      <c r="F19" s="111"/>
      <c r="G19" s="661">
        <v>55</v>
      </c>
      <c r="H19" s="257">
        <v>1</v>
      </c>
      <c r="I19" s="257">
        <v>20</v>
      </c>
      <c r="J19" s="40" t="s">
        <v>29</v>
      </c>
      <c r="K19" s="41" t="s">
        <v>26</v>
      </c>
      <c r="L19" s="42" t="str">
        <f t="shared" si="0"/>
        <v>20ml</v>
      </c>
      <c r="M19" s="658">
        <f t="shared" si="1"/>
        <v>20</v>
      </c>
      <c r="N19" s="659" t="str">
        <f t="shared" si="5"/>
        <v>20ml</v>
      </c>
      <c r="O19" s="692">
        <f t="shared" si="2"/>
        <v>55</v>
      </c>
      <c r="P19" s="29">
        <f t="shared" si="3"/>
        <v>55</v>
      </c>
      <c r="Q19" s="74">
        <f t="shared" si="4"/>
        <v>0</v>
      </c>
      <c r="R19" s="46"/>
      <c r="S19" s="28" t="e">
        <f ca="1"/>
        <v>#NAME?</v>
      </c>
      <c r="T19" s="28"/>
      <c r="U19" s="28"/>
      <c r="V19" s="28"/>
      <c r="W19" s="28"/>
      <c r="X19" s="28"/>
      <c r="Y19" s="28"/>
      <c r="Z19" s="28"/>
    </row>
    <row r="20" spans="1:26" ht="15" customHeight="1">
      <c r="A20" s="111">
        <v>10</v>
      </c>
      <c r="B20" s="52" t="s">
        <v>439</v>
      </c>
      <c r="C20" s="48"/>
      <c r="D20" s="35"/>
      <c r="E20" s="52" t="s">
        <v>36</v>
      </c>
      <c r="F20" s="111"/>
      <c r="G20" s="760">
        <v>50</v>
      </c>
      <c r="H20" s="257">
        <v>5</v>
      </c>
      <c r="I20" s="257">
        <v>1000</v>
      </c>
      <c r="J20" s="40" t="s">
        <v>33</v>
      </c>
      <c r="K20" s="41" t="s">
        <v>26</v>
      </c>
      <c r="L20" s="42" t="str">
        <f t="shared" si="0"/>
        <v>1000kg</v>
      </c>
      <c r="M20" s="658">
        <f t="shared" si="1"/>
        <v>5000</v>
      </c>
      <c r="N20" s="659" t="str">
        <f t="shared" si="5"/>
        <v>5000kg</v>
      </c>
      <c r="O20" s="692">
        <f t="shared" si="2"/>
        <v>250</v>
      </c>
      <c r="P20" s="29">
        <f t="shared" si="3"/>
        <v>50</v>
      </c>
      <c r="Q20" s="29">
        <f t="shared" si="4"/>
        <v>0</v>
      </c>
      <c r="R20" s="28"/>
      <c r="S20" s="28" t="e">
        <f ca="1"/>
        <v>#NAME?</v>
      </c>
      <c r="T20" s="28"/>
      <c r="U20" s="28"/>
      <c r="V20" s="28"/>
      <c r="W20" s="28"/>
      <c r="X20" s="28"/>
      <c r="Y20" s="28"/>
      <c r="Z20" s="28"/>
    </row>
    <row r="21" spans="1:26" ht="15" customHeight="1">
      <c r="A21" s="111">
        <v>11</v>
      </c>
      <c r="B21" s="68" t="s">
        <v>652</v>
      </c>
      <c r="C21" s="48"/>
      <c r="D21" s="9"/>
      <c r="E21" s="68" t="s">
        <v>2752</v>
      </c>
      <c r="F21" s="111"/>
      <c r="G21" s="760">
        <v>60.2</v>
      </c>
      <c r="H21" s="88">
        <v>1</v>
      </c>
      <c r="I21" s="88">
        <v>70</v>
      </c>
      <c r="J21" s="40" t="s">
        <v>59</v>
      </c>
      <c r="K21" s="41" t="s">
        <v>26</v>
      </c>
      <c r="L21" s="42" t="str">
        <f t="shared" si="0"/>
        <v>70grams</v>
      </c>
      <c r="M21" s="658">
        <f t="shared" si="1"/>
        <v>70</v>
      </c>
      <c r="N21" s="659" t="str">
        <f t="shared" si="5"/>
        <v>70grams</v>
      </c>
      <c r="O21" s="692">
        <f t="shared" si="2"/>
        <v>60.2</v>
      </c>
      <c r="P21" s="29">
        <f t="shared" si="3"/>
        <v>60.2</v>
      </c>
      <c r="Q21" s="29">
        <f t="shared" si="4"/>
        <v>0</v>
      </c>
      <c r="R21" s="28"/>
      <c r="S21" s="28" t="e">
        <f ca="1"/>
        <v>#NAME?</v>
      </c>
      <c r="T21" s="28"/>
      <c r="U21" s="28"/>
      <c r="V21" s="28"/>
      <c r="W21" s="28"/>
      <c r="X21" s="28"/>
      <c r="Y21" s="28"/>
      <c r="Z21" s="28"/>
    </row>
    <row r="22" spans="1:26" ht="15" customHeight="1">
      <c r="A22" s="111">
        <v>12</v>
      </c>
      <c r="B22" s="68" t="s">
        <v>711</v>
      </c>
      <c r="C22" s="48"/>
      <c r="D22" s="9"/>
      <c r="E22" s="116" t="s">
        <v>712</v>
      </c>
      <c r="F22" s="111"/>
      <c r="G22" s="760">
        <v>56</v>
      </c>
      <c r="H22" s="88">
        <v>14</v>
      </c>
      <c r="I22" s="88">
        <v>370</v>
      </c>
      <c r="J22" s="40" t="s">
        <v>59</v>
      </c>
      <c r="K22" s="41" t="s">
        <v>26</v>
      </c>
      <c r="L22" s="42" t="str">
        <f t="shared" si="0"/>
        <v>370grams</v>
      </c>
      <c r="M22" s="658">
        <f t="shared" si="1"/>
        <v>5180</v>
      </c>
      <c r="N22" s="659" t="str">
        <f t="shared" si="5"/>
        <v>5180grams</v>
      </c>
      <c r="O22" s="692">
        <f t="shared" si="2"/>
        <v>784</v>
      </c>
      <c r="P22" s="29">
        <f t="shared" si="3"/>
        <v>56</v>
      </c>
      <c r="Q22" s="29">
        <f t="shared" si="4"/>
        <v>0</v>
      </c>
      <c r="R22" s="46"/>
      <c r="S22" s="28"/>
      <c r="T22" s="28"/>
      <c r="U22" s="28"/>
      <c r="V22" s="28"/>
      <c r="W22" s="28"/>
      <c r="X22" s="28"/>
      <c r="Y22" s="28"/>
      <c r="Z22" s="28"/>
    </row>
    <row r="23" spans="1:26" ht="15" customHeight="1">
      <c r="A23" s="111">
        <v>13</v>
      </c>
      <c r="B23" s="68" t="s">
        <v>734</v>
      </c>
      <c r="C23" s="48"/>
      <c r="D23" s="9"/>
      <c r="E23" s="62" t="s">
        <v>728</v>
      </c>
      <c r="F23" s="111"/>
      <c r="G23" s="668">
        <v>57.75</v>
      </c>
      <c r="H23" s="88">
        <v>1</v>
      </c>
      <c r="I23" s="669">
        <v>390</v>
      </c>
      <c r="J23" s="86" t="s">
        <v>29</v>
      </c>
      <c r="K23" s="41" t="s">
        <v>26</v>
      </c>
      <c r="L23" s="42" t="str">
        <f t="shared" si="0"/>
        <v>390ml</v>
      </c>
      <c r="M23" s="658">
        <f t="shared" si="1"/>
        <v>390</v>
      </c>
      <c r="N23" s="659" t="str">
        <f t="shared" si="5"/>
        <v>390ml</v>
      </c>
      <c r="O23" s="692">
        <f t="shared" si="2"/>
        <v>57.75</v>
      </c>
      <c r="P23" s="29">
        <f t="shared" si="3"/>
        <v>57.75</v>
      </c>
      <c r="Q23" s="74">
        <f t="shared" si="4"/>
        <v>0</v>
      </c>
      <c r="R23" s="46"/>
      <c r="S23" s="28"/>
      <c r="T23" s="28"/>
      <c r="U23" s="28"/>
      <c r="V23" s="28"/>
      <c r="W23" s="28"/>
      <c r="X23" s="28"/>
      <c r="Y23" s="28"/>
      <c r="Z23" s="28"/>
    </row>
    <row r="24" spans="1:26" ht="15" customHeight="1">
      <c r="A24" s="111">
        <v>14</v>
      </c>
      <c r="B24" s="68" t="s">
        <v>730</v>
      </c>
      <c r="C24" s="48"/>
      <c r="D24" s="9"/>
      <c r="E24" s="68" t="s">
        <v>728</v>
      </c>
      <c r="F24" s="111"/>
      <c r="G24" s="661">
        <v>54</v>
      </c>
      <c r="H24" s="88">
        <v>1</v>
      </c>
      <c r="I24" s="121">
        <v>390</v>
      </c>
      <c r="J24" s="86" t="s">
        <v>29</v>
      </c>
      <c r="K24" s="41" t="s">
        <v>26</v>
      </c>
      <c r="L24" s="42" t="str">
        <f t="shared" si="0"/>
        <v>390ml</v>
      </c>
      <c r="M24" s="658">
        <f t="shared" si="1"/>
        <v>390</v>
      </c>
      <c r="N24" s="659" t="str">
        <f t="shared" si="5"/>
        <v>390ml</v>
      </c>
      <c r="O24" s="692">
        <f t="shared" si="2"/>
        <v>54</v>
      </c>
      <c r="P24" s="29">
        <f t="shared" si="3"/>
        <v>54</v>
      </c>
      <c r="Q24" s="29">
        <f t="shared" si="4"/>
        <v>0</v>
      </c>
      <c r="R24" s="28"/>
      <c r="S24" s="28"/>
      <c r="T24" s="28"/>
      <c r="U24" s="28"/>
      <c r="V24" s="28"/>
      <c r="W24" s="28"/>
      <c r="X24" s="28"/>
      <c r="Y24" s="28"/>
      <c r="Z24" s="28"/>
    </row>
    <row r="25" spans="1:26" ht="15" customHeight="1">
      <c r="A25" s="111">
        <v>15</v>
      </c>
      <c r="B25" s="52" t="s">
        <v>769</v>
      </c>
      <c r="C25" s="48"/>
      <c r="D25" s="9"/>
      <c r="E25" s="52" t="s">
        <v>773</v>
      </c>
      <c r="F25" s="111"/>
      <c r="G25" s="760">
        <v>48.7</v>
      </c>
      <c r="H25" s="88">
        <v>4</v>
      </c>
      <c r="I25" s="88">
        <v>400</v>
      </c>
      <c r="J25" s="40" t="s">
        <v>59</v>
      </c>
      <c r="K25" s="41" t="s">
        <v>26</v>
      </c>
      <c r="L25" s="42" t="str">
        <f t="shared" si="0"/>
        <v>400grams</v>
      </c>
      <c r="M25" s="658">
        <f t="shared" si="1"/>
        <v>1600</v>
      </c>
      <c r="N25" s="659" t="str">
        <f t="shared" si="5"/>
        <v>1600grams</v>
      </c>
      <c r="O25" s="692">
        <f t="shared" si="2"/>
        <v>194.8</v>
      </c>
      <c r="P25" s="29">
        <f t="shared" si="3"/>
        <v>48.7</v>
      </c>
      <c r="Q25" s="29">
        <f t="shared" si="4"/>
        <v>0</v>
      </c>
      <c r="R25" s="28"/>
      <c r="S25" s="28"/>
      <c r="T25" s="28"/>
      <c r="U25" s="28"/>
      <c r="V25" s="28"/>
      <c r="W25" s="28"/>
      <c r="X25" s="28"/>
      <c r="Y25" s="28"/>
      <c r="Z25" s="28"/>
    </row>
    <row r="26" spans="1:26" ht="15" customHeight="1">
      <c r="A26" s="111">
        <v>16</v>
      </c>
      <c r="B26" s="52" t="s">
        <v>1085</v>
      </c>
      <c r="C26" s="48"/>
      <c r="D26" s="9"/>
      <c r="E26" s="52" t="s">
        <v>3269</v>
      </c>
      <c r="F26" s="111"/>
      <c r="G26" s="764">
        <v>55</v>
      </c>
      <c r="H26" s="88">
        <v>2</v>
      </c>
      <c r="I26" s="88">
        <v>500</v>
      </c>
      <c r="J26" s="88" t="s">
        <v>59</v>
      </c>
      <c r="K26" s="41" t="s">
        <v>26</v>
      </c>
      <c r="L26" s="42" t="str">
        <f t="shared" si="0"/>
        <v>500grams</v>
      </c>
      <c r="M26" s="658">
        <f t="shared" si="1"/>
        <v>1000</v>
      </c>
      <c r="N26" s="659" t="str">
        <f t="shared" si="5"/>
        <v>1000grams</v>
      </c>
      <c r="O26" s="692">
        <f t="shared" si="2"/>
        <v>110</v>
      </c>
      <c r="P26" s="29">
        <f t="shared" si="3"/>
        <v>55</v>
      </c>
      <c r="Q26" s="29">
        <f t="shared" si="4"/>
        <v>0</v>
      </c>
      <c r="R26" s="28"/>
      <c r="S26" s="28"/>
      <c r="T26" s="28"/>
      <c r="U26" s="28"/>
      <c r="V26" s="28"/>
      <c r="W26" s="28"/>
      <c r="X26" s="28"/>
      <c r="Y26" s="28"/>
      <c r="Z26" s="28"/>
    </row>
    <row r="27" spans="1:26" ht="15" customHeight="1">
      <c r="A27" s="111">
        <v>17</v>
      </c>
      <c r="B27" s="68" t="s">
        <v>1148</v>
      </c>
      <c r="C27" s="48"/>
      <c r="D27" s="9"/>
      <c r="E27" s="68" t="s">
        <v>1140</v>
      </c>
      <c r="F27" s="111"/>
      <c r="G27" s="760">
        <v>19</v>
      </c>
      <c r="H27" s="88">
        <v>40</v>
      </c>
      <c r="I27" s="88">
        <v>25</v>
      </c>
      <c r="J27" s="88" t="s">
        <v>59</v>
      </c>
      <c r="K27" s="41" t="s">
        <v>26</v>
      </c>
      <c r="L27" s="42" t="str">
        <f t="shared" si="0"/>
        <v>25grams</v>
      </c>
      <c r="M27" s="658">
        <f t="shared" si="1"/>
        <v>1000</v>
      </c>
      <c r="N27" s="659" t="str">
        <f t="shared" si="5"/>
        <v>1000grams</v>
      </c>
      <c r="O27" s="692">
        <f t="shared" si="2"/>
        <v>760</v>
      </c>
      <c r="P27" s="29">
        <f t="shared" si="3"/>
        <v>19</v>
      </c>
      <c r="Q27" s="29">
        <f t="shared" si="4"/>
        <v>0</v>
      </c>
      <c r="R27" s="28"/>
      <c r="S27" s="28"/>
      <c r="T27" s="28"/>
      <c r="U27" s="28"/>
      <c r="V27" s="28"/>
      <c r="W27" s="28"/>
      <c r="X27" s="28"/>
      <c r="Y27" s="28"/>
      <c r="Z27" s="28"/>
    </row>
    <row r="28" spans="1:26" ht="15" customHeight="1">
      <c r="A28" s="111">
        <v>18</v>
      </c>
      <c r="B28" s="52" t="s">
        <v>1225</v>
      </c>
      <c r="C28" s="48"/>
      <c r="D28" s="9"/>
      <c r="E28" s="91" t="s">
        <v>1226</v>
      </c>
      <c r="F28" s="111"/>
      <c r="G28" s="760">
        <v>57.4</v>
      </c>
      <c r="H28" s="88">
        <v>5</v>
      </c>
      <c r="I28" s="88">
        <v>500</v>
      </c>
      <c r="J28" s="88" t="s">
        <v>59</v>
      </c>
      <c r="K28" s="41" t="s">
        <v>26</v>
      </c>
      <c r="L28" s="42" t="str">
        <f t="shared" si="0"/>
        <v>500grams</v>
      </c>
      <c r="M28" s="658">
        <f t="shared" si="1"/>
        <v>2500</v>
      </c>
      <c r="N28" s="659" t="str">
        <f t="shared" si="5"/>
        <v>2500grams</v>
      </c>
      <c r="O28" s="692">
        <f t="shared" si="2"/>
        <v>287</v>
      </c>
      <c r="P28" s="29">
        <f t="shared" si="3"/>
        <v>57.4</v>
      </c>
      <c r="Q28" s="29">
        <f t="shared" si="4"/>
        <v>0</v>
      </c>
      <c r="R28" s="28"/>
      <c r="S28" s="28"/>
      <c r="T28" s="28"/>
      <c r="U28" s="28"/>
      <c r="V28" s="28"/>
      <c r="W28" s="28"/>
      <c r="X28" s="28"/>
      <c r="Y28" s="28"/>
      <c r="Z28" s="28"/>
    </row>
    <row r="29" spans="1:26" ht="15" customHeight="1">
      <c r="A29" s="111">
        <v>19</v>
      </c>
      <c r="B29" s="68" t="s">
        <v>1811</v>
      </c>
      <c r="C29" s="48"/>
      <c r="D29" s="9"/>
      <c r="E29" s="68" t="s">
        <v>1812</v>
      </c>
      <c r="F29" s="111"/>
      <c r="G29" s="760">
        <v>42</v>
      </c>
      <c r="H29" s="88">
        <v>3</v>
      </c>
      <c r="I29" s="88">
        <v>30</v>
      </c>
      <c r="J29" s="88" t="s">
        <v>29</v>
      </c>
      <c r="K29" s="41" t="s">
        <v>26</v>
      </c>
      <c r="L29" s="42" t="str">
        <f t="shared" si="0"/>
        <v>30ml</v>
      </c>
      <c r="M29" s="658">
        <f t="shared" si="1"/>
        <v>90</v>
      </c>
      <c r="N29" s="659" t="str">
        <f t="shared" si="5"/>
        <v>90ml</v>
      </c>
      <c r="O29" s="692">
        <f t="shared" si="2"/>
        <v>126</v>
      </c>
      <c r="P29" s="29">
        <f t="shared" si="3"/>
        <v>42</v>
      </c>
      <c r="Q29" s="29">
        <f t="shared" si="4"/>
        <v>0</v>
      </c>
      <c r="R29" s="28"/>
      <c r="S29" s="28"/>
      <c r="T29" s="28"/>
      <c r="U29" s="28"/>
      <c r="V29" s="28"/>
      <c r="W29" s="28"/>
      <c r="X29" s="28"/>
      <c r="Y29" s="28"/>
      <c r="Z29" s="28"/>
    </row>
    <row r="30" spans="1:26" ht="15" customHeight="1">
      <c r="A30" s="111">
        <v>20</v>
      </c>
      <c r="B30" s="52" t="s">
        <v>1997</v>
      </c>
      <c r="C30" s="48"/>
      <c r="D30" s="525"/>
      <c r="E30" s="52" t="s">
        <v>3298</v>
      </c>
      <c r="F30" s="111"/>
      <c r="G30" s="760">
        <v>210</v>
      </c>
      <c r="H30" s="88">
        <v>1</v>
      </c>
      <c r="I30" s="88">
        <v>2272</v>
      </c>
      <c r="J30" s="88" t="s">
        <v>59</v>
      </c>
      <c r="K30" s="41" t="s">
        <v>26</v>
      </c>
      <c r="L30" s="42" t="str">
        <f t="shared" si="0"/>
        <v>2272grams</v>
      </c>
      <c r="M30" s="658">
        <f t="shared" si="1"/>
        <v>2272</v>
      </c>
      <c r="N30" s="659" t="str">
        <f t="shared" si="5"/>
        <v>2272grams</v>
      </c>
      <c r="O30" s="692">
        <f t="shared" si="2"/>
        <v>210</v>
      </c>
      <c r="P30" s="29">
        <f t="shared" si="3"/>
        <v>210</v>
      </c>
      <c r="Q30" s="29">
        <f t="shared" si="4"/>
        <v>0</v>
      </c>
      <c r="R30" s="11"/>
      <c r="S30" s="28"/>
      <c r="T30" s="28"/>
      <c r="U30" s="28"/>
      <c r="V30" s="28"/>
      <c r="W30" s="28"/>
      <c r="X30" s="28"/>
      <c r="Y30" s="28"/>
      <c r="Z30" s="28"/>
    </row>
    <row r="31" spans="1:26" ht="15" customHeight="1">
      <c r="A31" s="111">
        <v>21</v>
      </c>
      <c r="B31" s="52" t="s">
        <v>2250</v>
      </c>
      <c r="C31" s="48"/>
      <c r="D31" s="35"/>
      <c r="E31" s="52" t="s">
        <v>3299</v>
      </c>
      <c r="F31" s="111"/>
      <c r="G31" s="760">
        <v>65</v>
      </c>
      <c r="H31" s="88">
        <v>24</v>
      </c>
      <c r="I31" s="88">
        <v>100</v>
      </c>
      <c r="J31" s="88" t="s">
        <v>59</v>
      </c>
      <c r="K31" s="41" t="s">
        <v>26</v>
      </c>
      <c r="L31" s="42" t="str">
        <f t="shared" si="0"/>
        <v>100grams</v>
      </c>
      <c r="M31" s="658">
        <f t="shared" si="1"/>
        <v>2400</v>
      </c>
      <c r="N31" s="659" t="str">
        <f t="shared" si="5"/>
        <v>2400grams</v>
      </c>
      <c r="O31" s="692">
        <f t="shared" si="2"/>
        <v>1560</v>
      </c>
      <c r="P31" s="29">
        <f t="shared" si="3"/>
        <v>65</v>
      </c>
      <c r="Q31" s="109">
        <f t="shared" si="4"/>
        <v>0</v>
      </c>
      <c r="R31" s="11"/>
      <c r="S31" s="28"/>
      <c r="T31" s="28"/>
      <c r="U31" s="28"/>
      <c r="V31" s="28"/>
      <c r="W31" s="28"/>
      <c r="X31" s="28"/>
      <c r="Y31" s="28"/>
      <c r="Z31" s="28"/>
    </row>
    <row r="32" spans="1:26" ht="15" customHeight="1">
      <c r="A32" s="111">
        <v>22</v>
      </c>
      <c r="B32" s="52" t="s">
        <v>2353</v>
      </c>
      <c r="C32" s="48"/>
      <c r="D32" s="9"/>
      <c r="E32" s="149" t="s">
        <v>36</v>
      </c>
      <c r="F32" s="111"/>
      <c r="G32" s="760">
        <v>60</v>
      </c>
      <c r="H32" s="88">
        <v>24</v>
      </c>
      <c r="I32" s="88">
        <v>1000</v>
      </c>
      <c r="J32" s="88" t="s">
        <v>33</v>
      </c>
      <c r="K32" s="41" t="s">
        <v>26</v>
      </c>
      <c r="L32" s="42" t="str">
        <f t="shared" si="0"/>
        <v>1000kg</v>
      </c>
      <c r="M32" s="658">
        <f t="shared" si="1"/>
        <v>24000</v>
      </c>
      <c r="N32" s="659" t="str">
        <f t="shared" si="5"/>
        <v>24000kg</v>
      </c>
      <c r="O32" s="692">
        <f t="shared" si="2"/>
        <v>1440</v>
      </c>
      <c r="P32" s="29">
        <f t="shared" si="3"/>
        <v>60</v>
      </c>
      <c r="Q32" s="29">
        <f t="shared" si="4"/>
        <v>0</v>
      </c>
      <c r="R32" s="28"/>
      <c r="S32" s="28"/>
      <c r="T32" s="28"/>
      <c r="U32" s="28"/>
      <c r="V32" s="28"/>
      <c r="W32" s="28"/>
      <c r="X32" s="28"/>
      <c r="Y32" s="28"/>
      <c r="Z32" s="28"/>
    </row>
    <row r="33" spans="1:26" ht="15" customHeight="1">
      <c r="A33" s="111">
        <v>23</v>
      </c>
      <c r="B33" s="89" t="s">
        <v>2368</v>
      </c>
      <c r="C33" s="48"/>
      <c r="D33" s="9"/>
      <c r="E33" s="149" t="s">
        <v>36</v>
      </c>
      <c r="F33" s="111"/>
      <c r="G33" s="670">
        <v>68</v>
      </c>
      <c r="H33" s="88">
        <v>22</v>
      </c>
      <c r="I33" s="88">
        <v>1000</v>
      </c>
      <c r="J33" s="88" t="s">
        <v>33</v>
      </c>
      <c r="K33" s="41" t="s">
        <v>26</v>
      </c>
      <c r="L33" s="42" t="str">
        <f t="shared" si="0"/>
        <v>1000kg</v>
      </c>
      <c r="M33" s="658">
        <f t="shared" si="1"/>
        <v>22000</v>
      </c>
      <c r="N33" s="659" t="str">
        <f t="shared" si="5"/>
        <v>22000kg</v>
      </c>
      <c r="O33" s="692">
        <f t="shared" si="2"/>
        <v>1496</v>
      </c>
      <c r="P33" s="29">
        <f t="shared" si="3"/>
        <v>68</v>
      </c>
      <c r="Q33" s="74">
        <f t="shared" si="4"/>
        <v>0</v>
      </c>
      <c r="R33" s="28"/>
      <c r="S33" s="28"/>
      <c r="T33" s="28"/>
      <c r="U33" s="28"/>
      <c r="V33" s="28"/>
      <c r="W33" s="28"/>
      <c r="X33" s="28"/>
      <c r="Y33" s="28"/>
      <c r="Z33" s="28"/>
    </row>
    <row r="34" spans="1:26" ht="15" customHeight="1">
      <c r="A34" s="111">
        <v>24</v>
      </c>
      <c r="B34" s="68" t="s">
        <v>2523</v>
      </c>
      <c r="C34" s="48"/>
      <c r="D34" s="9"/>
      <c r="E34" s="149" t="s">
        <v>2650</v>
      </c>
      <c r="F34" s="111"/>
      <c r="G34" s="670">
        <v>55</v>
      </c>
      <c r="H34" s="88">
        <v>1</v>
      </c>
      <c r="I34" s="88">
        <v>20</v>
      </c>
      <c r="J34" s="88" t="s">
        <v>29</v>
      </c>
      <c r="K34" s="41" t="s">
        <v>26</v>
      </c>
      <c r="L34" s="42" t="str">
        <f t="shared" si="0"/>
        <v>20ml</v>
      </c>
      <c r="M34" s="658">
        <f t="shared" si="1"/>
        <v>20</v>
      </c>
      <c r="N34" s="659" t="str">
        <f t="shared" si="5"/>
        <v>20ml</v>
      </c>
      <c r="O34" s="692">
        <f t="shared" si="2"/>
        <v>55</v>
      </c>
      <c r="P34" s="29">
        <f t="shared" si="3"/>
        <v>55</v>
      </c>
      <c r="Q34" s="74">
        <f t="shared" si="4"/>
        <v>0</v>
      </c>
      <c r="R34" s="28"/>
      <c r="S34" s="28"/>
      <c r="T34" s="28"/>
      <c r="U34" s="28"/>
      <c r="V34" s="28"/>
      <c r="W34" s="28"/>
      <c r="X34" s="28"/>
      <c r="Y34" s="28"/>
      <c r="Z34" s="28"/>
    </row>
    <row r="35" spans="1:26" ht="15" customHeight="1">
      <c r="A35" s="111">
        <v>25</v>
      </c>
      <c r="B35" s="116" t="s">
        <v>234</v>
      </c>
      <c r="C35" s="48"/>
      <c r="D35" s="9"/>
      <c r="E35" s="114" t="s">
        <v>235</v>
      </c>
      <c r="F35" s="111"/>
      <c r="G35" s="672">
        <v>380</v>
      </c>
      <c r="H35" s="669">
        <v>6.5</v>
      </c>
      <c r="I35" s="669">
        <v>1000</v>
      </c>
      <c r="J35" s="88" t="s">
        <v>33</v>
      </c>
      <c r="K35" s="41" t="s">
        <v>26</v>
      </c>
      <c r="L35" s="42" t="str">
        <f t="shared" si="0"/>
        <v>1000kg</v>
      </c>
      <c r="M35" s="658">
        <f t="shared" si="1"/>
        <v>6500</v>
      </c>
      <c r="N35" s="659" t="str">
        <f t="shared" si="5"/>
        <v>6500kg</v>
      </c>
      <c r="O35" s="692">
        <f t="shared" si="2"/>
        <v>2470</v>
      </c>
      <c r="P35" s="29">
        <f t="shared" si="3"/>
        <v>380</v>
      </c>
      <c r="Q35" s="74">
        <f t="shared" si="4"/>
        <v>0</v>
      </c>
      <c r="R35" s="28"/>
      <c r="S35" s="28"/>
      <c r="T35" s="28"/>
      <c r="U35" s="28"/>
      <c r="V35" s="28"/>
      <c r="W35" s="28"/>
      <c r="X35" s="28"/>
      <c r="Y35" s="28"/>
      <c r="Z35" s="28"/>
    </row>
    <row r="36" spans="1:26" ht="15" customHeight="1">
      <c r="A36" s="111">
        <v>26</v>
      </c>
      <c r="B36" s="33" t="s">
        <v>237</v>
      </c>
      <c r="C36" s="48"/>
      <c r="D36" s="9"/>
      <c r="E36" s="50" t="s">
        <v>235</v>
      </c>
      <c r="F36" s="111"/>
      <c r="G36" s="657">
        <v>380</v>
      </c>
      <c r="H36" s="121">
        <v>20</v>
      </c>
      <c r="I36" s="121">
        <v>1000</v>
      </c>
      <c r="J36" s="88" t="s">
        <v>33</v>
      </c>
      <c r="K36" s="41" t="s">
        <v>26</v>
      </c>
      <c r="L36" s="42" t="str">
        <f t="shared" si="0"/>
        <v>1000kg</v>
      </c>
      <c r="M36" s="658">
        <f t="shared" si="1"/>
        <v>20000</v>
      </c>
      <c r="N36" s="659" t="str">
        <f t="shared" si="5"/>
        <v>20000kg</v>
      </c>
      <c r="O36" s="692">
        <f t="shared" si="2"/>
        <v>7600</v>
      </c>
      <c r="P36" s="29">
        <f t="shared" si="3"/>
        <v>380</v>
      </c>
      <c r="Q36" s="29">
        <f t="shared" si="4"/>
        <v>0</v>
      </c>
      <c r="R36" s="28"/>
      <c r="S36" s="28"/>
      <c r="T36" s="28"/>
      <c r="U36" s="28"/>
      <c r="V36" s="28"/>
      <c r="W36" s="28"/>
      <c r="X36" s="28"/>
      <c r="Y36" s="28"/>
      <c r="Z36" s="28"/>
    </row>
    <row r="37" spans="1:26" ht="15" customHeight="1">
      <c r="A37" s="111">
        <v>27</v>
      </c>
      <c r="B37" s="33" t="s">
        <v>1792</v>
      </c>
      <c r="C37" s="48"/>
      <c r="D37" s="9"/>
      <c r="E37" s="50" t="s">
        <v>235</v>
      </c>
      <c r="F37" s="111"/>
      <c r="G37" s="657">
        <v>240</v>
      </c>
      <c r="H37" s="121">
        <v>17</v>
      </c>
      <c r="I37" s="121">
        <v>1000</v>
      </c>
      <c r="J37" s="88" t="s">
        <v>33</v>
      </c>
      <c r="K37" s="41" t="s">
        <v>26</v>
      </c>
      <c r="L37" s="42" t="str">
        <f t="shared" si="0"/>
        <v>1000kg</v>
      </c>
      <c r="M37" s="658">
        <f t="shared" si="1"/>
        <v>17000</v>
      </c>
      <c r="N37" s="659" t="str">
        <f t="shared" si="5"/>
        <v>17000kg</v>
      </c>
      <c r="O37" s="692">
        <f t="shared" si="2"/>
        <v>4080</v>
      </c>
      <c r="P37" s="29">
        <f t="shared" si="3"/>
        <v>240</v>
      </c>
      <c r="Q37" s="109">
        <f t="shared" si="4"/>
        <v>0</v>
      </c>
      <c r="R37" s="11"/>
      <c r="S37" s="28"/>
      <c r="T37" s="28"/>
      <c r="U37" s="28"/>
      <c r="V37" s="28"/>
      <c r="W37" s="28"/>
      <c r="X37" s="28"/>
      <c r="Y37" s="28"/>
      <c r="Z37" s="28"/>
    </row>
    <row r="38" spans="1:26" ht="15" customHeight="1">
      <c r="A38" s="111">
        <v>28</v>
      </c>
      <c r="B38" s="52" t="s">
        <v>423</v>
      </c>
      <c r="C38" s="48"/>
      <c r="D38" s="9"/>
      <c r="E38" s="52" t="s">
        <v>424</v>
      </c>
      <c r="F38" s="111"/>
      <c r="G38" s="760">
        <v>12.49</v>
      </c>
      <c r="H38" s="121">
        <v>16</v>
      </c>
      <c r="I38" s="121">
        <v>230</v>
      </c>
      <c r="J38" s="88" t="s">
        <v>29</v>
      </c>
      <c r="K38" s="41" t="s">
        <v>26</v>
      </c>
      <c r="L38" s="42" t="str">
        <f t="shared" si="0"/>
        <v>230ml</v>
      </c>
      <c r="M38" s="658">
        <f t="shared" si="1"/>
        <v>3680</v>
      </c>
      <c r="N38" s="659" t="str">
        <f t="shared" si="5"/>
        <v>3680ml</v>
      </c>
      <c r="O38" s="692">
        <f t="shared" si="2"/>
        <v>199.84</v>
      </c>
      <c r="P38" s="29">
        <f t="shared" si="3"/>
        <v>12.49</v>
      </c>
      <c r="Q38" s="74">
        <f t="shared" si="4"/>
        <v>0</v>
      </c>
      <c r="R38" s="28"/>
      <c r="S38" s="28"/>
      <c r="T38" s="28"/>
      <c r="U38" s="28"/>
      <c r="V38" s="28"/>
      <c r="W38" s="28"/>
      <c r="X38" s="28"/>
      <c r="Y38" s="28"/>
      <c r="Z38" s="28"/>
    </row>
    <row r="39" spans="1:26" ht="15" customHeight="1">
      <c r="A39" s="111">
        <v>29</v>
      </c>
      <c r="B39" s="33" t="s">
        <v>428</v>
      </c>
      <c r="C39" s="48"/>
      <c r="D39" s="9"/>
      <c r="E39" s="50" t="s">
        <v>424</v>
      </c>
      <c r="F39" s="111"/>
      <c r="G39" s="657">
        <v>12.54</v>
      </c>
      <c r="H39" s="121">
        <v>18</v>
      </c>
      <c r="I39" s="121">
        <v>230</v>
      </c>
      <c r="J39" s="88" t="s">
        <v>29</v>
      </c>
      <c r="K39" s="41" t="s">
        <v>26</v>
      </c>
      <c r="L39" s="42" t="str">
        <f t="shared" si="0"/>
        <v>230ml</v>
      </c>
      <c r="M39" s="658">
        <f t="shared" si="1"/>
        <v>4140</v>
      </c>
      <c r="N39" s="659" t="str">
        <f t="shared" si="5"/>
        <v>4140ml</v>
      </c>
      <c r="O39" s="692">
        <f t="shared" si="2"/>
        <v>225.71999999999997</v>
      </c>
      <c r="P39" s="29">
        <f t="shared" si="3"/>
        <v>12.54</v>
      </c>
      <c r="Q39" s="29">
        <f t="shared" si="4"/>
        <v>0</v>
      </c>
      <c r="R39" s="28"/>
      <c r="S39" s="28"/>
      <c r="T39" s="28"/>
      <c r="U39" s="28"/>
      <c r="V39" s="28"/>
      <c r="W39" s="28"/>
      <c r="X39" s="28"/>
      <c r="Y39" s="28"/>
      <c r="Z39" s="28"/>
    </row>
    <row r="40" spans="1:26" ht="15" customHeight="1">
      <c r="A40" s="111">
        <v>30</v>
      </c>
      <c r="B40" s="68" t="s">
        <v>3300</v>
      </c>
      <c r="C40" s="48"/>
      <c r="D40" s="9"/>
      <c r="E40" s="68" t="s">
        <v>3301</v>
      </c>
      <c r="F40" s="111"/>
      <c r="G40" s="760">
        <v>63</v>
      </c>
      <c r="H40" s="121">
        <v>51</v>
      </c>
      <c r="I40" s="88">
        <v>1.5</v>
      </c>
      <c r="J40" s="121" t="s">
        <v>3295</v>
      </c>
      <c r="K40" s="41" t="s">
        <v>26</v>
      </c>
      <c r="L40" s="42" t="str">
        <f t="shared" si="0"/>
        <v>1.5liters</v>
      </c>
      <c r="M40" s="658">
        <f t="shared" si="1"/>
        <v>76.5</v>
      </c>
      <c r="N40" s="659" t="str">
        <f t="shared" si="5"/>
        <v>76.5liters</v>
      </c>
      <c r="O40" s="692">
        <f t="shared" si="2"/>
        <v>3213</v>
      </c>
      <c r="P40" s="29">
        <f t="shared" si="3"/>
        <v>63</v>
      </c>
      <c r="Q40" s="29">
        <f t="shared" si="4"/>
        <v>0</v>
      </c>
      <c r="R40" s="28"/>
      <c r="S40" s="28"/>
      <c r="T40" s="28"/>
      <c r="U40" s="28"/>
      <c r="V40" s="28"/>
      <c r="W40" s="28"/>
      <c r="X40" s="28"/>
      <c r="Y40" s="28"/>
      <c r="Z40" s="28"/>
    </row>
    <row r="41" spans="1:26" ht="15" customHeight="1">
      <c r="A41" s="111">
        <v>31</v>
      </c>
      <c r="B41" s="68" t="s">
        <v>691</v>
      </c>
      <c r="C41" s="48"/>
      <c r="D41" s="9"/>
      <c r="E41" s="574" t="s">
        <v>2657</v>
      </c>
      <c r="F41" s="111"/>
      <c r="G41" s="760">
        <v>22.16</v>
      </c>
      <c r="H41" s="88">
        <v>4</v>
      </c>
      <c r="I41" s="88">
        <v>180</v>
      </c>
      <c r="J41" s="40" t="s">
        <v>29</v>
      </c>
      <c r="K41" s="41" t="s">
        <v>26</v>
      </c>
      <c r="L41" s="42" t="str">
        <f t="shared" si="0"/>
        <v>180ml</v>
      </c>
      <c r="M41" s="658">
        <f t="shared" si="1"/>
        <v>720</v>
      </c>
      <c r="N41" s="659" t="str">
        <f t="shared" si="5"/>
        <v>720ml</v>
      </c>
      <c r="O41" s="692">
        <f t="shared" si="2"/>
        <v>88.64</v>
      </c>
      <c r="P41" s="29">
        <f t="shared" si="3"/>
        <v>22.16</v>
      </c>
      <c r="Q41" s="74">
        <f t="shared" si="4"/>
        <v>0</v>
      </c>
      <c r="R41" s="28"/>
      <c r="S41" s="28"/>
      <c r="T41" s="28"/>
      <c r="U41" s="28"/>
      <c r="V41" s="28"/>
      <c r="W41" s="28"/>
      <c r="X41" s="28"/>
      <c r="Y41" s="28"/>
      <c r="Z41" s="28"/>
    </row>
    <row r="42" spans="1:26" ht="15" customHeight="1">
      <c r="A42" s="111">
        <v>32</v>
      </c>
      <c r="B42" s="52" t="s">
        <v>1019</v>
      </c>
      <c r="C42" s="48"/>
      <c r="D42" s="9"/>
      <c r="E42" s="52" t="s">
        <v>3302</v>
      </c>
      <c r="F42" s="111"/>
      <c r="G42" s="760">
        <v>99</v>
      </c>
      <c r="H42" s="88">
        <v>1</v>
      </c>
      <c r="I42" s="88">
        <v>1000</v>
      </c>
      <c r="J42" s="40" t="s">
        <v>3295</v>
      </c>
      <c r="K42" s="41" t="s">
        <v>26</v>
      </c>
      <c r="L42" s="42" t="str">
        <f t="shared" si="0"/>
        <v>1000liters</v>
      </c>
      <c r="M42" s="658">
        <f t="shared" si="1"/>
        <v>1000</v>
      </c>
      <c r="N42" s="659" t="str">
        <f t="shared" si="5"/>
        <v>1000liters</v>
      </c>
      <c r="O42" s="692">
        <f t="shared" si="2"/>
        <v>99</v>
      </c>
      <c r="P42" s="29">
        <f t="shared" si="3"/>
        <v>99</v>
      </c>
      <c r="Q42" s="74">
        <f t="shared" si="4"/>
        <v>0</v>
      </c>
      <c r="R42" s="28"/>
      <c r="S42" s="28"/>
      <c r="T42" s="28"/>
      <c r="U42" s="28"/>
      <c r="V42" s="28"/>
      <c r="W42" s="28"/>
      <c r="X42" s="28"/>
      <c r="Y42" s="28"/>
      <c r="Z42" s="28"/>
    </row>
    <row r="43" spans="1:26" ht="15" customHeight="1">
      <c r="A43" s="111">
        <v>33</v>
      </c>
      <c r="B43" s="68" t="s">
        <v>1290</v>
      </c>
      <c r="C43" s="48"/>
      <c r="D43" s="48"/>
      <c r="E43" s="68" t="s">
        <v>1292</v>
      </c>
      <c r="F43" s="111"/>
      <c r="G43" s="760">
        <v>25.44</v>
      </c>
      <c r="H43" s="88">
        <v>39</v>
      </c>
      <c r="I43" s="88">
        <v>500</v>
      </c>
      <c r="J43" s="40" t="s">
        <v>29</v>
      </c>
      <c r="K43" s="41" t="s">
        <v>26</v>
      </c>
      <c r="L43" s="42" t="str">
        <f t="shared" si="0"/>
        <v>500ml</v>
      </c>
      <c r="M43" s="658">
        <f t="shared" si="1"/>
        <v>19500</v>
      </c>
      <c r="N43" s="659" t="str">
        <f t="shared" si="5"/>
        <v>19500ml</v>
      </c>
      <c r="O43" s="692">
        <f t="shared" si="2"/>
        <v>992.16000000000008</v>
      </c>
      <c r="P43" s="29">
        <f t="shared" si="3"/>
        <v>25.44</v>
      </c>
      <c r="Q43" s="74">
        <f t="shared" si="4"/>
        <v>0</v>
      </c>
      <c r="R43" s="28"/>
      <c r="S43" s="28"/>
      <c r="T43" s="28"/>
      <c r="U43" s="28"/>
      <c r="V43" s="28"/>
      <c r="W43" s="28"/>
      <c r="X43" s="28"/>
      <c r="Y43" s="28"/>
      <c r="Z43" s="28"/>
    </row>
    <row r="44" spans="1:26" ht="15" customHeight="1">
      <c r="A44" s="111">
        <v>34</v>
      </c>
      <c r="B44" s="68" t="s">
        <v>1290</v>
      </c>
      <c r="C44" s="48"/>
      <c r="D44" s="48"/>
      <c r="E44" s="68" t="s">
        <v>1291</v>
      </c>
      <c r="F44" s="111"/>
      <c r="G44" s="670">
        <v>20.75</v>
      </c>
      <c r="H44" s="88">
        <v>221</v>
      </c>
      <c r="I44" s="88">
        <v>350</v>
      </c>
      <c r="J44" s="40" t="s">
        <v>29</v>
      </c>
      <c r="K44" s="41" t="s">
        <v>26</v>
      </c>
      <c r="L44" s="42" t="str">
        <f t="shared" si="0"/>
        <v>350ml</v>
      </c>
      <c r="M44" s="658">
        <f t="shared" si="1"/>
        <v>77350</v>
      </c>
      <c r="N44" s="659" t="str">
        <f t="shared" si="5"/>
        <v>77350ml</v>
      </c>
      <c r="O44" s="692">
        <f t="shared" si="2"/>
        <v>4585.75</v>
      </c>
      <c r="P44" s="29">
        <f t="shared" si="3"/>
        <v>20.75</v>
      </c>
      <c r="Q44" s="29">
        <f t="shared" si="4"/>
        <v>0</v>
      </c>
      <c r="R44" s="28"/>
      <c r="S44" s="28"/>
      <c r="T44" s="28"/>
      <c r="U44" s="28"/>
      <c r="V44" s="28"/>
      <c r="W44" s="28"/>
      <c r="X44" s="28"/>
      <c r="Y44" s="28"/>
      <c r="Z44" s="28"/>
    </row>
    <row r="45" spans="1:26" ht="15" customHeight="1">
      <c r="A45" s="111">
        <v>35</v>
      </c>
      <c r="B45" s="52" t="s">
        <v>1613</v>
      </c>
      <c r="C45" s="48"/>
      <c r="D45" s="48"/>
      <c r="E45" s="52" t="s">
        <v>1622</v>
      </c>
      <c r="F45" s="111"/>
      <c r="G45" s="670">
        <v>9.08</v>
      </c>
      <c r="H45" s="88">
        <v>243</v>
      </c>
      <c r="I45" s="88">
        <v>350</v>
      </c>
      <c r="J45" s="40" t="s">
        <v>29</v>
      </c>
      <c r="K45" s="41" t="s">
        <v>26</v>
      </c>
      <c r="L45" s="42" t="str">
        <f t="shared" si="0"/>
        <v>350ml</v>
      </c>
      <c r="M45" s="658">
        <f t="shared" si="1"/>
        <v>85050</v>
      </c>
      <c r="N45" s="659" t="str">
        <f t="shared" si="5"/>
        <v>85050ml</v>
      </c>
      <c r="O45" s="692">
        <f t="shared" si="2"/>
        <v>2206.44</v>
      </c>
      <c r="P45" s="29">
        <f t="shared" si="3"/>
        <v>9.08</v>
      </c>
      <c r="Q45" s="109">
        <f t="shared" si="4"/>
        <v>0</v>
      </c>
      <c r="R45" s="11"/>
      <c r="S45" s="28"/>
      <c r="T45" s="28"/>
      <c r="U45" s="28"/>
      <c r="V45" s="28"/>
      <c r="W45" s="28"/>
      <c r="X45" s="28"/>
      <c r="Y45" s="28"/>
      <c r="Z45" s="28"/>
    </row>
    <row r="46" spans="1:26" ht="15" customHeight="1">
      <c r="A46" s="111">
        <v>36</v>
      </c>
      <c r="B46" s="52" t="s">
        <v>1613</v>
      </c>
      <c r="C46" s="48"/>
      <c r="D46" s="48"/>
      <c r="E46" s="52" t="s">
        <v>1621</v>
      </c>
      <c r="F46" s="111"/>
      <c r="G46" s="760">
        <v>7.85</v>
      </c>
      <c r="H46" s="160">
        <v>420</v>
      </c>
      <c r="I46" s="88">
        <v>500</v>
      </c>
      <c r="J46" s="40" t="s">
        <v>29</v>
      </c>
      <c r="K46" s="41" t="s">
        <v>26</v>
      </c>
      <c r="L46" s="42" t="str">
        <f t="shared" si="0"/>
        <v>500ml</v>
      </c>
      <c r="M46" s="658">
        <f t="shared" si="1"/>
        <v>210000</v>
      </c>
      <c r="N46" s="659" t="str">
        <f t="shared" si="5"/>
        <v>210000ml</v>
      </c>
      <c r="O46" s="692">
        <f t="shared" si="2"/>
        <v>3297</v>
      </c>
      <c r="P46" s="29">
        <f t="shared" si="3"/>
        <v>7.85</v>
      </c>
      <c r="Q46" s="29">
        <f t="shared" si="4"/>
        <v>0</v>
      </c>
      <c r="R46" s="28"/>
      <c r="S46" s="28"/>
      <c r="T46" s="28"/>
      <c r="U46" s="28"/>
      <c r="V46" s="28"/>
      <c r="W46" s="28"/>
      <c r="X46" s="28"/>
      <c r="Y46" s="28"/>
      <c r="Z46" s="28"/>
    </row>
    <row r="47" spans="1:26" ht="15" customHeight="1">
      <c r="A47" s="111">
        <v>37</v>
      </c>
      <c r="B47" s="52" t="s">
        <v>1633</v>
      </c>
      <c r="C47" s="48"/>
      <c r="D47" s="48"/>
      <c r="E47" s="116" t="s">
        <v>1634</v>
      </c>
      <c r="F47" s="111"/>
      <c r="G47" s="670">
        <v>14.33</v>
      </c>
      <c r="H47" s="88">
        <v>12</v>
      </c>
      <c r="I47" s="88">
        <v>250</v>
      </c>
      <c r="J47" s="40" t="s">
        <v>29</v>
      </c>
      <c r="K47" s="41" t="s">
        <v>26</v>
      </c>
      <c r="L47" s="42" t="str">
        <f t="shared" si="0"/>
        <v>250ml</v>
      </c>
      <c r="M47" s="658">
        <f t="shared" si="1"/>
        <v>3000</v>
      </c>
      <c r="N47" s="659" t="str">
        <f t="shared" si="5"/>
        <v>3000ml</v>
      </c>
      <c r="O47" s="692">
        <f t="shared" si="2"/>
        <v>171.96</v>
      </c>
      <c r="P47" s="29">
        <f t="shared" si="3"/>
        <v>14.33</v>
      </c>
      <c r="Q47" s="109">
        <f t="shared" si="4"/>
        <v>0</v>
      </c>
      <c r="R47" s="11"/>
      <c r="S47" s="28"/>
      <c r="T47" s="28"/>
      <c r="U47" s="28"/>
      <c r="V47" s="28"/>
      <c r="W47" s="28"/>
      <c r="X47" s="28"/>
      <c r="Y47" s="28"/>
      <c r="Z47" s="28"/>
    </row>
    <row r="48" spans="1:26" ht="15" customHeight="1">
      <c r="A48" s="111">
        <v>38</v>
      </c>
      <c r="B48" s="33" t="s">
        <v>1675</v>
      </c>
      <c r="C48" s="48"/>
      <c r="D48" s="48"/>
      <c r="E48" s="116" t="s">
        <v>424</v>
      </c>
      <c r="F48" s="111"/>
      <c r="G48" s="670">
        <v>16.079999999999998</v>
      </c>
      <c r="H48" s="88">
        <v>12</v>
      </c>
      <c r="I48" s="88">
        <v>290</v>
      </c>
      <c r="J48" s="40" t="s">
        <v>29</v>
      </c>
      <c r="K48" s="41" t="s">
        <v>26</v>
      </c>
      <c r="L48" s="42" t="str">
        <f t="shared" si="0"/>
        <v>290ml</v>
      </c>
      <c r="M48" s="658">
        <f t="shared" si="1"/>
        <v>3480</v>
      </c>
      <c r="N48" s="659" t="str">
        <f t="shared" si="5"/>
        <v>3480ml</v>
      </c>
      <c r="O48" s="692">
        <f t="shared" si="2"/>
        <v>192.95999999999998</v>
      </c>
      <c r="P48" s="29">
        <f t="shared" si="3"/>
        <v>16.079999999999998</v>
      </c>
      <c r="Q48" s="29">
        <f t="shared" si="4"/>
        <v>0</v>
      </c>
      <c r="R48" s="28"/>
      <c r="S48" s="28"/>
      <c r="T48" s="28"/>
      <c r="U48" s="28"/>
      <c r="V48" s="28"/>
      <c r="W48" s="28"/>
      <c r="X48" s="28"/>
      <c r="Y48" s="28"/>
      <c r="Z48" s="28"/>
    </row>
    <row r="49" spans="1:26" ht="15" customHeight="1">
      <c r="A49" s="111">
        <v>39</v>
      </c>
      <c r="B49" s="68" t="s">
        <v>1919</v>
      </c>
      <c r="C49" s="48"/>
      <c r="D49" s="48"/>
      <c r="E49" s="116" t="s">
        <v>1035</v>
      </c>
      <c r="F49" s="111"/>
      <c r="G49" s="670">
        <v>136</v>
      </c>
      <c r="H49" s="88">
        <v>2</v>
      </c>
      <c r="I49" s="88">
        <v>1000</v>
      </c>
      <c r="J49" s="40" t="s">
        <v>29</v>
      </c>
      <c r="K49" s="41" t="s">
        <v>26</v>
      </c>
      <c r="L49" s="42" t="str">
        <f t="shared" si="0"/>
        <v>1000ml</v>
      </c>
      <c r="M49" s="658">
        <f t="shared" si="1"/>
        <v>2000</v>
      </c>
      <c r="N49" s="659" t="str">
        <f t="shared" si="5"/>
        <v>2000ml</v>
      </c>
      <c r="O49" s="692">
        <f t="shared" si="2"/>
        <v>272</v>
      </c>
      <c r="P49" s="29">
        <f t="shared" si="3"/>
        <v>136</v>
      </c>
      <c r="Q49" s="109">
        <f t="shared" si="4"/>
        <v>0</v>
      </c>
      <c r="R49" s="11"/>
      <c r="S49" s="28"/>
      <c r="T49" s="28"/>
      <c r="U49" s="28"/>
      <c r="V49" s="28"/>
      <c r="W49" s="28"/>
      <c r="X49" s="28"/>
      <c r="Y49" s="28"/>
      <c r="Z49" s="28"/>
    </row>
    <row r="50" spans="1:26" ht="15" customHeight="1">
      <c r="A50" s="111">
        <v>40</v>
      </c>
      <c r="B50" s="52" t="s">
        <v>2120</v>
      </c>
      <c r="C50" s="48"/>
      <c r="D50" s="48"/>
      <c r="E50" s="91" t="s">
        <v>1634</v>
      </c>
      <c r="F50" s="111"/>
      <c r="G50" s="670">
        <v>32.840000000000003</v>
      </c>
      <c r="H50" s="88">
        <v>15</v>
      </c>
      <c r="I50" s="88">
        <v>320</v>
      </c>
      <c r="J50" s="40" t="s">
        <v>29</v>
      </c>
      <c r="K50" s="41" t="s">
        <v>26</v>
      </c>
      <c r="L50" s="42" t="str">
        <f t="shared" si="0"/>
        <v>320ml</v>
      </c>
      <c r="M50" s="658">
        <f t="shared" si="1"/>
        <v>4800</v>
      </c>
      <c r="N50" s="659" t="str">
        <f t="shared" si="5"/>
        <v>4800ml</v>
      </c>
      <c r="O50" s="692">
        <f t="shared" si="2"/>
        <v>492.6</v>
      </c>
      <c r="P50" s="29">
        <f t="shared" si="3"/>
        <v>32.840000000000003</v>
      </c>
      <c r="Q50" s="29">
        <f t="shared" si="4"/>
        <v>0</v>
      </c>
      <c r="R50" s="28"/>
      <c r="S50" s="28"/>
      <c r="T50" s="28"/>
      <c r="U50" s="28"/>
      <c r="V50" s="28"/>
      <c r="W50" s="28"/>
      <c r="X50" s="28"/>
      <c r="Y50" s="28"/>
      <c r="Z50" s="28"/>
    </row>
    <row r="51" spans="1:26" ht="15" customHeight="1">
      <c r="A51" s="111">
        <v>41</v>
      </c>
      <c r="B51" s="68" t="s">
        <v>2125</v>
      </c>
      <c r="C51" s="48"/>
      <c r="D51" s="48"/>
      <c r="E51" s="344" t="s">
        <v>1634</v>
      </c>
      <c r="F51" s="111"/>
      <c r="G51" s="670">
        <v>63</v>
      </c>
      <c r="H51" s="88">
        <v>14</v>
      </c>
      <c r="I51" s="88">
        <v>1.5</v>
      </c>
      <c r="J51" s="88" t="s">
        <v>3295</v>
      </c>
      <c r="K51" s="41" t="s">
        <v>26</v>
      </c>
      <c r="L51" s="42" t="str">
        <f t="shared" si="0"/>
        <v>1.5liters</v>
      </c>
      <c r="M51" s="658">
        <f t="shared" si="1"/>
        <v>21</v>
      </c>
      <c r="N51" s="659" t="str">
        <f t="shared" si="5"/>
        <v>21liters</v>
      </c>
      <c r="O51" s="692">
        <f t="shared" si="2"/>
        <v>882</v>
      </c>
      <c r="P51" s="29">
        <f t="shared" si="3"/>
        <v>63</v>
      </c>
      <c r="Q51" s="29">
        <f t="shared" si="4"/>
        <v>0</v>
      </c>
      <c r="R51" s="11"/>
      <c r="S51" s="28"/>
      <c r="T51" s="28"/>
      <c r="U51" s="28"/>
      <c r="V51" s="28"/>
      <c r="W51" s="28"/>
      <c r="X51" s="28"/>
      <c r="Y51" s="28"/>
      <c r="Z51" s="28"/>
    </row>
    <row r="52" spans="1:26" ht="15" customHeight="1">
      <c r="A52" s="111">
        <v>42</v>
      </c>
      <c r="B52" s="68" t="s">
        <v>2317</v>
      </c>
      <c r="C52" s="48"/>
      <c r="D52" s="48"/>
      <c r="E52" s="116" t="s">
        <v>1634</v>
      </c>
      <c r="F52" s="111"/>
      <c r="G52" s="670">
        <v>63</v>
      </c>
      <c r="H52" s="88">
        <v>12</v>
      </c>
      <c r="I52" s="88">
        <v>1.5</v>
      </c>
      <c r="J52" s="88" t="s">
        <v>3295</v>
      </c>
      <c r="K52" s="41" t="s">
        <v>26</v>
      </c>
      <c r="L52" s="42" t="str">
        <f t="shared" si="0"/>
        <v>1.5liters</v>
      </c>
      <c r="M52" s="658">
        <f t="shared" si="1"/>
        <v>18</v>
      </c>
      <c r="N52" s="659" t="str">
        <f t="shared" si="5"/>
        <v>18liters</v>
      </c>
      <c r="O52" s="692">
        <f t="shared" si="2"/>
        <v>756</v>
      </c>
      <c r="P52" s="29">
        <f t="shared" si="3"/>
        <v>63</v>
      </c>
      <c r="Q52" s="109">
        <f t="shared" si="4"/>
        <v>0</v>
      </c>
      <c r="R52" s="11"/>
      <c r="S52" s="28"/>
      <c r="T52" s="28"/>
      <c r="U52" s="28"/>
      <c r="V52" s="28"/>
      <c r="W52" s="28"/>
      <c r="X52" s="28"/>
      <c r="Y52" s="28"/>
      <c r="Z52" s="28"/>
    </row>
    <row r="53" spans="1:26" ht="15" customHeight="1">
      <c r="A53" s="111">
        <v>43</v>
      </c>
      <c r="B53" s="33" t="s">
        <v>224</v>
      </c>
      <c r="C53" s="48"/>
      <c r="D53" s="48"/>
      <c r="E53" s="50" t="s">
        <v>80</v>
      </c>
      <c r="F53" s="111"/>
      <c r="G53" s="670">
        <v>11.1</v>
      </c>
      <c r="H53" s="88">
        <v>2</v>
      </c>
      <c r="I53" s="88">
        <v>33</v>
      </c>
      <c r="J53" s="88" t="s">
        <v>59</v>
      </c>
      <c r="K53" s="41" t="s">
        <v>26</v>
      </c>
      <c r="L53" s="42" t="str">
        <f t="shared" si="0"/>
        <v>33grams</v>
      </c>
      <c r="M53" s="658">
        <f t="shared" si="1"/>
        <v>66</v>
      </c>
      <c r="N53" s="659" t="str">
        <f t="shared" si="5"/>
        <v>66grams</v>
      </c>
      <c r="O53" s="692">
        <f t="shared" si="2"/>
        <v>22.2</v>
      </c>
      <c r="P53" s="29">
        <f t="shared" si="3"/>
        <v>11.1</v>
      </c>
      <c r="Q53" s="109">
        <f t="shared" si="4"/>
        <v>0</v>
      </c>
      <c r="R53" s="11"/>
      <c r="S53" s="28"/>
      <c r="T53" s="28"/>
      <c r="U53" s="28"/>
      <c r="V53" s="28"/>
      <c r="W53" s="28"/>
      <c r="X53" s="28"/>
      <c r="Y53" s="28"/>
      <c r="Z53" s="28"/>
    </row>
    <row r="54" spans="1:26" ht="15" customHeight="1">
      <c r="A54" s="111">
        <v>44</v>
      </c>
      <c r="B54" s="33" t="s">
        <v>1315</v>
      </c>
      <c r="C54" s="48"/>
      <c r="D54" s="48"/>
      <c r="E54" s="50" t="s">
        <v>384</v>
      </c>
      <c r="F54" s="111"/>
      <c r="G54" s="670">
        <v>7.7</v>
      </c>
      <c r="H54" s="88">
        <v>18</v>
      </c>
      <c r="I54" s="88">
        <v>30</v>
      </c>
      <c r="J54" s="88" t="s">
        <v>59</v>
      </c>
      <c r="K54" s="41" t="s">
        <v>26</v>
      </c>
      <c r="L54" s="42" t="str">
        <f t="shared" si="0"/>
        <v>30grams</v>
      </c>
      <c r="M54" s="658">
        <f t="shared" si="1"/>
        <v>540</v>
      </c>
      <c r="N54" s="659" t="str">
        <f t="shared" si="5"/>
        <v>540grams</v>
      </c>
      <c r="O54" s="692">
        <f t="shared" si="2"/>
        <v>138.6</v>
      </c>
      <c r="P54" s="29">
        <f t="shared" si="3"/>
        <v>7.6999999999999993</v>
      </c>
      <c r="Q54" s="109">
        <f t="shared" si="4"/>
        <v>0</v>
      </c>
      <c r="R54" s="11"/>
      <c r="S54" s="28"/>
      <c r="T54" s="28"/>
      <c r="U54" s="28"/>
      <c r="V54" s="28"/>
      <c r="W54" s="28"/>
      <c r="X54" s="28"/>
      <c r="Y54" s="28"/>
      <c r="Z54" s="28"/>
    </row>
    <row r="55" spans="1:26" ht="15" customHeight="1">
      <c r="A55" s="111">
        <v>45</v>
      </c>
      <c r="B55" s="33" t="s">
        <v>365</v>
      </c>
      <c r="C55" s="48"/>
      <c r="D55" s="139"/>
      <c r="E55" s="50" t="s">
        <v>366</v>
      </c>
      <c r="F55" s="111"/>
      <c r="G55" s="670">
        <v>840</v>
      </c>
      <c r="H55" s="88">
        <v>4</v>
      </c>
      <c r="I55" s="88">
        <v>1000</v>
      </c>
      <c r="J55" s="88" t="s">
        <v>33</v>
      </c>
      <c r="K55" s="41" t="s">
        <v>26</v>
      </c>
      <c r="L55" s="42" t="str">
        <f t="shared" si="0"/>
        <v>1000kg</v>
      </c>
      <c r="M55" s="658">
        <f t="shared" si="1"/>
        <v>4000</v>
      </c>
      <c r="N55" s="659" t="str">
        <f t="shared" si="5"/>
        <v>4000kg</v>
      </c>
      <c r="O55" s="692">
        <f t="shared" si="2"/>
        <v>3360</v>
      </c>
      <c r="P55" s="29">
        <f t="shared" si="3"/>
        <v>840</v>
      </c>
      <c r="Q55" s="109">
        <f t="shared" si="4"/>
        <v>0</v>
      </c>
      <c r="R55" s="11"/>
      <c r="S55" s="28"/>
      <c r="T55" s="28"/>
      <c r="U55" s="28"/>
      <c r="V55" s="28"/>
      <c r="W55" s="28"/>
      <c r="X55" s="28"/>
      <c r="Y55" s="28"/>
      <c r="Z55" s="28"/>
    </row>
    <row r="56" spans="1:26" ht="15" customHeight="1">
      <c r="A56" s="111">
        <v>46</v>
      </c>
      <c r="B56" s="68" t="s">
        <v>383</v>
      </c>
      <c r="C56" s="48"/>
      <c r="D56" s="139"/>
      <c r="E56" s="50" t="s">
        <v>384</v>
      </c>
      <c r="F56" s="111"/>
      <c r="G56" s="670">
        <v>7.7</v>
      </c>
      <c r="H56" s="88">
        <v>15</v>
      </c>
      <c r="I56" s="88">
        <v>25.5</v>
      </c>
      <c r="J56" s="88" t="s">
        <v>59</v>
      </c>
      <c r="K56" s="41" t="s">
        <v>26</v>
      </c>
      <c r="L56" s="42" t="str">
        <f t="shared" si="0"/>
        <v>25.5grams</v>
      </c>
      <c r="M56" s="658">
        <f t="shared" si="1"/>
        <v>382.5</v>
      </c>
      <c r="N56" s="659" t="str">
        <f t="shared" si="5"/>
        <v>382.5grams</v>
      </c>
      <c r="O56" s="692">
        <f t="shared" si="2"/>
        <v>115.5</v>
      </c>
      <c r="P56" s="29">
        <f t="shared" si="3"/>
        <v>7.7</v>
      </c>
      <c r="Q56" s="29">
        <f t="shared" si="4"/>
        <v>0</v>
      </c>
      <c r="R56" s="11"/>
      <c r="S56" s="28"/>
      <c r="T56" s="28"/>
      <c r="U56" s="28"/>
      <c r="V56" s="28"/>
      <c r="W56" s="28"/>
      <c r="X56" s="28"/>
      <c r="Y56" s="28"/>
      <c r="Z56" s="28"/>
    </row>
    <row r="57" spans="1:26" ht="15" customHeight="1">
      <c r="A57" s="111">
        <v>47</v>
      </c>
      <c r="B57" s="68" t="s">
        <v>668</v>
      </c>
      <c r="C57" s="48"/>
      <c r="D57" s="139"/>
      <c r="E57" s="50" t="s">
        <v>672</v>
      </c>
      <c r="F57" s="111"/>
      <c r="G57" s="670">
        <v>2.75</v>
      </c>
      <c r="H57" s="88">
        <v>40</v>
      </c>
      <c r="I57" s="88">
        <v>1.9</v>
      </c>
      <c r="J57" s="88" t="s">
        <v>3296</v>
      </c>
      <c r="K57" s="41" t="s">
        <v>26</v>
      </c>
      <c r="L57" s="42" t="str">
        <f t="shared" si="0"/>
        <v>1.9 grams</v>
      </c>
      <c r="M57" s="658">
        <f t="shared" si="1"/>
        <v>76</v>
      </c>
      <c r="N57" s="659" t="str">
        <f t="shared" si="5"/>
        <v>76 grams</v>
      </c>
      <c r="O57" s="692">
        <f t="shared" si="2"/>
        <v>110</v>
      </c>
      <c r="P57" s="29">
        <f t="shared" si="3"/>
        <v>2.75</v>
      </c>
      <c r="Q57" s="29">
        <f t="shared" si="4"/>
        <v>0</v>
      </c>
      <c r="R57" s="28"/>
      <c r="S57" s="28"/>
      <c r="T57" s="28"/>
      <c r="U57" s="28"/>
      <c r="V57" s="28"/>
      <c r="W57" s="28"/>
      <c r="X57" s="28"/>
      <c r="Y57" s="28"/>
      <c r="Z57" s="28"/>
    </row>
    <row r="58" spans="1:26" ht="15" customHeight="1">
      <c r="A58" s="111">
        <v>48</v>
      </c>
      <c r="B58" s="68" t="s">
        <v>680</v>
      </c>
      <c r="C58" s="48"/>
      <c r="D58" s="139"/>
      <c r="E58" s="50" t="s">
        <v>80</v>
      </c>
      <c r="F58" s="111"/>
      <c r="G58" s="670">
        <v>1.96</v>
      </c>
      <c r="H58" s="88">
        <v>528</v>
      </c>
      <c r="I58" s="88">
        <v>5</v>
      </c>
      <c r="J58" s="88" t="s">
        <v>59</v>
      </c>
      <c r="K58" s="41" t="s">
        <v>26</v>
      </c>
      <c r="L58" s="42" t="str">
        <f t="shared" si="0"/>
        <v>5grams</v>
      </c>
      <c r="M58" s="658">
        <f t="shared" si="1"/>
        <v>2640</v>
      </c>
      <c r="N58" s="659" t="str">
        <f t="shared" si="5"/>
        <v>2640grams</v>
      </c>
      <c r="O58" s="692">
        <f t="shared" si="2"/>
        <v>1034.8799999999999</v>
      </c>
      <c r="P58" s="29">
        <f t="shared" si="3"/>
        <v>1.9599999999999997</v>
      </c>
      <c r="Q58" s="109">
        <f t="shared" si="4"/>
        <v>0</v>
      </c>
      <c r="R58" s="11"/>
      <c r="S58" s="28"/>
      <c r="T58" s="28"/>
      <c r="U58" s="28"/>
      <c r="V58" s="28"/>
      <c r="W58" s="28"/>
      <c r="X58" s="28"/>
      <c r="Y58" s="28"/>
      <c r="Z58" s="28"/>
    </row>
    <row r="59" spans="1:26" ht="15" customHeight="1">
      <c r="A59" s="111">
        <v>49</v>
      </c>
      <c r="B59" s="48" t="s">
        <v>864</v>
      </c>
      <c r="C59" s="48"/>
      <c r="D59" s="139"/>
      <c r="E59" s="116" t="s">
        <v>865</v>
      </c>
      <c r="F59" s="111"/>
      <c r="G59" s="670">
        <v>20</v>
      </c>
      <c r="H59" s="88">
        <v>2</v>
      </c>
      <c r="I59" s="88">
        <v>19</v>
      </c>
      <c r="J59" s="88" t="s">
        <v>59</v>
      </c>
      <c r="K59" s="41" t="s">
        <v>26</v>
      </c>
      <c r="L59" s="42" t="str">
        <f t="shared" si="0"/>
        <v>19grams</v>
      </c>
      <c r="M59" s="658">
        <f t="shared" si="1"/>
        <v>38</v>
      </c>
      <c r="N59" s="659" t="str">
        <f t="shared" si="5"/>
        <v>38grams</v>
      </c>
      <c r="O59" s="692">
        <f t="shared" si="2"/>
        <v>40</v>
      </c>
      <c r="P59" s="29">
        <f t="shared" si="3"/>
        <v>20</v>
      </c>
      <c r="Q59" s="109">
        <f t="shared" si="4"/>
        <v>0</v>
      </c>
      <c r="R59" s="11"/>
      <c r="S59" s="28"/>
      <c r="T59" s="28"/>
      <c r="U59" s="28"/>
      <c r="V59" s="28"/>
      <c r="W59" s="28"/>
      <c r="X59" s="28"/>
      <c r="Y59" s="28"/>
      <c r="Z59" s="28"/>
    </row>
    <row r="60" spans="1:26" ht="15" customHeight="1">
      <c r="A60" s="111">
        <v>50</v>
      </c>
      <c r="B60" s="33" t="s">
        <v>935</v>
      </c>
      <c r="C60" s="48"/>
      <c r="D60" s="139"/>
      <c r="E60" s="50" t="s">
        <v>936</v>
      </c>
      <c r="F60" s="111"/>
      <c r="G60" s="670">
        <v>8.6999999999999993</v>
      </c>
      <c r="H60" s="88">
        <v>2</v>
      </c>
      <c r="I60" s="88">
        <v>40</v>
      </c>
      <c r="J60" s="88" t="s">
        <v>59</v>
      </c>
      <c r="K60" s="41" t="s">
        <v>26</v>
      </c>
      <c r="L60" s="42" t="str">
        <f t="shared" si="0"/>
        <v>40grams</v>
      </c>
      <c r="M60" s="658">
        <f t="shared" si="1"/>
        <v>80</v>
      </c>
      <c r="N60" s="659" t="str">
        <f t="shared" si="5"/>
        <v>80grams</v>
      </c>
      <c r="O60" s="692">
        <f t="shared" si="2"/>
        <v>17.399999999999999</v>
      </c>
      <c r="P60" s="29">
        <f t="shared" si="3"/>
        <v>8.6999999999999993</v>
      </c>
      <c r="Q60" s="109">
        <f t="shared" si="4"/>
        <v>0</v>
      </c>
      <c r="R60" s="11"/>
      <c r="S60" s="28"/>
      <c r="T60" s="28"/>
      <c r="U60" s="28"/>
      <c r="V60" s="28"/>
      <c r="W60" s="28"/>
      <c r="X60" s="28"/>
      <c r="Y60" s="28"/>
      <c r="Z60" s="28"/>
    </row>
    <row r="61" spans="1:26" ht="15" customHeight="1">
      <c r="A61" s="111">
        <v>51</v>
      </c>
      <c r="B61" s="33" t="s">
        <v>940</v>
      </c>
      <c r="C61" s="48"/>
      <c r="D61" s="139"/>
      <c r="E61" s="144" t="s">
        <v>936</v>
      </c>
      <c r="F61" s="111"/>
      <c r="G61" s="670">
        <v>8.6999999999999993</v>
      </c>
      <c r="H61" s="88">
        <v>45</v>
      </c>
      <c r="I61" s="88">
        <v>40</v>
      </c>
      <c r="J61" s="88" t="s">
        <v>59</v>
      </c>
      <c r="K61" s="41" t="s">
        <v>26</v>
      </c>
      <c r="L61" s="42" t="str">
        <f t="shared" si="0"/>
        <v>40grams</v>
      </c>
      <c r="M61" s="658">
        <f t="shared" si="1"/>
        <v>1800</v>
      </c>
      <c r="N61" s="659" t="str">
        <f t="shared" si="5"/>
        <v>1800grams</v>
      </c>
      <c r="O61" s="692">
        <f t="shared" si="2"/>
        <v>391.49999999999994</v>
      </c>
      <c r="P61" s="29">
        <f t="shared" si="3"/>
        <v>8.6999999999999993</v>
      </c>
      <c r="Q61" s="29">
        <f t="shared" si="4"/>
        <v>0</v>
      </c>
      <c r="R61" s="28"/>
      <c r="S61" s="28"/>
      <c r="T61" s="28"/>
      <c r="U61" s="28"/>
      <c r="V61" s="28"/>
      <c r="W61" s="28"/>
      <c r="X61" s="28"/>
      <c r="Y61" s="28"/>
      <c r="Z61" s="28"/>
    </row>
    <row r="62" spans="1:26" ht="15" customHeight="1">
      <c r="A62" s="111">
        <v>52</v>
      </c>
      <c r="B62" s="48" t="s">
        <v>1134</v>
      </c>
      <c r="C62" s="48"/>
      <c r="D62" s="139"/>
      <c r="E62" s="50" t="s">
        <v>1135</v>
      </c>
      <c r="F62" s="111"/>
      <c r="G62" s="670">
        <v>8.59</v>
      </c>
      <c r="H62" s="88">
        <v>6</v>
      </c>
      <c r="I62" s="88">
        <v>1.5</v>
      </c>
      <c r="J62" s="88" t="s">
        <v>59</v>
      </c>
      <c r="K62" s="229" t="s">
        <v>26</v>
      </c>
      <c r="L62" s="42" t="str">
        <f t="shared" si="0"/>
        <v>1.5grams</v>
      </c>
      <c r="M62" s="658">
        <f t="shared" si="1"/>
        <v>9</v>
      </c>
      <c r="N62" s="659" t="str">
        <f t="shared" si="5"/>
        <v>9grams</v>
      </c>
      <c r="O62" s="692">
        <f t="shared" si="2"/>
        <v>51.54</v>
      </c>
      <c r="P62" s="693">
        <f t="shared" si="3"/>
        <v>8.59</v>
      </c>
      <c r="Q62" s="82">
        <f t="shared" si="4"/>
        <v>0</v>
      </c>
      <c r="R62" s="83"/>
      <c r="S62" s="84"/>
      <c r="T62" s="28"/>
      <c r="U62" s="84"/>
      <c r="V62" s="84"/>
      <c r="W62" s="84"/>
      <c r="X62" s="84"/>
      <c r="Y62" s="84"/>
      <c r="Z62" s="84"/>
    </row>
    <row r="63" spans="1:26" ht="15" customHeight="1">
      <c r="A63" s="111">
        <v>53</v>
      </c>
      <c r="B63" s="33" t="s">
        <v>1213</v>
      </c>
      <c r="C63" s="48"/>
      <c r="D63" s="139"/>
      <c r="E63" s="50" t="s">
        <v>865</v>
      </c>
      <c r="F63" s="111"/>
      <c r="G63" s="670">
        <v>20.3</v>
      </c>
      <c r="H63" s="88">
        <v>56</v>
      </c>
      <c r="I63" s="88">
        <v>19</v>
      </c>
      <c r="J63" s="88" t="s">
        <v>59</v>
      </c>
      <c r="K63" s="41" t="s">
        <v>26</v>
      </c>
      <c r="L63" s="42" t="str">
        <f t="shared" si="0"/>
        <v>19grams</v>
      </c>
      <c r="M63" s="658">
        <f t="shared" si="1"/>
        <v>1064</v>
      </c>
      <c r="N63" s="659" t="str">
        <f t="shared" si="5"/>
        <v>1064grams</v>
      </c>
      <c r="O63" s="692">
        <f t="shared" si="2"/>
        <v>1136.8</v>
      </c>
      <c r="P63" s="29">
        <f t="shared" si="3"/>
        <v>20.3</v>
      </c>
      <c r="Q63" s="74">
        <f t="shared" si="4"/>
        <v>0</v>
      </c>
      <c r="R63" s="28"/>
      <c r="S63" s="28"/>
      <c r="T63" s="28"/>
      <c r="U63" s="28"/>
      <c r="V63" s="28"/>
      <c r="W63" s="28"/>
      <c r="X63" s="28"/>
      <c r="Y63" s="28"/>
      <c r="Z63" s="28"/>
    </row>
    <row r="64" spans="1:26" ht="15" customHeight="1">
      <c r="A64" s="111">
        <v>54</v>
      </c>
      <c r="B64" s="48" t="s">
        <v>1326</v>
      </c>
      <c r="C64" s="48"/>
      <c r="D64" s="139"/>
      <c r="E64" s="91" t="s">
        <v>384</v>
      </c>
      <c r="F64" s="111"/>
      <c r="G64" s="670">
        <v>7.7</v>
      </c>
      <c r="H64" s="88">
        <v>2</v>
      </c>
      <c r="I64" s="88">
        <v>30</v>
      </c>
      <c r="J64" s="88" t="s">
        <v>59</v>
      </c>
      <c r="K64" s="41" t="s">
        <v>26</v>
      </c>
      <c r="L64" s="42" t="str">
        <f t="shared" si="0"/>
        <v>30grams</v>
      </c>
      <c r="M64" s="658">
        <f t="shared" si="1"/>
        <v>60</v>
      </c>
      <c r="N64" s="659" t="str">
        <f t="shared" si="5"/>
        <v>60grams</v>
      </c>
      <c r="O64" s="692">
        <f t="shared" si="2"/>
        <v>15.4</v>
      </c>
      <c r="P64" s="29">
        <f t="shared" si="3"/>
        <v>7.7</v>
      </c>
      <c r="Q64" s="74">
        <f t="shared" si="4"/>
        <v>0</v>
      </c>
      <c r="R64" s="28"/>
      <c r="S64" s="28"/>
      <c r="T64" s="28"/>
      <c r="U64" s="28"/>
      <c r="V64" s="28"/>
      <c r="W64" s="28"/>
      <c r="X64" s="28"/>
      <c r="Y64" s="28"/>
      <c r="Z64" s="28"/>
    </row>
    <row r="65" spans="1:26" ht="15" customHeight="1">
      <c r="A65" s="111">
        <v>55</v>
      </c>
      <c r="B65" s="48" t="s">
        <v>1320</v>
      </c>
      <c r="C65" s="48"/>
      <c r="D65" s="139"/>
      <c r="E65" s="91" t="s">
        <v>384</v>
      </c>
      <c r="F65" s="111"/>
      <c r="G65" s="670">
        <v>7.7</v>
      </c>
      <c r="H65" s="88">
        <v>10</v>
      </c>
      <c r="I65" s="88">
        <v>30</v>
      </c>
      <c r="J65" s="88" t="s">
        <v>59</v>
      </c>
      <c r="K65" s="41" t="s">
        <v>26</v>
      </c>
      <c r="L65" s="42" t="str">
        <f t="shared" si="0"/>
        <v>30grams</v>
      </c>
      <c r="M65" s="658">
        <f t="shared" si="1"/>
        <v>300</v>
      </c>
      <c r="N65" s="659" t="str">
        <f t="shared" si="5"/>
        <v>300grams</v>
      </c>
      <c r="O65" s="692">
        <f t="shared" si="2"/>
        <v>77</v>
      </c>
      <c r="P65" s="29">
        <f t="shared" si="3"/>
        <v>7.7</v>
      </c>
      <c r="Q65" s="109">
        <f t="shared" si="4"/>
        <v>0</v>
      </c>
      <c r="R65" s="11"/>
      <c r="S65" s="28"/>
      <c r="T65" s="28"/>
      <c r="U65" s="28"/>
      <c r="V65" s="28"/>
      <c r="W65" s="28"/>
      <c r="X65" s="28"/>
      <c r="Y65" s="28"/>
      <c r="Z65" s="28"/>
    </row>
    <row r="66" spans="1:26" ht="15" customHeight="1">
      <c r="A66" s="111">
        <v>56</v>
      </c>
      <c r="B66" s="68" t="s">
        <v>1610</v>
      </c>
      <c r="C66" s="48"/>
      <c r="D66" s="139"/>
      <c r="E66" s="91" t="s">
        <v>80</v>
      </c>
      <c r="F66" s="111"/>
      <c r="G66" s="670">
        <v>8.16</v>
      </c>
      <c r="H66" s="88">
        <v>35</v>
      </c>
      <c r="I66" s="88">
        <v>24</v>
      </c>
      <c r="J66" s="88" t="s">
        <v>59</v>
      </c>
      <c r="K66" s="41" t="s">
        <v>26</v>
      </c>
      <c r="L66" s="42" t="str">
        <f t="shared" si="0"/>
        <v>24grams</v>
      </c>
      <c r="M66" s="658">
        <f t="shared" si="1"/>
        <v>840</v>
      </c>
      <c r="N66" s="659" t="str">
        <f t="shared" si="5"/>
        <v>840grams</v>
      </c>
      <c r="O66" s="692">
        <f t="shared" si="2"/>
        <v>285.60000000000002</v>
      </c>
      <c r="P66" s="29">
        <f t="shared" si="3"/>
        <v>8.16</v>
      </c>
      <c r="Q66" s="29">
        <f t="shared" si="4"/>
        <v>0</v>
      </c>
      <c r="R66" s="28"/>
      <c r="S66" s="28"/>
      <c r="T66" s="28"/>
      <c r="U66" s="28"/>
      <c r="V66" s="28"/>
      <c r="W66" s="28"/>
      <c r="X66" s="28"/>
      <c r="Y66" s="28"/>
      <c r="Z66" s="28"/>
    </row>
    <row r="67" spans="1:26" ht="15" customHeight="1">
      <c r="A67" s="111">
        <v>57</v>
      </c>
      <c r="B67" s="52" t="s">
        <v>1780</v>
      </c>
      <c r="C67" s="48"/>
      <c r="D67" s="139"/>
      <c r="E67" s="91" t="s">
        <v>865</v>
      </c>
      <c r="F67" s="111"/>
      <c r="G67" s="670">
        <v>19</v>
      </c>
      <c r="H67" s="88">
        <v>32</v>
      </c>
      <c r="I67" s="88">
        <v>19</v>
      </c>
      <c r="J67" s="88" t="s">
        <v>59</v>
      </c>
      <c r="K67" s="41" t="s">
        <v>26</v>
      </c>
      <c r="L67" s="42" t="str">
        <f t="shared" si="0"/>
        <v>19grams</v>
      </c>
      <c r="M67" s="658">
        <f t="shared" si="1"/>
        <v>608</v>
      </c>
      <c r="N67" s="659" t="str">
        <f t="shared" si="5"/>
        <v>608grams</v>
      </c>
      <c r="O67" s="692">
        <f t="shared" si="2"/>
        <v>608</v>
      </c>
      <c r="P67" s="29">
        <f t="shared" si="3"/>
        <v>19</v>
      </c>
      <c r="Q67" s="29">
        <f t="shared" si="4"/>
        <v>0</v>
      </c>
      <c r="R67" s="28"/>
      <c r="S67" s="28"/>
      <c r="T67" s="28"/>
      <c r="U67" s="28"/>
      <c r="V67" s="28"/>
      <c r="W67" s="28"/>
      <c r="X67" s="28"/>
      <c r="Y67" s="28"/>
      <c r="Z67" s="28"/>
    </row>
    <row r="68" spans="1:26" ht="15" customHeight="1">
      <c r="A68" s="111">
        <v>58</v>
      </c>
      <c r="B68" s="89" t="s">
        <v>2361</v>
      </c>
      <c r="C68" s="48"/>
      <c r="D68" s="139"/>
      <c r="E68" s="149" t="s">
        <v>2362</v>
      </c>
      <c r="F68" s="111"/>
      <c r="G68" s="670">
        <v>1.06</v>
      </c>
      <c r="H68" s="88">
        <v>1500</v>
      </c>
      <c r="I68" s="88">
        <v>5</v>
      </c>
      <c r="J68" s="88" t="s">
        <v>59</v>
      </c>
      <c r="K68" s="41" t="s">
        <v>26</v>
      </c>
      <c r="L68" s="42" t="str">
        <f t="shared" si="0"/>
        <v>5grams</v>
      </c>
      <c r="M68" s="658">
        <f t="shared" si="1"/>
        <v>7500</v>
      </c>
      <c r="N68" s="659" t="str">
        <f t="shared" si="5"/>
        <v>7500grams</v>
      </c>
      <c r="O68" s="692">
        <f t="shared" si="2"/>
        <v>1590</v>
      </c>
      <c r="P68" s="29">
        <f t="shared" si="3"/>
        <v>1.06</v>
      </c>
      <c r="Q68" s="109">
        <f t="shared" si="4"/>
        <v>0</v>
      </c>
      <c r="R68" s="11"/>
      <c r="S68" s="28"/>
      <c r="T68" s="28"/>
      <c r="U68" s="28"/>
      <c r="V68" s="28"/>
      <c r="W68" s="28"/>
      <c r="X68" s="28"/>
      <c r="Y68" s="28"/>
      <c r="Z68" s="28"/>
    </row>
    <row r="69" spans="1:26" ht="15" customHeight="1">
      <c r="A69" s="111">
        <v>59</v>
      </c>
      <c r="B69" s="68" t="s">
        <v>2601</v>
      </c>
      <c r="C69" s="48"/>
      <c r="D69" s="139"/>
      <c r="E69" s="149" t="s">
        <v>1135</v>
      </c>
      <c r="F69" s="111"/>
      <c r="G69" s="670">
        <v>4.79</v>
      </c>
      <c r="H69" s="88">
        <v>62</v>
      </c>
      <c r="I69" s="88">
        <v>2</v>
      </c>
      <c r="J69" s="88" t="s">
        <v>59</v>
      </c>
      <c r="K69" s="41" t="s">
        <v>26</v>
      </c>
      <c r="L69" s="42" t="str">
        <f t="shared" si="0"/>
        <v>2grams</v>
      </c>
      <c r="M69" s="658">
        <f t="shared" si="1"/>
        <v>124</v>
      </c>
      <c r="N69" s="659" t="str">
        <f t="shared" si="5"/>
        <v>124grams</v>
      </c>
      <c r="O69" s="692">
        <f t="shared" si="2"/>
        <v>296.98</v>
      </c>
      <c r="P69" s="29">
        <f t="shared" si="3"/>
        <v>4.79</v>
      </c>
      <c r="Q69" s="109">
        <f t="shared" si="4"/>
        <v>0</v>
      </c>
      <c r="R69" s="46"/>
      <c r="S69" s="28"/>
      <c r="T69" s="28"/>
      <c r="U69" s="28"/>
      <c r="V69" s="28"/>
      <c r="W69" s="28"/>
      <c r="X69" s="28"/>
      <c r="Y69" s="28"/>
      <c r="Z69" s="28"/>
    </row>
    <row r="70" spans="1:26" ht="15" customHeight="1">
      <c r="A70" s="111">
        <v>60</v>
      </c>
      <c r="B70" s="68" t="s">
        <v>289</v>
      </c>
      <c r="C70" s="48"/>
      <c r="D70" s="139"/>
      <c r="E70" s="91" t="s">
        <v>290</v>
      </c>
      <c r="F70" s="111"/>
      <c r="G70" s="670">
        <v>28</v>
      </c>
      <c r="H70" s="88">
        <v>14</v>
      </c>
      <c r="I70" s="88">
        <v>180</v>
      </c>
      <c r="J70" s="88" t="s">
        <v>59</v>
      </c>
      <c r="K70" s="41" t="s">
        <v>26</v>
      </c>
      <c r="L70" s="42" t="str">
        <f t="shared" si="0"/>
        <v>180grams</v>
      </c>
      <c r="M70" s="658">
        <f t="shared" si="1"/>
        <v>2520</v>
      </c>
      <c r="N70" s="659" t="str">
        <f t="shared" si="5"/>
        <v>2520grams</v>
      </c>
      <c r="O70" s="692">
        <f t="shared" si="2"/>
        <v>392</v>
      </c>
      <c r="P70" s="29">
        <f t="shared" si="3"/>
        <v>28</v>
      </c>
      <c r="Q70" s="29">
        <f t="shared" si="4"/>
        <v>0</v>
      </c>
      <c r="R70" s="11"/>
      <c r="S70" s="28"/>
      <c r="T70" s="28"/>
      <c r="U70" s="28"/>
      <c r="V70" s="28"/>
      <c r="W70" s="28"/>
      <c r="X70" s="28"/>
      <c r="Y70" s="28"/>
      <c r="Z70" s="28"/>
    </row>
    <row r="71" spans="1:26" ht="15" customHeight="1">
      <c r="A71" s="111">
        <v>61</v>
      </c>
      <c r="B71" s="68" t="s">
        <v>298</v>
      </c>
      <c r="C71" s="48"/>
      <c r="D71" s="139"/>
      <c r="E71" s="149" t="s">
        <v>299</v>
      </c>
      <c r="F71" s="111"/>
      <c r="G71" s="670">
        <v>78</v>
      </c>
      <c r="H71" s="88">
        <v>1</v>
      </c>
      <c r="I71" s="88">
        <v>70</v>
      </c>
      <c r="J71" s="88" t="s">
        <v>59</v>
      </c>
      <c r="K71" s="41" t="s">
        <v>26</v>
      </c>
      <c r="L71" s="42" t="str">
        <f t="shared" si="0"/>
        <v>70grams</v>
      </c>
      <c r="M71" s="658">
        <f t="shared" si="1"/>
        <v>70</v>
      </c>
      <c r="N71" s="659" t="str">
        <f t="shared" si="5"/>
        <v>70grams</v>
      </c>
      <c r="O71" s="692">
        <f t="shared" si="2"/>
        <v>78</v>
      </c>
      <c r="P71" s="29">
        <f t="shared" si="3"/>
        <v>78</v>
      </c>
      <c r="Q71" s="29">
        <f t="shared" si="4"/>
        <v>0</v>
      </c>
      <c r="R71" s="28"/>
      <c r="S71" s="28"/>
      <c r="T71" s="28"/>
      <c r="U71" s="28"/>
      <c r="V71" s="28"/>
      <c r="W71" s="28"/>
      <c r="X71" s="28"/>
      <c r="Y71" s="28"/>
      <c r="Z71" s="28"/>
    </row>
    <row r="72" spans="1:26" ht="15" customHeight="1">
      <c r="A72" s="111">
        <v>62</v>
      </c>
      <c r="B72" s="68" t="s">
        <v>417</v>
      </c>
      <c r="C72" s="48"/>
      <c r="D72" s="179"/>
      <c r="E72" s="50" t="s">
        <v>418</v>
      </c>
      <c r="F72" s="156"/>
      <c r="G72" s="776">
        <v>50</v>
      </c>
      <c r="H72" s="110">
        <v>22</v>
      </c>
      <c r="I72" s="110">
        <v>180</v>
      </c>
      <c r="J72" s="88" t="s">
        <v>59</v>
      </c>
      <c r="K72" s="41" t="s">
        <v>26</v>
      </c>
      <c r="L72" s="42" t="str">
        <f t="shared" si="0"/>
        <v>180grams</v>
      </c>
      <c r="M72" s="658">
        <f t="shared" si="1"/>
        <v>3960</v>
      </c>
      <c r="N72" s="659" t="str">
        <f t="shared" si="5"/>
        <v>3960grams</v>
      </c>
      <c r="O72" s="692">
        <f t="shared" si="2"/>
        <v>1100</v>
      </c>
      <c r="P72" s="29">
        <f t="shared" si="3"/>
        <v>50</v>
      </c>
      <c r="Q72" s="109">
        <f t="shared" si="4"/>
        <v>0</v>
      </c>
      <c r="R72" s="11"/>
      <c r="S72" s="28"/>
      <c r="T72" s="28"/>
      <c r="U72" s="28"/>
      <c r="V72" s="28"/>
      <c r="W72" s="28"/>
      <c r="X72" s="28"/>
      <c r="Y72" s="28"/>
      <c r="Z72" s="28"/>
    </row>
    <row r="73" spans="1:26" ht="15" customHeight="1">
      <c r="A73" s="111">
        <v>63</v>
      </c>
      <c r="B73" s="52" t="s">
        <v>1015</v>
      </c>
      <c r="C73" s="48"/>
      <c r="D73" s="179"/>
      <c r="E73" s="91" t="s">
        <v>1016</v>
      </c>
      <c r="F73" s="156"/>
      <c r="G73" s="670">
        <v>46</v>
      </c>
      <c r="H73" s="88">
        <v>1</v>
      </c>
      <c r="I73" s="88">
        <v>200</v>
      </c>
      <c r="J73" s="88" t="s">
        <v>59</v>
      </c>
      <c r="K73" s="41" t="s">
        <v>26</v>
      </c>
      <c r="L73" s="42" t="str">
        <f t="shared" si="0"/>
        <v>200grams</v>
      </c>
      <c r="M73" s="658">
        <f t="shared" si="1"/>
        <v>200</v>
      </c>
      <c r="N73" s="659" t="str">
        <f t="shared" si="5"/>
        <v>200grams</v>
      </c>
      <c r="O73" s="692">
        <f t="shared" si="2"/>
        <v>46</v>
      </c>
      <c r="P73" s="29">
        <f t="shared" si="3"/>
        <v>46</v>
      </c>
      <c r="Q73" s="74">
        <f t="shared" si="4"/>
        <v>0</v>
      </c>
      <c r="R73" s="28"/>
      <c r="S73" s="28"/>
      <c r="T73" s="28"/>
      <c r="U73" s="28"/>
      <c r="V73" s="28"/>
      <c r="W73" s="28"/>
      <c r="X73" s="28"/>
      <c r="Y73" s="28"/>
      <c r="Z73" s="28"/>
    </row>
    <row r="74" spans="1:26" ht="15" customHeight="1">
      <c r="A74" s="111">
        <v>64</v>
      </c>
      <c r="B74" s="90" t="s">
        <v>1034</v>
      </c>
      <c r="C74" s="48"/>
      <c r="D74" s="179"/>
      <c r="E74" s="91" t="s">
        <v>1035</v>
      </c>
      <c r="F74" s="156"/>
      <c r="G74" s="670">
        <v>69</v>
      </c>
      <c r="H74" s="88">
        <v>5</v>
      </c>
      <c r="I74" s="88">
        <v>266</v>
      </c>
      <c r="J74" s="88" t="s">
        <v>59</v>
      </c>
      <c r="K74" s="41" t="s">
        <v>26</v>
      </c>
      <c r="L74" s="42" t="str">
        <f t="shared" si="0"/>
        <v>266grams</v>
      </c>
      <c r="M74" s="658">
        <f t="shared" si="1"/>
        <v>1330</v>
      </c>
      <c r="N74" s="659" t="str">
        <f t="shared" si="5"/>
        <v>1330grams</v>
      </c>
      <c r="O74" s="692">
        <f t="shared" si="2"/>
        <v>345</v>
      </c>
      <c r="P74" s="29">
        <f t="shared" si="3"/>
        <v>69</v>
      </c>
      <c r="Q74" s="29">
        <f t="shared" si="4"/>
        <v>0</v>
      </c>
      <c r="R74" s="28"/>
      <c r="S74" s="28"/>
      <c r="T74" s="28"/>
      <c r="U74" s="28"/>
      <c r="V74" s="28"/>
      <c r="W74" s="28"/>
      <c r="X74" s="28"/>
      <c r="Y74" s="28"/>
      <c r="Z74" s="28"/>
    </row>
    <row r="75" spans="1:26" ht="15" customHeight="1">
      <c r="A75" s="111">
        <v>65</v>
      </c>
      <c r="B75" s="89" t="s">
        <v>1034</v>
      </c>
      <c r="C75" s="48"/>
      <c r="D75" s="179"/>
      <c r="E75" s="91" t="s">
        <v>1035</v>
      </c>
      <c r="F75" s="156"/>
      <c r="G75" s="670">
        <v>309</v>
      </c>
      <c r="H75" s="88">
        <v>6</v>
      </c>
      <c r="I75" s="88">
        <v>3033</v>
      </c>
      <c r="J75" s="88" t="s">
        <v>59</v>
      </c>
      <c r="K75" s="41" t="s">
        <v>26</v>
      </c>
      <c r="L75" s="42" t="str">
        <f t="shared" si="0"/>
        <v>3033grams</v>
      </c>
      <c r="M75" s="658">
        <f t="shared" si="1"/>
        <v>18198</v>
      </c>
      <c r="N75" s="659" t="str">
        <f t="shared" si="5"/>
        <v>18198grams</v>
      </c>
      <c r="O75" s="692">
        <f t="shared" si="2"/>
        <v>1854</v>
      </c>
      <c r="P75" s="29">
        <f t="shared" si="3"/>
        <v>309</v>
      </c>
      <c r="Q75" s="29">
        <f t="shared" si="4"/>
        <v>0</v>
      </c>
      <c r="R75" s="28"/>
      <c r="S75" s="28"/>
      <c r="T75" s="28"/>
      <c r="U75" s="28"/>
      <c r="V75" s="28"/>
      <c r="W75" s="28"/>
      <c r="X75" s="28"/>
      <c r="Y75" s="28"/>
      <c r="Z75" s="28"/>
    </row>
    <row r="76" spans="1:26" ht="15" customHeight="1">
      <c r="A76" s="111">
        <v>66</v>
      </c>
      <c r="B76" s="68" t="s">
        <v>1117</v>
      </c>
      <c r="C76" s="48"/>
      <c r="D76" s="179"/>
      <c r="E76" s="91" t="s">
        <v>1118</v>
      </c>
      <c r="F76" s="156"/>
      <c r="G76" s="670">
        <v>48</v>
      </c>
      <c r="H76" s="88">
        <v>1</v>
      </c>
      <c r="I76" s="88">
        <v>540</v>
      </c>
      <c r="J76" s="88" t="s">
        <v>59</v>
      </c>
      <c r="K76" s="41" t="s">
        <v>26</v>
      </c>
      <c r="L76" s="42" t="str">
        <f t="shared" si="0"/>
        <v>540grams</v>
      </c>
      <c r="M76" s="658">
        <f t="shared" si="1"/>
        <v>540</v>
      </c>
      <c r="N76" s="659" t="str">
        <f t="shared" si="5"/>
        <v>540grams</v>
      </c>
      <c r="O76" s="692">
        <f t="shared" si="2"/>
        <v>48</v>
      </c>
      <c r="P76" s="29">
        <f t="shared" si="3"/>
        <v>48</v>
      </c>
      <c r="Q76" s="29">
        <f t="shared" si="4"/>
        <v>0</v>
      </c>
      <c r="R76" s="28"/>
      <c r="S76" s="28"/>
      <c r="T76" s="28"/>
      <c r="U76" s="28"/>
      <c r="V76" s="28"/>
      <c r="W76" s="28"/>
      <c r="X76" s="28"/>
      <c r="Y76" s="28"/>
      <c r="Z76" s="28"/>
    </row>
    <row r="77" spans="1:26" ht="15" customHeight="1">
      <c r="A77" s="111">
        <v>67</v>
      </c>
      <c r="B77" s="68" t="s">
        <v>1300</v>
      </c>
      <c r="C77" s="48"/>
      <c r="D77" s="9"/>
      <c r="E77" s="68" t="s">
        <v>1035</v>
      </c>
      <c r="F77" s="156"/>
      <c r="G77" s="670">
        <v>56.2</v>
      </c>
      <c r="H77" s="88">
        <v>26</v>
      </c>
      <c r="I77" s="88">
        <v>260</v>
      </c>
      <c r="J77" s="88" t="s">
        <v>59</v>
      </c>
      <c r="K77" s="41" t="s">
        <v>26</v>
      </c>
      <c r="L77" s="42" t="str">
        <f t="shared" si="0"/>
        <v>260grams</v>
      </c>
      <c r="M77" s="658">
        <f t="shared" si="1"/>
        <v>6760</v>
      </c>
      <c r="N77" s="659" t="str">
        <f t="shared" si="5"/>
        <v>6760grams</v>
      </c>
      <c r="O77" s="692">
        <f t="shared" si="2"/>
        <v>1461.2</v>
      </c>
      <c r="P77" s="29"/>
      <c r="Q77" s="29">
        <f t="shared" si="4"/>
        <v>56.2</v>
      </c>
      <c r="R77" s="28"/>
      <c r="S77" s="28"/>
      <c r="T77" s="28"/>
      <c r="U77" s="28"/>
      <c r="V77" s="28"/>
      <c r="W77" s="28"/>
      <c r="X77" s="28"/>
      <c r="Y77" s="28"/>
      <c r="Z77" s="28"/>
    </row>
    <row r="78" spans="1:26" ht="15" customHeight="1">
      <c r="A78" s="111">
        <v>68</v>
      </c>
      <c r="B78" s="68" t="s">
        <v>1300</v>
      </c>
      <c r="C78" s="48"/>
      <c r="D78" s="35"/>
      <c r="E78" s="68" t="s">
        <v>1301</v>
      </c>
      <c r="F78" s="156"/>
      <c r="G78" s="675">
        <v>50</v>
      </c>
      <c r="H78" s="676">
        <v>3</v>
      </c>
      <c r="I78" s="88">
        <v>223</v>
      </c>
      <c r="J78" s="677" t="s">
        <v>59</v>
      </c>
      <c r="K78" s="41" t="s">
        <v>26</v>
      </c>
      <c r="L78" s="42" t="str">
        <f t="shared" si="0"/>
        <v>223grams</v>
      </c>
      <c r="M78" s="658">
        <f t="shared" si="1"/>
        <v>669</v>
      </c>
      <c r="N78" s="659" t="str">
        <f t="shared" si="5"/>
        <v>669grams</v>
      </c>
      <c r="O78" s="692">
        <f t="shared" si="2"/>
        <v>150</v>
      </c>
      <c r="P78" s="29">
        <f t="shared" ref="P78:P170" si="6">O78/H78</f>
        <v>50</v>
      </c>
      <c r="Q78" s="29">
        <f t="shared" si="4"/>
        <v>0</v>
      </c>
      <c r="R78" s="28"/>
      <c r="S78" s="28"/>
      <c r="T78" s="28"/>
      <c r="U78" s="28"/>
      <c r="V78" s="28"/>
      <c r="W78" s="28"/>
      <c r="X78" s="28"/>
      <c r="Y78" s="28"/>
      <c r="Z78" s="28"/>
    </row>
    <row r="79" spans="1:26" ht="15" customHeight="1">
      <c r="A79" s="111">
        <v>69</v>
      </c>
      <c r="B79" s="68" t="s">
        <v>1459</v>
      </c>
      <c r="C79" s="48"/>
      <c r="D79" s="9"/>
      <c r="E79" s="50" t="s">
        <v>1460</v>
      </c>
      <c r="F79" s="161"/>
      <c r="G79" s="670">
        <v>72</v>
      </c>
      <c r="H79" s="88">
        <v>10</v>
      </c>
      <c r="I79" s="88">
        <v>425</v>
      </c>
      <c r="J79" s="121" t="s">
        <v>59</v>
      </c>
      <c r="K79" s="41" t="s">
        <v>26</v>
      </c>
      <c r="L79" s="42" t="str">
        <f t="shared" si="0"/>
        <v>425grams</v>
      </c>
      <c r="M79" s="658">
        <f t="shared" si="1"/>
        <v>4250</v>
      </c>
      <c r="N79" s="659" t="str">
        <f t="shared" si="5"/>
        <v>4250grams</v>
      </c>
      <c r="O79" s="692">
        <f t="shared" si="2"/>
        <v>720</v>
      </c>
      <c r="P79" s="29">
        <f t="shared" si="6"/>
        <v>72</v>
      </c>
      <c r="Q79" s="29">
        <f t="shared" si="4"/>
        <v>0</v>
      </c>
      <c r="R79" s="28"/>
      <c r="S79" s="28"/>
      <c r="T79" s="28"/>
      <c r="U79" s="28"/>
      <c r="V79" s="28"/>
      <c r="W79" s="28"/>
      <c r="X79" s="28"/>
      <c r="Y79" s="28"/>
      <c r="Z79" s="28"/>
    </row>
    <row r="80" spans="1:26" ht="15" customHeight="1">
      <c r="A80" s="111">
        <v>70</v>
      </c>
      <c r="B80" s="33" t="s">
        <v>1459</v>
      </c>
      <c r="C80" s="48"/>
      <c r="D80" s="9"/>
      <c r="E80" s="50" t="s">
        <v>1463</v>
      </c>
      <c r="F80" s="161"/>
      <c r="G80" s="670">
        <v>73.099999999999994</v>
      </c>
      <c r="H80" s="88">
        <v>3</v>
      </c>
      <c r="I80" s="88">
        <v>425</v>
      </c>
      <c r="J80" s="121" t="s">
        <v>59</v>
      </c>
      <c r="K80" s="41" t="s">
        <v>26</v>
      </c>
      <c r="L80" s="42" t="str">
        <f t="shared" si="0"/>
        <v>425grams</v>
      </c>
      <c r="M80" s="658">
        <f t="shared" si="1"/>
        <v>1275</v>
      </c>
      <c r="N80" s="659" t="str">
        <f t="shared" si="5"/>
        <v>1275grams</v>
      </c>
      <c r="O80" s="692">
        <f t="shared" si="2"/>
        <v>219.29999999999998</v>
      </c>
      <c r="P80" s="29">
        <f t="shared" si="6"/>
        <v>73.099999999999994</v>
      </c>
      <c r="Q80" s="109">
        <f t="shared" si="4"/>
        <v>0</v>
      </c>
      <c r="R80" s="11"/>
      <c r="S80" s="28"/>
      <c r="T80" s="28"/>
      <c r="U80" s="28"/>
      <c r="V80" s="28"/>
      <c r="W80" s="28"/>
      <c r="X80" s="28"/>
      <c r="Y80" s="28"/>
      <c r="Z80" s="28"/>
    </row>
    <row r="81" spans="1:26" ht="15" customHeight="1">
      <c r="A81" s="111">
        <v>71</v>
      </c>
      <c r="B81" s="68" t="s">
        <v>1869</v>
      </c>
      <c r="C81" s="48"/>
      <c r="D81" s="9"/>
      <c r="E81" s="50" t="s">
        <v>1035</v>
      </c>
      <c r="F81" s="161"/>
      <c r="G81" s="670">
        <v>139</v>
      </c>
      <c r="H81" s="88">
        <v>1</v>
      </c>
      <c r="I81" s="88">
        <v>825</v>
      </c>
      <c r="J81" s="121" t="s">
        <v>59</v>
      </c>
      <c r="K81" s="41" t="s">
        <v>26</v>
      </c>
      <c r="L81" s="42" t="str">
        <f t="shared" si="0"/>
        <v>825grams</v>
      </c>
      <c r="M81" s="658">
        <f t="shared" si="1"/>
        <v>825</v>
      </c>
      <c r="N81" s="659" t="str">
        <f t="shared" si="5"/>
        <v>825grams</v>
      </c>
      <c r="O81" s="692">
        <f t="shared" si="2"/>
        <v>139</v>
      </c>
      <c r="P81" s="29">
        <f t="shared" si="6"/>
        <v>139</v>
      </c>
      <c r="Q81" s="109">
        <f t="shared" si="4"/>
        <v>0</v>
      </c>
      <c r="R81" s="11"/>
      <c r="S81" s="28"/>
      <c r="T81" s="28"/>
      <c r="U81" s="28"/>
      <c r="V81" s="28"/>
      <c r="W81" s="28"/>
      <c r="X81" s="28"/>
      <c r="Y81" s="28"/>
      <c r="Z81" s="28"/>
    </row>
    <row r="82" spans="1:26" ht="15" customHeight="1">
      <c r="A82" s="111">
        <v>72</v>
      </c>
      <c r="B82" s="68" t="s">
        <v>1923</v>
      </c>
      <c r="C82" s="48"/>
      <c r="D82" s="9"/>
      <c r="E82" s="50" t="s">
        <v>1035</v>
      </c>
      <c r="F82" s="161"/>
      <c r="G82" s="657">
        <v>78</v>
      </c>
      <c r="H82" s="121">
        <v>4</v>
      </c>
      <c r="I82" s="121">
        <v>257</v>
      </c>
      <c r="J82" s="168" t="s">
        <v>59</v>
      </c>
      <c r="K82" s="41" t="s">
        <v>26</v>
      </c>
      <c r="L82" s="42" t="str">
        <f t="shared" si="0"/>
        <v>257grams</v>
      </c>
      <c r="M82" s="658">
        <f t="shared" si="1"/>
        <v>1028</v>
      </c>
      <c r="N82" s="659" t="str">
        <f t="shared" si="5"/>
        <v>1028grams</v>
      </c>
      <c r="O82" s="692">
        <f t="shared" si="2"/>
        <v>312</v>
      </c>
      <c r="P82" s="29">
        <f t="shared" si="6"/>
        <v>78</v>
      </c>
      <c r="Q82" s="29">
        <f t="shared" si="4"/>
        <v>0</v>
      </c>
      <c r="R82" s="28"/>
      <c r="S82" s="28"/>
      <c r="T82" s="28"/>
      <c r="U82" s="28"/>
      <c r="V82" s="28"/>
      <c r="W82" s="28"/>
      <c r="X82" s="28"/>
      <c r="Y82" s="28"/>
      <c r="Z82" s="28"/>
    </row>
    <row r="83" spans="1:26" ht="15" customHeight="1">
      <c r="A83" s="111">
        <v>73</v>
      </c>
      <c r="B83" s="52" t="s">
        <v>2173</v>
      </c>
      <c r="C83" s="48"/>
      <c r="D83" s="9"/>
      <c r="E83" s="52" t="s">
        <v>2171</v>
      </c>
      <c r="F83" s="161"/>
      <c r="G83" s="760">
        <v>60</v>
      </c>
      <c r="H83" s="121">
        <v>19</v>
      </c>
      <c r="I83" s="68">
        <v>425</v>
      </c>
      <c r="J83" s="168" t="s">
        <v>59</v>
      </c>
      <c r="K83" s="41" t="s">
        <v>26</v>
      </c>
      <c r="L83" s="42" t="str">
        <f t="shared" si="0"/>
        <v>425grams</v>
      </c>
      <c r="M83" s="658">
        <f t="shared" si="1"/>
        <v>8075</v>
      </c>
      <c r="N83" s="659" t="str">
        <f t="shared" si="5"/>
        <v>8075grams</v>
      </c>
      <c r="O83" s="692">
        <f t="shared" si="2"/>
        <v>1140</v>
      </c>
      <c r="P83" s="29">
        <f t="shared" si="6"/>
        <v>60</v>
      </c>
      <c r="Q83" s="74">
        <f t="shared" si="4"/>
        <v>0</v>
      </c>
      <c r="R83" s="28"/>
      <c r="S83" s="28"/>
      <c r="T83" s="28"/>
      <c r="U83" s="28"/>
      <c r="V83" s="28"/>
      <c r="W83" s="28"/>
      <c r="X83" s="28"/>
      <c r="Y83" s="28"/>
      <c r="Z83" s="28"/>
    </row>
    <row r="84" spans="1:26" ht="15" customHeight="1">
      <c r="A84" s="111">
        <v>74</v>
      </c>
      <c r="B84" s="68" t="s">
        <v>2216</v>
      </c>
      <c r="C84" s="48"/>
      <c r="D84" s="9"/>
      <c r="E84" s="68" t="s">
        <v>2217</v>
      </c>
      <c r="F84" s="161"/>
      <c r="G84" s="760">
        <v>54</v>
      </c>
      <c r="H84" s="121">
        <v>1</v>
      </c>
      <c r="I84" s="68">
        <v>156</v>
      </c>
      <c r="J84" s="168" t="s">
        <v>59</v>
      </c>
      <c r="K84" s="41" t="s">
        <v>26</v>
      </c>
      <c r="L84" s="42" t="str">
        <f t="shared" si="0"/>
        <v>156grams</v>
      </c>
      <c r="M84" s="658">
        <f t="shared" si="1"/>
        <v>156</v>
      </c>
      <c r="N84" s="659" t="str">
        <f t="shared" si="5"/>
        <v>156grams</v>
      </c>
      <c r="O84" s="692">
        <f t="shared" si="2"/>
        <v>54</v>
      </c>
      <c r="P84" s="29">
        <f t="shared" si="6"/>
        <v>54</v>
      </c>
      <c r="Q84" s="109">
        <f t="shared" si="4"/>
        <v>0</v>
      </c>
      <c r="R84" s="11"/>
      <c r="S84" s="28"/>
      <c r="T84" s="28"/>
      <c r="U84" s="28"/>
      <c r="V84" s="28"/>
      <c r="W84" s="28"/>
      <c r="X84" s="28"/>
      <c r="Y84" s="28"/>
      <c r="Z84" s="28"/>
    </row>
    <row r="85" spans="1:26" ht="15" customHeight="1">
      <c r="A85" s="111">
        <v>75</v>
      </c>
      <c r="B85" s="33" t="s">
        <v>2193</v>
      </c>
      <c r="C85" s="48"/>
      <c r="D85" s="9"/>
      <c r="E85" s="116" t="s">
        <v>2196</v>
      </c>
      <c r="F85" s="161"/>
      <c r="G85" s="657">
        <v>49</v>
      </c>
      <c r="H85" s="121">
        <v>12</v>
      </c>
      <c r="I85" s="121">
        <v>1</v>
      </c>
      <c r="J85" s="168" t="s">
        <v>37</v>
      </c>
      <c r="K85" s="41" t="s">
        <v>26</v>
      </c>
      <c r="L85" s="42" t="str">
        <f t="shared" si="0"/>
        <v>1pieces</v>
      </c>
      <c r="M85" s="658">
        <f t="shared" si="1"/>
        <v>12</v>
      </c>
      <c r="N85" s="659" t="str">
        <f t="shared" si="5"/>
        <v>12pieces</v>
      </c>
      <c r="O85" s="692">
        <f t="shared" si="2"/>
        <v>588</v>
      </c>
      <c r="P85" s="29">
        <f t="shared" si="6"/>
        <v>49</v>
      </c>
      <c r="Q85" s="74">
        <f t="shared" si="4"/>
        <v>0</v>
      </c>
      <c r="R85" s="28"/>
      <c r="S85" s="28"/>
      <c r="T85" s="28"/>
      <c r="U85" s="28"/>
      <c r="V85" s="28"/>
      <c r="W85" s="28"/>
      <c r="X85" s="28"/>
      <c r="Y85" s="28"/>
      <c r="Z85" s="28"/>
    </row>
    <row r="86" spans="1:26" ht="15" customHeight="1">
      <c r="A86" s="111">
        <v>76</v>
      </c>
      <c r="B86" s="52" t="s">
        <v>552</v>
      </c>
      <c r="C86" s="48"/>
      <c r="D86" s="9"/>
      <c r="E86" s="50" t="s">
        <v>553</v>
      </c>
      <c r="F86" s="161"/>
      <c r="G86" s="679">
        <v>265</v>
      </c>
      <c r="H86" s="121">
        <v>7</v>
      </c>
      <c r="I86" s="88">
        <v>1000</v>
      </c>
      <c r="J86" s="40" t="s">
        <v>33</v>
      </c>
      <c r="K86" s="41" t="s">
        <v>26</v>
      </c>
      <c r="L86" s="42" t="str">
        <f t="shared" si="0"/>
        <v>1000kg</v>
      </c>
      <c r="M86" s="658">
        <f t="shared" si="1"/>
        <v>7000</v>
      </c>
      <c r="N86" s="659" t="str">
        <f t="shared" si="5"/>
        <v>7000kg</v>
      </c>
      <c r="O86" s="692">
        <f t="shared" si="2"/>
        <v>1855</v>
      </c>
      <c r="P86" s="29">
        <f t="shared" si="6"/>
        <v>265</v>
      </c>
      <c r="Q86" s="29">
        <f t="shared" si="4"/>
        <v>0</v>
      </c>
      <c r="R86" s="28"/>
      <c r="S86" s="28"/>
      <c r="T86" s="28"/>
      <c r="U86" s="28"/>
      <c r="V86" s="28"/>
      <c r="W86" s="28"/>
      <c r="X86" s="28"/>
      <c r="Y86" s="28"/>
      <c r="Z86" s="28"/>
    </row>
    <row r="87" spans="1:26" ht="15" customHeight="1">
      <c r="A87" s="111">
        <v>77</v>
      </c>
      <c r="B87" s="52" t="s">
        <v>565</v>
      </c>
      <c r="C87" s="48"/>
      <c r="D87" s="204"/>
      <c r="E87" s="116" t="s">
        <v>553</v>
      </c>
      <c r="F87" s="161"/>
      <c r="G87" s="679">
        <v>190</v>
      </c>
      <c r="H87" s="121">
        <v>12</v>
      </c>
      <c r="I87" s="88">
        <v>1000</v>
      </c>
      <c r="J87" s="40" t="s">
        <v>33</v>
      </c>
      <c r="K87" s="41" t="s">
        <v>26</v>
      </c>
      <c r="L87" s="42" t="str">
        <f t="shared" si="0"/>
        <v>1000kg</v>
      </c>
      <c r="M87" s="658">
        <f t="shared" si="1"/>
        <v>12000</v>
      </c>
      <c r="N87" s="659" t="str">
        <f t="shared" si="5"/>
        <v>12000kg</v>
      </c>
      <c r="O87" s="692">
        <f t="shared" si="2"/>
        <v>2280</v>
      </c>
      <c r="P87" s="29">
        <f t="shared" si="6"/>
        <v>190</v>
      </c>
      <c r="Q87" s="109">
        <f t="shared" si="4"/>
        <v>0</v>
      </c>
      <c r="R87" s="11"/>
      <c r="S87" s="28"/>
      <c r="T87" s="28"/>
      <c r="U87" s="28"/>
      <c r="V87" s="28"/>
      <c r="W87" s="28"/>
      <c r="X87" s="28"/>
      <c r="Y87" s="28"/>
      <c r="Z87" s="28"/>
    </row>
    <row r="88" spans="1:26" ht="15" customHeight="1">
      <c r="A88" s="111">
        <v>78</v>
      </c>
      <c r="B88" s="52" t="s">
        <v>566</v>
      </c>
      <c r="C88" s="48"/>
      <c r="D88" s="204"/>
      <c r="E88" s="50" t="s">
        <v>567</v>
      </c>
      <c r="F88" s="161"/>
      <c r="G88" s="670">
        <v>300</v>
      </c>
      <c r="H88" s="88">
        <v>0.25</v>
      </c>
      <c r="I88" s="88">
        <v>1000</v>
      </c>
      <c r="J88" s="40" t="s">
        <v>59</v>
      </c>
      <c r="K88" s="41" t="s">
        <v>26</v>
      </c>
      <c r="L88" s="42" t="str">
        <f t="shared" si="0"/>
        <v>1000grams</v>
      </c>
      <c r="M88" s="658">
        <f t="shared" si="1"/>
        <v>250</v>
      </c>
      <c r="N88" s="659" t="str">
        <f t="shared" si="5"/>
        <v>250grams</v>
      </c>
      <c r="O88" s="692">
        <f t="shared" si="2"/>
        <v>75</v>
      </c>
      <c r="P88" s="29">
        <f t="shared" si="6"/>
        <v>300</v>
      </c>
      <c r="Q88" s="74">
        <f t="shared" si="4"/>
        <v>0</v>
      </c>
      <c r="R88" s="28"/>
      <c r="S88" s="28"/>
      <c r="T88" s="28"/>
      <c r="U88" s="28"/>
      <c r="V88" s="28"/>
      <c r="W88" s="28"/>
      <c r="X88" s="28"/>
      <c r="Y88" s="28"/>
      <c r="Z88" s="28"/>
    </row>
    <row r="89" spans="1:26" ht="15" customHeight="1">
      <c r="A89" s="111">
        <v>79</v>
      </c>
      <c r="B89" s="52" t="s">
        <v>628</v>
      </c>
      <c r="C89" s="48"/>
      <c r="D89" s="204"/>
      <c r="E89" s="149" t="s">
        <v>249</v>
      </c>
      <c r="F89" s="161"/>
      <c r="G89" s="670">
        <v>185</v>
      </c>
      <c r="H89" s="88">
        <v>2</v>
      </c>
      <c r="I89" s="88">
        <v>500</v>
      </c>
      <c r="J89" s="40" t="s">
        <v>59</v>
      </c>
      <c r="K89" s="41" t="s">
        <v>26</v>
      </c>
      <c r="L89" s="42" t="str">
        <f t="shared" si="0"/>
        <v>500grams</v>
      </c>
      <c r="M89" s="658">
        <f t="shared" si="1"/>
        <v>1000</v>
      </c>
      <c r="N89" s="659" t="str">
        <f t="shared" si="5"/>
        <v>1000grams</v>
      </c>
      <c r="O89" s="692">
        <f t="shared" si="2"/>
        <v>370</v>
      </c>
      <c r="P89" s="29">
        <f t="shared" si="6"/>
        <v>185</v>
      </c>
      <c r="Q89" s="74">
        <f t="shared" si="4"/>
        <v>0</v>
      </c>
      <c r="R89" s="28"/>
      <c r="S89" s="28"/>
      <c r="T89" s="28"/>
      <c r="U89" s="28"/>
      <c r="V89" s="28"/>
      <c r="W89" s="28"/>
      <c r="X89" s="28"/>
      <c r="Y89" s="28"/>
      <c r="Z89" s="28"/>
    </row>
    <row r="90" spans="1:26" ht="15" customHeight="1">
      <c r="A90" s="111">
        <v>80</v>
      </c>
      <c r="B90" s="52" t="s">
        <v>1232</v>
      </c>
      <c r="C90" s="48"/>
      <c r="D90" s="204"/>
      <c r="E90" s="149" t="s">
        <v>1233</v>
      </c>
      <c r="F90" s="161"/>
      <c r="G90" s="670">
        <v>205</v>
      </c>
      <c r="H90" s="88">
        <v>0.5</v>
      </c>
      <c r="I90" s="88">
        <v>1000</v>
      </c>
      <c r="J90" s="40" t="s">
        <v>59</v>
      </c>
      <c r="K90" s="41" t="s">
        <v>26</v>
      </c>
      <c r="L90" s="42" t="str">
        <f t="shared" si="0"/>
        <v>1000grams</v>
      </c>
      <c r="M90" s="658">
        <f t="shared" si="1"/>
        <v>500</v>
      </c>
      <c r="N90" s="659" t="str">
        <f t="shared" si="5"/>
        <v>500grams</v>
      </c>
      <c r="O90" s="692">
        <f t="shared" si="2"/>
        <v>102.5</v>
      </c>
      <c r="P90" s="29">
        <f t="shared" si="6"/>
        <v>205</v>
      </c>
      <c r="Q90" s="74">
        <f t="shared" si="4"/>
        <v>0</v>
      </c>
      <c r="R90" s="28"/>
      <c r="S90" s="28"/>
      <c r="T90" s="28"/>
      <c r="U90" s="28"/>
      <c r="V90" s="28"/>
      <c r="W90" s="28"/>
      <c r="X90" s="28"/>
      <c r="Y90" s="28"/>
      <c r="Z90" s="28"/>
    </row>
    <row r="91" spans="1:26" ht="15" customHeight="1">
      <c r="A91" s="111">
        <v>81</v>
      </c>
      <c r="B91" s="52" t="s">
        <v>1306</v>
      </c>
      <c r="C91" s="48"/>
      <c r="D91" s="204"/>
      <c r="E91" s="149" t="s">
        <v>1308</v>
      </c>
      <c r="F91" s="161"/>
      <c r="G91" s="670">
        <v>120</v>
      </c>
      <c r="H91" s="88">
        <v>3</v>
      </c>
      <c r="I91" s="88">
        <v>1000</v>
      </c>
      <c r="J91" s="40" t="s">
        <v>59</v>
      </c>
      <c r="K91" s="41" t="s">
        <v>26</v>
      </c>
      <c r="L91" s="42" t="str">
        <f t="shared" si="0"/>
        <v>1000grams</v>
      </c>
      <c r="M91" s="658">
        <f t="shared" si="1"/>
        <v>3000</v>
      </c>
      <c r="N91" s="659" t="str">
        <f t="shared" si="5"/>
        <v>3000grams</v>
      </c>
      <c r="O91" s="692">
        <f t="shared" si="2"/>
        <v>360</v>
      </c>
      <c r="P91" s="29">
        <f t="shared" si="6"/>
        <v>120</v>
      </c>
      <c r="Q91" s="74">
        <f t="shared" si="4"/>
        <v>0</v>
      </c>
      <c r="R91" s="28"/>
      <c r="S91" s="28"/>
      <c r="T91" s="28"/>
      <c r="U91" s="28"/>
      <c r="V91" s="28"/>
      <c r="W91" s="28"/>
      <c r="X91" s="28"/>
      <c r="Y91" s="28"/>
      <c r="Z91" s="28"/>
    </row>
    <row r="92" spans="1:26" ht="15" customHeight="1">
      <c r="A92" s="111">
        <v>82</v>
      </c>
      <c r="B92" s="52" t="s">
        <v>2321</v>
      </c>
      <c r="C92" s="48"/>
      <c r="D92" s="204"/>
      <c r="E92" s="149" t="s">
        <v>1308</v>
      </c>
      <c r="F92" s="161"/>
      <c r="G92" s="670">
        <v>120</v>
      </c>
      <c r="H92" s="88">
        <v>1.5</v>
      </c>
      <c r="I92" s="88">
        <v>1000</v>
      </c>
      <c r="J92" s="40" t="s">
        <v>59</v>
      </c>
      <c r="K92" s="41" t="s">
        <v>26</v>
      </c>
      <c r="L92" s="42" t="str">
        <f t="shared" si="0"/>
        <v>1000grams</v>
      </c>
      <c r="M92" s="658">
        <f t="shared" si="1"/>
        <v>1500</v>
      </c>
      <c r="N92" s="659" t="str">
        <f t="shared" si="5"/>
        <v>1500grams</v>
      </c>
      <c r="O92" s="692">
        <f t="shared" si="2"/>
        <v>180</v>
      </c>
      <c r="P92" s="29">
        <f t="shared" si="6"/>
        <v>120</v>
      </c>
      <c r="Q92" s="74">
        <f t="shared" si="4"/>
        <v>0</v>
      </c>
      <c r="R92" s="28"/>
      <c r="S92" s="28"/>
      <c r="T92" s="28"/>
      <c r="U92" s="28"/>
      <c r="V92" s="28"/>
      <c r="W92" s="28"/>
      <c r="X92" s="28"/>
      <c r="Y92" s="28"/>
      <c r="Z92" s="28"/>
    </row>
    <row r="93" spans="1:26" ht="15" customHeight="1">
      <c r="A93" s="111">
        <v>83</v>
      </c>
      <c r="B93" s="116" t="s">
        <v>136</v>
      </c>
      <c r="C93" s="48"/>
      <c r="D93" s="204"/>
      <c r="E93" s="149" t="s">
        <v>137</v>
      </c>
      <c r="F93" s="161"/>
      <c r="G93" s="661">
        <v>450</v>
      </c>
      <c r="H93" s="257">
        <v>3</v>
      </c>
      <c r="I93" s="110">
        <v>1000</v>
      </c>
      <c r="J93" s="121" t="s">
        <v>59</v>
      </c>
      <c r="K93" s="41" t="s">
        <v>26</v>
      </c>
      <c r="L93" s="42" t="str">
        <f t="shared" si="0"/>
        <v>1000grams</v>
      </c>
      <c r="M93" s="658">
        <f t="shared" si="1"/>
        <v>3000</v>
      </c>
      <c r="N93" s="659" t="str">
        <f t="shared" si="5"/>
        <v>3000grams</v>
      </c>
      <c r="O93" s="692">
        <f t="shared" si="2"/>
        <v>1350</v>
      </c>
      <c r="P93" s="29">
        <f t="shared" si="6"/>
        <v>450</v>
      </c>
      <c r="Q93" s="74">
        <f t="shared" si="4"/>
        <v>0</v>
      </c>
      <c r="R93" s="28"/>
      <c r="S93" s="28"/>
      <c r="T93" s="28"/>
      <c r="U93" s="28"/>
      <c r="V93" s="28"/>
      <c r="W93" s="28"/>
      <c r="X93" s="28"/>
      <c r="Y93" s="28"/>
      <c r="Z93" s="28"/>
    </row>
    <row r="94" spans="1:26" ht="15" customHeight="1">
      <c r="A94" s="111">
        <v>84</v>
      </c>
      <c r="B94" s="68" t="s">
        <v>153</v>
      </c>
      <c r="C94" s="48"/>
      <c r="D94" s="179"/>
      <c r="E94" s="68" t="s">
        <v>155</v>
      </c>
      <c r="F94" s="161"/>
      <c r="G94" s="670">
        <v>35</v>
      </c>
      <c r="H94" s="88">
        <v>2</v>
      </c>
      <c r="I94" s="88">
        <v>340</v>
      </c>
      <c r="J94" s="40" t="s">
        <v>59</v>
      </c>
      <c r="K94" s="41" t="s">
        <v>26</v>
      </c>
      <c r="L94" s="42" t="str">
        <f t="shared" si="0"/>
        <v>340grams</v>
      </c>
      <c r="M94" s="658">
        <f t="shared" si="1"/>
        <v>680</v>
      </c>
      <c r="N94" s="659" t="str">
        <f t="shared" si="5"/>
        <v>680grams</v>
      </c>
      <c r="O94" s="692">
        <f t="shared" si="2"/>
        <v>70</v>
      </c>
      <c r="P94" s="29">
        <f t="shared" si="6"/>
        <v>35</v>
      </c>
      <c r="Q94" s="74">
        <f t="shared" si="4"/>
        <v>0</v>
      </c>
      <c r="R94" s="28"/>
      <c r="S94" s="28"/>
      <c r="T94" s="28"/>
      <c r="U94" s="28"/>
      <c r="V94" s="28"/>
      <c r="W94" s="28"/>
      <c r="X94" s="28"/>
      <c r="Y94" s="28"/>
      <c r="Z94" s="28"/>
    </row>
    <row r="95" spans="1:26" ht="15" customHeight="1">
      <c r="A95" s="111">
        <v>85</v>
      </c>
      <c r="B95" s="52" t="s">
        <v>169</v>
      </c>
      <c r="C95" s="48"/>
      <c r="D95" s="35"/>
      <c r="E95" s="52" t="s">
        <v>174</v>
      </c>
      <c r="F95" s="161"/>
      <c r="G95" s="760">
        <v>198</v>
      </c>
      <c r="H95" s="88">
        <v>1</v>
      </c>
      <c r="I95" s="88">
        <v>330</v>
      </c>
      <c r="J95" s="40" t="s">
        <v>59</v>
      </c>
      <c r="K95" s="41" t="s">
        <v>26</v>
      </c>
      <c r="L95" s="42" t="str">
        <f t="shared" si="0"/>
        <v>330grams</v>
      </c>
      <c r="M95" s="658">
        <f t="shared" si="1"/>
        <v>330</v>
      </c>
      <c r="N95" s="659" t="str">
        <f t="shared" si="5"/>
        <v>330grams</v>
      </c>
      <c r="O95" s="692">
        <f t="shared" si="2"/>
        <v>198</v>
      </c>
      <c r="P95" s="29">
        <f t="shared" si="6"/>
        <v>198</v>
      </c>
      <c r="Q95" s="74">
        <f t="shared" si="4"/>
        <v>0</v>
      </c>
      <c r="R95" s="28"/>
      <c r="S95" s="28"/>
      <c r="T95" s="28"/>
      <c r="U95" s="28"/>
      <c r="V95" s="28"/>
      <c r="W95" s="28"/>
      <c r="X95" s="28"/>
      <c r="Y95" s="28"/>
      <c r="Z95" s="28"/>
    </row>
    <row r="96" spans="1:26" ht="15" customHeight="1">
      <c r="A96" s="111">
        <v>86</v>
      </c>
      <c r="B96" s="89" t="s">
        <v>169</v>
      </c>
      <c r="C96" s="48"/>
      <c r="D96" s="35"/>
      <c r="E96" s="52" t="s">
        <v>171</v>
      </c>
      <c r="F96" s="161"/>
      <c r="G96" s="670">
        <v>256</v>
      </c>
      <c r="H96" s="88">
        <v>1</v>
      </c>
      <c r="I96" s="88">
        <v>500</v>
      </c>
      <c r="J96" s="40" t="s">
        <v>59</v>
      </c>
      <c r="K96" s="41" t="s">
        <v>26</v>
      </c>
      <c r="L96" s="42" t="str">
        <f t="shared" si="0"/>
        <v>500grams</v>
      </c>
      <c r="M96" s="658">
        <f t="shared" si="1"/>
        <v>500</v>
      </c>
      <c r="N96" s="659" t="str">
        <f t="shared" si="5"/>
        <v>500grams</v>
      </c>
      <c r="O96" s="692">
        <f t="shared" si="2"/>
        <v>256</v>
      </c>
      <c r="P96" s="29">
        <f t="shared" si="6"/>
        <v>256</v>
      </c>
      <c r="Q96" s="74">
        <f t="shared" si="4"/>
        <v>0</v>
      </c>
      <c r="R96" s="28"/>
      <c r="S96" s="28"/>
      <c r="T96" s="28"/>
      <c r="U96" s="28"/>
      <c r="V96" s="28"/>
      <c r="W96" s="28"/>
      <c r="X96" s="28"/>
      <c r="Y96" s="28"/>
      <c r="Z96" s="28"/>
    </row>
    <row r="97" spans="1:26" ht="15" customHeight="1">
      <c r="A97" s="111">
        <v>87</v>
      </c>
      <c r="B97" s="52" t="s">
        <v>177</v>
      </c>
      <c r="C97" s="48"/>
      <c r="D97" s="35"/>
      <c r="E97" s="128" t="s">
        <v>3303</v>
      </c>
      <c r="F97" s="161"/>
      <c r="G97" s="670">
        <v>36</v>
      </c>
      <c r="H97" s="88">
        <v>2</v>
      </c>
      <c r="I97" s="88">
        <v>30</v>
      </c>
      <c r="J97" s="40" t="s">
        <v>59</v>
      </c>
      <c r="K97" s="41" t="s">
        <v>26</v>
      </c>
      <c r="L97" s="42" t="str">
        <f t="shared" si="0"/>
        <v>30grams</v>
      </c>
      <c r="M97" s="658">
        <f t="shared" si="1"/>
        <v>60</v>
      </c>
      <c r="N97" s="659" t="str">
        <f t="shared" si="5"/>
        <v>60grams</v>
      </c>
      <c r="O97" s="692">
        <f t="shared" si="2"/>
        <v>72</v>
      </c>
      <c r="P97" s="29">
        <f t="shared" si="6"/>
        <v>36</v>
      </c>
      <c r="Q97" s="74">
        <f t="shared" si="4"/>
        <v>0</v>
      </c>
      <c r="R97" s="28"/>
      <c r="S97" s="28"/>
      <c r="T97" s="28"/>
      <c r="U97" s="28"/>
      <c r="V97" s="28"/>
      <c r="W97" s="28"/>
      <c r="X97" s="28"/>
      <c r="Y97" s="28"/>
      <c r="Z97" s="28"/>
    </row>
    <row r="98" spans="1:26" ht="15" customHeight="1">
      <c r="A98" s="111">
        <v>88</v>
      </c>
      <c r="B98" s="52" t="s">
        <v>373</v>
      </c>
      <c r="C98" s="48"/>
      <c r="D98" s="35"/>
      <c r="E98" s="128" t="s">
        <v>3304</v>
      </c>
      <c r="F98" s="161"/>
      <c r="G98" s="670">
        <v>68</v>
      </c>
      <c r="H98" s="88">
        <v>7</v>
      </c>
      <c r="I98" s="88">
        <v>120</v>
      </c>
      <c r="J98" s="40" t="s">
        <v>59</v>
      </c>
      <c r="K98" s="41" t="s">
        <v>26</v>
      </c>
      <c r="L98" s="42" t="str">
        <f t="shared" si="0"/>
        <v>120grams</v>
      </c>
      <c r="M98" s="658">
        <f t="shared" si="1"/>
        <v>840</v>
      </c>
      <c r="N98" s="659" t="str">
        <f t="shared" si="5"/>
        <v>840grams</v>
      </c>
      <c r="O98" s="692">
        <f t="shared" si="2"/>
        <v>476</v>
      </c>
      <c r="P98" s="29">
        <f t="shared" si="6"/>
        <v>68</v>
      </c>
      <c r="Q98" s="74">
        <f t="shared" si="4"/>
        <v>0</v>
      </c>
      <c r="R98" s="28"/>
      <c r="S98" s="28"/>
      <c r="T98" s="28"/>
      <c r="U98" s="28"/>
      <c r="V98" s="28"/>
      <c r="W98" s="28"/>
      <c r="X98" s="28"/>
      <c r="Y98" s="28"/>
      <c r="Z98" s="28"/>
    </row>
    <row r="99" spans="1:26" ht="15" customHeight="1">
      <c r="A99" s="111">
        <v>89</v>
      </c>
      <c r="B99" s="52" t="s">
        <v>373</v>
      </c>
      <c r="C99" s="48"/>
      <c r="D99" s="35"/>
      <c r="E99" s="52" t="s">
        <v>375</v>
      </c>
      <c r="F99" s="161"/>
      <c r="G99" s="675">
        <v>35.200000000000003</v>
      </c>
      <c r="H99" s="88">
        <v>3</v>
      </c>
      <c r="I99" s="88">
        <v>60</v>
      </c>
      <c r="J99" s="40" t="s">
        <v>59</v>
      </c>
      <c r="K99" s="41" t="s">
        <v>26</v>
      </c>
      <c r="L99" s="42" t="str">
        <f t="shared" si="0"/>
        <v>60grams</v>
      </c>
      <c r="M99" s="658">
        <f t="shared" si="1"/>
        <v>180</v>
      </c>
      <c r="N99" s="659" t="str">
        <f t="shared" si="5"/>
        <v>180grams</v>
      </c>
      <c r="O99" s="692">
        <f t="shared" si="2"/>
        <v>105.60000000000001</v>
      </c>
      <c r="P99" s="29">
        <f t="shared" si="6"/>
        <v>35.200000000000003</v>
      </c>
      <c r="Q99" s="74">
        <f t="shared" si="4"/>
        <v>0</v>
      </c>
      <c r="R99" s="28"/>
      <c r="S99" s="28"/>
      <c r="T99" s="28"/>
      <c r="U99" s="28"/>
      <c r="V99" s="28"/>
      <c r="W99" s="28"/>
      <c r="X99" s="28"/>
      <c r="Y99" s="28"/>
      <c r="Z99" s="28"/>
    </row>
    <row r="100" spans="1:26" ht="15" customHeight="1">
      <c r="A100" s="111">
        <v>90</v>
      </c>
      <c r="B100" s="52" t="s">
        <v>377</v>
      </c>
      <c r="C100" s="48"/>
      <c r="D100" s="9"/>
      <c r="E100" s="128" t="s">
        <v>374</v>
      </c>
      <c r="F100" s="161"/>
      <c r="G100" s="670">
        <v>68</v>
      </c>
      <c r="H100" s="88">
        <v>12</v>
      </c>
      <c r="I100" s="88">
        <v>120</v>
      </c>
      <c r="J100" s="88" t="s">
        <v>59</v>
      </c>
      <c r="K100" s="41" t="s">
        <v>26</v>
      </c>
      <c r="L100" s="42" t="str">
        <f t="shared" si="0"/>
        <v>120grams</v>
      </c>
      <c r="M100" s="658">
        <f t="shared" si="1"/>
        <v>1440</v>
      </c>
      <c r="N100" s="659" t="str">
        <f t="shared" si="5"/>
        <v>1440grams</v>
      </c>
      <c r="O100" s="692">
        <f t="shared" si="2"/>
        <v>816</v>
      </c>
      <c r="P100" s="29">
        <f t="shared" si="6"/>
        <v>68</v>
      </c>
      <c r="Q100" s="74">
        <f t="shared" si="4"/>
        <v>0</v>
      </c>
      <c r="R100" s="28"/>
      <c r="S100" s="28"/>
      <c r="T100" s="28"/>
      <c r="U100" s="28"/>
      <c r="V100" s="28"/>
      <c r="W100" s="28"/>
      <c r="X100" s="28"/>
      <c r="Y100" s="28"/>
      <c r="Z100" s="28"/>
    </row>
    <row r="101" spans="1:26" ht="15" customHeight="1">
      <c r="A101" s="111">
        <v>91</v>
      </c>
      <c r="B101" s="68" t="s">
        <v>479</v>
      </c>
      <c r="C101" s="48"/>
      <c r="D101" s="9"/>
      <c r="E101" s="116" t="s">
        <v>480</v>
      </c>
      <c r="F101" s="161"/>
      <c r="G101" s="670">
        <v>85</v>
      </c>
      <c r="H101" s="88">
        <v>8</v>
      </c>
      <c r="I101" s="88">
        <v>1</v>
      </c>
      <c r="J101" s="40" t="s">
        <v>86</v>
      </c>
      <c r="K101" s="41" t="s">
        <v>26</v>
      </c>
      <c r="L101" s="42" t="str">
        <f t="shared" si="0"/>
        <v>1gallons</v>
      </c>
      <c r="M101" s="658">
        <f t="shared" si="1"/>
        <v>8</v>
      </c>
      <c r="N101" s="659" t="str">
        <f t="shared" si="5"/>
        <v>8gallons</v>
      </c>
      <c r="O101" s="692">
        <f t="shared" si="2"/>
        <v>680</v>
      </c>
      <c r="P101" s="29">
        <f t="shared" si="6"/>
        <v>85</v>
      </c>
      <c r="Q101" s="74">
        <f t="shared" si="4"/>
        <v>0</v>
      </c>
      <c r="R101" s="28"/>
      <c r="S101" s="232"/>
      <c r="T101" s="28"/>
      <c r="U101" s="28"/>
      <c r="V101" s="28"/>
      <c r="W101" s="28"/>
      <c r="X101" s="28"/>
      <c r="Y101" s="28"/>
      <c r="Z101" s="28"/>
    </row>
    <row r="102" spans="1:26" ht="15" customHeight="1">
      <c r="A102" s="111">
        <v>92</v>
      </c>
      <c r="B102" s="339" t="s">
        <v>750</v>
      </c>
      <c r="C102" s="48"/>
      <c r="D102" s="9"/>
      <c r="E102" s="116" t="s">
        <v>480</v>
      </c>
      <c r="F102" s="161"/>
      <c r="G102" s="670">
        <v>1560</v>
      </c>
      <c r="H102" s="88">
        <v>4</v>
      </c>
      <c r="I102" s="88">
        <v>16</v>
      </c>
      <c r="J102" s="40" t="s">
        <v>747</v>
      </c>
      <c r="K102" s="41" t="s">
        <v>26</v>
      </c>
      <c r="L102" s="42" t="str">
        <f t="shared" si="0"/>
        <v>16tins</v>
      </c>
      <c r="M102" s="658">
        <f t="shared" si="1"/>
        <v>64</v>
      </c>
      <c r="N102" s="659" t="str">
        <f t="shared" si="5"/>
        <v>64tins</v>
      </c>
      <c r="O102" s="692">
        <f t="shared" si="2"/>
        <v>6240</v>
      </c>
      <c r="P102" s="29">
        <f t="shared" si="6"/>
        <v>1560</v>
      </c>
      <c r="Q102" s="74">
        <f t="shared" si="4"/>
        <v>0</v>
      </c>
      <c r="R102" s="28"/>
      <c r="S102" s="28"/>
      <c r="T102" s="28"/>
      <c r="U102" s="28"/>
      <c r="V102" s="28"/>
      <c r="W102" s="28"/>
      <c r="X102" s="28"/>
      <c r="Y102" s="28"/>
      <c r="Z102" s="28"/>
    </row>
    <row r="103" spans="1:26" ht="15" customHeight="1">
      <c r="A103" s="111">
        <v>93</v>
      </c>
      <c r="B103" s="52" t="s">
        <v>752</v>
      </c>
      <c r="C103" s="48"/>
      <c r="D103" s="9"/>
      <c r="E103" s="52" t="s">
        <v>753</v>
      </c>
      <c r="F103" s="161"/>
      <c r="G103" s="670">
        <v>78</v>
      </c>
      <c r="H103" s="88">
        <v>1</v>
      </c>
      <c r="I103" s="669">
        <v>350</v>
      </c>
      <c r="J103" s="88" t="s">
        <v>29</v>
      </c>
      <c r="K103" s="41" t="s">
        <v>26</v>
      </c>
      <c r="L103" s="42" t="str">
        <f t="shared" si="0"/>
        <v>350ml</v>
      </c>
      <c r="M103" s="658">
        <f t="shared" si="1"/>
        <v>350</v>
      </c>
      <c r="N103" s="659" t="str">
        <f t="shared" si="5"/>
        <v>350ml</v>
      </c>
      <c r="O103" s="692">
        <f t="shared" si="2"/>
        <v>78</v>
      </c>
      <c r="P103" s="29">
        <f t="shared" si="6"/>
        <v>78</v>
      </c>
      <c r="Q103" s="74">
        <f t="shared" si="4"/>
        <v>0</v>
      </c>
      <c r="R103" s="28"/>
      <c r="S103" s="28"/>
      <c r="T103" s="28"/>
      <c r="U103" s="28"/>
      <c r="V103" s="28"/>
      <c r="W103" s="28"/>
      <c r="X103" s="28"/>
      <c r="Y103" s="28"/>
      <c r="Z103" s="28"/>
    </row>
    <row r="104" spans="1:26" ht="15" customHeight="1">
      <c r="A104" s="111">
        <v>94</v>
      </c>
      <c r="B104" s="275" t="s">
        <v>778</v>
      </c>
      <c r="C104" s="48"/>
      <c r="D104" s="9"/>
      <c r="E104" s="116" t="s">
        <v>779</v>
      </c>
      <c r="F104" s="161"/>
      <c r="G104" s="670">
        <v>62</v>
      </c>
      <c r="H104" s="88">
        <v>2</v>
      </c>
      <c r="I104" s="88">
        <v>55</v>
      </c>
      <c r="J104" s="40" t="s">
        <v>59</v>
      </c>
      <c r="K104" s="41" t="s">
        <v>26</v>
      </c>
      <c r="L104" s="42" t="str">
        <f t="shared" si="0"/>
        <v>55grams</v>
      </c>
      <c r="M104" s="658">
        <f t="shared" si="1"/>
        <v>110</v>
      </c>
      <c r="N104" s="659" t="str">
        <f t="shared" si="5"/>
        <v>110grams</v>
      </c>
      <c r="O104" s="692">
        <f t="shared" si="2"/>
        <v>124</v>
      </c>
      <c r="P104" s="29">
        <f t="shared" si="6"/>
        <v>62</v>
      </c>
      <c r="Q104" s="74">
        <f t="shared" si="4"/>
        <v>0</v>
      </c>
      <c r="R104" s="28"/>
      <c r="S104" s="28"/>
      <c r="T104" s="28"/>
      <c r="U104" s="28"/>
      <c r="V104" s="28"/>
      <c r="W104" s="28"/>
      <c r="X104" s="28"/>
      <c r="Y104" s="28"/>
      <c r="Z104" s="28"/>
    </row>
    <row r="105" spans="1:26" ht="15" customHeight="1">
      <c r="A105" s="111">
        <v>95</v>
      </c>
      <c r="B105" s="52" t="s">
        <v>807</v>
      </c>
      <c r="C105" s="48"/>
      <c r="D105" s="9"/>
      <c r="E105" s="116" t="s">
        <v>779</v>
      </c>
      <c r="F105" s="161"/>
      <c r="G105" s="670">
        <v>52</v>
      </c>
      <c r="H105" s="88">
        <v>11</v>
      </c>
      <c r="I105" s="88">
        <v>62</v>
      </c>
      <c r="J105" s="40" t="s">
        <v>59</v>
      </c>
      <c r="K105" s="41" t="s">
        <v>26</v>
      </c>
      <c r="L105" s="42" t="str">
        <f t="shared" si="0"/>
        <v>62grams</v>
      </c>
      <c r="M105" s="658">
        <f t="shared" si="1"/>
        <v>682</v>
      </c>
      <c r="N105" s="659" t="str">
        <f t="shared" si="5"/>
        <v>682grams</v>
      </c>
      <c r="O105" s="692">
        <f t="shared" si="2"/>
        <v>572</v>
      </c>
      <c r="P105" s="29">
        <f t="shared" si="6"/>
        <v>52</v>
      </c>
      <c r="Q105" s="74">
        <f t="shared" si="4"/>
        <v>0</v>
      </c>
      <c r="R105" s="28"/>
      <c r="S105" s="28"/>
      <c r="T105" s="28"/>
      <c r="U105" s="28"/>
      <c r="V105" s="28"/>
      <c r="W105" s="28"/>
      <c r="X105" s="28"/>
      <c r="Y105" s="28"/>
      <c r="Z105" s="28"/>
    </row>
    <row r="106" spans="1:26" ht="15" customHeight="1">
      <c r="A106" s="111">
        <v>96</v>
      </c>
      <c r="B106" s="68" t="s">
        <v>1061</v>
      </c>
      <c r="C106" s="48"/>
      <c r="D106" s="9"/>
      <c r="E106" s="116" t="s">
        <v>1543</v>
      </c>
      <c r="F106" s="161"/>
      <c r="G106" s="670">
        <v>780</v>
      </c>
      <c r="H106" s="88">
        <v>1</v>
      </c>
      <c r="I106" s="88">
        <v>1000</v>
      </c>
      <c r="J106" s="40" t="s">
        <v>33</v>
      </c>
      <c r="K106" s="41" t="s">
        <v>26</v>
      </c>
      <c r="L106" s="42" t="str">
        <f t="shared" si="0"/>
        <v>1000kg</v>
      </c>
      <c r="M106" s="658">
        <f t="shared" si="1"/>
        <v>1000</v>
      </c>
      <c r="N106" s="659" t="str">
        <f t="shared" si="5"/>
        <v>1000kg</v>
      </c>
      <c r="O106" s="692">
        <f t="shared" si="2"/>
        <v>780</v>
      </c>
      <c r="P106" s="29">
        <f t="shared" si="6"/>
        <v>780</v>
      </c>
      <c r="Q106" s="74">
        <f t="shared" si="4"/>
        <v>0</v>
      </c>
      <c r="R106" s="28"/>
      <c r="S106" s="28"/>
      <c r="T106" s="28"/>
      <c r="U106" s="28"/>
      <c r="V106" s="28"/>
      <c r="W106" s="28"/>
      <c r="X106" s="28"/>
      <c r="Y106" s="28"/>
      <c r="Z106" s="28"/>
    </row>
    <row r="107" spans="1:26" ht="15" customHeight="1">
      <c r="A107" s="111">
        <v>97</v>
      </c>
      <c r="B107" s="52" t="s">
        <v>1209</v>
      </c>
      <c r="C107" s="48"/>
      <c r="D107" s="9"/>
      <c r="E107" s="52" t="s">
        <v>1211</v>
      </c>
      <c r="F107" s="161"/>
      <c r="G107" s="675">
        <v>330</v>
      </c>
      <c r="H107" s="88">
        <v>1</v>
      </c>
      <c r="I107" s="88">
        <v>750</v>
      </c>
      <c r="J107" s="40" t="s">
        <v>59</v>
      </c>
      <c r="K107" s="41" t="s">
        <v>26</v>
      </c>
      <c r="L107" s="42" t="str">
        <f t="shared" si="0"/>
        <v>750grams</v>
      </c>
      <c r="M107" s="658">
        <f t="shared" si="1"/>
        <v>750</v>
      </c>
      <c r="N107" s="659" t="str">
        <f t="shared" si="5"/>
        <v>750grams</v>
      </c>
      <c r="O107" s="692">
        <f t="shared" si="2"/>
        <v>330</v>
      </c>
      <c r="P107" s="29">
        <f t="shared" si="6"/>
        <v>330</v>
      </c>
      <c r="Q107" s="74">
        <f t="shared" si="4"/>
        <v>0</v>
      </c>
      <c r="R107" s="28"/>
      <c r="S107" s="28"/>
      <c r="T107" s="28"/>
      <c r="U107" s="28"/>
      <c r="V107" s="28"/>
      <c r="W107" s="28"/>
      <c r="X107" s="28"/>
      <c r="Y107" s="28"/>
      <c r="Z107" s="28"/>
    </row>
    <row r="108" spans="1:26" ht="15" customHeight="1">
      <c r="A108" s="111">
        <v>98</v>
      </c>
      <c r="B108" s="52" t="s">
        <v>1220</v>
      </c>
      <c r="C108" s="48"/>
      <c r="D108" s="35"/>
      <c r="E108" s="52" t="s">
        <v>1221</v>
      </c>
      <c r="F108" s="161"/>
      <c r="G108" s="670">
        <v>89</v>
      </c>
      <c r="H108" s="88">
        <v>1</v>
      </c>
      <c r="I108" s="88">
        <v>60</v>
      </c>
      <c r="J108" s="40" t="s">
        <v>29</v>
      </c>
      <c r="K108" s="41" t="s">
        <v>26</v>
      </c>
      <c r="L108" s="42" t="str">
        <f t="shared" si="0"/>
        <v>60ml</v>
      </c>
      <c r="M108" s="658">
        <f t="shared" si="1"/>
        <v>60</v>
      </c>
      <c r="N108" s="659" t="str">
        <f t="shared" si="5"/>
        <v>60ml</v>
      </c>
      <c r="O108" s="692">
        <f t="shared" si="2"/>
        <v>89</v>
      </c>
      <c r="P108" s="29">
        <f t="shared" si="6"/>
        <v>89</v>
      </c>
      <c r="Q108" s="74">
        <f t="shared" si="4"/>
        <v>0</v>
      </c>
      <c r="R108" s="28"/>
      <c r="S108" s="28"/>
      <c r="T108" s="28"/>
      <c r="U108" s="28"/>
      <c r="V108" s="28"/>
      <c r="W108" s="28"/>
      <c r="X108" s="28"/>
      <c r="Y108" s="28"/>
      <c r="Z108" s="28"/>
    </row>
    <row r="109" spans="1:26" ht="15" customHeight="1">
      <c r="A109" s="111">
        <v>99</v>
      </c>
      <c r="B109" s="68" t="s">
        <v>1222</v>
      </c>
      <c r="C109" s="48"/>
      <c r="D109" s="35"/>
      <c r="E109" s="68" t="s">
        <v>3305</v>
      </c>
      <c r="F109" s="161"/>
      <c r="G109" s="670">
        <v>22</v>
      </c>
      <c r="H109" s="88">
        <v>3</v>
      </c>
      <c r="I109" s="88">
        <v>50</v>
      </c>
      <c r="J109" s="40" t="s">
        <v>59</v>
      </c>
      <c r="K109" s="41" t="s">
        <v>26</v>
      </c>
      <c r="L109" s="42" t="str">
        <f t="shared" si="0"/>
        <v>50grams</v>
      </c>
      <c r="M109" s="658">
        <f t="shared" si="1"/>
        <v>150</v>
      </c>
      <c r="N109" s="659" t="str">
        <f t="shared" si="5"/>
        <v>150grams</v>
      </c>
      <c r="O109" s="692">
        <f t="shared" si="2"/>
        <v>66</v>
      </c>
      <c r="P109" s="29">
        <f t="shared" si="6"/>
        <v>22</v>
      </c>
      <c r="Q109" s="74">
        <f t="shared" si="4"/>
        <v>0</v>
      </c>
      <c r="R109" s="28"/>
      <c r="S109" s="28"/>
      <c r="T109" s="28"/>
      <c r="U109" s="28"/>
      <c r="V109" s="28"/>
      <c r="W109" s="28"/>
      <c r="X109" s="28"/>
      <c r="Y109" s="28"/>
      <c r="Z109" s="28"/>
    </row>
    <row r="110" spans="1:26" ht="15" customHeight="1">
      <c r="A110" s="111">
        <v>100</v>
      </c>
      <c r="B110" s="52" t="s">
        <v>1254</v>
      </c>
      <c r="C110" s="48"/>
      <c r="D110" s="35"/>
      <c r="E110" s="50" t="s">
        <v>1035</v>
      </c>
      <c r="F110" s="161"/>
      <c r="G110" s="670">
        <v>98</v>
      </c>
      <c r="H110" s="88">
        <v>5</v>
      </c>
      <c r="I110" s="40">
        <v>900</v>
      </c>
      <c r="J110" s="40" t="s">
        <v>59</v>
      </c>
      <c r="K110" s="41" t="s">
        <v>26</v>
      </c>
      <c r="L110" s="42" t="str">
        <f t="shared" si="0"/>
        <v>900grams</v>
      </c>
      <c r="M110" s="658">
        <f t="shared" si="1"/>
        <v>4500</v>
      </c>
      <c r="N110" s="659" t="str">
        <f t="shared" si="5"/>
        <v>4500grams</v>
      </c>
      <c r="O110" s="692">
        <f t="shared" si="2"/>
        <v>490</v>
      </c>
      <c r="P110" s="29">
        <f t="shared" si="6"/>
        <v>98</v>
      </c>
      <c r="Q110" s="74">
        <f t="shared" si="4"/>
        <v>0</v>
      </c>
      <c r="R110" s="28"/>
      <c r="S110" s="28"/>
      <c r="T110" s="28"/>
      <c r="U110" s="28"/>
      <c r="V110" s="28"/>
      <c r="W110" s="28"/>
      <c r="X110" s="28"/>
      <c r="Y110" s="28"/>
      <c r="Z110" s="28"/>
    </row>
    <row r="111" spans="1:26" ht="15" customHeight="1">
      <c r="A111" s="111">
        <v>101</v>
      </c>
      <c r="B111" s="52" t="s">
        <v>1359</v>
      </c>
      <c r="C111" s="48"/>
      <c r="D111" s="35"/>
      <c r="E111" s="52" t="s">
        <v>1362</v>
      </c>
      <c r="F111" s="161"/>
      <c r="G111" s="670">
        <v>77.3</v>
      </c>
      <c r="H111" s="88">
        <v>5</v>
      </c>
      <c r="I111" s="86">
        <v>1000</v>
      </c>
      <c r="J111" s="40" t="s">
        <v>33</v>
      </c>
      <c r="K111" s="41" t="s">
        <v>26</v>
      </c>
      <c r="L111" s="42" t="str">
        <f t="shared" si="0"/>
        <v>1000kg</v>
      </c>
      <c r="M111" s="658">
        <f t="shared" si="1"/>
        <v>5000</v>
      </c>
      <c r="N111" s="659" t="str">
        <f t="shared" si="5"/>
        <v>5000kg</v>
      </c>
      <c r="O111" s="692">
        <f t="shared" si="2"/>
        <v>386.5</v>
      </c>
      <c r="P111" s="29">
        <f t="shared" si="6"/>
        <v>77.3</v>
      </c>
      <c r="Q111" s="74">
        <f t="shared" si="4"/>
        <v>0</v>
      </c>
      <c r="R111" s="28"/>
      <c r="S111" s="28"/>
      <c r="T111" s="28"/>
      <c r="U111" s="28"/>
      <c r="V111" s="28"/>
      <c r="W111" s="28"/>
      <c r="X111" s="28"/>
      <c r="Y111" s="28"/>
      <c r="Z111" s="28"/>
    </row>
    <row r="112" spans="1:26" ht="15" customHeight="1">
      <c r="A112" s="111">
        <v>102</v>
      </c>
      <c r="B112" s="68" t="s">
        <v>1357</v>
      </c>
      <c r="C112" s="48"/>
      <c r="D112" s="35"/>
      <c r="E112" s="116" t="s">
        <v>1358</v>
      </c>
      <c r="F112" s="161"/>
      <c r="G112" s="675">
        <v>251</v>
      </c>
      <c r="H112" s="88">
        <v>4</v>
      </c>
      <c r="I112" s="88">
        <v>1</v>
      </c>
      <c r="J112" s="40" t="s">
        <v>86</v>
      </c>
      <c r="K112" s="41" t="s">
        <v>26</v>
      </c>
      <c r="L112" s="42" t="str">
        <f t="shared" si="0"/>
        <v>1gallons</v>
      </c>
      <c r="M112" s="658">
        <f t="shared" si="1"/>
        <v>4</v>
      </c>
      <c r="N112" s="659" t="str">
        <f t="shared" si="5"/>
        <v>4gallons</v>
      </c>
      <c r="O112" s="692">
        <f t="shared" si="2"/>
        <v>1004</v>
      </c>
      <c r="P112" s="29">
        <f t="shared" si="6"/>
        <v>251</v>
      </c>
      <c r="Q112" s="74">
        <f t="shared" si="4"/>
        <v>0</v>
      </c>
      <c r="R112" s="28"/>
      <c r="S112" s="28"/>
      <c r="T112" s="28"/>
      <c r="U112" s="28"/>
      <c r="V112" s="28"/>
      <c r="W112" s="28"/>
      <c r="X112" s="28"/>
      <c r="Y112" s="28"/>
      <c r="Z112" s="28"/>
    </row>
    <row r="113" spans="1:26" ht="15" customHeight="1">
      <c r="A113" s="111">
        <v>103</v>
      </c>
      <c r="B113" s="52" t="s">
        <v>1480</v>
      </c>
      <c r="C113" s="48"/>
      <c r="D113" s="35"/>
      <c r="E113" s="116" t="s">
        <v>1482</v>
      </c>
      <c r="F113" s="161"/>
      <c r="G113" s="670">
        <v>71.709999999999994</v>
      </c>
      <c r="H113" s="88">
        <v>4</v>
      </c>
      <c r="I113" s="88">
        <v>150</v>
      </c>
      <c r="J113" s="40" t="s">
        <v>59</v>
      </c>
      <c r="K113" s="41" t="s">
        <v>26</v>
      </c>
      <c r="L113" s="42" t="str">
        <f t="shared" si="0"/>
        <v>150grams</v>
      </c>
      <c r="M113" s="658">
        <f t="shared" si="1"/>
        <v>600</v>
      </c>
      <c r="N113" s="659" t="str">
        <f t="shared" si="5"/>
        <v>600grams</v>
      </c>
      <c r="O113" s="692">
        <f t="shared" si="2"/>
        <v>286.83999999999997</v>
      </c>
      <c r="P113" s="29">
        <f t="shared" si="6"/>
        <v>71.709999999999994</v>
      </c>
      <c r="Q113" s="74">
        <f t="shared" si="4"/>
        <v>0</v>
      </c>
      <c r="R113" s="28"/>
      <c r="S113" s="28"/>
      <c r="T113" s="28"/>
      <c r="U113" s="28"/>
      <c r="V113" s="28"/>
      <c r="W113" s="28"/>
      <c r="X113" s="28"/>
      <c r="Y113" s="28"/>
      <c r="Z113" s="28"/>
    </row>
    <row r="114" spans="1:26" ht="15" customHeight="1">
      <c r="A114" s="111">
        <v>104</v>
      </c>
      <c r="B114" s="48" t="s">
        <v>2577</v>
      </c>
      <c r="C114" s="48"/>
      <c r="D114" s="35"/>
      <c r="E114" s="116" t="s">
        <v>2578</v>
      </c>
      <c r="F114" s="156"/>
      <c r="G114" s="670">
        <v>420</v>
      </c>
      <c r="H114" s="88">
        <v>4</v>
      </c>
      <c r="I114" s="88">
        <v>3500</v>
      </c>
      <c r="J114" s="40" t="s">
        <v>29</v>
      </c>
      <c r="K114" s="41" t="s">
        <v>26</v>
      </c>
      <c r="L114" s="42" t="str">
        <f t="shared" si="0"/>
        <v>3500ml</v>
      </c>
      <c r="M114" s="658">
        <f t="shared" si="1"/>
        <v>14000</v>
      </c>
      <c r="N114" s="659" t="str">
        <f t="shared" si="5"/>
        <v>14000ml</v>
      </c>
      <c r="O114" s="692">
        <f t="shared" si="2"/>
        <v>1680</v>
      </c>
      <c r="P114" s="29">
        <f t="shared" si="6"/>
        <v>420</v>
      </c>
      <c r="Q114" s="74">
        <f t="shared" si="4"/>
        <v>0</v>
      </c>
      <c r="R114" s="28"/>
      <c r="S114" s="28"/>
      <c r="T114" s="28"/>
      <c r="U114" s="28"/>
      <c r="V114" s="28"/>
      <c r="W114" s="28"/>
      <c r="X114" s="28"/>
      <c r="Y114" s="28"/>
      <c r="Z114" s="28"/>
    </row>
    <row r="115" spans="1:26" ht="15" customHeight="1">
      <c r="A115" s="111">
        <v>105</v>
      </c>
      <c r="B115" s="89" t="s">
        <v>2053</v>
      </c>
      <c r="C115" s="48"/>
      <c r="D115" s="35"/>
      <c r="E115" s="149" t="s">
        <v>2658</v>
      </c>
      <c r="F115" s="156"/>
      <c r="G115" s="686">
        <v>1217</v>
      </c>
      <c r="H115" s="88">
        <v>2</v>
      </c>
      <c r="I115" s="88">
        <v>3500</v>
      </c>
      <c r="J115" s="88" t="s">
        <v>29</v>
      </c>
      <c r="K115" s="41" t="s">
        <v>26</v>
      </c>
      <c r="L115" s="42" t="str">
        <f t="shared" si="0"/>
        <v>3500ml</v>
      </c>
      <c r="M115" s="658">
        <f t="shared" si="1"/>
        <v>7000</v>
      </c>
      <c r="N115" s="659" t="str">
        <f t="shared" si="5"/>
        <v>7000ml</v>
      </c>
      <c r="O115" s="692">
        <f t="shared" si="2"/>
        <v>2434</v>
      </c>
      <c r="P115" s="29">
        <f t="shared" si="6"/>
        <v>1217</v>
      </c>
      <c r="Q115" s="74">
        <f t="shared" si="4"/>
        <v>0</v>
      </c>
      <c r="R115" s="28"/>
      <c r="S115" s="28"/>
      <c r="T115" s="28"/>
      <c r="U115" s="28"/>
      <c r="V115" s="28"/>
      <c r="W115" s="28"/>
      <c r="X115" s="28"/>
      <c r="Y115" s="28"/>
      <c r="Z115" s="28"/>
    </row>
    <row r="116" spans="1:26" ht="15" customHeight="1">
      <c r="A116" s="111">
        <v>106</v>
      </c>
      <c r="B116" s="50" t="s">
        <v>1542</v>
      </c>
      <c r="C116" s="48"/>
      <c r="D116" s="35"/>
      <c r="E116" s="91" t="s">
        <v>1543</v>
      </c>
      <c r="F116" s="156"/>
      <c r="G116" s="670">
        <v>102</v>
      </c>
      <c r="H116" s="88">
        <v>1</v>
      </c>
      <c r="I116" s="88">
        <v>45</v>
      </c>
      <c r="J116" s="88" t="s">
        <v>59</v>
      </c>
      <c r="K116" s="41" t="s">
        <v>26</v>
      </c>
      <c r="L116" s="42" t="str">
        <f t="shared" si="0"/>
        <v>45grams</v>
      </c>
      <c r="M116" s="658">
        <f t="shared" si="1"/>
        <v>45</v>
      </c>
      <c r="N116" s="659" t="str">
        <f t="shared" si="5"/>
        <v>45grams</v>
      </c>
      <c r="O116" s="692">
        <f t="shared" si="2"/>
        <v>102</v>
      </c>
      <c r="P116" s="29">
        <f t="shared" si="6"/>
        <v>102</v>
      </c>
      <c r="Q116" s="74">
        <f t="shared" si="4"/>
        <v>0</v>
      </c>
      <c r="R116" s="28"/>
      <c r="S116" s="28"/>
      <c r="T116" s="28"/>
      <c r="U116" s="28"/>
      <c r="V116" s="28"/>
      <c r="W116" s="28"/>
      <c r="X116" s="28"/>
      <c r="Y116" s="28"/>
      <c r="Z116" s="28"/>
    </row>
    <row r="117" spans="1:26" ht="15" customHeight="1">
      <c r="A117" s="111">
        <v>107</v>
      </c>
      <c r="B117" s="52" t="s">
        <v>1548</v>
      </c>
      <c r="C117" s="48"/>
      <c r="D117" s="35"/>
      <c r="E117" s="287" t="s">
        <v>1543</v>
      </c>
      <c r="F117" s="156"/>
      <c r="G117" s="675">
        <v>59.25</v>
      </c>
      <c r="H117" s="88">
        <v>2</v>
      </c>
      <c r="I117" s="40">
        <v>13</v>
      </c>
      <c r="J117" s="40" t="s">
        <v>59</v>
      </c>
      <c r="K117" s="41" t="s">
        <v>26</v>
      </c>
      <c r="L117" s="42" t="str">
        <f t="shared" si="0"/>
        <v>13grams</v>
      </c>
      <c r="M117" s="658">
        <f t="shared" si="1"/>
        <v>26</v>
      </c>
      <c r="N117" s="659" t="str">
        <f t="shared" si="5"/>
        <v>26grams</v>
      </c>
      <c r="O117" s="692">
        <f t="shared" si="2"/>
        <v>118.5</v>
      </c>
      <c r="P117" s="29">
        <f t="shared" si="6"/>
        <v>59.25</v>
      </c>
      <c r="Q117" s="74">
        <f t="shared" si="4"/>
        <v>0</v>
      </c>
      <c r="R117" s="28"/>
      <c r="S117" s="28"/>
      <c r="T117" s="28"/>
      <c r="U117" s="28"/>
      <c r="V117" s="28"/>
      <c r="W117" s="28"/>
      <c r="X117" s="28"/>
      <c r="Y117" s="28"/>
      <c r="Z117" s="28"/>
    </row>
    <row r="118" spans="1:26" ht="15" customHeight="1">
      <c r="A118" s="111">
        <v>108</v>
      </c>
      <c r="B118" s="52" t="s">
        <v>1552</v>
      </c>
      <c r="C118" s="48"/>
      <c r="D118" s="35"/>
      <c r="E118" s="116" t="s">
        <v>1543</v>
      </c>
      <c r="F118" s="156"/>
      <c r="G118" s="657">
        <v>89</v>
      </c>
      <c r="H118" s="88">
        <v>1</v>
      </c>
      <c r="I118" s="88">
        <v>60</v>
      </c>
      <c r="J118" s="121" t="s">
        <v>59</v>
      </c>
      <c r="K118" s="41" t="s">
        <v>26</v>
      </c>
      <c r="L118" s="42" t="str">
        <f t="shared" si="0"/>
        <v>60grams</v>
      </c>
      <c r="M118" s="658">
        <f t="shared" si="1"/>
        <v>60</v>
      </c>
      <c r="N118" s="659" t="str">
        <f t="shared" si="5"/>
        <v>60grams</v>
      </c>
      <c r="O118" s="692">
        <f t="shared" si="2"/>
        <v>89</v>
      </c>
      <c r="P118" s="29">
        <f t="shared" si="6"/>
        <v>89</v>
      </c>
      <c r="Q118" s="74">
        <f t="shared" si="4"/>
        <v>0</v>
      </c>
      <c r="R118" s="28"/>
      <c r="S118" s="28"/>
      <c r="T118" s="28"/>
      <c r="U118" s="28"/>
      <c r="V118" s="28"/>
      <c r="W118" s="28"/>
      <c r="X118" s="28"/>
      <c r="Y118" s="28"/>
      <c r="Z118" s="28"/>
    </row>
    <row r="119" spans="1:26" ht="15" customHeight="1">
      <c r="A119" s="111">
        <v>109</v>
      </c>
      <c r="B119" s="52" t="s">
        <v>1560</v>
      </c>
      <c r="C119" s="48"/>
      <c r="D119" s="35"/>
      <c r="E119" s="116" t="s">
        <v>1543</v>
      </c>
      <c r="F119" s="156"/>
      <c r="G119" s="657">
        <v>72</v>
      </c>
      <c r="H119" s="88">
        <v>1</v>
      </c>
      <c r="I119" s="40">
        <v>14</v>
      </c>
      <c r="J119" s="40" t="s">
        <v>59</v>
      </c>
      <c r="K119" s="41" t="s">
        <v>26</v>
      </c>
      <c r="L119" s="42" t="str">
        <f t="shared" si="0"/>
        <v>14grams</v>
      </c>
      <c r="M119" s="658">
        <f t="shared" si="1"/>
        <v>14</v>
      </c>
      <c r="N119" s="659" t="str">
        <f t="shared" si="5"/>
        <v>14grams</v>
      </c>
      <c r="O119" s="692">
        <f t="shared" si="2"/>
        <v>72</v>
      </c>
      <c r="P119" s="29">
        <f t="shared" si="6"/>
        <v>72</v>
      </c>
      <c r="Q119" s="74">
        <f t="shared" si="4"/>
        <v>0</v>
      </c>
      <c r="R119" s="28"/>
      <c r="S119" s="28"/>
      <c r="T119" s="28"/>
      <c r="U119" s="28"/>
      <c r="V119" s="28"/>
      <c r="W119" s="28"/>
      <c r="X119" s="28"/>
      <c r="Y119" s="28"/>
      <c r="Z119" s="28"/>
    </row>
    <row r="120" spans="1:26" ht="15" customHeight="1">
      <c r="A120" s="111">
        <v>110</v>
      </c>
      <c r="B120" s="52" t="s">
        <v>1714</v>
      </c>
      <c r="C120" s="48"/>
      <c r="D120" s="35"/>
      <c r="E120" s="780" t="s">
        <v>1715</v>
      </c>
      <c r="F120" s="156"/>
      <c r="G120" s="760">
        <v>180</v>
      </c>
      <c r="H120" s="88">
        <v>1</v>
      </c>
      <c r="I120" s="88">
        <v>896</v>
      </c>
      <c r="J120" s="121" t="s">
        <v>59</v>
      </c>
      <c r="K120" s="41" t="s">
        <v>26</v>
      </c>
      <c r="L120" s="42" t="str">
        <f t="shared" si="0"/>
        <v>896grams</v>
      </c>
      <c r="M120" s="658">
        <f t="shared" si="1"/>
        <v>896</v>
      </c>
      <c r="N120" s="659" t="str">
        <f t="shared" si="5"/>
        <v>896grams</v>
      </c>
      <c r="O120" s="692">
        <f t="shared" si="2"/>
        <v>180</v>
      </c>
      <c r="P120" s="29">
        <f t="shared" si="6"/>
        <v>180</v>
      </c>
      <c r="Q120" s="74">
        <f t="shared" si="4"/>
        <v>0</v>
      </c>
      <c r="R120" s="28"/>
      <c r="S120" s="28"/>
      <c r="T120" s="28"/>
      <c r="U120" s="28"/>
      <c r="V120" s="28"/>
      <c r="W120" s="28"/>
      <c r="X120" s="28"/>
      <c r="Y120" s="28"/>
      <c r="Z120" s="28"/>
    </row>
    <row r="121" spans="1:26" ht="15" customHeight="1">
      <c r="A121" s="111">
        <v>111</v>
      </c>
      <c r="B121" s="52" t="s">
        <v>1734</v>
      </c>
      <c r="C121" s="48"/>
      <c r="D121" s="179"/>
      <c r="E121" s="52" t="s">
        <v>779</v>
      </c>
      <c r="F121" s="156"/>
      <c r="G121" s="657">
        <v>65</v>
      </c>
      <c r="H121" s="88">
        <v>17</v>
      </c>
      <c r="I121" s="88">
        <v>55</v>
      </c>
      <c r="J121" s="121" t="s">
        <v>59</v>
      </c>
      <c r="K121" s="41" t="s">
        <v>26</v>
      </c>
      <c r="L121" s="42" t="str">
        <f t="shared" si="0"/>
        <v>55grams</v>
      </c>
      <c r="M121" s="658">
        <f t="shared" si="1"/>
        <v>935</v>
      </c>
      <c r="N121" s="659" t="str">
        <f t="shared" si="5"/>
        <v>935grams</v>
      </c>
      <c r="O121" s="692">
        <f t="shared" si="2"/>
        <v>1105</v>
      </c>
      <c r="P121" s="29">
        <f t="shared" si="6"/>
        <v>65</v>
      </c>
      <c r="Q121" s="74">
        <f t="shared" si="4"/>
        <v>0</v>
      </c>
      <c r="R121" s="28"/>
      <c r="S121" s="28"/>
      <c r="T121" s="28"/>
      <c r="U121" s="28"/>
      <c r="V121" s="28"/>
      <c r="W121" s="28"/>
      <c r="X121" s="28"/>
      <c r="Y121" s="28"/>
      <c r="Z121" s="28"/>
    </row>
    <row r="122" spans="1:26" ht="15" customHeight="1">
      <c r="A122" s="111">
        <v>112</v>
      </c>
      <c r="B122" s="68" t="s">
        <v>1761</v>
      </c>
      <c r="C122" s="48"/>
      <c r="D122" s="179"/>
      <c r="E122" s="116" t="s">
        <v>1762</v>
      </c>
      <c r="F122" s="156"/>
      <c r="G122" s="657">
        <v>290</v>
      </c>
      <c r="H122" s="88">
        <v>4</v>
      </c>
      <c r="I122" s="88">
        <v>250</v>
      </c>
      <c r="J122" s="121" t="s">
        <v>59</v>
      </c>
      <c r="K122" s="41" t="s">
        <v>26</v>
      </c>
      <c r="L122" s="42" t="str">
        <f t="shared" si="0"/>
        <v>250grams</v>
      </c>
      <c r="M122" s="658">
        <f t="shared" si="1"/>
        <v>1000</v>
      </c>
      <c r="N122" s="659" t="str">
        <f t="shared" si="5"/>
        <v>1000grams</v>
      </c>
      <c r="O122" s="692">
        <f t="shared" si="2"/>
        <v>1160</v>
      </c>
      <c r="P122" s="29">
        <f t="shared" si="6"/>
        <v>290</v>
      </c>
      <c r="Q122" s="74">
        <f t="shared" si="4"/>
        <v>0</v>
      </c>
      <c r="R122" s="28"/>
      <c r="S122" s="28"/>
      <c r="T122" s="28"/>
      <c r="U122" s="28"/>
      <c r="V122" s="28"/>
      <c r="W122" s="28"/>
      <c r="X122" s="28"/>
      <c r="Y122" s="28"/>
      <c r="Z122" s="28"/>
    </row>
    <row r="123" spans="1:26" ht="15" customHeight="1">
      <c r="A123" s="111">
        <v>113</v>
      </c>
      <c r="B123" s="52" t="s">
        <v>1794</v>
      </c>
      <c r="C123" s="48"/>
      <c r="D123" s="35"/>
      <c r="E123" s="116" t="s">
        <v>1795</v>
      </c>
      <c r="F123" s="156"/>
      <c r="G123" s="657">
        <v>165</v>
      </c>
      <c r="H123" s="88">
        <v>5</v>
      </c>
      <c r="I123" s="781">
        <v>2270</v>
      </c>
      <c r="J123" s="121" t="s">
        <v>59</v>
      </c>
      <c r="K123" s="41" t="s">
        <v>26</v>
      </c>
      <c r="L123" s="42" t="str">
        <f t="shared" si="0"/>
        <v>2270grams</v>
      </c>
      <c r="M123" s="658">
        <f t="shared" si="1"/>
        <v>11350</v>
      </c>
      <c r="N123" s="659" t="str">
        <f t="shared" si="5"/>
        <v>11350grams</v>
      </c>
      <c r="O123" s="692">
        <f t="shared" si="2"/>
        <v>825</v>
      </c>
      <c r="P123" s="29">
        <f t="shared" si="6"/>
        <v>165</v>
      </c>
      <c r="Q123" s="74">
        <f t="shared" si="4"/>
        <v>0</v>
      </c>
      <c r="R123" s="28"/>
      <c r="S123" s="28"/>
      <c r="T123" s="28"/>
      <c r="U123" s="28"/>
      <c r="V123" s="28"/>
      <c r="W123" s="28"/>
      <c r="X123" s="28"/>
      <c r="Y123" s="28"/>
      <c r="Z123" s="28"/>
    </row>
    <row r="124" spans="1:26" ht="15" customHeight="1">
      <c r="A124" s="111">
        <v>114</v>
      </c>
      <c r="B124" s="52" t="s">
        <v>2038</v>
      </c>
      <c r="C124" s="48"/>
      <c r="D124" s="35"/>
      <c r="E124" s="68" t="s">
        <v>3306</v>
      </c>
      <c r="F124" s="156"/>
      <c r="G124" s="657">
        <v>48</v>
      </c>
      <c r="H124" s="88">
        <v>7</v>
      </c>
      <c r="I124" s="88">
        <v>100</v>
      </c>
      <c r="J124" s="121" t="s">
        <v>59</v>
      </c>
      <c r="K124" s="41" t="s">
        <v>26</v>
      </c>
      <c r="L124" s="42" t="str">
        <f t="shared" si="0"/>
        <v>100grams</v>
      </c>
      <c r="M124" s="658">
        <f t="shared" si="1"/>
        <v>700</v>
      </c>
      <c r="N124" s="659" t="str">
        <f t="shared" si="5"/>
        <v>700grams</v>
      </c>
      <c r="O124" s="692">
        <f t="shared" si="2"/>
        <v>336</v>
      </c>
      <c r="P124" s="29">
        <f t="shared" si="6"/>
        <v>48</v>
      </c>
      <c r="Q124" s="74">
        <f t="shared" si="4"/>
        <v>0</v>
      </c>
      <c r="R124" s="28"/>
      <c r="S124" s="28"/>
      <c r="T124" s="28"/>
      <c r="U124" s="28"/>
      <c r="V124" s="28"/>
      <c r="W124" s="28"/>
      <c r="X124" s="28"/>
      <c r="Y124" s="28"/>
      <c r="Z124" s="28"/>
    </row>
    <row r="125" spans="1:26" ht="15" customHeight="1">
      <c r="A125" s="111">
        <v>115</v>
      </c>
      <c r="B125" s="52" t="s">
        <v>2066</v>
      </c>
      <c r="C125" s="48"/>
      <c r="D125" s="35"/>
      <c r="E125" s="52" t="s">
        <v>2066</v>
      </c>
      <c r="F125" s="156"/>
      <c r="G125" s="670">
        <v>56.4</v>
      </c>
      <c r="H125" s="88">
        <v>1</v>
      </c>
      <c r="I125" s="88">
        <v>430</v>
      </c>
      <c r="J125" s="88" t="s">
        <v>29</v>
      </c>
      <c r="K125" s="41" t="s">
        <v>26</v>
      </c>
      <c r="L125" s="42" t="str">
        <f t="shared" si="0"/>
        <v>430ml</v>
      </c>
      <c r="M125" s="658">
        <f t="shared" si="1"/>
        <v>430</v>
      </c>
      <c r="N125" s="659" t="str">
        <f t="shared" si="5"/>
        <v>430ml</v>
      </c>
      <c r="O125" s="692">
        <f t="shared" si="2"/>
        <v>56.4</v>
      </c>
      <c r="P125" s="29">
        <f t="shared" si="6"/>
        <v>56.4</v>
      </c>
      <c r="Q125" s="74">
        <f t="shared" si="4"/>
        <v>0</v>
      </c>
      <c r="R125" s="28"/>
      <c r="S125" s="28"/>
      <c r="T125" s="28"/>
      <c r="U125" s="28"/>
      <c r="V125" s="28"/>
      <c r="W125" s="28"/>
      <c r="X125" s="28"/>
      <c r="Y125" s="28"/>
      <c r="Z125" s="28"/>
    </row>
    <row r="126" spans="1:26" ht="15" customHeight="1">
      <c r="A126" s="111">
        <v>116</v>
      </c>
      <c r="B126" s="52" t="s">
        <v>2139</v>
      </c>
      <c r="C126" s="48"/>
      <c r="D126" s="35"/>
      <c r="E126" s="50" t="s">
        <v>1358</v>
      </c>
      <c r="F126" s="156"/>
      <c r="G126" s="760">
        <v>28</v>
      </c>
      <c r="H126" s="696">
        <v>10</v>
      </c>
      <c r="I126" s="687">
        <v>1000</v>
      </c>
      <c r="J126" s="677" t="s">
        <v>33</v>
      </c>
      <c r="K126" s="41" t="s">
        <v>26</v>
      </c>
      <c r="L126" s="42" t="str">
        <f t="shared" si="0"/>
        <v>1000kg</v>
      </c>
      <c r="M126" s="658">
        <f t="shared" si="1"/>
        <v>10000</v>
      </c>
      <c r="N126" s="659" t="str">
        <f t="shared" si="5"/>
        <v>10000kg</v>
      </c>
      <c r="O126" s="692">
        <f t="shared" si="2"/>
        <v>280</v>
      </c>
      <c r="P126" s="29">
        <f t="shared" si="6"/>
        <v>28</v>
      </c>
      <c r="Q126" s="74">
        <f t="shared" si="4"/>
        <v>0</v>
      </c>
      <c r="R126" s="28"/>
      <c r="S126" s="28"/>
      <c r="T126" s="28"/>
      <c r="U126" s="28"/>
      <c r="V126" s="28"/>
      <c r="W126" s="28"/>
      <c r="X126" s="28"/>
      <c r="Y126" s="28"/>
      <c r="Z126" s="28"/>
    </row>
    <row r="127" spans="1:26" ht="15" customHeight="1">
      <c r="A127" s="111">
        <v>117</v>
      </c>
      <c r="B127" s="33" t="s">
        <v>2139</v>
      </c>
      <c r="C127" s="48"/>
      <c r="D127" s="561"/>
      <c r="E127" s="50" t="s">
        <v>2140</v>
      </c>
      <c r="F127" s="156"/>
      <c r="G127" s="657">
        <v>32</v>
      </c>
      <c r="H127" s="121">
        <v>2</v>
      </c>
      <c r="I127" s="121">
        <v>1000</v>
      </c>
      <c r="J127" s="121" t="s">
        <v>33</v>
      </c>
      <c r="K127" s="41" t="s">
        <v>26</v>
      </c>
      <c r="L127" s="42" t="str">
        <f t="shared" si="0"/>
        <v>1000kg</v>
      </c>
      <c r="M127" s="658">
        <f t="shared" si="1"/>
        <v>2000</v>
      </c>
      <c r="N127" s="659" t="str">
        <f t="shared" si="5"/>
        <v>2000kg</v>
      </c>
      <c r="O127" s="692">
        <f t="shared" si="2"/>
        <v>64</v>
      </c>
      <c r="P127" s="29">
        <f t="shared" si="6"/>
        <v>32</v>
      </c>
      <c r="Q127" s="74">
        <f t="shared" si="4"/>
        <v>0</v>
      </c>
      <c r="R127" s="28"/>
      <c r="S127" s="28"/>
      <c r="T127" s="28"/>
      <c r="U127" s="28"/>
      <c r="V127" s="28"/>
      <c r="W127" s="28"/>
      <c r="X127" s="28"/>
      <c r="Y127" s="28"/>
      <c r="Z127" s="28"/>
    </row>
    <row r="128" spans="1:26" ht="15" customHeight="1">
      <c r="A128" s="111">
        <v>118</v>
      </c>
      <c r="B128" s="52" t="s">
        <v>2225</v>
      </c>
      <c r="C128" s="48"/>
      <c r="D128" s="9"/>
      <c r="E128" s="50" t="s">
        <v>779</v>
      </c>
      <c r="F128" s="156"/>
      <c r="G128" s="657">
        <v>28</v>
      </c>
      <c r="H128" s="121">
        <v>12</v>
      </c>
      <c r="I128" s="121">
        <v>44</v>
      </c>
      <c r="J128" s="121" t="s">
        <v>59</v>
      </c>
      <c r="K128" s="41" t="s">
        <v>26</v>
      </c>
      <c r="L128" s="42" t="str">
        <f t="shared" si="0"/>
        <v>44grams</v>
      </c>
      <c r="M128" s="658">
        <f t="shared" si="1"/>
        <v>528</v>
      </c>
      <c r="N128" s="659" t="str">
        <f t="shared" si="5"/>
        <v>528grams</v>
      </c>
      <c r="O128" s="692">
        <f t="shared" si="2"/>
        <v>336</v>
      </c>
      <c r="P128" s="29">
        <f t="shared" si="6"/>
        <v>28</v>
      </c>
      <c r="Q128" s="74">
        <f t="shared" si="4"/>
        <v>0</v>
      </c>
      <c r="R128" s="28"/>
      <c r="S128" s="28"/>
      <c r="T128" s="28"/>
      <c r="U128" s="28"/>
      <c r="V128" s="28"/>
      <c r="W128" s="28"/>
      <c r="X128" s="28"/>
      <c r="Y128" s="28"/>
      <c r="Z128" s="28"/>
    </row>
    <row r="129" spans="1:26" ht="15" customHeight="1">
      <c r="A129" s="111">
        <v>119</v>
      </c>
      <c r="B129" s="52" t="s">
        <v>2230</v>
      </c>
      <c r="C129" s="48"/>
      <c r="D129" s="9"/>
      <c r="E129" s="50" t="s">
        <v>779</v>
      </c>
      <c r="F129" s="156"/>
      <c r="G129" s="657">
        <v>14</v>
      </c>
      <c r="H129" s="121">
        <v>12</v>
      </c>
      <c r="I129" s="121">
        <v>25</v>
      </c>
      <c r="J129" s="121" t="s">
        <v>59</v>
      </c>
      <c r="K129" s="41" t="s">
        <v>26</v>
      </c>
      <c r="L129" s="42" t="str">
        <f t="shared" si="0"/>
        <v>25grams</v>
      </c>
      <c r="M129" s="658">
        <f t="shared" si="1"/>
        <v>300</v>
      </c>
      <c r="N129" s="659" t="str">
        <f t="shared" si="5"/>
        <v>300grams</v>
      </c>
      <c r="O129" s="692">
        <f t="shared" si="2"/>
        <v>168</v>
      </c>
      <c r="P129" s="29">
        <f t="shared" si="6"/>
        <v>14</v>
      </c>
      <c r="Q129" s="74">
        <f t="shared" si="4"/>
        <v>0</v>
      </c>
      <c r="R129" s="28"/>
      <c r="S129" s="28"/>
      <c r="T129" s="28"/>
      <c r="U129" s="28"/>
      <c r="V129" s="28"/>
      <c r="W129" s="28"/>
      <c r="X129" s="28"/>
      <c r="Y129" s="28"/>
      <c r="Z129" s="28"/>
    </row>
    <row r="130" spans="1:26" ht="15" customHeight="1">
      <c r="A130" s="111">
        <v>120</v>
      </c>
      <c r="B130" s="68" t="s">
        <v>2269</v>
      </c>
      <c r="C130" s="48"/>
      <c r="D130" s="35"/>
      <c r="E130" s="50" t="s">
        <v>480</v>
      </c>
      <c r="F130" s="156"/>
      <c r="G130" s="657">
        <v>10</v>
      </c>
      <c r="H130" s="121">
        <v>65</v>
      </c>
      <c r="I130" s="121">
        <v>1</v>
      </c>
      <c r="J130" s="121" t="s">
        <v>86</v>
      </c>
      <c r="K130" s="41" t="s">
        <v>26</v>
      </c>
      <c r="L130" s="42" t="str">
        <f t="shared" si="0"/>
        <v>1gallons</v>
      </c>
      <c r="M130" s="658">
        <f t="shared" si="1"/>
        <v>65</v>
      </c>
      <c r="N130" s="659" t="str">
        <f t="shared" si="5"/>
        <v>65gallons</v>
      </c>
      <c r="O130" s="692">
        <f t="shared" si="2"/>
        <v>650</v>
      </c>
      <c r="P130" s="29">
        <f t="shared" si="6"/>
        <v>10</v>
      </c>
      <c r="Q130" s="74">
        <f t="shared" si="4"/>
        <v>0</v>
      </c>
      <c r="R130" s="28"/>
      <c r="S130" s="28"/>
      <c r="T130" s="28"/>
      <c r="U130" s="28"/>
      <c r="V130" s="28"/>
      <c r="W130" s="28"/>
      <c r="X130" s="28"/>
      <c r="Y130" s="28"/>
      <c r="Z130" s="28"/>
    </row>
    <row r="131" spans="1:26" ht="15" customHeight="1">
      <c r="A131" s="111">
        <v>121</v>
      </c>
      <c r="B131" s="52" t="s">
        <v>2279</v>
      </c>
      <c r="C131" s="48"/>
      <c r="D131" s="35"/>
      <c r="E131" s="68" t="s">
        <v>2280</v>
      </c>
      <c r="F131" s="156"/>
      <c r="G131" s="760">
        <v>198</v>
      </c>
      <c r="H131" s="88">
        <v>1</v>
      </c>
      <c r="I131" s="121">
        <v>500</v>
      </c>
      <c r="J131" s="121" t="s">
        <v>29</v>
      </c>
      <c r="K131" s="41" t="s">
        <v>26</v>
      </c>
      <c r="L131" s="42" t="str">
        <f t="shared" si="0"/>
        <v>500ml</v>
      </c>
      <c r="M131" s="658">
        <f t="shared" si="1"/>
        <v>500</v>
      </c>
      <c r="N131" s="659" t="str">
        <f t="shared" si="5"/>
        <v>500ml</v>
      </c>
      <c r="O131" s="692">
        <f t="shared" si="2"/>
        <v>198</v>
      </c>
      <c r="P131" s="29">
        <f t="shared" si="6"/>
        <v>198</v>
      </c>
      <c r="Q131" s="74">
        <f t="shared" si="4"/>
        <v>0</v>
      </c>
      <c r="R131" s="28"/>
      <c r="S131" s="28"/>
      <c r="T131" s="28"/>
      <c r="U131" s="28"/>
      <c r="V131" s="28"/>
      <c r="W131" s="28"/>
      <c r="X131" s="28"/>
      <c r="Y131" s="28"/>
      <c r="Z131" s="28"/>
    </row>
    <row r="132" spans="1:26" ht="15" customHeight="1">
      <c r="A132" s="111">
        <v>122</v>
      </c>
      <c r="B132" s="52" t="s">
        <v>2446</v>
      </c>
      <c r="C132" s="48"/>
      <c r="D132" s="35"/>
      <c r="E132" s="149" t="s">
        <v>1035</v>
      </c>
      <c r="F132" s="156"/>
      <c r="G132" s="670">
        <v>32</v>
      </c>
      <c r="H132" s="88">
        <v>11</v>
      </c>
      <c r="I132" s="121">
        <v>150</v>
      </c>
      <c r="J132" s="121" t="s">
        <v>59</v>
      </c>
      <c r="K132" s="41" t="s">
        <v>26</v>
      </c>
      <c r="L132" s="42" t="str">
        <f t="shared" si="0"/>
        <v>150grams</v>
      </c>
      <c r="M132" s="658">
        <f t="shared" si="1"/>
        <v>1650</v>
      </c>
      <c r="N132" s="659" t="str">
        <f t="shared" si="5"/>
        <v>1650grams</v>
      </c>
      <c r="O132" s="692">
        <f t="shared" si="2"/>
        <v>352</v>
      </c>
      <c r="P132" s="29">
        <f t="shared" si="6"/>
        <v>32</v>
      </c>
      <c r="Q132" s="74">
        <f t="shared" si="4"/>
        <v>0</v>
      </c>
      <c r="R132" s="28"/>
      <c r="S132" s="28"/>
      <c r="T132" s="28"/>
      <c r="U132" s="28"/>
      <c r="V132" s="28"/>
      <c r="W132" s="28"/>
      <c r="X132" s="28"/>
      <c r="Y132" s="28"/>
      <c r="Z132" s="28"/>
    </row>
    <row r="133" spans="1:26" ht="15" customHeight="1">
      <c r="A133" s="111">
        <v>123</v>
      </c>
      <c r="B133" s="52" t="s">
        <v>2454</v>
      </c>
      <c r="C133" s="48"/>
      <c r="D133" s="35"/>
      <c r="E133" s="68" t="s">
        <v>3265</v>
      </c>
      <c r="F133" s="156"/>
      <c r="G133" s="760">
        <v>82.8</v>
      </c>
      <c r="H133" s="88">
        <v>5</v>
      </c>
      <c r="I133" s="121">
        <v>900</v>
      </c>
      <c r="J133" s="121" t="s">
        <v>33</v>
      </c>
      <c r="K133" s="41" t="s">
        <v>26</v>
      </c>
      <c r="L133" s="42" t="str">
        <f t="shared" si="0"/>
        <v>900kg</v>
      </c>
      <c r="M133" s="658">
        <f t="shared" si="1"/>
        <v>4500</v>
      </c>
      <c r="N133" s="659" t="str">
        <f t="shared" si="5"/>
        <v>4500kg</v>
      </c>
      <c r="O133" s="692">
        <f t="shared" si="2"/>
        <v>414</v>
      </c>
      <c r="P133" s="29">
        <f t="shared" si="6"/>
        <v>82.8</v>
      </c>
      <c r="Q133" s="74">
        <f t="shared" si="4"/>
        <v>0</v>
      </c>
      <c r="R133" s="28"/>
      <c r="S133" s="28"/>
      <c r="T133" s="28"/>
      <c r="U133" s="28"/>
      <c r="V133" s="28"/>
      <c r="W133" s="28"/>
      <c r="X133" s="28"/>
      <c r="Y133" s="28"/>
      <c r="Z133" s="28"/>
    </row>
    <row r="134" spans="1:26" ht="15" customHeight="1">
      <c r="A134" s="111">
        <v>124</v>
      </c>
      <c r="B134" s="52" t="s">
        <v>2542</v>
      </c>
      <c r="C134" s="48"/>
      <c r="D134" s="35"/>
      <c r="E134" s="149" t="s">
        <v>480</v>
      </c>
      <c r="F134" s="156"/>
      <c r="G134" s="670">
        <v>65</v>
      </c>
      <c r="H134" s="88">
        <v>7</v>
      </c>
      <c r="I134" s="121">
        <v>1</v>
      </c>
      <c r="J134" s="121" t="s">
        <v>86</v>
      </c>
      <c r="K134" s="41" t="s">
        <v>26</v>
      </c>
      <c r="L134" s="42" t="str">
        <f t="shared" si="0"/>
        <v>1gallons</v>
      </c>
      <c r="M134" s="658">
        <f t="shared" si="1"/>
        <v>7</v>
      </c>
      <c r="N134" s="659" t="str">
        <f t="shared" si="5"/>
        <v>7gallons</v>
      </c>
      <c r="O134" s="692">
        <f t="shared" si="2"/>
        <v>455</v>
      </c>
      <c r="P134" s="29">
        <f t="shared" si="6"/>
        <v>65</v>
      </c>
      <c r="Q134" s="74">
        <f t="shared" si="4"/>
        <v>0</v>
      </c>
      <c r="R134" s="28"/>
      <c r="S134" s="28"/>
      <c r="T134" s="28"/>
      <c r="U134" s="28"/>
      <c r="V134" s="28"/>
      <c r="W134" s="28"/>
      <c r="X134" s="28"/>
      <c r="Y134" s="28"/>
      <c r="Z134" s="28"/>
    </row>
    <row r="135" spans="1:26" ht="15" customHeight="1">
      <c r="A135" s="111">
        <v>125</v>
      </c>
      <c r="B135" s="52" t="s">
        <v>2593</v>
      </c>
      <c r="C135" s="48"/>
      <c r="D135" s="9"/>
      <c r="E135" s="52" t="s">
        <v>2594</v>
      </c>
      <c r="F135" s="156"/>
      <c r="G135" s="657">
        <v>98</v>
      </c>
      <c r="H135" s="121">
        <v>1</v>
      </c>
      <c r="I135" s="121">
        <v>150</v>
      </c>
      <c r="J135" s="121" t="s">
        <v>59</v>
      </c>
      <c r="K135" s="41" t="s">
        <v>26</v>
      </c>
      <c r="L135" s="42" t="str">
        <f t="shared" si="0"/>
        <v>150grams</v>
      </c>
      <c r="M135" s="658">
        <f t="shared" si="1"/>
        <v>150</v>
      </c>
      <c r="N135" s="659" t="str">
        <f t="shared" si="5"/>
        <v>150grams</v>
      </c>
      <c r="O135" s="692">
        <f t="shared" si="2"/>
        <v>98</v>
      </c>
      <c r="P135" s="29">
        <f t="shared" si="6"/>
        <v>98</v>
      </c>
      <c r="Q135" s="74">
        <f t="shared" si="4"/>
        <v>0</v>
      </c>
      <c r="R135" s="28"/>
      <c r="S135" s="28"/>
      <c r="T135" s="28"/>
      <c r="U135" s="28"/>
      <c r="V135" s="28"/>
      <c r="W135" s="28"/>
      <c r="X135" s="28"/>
      <c r="Y135" s="28"/>
      <c r="Z135" s="28"/>
    </row>
    <row r="136" spans="1:26" ht="15" customHeight="1">
      <c r="A136" s="111">
        <v>126</v>
      </c>
      <c r="B136" s="48" t="s">
        <v>924</v>
      </c>
      <c r="C136" s="48"/>
      <c r="D136" s="9"/>
      <c r="E136" s="50" t="s">
        <v>925</v>
      </c>
      <c r="F136" s="156"/>
      <c r="G136" s="657">
        <v>230</v>
      </c>
      <c r="H136" s="121">
        <v>12</v>
      </c>
      <c r="I136" s="121">
        <v>30</v>
      </c>
      <c r="J136" s="121" t="s">
        <v>926</v>
      </c>
      <c r="K136" s="41" t="s">
        <v>26</v>
      </c>
      <c r="L136" s="42" t="str">
        <f t="shared" si="0"/>
        <v>30tray</v>
      </c>
      <c r="M136" s="658">
        <f t="shared" si="1"/>
        <v>360</v>
      </c>
      <c r="N136" s="659" t="str">
        <f t="shared" si="5"/>
        <v>360tray</v>
      </c>
      <c r="O136" s="692">
        <f t="shared" si="2"/>
        <v>2760</v>
      </c>
      <c r="P136" s="29">
        <f t="shared" si="6"/>
        <v>230</v>
      </c>
      <c r="Q136" s="74">
        <f t="shared" si="4"/>
        <v>0</v>
      </c>
      <c r="R136" s="28"/>
      <c r="S136" s="28"/>
      <c r="T136" s="28"/>
      <c r="U136" s="28"/>
      <c r="V136" s="28"/>
      <c r="W136" s="28"/>
      <c r="X136" s="28"/>
      <c r="Y136" s="28"/>
      <c r="Z136" s="28"/>
    </row>
    <row r="137" spans="1:26" ht="15" customHeight="1">
      <c r="A137" s="111">
        <v>127</v>
      </c>
      <c r="B137" s="52" t="s">
        <v>2411</v>
      </c>
      <c r="C137" s="48"/>
      <c r="D137" s="9"/>
      <c r="E137" s="50" t="s">
        <v>137</v>
      </c>
      <c r="F137" s="156"/>
      <c r="G137" s="657">
        <v>80</v>
      </c>
      <c r="H137" s="121">
        <v>2</v>
      </c>
      <c r="I137" s="121">
        <v>500</v>
      </c>
      <c r="J137" s="68" t="s">
        <v>59</v>
      </c>
      <c r="K137" s="41" t="s">
        <v>26</v>
      </c>
      <c r="L137" s="42" t="str">
        <f t="shared" si="0"/>
        <v>500grams</v>
      </c>
      <c r="M137" s="658">
        <f t="shared" si="1"/>
        <v>1000</v>
      </c>
      <c r="N137" s="659" t="str">
        <f t="shared" si="5"/>
        <v>1000grams</v>
      </c>
      <c r="O137" s="692">
        <f t="shared" si="2"/>
        <v>160</v>
      </c>
      <c r="P137" s="29">
        <f t="shared" si="6"/>
        <v>80</v>
      </c>
      <c r="Q137" s="74">
        <f t="shared" si="4"/>
        <v>0</v>
      </c>
      <c r="R137" s="28"/>
      <c r="S137" s="28"/>
      <c r="T137" s="28"/>
      <c r="U137" s="28"/>
      <c r="V137" s="28"/>
      <c r="W137" s="28"/>
      <c r="X137" s="28"/>
      <c r="Y137" s="28"/>
      <c r="Z137" s="28"/>
    </row>
    <row r="138" spans="1:26" ht="15" customHeight="1">
      <c r="A138" s="111">
        <v>128</v>
      </c>
      <c r="B138" s="68" t="s">
        <v>261</v>
      </c>
      <c r="C138" s="48"/>
      <c r="D138" s="9"/>
      <c r="E138" s="50" t="s">
        <v>249</v>
      </c>
      <c r="F138" s="156"/>
      <c r="G138" s="657">
        <v>45</v>
      </c>
      <c r="H138" s="121">
        <v>7</v>
      </c>
      <c r="I138" s="121">
        <v>500</v>
      </c>
      <c r="J138" s="121" t="s">
        <v>59</v>
      </c>
      <c r="K138" s="41" t="s">
        <v>26</v>
      </c>
      <c r="L138" s="42" t="str">
        <f t="shared" si="0"/>
        <v>500grams</v>
      </c>
      <c r="M138" s="658">
        <f t="shared" si="1"/>
        <v>3500</v>
      </c>
      <c r="N138" s="659" t="str">
        <f t="shared" si="5"/>
        <v>3500grams</v>
      </c>
      <c r="O138" s="692">
        <f t="shared" si="2"/>
        <v>315</v>
      </c>
      <c r="P138" s="29">
        <f t="shared" si="6"/>
        <v>45</v>
      </c>
      <c r="Q138" s="74">
        <f t="shared" si="4"/>
        <v>0</v>
      </c>
      <c r="R138" s="28"/>
      <c r="S138" s="28"/>
      <c r="T138" s="28"/>
      <c r="U138" s="28"/>
      <c r="V138" s="28"/>
      <c r="W138" s="28"/>
      <c r="X138" s="28"/>
      <c r="Y138" s="28"/>
      <c r="Z138" s="28"/>
    </row>
    <row r="139" spans="1:26" ht="15" customHeight="1">
      <c r="A139" s="111">
        <v>129</v>
      </c>
      <c r="B139" s="68" t="s">
        <v>1444</v>
      </c>
      <c r="C139" s="48"/>
      <c r="D139" s="9"/>
      <c r="E139" s="68" t="s">
        <v>2821</v>
      </c>
      <c r="F139" s="156"/>
      <c r="G139" s="670">
        <v>40</v>
      </c>
      <c r="H139" s="88">
        <v>5</v>
      </c>
      <c r="I139" s="121">
        <v>500</v>
      </c>
      <c r="J139" s="88" t="s">
        <v>59</v>
      </c>
      <c r="K139" s="41" t="s">
        <v>26</v>
      </c>
      <c r="L139" s="42" t="str">
        <f t="shared" si="0"/>
        <v>500grams</v>
      </c>
      <c r="M139" s="658">
        <f t="shared" si="1"/>
        <v>2500</v>
      </c>
      <c r="N139" s="659" t="str">
        <f t="shared" si="5"/>
        <v>2500grams</v>
      </c>
      <c r="O139" s="692">
        <f t="shared" si="2"/>
        <v>200</v>
      </c>
      <c r="P139" s="29">
        <f t="shared" si="6"/>
        <v>40</v>
      </c>
      <c r="Q139" s="74">
        <f t="shared" si="4"/>
        <v>0</v>
      </c>
      <c r="R139" s="28"/>
      <c r="S139" s="28"/>
      <c r="T139" s="28"/>
      <c r="U139" s="28"/>
      <c r="V139" s="28"/>
      <c r="W139" s="28"/>
      <c r="X139" s="28"/>
      <c r="Y139" s="28"/>
      <c r="Z139" s="28"/>
    </row>
    <row r="140" spans="1:26" ht="15" customHeight="1">
      <c r="A140" s="111">
        <v>130</v>
      </c>
      <c r="B140" s="68" t="s">
        <v>1444</v>
      </c>
      <c r="C140" s="48"/>
      <c r="D140" s="9"/>
      <c r="E140" s="68" t="s">
        <v>2821</v>
      </c>
      <c r="F140" s="156"/>
      <c r="G140" s="670">
        <v>80</v>
      </c>
      <c r="H140" s="88">
        <v>5</v>
      </c>
      <c r="I140" s="121">
        <v>1000</v>
      </c>
      <c r="J140" s="88" t="s">
        <v>33</v>
      </c>
      <c r="K140" s="41" t="s">
        <v>26</v>
      </c>
      <c r="L140" s="42" t="str">
        <f t="shared" si="0"/>
        <v>1000kg</v>
      </c>
      <c r="M140" s="658">
        <f t="shared" si="1"/>
        <v>5000</v>
      </c>
      <c r="N140" s="659" t="str">
        <f t="shared" si="5"/>
        <v>5000kg</v>
      </c>
      <c r="O140" s="692">
        <f t="shared" si="2"/>
        <v>400</v>
      </c>
      <c r="P140" s="29">
        <f t="shared" si="6"/>
        <v>80</v>
      </c>
      <c r="Q140" s="74">
        <f t="shared" si="4"/>
        <v>0</v>
      </c>
      <c r="R140" s="28"/>
      <c r="S140" s="28"/>
      <c r="T140" s="28"/>
      <c r="U140" s="28"/>
      <c r="V140" s="28"/>
      <c r="W140" s="28"/>
      <c r="X140" s="28"/>
      <c r="Y140" s="28"/>
      <c r="Z140" s="28"/>
    </row>
    <row r="141" spans="1:26" ht="15" customHeight="1">
      <c r="A141" s="111">
        <v>131</v>
      </c>
      <c r="B141" s="68" t="s">
        <v>1645</v>
      </c>
      <c r="C141" s="48"/>
      <c r="D141" s="9"/>
      <c r="E141" s="91" t="s">
        <v>1493</v>
      </c>
      <c r="F141" s="156"/>
      <c r="G141" s="670">
        <v>120</v>
      </c>
      <c r="H141" s="110">
        <v>1</v>
      </c>
      <c r="I141" s="121">
        <v>1000</v>
      </c>
      <c r="J141" s="110" t="s">
        <v>33</v>
      </c>
      <c r="K141" s="41" t="s">
        <v>26</v>
      </c>
      <c r="L141" s="42" t="str">
        <f t="shared" si="0"/>
        <v>1000kg</v>
      </c>
      <c r="M141" s="658">
        <f t="shared" si="1"/>
        <v>1000</v>
      </c>
      <c r="N141" s="659" t="str">
        <f t="shared" si="5"/>
        <v>1000kg</v>
      </c>
      <c r="O141" s="692">
        <f t="shared" si="2"/>
        <v>120</v>
      </c>
      <c r="P141" s="29">
        <f t="shared" si="6"/>
        <v>120</v>
      </c>
      <c r="Q141" s="74">
        <f t="shared" si="4"/>
        <v>0</v>
      </c>
      <c r="R141" s="28"/>
      <c r="S141" s="28"/>
      <c r="T141" s="28"/>
      <c r="U141" s="28"/>
      <c r="V141" s="28"/>
      <c r="W141" s="28"/>
      <c r="X141" s="28"/>
      <c r="Y141" s="28"/>
      <c r="Z141" s="28"/>
    </row>
    <row r="142" spans="1:26" ht="15" customHeight="1">
      <c r="A142" s="111">
        <v>132</v>
      </c>
      <c r="B142" s="68" t="s">
        <v>1804</v>
      </c>
      <c r="C142" s="48"/>
      <c r="D142" s="9"/>
      <c r="E142" s="50" t="s">
        <v>1805</v>
      </c>
      <c r="F142" s="156"/>
      <c r="G142" s="670">
        <v>45</v>
      </c>
      <c r="H142" s="121">
        <v>1</v>
      </c>
      <c r="I142" s="121">
        <v>500</v>
      </c>
      <c r="J142" s="121" t="s">
        <v>59</v>
      </c>
      <c r="K142" s="41" t="s">
        <v>26</v>
      </c>
      <c r="L142" s="42" t="str">
        <f t="shared" si="0"/>
        <v>500grams</v>
      </c>
      <c r="M142" s="658">
        <f t="shared" si="1"/>
        <v>500</v>
      </c>
      <c r="N142" s="659" t="str">
        <f t="shared" si="5"/>
        <v>500grams</v>
      </c>
      <c r="O142" s="692">
        <f t="shared" si="2"/>
        <v>45</v>
      </c>
      <c r="P142" s="29">
        <f t="shared" si="6"/>
        <v>45</v>
      </c>
      <c r="Q142" s="74">
        <f t="shared" si="4"/>
        <v>0</v>
      </c>
      <c r="R142" s="28"/>
      <c r="S142" s="28"/>
      <c r="T142" s="28"/>
      <c r="U142" s="28"/>
      <c r="V142" s="28"/>
      <c r="W142" s="28"/>
      <c r="X142" s="28"/>
      <c r="Y142" s="28"/>
      <c r="Z142" s="28"/>
    </row>
    <row r="143" spans="1:26" ht="15" customHeight="1">
      <c r="A143" s="111">
        <v>133</v>
      </c>
      <c r="B143" s="68" t="s">
        <v>1887</v>
      </c>
      <c r="C143" s="48"/>
      <c r="D143" s="9"/>
      <c r="E143" s="50" t="s">
        <v>1888</v>
      </c>
      <c r="F143" s="156"/>
      <c r="G143" s="670">
        <v>80</v>
      </c>
      <c r="H143" s="121">
        <v>1</v>
      </c>
      <c r="I143" s="121">
        <v>1000</v>
      </c>
      <c r="J143" s="121" t="s">
        <v>33</v>
      </c>
      <c r="K143" s="41" t="s">
        <v>26</v>
      </c>
      <c r="L143" s="42" t="str">
        <f t="shared" si="0"/>
        <v>1000kg</v>
      </c>
      <c r="M143" s="658">
        <f t="shared" si="1"/>
        <v>1000</v>
      </c>
      <c r="N143" s="659" t="str">
        <f t="shared" si="5"/>
        <v>1000kg</v>
      </c>
      <c r="O143" s="692">
        <f t="shared" si="2"/>
        <v>80</v>
      </c>
      <c r="P143" s="29">
        <f t="shared" si="6"/>
        <v>80</v>
      </c>
      <c r="Q143" s="74">
        <f t="shared" si="4"/>
        <v>0</v>
      </c>
      <c r="R143" s="28"/>
      <c r="S143" s="28"/>
      <c r="T143" s="28"/>
      <c r="U143" s="28"/>
      <c r="V143" s="28"/>
      <c r="W143" s="28"/>
      <c r="X143" s="28"/>
      <c r="Y143" s="28"/>
      <c r="Z143" s="28"/>
    </row>
    <row r="144" spans="1:26" ht="15" customHeight="1">
      <c r="A144" s="111">
        <v>134</v>
      </c>
      <c r="B144" s="68" t="s">
        <v>2307</v>
      </c>
      <c r="C144" s="48"/>
      <c r="D144" s="9"/>
      <c r="E144" s="68" t="s">
        <v>2822</v>
      </c>
      <c r="F144" s="156"/>
      <c r="G144" s="760">
        <v>72</v>
      </c>
      <c r="H144" s="121">
        <v>2</v>
      </c>
      <c r="I144" s="40">
        <v>500</v>
      </c>
      <c r="J144" s="121" t="s">
        <v>59</v>
      </c>
      <c r="K144" s="41" t="s">
        <v>26</v>
      </c>
      <c r="L144" s="42" t="str">
        <f t="shared" si="0"/>
        <v>500grams</v>
      </c>
      <c r="M144" s="658">
        <f t="shared" si="1"/>
        <v>1000</v>
      </c>
      <c r="N144" s="659" t="str">
        <f t="shared" si="5"/>
        <v>1000grams</v>
      </c>
      <c r="O144" s="692">
        <f t="shared" si="2"/>
        <v>144</v>
      </c>
      <c r="P144" s="29">
        <f t="shared" si="6"/>
        <v>72</v>
      </c>
      <c r="Q144" s="74">
        <f t="shared" si="4"/>
        <v>0</v>
      </c>
      <c r="R144" s="28"/>
      <c r="S144" s="28"/>
      <c r="T144" s="28"/>
      <c r="U144" s="28"/>
      <c r="V144" s="28"/>
      <c r="W144" s="28"/>
      <c r="X144" s="28"/>
      <c r="Y144" s="28"/>
      <c r="Z144" s="28"/>
    </row>
    <row r="145" spans="1:26" ht="15" customHeight="1">
      <c r="A145" s="111">
        <v>135</v>
      </c>
      <c r="B145" s="68" t="s">
        <v>958</v>
      </c>
      <c r="C145" s="48"/>
      <c r="D145" s="9"/>
      <c r="E145" s="68" t="s">
        <v>3307</v>
      </c>
      <c r="F145" s="156"/>
      <c r="G145" s="760">
        <v>78</v>
      </c>
      <c r="H145" s="121">
        <v>2</v>
      </c>
      <c r="I145" s="40">
        <v>500</v>
      </c>
      <c r="J145" s="121" t="s">
        <v>59</v>
      </c>
      <c r="K145" s="41" t="s">
        <v>26</v>
      </c>
      <c r="L145" s="42" t="str">
        <f t="shared" si="0"/>
        <v>500grams</v>
      </c>
      <c r="M145" s="658">
        <f t="shared" si="1"/>
        <v>1000</v>
      </c>
      <c r="N145" s="659" t="str">
        <f t="shared" si="5"/>
        <v>1000grams</v>
      </c>
      <c r="O145" s="692">
        <f t="shared" si="2"/>
        <v>156</v>
      </c>
      <c r="P145" s="29">
        <f t="shared" si="6"/>
        <v>78</v>
      </c>
      <c r="Q145" s="74">
        <f t="shared" si="4"/>
        <v>0</v>
      </c>
      <c r="R145" s="28"/>
      <c r="S145" s="28"/>
      <c r="T145" s="28"/>
      <c r="U145" s="28"/>
      <c r="V145" s="28"/>
      <c r="W145" s="28"/>
      <c r="X145" s="28"/>
      <c r="Y145" s="28"/>
      <c r="Z145" s="28"/>
    </row>
    <row r="146" spans="1:26" ht="15" customHeight="1">
      <c r="A146" s="111">
        <v>136</v>
      </c>
      <c r="B146" s="33" t="s">
        <v>2425</v>
      </c>
      <c r="C146" s="48"/>
      <c r="D146" s="9"/>
      <c r="E146" s="209" t="s">
        <v>2426</v>
      </c>
      <c r="F146" s="156"/>
      <c r="G146" s="121">
        <v>12.36</v>
      </c>
      <c r="H146" s="121">
        <v>32</v>
      </c>
      <c r="I146" s="40">
        <v>1</v>
      </c>
      <c r="J146" s="121" t="s">
        <v>42</v>
      </c>
      <c r="K146" s="41" t="s">
        <v>26</v>
      </c>
      <c r="L146" s="42" t="str">
        <f t="shared" si="0"/>
        <v>1packs</v>
      </c>
      <c r="M146" s="658">
        <f t="shared" si="1"/>
        <v>32</v>
      </c>
      <c r="N146" s="659" t="str">
        <f t="shared" si="5"/>
        <v>32packs</v>
      </c>
      <c r="O146" s="692">
        <f t="shared" si="2"/>
        <v>395.52</v>
      </c>
      <c r="P146" s="29">
        <f t="shared" si="6"/>
        <v>12.36</v>
      </c>
      <c r="Q146" s="74">
        <f t="shared" si="4"/>
        <v>0</v>
      </c>
      <c r="R146" s="28"/>
      <c r="S146" s="28"/>
      <c r="T146" s="28"/>
      <c r="U146" s="28"/>
      <c r="V146" s="28"/>
      <c r="W146" s="28"/>
      <c r="X146" s="28"/>
      <c r="Y146" s="28"/>
      <c r="Z146" s="28"/>
    </row>
    <row r="147" spans="1:26" ht="15" customHeight="1">
      <c r="A147" s="111">
        <v>137</v>
      </c>
      <c r="B147" s="33" t="s">
        <v>2430</v>
      </c>
      <c r="C147" s="48"/>
      <c r="D147" s="35"/>
      <c r="E147" s="50" t="s">
        <v>2431</v>
      </c>
      <c r="F147" s="156"/>
      <c r="G147" s="657">
        <v>15.2</v>
      </c>
      <c r="H147" s="121">
        <v>4</v>
      </c>
      <c r="I147" s="40">
        <v>1</v>
      </c>
      <c r="J147" s="121" t="s">
        <v>42</v>
      </c>
      <c r="K147" s="41" t="s">
        <v>26</v>
      </c>
      <c r="L147" s="42" t="str">
        <f t="shared" si="0"/>
        <v>1packs</v>
      </c>
      <c r="M147" s="658">
        <f t="shared" si="1"/>
        <v>4</v>
      </c>
      <c r="N147" s="659" t="str">
        <f t="shared" si="5"/>
        <v>4packs</v>
      </c>
      <c r="O147" s="692">
        <f t="shared" si="2"/>
        <v>60.8</v>
      </c>
      <c r="P147" s="29">
        <f t="shared" si="6"/>
        <v>15.2</v>
      </c>
      <c r="Q147" s="74">
        <f t="shared" si="4"/>
        <v>0</v>
      </c>
      <c r="R147" s="28"/>
      <c r="S147" s="28"/>
      <c r="T147" s="28"/>
      <c r="U147" s="28"/>
      <c r="V147" s="28"/>
      <c r="W147" s="28"/>
      <c r="X147" s="28"/>
      <c r="Y147" s="28"/>
      <c r="Z147" s="28"/>
    </row>
    <row r="148" spans="1:26" ht="15" customHeight="1">
      <c r="A148" s="111">
        <v>138</v>
      </c>
      <c r="B148" s="52" t="s">
        <v>206</v>
      </c>
      <c r="C148" s="48"/>
      <c r="D148" s="35"/>
      <c r="E148" s="52" t="s">
        <v>3308</v>
      </c>
      <c r="F148" s="156"/>
      <c r="G148" s="760">
        <v>18</v>
      </c>
      <c r="H148" s="121">
        <v>4</v>
      </c>
      <c r="I148" s="40">
        <v>1</v>
      </c>
      <c r="J148" s="121" t="s">
        <v>42</v>
      </c>
      <c r="K148" s="41" t="s">
        <v>26</v>
      </c>
      <c r="L148" s="42" t="str">
        <f t="shared" si="0"/>
        <v>1packs</v>
      </c>
      <c r="M148" s="658">
        <f t="shared" si="1"/>
        <v>4</v>
      </c>
      <c r="N148" s="659" t="str">
        <f t="shared" si="5"/>
        <v>4packs</v>
      </c>
      <c r="O148" s="692">
        <f t="shared" si="2"/>
        <v>72</v>
      </c>
      <c r="P148" s="29">
        <f t="shared" si="6"/>
        <v>18</v>
      </c>
      <c r="Q148" s="74">
        <f t="shared" si="4"/>
        <v>0</v>
      </c>
      <c r="R148" s="28"/>
      <c r="S148" s="28"/>
      <c r="T148" s="28"/>
      <c r="U148" s="28"/>
      <c r="V148" s="28"/>
      <c r="W148" s="28"/>
      <c r="X148" s="28"/>
      <c r="Y148" s="28"/>
      <c r="Z148" s="28"/>
    </row>
    <row r="149" spans="1:26" ht="15" customHeight="1">
      <c r="A149" s="111">
        <v>139</v>
      </c>
      <c r="B149" s="48" t="s">
        <v>2374</v>
      </c>
      <c r="C149" s="48"/>
      <c r="D149" s="35"/>
      <c r="E149" s="50" t="s">
        <v>36</v>
      </c>
      <c r="F149" s="156"/>
      <c r="G149" s="657">
        <v>25</v>
      </c>
      <c r="H149" s="121">
        <v>3</v>
      </c>
      <c r="I149" s="40">
        <v>1</v>
      </c>
      <c r="J149" s="121" t="s">
        <v>42</v>
      </c>
      <c r="K149" s="41" t="s">
        <v>26</v>
      </c>
      <c r="L149" s="42" t="str">
        <f t="shared" si="0"/>
        <v>1packs</v>
      </c>
      <c r="M149" s="658">
        <f t="shared" si="1"/>
        <v>3</v>
      </c>
      <c r="N149" s="659" t="str">
        <f t="shared" si="5"/>
        <v>3packs</v>
      </c>
      <c r="O149" s="692">
        <f t="shared" si="2"/>
        <v>75</v>
      </c>
      <c r="P149" s="29">
        <f t="shared" si="6"/>
        <v>25</v>
      </c>
      <c r="Q149" s="74">
        <f t="shared" si="4"/>
        <v>0</v>
      </c>
      <c r="R149" s="28"/>
      <c r="S149" s="28"/>
      <c r="T149" s="28"/>
      <c r="U149" s="28"/>
      <c r="V149" s="28"/>
      <c r="W149" s="28"/>
      <c r="X149" s="28"/>
      <c r="Y149" s="28"/>
      <c r="Z149" s="28"/>
    </row>
    <row r="150" spans="1:26" ht="15" customHeight="1">
      <c r="A150" s="111">
        <v>140</v>
      </c>
      <c r="B150" s="48" t="s">
        <v>2375</v>
      </c>
      <c r="C150" s="48"/>
      <c r="D150" s="35"/>
      <c r="E150" s="287" t="s">
        <v>36</v>
      </c>
      <c r="F150" s="156"/>
      <c r="G150" s="675">
        <v>44.6</v>
      </c>
      <c r="H150" s="88">
        <v>6</v>
      </c>
      <c r="I150" s="40">
        <v>1</v>
      </c>
      <c r="J150" s="40" t="s">
        <v>42</v>
      </c>
      <c r="K150" s="41" t="s">
        <v>26</v>
      </c>
      <c r="L150" s="42" t="str">
        <f t="shared" si="0"/>
        <v>1packs</v>
      </c>
      <c r="M150" s="658">
        <f t="shared" si="1"/>
        <v>6</v>
      </c>
      <c r="N150" s="659" t="str">
        <f t="shared" si="5"/>
        <v>6packs</v>
      </c>
      <c r="O150" s="692">
        <f t="shared" si="2"/>
        <v>267.60000000000002</v>
      </c>
      <c r="P150" s="29">
        <f t="shared" si="6"/>
        <v>44.6</v>
      </c>
      <c r="Q150" s="74">
        <f t="shared" si="4"/>
        <v>0</v>
      </c>
      <c r="R150" s="28"/>
      <c r="S150" s="28"/>
      <c r="T150" s="28"/>
      <c r="U150" s="28"/>
      <c r="V150" s="28"/>
      <c r="W150" s="28"/>
      <c r="X150" s="28"/>
      <c r="Y150" s="28"/>
      <c r="Z150" s="28"/>
    </row>
    <row r="151" spans="1:26" ht="15" customHeight="1">
      <c r="A151" s="111">
        <v>141</v>
      </c>
      <c r="B151" s="48" t="s">
        <v>634</v>
      </c>
      <c r="C151" s="48"/>
      <c r="D151" s="35"/>
      <c r="E151" s="149" t="s">
        <v>635</v>
      </c>
      <c r="F151" s="156"/>
      <c r="G151" s="670">
        <v>300</v>
      </c>
      <c r="H151" s="88">
        <v>1</v>
      </c>
      <c r="I151" s="40">
        <v>1</v>
      </c>
      <c r="J151" s="40" t="s">
        <v>117</v>
      </c>
      <c r="K151" s="41" t="s">
        <v>26</v>
      </c>
      <c r="L151" s="42" t="str">
        <f t="shared" si="0"/>
        <v>1rolls</v>
      </c>
      <c r="M151" s="658">
        <f t="shared" si="1"/>
        <v>1</v>
      </c>
      <c r="N151" s="659" t="str">
        <f t="shared" si="5"/>
        <v>1rolls</v>
      </c>
      <c r="O151" s="692">
        <f t="shared" si="2"/>
        <v>300</v>
      </c>
      <c r="P151" s="29">
        <f t="shared" si="6"/>
        <v>300</v>
      </c>
      <c r="Q151" s="74">
        <f t="shared" si="4"/>
        <v>0</v>
      </c>
      <c r="R151" s="28"/>
      <c r="S151" s="28"/>
      <c r="T151" s="28"/>
      <c r="U151" s="28"/>
      <c r="V151" s="28"/>
      <c r="W151" s="28"/>
      <c r="X151" s="28"/>
      <c r="Y151" s="28"/>
      <c r="Z151" s="28"/>
    </row>
    <row r="152" spans="1:26" ht="15" customHeight="1">
      <c r="A152" s="111">
        <v>142</v>
      </c>
      <c r="B152" s="48" t="s">
        <v>1169</v>
      </c>
      <c r="C152" s="48"/>
      <c r="D152" s="35"/>
      <c r="E152" s="149" t="s">
        <v>1170</v>
      </c>
      <c r="F152" s="156"/>
      <c r="G152" s="670">
        <v>45</v>
      </c>
      <c r="H152" s="88">
        <v>2</v>
      </c>
      <c r="I152" s="40">
        <v>1</v>
      </c>
      <c r="J152" s="40" t="s">
        <v>42</v>
      </c>
      <c r="K152" s="41" t="s">
        <v>26</v>
      </c>
      <c r="L152" s="42" t="str">
        <f t="shared" si="0"/>
        <v>1packs</v>
      </c>
      <c r="M152" s="658">
        <f t="shared" si="1"/>
        <v>2</v>
      </c>
      <c r="N152" s="659" t="str">
        <f t="shared" si="5"/>
        <v>2packs</v>
      </c>
      <c r="O152" s="692">
        <f t="shared" si="2"/>
        <v>90</v>
      </c>
      <c r="P152" s="29">
        <f t="shared" si="6"/>
        <v>45</v>
      </c>
      <c r="Q152" s="74">
        <f t="shared" si="4"/>
        <v>0</v>
      </c>
      <c r="R152" s="28"/>
      <c r="S152" s="28"/>
      <c r="T152" s="28"/>
      <c r="U152" s="28"/>
      <c r="V152" s="28"/>
      <c r="W152" s="28"/>
      <c r="X152" s="28"/>
      <c r="Y152" s="28"/>
      <c r="Z152" s="28"/>
    </row>
    <row r="153" spans="1:26" ht="15" customHeight="1">
      <c r="A153" s="111">
        <v>143</v>
      </c>
      <c r="B153" s="48" t="s">
        <v>2049</v>
      </c>
      <c r="C153" s="48"/>
      <c r="D153" s="35"/>
      <c r="E153" s="149" t="s">
        <v>2050</v>
      </c>
      <c r="F153" s="156"/>
      <c r="G153" s="670">
        <v>3.65</v>
      </c>
      <c r="H153" s="88">
        <v>50</v>
      </c>
      <c r="I153" s="40">
        <v>1</v>
      </c>
      <c r="J153" s="40" t="s">
        <v>37</v>
      </c>
      <c r="K153" s="41" t="s">
        <v>26</v>
      </c>
      <c r="L153" s="42" t="str">
        <f t="shared" si="0"/>
        <v>1pieces</v>
      </c>
      <c r="M153" s="658">
        <f t="shared" si="1"/>
        <v>50</v>
      </c>
      <c r="N153" s="659" t="str">
        <f t="shared" si="5"/>
        <v>50pieces</v>
      </c>
      <c r="O153" s="692">
        <f t="shared" si="2"/>
        <v>182.5</v>
      </c>
      <c r="P153" s="29">
        <f t="shared" si="6"/>
        <v>3.65</v>
      </c>
      <c r="Q153" s="74">
        <f t="shared" si="4"/>
        <v>0</v>
      </c>
      <c r="R153" s="28"/>
      <c r="S153" s="28"/>
      <c r="T153" s="28"/>
      <c r="U153" s="28"/>
      <c r="V153" s="28"/>
      <c r="W153" s="28"/>
      <c r="X153" s="28"/>
      <c r="Y153" s="28"/>
      <c r="Z153" s="28"/>
    </row>
    <row r="154" spans="1:26" ht="15" customHeight="1">
      <c r="A154" s="111">
        <v>144</v>
      </c>
      <c r="B154" s="48" t="s">
        <v>2052</v>
      </c>
      <c r="C154" s="48"/>
      <c r="D154" s="35"/>
      <c r="E154" s="149" t="s">
        <v>2050</v>
      </c>
      <c r="F154" s="156"/>
      <c r="G154" s="670">
        <v>4.95</v>
      </c>
      <c r="H154" s="88">
        <v>180</v>
      </c>
      <c r="I154" s="40">
        <v>1</v>
      </c>
      <c r="J154" s="40" t="s">
        <v>37</v>
      </c>
      <c r="K154" s="41" t="s">
        <v>26</v>
      </c>
      <c r="L154" s="42" t="str">
        <f t="shared" si="0"/>
        <v>1pieces</v>
      </c>
      <c r="M154" s="658">
        <f t="shared" si="1"/>
        <v>180</v>
      </c>
      <c r="N154" s="659" t="str">
        <f t="shared" si="5"/>
        <v>180pieces</v>
      </c>
      <c r="O154" s="692">
        <f t="shared" si="2"/>
        <v>891</v>
      </c>
      <c r="P154" s="29">
        <f t="shared" si="6"/>
        <v>4.95</v>
      </c>
      <c r="Q154" s="74">
        <f t="shared" si="4"/>
        <v>0</v>
      </c>
      <c r="R154" s="28"/>
      <c r="S154" s="28"/>
      <c r="T154" s="28"/>
      <c r="U154" s="28"/>
      <c r="V154" s="28"/>
      <c r="W154" s="28"/>
      <c r="X154" s="28"/>
      <c r="Y154" s="28"/>
      <c r="Z154" s="28"/>
    </row>
    <row r="155" spans="1:26" ht="15" customHeight="1">
      <c r="A155" s="111">
        <v>145</v>
      </c>
      <c r="B155" s="48" t="s">
        <v>2051</v>
      </c>
      <c r="C155" s="48"/>
      <c r="D155" s="35"/>
      <c r="E155" s="149" t="s">
        <v>2050</v>
      </c>
      <c r="F155" s="156"/>
      <c r="G155" s="670">
        <v>4.45</v>
      </c>
      <c r="H155" s="88">
        <v>90</v>
      </c>
      <c r="I155" s="40">
        <v>1</v>
      </c>
      <c r="J155" s="40" t="s">
        <v>37</v>
      </c>
      <c r="K155" s="41" t="s">
        <v>26</v>
      </c>
      <c r="L155" s="42" t="str">
        <f t="shared" si="0"/>
        <v>1pieces</v>
      </c>
      <c r="M155" s="658">
        <f t="shared" si="1"/>
        <v>90</v>
      </c>
      <c r="N155" s="659" t="str">
        <f t="shared" si="5"/>
        <v>90pieces</v>
      </c>
      <c r="O155" s="692">
        <f t="shared" si="2"/>
        <v>400.5</v>
      </c>
      <c r="P155" s="29">
        <f t="shared" si="6"/>
        <v>4.45</v>
      </c>
      <c r="Q155" s="74">
        <f t="shared" si="4"/>
        <v>0</v>
      </c>
      <c r="R155" s="28"/>
      <c r="S155" s="28"/>
      <c r="T155" s="28"/>
      <c r="U155" s="28"/>
      <c r="V155" s="28"/>
      <c r="W155" s="28"/>
      <c r="X155" s="28"/>
      <c r="Y155" s="28"/>
      <c r="Z155" s="28"/>
    </row>
    <row r="156" spans="1:26" ht="15" customHeight="1">
      <c r="A156" s="111">
        <v>146</v>
      </c>
      <c r="B156" s="48" t="s">
        <v>2108</v>
      </c>
      <c r="C156" s="48"/>
      <c r="D156" s="35"/>
      <c r="E156" s="149" t="s">
        <v>2050</v>
      </c>
      <c r="F156" s="156"/>
      <c r="G156" s="670">
        <v>2.5</v>
      </c>
      <c r="H156" s="88">
        <v>561</v>
      </c>
      <c r="I156" s="40">
        <v>1</v>
      </c>
      <c r="J156" s="40" t="s">
        <v>37</v>
      </c>
      <c r="K156" s="41" t="s">
        <v>26</v>
      </c>
      <c r="L156" s="42" t="str">
        <f t="shared" si="0"/>
        <v>1pieces</v>
      </c>
      <c r="M156" s="658">
        <f t="shared" si="1"/>
        <v>561</v>
      </c>
      <c r="N156" s="659" t="str">
        <f t="shared" si="5"/>
        <v>561pieces</v>
      </c>
      <c r="O156" s="692">
        <f t="shared" si="2"/>
        <v>1402.5</v>
      </c>
      <c r="P156" s="29">
        <f t="shared" si="6"/>
        <v>2.5</v>
      </c>
      <c r="Q156" s="74">
        <f t="shared" si="4"/>
        <v>0</v>
      </c>
      <c r="R156" s="28"/>
      <c r="S156" s="28"/>
      <c r="T156" s="28"/>
      <c r="U156" s="28"/>
      <c r="V156" s="28"/>
      <c r="W156" s="28"/>
      <c r="X156" s="28"/>
      <c r="Y156" s="28"/>
      <c r="Z156" s="28"/>
    </row>
    <row r="157" spans="1:26" ht="15" customHeight="1">
      <c r="A157" s="111">
        <v>147</v>
      </c>
      <c r="B157" s="48" t="s">
        <v>2109</v>
      </c>
      <c r="C157" s="48"/>
      <c r="D157" s="35"/>
      <c r="E157" s="149" t="s">
        <v>2050</v>
      </c>
      <c r="F157" s="156"/>
      <c r="G157" s="670">
        <v>2.96</v>
      </c>
      <c r="H157" s="88">
        <v>567</v>
      </c>
      <c r="I157" s="40">
        <v>1</v>
      </c>
      <c r="J157" s="40" t="s">
        <v>37</v>
      </c>
      <c r="K157" s="41" t="s">
        <v>26</v>
      </c>
      <c r="L157" s="42" t="str">
        <f t="shared" si="0"/>
        <v>1pieces</v>
      </c>
      <c r="M157" s="658">
        <f t="shared" si="1"/>
        <v>567</v>
      </c>
      <c r="N157" s="659" t="str">
        <f t="shared" si="5"/>
        <v>567pieces</v>
      </c>
      <c r="O157" s="692">
        <f t="shared" si="2"/>
        <v>1678.32</v>
      </c>
      <c r="P157" s="29">
        <f t="shared" si="6"/>
        <v>2.96</v>
      </c>
      <c r="Q157" s="74">
        <f t="shared" si="4"/>
        <v>0</v>
      </c>
      <c r="R157" s="28"/>
      <c r="S157" s="28"/>
      <c r="T157" s="28"/>
      <c r="U157" s="28"/>
      <c r="V157" s="28"/>
      <c r="W157" s="28"/>
      <c r="X157" s="28"/>
      <c r="Y157" s="28"/>
      <c r="Z157" s="28"/>
    </row>
    <row r="158" spans="1:26" ht="15" customHeight="1">
      <c r="A158" s="111">
        <v>148</v>
      </c>
      <c r="B158" s="48" t="s">
        <v>2093</v>
      </c>
      <c r="C158" s="48"/>
      <c r="D158" s="35"/>
      <c r="E158" s="149" t="s">
        <v>36</v>
      </c>
      <c r="F158" s="156"/>
      <c r="G158" s="670">
        <v>420</v>
      </c>
      <c r="H158" s="88">
        <v>1</v>
      </c>
      <c r="I158" s="40">
        <v>1</v>
      </c>
      <c r="J158" s="40" t="s">
        <v>396</v>
      </c>
      <c r="K158" s="41" t="s">
        <v>26</v>
      </c>
      <c r="L158" s="42" t="str">
        <f t="shared" si="0"/>
        <v>1bundle</v>
      </c>
      <c r="M158" s="658">
        <f t="shared" si="1"/>
        <v>1</v>
      </c>
      <c r="N158" s="659" t="str">
        <f t="shared" si="5"/>
        <v>1bundle</v>
      </c>
      <c r="O158" s="692">
        <f t="shared" si="2"/>
        <v>420</v>
      </c>
      <c r="P158" s="29">
        <f t="shared" si="6"/>
        <v>420</v>
      </c>
      <c r="Q158" s="74">
        <f t="shared" si="4"/>
        <v>0</v>
      </c>
      <c r="R158" s="28"/>
      <c r="S158" s="28"/>
      <c r="T158" s="28"/>
      <c r="U158" s="28"/>
      <c r="V158" s="28"/>
      <c r="W158" s="28"/>
      <c r="X158" s="28"/>
      <c r="Y158" s="28"/>
      <c r="Z158" s="28"/>
    </row>
    <row r="159" spans="1:26" ht="15" customHeight="1">
      <c r="A159" s="111">
        <v>149</v>
      </c>
      <c r="B159" s="48" t="s">
        <v>2583</v>
      </c>
      <c r="C159" s="48"/>
      <c r="D159" s="35"/>
      <c r="E159" s="149" t="s">
        <v>36</v>
      </c>
      <c r="F159" s="156"/>
      <c r="G159" s="670">
        <v>22</v>
      </c>
      <c r="H159" s="88">
        <v>6</v>
      </c>
      <c r="I159" s="40">
        <v>1</v>
      </c>
      <c r="J159" s="40" t="s">
        <v>42</v>
      </c>
      <c r="K159" s="41" t="s">
        <v>26</v>
      </c>
      <c r="L159" s="42" t="str">
        <f t="shared" si="0"/>
        <v>1packs</v>
      </c>
      <c r="M159" s="658">
        <f t="shared" si="1"/>
        <v>6</v>
      </c>
      <c r="N159" s="659" t="str">
        <f t="shared" si="5"/>
        <v>6packs</v>
      </c>
      <c r="O159" s="692">
        <f t="shared" si="2"/>
        <v>132</v>
      </c>
      <c r="P159" s="29">
        <f t="shared" si="6"/>
        <v>22</v>
      </c>
      <c r="Q159" s="74">
        <f t="shared" si="4"/>
        <v>0</v>
      </c>
      <c r="R159" s="28"/>
      <c r="S159" s="28"/>
      <c r="T159" s="28"/>
      <c r="U159" s="28"/>
      <c r="V159" s="28"/>
      <c r="W159" s="28"/>
      <c r="X159" s="28"/>
      <c r="Y159" s="28"/>
      <c r="Z159" s="28"/>
    </row>
    <row r="160" spans="1:26" ht="15" customHeight="1">
      <c r="A160" s="111">
        <v>150</v>
      </c>
      <c r="B160" s="48" t="s">
        <v>2588</v>
      </c>
      <c r="C160" s="48"/>
      <c r="D160" s="35"/>
      <c r="E160" s="149" t="s">
        <v>36</v>
      </c>
      <c r="F160" s="156"/>
      <c r="G160" s="670">
        <v>22</v>
      </c>
      <c r="H160" s="88">
        <v>25</v>
      </c>
      <c r="I160" s="40">
        <v>1</v>
      </c>
      <c r="J160" s="40" t="s">
        <v>42</v>
      </c>
      <c r="K160" s="41" t="s">
        <v>26</v>
      </c>
      <c r="L160" s="42" t="str">
        <f t="shared" si="0"/>
        <v>1packs</v>
      </c>
      <c r="M160" s="658">
        <f t="shared" si="1"/>
        <v>25</v>
      </c>
      <c r="N160" s="659" t="str">
        <f t="shared" si="5"/>
        <v>25packs</v>
      </c>
      <c r="O160" s="692">
        <f t="shared" si="2"/>
        <v>550</v>
      </c>
      <c r="P160" s="29">
        <f t="shared" si="6"/>
        <v>22</v>
      </c>
      <c r="Q160" s="74">
        <f t="shared" si="4"/>
        <v>0</v>
      </c>
      <c r="R160" s="28"/>
      <c r="S160" s="28"/>
      <c r="T160" s="28"/>
      <c r="U160" s="28"/>
      <c r="V160" s="28"/>
      <c r="W160" s="28"/>
      <c r="X160" s="28"/>
      <c r="Y160" s="28"/>
      <c r="Z160" s="28"/>
    </row>
    <row r="161" spans="1:26" ht="15" customHeight="1">
      <c r="A161" s="111">
        <v>151</v>
      </c>
      <c r="B161" s="48" t="s">
        <v>1956</v>
      </c>
      <c r="C161" s="48"/>
      <c r="D161" s="35"/>
      <c r="E161" s="149" t="s">
        <v>1957</v>
      </c>
      <c r="F161" s="156"/>
      <c r="G161" s="670">
        <v>320</v>
      </c>
      <c r="H161" s="88">
        <v>5</v>
      </c>
      <c r="I161" s="40">
        <v>1000</v>
      </c>
      <c r="J161" s="40" t="s">
        <v>33</v>
      </c>
      <c r="K161" s="41" t="s">
        <v>26</v>
      </c>
      <c r="L161" s="42" t="str">
        <f t="shared" si="0"/>
        <v>1000kg</v>
      </c>
      <c r="M161" s="658">
        <f t="shared" si="1"/>
        <v>5000</v>
      </c>
      <c r="N161" s="659" t="str">
        <f t="shared" si="5"/>
        <v>5000kg</v>
      </c>
      <c r="O161" s="692">
        <f t="shared" si="2"/>
        <v>1600</v>
      </c>
      <c r="P161" s="29">
        <f t="shared" si="6"/>
        <v>320</v>
      </c>
      <c r="Q161" s="74">
        <f t="shared" si="4"/>
        <v>0</v>
      </c>
      <c r="R161" s="28"/>
      <c r="S161" s="28"/>
      <c r="T161" s="28"/>
      <c r="U161" s="28"/>
      <c r="V161" s="28"/>
      <c r="W161" s="28"/>
      <c r="X161" s="28"/>
      <c r="Y161" s="28"/>
      <c r="Z161" s="28"/>
    </row>
    <row r="162" spans="1:26" ht="15" customHeight="1">
      <c r="A162" s="111">
        <v>152</v>
      </c>
      <c r="B162" s="48" t="s">
        <v>1965</v>
      </c>
      <c r="C162" s="48"/>
      <c r="D162" s="35"/>
      <c r="E162" s="149" t="s">
        <v>1957</v>
      </c>
      <c r="F162" s="156"/>
      <c r="G162" s="670">
        <v>320</v>
      </c>
      <c r="H162" s="88">
        <v>46.5</v>
      </c>
      <c r="I162" s="40">
        <v>1000</v>
      </c>
      <c r="J162" s="40" t="s">
        <v>33</v>
      </c>
      <c r="K162" s="41" t="s">
        <v>26</v>
      </c>
      <c r="L162" s="42" t="str">
        <f t="shared" si="0"/>
        <v>1000kg</v>
      </c>
      <c r="M162" s="658">
        <f t="shared" si="1"/>
        <v>46500</v>
      </c>
      <c r="N162" s="659" t="str">
        <f t="shared" si="5"/>
        <v>46500kg</v>
      </c>
      <c r="O162" s="692">
        <f t="shared" si="2"/>
        <v>14880</v>
      </c>
      <c r="P162" s="29">
        <f t="shared" si="6"/>
        <v>320</v>
      </c>
      <c r="Q162" s="74">
        <f t="shared" si="4"/>
        <v>0</v>
      </c>
      <c r="R162" s="28"/>
      <c r="S162" s="28"/>
      <c r="T162" s="28"/>
      <c r="U162" s="28"/>
      <c r="V162" s="28"/>
      <c r="W162" s="28"/>
      <c r="X162" s="28"/>
      <c r="Y162" s="28"/>
      <c r="Z162" s="28"/>
    </row>
    <row r="163" spans="1:26" ht="15" customHeight="1">
      <c r="A163" s="111">
        <v>153</v>
      </c>
      <c r="B163" s="48" t="s">
        <v>1968</v>
      </c>
      <c r="C163" s="48"/>
      <c r="D163" s="35"/>
      <c r="E163" s="149" t="s">
        <v>1957</v>
      </c>
      <c r="F163" s="156"/>
      <c r="G163" s="670">
        <v>440</v>
      </c>
      <c r="H163" s="88">
        <v>10.5</v>
      </c>
      <c r="I163" s="40">
        <v>1000</v>
      </c>
      <c r="J163" s="40" t="s">
        <v>33</v>
      </c>
      <c r="K163" s="41" t="s">
        <v>26</v>
      </c>
      <c r="L163" s="42" t="str">
        <f t="shared" si="0"/>
        <v>1000kg</v>
      </c>
      <c r="M163" s="658">
        <f t="shared" si="1"/>
        <v>10500</v>
      </c>
      <c r="N163" s="659" t="str">
        <f t="shared" si="5"/>
        <v>10500kg</v>
      </c>
      <c r="O163" s="692">
        <f t="shared" si="2"/>
        <v>4620</v>
      </c>
      <c r="P163" s="29">
        <f t="shared" si="6"/>
        <v>440</v>
      </c>
      <c r="Q163" s="74">
        <f t="shared" si="4"/>
        <v>0</v>
      </c>
      <c r="R163" s="28"/>
      <c r="S163" s="28"/>
      <c r="T163" s="28"/>
      <c r="U163" s="28"/>
      <c r="V163" s="28"/>
      <c r="W163" s="28"/>
      <c r="X163" s="28"/>
      <c r="Y163" s="28"/>
      <c r="Z163" s="28"/>
    </row>
    <row r="164" spans="1:26" ht="15" customHeight="1">
      <c r="A164" s="111">
        <v>154</v>
      </c>
      <c r="B164" s="48" t="s">
        <v>1969</v>
      </c>
      <c r="C164" s="48"/>
      <c r="D164" s="35"/>
      <c r="E164" s="149" t="s">
        <v>1957</v>
      </c>
      <c r="F164" s="156"/>
      <c r="G164" s="670">
        <v>240</v>
      </c>
      <c r="H164" s="88">
        <v>1</v>
      </c>
      <c r="I164" s="40">
        <v>1000</v>
      </c>
      <c r="J164" s="40" t="s">
        <v>33</v>
      </c>
      <c r="K164" s="41" t="s">
        <v>26</v>
      </c>
      <c r="L164" s="42" t="str">
        <f t="shared" si="0"/>
        <v>1000kg</v>
      </c>
      <c r="M164" s="658">
        <f t="shared" si="1"/>
        <v>1000</v>
      </c>
      <c r="N164" s="659" t="str">
        <f t="shared" si="5"/>
        <v>1000kg</v>
      </c>
      <c r="O164" s="692">
        <f t="shared" si="2"/>
        <v>240</v>
      </c>
      <c r="P164" s="29">
        <f t="shared" si="6"/>
        <v>240</v>
      </c>
      <c r="Q164" s="74">
        <f t="shared" si="4"/>
        <v>0</v>
      </c>
      <c r="R164" s="28"/>
      <c r="S164" s="28"/>
      <c r="T164" s="28"/>
      <c r="U164" s="28"/>
      <c r="V164" s="28"/>
      <c r="W164" s="28"/>
      <c r="X164" s="28"/>
      <c r="Y164" s="28"/>
      <c r="Z164" s="28"/>
    </row>
    <row r="165" spans="1:26" ht="15" customHeight="1">
      <c r="A165" s="111">
        <v>155</v>
      </c>
      <c r="B165" s="48" t="s">
        <v>388</v>
      </c>
      <c r="C165" s="48"/>
      <c r="D165" s="35"/>
      <c r="E165" s="149" t="s">
        <v>389</v>
      </c>
      <c r="F165" s="156"/>
      <c r="G165" s="670">
        <v>115</v>
      </c>
      <c r="H165" s="88">
        <v>1</v>
      </c>
      <c r="I165" s="40">
        <v>1000</v>
      </c>
      <c r="J165" s="40" t="s">
        <v>33</v>
      </c>
      <c r="K165" s="41" t="s">
        <v>26</v>
      </c>
      <c r="L165" s="42" t="str">
        <f t="shared" si="0"/>
        <v>1000kg</v>
      </c>
      <c r="M165" s="658">
        <f t="shared" si="1"/>
        <v>1000</v>
      </c>
      <c r="N165" s="659" t="str">
        <f t="shared" si="5"/>
        <v>1000kg</v>
      </c>
      <c r="O165" s="692">
        <f t="shared" si="2"/>
        <v>115</v>
      </c>
      <c r="P165" s="29">
        <f t="shared" si="6"/>
        <v>115</v>
      </c>
      <c r="Q165" s="74">
        <f t="shared" si="4"/>
        <v>0</v>
      </c>
      <c r="R165" s="28"/>
      <c r="S165" s="28"/>
      <c r="T165" s="28"/>
      <c r="U165" s="28"/>
      <c r="V165" s="28"/>
      <c r="W165" s="28"/>
      <c r="X165" s="28"/>
      <c r="Y165" s="28"/>
      <c r="Z165" s="28"/>
    </row>
    <row r="166" spans="1:26" ht="15" customHeight="1">
      <c r="A166" s="111">
        <v>156</v>
      </c>
      <c r="B166" s="48" t="s">
        <v>1492</v>
      </c>
      <c r="C166" s="48"/>
      <c r="D166" s="35"/>
      <c r="E166" s="149" t="s">
        <v>1493</v>
      </c>
      <c r="F166" s="156"/>
      <c r="G166" s="670">
        <v>120</v>
      </c>
      <c r="H166" s="88">
        <v>3</v>
      </c>
      <c r="I166" s="40">
        <v>1000</v>
      </c>
      <c r="J166" s="40" t="s">
        <v>33</v>
      </c>
      <c r="K166" s="41" t="s">
        <v>26</v>
      </c>
      <c r="L166" s="42" t="str">
        <f t="shared" si="0"/>
        <v>1000kg</v>
      </c>
      <c r="M166" s="658">
        <f t="shared" si="1"/>
        <v>3000</v>
      </c>
      <c r="N166" s="659" t="str">
        <f t="shared" si="5"/>
        <v>3000kg</v>
      </c>
      <c r="O166" s="692">
        <f t="shared" si="2"/>
        <v>360</v>
      </c>
      <c r="P166" s="29">
        <f t="shared" si="6"/>
        <v>120</v>
      </c>
      <c r="Q166" s="74">
        <f t="shared" si="4"/>
        <v>0</v>
      </c>
      <c r="R166" s="28"/>
      <c r="S166" s="28"/>
      <c r="T166" s="28"/>
      <c r="U166" s="28"/>
      <c r="V166" s="28"/>
      <c r="W166" s="28"/>
      <c r="X166" s="28"/>
      <c r="Y166" s="28"/>
      <c r="Z166" s="28"/>
    </row>
    <row r="167" spans="1:26" ht="15" customHeight="1">
      <c r="A167" s="111">
        <v>157</v>
      </c>
      <c r="B167" s="48" t="s">
        <v>2094</v>
      </c>
      <c r="C167" s="48"/>
      <c r="D167" s="35"/>
      <c r="E167" s="149" t="s">
        <v>2095</v>
      </c>
      <c r="F167" s="156"/>
      <c r="G167" s="670">
        <v>48</v>
      </c>
      <c r="H167" s="88">
        <v>150</v>
      </c>
      <c r="I167" s="40">
        <v>1000</v>
      </c>
      <c r="J167" s="40" t="s">
        <v>33</v>
      </c>
      <c r="K167" s="41" t="s">
        <v>26</v>
      </c>
      <c r="L167" s="42" t="str">
        <f t="shared" si="0"/>
        <v>1000kg</v>
      </c>
      <c r="M167" s="658">
        <f t="shared" si="1"/>
        <v>150000</v>
      </c>
      <c r="N167" s="659" t="str">
        <f t="shared" si="5"/>
        <v>150000kg</v>
      </c>
      <c r="O167" s="692">
        <f t="shared" si="2"/>
        <v>7200</v>
      </c>
      <c r="P167" s="29">
        <f t="shared" si="6"/>
        <v>48</v>
      </c>
      <c r="Q167" s="74">
        <f t="shared" si="4"/>
        <v>0</v>
      </c>
      <c r="R167" s="28"/>
      <c r="S167" s="28"/>
      <c r="T167" s="28"/>
      <c r="U167" s="28"/>
      <c r="V167" s="28"/>
      <c r="W167" s="28"/>
      <c r="X167" s="28"/>
      <c r="Y167" s="28"/>
      <c r="Z167" s="28"/>
    </row>
    <row r="168" spans="1:26" ht="15" customHeight="1">
      <c r="A168" s="111">
        <v>158</v>
      </c>
      <c r="B168" s="48" t="s">
        <v>472</v>
      </c>
      <c r="C168" s="48"/>
      <c r="D168" s="35"/>
      <c r="E168" s="149" t="s">
        <v>473</v>
      </c>
      <c r="F168" s="156"/>
      <c r="G168" s="670">
        <v>98</v>
      </c>
      <c r="H168" s="88">
        <v>5</v>
      </c>
      <c r="I168" s="40">
        <v>80</v>
      </c>
      <c r="J168" s="40" t="s">
        <v>59</v>
      </c>
      <c r="K168" s="41" t="s">
        <v>26</v>
      </c>
      <c r="L168" s="42" t="str">
        <f t="shared" si="0"/>
        <v>80grams</v>
      </c>
      <c r="M168" s="658">
        <f t="shared" si="1"/>
        <v>400</v>
      </c>
      <c r="N168" s="659" t="str">
        <f t="shared" si="5"/>
        <v>400grams</v>
      </c>
      <c r="O168" s="692">
        <f t="shared" si="2"/>
        <v>490</v>
      </c>
      <c r="P168" s="29">
        <f t="shared" si="6"/>
        <v>98</v>
      </c>
      <c r="Q168" s="74">
        <f t="shared" si="4"/>
        <v>0</v>
      </c>
      <c r="R168" s="28"/>
      <c r="S168" s="28"/>
      <c r="T168" s="28"/>
      <c r="U168" s="28"/>
      <c r="V168" s="28"/>
      <c r="W168" s="28"/>
      <c r="X168" s="28"/>
      <c r="Y168" s="28"/>
      <c r="Z168" s="28"/>
    </row>
    <row r="169" spans="1:26" ht="15" customHeight="1">
      <c r="A169" s="111">
        <v>159</v>
      </c>
      <c r="B169" s="68" t="s">
        <v>3309</v>
      </c>
      <c r="C169" s="48"/>
      <c r="D169" s="35"/>
      <c r="E169" s="68" t="s">
        <v>3310</v>
      </c>
      <c r="F169" s="156"/>
      <c r="G169" s="760">
        <v>7.87</v>
      </c>
      <c r="H169" s="160">
        <v>5</v>
      </c>
      <c r="I169" s="40">
        <v>30</v>
      </c>
      <c r="J169" s="40" t="s">
        <v>59</v>
      </c>
      <c r="K169" s="41" t="s">
        <v>26</v>
      </c>
      <c r="L169" s="42" t="str">
        <f t="shared" si="0"/>
        <v>30grams</v>
      </c>
      <c r="M169" s="658">
        <f t="shared" si="1"/>
        <v>150</v>
      </c>
      <c r="N169" s="659" t="str">
        <f t="shared" si="5"/>
        <v>150grams</v>
      </c>
      <c r="O169" s="692">
        <f t="shared" si="2"/>
        <v>39.35</v>
      </c>
      <c r="P169" s="29">
        <f t="shared" si="6"/>
        <v>7.87</v>
      </c>
      <c r="Q169" s="74">
        <f t="shared" si="4"/>
        <v>0</v>
      </c>
      <c r="R169" s="28"/>
      <c r="S169" s="28"/>
      <c r="T169" s="28"/>
      <c r="U169" s="28"/>
      <c r="V169" s="28"/>
      <c r="W169" s="28"/>
      <c r="X169" s="28"/>
      <c r="Y169" s="28"/>
      <c r="Z169" s="28"/>
    </row>
    <row r="170" spans="1:26" ht="15" customHeight="1">
      <c r="A170" s="111">
        <v>160</v>
      </c>
      <c r="B170" s="52" t="s">
        <v>974</v>
      </c>
      <c r="C170" s="48"/>
      <c r="D170" s="35"/>
      <c r="E170" s="149" t="s">
        <v>3310</v>
      </c>
      <c r="F170" s="156"/>
      <c r="G170" s="760">
        <v>5.8</v>
      </c>
      <c r="H170" s="88">
        <v>140</v>
      </c>
      <c r="I170" s="40">
        <v>30</v>
      </c>
      <c r="J170" s="40" t="s">
        <v>59</v>
      </c>
      <c r="K170" s="41" t="s">
        <v>26</v>
      </c>
      <c r="L170" s="42" t="str">
        <f t="shared" si="0"/>
        <v>30grams</v>
      </c>
      <c r="M170" s="658">
        <f t="shared" si="1"/>
        <v>4200</v>
      </c>
      <c r="N170" s="659" t="str">
        <f t="shared" si="5"/>
        <v>4200grams</v>
      </c>
      <c r="O170" s="692">
        <f t="shared" si="2"/>
        <v>812</v>
      </c>
      <c r="P170" s="29">
        <f t="shared" si="6"/>
        <v>5.8</v>
      </c>
      <c r="Q170" s="74">
        <f t="shared" si="4"/>
        <v>0</v>
      </c>
      <c r="R170" s="28"/>
      <c r="S170" s="28"/>
      <c r="T170" s="28"/>
      <c r="U170" s="28"/>
      <c r="V170" s="28"/>
      <c r="W170" s="28"/>
      <c r="X170" s="28"/>
      <c r="Y170" s="28"/>
      <c r="Z170" s="28"/>
    </row>
    <row r="171" spans="1:26" ht="15" customHeight="1">
      <c r="A171" s="111">
        <v>161</v>
      </c>
      <c r="B171" s="48" t="s">
        <v>1113</v>
      </c>
      <c r="C171" s="48"/>
      <c r="D171" s="35"/>
      <c r="E171" s="149" t="s">
        <v>3310</v>
      </c>
      <c r="F171" s="156"/>
      <c r="G171" s="670">
        <v>41.9</v>
      </c>
      <c r="H171" s="88">
        <v>3</v>
      </c>
      <c r="I171" s="40">
        <v>210</v>
      </c>
      <c r="J171" s="40" t="s">
        <v>59</v>
      </c>
      <c r="K171" s="41"/>
      <c r="L171" s="42"/>
      <c r="M171" s="658">
        <f t="shared" si="1"/>
        <v>630</v>
      </c>
      <c r="N171" s="659" t="str">
        <f t="shared" si="5"/>
        <v>630grams</v>
      </c>
      <c r="O171" s="692">
        <f t="shared" si="2"/>
        <v>125.69999999999999</v>
      </c>
      <c r="P171" s="29"/>
      <c r="Q171" s="74"/>
      <c r="R171" s="28"/>
      <c r="S171" s="28"/>
      <c r="T171" s="28"/>
      <c r="U171" s="28"/>
      <c r="V171" s="28"/>
      <c r="W171" s="28"/>
      <c r="X171" s="28"/>
      <c r="Y171" s="28"/>
      <c r="Z171" s="28"/>
    </row>
    <row r="172" spans="1:26" ht="15" customHeight="1">
      <c r="A172" s="111">
        <v>162</v>
      </c>
      <c r="B172" s="48" t="s">
        <v>1186</v>
      </c>
      <c r="C172" s="48"/>
      <c r="D172" s="35"/>
      <c r="E172" s="149" t="s">
        <v>1187</v>
      </c>
      <c r="F172" s="156"/>
      <c r="G172" s="670">
        <v>38</v>
      </c>
      <c r="H172" s="88">
        <v>4</v>
      </c>
      <c r="I172" s="40">
        <v>100</v>
      </c>
      <c r="J172" s="40" t="s">
        <v>59</v>
      </c>
      <c r="K172" s="41"/>
      <c r="L172" s="42"/>
      <c r="M172" s="658">
        <f t="shared" si="1"/>
        <v>400</v>
      </c>
      <c r="N172" s="659" t="str">
        <f t="shared" si="5"/>
        <v>400grams</v>
      </c>
      <c r="O172" s="692">
        <f t="shared" si="2"/>
        <v>152</v>
      </c>
      <c r="P172" s="29"/>
      <c r="Q172" s="74"/>
      <c r="R172" s="28"/>
      <c r="S172" s="28"/>
      <c r="T172" s="28"/>
      <c r="U172" s="28"/>
      <c r="V172" s="28"/>
      <c r="W172" s="28"/>
      <c r="X172" s="28"/>
      <c r="Y172" s="28"/>
      <c r="Z172" s="28"/>
    </row>
    <row r="173" spans="1:26" ht="15" customHeight="1">
      <c r="A173" s="111">
        <v>163</v>
      </c>
      <c r="B173" s="48" t="s">
        <v>1741</v>
      </c>
      <c r="C173" s="48"/>
      <c r="D173" s="35"/>
      <c r="E173" s="149" t="s">
        <v>2659</v>
      </c>
      <c r="F173" s="156"/>
      <c r="G173" s="670">
        <v>35</v>
      </c>
      <c r="H173" s="88">
        <v>1</v>
      </c>
      <c r="I173" s="40">
        <v>78</v>
      </c>
      <c r="J173" s="40" t="s">
        <v>59</v>
      </c>
      <c r="K173" s="41"/>
      <c r="L173" s="42"/>
      <c r="M173" s="658">
        <f t="shared" si="1"/>
        <v>78</v>
      </c>
      <c r="N173" s="659" t="str">
        <f t="shared" si="5"/>
        <v>78grams</v>
      </c>
      <c r="O173" s="692">
        <f t="shared" si="2"/>
        <v>35</v>
      </c>
      <c r="P173" s="29"/>
      <c r="Q173" s="74"/>
      <c r="R173" s="28"/>
      <c r="S173" s="28"/>
      <c r="T173" s="28"/>
      <c r="U173" s="28"/>
      <c r="V173" s="28"/>
      <c r="W173" s="28"/>
      <c r="X173" s="28"/>
      <c r="Y173" s="28"/>
      <c r="Z173" s="28"/>
    </row>
    <row r="174" spans="1:26" ht="15" customHeight="1">
      <c r="A174" s="111">
        <v>164</v>
      </c>
      <c r="B174" s="68" t="s">
        <v>1995</v>
      </c>
      <c r="C174" s="48"/>
      <c r="D174" s="35"/>
      <c r="E174" s="52" t="s">
        <v>1996</v>
      </c>
      <c r="F174" s="156"/>
      <c r="G174" s="670">
        <v>13.68</v>
      </c>
      <c r="H174" s="88">
        <v>7</v>
      </c>
      <c r="I174" s="40">
        <v>50</v>
      </c>
      <c r="J174" s="40" t="s">
        <v>59</v>
      </c>
      <c r="K174" s="41"/>
      <c r="L174" s="42"/>
      <c r="M174" s="658">
        <f t="shared" si="1"/>
        <v>350</v>
      </c>
      <c r="N174" s="659" t="str">
        <f t="shared" si="5"/>
        <v>350grams</v>
      </c>
      <c r="O174" s="692">
        <f t="shared" si="2"/>
        <v>95.759999999999991</v>
      </c>
      <c r="P174" s="29"/>
      <c r="Q174" s="74"/>
      <c r="R174" s="28"/>
      <c r="S174" s="28"/>
      <c r="T174" s="28"/>
      <c r="U174" s="28"/>
      <c r="V174" s="28"/>
      <c r="W174" s="28"/>
      <c r="X174" s="28"/>
      <c r="Y174" s="28"/>
      <c r="Z174" s="28"/>
    </row>
    <row r="175" spans="1:26" ht="15" customHeight="1">
      <c r="A175" s="111">
        <v>165</v>
      </c>
      <c r="B175" s="48" t="s">
        <v>248</v>
      </c>
      <c r="C175" s="48"/>
      <c r="D175" s="35"/>
      <c r="E175" s="149" t="s">
        <v>249</v>
      </c>
      <c r="F175" s="156"/>
      <c r="G175" s="670">
        <v>195</v>
      </c>
      <c r="H175" s="88">
        <v>0.1</v>
      </c>
      <c r="I175" s="40">
        <v>1000</v>
      </c>
      <c r="J175" s="40" t="s">
        <v>59</v>
      </c>
      <c r="K175" s="41"/>
      <c r="L175" s="42"/>
      <c r="M175" s="658">
        <f t="shared" si="1"/>
        <v>100</v>
      </c>
      <c r="N175" s="659" t="str">
        <f t="shared" si="5"/>
        <v>100grams</v>
      </c>
      <c r="O175" s="692">
        <f t="shared" si="2"/>
        <v>19.5</v>
      </c>
      <c r="P175" s="29"/>
      <c r="Q175" s="74"/>
      <c r="R175" s="28"/>
      <c r="S175" s="28"/>
      <c r="T175" s="28"/>
      <c r="U175" s="28"/>
      <c r="V175" s="28"/>
      <c r="W175" s="28"/>
      <c r="X175" s="28"/>
      <c r="Y175" s="28"/>
      <c r="Z175" s="28"/>
    </row>
    <row r="176" spans="1:26" ht="15" customHeight="1">
      <c r="A176" s="111">
        <v>166</v>
      </c>
      <c r="B176" s="48" t="s">
        <v>1022</v>
      </c>
      <c r="C176" s="48"/>
      <c r="D176" s="35"/>
      <c r="E176" s="149" t="s">
        <v>249</v>
      </c>
      <c r="F176" s="156"/>
      <c r="G176" s="670">
        <v>180</v>
      </c>
      <c r="H176" s="88">
        <v>0.75</v>
      </c>
      <c r="I176" s="40">
        <v>1000</v>
      </c>
      <c r="J176" s="40" t="s">
        <v>33</v>
      </c>
      <c r="K176" s="41"/>
      <c r="L176" s="42"/>
      <c r="M176" s="658">
        <f t="shared" si="1"/>
        <v>750</v>
      </c>
      <c r="N176" s="659" t="str">
        <f t="shared" si="5"/>
        <v>750kg</v>
      </c>
      <c r="O176" s="692">
        <f t="shared" si="2"/>
        <v>135</v>
      </c>
      <c r="P176" s="29"/>
      <c r="Q176" s="74"/>
      <c r="R176" s="28"/>
      <c r="S176" s="28"/>
      <c r="T176" s="28"/>
      <c r="U176" s="28"/>
      <c r="V176" s="28"/>
      <c r="W176" s="28"/>
      <c r="X176" s="28"/>
      <c r="Y176" s="28"/>
      <c r="Z176" s="28"/>
    </row>
    <row r="177" spans="1:26" ht="15" customHeight="1">
      <c r="A177" s="111">
        <v>167</v>
      </c>
      <c r="B177" s="48" t="s">
        <v>1079</v>
      </c>
      <c r="C177" s="48"/>
      <c r="D177" s="35"/>
      <c r="E177" s="149" t="s">
        <v>249</v>
      </c>
      <c r="F177" s="156"/>
      <c r="G177" s="670">
        <v>150</v>
      </c>
      <c r="H177" s="88">
        <v>0.2</v>
      </c>
      <c r="I177" s="40">
        <v>1000</v>
      </c>
      <c r="J177" s="40" t="s">
        <v>33</v>
      </c>
      <c r="K177" s="41"/>
      <c r="L177" s="42"/>
      <c r="M177" s="658">
        <f t="shared" si="1"/>
        <v>200</v>
      </c>
      <c r="N177" s="659" t="str">
        <f t="shared" si="5"/>
        <v>200kg</v>
      </c>
      <c r="O177" s="692">
        <f t="shared" si="2"/>
        <v>30</v>
      </c>
      <c r="P177" s="29"/>
      <c r="Q177" s="74"/>
      <c r="R177" s="28"/>
      <c r="S177" s="28"/>
      <c r="T177" s="28"/>
      <c r="U177" s="28"/>
      <c r="V177" s="28"/>
      <c r="W177" s="28"/>
      <c r="X177" s="28"/>
      <c r="Y177" s="28"/>
      <c r="Z177" s="28"/>
    </row>
    <row r="178" spans="1:26" ht="15" customHeight="1">
      <c r="A178" s="111">
        <v>168</v>
      </c>
      <c r="B178" s="48" t="s">
        <v>1412</v>
      </c>
      <c r="C178" s="48"/>
      <c r="D178" s="35"/>
      <c r="E178" s="149" t="s">
        <v>249</v>
      </c>
      <c r="F178" s="156"/>
      <c r="G178" s="670">
        <v>180</v>
      </c>
      <c r="H178" s="88">
        <v>1</v>
      </c>
      <c r="I178" s="40">
        <v>1000</v>
      </c>
      <c r="J178" s="40" t="s">
        <v>33</v>
      </c>
      <c r="K178" s="41"/>
      <c r="L178" s="42"/>
      <c r="M178" s="658">
        <f t="shared" si="1"/>
        <v>1000</v>
      </c>
      <c r="N178" s="659" t="str">
        <f t="shared" si="5"/>
        <v>1000kg</v>
      </c>
      <c r="O178" s="692">
        <f t="shared" si="2"/>
        <v>180</v>
      </c>
      <c r="P178" s="29"/>
      <c r="Q178" s="74"/>
      <c r="R178" s="28"/>
      <c r="S178" s="28"/>
      <c r="T178" s="28"/>
      <c r="U178" s="28"/>
      <c r="V178" s="28"/>
      <c r="W178" s="28"/>
      <c r="X178" s="28"/>
      <c r="Y178" s="28"/>
      <c r="Z178" s="28"/>
    </row>
    <row r="179" spans="1:26" ht="15" customHeight="1">
      <c r="A179" s="111">
        <v>169</v>
      </c>
      <c r="B179" s="48" t="s">
        <v>1663</v>
      </c>
      <c r="C179" s="48"/>
      <c r="D179" s="35"/>
      <c r="E179" s="149" t="s">
        <v>249</v>
      </c>
      <c r="F179" s="156"/>
      <c r="G179" s="670">
        <v>42</v>
      </c>
      <c r="H179" s="88">
        <v>6</v>
      </c>
      <c r="I179" s="40">
        <v>200</v>
      </c>
      <c r="J179" s="40" t="s">
        <v>59</v>
      </c>
      <c r="K179" s="41"/>
      <c r="L179" s="42"/>
      <c r="M179" s="658">
        <f t="shared" si="1"/>
        <v>1200</v>
      </c>
      <c r="N179" s="659" t="str">
        <f t="shared" si="5"/>
        <v>1200grams</v>
      </c>
      <c r="O179" s="692">
        <f t="shared" si="2"/>
        <v>252</v>
      </c>
      <c r="P179" s="29"/>
      <c r="Q179" s="74"/>
      <c r="R179" s="28"/>
      <c r="S179" s="28"/>
      <c r="T179" s="28"/>
      <c r="U179" s="28"/>
      <c r="V179" s="28"/>
      <c r="W179" s="28"/>
      <c r="X179" s="28"/>
      <c r="Y179" s="28"/>
      <c r="Z179" s="28"/>
    </row>
    <row r="180" spans="1:26" ht="15" customHeight="1">
      <c r="A180" s="111">
        <v>170</v>
      </c>
      <c r="B180" s="48" t="s">
        <v>1774</v>
      </c>
      <c r="C180" s="48"/>
      <c r="D180" s="35"/>
      <c r="E180" s="149" t="s">
        <v>249</v>
      </c>
      <c r="F180" s="156"/>
      <c r="G180" s="670">
        <v>110</v>
      </c>
      <c r="H180" s="88">
        <v>1.1000000000000001</v>
      </c>
      <c r="I180" s="40">
        <v>1000</v>
      </c>
      <c r="J180" s="40" t="s">
        <v>33</v>
      </c>
      <c r="K180" s="41"/>
      <c r="L180" s="42"/>
      <c r="M180" s="658">
        <f t="shared" si="1"/>
        <v>1100</v>
      </c>
      <c r="N180" s="659" t="str">
        <f t="shared" si="5"/>
        <v>1100kg</v>
      </c>
      <c r="O180" s="692">
        <f t="shared" si="2"/>
        <v>121.00000000000001</v>
      </c>
      <c r="P180" s="29"/>
      <c r="Q180" s="74"/>
      <c r="R180" s="28"/>
      <c r="S180" s="28"/>
      <c r="T180" s="28"/>
      <c r="U180" s="28"/>
      <c r="V180" s="28"/>
      <c r="W180" s="28"/>
      <c r="X180" s="28"/>
      <c r="Y180" s="28"/>
      <c r="Z180" s="28"/>
    </row>
    <row r="181" spans="1:26" ht="15" customHeight="1">
      <c r="A181" s="111">
        <v>171</v>
      </c>
      <c r="B181" s="48" t="s">
        <v>1987</v>
      </c>
      <c r="C181" s="48"/>
      <c r="D181" s="35"/>
      <c r="E181" s="149" t="s">
        <v>249</v>
      </c>
      <c r="F181" s="156"/>
      <c r="G181" s="670">
        <v>160</v>
      </c>
      <c r="H181" s="88">
        <v>0.75</v>
      </c>
      <c r="I181" s="40">
        <v>1000</v>
      </c>
      <c r="J181" s="40" t="s">
        <v>33</v>
      </c>
      <c r="K181" s="41"/>
      <c r="L181" s="42"/>
      <c r="M181" s="658">
        <f t="shared" si="1"/>
        <v>750</v>
      </c>
      <c r="N181" s="659" t="str">
        <f t="shared" si="5"/>
        <v>750kg</v>
      </c>
      <c r="O181" s="692">
        <f t="shared" si="2"/>
        <v>120</v>
      </c>
      <c r="P181" s="29"/>
      <c r="Q181" s="74"/>
      <c r="R181" s="28"/>
      <c r="S181" s="28"/>
      <c r="T181" s="28"/>
      <c r="U181" s="28"/>
      <c r="V181" s="28"/>
      <c r="W181" s="28"/>
      <c r="X181" s="28"/>
      <c r="Y181" s="28"/>
      <c r="Z181" s="28"/>
    </row>
    <row r="182" spans="1:26" ht="15" customHeight="1">
      <c r="A182" s="111">
        <v>172</v>
      </c>
      <c r="B182" s="48" t="s">
        <v>1331</v>
      </c>
      <c r="C182" s="48"/>
      <c r="D182" s="35"/>
      <c r="E182" s="149" t="s">
        <v>249</v>
      </c>
      <c r="F182" s="156"/>
      <c r="G182" s="670">
        <v>600</v>
      </c>
      <c r="H182" s="88">
        <v>0.05</v>
      </c>
      <c r="I182" s="40">
        <v>1000</v>
      </c>
      <c r="J182" s="40" t="s">
        <v>33</v>
      </c>
      <c r="K182" s="41"/>
      <c r="L182" s="42"/>
      <c r="M182" s="658">
        <f t="shared" si="1"/>
        <v>50</v>
      </c>
      <c r="N182" s="659" t="str">
        <f t="shared" si="5"/>
        <v>50kg</v>
      </c>
      <c r="O182" s="692">
        <f t="shared" si="2"/>
        <v>30</v>
      </c>
      <c r="P182" s="29"/>
      <c r="Q182" s="74"/>
      <c r="R182" s="28"/>
      <c r="S182" s="28"/>
      <c r="T182" s="28"/>
      <c r="U182" s="28"/>
      <c r="V182" s="28"/>
      <c r="W182" s="28"/>
      <c r="X182" s="28"/>
      <c r="Y182" s="28"/>
      <c r="Z182" s="28"/>
    </row>
    <row r="183" spans="1:26" ht="15" customHeight="1">
      <c r="A183" s="111">
        <v>173</v>
      </c>
      <c r="B183" s="48" t="s">
        <v>2394</v>
      </c>
      <c r="C183" s="48"/>
      <c r="D183" s="35"/>
      <c r="E183" s="149" t="s">
        <v>249</v>
      </c>
      <c r="F183" s="156"/>
      <c r="G183" s="670">
        <v>160</v>
      </c>
      <c r="H183" s="88">
        <v>1.2</v>
      </c>
      <c r="I183" s="40">
        <v>1000</v>
      </c>
      <c r="J183" s="40" t="s">
        <v>33</v>
      </c>
      <c r="K183" s="41"/>
      <c r="L183" s="42"/>
      <c r="M183" s="658">
        <f t="shared" si="1"/>
        <v>1200</v>
      </c>
      <c r="N183" s="659" t="str">
        <f t="shared" si="5"/>
        <v>1200kg</v>
      </c>
      <c r="O183" s="692">
        <f t="shared" si="2"/>
        <v>192</v>
      </c>
      <c r="P183" s="29"/>
      <c r="Q183" s="74"/>
      <c r="R183" s="28"/>
      <c r="S183" s="28"/>
      <c r="T183" s="28"/>
      <c r="U183" s="28"/>
      <c r="V183" s="28"/>
      <c r="W183" s="28"/>
      <c r="X183" s="28"/>
      <c r="Y183" s="28"/>
      <c r="Z183" s="28"/>
    </row>
    <row r="184" spans="1:26" ht="15" customHeight="1">
      <c r="A184" s="111">
        <v>174</v>
      </c>
      <c r="B184" s="48" t="s">
        <v>1293</v>
      </c>
      <c r="C184" s="48"/>
      <c r="D184" s="35"/>
      <c r="E184" s="149" t="s">
        <v>249</v>
      </c>
      <c r="F184" s="156"/>
      <c r="G184" s="670">
        <v>175</v>
      </c>
      <c r="H184" s="88">
        <v>0.5</v>
      </c>
      <c r="I184" s="40">
        <v>1000</v>
      </c>
      <c r="J184" s="40" t="s">
        <v>33</v>
      </c>
      <c r="K184" s="41"/>
      <c r="L184" s="42"/>
      <c r="M184" s="658">
        <f t="shared" si="1"/>
        <v>500</v>
      </c>
      <c r="N184" s="659" t="str">
        <f t="shared" si="5"/>
        <v>500kg</v>
      </c>
      <c r="O184" s="692">
        <f t="shared" si="2"/>
        <v>87.5</v>
      </c>
      <c r="P184" s="29"/>
      <c r="Q184" s="74"/>
      <c r="R184" s="28"/>
      <c r="S184" s="28"/>
      <c r="T184" s="28"/>
      <c r="U184" s="28"/>
      <c r="V184" s="28"/>
      <c r="W184" s="28"/>
      <c r="X184" s="28"/>
      <c r="Y184" s="28"/>
      <c r="Z184" s="28"/>
    </row>
    <row r="185" spans="1:26" ht="15" customHeight="1">
      <c r="A185" s="111">
        <v>175</v>
      </c>
      <c r="B185" s="48" t="s">
        <v>34</v>
      </c>
      <c r="C185" s="48"/>
      <c r="D185" s="35"/>
      <c r="E185" s="149" t="s">
        <v>36</v>
      </c>
      <c r="F185" s="156"/>
      <c r="G185" s="670">
        <v>264</v>
      </c>
      <c r="H185" s="88">
        <v>1</v>
      </c>
      <c r="I185" s="40">
        <v>100</v>
      </c>
      <c r="J185" s="40" t="s">
        <v>37</v>
      </c>
      <c r="K185" s="41"/>
      <c r="L185" s="42"/>
      <c r="M185" s="658">
        <f t="shared" si="1"/>
        <v>100</v>
      </c>
      <c r="N185" s="659" t="str">
        <f t="shared" si="5"/>
        <v>100pieces</v>
      </c>
      <c r="O185" s="692">
        <f t="shared" si="2"/>
        <v>264</v>
      </c>
      <c r="P185" s="29"/>
      <c r="Q185" s="74"/>
      <c r="R185" s="28"/>
      <c r="S185" s="28"/>
      <c r="T185" s="28"/>
      <c r="U185" s="28"/>
      <c r="V185" s="28"/>
      <c r="W185" s="28"/>
      <c r="X185" s="28"/>
      <c r="Y185" s="28"/>
      <c r="Z185" s="28"/>
    </row>
    <row r="186" spans="1:26" ht="15" customHeight="1">
      <c r="A186" s="111">
        <v>176</v>
      </c>
      <c r="B186" s="48" t="s">
        <v>2566</v>
      </c>
      <c r="C186" s="48"/>
      <c r="D186" s="35"/>
      <c r="E186" s="149" t="s">
        <v>36</v>
      </c>
      <c r="F186" s="156"/>
      <c r="G186" s="670">
        <v>2.68</v>
      </c>
      <c r="H186" s="88">
        <v>33</v>
      </c>
      <c r="I186" s="40">
        <v>100</v>
      </c>
      <c r="J186" s="40" t="s">
        <v>37</v>
      </c>
      <c r="K186" s="41"/>
      <c r="L186" s="42"/>
      <c r="M186" s="658">
        <f t="shared" si="1"/>
        <v>3300</v>
      </c>
      <c r="N186" s="659" t="str">
        <f t="shared" si="5"/>
        <v>3300pieces</v>
      </c>
      <c r="O186" s="692">
        <f t="shared" si="2"/>
        <v>88.440000000000012</v>
      </c>
      <c r="P186" s="29"/>
      <c r="Q186" s="74"/>
      <c r="R186" s="28"/>
      <c r="S186" s="28"/>
      <c r="T186" s="28"/>
      <c r="U186" s="28"/>
      <c r="V186" s="28"/>
      <c r="W186" s="28"/>
      <c r="X186" s="28"/>
      <c r="Y186" s="28"/>
      <c r="Z186" s="28"/>
    </row>
    <row r="187" spans="1:26" ht="15" customHeight="1">
      <c r="A187" s="111">
        <v>177</v>
      </c>
      <c r="B187" s="48" t="s">
        <v>633</v>
      </c>
      <c r="C187" s="48"/>
      <c r="D187" s="35"/>
      <c r="E187" s="149" t="s">
        <v>36</v>
      </c>
      <c r="F187" s="156"/>
      <c r="G187" s="670">
        <v>3.96</v>
      </c>
      <c r="H187" s="88">
        <v>200</v>
      </c>
      <c r="I187" s="40">
        <v>1</v>
      </c>
      <c r="J187" s="40" t="s">
        <v>37</v>
      </c>
      <c r="K187" s="41"/>
      <c r="L187" s="42"/>
      <c r="M187" s="658">
        <f t="shared" si="1"/>
        <v>200</v>
      </c>
      <c r="N187" s="659" t="str">
        <f t="shared" si="5"/>
        <v>200pieces</v>
      </c>
      <c r="O187" s="692">
        <f t="shared" si="2"/>
        <v>792</v>
      </c>
      <c r="P187" s="29"/>
      <c r="Q187" s="74"/>
      <c r="R187" s="28"/>
      <c r="S187" s="28"/>
      <c r="T187" s="28"/>
      <c r="U187" s="28"/>
      <c r="V187" s="28"/>
      <c r="W187" s="28"/>
      <c r="X187" s="28"/>
      <c r="Y187" s="28"/>
      <c r="Z187" s="28"/>
    </row>
    <row r="188" spans="1:26" ht="15" customHeight="1">
      <c r="A188" s="111">
        <v>178</v>
      </c>
      <c r="B188" s="48" t="s">
        <v>1356</v>
      </c>
      <c r="C188" s="48"/>
      <c r="D188" s="35"/>
      <c r="E188" s="149" t="s">
        <v>1355</v>
      </c>
      <c r="F188" s="156"/>
      <c r="G188" s="670">
        <v>7.9</v>
      </c>
      <c r="H188" s="88">
        <v>250</v>
      </c>
      <c r="I188" s="40">
        <v>1</v>
      </c>
      <c r="J188" s="40" t="s">
        <v>37</v>
      </c>
      <c r="K188" s="41"/>
      <c r="L188" s="42"/>
      <c r="M188" s="658">
        <f t="shared" si="1"/>
        <v>250</v>
      </c>
      <c r="N188" s="659" t="str">
        <f t="shared" si="5"/>
        <v>250pieces</v>
      </c>
      <c r="O188" s="692">
        <f t="shared" si="2"/>
        <v>1975</v>
      </c>
      <c r="P188" s="29"/>
      <c r="Q188" s="74"/>
      <c r="R188" s="28"/>
      <c r="S188" s="28"/>
      <c r="T188" s="28"/>
      <c r="U188" s="28"/>
      <c r="V188" s="28"/>
      <c r="W188" s="28"/>
      <c r="X188" s="28"/>
      <c r="Y188" s="28"/>
      <c r="Z188" s="28"/>
    </row>
    <row r="189" spans="1:26" ht="15" customHeight="1">
      <c r="A189" s="111">
        <v>179</v>
      </c>
      <c r="B189" s="48" t="s">
        <v>1354</v>
      </c>
      <c r="C189" s="48"/>
      <c r="D189" s="35"/>
      <c r="E189" s="149" t="s">
        <v>1355</v>
      </c>
      <c r="F189" s="156"/>
      <c r="G189" s="670">
        <v>7.33</v>
      </c>
      <c r="H189" s="88">
        <v>370</v>
      </c>
      <c r="I189" s="40">
        <v>1</v>
      </c>
      <c r="J189" s="40" t="s">
        <v>37</v>
      </c>
      <c r="K189" s="41"/>
      <c r="L189" s="42"/>
      <c r="M189" s="658">
        <f t="shared" si="1"/>
        <v>370</v>
      </c>
      <c r="N189" s="659" t="str">
        <f t="shared" si="5"/>
        <v>370pieces</v>
      </c>
      <c r="O189" s="692">
        <f t="shared" si="2"/>
        <v>2712.1</v>
      </c>
      <c r="P189" s="29"/>
      <c r="Q189" s="74"/>
      <c r="R189" s="28"/>
      <c r="S189" s="28"/>
      <c r="T189" s="28"/>
      <c r="U189" s="28"/>
      <c r="V189" s="28"/>
      <c r="W189" s="28"/>
      <c r="X189" s="28"/>
      <c r="Y189" s="28"/>
      <c r="Z189" s="28"/>
    </row>
    <row r="190" spans="1:26" ht="15" customHeight="1">
      <c r="A190" s="111">
        <v>180</v>
      </c>
      <c r="B190" s="48" t="s">
        <v>49</v>
      </c>
      <c r="C190" s="48"/>
      <c r="D190" s="35"/>
      <c r="E190" s="149" t="s">
        <v>36</v>
      </c>
      <c r="F190" s="156"/>
      <c r="G190" s="670">
        <v>486</v>
      </c>
      <c r="H190" s="88">
        <v>1</v>
      </c>
      <c r="I190" s="40">
        <v>100</v>
      </c>
      <c r="J190" s="40" t="s">
        <v>37</v>
      </c>
      <c r="K190" s="41"/>
      <c r="L190" s="42"/>
      <c r="M190" s="658">
        <f t="shared" si="1"/>
        <v>100</v>
      </c>
      <c r="N190" s="659" t="str">
        <f t="shared" si="5"/>
        <v>100pieces</v>
      </c>
      <c r="O190" s="692">
        <f t="shared" si="2"/>
        <v>486</v>
      </c>
      <c r="P190" s="29"/>
      <c r="Q190" s="74"/>
      <c r="R190" s="28"/>
      <c r="S190" s="28"/>
      <c r="T190" s="28"/>
      <c r="U190" s="28"/>
      <c r="V190" s="28"/>
      <c r="W190" s="28"/>
      <c r="X190" s="28"/>
      <c r="Y190" s="28"/>
      <c r="Z190" s="28"/>
    </row>
    <row r="191" spans="1:26" ht="15" customHeight="1">
      <c r="A191" s="111">
        <v>181</v>
      </c>
      <c r="B191" s="48" t="s">
        <v>960</v>
      </c>
      <c r="C191" s="48"/>
      <c r="D191" s="35"/>
      <c r="E191" s="149" t="s">
        <v>961</v>
      </c>
      <c r="F191" s="156"/>
      <c r="G191" s="670">
        <v>179</v>
      </c>
      <c r="H191" s="88">
        <v>1</v>
      </c>
      <c r="I191" s="40">
        <v>190</v>
      </c>
      <c r="J191" s="40" t="s">
        <v>59</v>
      </c>
      <c r="K191" s="41"/>
      <c r="L191" s="42"/>
      <c r="M191" s="658">
        <f t="shared" si="1"/>
        <v>190</v>
      </c>
      <c r="N191" s="659" t="str">
        <f t="shared" si="5"/>
        <v>190grams</v>
      </c>
      <c r="O191" s="692">
        <f t="shared" si="2"/>
        <v>179</v>
      </c>
      <c r="P191" s="29"/>
      <c r="Q191" s="74"/>
      <c r="R191" s="28"/>
      <c r="S191" s="28"/>
      <c r="T191" s="28"/>
      <c r="U191" s="28"/>
      <c r="V191" s="28"/>
      <c r="W191" s="28"/>
      <c r="X191" s="28"/>
      <c r="Y191" s="28"/>
      <c r="Z191" s="28"/>
    </row>
    <row r="192" spans="1:26" ht="15" customHeight="1">
      <c r="A192" s="111">
        <v>182</v>
      </c>
      <c r="B192" s="48" t="s">
        <v>1929</v>
      </c>
      <c r="C192" s="48"/>
      <c r="D192" s="35"/>
      <c r="E192" s="149" t="s">
        <v>1930</v>
      </c>
      <c r="F192" s="156"/>
      <c r="G192" s="670">
        <v>148</v>
      </c>
      <c r="H192" s="88">
        <v>2</v>
      </c>
      <c r="I192" s="40">
        <v>400</v>
      </c>
      <c r="J192" s="40" t="s">
        <v>59</v>
      </c>
      <c r="K192" s="41"/>
      <c r="L192" s="42"/>
      <c r="M192" s="658">
        <f t="shared" si="1"/>
        <v>800</v>
      </c>
      <c r="N192" s="659" t="str">
        <f t="shared" si="5"/>
        <v>800grams</v>
      </c>
      <c r="O192" s="692">
        <f t="shared" si="2"/>
        <v>296</v>
      </c>
      <c r="P192" s="29"/>
      <c r="Q192" s="74"/>
      <c r="R192" s="28"/>
      <c r="S192" s="28"/>
      <c r="T192" s="28"/>
      <c r="U192" s="28"/>
      <c r="V192" s="28"/>
      <c r="W192" s="28"/>
      <c r="X192" s="28"/>
      <c r="Y192" s="28"/>
      <c r="Z192" s="28"/>
    </row>
    <row r="193" spans="1:26" ht="15" customHeight="1">
      <c r="A193" s="111">
        <v>183</v>
      </c>
      <c r="B193" s="48" t="s">
        <v>2330</v>
      </c>
      <c r="C193" s="48"/>
      <c r="D193" s="35"/>
      <c r="E193" s="149" t="s">
        <v>2331</v>
      </c>
      <c r="F193" s="156"/>
      <c r="G193" s="670">
        <v>202</v>
      </c>
      <c r="H193" s="88">
        <v>1</v>
      </c>
      <c r="I193" s="40">
        <v>142</v>
      </c>
      <c r="J193" s="40" t="s">
        <v>59</v>
      </c>
      <c r="K193" s="41"/>
      <c r="L193" s="42"/>
      <c r="M193" s="658">
        <f t="shared" si="1"/>
        <v>142</v>
      </c>
      <c r="N193" s="659" t="str">
        <f t="shared" si="5"/>
        <v>142grams</v>
      </c>
      <c r="O193" s="692">
        <f t="shared" si="2"/>
        <v>202</v>
      </c>
      <c r="P193" s="29"/>
      <c r="Q193" s="74"/>
      <c r="R193" s="28"/>
      <c r="S193" s="28"/>
      <c r="T193" s="28"/>
      <c r="U193" s="28"/>
      <c r="V193" s="28"/>
      <c r="W193" s="28"/>
      <c r="X193" s="28"/>
      <c r="Y193" s="28"/>
      <c r="Z193" s="28"/>
    </row>
    <row r="194" spans="1:26" ht="15" customHeight="1">
      <c r="A194" s="111">
        <v>184</v>
      </c>
      <c r="B194" s="48" t="s">
        <v>1847</v>
      </c>
      <c r="C194" s="48"/>
      <c r="D194" s="35"/>
      <c r="E194" s="149" t="s">
        <v>36</v>
      </c>
      <c r="F194" s="156"/>
      <c r="G194" s="670">
        <v>70</v>
      </c>
      <c r="H194" s="88">
        <v>11</v>
      </c>
      <c r="I194" s="40">
        <v>100</v>
      </c>
      <c r="J194" s="40" t="s">
        <v>37</v>
      </c>
      <c r="K194" s="41"/>
      <c r="L194" s="42"/>
      <c r="M194" s="658">
        <f t="shared" si="1"/>
        <v>1100</v>
      </c>
      <c r="N194" s="659" t="str">
        <f t="shared" si="5"/>
        <v>1100pieces</v>
      </c>
      <c r="O194" s="692">
        <f t="shared" si="2"/>
        <v>770</v>
      </c>
      <c r="P194" s="29"/>
      <c r="Q194" s="74"/>
      <c r="R194" s="28"/>
      <c r="S194" s="28"/>
      <c r="T194" s="28"/>
      <c r="U194" s="28"/>
      <c r="V194" s="28"/>
      <c r="W194" s="28"/>
      <c r="X194" s="28"/>
      <c r="Y194" s="28"/>
      <c r="Z194" s="28"/>
    </row>
    <row r="195" spans="1:26" ht="15" customHeight="1">
      <c r="A195" s="111">
        <v>185</v>
      </c>
      <c r="B195" s="48" t="s">
        <v>1976</v>
      </c>
      <c r="C195" s="48"/>
      <c r="D195" s="35"/>
      <c r="E195" s="149" t="s">
        <v>1957</v>
      </c>
      <c r="F195" s="156"/>
      <c r="G195" s="670">
        <v>320</v>
      </c>
      <c r="H195" s="88">
        <v>10</v>
      </c>
      <c r="I195" s="40">
        <v>1000</v>
      </c>
      <c r="J195" s="40" t="s">
        <v>33</v>
      </c>
      <c r="K195" s="41"/>
      <c r="L195" s="42"/>
      <c r="M195" s="658">
        <f t="shared" si="1"/>
        <v>10000</v>
      </c>
      <c r="N195" s="659" t="str">
        <f t="shared" si="5"/>
        <v>10000kg</v>
      </c>
      <c r="O195" s="692">
        <f t="shared" si="2"/>
        <v>3200</v>
      </c>
      <c r="P195" s="29"/>
      <c r="Q195" s="74"/>
      <c r="R195" s="28"/>
      <c r="S195" s="28"/>
      <c r="T195" s="28"/>
      <c r="U195" s="28"/>
      <c r="V195" s="28"/>
      <c r="W195" s="28"/>
      <c r="X195" s="28"/>
      <c r="Y195" s="28"/>
      <c r="Z195" s="28"/>
    </row>
    <row r="196" spans="1:26" ht="15" customHeight="1">
      <c r="A196" s="111">
        <v>186</v>
      </c>
      <c r="B196" s="48" t="s">
        <v>1854</v>
      </c>
      <c r="C196" s="48"/>
      <c r="D196" s="35"/>
      <c r="E196" s="149" t="s">
        <v>36</v>
      </c>
      <c r="F196" s="156"/>
      <c r="G196" s="670">
        <v>37.5</v>
      </c>
      <c r="H196" s="88">
        <v>4</v>
      </c>
      <c r="I196" s="40">
        <v>1</v>
      </c>
      <c r="J196" s="40" t="s">
        <v>42</v>
      </c>
      <c r="K196" s="41"/>
      <c r="L196" s="42"/>
      <c r="M196" s="658">
        <f t="shared" si="1"/>
        <v>4</v>
      </c>
      <c r="N196" s="659" t="str">
        <f t="shared" si="5"/>
        <v>4packs</v>
      </c>
      <c r="O196" s="692">
        <f t="shared" si="2"/>
        <v>150</v>
      </c>
      <c r="P196" s="29"/>
      <c r="Q196" s="74"/>
      <c r="R196" s="28"/>
      <c r="S196" s="28"/>
      <c r="T196" s="28"/>
      <c r="U196" s="28"/>
      <c r="V196" s="28"/>
      <c r="W196" s="28"/>
      <c r="X196" s="28"/>
      <c r="Y196" s="28"/>
      <c r="Z196" s="28"/>
    </row>
    <row r="197" spans="1:26" ht="15" customHeight="1">
      <c r="A197" s="111">
        <v>187</v>
      </c>
      <c r="B197" s="48" t="s">
        <v>456</v>
      </c>
      <c r="C197" s="48"/>
      <c r="D197" s="35"/>
      <c r="E197" s="149" t="s">
        <v>249</v>
      </c>
      <c r="F197" s="156"/>
      <c r="G197" s="670">
        <v>150</v>
      </c>
      <c r="H197" s="88">
        <v>1</v>
      </c>
      <c r="I197" s="40">
        <v>1000</v>
      </c>
      <c r="J197" s="40" t="s">
        <v>33</v>
      </c>
      <c r="K197" s="41"/>
      <c r="L197" s="42"/>
      <c r="M197" s="658">
        <f t="shared" si="1"/>
        <v>1000</v>
      </c>
      <c r="N197" s="659" t="str">
        <f t="shared" si="5"/>
        <v>1000kg</v>
      </c>
      <c r="O197" s="692">
        <f t="shared" si="2"/>
        <v>150</v>
      </c>
      <c r="P197" s="29"/>
      <c r="Q197" s="74"/>
      <c r="R197" s="28"/>
      <c r="S197" s="28"/>
      <c r="T197" s="28"/>
      <c r="U197" s="28"/>
      <c r="V197" s="28"/>
      <c r="W197" s="28"/>
      <c r="X197" s="28"/>
      <c r="Y197" s="28"/>
      <c r="Z197" s="28"/>
    </row>
    <row r="198" spans="1:26" ht="15" customHeight="1">
      <c r="A198" s="111">
        <v>188</v>
      </c>
      <c r="B198" s="48" t="s">
        <v>1048</v>
      </c>
      <c r="C198" s="48"/>
      <c r="D198" s="35"/>
      <c r="E198" s="149" t="s">
        <v>1049</v>
      </c>
      <c r="F198" s="156"/>
      <c r="G198" s="670">
        <v>47.2</v>
      </c>
      <c r="H198" s="88">
        <v>2</v>
      </c>
      <c r="I198" s="40">
        <v>450</v>
      </c>
      <c r="J198" s="40" t="s">
        <v>59</v>
      </c>
      <c r="K198" s="41"/>
      <c r="L198" s="42"/>
      <c r="M198" s="658">
        <f t="shared" si="1"/>
        <v>900</v>
      </c>
      <c r="N198" s="659" t="str">
        <f t="shared" si="5"/>
        <v>900grams</v>
      </c>
      <c r="O198" s="692">
        <f t="shared" si="2"/>
        <v>94.4</v>
      </c>
      <c r="P198" s="29"/>
      <c r="Q198" s="74"/>
      <c r="R198" s="28"/>
      <c r="S198" s="28"/>
      <c r="T198" s="28"/>
      <c r="U198" s="28"/>
      <c r="V198" s="28"/>
      <c r="W198" s="28"/>
      <c r="X198" s="28"/>
      <c r="Y198" s="28"/>
      <c r="Z198" s="28"/>
    </row>
    <row r="199" spans="1:26" ht="15" customHeight="1">
      <c r="A199" s="111">
        <v>189</v>
      </c>
      <c r="B199" s="48" t="s">
        <v>2415</v>
      </c>
      <c r="C199" s="48"/>
      <c r="D199" s="35"/>
      <c r="E199" s="149" t="s">
        <v>1543</v>
      </c>
      <c r="F199" s="156"/>
      <c r="G199" s="670">
        <v>67</v>
      </c>
      <c r="H199" s="88">
        <v>1</v>
      </c>
      <c r="I199" s="40">
        <v>14</v>
      </c>
      <c r="J199" s="40" t="s">
        <v>59</v>
      </c>
      <c r="K199" s="41"/>
      <c r="L199" s="42"/>
      <c r="M199" s="658">
        <f t="shared" si="1"/>
        <v>14</v>
      </c>
      <c r="N199" s="659" t="str">
        <f t="shared" si="5"/>
        <v>14grams</v>
      </c>
      <c r="O199" s="692">
        <f t="shared" si="2"/>
        <v>67</v>
      </c>
      <c r="P199" s="29"/>
      <c r="Q199" s="74"/>
      <c r="R199" s="28"/>
      <c r="S199" s="28"/>
      <c r="T199" s="28"/>
      <c r="U199" s="28"/>
      <c r="V199" s="28"/>
      <c r="W199" s="28"/>
      <c r="X199" s="28"/>
      <c r="Y199" s="28"/>
      <c r="Z199" s="28"/>
    </row>
    <row r="200" spans="1:26" ht="15" customHeight="1">
      <c r="A200" s="111">
        <v>190</v>
      </c>
      <c r="B200" s="48" t="s">
        <v>2302</v>
      </c>
      <c r="C200" s="48"/>
      <c r="D200" s="35"/>
      <c r="E200" s="149" t="s">
        <v>1543</v>
      </c>
      <c r="F200" s="156"/>
      <c r="G200" s="670">
        <v>78</v>
      </c>
      <c r="H200" s="88">
        <v>3</v>
      </c>
      <c r="I200" s="40">
        <v>34</v>
      </c>
      <c r="J200" s="40" t="s">
        <v>59</v>
      </c>
      <c r="K200" s="41"/>
      <c r="L200" s="42"/>
      <c r="M200" s="658">
        <f t="shared" si="1"/>
        <v>102</v>
      </c>
      <c r="N200" s="659" t="str">
        <f t="shared" si="5"/>
        <v>102grams</v>
      </c>
      <c r="O200" s="692">
        <f t="shared" si="2"/>
        <v>234</v>
      </c>
      <c r="P200" s="29"/>
      <c r="Q200" s="74"/>
      <c r="R200" s="28"/>
      <c r="S200" s="28"/>
      <c r="T200" s="28"/>
      <c r="U200" s="28"/>
      <c r="V200" s="28"/>
      <c r="W200" s="28"/>
      <c r="X200" s="28"/>
      <c r="Y200" s="28"/>
      <c r="Z200" s="28"/>
    </row>
    <row r="201" spans="1:26" ht="15" customHeight="1">
      <c r="A201" s="111">
        <v>191</v>
      </c>
      <c r="B201" s="48" t="s">
        <v>2516</v>
      </c>
      <c r="C201" s="48"/>
      <c r="D201" s="35"/>
      <c r="E201" s="149" t="s">
        <v>1543</v>
      </c>
      <c r="F201" s="156"/>
      <c r="G201" s="670">
        <v>78</v>
      </c>
      <c r="H201" s="88">
        <v>1</v>
      </c>
      <c r="I201" s="40">
        <v>31</v>
      </c>
      <c r="J201" s="40" t="s">
        <v>59</v>
      </c>
      <c r="K201" s="41"/>
      <c r="L201" s="42"/>
      <c r="M201" s="658">
        <f t="shared" si="1"/>
        <v>31</v>
      </c>
      <c r="N201" s="659" t="str">
        <f t="shared" si="5"/>
        <v>31grams</v>
      </c>
      <c r="O201" s="692">
        <f t="shared" si="2"/>
        <v>78</v>
      </c>
      <c r="P201" s="29"/>
      <c r="Q201" s="74"/>
      <c r="R201" s="28"/>
      <c r="S201" s="28"/>
      <c r="T201" s="28"/>
      <c r="U201" s="28"/>
      <c r="V201" s="28"/>
      <c r="W201" s="28"/>
      <c r="X201" s="28"/>
      <c r="Y201" s="28"/>
      <c r="Z201" s="28"/>
    </row>
    <row r="202" spans="1:26" ht="15" customHeight="1">
      <c r="A202" s="111">
        <v>192</v>
      </c>
      <c r="B202" s="48" t="s">
        <v>2194</v>
      </c>
      <c r="C202" s="48"/>
      <c r="D202" s="35"/>
      <c r="E202" s="149" t="s">
        <v>2195</v>
      </c>
      <c r="F202" s="156"/>
      <c r="G202" s="670">
        <v>14.55</v>
      </c>
      <c r="H202" s="88">
        <v>12</v>
      </c>
      <c r="I202" s="40">
        <v>1</v>
      </c>
      <c r="J202" s="40" t="s">
        <v>37</v>
      </c>
      <c r="K202" s="41"/>
      <c r="L202" s="42"/>
      <c r="M202" s="658">
        <f t="shared" si="1"/>
        <v>12</v>
      </c>
      <c r="N202" s="659" t="str">
        <f t="shared" si="5"/>
        <v>12pieces</v>
      </c>
      <c r="O202" s="692">
        <f t="shared" si="2"/>
        <v>174.60000000000002</v>
      </c>
      <c r="P202" s="29"/>
      <c r="Q202" s="74"/>
      <c r="R202" s="28"/>
      <c r="S202" s="28"/>
      <c r="T202" s="28"/>
      <c r="U202" s="28"/>
      <c r="V202" s="28"/>
      <c r="W202" s="28"/>
      <c r="X202" s="28"/>
      <c r="Y202" s="28"/>
      <c r="Z202" s="28"/>
    </row>
    <row r="203" spans="1:26" ht="15" customHeight="1">
      <c r="A203" s="111">
        <v>193</v>
      </c>
      <c r="B203" s="48"/>
      <c r="C203" s="48"/>
      <c r="D203" s="35"/>
      <c r="E203" s="149"/>
      <c r="F203" s="156"/>
      <c r="G203" s="670"/>
      <c r="H203" s="88"/>
      <c r="I203" s="40"/>
      <c r="J203" s="40"/>
      <c r="K203" s="41"/>
      <c r="L203" s="42"/>
      <c r="M203" s="782"/>
      <c r="N203" s="783"/>
      <c r="O203" s="735"/>
      <c r="P203" s="29"/>
      <c r="Q203" s="74"/>
      <c r="R203" s="28"/>
      <c r="S203" s="28"/>
      <c r="T203" s="28"/>
      <c r="U203" s="28"/>
      <c r="V203" s="28"/>
      <c r="W203" s="28"/>
      <c r="X203" s="28"/>
      <c r="Y203" s="28"/>
      <c r="Z203" s="28"/>
    </row>
    <row r="204" spans="1:26" ht="15" customHeight="1">
      <c r="A204" s="111">
        <v>194</v>
      </c>
      <c r="B204" s="48"/>
      <c r="C204" s="48"/>
      <c r="D204" s="35"/>
      <c r="E204" s="149"/>
      <c r="F204" s="156"/>
      <c r="G204" s="670"/>
      <c r="H204" s="88"/>
      <c r="I204" s="40"/>
      <c r="J204" s="40"/>
      <c r="K204" s="41"/>
      <c r="L204" s="42"/>
      <c r="M204" s="782"/>
      <c r="N204" s="783"/>
      <c r="O204" s="735"/>
      <c r="P204" s="29"/>
      <c r="Q204" s="74"/>
      <c r="R204" s="28"/>
      <c r="S204" s="28"/>
      <c r="T204" s="28"/>
      <c r="U204" s="28"/>
      <c r="V204" s="28"/>
      <c r="W204" s="28"/>
      <c r="X204" s="28"/>
      <c r="Y204" s="28"/>
      <c r="Z204" s="28"/>
    </row>
    <row r="205" spans="1:26" ht="15" customHeight="1">
      <c r="A205" s="111">
        <v>195</v>
      </c>
      <c r="B205" s="48"/>
      <c r="C205" s="48"/>
      <c r="D205" s="35"/>
      <c r="E205" s="149"/>
      <c r="F205" s="156"/>
      <c r="G205" s="670"/>
      <c r="H205" s="88"/>
      <c r="I205" s="40"/>
      <c r="J205" s="40"/>
      <c r="K205" s="41"/>
      <c r="L205" s="42"/>
      <c r="M205" s="782"/>
      <c r="N205" s="783"/>
      <c r="O205" s="735"/>
      <c r="P205" s="29"/>
      <c r="Q205" s="74"/>
      <c r="R205" s="28"/>
      <c r="S205" s="28"/>
      <c r="T205" s="28"/>
      <c r="U205" s="28"/>
      <c r="V205" s="28"/>
      <c r="W205" s="28"/>
      <c r="X205" s="28"/>
      <c r="Y205" s="28"/>
      <c r="Z205" s="28"/>
    </row>
    <row r="206" spans="1:26" ht="15" customHeight="1">
      <c r="A206" s="111">
        <v>196</v>
      </c>
      <c r="B206" s="48"/>
      <c r="C206" s="48"/>
      <c r="D206" s="35"/>
      <c r="E206" s="149"/>
      <c r="F206" s="156"/>
      <c r="G206" s="670"/>
      <c r="H206" s="88"/>
      <c r="I206" s="40"/>
      <c r="J206" s="40"/>
      <c r="K206" s="41"/>
      <c r="L206" s="42"/>
      <c r="M206" s="782"/>
      <c r="N206" s="783"/>
      <c r="O206" s="735"/>
      <c r="P206" s="29"/>
      <c r="Q206" s="74"/>
      <c r="R206" s="28"/>
      <c r="S206" s="28"/>
      <c r="T206" s="28"/>
      <c r="U206" s="28"/>
      <c r="V206" s="28"/>
      <c r="W206" s="28"/>
      <c r="X206" s="28"/>
      <c r="Y206" s="28"/>
      <c r="Z206" s="28"/>
    </row>
    <row r="207" spans="1:26" ht="15" customHeight="1">
      <c r="A207" s="111">
        <v>197</v>
      </c>
      <c r="B207" s="48"/>
      <c r="C207" s="48"/>
      <c r="D207" s="35"/>
      <c r="E207" s="149"/>
      <c r="F207" s="156"/>
      <c r="G207" s="670"/>
      <c r="H207" s="88"/>
      <c r="I207" s="40"/>
      <c r="J207" s="40"/>
      <c r="K207" s="41"/>
      <c r="L207" s="42"/>
      <c r="M207" s="782"/>
      <c r="N207" s="783"/>
      <c r="O207" s="735"/>
      <c r="P207" s="29"/>
      <c r="Q207" s="74"/>
      <c r="R207" s="28"/>
      <c r="S207" s="28"/>
      <c r="T207" s="28"/>
      <c r="U207" s="28"/>
      <c r="V207" s="28"/>
      <c r="W207" s="28"/>
      <c r="X207" s="28"/>
      <c r="Y207" s="28"/>
      <c r="Z207" s="28"/>
    </row>
    <row r="208" spans="1:26" ht="15" customHeight="1">
      <c r="A208" s="111">
        <v>198</v>
      </c>
      <c r="B208" s="48"/>
      <c r="C208" s="48"/>
      <c r="D208" s="35"/>
      <c r="E208" s="149"/>
      <c r="F208" s="156"/>
      <c r="G208" s="670"/>
      <c r="H208" s="88"/>
      <c r="I208" s="40"/>
      <c r="J208" s="40"/>
      <c r="K208" s="41"/>
      <c r="L208" s="42"/>
      <c r="M208" s="782"/>
      <c r="N208" s="783"/>
      <c r="O208" s="735"/>
      <c r="P208" s="29"/>
      <c r="Q208" s="74"/>
      <c r="R208" s="28"/>
      <c r="S208" s="28"/>
      <c r="T208" s="28"/>
      <c r="U208" s="28"/>
      <c r="V208" s="28"/>
      <c r="W208" s="28"/>
      <c r="X208" s="28"/>
      <c r="Y208" s="28"/>
      <c r="Z208" s="28"/>
    </row>
    <row r="209" spans="1:26" ht="15" customHeight="1">
      <c r="A209" s="111">
        <v>199</v>
      </c>
      <c r="B209" s="48"/>
      <c r="C209" s="48"/>
      <c r="D209" s="35"/>
      <c r="E209" s="149"/>
      <c r="F209" s="156"/>
      <c r="G209" s="670"/>
      <c r="H209" s="88"/>
      <c r="I209" s="40"/>
      <c r="J209" s="40"/>
      <c r="K209" s="41"/>
      <c r="L209" s="42"/>
      <c r="M209" s="782"/>
      <c r="N209" s="783"/>
      <c r="O209" s="735"/>
      <c r="P209" s="29"/>
      <c r="Q209" s="74"/>
      <c r="R209" s="28"/>
      <c r="S209" s="28"/>
      <c r="T209" s="28"/>
      <c r="U209" s="28"/>
      <c r="V209" s="28"/>
      <c r="W209" s="28"/>
      <c r="X209" s="28"/>
      <c r="Y209" s="28"/>
      <c r="Z209" s="28"/>
    </row>
    <row r="210" spans="1:26" ht="15" customHeight="1">
      <c r="A210" s="111">
        <v>200</v>
      </c>
      <c r="B210" s="48"/>
      <c r="C210" s="48"/>
      <c r="D210" s="35"/>
      <c r="E210" s="149"/>
      <c r="F210" s="156"/>
      <c r="G210" s="670"/>
      <c r="H210" s="88"/>
      <c r="I210" s="40"/>
      <c r="J210" s="40"/>
      <c r="K210" s="41"/>
      <c r="L210" s="42"/>
      <c r="M210" s="782"/>
      <c r="N210" s="783"/>
      <c r="O210" s="735"/>
      <c r="P210" s="29"/>
      <c r="Q210" s="74"/>
      <c r="R210" s="28"/>
      <c r="S210" s="28"/>
      <c r="T210" s="28"/>
      <c r="U210" s="28"/>
      <c r="V210" s="28"/>
      <c r="W210" s="28"/>
      <c r="X210" s="28"/>
      <c r="Y210" s="28"/>
      <c r="Z210" s="28"/>
    </row>
    <row r="211" spans="1:26" ht="15" customHeight="1">
      <c r="A211" s="111">
        <v>201</v>
      </c>
      <c r="B211" s="48"/>
      <c r="C211" s="48"/>
      <c r="D211" s="35"/>
      <c r="E211" s="149"/>
      <c r="F211" s="156"/>
      <c r="G211" s="670"/>
      <c r="H211" s="88"/>
      <c r="I211" s="40"/>
      <c r="J211" s="40"/>
      <c r="K211" s="41"/>
      <c r="L211" s="42"/>
      <c r="M211" s="782"/>
      <c r="N211" s="783"/>
      <c r="O211" s="735"/>
      <c r="P211" s="29"/>
      <c r="Q211" s="74"/>
      <c r="R211" s="28"/>
      <c r="S211" s="28"/>
      <c r="T211" s="28"/>
      <c r="U211" s="28"/>
      <c r="V211" s="28"/>
      <c r="W211" s="28"/>
      <c r="X211" s="28"/>
      <c r="Y211" s="28"/>
      <c r="Z211" s="28"/>
    </row>
    <row r="212" spans="1:26" ht="15" customHeight="1">
      <c r="A212" s="111">
        <v>202</v>
      </c>
      <c r="B212" s="48"/>
      <c r="C212" s="48"/>
      <c r="D212" s="35"/>
      <c r="E212" s="149"/>
      <c r="F212" s="156"/>
      <c r="G212" s="670"/>
      <c r="H212" s="88"/>
      <c r="I212" s="40"/>
      <c r="J212" s="40"/>
      <c r="K212" s="41"/>
      <c r="L212" s="42"/>
      <c r="M212" s="782"/>
      <c r="N212" s="783"/>
      <c r="O212" s="735"/>
      <c r="P212" s="29"/>
      <c r="Q212" s="74"/>
      <c r="R212" s="28"/>
      <c r="S212" s="28"/>
      <c r="T212" s="28"/>
      <c r="U212" s="28"/>
      <c r="V212" s="28"/>
      <c r="W212" s="28"/>
      <c r="X212" s="28"/>
      <c r="Y212" s="28"/>
      <c r="Z212" s="28"/>
    </row>
    <row r="213" spans="1:26" ht="15" customHeight="1">
      <c r="A213" s="111">
        <v>203</v>
      </c>
      <c r="B213" s="48"/>
      <c r="C213" s="48"/>
      <c r="D213" s="35"/>
      <c r="E213" s="149"/>
      <c r="F213" s="156"/>
      <c r="G213" s="670"/>
      <c r="H213" s="88"/>
      <c r="I213" s="40"/>
      <c r="J213" s="40"/>
      <c r="K213" s="41"/>
      <c r="L213" s="42"/>
      <c r="M213" s="782"/>
      <c r="N213" s="783"/>
      <c r="O213" s="735"/>
      <c r="P213" s="29"/>
      <c r="Q213" s="74"/>
      <c r="R213" s="28"/>
      <c r="S213" s="28"/>
      <c r="T213" s="28"/>
      <c r="U213" s="28"/>
      <c r="V213" s="28"/>
      <c r="W213" s="28"/>
      <c r="X213" s="28"/>
      <c r="Y213" s="28"/>
      <c r="Z213" s="28"/>
    </row>
    <row r="214" spans="1:26" ht="15" customHeight="1">
      <c r="A214" s="111">
        <v>204</v>
      </c>
      <c r="B214" s="48"/>
      <c r="C214" s="48"/>
      <c r="D214" s="35"/>
      <c r="E214" s="149"/>
      <c r="F214" s="156"/>
      <c r="G214" s="670"/>
      <c r="H214" s="88"/>
      <c r="I214" s="40"/>
      <c r="J214" s="40"/>
      <c r="K214" s="41"/>
      <c r="L214" s="42"/>
      <c r="M214" s="782"/>
      <c r="N214" s="783"/>
      <c r="O214" s="735"/>
      <c r="P214" s="29"/>
      <c r="Q214" s="74"/>
      <c r="R214" s="28"/>
      <c r="S214" s="28"/>
      <c r="T214" s="28"/>
      <c r="U214" s="28"/>
      <c r="V214" s="28"/>
      <c r="W214" s="28"/>
      <c r="X214" s="28"/>
      <c r="Y214" s="28"/>
      <c r="Z214" s="28"/>
    </row>
    <row r="215" spans="1:26" ht="15" customHeight="1">
      <c r="A215" s="111">
        <v>205</v>
      </c>
      <c r="B215" s="48"/>
      <c r="C215" s="48"/>
      <c r="D215" s="35"/>
      <c r="E215" s="149"/>
      <c r="F215" s="156"/>
      <c r="G215" s="670"/>
      <c r="H215" s="88"/>
      <c r="I215" s="40"/>
      <c r="J215" s="40"/>
      <c r="K215" s="41"/>
      <c r="L215" s="42"/>
      <c r="M215" s="782"/>
      <c r="N215" s="783"/>
      <c r="O215" s="735"/>
      <c r="P215" s="29"/>
      <c r="Q215" s="74"/>
      <c r="R215" s="28"/>
      <c r="S215" s="28"/>
      <c r="T215" s="28"/>
      <c r="U215" s="28"/>
      <c r="V215" s="28"/>
      <c r="W215" s="28"/>
      <c r="X215" s="28"/>
      <c r="Y215" s="28"/>
      <c r="Z215" s="28"/>
    </row>
    <row r="216" spans="1:26" ht="15" customHeight="1">
      <c r="A216" s="111">
        <v>206</v>
      </c>
      <c r="B216" s="48"/>
      <c r="C216" s="48"/>
      <c r="D216" s="35"/>
      <c r="E216" s="149"/>
      <c r="F216" s="156"/>
      <c r="G216" s="670"/>
      <c r="H216" s="88"/>
      <c r="I216" s="40"/>
      <c r="J216" s="40"/>
      <c r="K216" s="41"/>
      <c r="L216" s="42"/>
      <c r="M216" s="782"/>
      <c r="N216" s="783"/>
      <c r="O216" s="735"/>
      <c r="P216" s="29"/>
      <c r="Q216" s="74"/>
      <c r="R216" s="28"/>
      <c r="S216" s="28"/>
      <c r="T216" s="28"/>
      <c r="U216" s="28"/>
      <c r="V216" s="28"/>
      <c r="W216" s="28"/>
      <c r="X216" s="28"/>
      <c r="Y216" s="28"/>
      <c r="Z216" s="28"/>
    </row>
    <row r="217" spans="1:26" ht="15" customHeight="1">
      <c r="A217" s="111">
        <v>207</v>
      </c>
      <c r="B217" s="48"/>
      <c r="C217" s="48"/>
      <c r="D217" s="35"/>
      <c r="E217" s="149"/>
      <c r="F217" s="156"/>
      <c r="G217" s="670"/>
      <c r="H217" s="88"/>
      <c r="I217" s="40"/>
      <c r="J217" s="40"/>
      <c r="K217" s="41"/>
      <c r="L217" s="42"/>
      <c r="M217" s="782"/>
      <c r="N217" s="783"/>
      <c r="O217" s="735"/>
      <c r="P217" s="29"/>
      <c r="Q217" s="74"/>
      <c r="R217" s="28"/>
      <c r="S217" s="28"/>
      <c r="T217" s="28"/>
      <c r="U217" s="28"/>
      <c r="V217" s="28"/>
      <c r="W217" s="28"/>
      <c r="X217" s="28"/>
      <c r="Y217" s="28"/>
      <c r="Z217" s="28"/>
    </row>
    <row r="218" spans="1:26" ht="15" customHeight="1">
      <c r="A218" s="111">
        <v>208</v>
      </c>
      <c r="B218" s="48"/>
      <c r="C218" s="48"/>
      <c r="D218" s="35"/>
      <c r="E218" s="149"/>
      <c r="F218" s="156"/>
      <c r="G218" s="670"/>
      <c r="H218" s="88"/>
      <c r="I218" s="40"/>
      <c r="J218" s="40"/>
      <c r="K218" s="41"/>
      <c r="L218" s="42"/>
      <c r="M218" s="782"/>
      <c r="N218" s="783"/>
      <c r="O218" s="735"/>
      <c r="P218" s="29"/>
      <c r="Q218" s="74"/>
      <c r="R218" s="28"/>
      <c r="S218" s="28"/>
      <c r="T218" s="28"/>
      <c r="U218" s="28"/>
      <c r="V218" s="28"/>
      <c r="W218" s="28"/>
      <c r="X218" s="28"/>
      <c r="Y218" s="28"/>
      <c r="Z218" s="28"/>
    </row>
    <row r="219" spans="1:26" ht="15" customHeight="1">
      <c r="A219" s="111">
        <v>209</v>
      </c>
      <c r="B219" s="48"/>
      <c r="C219" s="48"/>
      <c r="D219" s="35"/>
      <c r="E219" s="149"/>
      <c r="F219" s="156"/>
      <c r="G219" s="670"/>
      <c r="H219" s="88"/>
      <c r="I219" s="40"/>
      <c r="J219" s="40"/>
      <c r="K219" s="41"/>
      <c r="L219" s="42"/>
      <c r="M219" s="782"/>
      <c r="N219" s="783"/>
      <c r="O219" s="735"/>
      <c r="P219" s="29"/>
      <c r="Q219" s="74"/>
      <c r="R219" s="28"/>
      <c r="S219" s="28"/>
      <c r="T219" s="28"/>
      <c r="U219" s="28"/>
      <c r="V219" s="28"/>
      <c r="W219" s="28"/>
      <c r="X219" s="28"/>
      <c r="Y219" s="28"/>
      <c r="Z219" s="28"/>
    </row>
    <row r="220" spans="1:26" ht="15" customHeight="1">
      <c r="A220" s="111">
        <v>210</v>
      </c>
      <c r="B220" s="48"/>
      <c r="C220" s="48"/>
      <c r="D220" s="35"/>
      <c r="E220" s="149"/>
      <c r="F220" s="156"/>
      <c r="G220" s="670"/>
      <c r="H220" s="88"/>
      <c r="I220" s="40"/>
      <c r="J220" s="40"/>
      <c r="K220" s="41"/>
      <c r="L220" s="42"/>
      <c r="M220" s="782"/>
      <c r="N220" s="783"/>
      <c r="O220" s="735"/>
      <c r="P220" s="29"/>
      <c r="Q220" s="74"/>
      <c r="R220" s="28"/>
      <c r="S220" s="28"/>
      <c r="T220" s="28"/>
      <c r="U220" s="28"/>
      <c r="V220" s="28"/>
      <c r="W220" s="28"/>
      <c r="X220" s="28"/>
      <c r="Y220" s="28"/>
      <c r="Z220" s="28"/>
    </row>
    <row r="221" spans="1:26" ht="15" customHeight="1">
      <c r="A221" s="111">
        <v>211</v>
      </c>
      <c r="B221" s="48"/>
      <c r="C221" s="48"/>
      <c r="D221" s="35"/>
      <c r="E221" s="149"/>
      <c r="F221" s="156"/>
      <c r="G221" s="670"/>
      <c r="H221" s="88"/>
      <c r="I221" s="40"/>
      <c r="J221" s="40"/>
      <c r="K221" s="41"/>
      <c r="L221" s="42"/>
      <c r="M221" s="782"/>
      <c r="N221" s="783"/>
      <c r="O221" s="735"/>
      <c r="P221" s="29"/>
      <c r="Q221" s="74"/>
      <c r="R221" s="28"/>
      <c r="S221" s="28"/>
      <c r="T221" s="28"/>
      <c r="U221" s="28"/>
      <c r="V221" s="28"/>
      <c r="W221" s="28"/>
      <c r="X221" s="28"/>
      <c r="Y221" s="28"/>
      <c r="Z221" s="28"/>
    </row>
    <row r="222" spans="1:26" ht="15" customHeight="1">
      <c r="A222" s="111">
        <v>212</v>
      </c>
      <c r="B222" s="48"/>
      <c r="C222" s="48"/>
      <c r="D222" s="35"/>
      <c r="E222" s="149"/>
      <c r="F222" s="156"/>
      <c r="G222" s="670"/>
      <c r="H222" s="88"/>
      <c r="I222" s="40"/>
      <c r="J222" s="40"/>
      <c r="K222" s="41"/>
      <c r="L222" s="42"/>
      <c r="M222" s="782"/>
      <c r="N222" s="783"/>
      <c r="O222" s="735"/>
      <c r="P222" s="29"/>
      <c r="Q222" s="74"/>
      <c r="R222" s="28"/>
      <c r="S222" s="28"/>
      <c r="T222" s="28"/>
      <c r="U222" s="28"/>
      <c r="V222" s="28"/>
      <c r="W222" s="28"/>
      <c r="X222" s="28"/>
      <c r="Y222" s="28"/>
      <c r="Z222" s="28"/>
    </row>
    <row r="223" spans="1:26" ht="15" customHeight="1">
      <c r="A223" s="111">
        <v>213</v>
      </c>
      <c r="B223" s="48"/>
      <c r="C223" s="48"/>
      <c r="D223" s="35"/>
      <c r="E223" s="149"/>
      <c r="F223" s="156"/>
      <c r="G223" s="670"/>
      <c r="H223" s="88"/>
      <c r="I223" s="40"/>
      <c r="J223" s="40"/>
      <c r="K223" s="41"/>
      <c r="L223" s="42"/>
      <c r="M223" s="782"/>
      <c r="N223" s="783"/>
      <c r="O223" s="735"/>
      <c r="P223" s="29"/>
      <c r="Q223" s="74"/>
      <c r="R223" s="28"/>
      <c r="S223" s="28"/>
      <c r="T223" s="28"/>
      <c r="U223" s="28"/>
      <c r="V223" s="28"/>
      <c r="W223" s="28"/>
      <c r="X223" s="28"/>
      <c r="Y223" s="28"/>
      <c r="Z223" s="28"/>
    </row>
    <row r="224" spans="1:26" ht="15" customHeight="1">
      <c r="A224" s="111">
        <v>214</v>
      </c>
      <c r="B224" s="48"/>
      <c r="C224" s="48"/>
      <c r="D224" s="35"/>
      <c r="E224" s="149"/>
      <c r="F224" s="156"/>
      <c r="G224" s="670"/>
      <c r="H224" s="88"/>
      <c r="I224" s="40"/>
      <c r="J224" s="40"/>
      <c r="K224" s="41"/>
      <c r="L224" s="42"/>
      <c r="M224" s="782"/>
      <c r="N224" s="783"/>
      <c r="O224" s="735"/>
      <c r="P224" s="29"/>
      <c r="Q224" s="74"/>
      <c r="R224" s="28"/>
      <c r="S224" s="28"/>
      <c r="T224" s="28"/>
      <c r="U224" s="28"/>
      <c r="V224" s="28"/>
      <c r="W224" s="28"/>
      <c r="X224" s="28"/>
      <c r="Y224" s="28"/>
      <c r="Z224" s="28"/>
    </row>
    <row r="225" spans="1:26" ht="15" customHeight="1">
      <c r="A225" s="111">
        <v>215</v>
      </c>
      <c r="B225" s="48"/>
      <c r="C225" s="48"/>
      <c r="D225" s="35"/>
      <c r="E225" s="149"/>
      <c r="F225" s="156"/>
      <c r="G225" s="670"/>
      <c r="H225" s="88"/>
      <c r="I225" s="40"/>
      <c r="J225" s="40"/>
      <c r="K225" s="41"/>
      <c r="L225" s="42"/>
      <c r="M225" s="782"/>
      <c r="N225" s="783"/>
      <c r="O225" s="735"/>
      <c r="P225" s="29"/>
      <c r="Q225" s="74"/>
      <c r="R225" s="28"/>
      <c r="S225" s="28"/>
      <c r="T225" s="28"/>
      <c r="U225" s="28"/>
      <c r="V225" s="28"/>
      <c r="W225" s="28"/>
      <c r="X225" s="28"/>
      <c r="Y225" s="28"/>
      <c r="Z225" s="28"/>
    </row>
    <row r="226" spans="1:26" ht="15" customHeight="1">
      <c r="A226" s="111">
        <v>216</v>
      </c>
      <c r="B226" s="48"/>
      <c r="C226" s="48"/>
      <c r="D226" s="35"/>
      <c r="E226" s="149"/>
      <c r="F226" s="156"/>
      <c r="G226" s="670"/>
      <c r="H226" s="88"/>
      <c r="I226" s="40"/>
      <c r="J226" s="40"/>
      <c r="K226" s="41"/>
      <c r="L226" s="42"/>
      <c r="M226" s="782"/>
      <c r="N226" s="783"/>
      <c r="O226" s="735"/>
      <c r="P226" s="29"/>
      <c r="Q226" s="74"/>
      <c r="R226" s="28"/>
      <c r="S226" s="28"/>
      <c r="T226" s="28"/>
      <c r="U226" s="28"/>
      <c r="V226" s="28"/>
      <c r="W226" s="28"/>
      <c r="X226" s="28"/>
      <c r="Y226" s="28"/>
      <c r="Z226" s="28"/>
    </row>
    <row r="227" spans="1:26" ht="15" customHeight="1">
      <c r="A227" s="111">
        <v>217</v>
      </c>
      <c r="B227" s="48"/>
      <c r="C227" s="48"/>
      <c r="D227" s="35"/>
      <c r="E227" s="149"/>
      <c r="F227" s="156"/>
      <c r="G227" s="670"/>
      <c r="H227" s="88"/>
      <c r="I227" s="40"/>
      <c r="J227" s="40"/>
      <c r="K227" s="41"/>
      <c r="L227" s="42"/>
      <c r="M227" s="782"/>
      <c r="N227" s="783"/>
      <c r="O227" s="735"/>
      <c r="P227" s="29"/>
      <c r="Q227" s="74"/>
      <c r="R227" s="28"/>
      <c r="S227" s="28"/>
      <c r="T227" s="28"/>
      <c r="U227" s="28"/>
      <c r="V227" s="28"/>
      <c r="W227" s="28"/>
      <c r="X227" s="28"/>
      <c r="Y227" s="28"/>
      <c r="Z227" s="28"/>
    </row>
    <row r="228" spans="1:26" ht="15" customHeight="1">
      <c r="A228" s="111">
        <v>218</v>
      </c>
      <c r="B228" s="48"/>
      <c r="C228" s="48"/>
      <c r="D228" s="35"/>
      <c r="E228" s="149"/>
      <c r="F228" s="156"/>
      <c r="G228" s="670"/>
      <c r="H228" s="88"/>
      <c r="I228" s="40"/>
      <c r="J228" s="40"/>
      <c r="K228" s="41"/>
      <c r="L228" s="42"/>
      <c r="M228" s="782"/>
      <c r="N228" s="783"/>
      <c r="O228" s="735"/>
      <c r="P228" s="29"/>
      <c r="Q228" s="74"/>
      <c r="R228" s="28"/>
      <c r="S228" s="28"/>
      <c r="T228" s="28"/>
      <c r="U228" s="28"/>
      <c r="V228" s="28"/>
      <c r="W228" s="28"/>
      <c r="X228" s="28"/>
      <c r="Y228" s="28"/>
      <c r="Z228" s="28"/>
    </row>
    <row r="229" spans="1:26" ht="15" customHeight="1">
      <c r="A229" s="111">
        <v>219</v>
      </c>
      <c r="B229" s="48"/>
      <c r="C229" s="48"/>
      <c r="D229" s="35"/>
      <c r="E229" s="149"/>
      <c r="F229" s="156"/>
      <c r="G229" s="670"/>
      <c r="H229" s="88"/>
      <c r="I229" s="40"/>
      <c r="J229" s="40"/>
      <c r="K229" s="41"/>
      <c r="L229" s="42"/>
      <c r="M229" s="782"/>
      <c r="N229" s="783"/>
      <c r="O229" s="735"/>
      <c r="P229" s="29"/>
      <c r="Q229" s="74"/>
      <c r="R229" s="28"/>
      <c r="S229" s="28"/>
      <c r="T229" s="28"/>
      <c r="U229" s="28"/>
      <c r="V229" s="28"/>
      <c r="W229" s="28"/>
      <c r="X229" s="28"/>
      <c r="Y229" s="28"/>
      <c r="Z229" s="28"/>
    </row>
    <row r="230" spans="1:26" ht="15" customHeight="1">
      <c r="A230" s="111">
        <v>220</v>
      </c>
      <c r="B230" s="48"/>
      <c r="C230" s="48"/>
      <c r="D230" s="35"/>
      <c r="E230" s="149"/>
      <c r="F230" s="156"/>
      <c r="G230" s="670"/>
      <c r="H230" s="88"/>
      <c r="I230" s="40"/>
      <c r="J230" s="40"/>
      <c r="K230" s="41"/>
      <c r="L230" s="42"/>
      <c r="M230" s="782"/>
      <c r="N230" s="783"/>
      <c r="O230" s="735"/>
      <c r="P230" s="29"/>
      <c r="Q230" s="74"/>
      <c r="R230" s="28"/>
      <c r="S230" s="28"/>
      <c r="T230" s="28"/>
      <c r="U230" s="28"/>
      <c r="V230" s="28"/>
      <c r="W230" s="28"/>
      <c r="X230" s="28"/>
      <c r="Y230" s="28"/>
      <c r="Z230" s="28"/>
    </row>
    <row r="231" spans="1:26" ht="15" customHeight="1">
      <c r="A231" s="111">
        <v>221</v>
      </c>
      <c r="B231" s="48"/>
      <c r="C231" s="48"/>
      <c r="D231" s="35"/>
      <c r="E231" s="149"/>
      <c r="F231" s="156"/>
      <c r="G231" s="670"/>
      <c r="H231" s="88"/>
      <c r="I231" s="40"/>
      <c r="J231" s="40"/>
      <c r="K231" s="41"/>
      <c r="L231" s="42"/>
      <c r="M231" s="782"/>
      <c r="N231" s="783"/>
      <c r="O231" s="735"/>
      <c r="P231" s="29"/>
      <c r="Q231" s="74"/>
      <c r="R231" s="28"/>
      <c r="S231" s="28"/>
      <c r="T231" s="28"/>
      <c r="U231" s="28"/>
      <c r="V231" s="28"/>
      <c r="W231" s="28"/>
      <c r="X231" s="28"/>
      <c r="Y231" s="28"/>
      <c r="Z231" s="28"/>
    </row>
    <row r="232" spans="1:26" ht="15" customHeight="1">
      <c r="A232" s="111">
        <v>222</v>
      </c>
      <c r="B232" s="48"/>
      <c r="C232" s="48"/>
      <c r="D232" s="35"/>
      <c r="E232" s="149"/>
      <c r="F232" s="156"/>
      <c r="G232" s="670"/>
      <c r="H232" s="88"/>
      <c r="I232" s="40"/>
      <c r="J232" s="40"/>
      <c r="K232" s="41"/>
      <c r="L232" s="42"/>
      <c r="M232" s="782"/>
      <c r="N232" s="783"/>
      <c r="O232" s="735"/>
      <c r="P232" s="29"/>
      <c r="Q232" s="74"/>
      <c r="R232" s="28"/>
      <c r="S232" s="28"/>
      <c r="T232" s="28"/>
      <c r="U232" s="28"/>
      <c r="V232" s="28"/>
      <c r="W232" s="28"/>
      <c r="X232" s="28"/>
      <c r="Y232" s="28"/>
      <c r="Z232" s="28"/>
    </row>
    <row r="233" spans="1:26" ht="15" customHeight="1">
      <c r="A233" s="111">
        <v>223</v>
      </c>
      <c r="B233" s="48"/>
      <c r="C233" s="48"/>
      <c r="D233" s="35"/>
      <c r="E233" s="149"/>
      <c r="F233" s="156"/>
      <c r="G233" s="670"/>
      <c r="H233" s="88"/>
      <c r="I233" s="40"/>
      <c r="J233" s="40"/>
      <c r="K233" s="41"/>
      <c r="L233" s="42"/>
      <c r="M233" s="782"/>
      <c r="N233" s="783"/>
      <c r="O233" s="735"/>
      <c r="P233" s="29"/>
      <c r="Q233" s="74"/>
      <c r="R233" s="28"/>
      <c r="S233" s="28"/>
      <c r="T233" s="28"/>
      <c r="U233" s="28"/>
      <c r="V233" s="28"/>
      <c r="W233" s="28"/>
      <c r="X233" s="28"/>
      <c r="Y233" s="28"/>
      <c r="Z233" s="28"/>
    </row>
    <row r="234" spans="1:26" ht="15" customHeight="1">
      <c r="A234" s="111">
        <v>224</v>
      </c>
      <c r="B234" s="48"/>
      <c r="C234" s="48"/>
      <c r="D234" s="35"/>
      <c r="E234" s="149"/>
      <c r="F234" s="156"/>
      <c r="G234" s="670"/>
      <c r="H234" s="88"/>
      <c r="I234" s="40"/>
      <c r="J234" s="40"/>
      <c r="K234" s="41"/>
      <c r="L234" s="42"/>
      <c r="M234" s="782"/>
      <c r="N234" s="783"/>
      <c r="O234" s="735"/>
      <c r="P234" s="29"/>
      <c r="Q234" s="74"/>
      <c r="R234" s="28"/>
      <c r="S234" s="28"/>
      <c r="T234" s="28"/>
      <c r="U234" s="28"/>
      <c r="V234" s="28"/>
      <c r="W234" s="28"/>
      <c r="X234" s="28"/>
      <c r="Y234" s="28"/>
      <c r="Z234" s="28"/>
    </row>
    <row r="235" spans="1:26" ht="15" customHeight="1">
      <c r="A235" s="111">
        <v>225</v>
      </c>
      <c r="B235" s="48"/>
      <c r="C235" s="48"/>
      <c r="D235" s="35"/>
      <c r="E235" s="149"/>
      <c r="F235" s="156"/>
      <c r="G235" s="670"/>
      <c r="H235" s="88"/>
      <c r="I235" s="40"/>
      <c r="J235" s="40"/>
      <c r="K235" s="41"/>
      <c r="L235" s="42"/>
      <c r="M235" s="782"/>
      <c r="N235" s="783"/>
      <c r="O235" s="735"/>
      <c r="P235" s="29"/>
      <c r="Q235" s="74"/>
      <c r="R235" s="28"/>
      <c r="S235" s="28"/>
      <c r="T235" s="28"/>
      <c r="U235" s="28"/>
      <c r="V235" s="28"/>
      <c r="W235" s="28"/>
      <c r="X235" s="28"/>
      <c r="Y235" s="28"/>
      <c r="Z235" s="28"/>
    </row>
    <row r="236" spans="1:26" ht="15" customHeight="1">
      <c r="A236" s="111">
        <v>226</v>
      </c>
      <c r="B236" s="48"/>
      <c r="C236" s="48"/>
      <c r="D236" s="35"/>
      <c r="E236" s="149"/>
      <c r="F236" s="156"/>
      <c r="G236" s="670"/>
      <c r="H236" s="88"/>
      <c r="I236" s="40"/>
      <c r="J236" s="40"/>
      <c r="K236" s="41"/>
      <c r="L236" s="42"/>
      <c r="M236" s="782"/>
      <c r="N236" s="783"/>
      <c r="O236" s="735"/>
      <c r="P236" s="29"/>
      <c r="Q236" s="74"/>
      <c r="R236" s="28"/>
      <c r="S236" s="28"/>
      <c r="T236" s="28"/>
      <c r="U236" s="28"/>
      <c r="V236" s="28"/>
      <c r="W236" s="28"/>
      <c r="X236" s="28"/>
      <c r="Y236" s="28"/>
      <c r="Z236" s="28"/>
    </row>
    <row r="237" spans="1:26" ht="15" customHeight="1">
      <c r="A237" s="111">
        <v>227</v>
      </c>
      <c r="B237" s="48"/>
      <c r="C237" s="48"/>
      <c r="D237" s="35"/>
      <c r="E237" s="149"/>
      <c r="F237" s="156"/>
      <c r="G237" s="670"/>
      <c r="H237" s="88"/>
      <c r="I237" s="40"/>
      <c r="J237" s="40"/>
      <c r="K237" s="41"/>
      <c r="L237" s="42"/>
      <c r="M237" s="782"/>
      <c r="N237" s="783"/>
      <c r="O237" s="735"/>
      <c r="P237" s="29"/>
      <c r="Q237" s="74"/>
      <c r="R237" s="28"/>
      <c r="S237" s="28"/>
      <c r="T237" s="28"/>
      <c r="U237" s="28"/>
      <c r="V237" s="28"/>
      <c r="W237" s="28"/>
      <c r="X237" s="28"/>
      <c r="Y237" s="28"/>
      <c r="Z237" s="28"/>
    </row>
    <row r="238" spans="1:26" ht="15" customHeight="1">
      <c r="A238" s="111">
        <v>228</v>
      </c>
      <c r="B238" s="48"/>
      <c r="C238" s="48"/>
      <c r="D238" s="35"/>
      <c r="E238" s="149"/>
      <c r="F238" s="156"/>
      <c r="G238" s="670"/>
      <c r="H238" s="88"/>
      <c r="I238" s="40"/>
      <c r="J238" s="40"/>
      <c r="K238" s="41"/>
      <c r="L238" s="42"/>
      <c r="M238" s="782"/>
      <c r="N238" s="783"/>
      <c r="O238" s="735"/>
      <c r="P238" s="29"/>
      <c r="Q238" s="74"/>
      <c r="R238" s="28"/>
      <c r="S238" s="28"/>
      <c r="T238" s="28"/>
      <c r="U238" s="28"/>
      <c r="V238" s="28"/>
      <c r="W238" s="28"/>
      <c r="X238" s="28"/>
      <c r="Y238" s="28"/>
      <c r="Z238" s="28"/>
    </row>
    <row r="239" spans="1:26" ht="15" customHeight="1">
      <c r="A239" s="111">
        <v>229</v>
      </c>
      <c r="B239" s="48"/>
      <c r="C239" s="48"/>
      <c r="D239" s="35"/>
      <c r="E239" s="149"/>
      <c r="F239" s="156"/>
      <c r="G239" s="670"/>
      <c r="H239" s="88"/>
      <c r="I239" s="40"/>
      <c r="J239" s="40"/>
      <c r="K239" s="41"/>
      <c r="L239" s="42"/>
      <c r="M239" s="782"/>
      <c r="N239" s="783"/>
      <c r="O239" s="735"/>
      <c r="P239" s="29"/>
      <c r="Q239" s="74"/>
      <c r="R239" s="28"/>
      <c r="S239" s="28"/>
      <c r="T239" s="28"/>
      <c r="U239" s="28"/>
      <c r="V239" s="28"/>
      <c r="W239" s="28"/>
      <c r="X239" s="28"/>
      <c r="Y239" s="28"/>
      <c r="Z239" s="28"/>
    </row>
    <row r="240" spans="1:26" ht="15" customHeight="1">
      <c r="A240" s="111">
        <v>230</v>
      </c>
      <c r="B240" s="48"/>
      <c r="C240" s="48"/>
      <c r="D240" s="35"/>
      <c r="E240" s="149"/>
      <c r="F240" s="156"/>
      <c r="G240" s="670"/>
      <c r="H240" s="88"/>
      <c r="I240" s="40"/>
      <c r="J240" s="40"/>
      <c r="K240" s="41"/>
      <c r="L240" s="42"/>
      <c r="M240" s="782"/>
      <c r="N240" s="783"/>
      <c r="O240" s="735"/>
      <c r="P240" s="29"/>
      <c r="Q240" s="74"/>
      <c r="R240" s="28"/>
      <c r="S240" s="28"/>
      <c r="T240" s="28"/>
      <c r="U240" s="28"/>
      <c r="V240" s="28"/>
      <c r="W240" s="28"/>
      <c r="X240" s="28"/>
      <c r="Y240" s="28"/>
      <c r="Z240" s="28"/>
    </row>
    <row r="241" spans="1:26" ht="15" customHeight="1">
      <c r="A241" s="111">
        <v>231</v>
      </c>
      <c r="B241" s="48"/>
      <c r="C241" s="48"/>
      <c r="D241" s="35"/>
      <c r="E241" s="149"/>
      <c r="F241" s="156"/>
      <c r="G241" s="670"/>
      <c r="H241" s="88"/>
      <c r="I241" s="40"/>
      <c r="J241" s="40"/>
      <c r="K241" s="41"/>
      <c r="L241" s="42"/>
      <c r="M241" s="782"/>
      <c r="N241" s="783"/>
      <c r="O241" s="735"/>
      <c r="P241" s="29"/>
      <c r="Q241" s="74"/>
      <c r="R241" s="28"/>
      <c r="S241" s="28"/>
      <c r="T241" s="28"/>
      <c r="U241" s="28"/>
      <c r="V241" s="28"/>
      <c r="W241" s="28"/>
      <c r="X241" s="28"/>
      <c r="Y241" s="28"/>
      <c r="Z241" s="28"/>
    </row>
    <row r="242" spans="1:26" ht="15" customHeight="1">
      <c r="A242" s="111">
        <v>232</v>
      </c>
      <c r="B242" s="48"/>
      <c r="C242" s="48"/>
      <c r="D242" s="35"/>
      <c r="E242" s="149"/>
      <c r="F242" s="156"/>
      <c r="G242" s="670"/>
      <c r="H242" s="88"/>
      <c r="I242" s="40"/>
      <c r="J242" s="40"/>
      <c r="K242" s="41"/>
      <c r="L242" s="42"/>
      <c r="M242" s="782"/>
      <c r="N242" s="783"/>
      <c r="O242" s="735"/>
      <c r="P242" s="29"/>
      <c r="Q242" s="74"/>
      <c r="R242" s="28"/>
      <c r="S242" s="28"/>
      <c r="T242" s="28"/>
      <c r="U242" s="28"/>
      <c r="V242" s="28"/>
      <c r="W242" s="28"/>
      <c r="X242" s="28"/>
      <c r="Y242" s="28"/>
      <c r="Z242" s="28"/>
    </row>
    <row r="243" spans="1:26" ht="15" customHeight="1">
      <c r="A243" s="111">
        <v>233</v>
      </c>
      <c r="B243" s="48"/>
      <c r="C243" s="48"/>
      <c r="D243" s="35"/>
      <c r="E243" s="149"/>
      <c r="F243" s="156"/>
      <c r="G243" s="670"/>
      <c r="H243" s="88"/>
      <c r="I243" s="40"/>
      <c r="J243" s="40"/>
      <c r="K243" s="41"/>
      <c r="L243" s="42"/>
      <c r="M243" s="782"/>
      <c r="N243" s="783"/>
      <c r="O243" s="735"/>
      <c r="P243" s="29"/>
      <c r="Q243" s="74"/>
      <c r="R243" s="28"/>
      <c r="S243" s="28"/>
      <c r="T243" s="28"/>
      <c r="U243" s="28"/>
      <c r="V243" s="28"/>
      <c r="W243" s="28"/>
      <c r="X243" s="28"/>
      <c r="Y243" s="28"/>
      <c r="Z243" s="28"/>
    </row>
    <row r="244" spans="1:26" ht="15" customHeight="1">
      <c r="A244" s="111">
        <v>234</v>
      </c>
      <c r="B244" s="48"/>
      <c r="C244" s="48"/>
      <c r="D244" s="35"/>
      <c r="E244" s="149"/>
      <c r="F244" s="156"/>
      <c r="G244" s="670"/>
      <c r="H244" s="88"/>
      <c r="I244" s="40"/>
      <c r="J244" s="40"/>
      <c r="K244" s="41"/>
      <c r="L244" s="42"/>
      <c r="M244" s="782"/>
      <c r="N244" s="783"/>
      <c r="O244" s="735"/>
      <c r="P244" s="29"/>
      <c r="Q244" s="74"/>
      <c r="R244" s="28"/>
      <c r="S244" s="28"/>
      <c r="T244" s="28"/>
      <c r="U244" s="28"/>
      <c r="V244" s="28"/>
      <c r="W244" s="28"/>
      <c r="X244" s="28"/>
      <c r="Y244" s="28"/>
      <c r="Z244" s="28"/>
    </row>
    <row r="245" spans="1:26" ht="15" customHeight="1">
      <c r="A245" s="111">
        <v>235</v>
      </c>
      <c r="B245" s="48"/>
      <c r="C245" s="48"/>
      <c r="D245" s="35"/>
      <c r="E245" s="149"/>
      <c r="F245" s="156"/>
      <c r="G245" s="670"/>
      <c r="H245" s="88"/>
      <c r="I245" s="40"/>
      <c r="J245" s="40"/>
      <c r="K245" s="41"/>
      <c r="L245" s="42"/>
      <c r="M245" s="782"/>
      <c r="N245" s="783"/>
      <c r="O245" s="735"/>
      <c r="P245" s="29"/>
      <c r="Q245" s="74"/>
      <c r="R245" s="28"/>
      <c r="S245" s="28"/>
      <c r="T245" s="28"/>
      <c r="U245" s="28"/>
      <c r="V245" s="28"/>
      <c r="W245" s="28"/>
      <c r="X245" s="28"/>
      <c r="Y245" s="28"/>
      <c r="Z245" s="28"/>
    </row>
    <row r="246" spans="1:26" ht="15" customHeight="1">
      <c r="A246" s="111">
        <v>236</v>
      </c>
      <c r="B246" s="48"/>
      <c r="C246" s="48"/>
      <c r="D246" s="35"/>
      <c r="E246" s="149"/>
      <c r="F246" s="156"/>
      <c r="G246" s="670"/>
      <c r="H246" s="88"/>
      <c r="I246" s="40"/>
      <c r="J246" s="40"/>
      <c r="K246" s="41"/>
      <c r="L246" s="42"/>
      <c r="M246" s="782"/>
      <c r="N246" s="783"/>
      <c r="O246" s="735"/>
      <c r="P246" s="29"/>
      <c r="Q246" s="74"/>
      <c r="R246" s="28"/>
      <c r="S246" s="28"/>
      <c r="T246" s="28"/>
      <c r="U246" s="28"/>
      <c r="V246" s="28"/>
      <c r="W246" s="28"/>
      <c r="X246" s="28"/>
      <c r="Y246" s="28"/>
      <c r="Z246" s="28"/>
    </row>
    <row r="247" spans="1:26" ht="15" customHeight="1">
      <c r="A247" s="111">
        <v>237</v>
      </c>
      <c r="B247" s="48"/>
      <c r="C247" s="48"/>
      <c r="D247" s="35"/>
      <c r="E247" s="149"/>
      <c r="F247" s="156"/>
      <c r="G247" s="670"/>
      <c r="H247" s="88"/>
      <c r="I247" s="40"/>
      <c r="J247" s="40"/>
      <c r="K247" s="41"/>
      <c r="L247" s="42"/>
      <c r="M247" s="782"/>
      <c r="N247" s="783"/>
      <c r="O247" s="735"/>
      <c r="P247" s="29"/>
      <c r="Q247" s="74"/>
      <c r="R247" s="28"/>
      <c r="S247" s="28"/>
      <c r="T247" s="28"/>
      <c r="U247" s="28"/>
      <c r="V247" s="28"/>
      <c r="W247" s="28"/>
      <c r="X247" s="28"/>
      <c r="Y247" s="28"/>
      <c r="Z247" s="28"/>
    </row>
    <row r="248" spans="1:26" ht="15" customHeight="1">
      <c r="A248" s="111">
        <v>238</v>
      </c>
      <c r="B248" s="48"/>
      <c r="C248" s="48"/>
      <c r="D248" s="35"/>
      <c r="E248" s="149"/>
      <c r="F248" s="156"/>
      <c r="G248" s="670"/>
      <c r="H248" s="88"/>
      <c r="I248" s="40"/>
      <c r="J248" s="40"/>
      <c r="K248" s="41"/>
      <c r="L248" s="42"/>
      <c r="M248" s="782"/>
      <c r="N248" s="783"/>
      <c r="O248" s="735"/>
      <c r="P248" s="29"/>
      <c r="Q248" s="74"/>
      <c r="R248" s="28"/>
      <c r="S248" s="28"/>
      <c r="T248" s="28"/>
      <c r="U248" s="28"/>
      <c r="V248" s="28"/>
      <c r="W248" s="28"/>
      <c r="X248" s="28"/>
      <c r="Y248" s="28"/>
      <c r="Z248" s="28"/>
    </row>
    <row r="249" spans="1:26" ht="15" customHeight="1">
      <c r="A249" s="111">
        <v>239</v>
      </c>
      <c r="B249" s="48"/>
      <c r="C249" s="48"/>
      <c r="D249" s="35"/>
      <c r="E249" s="149"/>
      <c r="F249" s="156"/>
      <c r="G249" s="670"/>
      <c r="H249" s="88"/>
      <c r="I249" s="40"/>
      <c r="J249" s="40"/>
      <c r="K249" s="41"/>
      <c r="L249" s="42"/>
      <c r="M249" s="782"/>
      <c r="N249" s="783"/>
      <c r="O249" s="735"/>
      <c r="P249" s="29"/>
      <c r="Q249" s="74"/>
      <c r="R249" s="28"/>
      <c r="S249" s="28"/>
      <c r="T249" s="28"/>
      <c r="U249" s="28"/>
      <c r="V249" s="28"/>
      <c r="W249" s="28"/>
      <c r="X249" s="28"/>
      <c r="Y249" s="28"/>
      <c r="Z249" s="28"/>
    </row>
    <row r="250" spans="1:26" ht="15" customHeight="1">
      <c r="A250" s="111">
        <v>240</v>
      </c>
      <c r="B250" s="48"/>
      <c r="C250" s="48"/>
      <c r="D250" s="35"/>
      <c r="E250" s="149"/>
      <c r="F250" s="156"/>
      <c r="G250" s="670"/>
      <c r="H250" s="88"/>
      <c r="I250" s="40"/>
      <c r="J250" s="40"/>
      <c r="K250" s="41"/>
      <c r="L250" s="42"/>
      <c r="M250" s="782"/>
      <c r="N250" s="783"/>
      <c r="O250" s="735"/>
      <c r="P250" s="29"/>
      <c r="Q250" s="74"/>
      <c r="R250" s="28"/>
      <c r="S250" s="28"/>
      <c r="T250" s="28"/>
      <c r="U250" s="28"/>
      <c r="V250" s="28"/>
      <c r="W250" s="28"/>
      <c r="X250" s="28"/>
      <c r="Y250" s="28"/>
      <c r="Z250" s="28"/>
    </row>
    <row r="251" spans="1:26" ht="15" customHeight="1">
      <c r="A251" s="111">
        <v>241</v>
      </c>
      <c r="B251" s="48"/>
      <c r="C251" s="48"/>
      <c r="D251" s="35"/>
      <c r="E251" s="149"/>
      <c r="F251" s="156"/>
      <c r="G251" s="670"/>
      <c r="H251" s="88"/>
      <c r="I251" s="40"/>
      <c r="J251" s="40"/>
      <c r="K251" s="41"/>
      <c r="L251" s="42"/>
      <c r="M251" s="782"/>
      <c r="N251" s="783"/>
      <c r="O251" s="735"/>
      <c r="P251" s="29"/>
      <c r="Q251" s="74"/>
      <c r="R251" s="28"/>
      <c r="S251" s="28"/>
      <c r="T251" s="28"/>
      <c r="U251" s="28"/>
      <c r="V251" s="28"/>
      <c r="W251" s="28"/>
      <c r="X251" s="28"/>
      <c r="Y251" s="28"/>
      <c r="Z251" s="28"/>
    </row>
    <row r="252" spans="1:26" ht="15" customHeight="1">
      <c r="A252" s="111">
        <v>242</v>
      </c>
      <c r="B252" s="48"/>
      <c r="C252" s="48"/>
      <c r="D252" s="35"/>
      <c r="E252" s="149"/>
      <c r="F252" s="156"/>
      <c r="G252" s="670"/>
      <c r="H252" s="88"/>
      <c r="I252" s="40"/>
      <c r="J252" s="40"/>
      <c r="K252" s="41"/>
      <c r="L252" s="42"/>
      <c r="M252" s="782"/>
      <c r="N252" s="783"/>
      <c r="O252" s="735"/>
      <c r="P252" s="29"/>
      <c r="Q252" s="74"/>
      <c r="R252" s="28"/>
      <c r="S252" s="28"/>
      <c r="T252" s="28"/>
      <c r="U252" s="28"/>
      <c r="V252" s="28"/>
      <c r="W252" s="28"/>
      <c r="X252" s="28"/>
      <c r="Y252" s="28"/>
      <c r="Z252" s="28"/>
    </row>
    <row r="253" spans="1:26" ht="15" customHeight="1">
      <c r="A253" s="111">
        <v>243</v>
      </c>
      <c r="B253" s="48"/>
      <c r="C253" s="48"/>
      <c r="D253" s="35"/>
      <c r="E253" s="149"/>
      <c r="F253" s="156"/>
      <c r="G253" s="670"/>
      <c r="H253" s="88"/>
      <c r="I253" s="40"/>
      <c r="J253" s="40"/>
      <c r="K253" s="41"/>
      <c r="L253" s="42"/>
      <c r="M253" s="782"/>
      <c r="N253" s="783"/>
      <c r="O253" s="735"/>
      <c r="P253" s="29"/>
      <c r="Q253" s="74"/>
      <c r="R253" s="28"/>
      <c r="S253" s="28"/>
      <c r="T253" s="28"/>
      <c r="U253" s="28"/>
      <c r="V253" s="28"/>
      <c r="W253" s="28"/>
      <c r="X253" s="28"/>
      <c r="Y253" s="28"/>
      <c r="Z253" s="28"/>
    </row>
    <row r="254" spans="1:26" ht="15" customHeight="1">
      <c r="A254" s="111">
        <v>244</v>
      </c>
      <c r="B254" s="48"/>
      <c r="C254" s="48"/>
      <c r="D254" s="35"/>
      <c r="E254" s="149"/>
      <c r="F254" s="156"/>
      <c r="G254" s="670"/>
      <c r="H254" s="88"/>
      <c r="I254" s="40"/>
      <c r="J254" s="40"/>
      <c r="K254" s="41"/>
      <c r="L254" s="42"/>
      <c r="M254" s="782"/>
      <c r="N254" s="783"/>
      <c r="O254" s="735"/>
      <c r="P254" s="29"/>
      <c r="Q254" s="74"/>
      <c r="R254" s="28"/>
      <c r="S254" s="28"/>
      <c r="T254" s="28"/>
      <c r="U254" s="28"/>
      <c r="V254" s="28"/>
      <c r="W254" s="28"/>
      <c r="X254" s="28"/>
      <c r="Y254" s="28"/>
      <c r="Z254" s="28"/>
    </row>
    <row r="255" spans="1:26" ht="15" customHeight="1">
      <c r="A255" s="111">
        <v>245</v>
      </c>
      <c r="B255" s="48"/>
      <c r="C255" s="48"/>
      <c r="D255" s="35"/>
      <c r="E255" s="149"/>
      <c r="F255" s="156"/>
      <c r="G255" s="670"/>
      <c r="H255" s="88"/>
      <c r="I255" s="40"/>
      <c r="J255" s="40"/>
      <c r="K255" s="41"/>
      <c r="L255" s="42"/>
      <c r="M255" s="782"/>
      <c r="N255" s="783"/>
      <c r="O255" s="735"/>
      <c r="P255" s="29"/>
      <c r="Q255" s="74"/>
      <c r="R255" s="28"/>
      <c r="S255" s="28"/>
      <c r="T255" s="28"/>
      <c r="U255" s="28"/>
      <c r="V255" s="28"/>
      <c r="W255" s="28"/>
      <c r="X255" s="28"/>
      <c r="Y255" s="28"/>
      <c r="Z255" s="28"/>
    </row>
    <row r="256" spans="1:26" ht="15" customHeight="1">
      <c r="A256" s="111">
        <v>246</v>
      </c>
      <c r="B256" s="48"/>
      <c r="C256" s="48"/>
      <c r="D256" s="35"/>
      <c r="E256" s="149"/>
      <c r="F256" s="156"/>
      <c r="G256" s="670"/>
      <c r="H256" s="88"/>
      <c r="I256" s="40"/>
      <c r="J256" s="40"/>
      <c r="K256" s="41"/>
      <c r="L256" s="42"/>
      <c r="M256" s="782"/>
      <c r="N256" s="783"/>
      <c r="O256" s="735"/>
      <c r="P256" s="29"/>
      <c r="Q256" s="74"/>
      <c r="R256" s="28"/>
      <c r="S256" s="28"/>
      <c r="T256" s="28"/>
      <c r="U256" s="28"/>
      <c r="V256" s="28"/>
      <c r="W256" s="28"/>
      <c r="X256" s="28"/>
      <c r="Y256" s="28"/>
      <c r="Z256" s="28"/>
    </row>
    <row r="257" spans="1:26" ht="15" customHeight="1">
      <c r="A257" s="111">
        <v>247</v>
      </c>
      <c r="B257" s="48"/>
      <c r="C257" s="48"/>
      <c r="D257" s="35"/>
      <c r="E257" s="149"/>
      <c r="F257" s="156"/>
      <c r="G257" s="670"/>
      <c r="H257" s="88"/>
      <c r="I257" s="40"/>
      <c r="J257" s="40"/>
      <c r="K257" s="41"/>
      <c r="L257" s="42"/>
      <c r="M257" s="782"/>
      <c r="N257" s="783"/>
      <c r="O257" s="735"/>
      <c r="P257" s="29"/>
      <c r="Q257" s="74"/>
      <c r="R257" s="28"/>
      <c r="S257" s="28"/>
      <c r="T257" s="28"/>
      <c r="U257" s="28"/>
      <c r="V257" s="28"/>
      <c r="W257" s="28"/>
      <c r="X257" s="28"/>
      <c r="Y257" s="28"/>
      <c r="Z257" s="28"/>
    </row>
    <row r="258" spans="1:26" ht="15" customHeight="1">
      <c r="A258" s="111">
        <v>248</v>
      </c>
      <c r="B258" s="48"/>
      <c r="C258" s="48"/>
      <c r="D258" s="35"/>
      <c r="E258" s="149"/>
      <c r="F258" s="156"/>
      <c r="G258" s="670"/>
      <c r="H258" s="88"/>
      <c r="I258" s="40"/>
      <c r="J258" s="40"/>
      <c r="K258" s="41"/>
      <c r="L258" s="42"/>
      <c r="M258" s="782"/>
      <c r="N258" s="783"/>
      <c r="O258" s="735"/>
      <c r="P258" s="29"/>
      <c r="Q258" s="74"/>
      <c r="R258" s="28"/>
      <c r="S258" s="28"/>
      <c r="T258" s="28"/>
      <c r="U258" s="28"/>
      <c r="V258" s="28"/>
      <c r="W258" s="28"/>
      <c r="X258" s="28"/>
      <c r="Y258" s="28"/>
      <c r="Z258" s="28"/>
    </row>
    <row r="259" spans="1:26" ht="15" customHeight="1">
      <c r="A259" s="111">
        <v>249</v>
      </c>
      <c r="B259" s="48"/>
      <c r="C259" s="48"/>
      <c r="D259" s="35"/>
      <c r="E259" s="149"/>
      <c r="F259" s="156"/>
      <c r="G259" s="670"/>
      <c r="H259" s="88"/>
      <c r="I259" s="40"/>
      <c r="J259" s="40"/>
      <c r="K259" s="41"/>
      <c r="L259" s="42"/>
      <c r="M259" s="782"/>
      <c r="N259" s="783"/>
      <c r="O259" s="735"/>
      <c r="P259" s="29"/>
      <c r="Q259" s="74"/>
      <c r="R259" s="28"/>
      <c r="S259" s="28"/>
      <c r="T259" s="28"/>
      <c r="U259" s="28"/>
      <c r="V259" s="28"/>
      <c r="W259" s="28"/>
      <c r="X259" s="28"/>
      <c r="Y259" s="28"/>
      <c r="Z259" s="28"/>
    </row>
    <row r="260" spans="1:26" ht="15" customHeight="1">
      <c r="A260" s="111">
        <v>250</v>
      </c>
      <c r="B260" s="48"/>
      <c r="C260" s="48"/>
      <c r="D260" s="35"/>
      <c r="E260" s="149"/>
      <c r="F260" s="156"/>
      <c r="G260" s="670"/>
      <c r="H260" s="88"/>
      <c r="I260" s="40"/>
      <c r="J260" s="40"/>
      <c r="K260" s="41"/>
      <c r="L260" s="42"/>
      <c r="M260" s="782"/>
      <c r="N260" s="783"/>
      <c r="O260" s="735"/>
      <c r="P260" s="29"/>
      <c r="Q260" s="74"/>
      <c r="R260" s="28"/>
      <c r="S260" s="28"/>
      <c r="T260" s="28"/>
      <c r="U260" s="28"/>
      <c r="V260" s="28"/>
      <c r="W260" s="28"/>
      <c r="X260" s="28"/>
      <c r="Y260" s="28"/>
      <c r="Z260" s="28"/>
    </row>
    <row r="261" spans="1:26" ht="15" customHeight="1">
      <c r="A261" s="111">
        <v>251</v>
      </c>
      <c r="B261" s="48"/>
      <c r="C261" s="48"/>
      <c r="D261" s="35"/>
      <c r="E261" s="149"/>
      <c r="F261" s="156"/>
      <c r="G261" s="670"/>
      <c r="H261" s="88"/>
      <c r="I261" s="40"/>
      <c r="J261" s="40"/>
      <c r="K261" s="41"/>
      <c r="L261" s="42"/>
      <c r="M261" s="782"/>
      <c r="N261" s="783"/>
      <c r="O261" s="735"/>
      <c r="P261" s="29"/>
      <c r="Q261" s="74"/>
      <c r="R261" s="28"/>
      <c r="S261" s="28"/>
      <c r="T261" s="28"/>
      <c r="U261" s="28"/>
      <c r="V261" s="28"/>
      <c r="W261" s="28"/>
      <c r="X261" s="28"/>
      <c r="Y261" s="28"/>
      <c r="Z261" s="28"/>
    </row>
    <row r="262" spans="1:26" ht="15" customHeight="1">
      <c r="A262" s="111">
        <v>252</v>
      </c>
      <c r="B262" s="48"/>
      <c r="C262" s="48"/>
      <c r="D262" s="35"/>
      <c r="E262" s="149"/>
      <c r="F262" s="156"/>
      <c r="G262" s="670"/>
      <c r="H262" s="88"/>
      <c r="I262" s="40"/>
      <c r="J262" s="40"/>
      <c r="K262" s="41"/>
      <c r="L262" s="42"/>
      <c r="M262" s="782"/>
      <c r="N262" s="783"/>
      <c r="O262" s="735"/>
      <c r="P262" s="29"/>
      <c r="Q262" s="74"/>
      <c r="R262" s="28"/>
      <c r="S262" s="28"/>
      <c r="T262" s="28"/>
      <c r="U262" s="28"/>
      <c r="V262" s="28"/>
      <c r="W262" s="28"/>
      <c r="X262" s="28"/>
      <c r="Y262" s="28"/>
      <c r="Z262" s="28"/>
    </row>
    <row r="263" spans="1:26" ht="15" customHeight="1">
      <c r="A263" s="111">
        <v>253</v>
      </c>
      <c r="B263" s="48"/>
      <c r="C263" s="48"/>
      <c r="D263" s="35"/>
      <c r="E263" s="149"/>
      <c r="F263" s="156"/>
      <c r="G263" s="670"/>
      <c r="H263" s="88"/>
      <c r="I263" s="40"/>
      <c r="J263" s="40"/>
      <c r="K263" s="41"/>
      <c r="L263" s="42"/>
      <c r="M263" s="782"/>
      <c r="N263" s="783"/>
      <c r="O263" s="735"/>
      <c r="P263" s="29"/>
      <c r="Q263" s="74"/>
      <c r="R263" s="28"/>
      <c r="S263" s="28"/>
      <c r="T263" s="28"/>
      <c r="U263" s="28"/>
      <c r="V263" s="28"/>
      <c r="W263" s="28"/>
      <c r="X263" s="28"/>
      <c r="Y263" s="28"/>
      <c r="Z263" s="28"/>
    </row>
    <row r="264" spans="1:26" ht="15" customHeight="1">
      <c r="A264" s="111">
        <v>254</v>
      </c>
      <c r="B264" s="48"/>
      <c r="C264" s="48"/>
      <c r="D264" s="35"/>
      <c r="E264" s="149"/>
      <c r="F264" s="156"/>
      <c r="G264" s="670"/>
      <c r="H264" s="88"/>
      <c r="I264" s="40"/>
      <c r="J264" s="40"/>
      <c r="K264" s="41"/>
      <c r="L264" s="42"/>
      <c r="M264" s="782"/>
      <c r="N264" s="783"/>
      <c r="O264" s="735"/>
      <c r="P264" s="29"/>
      <c r="Q264" s="74"/>
      <c r="R264" s="28"/>
      <c r="S264" s="28"/>
      <c r="T264" s="28"/>
      <c r="U264" s="28"/>
      <c r="V264" s="28"/>
      <c r="W264" s="28"/>
      <c r="X264" s="28"/>
      <c r="Y264" s="28"/>
      <c r="Z264" s="28"/>
    </row>
    <row r="265" spans="1:26" ht="15" customHeight="1">
      <c r="A265" s="111">
        <v>255</v>
      </c>
      <c r="B265" s="48"/>
      <c r="C265" s="48"/>
      <c r="D265" s="35"/>
      <c r="E265" s="149"/>
      <c r="F265" s="156"/>
      <c r="G265" s="670"/>
      <c r="H265" s="88"/>
      <c r="I265" s="40"/>
      <c r="J265" s="40"/>
      <c r="K265" s="41"/>
      <c r="L265" s="42"/>
      <c r="M265" s="782"/>
      <c r="N265" s="783"/>
      <c r="O265" s="735"/>
      <c r="P265" s="29"/>
      <c r="Q265" s="74"/>
      <c r="R265" s="28"/>
      <c r="S265" s="28"/>
      <c r="T265" s="28"/>
      <c r="U265" s="28"/>
      <c r="V265" s="28"/>
      <c r="W265" s="28"/>
      <c r="X265" s="28"/>
      <c r="Y265" s="28"/>
      <c r="Z265" s="28"/>
    </row>
    <row r="266" spans="1:26" ht="15" customHeight="1">
      <c r="A266" s="111">
        <v>256</v>
      </c>
      <c r="B266" s="48"/>
      <c r="C266" s="48"/>
      <c r="D266" s="35"/>
      <c r="E266" s="149"/>
      <c r="F266" s="156"/>
      <c r="G266" s="670"/>
      <c r="H266" s="88"/>
      <c r="I266" s="40"/>
      <c r="J266" s="40"/>
      <c r="K266" s="41"/>
      <c r="L266" s="42"/>
      <c r="M266" s="782"/>
      <c r="N266" s="783"/>
      <c r="O266" s="735"/>
      <c r="P266" s="29"/>
      <c r="Q266" s="74"/>
      <c r="R266" s="28"/>
      <c r="S266" s="28"/>
      <c r="T266" s="28"/>
      <c r="U266" s="28"/>
      <c r="V266" s="28"/>
      <c r="W266" s="28"/>
      <c r="X266" s="28"/>
      <c r="Y266" s="28"/>
      <c r="Z266" s="28"/>
    </row>
    <row r="267" spans="1:26" ht="15" customHeight="1">
      <c r="A267" s="111">
        <v>257</v>
      </c>
      <c r="B267" s="48"/>
      <c r="C267" s="48"/>
      <c r="D267" s="35"/>
      <c r="E267" s="149"/>
      <c r="F267" s="156"/>
      <c r="G267" s="670"/>
      <c r="H267" s="88"/>
      <c r="I267" s="40"/>
      <c r="J267" s="40"/>
      <c r="K267" s="41"/>
      <c r="L267" s="42"/>
      <c r="M267" s="782"/>
      <c r="N267" s="783"/>
      <c r="O267" s="735"/>
      <c r="P267" s="29"/>
      <c r="Q267" s="74"/>
      <c r="R267" s="28"/>
      <c r="S267" s="28"/>
      <c r="T267" s="28"/>
      <c r="U267" s="28"/>
      <c r="V267" s="28"/>
      <c r="W267" s="28"/>
      <c r="X267" s="28"/>
      <c r="Y267" s="28"/>
      <c r="Z267" s="28"/>
    </row>
    <row r="268" spans="1:26" ht="15" customHeight="1">
      <c r="A268" s="111">
        <v>258</v>
      </c>
      <c r="B268" s="48"/>
      <c r="C268" s="48"/>
      <c r="D268" s="35"/>
      <c r="E268" s="149"/>
      <c r="F268" s="156"/>
      <c r="G268" s="670"/>
      <c r="H268" s="88"/>
      <c r="I268" s="40"/>
      <c r="J268" s="40"/>
      <c r="K268" s="41"/>
      <c r="L268" s="42"/>
      <c r="M268" s="782"/>
      <c r="N268" s="783"/>
      <c r="O268" s="735"/>
      <c r="P268" s="29"/>
      <c r="Q268" s="74"/>
      <c r="R268" s="28"/>
      <c r="S268" s="28"/>
      <c r="T268" s="28"/>
      <c r="U268" s="28"/>
      <c r="V268" s="28"/>
      <c r="W268" s="28"/>
      <c r="X268" s="28"/>
      <c r="Y268" s="28"/>
      <c r="Z268" s="28"/>
    </row>
    <row r="269" spans="1:26" ht="15" customHeight="1">
      <c r="A269" s="111">
        <v>259</v>
      </c>
      <c r="B269" s="48"/>
      <c r="C269" s="48"/>
      <c r="D269" s="35"/>
      <c r="E269" s="149"/>
      <c r="F269" s="156"/>
      <c r="G269" s="670"/>
      <c r="H269" s="88"/>
      <c r="I269" s="40"/>
      <c r="J269" s="40"/>
      <c r="K269" s="41"/>
      <c r="L269" s="42"/>
      <c r="M269" s="782"/>
      <c r="N269" s="783"/>
      <c r="O269" s="735"/>
      <c r="P269" s="29"/>
      <c r="Q269" s="74"/>
      <c r="R269" s="28"/>
      <c r="S269" s="28"/>
      <c r="T269" s="28"/>
      <c r="U269" s="28"/>
      <c r="V269" s="28"/>
      <c r="W269" s="28"/>
      <c r="X269" s="28"/>
      <c r="Y269" s="28"/>
      <c r="Z269" s="28"/>
    </row>
    <row r="270" spans="1:26" ht="15" customHeight="1">
      <c r="A270" s="111">
        <v>260</v>
      </c>
      <c r="B270" s="48"/>
      <c r="C270" s="48"/>
      <c r="D270" s="35"/>
      <c r="E270" s="149"/>
      <c r="F270" s="156"/>
      <c r="G270" s="670"/>
      <c r="H270" s="88"/>
      <c r="I270" s="40"/>
      <c r="J270" s="40"/>
      <c r="K270" s="41"/>
      <c r="L270" s="42"/>
      <c r="M270" s="782"/>
      <c r="N270" s="783"/>
      <c r="O270" s="735"/>
      <c r="P270" s="29"/>
      <c r="Q270" s="74"/>
      <c r="R270" s="28"/>
      <c r="S270" s="28"/>
      <c r="T270" s="28"/>
      <c r="U270" s="28"/>
      <c r="V270" s="28"/>
      <c r="W270" s="28"/>
      <c r="X270" s="28"/>
      <c r="Y270" s="28"/>
      <c r="Z270" s="28"/>
    </row>
    <row r="271" spans="1:26" ht="15" customHeight="1">
      <c r="A271" s="111">
        <v>261</v>
      </c>
      <c r="B271" s="48"/>
      <c r="C271" s="48"/>
      <c r="D271" s="35"/>
      <c r="E271" s="149"/>
      <c r="F271" s="156"/>
      <c r="G271" s="670"/>
      <c r="H271" s="88"/>
      <c r="I271" s="40"/>
      <c r="J271" s="40"/>
      <c r="K271" s="41"/>
      <c r="L271" s="42"/>
      <c r="M271" s="782"/>
      <c r="N271" s="783"/>
      <c r="O271" s="735"/>
      <c r="P271" s="29"/>
      <c r="Q271" s="74"/>
      <c r="R271" s="28"/>
      <c r="S271" s="28"/>
      <c r="T271" s="28"/>
      <c r="U271" s="28"/>
      <c r="V271" s="28"/>
      <c r="W271" s="28"/>
      <c r="X271" s="28"/>
      <c r="Y271" s="28"/>
      <c r="Z271" s="28"/>
    </row>
    <row r="272" spans="1:26" ht="15" customHeight="1">
      <c r="A272" s="111">
        <v>262</v>
      </c>
      <c r="B272" s="48"/>
      <c r="C272" s="48"/>
      <c r="D272" s="35"/>
      <c r="E272" s="149"/>
      <c r="F272" s="156"/>
      <c r="G272" s="670"/>
      <c r="H272" s="88"/>
      <c r="I272" s="40"/>
      <c r="J272" s="40"/>
      <c r="K272" s="41"/>
      <c r="L272" s="42"/>
      <c r="M272" s="782"/>
      <c r="N272" s="783"/>
      <c r="O272" s="735"/>
      <c r="P272" s="29"/>
      <c r="Q272" s="74"/>
      <c r="R272" s="28"/>
      <c r="S272" s="28"/>
      <c r="T272" s="28"/>
      <c r="U272" s="28"/>
      <c r="V272" s="28"/>
      <c r="W272" s="28"/>
      <c r="X272" s="28"/>
      <c r="Y272" s="28"/>
      <c r="Z272" s="28"/>
    </row>
    <row r="273" spans="1:26" ht="15" customHeight="1">
      <c r="A273" s="111">
        <v>263</v>
      </c>
      <c r="B273" s="48"/>
      <c r="C273" s="48"/>
      <c r="D273" s="35"/>
      <c r="E273" s="149"/>
      <c r="F273" s="156"/>
      <c r="G273" s="670"/>
      <c r="H273" s="88"/>
      <c r="I273" s="40"/>
      <c r="J273" s="40"/>
      <c r="K273" s="41"/>
      <c r="L273" s="42"/>
      <c r="M273" s="782"/>
      <c r="N273" s="783"/>
      <c r="O273" s="735"/>
      <c r="P273" s="29"/>
      <c r="Q273" s="74"/>
      <c r="R273" s="28"/>
      <c r="S273" s="28"/>
      <c r="T273" s="28"/>
      <c r="U273" s="28"/>
      <c r="V273" s="28"/>
      <c r="W273" s="28"/>
      <c r="X273" s="28"/>
      <c r="Y273" s="28"/>
      <c r="Z273" s="28"/>
    </row>
    <row r="274" spans="1:26" ht="15" customHeight="1">
      <c r="A274" s="111">
        <v>264</v>
      </c>
      <c r="B274" s="48"/>
      <c r="C274" s="48"/>
      <c r="D274" s="35"/>
      <c r="E274" s="149"/>
      <c r="F274" s="156"/>
      <c r="G274" s="670"/>
      <c r="H274" s="88"/>
      <c r="I274" s="40"/>
      <c r="J274" s="40"/>
      <c r="K274" s="41"/>
      <c r="L274" s="42"/>
      <c r="M274" s="782"/>
      <c r="N274" s="783"/>
      <c r="O274" s="735"/>
      <c r="P274" s="29"/>
      <c r="Q274" s="74"/>
      <c r="R274" s="28"/>
      <c r="S274" s="28"/>
      <c r="T274" s="28"/>
      <c r="U274" s="28"/>
      <c r="V274" s="28"/>
      <c r="W274" s="28"/>
      <c r="X274" s="28"/>
      <c r="Y274" s="28"/>
      <c r="Z274" s="28"/>
    </row>
    <row r="275" spans="1:26" ht="15" customHeight="1">
      <c r="A275" s="111">
        <v>265</v>
      </c>
      <c r="B275" s="48"/>
      <c r="C275" s="48"/>
      <c r="D275" s="35"/>
      <c r="E275" s="149"/>
      <c r="F275" s="156"/>
      <c r="G275" s="670"/>
      <c r="H275" s="88"/>
      <c r="I275" s="40"/>
      <c r="J275" s="40"/>
      <c r="K275" s="41"/>
      <c r="L275" s="42"/>
      <c r="M275" s="782"/>
      <c r="N275" s="783"/>
      <c r="O275" s="735"/>
      <c r="P275" s="29"/>
      <c r="Q275" s="74"/>
      <c r="R275" s="28"/>
      <c r="S275" s="28"/>
      <c r="T275" s="28"/>
      <c r="U275" s="28"/>
      <c r="V275" s="28"/>
      <c r="W275" s="28"/>
      <c r="X275" s="28"/>
      <c r="Y275" s="28"/>
      <c r="Z275" s="28"/>
    </row>
    <row r="276" spans="1:26" ht="15" customHeight="1">
      <c r="A276" s="111">
        <v>266</v>
      </c>
      <c r="B276" s="48"/>
      <c r="C276" s="48"/>
      <c r="D276" s="35"/>
      <c r="E276" s="149"/>
      <c r="F276" s="156"/>
      <c r="G276" s="670"/>
      <c r="H276" s="88"/>
      <c r="I276" s="40"/>
      <c r="J276" s="40"/>
      <c r="K276" s="41"/>
      <c r="L276" s="42"/>
      <c r="M276" s="782"/>
      <c r="N276" s="783"/>
      <c r="O276" s="735"/>
      <c r="P276" s="29"/>
      <c r="Q276" s="74"/>
      <c r="R276" s="28"/>
      <c r="S276" s="28"/>
      <c r="T276" s="28"/>
      <c r="U276" s="28"/>
      <c r="V276" s="28"/>
      <c r="W276" s="28"/>
      <c r="X276" s="28"/>
      <c r="Y276" s="28"/>
      <c r="Z276" s="28"/>
    </row>
    <row r="277" spans="1:26" ht="15" customHeight="1">
      <c r="A277" s="111">
        <v>267</v>
      </c>
      <c r="B277" s="48"/>
      <c r="C277" s="48"/>
      <c r="D277" s="35"/>
      <c r="E277" s="149"/>
      <c r="F277" s="156"/>
      <c r="G277" s="670"/>
      <c r="H277" s="88"/>
      <c r="I277" s="40"/>
      <c r="J277" s="40"/>
      <c r="K277" s="41"/>
      <c r="L277" s="42"/>
      <c r="M277" s="782"/>
      <c r="N277" s="783"/>
      <c r="O277" s="735"/>
      <c r="P277" s="29"/>
      <c r="Q277" s="74"/>
      <c r="R277" s="28"/>
      <c r="S277" s="28"/>
      <c r="T277" s="28"/>
      <c r="U277" s="28"/>
      <c r="V277" s="28"/>
      <c r="W277" s="28"/>
      <c r="X277" s="28"/>
      <c r="Y277" s="28"/>
      <c r="Z277" s="28"/>
    </row>
    <row r="278" spans="1:26" ht="15" customHeight="1">
      <c r="A278" s="111">
        <v>268</v>
      </c>
      <c r="B278" s="48"/>
      <c r="C278" s="48"/>
      <c r="D278" s="35"/>
      <c r="E278" s="149"/>
      <c r="F278" s="156"/>
      <c r="G278" s="670"/>
      <c r="H278" s="88"/>
      <c r="I278" s="40"/>
      <c r="J278" s="40"/>
      <c r="K278" s="41"/>
      <c r="L278" s="42"/>
      <c r="M278" s="782"/>
      <c r="N278" s="783"/>
      <c r="O278" s="735"/>
      <c r="P278" s="29"/>
      <c r="Q278" s="74"/>
      <c r="R278" s="28"/>
      <c r="S278" s="28"/>
      <c r="T278" s="28"/>
      <c r="U278" s="28"/>
      <c r="V278" s="28"/>
      <c r="W278" s="28"/>
      <c r="X278" s="28"/>
      <c r="Y278" s="28"/>
      <c r="Z278" s="28"/>
    </row>
    <row r="279" spans="1:26" ht="15" customHeight="1">
      <c r="A279" s="111">
        <v>269</v>
      </c>
      <c r="B279" s="48"/>
      <c r="C279" s="48"/>
      <c r="D279" s="35"/>
      <c r="E279" s="149"/>
      <c r="F279" s="156"/>
      <c r="G279" s="670"/>
      <c r="H279" s="88"/>
      <c r="I279" s="40"/>
      <c r="J279" s="40"/>
      <c r="K279" s="41"/>
      <c r="L279" s="42"/>
      <c r="M279" s="782"/>
      <c r="N279" s="783"/>
      <c r="O279" s="735"/>
      <c r="P279" s="29"/>
      <c r="Q279" s="74"/>
      <c r="R279" s="28"/>
      <c r="S279" s="28"/>
      <c r="T279" s="28"/>
      <c r="U279" s="28"/>
      <c r="V279" s="28"/>
      <c r="W279" s="28"/>
      <c r="X279" s="28"/>
      <c r="Y279" s="28"/>
      <c r="Z279" s="28"/>
    </row>
    <row r="280" spans="1:26" ht="15" customHeight="1">
      <c r="A280" s="111">
        <v>270</v>
      </c>
      <c r="B280" s="48"/>
      <c r="C280" s="48"/>
      <c r="D280" s="35"/>
      <c r="E280" s="149"/>
      <c r="F280" s="156"/>
      <c r="G280" s="670"/>
      <c r="H280" s="88"/>
      <c r="I280" s="40"/>
      <c r="J280" s="40"/>
      <c r="K280" s="41"/>
      <c r="L280" s="42"/>
      <c r="M280" s="782"/>
      <c r="N280" s="783"/>
      <c r="O280" s="735"/>
      <c r="P280" s="29"/>
      <c r="Q280" s="74"/>
      <c r="R280" s="28"/>
      <c r="S280" s="28"/>
      <c r="T280" s="28"/>
      <c r="U280" s="28"/>
      <c r="V280" s="28"/>
      <c r="W280" s="28"/>
      <c r="X280" s="28"/>
      <c r="Y280" s="28"/>
      <c r="Z280" s="28"/>
    </row>
    <row r="281" spans="1:26" ht="15" customHeight="1">
      <c r="A281" s="111">
        <v>271</v>
      </c>
      <c r="B281" s="48"/>
      <c r="C281" s="48"/>
      <c r="D281" s="35"/>
      <c r="E281" s="149"/>
      <c r="F281" s="156"/>
      <c r="G281" s="670"/>
      <c r="H281" s="88"/>
      <c r="I281" s="40"/>
      <c r="J281" s="40"/>
      <c r="K281" s="41"/>
      <c r="L281" s="42"/>
      <c r="M281" s="782"/>
      <c r="N281" s="783"/>
      <c r="O281" s="735"/>
      <c r="P281" s="29"/>
      <c r="Q281" s="74"/>
      <c r="R281" s="28"/>
      <c r="S281" s="28"/>
      <c r="T281" s="28"/>
      <c r="U281" s="28"/>
      <c r="V281" s="28"/>
      <c r="W281" s="28"/>
      <c r="X281" s="28"/>
      <c r="Y281" s="28"/>
      <c r="Z281" s="28"/>
    </row>
    <row r="282" spans="1:26" ht="15" customHeight="1">
      <c r="A282" s="111">
        <v>272</v>
      </c>
      <c r="B282" s="48"/>
      <c r="C282" s="48"/>
      <c r="D282" s="35"/>
      <c r="E282" s="149"/>
      <c r="F282" s="156"/>
      <c r="G282" s="670"/>
      <c r="H282" s="88"/>
      <c r="I282" s="40"/>
      <c r="J282" s="40"/>
      <c r="K282" s="41"/>
      <c r="L282" s="42"/>
      <c r="M282" s="782"/>
      <c r="N282" s="783"/>
      <c r="O282" s="735"/>
      <c r="P282" s="29"/>
      <c r="Q282" s="74"/>
      <c r="R282" s="28"/>
      <c r="S282" s="28"/>
      <c r="T282" s="28"/>
      <c r="U282" s="28"/>
      <c r="V282" s="28"/>
      <c r="W282" s="28"/>
      <c r="X282" s="28"/>
      <c r="Y282" s="28"/>
      <c r="Z282" s="28"/>
    </row>
    <row r="283" spans="1:26" ht="15" customHeight="1">
      <c r="A283" s="111">
        <v>273</v>
      </c>
      <c r="B283" s="48"/>
      <c r="C283" s="48"/>
      <c r="D283" s="35"/>
      <c r="E283" s="149"/>
      <c r="F283" s="156"/>
      <c r="G283" s="670"/>
      <c r="H283" s="88"/>
      <c r="I283" s="40"/>
      <c r="J283" s="40"/>
      <c r="K283" s="41"/>
      <c r="L283" s="42"/>
      <c r="M283" s="782"/>
      <c r="N283" s="783"/>
      <c r="O283" s="735"/>
      <c r="P283" s="29"/>
      <c r="Q283" s="74"/>
      <c r="R283" s="28"/>
      <c r="S283" s="28"/>
      <c r="T283" s="28"/>
      <c r="U283" s="28"/>
      <c r="V283" s="28"/>
      <c r="W283" s="28"/>
      <c r="X283" s="28"/>
      <c r="Y283" s="28"/>
      <c r="Z283" s="28"/>
    </row>
    <row r="284" spans="1:26" ht="15" customHeight="1">
      <c r="A284" s="111">
        <v>274</v>
      </c>
      <c r="B284" s="48"/>
      <c r="C284" s="48"/>
      <c r="D284" s="35"/>
      <c r="E284" s="149"/>
      <c r="F284" s="156"/>
      <c r="G284" s="670"/>
      <c r="H284" s="88"/>
      <c r="I284" s="40"/>
      <c r="J284" s="40"/>
      <c r="K284" s="41"/>
      <c r="L284" s="42"/>
      <c r="M284" s="782"/>
      <c r="N284" s="783"/>
      <c r="O284" s="735"/>
      <c r="P284" s="29"/>
      <c r="Q284" s="74"/>
      <c r="R284" s="28"/>
      <c r="S284" s="28"/>
      <c r="T284" s="28"/>
      <c r="U284" s="28"/>
      <c r="V284" s="28"/>
      <c r="W284" s="28"/>
      <c r="X284" s="28"/>
      <c r="Y284" s="28"/>
      <c r="Z284" s="28"/>
    </row>
    <row r="285" spans="1:26" ht="15" customHeight="1">
      <c r="A285" s="111">
        <v>275</v>
      </c>
      <c r="B285" s="48"/>
      <c r="C285" s="48"/>
      <c r="D285" s="35"/>
      <c r="E285" s="149"/>
      <c r="F285" s="156"/>
      <c r="G285" s="670"/>
      <c r="H285" s="88"/>
      <c r="I285" s="40"/>
      <c r="J285" s="40"/>
      <c r="K285" s="41"/>
      <c r="L285" s="42"/>
      <c r="M285" s="782"/>
      <c r="N285" s="783"/>
      <c r="O285" s="735"/>
      <c r="P285" s="29"/>
      <c r="Q285" s="74"/>
      <c r="R285" s="28"/>
      <c r="S285" s="28"/>
      <c r="T285" s="28"/>
      <c r="U285" s="28"/>
      <c r="V285" s="28"/>
      <c r="W285" s="28"/>
      <c r="X285" s="28"/>
      <c r="Y285" s="28"/>
      <c r="Z285" s="28"/>
    </row>
    <row r="286" spans="1:26" ht="15" customHeight="1">
      <c r="A286" s="111">
        <v>276</v>
      </c>
      <c r="B286" s="48"/>
      <c r="C286" s="48"/>
      <c r="D286" s="35"/>
      <c r="E286" s="149"/>
      <c r="F286" s="156"/>
      <c r="G286" s="670"/>
      <c r="H286" s="88"/>
      <c r="I286" s="40"/>
      <c r="J286" s="40"/>
      <c r="K286" s="41"/>
      <c r="L286" s="42"/>
      <c r="M286" s="782"/>
      <c r="N286" s="783"/>
      <c r="O286" s="735"/>
      <c r="P286" s="29"/>
      <c r="Q286" s="74"/>
      <c r="R286" s="28"/>
      <c r="S286" s="28"/>
      <c r="T286" s="28"/>
      <c r="U286" s="28"/>
      <c r="V286" s="28"/>
      <c r="W286" s="28"/>
      <c r="X286" s="28"/>
      <c r="Y286" s="28"/>
      <c r="Z286" s="28"/>
    </row>
    <row r="287" spans="1:26" ht="15" customHeight="1">
      <c r="A287" s="111">
        <v>277</v>
      </c>
      <c r="B287" s="48"/>
      <c r="C287" s="48"/>
      <c r="D287" s="35"/>
      <c r="E287" s="149"/>
      <c r="F287" s="156"/>
      <c r="G287" s="670"/>
      <c r="H287" s="88"/>
      <c r="I287" s="40"/>
      <c r="J287" s="40"/>
      <c r="K287" s="41"/>
      <c r="L287" s="42"/>
      <c r="M287" s="782"/>
      <c r="N287" s="783"/>
      <c r="O287" s="735"/>
      <c r="P287" s="29"/>
      <c r="Q287" s="74"/>
      <c r="R287" s="28"/>
      <c r="S287" s="28"/>
      <c r="T287" s="28"/>
      <c r="U287" s="28"/>
      <c r="V287" s="28"/>
      <c r="W287" s="28"/>
      <c r="X287" s="28"/>
      <c r="Y287" s="28"/>
      <c r="Z287" s="28"/>
    </row>
    <row r="288" spans="1:26" ht="15" customHeight="1">
      <c r="A288" s="111">
        <v>278</v>
      </c>
      <c r="B288" s="48"/>
      <c r="C288" s="48"/>
      <c r="D288" s="35"/>
      <c r="E288" s="149"/>
      <c r="F288" s="156"/>
      <c r="G288" s="670"/>
      <c r="H288" s="88"/>
      <c r="I288" s="40"/>
      <c r="J288" s="40"/>
      <c r="K288" s="41"/>
      <c r="L288" s="42"/>
      <c r="M288" s="782"/>
      <c r="N288" s="783"/>
      <c r="O288" s="735"/>
      <c r="P288" s="29"/>
      <c r="Q288" s="74"/>
      <c r="R288" s="28"/>
      <c r="S288" s="28"/>
      <c r="T288" s="28"/>
      <c r="U288" s="28"/>
      <c r="V288" s="28"/>
      <c r="W288" s="28"/>
      <c r="X288" s="28"/>
      <c r="Y288" s="28"/>
      <c r="Z288" s="28"/>
    </row>
    <row r="289" spans="1:26" ht="15" customHeight="1">
      <c r="A289" s="111">
        <v>279</v>
      </c>
      <c r="B289" s="48"/>
      <c r="C289" s="48"/>
      <c r="D289" s="35"/>
      <c r="E289" s="149"/>
      <c r="F289" s="156"/>
      <c r="G289" s="670"/>
      <c r="H289" s="88"/>
      <c r="I289" s="40"/>
      <c r="J289" s="40"/>
      <c r="K289" s="41"/>
      <c r="L289" s="42"/>
      <c r="M289" s="782"/>
      <c r="N289" s="783"/>
      <c r="O289" s="735"/>
      <c r="P289" s="29"/>
      <c r="Q289" s="74"/>
      <c r="R289" s="28"/>
      <c r="S289" s="28"/>
      <c r="T289" s="28"/>
      <c r="U289" s="28"/>
      <c r="V289" s="28"/>
      <c r="W289" s="28"/>
      <c r="X289" s="28"/>
      <c r="Y289" s="28"/>
      <c r="Z289" s="28"/>
    </row>
    <row r="290" spans="1:26" ht="15" customHeight="1">
      <c r="A290" s="111">
        <v>280</v>
      </c>
      <c r="B290" s="48"/>
      <c r="C290" s="48"/>
      <c r="D290" s="35"/>
      <c r="E290" s="149"/>
      <c r="F290" s="156"/>
      <c r="G290" s="670"/>
      <c r="H290" s="88"/>
      <c r="I290" s="40"/>
      <c r="J290" s="40"/>
      <c r="K290" s="41"/>
      <c r="L290" s="42"/>
      <c r="M290" s="782"/>
      <c r="N290" s="783"/>
      <c r="O290" s="735"/>
      <c r="P290" s="29"/>
      <c r="Q290" s="74"/>
      <c r="R290" s="28"/>
      <c r="S290" s="28"/>
      <c r="T290" s="28"/>
      <c r="U290" s="28"/>
      <c r="V290" s="28"/>
      <c r="W290" s="28"/>
      <c r="X290" s="28"/>
      <c r="Y290" s="28"/>
      <c r="Z290" s="28"/>
    </row>
    <row r="291" spans="1:26" ht="15" customHeight="1">
      <c r="A291" s="111">
        <v>281</v>
      </c>
      <c r="B291" s="48"/>
      <c r="C291" s="48"/>
      <c r="D291" s="35"/>
      <c r="E291" s="149"/>
      <c r="F291" s="156"/>
      <c r="G291" s="670"/>
      <c r="H291" s="88"/>
      <c r="I291" s="40"/>
      <c r="J291" s="40"/>
      <c r="K291" s="41"/>
      <c r="L291" s="42"/>
      <c r="M291" s="782"/>
      <c r="N291" s="783"/>
      <c r="O291" s="735"/>
      <c r="P291" s="29"/>
      <c r="Q291" s="74"/>
      <c r="R291" s="28"/>
      <c r="S291" s="28"/>
      <c r="T291" s="28"/>
      <c r="U291" s="28"/>
      <c r="V291" s="28"/>
      <c r="W291" s="28"/>
      <c r="X291" s="28"/>
      <c r="Y291" s="28"/>
      <c r="Z291" s="28"/>
    </row>
    <row r="292" spans="1:26" ht="15" customHeight="1">
      <c r="A292" s="111">
        <v>282</v>
      </c>
      <c r="B292" s="48"/>
      <c r="C292" s="48"/>
      <c r="D292" s="35"/>
      <c r="E292" s="149"/>
      <c r="F292" s="156"/>
      <c r="G292" s="670"/>
      <c r="H292" s="88"/>
      <c r="I292" s="40"/>
      <c r="J292" s="40"/>
      <c r="K292" s="41"/>
      <c r="L292" s="42"/>
      <c r="M292" s="782"/>
      <c r="N292" s="783"/>
      <c r="O292" s="735"/>
      <c r="P292" s="29"/>
      <c r="Q292" s="74"/>
      <c r="R292" s="28"/>
      <c r="S292" s="28"/>
      <c r="T292" s="28"/>
      <c r="U292" s="28"/>
      <c r="V292" s="28"/>
      <c r="W292" s="28"/>
      <c r="X292" s="28"/>
      <c r="Y292" s="28"/>
      <c r="Z292" s="28"/>
    </row>
    <row r="293" spans="1:26" ht="15" customHeight="1">
      <c r="A293" s="111">
        <v>283</v>
      </c>
      <c r="B293" s="48"/>
      <c r="C293" s="48"/>
      <c r="D293" s="35"/>
      <c r="E293" s="149"/>
      <c r="F293" s="156"/>
      <c r="G293" s="670"/>
      <c r="H293" s="88"/>
      <c r="I293" s="40"/>
      <c r="J293" s="40"/>
      <c r="K293" s="41"/>
      <c r="L293" s="42"/>
      <c r="M293" s="782"/>
      <c r="N293" s="783"/>
      <c r="O293" s="735"/>
      <c r="P293" s="29"/>
      <c r="Q293" s="74"/>
      <c r="R293" s="28"/>
      <c r="S293" s="28"/>
      <c r="T293" s="28"/>
      <c r="U293" s="28"/>
      <c r="V293" s="28"/>
      <c r="W293" s="28"/>
      <c r="X293" s="28"/>
      <c r="Y293" s="28"/>
      <c r="Z293" s="28"/>
    </row>
    <row r="294" spans="1:26" ht="15" customHeight="1">
      <c r="A294" s="111">
        <v>284</v>
      </c>
      <c r="B294" s="48"/>
      <c r="C294" s="48"/>
      <c r="D294" s="35"/>
      <c r="E294" s="149"/>
      <c r="F294" s="156"/>
      <c r="G294" s="670"/>
      <c r="H294" s="88"/>
      <c r="I294" s="40"/>
      <c r="J294" s="40"/>
      <c r="K294" s="41"/>
      <c r="L294" s="42"/>
      <c r="M294" s="782"/>
      <c r="N294" s="783"/>
      <c r="O294" s="735"/>
      <c r="P294" s="29"/>
      <c r="Q294" s="74"/>
      <c r="R294" s="28"/>
      <c r="S294" s="28"/>
      <c r="T294" s="28"/>
      <c r="U294" s="28"/>
      <c r="V294" s="28"/>
      <c r="W294" s="28"/>
      <c r="X294" s="28"/>
      <c r="Y294" s="28"/>
      <c r="Z294" s="28"/>
    </row>
    <row r="295" spans="1:26" ht="15" customHeight="1">
      <c r="A295" s="111">
        <v>285</v>
      </c>
      <c r="B295" s="48"/>
      <c r="C295" s="48"/>
      <c r="D295" s="35"/>
      <c r="E295" s="149"/>
      <c r="F295" s="156"/>
      <c r="G295" s="670"/>
      <c r="H295" s="88"/>
      <c r="I295" s="40"/>
      <c r="J295" s="40"/>
      <c r="K295" s="41"/>
      <c r="L295" s="42"/>
      <c r="M295" s="782"/>
      <c r="N295" s="783"/>
      <c r="O295" s="735"/>
      <c r="P295" s="29"/>
      <c r="Q295" s="74"/>
      <c r="R295" s="28"/>
      <c r="S295" s="28"/>
      <c r="T295" s="28"/>
      <c r="U295" s="28"/>
      <c r="V295" s="28"/>
      <c r="W295" s="28"/>
      <c r="X295" s="28"/>
      <c r="Y295" s="28"/>
      <c r="Z295" s="28"/>
    </row>
    <row r="296" spans="1:26" ht="15" customHeight="1">
      <c r="A296" s="111">
        <v>286</v>
      </c>
      <c r="B296" s="48"/>
      <c r="C296" s="48"/>
      <c r="D296" s="35"/>
      <c r="E296" s="149"/>
      <c r="F296" s="156"/>
      <c r="G296" s="670"/>
      <c r="H296" s="88"/>
      <c r="I296" s="40"/>
      <c r="J296" s="40"/>
      <c r="K296" s="41"/>
      <c r="L296" s="42"/>
      <c r="M296" s="782"/>
      <c r="N296" s="783"/>
      <c r="O296" s="735"/>
      <c r="P296" s="29"/>
      <c r="Q296" s="74"/>
      <c r="R296" s="28"/>
      <c r="S296" s="28"/>
      <c r="T296" s="28"/>
      <c r="U296" s="28"/>
      <c r="V296" s="28"/>
      <c r="W296" s="28"/>
      <c r="X296" s="28"/>
      <c r="Y296" s="28"/>
      <c r="Z296" s="28"/>
    </row>
    <row r="297" spans="1:26" ht="15" customHeight="1">
      <c r="A297" s="111">
        <v>287</v>
      </c>
      <c r="B297" s="48"/>
      <c r="C297" s="48"/>
      <c r="D297" s="35"/>
      <c r="E297" s="149"/>
      <c r="F297" s="156"/>
      <c r="G297" s="670"/>
      <c r="H297" s="88"/>
      <c r="I297" s="40"/>
      <c r="J297" s="40"/>
      <c r="K297" s="41"/>
      <c r="L297" s="42"/>
      <c r="M297" s="782"/>
      <c r="N297" s="783"/>
      <c r="O297" s="735"/>
      <c r="P297" s="29"/>
      <c r="Q297" s="74"/>
      <c r="R297" s="28"/>
      <c r="S297" s="28"/>
      <c r="T297" s="28"/>
      <c r="U297" s="28"/>
      <c r="V297" s="28"/>
      <c r="W297" s="28"/>
      <c r="X297" s="28"/>
      <c r="Y297" s="28"/>
      <c r="Z297" s="28"/>
    </row>
    <row r="298" spans="1:26" ht="15" customHeight="1">
      <c r="A298" s="111">
        <v>288</v>
      </c>
      <c r="B298" s="48"/>
      <c r="C298" s="48"/>
      <c r="D298" s="35"/>
      <c r="E298" s="149"/>
      <c r="F298" s="156"/>
      <c r="G298" s="670"/>
      <c r="H298" s="88"/>
      <c r="I298" s="40"/>
      <c r="J298" s="40"/>
      <c r="K298" s="41"/>
      <c r="L298" s="42"/>
      <c r="M298" s="782"/>
      <c r="N298" s="783"/>
      <c r="O298" s="735"/>
      <c r="P298" s="29"/>
      <c r="Q298" s="74"/>
      <c r="R298" s="28"/>
      <c r="S298" s="28"/>
      <c r="T298" s="28"/>
      <c r="U298" s="28"/>
      <c r="V298" s="28"/>
      <c r="W298" s="28"/>
      <c r="X298" s="28"/>
      <c r="Y298" s="28"/>
      <c r="Z298" s="28"/>
    </row>
    <row r="299" spans="1:26" ht="15" customHeight="1">
      <c r="A299" s="111">
        <v>289</v>
      </c>
      <c r="B299" s="48"/>
      <c r="C299" s="48"/>
      <c r="D299" s="35"/>
      <c r="E299" s="149"/>
      <c r="F299" s="156"/>
      <c r="G299" s="670"/>
      <c r="H299" s="88"/>
      <c r="I299" s="40"/>
      <c r="J299" s="40"/>
      <c r="K299" s="41"/>
      <c r="L299" s="42"/>
      <c r="M299" s="782"/>
      <c r="N299" s="783"/>
      <c r="O299" s="735"/>
      <c r="P299" s="29"/>
      <c r="Q299" s="74"/>
      <c r="R299" s="28"/>
      <c r="S299" s="28"/>
      <c r="T299" s="28"/>
      <c r="U299" s="28"/>
      <c r="V299" s="28"/>
      <c r="W299" s="28"/>
      <c r="X299" s="28"/>
      <c r="Y299" s="28"/>
      <c r="Z299" s="28"/>
    </row>
    <row r="300" spans="1:26" ht="15" customHeight="1">
      <c r="A300" s="111">
        <v>290</v>
      </c>
      <c r="B300" s="48"/>
      <c r="C300" s="48"/>
      <c r="D300" s="35"/>
      <c r="E300" s="149"/>
      <c r="F300" s="156"/>
      <c r="G300" s="670"/>
      <c r="H300" s="88"/>
      <c r="I300" s="40"/>
      <c r="J300" s="40"/>
      <c r="K300" s="41"/>
      <c r="L300" s="42"/>
      <c r="M300" s="782"/>
      <c r="N300" s="783"/>
      <c r="O300" s="735"/>
      <c r="P300" s="29"/>
      <c r="Q300" s="74"/>
      <c r="R300" s="28"/>
      <c r="S300" s="28"/>
      <c r="T300" s="28"/>
      <c r="U300" s="28"/>
      <c r="V300" s="28"/>
      <c r="W300" s="28"/>
      <c r="X300" s="28"/>
      <c r="Y300" s="28"/>
      <c r="Z300" s="28"/>
    </row>
    <row r="301" spans="1:26" ht="15" customHeight="1">
      <c r="A301" s="111">
        <v>291</v>
      </c>
      <c r="B301" s="48"/>
      <c r="C301" s="48"/>
      <c r="D301" s="35"/>
      <c r="E301" s="149"/>
      <c r="F301" s="156"/>
      <c r="G301" s="670"/>
      <c r="H301" s="88"/>
      <c r="I301" s="40"/>
      <c r="J301" s="40"/>
      <c r="K301" s="41"/>
      <c r="L301" s="42"/>
      <c r="M301" s="782"/>
      <c r="N301" s="783"/>
      <c r="O301" s="735"/>
      <c r="P301" s="29"/>
      <c r="Q301" s="74"/>
      <c r="R301" s="28"/>
      <c r="S301" s="28"/>
      <c r="T301" s="28"/>
      <c r="U301" s="28"/>
      <c r="V301" s="28"/>
      <c r="W301" s="28"/>
      <c r="X301" s="28"/>
      <c r="Y301" s="28"/>
      <c r="Z301" s="28"/>
    </row>
    <row r="302" spans="1:26" ht="15" customHeight="1">
      <c r="A302" s="111">
        <v>292</v>
      </c>
      <c r="B302" s="48"/>
      <c r="C302" s="48"/>
      <c r="D302" s="35"/>
      <c r="E302" s="149"/>
      <c r="F302" s="156"/>
      <c r="G302" s="670"/>
      <c r="H302" s="88"/>
      <c r="I302" s="40"/>
      <c r="J302" s="40"/>
      <c r="K302" s="41"/>
      <c r="L302" s="42"/>
      <c r="M302" s="782"/>
      <c r="N302" s="783"/>
      <c r="O302" s="735"/>
      <c r="P302" s="29"/>
      <c r="Q302" s="74"/>
      <c r="R302" s="28"/>
      <c r="S302" s="28"/>
      <c r="T302" s="28"/>
      <c r="U302" s="28"/>
      <c r="V302" s="28"/>
      <c r="W302" s="28"/>
      <c r="X302" s="28"/>
      <c r="Y302" s="28"/>
      <c r="Z302" s="28"/>
    </row>
    <row r="303" spans="1:26" ht="15" customHeight="1">
      <c r="A303" s="111">
        <v>293</v>
      </c>
      <c r="B303" s="48"/>
      <c r="C303" s="48"/>
      <c r="D303" s="35"/>
      <c r="E303" s="149"/>
      <c r="F303" s="156"/>
      <c r="G303" s="670"/>
      <c r="H303" s="88"/>
      <c r="I303" s="40"/>
      <c r="J303" s="40"/>
      <c r="K303" s="41"/>
      <c r="L303" s="42"/>
      <c r="M303" s="782"/>
      <c r="N303" s="783"/>
      <c r="O303" s="735"/>
      <c r="P303" s="29"/>
      <c r="Q303" s="74"/>
      <c r="R303" s="28"/>
      <c r="S303" s="28"/>
      <c r="T303" s="28"/>
      <c r="U303" s="28"/>
      <c r="V303" s="28"/>
      <c r="W303" s="28"/>
      <c r="X303" s="28"/>
      <c r="Y303" s="28"/>
      <c r="Z303" s="28"/>
    </row>
    <row r="304" spans="1:26" ht="15" customHeight="1">
      <c r="A304" s="111">
        <v>294</v>
      </c>
      <c r="B304" s="48"/>
      <c r="C304" s="48"/>
      <c r="D304" s="35"/>
      <c r="E304" s="149"/>
      <c r="F304" s="156"/>
      <c r="G304" s="670"/>
      <c r="H304" s="88"/>
      <c r="I304" s="40"/>
      <c r="J304" s="40"/>
      <c r="K304" s="41"/>
      <c r="L304" s="42"/>
      <c r="M304" s="782"/>
      <c r="N304" s="783"/>
      <c r="O304" s="735"/>
      <c r="P304" s="29"/>
      <c r="Q304" s="74"/>
      <c r="R304" s="28"/>
      <c r="S304" s="28"/>
      <c r="T304" s="28"/>
      <c r="U304" s="28"/>
      <c r="V304" s="28"/>
      <c r="W304" s="28"/>
      <c r="X304" s="28"/>
      <c r="Y304" s="28"/>
      <c r="Z304" s="28"/>
    </row>
    <row r="305" spans="1:26" ht="15" customHeight="1">
      <c r="A305" s="111">
        <v>295</v>
      </c>
      <c r="B305" s="48"/>
      <c r="C305" s="48"/>
      <c r="D305" s="35"/>
      <c r="E305" s="149"/>
      <c r="F305" s="156"/>
      <c r="G305" s="670"/>
      <c r="H305" s="88"/>
      <c r="I305" s="40"/>
      <c r="J305" s="40"/>
      <c r="K305" s="41"/>
      <c r="L305" s="42"/>
      <c r="M305" s="782"/>
      <c r="N305" s="783"/>
      <c r="O305" s="735"/>
      <c r="P305" s="29"/>
      <c r="Q305" s="74"/>
      <c r="R305" s="28"/>
      <c r="S305" s="28"/>
      <c r="T305" s="28"/>
      <c r="U305" s="28"/>
      <c r="V305" s="28"/>
      <c r="W305" s="28"/>
      <c r="X305" s="28"/>
      <c r="Y305" s="28"/>
      <c r="Z305" s="28"/>
    </row>
    <row r="306" spans="1:26" ht="15" customHeight="1">
      <c r="A306" s="111">
        <v>296</v>
      </c>
      <c r="B306" s="48"/>
      <c r="C306" s="48"/>
      <c r="D306" s="35"/>
      <c r="E306" s="149"/>
      <c r="F306" s="156"/>
      <c r="G306" s="670"/>
      <c r="H306" s="88"/>
      <c r="I306" s="40"/>
      <c r="J306" s="40"/>
      <c r="K306" s="41"/>
      <c r="L306" s="42"/>
      <c r="M306" s="782"/>
      <c r="N306" s="783"/>
      <c r="O306" s="735"/>
      <c r="P306" s="29"/>
      <c r="Q306" s="74"/>
      <c r="R306" s="28"/>
      <c r="S306" s="28"/>
      <c r="T306" s="28"/>
      <c r="U306" s="28"/>
      <c r="V306" s="28"/>
      <c r="W306" s="28"/>
      <c r="X306" s="28"/>
      <c r="Y306" s="28"/>
      <c r="Z306" s="28"/>
    </row>
    <row r="307" spans="1:26" ht="15" customHeight="1">
      <c r="A307" s="111">
        <v>297</v>
      </c>
      <c r="B307" s="48"/>
      <c r="C307" s="48"/>
      <c r="D307" s="35"/>
      <c r="E307" s="149"/>
      <c r="F307" s="156"/>
      <c r="G307" s="670"/>
      <c r="H307" s="88"/>
      <c r="I307" s="40"/>
      <c r="J307" s="40"/>
      <c r="K307" s="41"/>
      <c r="L307" s="42"/>
      <c r="M307" s="782"/>
      <c r="N307" s="783"/>
      <c r="O307" s="735"/>
      <c r="P307" s="29"/>
      <c r="Q307" s="74"/>
      <c r="R307" s="28"/>
      <c r="S307" s="28"/>
      <c r="T307" s="28"/>
      <c r="U307" s="28"/>
      <c r="V307" s="28"/>
      <c r="W307" s="28"/>
      <c r="X307" s="28"/>
      <c r="Y307" s="28"/>
      <c r="Z307" s="28"/>
    </row>
    <row r="308" spans="1:26" ht="15" customHeight="1">
      <c r="A308" s="111">
        <v>298</v>
      </c>
      <c r="B308" s="48"/>
      <c r="C308" s="48"/>
      <c r="D308" s="35"/>
      <c r="E308" s="149"/>
      <c r="F308" s="156"/>
      <c r="G308" s="670"/>
      <c r="H308" s="88"/>
      <c r="I308" s="40"/>
      <c r="J308" s="40"/>
      <c r="K308" s="41"/>
      <c r="L308" s="42"/>
      <c r="M308" s="782"/>
      <c r="N308" s="783"/>
      <c r="O308" s="735"/>
      <c r="P308" s="29"/>
      <c r="Q308" s="74"/>
      <c r="R308" s="28"/>
      <c r="S308" s="28"/>
      <c r="T308" s="28"/>
      <c r="U308" s="28"/>
      <c r="V308" s="28"/>
      <c r="W308" s="28"/>
      <c r="X308" s="28"/>
      <c r="Y308" s="28"/>
      <c r="Z308" s="28"/>
    </row>
    <row r="309" spans="1:26" ht="15" customHeight="1">
      <c r="A309" s="111">
        <v>299</v>
      </c>
      <c r="B309" s="48"/>
      <c r="C309" s="48"/>
      <c r="D309" s="35"/>
      <c r="E309" s="149"/>
      <c r="F309" s="156"/>
      <c r="G309" s="670"/>
      <c r="H309" s="88"/>
      <c r="I309" s="40"/>
      <c r="J309" s="40"/>
      <c r="K309" s="41"/>
      <c r="L309" s="42"/>
      <c r="M309" s="782"/>
      <c r="N309" s="783"/>
      <c r="O309" s="735"/>
      <c r="P309" s="29"/>
      <c r="Q309" s="74"/>
      <c r="R309" s="28"/>
      <c r="S309" s="28"/>
      <c r="T309" s="28"/>
      <c r="U309" s="28"/>
      <c r="V309" s="28"/>
      <c r="W309" s="28"/>
      <c r="X309" s="28"/>
      <c r="Y309" s="28"/>
      <c r="Z309" s="28"/>
    </row>
    <row r="310" spans="1:26" ht="15" customHeight="1">
      <c r="A310" s="111">
        <v>300</v>
      </c>
      <c r="B310" s="48"/>
      <c r="C310" s="48"/>
      <c r="D310" s="35"/>
      <c r="E310" s="149"/>
      <c r="F310" s="156"/>
      <c r="G310" s="670"/>
      <c r="H310" s="88"/>
      <c r="I310" s="40"/>
      <c r="J310" s="40"/>
      <c r="K310" s="41"/>
      <c r="L310" s="42"/>
      <c r="M310" s="782"/>
      <c r="N310" s="783"/>
      <c r="O310" s="735"/>
      <c r="P310" s="29"/>
      <c r="Q310" s="74"/>
      <c r="R310" s="28"/>
      <c r="S310" s="28"/>
      <c r="T310" s="28"/>
      <c r="U310" s="28"/>
      <c r="V310" s="28"/>
      <c r="W310" s="28"/>
      <c r="X310" s="28"/>
      <c r="Y310" s="28"/>
      <c r="Z310" s="28"/>
    </row>
    <row r="311" spans="1:26" ht="15" customHeight="1">
      <c r="A311" s="111">
        <v>301</v>
      </c>
      <c r="B311" s="48"/>
      <c r="C311" s="48"/>
      <c r="D311" s="35"/>
      <c r="E311" s="149"/>
      <c r="F311" s="156"/>
      <c r="G311" s="670"/>
      <c r="H311" s="88"/>
      <c r="I311" s="40"/>
      <c r="J311" s="40"/>
      <c r="K311" s="41"/>
      <c r="L311" s="42"/>
      <c r="M311" s="782"/>
      <c r="N311" s="783"/>
      <c r="O311" s="735"/>
      <c r="P311" s="29"/>
      <c r="Q311" s="74"/>
      <c r="R311" s="28"/>
      <c r="S311" s="28"/>
      <c r="T311" s="28"/>
      <c r="U311" s="28"/>
      <c r="V311" s="28"/>
      <c r="W311" s="28"/>
      <c r="X311" s="28"/>
      <c r="Y311" s="28"/>
      <c r="Z311" s="28"/>
    </row>
    <row r="312" spans="1:26" ht="15" customHeight="1">
      <c r="A312" s="111">
        <v>302</v>
      </c>
      <c r="B312" s="48"/>
      <c r="C312" s="48"/>
      <c r="D312" s="35"/>
      <c r="E312" s="149"/>
      <c r="F312" s="156"/>
      <c r="G312" s="670"/>
      <c r="H312" s="88"/>
      <c r="I312" s="40"/>
      <c r="J312" s="40"/>
      <c r="K312" s="41"/>
      <c r="L312" s="42"/>
      <c r="M312" s="782"/>
      <c r="N312" s="783"/>
      <c r="O312" s="735"/>
      <c r="P312" s="29"/>
      <c r="Q312" s="74"/>
      <c r="R312" s="28"/>
      <c r="S312" s="28"/>
      <c r="T312" s="28"/>
      <c r="U312" s="28"/>
      <c r="V312" s="28"/>
      <c r="W312" s="28"/>
      <c r="X312" s="28"/>
      <c r="Y312" s="28"/>
      <c r="Z312" s="28"/>
    </row>
    <row r="313" spans="1:26" ht="15" customHeight="1">
      <c r="A313" s="111">
        <v>303</v>
      </c>
      <c r="B313" s="48"/>
      <c r="C313" s="48"/>
      <c r="D313" s="35"/>
      <c r="E313" s="149"/>
      <c r="F313" s="156"/>
      <c r="G313" s="670"/>
      <c r="H313" s="88"/>
      <c r="I313" s="40"/>
      <c r="J313" s="40"/>
      <c r="K313" s="41"/>
      <c r="L313" s="42"/>
      <c r="M313" s="782"/>
      <c r="N313" s="783"/>
      <c r="O313" s="735"/>
      <c r="P313" s="29"/>
      <c r="Q313" s="74"/>
      <c r="R313" s="28"/>
      <c r="S313" s="28"/>
      <c r="T313" s="28"/>
      <c r="U313" s="28"/>
      <c r="V313" s="28"/>
      <c r="W313" s="28"/>
      <c r="X313" s="28"/>
      <c r="Y313" s="28"/>
      <c r="Z313" s="28"/>
    </row>
    <row r="314" spans="1:26" ht="15" customHeight="1">
      <c r="A314" s="111">
        <v>304</v>
      </c>
      <c r="B314" s="48"/>
      <c r="C314" s="48"/>
      <c r="D314" s="35"/>
      <c r="E314" s="149"/>
      <c r="F314" s="156"/>
      <c r="G314" s="670"/>
      <c r="H314" s="88"/>
      <c r="I314" s="40"/>
      <c r="J314" s="40"/>
      <c r="K314" s="41"/>
      <c r="L314" s="42"/>
      <c r="M314" s="782"/>
      <c r="N314" s="783"/>
      <c r="O314" s="735"/>
      <c r="P314" s="29"/>
      <c r="Q314" s="74"/>
      <c r="R314" s="28"/>
      <c r="S314" s="28"/>
      <c r="T314" s="28"/>
      <c r="U314" s="28"/>
      <c r="V314" s="28"/>
      <c r="W314" s="28"/>
      <c r="X314" s="28"/>
      <c r="Y314" s="28"/>
      <c r="Z314" s="28"/>
    </row>
    <row r="315" spans="1:26" ht="15" customHeight="1">
      <c r="A315" s="111">
        <v>305</v>
      </c>
      <c r="B315" s="48"/>
      <c r="C315" s="48"/>
      <c r="D315" s="35"/>
      <c r="E315" s="149"/>
      <c r="F315" s="156"/>
      <c r="G315" s="670"/>
      <c r="H315" s="88"/>
      <c r="I315" s="40"/>
      <c r="J315" s="40"/>
      <c r="K315" s="41"/>
      <c r="L315" s="42"/>
      <c r="M315" s="782"/>
      <c r="N315" s="783"/>
      <c r="O315" s="735"/>
      <c r="P315" s="29"/>
      <c r="Q315" s="74"/>
      <c r="R315" s="28"/>
      <c r="S315" s="28"/>
      <c r="T315" s="28"/>
      <c r="U315" s="28"/>
      <c r="V315" s="28"/>
      <c r="W315" s="28"/>
      <c r="X315" s="28"/>
      <c r="Y315" s="28"/>
      <c r="Z315" s="28"/>
    </row>
    <row r="316" spans="1:26" ht="15" customHeight="1">
      <c r="A316" s="111">
        <v>306</v>
      </c>
      <c r="B316" s="48"/>
      <c r="C316" s="48"/>
      <c r="D316" s="35"/>
      <c r="E316" s="149"/>
      <c r="F316" s="156"/>
      <c r="G316" s="670"/>
      <c r="H316" s="88"/>
      <c r="I316" s="40"/>
      <c r="J316" s="40"/>
      <c r="K316" s="41"/>
      <c r="L316" s="42"/>
      <c r="M316" s="782"/>
      <c r="N316" s="783"/>
      <c r="O316" s="735"/>
      <c r="P316" s="29"/>
      <c r="Q316" s="74"/>
      <c r="R316" s="28"/>
      <c r="S316" s="28"/>
      <c r="T316" s="28"/>
      <c r="U316" s="28"/>
      <c r="V316" s="28"/>
      <c r="W316" s="28"/>
      <c r="X316" s="28"/>
      <c r="Y316" s="28"/>
      <c r="Z316" s="28"/>
    </row>
    <row r="317" spans="1:26" ht="15" customHeight="1">
      <c r="A317" s="111">
        <v>307</v>
      </c>
      <c r="B317" s="48"/>
      <c r="C317" s="48"/>
      <c r="D317" s="35"/>
      <c r="E317" s="149"/>
      <c r="F317" s="156"/>
      <c r="G317" s="670"/>
      <c r="H317" s="88"/>
      <c r="I317" s="40"/>
      <c r="J317" s="40"/>
      <c r="K317" s="41"/>
      <c r="L317" s="42"/>
      <c r="M317" s="782"/>
      <c r="N317" s="783"/>
      <c r="O317" s="735"/>
      <c r="P317" s="29"/>
      <c r="Q317" s="74"/>
      <c r="R317" s="28"/>
      <c r="S317" s="28"/>
      <c r="T317" s="28"/>
      <c r="U317" s="28"/>
      <c r="V317" s="28"/>
      <c r="W317" s="28"/>
      <c r="X317" s="28"/>
      <c r="Y317" s="28"/>
      <c r="Z317" s="28"/>
    </row>
    <row r="318" spans="1:26" ht="15" customHeight="1">
      <c r="A318" s="111">
        <v>308</v>
      </c>
      <c r="B318" s="48"/>
      <c r="C318" s="48"/>
      <c r="D318" s="35"/>
      <c r="E318" s="149"/>
      <c r="F318" s="156"/>
      <c r="G318" s="670"/>
      <c r="H318" s="88"/>
      <c r="I318" s="40"/>
      <c r="J318" s="40"/>
      <c r="K318" s="41"/>
      <c r="L318" s="42"/>
      <c r="M318" s="782"/>
      <c r="N318" s="783"/>
      <c r="O318" s="735"/>
      <c r="P318" s="29"/>
      <c r="Q318" s="74"/>
      <c r="R318" s="28"/>
      <c r="S318" s="28"/>
      <c r="T318" s="28"/>
      <c r="U318" s="28"/>
      <c r="V318" s="28"/>
      <c r="W318" s="28"/>
      <c r="X318" s="28"/>
      <c r="Y318" s="28"/>
      <c r="Z318" s="28"/>
    </row>
    <row r="319" spans="1:26" ht="15" customHeight="1">
      <c r="A319" s="111">
        <v>309</v>
      </c>
      <c r="B319" s="48"/>
      <c r="C319" s="48"/>
      <c r="D319" s="35"/>
      <c r="E319" s="149"/>
      <c r="F319" s="156"/>
      <c r="G319" s="670"/>
      <c r="H319" s="88"/>
      <c r="I319" s="40"/>
      <c r="J319" s="40"/>
      <c r="K319" s="41"/>
      <c r="L319" s="42"/>
      <c r="M319" s="782"/>
      <c r="N319" s="783"/>
      <c r="O319" s="735"/>
      <c r="P319" s="29"/>
      <c r="Q319" s="74"/>
      <c r="R319" s="28"/>
      <c r="S319" s="28"/>
      <c r="T319" s="28"/>
      <c r="U319" s="28"/>
      <c r="V319" s="28"/>
      <c r="W319" s="28"/>
      <c r="X319" s="28"/>
      <c r="Y319" s="28"/>
      <c r="Z319" s="28"/>
    </row>
    <row r="320" spans="1:26" ht="15" customHeight="1">
      <c r="A320" s="111">
        <v>310</v>
      </c>
      <c r="B320" s="48"/>
      <c r="C320" s="48"/>
      <c r="D320" s="35"/>
      <c r="E320" s="149"/>
      <c r="F320" s="156"/>
      <c r="G320" s="670"/>
      <c r="H320" s="88"/>
      <c r="I320" s="40"/>
      <c r="J320" s="40"/>
      <c r="K320" s="41"/>
      <c r="L320" s="42"/>
      <c r="M320" s="782"/>
      <c r="N320" s="783"/>
      <c r="O320" s="735"/>
      <c r="P320" s="29"/>
      <c r="Q320" s="74"/>
      <c r="R320" s="28"/>
      <c r="S320" s="28"/>
      <c r="T320" s="28"/>
      <c r="U320" s="28"/>
      <c r="V320" s="28"/>
      <c r="W320" s="28"/>
      <c r="X320" s="28"/>
      <c r="Y320" s="28"/>
      <c r="Z320" s="28"/>
    </row>
    <row r="321" spans="1:26" ht="15" customHeight="1">
      <c r="A321" s="111">
        <v>311</v>
      </c>
      <c r="B321" s="48"/>
      <c r="C321" s="48"/>
      <c r="D321" s="35"/>
      <c r="E321" s="149"/>
      <c r="F321" s="156"/>
      <c r="G321" s="670"/>
      <c r="H321" s="88"/>
      <c r="I321" s="40"/>
      <c r="J321" s="40"/>
      <c r="K321" s="41"/>
      <c r="L321" s="42"/>
      <c r="M321" s="782"/>
      <c r="N321" s="783"/>
      <c r="O321" s="735"/>
      <c r="P321" s="29"/>
      <c r="Q321" s="74"/>
      <c r="R321" s="28"/>
      <c r="S321" s="28"/>
      <c r="T321" s="28"/>
      <c r="U321" s="28"/>
      <c r="V321" s="28"/>
      <c r="W321" s="28"/>
      <c r="X321" s="28"/>
      <c r="Y321" s="28"/>
      <c r="Z321" s="28"/>
    </row>
    <row r="322" spans="1:26" ht="15" customHeight="1">
      <c r="A322" s="111">
        <v>312</v>
      </c>
      <c r="B322" s="48"/>
      <c r="C322" s="48"/>
      <c r="D322" s="35"/>
      <c r="E322" s="149"/>
      <c r="F322" s="156"/>
      <c r="G322" s="670"/>
      <c r="H322" s="88"/>
      <c r="I322" s="40"/>
      <c r="J322" s="40"/>
      <c r="K322" s="41"/>
      <c r="L322" s="42"/>
      <c r="M322" s="782"/>
      <c r="N322" s="783"/>
      <c r="O322" s="735"/>
      <c r="P322" s="29"/>
      <c r="Q322" s="74"/>
      <c r="R322" s="28"/>
      <c r="S322" s="28"/>
      <c r="T322" s="28"/>
      <c r="U322" s="28"/>
      <c r="V322" s="28"/>
      <c r="W322" s="28"/>
      <c r="X322" s="28"/>
      <c r="Y322" s="28"/>
      <c r="Z322" s="28"/>
    </row>
    <row r="323" spans="1:26" ht="15" customHeight="1">
      <c r="A323" s="111">
        <v>313</v>
      </c>
      <c r="B323" s="48"/>
      <c r="C323" s="48"/>
      <c r="D323" s="35"/>
      <c r="E323" s="149"/>
      <c r="F323" s="156"/>
      <c r="G323" s="670"/>
      <c r="H323" s="88"/>
      <c r="I323" s="40"/>
      <c r="J323" s="40"/>
      <c r="K323" s="41"/>
      <c r="L323" s="42"/>
      <c r="M323" s="782"/>
      <c r="N323" s="783"/>
      <c r="O323" s="735"/>
      <c r="P323" s="29"/>
      <c r="Q323" s="74"/>
      <c r="R323" s="28"/>
      <c r="S323" s="28"/>
      <c r="T323" s="28"/>
      <c r="U323" s="28"/>
      <c r="V323" s="28"/>
      <c r="W323" s="28"/>
      <c r="X323" s="28"/>
      <c r="Y323" s="28"/>
      <c r="Z323" s="28"/>
    </row>
    <row r="324" spans="1:26" ht="15" customHeight="1">
      <c r="A324" s="111">
        <v>314</v>
      </c>
      <c r="B324" s="48"/>
      <c r="C324" s="48"/>
      <c r="D324" s="35"/>
      <c r="E324" s="149"/>
      <c r="F324" s="156"/>
      <c r="G324" s="670"/>
      <c r="H324" s="88"/>
      <c r="I324" s="40"/>
      <c r="J324" s="40"/>
      <c r="K324" s="41"/>
      <c r="L324" s="42"/>
      <c r="M324" s="782"/>
      <c r="N324" s="783"/>
      <c r="O324" s="735"/>
      <c r="P324" s="29"/>
      <c r="Q324" s="74"/>
      <c r="R324" s="28"/>
      <c r="S324" s="28"/>
      <c r="T324" s="28"/>
      <c r="U324" s="28"/>
      <c r="V324" s="28"/>
      <c r="W324" s="28"/>
      <c r="X324" s="28"/>
      <c r="Y324" s="28"/>
      <c r="Z324" s="28"/>
    </row>
    <row r="325" spans="1:26" ht="15" customHeight="1">
      <c r="A325" s="111">
        <v>315</v>
      </c>
      <c r="B325" s="48"/>
      <c r="C325" s="48"/>
      <c r="D325" s="35"/>
      <c r="E325" s="149"/>
      <c r="F325" s="156"/>
      <c r="G325" s="670"/>
      <c r="H325" s="88"/>
      <c r="I325" s="40"/>
      <c r="J325" s="40"/>
      <c r="K325" s="41"/>
      <c r="L325" s="42"/>
      <c r="M325" s="782"/>
      <c r="N325" s="783"/>
      <c r="O325" s="735"/>
      <c r="P325" s="29"/>
      <c r="Q325" s="74"/>
      <c r="R325" s="28"/>
      <c r="S325" s="28"/>
      <c r="T325" s="28"/>
      <c r="U325" s="28"/>
      <c r="V325" s="28"/>
      <c r="W325" s="28"/>
      <c r="X325" s="28"/>
      <c r="Y325" s="28"/>
      <c r="Z325" s="28"/>
    </row>
    <row r="326" spans="1:26" ht="15" customHeight="1">
      <c r="A326" s="111">
        <v>316</v>
      </c>
      <c r="B326" s="48"/>
      <c r="C326" s="48"/>
      <c r="D326" s="35"/>
      <c r="E326" s="149"/>
      <c r="F326" s="156"/>
      <c r="G326" s="670"/>
      <c r="H326" s="88"/>
      <c r="I326" s="40"/>
      <c r="J326" s="40"/>
      <c r="K326" s="41"/>
      <c r="L326" s="42"/>
      <c r="M326" s="782"/>
      <c r="N326" s="783"/>
      <c r="O326" s="735"/>
      <c r="P326" s="29"/>
      <c r="Q326" s="74"/>
      <c r="R326" s="28"/>
      <c r="S326" s="28"/>
      <c r="T326" s="28"/>
      <c r="U326" s="28"/>
      <c r="V326" s="28"/>
      <c r="W326" s="28"/>
      <c r="X326" s="28"/>
      <c r="Y326" s="28"/>
      <c r="Z326" s="28"/>
    </row>
    <row r="327" spans="1:26" ht="15" customHeight="1">
      <c r="A327" s="111">
        <v>317</v>
      </c>
      <c r="B327" s="48"/>
      <c r="C327" s="48"/>
      <c r="D327" s="35"/>
      <c r="E327" s="149"/>
      <c r="F327" s="156"/>
      <c r="G327" s="670"/>
      <c r="H327" s="88"/>
      <c r="I327" s="40"/>
      <c r="J327" s="40"/>
      <c r="K327" s="41"/>
      <c r="L327" s="42"/>
      <c r="M327" s="782"/>
      <c r="N327" s="783"/>
      <c r="O327" s="735"/>
      <c r="P327" s="29"/>
      <c r="Q327" s="74"/>
      <c r="R327" s="28"/>
      <c r="S327" s="28"/>
      <c r="T327" s="28"/>
      <c r="U327" s="28"/>
      <c r="V327" s="28"/>
      <c r="W327" s="28"/>
      <c r="X327" s="28"/>
      <c r="Y327" s="28"/>
      <c r="Z327" s="28"/>
    </row>
    <row r="328" spans="1:26" ht="15" customHeight="1">
      <c r="A328" s="111">
        <v>318</v>
      </c>
      <c r="B328" s="48"/>
      <c r="C328" s="48"/>
      <c r="D328" s="35"/>
      <c r="E328" s="149"/>
      <c r="F328" s="156"/>
      <c r="G328" s="670"/>
      <c r="H328" s="88"/>
      <c r="I328" s="40"/>
      <c r="J328" s="40"/>
      <c r="K328" s="41"/>
      <c r="L328" s="42"/>
      <c r="M328" s="782"/>
      <c r="N328" s="783"/>
      <c r="O328" s="735"/>
      <c r="P328" s="29"/>
      <c r="Q328" s="74"/>
      <c r="R328" s="28"/>
      <c r="S328" s="28"/>
      <c r="T328" s="28"/>
      <c r="U328" s="28"/>
      <c r="V328" s="28"/>
      <c r="W328" s="28"/>
      <c r="X328" s="28"/>
      <c r="Y328" s="28"/>
      <c r="Z328" s="28"/>
    </row>
    <row r="329" spans="1:26" ht="15" customHeight="1">
      <c r="A329" s="111">
        <v>319</v>
      </c>
      <c r="B329" s="48"/>
      <c r="C329" s="48"/>
      <c r="D329" s="35"/>
      <c r="E329" s="149"/>
      <c r="F329" s="156"/>
      <c r="G329" s="670"/>
      <c r="H329" s="88"/>
      <c r="I329" s="40"/>
      <c r="J329" s="40"/>
      <c r="K329" s="41"/>
      <c r="L329" s="42"/>
      <c r="M329" s="782"/>
      <c r="N329" s="783"/>
      <c r="O329" s="735"/>
      <c r="P329" s="29"/>
      <c r="Q329" s="74"/>
      <c r="R329" s="28"/>
      <c r="S329" s="28"/>
      <c r="T329" s="28"/>
      <c r="U329" s="28"/>
      <c r="V329" s="28"/>
      <c r="W329" s="28"/>
      <c r="X329" s="28"/>
      <c r="Y329" s="28"/>
      <c r="Z329" s="28"/>
    </row>
    <row r="330" spans="1:26" ht="15" customHeight="1">
      <c r="A330" s="111">
        <v>320</v>
      </c>
      <c r="B330" s="48"/>
      <c r="C330" s="48"/>
      <c r="D330" s="35"/>
      <c r="E330" s="149"/>
      <c r="F330" s="156"/>
      <c r="G330" s="670"/>
      <c r="H330" s="88"/>
      <c r="I330" s="40"/>
      <c r="J330" s="40"/>
      <c r="K330" s="41"/>
      <c r="L330" s="42"/>
      <c r="M330" s="782"/>
      <c r="N330" s="783"/>
      <c r="O330" s="735"/>
      <c r="P330" s="29"/>
      <c r="Q330" s="74"/>
      <c r="R330" s="28"/>
      <c r="S330" s="28"/>
      <c r="T330" s="28"/>
      <c r="U330" s="28"/>
      <c r="V330" s="28"/>
      <c r="W330" s="28"/>
      <c r="X330" s="28"/>
      <c r="Y330" s="28"/>
      <c r="Z330" s="28"/>
    </row>
    <row r="331" spans="1:26" ht="15" customHeight="1">
      <c r="A331" s="111">
        <v>321</v>
      </c>
      <c r="B331" s="48"/>
      <c r="C331" s="48"/>
      <c r="D331" s="35"/>
      <c r="E331" s="149"/>
      <c r="F331" s="156"/>
      <c r="G331" s="670"/>
      <c r="H331" s="88"/>
      <c r="I331" s="40"/>
      <c r="J331" s="40"/>
      <c r="K331" s="41"/>
      <c r="L331" s="42"/>
      <c r="M331" s="782"/>
      <c r="N331" s="783"/>
      <c r="O331" s="735"/>
      <c r="P331" s="29"/>
      <c r="Q331" s="74"/>
      <c r="R331" s="28"/>
      <c r="S331" s="28"/>
      <c r="T331" s="28"/>
      <c r="U331" s="28"/>
      <c r="V331" s="28"/>
      <c r="W331" s="28"/>
      <c r="X331" s="28"/>
      <c r="Y331" s="28"/>
      <c r="Z331" s="28"/>
    </row>
    <row r="332" spans="1:26" ht="15" customHeight="1">
      <c r="A332" s="111">
        <v>322</v>
      </c>
      <c r="B332" s="48"/>
      <c r="C332" s="48"/>
      <c r="D332" s="35"/>
      <c r="E332" s="149"/>
      <c r="F332" s="156"/>
      <c r="G332" s="670"/>
      <c r="H332" s="88"/>
      <c r="I332" s="40"/>
      <c r="J332" s="40"/>
      <c r="K332" s="41"/>
      <c r="L332" s="42"/>
      <c r="M332" s="782"/>
      <c r="N332" s="783"/>
      <c r="O332" s="735"/>
      <c r="P332" s="29"/>
      <c r="Q332" s="74"/>
      <c r="R332" s="28"/>
      <c r="S332" s="28"/>
      <c r="T332" s="28"/>
      <c r="U332" s="28"/>
      <c r="V332" s="28"/>
      <c r="W332" s="28"/>
      <c r="X332" s="28"/>
      <c r="Y332" s="28"/>
      <c r="Z332" s="28"/>
    </row>
    <row r="333" spans="1:26" ht="15" customHeight="1">
      <c r="A333" s="111">
        <v>323</v>
      </c>
      <c r="B333" s="48"/>
      <c r="C333" s="48"/>
      <c r="D333" s="35"/>
      <c r="E333" s="149"/>
      <c r="F333" s="156"/>
      <c r="G333" s="670"/>
      <c r="H333" s="88"/>
      <c r="I333" s="40"/>
      <c r="J333" s="40"/>
      <c r="K333" s="41"/>
      <c r="L333" s="42"/>
      <c r="M333" s="782"/>
      <c r="N333" s="783"/>
      <c r="O333" s="735"/>
      <c r="P333" s="29"/>
      <c r="Q333" s="74"/>
      <c r="R333" s="28"/>
      <c r="S333" s="28"/>
      <c r="T333" s="28"/>
      <c r="U333" s="28"/>
      <c r="V333" s="28"/>
      <c r="W333" s="28"/>
      <c r="X333" s="28"/>
      <c r="Y333" s="28"/>
      <c r="Z333" s="28"/>
    </row>
    <row r="334" spans="1:26" ht="15" customHeight="1">
      <c r="A334" s="111">
        <v>324</v>
      </c>
      <c r="B334" s="48"/>
      <c r="C334" s="48"/>
      <c r="D334" s="35"/>
      <c r="E334" s="149"/>
      <c r="F334" s="156"/>
      <c r="G334" s="670"/>
      <c r="H334" s="88"/>
      <c r="I334" s="40"/>
      <c r="J334" s="40"/>
      <c r="K334" s="41"/>
      <c r="L334" s="42"/>
      <c r="M334" s="782"/>
      <c r="N334" s="783"/>
      <c r="O334" s="735"/>
      <c r="P334" s="29"/>
      <c r="Q334" s="74"/>
      <c r="R334" s="28"/>
      <c r="S334" s="28"/>
      <c r="T334" s="28"/>
      <c r="U334" s="28"/>
      <c r="V334" s="28"/>
      <c r="W334" s="28"/>
      <c r="X334" s="28"/>
      <c r="Y334" s="28"/>
      <c r="Z334" s="28"/>
    </row>
    <row r="335" spans="1:26" ht="15" customHeight="1">
      <c r="A335" s="111">
        <v>325</v>
      </c>
      <c r="B335" s="48"/>
      <c r="C335" s="48"/>
      <c r="D335" s="35"/>
      <c r="E335" s="149"/>
      <c r="F335" s="156"/>
      <c r="G335" s="670"/>
      <c r="H335" s="88"/>
      <c r="I335" s="40"/>
      <c r="J335" s="40"/>
      <c r="K335" s="41"/>
      <c r="L335" s="42"/>
      <c r="M335" s="782"/>
      <c r="N335" s="783"/>
      <c r="O335" s="735"/>
      <c r="P335" s="29"/>
      <c r="Q335" s="74"/>
      <c r="R335" s="28"/>
      <c r="S335" s="28"/>
      <c r="T335" s="28"/>
      <c r="U335" s="28"/>
      <c r="V335" s="28"/>
      <c r="W335" s="28"/>
      <c r="X335" s="28"/>
      <c r="Y335" s="28"/>
      <c r="Z335" s="28"/>
    </row>
    <row r="336" spans="1:26" ht="15" customHeight="1">
      <c r="A336" s="111">
        <v>326</v>
      </c>
      <c r="B336" s="48"/>
      <c r="C336" s="48"/>
      <c r="D336" s="35"/>
      <c r="E336" s="149"/>
      <c r="F336" s="156"/>
      <c r="G336" s="670"/>
      <c r="H336" s="88"/>
      <c r="I336" s="40"/>
      <c r="J336" s="40"/>
      <c r="K336" s="41"/>
      <c r="L336" s="42"/>
      <c r="M336" s="782"/>
      <c r="N336" s="783"/>
      <c r="O336" s="735"/>
      <c r="P336" s="29"/>
      <c r="Q336" s="74"/>
      <c r="R336" s="28"/>
      <c r="S336" s="28"/>
      <c r="T336" s="28"/>
      <c r="U336" s="28"/>
      <c r="V336" s="28"/>
      <c r="W336" s="28"/>
      <c r="X336" s="28"/>
      <c r="Y336" s="28"/>
      <c r="Z336" s="28"/>
    </row>
    <row r="337" spans="1:26" ht="15" customHeight="1">
      <c r="A337" s="111">
        <v>327</v>
      </c>
      <c r="B337" s="48"/>
      <c r="C337" s="48"/>
      <c r="D337" s="35"/>
      <c r="E337" s="149"/>
      <c r="F337" s="156"/>
      <c r="G337" s="670"/>
      <c r="H337" s="88"/>
      <c r="I337" s="40"/>
      <c r="J337" s="40"/>
      <c r="K337" s="41"/>
      <c r="L337" s="42"/>
      <c r="M337" s="782"/>
      <c r="N337" s="783"/>
      <c r="O337" s="735"/>
      <c r="P337" s="29"/>
      <c r="Q337" s="74"/>
      <c r="R337" s="28"/>
      <c r="S337" s="28"/>
      <c r="T337" s="28"/>
      <c r="U337" s="28"/>
      <c r="V337" s="28"/>
      <c r="W337" s="28"/>
      <c r="X337" s="28"/>
      <c r="Y337" s="28"/>
      <c r="Z337" s="28"/>
    </row>
    <row r="338" spans="1:26" ht="15" customHeight="1">
      <c r="A338" s="111">
        <v>328</v>
      </c>
      <c r="B338" s="48"/>
      <c r="C338" s="48"/>
      <c r="D338" s="35"/>
      <c r="E338" s="149"/>
      <c r="F338" s="156"/>
      <c r="G338" s="670"/>
      <c r="H338" s="88"/>
      <c r="I338" s="40"/>
      <c r="J338" s="40"/>
      <c r="K338" s="41"/>
      <c r="L338" s="42"/>
      <c r="M338" s="782"/>
      <c r="N338" s="783"/>
      <c r="O338" s="735"/>
      <c r="P338" s="29"/>
      <c r="Q338" s="74"/>
      <c r="R338" s="28"/>
      <c r="S338" s="28"/>
      <c r="T338" s="28"/>
      <c r="U338" s="28"/>
      <c r="V338" s="28"/>
      <c r="W338" s="28"/>
      <c r="X338" s="28"/>
      <c r="Y338" s="28"/>
      <c r="Z338" s="28"/>
    </row>
    <row r="339" spans="1:26" ht="15" customHeight="1">
      <c r="A339" s="111">
        <v>329</v>
      </c>
      <c r="B339" s="48"/>
      <c r="C339" s="48"/>
      <c r="D339" s="35"/>
      <c r="E339" s="149"/>
      <c r="F339" s="156"/>
      <c r="G339" s="670"/>
      <c r="H339" s="88"/>
      <c r="I339" s="40"/>
      <c r="J339" s="40"/>
      <c r="K339" s="41"/>
      <c r="L339" s="42"/>
      <c r="M339" s="782"/>
      <c r="N339" s="783"/>
      <c r="O339" s="735"/>
      <c r="P339" s="29"/>
      <c r="Q339" s="74"/>
      <c r="R339" s="28"/>
      <c r="S339" s="28"/>
      <c r="T339" s="28"/>
      <c r="U339" s="28"/>
      <c r="V339" s="28"/>
      <c r="W339" s="28"/>
      <c r="X339" s="28"/>
      <c r="Y339" s="28"/>
      <c r="Z339" s="28"/>
    </row>
    <row r="340" spans="1:26" ht="15" customHeight="1">
      <c r="A340" s="111">
        <v>330</v>
      </c>
      <c r="B340" s="48"/>
      <c r="C340" s="48"/>
      <c r="D340" s="35"/>
      <c r="E340" s="149"/>
      <c r="F340" s="156"/>
      <c r="G340" s="670"/>
      <c r="H340" s="88"/>
      <c r="I340" s="40"/>
      <c r="J340" s="40"/>
      <c r="K340" s="41"/>
      <c r="L340" s="42"/>
      <c r="M340" s="782"/>
      <c r="N340" s="783"/>
      <c r="O340" s="735"/>
      <c r="P340" s="29"/>
      <c r="Q340" s="74"/>
      <c r="R340" s="28"/>
      <c r="S340" s="28"/>
      <c r="T340" s="28"/>
      <c r="U340" s="28"/>
      <c r="V340" s="28"/>
      <c r="W340" s="28"/>
      <c r="X340" s="28"/>
      <c r="Y340" s="28"/>
      <c r="Z340" s="28"/>
    </row>
    <row r="341" spans="1:26" ht="15" customHeight="1">
      <c r="A341" s="111">
        <v>331</v>
      </c>
      <c r="B341" s="48"/>
      <c r="C341" s="48"/>
      <c r="D341" s="35"/>
      <c r="E341" s="149"/>
      <c r="F341" s="156"/>
      <c r="G341" s="670"/>
      <c r="H341" s="88"/>
      <c r="I341" s="40"/>
      <c r="J341" s="40"/>
      <c r="K341" s="41"/>
      <c r="L341" s="42"/>
      <c r="M341" s="782"/>
      <c r="N341" s="783"/>
      <c r="O341" s="735"/>
      <c r="P341" s="29"/>
      <c r="Q341" s="74"/>
      <c r="R341" s="28"/>
      <c r="S341" s="28"/>
      <c r="T341" s="28"/>
      <c r="U341" s="28"/>
      <c r="V341" s="28"/>
      <c r="W341" s="28"/>
      <c r="X341" s="28"/>
      <c r="Y341" s="28"/>
      <c r="Z341" s="28"/>
    </row>
    <row r="342" spans="1:26" ht="15" customHeight="1">
      <c r="A342" s="111">
        <v>332</v>
      </c>
      <c r="B342" s="48"/>
      <c r="C342" s="48"/>
      <c r="D342" s="35"/>
      <c r="E342" s="149"/>
      <c r="F342" s="156"/>
      <c r="G342" s="670"/>
      <c r="H342" s="88"/>
      <c r="I342" s="40"/>
      <c r="J342" s="40"/>
      <c r="K342" s="41"/>
      <c r="L342" s="42"/>
      <c r="M342" s="782"/>
      <c r="N342" s="783"/>
      <c r="O342" s="735"/>
      <c r="P342" s="29"/>
      <c r="Q342" s="74"/>
      <c r="R342" s="28"/>
      <c r="S342" s="28"/>
      <c r="T342" s="28"/>
      <c r="U342" s="28"/>
      <c r="V342" s="28"/>
      <c r="W342" s="28"/>
      <c r="X342" s="28"/>
      <c r="Y342" s="28"/>
      <c r="Z342" s="28"/>
    </row>
    <row r="343" spans="1:26" ht="15" customHeight="1">
      <c r="A343" s="111">
        <v>333</v>
      </c>
      <c r="B343" s="48"/>
      <c r="C343" s="48"/>
      <c r="D343" s="35"/>
      <c r="E343" s="149"/>
      <c r="F343" s="156"/>
      <c r="G343" s="670"/>
      <c r="H343" s="88"/>
      <c r="I343" s="40"/>
      <c r="J343" s="40"/>
      <c r="K343" s="41"/>
      <c r="L343" s="42"/>
      <c r="M343" s="782"/>
      <c r="N343" s="783"/>
      <c r="O343" s="735"/>
      <c r="P343" s="29"/>
      <c r="Q343" s="74"/>
      <c r="R343" s="28"/>
      <c r="S343" s="28"/>
      <c r="T343" s="28"/>
      <c r="U343" s="28"/>
      <c r="V343" s="28"/>
      <c r="W343" s="28"/>
      <c r="X343" s="28"/>
      <c r="Y343" s="28"/>
      <c r="Z343" s="28"/>
    </row>
    <row r="344" spans="1:26" ht="15" customHeight="1">
      <c r="A344" s="111">
        <v>334</v>
      </c>
      <c r="B344" s="48"/>
      <c r="C344" s="48"/>
      <c r="D344" s="35"/>
      <c r="E344" s="149"/>
      <c r="F344" s="156"/>
      <c r="G344" s="670"/>
      <c r="H344" s="88"/>
      <c r="I344" s="40"/>
      <c r="J344" s="40"/>
      <c r="K344" s="41"/>
      <c r="L344" s="42"/>
      <c r="M344" s="782"/>
      <c r="N344" s="783"/>
      <c r="O344" s="735"/>
      <c r="P344" s="29"/>
      <c r="Q344" s="74"/>
      <c r="R344" s="28"/>
      <c r="S344" s="28"/>
      <c r="T344" s="28"/>
      <c r="U344" s="28"/>
      <c r="V344" s="28"/>
      <c r="W344" s="28"/>
      <c r="X344" s="28"/>
      <c r="Y344" s="28"/>
      <c r="Z344" s="28"/>
    </row>
    <row r="345" spans="1:26" ht="15" customHeight="1">
      <c r="A345" s="111">
        <v>335</v>
      </c>
      <c r="B345" s="48"/>
      <c r="C345" s="48"/>
      <c r="D345" s="35"/>
      <c r="E345" s="149"/>
      <c r="F345" s="156"/>
      <c r="G345" s="670"/>
      <c r="H345" s="88"/>
      <c r="I345" s="40"/>
      <c r="J345" s="40"/>
      <c r="K345" s="41"/>
      <c r="L345" s="42"/>
      <c r="M345" s="782"/>
      <c r="N345" s="783"/>
      <c r="O345" s="735"/>
      <c r="P345" s="29"/>
      <c r="Q345" s="74"/>
      <c r="R345" s="28"/>
      <c r="S345" s="28"/>
      <c r="T345" s="28"/>
      <c r="U345" s="28"/>
      <c r="V345" s="28"/>
      <c r="W345" s="28"/>
      <c r="X345" s="28"/>
      <c r="Y345" s="28"/>
      <c r="Z345" s="28"/>
    </row>
    <row r="346" spans="1:26" ht="15" customHeight="1">
      <c r="A346" s="111">
        <v>336</v>
      </c>
      <c r="B346" s="48"/>
      <c r="C346" s="48"/>
      <c r="D346" s="35"/>
      <c r="E346" s="149"/>
      <c r="F346" s="156"/>
      <c r="G346" s="670"/>
      <c r="H346" s="88"/>
      <c r="I346" s="40"/>
      <c r="J346" s="40"/>
      <c r="K346" s="41"/>
      <c r="L346" s="42"/>
      <c r="M346" s="782"/>
      <c r="N346" s="783"/>
      <c r="O346" s="735"/>
      <c r="P346" s="29"/>
      <c r="Q346" s="74"/>
      <c r="R346" s="28"/>
      <c r="S346" s="28"/>
      <c r="T346" s="28"/>
      <c r="U346" s="28"/>
      <c r="V346" s="28"/>
      <c r="W346" s="28"/>
      <c r="X346" s="28"/>
      <c r="Y346" s="28"/>
      <c r="Z346" s="28"/>
    </row>
    <row r="347" spans="1:26" ht="15" customHeight="1">
      <c r="A347" s="111">
        <v>337</v>
      </c>
      <c r="B347" s="48"/>
      <c r="C347" s="48"/>
      <c r="D347" s="35"/>
      <c r="E347" s="149"/>
      <c r="F347" s="156"/>
      <c r="G347" s="670"/>
      <c r="H347" s="88"/>
      <c r="I347" s="40"/>
      <c r="J347" s="40"/>
      <c r="K347" s="41"/>
      <c r="L347" s="42"/>
      <c r="M347" s="782"/>
      <c r="N347" s="783"/>
      <c r="O347" s="735"/>
      <c r="P347" s="29"/>
      <c r="Q347" s="74"/>
      <c r="R347" s="28"/>
      <c r="S347" s="28"/>
      <c r="T347" s="28"/>
      <c r="U347" s="28"/>
      <c r="V347" s="28"/>
      <c r="W347" s="28"/>
      <c r="X347" s="28"/>
      <c r="Y347" s="28"/>
      <c r="Z347" s="28"/>
    </row>
    <row r="348" spans="1:26" ht="15" customHeight="1">
      <c r="A348" s="111">
        <v>338</v>
      </c>
      <c r="B348" s="48"/>
      <c r="C348" s="48"/>
      <c r="D348" s="35"/>
      <c r="E348" s="149"/>
      <c r="F348" s="156"/>
      <c r="G348" s="670"/>
      <c r="H348" s="88"/>
      <c r="I348" s="40"/>
      <c r="J348" s="40"/>
      <c r="K348" s="41"/>
      <c r="L348" s="42"/>
      <c r="M348" s="782"/>
      <c r="N348" s="783"/>
      <c r="O348" s="735"/>
      <c r="P348" s="29"/>
      <c r="Q348" s="74"/>
      <c r="R348" s="28"/>
      <c r="S348" s="28"/>
      <c r="T348" s="28"/>
      <c r="U348" s="28"/>
      <c r="V348" s="28"/>
      <c r="W348" s="28"/>
      <c r="X348" s="28"/>
      <c r="Y348" s="28"/>
      <c r="Z348" s="28"/>
    </row>
    <row r="349" spans="1:26" ht="15" customHeight="1">
      <c r="A349" s="111">
        <v>339</v>
      </c>
      <c r="B349" s="48"/>
      <c r="C349" s="48"/>
      <c r="D349" s="35"/>
      <c r="E349" s="149"/>
      <c r="F349" s="156"/>
      <c r="G349" s="670"/>
      <c r="H349" s="88"/>
      <c r="I349" s="40"/>
      <c r="J349" s="40"/>
      <c r="K349" s="41"/>
      <c r="L349" s="42"/>
      <c r="M349" s="782"/>
      <c r="N349" s="783"/>
      <c r="O349" s="735"/>
      <c r="P349" s="29"/>
      <c r="Q349" s="74"/>
      <c r="R349" s="28"/>
      <c r="S349" s="28"/>
      <c r="T349" s="28"/>
      <c r="U349" s="28"/>
      <c r="V349" s="28"/>
      <c r="W349" s="28"/>
      <c r="X349" s="28"/>
      <c r="Y349" s="28"/>
      <c r="Z349" s="28"/>
    </row>
    <row r="350" spans="1:26" ht="15" customHeight="1">
      <c r="A350" s="111">
        <v>340</v>
      </c>
      <c r="B350" s="48"/>
      <c r="C350" s="48"/>
      <c r="D350" s="35"/>
      <c r="E350" s="149"/>
      <c r="F350" s="156"/>
      <c r="G350" s="670"/>
      <c r="H350" s="88"/>
      <c r="I350" s="40"/>
      <c r="J350" s="40"/>
      <c r="K350" s="41"/>
      <c r="L350" s="42"/>
      <c r="M350" s="782"/>
      <c r="N350" s="783"/>
      <c r="O350" s="735"/>
      <c r="P350" s="29"/>
      <c r="Q350" s="74"/>
      <c r="R350" s="28"/>
      <c r="S350" s="28"/>
      <c r="T350" s="28"/>
      <c r="U350" s="28"/>
      <c r="V350" s="28"/>
      <c r="W350" s="28"/>
      <c r="X350" s="28"/>
      <c r="Y350" s="28"/>
      <c r="Z350" s="28"/>
    </row>
    <row r="351" spans="1:26" ht="15" customHeight="1">
      <c r="A351" s="111">
        <v>341</v>
      </c>
      <c r="B351" s="48"/>
      <c r="C351" s="48"/>
      <c r="D351" s="35"/>
      <c r="E351" s="149"/>
      <c r="F351" s="156"/>
      <c r="G351" s="670"/>
      <c r="H351" s="88"/>
      <c r="I351" s="40"/>
      <c r="J351" s="40"/>
      <c r="K351" s="41"/>
      <c r="L351" s="42"/>
      <c r="M351" s="782"/>
      <c r="N351" s="783"/>
      <c r="O351" s="735"/>
      <c r="P351" s="29"/>
      <c r="Q351" s="74"/>
      <c r="R351" s="28"/>
      <c r="S351" s="28"/>
      <c r="T351" s="28"/>
      <c r="U351" s="28"/>
      <c r="V351" s="28"/>
      <c r="W351" s="28"/>
      <c r="X351" s="28"/>
      <c r="Y351" s="28"/>
      <c r="Z351" s="28"/>
    </row>
    <row r="352" spans="1:26" ht="15" customHeight="1">
      <c r="A352" s="111">
        <v>342</v>
      </c>
      <c r="B352" s="48"/>
      <c r="C352" s="48"/>
      <c r="D352" s="35"/>
      <c r="E352" s="149"/>
      <c r="F352" s="156"/>
      <c r="G352" s="670"/>
      <c r="H352" s="88"/>
      <c r="I352" s="40"/>
      <c r="J352" s="40"/>
      <c r="K352" s="41"/>
      <c r="L352" s="42"/>
      <c r="M352" s="782"/>
      <c r="N352" s="783"/>
      <c r="O352" s="735"/>
      <c r="P352" s="29"/>
      <c r="Q352" s="74"/>
      <c r="R352" s="28"/>
      <c r="S352" s="28"/>
      <c r="T352" s="28"/>
      <c r="U352" s="28"/>
      <c r="V352" s="28"/>
      <c r="W352" s="28"/>
      <c r="X352" s="28"/>
      <c r="Y352" s="28"/>
      <c r="Z352" s="28"/>
    </row>
    <row r="353" spans="1:26" ht="15" customHeight="1">
      <c r="A353" s="111">
        <v>343</v>
      </c>
      <c r="B353" s="48"/>
      <c r="C353" s="48"/>
      <c r="D353" s="35"/>
      <c r="E353" s="149"/>
      <c r="F353" s="156"/>
      <c r="G353" s="670"/>
      <c r="H353" s="88"/>
      <c r="I353" s="40"/>
      <c r="J353" s="40"/>
      <c r="K353" s="41"/>
      <c r="L353" s="42"/>
      <c r="M353" s="782"/>
      <c r="N353" s="783"/>
      <c r="O353" s="735"/>
      <c r="P353" s="29"/>
      <c r="Q353" s="74"/>
      <c r="R353" s="28"/>
      <c r="S353" s="28"/>
      <c r="T353" s="28"/>
      <c r="U353" s="28"/>
      <c r="V353" s="28"/>
      <c r="W353" s="28"/>
      <c r="X353" s="28"/>
      <c r="Y353" s="28"/>
      <c r="Z353" s="28"/>
    </row>
    <row r="354" spans="1:26" ht="15" customHeight="1">
      <c r="A354" s="111">
        <v>344</v>
      </c>
      <c r="B354" s="48"/>
      <c r="C354" s="48"/>
      <c r="D354" s="35"/>
      <c r="E354" s="149"/>
      <c r="F354" s="156"/>
      <c r="G354" s="670"/>
      <c r="H354" s="88"/>
      <c r="I354" s="40"/>
      <c r="J354" s="40"/>
      <c r="K354" s="41"/>
      <c r="L354" s="42"/>
      <c r="M354" s="782"/>
      <c r="N354" s="783"/>
      <c r="O354" s="735"/>
      <c r="P354" s="29"/>
      <c r="Q354" s="74"/>
      <c r="R354" s="28"/>
      <c r="S354" s="28"/>
      <c r="T354" s="28"/>
      <c r="U354" s="28"/>
      <c r="V354" s="28"/>
      <c r="W354" s="28"/>
      <c r="X354" s="28"/>
      <c r="Y354" s="28"/>
      <c r="Z354" s="28"/>
    </row>
    <row r="355" spans="1:26" ht="15" customHeight="1">
      <c r="A355" s="111">
        <v>345</v>
      </c>
      <c r="B355" s="48"/>
      <c r="C355" s="48"/>
      <c r="D355" s="35"/>
      <c r="E355" s="149"/>
      <c r="F355" s="156"/>
      <c r="G355" s="670"/>
      <c r="H355" s="88"/>
      <c r="I355" s="40"/>
      <c r="J355" s="40"/>
      <c r="K355" s="41"/>
      <c r="L355" s="42"/>
      <c r="M355" s="782"/>
      <c r="N355" s="783"/>
      <c r="O355" s="735"/>
      <c r="P355" s="29"/>
      <c r="Q355" s="74"/>
      <c r="R355" s="28"/>
      <c r="S355" s="28"/>
      <c r="T355" s="28"/>
      <c r="U355" s="28"/>
      <c r="V355" s="28"/>
      <c r="W355" s="28"/>
      <c r="X355" s="28"/>
      <c r="Y355" s="28"/>
      <c r="Z355" s="28"/>
    </row>
    <row r="356" spans="1:26" ht="15" customHeight="1">
      <c r="A356" s="111">
        <v>346</v>
      </c>
      <c r="B356" s="48"/>
      <c r="C356" s="48"/>
      <c r="D356" s="35"/>
      <c r="E356" s="149"/>
      <c r="F356" s="156"/>
      <c r="G356" s="670"/>
      <c r="H356" s="88"/>
      <c r="I356" s="40"/>
      <c r="J356" s="40"/>
      <c r="K356" s="41"/>
      <c r="L356" s="42"/>
      <c r="M356" s="782"/>
      <c r="N356" s="783"/>
      <c r="O356" s="735"/>
      <c r="P356" s="29"/>
      <c r="Q356" s="74"/>
      <c r="R356" s="28"/>
      <c r="S356" s="28"/>
      <c r="T356" s="28"/>
      <c r="U356" s="28"/>
      <c r="V356" s="28"/>
      <c r="W356" s="28"/>
      <c r="X356" s="28"/>
      <c r="Y356" s="28"/>
      <c r="Z356" s="28"/>
    </row>
    <row r="357" spans="1:26" ht="15" customHeight="1">
      <c r="A357" s="111">
        <v>347</v>
      </c>
      <c r="B357" s="48"/>
      <c r="C357" s="48"/>
      <c r="D357" s="35"/>
      <c r="E357" s="149"/>
      <c r="F357" s="156"/>
      <c r="G357" s="670"/>
      <c r="H357" s="88"/>
      <c r="I357" s="40"/>
      <c r="J357" s="40"/>
      <c r="K357" s="41"/>
      <c r="L357" s="42"/>
      <c r="M357" s="782"/>
      <c r="N357" s="783"/>
      <c r="O357" s="735"/>
      <c r="P357" s="29"/>
      <c r="Q357" s="74"/>
      <c r="R357" s="28"/>
      <c r="S357" s="28"/>
      <c r="T357" s="28"/>
      <c r="U357" s="28"/>
      <c r="V357" s="28"/>
      <c r="W357" s="28"/>
      <c r="X357" s="28"/>
      <c r="Y357" s="28"/>
      <c r="Z357" s="28"/>
    </row>
    <row r="358" spans="1:26" ht="15" customHeight="1">
      <c r="A358" s="111">
        <v>348</v>
      </c>
      <c r="B358" s="48"/>
      <c r="C358" s="48"/>
      <c r="D358" s="35"/>
      <c r="E358" s="149"/>
      <c r="F358" s="156"/>
      <c r="G358" s="670"/>
      <c r="H358" s="88"/>
      <c r="I358" s="40"/>
      <c r="J358" s="40"/>
      <c r="K358" s="41"/>
      <c r="L358" s="42"/>
      <c r="M358" s="782"/>
      <c r="N358" s="783"/>
      <c r="O358" s="735"/>
      <c r="P358" s="29"/>
      <c r="Q358" s="74"/>
      <c r="R358" s="28"/>
      <c r="S358" s="28"/>
      <c r="T358" s="28"/>
      <c r="U358" s="28"/>
      <c r="V358" s="28"/>
      <c r="W358" s="28"/>
      <c r="X358" s="28"/>
      <c r="Y358" s="28"/>
      <c r="Z358" s="28"/>
    </row>
    <row r="359" spans="1:26" ht="15" customHeight="1">
      <c r="A359" s="111">
        <v>349</v>
      </c>
      <c r="B359" s="48"/>
      <c r="C359" s="48"/>
      <c r="D359" s="35"/>
      <c r="E359" s="149"/>
      <c r="F359" s="156"/>
      <c r="G359" s="670"/>
      <c r="H359" s="88"/>
      <c r="I359" s="40"/>
      <c r="J359" s="40"/>
      <c r="K359" s="41"/>
      <c r="L359" s="42"/>
      <c r="M359" s="782"/>
      <c r="N359" s="783"/>
      <c r="O359" s="735"/>
      <c r="P359" s="29"/>
      <c r="Q359" s="74"/>
      <c r="R359" s="28"/>
      <c r="S359" s="28"/>
      <c r="T359" s="28"/>
      <c r="U359" s="28"/>
      <c r="V359" s="28"/>
      <c r="W359" s="28"/>
      <c r="X359" s="28"/>
      <c r="Y359" s="28"/>
      <c r="Z359" s="28"/>
    </row>
    <row r="360" spans="1:26" ht="15" customHeight="1">
      <c r="A360" s="111">
        <v>350</v>
      </c>
      <c r="B360" s="48"/>
      <c r="C360" s="48"/>
      <c r="D360" s="35"/>
      <c r="E360" s="149"/>
      <c r="F360" s="156"/>
      <c r="G360" s="670"/>
      <c r="H360" s="88"/>
      <c r="I360" s="40"/>
      <c r="J360" s="40"/>
      <c r="K360" s="41"/>
      <c r="L360" s="42"/>
      <c r="M360" s="782"/>
      <c r="N360" s="783"/>
      <c r="O360" s="735"/>
      <c r="P360" s="29"/>
      <c r="Q360" s="74"/>
      <c r="R360" s="28"/>
      <c r="S360" s="28"/>
      <c r="T360" s="28"/>
      <c r="U360" s="28"/>
      <c r="V360" s="28"/>
      <c r="W360" s="28"/>
      <c r="X360" s="28"/>
      <c r="Y360" s="28"/>
      <c r="Z360" s="28"/>
    </row>
    <row r="361" spans="1:26" ht="15" customHeight="1">
      <c r="A361" s="111">
        <v>351</v>
      </c>
      <c r="B361" s="48"/>
      <c r="C361" s="48"/>
      <c r="D361" s="35"/>
      <c r="E361" s="149"/>
      <c r="F361" s="156"/>
      <c r="G361" s="670"/>
      <c r="H361" s="88"/>
      <c r="I361" s="40"/>
      <c r="J361" s="40"/>
      <c r="K361" s="41"/>
      <c r="L361" s="42"/>
      <c r="M361" s="782"/>
      <c r="N361" s="783"/>
      <c r="O361" s="735"/>
      <c r="P361" s="29"/>
      <c r="Q361" s="74"/>
      <c r="R361" s="28"/>
      <c r="S361" s="28"/>
      <c r="T361" s="28"/>
      <c r="U361" s="28"/>
      <c r="V361" s="28"/>
      <c r="W361" s="28"/>
      <c r="X361" s="28"/>
      <c r="Y361" s="28"/>
      <c r="Z361" s="28"/>
    </row>
    <row r="362" spans="1:26" ht="15" customHeight="1">
      <c r="A362" s="111">
        <v>352</v>
      </c>
      <c r="B362" s="48"/>
      <c r="C362" s="48"/>
      <c r="D362" s="35"/>
      <c r="E362" s="149"/>
      <c r="F362" s="156"/>
      <c r="G362" s="670"/>
      <c r="H362" s="88"/>
      <c r="I362" s="40"/>
      <c r="J362" s="40"/>
      <c r="K362" s="41"/>
      <c r="L362" s="42"/>
      <c r="M362" s="782"/>
      <c r="N362" s="783"/>
      <c r="O362" s="735"/>
      <c r="P362" s="29"/>
      <c r="Q362" s="74"/>
      <c r="R362" s="28"/>
      <c r="S362" s="28"/>
      <c r="T362" s="28"/>
      <c r="U362" s="28"/>
      <c r="V362" s="28"/>
      <c r="W362" s="28"/>
      <c r="X362" s="28"/>
      <c r="Y362" s="28"/>
      <c r="Z362" s="28"/>
    </row>
    <row r="363" spans="1:26" ht="15" customHeight="1">
      <c r="A363" s="111">
        <v>353</v>
      </c>
      <c r="B363" s="48"/>
      <c r="C363" s="48"/>
      <c r="D363" s="35"/>
      <c r="E363" s="149"/>
      <c r="F363" s="156"/>
      <c r="G363" s="670"/>
      <c r="H363" s="88"/>
      <c r="I363" s="40"/>
      <c r="J363" s="40"/>
      <c r="K363" s="41"/>
      <c r="L363" s="42"/>
      <c r="M363" s="782"/>
      <c r="N363" s="783"/>
      <c r="O363" s="735"/>
      <c r="P363" s="29"/>
      <c r="Q363" s="74"/>
      <c r="R363" s="28"/>
      <c r="S363" s="28"/>
      <c r="T363" s="28"/>
      <c r="U363" s="28"/>
      <c r="V363" s="28"/>
      <c r="W363" s="28"/>
      <c r="X363" s="28"/>
      <c r="Y363" s="28"/>
      <c r="Z363" s="28"/>
    </row>
    <row r="364" spans="1:26" ht="15" customHeight="1">
      <c r="A364" s="111">
        <v>354</v>
      </c>
      <c r="B364" s="48"/>
      <c r="C364" s="48"/>
      <c r="D364" s="35"/>
      <c r="E364" s="149"/>
      <c r="F364" s="156"/>
      <c r="G364" s="670"/>
      <c r="H364" s="88"/>
      <c r="I364" s="40"/>
      <c r="J364" s="40"/>
      <c r="K364" s="41"/>
      <c r="L364" s="42"/>
      <c r="M364" s="782"/>
      <c r="N364" s="783"/>
      <c r="O364" s="735"/>
      <c r="P364" s="29"/>
      <c r="Q364" s="74"/>
      <c r="R364" s="28"/>
      <c r="S364" s="28"/>
      <c r="T364" s="28"/>
      <c r="U364" s="28"/>
      <c r="V364" s="28"/>
      <c r="W364" s="28"/>
      <c r="X364" s="28"/>
      <c r="Y364" s="28"/>
      <c r="Z364" s="28"/>
    </row>
    <row r="365" spans="1:26" ht="15" customHeight="1">
      <c r="A365" s="111">
        <v>355</v>
      </c>
      <c r="B365" s="48"/>
      <c r="C365" s="48"/>
      <c r="D365" s="35"/>
      <c r="E365" s="149"/>
      <c r="F365" s="156"/>
      <c r="G365" s="670"/>
      <c r="H365" s="88"/>
      <c r="I365" s="40"/>
      <c r="J365" s="40"/>
      <c r="K365" s="41"/>
      <c r="L365" s="42"/>
      <c r="M365" s="782"/>
      <c r="N365" s="783"/>
      <c r="O365" s="735"/>
      <c r="P365" s="29"/>
      <c r="Q365" s="74"/>
      <c r="R365" s="28"/>
      <c r="S365" s="28"/>
      <c r="T365" s="28"/>
      <c r="U365" s="28"/>
      <c r="V365" s="28"/>
      <c r="W365" s="28"/>
      <c r="X365" s="28"/>
      <c r="Y365" s="28"/>
      <c r="Z365" s="28"/>
    </row>
    <row r="366" spans="1:26" ht="15" customHeight="1">
      <c r="A366" s="111">
        <v>356</v>
      </c>
      <c r="B366" s="48"/>
      <c r="C366" s="48"/>
      <c r="D366" s="35"/>
      <c r="E366" s="149"/>
      <c r="F366" s="156"/>
      <c r="G366" s="670"/>
      <c r="H366" s="88"/>
      <c r="I366" s="40"/>
      <c r="J366" s="40"/>
      <c r="K366" s="41"/>
      <c r="L366" s="42"/>
      <c r="M366" s="782"/>
      <c r="N366" s="783"/>
      <c r="O366" s="735"/>
      <c r="P366" s="29"/>
      <c r="Q366" s="74"/>
      <c r="R366" s="28"/>
      <c r="S366" s="28"/>
      <c r="T366" s="28"/>
      <c r="U366" s="28"/>
      <c r="V366" s="28"/>
      <c r="W366" s="28"/>
      <c r="X366" s="28"/>
      <c r="Y366" s="28"/>
      <c r="Z366" s="28"/>
    </row>
    <row r="367" spans="1:26" ht="15" customHeight="1">
      <c r="A367" s="111">
        <v>357</v>
      </c>
      <c r="B367" s="48"/>
      <c r="C367" s="48"/>
      <c r="D367" s="35"/>
      <c r="E367" s="149"/>
      <c r="F367" s="156"/>
      <c r="G367" s="670"/>
      <c r="H367" s="88"/>
      <c r="I367" s="40"/>
      <c r="J367" s="40"/>
      <c r="K367" s="41"/>
      <c r="L367" s="42"/>
      <c r="M367" s="782"/>
      <c r="N367" s="783"/>
      <c r="O367" s="735"/>
      <c r="P367" s="29"/>
      <c r="Q367" s="74"/>
      <c r="R367" s="28"/>
      <c r="S367" s="28"/>
      <c r="T367" s="28"/>
      <c r="U367" s="28"/>
      <c r="V367" s="28"/>
      <c r="W367" s="28"/>
      <c r="X367" s="28"/>
      <c r="Y367" s="28"/>
      <c r="Z367" s="28"/>
    </row>
    <row r="368" spans="1:26" ht="15" customHeight="1">
      <c r="A368" s="111">
        <v>358</v>
      </c>
      <c r="B368" s="48"/>
      <c r="C368" s="48"/>
      <c r="D368" s="35"/>
      <c r="E368" s="149"/>
      <c r="F368" s="156"/>
      <c r="G368" s="670"/>
      <c r="H368" s="88"/>
      <c r="I368" s="40"/>
      <c r="J368" s="40"/>
      <c r="K368" s="41"/>
      <c r="L368" s="42"/>
      <c r="M368" s="782"/>
      <c r="N368" s="783"/>
      <c r="O368" s="735"/>
      <c r="P368" s="29"/>
      <c r="Q368" s="74"/>
      <c r="R368" s="28"/>
      <c r="S368" s="28"/>
      <c r="T368" s="28"/>
      <c r="U368" s="28"/>
      <c r="V368" s="28"/>
      <c r="W368" s="28"/>
      <c r="X368" s="28"/>
      <c r="Y368" s="28"/>
      <c r="Z368" s="28"/>
    </row>
    <row r="369" spans="1:26" ht="15" customHeight="1">
      <c r="A369" s="111">
        <v>359</v>
      </c>
      <c r="B369" s="48"/>
      <c r="C369" s="48"/>
      <c r="D369" s="35"/>
      <c r="E369" s="149"/>
      <c r="F369" s="156"/>
      <c r="G369" s="670"/>
      <c r="H369" s="88"/>
      <c r="I369" s="40"/>
      <c r="J369" s="40"/>
      <c r="K369" s="41"/>
      <c r="L369" s="42"/>
      <c r="M369" s="782"/>
      <c r="N369" s="783"/>
      <c r="O369" s="735"/>
      <c r="P369" s="29"/>
      <c r="Q369" s="74"/>
      <c r="R369" s="28"/>
      <c r="S369" s="28"/>
      <c r="T369" s="28"/>
      <c r="U369" s="28"/>
      <c r="V369" s="28"/>
      <c r="W369" s="28"/>
      <c r="X369" s="28"/>
      <c r="Y369" s="28"/>
      <c r="Z369" s="28"/>
    </row>
    <row r="370" spans="1:26" ht="15" customHeight="1">
      <c r="A370" s="111">
        <v>360</v>
      </c>
      <c r="B370" s="48"/>
      <c r="C370" s="48"/>
      <c r="D370" s="35"/>
      <c r="E370" s="149"/>
      <c r="F370" s="156"/>
      <c r="G370" s="670"/>
      <c r="H370" s="88"/>
      <c r="I370" s="40"/>
      <c r="J370" s="40"/>
      <c r="K370" s="41"/>
      <c r="L370" s="42"/>
      <c r="M370" s="782"/>
      <c r="N370" s="783"/>
      <c r="O370" s="735"/>
      <c r="P370" s="29"/>
      <c r="Q370" s="74"/>
      <c r="R370" s="28"/>
      <c r="S370" s="28"/>
      <c r="T370" s="28"/>
      <c r="U370" s="28"/>
      <c r="V370" s="28"/>
      <c r="W370" s="28"/>
      <c r="X370" s="28"/>
      <c r="Y370" s="28"/>
      <c r="Z370" s="28"/>
    </row>
    <row r="371" spans="1:26" ht="15" customHeight="1">
      <c r="A371" s="111">
        <v>361</v>
      </c>
      <c r="B371" s="48"/>
      <c r="C371" s="48"/>
      <c r="D371" s="35"/>
      <c r="E371" s="149"/>
      <c r="F371" s="156"/>
      <c r="G371" s="670"/>
      <c r="H371" s="88"/>
      <c r="I371" s="40"/>
      <c r="J371" s="40"/>
      <c r="K371" s="41"/>
      <c r="L371" s="42"/>
      <c r="M371" s="782"/>
      <c r="N371" s="783"/>
      <c r="O371" s="735"/>
      <c r="P371" s="29"/>
      <c r="Q371" s="74"/>
      <c r="R371" s="28"/>
      <c r="S371" s="28"/>
      <c r="T371" s="28"/>
      <c r="U371" s="28"/>
      <c r="V371" s="28"/>
      <c r="W371" s="28"/>
      <c r="X371" s="28"/>
      <c r="Y371" s="28"/>
      <c r="Z371" s="28"/>
    </row>
    <row r="372" spans="1:26" ht="15" customHeight="1">
      <c r="A372" s="111">
        <v>362</v>
      </c>
      <c r="B372" s="48"/>
      <c r="C372" s="48"/>
      <c r="D372" s="35"/>
      <c r="E372" s="149"/>
      <c r="F372" s="156"/>
      <c r="G372" s="670"/>
      <c r="H372" s="88"/>
      <c r="I372" s="40"/>
      <c r="J372" s="40"/>
      <c r="K372" s="41"/>
      <c r="L372" s="42"/>
      <c r="M372" s="782"/>
      <c r="N372" s="783"/>
      <c r="O372" s="735"/>
      <c r="P372" s="29"/>
      <c r="Q372" s="74"/>
      <c r="R372" s="28"/>
      <c r="S372" s="28"/>
      <c r="T372" s="28"/>
      <c r="U372" s="28"/>
      <c r="V372" s="28"/>
      <c r="W372" s="28"/>
      <c r="X372" s="28"/>
      <c r="Y372" s="28"/>
      <c r="Z372" s="28"/>
    </row>
    <row r="373" spans="1:26" ht="15" customHeight="1">
      <c r="A373" s="111">
        <v>363</v>
      </c>
      <c r="B373" s="48"/>
      <c r="C373" s="48"/>
      <c r="D373" s="35"/>
      <c r="E373" s="149"/>
      <c r="F373" s="156"/>
      <c r="G373" s="670"/>
      <c r="H373" s="88"/>
      <c r="I373" s="40"/>
      <c r="J373" s="40"/>
      <c r="K373" s="41"/>
      <c r="L373" s="42"/>
      <c r="M373" s="782"/>
      <c r="N373" s="783"/>
      <c r="O373" s="735"/>
      <c r="P373" s="29"/>
      <c r="Q373" s="74"/>
      <c r="R373" s="28"/>
      <c r="S373" s="28"/>
      <c r="T373" s="28"/>
      <c r="U373" s="28"/>
      <c r="V373" s="28"/>
      <c r="W373" s="28"/>
      <c r="X373" s="28"/>
      <c r="Y373" s="28"/>
      <c r="Z373" s="28"/>
    </row>
    <row r="374" spans="1:26" ht="15" customHeight="1">
      <c r="A374" s="111">
        <v>364</v>
      </c>
      <c r="B374" s="48"/>
      <c r="C374" s="48"/>
      <c r="D374" s="35"/>
      <c r="E374" s="149"/>
      <c r="F374" s="156"/>
      <c r="G374" s="670"/>
      <c r="H374" s="88"/>
      <c r="I374" s="40"/>
      <c r="J374" s="40"/>
      <c r="K374" s="41"/>
      <c r="L374" s="42"/>
      <c r="M374" s="782"/>
      <c r="N374" s="783"/>
      <c r="O374" s="735"/>
      <c r="P374" s="29"/>
      <c r="Q374" s="74"/>
      <c r="R374" s="28"/>
      <c r="S374" s="28"/>
      <c r="T374" s="28"/>
      <c r="U374" s="28"/>
      <c r="V374" s="28"/>
      <c r="W374" s="28"/>
      <c r="X374" s="28"/>
      <c r="Y374" s="28"/>
      <c r="Z374" s="28"/>
    </row>
    <row r="375" spans="1:26" ht="15" customHeight="1">
      <c r="A375" s="111">
        <v>365</v>
      </c>
      <c r="B375" s="48"/>
      <c r="C375" s="48"/>
      <c r="D375" s="35"/>
      <c r="E375" s="149"/>
      <c r="F375" s="156"/>
      <c r="G375" s="670"/>
      <c r="H375" s="88"/>
      <c r="I375" s="40"/>
      <c r="J375" s="40"/>
      <c r="K375" s="41"/>
      <c r="L375" s="42"/>
      <c r="M375" s="782"/>
      <c r="N375" s="783"/>
      <c r="O375" s="735"/>
      <c r="P375" s="29"/>
      <c r="Q375" s="74"/>
      <c r="R375" s="28"/>
      <c r="S375" s="28"/>
      <c r="T375" s="28"/>
      <c r="U375" s="28"/>
      <c r="V375" s="28"/>
      <c r="W375" s="28"/>
      <c r="X375" s="28"/>
      <c r="Y375" s="28"/>
      <c r="Z375" s="28"/>
    </row>
    <row r="376" spans="1:26" ht="15" customHeight="1">
      <c r="A376" s="111">
        <v>366</v>
      </c>
      <c r="B376" s="48"/>
      <c r="C376" s="48"/>
      <c r="D376" s="35"/>
      <c r="E376" s="149"/>
      <c r="F376" s="156"/>
      <c r="G376" s="670"/>
      <c r="H376" s="88"/>
      <c r="I376" s="40"/>
      <c r="J376" s="40"/>
      <c r="K376" s="41"/>
      <c r="L376" s="42"/>
      <c r="M376" s="782"/>
      <c r="N376" s="783"/>
      <c r="O376" s="735"/>
      <c r="P376" s="29"/>
      <c r="Q376" s="74"/>
      <c r="R376" s="28"/>
      <c r="S376" s="28"/>
      <c r="T376" s="28"/>
      <c r="U376" s="28"/>
      <c r="V376" s="28"/>
      <c r="W376" s="28"/>
      <c r="X376" s="28"/>
      <c r="Y376" s="28"/>
      <c r="Z376" s="28"/>
    </row>
    <row r="377" spans="1:26" ht="15" customHeight="1">
      <c r="A377" s="111">
        <v>367</v>
      </c>
      <c r="B377" s="48"/>
      <c r="C377" s="48"/>
      <c r="D377" s="35"/>
      <c r="E377" s="149"/>
      <c r="F377" s="156"/>
      <c r="G377" s="670"/>
      <c r="H377" s="88"/>
      <c r="I377" s="40"/>
      <c r="J377" s="40"/>
      <c r="K377" s="41"/>
      <c r="L377" s="42"/>
      <c r="M377" s="782"/>
      <c r="N377" s="783"/>
      <c r="O377" s="735"/>
      <c r="P377" s="29"/>
      <c r="Q377" s="74"/>
      <c r="R377" s="28"/>
      <c r="S377" s="28"/>
      <c r="T377" s="28"/>
      <c r="U377" s="28"/>
      <c r="V377" s="28"/>
      <c r="W377" s="28"/>
      <c r="X377" s="28"/>
      <c r="Y377" s="28"/>
      <c r="Z377" s="28"/>
    </row>
    <row r="378" spans="1:26" ht="15" customHeight="1">
      <c r="A378" s="111">
        <v>368</v>
      </c>
      <c r="B378" s="48"/>
      <c r="C378" s="48"/>
      <c r="D378" s="35"/>
      <c r="E378" s="149"/>
      <c r="F378" s="156"/>
      <c r="G378" s="670"/>
      <c r="H378" s="88"/>
      <c r="I378" s="40"/>
      <c r="J378" s="40"/>
      <c r="K378" s="41"/>
      <c r="L378" s="42"/>
      <c r="M378" s="782"/>
      <c r="N378" s="783"/>
      <c r="O378" s="735"/>
      <c r="P378" s="29"/>
      <c r="Q378" s="74"/>
      <c r="R378" s="28"/>
      <c r="S378" s="28"/>
      <c r="T378" s="28"/>
      <c r="U378" s="28"/>
      <c r="V378" s="28"/>
      <c r="W378" s="28"/>
      <c r="X378" s="28"/>
      <c r="Y378" s="28"/>
      <c r="Z378" s="28"/>
    </row>
    <row r="379" spans="1:26" ht="15" customHeight="1">
      <c r="A379" s="111">
        <v>369</v>
      </c>
      <c r="B379" s="48"/>
      <c r="C379" s="48"/>
      <c r="D379" s="35"/>
      <c r="E379" s="149"/>
      <c r="F379" s="156"/>
      <c r="G379" s="670"/>
      <c r="H379" s="88"/>
      <c r="I379" s="40"/>
      <c r="J379" s="40"/>
      <c r="K379" s="41"/>
      <c r="L379" s="42"/>
      <c r="M379" s="782"/>
      <c r="N379" s="783"/>
      <c r="O379" s="735"/>
      <c r="P379" s="29"/>
      <c r="Q379" s="74"/>
      <c r="R379" s="28"/>
      <c r="S379" s="28"/>
      <c r="T379" s="28"/>
      <c r="U379" s="28"/>
      <c r="V379" s="28"/>
      <c r="W379" s="28"/>
      <c r="X379" s="28"/>
      <c r="Y379" s="28"/>
      <c r="Z379" s="28"/>
    </row>
    <row r="380" spans="1:26" ht="15" customHeight="1">
      <c r="A380" s="111">
        <v>370</v>
      </c>
      <c r="B380" s="48"/>
      <c r="C380" s="48"/>
      <c r="D380" s="35"/>
      <c r="E380" s="149"/>
      <c r="F380" s="156"/>
      <c r="G380" s="670"/>
      <c r="H380" s="88"/>
      <c r="I380" s="40"/>
      <c r="J380" s="40"/>
      <c r="K380" s="41"/>
      <c r="L380" s="42"/>
      <c r="M380" s="782"/>
      <c r="N380" s="783"/>
      <c r="O380" s="735"/>
      <c r="P380" s="29"/>
      <c r="Q380" s="74"/>
      <c r="R380" s="28"/>
      <c r="S380" s="28"/>
      <c r="T380" s="28"/>
      <c r="U380" s="28"/>
      <c r="V380" s="28"/>
      <c r="W380" s="28"/>
      <c r="X380" s="28"/>
      <c r="Y380" s="28"/>
      <c r="Z380" s="28"/>
    </row>
    <row r="381" spans="1:26" ht="15" customHeight="1">
      <c r="A381" s="111">
        <v>371</v>
      </c>
      <c r="B381" s="48"/>
      <c r="C381" s="48"/>
      <c r="D381" s="35"/>
      <c r="E381" s="149"/>
      <c r="F381" s="156"/>
      <c r="G381" s="670"/>
      <c r="H381" s="88"/>
      <c r="I381" s="40"/>
      <c r="J381" s="40"/>
      <c r="K381" s="41"/>
      <c r="L381" s="42"/>
      <c r="M381" s="782"/>
      <c r="N381" s="783"/>
      <c r="O381" s="735"/>
      <c r="P381" s="29"/>
      <c r="Q381" s="74"/>
      <c r="R381" s="28"/>
      <c r="S381" s="28"/>
      <c r="T381" s="28"/>
      <c r="U381" s="28"/>
      <c r="V381" s="28"/>
      <c r="W381" s="28"/>
      <c r="X381" s="28"/>
      <c r="Y381" s="28"/>
      <c r="Z381" s="28"/>
    </row>
    <row r="382" spans="1:26" ht="15" customHeight="1">
      <c r="A382" s="111">
        <v>372</v>
      </c>
      <c r="B382" s="48"/>
      <c r="C382" s="48"/>
      <c r="D382" s="35"/>
      <c r="E382" s="149"/>
      <c r="F382" s="156"/>
      <c r="G382" s="670"/>
      <c r="H382" s="88"/>
      <c r="I382" s="40"/>
      <c r="J382" s="40"/>
      <c r="K382" s="41"/>
      <c r="L382" s="42"/>
      <c r="M382" s="782"/>
      <c r="N382" s="783"/>
      <c r="O382" s="735"/>
      <c r="P382" s="29"/>
      <c r="Q382" s="74"/>
      <c r="R382" s="28"/>
      <c r="S382" s="28"/>
      <c r="T382" s="28"/>
      <c r="U382" s="28"/>
      <c r="V382" s="28"/>
      <c r="W382" s="28"/>
      <c r="X382" s="28"/>
      <c r="Y382" s="28"/>
      <c r="Z382" s="28"/>
    </row>
    <row r="383" spans="1:26" ht="15" customHeight="1">
      <c r="A383" s="111">
        <v>373</v>
      </c>
      <c r="B383" s="48"/>
      <c r="C383" s="48"/>
      <c r="D383" s="35"/>
      <c r="E383" s="149"/>
      <c r="F383" s="156"/>
      <c r="G383" s="670"/>
      <c r="H383" s="88"/>
      <c r="I383" s="40"/>
      <c r="J383" s="40"/>
      <c r="K383" s="41"/>
      <c r="L383" s="42"/>
      <c r="M383" s="782"/>
      <c r="N383" s="783"/>
      <c r="O383" s="735"/>
      <c r="P383" s="29"/>
      <c r="Q383" s="74"/>
      <c r="R383" s="28"/>
      <c r="S383" s="28"/>
      <c r="T383" s="28"/>
      <c r="U383" s="28"/>
      <c r="V383" s="28"/>
      <c r="W383" s="28"/>
      <c r="X383" s="28"/>
      <c r="Y383" s="28"/>
      <c r="Z383" s="28"/>
    </row>
    <row r="384" spans="1:26" ht="15" customHeight="1">
      <c r="A384" s="111">
        <v>374</v>
      </c>
      <c r="B384" s="48"/>
      <c r="C384" s="48"/>
      <c r="D384" s="35"/>
      <c r="E384" s="149"/>
      <c r="F384" s="156"/>
      <c r="G384" s="670"/>
      <c r="H384" s="88"/>
      <c r="I384" s="40"/>
      <c r="J384" s="40"/>
      <c r="K384" s="41"/>
      <c r="L384" s="42"/>
      <c r="M384" s="782"/>
      <c r="N384" s="783"/>
      <c r="O384" s="735"/>
      <c r="P384" s="29"/>
      <c r="Q384" s="74"/>
      <c r="R384" s="28"/>
      <c r="S384" s="28"/>
      <c r="T384" s="28"/>
      <c r="U384" s="28"/>
      <c r="V384" s="28"/>
      <c r="W384" s="28"/>
      <c r="X384" s="28"/>
      <c r="Y384" s="28"/>
      <c r="Z384" s="28"/>
    </row>
    <row r="385" spans="1:26" ht="15" customHeight="1">
      <c r="A385" s="111">
        <v>375</v>
      </c>
      <c r="B385" s="48"/>
      <c r="C385" s="48"/>
      <c r="D385" s="35"/>
      <c r="E385" s="149"/>
      <c r="F385" s="156"/>
      <c r="G385" s="670"/>
      <c r="H385" s="88"/>
      <c r="I385" s="40"/>
      <c r="J385" s="40"/>
      <c r="K385" s="41"/>
      <c r="L385" s="42"/>
      <c r="M385" s="782"/>
      <c r="N385" s="783"/>
      <c r="O385" s="735"/>
      <c r="P385" s="29"/>
      <c r="Q385" s="74"/>
      <c r="R385" s="28"/>
      <c r="S385" s="28"/>
      <c r="T385" s="28"/>
      <c r="U385" s="28"/>
      <c r="V385" s="28"/>
      <c r="W385" s="28"/>
      <c r="X385" s="28"/>
      <c r="Y385" s="28"/>
      <c r="Z385" s="28"/>
    </row>
    <row r="386" spans="1:26" ht="15" customHeight="1">
      <c r="A386" s="111">
        <v>376</v>
      </c>
      <c r="B386" s="48"/>
      <c r="C386" s="48"/>
      <c r="D386" s="35"/>
      <c r="E386" s="149"/>
      <c r="F386" s="156"/>
      <c r="G386" s="670"/>
      <c r="H386" s="88"/>
      <c r="I386" s="40"/>
      <c r="J386" s="40"/>
      <c r="K386" s="41"/>
      <c r="L386" s="42"/>
      <c r="M386" s="782"/>
      <c r="N386" s="783"/>
      <c r="O386" s="735"/>
      <c r="P386" s="29"/>
      <c r="Q386" s="74"/>
      <c r="R386" s="28"/>
      <c r="S386" s="28"/>
      <c r="T386" s="28"/>
      <c r="U386" s="28"/>
      <c r="V386" s="28"/>
      <c r="W386" s="28"/>
      <c r="X386" s="28"/>
      <c r="Y386" s="28"/>
      <c r="Z386" s="28"/>
    </row>
    <row r="387" spans="1:26" ht="15" customHeight="1">
      <c r="A387" s="111">
        <v>377</v>
      </c>
      <c r="B387" s="48"/>
      <c r="C387" s="48"/>
      <c r="D387" s="35"/>
      <c r="E387" s="149"/>
      <c r="F387" s="156"/>
      <c r="G387" s="670"/>
      <c r="H387" s="88"/>
      <c r="I387" s="40"/>
      <c r="J387" s="40"/>
      <c r="K387" s="41"/>
      <c r="L387" s="42"/>
      <c r="M387" s="782"/>
      <c r="N387" s="783"/>
      <c r="O387" s="735"/>
      <c r="P387" s="29"/>
      <c r="Q387" s="74"/>
      <c r="R387" s="28"/>
      <c r="S387" s="28"/>
      <c r="T387" s="28"/>
      <c r="U387" s="28"/>
      <c r="V387" s="28"/>
      <c r="W387" s="28"/>
      <c r="X387" s="28"/>
      <c r="Y387" s="28"/>
      <c r="Z387" s="28"/>
    </row>
    <row r="388" spans="1:26" ht="15" customHeight="1">
      <c r="A388" s="111">
        <v>378</v>
      </c>
      <c r="B388" s="48"/>
      <c r="C388" s="48"/>
      <c r="D388" s="35"/>
      <c r="E388" s="149"/>
      <c r="F388" s="156"/>
      <c r="G388" s="670"/>
      <c r="H388" s="88"/>
      <c r="I388" s="40"/>
      <c r="J388" s="40"/>
      <c r="K388" s="41"/>
      <c r="L388" s="42"/>
      <c r="M388" s="782"/>
      <c r="N388" s="783"/>
      <c r="O388" s="735"/>
      <c r="P388" s="29"/>
      <c r="Q388" s="74"/>
      <c r="R388" s="28"/>
      <c r="S388" s="28"/>
      <c r="T388" s="28"/>
      <c r="U388" s="28"/>
      <c r="V388" s="28"/>
      <c r="W388" s="28"/>
      <c r="X388" s="28"/>
      <c r="Y388" s="28"/>
      <c r="Z388" s="28"/>
    </row>
    <row r="389" spans="1:26" ht="15" customHeight="1">
      <c r="A389" s="111">
        <v>379</v>
      </c>
      <c r="B389" s="48"/>
      <c r="C389" s="48"/>
      <c r="D389" s="35"/>
      <c r="E389" s="149"/>
      <c r="F389" s="156"/>
      <c r="G389" s="670"/>
      <c r="H389" s="88"/>
      <c r="I389" s="40"/>
      <c r="J389" s="40"/>
      <c r="K389" s="41"/>
      <c r="L389" s="42"/>
      <c r="M389" s="782"/>
      <c r="N389" s="783"/>
      <c r="O389" s="735"/>
      <c r="P389" s="29"/>
      <c r="Q389" s="74"/>
      <c r="R389" s="28"/>
      <c r="S389" s="28"/>
      <c r="T389" s="28"/>
      <c r="U389" s="28"/>
      <c r="V389" s="28"/>
      <c r="W389" s="28"/>
      <c r="X389" s="28"/>
      <c r="Y389" s="28"/>
      <c r="Z389" s="28"/>
    </row>
    <row r="390" spans="1:26" ht="15" customHeight="1">
      <c r="A390" s="111">
        <v>380</v>
      </c>
      <c r="B390" s="48"/>
      <c r="C390" s="48"/>
      <c r="D390" s="35"/>
      <c r="E390" s="149"/>
      <c r="F390" s="156"/>
      <c r="G390" s="670"/>
      <c r="H390" s="88"/>
      <c r="I390" s="40"/>
      <c r="J390" s="40"/>
      <c r="K390" s="41"/>
      <c r="L390" s="42"/>
      <c r="M390" s="782"/>
      <c r="N390" s="783"/>
      <c r="O390" s="735"/>
      <c r="P390" s="29"/>
      <c r="Q390" s="74"/>
      <c r="R390" s="28"/>
      <c r="S390" s="28"/>
      <c r="T390" s="28"/>
      <c r="U390" s="28"/>
      <c r="V390" s="28"/>
      <c r="W390" s="28"/>
      <c r="X390" s="28"/>
      <c r="Y390" s="28"/>
      <c r="Z390" s="28"/>
    </row>
    <row r="391" spans="1:26" ht="15" customHeight="1">
      <c r="A391" s="111">
        <v>381</v>
      </c>
      <c r="B391" s="48"/>
      <c r="C391" s="48"/>
      <c r="D391" s="35"/>
      <c r="E391" s="149"/>
      <c r="F391" s="156"/>
      <c r="G391" s="670"/>
      <c r="H391" s="88"/>
      <c r="I391" s="40"/>
      <c r="J391" s="40"/>
      <c r="K391" s="41"/>
      <c r="L391" s="42"/>
      <c r="M391" s="782"/>
      <c r="N391" s="783"/>
      <c r="O391" s="735"/>
      <c r="P391" s="29"/>
      <c r="Q391" s="74"/>
      <c r="R391" s="28"/>
      <c r="S391" s="28"/>
      <c r="T391" s="28"/>
      <c r="U391" s="28"/>
      <c r="V391" s="28"/>
      <c r="W391" s="28"/>
      <c r="X391" s="28"/>
      <c r="Y391" s="28"/>
      <c r="Z391" s="28"/>
    </row>
    <row r="392" spans="1:26" ht="15" customHeight="1">
      <c r="A392" s="111">
        <v>382</v>
      </c>
      <c r="B392" s="48"/>
      <c r="C392" s="48"/>
      <c r="D392" s="35"/>
      <c r="E392" s="149"/>
      <c r="F392" s="156"/>
      <c r="G392" s="670"/>
      <c r="H392" s="88"/>
      <c r="I392" s="40"/>
      <c r="J392" s="40"/>
      <c r="K392" s="41"/>
      <c r="L392" s="42"/>
      <c r="M392" s="782"/>
      <c r="N392" s="783"/>
      <c r="O392" s="735"/>
      <c r="P392" s="29"/>
      <c r="Q392" s="74"/>
      <c r="R392" s="28"/>
      <c r="S392" s="28"/>
      <c r="T392" s="28"/>
      <c r="U392" s="28"/>
      <c r="V392" s="28"/>
      <c r="W392" s="28"/>
      <c r="X392" s="28"/>
      <c r="Y392" s="28"/>
      <c r="Z392" s="28"/>
    </row>
    <row r="393" spans="1:26" ht="15" customHeight="1">
      <c r="A393" s="111">
        <v>383</v>
      </c>
      <c r="B393" s="48"/>
      <c r="C393" s="48"/>
      <c r="D393" s="35"/>
      <c r="E393" s="149"/>
      <c r="F393" s="156"/>
      <c r="G393" s="670"/>
      <c r="H393" s="88"/>
      <c r="I393" s="40"/>
      <c r="J393" s="40"/>
      <c r="K393" s="41"/>
      <c r="L393" s="42"/>
      <c r="M393" s="782"/>
      <c r="N393" s="783"/>
      <c r="O393" s="735"/>
      <c r="P393" s="29"/>
      <c r="Q393" s="74"/>
      <c r="R393" s="28"/>
      <c r="S393" s="28"/>
      <c r="T393" s="28"/>
      <c r="U393" s="28"/>
      <c r="V393" s="28"/>
      <c r="W393" s="28"/>
      <c r="X393" s="28"/>
      <c r="Y393" s="28"/>
      <c r="Z393" s="28"/>
    </row>
    <row r="394" spans="1:26" ht="15" customHeight="1">
      <c r="A394" s="111">
        <v>384</v>
      </c>
      <c r="B394" s="48"/>
      <c r="C394" s="48"/>
      <c r="D394" s="35"/>
      <c r="E394" s="149"/>
      <c r="F394" s="156"/>
      <c r="G394" s="670"/>
      <c r="H394" s="88"/>
      <c r="I394" s="40"/>
      <c r="J394" s="40"/>
      <c r="K394" s="41"/>
      <c r="L394" s="42"/>
      <c r="M394" s="782"/>
      <c r="N394" s="783"/>
      <c r="O394" s="735"/>
      <c r="P394" s="29"/>
      <c r="Q394" s="74"/>
      <c r="R394" s="28"/>
      <c r="S394" s="28"/>
      <c r="T394" s="28"/>
      <c r="U394" s="28"/>
      <c r="V394" s="28"/>
      <c r="W394" s="28"/>
      <c r="X394" s="28"/>
      <c r="Y394" s="28"/>
      <c r="Z394" s="28"/>
    </row>
    <row r="395" spans="1:26" ht="15" customHeight="1">
      <c r="A395" s="111">
        <v>385</v>
      </c>
      <c r="B395" s="48"/>
      <c r="C395" s="48"/>
      <c r="D395" s="35"/>
      <c r="E395" s="149"/>
      <c r="F395" s="156"/>
      <c r="G395" s="670"/>
      <c r="H395" s="88"/>
      <c r="I395" s="40"/>
      <c r="J395" s="40"/>
      <c r="K395" s="41"/>
      <c r="L395" s="42"/>
      <c r="M395" s="782"/>
      <c r="N395" s="783"/>
      <c r="O395" s="735"/>
      <c r="P395" s="29"/>
      <c r="Q395" s="74"/>
      <c r="R395" s="28"/>
      <c r="S395" s="28"/>
      <c r="T395" s="28"/>
      <c r="U395" s="28"/>
      <c r="V395" s="28"/>
      <c r="W395" s="28"/>
      <c r="X395" s="28"/>
      <c r="Y395" s="28"/>
      <c r="Z395" s="28"/>
    </row>
    <row r="396" spans="1:26" ht="15" customHeight="1">
      <c r="A396" s="111">
        <v>386</v>
      </c>
      <c r="B396" s="48"/>
      <c r="C396" s="48"/>
      <c r="D396" s="35"/>
      <c r="E396" s="149"/>
      <c r="F396" s="156"/>
      <c r="G396" s="670"/>
      <c r="H396" s="88"/>
      <c r="I396" s="40"/>
      <c r="J396" s="40"/>
      <c r="K396" s="41"/>
      <c r="L396" s="42"/>
      <c r="M396" s="782"/>
      <c r="N396" s="783"/>
      <c r="O396" s="735"/>
      <c r="P396" s="29"/>
      <c r="Q396" s="74"/>
      <c r="R396" s="28"/>
      <c r="S396" s="28"/>
      <c r="T396" s="28"/>
      <c r="U396" s="28"/>
      <c r="V396" s="28"/>
      <c r="W396" s="28"/>
      <c r="X396" s="28"/>
      <c r="Y396" s="28"/>
      <c r="Z396" s="28"/>
    </row>
    <row r="397" spans="1:26" ht="15" customHeight="1">
      <c r="A397" s="111">
        <v>387</v>
      </c>
      <c r="B397" s="48"/>
      <c r="C397" s="48"/>
      <c r="D397" s="35"/>
      <c r="E397" s="149"/>
      <c r="F397" s="156"/>
      <c r="G397" s="670"/>
      <c r="H397" s="88"/>
      <c r="I397" s="40"/>
      <c r="J397" s="40"/>
      <c r="K397" s="41"/>
      <c r="L397" s="42"/>
      <c r="M397" s="782"/>
      <c r="N397" s="783"/>
      <c r="O397" s="735"/>
      <c r="P397" s="29"/>
      <c r="Q397" s="74"/>
      <c r="R397" s="28"/>
      <c r="S397" s="28"/>
      <c r="T397" s="28"/>
      <c r="U397" s="28"/>
      <c r="V397" s="28"/>
      <c r="W397" s="28"/>
      <c r="X397" s="28"/>
      <c r="Y397" s="28"/>
      <c r="Z397" s="28"/>
    </row>
    <row r="398" spans="1:26" ht="15" customHeight="1">
      <c r="A398" s="111">
        <v>388</v>
      </c>
      <c r="B398" s="48"/>
      <c r="C398" s="48"/>
      <c r="D398" s="35"/>
      <c r="E398" s="149"/>
      <c r="F398" s="156"/>
      <c r="G398" s="670"/>
      <c r="H398" s="88"/>
      <c r="I398" s="40"/>
      <c r="J398" s="40"/>
      <c r="K398" s="41"/>
      <c r="L398" s="42"/>
      <c r="M398" s="782"/>
      <c r="N398" s="783"/>
      <c r="O398" s="735"/>
      <c r="P398" s="29"/>
      <c r="Q398" s="74"/>
      <c r="R398" s="28"/>
      <c r="S398" s="28"/>
      <c r="T398" s="28"/>
      <c r="U398" s="28"/>
      <c r="V398" s="28"/>
      <c r="W398" s="28"/>
      <c r="X398" s="28"/>
      <c r="Y398" s="28"/>
      <c r="Z398" s="28"/>
    </row>
    <row r="399" spans="1:26" ht="15" customHeight="1">
      <c r="A399" s="111">
        <v>389</v>
      </c>
      <c r="B399" s="48"/>
      <c r="C399" s="48"/>
      <c r="D399" s="35"/>
      <c r="E399" s="149"/>
      <c r="F399" s="156"/>
      <c r="G399" s="670"/>
      <c r="H399" s="88"/>
      <c r="I399" s="40"/>
      <c r="J399" s="40"/>
      <c r="K399" s="41"/>
      <c r="L399" s="42"/>
      <c r="M399" s="782"/>
      <c r="N399" s="783"/>
      <c r="O399" s="735"/>
      <c r="P399" s="29"/>
      <c r="Q399" s="74"/>
      <c r="R399" s="28"/>
      <c r="S399" s="28"/>
      <c r="T399" s="28"/>
      <c r="U399" s="28"/>
      <c r="V399" s="28"/>
      <c r="W399" s="28"/>
      <c r="X399" s="28"/>
      <c r="Y399" s="28"/>
      <c r="Z399" s="28"/>
    </row>
    <row r="400" spans="1:26" ht="15" customHeight="1">
      <c r="A400" s="111">
        <v>390</v>
      </c>
      <c r="B400" s="48"/>
      <c r="C400" s="48"/>
      <c r="D400" s="35"/>
      <c r="E400" s="149"/>
      <c r="F400" s="156"/>
      <c r="G400" s="670"/>
      <c r="H400" s="88"/>
      <c r="I400" s="40"/>
      <c r="J400" s="40"/>
      <c r="K400" s="41"/>
      <c r="L400" s="42"/>
      <c r="M400" s="782"/>
      <c r="N400" s="783"/>
      <c r="O400" s="735"/>
      <c r="P400" s="29"/>
      <c r="Q400" s="74"/>
      <c r="R400" s="28"/>
      <c r="S400" s="28"/>
      <c r="T400" s="28"/>
      <c r="U400" s="28"/>
      <c r="V400" s="28"/>
      <c r="W400" s="28"/>
      <c r="X400" s="28"/>
      <c r="Y400" s="28"/>
      <c r="Z400" s="28"/>
    </row>
    <row r="401" spans="1:26" ht="15" customHeight="1">
      <c r="A401" s="111">
        <v>391</v>
      </c>
      <c r="B401" s="48"/>
      <c r="C401" s="48"/>
      <c r="D401" s="35"/>
      <c r="E401" s="149"/>
      <c r="F401" s="156"/>
      <c r="G401" s="670"/>
      <c r="H401" s="88"/>
      <c r="I401" s="40"/>
      <c r="J401" s="40"/>
      <c r="K401" s="41"/>
      <c r="L401" s="42"/>
      <c r="M401" s="782"/>
      <c r="N401" s="783"/>
      <c r="O401" s="735"/>
      <c r="P401" s="29"/>
      <c r="Q401" s="74"/>
      <c r="R401" s="28"/>
      <c r="S401" s="28"/>
      <c r="T401" s="28"/>
      <c r="U401" s="28"/>
      <c r="V401" s="28"/>
      <c r="W401" s="28"/>
      <c r="X401" s="28"/>
      <c r="Y401" s="28"/>
      <c r="Z401" s="28"/>
    </row>
    <row r="402" spans="1:26" ht="15" customHeight="1">
      <c r="A402" s="111">
        <v>392</v>
      </c>
      <c r="B402" s="48"/>
      <c r="C402" s="48"/>
      <c r="D402" s="35"/>
      <c r="E402" s="149"/>
      <c r="F402" s="156"/>
      <c r="G402" s="670"/>
      <c r="H402" s="88"/>
      <c r="I402" s="40"/>
      <c r="J402" s="40"/>
      <c r="K402" s="41"/>
      <c r="L402" s="42"/>
      <c r="M402" s="782"/>
      <c r="N402" s="783"/>
      <c r="O402" s="735"/>
      <c r="P402" s="29"/>
      <c r="Q402" s="74"/>
      <c r="R402" s="28"/>
      <c r="S402" s="28"/>
      <c r="T402" s="28"/>
      <c r="U402" s="28"/>
      <c r="V402" s="28"/>
      <c r="W402" s="28"/>
      <c r="X402" s="28"/>
      <c r="Y402" s="28"/>
      <c r="Z402" s="28"/>
    </row>
    <row r="403" spans="1:26" ht="15" customHeight="1">
      <c r="A403" s="111">
        <v>393</v>
      </c>
      <c r="B403" s="48"/>
      <c r="C403" s="48"/>
      <c r="D403" s="35"/>
      <c r="E403" s="149"/>
      <c r="F403" s="156"/>
      <c r="G403" s="670"/>
      <c r="H403" s="88"/>
      <c r="I403" s="40"/>
      <c r="J403" s="40"/>
      <c r="K403" s="41"/>
      <c r="L403" s="42"/>
      <c r="M403" s="782"/>
      <c r="N403" s="783"/>
      <c r="O403" s="735"/>
      <c r="P403" s="29"/>
      <c r="Q403" s="74"/>
      <c r="R403" s="28"/>
      <c r="S403" s="28"/>
      <c r="T403" s="28"/>
      <c r="U403" s="28"/>
      <c r="V403" s="28"/>
      <c r="W403" s="28"/>
      <c r="X403" s="28"/>
      <c r="Y403" s="28"/>
      <c r="Z403" s="28"/>
    </row>
    <row r="404" spans="1:26" ht="15" customHeight="1">
      <c r="A404" s="111">
        <v>394</v>
      </c>
      <c r="B404" s="48"/>
      <c r="C404" s="48"/>
      <c r="D404" s="35"/>
      <c r="E404" s="149"/>
      <c r="F404" s="156"/>
      <c r="G404" s="670"/>
      <c r="H404" s="88"/>
      <c r="I404" s="40"/>
      <c r="J404" s="40"/>
      <c r="K404" s="41"/>
      <c r="L404" s="42"/>
      <c r="M404" s="782"/>
      <c r="N404" s="783"/>
      <c r="O404" s="735"/>
      <c r="P404" s="29"/>
      <c r="Q404" s="74"/>
      <c r="R404" s="28"/>
      <c r="S404" s="28"/>
      <c r="T404" s="28"/>
      <c r="U404" s="28"/>
      <c r="V404" s="28"/>
      <c r="W404" s="28"/>
      <c r="X404" s="28"/>
      <c r="Y404" s="28"/>
      <c r="Z404" s="28"/>
    </row>
    <row r="405" spans="1:26" ht="15" customHeight="1">
      <c r="A405" s="111">
        <v>395</v>
      </c>
      <c r="B405" s="48"/>
      <c r="C405" s="48"/>
      <c r="D405" s="35"/>
      <c r="E405" s="149"/>
      <c r="F405" s="156"/>
      <c r="G405" s="670"/>
      <c r="H405" s="88"/>
      <c r="I405" s="40"/>
      <c r="J405" s="40"/>
      <c r="K405" s="41"/>
      <c r="L405" s="42"/>
      <c r="M405" s="782"/>
      <c r="N405" s="783"/>
      <c r="O405" s="735"/>
      <c r="P405" s="29"/>
      <c r="Q405" s="74"/>
      <c r="R405" s="28"/>
      <c r="S405" s="28"/>
      <c r="T405" s="28"/>
      <c r="U405" s="28"/>
      <c r="V405" s="28"/>
      <c r="W405" s="28"/>
      <c r="X405" s="28"/>
      <c r="Y405" s="28"/>
      <c r="Z405" s="28"/>
    </row>
    <row r="406" spans="1:26" ht="15" customHeight="1">
      <c r="A406" s="111">
        <v>396</v>
      </c>
      <c r="B406" s="48"/>
      <c r="C406" s="48"/>
      <c r="D406" s="35"/>
      <c r="E406" s="149"/>
      <c r="F406" s="156"/>
      <c r="G406" s="670"/>
      <c r="H406" s="88"/>
      <c r="I406" s="40"/>
      <c r="J406" s="40"/>
      <c r="K406" s="41"/>
      <c r="L406" s="42"/>
      <c r="M406" s="782"/>
      <c r="N406" s="783"/>
      <c r="O406" s="735"/>
      <c r="P406" s="29"/>
      <c r="Q406" s="74"/>
      <c r="R406" s="28"/>
      <c r="S406" s="28"/>
      <c r="T406" s="28"/>
      <c r="U406" s="28"/>
      <c r="V406" s="28"/>
      <c r="W406" s="28"/>
      <c r="X406" s="28"/>
      <c r="Y406" s="28"/>
      <c r="Z406" s="28"/>
    </row>
    <row r="407" spans="1:26" ht="15" customHeight="1">
      <c r="A407" s="111">
        <v>397</v>
      </c>
      <c r="B407" s="48"/>
      <c r="C407" s="48"/>
      <c r="D407" s="35"/>
      <c r="E407" s="149"/>
      <c r="F407" s="156"/>
      <c r="G407" s="670"/>
      <c r="H407" s="88"/>
      <c r="I407" s="40"/>
      <c r="J407" s="40"/>
      <c r="K407" s="41"/>
      <c r="L407" s="42"/>
      <c r="M407" s="782"/>
      <c r="N407" s="783"/>
      <c r="O407" s="735"/>
      <c r="P407" s="29"/>
      <c r="Q407" s="74"/>
      <c r="R407" s="28"/>
      <c r="S407" s="28"/>
      <c r="T407" s="28"/>
      <c r="U407" s="28"/>
      <c r="V407" s="28"/>
      <c r="W407" s="28"/>
      <c r="X407" s="28"/>
      <c r="Y407" s="28"/>
      <c r="Z407" s="28"/>
    </row>
    <row r="408" spans="1:26" ht="15" customHeight="1">
      <c r="A408" s="111">
        <v>398</v>
      </c>
      <c r="B408" s="48"/>
      <c r="C408" s="48"/>
      <c r="D408" s="35"/>
      <c r="E408" s="149"/>
      <c r="F408" s="156"/>
      <c r="G408" s="670"/>
      <c r="H408" s="88"/>
      <c r="I408" s="40"/>
      <c r="J408" s="40"/>
      <c r="K408" s="41"/>
      <c r="L408" s="42"/>
      <c r="M408" s="782"/>
      <c r="N408" s="783"/>
      <c r="O408" s="735"/>
      <c r="P408" s="29"/>
      <c r="Q408" s="74"/>
      <c r="R408" s="28"/>
      <c r="S408" s="28"/>
      <c r="T408" s="28"/>
      <c r="U408" s="28"/>
      <c r="V408" s="28"/>
      <c r="W408" s="28"/>
      <c r="X408" s="28"/>
      <c r="Y408" s="28"/>
      <c r="Z408" s="28"/>
    </row>
    <row r="409" spans="1:26" ht="15" customHeight="1">
      <c r="A409" s="111">
        <v>399</v>
      </c>
      <c r="B409" s="48"/>
      <c r="C409" s="48"/>
      <c r="D409" s="35"/>
      <c r="E409" s="149"/>
      <c r="F409" s="156"/>
      <c r="G409" s="670"/>
      <c r="H409" s="88"/>
      <c r="I409" s="40"/>
      <c r="J409" s="40"/>
      <c r="K409" s="41"/>
      <c r="L409" s="42"/>
      <c r="M409" s="782"/>
      <c r="N409" s="783"/>
      <c r="O409" s="735"/>
      <c r="P409" s="29"/>
      <c r="Q409" s="74"/>
      <c r="R409" s="28"/>
      <c r="S409" s="28"/>
      <c r="T409" s="28"/>
      <c r="U409" s="28"/>
      <c r="V409" s="28"/>
      <c r="W409" s="28"/>
      <c r="X409" s="28"/>
      <c r="Y409" s="28"/>
      <c r="Z409" s="28"/>
    </row>
    <row r="410" spans="1:26" ht="15" customHeight="1">
      <c r="A410" s="111">
        <v>400</v>
      </c>
      <c r="B410" s="48"/>
      <c r="C410" s="48"/>
      <c r="D410" s="35"/>
      <c r="E410" s="149"/>
      <c r="F410" s="156"/>
      <c r="G410" s="670"/>
      <c r="H410" s="88"/>
      <c r="I410" s="40"/>
      <c r="J410" s="40"/>
      <c r="K410" s="41"/>
      <c r="L410" s="42"/>
      <c r="M410" s="782"/>
      <c r="N410" s="783"/>
      <c r="O410" s="735"/>
      <c r="P410" s="29"/>
      <c r="Q410" s="74"/>
      <c r="R410" s="28"/>
      <c r="S410" s="28"/>
      <c r="T410" s="28"/>
      <c r="U410" s="28"/>
      <c r="V410" s="28"/>
      <c r="W410" s="28"/>
      <c r="X410" s="28"/>
      <c r="Y410" s="28"/>
      <c r="Z410" s="28"/>
    </row>
    <row r="411" spans="1:26" ht="15" customHeight="1">
      <c r="A411" s="111">
        <v>401</v>
      </c>
      <c r="B411" s="48"/>
      <c r="C411" s="48"/>
      <c r="D411" s="35"/>
      <c r="E411" s="149"/>
      <c r="F411" s="156"/>
      <c r="G411" s="670"/>
      <c r="H411" s="88"/>
      <c r="I411" s="40"/>
      <c r="J411" s="40"/>
      <c r="K411" s="41"/>
      <c r="L411" s="42"/>
      <c r="M411" s="782"/>
      <c r="N411" s="783"/>
      <c r="O411" s="735"/>
      <c r="P411" s="29"/>
      <c r="Q411" s="74"/>
      <c r="R411" s="28"/>
      <c r="S411" s="28"/>
      <c r="T411" s="28"/>
      <c r="U411" s="28"/>
      <c r="V411" s="28"/>
      <c r="W411" s="28"/>
      <c r="X411" s="28"/>
      <c r="Y411" s="28"/>
      <c r="Z411" s="28"/>
    </row>
    <row r="412" spans="1:26" ht="15" customHeight="1">
      <c r="A412" s="111">
        <v>402</v>
      </c>
      <c r="B412" s="48"/>
      <c r="C412" s="48"/>
      <c r="D412" s="35"/>
      <c r="E412" s="149"/>
      <c r="F412" s="156"/>
      <c r="G412" s="670"/>
      <c r="H412" s="88"/>
      <c r="I412" s="40"/>
      <c r="J412" s="40"/>
      <c r="K412" s="41"/>
      <c r="L412" s="42"/>
      <c r="M412" s="782"/>
      <c r="N412" s="783"/>
      <c r="O412" s="735"/>
      <c r="P412" s="29"/>
      <c r="Q412" s="74"/>
      <c r="R412" s="28"/>
      <c r="S412" s="28"/>
      <c r="T412" s="28"/>
      <c r="U412" s="28"/>
      <c r="V412" s="28"/>
      <c r="W412" s="28"/>
      <c r="X412" s="28"/>
      <c r="Y412" s="28"/>
      <c r="Z412" s="28"/>
    </row>
    <row r="413" spans="1:26" ht="15" customHeight="1">
      <c r="A413" s="111">
        <v>403</v>
      </c>
      <c r="B413" s="48"/>
      <c r="C413" s="48"/>
      <c r="D413" s="35"/>
      <c r="E413" s="149"/>
      <c r="F413" s="156"/>
      <c r="G413" s="670"/>
      <c r="H413" s="88"/>
      <c r="I413" s="40"/>
      <c r="J413" s="40"/>
      <c r="K413" s="41"/>
      <c r="L413" s="42"/>
      <c r="M413" s="782"/>
      <c r="N413" s="783"/>
      <c r="O413" s="735"/>
      <c r="P413" s="29"/>
      <c r="Q413" s="74"/>
      <c r="R413" s="28"/>
      <c r="S413" s="28"/>
      <c r="T413" s="28"/>
      <c r="U413" s="28"/>
      <c r="V413" s="28"/>
      <c r="W413" s="28"/>
      <c r="X413" s="28"/>
      <c r="Y413" s="28"/>
      <c r="Z413" s="28"/>
    </row>
    <row r="414" spans="1:26" ht="15" customHeight="1">
      <c r="A414" s="111">
        <v>404</v>
      </c>
      <c r="B414" s="48"/>
      <c r="C414" s="48"/>
      <c r="D414" s="35"/>
      <c r="E414" s="149"/>
      <c r="F414" s="156"/>
      <c r="G414" s="670"/>
      <c r="H414" s="88"/>
      <c r="I414" s="40"/>
      <c r="J414" s="40"/>
      <c r="K414" s="41"/>
      <c r="L414" s="42"/>
      <c r="M414" s="782"/>
      <c r="N414" s="783"/>
      <c r="O414" s="735"/>
      <c r="P414" s="29"/>
      <c r="Q414" s="74"/>
      <c r="R414" s="28"/>
      <c r="S414" s="28"/>
      <c r="T414" s="28"/>
      <c r="U414" s="28"/>
      <c r="V414" s="28"/>
      <c r="W414" s="28"/>
      <c r="X414" s="28"/>
      <c r="Y414" s="28"/>
      <c r="Z414" s="28"/>
    </row>
    <row r="415" spans="1:26" ht="15" customHeight="1">
      <c r="A415" s="111">
        <v>405</v>
      </c>
      <c r="B415" s="48"/>
      <c r="C415" s="48"/>
      <c r="D415" s="35"/>
      <c r="E415" s="149"/>
      <c r="F415" s="156"/>
      <c r="G415" s="670"/>
      <c r="H415" s="88"/>
      <c r="I415" s="40"/>
      <c r="J415" s="40"/>
      <c r="K415" s="41"/>
      <c r="L415" s="42"/>
      <c r="M415" s="782"/>
      <c r="N415" s="783"/>
      <c r="O415" s="735"/>
      <c r="P415" s="29"/>
      <c r="Q415" s="74"/>
      <c r="R415" s="28"/>
      <c r="S415" s="28"/>
      <c r="T415" s="28"/>
      <c r="U415" s="28"/>
      <c r="V415" s="28"/>
      <c r="W415" s="28"/>
      <c r="X415" s="28"/>
      <c r="Y415" s="28"/>
      <c r="Z415" s="28"/>
    </row>
    <row r="416" spans="1:26" ht="15" customHeight="1">
      <c r="A416" s="111">
        <v>406</v>
      </c>
      <c r="B416" s="48"/>
      <c r="C416" s="48"/>
      <c r="D416" s="35"/>
      <c r="E416" s="149"/>
      <c r="F416" s="156"/>
      <c r="G416" s="670"/>
      <c r="H416" s="88"/>
      <c r="I416" s="40"/>
      <c r="J416" s="40"/>
      <c r="K416" s="41"/>
      <c r="L416" s="42"/>
      <c r="M416" s="782"/>
      <c r="N416" s="783"/>
      <c r="O416" s="735"/>
      <c r="P416" s="29"/>
      <c r="Q416" s="74"/>
      <c r="R416" s="28"/>
      <c r="S416" s="28"/>
      <c r="T416" s="28"/>
      <c r="U416" s="28"/>
      <c r="V416" s="28"/>
      <c r="W416" s="28"/>
      <c r="X416" s="28"/>
      <c r="Y416" s="28"/>
      <c r="Z416" s="28"/>
    </row>
    <row r="417" spans="1:26" ht="15" customHeight="1">
      <c r="A417" s="111">
        <v>407</v>
      </c>
      <c r="B417" s="48"/>
      <c r="C417" s="48"/>
      <c r="D417" s="35"/>
      <c r="E417" s="149"/>
      <c r="F417" s="156"/>
      <c r="G417" s="670"/>
      <c r="H417" s="88"/>
      <c r="I417" s="40"/>
      <c r="J417" s="40"/>
      <c r="K417" s="41"/>
      <c r="L417" s="42"/>
      <c r="M417" s="782"/>
      <c r="N417" s="783"/>
      <c r="O417" s="735"/>
      <c r="P417" s="29"/>
      <c r="Q417" s="74"/>
      <c r="R417" s="28"/>
      <c r="S417" s="28"/>
      <c r="T417" s="28"/>
      <c r="U417" s="28"/>
      <c r="V417" s="28"/>
      <c r="W417" s="28"/>
      <c r="X417" s="28"/>
      <c r="Y417" s="28"/>
      <c r="Z417" s="28"/>
    </row>
    <row r="418" spans="1:26" ht="15" customHeight="1">
      <c r="A418" s="111">
        <v>408</v>
      </c>
      <c r="B418" s="48"/>
      <c r="C418" s="48"/>
      <c r="D418" s="35"/>
      <c r="E418" s="149"/>
      <c r="F418" s="156"/>
      <c r="G418" s="670"/>
      <c r="H418" s="88"/>
      <c r="I418" s="40"/>
      <c r="J418" s="40"/>
      <c r="K418" s="41"/>
      <c r="L418" s="42"/>
      <c r="M418" s="782"/>
      <c r="N418" s="783"/>
      <c r="O418" s="735"/>
      <c r="P418" s="29"/>
      <c r="Q418" s="74"/>
      <c r="R418" s="28"/>
      <c r="S418" s="28"/>
      <c r="T418" s="28"/>
      <c r="U418" s="28"/>
      <c r="V418" s="28"/>
      <c r="W418" s="28"/>
      <c r="X418" s="28"/>
      <c r="Y418" s="28"/>
      <c r="Z418" s="28"/>
    </row>
    <row r="419" spans="1:26" ht="15" customHeight="1">
      <c r="A419" s="111">
        <v>409</v>
      </c>
      <c r="B419" s="48"/>
      <c r="C419" s="48"/>
      <c r="D419" s="35"/>
      <c r="E419" s="149"/>
      <c r="F419" s="156"/>
      <c r="G419" s="670"/>
      <c r="H419" s="88"/>
      <c r="I419" s="40"/>
      <c r="J419" s="40"/>
      <c r="K419" s="41"/>
      <c r="L419" s="42"/>
      <c r="M419" s="782"/>
      <c r="N419" s="783"/>
      <c r="O419" s="735"/>
      <c r="P419" s="29"/>
      <c r="Q419" s="74"/>
      <c r="R419" s="28"/>
      <c r="S419" s="28"/>
      <c r="T419" s="28"/>
      <c r="U419" s="28"/>
      <c r="V419" s="28"/>
      <c r="W419" s="28"/>
      <c r="X419" s="28"/>
      <c r="Y419" s="28"/>
      <c r="Z419" s="28"/>
    </row>
    <row r="420" spans="1:26" ht="15" customHeight="1">
      <c r="A420" s="111">
        <v>410</v>
      </c>
      <c r="B420" s="48"/>
      <c r="C420" s="48"/>
      <c r="D420" s="35"/>
      <c r="E420" s="149"/>
      <c r="F420" s="156"/>
      <c r="G420" s="670"/>
      <c r="H420" s="88"/>
      <c r="I420" s="40"/>
      <c r="J420" s="40"/>
      <c r="K420" s="41"/>
      <c r="L420" s="42"/>
      <c r="M420" s="782"/>
      <c r="N420" s="783"/>
      <c r="O420" s="735"/>
      <c r="P420" s="29"/>
      <c r="Q420" s="74"/>
      <c r="R420" s="28"/>
      <c r="S420" s="28"/>
      <c r="T420" s="28"/>
      <c r="U420" s="28"/>
      <c r="V420" s="28"/>
      <c r="W420" s="28"/>
      <c r="X420" s="28"/>
      <c r="Y420" s="28"/>
      <c r="Z420" s="28"/>
    </row>
    <row r="421" spans="1:26" ht="15" customHeight="1">
      <c r="A421" s="111">
        <v>411</v>
      </c>
      <c r="B421" s="48"/>
      <c r="C421" s="48"/>
      <c r="D421" s="35"/>
      <c r="E421" s="149"/>
      <c r="F421" s="156"/>
      <c r="G421" s="670"/>
      <c r="H421" s="88"/>
      <c r="I421" s="40"/>
      <c r="J421" s="40"/>
      <c r="K421" s="41"/>
      <c r="L421" s="42"/>
      <c r="M421" s="782"/>
      <c r="N421" s="783"/>
      <c r="O421" s="735"/>
      <c r="P421" s="29"/>
      <c r="Q421" s="74"/>
      <c r="R421" s="28"/>
      <c r="S421" s="28"/>
      <c r="T421" s="28"/>
      <c r="U421" s="28"/>
      <c r="V421" s="28"/>
      <c r="W421" s="28"/>
      <c r="X421" s="28"/>
      <c r="Y421" s="28"/>
      <c r="Z421" s="28"/>
    </row>
    <row r="422" spans="1:26" ht="15" customHeight="1">
      <c r="A422" s="111">
        <v>412</v>
      </c>
      <c r="B422" s="48"/>
      <c r="C422" s="48"/>
      <c r="D422" s="35"/>
      <c r="E422" s="149"/>
      <c r="F422" s="156"/>
      <c r="G422" s="670"/>
      <c r="H422" s="88"/>
      <c r="I422" s="40"/>
      <c r="J422" s="40"/>
      <c r="K422" s="41"/>
      <c r="L422" s="42"/>
      <c r="M422" s="782"/>
      <c r="N422" s="783"/>
      <c r="O422" s="735"/>
      <c r="P422" s="29"/>
      <c r="Q422" s="74"/>
      <c r="R422" s="28"/>
      <c r="S422" s="28"/>
      <c r="T422" s="28"/>
      <c r="U422" s="28"/>
      <c r="V422" s="28"/>
      <c r="W422" s="28"/>
      <c r="X422" s="28"/>
      <c r="Y422" s="28"/>
      <c r="Z422" s="28"/>
    </row>
    <row r="423" spans="1:26" ht="15" customHeight="1">
      <c r="A423" s="111">
        <v>413</v>
      </c>
      <c r="B423" s="48"/>
      <c r="C423" s="48"/>
      <c r="D423" s="35"/>
      <c r="E423" s="149"/>
      <c r="F423" s="156"/>
      <c r="G423" s="670"/>
      <c r="H423" s="88"/>
      <c r="I423" s="40"/>
      <c r="J423" s="40"/>
      <c r="K423" s="41"/>
      <c r="L423" s="42"/>
      <c r="M423" s="782"/>
      <c r="N423" s="783"/>
      <c r="O423" s="735"/>
      <c r="P423" s="29"/>
      <c r="Q423" s="74"/>
      <c r="R423" s="28"/>
      <c r="S423" s="28"/>
      <c r="T423" s="28"/>
      <c r="U423" s="28"/>
      <c r="V423" s="28"/>
      <c r="W423" s="28"/>
      <c r="X423" s="28"/>
      <c r="Y423" s="28"/>
      <c r="Z423" s="28"/>
    </row>
    <row r="424" spans="1:26" ht="15" customHeight="1">
      <c r="A424" s="111">
        <v>414</v>
      </c>
      <c r="B424" s="48"/>
      <c r="C424" s="48"/>
      <c r="D424" s="35"/>
      <c r="E424" s="149"/>
      <c r="F424" s="156"/>
      <c r="G424" s="670"/>
      <c r="H424" s="88"/>
      <c r="I424" s="40"/>
      <c r="J424" s="40"/>
      <c r="K424" s="41"/>
      <c r="L424" s="42"/>
      <c r="M424" s="782"/>
      <c r="N424" s="783"/>
      <c r="O424" s="735"/>
      <c r="P424" s="29"/>
      <c r="Q424" s="74"/>
      <c r="R424" s="28"/>
      <c r="S424" s="28"/>
      <c r="T424" s="28"/>
      <c r="U424" s="28"/>
      <c r="V424" s="28"/>
      <c r="W424" s="28"/>
      <c r="X424" s="28"/>
      <c r="Y424" s="28"/>
      <c r="Z424" s="28"/>
    </row>
    <row r="425" spans="1:26" ht="15" customHeight="1">
      <c r="A425" s="111">
        <v>415</v>
      </c>
      <c r="B425" s="48"/>
      <c r="C425" s="48"/>
      <c r="D425" s="35"/>
      <c r="E425" s="149"/>
      <c r="F425" s="156"/>
      <c r="G425" s="670"/>
      <c r="H425" s="88"/>
      <c r="I425" s="40"/>
      <c r="J425" s="40"/>
      <c r="K425" s="41"/>
      <c r="L425" s="42"/>
      <c r="M425" s="782"/>
      <c r="N425" s="783"/>
      <c r="O425" s="735"/>
      <c r="P425" s="29"/>
      <c r="Q425" s="74"/>
      <c r="R425" s="28"/>
      <c r="S425" s="28"/>
      <c r="T425" s="28"/>
      <c r="U425" s="28"/>
      <c r="V425" s="28"/>
      <c r="W425" s="28"/>
      <c r="X425" s="28"/>
      <c r="Y425" s="28"/>
      <c r="Z425" s="28"/>
    </row>
    <row r="426" spans="1:26" ht="15" customHeight="1">
      <c r="A426" s="111">
        <v>416</v>
      </c>
      <c r="B426" s="48"/>
      <c r="C426" s="48"/>
      <c r="D426" s="35"/>
      <c r="E426" s="149"/>
      <c r="F426" s="156"/>
      <c r="G426" s="670"/>
      <c r="H426" s="88"/>
      <c r="I426" s="40"/>
      <c r="J426" s="40"/>
      <c r="K426" s="41"/>
      <c r="L426" s="42"/>
      <c r="M426" s="782"/>
      <c r="N426" s="783"/>
      <c r="O426" s="735"/>
      <c r="P426" s="29"/>
      <c r="Q426" s="74"/>
      <c r="R426" s="28"/>
      <c r="S426" s="28"/>
      <c r="T426" s="28"/>
      <c r="U426" s="28"/>
      <c r="V426" s="28"/>
      <c r="W426" s="28"/>
      <c r="X426" s="28"/>
      <c r="Y426" s="28"/>
      <c r="Z426" s="28"/>
    </row>
    <row r="427" spans="1:26" ht="15" customHeight="1">
      <c r="A427" s="111">
        <v>417</v>
      </c>
      <c r="B427" s="48"/>
      <c r="C427" s="48"/>
      <c r="D427" s="35"/>
      <c r="E427" s="149"/>
      <c r="F427" s="156"/>
      <c r="G427" s="670"/>
      <c r="H427" s="88"/>
      <c r="I427" s="40"/>
      <c r="J427" s="40"/>
      <c r="K427" s="41"/>
      <c r="L427" s="42"/>
      <c r="M427" s="782"/>
      <c r="N427" s="783"/>
      <c r="O427" s="735"/>
      <c r="P427" s="29"/>
      <c r="Q427" s="74"/>
      <c r="R427" s="28"/>
      <c r="S427" s="28"/>
      <c r="T427" s="28"/>
      <c r="U427" s="28"/>
      <c r="V427" s="28"/>
      <c r="W427" s="28"/>
      <c r="X427" s="28"/>
      <c r="Y427" s="28"/>
      <c r="Z427" s="28"/>
    </row>
    <row r="428" spans="1:26" ht="15" customHeight="1">
      <c r="A428" s="111">
        <v>418</v>
      </c>
      <c r="B428" s="48"/>
      <c r="C428" s="48"/>
      <c r="D428" s="35"/>
      <c r="E428" s="149"/>
      <c r="F428" s="156"/>
      <c r="G428" s="670"/>
      <c r="H428" s="88"/>
      <c r="I428" s="40"/>
      <c r="J428" s="40"/>
      <c r="K428" s="41"/>
      <c r="L428" s="42"/>
      <c r="M428" s="782"/>
      <c r="N428" s="783"/>
      <c r="O428" s="735"/>
      <c r="P428" s="29"/>
      <c r="Q428" s="74"/>
      <c r="R428" s="28"/>
      <c r="S428" s="28"/>
      <c r="T428" s="28"/>
      <c r="U428" s="28"/>
      <c r="V428" s="28"/>
      <c r="W428" s="28"/>
      <c r="X428" s="28"/>
      <c r="Y428" s="28"/>
      <c r="Z428" s="28"/>
    </row>
    <row r="429" spans="1:26" ht="15" customHeight="1">
      <c r="A429" s="111">
        <v>419</v>
      </c>
      <c r="B429" s="48"/>
      <c r="C429" s="48"/>
      <c r="D429" s="35"/>
      <c r="E429" s="149"/>
      <c r="F429" s="156"/>
      <c r="G429" s="670"/>
      <c r="H429" s="88"/>
      <c r="I429" s="40"/>
      <c r="J429" s="40"/>
      <c r="K429" s="41"/>
      <c r="L429" s="42"/>
      <c r="M429" s="782"/>
      <c r="N429" s="783"/>
      <c r="O429" s="735"/>
      <c r="P429" s="29"/>
      <c r="Q429" s="74"/>
      <c r="R429" s="28"/>
      <c r="S429" s="28"/>
      <c r="T429" s="28"/>
      <c r="U429" s="28"/>
      <c r="V429" s="28"/>
      <c r="W429" s="28"/>
      <c r="X429" s="28"/>
      <c r="Y429" s="28"/>
      <c r="Z429" s="28"/>
    </row>
    <row r="430" spans="1:26" ht="15" customHeight="1">
      <c r="A430" s="111">
        <v>420</v>
      </c>
      <c r="B430" s="48"/>
      <c r="C430" s="48"/>
      <c r="D430" s="35"/>
      <c r="E430" s="149"/>
      <c r="F430" s="156"/>
      <c r="G430" s="670"/>
      <c r="H430" s="88"/>
      <c r="I430" s="40"/>
      <c r="J430" s="40"/>
      <c r="K430" s="41"/>
      <c r="L430" s="42"/>
      <c r="M430" s="782"/>
      <c r="N430" s="783"/>
      <c r="O430" s="735"/>
      <c r="P430" s="29"/>
      <c r="Q430" s="74"/>
      <c r="R430" s="28"/>
      <c r="S430" s="28"/>
      <c r="T430" s="28"/>
      <c r="U430" s="28"/>
      <c r="V430" s="28"/>
      <c r="W430" s="28"/>
      <c r="X430" s="28"/>
      <c r="Y430" s="28"/>
      <c r="Z430" s="28"/>
    </row>
    <row r="431" spans="1:26" ht="15" customHeight="1">
      <c r="A431" s="111">
        <v>421</v>
      </c>
      <c r="B431" s="48"/>
      <c r="C431" s="48"/>
      <c r="D431" s="35"/>
      <c r="E431" s="149"/>
      <c r="F431" s="156"/>
      <c r="G431" s="670"/>
      <c r="H431" s="88"/>
      <c r="I431" s="40"/>
      <c r="J431" s="40"/>
      <c r="K431" s="41"/>
      <c r="L431" s="42"/>
      <c r="M431" s="782"/>
      <c r="N431" s="783"/>
      <c r="O431" s="735"/>
      <c r="P431" s="29"/>
      <c r="Q431" s="74"/>
      <c r="R431" s="28"/>
      <c r="S431" s="28"/>
      <c r="T431" s="28"/>
      <c r="U431" s="28"/>
      <c r="V431" s="28"/>
      <c r="W431" s="28"/>
      <c r="X431" s="28"/>
      <c r="Y431" s="28"/>
      <c r="Z431" s="28"/>
    </row>
    <row r="432" spans="1:26" ht="15" customHeight="1">
      <c r="A432" s="111">
        <v>422</v>
      </c>
      <c r="B432" s="48"/>
      <c r="C432" s="48"/>
      <c r="D432" s="35"/>
      <c r="E432" s="149"/>
      <c r="F432" s="156"/>
      <c r="G432" s="670"/>
      <c r="H432" s="88"/>
      <c r="I432" s="40"/>
      <c r="J432" s="40"/>
      <c r="K432" s="41"/>
      <c r="L432" s="42"/>
      <c r="M432" s="782"/>
      <c r="N432" s="783"/>
      <c r="O432" s="735"/>
      <c r="P432" s="29"/>
      <c r="Q432" s="74"/>
      <c r="R432" s="28"/>
      <c r="S432" s="28"/>
      <c r="T432" s="28"/>
      <c r="U432" s="28"/>
      <c r="V432" s="28"/>
      <c r="W432" s="28"/>
      <c r="X432" s="28"/>
      <c r="Y432" s="28"/>
      <c r="Z432" s="28"/>
    </row>
    <row r="433" spans="1:26" ht="15" customHeight="1">
      <c r="A433" s="111">
        <v>423</v>
      </c>
      <c r="B433" s="48"/>
      <c r="C433" s="48"/>
      <c r="D433" s="35"/>
      <c r="E433" s="149"/>
      <c r="F433" s="156"/>
      <c r="G433" s="670"/>
      <c r="H433" s="88"/>
      <c r="I433" s="40"/>
      <c r="J433" s="40"/>
      <c r="K433" s="41"/>
      <c r="L433" s="42"/>
      <c r="M433" s="782"/>
      <c r="N433" s="783"/>
      <c r="O433" s="735"/>
      <c r="P433" s="29"/>
      <c r="Q433" s="74"/>
      <c r="R433" s="28"/>
      <c r="S433" s="28"/>
      <c r="T433" s="28"/>
      <c r="U433" s="28"/>
      <c r="V433" s="28"/>
      <c r="W433" s="28"/>
      <c r="X433" s="28"/>
      <c r="Y433" s="28"/>
      <c r="Z433" s="28"/>
    </row>
    <row r="434" spans="1:26" ht="15" customHeight="1">
      <c r="A434" s="111">
        <v>424</v>
      </c>
      <c r="B434" s="48"/>
      <c r="C434" s="48"/>
      <c r="D434" s="35"/>
      <c r="E434" s="149"/>
      <c r="F434" s="156"/>
      <c r="G434" s="670"/>
      <c r="H434" s="88"/>
      <c r="I434" s="40"/>
      <c r="J434" s="40"/>
      <c r="K434" s="41"/>
      <c r="L434" s="42"/>
      <c r="M434" s="782"/>
      <c r="N434" s="783"/>
      <c r="O434" s="735"/>
      <c r="P434" s="29"/>
      <c r="Q434" s="74"/>
      <c r="R434" s="28"/>
      <c r="S434" s="28"/>
      <c r="T434" s="28"/>
      <c r="U434" s="28"/>
      <c r="V434" s="28"/>
      <c r="W434" s="28"/>
      <c r="X434" s="28"/>
      <c r="Y434" s="28"/>
      <c r="Z434" s="28"/>
    </row>
    <row r="435" spans="1:26" ht="15" customHeight="1">
      <c r="A435" s="111">
        <v>425</v>
      </c>
      <c r="B435" s="48"/>
      <c r="C435" s="48"/>
      <c r="D435" s="35"/>
      <c r="E435" s="149"/>
      <c r="F435" s="156"/>
      <c r="G435" s="670"/>
      <c r="H435" s="88"/>
      <c r="I435" s="40"/>
      <c r="J435" s="40"/>
      <c r="K435" s="41"/>
      <c r="L435" s="42"/>
      <c r="M435" s="782"/>
      <c r="N435" s="783"/>
      <c r="O435" s="735"/>
      <c r="P435" s="29"/>
      <c r="Q435" s="74"/>
      <c r="R435" s="28"/>
      <c r="S435" s="28"/>
      <c r="T435" s="28"/>
      <c r="U435" s="28"/>
      <c r="V435" s="28"/>
      <c r="W435" s="28"/>
      <c r="X435" s="28"/>
      <c r="Y435" s="28"/>
      <c r="Z435" s="28"/>
    </row>
    <row r="436" spans="1:26" ht="15" customHeight="1">
      <c r="A436" s="111">
        <v>426</v>
      </c>
      <c r="B436" s="48"/>
      <c r="C436" s="48"/>
      <c r="D436" s="35"/>
      <c r="E436" s="149"/>
      <c r="F436" s="156"/>
      <c r="G436" s="670"/>
      <c r="H436" s="88"/>
      <c r="I436" s="40"/>
      <c r="J436" s="40"/>
      <c r="K436" s="41"/>
      <c r="L436" s="42"/>
      <c r="M436" s="782"/>
      <c r="N436" s="783"/>
      <c r="O436" s="735"/>
      <c r="P436" s="29"/>
      <c r="Q436" s="74"/>
      <c r="R436" s="28"/>
      <c r="S436" s="28"/>
      <c r="T436" s="28"/>
      <c r="U436" s="28"/>
      <c r="V436" s="28"/>
      <c r="W436" s="28"/>
      <c r="X436" s="28"/>
      <c r="Y436" s="28"/>
      <c r="Z436" s="28"/>
    </row>
    <row r="437" spans="1:26" ht="15" customHeight="1">
      <c r="A437" s="111">
        <v>427</v>
      </c>
      <c r="B437" s="48"/>
      <c r="C437" s="48"/>
      <c r="D437" s="35"/>
      <c r="E437" s="149"/>
      <c r="F437" s="156"/>
      <c r="G437" s="670"/>
      <c r="H437" s="88"/>
      <c r="I437" s="40"/>
      <c r="J437" s="40"/>
      <c r="K437" s="41"/>
      <c r="L437" s="42"/>
      <c r="M437" s="782"/>
      <c r="N437" s="783"/>
      <c r="O437" s="735"/>
      <c r="P437" s="29"/>
      <c r="Q437" s="74"/>
      <c r="R437" s="28"/>
      <c r="S437" s="28"/>
      <c r="T437" s="28"/>
      <c r="U437" s="28"/>
      <c r="V437" s="28"/>
      <c r="W437" s="28"/>
      <c r="X437" s="28"/>
      <c r="Y437" s="28"/>
      <c r="Z437" s="28"/>
    </row>
    <row r="438" spans="1:26" ht="15" customHeight="1">
      <c r="A438" s="111">
        <v>428</v>
      </c>
      <c r="B438" s="48"/>
      <c r="C438" s="48"/>
      <c r="D438" s="35"/>
      <c r="E438" s="149"/>
      <c r="F438" s="156"/>
      <c r="G438" s="670"/>
      <c r="H438" s="88"/>
      <c r="I438" s="40"/>
      <c r="J438" s="40"/>
      <c r="K438" s="41"/>
      <c r="L438" s="42"/>
      <c r="M438" s="782"/>
      <c r="N438" s="783"/>
      <c r="O438" s="735"/>
      <c r="P438" s="29"/>
      <c r="Q438" s="74"/>
      <c r="R438" s="28"/>
      <c r="S438" s="28"/>
      <c r="T438" s="28"/>
      <c r="U438" s="28"/>
      <c r="V438" s="28"/>
      <c r="W438" s="28"/>
      <c r="X438" s="28"/>
      <c r="Y438" s="28"/>
      <c r="Z438" s="28"/>
    </row>
    <row r="439" spans="1:26" ht="15" customHeight="1">
      <c r="A439" s="111">
        <v>429</v>
      </c>
      <c r="B439" s="48"/>
      <c r="C439" s="48"/>
      <c r="D439" s="35"/>
      <c r="E439" s="149"/>
      <c r="F439" s="156"/>
      <c r="G439" s="670"/>
      <c r="H439" s="88"/>
      <c r="I439" s="40"/>
      <c r="J439" s="40"/>
      <c r="K439" s="41"/>
      <c r="L439" s="42"/>
      <c r="M439" s="782"/>
      <c r="N439" s="783"/>
      <c r="O439" s="735"/>
      <c r="P439" s="29"/>
      <c r="Q439" s="74"/>
      <c r="R439" s="28"/>
      <c r="S439" s="28"/>
      <c r="T439" s="28"/>
      <c r="U439" s="28"/>
      <c r="V439" s="28"/>
      <c r="W439" s="28"/>
      <c r="X439" s="28"/>
      <c r="Y439" s="28"/>
      <c r="Z439" s="28"/>
    </row>
    <row r="440" spans="1:26" ht="15" customHeight="1">
      <c r="A440" s="111">
        <v>430</v>
      </c>
      <c r="B440" s="48"/>
      <c r="C440" s="48"/>
      <c r="D440" s="35"/>
      <c r="E440" s="149"/>
      <c r="F440" s="156"/>
      <c r="G440" s="670"/>
      <c r="H440" s="88"/>
      <c r="I440" s="40"/>
      <c r="J440" s="40"/>
      <c r="K440" s="41"/>
      <c r="L440" s="42"/>
      <c r="M440" s="782"/>
      <c r="N440" s="783"/>
      <c r="O440" s="735"/>
      <c r="P440" s="29"/>
      <c r="Q440" s="74"/>
      <c r="R440" s="28"/>
      <c r="S440" s="28"/>
      <c r="T440" s="28"/>
      <c r="U440" s="28"/>
      <c r="V440" s="28"/>
      <c r="W440" s="28"/>
      <c r="X440" s="28"/>
      <c r="Y440" s="28"/>
      <c r="Z440" s="28"/>
    </row>
    <row r="441" spans="1:26" ht="15" customHeight="1">
      <c r="A441" s="111">
        <v>431</v>
      </c>
      <c r="B441" s="48"/>
      <c r="C441" s="48"/>
      <c r="D441" s="35"/>
      <c r="E441" s="149"/>
      <c r="F441" s="156"/>
      <c r="G441" s="670"/>
      <c r="H441" s="88"/>
      <c r="I441" s="40"/>
      <c r="J441" s="40"/>
      <c r="K441" s="41"/>
      <c r="L441" s="42"/>
      <c r="M441" s="782"/>
      <c r="N441" s="783"/>
      <c r="O441" s="735"/>
      <c r="P441" s="29"/>
      <c r="Q441" s="74"/>
      <c r="R441" s="28"/>
      <c r="S441" s="28"/>
      <c r="T441" s="28"/>
      <c r="U441" s="28"/>
      <c r="V441" s="28"/>
      <c r="W441" s="28"/>
      <c r="X441" s="28"/>
      <c r="Y441" s="28"/>
      <c r="Z441" s="28"/>
    </row>
    <row r="442" spans="1:26" ht="15" customHeight="1">
      <c r="A442" s="111">
        <v>432</v>
      </c>
      <c r="B442" s="48"/>
      <c r="C442" s="48"/>
      <c r="D442" s="35"/>
      <c r="E442" s="149"/>
      <c r="F442" s="156"/>
      <c r="G442" s="670"/>
      <c r="H442" s="88"/>
      <c r="I442" s="40"/>
      <c r="J442" s="40"/>
      <c r="K442" s="41"/>
      <c r="L442" s="42"/>
      <c r="M442" s="782"/>
      <c r="N442" s="783"/>
      <c r="O442" s="735"/>
      <c r="P442" s="29"/>
      <c r="Q442" s="74"/>
      <c r="R442" s="28"/>
      <c r="S442" s="28"/>
      <c r="T442" s="28"/>
      <c r="U442" s="28"/>
      <c r="V442" s="28"/>
      <c r="W442" s="28"/>
      <c r="X442" s="28"/>
      <c r="Y442" s="28"/>
      <c r="Z442" s="28"/>
    </row>
    <row r="443" spans="1:26" ht="15" customHeight="1">
      <c r="A443" s="111">
        <v>433</v>
      </c>
      <c r="B443" s="48"/>
      <c r="C443" s="48"/>
      <c r="D443" s="35"/>
      <c r="E443" s="149"/>
      <c r="F443" s="156"/>
      <c r="G443" s="670"/>
      <c r="H443" s="88"/>
      <c r="I443" s="40"/>
      <c r="J443" s="40"/>
      <c r="K443" s="41"/>
      <c r="L443" s="42"/>
      <c r="M443" s="782"/>
      <c r="N443" s="783"/>
      <c r="O443" s="735"/>
      <c r="P443" s="29"/>
      <c r="Q443" s="74"/>
      <c r="R443" s="28"/>
      <c r="S443" s="28"/>
      <c r="T443" s="28"/>
      <c r="U443" s="28"/>
      <c r="V443" s="28"/>
      <c r="W443" s="28"/>
      <c r="X443" s="28"/>
      <c r="Y443" s="28"/>
      <c r="Z443" s="28"/>
    </row>
    <row r="444" spans="1:26" ht="15" customHeight="1">
      <c r="A444" s="111">
        <v>434</v>
      </c>
      <c r="B444" s="48"/>
      <c r="C444" s="48"/>
      <c r="D444" s="35"/>
      <c r="E444" s="149"/>
      <c r="F444" s="156"/>
      <c r="G444" s="670"/>
      <c r="H444" s="88"/>
      <c r="I444" s="40"/>
      <c r="J444" s="40"/>
      <c r="K444" s="41"/>
      <c r="L444" s="42"/>
      <c r="M444" s="782"/>
      <c r="N444" s="783"/>
      <c r="O444" s="735"/>
      <c r="P444" s="29"/>
      <c r="Q444" s="74"/>
      <c r="R444" s="28"/>
      <c r="S444" s="28"/>
      <c r="T444" s="28"/>
      <c r="U444" s="28"/>
      <c r="V444" s="28"/>
      <c r="W444" s="28"/>
      <c r="X444" s="28"/>
      <c r="Y444" s="28"/>
      <c r="Z444" s="28"/>
    </row>
    <row r="445" spans="1:26" ht="15" customHeight="1">
      <c r="A445" s="111">
        <v>435</v>
      </c>
      <c r="B445" s="48"/>
      <c r="C445" s="48"/>
      <c r="D445" s="35"/>
      <c r="E445" s="149"/>
      <c r="F445" s="156"/>
      <c r="G445" s="670"/>
      <c r="H445" s="88"/>
      <c r="I445" s="40"/>
      <c r="J445" s="40"/>
      <c r="K445" s="41"/>
      <c r="L445" s="42"/>
      <c r="M445" s="782"/>
      <c r="N445" s="783"/>
      <c r="O445" s="735"/>
      <c r="P445" s="29"/>
      <c r="Q445" s="74"/>
      <c r="R445" s="28"/>
      <c r="S445" s="28"/>
      <c r="T445" s="28"/>
      <c r="U445" s="28"/>
      <c r="V445" s="28"/>
      <c r="W445" s="28"/>
      <c r="X445" s="28"/>
      <c r="Y445" s="28"/>
      <c r="Z445" s="28"/>
    </row>
    <row r="446" spans="1:26" ht="15" customHeight="1">
      <c r="A446" s="111">
        <v>436</v>
      </c>
      <c r="B446" s="48"/>
      <c r="C446" s="48"/>
      <c r="D446" s="35"/>
      <c r="E446" s="149"/>
      <c r="F446" s="156"/>
      <c r="G446" s="670"/>
      <c r="H446" s="88"/>
      <c r="I446" s="40"/>
      <c r="J446" s="40"/>
      <c r="K446" s="41"/>
      <c r="L446" s="42"/>
      <c r="M446" s="782"/>
      <c r="N446" s="783"/>
      <c r="O446" s="735"/>
      <c r="P446" s="29"/>
      <c r="Q446" s="74"/>
      <c r="R446" s="28"/>
      <c r="S446" s="28"/>
      <c r="T446" s="28"/>
      <c r="U446" s="28"/>
      <c r="V446" s="28"/>
      <c r="W446" s="28"/>
      <c r="X446" s="28"/>
      <c r="Y446" s="28"/>
      <c r="Z446" s="28"/>
    </row>
    <row r="447" spans="1:26" ht="15" customHeight="1">
      <c r="A447" s="111">
        <v>437</v>
      </c>
      <c r="B447" s="48"/>
      <c r="C447" s="48"/>
      <c r="D447" s="35"/>
      <c r="E447" s="149"/>
      <c r="F447" s="156"/>
      <c r="G447" s="670"/>
      <c r="H447" s="88"/>
      <c r="I447" s="40"/>
      <c r="J447" s="40"/>
      <c r="K447" s="41"/>
      <c r="L447" s="42"/>
      <c r="M447" s="782"/>
      <c r="N447" s="783"/>
      <c r="O447" s="735"/>
      <c r="P447" s="29"/>
      <c r="Q447" s="74"/>
      <c r="R447" s="28"/>
      <c r="S447" s="28"/>
      <c r="T447" s="28"/>
      <c r="U447" s="28"/>
      <c r="V447" s="28"/>
      <c r="W447" s="28"/>
      <c r="X447" s="28"/>
      <c r="Y447" s="28"/>
      <c r="Z447" s="28"/>
    </row>
    <row r="448" spans="1:26" ht="15" customHeight="1">
      <c r="A448" s="111">
        <v>438</v>
      </c>
      <c r="B448" s="48"/>
      <c r="C448" s="48"/>
      <c r="D448" s="35"/>
      <c r="E448" s="149"/>
      <c r="F448" s="156"/>
      <c r="G448" s="670"/>
      <c r="H448" s="88"/>
      <c r="I448" s="40"/>
      <c r="J448" s="40"/>
      <c r="K448" s="41"/>
      <c r="L448" s="42"/>
      <c r="M448" s="782"/>
      <c r="N448" s="783"/>
      <c r="O448" s="735"/>
      <c r="P448" s="29"/>
      <c r="Q448" s="74"/>
      <c r="R448" s="28"/>
      <c r="S448" s="28"/>
      <c r="T448" s="28"/>
      <c r="U448" s="28"/>
      <c r="V448" s="28"/>
      <c r="W448" s="28"/>
      <c r="X448" s="28"/>
      <c r="Y448" s="28"/>
      <c r="Z448" s="28"/>
    </row>
    <row r="449" spans="1:26" ht="15" customHeight="1">
      <c r="A449" s="111">
        <v>439</v>
      </c>
      <c r="B449" s="48"/>
      <c r="C449" s="48"/>
      <c r="D449" s="35"/>
      <c r="E449" s="149"/>
      <c r="F449" s="156"/>
      <c r="G449" s="670"/>
      <c r="H449" s="88"/>
      <c r="I449" s="40"/>
      <c r="J449" s="40"/>
      <c r="K449" s="41"/>
      <c r="L449" s="42"/>
      <c r="M449" s="782"/>
      <c r="N449" s="783"/>
      <c r="O449" s="735"/>
      <c r="P449" s="29"/>
      <c r="Q449" s="74"/>
      <c r="R449" s="28"/>
      <c r="S449" s="28"/>
      <c r="T449" s="28"/>
      <c r="U449" s="28"/>
      <c r="V449" s="28"/>
      <c r="W449" s="28"/>
      <c r="X449" s="28"/>
      <c r="Y449" s="28"/>
      <c r="Z449" s="28"/>
    </row>
    <row r="450" spans="1:26" ht="15" customHeight="1">
      <c r="A450" s="111">
        <v>440</v>
      </c>
      <c r="B450" s="48"/>
      <c r="C450" s="48"/>
      <c r="D450" s="35"/>
      <c r="E450" s="149"/>
      <c r="F450" s="156"/>
      <c r="G450" s="670"/>
      <c r="H450" s="88"/>
      <c r="I450" s="40"/>
      <c r="J450" s="40"/>
      <c r="K450" s="41"/>
      <c r="L450" s="42"/>
      <c r="M450" s="782"/>
      <c r="N450" s="783"/>
      <c r="O450" s="735"/>
      <c r="P450" s="29"/>
      <c r="Q450" s="74"/>
      <c r="R450" s="28"/>
      <c r="S450" s="28"/>
      <c r="T450" s="28"/>
      <c r="U450" s="28"/>
      <c r="V450" s="28"/>
      <c r="W450" s="28"/>
      <c r="X450" s="28"/>
      <c r="Y450" s="28"/>
      <c r="Z450" s="28"/>
    </row>
    <row r="451" spans="1:26" ht="15" customHeight="1">
      <c r="A451" s="111">
        <v>441</v>
      </c>
      <c r="B451" s="48"/>
      <c r="C451" s="48"/>
      <c r="D451" s="35"/>
      <c r="E451" s="149"/>
      <c r="F451" s="156"/>
      <c r="G451" s="670"/>
      <c r="H451" s="88"/>
      <c r="I451" s="40"/>
      <c r="J451" s="40"/>
      <c r="K451" s="41"/>
      <c r="L451" s="42"/>
      <c r="M451" s="782"/>
      <c r="N451" s="783"/>
      <c r="O451" s="735"/>
      <c r="P451" s="29"/>
      <c r="Q451" s="74"/>
      <c r="R451" s="28"/>
      <c r="S451" s="28"/>
      <c r="T451" s="28"/>
      <c r="U451" s="28"/>
      <c r="V451" s="28"/>
      <c r="W451" s="28"/>
      <c r="X451" s="28"/>
      <c r="Y451" s="28"/>
      <c r="Z451" s="28"/>
    </row>
    <row r="452" spans="1:26" ht="15" customHeight="1">
      <c r="A452" s="111">
        <v>442</v>
      </c>
      <c r="B452" s="48"/>
      <c r="C452" s="48"/>
      <c r="D452" s="35"/>
      <c r="E452" s="149"/>
      <c r="F452" s="156"/>
      <c r="G452" s="670"/>
      <c r="H452" s="88"/>
      <c r="I452" s="40"/>
      <c r="J452" s="40"/>
      <c r="K452" s="41"/>
      <c r="L452" s="42"/>
      <c r="M452" s="782"/>
      <c r="N452" s="783"/>
      <c r="O452" s="735"/>
      <c r="P452" s="29"/>
      <c r="Q452" s="74"/>
      <c r="R452" s="28"/>
      <c r="S452" s="28"/>
      <c r="T452" s="28"/>
      <c r="U452" s="28"/>
      <c r="V452" s="28"/>
      <c r="W452" s="28"/>
      <c r="X452" s="28"/>
      <c r="Y452" s="28"/>
      <c r="Z452" s="28"/>
    </row>
    <row r="453" spans="1:26" ht="15" customHeight="1">
      <c r="A453" s="111">
        <v>443</v>
      </c>
      <c r="B453" s="48"/>
      <c r="C453" s="48"/>
      <c r="D453" s="35"/>
      <c r="E453" s="149"/>
      <c r="F453" s="156"/>
      <c r="G453" s="670"/>
      <c r="H453" s="88"/>
      <c r="I453" s="40"/>
      <c r="J453" s="40"/>
      <c r="K453" s="41"/>
      <c r="L453" s="42"/>
      <c r="M453" s="782"/>
      <c r="N453" s="783"/>
      <c r="O453" s="735"/>
      <c r="P453" s="29"/>
      <c r="Q453" s="74"/>
      <c r="R453" s="28"/>
      <c r="S453" s="28"/>
      <c r="T453" s="28"/>
      <c r="U453" s="28"/>
      <c r="V453" s="28"/>
      <c r="W453" s="28"/>
      <c r="X453" s="28"/>
      <c r="Y453" s="28"/>
      <c r="Z453" s="28"/>
    </row>
    <row r="454" spans="1:26" ht="15" customHeight="1">
      <c r="A454" s="111">
        <v>444</v>
      </c>
      <c r="B454" s="48"/>
      <c r="C454" s="48"/>
      <c r="D454" s="35"/>
      <c r="E454" s="149"/>
      <c r="F454" s="156"/>
      <c r="G454" s="670"/>
      <c r="H454" s="88"/>
      <c r="I454" s="40"/>
      <c r="J454" s="40"/>
      <c r="K454" s="41"/>
      <c r="L454" s="42"/>
      <c r="M454" s="782"/>
      <c r="N454" s="783"/>
      <c r="O454" s="735"/>
      <c r="P454" s="29"/>
      <c r="Q454" s="74"/>
      <c r="R454" s="28"/>
      <c r="S454" s="28"/>
      <c r="T454" s="28"/>
      <c r="U454" s="28"/>
      <c r="V454" s="28"/>
      <c r="W454" s="28"/>
      <c r="X454" s="28"/>
      <c r="Y454" s="28"/>
      <c r="Z454" s="28"/>
    </row>
    <row r="455" spans="1:26" ht="15" customHeight="1">
      <c r="A455" s="111">
        <v>445</v>
      </c>
      <c r="B455" s="48"/>
      <c r="C455" s="48"/>
      <c r="D455" s="35"/>
      <c r="E455" s="149"/>
      <c r="F455" s="156"/>
      <c r="G455" s="670"/>
      <c r="H455" s="88"/>
      <c r="I455" s="40"/>
      <c r="J455" s="40"/>
      <c r="K455" s="41"/>
      <c r="L455" s="42"/>
      <c r="M455" s="782"/>
      <c r="N455" s="783"/>
      <c r="O455" s="735"/>
      <c r="P455" s="29"/>
      <c r="Q455" s="74"/>
      <c r="R455" s="28"/>
      <c r="S455" s="28"/>
      <c r="T455" s="28"/>
      <c r="U455" s="28"/>
      <c r="V455" s="28"/>
      <c r="W455" s="28"/>
      <c r="X455" s="28"/>
      <c r="Y455" s="28"/>
      <c r="Z455" s="28"/>
    </row>
    <row r="456" spans="1:26" ht="15" customHeight="1">
      <c r="A456" s="111">
        <v>446</v>
      </c>
      <c r="B456" s="48"/>
      <c r="C456" s="48"/>
      <c r="D456" s="35"/>
      <c r="E456" s="149"/>
      <c r="F456" s="156"/>
      <c r="G456" s="670"/>
      <c r="H456" s="88"/>
      <c r="I456" s="40"/>
      <c r="J456" s="40"/>
      <c r="K456" s="41"/>
      <c r="L456" s="42"/>
      <c r="M456" s="782"/>
      <c r="N456" s="783"/>
      <c r="O456" s="735"/>
      <c r="P456" s="29"/>
      <c r="Q456" s="74"/>
      <c r="R456" s="28"/>
      <c r="S456" s="28"/>
      <c r="T456" s="28"/>
      <c r="U456" s="28"/>
      <c r="V456" s="28"/>
      <c r="W456" s="28"/>
      <c r="X456" s="28"/>
      <c r="Y456" s="28"/>
      <c r="Z456" s="28"/>
    </row>
    <row r="457" spans="1:26" ht="15" customHeight="1">
      <c r="A457" s="111">
        <v>447</v>
      </c>
      <c r="B457" s="48"/>
      <c r="C457" s="48"/>
      <c r="D457" s="35"/>
      <c r="E457" s="149"/>
      <c r="F457" s="156"/>
      <c r="G457" s="670"/>
      <c r="H457" s="88"/>
      <c r="I457" s="40"/>
      <c r="J457" s="40"/>
      <c r="K457" s="41"/>
      <c r="L457" s="42"/>
      <c r="M457" s="782"/>
      <c r="N457" s="783"/>
      <c r="O457" s="735"/>
      <c r="P457" s="29"/>
      <c r="Q457" s="74"/>
      <c r="R457" s="28"/>
      <c r="S457" s="28"/>
      <c r="T457" s="28"/>
      <c r="U457" s="28"/>
      <c r="V457" s="28"/>
      <c r="W457" s="28"/>
      <c r="X457" s="28"/>
      <c r="Y457" s="28"/>
      <c r="Z457" s="28"/>
    </row>
    <row r="458" spans="1:26" ht="15" customHeight="1">
      <c r="A458" s="111">
        <v>448</v>
      </c>
      <c r="B458" s="48"/>
      <c r="C458" s="48"/>
      <c r="D458" s="35"/>
      <c r="E458" s="149"/>
      <c r="F458" s="156"/>
      <c r="G458" s="670"/>
      <c r="H458" s="88"/>
      <c r="I458" s="40"/>
      <c r="J458" s="40"/>
      <c r="K458" s="41"/>
      <c r="L458" s="42"/>
      <c r="M458" s="782"/>
      <c r="N458" s="783"/>
      <c r="O458" s="735"/>
      <c r="P458" s="29"/>
      <c r="Q458" s="74"/>
      <c r="R458" s="28"/>
      <c r="S458" s="28"/>
      <c r="T458" s="28"/>
      <c r="U458" s="28"/>
      <c r="V458" s="28"/>
      <c r="W458" s="28"/>
      <c r="X458" s="28"/>
      <c r="Y458" s="28"/>
      <c r="Z458" s="28"/>
    </row>
    <row r="459" spans="1:26" ht="15" customHeight="1">
      <c r="A459" s="111">
        <v>449</v>
      </c>
      <c r="B459" s="48"/>
      <c r="C459" s="48"/>
      <c r="D459" s="35"/>
      <c r="E459" s="149"/>
      <c r="F459" s="156"/>
      <c r="G459" s="670"/>
      <c r="H459" s="88"/>
      <c r="I459" s="40"/>
      <c r="J459" s="40"/>
      <c r="K459" s="41"/>
      <c r="L459" s="42"/>
      <c r="M459" s="782"/>
      <c r="N459" s="783"/>
      <c r="O459" s="735"/>
      <c r="P459" s="29"/>
      <c r="Q459" s="74"/>
      <c r="R459" s="28"/>
      <c r="S459" s="28"/>
      <c r="T459" s="28"/>
      <c r="U459" s="28"/>
      <c r="V459" s="28"/>
      <c r="W459" s="28"/>
      <c r="X459" s="28"/>
      <c r="Y459" s="28"/>
      <c r="Z459" s="28"/>
    </row>
    <row r="460" spans="1:26" ht="15" customHeight="1">
      <c r="A460" s="111">
        <v>450</v>
      </c>
      <c r="B460" s="48"/>
      <c r="C460" s="48"/>
      <c r="D460" s="35"/>
      <c r="E460" s="149"/>
      <c r="F460" s="156"/>
      <c r="G460" s="670"/>
      <c r="H460" s="88"/>
      <c r="I460" s="40"/>
      <c r="J460" s="40"/>
      <c r="K460" s="41"/>
      <c r="L460" s="42"/>
      <c r="M460" s="782"/>
      <c r="N460" s="783"/>
      <c r="O460" s="735"/>
      <c r="P460" s="29"/>
      <c r="Q460" s="74"/>
      <c r="R460" s="28"/>
      <c r="S460" s="28"/>
      <c r="T460" s="28"/>
      <c r="U460" s="28"/>
      <c r="V460" s="28"/>
      <c r="W460" s="28"/>
      <c r="X460" s="28"/>
      <c r="Y460" s="28"/>
      <c r="Z460" s="28"/>
    </row>
    <row r="461" spans="1:26" ht="15" customHeight="1">
      <c r="A461" s="111">
        <v>451</v>
      </c>
      <c r="B461" s="48"/>
      <c r="C461" s="48"/>
      <c r="D461" s="35"/>
      <c r="E461" s="149"/>
      <c r="F461" s="156"/>
      <c r="G461" s="670"/>
      <c r="H461" s="88"/>
      <c r="I461" s="40"/>
      <c r="J461" s="40"/>
      <c r="K461" s="41"/>
      <c r="L461" s="42"/>
      <c r="M461" s="782"/>
      <c r="N461" s="783"/>
      <c r="O461" s="735"/>
      <c r="P461" s="29"/>
      <c r="Q461" s="74"/>
      <c r="R461" s="28"/>
      <c r="S461" s="28"/>
      <c r="T461" s="28"/>
      <c r="U461" s="28"/>
      <c r="V461" s="28"/>
      <c r="W461" s="28"/>
      <c r="X461" s="28"/>
      <c r="Y461" s="28"/>
      <c r="Z461" s="28"/>
    </row>
    <row r="462" spans="1:26" ht="15" customHeight="1">
      <c r="A462" s="111">
        <v>452</v>
      </c>
      <c r="B462" s="48"/>
      <c r="C462" s="48"/>
      <c r="D462" s="35"/>
      <c r="E462" s="149"/>
      <c r="F462" s="156"/>
      <c r="G462" s="670"/>
      <c r="H462" s="88"/>
      <c r="I462" s="40"/>
      <c r="J462" s="40"/>
      <c r="K462" s="41"/>
      <c r="L462" s="42"/>
      <c r="M462" s="782"/>
      <c r="N462" s="783"/>
      <c r="O462" s="735"/>
      <c r="P462" s="29"/>
      <c r="Q462" s="74"/>
      <c r="R462" s="28"/>
      <c r="S462" s="28"/>
      <c r="T462" s="28"/>
      <c r="U462" s="28"/>
      <c r="V462" s="28"/>
      <c r="W462" s="28"/>
      <c r="X462" s="28"/>
      <c r="Y462" s="28"/>
      <c r="Z462" s="28"/>
    </row>
    <row r="463" spans="1:26" ht="15" customHeight="1">
      <c r="A463" s="111">
        <v>453</v>
      </c>
      <c r="B463" s="48"/>
      <c r="C463" s="48"/>
      <c r="D463" s="35"/>
      <c r="E463" s="149"/>
      <c r="F463" s="156"/>
      <c r="G463" s="670"/>
      <c r="H463" s="88"/>
      <c r="I463" s="40"/>
      <c r="J463" s="40"/>
      <c r="K463" s="41"/>
      <c r="L463" s="42"/>
      <c r="M463" s="782"/>
      <c r="N463" s="783"/>
      <c r="O463" s="735"/>
      <c r="P463" s="29"/>
      <c r="Q463" s="74"/>
      <c r="R463" s="28"/>
      <c r="S463" s="28"/>
      <c r="T463" s="28"/>
      <c r="U463" s="28"/>
      <c r="V463" s="28"/>
      <c r="W463" s="28"/>
      <c r="X463" s="28"/>
      <c r="Y463" s="28"/>
      <c r="Z463" s="28"/>
    </row>
    <row r="464" spans="1:26" ht="15" customHeight="1">
      <c r="A464" s="111">
        <v>454</v>
      </c>
      <c r="B464" s="48"/>
      <c r="C464" s="48"/>
      <c r="D464" s="35"/>
      <c r="E464" s="149"/>
      <c r="F464" s="156"/>
      <c r="G464" s="670"/>
      <c r="H464" s="88"/>
      <c r="I464" s="40"/>
      <c r="J464" s="40"/>
      <c r="K464" s="41"/>
      <c r="L464" s="42"/>
      <c r="M464" s="782"/>
      <c r="N464" s="783"/>
      <c r="O464" s="735"/>
      <c r="P464" s="29"/>
      <c r="Q464" s="74"/>
      <c r="R464" s="28"/>
      <c r="S464" s="28"/>
      <c r="T464" s="28"/>
      <c r="U464" s="28"/>
      <c r="V464" s="28"/>
      <c r="W464" s="28"/>
      <c r="X464" s="28"/>
      <c r="Y464" s="28"/>
      <c r="Z464" s="28"/>
    </row>
    <row r="465" spans="1:26" ht="15" customHeight="1">
      <c r="A465" s="111">
        <v>455</v>
      </c>
      <c r="B465" s="48"/>
      <c r="C465" s="48"/>
      <c r="D465" s="35"/>
      <c r="E465" s="149"/>
      <c r="F465" s="156"/>
      <c r="G465" s="670"/>
      <c r="H465" s="88"/>
      <c r="I465" s="40"/>
      <c r="J465" s="40"/>
      <c r="K465" s="41"/>
      <c r="L465" s="42"/>
      <c r="M465" s="782"/>
      <c r="N465" s="783"/>
      <c r="O465" s="735"/>
      <c r="P465" s="29"/>
      <c r="Q465" s="74"/>
      <c r="R465" s="28"/>
      <c r="S465" s="28"/>
      <c r="T465" s="28"/>
      <c r="U465" s="28"/>
      <c r="V465" s="28"/>
      <c r="W465" s="28"/>
      <c r="X465" s="28"/>
      <c r="Y465" s="28"/>
      <c r="Z465" s="28"/>
    </row>
    <row r="466" spans="1:26" ht="15" customHeight="1">
      <c r="A466" s="111">
        <v>456</v>
      </c>
      <c r="B466" s="48"/>
      <c r="C466" s="48"/>
      <c r="D466" s="35"/>
      <c r="E466" s="149"/>
      <c r="F466" s="156"/>
      <c r="G466" s="670"/>
      <c r="H466" s="88"/>
      <c r="I466" s="40"/>
      <c r="J466" s="40"/>
      <c r="K466" s="41"/>
      <c r="L466" s="42"/>
      <c r="M466" s="782"/>
      <c r="N466" s="783"/>
      <c r="O466" s="735"/>
      <c r="P466" s="29"/>
      <c r="Q466" s="74"/>
      <c r="R466" s="28"/>
      <c r="S466" s="28"/>
      <c r="T466" s="28"/>
      <c r="U466" s="28"/>
      <c r="V466" s="28"/>
      <c r="W466" s="28"/>
      <c r="X466" s="28"/>
      <c r="Y466" s="28"/>
      <c r="Z466" s="28"/>
    </row>
    <row r="467" spans="1:26" ht="15" customHeight="1">
      <c r="A467" s="111">
        <v>457</v>
      </c>
      <c r="B467" s="48"/>
      <c r="C467" s="48"/>
      <c r="D467" s="35"/>
      <c r="E467" s="149"/>
      <c r="F467" s="156"/>
      <c r="G467" s="670"/>
      <c r="H467" s="88"/>
      <c r="I467" s="40"/>
      <c r="J467" s="40"/>
      <c r="K467" s="41"/>
      <c r="L467" s="42"/>
      <c r="M467" s="782"/>
      <c r="N467" s="783"/>
      <c r="O467" s="735"/>
      <c r="P467" s="29"/>
      <c r="Q467" s="74"/>
      <c r="R467" s="28"/>
      <c r="S467" s="28"/>
      <c r="T467" s="28"/>
      <c r="U467" s="28"/>
      <c r="V467" s="28"/>
      <c r="W467" s="28"/>
      <c r="X467" s="28"/>
      <c r="Y467" s="28"/>
      <c r="Z467" s="28"/>
    </row>
    <row r="468" spans="1:26" ht="15" customHeight="1">
      <c r="A468" s="111">
        <v>458</v>
      </c>
      <c r="B468" s="48"/>
      <c r="C468" s="48"/>
      <c r="D468" s="35"/>
      <c r="E468" s="149"/>
      <c r="F468" s="156"/>
      <c r="G468" s="670"/>
      <c r="H468" s="88"/>
      <c r="I468" s="40"/>
      <c r="J468" s="40"/>
      <c r="K468" s="41"/>
      <c r="L468" s="42"/>
      <c r="M468" s="782"/>
      <c r="N468" s="783"/>
      <c r="O468" s="735"/>
      <c r="P468" s="29"/>
      <c r="Q468" s="74"/>
      <c r="R468" s="28"/>
      <c r="S468" s="28"/>
      <c r="T468" s="28"/>
      <c r="U468" s="28"/>
      <c r="V468" s="28"/>
      <c r="W468" s="28"/>
      <c r="X468" s="28"/>
      <c r="Y468" s="28"/>
      <c r="Z468" s="28"/>
    </row>
    <row r="469" spans="1:26" ht="15" customHeight="1">
      <c r="A469" s="111">
        <v>459</v>
      </c>
      <c r="B469" s="48"/>
      <c r="C469" s="48"/>
      <c r="D469" s="35"/>
      <c r="E469" s="149"/>
      <c r="F469" s="156"/>
      <c r="G469" s="670"/>
      <c r="H469" s="88"/>
      <c r="I469" s="40"/>
      <c r="J469" s="40"/>
      <c r="K469" s="41"/>
      <c r="L469" s="42"/>
      <c r="M469" s="782"/>
      <c r="N469" s="783"/>
      <c r="O469" s="735"/>
      <c r="P469" s="29"/>
      <c r="Q469" s="74"/>
      <c r="R469" s="28"/>
      <c r="S469" s="28"/>
      <c r="T469" s="28"/>
      <c r="U469" s="28"/>
      <c r="V469" s="28"/>
      <c r="W469" s="28"/>
      <c r="X469" s="28"/>
      <c r="Y469" s="28"/>
      <c r="Z469" s="28"/>
    </row>
    <row r="470" spans="1:26" ht="15" customHeight="1">
      <c r="A470" s="111">
        <v>460</v>
      </c>
      <c r="B470" s="48"/>
      <c r="C470" s="48"/>
      <c r="D470" s="35"/>
      <c r="E470" s="149"/>
      <c r="F470" s="156"/>
      <c r="G470" s="670"/>
      <c r="H470" s="88"/>
      <c r="I470" s="40"/>
      <c r="J470" s="40"/>
      <c r="K470" s="41"/>
      <c r="L470" s="42"/>
      <c r="M470" s="782"/>
      <c r="N470" s="783"/>
      <c r="O470" s="735"/>
      <c r="P470" s="29"/>
      <c r="Q470" s="74"/>
      <c r="R470" s="28"/>
      <c r="S470" s="28"/>
      <c r="T470" s="28"/>
      <c r="U470" s="28"/>
      <c r="V470" s="28"/>
      <c r="W470" s="28"/>
      <c r="X470" s="28"/>
      <c r="Y470" s="28"/>
      <c r="Z470" s="28"/>
    </row>
    <row r="471" spans="1:26" ht="15" customHeight="1">
      <c r="A471" s="111">
        <v>461</v>
      </c>
      <c r="B471" s="48"/>
      <c r="C471" s="48"/>
      <c r="D471" s="35"/>
      <c r="E471" s="149"/>
      <c r="F471" s="156"/>
      <c r="G471" s="670"/>
      <c r="H471" s="88"/>
      <c r="I471" s="40"/>
      <c r="J471" s="40"/>
      <c r="K471" s="41"/>
      <c r="L471" s="42"/>
      <c r="M471" s="782"/>
      <c r="N471" s="783"/>
      <c r="O471" s="735"/>
      <c r="P471" s="29"/>
      <c r="Q471" s="74"/>
      <c r="R471" s="28"/>
      <c r="S471" s="28"/>
      <c r="T471" s="28"/>
      <c r="U471" s="28"/>
      <c r="V471" s="28"/>
      <c r="W471" s="28"/>
      <c r="X471" s="28"/>
      <c r="Y471" s="28"/>
      <c r="Z471" s="28"/>
    </row>
    <row r="472" spans="1:26" ht="15" customHeight="1">
      <c r="A472" s="111">
        <v>462</v>
      </c>
      <c r="B472" s="48"/>
      <c r="C472" s="48"/>
      <c r="D472" s="35"/>
      <c r="E472" s="149"/>
      <c r="F472" s="156"/>
      <c r="G472" s="670"/>
      <c r="H472" s="88"/>
      <c r="I472" s="40"/>
      <c r="J472" s="40"/>
      <c r="K472" s="41"/>
      <c r="L472" s="42"/>
      <c r="M472" s="782"/>
      <c r="N472" s="783"/>
      <c r="O472" s="735"/>
      <c r="P472" s="29"/>
      <c r="Q472" s="74"/>
      <c r="R472" s="28"/>
      <c r="S472" s="28"/>
      <c r="T472" s="28"/>
      <c r="U472" s="28"/>
      <c r="V472" s="28"/>
      <c r="W472" s="28"/>
      <c r="X472" s="28"/>
      <c r="Y472" s="28"/>
      <c r="Z472" s="28"/>
    </row>
    <row r="473" spans="1:26" ht="15" customHeight="1">
      <c r="A473" s="111">
        <v>463</v>
      </c>
      <c r="B473" s="48"/>
      <c r="C473" s="48"/>
      <c r="D473" s="35"/>
      <c r="E473" s="149"/>
      <c r="F473" s="156"/>
      <c r="G473" s="670"/>
      <c r="H473" s="88"/>
      <c r="I473" s="40"/>
      <c r="J473" s="40"/>
      <c r="K473" s="41"/>
      <c r="L473" s="42"/>
      <c r="M473" s="782"/>
      <c r="N473" s="783"/>
      <c r="O473" s="735"/>
      <c r="P473" s="29"/>
      <c r="Q473" s="74"/>
      <c r="R473" s="28"/>
      <c r="S473" s="28"/>
      <c r="T473" s="28"/>
      <c r="U473" s="28"/>
      <c r="V473" s="28"/>
      <c r="W473" s="28"/>
      <c r="X473" s="28"/>
      <c r="Y473" s="28"/>
      <c r="Z473" s="28"/>
    </row>
    <row r="474" spans="1:26" ht="15" customHeight="1">
      <c r="A474" s="111">
        <v>464</v>
      </c>
      <c r="B474" s="48"/>
      <c r="C474" s="48"/>
      <c r="D474" s="35"/>
      <c r="E474" s="149"/>
      <c r="F474" s="156"/>
      <c r="G474" s="670"/>
      <c r="H474" s="88"/>
      <c r="I474" s="40"/>
      <c r="J474" s="40"/>
      <c r="K474" s="41"/>
      <c r="L474" s="42"/>
      <c r="M474" s="782"/>
      <c r="N474" s="783"/>
      <c r="O474" s="735"/>
      <c r="P474" s="29"/>
      <c r="Q474" s="74"/>
      <c r="R474" s="28"/>
      <c r="S474" s="28"/>
      <c r="T474" s="28"/>
      <c r="U474" s="28"/>
      <c r="V474" s="28"/>
      <c r="W474" s="28"/>
      <c r="X474" s="28"/>
      <c r="Y474" s="28"/>
      <c r="Z474" s="28"/>
    </row>
    <row r="475" spans="1:26" ht="15" customHeight="1">
      <c r="A475" s="111">
        <v>465</v>
      </c>
      <c r="B475" s="48"/>
      <c r="C475" s="48"/>
      <c r="D475" s="35"/>
      <c r="E475" s="149"/>
      <c r="F475" s="156"/>
      <c r="G475" s="670"/>
      <c r="H475" s="88"/>
      <c r="I475" s="40"/>
      <c r="J475" s="40"/>
      <c r="K475" s="41"/>
      <c r="L475" s="42"/>
      <c r="M475" s="782"/>
      <c r="N475" s="783"/>
      <c r="O475" s="735"/>
      <c r="P475" s="29"/>
      <c r="Q475" s="74"/>
      <c r="R475" s="28"/>
      <c r="S475" s="28"/>
      <c r="T475" s="28"/>
      <c r="U475" s="28"/>
      <c r="V475" s="28"/>
      <c r="W475" s="28"/>
      <c r="X475" s="28"/>
      <c r="Y475" s="28"/>
      <c r="Z475" s="28"/>
    </row>
    <row r="476" spans="1:26" ht="15" customHeight="1">
      <c r="A476" s="111">
        <v>466</v>
      </c>
      <c r="B476" s="48"/>
      <c r="C476" s="48"/>
      <c r="D476" s="35"/>
      <c r="E476" s="149"/>
      <c r="F476" s="156"/>
      <c r="G476" s="670"/>
      <c r="H476" s="88"/>
      <c r="I476" s="40"/>
      <c r="J476" s="40"/>
      <c r="K476" s="41"/>
      <c r="L476" s="42"/>
      <c r="M476" s="782"/>
      <c r="N476" s="783"/>
      <c r="O476" s="735"/>
      <c r="P476" s="29"/>
      <c r="Q476" s="74"/>
      <c r="R476" s="28"/>
      <c r="S476" s="28"/>
      <c r="T476" s="28"/>
      <c r="U476" s="28"/>
      <c r="V476" s="28"/>
      <c r="W476" s="28"/>
      <c r="X476" s="28"/>
      <c r="Y476" s="28"/>
      <c r="Z476" s="28"/>
    </row>
    <row r="477" spans="1:26" ht="15" customHeight="1">
      <c r="A477" s="111">
        <v>467</v>
      </c>
      <c r="B477" s="48"/>
      <c r="C477" s="48"/>
      <c r="D477" s="35"/>
      <c r="E477" s="149"/>
      <c r="F477" s="156"/>
      <c r="G477" s="670"/>
      <c r="H477" s="88"/>
      <c r="I477" s="40"/>
      <c r="J477" s="40"/>
      <c r="K477" s="41"/>
      <c r="L477" s="42"/>
      <c r="M477" s="782"/>
      <c r="N477" s="783"/>
      <c r="O477" s="735"/>
      <c r="P477" s="29"/>
      <c r="Q477" s="74"/>
      <c r="R477" s="28"/>
      <c r="S477" s="28"/>
      <c r="T477" s="28"/>
      <c r="U477" s="28"/>
      <c r="V477" s="28"/>
      <c r="W477" s="28"/>
      <c r="X477" s="28"/>
      <c r="Y477" s="28"/>
      <c r="Z477" s="28"/>
    </row>
    <row r="478" spans="1:26" ht="15" customHeight="1">
      <c r="A478" s="111">
        <v>468</v>
      </c>
      <c r="B478" s="48"/>
      <c r="C478" s="48"/>
      <c r="D478" s="35"/>
      <c r="E478" s="149"/>
      <c r="F478" s="156"/>
      <c r="G478" s="670"/>
      <c r="H478" s="88"/>
      <c r="I478" s="40"/>
      <c r="J478" s="40"/>
      <c r="K478" s="41"/>
      <c r="L478" s="42"/>
      <c r="M478" s="782"/>
      <c r="N478" s="783"/>
      <c r="O478" s="735"/>
      <c r="P478" s="29"/>
      <c r="Q478" s="74"/>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782"/>
      <c r="N479" s="783"/>
      <c r="O479" s="735"/>
      <c r="P479" s="29"/>
      <c r="Q479" s="74"/>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782"/>
      <c r="N480" s="783"/>
      <c r="O480" s="735"/>
      <c r="P480" s="29"/>
      <c r="Q480" s="74"/>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782"/>
      <c r="N481" s="783"/>
      <c r="O481" s="735"/>
      <c r="P481" s="29"/>
      <c r="Q481" s="74"/>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782"/>
      <c r="N482" s="783"/>
      <c r="O482" s="735"/>
      <c r="P482" s="29"/>
      <c r="Q482" s="74"/>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782"/>
      <c r="N483" s="783"/>
      <c r="O483" s="735"/>
      <c r="P483" s="29"/>
      <c r="Q483" s="74"/>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782"/>
      <c r="N484" s="783"/>
      <c r="O484" s="735"/>
      <c r="P484" s="29"/>
      <c r="Q484" s="74"/>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782"/>
      <c r="N485" s="783"/>
      <c r="O485" s="735"/>
      <c r="P485" s="29"/>
      <c r="Q485" s="74"/>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782"/>
      <c r="N486" s="783"/>
      <c r="O486" s="735"/>
      <c r="P486" s="29"/>
      <c r="Q486" s="74"/>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782"/>
      <c r="N487" s="783"/>
      <c r="O487" s="735"/>
      <c r="P487" s="29"/>
      <c r="Q487" s="74"/>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782"/>
      <c r="N488" s="783"/>
      <c r="O488" s="735"/>
      <c r="P488" s="29"/>
      <c r="Q488" s="74"/>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782"/>
      <c r="N489" s="783"/>
      <c r="O489" s="735"/>
      <c r="P489" s="29"/>
      <c r="Q489" s="74"/>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782"/>
      <c r="N490" s="783"/>
      <c r="O490" s="735"/>
      <c r="P490" s="29"/>
      <c r="Q490" s="74"/>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782"/>
      <c r="N491" s="783"/>
      <c r="O491" s="735"/>
      <c r="P491" s="29"/>
      <c r="Q491" s="74"/>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782"/>
      <c r="N492" s="783"/>
      <c r="O492" s="735"/>
      <c r="P492" s="29"/>
      <c r="Q492" s="74"/>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782"/>
      <c r="N493" s="783"/>
      <c r="O493" s="735"/>
      <c r="P493" s="29"/>
      <c r="Q493" s="74"/>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782"/>
      <c r="N494" s="783"/>
      <c r="O494" s="735"/>
      <c r="P494" s="29"/>
      <c r="Q494" s="74"/>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782"/>
      <c r="N495" s="783"/>
      <c r="O495" s="735"/>
      <c r="P495" s="29"/>
      <c r="Q495" s="74"/>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782"/>
      <c r="N496" s="783"/>
      <c r="O496" s="735"/>
      <c r="P496" s="29"/>
      <c r="Q496" s="74"/>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782"/>
      <c r="N497" s="783"/>
      <c r="O497" s="735"/>
      <c r="P497" s="29"/>
      <c r="Q497" s="74"/>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782"/>
      <c r="N498" s="783"/>
      <c r="O498" s="735"/>
      <c r="P498" s="29"/>
      <c r="Q498" s="74"/>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782"/>
      <c r="N499" s="783"/>
      <c r="O499" s="735"/>
      <c r="P499" s="29"/>
      <c r="Q499" s="74"/>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782"/>
      <c r="N500" s="783"/>
      <c r="O500" s="735"/>
      <c r="P500" s="29"/>
      <c r="Q500" s="74"/>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782"/>
      <c r="N501" s="783"/>
      <c r="O501" s="735"/>
      <c r="P501" s="29"/>
      <c r="Q501" s="74"/>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782"/>
      <c r="N502" s="783"/>
      <c r="O502" s="735"/>
      <c r="P502" s="29"/>
      <c r="Q502" s="74"/>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782"/>
      <c r="N503" s="783"/>
      <c r="O503" s="735"/>
      <c r="P503" s="29"/>
      <c r="Q503" s="74"/>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782"/>
      <c r="N504" s="783"/>
      <c r="O504" s="735"/>
      <c r="P504" s="29"/>
      <c r="Q504" s="74"/>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782"/>
      <c r="N505" s="783"/>
      <c r="O505" s="735"/>
      <c r="P505" s="29"/>
      <c r="Q505" s="74"/>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782"/>
      <c r="N506" s="783"/>
      <c r="O506" s="735"/>
      <c r="P506" s="29"/>
      <c r="Q506" s="74"/>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782"/>
      <c r="N507" s="783"/>
      <c r="O507" s="735"/>
      <c r="P507" s="29"/>
      <c r="Q507" s="74"/>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c r="L508" s="42"/>
      <c r="M508" s="782"/>
      <c r="N508" s="783"/>
      <c r="O508" s="735"/>
      <c r="P508" s="29" t="e">
        <f t="shared" ref="P508:P511" si="7">O508/H508</f>
        <v>#DIV/0!</v>
      </c>
      <c r="Q508" s="74" t="e">
        <f t="shared" ref="Q508:Q510" si="8">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c r="L509" s="42"/>
      <c r="M509" s="782"/>
      <c r="N509" s="783"/>
      <c r="O509" s="735"/>
      <c r="P509" s="29" t="e">
        <f t="shared" si="7"/>
        <v>#DIV/0!</v>
      </c>
      <c r="Q509" s="74" t="e">
        <f t="shared" si="8"/>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c r="L510" s="42"/>
      <c r="M510" s="782"/>
      <c r="N510" s="783"/>
      <c r="O510" s="735"/>
      <c r="P510" s="29" t="e">
        <f t="shared" si="7"/>
        <v>#DIV/0!</v>
      </c>
      <c r="Q510" s="74" t="e">
        <f t="shared" si="8"/>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c r="M511" s="704"/>
      <c r="N511" s="705"/>
      <c r="O511" s="784"/>
      <c r="P511" s="29" t="e">
        <f t="shared" si="7"/>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3311</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t="s">
        <v>3312</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t="s">
        <v>2860</v>
      </c>
      <c r="H538" s="11" t="s">
        <v>2861</v>
      </c>
      <c r="I538" s="11"/>
      <c r="J538" s="11"/>
      <c r="K538" s="11"/>
      <c r="L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1000"/>
  <sheetViews>
    <sheetView topLeftCell="A3" workbookViewId="0"/>
  </sheetViews>
  <sheetFormatPr defaultColWidth="12.6640625" defaultRowHeight="15" customHeight="1" outlineLevelCol="1"/>
  <cols>
    <col min="1" max="1" width="7.6640625" customWidth="1"/>
    <col min="2" max="2" width="26" customWidth="1"/>
    <col min="3" max="3" width="36" customWidth="1"/>
    <col min="4" max="4" width="30" customWidth="1"/>
    <col min="5" max="5" width="25.33203125" customWidth="1"/>
    <col min="6" max="6" width="12.44140625" customWidth="1"/>
    <col min="7" max="7" width="9.88671875" customWidth="1"/>
    <col min="8" max="9" width="11.109375" customWidth="1"/>
    <col min="10" max="10" width="22" customWidth="1"/>
    <col min="11" max="11" width="1.44140625" customWidth="1"/>
    <col min="12" max="12" width="20.77734375" customWidth="1"/>
    <col min="13" max="13" width="15.44140625"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s>
  <sheetData>
    <row r="1" spans="1:20" ht="18" hidden="1" customHeight="1">
      <c r="A1" s="1" t="s">
        <v>0</v>
      </c>
      <c r="B1" s="2"/>
      <c r="C1" s="3"/>
      <c r="D1" s="3"/>
      <c r="E1" s="2"/>
      <c r="F1" s="3"/>
      <c r="G1" s="634"/>
      <c r="H1" s="3"/>
      <c r="I1" s="5"/>
      <c r="J1" s="5"/>
      <c r="K1" s="5"/>
      <c r="L1" s="3"/>
      <c r="M1" s="6"/>
      <c r="N1" s="4"/>
      <c r="O1" s="4"/>
      <c r="P1" s="7"/>
      <c r="Q1" s="7"/>
      <c r="R1" s="7"/>
      <c r="S1" s="7"/>
    </row>
    <row r="2" spans="1:20" ht="22.5" hidden="1" customHeight="1">
      <c r="A2" s="3"/>
      <c r="B2" s="12"/>
      <c r="C2" s="3"/>
      <c r="D2" s="3"/>
      <c r="E2" s="12"/>
      <c r="F2" s="3"/>
      <c r="G2" s="635"/>
      <c r="H2" s="3"/>
      <c r="I2" s="5"/>
      <c r="J2" s="5"/>
      <c r="K2" s="5"/>
      <c r="L2" s="3"/>
      <c r="M2" s="636" t="s">
        <v>2668</v>
      </c>
      <c r="N2" s="691"/>
      <c r="O2" s="690"/>
      <c r="P2" s="11"/>
      <c r="Q2" s="11"/>
      <c r="R2" s="11"/>
      <c r="S2" s="11"/>
    </row>
    <row r="3" spans="1:20" ht="15.75" customHeight="1">
      <c r="A3" s="8" t="s">
        <v>3313</v>
      </c>
      <c r="B3" s="8"/>
      <c r="C3" s="8"/>
      <c r="D3" s="8"/>
      <c r="E3" s="8"/>
      <c r="F3" s="8"/>
      <c r="G3" s="638"/>
      <c r="H3" s="8"/>
      <c r="I3" s="8"/>
      <c r="J3" s="8"/>
      <c r="K3" s="8"/>
      <c r="L3" s="8"/>
      <c r="M3" s="8"/>
      <c r="N3" s="10"/>
      <c r="O3" s="8"/>
      <c r="P3" s="11" t="s">
        <v>3</v>
      </c>
      <c r="Q3" s="11"/>
      <c r="R3" s="11"/>
      <c r="S3" s="11"/>
    </row>
    <row r="4" spans="1:20" ht="15.75" customHeight="1">
      <c r="A4" s="8" t="s">
        <v>4</v>
      </c>
      <c r="B4" s="8"/>
      <c r="C4" s="8"/>
      <c r="D4" s="8"/>
      <c r="E4" s="8"/>
      <c r="F4" s="8"/>
      <c r="G4" s="638"/>
      <c r="H4" s="8"/>
      <c r="I4" s="8"/>
      <c r="J4" s="8"/>
      <c r="K4" s="8"/>
      <c r="L4" s="8"/>
      <c r="M4" s="8"/>
      <c r="N4" s="10"/>
      <c r="O4" s="8"/>
      <c r="P4" s="11"/>
      <c r="Q4" s="11"/>
      <c r="R4" s="11"/>
      <c r="S4" s="11"/>
    </row>
    <row r="5" spans="1:20" ht="15.75" customHeight="1">
      <c r="A5" s="12" t="s">
        <v>5</v>
      </c>
      <c r="B5" s="12"/>
      <c r="C5" s="12"/>
      <c r="D5" s="12"/>
      <c r="E5" s="12"/>
      <c r="F5" s="12"/>
      <c r="G5" s="635"/>
      <c r="H5" s="12"/>
      <c r="I5" s="12"/>
      <c r="J5" s="12"/>
      <c r="K5" s="12"/>
      <c r="L5" s="12"/>
      <c r="M5" s="12"/>
      <c r="N5" s="690"/>
      <c r="O5" s="12"/>
      <c r="P5" s="11"/>
      <c r="Q5" s="11"/>
      <c r="R5" s="11"/>
      <c r="S5" s="11"/>
    </row>
    <row r="6" spans="1:20" ht="15.75" customHeight="1">
      <c r="A6" s="13" t="s">
        <v>7</v>
      </c>
      <c r="B6" s="14" t="s">
        <v>8</v>
      </c>
      <c r="C6" s="14" t="s">
        <v>9</v>
      </c>
      <c r="D6" s="14"/>
      <c r="E6" s="14"/>
      <c r="F6" s="13" t="s">
        <v>11</v>
      </c>
      <c r="G6" s="639" t="s">
        <v>12</v>
      </c>
      <c r="H6" s="14" t="s">
        <v>13</v>
      </c>
      <c r="I6" s="17" t="s">
        <v>14</v>
      </c>
      <c r="J6" s="17" t="s">
        <v>15</v>
      </c>
      <c r="K6" s="18"/>
      <c r="L6" s="19" t="s">
        <v>16</v>
      </c>
      <c r="M6" s="20" t="s">
        <v>17</v>
      </c>
      <c r="N6" s="21" t="s">
        <v>17</v>
      </c>
      <c r="O6" s="22" t="s">
        <v>18</v>
      </c>
      <c r="P6" s="23"/>
      <c r="Q6" s="24"/>
      <c r="R6" s="24"/>
      <c r="S6" s="24"/>
    </row>
    <row r="7" spans="1:20" ht="12.75" customHeight="1">
      <c r="A7" s="13"/>
      <c r="B7" s="14"/>
      <c r="C7" s="14" t="s">
        <v>2669</v>
      </c>
      <c r="D7" s="14" t="s">
        <v>2670</v>
      </c>
      <c r="E7" s="14" t="s">
        <v>10</v>
      </c>
      <c r="F7" s="13"/>
      <c r="G7" s="639"/>
      <c r="H7" s="14"/>
      <c r="I7" s="25"/>
      <c r="J7" s="25"/>
      <c r="K7" s="26"/>
      <c r="L7" s="19"/>
      <c r="M7" s="20"/>
      <c r="N7" s="21"/>
      <c r="O7" s="22"/>
      <c r="P7" s="24"/>
      <c r="Q7" s="24"/>
      <c r="R7" s="24"/>
      <c r="S7" s="24"/>
    </row>
    <row r="8" spans="1:20" ht="14.25" customHeight="1">
      <c r="A8" s="13"/>
      <c r="B8" s="14"/>
      <c r="C8" s="14"/>
      <c r="D8" s="14"/>
      <c r="E8" s="14"/>
      <c r="F8" s="13"/>
      <c r="G8" s="639"/>
      <c r="H8" s="14"/>
      <c r="I8" s="25"/>
      <c r="J8" s="25"/>
      <c r="K8" s="26"/>
      <c r="L8" s="518" t="s">
        <v>2671</v>
      </c>
      <c r="M8" s="20"/>
      <c r="N8" s="21"/>
      <c r="O8" s="22"/>
      <c r="P8" s="24"/>
      <c r="Q8" s="24"/>
      <c r="R8" s="24"/>
      <c r="S8" s="24"/>
    </row>
    <row r="9" spans="1:20" ht="15.75" customHeight="1">
      <c r="A9" s="13"/>
      <c r="B9" s="14"/>
      <c r="C9" s="14"/>
      <c r="D9" s="14"/>
      <c r="E9" s="14"/>
      <c r="F9" s="27" t="s">
        <v>2672</v>
      </c>
      <c r="G9" s="639"/>
      <c r="H9" s="14"/>
      <c r="I9" s="642"/>
      <c r="J9" s="642"/>
      <c r="K9" s="643"/>
      <c r="L9" s="518" t="s">
        <v>2673</v>
      </c>
      <c r="M9" s="20"/>
      <c r="N9" s="21"/>
      <c r="O9" s="22"/>
      <c r="P9" s="28" t="s">
        <v>23</v>
      </c>
      <c r="Q9" s="28"/>
      <c r="R9" s="28"/>
      <c r="S9" s="28"/>
    </row>
    <row r="10" spans="1:20"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264" si="0">CONCATENATE(I10,J10)</f>
        <v>250ml</v>
      </c>
      <c r="M10" s="652">
        <f t="shared" ref="M10:M264" si="1">H10*I10</f>
        <v>2500</v>
      </c>
      <c r="N10" s="30" t="str">
        <f>CONCATENATE(M10,K10,J10)</f>
        <v>2500 ml</v>
      </c>
      <c r="O10" s="30">
        <f t="shared" ref="O10:O264" si="2">G10*H10</f>
        <v>675</v>
      </c>
      <c r="P10" s="31">
        <f t="shared" ref="P10:P264" si="3">O10/H10</f>
        <v>67.5</v>
      </c>
      <c r="Q10" s="29">
        <f t="shared" ref="Q10:Q170" si="4">G10-P10</f>
        <v>0</v>
      </c>
      <c r="R10" s="655">
        <f t="shared" ref="R10:R264" si="5">G10-P10</f>
        <v>0</v>
      </c>
      <c r="S10" s="28"/>
    </row>
    <row r="11" spans="1:20" ht="15" customHeight="1">
      <c r="A11" s="111">
        <v>1</v>
      </c>
      <c r="B11" s="48" t="s">
        <v>72</v>
      </c>
      <c r="C11" s="656" t="s">
        <v>43</v>
      </c>
      <c r="D11" s="231"/>
      <c r="E11" s="116" t="s">
        <v>2751</v>
      </c>
      <c r="F11" s="111"/>
      <c r="G11" s="657">
        <v>61.88</v>
      </c>
      <c r="H11" s="776">
        <v>2</v>
      </c>
      <c r="I11" s="121">
        <v>250</v>
      </c>
      <c r="J11" s="40" t="s">
        <v>29</v>
      </c>
      <c r="K11" s="41" t="s">
        <v>26</v>
      </c>
      <c r="L11" s="42" t="str">
        <f t="shared" si="0"/>
        <v>250ml</v>
      </c>
      <c r="M11" s="658">
        <f t="shared" si="1"/>
        <v>500</v>
      </c>
      <c r="N11" s="659" t="str">
        <f t="shared" ref="N11:N265" si="6">CONCATENATE(M11,J11)</f>
        <v>500ml</v>
      </c>
      <c r="O11" s="692">
        <f t="shared" si="2"/>
        <v>123.76</v>
      </c>
      <c r="P11" s="29">
        <f t="shared" si="3"/>
        <v>61.88</v>
      </c>
      <c r="Q11" s="29">
        <f t="shared" si="4"/>
        <v>0</v>
      </c>
      <c r="R11" s="655">
        <f t="shared" si="5"/>
        <v>0</v>
      </c>
      <c r="S11" s="28"/>
      <c r="T11" s="785" t="e">
        <f t="array" aca="1" ref="T11:T22" ca="1">_xludf.UNIQUE(J11:J279)</f>
        <v>#NAME?</v>
      </c>
    </row>
    <row r="12" spans="1:20" ht="15" customHeight="1">
      <c r="A12" s="111">
        <v>2</v>
      </c>
      <c r="B12" s="33" t="s">
        <v>90</v>
      </c>
      <c r="C12" s="656" t="s">
        <v>43</v>
      </c>
      <c r="D12" s="9"/>
      <c r="E12" s="50" t="s">
        <v>95</v>
      </c>
      <c r="F12" s="111"/>
      <c r="G12" s="657">
        <f>1020.75/24</f>
        <v>42.53125</v>
      </c>
      <c r="H12" s="776">
        <v>21</v>
      </c>
      <c r="I12" s="121">
        <v>400</v>
      </c>
      <c r="J12" s="40" t="s">
        <v>59</v>
      </c>
      <c r="K12" s="41" t="s">
        <v>26</v>
      </c>
      <c r="L12" s="42" t="str">
        <f t="shared" si="0"/>
        <v>400grams</v>
      </c>
      <c r="M12" s="658">
        <f t="shared" si="1"/>
        <v>8400</v>
      </c>
      <c r="N12" s="659" t="str">
        <f t="shared" si="6"/>
        <v>8400grams</v>
      </c>
      <c r="O12" s="692">
        <f t="shared" si="2"/>
        <v>893.15625</v>
      </c>
      <c r="P12" s="29">
        <f t="shared" si="3"/>
        <v>42.53125</v>
      </c>
      <c r="Q12" s="29">
        <f t="shared" si="4"/>
        <v>0</v>
      </c>
      <c r="R12" s="655">
        <f t="shared" si="5"/>
        <v>0</v>
      </c>
      <c r="S12" s="28"/>
      <c r="T12" s="785" t="e">
        <f ca="1"/>
        <v>#NAME?</v>
      </c>
    </row>
    <row r="13" spans="1:20" ht="15" customHeight="1">
      <c r="A13" s="111">
        <v>3</v>
      </c>
      <c r="B13" s="48" t="s">
        <v>109</v>
      </c>
      <c r="C13" s="656" t="s">
        <v>43</v>
      </c>
      <c r="D13" s="9"/>
      <c r="E13" s="116" t="s">
        <v>111</v>
      </c>
      <c r="F13" s="111"/>
      <c r="G13" s="661">
        <v>48</v>
      </c>
      <c r="H13" s="778">
        <v>1</v>
      </c>
      <c r="I13" s="257">
        <v>20</v>
      </c>
      <c r="J13" s="40" t="s">
        <v>29</v>
      </c>
      <c r="K13" s="41" t="s">
        <v>26</v>
      </c>
      <c r="L13" s="42" t="str">
        <f t="shared" si="0"/>
        <v>20ml</v>
      </c>
      <c r="M13" s="658">
        <f t="shared" si="1"/>
        <v>20</v>
      </c>
      <c r="N13" s="659" t="str">
        <f t="shared" si="6"/>
        <v>20ml</v>
      </c>
      <c r="O13" s="692">
        <f t="shared" si="2"/>
        <v>48</v>
      </c>
      <c r="P13" s="29">
        <f t="shared" si="3"/>
        <v>48</v>
      </c>
      <c r="Q13" s="109">
        <f t="shared" si="4"/>
        <v>0</v>
      </c>
      <c r="R13" s="655">
        <f t="shared" si="5"/>
        <v>0</v>
      </c>
      <c r="S13" s="28"/>
      <c r="T13" s="785" t="e">
        <f ca="1"/>
        <v>#NAME?</v>
      </c>
    </row>
    <row r="14" spans="1:20" ht="15" customHeight="1">
      <c r="A14" s="111">
        <v>4</v>
      </c>
      <c r="B14" s="48" t="s">
        <v>160</v>
      </c>
      <c r="C14" s="656" t="s">
        <v>43</v>
      </c>
      <c r="D14" s="35"/>
      <c r="E14" s="116" t="s">
        <v>164</v>
      </c>
      <c r="F14" s="111"/>
      <c r="G14" s="663">
        <v>16.5</v>
      </c>
      <c r="H14" s="786">
        <v>3</v>
      </c>
      <c r="I14" s="664">
        <v>50</v>
      </c>
      <c r="J14" s="40" t="s">
        <v>59</v>
      </c>
      <c r="K14" s="41" t="s">
        <v>26</v>
      </c>
      <c r="L14" s="42" t="str">
        <f t="shared" si="0"/>
        <v>50grams</v>
      </c>
      <c r="M14" s="658">
        <f t="shared" si="1"/>
        <v>150</v>
      </c>
      <c r="N14" s="659" t="str">
        <f t="shared" si="6"/>
        <v>150grams</v>
      </c>
      <c r="O14" s="692">
        <f t="shared" si="2"/>
        <v>49.5</v>
      </c>
      <c r="P14" s="29">
        <f t="shared" si="3"/>
        <v>16.5</v>
      </c>
      <c r="Q14" s="29">
        <f t="shared" si="4"/>
        <v>0</v>
      </c>
      <c r="R14" s="655">
        <f t="shared" si="5"/>
        <v>0</v>
      </c>
      <c r="S14" s="28"/>
      <c r="T14" s="785" t="e">
        <f ca="1"/>
        <v>#NAME?</v>
      </c>
    </row>
    <row r="15" spans="1:20" ht="15" customHeight="1">
      <c r="A15" s="111">
        <v>5</v>
      </c>
      <c r="B15" s="48" t="s">
        <v>165</v>
      </c>
      <c r="C15" s="656" t="s">
        <v>43</v>
      </c>
      <c r="D15" s="35"/>
      <c r="E15" s="116" t="s">
        <v>168</v>
      </c>
      <c r="F15" s="111"/>
      <c r="G15" s="661">
        <v>32.1</v>
      </c>
      <c r="H15" s="778">
        <v>1</v>
      </c>
      <c r="I15" s="257">
        <v>250</v>
      </c>
      <c r="J15" s="40" t="s">
        <v>59</v>
      </c>
      <c r="K15" s="41" t="s">
        <v>26</v>
      </c>
      <c r="L15" s="42" t="str">
        <f t="shared" si="0"/>
        <v>250grams</v>
      </c>
      <c r="M15" s="658">
        <f t="shared" si="1"/>
        <v>250</v>
      </c>
      <c r="N15" s="659" t="str">
        <f t="shared" si="6"/>
        <v>250grams</v>
      </c>
      <c r="O15" s="692">
        <f t="shared" si="2"/>
        <v>32.1</v>
      </c>
      <c r="P15" s="29">
        <f t="shared" si="3"/>
        <v>32.1</v>
      </c>
      <c r="Q15" s="29">
        <f t="shared" si="4"/>
        <v>0</v>
      </c>
      <c r="R15" s="655">
        <f t="shared" si="5"/>
        <v>0</v>
      </c>
      <c r="S15" s="28"/>
      <c r="T15" s="785" t="e">
        <f ca="1"/>
        <v>#NAME?</v>
      </c>
    </row>
    <row r="16" spans="1:20" ht="15" customHeight="1">
      <c r="A16" s="111">
        <v>6</v>
      </c>
      <c r="B16" s="48" t="s">
        <v>342</v>
      </c>
      <c r="C16" s="656" t="s">
        <v>43</v>
      </c>
      <c r="D16" s="35"/>
      <c r="E16" s="116" t="s">
        <v>3314</v>
      </c>
      <c r="F16" s="111"/>
      <c r="G16" s="661">
        <v>36.700000000000003</v>
      </c>
      <c r="H16" s="778">
        <v>2</v>
      </c>
      <c r="I16" s="257">
        <v>230</v>
      </c>
      <c r="J16" s="40" t="s">
        <v>59</v>
      </c>
      <c r="K16" s="41" t="s">
        <v>26</v>
      </c>
      <c r="L16" s="42" t="str">
        <f t="shared" si="0"/>
        <v>230grams</v>
      </c>
      <c r="M16" s="658">
        <f t="shared" si="1"/>
        <v>460</v>
      </c>
      <c r="N16" s="659" t="str">
        <f t="shared" si="6"/>
        <v>460grams</v>
      </c>
      <c r="O16" s="692">
        <f t="shared" si="2"/>
        <v>73.400000000000006</v>
      </c>
      <c r="P16" s="29">
        <f t="shared" si="3"/>
        <v>36.700000000000003</v>
      </c>
      <c r="Q16" s="29">
        <f t="shared" si="4"/>
        <v>0</v>
      </c>
      <c r="R16" s="655">
        <f t="shared" si="5"/>
        <v>0</v>
      </c>
      <c r="S16" s="28"/>
      <c r="T16" s="785" t="e">
        <f ca="1"/>
        <v>#NAME?</v>
      </c>
    </row>
    <row r="17" spans="1:20" ht="15" customHeight="1">
      <c r="A17" s="111">
        <v>7</v>
      </c>
      <c r="B17" s="48" t="s">
        <v>501</v>
      </c>
      <c r="C17" s="656" t="s">
        <v>43</v>
      </c>
      <c r="D17" s="35"/>
      <c r="E17" s="116" t="s">
        <v>511</v>
      </c>
      <c r="F17" s="111"/>
      <c r="G17" s="661">
        <v>35.5</v>
      </c>
      <c r="H17" s="778">
        <f>2720/160</f>
        <v>17</v>
      </c>
      <c r="I17" s="257">
        <v>160</v>
      </c>
      <c r="J17" s="40" t="s">
        <v>59</v>
      </c>
      <c r="K17" s="41" t="s">
        <v>26</v>
      </c>
      <c r="L17" s="42" t="str">
        <f t="shared" si="0"/>
        <v>160grams</v>
      </c>
      <c r="M17" s="658">
        <f t="shared" si="1"/>
        <v>2720</v>
      </c>
      <c r="N17" s="659" t="str">
        <f t="shared" si="6"/>
        <v>2720grams</v>
      </c>
      <c r="O17" s="692">
        <f t="shared" si="2"/>
        <v>603.5</v>
      </c>
      <c r="P17" s="29">
        <f t="shared" si="3"/>
        <v>35.5</v>
      </c>
      <c r="Q17" s="29">
        <f t="shared" si="4"/>
        <v>0</v>
      </c>
      <c r="R17" s="655">
        <f t="shared" si="5"/>
        <v>0</v>
      </c>
      <c r="S17" s="28"/>
      <c r="T17" s="785" t="e">
        <f ca="1"/>
        <v>#NAME?</v>
      </c>
    </row>
    <row r="18" spans="1:20" ht="15" customHeight="1">
      <c r="A18" s="111">
        <v>8</v>
      </c>
      <c r="B18" s="48" t="s">
        <v>719</v>
      </c>
      <c r="C18" s="656" t="s">
        <v>43</v>
      </c>
      <c r="D18" s="35"/>
      <c r="E18" s="116" t="s">
        <v>724</v>
      </c>
      <c r="F18" s="111"/>
      <c r="G18" s="661">
        <v>41.6</v>
      </c>
      <c r="H18" s="778">
        <f>5984/374</f>
        <v>16</v>
      </c>
      <c r="I18" s="257">
        <v>374</v>
      </c>
      <c r="J18" s="40" t="s">
        <v>29</v>
      </c>
      <c r="K18" s="41" t="s">
        <v>26</v>
      </c>
      <c r="L18" s="42" t="str">
        <f t="shared" si="0"/>
        <v>374ml</v>
      </c>
      <c r="M18" s="658">
        <f t="shared" si="1"/>
        <v>5984</v>
      </c>
      <c r="N18" s="659" t="str">
        <f t="shared" si="6"/>
        <v>5984ml</v>
      </c>
      <c r="O18" s="692">
        <f t="shared" si="2"/>
        <v>665.6</v>
      </c>
      <c r="P18" s="29">
        <f t="shared" si="3"/>
        <v>41.6</v>
      </c>
      <c r="Q18" s="29">
        <f t="shared" si="4"/>
        <v>0</v>
      </c>
      <c r="R18" s="655">
        <f t="shared" si="5"/>
        <v>0</v>
      </c>
      <c r="S18" s="28"/>
      <c r="T18" s="785" t="e">
        <f ca="1"/>
        <v>#NAME?</v>
      </c>
    </row>
    <row r="19" spans="1:20" ht="15" customHeight="1">
      <c r="A19" s="111">
        <v>9</v>
      </c>
      <c r="B19" s="48" t="s">
        <v>769</v>
      </c>
      <c r="C19" s="656" t="s">
        <v>43</v>
      </c>
      <c r="D19" s="35"/>
      <c r="E19" s="116" t="s">
        <v>771</v>
      </c>
      <c r="F19" s="111"/>
      <c r="G19" s="661">
        <v>947.15</v>
      </c>
      <c r="H19" s="778">
        <f>10000/9600</f>
        <v>1.0416666666666667</v>
      </c>
      <c r="I19" s="257">
        <v>9600</v>
      </c>
      <c r="J19" s="40" t="s">
        <v>59</v>
      </c>
      <c r="K19" s="41" t="s">
        <v>26</v>
      </c>
      <c r="L19" s="42" t="str">
        <f t="shared" si="0"/>
        <v>9600grams</v>
      </c>
      <c r="M19" s="658">
        <f t="shared" si="1"/>
        <v>10000</v>
      </c>
      <c r="N19" s="659" t="str">
        <f t="shared" si="6"/>
        <v>10000grams</v>
      </c>
      <c r="O19" s="692">
        <f t="shared" si="2"/>
        <v>986.61458333333337</v>
      </c>
      <c r="P19" s="29">
        <f t="shared" si="3"/>
        <v>947.15</v>
      </c>
      <c r="Q19" s="74">
        <f t="shared" si="4"/>
        <v>0</v>
      </c>
      <c r="R19" s="655">
        <f t="shared" si="5"/>
        <v>0</v>
      </c>
      <c r="S19" s="28"/>
      <c r="T19" s="785" t="e">
        <f ca="1"/>
        <v>#NAME?</v>
      </c>
    </row>
    <row r="20" spans="1:20" ht="15" customHeight="1">
      <c r="A20" s="111">
        <v>10</v>
      </c>
      <c r="B20" s="61" t="s">
        <v>952</v>
      </c>
      <c r="C20" s="656" t="s">
        <v>43</v>
      </c>
      <c r="D20" s="35"/>
      <c r="E20" s="116" t="s">
        <v>953</v>
      </c>
      <c r="F20" s="111"/>
      <c r="G20" s="661">
        <v>34</v>
      </c>
      <c r="H20" s="778">
        <f>8640/360</f>
        <v>24</v>
      </c>
      <c r="I20" s="257">
        <v>360</v>
      </c>
      <c r="J20" s="40" t="s">
        <v>29</v>
      </c>
      <c r="K20" s="41" t="s">
        <v>26</v>
      </c>
      <c r="L20" s="42" t="str">
        <f t="shared" si="0"/>
        <v>360ml</v>
      </c>
      <c r="M20" s="658">
        <f t="shared" si="1"/>
        <v>8640</v>
      </c>
      <c r="N20" s="659" t="str">
        <f t="shared" si="6"/>
        <v>8640ml</v>
      </c>
      <c r="O20" s="692">
        <f t="shared" si="2"/>
        <v>816</v>
      </c>
      <c r="P20" s="29">
        <f t="shared" si="3"/>
        <v>34</v>
      </c>
      <c r="Q20" s="29">
        <f t="shared" si="4"/>
        <v>0</v>
      </c>
      <c r="R20" s="655">
        <f t="shared" si="5"/>
        <v>0</v>
      </c>
      <c r="S20" s="28"/>
      <c r="T20" s="785" t="e">
        <f ca="1"/>
        <v>#NAME?</v>
      </c>
    </row>
    <row r="21" spans="1:20" ht="15" customHeight="1">
      <c r="A21" s="111">
        <v>11</v>
      </c>
      <c r="B21" s="89" t="s">
        <v>1143</v>
      </c>
      <c r="C21" s="656" t="s">
        <v>43</v>
      </c>
      <c r="D21" s="9"/>
      <c r="E21" s="50" t="s">
        <v>1140</v>
      </c>
      <c r="F21" s="111"/>
      <c r="G21" s="666">
        <v>14.3</v>
      </c>
      <c r="H21" s="787">
        <v>2</v>
      </c>
      <c r="I21" s="88">
        <v>25</v>
      </c>
      <c r="J21" s="40" t="s">
        <v>59</v>
      </c>
      <c r="K21" s="41" t="s">
        <v>26</v>
      </c>
      <c r="L21" s="42" t="str">
        <f t="shared" si="0"/>
        <v>25grams</v>
      </c>
      <c r="M21" s="658">
        <f t="shared" si="1"/>
        <v>50</v>
      </c>
      <c r="N21" s="659" t="str">
        <f t="shared" si="6"/>
        <v>50grams</v>
      </c>
      <c r="O21" s="692">
        <f t="shared" si="2"/>
        <v>28.6</v>
      </c>
      <c r="P21" s="29">
        <f t="shared" si="3"/>
        <v>14.3</v>
      </c>
      <c r="Q21" s="29">
        <f t="shared" si="4"/>
        <v>0</v>
      </c>
      <c r="R21" s="655">
        <f t="shared" si="5"/>
        <v>0</v>
      </c>
      <c r="S21" s="28"/>
      <c r="T21" s="785" t="e">
        <f ca="1"/>
        <v>#NAME?</v>
      </c>
    </row>
    <row r="22" spans="1:20" ht="15" customHeight="1">
      <c r="A22" s="111">
        <v>12</v>
      </c>
      <c r="B22" s="89" t="s">
        <v>1145</v>
      </c>
      <c r="C22" s="656" t="s">
        <v>43</v>
      </c>
      <c r="D22" s="9"/>
      <c r="E22" s="116" t="s">
        <v>1140</v>
      </c>
      <c r="F22" s="111"/>
      <c r="G22" s="667">
        <v>14.3</v>
      </c>
      <c r="H22" s="787">
        <v>2</v>
      </c>
      <c r="I22" s="88">
        <v>25</v>
      </c>
      <c r="J22" s="40" t="s">
        <v>59</v>
      </c>
      <c r="K22" s="41" t="s">
        <v>26</v>
      </c>
      <c r="L22" s="42" t="str">
        <f t="shared" si="0"/>
        <v>25grams</v>
      </c>
      <c r="M22" s="658">
        <f t="shared" si="1"/>
        <v>50</v>
      </c>
      <c r="N22" s="659" t="str">
        <f t="shared" si="6"/>
        <v>50grams</v>
      </c>
      <c r="O22" s="692">
        <f t="shared" si="2"/>
        <v>28.6</v>
      </c>
      <c r="P22" s="29">
        <f t="shared" si="3"/>
        <v>14.3</v>
      </c>
      <c r="Q22" s="29">
        <f t="shared" si="4"/>
        <v>0</v>
      </c>
      <c r="R22" s="655">
        <f t="shared" si="5"/>
        <v>0</v>
      </c>
      <c r="S22" s="28"/>
      <c r="T22" s="785" t="e">
        <f ca="1"/>
        <v>#NAME?</v>
      </c>
    </row>
    <row r="23" spans="1:20" ht="15" customHeight="1">
      <c r="A23" s="111">
        <v>13</v>
      </c>
      <c r="B23" s="89" t="s">
        <v>1146</v>
      </c>
      <c r="C23" s="656" t="s">
        <v>43</v>
      </c>
      <c r="D23" s="9"/>
      <c r="E23" s="62" t="s">
        <v>1147</v>
      </c>
      <c r="F23" s="111"/>
      <c r="G23" s="668">
        <v>117.9</v>
      </c>
      <c r="H23" s="787">
        <v>3</v>
      </c>
      <c r="I23" s="669">
        <v>250</v>
      </c>
      <c r="J23" s="86" t="s">
        <v>59</v>
      </c>
      <c r="K23" s="41" t="s">
        <v>26</v>
      </c>
      <c r="L23" s="42" t="str">
        <f t="shared" si="0"/>
        <v>250grams</v>
      </c>
      <c r="M23" s="658">
        <f t="shared" si="1"/>
        <v>750</v>
      </c>
      <c r="N23" s="659" t="str">
        <f t="shared" si="6"/>
        <v>750grams</v>
      </c>
      <c r="O23" s="692">
        <f t="shared" si="2"/>
        <v>353.70000000000005</v>
      </c>
      <c r="P23" s="29">
        <f t="shared" si="3"/>
        <v>117.90000000000002</v>
      </c>
      <c r="Q23" s="74">
        <f t="shared" si="4"/>
        <v>0</v>
      </c>
      <c r="R23" s="655">
        <f t="shared" si="5"/>
        <v>0</v>
      </c>
      <c r="S23" s="28"/>
    </row>
    <row r="24" spans="1:20" ht="15" customHeight="1">
      <c r="A24" s="111">
        <v>14</v>
      </c>
      <c r="B24" s="89" t="s">
        <v>1148</v>
      </c>
      <c r="C24" s="656" t="s">
        <v>43</v>
      </c>
      <c r="D24" s="9"/>
      <c r="E24" s="185" t="s">
        <v>1147</v>
      </c>
      <c r="F24" s="111"/>
      <c r="G24" s="661">
        <v>115.8</v>
      </c>
      <c r="H24" s="787">
        <f>150/25</f>
        <v>6</v>
      </c>
      <c r="I24" s="121">
        <v>25</v>
      </c>
      <c r="J24" s="86" t="s">
        <v>59</v>
      </c>
      <c r="K24" s="41" t="s">
        <v>26</v>
      </c>
      <c r="L24" s="42" t="str">
        <f t="shared" si="0"/>
        <v>25grams</v>
      </c>
      <c r="M24" s="658">
        <f t="shared" si="1"/>
        <v>150</v>
      </c>
      <c r="N24" s="659" t="str">
        <f t="shared" si="6"/>
        <v>150grams</v>
      </c>
      <c r="O24" s="692">
        <f t="shared" si="2"/>
        <v>694.8</v>
      </c>
      <c r="P24" s="29">
        <f t="shared" si="3"/>
        <v>115.8</v>
      </c>
      <c r="Q24" s="29">
        <f t="shared" si="4"/>
        <v>0</v>
      </c>
      <c r="R24" s="655">
        <f t="shared" si="5"/>
        <v>0</v>
      </c>
      <c r="S24" s="28"/>
    </row>
    <row r="25" spans="1:20" ht="15" customHeight="1">
      <c r="A25" s="111">
        <v>15</v>
      </c>
      <c r="B25" s="89" t="s">
        <v>1149</v>
      </c>
      <c r="C25" s="656" t="s">
        <v>43</v>
      </c>
      <c r="D25" s="9"/>
      <c r="E25" s="149" t="s">
        <v>1140</v>
      </c>
      <c r="F25" s="111"/>
      <c r="G25" s="670">
        <v>115.8</v>
      </c>
      <c r="H25" s="787">
        <f>200/25</f>
        <v>8</v>
      </c>
      <c r="I25" s="88">
        <v>25</v>
      </c>
      <c r="J25" s="40" t="s">
        <v>59</v>
      </c>
      <c r="K25" s="41" t="s">
        <v>26</v>
      </c>
      <c r="L25" s="42" t="str">
        <f t="shared" si="0"/>
        <v>25grams</v>
      </c>
      <c r="M25" s="658">
        <f t="shared" si="1"/>
        <v>200</v>
      </c>
      <c r="N25" s="659" t="str">
        <f t="shared" si="6"/>
        <v>200grams</v>
      </c>
      <c r="O25" s="692">
        <f t="shared" si="2"/>
        <v>926.4</v>
      </c>
      <c r="P25" s="29">
        <f t="shared" si="3"/>
        <v>115.8</v>
      </c>
      <c r="Q25" s="29">
        <f t="shared" si="4"/>
        <v>0</v>
      </c>
      <c r="R25" s="655">
        <f t="shared" si="5"/>
        <v>0</v>
      </c>
      <c r="S25" s="28"/>
    </row>
    <row r="26" spans="1:20" ht="15" customHeight="1">
      <c r="A26" s="111">
        <v>16</v>
      </c>
      <c r="B26" s="89" t="s">
        <v>1225</v>
      </c>
      <c r="C26" s="656" t="s">
        <v>43</v>
      </c>
      <c r="D26" s="9"/>
      <c r="E26" s="91" t="s">
        <v>1229</v>
      </c>
      <c r="F26" s="111"/>
      <c r="G26" s="671">
        <v>57.4</v>
      </c>
      <c r="H26" s="787">
        <f>4000/500</f>
        <v>8</v>
      </c>
      <c r="I26" s="88">
        <v>500</v>
      </c>
      <c r="J26" s="88" t="s">
        <v>59</v>
      </c>
      <c r="K26" s="41" t="s">
        <v>26</v>
      </c>
      <c r="L26" s="42" t="str">
        <f t="shared" si="0"/>
        <v>500grams</v>
      </c>
      <c r="M26" s="658">
        <f t="shared" si="1"/>
        <v>4000</v>
      </c>
      <c r="N26" s="659" t="str">
        <f t="shared" si="6"/>
        <v>4000grams</v>
      </c>
      <c r="O26" s="692">
        <f t="shared" si="2"/>
        <v>459.2</v>
      </c>
      <c r="P26" s="29">
        <f t="shared" si="3"/>
        <v>57.4</v>
      </c>
      <c r="Q26" s="29">
        <f t="shared" si="4"/>
        <v>0</v>
      </c>
      <c r="R26" s="655">
        <f t="shared" si="5"/>
        <v>0</v>
      </c>
      <c r="S26" s="28"/>
    </row>
    <row r="27" spans="1:20" ht="15" customHeight="1">
      <c r="A27" s="111">
        <v>17</v>
      </c>
      <c r="B27" s="89" t="s">
        <v>1507</v>
      </c>
      <c r="C27" s="656" t="s">
        <v>43</v>
      </c>
      <c r="D27" s="9"/>
      <c r="E27" s="91" t="s">
        <v>1516</v>
      </c>
      <c r="F27" s="111"/>
      <c r="G27" s="670">
        <v>317.8</v>
      </c>
      <c r="H27" s="787">
        <v>1</v>
      </c>
      <c r="I27" s="88">
        <v>1000</v>
      </c>
      <c r="J27" s="88" t="s">
        <v>59</v>
      </c>
      <c r="K27" s="41" t="s">
        <v>26</v>
      </c>
      <c r="L27" s="42" t="str">
        <f t="shared" si="0"/>
        <v>1000grams</v>
      </c>
      <c r="M27" s="658">
        <f t="shared" si="1"/>
        <v>1000</v>
      </c>
      <c r="N27" s="659" t="str">
        <f t="shared" si="6"/>
        <v>1000grams</v>
      </c>
      <c r="O27" s="692">
        <f t="shared" si="2"/>
        <v>317.8</v>
      </c>
      <c r="P27" s="29">
        <f t="shared" si="3"/>
        <v>317.8</v>
      </c>
      <c r="Q27" s="29">
        <f t="shared" si="4"/>
        <v>0</v>
      </c>
      <c r="R27" s="655">
        <f t="shared" si="5"/>
        <v>0</v>
      </c>
      <c r="S27" s="28"/>
    </row>
    <row r="28" spans="1:20" ht="15" customHeight="1">
      <c r="A28" s="111">
        <v>18</v>
      </c>
      <c r="B28" s="89" t="s">
        <v>1507</v>
      </c>
      <c r="C28" s="656" t="s">
        <v>43</v>
      </c>
      <c r="D28" s="9"/>
      <c r="E28" s="91" t="s">
        <v>1510</v>
      </c>
      <c r="F28" s="111"/>
      <c r="G28" s="670">
        <v>65</v>
      </c>
      <c r="H28" s="787">
        <v>2</v>
      </c>
      <c r="I28" s="88">
        <v>200</v>
      </c>
      <c r="J28" s="88" t="s">
        <v>59</v>
      </c>
      <c r="K28" s="41" t="s">
        <v>26</v>
      </c>
      <c r="L28" s="42" t="str">
        <f t="shared" si="0"/>
        <v>200grams</v>
      </c>
      <c r="M28" s="658">
        <f t="shared" si="1"/>
        <v>400</v>
      </c>
      <c r="N28" s="659" t="str">
        <f t="shared" si="6"/>
        <v>400grams</v>
      </c>
      <c r="O28" s="692">
        <f t="shared" si="2"/>
        <v>130</v>
      </c>
      <c r="P28" s="29">
        <f t="shared" si="3"/>
        <v>65</v>
      </c>
      <c r="Q28" s="29">
        <f t="shared" si="4"/>
        <v>0</v>
      </c>
      <c r="R28" s="655">
        <f t="shared" si="5"/>
        <v>0</v>
      </c>
      <c r="S28" s="28"/>
    </row>
    <row r="29" spans="1:20" ht="15" customHeight="1">
      <c r="A29" s="111">
        <v>19</v>
      </c>
      <c r="B29" s="89" t="s">
        <v>2250</v>
      </c>
      <c r="C29" s="656" t="s">
        <v>43</v>
      </c>
      <c r="D29" s="9"/>
      <c r="E29" s="149" t="s">
        <v>3315</v>
      </c>
      <c r="F29" s="111"/>
      <c r="G29" s="670">
        <v>82</v>
      </c>
      <c r="H29" s="787">
        <v>2</v>
      </c>
      <c r="I29" s="88">
        <v>250</v>
      </c>
      <c r="J29" s="88" t="s">
        <v>59</v>
      </c>
      <c r="K29" s="41" t="s">
        <v>26</v>
      </c>
      <c r="L29" s="42" t="str">
        <f t="shared" si="0"/>
        <v>250grams</v>
      </c>
      <c r="M29" s="658">
        <f t="shared" si="1"/>
        <v>500</v>
      </c>
      <c r="N29" s="659" t="str">
        <f t="shared" si="6"/>
        <v>500grams</v>
      </c>
      <c r="O29" s="692">
        <f t="shared" si="2"/>
        <v>164</v>
      </c>
      <c r="P29" s="29">
        <f t="shared" si="3"/>
        <v>82</v>
      </c>
      <c r="Q29" s="29">
        <f t="shared" si="4"/>
        <v>0</v>
      </c>
      <c r="R29" s="655">
        <f t="shared" si="5"/>
        <v>0</v>
      </c>
      <c r="S29" s="28"/>
    </row>
    <row r="30" spans="1:20" ht="15" customHeight="1">
      <c r="A30" s="111">
        <v>20</v>
      </c>
      <c r="B30" s="89" t="s">
        <v>2348</v>
      </c>
      <c r="C30" s="656" t="s">
        <v>43</v>
      </c>
      <c r="D30" s="525"/>
      <c r="E30" s="149" t="s">
        <v>2681</v>
      </c>
      <c r="F30" s="111"/>
      <c r="G30" s="670">
        <v>80.599999999999994</v>
      </c>
      <c r="H30" s="787">
        <v>12</v>
      </c>
      <c r="I30" s="88">
        <v>1000</v>
      </c>
      <c r="J30" s="88" t="s">
        <v>59</v>
      </c>
      <c r="K30" s="41" t="s">
        <v>26</v>
      </c>
      <c r="L30" s="42" t="str">
        <f t="shared" si="0"/>
        <v>1000grams</v>
      </c>
      <c r="M30" s="658">
        <f t="shared" si="1"/>
        <v>12000</v>
      </c>
      <c r="N30" s="659" t="str">
        <f t="shared" si="6"/>
        <v>12000grams</v>
      </c>
      <c r="O30" s="692">
        <f t="shared" si="2"/>
        <v>967.19999999999993</v>
      </c>
      <c r="P30" s="29">
        <f t="shared" si="3"/>
        <v>80.599999999999994</v>
      </c>
      <c r="Q30" s="29">
        <f t="shared" si="4"/>
        <v>0</v>
      </c>
      <c r="R30" s="655">
        <f t="shared" si="5"/>
        <v>0</v>
      </c>
      <c r="S30" s="28"/>
    </row>
    <row r="31" spans="1:20" ht="15" customHeight="1">
      <c r="A31" s="111">
        <v>21</v>
      </c>
      <c r="B31" s="89" t="s">
        <v>2353</v>
      </c>
      <c r="C31" s="656" t="s">
        <v>43</v>
      </c>
      <c r="D31" s="35"/>
      <c r="E31" s="149" t="s">
        <v>2681</v>
      </c>
      <c r="F31" s="111"/>
      <c r="G31" s="670">
        <v>86.2</v>
      </c>
      <c r="H31" s="787">
        <v>5</v>
      </c>
      <c r="I31" s="88">
        <v>1000</v>
      </c>
      <c r="J31" s="88" t="s">
        <v>59</v>
      </c>
      <c r="K31" s="41" t="s">
        <v>26</v>
      </c>
      <c r="L31" s="42" t="str">
        <f t="shared" si="0"/>
        <v>1000grams</v>
      </c>
      <c r="M31" s="658">
        <f t="shared" si="1"/>
        <v>5000</v>
      </c>
      <c r="N31" s="659" t="str">
        <f t="shared" si="6"/>
        <v>5000grams</v>
      </c>
      <c r="O31" s="692">
        <f t="shared" si="2"/>
        <v>431</v>
      </c>
      <c r="P31" s="29">
        <f t="shared" si="3"/>
        <v>86.2</v>
      </c>
      <c r="Q31" s="109">
        <f t="shared" si="4"/>
        <v>0</v>
      </c>
      <c r="R31" s="655">
        <f t="shared" si="5"/>
        <v>0</v>
      </c>
      <c r="S31" s="28"/>
    </row>
    <row r="32" spans="1:20" ht="15" customHeight="1">
      <c r="A32" s="111">
        <v>22</v>
      </c>
      <c r="B32" s="89" t="s">
        <v>2354</v>
      </c>
      <c r="C32" s="656" t="s">
        <v>43</v>
      </c>
      <c r="D32" s="9"/>
      <c r="E32" s="149" t="s">
        <v>2681</v>
      </c>
      <c r="F32" s="111"/>
      <c r="G32" s="670">
        <v>85.5</v>
      </c>
      <c r="H32" s="787">
        <v>15</v>
      </c>
      <c r="I32" s="88">
        <v>1000</v>
      </c>
      <c r="J32" s="88" t="s">
        <v>59</v>
      </c>
      <c r="K32" s="41" t="s">
        <v>26</v>
      </c>
      <c r="L32" s="42" t="str">
        <f t="shared" si="0"/>
        <v>1000grams</v>
      </c>
      <c r="M32" s="658">
        <f t="shared" si="1"/>
        <v>15000</v>
      </c>
      <c r="N32" s="659" t="str">
        <f t="shared" si="6"/>
        <v>15000grams</v>
      </c>
      <c r="O32" s="692">
        <f t="shared" si="2"/>
        <v>1282.5</v>
      </c>
      <c r="P32" s="29">
        <f t="shared" si="3"/>
        <v>85.5</v>
      </c>
      <c r="Q32" s="29">
        <f t="shared" si="4"/>
        <v>0</v>
      </c>
      <c r="R32" s="655">
        <f t="shared" si="5"/>
        <v>0</v>
      </c>
      <c r="S32" s="28"/>
    </row>
    <row r="33" spans="1:19" ht="15" customHeight="1">
      <c r="A33" s="111">
        <v>23</v>
      </c>
      <c r="B33" s="89" t="s">
        <v>2523</v>
      </c>
      <c r="C33" s="656" t="s">
        <v>43</v>
      </c>
      <c r="D33" s="9"/>
      <c r="E33" s="149" t="s">
        <v>2524</v>
      </c>
      <c r="F33" s="111"/>
      <c r="G33" s="670">
        <v>329</v>
      </c>
      <c r="H33" s="787">
        <v>0.5</v>
      </c>
      <c r="I33" s="88">
        <v>500</v>
      </c>
      <c r="J33" s="88" t="s">
        <v>59</v>
      </c>
      <c r="K33" s="41" t="s">
        <v>26</v>
      </c>
      <c r="L33" s="42" t="str">
        <f t="shared" si="0"/>
        <v>500grams</v>
      </c>
      <c r="M33" s="658">
        <f t="shared" si="1"/>
        <v>250</v>
      </c>
      <c r="N33" s="659" t="str">
        <f t="shared" si="6"/>
        <v>250grams</v>
      </c>
      <c r="O33" s="692">
        <f t="shared" si="2"/>
        <v>164.5</v>
      </c>
      <c r="P33" s="29">
        <f t="shared" si="3"/>
        <v>329</v>
      </c>
      <c r="Q33" s="74">
        <f t="shared" si="4"/>
        <v>0</v>
      </c>
      <c r="R33" s="655">
        <f t="shared" si="5"/>
        <v>0</v>
      </c>
      <c r="S33" s="28"/>
    </row>
    <row r="34" spans="1:19" ht="15" customHeight="1">
      <c r="A34" s="111">
        <v>24</v>
      </c>
      <c r="B34" s="89" t="s">
        <v>2533</v>
      </c>
      <c r="C34" s="656" t="s">
        <v>43</v>
      </c>
      <c r="D34" s="9"/>
      <c r="E34" s="149" t="s">
        <v>2535</v>
      </c>
      <c r="F34" s="111"/>
      <c r="G34" s="670">
        <v>55</v>
      </c>
      <c r="H34" s="787">
        <v>0.5</v>
      </c>
      <c r="I34" s="88">
        <v>350</v>
      </c>
      <c r="J34" s="88" t="s">
        <v>29</v>
      </c>
      <c r="K34" s="41" t="s">
        <v>26</v>
      </c>
      <c r="L34" s="42" t="str">
        <f t="shared" si="0"/>
        <v>350ml</v>
      </c>
      <c r="M34" s="658">
        <f t="shared" si="1"/>
        <v>175</v>
      </c>
      <c r="N34" s="659" t="str">
        <f t="shared" si="6"/>
        <v>175ml</v>
      </c>
      <c r="O34" s="692">
        <f t="shared" si="2"/>
        <v>27.5</v>
      </c>
      <c r="P34" s="29">
        <f t="shared" si="3"/>
        <v>55</v>
      </c>
      <c r="Q34" s="74">
        <f t="shared" si="4"/>
        <v>0</v>
      </c>
      <c r="R34" s="655">
        <f t="shared" si="5"/>
        <v>0</v>
      </c>
      <c r="S34" s="28"/>
    </row>
    <row r="35" spans="1:19" ht="15" customHeight="1">
      <c r="A35" s="111">
        <v>25</v>
      </c>
      <c r="B35" s="241" t="s">
        <v>701</v>
      </c>
      <c r="C35" s="656" t="s">
        <v>43</v>
      </c>
      <c r="D35" s="9"/>
      <c r="E35" s="114" t="s">
        <v>3268</v>
      </c>
      <c r="F35" s="111"/>
      <c r="G35" s="672">
        <v>754.3</v>
      </c>
      <c r="H35" s="788">
        <f>72/24</f>
        <v>3</v>
      </c>
      <c r="I35" s="669">
        <v>24</v>
      </c>
      <c r="J35" s="88" t="s">
        <v>37</v>
      </c>
      <c r="K35" s="41" t="s">
        <v>26</v>
      </c>
      <c r="L35" s="42" t="str">
        <f t="shared" si="0"/>
        <v>24pieces</v>
      </c>
      <c r="M35" s="658">
        <f t="shared" si="1"/>
        <v>72</v>
      </c>
      <c r="N35" s="659" t="str">
        <f t="shared" si="6"/>
        <v>72pieces</v>
      </c>
      <c r="O35" s="692">
        <f t="shared" si="2"/>
        <v>2262.8999999999996</v>
      </c>
      <c r="P35" s="29">
        <f t="shared" si="3"/>
        <v>754.29999999999984</v>
      </c>
      <c r="Q35" s="74">
        <f t="shared" si="4"/>
        <v>0</v>
      </c>
      <c r="R35" s="655">
        <f t="shared" si="5"/>
        <v>0</v>
      </c>
      <c r="S35" s="28"/>
    </row>
    <row r="36" spans="1:19" ht="15" customHeight="1">
      <c r="A36" s="111">
        <v>26</v>
      </c>
      <c r="B36" s="33" t="s">
        <v>706</v>
      </c>
      <c r="C36" s="656" t="s">
        <v>43</v>
      </c>
      <c r="D36" s="9"/>
      <c r="E36" s="50" t="s">
        <v>2684</v>
      </c>
      <c r="F36" s="111"/>
      <c r="G36" s="657">
        <f>757.65/24</f>
        <v>31.568749999999998</v>
      </c>
      <c r="H36" s="776">
        <f>60</f>
        <v>60</v>
      </c>
      <c r="I36" s="121">
        <v>1</v>
      </c>
      <c r="J36" s="88" t="s">
        <v>37</v>
      </c>
      <c r="K36" s="41" t="s">
        <v>26</v>
      </c>
      <c r="L36" s="42" t="str">
        <f t="shared" si="0"/>
        <v>1pieces</v>
      </c>
      <c r="M36" s="658">
        <f t="shared" si="1"/>
        <v>60</v>
      </c>
      <c r="N36" s="659" t="str">
        <f t="shared" si="6"/>
        <v>60pieces</v>
      </c>
      <c r="O36" s="692">
        <f t="shared" si="2"/>
        <v>1894.1249999999998</v>
      </c>
      <c r="P36" s="29">
        <f t="shared" si="3"/>
        <v>31.568749999999998</v>
      </c>
      <c r="Q36" s="29">
        <f t="shared" si="4"/>
        <v>0</v>
      </c>
      <c r="R36" s="655">
        <f t="shared" si="5"/>
        <v>0</v>
      </c>
      <c r="S36" s="28"/>
    </row>
    <row r="37" spans="1:19" ht="15" customHeight="1">
      <c r="A37" s="111">
        <v>27</v>
      </c>
      <c r="B37" s="33" t="s">
        <v>1011</v>
      </c>
      <c r="C37" s="656" t="s">
        <v>43</v>
      </c>
      <c r="D37" s="9"/>
      <c r="E37" s="50" t="s">
        <v>2685</v>
      </c>
      <c r="F37" s="111"/>
      <c r="G37" s="657">
        <v>672.55</v>
      </c>
      <c r="H37" s="776">
        <v>1</v>
      </c>
      <c r="I37" s="121">
        <v>24</v>
      </c>
      <c r="J37" s="88" t="s">
        <v>37</v>
      </c>
      <c r="K37" s="41" t="s">
        <v>26</v>
      </c>
      <c r="L37" s="42" t="str">
        <f t="shared" si="0"/>
        <v>24pieces</v>
      </c>
      <c r="M37" s="658">
        <f t="shared" si="1"/>
        <v>24</v>
      </c>
      <c r="N37" s="659" t="str">
        <f t="shared" si="6"/>
        <v>24pieces</v>
      </c>
      <c r="O37" s="692">
        <f t="shared" si="2"/>
        <v>672.55</v>
      </c>
      <c r="P37" s="29">
        <f t="shared" si="3"/>
        <v>672.55</v>
      </c>
      <c r="Q37" s="109">
        <f t="shared" si="4"/>
        <v>0</v>
      </c>
      <c r="R37" s="655">
        <f t="shared" si="5"/>
        <v>0</v>
      </c>
      <c r="S37" s="28"/>
    </row>
    <row r="38" spans="1:19" ht="15" customHeight="1">
      <c r="A38" s="111">
        <v>28</v>
      </c>
      <c r="B38" s="33" t="s">
        <v>1011</v>
      </c>
      <c r="C38" s="656" t="s">
        <v>43</v>
      </c>
      <c r="D38" s="9"/>
      <c r="E38" s="50" t="s">
        <v>3316</v>
      </c>
      <c r="F38" s="111"/>
      <c r="G38" s="657">
        <v>97.2</v>
      </c>
      <c r="H38" s="776">
        <v>4</v>
      </c>
      <c r="I38" s="121">
        <v>1</v>
      </c>
      <c r="J38" s="88" t="s">
        <v>37</v>
      </c>
      <c r="K38" s="41" t="s">
        <v>26</v>
      </c>
      <c r="L38" s="42" t="str">
        <f t="shared" si="0"/>
        <v>1pieces</v>
      </c>
      <c r="M38" s="658">
        <f t="shared" si="1"/>
        <v>4</v>
      </c>
      <c r="N38" s="659" t="str">
        <f t="shared" si="6"/>
        <v>4pieces</v>
      </c>
      <c r="O38" s="692">
        <f t="shared" si="2"/>
        <v>388.8</v>
      </c>
      <c r="P38" s="29">
        <f t="shared" si="3"/>
        <v>97.2</v>
      </c>
      <c r="Q38" s="74">
        <f t="shared" si="4"/>
        <v>0</v>
      </c>
      <c r="R38" s="655">
        <f t="shared" si="5"/>
        <v>0</v>
      </c>
      <c r="S38" s="28"/>
    </row>
    <row r="39" spans="1:19" ht="15" customHeight="1">
      <c r="A39" s="111">
        <v>29</v>
      </c>
      <c r="B39" s="33" t="s">
        <v>1067</v>
      </c>
      <c r="C39" s="656" t="s">
        <v>43</v>
      </c>
      <c r="D39" s="9"/>
      <c r="E39" s="50" t="s">
        <v>1068</v>
      </c>
      <c r="F39" s="111"/>
      <c r="G39" s="657">
        <v>868.8</v>
      </c>
      <c r="H39" s="776">
        <f>72/24</f>
        <v>3</v>
      </c>
      <c r="I39" s="121">
        <v>24</v>
      </c>
      <c r="J39" s="88" t="s">
        <v>37</v>
      </c>
      <c r="K39" s="41" t="s">
        <v>26</v>
      </c>
      <c r="L39" s="42" t="str">
        <f t="shared" si="0"/>
        <v>24pieces</v>
      </c>
      <c r="M39" s="658">
        <f t="shared" si="1"/>
        <v>72</v>
      </c>
      <c r="N39" s="659" t="str">
        <f t="shared" si="6"/>
        <v>72pieces</v>
      </c>
      <c r="O39" s="692">
        <f t="shared" si="2"/>
        <v>2606.3999999999996</v>
      </c>
      <c r="P39" s="29">
        <f t="shared" si="3"/>
        <v>868.79999999999984</v>
      </c>
      <c r="Q39" s="29">
        <f t="shared" si="4"/>
        <v>0</v>
      </c>
      <c r="R39" s="655">
        <f t="shared" si="5"/>
        <v>0</v>
      </c>
      <c r="S39" s="28"/>
    </row>
    <row r="40" spans="1:19" ht="15" customHeight="1">
      <c r="A40" s="111">
        <v>30</v>
      </c>
      <c r="B40" s="48" t="s">
        <v>1613</v>
      </c>
      <c r="C40" s="656" t="s">
        <v>43</v>
      </c>
      <c r="D40" s="9"/>
      <c r="E40" s="116" t="s">
        <v>1626</v>
      </c>
      <c r="F40" s="111"/>
      <c r="G40" s="657">
        <f>270.3/35</f>
        <v>7.7228571428571433</v>
      </c>
      <c r="H40" s="776">
        <v>75</v>
      </c>
      <c r="I40" s="88">
        <v>1</v>
      </c>
      <c r="J40" s="121" t="s">
        <v>37</v>
      </c>
      <c r="K40" s="41" t="s">
        <v>26</v>
      </c>
      <c r="L40" s="42" t="str">
        <f t="shared" si="0"/>
        <v>1pieces</v>
      </c>
      <c r="M40" s="658">
        <f t="shared" si="1"/>
        <v>75</v>
      </c>
      <c r="N40" s="659" t="str">
        <f t="shared" si="6"/>
        <v>75pieces</v>
      </c>
      <c r="O40" s="692">
        <f t="shared" si="2"/>
        <v>579.21428571428578</v>
      </c>
      <c r="P40" s="29">
        <f t="shared" si="3"/>
        <v>7.7228571428571433</v>
      </c>
      <c r="Q40" s="29">
        <f t="shared" si="4"/>
        <v>0</v>
      </c>
      <c r="R40" s="655">
        <f t="shared" si="5"/>
        <v>0</v>
      </c>
      <c r="S40" s="28"/>
    </row>
    <row r="41" spans="1:19" ht="15" customHeight="1">
      <c r="A41" s="111">
        <v>31</v>
      </c>
      <c r="B41" s="33" t="s">
        <v>1658</v>
      </c>
      <c r="C41" s="656" t="s">
        <v>43</v>
      </c>
      <c r="D41" s="9"/>
      <c r="E41" s="116" t="s">
        <v>3317</v>
      </c>
      <c r="F41" s="111"/>
      <c r="G41" s="670">
        <f>1015.65/24</f>
        <v>42.318750000000001</v>
      </c>
      <c r="H41" s="787">
        <v>24</v>
      </c>
      <c r="I41" s="88">
        <v>1</v>
      </c>
      <c r="J41" s="40" t="s">
        <v>37</v>
      </c>
      <c r="K41" s="41" t="s">
        <v>26</v>
      </c>
      <c r="L41" s="42" t="str">
        <f t="shared" si="0"/>
        <v>1pieces</v>
      </c>
      <c r="M41" s="658">
        <f t="shared" si="1"/>
        <v>24</v>
      </c>
      <c r="N41" s="659" t="str">
        <f t="shared" si="6"/>
        <v>24pieces</v>
      </c>
      <c r="O41" s="692">
        <f t="shared" si="2"/>
        <v>1015.6500000000001</v>
      </c>
      <c r="P41" s="29">
        <f t="shared" si="3"/>
        <v>42.318750000000001</v>
      </c>
      <c r="Q41" s="74">
        <f t="shared" si="4"/>
        <v>0</v>
      </c>
      <c r="R41" s="655">
        <f t="shared" si="5"/>
        <v>0</v>
      </c>
      <c r="S41" s="28"/>
    </row>
    <row r="42" spans="1:19" ht="15" customHeight="1">
      <c r="A42" s="111">
        <v>32</v>
      </c>
      <c r="B42" s="33" t="s">
        <v>1692</v>
      </c>
      <c r="C42" s="656" t="s">
        <v>43</v>
      </c>
      <c r="D42" s="9"/>
      <c r="E42" s="116" t="s">
        <v>3318</v>
      </c>
      <c r="F42" s="111"/>
      <c r="G42" s="670">
        <f>663.4/24</f>
        <v>27.641666666666666</v>
      </c>
      <c r="H42" s="787">
        <v>26</v>
      </c>
      <c r="I42" s="88">
        <v>1</v>
      </c>
      <c r="J42" s="40" t="s">
        <v>37</v>
      </c>
      <c r="K42" s="41" t="s">
        <v>26</v>
      </c>
      <c r="L42" s="42" t="str">
        <f t="shared" si="0"/>
        <v>1pieces</v>
      </c>
      <c r="M42" s="658">
        <f t="shared" si="1"/>
        <v>26</v>
      </c>
      <c r="N42" s="659" t="str">
        <f t="shared" si="6"/>
        <v>26pieces</v>
      </c>
      <c r="O42" s="692">
        <f t="shared" si="2"/>
        <v>718.68333333333328</v>
      </c>
      <c r="P42" s="29">
        <f t="shared" si="3"/>
        <v>27.641666666666666</v>
      </c>
      <c r="Q42" s="74">
        <f t="shared" si="4"/>
        <v>0</v>
      </c>
      <c r="R42" s="655">
        <f t="shared" si="5"/>
        <v>0</v>
      </c>
      <c r="S42" s="28"/>
    </row>
    <row r="43" spans="1:19" ht="15" customHeight="1">
      <c r="A43" s="111">
        <v>33</v>
      </c>
      <c r="B43" s="48" t="s">
        <v>1694</v>
      </c>
      <c r="C43" s="656" t="s">
        <v>43</v>
      </c>
      <c r="D43" s="48"/>
      <c r="E43" s="116" t="s">
        <v>1695</v>
      </c>
      <c r="F43" s="111"/>
      <c r="G43" s="670">
        <f>721.7/24</f>
        <v>30.070833333333336</v>
      </c>
      <c r="H43" s="787">
        <v>24</v>
      </c>
      <c r="I43" s="88">
        <v>1</v>
      </c>
      <c r="J43" s="40" t="s">
        <v>37</v>
      </c>
      <c r="K43" s="41" t="s">
        <v>26</v>
      </c>
      <c r="L43" s="42" t="str">
        <f t="shared" si="0"/>
        <v>1pieces</v>
      </c>
      <c r="M43" s="658">
        <f t="shared" si="1"/>
        <v>24</v>
      </c>
      <c r="N43" s="659" t="str">
        <f t="shared" si="6"/>
        <v>24pieces</v>
      </c>
      <c r="O43" s="692">
        <f t="shared" si="2"/>
        <v>721.7</v>
      </c>
      <c r="P43" s="29">
        <f t="shared" si="3"/>
        <v>30.070833333333336</v>
      </c>
      <c r="Q43" s="74">
        <f t="shared" si="4"/>
        <v>0</v>
      </c>
      <c r="R43" s="655">
        <f t="shared" si="5"/>
        <v>0</v>
      </c>
      <c r="S43" s="28"/>
    </row>
    <row r="44" spans="1:19" ht="15" customHeight="1">
      <c r="A44" s="111">
        <v>34</v>
      </c>
      <c r="B44" s="33" t="s">
        <v>1919</v>
      </c>
      <c r="C44" s="656" t="s">
        <v>43</v>
      </c>
      <c r="D44" s="48"/>
      <c r="E44" s="50" t="s">
        <v>2685</v>
      </c>
      <c r="F44" s="111"/>
      <c r="G44" s="670">
        <f>664.85/24</f>
        <v>27.702083333333334</v>
      </c>
      <c r="H44" s="787">
        <v>72</v>
      </c>
      <c r="I44" s="88">
        <v>1</v>
      </c>
      <c r="J44" s="40" t="s">
        <v>37</v>
      </c>
      <c r="K44" s="41" t="s">
        <v>26</v>
      </c>
      <c r="L44" s="42" t="str">
        <f t="shared" si="0"/>
        <v>1pieces</v>
      </c>
      <c r="M44" s="658">
        <f t="shared" si="1"/>
        <v>72</v>
      </c>
      <c r="N44" s="659" t="str">
        <f t="shared" si="6"/>
        <v>72pieces</v>
      </c>
      <c r="O44" s="692">
        <f t="shared" si="2"/>
        <v>1994.5500000000002</v>
      </c>
      <c r="P44" s="29">
        <f t="shared" si="3"/>
        <v>27.702083333333334</v>
      </c>
      <c r="Q44" s="29">
        <f t="shared" si="4"/>
        <v>0</v>
      </c>
      <c r="R44" s="655">
        <f t="shared" si="5"/>
        <v>0</v>
      </c>
      <c r="S44" s="28"/>
    </row>
    <row r="45" spans="1:19" ht="15" customHeight="1">
      <c r="A45" s="111">
        <v>35</v>
      </c>
      <c r="B45" s="33" t="s">
        <v>1919</v>
      </c>
      <c r="C45" s="656" t="s">
        <v>43</v>
      </c>
      <c r="D45" s="48"/>
      <c r="E45" s="116" t="s">
        <v>3316</v>
      </c>
      <c r="F45" s="111"/>
      <c r="G45" s="670">
        <v>96.7</v>
      </c>
      <c r="H45" s="787">
        <v>1</v>
      </c>
      <c r="I45" s="88">
        <v>1</v>
      </c>
      <c r="J45" s="40" t="s">
        <v>37</v>
      </c>
      <c r="K45" s="41" t="s">
        <v>26</v>
      </c>
      <c r="L45" s="42" t="str">
        <f t="shared" si="0"/>
        <v>1pieces</v>
      </c>
      <c r="M45" s="658">
        <f t="shared" si="1"/>
        <v>1</v>
      </c>
      <c r="N45" s="659" t="str">
        <f t="shared" si="6"/>
        <v>1pieces</v>
      </c>
      <c r="O45" s="692">
        <f t="shared" si="2"/>
        <v>96.7</v>
      </c>
      <c r="P45" s="29">
        <f t="shared" si="3"/>
        <v>96.7</v>
      </c>
      <c r="Q45" s="109">
        <f t="shared" si="4"/>
        <v>0</v>
      </c>
      <c r="R45" s="655">
        <f t="shared" si="5"/>
        <v>0</v>
      </c>
      <c r="S45" s="28"/>
    </row>
    <row r="46" spans="1:19" ht="15" customHeight="1">
      <c r="A46" s="111">
        <v>36</v>
      </c>
      <c r="B46" s="48" t="s">
        <v>1920</v>
      </c>
      <c r="C46" s="656" t="s">
        <v>43</v>
      </c>
      <c r="D46" s="48"/>
      <c r="E46" s="116" t="s">
        <v>3316</v>
      </c>
      <c r="F46" s="111"/>
      <c r="G46" s="670">
        <v>97.2</v>
      </c>
      <c r="H46" s="787">
        <v>1</v>
      </c>
      <c r="I46" s="88">
        <v>1</v>
      </c>
      <c r="J46" s="40" t="s">
        <v>37</v>
      </c>
      <c r="K46" s="41" t="s">
        <v>26</v>
      </c>
      <c r="L46" s="42" t="str">
        <f t="shared" si="0"/>
        <v>1pieces</v>
      </c>
      <c r="M46" s="658">
        <f t="shared" si="1"/>
        <v>1</v>
      </c>
      <c r="N46" s="659" t="str">
        <f t="shared" si="6"/>
        <v>1pieces</v>
      </c>
      <c r="O46" s="692">
        <f t="shared" si="2"/>
        <v>97.2</v>
      </c>
      <c r="P46" s="29">
        <f t="shared" si="3"/>
        <v>97.2</v>
      </c>
      <c r="Q46" s="29">
        <f t="shared" si="4"/>
        <v>0</v>
      </c>
      <c r="R46" s="655">
        <f t="shared" si="5"/>
        <v>0</v>
      </c>
      <c r="S46" s="28"/>
    </row>
    <row r="47" spans="1:19" ht="15" customHeight="1">
      <c r="A47" s="111">
        <v>37</v>
      </c>
      <c r="B47" s="33" t="s">
        <v>2100</v>
      </c>
      <c r="C47" s="656" t="s">
        <v>43</v>
      </c>
      <c r="D47" s="48"/>
      <c r="E47" s="116" t="s">
        <v>2686</v>
      </c>
      <c r="F47" s="111"/>
      <c r="G47" s="670">
        <f t="shared" ref="G47:G48" si="7">615.15/24</f>
        <v>25.631249999999998</v>
      </c>
      <c r="H47" s="787">
        <v>24</v>
      </c>
      <c r="I47" s="88">
        <v>1</v>
      </c>
      <c r="J47" s="40" t="s">
        <v>37</v>
      </c>
      <c r="K47" s="41" t="s">
        <v>26</v>
      </c>
      <c r="L47" s="42" t="str">
        <f t="shared" si="0"/>
        <v>1pieces</v>
      </c>
      <c r="M47" s="658">
        <f t="shared" si="1"/>
        <v>24</v>
      </c>
      <c r="N47" s="659" t="str">
        <f t="shared" si="6"/>
        <v>24pieces</v>
      </c>
      <c r="O47" s="692">
        <f t="shared" si="2"/>
        <v>615.15</v>
      </c>
      <c r="P47" s="29">
        <f t="shared" si="3"/>
        <v>25.631249999999998</v>
      </c>
      <c r="Q47" s="109">
        <f t="shared" si="4"/>
        <v>0</v>
      </c>
      <c r="R47" s="655">
        <f t="shared" si="5"/>
        <v>0</v>
      </c>
      <c r="S47" s="28"/>
    </row>
    <row r="48" spans="1:19" ht="15" customHeight="1">
      <c r="A48" s="111">
        <v>38</v>
      </c>
      <c r="B48" s="33" t="s">
        <v>2103</v>
      </c>
      <c r="C48" s="656" t="s">
        <v>43</v>
      </c>
      <c r="D48" s="48"/>
      <c r="E48" s="116" t="s">
        <v>2686</v>
      </c>
      <c r="F48" s="111"/>
      <c r="G48" s="670">
        <f t="shared" si="7"/>
        <v>25.631249999999998</v>
      </c>
      <c r="H48" s="787">
        <v>24</v>
      </c>
      <c r="I48" s="88">
        <v>1</v>
      </c>
      <c r="J48" s="40" t="s">
        <v>37</v>
      </c>
      <c r="K48" s="41" t="s">
        <v>26</v>
      </c>
      <c r="L48" s="42" t="str">
        <f t="shared" si="0"/>
        <v>1pieces</v>
      </c>
      <c r="M48" s="658">
        <f t="shared" si="1"/>
        <v>24</v>
      </c>
      <c r="N48" s="659" t="str">
        <f t="shared" si="6"/>
        <v>24pieces</v>
      </c>
      <c r="O48" s="692">
        <f t="shared" si="2"/>
        <v>615.15</v>
      </c>
      <c r="P48" s="29">
        <f t="shared" si="3"/>
        <v>25.631249999999998</v>
      </c>
      <c r="Q48" s="29">
        <f t="shared" si="4"/>
        <v>0</v>
      </c>
      <c r="R48" s="655">
        <f t="shared" si="5"/>
        <v>0</v>
      </c>
      <c r="S48" s="28"/>
    </row>
    <row r="49" spans="1:19" ht="15" customHeight="1">
      <c r="A49" s="111">
        <v>39</v>
      </c>
      <c r="B49" s="33" t="s">
        <v>2318</v>
      </c>
      <c r="C49" s="656" t="s">
        <v>43</v>
      </c>
      <c r="D49" s="48"/>
      <c r="E49" s="116" t="s">
        <v>3260</v>
      </c>
      <c r="F49" s="111"/>
      <c r="G49" s="670">
        <f>757.65/24</f>
        <v>31.568749999999998</v>
      </c>
      <c r="H49" s="787">
        <v>48</v>
      </c>
      <c r="I49" s="88">
        <v>1</v>
      </c>
      <c r="J49" s="40" t="s">
        <v>37</v>
      </c>
      <c r="K49" s="41" t="s">
        <v>26</v>
      </c>
      <c r="L49" s="42" t="str">
        <f t="shared" si="0"/>
        <v>1pieces</v>
      </c>
      <c r="M49" s="658">
        <f t="shared" si="1"/>
        <v>48</v>
      </c>
      <c r="N49" s="659" t="str">
        <f t="shared" si="6"/>
        <v>48pieces</v>
      </c>
      <c r="O49" s="692">
        <f t="shared" si="2"/>
        <v>1515.3</v>
      </c>
      <c r="P49" s="29">
        <f t="shared" si="3"/>
        <v>31.568749999999998</v>
      </c>
      <c r="Q49" s="109">
        <f t="shared" si="4"/>
        <v>0</v>
      </c>
      <c r="R49" s="655">
        <f t="shared" si="5"/>
        <v>0</v>
      </c>
      <c r="S49" s="28"/>
    </row>
    <row r="50" spans="1:19" ht="15" customHeight="1">
      <c r="A50" s="111">
        <v>40</v>
      </c>
      <c r="B50" s="48" t="s">
        <v>1298</v>
      </c>
      <c r="C50" s="656" t="s">
        <v>43</v>
      </c>
      <c r="D50" s="48"/>
      <c r="E50" s="91" t="s">
        <v>3319</v>
      </c>
      <c r="F50" s="111"/>
      <c r="G50" s="670">
        <v>340</v>
      </c>
      <c r="H50" s="787">
        <v>2</v>
      </c>
      <c r="I50" s="88">
        <v>500</v>
      </c>
      <c r="J50" s="40" t="s">
        <v>59</v>
      </c>
      <c r="K50" s="41" t="s">
        <v>26</v>
      </c>
      <c r="L50" s="42" t="str">
        <f t="shared" si="0"/>
        <v>500grams</v>
      </c>
      <c r="M50" s="658">
        <f t="shared" si="1"/>
        <v>1000</v>
      </c>
      <c r="N50" s="659" t="str">
        <f t="shared" si="6"/>
        <v>1000grams</v>
      </c>
      <c r="O50" s="692">
        <f t="shared" si="2"/>
        <v>680</v>
      </c>
      <c r="P50" s="29">
        <f t="shared" si="3"/>
        <v>340</v>
      </c>
      <c r="Q50" s="29">
        <f t="shared" si="4"/>
        <v>0</v>
      </c>
      <c r="R50" s="655">
        <f t="shared" si="5"/>
        <v>0</v>
      </c>
      <c r="S50" s="28"/>
    </row>
    <row r="51" spans="1:19" ht="15" customHeight="1">
      <c r="A51" s="111">
        <v>41</v>
      </c>
      <c r="B51" s="490" t="s">
        <v>2027</v>
      </c>
      <c r="C51" s="656" t="s">
        <v>43</v>
      </c>
      <c r="D51" s="48"/>
      <c r="E51" s="344" t="s">
        <v>2688</v>
      </c>
      <c r="F51" s="111"/>
      <c r="G51" s="670">
        <v>65</v>
      </c>
      <c r="H51" s="787">
        <v>2</v>
      </c>
      <c r="I51" s="88">
        <v>6</v>
      </c>
      <c r="J51" s="88" t="s">
        <v>37</v>
      </c>
      <c r="K51" s="41" t="s">
        <v>26</v>
      </c>
      <c r="L51" s="42" t="str">
        <f t="shared" si="0"/>
        <v>6pieces</v>
      </c>
      <c r="M51" s="658">
        <f t="shared" si="1"/>
        <v>12</v>
      </c>
      <c r="N51" s="659" t="str">
        <f t="shared" si="6"/>
        <v>12pieces</v>
      </c>
      <c r="O51" s="692">
        <f t="shared" si="2"/>
        <v>130</v>
      </c>
      <c r="P51" s="29">
        <f t="shared" si="3"/>
        <v>65</v>
      </c>
      <c r="Q51" s="29">
        <f t="shared" si="4"/>
        <v>0</v>
      </c>
      <c r="R51" s="655">
        <f t="shared" si="5"/>
        <v>0</v>
      </c>
      <c r="S51" s="28"/>
    </row>
    <row r="52" spans="1:19" ht="15" customHeight="1">
      <c r="A52" s="111">
        <v>42</v>
      </c>
      <c r="B52" s="209" t="s">
        <v>2031</v>
      </c>
      <c r="C52" s="656" t="s">
        <v>43</v>
      </c>
      <c r="D52" s="48"/>
      <c r="E52" s="116" t="s">
        <v>2688</v>
      </c>
      <c r="F52" s="111"/>
      <c r="G52" s="670">
        <v>65</v>
      </c>
      <c r="H52" s="787">
        <v>1</v>
      </c>
      <c r="I52" s="88">
        <v>6</v>
      </c>
      <c r="J52" s="88" t="s">
        <v>37</v>
      </c>
      <c r="K52" s="41" t="s">
        <v>26</v>
      </c>
      <c r="L52" s="42" t="str">
        <f t="shared" si="0"/>
        <v>6pieces</v>
      </c>
      <c r="M52" s="658">
        <f t="shared" si="1"/>
        <v>6</v>
      </c>
      <c r="N52" s="659" t="str">
        <f t="shared" si="6"/>
        <v>6pieces</v>
      </c>
      <c r="O52" s="692">
        <f t="shared" si="2"/>
        <v>65</v>
      </c>
      <c r="P52" s="29">
        <f t="shared" si="3"/>
        <v>65</v>
      </c>
      <c r="Q52" s="109">
        <f t="shared" si="4"/>
        <v>0</v>
      </c>
      <c r="R52" s="655">
        <f t="shared" si="5"/>
        <v>0</v>
      </c>
      <c r="S52" s="28"/>
    </row>
    <row r="53" spans="1:19" ht="15" customHeight="1">
      <c r="A53" s="111">
        <v>43</v>
      </c>
      <c r="B53" s="33" t="s">
        <v>2032</v>
      </c>
      <c r="C53" s="656" t="s">
        <v>43</v>
      </c>
      <c r="D53" s="48"/>
      <c r="E53" s="50" t="s">
        <v>2688</v>
      </c>
      <c r="F53" s="111"/>
      <c r="G53" s="670">
        <f>65/6</f>
        <v>10.833333333333334</v>
      </c>
      <c r="H53" s="787">
        <v>11</v>
      </c>
      <c r="I53" s="88">
        <v>1</v>
      </c>
      <c r="J53" s="88" t="s">
        <v>37</v>
      </c>
      <c r="K53" s="41" t="s">
        <v>26</v>
      </c>
      <c r="L53" s="42" t="str">
        <f t="shared" si="0"/>
        <v>1pieces</v>
      </c>
      <c r="M53" s="658">
        <f t="shared" si="1"/>
        <v>11</v>
      </c>
      <c r="N53" s="659" t="str">
        <f t="shared" si="6"/>
        <v>11pieces</v>
      </c>
      <c r="O53" s="692">
        <f t="shared" si="2"/>
        <v>119.16666666666667</v>
      </c>
      <c r="P53" s="29">
        <f t="shared" si="3"/>
        <v>10.833333333333334</v>
      </c>
      <c r="Q53" s="109">
        <f t="shared" si="4"/>
        <v>0</v>
      </c>
      <c r="R53" s="655">
        <f t="shared" si="5"/>
        <v>0</v>
      </c>
      <c r="S53" s="28"/>
    </row>
    <row r="54" spans="1:19" ht="15" customHeight="1">
      <c r="A54" s="111">
        <v>44</v>
      </c>
      <c r="B54" s="33" t="s">
        <v>2132</v>
      </c>
      <c r="C54" s="656" t="s">
        <v>43</v>
      </c>
      <c r="D54" s="48"/>
      <c r="E54" s="50" t="s">
        <v>3291</v>
      </c>
      <c r="F54" s="111"/>
      <c r="G54" s="670">
        <f>287.4/72</f>
        <v>3.9916666666666663</v>
      </c>
      <c r="H54" s="787">
        <v>63</v>
      </c>
      <c r="I54" s="88">
        <v>1</v>
      </c>
      <c r="J54" s="88" t="s">
        <v>37</v>
      </c>
      <c r="K54" s="41" t="s">
        <v>26</v>
      </c>
      <c r="L54" s="42" t="str">
        <f t="shared" si="0"/>
        <v>1pieces</v>
      </c>
      <c r="M54" s="658">
        <f t="shared" si="1"/>
        <v>63</v>
      </c>
      <c r="N54" s="659" t="str">
        <f t="shared" si="6"/>
        <v>63pieces</v>
      </c>
      <c r="O54" s="692">
        <f t="shared" si="2"/>
        <v>251.47499999999997</v>
      </c>
      <c r="P54" s="29">
        <f t="shared" si="3"/>
        <v>3.9916666666666663</v>
      </c>
      <c r="Q54" s="109">
        <f t="shared" si="4"/>
        <v>0</v>
      </c>
      <c r="R54" s="655">
        <f t="shared" si="5"/>
        <v>0</v>
      </c>
      <c r="S54" s="28"/>
    </row>
    <row r="55" spans="1:19" ht="15" customHeight="1">
      <c r="A55" s="111">
        <v>45</v>
      </c>
      <c r="B55" s="33" t="s">
        <v>2345</v>
      </c>
      <c r="C55" s="656" t="s">
        <v>43</v>
      </c>
      <c r="D55" s="139"/>
      <c r="E55" s="50" t="s">
        <v>3262</v>
      </c>
      <c r="F55" s="111"/>
      <c r="G55" s="670">
        <v>75</v>
      </c>
      <c r="H55" s="787">
        <v>9</v>
      </c>
      <c r="I55" s="88">
        <v>50</v>
      </c>
      <c r="J55" s="88" t="s">
        <v>37</v>
      </c>
      <c r="K55" s="41" t="s">
        <v>26</v>
      </c>
      <c r="L55" s="42" t="str">
        <f t="shared" si="0"/>
        <v>50pieces</v>
      </c>
      <c r="M55" s="658">
        <f t="shared" si="1"/>
        <v>450</v>
      </c>
      <c r="N55" s="659" t="str">
        <f t="shared" si="6"/>
        <v>450pieces</v>
      </c>
      <c r="O55" s="692">
        <f t="shared" si="2"/>
        <v>675</v>
      </c>
      <c r="P55" s="29">
        <f t="shared" si="3"/>
        <v>75</v>
      </c>
      <c r="Q55" s="109">
        <f t="shared" si="4"/>
        <v>0</v>
      </c>
      <c r="R55" s="655">
        <f t="shared" si="5"/>
        <v>0</v>
      </c>
      <c r="S55" s="28"/>
    </row>
    <row r="56" spans="1:19" ht="15" customHeight="1">
      <c r="A56" s="111">
        <v>46</v>
      </c>
      <c r="B56" s="33" t="s">
        <v>2563</v>
      </c>
      <c r="C56" s="656" t="s">
        <v>43</v>
      </c>
      <c r="D56" s="139"/>
      <c r="E56" s="50" t="s">
        <v>2564</v>
      </c>
      <c r="F56" s="111"/>
      <c r="G56" s="670">
        <v>85</v>
      </c>
      <c r="H56" s="787">
        <v>3</v>
      </c>
      <c r="I56" s="88">
        <v>1</v>
      </c>
      <c r="J56" s="88" t="s">
        <v>2565</v>
      </c>
      <c r="K56" s="41" t="s">
        <v>26</v>
      </c>
      <c r="L56" s="42" t="str">
        <f t="shared" si="0"/>
        <v>1loaves</v>
      </c>
      <c r="M56" s="658">
        <f t="shared" si="1"/>
        <v>3</v>
      </c>
      <c r="N56" s="659" t="str">
        <f t="shared" si="6"/>
        <v>3loaves</v>
      </c>
      <c r="O56" s="692">
        <f t="shared" si="2"/>
        <v>255</v>
      </c>
      <c r="P56" s="29">
        <f t="shared" si="3"/>
        <v>85</v>
      </c>
      <c r="Q56" s="29">
        <f t="shared" si="4"/>
        <v>0</v>
      </c>
      <c r="R56" s="655">
        <f t="shared" si="5"/>
        <v>0</v>
      </c>
      <c r="S56" s="28"/>
    </row>
    <row r="57" spans="1:19" ht="15" customHeight="1">
      <c r="A57" s="111">
        <v>47</v>
      </c>
      <c r="B57" s="33" t="s">
        <v>243</v>
      </c>
      <c r="C57" s="656" t="s">
        <v>43</v>
      </c>
      <c r="D57" s="139"/>
      <c r="E57" s="50" t="s">
        <v>245</v>
      </c>
      <c r="F57" s="111"/>
      <c r="G57" s="670">
        <v>31</v>
      </c>
      <c r="H57" s="787">
        <v>4</v>
      </c>
      <c r="I57" s="88">
        <v>250</v>
      </c>
      <c r="J57" s="88" t="s">
        <v>59</v>
      </c>
      <c r="K57" s="41" t="s">
        <v>26</v>
      </c>
      <c r="L57" s="42" t="str">
        <f t="shared" si="0"/>
        <v>250grams</v>
      </c>
      <c r="M57" s="658">
        <f t="shared" si="1"/>
        <v>1000</v>
      </c>
      <c r="N57" s="659" t="str">
        <f t="shared" si="6"/>
        <v>1000grams</v>
      </c>
      <c r="O57" s="692">
        <f t="shared" si="2"/>
        <v>124</v>
      </c>
      <c r="P57" s="29">
        <f t="shared" si="3"/>
        <v>31</v>
      </c>
      <c r="Q57" s="29">
        <f t="shared" si="4"/>
        <v>0</v>
      </c>
      <c r="R57" s="655">
        <f t="shared" si="5"/>
        <v>0</v>
      </c>
      <c r="S57" s="28"/>
    </row>
    <row r="58" spans="1:19" ht="15" customHeight="1">
      <c r="A58" s="111">
        <v>48</v>
      </c>
      <c r="B58" s="33" t="s">
        <v>291</v>
      </c>
      <c r="C58" s="656" t="s">
        <v>43</v>
      </c>
      <c r="D58" s="139"/>
      <c r="E58" s="50" t="s">
        <v>288</v>
      </c>
      <c r="F58" s="111"/>
      <c r="G58" s="670">
        <v>31.8</v>
      </c>
      <c r="H58" s="787">
        <f>720/180</f>
        <v>4</v>
      </c>
      <c r="I58" s="88">
        <v>180</v>
      </c>
      <c r="J58" s="88" t="s">
        <v>59</v>
      </c>
      <c r="K58" s="41" t="s">
        <v>26</v>
      </c>
      <c r="L58" s="42" t="str">
        <f t="shared" si="0"/>
        <v>180grams</v>
      </c>
      <c r="M58" s="658">
        <f t="shared" si="1"/>
        <v>720</v>
      </c>
      <c r="N58" s="659" t="str">
        <f t="shared" si="6"/>
        <v>720grams</v>
      </c>
      <c r="O58" s="692">
        <f t="shared" si="2"/>
        <v>127.2</v>
      </c>
      <c r="P58" s="29">
        <f t="shared" si="3"/>
        <v>31.8</v>
      </c>
      <c r="Q58" s="109">
        <f t="shared" si="4"/>
        <v>0</v>
      </c>
      <c r="R58" s="655">
        <f t="shared" si="5"/>
        <v>0</v>
      </c>
      <c r="S58" s="28"/>
    </row>
    <row r="59" spans="1:19" ht="15" customHeight="1">
      <c r="A59" s="111">
        <v>49</v>
      </c>
      <c r="B59" s="48" t="s">
        <v>298</v>
      </c>
      <c r="C59" s="656" t="s">
        <v>43</v>
      </c>
      <c r="D59" s="139"/>
      <c r="E59" s="116" t="s">
        <v>302</v>
      </c>
      <c r="F59" s="111"/>
      <c r="G59" s="670">
        <v>219</v>
      </c>
      <c r="H59" s="787">
        <f>44.25/165</f>
        <v>0.26818181818181819</v>
      </c>
      <c r="I59" s="88">
        <v>165</v>
      </c>
      <c r="J59" s="88" t="s">
        <v>3234</v>
      </c>
      <c r="K59" s="41" t="s">
        <v>26</v>
      </c>
      <c r="L59" s="42" t="str">
        <f t="shared" si="0"/>
        <v>165grams/drained weight</v>
      </c>
      <c r="M59" s="658">
        <f t="shared" si="1"/>
        <v>44.25</v>
      </c>
      <c r="N59" s="659" t="str">
        <f t="shared" si="6"/>
        <v>44.25grams/drained weight</v>
      </c>
      <c r="O59" s="692">
        <f t="shared" si="2"/>
        <v>58.731818181818184</v>
      </c>
      <c r="P59" s="29">
        <f t="shared" si="3"/>
        <v>219</v>
      </c>
      <c r="Q59" s="109">
        <f t="shared" si="4"/>
        <v>0</v>
      </c>
      <c r="R59" s="655">
        <f t="shared" si="5"/>
        <v>0</v>
      </c>
      <c r="S59" s="28"/>
    </row>
    <row r="60" spans="1:19" ht="15" customHeight="1">
      <c r="A60" s="111">
        <v>50</v>
      </c>
      <c r="B60" s="33" t="s">
        <v>417</v>
      </c>
      <c r="C60" s="656" t="s">
        <v>43</v>
      </c>
      <c r="D60" s="139"/>
      <c r="E60" s="50" t="s">
        <v>419</v>
      </c>
      <c r="F60" s="111"/>
      <c r="G60" s="670">
        <v>56.9</v>
      </c>
      <c r="H60" s="787">
        <f>936/156</f>
        <v>6</v>
      </c>
      <c r="I60" s="88">
        <v>156</v>
      </c>
      <c r="J60" s="88" t="s">
        <v>3252</v>
      </c>
      <c r="K60" s="41" t="s">
        <v>26</v>
      </c>
      <c r="L60" s="42" t="str">
        <f t="shared" si="0"/>
        <v>156Drained Weight grams</v>
      </c>
      <c r="M60" s="658">
        <f t="shared" si="1"/>
        <v>936</v>
      </c>
      <c r="N60" s="659" t="str">
        <f t="shared" si="6"/>
        <v>936Drained Weight grams</v>
      </c>
      <c r="O60" s="692">
        <f t="shared" si="2"/>
        <v>341.4</v>
      </c>
      <c r="P60" s="29">
        <f t="shared" si="3"/>
        <v>56.9</v>
      </c>
      <c r="Q60" s="109">
        <f t="shared" si="4"/>
        <v>0</v>
      </c>
      <c r="R60" s="655">
        <f t="shared" si="5"/>
        <v>0</v>
      </c>
      <c r="S60" s="28"/>
    </row>
    <row r="61" spans="1:19" ht="15" customHeight="1">
      <c r="A61" s="111">
        <v>51</v>
      </c>
      <c r="B61" s="33" t="s">
        <v>759</v>
      </c>
      <c r="C61" s="656" t="s">
        <v>43</v>
      </c>
      <c r="D61" s="139"/>
      <c r="E61" s="144" t="s">
        <v>761</v>
      </c>
      <c r="F61" s="111"/>
      <c r="G61" s="670">
        <v>56.1</v>
      </c>
      <c r="H61" s="787">
        <f>1560/260</f>
        <v>6</v>
      </c>
      <c r="I61" s="88">
        <v>260</v>
      </c>
      <c r="J61" s="88" t="s">
        <v>59</v>
      </c>
      <c r="K61" s="41" t="s">
        <v>26</v>
      </c>
      <c r="L61" s="42" t="str">
        <f t="shared" si="0"/>
        <v>260grams</v>
      </c>
      <c r="M61" s="658">
        <f t="shared" si="1"/>
        <v>1560</v>
      </c>
      <c r="N61" s="659" t="str">
        <f t="shared" si="6"/>
        <v>1560grams</v>
      </c>
      <c r="O61" s="692">
        <f t="shared" si="2"/>
        <v>336.6</v>
      </c>
      <c r="P61" s="29">
        <f t="shared" si="3"/>
        <v>56.1</v>
      </c>
      <c r="Q61" s="29">
        <f t="shared" si="4"/>
        <v>0</v>
      </c>
      <c r="R61" s="655">
        <f t="shared" si="5"/>
        <v>0</v>
      </c>
      <c r="S61" s="28"/>
    </row>
    <row r="62" spans="1:19" ht="15" customHeight="1">
      <c r="A62" s="111">
        <v>52</v>
      </c>
      <c r="B62" s="48" t="s">
        <v>764</v>
      </c>
      <c r="C62" s="656" t="s">
        <v>43</v>
      </c>
      <c r="D62" s="139"/>
      <c r="E62" s="50" t="s">
        <v>765</v>
      </c>
      <c r="F62" s="111"/>
      <c r="G62" s="670">
        <v>45.2</v>
      </c>
      <c r="H62" s="787">
        <f>1440/180</f>
        <v>8</v>
      </c>
      <c r="I62" s="88">
        <v>180</v>
      </c>
      <c r="J62" s="88" t="s">
        <v>59</v>
      </c>
      <c r="K62" s="229" t="s">
        <v>26</v>
      </c>
      <c r="L62" s="42" t="str">
        <f t="shared" si="0"/>
        <v>180grams</v>
      </c>
      <c r="M62" s="658">
        <f t="shared" si="1"/>
        <v>1440</v>
      </c>
      <c r="N62" s="659" t="str">
        <f t="shared" si="6"/>
        <v>1440grams</v>
      </c>
      <c r="O62" s="692">
        <f t="shared" si="2"/>
        <v>361.6</v>
      </c>
      <c r="P62" s="29">
        <f t="shared" si="3"/>
        <v>45.2</v>
      </c>
      <c r="Q62" s="82">
        <f t="shared" si="4"/>
        <v>0</v>
      </c>
      <c r="R62" s="655">
        <f t="shared" si="5"/>
        <v>0</v>
      </c>
      <c r="S62" s="84"/>
    </row>
    <row r="63" spans="1:19" ht="15" customHeight="1">
      <c r="A63" s="111">
        <v>53</v>
      </c>
      <c r="B63" s="33" t="s">
        <v>1028</v>
      </c>
      <c r="C63" s="656" t="s">
        <v>43</v>
      </c>
      <c r="D63" s="139"/>
      <c r="E63" s="50" t="s">
        <v>1031</v>
      </c>
      <c r="F63" s="111"/>
      <c r="G63" s="670">
        <v>89.5</v>
      </c>
      <c r="H63" s="787">
        <f>844/422</f>
        <v>2</v>
      </c>
      <c r="I63" s="88">
        <v>422</v>
      </c>
      <c r="J63" s="88" t="s">
        <v>59</v>
      </c>
      <c r="K63" s="41" t="s">
        <v>26</v>
      </c>
      <c r="L63" s="42" t="str">
        <f t="shared" si="0"/>
        <v>422grams</v>
      </c>
      <c r="M63" s="658">
        <f t="shared" si="1"/>
        <v>844</v>
      </c>
      <c r="N63" s="659" t="str">
        <f t="shared" si="6"/>
        <v>844grams</v>
      </c>
      <c r="O63" s="692">
        <f t="shared" si="2"/>
        <v>179</v>
      </c>
      <c r="P63" s="29">
        <f t="shared" si="3"/>
        <v>89.5</v>
      </c>
      <c r="Q63" s="74">
        <f t="shared" si="4"/>
        <v>0</v>
      </c>
      <c r="R63" s="655">
        <f t="shared" si="5"/>
        <v>0</v>
      </c>
      <c r="S63" s="28"/>
    </row>
    <row r="64" spans="1:19" ht="15" customHeight="1">
      <c r="A64" s="111">
        <v>54</v>
      </c>
      <c r="B64" s="48" t="s">
        <v>1050</v>
      </c>
      <c r="C64" s="656" t="s">
        <v>43</v>
      </c>
      <c r="D64" s="139"/>
      <c r="E64" s="91" t="s">
        <v>2690</v>
      </c>
      <c r="F64" s="111"/>
      <c r="G64" s="670">
        <v>27.2</v>
      </c>
      <c r="H64" s="787">
        <v>2</v>
      </c>
      <c r="I64" s="88">
        <v>113</v>
      </c>
      <c r="J64" s="88" t="s">
        <v>3271</v>
      </c>
      <c r="K64" s="41" t="s">
        <v>26</v>
      </c>
      <c r="L64" s="42" t="str">
        <f t="shared" si="0"/>
        <v>113Drained weight grams</v>
      </c>
      <c r="M64" s="658">
        <f t="shared" si="1"/>
        <v>226</v>
      </c>
      <c r="N64" s="659" t="str">
        <f t="shared" si="6"/>
        <v>226Drained weight grams</v>
      </c>
      <c r="O64" s="692">
        <f t="shared" si="2"/>
        <v>54.4</v>
      </c>
      <c r="P64" s="29">
        <f t="shared" si="3"/>
        <v>27.2</v>
      </c>
      <c r="Q64" s="74">
        <f t="shared" si="4"/>
        <v>0</v>
      </c>
      <c r="R64" s="655">
        <f t="shared" si="5"/>
        <v>0</v>
      </c>
      <c r="S64" s="28"/>
    </row>
    <row r="65" spans="1:19" ht="15" customHeight="1">
      <c r="A65" s="111">
        <v>55</v>
      </c>
      <c r="B65" s="48" t="s">
        <v>1260</v>
      </c>
      <c r="C65" s="656" t="s">
        <v>43</v>
      </c>
      <c r="D65" s="139"/>
      <c r="E65" s="91" t="s">
        <v>3237</v>
      </c>
      <c r="F65" s="111"/>
      <c r="G65" s="670">
        <v>170.6</v>
      </c>
      <c r="H65" s="787">
        <f>680/340</f>
        <v>2</v>
      </c>
      <c r="I65" s="88">
        <v>340</v>
      </c>
      <c r="J65" s="88" t="s">
        <v>59</v>
      </c>
      <c r="K65" s="41" t="s">
        <v>26</v>
      </c>
      <c r="L65" s="42" t="str">
        <f t="shared" si="0"/>
        <v>340grams</v>
      </c>
      <c r="M65" s="658">
        <f t="shared" si="1"/>
        <v>680</v>
      </c>
      <c r="N65" s="659" t="str">
        <f t="shared" si="6"/>
        <v>680grams</v>
      </c>
      <c r="O65" s="692">
        <f t="shared" si="2"/>
        <v>341.2</v>
      </c>
      <c r="P65" s="29">
        <f t="shared" si="3"/>
        <v>170.6</v>
      </c>
      <c r="Q65" s="109">
        <f t="shared" si="4"/>
        <v>0</v>
      </c>
      <c r="R65" s="655">
        <f t="shared" si="5"/>
        <v>0</v>
      </c>
      <c r="S65" s="28"/>
    </row>
    <row r="66" spans="1:19" ht="15" customHeight="1">
      <c r="A66" s="111">
        <v>56</v>
      </c>
      <c r="B66" s="90" t="s">
        <v>1300</v>
      </c>
      <c r="C66" s="656" t="s">
        <v>43</v>
      </c>
      <c r="D66" s="139"/>
      <c r="E66" s="91" t="s">
        <v>1303</v>
      </c>
      <c r="F66" s="111"/>
      <c r="G66" s="670">
        <v>40.200000000000003</v>
      </c>
      <c r="H66" s="787">
        <f>1250/250</f>
        <v>5</v>
      </c>
      <c r="I66" s="88">
        <v>250</v>
      </c>
      <c r="J66" s="88" t="s">
        <v>3252</v>
      </c>
      <c r="K66" s="41" t="s">
        <v>26</v>
      </c>
      <c r="L66" s="42" t="str">
        <f t="shared" si="0"/>
        <v>250Drained Weight grams</v>
      </c>
      <c r="M66" s="658">
        <f t="shared" si="1"/>
        <v>1250</v>
      </c>
      <c r="N66" s="659" t="str">
        <f t="shared" si="6"/>
        <v>1250Drained Weight grams</v>
      </c>
      <c r="O66" s="692">
        <f t="shared" si="2"/>
        <v>201</v>
      </c>
      <c r="P66" s="29">
        <f t="shared" si="3"/>
        <v>40.200000000000003</v>
      </c>
      <c r="Q66" s="29">
        <f t="shared" si="4"/>
        <v>0</v>
      </c>
      <c r="R66" s="655">
        <f t="shared" si="5"/>
        <v>0</v>
      </c>
      <c r="S66" s="28"/>
    </row>
    <row r="67" spans="1:19" ht="15" customHeight="1">
      <c r="A67" s="111">
        <v>57</v>
      </c>
      <c r="B67" s="320" t="s">
        <v>1397</v>
      </c>
      <c r="C67" s="656" t="s">
        <v>43</v>
      </c>
      <c r="D67" s="139"/>
      <c r="E67" s="91" t="s">
        <v>1398</v>
      </c>
      <c r="F67" s="111"/>
      <c r="G67" s="670">
        <v>23.7</v>
      </c>
      <c r="H67" s="787">
        <f>340/85</f>
        <v>4</v>
      </c>
      <c r="I67" s="88">
        <v>85</v>
      </c>
      <c r="J67" s="88" t="s">
        <v>59</v>
      </c>
      <c r="K67" s="41" t="s">
        <v>26</v>
      </c>
      <c r="L67" s="42" t="str">
        <f t="shared" si="0"/>
        <v>85grams</v>
      </c>
      <c r="M67" s="658">
        <f t="shared" si="1"/>
        <v>340</v>
      </c>
      <c r="N67" s="659" t="str">
        <f t="shared" si="6"/>
        <v>340grams</v>
      </c>
      <c r="O67" s="692">
        <f t="shared" si="2"/>
        <v>94.8</v>
      </c>
      <c r="P67" s="29">
        <f t="shared" si="3"/>
        <v>23.7</v>
      </c>
      <c r="Q67" s="29">
        <f t="shared" si="4"/>
        <v>0</v>
      </c>
      <c r="R67" s="655">
        <f t="shared" si="5"/>
        <v>0</v>
      </c>
      <c r="S67" s="28"/>
    </row>
    <row r="68" spans="1:19" ht="15" customHeight="1">
      <c r="A68" s="111">
        <v>58</v>
      </c>
      <c r="B68" s="89" t="s">
        <v>1397</v>
      </c>
      <c r="C68" s="656" t="s">
        <v>43</v>
      </c>
      <c r="D68" s="139"/>
      <c r="E68" s="149" t="s">
        <v>1400</v>
      </c>
      <c r="F68" s="111"/>
      <c r="G68" s="670">
        <v>25</v>
      </c>
      <c r="H68" s="787">
        <f>230/85</f>
        <v>2.7058823529411766</v>
      </c>
      <c r="I68" s="88">
        <v>85</v>
      </c>
      <c r="J68" s="88" t="s">
        <v>59</v>
      </c>
      <c r="K68" s="41" t="s">
        <v>26</v>
      </c>
      <c r="L68" s="42" t="str">
        <f t="shared" si="0"/>
        <v>85grams</v>
      </c>
      <c r="M68" s="658">
        <f t="shared" si="1"/>
        <v>230</v>
      </c>
      <c r="N68" s="659" t="str">
        <f t="shared" si="6"/>
        <v>230grams</v>
      </c>
      <c r="O68" s="692">
        <f t="shared" si="2"/>
        <v>67.64705882352942</v>
      </c>
      <c r="P68" s="29">
        <f t="shared" si="3"/>
        <v>25</v>
      </c>
      <c r="Q68" s="109">
        <f t="shared" si="4"/>
        <v>0</v>
      </c>
      <c r="R68" s="655">
        <f t="shared" si="5"/>
        <v>0</v>
      </c>
      <c r="S68" s="28"/>
    </row>
    <row r="69" spans="1:19" ht="15" customHeight="1">
      <c r="A69" s="111">
        <v>59</v>
      </c>
      <c r="B69" s="90" t="s">
        <v>1422</v>
      </c>
      <c r="C69" s="656" t="s">
        <v>43</v>
      </c>
      <c r="D69" s="139"/>
      <c r="E69" s="149" t="s">
        <v>1424</v>
      </c>
      <c r="F69" s="111"/>
      <c r="G69" s="670">
        <v>142.30000000000001</v>
      </c>
      <c r="H69" s="787">
        <f>2040/340</f>
        <v>6</v>
      </c>
      <c r="I69" s="88">
        <v>340</v>
      </c>
      <c r="J69" s="88" t="s">
        <v>59</v>
      </c>
      <c r="K69" s="41" t="s">
        <v>26</v>
      </c>
      <c r="L69" s="42" t="str">
        <f t="shared" si="0"/>
        <v>340grams</v>
      </c>
      <c r="M69" s="658">
        <f t="shared" si="1"/>
        <v>2040</v>
      </c>
      <c r="N69" s="659" t="str">
        <f t="shared" si="6"/>
        <v>2040grams</v>
      </c>
      <c r="O69" s="692">
        <f t="shared" si="2"/>
        <v>853.80000000000007</v>
      </c>
      <c r="P69" s="29">
        <f t="shared" si="3"/>
        <v>142.30000000000001</v>
      </c>
      <c r="Q69" s="109">
        <f t="shared" si="4"/>
        <v>0</v>
      </c>
      <c r="R69" s="655">
        <f t="shared" si="5"/>
        <v>0</v>
      </c>
      <c r="S69" s="28"/>
    </row>
    <row r="70" spans="1:19" ht="15" customHeight="1">
      <c r="A70" s="111">
        <v>60</v>
      </c>
      <c r="B70" s="320" t="s">
        <v>1422</v>
      </c>
      <c r="C70" s="656" t="s">
        <v>43</v>
      </c>
      <c r="D70" s="139"/>
      <c r="E70" s="91" t="s">
        <v>1423</v>
      </c>
      <c r="F70" s="111"/>
      <c r="G70" s="670">
        <v>88.8</v>
      </c>
      <c r="H70" s="787">
        <f>700/350</f>
        <v>2</v>
      </c>
      <c r="I70" s="88">
        <v>350</v>
      </c>
      <c r="J70" s="88" t="s">
        <v>59</v>
      </c>
      <c r="K70" s="41" t="s">
        <v>26</v>
      </c>
      <c r="L70" s="42" t="str">
        <f t="shared" si="0"/>
        <v>350grams</v>
      </c>
      <c r="M70" s="658">
        <f t="shared" si="1"/>
        <v>700</v>
      </c>
      <c r="N70" s="659" t="str">
        <f t="shared" si="6"/>
        <v>700grams</v>
      </c>
      <c r="O70" s="692">
        <f t="shared" si="2"/>
        <v>177.6</v>
      </c>
      <c r="P70" s="29">
        <f t="shared" si="3"/>
        <v>88.8</v>
      </c>
      <c r="Q70" s="29">
        <f t="shared" si="4"/>
        <v>0</v>
      </c>
      <c r="R70" s="655">
        <f t="shared" si="5"/>
        <v>0</v>
      </c>
      <c r="S70" s="28"/>
    </row>
    <row r="71" spans="1:19" ht="15" customHeight="1">
      <c r="A71" s="111">
        <v>61</v>
      </c>
      <c r="B71" s="89" t="s">
        <v>1425</v>
      </c>
      <c r="C71" s="656" t="s">
        <v>43</v>
      </c>
      <c r="D71" s="139"/>
      <c r="E71" s="149" t="s">
        <v>1426</v>
      </c>
      <c r="F71" s="111"/>
      <c r="G71" s="670">
        <v>85.1</v>
      </c>
      <c r="H71" s="787">
        <v>1</v>
      </c>
      <c r="I71" s="88">
        <v>350</v>
      </c>
      <c r="J71" s="88" t="s">
        <v>59</v>
      </c>
      <c r="K71" s="41" t="s">
        <v>26</v>
      </c>
      <c r="L71" s="42" t="str">
        <f t="shared" si="0"/>
        <v>350grams</v>
      </c>
      <c r="M71" s="658">
        <f t="shared" si="1"/>
        <v>350</v>
      </c>
      <c r="N71" s="659" t="str">
        <f t="shared" si="6"/>
        <v>350grams</v>
      </c>
      <c r="O71" s="692">
        <f t="shared" si="2"/>
        <v>85.1</v>
      </c>
      <c r="P71" s="29">
        <f t="shared" si="3"/>
        <v>85.1</v>
      </c>
      <c r="Q71" s="29">
        <f t="shared" si="4"/>
        <v>0</v>
      </c>
      <c r="R71" s="655">
        <f t="shared" si="5"/>
        <v>0</v>
      </c>
      <c r="S71" s="28"/>
    </row>
    <row r="72" spans="1:19" ht="15" customHeight="1">
      <c r="A72" s="111">
        <v>62</v>
      </c>
      <c r="B72" s="90" t="s">
        <v>1433</v>
      </c>
      <c r="C72" s="656" t="s">
        <v>43</v>
      </c>
      <c r="D72" s="179"/>
      <c r="E72" s="91" t="s">
        <v>1434</v>
      </c>
      <c r="F72" s="156"/>
      <c r="G72" s="671">
        <v>106.5</v>
      </c>
      <c r="H72" s="789">
        <v>1</v>
      </c>
      <c r="I72" s="110">
        <v>230</v>
      </c>
      <c r="J72" s="88" t="s">
        <v>3252</v>
      </c>
      <c r="K72" s="41" t="s">
        <v>26</v>
      </c>
      <c r="L72" s="42" t="str">
        <f t="shared" si="0"/>
        <v>230Drained Weight grams</v>
      </c>
      <c r="M72" s="658">
        <f t="shared" si="1"/>
        <v>230</v>
      </c>
      <c r="N72" s="659" t="str">
        <f t="shared" si="6"/>
        <v>230Drained Weight grams</v>
      </c>
      <c r="O72" s="692">
        <f t="shared" si="2"/>
        <v>106.5</v>
      </c>
      <c r="P72" s="29">
        <f t="shared" si="3"/>
        <v>106.5</v>
      </c>
      <c r="Q72" s="109">
        <f t="shared" si="4"/>
        <v>0</v>
      </c>
      <c r="R72" s="655">
        <f t="shared" si="5"/>
        <v>0</v>
      </c>
      <c r="S72" s="28"/>
    </row>
    <row r="73" spans="1:19" ht="15" customHeight="1">
      <c r="A73" s="111">
        <v>63</v>
      </c>
      <c r="B73" s="320" t="s">
        <v>1459</v>
      </c>
      <c r="C73" s="656" t="s">
        <v>43</v>
      </c>
      <c r="D73" s="179"/>
      <c r="E73" s="91" t="s">
        <v>3257</v>
      </c>
      <c r="F73" s="156"/>
      <c r="G73" s="670">
        <v>73.599999999999994</v>
      </c>
      <c r="H73" s="787">
        <f>3825/425</f>
        <v>9</v>
      </c>
      <c r="I73" s="88">
        <v>425</v>
      </c>
      <c r="J73" s="88" t="s">
        <v>59</v>
      </c>
      <c r="K73" s="41" t="s">
        <v>26</v>
      </c>
      <c r="L73" s="42" t="str">
        <f t="shared" si="0"/>
        <v>425grams</v>
      </c>
      <c r="M73" s="658">
        <f t="shared" si="1"/>
        <v>3825</v>
      </c>
      <c r="N73" s="659" t="str">
        <f t="shared" si="6"/>
        <v>3825grams</v>
      </c>
      <c r="O73" s="692">
        <f t="shared" si="2"/>
        <v>662.4</v>
      </c>
      <c r="P73" s="29">
        <f t="shared" si="3"/>
        <v>73.599999999999994</v>
      </c>
      <c r="Q73" s="74">
        <f t="shared" si="4"/>
        <v>0</v>
      </c>
      <c r="R73" s="655">
        <f t="shared" si="5"/>
        <v>0</v>
      </c>
      <c r="S73" s="28"/>
    </row>
    <row r="74" spans="1:19" ht="15" customHeight="1">
      <c r="A74" s="111">
        <v>64</v>
      </c>
      <c r="B74" s="90" t="s">
        <v>1578</v>
      </c>
      <c r="C74" s="656" t="s">
        <v>43</v>
      </c>
      <c r="D74" s="179"/>
      <c r="E74" s="91" t="s">
        <v>1579</v>
      </c>
      <c r="F74" s="156"/>
      <c r="G74" s="670">
        <v>31</v>
      </c>
      <c r="H74" s="787">
        <v>4</v>
      </c>
      <c r="I74" s="88">
        <v>210</v>
      </c>
      <c r="J74" s="88" t="s">
        <v>59</v>
      </c>
      <c r="K74" s="41" t="s">
        <v>26</v>
      </c>
      <c r="L74" s="42" t="str">
        <f t="shared" si="0"/>
        <v>210grams</v>
      </c>
      <c r="M74" s="658">
        <f t="shared" si="1"/>
        <v>840</v>
      </c>
      <c r="N74" s="659" t="str">
        <f t="shared" si="6"/>
        <v>840grams</v>
      </c>
      <c r="O74" s="692">
        <f t="shared" si="2"/>
        <v>124</v>
      </c>
      <c r="P74" s="29">
        <f t="shared" si="3"/>
        <v>31</v>
      </c>
      <c r="Q74" s="29">
        <f t="shared" si="4"/>
        <v>0</v>
      </c>
      <c r="R74" s="655">
        <f t="shared" si="5"/>
        <v>0</v>
      </c>
      <c r="S74" s="28"/>
    </row>
    <row r="75" spans="1:19" ht="15" customHeight="1">
      <c r="A75" s="111">
        <v>65</v>
      </c>
      <c r="B75" s="320" t="s">
        <v>2173</v>
      </c>
      <c r="C75" s="656" t="s">
        <v>43</v>
      </c>
      <c r="D75" s="179"/>
      <c r="E75" s="91" t="s">
        <v>2174</v>
      </c>
      <c r="F75" s="156"/>
      <c r="G75" s="670">
        <v>59.9</v>
      </c>
      <c r="H75" s="787">
        <v>10</v>
      </c>
      <c r="I75" s="88">
        <v>425</v>
      </c>
      <c r="J75" s="88" t="s">
        <v>59</v>
      </c>
      <c r="K75" s="41" t="s">
        <v>26</v>
      </c>
      <c r="L75" s="42" t="str">
        <f t="shared" si="0"/>
        <v>425grams</v>
      </c>
      <c r="M75" s="658">
        <f t="shared" si="1"/>
        <v>4250</v>
      </c>
      <c r="N75" s="659" t="str">
        <f t="shared" si="6"/>
        <v>4250grams</v>
      </c>
      <c r="O75" s="692">
        <f t="shared" si="2"/>
        <v>599</v>
      </c>
      <c r="P75" s="29">
        <f t="shared" si="3"/>
        <v>59.9</v>
      </c>
      <c r="Q75" s="29">
        <f t="shared" si="4"/>
        <v>0</v>
      </c>
      <c r="R75" s="655">
        <f t="shared" si="5"/>
        <v>0</v>
      </c>
      <c r="S75" s="28"/>
    </row>
    <row r="76" spans="1:19" ht="15" customHeight="1">
      <c r="A76" s="111">
        <v>66</v>
      </c>
      <c r="B76" s="320" t="s">
        <v>2300</v>
      </c>
      <c r="C76" s="656" t="s">
        <v>43</v>
      </c>
      <c r="D76" s="179"/>
      <c r="E76" s="91" t="s">
        <v>2301</v>
      </c>
      <c r="F76" s="156"/>
      <c r="G76" s="670">
        <v>208</v>
      </c>
      <c r="H76" s="787">
        <v>2</v>
      </c>
      <c r="I76" s="88">
        <v>340</v>
      </c>
      <c r="J76" s="88" t="s">
        <v>59</v>
      </c>
      <c r="K76" s="41" t="s">
        <v>26</v>
      </c>
      <c r="L76" s="42" t="str">
        <f t="shared" si="0"/>
        <v>340grams</v>
      </c>
      <c r="M76" s="658">
        <f t="shared" si="1"/>
        <v>680</v>
      </c>
      <c r="N76" s="659" t="str">
        <f t="shared" si="6"/>
        <v>680grams</v>
      </c>
      <c r="O76" s="692">
        <f t="shared" si="2"/>
        <v>416</v>
      </c>
      <c r="P76" s="29">
        <f t="shared" si="3"/>
        <v>208</v>
      </c>
      <c r="Q76" s="29">
        <f t="shared" si="4"/>
        <v>0</v>
      </c>
      <c r="R76" s="655">
        <f t="shared" si="5"/>
        <v>0</v>
      </c>
      <c r="S76" s="28"/>
    </row>
    <row r="77" spans="1:19" ht="15" customHeight="1">
      <c r="A77" s="111">
        <v>67</v>
      </c>
      <c r="B77" s="89" t="s">
        <v>2511</v>
      </c>
      <c r="C77" s="656" t="s">
        <v>43</v>
      </c>
      <c r="D77" s="9"/>
      <c r="E77" s="149" t="s">
        <v>2512</v>
      </c>
      <c r="F77" s="156"/>
      <c r="G77" s="670">
        <v>98.4</v>
      </c>
      <c r="H77" s="787">
        <f>7980/420</f>
        <v>19</v>
      </c>
      <c r="I77" s="88">
        <v>420</v>
      </c>
      <c r="J77" s="88" t="s">
        <v>59</v>
      </c>
      <c r="K77" s="41" t="s">
        <v>26</v>
      </c>
      <c r="L77" s="42" t="str">
        <f t="shared" si="0"/>
        <v>420grams</v>
      </c>
      <c r="M77" s="658">
        <f t="shared" si="1"/>
        <v>7980</v>
      </c>
      <c r="N77" s="659" t="str">
        <f t="shared" si="6"/>
        <v>7980grams</v>
      </c>
      <c r="O77" s="692">
        <f t="shared" si="2"/>
        <v>1869.6000000000001</v>
      </c>
      <c r="P77" s="29">
        <f t="shared" si="3"/>
        <v>98.4</v>
      </c>
      <c r="Q77" s="29">
        <f t="shared" si="4"/>
        <v>0</v>
      </c>
      <c r="R77" s="655">
        <f t="shared" si="5"/>
        <v>0</v>
      </c>
      <c r="S77" s="28"/>
    </row>
    <row r="78" spans="1:19" ht="15" customHeight="1">
      <c r="A78" s="111">
        <v>68</v>
      </c>
      <c r="B78" s="33" t="s">
        <v>1669</v>
      </c>
      <c r="C78" s="656" t="s">
        <v>43</v>
      </c>
      <c r="D78" s="35"/>
      <c r="E78" s="50" t="s">
        <v>3320</v>
      </c>
      <c r="F78" s="156"/>
      <c r="G78" s="675">
        <v>77.45</v>
      </c>
      <c r="H78" s="787">
        <v>6</v>
      </c>
      <c r="I78" s="88">
        <v>1</v>
      </c>
      <c r="J78" s="677" t="s">
        <v>37</v>
      </c>
      <c r="K78" s="41" t="s">
        <v>26</v>
      </c>
      <c r="L78" s="42" t="str">
        <f t="shared" si="0"/>
        <v>1pieces</v>
      </c>
      <c r="M78" s="658">
        <f t="shared" si="1"/>
        <v>6</v>
      </c>
      <c r="N78" s="659" t="str">
        <f t="shared" si="6"/>
        <v>6pieces</v>
      </c>
      <c r="O78" s="692">
        <f t="shared" si="2"/>
        <v>464.70000000000005</v>
      </c>
      <c r="P78" s="29">
        <f t="shared" si="3"/>
        <v>77.45</v>
      </c>
      <c r="Q78" s="29">
        <f t="shared" si="4"/>
        <v>0</v>
      </c>
      <c r="R78" s="655">
        <f t="shared" si="5"/>
        <v>0</v>
      </c>
      <c r="S78" s="28"/>
    </row>
    <row r="79" spans="1:19" ht="15" customHeight="1">
      <c r="A79" s="111">
        <v>69</v>
      </c>
      <c r="B79" s="33" t="s">
        <v>2313</v>
      </c>
      <c r="C79" s="656" t="s">
        <v>43</v>
      </c>
      <c r="D79" s="9"/>
      <c r="E79" s="50" t="s">
        <v>2185</v>
      </c>
      <c r="F79" s="161"/>
      <c r="G79" s="670">
        <v>33.76</v>
      </c>
      <c r="H79" s="787">
        <v>17</v>
      </c>
      <c r="I79" s="88">
        <v>1</v>
      </c>
      <c r="J79" s="121" t="s">
        <v>37</v>
      </c>
      <c r="K79" s="41" t="s">
        <v>26</v>
      </c>
      <c r="L79" s="42" t="str">
        <f t="shared" si="0"/>
        <v>1pieces</v>
      </c>
      <c r="M79" s="658">
        <f t="shared" si="1"/>
        <v>17</v>
      </c>
      <c r="N79" s="659" t="str">
        <f t="shared" si="6"/>
        <v>17pieces</v>
      </c>
      <c r="O79" s="692">
        <f t="shared" si="2"/>
        <v>573.91999999999996</v>
      </c>
      <c r="P79" s="29">
        <f t="shared" si="3"/>
        <v>33.76</v>
      </c>
      <c r="Q79" s="29">
        <f t="shared" si="4"/>
        <v>0</v>
      </c>
      <c r="R79" s="655">
        <f t="shared" si="5"/>
        <v>0</v>
      </c>
      <c r="S79" s="28"/>
    </row>
    <row r="80" spans="1:19" ht="15" customHeight="1">
      <c r="A80" s="111">
        <v>70</v>
      </c>
      <c r="B80" s="33" t="s">
        <v>2492</v>
      </c>
      <c r="C80" s="656" t="s">
        <v>43</v>
      </c>
      <c r="D80" s="9"/>
      <c r="E80" s="50" t="s">
        <v>3321</v>
      </c>
      <c r="F80" s="161"/>
      <c r="G80" s="670">
        <v>50.81</v>
      </c>
      <c r="H80" s="787">
        <v>30</v>
      </c>
      <c r="I80" s="88">
        <v>1</v>
      </c>
      <c r="J80" s="121" t="s">
        <v>117</v>
      </c>
      <c r="K80" s="41" t="s">
        <v>26</v>
      </c>
      <c r="L80" s="42" t="str">
        <f t="shared" si="0"/>
        <v>1rolls</v>
      </c>
      <c r="M80" s="658">
        <f t="shared" si="1"/>
        <v>30</v>
      </c>
      <c r="N80" s="659" t="str">
        <f t="shared" si="6"/>
        <v>30rolls</v>
      </c>
      <c r="O80" s="692">
        <f t="shared" si="2"/>
        <v>1524.3000000000002</v>
      </c>
      <c r="P80" s="29">
        <f t="shared" si="3"/>
        <v>50.810000000000009</v>
      </c>
      <c r="Q80" s="109">
        <f t="shared" si="4"/>
        <v>0</v>
      </c>
      <c r="R80" s="655">
        <f t="shared" si="5"/>
        <v>0</v>
      </c>
      <c r="S80" s="28"/>
    </row>
    <row r="81" spans="1:19" ht="15" customHeight="1">
      <c r="A81" s="111">
        <v>71</v>
      </c>
      <c r="B81" s="209" t="s">
        <v>556</v>
      </c>
      <c r="C81" s="656" t="s">
        <v>43</v>
      </c>
      <c r="D81" s="9"/>
      <c r="E81" s="50" t="s">
        <v>3322</v>
      </c>
      <c r="F81" s="161"/>
      <c r="G81" s="670">
        <v>134</v>
      </c>
      <c r="H81" s="787">
        <v>114.66</v>
      </c>
      <c r="I81" s="88">
        <v>1</v>
      </c>
      <c r="J81" s="121" t="s">
        <v>33</v>
      </c>
      <c r="K81" s="41" t="s">
        <v>26</v>
      </c>
      <c r="L81" s="42" t="str">
        <f t="shared" si="0"/>
        <v>1kg</v>
      </c>
      <c r="M81" s="658">
        <f t="shared" si="1"/>
        <v>114.66</v>
      </c>
      <c r="N81" s="659" t="str">
        <f t="shared" si="6"/>
        <v>114.66kg</v>
      </c>
      <c r="O81" s="692">
        <f t="shared" si="2"/>
        <v>15364.439999999999</v>
      </c>
      <c r="P81" s="29">
        <f t="shared" si="3"/>
        <v>134</v>
      </c>
      <c r="Q81" s="109">
        <f t="shared" si="4"/>
        <v>0</v>
      </c>
      <c r="R81" s="655">
        <f t="shared" si="5"/>
        <v>0</v>
      </c>
      <c r="S81" s="28"/>
    </row>
    <row r="82" spans="1:19" ht="15" customHeight="1">
      <c r="A82" s="111">
        <v>72</v>
      </c>
      <c r="B82" s="33" t="s">
        <v>570</v>
      </c>
      <c r="C82" s="656" t="s">
        <v>43</v>
      </c>
      <c r="D82" s="9"/>
      <c r="E82" s="50" t="s">
        <v>121</v>
      </c>
      <c r="F82" s="161"/>
      <c r="G82" s="657">
        <v>170</v>
      </c>
      <c r="H82" s="776">
        <v>7</v>
      </c>
      <c r="I82" s="121">
        <v>1</v>
      </c>
      <c r="J82" s="168" t="s">
        <v>33</v>
      </c>
      <c r="K82" s="41" t="s">
        <v>26</v>
      </c>
      <c r="L82" s="42" t="str">
        <f t="shared" si="0"/>
        <v>1kg</v>
      </c>
      <c r="M82" s="658">
        <f t="shared" si="1"/>
        <v>7</v>
      </c>
      <c r="N82" s="659" t="str">
        <f t="shared" si="6"/>
        <v>7kg</v>
      </c>
      <c r="O82" s="692">
        <f t="shared" si="2"/>
        <v>1190</v>
      </c>
      <c r="P82" s="29">
        <f t="shared" si="3"/>
        <v>170</v>
      </c>
      <c r="Q82" s="29">
        <f t="shared" si="4"/>
        <v>0</v>
      </c>
      <c r="R82" s="655">
        <f t="shared" si="5"/>
        <v>0</v>
      </c>
      <c r="S82" s="28"/>
    </row>
    <row r="83" spans="1:19" ht="15" customHeight="1">
      <c r="A83" s="111">
        <v>73</v>
      </c>
      <c r="B83" s="33" t="s">
        <v>139</v>
      </c>
      <c r="C83" s="656" t="s">
        <v>43</v>
      </c>
      <c r="D83" s="9"/>
      <c r="E83" s="50" t="s">
        <v>2700</v>
      </c>
      <c r="F83" s="161"/>
      <c r="G83" s="657">
        <v>180.25</v>
      </c>
      <c r="H83" s="776">
        <f>515/250</f>
        <v>2.06</v>
      </c>
      <c r="I83" s="121">
        <v>250</v>
      </c>
      <c r="J83" s="168" t="s">
        <v>59</v>
      </c>
      <c r="K83" s="41" t="s">
        <v>26</v>
      </c>
      <c r="L83" s="42" t="str">
        <f t="shared" si="0"/>
        <v>250grams</v>
      </c>
      <c r="M83" s="658">
        <f t="shared" si="1"/>
        <v>515</v>
      </c>
      <c r="N83" s="659" t="str">
        <f t="shared" si="6"/>
        <v>515grams</v>
      </c>
      <c r="O83" s="692">
        <f t="shared" si="2"/>
        <v>371.315</v>
      </c>
      <c r="P83" s="29">
        <f t="shared" si="3"/>
        <v>180.25</v>
      </c>
      <c r="Q83" s="74">
        <f t="shared" si="4"/>
        <v>0</v>
      </c>
      <c r="R83" s="655">
        <f t="shared" si="5"/>
        <v>0</v>
      </c>
      <c r="S83" s="28"/>
    </row>
    <row r="84" spans="1:19" ht="15" customHeight="1">
      <c r="A84" s="111">
        <v>74</v>
      </c>
      <c r="B84" s="33" t="s">
        <v>329</v>
      </c>
      <c r="C84" s="656" t="s">
        <v>43</v>
      </c>
      <c r="D84" s="9"/>
      <c r="E84" s="50" t="s">
        <v>3250</v>
      </c>
      <c r="F84" s="161"/>
      <c r="G84" s="657">
        <v>47</v>
      </c>
      <c r="H84" s="776">
        <f>720/240</f>
        <v>3</v>
      </c>
      <c r="I84" s="121">
        <v>240</v>
      </c>
      <c r="J84" s="168" t="s">
        <v>59</v>
      </c>
      <c r="K84" s="41" t="s">
        <v>26</v>
      </c>
      <c r="L84" s="42" t="str">
        <f t="shared" si="0"/>
        <v>240grams</v>
      </c>
      <c r="M84" s="658">
        <f t="shared" si="1"/>
        <v>720</v>
      </c>
      <c r="N84" s="659" t="str">
        <f t="shared" si="6"/>
        <v>720grams</v>
      </c>
      <c r="O84" s="692">
        <f t="shared" si="2"/>
        <v>141</v>
      </c>
      <c r="P84" s="29">
        <f t="shared" si="3"/>
        <v>47</v>
      </c>
      <c r="Q84" s="109">
        <f t="shared" si="4"/>
        <v>0</v>
      </c>
      <c r="R84" s="655">
        <f t="shared" si="5"/>
        <v>0</v>
      </c>
      <c r="S84" s="28"/>
    </row>
    <row r="85" spans="1:19" ht="15" customHeight="1">
      <c r="A85" s="111">
        <v>75</v>
      </c>
      <c r="B85" s="209" t="s">
        <v>331</v>
      </c>
      <c r="C85" s="656" t="s">
        <v>43</v>
      </c>
      <c r="D85" s="9"/>
      <c r="E85" s="116" t="s">
        <v>3250</v>
      </c>
      <c r="F85" s="161"/>
      <c r="G85" s="657">
        <v>47</v>
      </c>
      <c r="H85" s="776">
        <v>2</v>
      </c>
      <c r="I85" s="121">
        <v>240</v>
      </c>
      <c r="J85" s="168" t="s">
        <v>59</v>
      </c>
      <c r="K85" s="41" t="s">
        <v>26</v>
      </c>
      <c r="L85" s="42" t="str">
        <f t="shared" si="0"/>
        <v>240grams</v>
      </c>
      <c r="M85" s="658">
        <f t="shared" si="1"/>
        <v>480</v>
      </c>
      <c r="N85" s="659" t="str">
        <f t="shared" si="6"/>
        <v>480grams</v>
      </c>
      <c r="O85" s="692">
        <f t="shared" si="2"/>
        <v>94</v>
      </c>
      <c r="P85" s="29">
        <f t="shared" si="3"/>
        <v>47</v>
      </c>
      <c r="Q85" s="74">
        <f t="shared" si="4"/>
        <v>0</v>
      </c>
      <c r="R85" s="655">
        <f t="shared" si="5"/>
        <v>0</v>
      </c>
      <c r="S85" s="28"/>
    </row>
    <row r="86" spans="1:19" ht="15" customHeight="1">
      <c r="A86" s="111">
        <v>76</v>
      </c>
      <c r="B86" s="281" t="s">
        <v>408</v>
      </c>
      <c r="C86" s="656" t="s">
        <v>43</v>
      </c>
      <c r="D86" s="9"/>
      <c r="E86" s="50" t="s">
        <v>409</v>
      </c>
      <c r="F86" s="161"/>
      <c r="G86" s="679">
        <v>195</v>
      </c>
      <c r="H86" s="776">
        <f>1368/912</f>
        <v>1.5</v>
      </c>
      <c r="I86" s="88">
        <v>912</v>
      </c>
      <c r="J86" s="40" t="s">
        <v>59</v>
      </c>
      <c r="K86" s="41" t="s">
        <v>26</v>
      </c>
      <c r="L86" s="42" t="str">
        <f t="shared" si="0"/>
        <v>912grams</v>
      </c>
      <c r="M86" s="658">
        <f t="shared" si="1"/>
        <v>1368</v>
      </c>
      <c r="N86" s="659" t="str">
        <f t="shared" si="6"/>
        <v>1368grams</v>
      </c>
      <c r="O86" s="692">
        <f t="shared" si="2"/>
        <v>292.5</v>
      </c>
      <c r="P86" s="29">
        <f t="shared" si="3"/>
        <v>195</v>
      </c>
      <c r="Q86" s="29">
        <f t="shared" si="4"/>
        <v>0</v>
      </c>
      <c r="R86" s="655">
        <f t="shared" si="5"/>
        <v>0</v>
      </c>
      <c r="S86" s="28"/>
    </row>
    <row r="87" spans="1:19" ht="15" customHeight="1">
      <c r="A87" s="111">
        <v>77</v>
      </c>
      <c r="B87" s="48" t="s">
        <v>568</v>
      </c>
      <c r="C87" s="656" t="s">
        <v>43</v>
      </c>
      <c r="D87" s="204"/>
      <c r="E87" s="116" t="s">
        <v>3323</v>
      </c>
      <c r="F87" s="161"/>
      <c r="G87" s="679">
        <v>75</v>
      </c>
      <c r="H87" s="776">
        <v>2</v>
      </c>
      <c r="I87" s="88">
        <v>225</v>
      </c>
      <c r="J87" s="40" t="s">
        <v>59</v>
      </c>
      <c r="K87" s="41" t="s">
        <v>26</v>
      </c>
      <c r="L87" s="42" t="str">
        <f t="shared" si="0"/>
        <v>225grams</v>
      </c>
      <c r="M87" s="658">
        <f t="shared" si="1"/>
        <v>450</v>
      </c>
      <c r="N87" s="659" t="str">
        <f t="shared" si="6"/>
        <v>450grams</v>
      </c>
      <c r="O87" s="692">
        <f t="shared" si="2"/>
        <v>150</v>
      </c>
      <c r="P87" s="29">
        <f t="shared" si="3"/>
        <v>75</v>
      </c>
      <c r="Q87" s="109">
        <f t="shared" si="4"/>
        <v>0</v>
      </c>
      <c r="R87" s="655">
        <f t="shared" si="5"/>
        <v>0</v>
      </c>
      <c r="S87" s="28"/>
    </row>
    <row r="88" spans="1:19" ht="15" customHeight="1">
      <c r="A88" s="111">
        <v>78</v>
      </c>
      <c r="B88" s="209" t="s">
        <v>782</v>
      </c>
      <c r="C88" s="656" t="s">
        <v>43</v>
      </c>
      <c r="D88" s="204"/>
      <c r="E88" s="50" t="s">
        <v>3324</v>
      </c>
      <c r="F88" s="161"/>
      <c r="G88" s="670">
        <v>186</v>
      </c>
      <c r="H88" s="787">
        <v>0.27</v>
      </c>
      <c r="I88" s="88">
        <v>500</v>
      </c>
      <c r="J88" s="40" t="s">
        <v>59</v>
      </c>
      <c r="K88" s="41" t="s">
        <v>26</v>
      </c>
      <c r="L88" s="42" t="str">
        <f t="shared" si="0"/>
        <v>500grams</v>
      </c>
      <c r="M88" s="658">
        <f t="shared" si="1"/>
        <v>135</v>
      </c>
      <c r="N88" s="659" t="str">
        <f t="shared" si="6"/>
        <v>135grams</v>
      </c>
      <c r="O88" s="692">
        <f t="shared" si="2"/>
        <v>50.220000000000006</v>
      </c>
      <c r="P88" s="29">
        <f t="shared" si="3"/>
        <v>186</v>
      </c>
      <c r="Q88" s="74">
        <f t="shared" si="4"/>
        <v>0</v>
      </c>
      <c r="R88" s="655">
        <f t="shared" si="5"/>
        <v>0</v>
      </c>
      <c r="S88" s="28"/>
    </row>
    <row r="89" spans="1:19" ht="15" customHeight="1">
      <c r="A89" s="111">
        <v>79</v>
      </c>
      <c r="B89" s="89" t="s">
        <v>1013</v>
      </c>
      <c r="C89" s="656" t="s">
        <v>43</v>
      </c>
      <c r="D89" s="204"/>
      <c r="E89" s="149" t="s">
        <v>3325</v>
      </c>
      <c r="F89" s="161"/>
      <c r="G89" s="670">
        <v>193</v>
      </c>
      <c r="H89" s="787">
        <v>2</v>
      </c>
      <c r="I89" s="88">
        <v>1000</v>
      </c>
      <c r="J89" s="40" t="s">
        <v>59</v>
      </c>
      <c r="K89" s="41" t="s">
        <v>26</v>
      </c>
      <c r="L89" s="42" t="str">
        <f t="shared" si="0"/>
        <v>1000grams</v>
      </c>
      <c r="M89" s="658">
        <f t="shared" si="1"/>
        <v>2000</v>
      </c>
      <c r="N89" s="659" t="str">
        <f t="shared" si="6"/>
        <v>2000grams</v>
      </c>
      <c r="O89" s="692">
        <f t="shared" si="2"/>
        <v>386</v>
      </c>
      <c r="P89" s="29">
        <f t="shared" si="3"/>
        <v>193</v>
      </c>
      <c r="Q89" s="74">
        <f t="shared" si="4"/>
        <v>0</v>
      </c>
      <c r="R89" s="655">
        <f t="shared" si="5"/>
        <v>0</v>
      </c>
      <c r="S89" s="28"/>
    </row>
    <row r="90" spans="1:19" ht="15" customHeight="1">
      <c r="A90" s="111">
        <v>80</v>
      </c>
      <c r="B90" s="89" t="s">
        <v>1166</v>
      </c>
      <c r="C90" s="656" t="s">
        <v>43</v>
      </c>
      <c r="D90" s="204"/>
      <c r="E90" s="149" t="s">
        <v>3326</v>
      </c>
      <c r="F90" s="161"/>
      <c r="G90" s="670">
        <v>57</v>
      </c>
      <c r="H90" s="787">
        <f>750/150</f>
        <v>5</v>
      </c>
      <c r="I90" s="88">
        <v>150</v>
      </c>
      <c r="J90" s="40" t="s">
        <v>59</v>
      </c>
      <c r="K90" s="41" t="s">
        <v>26</v>
      </c>
      <c r="L90" s="42" t="str">
        <f t="shared" si="0"/>
        <v>150grams</v>
      </c>
      <c r="M90" s="658">
        <f t="shared" si="1"/>
        <v>750</v>
      </c>
      <c r="N90" s="659" t="str">
        <f t="shared" si="6"/>
        <v>750grams</v>
      </c>
      <c r="O90" s="692">
        <f t="shared" si="2"/>
        <v>285</v>
      </c>
      <c r="P90" s="29">
        <f t="shared" si="3"/>
        <v>57</v>
      </c>
      <c r="Q90" s="74">
        <f t="shared" si="4"/>
        <v>0</v>
      </c>
      <c r="R90" s="655">
        <f t="shared" si="5"/>
        <v>0</v>
      </c>
      <c r="S90" s="28"/>
    </row>
    <row r="91" spans="1:19" ht="15" customHeight="1">
      <c r="A91" s="111">
        <v>81</v>
      </c>
      <c r="B91" s="89" t="s">
        <v>1232</v>
      </c>
      <c r="C91" s="656" t="s">
        <v>43</v>
      </c>
      <c r="D91" s="204"/>
      <c r="E91" s="149" t="s">
        <v>2695</v>
      </c>
      <c r="F91" s="161"/>
      <c r="G91" s="670">
        <v>189.5</v>
      </c>
      <c r="H91" s="787">
        <v>5.21</v>
      </c>
      <c r="I91" s="88">
        <v>1000</v>
      </c>
      <c r="J91" s="40" t="s">
        <v>59</v>
      </c>
      <c r="K91" s="41" t="s">
        <v>26</v>
      </c>
      <c r="L91" s="42" t="str">
        <f t="shared" si="0"/>
        <v>1000grams</v>
      </c>
      <c r="M91" s="658">
        <f t="shared" si="1"/>
        <v>5210</v>
      </c>
      <c r="N91" s="659" t="str">
        <f t="shared" si="6"/>
        <v>5210grams</v>
      </c>
      <c r="O91" s="692">
        <f t="shared" si="2"/>
        <v>987.29499999999996</v>
      </c>
      <c r="P91" s="29">
        <f t="shared" si="3"/>
        <v>189.5</v>
      </c>
      <c r="Q91" s="74">
        <f t="shared" si="4"/>
        <v>0</v>
      </c>
      <c r="R91" s="655">
        <f t="shared" si="5"/>
        <v>0</v>
      </c>
      <c r="S91" s="28"/>
    </row>
    <row r="92" spans="1:19" ht="15" customHeight="1">
      <c r="A92" s="111">
        <v>82</v>
      </c>
      <c r="B92" s="736" t="s">
        <v>1973</v>
      </c>
      <c r="C92" s="656" t="s">
        <v>43</v>
      </c>
      <c r="D92" s="204"/>
      <c r="E92" s="149" t="s">
        <v>3327</v>
      </c>
      <c r="F92" s="161"/>
      <c r="G92" s="670">
        <v>78</v>
      </c>
      <c r="H92" s="787">
        <v>3</v>
      </c>
      <c r="I92" s="88">
        <v>250</v>
      </c>
      <c r="J92" s="40" t="s">
        <v>59</v>
      </c>
      <c r="K92" s="41" t="s">
        <v>26</v>
      </c>
      <c r="L92" s="42" t="str">
        <f t="shared" si="0"/>
        <v>250grams</v>
      </c>
      <c r="M92" s="658">
        <f t="shared" si="1"/>
        <v>750</v>
      </c>
      <c r="N92" s="659" t="str">
        <f t="shared" si="6"/>
        <v>750grams</v>
      </c>
      <c r="O92" s="692">
        <f t="shared" si="2"/>
        <v>234</v>
      </c>
      <c r="P92" s="29">
        <f t="shared" si="3"/>
        <v>78</v>
      </c>
      <c r="Q92" s="74">
        <f t="shared" si="4"/>
        <v>0</v>
      </c>
      <c r="R92" s="655">
        <f t="shared" si="5"/>
        <v>0</v>
      </c>
      <c r="S92" s="28"/>
    </row>
    <row r="93" spans="1:19" ht="15" customHeight="1">
      <c r="A93" s="111">
        <v>83</v>
      </c>
      <c r="B93" s="320" t="s">
        <v>1980</v>
      </c>
      <c r="C93" s="656" t="s">
        <v>43</v>
      </c>
      <c r="D93" s="204"/>
      <c r="E93" s="149" t="s">
        <v>3323</v>
      </c>
      <c r="F93" s="161"/>
      <c r="G93" s="661">
        <v>125</v>
      </c>
      <c r="H93" s="778">
        <v>2</v>
      </c>
      <c r="I93" s="110">
        <v>225</v>
      </c>
      <c r="J93" s="121" t="s">
        <v>59</v>
      </c>
      <c r="K93" s="41" t="s">
        <v>26</v>
      </c>
      <c r="L93" s="42" t="str">
        <f t="shared" si="0"/>
        <v>225grams</v>
      </c>
      <c r="M93" s="658">
        <f t="shared" si="1"/>
        <v>450</v>
      </c>
      <c r="N93" s="659" t="str">
        <f t="shared" si="6"/>
        <v>450grams</v>
      </c>
      <c r="O93" s="692">
        <f t="shared" si="2"/>
        <v>250</v>
      </c>
      <c r="P93" s="29">
        <f t="shared" si="3"/>
        <v>125</v>
      </c>
      <c r="Q93" s="74">
        <f t="shared" si="4"/>
        <v>0</v>
      </c>
      <c r="R93" s="655">
        <f t="shared" si="5"/>
        <v>0</v>
      </c>
      <c r="S93" s="28"/>
    </row>
    <row r="94" spans="1:19" ht="15" customHeight="1">
      <c r="A94" s="111">
        <v>84</v>
      </c>
      <c r="B94" s="736" t="s">
        <v>1980</v>
      </c>
      <c r="C94" s="656" t="s">
        <v>43</v>
      </c>
      <c r="D94" s="179"/>
      <c r="E94" s="149" t="s">
        <v>2761</v>
      </c>
      <c r="F94" s="161"/>
      <c r="G94" s="670">
        <v>125</v>
      </c>
      <c r="H94" s="787">
        <v>2</v>
      </c>
      <c r="I94" s="88">
        <v>450</v>
      </c>
      <c r="J94" s="40" t="s">
        <v>59</v>
      </c>
      <c r="K94" s="41" t="s">
        <v>26</v>
      </c>
      <c r="L94" s="42" t="str">
        <f t="shared" si="0"/>
        <v>450grams</v>
      </c>
      <c r="M94" s="658">
        <f t="shared" si="1"/>
        <v>900</v>
      </c>
      <c r="N94" s="659" t="str">
        <f t="shared" si="6"/>
        <v>900grams</v>
      </c>
      <c r="O94" s="692">
        <f t="shared" si="2"/>
        <v>250</v>
      </c>
      <c r="P94" s="29">
        <f t="shared" si="3"/>
        <v>125</v>
      </c>
      <c r="Q94" s="74">
        <f t="shared" si="4"/>
        <v>0</v>
      </c>
      <c r="R94" s="655">
        <f t="shared" si="5"/>
        <v>0</v>
      </c>
      <c r="S94" s="28"/>
    </row>
    <row r="95" spans="1:19" ht="15" customHeight="1">
      <c r="A95" s="111">
        <v>85</v>
      </c>
      <c r="B95" s="320" t="s">
        <v>2525</v>
      </c>
      <c r="C95" s="656" t="s">
        <v>43</v>
      </c>
      <c r="D95" s="35"/>
      <c r="E95" s="149" t="s">
        <v>2526</v>
      </c>
      <c r="F95" s="161"/>
      <c r="G95" s="670">
        <v>58</v>
      </c>
      <c r="H95" s="787">
        <f>1140/228</f>
        <v>5</v>
      </c>
      <c r="I95" s="88">
        <v>228</v>
      </c>
      <c r="J95" s="40" t="s">
        <v>59</v>
      </c>
      <c r="K95" s="41" t="s">
        <v>26</v>
      </c>
      <c r="L95" s="42" t="str">
        <f t="shared" si="0"/>
        <v>228grams</v>
      </c>
      <c r="M95" s="658">
        <f t="shared" si="1"/>
        <v>1140</v>
      </c>
      <c r="N95" s="659" t="str">
        <f t="shared" si="6"/>
        <v>1140grams</v>
      </c>
      <c r="O95" s="692">
        <f t="shared" si="2"/>
        <v>290</v>
      </c>
      <c r="P95" s="29">
        <f t="shared" si="3"/>
        <v>58</v>
      </c>
      <c r="Q95" s="74">
        <f t="shared" si="4"/>
        <v>0</v>
      </c>
      <c r="R95" s="655">
        <f t="shared" si="5"/>
        <v>0</v>
      </c>
      <c r="S95" s="28"/>
    </row>
    <row r="96" spans="1:19" ht="15" customHeight="1">
      <c r="A96" s="111">
        <v>86</v>
      </c>
      <c r="B96" s="89" t="s">
        <v>83</v>
      </c>
      <c r="C96" s="656" t="s">
        <v>43</v>
      </c>
      <c r="D96" s="35"/>
      <c r="E96" s="149" t="s">
        <v>2701</v>
      </c>
      <c r="F96" s="161"/>
      <c r="G96" s="670">
        <v>420.6</v>
      </c>
      <c r="H96" s="787">
        <v>1</v>
      </c>
      <c r="I96" s="88">
        <v>1</v>
      </c>
      <c r="J96" s="40" t="s">
        <v>86</v>
      </c>
      <c r="K96" s="41" t="s">
        <v>26</v>
      </c>
      <c r="L96" s="42" t="str">
        <f t="shared" si="0"/>
        <v>1gallons</v>
      </c>
      <c r="M96" s="658">
        <f t="shared" si="1"/>
        <v>1</v>
      </c>
      <c r="N96" s="659" t="str">
        <f t="shared" si="6"/>
        <v>1gallons</v>
      </c>
      <c r="O96" s="692">
        <f t="shared" si="2"/>
        <v>420.6</v>
      </c>
      <c r="P96" s="29">
        <f t="shared" si="3"/>
        <v>420.6</v>
      </c>
      <c r="Q96" s="74">
        <f t="shared" si="4"/>
        <v>0</v>
      </c>
      <c r="R96" s="655">
        <f t="shared" si="5"/>
        <v>0</v>
      </c>
      <c r="S96" s="28"/>
    </row>
    <row r="97" spans="1:19" ht="15" customHeight="1">
      <c r="A97" s="111">
        <v>87</v>
      </c>
      <c r="B97" s="89" t="s">
        <v>169</v>
      </c>
      <c r="C97" s="656" t="s">
        <v>43</v>
      </c>
      <c r="D97" s="35"/>
      <c r="E97" s="149" t="s">
        <v>173</v>
      </c>
      <c r="F97" s="161"/>
      <c r="G97" s="670">
        <v>169.8</v>
      </c>
      <c r="H97" s="787">
        <v>1</v>
      </c>
      <c r="I97" s="88">
        <v>250</v>
      </c>
      <c r="J97" s="40" t="s">
        <v>29</v>
      </c>
      <c r="K97" s="41" t="s">
        <v>26</v>
      </c>
      <c r="L97" s="42" t="str">
        <f t="shared" si="0"/>
        <v>250ml</v>
      </c>
      <c r="M97" s="658">
        <f t="shared" si="1"/>
        <v>250</v>
      </c>
      <c r="N97" s="659" t="str">
        <f t="shared" si="6"/>
        <v>250ml</v>
      </c>
      <c r="O97" s="692">
        <f t="shared" si="2"/>
        <v>169.8</v>
      </c>
      <c r="P97" s="29">
        <f t="shared" si="3"/>
        <v>169.8</v>
      </c>
      <c r="Q97" s="74">
        <f t="shared" si="4"/>
        <v>0</v>
      </c>
      <c r="R97" s="655">
        <f t="shared" si="5"/>
        <v>0</v>
      </c>
      <c r="S97" s="28"/>
    </row>
    <row r="98" spans="1:19" ht="15" customHeight="1">
      <c r="A98" s="111">
        <v>88</v>
      </c>
      <c r="B98" s="90" t="s">
        <v>377</v>
      </c>
      <c r="C98" s="656" t="s">
        <v>43</v>
      </c>
      <c r="D98" s="35"/>
      <c r="E98" s="91" t="s">
        <v>375</v>
      </c>
      <c r="F98" s="161"/>
      <c r="G98" s="670">
        <v>35.200000000000003</v>
      </c>
      <c r="H98" s="787">
        <v>3</v>
      </c>
      <c r="I98" s="88">
        <v>1</v>
      </c>
      <c r="J98" s="40" t="s">
        <v>59</v>
      </c>
      <c r="K98" s="41" t="s">
        <v>26</v>
      </c>
      <c r="L98" s="42" t="str">
        <f t="shared" si="0"/>
        <v>1grams</v>
      </c>
      <c r="M98" s="658">
        <f t="shared" si="1"/>
        <v>3</v>
      </c>
      <c r="N98" s="659" t="str">
        <f t="shared" si="6"/>
        <v>3grams</v>
      </c>
      <c r="O98" s="692">
        <f t="shared" si="2"/>
        <v>105.60000000000001</v>
      </c>
      <c r="P98" s="29">
        <f t="shared" si="3"/>
        <v>35.200000000000003</v>
      </c>
      <c r="Q98" s="74">
        <f t="shared" si="4"/>
        <v>0</v>
      </c>
      <c r="R98" s="655">
        <f t="shared" si="5"/>
        <v>0</v>
      </c>
      <c r="S98" s="28"/>
    </row>
    <row r="99" spans="1:19" ht="15" customHeight="1">
      <c r="A99" s="111">
        <v>89</v>
      </c>
      <c r="B99" s="209" t="s">
        <v>378</v>
      </c>
      <c r="C99" s="656" t="s">
        <v>43</v>
      </c>
      <c r="D99" s="35"/>
      <c r="E99" s="116" t="s">
        <v>375</v>
      </c>
      <c r="F99" s="161"/>
      <c r="G99" s="675">
        <v>35.200000000000003</v>
      </c>
      <c r="H99" s="787">
        <v>3</v>
      </c>
      <c r="I99" s="88">
        <v>1</v>
      </c>
      <c r="J99" s="40" t="s">
        <v>59</v>
      </c>
      <c r="K99" s="41" t="s">
        <v>26</v>
      </c>
      <c r="L99" s="42" t="str">
        <f t="shared" si="0"/>
        <v>1grams</v>
      </c>
      <c r="M99" s="658">
        <f t="shared" si="1"/>
        <v>3</v>
      </c>
      <c r="N99" s="659" t="str">
        <f t="shared" si="6"/>
        <v>3grams</v>
      </c>
      <c r="O99" s="692">
        <f t="shared" si="2"/>
        <v>105.60000000000001</v>
      </c>
      <c r="P99" s="29">
        <f t="shared" si="3"/>
        <v>35.200000000000003</v>
      </c>
      <c r="Q99" s="74">
        <f t="shared" si="4"/>
        <v>0</v>
      </c>
      <c r="R99" s="655">
        <f t="shared" si="5"/>
        <v>0</v>
      </c>
      <c r="S99" s="28"/>
    </row>
    <row r="100" spans="1:19" ht="15" customHeight="1">
      <c r="A100" s="111">
        <v>90</v>
      </c>
      <c r="B100" s="209" t="s">
        <v>479</v>
      </c>
      <c r="C100" s="656" t="s">
        <v>43</v>
      </c>
      <c r="D100" s="9"/>
      <c r="E100" s="116" t="s">
        <v>2703</v>
      </c>
      <c r="F100" s="161"/>
      <c r="G100" s="670">
        <v>88</v>
      </c>
      <c r="H100" s="787">
        <v>0.5</v>
      </c>
      <c r="I100" s="88">
        <v>1</v>
      </c>
      <c r="J100" s="88" t="s">
        <v>86</v>
      </c>
      <c r="K100" s="41" t="s">
        <v>26</v>
      </c>
      <c r="L100" s="42" t="str">
        <f t="shared" si="0"/>
        <v>1gallons</v>
      </c>
      <c r="M100" s="658">
        <f t="shared" si="1"/>
        <v>0.5</v>
      </c>
      <c r="N100" s="659" t="str">
        <f t="shared" si="6"/>
        <v>0.5gallons</v>
      </c>
      <c r="O100" s="692">
        <f t="shared" si="2"/>
        <v>44</v>
      </c>
      <c r="P100" s="29">
        <f t="shared" si="3"/>
        <v>88</v>
      </c>
      <c r="Q100" s="74">
        <f t="shared" si="4"/>
        <v>0</v>
      </c>
      <c r="R100" s="655">
        <f t="shared" si="5"/>
        <v>0</v>
      </c>
      <c r="S100" s="28"/>
    </row>
    <row r="101" spans="1:19" ht="15" customHeight="1">
      <c r="A101" s="111">
        <v>91</v>
      </c>
      <c r="B101" s="209" t="s">
        <v>631</v>
      </c>
      <c r="C101" s="656" t="s">
        <v>43</v>
      </c>
      <c r="D101" s="9"/>
      <c r="E101" s="116" t="s">
        <v>632</v>
      </c>
      <c r="F101" s="161"/>
      <c r="G101" s="670">
        <v>218</v>
      </c>
      <c r="H101" s="787">
        <v>0.109</v>
      </c>
      <c r="I101" s="88">
        <v>439.4</v>
      </c>
      <c r="J101" s="40" t="s">
        <v>59</v>
      </c>
      <c r="K101" s="41" t="s">
        <v>26</v>
      </c>
      <c r="L101" s="42" t="str">
        <f t="shared" si="0"/>
        <v>439.4grams</v>
      </c>
      <c r="M101" s="658">
        <f t="shared" si="1"/>
        <v>47.894599999999997</v>
      </c>
      <c r="N101" s="659" t="str">
        <f t="shared" si="6"/>
        <v>47.8946grams</v>
      </c>
      <c r="O101" s="692">
        <f t="shared" si="2"/>
        <v>23.762</v>
      </c>
      <c r="P101" s="29">
        <f t="shared" si="3"/>
        <v>218</v>
      </c>
      <c r="Q101" s="74">
        <f t="shared" si="4"/>
        <v>0</v>
      </c>
      <c r="R101" s="655">
        <f t="shared" si="5"/>
        <v>0</v>
      </c>
      <c r="S101" s="232"/>
    </row>
    <row r="102" spans="1:19" ht="15" customHeight="1">
      <c r="A102" s="111">
        <v>92</v>
      </c>
      <c r="B102" s="209" t="s">
        <v>656</v>
      </c>
      <c r="C102" s="656" t="s">
        <v>43</v>
      </c>
      <c r="D102" s="9"/>
      <c r="E102" s="116" t="s">
        <v>2704</v>
      </c>
      <c r="F102" s="161"/>
      <c r="G102" s="670">
        <f>757.2/24</f>
        <v>31.55</v>
      </c>
      <c r="H102" s="787">
        <f>650/50</f>
        <v>13</v>
      </c>
      <c r="I102" s="88">
        <v>1</v>
      </c>
      <c r="J102" s="40" t="s">
        <v>59</v>
      </c>
      <c r="K102" s="41" t="s">
        <v>26</v>
      </c>
      <c r="L102" s="42" t="str">
        <f t="shared" si="0"/>
        <v>1grams</v>
      </c>
      <c r="M102" s="658">
        <f t="shared" si="1"/>
        <v>13</v>
      </c>
      <c r="N102" s="659" t="str">
        <f t="shared" si="6"/>
        <v>13grams</v>
      </c>
      <c r="O102" s="692">
        <f t="shared" si="2"/>
        <v>410.15000000000003</v>
      </c>
      <c r="P102" s="29">
        <f t="shared" si="3"/>
        <v>31.550000000000004</v>
      </c>
      <c r="Q102" s="74">
        <f t="shared" si="4"/>
        <v>0</v>
      </c>
      <c r="R102" s="655">
        <f t="shared" si="5"/>
        <v>0</v>
      </c>
      <c r="S102" s="28"/>
    </row>
    <row r="103" spans="1:19" ht="15" customHeight="1">
      <c r="A103" s="111">
        <v>93</v>
      </c>
      <c r="B103" s="281" t="s">
        <v>750</v>
      </c>
      <c r="C103" s="656" t="s">
        <v>43</v>
      </c>
      <c r="D103" s="9"/>
      <c r="E103" s="62" t="s">
        <v>3235</v>
      </c>
      <c r="F103" s="161"/>
      <c r="G103" s="670">
        <v>1608.5</v>
      </c>
      <c r="H103" s="787">
        <v>2</v>
      </c>
      <c r="I103" s="669">
        <v>16</v>
      </c>
      <c r="J103" s="88" t="s">
        <v>33</v>
      </c>
      <c r="K103" s="41" t="s">
        <v>26</v>
      </c>
      <c r="L103" s="42" t="str">
        <f t="shared" si="0"/>
        <v>16kg</v>
      </c>
      <c r="M103" s="658">
        <f t="shared" si="1"/>
        <v>32</v>
      </c>
      <c r="N103" s="659" t="str">
        <f t="shared" si="6"/>
        <v>32kg</v>
      </c>
      <c r="O103" s="692">
        <f t="shared" si="2"/>
        <v>3217</v>
      </c>
      <c r="P103" s="29">
        <f t="shared" si="3"/>
        <v>1608.5</v>
      </c>
      <c r="Q103" s="74">
        <f t="shared" si="4"/>
        <v>0</v>
      </c>
      <c r="R103" s="655">
        <f t="shared" si="5"/>
        <v>0</v>
      </c>
      <c r="S103" s="28"/>
    </row>
    <row r="104" spans="1:19" ht="15" customHeight="1">
      <c r="A104" s="111">
        <v>94</v>
      </c>
      <c r="B104" s="550" t="s">
        <v>780</v>
      </c>
      <c r="C104" s="656" t="s">
        <v>43</v>
      </c>
      <c r="D104" s="9"/>
      <c r="E104" s="116" t="s">
        <v>781</v>
      </c>
      <c r="F104" s="161"/>
      <c r="G104" s="670">
        <v>35.9</v>
      </c>
      <c r="H104" s="787">
        <v>1</v>
      </c>
      <c r="I104" s="88">
        <v>37</v>
      </c>
      <c r="J104" s="40" t="s">
        <v>59</v>
      </c>
      <c r="K104" s="41" t="s">
        <v>26</v>
      </c>
      <c r="L104" s="42" t="str">
        <f t="shared" si="0"/>
        <v>37grams</v>
      </c>
      <c r="M104" s="658">
        <f t="shared" si="1"/>
        <v>37</v>
      </c>
      <c r="N104" s="659" t="str">
        <f t="shared" si="6"/>
        <v>37grams</v>
      </c>
      <c r="O104" s="692">
        <f t="shared" si="2"/>
        <v>35.9</v>
      </c>
      <c r="P104" s="29">
        <f t="shared" si="3"/>
        <v>35.9</v>
      </c>
      <c r="Q104" s="74">
        <f t="shared" si="4"/>
        <v>0</v>
      </c>
      <c r="R104" s="655">
        <f t="shared" si="5"/>
        <v>0</v>
      </c>
      <c r="S104" s="28"/>
    </row>
    <row r="105" spans="1:19" ht="15" customHeight="1">
      <c r="A105" s="111">
        <v>95</v>
      </c>
      <c r="B105" s="550" t="s">
        <v>807</v>
      </c>
      <c r="C105" s="656" t="s">
        <v>43</v>
      </c>
      <c r="D105" s="9"/>
      <c r="E105" s="116" t="s">
        <v>810</v>
      </c>
      <c r="F105" s="161"/>
      <c r="G105" s="670">
        <v>52.6</v>
      </c>
      <c r="H105" s="787">
        <f>558/62</f>
        <v>9</v>
      </c>
      <c r="I105" s="88">
        <v>62</v>
      </c>
      <c r="J105" s="40" t="s">
        <v>59</v>
      </c>
      <c r="K105" s="41" t="s">
        <v>26</v>
      </c>
      <c r="L105" s="42" t="str">
        <f t="shared" si="0"/>
        <v>62grams</v>
      </c>
      <c r="M105" s="658">
        <f t="shared" si="1"/>
        <v>558</v>
      </c>
      <c r="N105" s="659" t="str">
        <f t="shared" si="6"/>
        <v>558grams</v>
      </c>
      <c r="O105" s="692">
        <f t="shared" si="2"/>
        <v>473.40000000000003</v>
      </c>
      <c r="P105" s="29">
        <f t="shared" si="3"/>
        <v>52.6</v>
      </c>
      <c r="Q105" s="74">
        <f t="shared" si="4"/>
        <v>0</v>
      </c>
      <c r="R105" s="655">
        <f t="shared" si="5"/>
        <v>0</v>
      </c>
      <c r="S105" s="28"/>
    </row>
    <row r="106" spans="1:19" ht="15" customHeight="1">
      <c r="A106" s="111">
        <v>96</v>
      </c>
      <c r="B106" s="550" t="s">
        <v>966</v>
      </c>
      <c r="C106" s="656" t="s">
        <v>43</v>
      </c>
      <c r="D106" s="9"/>
      <c r="E106" s="116" t="s">
        <v>2703</v>
      </c>
      <c r="F106" s="161"/>
      <c r="G106" s="670">
        <v>73</v>
      </c>
      <c r="H106" s="787">
        <v>2</v>
      </c>
      <c r="I106" s="88">
        <v>1</v>
      </c>
      <c r="J106" s="40" t="s">
        <v>86</v>
      </c>
      <c r="K106" s="41" t="s">
        <v>26</v>
      </c>
      <c r="L106" s="42" t="str">
        <f t="shared" si="0"/>
        <v>1gallons</v>
      </c>
      <c r="M106" s="658">
        <f t="shared" si="1"/>
        <v>2</v>
      </c>
      <c r="N106" s="659" t="str">
        <f t="shared" si="6"/>
        <v>2gallons</v>
      </c>
      <c r="O106" s="692">
        <f t="shared" si="2"/>
        <v>146</v>
      </c>
      <c r="P106" s="29">
        <f t="shared" si="3"/>
        <v>73</v>
      </c>
      <c r="Q106" s="74">
        <f t="shared" si="4"/>
        <v>0</v>
      </c>
      <c r="R106" s="655">
        <f t="shared" si="5"/>
        <v>0</v>
      </c>
      <c r="S106" s="28"/>
    </row>
    <row r="107" spans="1:19" ht="15" customHeight="1">
      <c r="A107" s="111">
        <v>97</v>
      </c>
      <c r="B107" s="48" t="s">
        <v>1206</v>
      </c>
      <c r="C107" s="656" t="s">
        <v>43</v>
      </c>
      <c r="D107" s="9"/>
      <c r="E107" s="116" t="s">
        <v>1207</v>
      </c>
      <c r="F107" s="161"/>
      <c r="G107" s="675">
        <v>153</v>
      </c>
      <c r="H107" s="787">
        <v>1</v>
      </c>
      <c r="I107" s="88">
        <v>240</v>
      </c>
      <c r="J107" s="40" t="s">
        <v>59</v>
      </c>
      <c r="K107" s="41" t="s">
        <v>26</v>
      </c>
      <c r="L107" s="42" t="str">
        <f t="shared" si="0"/>
        <v>240grams</v>
      </c>
      <c r="M107" s="658">
        <f t="shared" si="1"/>
        <v>240</v>
      </c>
      <c r="N107" s="659" t="str">
        <f t="shared" si="6"/>
        <v>240grams</v>
      </c>
      <c r="O107" s="692">
        <f t="shared" si="2"/>
        <v>153</v>
      </c>
      <c r="P107" s="29">
        <f t="shared" si="3"/>
        <v>153</v>
      </c>
      <c r="Q107" s="74">
        <f t="shared" si="4"/>
        <v>0</v>
      </c>
      <c r="R107" s="655">
        <f t="shared" si="5"/>
        <v>0</v>
      </c>
      <c r="S107" s="28"/>
    </row>
    <row r="108" spans="1:19" ht="15" customHeight="1">
      <c r="A108" s="111">
        <v>98</v>
      </c>
      <c r="B108" s="48" t="s">
        <v>1339</v>
      </c>
      <c r="C108" s="656" t="s">
        <v>43</v>
      </c>
      <c r="D108" s="35"/>
      <c r="E108" s="50" t="s">
        <v>1340</v>
      </c>
      <c r="F108" s="161"/>
      <c r="G108" s="670">
        <v>130</v>
      </c>
      <c r="H108" s="787">
        <v>1</v>
      </c>
      <c r="I108" s="88">
        <v>340</v>
      </c>
      <c r="J108" s="40" t="s">
        <v>59</v>
      </c>
      <c r="K108" s="41" t="s">
        <v>26</v>
      </c>
      <c r="L108" s="42" t="str">
        <f t="shared" si="0"/>
        <v>340grams</v>
      </c>
      <c r="M108" s="658">
        <f t="shared" si="1"/>
        <v>340</v>
      </c>
      <c r="N108" s="659" t="str">
        <f t="shared" si="6"/>
        <v>340grams</v>
      </c>
      <c r="O108" s="692">
        <f t="shared" si="2"/>
        <v>130</v>
      </c>
      <c r="P108" s="29">
        <f t="shared" si="3"/>
        <v>130</v>
      </c>
      <c r="Q108" s="74">
        <f t="shared" si="4"/>
        <v>0</v>
      </c>
      <c r="R108" s="655">
        <f t="shared" si="5"/>
        <v>0</v>
      </c>
      <c r="S108" s="28"/>
    </row>
    <row r="109" spans="1:19" ht="15" customHeight="1">
      <c r="A109" s="111">
        <v>99</v>
      </c>
      <c r="B109" s="33" t="s">
        <v>1350</v>
      </c>
      <c r="C109" s="656" t="s">
        <v>43</v>
      </c>
      <c r="D109" s="35"/>
      <c r="E109" s="116" t="s">
        <v>3328</v>
      </c>
      <c r="F109" s="161"/>
      <c r="G109" s="670">
        <v>125</v>
      </c>
      <c r="H109" s="787">
        <v>1</v>
      </c>
      <c r="I109" s="88">
        <v>250</v>
      </c>
      <c r="J109" s="40" t="s">
        <v>59</v>
      </c>
      <c r="K109" s="41" t="s">
        <v>26</v>
      </c>
      <c r="L109" s="42" t="str">
        <f t="shared" si="0"/>
        <v>250grams</v>
      </c>
      <c r="M109" s="658">
        <f t="shared" si="1"/>
        <v>250</v>
      </c>
      <c r="N109" s="659" t="str">
        <f t="shared" si="6"/>
        <v>250grams</v>
      </c>
      <c r="O109" s="692">
        <f t="shared" si="2"/>
        <v>125</v>
      </c>
      <c r="P109" s="29">
        <f t="shared" si="3"/>
        <v>125</v>
      </c>
      <c r="Q109" s="74">
        <f t="shared" si="4"/>
        <v>0</v>
      </c>
      <c r="R109" s="655">
        <f t="shared" si="5"/>
        <v>0</v>
      </c>
      <c r="S109" s="28"/>
    </row>
    <row r="110" spans="1:19" ht="15" customHeight="1">
      <c r="A110" s="111">
        <v>100</v>
      </c>
      <c r="B110" s="48" t="s">
        <v>1359</v>
      </c>
      <c r="C110" s="656" t="s">
        <v>43</v>
      </c>
      <c r="D110" s="35"/>
      <c r="E110" s="50" t="s">
        <v>1361</v>
      </c>
      <c r="F110" s="161"/>
      <c r="G110" s="670">
        <v>48.7</v>
      </c>
      <c r="H110" s="787">
        <v>1</v>
      </c>
      <c r="I110" s="40">
        <v>550</v>
      </c>
      <c r="J110" s="40" t="s">
        <v>59</v>
      </c>
      <c r="K110" s="41" t="s">
        <v>26</v>
      </c>
      <c r="L110" s="42" t="str">
        <f t="shared" si="0"/>
        <v>550grams</v>
      </c>
      <c r="M110" s="658">
        <f t="shared" si="1"/>
        <v>550</v>
      </c>
      <c r="N110" s="659" t="str">
        <f t="shared" si="6"/>
        <v>550grams</v>
      </c>
      <c r="O110" s="692">
        <f t="shared" si="2"/>
        <v>48.7</v>
      </c>
      <c r="P110" s="29">
        <f t="shared" si="3"/>
        <v>48.7</v>
      </c>
      <c r="Q110" s="74">
        <f t="shared" si="4"/>
        <v>0</v>
      </c>
      <c r="R110" s="655">
        <f t="shared" si="5"/>
        <v>0</v>
      </c>
      <c r="S110" s="28"/>
    </row>
    <row r="111" spans="1:19" ht="15" customHeight="1">
      <c r="A111" s="111">
        <v>101</v>
      </c>
      <c r="B111" s="89" t="s">
        <v>1359</v>
      </c>
      <c r="C111" s="656" t="s">
        <v>43</v>
      </c>
      <c r="D111" s="35"/>
      <c r="E111" s="149" t="s">
        <v>1360</v>
      </c>
      <c r="F111" s="161"/>
      <c r="G111" s="670">
        <v>35.1</v>
      </c>
      <c r="H111" s="787">
        <v>1</v>
      </c>
      <c r="I111" s="86">
        <v>325</v>
      </c>
      <c r="J111" s="40" t="s">
        <v>59</v>
      </c>
      <c r="K111" s="41" t="s">
        <v>26</v>
      </c>
      <c r="L111" s="42" t="str">
        <f t="shared" si="0"/>
        <v>325grams</v>
      </c>
      <c r="M111" s="658">
        <f t="shared" si="1"/>
        <v>325</v>
      </c>
      <c r="N111" s="659" t="str">
        <f t="shared" si="6"/>
        <v>325grams</v>
      </c>
      <c r="O111" s="692">
        <f t="shared" si="2"/>
        <v>35.1</v>
      </c>
      <c r="P111" s="29">
        <f t="shared" si="3"/>
        <v>35.1</v>
      </c>
      <c r="Q111" s="74">
        <f t="shared" si="4"/>
        <v>0</v>
      </c>
      <c r="R111" s="655">
        <f t="shared" si="5"/>
        <v>0</v>
      </c>
      <c r="S111" s="28"/>
    </row>
    <row r="112" spans="1:19" ht="15" customHeight="1">
      <c r="A112" s="111">
        <v>102</v>
      </c>
      <c r="B112" s="48" t="s">
        <v>1394</v>
      </c>
      <c r="C112" s="656" t="s">
        <v>43</v>
      </c>
      <c r="D112" s="35"/>
      <c r="E112" s="116" t="s">
        <v>1393</v>
      </c>
      <c r="F112" s="161"/>
      <c r="G112" s="675">
        <v>301.8</v>
      </c>
      <c r="H112" s="787">
        <v>1</v>
      </c>
      <c r="I112" s="88">
        <v>1000</v>
      </c>
      <c r="J112" s="40" t="s">
        <v>29</v>
      </c>
      <c r="K112" s="41" t="s">
        <v>26</v>
      </c>
      <c r="L112" s="42" t="str">
        <f t="shared" si="0"/>
        <v>1000ml</v>
      </c>
      <c r="M112" s="658">
        <f t="shared" si="1"/>
        <v>1000</v>
      </c>
      <c r="N112" s="659" t="str">
        <f t="shared" si="6"/>
        <v>1000ml</v>
      </c>
      <c r="O112" s="692">
        <f t="shared" si="2"/>
        <v>301.8</v>
      </c>
      <c r="P112" s="29">
        <f t="shared" si="3"/>
        <v>301.8</v>
      </c>
      <c r="Q112" s="74">
        <f t="shared" si="4"/>
        <v>0</v>
      </c>
      <c r="R112" s="655">
        <f t="shared" si="5"/>
        <v>0</v>
      </c>
      <c r="S112" s="28"/>
    </row>
    <row r="113" spans="1:19" ht="15" customHeight="1">
      <c r="A113" s="111">
        <v>103</v>
      </c>
      <c r="B113" s="48" t="s">
        <v>1464</v>
      </c>
      <c r="C113" s="656" t="s">
        <v>43</v>
      </c>
      <c r="D113" s="35"/>
      <c r="E113" s="116" t="s">
        <v>1465</v>
      </c>
      <c r="F113" s="161"/>
      <c r="G113" s="670">
        <v>48</v>
      </c>
      <c r="H113" s="787">
        <v>2</v>
      </c>
      <c r="I113" s="88">
        <v>130</v>
      </c>
      <c r="J113" s="40" t="s">
        <v>29</v>
      </c>
      <c r="K113" s="41" t="s">
        <v>26</v>
      </c>
      <c r="L113" s="42" t="str">
        <f t="shared" si="0"/>
        <v>130ml</v>
      </c>
      <c r="M113" s="658">
        <f t="shared" si="1"/>
        <v>260</v>
      </c>
      <c r="N113" s="659" t="str">
        <f t="shared" si="6"/>
        <v>260ml</v>
      </c>
      <c r="O113" s="692">
        <f t="shared" si="2"/>
        <v>96</v>
      </c>
      <c r="P113" s="29">
        <f t="shared" si="3"/>
        <v>48</v>
      </c>
      <c r="Q113" s="74">
        <f t="shared" si="4"/>
        <v>0</v>
      </c>
      <c r="R113" s="655">
        <f t="shared" si="5"/>
        <v>0</v>
      </c>
      <c r="S113" s="28"/>
    </row>
    <row r="114" spans="1:19" ht="15" customHeight="1">
      <c r="A114" s="111">
        <v>104</v>
      </c>
      <c r="B114" s="48" t="s">
        <v>1480</v>
      </c>
      <c r="C114" s="656" t="s">
        <v>43</v>
      </c>
      <c r="D114" s="35"/>
      <c r="E114" s="116" t="s">
        <v>1484</v>
      </c>
      <c r="F114" s="156"/>
      <c r="G114" s="670">
        <v>71.7</v>
      </c>
      <c r="H114" s="787">
        <f>1050/150</f>
        <v>7</v>
      </c>
      <c r="I114" s="88">
        <v>150</v>
      </c>
      <c r="J114" s="40" t="s">
        <v>59</v>
      </c>
      <c r="K114" s="41" t="s">
        <v>26</v>
      </c>
      <c r="L114" s="42" t="str">
        <f t="shared" si="0"/>
        <v>150grams</v>
      </c>
      <c r="M114" s="658">
        <f t="shared" si="1"/>
        <v>1050</v>
      </c>
      <c r="N114" s="659" t="str">
        <f t="shared" si="6"/>
        <v>1050grams</v>
      </c>
      <c r="O114" s="692">
        <f t="shared" si="2"/>
        <v>501.90000000000003</v>
      </c>
      <c r="P114" s="29">
        <f t="shared" si="3"/>
        <v>71.7</v>
      </c>
      <c r="Q114" s="74">
        <f t="shared" si="4"/>
        <v>0</v>
      </c>
      <c r="R114" s="655">
        <f t="shared" si="5"/>
        <v>0</v>
      </c>
      <c r="S114" s="28"/>
    </row>
    <row r="115" spans="1:19" ht="15" customHeight="1">
      <c r="A115" s="111">
        <v>105</v>
      </c>
      <c r="B115" s="89" t="s">
        <v>1533</v>
      </c>
      <c r="C115" s="656" t="s">
        <v>43</v>
      </c>
      <c r="D115" s="35"/>
      <c r="E115" s="149" t="s">
        <v>1534</v>
      </c>
      <c r="F115" s="156"/>
      <c r="G115" s="670">
        <v>68</v>
      </c>
      <c r="H115" s="787">
        <v>1</v>
      </c>
      <c r="I115" s="88">
        <v>9</v>
      </c>
      <c r="J115" s="88" t="s">
        <v>59</v>
      </c>
      <c r="K115" s="41" t="s">
        <v>26</v>
      </c>
      <c r="L115" s="42" t="str">
        <f t="shared" si="0"/>
        <v>9grams</v>
      </c>
      <c r="M115" s="658">
        <f t="shared" si="1"/>
        <v>9</v>
      </c>
      <c r="N115" s="659" t="str">
        <f t="shared" si="6"/>
        <v>9grams</v>
      </c>
      <c r="O115" s="692">
        <f t="shared" si="2"/>
        <v>68</v>
      </c>
      <c r="P115" s="29">
        <f t="shared" si="3"/>
        <v>68</v>
      </c>
      <c r="Q115" s="74">
        <f t="shared" si="4"/>
        <v>0</v>
      </c>
      <c r="R115" s="655">
        <f t="shared" si="5"/>
        <v>0</v>
      </c>
      <c r="S115" s="28"/>
    </row>
    <row r="116" spans="1:19" ht="15" customHeight="1">
      <c r="A116" s="111">
        <v>106</v>
      </c>
      <c r="B116" s="91" t="s">
        <v>1535</v>
      </c>
      <c r="C116" s="656" t="s">
        <v>43</v>
      </c>
      <c r="D116" s="35"/>
      <c r="E116" s="91" t="s">
        <v>1536</v>
      </c>
      <c r="F116" s="156"/>
      <c r="G116" s="670">
        <v>69</v>
      </c>
      <c r="H116" s="787">
        <v>1</v>
      </c>
      <c r="I116" s="88">
        <v>26</v>
      </c>
      <c r="J116" s="88" t="s">
        <v>59</v>
      </c>
      <c r="K116" s="41" t="s">
        <v>26</v>
      </c>
      <c r="L116" s="42" t="str">
        <f t="shared" si="0"/>
        <v>26grams</v>
      </c>
      <c r="M116" s="658">
        <f t="shared" si="1"/>
        <v>26</v>
      </c>
      <c r="N116" s="659" t="str">
        <f t="shared" si="6"/>
        <v>26grams</v>
      </c>
      <c r="O116" s="692">
        <f t="shared" si="2"/>
        <v>69</v>
      </c>
      <c r="P116" s="29">
        <f t="shared" si="3"/>
        <v>69</v>
      </c>
      <c r="Q116" s="74">
        <f t="shared" si="4"/>
        <v>0</v>
      </c>
      <c r="R116" s="655">
        <f t="shared" si="5"/>
        <v>0</v>
      </c>
      <c r="S116" s="28"/>
    </row>
    <row r="117" spans="1:19" ht="15" customHeight="1">
      <c r="A117" s="111">
        <v>107</v>
      </c>
      <c r="B117" s="193" t="s">
        <v>1539</v>
      </c>
      <c r="C117" s="656" t="s">
        <v>43</v>
      </c>
      <c r="D117" s="35"/>
      <c r="E117" s="287" t="s">
        <v>1538</v>
      </c>
      <c r="F117" s="156"/>
      <c r="G117" s="675">
        <v>87.5</v>
      </c>
      <c r="H117" s="787">
        <v>0.12</v>
      </c>
      <c r="I117" s="40">
        <v>35</v>
      </c>
      <c r="J117" s="40" t="s">
        <v>59</v>
      </c>
      <c r="K117" s="41" t="s">
        <v>26</v>
      </c>
      <c r="L117" s="42" t="str">
        <f t="shared" si="0"/>
        <v>35grams</v>
      </c>
      <c r="M117" s="658">
        <f t="shared" si="1"/>
        <v>4.2</v>
      </c>
      <c r="N117" s="659" t="str">
        <f t="shared" si="6"/>
        <v>4.2grams</v>
      </c>
      <c r="O117" s="692">
        <f t="shared" si="2"/>
        <v>10.5</v>
      </c>
      <c r="P117" s="29">
        <f t="shared" si="3"/>
        <v>87.5</v>
      </c>
      <c r="Q117" s="74">
        <f t="shared" si="4"/>
        <v>0</v>
      </c>
      <c r="R117" s="655">
        <f t="shared" si="5"/>
        <v>0</v>
      </c>
      <c r="S117" s="28"/>
    </row>
    <row r="118" spans="1:19" ht="15" customHeight="1">
      <c r="A118" s="111">
        <v>108</v>
      </c>
      <c r="B118" s="116" t="s">
        <v>1545</v>
      </c>
      <c r="C118" s="656" t="s">
        <v>43</v>
      </c>
      <c r="D118" s="35"/>
      <c r="E118" s="116" t="s">
        <v>1546</v>
      </c>
      <c r="F118" s="156"/>
      <c r="G118" s="657">
        <v>68</v>
      </c>
      <c r="H118" s="787">
        <v>0.14000000000000001</v>
      </c>
      <c r="I118" s="88">
        <v>30</v>
      </c>
      <c r="J118" s="121" t="s">
        <v>59</v>
      </c>
      <c r="K118" s="41" t="s">
        <v>26</v>
      </c>
      <c r="L118" s="42" t="str">
        <f t="shared" si="0"/>
        <v>30grams</v>
      </c>
      <c r="M118" s="658">
        <f t="shared" si="1"/>
        <v>4.2</v>
      </c>
      <c r="N118" s="659" t="str">
        <f t="shared" si="6"/>
        <v>4.2grams</v>
      </c>
      <c r="O118" s="692">
        <f t="shared" si="2"/>
        <v>9.5200000000000014</v>
      </c>
      <c r="P118" s="29">
        <f t="shared" si="3"/>
        <v>68</v>
      </c>
      <c r="Q118" s="74">
        <f t="shared" si="4"/>
        <v>0</v>
      </c>
      <c r="R118" s="655">
        <f t="shared" si="5"/>
        <v>0</v>
      </c>
      <c r="S118" s="28"/>
    </row>
    <row r="119" spans="1:19" ht="15" customHeight="1">
      <c r="A119" s="111">
        <v>109</v>
      </c>
      <c r="B119" s="116" t="s">
        <v>1548</v>
      </c>
      <c r="C119" s="656" t="s">
        <v>43</v>
      </c>
      <c r="D119" s="35"/>
      <c r="E119" s="116" t="s">
        <v>1549</v>
      </c>
      <c r="F119" s="156"/>
      <c r="G119" s="657">
        <v>59.25</v>
      </c>
      <c r="H119" s="787">
        <v>1</v>
      </c>
      <c r="I119" s="40">
        <v>13</v>
      </c>
      <c r="J119" s="40" t="s">
        <v>59</v>
      </c>
      <c r="K119" s="41" t="s">
        <v>26</v>
      </c>
      <c r="L119" s="42" t="str">
        <f t="shared" si="0"/>
        <v>13grams</v>
      </c>
      <c r="M119" s="658">
        <f t="shared" si="1"/>
        <v>13</v>
      </c>
      <c r="N119" s="659" t="str">
        <f t="shared" si="6"/>
        <v>13grams</v>
      </c>
      <c r="O119" s="692">
        <f t="shared" si="2"/>
        <v>59.25</v>
      </c>
      <c r="P119" s="29">
        <f t="shared" si="3"/>
        <v>59.25</v>
      </c>
      <c r="Q119" s="74">
        <f t="shared" si="4"/>
        <v>0</v>
      </c>
      <c r="R119" s="655">
        <f t="shared" si="5"/>
        <v>0</v>
      </c>
      <c r="S119" s="28"/>
    </row>
    <row r="120" spans="1:19" ht="15" customHeight="1">
      <c r="A120" s="111">
        <v>110</v>
      </c>
      <c r="B120" s="116" t="s">
        <v>1555</v>
      </c>
      <c r="C120" s="656" t="s">
        <v>43</v>
      </c>
      <c r="D120" s="35"/>
      <c r="E120" s="116" t="s">
        <v>1554</v>
      </c>
      <c r="F120" s="156"/>
      <c r="G120" s="657">
        <v>65.75</v>
      </c>
      <c r="H120" s="787">
        <v>0.18</v>
      </c>
      <c r="I120" s="88">
        <v>37</v>
      </c>
      <c r="J120" s="121" t="s">
        <v>59</v>
      </c>
      <c r="K120" s="41" t="s">
        <v>26</v>
      </c>
      <c r="L120" s="42" t="str">
        <f t="shared" si="0"/>
        <v>37grams</v>
      </c>
      <c r="M120" s="658">
        <f t="shared" si="1"/>
        <v>6.66</v>
      </c>
      <c r="N120" s="659" t="str">
        <f t="shared" si="6"/>
        <v>6.66grams</v>
      </c>
      <c r="O120" s="692">
        <f t="shared" si="2"/>
        <v>11.834999999999999</v>
      </c>
      <c r="P120" s="29">
        <f t="shared" si="3"/>
        <v>65.75</v>
      </c>
      <c r="Q120" s="74">
        <f t="shared" si="4"/>
        <v>0</v>
      </c>
      <c r="R120" s="655">
        <f t="shared" si="5"/>
        <v>0</v>
      </c>
      <c r="S120" s="28"/>
    </row>
    <row r="121" spans="1:19" ht="15" customHeight="1">
      <c r="A121" s="111">
        <v>111</v>
      </c>
      <c r="B121" s="33" t="s">
        <v>1558</v>
      </c>
      <c r="C121" s="656" t="s">
        <v>43</v>
      </c>
      <c r="D121" s="179"/>
      <c r="E121" s="50" t="s">
        <v>1559</v>
      </c>
      <c r="F121" s="156"/>
      <c r="G121" s="657">
        <v>74</v>
      </c>
      <c r="H121" s="787">
        <v>0.2</v>
      </c>
      <c r="I121" s="88">
        <v>10</v>
      </c>
      <c r="J121" s="121" t="s">
        <v>59</v>
      </c>
      <c r="K121" s="41" t="s">
        <v>26</v>
      </c>
      <c r="L121" s="42" t="str">
        <f t="shared" si="0"/>
        <v>10grams</v>
      </c>
      <c r="M121" s="658">
        <f t="shared" si="1"/>
        <v>2</v>
      </c>
      <c r="N121" s="659" t="str">
        <f t="shared" si="6"/>
        <v>2grams</v>
      </c>
      <c r="O121" s="692">
        <f t="shared" si="2"/>
        <v>14.8</v>
      </c>
      <c r="P121" s="29">
        <f t="shared" si="3"/>
        <v>74</v>
      </c>
      <c r="Q121" s="74">
        <f t="shared" si="4"/>
        <v>0</v>
      </c>
      <c r="R121" s="655">
        <f t="shared" si="5"/>
        <v>0</v>
      </c>
      <c r="S121" s="28"/>
    </row>
    <row r="122" spans="1:19" ht="15" customHeight="1">
      <c r="A122" s="111">
        <v>112</v>
      </c>
      <c r="B122" s="116" t="s">
        <v>1565</v>
      </c>
      <c r="C122" s="656" t="s">
        <v>43</v>
      </c>
      <c r="D122" s="179"/>
      <c r="E122" s="116" t="s">
        <v>1566</v>
      </c>
      <c r="F122" s="156"/>
      <c r="G122" s="657">
        <v>83</v>
      </c>
      <c r="H122" s="787">
        <v>0.1</v>
      </c>
      <c r="I122" s="88">
        <v>34</v>
      </c>
      <c r="J122" s="121" t="s">
        <v>59</v>
      </c>
      <c r="K122" s="41" t="s">
        <v>26</v>
      </c>
      <c r="L122" s="42" t="str">
        <f t="shared" si="0"/>
        <v>34grams</v>
      </c>
      <c r="M122" s="658">
        <f t="shared" si="1"/>
        <v>3.4000000000000004</v>
      </c>
      <c r="N122" s="659" t="str">
        <f t="shared" si="6"/>
        <v>3.4grams</v>
      </c>
      <c r="O122" s="692">
        <f t="shared" si="2"/>
        <v>8.3000000000000007</v>
      </c>
      <c r="P122" s="29">
        <f t="shared" si="3"/>
        <v>83</v>
      </c>
      <c r="Q122" s="74">
        <f t="shared" si="4"/>
        <v>0</v>
      </c>
      <c r="R122" s="655">
        <f t="shared" si="5"/>
        <v>0</v>
      </c>
      <c r="S122" s="28"/>
    </row>
    <row r="123" spans="1:19" ht="15" customHeight="1">
      <c r="A123" s="111">
        <v>113</v>
      </c>
      <c r="B123" s="116" t="s">
        <v>1569</v>
      </c>
      <c r="C123" s="656" t="s">
        <v>43</v>
      </c>
      <c r="D123" s="35"/>
      <c r="E123" s="116" t="s">
        <v>1570</v>
      </c>
      <c r="F123" s="156"/>
      <c r="G123" s="657">
        <v>83</v>
      </c>
      <c r="H123" s="787">
        <v>1</v>
      </c>
      <c r="I123" s="88">
        <v>5</v>
      </c>
      <c r="J123" s="121" t="s">
        <v>59</v>
      </c>
      <c r="K123" s="41" t="s">
        <v>26</v>
      </c>
      <c r="L123" s="42" t="str">
        <f t="shared" si="0"/>
        <v>5grams</v>
      </c>
      <c r="M123" s="658">
        <f t="shared" si="1"/>
        <v>5</v>
      </c>
      <c r="N123" s="659" t="str">
        <f t="shared" si="6"/>
        <v>5grams</v>
      </c>
      <c r="O123" s="692">
        <f t="shared" si="2"/>
        <v>83</v>
      </c>
      <c r="P123" s="29">
        <f t="shared" si="3"/>
        <v>83</v>
      </c>
      <c r="Q123" s="74">
        <f t="shared" si="4"/>
        <v>0</v>
      </c>
      <c r="R123" s="655">
        <f t="shared" si="5"/>
        <v>0</v>
      </c>
      <c r="S123" s="28"/>
    </row>
    <row r="124" spans="1:19" ht="15" customHeight="1">
      <c r="A124" s="111">
        <v>114</v>
      </c>
      <c r="B124" s="116" t="s">
        <v>1571</v>
      </c>
      <c r="C124" s="656" t="s">
        <v>43</v>
      </c>
      <c r="D124" s="35"/>
      <c r="E124" s="116" t="s">
        <v>1572</v>
      </c>
      <c r="F124" s="156"/>
      <c r="G124" s="657">
        <v>66</v>
      </c>
      <c r="H124" s="787">
        <v>1</v>
      </c>
      <c r="I124" s="88">
        <v>14</v>
      </c>
      <c r="J124" s="121" t="s">
        <v>59</v>
      </c>
      <c r="K124" s="41" t="s">
        <v>26</v>
      </c>
      <c r="L124" s="42" t="str">
        <f t="shared" si="0"/>
        <v>14grams</v>
      </c>
      <c r="M124" s="658">
        <f t="shared" si="1"/>
        <v>14</v>
      </c>
      <c r="N124" s="659" t="str">
        <f t="shared" si="6"/>
        <v>14grams</v>
      </c>
      <c r="O124" s="692">
        <f t="shared" si="2"/>
        <v>66</v>
      </c>
      <c r="P124" s="29">
        <f t="shared" si="3"/>
        <v>66</v>
      </c>
      <c r="Q124" s="74">
        <f t="shared" si="4"/>
        <v>0</v>
      </c>
      <c r="R124" s="655">
        <f t="shared" si="5"/>
        <v>0</v>
      </c>
      <c r="S124" s="28"/>
    </row>
    <row r="125" spans="1:19" ht="15" customHeight="1">
      <c r="A125" s="111">
        <v>115</v>
      </c>
      <c r="B125" s="89" t="s">
        <v>1573</v>
      </c>
      <c r="C125" s="656" t="s">
        <v>43</v>
      </c>
      <c r="D125" s="35"/>
      <c r="E125" s="149" t="s">
        <v>1546</v>
      </c>
      <c r="F125" s="156"/>
      <c r="G125" s="670">
        <v>74</v>
      </c>
      <c r="H125" s="787">
        <v>0.25</v>
      </c>
      <c r="I125" s="88">
        <v>30</v>
      </c>
      <c r="J125" s="88" t="s">
        <v>59</v>
      </c>
      <c r="K125" s="41" t="s">
        <v>26</v>
      </c>
      <c r="L125" s="42" t="str">
        <f t="shared" si="0"/>
        <v>30grams</v>
      </c>
      <c r="M125" s="658">
        <f t="shared" si="1"/>
        <v>7.5</v>
      </c>
      <c r="N125" s="659" t="str">
        <f t="shared" si="6"/>
        <v>7.5grams</v>
      </c>
      <c r="O125" s="692">
        <f t="shared" si="2"/>
        <v>18.5</v>
      </c>
      <c r="P125" s="29">
        <f t="shared" si="3"/>
        <v>74</v>
      </c>
      <c r="Q125" s="74">
        <f t="shared" si="4"/>
        <v>0</v>
      </c>
      <c r="R125" s="655">
        <f t="shared" si="5"/>
        <v>0</v>
      </c>
      <c r="S125" s="28"/>
    </row>
    <row r="126" spans="1:19" ht="15" customHeight="1">
      <c r="A126" s="111">
        <v>116</v>
      </c>
      <c r="B126" s="48" t="s">
        <v>1757</v>
      </c>
      <c r="C126" s="656" t="s">
        <v>43</v>
      </c>
      <c r="D126" s="35"/>
      <c r="E126" s="50" t="s">
        <v>1758</v>
      </c>
      <c r="F126" s="156"/>
      <c r="G126" s="657">
        <v>534.75</v>
      </c>
      <c r="H126" s="776">
        <v>1</v>
      </c>
      <c r="I126" s="687">
        <v>500</v>
      </c>
      <c r="J126" s="677" t="s">
        <v>29</v>
      </c>
      <c r="K126" s="41" t="s">
        <v>26</v>
      </c>
      <c r="L126" s="42" t="str">
        <f t="shared" si="0"/>
        <v>500ml</v>
      </c>
      <c r="M126" s="658">
        <f t="shared" si="1"/>
        <v>500</v>
      </c>
      <c r="N126" s="659" t="str">
        <f t="shared" si="6"/>
        <v>500ml</v>
      </c>
      <c r="O126" s="692">
        <f t="shared" si="2"/>
        <v>534.75</v>
      </c>
      <c r="P126" s="29">
        <f t="shared" si="3"/>
        <v>534.75</v>
      </c>
      <c r="Q126" s="74">
        <f t="shared" si="4"/>
        <v>0</v>
      </c>
      <c r="R126" s="655">
        <f t="shared" si="5"/>
        <v>0</v>
      </c>
      <c r="S126" s="28"/>
    </row>
    <row r="127" spans="1:19" ht="15" customHeight="1">
      <c r="A127" s="111">
        <v>117</v>
      </c>
      <c r="B127" s="33" t="s">
        <v>1794</v>
      </c>
      <c r="C127" s="656" t="s">
        <v>43</v>
      </c>
      <c r="D127" s="561"/>
      <c r="E127" s="50" t="s">
        <v>1797</v>
      </c>
      <c r="F127" s="156"/>
      <c r="G127" s="657">
        <v>103.6</v>
      </c>
      <c r="H127" s="776">
        <v>1</v>
      </c>
      <c r="I127" s="121">
        <v>405</v>
      </c>
      <c r="J127" s="121" t="s">
        <v>59</v>
      </c>
      <c r="K127" s="41" t="s">
        <v>26</v>
      </c>
      <c r="L127" s="42" t="str">
        <f t="shared" si="0"/>
        <v>405grams</v>
      </c>
      <c r="M127" s="658">
        <f t="shared" si="1"/>
        <v>405</v>
      </c>
      <c r="N127" s="659" t="str">
        <f t="shared" si="6"/>
        <v>405grams</v>
      </c>
      <c r="O127" s="692">
        <f t="shared" si="2"/>
        <v>103.6</v>
      </c>
      <c r="P127" s="29">
        <f t="shared" si="3"/>
        <v>103.6</v>
      </c>
      <c r="Q127" s="74">
        <f t="shared" si="4"/>
        <v>0</v>
      </c>
      <c r="R127" s="655">
        <f t="shared" si="5"/>
        <v>0</v>
      </c>
      <c r="S127" s="28"/>
    </row>
    <row r="128" spans="1:19" ht="15" customHeight="1">
      <c r="A128" s="111">
        <v>118</v>
      </c>
      <c r="B128" s="33" t="s">
        <v>1794</v>
      </c>
      <c r="C128" s="656" t="s">
        <v>43</v>
      </c>
      <c r="D128" s="9"/>
      <c r="E128" s="50" t="s">
        <v>1799</v>
      </c>
      <c r="F128" s="156"/>
      <c r="G128" s="657">
        <v>186</v>
      </c>
      <c r="H128" s="776">
        <v>1</v>
      </c>
      <c r="I128" s="121">
        <v>765</v>
      </c>
      <c r="J128" s="121" t="s">
        <v>59</v>
      </c>
      <c r="K128" s="41" t="s">
        <v>26</v>
      </c>
      <c r="L128" s="42" t="str">
        <f t="shared" si="0"/>
        <v>765grams</v>
      </c>
      <c r="M128" s="658">
        <f t="shared" si="1"/>
        <v>765</v>
      </c>
      <c r="N128" s="659" t="str">
        <f t="shared" si="6"/>
        <v>765grams</v>
      </c>
      <c r="O128" s="692">
        <f t="shared" si="2"/>
        <v>186</v>
      </c>
      <c r="P128" s="29">
        <f t="shared" si="3"/>
        <v>186</v>
      </c>
      <c r="Q128" s="74">
        <f t="shared" si="4"/>
        <v>0</v>
      </c>
      <c r="R128" s="655">
        <f t="shared" si="5"/>
        <v>0</v>
      </c>
      <c r="S128" s="28"/>
    </row>
    <row r="129" spans="1:19" ht="15" customHeight="1">
      <c r="A129" s="111">
        <v>119</v>
      </c>
      <c r="B129" s="33" t="s">
        <v>3329</v>
      </c>
      <c r="C129" s="656" t="s">
        <v>43</v>
      </c>
      <c r="D129" s="9"/>
      <c r="E129" s="50" t="s">
        <v>2816</v>
      </c>
      <c r="F129" s="156"/>
      <c r="G129" s="657">
        <v>45</v>
      </c>
      <c r="H129" s="776">
        <v>1</v>
      </c>
      <c r="I129" s="121">
        <v>100</v>
      </c>
      <c r="J129" s="121" t="s">
        <v>59</v>
      </c>
      <c r="K129" s="41" t="s">
        <v>26</v>
      </c>
      <c r="L129" s="42" t="str">
        <f t="shared" si="0"/>
        <v>100grams</v>
      </c>
      <c r="M129" s="658">
        <f t="shared" si="1"/>
        <v>100</v>
      </c>
      <c r="N129" s="659" t="str">
        <f t="shared" si="6"/>
        <v>100grams</v>
      </c>
      <c r="O129" s="692">
        <f t="shared" si="2"/>
        <v>45</v>
      </c>
      <c r="P129" s="29">
        <f t="shared" si="3"/>
        <v>45</v>
      </c>
      <c r="Q129" s="74">
        <f t="shared" si="4"/>
        <v>0</v>
      </c>
      <c r="R129" s="655">
        <f t="shared" si="5"/>
        <v>0</v>
      </c>
      <c r="S129" s="28"/>
    </row>
    <row r="130" spans="1:19" ht="15" customHeight="1">
      <c r="A130" s="111">
        <v>120</v>
      </c>
      <c r="B130" s="48" t="s">
        <v>2038</v>
      </c>
      <c r="C130" s="656" t="s">
        <v>43</v>
      </c>
      <c r="D130" s="35"/>
      <c r="E130" s="50" t="s">
        <v>2041</v>
      </c>
      <c r="F130" s="156"/>
      <c r="G130" s="657">
        <v>51.1</v>
      </c>
      <c r="H130" s="776">
        <v>2</v>
      </c>
      <c r="I130" s="121">
        <v>100</v>
      </c>
      <c r="J130" s="121" t="s">
        <v>59</v>
      </c>
      <c r="K130" s="41" t="s">
        <v>26</v>
      </c>
      <c r="L130" s="42" t="str">
        <f t="shared" si="0"/>
        <v>100grams</v>
      </c>
      <c r="M130" s="658">
        <f t="shared" si="1"/>
        <v>200</v>
      </c>
      <c r="N130" s="659" t="str">
        <f t="shared" si="6"/>
        <v>200grams</v>
      </c>
      <c r="O130" s="692">
        <f t="shared" si="2"/>
        <v>102.2</v>
      </c>
      <c r="P130" s="29">
        <f t="shared" si="3"/>
        <v>51.1</v>
      </c>
      <c r="Q130" s="74">
        <f t="shared" si="4"/>
        <v>0</v>
      </c>
      <c r="R130" s="655">
        <f t="shared" si="5"/>
        <v>0</v>
      </c>
      <c r="S130" s="28"/>
    </row>
    <row r="131" spans="1:19" ht="15" customHeight="1">
      <c r="A131" s="111">
        <v>121</v>
      </c>
      <c r="B131" s="90" t="s">
        <v>2139</v>
      </c>
      <c r="C131" s="656" t="s">
        <v>43</v>
      </c>
      <c r="D131" s="35"/>
      <c r="E131" s="149" t="s">
        <v>2817</v>
      </c>
      <c r="F131" s="156"/>
      <c r="G131" s="670">
        <v>32.299999999999997</v>
      </c>
      <c r="H131" s="787">
        <v>1</v>
      </c>
      <c r="I131" s="121">
        <v>1000</v>
      </c>
      <c r="J131" s="121" t="s">
        <v>59</v>
      </c>
      <c r="K131" s="41" t="s">
        <v>26</v>
      </c>
      <c r="L131" s="42" t="str">
        <f t="shared" si="0"/>
        <v>1000grams</v>
      </c>
      <c r="M131" s="658">
        <f t="shared" si="1"/>
        <v>1000</v>
      </c>
      <c r="N131" s="659" t="str">
        <f t="shared" si="6"/>
        <v>1000grams</v>
      </c>
      <c r="O131" s="692">
        <f t="shared" si="2"/>
        <v>32.299999999999997</v>
      </c>
      <c r="P131" s="29">
        <f t="shared" si="3"/>
        <v>32.299999999999997</v>
      </c>
      <c r="Q131" s="74">
        <f t="shared" si="4"/>
        <v>0</v>
      </c>
      <c r="R131" s="655">
        <f t="shared" si="5"/>
        <v>0</v>
      </c>
      <c r="S131" s="28"/>
    </row>
    <row r="132" spans="1:19" ht="15" customHeight="1">
      <c r="A132" s="111">
        <v>122</v>
      </c>
      <c r="B132" s="89" t="s">
        <v>2230</v>
      </c>
      <c r="C132" s="656" t="s">
        <v>43</v>
      </c>
      <c r="D132" s="35"/>
      <c r="E132" s="149" t="s">
        <v>2227</v>
      </c>
      <c r="F132" s="156"/>
      <c r="G132" s="670">
        <v>14.4</v>
      </c>
      <c r="H132" s="787">
        <f>325/25</f>
        <v>13</v>
      </c>
      <c r="I132" s="121">
        <v>25</v>
      </c>
      <c r="J132" s="121" t="s">
        <v>59</v>
      </c>
      <c r="K132" s="41" t="s">
        <v>26</v>
      </c>
      <c r="L132" s="42" t="str">
        <f t="shared" si="0"/>
        <v>25grams</v>
      </c>
      <c r="M132" s="658">
        <f t="shared" si="1"/>
        <v>325</v>
      </c>
      <c r="N132" s="659" t="str">
        <f t="shared" si="6"/>
        <v>325grams</v>
      </c>
      <c r="O132" s="692">
        <f t="shared" si="2"/>
        <v>187.20000000000002</v>
      </c>
      <c r="P132" s="29">
        <f t="shared" si="3"/>
        <v>14.400000000000002</v>
      </c>
      <c r="Q132" s="74">
        <f t="shared" si="4"/>
        <v>0</v>
      </c>
      <c r="R132" s="655">
        <f t="shared" si="5"/>
        <v>0</v>
      </c>
      <c r="S132" s="28"/>
    </row>
    <row r="133" spans="1:19" ht="15" customHeight="1">
      <c r="A133" s="111">
        <v>123</v>
      </c>
      <c r="B133" s="89" t="s">
        <v>2231</v>
      </c>
      <c r="C133" s="656" t="s">
        <v>43</v>
      </c>
      <c r="D133" s="35"/>
      <c r="E133" s="149" t="s">
        <v>2227</v>
      </c>
      <c r="F133" s="156"/>
      <c r="G133" s="670">
        <v>11.84</v>
      </c>
      <c r="H133" s="787">
        <f>675/25</f>
        <v>27</v>
      </c>
      <c r="I133" s="121">
        <v>25</v>
      </c>
      <c r="J133" s="121" t="s">
        <v>59</v>
      </c>
      <c r="K133" s="41" t="s">
        <v>26</v>
      </c>
      <c r="L133" s="42" t="str">
        <f t="shared" si="0"/>
        <v>25grams</v>
      </c>
      <c r="M133" s="658">
        <f t="shared" si="1"/>
        <v>675</v>
      </c>
      <c r="N133" s="659" t="str">
        <f t="shared" si="6"/>
        <v>675grams</v>
      </c>
      <c r="O133" s="692">
        <f t="shared" si="2"/>
        <v>319.68</v>
      </c>
      <c r="P133" s="29">
        <f t="shared" si="3"/>
        <v>11.84</v>
      </c>
      <c r="Q133" s="74">
        <f t="shared" si="4"/>
        <v>0</v>
      </c>
      <c r="R133" s="655">
        <f t="shared" si="5"/>
        <v>0</v>
      </c>
      <c r="S133" s="28"/>
    </row>
    <row r="134" spans="1:19" ht="15" customHeight="1">
      <c r="A134" s="111">
        <v>124</v>
      </c>
      <c r="B134" s="89" t="s">
        <v>2269</v>
      </c>
      <c r="C134" s="656" t="s">
        <v>43</v>
      </c>
      <c r="D134" s="35"/>
      <c r="E134" s="149" t="s">
        <v>3330</v>
      </c>
      <c r="F134" s="156"/>
      <c r="G134" s="670">
        <v>80</v>
      </c>
      <c r="H134" s="787">
        <v>1</v>
      </c>
      <c r="I134" s="121">
        <v>1</v>
      </c>
      <c r="J134" s="121" t="s">
        <v>86</v>
      </c>
      <c r="K134" s="41" t="s">
        <v>26</v>
      </c>
      <c r="L134" s="42" t="str">
        <f t="shared" si="0"/>
        <v>1gallons</v>
      </c>
      <c r="M134" s="658">
        <f t="shared" si="1"/>
        <v>1</v>
      </c>
      <c r="N134" s="659" t="str">
        <f t="shared" si="6"/>
        <v>1gallons</v>
      </c>
      <c r="O134" s="692">
        <f t="shared" si="2"/>
        <v>80</v>
      </c>
      <c r="P134" s="29">
        <f t="shared" si="3"/>
        <v>80</v>
      </c>
      <c r="Q134" s="74">
        <f t="shared" si="4"/>
        <v>0</v>
      </c>
      <c r="R134" s="655">
        <f t="shared" si="5"/>
        <v>0</v>
      </c>
      <c r="S134" s="28"/>
    </row>
    <row r="135" spans="1:19" ht="15" customHeight="1">
      <c r="A135" s="111">
        <v>125</v>
      </c>
      <c r="B135" s="48" t="s">
        <v>2325</v>
      </c>
      <c r="C135" s="656" t="s">
        <v>43</v>
      </c>
      <c r="D135" s="9"/>
      <c r="E135" s="50" t="s">
        <v>2767</v>
      </c>
      <c r="F135" s="156"/>
      <c r="G135" s="657">
        <v>31</v>
      </c>
      <c r="H135" s="776">
        <v>1</v>
      </c>
      <c r="I135" s="121">
        <v>50</v>
      </c>
      <c r="J135" s="121" t="s">
        <v>59</v>
      </c>
      <c r="K135" s="41" t="s">
        <v>26</v>
      </c>
      <c r="L135" s="42" t="str">
        <f t="shared" si="0"/>
        <v>50grams</v>
      </c>
      <c r="M135" s="658">
        <f t="shared" si="1"/>
        <v>50</v>
      </c>
      <c r="N135" s="659" t="str">
        <f t="shared" si="6"/>
        <v>50grams</v>
      </c>
      <c r="O135" s="692">
        <f t="shared" si="2"/>
        <v>31</v>
      </c>
      <c r="P135" s="29">
        <f t="shared" si="3"/>
        <v>31</v>
      </c>
      <c r="Q135" s="74">
        <f t="shared" si="4"/>
        <v>0</v>
      </c>
      <c r="R135" s="655">
        <f t="shared" si="5"/>
        <v>0</v>
      </c>
      <c r="S135" s="28"/>
    </row>
    <row r="136" spans="1:19" ht="15" customHeight="1">
      <c r="A136" s="111">
        <v>126</v>
      </c>
      <c r="B136" s="48" t="s">
        <v>2340</v>
      </c>
      <c r="C136" s="656" t="s">
        <v>43</v>
      </c>
      <c r="D136" s="9"/>
      <c r="E136" s="50" t="s">
        <v>1782</v>
      </c>
      <c r="F136" s="156"/>
      <c r="G136" s="657">
        <v>150</v>
      </c>
      <c r="H136" s="776">
        <v>1</v>
      </c>
      <c r="I136" s="121">
        <v>320</v>
      </c>
      <c r="J136" s="121" t="s">
        <v>59</v>
      </c>
      <c r="K136" s="41" t="s">
        <v>26</v>
      </c>
      <c r="L136" s="42" t="str">
        <f t="shared" si="0"/>
        <v>320grams</v>
      </c>
      <c r="M136" s="658">
        <f t="shared" si="1"/>
        <v>320</v>
      </c>
      <c r="N136" s="659" t="str">
        <f t="shared" si="6"/>
        <v>320grams</v>
      </c>
      <c r="O136" s="692">
        <f t="shared" si="2"/>
        <v>150</v>
      </c>
      <c r="P136" s="29">
        <f t="shared" si="3"/>
        <v>150</v>
      </c>
      <c r="Q136" s="74">
        <f t="shared" si="4"/>
        <v>0</v>
      </c>
      <c r="R136" s="655">
        <f t="shared" si="5"/>
        <v>0</v>
      </c>
      <c r="S136" s="28"/>
    </row>
    <row r="137" spans="1:19" ht="15" customHeight="1">
      <c r="A137" s="111">
        <v>127</v>
      </c>
      <c r="B137" s="48" t="s">
        <v>2446</v>
      </c>
      <c r="C137" s="656" t="s">
        <v>43</v>
      </c>
      <c r="D137" s="9"/>
      <c r="E137" s="50" t="s">
        <v>2448</v>
      </c>
      <c r="F137" s="156"/>
      <c r="G137" s="657">
        <v>31.2</v>
      </c>
      <c r="H137" s="776">
        <f>2250/150</f>
        <v>15</v>
      </c>
      <c r="I137" s="121">
        <v>150</v>
      </c>
      <c r="J137" s="121" t="s">
        <v>59</v>
      </c>
      <c r="K137" s="41" t="s">
        <v>26</v>
      </c>
      <c r="L137" s="42" t="str">
        <f t="shared" si="0"/>
        <v>150grams</v>
      </c>
      <c r="M137" s="658">
        <f t="shared" si="1"/>
        <v>2250</v>
      </c>
      <c r="N137" s="659" t="str">
        <f t="shared" si="6"/>
        <v>2250grams</v>
      </c>
      <c r="O137" s="692">
        <f t="shared" si="2"/>
        <v>468</v>
      </c>
      <c r="P137" s="29">
        <f t="shared" si="3"/>
        <v>31.2</v>
      </c>
      <c r="Q137" s="74">
        <f t="shared" si="4"/>
        <v>0</v>
      </c>
      <c r="R137" s="655">
        <f t="shared" si="5"/>
        <v>0</v>
      </c>
      <c r="S137" s="28"/>
    </row>
    <row r="138" spans="1:19" ht="15" customHeight="1">
      <c r="A138" s="111">
        <v>128</v>
      </c>
      <c r="B138" s="116" t="s">
        <v>2453</v>
      </c>
      <c r="C138" s="656" t="s">
        <v>43</v>
      </c>
      <c r="D138" s="9"/>
      <c r="E138" s="50" t="s">
        <v>3265</v>
      </c>
      <c r="F138" s="156"/>
      <c r="G138" s="657">
        <v>84.2</v>
      </c>
      <c r="H138" s="776">
        <v>1</v>
      </c>
      <c r="I138" s="121">
        <v>900</v>
      </c>
      <c r="J138" s="121" t="s">
        <v>59</v>
      </c>
      <c r="K138" s="41" t="s">
        <v>26</v>
      </c>
      <c r="L138" s="42" t="str">
        <f t="shared" si="0"/>
        <v>900grams</v>
      </c>
      <c r="M138" s="658">
        <f t="shared" si="1"/>
        <v>900</v>
      </c>
      <c r="N138" s="659" t="str">
        <f t="shared" si="6"/>
        <v>900grams</v>
      </c>
      <c r="O138" s="692">
        <f t="shared" si="2"/>
        <v>84.2</v>
      </c>
      <c r="P138" s="29">
        <f t="shared" si="3"/>
        <v>84.2</v>
      </c>
      <c r="Q138" s="74">
        <f t="shared" si="4"/>
        <v>0</v>
      </c>
      <c r="R138" s="655">
        <f t="shared" si="5"/>
        <v>0</v>
      </c>
      <c r="S138" s="28"/>
    </row>
    <row r="139" spans="1:19" ht="15" customHeight="1">
      <c r="A139" s="111">
        <v>129</v>
      </c>
      <c r="B139" s="33" t="s">
        <v>2542</v>
      </c>
      <c r="C139" s="656" t="s">
        <v>43</v>
      </c>
      <c r="D139" s="9"/>
      <c r="E139" s="149" t="s">
        <v>2703</v>
      </c>
      <c r="F139" s="156"/>
      <c r="G139" s="670">
        <v>70</v>
      </c>
      <c r="H139" s="787">
        <v>1</v>
      </c>
      <c r="I139" s="121">
        <v>1</v>
      </c>
      <c r="J139" s="88" t="s">
        <v>86</v>
      </c>
      <c r="K139" s="41" t="s">
        <v>26</v>
      </c>
      <c r="L139" s="42" t="str">
        <f t="shared" si="0"/>
        <v>1gallons</v>
      </c>
      <c r="M139" s="658">
        <f t="shared" si="1"/>
        <v>1</v>
      </c>
      <c r="N139" s="659" t="str">
        <f t="shared" si="6"/>
        <v>1gallons</v>
      </c>
      <c r="O139" s="692">
        <f t="shared" si="2"/>
        <v>70</v>
      </c>
      <c r="P139" s="29">
        <f t="shared" si="3"/>
        <v>70</v>
      </c>
      <c r="Q139" s="74">
        <f t="shared" si="4"/>
        <v>0</v>
      </c>
      <c r="R139" s="655">
        <f t="shared" si="5"/>
        <v>0</v>
      </c>
      <c r="S139" s="28"/>
    </row>
    <row r="140" spans="1:19" ht="15" customHeight="1">
      <c r="A140" s="111">
        <v>130</v>
      </c>
      <c r="B140" s="48" t="s">
        <v>2593</v>
      </c>
      <c r="C140" s="656" t="s">
        <v>43</v>
      </c>
      <c r="D140" s="9"/>
      <c r="E140" s="149" t="s">
        <v>2596</v>
      </c>
      <c r="F140" s="156"/>
      <c r="G140" s="670">
        <v>76</v>
      </c>
      <c r="H140" s="787">
        <v>1</v>
      </c>
      <c r="I140" s="121">
        <v>340</v>
      </c>
      <c r="J140" s="88" t="s">
        <v>59</v>
      </c>
      <c r="K140" s="41" t="s">
        <v>26</v>
      </c>
      <c r="L140" s="42" t="str">
        <f t="shared" si="0"/>
        <v>340grams</v>
      </c>
      <c r="M140" s="658">
        <f t="shared" si="1"/>
        <v>340</v>
      </c>
      <c r="N140" s="659" t="str">
        <f t="shared" si="6"/>
        <v>340grams</v>
      </c>
      <c r="O140" s="692">
        <f t="shared" si="2"/>
        <v>76</v>
      </c>
      <c r="P140" s="29">
        <f t="shared" si="3"/>
        <v>76</v>
      </c>
      <c r="Q140" s="74">
        <f t="shared" si="4"/>
        <v>0</v>
      </c>
      <c r="R140" s="655">
        <f t="shared" si="5"/>
        <v>0</v>
      </c>
      <c r="S140" s="28"/>
    </row>
    <row r="141" spans="1:19" ht="15" customHeight="1">
      <c r="A141" s="111">
        <v>131</v>
      </c>
      <c r="B141" s="48" t="s">
        <v>921</v>
      </c>
      <c r="C141" s="656" t="s">
        <v>43</v>
      </c>
      <c r="D141" s="9"/>
      <c r="E141" s="91" t="s">
        <v>922</v>
      </c>
      <c r="F141" s="156"/>
      <c r="G141" s="670">
        <v>215</v>
      </c>
      <c r="H141" s="789">
        <v>1</v>
      </c>
      <c r="I141" s="121">
        <v>30</v>
      </c>
      <c r="J141" s="110" t="s">
        <v>37</v>
      </c>
      <c r="K141" s="41" t="s">
        <v>26</v>
      </c>
      <c r="L141" s="42" t="str">
        <f t="shared" si="0"/>
        <v>30pieces</v>
      </c>
      <c r="M141" s="658">
        <f t="shared" si="1"/>
        <v>30</v>
      </c>
      <c r="N141" s="659" t="str">
        <f t="shared" si="6"/>
        <v>30pieces</v>
      </c>
      <c r="O141" s="692">
        <f t="shared" si="2"/>
        <v>215</v>
      </c>
      <c r="P141" s="29">
        <f t="shared" si="3"/>
        <v>215</v>
      </c>
      <c r="Q141" s="74">
        <f t="shared" si="4"/>
        <v>0</v>
      </c>
      <c r="R141" s="655">
        <f t="shared" si="5"/>
        <v>0</v>
      </c>
      <c r="S141" s="28"/>
    </row>
    <row r="142" spans="1:19" ht="15" customHeight="1">
      <c r="A142" s="111">
        <v>132</v>
      </c>
      <c r="B142" s="33" t="s">
        <v>62</v>
      </c>
      <c r="C142" s="656" t="s">
        <v>43</v>
      </c>
      <c r="D142" s="9"/>
      <c r="E142" s="50"/>
      <c r="F142" s="156"/>
      <c r="G142" s="670">
        <v>90</v>
      </c>
      <c r="H142" s="776">
        <v>0.5</v>
      </c>
      <c r="I142" s="121">
        <v>1000</v>
      </c>
      <c r="J142" s="121" t="s">
        <v>59</v>
      </c>
      <c r="K142" s="41" t="s">
        <v>26</v>
      </c>
      <c r="L142" s="42" t="str">
        <f t="shared" si="0"/>
        <v>1000grams</v>
      </c>
      <c r="M142" s="658">
        <f t="shared" si="1"/>
        <v>500</v>
      </c>
      <c r="N142" s="659" t="str">
        <f t="shared" si="6"/>
        <v>500grams</v>
      </c>
      <c r="O142" s="692">
        <f t="shared" si="2"/>
        <v>45</v>
      </c>
      <c r="P142" s="29">
        <f t="shared" si="3"/>
        <v>90</v>
      </c>
      <c r="Q142" s="74">
        <f t="shared" si="4"/>
        <v>0</v>
      </c>
      <c r="R142" s="655">
        <f t="shared" si="5"/>
        <v>0</v>
      </c>
      <c r="S142" s="28"/>
    </row>
    <row r="143" spans="1:19" ht="15" customHeight="1">
      <c r="A143" s="111">
        <v>133</v>
      </c>
      <c r="B143" s="33" t="s">
        <v>184</v>
      </c>
      <c r="C143" s="656" t="s">
        <v>43</v>
      </c>
      <c r="D143" s="9"/>
      <c r="E143" s="50" t="s">
        <v>2708</v>
      </c>
      <c r="F143" s="156"/>
      <c r="G143" s="670">
        <v>280</v>
      </c>
      <c r="H143" s="776">
        <v>3</v>
      </c>
      <c r="I143" s="121">
        <v>1000</v>
      </c>
      <c r="J143" s="121" t="s">
        <v>59</v>
      </c>
      <c r="K143" s="41" t="s">
        <v>26</v>
      </c>
      <c r="L143" s="42" t="str">
        <f t="shared" si="0"/>
        <v>1000grams</v>
      </c>
      <c r="M143" s="658">
        <f t="shared" si="1"/>
        <v>3000</v>
      </c>
      <c r="N143" s="659" t="str">
        <f t="shared" si="6"/>
        <v>3000grams</v>
      </c>
      <c r="O143" s="692">
        <f t="shared" si="2"/>
        <v>840</v>
      </c>
      <c r="P143" s="29">
        <f t="shared" si="3"/>
        <v>280</v>
      </c>
      <c r="Q143" s="74">
        <f t="shared" si="4"/>
        <v>0</v>
      </c>
      <c r="R143" s="655">
        <f t="shared" si="5"/>
        <v>0</v>
      </c>
      <c r="S143" s="28"/>
    </row>
    <row r="144" spans="1:19" ht="15" customHeight="1">
      <c r="A144" s="111">
        <v>134</v>
      </c>
      <c r="B144" s="48" t="s">
        <v>796</v>
      </c>
      <c r="C144" s="656" t="s">
        <v>43</v>
      </c>
      <c r="D144" s="9"/>
      <c r="E144" s="50" t="s">
        <v>2708</v>
      </c>
      <c r="F144" s="156"/>
      <c r="G144" s="657">
        <v>144</v>
      </c>
      <c r="H144" s="776">
        <v>3</v>
      </c>
      <c r="I144" s="40">
        <v>1000</v>
      </c>
      <c r="J144" s="121" t="s">
        <v>59</v>
      </c>
      <c r="K144" s="41" t="s">
        <v>26</v>
      </c>
      <c r="L144" s="42" t="str">
        <f t="shared" si="0"/>
        <v>1000grams</v>
      </c>
      <c r="M144" s="658">
        <f t="shared" si="1"/>
        <v>3000</v>
      </c>
      <c r="N144" s="659" t="str">
        <f t="shared" si="6"/>
        <v>3000grams</v>
      </c>
      <c r="O144" s="692">
        <f t="shared" si="2"/>
        <v>432</v>
      </c>
      <c r="P144" s="29">
        <f t="shared" si="3"/>
        <v>144</v>
      </c>
      <c r="Q144" s="74">
        <f t="shared" si="4"/>
        <v>0</v>
      </c>
      <c r="R144" s="655">
        <f t="shared" si="5"/>
        <v>0</v>
      </c>
      <c r="S144" s="28"/>
    </row>
    <row r="145" spans="1:19" ht="15" customHeight="1">
      <c r="A145" s="111">
        <v>135</v>
      </c>
      <c r="B145" s="48" t="s">
        <v>1047</v>
      </c>
      <c r="C145" s="656" t="s">
        <v>43</v>
      </c>
      <c r="D145" s="9"/>
      <c r="E145" s="50"/>
      <c r="F145" s="156"/>
      <c r="G145" s="657">
        <v>250</v>
      </c>
      <c r="H145" s="776">
        <v>2</v>
      </c>
      <c r="I145" s="40">
        <v>1000</v>
      </c>
      <c r="J145" s="121" t="s">
        <v>59</v>
      </c>
      <c r="K145" s="41" t="s">
        <v>26</v>
      </c>
      <c r="L145" s="42" t="str">
        <f t="shared" si="0"/>
        <v>1000grams</v>
      </c>
      <c r="M145" s="658">
        <f t="shared" si="1"/>
        <v>2000</v>
      </c>
      <c r="N145" s="659" t="str">
        <f t="shared" si="6"/>
        <v>2000grams</v>
      </c>
      <c r="O145" s="692">
        <f t="shared" si="2"/>
        <v>500</v>
      </c>
      <c r="P145" s="29">
        <f t="shared" si="3"/>
        <v>250</v>
      </c>
      <c r="Q145" s="74">
        <f t="shared" si="4"/>
        <v>0</v>
      </c>
      <c r="R145" s="655">
        <f t="shared" si="5"/>
        <v>0</v>
      </c>
      <c r="S145" s="28"/>
    </row>
    <row r="146" spans="1:19" ht="15" customHeight="1">
      <c r="A146" s="111">
        <v>136</v>
      </c>
      <c r="B146" s="48" t="s">
        <v>1927</v>
      </c>
      <c r="C146" s="656" t="s">
        <v>43</v>
      </c>
      <c r="D146" s="9"/>
      <c r="E146" s="50" t="s">
        <v>2708</v>
      </c>
      <c r="F146" s="156"/>
      <c r="G146" s="657">
        <v>700</v>
      </c>
      <c r="H146" s="776">
        <v>1</v>
      </c>
      <c r="I146" s="40">
        <v>1000</v>
      </c>
      <c r="J146" s="121" t="s">
        <v>59</v>
      </c>
      <c r="K146" s="41" t="s">
        <v>26</v>
      </c>
      <c r="L146" s="42" t="str">
        <f t="shared" si="0"/>
        <v>1000grams</v>
      </c>
      <c r="M146" s="658">
        <f t="shared" si="1"/>
        <v>1000</v>
      </c>
      <c r="N146" s="659" t="str">
        <f t="shared" si="6"/>
        <v>1000grams</v>
      </c>
      <c r="O146" s="692">
        <f t="shared" si="2"/>
        <v>700</v>
      </c>
      <c r="P146" s="29">
        <f t="shared" si="3"/>
        <v>700</v>
      </c>
      <c r="Q146" s="74">
        <f t="shared" si="4"/>
        <v>0</v>
      </c>
      <c r="R146" s="655">
        <f t="shared" si="5"/>
        <v>0</v>
      </c>
      <c r="S146" s="28"/>
    </row>
    <row r="147" spans="1:19" ht="15" customHeight="1">
      <c r="A147" s="111">
        <v>137</v>
      </c>
      <c r="B147" s="48" t="s">
        <v>1116</v>
      </c>
      <c r="C147" s="656" t="s">
        <v>43</v>
      </c>
      <c r="D147" s="35"/>
      <c r="E147" s="50"/>
      <c r="F147" s="156"/>
      <c r="G147" s="657">
        <v>180</v>
      </c>
      <c r="H147" s="776">
        <v>0.21</v>
      </c>
      <c r="I147" s="40">
        <v>1000</v>
      </c>
      <c r="J147" s="121" t="s">
        <v>59</v>
      </c>
      <c r="K147" s="41" t="s">
        <v>26</v>
      </c>
      <c r="L147" s="42" t="str">
        <f t="shared" si="0"/>
        <v>1000grams</v>
      </c>
      <c r="M147" s="658">
        <f t="shared" si="1"/>
        <v>210</v>
      </c>
      <c r="N147" s="659" t="str">
        <f t="shared" si="6"/>
        <v>210grams</v>
      </c>
      <c r="O147" s="692">
        <f t="shared" si="2"/>
        <v>37.799999999999997</v>
      </c>
      <c r="P147" s="29">
        <f t="shared" si="3"/>
        <v>180</v>
      </c>
      <c r="Q147" s="74">
        <f t="shared" si="4"/>
        <v>0</v>
      </c>
      <c r="R147" s="655">
        <f t="shared" si="5"/>
        <v>0</v>
      </c>
      <c r="S147" s="28"/>
    </row>
    <row r="148" spans="1:19" ht="15" customHeight="1">
      <c r="A148" s="111">
        <v>138</v>
      </c>
      <c r="B148" s="48" t="s">
        <v>1336</v>
      </c>
      <c r="C148" s="656" t="s">
        <v>43</v>
      </c>
      <c r="D148" s="35"/>
      <c r="E148" s="50"/>
      <c r="F148" s="156"/>
      <c r="G148" s="657">
        <v>110</v>
      </c>
      <c r="H148" s="776">
        <v>2</v>
      </c>
      <c r="I148" s="40">
        <v>1000</v>
      </c>
      <c r="J148" s="121" t="s">
        <v>59</v>
      </c>
      <c r="K148" s="41" t="s">
        <v>26</v>
      </c>
      <c r="L148" s="42" t="str">
        <f t="shared" si="0"/>
        <v>1000grams</v>
      </c>
      <c r="M148" s="658">
        <f t="shared" si="1"/>
        <v>2000</v>
      </c>
      <c r="N148" s="659" t="str">
        <f t="shared" si="6"/>
        <v>2000grams</v>
      </c>
      <c r="O148" s="692">
        <f t="shared" si="2"/>
        <v>220</v>
      </c>
      <c r="P148" s="29">
        <f t="shared" si="3"/>
        <v>110</v>
      </c>
      <c r="Q148" s="74">
        <f t="shared" si="4"/>
        <v>0</v>
      </c>
      <c r="R148" s="655">
        <f t="shared" si="5"/>
        <v>0</v>
      </c>
      <c r="S148" s="28"/>
    </row>
    <row r="149" spans="1:19" ht="15" customHeight="1">
      <c r="A149" s="111">
        <v>139</v>
      </c>
      <c r="B149" s="48" t="s">
        <v>1365</v>
      </c>
      <c r="C149" s="656" t="s">
        <v>43</v>
      </c>
      <c r="D149" s="35"/>
      <c r="E149" s="50"/>
      <c r="F149" s="156"/>
      <c r="G149" s="657">
        <v>25</v>
      </c>
      <c r="H149" s="776">
        <v>4</v>
      </c>
      <c r="I149" s="40">
        <v>1</v>
      </c>
      <c r="J149" s="121" t="s">
        <v>37</v>
      </c>
      <c r="K149" s="41" t="s">
        <v>26</v>
      </c>
      <c r="L149" s="42" t="str">
        <f t="shared" si="0"/>
        <v>1pieces</v>
      </c>
      <c r="M149" s="658">
        <f t="shared" si="1"/>
        <v>4</v>
      </c>
      <c r="N149" s="659" t="str">
        <f t="shared" si="6"/>
        <v>4pieces</v>
      </c>
      <c r="O149" s="692">
        <f t="shared" si="2"/>
        <v>100</v>
      </c>
      <c r="P149" s="29">
        <f t="shared" si="3"/>
        <v>25</v>
      </c>
      <c r="Q149" s="74">
        <f t="shared" si="4"/>
        <v>0</v>
      </c>
      <c r="R149" s="655">
        <f t="shared" si="5"/>
        <v>0</v>
      </c>
      <c r="S149" s="28"/>
    </row>
    <row r="150" spans="1:19" ht="15" customHeight="1">
      <c r="A150" s="111">
        <v>140</v>
      </c>
      <c r="B150" s="48" t="s">
        <v>1584</v>
      </c>
      <c r="C150" s="656" t="s">
        <v>43</v>
      </c>
      <c r="D150" s="35"/>
      <c r="E150" s="287"/>
      <c r="F150" s="156"/>
      <c r="G150" s="675">
        <v>80</v>
      </c>
      <c r="H150" s="787">
        <v>5.15</v>
      </c>
      <c r="I150" s="40">
        <v>1000</v>
      </c>
      <c r="J150" s="40" t="s">
        <v>59</v>
      </c>
      <c r="K150" s="41" t="s">
        <v>26</v>
      </c>
      <c r="L150" s="42" t="str">
        <f t="shared" si="0"/>
        <v>1000grams</v>
      </c>
      <c r="M150" s="658">
        <f t="shared" si="1"/>
        <v>5150</v>
      </c>
      <c r="N150" s="659" t="str">
        <f t="shared" si="6"/>
        <v>5150grams</v>
      </c>
      <c r="O150" s="692">
        <f t="shared" si="2"/>
        <v>412</v>
      </c>
      <c r="P150" s="29">
        <f t="shared" si="3"/>
        <v>80</v>
      </c>
      <c r="Q150" s="74">
        <f t="shared" si="4"/>
        <v>0</v>
      </c>
      <c r="R150" s="655">
        <f t="shared" si="5"/>
        <v>0</v>
      </c>
      <c r="S150" s="28"/>
    </row>
    <row r="151" spans="1:19" ht="15" customHeight="1">
      <c r="A151" s="111">
        <v>141</v>
      </c>
      <c r="B151" s="48" t="s">
        <v>1802</v>
      </c>
      <c r="C151" s="656" t="s">
        <v>43</v>
      </c>
      <c r="D151" s="35"/>
      <c r="E151" s="149"/>
      <c r="F151" s="156"/>
      <c r="G151" s="670">
        <v>48</v>
      </c>
      <c r="H151" s="787">
        <v>9.36</v>
      </c>
      <c r="I151" s="40">
        <v>1000</v>
      </c>
      <c r="J151" s="40" t="s">
        <v>59</v>
      </c>
      <c r="K151" s="41" t="s">
        <v>26</v>
      </c>
      <c r="L151" s="42" t="str">
        <f t="shared" si="0"/>
        <v>1000grams</v>
      </c>
      <c r="M151" s="658">
        <f t="shared" si="1"/>
        <v>9360</v>
      </c>
      <c r="N151" s="659" t="str">
        <f t="shared" si="6"/>
        <v>9360grams</v>
      </c>
      <c r="O151" s="692">
        <f t="shared" si="2"/>
        <v>449.28</v>
      </c>
      <c r="P151" s="29">
        <f t="shared" si="3"/>
        <v>48</v>
      </c>
      <c r="Q151" s="74">
        <f t="shared" si="4"/>
        <v>0</v>
      </c>
      <c r="R151" s="655">
        <f t="shared" si="5"/>
        <v>0</v>
      </c>
      <c r="S151" s="28"/>
    </row>
    <row r="152" spans="1:19" ht="15" customHeight="1">
      <c r="A152" s="111">
        <v>142</v>
      </c>
      <c r="B152" s="48" t="s">
        <v>1829</v>
      </c>
      <c r="C152" s="656" t="s">
        <v>43</v>
      </c>
      <c r="D152" s="35"/>
      <c r="E152" s="149"/>
      <c r="F152" s="156"/>
      <c r="G152" s="670">
        <v>70</v>
      </c>
      <c r="H152" s="787">
        <v>1.63</v>
      </c>
      <c r="I152" s="40">
        <v>1000</v>
      </c>
      <c r="J152" s="40" t="s">
        <v>59</v>
      </c>
      <c r="K152" s="41" t="s">
        <v>26</v>
      </c>
      <c r="L152" s="42" t="str">
        <f t="shared" si="0"/>
        <v>1000grams</v>
      </c>
      <c r="M152" s="658">
        <f t="shared" si="1"/>
        <v>1630</v>
      </c>
      <c r="N152" s="659" t="str">
        <f t="shared" si="6"/>
        <v>1630grams</v>
      </c>
      <c r="O152" s="692">
        <f t="shared" si="2"/>
        <v>114.1</v>
      </c>
      <c r="P152" s="29">
        <f t="shared" si="3"/>
        <v>70</v>
      </c>
      <c r="Q152" s="74">
        <f t="shared" si="4"/>
        <v>0</v>
      </c>
      <c r="R152" s="655">
        <f t="shared" si="5"/>
        <v>0</v>
      </c>
      <c r="S152" s="28"/>
    </row>
    <row r="153" spans="1:19" ht="15" customHeight="1">
      <c r="A153" s="111">
        <v>143</v>
      </c>
      <c r="B153" s="48" t="s">
        <v>2126</v>
      </c>
      <c r="C153" s="656" t="s">
        <v>43</v>
      </c>
      <c r="D153" s="35"/>
      <c r="E153" s="149"/>
      <c r="F153" s="156"/>
      <c r="G153" s="670">
        <v>5.0999999999999996</v>
      </c>
      <c r="H153" s="787">
        <v>56</v>
      </c>
      <c r="I153" s="40">
        <v>1</v>
      </c>
      <c r="J153" s="40" t="s">
        <v>37</v>
      </c>
      <c r="K153" s="41" t="s">
        <v>26</v>
      </c>
      <c r="L153" s="42" t="str">
        <f t="shared" si="0"/>
        <v>1pieces</v>
      </c>
      <c r="M153" s="658">
        <f t="shared" si="1"/>
        <v>56</v>
      </c>
      <c r="N153" s="659" t="str">
        <f t="shared" si="6"/>
        <v>56pieces</v>
      </c>
      <c r="O153" s="692">
        <f t="shared" si="2"/>
        <v>285.59999999999997</v>
      </c>
      <c r="P153" s="29">
        <f t="shared" si="3"/>
        <v>5.0999999999999996</v>
      </c>
      <c r="Q153" s="74">
        <f t="shared" si="4"/>
        <v>0</v>
      </c>
      <c r="R153" s="655">
        <f t="shared" si="5"/>
        <v>0</v>
      </c>
      <c r="S153" s="28"/>
    </row>
    <row r="154" spans="1:19" ht="15" customHeight="1">
      <c r="A154" s="111">
        <v>144</v>
      </c>
      <c r="B154" s="48" t="s">
        <v>1386</v>
      </c>
      <c r="C154" s="656" t="s">
        <v>43</v>
      </c>
      <c r="D154" s="35"/>
      <c r="E154" s="149" t="s">
        <v>1387</v>
      </c>
      <c r="F154" s="156"/>
      <c r="G154" s="670">
        <v>45</v>
      </c>
      <c r="H154" s="787">
        <v>1</v>
      </c>
      <c r="I154" s="40">
        <v>350</v>
      </c>
      <c r="J154" s="40" t="s">
        <v>29</v>
      </c>
      <c r="K154" s="41" t="s">
        <v>26</v>
      </c>
      <c r="L154" s="42" t="str">
        <f t="shared" si="0"/>
        <v>350ml</v>
      </c>
      <c r="M154" s="658">
        <f t="shared" si="1"/>
        <v>350</v>
      </c>
      <c r="N154" s="659" t="str">
        <f t="shared" si="6"/>
        <v>350ml</v>
      </c>
      <c r="O154" s="692">
        <f t="shared" si="2"/>
        <v>45</v>
      </c>
      <c r="P154" s="29">
        <f t="shared" si="3"/>
        <v>45</v>
      </c>
      <c r="Q154" s="74">
        <f t="shared" si="4"/>
        <v>0</v>
      </c>
      <c r="R154" s="655">
        <f t="shared" si="5"/>
        <v>0</v>
      </c>
      <c r="S154" s="28"/>
    </row>
    <row r="155" spans="1:19" ht="15" customHeight="1">
      <c r="A155" s="111">
        <v>145</v>
      </c>
      <c r="B155" s="48" t="s">
        <v>1640</v>
      </c>
      <c r="C155" s="656" t="s">
        <v>43</v>
      </c>
      <c r="D155" s="35"/>
      <c r="E155" s="149" t="s">
        <v>1641</v>
      </c>
      <c r="F155" s="156"/>
      <c r="G155" s="670">
        <v>199</v>
      </c>
      <c r="H155" s="787">
        <v>0.25900000000000001</v>
      </c>
      <c r="I155" s="40">
        <v>500</v>
      </c>
      <c r="J155" s="40" t="s">
        <v>29</v>
      </c>
      <c r="K155" s="41" t="s">
        <v>26</v>
      </c>
      <c r="L155" s="42" t="str">
        <f t="shared" si="0"/>
        <v>500ml</v>
      </c>
      <c r="M155" s="658">
        <f t="shared" si="1"/>
        <v>129.5</v>
      </c>
      <c r="N155" s="659" t="str">
        <f t="shared" si="6"/>
        <v>129.5ml</v>
      </c>
      <c r="O155" s="692">
        <f t="shared" si="2"/>
        <v>51.541000000000004</v>
      </c>
      <c r="P155" s="29">
        <f t="shared" si="3"/>
        <v>199</v>
      </c>
      <c r="Q155" s="74">
        <f t="shared" si="4"/>
        <v>0</v>
      </c>
      <c r="R155" s="655">
        <f t="shared" si="5"/>
        <v>0</v>
      </c>
      <c r="S155" s="28"/>
    </row>
    <row r="156" spans="1:19" ht="15" customHeight="1">
      <c r="A156" s="111">
        <v>146</v>
      </c>
      <c r="B156" s="48" t="s">
        <v>261</v>
      </c>
      <c r="C156" s="656" t="s">
        <v>43</v>
      </c>
      <c r="D156" s="35"/>
      <c r="E156" s="149" t="s">
        <v>2709</v>
      </c>
      <c r="F156" s="156"/>
      <c r="G156" s="670">
        <v>41.9</v>
      </c>
      <c r="H156" s="787">
        <v>2</v>
      </c>
      <c r="I156" s="40">
        <v>500</v>
      </c>
      <c r="J156" s="40" t="s">
        <v>59</v>
      </c>
      <c r="K156" s="41" t="s">
        <v>26</v>
      </c>
      <c r="L156" s="42" t="str">
        <f t="shared" si="0"/>
        <v>500grams</v>
      </c>
      <c r="M156" s="658">
        <f t="shared" si="1"/>
        <v>1000</v>
      </c>
      <c r="N156" s="659" t="str">
        <f t="shared" si="6"/>
        <v>1000grams</v>
      </c>
      <c r="O156" s="692">
        <f t="shared" si="2"/>
        <v>83.8</v>
      </c>
      <c r="P156" s="29">
        <f t="shared" si="3"/>
        <v>41.9</v>
      </c>
      <c r="Q156" s="74">
        <f t="shared" si="4"/>
        <v>0</v>
      </c>
      <c r="R156" s="655">
        <f t="shared" si="5"/>
        <v>0</v>
      </c>
      <c r="S156" s="28"/>
    </row>
    <row r="157" spans="1:19" ht="15" customHeight="1">
      <c r="A157" s="111">
        <v>147</v>
      </c>
      <c r="B157" s="48" t="s">
        <v>452</v>
      </c>
      <c r="C157" s="656" t="s">
        <v>43</v>
      </c>
      <c r="D157" s="35"/>
      <c r="E157" s="149" t="s">
        <v>2769</v>
      </c>
      <c r="F157" s="156"/>
      <c r="G157" s="670">
        <v>132.5</v>
      </c>
      <c r="H157" s="787">
        <v>3</v>
      </c>
      <c r="I157" s="40">
        <v>500</v>
      </c>
      <c r="J157" s="40" t="s">
        <v>59</v>
      </c>
      <c r="K157" s="41" t="s">
        <v>26</v>
      </c>
      <c r="L157" s="42" t="str">
        <f t="shared" si="0"/>
        <v>500grams</v>
      </c>
      <c r="M157" s="658">
        <f t="shared" si="1"/>
        <v>1500</v>
      </c>
      <c r="N157" s="659" t="str">
        <f t="shared" si="6"/>
        <v>1500grams</v>
      </c>
      <c r="O157" s="692">
        <f t="shared" si="2"/>
        <v>397.5</v>
      </c>
      <c r="P157" s="29">
        <f t="shared" si="3"/>
        <v>132.5</v>
      </c>
      <c r="Q157" s="74">
        <f t="shared" si="4"/>
        <v>0</v>
      </c>
      <c r="R157" s="655">
        <f t="shared" si="5"/>
        <v>0</v>
      </c>
      <c r="S157" s="28"/>
    </row>
    <row r="158" spans="1:19" ht="15" customHeight="1">
      <c r="A158" s="111">
        <v>148</v>
      </c>
      <c r="B158" s="48" t="s">
        <v>853</v>
      </c>
      <c r="C158" s="656" t="s">
        <v>43</v>
      </c>
      <c r="D158" s="35"/>
      <c r="E158" s="149" t="s">
        <v>3331</v>
      </c>
      <c r="F158" s="156"/>
      <c r="G158" s="670">
        <f>1009.44/48</f>
        <v>21.03</v>
      </c>
      <c r="H158" s="787">
        <v>32</v>
      </c>
      <c r="I158" s="40">
        <v>1</v>
      </c>
      <c r="J158" s="40" t="s">
        <v>37</v>
      </c>
      <c r="K158" s="41" t="s">
        <v>26</v>
      </c>
      <c r="L158" s="42" t="str">
        <f t="shared" si="0"/>
        <v>1pieces</v>
      </c>
      <c r="M158" s="658">
        <f t="shared" si="1"/>
        <v>32</v>
      </c>
      <c r="N158" s="659" t="str">
        <f t="shared" si="6"/>
        <v>32pieces</v>
      </c>
      <c r="O158" s="692">
        <f t="shared" si="2"/>
        <v>672.96</v>
      </c>
      <c r="P158" s="29">
        <f t="shared" si="3"/>
        <v>21.03</v>
      </c>
      <c r="Q158" s="74">
        <f t="shared" si="4"/>
        <v>0</v>
      </c>
      <c r="R158" s="655">
        <f t="shared" si="5"/>
        <v>0</v>
      </c>
      <c r="S158" s="28"/>
    </row>
    <row r="159" spans="1:19" ht="15" customHeight="1">
      <c r="A159" s="111">
        <v>149</v>
      </c>
      <c r="B159" s="48" t="s">
        <v>1444</v>
      </c>
      <c r="C159" s="656" t="s">
        <v>43</v>
      </c>
      <c r="D159" s="35"/>
      <c r="E159" s="149" t="s">
        <v>2711</v>
      </c>
      <c r="F159" s="156"/>
      <c r="G159" s="670">
        <f>296.7/5</f>
        <v>59.339999999999996</v>
      </c>
      <c r="H159" s="787">
        <v>8</v>
      </c>
      <c r="I159" s="40">
        <v>5000</v>
      </c>
      <c r="J159" s="40" t="s">
        <v>59</v>
      </c>
      <c r="K159" s="41" t="s">
        <v>26</v>
      </c>
      <c r="L159" s="42" t="str">
        <f t="shared" si="0"/>
        <v>5000grams</v>
      </c>
      <c r="M159" s="658">
        <f t="shared" si="1"/>
        <v>40000</v>
      </c>
      <c r="N159" s="659" t="str">
        <f t="shared" si="6"/>
        <v>40000grams</v>
      </c>
      <c r="O159" s="692">
        <f t="shared" si="2"/>
        <v>474.71999999999997</v>
      </c>
      <c r="P159" s="29">
        <f t="shared" si="3"/>
        <v>59.339999999999996</v>
      </c>
      <c r="Q159" s="74">
        <f t="shared" si="4"/>
        <v>0</v>
      </c>
      <c r="R159" s="655">
        <f t="shared" si="5"/>
        <v>0</v>
      </c>
      <c r="S159" s="28"/>
    </row>
    <row r="160" spans="1:19" ht="15" customHeight="1">
      <c r="A160" s="111">
        <v>150</v>
      </c>
      <c r="B160" s="48" t="s">
        <v>1645</v>
      </c>
      <c r="C160" s="656" t="s">
        <v>43</v>
      </c>
      <c r="D160" s="35"/>
      <c r="E160" s="149" t="s">
        <v>3332</v>
      </c>
      <c r="F160" s="156"/>
      <c r="G160" s="670">
        <v>236.7</v>
      </c>
      <c r="H160" s="787">
        <v>0.8</v>
      </c>
      <c r="I160" s="40">
        <v>1000</v>
      </c>
      <c r="J160" s="40" t="s">
        <v>59</v>
      </c>
      <c r="K160" s="41" t="s">
        <v>26</v>
      </c>
      <c r="L160" s="42" t="str">
        <f t="shared" si="0"/>
        <v>1000grams</v>
      </c>
      <c r="M160" s="658">
        <f t="shared" si="1"/>
        <v>800</v>
      </c>
      <c r="N160" s="659" t="str">
        <f t="shared" si="6"/>
        <v>800grams</v>
      </c>
      <c r="O160" s="692">
        <f t="shared" si="2"/>
        <v>189.36</v>
      </c>
      <c r="P160" s="29">
        <f t="shared" si="3"/>
        <v>236.70000000000002</v>
      </c>
      <c r="Q160" s="74">
        <f t="shared" si="4"/>
        <v>0</v>
      </c>
      <c r="R160" s="655">
        <f t="shared" si="5"/>
        <v>0</v>
      </c>
      <c r="S160" s="28"/>
    </row>
    <row r="161" spans="1:19" ht="15" customHeight="1">
      <c r="A161" s="111">
        <v>151</v>
      </c>
      <c r="B161" s="48" t="s">
        <v>1804</v>
      </c>
      <c r="C161" s="656" t="s">
        <v>43</v>
      </c>
      <c r="D161" s="35"/>
      <c r="E161" s="149" t="s">
        <v>2709</v>
      </c>
      <c r="F161" s="156"/>
      <c r="G161" s="670">
        <v>42.2</v>
      </c>
      <c r="H161" s="787">
        <v>4</v>
      </c>
      <c r="I161" s="40">
        <v>500</v>
      </c>
      <c r="J161" s="40" t="s">
        <v>59</v>
      </c>
      <c r="K161" s="41" t="s">
        <v>26</v>
      </c>
      <c r="L161" s="42" t="str">
        <f t="shared" si="0"/>
        <v>500grams</v>
      </c>
      <c r="M161" s="658">
        <f t="shared" si="1"/>
        <v>2000</v>
      </c>
      <c r="N161" s="659" t="str">
        <f t="shared" si="6"/>
        <v>2000grams</v>
      </c>
      <c r="O161" s="692">
        <f t="shared" si="2"/>
        <v>168.8</v>
      </c>
      <c r="P161" s="29">
        <f t="shared" si="3"/>
        <v>42.2</v>
      </c>
      <c r="Q161" s="74">
        <f t="shared" si="4"/>
        <v>0</v>
      </c>
      <c r="R161" s="655">
        <f t="shared" si="5"/>
        <v>0</v>
      </c>
      <c r="S161" s="28"/>
    </row>
    <row r="162" spans="1:19" ht="15" customHeight="1">
      <c r="A162" s="111">
        <v>152</v>
      </c>
      <c r="B162" s="48" t="s">
        <v>2259</v>
      </c>
      <c r="C162" s="656" t="s">
        <v>43</v>
      </c>
      <c r="D162" s="35"/>
      <c r="E162" s="149" t="s">
        <v>3333</v>
      </c>
      <c r="F162" s="156"/>
      <c r="G162" s="670">
        <v>158.80000000000001</v>
      </c>
      <c r="H162" s="787">
        <v>2</v>
      </c>
      <c r="I162" s="40">
        <v>500</v>
      </c>
      <c r="J162" s="40" t="s">
        <v>59</v>
      </c>
      <c r="K162" s="41" t="s">
        <v>26</v>
      </c>
      <c r="L162" s="42" t="str">
        <f t="shared" si="0"/>
        <v>500grams</v>
      </c>
      <c r="M162" s="658">
        <f t="shared" si="1"/>
        <v>1000</v>
      </c>
      <c r="N162" s="659" t="str">
        <f t="shared" si="6"/>
        <v>1000grams</v>
      </c>
      <c r="O162" s="692">
        <f t="shared" si="2"/>
        <v>317.60000000000002</v>
      </c>
      <c r="P162" s="29">
        <f t="shared" si="3"/>
        <v>158.80000000000001</v>
      </c>
      <c r="Q162" s="74">
        <f t="shared" si="4"/>
        <v>0</v>
      </c>
      <c r="R162" s="655">
        <f t="shared" si="5"/>
        <v>0</v>
      </c>
      <c r="S162" s="28"/>
    </row>
    <row r="163" spans="1:19" ht="15" customHeight="1">
      <c r="A163" s="111">
        <v>153</v>
      </c>
      <c r="B163" s="48" t="s">
        <v>2289</v>
      </c>
      <c r="C163" s="656" t="s">
        <v>43</v>
      </c>
      <c r="D163" s="35"/>
      <c r="E163" s="149" t="s">
        <v>3334</v>
      </c>
      <c r="F163" s="156"/>
      <c r="G163" s="670">
        <v>78.56</v>
      </c>
      <c r="H163" s="787">
        <v>1</v>
      </c>
      <c r="I163" s="40">
        <v>800</v>
      </c>
      <c r="J163" s="40" t="s">
        <v>59</v>
      </c>
      <c r="K163" s="41" t="s">
        <v>26</v>
      </c>
      <c r="L163" s="42" t="str">
        <f t="shared" si="0"/>
        <v>800grams</v>
      </c>
      <c r="M163" s="658">
        <f t="shared" si="1"/>
        <v>800</v>
      </c>
      <c r="N163" s="659" t="str">
        <f t="shared" si="6"/>
        <v>800grams</v>
      </c>
      <c r="O163" s="692">
        <f t="shared" si="2"/>
        <v>78.56</v>
      </c>
      <c r="P163" s="29">
        <f t="shared" si="3"/>
        <v>78.56</v>
      </c>
      <c r="Q163" s="74">
        <f t="shared" si="4"/>
        <v>0</v>
      </c>
      <c r="R163" s="655">
        <f t="shared" si="5"/>
        <v>0</v>
      </c>
      <c r="S163" s="28"/>
    </row>
    <row r="164" spans="1:19" ht="15" customHeight="1">
      <c r="A164" s="111">
        <v>154</v>
      </c>
      <c r="B164" s="48" t="s">
        <v>38</v>
      </c>
      <c r="C164" s="656" t="s">
        <v>43</v>
      </c>
      <c r="D164" s="35"/>
      <c r="E164" s="149" t="s">
        <v>3335</v>
      </c>
      <c r="F164" s="156"/>
      <c r="G164" s="670">
        <v>22</v>
      </c>
      <c r="H164" s="787">
        <v>2</v>
      </c>
      <c r="I164" s="40">
        <v>1</v>
      </c>
      <c r="J164" s="40" t="s">
        <v>42</v>
      </c>
      <c r="K164" s="41" t="s">
        <v>26</v>
      </c>
      <c r="L164" s="42" t="str">
        <f t="shared" si="0"/>
        <v>1packs</v>
      </c>
      <c r="M164" s="658">
        <f t="shared" si="1"/>
        <v>2</v>
      </c>
      <c r="N164" s="659" t="str">
        <f t="shared" si="6"/>
        <v>2packs</v>
      </c>
      <c r="O164" s="692">
        <f t="shared" si="2"/>
        <v>44</v>
      </c>
      <c r="P164" s="29">
        <f t="shared" si="3"/>
        <v>22</v>
      </c>
      <c r="Q164" s="74">
        <f t="shared" si="4"/>
        <v>0</v>
      </c>
      <c r="R164" s="655">
        <f t="shared" si="5"/>
        <v>0</v>
      </c>
      <c r="S164" s="28"/>
    </row>
    <row r="165" spans="1:19" ht="15" customHeight="1">
      <c r="A165" s="111">
        <v>155</v>
      </c>
      <c r="B165" s="48" t="s">
        <v>255</v>
      </c>
      <c r="C165" s="656" t="s">
        <v>43</v>
      </c>
      <c r="D165" s="35"/>
      <c r="E165" s="149" t="s">
        <v>256</v>
      </c>
      <c r="F165" s="156"/>
      <c r="G165" s="670">
        <v>10</v>
      </c>
      <c r="H165" s="787">
        <v>33</v>
      </c>
      <c r="I165" s="40">
        <v>1</v>
      </c>
      <c r="J165" s="40" t="s">
        <v>37</v>
      </c>
      <c r="K165" s="41" t="s">
        <v>26</v>
      </c>
      <c r="L165" s="42" t="str">
        <f t="shared" si="0"/>
        <v>1pieces</v>
      </c>
      <c r="M165" s="658">
        <f t="shared" si="1"/>
        <v>33</v>
      </c>
      <c r="N165" s="659" t="str">
        <f t="shared" si="6"/>
        <v>33pieces</v>
      </c>
      <c r="O165" s="692">
        <f t="shared" si="2"/>
        <v>330</v>
      </c>
      <c r="P165" s="29">
        <f t="shared" si="3"/>
        <v>10</v>
      </c>
      <c r="Q165" s="74">
        <f t="shared" si="4"/>
        <v>0</v>
      </c>
      <c r="R165" s="655">
        <f t="shared" si="5"/>
        <v>0</v>
      </c>
      <c r="S165" s="28"/>
    </row>
    <row r="166" spans="1:19" ht="15" customHeight="1">
      <c r="A166" s="111">
        <v>156</v>
      </c>
      <c r="B166" s="48" t="s">
        <v>891</v>
      </c>
      <c r="C166" s="656" t="s">
        <v>43</v>
      </c>
      <c r="D166" s="35"/>
      <c r="E166" s="149" t="s">
        <v>3336</v>
      </c>
      <c r="F166" s="156"/>
      <c r="G166" s="670">
        <f>100/156</f>
        <v>0.64102564102564108</v>
      </c>
      <c r="H166" s="787">
        <v>39</v>
      </c>
      <c r="I166" s="40">
        <v>156</v>
      </c>
      <c r="J166" s="40" t="s">
        <v>37</v>
      </c>
      <c r="K166" s="41" t="s">
        <v>26</v>
      </c>
      <c r="L166" s="42" t="str">
        <f t="shared" si="0"/>
        <v>156pieces</v>
      </c>
      <c r="M166" s="658">
        <f t="shared" si="1"/>
        <v>6084</v>
      </c>
      <c r="N166" s="659" t="str">
        <f t="shared" si="6"/>
        <v>6084pieces</v>
      </c>
      <c r="O166" s="692">
        <f t="shared" si="2"/>
        <v>25.000000000000004</v>
      </c>
      <c r="P166" s="29">
        <f t="shared" si="3"/>
        <v>0.64102564102564108</v>
      </c>
      <c r="Q166" s="74">
        <f t="shared" si="4"/>
        <v>0</v>
      </c>
      <c r="R166" s="655">
        <f t="shared" si="5"/>
        <v>0</v>
      </c>
      <c r="S166" s="28"/>
    </row>
    <row r="167" spans="1:19" ht="15" customHeight="1">
      <c r="A167" s="111">
        <v>157</v>
      </c>
      <c r="B167" s="48" t="s">
        <v>897</v>
      </c>
      <c r="C167" s="656" t="s">
        <v>43</v>
      </c>
      <c r="D167" s="35"/>
      <c r="E167" s="149" t="s">
        <v>3337</v>
      </c>
      <c r="F167" s="156"/>
      <c r="G167" s="670">
        <v>35</v>
      </c>
      <c r="H167" s="787">
        <v>2</v>
      </c>
      <c r="I167" s="40">
        <v>1</v>
      </c>
      <c r="J167" s="40" t="s">
        <v>42</v>
      </c>
      <c r="K167" s="41" t="s">
        <v>26</v>
      </c>
      <c r="L167" s="42" t="str">
        <f t="shared" si="0"/>
        <v>1packs</v>
      </c>
      <c r="M167" s="658">
        <f t="shared" si="1"/>
        <v>2</v>
      </c>
      <c r="N167" s="659" t="str">
        <f t="shared" si="6"/>
        <v>2packs</v>
      </c>
      <c r="O167" s="692">
        <f t="shared" si="2"/>
        <v>70</v>
      </c>
      <c r="P167" s="29">
        <f t="shared" si="3"/>
        <v>35</v>
      </c>
      <c r="Q167" s="74">
        <f t="shared" si="4"/>
        <v>0</v>
      </c>
      <c r="R167" s="655">
        <f t="shared" si="5"/>
        <v>0</v>
      </c>
      <c r="S167" s="28"/>
    </row>
    <row r="168" spans="1:19" ht="15" customHeight="1">
      <c r="A168" s="111">
        <v>158</v>
      </c>
      <c r="B168" s="48" t="s">
        <v>897</v>
      </c>
      <c r="C168" s="656" t="s">
        <v>43</v>
      </c>
      <c r="D168" s="35"/>
      <c r="E168" s="149" t="s">
        <v>3338</v>
      </c>
      <c r="F168" s="156"/>
      <c r="G168" s="670">
        <f>100/122</f>
        <v>0.81967213114754101</v>
      </c>
      <c r="H168" s="787">
        <v>208</v>
      </c>
      <c r="I168" s="40">
        <v>1</v>
      </c>
      <c r="J168" s="40" t="s">
        <v>37</v>
      </c>
      <c r="K168" s="41" t="s">
        <v>26</v>
      </c>
      <c r="L168" s="42" t="str">
        <f t="shared" si="0"/>
        <v>1pieces</v>
      </c>
      <c r="M168" s="658">
        <f t="shared" si="1"/>
        <v>208</v>
      </c>
      <c r="N168" s="659" t="str">
        <f t="shared" si="6"/>
        <v>208pieces</v>
      </c>
      <c r="O168" s="692">
        <f t="shared" si="2"/>
        <v>170.49180327868854</v>
      </c>
      <c r="P168" s="29">
        <f t="shared" si="3"/>
        <v>0.81967213114754101</v>
      </c>
      <c r="Q168" s="74">
        <f t="shared" si="4"/>
        <v>0</v>
      </c>
      <c r="R168" s="655">
        <f t="shared" si="5"/>
        <v>0</v>
      </c>
      <c r="S168" s="28"/>
    </row>
    <row r="169" spans="1:19" ht="15" customHeight="1">
      <c r="A169" s="111">
        <v>159</v>
      </c>
      <c r="B169" s="48" t="s">
        <v>918</v>
      </c>
      <c r="C169" s="656" t="s">
        <v>43</v>
      </c>
      <c r="D169" s="35"/>
      <c r="E169" s="149" t="s">
        <v>3339</v>
      </c>
      <c r="F169" s="156"/>
      <c r="G169" s="670">
        <f>270.5/25</f>
        <v>10.82</v>
      </c>
      <c r="H169" s="787">
        <v>25</v>
      </c>
      <c r="I169" s="40">
        <v>25</v>
      </c>
      <c r="J169" s="40" t="s">
        <v>37</v>
      </c>
      <c r="K169" s="41" t="s">
        <v>26</v>
      </c>
      <c r="L169" s="42" t="str">
        <f t="shared" si="0"/>
        <v>25pieces</v>
      </c>
      <c r="M169" s="658">
        <f t="shared" si="1"/>
        <v>625</v>
      </c>
      <c r="N169" s="659" t="str">
        <f t="shared" si="6"/>
        <v>625pieces</v>
      </c>
      <c r="O169" s="692">
        <f t="shared" si="2"/>
        <v>270.5</v>
      </c>
      <c r="P169" s="29">
        <f t="shared" si="3"/>
        <v>10.82</v>
      </c>
      <c r="Q169" s="74">
        <f t="shared" si="4"/>
        <v>0</v>
      </c>
      <c r="R169" s="655">
        <f t="shared" si="5"/>
        <v>0</v>
      </c>
      <c r="S169" s="28"/>
    </row>
    <row r="170" spans="1:19" ht="15" customHeight="1">
      <c r="A170" s="111">
        <v>160</v>
      </c>
      <c r="B170" s="48" t="s">
        <v>1002</v>
      </c>
      <c r="C170" s="656" t="s">
        <v>43</v>
      </c>
      <c r="D170" s="35"/>
      <c r="E170" s="149" t="s">
        <v>1006</v>
      </c>
      <c r="F170" s="156"/>
      <c r="G170" s="670">
        <v>192.5</v>
      </c>
      <c r="H170" s="787">
        <v>1</v>
      </c>
      <c r="I170" s="40">
        <v>1</v>
      </c>
      <c r="J170" s="40" t="s">
        <v>117</v>
      </c>
      <c r="K170" s="41" t="s">
        <v>26</v>
      </c>
      <c r="L170" s="42" t="str">
        <f t="shared" si="0"/>
        <v>1rolls</v>
      </c>
      <c r="M170" s="658">
        <f t="shared" si="1"/>
        <v>1</v>
      </c>
      <c r="N170" s="659" t="str">
        <f t="shared" si="6"/>
        <v>1rolls</v>
      </c>
      <c r="O170" s="692">
        <f t="shared" si="2"/>
        <v>192.5</v>
      </c>
      <c r="P170" s="29">
        <f t="shared" si="3"/>
        <v>192.5</v>
      </c>
      <c r="Q170" s="74">
        <f t="shared" si="4"/>
        <v>0</v>
      </c>
      <c r="R170" s="655">
        <f t="shared" si="5"/>
        <v>0</v>
      </c>
      <c r="S170" s="28"/>
    </row>
    <row r="171" spans="1:19" ht="15" customHeight="1">
      <c r="A171" s="111">
        <v>161</v>
      </c>
      <c r="B171" s="48" t="s">
        <v>1836</v>
      </c>
      <c r="C171" s="656" t="s">
        <v>43</v>
      </c>
      <c r="D171" s="35"/>
      <c r="E171" s="149" t="s">
        <v>3340</v>
      </c>
      <c r="F171" s="156"/>
      <c r="G171" s="670">
        <f>220/25</f>
        <v>8.8000000000000007</v>
      </c>
      <c r="H171" s="787">
        <v>39</v>
      </c>
      <c r="I171" s="40">
        <v>50</v>
      </c>
      <c r="J171" s="40" t="s">
        <v>37</v>
      </c>
      <c r="K171" s="41"/>
      <c r="L171" s="42" t="str">
        <f t="shared" si="0"/>
        <v>50pieces</v>
      </c>
      <c r="M171" s="658">
        <f t="shared" si="1"/>
        <v>1950</v>
      </c>
      <c r="N171" s="659" t="str">
        <f t="shared" si="6"/>
        <v>1950pieces</v>
      </c>
      <c r="O171" s="692">
        <f t="shared" si="2"/>
        <v>343.20000000000005</v>
      </c>
      <c r="P171" s="29">
        <f t="shared" si="3"/>
        <v>8.8000000000000007</v>
      </c>
      <c r="Q171" s="74"/>
      <c r="R171" s="655">
        <f t="shared" si="5"/>
        <v>0</v>
      </c>
      <c r="S171" s="28"/>
    </row>
    <row r="172" spans="1:19" ht="15" customHeight="1">
      <c r="A172" s="111">
        <v>162</v>
      </c>
      <c r="B172" s="48" t="s">
        <v>1842</v>
      </c>
      <c r="C172" s="656" t="s">
        <v>43</v>
      </c>
      <c r="D172" s="35"/>
      <c r="E172" s="149" t="s">
        <v>3240</v>
      </c>
      <c r="F172" s="156"/>
      <c r="G172" s="670">
        <v>1</v>
      </c>
      <c r="H172" s="787">
        <v>709</v>
      </c>
      <c r="I172" s="40">
        <v>50</v>
      </c>
      <c r="J172" s="40" t="s">
        <v>37</v>
      </c>
      <c r="K172" s="41"/>
      <c r="L172" s="42" t="str">
        <f t="shared" si="0"/>
        <v>50pieces</v>
      </c>
      <c r="M172" s="658">
        <f t="shared" si="1"/>
        <v>35450</v>
      </c>
      <c r="N172" s="659" t="str">
        <f t="shared" si="6"/>
        <v>35450pieces</v>
      </c>
      <c r="O172" s="692">
        <f t="shared" si="2"/>
        <v>709</v>
      </c>
      <c r="P172" s="29">
        <f t="shared" si="3"/>
        <v>1</v>
      </c>
      <c r="Q172" s="74"/>
      <c r="R172" s="655">
        <f t="shared" si="5"/>
        <v>0</v>
      </c>
      <c r="S172" s="28"/>
    </row>
    <row r="173" spans="1:19" ht="15" customHeight="1">
      <c r="A173" s="111">
        <v>163</v>
      </c>
      <c r="B173" s="48" t="s">
        <v>1850</v>
      </c>
      <c r="C173" s="656" t="s">
        <v>43</v>
      </c>
      <c r="D173" s="35"/>
      <c r="E173" s="149" t="s">
        <v>3240</v>
      </c>
      <c r="F173" s="156"/>
      <c r="G173" s="670">
        <f>150/50</f>
        <v>3</v>
      </c>
      <c r="H173" s="787">
        <v>200</v>
      </c>
      <c r="I173" s="40">
        <v>50</v>
      </c>
      <c r="J173" s="40" t="s">
        <v>37</v>
      </c>
      <c r="K173" s="41"/>
      <c r="L173" s="42" t="str">
        <f t="shared" si="0"/>
        <v>50pieces</v>
      </c>
      <c r="M173" s="658">
        <f t="shared" si="1"/>
        <v>10000</v>
      </c>
      <c r="N173" s="659" t="str">
        <f t="shared" si="6"/>
        <v>10000pieces</v>
      </c>
      <c r="O173" s="692">
        <f t="shared" si="2"/>
        <v>600</v>
      </c>
      <c r="P173" s="29">
        <f t="shared" si="3"/>
        <v>3</v>
      </c>
      <c r="Q173" s="74"/>
      <c r="R173" s="655">
        <f t="shared" si="5"/>
        <v>0</v>
      </c>
      <c r="S173" s="28"/>
    </row>
    <row r="174" spans="1:19" ht="15" customHeight="1">
      <c r="A174" s="111">
        <v>164</v>
      </c>
      <c r="B174" s="48" t="s">
        <v>1856</v>
      </c>
      <c r="C174" s="656" t="s">
        <v>43</v>
      </c>
      <c r="D174" s="35"/>
      <c r="E174" s="149" t="s">
        <v>3341</v>
      </c>
      <c r="F174" s="156"/>
      <c r="G174" s="670">
        <f>20/40</f>
        <v>0.5</v>
      </c>
      <c r="H174" s="787">
        <v>200</v>
      </c>
      <c r="I174" s="40">
        <v>40</v>
      </c>
      <c r="J174" s="40" t="s">
        <v>37</v>
      </c>
      <c r="K174" s="41"/>
      <c r="L174" s="42" t="str">
        <f t="shared" si="0"/>
        <v>40pieces</v>
      </c>
      <c r="M174" s="658">
        <f t="shared" si="1"/>
        <v>8000</v>
      </c>
      <c r="N174" s="659" t="str">
        <f t="shared" si="6"/>
        <v>8000pieces</v>
      </c>
      <c r="O174" s="692">
        <f t="shared" si="2"/>
        <v>100</v>
      </c>
      <c r="P174" s="29">
        <f t="shared" si="3"/>
        <v>0.5</v>
      </c>
      <c r="Q174" s="74"/>
      <c r="R174" s="655">
        <f t="shared" si="5"/>
        <v>0</v>
      </c>
      <c r="S174" s="28"/>
    </row>
    <row r="175" spans="1:19" ht="15" customHeight="1">
      <c r="A175" s="111">
        <v>165</v>
      </c>
      <c r="B175" s="48" t="s">
        <v>1860</v>
      </c>
      <c r="C175" s="656" t="s">
        <v>43</v>
      </c>
      <c r="D175" s="35"/>
      <c r="E175" s="149" t="s">
        <v>3342</v>
      </c>
      <c r="F175" s="156"/>
      <c r="G175" s="670">
        <v>40.799999999999997</v>
      </c>
      <c r="H175" s="787">
        <v>4</v>
      </c>
      <c r="I175" s="40">
        <v>1</v>
      </c>
      <c r="J175" s="40" t="s">
        <v>42</v>
      </c>
      <c r="K175" s="41"/>
      <c r="L175" s="42" t="str">
        <f t="shared" si="0"/>
        <v>1packs</v>
      </c>
      <c r="M175" s="658">
        <f t="shared" si="1"/>
        <v>4</v>
      </c>
      <c r="N175" s="659" t="str">
        <f t="shared" si="6"/>
        <v>4packs</v>
      </c>
      <c r="O175" s="692">
        <f t="shared" si="2"/>
        <v>163.19999999999999</v>
      </c>
      <c r="P175" s="29">
        <f t="shared" si="3"/>
        <v>40.799999999999997</v>
      </c>
      <c r="Q175" s="74"/>
      <c r="R175" s="655">
        <f t="shared" si="5"/>
        <v>0</v>
      </c>
      <c r="S175" s="28"/>
    </row>
    <row r="176" spans="1:19" ht="15" customHeight="1">
      <c r="A176" s="111">
        <v>166</v>
      </c>
      <c r="B176" s="48" t="s">
        <v>2091</v>
      </c>
      <c r="C176" s="656" t="s">
        <v>43</v>
      </c>
      <c r="D176" s="35"/>
      <c r="E176" s="149" t="s">
        <v>3343</v>
      </c>
      <c r="F176" s="156"/>
      <c r="G176" s="670">
        <v>550</v>
      </c>
      <c r="H176" s="787">
        <v>2</v>
      </c>
      <c r="I176" s="40">
        <v>1</v>
      </c>
      <c r="J176" s="40" t="s">
        <v>396</v>
      </c>
      <c r="K176" s="41"/>
      <c r="L176" s="42" t="str">
        <f t="shared" si="0"/>
        <v>1bundle</v>
      </c>
      <c r="M176" s="658">
        <f t="shared" si="1"/>
        <v>2</v>
      </c>
      <c r="N176" s="659" t="str">
        <f t="shared" si="6"/>
        <v>2bundle</v>
      </c>
      <c r="O176" s="692">
        <f t="shared" si="2"/>
        <v>1100</v>
      </c>
      <c r="P176" s="29">
        <f t="shared" si="3"/>
        <v>550</v>
      </c>
      <c r="Q176" s="74"/>
      <c r="R176" s="655">
        <f t="shared" si="5"/>
        <v>0</v>
      </c>
      <c r="S176" s="28"/>
    </row>
    <row r="177" spans="1:19" ht="15" customHeight="1">
      <c r="A177" s="111">
        <v>167</v>
      </c>
      <c r="B177" s="48" t="s">
        <v>2156</v>
      </c>
      <c r="C177" s="656" t="s">
        <v>43</v>
      </c>
      <c r="D177" s="35"/>
      <c r="E177" s="149" t="s">
        <v>3344</v>
      </c>
      <c r="F177" s="156"/>
      <c r="G177" s="670">
        <v>90.5</v>
      </c>
      <c r="H177" s="787">
        <v>3</v>
      </c>
      <c r="I177" s="40">
        <v>1</v>
      </c>
      <c r="J177" s="40" t="s">
        <v>231</v>
      </c>
      <c r="K177" s="41"/>
      <c r="L177" s="42" t="str">
        <f t="shared" si="0"/>
        <v>1box</v>
      </c>
      <c r="M177" s="658">
        <f t="shared" si="1"/>
        <v>3</v>
      </c>
      <c r="N177" s="659" t="str">
        <f t="shared" si="6"/>
        <v>3box</v>
      </c>
      <c r="O177" s="692">
        <f t="shared" si="2"/>
        <v>271.5</v>
      </c>
      <c r="P177" s="29">
        <f t="shared" si="3"/>
        <v>90.5</v>
      </c>
      <c r="Q177" s="74"/>
      <c r="R177" s="655">
        <f t="shared" si="5"/>
        <v>0</v>
      </c>
      <c r="S177" s="28"/>
    </row>
    <row r="178" spans="1:19" ht="15" customHeight="1">
      <c r="A178" s="111">
        <v>168</v>
      </c>
      <c r="B178" s="48" t="s">
        <v>2175</v>
      </c>
      <c r="C178" s="656" t="s">
        <v>43</v>
      </c>
      <c r="D178" s="35"/>
      <c r="E178" s="149" t="s">
        <v>3345</v>
      </c>
      <c r="F178" s="156"/>
      <c r="G178" s="670">
        <v>1</v>
      </c>
      <c r="H178" s="787">
        <v>143</v>
      </c>
      <c r="I178" s="40">
        <v>50</v>
      </c>
      <c r="J178" s="40" t="s">
        <v>37</v>
      </c>
      <c r="K178" s="41"/>
      <c r="L178" s="42" t="str">
        <f t="shared" si="0"/>
        <v>50pieces</v>
      </c>
      <c r="M178" s="658">
        <f t="shared" si="1"/>
        <v>7150</v>
      </c>
      <c r="N178" s="659" t="str">
        <f t="shared" si="6"/>
        <v>7150pieces</v>
      </c>
      <c r="O178" s="692">
        <f t="shared" si="2"/>
        <v>143</v>
      </c>
      <c r="P178" s="29">
        <f t="shared" si="3"/>
        <v>1</v>
      </c>
      <c r="Q178" s="74"/>
      <c r="R178" s="655">
        <f t="shared" si="5"/>
        <v>0</v>
      </c>
      <c r="S178" s="28"/>
    </row>
    <row r="179" spans="1:19" ht="15" customHeight="1">
      <c r="A179" s="111">
        <v>169</v>
      </c>
      <c r="B179" s="48" t="s">
        <v>2386</v>
      </c>
      <c r="C179" s="656" t="s">
        <v>43</v>
      </c>
      <c r="D179" s="35"/>
      <c r="E179" s="149" t="s">
        <v>3346</v>
      </c>
      <c r="F179" s="156"/>
      <c r="G179" s="670">
        <v>53.6</v>
      </c>
      <c r="H179" s="787">
        <v>4</v>
      </c>
      <c r="I179" s="40">
        <v>1</v>
      </c>
      <c r="J179" s="40" t="s">
        <v>42</v>
      </c>
      <c r="K179" s="41"/>
      <c r="L179" s="42" t="str">
        <f t="shared" si="0"/>
        <v>1packs</v>
      </c>
      <c r="M179" s="658">
        <f t="shared" si="1"/>
        <v>4</v>
      </c>
      <c r="N179" s="659" t="str">
        <f t="shared" si="6"/>
        <v>4packs</v>
      </c>
      <c r="O179" s="692">
        <f t="shared" si="2"/>
        <v>214.4</v>
      </c>
      <c r="P179" s="29">
        <f t="shared" si="3"/>
        <v>53.6</v>
      </c>
      <c r="Q179" s="74"/>
      <c r="R179" s="655">
        <f t="shared" si="5"/>
        <v>0</v>
      </c>
      <c r="S179" s="28"/>
    </row>
    <row r="180" spans="1:19" ht="15" customHeight="1">
      <c r="A180" s="111">
        <v>170</v>
      </c>
      <c r="B180" s="48" t="s">
        <v>2579</v>
      </c>
      <c r="C180" s="656" t="s">
        <v>43</v>
      </c>
      <c r="D180" s="35"/>
      <c r="E180" s="149" t="s">
        <v>2718</v>
      </c>
      <c r="F180" s="156"/>
      <c r="G180" s="670">
        <v>22</v>
      </c>
      <c r="H180" s="787">
        <v>3</v>
      </c>
      <c r="I180" s="40">
        <v>1</v>
      </c>
      <c r="J180" s="40" t="s">
        <v>42</v>
      </c>
      <c r="K180" s="41"/>
      <c r="L180" s="42" t="str">
        <f t="shared" si="0"/>
        <v>1packs</v>
      </c>
      <c r="M180" s="658">
        <f t="shared" si="1"/>
        <v>3</v>
      </c>
      <c r="N180" s="659" t="str">
        <f t="shared" si="6"/>
        <v>3packs</v>
      </c>
      <c r="O180" s="692">
        <f t="shared" si="2"/>
        <v>66</v>
      </c>
      <c r="P180" s="29">
        <f t="shared" si="3"/>
        <v>22</v>
      </c>
      <c r="Q180" s="74"/>
      <c r="R180" s="655">
        <f t="shared" si="5"/>
        <v>0</v>
      </c>
      <c r="S180" s="28"/>
    </row>
    <row r="181" spans="1:19" ht="15" customHeight="1">
      <c r="A181" s="111">
        <v>171</v>
      </c>
      <c r="B181" s="48" t="s">
        <v>2589</v>
      </c>
      <c r="C181" s="656" t="s">
        <v>43</v>
      </c>
      <c r="D181" s="35"/>
      <c r="E181" s="149" t="s">
        <v>2718</v>
      </c>
      <c r="F181" s="156"/>
      <c r="G181" s="670">
        <v>22</v>
      </c>
      <c r="H181" s="787">
        <v>3</v>
      </c>
      <c r="I181" s="40">
        <v>1</v>
      </c>
      <c r="J181" s="40" t="s">
        <v>42</v>
      </c>
      <c r="K181" s="41"/>
      <c r="L181" s="42" t="str">
        <f t="shared" si="0"/>
        <v>1packs</v>
      </c>
      <c r="M181" s="658">
        <f t="shared" si="1"/>
        <v>3</v>
      </c>
      <c r="N181" s="659" t="str">
        <f t="shared" si="6"/>
        <v>3packs</v>
      </c>
      <c r="O181" s="692">
        <f t="shared" si="2"/>
        <v>66</v>
      </c>
      <c r="P181" s="29">
        <f t="shared" si="3"/>
        <v>22</v>
      </c>
      <c r="Q181" s="74"/>
      <c r="R181" s="655">
        <f t="shared" si="5"/>
        <v>0</v>
      </c>
      <c r="S181" s="28"/>
    </row>
    <row r="182" spans="1:19" ht="15" customHeight="1">
      <c r="A182" s="111">
        <v>172</v>
      </c>
      <c r="B182" s="48" t="s">
        <v>1963</v>
      </c>
      <c r="C182" s="656" t="s">
        <v>43</v>
      </c>
      <c r="D182" s="35"/>
      <c r="E182" s="149" t="s">
        <v>3347</v>
      </c>
      <c r="F182" s="156"/>
      <c r="G182" s="670">
        <v>221</v>
      </c>
      <c r="H182" s="787">
        <v>59.8</v>
      </c>
      <c r="I182" s="40">
        <v>1</v>
      </c>
      <c r="J182" s="40" t="s">
        <v>33</v>
      </c>
      <c r="K182" s="41"/>
      <c r="L182" s="42" t="str">
        <f t="shared" si="0"/>
        <v>1kg</v>
      </c>
      <c r="M182" s="658">
        <f t="shared" si="1"/>
        <v>59.8</v>
      </c>
      <c r="N182" s="659" t="str">
        <f t="shared" si="6"/>
        <v>59.8kg</v>
      </c>
      <c r="O182" s="692">
        <f t="shared" si="2"/>
        <v>13215.8</v>
      </c>
      <c r="P182" s="29">
        <f t="shared" si="3"/>
        <v>221</v>
      </c>
      <c r="Q182" s="74"/>
      <c r="R182" s="655">
        <f t="shared" si="5"/>
        <v>0</v>
      </c>
      <c r="S182" s="28"/>
    </row>
    <row r="183" spans="1:19" ht="15" customHeight="1">
      <c r="A183" s="111">
        <v>173</v>
      </c>
      <c r="B183" s="48" t="s">
        <v>1967</v>
      </c>
      <c r="C183" s="656" t="s">
        <v>43</v>
      </c>
      <c r="D183" s="35"/>
      <c r="E183" s="149" t="s">
        <v>2719</v>
      </c>
      <c r="F183" s="156"/>
      <c r="G183" s="670">
        <v>277</v>
      </c>
      <c r="H183" s="787">
        <v>45.72</v>
      </c>
      <c r="I183" s="40">
        <v>1</v>
      </c>
      <c r="J183" s="40" t="s">
        <v>33</v>
      </c>
      <c r="K183" s="41"/>
      <c r="L183" s="42" t="str">
        <f t="shared" si="0"/>
        <v>1kg</v>
      </c>
      <c r="M183" s="658">
        <f t="shared" si="1"/>
        <v>45.72</v>
      </c>
      <c r="N183" s="659" t="str">
        <f t="shared" si="6"/>
        <v>45.72kg</v>
      </c>
      <c r="O183" s="692">
        <f t="shared" si="2"/>
        <v>12664.44</v>
      </c>
      <c r="P183" s="29">
        <f t="shared" si="3"/>
        <v>277</v>
      </c>
      <c r="Q183" s="74"/>
      <c r="R183" s="655">
        <f t="shared" si="5"/>
        <v>0</v>
      </c>
      <c r="S183" s="28"/>
    </row>
    <row r="184" spans="1:19" ht="15" customHeight="1">
      <c r="A184" s="111">
        <v>174</v>
      </c>
      <c r="B184" s="48" t="s">
        <v>1280</v>
      </c>
      <c r="C184" s="656" t="s">
        <v>43</v>
      </c>
      <c r="D184" s="35"/>
      <c r="E184" s="149" t="s">
        <v>3348</v>
      </c>
      <c r="F184" s="156"/>
      <c r="G184" s="670">
        <f>400/5</f>
        <v>80</v>
      </c>
      <c r="H184" s="787">
        <v>3</v>
      </c>
      <c r="I184" s="40">
        <v>5</v>
      </c>
      <c r="J184" s="40" t="s">
        <v>33</v>
      </c>
      <c r="K184" s="41"/>
      <c r="L184" s="42" t="str">
        <f t="shared" si="0"/>
        <v>5kg</v>
      </c>
      <c r="M184" s="658">
        <f t="shared" si="1"/>
        <v>15</v>
      </c>
      <c r="N184" s="659" t="str">
        <f t="shared" si="6"/>
        <v>15kg</v>
      </c>
      <c r="O184" s="692">
        <f t="shared" si="2"/>
        <v>240</v>
      </c>
      <c r="P184" s="29">
        <f t="shared" si="3"/>
        <v>80</v>
      </c>
      <c r="Q184" s="74"/>
      <c r="R184" s="655">
        <f t="shared" si="5"/>
        <v>0</v>
      </c>
      <c r="S184" s="28"/>
    </row>
    <row r="185" spans="1:19" ht="15" customHeight="1">
      <c r="A185" s="111">
        <v>175</v>
      </c>
      <c r="B185" s="48" t="s">
        <v>1489</v>
      </c>
      <c r="C185" s="656" t="s">
        <v>43</v>
      </c>
      <c r="D185" s="35"/>
      <c r="E185" s="149" t="s">
        <v>3247</v>
      </c>
      <c r="F185" s="156"/>
      <c r="G185" s="670">
        <v>100</v>
      </c>
      <c r="H185" s="787">
        <v>1</v>
      </c>
      <c r="I185" s="40">
        <v>1</v>
      </c>
      <c r="J185" s="40" t="s">
        <v>33</v>
      </c>
      <c r="K185" s="41"/>
      <c r="L185" s="42" t="str">
        <f t="shared" si="0"/>
        <v>1kg</v>
      </c>
      <c r="M185" s="658">
        <f t="shared" si="1"/>
        <v>1</v>
      </c>
      <c r="N185" s="659" t="str">
        <f t="shared" si="6"/>
        <v>1kg</v>
      </c>
      <c r="O185" s="692">
        <f t="shared" si="2"/>
        <v>100</v>
      </c>
      <c r="P185" s="29">
        <f t="shared" si="3"/>
        <v>100</v>
      </c>
      <c r="Q185" s="74"/>
      <c r="R185" s="655">
        <f t="shared" si="5"/>
        <v>0</v>
      </c>
      <c r="S185" s="28"/>
    </row>
    <row r="186" spans="1:19" ht="15" customHeight="1">
      <c r="A186" s="111">
        <v>176</v>
      </c>
      <c r="B186" s="48" t="s">
        <v>2076</v>
      </c>
      <c r="C186" s="656" t="s">
        <v>43</v>
      </c>
      <c r="D186" s="35"/>
      <c r="E186" s="149" t="s">
        <v>3349</v>
      </c>
      <c r="F186" s="156"/>
      <c r="G186" s="670">
        <f>1090/25</f>
        <v>43.6</v>
      </c>
      <c r="H186" s="787">
        <v>87.5</v>
      </c>
      <c r="I186" s="40">
        <v>25</v>
      </c>
      <c r="J186" s="40" t="s">
        <v>33</v>
      </c>
      <c r="K186" s="41"/>
      <c r="L186" s="42" t="str">
        <f t="shared" si="0"/>
        <v>25kg</v>
      </c>
      <c r="M186" s="658">
        <f t="shared" si="1"/>
        <v>2187.5</v>
      </c>
      <c r="N186" s="659" t="str">
        <f t="shared" si="6"/>
        <v>2187.5kg</v>
      </c>
      <c r="O186" s="692">
        <f t="shared" si="2"/>
        <v>3815</v>
      </c>
      <c r="P186" s="29">
        <f t="shared" si="3"/>
        <v>43.6</v>
      </c>
      <c r="Q186" s="74"/>
      <c r="R186" s="655">
        <f t="shared" si="5"/>
        <v>0</v>
      </c>
      <c r="S186" s="28"/>
    </row>
    <row r="187" spans="1:19" ht="15" customHeight="1">
      <c r="A187" s="111">
        <v>177</v>
      </c>
      <c r="B187" s="48" t="s">
        <v>251</v>
      </c>
      <c r="C187" s="656" t="s">
        <v>43</v>
      </c>
      <c r="D187" s="35"/>
      <c r="E187" s="149" t="s">
        <v>3350</v>
      </c>
      <c r="F187" s="156"/>
      <c r="G187" s="670">
        <v>8.65</v>
      </c>
      <c r="H187" s="787">
        <v>30</v>
      </c>
      <c r="I187" s="40">
        <v>10</v>
      </c>
      <c r="J187" s="40" t="s">
        <v>37</v>
      </c>
      <c r="K187" s="41"/>
      <c r="L187" s="42" t="str">
        <f t="shared" si="0"/>
        <v>10pieces</v>
      </c>
      <c r="M187" s="658">
        <f t="shared" si="1"/>
        <v>300</v>
      </c>
      <c r="N187" s="659" t="str">
        <f t="shared" si="6"/>
        <v>300pieces</v>
      </c>
      <c r="O187" s="692">
        <f t="shared" si="2"/>
        <v>259.5</v>
      </c>
      <c r="P187" s="29">
        <f t="shared" si="3"/>
        <v>8.65</v>
      </c>
      <c r="Q187" s="74"/>
      <c r="R187" s="655">
        <f t="shared" si="5"/>
        <v>0</v>
      </c>
      <c r="S187" s="28"/>
    </row>
    <row r="188" spans="1:19" ht="15" customHeight="1">
      <c r="A188" s="111">
        <v>178</v>
      </c>
      <c r="B188" s="48" t="s">
        <v>276</v>
      </c>
      <c r="C188" s="656" t="s">
        <v>43</v>
      </c>
      <c r="D188" s="35"/>
      <c r="E188" s="149" t="s">
        <v>3351</v>
      </c>
      <c r="F188" s="156"/>
      <c r="G188" s="670">
        <v>6.05</v>
      </c>
      <c r="H188" s="787">
        <v>30</v>
      </c>
      <c r="I188" s="40">
        <v>10</v>
      </c>
      <c r="J188" s="40" t="s">
        <v>37</v>
      </c>
      <c r="K188" s="41"/>
      <c r="L188" s="42" t="str">
        <f t="shared" si="0"/>
        <v>10pieces</v>
      </c>
      <c r="M188" s="658">
        <f t="shared" si="1"/>
        <v>300</v>
      </c>
      <c r="N188" s="659" t="str">
        <f t="shared" si="6"/>
        <v>300pieces</v>
      </c>
      <c r="O188" s="692">
        <f t="shared" si="2"/>
        <v>181.5</v>
      </c>
      <c r="P188" s="29">
        <f t="shared" si="3"/>
        <v>6.05</v>
      </c>
      <c r="Q188" s="74"/>
      <c r="R188" s="655">
        <f t="shared" si="5"/>
        <v>0</v>
      </c>
      <c r="S188" s="28"/>
    </row>
    <row r="189" spans="1:19" ht="15" customHeight="1">
      <c r="A189" s="111">
        <v>179</v>
      </c>
      <c r="B189" s="48" t="s">
        <v>272</v>
      </c>
      <c r="C189" s="656" t="s">
        <v>43</v>
      </c>
      <c r="D189" s="35"/>
      <c r="E189" s="149" t="s">
        <v>3289</v>
      </c>
      <c r="F189" s="156"/>
      <c r="G189" s="670">
        <v>6.05</v>
      </c>
      <c r="H189" s="787">
        <v>60</v>
      </c>
      <c r="I189" s="40">
        <v>10</v>
      </c>
      <c r="J189" s="40" t="s">
        <v>37</v>
      </c>
      <c r="K189" s="41"/>
      <c r="L189" s="42" t="str">
        <f t="shared" si="0"/>
        <v>10pieces</v>
      </c>
      <c r="M189" s="658">
        <f t="shared" si="1"/>
        <v>600</v>
      </c>
      <c r="N189" s="659" t="str">
        <f t="shared" si="6"/>
        <v>600pieces</v>
      </c>
      <c r="O189" s="692">
        <f t="shared" si="2"/>
        <v>363</v>
      </c>
      <c r="P189" s="29">
        <f t="shared" si="3"/>
        <v>6.05</v>
      </c>
      <c r="Q189" s="74"/>
      <c r="R189" s="655">
        <f t="shared" si="5"/>
        <v>0</v>
      </c>
      <c r="S189" s="28"/>
    </row>
    <row r="190" spans="1:19" ht="15" customHeight="1">
      <c r="A190" s="111">
        <v>180</v>
      </c>
      <c r="B190" s="48" t="s">
        <v>338</v>
      </c>
      <c r="C190" s="656" t="s">
        <v>43</v>
      </c>
      <c r="D190" s="35"/>
      <c r="E190" s="149" t="s">
        <v>3352</v>
      </c>
      <c r="F190" s="156"/>
      <c r="G190" s="670">
        <v>5.92</v>
      </c>
      <c r="H190" s="787">
        <v>30</v>
      </c>
      <c r="I190" s="40">
        <v>10</v>
      </c>
      <c r="J190" s="40" t="s">
        <v>37</v>
      </c>
      <c r="K190" s="41"/>
      <c r="L190" s="42" t="str">
        <f t="shared" si="0"/>
        <v>10pieces</v>
      </c>
      <c r="M190" s="658">
        <f t="shared" si="1"/>
        <v>300</v>
      </c>
      <c r="N190" s="659" t="str">
        <f t="shared" si="6"/>
        <v>300pieces</v>
      </c>
      <c r="O190" s="692">
        <f t="shared" si="2"/>
        <v>177.6</v>
      </c>
      <c r="P190" s="29">
        <f t="shared" si="3"/>
        <v>5.92</v>
      </c>
      <c r="Q190" s="74"/>
      <c r="R190" s="655">
        <f t="shared" si="5"/>
        <v>0</v>
      </c>
      <c r="S190" s="28"/>
    </row>
    <row r="191" spans="1:19" ht="15" customHeight="1">
      <c r="A191" s="111">
        <v>181</v>
      </c>
      <c r="B191" s="48" t="s">
        <v>414</v>
      </c>
      <c r="C191" s="656" t="s">
        <v>43</v>
      </c>
      <c r="D191" s="35"/>
      <c r="E191" s="149" t="s">
        <v>3353</v>
      </c>
      <c r="F191" s="156"/>
      <c r="G191" s="670">
        <v>22</v>
      </c>
      <c r="H191" s="787">
        <v>8</v>
      </c>
      <c r="I191" s="40">
        <v>1</v>
      </c>
      <c r="J191" s="40" t="s">
        <v>37</v>
      </c>
      <c r="K191" s="41"/>
      <c r="L191" s="42" t="str">
        <f t="shared" si="0"/>
        <v>1pieces</v>
      </c>
      <c r="M191" s="658">
        <f t="shared" si="1"/>
        <v>8</v>
      </c>
      <c r="N191" s="659" t="str">
        <f t="shared" si="6"/>
        <v>8pieces</v>
      </c>
      <c r="O191" s="692">
        <f t="shared" si="2"/>
        <v>176</v>
      </c>
      <c r="P191" s="29">
        <f t="shared" si="3"/>
        <v>22</v>
      </c>
      <c r="Q191" s="74"/>
      <c r="R191" s="655">
        <f t="shared" si="5"/>
        <v>0</v>
      </c>
      <c r="S191" s="28"/>
    </row>
    <row r="192" spans="1:19" ht="15" customHeight="1">
      <c r="A192" s="111">
        <v>182</v>
      </c>
      <c r="B192" s="48" t="s">
        <v>440</v>
      </c>
      <c r="C192" s="656" t="s">
        <v>43</v>
      </c>
      <c r="D192" s="35"/>
      <c r="E192" s="149" t="s">
        <v>3354</v>
      </c>
      <c r="F192" s="156"/>
      <c r="G192" s="670">
        <v>6.5</v>
      </c>
      <c r="H192" s="787">
        <v>32</v>
      </c>
      <c r="I192" s="40">
        <v>10</v>
      </c>
      <c r="J192" s="40" t="s">
        <v>37</v>
      </c>
      <c r="K192" s="41"/>
      <c r="L192" s="42" t="str">
        <f t="shared" si="0"/>
        <v>10pieces</v>
      </c>
      <c r="M192" s="658">
        <f t="shared" si="1"/>
        <v>320</v>
      </c>
      <c r="N192" s="659" t="str">
        <f t="shared" si="6"/>
        <v>320pieces</v>
      </c>
      <c r="O192" s="692">
        <f t="shared" si="2"/>
        <v>208</v>
      </c>
      <c r="P192" s="29">
        <f t="shared" si="3"/>
        <v>6.5</v>
      </c>
      <c r="Q192" s="74"/>
      <c r="R192" s="655">
        <f t="shared" si="5"/>
        <v>0</v>
      </c>
      <c r="S192" s="28"/>
    </row>
    <row r="193" spans="1:19" ht="15" customHeight="1">
      <c r="A193" s="111">
        <v>183</v>
      </c>
      <c r="B193" s="48" t="s">
        <v>528</v>
      </c>
      <c r="C193" s="656" t="s">
        <v>43</v>
      </c>
      <c r="D193" s="35"/>
      <c r="E193" s="149" t="s">
        <v>529</v>
      </c>
      <c r="F193" s="156"/>
      <c r="G193" s="670">
        <f>816.4/50</f>
        <v>16.327999999999999</v>
      </c>
      <c r="H193" s="787">
        <v>50</v>
      </c>
      <c r="I193" s="40">
        <v>50</v>
      </c>
      <c r="J193" s="40" t="s">
        <v>37</v>
      </c>
      <c r="K193" s="41"/>
      <c r="L193" s="42" t="str">
        <f t="shared" si="0"/>
        <v>50pieces</v>
      </c>
      <c r="M193" s="658">
        <f t="shared" si="1"/>
        <v>2500</v>
      </c>
      <c r="N193" s="659" t="str">
        <f t="shared" si="6"/>
        <v>2500pieces</v>
      </c>
      <c r="O193" s="692">
        <f t="shared" si="2"/>
        <v>816.4</v>
      </c>
      <c r="P193" s="29">
        <f t="shared" si="3"/>
        <v>16.327999999999999</v>
      </c>
      <c r="Q193" s="74"/>
      <c r="R193" s="655">
        <f t="shared" si="5"/>
        <v>0</v>
      </c>
      <c r="S193" s="28"/>
    </row>
    <row r="194" spans="1:19" ht="15" customHeight="1">
      <c r="A194" s="111">
        <v>184</v>
      </c>
      <c r="B194" s="48" t="s">
        <v>595</v>
      </c>
      <c r="C194" s="656" t="s">
        <v>43</v>
      </c>
      <c r="D194" s="35"/>
      <c r="E194" s="149" t="s">
        <v>596</v>
      </c>
      <c r="F194" s="156"/>
      <c r="G194" s="670">
        <f>1180.8/48</f>
        <v>24.599999999999998</v>
      </c>
      <c r="H194" s="787">
        <v>24</v>
      </c>
      <c r="I194" s="40">
        <v>48</v>
      </c>
      <c r="J194" s="40" t="s">
        <v>37</v>
      </c>
      <c r="K194" s="41"/>
      <c r="L194" s="42" t="str">
        <f t="shared" si="0"/>
        <v>48pieces</v>
      </c>
      <c r="M194" s="658">
        <f t="shared" si="1"/>
        <v>1152</v>
      </c>
      <c r="N194" s="659" t="str">
        <f t="shared" si="6"/>
        <v>1152pieces</v>
      </c>
      <c r="O194" s="692">
        <f t="shared" si="2"/>
        <v>590.4</v>
      </c>
      <c r="P194" s="29">
        <f t="shared" si="3"/>
        <v>24.599999999999998</v>
      </c>
      <c r="Q194" s="74"/>
      <c r="R194" s="655">
        <f t="shared" si="5"/>
        <v>0</v>
      </c>
      <c r="S194" s="28"/>
    </row>
    <row r="195" spans="1:19" ht="15" customHeight="1">
      <c r="A195" s="111">
        <v>185</v>
      </c>
      <c r="B195" s="48" t="s">
        <v>600</v>
      </c>
      <c r="C195" s="656" t="s">
        <v>43</v>
      </c>
      <c r="D195" s="35"/>
      <c r="E195" s="149" t="s">
        <v>3355</v>
      </c>
      <c r="F195" s="156"/>
      <c r="G195" s="670">
        <v>36.9</v>
      </c>
      <c r="H195" s="787">
        <v>3</v>
      </c>
      <c r="I195" s="40">
        <v>1</v>
      </c>
      <c r="J195" s="40" t="s">
        <v>37</v>
      </c>
      <c r="K195" s="41"/>
      <c r="L195" s="42" t="str">
        <f t="shared" si="0"/>
        <v>1pieces</v>
      </c>
      <c r="M195" s="658">
        <f t="shared" si="1"/>
        <v>3</v>
      </c>
      <c r="N195" s="659" t="str">
        <f t="shared" si="6"/>
        <v>3pieces</v>
      </c>
      <c r="O195" s="692">
        <f t="shared" si="2"/>
        <v>110.69999999999999</v>
      </c>
      <c r="P195" s="29">
        <f t="shared" si="3"/>
        <v>36.9</v>
      </c>
      <c r="Q195" s="74"/>
      <c r="R195" s="655">
        <f t="shared" si="5"/>
        <v>0</v>
      </c>
      <c r="S195" s="28"/>
    </row>
    <row r="196" spans="1:19" ht="15" customHeight="1">
      <c r="A196" s="111">
        <v>186</v>
      </c>
      <c r="B196" s="48" t="s">
        <v>616</v>
      </c>
      <c r="C196" s="656" t="s">
        <v>43</v>
      </c>
      <c r="D196" s="35"/>
      <c r="E196" s="149" t="s">
        <v>3356</v>
      </c>
      <c r="F196" s="156"/>
      <c r="G196" s="670">
        <v>56.2</v>
      </c>
      <c r="H196" s="787">
        <v>2</v>
      </c>
      <c r="I196" s="40">
        <v>1</v>
      </c>
      <c r="J196" s="40" t="s">
        <v>37</v>
      </c>
      <c r="K196" s="41"/>
      <c r="L196" s="42" t="str">
        <f t="shared" si="0"/>
        <v>1pieces</v>
      </c>
      <c r="M196" s="658">
        <f t="shared" si="1"/>
        <v>2</v>
      </c>
      <c r="N196" s="659" t="str">
        <f t="shared" si="6"/>
        <v>2pieces</v>
      </c>
      <c r="O196" s="692">
        <f t="shared" si="2"/>
        <v>112.4</v>
      </c>
      <c r="P196" s="29">
        <f t="shared" si="3"/>
        <v>56.2</v>
      </c>
      <c r="Q196" s="74"/>
      <c r="R196" s="655">
        <f t="shared" si="5"/>
        <v>0</v>
      </c>
      <c r="S196" s="28"/>
    </row>
    <row r="197" spans="1:19" ht="15" customHeight="1">
      <c r="A197" s="111">
        <v>187</v>
      </c>
      <c r="B197" s="48" t="s">
        <v>636</v>
      </c>
      <c r="C197" s="656" t="s">
        <v>43</v>
      </c>
      <c r="D197" s="35"/>
      <c r="E197" s="149" t="s">
        <v>3357</v>
      </c>
      <c r="F197" s="156"/>
      <c r="G197" s="670">
        <v>9.5299999999999994</v>
      </c>
      <c r="H197" s="787">
        <v>36</v>
      </c>
      <c r="I197" s="40">
        <v>12</v>
      </c>
      <c r="J197" s="40" t="s">
        <v>37</v>
      </c>
      <c r="K197" s="41"/>
      <c r="L197" s="42" t="str">
        <f t="shared" si="0"/>
        <v>12pieces</v>
      </c>
      <c r="M197" s="658">
        <f t="shared" si="1"/>
        <v>432</v>
      </c>
      <c r="N197" s="659" t="str">
        <f t="shared" si="6"/>
        <v>432pieces</v>
      </c>
      <c r="O197" s="692">
        <f t="shared" si="2"/>
        <v>343.08</v>
      </c>
      <c r="P197" s="29">
        <f t="shared" si="3"/>
        <v>9.5299999999999994</v>
      </c>
      <c r="Q197" s="74"/>
      <c r="R197" s="655">
        <f t="shared" si="5"/>
        <v>0</v>
      </c>
      <c r="S197" s="28"/>
    </row>
    <row r="198" spans="1:19" ht="15" customHeight="1">
      <c r="A198" s="111">
        <v>188</v>
      </c>
      <c r="B198" s="48" t="s">
        <v>646</v>
      </c>
      <c r="C198" s="656" t="s">
        <v>43</v>
      </c>
      <c r="D198" s="35"/>
      <c r="E198" s="149" t="s">
        <v>3358</v>
      </c>
      <c r="F198" s="156"/>
      <c r="G198" s="670">
        <f>742.65/105</f>
        <v>7.072857142857143</v>
      </c>
      <c r="H198" s="787">
        <v>105</v>
      </c>
      <c r="I198" s="40">
        <v>105</v>
      </c>
      <c r="J198" s="40" t="s">
        <v>37</v>
      </c>
      <c r="K198" s="41"/>
      <c r="L198" s="42" t="str">
        <f t="shared" si="0"/>
        <v>105pieces</v>
      </c>
      <c r="M198" s="658">
        <f t="shared" si="1"/>
        <v>11025</v>
      </c>
      <c r="N198" s="659" t="str">
        <f t="shared" si="6"/>
        <v>11025pieces</v>
      </c>
      <c r="O198" s="692">
        <f t="shared" si="2"/>
        <v>742.65</v>
      </c>
      <c r="P198" s="29">
        <f t="shared" si="3"/>
        <v>7.072857142857143</v>
      </c>
      <c r="Q198" s="74"/>
      <c r="R198" s="655">
        <f t="shared" si="5"/>
        <v>0</v>
      </c>
      <c r="S198" s="28"/>
    </row>
    <row r="199" spans="1:19" ht="15" customHeight="1">
      <c r="A199" s="111">
        <v>189</v>
      </c>
      <c r="B199" s="48" t="s">
        <v>3359</v>
      </c>
      <c r="C199" s="656" t="s">
        <v>43</v>
      </c>
      <c r="D199" s="35"/>
      <c r="E199" s="149" t="s">
        <v>3276</v>
      </c>
      <c r="F199" s="156"/>
      <c r="G199" s="670">
        <f>678.2/50</f>
        <v>13.564</v>
      </c>
      <c r="H199" s="787">
        <v>50</v>
      </c>
      <c r="I199" s="40">
        <v>50</v>
      </c>
      <c r="J199" s="40" t="s">
        <v>37</v>
      </c>
      <c r="K199" s="41"/>
      <c r="L199" s="42" t="str">
        <f t="shared" si="0"/>
        <v>50pieces</v>
      </c>
      <c r="M199" s="658">
        <f t="shared" si="1"/>
        <v>2500</v>
      </c>
      <c r="N199" s="659" t="str">
        <f t="shared" si="6"/>
        <v>2500pieces</v>
      </c>
      <c r="O199" s="692">
        <f t="shared" si="2"/>
        <v>678.2</v>
      </c>
      <c r="P199" s="29">
        <f t="shared" si="3"/>
        <v>13.564</v>
      </c>
      <c r="Q199" s="74"/>
      <c r="R199" s="655">
        <f t="shared" si="5"/>
        <v>0</v>
      </c>
      <c r="S199" s="28"/>
    </row>
    <row r="200" spans="1:19" ht="15" customHeight="1">
      <c r="A200" s="111">
        <v>190</v>
      </c>
      <c r="B200" s="48" t="s">
        <v>814</v>
      </c>
      <c r="C200" s="656" t="s">
        <v>43</v>
      </c>
      <c r="D200" s="35"/>
      <c r="E200" s="149" t="s">
        <v>3360</v>
      </c>
      <c r="F200" s="156"/>
      <c r="G200" s="670">
        <v>8.42</v>
      </c>
      <c r="H200" s="787">
        <v>30</v>
      </c>
      <c r="I200" s="40">
        <v>10</v>
      </c>
      <c r="J200" s="40" t="s">
        <v>37</v>
      </c>
      <c r="K200" s="41"/>
      <c r="L200" s="42" t="str">
        <f t="shared" si="0"/>
        <v>10pieces</v>
      </c>
      <c r="M200" s="658">
        <f t="shared" si="1"/>
        <v>300</v>
      </c>
      <c r="N200" s="659" t="str">
        <f t="shared" si="6"/>
        <v>300pieces</v>
      </c>
      <c r="O200" s="692">
        <f t="shared" si="2"/>
        <v>252.6</v>
      </c>
      <c r="P200" s="29">
        <f t="shared" si="3"/>
        <v>8.42</v>
      </c>
      <c r="Q200" s="74"/>
      <c r="R200" s="655">
        <f t="shared" si="5"/>
        <v>0</v>
      </c>
      <c r="S200" s="28"/>
    </row>
    <row r="201" spans="1:19" ht="15" customHeight="1">
      <c r="A201" s="111">
        <v>191</v>
      </c>
      <c r="B201" s="48" t="s">
        <v>816</v>
      </c>
      <c r="C201" s="656" t="s">
        <v>43</v>
      </c>
      <c r="D201" s="35"/>
      <c r="E201" s="149" t="s">
        <v>3309</v>
      </c>
      <c r="F201" s="156"/>
      <c r="G201" s="670">
        <v>7.07</v>
      </c>
      <c r="H201" s="787">
        <v>80</v>
      </c>
      <c r="I201" s="40">
        <v>10</v>
      </c>
      <c r="J201" s="40" t="s">
        <v>37</v>
      </c>
      <c r="K201" s="41"/>
      <c r="L201" s="42" t="str">
        <f t="shared" si="0"/>
        <v>10pieces</v>
      </c>
      <c r="M201" s="658">
        <f t="shared" si="1"/>
        <v>800</v>
      </c>
      <c r="N201" s="659" t="str">
        <f t="shared" si="6"/>
        <v>800pieces</v>
      </c>
      <c r="O201" s="692">
        <f t="shared" si="2"/>
        <v>565.6</v>
      </c>
      <c r="P201" s="29">
        <f t="shared" si="3"/>
        <v>7.07</v>
      </c>
      <c r="Q201" s="74"/>
      <c r="R201" s="655">
        <f t="shared" si="5"/>
        <v>0</v>
      </c>
      <c r="S201" s="28"/>
    </row>
    <row r="202" spans="1:19" ht="15" customHeight="1">
      <c r="A202" s="111">
        <v>192</v>
      </c>
      <c r="B202" s="48" t="s">
        <v>3361</v>
      </c>
      <c r="C202" s="656" t="s">
        <v>43</v>
      </c>
      <c r="D202" s="35"/>
      <c r="E202" s="149" t="s">
        <v>3362</v>
      </c>
      <c r="F202" s="156"/>
      <c r="G202" s="670">
        <v>7.19</v>
      </c>
      <c r="H202" s="787">
        <v>30</v>
      </c>
      <c r="I202" s="40">
        <v>10</v>
      </c>
      <c r="J202" s="40" t="s">
        <v>37</v>
      </c>
      <c r="K202" s="41"/>
      <c r="L202" s="42" t="str">
        <f t="shared" si="0"/>
        <v>10pieces</v>
      </c>
      <c r="M202" s="658">
        <f t="shared" si="1"/>
        <v>300</v>
      </c>
      <c r="N202" s="659" t="str">
        <f t="shared" si="6"/>
        <v>300pieces</v>
      </c>
      <c r="O202" s="692">
        <f t="shared" si="2"/>
        <v>215.70000000000002</v>
      </c>
      <c r="P202" s="29">
        <f t="shared" si="3"/>
        <v>7.19</v>
      </c>
      <c r="Q202" s="74"/>
      <c r="R202" s="655">
        <f t="shared" si="5"/>
        <v>0</v>
      </c>
      <c r="S202" s="28"/>
    </row>
    <row r="203" spans="1:19" ht="15" customHeight="1">
      <c r="A203" s="111">
        <v>193</v>
      </c>
      <c r="B203" s="48" t="s">
        <v>822</v>
      </c>
      <c r="C203" s="656" t="s">
        <v>43</v>
      </c>
      <c r="D203" s="35"/>
      <c r="E203" s="149" t="s">
        <v>3363</v>
      </c>
      <c r="F203" s="156"/>
      <c r="G203" s="670">
        <v>16.12</v>
      </c>
      <c r="H203" s="787">
        <v>36</v>
      </c>
      <c r="I203" s="40">
        <v>12</v>
      </c>
      <c r="J203" s="40" t="s">
        <v>37</v>
      </c>
      <c r="K203" s="41"/>
      <c r="L203" s="42" t="str">
        <f t="shared" si="0"/>
        <v>12pieces</v>
      </c>
      <c r="M203" s="658">
        <f t="shared" si="1"/>
        <v>432</v>
      </c>
      <c r="N203" s="659" t="str">
        <f t="shared" si="6"/>
        <v>432pieces</v>
      </c>
      <c r="O203" s="692">
        <f t="shared" si="2"/>
        <v>580.32000000000005</v>
      </c>
      <c r="P203" s="29">
        <f t="shared" si="3"/>
        <v>16.12</v>
      </c>
      <c r="Q203" s="74"/>
      <c r="R203" s="655">
        <f t="shared" si="5"/>
        <v>0</v>
      </c>
      <c r="S203" s="28"/>
    </row>
    <row r="204" spans="1:19" ht="15" customHeight="1">
      <c r="A204" s="111">
        <v>194</v>
      </c>
      <c r="B204" s="48" t="s">
        <v>824</v>
      </c>
      <c r="C204" s="656" t="s">
        <v>43</v>
      </c>
      <c r="D204" s="35"/>
      <c r="E204" s="149" t="s">
        <v>3309</v>
      </c>
      <c r="F204" s="156"/>
      <c r="G204" s="670">
        <v>7.07</v>
      </c>
      <c r="H204" s="787">
        <v>30</v>
      </c>
      <c r="I204" s="40">
        <v>10</v>
      </c>
      <c r="J204" s="40" t="s">
        <v>37</v>
      </c>
      <c r="K204" s="41"/>
      <c r="L204" s="42" t="str">
        <f t="shared" si="0"/>
        <v>10pieces</v>
      </c>
      <c r="M204" s="658">
        <f t="shared" si="1"/>
        <v>300</v>
      </c>
      <c r="N204" s="659" t="str">
        <f t="shared" si="6"/>
        <v>300pieces</v>
      </c>
      <c r="O204" s="692">
        <f t="shared" si="2"/>
        <v>212.10000000000002</v>
      </c>
      <c r="P204" s="29">
        <f t="shared" si="3"/>
        <v>7.0700000000000012</v>
      </c>
      <c r="Q204" s="74"/>
      <c r="R204" s="655">
        <f t="shared" si="5"/>
        <v>0</v>
      </c>
      <c r="S204" s="28"/>
    </row>
    <row r="205" spans="1:19" ht="15" customHeight="1">
      <c r="A205" s="111">
        <v>195</v>
      </c>
      <c r="B205" s="48" t="s">
        <v>882</v>
      </c>
      <c r="C205" s="656" t="s">
        <v>43</v>
      </c>
      <c r="D205" s="35"/>
      <c r="E205" s="149" t="s">
        <v>3261</v>
      </c>
      <c r="F205" s="156"/>
      <c r="G205" s="670">
        <v>7.39</v>
      </c>
      <c r="H205" s="787">
        <v>43</v>
      </c>
      <c r="I205" s="40">
        <v>10</v>
      </c>
      <c r="J205" s="40" t="s">
        <v>37</v>
      </c>
      <c r="K205" s="41"/>
      <c r="L205" s="42" t="str">
        <f t="shared" si="0"/>
        <v>10pieces</v>
      </c>
      <c r="M205" s="658">
        <f t="shared" si="1"/>
        <v>430</v>
      </c>
      <c r="N205" s="659" t="str">
        <f t="shared" si="6"/>
        <v>430pieces</v>
      </c>
      <c r="O205" s="692">
        <f t="shared" si="2"/>
        <v>317.77</v>
      </c>
      <c r="P205" s="29">
        <f t="shared" si="3"/>
        <v>7.39</v>
      </c>
      <c r="Q205" s="74"/>
      <c r="R205" s="655">
        <f t="shared" si="5"/>
        <v>0</v>
      </c>
      <c r="S205" s="28"/>
    </row>
    <row r="206" spans="1:19" ht="15" customHeight="1">
      <c r="A206" s="111">
        <v>196</v>
      </c>
      <c r="B206" s="48" t="s">
        <v>883</v>
      </c>
      <c r="C206" s="656" t="s">
        <v>43</v>
      </c>
      <c r="D206" s="35"/>
      <c r="E206" s="149" t="s">
        <v>3364</v>
      </c>
      <c r="F206" s="156"/>
      <c r="G206" s="670">
        <v>8.17</v>
      </c>
      <c r="H206" s="787">
        <v>30</v>
      </c>
      <c r="I206" s="40">
        <v>10</v>
      </c>
      <c r="J206" s="40" t="s">
        <v>37</v>
      </c>
      <c r="K206" s="41"/>
      <c r="L206" s="42" t="str">
        <f t="shared" si="0"/>
        <v>10pieces</v>
      </c>
      <c r="M206" s="658">
        <f t="shared" si="1"/>
        <v>300</v>
      </c>
      <c r="N206" s="659" t="str">
        <f t="shared" si="6"/>
        <v>300pieces</v>
      </c>
      <c r="O206" s="692">
        <f t="shared" si="2"/>
        <v>245.1</v>
      </c>
      <c r="P206" s="29">
        <f t="shared" si="3"/>
        <v>8.17</v>
      </c>
      <c r="Q206" s="74"/>
      <c r="R206" s="655">
        <f t="shared" si="5"/>
        <v>0</v>
      </c>
      <c r="S206" s="28"/>
    </row>
    <row r="207" spans="1:19" ht="15" customHeight="1">
      <c r="A207" s="111">
        <v>197</v>
      </c>
      <c r="B207" s="48" t="s">
        <v>885</v>
      </c>
      <c r="C207" s="656" t="s">
        <v>43</v>
      </c>
      <c r="D207" s="35"/>
      <c r="E207" s="149" t="s">
        <v>3364</v>
      </c>
      <c r="F207" s="156"/>
      <c r="G207" s="670">
        <v>8.0500000000000007</v>
      </c>
      <c r="H207" s="787">
        <v>30</v>
      </c>
      <c r="I207" s="40">
        <v>10</v>
      </c>
      <c r="J207" s="40" t="s">
        <v>37</v>
      </c>
      <c r="K207" s="41"/>
      <c r="L207" s="42" t="str">
        <f t="shared" si="0"/>
        <v>10pieces</v>
      </c>
      <c r="M207" s="658">
        <f t="shared" si="1"/>
        <v>300</v>
      </c>
      <c r="N207" s="659" t="str">
        <f t="shared" si="6"/>
        <v>300pieces</v>
      </c>
      <c r="O207" s="692">
        <f t="shared" si="2"/>
        <v>241.50000000000003</v>
      </c>
      <c r="P207" s="29">
        <f t="shared" si="3"/>
        <v>8.0500000000000007</v>
      </c>
      <c r="Q207" s="74"/>
      <c r="R207" s="655">
        <f t="shared" si="5"/>
        <v>0</v>
      </c>
      <c r="S207" s="28"/>
    </row>
    <row r="208" spans="1:19" ht="15" customHeight="1">
      <c r="A208" s="111">
        <v>198</v>
      </c>
      <c r="B208" s="48" t="s">
        <v>931</v>
      </c>
      <c r="C208" s="656" t="s">
        <v>43</v>
      </c>
      <c r="D208" s="35"/>
      <c r="E208" s="149" t="s">
        <v>3365</v>
      </c>
      <c r="F208" s="156"/>
      <c r="G208" s="670">
        <f>664.7/60</f>
        <v>11.078333333333335</v>
      </c>
      <c r="H208" s="787">
        <v>60</v>
      </c>
      <c r="I208" s="40">
        <v>60</v>
      </c>
      <c r="J208" s="40" t="s">
        <v>37</v>
      </c>
      <c r="K208" s="41"/>
      <c r="L208" s="42" t="str">
        <f t="shared" si="0"/>
        <v>60pieces</v>
      </c>
      <c r="M208" s="658">
        <f t="shared" si="1"/>
        <v>3600</v>
      </c>
      <c r="N208" s="659" t="str">
        <f t="shared" si="6"/>
        <v>3600pieces</v>
      </c>
      <c r="O208" s="692">
        <f t="shared" si="2"/>
        <v>664.7</v>
      </c>
      <c r="P208" s="29">
        <f t="shared" si="3"/>
        <v>11.078333333333335</v>
      </c>
      <c r="Q208" s="74"/>
      <c r="R208" s="655">
        <f t="shared" si="5"/>
        <v>0</v>
      </c>
      <c r="S208" s="28"/>
    </row>
    <row r="209" spans="1:19" ht="15" customHeight="1">
      <c r="A209" s="111">
        <v>199</v>
      </c>
      <c r="B209" s="48" t="s">
        <v>931</v>
      </c>
      <c r="C209" s="656" t="s">
        <v>43</v>
      </c>
      <c r="D209" s="35"/>
      <c r="E209" s="149" t="s">
        <v>3366</v>
      </c>
      <c r="F209" s="156"/>
      <c r="G209" s="670">
        <f>665.95/20</f>
        <v>33.297499999999999</v>
      </c>
      <c r="H209" s="787">
        <v>20</v>
      </c>
      <c r="I209" s="40">
        <v>20</v>
      </c>
      <c r="J209" s="40" t="s">
        <v>37</v>
      </c>
      <c r="K209" s="41"/>
      <c r="L209" s="42" t="str">
        <f t="shared" si="0"/>
        <v>20pieces</v>
      </c>
      <c r="M209" s="658">
        <f t="shared" si="1"/>
        <v>400</v>
      </c>
      <c r="N209" s="659" t="str">
        <f t="shared" si="6"/>
        <v>400pieces</v>
      </c>
      <c r="O209" s="692">
        <f t="shared" si="2"/>
        <v>665.95</v>
      </c>
      <c r="P209" s="29">
        <f t="shared" si="3"/>
        <v>33.297499999999999</v>
      </c>
      <c r="Q209" s="74"/>
      <c r="R209" s="655">
        <f t="shared" si="5"/>
        <v>0</v>
      </c>
      <c r="S209" s="28"/>
    </row>
    <row r="210" spans="1:19" ht="15" customHeight="1">
      <c r="A210" s="111">
        <v>200</v>
      </c>
      <c r="B210" s="48" t="s">
        <v>976</v>
      </c>
      <c r="C210" s="656" t="s">
        <v>43</v>
      </c>
      <c r="D210" s="35"/>
      <c r="E210" s="149" t="s">
        <v>3277</v>
      </c>
      <c r="F210" s="156"/>
      <c r="G210" s="670">
        <v>6.71</v>
      </c>
      <c r="H210" s="787">
        <v>80</v>
      </c>
      <c r="I210" s="40">
        <v>10</v>
      </c>
      <c r="J210" s="40" t="s">
        <v>37</v>
      </c>
      <c r="K210" s="41"/>
      <c r="L210" s="42" t="str">
        <f t="shared" si="0"/>
        <v>10pieces</v>
      </c>
      <c r="M210" s="658">
        <f t="shared" si="1"/>
        <v>800</v>
      </c>
      <c r="N210" s="659" t="str">
        <f t="shared" si="6"/>
        <v>800pieces</v>
      </c>
      <c r="O210" s="692">
        <f t="shared" si="2"/>
        <v>536.79999999999995</v>
      </c>
      <c r="P210" s="29">
        <f t="shared" si="3"/>
        <v>6.7099999999999991</v>
      </c>
      <c r="Q210" s="74"/>
      <c r="R210" s="655">
        <f t="shared" si="5"/>
        <v>0</v>
      </c>
      <c r="S210" s="28"/>
    </row>
    <row r="211" spans="1:19" ht="15" customHeight="1">
      <c r="A211" s="111">
        <v>201</v>
      </c>
      <c r="B211" s="48" t="s">
        <v>983</v>
      </c>
      <c r="C211" s="656" t="s">
        <v>43</v>
      </c>
      <c r="D211" s="35"/>
      <c r="E211" s="149" t="s">
        <v>3367</v>
      </c>
      <c r="F211" s="156"/>
      <c r="G211" s="670">
        <f>713.85/40</f>
        <v>17.846250000000001</v>
      </c>
      <c r="H211" s="787">
        <v>56</v>
      </c>
      <c r="I211" s="40">
        <v>40</v>
      </c>
      <c r="J211" s="40" t="s">
        <v>37</v>
      </c>
      <c r="K211" s="41"/>
      <c r="L211" s="42" t="str">
        <f t="shared" si="0"/>
        <v>40pieces</v>
      </c>
      <c r="M211" s="658">
        <f t="shared" si="1"/>
        <v>2240</v>
      </c>
      <c r="N211" s="659" t="str">
        <f t="shared" si="6"/>
        <v>2240pieces</v>
      </c>
      <c r="O211" s="692">
        <f t="shared" si="2"/>
        <v>999.3900000000001</v>
      </c>
      <c r="P211" s="29">
        <f t="shared" si="3"/>
        <v>17.846250000000001</v>
      </c>
      <c r="Q211" s="74"/>
      <c r="R211" s="655">
        <f t="shared" si="5"/>
        <v>0</v>
      </c>
      <c r="S211" s="28"/>
    </row>
    <row r="212" spans="1:19" ht="15" customHeight="1">
      <c r="A212" s="111">
        <v>202</v>
      </c>
      <c r="B212" s="48" t="s">
        <v>1059</v>
      </c>
      <c r="C212" s="656" t="s">
        <v>43</v>
      </c>
      <c r="D212" s="35"/>
      <c r="E212" s="149" t="s">
        <v>3368</v>
      </c>
      <c r="F212" s="156"/>
      <c r="G212" s="670">
        <f>844.35/24</f>
        <v>35.181249999999999</v>
      </c>
      <c r="H212" s="787">
        <v>24</v>
      </c>
      <c r="I212" s="40">
        <v>24</v>
      </c>
      <c r="J212" s="40" t="s">
        <v>37</v>
      </c>
      <c r="K212" s="41"/>
      <c r="L212" s="42" t="str">
        <f t="shared" si="0"/>
        <v>24pieces</v>
      </c>
      <c r="M212" s="658">
        <f t="shared" si="1"/>
        <v>576</v>
      </c>
      <c r="N212" s="659" t="str">
        <f t="shared" si="6"/>
        <v>576pieces</v>
      </c>
      <c r="O212" s="692">
        <f t="shared" si="2"/>
        <v>844.34999999999991</v>
      </c>
      <c r="P212" s="29">
        <f t="shared" si="3"/>
        <v>35.181249999999999</v>
      </c>
      <c r="Q212" s="74"/>
      <c r="R212" s="655">
        <f t="shared" si="5"/>
        <v>0</v>
      </c>
      <c r="S212" s="28"/>
    </row>
    <row r="213" spans="1:19" ht="15" customHeight="1">
      <c r="A213" s="111">
        <v>203</v>
      </c>
      <c r="B213" s="48" t="s">
        <v>1175</v>
      </c>
      <c r="C213" s="656" t="s">
        <v>43</v>
      </c>
      <c r="D213" s="35"/>
      <c r="E213" s="149" t="s">
        <v>3369</v>
      </c>
      <c r="F213" s="156"/>
      <c r="G213" s="670">
        <v>6.03</v>
      </c>
      <c r="H213" s="787">
        <v>50</v>
      </c>
      <c r="I213" s="40">
        <v>10</v>
      </c>
      <c r="J213" s="40" t="s">
        <v>37</v>
      </c>
      <c r="K213" s="41"/>
      <c r="L213" s="42" t="str">
        <f t="shared" si="0"/>
        <v>10pieces</v>
      </c>
      <c r="M213" s="658">
        <f t="shared" si="1"/>
        <v>500</v>
      </c>
      <c r="N213" s="659" t="str">
        <f t="shared" si="6"/>
        <v>500pieces</v>
      </c>
      <c r="O213" s="692">
        <f t="shared" si="2"/>
        <v>301.5</v>
      </c>
      <c r="P213" s="29">
        <f t="shared" si="3"/>
        <v>6.03</v>
      </c>
      <c r="Q213" s="74"/>
      <c r="R213" s="655">
        <f t="shared" si="5"/>
        <v>0</v>
      </c>
      <c r="S213" s="28"/>
    </row>
    <row r="214" spans="1:19" ht="15" customHeight="1">
      <c r="A214" s="111">
        <v>204</v>
      </c>
      <c r="B214" s="48" t="s">
        <v>1179</v>
      </c>
      <c r="C214" s="656" t="s">
        <v>43</v>
      </c>
      <c r="D214" s="35"/>
      <c r="E214" s="149" t="s">
        <v>3290</v>
      </c>
      <c r="F214" s="156"/>
      <c r="G214" s="670">
        <v>5.92</v>
      </c>
      <c r="H214" s="787">
        <v>30</v>
      </c>
      <c r="I214" s="40">
        <v>10</v>
      </c>
      <c r="J214" s="40" t="s">
        <v>37</v>
      </c>
      <c r="K214" s="41"/>
      <c r="L214" s="42" t="str">
        <f t="shared" si="0"/>
        <v>10pieces</v>
      </c>
      <c r="M214" s="658">
        <f t="shared" si="1"/>
        <v>300</v>
      </c>
      <c r="N214" s="659" t="str">
        <f t="shared" si="6"/>
        <v>300pieces</v>
      </c>
      <c r="O214" s="692">
        <f t="shared" si="2"/>
        <v>177.6</v>
      </c>
      <c r="P214" s="29">
        <f t="shared" si="3"/>
        <v>5.92</v>
      </c>
      <c r="Q214" s="74"/>
      <c r="R214" s="655">
        <f t="shared" si="5"/>
        <v>0</v>
      </c>
      <c r="S214" s="28"/>
    </row>
    <row r="215" spans="1:19" ht="15" customHeight="1">
      <c r="A215" s="111">
        <v>205</v>
      </c>
      <c r="B215" s="48" t="s">
        <v>1195</v>
      </c>
      <c r="C215" s="656" t="s">
        <v>43</v>
      </c>
      <c r="D215" s="35"/>
      <c r="E215" s="149" t="s">
        <v>3370</v>
      </c>
      <c r="F215" s="156"/>
      <c r="G215" s="670">
        <v>6.13</v>
      </c>
      <c r="H215" s="787">
        <v>30</v>
      </c>
      <c r="I215" s="40">
        <v>10</v>
      </c>
      <c r="J215" s="40" t="s">
        <v>37</v>
      </c>
      <c r="K215" s="41"/>
      <c r="L215" s="42" t="str">
        <f t="shared" si="0"/>
        <v>10pieces</v>
      </c>
      <c r="M215" s="658">
        <f t="shared" si="1"/>
        <v>300</v>
      </c>
      <c r="N215" s="659" t="str">
        <f t="shared" si="6"/>
        <v>300pieces</v>
      </c>
      <c r="O215" s="692">
        <f t="shared" si="2"/>
        <v>183.9</v>
      </c>
      <c r="P215" s="29">
        <f t="shared" si="3"/>
        <v>6.13</v>
      </c>
      <c r="Q215" s="74"/>
      <c r="R215" s="655">
        <f t="shared" si="5"/>
        <v>0</v>
      </c>
      <c r="S215" s="28"/>
    </row>
    <row r="216" spans="1:19" ht="15" customHeight="1">
      <c r="A216" s="111">
        <v>206</v>
      </c>
      <c r="B216" s="48" t="s">
        <v>1466</v>
      </c>
      <c r="C216" s="656" t="s">
        <v>43</v>
      </c>
      <c r="D216" s="35"/>
      <c r="E216" s="149" t="s">
        <v>3371</v>
      </c>
      <c r="F216" s="156"/>
      <c r="G216" s="670">
        <v>7.1</v>
      </c>
      <c r="H216" s="787">
        <v>24</v>
      </c>
      <c r="I216" s="40">
        <v>1</v>
      </c>
      <c r="J216" s="40" t="s">
        <v>37</v>
      </c>
      <c r="K216" s="41"/>
      <c r="L216" s="42" t="str">
        <f t="shared" si="0"/>
        <v>1pieces</v>
      </c>
      <c r="M216" s="658">
        <f t="shared" si="1"/>
        <v>24</v>
      </c>
      <c r="N216" s="659" t="str">
        <f t="shared" si="6"/>
        <v>24pieces</v>
      </c>
      <c r="O216" s="692">
        <f t="shared" si="2"/>
        <v>170.39999999999998</v>
      </c>
      <c r="P216" s="29">
        <f t="shared" si="3"/>
        <v>7.0999999999999988</v>
      </c>
      <c r="Q216" s="74"/>
      <c r="R216" s="655">
        <f t="shared" si="5"/>
        <v>0</v>
      </c>
      <c r="S216" s="28"/>
    </row>
    <row r="217" spans="1:19" ht="15" customHeight="1">
      <c r="A217" s="111">
        <v>207</v>
      </c>
      <c r="B217" s="48" t="s">
        <v>1468</v>
      </c>
      <c r="C217" s="656" t="s">
        <v>43</v>
      </c>
      <c r="D217" s="35"/>
      <c r="E217" s="149" t="s">
        <v>3371</v>
      </c>
      <c r="F217" s="156"/>
      <c r="G217" s="670">
        <v>7.2</v>
      </c>
      <c r="H217" s="787">
        <v>9</v>
      </c>
      <c r="I217" s="40">
        <v>1</v>
      </c>
      <c r="J217" s="40" t="s">
        <v>37</v>
      </c>
      <c r="K217" s="41"/>
      <c r="L217" s="42" t="str">
        <f t="shared" si="0"/>
        <v>1pieces</v>
      </c>
      <c r="M217" s="658">
        <f t="shared" si="1"/>
        <v>9</v>
      </c>
      <c r="N217" s="659" t="str">
        <f t="shared" si="6"/>
        <v>9pieces</v>
      </c>
      <c r="O217" s="692">
        <f t="shared" si="2"/>
        <v>64.8</v>
      </c>
      <c r="P217" s="29">
        <f t="shared" si="3"/>
        <v>7.1999999999999993</v>
      </c>
      <c r="Q217" s="74"/>
      <c r="R217" s="655">
        <f t="shared" si="5"/>
        <v>0</v>
      </c>
      <c r="S217" s="28"/>
    </row>
    <row r="218" spans="1:19" ht="15" customHeight="1">
      <c r="A218" s="111">
        <v>208</v>
      </c>
      <c r="B218" s="48" t="s">
        <v>1471</v>
      </c>
      <c r="C218" s="656" t="s">
        <v>43</v>
      </c>
      <c r="D218" s="35"/>
      <c r="E218" s="149" t="s">
        <v>3372</v>
      </c>
      <c r="F218" s="156"/>
      <c r="G218" s="670">
        <v>5.71</v>
      </c>
      <c r="H218" s="787">
        <v>30</v>
      </c>
      <c r="I218" s="40">
        <v>10</v>
      </c>
      <c r="J218" s="40" t="s">
        <v>37</v>
      </c>
      <c r="K218" s="41"/>
      <c r="L218" s="42" t="str">
        <f t="shared" si="0"/>
        <v>10pieces</v>
      </c>
      <c r="M218" s="658">
        <f t="shared" si="1"/>
        <v>300</v>
      </c>
      <c r="N218" s="659" t="str">
        <f t="shared" si="6"/>
        <v>300pieces</v>
      </c>
      <c r="O218" s="692">
        <f t="shared" si="2"/>
        <v>171.3</v>
      </c>
      <c r="P218" s="29">
        <f t="shared" si="3"/>
        <v>5.71</v>
      </c>
      <c r="Q218" s="74"/>
      <c r="R218" s="655">
        <f t="shared" si="5"/>
        <v>0</v>
      </c>
      <c r="S218" s="28"/>
    </row>
    <row r="219" spans="1:19" ht="15" customHeight="1">
      <c r="A219" s="111">
        <v>209</v>
      </c>
      <c r="B219" s="48" t="s">
        <v>1472</v>
      </c>
      <c r="C219" s="656" t="s">
        <v>43</v>
      </c>
      <c r="D219" s="35"/>
      <c r="E219" s="149" t="s">
        <v>3372</v>
      </c>
      <c r="F219" s="156"/>
      <c r="G219" s="670">
        <v>5.71</v>
      </c>
      <c r="H219" s="787">
        <v>30</v>
      </c>
      <c r="I219" s="40">
        <v>10</v>
      </c>
      <c r="J219" s="40" t="s">
        <v>37</v>
      </c>
      <c r="K219" s="41"/>
      <c r="L219" s="42" t="str">
        <f t="shared" si="0"/>
        <v>10pieces</v>
      </c>
      <c r="M219" s="658">
        <f t="shared" si="1"/>
        <v>300</v>
      </c>
      <c r="N219" s="659" t="str">
        <f t="shared" si="6"/>
        <v>300pieces</v>
      </c>
      <c r="O219" s="692">
        <f t="shared" si="2"/>
        <v>171.3</v>
      </c>
      <c r="P219" s="29">
        <f t="shared" si="3"/>
        <v>5.71</v>
      </c>
      <c r="Q219" s="74"/>
      <c r="R219" s="655">
        <f t="shared" si="5"/>
        <v>0</v>
      </c>
      <c r="S219" s="28"/>
    </row>
    <row r="220" spans="1:19" ht="15" customHeight="1">
      <c r="A220" s="111">
        <v>210</v>
      </c>
      <c r="B220" s="48" t="s">
        <v>1473</v>
      </c>
      <c r="C220" s="656" t="s">
        <v>43</v>
      </c>
      <c r="D220" s="35"/>
      <c r="E220" s="149" t="s">
        <v>3372</v>
      </c>
      <c r="F220" s="156"/>
      <c r="G220" s="670">
        <v>5.71</v>
      </c>
      <c r="H220" s="787">
        <v>30</v>
      </c>
      <c r="I220" s="40">
        <v>10</v>
      </c>
      <c r="J220" s="40" t="s">
        <v>37</v>
      </c>
      <c r="K220" s="41"/>
      <c r="L220" s="42" t="str">
        <f t="shared" si="0"/>
        <v>10pieces</v>
      </c>
      <c r="M220" s="658">
        <f t="shared" si="1"/>
        <v>300</v>
      </c>
      <c r="N220" s="659" t="str">
        <f t="shared" si="6"/>
        <v>300pieces</v>
      </c>
      <c r="O220" s="692">
        <f t="shared" si="2"/>
        <v>171.3</v>
      </c>
      <c r="P220" s="29">
        <f t="shared" si="3"/>
        <v>5.71</v>
      </c>
      <c r="Q220" s="74"/>
      <c r="R220" s="655">
        <f t="shared" si="5"/>
        <v>0</v>
      </c>
      <c r="S220" s="28"/>
    </row>
    <row r="221" spans="1:19" ht="15" customHeight="1">
      <c r="A221" s="111">
        <v>211</v>
      </c>
      <c r="B221" s="48" t="s">
        <v>1474</v>
      </c>
      <c r="C221" s="656" t="s">
        <v>43</v>
      </c>
      <c r="D221" s="35"/>
      <c r="E221" s="149" t="s">
        <v>3372</v>
      </c>
      <c r="F221" s="156"/>
      <c r="G221" s="670">
        <v>5.71</v>
      </c>
      <c r="H221" s="787">
        <v>60</v>
      </c>
      <c r="I221" s="40">
        <v>10</v>
      </c>
      <c r="J221" s="40" t="s">
        <v>37</v>
      </c>
      <c r="K221" s="41"/>
      <c r="L221" s="42" t="str">
        <f t="shared" si="0"/>
        <v>10pieces</v>
      </c>
      <c r="M221" s="658">
        <f t="shared" si="1"/>
        <v>600</v>
      </c>
      <c r="N221" s="659" t="str">
        <f t="shared" si="6"/>
        <v>600pieces</v>
      </c>
      <c r="O221" s="692">
        <f t="shared" si="2"/>
        <v>342.6</v>
      </c>
      <c r="P221" s="29">
        <f t="shared" si="3"/>
        <v>5.71</v>
      </c>
      <c r="Q221" s="74"/>
      <c r="R221" s="655">
        <f t="shared" si="5"/>
        <v>0</v>
      </c>
      <c r="S221" s="28"/>
    </row>
    <row r="222" spans="1:19" ht="15" customHeight="1">
      <c r="A222" s="111">
        <v>212</v>
      </c>
      <c r="B222" s="48" t="s">
        <v>1477</v>
      </c>
      <c r="C222" s="656" t="s">
        <v>43</v>
      </c>
      <c r="D222" s="35"/>
      <c r="E222" s="149" t="s">
        <v>3373</v>
      </c>
      <c r="F222" s="156"/>
      <c r="G222" s="670">
        <v>5.6</v>
      </c>
      <c r="H222" s="787">
        <v>60</v>
      </c>
      <c r="I222" s="40">
        <v>10</v>
      </c>
      <c r="J222" s="40" t="s">
        <v>37</v>
      </c>
      <c r="K222" s="41"/>
      <c r="L222" s="42" t="str">
        <f t="shared" si="0"/>
        <v>10pieces</v>
      </c>
      <c r="M222" s="658">
        <f t="shared" si="1"/>
        <v>600</v>
      </c>
      <c r="N222" s="659" t="str">
        <f t="shared" si="6"/>
        <v>600pieces</v>
      </c>
      <c r="O222" s="692">
        <f t="shared" si="2"/>
        <v>336</v>
      </c>
      <c r="P222" s="29">
        <f t="shared" si="3"/>
        <v>5.6</v>
      </c>
      <c r="Q222" s="74"/>
      <c r="R222" s="655">
        <f t="shared" si="5"/>
        <v>0</v>
      </c>
      <c r="S222" s="28"/>
    </row>
    <row r="223" spans="1:19" ht="15" customHeight="1">
      <c r="A223" s="111">
        <v>213</v>
      </c>
      <c r="B223" s="48" t="s">
        <v>1520</v>
      </c>
      <c r="C223" s="656" t="s">
        <v>43</v>
      </c>
      <c r="D223" s="35"/>
      <c r="E223" s="149" t="s">
        <v>3374</v>
      </c>
      <c r="F223" s="156"/>
      <c r="G223" s="670">
        <f>579.6/30</f>
        <v>19.32</v>
      </c>
      <c r="H223" s="787">
        <v>30</v>
      </c>
      <c r="I223" s="40">
        <v>30</v>
      </c>
      <c r="J223" s="40" t="s">
        <v>37</v>
      </c>
      <c r="K223" s="41"/>
      <c r="L223" s="42" t="str">
        <f t="shared" si="0"/>
        <v>30pieces</v>
      </c>
      <c r="M223" s="658">
        <f t="shared" si="1"/>
        <v>900</v>
      </c>
      <c r="N223" s="659" t="str">
        <f t="shared" si="6"/>
        <v>900pieces</v>
      </c>
      <c r="O223" s="692">
        <f t="shared" si="2"/>
        <v>579.6</v>
      </c>
      <c r="P223" s="29">
        <f t="shared" si="3"/>
        <v>19.32</v>
      </c>
      <c r="Q223" s="74"/>
      <c r="R223" s="655">
        <f t="shared" si="5"/>
        <v>0</v>
      </c>
      <c r="S223" s="28"/>
    </row>
    <row r="224" spans="1:19" ht="15" customHeight="1">
      <c r="A224" s="111">
        <v>214</v>
      </c>
      <c r="B224" s="48" t="s">
        <v>1653</v>
      </c>
      <c r="C224" s="656" t="s">
        <v>43</v>
      </c>
      <c r="D224" s="35"/>
      <c r="E224" s="149" t="s">
        <v>3375</v>
      </c>
      <c r="F224" s="156"/>
      <c r="G224" s="670">
        <v>16.7</v>
      </c>
      <c r="H224" s="787">
        <v>9</v>
      </c>
      <c r="I224" s="40">
        <v>1</v>
      </c>
      <c r="J224" s="40" t="s">
        <v>37</v>
      </c>
      <c r="K224" s="41"/>
      <c r="L224" s="42" t="str">
        <f t="shared" si="0"/>
        <v>1pieces</v>
      </c>
      <c r="M224" s="658">
        <f t="shared" si="1"/>
        <v>9</v>
      </c>
      <c r="N224" s="659" t="str">
        <f t="shared" si="6"/>
        <v>9pieces</v>
      </c>
      <c r="O224" s="692">
        <f t="shared" si="2"/>
        <v>150.29999999999998</v>
      </c>
      <c r="P224" s="29">
        <f t="shared" si="3"/>
        <v>16.7</v>
      </c>
      <c r="Q224" s="74"/>
      <c r="R224" s="655">
        <f t="shared" si="5"/>
        <v>0</v>
      </c>
      <c r="S224" s="28"/>
    </row>
    <row r="225" spans="1:19" ht="15" customHeight="1">
      <c r="A225" s="111">
        <v>215</v>
      </c>
      <c r="B225" s="48" t="s">
        <v>1688</v>
      </c>
      <c r="C225" s="656" t="s">
        <v>43</v>
      </c>
      <c r="D225" s="35"/>
      <c r="E225" s="149" t="s">
        <v>3376</v>
      </c>
      <c r="F225" s="156"/>
      <c r="G225" s="670">
        <f>1083.15/50</f>
        <v>21.663</v>
      </c>
      <c r="H225" s="787">
        <v>50</v>
      </c>
      <c r="I225" s="40">
        <v>50</v>
      </c>
      <c r="J225" s="40" t="s">
        <v>37</v>
      </c>
      <c r="K225" s="41"/>
      <c r="L225" s="42" t="str">
        <f t="shared" si="0"/>
        <v>50pieces</v>
      </c>
      <c r="M225" s="658">
        <f t="shared" si="1"/>
        <v>2500</v>
      </c>
      <c r="N225" s="659" t="str">
        <f t="shared" si="6"/>
        <v>2500pieces</v>
      </c>
      <c r="O225" s="692">
        <f t="shared" si="2"/>
        <v>1083.1500000000001</v>
      </c>
      <c r="P225" s="29">
        <f t="shared" si="3"/>
        <v>21.663</v>
      </c>
      <c r="Q225" s="74"/>
      <c r="R225" s="655">
        <f t="shared" si="5"/>
        <v>0</v>
      </c>
      <c r="S225" s="28"/>
    </row>
    <row r="226" spans="1:19" ht="15" customHeight="1">
      <c r="A226" s="111">
        <v>216</v>
      </c>
      <c r="B226" s="48" t="s">
        <v>1743</v>
      </c>
      <c r="C226" s="656" t="s">
        <v>43</v>
      </c>
      <c r="D226" s="35"/>
      <c r="E226" s="149" t="s">
        <v>2723</v>
      </c>
      <c r="F226" s="156"/>
      <c r="G226" s="670">
        <f>1675/50</f>
        <v>33.5</v>
      </c>
      <c r="H226" s="787">
        <v>2</v>
      </c>
      <c r="I226" s="40">
        <v>50</v>
      </c>
      <c r="J226" s="40" t="s">
        <v>37</v>
      </c>
      <c r="K226" s="41"/>
      <c r="L226" s="42" t="str">
        <f t="shared" si="0"/>
        <v>50pieces</v>
      </c>
      <c r="M226" s="658">
        <f t="shared" si="1"/>
        <v>100</v>
      </c>
      <c r="N226" s="659" t="str">
        <f t="shared" si="6"/>
        <v>100pieces</v>
      </c>
      <c r="O226" s="692">
        <f t="shared" si="2"/>
        <v>67</v>
      </c>
      <c r="P226" s="29">
        <f t="shared" si="3"/>
        <v>33.5</v>
      </c>
      <c r="Q226" s="74"/>
      <c r="R226" s="655">
        <f t="shared" si="5"/>
        <v>0</v>
      </c>
      <c r="S226" s="28"/>
    </row>
    <row r="227" spans="1:19" ht="15" customHeight="1">
      <c r="A227" s="111">
        <v>217</v>
      </c>
      <c r="B227" s="48" t="s">
        <v>1769</v>
      </c>
      <c r="C227" s="656" t="s">
        <v>43</v>
      </c>
      <c r="D227" s="35"/>
      <c r="E227" s="149" t="s">
        <v>3377</v>
      </c>
      <c r="F227" s="156"/>
      <c r="G227" s="670">
        <f>671.35/30</f>
        <v>22.378333333333334</v>
      </c>
      <c r="H227" s="787">
        <v>30</v>
      </c>
      <c r="I227" s="40">
        <v>30</v>
      </c>
      <c r="J227" s="40" t="s">
        <v>37</v>
      </c>
      <c r="K227" s="41"/>
      <c r="L227" s="42" t="str">
        <f t="shared" si="0"/>
        <v>30pieces</v>
      </c>
      <c r="M227" s="658">
        <f t="shared" si="1"/>
        <v>900</v>
      </c>
      <c r="N227" s="659" t="str">
        <f t="shared" si="6"/>
        <v>900pieces</v>
      </c>
      <c r="O227" s="692">
        <f t="shared" si="2"/>
        <v>671.35</v>
      </c>
      <c r="P227" s="29">
        <f t="shared" si="3"/>
        <v>22.378333333333334</v>
      </c>
      <c r="Q227" s="74"/>
      <c r="R227" s="655">
        <f t="shared" si="5"/>
        <v>0</v>
      </c>
      <c r="S227" s="28"/>
    </row>
    <row r="228" spans="1:19" ht="15" customHeight="1">
      <c r="A228" s="111">
        <v>218</v>
      </c>
      <c r="B228" s="48" t="s">
        <v>1809</v>
      </c>
      <c r="C228" s="656" t="s">
        <v>43</v>
      </c>
      <c r="D228" s="35"/>
      <c r="E228" s="149" t="s">
        <v>3378</v>
      </c>
      <c r="F228" s="156"/>
      <c r="G228" s="670">
        <v>12.54</v>
      </c>
      <c r="H228" s="787">
        <v>18</v>
      </c>
      <c r="I228" s="40">
        <v>10</v>
      </c>
      <c r="J228" s="40" t="s">
        <v>37</v>
      </c>
      <c r="K228" s="41"/>
      <c r="L228" s="42" t="str">
        <f t="shared" si="0"/>
        <v>10pieces</v>
      </c>
      <c r="M228" s="658">
        <f t="shared" si="1"/>
        <v>180</v>
      </c>
      <c r="N228" s="659" t="str">
        <f t="shared" si="6"/>
        <v>180pieces</v>
      </c>
      <c r="O228" s="692">
        <f t="shared" si="2"/>
        <v>225.71999999999997</v>
      </c>
      <c r="P228" s="29">
        <f t="shared" si="3"/>
        <v>12.54</v>
      </c>
      <c r="Q228" s="74"/>
      <c r="R228" s="655">
        <f t="shared" si="5"/>
        <v>0</v>
      </c>
      <c r="S228" s="28"/>
    </row>
    <row r="229" spans="1:19" ht="15" customHeight="1">
      <c r="A229" s="111">
        <v>219</v>
      </c>
      <c r="B229" s="48" t="s">
        <v>1897</v>
      </c>
      <c r="C229" s="656" t="s">
        <v>43</v>
      </c>
      <c r="D229" s="35"/>
      <c r="E229" s="149" t="s">
        <v>3379</v>
      </c>
      <c r="F229" s="156"/>
      <c r="G229" s="670">
        <v>40.1</v>
      </c>
      <c r="H229" s="787">
        <v>10</v>
      </c>
      <c r="I229" s="40">
        <v>1</v>
      </c>
      <c r="J229" s="40" t="s">
        <v>37</v>
      </c>
      <c r="K229" s="41"/>
      <c r="L229" s="42" t="str">
        <f t="shared" si="0"/>
        <v>1pieces</v>
      </c>
      <c r="M229" s="658">
        <f t="shared" si="1"/>
        <v>10</v>
      </c>
      <c r="N229" s="659" t="str">
        <f t="shared" si="6"/>
        <v>10pieces</v>
      </c>
      <c r="O229" s="692">
        <f t="shared" si="2"/>
        <v>401</v>
      </c>
      <c r="P229" s="29">
        <f t="shared" si="3"/>
        <v>40.1</v>
      </c>
      <c r="Q229" s="74"/>
      <c r="R229" s="655">
        <f t="shared" si="5"/>
        <v>0</v>
      </c>
      <c r="S229" s="28"/>
    </row>
    <row r="230" spans="1:19" ht="15" customHeight="1">
      <c r="A230" s="111">
        <v>220</v>
      </c>
      <c r="B230" s="48" t="s">
        <v>1899</v>
      </c>
      <c r="C230" s="656" t="s">
        <v>43</v>
      </c>
      <c r="D230" s="35"/>
      <c r="E230" s="149" t="s">
        <v>3379</v>
      </c>
      <c r="F230" s="156"/>
      <c r="G230" s="670">
        <v>40.1</v>
      </c>
      <c r="H230" s="787">
        <v>3</v>
      </c>
      <c r="I230" s="40">
        <v>1</v>
      </c>
      <c r="J230" s="40" t="s">
        <v>37</v>
      </c>
      <c r="K230" s="41"/>
      <c r="L230" s="42" t="str">
        <f t="shared" si="0"/>
        <v>1pieces</v>
      </c>
      <c r="M230" s="658">
        <f t="shared" si="1"/>
        <v>3</v>
      </c>
      <c r="N230" s="659" t="str">
        <f t="shared" si="6"/>
        <v>3pieces</v>
      </c>
      <c r="O230" s="692">
        <f t="shared" si="2"/>
        <v>120.30000000000001</v>
      </c>
      <c r="P230" s="29">
        <f t="shared" si="3"/>
        <v>40.1</v>
      </c>
      <c r="Q230" s="74"/>
      <c r="R230" s="655">
        <f t="shared" si="5"/>
        <v>0</v>
      </c>
      <c r="S230" s="28"/>
    </row>
    <row r="231" spans="1:19" ht="15" customHeight="1">
      <c r="A231" s="111">
        <v>221</v>
      </c>
      <c r="B231" s="48" t="s">
        <v>1942</v>
      </c>
      <c r="C231" s="656" t="s">
        <v>43</v>
      </c>
      <c r="D231" s="35"/>
      <c r="E231" s="149" t="s">
        <v>3248</v>
      </c>
      <c r="F231" s="156"/>
      <c r="G231" s="670">
        <f>790/50</f>
        <v>15.8</v>
      </c>
      <c r="H231" s="787">
        <v>5</v>
      </c>
      <c r="I231" s="40">
        <v>50</v>
      </c>
      <c r="J231" s="40" t="s">
        <v>37</v>
      </c>
      <c r="K231" s="41"/>
      <c r="L231" s="42" t="str">
        <f t="shared" si="0"/>
        <v>50pieces</v>
      </c>
      <c r="M231" s="658">
        <f t="shared" si="1"/>
        <v>250</v>
      </c>
      <c r="N231" s="659" t="str">
        <f t="shared" si="6"/>
        <v>250pieces</v>
      </c>
      <c r="O231" s="692">
        <f t="shared" si="2"/>
        <v>79</v>
      </c>
      <c r="P231" s="29">
        <f t="shared" si="3"/>
        <v>15.8</v>
      </c>
      <c r="Q231" s="74"/>
      <c r="R231" s="655">
        <f t="shared" si="5"/>
        <v>0</v>
      </c>
      <c r="S231" s="28"/>
    </row>
    <row r="232" spans="1:19" ht="15" customHeight="1">
      <c r="A232" s="111">
        <v>222</v>
      </c>
      <c r="B232" s="48" t="s">
        <v>1989</v>
      </c>
      <c r="C232" s="656" t="s">
        <v>43</v>
      </c>
      <c r="D232" s="35"/>
      <c r="E232" s="149" t="s">
        <v>3380</v>
      </c>
      <c r="F232" s="156"/>
      <c r="G232" s="670">
        <f>920.35/30</f>
        <v>30.678333333333335</v>
      </c>
      <c r="H232" s="787">
        <v>30</v>
      </c>
      <c r="I232" s="40">
        <v>30</v>
      </c>
      <c r="J232" s="40" t="s">
        <v>37</v>
      </c>
      <c r="K232" s="41"/>
      <c r="L232" s="42" t="str">
        <f t="shared" si="0"/>
        <v>30pieces</v>
      </c>
      <c r="M232" s="658">
        <f t="shared" si="1"/>
        <v>900</v>
      </c>
      <c r="N232" s="659" t="str">
        <f t="shared" si="6"/>
        <v>900pieces</v>
      </c>
      <c r="O232" s="692">
        <f t="shared" si="2"/>
        <v>920.35</v>
      </c>
      <c r="P232" s="29">
        <f t="shared" si="3"/>
        <v>30.678333333333335</v>
      </c>
      <c r="Q232" s="74"/>
      <c r="R232" s="655">
        <f t="shared" si="5"/>
        <v>0</v>
      </c>
      <c r="S232" s="28"/>
    </row>
    <row r="233" spans="1:19" ht="15" customHeight="1">
      <c r="A233" s="111">
        <v>223</v>
      </c>
      <c r="B233" s="48" t="s">
        <v>1993</v>
      </c>
      <c r="C233" s="656" t="s">
        <v>43</v>
      </c>
      <c r="D233" s="35"/>
      <c r="E233" s="149" t="s">
        <v>3276</v>
      </c>
      <c r="F233" s="156"/>
      <c r="G233" s="670">
        <f>684.25/50</f>
        <v>13.685</v>
      </c>
      <c r="H233" s="787">
        <v>50</v>
      </c>
      <c r="I233" s="40">
        <v>50</v>
      </c>
      <c r="J233" s="40" t="s">
        <v>37</v>
      </c>
      <c r="K233" s="41"/>
      <c r="L233" s="42" t="str">
        <f t="shared" si="0"/>
        <v>50pieces</v>
      </c>
      <c r="M233" s="658">
        <f t="shared" si="1"/>
        <v>2500</v>
      </c>
      <c r="N233" s="659" t="str">
        <f t="shared" si="6"/>
        <v>2500pieces</v>
      </c>
      <c r="O233" s="692">
        <f t="shared" si="2"/>
        <v>684.25</v>
      </c>
      <c r="P233" s="29">
        <f t="shared" si="3"/>
        <v>13.685</v>
      </c>
      <c r="Q233" s="74"/>
      <c r="R233" s="655">
        <f t="shared" si="5"/>
        <v>0</v>
      </c>
      <c r="S233" s="28"/>
    </row>
    <row r="234" spans="1:19" ht="15" customHeight="1">
      <c r="A234" s="111">
        <v>224</v>
      </c>
      <c r="B234" s="48" t="s">
        <v>2000</v>
      </c>
      <c r="C234" s="656" t="s">
        <v>43</v>
      </c>
      <c r="D234" s="35"/>
      <c r="E234" s="149" t="s">
        <v>3381</v>
      </c>
      <c r="F234" s="156"/>
      <c r="G234" s="670">
        <f>603.35/100</f>
        <v>6.0335000000000001</v>
      </c>
      <c r="H234" s="787">
        <v>100</v>
      </c>
      <c r="I234" s="40">
        <v>100</v>
      </c>
      <c r="J234" s="40" t="s">
        <v>37</v>
      </c>
      <c r="K234" s="41"/>
      <c r="L234" s="42" t="str">
        <f t="shared" si="0"/>
        <v>100pieces</v>
      </c>
      <c r="M234" s="658">
        <f t="shared" si="1"/>
        <v>10000</v>
      </c>
      <c r="N234" s="659" t="str">
        <f t="shared" si="6"/>
        <v>10000pieces</v>
      </c>
      <c r="O234" s="692">
        <f t="shared" si="2"/>
        <v>603.35</v>
      </c>
      <c r="P234" s="29">
        <f t="shared" si="3"/>
        <v>6.0335000000000001</v>
      </c>
      <c r="Q234" s="74"/>
      <c r="R234" s="655">
        <f t="shared" si="5"/>
        <v>0</v>
      </c>
      <c r="S234" s="28"/>
    </row>
    <row r="235" spans="1:19" ht="15" customHeight="1">
      <c r="A235" s="111">
        <v>225</v>
      </c>
      <c r="B235" s="48" t="s">
        <v>2007</v>
      </c>
      <c r="C235" s="656" t="s">
        <v>43</v>
      </c>
      <c r="D235" s="35"/>
      <c r="E235" s="149" t="s">
        <v>3279</v>
      </c>
      <c r="F235" s="156"/>
      <c r="G235" s="670">
        <v>6.29</v>
      </c>
      <c r="H235" s="787">
        <v>60</v>
      </c>
      <c r="I235" s="40">
        <v>10</v>
      </c>
      <c r="J235" s="40" t="s">
        <v>37</v>
      </c>
      <c r="K235" s="41"/>
      <c r="L235" s="42" t="str">
        <f t="shared" si="0"/>
        <v>10pieces</v>
      </c>
      <c r="M235" s="658">
        <f t="shared" si="1"/>
        <v>600</v>
      </c>
      <c r="N235" s="659" t="str">
        <f t="shared" si="6"/>
        <v>600pieces</v>
      </c>
      <c r="O235" s="692">
        <f t="shared" si="2"/>
        <v>377.4</v>
      </c>
      <c r="P235" s="29">
        <f t="shared" si="3"/>
        <v>6.29</v>
      </c>
      <c r="Q235" s="74"/>
      <c r="R235" s="655">
        <f t="shared" si="5"/>
        <v>0</v>
      </c>
      <c r="S235" s="28"/>
    </row>
    <row r="236" spans="1:19" ht="15" customHeight="1">
      <c r="A236" s="111">
        <v>226</v>
      </c>
      <c r="B236" s="48" t="s">
        <v>2008</v>
      </c>
      <c r="C236" s="656" t="s">
        <v>43</v>
      </c>
      <c r="D236" s="35"/>
      <c r="E236" s="149" t="s">
        <v>3279</v>
      </c>
      <c r="F236" s="156"/>
      <c r="G236" s="670">
        <v>6.17</v>
      </c>
      <c r="H236" s="787">
        <v>30</v>
      </c>
      <c r="I236" s="40">
        <v>10</v>
      </c>
      <c r="J236" s="40" t="s">
        <v>37</v>
      </c>
      <c r="K236" s="41"/>
      <c r="L236" s="42" t="str">
        <f t="shared" si="0"/>
        <v>10pieces</v>
      </c>
      <c r="M236" s="658">
        <f t="shared" si="1"/>
        <v>300</v>
      </c>
      <c r="N236" s="659" t="str">
        <f t="shared" si="6"/>
        <v>300pieces</v>
      </c>
      <c r="O236" s="692">
        <f t="shared" si="2"/>
        <v>185.1</v>
      </c>
      <c r="P236" s="29">
        <f t="shared" si="3"/>
        <v>6.17</v>
      </c>
      <c r="Q236" s="74"/>
      <c r="R236" s="655">
        <f t="shared" si="5"/>
        <v>0</v>
      </c>
      <c r="S236" s="28"/>
    </row>
    <row r="237" spans="1:19" ht="15" customHeight="1">
      <c r="A237" s="111">
        <v>227</v>
      </c>
      <c r="B237" s="48" t="s">
        <v>2011</v>
      </c>
      <c r="C237" s="656" t="s">
        <v>43</v>
      </c>
      <c r="D237" s="35"/>
      <c r="E237" s="149" t="s">
        <v>3279</v>
      </c>
      <c r="F237" s="156"/>
      <c r="G237" s="670">
        <v>6.14</v>
      </c>
      <c r="H237" s="787">
        <v>30</v>
      </c>
      <c r="I237" s="40">
        <v>10</v>
      </c>
      <c r="J237" s="40" t="s">
        <v>37</v>
      </c>
      <c r="K237" s="41"/>
      <c r="L237" s="42" t="str">
        <f t="shared" si="0"/>
        <v>10pieces</v>
      </c>
      <c r="M237" s="658">
        <f t="shared" si="1"/>
        <v>300</v>
      </c>
      <c r="N237" s="659" t="str">
        <f t="shared" si="6"/>
        <v>300pieces</v>
      </c>
      <c r="O237" s="692">
        <f t="shared" si="2"/>
        <v>184.2</v>
      </c>
      <c r="P237" s="29">
        <f t="shared" si="3"/>
        <v>6.14</v>
      </c>
      <c r="Q237" s="74"/>
      <c r="R237" s="655">
        <f t="shared" si="5"/>
        <v>0</v>
      </c>
      <c r="S237" s="28"/>
    </row>
    <row r="238" spans="1:19" ht="15" customHeight="1">
      <c r="A238" s="111">
        <v>228</v>
      </c>
      <c r="B238" s="48" t="s">
        <v>2009</v>
      </c>
      <c r="C238" s="656" t="s">
        <v>43</v>
      </c>
      <c r="D238" s="35"/>
      <c r="E238" s="149" t="s">
        <v>3382</v>
      </c>
      <c r="F238" s="156"/>
      <c r="G238" s="670">
        <v>17.899999999999999</v>
      </c>
      <c r="H238" s="787">
        <v>3</v>
      </c>
      <c r="I238" s="40">
        <v>1</v>
      </c>
      <c r="J238" s="40" t="s">
        <v>37</v>
      </c>
      <c r="K238" s="41"/>
      <c r="L238" s="42" t="str">
        <f t="shared" si="0"/>
        <v>1pieces</v>
      </c>
      <c r="M238" s="658">
        <f t="shared" si="1"/>
        <v>3</v>
      </c>
      <c r="N238" s="659" t="str">
        <f t="shared" si="6"/>
        <v>3pieces</v>
      </c>
      <c r="O238" s="692">
        <f t="shared" si="2"/>
        <v>53.699999999999996</v>
      </c>
      <c r="P238" s="29">
        <f t="shared" si="3"/>
        <v>17.899999999999999</v>
      </c>
      <c r="Q238" s="74"/>
      <c r="R238" s="655">
        <f t="shared" si="5"/>
        <v>0</v>
      </c>
      <c r="S238" s="28"/>
    </row>
    <row r="239" spans="1:19" ht="15" customHeight="1">
      <c r="A239" s="111">
        <v>229</v>
      </c>
      <c r="B239" s="48" t="s">
        <v>2012</v>
      </c>
      <c r="C239" s="656" t="s">
        <v>43</v>
      </c>
      <c r="D239" s="35"/>
      <c r="E239" s="149" t="s">
        <v>2838</v>
      </c>
      <c r="F239" s="156"/>
      <c r="G239" s="670">
        <v>12.1</v>
      </c>
      <c r="H239" s="787">
        <v>31</v>
      </c>
      <c r="I239" s="40">
        <v>1</v>
      </c>
      <c r="J239" s="40" t="s">
        <v>37</v>
      </c>
      <c r="K239" s="41"/>
      <c r="L239" s="42" t="str">
        <f t="shared" si="0"/>
        <v>1pieces</v>
      </c>
      <c r="M239" s="658">
        <f t="shared" si="1"/>
        <v>31</v>
      </c>
      <c r="N239" s="659" t="str">
        <f t="shared" si="6"/>
        <v>31pieces</v>
      </c>
      <c r="O239" s="692">
        <f t="shared" si="2"/>
        <v>375.09999999999997</v>
      </c>
      <c r="P239" s="29">
        <f t="shared" si="3"/>
        <v>12.1</v>
      </c>
      <c r="Q239" s="74"/>
      <c r="R239" s="655">
        <f t="shared" si="5"/>
        <v>0</v>
      </c>
      <c r="S239" s="28"/>
    </row>
    <row r="240" spans="1:19" ht="15" customHeight="1">
      <c r="A240" s="111">
        <v>230</v>
      </c>
      <c r="B240" s="48" t="s">
        <v>2026</v>
      </c>
      <c r="C240" s="656" t="s">
        <v>43</v>
      </c>
      <c r="D240" s="35"/>
      <c r="E240" s="149" t="s">
        <v>3383</v>
      </c>
      <c r="F240" s="156"/>
      <c r="G240" s="670">
        <v>7.43</v>
      </c>
      <c r="H240" s="787">
        <v>2</v>
      </c>
      <c r="I240" s="40">
        <v>10</v>
      </c>
      <c r="J240" s="40" t="s">
        <v>37</v>
      </c>
      <c r="K240" s="41"/>
      <c r="L240" s="42" t="str">
        <f t="shared" si="0"/>
        <v>10pieces</v>
      </c>
      <c r="M240" s="658">
        <f t="shared" si="1"/>
        <v>20</v>
      </c>
      <c r="N240" s="659" t="str">
        <f t="shared" si="6"/>
        <v>20pieces</v>
      </c>
      <c r="O240" s="692">
        <f t="shared" si="2"/>
        <v>14.86</v>
      </c>
      <c r="P240" s="29">
        <f t="shared" si="3"/>
        <v>7.43</v>
      </c>
      <c r="Q240" s="74"/>
      <c r="R240" s="655">
        <f t="shared" si="5"/>
        <v>0</v>
      </c>
      <c r="S240" s="28"/>
    </row>
    <row r="241" spans="1:19" ht="15" customHeight="1">
      <c r="A241" s="111">
        <v>231</v>
      </c>
      <c r="B241" s="48" t="s">
        <v>2020</v>
      </c>
      <c r="C241" s="656" t="s">
        <v>43</v>
      </c>
      <c r="D241" s="35"/>
      <c r="E241" s="149" t="s">
        <v>3383</v>
      </c>
      <c r="F241" s="156"/>
      <c r="G241" s="670">
        <v>7.43</v>
      </c>
      <c r="H241" s="787">
        <v>30</v>
      </c>
      <c r="I241" s="40">
        <v>10</v>
      </c>
      <c r="J241" s="40" t="s">
        <v>37</v>
      </c>
      <c r="K241" s="41"/>
      <c r="L241" s="42" t="str">
        <f t="shared" si="0"/>
        <v>10pieces</v>
      </c>
      <c r="M241" s="658">
        <f t="shared" si="1"/>
        <v>300</v>
      </c>
      <c r="N241" s="659" t="str">
        <f t="shared" si="6"/>
        <v>300pieces</v>
      </c>
      <c r="O241" s="692">
        <f t="shared" si="2"/>
        <v>222.89999999999998</v>
      </c>
      <c r="P241" s="29">
        <f t="shared" si="3"/>
        <v>7.4299999999999988</v>
      </c>
      <c r="Q241" s="74"/>
      <c r="R241" s="655">
        <f t="shared" si="5"/>
        <v>0</v>
      </c>
      <c r="S241" s="28"/>
    </row>
    <row r="242" spans="1:19" ht="15" customHeight="1">
      <c r="A242" s="111">
        <v>232</v>
      </c>
      <c r="B242" s="48" t="s">
        <v>2096</v>
      </c>
      <c r="C242" s="656" t="s">
        <v>43</v>
      </c>
      <c r="D242" s="35"/>
      <c r="E242" s="149" t="s">
        <v>3384</v>
      </c>
      <c r="F242" s="156"/>
      <c r="G242" s="670">
        <f>648/60</f>
        <v>10.8</v>
      </c>
      <c r="H242" s="787">
        <v>24</v>
      </c>
      <c r="I242" s="40">
        <v>60</v>
      </c>
      <c r="J242" s="40" t="s">
        <v>37</v>
      </c>
      <c r="K242" s="41"/>
      <c r="L242" s="42" t="str">
        <f t="shared" si="0"/>
        <v>60pieces</v>
      </c>
      <c r="M242" s="658">
        <f t="shared" si="1"/>
        <v>1440</v>
      </c>
      <c r="N242" s="659" t="str">
        <f t="shared" si="6"/>
        <v>1440pieces</v>
      </c>
      <c r="O242" s="692">
        <f t="shared" si="2"/>
        <v>259.20000000000005</v>
      </c>
      <c r="P242" s="29">
        <f t="shared" si="3"/>
        <v>10.800000000000002</v>
      </c>
      <c r="Q242" s="74"/>
      <c r="R242" s="655">
        <f t="shared" si="5"/>
        <v>0</v>
      </c>
      <c r="S242" s="28"/>
    </row>
    <row r="243" spans="1:19" ht="15" customHeight="1">
      <c r="A243" s="111">
        <v>233</v>
      </c>
      <c r="B243" s="48" t="s">
        <v>2243</v>
      </c>
      <c r="C243" s="656" t="s">
        <v>43</v>
      </c>
      <c r="D243" s="35"/>
      <c r="E243" s="149" t="s">
        <v>3385</v>
      </c>
      <c r="F243" s="156"/>
      <c r="G243" s="670">
        <f>132.3/24</f>
        <v>5.5125000000000002</v>
      </c>
      <c r="H243" s="787">
        <v>72</v>
      </c>
      <c r="I243" s="40">
        <v>24</v>
      </c>
      <c r="J243" s="40" t="s">
        <v>37</v>
      </c>
      <c r="K243" s="41"/>
      <c r="L243" s="42" t="str">
        <f t="shared" si="0"/>
        <v>24pieces</v>
      </c>
      <c r="M243" s="658">
        <f t="shared" si="1"/>
        <v>1728</v>
      </c>
      <c r="N243" s="659" t="str">
        <f t="shared" si="6"/>
        <v>1728pieces</v>
      </c>
      <c r="O243" s="692">
        <f t="shared" si="2"/>
        <v>396.90000000000003</v>
      </c>
      <c r="P243" s="29">
        <f t="shared" si="3"/>
        <v>5.5125000000000002</v>
      </c>
      <c r="Q243" s="74"/>
      <c r="R243" s="655">
        <f t="shared" si="5"/>
        <v>0</v>
      </c>
      <c r="S243" s="28"/>
    </row>
    <row r="244" spans="1:19" ht="15" customHeight="1">
      <c r="A244" s="111">
        <v>234</v>
      </c>
      <c r="B244" s="48" t="s">
        <v>2243</v>
      </c>
      <c r="C244" s="656" t="s">
        <v>43</v>
      </c>
      <c r="D244" s="35"/>
      <c r="E244" s="149" t="s">
        <v>2246</v>
      </c>
      <c r="F244" s="156"/>
      <c r="G244" s="670">
        <v>201</v>
      </c>
      <c r="H244" s="787">
        <v>2</v>
      </c>
      <c r="I244" s="40">
        <v>1</v>
      </c>
      <c r="J244" s="40" t="s">
        <v>37</v>
      </c>
      <c r="K244" s="41"/>
      <c r="L244" s="42" t="str">
        <f t="shared" si="0"/>
        <v>1pieces</v>
      </c>
      <c r="M244" s="658">
        <f t="shared" si="1"/>
        <v>2</v>
      </c>
      <c r="N244" s="659" t="str">
        <f t="shared" si="6"/>
        <v>2pieces</v>
      </c>
      <c r="O244" s="692">
        <f t="shared" si="2"/>
        <v>402</v>
      </c>
      <c r="P244" s="29">
        <f t="shared" si="3"/>
        <v>201</v>
      </c>
      <c r="Q244" s="74"/>
      <c r="R244" s="655">
        <f t="shared" si="5"/>
        <v>0</v>
      </c>
      <c r="S244" s="28"/>
    </row>
    <row r="245" spans="1:19" ht="15" customHeight="1">
      <c r="A245" s="111">
        <v>235</v>
      </c>
      <c r="B245" s="48" t="s">
        <v>2243</v>
      </c>
      <c r="C245" s="656" t="s">
        <v>43</v>
      </c>
      <c r="D245" s="35"/>
      <c r="E245" s="149" t="s">
        <v>2724</v>
      </c>
      <c r="F245" s="156"/>
      <c r="G245" s="670">
        <v>5.85</v>
      </c>
      <c r="H245" s="787">
        <v>20</v>
      </c>
      <c r="I245" s="40">
        <v>10</v>
      </c>
      <c r="J245" s="40" t="s">
        <v>37</v>
      </c>
      <c r="K245" s="41"/>
      <c r="L245" s="42" t="str">
        <f t="shared" si="0"/>
        <v>10pieces</v>
      </c>
      <c r="M245" s="658">
        <f t="shared" si="1"/>
        <v>200</v>
      </c>
      <c r="N245" s="659" t="str">
        <f t="shared" si="6"/>
        <v>200pieces</v>
      </c>
      <c r="O245" s="692">
        <f t="shared" si="2"/>
        <v>117</v>
      </c>
      <c r="P245" s="29">
        <f t="shared" si="3"/>
        <v>5.85</v>
      </c>
      <c r="Q245" s="74"/>
      <c r="R245" s="655">
        <f t="shared" si="5"/>
        <v>0</v>
      </c>
      <c r="S245" s="28"/>
    </row>
    <row r="246" spans="1:19" ht="15" customHeight="1">
      <c r="A246" s="111">
        <v>236</v>
      </c>
      <c r="B246" s="48" t="s">
        <v>2247</v>
      </c>
      <c r="C246" s="656" t="s">
        <v>43</v>
      </c>
      <c r="D246" s="35"/>
      <c r="E246" s="149" t="s">
        <v>2724</v>
      </c>
      <c r="F246" s="156"/>
      <c r="G246" s="670">
        <v>6.66</v>
      </c>
      <c r="H246" s="787">
        <v>30</v>
      </c>
      <c r="I246" s="40">
        <v>10</v>
      </c>
      <c r="J246" s="40" t="s">
        <v>37</v>
      </c>
      <c r="K246" s="41"/>
      <c r="L246" s="42" t="str">
        <f t="shared" si="0"/>
        <v>10pieces</v>
      </c>
      <c r="M246" s="658">
        <f t="shared" si="1"/>
        <v>300</v>
      </c>
      <c r="N246" s="659" t="str">
        <f t="shared" si="6"/>
        <v>300pieces</v>
      </c>
      <c r="O246" s="692">
        <f t="shared" si="2"/>
        <v>199.8</v>
      </c>
      <c r="P246" s="29">
        <f t="shared" si="3"/>
        <v>6.66</v>
      </c>
      <c r="Q246" s="74"/>
      <c r="R246" s="655">
        <f t="shared" si="5"/>
        <v>0</v>
      </c>
      <c r="S246" s="28"/>
    </row>
    <row r="247" spans="1:19" ht="15" customHeight="1">
      <c r="A247" s="111">
        <v>237</v>
      </c>
      <c r="B247" s="48" t="s">
        <v>2254</v>
      </c>
      <c r="C247" s="656" t="s">
        <v>43</v>
      </c>
      <c r="D247" s="35"/>
      <c r="E247" s="149" t="s">
        <v>3272</v>
      </c>
      <c r="F247" s="156"/>
      <c r="G247" s="670">
        <f>386.8/50</f>
        <v>7.7360000000000007</v>
      </c>
      <c r="H247" s="787">
        <v>25</v>
      </c>
      <c r="I247" s="40">
        <v>25</v>
      </c>
      <c r="J247" s="40" t="s">
        <v>37</v>
      </c>
      <c r="K247" s="41"/>
      <c r="L247" s="42" t="str">
        <f t="shared" si="0"/>
        <v>25pieces</v>
      </c>
      <c r="M247" s="658">
        <f t="shared" si="1"/>
        <v>625</v>
      </c>
      <c r="N247" s="659" t="str">
        <f t="shared" si="6"/>
        <v>625pieces</v>
      </c>
      <c r="O247" s="692">
        <f t="shared" si="2"/>
        <v>193.4</v>
      </c>
      <c r="P247" s="29">
        <f t="shared" si="3"/>
        <v>7.7360000000000007</v>
      </c>
      <c r="Q247" s="74"/>
      <c r="R247" s="655">
        <f t="shared" si="5"/>
        <v>0</v>
      </c>
      <c r="S247" s="28"/>
    </row>
    <row r="248" spans="1:19" ht="15" customHeight="1">
      <c r="A248" s="111">
        <v>238</v>
      </c>
      <c r="B248" s="48" t="s">
        <v>2378</v>
      </c>
      <c r="C248" s="656" t="s">
        <v>43</v>
      </c>
      <c r="D248" s="35"/>
      <c r="E248" s="149" t="s">
        <v>3386</v>
      </c>
      <c r="F248" s="156"/>
      <c r="G248" s="670">
        <f>393.1/25</f>
        <v>15.724</v>
      </c>
      <c r="H248" s="787">
        <v>17</v>
      </c>
      <c r="I248" s="40">
        <v>25</v>
      </c>
      <c r="J248" s="40" t="s">
        <v>37</v>
      </c>
      <c r="K248" s="41"/>
      <c r="L248" s="42" t="str">
        <f t="shared" si="0"/>
        <v>25pieces</v>
      </c>
      <c r="M248" s="658">
        <f t="shared" si="1"/>
        <v>425</v>
      </c>
      <c r="N248" s="659" t="str">
        <f t="shared" si="6"/>
        <v>425pieces</v>
      </c>
      <c r="O248" s="692">
        <f t="shared" si="2"/>
        <v>267.30799999999999</v>
      </c>
      <c r="P248" s="29">
        <f t="shared" si="3"/>
        <v>15.724</v>
      </c>
      <c r="Q248" s="74"/>
      <c r="R248" s="655">
        <f t="shared" si="5"/>
        <v>0</v>
      </c>
      <c r="S248" s="28"/>
    </row>
    <row r="249" spans="1:19" ht="15" customHeight="1">
      <c r="A249" s="111">
        <v>239</v>
      </c>
      <c r="B249" s="48" t="s">
        <v>2402</v>
      </c>
      <c r="C249" s="656" t="s">
        <v>43</v>
      </c>
      <c r="D249" s="35"/>
      <c r="E249" s="149" t="s">
        <v>2403</v>
      </c>
      <c r="F249" s="156"/>
      <c r="G249" s="670">
        <f>671.35/30</f>
        <v>22.378333333333334</v>
      </c>
      <c r="H249" s="787">
        <v>60</v>
      </c>
      <c r="I249" s="40">
        <v>30</v>
      </c>
      <c r="J249" s="40" t="s">
        <v>37</v>
      </c>
      <c r="K249" s="41"/>
      <c r="L249" s="42" t="str">
        <f t="shared" si="0"/>
        <v>30pieces</v>
      </c>
      <c r="M249" s="658">
        <f t="shared" si="1"/>
        <v>1800</v>
      </c>
      <c r="N249" s="659" t="str">
        <f t="shared" si="6"/>
        <v>1800pieces</v>
      </c>
      <c r="O249" s="692">
        <f t="shared" si="2"/>
        <v>1342.7</v>
      </c>
      <c r="P249" s="29">
        <f t="shared" si="3"/>
        <v>22.378333333333334</v>
      </c>
      <c r="Q249" s="74"/>
      <c r="R249" s="655">
        <f t="shared" si="5"/>
        <v>0</v>
      </c>
      <c r="S249" s="28"/>
    </row>
    <row r="250" spans="1:19" ht="15" customHeight="1">
      <c r="A250" s="111">
        <v>240</v>
      </c>
      <c r="B250" s="48" t="s">
        <v>2457</v>
      </c>
      <c r="C250" s="656" t="s">
        <v>43</v>
      </c>
      <c r="D250" s="35"/>
      <c r="E250" s="149" t="s">
        <v>3387</v>
      </c>
      <c r="F250" s="156"/>
      <c r="G250" s="670">
        <f>1211.65/50</f>
        <v>24.233000000000001</v>
      </c>
      <c r="H250" s="787">
        <v>8</v>
      </c>
      <c r="I250" s="40">
        <v>50</v>
      </c>
      <c r="J250" s="40" t="s">
        <v>37</v>
      </c>
      <c r="K250" s="41"/>
      <c r="L250" s="42" t="str">
        <f t="shared" si="0"/>
        <v>50pieces</v>
      </c>
      <c r="M250" s="658">
        <f t="shared" si="1"/>
        <v>400</v>
      </c>
      <c r="N250" s="659" t="str">
        <f t="shared" si="6"/>
        <v>400pieces</v>
      </c>
      <c r="O250" s="692">
        <f t="shared" si="2"/>
        <v>193.864</v>
      </c>
      <c r="P250" s="29">
        <f t="shared" si="3"/>
        <v>24.233000000000001</v>
      </c>
      <c r="Q250" s="74"/>
      <c r="R250" s="655">
        <f t="shared" si="5"/>
        <v>0</v>
      </c>
      <c r="S250" s="28"/>
    </row>
    <row r="251" spans="1:19" ht="15" customHeight="1">
      <c r="A251" s="111">
        <v>241</v>
      </c>
      <c r="B251" s="48" t="s">
        <v>2547</v>
      </c>
      <c r="C251" s="656" t="s">
        <v>43</v>
      </c>
      <c r="D251" s="35"/>
      <c r="E251" s="149" t="s">
        <v>2548</v>
      </c>
      <c r="F251" s="156"/>
      <c r="G251" s="670">
        <f>762/48</f>
        <v>15.875</v>
      </c>
      <c r="H251" s="787">
        <v>24</v>
      </c>
      <c r="I251" s="40">
        <v>60</v>
      </c>
      <c r="J251" s="40" t="s">
        <v>37</v>
      </c>
      <c r="K251" s="41"/>
      <c r="L251" s="42" t="str">
        <f t="shared" si="0"/>
        <v>60pieces</v>
      </c>
      <c r="M251" s="658">
        <f t="shared" si="1"/>
        <v>1440</v>
      </c>
      <c r="N251" s="659" t="str">
        <f t="shared" si="6"/>
        <v>1440pieces</v>
      </c>
      <c r="O251" s="692">
        <f t="shared" si="2"/>
        <v>381</v>
      </c>
      <c r="P251" s="29">
        <f t="shared" si="3"/>
        <v>15.875</v>
      </c>
      <c r="Q251" s="74"/>
      <c r="R251" s="655">
        <f t="shared" si="5"/>
        <v>0</v>
      </c>
      <c r="S251" s="28"/>
    </row>
    <row r="252" spans="1:19" ht="15" customHeight="1">
      <c r="A252" s="111">
        <v>242</v>
      </c>
      <c r="B252" s="48" t="s">
        <v>2549</v>
      </c>
      <c r="C252" s="656" t="s">
        <v>43</v>
      </c>
      <c r="D252" s="35"/>
      <c r="E252" s="149" t="s">
        <v>3388</v>
      </c>
      <c r="F252" s="156"/>
      <c r="G252" s="670">
        <f>780/60</f>
        <v>13</v>
      </c>
      <c r="H252" s="787">
        <v>24</v>
      </c>
      <c r="I252" s="40">
        <v>60</v>
      </c>
      <c r="J252" s="40" t="s">
        <v>37</v>
      </c>
      <c r="K252" s="41"/>
      <c r="L252" s="42" t="str">
        <f t="shared" si="0"/>
        <v>60pieces</v>
      </c>
      <c r="M252" s="658">
        <f t="shared" si="1"/>
        <v>1440</v>
      </c>
      <c r="N252" s="659" t="str">
        <f t="shared" si="6"/>
        <v>1440pieces</v>
      </c>
      <c r="O252" s="692">
        <f t="shared" si="2"/>
        <v>312</v>
      </c>
      <c r="P252" s="29">
        <f t="shared" si="3"/>
        <v>13</v>
      </c>
      <c r="Q252" s="74"/>
      <c r="R252" s="655">
        <f t="shared" si="5"/>
        <v>0</v>
      </c>
      <c r="S252" s="28"/>
    </row>
    <row r="253" spans="1:19" ht="15" customHeight="1">
      <c r="A253" s="111">
        <v>243</v>
      </c>
      <c r="B253" s="48" t="s">
        <v>120</v>
      </c>
      <c r="C253" s="656" t="s">
        <v>43</v>
      </c>
      <c r="D253" s="35"/>
      <c r="E253" s="149" t="s">
        <v>121</v>
      </c>
      <c r="F253" s="156"/>
      <c r="G253" s="670">
        <v>150</v>
      </c>
      <c r="H253" s="787">
        <v>0.92500000000000004</v>
      </c>
      <c r="I253" s="40">
        <v>1000</v>
      </c>
      <c r="J253" s="40" t="s">
        <v>59</v>
      </c>
      <c r="K253" s="41"/>
      <c r="L253" s="42" t="str">
        <f t="shared" si="0"/>
        <v>1000grams</v>
      </c>
      <c r="M253" s="658">
        <f t="shared" si="1"/>
        <v>925</v>
      </c>
      <c r="N253" s="659" t="str">
        <f t="shared" si="6"/>
        <v>925grams</v>
      </c>
      <c r="O253" s="692">
        <f t="shared" si="2"/>
        <v>138.75</v>
      </c>
      <c r="P253" s="29">
        <f t="shared" si="3"/>
        <v>150</v>
      </c>
      <c r="Q253" s="74"/>
      <c r="R253" s="655">
        <f t="shared" si="5"/>
        <v>0</v>
      </c>
      <c r="S253" s="28"/>
    </row>
    <row r="254" spans="1:19" ht="15" customHeight="1">
      <c r="A254" s="111">
        <v>244</v>
      </c>
      <c r="B254" s="48" t="s">
        <v>158</v>
      </c>
      <c r="C254" s="656" t="s">
        <v>43</v>
      </c>
      <c r="D254" s="35"/>
      <c r="E254" s="149" t="s">
        <v>121</v>
      </c>
      <c r="F254" s="156"/>
      <c r="G254" s="670">
        <v>200</v>
      </c>
      <c r="H254" s="787">
        <v>0.68500000000000005</v>
      </c>
      <c r="I254" s="40">
        <v>1000</v>
      </c>
      <c r="J254" s="40" t="s">
        <v>59</v>
      </c>
      <c r="K254" s="41"/>
      <c r="L254" s="42" t="str">
        <f t="shared" si="0"/>
        <v>1000grams</v>
      </c>
      <c r="M254" s="658">
        <f t="shared" si="1"/>
        <v>685</v>
      </c>
      <c r="N254" s="659" t="str">
        <f t="shared" si="6"/>
        <v>685grams</v>
      </c>
      <c r="O254" s="692">
        <f t="shared" si="2"/>
        <v>137</v>
      </c>
      <c r="P254" s="29">
        <f t="shared" si="3"/>
        <v>199.99999999999997</v>
      </c>
      <c r="Q254" s="74"/>
      <c r="R254" s="655">
        <f t="shared" si="5"/>
        <v>0</v>
      </c>
      <c r="S254" s="28"/>
    </row>
    <row r="255" spans="1:19" ht="15" customHeight="1">
      <c r="A255" s="111">
        <v>245</v>
      </c>
      <c r="B255" s="48" t="s">
        <v>247</v>
      </c>
      <c r="C255" s="656" t="s">
        <v>43</v>
      </c>
      <c r="D255" s="35"/>
      <c r="E255" s="149" t="s">
        <v>121</v>
      </c>
      <c r="F255" s="156"/>
      <c r="G255" s="670">
        <v>700</v>
      </c>
      <c r="H255" s="787">
        <v>0.23</v>
      </c>
      <c r="I255" s="40">
        <v>1000</v>
      </c>
      <c r="J255" s="40" t="s">
        <v>59</v>
      </c>
      <c r="K255" s="41"/>
      <c r="L255" s="42" t="str">
        <f t="shared" si="0"/>
        <v>1000grams</v>
      </c>
      <c r="M255" s="658">
        <f t="shared" si="1"/>
        <v>230</v>
      </c>
      <c r="N255" s="659" t="str">
        <f t="shared" si="6"/>
        <v>230grams</v>
      </c>
      <c r="O255" s="692">
        <f t="shared" si="2"/>
        <v>161</v>
      </c>
      <c r="P255" s="29">
        <f t="shared" si="3"/>
        <v>700</v>
      </c>
      <c r="Q255" s="74"/>
      <c r="R255" s="655">
        <f t="shared" si="5"/>
        <v>0</v>
      </c>
      <c r="S255" s="28"/>
    </row>
    <row r="256" spans="1:19" ht="15" customHeight="1">
      <c r="A256" s="111">
        <v>246</v>
      </c>
      <c r="B256" s="48" t="s">
        <v>370</v>
      </c>
      <c r="C256" s="656" t="s">
        <v>43</v>
      </c>
      <c r="D256" s="35"/>
      <c r="E256" s="149" t="s">
        <v>121</v>
      </c>
      <c r="F256" s="156"/>
      <c r="G256" s="670">
        <v>300</v>
      </c>
      <c r="H256" s="787">
        <v>2.9750000000000001</v>
      </c>
      <c r="I256" s="40">
        <v>1000</v>
      </c>
      <c r="J256" s="40" t="s">
        <v>59</v>
      </c>
      <c r="K256" s="41"/>
      <c r="L256" s="42" t="str">
        <f t="shared" si="0"/>
        <v>1000grams</v>
      </c>
      <c r="M256" s="658">
        <f t="shared" si="1"/>
        <v>2975</v>
      </c>
      <c r="N256" s="659" t="str">
        <f t="shared" si="6"/>
        <v>2975grams</v>
      </c>
      <c r="O256" s="692">
        <f t="shared" si="2"/>
        <v>892.5</v>
      </c>
      <c r="P256" s="29">
        <f t="shared" si="3"/>
        <v>300</v>
      </c>
      <c r="Q256" s="74"/>
      <c r="R256" s="655">
        <f t="shared" si="5"/>
        <v>0</v>
      </c>
      <c r="S256" s="28"/>
    </row>
    <row r="257" spans="1:19" ht="15" customHeight="1">
      <c r="A257" s="111">
        <v>247</v>
      </c>
      <c r="B257" s="48" t="s">
        <v>429</v>
      </c>
      <c r="C257" s="656" t="s">
        <v>43</v>
      </c>
      <c r="D257" s="35"/>
      <c r="E257" s="149" t="s">
        <v>121</v>
      </c>
      <c r="F257" s="156"/>
      <c r="G257" s="670">
        <v>80</v>
      </c>
      <c r="H257" s="787">
        <v>5.085</v>
      </c>
      <c r="I257" s="40">
        <v>1000</v>
      </c>
      <c r="J257" s="40" t="s">
        <v>59</v>
      </c>
      <c r="K257" s="41"/>
      <c r="L257" s="42" t="str">
        <f t="shared" si="0"/>
        <v>1000grams</v>
      </c>
      <c r="M257" s="658">
        <f t="shared" si="1"/>
        <v>5085</v>
      </c>
      <c r="N257" s="659" t="str">
        <f t="shared" si="6"/>
        <v>5085grams</v>
      </c>
      <c r="O257" s="692">
        <f t="shared" si="2"/>
        <v>406.8</v>
      </c>
      <c r="P257" s="29">
        <f t="shared" si="3"/>
        <v>80</v>
      </c>
      <c r="Q257" s="74"/>
      <c r="R257" s="655">
        <f t="shared" si="5"/>
        <v>0</v>
      </c>
      <c r="S257" s="28"/>
    </row>
    <row r="258" spans="1:19" ht="15" customHeight="1">
      <c r="A258" s="111">
        <v>248</v>
      </c>
      <c r="B258" s="48" t="s">
        <v>444</v>
      </c>
      <c r="C258" s="656" t="s">
        <v>43</v>
      </c>
      <c r="D258" s="35"/>
      <c r="E258" s="149" t="s">
        <v>121</v>
      </c>
      <c r="F258" s="156"/>
      <c r="G258" s="670">
        <v>180</v>
      </c>
      <c r="H258" s="787">
        <v>2.9449999999999998</v>
      </c>
      <c r="I258" s="40">
        <v>1000</v>
      </c>
      <c r="J258" s="40" t="s">
        <v>59</v>
      </c>
      <c r="K258" s="41"/>
      <c r="L258" s="42" t="str">
        <f t="shared" si="0"/>
        <v>1000grams</v>
      </c>
      <c r="M258" s="658">
        <f t="shared" si="1"/>
        <v>2945</v>
      </c>
      <c r="N258" s="659" t="str">
        <f t="shared" si="6"/>
        <v>2945grams</v>
      </c>
      <c r="O258" s="692">
        <f t="shared" si="2"/>
        <v>530.1</v>
      </c>
      <c r="P258" s="29">
        <f t="shared" si="3"/>
        <v>180.00000000000003</v>
      </c>
      <c r="Q258" s="74"/>
      <c r="R258" s="655">
        <f t="shared" si="5"/>
        <v>0</v>
      </c>
      <c r="S258" s="28"/>
    </row>
    <row r="259" spans="1:19" ht="15" customHeight="1">
      <c r="A259" s="111">
        <v>249</v>
      </c>
      <c r="B259" s="48" t="s">
        <v>465</v>
      </c>
      <c r="C259" s="656" t="s">
        <v>43</v>
      </c>
      <c r="D259" s="35"/>
      <c r="E259" s="149" t="s">
        <v>121</v>
      </c>
      <c r="F259" s="156"/>
      <c r="G259" s="670">
        <v>120</v>
      </c>
      <c r="H259" s="787">
        <v>2.4849999999999999</v>
      </c>
      <c r="I259" s="40">
        <v>1000</v>
      </c>
      <c r="J259" s="40" t="s">
        <v>59</v>
      </c>
      <c r="K259" s="41"/>
      <c r="L259" s="42" t="str">
        <f t="shared" si="0"/>
        <v>1000grams</v>
      </c>
      <c r="M259" s="658">
        <f t="shared" si="1"/>
        <v>2485</v>
      </c>
      <c r="N259" s="659" t="str">
        <f t="shared" si="6"/>
        <v>2485grams</v>
      </c>
      <c r="O259" s="692">
        <f t="shared" si="2"/>
        <v>298.2</v>
      </c>
      <c r="P259" s="29">
        <f t="shared" si="3"/>
        <v>120</v>
      </c>
      <c r="Q259" s="74"/>
      <c r="R259" s="655">
        <f t="shared" si="5"/>
        <v>0</v>
      </c>
      <c r="S259" s="28"/>
    </row>
    <row r="260" spans="1:19" ht="15" customHeight="1">
      <c r="A260" s="111">
        <v>250</v>
      </c>
      <c r="B260" s="48" t="s">
        <v>485</v>
      </c>
      <c r="C260" s="656" t="s">
        <v>43</v>
      </c>
      <c r="D260" s="35"/>
      <c r="E260" s="149" t="s">
        <v>121</v>
      </c>
      <c r="F260" s="156"/>
      <c r="G260" s="670">
        <v>160</v>
      </c>
      <c r="H260" s="787">
        <v>1.23</v>
      </c>
      <c r="I260" s="40">
        <v>1000</v>
      </c>
      <c r="J260" s="40" t="s">
        <v>59</v>
      </c>
      <c r="K260" s="41"/>
      <c r="L260" s="42" t="str">
        <f t="shared" si="0"/>
        <v>1000grams</v>
      </c>
      <c r="M260" s="658">
        <f t="shared" si="1"/>
        <v>1230</v>
      </c>
      <c r="N260" s="659" t="str">
        <f t="shared" si="6"/>
        <v>1230grams</v>
      </c>
      <c r="O260" s="692">
        <f t="shared" si="2"/>
        <v>196.8</v>
      </c>
      <c r="P260" s="29">
        <f t="shared" si="3"/>
        <v>160</v>
      </c>
      <c r="Q260" s="74"/>
      <c r="R260" s="655">
        <f t="shared" si="5"/>
        <v>0</v>
      </c>
      <c r="S260" s="28"/>
    </row>
    <row r="261" spans="1:19" ht="15" customHeight="1">
      <c r="A261" s="111">
        <v>251</v>
      </c>
      <c r="B261" s="48" t="s">
        <v>1057</v>
      </c>
      <c r="C261" s="656" t="s">
        <v>43</v>
      </c>
      <c r="D261" s="35"/>
      <c r="E261" s="149" t="s">
        <v>121</v>
      </c>
      <c r="F261" s="156"/>
      <c r="G261" s="670">
        <v>170</v>
      </c>
      <c r="H261" s="787">
        <v>1</v>
      </c>
      <c r="I261" s="40">
        <v>1000</v>
      </c>
      <c r="J261" s="40" t="s">
        <v>59</v>
      </c>
      <c r="K261" s="41"/>
      <c r="L261" s="42" t="str">
        <f t="shared" si="0"/>
        <v>1000grams</v>
      </c>
      <c r="M261" s="658">
        <f t="shared" si="1"/>
        <v>1000</v>
      </c>
      <c r="N261" s="659" t="str">
        <f t="shared" si="6"/>
        <v>1000grams</v>
      </c>
      <c r="O261" s="692">
        <f t="shared" si="2"/>
        <v>170</v>
      </c>
      <c r="P261" s="29">
        <f t="shared" si="3"/>
        <v>170</v>
      </c>
      <c r="Q261" s="74"/>
      <c r="R261" s="655">
        <f t="shared" si="5"/>
        <v>0</v>
      </c>
      <c r="S261" s="28"/>
    </row>
    <row r="262" spans="1:19" ht="15" customHeight="1">
      <c r="A262" s="111">
        <v>252</v>
      </c>
      <c r="B262" s="48" t="s">
        <v>1078</v>
      </c>
      <c r="C262" s="656" t="s">
        <v>43</v>
      </c>
      <c r="D262" s="35"/>
      <c r="E262" s="149" t="s">
        <v>121</v>
      </c>
      <c r="F262" s="156"/>
      <c r="G262" s="670">
        <v>150</v>
      </c>
      <c r="H262" s="787">
        <v>0.44</v>
      </c>
      <c r="I262" s="40">
        <v>1000</v>
      </c>
      <c r="J262" s="40" t="s">
        <v>59</v>
      </c>
      <c r="K262" s="41"/>
      <c r="L262" s="42" t="str">
        <f t="shared" si="0"/>
        <v>1000grams</v>
      </c>
      <c r="M262" s="658">
        <f t="shared" si="1"/>
        <v>440</v>
      </c>
      <c r="N262" s="659" t="str">
        <f t="shared" si="6"/>
        <v>440grams</v>
      </c>
      <c r="O262" s="692">
        <f t="shared" si="2"/>
        <v>66</v>
      </c>
      <c r="P262" s="29">
        <f t="shared" si="3"/>
        <v>150</v>
      </c>
      <c r="Q262" s="74"/>
      <c r="R262" s="655">
        <f t="shared" si="5"/>
        <v>0</v>
      </c>
      <c r="S262" s="28"/>
    </row>
    <row r="263" spans="1:19" ht="15" customHeight="1">
      <c r="A263" s="111">
        <v>253</v>
      </c>
      <c r="B263" s="48" t="s">
        <v>1294</v>
      </c>
      <c r="C263" s="656" t="s">
        <v>43</v>
      </c>
      <c r="D263" s="35"/>
      <c r="E263" s="149" t="s">
        <v>121</v>
      </c>
      <c r="F263" s="156"/>
      <c r="G263" s="670">
        <v>75</v>
      </c>
      <c r="H263" s="787">
        <v>1.655</v>
      </c>
      <c r="I263" s="40">
        <v>1000</v>
      </c>
      <c r="J263" s="40" t="s">
        <v>59</v>
      </c>
      <c r="K263" s="41"/>
      <c r="L263" s="42" t="str">
        <f t="shared" si="0"/>
        <v>1000grams</v>
      </c>
      <c r="M263" s="658">
        <f t="shared" si="1"/>
        <v>1655</v>
      </c>
      <c r="N263" s="659" t="str">
        <f t="shared" si="6"/>
        <v>1655grams</v>
      </c>
      <c r="O263" s="692">
        <f t="shared" si="2"/>
        <v>124.125</v>
      </c>
      <c r="P263" s="29">
        <f t="shared" si="3"/>
        <v>75</v>
      </c>
      <c r="Q263" s="74"/>
      <c r="R263" s="655">
        <f t="shared" si="5"/>
        <v>0</v>
      </c>
      <c r="S263" s="28"/>
    </row>
    <row r="264" spans="1:19" ht="15" customHeight="1">
      <c r="A264" s="111">
        <v>254</v>
      </c>
      <c r="B264" s="48" t="s">
        <v>1369</v>
      </c>
      <c r="C264" s="656" t="s">
        <v>43</v>
      </c>
      <c r="D264" s="35"/>
      <c r="E264" s="149" t="s">
        <v>121</v>
      </c>
      <c r="F264" s="156"/>
      <c r="G264" s="670">
        <v>250</v>
      </c>
      <c r="H264" s="787">
        <v>0.49</v>
      </c>
      <c r="I264" s="40">
        <v>1000</v>
      </c>
      <c r="J264" s="40" t="s">
        <v>59</v>
      </c>
      <c r="K264" s="41"/>
      <c r="L264" s="42" t="str">
        <f t="shared" si="0"/>
        <v>1000grams</v>
      </c>
      <c r="M264" s="658">
        <f t="shared" si="1"/>
        <v>490</v>
      </c>
      <c r="N264" s="659" t="str">
        <f t="shared" si="6"/>
        <v>490grams</v>
      </c>
      <c r="O264" s="692">
        <f t="shared" si="2"/>
        <v>122.5</v>
      </c>
      <c r="P264" s="29">
        <f t="shared" si="3"/>
        <v>250</v>
      </c>
      <c r="Q264" s="74"/>
      <c r="R264" s="655">
        <f t="shared" si="5"/>
        <v>0</v>
      </c>
      <c r="S264" s="28"/>
    </row>
    <row r="265" spans="1:19" ht="15" customHeight="1">
      <c r="A265" s="111">
        <v>255</v>
      </c>
      <c r="B265" s="48" t="s">
        <v>1417</v>
      </c>
      <c r="C265" s="656" t="s">
        <v>43</v>
      </c>
      <c r="D265" s="35"/>
      <c r="E265" s="149" t="s">
        <v>3389</v>
      </c>
      <c r="F265" s="156"/>
      <c r="G265" s="670">
        <v>25</v>
      </c>
      <c r="H265" s="787">
        <v>2</v>
      </c>
      <c r="I265" s="40">
        <v>1</v>
      </c>
      <c r="J265" s="40" t="s">
        <v>42</v>
      </c>
      <c r="K265" s="41"/>
      <c r="L265" s="42" t="str">
        <f t="shared" ref="L265:L279" si="8">CONCATENATE(I265,J265)</f>
        <v>1packs</v>
      </c>
      <c r="M265" s="658">
        <f t="shared" ref="M265:M279" si="9">H265*I265</f>
        <v>2</v>
      </c>
      <c r="N265" s="659" t="str">
        <f t="shared" si="6"/>
        <v>2packs</v>
      </c>
      <c r="O265" s="692">
        <f t="shared" ref="O265:O279" si="10">G265*H265</f>
        <v>50</v>
      </c>
      <c r="P265" s="29">
        <f t="shared" ref="P265:P279" si="11">O265/H265</f>
        <v>25</v>
      </c>
      <c r="Q265" s="74"/>
      <c r="R265" s="655">
        <f t="shared" ref="R265:R279" si="12">G265-P265</f>
        <v>0</v>
      </c>
      <c r="S265" s="28"/>
    </row>
    <row r="266" spans="1:19" ht="15" customHeight="1">
      <c r="A266" s="111">
        <v>256</v>
      </c>
      <c r="B266" s="48" t="s">
        <v>1666</v>
      </c>
      <c r="C266" s="656" t="s">
        <v>43</v>
      </c>
      <c r="D266" s="35"/>
      <c r="E266" s="149" t="s">
        <v>121</v>
      </c>
      <c r="F266" s="156"/>
      <c r="G266" s="670">
        <v>90</v>
      </c>
      <c r="H266" s="787">
        <v>0.5</v>
      </c>
      <c r="I266" s="40">
        <v>1000</v>
      </c>
      <c r="J266" s="40" t="s">
        <v>59</v>
      </c>
      <c r="K266" s="41"/>
      <c r="L266" s="42" t="str">
        <f t="shared" si="8"/>
        <v>1000grams</v>
      </c>
      <c r="M266" s="658">
        <f t="shared" si="9"/>
        <v>500</v>
      </c>
      <c r="N266" s="659" t="str">
        <f t="shared" ref="N266:N279" si="13">CONCATENATE(M266,J266)</f>
        <v>500grams</v>
      </c>
      <c r="O266" s="692">
        <f t="shared" si="10"/>
        <v>45</v>
      </c>
      <c r="P266" s="29">
        <f t="shared" si="11"/>
        <v>90</v>
      </c>
      <c r="Q266" s="74"/>
      <c r="R266" s="655">
        <f t="shared" si="12"/>
        <v>0</v>
      </c>
      <c r="S266" s="28"/>
    </row>
    <row r="267" spans="1:19" ht="15" customHeight="1">
      <c r="A267" s="111">
        <v>257</v>
      </c>
      <c r="B267" s="48" t="s">
        <v>1740</v>
      </c>
      <c r="C267" s="656" t="s">
        <v>43</v>
      </c>
      <c r="D267" s="35"/>
      <c r="E267" s="149" t="s">
        <v>121</v>
      </c>
      <c r="F267" s="156"/>
      <c r="G267" s="670">
        <v>60</v>
      </c>
      <c r="H267" s="787">
        <v>1</v>
      </c>
      <c r="I267" s="40">
        <v>1000</v>
      </c>
      <c r="J267" s="40" t="s">
        <v>59</v>
      </c>
      <c r="K267" s="41"/>
      <c r="L267" s="42" t="str">
        <f t="shared" si="8"/>
        <v>1000grams</v>
      </c>
      <c r="M267" s="658">
        <f t="shared" si="9"/>
        <v>1000</v>
      </c>
      <c r="N267" s="659" t="str">
        <f t="shared" si="13"/>
        <v>1000grams</v>
      </c>
      <c r="O267" s="692">
        <f t="shared" si="10"/>
        <v>60</v>
      </c>
      <c r="P267" s="29">
        <f t="shared" si="11"/>
        <v>60</v>
      </c>
      <c r="Q267" s="74"/>
      <c r="R267" s="655">
        <f t="shared" si="12"/>
        <v>0</v>
      </c>
      <c r="S267" s="28"/>
    </row>
    <row r="268" spans="1:19" ht="15" customHeight="1">
      <c r="A268" s="111">
        <v>258</v>
      </c>
      <c r="B268" s="48" t="s">
        <v>1755</v>
      </c>
      <c r="C268" s="656" t="s">
        <v>43</v>
      </c>
      <c r="D268" s="35"/>
      <c r="E268" s="149" t="s">
        <v>121</v>
      </c>
      <c r="F268" s="156"/>
      <c r="G268" s="670">
        <v>120</v>
      </c>
      <c r="H268" s="787">
        <v>0.245</v>
      </c>
      <c r="I268" s="40">
        <v>1000</v>
      </c>
      <c r="J268" s="40" t="s">
        <v>59</v>
      </c>
      <c r="K268" s="41"/>
      <c r="L268" s="42" t="str">
        <f t="shared" si="8"/>
        <v>1000grams</v>
      </c>
      <c r="M268" s="658">
        <f t="shared" si="9"/>
        <v>245</v>
      </c>
      <c r="N268" s="659" t="str">
        <f t="shared" si="13"/>
        <v>245grams</v>
      </c>
      <c r="O268" s="692">
        <f t="shared" si="10"/>
        <v>29.4</v>
      </c>
      <c r="P268" s="29">
        <f t="shared" si="11"/>
        <v>120</v>
      </c>
      <c r="Q268" s="74"/>
      <c r="R268" s="655">
        <f t="shared" si="12"/>
        <v>0</v>
      </c>
      <c r="S268" s="28"/>
    </row>
    <row r="269" spans="1:19" ht="15" customHeight="1">
      <c r="A269" s="111">
        <v>259</v>
      </c>
      <c r="B269" s="48" t="s">
        <v>1764</v>
      </c>
      <c r="C269" s="656" t="s">
        <v>43</v>
      </c>
      <c r="D269" s="35"/>
      <c r="E269" s="149" t="s">
        <v>121</v>
      </c>
      <c r="F269" s="156"/>
      <c r="G269" s="670">
        <v>110</v>
      </c>
      <c r="H269" s="787">
        <v>0.28499999999999998</v>
      </c>
      <c r="I269" s="40">
        <v>1000</v>
      </c>
      <c r="J269" s="40" t="s">
        <v>59</v>
      </c>
      <c r="K269" s="41"/>
      <c r="L269" s="42" t="str">
        <f t="shared" si="8"/>
        <v>1000grams</v>
      </c>
      <c r="M269" s="658">
        <f t="shared" si="9"/>
        <v>285</v>
      </c>
      <c r="N269" s="659" t="str">
        <f t="shared" si="13"/>
        <v>285grams</v>
      </c>
      <c r="O269" s="692">
        <f t="shared" si="10"/>
        <v>31.349999999999998</v>
      </c>
      <c r="P269" s="29">
        <f t="shared" si="11"/>
        <v>110</v>
      </c>
      <c r="Q269" s="74"/>
      <c r="R269" s="655">
        <f t="shared" si="12"/>
        <v>0</v>
      </c>
      <c r="S269" s="28"/>
    </row>
    <row r="270" spans="1:19" ht="15" customHeight="1">
      <c r="A270" s="111">
        <v>260</v>
      </c>
      <c r="B270" s="48" t="s">
        <v>1768</v>
      </c>
      <c r="C270" s="656" t="s">
        <v>43</v>
      </c>
      <c r="D270" s="35"/>
      <c r="E270" s="149" t="s">
        <v>121</v>
      </c>
      <c r="F270" s="156"/>
      <c r="G270" s="670">
        <v>280</v>
      </c>
      <c r="H270" s="787">
        <v>0.85</v>
      </c>
      <c r="I270" s="40">
        <v>1000</v>
      </c>
      <c r="J270" s="40" t="s">
        <v>59</v>
      </c>
      <c r="K270" s="41"/>
      <c r="L270" s="42" t="str">
        <f t="shared" si="8"/>
        <v>1000grams</v>
      </c>
      <c r="M270" s="658">
        <f t="shared" si="9"/>
        <v>850</v>
      </c>
      <c r="N270" s="659" t="str">
        <f t="shared" si="13"/>
        <v>850grams</v>
      </c>
      <c r="O270" s="692">
        <f t="shared" si="10"/>
        <v>238</v>
      </c>
      <c r="P270" s="29">
        <f t="shared" si="11"/>
        <v>280</v>
      </c>
      <c r="Q270" s="74"/>
      <c r="R270" s="655">
        <f t="shared" si="12"/>
        <v>0</v>
      </c>
      <c r="S270" s="28"/>
    </row>
    <row r="271" spans="1:19" ht="15" customHeight="1">
      <c r="A271" s="111">
        <v>261</v>
      </c>
      <c r="B271" s="48" t="s">
        <v>1884</v>
      </c>
      <c r="C271" s="656" t="s">
        <v>43</v>
      </c>
      <c r="D271" s="35"/>
      <c r="E271" s="149" t="s">
        <v>121</v>
      </c>
      <c r="F271" s="156"/>
      <c r="G271" s="670">
        <v>100</v>
      </c>
      <c r="H271" s="787">
        <v>0.89</v>
      </c>
      <c r="I271" s="40">
        <v>1000</v>
      </c>
      <c r="J271" s="40" t="s">
        <v>59</v>
      </c>
      <c r="K271" s="41"/>
      <c r="L271" s="42" t="str">
        <f t="shared" si="8"/>
        <v>1000grams</v>
      </c>
      <c r="M271" s="658">
        <f t="shared" si="9"/>
        <v>890</v>
      </c>
      <c r="N271" s="659" t="str">
        <f t="shared" si="13"/>
        <v>890grams</v>
      </c>
      <c r="O271" s="692">
        <f t="shared" si="10"/>
        <v>89</v>
      </c>
      <c r="P271" s="29">
        <f t="shared" si="11"/>
        <v>100</v>
      </c>
      <c r="Q271" s="74"/>
      <c r="R271" s="655">
        <f t="shared" si="12"/>
        <v>0</v>
      </c>
      <c r="S271" s="28"/>
    </row>
    <row r="272" spans="1:19" ht="15" customHeight="1">
      <c r="A272" s="111">
        <v>262</v>
      </c>
      <c r="B272" s="48" t="s">
        <v>1885</v>
      </c>
      <c r="C272" s="656" t="s">
        <v>43</v>
      </c>
      <c r="D272" s="35"/>
      <c r="E272" s="149" t="s">
        <v>121</v>
      </c>
      <c r="F272" s="156"/>
      <c r="G272" s="670">
        <v>200</v>
      </c>
      <c r="H272" s="787">
        <v>0.19500000000000001</v>
      </c>
      <c r="I272" s="40">
        <v>1000</v>
      </c>
      <c r="J272" s="40" t="s">
        <v>59</v>
      </c>
      <c r="K272" s="41"/>
      <c r="L272" s="42" t="str">
        <f t="shared" si="8"/>
        <v>1000grams</v>
      </c>
      <c r="M272" s="658">
        <f t="shared" si="9"/>
        <v>195</v>
      </c>
      <c r="N272" s="659" t="str">
        <f t="shared" si="13"/>
        <v>195grams</v>
      </c>
      <c r="O272" s="692">
        <f t="shared" si="10"/>
        <v>39</v>
      </c>
      <c r="P272" s="29">
        <f t="shared" si="11"/>
        <v>200</v>
      </c>
      <c r="Q272" s="74"/>
      <c r="R272" s="655">
        <f t="shared" si="12"/>
        <v>0</v>
      </c>
      <c r="S272" s="28"/>
    </row>
    <row r="273" spans="1:19" ht="15" customHeight="1">
      <c r="A273" s="111">
        <v>263</v>
      </c>
      <c r="B273" s="48" t="s">
        <v>1932</v>
      </c>
      <c r="C273" s="656" t="s">
        <v>43</v>
      </c>
      <c r="D273" s="35"/>
      <c r="E273" s="149" t="s">
        <v>121</v>
      </c>
      <c r="F273" s="156"/>
      <c r="G273" s="670">
        <v>80</v>
      </c>
      <c r="H273" s="787">
        <v>0.56999999999999995</v>
      </c>
      <c r="I273" s="40">
        <v>1000</v>
      </c>
      <c r="J273" s="40" t="s">
        <v>59</v>
      </c>
      <c r="K273" s="41"/>
      <c r="L273" s="42" t="str">
        <f t="shared" si="8"/>
        <v>1000grams</v>
      </c>
      <c r="M273" s="658">
        <f t="shared" si="9"/>
        <v>570</v>
      </c>
      <c r="N273" s="659" t="str">
        <f t="shared" si="13"/>
        <v>570grams</v>
      </c>
      <c r="O273" s="692">
        <f t="shared" si="10"/>
        <v>45.599999999999994</v>
      </c>
      <c r="P273" s="29">
        <f t="shared" si="11"/>
        <v>80</v>
      </c>
      <c r="Q273" s="74"/>
      <c r="R273" s="655">
        <f t="shared" si="12"/>
        <v>0</v>
      </c>
      <c r="S273" s="28"/>
    </row>
    <row r="274" spans="1:19" ht="15" customHeight="1">
      <c r="A274" s="111">
        <v>264</v>
      </c>
      <c r="B274" s="48" t="s">
        <v>1986</v>
      </c>
      <c r="C274" s="656" t="s">
        <v>43</v>
      </c>
      <c r="D274" s="35"/>
      <c r="E274" s="149" t="s">
        <v>121</v>
      </c>
      <c r="F274" s="156"/>
      <c r="G274" s="670">
        <v>160</v>
      </c>
      <c r="H274" s="787">
        <v>3.62</v>
      </c>
      <c r="I274" s="40">
        <v>1000</v>
      </c>
      <c r="J274" s="40" t="s">
        <v>59</v>
      </c>
      <c r="K274" s="41"/>
      <c r="L274" s="42" t="str">
        <f t="shared" si="8"/>
        <v>1000grams</v>
      </c>
      <c r="M274" s="658">
        <f t="shared" si="9"/>
        <v>3620</v>
      </c>
      <c r="N274" s="659" t="str">
        <f t="shared" si="13"/>
        <v>3620grams</v>
      </c>
      <c r="O274" s="692">
        <f t="shared" si="10"/>
        <v>579.20000000000005</v>
      </c>
      <c r="P274" s="29">
        <f t="shared" si="11"/>
        <v>160</v>
      </c>
      <c r="Q274" s="74"/>
      <c r="R274" s="655">
        <f t="shared" si="12"/>
        <v>0</v>
      </c>
      <c r="S274" s="28"/>
    </row>
    <row r="275" spans="1:19" ht="15" customHeight="1">
      <c r="A275" s="111">
        <v>265</v>
      </c>
      <c r="B275" s="48" t="s">
        <v>2018</v>
      </c>
      <c r="C275" s="656" t="s">
        <v>43</v>
      </c>
      <c r="D275" s="35"/>
      <c r="E275" s="149" t="s">
        <v>121</v>
      </c>
      <c r="F275" s="156"/>
      <c r="G275" s="670">
        <v>110</v>
      </c>
      <c r="H275" s="787">
        <v>2</v>
      </c>
      <c r="I275" s="40">
        <v>1000</v>
      </c>
      <c r="J275" s="40" t="s">
        <v>59</v>
      </c>
      <c r="K275" s="41"/>
      <c r="L275" s="42" t="str">
        <f t="shared" si="8"/>
        <v>1000grams</v>
      </c>
      <c r="M275" s="658">
        <f t="shared" si="9"/>
        <v>2000</v>
      </c>
      <c r="N275" s="659" t="str">
        <f t="shared" si="13"/>
        <v>2000grams</v>
      </c>
      <c r="O275" s="692">
        <f t="shared" si="10"/>
        <v>220</v>
      </c>
      <c r="P275" s="29">
        <f t="shared" si="11"/>
        <v>110</v>
      </c>
      <c r="Q275" s="74"/>
      <c r="R275" s="655">
        <f t="shared" si="12"/>
        <v>0</v>
      </c>
      <c r="S275" s="28"/>
    </row>
    <row r="276" spans="1:19" ht="15" customHeight="1">
      <c r="A276" s="111">
        <v>266</v>
      </c>
      <c r="B276" s="48" t="s">
        <v>2179</v>
      </c>
      <c r="C276" s="656" t="s">
        <v>43</v>
      </c>
      <c r="D276" s="35"/>
      <c r="E276" s="149" t="s">
        <v>121</v>
      </c>
      <c r="F276" s="156"/>
      <c r="G276" s="670">
        <v>70</v>
      </c>
      <c r="H276" s="787">
        <v>2.4700000000000002</v>
      </c>
      <c r="I276" s="40">
        <v>1000</v>
      </c>
      <c r="J276" s="40" t="s">
        <v>59</v>
      </c>
      <c r="K276" s="41"/>
      <c r="L276" s="42" t="str">
        <f t="shared" si="8"/>
        <v>1000grams</v>
      </c>
      <c r="M276" s="658">
        <f t="shared" si="9"/>
        <v>2470</v>
      </c>
      <c r="N276" s="659" t="str">
        <f t="shared" si="13"/>
        <v>2470grams</v>
      </c>
      <c r="O276" s="692">
        <f t="shared" si="10"/>
        <v>172.9</v>
      </c>
      <c r="P276" s="29">
        <f t="shared" si="11"/>
        <v>70</v>
      </c>
      <c r="Q276" s="74"/>
      <c r="R276" s="655">
        <f t="shared" si="12"/>
        <v>0</v>
      </c>
      <c r="S276" s="28"/>
    </row>
    <row r="277" spans="1:19" ht="15" customHeight="1">
      <c r="A277" s="111">
        <v>267</v>
      </c>
      <c r="B277" s="48" t="s">
        <v>2220</v>
      </c>
      <c r="C277" s="656" t="s">
        <v>43</v>
      </c>
      <c r="D277" s="35"/>
      <c r="E277" s="149" t="s">
        <v>121</v>
      </c>
      <c r="F277" s="156"/>
      <c r="G277" s="670">
        <v>1000</v>
      </c>
      <c r="H277" s="787">
        <v>0.5</v>
      </c>
      <c r="I277" s="40">
        <v>1000</v>
      </c>
      <c r="J277" s="40" t="s">
        <v>59</v>
      </c>
      <c r="K277" s="41"/>
      <c r="L277" s="42" t="str">
        <f t="shared" si="8"/>
        <v>1000grams</v>
      </c>
      <c r="M277" s="658">
        <f t="shared" si="9"/>
        <v>500</v>
      </c>
      <c r="N277" s="659" t="str">
        <f t="shared" si="13"/>
        <v>500grams</v>
      </c>
      <c r="O277" s="692">
        <f t="shared" si="10"/>
        <v>500</v>
      </c>
      <c r="P277" s="29">
        <f t="shared" si="11"/>
        <v>1000</v>
      </c>
      <c r="Q277" s="74"/>
      <c r="R277" s="655">
        <f t="shared" si="12"/>
        <v>0</v>
      </c>
      <c r="S277" s="28"/>
    </row>
    <row r="278" spans="1:19" ht="15" customHeight="1">
      <c r="A278" s="111">
        <v>268</v>
      </c>
      <c r="B278" s="48" t="s">
        <v>2393</v>
      </c>
      <c r="C278" s="656" t="s">
        <v>43</v>
      </c>
      <c r="D278" s="35"/>
      <c r="E278" s="149" t="s">
        <v>121</v>
      </c>
      <c r="F278" s="156"/>
      <c r="G278" s="670">
        <v>100</v>
      </c>
      <c r="H278" s="787">
        <v>0.25</v>
      </c>
      <c r="I278" s="40">
        <v>1000</v>
      </c>
      <c r="J278" s="40" t="s">
        <v>59</v>
      </c>
      <c r="K278" s="41"/>
      <c r="L278" s="42" t="str">
        <f t="shared" si="8"/>
        <v>1000grams</v>
      </c>
      <c r="M278" s="658">
        <f t="shared" si="9"/>
        <v>250</v>
      </c>
      <c r="N278" s="659" t="str">
        <f t="shared" si="13"/>
        <v>250grams</v>
      </c>
      <c r="O278" s="692">
        <f t="shared" si="10"/>
        <v>25</v>
      </c>
      <c r="P278" s="29">
        <f t="shared" si="11"/>
        <v>100</v>
      </c>
      <c r="Q278" s="74"/>
      <c r="R278" s="655">
        <f t="shared" si="12"/>
        <v>0</v>
      </c>
      <c r="S278" s="28"/>
    </row>
    <row r="279" spans="1:19" ht="15" customHeight="1">
      <c r="A279" s="111">
        <v>269</v>
      </c>
      <c r="B279" s="48" t="s">
        <v>2443</v>
      </c>
      <c r="C279" s="656" t="s">
        <v>43</v>
      </c>
      <c r="D279" s="35"/>
      <c r="E279" s="149" t="s">
        <v>121</v>
      </c>
      <c r="F279" s="156"/>
      <c r="G279" s="670">
        <v>180</v>
      </c>
      <c r="H279" s="787">
        <v>5.27</v>
      </c>
      <c r="I279" s="40">
        <v>1000</v>
      </c>
      <c r="J279" s="40" t="s">
        <v>59</v>
      </c>
      <c r="K279" s="41"/>
      <c r="L279" s="42" t="str">
        <f t="shared" si="8"/>
        <v>1000grams</v>
      </c>
      <c r="M279" s="658">
        <f t="shared" si="9"/>
        <v>5270</v>
      </c>
      <c r="N279" s="659" t="str">
        <f t="shared" si="13"/>
        <v>5270grams</v>
      </c>
      <c r="O279" s="692">
        <f t="shared" si="10"/>
        <v>948.59999999999991</v>
      </c>
      <c r="P279" s="29">
        <f t="shared" si="11"/>
        <v>180</v>
      </c>
      <c r="Q279" s="74"/>
      <c r="R279" s="655">
        <f t="shared" si="12"/>
        <v>0</v>
      </c>
      <c r="S279" s="28"/>
    </row>
    <row r="280" spans="1:19" ht="15" customHeight="1">
      <c r="A280" s="111"/>
      <c r="B280" s="48"/>
      <c r="C280" s="48"/>
      <c r="D280" s="35"/>
      <c r="E280" s="149"/>
      <c r="F280" s="156"/>
      <c r="G280" s="670"/>
      <c r="H280" s="88"/>
      <c r="I280" s="40"/>
      <c r="J280" s="40"/>
      <c r="K280" s="41"/>
      <c r="L280" s="42"/>
      <c r="M280" s="658"/>
      <c r="N280" s="659"/>
      <c r="O280" s="692"/>
      <c r="P280" s="29"/>
      <c r="Q280" s="74"/>
      <c r="R280" s="28"/>
      <c r="S280" s="28"/>
    </row>
    <row r="281" spans="1:19" ht="15" customHeight="1">
      <c r="A281" s="111"/>
      <c r="B281" s="48"/>
      <c r="C281" s="48"/>
      <c r="D281" s="35"/>
      <c r="E281" s="149"/>
      <c r="F281" s="156"/>
      <c r="G281" s="670"/>
      <c r="H281" s="88"/>
      <c r="I281" s="40"/>
      <c r="J281" s="40"/>
      <c r="K281" s="41"/>
      <c r="L281" s="42"/>
      <c r="M281" s="658"/>
      <c r="N281" s="659"/>
      <c r="O281" s="692"/>
      <c r="P281" s="29"/>
      <c r="Q281" s="74"/>
      <c r="R281" s="28"/>
      <c r="S281" s="28"/>
    </row>
    <row r="282" spans="1:19" ht="15" customHeight="1">
      <c r="A282" s="111"/>
      <c r="B282" s="48"/>
      <c r="C282" s="48"/>
      <c r="D282" s="35"/>
      <c r="E282" s="149"/>
      <c r="F282" s="156"/>
      <c r="G282" s="670"/>
      <c r="H282" s="88"/>
      <c r="I282" s="40"/>
      <c r="J282" s="40"/>
      <c r="K282" s="41"/>
      <c r="L282" s="42"/>
      <c r="M282" s="658"/>
      <c r="N282" s="659"/>
      <c r="O282" s="692"/>
      <c r="P282" s="29"/>
      <c r="Q282" s="74"/>
      <c r="R282" s="28"/>
      <c r="S282" s="28"/>
    </row>
    <row r="283" spans="1:19" ht="15" customHeight="1">
      <c r="A283" s="111"/>
      <c r="B283" s="48"/>
      <c r="C283" s="48"/>
      <c r="D283" s="35"/>
      <c r="E283" s="149"/>
      <c r="F283" s="156"/>
      <c r="G283" s="670"/>
      <c r="H283" s="88"/>
      <c r="I283" s="40"/>
      <c r="J283" s="40"/>
      <c r="K283" s="41"/>
      <c r="L283" s="42"/>
      <c r="M283" s="658"/>
      <c r="N283" s="659"/>
      <c r="O283" s="692"/>
      <c r="P283" s="29"/>
      <c r="Q283" s="74"/>
      <c r="R283" s="28"/>
      <c r="S283" s="28"/>
    </row>
    <row r="284" spans="1:19" ht="15" customHeight="1">
      <c r="A284" s="111"/>
      <c r="B284" s="48"/>
      <c r="C284" s="48"/>
      <c r="D284" s="35"/>
      <c r="E284" s="149"/>
      <c r="F284" s="156"/>
      <c r="G284" s="670"/>
      <c r="H284" s="88"/>
      <c r="I284" s="40"/>
      <c r="J284" s="40"/>
      <c r="K284" s="41"/>
      <c r="L284" s="42"/>
      <c r="M284" s="658"/>
      <c r="N284" s="659"/>
      <c r="O284" s="692"/>
      <c r="P284" s="29"/>
      <c r="Q284" s="74"/>
      <c r="R284" s="28"/>
      <c r="S284" s="28"/>
    </row>
    <row r="285" spans="1:19" ht="15" customHeight="1">
      <c r="A285" s="111"/>
      <c r="B285" s="48"/>
      <c r="C285" s="48"/>
      <c r="D285" s="35"/>
      <c r="E285" s="149"/>
      <c r="F285" s="156"/>
      <c r="G285" s="670"/>
      <c r="H285" s="88"/>
      <c r="I285" s="40"/>
      <c r="J285" s="40"/>
      <c r="K285" s="41"/>
      <c r="L285" s="42"/>
      <c r="M285" s="658"/>
      <c r="N285" s="659"/>
      <c r="O285" s="692"/>
      <c r="P285" s="29"/>
      <c r="Q285" s="74"/>
      <c r="R285" s="28"/>
      <c r="S285" s="28"/>
    </row>
    <row r="286" spans="1:19" ht="15" customHeight="1">
      <c r="A286" s="111"/>
      <c r="B286" s="48"/>
      <c r="C286" s="48"/>
      <c r="D286" s="35"/>
      <c r="E286" s="149"/>
      <c r="F286" s="156"/>
      <c r="G286" s="670"/>
      <c r="H286" s="88"/>
      <c r="I286" s="40"/>
      <c r="J286" s="40"/>
      <c r="K286" s="41"/>
      <c r="L286" s="42"/>
      <c r="M286" s="658"/>
      <c r="N286" s="659"/>
      <c r="O286" s="692"/>
      <c r="P286" s="29"/>
      <c r="Q286" s="74"/>
      <c r="R286" s="28"/>
      <c r="S286" s="28"/>
    </row>
    <row r="287" spans="1:19" ht="15" customHeight="1">
      <c r="A287" s="111"/>
      <c r="B287" s="48"/>
      <c r="C287" s="48"/>
      <c r="D287" s="35"/>
      <c r="E287" s="149"/>
      <c r="F287" s="156"/>
      <c r="G287" s="670"/>
      <c r="H287" s="88"/>
      <c r="I287" s="40"/>
      <c r="J287" s="40"/>
      <c r="K287" s="41"/>
      <c r="L287" s="42"/>
      <c r="M287" s="658"/>
      <c r="N287" s="659"/>
      <c r="O287" s="692"/>
      <c r="P287" s="29"/>
      <c r="Q287" s="74"/>
      <c r="R287" s="28"/>
      <c r="S287" s="28"/>
    </row>
    <row r="288" spans="1:19" ht="15" customHeight="1">
      <c r="A288" s="111"/>
      <c r="B288" s="48"/>
      <c r="C288" s="48"/>
      <c r="D288" s="35"/>
      <c r="E288" s="149"/>
      <c r="F288" s="156"/>
      <c r="G288" s="670"/>
      <c r="H288" s="88"/>
      <c r="I288" s="40"/>
      <c r="J288" s="40"/>
      <c r="K288" s="41"/>
      <c r="L288" s="42"/>
      <c r="M288" s="658"/>
      <c r="N288" s="659"/>
      <c r="O288" s="692"/>
      <c r="P288" s="29"/>
      <c r="Q288" s="74"/>
      <c r="R288" s="28"/>
      <c r="S288" s="28"/>
    </row>
    <row r="289" spans="1:19" ht="15" customHeight="1">
      <c r="A289" s="111"/>
      <c r="B289" s="48"/>
      <c r="C289" s="48"/>
      <c r="D289" s="35"/>
      <c r="E289" s="149"/>
      <c r="F289" s="156"/>
      <c r="G289" s="670"/>
      <c r="H289" s="88"/>
      <c r="I289" s="40"/>
      <c r="J289" s="40"/>
      <c r="K289" s="41"/>
      <c r="L289" s="42"/>
      <c r="M289" s="658"/>
      <c r="N289" s="659"/>
      <c r="O289" s="692"/>
      <c r="P289" s="29"/>
      <c r="Q289" s="74"/>
      <c r="R289" s="28"/>
      <c r="S289" s="28"/>
    </row>
    <row r="290" spans="1:19" ht="15" customHeight="1">
      <c r="A290" s="111"/>
      <c r="B290" s="48"/>
      <c r="C290" s="48"/>
      <c r="D290" s="35"/>
      <c r="E290" s="149"/>
      <c r="F290" s="156"/>
      <c r="G290" s="670"/>
      <c r="H290" s="88"/>
      <c r="I290" s="40"/>
      <c r="J290" s="40"/>
      <c r="K290" s="41"/>
      <c r="L290" s="42"/>
      <c r="M290" s="658"/>
      <c r="N290" s="659"/>
      <c r="O290" s="692"/>
      <c r="P290" s="29"/>
      <c r="Q290" s="74"/>
      <c r="R290" s="28"/>
      <c r="S290" s="28"/>
    </row>
    <row r="291" spans="1:19" ht="15" customHeight="1">
      <c r="A291" s="111"/>
      <c r="B291" s="48"/>
      <c r="C291" s="48"/>
      <c r="D291" s="35"/>
      <c r="E291" s="149"/>
      <c r="F291" s="156"/>
      <c r="G291" s="670"/>
      <c r="H291" s="88"/>
      <c r="I291" s="40"/>
      <c r="J291" s="40"/>
      <c r="K291" s="41"/>
      <c r="L291" s="42"/>
      <c r="M291" s="658"/>
      <c r="N291" s="659"/>
      <c r="O291" s="692"/>
      <c r="P291" s="29"/>
      <c r="Q291" s="74"/>
      <c r="R291" s="28"/>
      <c r="S291" s="28"/>
    </row>
    <row r="292" spans="1:19" ht="15" customHeight="1">
      <c r="A292" s="111"/>
      <c r="B292" s="48"/>
      <c r="C292" s="48"/>
      <c r="D292" s="35"/>
      <c r="E292" s="149"/>
      <c r="F292" s="156"/>
      <c r="G292" s="670"/>
      <c r="H292" s="88"/>
      <c r="I292" s="40"/>
      <c r="J292" s="40"/>
      <c r="K292" s="41"/>
      <c r="L292" s="42"/>
      <c r="M292" s="658"/>
      <c r="N292" s="659"/>
      <c r="O292" s="692"/>
      <c r="P292" s="29"/>
      <c r="Q292" s="74"/>
      <c r="R292" s="28"/>
      <c r="S292" s="28"/>
    </row>
    <row r="293" spans="1:19" ht="15" customHeight="1">
      <c r="A293" s="111"/>
      <c r="B293" s="48"/>
      <c r="C293" s="48"/>
      <c r="D293" s="35"/>
      <c r="E293" s="149"/>
      <c r="F293" s="156"/>
      <c r="G293" s="670"/>
      <c r="H293" s="88"/>
      <c r="I293" s="40"/>
      <c r="J293" s="40"/>
      <c r="K293" s="41"/>
      <c r="L293" s="42"/>
      <c r="M293" s="658"/>
      <c r="N293" s="659"/>
      <c r="O293" s="692"/>
      <c r="P293" s="29"/>
      <c r="Q293" s="74"/>
      <c r="R293" s="28"/>
      <c r="S293" s="28"/>
    </row>
    <row r="294" spans="1:19" ht="15" customHeight="1">
      <c r="A294" s="111"/>
      <c r="B294" s="48"/>
      <c r="C294" s="48"/>
      <c r="D294" s="35"/>
      <c r="E294" s="149"/>
      <c r="F294" s="156"/>
      <c r="G294" s="670"/>
      <c r="H294" s="88"/>
      <c r="I294" s="40"/>
      <c r="J294" s="40"/>
      <c r="K294" s="41"/>
      <c r="L294" s="42"/>
      <c r="M294" s="658"/>
      <c r="N294" s="659"/>
      <c r="O294" s="692"/>
      <c r="P294" s="29"/>
      <c r="Q294" s="74"/>
      <c r="R294" s="28"/>
      <c r="S294" s="28"/>
    </row>
    <row r="295" spans="1:19" ht="15" customHeight="1">
      <c r="A295" s="111"/>
      <c r="B295" s="48"/>
      <c r="C295" s="48"/>
      <c r="D295" s="35"/>
      <c r="E295" s="149"/>
      <c r="F295" s="156"/>
      <c r="G295" s="670"/>
      <c r="H295" s="88"/>
      <c r="I295" s="40"/>
      <c r="J295" s="40"/>
      <c r="K295" s="41"/>
      <c r="L295" s="42"/>
      <c r="M295" s="658"/>
      <c r="N295" s="659"/>
      <c r="O295" s="692"/>
      <c r="P295" s="29"/>
      <c r="Q295" s="74"/>
      <c r="R295" s="28"/>
      <c r="S295" s="28"/>
    </row>
    <row r="296" spans="1:19" ht="15" customHeight="1">
      <c r="A296" s="111"/>
      <c r="B296" s="48"/>
      <c r="C296" s="48"/>
      <c r="D296" s="35"/>
      <c r="E296" s="149"/>
      <c r="F296" s="156"/>
      <c r="G296" s="670"/>
      <c r="H296" s="88"/>
      <c r="I296" s="40"/>
      <c r="J296" s="40"/>
      <c r="K296" s="41"/>
      <c r="L296" s="42"/>
      <c r="M296" s="658"/>
      <c r="N296" s="659"/>
      <c r="O296" s="692"/>
      <c r="P296" s="29"/>
      <c r="Q296" s="74"/>
      <c r="R296" s="28"/>
      <c r="S296" s="28"/>
    </row>
    <row r="297" spans="1:19" ht="15" customHeight="1">
      <c r="A297" s="111"/>
      <c r="B297" s="48"/>
      <c r="C297" s="48"/>
      <c r="D297" s="35"/>
      <c r="E297" s="149"/>
      <c r="F297" s="156"/>
      <c r="G297" s="670"/>
      <c r="H297" s="88"/>
      <c r="I297" s="40"/>
      <c r="J297" s="40"/>
      <c r="K297" s="41"/>
      <c r="L297" s="42"/>
      <c r="M297" s="658"/>
      <c r="N297" s="659"/>
      <c r="O297" s="692"/>
      <c r="P297" s="29"/>
      <c r="Q297" s="74"/>
      <c r="R297" s="28"/>
      <c r="S297" s="28"/>
    </row>
    <row r="298" spans="1:19" ht="15" customHeight="1">
      <c r="A298" s="111"/>
      <c r="B298" s="48"/>
      <c r="C298" s="48"/>
      <c r="D298" s="35"/>
      <c r="E298" s="149"/>
      <c r="F298" s="156"/>
      <c r="G298" s="670"/>
      <c r="H298" s="88"/>
      <c r="I298" s="40"/>
      <c r="J298" s="40"/>
      <c r="K298" s="41"/>
      <c r="L298" s="42"/>
      <c r="M298" s="658"/>
      <c r="N298" s="659"/>
      <c r="O298" s="692"/>
      <c r="P298" s="29"/>
      <c r="Q298" s="74"/>
      <c r="R298" s="28"/>
      <c r="S298" s="28"/>
    </row>
    <row r="299" spans="1:19" ht="15" customHeight="1">
      <c r="A299" s="111"/>
      <c r="B299" s="48"/>
      <c r="C299" s="48"/>
      <c r="D299" s="35"/>
      <c r="E299" s="149"/>
      <c r="F299" s="156"/>
      <c r="G299" s="670"/>
      <c r="H299" s="88"/>
      <c r="I299" s="40"/>
      <c r="J299" s="40"/>
      <c r="K299" s="41"/>
      <c r="L299" s="42"/>
      <c r="M299" s="658"/>
      <c r="N299" s="659"/>
      <c r="O299" s="692"/>
      <c r="P299" s="29"/>
      <c r="Q299" s="74"/>
      <c r="R299" s="28"/>
      <c r="S299" s="28"/>
    </row>
    <row r="300" spans="1:19" ht="15" customHeight="1">
      <c r="A300" s="111"/>
      <c r="B300" s="48"/>
      <c r="C300" s="48"/>
      <c r="D300" s="35"/>
      <c r="E300" s="149"/>
      <c r="F300" s="156"/>
      <c r="G300" s="670"/>
      <c r="H300" s="88"/>
      <c r="I300" s="40"/>
      <c r="J300" s="40"/>
      <c r="K300" s="41"/>
      <c r="L300" s="42"/>
      <c r="M300" s="658"/>
      <c r="N300" s="659"/>
      <c r="O300" s="692"/>
      <c r="P300" s="29"/>
      <c r="Q300" s="74"/>
      <c r="R300" s="28"/>
      <c r="S300" s="28"/>
    </row>
    <row r="301" spans="1:19" ht="15" customHeight="1">
      <c r="A301" s="111"/>
      <c r="B301" s="48"/>
      <c r="C301" s="48"/>
      <c r="D301" s="35"/>
      <c r="E301" s="149"/>
      <c r="F301" s="156"/>
      <c r="G301" s="670"/>
      <c r="H301" s="88"/>
      <c r="I301" s="40"/>
      <c r="J301" s="40"/>
      <c r="K301" s="41"/>
      <c r="L301" s="42"/>
      <c r="M301" s="658"/>
      <c r="N301" s="659"/>
      <c r="O301" s="692"/>
      <c r="P301" s="29"/>
      <c r="Q301" s="74"/>
      <c r="R301" s="28"/>
      <c r="S301" s="28"/>
    </row>
    <row r="302" spans="1:19" ht="15" customHeight="1">
      <c r="A302" s="111"/>
      <c r="B302" s="48"/>
      <c r="C302" s="48"/>
      <c r="D302" s="35"/>
      <c r="E302" s="149"/>
      <c r="F302" s="156"/>
      <c r="G302" s="670"/>
      <c r="H302" s="88"/>
      <c r="I302" s="40"/>
      <c r="J302" s="40"/>
      <c r="K302" s="41"/>
      <c r="L302" s="42"/>
      <c r="M302" s="658"/>
      <c r="N302" s="659"/>
      <c r="O302" s="692"/>
      <c r="P302" s="29"/>
      <c r="Q302" s="74"/>
      <c r="R302" s="28"/>
      <c r="S302" s="28"/>
    </row>
    <row r="303" spans="1:19" ht="15" customHeight="1">
      <c r="A303" s="111"/>
      <c r="B303" s="48"/>
      <c r="C303" s="48"/>
      <c r="D303" s="35"/>
      <c r="E303" s="149"/>
      <c r="F303" s="156"/>
      <c r="G303" s="670"/>
      <c r="H303" s="88"/>
      <c r="I303" s="40"/>
      <c r="J303" s="40"/>
      <c r="K303" s="41"/>
      <c r="L303" s="42"/>
      <c r="M303" s="658"/>
      <c r="N303" s="659"/>
      <c r="O303" s="692"/>
      <c r="P303" s="29"/>
      <c r="Q303" s="74"/>
      <c r="R303" s="28"/>
      <c r="S303" s="28"/>
    </row>
    <row r="304" spans="1:19" ht="15" customHeight="1">
      <c r="A304" s="111"/>
      <c r="B304" s="48"/>
      <c r="C304" s="48"/>
      <c r="D304" s="35"/>
      <c r="E304" s="149"/>
      <c r="F304" s="156"/>
      <c r="G304" s="670"/>
      <c r="H304" s="88"/>
      <c r="I304" s="40"/>
      <c r="J304" s="40"/>
      <c r="K304" s="41"/>
      <c r="L304" s="42"/>
      <c r="M304" s="658"/>
      <c r="N304" s="659"/>
      <c r="O304" s="692"/>
      <c r="P304" s="29"/>
      <c r="Q304" s="74"/>
      <c r="R304" s="28"/>
      <c r="S304" s="28"/>
    </row>
    <row r="305" spans="1:19" ht="15" customHeight="1">
      <c r="A305" s="111"/>
      <c r="B305" s="48"/>
      <c r="C305" s="48"/>
      <c r="D305" s="35"/>
      <c r="E305" s="149"/>
      <c r="F305" s="156"/>
      <c r="G305" s="670"/>
      <c r="H305" s="88"/>
      <c r="I305" s="40"/>
      <c r="J305" s="40"/>
      <c r="K305" s="41"/>
      <c r="L305" s="42"/>
      <c r="M305" s="658"/>
      <c r="N305" s="659"/>
      <c r="O305" s="692"/>
      <c r="P305" s="29"/>
      <c r="Q305" s="74"/>
      <c r="R305" s="28"/>
      <c r="S305" s="28"/>
    </row>
    <row r="306" spans="1:19" ht="15" customHeight="1">
      <c r="A306" s="111"/>
      <c r="B306" s="48"/>
      <c r="C306" s="48"/>
      <c r="D306" s="35"/>
      <c r="E306" s="149"/>
      <c r="F306" s="156"/>
      <c r="G306" s="670"/>
      <c r="H306" s="88"/>
      <c r="I306" s="40"/>
      <c r="J306" s="40"/>
      <c r="K306" s="41"/>
      <c r="L306" s="42"/>
      <c r="M306" s="658"/>
      <c r="N306" s="659"/>
      <c r="O306" s="692"/>
      <c r="P306" s="29"/>
      <c r="Q306" s="74"/>
      <c r="R306" s="28"/>
      <c r="S306" s="28"/>
    </row>
    <row r="307" spans="1:19" ht="15" customHeight="1">
      <c r="A307" s="111"/>
      <c r="B307" s="48"/>
      <c r="C307" s="48"/>
      <c r="D307" s="35"/>
      <c r="E307" s="149"/>
      <c r="F307" s="156"/>
      <c r="G307" s="670"/>
      <c r="H307" s="88"/>
      <c r="I307" s="40"/>
      <c r="J307" s="40"/>
      <c r="K307" s="41"/>
      <c r="L307" s="42"/>
      <c r="M307" s="658"/>
      <c r="N307" s="659"/>
      <c r="O307" s="692"/>
      <c r="P307" s="29"/>
      <c r="Q307" s="74"/>
      <c r="R307" s="28"/>
      <c r="S307" s="28"/>
    </row>
    <row r="308" spans="1:19" ht="15" customHeight="1">
      <c r="A308" s="111"/>
      <c r="B308" s="48"/>
      <c r="C308" s="48"/>
      <c r="D308" s="35"/>
      <c r="E308" s="149"/>
      <c r="F308" s="156"/>
      <c r="G308" s="670"/>
      <c r="H308" s="88"/>
      <c r="I308" s="40"/>
      <c r="J308" s="40"/>
      <c r="K308" s="41"/>
      <c r="L308" s="42"/>
      <c r="M308" s="658"/>
      <c r="N308" s="659"/>
      <c r="O308" s="692"/>
      <c r="P308" s="29"/>
      <c r="Q308" s="74"/>
      <c r="R308" s="28"/>
      <c r="S308" s="28"/>
    </row>
    <row r="309" spans="1:19" ht="15" customHeight="1">
      <c r="A309" s="111"/>
      <c r="B309" s="48"/>
      <c r="C309" s="48"/>
      <c r="D309" s="35"/>
      <c r="E309" s="149"/>
      <c r="F309" s="156"/>
      <c r="G309" s="670"/>
      <c r="H309" s="88"/>
      <c r="I309" s="40"/>
      <c r="J309" s="40"/>
      <c r="K309" s="41"/>
      <c r="L309" s="42"/>
      <c r="M309" s="658"/>
      <c r="N309" s="659"/>
      <c r="O309" s="692"/>
      <c r="P309" s="29"/>
      <c r="Q309" s="74"/>
      <c r="R309" s="28"/>
      <c r="S309" s="28"/>
    </row>
    <row r="310" spans="1:19" ht="15" customHeight="1">
      <c r="A310" s="111"/>
      <c r="B310" s="48"/>
      <c r="C310" s="48"/>
      <c r="D310" s="35"/>
      <c r="E310" s="149"/>
      <c r="F310" s="156"/>
      <c r="G310" s="670"/>
      <c r="H310" s="88"/>
      <c r="I310" s="40"/>
      <c r="J310" s="40"/>
      <c r="K310" s="41"/>
      <c r="L310" s="42"/>
      <c r="M310" s="658"/>
      <c r="N310" s="659"/>
      <c r="O310" s="692"/>
      <c r="P310" s="29"/>
      <c r="Q310" s="74"/>
      <c r="R310" s="28"/>
      <c r="S310" s="28"/>
    </row>
    <row r="311" spans="1:19" ht="15" customHeight="1">
      <c r="A311" s="111"/>
      <c r="B311" s="48"/>
      <c r="C311" s="48"/>
      <c r="D311" s="35"/>
      <c r="E311" s="149"/>
      <c r="F311" s="156"/>
      <c r="G311" s="670"/>
      <c r="H311" s="88"/>
      <c r="I311" s="40"/>
      <c r="J311" s="40"/>
      <c r="K311" s="41"/>
      <c r="L311" s="42"/>
      <c r="M311" s="658"/>
      <c r="N311" s="659"/>
      <c r="O311" s="692"/>
      <c r="P311" s="29"/>
      <c r="Q311" s="74"/>
      <c r="R311" s="28"/>
      <c r="S311" s="28"/>
    </row>
    <row r="312" spans="1:19" ht="15" customHeight="1">
      <c r="A312" s="111"/>
      <c r="B312" s="48"/>
      <c r="C312" s="48"/>
      <c r="D312" s="35"/>
      <c r="E312" s="149"/>
      <c r="F312" s="156"/>
      <c r="G312" s="670"/>
      <c r="H312" s="88"/>
      <c r="I312" s="40"/>
      <c r="J312" s="40"/>
      <c r="K312" s="41"/>
      <c r="L312" s="42"/>
      <c r="M312" s="658"/>
      <c r="N312" s="659"/>
      <c r="O312" s="692"/>
      <c r="P312" s="29"/>
      <c r="Q312" s="74"/>
      <c r="R312" s="28"/>
      <c r="S312" s="28"/>
    </row>
    <row r="313" spans="1:19" ht="15" customHeight="1">
      <c r="A313" s="111"/>
      <c r="B313" s="48"/>
      <c r="C313" s="48"/>
      <c r="D313" s="35"/>
      <c r="E313" s="149"/>
      <c r="F313" s="156"/>
      <c r="G313" s="670"/>
      <c r="H313" s="88"/>
      <c r="I313" s="40"/>
      <c r="J313" s="40"/>
      <c r="K313" s="41"/>
      <c r="L313" s="42"/>
      <c r="M313" s="658"/>
      <c r="N313" s="659"/>
      <c r="O313" s="692"/>
      <c r="P313" s="29"/>
      <c r="Q313" s="74"/>
      <c r="R313" s="28"/>
      <c r="S313" s="28"/>
    </row>
    <row r="314" spans="1:19" ht="15" customHeight="1">
      <c r="A314" s="111"/>
      <c r="B314" s="48"/>
      <c r="C314" s="48"/>
      <c r="D314" s="35"/>
      <c r="E314" s="149"/>
      <c r="F314" s="156"/>
      <c r="G314" s="670"/>
      <c r="H314" s="88"/>
      <c r="I314" s="40"/>
      <c r="J314" s="40"/>
      <c r="K314" s="41"/>
      <c r="L314" s="42"/>
      <c r="M314" s="658"/>
      <c r="N314" s="659"/>
      <c r="O314" s="692"/>
      <c r="P314" s="29"/>
      <c r="Q314" s="74"/>
      <c r="R314" s="28"/>
      <c r="S314" s="28"/>
    </row>
    <row r="315" spans="1:19" ht="15" customHeight="1">
      <c r="A315" s="111"/>
      <c r="B315" s="48"/>
      <c r="C315" s="48"/>
      <c r="D315" s="35"/>
      <c r="E315" s="149"/>
      <c r="F315" s="156"/>
      <c r="G315" s="670"/>
      <c r="H315" s="88"/>
      <c r="I315" s="40"/>
      <c r="J315" s="40"/>
      <c r="K315" s="41"/>
      <c r="L315" s="42"/>
      <c r="M315" s="658"/>
      <c r="N315" s="659"/>
      <c r="O315" s="692"/>
      <c r="P315" s="29"/>
      <c r="Q315" s="74"/>
      <c r="R315" s="28"/>
      <c r="S315" s="28"/>
    </row>
    <row r="316" spans="1:19" ht="15" customHeight="1">
      <c r="A316" s="111"/>
      <c r="B316" s="48"/>
      <c r="C316" s="48"/>
      <c r="D316" s="35"/>
      <c r="E316" s="149"/>
      <c r="F316" s="156"/>
      <c r="G316" s="670"/>
      <c r="H316" s="88"/>
      <c r="I316" s="40"/>
      <c r="J316" s="40"/>
      <c r="K316" s="41"/>
      <c r="L316" s="42"/>
      <c r="M316" s="658"/>
      <c r="N316" s="659"/>
      <c r="O316" s="692"/>
      <c r="P316" s="29"/>
      <c r="Q316" s="74"/>
      <c r="R316" s="28"/>
      <c r="S316" s="28"/>
    </row>
    <row r="317" spans="1:19" ht="15" customHeight="1">
      <c r="A317" s="111"/>
      <c r="B317" s="48"/>
      <c r="C317" s="48"/>
      <c r="D317" s="35"/>
      <c r="E317" s="149"/>
      <c r="F317" s="156"/>
      <c r="G317" s="670"/>
      <c r="H317" s="88"/>
      <c r="I317" s="40"/>
      <c r="J317" s="40"/>
      <c r="K317" s="41"/>
      <c r="L317" s="42"/>
      <c r="M317" s="658"/>
      <c r="N317" s="659"/>
      <c r="O317" s="692"/>
      <c r="P317" s="29"/>
      <c r="Q317" s="74"/>
      <c r="R317" s="655">
        <f t="shared" ref="R317:R328" si="14">G317-P317</f>
        <v>0</v>
      </c>
      <c r="S317" s="28"/>
    </row>
    <row r="318" spans="1:19" ht="15" customHeight="1">
      <c r="A318" s="111"/>
      <c r="B318" s="48"/>
      <c r="C318" s="48"/>
      <c r="D318" s="35"/>
      <c r="E318" s="149"/>
      <c r="F318" s="156"/>
      <c r="G318" s="670"/>
      <c r="H318" s="88"/>
      <c r="I318" s="40"/>
      <c r="J318" s="40"/>
      <c r="K318" s="41"/>
      <c r="L318" s="42"/>
      <c r="M318" s="658"/>
      <c r="N318" s="659"/>
      <c r="O318" s="692"/>
      <c r="P318" s="29"/>
      <c r="Q318" s="74"/>
      <c r="R318" s="655">
        <f t="shared" si="14"/>
        <v>0</v>
      </c>
      <c r="S318" s="28"/>
    </row>
    <row r="319" spans="1:19" ht="15" customHeight="1">
      <c r="A319" s="111"/>
      <c r="B319" s="48"/>
      <c r="C319" s="48"/>
      <c r="D319" s="35"/>
      <c r="E319" s="149"/>
      <c r="F319" s="156"/>
      <c r="G319" s="670"/>
      <c r="H319" s="88"/>
      <c r="I319" s="40"/>
      <c r="J319" s="40"/>
      <c r="K319" s="41"/>
      <c r="L319" s="42"/>
      <c r="M319" s="658"/>
      <c r="N319" s="659"/>
      <c r="O319" s="692"/>
      <c r="P319" s="29"/>
      <c r="Q319" s="74"/>
      <c r="R319" s="655">
        <f t="shared" si="14"/>
        <v>0</v>
      </c>
      <c r="S319" s="28"/>
    </row>
    <row r="320" spans="1:19" ht="15" customHeight="1">
      <c r="A320" s="111"/>
      <c r="B320" s="48"/>
      <c r="C320" s="48"/>
      <c r="D320" s="35"/>
      <c r="E320" s="149"/>
      <c r="F320" s="156"/>
      <c r="G320" s="670"/>
      <c r="H320" s="88"/>
      <c r="I320" s="40"/>
      <c r="J320" s="40"/>
      <c r="K320" s="41"/>
      <c r="L320" s="42"/>
      <c r="M320" s="658"/>
      <c r="N320" s="659"/>
      <c r="O320" s="692"/>
      <c r="P320" s="29"/>
      <c r="Q320" s="74"/>
      <c r="R320" s="655">
        <f t="shared" si="14"/>
        <v>0</v>
      </c>
      <c r="S320" s="28"/>
    </row>
    <row r="321" spans="1:19" ht="15" customHeight="1">
      <c r="A321" s="111"/>
      <c r="B321" s="48"/>
      <c r="C321" s="48"/>
      <c r="D321" s="35"/>
      <c r="E321" s="149"/>
      <c r="F321" s="156"/>
      <c r="G321" s="670"/>
      <c r="H321" s="88"/>
      <c r="I321" s="40"/>
      <c r="J321" s="40"/>
      <c r="K321" s="41"/>
      <c r="L321" s="42"/>
      <c r="M321" s="658"/>
      <c r="N321" s="659"/>
      <c r="O321" s="692"/>
      <c r="P321" s="29"/>
      <c r="Q321" s="74"/>
      <c r="R321" s="655">
        <f t="shared" si="14"/>
        <v>0</v>
      </c>
      <c r="S321" s="28"/>
    </row>
    <row r="322" spans="1:19" ht="15" customHeight="1">
      <c r="A322" s="111"/>
      <c r="B322" s="48"/>
      <c r="C322" s="48"/>
      <c r="D322" s="35"/>
      <c r="E322" s="149"/>
      <c r="F322" s="156"/>
      <c r="G322" s="670"/>
      <c r="H322" s="88"/>
      <c r="I322" s="40"/>
      <c r="J322" s="40"/>
      <c r="K322" s="41"/>
      <c r="L322" s="42"/>
      <c r="M322" s="658"/>
      <c r="N322" s="659"/>
      <c r="O322" s="692"/>
      <c r="P322" s="29"/>
      <c r="Q322" s="74"/>
      <c r="R322" s="655">
        <f t="shared" si="14"/>
        <v>0</v>
      </c>
      <c r="S322" s="28"/>
    </row>
    <row r="323" spans="1:19" ht="15" customHeight="1">
      <c r="A323" s="111"/>
      <c r="B323" s="48"/>
      <c r="C323" s="48"/>
      <c r="D323" s="35"/>
      <c r="E323" s="149"/>
      <c r="F323" s="156"/>
      <c r="G323" s="670"/>
      <c r="H323" s="88"/>
      <c r="I323" s="40"/>
      <c r="J323" s="40"/>
      <c r="K323" s="41"/>
      <c r="L323" s="42"/>
      <c r="M323" s="658"/>
      <c r="N323" s="659"/>
      <c r="O323" s="692"/>
      <c r="P323" s="29"/>
      <c r="Q323" s="74"/>
      <c r="R323" s="655">
        <f t="shared" si="14"/>
        <v>0</v>
      </c>
      <c r="S323" s="28"/>
    </row>
    <row r="324" spans="1:19" ht="15" customHeight="1">
      <c r="A324" s="111"/>
      <c r="B324" s="48"/>
      <c r="C324" s="48"/>
      <c r="D324" s="35"/>
      <c r="E324" s="149"/>
      <c r="F324" s="156"/>
      <c r="G324" s="670"/>
      <c r="H324" s="88"/>
      <c r="I324" s="40"/>
      <c r="J324" s="40"/>
      <c r="K324" s="41"/>
      <c r="L324" s="42"/>
      <c r="M324" s="658"/>
      <c r="N324" s="659"/>
      <c r="O324" s="692"/>
      <c r="P324" s="29"/>
      <c r="Q324" s="74"/>
      <c r="R324" s="655">
        <f t="shared" si="14"/>
        <v>0</v>
      </c>
      <c r="S324" s="28"/>
    </row>
    <row r="325" spans="1:19" ht="15" customHeight="1">
      <c r="A325" s="111"/>
      <c r="B325" s="48"/>
      <c r="C325" s="48"/>
      <c r="D325" s="35"/>
      <c r="E325" s="149"/>
      <c r="F325" s="156"/>
      <c r="G325" s="670"/>
      <c r="H325" s="88"/>
      <c r="I325" s="40"/>
      <c r="J325" s="40"/>
      <c r="K325" s="41"/>
      <c r="L325" s="42"/>
      <c r="M325" s="658"/>
      <c r="N325" s="659"/>
      <c r="O325" s="692"/>
      <c r="P325" s="29"/>
      <c r="Q325" s="74"/>
      <c r="R325" s="655">
        <f t="shared" si="14"/>
        <v>0</v>
      </c>
      <c r="S325" s="28"/>
    </row>
    <row r="326" spans="1:19" ht="15" customHeight="1">
      <c r="A326" s="111"/>
      <c r="B326" s="48"/>
      <c r="C326" s="48"/>
      <c r="D326" s="35"/>
      <c r="E326" s="149"/>
      <c r="F326" s="156"/>
      <c r="G326" s="670"/>
      <c r="H326" s="88"/>
      <c r="I326" s="40"/>
      <c r="J326" s="40"/>
      <c r="K326" s="41"/>
      <c r="L326" s="42"/>
      <c r="M326" s="658"/>
      <c r="N326" s="659"/>
      <c r="O326" s="692"/>
      <c r="P326" s="29"/>
      <c r="Q326" s="74"/>
      <c r="R326" s="655">
        <f t="shared" si="14"/>
        <v>0</v>
      </c>
      <c r="S326" s="28"/>
    </row>
    <row r="327" spans="1:19" ht="15" customHeight="1">
      <c r="A327" s="111"/>
      <c r="B327" s="48"/>
      <c r="C327" s="48"/>
      <c r="D327" s="35"/>
      <c r="E327" s="149"/>
      <c r="F327" s="156"/>
      <c r="G327" s="670"/>
      <c r="H327" s="88"/>
      <c r="I327" s="40"/>
      <c r="J327" s="40"/>
      <c r="K327" s="41"/>
      <c r="L327" s="42"/>
      <c r="M327" s="658"/>
      <c r="N327" s="659"/>
      <c r="O327" s="692"/>
      <c r="P327" s="29"/>
      <c r="Q327" s="74"/>
      <c r="R327" s="655">
        <f t="shared" si="14"/>
        <v>0</v>
      </c>
      <c r="S327" s="28"/>
    </row>
    <row r="328" spans="1:19" ht="15" customHeight="1">
      <c r="A328" s="111"/>
      <c r="B328" s="48"/>
      <c r="C328" s="48"/>
      <c r="D328" s="35"/>
      <c r="E328" s="149"/>
      <c r="F328" s="156"/>
      <c r="G328" s="670"/>
      <c r="H328" s="88"/>
      <c r="I328" s="40"/>
      <c r="J328" s="40"/>
      <c r="K328" s="41"/>
      <c r="L328" s="42"/>
      <c r="M328" s="658"/>
      <c r="N328" s="659"/>
      <c r="O328" s="692"/>
      <c r="P328" s="29"/>
      <c r="Q328" s="74"/>
      <c r="R328" s="655">
        <f t="shared" si="14"/>
        <v>0</v>
      </c>
      <c r="S328" s="28"/>
    </row>
    <row r="329" spans="1:19" ht="15" customHeight="1">
      <c r="A329" s="111"/>
      <c r="B329" s="48"/>
      <c r="C329" s="48"/>
      <c r="D329" s="35"/>
      <c r="E329" s="149"/>
      <c r="F329" s="156"/>
      <c r="G329" s="670"/>
      <c r="H329" s="88"/>
      <c r="I329" s="40"/>
      <c r="J329" s="40"/>
      <c r="K329" s="41"/>
      <c r="L329" s="42"/>
      <c r="M329" s="658"/>
      <c r="N329" s="659"/>
      <c r="O329" s="692"/>
      <c r="P329" s="29"/>
      <c r="Q329" s="74"/>
      <c r="R329" s="28"/>
      <c r="S329" s="28"/>
    </row>
    <row r="330" spans="1:19" ht="15" customHeight="1">
      <c r="A330" s="111"/>
      <c r="B330" s="48"/>
      <c r="C330" s="48"/>
      <c r="D330" s="35"/>
      <c r="E330" s="149"/>
      <c r="F330" s="156"/>
      <c r="G330" s="670"/>
      <c r="H330" s="88"/>
      <c r="I330" s="40"/>
      <c r="J330" s="40"/>
      <c r="K330" s="41"/>
      <c r="L330" s="42"/>
      <c r="M330" s="658"/>
      <c r="N330" s="659"/>
      <c r="O330" s="692"/>
      <c r="P330" s="29"/>
      <c r="Q330" s="74"/>
      <c r="R330" s="28"/>
      <c r="S330" s="28"/>
    </row>
    <row r="331" spans="1:19" ht="15" customHeight="1">
      <c r="A331" s="111"/>
      <c r="B331" s="48"/>
      <c r="C331" s="48"/>
      <c r="D331" s="35"/>
      <c r="E331" s="149"/>
      <c r="F331" s="156"/>
      <c r="G331" s="670"/>
      <c r="H331" s="88"/>
      <c r="I331" s="40"/>
      <c r="J331" s="40"/>
      <c r="K331" s="41"/>
      <c r="L331" s="42"/>
      <c r="M331" s="658"/>
      <c r="N331" s="659"/>
      <c r="O331" s="692"/>
      <c r="P331" s="29"/>
      <c r="Q331" s="74"/>
      <c r="R331" s="28"/>
      <c r="S331" s="28"/>
    </row>
    <row r="332" spans="1:19" ht="15" customHeight="1">
      <c r="A332" s="111"/>
      <c r="B332" s="48"/>
      <c r="C332" s="48"/>
      <c r="D332" s="35"/>
      <c r="E332" s="149"/>
      <c r="F332" s="156"/>
      <c r="G332" s="670"/>
      <c r="H332" s="88"/>
      <c r="I332" s="40"/>
      <c r="J332" s="40"/>
      <c r="K332" s="41"/>
      <c r="L332" s="42"/>
      <c r="M332" s="658"/>
      <c r="N332" s="659"/>
      <c r="O332" s="692"/>
      <c r="P332" s="29"/>
      <c r="Q332" s="74"/>
      <c r="R332" s="28"/>
      <c r="S332" s="28"/>
    </row>
    <row r="333" spans="1:19" ht="15" customHeight="1">
      <c r="A333" s="111"/>
      <c r="B333" s="48"/>
      <c r="C333" s="48"/>
      <c r="D333" s="35"/>
      <c r="E333" s="149"/>
      <c r="F333" s="156"/>
      <c r="G333" s="670"/>
      <c r="H333" s="88"/>
      <c r="I333" s="40"/>
      <c r="J333" s="40"/>
      <c r="K333" s="41"/>
      <c r="L333" s="42"/>
      <c r="M333" s="658"/>
      <c r="N333" s="659"/>
      <c r="O333" s="692"/>
      <c r="P333" s="29"/>
      <c r="Q333" s="74"/>
      <c r="R333" s="28"/>
      <c r="S333" s="28"/>
    </row>
    <row r="334" spans="1:19" ht="15" customHeight="1">
      <c r="A334" s="111"/>
      <c r="B334" s="48"/>
      <c r="C334" s="48"/>
      <c r="D334" s="35"/>
      <c r="E334" s="149"/>
      <c r="F334" s="156"/>
      <c r="G334" s="670"/>
      <c r="H334" s="88"/>
      <c r="I334" s="40"/>
      <c r="J334" s="40"/>
      <c r="K334" s="41"/>
      <c r="L334" s="42"/>
      <c r="M334" s="658"/>
      <c r="N334" s="659"/>
      <c r="O334" s="692"/>
      <c r="P334" s="29"/>
      <c r="Q334" s="74"/>
      <c r="R334" s="28"/>
      <c r="S334" s="28"/>
    </row>
    <row r="335" spans="1:19" ht="15" customHeight="1">
      <c r="A335" s="111"/>
      <c r="B335" s="48"/>
      <c r="C335" s="48"/>
      <c r="D335" s="35"/>
      <c r="E335" s="149"/>
      <c r="F335" s="156"/>
      <c r="G335" s="670"/>
      <c r="H335" s="88"/>
      <c r="I335" s="40"/>
      <c r="J335" s="40"/>
      <c r="K335" s="41"/>
      <c r="L335" s="42"/>
      <c r="M335" s="658"/>
      <c r="N335" s="659"/>
      <c r="O335" s="692"/>
      <c r="P335" s="29"/>
      <c r="Q335" s="74"/>
      <c r="R335" s="28"/>
      <c r="S335" s="28"/>
    </row>
    <row r="336" spans="1:19" ht="15" customHeight="1">
      <c r="A336" s="111"/>
      <c r="B336" s="48"/>
      <c r="C336" s="48"/>
      <c r="D336" s="35"/>
      <c r="E336" s="149"/>
      <c r="F336" s="156"/>
      <c r="G336" s="670"/>
      <c r="H336" s="88"/>
      <c r="I336" s="40"/>
      <c r="J336" s="40"/>
      <c r="K336" s="41"/>
      <c r="L336" s="42"/>
      <c r="M336" s="658"/>
      <c r="N336" s="659"/>
      <c r="O336" s="692"/>
      <c r="P336" s="29"/>
      <c r="Q336" s="74"/>
      <c r="R336" s="28"/>
      <c r="S336" s="28"/>
    </row>
    <row r="337" spans="1:19" ht="15" customHeight="1">
      <c r="A337" s="111"/>
      <c r="B337" s="48"/>
      <c r="C337" s="48"/>
      <c r="D337" s="35"/>
      <c r="E337" s="149"/>
      <c r="F337" s="156"/>
      <c r="G337" s="670"/>
      <c r="H337" s="88"/>
      <c r="I337" s="40"/>
      <c r="J337" s="40"/>
      <c r="K337" s="41"/>
      <c r="L337" s="42"/>
      <c r="M337" s="658"/>
      <c r="N337" s="659"/>
      <c r="O337" s="692"/>
      <c r="P337" s="29"/>
      <c r="Q337" s="74"/>
      <c r="R337" s="28"/>
      <c r="S337" s="28"/>
    </row>
    <row r="338" spans="1:19" ht="15" customHeight="1">
      <c r="A338" s="111"/>
      <c r="B338" s="48"/>
      <c r="C338" s="48"/>
      <c r="D338" s="35"/>
      <c r="E338" s="149"/>
      <c r="F338" s="156"/>
      <c r="G338" s="670"/>
      <c r="H338" s="88"/>
      <c r="I338" s="40"/>
      <c r="J338" s="40"/>
      <c r="K338" s="41"/>
      <c r="L338" s="42"/>
      <c r="M338" s="658"/>
      <c r="N338" s="659"/>
      <c r="O338" s="692"/>
      <c r="P338" s="29"/>
      <c r="Q338" s="74"/>
      <c r="R338" s="28"/>
      <c r="S338" s="28"/>
    </row>
    <row r="339" spans="1:19" ht="15" customHeight="1">
      <c r="A339" s="111"/>
      <c r="B339" s="48"/>
      <c r="C339" s="48"/>
      <c r="D339" s="35"/>
      <c r="E339" s="149"/>
      <c r="F339" s="156"/>
      <c r="G339" s="670"/>
      <c r="H339" s="88"/>
      <c r="I339" s="40"/>
      <c r="J339" s="40"/>
      <c r="K339" s="41"/>
      <c r="L339" s="42"/>
      <c r="M339" s="658"/>
      <c r="N339" s="659"/>
      <c r="O339" s="692"/>
      <c r="P339" s="29"/>
      <c r="Q339" s="74"/>
      <c r="R339" s="28"/>
      <c r="S339" s="28"/>
    </row>
    <row r="340" spans="1:19" ht="15" customHeight="1">
      <c r="A340" s="111"/>
      <c r="B340" s="48"/>
      <c r="C340" s="48"/>
      <c r="D340" s="35"/>
      <c r="E340" s="149"/>
      <c r="F340" s="156"/>
      <c r="G340" s="670"/>
      <c r="H340" s="88"/>
      <c r="I340" s="40"/>
      <c r="J340" s="40"/>
      <c r="K340" s="41"/>
      <c r="L340" s="42"/>
      <c r="M340" s="658"/>
      <c r="N340" s="659"/>
      <c r="O340" s="692"/>
      <c r="P340" s="29"/>
      <c r="Q340" s="74"/>
      <c r="R340" s="28"/>
      <c r="S340" s="28"/>
    </row>
    <row r="341" spans="1:19" ht="15" customHeight="1">
      <c r="A341" s="111"/>
      <c r="B341" s="48"/>
      <c r="C341" s="48"/>
      <c r="D341" s="35"/>
      <c r="E341" s="149"/>
      <c r="F341" s="156"/>
      <c r="G341" s="670"/>
      <c r="H341" s="88"/>
      <c r="I341" s="40"/>
      <c r="J341" s="40"/>
      <c r="K341" s="41"/>
      <c r="L341" s="42"/>
      <c r="M341" s="658"/>
      <c r="N341" s="659"/>
      <c r="O341" s="692"/>
      <c r="P341" s="29"/>
      <c r="Q341" s="74"/>
      <c r="R341" s="28"/>
      <c r="S341" s="28"/>
    </row>
    <row r="342" spans="1:19" ht="15" customHeight="1">
      <c r="A342" s="111"/>
      <c r="B342" s="48"/>
      <c r="C342" s="48"/>
      <c r="D342" s="35"/>
      <c r="E342" s="149"/>
      <c r="F342" s="156"/>
      <c r="G342" s="670"/>
      <c r="H342" s="88"/>
      <c r="I342" s="40"/>
      <c r="J342" s="40"/>
      <c r="K342" s="41"/>
      <c r="L342" s="42"/>
      <c r="M342" s="658"/>
      <c r="N342" s="659"/>
      <c r="O342" s="692"/>
      <c r="P342" s="29"/>
      <c r="Q342" s="74"/>
      <c r="R342" s="28"/>
      <c r="S342" s="28"/>
    </row>
    <row r="343" spans="1:19" ht="15" customHeight="1">
      <c r="A343" s="111"/>
      <c r="B343" s="48"/>
      <c r="C343" s="48"/>
      <c r="D343" s="35"/>
      <c r="E343" s="149"/>
      <c r="F343" s="156"/>
      <c r="G343" s="670"/>
      <c r="H343" s="88"/>
      <c r="I343" s="40"/>
      <c r="J343" s="40"/>
      <c r="K343" s="41"/>
      <c r="L343" s="42"/>
      <c r="M343" s="658"/>
      <c r="N343" s="659"/>
      <c r="O343" s="692"/>
      <c r="P343" s="29"/>
      <c r="Q343" s="74"/>
      <c r="R343" s="28"/>
      <c r="S343" s="28"/>
    </row>
    <row r="344" spans="1:19" ht="15" customHeight="1">
      <c r="A344" s="111"/>
      <c r="B344" s="48"/>
      <c r="C344" s="48"/>
      <c r="D344" s="35"/>
      <c r="E344" s="149"/>
      <c r="F344" s="156"/>
      <c r="G344" s="670"/>
      <c r="H344" s="88"/>
      <c r="I344" s="40"/>
      <c r="J344" s="40"/>
      <c r="K344" s="41"/>
      <c r="L344" s="42"/>
      <c r="M344" s="658"/>
      <c r="N344" s="659"/>
      <c r="O344" s="692"/>
      <c r="P344" s="29"/>
      <c r="Q344" s="74"/>
      <c r="R344" s="28"/>
      <c r="S344" s="28"/>
    </row>
    <row r="345" spans="1:19" ht="15" customHeight="1">
      <c r="A345" s="111"/>
      <c r="B345" s="48"/>
      <c r="C345" s="48"/>
      <c r="D345" s="35"/>
      <c r="E345" s="149"/>
      <c r="F345" s="156"/>
      <c r="G345" s="670"/>
      <c r="H345" s="88"/>
      <c r="I345" s="40"/>
      <c r="J345" s="40"/>
      <c r="K345" s="41"/>
      <c r="L345" s="42"/>
      <c r="M345" s="658"/>
      <c r="N345" s="659"/>
      <c r="O345" s="692"/>
      <c r="P345" s="29"/>
      <c r="Q345" s="74"/>
      <c r="R345" s="28"/>
      <c r="S345" s="28"/>
    </row>
    <row r="346" spans="1:19" ht="15" customHeight="1">
      <c r="A346" s="111"/>
      <c r="B346" s="48"/>
      <c r="C346" s="48"/>
      <c r="D346" s="35"/>
      <c r="E346" s="149"/>
      <c r="F346" s="156"/>
      <c r="G346" s="670"/>
      <c r="H346" s="88"/>
      <c r="I346" s="40"/>
      <c r="J346" s="40"/>
      <c r="K346" s="41"/>
      <c r="L346" s="42"/>
      <c r="M346" s="658"/>
      <c r="N346" s="659"/>
      <c r="O346" s="692"/>
      <c r="P346" s="29"/>
      <c r="Q346" s="74"/>
      <c r="R346" s="28"/>
      <c r="S346" s="28"/>
    </row>
    <row r="347" spans="1:19" ht="15" customHeight="1">
      <c r="A347" s="111"/>
      <c r="B347" s="48"/>
      <c r="C347" s="48"/>
      <c r="D347" s="35"/>
      <c r="E347" s="149"/>
      <c r="F347" s="156"/>
      <c r="G347" s="670"/>
      <c r="H347" s="88"/>
      <c r="I347" s="40"/>
      <c r="J347" s="40"/>
      <c r="K347" s="41"/>
      <c r="L347" s="42"/>
      <c r="M347" s="658"/>
      <c r="N347" s="659"/>
      <c r="O347" s="692"/>
      <c r="P347" s="29"/>
      <c r="Q347" s="74"/>
      <c r="R347" s="28"/>
      <c r="S347" s="28"/>
    </row>
    <row r="348" spans="1:19" ht="15" customHeight="1">
      <c r="A348" s="111"/>
      <c r="B348" s="48"/>
      <c r="C348" s="48"/>
      <c r="D348" s="35"/>
      <c r="E348" s="149"/>
      <c r="F348" s="156"/>
      <c r="G348" s="670"/>
      <c r="H348" s="88"/>
      <c r="I348" s="40"/>
      <c r="J348" s="40"/>
      <c r="K348" s="41"/>
      <c r="L348" s="42"/>
      <c r="M348" s="658"/>
      <c r="N348" s="659"/>
      <c r="O348" s="692"/>
      <c r="P348" s="29"/>
      <c r="Q348" s="74"/>
      <c r="R348" s="28"/>
      <c r="S348" s="28"/>
    </row>
    <row r="349" spans="1:19" ht="15" customHeight="1">
      <c r="A349" s="111"/>
      <c r="B349" s="48"/>
      <c r="C349" s="48"/>
      <c r="D349" s="35"/>
      <c r="E349" s="149"/>
      <c r="F349" s="156"/>
      <c r="G349" s="670"/>
      <c r="H349" s="88"/>
      <c r="I349" s="40"/>
      <c r="J349" s="40"/>
      <c r="K349" s="41"/>
      <c r="L349" s="42"/>
      <c r="M349" s="658"/>
      <c r="N349" s="659"/>
      <c r="O349" s="692"/>
      <c r="P349" s="29"/>
      <c r="Q349" s="74"/>
      <c r="R349" s="28"/>
      <c r="S349" s="28"/>
    </row>
    <row r="350" spans="1:19" ht="15" customHeight="1">
      <c r="A350" s="111"/>
      <c r="B350" s="48"/>
      <c r="C350" s="48"/>
      <c r="D350" s="35"/>
      <c r="E350" s="149"/>
      <c r="F350" s="156"/>
      <c r="G350" s="670"/>
      <c r="H350" s="88"/>
      <c r="I350" s="40"/>
      <c r="J350" s="40"/>
      <c r="K350" s="41"/>
      <c r="L350" s="42"/>
      <c r="M350" s="658"/>
      <c r="N350" s="659"/>
      <c r="O350" s="692"/>
      <c r="P350" s="29"/>
      <c r="Q350" s="74"/>
      <c r="R350" s="28"/>
      <c r="S350" s="28"/>
    </row>
    <row r="351" spans="1:19" ht="15" customHeight="1">
      <c r="A351" s="111"/>
      <c r="B351" s="48"/>
      <c r="C351" s="48"/>
      <c r="D351" s="35"/>
      <c r="E351" s="149"/>
      <c r="F351" s="156"/>
      <c r="G351" s="670"/>
      <c r="H351" s="88"/>
      <c r="I351" s="40"/>
      <c r="J351" s="40"/>
      <c r="K351" s="41"/>
      <c r="L351" s="42"/>
      <c r="M351" s="658"/>
      <c r="N351" s="659"/>
      <c r="O351" s="692"/>
      <c r="P351" s="29"/>
      <c r="Q351" s="74"/>
      <c r="R351" s="28"/>
      <c r="S351" s="28"/>
    </row>
    <row r="352" spans="1:19" ht="15" customHeight="1">
      <c r="A352" s="111"/>
      <c r="B352" s="48"/>
      <c r="C352" s="48"/>
      <c r="D352" s="35"/>
      <c r="E352" s="149"/>
      <c r="F352" s="156"/>
      <c r="G352" s="670"/>
      <c r="H352" s="88"/>
      <c r="I352" s="40"/>
      <c r="J352" s="40"/>
      <c r="K352" s="41"/>
      <c r="L352" s="42"/>
      <c r="M352" s="658"/>
      <c r="N352" s="659"/>
      <c r="O352" s="692"/>
      <c r="P352" s="29"/>
      <c r="Q352" s="74"/>
      <c r="R352" s="28"/>
      <c r="S352" s="28"/>
    </row>
    <row r="353" spans="1:19" ht="15" customHeight="1">
      <c r="A353" s="111"/>
      <c r="B353" s="48"/>
      <c r="C353" s="48"/>
      <c r="D353" s="35"/>
      <c r="E353" s="149"/>
      <c r="F353" s="156"/>
      <c r="G353" s="670"/>
      <c r="H353" s="88"/>
      <c r="I353" s="40"/>
      <c r="J353" s="40"/>
      <c r="K353" s="41"/>
      <c r="L353" s="42"/>
      <c r="M353" s="658"/>
      <c r="N353" s="659"/>
      <c r="O353" s="692"/>
      <c r="P353" s="29"/>
      <c r="Q353" s="74"/>
      <c r="R353" s="28"/>
      <c r="S353" s="28"/>
    </row>
    <row r="354" spans="1:19" ht="15" customHeight="1">
      <c r="A354" s="111"/>
      <c r="B354" s="48"/>
      <c r="C354" s="48"/>
      <c r="D354" s="35"/>
      <c r="E354" s="149"/>
      <c r="F354" s="156"/>
      <c r="G354" s="670"/>
      <c r="H354" s="88"/>
      <c r="I354" s="40"/>
      <c r="J354" s="40"/>
      <c r="K354" s="41"/>
      <c r="L354" s="42"/>
      <c r="M354" s="658"/>
      <c r="N354" s="659"/>
      <c r="O354" s="692"/>
      <c r="P354" s="29"/>
      <c r="Q354" s="74"/>
      <c r="R354" s="28"/>
      <c r="S354" s="28"/>
    </row>
    <row r="355" spans="1:19" ht="15" customHeight="1">
      <c r="A355" s="111"/>
      <c r="B355" s="48"/>
      <c r="C355" s="48"/>
      <c r="D355" s="35"/>
      <c r="E355" s="149"/>
      <c r="F355" s="156"/>
      <c r="G355" s="670"/>
      <c r="H355" s="88"/>
      <c r="I355" s="40"/>
      <c r="J355" s="40"/>
      <c r="K355" s="41"/>
      <c r="L355" s="42"/>
      <c r="M355" s="658"/>
      <c r="N355" s="659"/>
      <c r="O355" s="692"/>
      <c r="P355" s="29"/>
      <c r="Q355" s="74"/>
      <c r="R355" s="28"/>
      <c r="S355" s="28"/>
    </row>
    <row r="356" spans="1:19" ht="15" customHeight="1">
      <c r="A356" s="111"/>
      <c r="B356" s="48"/>
      <c r="C356" s="48"/>
      <c r="D356" s="35"/>
      <c r="E356" s="149"/>
      <c r="F356" s="156"/>
      <c r="G356" s="670"/>
      <c r="H356" s="88"/>
      <c r="I356" s="40"/>
      <c r="J356" s="40"/>
      <c r="K356" s="41"/>
      <c r="L356" s="42"/>
      <c r="M356" s="658"/>
      <c r="N356" s="659"/>
      <c r="O356" s="692"/>
      <c r="P356" s="29"/>
      <c r="Q356" s="74"/>
      <c r="R356" s="28"/>
      <c r="S356" s="28"/>
    </row>
    <row r="357" spans="1:19" ht="15" customHeight="1">
      <c r="A357" s="111"/>
      <c r="B357" s="48"/>
      <c r="C357" s="48"/>
      <c r="D357" s="35"/>
      <c r="E357" s="149"/>
      <c r="F357" s="156"/>
      <c r="G357" s="670"/>
      <c r="H357" s="88"/>
      <c r="I357" s="40"/>
      <c r="J357" s="40"/>
      <c r="K357" s="41"/>
      <c r="L357" s="42"/>
      <c r="M357" s="658"/>
      <c r="N357" s="659"/>
      <c r="O357" s="692"/>
      <c r="P357" s="29"/>
      <c r="Q357" s="74"/>
      <c r="R357" s="28"/>
      <c r="S357" s="28"/>
    </row>
    <row r="358" spans="1:19" ht="15" customHeight="1">
      <c r="A358" s="111"/>
      <c r="B358" s="48"/>
      <c r="C358" s="48"/>
      <c r="D358" s="35"/>
      <c r="E358" s="149"/>
      <c r="F358" s="156"/>
      <c r="G358" s="670"/>
      <c r="H358" s="88"/>
      <c r="I358" s="40"/>
      <c r="J358" s="40"/>
      <c r="K358" s="41"/>
      <c r="L358" s="42"/>
      <c r="M358" s="658"/>
      <c r="N358" s="659"/>
      <c r="O358" s="692"/>
      <c r="P358" s="29"/>
      <c r="Q358" s="74"/>
      <c r="R358" s="28"/>
      <c r="S358" s="28"/>
    </row>
    <row r="359" spans="1:19" ht="15" customHeight="1">
      <c r="A359" s="111"/>
      <c r="B359" s="48"/>
      <c r="C359" s="48"/>
      <c r="D359" s="35"/>
      <c r="E359" s="149"/>
      <c r="F359" s="156"/>
      <c r="G359" s="670"/>
      <c r="H359" s="88"/>
      <c r="I359" s="40"/>
      <c r="J359" s="40"/>
      <c r="K359" s="41"/>
      <c r="L359" s="42"/>
      <c r="M359" s="658"/>
      <c r="N359" s="659"/>
      <c r="O359" s="692"/>
      <c r="P359" s="29"/>
      <c r="Q359" s="74"/>
      <c r="R359" s="28"/>
      <c r="S359" s="28"/>
    </row>
    <row r="360" spans="1:19" ht="15" customHeight="1">
      <c r="A360" s="111"/>
      <c r="B360" s="48"/>
      <c r="C360" s="48"/>
      <c r="D360" s="35"/>
      <c r="E360" s="149"/>
      <c r="F360" s="156"/>
      <c r="G360" s="670"/>
      <c r="H360" s="88"/>
      <c r="I360" s="40"/>
      <c r="J360" s="40"/>
      <c r="K360" s="41"/>
      <c r="L360" s="42"/>
      <c r="M360" s="658"/>
      <c r="N360" s="659"/>
      <c r="O360" s="692"/>
      <c r="P360" s="29"/>
      <c r="Q360" s="74"/>
      <c r="R360" s="28"/>
      <c r="S360" s="28"/>
    </row>
    <row r="361" spans="1:19" ht="15" customHeight="1">
      <c r="A361" s="111"/>
      <c r="B361" s="48"/>
      <c r="C361" s="48"/>
      <c r="D361" s="35"/>
      <c r="E361" s="149"/>
      <c r="F361" s="156"/>
      <c r="G361" s="670"/>
      <c r="H361" s="88"/>
      <c r="I361" s="40"/>
      <c r="J361" s="40"/>
      <c r="K361" s="41"/>
      <c r="L361" s="42"/>
      <c r="M361" s="658"/>
      <c r="N361" s="659"/>
      <c r="O361" s="692"/>
      <c r="P361" s="29"/>
      <c r="Q361" s="74"/>
      <c r="R361" s="28"/>
      <c r="S361" s="28"/>
    </row>
    <row r="362" spans="1:19" ht="15" customHeight="1">
      <c r="A362" s="111"/>
      <c r="B362" s="48"/>
      <c r="C362" s="48"/>
      <c r="D362" s="35"/>
      <c r="E362" s="149"/>
      <c r="F362" s="156"/>
      <c r="G362" s="670"/>
      <c r="H362" s="88"/>
      <c r="I362" s="40"/>
      <c r="J362" s="40"/>
      <c r="K362" s="41"/>
      <c r="L362" s="42"/>
      <c r="M362" s="658"/>
      <c r="N362" s="659"/>
      <c r="O362" s="692"/>
      <c r="P362" s="29"/>
      <c r="Q362" s="74"/>
      <c r="R362" s="28"/>
      <c r="S362" s="28"/>
    </row>
    <row r="363" spans="1:19" ht="15" customHeight="1">
      <c r="A363" s="111"/>
      <c r="B363" s="48"/>
      <c r="C363" s="48"/>
      <c r="D363" s="35"/>
      <c r="E363" s="149"/>
      <c r="F363" s="156"/>
      <c r="G363" s="670"/>
      <c r="H363" s="88"/>
      <c r="I363" s="40"/>
      <c r="J363" s="40"/>
      <c r="K363" s="41"/>
      <c r="L363" s="42"/>
      <c r="M363" s="658"/>
      <c r="N363" s="659"/>
      <c r="O363" s="692"/>
      <c r="P363" s="29"/>
      <c r="Q363" s="74"/>
      <c r="R363" s="28"/>
      <c r="S363" s="28"/>
    </row>
    <row r="364" spans="1:19" ht="15" customHeight="1">
      <c r="A364" s="111"/>
      <c r="B364" s="48"/>
      <c r="C364" s="48"/>
      <c r="D364" s="35"/>
      <c r="E364" s="149"/>
      <c r="F364" s="156"/>
      <c r="G364" s="670"/>
      <c r="H364" s="88"/>
      <c r="I364" s="40"/>
      <c r="J364" s="40"/>
      <c r="K364" s="41"/>
      <c r="L364" s="42"/>
      <c r="M364" s="658"/>
      <c r="N364" s="659"/>
      <c r="O364" s="692"/>
      <c r="P364" s="29"/>
      <c r="Q364" s="74"/>
      <c r="R364" s="28"/>
      <c r="S364" s="28"/>
    </row>
    <row r="365" spans="1:19" ht="15" customHeight="1">
      <c r="A365" s="111"/>
      <c r="B365" s="48"/>
      <c r="C365" s="48"/>
      <c r="D365" s="35"/>
      <c r="E365" s="149"/>
      <c r="F365" s="156"/>
      <c r="G365" s="670"/>
      <c r="H365" s="88"/>
      <c r="I365" s="40"/>
      <c r="J365" s="40"/>
      <c r="K365" s="41"/>
      <c r="L365" s="42"/>
      <c r="M365" s="658"/>
      <c r="N365" s="659"/>
      <c r="O365" s="692"/>
      <c r="P365" s="29"/>
      <c r="Q365" s="74"/>
      <c r="R365" s="28"/>
      <c r="S365" s="28"/>
    </row>
    <row r="366" spans="1:19" ht="15" customHeight="1">
      <c r="A366" s="111"/>
      <c r="B366" s="48"/>
      <c r="C366" s="48"/>
      <c r="D366" s="35"/>
      <c r="E366" s="149"/>
      <c r="F366" s="156"/>
      <c r="G366" s="670"/>
      <c r="H366" s="88"/>
      <c r="I366" s="40"/>
      <c r="J366" s="40"/>
      <c r="K366" s="41"/>
      <c r="L366" s="42"/>
      <c r="M366" s="658"/>
      <c r="N366" s="659"/>
      <c r="O366" s="692"/>
      <c r="P366" s="29"/>
      <c r="Q366" s="74"/>
      <c r="R366" s="28"/>
      <c r="S366" s="28"/>
    </row>
    <row r="367" spans="1:19" ht="15" customHeight="1">
      <c r="A367" s="111"/>
      <c r="B367" s="48"/>
      <c r="C367" s="48"/>
      <c r="D367" s="35"/>
      <c r="E367" s="149"/>
      <c r="F367" s="156"/>
      <c r="G367" s="670"/>
      <c r="H367" s="88"/>
      <c r="I367" s="40"/>
      <c r="J367" s="40"/>
      <c r="K367" s="41"/>
      <c r="L367" s="42"/>
      <c r="M367" s="658"/>
      <c r="N367" s="659"/>
      <c r="O367" s="692"/>
      <c r="P367" s="29"/>
      <c r="Q367" s="74"/>
      <c r="R367" s="28"/>
      <c r="S367" s="28"/>
    </row>
    <row r="368" spans="1:19" ht="15" customHeight="1">
      <c r="A368" s="111"/>
      <c r="B368" s="48"/>
      <c r="C368" s="48"/>
      <c r="D368" s="35"/>
      <c r="E368" s="149"/>
      <c r="F368" s="156"/>
      <c r="G368" s="670"/>
      <c r="H368" s="88"/>
      <c r="I368" s="40"/>
      <c r="J368" s="40"/>
      <c r="K368" s="41"/>
      <c r="L368" s="42"/>
      <c r="M368" s="658"/>
      <c r="N368" s="659"/>
      <c r="O368" s="692"/>
      <c r="P368" s="29"/>
      <c r="Q368" s="74"/>
      <c r="R368" s="28"/>
      <c r="S368" s="28"/>
    </row>
    <row r="369" spans="1:19" ht="15" customHeight="1">
      <c r="A369" s="111"/>
      <c r="B369" s="48"/>
      <c r="C369" s="48"/>
      <c r="D369" s="35"/>
      <c r="E369" s="149"/>
      <c r="F369" s="156"/>
      <c r="G369" s="670"/>
      <c r="H369" s="88"/>
      <c r="I369" s="40"/>
      <c r="J369" s="40"/>
      <c r="K369" s="41"/>
      <c r="L369" s="42"/>
      <c r="M369" s="658"/>
      <c r="N369" s="659"/>
      <c r="O369" s="692"/>
      <c r="P369" s="29"/>
      <c r="Q369" s="74"/>
      <c r="R369" s="28"/>
      <c r="S369" s="28"/>
    </row>
    <row r="370" spans="1:19" ht="15" customHeight="1">
      <c r="A370" s="111"/>
      <c r="B370" s="48"/>
      <c r="C370" s="48"/>
      <c r="D370" s="35"/>
      <c r="E370" s="149"/>
      <c r="F370" s="156"/>
      <c r="G370" s="670"/>
      <c r="H370" s="88"/>
      <c r="I370" s="40"/>
      <c r="J370" s="40"/>
      <c r="K370" s="41"/>
      <c r="L370" s="42"/>
      <c r="M370" s="658"/>
      <c r="N370" s="659"/>
      <c r="O370" s="692"/>
      <c r="P370" s="29"/>
      <c r="Q370" s="74"/>
      <c r="R370" s="28"/>
      <c r="S370" s="28"/>
    </row>
    <row r="371" spans="1:19" ht="15" customHeight="1">
      <c r="A371" s="111"/>
      <c r="B371" s="48"/>
      <c r="C371" s="48"/>
      <c r="D371" s="35"/>
      <c r="E371" s="149"/>
      <c r="F371" s="156"/>
      <c r="G371" s="670"/>
      <c r="H371" s="88"/>
      <c r="I371" s="40"/>
      <c r="J371" s="40"/>
      <c r="K371" s="41"/>
      <c r="L371" s="42"/>
      <c r="M371" s="658"/>
      <c r="N371" s="659"/>
      <c r="O371" s="692"/>
      <c r="P371" s="29"/>
      <c r="Q371" s="74"/>
      <c r="R371" s="28"/>
      <c r="S371" s="28"/>
    </row>
    <row r="372" spans="1:19" ht="15" customHeight="1">
      <c r="A372" s="111"/>
      <c r="B372" s="48"/>
      <c r="C372" s="48"/>
      <c r="D372" s="35"/>
      <c r="E372" s="149"/>
      <c r="F372" s="156"/>
      <c r="G372" s="670"/>
      <c r="H372" s="88"/>
      <c r="I372" s="40"/>
      <c r="J372" s="40"/>
      <c r="K372" s="41"/>
      <c r="L372" s="42"/>
      <c r="M372" s="658"/>
      <c r="N372" s="659"/>
      <c r="O372" s="692"/>
      <c r="P372" s="29"/>
      <c r="Q372" s="74"/>
      <c r="R372" s="28"/>
      <c r="S372" s="28"/>
    </row>
    <row r="373" spans="1:19" ht="15" customHeight="1">
      <c r="A373" s="111"/>
      <c r="B373" s="48"/>
      <c r="C373" s="48"/>
      <c r="D373" s="35"/>
      <c r="E373" s="149"/>
      <c r="F373" s="156"/>
      <c r="G373" s="670"/>
      <c r="H373" s="88"/>
      <c r="I373" s="40"/>
      <c r="J373" s="40"/>
      <c r="K373" s="41"/>
      <c r="L373" s="42"/>
      <c r="M373" s="658"/>
      <c r="N373" s="659"/>
      <c r="O373" s="692"/>
      <c r="P373" s="29"/>
      <c r="Q373" s="74"/>
      <c r="R373" s="28"/>
      <c r="S373" s="28"/>
    </row>
    <row r="374" spans="1:19" ht="15" customHeight="1">
      <c r="A374" s="111"/>
      <c r="B374" s="48"/>
      <c r="C374" s="48"/>
      <c r="D374" s="35"/>
      <c r="E374" s="149"/>
      <c r="F374" s="156"/>
      <c r="G374" s="670"/>
      <c r="H374" s="88"/>
      <c r="I374" s="40"/>
      <c r="J374" s="40"/>
      <c r="K374" s="41"/>
      <c r="L374" s="42"/>
      <c r="M374" s="658"/>
      <c r="N374" s="659"/>
      <c r="O374" s="692"/>
      <c r="P374" s="29"/>
      <c r="Q374" s="74"/>
      <c r="R374" s="28"/>
      <c r="S374" s="28"/>
    </row>
    <row r="375" spans="1:19" ht="15" customHeight="1">
      <c r="A375" s="111"/>
      <c r="B375" s="48"/>
      <c r="C375" s="48"/>
      <c r="D375" s="35"/>
      <c r="E375" s="149"/>
      <c r="F375" s="156"/>
      <c r="G375" s="670"/>
      <c r="H375" s="88"/>
      <c r="I375" s="40"/>
      <c r="J375" s="40"/>
      <c r="K375" s="41"/>
      <c r="L375" s="42"/>
      <c r="M375" s="658"/>
      <c r="N375" s="659"/>
      <c r="O375" s="692"/>
      <c r="P375" s="29"/>
      <c r="Q375" s="74"/>
      <c r="R375" s="28"/>
      <c r="S375" s="28"/>
    </row>
    <row r="376" spans="1:19" ht="15" customHeight="1">
      <c r="A376" s="111"/>
      <c r="B376" s="48"/>
      <c r="C376" s="48"/>
      <c r="D376" s="35"/>
      <c r="E376" s="149"/>
      <c r="F376" s="156"/>
      <c r="G376" s="670"/>
      <c r="H376" s="88"/>
      <c r="I376" s="40"/>
      <c r="J376" s="40"/>
      <c r="K376" s="41"/>
      <c r="L376" s="42"/>
      <c r="M376" s="658"/>
      <c r="N376" s="659"/>
      <c r="O376" s="692"/>
      <c r="P376" s="29"/>
      <c r="Q376" s="74"/>
      <c r="R376" s="28"/>
      <c r="S376" s="28"/>
    </row>
    <row r="377" spans="1:19" ht="15" customHeight="1">
      <c r="A377" s="111"/>
      <c r="B377" s="48"/>
      <c r="C377" s="48"/>
      <c r="D377" s="35"/>
      <c r="E377" s="149"/>
      <c r="F377" s="156"/>
      <c r="G377" s="670"/>
      <c r="H377" s="88"/>
      <c r="I377" s="40"/>
      <c r="J377" s="40"/>
      <c r="K377" s="41"/>
      <c r="L377" s="42"/>
      <c r="M377" s="658"/>
      <c r="N377" s="659"/>
      <c r="O377" s="692"/>
      <c r="P377" s="29"/>
      <c r="Q377" s="74"/>
      <c r="R377" s="28"/>
      <c r="S377" s="28"/>
    </row>
    <row r="378" spans="1:19" ht="15" customHeight="1">
      <c r="A378" s="111"/>
      <c r="B378" s="48"/>
      <c r="C378" s="48"/>
      <c r="D378" s="35"/>
      <c r="E378" s="149"/>
      <c r="F378" s="156"/>
      <c r="G378" s="670"/>
      <c r="H378" s="88"/>
      <c r="I378" s="40"/>
      <c r="J378" s="40"/>
      <c r="K378" s="41"/>
      <c r="L378" s="42"/>
      <c r="M378" s="658"/>
      <c r="N378" s="659"/>
      <c r="O378" s="692"/>
      <c r="P378" s="29"/>
      <c r="Q378" s="74"/>
      <c r="R378" s="28"/>
      <c r="S378" s="28"/>
    </row>
    <row r="379" spans="1:19" ht="15" customHeight="1">
      <c r="A379" s="111"/>
      <c r="B379" s="48"/>
      <c r="C379" s="48"/>
      <c r="D379" s="35"/>
      <c r="E379" s="149"/>
      <c r="F379" s="156"/>
      <c r="G379" s="670"/>
      <c r="H379" s="88"/>
      <c r="I379" s="40"/>
      <c r="J379" s="40"/>
      <c r="K379" s="41"/>
      <c r="L379" s="42"/>
      <c r="M379" s="658"/>
      <c r="N379" s="659"/>
      <c r="O379" s="692"/>
      <c r="P379" s="29"/>
      <c r="Q379" s="74"/>
      <c r="R379" s="28"/>
      <c r="S379" s="28"/>
    </row>
    <row r="380" spans="1:19" ht="15" customHeight="1">
      <c r="A380" s="111"/>
      <c r="B380" s="48"/>
      <c r="C380" s="48"/>
      <c r="D380" s="35"/>
      <c r="E380" s="149"/>
      <c r="F380" s="156"/>
      <c r="G380" s="670"/>
      <c r="H380" s="88"/>
      <c r="I380" s="40"/>
      <c r="J380" s="40"/>
      <c r="K380" s="41"/>
      <c r="L380" s="42"/>
      <c r="M380" s="658"/>
      <c r="N380" s="659"/>
      <c r="O380" s="692"/>
      <c r="P380" s="29"/>
      <c r="Q380" s="74"/>
      <c r="R380" s="28"/>
      <c r="S380" s="28"/>
    </row>
    <row r="381" spans="1:19" ht="15" customHeight="1">
      <c r="A381" s="111"/>
      <c r="B381" s="48"/>
      <c r="C381" s="48"/>
      <c r="D381" s="35"/>
      <c r="E381" s="149"/>
      <c r="F381" s="156"/>
      <c r="G381" s="670"/>
      <c r="H381" s="88"/>
      <c r="I381" s="40"/>
      <c r="J381" s="40"/>
      <c r="K381" s="41"/>
      <c r="L381" s="42"/>
      <c r="M381" s="658"/>
      <c r="N381" s="659"/>
      <c r="O381" s="692"/>
      <c r="P381" s="29"/>
      <c r="Q381" s="74"/>
      <c r="R381" s="28"/>
      <c r="S381" s="28"/>
    </row>
    <row r="382" spans="1:19" ht="15" customHeight="1">
      <c r="A382" s="111"/>
      <c r="B382" s="48"/>
      <c r="C382" s="48"/>
      <c r="D382" s="35"/>
      <c r="E382" s="149"/>
      <c r="F382" s="156"/>
      <c r="G382" s="670"/>
      <c r="H382" s="88"/>
      <c r="I382" s="40"/>
      <c r="J382" s="40"/>
      <c r="K382" s="41"/>
      <c r="L382" s="42"/>
      <c r="M382" s="658"/>
      <c r="N382" s="659"/>
      <c r="O382" s="692"/>
      <c r="P382" s="29"/>
      <c r="Q382" s="74"/>
      <c r="R382" s="28"/>
      <c r="S382" s="28"/>
    </row>
    <row r="383" spans="1:19" ht="15" customHeight="1">
      <c r="A383" s="111"/>
      <c r="B383" s="48"/>
      <c r="C383" s="48"/>
      <c r="D383" s="35"/>
      <c r="E383" s="149"/>
      <c r="F383" s="156"/>
      <c r="G383" s="670"/>
      <c r="H383" s="88"/>
      <c r="I383" s="40"/>
      <c r="J383" s="40"/>
      <c r="K383" s="41"/>
      <c r="L383" s="42"/>
      <c r="M383" s="658"/>
      <c r="N383" s="659"/>
      <c r="O383" s="692"/>
      <c r="P383" s="29"/>
      <c r="Q383" s="74"/>
      <c r="R383" s="28"/>
      <c r="S383" s="28"/>
    </row>
    <row r="384" spans="1:19" ht="15" customHeight="1">
      <c r="A384" s="111"/>
      <c r="B384" s="48"/>
      <c r="C384" s="48"/>
      <c r="D384" s="35"/>
      <c r="E384" s="149"/>
      <c r="F384" s="156"/>
      <c r="G384" s="670"/>
      <c r="H384" s="88"/>
      <c r="I384" s="40"/>
      <c r="J384" s="40"/>
      <c r="K384" s="41"/>
      <c r="L384" s="42"/>
      <c r="M384" s="658"/>
      <c r="N384" s="659"/>
      <c r="O384" s="692"/>
      <c r="P384" s="29"/>
      <c r="Q384" s="74"/>
      <c r="R384" s="28"/>
      <c r="S384" s="28"/>
    </row>
    <row r="385" spans="1:19" ht="15" customHeight="1">
      <c r="A385" s="111"/>
      <c r="B385" s="48"/>
      <c r="C385" s="48"/>
      <c r="D385" s="35"/>
      <c r="E385" s="149"/>
      <c r="F385" s="156"/>
      <c r="G385" s="670"/>
      <c r="H385" s="88"/>
      <c r="I385" s="40"/>
      <c r="J385" s="40"/>
      <c r="K385" s="41"/>
      <c r="L385" s="42"/>
      <c r="M385" s="658"/>
      <c r="N385" s="659"/>
      <c r="O385" s="692"/>
      <c r="P385" s="29"/>
      <c r="Q385" s="74"/>
      <c r="R385" s="28"/>
      <c r="S385" s="28"/>
    </row>
    <row r="386" spans="1:19" ht="15" customHeight="1">
      <c r="A386" s="111"/>
      <c r="B386" s="48"/>
      <c r="C386" s="48"/>
      <c r="D386" s="35"/>
      <c r="E386" s="149"/>
      <c r="F386" s="156"/>
      <c r="G386" s="670"/>
      <c r="H386" s="88"/>
      <c r="I386" s="40"/>
      <c r="J386" s="40"/>
      <c r="K386" s="41"/>
      <c r="L386" s="42"/>
      <c r="M386" s="658"/>
      <c r="N386" s="659"/>
      <c r="O386" s="692"/>
      <c r="P386" s="29"/>
      <c r="Q386" s="74"/>
      <c r="R386" s="28"/>
      <c r="S386" s="28"/>
    </row>
    <row r="387" spans="1:19" ht="15" customHeight="1">
      <c r="A387" s="111"/>
      <c r="B387" s="48"/>
      <c r="C387" s="48"/>
      <c r="D387" s="35"/>
      <c r="E387" s="149"/>
      <c r="F387" s="156"/>
      <c r="G387" s="670"/>
      <c r="H387" s="88"/>
      <c r="I387" s="40"/>
      <c r="J387" s="40"/>
      <c r="K387" s="41"/>
      <c r="L387" s="42"/>
      <c r="M387" s="658"/>
      <c r="N387" s="659"/>
      <c r="O387" s="692"/>
      <c r="P387" s="29"/>
      <c r="Q387" s="74"/>
      <c r="R387" s="28"/>
      <c r="S387" s="28"/>
    </row>
    <row r="388" spans="1:19" ht="15" customHeight="1">
      <c r="A388" s="111"/>
      <c r="B388" s="48"/>
      <c r="C388" s="48"/>
      <c r="D388" s="35"/>
      <c r="E388" s="149"/>
      <c r="F388" s="156"/>
      <c r="G388" s="670"/>
      <c r="H388" s="88"/>
      <c r="I388" s="40"/>
      <c r="J388" s="40"/>
      <c r="K388" s="41"/>
      <c r="L388" s="42"/>
      <c r="M388" s="658"/>
      <c r="N388" s="659"/>
      <c r="O388" s="692"/>
      <c r="P388" s="29"/>
      <c r="Q388" s="74"/>
      <c r="R388" s="28"/>
      <c r="S388" s="28"/>
    </row>
    <row r="389" spans="1:19" ht="15" customHeight="1">
      <c r="A389" s="111"/>
      <c r="B389" s="48"/>
      <c r="C389" s="48"/>
      <c r="D389" s="35"/>
      <c r="E389" s="149"/>
      <c r="F389" s="156"/>
      <c r="G389" s="670"/>
      <c r="H389" s="88"/>
      <c r="I389" s="40"/>
      <c r="J389" s="40"/>
      <c r="K389" s="41"/>
      <c r="L389" s="42"/>
      <c r="M389" s="658"/>
      <c r="N389" s="659"/>
      <c r="O389" s="692"/>
      <c r="P389" s="29"/>
      <c r="Q389" s="74"/>
      <c r="R389" s="28"/>
      <c r="S389" s="28"/>
    </row>
    <row r="390" spans="1:19" ht="15" customHeight="1">
      <c r="A390" s="111"/>
      <c r="B390" s="48"/>
      <c r="C390" s="48"/>
      <c r="D390" s="35"/>
      <c r="E390" s="149"/>
      <c r="F390" s="156"/>
      <c r="G390" s="670"/>
      <c r="H390" s="88"/>
      <c r="I390" s="40"/>
      <c r="J390" s="40"/>
      <c r="K390" s="41"/>
      <c r="L390" s="42"/>
      <c r="M390" s="658"/>
      <c r="N390" s="659"/>
      <c r="O390" s="692"/>
      <c r="P390" s="29"/>
      <c r="Q390" s="74"/>
      <c r="R390" s="28"/>
      <c r="S390" s="28"/>
    </row>
    <row r="391" spans="1:19" ht="15" customHeight="1">
      <c r="A391" s="111"/>
      <c r="B391" s="48"/>
      <c r="C391" s="48"/>
      <c r="D391" s="35"/>
      <c r="E391" s="149"/>
      <c r="F391" s="156"/>
      <c r="G391" s="670"/>
      <c r="H391" s="88"/>
      <c r="I391" s="40"/>
      <c r="J391" s="40"/>
      <c r="K391" s="41"/>
      <c r="L391" s="42"/>
      <c r="M391" s="658"/>
      <c r="N391" s="659"/>
      <c r="O391" s="692"/>
      <c r="P391" s="29"/>
      <c r="Q391" s="74"/>
      <c r="R391" s="28"/>
      <c r="S391" s="28"/>
    </row>
    <row r="392" spans="1:19" ht="15" customHeight="1">
      <c r="A392" s="111"/>
      <c r="B392" s="48"/>
      <c r="C392" s="48"/>
      <c r="D392" s="35"/>
      <c r="E392" s="149"/>
      <c r="F392" s="156"/>
      <c r="G392" s="670"/>
      <c r="H392" s="88"/>
      <c r="I392" s="40"/>
      <c r="J392" s="40"/>
      <c r="K392" s="41"/>
      <c r="L392" s="42"/>
      <c r="M392" s="658"/>
      <c r="N392" s="659"/>
      <c r="O392" s="692"/>
      <c r="P392" s="29"/>
      <c r="Q392" s="74"/>
      <c r="R392" s="28"/>
      <c r="S392" s="28"/>
    </row>
    <row r="393" spans="1:19" ht="15" customHeight="1">
      <c r="A393" s="111"/>
      <c r="B393" s="48"/>
      <c r="C393" s="48"/>
      <c r="D393" s="35"/>
      <c r="E393" s="149"/>
      <c r="F393" s="156"/>
      <c r="G393" s="670"/>
      <c r="H393" s="88"/>
      <c r="I393" s="40"/>
      <c r="J393" s="40"/>
      <c r="K393" s="41"/>
      <c r="L393" s="42"/>
      <c r="M393" s="658"/>
      <c r="N393" s="659"/>
      <c r="O393" s="692"/>
      <c r="P393" s="29"/>
      <c r="Q393" s="74"/>
      <c r="R393" s="28"/>
      <c r="S393" s="28"/>
    </row>
    <row r="394" spans="1:19" ht="15" customHeight="1">
      <c r="A394" s="111"/>
      <c r="B394" s="48"/>
      <c r="C394" s="48"/>
      <c r="D394" s="35"/>
      <c r="E394" s="149"/>
      <c r="F394" s="156"/>
      <c r="G394" s="670"/>
      <c r="H394" s="88"/>
      <c r="I394" s="40"/>
      <c r="J394" s="40"/>
      <c r="K394" s="41"/>
      <c r="L394" s="42"/>
      <c r="M394" s="658"/>
      <c r="N394" s="659"/>
      <c r="O394" s="692"/>
      <c r="P394" s="29"/>
      <c r="Q394" s="74"/>
      <c r="R394" s="28"/>
      <c r="S394" s="28"/>
    </row>
    <row r="395" spans="1:19" ht="15" customHeight="1">
      <c r="A395" s="111"/>
      <c r="B395" s="48"/>
      <c r="C395" s="48"/>
      <c r="D395" s="35"/>
      <c r="E395" s="149"/>
      <c r="F395" s="156"/>
      <c r="G395" s="670"/>
      <c r="H395" s="88"/>
      <c r="I395" s="40"/>
      <c r="J395" s="40"/>
      <c r="K395" s="41"/>
      <c r="L395" s="42"/>
      <c r="M395" s="658"/>
      <c r="N395" s="659"/>
      <c r="O395" s="692"/>
      <c r="P395" s="29"/>
      <c r="Q395" s="74"/>
      <c r="R395" s="28"/>
      <c r="S395" s="28"/>
    </row>
    <row r="396" spans="1:19" ht="15" customHeight="1">
      <c r="A396" s="111"/>
      <c r="B396" s="48"/>
      <c r="C396" s="48"/>
      <c r="D396" s="35"/>
      <c r="E396" s="149"/>
      <c r="F396" s="156"/>
      <c r="G396" s="670"/>
      <c r="H396" s="88"/>
      <c r="I396" s="40"/>
      <c r="J396" s="40"/>
      <c r="K396" s="41"/>
      <c r="L396" s="42"/>
      <c r="M396" s="658"/>
      <c r="N396" s="659"/>
      <c r="O396" s="692"/>
      <c r="P396" s="29"/>
      <c r="Q396" s="74"/>
      <c r="R396" s="28"/>
      <c r="S396" s="28"/>
    </row>
    <row r="397" spans="1:19" ht="15" customHeight="1">
      <c r="A397" s="111"/>
      <c r="B397" s="48"/>
      <c r="C397" s="48"/>
      <c r="D397" s="35"/>
      <c r="E397" s="149"/>
      <c r="F397" s="156"/>
      <c r="G397" s="670"/>
      <c r="H397" s="88"/>
      <c r="I397" s="40"/>
      <c r="J397" s="40"/>
      <c r="K397" s="41"/>
      <c r="L397" s="42"/>
      <c r="M397" s="658"/>
      <c r="N397" s="659"/>
      <c r="O397" s="692"/>
      <c r="P397" s="29"/>
      <c r="Q397" s="74"/>
      <c r="R397" s="28"/>
      <c r="S397" s="28"/>
    </row>
    <row r="398" spans="1:19" ht="15" customHeight="1">
      <c r="A398" s="111"/>
      <c r="B398" s="48"/>
      <c r="C398" s="48"/>
      <c r="D398" s="35"/>
      <c r="E398" s="149"/>
      <c r="F398" s="156"/>
      <c r="G398" s="670"/>
      <c r="H398" s="88"/>
      <c r="I398" s="40"/>
      <c r="J398" s="40"/>
      <c r="K398" s="41"/>
      <c r="L398" s="42"/>
      <c r="M398" s="658"/>
      <c r="N398" s="659"/>
      <c r="O398" s="692"/>
      <c r="P398" s="29"/>
      <c r="Q398" s="74"/>
      <c r="R398" s="28"/>
      <c r="S398" s="28"/>
    </row>
    <row r="399" spans="1:19" ht="15" customHeight="1">
      <c r="A399" s="111"/>
      <c r="B399" s="48"/>
      <c r="C399" s="48"/>
      <c r="D399" s="35"/>
      <c r="E399" s="149"/>
      <c r="F399" s="156"/>
      <c r="G399" s="670"/>
      <c r="H399" s="88"/>
      <c r="I399" s="40"/>
      <c r="J399" s="40"/>
      <c r="K399" s="41"/>
      <c r="L399" s="42"/>
      <c r="M399" s="658"/>
      <c r="N399" s="659"/>
      <c r="O399" s="692"/>
      <c r="P399" s="29"/>
      <c r="Q399" s="74"/>
      <c r="R399" s="28"/>
      <c r="S399" s="28"/>
    </row>
    <row r="400" spans="1:19" ht="15" customHeight="1">
      <c r="A400" s="111"/>
      <c r="B400" s="48"/>
      <c r="C400" s="48"/>
      <c r="D400" s="35"/>
      <c r="E400" s="149"/>
      <c r="F400" s="156"/>
      <c r="G400" s="670"/>
      <c r="H400" s="88"/>
      <c r="I400" s="40"/>
      <c r="J400" s="40"/>
      <c r="K400" s="41"/>
      <c r="L400" s="42"/>
      <c r="M400" s="658"/>
      <c r="N400" s="659"/>
      <c r="O400" s="692"/>
      <c r="P400" s="29"/>
      <c r="Q400" s="74"/>
      <c r="R400" s="28"/>
      <c r="S400" s="28"/>
    </row>
    <row r="401" spans="1:19" ht="15" customHeight="1">
      <c r="A401" s="111"/>
      <c r="B401" s="48"/>
      <c r="C401" s="48"/>
      <c r="D401" s="35"/>
      <c r="E401" s="149"/>
      <c r="F401" s="156"/>
      <c r="G401" s="670"/>
      <c r="H401" s="88"/>
      <c r="I401" s="40"/>
      <c r="J401" s="40"/>
      <c r="K401" s="41"/>
      <c r="L401" s="42"/>
      <c r="M401" s="658"/>
      <c r="N401" s="659"/>
      <c r="O401" s="692"/>
      <c r="P401" s="29"/>
      <c r="Q401" s="74"/>
      <c r="R401" s="28"/>
      <c r="S401" s="28"/>
    </row>
    <row r="402" spans="1:19" ht="15" customHeight="1">
      <c r="A402" s="111"/>
      <c r="B402" s="48"/>
      <c r="C402" s="48"/>
      <c r="D402" s="35"/>
      <c r="E402" s="149"/>
      <c r="F402" s="156"/>
      <c r="G402" s="670"/>
      <c r="H402" s="88"/>
      <c r="I402" s="40"/>
      <c r="J402" s="40"/>
      <c r="K402" s="41"/>
      <c r="L402" s="42"/>
      <c r="M402" s="658"/>
      <c r="N402" s="659"/>
      <c r="O402" s="692"/>
      <c r="P402" s="29"/>
      <c r="Q402" s="74"/>
      <c r="R402" s="28"/>
      <c r="S402" s="28"/>
    </row>
    <row r="403" spans="1:19" ht="15" customHeight="1">
      <c r="A403" s="111"/>
      <c r="B403" s="48"/>
      <c r="C403" s="48"/>
      <c r="D403" s="35"/>
      <c r="E403" s="149"/>
      <c r="F403" s="156"/>
      <c r="G403" s="670"/>
      <c r="H403" s="88"/>
      <c r="I403" s="40"/>
      <c r="J403" s="40"/>
      <c r="K403" s="41"/>
      <c r="L403" s="42"/>
      <c r="M403" s="658"/>
      <c r="N403" s="659"/>
      <c r="O403" s="692"/>
      <c r="P403" s="29"/>
      <c r="Q403" s="74"/>
      <c r="R403" s="28"/>
      <c r="S403" s="28"/>
    </row>
    <row r="404" spans="1:19" ht="15" customHeight="1">
      <c r="A404" s="111"/>
      <c r="B404" s="48"/>
      <c r="C404" s="48"/>
      <c r="D404" s="35"/>
      <c r="E404" s="149"/>
      <c r="F404" s="156"/>
      <c r="G404" s="670"/>
      <c r="H404" s="88"/>
      <c r="I404" s="40"/>
      <c r="J404" s="40"/>
      <c r="K404" s="41"/>
      <c r="L404" s="42"/>
      <c r="M404" s="658"/>
      <c r="N404" s="659"/>
      <c r="O404" s="692"/>
      <c r="P404" s="29"/>
      <c r="Q404" s="74"/>
      <c r="R404" s="28"/>
      <c r="S404" s="28"/>
    </row>
    <row r="405" spans="1:19" ht="15" customHeight="1">
      <c r="A405" s="111"/>
      <c r="B405" s="48"/>
      <c r="C405" s="48"/>
      <c r="D405" s="35"/>
      <c r="E405" s="149"/>
      <c r="F405" s="156"/>
      <c r="G405" s="670"/>
      <c r="H405" s="88"/>
      <c r="I405" s="40"/>
      <c r="J405" s="40"/>
      <c r="K405" s="41"/>
      <c r="L405" s="42"/>
      <c r="M405" s="658"/>
      <c r="N405" s="659"/>
      <c r="O405" s="692"/>
      <c r="P405" s="29"/>
      <c r="Q405" s="74"/>
      <c r="R405" s="28"/>
      <c r="S405" s="28"/>
    </row>
    <row r="406" spans="1:19" ht="15" customHeight="1">
      <c r="A406" s="111"/>
      <c r="B406" s="48"/>
      <c r="C406" s="48"/>
      <c r="D406" s="35"/>
      <c r="E406" s="149"/>
      <c r="F406" s="156"/>
      <c r="G406" s="670"/>
      <c r="H406" s="88"/>
      <c r="I406" s="40"/>
      <c r="J406" s="40"/>
      <c r="K406" s="41"/>
      <c r="L406" s="42"/>
      <c r="M406" s="658"/>
      <c r="N406" s="659"/>
      <c r="O406" s="692"/>
      <c r="P406" s="29"/>
      <c r="Q406" s="74"/>
      <c r="R406" s="28"/>
      <c r="S406" s="28"/>
    </row>
    <row r="407" spans="1:19" ht="15" customHeight="1">
      <c r="A407" s="111"/>
      <c r="B407" s="48"/>
      <c r="C407" s="48"/>
      <c r="D407" s="35"/>
      <c r="E407" s="149"/>
      <c r="F407" s="156"/>
      <c r="G407" s="670"/>
      <c r="H407" s="88"/>
      <c r="I407" s="40"/>
      <c r="J407" s="40"/>
      <c r="K407" s="41"/>
      <c r="L407" s="42"/>
      <c r="M407" s="658"/>
      <c r="N407" s="659"/>
      <c r="O407" s="692"/>
      <c r="P407" s="29"/>
      <c r="Q407" s="74"/>
      <c r="R407" s="28"/>
      <c r="S407" s="28"/>
    </row>
    <row r="408" spans="1:19" ht="15" customHeight="1">
      <c r="A408" s="111"/>
      <c r="B408" s="48"/>
      <c r="C408" s="48"/>
      <c r="D408" s="35"/>
      <c r="E408" s="149"/>
      <c r="F408" s="156"/>
      <c r="G408" s="670"/>
      <c r="H408" s="88"/>
      <c r="I408" s="40"/>
      <c r="J408" s="40"/>
      <c r="K408" s="41"/>
      <c r="L408" s="42"/>
      <c r="M408" s="658"/>
      <c r="N408" s="659"/>
      <c r="O408" s="692"/>
      <c r="P408" s="29"/>
      <c r="Q408" s="74"/>
      <c r="R408" s="28"/>
      <c r="S408" s="28"/>
    </row>
    <row r="409" spans="1:19" ht="15" customHeight="1">
      <c r="A409" s="111"/>
      <c r="B409" s="48"/>
      <c r="C409" s="48"/>
      <c r="D409" s="35"/>
      <c r="E409" s="149"/>
      <c r="F409" s="156"/>
      <c r="G409" s="670"/>
      <c r="H409" s="88"/>
      <c r="I409" s="40"/>
      <c r="J409" s="40"/>
      <c r="K409" s="41"/>
      <c r="L409" s="42"/>
      <c r="M409" s="658"/>
      <c r="N409" s="659"/>
      <c r="O409" s="692"/>
      <c r="P409" s="29"/>
      <c r="Q409" s="74"/>
      <c r="R409" s="28"/>
      <c r="S409" s="28"/>
    </row>
    <row r="410" spans="1:19" ht="15" customHeight="1">
      <c r="A410" s="111"/>
      <c r="B410" s="48"/>
      <c r="C410" s="48"/>
      <c r="D410" s="35"/>
      <c r="E410" s="149"/>
      <c r="F410" s="156"/>
      <c r="G410" s="670"/>
      <c r="H410" s="88"/>
      <c r="I410" s="40"/>
      <c r="J410" s="40"/>
      <c r="K410" s="41"/>
      <c r="L410" s="42"/>
      <c r="M410" s="658"/>
      <c r="N410" s="659"/>
      <c r="O410" s="692"/>
      <c r="P410" s="29"/>
      <c r="Q410" s="74"/>
      <c r="R410" s="28"/>
      <c r="S410" s="28"/>
    </row>
    <row r="411" spans="1:19" ht="15" customHeight="1">
      <c r="A411" s="111"/>
      <c r="B411" s="48"/>
      <c r="C411" s="48"/>
      <c r="D411" s="35"/>
      <c r="E411" s="149"/>
      <c r="F411" s="156"/>
      <c r="G411" s="670"/>
      <c r="H411" s="88"/>
      <c r="I411" s="40"/>
      <c r="J411" s="40"/>
      <c r="K411" s="41"/>
      <c r="L411" s="42"/>
      <c r="M411" s="658"/>
      <c r="N411" s="659"/>
      <c r="O411" s="692"/>
      <c r="P411" s="29"/>
      <c r="Q411" s="74"/>
      <c r="R411" s="28"/>
      <c r="S411" s="28"/>
    </row>
    <row r="412" spans="1:19" ht="15" customHeight="1">
      <c r="A412" s="111"/>
      <c r="B412" s="48"/>
      <c r="C412" s="48"/>
      <c r="D412" s="35"/>
      <c r="E412" s="149"/>
      <c r="F412" s="156"/>
      <c r="G412" s="670"/>
      <c r="H412" s="88"/>
      <c r="I412" s="40"/>
      <c r="J412" s="40"/>
      <c r="K412" s="41"/>
      <c r="L412" s="42"/>
      <c r="M412" s="658"/>
      <c r="N412" s="659"/>
      <c r="O412" s="692"/>
      <c r="P412" s="29"/>
      <c r="Q412" s="74"/>
      <c r="R412" s="28"/>
      <c r="S412" s="28"/>
    </row>
    <row r="413" spans="1:19" ht="15" customHeight="1">
      <c r="A413" s="111"/>
      <c r="B413" s="48"/>
      <c r="C413" s="48"/>
      <c r="D413" s="35"/>
      <c r="E413" s="149"/>
      <c r="F413" s="156"/>
      <c r="G413" s="670"/>
      <c r="H413" s="88"/>
      <c r="I413" s="40"/>
      <c r="J413" s="40"/>
      <c r="K413" s="41"/>
      <c r="L413" s="42"/>
      <c r="M413" s="658"/>
      <c r="N413" s="659"/>
      <c r="O413" s="692"/>
      <c r="P413" s="29"/>
      <c r="Q413" s="74"/>
      <c r="R413" s="28"/>
      <c r="S413" s="28"/>
    </row>
    <row r="414" spans="1:19" ht="15" customHeight="1">
      <c r="A414" s="111"/>
      <c r="B414" s="48"/>
      <c r="C414" s="48"/>
      <c r="D414" s="35"/>
      <c r="E414" s="149"/>
      <c r="F414" s="156"/>
      <c r="G414" s="670"/>
      <c r="H414" s="88"/>
      <c r="I414" s="40"/>
      <c r="J414" s="40"/>
      <c r="K414" s="41"/>
      <c r="L414" s="42"/>
      <c r="M414" s="658"/>
      <c r="N414" s="659"/>
      <c r="O414" s="692"/>
      <c r="P414" s="29"/>
      <c r="Q414" s="74"/>
      <c r="R414" s="28"/>
      <c r="S414" s="28"/>
    </row>
    <row r="415" spans="1:19" ht="15" customHeight="1">
      <c r="A415" s="111"/>
      <c r="B415" s="48"/>
      <c r="C415" s="48"/>
      <c r="D415" s="35"/>
      <c r="E415" s="149"/>
      <c r="F415" s="156"/>
      <c r="G415" s="670"/>
      <c r="H415" s="88"/>
      <c r="I415" s="40"/>
      <c r="J415" s="40"/>
      <c r="K415" s="41"/>
      <c r="L415" s="42"/>
      <c r="M415" s="658"/>
      <c r="N415" s="659"/>
      <c r="O415" s="692"/>
      <c r="P415" s="29"/>
      <c r="Q415" s="74"/>
      <c r="R415" s="28"/>
      <c r="S415" s="28"/>
    </row>
    <row r="416" spans="1:19" ht="15" customHeight="1">
      <c r="A416" s="111"/>
      <c r="B416" s="48"/>
      <c r="C416" s="48"/>
      <c r="D416" s="35"/>
      <c r="E416" s="149"/>
      <c r="F416" s="156"/>
      <c r="G416" s="670"/>
      <c r="H416" s="88"/>
      <c r="I416" s="40"/>
      <c r="J416" s="40"/>
      <c r="K416" s="41"/>
      <c r="L416" s="42"/>
      <c r="M416" s="658"/>
      <c r="N416" s="659"/>
      <c r="O416" s="692"/>
      <c r="P416" s="29"/>
      <c r="Q416" s="74"/>
      <c r="R416" s="28"/>
      <c r="S416" s="28"/>
    </row>
    <row r="417" spans="1:19" ht="15" customHeight="1">
      <c r="A417" s="111"/>
      <c r="B417" s="48"/>
      <c r="C417" s="48"/>
      <c r="D417" s="35"/>
      <c r="E417" s="149"/>
      <c r="F417" s="156"/>
      <c r="G417" s="670"/>
      <c r="H417" s="88"/>
      <c r="I417" s="40"/>
      <c r="J417" s="40"/>
      <c r="K417" s="41"/>
      <c r="L417" s="42"/>
      <c r="M417" s="658"/>
      <c r="N417" s="659"/>
      <c r="O417" s="692"/>
      <c r="P417" s="29"/>
      <c r="Q417" s="74"/>
      <c r="R417" s="28"/>
      <c r="S417" s="28"/>
    </row>
    <row r="418" spans="1:19" ht="15" customHeight="1">
      <c r="A418" s="111"/>
      <c r="B418" s="48"/>
      <c r="C418" s="48"/>
      <c r="D418" s="35"/>
      <c r="E418" s="149"/>
      <c r="F418" s="156"/>
      <c r="G418" s="670"/>
      <c r="H418" s="88"/>
      <c r="I418" s="40"/>
      <c r="J418" s="40"/>
      <c r="K418" s="41"/>
      <c r="L418" s="42"/>
      <c r="M418" s="658"/>
      <c r="N418" s="659"/>
      <c r="O418" s="692"/>
      <c r="P418" s="29"/>
      <c r="Q418" s="74"/>
      <c r="R418" s="28"/>
      <c r="S418" s="28"/>
    </row>
    <row r="419" spans="1:19" ht="15" customHeight="1">
      <c r="A419" s="111"/>
      <c r="B419" s="48"/>
      <c r="C419" s="48"/>
      <c r="D419" s="35"/>
      <c r="E419" s="149"/>
      <c r="F419" s="156"/>
      <c r="G419" s="670"/>
      <c r="H419" s="88"/>
      <c r="I419" s="40"/>
      <c r="J419" s="40"/>
      <c r="K419" s="41"/>
      <c r="L419" s="42"/>
      <c r="M419" s="658"/>
      <c r="N419" s="659"/>
      <c r="O419" s="692"/>
      <c r="P419" s="29"/>
      <c r="Q419" s="74"/>
      <c r="R419" s="28"/>
      <c r="S419" s="28"/>
    </row>
    <row r="420" spans="1:19" ht="15" customHeight="1">
      <c r="A420" s="111"/>
      <c r="B420" s="48"/>
      <c r="C420" s="48"/>
      <c r="D420" s="35"/>
      <c r="E420" s="149"/>
      <c r="F420" s="156"/>
      <c r="G420" s="670"/>
      <c r="H420" s="88"/>
      <c r="I420" s="40"/>
      <c r="J420" s="40"/>
      <c r="K420" s="41"/>
      <c r="L420" s="42"/>
      <c r="M420" s="658"/>
      <c r="N420" s="659"/>
      <c r="O420" s="692"/>
      <c r="P420" s="29"/>
      <c r="Q420" s="74"/>
      <c r="R420" s="28"/>
      <c r="S420" s="28"/>
    </row>
    <row r="421" spans="1:19" ht="15" customHeight="1">
      <c r="A421" s="111"/>
      <c r="B421" s="48"/>
      <c r="C421" s="48"/>
      <c r="D421" s="35"/>
      <c r="E421" s="149"/>
      <c r="F421" s="156"/>
      <c r="G421" s="670"/>
      <c r="H421" s="88"/>
      <c r="I421" s="40"/>
      <c r="J421" s="40"/>
      <c r="K421" s="41"/>
      <c r="L421" s="42"/>
      <c r="M421" s="658"/>
      <c r="N421" s="659"/>
      <c r="O421" s="692"/>
      <c r="P421" s="29"/>
      <c r="Q421" s="74"/>
      <c r="R421" s="28"/>
      <c r="S421" s="28"/>
    </row>
    <row r="422" spans="1:19" ht="15" customHeight="1">
      <c r="A422" s="111"/>
      <c r="B422" s="48"/>
      <c r="C422" s="48"/>
      <c r="D422" s="35"/>
      <c r="E422" s="149"/>
      <c r="F422" s="156"/>
      <c r="G422" s="670"/>
      <c r="H422" s="88"/>
      <c r="I422" s="40"/>
      <c r="J422" s="40"/>
      <c r="K422" s="41"/>
      <c r="L422" s="42"/>
      <c r="M422" s="658"/>
      <c r="N422" s="659"/>
      <c r="O422" s="692"/>
      <c r="P422" s="29"/>
      <c r="Q422" s="74"/>
      <c r="R422" s="28"/>
      <c r="S422" s="28"/>
    </row>
    <row r="423" spans="1:19" ht="15" customHeight="1">
      <c r="A423" s="111"/>
      <c r="B423" s="48"/>
      <c r="C423" s="48"/>
      <c r="D423" s="35"/>
      <c r="E423" s="149"/>
      <c r="F423" s="156"/>
      <c r="G423" s="670"/>
      <c r="H423" s="88"/>
      <c r="I423" s="40"/>
      <c r="J423" s="40"/>
      <c r="K423" s="41"/>
      <c r="L423" s="42"/>
      <c r="M423" s="658"/>
      <c r="N423" s="659"/>
      <c r="O423" s="692"/>
      <c r="P423" s="29"/>
      <c r="Q423" s="74"/>
      <c r="R423" s="28"/>
      <c r="S423" s="28"/>
    </row>
    <row r="424" spans="1:19" ht="15" customHeight="1">
      <c r="A424" s="111"/>
      <c r="B424" s="48"/>
      <c r="C424" s="48"/>
      <c r="D424" s="35"/>
      <c r="E424" s="149"/>
      <c r="F424" s="156"/>
      <c r="G424" s="670"/>
      <c r="H424" s="88"/>
      <c r="I424" s="40"/>
      <c r="J424" s="40"/>
      <c r="K424" s="41"/>
      <c r="L424" s="42"/>
      <c r="M424" s="658"/>
      <c r="N424" s="659"/>
      <c r="O424" s="692"/>
      <c r="P424" s="29"/>
      <c r="Q424" s="74"/>
      <c r="R424" s="28"/>
      <c r="S424" s="28"/>
    </row>
    <row r="425" spans="1:19" ht="15" customHeight="1">
      <c r="A425" s="111"/>
      <c r="B425" s="48"/>
      <c r="C425" s="48"/>
      <c r="D425" s="35"/>
      <c r="E425" s="149"/>
      <c r="F425" s="156"/>
      <c r="G425" s="670"/>
      <c r="H425" s="88"/>
      <c r="I425" s="40"/>
      <c r="J425" s="40"/>
      <c r="K425" s="41"/>
      <c r="L425" s="42"/>
      <c r="M425" s="658"/>
      <c r="N425" s="659"/>
      <c r="O425" s="692"/>
      <c r="P425" s="29"/>
      <c r="Q425" s="74"/>
      <c r="R425" s="28"/>
      <c r="S425" s="28"/>
    </row>
    <row r="426" spans="1:19" ht="15" customHeight="1">
      <c r="A426" s="111"/>
      <c r="B426" s="48"/>
      <c r="C426" s="48"/>
      <c r="D426" s="35"/>
      <c r="E426" s="149"/>
      <c r="F426" s="156"/>
      <c r="G426" s="670"/>
      <c r="H426" s="88"/>
      <c r="I426" s="40"/>
      <c r="J426" s="40"/>
      <c r="K426" s="41"/>
      <c r="L426" s="42"/>
      <c r="M426" s="658"/>
      <c r="N426" s="659"/>
      <c r="O426" s="692"/>
      <c r="P426" s="29"/>
      <c r="Q426" s="74"/>
      <c r="R426" s="28"/>
      <c r="S426" s="28"/>
    </row>
    <row r="427" spans="1:19" ht="15" customHeight="1">
      <c r="A427" s="111"/>
      <c r="B427" s="48"/>
      <c r="C427" s="48"/>
      <c r="D427" s="35"/>
      <c r="E427" s="149"/>
      <c r="F427" s="156"/>
      <c r="G427" s="670"/>
      <c r="H427" s="88"/>
      <c r="I427" s="40"/>
      <c r="J427" s="40"/>
      <c r="K427" s="41"/>
      <c r="L427" s="42"/>
      <c r="M427" s="658"/>
      <c r="N427" s="659"/>
      <c r="O427" s="692"/>
      <c r="P427" s="29"/>
      <c r="Q427" s="74"/>
      <c r="R427" s="28"/>
      <c r="S427" s="28"/>
    </row>
    <row r="428" spans="1:19" ht="15" customHeight="1">
      <c r="A428" s="111"/>
      <c r="B428" s="48"/>
      <c r="C428" s="48"/>
      <c r="D428" s="35"/>
      <c r="E428" s="149"/>
      <c r="F428" s="156"/>
      <c r="G428" s="670"/>
      <c r="H428" s="88"/>
      <c r="I428" s="40"/>
      <c r="J428" s="40"/>
      <c r="K428" s="41"/>
      <c r="L428" s="42"/>
      <c r="M428" s="658"/>
      <c r="N428" s="659"/>
      <c r="O428" s="692"/>
      <c r="P428" s="29"/>
      <c r="Q428" s="74"/>
      <c r="R428" s="28"/>
      <c r="S428" s="28"/>
    </row>
    <row r="429" spans="1:19" ht="15" customHeight="1">
      <c r="A429" s="111"/>
      <c r="B429" s="48"/>
      <c r="C429" s="48"/>
      <c r="D429" s="35"/>
      <c r="E429" s="149"/>
      <c r="F429" s="156"/>
      <c r="G429" s="670"/>
      <c r="H429" s="88"/>
      <c r="I429" s="40"/>
      <c r="J429" s="40"/>
      <c r="K429" s="41"/>
      <c r="L429" s="42"/>
      <c r="M429" s="658"/>
      <c r="N429" s="659"/>
      <c r="O429" s="692"/>
      <c r="P429" s="29"/>
      <c r="Q429" s="74"/>
      <c r="R429" s="28"/>
      <c r="S429" s="28"/>
    </row>
    <row r="430" spans="1:19" ht="15" customHeight="1">
      <c r="A430" s="111"/>
      <c r="B430" s="48"/>
      <c r="C430" s="48"/>
      <c r="D430" s="35"/>
      <c r="E430" s="149"/>
      <c r="F430" s="156"/>
      <c r="G430" s="670"/>
      <c r="H430" s="88"/>
      <c r="I430" s="40"/>
      <c r="J430" s="40"/>
      <c r="K430" s="41"/>
      <c r="L430" s="42"/>
      <c r="M430" s="658"/>
      <c r="N430" s="659"/>
      <c r="O430" s="692"/>
      <c r="P430" s="29"/>
      <c r="Q430" s="74"/>
      <c r="R430" s="28"/>
      <c r="S430" s="28"/>
    </row>
    <row r="431" spans="1:19" ht="15" customHeight="1">
      <c r="A431" s="111"/>
      <c r="B431" s="48"/>
      <c r="C431" s="48"/>
      <c r="D431" s="35"/>
      <c r="E431" s="149"/>
      <c r="F431" s="156"/>
      <c r="G431" s="670"/>
      <c r="H431" s="88"/>
      <c r="I431" s="40"/>
      <c r="J431" s="40"/>
      <c r="K431" s="41"/>
      <c r="L431" s="42"/>
      <c r="M431" s="658"/>
      <c r="N431" s="659"/>
      <c r="O431" s="692"/>
      <c r="P431" s="29"/>
      <c r="Q431" s="74"/>
      <c r="R431" s="28"/>
      <c r="S431" s="28"/>
    </row>
    <row r="432" spans="1:19" ht="15" customHeight="1">
      <c r="A432" s="111"/>
      <c r="B432" s="48"/>
      <c r="C432" s="48"/>
      <c r="D432" s="35"/>
      <c r="E432" s="149"/>
      <c r="F432" s="156"/>
      <c r="G432" s="670"/>
      <c r="H432" s="88"/>
      <c r="I432" s="40"/>
      <c r="J432" s="40"/>
      <c r="K432" s="41"/>
      <c r="L432" s="42"/>
      <c r="M432" s="658"/>
      <c r="N432" s="659"/>
      <c r="O432" s="692"/>
      <c r="P432" s="29"/>
      <c r="Q432" s="74"/>
      <c r="R432" s="28"/>
      <c r="S432" s="28"/>
    </row>
    <row r="433" spans="1:19" ht="15" customHeight="1">
      <c r="A433" s="111"/>
      <c r="B433" s="48"/>
      <c r="C433" s="48"/>
      <c r="D433" s="35"/>
      <c r="E433" s="149"/>
      <c r="F433" s="156"/>
      <c r="G433" s="670"/>
      <c r="H433" s="88"/>
      <c r="I433" s="40"/>
      <c r="J433" s="40"/>
      <c r="K433" s="41"/>
      <c r="L433" s="42"/>
      <c r="M433" s="658"/>
      <c r="N433" s="659"/>
      <c r="O433" s="692"/>
      <c r="P433" s="29"/>
      <c r="Q433" s="74"/>
      <c r="R433" s="28"/>
      <c r="S433" s="28"/>
    </row>
    <row r="434" spans="1:19" ht="15" customHeight="1">
      <c r="A434" s="111"/>
      <c r="B434" s="48"/>
      <c r="C434" s="48"/>
      <c r="D434" s="35"/>
      <c r="E434" s="149"/>
      <c r="F434" s="156"/>
      <c r="G434" s="670"/>
      <c r="H434" s="88"/>
      <c r="I434" s="40"/>
      <c r="J434" s="40"/>
      <c r="K434" s="41"/>
      <c r="L434" s="42"/>
      <c r="M434" s="658"/>
      <c r="N434" s="659"/>
      <c r="O434" s="692"/>
      <c r="P434" s="29"/>
      <c r="Q434" s="74"/>
      <c r="R434" s="28"/>
      <c r="S434" s="28"/>
    </row>
    <row r="435" spans="1:19" ht="15" customHeight="1">
      <c r="A435" s="111"/>
      <c r="B435" s="48"/>
      <c r="C435" s="48"/>
      <c r="D435" s="35"/>
      <c r="E435" s="149"/>
      <c r="F435" s="156"/>
      <c r="G435" s="670"/>
      <c r="H435" s="88"/>
      <c r="I435" s="40"/>
      <c r="J435" s="40"/>
      <c r="K435" s="41"/>
      <c r="L435" s="42"/>
      <c r="M435" s="658"/>
      <c r="N435" s="659"/>
      <c r="O435" s="692"/>
      <c r="P435" s="29"/>
      <c r="Q435" s="74"/>
      <c r="R435" s="28"/>
      <c r="S435" s="28"/>
    </row>
    <row r="436" spans="1:19" ht="15" customHeight="1">
      <c r="A436" s="111"/>
      <c r="B436" s="48"/>
      <c r="C436" s="48"/>
      <c r="D436" s="35"/>
      <c r="E436" s="149"/>
      <c r="F436" s="156"/>
      <c r="G436" s="670"/>
      <c r="H436" s="88"/>
      <c r="I436" s="40"/>
      <c r="J436" s="40"/>
      <c r="K436" s="41"/>
      <c r="L436" s="42"/>
      <c r="M436" s="658"/>
      <c r="N436" s="659"/>
      <c r="O436" s="692"/>
      <c r="P436" s="29"/>
      <c r="Q436" s="74"/>
      <c r="R436" s="28"/>
      <c r="S436" s="28"/>
    </row>
    <row r="437" spans="1:19" ht="15" customHeight="1">
      <c r="A437" s="111"/>
      <c r="B437" s="48"/>
      <c r="C437" s="48"/>
      <c r="D437" s="35"/>
      <c r="E437" s="149"/>
      <c r="F437" s="156"/>
      <c r="G437" s="670"/>
      <c r="H437" s="88"/>
      <c r="I437" s="40"/>
      <c r="J437" s="40"/>
      <c r="K437" s="41"/>
      <c r="L437" s="42"/>
      <c r="M437" s="658"/>
      <c r="N437" s="659"/>
      <c r="O437" s="692"/>
      <c r="P437" s="29"/>
      <c r="Q437" s="74"/>
      <c r="R437" s="28"/>
      <c r="S437" s="28"/>
    </row>
    <row r="438" spans="1:19" ht="15" customHeight="1">
      <c r="A438" s="111"/>
      <c r="B438" s="48"/>
      <c r="C438" s="48"/>
      <c r="D438" s="35"/>
      <c r="E438" s="149"/>
      <c r="F438" s="156"/>
      <c r="G438" s="670"/>
      <c r="H438" s="88"/>
      <c r="I438" s="40"/>
      <c r="J438" s="40"/>
      <c r="K438" s="41"/>
      <c r="L438" s="42"/>
      <c r="M438" s="658"/>
      <c r="N438" s="659"/>
      <c r="O438" s="692"/>
      <c r="P438" s="29"/>
      <c r="Q438" s="74"/>
      <c r="R438" s="28"/>
      <c r="S438" s="28"/>
    </row>
    <row r="439" spans="1:19" ht="15" customHeight="1">
      <c r="A439" s="111"/>
      <c r="B439" s="48"/>
      <c r="C439" s="48"/>
      <c r="D439" s="35"/>
      <c r="E439" s="149"/>
      <c r="F439" s="156"/>
      <c r="G439" s="670"/>
      <c r="H439" s="88"/>
      <c r="I439" s="40"/>
      <c r="J439" s="40"/>
      <c r="K439" s="41"/>
      <c r="L439" s="42"/>
      <c r="M439" s="658"/>
      <c r="N439" s="659"/>
      <c r="O439" s="692"/>
      <c r="P439" s="29"/>
      <c r="Q439" s="74"/>
      <c r="R439" s="28"/>
      <c r="S439" s="28"/>
    </row>
    <row r="440" spans="1:19" ht="15" customHeight="1">
      <c r="A440" s="111"/>
      <c r="B440" s="48"/>
      <c r="C440" s="48"/>
      <c r="D440" s="35"/>
      <c r="E440" s="149"/>
      <c r="F440" s="156"/>
      <c r="G440" s="670"/>
      <c r="H440" s="88"/>
      <c r="I440" s="40"/>
      <c r="J440" s="40"/>
      <c r="K440" s="41"/>
      <c r="L440" s="42"/>
      <c r="M440" s="658"/>
      <c r="N440" s="659"/>
      <c r="O440" s="692"/>
      <c r="P440" s="29"/>
      <c r="Q440" s="74"/>
      <c r="R440" s="28"/>
      <c r="S440" s="28"/>
    </row>
    <row r="441" spans="1:19" ht="15" customHeight="1">
      <c r="A441" s="111"/>
      <c r="B441" s="48"/>
      <c r="C441" s="48"/>
      <c r="D441" s="35"/>
      <c r="E441" s="149"/>
      <c r="F441" s="156"/>
      <c r="G441" s="670"/>
      <c r="H441" s="88"/>
      <c r="I441" s="40"/>
      <c r="J441" s="40"/>
      <c r="K441" s="41"/>
      <c r="L441" s="42"/>
      <c r="M441" s="658"/>
      <c r="N441" s="659"/>
      <c r="O441" s="692"/>
      <c r="P441" s="29"/>
      <c r="Q441" s="74"/>
      <c r="R441" s="28"/>
      <c r="S441" s="28"/>
    </row>
    <row r="442" spans="1:19" ht="15" customHeight="1">
      <c r="A442" s="111"/>
      <c r="B442" s="48"/>
      <c r="C442" s="48"/>
      <c r="D442" s="35"/>
      <c r="E442" s="149"/>
      <c r="F442" s="156"/>
      <c r="G442" s="670"/>
      <c r="H442" s="88"/>
      <c r="I442" s="40"/>
      <c r="J442" s="40"/>
      <c r="K442" s="41"/>
      <c r="L442" s="42"/>
      <c r="M442" s="658"/>
      <c r="N442" s="659"/>
      <c r="O442" s="692"/>
      <c r="P442" s="29"/>
      <c r="Q442" s="74"/>
      <c r="R442" s="28"/>
      <c r="S442" s="28"/>
    </row>
    <row r="443" spans="1:19" ht="15" customHeight="1">
      <c r="A443" s="111"/>
      <c r="B443" s="48"/>
      <c r="C443" s="48"/>
      <c r="D443" s="35"/>
      <c r="E443" s="149"/>
      <c r="F443" s="156"/>
      <c r="G443" s="670"/>
      <c r="H443" s="88"/>
      <c r="I443" s="40"/>
      <c r="J443" s="40"/>
      <c r="K443" s="41"/>
      <c r="L443" s="42"/>
      <c r="M443" s="658"/>
      <c r="N443" s="659"/>
      <c r="O443" s="692"/>
      <c r="P443" s="29"/>
      <c r="Q443" s="74"/>
      <c r="R443" s="28"/>
      <c r="S443" s="28"/>
    </row>
    <row r="444" spans="1:19" ht="15" customHeight="1">
      <c r="A444" s="111"/>
      <c r="B444" s="48"/>
      <c r="C444" s="48"/>
      <c r="D444" s="35"/>
      <c r="E444" s="149"/>
      <c r="F444" s="156"/>
      <c r="G444" s="670"/>
      <c r="H444" s="88"/>
      <c r="I444" s="40"/>
      <c r="J444" s="40"/>
      <c r="K444" s="41"/>
      <c r="L444" s="42"/>
      <c r="M444" s="658"/>
      <c r="N444" s="659"/>
      <c r="O444" s="692"/>
      <c r="P444" s="29"/>
      <c r="Q444" s="74"/>
      <c r="R444" s="28"/>
      <c r="S444" s="28"/>
    </row>
    <row r="445" spans="1:19" ht="15" customHeight="1">
      <c r="A445" s="111"/>
      <c r="B445" s="48"/>
      <c r="C445" s="48"/>
      <c r="D445" s="35"/>
      <c r="E445" s="149"/>
      <c r="F445" s="156"/>
      <c r="G445" s="670"/>
      <c r="H445" s="88"/>
      <c r="I445" s="40"/>
      <c r="J445" s="40"/>
      <c r="K445" s="41"/>
      <c r="L445" s="42"/>
      <c r="M445" s="658"/>
      <c r="N445" s="659"/>
      <c r="O445" s="692"/>
      <c r="P445" s="29"/>
      <c r="Q445" s="74"/>
      <c r="R445" s="28"/>
      <c r="S445" s="28"/>
    </row>
    <row r="446" spans="1:19" ht="15" customHeight="1">
      <c r="A446" s="111"/>
      <c r="B446" s="48"/>
      <c r="C446" s="48"/>
      <c r="D446" s="35"/>
      <c r="E446" s="149"/>
      <c r="F446" s="156"/>
      <c r="G446" s="670"/>
      <c r="H446" s="88"/>
      <c r="I446" s="40"/>
      <c r="J446" s="40"/>
      <c r="K446" s="41"/>
      <c r="L446" s="42"/>
      <c r="M446" s="658"/>
      <c r="N446" s="659"/>
      <c r="O446" s="692"/>
      <c r="P446" s="29"/>
      <c r="Q446" s="74"/>
      <c r="R446" s="28"/>
      <c r="S446" s="28"/>
    </row>
    <row r="447" spans="1:19" ht="15" customHeight="1">
      <c r="A447" s="111"/>
      <c r="B447" s="48"/>
      <c r="C447" s="48"/>
      <c r="D447" s="35"/>
      <c r="E447" s="149"/>
      <c r="F447" s="156"/>
      <c r="G447" s="670"/>
      <c r="H447" s="88"/>
      <c r="I447" s="40"/>
      <c r="J447" s="40"/>
      <c r="K447" s="41"/>
      <c r="L447" s="42"/>
      <c r="M447" s="658"/>
      <c r="N447" s="659"/>
      <c r="O447" s="692"/>
      <c r="P447" s="29"/>
      <c r="Q447" s="74"/>
      <c r="R447" s="28"/>
      <c r="S447" s="28"/>
    </row>
    <row r="448" spans="1:19" ht="15" customHeight="1">
      <c r="A448" s="111"/>
      <c r="B448" s="48"/>
      <c r="C448" s="48"/>
      <c r="D448" s="35"/>
      <c r="E448" s="149"/>
      <c r="F448" s="156"/>
      <c r="G448" s="670"/>
      <c r="H448" s="88"/>
      <c r="I448" s="40"/>
      <c r="J448" s="40"/>
      <c r="K448" s="41"/>
      <c r="L448" s="42"/>
      <c r="M448" s="658"/>
      <c r="N448" s="659"/>
      <c r="O448" s="692"/>
      <c r="P448" s="29"/>
      <c r="Q448" s="74"/>
      <c r="R448" s="28"/>
      <c r="S448" s="28"/>
    </row>
    <row r="449" spans="1:19" ht="15" customHeight="1">
      <c r="A449" s="111"/>
      <c r="B449" s="48"/>
      <c r="C449" s="48"/>
      <c r="D449" s="35"/>
      <c r="E449" s="149"/>
      <c r="F449" s="156"/>
      <c r="G449" s="670"/>
      <c r="H449" s="88"/>
      <c r="I449" s="40"/>
      <c r="J449" s="40"/>
      <c r="K449" s="41"/>
      <c r="L449" s="42"/>
      <c r="M449" s="658"/>
      <c r="N449" s="659"/>
      <c r="O449" s="692"/>
      <c r="P449" s="29"/>
      <c r="Q449" s="74"/>
      <c r="R449" s="28"/>
      <c r="S449" s="28"/>
    </row>
    <row r="450" spans="1:19" ht="15" customHeight="1">
      <c r="A450" s="111"/>
      <c r="B450" s="48"/>
      <c r="C450" s="48"/>
      <c r="D450" s="35"/>
      <c r="E450" s="149"/>
      <c r="F450" s="156"/>
      <c r="G450" s="670"/>
      <c r="H450" s="88"/>
      <c r="I450" s="40"/>
      <c r="J450" s="40"/>
      <c r="K450" s="41"/>
      <c r="L450" s="42"/>
      <c r="M450" s="658"/>
      <c r="N450" s="659"/>
      <c r="O450" s="692"/>
      <c r="P450" s="29"/>
      <c r="Q450" s="74"/>
      <c r="R450" s="28"/>
      <c r="S450" s="28"/>
    </row>
    <row r="451" spans="1:19" ht="15" customHeight="1">
      <c r="A451" s="111"/>
      <c r="B451" s="48"/>
      <c r="C451" s="48"/>
      <c r="D451" s="35"/>
      <c r="E451" s="149"/>
      <c r="F451" s="156"/>
      <c r="G451" s="670"/>
      <c r="H451" s="88"/>
      <c r="I451" s="40"/>
      <c r="J451" s="40"/>
      <c r="K451" s="41"/>
      <c r="L451" s="42"/>
      <c r="M451" s="658"/>
      <c r="N451" s="659"/>
      <c r="O451" s="692"/>
      <c r="P451" s="29"/>
      <c r="Q451" s="74"/>
      <c r="R451" s="28"/>
      <c r="S451" s="28"/>
    </row>
    <row r="452" spans="1:19" ht="15" customHeight="1">
      <c r="A452" s="111"/>
      <c r="B452" s="48"/>
      <c r="C452" s="48"/>
      <c r="D452" s="35"/>
      <c r="E452" s="149"/>
      <c r="F452" s="156"/>
      <c r="G452" s="670"/>
      <c r="H452" s="88"/>
      <c r="I452" s="40"/>
      <c r="J452" s="40"/>
      <c r="K452" s="41"/>
      <c r="L452" s="42"/>
      <c r="M452" s="658"/>
      <c r="N452" s="659"/>
      <c r="O452" s="692"/>
      <c r="P452" s="29"/>
      <c r="Q452" s="74"/>
      <c r="R452" s="28"/>
      <c r="S452" s="28"/>
    </row>
    <row r="453" spans="1:19" ht="15" customHeight="1">
      <c r="A453" s="111"/>
      <c r="B453" s="48"/>
      <c r="C453" s="48"/>
      <c r="D453" s="35"/>
      <c r="E453" s="149"/>
      <c r="F453" s="156"/>
      <c r="G453" s="670"/>
      <c r="H453" s="88"/>
      <c r="I453" s="40"/>
      <c r="J453" s="40"/>
      <c r="K453" s="41"/>
      <c r="L453" s="42"/>
      <c r="M453" s="658"/>
      <c r="N453" s="659"/>
      <c r="O453" s="692"/>
      <c r="P453" s="29"/>
      <c r="Q453" s="74"/>
      <c r="R453" s="28"/>
      <c r="S453" s="28"/>
    </row>
    <row r="454" spans="1:19" ht="15" customHeight="1">
      <c r="A454" s="111"/>
      <c r="B454" s="48"/>
      <c r="C454" s="48"/>
      <c r="D454" s="35"/>
      <c r="E454" s="149"/>
      <c r="F454" s="156"/>
      <c r="G454" s="670"/>
      <c r="H454" s="88"/>
      <c r="I454" s="40"/>
      <c r="J454" s="40"/>
      <c r="K454" s="41"/>
      <c r="L454" s="42"/>
      <c r="M454" s="658"/>
      <c r="N454" s="659"/>
      <c r="O454" s="692"/>
      <c r="P454" s="29"/>
      <c r="Q454" s="74"/>
      <c r="R454" s="28"/>
      <c r="S454" s="28"/>
    </row>
    <row r="455" spans="1:19" ht="15" customHeight="1">
      <c r="A455" s="111"/>
      <c r="B455" s="48"/>
      <c r="C455" s="48"/>
      <c r="D455" s="35"/>
      <c r="E455" s="149"/>
      <c r="F455" s="156"/>
      <c r="G455" s="670"/>
      <c r="H455" s="88"/>
      <c r="I455" s="40"/>
      <c r="J455" s="40"/>
      <c r="K455" s="41"/>
      <c r="L455" s="42"/>
      <c r="M455" s="658"/>
      <c r="N455" s="659"/>
      <c r="O455" s="692"/>
      <c r="P455" s="29"/>
      <c r="Q455" s="74"/>
      <c r="R455" s="28"/>
      <c r="S455" s="28"/>
    </row>
    <row r="456" spans="1:19" ht="15" customHeight="1">
      <c r="A456" s="111"/>
      <c r="B456" s="48"/>
      <c r="C456" s="48"/>
      <c r="D456" s="35"/>
      <c r="E456" s="149"/>
      <c r="F456" s="156"/>
      <c r="G456" s="670"/>
      <c r="H456" s="88"/>
      <c r="I456" s="40"/>
      <c r="J456" s="40"/>
      <c r="K456" s="41"/>
      <c r="L456" s="42"/>
      <c r="M456" s="658"/>
      <c r="N456" s="659"/>
      <c r="O456" s="692"/>
      <c r="P456" s="29"/>
      <c r="Q456" s="74"/>
      <c r="R456" s="28"/>
      <c r="S456" s="28"/>
    </row>
    <row r="457" spans="1:19" ht="15" customHeight="1">
      <c r="A457" s="111"/>
      <c r="B457" s="48"/>
      <c r="C457" s="48"/>
      <c r="D457" s="35"/>
      <c r="E457" s="149"/>
      <c r="F457" s="156"/>
      <c r="G457" s="670"/>
      <c r="H457" s="88"/>
      <c r="I457" s="40"/>
      <c r="J457" s="40"/>
      <c r="K457" s="41"/>
      <c r="L457" s="42"/>
      <c r="M457" s="658"/>
      <c r="N457" s="659"/>
      <c r="O457" s="692"/>
      <c r="P457" s="29"/>
      <c r="Q457" s="74"/>
      <c r="R457" s="28"/>
      <c r="S457" s="28"/>
    </row>
    <row r="458" spans="1:19" ht="15" customHeight="1">
      <c r="A458" s="111"/>
      <c r="B458" s="48"/>
      <c r="C458" s="48"/>
      <c r="D458" s="35"/>
      <c r="E458" s="149"/>
      <c r="F458" s="156"/>
      <c r="G458" s="670"/>
      <c r="H458" s="88"/>
      <c r="I458" s="40"/>
      <c r="J458" s="40"/>
      <c r="K458" s="41"/>
      <c r="L458" s="42"/>
      <c r="M458" s="658"/>
      <c r="N458" s="659"/>
      <c r="O458" s="692"/>
      <c r="P458" s="29"/>
      <c r="Q458" s="74"/>
      <c r="R458" s="28"/>
      <c r="S458" s="28"/>
    </row>
    <row r="459" spans="1:19" ht="15" customHeight="1">
      <c r="A459" s="111"/>
      <c r="B459" s="48"/>
      <c r="C459" s="48"/>
      <c r="D459" s="35"/>
      <c r="E459" s="149"/>
      <c r="F459" s="156"/>
      <c r="G459" s="670"/>
      <c r="H459" s="88"/>
      <c r="I459" s="40"/>
      <c r="J459" s="40"/>
      <c r="K459" s="41"/>
      <c r="L459" s="42"/>
      <c r="M459" s="658"/>
      <c r="N459" s="659"/>
      <c r="O459" s="692"/>
      <c r="P459" s="29"/>
      <c r="Q459" s="74"/>
      <c r="R459" s="28"/>
      <c r="S459" s="28"/>
    </row>
    <row r="460" spans="1:19" ht="15" customHeight="1">
      <c r="A460" s="111"/>
      <c r="B460" s="48"/>
      <c r="C460" s="48"/>
      <c r="D460" s="35"/>
      <c r="E460" s="149"/>
      <c r="F460" s="156"/>
      <c r="G460" s="670"/>
      <c r="H460" s="88"/>
      <c r="I460" s="40"/>
      <c r="J460" s="40"/>
      <c r="K460" s="41"/>
      <c r="L460" s="42"/>
      <c r="M460" s="658"/>
      <c r="N460" s="659"/>
      <c r="O460" s="692"/>
      <c r="P460" s="29"/>
      <c r="Q460" s="74"/>
      <c r="R460" s="28"/>
      <c r="S460" s="28"/>
    </row>
    <row r="461" spans="1:19" ht="15" customHeight="1">
      <c r="A461" s="111"/>
      <c r="B461" s="48"/>
      <c r="C461" s="48"/>
      <c r="D461" s="35"/>
      <c r="E461" s="149"/>
      <c r="F461" s="156"/>
      <c r="G461" s="670"/>
      <c r="H461" s="88"/>
      <c r="I461" s="40"/>
      <c r="J461" s="40"/>
      <c r="K461" s="41"/>
      <c r="L461" s="42"/>
      <c r="M461" s="658"/>
      <c r="N461" s="659"/>
      <c r="O461" s="692"/>
      <c r="P461" s="29"/>
      <c r="Q461" s="74"/>
      <c r="R461" s="28"/>
      <c r="S461" s="28"/>
    </row>
    <row r="462" spans="1:19" ht="15" customHeight="1">
      <c r="A462" s="111"/>
      <c r="B462" s="48"/>
      <c r="C462" s="48"/>
      <c r="D462" s="35"/>
      <c r="E462" s="149"/>
      <c r="F462" s="156"/>
      <c r="G462" s="670"/>
      <c r="H462" s="88"/>
      <c r="I462" s="40"/>
      <c r="J462" s="40"/>
      <c r="K462" s="41"/>
      <c r="L462" s="42"/>
      <c r="M462" s="658"/>
      <c r="N462" s="659"/>
      <c r="O462" s="692"/>
      <c r="P462" s="29"/>
      <c r="Q462" s="74"/>
      <c r="R462" s="28"/>
      <c r="S462" s="28"/>
    </row>
    <row r="463" spans="1:19" ht="15" customHeight="1">
      <c r="A463" s="111"/>
      <c r="B463" s="48"/>
      <c r="C463" s="48"/>
      <c r="D463" s="35"/>
      <c r="E463" s="149"/>
      <c r="F463" s="156"/>
      <c r="G463" s="670"/>
      <c r="H463" s="88"/>
      <c r="I463" s="40"/>
      <c r="J463" s="40"/>
      <c r="K463" s="41"/>
      <c r="L463" s="42"/>
      <c r="M463" s="658"/>
      <c r="N463" s="659"/>
      <c r="O463" s="692"/>
      <c r="P463" s="29"/>
      <c r="Q463" s="74"/>
      <c r="R463" s="28"/>
      <c r="S463" s="28"/>
    </row>
    <row r="464" spans="1:19" ht="15" customHeight="1">
      <c r="A464" s="111"/>
      <c r="B464" s="48"/>
      <c r="C464" s="48"/>
      <c r="D464" s="35"/>
      <c r="E464" s="149"/>
      <c r="F464" s="156"/>
      <c r="G464" s="670"/>
      <c r="H464" s="88"/>
      <c r="I464" s="40"/>
      <c r="J464" s="40"/>
      <c r="K464" s="41"/>
      <c r="L464" s="42"/>
      <c r="M464" s="658"/>
      <c r="N464" s="659"/>
      <c r="O464" s="692"/>
      <c r="P464" s="29"/>
      <c r="Q464" s="74"/>
      <c r="R464" s="28"/>
      <c r="S464" s="28"/>
    </row>
    <row r="465" spans="1:19" ht="15" customHeight="1">
      <c r="A465" s="111"/>
      <c r="B465" s="48"/>
      <c r="C465" s="48"/>
      <c r="D465" s="35"/>
      <c r="E465" s="149"/>
      <c r="F465" s="156"/>
      <c r="G465" s="670"/>
      <c r="H465" s="88"/>
      <c r="I465" s="40"/>
      <c r="J465" s="40"/>
      <c r="K465" s="41"/>
      <c r="L465" s="42"/>
      <c r="M465" s="658"/>
      <c r="N465" s="659"/>
      <c r="O465" s="692"/>
      <c r="P465" s="29"/>
      <c r="Q465" s="74"/>
      <c r="R465" s="28"/>
      <c r="S465" s="28"/>
    </row>
    <row r="466" spans="1:19" ht="15" customHeight="1">
      <c r="A466" s="111"/>
      <c r="B466" s="48"/>
      <c r="C466" s="48"/>
      <c r="D466" s="35"/>
      <c r="E466" s="149"/>
      <c r="F466" s="156"/>
      <c r="G466" s="670"/>
      <c r="H466" s="88"/>
      <c r="I466" s="40"/>
      <c r="J466" s="40"/>
      <c r="K466" s="41"/>
      <c r="L466" s="42"/>
      <c r="M466" s="658"/>
      <c r="N466" s="659"/>
      <c r="O466" s="692"/>
      <c r="P466" s="29"/>
      <c r="Q466" s="74"/>
      <c r="R466" s="28"/>
      <c r="S466" s="28"/>
    </row>
    <row r="467" spans="1:19" ht="15" customHeight="1">
      <c r="A467" s="111"/>
      <c r="B467" s="48"/>
      <c r="C467" s="48"/>
      <c r="D467" s="35"/>
      <c r="E467" s="149"/>
      <c r="F467" s="156"/>
      <c r="G467" s="670"/>
      <c r="H467" s="88"/>
      <c r="I467" s="40"/>
      <c r="J467" s="40"/>
      <c r="K467" s="41"/>
      <c r="L467" s="42"/>
      <c r="M467" s="658"/>
      <c r="N467" s="659"/>
      <c r="O467" s="692"/>
      <c r="P467" s="29"/>
      <c r="Q467" s="74"/>
      <c r="R467" s="28"/>
      <c r="S467" s="28"/>
    </row>
    <row r="468" spans="1:19" ht="15" customHeight="1">
      <c r="A468" s="111"/>
      <c r="B468" s="48"/>
      <c r="C468" s="48"/>
      <c r="D468" s="35"/>
      <c r="E468" s="149"/>
      <c r="F468" s="156"/>
      <c r="G468" s="670"/>
      <c r="H468" s="88"/>
      <c r="I468" s="40"/>
      <c r="J468" s="40"/>
      <c r="K468" s="41"/>
      <c r="L468" s="42"/>
      <c r="M468" s="658"/>
      <c r="N468" s="659"/>
      <c r="O468" s="692"/>
      <c r="P468" s="29"/>
      <c r="Q468" s="74"/>
      <c r="R468" s="28"/>
      <c r="S468" s="28"/>
    </row>
    <row r="469" spans="1:19" ht="15" customHeight="1">
      <c r="A469" s="111"/>
      <c r="B469" s="48"/>
      <c r="C469" s="48"/>
      <c r="D469" s="35"/>
      <c r="E469" s="149"/>
      <c r="F469" s="156"/>
      <c r="G469" s="670"/>
      <c r="H469" s="88"/>
      <c r="I469" s="40"/>
      <c r="J469" s="40"/>
      <c r="K469" s="41"/>
      <c r="L469" s="42"/>
      <c r="M469" s="658"/>
      <c r="N469" s="659"/>
      <c r="O469" s="692"/>
      <c r="P469" s="29"/>
      <c r="Q469" s="74"/>
      <c r="R469" s="28"/>
      <c r="S469" s="28"/>
    </row>
    <row r="470" spans="1:19" ht="15" customHeight="1">
      <c r="A470" s="111"/>
      <c r="B470" s="48"/>
      <c r="C470" s="48"/>
      <c r="D470" s="35"/>
      <c r="E470" s="149"/>
      <c r="F470" s="156"/>
      <c r="G470" s="670"/>
      <c r="H470" s="88"/>
      <c r="I470" s="40"/>
      <c r="J470" s="40"/>
      <c r="K470" s="41"/>
      <c r="L470" s="42"/>
      <c r="M470" s="658"/>
      <c r="N470" s="659"/>
      <c r="O470" s="692"/>
      <c r="P470" s="29"/>
      <c r="Q470" s="74"/>
      <c r="R470" s="28"/>
      <c r="S470" s="28"/>
    </row>
    <row r="471" spans="1:19" ht="15" customHeight="1">
      <c r="A471" s="111"/>
      <c r="B471" s="48"/>
      <c r="C471" s="48"/>
      <c r="D471" s="35"/>
      <c r="E471" s="149"/>
      <c r="F471" s="156"/>
      <c r="G471" s="670"/>
      <c r="H471" s="88"/>
      <c r="I471" s="40"/>
      <c r="J471" s="40"/>
      <c r="K471" s="41"/>
      <c r="L471" s="42"/>
      <c r="M471" s="658"/>
      <c r="N471" s="659"/>
      <c r="O471" s="692"/>
      <c r="P471" s="29"/>
      <c r="Q471" s="74"/>
      <c r="R471" s="28"/>
      <c r="S471" s="28"/>
    </row>
    <row r="472" spans="1:19" ht="15" customHeight="1">
      <c r="A472" s="111"/>
      <c r="B472" s="48"/>
      <c r="C472" s="48"/>
      <c r="D472" s="35"/>
      <c r="E472" s="149"/>
      <c r="F472" s="156"/>
      <c r="G472" s="670"/>
      <c r="H472" s="88"/>
      <c r="I472" s="40"/>
      <c r="J472" s="40"/>
      <c r="K472" s="41"/>
      <c r="L472" s="42"/>
      <c r="M472" s="658"/>
      <c r="N472" s="659"/>
      <c r="O472" s="692"/>
      <c r="P472" s="29"/>
      <c r="Q472" s="74"/>
      <c r="R472" s="28"/>
      <c r="S472" s="28"/>
    </row>
    <row r="473" spans="1:19" ht="15" customHeight="1">
      <c r="A473" s="111"/>
      <c r="B473" s="48"/>
      <c r="C473" s="48"/>
      <c r="D473" s="35"/>
      <c r="E473" s="149"/>
      <c r="F473" s="156"/>
      <c r="G473" s="670"/>
      <c r="H473" s="88"/>
      <c r="I473" s="40"/>
      <c r="J473" s="40"/>
      <c r="K473" s="41"/>
      <c r="L473" s="42"/>
      <c r="M473" s="658"/>
      <c r="N473" s="659"/>
      <c r="O473" s="692"/>
      <c r="P473" s="29"/>
      <c r="Q473" s="74"/>
      <c r="R473" s="28"/>
      <c r="S473" s="28"/>
    </row>
    <row r="474" spans="1:19" ht="15" customHeight="1">
      <c r="A474" s="111"/>
      <c r="B474" s="48"/>
      <c r="C474" s="48"/>
      <c r="D474" s="35"/>
      <c r="E474" s="149"/>
      <c r="F474" s="156"/>
      <c r="G474" s="670"/>
      <c r="H474" s="88"/>
      <c r="I474" s="40"/>
      <c r="J474" s="40"/>
      <c r="K474" s="41"/>
      <c r="L474" s="42"/>
      <c r="M474" s="658"/>
      <c r="N474" s="659"/>
      <c r="O474" s="692"/>
      <c r="P474" s="29"/>
      <c r="Q474" s="74"/>
      <c r="R474" s="28"/>
      <c r="S474" s="28"/>
    </row>
    <row r="475" spans="1:19" ht="15" customHeight="1">
      <c r="A475" s="111"/>
      <c r="B475" s="48"/>
      <c r="C475" s="48"/>
      <c r="D475" s="35"/>
      <c r="E475" s="149"/>
      <c r="F475" s="156"/>
      <c r="G475" s="670"/>
      <c r="H475" s="88"/>
      <c r="I475" s="40"/>
      <c r="J475" s="40"/>
      <c r="K475" s="41"/>
      <c r="L475" s="42"/>
      <c r="M475" s="658"/>
      <c r="N475" s="659"/>
      <c r="O475" s="692"/>
      <c r="P475" s="29"/>
      <c r="Q475" s="74"/>
      <c r="R475" s="28"/>
      <c r="S475" s="28"/>
    </row>
    <row r="476" spans="1:19" ht="15" customHeight="1">
      <c r="A476" s="111"/>
      <c r="B476" s="48"/>
      <c r="C476" s="48"/>
      <c r="D476" s="35"/>
      <c r="E476" s="149"/>
      <c r="F476" s="156"/>
      <c r="G476" s="670"/>
      <c r="H476" s="88"/>
      <c r="I476" s="40"/>
      <c r="J476" s="40"/>
      <c r="K476" s="41"/>
      <c r="L476" s="42"/>
      <c r="M476" s="658"/>
      <c r="N476" s="659"/>
      <c r="O476" s="692"/>
      <c r="P476" s="29"/>
      <c r="Q476" s="74"/>
      <c r="R476" s="28"/>
      <c r="S476" s="28"/>
    </row>
    <row r="477" spans="1:19" ht="15" customHeight="1">
      <c r="A477" s="111"/>
      <c r="B477" s="48"/>
      <c r="C477" s="48"/>
      <c r="D477" s="35"/>
      <c r="E477" s="149"/>
      <c r="F477" s="156"/>
      <c r="G477" s="670"/>
      <c r="H477" s="88"/>
      <c r="I477" s="40"/>
      <c r="J477" s="40"/>
      <c r="K477" s="41"/>
      <c r="L477" s="42"/>
      <c r="M477" s="658"/>
      <c r="N477" s="659"/>
      <c r="O477" s="692"/>
      <c r="P477" s="29"/>
      <c r="Q477" s="74"/>
      <c r="R477" s="28"/>
      <c r="S477" s="28"/>
    </row>
    <row r="478" spans="1:19" ht="15" customHeight="1">
      <c r="A478" s="111"/>
      <c r="B478" s="48"/>
      <c r="C478" s="48"/>
      <c r="D478" s="35"/>
      <c r="E478" s="149"/>
      <c r="F478" s="156"/>
      <c r="G478" s="670"/>
      <c r="H478" s="88"/>
      <c r="I478" s="40"/>
      <c r="J478" s="40"/>
      <c r="K478" s="41"/>
      <c r="L478" s="42"/>
      <c r="M478" s="658"/>
      <c r="N478" s="659"/>
      <c r="O478" s="692"/>
      <c r="P478" s="29"/>
      <c r="Q478" s="74"/>
      <c r="R478" s="28"/>
      <c r="S478" s="28"/>
    </row>
    <row r="479" spans="1:19" ht="15" customHeight="1">
      <c r="A479" s="111"/>
      <c r="B479" s="48"/>
      <c r="C479" s="48"/>
      <c r="D479" s="35"/>
      <c r="E479" s="149"/>
      <c r="F479" s="156"/>
      <c r="G479" s="670"/>
      <c r="H479" s="88"/>
      <c r="I479" s="40"/>
      <c r="J479" s="40"/>
      <c r="K479" s="41"/>
      <c r="L479" s="42"/>
      <c r="M479" s="658"/>
      <c r="N479" s="659"/>
      <c r="O479" s="692"/>
      <c r="P479" s="29"/>
      <c r="Q479" s="74"/>
      <c r="R479" s="28"/>
      <c r="S479" s="28"/>
    </row>
    <row r="480" spans="1:19" ht="15" customHeight="1">
      <c r="A480" s="111"/>
      <c r="B480" s="48"/>
      <c r="C480" s="48"/>
      <c r="D480" s="35"/>
      <c r="E480" s="149"/>
      <c r="F480" s="156"/>
      <c r="G480" s="670"/>
      <c r="H480" s="88"/>
      <c r="I480" s="40"/>
      <c r="J480" s="40"/>
      <c r="K480" s="41"/>
      <c r="L480" s="42"/>
      <c r="M480" s="658"/>
      <c r="N480" s="659"/>
      <c r="O480" s="692"/>
      <c r="P480" s="29"/>
      <c r="Q480" s="74"/>
      <c r="R480" s="28"/>
      <c r="S480" s="28"/>
    </row>
    <row r="481" spans="1:19" ht="15" customHeight="1">
      <c r="A481" s="111"/>
      <c r="B481" s="48"/>
      <c r="C481" s="48"/>
      <c r="D481" s="35"/>
      <c r="E481" s="149"/>
      <c r="F481" s="156"/>
      <c r="G481" s="670"/>
      <c r="H481" s="88"/>
      <c r="I481" s="40"/>
      <c r="J481" s="40"/>
      <c r="K481" s="41"/>
      <c r="L481" s="42"/>
      <c r="M481" s="658"/>
      <c r="N481" s="659"/>
      <c r="O481" s="692"/>
      <c r="P481" s="29"/>
      <c r="Q481" s="74"/>
      <c r="R481" s="28"/>
      <c r="S481" s="28"/>
    </row>
    <row r="482" spans="1:19" ht="15" customHeight="1">
      <c r="A482" s="111"/>
      <c r="B482" s="48"/>
      <c r="C482" s="48"/>
      <c r="D482" s="35"/>
      <c r="E482" s="149"/>
      <c r="F482" s="156"/>
      <c r="G482" s="670"/>
      <c r="H482" s="88"/>
      <c r="I482" s="40"/>
      <c r="J482" s="40"/>
      <c r="K482" s="41"/>
      <c r="L482" s="42"/>
      <c r="M482" s="658"/>
      <c r="N482" s="659"/>
      <c r="O482" s="692"/>
      <c r="P482" s="29"/>
      <c r="Q482" s="74"/>
      <c r="R482" s="28"/>
      <c r="S482" s="28"/>
    </row>
    <row r="483" spans="1:19" ht="15" customHeight="1">
      <c r="A483" s="111"/>
      <c r="B483" s="48"/>
      <c r="C483" s="48"/>
      <c r="D483" s="35"/>
      <c r="E483" s="149"/>
      <c r="F483" s="156"/>
      <c r="G483" s="670"/>
      <c r="H483" s="88"/>
      <c r="I483" s="40"/>
      <c r="J483" s="40"/>
      <c r="K483" s="41"/>
      <c r="L483" s="42"/>
      <c r="M483" s="658"/>
      <c r="N483" s="659"/>
      <c r="O483" s="692"/>
      <c r="P483" s="29"/>
      <c r="Q483" s="74"/>
      <c r="R483" s="28"/>
      <c r="S483" s="28"/>
    </row>
    <row r="484" spans="1:19" ht="15" customHeight="1">
      <c r="A484" s="111"/>
      <c r="B484" s="48"/>
      <c r="C484" s="48"/>
      <c r="D484" s="35"/>
      <c r="E484" s="149"/>
      <c r="F484" s="156"/>
      <c r="G484" s="670"/>
      <c r="H484" s="88"/>
      <c r="I484" s="40"/>
      <c r="J484" s="40"/>
      <c r="K484" s="41"/>
      <c r="L484" s="42"/>
      <c r="M484" s="658"/>
      <c r="N484" s="659"/>
      <c r="O484" s="692"/>
      <c r="P484" s="29"/>
      <c r="Q484" s="74"/>
      <c r="R484" s="28"/>
      <c r="S484" s="28"/>
    </row>
    <row r="485" spans="1:19" ht="15" customHeight="1">
      <c r="A485" s="111"/>
      <c r="B485" s="48"/>
      <c r="C485" s="48"/>
      <c r="D485" s="35"/>
      <c r="E485" s="149"/>
      <c r="F485" s="156"/>
      <c r="G485" s="670"/>
      <c r="H485" s="88"/>
      <c r="I485" s="40"/>
      <c r="J485" s="40"/>
      <c r="K485" s="41"/>
      <c r="L485" s="42"/>
      <c r="M485" s="658"/>
      <c r="N485" s="659"/>
      <c r="O485" s="692"/>
      <c r="P485" s="29"/>
      <c r="Q485" s="74"/>
      <c r="R485" s="28"/>
      <c r="S485" s="28"/>
    </row>
    <row r="486" spans="1:19" ht="15" customHeight="1">
      <c r="A486" s="111"/>
      <c r="B486" s="48"/>
      <c r="C486" s="48"/>
      <c r="D486" s="35"/>
      <c r="E486" s="149"/>
      <c r="F486" s="156"/>
      <c r="G486" s="670"/>
      <c r="H486" s="88"/>
      <c r="I486" s="40"/>
      <c r="J486" s="40"/>
      <c r="K486" s="41"/>
      <c r="L486" s="42"/>
      <c r="M486" s="658"/>
      <c r="N486" s="659"/>
      <c r="O486" s="692"/>
      <c r="P486" s="29"/>
      <c r="Q486" s="74"/>
      <c r="R486" s="28"/>
      <c r="S486" s="28"/>
    </row>
    <row r="487" spans="1:19" ht="15" customHeight="1">
      <c r="A487" s="111"/>
      <c r="B487" s="48"/>
      <c r="C487" s="48"/>
      <c r="D487" s="35"/>
      <c r="E487" s="149"/>
      <c r="F487" s="156"/>
      <c r="G487" s="670"/>
      <c r="H487" s="88"/>
      <c r="I487" s="40"/>
      <c r="J487" s="40"/>
      <c r="K487" s="41"/>
      <c r="L487" s="42"/>
      <c r="M487" s="658"/>
      <c r="N487" s="659"/>
      <c r="O487" s="692"/>
      <c r="P487" s="29"/>
      <c r="Q487" s="74"/>
      <c r="R487" s="28"/>
      <c r="S487" s="28"/>
    </row>
    <row r="488" spans="1:19" ht="15" customHeight="1">
      <c r="A488" s="111"/>
      <c r="B488" s="48"/>
      <c r="C488" s="48"/>
      <c r="D488" s="35"/>
      <c r="E488" s="149"/>
      <c r="F488" s="156"/>
      <c r="G488" s="670"/>
      <c r="H488" s="88"/>
      <c r="I488" s="40"/>
      <c r="J488" s="40"/>
      <c r="K488" s="41"/>
      <c r="L488" s="42"/>
      <c r="M488" s="658"/>
      <c r="N488" s="659"/>
      <c r="O488" s="692"/>
      <c r="P488" s="29"/>
      <c r="Q488" s="74"/>
      <c r="R488" s="28"/>
      <c r="S488" s="28"/>
    </row>
    <row r="489" spans="1:19" ht="15" customHeight="1">
      <c r="A489" s="111"/>
      <c r="B489" s="48"/>
      <c r="C489" s="48"/>
      <c r="D489" s="35"/>
      <c r="E489" s="149"/>
      <c r="F489" s="156"/>
      <c r="G489" s="670"/>
      <c r="H489" s="88"/>
      <c r="I489" s="40"/>
      <c r="J489" s="40"/>
      <c r="K489" s="41"/>
      <c r="L489" s="42"/>
      <c r="M489" s="658"/>
      <c r="N489" s="659"/>
      <c r="O489" s="692"/>
      <c r="P489" s="29"/>
      <c r="Q489" s="74"/>
      <c r="R489" s="28"/>
      <c r="S489" s="28"/>
    </row>
    <row r="490" spans="1:19" ht="15" customHeight="1">
      <c r="A490" s="111"/>
      <c r="B490" s="48"/>
      <c r="C490" s="48"/>
      <c r="D490" s="35"/>
      <c r="E490" s="149"/>
      <c r="F490" s="156"/>
      <c r="G490" s="670"/>
      <c r="H490" s="88"/>
      <c r="I490" s="40"/>
      <c r="J490" s="40"/>
      <c r="K490" s="41"/>
      <c r="L490" s="42"/>
      <c r="M490" s="658"/>
      <c r="N490" s="659"/>
      <c r="O490" s="692"/>
      <c r="P490" s="29"/>
      <c r="Q490" s="74"/>
      <c r="R490" s="28"/>
      <c r="S490" s="28"/>
    </row>
    <row r="491" spans="1:19" ht="15" customHeight="1">
      <c r="A491" s="111"/>
      <c r="B491" s="48"/>
      <c r="C491" s="48"/>
      <c r="D491" s="35"/>
      <c r="E491" s="149"/>
      <c r="F491" s="156"/>
      <c r="G491" s="670"/>
      <c r="H491" s="88"/>
      <c r="I491" s="40"/>
      <c r="J491" s="40"/>
      <c r="K491" s="41"/>
      <c r="L491" s="42"/>
      <c r="M491" s="658"/>
      <c r="N491" s="659"/>
      <c r="O491" s="692"/>
      <c r="P491" s="29"/>
      <c r="Q491" s="74"/>
      <c r="R491" s="28"/>
      <c r="S491" s="28"/>
    </row>
    <row r="492" spans="1:19" ht="15" customHeight="1">
      <c r="A492" s="111"/>
      <c r="B492" s="48"/>
      <c r="C492" s="48"/>
      <c r="D492" s="35"/>
      <c r="E492" s="149"/>
      <c r="F492" s="156"/>
      <c r="G492" s="670"/>
      <c r="H492" s="88"/>
      <c r="I492" s="40"/>
      <c r="J492" s="40"/>
      <c r="K492" s="41"/>
      <c r="L492" s="42"/>
      <c r="M492" s="658"/>
      <c r="N492" s="659"/>
      <c r="O492" s="692"/>
      <c r="P492" s="29"/>
      <c r="Q492" s="74"/>
      <c r="R492" s="28"/>
      <c r="S492" s="28"/>
    </row>
    <row r="493" spans="1:19" ht="15" customHeight="1">
      <c r="A493" s="111"/>
      <c r="B493" s="48"/>
      <c r="C493" s="48"/>
      <c r="D493" s="35"/>
      <c r="E493" s="149"/>
      <c r="F493" s="156"/>
      <c r="G493" s="670"/>
      <c r="H493" s="88"/>
      <c r="I493" s="40"/>
      <c r="J493" s="40"/>
      <c r="K493" s="41"/>
      <c r="L493" s="42"/>
      <c r="M493" s="658"/>
      <c r="N493" s="659"/>
      <c r="O493" s="692"/>
      <c r="P493" s="29"/>
      <c r="Q493" s="74"/>
      <c r="R493" s="28"/>
      <c r="S493" s="28"/>
    </row>
    <row r="494" spans="1:19" ht="15" customHeight="1">
      <c r="A494" s="111"/>
      <c r="B494" s="48"/>
      <c r="C494" s="48"/>
      <c r="D494" s="35"/>
      <c r="E494" s="149"/>
      <c r="F494" s="156"/>
      <c r="G494" s="670"/>
      <c r="H494" s="88"/>
      <c r="I494" s="40"/>
      <c r="J494" s="40"/>
      <c r="K494" s="41"/>
      <c r="L494" s="42"/>
      <c r="M494" s="658"/>
      <c r="N494" s="659"/>
      <c r="O494" s="692"/>
      <c r="P494" s="29"/>
      <c r="Q494" s="74"/>
      <c r="R494" s="28"/>
      <c r="S494" s="28"/>
    </row>
    <row r="495" spans="1:19" ht="15" customHeight="1">
      <c r="A495" s="111"/>
      <c r="B495" s="48"/>
      <c r="C495" s="48"/>
      <c r="D495" s="35"/>
      <c r="E495" s="149"/>
      <c r="F495" s="156"/>
      <c r="G495" s="670"/>
      <c r="H495" s="88"/>
      <c r="I495" s="40"/>
      <c r="J495" s="40"/>
      <c r="K495" s="41"/>
      <c r="L495" s="42"/>
      <c r="M495" s="658"/>
      <c r="N495" s="659"/>
      <c r="O495" s="692"/>
      <c r="P495" s="29"/>
      <c r="Q495" s="74"/>
      <c r="R495" s="28"/>
      <c r="S495" s="28"/>
    </row>
    <row r="496" spans="1:19" ht="15" customHeight="1">
      <c r="A496" s="111"/>
      <c r="B496" s="48"/>
      <c r="C496" s="48"/>
      <c r="D496" s="35"/>
      <c r="E496" s="149"/>
      <c r="F496" s="156"/>
      <c r="G496" s="670"/>
      <c r="H496" s="88"/>
      <c r="I496" s="40"/>
      <c r="J496" s="40"/>
      <c r="K496" s="41"/>
      <c r="L496" s="42"/>
      <c r="M496" s="658"/>
      <c r="N496" s="659"/>
      <c r="O496" s="692"/>
      <c r="P496" s="29"/>
      <c r="Q496" s="74"/>
      <c r="R496" s="28"/>
      <c r="S496" s="28"/>
    </row>
    <row r="497" spans="1:19" ht="15" customHeight="1">
      <c r="A497" s="111"/>
      <c r="B497" s="48"/>
      <c r="C497" s="48"/>
      <c r="D497" s="35"/>
      <c r="E497" s="149"/>
      <c r="F497" s="156"/>
      <c r="G497" s="670"/>
      <c r="H497" s="88"/>
      <c r="I497" s="40"/>
      <c r="J497" s="40"/>
      <c r="K497" s="41"/>
      <c r="L497" s="42"/>
      <c r="M497" s="658"/>
      <c r="N497" s="659"/>
      <c r="O497" s="692"/>
      <c r="P497" s="29"/>
      <c r="Q497" s="74"/>
      <c r="R497" s="28"/>
      <c r="S497" s="28"/>
    </row>
    <row r="498" spans="1:19" ht="15" customHeight="1">
      <c r="A498" s="111"/>
      <c r="B498" s="48"/>
      <c r="C498" s="48"/>
      <c r="D498" s="35"/>
      <c r="E498" s="149"/>
      <c r="F498" s="156"/>
      <c r="G498" s="670"/>
      <c r="H498" s="88"/>
      <c r="I498" s="40"/>
      <c r="J498" s="40"/>
      <c r="K498" s="41"/>
      <c r="L498" s="42"/>
      <c r="M498" s="658"/>
      <c r="N498" s="659"/>
      <c r="O498" s="692"/>
      <c r="P498" s="29"/>
      <c r="Q498" s="74"/>
      <c r="R498" s="28"/>
      <c r="S498" s="28"/>
    </row>
    <row r="499" spans="1:19" ht="15" customHeight="1">
      <c r="A499" s="111"/>
      <c r="B499" s="48"/>
      <c r="C499" s="48"/>
      <c r="D499" s="35"/>
      <c r="E499" s="149"/>
      <c r="F499" s="156"/>
      <c r="G499" s="670"/>
      <c r="H499" s="88"/>
      <c r="I499" s="40"/>
      <c r="J499" s="40"/>
      <c r="K499" s="41"/>
      <c r="L499" s="42"/>
      <c r="M499" s="658"/>
      <c r="N499" s="659"/>
      <c r="O499" s="692"/>
      <c r="P499" s="29"/>
      <c r="Q499" s="74"/>
      <c r="R499" s="28"/>
      <c r="S499" s="28"/>
    </row>
    <row r="500" spans="1:19" ht="15" customHeight="1">
      <c r="A500" s="111"/>
      <c r="B500" s="48"/>
      <c r="C500" s="48"/>
      <c r="D500" s="35"/>
      <c r="E500" s="149"/>
      <c r="F500" s="156"/>
      <c r="G500" s="670"/>
      <c r="H500" s="88"/>
      <c r="I500" s="40"/>
      <c r="J500" s="40"/>
      <c r="K500" s="41"/>
      <c r="L500" s="42"/>
      <c r="M500" s="658"/>
      <c r="N500" s="659"/>
      <c r="O500" s="692"/>
      <c r="P500" s="29"/>
      <c r="Q500" s="74"/>
      <c r="R500" s="28"/>
      <c r="S500" s="28"/>
    </row>
    <row r="501" spans="1:19" ht="15" customHeight="1">
      <c r="A501" s="111"/>
      <c r="B501" s="48"/>
      <c r="C501" s="48"/>
      <c r="D501" s="35"/>
      <c r="E501" s="149"/>
      <c r="F501" s="156"/>
      <c r="G501" s="670"/>
      <c r="H501" s="88"/>
      <c r="I501" s="40"/>
      <c r="J501" s="40"/>
      <c r="K501" s="41"/>
      <c r="L501" s="42"/>
      <c r="M501" s="658"/>
      <c r="N501" s="659"/>
      <c r="O501" s="692"/>
      <c r="P501" s="29"/>
      <c r="Q501" s="74"/>
      <c r="R501" s="28"/>
      <c r="S501" s="28"/>
    </row>
    <row r="502" spans="1:19" ht="15" customHeight="1">
      <c r="A502" s="111"/>
      <c r="B502" s="48"/>
      <c r="C502" s="48"/>
      <c r="D502" s="35"/>
      <c r="E502" s="149"/>
      <c r="F502" s="156"/>
      <c r="G502" s="670"/>
      <c r="H502" s="88"/>
      <c r="I502" s="40"/>
      <c r="J502" s="40"/>
      <c r="K502" s="41"/>
      <c r="L502" s="42"/>
      <c r="M502" s="658"/>
      <c r="N502" s="659"/>
      <c r="O502" s="692"/>
      <c r="P502" s="29"/>
      <c r="Q502" s="74"/>
      <c r="R502" s="28"/>
      <c r="S502" s="28"/>
    </row>
    <row r="503" spans="1:19" ht="15" customHeight="1">
      <c r="A503" s="111"/>
      <c r="B503" s="48"/>
      <c r="C503" s="48"/>
      <c r="D503" s="35"/>
      <c r="E503" s="149"/>
      <c r="F503" s="156"/>
      <c r="G503" s="670"/>
      <c r="H503" s="88"/>
      <c r="I503" s="40"/>
      <c r="J503" s="40"/>
      <c r="K503" s="41"/>
      <c r="L503" s="42"/>
      <c r="M503" s="658"/>
      <c r="N503" s="659"/>
      <c r="O503" s="692"/>
      <c r="P503" s="29"/>
      <c r="Q503" s="74"/>
      <c r="R503" s="28"/>
      <c r="S503" s="28"/>
    </row>
    <row r="504" spans="1:19" ht="15" customHeight="1">
      <c r="A504" s="111"/>
      <c r="B504" s="48"/>
      <c r="C504" s="48"/>
      <c r="D504" s="35"/>
      <c r="E504" s="149"/>
      <c r="F504" s="156"/>
      <c r="G504" s="670"/>
      <c r="H504" s="88"/>
      <c r="I504" s="40"/>
      <c r="J504" s="40"/>
      <c r="K504" s="41"/>
      <c r="L504" s="42"/>
      <c r="M504" s="658"/>
      <c r="N504" s="659"/>
      <c r="O504" s="692"/>
      <c r="P504" s="29"/>
      <c r="Q504" s="74"/>
      <c r="R504" s="28"/>
      <c r="S504" s="28"/>
    </row>
    <row r="505" spans="1:19" ht="15" customHeight="1">
      <c r="A505" s="111"/>
      <c r="B505" s="48"/>
      <c r="C505" s="48"/>
      <c r="D505" s="35"/>
      <c r="E505" s="149"/>
      <c r="F505" s="156"/>
      <c r="G505" s="670"/>
      <c r="H505" s="88"/>
      <c r="I505" s="40"/>
      <c r="J505" s="40"/>
      <c r="K505" s="41"/>
      <c r="L505" s="42"/>
      <c r="M505" s="658"/>
      <c r="N505" s="659"/>
      <c r="O505" s="692"/>
      <c r="P505" s="29"/>
      <c r="Q505" s="74"/>
      <c r="R505" s="28"/>
      <c r="S505" s="28"/>
    </row>
    <row r="506" spans="1:19" ht="15" customHeight="1">
      <c r="A506" s="111"/>
      <c r="B506" s="48"/>
      <c r="C506" s="48"/>
      <c r="D506" s="35"/>
      <c r="E506" s="149"/>
      <c r="F506" s="156"/>
      <c r="G506" s="670"/>
      <c r="H506" s="88"/>
      <c r="I506" s="40"/>
      <c r="J506" s="40"/>
      <c r="K506" s="41"/>
      <c r="L506" s="42"/>
      <c r="M506" s="658"/>
      <c r="N506" s="659"/>
      <c r="O506" s="692"/>
      <c r="P506" s="29"/>
      <c r="Q506" s="74"/>
      <c r="R506" s="28"/>
      <c r="S506" s="28"/>
    </row>
    <row r="507" spans="1:19" ht="15" customHeight="1">
      <c r="A507" s="111"/>
      <c r="B507" s="48"/>
      <c r="C507" s="48"/>
      <c r="D507" s="35"/>
      <c r="E507" s="149"/>
      <c r="F507" s="156"/>
      <c r="G507" s="670"/>
      <c r="H507" s="88"/>
      <c r="I507" s="40"/>
      <c r="J507" s="40"/>
      <c r="K507" s="41"/>
      <c r="L507" s="42"/>
      <c r="M507" s="658"/>
      <c r="N507" s="659"/>
      <c r="O507" s="692"/>
      <c r="P507" s="29"/>
      <c r="Q507" s="74"/>
      <c r="R507" s="28"/>
      <c r="S507" s="28"/>
    </row>
    <row r="508" spans="1:19" ht="15" customHeight="1">
      <c r="A508" s="111"/>
      <c r="B508" s="48"/>
      <c r="C508" s="48"/>
      <c r="D508" s="35"/>
      <c r="E508" s="149"/>
      <c r="F508" s="156"/>
      <c r="G508" s="670"/>
      <c r="H508" s="88"/>
      <c r="I508" s="40"/>
      <c r="J508" s="40"/>
      <c r="K508" s="41"/>
      <c r="L508" s="42"/>
      <c r="M508" s="658"/>
      <c r="N508" s="659"/>
      <c r="O508" s="692"/>
      <c r="P508" s="29"/>
      <c r="Q508" s="74">
        <f t="shared" ref="Q508:Q510" si="15">G508-P508</f>
        <v>0</v>
      </c>
      <c r="R508" s="28"/>
      <c r="S508" s="28"/>
    </row>
    <row r="509" spans="1:19" ht="15" customHeight="1">
      <c r="A509" s="111"/>
      <c r="B509" s="48"/>
      <c r="C509" s="48"/>
      <c r="D509" s="35"/>
      <c r="E509" s="149"/>
      <c r="F509" s="156"/>
      <c r="G509" s="670"/>
      <c r="H509" s="88"/>
      <c r="I509" s="40"/>
      <c r="J509" s="40"/>
      <c r="K509" s="41"/>
      <c r="L509" s="42"/>
      <c r="M509" s="658"/>
      <c r="N509" s="659"/>
      <c r="O509" s="692"/>
      <c r="P509" s="29"/>
      <c r="Q509" s="74">
        <f t="shared" si="15"/>
        <v>0</v>
      </c>
      <c r="R509" s="28"/>
      <c r="S509" s="28"/>
    </row>
    <row r="510" spans="1:19" ht="15" customHeight="1">
      <c r="A510" s="111"/>
      <c r="B510" s="48"/>
      <c r="C510" s="48"/>
      <c r="D510" s="35"/>
      <c r="E510" s="149"/>
      <c r="F510" s="156"/>
      <c r="G510" s="670"/>
      <c r="H510" s="88"/>
      <c r="I510" s="40"/>
      <c r="J510" s="40"/>
      <c r="K510" s="41"/>
      <c r="L510" s="42"/>
      <c r="M510" s="658"/>
      <c r="N510" s="659"/>
      <c r="O510" s="692"/>
      <c r="P510" s="29"/>
      <c r="Q510" s="74">
        <f t="shared" si="15"/>
        <v>0</v>
      </c>
      <c r="R510" s="28"/>
      <c r="S510" s="28"/>
    </row>
    <row r="511" spans="1:19" ht="25.5" customHeight="1">
      <c r="A511" s="698"/>
      <c r="B511" s="699"/>
      <c r="C511" s="700"/>
      <c r="D511" s="700"/>
      <c r="E511" s="701"/>
      <c r="F511" s="700"/>
      <c r="G511" s="790"/>
      <c r="H511" s="700"/>
      <c r="I511" s="703"/>
      <c r="J511" s="703"/>
      <c r="K511" s="703"/>
      <c r="L511" s="42"/>
      <c r="M511" s="704"/>
      <c r="N511" s="705"/>
      <c r="O511" s="706"/>
      <c r="P511" s="29"/>
      <c r="Q511" s="11"/>
      <c r="R511" s="11"/>
      <c r="S511" s="11"/>
    </row>
    <row r="512" spans="1:19" ht="13.5" hidden="1" customHeight="1">
      <c r="A512" s="707"/>
      <c r="B512" s="708"/>
      <c r="C512" s="709"/>
      <c r="D512" s="709"/>
      <c r="E512" s="709"/>
      <c r="F512" s="709"/>
      <c r="G512" s="791"/>
      <c r="H512" s="709"/>
      <c r="I512" s="709"/>
      <c r="J512" s="709"/>
      <c r="K512" s="709"/>
      <c r="L512" s="709"/>
      <c r="M512" s="709"/>
      <c r="N512" s="109"/>
      <c r="O512" s="109"/>
      <c r="P512" s="29"/>
      <c r="Q512" s="11"/>
      <c r="R512" s="11"/>
      <c r="S512" s="11"/>
    </row>
    <row r="513" spans="1:19" ht="15.75" hidden="1" customHeight="1">
      <c r="A513" s="710"/>
      <c r="B513" s="711"/>
      <c r="C513" s="709"/>
      <c r="D513" s="709"/>
      <c r="E513" s="709"/>
      <c r="F513" s="709"/>
      <c r="G513" s="791"/>
      <c r="H513" s="709"/>
      <c r="I513" s="709"/>
      <c r="J513" s="709"/>
      <c r="K513" s="709"/>
      <c r="L513" s="709"/>
      <c r="M513" s="709"/>
      <c r="N513" s="109"/>
      <c r="O513" s="109"/>
      <c r="P513" s="29"/>
      <c r="Q513" s="11"/>
      <c r="R513" s="11"/>
      <c r="S513" s="11"/>
    </row>
    <row r="514" spans="1:19" ht="15.75" hidden="1" customHeight="1">
      <c r="A514" s="710"/>
      <c r="B514" s="711"/>
      <c r="C514" s="709"/>
      <c r="D514" s="709"/>
      <c r="E514" s="709"/>
      <c r="F514" s="709"/>
      <c r="G514" s="791"/>
      <c r="H514" s="709"/>
      <c r="I514" s="709"/>
      <c r="J514" s="709"/>
      <c r="K514" s="709"/>
      <c r="L514" s="709"/>
      <c r="M514" s="709"/>
      <c r="N514" s="109"/>
      <c r="O514" s="109"/>
      <c r="P514" s="29"/>
      <c r="Q514" s="11"/>
      <c r="R514" s="11"/>
      <c r="S514" s="11"/>
    </row>
    <row r="515" spans="1:19" ht="15.75" hidden="1" customHeight="1">
      <c r="A515" s="710"/>
      <c r="B515" s="711"/>
      <c r="C515" s="709"/>
      <c r="D515" s="709"/>
      <c r="E515" s="709"/>
      <c r="F515" s="709"/>
      <c r="G515" s="791"/>
      <c r="H515" s="709"/>
      <c r="I515" s="709"/>
      <c r="J515" s="709"/>
      <c r="K515" s="709"/>
      <c r="L515" s="709"/>
      <c r="M515" s="709"/>
      <c r="N515" s="109"/>
      <c r="O515" s="109"/>
      <c r="P515" s="29"/>
      <c r="Q515" s="11"/>
      <c r="R515" s="11"/>
      <c r="S515" s="11"/>
    </row>
    <row r="516" spans="1:19" ht="15.75" hidden="1" customHeight="1">
      <c r="A516" s="710"/>
      <c r="B516" s="711"/>
      <c r="C516" s="712"/>
      <c r="D516" s="712"/>
      <c r="E516" s="710"/>
      <c r="F516" s="712"/>
      <c r="G516" s="792"/>
      <c r="H516" s="712"/>
      <c r="I516" s="712"/>
      <c r="J516" s="712"/>
      <c r="K516" s="712"/>
      <c r="L516" s="712"/>
      <c r="M516" s="714"/>
      <c r="N516" s="109"/>
      <c r="O516" s="109"/>
      <c r="P516" s="29"/>
      <c r="Q516" s="11"/>
      <c r="R516" s="11"/>
      <c r="S516" s="11"/>
    </row>
    <row r="517" spans="1:19" ht="15.75" hidden="1" customHeight="1">
      <c r="A517" s="710"/>
      <c r="B517" s="708"/>
      <c r="C517" s="712"/>
      <c r="D517" s="712"/>
      <c r="E517" s="710"/>
      <c r="F517" s="712"/>
      <c r="G517" s="792"/>
      <c r="H517" s="712"/>
      <c r="I517" s="712"/>
      <c r="J517" s="712"/>
      <c r="K517" s="712"/>
      <c r="L517" s="712"/>
      <c r="M517" s="714"/>
      <c r="N517" s="109"/>
      <c r="O517" s="109"/>
      <c r="P517" s="29"/>
      <c r="Q517" s="11"/>
      <c r="R517" s="11"/>
      <c r="S517" s="11"/>
    </row>
    <row r="518" spans="1:19" ht="15.75" hidden="1" customHeight="1">
      <c r="A518" s="710"/>
      <c r="B518" s="711"/>
      <c r="C518" s="715"/>
      <c r="D518" s="716"/>
      <c r="E518" s="716"/>
      <c r="F518" s="712"/>
      <c r="G518" s="793"/>
      <c r="H518" s="716"/>
      <c r="I518" s="716"/>
      <c r="J518" s="716"/>
      <c r="K518" s="716"/>
      <c r="L518" s="716"/>
      <c r="M518" s="716"/>
      <c r="N518" s="109"/>
      <c r="O518" s="109"/>
      <c r="P518" s="29"/>
      <c r="Q518" s="11"/>
      <c r="R518" s="11"/>
      <c r="S518" s="11"/>
    </row>
    <row r="519" spans="1:19" ht="15.75" hidden="1" customHeight="1">
      <c r="A519" s="710"/>
      <c r="B519" s="711"/>
      <c r="C519" s="715"/>
      <c r="D519" s="716"/>
      <c r="E519" s="716"/>
      <c r="F519" s="712"/>
      <c r="G519" s="794"/>
      <c r="H519" s="718"/>
      <c r="I519" s="718"/>
      <c r="J519" s="718"/>
      <c r="K519" s="718"/>
      <c r="L519" s="718"/>
      <c r="M519" s="719"/>
      <c r="N519" s="109"/>
      <c r="O519" s="109"/>
      <c r="P519" s="29"/>
      <c r="Q519" s="11"/>
      <c r="R519" s="11"/>
      <c r="S519" s="11"/>
    </row>
    <row r="520" spans="1:19" ht="15.75" hidden="1" customHeight="1">
      <c r="A520" s="710"/>
      <c r="B520" s="711"/>
      <c r="C520" s="715"/>
      <c r="D520" s="712"/>
      <c r="E520" s="710"/>
      <c r="F520" s="712"/>
      <c r="G520" s="792"/>
      <c r="H520" s="712"/>
      <c r="I520" s="712"/>
      <c r="J520" s="712"/>
      <c r="K520" s="712"/>
      <c r="L520" s="712"/>
      <c r="M520" s="714"/>
      <c r="N520" s="109"/>
      <c r="O520" s="109"/>
      <c r="P520" s="29"/>
      <c r="Q520" s="11"/>
      <c r="R520" s="11"/>
      <c r="S520" s="11"/>
    </row>
    <row r="521" spans="1:19" ht="15.75" hidden="1" customHeight="1">
      <c r="A521" s="710"/>
      <c r="B521" s="711"/>
      <c r="C521" s="715"/>
      <c r="D521" s="716"/>
      <c r="E521" s="716"/>
      <c r="F521" s="712"/>
      <c r="G521" s="793"/>
      <c r="H521" s="716"/>
      <c r="I521" s="716"/>
      <c r="J521" s="716"/>
      <c r="K521" s="716"/>
      <c r="L521" s="716"/>
      <c r="M521" s="716"/>
      <c r="N521" s="109"/>
      <c r="O521" s="109"/>
      <c r="P521" s="29"/>
      <c r="Q521" s="11"/>
      <c r="R521" s="11"/>
      <c r="S521" s="11"/>
    </row>
    <row r="522" spans="1:19" ht="15.75" hidden="1" customHeight="1">
      <c r="A522" s="710"/>
      <c r="B522" s="711"/>
      <c r="C522" s="715"/>
      <c r="D522" s="716"/>
      <c r="E522" s="716"/>
      <c r="F522" s="712"/>
      <c r="G522" s="793"/>
      <c r="H522" s="718"/>
      <c r="I522" s="718"/>
      <c r="J522" s="718"/>
      <c r="K522" s="718"/>
      <c r="L522" s="718"/>
      <c r="M522" s="714"/>
      <c r="N522" s="109"/>
      <c r="O522" s="109"/>
      <c r="P522" s="29"/>
      <c r="Q522" s="11"/>
      <c r="R522" s="11"/>
      <c r="S522" s="11"/>
    </row>
    <row r="523" spans="1:19" ht="15.75" hidden="1" customHeight="1">
      <c r="A523" s="710"/>
      <c r="B523" s="711"/>
      <c r="C523" s="715"/>
      <c r="D523" s="712"/>
      <c r="E523" s="710"/>
      <c r="F523" s="712"/>
      <c r="G523" s="792"/>
      <c r="H523" s="712"/>
      <c r="I523" s="712"/>
      <c r="J523" s="712"/>
      <c r="K523" s="712"/>
      <c r="L523" s="712"/>
      <c r="M523" s="714"/>
      <c r="N523" s="109"/>
      <c r="O523" s="109"/>
      <c r="P523" s="29"/>
      <c r="Q523" s="11"/>
      <c r="R523" s="11"/>
      <c r="S523" s="11"/>
    </row>
    <row r="524" spans="1:19" ht="15.75" hidden="1" customHeight="1">
      <c r="A524" s="710"/>
      <c r="B524" s="711"/>
      <c r="C524" s="715"/>
      <c r="D524" s="712"/>
      <c r="E524" s="710"/>
      <c r="F524" s="712"/>
      <c r="G524" s="792"/>
      <c r="H524" s="712"/>
      <c r="I524" s="712"/>
      <c r="J524" s="712"/>
      <c r="K524" s="712"/>
      <c r="L524" s="712"/>
      <c r="M524" s="714"/>
      <c r="N524" s="109"/>
      <c r="O524" s="109"/>
      <c r="P524" s="29"/>
      <c r="Q524" s="11"/>
      <c r="R524" s="11"/>
      <c r="S524" s="11"/>
    </row>
    <row r="525" spans="1:19" ht="15.75" hidden="1" customHeight="1">
      <c r="A525" s="710"/>
      <c r="B525" s="711"/>
      <c r="C525" s="715"/>
      <c r="D525" s="712"/>
      <c r="E525" s="710"/>
      <c r="F525" s="712"/>
      <c r="G525" s="792"/>
      <c r="H525" s="712"/>
      <c r="I525" s="712"/>
      <c r="J525" s="712"/>
      <c r="K525" s="712"/>
      <c r="L525" s="712"/>
      <c r="M525" s="714"/>
      <c r="N525" s="109"/>
      <c r="O525" s="109"/>
      <c r="P525" s="29"/>
      <c r="Q525" s="11"/>
      <c r="R525" s="11"/>
      <c r="S525" s="11"/>
    </row>
    <row r="526" spans="1:19" ht="15.75" hidden="1" customHeight="1">
      <c r="A526" s="710"/>
      <c r="B526" s="711"/>
      <c r="C526" s="715"/>
      <c r="D526" s="716"/>
      <c r="E526" s="716"/>
      <c r="F526" s="712"/>
      <c r="G526" s="793"/>
      <c r="H526" s="716"/>
      <c r="I526" s="716"/>
      <c r="J526" s="716"/>
      <c r="K526" s="716"/>
      <c r="L526" s="716"/>
      <c r="M526" s="716"/>
      <c r="N526" s="109"/>
      <c r="O526" s="109"/>
      <c r="P526" s="29"/>
      <c r="Q526" s="11"/>
      <c r="R526" s="11"/>
      <c r="S526" s="11"/>
    </row>
    <row r="527" spans="1:19" ht="15.75" hidden="1" customHeight="1">
      <c r="A527" s="710"/>
      <c r="B527" s="711"/>
      <c r="C527" s="712"/>
      <c r="D527" s="716"/>
      <c r="E527" s="716"/>
      <c r="F527" s="712"/>
      <c r="G527" s="792"/>
      <c r="H527" s="712"/>
      <c r="I527" s="712"/>
      <c r="J527" s="712"/>
      <c r="K527" s="712"/>
      <c r="L527" s="712"/>
      <c r="M527" s="714"/>
      <c r="N527" s="109"/>
      <c r="O527" s="109"/>
      <c r="P527" s="29"/>
      <c r="Q527" s="11"/>
      <c r="R527" s="11"/>
      <c r="S527" s="11"/>
    </row>
    <row r="528" spans="1:19" ht="15.75" hidden="1" customHeight="1">
      <c r="A528" s="710"/>
      <c r="B528" s="711"/>
      <c r="C528" s="712"/>
      <c r="D528" s="712"/>
      <c r="E528" s="710"/>
      <c r="F528" s="712"/>
      <c r="G528" s="792"/>
      <c r="H528" s="712"/>
      <c r="I528" s="712"/>
      <c r="J528" s="712"/>
      <c r="K528" s="712"/>
      <c r="L528" s="712"/>
      <c r="M528" s="714"/>
      <c r="N528" s="109"/>
      <c r="O528" s="109"/>
      <c r="P528" s="29"/>
      <c r="Q528" s="11"/>
      <c r="R528" s="11"/>
      <c r="S528" s="11"/>
    </row>
    <row r="529" spans="1:19" ht="15.75" hidden="1" customHeight="1">
      <c r="A529" s="707"/>
      <c r="B529" s="711"/>
      <c r="C529" s="709"/>
      <c r="D529" s="709"/>
      <c r="E529" s="709"/>
      <c r="F529" s="709"/>
      <c r="G529" s="791"/>
      <c r="H529" s="709"/>
      <c r="I529" s="709"/>
      <c r="J529" s="709"/>
      <c r="K529" s="709"/>
      <c r="L529" s="709"/>
      <c r="M529" s="709"/>
      <c r="N529" s="109"/>
      <c r="O529" s="109"/>
      <c r="P529" s="29"/>
      <c r="Q529" s="11"/>
      <c r="R529" s="11"/>
      <c r="S529" s="11"/>
    </row>
    <row r="530" spans="1:19" ht="15.75" hidden="1" customHeight="1">
      <c r="A530" s="11"/>
      <c r="B530" s="12"/>
      <c r="C530" s="721"/>
      <c r="D530" s="721"/>
      <c r="E530" s="722"/>
      <c r="F530" s="721"/>
      <c r="G530" s="795"/>
      <c r="H530" s="721"/>
      <c r="I530" s="721"/>
      <c r="J530" s="721"/>
      <c r="K530" s="721"/>
      <c r="L530" s="721"/>
      <c r="M530" s="724"/>
      <c r="N530" s="109"/>
      <c r="O530" s="109"/>
      <c r="P530" s="29"/>
      <c r="Q530" s="11"/>
      <c r="R530" s="11"/>
      <c r="S530" s="11"/>
    </row>
    <row r="531" spans="1:19" ht="15.75" hidden="1" customHeight="1">
      <c r="A531" s="11"/>
      <c r="B531" s="725"/>
      <c r="C531" s="725"/>
      <c r="D531" s="725"/>
      <c r="E531" s="725"/>
      <c r="F531" s="725"/>
      <c r="G531" s="796"/>
      <c r="H531" s="725"/>
      <c r="I531" s="725"/>
      <c r="J531" s="725"/>
      <c r="K531" s="725"/>
      <c r="L531" s="725"/>
      <c r="M531" s="725"/>
      <c r="N531" s="726"/>
      <c r="O531" s="109"/>
      <c r="P531" s="29"/>
      <c r="Q531" s="11"/>
      <c r="R531" s="11"/>
      <c r="S531" s="11"/>
    </row>
    <row r="532" spans="1:19" ht="15.75" hidden="1" customHeight="1">
      <c r="A532" s="11"/>
      <c r="B532" s="725"/>
      <c r="C532" s="725"/>
      <c r="D532" s="725"/>
      <c r="E532" s="725"/>
      <c r="F532" s="725"/>
      <c r="G532" s="796"/>
      <c r="H532" s="725"/>
      <c r="I532" s="725"/>
      <c r="J532" s="725"/>
      <c r="K532" s="725"/>
      <c r="L532" s="725"/>
      <c r="M532" s="725"/>
      <c r="N532" s="726"/>
      <c r="O532" s="109"/>
      <c r="P532" s="29"/>
      <c r="Q532" s="11"/>
      <c r="R532" s="11"/>
      <c r="S532" s="11"/>
    </row>
    <row r="533" spans="1:19" ht="15.75" hidden="1" customHeight="1">
      <c r="A533" s="11"/>
      <c r="B533" s="725"/>
      <c r="C533" s="725"/>
      <c r="D533" s="725"/>
      <c r="E533" s="725"/>
      <c r="F533" s="725"/>
      <c r="G533" s="796"/>
      <c r="H533" s="725"/>
      <c r="I533" s="725"/>
      <c r="J533" s="725"/>
      <c r="K533" s="725"/>
      <c r="L533" s="725"/>
      <c r="M533" s="725"/>
      <c r="N533" s="726"/>
      <c r="O533" s="109"/>
      <c r="P533" s="29"/>
      <c r="Q533" s="11"/>
      <c r="R533" s="11"/>
      <c r="S533" s="11"/>
    </row>
    <row r="534" spans="1:19" ht="15.75" hidden="1" customHeight="1">
      <c r="A534" s="11"/>
      <c r="B534" s="727"/>
      <c r="C534" s="24"/>
      <c r="D534" s="24"/>
      <c r="E534" s="728"/>
      <c r="F534" s="24"/>
      <c r="G534" s="797"/>
      <c r="H534" s="24"/>
      <c r="I534" s="24"/>
      <c r="J534" s="24"/>
      <c r="K534" s="24"/>
      <c r="L534" s="24"/>
      <c r="M534" s="730"/>
      <c r="N534" s="729"/>
      <c r="O534" s="109"/>
      <c r="P534" s="29"/>
      <c r="Q534" s="11"/>
      <c r="R534" s="11"/>
      <c r="S534" s="11"/>
    </row>
    <row r="535" spans="1:19" ht="15.75" hidden="1" customHeight="1">
      <c r="A535" s="11"/>
      <c r="B535" s="12"/>
      <c r="C535" s="731"/>
      <c r="D535" s="731"/>
      <c r="E535" s="11"/>
      <c r="F535" s="731"/>
      <c r="G535" s="798"/>
      <c r="H535" s="732"/>
      <c r="I535" s="732"/>
      <c r="J535" s="732"/>
      <c r="K535" s="733"/>
      <c r="L535" s="731"/>
      <c r="M535" s="724"/>
      <c r="N535" s="109"/>
      <c r="O535" s="109"/>
      <c r="P535" s="29"/>
      <c r="Q535" s="11"/>
      <c r="R535" s="11"/>
      <c r="S535" s="11"/>
    </row>
    <row r="536" spans="1:19" ht="15.75" hidden="1" customHeight="1">
      <c r="A536" s="11"/>
      <c r="B536" s="12"/>
      <c r="C536" s="731"/>
      <c r="D536" s="731"/>
      <c r="E536" s="11"/>
      <c r="F536" s="731"/>
      <c r="G536" s="799"/>
      <c r="H536" s="734"/>
      <c r="I536" s="734"/>
      <c r="J536" s="734"/>
      <c r="K536" s="731"/>
      <c r="L536" s="731"/>
      <c r="M536" s="724"/>
      <c r="N536" s="109"/>
      <c r="O536" s="109"/>
      <c r="P536" s="29"/>
      <c r="Q536" s="11"/>
      <c r="R536" s="11"/>
      <c r="S536" s="11"/>
    </row>
    <row r="537" spans="1:19" ht="15.75" hidden="1" customHeight="1">
      <c r="A537" s="11"/>
      <c r="B537" s="12"/>
      <c r="C537" s="731"/>
      <c r="D537" s="731"/>
      <c r="E537" s="11"/>
      <c r="F537" s="731"/>
      <c r="G537" s="662"/>
      <c r="H537" s="11"/>
      <c r="I537" s="11"/>
      <c r="J537" s="11"/>
      <c r="K537" s="731"/>
      <c r="L537" s="731"/>
      <c r="M537" s="724"/>
      <c r="N537" s="109"/>
      <c r="O537" s="109"/>
      <c r="P537" s="29"/>
      <c r="Q537" s="11"/>
      <c r="R537" s="11"/>
      <c r="S537" s="11"/>
    </row>
    <row r="538" spans="1:19" ht="15.75" hidden="1" customHeight="1">
      <c r="A538" s="11"/>
      <c r="B538" s="12"/>
      <c r="C538" s="731"/>
      <c r="D538" s="731"/>
      <c r="E538" s="11"/>
      <c r="F538" s="731"/>
      <c r="G538" s="662"/>
      <c r="H538" s="11"/>
      <c r="I538" s="11"/>
      <c r="J538" s="11"/>
      <c r="M538" s="724"/>
      <c r="N538" s="109"/>
      <c r="O538" s="109"/>
      <c r="P538" s="29"/>
      <c r="Q538" s="11"/>
      <c r="R538" s="11"/>
      <c r="S538" s="11"/>
    </row>
    <row r="539" spans="1:19" ht="15.75" hidden="1" customHeight="1">
      <c r="A539" s="11"/>
      <c r="B539" s="12"/>
      <c r="C539" s="731"/>
      <c r="D539" s="731"/>
      <c r="E539" s="11"/>
      <c r="F539" s="731"/>
      <c r="G539" s="662"/>
      <c r="H539" s="731"/>
      <c r="I539" s="731"/>
      <c r="J539" s="731"/>
      <c r="K539" s="731"/>
      <c r="L539" s="731"/>
      <c r="M539" s="724"/>
      <c r="N539" s="109"/>
      <c r="O539" s="109"/>
      <c r="P539" s="29"/>
      <c r="Q539" s="11"/>
      <c r="R539" s="11"/>
      <c r="S539" s="11"/>
    </row>
    <row r="540" spans="1:19" ht="15.75" hidden="1" customHeight="1">
      <c r="A540" s="11"/>
      <c r="B540" s="12"/>
      <c r="C540" s="731"/>
      <c r="D540" s="731"/>
      <c r="E540" s="11"/>
      <c r="F540" s="731"/>
      <c r="G540" s="662"/>
      <c r="H540" s="731"/>
      <c r="I540" s="731"/>
      <c r="J540" s="731"/>
      <c r="K540" s="731"/>
      <c r="L540" s="731"/>
      <c r="M540" s="724"/>
      <c r="N540" s="109"/>
      <c r="O540" s="109"/>
      <c r="P540" s="29"/>
      <c r="Q540" s="11"/>
      <c r="R540" s="11"/>
      <c r="S540" s="11"/>
    </row>
    <row r="541" spans="1:19" ht="14.25" hidden="1" customHeight="1">
      <c r="A541" s="3"/>
      <c r="B541" s="12"/>
      <c r="C541" s="3"/>
      <c r="D541" s="3"/>
      <c r="E541" s="12"/>
      <c r="F541" s="3"/>
      <c r="G541" s="635"/>
      <c r="H541" s="3"/>
      <c r="I541" s="5"/>
      <c r="J541" s="5"/>
      <c r="K541" s="5"/>
      <c r="L541" s="3"/>
      <c r="M541" s="6"/>
      <c r="N541" s="690"/>
      <c r="O541" s="690"/>
      <c r="P541" s="29"/>
      <c r="Q541" s="11"/>
      <c r="R541" s="11"/>
      <c r="S541" s="11"/>
    </row>
    <row r="542" spans="1:19" ht="14.25" hidden="1" customHeight="1">
      <c r="A542" s="3"/>
      <c r="B542" s="12"/>
      <c r="C542" s="3"/>
      <c r="D542" s="3"/>
      <c r="E542" s="12"/>
      <c r="F542" s="3"/>
      <c r="G542" s="635"/>
      <c r="H542" s="3"/>
      <c r="I542" s="5"/>
      <c r="J542" s="5"/>
      <c r="K542" s="5"/>
      <c r="L542" s="3"/>
      <c r="M542" s="6"/>
      <c r="N542" s="690"/>
      <c r="O542" s="690"/>
      <c r="P542" s="29"/>
      <c r="Q542" s="11"/>
      <c r="R542" s="11"/>
      <c r="S542" s="11"/>
    </row>
    <row r="543" spans="1:19" ht="14.25" hidden="1" customHeight="1">
      <c r="A543" s="3"/>
      <c r="B543" s="12"/>
      <c r="C543" s="3"/>
      <c r="D543" s="3"/>
      <c r="E543" s="12"/>
      <c r="F543" s="3"/>
      <c r="G543" s="635"/>
      <c r="H543" s="3"/>
      <c r="I543" s="5"/>
      <c r="J543" s="5"/>
      <c r="K543" s="5"/>
      <c r="L543" s="3"/>
      <c r="M543" s="6"/>
      <c r="N543" s="690"/>
      <c r="O543" s="690"/>
      <c r="P543" s="29"/>
      <c r="Q543" s="11"/>
      <c r="R543" s="11"/>
      <c r="S543" s="11"/>
    </row>
    <row r="544" spans="1:19" ht="14.25" hidden="1" customHeight="1">
      <c r="A544" s="3"/>
      <c r="B544" s="12"/>
      <c r="C544" s="3"/>
      <c r="D544" s="3"/>
      <c r="E544" s="12"/>
      <c r="F544" s="3"/>
      <c r="G544" s="635"/>
      <c r="H544" s="3"/>
      <c r="I544" s="5"/>
      <c r="J544" s="5"/>
      <c r="K544" s="5"/>
      <c r="L544" s="3"/>
      <c r="M544" s="6"/>
      <c r="N544" s="690"/>
      <c r="O544" s="690"/>
      <c r="P544" s="29"/>
      <c r="Q544" s="11"/>
      <c r="R544" s="11"/>
      <c r="S544" s="11"/>
    </row>
    <row r="545" spans="1:19" ht="14.25" hidden="1" customHeight="1">
      <c r="A545" s="3"/>
      <c r="B545" s="12"/>
      <c r="C545" s="3"/>
      <c r="D545" s="3"/>
      <c r="E545" s="12"/>
      <c r="F545" s="3"/>
      <c r="G545" s="635"/>
      <c r="H545" s="3"/>
      <c r="I545" s="5"/>
      <c r="J545" s="5"/>
      <c r="K545" s="5"/>
      <c r="L545" s="3"/>
      <c r="M545" s="6"/>
      <c r="N545" s="690"/>
      <c r="O545" s="690"/>
      <c r="P545" s="29"/>
      <c r="Q545" s="11"/>
      <c r="R545" s="11"/>
      <c r="S545" s="11"/>
    </row>
    <row r="546" spans="1:19" ht="14.25" hidden="1" customHeight="1">
      <c r="A546" s="3"/>
      <c r="B546" s="12"/>
      <c r="C546" s="3"/>
      <c r="D546" s="3"/>
      <c r="E546" s="12"/>
      <c r="F546" s="3"/>
      <c r="G546" s="635"/>
      <c r="H546" s="3"/>
      <c r="I546" s="5"/>
      <c r="J546" s="5"/>
      <c r="K546" s="5"/>
      <c r="L546" s="3"/>
      <c r="M546" s="6"/>
      <c r="N546" s="690"/>
      <c r="O546" s="690"/>
      <c r="P546" s="29"/>
      <c r="Q546" s="11"/>
      <c r="R546" s="11"/>
      <c r="S546" s="11"/>
    </row>
    <row r="547" spans="1:19" ht="14.25" hidden="1" customHeight="1">
      <c r="A547" s="3"/>
      <c r="B547" s="12"/>
      <c r="C547" s="3"/>
      <c r="D547" s="3"/>
      <c r="E547" s="12"/>
      <c r="F547" s="3"/>
      <c r="G547" s="635"/>
      <c r="H547" s="3"/>
      <c r="I547" s="5"/>
      <c r="J547" s="5"/>
      <c r="K547" s="5"/>
      <c r="L547" s="3"/>
      <c r="M547" s="6"/>
      <c r="N547" s="690"/>
      <c r="O547" s="690"/>
      <c r="P547" s="29"/>
      <c r="Q547" s="11"/>
      <c r="R547" s="11"/>
      <c r="S547" s="11"/>
    </row>
    <row r="548" spans="1:19" ht="14.25" hidden="1" customHeight="1">
      <c r="A548" s="3"/>
      <c r="B548" s="12"/>
      <c r="C548" s="3"/>
      <c r="D548" s="3"/>
      <c r="E548" s="12"/>
      <c r="F548" s="3"/>
      <c r="G548" s="635"/>
      <c r="H548" s="3"/>
      <c r="I548" s="5"/>
      <c r="J548" s="5"/>
      <c r="K548" s="5"/>
      <c r="L548" s="3"/>
      <c r="M548" s="6"/>
      <c r="N548" s="690"/>
      <c r="O548" s="690"/>
      <c r="P548" s="29"/>
      <c r="Q548" s="11"/>
      <c r="R548" s="11"/>
      <c r="S548" s="11"/>
    </row>
    <row r="549" spans="1:19" ht="14.25" hidden="1" customHeight="1">
      <c r="A549" s="3"/>
      <c r="B549" s="12"/>
      <c r="C549" s="3"/>
      <c r="D549" s="3"/>
      <c r="E549" s="12"/>
      <c r="F549" s="3"/>
      <c r="G549" s="635"/>
      <c r="H549" s="3"/>
      <c r="I549" s="5"/>
      <c r="J549" s="5"/>
      <c r="K549" s="5"/>
      <c r="L549" s="3"/>
      <c r="M549" s="6"/>
      <c r="N549" s="690"/>
      <c r="O549" s="690"/>
      <c r="P549" s="29"/>
      <c r="Q549" s="11"/>
      <c r="R549" s="11"/>
      <c r="S549" s="11"/>
    </row>
    <row r="550" spans="1:19" ht="14.25" hidden="1" customHeight="1">
      <c r="A550" s="3"/>
      <c r="B550" s="12"/>
      <c r="C550" s="3"/>
      <c r="D550" s="3"/>
      <c r="E550" s="12"/>
      <c r="F550" s="3"/>
      <c r="G550" s="635"/>
      <c r="H550" s="3"/>
      <c r="I550" s="5"/>
      <c r="J550" s="5"/>
      <c r="K550" s="5"/>
      <c r="L550" s="3"/>
      <c r="M550" s="6"/>
      <c r="N550" s="690"/>
      <c r="O550" s="690"/>
      <c r="P550" s="29"/>
      <c r="Q550" s="11"/>
      <c r="R550" s="11"/>
      <c r="S550" s="11"/>
    </row>
    <row r="551" spans="1:19" ht="14.25" hidden="1" customHeight="1">
      <c r="A551" s="3"/>
      <c r="B551" s="12"/>
      <c r="C551" s="3"/>
      <c r="D551" s="3"/>
      <c r="E551" s="12"/>
      <c r="F551" s="3"/>
      <c r="G551" s="635"/>
      <c r="H551" s="3"/>
      <c r="I551" s="5"/>
      <c r="J551" s="5"/>
      <c r="K551" s="5"/>
      <c r="L551" s="3"/>
      <c r="M551" s="6"/>
      <c r="N551" s="690"/>
      <c r="O551" s="690"/>
      <c r="P551" s="29"/>
      <c r="Q551" s="11"/>
      <c r="R551" s="11"/>
      <c r="S551" s="11"/>
    </row>
    <row r="552" spans="1:19" ht="14.25" hidden="1" customHeight="1">
      <c r="A552" s="3"/>
      <c r="B552" s="12"/>
      <c r="C552" s="3"/>
      <c r="D552" s="3"/>
      <c r="E552" s="12"/>
      <c r="F552" s="3"/>
      <c r="G552" s="635"/>
      <c r="H552" s="3"/>
      <c r="I552" s="5"/>
      <c r="J552" s="5"/>
      <c r="K552" s="5"/>
      <c r="L552" s="3"/>
      <c r="M552" s="6"/>
      <c r="N552" s="690"/>
      <c r="O552" s="690"/>
      <c r="P552" s="29"/>
      <c r="Q552" s="11"/>
      <c r="R552" s="11"/>
      <c r="S552" s="11"/>
    </row>
    <row r="553" spans="1:19" ht="14.25" hidden="1" customHeight="1">
      <c r="A553" s="3"/>
      <c r="B553" s="12"/>
      <c r="C553" s="3"/>
      <c r="D553" s="3"/>
      <c r="E553" s="12"/>
      <c r="F553" s="3"/>
      <c r="G553" s="635"/>
      <c r="H553" s="3"/>
      <c r="I553" s="5"/>
      <c r="J553" s="5"/>
      <c r="K553" s="5"/>
      <c r="L553" s="3"/>
      <c r="M553" s="6"/>
      <c r="N553" s="690"/>
      <c r="O553" s="690"/>
      <c r="P553" s="29"/>
      <c r="Q553" s="11"/>
      <c r="R553" s="11"/>
      <c r="S553" s="11"/>
    </row>
    <row r="554" spans="1:19" ht="14.25" hidden="1" customHeight="1">
      <c r="A554" s="3"/>
      <c r="B554" s="12"/>
      <c r="C554" s="3"/>
      <c r="D554" s="3"/>
      <c r="E554" s="12"/>
      <c r="F554" s="3"/>
      <c r="G554" s="635"/>
      <c r="H554" s="3"/>
      <c r="I554" s="5"/>
      <c r="J554" s="5"/>
      <c r="K554" s="5"/>
      <c r="L554" s="3"/>
      <c r="M554" s="6"/>
      <c r="N554" s="690"/>
      <c r="O554" s="690"/>
      <c r="P554" s="29"/>
      <c r="Q554" s="11"/>
      <c r="R554" s="11"/>
      <c r="S554" s="11"/>
    </row>
    <row r="555" spans="1:19" ht="14.25" hidden="1" customHeight="1">
      <c r="A555" s="3"/>
      <c r="B555" s="12"/>
      <c r="C555" s="3"/>
      <c r="D555" s="3"/>
      <c r="E555" s="12"/>
      <c r="F555" s="3"/>
      <c r="G555" s="635"/>
      <c r="H555" s="3"/>
      <c r="I555" s="5"/>
      <c r="J555" s="5"/>
      <c r="K555" s="5"/>
      <c r="L555" s="3"/>
      <c r="M555" s="6"/>
      <c r="N555" s="690"/>
      <c r="O555" s="690"/>
      <c r="P555" s="29"/>
      <c r="Q555" s="11"/>
      <c r="R555" s="11"/>
      <c r="S555" s="11"/>
    </row>
    <row r="556" spans="1:19" ht="14.25" hidden="1" customHeight="1">
      <c r="A556" s="3"/>
      <c r="B556" s="12"/>
      <c r="C556" s="3"/>
      <c r="D556" s="3"/>
      <c r="E556" s="12"/>
      <c r="F556" s="3"/>
      <c r="G556" s="635"/>
      <c r="H556" s="3"/>
      <c r="I556" s="5"/>
      <c r="J556" s="5"/>
      <c r="K556" s="5"/>
      <c r="L556" s="3"/>
      <c r="M556" s="6"/>
      <c r="N556" s="690"/>
      <c r="O556" s="690"/>
      <c r="P556" s="29"/>
      <c r="Q556" s="11"/>
      <c r="R556" s="11"/>
      <c r="S556" s="11"/>
    </row>
    <row r="557" spans="1:19" ht="14.25" hidden="1" customHeight="1">
      <c r="A557" s="3"/>
      <c r="B557" s="12"/>
      <c r="C557" s="3"/>
      <c r="D557" s="3"/>
      <c r="E557" s="12"/>
      <c r="F557" s="3"/>
      <c r="G557" s="635"/>
      <c r="H557" s="3"/>
      <c r="I557" s="5"/>
      <c r="J557" s="5"/>
      <c r="K557" s="5"/>
      <c r="L557" s="3"/>
      <c r="M557" s="6"/>
      <c r="N557" s="690"/>
      <c r="O557" s="690"/>
      <c r="P557" s="29"/>
      <c r="Q557" s="11"/>
      <c r="R557" s="11"/>
      <c r="S557" s="11"/>
    </row>
    <row r="558" spans="1:19" ht="14.25" hidden="1" customHeight="1">
      <c r="A558" s="3"/>
      <c r="B558" s="12"/>
      <c r="C558" s="3"/>
      <c r="D558" s="3"/>
      <c r="E558" s="12"/>
      <c r="F558" s="3"/>
      <c r="G558" s="635"/>
      <c r="H558" s="3"/>
      <c r="I558" s="5"/>
      <c r="J558" s="5"/>
      <c r="K558" s="5"/>
      <c r="L558" s="3"/>
      <c r="M558" s="6"/>
      <c r="N558" s="690"/>
      <c r="O558" s="690"/>
      <c r="P558" s="29"/>
      <c r="Q558" s="11"/>
      <c r="R558" s="11"/>
      <c r="S558" s="11"/>
    </row>
    <row r="559" spans="1:19" ht="14.25" hidden="1" customHeight="1">
      <c r="A559" s="3"/>
      <c r="B559" s="12"/>
      <c r="C559" s="3"/>
      <c r="D559" s="3"/>
      <c r="E559" s="12"/>
      <c r="F559" s="3"/>
      <c r="G559" s="635"/>
      <c r="H559" s="3"/>
      <c r="I559" s="5"/>
      <c r="J559" s="5"/>
      <c r="K559" s="5"/>
      <c r="L559" s="3"/>
      <c r="M559" s="6"/>
      <c r="N559" s="690"/>
      <c r="O559" s="690"/>
      <c r="P559" s="29"/>
      <c r="Q559" s="11"/>
      <c r="R559" s="11"/>
      <c r="S559" s="11"/>
    </row>
    <row r="560" spans="1:19" ht="14.25" hidden="1" customHeight="1">
      <c r="A560" s="3"/>
      <c r="B560" s="12"/>
      <c r="C560" s="3"/>
      <c r="D560" s="3"/>
      <c r="E560" s="12"/>
      <c r="F560" s="3"/>
      <c r="G560" s="635"/>
      <c r="H560" s="3"/>
      <c r="I560" s="5"/>
      <c r="J560" s="5"/>
      <c r="K560" s="5"/>
      <c r="L560" s="3"/>
      <c r="M560" s="6"/>
      <c r="N560" s="690"/>
      <c r="O560" s="690"/>
      <c r="P560" s="29"/>
      <c r="Q560" s="11"/>
      <c r="R560" s="11"/>
      <c r="S560" s="11"/>
    </row>
    <row r="561" spans="1:19" ht="14.25" hidden="1" customHeight="1">
      <c r="A561" s="3"/>
      <c r="B561" s="12"/>
      <c r="C561" s="3"/>
      <c r="D561" s="3"/>
      <c r="E561" s="12"/>
      <c r="F561" s="3"/>
      <c r="G561" s="635"/>
      <c r="H561" s="3"/>
      <c r="I561" s="5"/>
      <c r="J561" s="5"/>
      <c r="K561" s="5"/>
      <c r="L561" s="3"/>
      <c r="M561" s="6"/>
      <c r="N561" s="690"/>
      <c r="O561" s="690"/>
      <c r="P561" s="29"/>
      <c r="Q561" s="11"/>
      <c r="R561" s="11"/>
      <c r="S561" s="11"/>
    </row>
    <row r="562" spans="1:19" ht="14.25" hidden="1" customHeight="1">
      <c r="A562" s="3"/>
      <c r="B562" s="12"/>
      <c r="C562" s="3"/>
      <c r="D562" s="3"/>
      <c r="E562" s="12"/>
      <c r="F562" s="3"/>
      <c r="G562" s="635"/>
      <c r="H562" s="3"/>
      <c r="I562" s="5"/>
      <c r="J562" s="5"/>
      <c r="K562" s="5"/>
      <c r="L562" s="3"/>
      <c r="M562" s="6"/>
      <c r="N562" s="690"/>
      <c r="O562" s="690"/>
      <c r="P562" s="29"/>
      <c r="Q562" s="11"/>
      <c r="R562" s="11"/>
      <c r="S562" s="11"/>
    </row>
    <row r="563" spans="1:19" ht="14.25" hidden="1" customHeight="1">
      <c r="A563" s="3"/>
      <c r="B563" s="12"/>
      <c r="C563" s="3"/>
      <c r="D563" s="3"/>
      <c r="E563" s="12"/>
      <c r="F563" s="3"/>
      <c r="G563" s="635"/>
      <c r="H563" s="3"/>
      <c r="I563" s="5"/>
      <c r="J563" s="5"/>
      <c r="K563" s="5"/>
      <c r="L563" s="3"/>
      <c r="M563" s="6"/>
      <c r="N563" s="690"/>
      <c r="O563" s="690"/>
      <c r="P563" s="29"/>
      <c r="Q563" s="11"/>
      <c r="R563" s="11"/>
      <c r="S563" s="11"/>
    </row>
    <row r="564" spans="1:19" ht="14.25" hidden="1" customHeight="1">
      <c r="A564" s="3"/>
      <c r="B564" s="12"/>
      <c r="C564" s="3"/>
      <c r="D564" s="3"/>
      <c r="E564" s="12"/>
      <c r="F564" s="3"/>
      <c r="G564" s="635"/>
      <c r="H564" s="3"/>
      <c r="I564" s="5"/>
      <c r="J564" s="5"/>
      <c r="K564" s="5"/>
      <c r="L564" s="3"/>
      <c r="M564" s="6"/>
      <c r="N564" s="690"/>
      <c r="O564" s="690"/>
      <c r="P564" s="29"/>
      <c r="Q564" s="11"/>
      <c r="R564" s="11"/>
      <c r="S564" s="11"/>
    </row>
    <row r="565" spans="1:19" ht="14.25" hidden="1" customHeight="1">
      <c r="A565" s="3"/>
      <c r="B565" s="12"/>
      <c r="C565" s="3"/>
      <c r="D565" s="3"/>
      <c r="E565" s="12"/>
      <c r="F565" s="3"/>
      <c r="G565" s="635"/>
      <c r="H565" s="3"/>
      <c r="I565" s="5"/>
      <c r="J565" s="5"/>
      <c r="K565" s="5"/>
      <c r="L565" s="3"/>
      <c r="M565" s="6"/>
      <c r="N565" s="690"/>
      <c r="O565" s="690"/>
      <c r="P565" s="29"/>
      <c r="Q565" s="11"/>
      <c r="R565" s="11"/>
      <c r="S565" s="11"/>
    </row>
    <row r="566" spans="1:19" ht="14.25" hidden="1" customHeight="1">
      <c r="A566" s="3"/>
      <c r="B566" s="12"/>
      <c r="C566" s="3"/>
      <c r="D566" s="3"/>
      <c r="E566" s="12"/>
      <c r="F566" s="3"/>
      <c r="G566" s="635"/>
      <c r="H566" s="3"/>
      <c r="I566" s="5"/>
      <c r="J566" s="5"/>
      <c r="K566" s="5"/>
      <c r="L566" s="3"/>
      <c r="M566" s="6"/>
      <c r="N566" s="690"/>
      <c r="O566" s="690"/>
      <c r="P566" s="29"/>
      <c r="Q566" s="11"/>
      <c r="R566" s="11"/>
      <c r="S566" s="11"/>
    </row>
    <row r="567" spans="1:19" ht="14.25" hidden="1" customHeight="1">
      <c r="A567" s="3"/>
      <c r="B567" s="12"/>
      <c r="C567" s="3"/>
      <c r="D567" s="3"/>
      <c r="E567" s="12"/>
      <c r="F567" s="3"/>
      <c r="G567" s="635"/>
      <c r="H567" s="3"/>
      <c r="I567" s="5"/>
      <c r="J567" s="5"/>
      <c r="K567" s="5"/>
      <c r="L567" s="3"/>
      <c r="M567" s="6"/>
      <c r="N567" s="690"/>
      <c r="O567" s="690"/>
      <c r="P567" s="29"/>
      <c r="Q567" s="11"/>
      <c r="R567" s="11"/>
      <c r="S567" s="11"/>
    </row>
    <row r="568" spans="1:19" ht="14.25" hidden="1" customHeight="1">
      <c r="A568" s="3"/>
      <c r="B568" s="12"/>
      <c r="C568" s="3"/>
      <c r="D568" s="3"/>
      <c r="E568" s="12"/>
      <c r="F568" s="3"/>
      <c r="G568" s="635"/>
      <c r="H568" s="3"/>
      <c r="I568" s="5"/>
      <c r="J568" s="5"/>
      <c r="K568" s="5"/>
      <c r="L568" s="3"/>
      <c r="M568" s="6"/>
      <c r="N568" s="690"/>
      <c r="O568" s="690"/>
      <c r="P568" s="29"/>
      <c r="Q568" s="11"/>
      <c r="R568" s="11"/>
      <c r="S568" s="11"/>
    </row>
    <row r="569" spans="1:19" ht="14.25" hidden="1" customHeight="1">
      <c r="A569" s="3"/>
      <c r="B569" s="12"/>
      <c r="C569" s="3"/>
      <c r="D569" s="3"/>
      <c r="E569" s="12"/>
      <c r="F569" s="3"/>
      <c r="G569" s="635"/>
      <c r="H569" s="3"/>
      <c r="I569" s="5"/>
      <c r="J569" s="5"/>
      <c r="K569" s="5"/>
      <c r="L569" s="3"/>
      <c r="M569" s="6"/>
      <c r="N569" s="690"/>
      <c r="O569" s="690"/>
      <c r="P569" s="29"/>
      <c r="Q569" s="11"/>
      <c r="R569" s="11"/>
      <c r="S569" s="11"/>
    </row>
    <row r="570" spans="1:19" ht="14.25" hidden="1" customHeight="1">
      <c r="A570" s="3"/>
      <c r="B570" s="12"/>
      <c r="C570" s="3"/>
      <c r="D570" s="3"/>
      <c r="E570" s="12"/>
      <c r="F570" s="3"/>
      <c r="G570" s="635"/>
      <c r="H570" s="3"/>
      <c r="I570" s="5"/>
      <c r="J570" s="5"/>
      <c r="K570" s="5"/>
      <c r="L570" s="3"/>
      <c r="M570" s="6"/>
      <c r="N570" s="690"/>
      <c r="O570" s="690"/>
      <c r="P570" s="29"/>
      <c r="Q570" s="11"/>
      <c r="R570" s="11"/>
      <c r="S570" s="11"/>
    </row>
    <row r="571" spans="1:19" ht="14.25" hidden="1" customHeight="1">
      <c r="A571" s="3"/>
      <c r="B571" s="12"/>
      <c r="C571" s="3"/>
      <c r="D571" s="3"/>
      <c r="E571" s="12"/>
      <c r="F571" s="3"/>
      <c r="G571" s="635"/>
      <c r="H571" s="3"/>
      <c r="I571" s="5"/>
      <c r="J571" s="5"/>
      <c r="K571" s="5"/>
      <c r="L571" s="3"/>
      <c r="M571" s="6"/>
      <c r="N571" s="690"/>
      <c r="O571" s="690"/>
      <c r="P571" s="29"/>
      <c r="Q571" s="11"/>
      <c r="R571" s="11"/>
      <c r="S571" s="11"/>
    </row>
    <row r="572" spans="1:19" ht="14.25" hidden="1" customHeight="1">
      <c r="A572" s="3"/>
      <c r="B572" s="12"/>
      <c r="C572" s="3"/>
      <c r="D572" s="3"/>
      <c r="E572" s="12"/>
      <c r="F572" s="3"/>
      <c r="G572" s="635"/>
      <c r="H572" s="3"/>
      <c r="I572" s="5"/>
      <c r="J572" s="5"/>
      <c r="K572" s="5"/>
      <c r="L572" s="3"/>
      <c r="M572" s="6"/>
      <c r="N572" s="690"/>
      <c r="O572" s="690"/>
      <c r="P572" s="29"/>
      <c r="Q572" s="11"/>
      <c r="R572" s="11"/>
      <c r="S572" s="11"/>
    </row>
    <row r="573" spans="1:19" ht="14.25" hidden="1" customHeight="1">
      <c r="A573" s="3"/>
      <c r="B573" s="12"/>
      <c r="C573" s="3"/>
      <c r="D573" s="3"/>
      <c r="E573" s="12"/>
      <c r="F573" s="3"/>
      <c r="G573" s="635"/>
      <c r="H573" s="3"/>
      <c r="I573" s="5"/>
      <c r="J573" s="5"/>
      <c r="K573" s="5"/>
      <c r="L573" s="3"/>
      <c r="M573" s="6"/>
      <c r="N573" s="690"/>
      <c r="O573" s="690"/>
      <c r="P573" s="29"/>
      <c r="Q573" s="11"/>
      <c r="R573" s="11"/>
      <c r="S573" s="11"/>
    </row>
    <row r="574" spans="1:19" ht="14.25" hidden="1" customHeight="1">
      <c r="A574" s="3"/>
      <c r="B574" s="12"/>
      <c r="C574" s="3"/>
      <c r="D574" s="3"/>
      <c r="E574" s="12"/>
      <c r="F574" s="3"/>
      <c r="G574" s="635"/>
      <c r="H574" s="3"/>
      <c r="I574" s="5"/>
      <c r="J574" s="5"/>
      <c r="K574" s="5"/>
      <c r="L574" s="3"/>
      <c r="M574" s="6"/>
      <c r="N574" s="690"/>
      <c r="O574" s="690"/>
      <c r="P574" s="29"/>
      <c r="Q574" s="11"/>
      <c r="R574" s="11"/>
      <c r="S574" s="11"/>
    </row>
    <row r="575" spans="1:19" ht="14.25" hidden="1" customHeight="1">
      <c r="A575" s="3"/>
      <c r="B575" s="12"/>
      <c r="C575" s="3"/>
      <c r="D575" s="3"/>
      <c r="E575" s="12"/>
      <c r="F575" s="3"/>
      <c r="G575" s="635"/>
      <c r="H575" s="3"/>
      <c r="I575" s="5"/>
      <c r="J575" s="5"/>
      <c r="K575" s="5"/>
      <c r="L575" s="3"/>
      <c r="M575" s="6"/>
      <c r="N575" s="690"/>
      <c r="O575" s="690"/>
      <c r="P575" s="29"/>
      <c r="Q575" s="11"/>
      <c r="R575" s="11"/>
      <c r="S575" s="11"/>
    </row>
    <row r="576" spans="1:19" ht="14.25" hidden="1" customHeight="1">
      <c r="A576" s="3"/>
      <c r="B576" s="12"/>
      <c r="C576" s="3"/>
      <c r="D576" s="3"/>
      <c r="E576" s="12"/>
      <c r="F576" s="3"/>
      <c r="G576" s="635"/>
      <c r="H576" s="3"/>
      <c r="I576" s="5"/>
      <c r="J576" s="5"/>
      <c r="K576" s="5"/>
      <c r="L576" s="3"/>
      <c r="M576" s="6"/>
      <c r="N576" s="690"/>
      <c r="O576" s="690"/>
      <c r="P576" s="29"/>
      <c r="Q576" s="11"/>
      <c r="R576" s="11"/>
      <c r="S576" s="11"/>
    </row>
    <row r="577" spans="1:19" ht="14.25" hidden="1" customHeight="1">
      <c r="A577" s="3"/>
      <c r="B577" s="12"/>
      <c r="C577" s="3"/>
      <c r="D577" s="3"/>
      <c r="E577" s="12"/>
      <c r="F577" s="3"/>
      <c r="G577" s="635"/>
      <c r="H577" s="3"/>
      <c r="I577" s="5"/>
      <c r="J577" s="5"/>
      <c r="K577" s="5"/>
      <c r="L577" s="3"/>
      <c r="M577" s="6"/>
      <c r="N577" s="690"/>
      <c r="O577" s="690"/>
      <c r="P577" s="29"/>
      <c r="Q577" s="11"/>
      <c r="R577" s="11"/>
      <c r="S577" s="11"/>
    </row>
    <row r="578" spans="1:19" ht="14.25" hidden="1" customHeight="1">
      <c r="A578" s="3"/>
      <c r="B578" s="12"/>
      <c r="C578" s="3"/>
      <c r="D578" s="3"/>
      <c r="E578" s="12"/>
      <c r="F578" s="3"/>
      <c r="G578" s="635"/>
      <c r="H578" s="3"/>
      <c r="I578" s="5"/>
      <c r="J578" s="5"/>
      <c r="K578" s="5"/>
      <c r="L578" s="3"/>
      <c r="M578" s="6"/>
      <c r="N578" s="690"/>
      <c r="O578" s="690"/>
      <c r="P578" s="29"/>
      <c r="Q578" s="11"/>
      <c r="R578" s="11"/>
      <c r="S578" s="11"/>
    </row>
    <row r="579" spans="1:19" ht="14.25" hidden="1" customHeight="1">
      <c r="A579" s="3"/>
      <c r="B579" s="12"/>
      <c r="C579" s="3"/>
      <c r="D579" s="3"/>
      <c r="E579" s="12"/>
      <c r="F579" s="3"/>
      <c r="G579" s="635"/>
      <c r="H579" s="3"/>
      <c r="I579" s="5"/>
      <c r="J579" s="5"/>
      <c r="K579" s="5"/>
      <c r="L579" s="3"/>
      <c r="M579" s="6"/>
      <c r="N579" s="690"/>
      <c r="O579" s="690"/>
      <c r="P579" s="29"/>
      <c r="Q579" s="11"/>
      <c r="R579" s="11"/>
      <c r="S579" s="11"/>
    </row>
    <row r="580" spans="1:19" ht="14.25" hidden="1" customHeight="1">
      <c r="A580" s="3"/>
      <c r="B580" s="12"/>
      <c r="C580" s="3"/>
      <c r="D580" s="3"/>
      <c r="E580" s="12"/>
      <c r="F580" s="3"/>
      <c r="G580" s="635"/>
      <c r="H580" s="3"/>
      <c r="I580" s="5"/>
      <c r="J580" s="5"/>
      <c r="K580" s="5"/>
      <c r="L580" s="3"/>
      <c r="M580" s="6"/>
      <c r="N580" s="690"/>
      <c r="O580" s="690"/>
      <c r="P580" s="29"/>
      <c r="Q580" s="11"/>
      <c r="R580" s="11"/>
      <c r="S580" s="11"/>
    </row>
    <row r="581" spans="1:19" ht="14.25" hidden="1" customHeight="1">
      <c r="A581" s="3"/>
      <c r="B581" s="12"/>
      <c r="C581" s="3"/>
      <c r="D581" s="3"/>
      <c r="E581" s="12"/>
      <c r="F581" s="3"/>
      <c r="G581" s="635"/>
      <c r="H581" s="3"/>
      <c r="I581" s="5"/>
      <c r="J581" s="5"/>
      <c r="K581" s="5"/>
      <c r="L581" s="3"/>
      <c r="M581" s="6"/>
      <c r="N581" s="690"/>
      <c r="O581" s="690"/>
      <c r="P581" s="29"/>
      <c r="Q581" s="11"/>
      <c r="R581" s="11"/>
      <c r="S581" s="11"/>
    </row>
    <row r="582" spans="1:19" ht="14.25" hidden="1" customHeight="1">
      <c r="A582" s="3"/>
      <c r="B582" s="12"/>
      <c r="C582" s="3"/>
      <c r="D582" s="3"/>
      <c r="E582" s="12"/>
      <c r="F582" s="3"/>
      <c r="G582" s="635"/>
      <c r="H582" s="3"/>
      <c r="I582" s="5"/>
      <c r="J582" s="5"/>
      <c r="K582" s="5"/>
      <c r="L582" s="3"/>
      <c r="M582" s="6"/>
      <c r="N582" s="690"/>
      <c r="O582" s="690"/>
      <c r="P582" s="29"/>
      <c r="Q582" s="11"/>
      <c r="R582" s="11"/>
      <c r="S582" s="11"/>
    </row>
    <row r="583" spans="1:19" ht="14.25" hidden="1" customHeight="1">
      <c r="A583" s="3"/>
      <c r="B583" s="12"/>
      <c r="C583" s="3"/>
      <c r="D583" s="3"/>
      <c r="E583" s="12"/>
      <c r="F583" s="3"/>
      <c r="G583" s="635"/>
      <c r="H583" s="3"/>
      <c r="I583" s="5"/>
      <c r="J583" s="5"/>
      <c r="K583" s="5"/>
      <c r="L583" s="3"/>
      <c r="M583" s="6"/>
      <c r="N583" s="690"/>
      <c r="O583" s="690"/>
      <c r="P583" s="29"/>
      <c r="Q583" s="11"/>
      <c r="R583" s="11"/>
      <c r="S583" s="11"/>
    </row>
    <row r="584" spans="1:19" ht="14.25" hidden="1" customHeight="1">
      <c r="A584" s="3"/>
      <c r="B584" s="12"/>
      <c r="C584" s="3"/>
      <c r="D584" s="3"/>
      <c r="E584" s="12"/>
      <c r="F584" s="3"/>
      <c r="G584" s="635"/>
      <c r="H584" s="3"/>
      <c r="I584" s="5"/>
      <c r="J584" s="5"/>
      <c r="K584" s="5"/>
      <c r="L584" s="3"/>
      <c r="M584" s="6"/>
      <c r="N584" s="690"/>
      <c r="O584" s="690"/>
      <c r="P584" s="29"/>
      <c r="Q584" s="11"/>
      <c r="R584" s="11"/>
      <c r="S584" s="11"/>
    </row>
    <row r="585" spans="1:19" ht="14.25" hidden="1" customHeight="1">
      <c r="A585" s="3"/>
      <c r="B585" s="12"/>
      <c r="C585" s="3"/>
      <c r="D585" s="3"/>
      <c r="E585" s="12"/>
      <c r="F585" s="3"/>
      <c r="G585" s="635"/>
      <c r="H585" s="3"/>
      <c r="I585" s="5"/>
      <c r="J585" s="5"/>
      <c r="K585" s="5"/>
      <c r="L585" s="3"/>
      <c r="M585" s="6"/>
      <c r="N585" s="690"/>
      <c r="O585" s="690"/>
      <c r="P585" s="29"/>
      <c r="Q585" s="11"/>
      <c r="R585" s="11"/>
      <c r="S585" s="11"/>
    </row>
    <row r="586" spans="1:19" ht="14.25" hidden="1" customHeight="1">
      <c r="A586" s="3"/>
      <c r="B586" s="12"/>
      <c r="C586" s="3"/>
      <c r="D586" s="3"/>
      <c r="E586" s="12"/>
      <c r="F586" s="3"/>
      <c r="G586" s="635"/>
      <c r="H586" s="3"/>
      <c r="I586" s="5"/>
      <c r="J586" s="5"/>
      <c r="K586" s="5"/>
      <c r="L586" s="3"/>
      <c r="M586" s="6"/>
      <c r="N586" s="690"/>
      <c r="O586" s="690"/>
      <c r="P586" s="29"/>
      <c r="Q586" s="11"/>
      <c r="R586" s="11"/>
      <c r="S586" s="11"/>
    </row>
    <row r="587" spans="1:19" ht="14.25" hidden="1" customHeight="1">
      <c r="A587" s="3"/>
      <c r="B587" s="12"/>
      <c r="C587" s="3"/>
      <c r="D587" s="3"/>
      <c r="E587" s="12"/>
      <c r="F587" s="3"/>
      <c r="G587" s="635"/>
      <c r="H587" s="3"/>
      <c r="I587" s="5"/>
      <c r="J587" s="5"/>
      <c r="K587" s="5"/>
      <c r="L587" s="3"/>
      <c r="M587" s="6"/>
      <c r="N587" s="690"/>
      <c r="O587" s="690"/>
      <c r="P587" s="29"/>
      <c r="Q587" s="11"/>
      <c r="R587" s="11"/>
      <c r="S587" s="11"/>
    </row>
    <row r="588" spans="1:19" ht="14.25" hidden="1" customHeight="1">
      <c r="A588" s="3"/>
      <c r="B588" s="12"/>
      <c r="C588" s="3"/>
      <c r="D588" s="3"/>
      <c r="E588" s="12"/>
      <c r="F588" s="3"/>
      <c r="G588" s="635"/>
      <c r="H588" s="3"/>
      <c r="I588" s="5"/>
      <c r="J588" s="5"/>
      <c r="K588" s="5"/>
      <c r="L588" s="3"/>
      <c r="M588" s="6"/>
      <c r="N588" s="690"/>
      <c r="O588" s="690"/>
      <c r="P588" s="29"/>
      <c r="Q588" s="11"/>
      <c r="R588" s="11"/>
      <c r="S588" s="11"/>
    </row>
    <row r="589" spans="1:19" ht="14.25" hidden="1" customHeight="1">
      <c r="A589" s="3"/>
      <c r="B589" s="12"/>
      <c r="C589" s="3"/>
      <c r="D589" s="3"/>
      <c r="E589" s="12"/>
      <c r="F589" s="3"/>
      <c r="G589" s="635"/>
      <c r="H589" s="3"/>
      <c r="I589" s="5"/>
      <c r="J589" s="5"/>
      <c r="K589" s="5"/>
      <c r="L589" s="3"/>
      <c r="M589" s="6"/>
      <c r="N589" s="690"/>
      <c r="O589" s="690"/>
      <c r="P589" s="29"/>
      <c r="Q589" s="11"/>
      <c r="R589" s="11"/>
      <c r="S589" s="11"/>
    </row>
    <row r="590" spans="1:19" ht="14.25" hidden="1" customHeight="1">
      <c r="A590" s="3"/>
      <c r="B590" s="12"/>
      <c r="C590" s="3"/>
      <c r="D590" s="3"/>
      <c r="E590" s="12"/>
      <c r="F590" s="3"/>
      <c r="G590" s="635"/>
      <c r="H590" s="3"/>
      <c r="I590" s="5"/>
      <c r="J590" s="5"/>
      <c r="K590" s="5"/>
      <c r="L590" s="3"/>
      <c r="M590" s="6"/>
      <c r="N590" s="690"/>
      <c r="O590" s="690"/>
      <c r="P590" s="29"/>
      <c r="Q590" s="11"/>
      <c r="R590" s="11"/>
      <c r="S590" s="11"/>
    </row>
    <row r="591" spans="1:19" ht="14.25" hidden="1" customHeight="1">
      <c r="A591" s="3"/>
      <c r="B591" s="12"/>
      <c r="C591" s="3"/>
      <c r="D591" s="3"/>
      <c r="E591" s="12"/>
      <c r="F591" s="3"/>
      <c r="G591" s="635"/>
      <c r="H591" s="3"/>
      <c r="I591" s="5"/>
      <c r="J591" s="5"/>
      <c r="K591" s="5"/>
      <c r="L591" s="3"/>
      <c r="M591" s="6"/>
      <c r="N591" s="690"/>
      <c r="O591" s="690"/>
      <c r="P591" s="29"/>
      <c r="Q591" s="11"/>
      <c r="R591" s="11"/>
      <c r="S591" s="11"/>
    </row>
    <row r="592" spans="1:19" ht="14.25" hidden="1" customHeight="1">
      <c r="A592" s="3"/>
      <c r="B592" s="12"/>
      <c r="C592" s="3"/>
      <c r="D592" s="3"/>
      <c r="E592" s="12"/>
      <c r="F592" s="3"/>
      <c r="G592" s="635"/>
      <c r="H592" s="3"/>
      <c r="I592" s="5"/>
      <c r="J592" s="5"/>
      <c r="K592" s="5"/>
      <c r="L592" s="3"/>
      <c r="M592" s="6"/>
      <c r="N592" s="690"/>
      <c r="O592" s="690"/>
      <c r="P592" s="29"/>
      <c r="Q592" s="11"/>
      <c r="R592" s="11"/>
      <c r="S592" s="11"/>
    </row>
    <row r="593" spans="1:19" ht="14.25" hidden="1" customHeight="1">
      <c r="A593" s="3"/>
      <c r="B593" s="12"/>
      <c r="C593" s="3"/>
      <c r="D593" s="3"/>
      <c r="E593" s="12"/>
      <c r="F593" s="3"/>
      <c r="G593" s="635"/>
      <c r="H593" s="3"/>
      <c r="I593" s="5"/>
      <c r="J593" s="5"/>
      <c r="K593" s="5"/>
      <c r="L593" s="3"/>
      <c r="M593" s="6"/>
      <c r="N593" s="690"/>
      <c r="O593" s="690"/>
      <c r="P593" s="29"/>
      <c r="Q593" s="11"/>
      <c r="R593" s="11"/>
      <c r="S593" s="11"/>
    </row>
    <row r="594" spans="1:19" ht="14.25" hidden="1" customHeight="1">
      <c r="A594" s="3"/>
      <c r="B594" s="12"/>
      <c r="C594" s="3"/>
      <c r="D594" s="3"/>
      <c r="E594" s="12"/>
      <c r="F594" s="3"/>
      <c r="G594" s="635"/>
      <c r="H594" s="3"/>
      <c r="I594" s="5"/>
      <c r="J594" s="5"/>
      <c r="K594" s="5"/>
      <c r="L594" s="3"/>
      <c r="M594" s="6"/>
      <c r="N594" s="690"/>
      <c r="O594" s="690"/>
      <c r="P594" s="29"/>
      <c r="Q594" s="11"/>
      <c r="R594" s="11"/>
      <c r="S594" s="11"/>
    </row>
    <row r="595" spans="1:19" ht="14.25" hidden="1" customHeight="1">
      <c r="A595" s="3"/>
      <c r="B595" s="12"/>
      <c r="C595" s="3"/>
      <c r="D595" s="3"/>
      <c r="E595" s="12"/>
      <c r="F595" s="3"/>
      <c r="G595" s="635"/>
      <c r="H595" s="3"/>
      <c r="I595" s="5"/>
      <c r="J595" s="5"/>
      <c r="K595" s="5"/>
      <c r="L595" s="3"/>
      <c r="M595" s="6"/>
      <c r="N595" s="690"/>
      <c r="O595" s="690"/>
      <c r="P595" s="29"/>
      <c r="Q595" s="11"/>
      <c r="R595" s="11"/>
      <c r="S595" s="11"/>
    </row>
    <row r="596" spans="1:19" ht="14.25" hidden="1" customHeight="1">
      <c r="A596" s="3"/>
      <c r="B596" s="12"/>
      <c r="C596" s="3"/>
      <c r="D596" s="3"/>
      <c r="E596" s="12"/>
      <c r="F596" s="3"/>
      <c r="G596" s="635"/>
      <c r="H596" s="3"/>
      <c r="I596" s="5"/>
      <c r="J596" s="5"/>
      <c r="K596" s="5"/>
      <c r="L596" s="3"/>
      <c r="M596" s="6"/>
      <c r="N596" s="690"/>
      <c r="O596" s="690"/>
      <c r="P596" s="29"/>
      <c r="Q596" s="11"/>
      <c r="R596" s="11"/>
      <c r="S596" s="11"/>
    </row>
    <row r="597" spans="1:19" ht="14.25" hidden="1" customHeight="1">
      <c r="A597" s="3"/>
      <c r="B597" s="12"/>
      <c r="C597" s="3"/>
      <c r="D597" s="3"/>
      <c r="E597" s="12"/>
      <c r="F597" s="3"/>
      <c r="G597" s="635"/>
      <c r="H597" s="3"/>
      <c r="I597" s="5"/>
      <c r="J597" s="5"/>
      <c r="K597" s="5"/>
      <c r="L597" s="3"/>
      <c r="M597" s="6"/>
      <c r="N597" s="690"/>
      <c r="O597" s="690"/>
      <c r="P597" s="29"/>
      <c r="Q597" s="11"/>
      <c r="R597" s="11"/>
      <c r="S597" s="11"/>
    </row>
    <row r="598" spans="1:19" ht="14.25" hidden="1" customHeight="1">
      <c r="A598" s="3"/>
      <c r="B598" s="12"/>
      <c r="C598" s="3"/>
      <c r="D598" s="3"/>
      <c r="E598" s="12"/>
      <c r="F598" s="3"/>
      <c r="G598" s="635"/>
      <c r="H598" s="3"/>
      <c r="I598" s="5"/>
      <c r="J598" s="5"/>
      <c r="K598" s="5"/>
      <c r="L598" s="3"/>
      <c r="M598" s="6"/>
      <c r="N598" s="690"/>
      <c r="O598" s="690"/>
      <c r="P598" s="29"/>
      <c r="Q598" s="11"/>
      <c r="R598" s="11"/>
      <c r="S598" s="11"/>
    </row>
    <row r="599" spans="1:19" ht="14.25" hidden="1" customHeight="1">
      <c r="A599" s="3"/>
      <c r="B599" s="12"/>
      <c r="C599" s="3"/>
      <c r="D599" s="3"/>
      <c r="E599" s="12"/>
      <c r="F599" s="3"/>
      <c r="G599" s="635"/>
      <c r="H599" s="3"/>
      <c r="I599" s="5"/>
      <c r="J599" s="5"/>
      <c r="K599" s="5"/>
      <c r="L599" s="3"/>
      <c r="M599" s="6"/>
      <c r="N599" s="690"/>
      <c r="O599" s="690"/>
      <c r="P599" s="29"/>
      <c r="Q599" s="11"/>
      <c r="R599" s="11"/>
      <c r="S599" s="11"/>
    </row>
    <row r="600" spans="1:19" ht="14.25" hidden="1" customHeight="1">
      <c r="A600" s="3"/>
      <c r="B600" s="12"/>
      <c r="C600" s="3"/>
      <c r="D600" s="3"/>
      <c r="E600" s="12"/>
      <c r="F600" s="3"/>
      <c r="G600" s="635"/>
      <c r="H600" s="3"/>
      <c r="I600" s="5"/>
      <c r="J600" s="5"/>
      <c r="K600" s="5"/>
      <c r="L600" s="3"/>
      <c r="M600" s="6"/>
      <c r="N600" s="690"/>
      <c r="O600" s="690"/>
      <c r="P600" s="29"/>
      <c r="Q600" s="11"/>
      <c r="R600" s="11"/>
      <c r="S600" s="11"/>
    </row>
    <row r="601" spans="1:19" ht="14.25" hidden="1" customHeight="1">
      <c r="A601" s="3"/>
      <c r="B601" s="12"/>
      <c r="C601" s="3"/>
      <c r="D601" s="3"/>
      <c r="E601" s="12"/>
      <c r="F601" s="3"/>
      <c r="G601" s="635"/>
      <c r="H601" s="3"/>
      <c r="I601" s="5"/>
      <c r="J601" s="5"/>
      <c r="K601" s="5"/>
      <c r="L601" s="3"/>
      <c r="M601" s="6"/>
      <c r="N601" s="690"/>
      <c r="O601" s="690"/>
      <c r="P601" s="29"/>
      <c r="Q601" s="11"/>
      <c r="R601" s="11"/>
      <c r="S601" s="11"/>
    </row>
    <row r="602" spans="1:19" ht="14.25" hidden="1" customHeight="1">
      <c r="A602" s="3"/>
      <c r="B602" s="12"/>
      <c r="C602" s="3"/>
      <c r="D602" s="3"/>
      <c r="E602" s="12"/>
      <c r="F602" s="3"/>
      <c r="G602" s="635"/>
      <c r="H602" s="3"/>
      <c r="I602" s="5"/>
      <c r="J602" s="5"/>
      <c r="K602" s="5"/>
      <c r="L602" s="3"/>
      <c r="M602" s="6"/>
      <c r="N602" s="690"/>
      <c r="O602" s="690"/>
      <c r="P602" s="29"/>
      <c r="Q602" s="11"/>
      <c r="R602" s="11"/>
      <c r="S602" s="11"/>
    </row>
    <row r="603" spans="1:19" ht="14.25" hidden="1" customHeight="1">
      <c r="A603" s="3"/>
      <c r="B603" s="12"/>
      <c r="C603" s="3"/>
      <c r="D603" s="3"/>
      <c r="E603" s="12"/>
      <c r="F603" s="3"/>
      <c r="G603" s="635"/>
      <c r="H603" s="3"/>
      <c r="I603" s="5"/>
      <c r="J603" s="5"/>
      <c r="K603" s="5"/>
      <c r="L603" s="3"/>
      <c r="M603" s="6"/>
      <c r="N603" s="690"/>
      <c r="O603" s="690"/>
      <c r="P603" s="29"/>
      <c r="Q603" s="11"/>
      <c r="R603" s="11"/>
      <c r="S603" s="11"/>
    </row>
    <row r="604" spans="1:19" ht="14.25" hidden="1" customHeight="1">
      <c r="A604" s="3"/>
      <c r="B604" s="12"/>
      <c r="C604" s="3"/>
      <c r="D604" s="3"/>
      <c r="E604" s="12"/>
      <c r="F604" s="3"/>
      <c r="G604" s="635"/>
      <c r="H604" s="3"/>
      <c r="I604" s="5"/>
      <c r="J604" s="5"/>
      <c r="K604" s="5"/>
      <c r="L604" s="3"/>
      <c r="M604" s="6"/>
      <c r="N604" s="690"/>
      <c r="O604" s="690"/>
      <c r="P604" s="29"/>
      <c r="Q604" s="11"/>
      <c r="R604" s="11"/>
      <c r="S604" s="11"/>
    </row>
    <row r="605" spans="1:19" ht="14.25" hidden="1" customHeight="1">
      <c r="A605" s="3"/>
      <c r="B605" s="12"/>
      <c r="C605" s="3"/>
      <c r="D605" s="3"/>
      <c r="E605" s="12"/>
      <c r="F605" s="3"/>
      <c r="G605" s="635"/>
      <c r="H605" s="3"/>
      <c r="I605" s="5"/>
      <c r="J605" s="5"/>
      <c r="K605" s="5"/>
      <c r="L605" s="3"/>
      <c r="M605" s="6"/>
      <c r="N605" s="690"/>
      <c r="O605" s="690"/>
      <c r="P605" s="29"/>
      <c r="Q605" s="11"/>
      <c r="R605" s="11"/>
      <c r="S605" s="11"/>
    </row>
    <row r="606" spans="1:19" ht="14.25" hidden="1" customHeight="1">
      <c r="A606" s="3"/>
      <c r="B606" s="12"/>
      <c r="C606" s="3"/>
      <c r="D606" s="3"/>
      <c r="E606" s="12"/>
      <c r="F606" s="3"/>
      <c r="G606" s="635"/>
      <c r="H606" s="3"/>
      <c r="I606" s="5"/>
      <c r="J606" s="5"/>
      <c r="K606" s="5"/>
      <c r="L606" s="3"/>
      <c r="M606" s="6"/>
      <c r="N606" s="690"/>
      <c r="O606" s="690"/>
      <c r="P606" s="29"/>
      <c r="Q606" s="11"/>
      <c r="R606" s="11"/>
      <c r="S606" s="11"/>
    </row>
    <row r="607" spans="1:19" ht="14.25" hidden="1" customHeight="1">
      <c r="A607" s="3"/>
      <c r="B607" s="12"/>
      <c r="C607" s="3"/>
      <c r="D607" s="3"/>
      <c r="E607" s="12"/>
      <c r="F607" s="3"/>
      <c r="G607" s="635"/>
      <c r="H607" s="3"/>
      <c r="I607" s="5"/>
      <c r="J607" s="5"/>
      <c r="K607" s="5"/>
      <c r="L607" s="3"/>
      <c r="M607" s="6"/>
      <c r="N607" s="690"/>
      <c r="O607" s="690"/>
      <c r="P607" s="29"/>
      <c r="Q607" s="11"/>
      <c r="R607" s="11"/>
      <c r="S607" s="11"/>
    </row>
    <row r="608" spans="1:19" ht="14.25" hidden="1" customHeight="1">
      <c r="A608" s="3"/>
      <c r="B608" s="12"/>
      <c r="C608" s="3"/>
      <c r="D608" s="3"/>
      <c r="E608" s="12"/>
      <c r="F608" s="3"/>
      <c r="G608" s="635"/>
      <c r="H608" s="3"/>
      <c r="I608" s="5"/>
      <c r="J608" s="5"/>
      <c r="K608" s="5"/>
      <c r="L608" s="3"/>
      <c r="M608" s="6"/>
      <c r="N608" s="690"/>
      <c r="O608" s="690"/>
      <c r="P608" s="29"/>
      <c r="Q608" s="11"/>
      <c r="R608" s="11"/>
      <c r="S608" s="11"/>
    </row>
    <row r="609" spans="1:19" ht="14.25" hidden="1" customHeight="1">
      <c r="A609" s="3"/>
      <c r="B609" s="12"/>
      <c r="C609" s="3"/>
      <c r="D609" s="3"/>
      <c r="E609" s="12"/>
      <c r="F609" s="3"/>
      <c r="G609" s="635"/>
      <c r="H609" s="3"/>
      <c r="I609" s="5"/>
      <c r="J609" s="5"/>
      <c r="K609" s="5"/>
      <c r="L609" s="3"/>
      <c r="M609" s="6"/>
      <c r="N609" s="690"/>
      <c r="O609" s="690"/>
      <c r="P609" s="29"/>
      <c r="Q609" s="11"/>
      <c r="R609" s="11"/>
      <c r="S609" s="11"/>
    </row>
    <row r="610" spans="1:19" ht="14.25" hidden="1" customHeight="1">
      <c r="A610" s="3"/>
      <c r="B610" s="12"/>
      <c r="C610" s="3"/>
      <c r="D610" s="3"/>
      <c r="E610" s="12"/>
      <c r="F610" s="3"/>
      <c r="G610" s="635"/>
      <c r="H610" s="3"/>
      <c r="I610" s="5"/>
      <c r="J610" s="5"/>
      <c r="K610" s="5"/>
      <c r="L610" s="3"/>
      <c r="M610" s="6"/>
      <c r="N610" s="690"/>
      <c r="O610" s="690"/>
      <c r="P610" s="29"/>
      <c r="Q610" s="11"/>
      <c r="R610" s="11"/>
      <c r="S610" s="11"/>
    </row>
    <row r="611" spans="1:19" ht="14.25" hidden="1" customHeight="1">
      <c r="A611" s="3"/>
      <c r="B611" s="12"/>
      <c r="C611" s="3"/>
      <c r="D611" s="3"/>
      <c r="E611" s="12"/>
      <c r="F611" s="3"/>
      <c r="G611" s="635"/>
      <c r="H611" s="3"/>
      <c r="I611" s="5"/>
      <c r="J611" s="5"/>
      <c r="K611" s="5"/>
      <c r="L611" s="3"/>
      <c r="M611" s="6"/>
      <c r="N611" s="690"/>
      <c r="O611" s="690"/>
      <c r="P611" s="29"/>
      <c r="Q611" s="11"/>
      <c r="R611" s="11"/>
      <c r="S611" s="11"/>
    </row>
    <row r="612" spans="1:19" ht="14.25" hidden="1" customHeight="1">
      <c r="A612" s="3"/>
      <c r="B612" s="12"/>
      <c r="C612" s="3"/>
      <c r="D612" s="3"/>
      <c r="E612" s="12"/>
      <c r="F612" s="3"/>
      <c r="G612" s="635"/>
      <c r="H612" s="3"/>
      <c r="I612" s="5"/>
      <c r="J612" s="5"/>
      <c r="K612" s="5"/>
      <c r="L612" s="3"/>
      <c r="M612" s="6"/>
      <c r="N612" s="690"/>
      <c r="O612" s="690"/>
      <c r="P612" s="29"/>
      <c r="Q612" s="11"/>
      <c r="R612" s="11"/>
      <c r="S612" s="11"/>
    </row>
    <row r="613" spans="1:19" ht="14.25" hidden="1" customHeight="1">
      <c r="A613" s="3"/>
      <c r="B613" s="12"/>
      <c r="C613" s="3"/>
      <c r="D613" s="3"/>
      <c r="E613" s="12"/>
      <c r="F613" s="3"/>
      <c r="G613" s="635"/>
      <c r="H613" s="3"/>
      <c r="I613" s="5"/>
      <c r="J613" s="5"/>
      <c r="K613" s="5"/>
      <c r="L613" s="3"/>
      <c r="M613" s="6"/>
      <c r="N613" s="690"/>
      <c r="O613" s="690"/>
      <c r="P613" s="29"/>
      <c r="Q613" s="11"/>
      <c r="R613" s="11"/>
      <c r="S613" s="11"/>
    </row>
    <row r="614" spans="1:19" ht="14.25" hidden="1" customHeight="1">
      <c r="A614" s="3"/>
      <c r="B614" s="12"/>
      <c r="C614" s="3"/>
      <c r="D614" s="3"/>
      <c r="E614" s="12"/>
      <c r="F614" s="3"/>
      <c r="G614" s="635"/>
      <c r="H614" s="3"/>
      <c r="I614" s="5"/>
      <c r="J614" s="5"/>
      <c r="K614" s="5"/>
      <c r="L614" s="3"/>
      <c r="M614" s="6"/>
      <c r="N614" s="690"/>
      <c r="O614" s="690"/>
      <c r="P614" s="29"/>
      <c r="Q614" s="11"/>
      <c r="R614" s="11"/>
      <c r="S614" s="11"/>
    </row>
    <row r="615" spans="1:19" ht="14.25" hidden="1" customHeight="1">
      <c r="A615" s="3"/>
      <c r="B615" s="12"/>
      <c r="C615" s="3"/>
      <c r="D615" s="3"/>
      <c r="E615" s="12"/>
      <c r="F615" s="3"/>
      <c r="G615" s="635"/>
      <c r="H615" s="3"/>
      <c r="I615" s="5"/>
      <c r="J615" s="5"/>
      <c r="K615" s="5"/>
      <c r="L615" s="3"/>
      <c r="M615" s="6"/>
      <c r="N615" s="690"/>
      <c r="O615" s="690"/>
      <c r="P615" s="29"/>
      <c r="Q615" s="11"/>
      <c r="R615" s="11"/>
      <c r="S615" s="11"/>
    </row>
    <row r="616" spans="1:19" ht="14.25" hidden="1" customHeight="1">
      <c r="A616" s="3"/>
      <c r="B616" s="12"/>
      <c r="C616" s="3"/>
      <c r="D616" s="3"/>
      <c r="E616" s="12"/>
      <c r="F616" s="3"/>
      <c r="G616" s="635"/>
      <c r="H616" s="3"/>
      <c r="I616" s="5"/>
      <c r="J616" s="5"/>
      <c r="K616" s="5"/>
      <c r="L616" s="3"/>
      <c r="M616" s="6"/>
      <c r="N616" s="690"/>
      <c r="O616" s="690"/>
      <c r="P616" s="29"/>
      <c r="Q616" s="11"/>
      <c r="R616" s="11"/>
      <c r="S616" s="11"/>
    </row>
    <row r="617" spans="1:19" ht="14.25" hidden="1" customHeight="1">
      <c r="A617" s="3"/>
      <c r="B617" s="12"/>
      <c r="C617" s="3"/>
      <c r="D617" s="3"/>
      <c r="E617" s="12"/>
      <c r="F617" s="3"/>
      <c r="G617" s="635"/>
      <c r="H617" s="3"/>
      <c r="I617" s="5"/>
      <c r="J617" s="5"/>
      <c r="K617" s="5"/>
      <c r="L617" s="3"/>
      <c r="M617" s="6"/>
      <c r="N617" s="690"/>
      <c r="O617" s="690"/>
      <c r="P617" s="29"/>
      <c r="Q617" s="11"/>
      <c r="R617" s="11"/>
      <c r="S617" s="11"/>
    </row>
    <row r="618" spans="1:19" ht="14.25" hidden="1" customHeight="1">
      <c r="A618" s="3"/>
      <c r="B618" s="12"/>
      <c r="C618" s="3"/>
      <c r="D618" s="3"/>
      <c r="E618" s="12"/>
      <c r="F618" s="3"/>
      <c r="G618" s="635"/>
      <c r="H618" s="3"/>
      <c r="I618" s="5"/>
      <c r="J618" s="5"/>
      <c r="K618" s="5"/>
      <c r="L618" s="3"/>
      <c r="M618" s="6"/>
      <c r="N618" s="690"/>
      <c r="O618" s="690"/>
      <c r="P618" s="29"/>
      <c r="Q618" s="11"/>
      <c r="R618" s="11"/>
      <c r="S618" s="11"/>
    </row>
    <row r="619" spans="1:19" ht="14.25" hidden="1" customHeight="1">
      <c r="A619" s="3"/>
      <c r="B619" s="12"/>
      <c r="C619" s="3"/>
      <c r="D619" s="3"/>
      <c r="E619" s="12"/>
      <c r="F619" s="3"/>
      <c r="G619" s="635"/>
      <c r="H619" s="3"/>
      <c r="I619" s="5"/>
      <c r="J619" s="5"/>
      <c r="K619" s="5"/>
      <c r="L619" s="3"/>
      <c r="M619" s="6"/>
      <c r="N619" s="690"/>
      <c r="O619" s="690"/>
      <c r="P619" s="29"/>
      <c r="Q619" s="11"/>
      <c r="R619" s="11"/>
      <c r="S619" s="11"/>
    </row>
    <row r="620" spans="1:19" ht="14.25" hidden="1" customHeight="1">
      <c r="A620" s="3"/>
      <c r="B620" s="12"/>
      <c r="C620" s="3"/>
      <c r="D620" s="3"/>
      <c r="E620" s="12"/>
      <c r="F620" s="3"/>
      <c r="G620" s="635"/>
      <c r="H620" s="3"/>
      <c r="I620" s="5"/>
      <c r="J620" s="5"/>
      <c r="K620" s="5"/>
      <c r="L620" s="3"/>
      <c r="M620" s="6"/>
      <c r="N620" s="690"/>
      <c r="O620" s="690"/>
      <c r="P620" s="29"/>
      <c r="Q620" s="11"/>
      <c r="R620" s="11"/>
      <c r="S620" s="11"/>
    </row>
    <row r="621" spans="1:19" ht="14.25" hidden="1" customHeight="1">
      <c r="A621" s="3"/>
      <c r="B621" s="12"/>
      <c r="C621" s="3"/>
      <c r="D621" s="3"/>
      <c r="E621" s="12"/>
      <c r="F621" s="3"/>
      <c r="G621" s="635"/>
      <c r="H621" s="3"/>
      <c r="I621" s="5"/>
      <c r="J621" s="5"/>
      <c r="K621" s="5"/>
      <c r="L621" s="3"/>
      <c r="M621" s="6"/>
      <c r="N621" s="690"/>
      <c r="O621" s="690"/>
      <c r="P621" s="29"/>
      <c r="Q621" s="11"/>
      <c r="R621" s="11"/>
      <c r="S621" s="11"/>
    </row>
    <row r="622" spans="1:19" ht="14.25" hidden="1" customHeight="1">
      <c r="A622" s="3"/>
      <c r="B622" s="12"/>
      <c r="C622" s="3"/>
      <c r="D622" s="3"/>
      <c r="E622" s="12"/>
      <c r="F622" s="3"/>
      <c r="G622" s="635"/>
      <c r="H622" s="3"/>
      <c r="I622" s="5"/>
      <c r="J622" s="5"/>
      <c r="K622" s="5"/>
      <c r="L622" s="3"/>
      <c r="M622" s="6"/>
      <c r="N622" s="690"/>
      <c r="O622" s="690"/>
      <c r="P622" s="29"/>
      <c r="Q622" s="11"/>
      <c r="R622" s="11"/>
      <c r="S622" s="11"/>
    </row>
    <row r="623" spans="1:19" ht="14.25" hidden="1" customHeight="1">
      <c r="A623" s="3"/>
      <c r="B623" s="12"/>
      <c r="C623" s="3"/>
      <c r="D623" s="3"/>
      <c r="E623" s="12"/>
      <c r="F623" s="3"/>
      <c r="G623" s="635"/>
      <c r="H623" s="3"/>
      <c r="I623" s="5"/>
      <c r="J623" s="5"/>
      <c r="K623" s="5"/>
      <c r="L623" s="3"/>
      <c r="M623" s="6"/>
      <c r="N623" s="690"/>
      <c r="O623" s="690"/>
      <c r="P623" s="29"/>
      <c r="Q623" s="11"/>
      <c r="R623" s="11"/>
      <c r="S623" s="11"/>
    </row>
    <row r="624" spans="1:19" ht="14.25" hidden="1" customHeight="1">
      <c r="A624" s="3"/>
      <c r="B624" s="12"/>
      <c r="C624" s="3"/>
      <c r="D624" s="3"/>
      <c r="E624" s="12"/>
      <c r="F624" s="3"/>
      <c r="G624" s="635"/>
      <c r="H624" s="3"/>
      <c r="I624" s="5"/>
      <c r="J624" s="5"/>
      <c r="K624" s="5"/>
      <c r="L624" s="3"/>
      <c r="M624" s="6"/>
      <c r="N624" s="690"/>
      <c r="O624" s="690"/>
      <c r="P624" s="29"/>
      <c r="Q624" s="11"/>
      <c r="R624" s="11"/>
      <c r="S624" s="11"/>
    </row>
    <row r="625" spans="1:19" ht="14.25" hidden="1" customHeight="1">
      <c r="A625" s="3"/>
      <c r="B625" s="12"/>
      <c r="C625" s="3"/>
      <c r="D625" s="3"/>
      <c r="E625" s="12"/>
      <c r="F625" s="3"/>
      <c r="G625" s="635"/>
      <c r="H625" s="3"/>
      <c r="I625" s="5"/>
      <c r="J625" s="5"/>
      <c r="K625" s="5"/>
      <c r="L625" s="3"/>
      <c r="M625" s="6"/>
      <c r="N625" s="690"/>
      <c r="O625" s="690"/>
      <c r="P625" s="29"/>
      <c r="Q625" s="11"/>
      <c r="R625" s="11"/>
      <c r="S625" s="11"/>
    </row>
    <row r="626" spans="1:19" ht="14.25" hidden="1" customHeight="1">
      <c r="A626" s="3"/>
      <c r="B626" s="12"/>
      <c r="C626" s="3"/>
      <c r="D626" s="3"/>
      <c r="E626" s="12"/>
      <c r="F626" s="3"/>
      <c r="G626" s="635"/>
      <c r="H626" s="3"/>
      <c r="I626" s="5"/>
      <c r="J626" s="5"/>
      <c r="K626" s="5"/>
      <c r="L626" s="3"/>
      <c r="M626" s="6"/>
      <c r="N626" s="690"/>
      <c r="O626" s="690"/>
      <c r="P626" s="29"/>
      <c r="Q626" s="11"/>
      <c r="R626" s="11"/>
      <c r="S626" s="11"/>
    </row>
    <row r="627" spans="1:19" ht="14.25" hidden="1" customHeight="1">
      <c r="A627" s="3"/>
      <c r="B627" s="12"/>
      <c r="C627" s="3"/>
      <c r="D627" s="3"/>
      <c r="E627" s="12"/>
      <c r="F627" s="3"/>
      <c r="G627" s="635"/>
      <c r="H627" s="3"/>
      <c r="I627" s="5"/>
      <c r="J627" s="5"/>
      <c r="K627" s="5"/>
      <c r="L627" s="3"/>
      <c r="M627" s="6"/>
      <c r="N627" s="690"/>
      <c r="O627" s="690"/>
      <c r="P627" s="29"/>
      <c r="Q627" s="11"/>
      <c r="R627" s="11"/>
      <c r="S627" s="11"/>
    </row>
    <row r="628" spans="1:19" ht="14.25" hidden="1" customHeight="1">
      <c r="A628" s="3"/>
      <c r="B628" s="12"/>
      <c r="C628" s="3"/>
      <c r="D628" s="3"/>
      <c r="E628" s="12"/>
      <c r="F628" s="3"/>
      <c r="G628" s="635"/>
      <c r="H628" s="3"/>
      <c r="I628" s="5"/>
      <c r="J628" s="5"/>
      <c r="K628" s="5"/>
      <c r="L628" s="3"/>
      <c r="M628" s="6"/>
      <c r="N628" s="690"/>
      <c r="O628" s="690"/>
      <c r="P628" s="29"/>
      <c r="Q628" s="11"/>
      <c r="R628" s="11"/>
      <c r="S628" s="11"/>
    </row>
    <row r="629" spans="1:19" ht="14.25" hidden="1" customHeight="1">
      <c r="A629" s="3"/>
      <c r="B629" s="12"/>
      <c r="C629" s="3"/>
      <c r="D629" s="3"/>
      <c r="E629" s="12"/>
      <c r="F629" s="3"/>
      <c r="G629" s="635"/>
      <c r="H629" s="3"/>
      <c r="I629" s="5"/>
      <c r="J629" s="5"/>
      <c r="K629" s="5"/>
      <c r="L629" s="3"/>
      <c r="M629" s="6"/>
      <c r="N629" s="690"/>
      <c r="O629" s="690"/>
      <c r="P629" s="29"/>
      <c r="Q629" s="11"/>
      <c r="R629" s="11"/>
      <c r="S629" s="11"/>
    </row>
    <row r="630" spans="1:19" ht="14.25" hidden="1" customHeight="1">
      <c r="A630" s="3"/>
      <c r="B630" s="12"/>
      <c r="C630" s="3"/>
      <c r="D630" s="3"/>
      <c r="E630" s="12"/>
      <c r="F630" s="3"/>
      <c r="G630" s="635"/>
      <c r="H630" s="3"/>
      <c r="I630" s="5"/>
      <c r="J630" s="5"/>
      <c r="K630" s="5"/>
      <c r="L630" s="3"/>
      <c r="M630" s="6"/>
      <c r="N630" s="690"/>
      <c r="O630" s="690"/>
      <c r="P630" s="29"/>
      <c r="Q630" s="11"/>
      <c r="R630" s="11"/>
      <c r="S630" s="11"/>
    </row>
    <row r="631" spans="1:19" ht="14.25" hidden="1" customHeight="1">
      <c r="A631" s="3"/>
      <c r="B631" s="12"/>
      <c r="C631" s="3"/>
      <c r="D631" s="3"/>
      <c r="E631" s="12"/>
      <c r="F631" s="3"/>
      <c r="G631" s="635"/>
      <c r="H631" s="3"/>
      <c r="I631" s="5"/>
      <c r="J631" s="5"/>
      <c r="K631" s="5"/>
      <c r="L631" s="3"/>
      <c r="M631" s="6"/>
      <c r="N631" s="690"/>
      <c r="O631" s="690"/>
      <c r="P631" s="29"/>
      <c r="Q631" s="11"/>
      <c r="R631" s="11"/>
      <c r="S631" s="11"/>
    </row>
    <row r="632" spans="1:19" ht="14.25" hidden="1" customHeight="1">
      <c r="A632" s="3"/>
      <c r="B632" s="12"/>
      <c r="C632" s="3"/>
      <c r="D632" s="3"/>
      <c r="E632" s="12"/>
      <c r="F632" s="3"/>
      <c r="G632" s="635"/>
      <c r="H632" s="3"/>
      <c r="I632" s="5"/>
      <c r="J632" s="5"/>
      <c r="K632" s="5"/>
      <c r="L632" s="3"/>
      <c r="M632" s="6"/>
      <c r="N632" s="690"/>
      <c r="O632" s="690"/>
      <c r="P632" s="29"/>
      <c r="Q632" s="11"/>
      <c r="R632" s="11"/>
      <c r="S632" s="11"/>
    </row>
    <row r="633" spans="1:19" ht="14.25" hidden="1" customHeight="1">
      <c r="A633" s="3"/>
      <c r="B633" s="12"/>
      <c r="C633" s="3"/>
      <c r="D633" s="3"/>
      <c r="E633" s="12"/>
      <c r="F633" s="3"/>
      <c r="G633" s="635"/>
      <c r="H633" s="3"/>
      <c r="I633" s="5"/>
      <c r="J633" s="5"/>
      <c r="K633" s="5"/>
      <c r="L633" s="3"/>
      <c r="M633" s="6"/>
      <c r="N633" s="690"/>
      <c r="O633" s="690"/>
      <c r="P633" s="29"/>
      <c r="Q633" s="11"/>
      <c r="R633" s="11"/>
      <c r="S633" s="11"/>
    </row>
    <row r="634" spans="1:19" ht="14.25" hidden="1" customHeight="1">
      <c r="A634" s="3"/>
      <c r="B634" s="12"/>
      <c r="C634" s="3"/>
      <c r="D634" s="3"/>
      <c r="E634" s="12"/>
      <c r="F634" s="3"/>
      <c r="G634" s="635"/>
      <c r="H634" s="3"/>
      <c r="I634" s="5"/>
      <c r="J634" s="5"/>
      <c r="K634" s="5"/>
      <c r="L634" s="3"/>
      <c r="M634" s="6"/>
      <c r="N634" s="690"/>
      <c r="O634" s="690"/>
      <c r="P634" s="29"/>
      <c r="Q634" s="11"/>
      <c r="R634" s="11"/>
      <c r="S634" s="11"/>
    </row>
    <row r="635" spans="1:19" ht="14.25" hidden="1" customHeight="1">
      <c r="A635" s="3"/>
      <c r="B635" s="12"/>
      <c r="C635" s="3"/>
      <c r="D635" s="3"/>
      <c r="E635" s="12"/>
      <c r="F635" s="3"/>
      <c r="G635" s="635"/>
      <c r="H635" s="3"/>
      <c r="I635" s="5"/>
      <c r="J635" s="5"/>
      <c r="K635" s="5"/>
      <c r="L635" s="3"/>
      <c r="M635" s="6"/>
      <c r="N635" s="690"/>
      <c r="O635" s="690"/>
      <c r="P635" s="29"/>
      <c r="Q635" s="11"/>
      <c r="R635" s="11"/>
      <c r="S635" s="11"/>
    </row>
    <row r="636" spans="1:19" ht="14.25" hidden="1" customHeight="1">
      <c r="A636" s="3"/>
      <c r="B636" s="12"/>
      <c r="C636" s="3"/>
      <c r="D636" s="3"/>
      <c r="E636" s="12"/>
      <c r="F636" s="3"/>
      <c r="G636" s="635"/>
      <c r="H636" s="3"/>
      <c r="I636" s="5"/>
      <c r="J636" s="5"/>
      <c r="K636" s="5"/>
      <c r="L636" s="3"/>
      <c r="M636" s="6"/>
      <c r="N636" s="690"/>
      <c r="O636" s="690"/>
      <c r="P636" s="29"/>
      <c r="Q636" s="11"/>
      <c r="R636" s="11"/>
      <c r="S636" s="11"/>
    </row>
    <row r="637" spans="1:19" ht="14.25" hidden="1" customHeight="1">
      <c r="A637" s="3"/>
      <c r="B637" s="12"/>
      <c r="C637" s="3"/>
      <c r="D637" s="3"/>
      <c r="E637" s="12"/>
      <c r="F637" s="3"/>
      <c r="G637" s="635"/>
      <c r="H637" s="3"/>
      <c r="I637" s="5"/>
      <c r="J637" s="5"/>
      <c r="K637" s="5"/>
      <c r="L637" s="3"/>
      <c r="M637" s="6"/>
      <c r="N637" s="690"/>
      <c r="O637" s="690"/>
      <c r="P637" s="29"/>
      <c r="Q637" s="11"/>
      <c r="R637" s="11"/>
      <c r="S637" s="11"/>
    </row>
    <row r="638" spans="1:19" ht="14.25" hidden="1" customHeight="1">
      <c r="A638" s="3"/>
      <c r="B638" s="12"/>
      <c r="C638" s="3"/>
      <c r="D638" s="3"/>
      <c r="E638" s="12"/>
      <c r="F638" s="3"/>
      <c r="G638" s="635"/>
      <c r="H638" s="3"/>
      <c r="I638" s="5"/>
      <c r="J638" s="5"/>
      <c r="K638" s="5"/>
      <c r="L638" s="3"/>
      <c r="M638" s="6"/>
      <c r="N638" s="690"/>
      <c r="O638" s="690"/>
      <c r="P638" s="29"/>
      <c r="Q638" s="11"/>
      <c r="R638" s="11"/>
      <c r="S638" s="11"/>
    </row>
    <row r="639" spans="1:19" ht="14.25" hidden="1" customHeight="1">
      <c r="A639" s="3"/>
      <c r="B639" s="12"/>
      <c r="C639" s="3"/>
      <c r="D639" s="3"/>
      <c r="E639" s="12"/>
      <c r="F639" s="3"/>
      <c r="G639" s="635"/>
      <c r="H639" s="3"/>
      <c r="I639" s="5"/>
      <c r="J639" s="5"/>
      <c r="K639" s="5"/>
      <c r="L639" s="3"/>
      <c r="M639" s="6"/>
      <c r="N639" s="690"/>
      <c r="O639" s="690"/>
      <c r="P639" s="29"/>
      <c r="Q639" s="11"/>
      <c r="R639" s="11"/>
      <c r="S639" s="11"/>
    </row>
    <row r="640" spans="1:19" ht="14.25" hidden="1" customHeight="1">
      <c r="A640" s="3"/>
      <c r="B640" s="12"/>
      <c r="C640" s="3"/>
      <c r="D640" s="3"/>
      <c r="E640" s="12"/>
      <c r="F640" s="3"/>
      <c r="G640" s="635"/>
      <c r="H640" s="3"/>
      <c r="I640" s="5"/>
      <c r="J640" s="5"/>
      <c r="K640" s="5"/>
      <c r="L640" s="3"/>
      <c r="M640" s="6"/>
      <c r="N640" s="690"/>
      <c r="O640" s="690"/>
      <c r="P640" s="29"/>
      <c r="Q640" s="11"/>
      <c r="R640" s="11"/>
      <c r="S640" s="11"/>
    </row>
    <row r="641" spans="1:19" ht="14.25" hidden="1" customHeight="1">
      <c r="A641" s="3"/>
      <c r="B641" s="12"/>
      <c r="C641" s="3"/>
      <c r="D641" s="3"/>
      <c r="E641" s="12"/>
      <c r="F641" s="3"/>
      <c r="G641" s="635"/>
      <c r="H641" s="3"/>
      <c r="I641" s="5"/>
      <c r="J641" s="5"/>
      <c r="K641" s="5"/>
      <c r="L641" s="3"/>
      <c r="M641" s="6"/>
      <c r="N641" s="690"/>
      <c r="O641" s="690"/>
      <c r="P641" s="29"/>
      <c r="Q641" s="11"/>
      <c r="R641" s="11"/>
      <c r="S641" s="11"/>
    </row>
    <row r="642" spans="1:19" ht="14.25" hidden="1" customHeight="1">
      <c r="A642" s="3"/>
      <c r="B642" s="12"/>
      <c r="C642" s="3"/>
      <c r="D642" s="3"/>
      <c r="E642" s="12"/>
      <c r="F642" s="3"/>
      <c r="G642" s="635"/>
      <c r="H642" s="3"/>
      <c r="I642" s="5"/>
      <c r="J642" s="5"/>
      <c r="K642" s="5"/>
      <c r="L642" s="3"/>
      <c r="M642" s="6"/>
      <c r="N642" s="690"/>
      <c r="O642" s="690"/>
      <c r="P642" s="29"/>
      <c r="Q642" s="11"/>
      <c r="R642" s="11"/>
      <c r="S642" s="11"/>
    </row>
    <row r="643" spans="1:19" ht="14.25" hidden="1" customHeight="1">
      <c r="A643" s="3"/>
      <c r="B643" s="12"/>
      <c r="C643" s="3"/>
      <c r="D643" s="3"/>
      <c r="E643" s="12"/>
      <c r="F643" s="3"/>
      <c r="G643" s="635"/>
      <c r="H643" s="3"/>
      <c r="I643" s="5"/>
      <c r="J643" s="5"/>
      <c r="K643" s="5"/>
      <c r="L643" s="3"/>
      <c r="M643" s="6"/>
      <c r="N643" s="690"/>
      <c r="O643" s="690"/>
      <c r="P643" s="29"/>
      <c r="Q643" s="11"/>
      <c r="R643" s="11"/>
      <c r="S643" s="11"/>
    </row>
    <row r="644" spans="1:19" ht="14.25" hidden="1" customHeight="1">
      <c r="A644" s="3"/>
      <c r="B644" s="12"/>
      <c r="C644" s="3"/>
      <c r="D644" s="3"/>
      <c r="E644" s="12"/>
      <c r="F644" s="3"/>
      <c r="G644" s="635"/>
      <c r="H644" s="3"/>
      <c r="I644" s="5"/>
      <c r="J644" s="5"/>
      <c r="K644" s="5"/>
      <c r="L644" s="3"/>
      <c r="M644" s="6"/>
      <c r="N644" s="690"/>
      <c r="O644" s="690"/>
      <c r="P644" s="29"/>
      <c r="Q644" s="11"/>
      <c r="R644" s="11"/>
      <c r="S644" s="11"/>
    </row>
    <row r="645" spans="1:19" ht="14.25" hidden="1" customHeight="1">
      <c r="A645" s="3"/>
      <c r="B645" s="12"/>
      <c r="C645" s="3"/>
      <c r="D645" s="3"/>
      <c r="E645" s="12"/>
      <c r="F645" s="3"/>
      <c r="G645" s="635"/>
      <c r="H645" s="3"/>
      <c r="I645" s="5"/>
      <c r="J645" s="5"/>
      <c r="K645" s="5"/>
      <c r="L645" s="3"/>
      <c r="M645" s="6"/>
      <c r="N645" s="690"/>
      <c r="O645" s="690"/>
      <c r="P645" s="29"/>
      <c r="Q645" s="11"/>
      <c r="R645" s="11"/>
      <c r="S645" s="11"/>
    </row>
    <row r="646" spans="1:19" ht="14.25" hidden="1" customHeight="1">
      <c r="A646" s="3"/>
      <c r="B646" s="12"/>
      <c r="C646" s="3"/>
      <c r="D646" s="3"/>
      <c r="E646" s="12"/>
      <c r="F646" s="3"/>
      <c r="G646" s="635"/>
      <c r="H646" s="3"/>
      <c r="I646" s="5"/>
      <c r="J646" s="5"/>
      <c r="K646" s="5"/>
      <c r="L646" s="3"/>
      <c r="M646" s="6"/>
      <c r="N646" s="690"/>
      <c r="O646" s="690"/>
      <c r="P646" s="29"/>
      <c r="Q646" s="11"/>
      <c r="R646" s="11"/>
      <c r="S646" s="11"/>
    </row>
    <row r="647" spans="1:19" ht="14.25" hidden="1" customHeight="1">
      <c r="A647" s="3"/>
      <c r="B647" s="12"/>
      <c r="C647" s="3"/>
      <c r="D647" s="3"/>
      <c r="E647" s="12"/>
      <c r="F647" s="3"/>
      <c r="G647" s="635"/>
      <c r="H647" s="3"/>
      <c r="I647" s="5"/>
      <c r="J647" s="5"/>
      <c r="K647" s="5"/>
      <c r="L647" s="3"/>
      <c r="M647" s="6"/>
      <c r="N647" s="690"/>
      <c r="O647" s="690"/>
      <c r="P647" s="29"/>
      <c r="Q647" s="11"/>
      <c r="R647" s="11"/>
      <c r="S647" s="11"/>
    </row>
    <row r="648" spans="1:19" ht="14.25" hidden="1" customHeight="1">
      <c r="A648" s="3"/>
      <c r="B648" s="12"/>
      <c r="C648" s="3"/>
      <c r="D648" s="3"/>
      <c r="E648" s="12"/>
      <c r="F648" s="3"/>
      <c r="G648" s="635"/>
      <c r="H648" s="3"/>
      <c r="I648" s="5"/>
      <c r="J648" s="5"/>
      <c r="K648" s="5"/>
      <c r="L648" s="3"/>
      <c r="M648" s="6"/>
      <c r="N648" s="690"/>
      <c r="O648" s="690"/>
      <c r="P648" s="29"/>
      <c r="Q648" s="11"/>
      <c r="R648" s="11"/>
      <c r="S648" s="11"/>
    </row>
    <row r="649" spans="1:19" ht="14.25" hidden="1" customHeight="1">
      <c r="A649" s="3"/>
      <c r="B649" s="12"/>
      <c r="C649" s="3"/>
      <c r="D649" s="3"/>
      <c r="E649" s="12"/>
      <c r="F649" s="3"/>
      <c r="G649" s="635"/>
      <c r="H649" s="3"/>
      <c r="I649" s="5"/>
      <c r="J649" s="5"/>
      <c r="K649" s="5"/>
      <c r="L649" s="3"/>
      <c r="M649" s="6"/>
      <c r="N649" s="690"/>
      <c r="O649" s="690"/>
      <c r="P649" s="29"/>
      <c r="Q649" s="11"/>
      <c r="R649" s="11"/>
      <c r="S649" s="11"/>
    </row>
    <row r="650" spans="1:19" ht="14.25" hidden="1" customHeight="1">
      <c r="A650" s="3"/>
      <c r="B650" s="12"/>
      <c r="C650" s="3"/>
      <c r="D650" s="3"/>
      <c r="E650" s="12"/>
      <c r="F650" s="3"/>
      <c r="G650" s="635"/>
      <c r="H650" s="3"/>
      <c r="I650" s="5"/>
      <c r="J650" s="5"/>
      <c r="K650" s="5"/>
      <c r="L650" s="3"/>
      <c r="M650" s="6"/>
      <c r="N650" s="690"/>
      <c r="O650" s="690"/>
      <c r="P650" s="29"/>
      <c r="Q650" s="11"/>
      <c r="R650" s="11"/>
      <c r="S650" s="11"/>
    </row>
    <row r="651" spans="1:19" ht="14.25" hidden="1" customHeight="1">
      <c r="A651" s="3"/>
      <c r="B651" s="12"/>
      <c r="C651" s="3"/>
      <c r="D651" s="3"/>
      <c r="E651" s="12"/>
      <c r="F651" s="3"/>
      <c r="G651" s="635"/>
      <c r="H651" s="3"/>
      <c r="I651" s="5"/>
      <c r="J651" s="5"/>
      <c r="K651" s="5"/>
      <c r="L651" s="3"/>
      <c r="M651" s="6"/>
      <c r="N651" s="690"/>
      <c r="O651" s="690"/>
      <c r="P651" s="29"/>
      <c r="Q651" s="11"/>
      <c r="R651" s="11"/>
      <c r="S651" s="11"/>
    </row>
    <row r="652" spans="1:19" ht="14.25" hidden="1" customHeight="1">
      <c r="A652" s="3"/>
      <c r="B652" s="12"/>
      <c r="C652" s="3"/>
      <c r="D652" s="3"/>
      <c r="E652" s="12"/>
      <c r="F652" s="3"/>
      <c r="G652" s="635"/>
      <c r="H652" s="3"/>
      <c r="I652" s="5"/>
      <c r="J652" s="5"/>
      <c r="K652" s="5"/>
      <c r="L652" s="3"/>
      <c r="M652" s="6"/>
      <c r="N652" s="690"/>
      <c r="O652" s="690"/>
      <c r="P652" s="29"/>
      <c r="Q652" s="11"/>
      <c r="R652" s="11"/>
      <c r="S652" s="11"/>
    </row>
    <row r="653" spans="1:19" ht="14.25" hidden="1" customHeight="1">
      <c r="A653" s="3"/>
      <c r="B653" s="12"/>
      <c r="C653" s="3"/>
      <c r="D653" s="3"/>
      <c r="E653" s="12"/>
      <c r="F653" s="3"/>
      <c r="G653" s="635"/>
      <c r="H653" s="3"/>
      <c r="I653" s="5"/>
      <c r="J653" s="5"/>
      <c r="K653" s="5"/>
      <c r="L653" s="3"/>
      <c r="M653" s="6"/>
      <c r="N653" s="690"/>
      <c r="O653" s="690"/>
      <c r="P653" s="29"/>
      <c r="Q653" s="11"/>
      <c r="R653" s="11"/>
      <c r="S653" s="11"/>
    </row>
    <row r="654" spans="1:19" ht="14.25" hidden="1" customHeight="1">
      <c r="A654" s="3"/>
      <c r="B654" s="12"/>
      <c r="C654" s="3"/>
      <c r="D654" s="3"/>
      <c r="E654" s="12"/>
      <c r="F654" s="3"/>
      <c r="G654" s="635"/>
      <c r="H654" s="3"/>
      <c r="I654" s="5"/>
      <c r="J654" s="5"/>
      <c r="K654" s="5"/>
      <c r="L654" s="3"/>
      <c r="M654" s="6"/>
      <c r="N654" s="690"/>
      <c r="O654" s="690"/>
      <c r="P654" s="29"/>
      <c r="Q654" s="11"/>
      <c r="R654" s="11"/>
      <c r="S654" s="11"/>
    </row>
    <row r="655" spans="1:19" ht="14.25" hidden="1" customHeight="1">
      <c r="A655" s="3"/>
      <c r="B655" s="12"/>
      <c r="C655" s="3"/>
      <c r="D655" s="3"/>
      <c r="E655" s="12"/>
      <c r="F655" s="3"/>
      <c r="G655" s="635"/>
      <c r="H655" s="3"/>
      <c r="I655" s="5"/>
      <c r="J655" s="5"/>
      <c r="K655" s="5"/>
      <c r="L655" s="3"/>
      <c r="M655" s="6"/>
      <c r="N655" s="690"/>
      <c r="O655" s="690"/>
      <c r="P655" s="29"/>
      <c r="Q655" s="11"/>
      <c r="R655" s="11"/>
      <c r="S655" s="11"/>
    </row>
    <row r="656" spans="1:19" ht="14.25" hidden="1" customHeight="1">
      <c r="A656" s="3"/>
      <c r="B656" s="12"/>
      <c r="C656" s="3"/>
      <c r="D656" s="3"/>
      <c r="E656" s="12"/>
      <c r="F656" s="3"/>
      <c r="G656" s="635"/>
      <c r="H656" s="3"/>
      <c r="I656" s="5"/>
      <c r="J656" s="5"/>
      <c r="K656" s="5"/>
      <c r="L656" s="3"/>
      <c r="M656" s="6"/>
      <c r="N656" s="690"/>
      <c r="O656" s="690"/>
      <c r="P656" s="29"/>
      <c r="Q656" s="11"/>
      <c r="R656" s="11"/>
      <c r="S656" s="11"/>
    </row>
    <row r="657" spans="1:19" ht="14.25" hidden="1" customHeight="1">
      <c r="A657" s="3"/>
      <c r="B657" s="12"/>
      <c r="C657" s="3"/>
      <c r="D657" s="3"/>
      <c r="E657" s="12"/>
      <c r="F657" s="3"/>
      <c r="G657" s="635"/>
      <c r="H657" s="3"/>
      <c r="I657" s="5"/>
      <c r="J657" s="5"/>
      <c r="K657" s="5"/>
      <c r="L657" s="3"/>
      <c r="M657" s="6"/>
      <c r="N657" s="690"/>
      <c r="O657" s="690"/>
      <c r="P657" s="29"/>
      <c r="Q657" s="11"/>
      <c r="R657" s="11"/>
      <c r="S657" s="11"/>
    </row>
    <row r="658" spans="1:19" ht="14.25" hidden="1" customHeight="1">
      <c r="A658" s="3"/>
      <c r="B658" s="12"/>
      <c r="C658" s="3"/>
      <c r="D658" s="3"/>
      <c r="E658" s="12"/>
      <c r="F658" s="3"/>
      <c r="G658" s="635"/>
      <c r="H658" s="3"/>
      <c r="I658" s="5"/>
      <c r="J658" s="5"/>
      <c r="K658" s="5"/>
      <c r="L658" s="3"/>
      <c r="M658" s="6"/>
      <c r="N658" s="690"/>
      <c r="O658" s="690"/>
      <c r="P658" s="29"/>
      <c r="Q658" s="11"/>
      <c r="R658" s="11"/>
      <c r="S658" s="11"/>
    </row>
    <row r="659" spans="1:19" ht="14.25" hidden="1" customHeight="1">
      <c r="A659" s="3"/>
      <c r="B659" s="12"/>
      <c r="C659" s="3"/>
      <c r="D659" s="3"/>
      <c r="E659" s="12"/>
      <c r="F659" s="3"/>
      <c r="G659" s="635"/>
      <c r="H659" s="3"/>
      <c r="I659" s="5"/>
      <c r="J659" s="5"/>
      <c r="K659" s="5"/>
      <c r="L659" s="3"/>
      <c r="M659" s="6"/>
      <c r="N659" s="690"/>
      <c r="O659" s="690"/>
      <c r="P659" s="29"/>
      <c r="Q659" s="11"/>
      <c r="R659" s="11"/>
      <c r="S659" s="11"/>
    </row>
    <row r="660" spans="1:19" ht="14.25" hidden="1" customHeight="1">
      <c r="A660" s="3"/>
      <c r="B660" s="12"/>
      <c r="C660" s="3"/>
      <c r="D660" s="3"/>
      <c r="E660" s="12"/>
      <c r="F660" s="3"/>
      <c r="G660" s="635"/>
      <c r="H660" s="3"/>
      <c r="I660" s="5"/>
      <c r="J660" s="5"/>
      <c r="K660" s="5"/>
      <c r="L660" s="3"/>
      <c r="M660" s="6"/>
      <c r="N660" s="690"/>
      <c r="O660" s="690"/>
      <c r="P660" s="29"/>
      <c r="Q660" s="11"/>
      <c r="R660" s="11"/>
      <c r="S660" s="11"/>
    </row>
    <row r="661" spans="1:19" ht="14.25" hidden="1" customHeight="1">
      <c r="A661" s="3"/>
      <c r="B661" s="12"/>
      <c r="C661" s="3"/>
      <c r="D661" s="3"/>
      <c r="E661" s="12"/>
      <c r="F661" s="3"/>
      <c r="G661" s="635"/>
      <c r="H661" s="3"/>
      <c r="I661" s="5"/>
      <c r="J661" s="5"/>
      <c r="K661" s="5"/>
      <c r="L661" s="3"/>
      <c r="M661" s="6"/>
      <c r="N661" s="690"/>
      <c r="O661" s="690"/>
      <c r="P661" s="29"/>
      <c r="Q661" s="11"/>
      <c r="R661" s="11"/>
      <c r="S661" s="11"/>
    </row>
    <row r="662" spans="1:19" ht="14.25" hidden="1" customHeight="1">
      <c r="A662" s="3"/>
      <c r="B662" s="12"/>
      <c r="C662" s="3"/>
      <c r="D662" s="3"/>
      <c r="E662" s="12"/>
      <c r="F662" s="3"/>
      <c r="G662" s="635"/>
      <c r="H662" s="3"/>
      <c r="I662" s="5"/>
      <c r="J662" s="5"/>
      <c r="K662" s="5"/>
      <c r="L662" s="3"/>
      <c r="M662" s="6"/>
      <c r="N662" s="690"/>
      <c r="O662" s="690"/>
      <c r="P662" s="29"/>
      <c r="Q662" s="11"/>
      <c r="R662" s="11"/>
      <c r="S662" s="11"/>
    </row>
    <row r="663" spans="1:19" ht="14.25" hidden="1" customHeight="1">
      <c r="A663" s="3"/>
      <c r="B663" s="12"/>
      <c r="C663" s="3"/>
      <c r="D663" s="3"/>
      <c r="E663" s="12"/>
      <c r="F663" s="3"/>
      <c r="G663" s="635"/>
      <c r="H663" s="3"/>
      <c r="I663" s="5"/>
      <c r="J663" s="5"/>
      <c r="K663" s="5"/>
      <c r="L663" s="3"/>
      <c r="M663" s="6"/>
      <c r="N663" s="690"/>
      <c r="O663" s="690"/>
      <c r="P663" s="29"/>
      <c r="Q663" s="11"/>
      <c r="R663" s="11"/>
      <c r="S663" s="11"/>
    </row>
    <row r="664" spans="1:19" ht="14.25" hidden="1" customHeight="1">
      <c r="A664" s="3"/>
      <c r="B664" s="12"/>
      <c r="C664" s="3"/>
      <c r="D664" s="3"/>
      <c r="E664" s="12"/>
      <c r="F664" s="3"/>
      <c r="G664" s="635"/>
      <c r="H664" s="3"/>
      <c r="I664" s="5"/>
      <c r="J664" s="5"/>
      <c r="K664" s="5"/>
      <c r="L664" s="3"/>
      <c r="M664" s="6"/>
      <c r="N664" s="690"/>
      <c r="O664" s="690"/>
      <c r="P664" s="29"/>
      <c r="Q664" s="11"/>
      <c r="R664" s="11"/>
      <c r="S664" s="11"/>
    </row>
    <row r="665" spans="1:19" ht="14.25" hidden="1" customHeight="1">
      <c r="A665" s="3"/>
      <c r="B665" s="12"/>
      <c r="C665" s="3"/>
      <c r="D665" s="3"/>
      <c r="E665" s="12"/>
      <c r="F665" s="3"/>
      <c r="G665" s="635"/>
      <c r="H665" s="3"/>
      <c r="I665" s="5"/>
      <c r="J665" s="5"/>
      <c r="K665" s="5"/>
      <c r="L665" s="3"/>
      <c r="M665" s="6"/>
      <c r="N665" s="690"/>
      <c r="O665" s="690"/>
      <c r="P665" s="29"/>
      <c r="Q665" s="11"/>
      <c r="R665" s="11"/>
      <c r="S665" s="11"/>
    </row>
    <row r="666" spans="1:19" ht="14.25" hidden="1" customHeight="1">
      <c r="A666" s="3"/>
      <c r="B666" s="12"/>
      <c r="C666" s="3"/>
      <c r="D666" s="3"/>
      <c r="E666" s="12"/>
      <c r="F666" s="3"/>
      <c r="G666" s="635"/>
      <c r="H666" s="3"/>
      <c r="I666" s="5"/>
      <c r="J666" s="5"/>
      <c r="K666" s="5"/>
      <c r="L666" s="3"/>
      <c r="M666" s="6"/>
      <c r="N666" s="690"/>
      <c r="O666" s="690"/>
      <c r="P666" s="29"/>
      <c r="Q666" s="11"/>
      <c r="R666" s="11"/>
      <c r="S666" s="11"/>
    </row>
    <row r="667" spans="1:19" ht="14.25" hidden="1" customHeight="1">
      <c r="A667" s="3"/>
      <c r="B667" s="12"/>
      <c r="C667" s="3"/>
      <c r="D667" s="3"/>
      <c r="E667" s="12"/>
      <c r="F667" s="3"/>
      <c r="G667" s="635"/>
      <c r="H667" s="3"/>
      <c r="I667" s="5"/>
      <c r="J667" s="5"/>
      <c r="K667" s="5"/>
      <c r="L667" s="3"/>
      <c r="M667" s="6"/>
      <c r="N667" s="690"/>
      <c r="O667" s="690"/>
      <c r="P667" s="29"/>
      <c r="Q667" s="11"/>
      <c r="R667" s="11"/>
      <c r="S667" s="11"/>
    </row>
    <row r="668" spans="1:19" ht="14.25" hidden="1" customHeight="1">
      <c r="A668" s="3"/>
      <c r="B668" s="12"/>
      <c r="C668" s="3"/>
      <c r="D668" s="3"/>
      <c r="E668" s="12"/>
      <c r="F668" s="3"/>
      <c r="G668" s="635"/>
      <c r="H668" s="3"/>
      <c r="I668" s="5"/>
      <c r="J668" s="5"/>
      <c r="K668" s="5"/>
      <c r="L668" s="3"/>
      <c r="M668" s="6"/>
      <c r="N668" s="690"/>
      <c r="O668" s="690"/>
      <c r="P668" s="29"/>
      <c r="Q668" s="11"/>
      <c r="R668" s="11"/>
      <c r="S668" s="11"/>
    </row>
    <row r="669" spans="1:19" ht="14.25" hidden="1" customHeight="1">
      <c r="A669" s="3"/>
      <c r="B669" s="12"/>
      <c r="C669" s="3"/>
      <c r="D669" s="3"/>
      <c r="E669" s="12"/>
      <c r="F669" s="3"/>
      <c r="G669" s="635"/>
      <c r="H669" s="3"/>
      <c r="I669" s="5"/>
      <c r="J669" s="5"/>
      <c r="K669" s="5"/>
      <c r="L669" s="3"/>
      <c r="M669" s="6"/>
      <c r="N669" s="690"/>
      <c r="O669" s="690"/>
      <c r="P669" s="29"/>
      <c r="Q669" s="11"/>
      <c r="R669" s="11"/>
      <c r="S669" s="11"/>
    </row>
    <row r="670" spans="1:19" ht="14.25" hidden="1" customHeight="1">
      <c r="A670" s="3"/>
      <c r="B670" s="12"/>
      <c r="C670" s="3"/>
      <c r="D670" s="3"/>
      <c r="E670" s="12"/>
      <c r="F670" s="3"/>
      <c r="G670" s="635"/>
      <c r="H670" s="3"/>
      <c r="I670" s="5"/>
      <c r="J670" s="5"/>
      <c r="K670" s="5"/>
      <c r="L670" s="3"/>
      <c r="M670" s="6"/>
      <c r="N670" s="690"/>
      <c r="O670" s="690"/>
      <c r="P670" s="29"/>
      <c r="Q670" s="11"/>
      <c r="R670" s="11"/>
      <c r="S670" s="11"/>
    </row>
    <row r="671" spans="1:19" ht="14.25" hidden="1" customHeight="1">
      <c r="A671" s="3"/>
      <c r="B671" s="12"/>
      <c r="C671" s="3"/>
      <c r="D671" s="3"/>
      <c r="E671" s="12"/>
      <c r="F671" s="3"/>
      <c r="G671" s="635"/>
      <c r="H671" s="3"/>
      <c r="I671" s="5"/>
      <c r="J671" s="5"/>
      <c r="K671" s="5"/>
      <c r="L671" s="3"/>
      <c r="M671" s="6"/>
      <c r="N671" s="690"/>
      <c r="O671" s="690"/>
      <c r="P671" s="29"/>
      <c r="Q671" s="11"/>
      <c r="R671" s="11"/>
      <c r="S671" s="11"/>
    </row>
    <row r="672" spans="1:19" ht="14.25" hidden="1" customHeight="1">
      <c r="A672" s="3"/>
      <c r="B672" s="12"/>
      <c r="C672" s="3"/>
      <c r="D672" s="3"/>
      <c r="E672" s="12"/>
      <c r="F672" s="3"/>
      <c r="G672" s="635"/>
      <c r="H672" s="3"/>
      <c r="I672" s="5"/>
      <c r="J672" s="5"/>
      <c r="K672" s="5"/>
      <c r="L672" s="3"/>
      <c r="M672" s="6"/>
      <c r="N672" s="690"/>
      <c r="O672" s="690"/>
      <c r="P672" s="29"/>
      <c r="Q672" s="11"/>
      <c r="R672" s="11"/>
      <c r="S672" s="11"/>
    </row>
    <row r="673" spans="1:19" ht="14.25" hidden="1" customHeight="1">
      <c r="A673" s="3"/>
      <c r="B673" s="12"/>
      <c r="C673" s="3"/>
      <c r="D673" s="3"/>
      <c r="E673" s="12"/>
      <c r="F673" s="3"/>
      <c r="G673" s="635"/>
      <c r="H673" s="3"/>
      <c r="I673" s="5"/>
      <c r="J673" s="5"/>
      <c r="K673" s="5"/>
      <c r="L673" s="3"/>
      <c r="M673" s="6"/>
      <c r="N673" s="690"/>
      <c r="O673" s="690"/>
      <c r="P673" s="29"/>
      <c r="Q673" s="11"/>
      <c r="R673" s="11"/>
      <c r="S673" s="11"/>
    </row>
    <row r="674" spans="1:19" ht="14.25" hidden="1" customHeight="1">
      <c r="A674" s="3"/>
      <c r="B674" s="12"/>
      <c r="C674" s="3"/>
      <c r="D674" s="3"/>
      <c r="E674" s="12"/>
      <c r="F674" s="3"/>
      <c r="G674" s="635"/>
      <c r="H674" s="3"/>
      <c r="I674" s="5"/>
      <c r="J674" s="5"/>
      <c r="K674" s="5"/>
      <c r="L674" s="3"/>
      <c r="M674" s="6"/>
      <c r="N674" s="690"/>
      <c r="O674" s="690"/>
      <c r="P674" s="29"/>
      <c r="Q674" s="11"/>
      <c r="R674" s="11"/>
      <c r="S674" s="11"/>
    </row>
    <row r="675" spans="1:19" ht="14.25" hidden="1" customHeight="1">
      <c r="A675" s="3"/>
      <c r="B675" s="12"/>
      <c r="C675" s="3"/>
      <c r="D675" s="3"/>
      <c r="E675" s="12"/>
      <c r="F675" s="3"/>
      <c r="G675" s="635"/>
      <c r="H675" s="3"/>
      <c r="I675" s="5"/>
      <c r="J675" s="5"/>
      <c r="K675" s="5"/>
      <c r="L675" s="3"/>
      <c r="M675" s="6"/>
      <c r="N675" s="690"/>
      <c r="O675" s="690"/>
      <c r="P675" s="29"/>
      <c r="Q675" s="11"/>
      <c r="R675" s="11"/>
      <c r="S675" s="11"/>
    </row>
    <row r="676" spans="1:19" ht="14.25" hidden="1" customHeight="1">
      <c r="A676" s="3"/>
      <c r="B676" s="12"/>
      <c r="C676" s="3"/>
      <c r="D676" s="3"/>
      <c r="E676" s="12"/>
      <c r="F676" s="3"/>
      <c r="G676" s="635"/>
      <c r="H676" s="3"/>
      <c r="I676" s="5"/>
      <c r="J676" s="5"/>
      <c r="K676" s="5"/>
      <c r="L676" s="3"/>
      <c r="M676" s="6"/>
      <c r="N676" s="690"/>
      <c r="O676" s="690"/>
      <c r="P676" s="29"/>
      <c r="Q676" s="11"/>
      <c r="R676" s="11"/>
      <c r="S676" s="11"/>
    </row>
    <row r="677" spans="1:19" ht="14.25" hidden="1" customHeight="1">
      <c r="A677" s="3"/>
      <c r="B677" s="12"/>
      <c r="C677" s="3"/>
      <c r="D677" s="3"/>
      <c r="E677" s="12"/>
      <c r="F677" s="3"/>
      <c r="G677" s="635"/>
      <c r="H677" s="3"/>
      <c r="I677" s="5"/>
      <c r="J677" s="5"/>
      <c r="K677" s="5"/>
      <c r="L677" s="3"/>
      <c r="M677" s="6"/>
      <c r="N677" s="690"/>
      <c r="O677" s="690"/>
      <c r="P677" s="29"/>
      <c r="Q677" s="11"/>
      <c r="R677" s="11"/>
      <c r="S677" s="11"/>
    </row>
    <row r="678" spans="1:19" ht="14.25" hidden="1" customHeight="1">
      <c r="A678" s="3"/>
      <c r="B678" s="12"/>
      <c r="C678" s="3"/>
      <c r="D678" s="3"/>
      <c r="E678" s="12"/>
      <c r="F678" s="3"/>
      <c r="G678" s="635"/>
      <c r="H678" s="3"/>
      <c r="I678" s="5"/>
      <c r="J678" s="5"/>
      <c r="K678" s="5"/>
      <c r="L678" s="3"/>
      <c r="M678" s="6"/>
      <c r="N678" s="690"/>
      <c r="O678" s="690"/>
      <c r="P678" s="29"/>
      <c r="Q678" s="11"/>
      <c r="R678" s="11"/>
      <c r="S678" s="11"/>
    </row>
    <row r="679" spans="1:19" ht="14.25" hidden="1" customHeight="1">
      <c r="A679" s="3"/>
      <c r="B679" s="12"/>
      <c r="C679" s="3"/>
      <c r="D679" s="3"/>
      <c r="E679" s="12"/>
      <c r="F679" s="3"/>
      <c r="G679" s="635"/>
      <c r="H679" s="3"/>
      <c r="I679" s="5"/>
      <c r="J679" s="5"/>
      <c r="K679" s="5"/>
      <c r="L679" s="3"/>
      <c r="M679" s="6"/>
      <c r="N679" s="690"/>
      <c r="O679" s="690"/>
      <c r="P679" s="29"/>
      <c r="Q679" s="11"/>
      <c r="R679" s="11"/>
      <c r="S679" s="11"/>
    </row>
    <row r="680" spans="1:19" ht="14.25" hidden="1" customHeight="1">
      <c r="A680" s="3"/>
      <c r="B680" s="12"/>
      <c r="C680" s="3"/>
      <c r="D680" s="3"/>
      <c r="E680" s="12"/>
      <c r="F680" s="3"/>
      <c r="G680" s="635"/>
      <c r="H680" s="3"/>
      <c r="I680" s="5"/>
      <c r="J680" s="5"/>
      <c r="K680" s="5"/>
      <c r="L680" s="3"/>
      <c r="M680" s="6"/>
      <c r="N680" s="690"/>
      <c r="O680" s="690"/>
      <c r="P680" s="29"/>
      <c r="Q680" s="11"/>
      <c r="R680" s="11"/>
      <c r="S680" s="11"/>
    </row>
    <row r="681" spans="1:19" ht="14.25" hidden="1" customHeight="1">
      <c r="A681" s="3"/>
      <c r="B681" s="12"/>
      <c r="C681" s="3"/>
      <c r="D681" s="3"/>
      <c r="E681" s="12"/>
      <c r="F681" s="3"/>
      <c r="G681" s="635"/>
      <c r="H681" s="3"/>
      <c r="I681" s="5"/>
      <c r="J681" s="5"/>
      <c r="K681" s="5"/>
      <c r="L681" s="3"/>
      <c r="M681" s="6"/>
      <c r="N681" s="690"/>
      <c r="O681" s="690"/>
      <c r="P681" s="29"/>
      <c r="Q681" s="11"/>
      <c r="R681" s="11"/>
      <c r="S681" s="11"/>
    </row>
    <row r="682" spans="1:19" ht="14.25" hidden="1" customHeight="1">
      <c r="A682" s="3"/>
      <c r="B682" s="12"/>
      <c r="C682" s="3"/>
      <c r="D682" s="3"/>
      <c r="E682" s="12"/>
      <c r="F682" s="3"/>
      <c r="G682" s="635"/>
      <c r="H682" s="3"/>
      <c r="I682" s="5"/>
      <c r="J682" s="5"/>
      <c r="K682" s="5"/>
      <c r="L682" s="3"/>
      <c r="M682" s="6"/>
      <c r="N682" s="690"/>
      <c r="O682" s="690"/>
      <c r="P682" s="29"/>
      <c r="Q682" s="11"/>
      <c r="R682" s="11"/>
      <c r="S682" s="11"/>
    </row>
    <row r="683" spans="1:19" ht="14.25" hidden="1" customHeight="1">
      <c r="A683" s="3"/>
      <c r="B683" s="12"/>
      <c r="C683" s="3"/>
      <c r="D683" s="3"/>
      <c r="E683" s="12"/>
      <c r="F683" s="3"/>
      <c r="G683" s="635"/>
      <c r="H683" s="3"/>
      <c r="I683" s="5"/>
      <c r="J683" s="5"/>
      <c r="K683" s="5"/>
      <c r="L683" s="3"/>
      <c r="M683" s="6"/>
      <c r="N683" s="690"/>
      <c r="O683" s="690"/>
      <c r="P683" s="29"/>
      <c r="Q683" s="11"/>
      <c r="R683" s="11"/>
      <c r="S683" s="11"/>
    </row>
    <row r="684" spans="1:19" ht="14.25" hidden="1" customHeight="1">
      <c r="A684" s="3"/>
      <c r="B684" s="12"/>
      <c r="C684" s="3"/>
      <c r="D684" s="3"/>
      <c r="E684" s="12"/>
      <c r="F684" s="3"/>
      <c r="G684" s="635"/>
      <c r="H684" s="3"/>
      <c r="I684" s="5"/>
      <c r="J684" s="5"/>
      <c r="K684" s="5"/>
      <c r="L684" s="3"/>
      <c r="M684" s="6"/>
      <c r="N684" s="690"/>
      <c r="O684" s="690"/>
      <c r="P684" s="29"/>
      <c r="Q684" s="11"/>
      <c r="R684" s="11"/>
      <c r="S684" s="11"/>
    </row>
    <row r="685" spans="1:19" ht="14.25" hidden="1" customHeight="1">
      <c r="A685" s="3"/>
      <c r="B685" s="12"/>
      <c r="C685" s="3"/>
      <c r="D685" s="3"/>
      <c r="E685" s="12"/>
      <c r="F685" s="3"/>
      <c r="G685" s="635"/>
      <c r="H685" s="3"/>
      <c r="I685" s="5"/>
      <c r="J685" s="5"/>
      <c r="K685" s="5"/>
      <c r="L685" s="3"/>
      <c r="M685" s="6"/>
      <c r="N685" s="690"/>
      <c r="O685" s="690"/>
      <c r="P685" s="29"/>
      <c r="Q685" s="11"/>
      <c r="R685" s="11"/>
      <c r="S685" s="11"/>
    </row>
    <row r="686" spans="1:19" ht="14.25" hidden="1" customHeight="1">
      <c r="A686" s="3"/>
      <c r="B686" s="12"/>
      <c r="C686" s="3"/>
      <c r="D686" s="3"/>
      <c r="E686" s="12"/>
      <c r="F686" s="3"/>
      <c r="G686" s="635"/>
      <c r="H686" s="3"/>
      <c r="I686" s="5"/>
      <c r="J686" s="5"/>
      <c r="K686" s="5"/>
      <c r="L686" s="3"/>
      <c r="M686" s="6"/>
      <c r="N686" s="690"/>
      <c r="O686" s="690"/>
      <c r="P686" s="29"/>
      <c r="Q686" s="11"/>
      <c r="R686" s="11"/>
      <c r="S686" s="11"/>
    </row>
    <row r="687" spans="1:19" ht="14.25" hidden="1" customHeight="1">
      <c r="A687" s="3"/>
      <c r="B687" s="12"/>
      <c r="C687" s="3"/>
      <c r="D687" s="3"/>
      <c r="E687" s="12"/>
      <c r="F687" s="3"/>
      <c r="G687" s="635"/>
      <c r="H687" s="3"/>
      <c r="I687" s="5"/>
      <c r="J687" s="5"/>
      <c r="K687" s="5"/>
      <c r="L687" s="3"/>
      <c r="M687" s="6"/>
      <c r="N687" s="690"/>
      <c r="O687" s="690"/>
      <c r="P687" s="29"/>
      <c r="Q687" s="11"/>
      <c r="R687" s="11"/>
      <c r="S687" s="11"/>
    </row>
    <row r="688" spans="1:19" ht="14.25" hidden="1" customHeight="1">
      <c r="A688" s="3"/>
      <c r="B688" s="12"/>
      <c r="C688" s="3"/>
      <c r="D688" s="3"/>
      <c r="E688" s="12"/>
      <c r="F688" s="3"/>
      <c r="G688" s="635"/>
      <c r="H688" s="3"/>
      <c r="I688" s="5"/>
      <c r="J688" s="5"/>
      <c r="K688" s="5"/>
      <c r="L688" s="3"/>
      <c r="M688" s="6"/>
      <c r="N688" s="690"/>
      <c r="O688" s="690"/>
      <c r="P688" s="29"/>
      <c r="Q688" s="11"/>
      <c r="R688" s="11"/>
      <c r="S688" s="11"/>
    </row>
    <row r="689" spans="1:19" ht="14.25" hidden="1" customHeight="1">
      <c r="A689" s="3"/>
      <c r="B689" s="12"/>
      <c r="C689" s="3"/>
      <c r="D689" s="3"/>
      <c r="E689" s="12"/>
      <c r="F689" s="3"/>
      <c r="G689" s="635"/>
      <c r="H689" s="3"/>
      <c r="I689" s="5"/>
      <c r="J689" s="5"/>
      <c r="K689" s="5"/>
      <c r="L689" s="3"/>
      <c r="M689" s="6"/>
      <c r="N689" s="690"/>
      <c r="O689" s="690"/>
      <c r="P689" s="29"/>
      <c r="Q689" s="11"/>
      <c r="R689" s="11"/>
      <c r="S689" s="11"/>
    </row>
    <row r="690" spans="1:19" ht="14.25" hidden="1" customHeight="1">
      <c r="A690" s="3"/>
      <c r="B690" s="12"/>
      <c r="C690" s="3"/>
      <c r="D690" s="3"/>
      <c r="E690" s="12"/>
      <c r="F690" s="3"/>
      <c r="G690" s="635"/>
      <c r="H690" s="3"/>
      <c r="I690" s="5"/>
      <c r="J690" s="5"/>
      <c r="K690" s="5"/>
      <c r="L690" s="3"/>
      <c r="M690" s="6"/>
      <c r="N690" s="690"/>
      <c r="O690" s="690"/>
      <c r="P690" s="29"/>
      <c r="Q690" s="11"/>
      <c r="R690" s="11"/>
      <c r="S690" s="11"/>
    </row>
    <row r="691" spans="1:19" ht="14.25" hidden="1" customHeight="1">
      <c r="A691" s="3"/>
      <c r="B691" s="12"/>
      <c r="C691" s="3"/>
      <c r="D691" s="3"/>
      <c r="E691" s="12"/>
      <c r="F691" s="3"/>
      <c r="G691" s="635"/>
      <c r="H691" s="3"/>
      <c r="I691" s="5"/>
      <c r="J691" s="5"/>
      <c r="K691" s="5"/>
      <c r="L691" s="3"/>
      <c r="M691" s="6"/>
      <c r="N691" s="690"/>
      <c r="O691" s="690"/>
      <c r="P691" s="29"/>
      <c r="Q691" s="11"/>
      <c r="R691" s="11"/>
      <c r="S691" s="11"/>
    </row>
    <row r="692" spans="1:19" ht="14.25" hidden="1" customHeight="1">
      <c r="A692" s="3"/>
      <c r="B692" s="12"/>
      <c r="C692" s="3"/>
      <c r="D692" s="3"/>
      <c r="E692" s="12"/>
      <c r="F692" s="3"/>
      <c r="G692" s="635"/>
      <c r="H692" s="3"/>
      <c r="I692" s="5"/>
      <c r="J692" s="5"/>
      <c r="K692" s="5"/>
      <c r="L692" s="3"/>
      <c r="M692" s="6"/>
      <c r="N692" s="690"/>
      <c r="O692" s="690"/>
      <c r="P692" s="29"/>
      <c r="Q692" s="11"/>
      <c r="R692" s="11"/>
      <c r="S692" s="11"/>
    </row>
    <row r="693" spans="1:19" ht="14.25" hidden="1" customHeight="1">
      <c r="A693" s="3"/>
      <c r="B693" s="12"/>
      <c r="C693" s="3"/>
      <c r="D693" s="3"/>
      <c r="E693" s="12"/>
      <c r="F693" s="3"/>
      <c r="G693" s="635"/>
      <c r="H693" s="3"/>
      <c r="I693" s="5"/>
      <c r="J693" s="5"/>
      <c r="K693" s="5"/>
      <c r="L693" s="3"/>
      <c r="M693" s="6"/>
      <c r="N693" s="690"/>
      <c r="O693" s="690"/>
      <c r="P693" s="29"/>
      <c r="Q693" s="11"/>
      <c r="R693" s="11"/>
      <c r="S693" s="11"/>
    </row>
    <row r="694" spans="1:19" ht="14.25" hidden="1" customHeight="1">
      <c r="A694" s="3"/>
      <c r="B694" s="12"/>
      <c r="C694" s="3"/>
      <c r="D694" s="3"/>
      <c r="E694" s="12"/>
      <c r="F694" s="3"/>
      <c r="G694" s="635"/>
      <c r="H694" s="3"/>
      <c r="I694" s="5"/>
      <c r="J694" s="5"/>
      <c r="K694" s="5"/>
      <c r="L694" s="3"/>
      <c r="M694" s="6"/>
      <c r="N694" s="690"/>
      <c r="O694" s="690"/>
      <c r="P694" s="29"/>
      <c r="Q694" s="11"/>
      <c r="R694" s="11"/>
      <c r="S694" s="11"/>
    </row>
    <row r="695" spans="1:19" ht="14.25" hidden="1" customHeight="1">
      <c r="A695" s="3"/>
      <c r="B695" s="12"/>
      <c r="C695" s="3"/>
      <c r="D695" s="3"/>
      <c r="E695" s="12"/>
      <c r="F695" s="3"/>
      <c r="G695" s="635"/>
      <c r="H695" s="3"/>
      <c r="I695" s="5"/>
      <c r="J695" s="5"/>
      <c r="K695" s="5"/>
      <c r="L695" s="3"/>
      <c r="M695" s="6"/>
      <c r="N695" s="690"/>
      <c r="O695" s="690"/>
      <c r="P695" s="29"/>
      <c r="Q695" s="11"/>
      <c r="R695" s="11"/>
      <c r="S695" s="11"/>
    </row>
    <row r="696" spans="1:19" ht="14.25" hidden="1" customHeight="1">
      <c r="A696" s="3"/>
      <c r="B696" s="12"/>
      <c r="C696" s="3"/>
      <c r="D696" s="3"/>
      <c r="E696" s="12"/>
      <c r="F696" s="3"/>
      <c r="G696" s="635"/>
      <c r="H696" s="3"/>
      <c r="I696" s="5"/>
      <c r="J696" s="5"/>
      <c r="K696" s="5"/>
      <c r="L696" s="3"/>
      <c r="M696" s="6"/>
      <c r="N696" s="690"/>
      <c r="O696" s="690"/>
      <c r="P696" s="29"/>
      <c r="Q696" s="11"/>
      <c r="R696" s="11"/>
      <c r="S696" s="11"/>
    </row>
    <row r="697" spans="1:19" ht="14.25" hidden="1" customHeight="1">
      <c r="A697" s="3"/>
      <c r="B697" s="12"/>
      <c r="C697" s="3"/>
      <c r="D697" s="3"/>
      <c r="E697" s="12"/>
      <c r="F697" s="3"/>
      <c r="G697" s="635"/>
      <c r="H697" s="3"/>
      <c r="I697" s="5"/>
      <c r="J697" s="5"/>
      <c r="K697" s="5"/>
      <c r="L697" s="3"/>
      <c r="M697" s="6"/>
      <c r="N697" s="690"/>
      <c r="O697" s="690"/>
      <c r="P697" s="29"/>
      <c r="Q697" s="11"/>
      <c r="R697" s="11"/>
      <c r="S697" s="11"/>
    </row>
    <row r="698" spans="1:19" ht="14.25" hidden="1" customHeight="1">
      <c r="A698" s="3"/>
      <c r="B698" s="12"/>
      <c r="C698" s="3"/>
      <c r="D698" s="3"/>
      <c r="E698" s="12"/>
      <c r="F698" s="3"/>
      <c r="G698" s="635"/>
      <c r="H698" s="3"/>
      <c r="I698" s="5"/>
      <c r="J698" s="5"/>
      <c r="K698" s="5"/>
      <c r="L698" s="3"/>
      <c r="M698" s="6"/>
      <c r="N698" s="690"/>
      <c r="O698" s="690"/>
      <c r="P698" s="29"/>
      <c r="Q698" s="11"/>
      <c r="R698" s="11"/>
      <c r="S698" s="11"/>
    </row>
    <row r="699" spans="1:19" ht="14.25" hidden="1" customHeight="1">
      <c r="A699" s="3"/>
      <c r="B699" s="12"/>
      <c r="C699" s="3"/>
      <c r="D699" s="3"/>
      <c r="E699" s="12"/>
      <c r="F699" s="3"/>
      <c r="G699" s="635"/>
      <c r="H699" s="3"/>
      <c r="I699" s="5"/>
      <c r="J699" s="5"/>
      <c r="K699" s="5"/>
      <c r="L699" s="3"/>
      <c r="M699" s="6"/>
      <c r="N699" s="690"/>
      <c r="O699" s="690"/>
      <c r="P699" s="29"/>
      <c r="Q699" s="11"/>
      <c r="R699" s="11"/>
      <c r="S699" s="11"/>
    </row>
    <row r="700" spans="1:19" ht="14.25" hidden="1" customHeight="1">
      <c r="A700" s="3"/>
      <c r="B700" s="12"/>
      <c r="C700" s="3"/>
      <c r="D700" s="3"/>
      <c r="E700" s="12"/>
      <c r="F700" s="3"/>
      <c r="G700" s="635"/>
      <c r="H700" s="3"/>
      <c r="I700" s="5"/>
      <c r="J700" s="5"/>
      <c r="K700" s="5"/>
      <c r="L700" s="3"/>
      <c r="M700" s="6"/>
      <c r="N700" s="690"/>
      <c r="O700" s="690"/>
      <c r="P700" s="29"/>
      <c r="Q700" s="11"/>
      <c r="R700" s="11"/>
      <c r="S700" s="11"/>
    </row>
    <row r="701" spans="1:19" ht="14.25" hidden="1" customHeight="1">
      <c r="A701" s="3"/>
      <c r="B701" s="12"/>
      <c r="C701" s="3"/>
      <c r="D701" s="3"/>
      <c r="E701" s="12"/>
      <c r="F701" s="3"/>
      <c r="G701" s="635"/>
      <c r="H701" s="3"/>
      <c r="I701" s="5"/>
      <c r="J701" s="5"/>
      <c r="K701" s="5"/>
      <c r="L701" s="3"/>
      <c r="M701" s="6"/>
      <c r="N701" s="690"/>
      <c r="O701" s="690"/>
      <c r="P701" s="29"/>
      <c r="Q701" s="11"/>
      <c r="R701" s="11"/>
      <c r="S701" s="11"/>
    </row>
    <row r="702" spans="1:19" ht="14.25" hidden="1" customHeight="1">
      <c r="A702" s="3"/>
      <c r="B702" s="12"/>
      <c r="C702" s="3"/>
      <c r="D702" s="3"/>
      <c r="E702" s="12"/>
      <c r="F702" s="3"/>
      <c r="G702" s="635"/>
      <c r="H702" s="3"/>
      <c r="I702" s="5"/>
      <c r="J702" s="5"/>
      <c r="K702" s="5"/>
      <c r="L702" s="3"/>
      <c r="M702" s="6"/>
      <c r="N702" s="690"/>
      <c r="O702" s="690"/>
      <c r="P702" s="29"/>
      <c r="Q702" s="11"/>
      <c r="R702" s="11"/>
      <c r="S702" s="11"/>
    </row>
    <row r="703" spans="1:19" ht="14.25" hidden="1" customHeight="1">
      <c r="A703" s="3"/>
      <c r="B703" s="12"/>
      <c r="C703" s="3"/>
      <c r="D703" s="3"/>
      <c r="E703" s="12"/>
      <c r="F703" s="3"/>
      <c r="G703" s="635"/>
      <c r="H703" s="3"/>
      <c r="I703" s="5"/>
      <c r="J703" s="5"/>
      <c r="K703" s="5"/>
      <c r="L703" s="3"/>
      <c r="M703" s="6"/>
      <c r="N703" s="690"/>
      <c r="O703" s="690"/>
      <c r="P703" s="29"/>
      <c r="Q703" s="11"/>
      <c r="R703" s="11"/>
      <c r="S703" s="11"/>
    </row>
    <row r="704" spans="1:19" ht="14.25" hidden="1" customHeight="1">
      <c r="A704" s="3"/>
      <c r="B704" s="12"/>
      <c r="C704" s="3"/>
      <c r="D704" s="3"/>
      <c r="E704" s="12"/>
      <c r="F704" s="3"/>
      <c r="G704" s="635"/>
      <c r="H704" s="3"/>
      <c r="I704" s="5"/>
      <c r="J704" s="5"/>
      <c r="K704" s="5"/>
      <c r="L704" s="3"/>
      <c r="M704" s="6"/>
      <c r="N704" s="690"/>
      <c r="O704" s="690"/>
      <c r="P704" s="29"/>
      <c r="Q704" s="11"/>
      <c r="R704" s="11"/>
      <c r="S704" s="11"/>
    </row>
    <row r="705" spans="1:19" ht="14.25" hidden="1" customHeight="1">
      <c r="A705" s="3"/>
      <c r="B705" s="12"/>
      <c r="C705" s="3"/>
      <c r="D705" s="3"/>
      <c r="E705" s="12"/>
      <c r="F705" s="3"/>
      <c r="G705" s="635"/>
      <c r="H705" s="3"/>
      <c r="I705" s="5"/>
      <c r="J705" s="5"/>
      <c r="K705" s="5"/>
      <c r="L705" s="3"/>
      <c r="M705" s="6"/>
      <c r="N705" s="690"/>
      <c r="O705" s="690"/>
      <c r="P705" s="29"/>
      <c r="Q705" s="11"/>
      <c r="R705" s="11"/>
      <c r="S705" s="11"/>
    </row>
    <row r="706" spans="1:19" ht="14.25" hidden="1" customHeight="1">
      <c r="A706" s="3"/>
      <c r="B706" s="12"/>
      <c r="C706" s="3"/>
      <c r="D706" s="3"/>
      <c r="E706" s="12"/>
      <c r="F706" s="3"/>
      <c r="G706" s="635"/>
      <c r="H706" s="3"/>
      <c r="I706" s="5"/>
      <c r="J706" s="5"/>
      <c r="K706" s="5"/>
      <c r="L706" s="3"/>
      <c r="M706" s="6"/>
      <c r="N706" s="690"/>
      <c r="O706" s="690"/>
      <c r="P706" s="29"/>
      <c r="Q706" s="11"/>
      <c r="R706" s="11"/>
      <c r="S706" s="11"/>
    </row>
    <row r="707" spans="1:19" ht="14.25" hidden="1" customHeight="1">
      <c r="A707" s="3"/>
      <c r="B707" s="12"/>
      <c r="C707" s="3"/>
      <c r="D707" s="3"/>
      <c r="E707" s="12"/>
      <c r="F707" s="3"/>
      <c r="G707" s="635"/>
      <c r="H707" s="3"/>
      <c r="I707" s="5"/>
      <c r="J707" s="5"/>
      <c r="K707" s="5"/>
      <c r="L707" s="3"/>
      <c r="M707" s="6"/>
      <c r="N707" s="690"/>
      <c r="O707" s="690"/>
      <c r="P707" s="29"/>
      <c r="Q707" s="11"/>
      <c r="R707" s="11"/>
      <c r="S707" s="11"/>
    </row>
    <row r="708" spans="1:19" ht="14.25" hidden="1" customHeight="1">
      <c r="A708" s="3"/>
      <c r="B708" s="12"/>
      <c r="C708" s="3"/>
      <c r="D708" s="3"/>
      <c r="E708" s="12"/>
      <c r="F708" s="3"/>
      <c r="G708" s="635"/>
      <c r="H708" s="3"/>
      <c r="I708" s="5"/>
      <c r="J708" s="5"/>
      <c r="K708" s="5"/>
      <c r="L708" s="3"/>
      <c r="M708" s="6"/>
      <c r="N708" s="690"/>
      <c r="O708" s="690"/>
      <c r="P708" s="29"/>
      <c r="Q708" s="11"/>
      <c r="R708" s="11"/>
      <c r="S708" s="11"/>
    </row>
    <row r="709" spans="1:19" ht="14.25" hidden="1" customHeight="1">
      <c r="A709" s="3"/>
      <c r="B709" s="12"/>
      <c r="C709" s="3"/>
      <c r="D709" s="3"/>
      <c r="E709" s="12"/>
      <c r="F709" s="3"/>
      <c r="G709" s="635"/>
      <c r="H709" s="3"/>
      <c r="I709" s="5"/>
      <c r="J709" s="5"/>
      <c r="K709" s="5"/>
      <c r="L709" s="3"/>
      <c r="M709" s="6"/>
      <c r="N709" s="690"/>
      <c r="O709" s="690"/>
      <c r="P709" s="29"/>
      <c r="Q709" s="11"/>
      <c r="R709" s="11"/>
      <c r="S709" s="11"/>
    </row>
    <row r="710" spans="1:19" ht="14.25" hidden="1" customHeight="1">
      <c r="A710" s="3"/>
      <c r="B710" s="12"/>
      <c r="C710" s="3"/>
      <c r="D710" s="3"/>
      <c r="E710" s="12"/>
      <c r="F710" s="3"/>
      <c r="G710" s="635"/>
      <c r="H710" s="3"/>
      <c r="I710" s="5"/>
      <c r="J710" s="5"/>
      <c r="K710" s="5"/>
      <c r="L710" s="3"/>
      <c r="M710" s="6"/>
      <c r="N710" s="690"/>
      <c r="O710" s="690"/>
      <c r="P710" s="29"/>
      <c r="Q710" s="11"/>
      <c r="R710" s="11"/>
      <c r="S710" s="11"/>
    </row>
    <row r="711" spans="1:19" ht="15.75" customHeight="1"/>
    <row r="712" spans="1:19" ht="15.75" customHeight="1"/>
    <row r="713" spans="1:19" ht="15.75" customHeight="1"/>
    <row r="714" spans="1:19" ht="15.75" customHeight="1"/>
    <row r="715" spans="1:19" ht="15.75" customHeight="1"/>
    <row r="716" spans="1:19" ht="15.75" customHeight="1"/>
    <row r="717" spans="1:19" ht="15.75" customHeight="1"/>
    <row r="718" spans="1:19" ht="15.75" customHeight="1"/>
    <row r="719" spans="1:19" ht="15.75" customHeight="1"/>
    <row r="720" spans="1:19"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12.6640625" defaultRowHeight="15" customHeight="1" outlineLevelCol="1"/>
  <cols>
    <col min="1" max="1" width="7.77734375" customWidth="1"/>
    <col min="2" max="2" width="26" customWidth="1"/>
    <col min="3" max="3" width="12.88671875" customWidth="1"/>
    <col min="4" max="4" width="31.44140625" customWidth="1"/>
    <col min="5" max="5" width="25.33203125" customWidth="1"/>
    <col min="6" max="6" width="12.44140625" customWidth="1"/>
    <col min="7" max="7" width="9.33203125" customWidth="1"/>
    <col min="8" max="10" width="11.21875" customWidth="1"/>
    <col min="11" max="11" width="11.21875" hidden="1" customWidth="1"/>
    <col min="12" max="12" width="17.6640625" customWidth="1"/>
    <col min="13" max="13" width="8"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5.75" customHeight="1">
      <c r="A1" s="8" t="s">
        <v>1</v>
      </c>
      <c r="B1" s="8"/>
      <c r="C1" s="8"/>
      <c r="D1" s="8"/>
      <c r="E1" s="8"/>
      <c r="F1" s="8"/>
      <c r="G1" s="8"/>
      <c r="H1" s="8"/>
      <c r="I1" s="8"/>
      <c r="J1" s="8"/>
      <c r="K1" s="8"/>
      <c r="L1" s="8"/>
      <c r="M1" s="8"/>
      <c r="N1" s="10"/>
      <c r="O1" s="8"/>
      <c r="P1" s="11" t="s">
        <v>3</v>
      </c>
      <c r="Q1" s="11"/>
      <c r="R1" s="11"/>
      <c r="S1" s="11"/>
      <c r="T1" s="11"/>
      <c r="U1" s="11"/>
      <c r="V1" s="11"/>
      <c r="W1" s="11"/>
      <c r="X1" s="11"/>
      <c r="Y1" s="11"/>
      <c r="Z1" s="11"/>
    </row>
    <row r="2" spans="1:26" ht="15.75" customHeight="1">
      <c r="A2" s="8" t="s">
        <v>4</v>
      </c>
      <c r="B2" s="8"/>
      <c r="C2" s="8"/>
      <c r="D2" s="8"/>
      <c r="E2" s="8"/>
      <c r="F2" s="8"/>
      <c r="G2" s="8"/>
      <c r="H2" s="8"/>
      <c r="I2" s="8"/>
      <c r="J2" s="8"/>
      <c r="K2" s="8"/>
      <c r="L2" s="8"/>
      <c r="M2" s="8"/>
      <c r="N2" s="10"/>
      <c r="O2" s="8"/>
      <c r="P2" s="11"/>
      <c r="Q2" s="11"/>
      <c r="R2" s="11"/>
      <c r="S2" s="11"/>
      <c r="T2" s="11"/>
      <c r="U2" s="11"/>
      <c r="V2" s="11"/>
      <c r="W2" s="11"/>
      <c r="X2" s="11"/>
      <c r="Y2" s="11"/>
      <c r="Z2" s="11"/>
    </row>
    <row r="3" spans="1:26" ht="15.75" customHeight="1">
      <c r="A3" s="12" t="s">
        <v>5</v>
      </c>
      <c r="B3" s="12"/>
      <c r="C3" s="12"/>
      <c r="D3" s="12"/>
      <c r="E3" s="12" t="s">
        <v>6</v>
      </c>
      <c r="F3" s="12"/>
      <c r="G3" s="12"/>
      <c r="H3" s="12"/>
      <c r="I3" s="12"/>
      <c r="J3" s="12"/>
      <c r="K3" s="12"/>
      <c r="L3" s="12"/>
      <c r="M3" s="12"/>
      <c r="N3" s="690"/>
      <c r="O3" s="12"/>
      <c r="P3" s="11"/>
      <c r="Q3" s="11"/>
      <c r="R3" s="11"/>
      <c r="S3" s="11"/>
      <c r="T3" s="11"/>
      <c r="U3" s="11"/>
      <c r="V3" s="11"/>
      <c r="W3" s="11"/>
      <c r="X3" s="11"/>
      <c r="Y3" s="11"/>
      <c r="Z3" s="11"/>
    </row>
    <row r="4" spans="1:26" ht="15.75" customHeight="1">
      <c r="A4" s="13" t="s">
        <v>7</v>
      </c>
      <c r="B4" s="14" t="s">
        <v>8</v>
      </c>
      <c r="C4" s="14" t="s">
        <v>9</v>
      </c>
      <c r="D4" s="14"/>
      <c r="E4" s="14" t="s">
        <v>10</v>
      </c>
      <c r="F4" s="13" t="s">
        <v>11</v>
      </c>
      <c r="G4" s="15" t="s">
        <v>12</v>
      </c>
      <c r="H4" s="14" t="s">
        <v>13</v>
      </c>
      <c r="I4" s="17" t="s">
        <v>14</v>
      </c>
      <c r="J4" s="17" t="s">
        <v>15</v>
      </c>
      <c r="K4" s="18"/>
      <c r="L4" s="19" t="s">
        <v>16</v>
      </c>
      <c r="M4" s="20" t="s">
        <v>17</v>
      </c>
      <c r="N4" s="21" t="s">
        <v>17</v>
      </c>
      <c r="O4" s="22" t="s">
        <v>18</v>
      </c>
      <c r="P4" s="23"/>
      <c r="Q4" s="24"/>
      <c r="R4" s="24"/>
      <c r="S4" s="24"/>
      <c r="T4" s="24"/>
      <c r="U4" s="24"/>
      <c r="V4" s="24"/>
      <c r="W4" s="24"/>
      <c r="X4" s="24"/>
      <c r="Y4" s="24"/>
      <c r="Z4" s="24"/>
    </row>
    <row r="5" spans="1:26" ht="12.75" customHeight="1">
      <c r="A5" s="13"/>
      <c r="B5" s="14"/>
      <c r="C5" s="14" t="s">
        <v>2669</v>
      </c>
      <c r="D5" s="14" t="s">
        <v>2670</v>
      </c>
      <c r="E5" s="14"/>
      <c r="F5" s="13"/>
      <c r="G5" s="15"/>
      <c r="H5" s="14"/>
      <c r="I5" s="25"/>
      <c r="J5" s="25"/>
      <c r="K5" s="26"/>
      <c r="L5" s="19"/>
      <c r="M5" s="20"/>
      <c r="N5" s="21"/>
      <c r="O5" s="22"/>
      <c r="P5" s="24"/>
      <c r="Q5" s="24"/>
      <c r="R5" s="24"/>
      <c r="S5" s="24"/>
      <c r="T5" s="24"/>
      <c r="U5" s="24"/>
      <c r="V5" s="24"/>
      <c r="W5" s="24"/>
      <c r="X5" s="24"/>
      <c r="Y5" s="24"/>
      <c r="Z5" s="24"/>
    </row>
    <row r="6" spans="1:26" ht="14.25" customHeight="1">
      <c r="A6" s="13"/>
      <c r="B6" s="14"/>
      <c r="C6" s="14"/>
      <c r="D6" s="14"/>
      <c r="E6" s="14"/>
      <c r="F6" s="13"/>
      <c r="G6" s="15"/>
      <c r="H6" s="14"/>
      <c r="I6" s="25"/>
      <c r="J6" s="25"/>
      <c r="K6" s="26"/>
      <c r="L6" s="518" t="s">
        <v>2671</v>
      </c>
      <c r="M6" s="20"/>
      <c r="N6" s="21"/>
      <c r="O6" s="22"/>
      <c r="P6" s="24"/>
      <c r="Q6" s="24"/>
      <c r="R6" s="24"/>
      <c r="S6" s="24"/>
      <c r="T6" s="24"/>
      <c r="U6" s="24"/>
      <c r="V6" s="24"/>
      <c r="W6" s="24"/>
      <c r="X6" s="24"/>
      <c r="Y6" s="24"/>
      <c r="Z6" s="24"/>
    </row>
    <row r="7" spans="1:26" ht="15.75" customHeight="1">
      <c r="A7" s="13"/>
      <c r="B7" s="14"/>
      <c r="C7" s="14"/>
      <c r="D7" s="14"/>
      <c r="E7" s="14"/>
      <c r="F7" s="27"/>
      <c r="G7" s="15"/>
      <c r="H7" s="14"/>
      <c r="I7" s="800" t="s">
        <v>3390</v>
      </c>
      <c r="J7" s="642"/>
      <c r="K7" s="643"/>
      <c r="L7" s="518" t="s">
        <v>2673</v>
      </c>
      <c r="M7" s="20"/>
      <c r="N7" s="21"/>
      <c r="O7" s="22"/>
      <c r="P7" s="28"/>
      <c r="Q7" s="28"/>
      <c r="R7" s="28"/>
      <c r="S7" s="28"/>
      <c r="T7" s="28"/>
      <c r="U7" s="28"/>
      <c r="V7" s="28"/>
      <c r="W7" s="28"/>
      <c r="X7" s="28"/>
      <c r="Y7" s="28"/>
      <c r="Z7" s="28"/>
    </row>
    <row r="8" spans="1:26" ht="15.75" customHeight="1">
      <c r="A8" s="644"/>
      <c r="B8" s="645"/>
      <c r="C8" s="645" t="s">
        <v>6</v>
      </c>
      <c r="D8" s="644"/>
      <c r="E8" s="646"/>
      <c r="F8" s="644" t="s">
        <v>76</v>
      </c>
      <c r="G8" s="647">
        <v>67.5</v>
      </c>
      <c r="H8" s="648">
        <v>10</v>
      </c>
      <c r="I8" s="648">
        <v>250</v>
      </c>
      <c r="J8" s="649" t="s">
        <v>29</v>
      </c>
      <c r="K8" s="650" t="s">
        <v>26</v>
      </c>
      <c r="L8" s="651" t="str">
        <f t="shared" ref="L8:L176" si="0">CONCATENATE(I8,J8)</f>
        <v>250ml</v>
      </c>
      <c r="M8" s="652">
        <f t="shared" ref="M8:M176" si="1">H8*I8</f>
        <v>2500</v>
      </c>
      <c r="N8" s="30" t="str">
        <f>CONCATENATE(M8,K8,J8)</f>
        <v>2500 ml</v>
      </c>
      <c r="O8" s="30">
        <f t="shared" ref="O8:O176" si="2">G8*H8</f>
        <v>675</v>
      </c>
      <c r="P8" s="31"/>
      <c r="Q8" s="29">
        <f t="shared" ref="Q8:Q168" si="3">G8-P8</f>
        <v>67.5</v>
      </c>
      <c r="R8" s="28"/>
      <c r="S8" s="28"/>
      <c r="T8" s="28"/>
      <c r="U8" s="28"/>
      <c r="V8" s="28"/>
      <c r="W8" s="28"/>
      <c r="X8" s="28"/>
      <c r="Y8" s="28"/>
      <c r="Z8" s="28"/>
    </row>
    <row r="9" spans="1:26" ht="15.75" customHeight="1">
      <c r="A9" s="111">
        <v>1</v>
      </c>
      <c r="B9" s="48" t="s">
        <v>72</v>
      </c>
      <c r="C9" s="48" t="s">
        <v>31</v>
      </c>
      <c r="D9" s="231"/>
      <c r="E9" s="116" t="s">
        <v>79</v>
      </c>
      <c r="F9" s="111"/>
      <c r="G9" s="657">
        <v>69.8</v>
      </c>
      <c r="H9" s="121">
        <v>1</v>
      </c>
      <c r="I9" s="121">
        <v>250</v>
      </c>
      <c r="J9" s="40" t="s">
        <v>29</v>
      </c>
      <c r="K9" s="41" t="s">
        <v>26</v>
      </c>
      <c r="L9" s="42" t="str">
        <f t="shared" si="0"/>
        <v>250ml</v>
      </c>
      <c r="M9" s="658">
        <f t="shared" si="1"/>
        <v>250</v>
      </c>
      <c r="N9" s="659" t="str">
        <f t="shared" ref="N9:N176" si="4">CONCATENATE(M9,J9)</f>
        <v>250ml</v>
      </c>
      <c r="O9" s="692">
        <f t="shared" si="2"/>
        <v>69.8</v>
      </c>
      <c r="P9" s="29"/>
      <c r="Q9" s="29">
        <f t="shared" si="3"/>
        <v>69.8</v>
      </c>
      <c r="R9" s="11" t="e">
        <f t="array" aca="1" ref="R9:R14" ca="1">_xludf.UNIQUE(J9:J176)</f>
        <v>#NAME?</v>
      </c>
      <c r="S9" s="28"/>
      <c r="T9" s="28"/>
      <c r="U9" s="28"/>
      <c r="V9" s="28"/>
      <c r="W9" s="28"/>
      <c r="X9" s="28"/>
      <c r="Y9" s="28"/>
      <c r="Z9" s="28"/>
    </row>
    <row r="10" spans="1:26" ht="15.75" customHeight="1">
      <c r="A10" s="111">
        <v>2</v>
      </c>
      <c r="B10" s="48" t="s">
        <v>72</v>
      </c>
      <c r="C10" s="48" t="s">
        <v>31</v>
      </c>
      <c r="D10" s="9"/>
      <c r="E10" s="50" t="s">
        <v>79</v>
      </c>
      <c r="F10" s="111"/>
      <c r="G10" s="657">
        <v>47.6</v>
      </c>
      <c r="H10" s="121">
        <v>6</v>
      </c>
      <c r="I10" s="121">
        <v>125</v>
      </c>
      <c r="J10" s="40" t="s">
        <v>29</v>
      </c>
      <c r="K10" s="41" t="s">
        <v>26</v>
      </c>
      <c r="L10" s="42" t="str">
        <f t="shared" si="0"/>
        <v>125ml</v>
      </c>
      <c r="M10" s="658">
        <f t="shared" si="1"/>
        <v>750</v>
      </c>
      <c r="N10" s="659" t="str">
        <f t="shared" si="4"/>
        <v>750ml</v>
      </c>
      <c r="O10" s="692">
        <f t="shared" si="2"/>
        <v>285.60000000000002</v>
      </c>
      <c r="P10" s="29"/>
      <c r="Q10" s="29">
        <f t="shared" si="3"/>
        <v>47.6</v>
      </c>
      <c r="R10" s="28" t="e">
        <f ca="1"/>
        <v>#NAME?</v>
      </c>
      <c r="S10" s="28"/>
      <c r="T10" s="28"/>
      <c r="U10" s="28"/>
      <c r="V10" s="28"/>
      <c r="W10" s="28"/>
      <c r="X10" s="28"/>
      <c r="Y10" s="28"/>
      <c r="Z10" s="28"/>
    </row>
    <row r="11" spans="1:26" ht="15.75" customHeight="1">
      <c r="A11" s="111">
        <v>3</v>
      </c>
      <c r="B11" s="48" t="s">
        <v>90</v>
      </c>
      <c r="C11" s="48" t="s">
        <v>31</v>
      </c>
      <c r="D11" s="9"/>
      <c r="E11" s="116" t="s">
        <v>79</v>
      </c>
      <c r="F11" s="111"/>
      <c r="G11" s="661">
        <v>43.4</v>
      </c>
      <c r="H11" s="257">
        <v>6</v>
      </c>
      <c r="I11" s="257"/>
      <c r="J11" s="40" t="s">
        <v>33</v>
      </c>
      <c r="K11" s="41" t="s">
        <v>26</v>
      </c>
      <c r="L11" s="42" t="str">
        <f t="shared" si="0"/>
        <v>kg</v>
      </c>
      <c r="M11" s="658">
        <f t="shared" si="1"/>
        <v>0</v>
      </c>
      <c r="N11" s="659" t="str">
        <f t="shared" si="4"/>
        <v>0kg</v>
      </c>
      <c r="O11" s="692">
        <f t="shared" si="2"/>
        <v>260.39999999999998</v>
      </c>
      <c r="P11" s="29"/>
      <c r="Q11" s="109">
        <f t="shared" si="3"/>
        <v>43.4</v>
      </c>
      <c r="R11" s="11" t="e">
        <f ca="1"/>
        <v>#NAME?</v>
      </c>
      <c r="S11" s="28"/>
      <c r="T11" s="28"/>
      <c r="U11" s="28"/>
      <c r="V11" s="28"/>
      <c r="W11" s="28"/>
      <c r="X11" s="28"/>
      <c r="Y11" s="28"/>
      <c r="Z11" s="28"/>
    </row>
    <row r="12" spans="1:26" ht="15.75" customHeight="1">
      <c r="A12" s="111">
        <v>4</v>
      </c>
      <c r="B12" s="48" t="s">
        <v>342</v>
      </c>
      <c r="C12" s="48" t="s">
        <v>31</v>
      </c>
      <c r="D12" s="35"/>
      <c r="E12" s="116" t="s">
        <v>343</v>
      </c>
      <c r="F12" s="111"/>
      <c r="G12" s="663">
        <v>142</v>
      </c>
      <c r="H12" s="664">
        <v>1</v>
      </c>
      <c r="I12" s="664"/>
      <c r="J12" s="40" t="s">
        <v>59</v>
      </c>
      <c r="K12" s="41" t="s">
        <v>26</v>
      </c>
      <c r="L12" s="42" t="str">
        <f t="shared" si="0"/>
        <v>grams</v>
      </c>
      <c r="M12" s="658">
        <f t="shared" si="1"/>
        <v>0</v>
      </c>
      <c r="N12" s="659" t="str">
        <f t="shared" si="4"/>
        <v>0grams</v>
      </c>
      <c r="O12" s="692">
        <f t="shared" si="2"/>
        <v>142</v>
      </c>
      <c r="P12" s="29"/>
      <c r="Q12" s="29">
        <f t="shared" si="3"/>
        <v>142</v>
      </c>
      <c r="R12" s="28" t="e">
        <f ca="1"/>
        <v>#NAME?</v>
      </c>
      <c r="S12" s="28"/>
      <c r="T12" s="28"/>
      <c r="U12" s="28"/>
      <c r="V12" s="28"/>
      <c r="W12" s="28"/>
      <c r="X12" s="28"/>
      <c r="Y12" s="28"/>
      <c r="Z12" s="28"/>
    </row>
    <row r="13" spans="1:26" ht="15.75" customHeight="1">
      <c r="A13" s="111">
        <v>5</v>
      </c>
      <c r="B13" s="48" t="s">
        <v>501</v>
      </c>
      <c r="C13" s="48" t="s">
        <v>31</v>
      </c>
      <c r="D13" s="35"/>
      <c r="E13" s="116" t="s">
        <v>2613</v>
      </c>
      <c r="F13" s="111"/>
      <c r="G13" s="661">
        <v>35.5</v>
      </c>
      <c r="H13" s="257">
        <v>4</v>
      </c>
      <c r="I13" s="257"/>
      <c r="J13" s="40" t="s">
        <v>59</v>
      </c>
      <c r="K13" s="41" t="s">
        <v>26</v>
      </c>
      <c r="L13" s="42" t="str">
        <f t="shared" si="0"/>
        <v>grams</v>
      </c>
      <c r="M13" s="658">
        <f t="shared" si="1"/>
        <v>0</v>
      </c>
      <c r="N13" s="659" t="str">
        <f t="shared" si="4"/>
        <v>0grams</v>
      </c>
      <c r="O13" s="692">
        <f t="shared" si="2"/>
        <v>142</v>
      </c>
      <c r="P13" s="29"/>
      <c r="Q13" s="29">
        <f t="shared" si="3"/>
        <v>35.5</v>
      </c>
      <c r="R13" s="28" t="e">
        <f ca="1"/>
        <v>#NAME?</v>
      </c>
      <c r="S13" s="28"/>
      <c r="T13" s="28"/>
      <c r="U13" s="28"/>
      <c r="V13" s="28"/>
      <c r="W13" s="28"/>
      <c r="X13" s="28"/>
      <c r="Y13" s="28"/>
      <c r="Z13" s="28"/>
    </row>
    <row r="14" spans="1:26" ht="15.75" customHeight="1">
      <c r="A14" s="111">
        <v>6</v>
      </c>
      <c r="B14" s="48" t="s">
        <v>735</v>
      </c>
      <c r="C14" s="48" t="s">
        <v>31</v>
      </c>
      <c r="D14" s="35"/>
      <c r="E14" s="116" t="s">
        <v>736</v>
      </c>
      <c r="F14" s="111"/>
      <c r="G14" s="661">
        <v>42.6</v>
      </c>
      <c r="H14" s="257">
        <v>7</v>
      </c>
      <c r="I14" s="257"/>
      <c r="J14" s="40" t="s">
        <v>29</v>
      </c>
      <c r="K14" s="41" t="s">
        <v>26</v>
      </c>
      <c r="L14" s="42" t="str">
        <f t="shared" si="0"/>
        <v>ml</v>
      </c>
      <c r="M14" s="658">
        <f t="shared" si="1"/>
        <v>0</v>
      </c>
      <c r="N14" s="659" t="str">
        <f t="shared" si="4"/>
        <v>0ml</v>
      </c>
      <c r="O14" s="692">
        <f t="shared" si="2"/>
        <v>298.2</v>
      </c>
      <c r="P14" s="29"/>
      <c r="Q14" s="29">
        <f t="shared" si="3"/>
        <v>42.6</v>
      </c>
      <c r="R14" s="28" t="e">
        <f ca="1"/>
        <v>#NAME?</v>
      </c>
      <c r="S14" s="28"/>
      <c r="T14" s="28"/>
      <c r="U14" s="28"/>
      <c r="V14" s="28"/>
      <c r="W14" s="28"/>
      <c r="X14" s="28"/>
      <c r="Y14" s="28"/>
      <c r="Z14" s="28"/>
    </row>
    <row r="15" spans="1:26" ht="15.75" customHeight="1">
      <c r="A15" s="111">
        <v>7</v>
      </c>
      <c r="B15" s="48" t="s">
        <v>769</v>
      </c>
      <c r="C15" s="48" t="s">
        <v>31</v>
      </c>
      <c r="D15" s="35"/>
      <c r="E15" s="116" t="s">
        <v>772</v>
      </c>
      <c r="F15" s="111"/>
      <c r="G15" s="661">
        <v>56</v>
      </c>
      <c r="H15" s="257">
        <v>5</v>
      </c>
      <c r="I15" s="257"/>
      <c r="J15" s="40" t="s">
        <v>33</v>
      </c>
      <c r="K15" s="41" t="s">
        <v>26</v>
      </c>
      <c r="L15" s="42" t="str">
        <f t="shared" si="0"/>
        <v>kg</v>
      </c>
      <c r="M15" s="658">
        <f t="shared" si="1"/>
        <v>0</v>
      </c>
      <c r="N15" s="659" t="str">
        <f t="shared" si="4"/>
        <v>0kg</v>
      </c>
      <c r="O15" s="692">
        <f t="shared" si="2"/>
        <v>280</v>
      </c>
      <c r="P15" s="29"/>
      <c r="Q15" s="29">
        <f t="shared" si="3"/>
        <v>56</v>
      </c>
      <c r="R15" s="28"/>
      <c r="S15" s="28"/>
      <c r="T15" s="28"/>
      <c r="U15" s="28"/>
      <c r="V15" s="28"/>
      <c r="W15" s="28"/>
      <c r="X15" s="28"/>
      <c r="Y15" s="28"/>
      <c r="Z15" s="28"/>
    </row>
    <row r="16" spans="1:26" ht="15.75" customHeight="1">
      <c r="A16" s="111">
        <v>8</v>
      </c>
      <c r="B16" s="48" t="s">
        <v>1093</v>
      </c>
      <c r="C16" s="48" t="s">
        <v>31</v>
      </c>
      <c r="D16" s="35"/>
      <c r="E16" s="116"/>
      <c r="F16" s="111"/>
      <c r="G16" s="661">
        <v>61</v>
      </c>
      <c r="H16" s="257">
        <v>2</v>
      </c>
      <c r="I16" s="257"/>
      <c r="J16" s="40" t="s">
        <v>33</v>
      </c>
      <c r="K16" s="41" t="s">
        <v>26</v>
      </c>
      <c r="L16" s="42" t="str">
        <f t="shared" si="0"/>
        <v>kg</v>
      </c>
      <c r="M16" s="658">
        <f t="shared" si="1"/>
        <v>0</v>
      </c>
      <c r="N16" s="659" t="str">
        <f t="shared" si="4"/>
        <v>0kg</v>
      </c>
      <c r="O16" s="692">
        <f t="shared" si="2"/>
        <v>122</v>
      </c>
      <c r="P16" s="29"/>
      <c r="Q16" s="29">
        <f t="shared" si="3"/>
        <v>61</v>
      </c>
      <c r="R16" s="28"/>
      <c r="S16" s="28"/>
      <c r="T16" s="28"/>
      <c r="U16" s="28"/>
      <c r="V16" s="28"/>
      <c r="W16" s="28"/>
      <c r="X16" s="28"/>
      <c r="Y16" s="28"/>
      <c r="Z16" s="28"/>
    </row>
    <row r="17" spans="1:26" ht="15.75" customHeight="1">
      <c r="A17" s="111">
        <v>9</v>
      </c>
      <c r="B17" s="48" t="s">
        <v>950</v>
      </c>
      <c r="C17" s="48" t="s">
        <v>31</v>
      </c>
      <c r="D17" s="35"/>
      <c r="E17" s="116" t="s">
        <v>736</v>
      </c>
      <c r="F17" s="111"/>
      <c r="G17" s="661">
        <v>30.3</v>
      </c>
      <c r="H17" s="257">
        <v>4</v>
      </c>
      <c r="I17" s="257"/>
      <c r="J17" s="40" t="s">
        <v>29</v>
      </c>
      <c r="K17" s="41" t="s">
        <v>26</v>
      </c>
      <c r="L17" s="42" t="str">
        <f t="shared" si="0"/>
        <v>ml</v>
      </c>
      <c r="M17" s="658">
        <f t="shared" si="1"/>
        <v>0</v>
      </c>
      <c r="N17" s="659" t="str">
        <f t="shared" si="4"/>
        <v>0ml</v>
      </c>
      <c r="O17" s="692">
        <f t="shared" si="2"/>
        <v>121.2</v>
      </c>
      <c r="P17" s="29"/>
      <c r="Q17" s="74">
        <f t="shared" si="3"/>
        <v>30.3</v>
      </c>
      <c r="R17" s="46"/>
      <c r="S17" s="28"/>
      <c r="T17" s="28"/>
      <c r="U17" s="28"/>
      <c r="V17" s="28"/>
      <c r="W17" s="28"/>
      <c r="X17" s="28"/>
      <c r="Y17" s="28"/>
      <c r="Z17" s="28"/>
    </row>
    <row r="18" spans="1:26" ht="15.75" customHeight="1">
      <c r="A18" s="111">
        <v>10</v>
      </c>
      <c r="B18" s="61" t="s">
        <v>1214</v>
      </c>
      <c r="C18" s="48" t="s">
        <v>31</v>
      </c>
      <c r="D18" s="35"/>
      <c r="E18" s="116"/>
      <c r="F18" s="111"/>
      <c r="G18" s="661">
        <v>392.05</v>
      </c>
      <c r="H18" s="257">
        <v>1</v>
      </c>
      <c r="I18" s="257"/>
      <c r="J18" s="40" t="s">
        <v>29</v>
      </c>
      <c r="K18" s="41" t="s">
        <v>26</v>
      </c>
      <c r="L18" s="42" t="str">
        <f t="shared" si="0"/>
        <v>ml</v>
      </c>
      <c r="M18" s="658">
        <f t="shared" si="1"/>
        <v>0</v>
      </c>
      <c r="N18" s="659" t="str">
        <f t="shared" si="4"/>
        <v>0ml</v>
      </c>
      <c r="O18" s="692">
        <f t="shared" si="2"/>
        <v>392.05</v>
      </c>
      <c r="P18" s="29"/>
      <c r="Q18" s="29">
        <f t="shared" si="3"/>
        <v>392.05</v>
      </c>
      <c r="R18" s="28"/>
      <c r="S18" s="28"/>
      <c r="T18" s="28"/>
      <c r="U18" s="28"/>
      <c r="V18" s="28"/>
      <c r="W18" s="28"/>
      <c r="X18" s="28"/>
      <c r="Y18" s="28"/>
      <c r="Z18" s="28"/>
    </row>
    <row r="19" spans="1:26" ht="15.75" customHeight="1">
      <c r="A19" s="111">
        <v>11</v>
      </c>
      <c r="B19" s="89" t="s">
        <v>1507</v>
      </c>
      <c r="C19" s="48" t="s">
        <v>31</v>
      </c>
      <c r="D19" s="9"/>
      <c r="E19" s="50" t="s">
        <v>1513</v>
      </c>
      <c r="F19" s="111"/>
      <c r="G19" s="666">
        <v>270.2</v>
      </c>
      <c r="H19" s="88">
        <v>1</v>
      </c>
      <c r="I19" s="88"/>
      <c r="J19" s="40" t="s">
        <v>33</v>
      </c>
      <c r="K19" s="41" t="s">
        <v>26</v>
      </c>
      <c r="L19" s="42" t="str">
        <f t="shared" si="0"/>
        <v>kg</v>
      </c>
      <c r="M19" s="658">
        <f t="shared" si="1"/>
        <v>0</v>
      </c>
      <c r="N19" s="659" t="str">
        <f t="shared" si="4"/>
        <v>0kg</v>
      </c>
      <c r="O19" s="692">
        <f t="shared" si="2"/>
        <v>270.2</v>
      </c>
      <c r="P19" s="29"/>
      <c r="Q19" s="29">
        <f t="shared" si="3"/>
        <v>270.2</v>
      </c>
      <c r="R19" s="28"/>
      <c r="S19" s="28"/>
      <c r="T19" s="28"/>
      <c r="U19" s="28"/>
      <c r="V19" s="28"/>
      <c r="W19" s="28"/>
      <c r="X19" s="28"/>
      <c r="Y19" s="28"/>
      <c r="Z19" s="28"/>
    </row>
    <row r="20" spans="1:26" ht="15.75" customHeight="1">
      <c r="A20" s="111">
        <v>12</v>
      </c>
      <c r="B20" s="89" t="s">
        <v>1872</v>
      </c>
      <c r="C20" s="48" t="s">
        <v>31</v>
      </c>
      <c r="D20" s="9"/>
      <c r="E20" s="116" t="s">
        <v>1874</v>
      </c>
      <c r="F20" s="111"/>
      <c r="G20" s="667">
        <v>57.5</v>
      </c>
      <c r="H20" s="88">
        <v>4</v>
      </c>
      <c r="I20" s="88"/>
      <c r="J20" s="40" t="s">
        <v>33</v>
      </c>
      <c r="K20" s="41" t="s">
        <v>26</v>
      </c>
      <c r="L20" s="42" t="str">
        <f t="shared" si="0"/>
        <v>kg</v>
      </c>
      <c r="M20" s="658">
        <f t="shared" si="1"/>
        <v>0</v>
      </c>
      <c r="N20" s="659" t="str">
        <f t="shared" si="4"/>
        <v>0kg</v>
      </c>
      <c r="O20" s="692">
        <f t="shared" si="2"/>
        <v>230</v>
      </c>
      <c r="P20" s="29"/>
      <c r="Q20" s="29">
        <f t="shared" si="3"/>
        <v>57.5</v>
      </c>
      <c r="R20" s="46"/>
      <c r="S20" s="28"/>
      <c r="T20" s="28"/>
      <c r="U20" s="28"/>
      <c r="V20" s="28"/>
      <c r="W20" s="28"/>
      <c r="X20" s="28"/>
      <c r="Y20" s="28"/>
      <c r="Z20" s="28"/>
    </row>
    <row r="21" spans="1:26" ht="15.75" customHeight="1">
      <c r="A21" s="111">
        <v>13</v>
      </c>
      <c r="B21" s="89" t="s">
        <v>2367</v>
      </c>
      <c r="C21" s="48" t="s">
        <v>31</v>
      </c>
      <c r="D21" s="9"/>
      <c r="E21" s="62" t="s">
        <v>392</v>
      </c>
      <c r="F21" s="111"/>
      <c r="G21" s="668">
        <v>82</v>
      </c>
      <c r="H21" s="88">
        <v>17</v>
      </c>
      <c r="I21" s="669"/>
      <c r="J21" s="86" t="s">
        <v>33</v>
      </c>
      <c r="K21" s="41" t="s">
        <v>26</v>
      </c>
      <c r="L21" s="42" t="str">
        <f t="shared" si="0"/>
        <v>kg</v>
      </c>
      <c r="M21" s="658">
        <f t="shared" si="1"/>
        <v>0</v>
      </c>
      <c r="N21" s="659" t="str">
        <f t="shared" si="4"/>
        <v>0kg</v>
      </c>
      <c r="O21" s="692">
        <f t="shared" si="2"/>
        <v>1394</v>
      </c>
      <c r="P21" s="29"/>
      <c r="Q21" s="74">
        <f t="shared" si="3"/>
        <v>82</v>
      </c>
      <c r="R21" s="46"/>
      <c r="S21" s="28"/>
      <c r="T21" s="28"/>
      <c r="U21" s="28"/>
      <c r="V21" s="28"/>
      <c r="W21" s="28"/>
      <c r="X21" s="28"/>
      <c r="Y21" s="28"/>
      <c r="Z21" s="28"/>
    </row>
    <row r="22" spans="1:26" ht="15.75" customHeight="1">
      <c r="A22" s="111">
        <v>14</v>
      </c>
      <c r="B22" s="89" t="s">
        <v>2369</v>
      </c>
      <c r="C22" s="48" t="s">
        <v>31</v>
      </c>
      <c r="D22" s="9"/>
      <c r="E22" s="185" t="s">
        <v>392</v>
      </c>
      <c r="F22" s="111"/>
      <c r="G22" s="661">
        <v>85.5</v>
      </c>
      <c r="H22" s="88">
        <v>7</v>
      </c>
      <c r="I22" s="121"/>
      <c r="J22" s="86" t="s">
        <v>33</v>
      </c>
      <c r="K22" s="41" t="s">
        <v>26</v>
      </c>
      <c r="L22" s="42" t="str">
        <f t="shared" si="0"/>
        <v>kg</v>
      </c>
      <c r="M22" s="658">
        <f t="shared" si="1"/>
        <v>0</v>
      </c>
      <c r="N22" s="659" t="str">
        <f t="shared" si="4"/>
        <v>0kg</v>
      </c>
      <c r="O22" s="692">
        <f t="shared" si="2"/>
        <v>598.5</v>
      </c>
      <c r="P22" s="29"/>
      <c r="Q22" s="29">
        <f t="shared" si="3"/>
        <v>85.5</v>
      </c>
      <c r="R22" s="28"/>
      <c r="S22" s="28"/>
      <c r="T22" s="28"/>
      <c r="U22" s="28"/>
      <c r="V22" s="28"/>
      <c r="W22" s="28"/>
      <c r="X22" s="28"/>
      <c r="Y22" s="28"/>
      <c r="Z22" s="28"/>
    </row>
    <row r="23" spans="1:26" ht="15.75" customHeight="1">
      <c r="A23" s="111">
        <v>15</v>
      </c>
      <c r="B23" s="89" t="s">
        <v>693</v>
      </c>
      <c r="C23" s="48" t="s">
        <v>31</v>
      </c>
      <c r="D23" s="9"/>
      <c r="E23" s="149" t="s">
        <v>694</v>
      </c>
      <c r="F23" s="111"/>
      <c r="G23" s="670">
        <v>16.16</v>
      </c>
      <c r="H23" s="88">
        <v>60</v>
      </c>
      <c r="I23" s="88"/>
      <c r="J23" s="40" t="s">
        <v>37</v>
      </c>
      <c r="K23" s="41" t="s">
        <v>26</v>
      </c>
      <c r="L23" s="42" t="str">
        <f t="shared" si="0"/>
        <v>pieces</v>
      </c>
      <c r="M23" s="658">
        <f t="shared" si="1"/>
        <v>0</v>
      </c>
      <c r="N23" s="659" t="str">
        <f t="shared" si="4"/>
        <v>0pieces</v>
      </c>
      <c r="O23" s="692">
        <f t="shared" si="2"/>
        <v>969.6</v>
      </c>
      <c r="P23" s="29"/>
      <c r="Q23" s="29">
        <f t="shared" si="3"/>
        <v>16.16</v>
      </c>
      <c r="R23" s="28"/>
      <c r="S23" s="28"/>
      <c r="T23" s="28"/>
      <c r="U23" s="28"/>
      <c r="V23" s="28"/>
      <c r="W23" s="28"/>
      <c r="X23" s="28"/>
      <c r="Y23" s="28"/>
      <c r="Z23" s="28"/>
    </row>
    <row r="24" spans="1:26" ht="15.75" customHeight="1">
      <c r="A24" s="111">
        <v>16</v>
      </c>
      <c r="B24" s="89" t="s">
        <v>969</v>
      </c>
      <c r="C24" s="48" t="s">
        <v>31</v>
      </c>
      <c r="D24" s="9"/>
      <c r="E24" s="91" t="s">
        <v>970</v>
      </c>
      <c r="F24" s="111"/>
      <c r="G24" s="671">
        <v>29</v>
      </c>
      <c r="H24" s="88">
        <v>29</v>
      </c>
      <c r="I24" s="88"/>
      <c r="J24" s="88" t="s">
        <v>37</v>
      </c>
      <c r="K24" s="41" t="s">
        <v>26</v>
      </c>
      <c r="L24" s="42" t="str">
        <f t="shared" si="0"/>
        <v>pieces</v>
      </c>
      <c r="M24" s="658">
        <f t="shared" si="1"/>
        <v>0</v>
      </c>
      <c r="N24" s="659" t="str">
        <f t="shared" si="4"/>
        <v>0pieces</v>
      </c>
      <c r="O24" s="692">
        <f t="shared" si="2"/>
        <v>841</v>
      </c>
      <c r="P24" s="29"/>
      <c r="Q24" s="29">
        <f t="shared" si="3"/>
        <v>29</v>
      </c>
      <c r="R24" s="28"/>
      <c r="S24" s="28"/>
      <c r="T24" s="28"/>
      <c r="U24" s="28"/>
      <c r="V24" s="28"/>
      <c r="W24" s="28"/>
      <c r="X24" s="28"/>
      <c r="Y24" s="28"/>
      <c r="Z24" s="28"/>
    </row>
    <row r="25" spans="1:26" ht="15.75" customHeight="1">
      <c r="A25" s="111">
        <v>17</v>
      </c>
      <c r="B25" s="89" t="s">
        <v>1069</v>
      </c>
      <c r="C25" s="48" t="s">
        <v>31</v>
      </c>
      <c r="D25" s="9"/>
      <c r="E25" s="91"/>
      <c r="F25" s="111"/>
      <c r="G25" s="670">
        <v>36.9</v>
      </c>
      <c r="H25" s="88">
        <v>1</v>
      </c>
      <c r="I25" s="88"/>
      <c r="J25" s="88" t="s">
        <v>37</v>
      </c>
      <c r="K25" s="41" t="s">
        <v>26</v>
      </c>
      <c r="L25" s="42" t="str">
        <f t="shared" si="0"/>
        <v>pieces</v>
      </c>
      <c r="M25" s="658">
        <f t="shared" si="1"/>
        <v>0</v>
      </c>
      <c r="N25" s="659" t="str">
        <f t="shared" si="4"/>
        <v>0pieces</v>
      </c>
      <c r="O25" s="692">
        <f t="shared" si="2"/>
        <v>36.9</v>
      </c>
      <c r="P25" s="29"/>
      <c r="Q25" s="29">
        <f t="shared" si="3"/>
        <v>36.9</v>
      </c>
      <c r="R25" s="28"/>
      <c r="S25" s="28"/>
      <c r="T25" s="28"/>
      <c r="U25" s="28"/>
      <c r="V25" s="28"/>
      <c r="W25" s="28"/>
      <c r="X25" s="28"/>
      <c r="Y25" s="28"/>
      <c r="Z25" s="28"/>
    </row>
    <row r="26" spans="1:26" ht="15.75" customHeight="1">
      <c r="A26" s="111">
        <v>18</v>
      </c>
      <c r="B26" s="89" t="s">
        <v>1630</v>
      </c>
      <c r="C26" s="48" t="s">
        <v>31</v>
      </c>
      <c r="D26" s="9"/>
      <c r="E26" s="91" t="s">
        <v>1629</v>
      </c>
      <c r="F26" s="111"/>
      <c r="G26" s="670">
        <v>10.5</v>
      </c>
      <c r="H26" s="88">
        <v>112</v>
      </c>
      <c r="I26" s="88"/>
      <c r="J26" s="88" t="s">
        <v>37</v>
      </c>
      <c r="K26" s="41" t="s">
        <v>26</v>
      </c>
      <c r="L26" s="42" t="str">
        <f t="shared" si="0"/>
        <v>pieces</v>
      </c>
      <c r="M26" s="658">
        <f t="shared" si="1"/>
        <v>0</v>
      </c>
      <c r="N26" s="659" t="str">
        <f t="shared" si="4"/>
        <v>0pieces</v>
      </c>
      <c r="O26" s="692">
        <f t="shared" si="2"/>
        <v>1176</v>
      </c>
      <c r="P26" s="29"/>
      <c r="Q26" s="29">
        <f t="shared" si="3"/>
        <v>10.5</v>
      </c>
      <c r="R26" s="28"/>
      <c r="S26" s="28"/>
      <c r="T26" s="28"/>
      <c r="U26" s="28"/>
      <c r="V26" s="28"/>
      <c r="W26" s="28"/>
      <c r="X26" s="28"/>
      <c r="Y26" s="28"/>
      <c r="Z26" s="28"/>
    </row>
    <row r="27" spans="1:26" ht="15.75" customHeight="1">
      <c r="A27" s="111">
        <v>19</v>
      </c>
      <c r="B27" s="89" t="s">
        <v>1675</v>
      </c>
      <c r="C27" s="48" t="s">
        <v>31</v>
      </c>
      <c r="D27" s="9"/>
      <c r="E27" s="149" t="s">
        <v>1676</v>
      </c>
      <c r="F27" s="111"/>
      <c r="G27" s="670">
        <v>16.8</v>
      </c>
      <c r="H27" s="88">
        <v>46</v>
      </c>
      <c r="I27" s="88"/>
      <c r="J27" s="88" t="s">
        <v>37</v>
      </c>
      <c r="K27" s="41" t="s">
        <v>26</v>
      </c>
      <c r="L27" s="42" t="str">
        <f t="shared" si="0"/>
        <v>pieces</v>
      </c>
      <c r="M27" s="658">
        <f t="shared" si="1"/>
        <v>0</v>
      </c>
      <c r="N27" s="659" t="str">
        <f t="shared" si="4"/>
        <v>0pieces</v>
      </c>
      <c r="O27" s="692">
        <f t="shared" si="2"/>
        <v>772.80000000000007</v>
      </c>
      <c r="P27" s="29"/>
      <c r="Q27" s="29">
        <f t="shared" si="3"/>
        <v>16.8</v>
      </c>
      <c r="R27" s="28"/>
      <c r="S27" s="28"/>
      <c r="T27" s="28"/>
      <c r="U27" s="28"/>
      <c r="V27" s="28"/>
      <c r="W27" s="28"/>
      <c r="X27" s="28"/>
      <c r="Y27" s="28"/>
      <c r="Z27" s="28"/>
    </row>
    <row r="28" spans="1:26" ht="15.75" customHeight="1">
      <c r="A28" s="111">
        <v>20</v>
      </c>
      <c r="B28" s="89" t="s">
        <v>1915</v>
      </c>
      <c r="C28" s="48" t="s">
        <v>31</v>
      </c>
      <c r="D28" s="525"/>
      <c r="E28" s="149" t="s">
        <v>970</v>
      </c>
      <c r="F28" s="111"/>
      <c r="G28" s="670">
        <v>29.23</v>
      </c>
      <c r="H28" s="88">
        <v>48</v>
      </c>
      <c r="I28" s="88"/>
      <c r="J28" s="88" t="s">
        <v>37</v>
      </c>
      <c r="K28" s="41" t="s">
        <v>26</v>
      </c>
      <c r="L28" s="42" t="str">
        <f t="shared" si="0"/>
        <v>pieces</v>
      </c>
      <c r="M28" s="658">
        <f t="shared" si="1"/>
        <v>0</v>
      </c>
      <c r="N28" s="659" t="str">
        <f t="shared" si="4"/>
        <v>0pieces</v>
      </c>
      <c r="O28" s="692">
        <f t="shared" si="2"/>
        <v>1403.04</v>
      </c>
      <c r="P28" s="29"/>
      <c r="Q28" s="29">
        <f t="shared" si="3"/>
        <v>29.23</v>
      </c>
      <c r="R28" s="11"/>
      <c r="S28" s="28"/>
      <c r="T28" s="28"/>
      <c r="U28" s="28"/>
      <c r="V28" s="28"/>
      <c r="W28" s="28"/>
      <c r="X28" s="28"/>
      <c r="Y28" s="28"/>
      <c r="Z28" s="28"/>
    </row>
    <row r="29" spans="1:26" ht="15.75" customHeight="1">
      <c r="A29" s="111">
        <v>21</v>
      </c>
      <c r="B29" s="89" t="s">
        <v>2119</v>
      </c>
      <c r="C29" s="48" t="s">
        <v>31</v>
      </c>
      <c r="D29" s="35"/>
      <c r="E29" s="149" t="s">
        <v>1066</v>
      </c>
      <c r="F29" s="111"/>
      <c r="G29" s="670">
        <v>10.16</v>
      </c>
      <c r="H29" s="88">
        <v>31</v>
      </c>
      <c r="I29" s="88"/>
      <c r="J29" s="88" t="s">
        <v>37</v>
      </c>
      <c r="K29" s="41" t="s">
        <v>26</v>
      </c>
      <c r="L29" s="42" t="str">
        <f t="shared" si="0"/>
        <v>pieces</v>
      </c>
      <c r="M29" s="658">
        <f t="shared" si="1"/>
        <v>0</v>
      </c>
      <c r="N29" s="659" t="str">
        <f t="shared" si="4"/>
        <v>0pieces</v>
      </c>
      <c r="O29" s="692">
        <f t="shared" si="2"/>
        <v>314.95999999999998</v>
      </c>
      <c r="P29" s="29"/>
      <c r="Q29" s="109">
        <f t="shared" si="3"/>
        <v>10.16</v>
      </c>
      <c r="R29" s="11"/>
      <c r="S29" s="28"/>
      <c r="T29" s="28"/>
      <c r="U29" s="28"/>
      <c r="V29" s="28"/>
      <c r="W29" s="28"/>
      <c r="X29" s="28"/>
      <c r="Y29" s="28"/>
      <c r="Z29" s="28"/>
    </row>
    <row r="30" spans="1:26" ht="15.75" customHeight="1">
      <c r="A30" s="111">
        <v>22</v>
      </c>
      <c r="B30" s="89" t="s">
        <v>2599</v>
      </c>
      <c r="C30" s="48" t="s">
        <v>31</v>
      </c>
      <c r="D30" s="9"/>
      <c r="E30" s="149" t="s">
        <v>2600</v>
      </c>
      <c r="F30" s="111"/>
      <c r="G30" s="670">
        <v>10</v>
      </c>
      <c r="H30" s="88">
        <v>145</v>
      </c>
      <c r="I30" s="88"/>
      <c r="J30" s="88" t="s">
        <v>37</v>
      </c>
      <c r="K30" s="41" t="s">
        <v>26</v>
      </c>
      <c r="L30" s="42" t="str">
        <f t="shared" si="0"/>
        <v>pieces</v>
      </c>
      <c r="M30" s="658">
        <f t="shared" si="1"/>
        <v>0</v>
      </c>
      <c r="N30" s="659" t="str">
        <f t="shared" si="4"/>
        <v>0pieces</v>
      </c>
      <c r="O30" s="692">
        <f t="shared" si="2"/>
        <v>1450</v>
      </c>
      <c r="P30" s="29"/>
      <c r="Q30" s="29">
        <f t="shared" si="3"/>
        <v>10</v>
      </c>
      <c r="R30" s="28"/>
      <c r="S30" s="28"/>
      <c r="T30" s="28"/>
      <c r="U30" s="28"/>
      <c r="V30" s="28"/>
      <c r="W30" s="28"/>
      <c r="X30" s="28"/>
      <c r="Y30" s="28"/>
      <c r="Z30" s="28"/>
    </row>
    <row r="31" spans="1:26" ht="15.75" customHeight="1">
      <c r="A31" s="111">
        <v>23</v>
      </c>
      <c r="B31" s="89" t="s">
        <v>225</v>
      </c>
      <c r="C31" s="48" t="s">
        <v>31</v>
      </c>
      <c r="D31" s="9"/>
      <c r="E31" s="149" t="s">
        <v>226</v>
      </c>
      <c r="F31" s="111"/>
      <c r="G31" s="670">
        <v>11.2</v>
      </c>
      <c r="H31" s="88">
        <v>64</v>
      </c>
      <c r="I31" s="88"/>
      <c r="J31" s="88" t="s">
        <v>37</v>
      </c>
      <c r="K31" s="41" t="s">
        <v>26</v>
      </c>
      <c r="L31" s="42" t="str">
        <f t="shared" si="0"/>
        <v>pieces</v>
      </c>
      <c r="M31" s="658">
        <f t="shared" si="1"/>
        <v>0</v>
      </c>
      <c r="N31" s="659" t="str">
        <f t="shared" si="4"/>
        <v>0pieces</v>
      </c>
      <c r="O31" s="692">
        <f t="shared" si="2"/>
        <v>716.8</v>
      </c>
      <c r="P31" s="29"/>
      <c r="Q31" s="74">
        <f t="shared" si="3"/>
        <v>11.2</v>
      </c>
      <c r="R31" s="28"/>
      <c r="S31" s="28"/>
      <c r="T31" s="28"/>
      <c r="U31" s="28"/>
      <c r="V31" s="28"/>
      <c r="W31" s="28"/>
      <c r="X31" s="28"/>
      <c r="Y31" s="28"/>
      <c r="Z31" s="28"/>
    </row>
    <row r="32" spans="1:26" ht="15.75" customHeight="1">
      <c r="A32" s="111">
        <v>24</v>
      </c>
      <c r="B32" s="89" t="s">
        <v>325</v>
      </c>
      <c r="C32" s="48" t="s">
        <v>31</v>
      </c>
      <c r="D32" s="9"/>
      <c r="E32" s="149" t="s">
        <v>326</v>
      </c>
      <c r="F32" s="111"/>
      <c r="G32" s="670">
        <v>7.25</v>
      </c>
      <c r="H32" s="88">
        <v>120</v>
      </c>
      <c r="I32" s="88"/>
      <c r="J32" s="88" t="s">
        <v>37</v>
      </c>
      <c r="K32" s="41" t="s">
        <v>26</v>
      </c>
      <c r="L32" s="42" t="str">
        <f t="shared" si="0"/>
        <v>pieces</v>
      </c>
      <c r="M32" s="658">
        <f t="shared" si="1"/>
        <v>0</v>
      </c>
      <c r="N32" s="659" t="str">
        <f t="shared" si="4"/>
        <v>0pieces</v>
      </c>
      <c r="O32" s="692">
        <f t="shared" si="2"/>
        <v>870</v>
      </c>
      <c r="P32" s="29"/>
      <c r="Q32" s="74">
        <f t="shared" si="3"/>
        <v>7.25</v>
      </c>
      <c r="R32" s="28"/>
      <c r="S32" s="28"/>
      <c r="T32" s="28"/>
      <c r="U32" s="28"/>
      <c r="V32" s="28"/>
      <c r="W32" s="28"/>
      <c r="X32" s="28"/>
      <c r="Y32" s="28"/>
      <c r="Z32" s="28"/>
    </row>
    <row r="33" spans="1:26" ht="15.75" customHeight="1">
      <c r="A33" s="111">
        <v>25</v>
      </c>
      <c r="B33" s="241" t="s">
        <v>674</v>
      </c>
      <c r="C33" s="48" t="s">
        <v>31</v>
      </c>
      <c r="D33" s="9"/>
      <c r="E33" s="114" t="s">
        <v>675</v>
      </c>
      <c r="F33" s="111"/>
      <c r="G33" s="672">
        <v>2.3199999999999998</v>
      </c>
      <c r="H33" s="669">
        <v>1008</v>
      </c>
      <c r="I33" s="669"/>
      <c r="J33" s="88" t="s">
        <v>37</v>
      </c>
      <c r="K33" s="41" t="s">
        <v>26</v>
      </c>
      <c r="L33" s="42" t="str">
        <f t="shared" si="0"/>
        <v>pieces</v>
      </c>
      <c r="M33" s="658">
        <f t="shared" si="1"/>
        <v>0</v>
      </c>
      <c r="N33" s="659" t="str">
        <f t="shared" si="4"/>
        <v>0pieces</v>
      </c>
      <c r="O33" s="692">
        <f t="shared" si="2"/>
        <v>2338.56</v>
      </c>
      <c r="P33" s="29"/>
      <c r="Q33" s="74">
        <f t="shared" si="3"/>
        <v>2.3199999999999998</v>
      </c>
      <c r="R33" s="28"/>
      <c r="S33" s="28"/>
      <c r="T33" s="28"/>
      <c r="U33" s="28"/>
      <c r="V33" s="28"/>
      <c r="W33" s="28"/>
      <c r="X33" s="28"/>
      <c r="Y33" s="28"/>
      <c r="Z33" s="28"/>
    </row>
    <row r="34" spans="1:26" ht="15.75" customHeight="1">
      <c r="A34" s="111">
        <v>26</v>
      </c>
      <c r="B34" s="33" t="s">
        <v>684</v>
      </c>
      <c r="C34" s="48" t="s">
        <v>31</v>
      </c>
      <c r="D34" s="9"/>
      <c r="E34" s="50" t="s">
        <v>79</v>
      </c>
      <c r="F34" s="111"/>
      <c r="G34" s="657">
        <v>2.08</v>
      </c>
      <c r="H34" s="121">
        <v>144</v>
      </c>
      <c r="I34" s="121"/>
      <c r="J34" s="88" t="s">
        <v>37</v>
      </c>
      <c r="K34" s="41" t="s">
        <v>26</v>
      </c>
      <c r="L34" s="42" t="str">
        <f t="shared" si="0"/>
        <v>pieces</v>
      </c>
      <c r="M34" s="658">
        <f t="shared" si="1"/>
        <v>0</v>
      </c>
      <c r="N34" s="659" t="str">
        <f t="shared" si="4"/>
        <v>0pieces</v>
      </c>
      <c r="O34" s="692">
        <f t="shared" si="2"/>
        <v>299.52</v>
      </c>
      <c r="P34" s="29"/>
      <c r="Q34" s="29">
        <f t="shared" si="3"/>
        <v>2.08</v>
      </c>
      <c r="R34" s="28"/>
      <c r="S34" s="28"/>
      <c r="T34" s="28"/>
      <c r="U34" s="28"/>
      <c r="V34" s="28"/>
      <c r="W34" s="28"/>
      <c r="X34" s="28"/>
      <c r="Y34" s="28"/>
      <c r="Z34" s="28"/>
    </row>
    <row r="35" spans="1:26" ht="15.75" customHeight="1">
      <c r="A35" s="111">
        <v>27</v>
      </c>
      <c r="B35" s="33" t="s">
        <v>827</v>
      </c>
      <c r="C35" s="48" t="s">
        <v>31</v>
      </c>
      <c r="D35" s="9"/>
      <c r="E35" s="50" t="s">
        <v>79</v>
      </c>
      <c r="F35" s="111"/>
      <c r="G35" s="657">
        <v>7.1</v>
      </c>
      <c r="H35" s="121">
        <v>140</v>
      </c>
      <c r="I35" s="121"/>
      <c r="J35" s="88" t="s">
        <v>37</v>
      </c>
      <c r="K35" s="41" t="s">
        <v>26</v>
      </c>
      <c r="L35" s="42" t="str">
        <f t="shared" si="0"/>
        <v>pieces</v>
      </c>
      <c r="M35" s="658">
        <f t="shared" si="1"/>
        <v>0</v>
      </c>
      <c r="N35" s="659" t="str">
        <f t="shared" si="4"/>
        <v>0pieces</v>
      </c>
      <c r="O35" s="692">
        <f t="shared" si="2"/>
        <v>994</v>
      </c>
      <c r="P35" s="29"/>
      <c r="Q35" s="109">
        <f t="shared" si="3"/>
        <v>7.1</v>
      </c>
      <c r="R35" s="11"/>
      <c r="S35" s="28"/>
      <c r="T35" s="28"/>
      <c r="U35" s="28"/>
      <c r="V35" s="28"/>
      <c r="W35" s="28"/>
      <c r="X35" s="28"/>
      <c r="Y35" s="28"/>
      <c r="Z35" s="28"/>
    </row>
    <row r="36" spans="1:26" ht="15.75" customHeight="1">
      <c r="A36" s="111">
        <v>28</v>
      </c>
      <c r="B36" s="33" t="s">
        <v>1132</v>
      </c>
      <c r="C36" s="48" t="s">
        <v>31</v>
      </c>
      <c r="D36" s="9"/>
      <c r="E36" s="50" t="s">
        <v>2646</v>
      </c>
      <c r="F36" s="111"/>
      <c r="G36" s="657">
        <v>2.31</v>
      </c>
      <c r="H36" s="121">
        <v>49</v>
      </c>
      <c r="I36" s="121"/>
      <c r="J36" s="88" t="s">
        <v>37</v>
      </c>
      <c r="K36" s="41" t="s">
        <v>26</v>
      </c>
      <c r="L36" s="42" t="str">
        <f t="shared" si="0"/>
        <v>pieces</v>
      </c>
      <c r="M36" s="658">
        <f t="shared" si="1"/>
        <v>0</v>
      </c>
      <c r="N36" s="659" t="str">
        <f t="shared" si="4"/>
        <v>0pieces</v>
      </c>
      <c r="O36" s="692">
        <f t="shared" si="2"/>
        <v>113.19</v>
      </c>
      <c r="P36" s="29"/>
      <c r="Q36" s="74">
        <f t="shared" si="3"/>
        <v>2.31</v>
      </c>
      <c r="R36" s="28"/>
      <c r="S36" s="28"/>
      <c r="T36" s="28"/>
      <c r="U36" s="28"/>
      <c r="V36" s="28"/>
      <c r="W36" s="28"/>
      <c r="X36" s="28"/>
      <c r="Y36" s="28"/>
      <c r="Z36" s="28"/>
    </row>
    <row r="37" spans="1:26" ht="15.75" customHeight="1">
      <c r="A37" s="111">
        <v>29</v>
      </c>
      <c r="B37" s="33" t="s">
        <v>1314</v>
      </c>
      <c r="C37" s="48" t="s">
        <v>31</v>
      </c>
      <c r="D37" s="9"/>
      <c r="E37" s="50" t="s">
        <v>461</v>
      </c>
      <c r="F37" s="111"/>
      <c r="G37" s="657">
        <v>8.5</v>
      </c>
      <c r="H37" s="121">
        <v>50</v>
      </c>
      <c r="I37" s="121"/>
      <c r="J37" s="88" t="s">
        <v>37</v>
      </c>
      <c r="K37" s="41" t="s">
        <v>26</v>
      </c>
      <c r="L37" s="42" t="str">
        <f t="shared" si="0"/>
        <v>pieces</v>
      </c>
      <c r="M37" s="658">
        <f t="shared" si="1"/>
        <v>0</v>
      </c>
      <c r="N37" s="659" t="str">
        <f t="shared" si="4"/>
        <v>0pieces</v>
      </c>
      <c r="O37" s="692">
        <f t="shared" si="2"/>
        <v>425</v>
      </c>
      <c r="P37" s="29"/>
      <c r="Q37" s="29">
        <f t="shared" si="3"/>
        <v>8.5</v>
      </c>
      <c r="R37" s="28"/>
      <c r="S37" s="28"/>
      <c r="T37" s="28"/>
      <c r="U37" s="28"/>
      <c r="V37" s="28"/>
      <c r="W37" s="28"/>
      <c r="X37" s="28"/>
      <c r="Y37" s="28"/>
      <c r="Z37" s="28"/>
    </row>
    <row r="38" spans="1:26" ht="15.75" customHeight="1">
      <c r="A38" s="111">
        <v>30</v>
      </c>
      <c r="B38" s="48" t="s">
        <v>1319</v>
      </c>
      <c r="C38" s="48" t="s">
        <v>31</v>
      </c>
      <c r="D38" s="9"/>
      <c r="E38" s="116" t="s">
        <v>461</v>
      </c>
      <c r="F38" s="111"/>
      <c r="G38" s="657">
        <v>8.9600000000000009</v>
      </c>
      <c r="H38" s="121">
        <v>65</v>
      </c>
      <c r="I38" s="88"/>
      <c r="J38" s="88" t="s">
        <v>37</v>
      </c>
      <c r="K38" s="41" t="s">
        <v>26</v>
      </c>
      <c r="L38" s="42" t="str">
        <f t="shared" si="0"/>
        <v>pieces</v>
      </c>
      <c r="M38" s="658">
        <f t="shared" si="1"/>
        <v>0</v>
      </c>
      <c r="N38" s="659" t="str">
        <f t="shared" si="4"/>
        <v>0pieces</v>
      </c>
      <c r="O38" s="692">
        <f t="shared" si="2"/>
        <v>582.40000000000009</v>
      </c>
      <c r="P38" s="29"/>
      <c r="Q38" s="29">
        <f t="shared" si="3"/>
        <v>8.9600000000000009</v>
      </c>
      <c r="R38" s="28"/>
      <c r="S38" s="28"/>
      <c r="T38" s="28"/>
      <c r="U38" s="28"/>
      <c r="V38" s="28"/>
      <c r="W38" s="28"/>
      <c r="X38" s="28"/>
      <c r="Y38" s="28"/>
      <c r="Z38" s="28"/>
    </row>
    <row r="39" spans="1:26" ht="15.75" customHeight="1">
      <c r="A39" s="111">
        <v>31</v>
      </c>
      <c r="B39" s="33" t="s">
        <v>1322</v>
      </c>
      <c r="C39" s="48" t="s">
        <v>31</v>
      </c>
      <c r="D39" s="9"/>
      <c r="E39" s="116" t="s">
        <v>461</v>
      </c>
      <c r="F39" s="111"/>
      <c r="G39" s="670">
        <v>8.35</v>
      </c>
      <c r="H39" s="88">
        <v>170</v>
      </c>
      <c r="I39" s="88"/>
      <c r="J39" s="88" t="s">
        <v>37</v>
      </c>
      <c r="K39" s="41" t="s">
        <v>26</v>
      </c>
      <c r="L39" s="42" t="str">
        <f t="shared" si="0"/>
        <v>pieces</v>
      </c>
      <c r="M39" s="658">
        <f t="shared" si="1"/>
        <v>0</v>
      </c>
      <c r="N39" s="659" t="str">
        <f t="shared" si="4"/>
        <v>0pieces</v>
      </c>
      <c r="O39" s="692">
        <f t="shared" si="2"/>
        <v>1419.5</v>
      </c>
      <c r="P39" s="29"/>
      <c r="Q39" s="74">
        <f t="shared" si="3"/>
        <v>8.35</v>
      </c>
      <c r="R39" s="28"/>
      <c r="S39" s="28"/>
      <c r="T39" s="28"/>
      <c r="U39" s="28"/>
      <c r="V39" s="28"/>
      <c r="W39" s="28"/>
      <c r="X39" s="28"/>
      <c r="Y39" s="28"/>
      <c r="Z39" s="28"/>
    </row>
    <row r="40" spans="1:26" ht="15.75" customHeight="1">
      <c r="A40" s="111">
        <v>32</v>
      </c>
      <c r="B40" s="33" t="s">
        <v>1610</v>
      </c>
      <c r="C40" s="48" t="s">
        <v>31</v>
      </c>
      <c r="D40" s="9"/>
      <c r="E40" s="116" t="s">
        <v>79</v>
      </c>
      <c r="F40" s="111"/>
      <c r="G40" s="670">
        <v>8.9</v>
      </c>
      <c r="H40" s="88">
        <v>48</v>
      </c>
      <c r="I40" s="88"/>
      <c r="J40" s="88" t="s">
        <v>37</v>
      </c>
      <c r="K40" s="41" t="s">
        <v>26</v>
      </c>
      <c r="L40" s="42" t="str">
        <f t="shared" si="0"/>
        <v>pieces</v>
      </c>
      <c r="M40" s="658">
        <f t="shared" si="1"/>
        <v>0</v>
      </c>
      <c r="N40" s="659" t="str">
        <f t="shared" si="4"/>
        <v>0pieces</v>
      </c>
      <c r="O40" s="692">
        <f t="shared" si="2"/>
        <v>427.20000000000005</v>
      </c>
      <c r="P40" s="29"/>
      <c r="Q40" s="74">
        <f t="shared" si="3"/>
        <v>8.9</v>
      </c>
      <c r="R40" s="28"/>
      <c r="S40" s="28"/>
      <c r="T40" s="28"/>
      <c r="U40" s="28"/>
      <c r="V40" s="28"/>
      <c r="W40" s="28"/>
      <c r="X40" s="28"/>
      <c r="Y40" s="28"/>
      <c r="Z40" s="28"/>
    </row>
    <row r="41" spans="1:26" ht="15.75" customHeight="1">
      <c r="A41" s="111">
        <v>33</v>
      </c>
      <c r="B41" s="48" t="s">
        <v>1716</v>
      </c>
      <c r="C41" s="48" t="s">
        <v>31</v>
      </c>
      <c r="D41" s="48"/>
      <c r="E41" s="116" t="s">
        <v>79</v>
      </c>
      <c r="F41" s="111"/>
      <c r="G41" s="670">
        <v>7.25</v>
      </c>
      <c r="H41" s="88">
        <v>98</v>
      </c>
      <c r="I41" s="88"/>
      <c r="J41" s="88" t="s">
        <v>37</v>
      </c>
      <c r="K41" s="41" t="s">
        <v>26</v>
      </c>
      <c r="L41" s="42" t="str">
        <f t="shared" si="0"/>
        <v>pieces</v>
      </c>
      <c r="M41" s="658">
        <f t="shared" si="1"/>
        <v>0</v>
      </c>
      <c r="N41" s="659" t="str">
        <f t="shared" si="4"/>
        <v>0pieces</v>
      </c>
      <c r="O41" s="692">
        <f t="shared" si="2"/>
        <v>710.5</v>
      </c>
      <c r="P41" s="29"/>
      <c r="Q41" s="74">
        <f t="shared" si="3"/>
        <v>7.25</v>
      </c>
      <c r="R41" s="28"/>
      <c r="S41" s="28"/>
      <c r="T41" s="28"/>
      <c r="U41" s="28"/>
      <c r="V41" s="28"/>
      <c r="W41" s="28"/>
      <c r="X41" s="28"/>
      <c r="Y41" s="28"/>
      <c r="Z41" s="28"/>
    </row>
    <row r="42" spans="1:26" ht="15.75" customHeight="1">
      <c r="A42" s="111">
        <v>34</v>
      </c>
      <c r="B42" s="33" t="s">
        <v>1721</v>
      </c>
      <c r="C42" s="48" t="s">
        <v>31</v>
      </c>
      <c r="D42" s="48"/>
      <c r="E42" s="116" t="s">
        <v>79</v>
      </c>
      <c r="F42" s="111"/>
      <c r="G42" s="670">
        <v>7.1</v>
      </c>
      <c r="H42" s="88">
        <v>140</v>
      </c>
      <c r="I42" s="88"/>
      <c r="J42" s="88" t="s">
        <v>37</v>
      </c>
      <c r="K42" s="41" t="s">
        <v>26</v>
      </c>
      <c r="L42" s="42" t="str">
        <f t="shared" si="0"/>
        <v>pieces</v>
      </c>
      <c r="M42" s="658">
        <f t="shared" si="1"/>
        <v>0</v>
      </c>
      <c r="N42" s="659" t="str">
        <f t="shared" si="4"/>
        <v>0pieces</v>
      </c>
      <c r="O42" s="692">
        <f t="shared" si="2"/>
        <v>994</v>
      </c>
      <c r="P42" s="29"/>
      <c r="Q42" s="29">
        <f t="shared" si="3"/>
        <v>7.1</v>
      </c>
      <c r="R42" s="28"/>
      <c r="S42" s="28"/>
      <c r="T42" s="28"/>
      <c r="U42" s="28"/>
      <c r="V42" s="28"/>
      <c r="W42" s="28"/>
      <c r="X42" s="28"/>
      <c r="Y42" s="28"/>
      <c r="Z42" s="28"/>
    </row>
    <row r="43" spans="1:26" ht="15.75" customHeight="1">
      <c r="A43" s="111">
        <v>35</v>
      </c>
      <c r="B43" s="33" t="s">
        <v>1050</v>
      </c>
      <c r="C43" s="48" t="s">
        <v>31</v>
      </c>
      <c r="D43" s="48"/>
      <c r="E43" s="116" t="s">
        <v>349</v>
      </c>
      <c r="F43" s="111"/>
      <c r="G43" s="670">
        <v>34</v>
      </c>
      <c r="H43" s="88">
        <v>2</v>
      </c>
      <c r="I43" s="88"/>
      <c r="J43" s="40" t="s">
        <v>59</v>
      </c>
      <c r="K43" s="41" t="s">
        <v>26</v>
      </c>
      <c r="L43" s="42" t="str">
        <f t="shared" si="0"/>
        <v>grams</v>
      </c>
      <c r="M43" s="658">
        <f t="shared" si="1"/>
        <v>0</v>
      </c>
      <c r="N43" s="659" t="str">
        <f t="shared" si="4"/>
        <v>0grams</v>
      </c>
      <c r="O43" s="692">
        <f t="shared" si="2"/>
        <v>68</v>
      </c>
      <c r="P43" s="29"/>
      <c r="Q43" s="109">
        <f t="shared" si="3"/>
        <v>34</v>
      </c>
      <c r="R43" s="11"/>
      <c r="S43" s="28"/>
      <c r="T43" s="28"/>
      <c r="U43" s="28"/>
      <c r="V43" s="28"/>
      <c r="W43" s="28"/>
      <c r="X43" s="28"/>
      <c r="Y43" s="28"/>
      <c r="Z43" s="28"/>
    </row>
    <row r="44" spans="1:26" ht="15.75" customHeight="1">
      <c r="A44" s="111">
        <v>36</v>
      </c>
      <c r="B44" s="48" t="s">
        <v>1397</v>
      </c>
      <c r="C44" s="48" t="s">
        <v>31</v>
      </c>
      <c r="D44" s="48"/>
      <c r="E44" s="116" t="s">
        <v>244</v>
      </c>
      <c r="F44" s="111"/>
      <c r="G44" s="670">
        <v>26.15</v>
      </c>
      <c r="H44" s="88">
        <v>6</v>
      </c>
      <c r="I44" s="88"/>
      <c r="J44" s="40" t="s">
        <v>59</v>
      </c>
      <c r="K44" s="41" t="s">
        <v>26</v>
      </c>
      <c r="L44" s="42" t="str">
        <f t="shared" si="0"/>
        <v>grams</v>
      </c>
      <c r="M44" s="658">
        <f t="shared" si="1"/>
        <v>0</v>
      </c>
      <c r="N44" s="659" t="str">
        <f t="shared" si="4"/>
        <v>0grams</v>
      </c>
      <c r="O44" s="692">
        <f t="shared" si="2"/>
        <v>156.89999999999998</v>
      </c>
      <c r="P44" s="29"/>
      <c r="Q44" s="29">
        <f t="shared" si="3"/>
        <v>26.15</v>
      </c>
      <c r="R44" s="28"/>
      <c r="S44" s="28"/>
      <c r="T44" s="28"/>
      <c r="U44" s="28"/>
      <c r="V44" s="28"/>
      <c r="W44" s="28"/>
      <c r="X44" s="28"/>
      <c r="Y44" s="28"/>
      <c r="Z44" s="28"/>
    </row>
    <row r="45" spans="1:26" ht="15.75" customHeight="1">
      <c r="A45" s="111">
        <v>37</v>
      </c>
      <c r="B45" s="33" t="s">
        <v>1453</v>
      </c>
      <c r="C45" s="48" t="s">
        <v>31</v>
      </c>
      <c r="D45" s="48"/>
      <c r="E45" s="116" t="s">
        <v>3391</v>
      </c>
      <c r="F45" s="111"/>
      <c r="G45" s="670">
        <v>68</v>
      </c>
      <c r="H45" s="88">
        <v>5</v>
      </c>
      <c r="I45" s="88"/>
      <c r="J45" s="40" t="s">
        <v>59</v>
      </c>
      <c r="K45" s="41" t="s">
        <v>26</v>
      </c>
      <c r="L45" s="42" t="str">
        <f t="shared" si="0"/>
        <v>grams</v>
      </c>
      <c r="M45" s="658">
        <f t="shared" si="1"/>
        <v>0</v>
      </c>
      <c r="N45" s="659" t="str">
        <f t="shared" si="4"/>
        <v>0grams</v>
      </c>
      <c r="O45" s="692">
        <f t="shared" si="2"/>
        <v>340</v>
      </c>
      <c r="P45" s="29"/>
      <c r="Q45" s="109">
        <f t="shared" si="3"/>
        <v>68</v>
      </c>
      <c r="R45" s="11"/>
      <c r="S45" s="28"/>
      <c r="T45" s="28"/>
      <c r="U45" s="28"/>
      <c r="V45" s="28"/>
      <c r="W45" s="28"/>
      <c r="X45" s="28"/>
      <c r="Y45" s="28"/>
      <c r="Z45" s="28"/>
    </row>
    <row r="46" spans="1:26" ht="15.75" customHeight="1">
      <c r="A46" s="111">
        <v>38</v>
      </c>
      <c r="B46" s="33" t="s">
        <v>1705</v>
      </c>
      <c r="C46" s="48" t="s">
        <v>31</v>
      </c>
      <c r="D46" s="48"/>
      <c r="E46" s="116" t="s">
        <v>129</v>
      </c>
      <c r="F46" s="111"/>
      <c r="G46" s="670">
        <v>23.3</v>
      </c>
      <c r="H46" s="88">
        <v>2</v>
      </c>
      <c r="I46" s="88"/>
      <c r="J46" s="40" t="s">
        <v>59</v>
      </c>
      <c r="K46" s="41" t="s">
        <v>26</v>
      </c>
      <c r="L46" s="42" t="str">
        <f t="shared" si="0"/>
        <v>grams</v>
      </c>
      <c r="M46" s="658">
        <f t="shared" si="1"/>
        <v>0</v>
      </c>
      <c r="N46" s="659" t="str">
        <f t="shared" si="4"/>
        <v>0grams</v>
      </c>
      <c r="O46" s="692">
        <f t="shared" si="2"/>
        <v>46.6</v>
      </c>
      <c r="P46" s="29"/>
      <c r="Q46" s="29">
        <f t="shared" si="3"/>
        <v>23.3</v>
      </c>
      <c r="R46" s="28"/>
      <c r="S46" s="28"/>
      <c r="T46" s="28"/>
      <c r="U46" s="28"/>
      <c r="V46" s="28"/>
      <c r="W46" s="28"/>
      <c r="X46" s="28"/>
      <c r="Y46" s="28"/>
      <c r="Z46" s="28"/>
    </row>
    <row r="47" spans="1:26" ht="15.75" customHeight="1">
      <c r="A47" s="111">
        <v>39</v>
      </c>
      <c r="B47" s="33" t="s">
        <v>1923</v>
      </c>
      <c r="C47" s="48" t="s">
        <v>31</v>
      </c>
      <c r="D47" s="48"/>
      <c r="E47" s="116" t="s">
        <v>970</v>
      </c>
      <c r="F47" s="111"/>
      <c r="G47" s="670">
        <v>17.100000000000001</v>
      </c>
      <c r="H47" s="88">
        <v>17</v>
      </c>
      <c r="I47" s="88"/>
      <c r="J47" s="40" t="s">
        <v>59</v>
      </c>
      <c r="K47" s="41" t="s">
        <v>26</v>
      </c>
      <c r="L47" s="42" t="str">
        <f t="shared" si="0"/>
        <v>grams</v>
      </c>
      <c r="M47" s="658">
        <f t="shared" si="1"/>
        <v>0</v>
      </c>
      <c r="N47" s="659" t="str">
        <f t="shared" si="4"/>
        <v>0grams</v>
      </c>
      <c r="O47" s="692">
        <f t="shared" si="2"/>
        <v>290.70000000000005</v>
      </c>
      <c r="P47" s="29"/>
      <c r="Q47" s="109">
        <f t="shared" si="3"/>
        <v>17.100000000000001</v>
      </c>
      <c r="R47" s="11"/>
      <c r="S47" s="28"/>
      <c r="T47" s="28"/>
      <c r="U47" s="28"/>
      <c r="V47" s="28"/>
      <c r="W47" s="28"/>
      <c r="X47" s="28"/>
      <c r="Y47" s="28"/>
      <c r="Z47" s="28"/>
    </row>
    <row r="48" spans="1:26" ht="15.75" customHeight="1">
      <c r="A48" s="111">
        <v>40</v>
      </c>
      <c r="B48" s="48" t="s">
        <v>2170</v>
      </c>
      <c r="C48" s="48" t="s">
        <v>31</v>
      </c>
      <c r="D48" s="48"/>
      <c r="E48" s="91" t="s">
        <v>2172</v>
      </c>
      <c r="F48" s="111"/>
      <c r="G48" s="670">
        <v>22.8</v>
      </c>
      <c r="H48" s="88">
        <v>201</v>
      </c>
      <c r="I48" s="88"/>
      <c r="J48" s="40" t="s">
        <v>59</v>
      </c>
      <c r="K48" s="41" t="s">
        <v>26</v>
      </c>
      <c r="L48" s="42" t="str">
        <f t="shared" si="0"/>
        <v>grams</v>
      </c>
      <c r="M48" s="658">
        <f t="shared" si="1"/>
        <v>0</v>
      </c>
      <c r="N48" s="659" t="str">
        <f t="shared" si="4"/>
        <v>0grams</v>
      </c>
      <c r="O48" s="692">
        <f t="shared" si="2"/>
        <v>4582.8</v>
      </c>
      <c r="P48" s="29"/>
      <c r="Q48" s="29">
        <f t="shared" si="3"/>
        <v>22.8</v>
      </c>
      <c r="R48" s="28"/>
      <c r="S48" s="28"/>
      <c r="T48" s="28"/>
      <c r="U48" s="28"/>
      <c r="V48" s="28"/>
      <c r="W48" s="28"/>
      <c r="X48" s="28"/>
      <c r="Y48" s="28"/>
      <c r="Z48" s="28"/>
    </row>
    <row r="49" spans="1:26" ht="15.75" customHeight="1">
      <c r="A49" s="111">
        <v>41</v>
      </c>
      <c r="B49" s="490" t="s">
        <v>2569</v>
      </c>
      <c r="C49" s="48" t="s">
        <v>31</v>
      </c>
      <c r="D49" s="48"/>
      <c r="E49" s="344" t="s">
        <v>129</v>
      </c>
      <c r="F49" s="111"/>
      <c r="G49" s="670">
        <v>42.3</v>
      </c>
      <c r="H49" s="88">
        <v>4</v>
      </c>
      <c r="I49" s="88"/>
      <c r="J49" s="88" t="s">
        <v>59</v>
      </c>
      <c r="K49" s="41" t="s">
        <v>26</v>
      </c>
      <c r="L49" s="42" t="str">
        <f t="shared" si="0"/>
        <v>grams</v>
      </c>
      <c r="M49" s="658">
        <f t="shared" si="1"/>
        <v>0</v>
      </c>
      <c r="N49" s="659" t="str">
        <f t="shared" si="4"/>
        <v>0grams</v>
      </c>
      <c r="O49" s="692">
        <f t="shared" si="2"/>
        <v>169.2</v>
      </c>
      <c r="P49" s="29"/>
      <c r="Q49" s="29">
        <f t="shared" si="3"/>
        <v>42.3</v>
      </c>
      <c r="R49" s="11"/>
      <c r="S49" s="28"/>
      <c r="T49" s="28"/>
      <c r="U49" s="28"/>
      <c r="V49" s="28"/>
      <c r="W49" s="28"/>
      <c r="X49" s="28"/>
      <c r="Y49" s="28"/>
      <c r="Z49" s="28"/>
    </row>
    <row r="50" spans="1:26" ht="15.75" customHeight="1">
      <c r="A50" s="111">
        <v>42</v>
      </c>
      <c r="B50" s="33" t="s">
        <v>320</v>
      </c>
      <c r="C50" s="48" t="s">
        <v>31</v>
      </c>
      <c r="D50" s="48"/>
      <c r="E50" s="116" t="s">
        <v>321</v>
      </c>
      <c r="F50" s="111"/>
      <c r="G50" s="670">
        <v>144</v>
      </c>
      <c r="H50" s="88"/>
      <c r="I50" s="88"/>
      <c r="J50" s="88" t="s">
        <v>86</v>
      </c>
      <c r="K50" s="41" t="s">
        <v>26</v>
      </c>
      <c r="L50" s="42" t="str">
        <f t="shared" si="0"/>
        <v>gallons</v>
      </c>
      <c r="M50" s="658">
        <f t="shared" si="1"/>
        <v>0</v>
      </c>
      <c r="N50" s="659" t="str">
        <f t="shared" si="4"/>
        <v>0gallons</v>
      </c>
      <c r="O50" s="692">
        <f t="shared" si="2"/>
        <v>0</v>
      </c>
      <c r="P50" s="29"/>
      <c r="Q50" s="109">
        <f t="shared" si="3"/>
        <v>144</v>
      </c>
      <c r="R50" s="11"/>
      <c r="S50" s="28"/>
      <c r="T50" s="28"/>
      <c r="U50" s="28"/>
      <c r="V50" s="28"/>
      <c r="W50" s="28"/>
      <c r="X50" s="28"/>
      <c r="Y50" s="28"/>
      <c r="Z50" s="28"/>
    </row>
    <row r="51" spans="1:26" ht="15.75" customHeight="1">
      <c r="A51" s="111">
        <v>43</v>
      </c>
      <c r="B51" s="33" t="s">
        <v>1697</v>
      </c>
      <c r="C51" s="48" t="s">
        <v>31</v>
      </c>
      <c r="D51" s="48"/>
      <c r="E51" s="116" t="s">
        <v>321</v>
      </c>
      <c r="F51" s="111"/>
      <c r="G51" s="670">
        <v>200</v>
      </c>
      <c r="H51" s="88">
        <v>3</v>
      </c>
      <c r="I51" s="88"/>
      <c r="J51" s="88" t="s">
        <v>86</v>
      </c>
      <c r="K51" s="41" t="s">
        <v>26</v>
      </c>
      <c r="L51" s="42" t="str">
        <f t="shared" si="0"/>
        <v>gallons</v>
      </c>
      <c r="M51" s="658">
        <f t="shared" si="1"/>
        <v>0</v>
      </c>
      <c r="N51" s="659" t="str">
        <f t="shared" si="4"/>
        <v>0gallons</v>
      </c>
      <c r="O51" s="692">
        <f t="shared" si="2"/>
        <v>600</v>
      </c>
      <c r="P51" s="29"/>
      <c r="Q51" s="109">
        <f t="shared" si="3"/>
        <v>200</v>
      </c>
      <c r="R51" s="11"/>
      <c r="S51" s="28"/>
      <c r="T51" s="28"/>
      <c r="U51" s="28"/>
      <c r="V51" s="28"/>
      <c r="W51" s="28"/>
      <c r="X51" s="28"/>
      <c r="Y51" s="28"/>
      <c r="Z51" s="28"/>
    </row>
    <row r="52" spans="1:26" ht="15.75" customHeight="1">
      <c r="A52" s="111">
        <v>44</v>
      </c>
      <c r="B52" s="33" t="s">
        <v>2191</v>
      </c>
      <c r="C52" s="48" t="s">
        <v>31</v>
      </c>
      <c r="D52" s="48"/>
      <c r="E52" s="116" t="s">
        <v>2192</v>
      </c>
      <c r="F52" s="111"/>
      <c r="G52" s="670">
        <v>26.35</v>
      </c>
      <c r="H52" s="88">
        <v>6</v>
      </c>
      <c r="I52" s="88"/>
      <c r="J52" s="88" t="s">
        <v>37</v>
      </c>
      <c r="K52" s="41" t="s">
        <v>26</v>
      </c>
      <c r="L52" s="42" t="str">
        <f t="shared" si="0"/>
        <v>pieces</v>
      </c>
      <c r="M52" s="658">
        <f t="shared" si="1"/>
        <v>0</v>
      </c>
      <c r="N52" s="659" t="str">
        <f t="shared" si="4"/>
        <v>0pieces</v>
      </c>
      <c r="O52" s="692">
        <f t="shared" si="2"/>
        <v>158.10000000000002</v>
      </c>
      <c r="P52" s="29"/>
      <c r="Q52" s="109">
        <f t="shared" si="3"/>
        <v>26.35</v>
      </c>
      <c r="R52" s="11"/>
      <c r="S52" s="28"/>
      <c r="T52" s="28"/>
      <c r="U52" s="28"/>
      <c r="V52" s="28"/>
      <c r="W52" s="28"/>
      <c r="X52" s="28"/>
      <c r="Y52" s="28"/>
      <c r="Z52" s="28"/>
    </row>
    <row r="53" spans="1:26" ht="15.75" customHeight="1">
      <c r="A53" s="111">
        <v>45</v>
      </c>
      <c r="B53" s="33" t="s">
        <v>2308</v>
      </c>
      <c r="C53" s="48" t="s">
        <v>31</v>
      </c>
      <c r="D53" s="139"/>
      <c r="E53" s="116" t="s">
        <v>2192</v>
      </c>
      <c r="F53" s="111"/>
      <c r="G53" s="670">
        <v>27.75</v>
      </c>
      <c r="H53" s="88">
        <v>6</v>
      </c>
      <c r="I53" s="88"/>
      <c r="J53" s="88" t="s">
        <v>37</v>
      </c>
      <c r="K53" s="41" t="s">
        <v>26</v>
      </c>
      <c r="L53" s="42" t="str">
        <f t="shared" si="0"/>
        <v>pieces</v>
      </c>
      <c r="M53" s="658">
        <f t="shared" si="1"/>
        <v>0</v>
      </c>
      <c r="N53" s="659" t="str">
        <f t="shared" si="4"/>
        <v>0pieces</v>
      </c>
      <c r="O53" s="692">
        <f t="shared" si="2"/>
        <v>166.5</v>
      </c>
      <c r="P53" s="29"/>
      <c r="Q53" s="109">
        <f t="shared" si="3"/>
        <v>27.75</v>
      </c>
      <c r="R53" s="11"/>
      <c r="S53" s="28"/>
      <c r="T53" s="28"/>
      <c r="U53" s="28"/>
      <c r="V53" s="28"/>
      <c r="W53" s="28"/>
      <c r="X53" s="28"/>
      <c r="Y53" s="28"/>
      <c r="Z53" s="28"/>
    </row>
    <row r="54" spans="1:26" ht="15.75" customHeight="1">
      <c r="A54" s="111">
        <v>46</v>
      </c>
      <c r="B54" s="33" t="s">
        <v>2497</v>
      </c>
      <c r="C54" s="48" t="s">
        <v>31</v>
      </c>
      <c r="D54" s="139"/>
      <c r="E54" s="50"/>
      <c r="F54" s="111"/>
      <c r="G54" s="670">
        <v>6.95</v>
      </c>
      <c r="H54" s="88">
        <v>60</v>
      </c>
      <c r="I54" s="88"/>
      <c r="J54" s="88" t="s">
        <v>37</v>
      </c>
      <c r="K54" s="41" t="s">
        <v>26</v>
      </c>
      <c r="L54" s="42" t="str">
        <f t="shared" si="0"/>
        <v>pieces</v>
      </c>
      <c r="M54" s="658">
        <f t="shared" si="1"/>
        <v>0</v>
      </c>
      <c r="N54" s="659" t="str">
        <f t="shared" si="4"/>
        <v>0pieces</v>
      </c>
      <c r="O54" s="692">
        <f t="shared" si="2"/>
        <v>417</v>
      </c>
      <c r="P54" s="29"/>
      <c r="Q54" s="29">
        <f t="shared" si="3"/>
        <v>6.95</v>
      </c>
      <c r="R54" s="11"/>
      <c r="S54" s="28"/>
      <c r="T54" s="28"/>
      <c r="U54" s="28"/>
      <c r="V54" s="28"/>
      <c r="W54" s="28"/>
      <c r="X54" s="28"/>
      <c r="Y54" s="28"/>
      <c r="Z54" s="28"/>
    </row>
    <row r="55" spans="1:26" ht="15.75" customHeight="1">
      <c r="A55" s="111">
        <v>47</v>
      </c>
      <c r="B55" s="33" t="s">
        <v>540</v>
      </c>
      <c r="C55" s="48" t="s">
        <v>31</v>
      </c>
      <c r="D55" s="139"/>
      <c r="E55" s="50"/>
      <c r="F55" s="111"/>
      <c r="G55" s="670">
        <v>175</v>
      </c>
      <c r="H55" s="88">
        <v>48.5</v>
      </c>
      <c r="I55" s="88"/>
      <c r="J55" s="88" t="s">
        <v>33</v>
      </c>
      <c r="K55" s="41" t="s">
        <v>26</v>
      </c>
      <c r="L55" s="42" t="str">
        <f t="shared" si="0"/>
        <v>kg</v>
      </c>
      <c r="M55" s="658">
        <f t="shared" si="1"/>
        <v>0</v>
      </c>
      <c r="N55" s="659" t="str">
        <f t="shared" si="4"/>
        <v>0kg</v>
      </c>
      <c r="O55" s="692">
        <f t="shared" si="2"/>
        <v>8487.5</v>
      </c>
      <c r="P55" s="29"/>
      <c r="Q55" s="29">
        <f t="shared" si="3"/>
        <v>175</v>
      </c>
      <c r="R55" s="28"/>
      <c r="S55" s="28"/>
      <c r="T55" s="28"/>
      <c r="U55" s="28"/>
      <c r="V55" s="28"/>
      <c r="W55" s="28"/>
      <c r="X55" s="28"/>
      <c r="Y55" s="28"/>
      <c r="Z55" s="28"/>
    </row>
    <row r="56" spans="1:26" ht="15.75" customHeight="1">
      <c r="A56" s="111">
        <v>48</v>
      </c>
      <c r="B56" s="33" t="s">
        <v>238</v>
      </c>
      <c r="C56" s="48" t="s">
        <v>31</v>
      </c>
      <c r="D56" s="139"/>
      <c r="E56" s="50"/>
      <c r="F56" s="111"/>
      <c r="G56" s="670">
        <v>325</v>
      </c>
      <c r="H56" s="88">
        <v>4.5</v>
      </c>
      <c r="I56" s="88"/>
      <c r="J56" s="88" t="s">
        <v>33</v>
      </c>
      <c r="K56" s="41" t="s">
        <v>26</v>
      </c>
      <c r="L56" s="42" t="str">
        <f t="shared" si="0"/>
        <v>kg</v>
      </c>
      <c r="M56" s="658">
        <f t="shared" si="1"/>
        <v>0</v>
      </c>
      <c r="N56" s="659" t="str">
        <f t="shared" si="4"/>
        <v>0kg</v>
      </c>
      <c r="O56" s="692">
        <f t="shared" si="2"/>
        <v>1462.5</v>
      </c>
      <c r="P56" s="29"/>
      <c r="Q56" s="109">
        <f t="shared" si="3"/>
        <v>325</v>
      </c>
      <c r="R56" s="11"/>
      <c r="S56" s="28"/>
      <c r="T56" s="28"/>
      <c r="U56" s="28"/>
      <c r="V56" s="28"/>
      <c r="W56" s="28"/>
      <c r="X56" s="28"/>
      <c r="Y56" s="28"/>
      <c r="Z56" s="28"/>
    </row>
    <row r="57" spans="1:26" ht="15.75" customHeight="1">
      <c r="A57" s="111">
        <v>49</v>
      </c>
      <c r="B57" s="48" t="s">
        <v>762</v>
      </c>
      <c r="C57" s="48" t="s">
        <v>31</v>
      </c>
      <c r="D57" s="139"/>
      <c r="E57" s="116"/>
      <c r="F57" s="111"/>
      <c r="G57" s="670">
        <v>27.5</v>
      </c>
      <c r="H57" s="88">
        <v>1</v>
      </c>
      <c r="I57" s="88"/>
      <c r="J57" s="88" t="s">
        <v>33</v>
      </c>
      <c r="K57" s="41" t="s">
        <v>26</v>
      </c>
      <c r="L57" s="42" t="str">
        <f t="shared" si="0"/>
        <v>kg</v>
      </c>
      <c r="M57" s="658">
        <f t="shared" si="1"/>
        <v>0</v>
      </c>
      <c r="N57" s="659" t="str">
        <f t="shared" si="4"/>
        <v>0kg</v>
      </c>
      <c r="O57" s="692">
        <f t="shared" si="2"/>
        <v>27.5</v>
      </c>
      <c r="P57" s="29"/>
      <c r="Q57" s="109">
        <f t="shared" si="3"/>
        <v>27.5</v>
      </c>
      <c r="R57" s="11"/>
      <c r="S57" s="28"/>
      <c r="T57" s="28"/>
      <c r="U57" s="28"/>
      <c r="V57" s="28"/>
      <c r="W57" s="28"/>
      <c r="X57" s="28"/>
      <c r="Y57" s="28"/>
      <c r="Z57" s="28"/>
    </row>
    <row r="58" spans="1:26" ht="15.75" customHeight="1">
      <c r="A58" s="111">
        <v>50</v>
      </c>
      <c r="B58" s="33" t="s">
        <v>2380</v>
      </c>
      <c r="C58" s="48" t="s">
        <v>31</v>
      </c>
      <c r="D58" s="139"/>
      <c r="E58" s="50" t="s">
        <v>2381</v>
      </c>
      <c r="F58" s="111"/>
      <c r="G58" s="670">
        <v>65</v>
      </c>
      <c r="H58" s="88">
        <v>12.266</v>
      </c>
      <c r="I58" s="88"/>
      <c r="J58" s="88" t="s">
        <v>33</v>
      </c>
      <c r="K58" s="41" t="s">
        <v>26</v>
      </c>
      <c r="L58" s="42" t="str">
        <f t="shared" si="0"/>
        <v>kg</v>
      </c>
      <c r="M58" s="658">
        <f t="shared" si="1"/>
        <v>0</v>
      </c>
      <c r="N58" s="659" t="str">
        <f t="shared" si="4"/>
        <v>0kg</v>
      </c>
      <c r="O58" s="692">
        <f t="shared" si="2"/>
        <v>797.29</v>
      </c>
      <c r="P58" s="29"/>
      <c r="Q58" s="109">
        <f t="shared" si="3"/>
        <v>65</v>
      </c>
      <c r="R58" s="11"/>
      <c r="S58" s="28"/>
      <c r="T58" s="28"/>
      <c r="U58" s="28"/>
      <c r="V58" s="28"/>
      <c r="W58" s="28"/>
      <c r="X58" s="28"/>
      <c r="Y58" s="28"/>
      <c r="Z58" s="28"/>
    </row>
    <row r="59" spans="1:26" ht="15.75" customHeight="1">
      <c r="A59" s="111">
        <v>51</v>
      </c>
      <c r="B59" s="33" t="s">
        <v>1240</v>
      </c>
      <c r="C59" s="48" t="s">
        <v>31</v>
      </c>
      <c r="D59" s="139"/>
      <c r="E59" s="116" t="s">
        <v>1231</v>
      </c>
      <c r="F59" s="111"/>
      <c r="G59" s="670">
        <v>189.5</v>
      </c>
      <c r="H59" s="88">
        <v>9</v>
      </c>
      <c r="I59" s="88"/>
      <c r="J59" s="88" t="s">
        <v>33</v>
      </c>
      <c r="K59" s="41" t="s">
        <v>26</v>
      </c>
      <c r="L59" s="42" t="str">
        <f t="shared" si="0"/>
        <v>kg</v>
      </c>
      <c r="M59" s="658">
        <f t="shared" si="1"/>
        <v>0</v>
      </c>
      <c r="N59" s="659" t="str">
        <f t="shared" si="4"/>
        <v>0kg</v>
      </c>
      <c r="O59" s="692">
        <f t="shared" si="2"/>
        <v>1705.5</v>
      </c>
      <c r="P59" s="29"/>
      <c r="Q59" s="29">
        <f t="shared" si="3"/>
        <v>189.5</v>
      </c>
      <c r="R59" s="28"/>
      <c r="S59" s="28"/>
      <c r="T59" s="28"/>
      <c r="U59" s="28"/>
      <c r="V59" s="28"/>
      <c r="W59" s="28"/>
      <c r="X59" s="28"/>
      <c r="Y59" s="28"/>
      <c r="Z59" s="28"/>
    </row>
    <row r="60" spans="1:26" ht="15.75" customHeight="1">
      <c r="A60" s="111">
        <v>52</v>
      </c>
      <c r="B60" s="48" t="s">
        <v>371</v>
      </c>
      <c r="C60" s="48" t="s">
        <v>31</v>
      </c>
      <c r="D60" s="139"/>
      <c r="E60" s="50" t="s">
        <v>372</v>
      </c>
      <c r="F60" s="111"/>
      <c r="G60" s="670">
        <v>6</v>
      </c>
      <c r="H60" s="88"/>
      <c r="I60" s="88"/>
      <c r="J60" s="88" t="s">
        <v>37</v>
      </c>
      <c r="K60" s="229" t="s">
        <v>26</v>
      </c>
      <c r="L60" s="42" t="str">
        <f t="shared" si="0"/>
        <v>pieces</v>
      </c>
      <c r="M60" s="658">
        <f t="shared" si="1"/>
        <v>0</v>
      </c>
      <c r="N60" s="659" t="str">
        <f t="shared" si="4"/>
        <v>0pieces</v>
      </c>
      <c r="O60" s="692">
        <f t="shared" si="2"/>
        <v>0</v>
      </c>
      <c r="P60" s="693"/>
      <c r="Q60" s="82">
        <f t="shared" si="3"/>
        <v>6</v>
      </c>
      <c r="R60" s="83"/>
      <c r="S60" s="84"/>
      <c r="T60" s="84"/>
      <c r="U60" s="84"/>
      <c r="V60" s="84"/>
      <c r="W60" s="84"/>
      <c r="X60" s="84"/>
      <c r="Y60" s="84"/>
      <c r="Z60" s="84"/>
    </row>
    <row r="61" spans="1:26" ht="15.75" customHeight="1">
      <c r="A61" s="111">
        <v>53</v>
      </c>
      <c r="B61" s="33" t="s">
        <v>379</v>
      </c>
      <c r="C61" s="48" t="s">
        <v>31</v>
      </c>
      <c r="D61" s="139"/>
      <c r="E61" s="50" t="s">
        <v>372</v>
      </c>
      <c r="F61" s="111"/>
      <c r="G61" s="670">
        <v>6</v>
      </c>
      <c r="H61" s="88">
        <v>34</v>
      </c>
      <c r="I61" s="88"/>
      <c r="J61" s="88" t="s">
        <v>37</v>
      </c>
      <c r="K61" s="41" t="s">
        <v>26</v>
      </c>
      <c r="L61" s="42" t="str">
        <f t="shared" si="0"/>
        <v>pieces</v>
      </c>
      <c r="M61" s="658">
        <f t="shared" si="1"/>
        <v>0</v>
      </c>
      <c r="N61" s="659" t="str">
        <f t="shared" si="4"/>
        <v>0pieces</v>
      </c>
      <c r="O61" s="692">
        <f t="shared" si="2"/>
        <v>204</v>
      </c>
      <c r="P61" s="29"/>
      <c r="Q61" s="74">
        <f t="shared" si="3"/>
        <v>6</v>
      </c>
      <c r="R61" s="28"/>
      <c r="S61" s="28"/>
      <c r="T61" s="28"/>
      <c r="U61" s="28"/>
      <c r="V61" s="28"/>
      <c r="W61" s="28"/>
      <c r="X61" s="28"/>
      <c r="Y61" s="28"/>
      <c r="Z61" s="28"/>
    </row>
    <row r="62" spans="1:26" ht="15.75" customHeight="1">
      <c r="A62" s="111">
        <v>54</v>
      </c>
      <c r="B62" s="48" t="s">
        <v>380</v>
      </c>
      <c r="C62" s="48" t="s">
        <v>31</v>
      </c>
      <c r="D62" s="139"/>
      <c r="E62" s="91" t="s">
        <v>372</v>
      </c>
      <c r="F62" s="111"/>
      <c r="G62" s="670">
        <v>6</v>
      </c>
      <c r="H62" s="88">
        <v>41</v>
      </c>
      <c r="I62" s="88"/>
      <c r="J62" s="88" t="s">
        <v>37</v>
      </c>
      <c r="K62" s="41" t="s">
        <v>26</v>
      </c>
      <c r="L62" s="42" t="str">
        <f t="shared" si="0"/>
        <v>pieces</v>
      </c>
      <c r="M62" s="658">
        <f t="shared" si="1"/>
        <v>0</v>
      </c>
      <c r="N62" s="659" t="str">
        <f t="shared" si="4"/>
        <v>0pieces</v>
      </c>
      <c r="O62" s="692">
        <f t="shared" si="2"/>
        <v>246</v>
      </c>
      <c r="P62" s="29"/>
      <c r="Q62" s="74">
        <f t="shared" si="3"/>
        <v>6</v>
      </c>
      <c r="R62" s="28"/>
      <c r="S62" s="28"/>
      <c r="T62" s="28"/>
      <c r="U62" s="28"/>
      <c r="V62" s="28"/>
      <c r="W62" s="28"/>
      <c r="X62" s="28"/>
      <c r="Y62" s="28"/>
      <c r="Z62" s="28"/>
    </row>
    <row r="63" spans="1:26" ht="15.75" customHeight="1">
      <c r="A63" s="111">
        <v>55</v>
      </c>
      <c r="B63" s="48" t="s">
        <v>381</v>
      </c>
      <c r="C63" s="48" t="s">
        <v>31</v>
      </c>
      <c r="D63" s="139"/>
      <c r="E63" s="91" t="s">
        <v>372</v>
      </c>
      <c r="F63" s="111"/>
      <c r="G63" s="670">
        <v>6</v>
      </c>
      <c r="H63" s="88">
        <v>14</v>
      </c>
      <c r="I63" s="88"/>
      <c r="J63" s="88" t="s">
        <v>37</v>
      </c>
      <c r="K63" s="41" t="s">
        <v>26</v>
      </c>
      <c r="L63" s="42" t="str">
        <f t="shared" si="0"/>
        <v>pieces</v>
      </c>
      <c r="M63" s="658">
        <f t="shared" si="1"/>
        <v>0</v>
      </c>
      <c r="N63" s="659" t="str">
        <f t="shared" si="4"/>
        <v>0pieces</v>
      </c>
      <c r="O63" s="692">
        <f t="shared" si="2"/>
        <v>84</v>
      </c>
      <c r="P63" s="29"/>
      <c r="Q63" s="109">
        <f t="shared" si="3"/>
        <v>6</v>
      </c>
      <c r="R63" s="11"/>
      <c r="S63" s="28"/>
      <c r="T63" s="28"/>
      <c r="U63" s="28"/>
      <c r="V63" s="28"/>
      <c r="W63" s="28"/>
      <c r="X63" s="28"/>
      <c r="Y63" s="28"/>
      <c r="Z63" s="28"/>
    </row>
    <row r="64" spans="1:26" ht="15.75" customHeight="1">
      <c r="A64" s="111">
        <v>56</v>
      </c>
      <c r="B64" s="90" t="s">
        <v>479</v>
      </c>
      <c r="C64" s="48" t="s">
        <v>31</v>
      </c>
      <c r="D64" s="139"/>
      <c r="E64" s="91" t="s">
        <v>482</v>
      </c>
      <c r="F64" s="111"/>
      <c r="G64" s="670">
        <v>88</v>
      </c>
      <c r="H64" s="88">
        <v>4</v>
      </c>
      <c r="I64" s="88"/>
      <c r="J64" s="88" t="s">
        <v>29</v>
      </c>
      <c r="K64" s="41" t="s">
        <v>26</v>
      </c>
      <c r="L64" s="42" t="str">
        <f t="shared" si="0"/>
        <v>ml</v>
      </c>
      <c r="M64" s="658">
        <f t="shared" si="1"/>
        <v>0</v>
      </c>
      <c r="N64" s="659" t="str">
        <f t="shared" si="4"/>
        <v>0ml</v>
      </c>
      <c r="O64" s="692">
        <f t="shared" si="2"/>
        <v>352</v>
      </c>
      <c r="P64" s="29"/>
      <c r="Q64" s="29">
        <f t="shared" si="3"/>
        <v>88</v>
      </c>
      <c r="R64" s="28"/>
      <c r="S64" s="28"/>
      <c r="T64" s="28"/>
      <c r="U64" s="28"/>
      <c r="V64" s="28"/>
      <c r="W64" s="28"/>
      <c r="X64" s="28"/>
      <c r="Y64" s="28"/>
      <c r="Z64" s="28"/>
    </row>
    <row r="65" spans="1:26" ht="15.75" customHeight="1">
      <c r="A65" s="111">
        <v>57</v>
      </c>
      <c r="B65" s="89" t="s">
        <v>746</v>
      </c>
      <c r="C65" s="48" t="s">
        <v>31</v>
      </c>
      <c r="D65" s="139"/>
      <c r="E65" s="91" t="s">
        <v>580</v>
      </c>
      <c r="F65" s="111"/>
      <c r="G65" s="670">
        <v>128</v>
      </c>
      <c r="H65" s="88">
        <v>1</v>
      </c>
      <c r="I65" s="88"/>
      <c r="J65" s="88" t="s">
        <v>29</v>
      </c>
      <c r="K65" s="41" t="s">
        <v>26</v>
      </c>
      <c r="L65" s="42" t="str">
        <f t="shared" si="0"/>
        <v>ml</v>
      </c>
      <c r="M65" s="658">
        <f t="shared" si="1"/>
        <v>0</v>
      </c>
      <c r="N65" s="659" t="str">
        <f t="shared" si="4"/>
        <v>0ml</v>
      </c>
      <c r="O65" s="692">
        <f t="shared" si="2"/>
        <v>128</v>
      </c>
      <c r="P65" s="29"/>
      <c r="Q65" s="29">
        <f t="shared" si="3"/>
        <v>128</v>
      </c>
      <c r="R65" s="28"/>
      <c r="S65" s="28"/>
      <c r="T65" s="28"/>
      <c r="U65" s="28"/>
      <c r="V65" s="28"/>
      <c r="W65" s="28"/>
      <c r="X65" s="28"/>
      <c r="Y65" s="28"/>
      <c r="Z65" s="28"/>
    </row>
    <row r="66" spans="1:26" ht="15.75" customHeight="1">
      <c r="A66" s="111">
        <v>58</v>
      </c>
      <c r="B66" s="89" t="s">
        <v>807</v>
      </c>
      <c r="C66" s="48" t="s">
        <v>31</v>
      </c>
      <c r="D66" s="139"/>
      <c r="E66" s="149" t="s">
        <v>372</v>
      </c>
      <c r="F66" s="111"/>
      <c r="G66" s="670">
        <v>52</v>
      </c>
      <c r="H66" s="88">
        <v>16</v>
      </c>
      <c r="I66" s="88"/>
      <c r="J66" s="88" t="s">
        <v>42</v>
      </c>
      <c r="K66" s="41" t="s">
        <v>26</v>
      </c>
      <c r="L66" s="42" t="str">
        <f t="shared" si="0"/>
        <v>packs</v>
      </c>
      <c r="M66" s="658">
        <f t="shared" si="1"/>
        <v>0</v>
      </c>
      <c r="N66" s="659" t="str">
        <f t="shared" si="4"/>
        <v>0packs</v>
      </c>
      <c r="O66" s="692">
        <f t="shared" si="2"/>
        <v>832</v>
      </c>
      <c r="P66" s="29"/>
      <c r="Q66" s="109">
        <f t="shared" si="3"/>
        <v>52</v>
      </c>
      <c r="R66" s="11"/>
      <c r="S66" s="28"/>
      <c r="T66" s="28"/>
      <c r="U66" s="28"/>
      <c r="V66" s="28"/>
      <c r="W66" s="28"/>
      <c r="X66" s="28"/>
      <c r="Y66" s="28"/>
      <c r="Z66" s="28"/>
    </row>
    <row r="67" spans="1:26" ht="15.75" customHeight="1">
      <c r="A67" s="111">
        <v>59</v>
      </c>
      <c r="B67" s="90" t="s">
        <v>966</v>
      </c>
      <c r="C67" s="48" t="s">
        <v>31</v>
      </c>
      <c r="D67" s="139"/>
      <c r="E67" s="149" t="s">
        <v>482</v>
      </c>
      <c r="F67" s="111"/>
      <c r="G67" s="670">
        <v>73</v>
      </c>
      <c r="H67" s="88">
        <v>1</v>
      </c>
      <c r="I67" s="88"/>
      <c r="J67" s="88" t="s">
        <v>86</v>
      </c>
      <c r="K67" s="41" t="s">
        <v>26</v>
      </c>
      <c r="L67" s="42" t="str">
        <f t="shared" si="0"/>
        <v>gallons</v>
      </c>
      <c r="M67" s="658">
        <f t="shared" si="1"/>
        <v>0</v>
      </c>
      <c r="N67" s="659" t="str">
        <f t="shared" si="4"/>
        <v>0gallons</v>
      </c>
      <c r="O67" s="692">
        <f t="shared" si="2"/>
        <v>73</v>
      </c>
      <c r="P67" s="29"/>
      <c r="Q67" s="109">
        <f t="shared" si="3"/>
        <v>73</v>
      </c>
      <c r="R67" s="46"/>
      <c r="S67" s="28"/>
      <c r="T67" s="28"/>
      <c r="U67" s="28"/>
      <c r="V67" s="28"/>
      <c r="W67" s="28"/>
      <c r="X67" s="28"/>
      <c r="Y67" s="28"/>
      <c r="Z67" s="28"/>
    </row>
    <row r="68" spans="1:26" ht="15.75" customHeight="1">
      <c r="A68" s="111">
        <v>60</v>
      </c>
      <c r="B68" s="89" t="s">
        <v>1137</v>
      </c>
      <c r="C68" s="48" t="s">
        <v>31</v>
      </c>
      <c r="D68" s="139"/>
      <c r="E68" s="91" t="s">
        <v>869</v>
      </c>
      <c r="F68" s="111"/>
      <c r="G68" s="670">
        <v>25</v>
      </c>
      <c r="H68" s="88">
        <v>8</v>
      </c>
      <c r="I68" s="88"/>
      <c r="J68" s="88" t="s">
        <v>59</v>
      </c>
      <c r="K68" s="41" t="s">
        <v>26</v>
      </c>
      <c r="L68" s="42" t="str">
        <f t="shared" si="0"/>
        <v>grams</v>
      </c>
      <c r="M68" s="658">
        <f t="shared" si="1"/>
        <v>0</v>
      </c>
      <c r="N68" s="659" t="str">
        <f t="shared" si="4"/>
        <v>0grams</v>
      </c>
      <c r="O68" s="692">
        <f t="shared" si="2"/>
        <v>200</v>
      </c>
      <c r="P68" s="29"/>
      <c r="Q68" s="29">
        <f t="shared" si="3"/>
        <v>25</v>
      </c>
      <c r="R68" s="11"/>
      <c r="S68" s="28"/>
      <c r="T68" s="28"/>
      <c r="U68" s="28"/>
      <c r="V68" s="28"/>
      <c r="W68" s="28"/>
      <c r="X68" s="28"/>
      <c r="Y68" s="28"/>
      <c r="Z68" s="28"/>
    </row>
    <row r="69" spans="1:26" ht="15.75" customHeight="1">
      <c r="A69" s="111">
        <v>61</v>
      </c>
      <c r="B69" s="89" t="s">
        <v>1138</v>
      </c>
      <c r="C69" s="48" t="s">
        <v>31</v>
      </c>
      <c r="D69" s="139"/>
      <c r="E69" s="149" t="s">
        <v>869</v>
      </c>
      <c r="F69" s="111"/>
      <c r="G69" s="670">
        <v>25</v>
      </c>
      <c r="H69" s="88">
        <v>5</v>
      </c>
      <c r="I69" s="88"/>
      <c r="J69" s="88" t="s">
        <v>59</v>
      </c>
      <c r="K69" s="41" t="s">
        <v>26</v>
      </c>
      <c r="L69" s="42" t="str">
        <f t="shared" si="0"/>
        <v>grams</v>
      </c>
      <c r="M69" s="658">
        <f t="shared" si="1"/>
        <v>0</v>
      </c>
      <c r="N69" s="659" t="str">
        <f t="shared" si="4"/>
        <v>0grams</v>
      </c>
      <c r="O69" s="692">
        <f t="shared" si="2"/>
        <v>125</v>
      </c>
      <c r="P69" s="29"/>
      <c r="Q69" s="29">
        <f t="shared" si="3"/>
        <v>25</v>
      </c>
      <c r="R69" s="28"/>
      <c r="S69" s="28"/>
      <c r="T69" s="28"/>
      <c r="U69" s="28"/>
      <c r="V69" s="28"/>
      <c r="W69" s="28"/>
      <c r="X69" s="28"/>
      <c r="Y69" s="28"/>
      <c r="Z69" s="28"/>
    </row>
    <row r="70" spans="1:26" ht="15.75" customHeight="1">
      <c r="A70" s="111">
        <v>62</v>
      </c>
      <c r="B70" s="90" t="s">
        <v>1249</v>
      </c>
      <c r="C70" s="48" t="s">
        <v>31</v>
      </c>
      <c r="D70" s="179"/>
      <c r="E70" s="91" t="s">
        <v>1251</v>
      </c>
      <c r="F70" s="156"/>
      <c r="G70" s="671">
        <v>31.5</v>
      </c>
      <c r="H70" s="110">
        <v>0.8</v>
      </c>
      <c r="I70" s="110"/>
      <c r="J70" s="88" t="s">
        <v>33</v>
      </c>
      <c r="K70" s="41" t="s">
        <v>26</v>
      </c>
      <c r="L70" s="42" t="str">
        <f t="shared" si="0"/>
        <v>kg</v>
      </c>
      <c r="M70" s="658">
        <f t="shared" si="1"/>
        <v>0</v>
      </c>
      <c r="N70" s="659" t="str">
        <f t="shared" si="4"/>
        <v>0kg</v>
      </c>
      <c r="O70" s="692">
        <f t="shared" si="2"/>
        <v>25.200000000000003</v>
      </c>
      <c r="P70" s="29"/>
      <c r="Q70" s="109">
        <f t="shared" si="3"/>
        <v>31.5</v>
      </c>
      <c r="R70" s="11"/>
      <c r="S70" s="28"/>
      <c r="T70" s="28"/>
      <c r="U70" s="28"/>
      <c r="V70" s="28"/>
      <c r="W70" s="28"/>
      <c r="X70" s="28"/>
      <c r="Y70" s="28"/>
      <c r="Z70" s="28"/>
    </row>
    <row r="71" spans="1:26" ht="15.75" customHeight="1">
      <c r="A71" s="111">
        <v>63</v>
      </c>
      <c r="B71" s="89" t="s">
        <v>1313</v>
      </c>
      <c r="C71" s="48" t="s">
        <v>31</v>
      </c>
      <c r="D71" s="179"/>
      <c r="E71" s="91" t="s">
        <v>372</v>
      </c>
      <c r="F71" s="156"/>
      <c r="G71" s="670">
        <v>158.4</v>
      </c>
      <c r="H71" s="88">
        <v>1.5</v>
      </c>
      <c r="I71" s="88"/>
      <c r="J71" s="88" t="s">
        <v>33</v>
      </c>
      <c r="K71" s="41" t="s">
        <v>26</v>
      </c>
      <c r="L71" s="42" t="str">
        <f t="shared" si="0"/>
        <v>kg</v>
      </c>
      <c r="M71" s="658">
        <f t="shared" si="1"/>
        <v>0</v>
      </c>
      <c r="N71" s="659" t="str">
        <f t="shared" si="4"/>
        <v>0kg</v>
      </c>
      <c r="O71" s="692">
        <f t="shared" si="2"/>
        <v>237.60000000000002</v>
      </c>
      <c r="P71" s="29"/>
      <c r="Q71" s="74">
        <f t="shared" si="3"/>
        <v>158.4</v>
      </c>
      <c r="R71" s="28"/>
      <c r="S71" s="28"/>
      <c r="T71" s="28"/>
      <c r="U71" s="28"/>
      <c r="V71" s="28"/>
      <c r="W71" s="28"/>
      <c r="X71" s="28"/>
      <c r="Y71" s="28"/>
      <c r="Z71" s="28"/>
    </row>
    <row r="72" spans="1:26" ht="15.75" customHeight="1">
      <c r="A72" s="111">
        <v>64</v>
      </c>
      <c r="B72" s="90" t="s">
        <v>1480</v>
      </c>
      <c r="C72" s="48" t="s">
        <v>31</v>
      </c>
      <c r="D72" s="179"/>
      <c r="E72" s="91" t="s">
        <v>1481</v>
      </c>
      <c r="F72" s="156"/>
      <c r="G72" s="670">
        <v>4.92</v>
      </c>
      <c r="H72" s="88">
        <v>144</v>
      </c>
      <c r="I72" s="88"/>
      <c r="J72" s="88" t="s">
        <v>37</v>
      </c>
      <c r="K72" s="41" t="s">
        <v>26</v>
      </c>
      <c r="L72" s="42" t="str">
        <f t="shared" si="0"/>
        <v>pieces</v>
      </c>
      <c r="M72" s="658">
        <f t="shared" si="1"/>
        <v>0</v>
      </c>
      <c r="N72" s="659" t="str">
        <f t="shared" si="4"/>
        <v>0pieces</v>
      </c>
      <c r="O72" s="692">
        <f t="shared" si="2"/>
        <v>708.48</v>
      </c>
      <c r="P72" s="29"/>
      <c r="Q72" s="29">
        <f t="shared" si="3"/>
        <v>4.92</v>
      </c>
      <c r="R72" s="28"/>
      <c r="S72" s="28"/>
      <c r="T72" s="28"/>
      <c r="U72" s="28"/>
      <c r="V72" s="28"/>
      <c r="W72" s="28"/>
      <c r="X72" s="28"/>
      <c r="Y72" s="28"/>
      <c r="Z72" s="28"/>
    </row>
    <row r="73" spans="1:26" ht="15.75" customHeight="1">
      <c r="A73" s="111">
        <v>65</v>
      </c>
      <c r="B73" s="89" t="s">
        <v>1252</v>
      </c>
      <c r="C73" s="48" t="s">
        <v>31</v>
      </c>
      <c r="D73" s="179"/>
      <c r="E73" s="91" t="s">
        <v>1253</v>
      </c>
      <c r="F73" s="156"/>
      <c r="G73" s="670">
        <v>54</v>
      </c>
      <c r="H73" s="88">
        <v>0.66</v>
      </c>
      <c r="I73" s="88"/>
      <c r="J73" s="88" t="s">
        <v>59</v>
      </c>
      <c r="K73" s="41" t="s">
        <v>26</v>
      </c>
      <c r="L73" s="42" t="str">
        <f t="shared" si="0"/>
        <v>grams</v>
      </c>
      <c r="M73" s="658">
        <f t="shared" si="1"/>
        <v>0</v>
      </c>
      <c r="N73" s="659" t="str">
        <f t="shared" si="4"/>
        <v>0grams</v>
      </c>
      <c r="O73" s="692">
        <f t="shared" si="2"/>
        <v>35.64</v>
      </c>
      <c r="P73" s="29"/>
      <c r="Q73" s="29">
        <f t="shared" si="3"/>
        <v>54</v>
      </c>
      <c r="R73" s="28"/>
      <c r="S73" s="28"/>
      <c r="T73" s="28"/>
      <c r="U73" s="28"/>
      <c r="V73" s="28"/>
      <c r="W73" s="28"/>
      <c r="X73" s="28"/>
      <c r="Y73" s="28"/>
      <c r="Z73" s="28"/>
    </row>
    <row r="74" spans="1:26" ht="15.75" customHeight="1">
      <c r="A74" s="111">
        <v>66</v>
      </c>
      <c r="B74" s="89" t="s">
        <v>2116</v>
      </c>
      <c r="C74" s="48" t="s">
        <v>31</v>
      </c>
      <c r="D74" s="179"/>
      <c r="E74" s="91" t="s">
        <v>869</v>
      </c>
      <c r="F74" s="156"/>
      <c r="G74" s="670">
        <v>49.09</v>
      </c>
      <c r="H74" s="88">
        <v>1.36</v>
      </c>
      <c r="I74" s="88"/>
      <c r="J74" s="88" t="s">
        <v>59</v>
      </c>
      <c r="K74" s="41" t="s">
        <v>26</v>
      </c>
      <c r="L74" s="42" t="str">
        <f t="shared" si="0"/>
        <v>grams</v>
      </c>
      <c r="M74" s="658">
        <f t="shared" si="1"/>
        <v>0</v>
      </c>
      <c r="N74" s="659" t="str">
        <f t="shared" si="4"/>
        <v>0grams</v>
      </c>
      <c r="O74" s="692">
        <f t="shared" si="2"/>
        <v>66.762400000000014</v>
      </c>
      <c r="P74" s="29"/>
      <c r="Q74" s="29">
        <f t="shared" si="3"/>
        <v>49.09</v>
      </c>
      <c r="R74" s="28"/>
      <c r="S74" s="28"/>
      <c r="T74" s="28"/>
      <c r="U74" s="28"/>
      <c r="V74" s="28"/>
      <c r="W74" s="28"/>
      <c r="X74" s="28"/>
      <c r="Y74" s="28"/>
      <c r="Z74" s="28"/>
    </row>
    <row r="75" spans="1:26" ht="15.75" customHeight="1">
      <c r="A75" s="111">
        <v>67</v>
      </c>
      <c r="B75" s="89" t="s">
        <v>2416</v>
      </c>
      <c r="C75" s="48" t="s">
        <v>31</v>
      </c>
      <c r="D75" s="9"/>
      <c r="E75" s="149" t="s">
        <v>869</v>
      </c>
      <c r="F75" s="156"/>
      <c r="G75" s="670">
        <v>36.520000000000003</v>
      </c>
      <c r="H75" s="88">
        <v>1.78</v>
      </c>
      <c r="I75" s="88"/>
      <c r="J75" s="88" t="s">
        <v>59</v>
      </c>
      <c r="K75" s="41" t="s">
        <v>26</v>
      </c>
      <c r="L75" s="42" t="str">
        <f t="shared" si="0"/>
        <v>grams</v>
      </c>
      <c r="M75" s="658">
        <f t="shared" si="1"/>
        <v>0</v>
      </c>
      <c r="N75" s="659" t="str">
        <f t="shared" si="4"/>
        <v>0grams</v>
      </c>
      <c r="O75" s="692">
        <f t="shared" si="2"/>
        <v>65.005600000000001</v>
      </c>
      <c r="P75" s="29"/>
      <c r="Q75" s="29">
        <f t="shared" si="3"/>
        <v>36.520000000000003</v>
      </c>
      <c r="R75" s="28"/>
      <c r="S75" s="28"/>
      <c r="T75" s="28"/>
      <c r="U75" s="28"/>
      <c r="V75" s="28"/>
      <c r="W75" s="28"/>
      <c r="X75" s="28"/>
      <c r="Y75" s="28"/>
      <c r="Z75" s="28"/>
    </row>
    <row r="76" spans="1:26" ht="15.75" customHeight="1">
      <c r="A76" s="111">
        <v>68</v>
      </c>
      <c r="B76" s="33" t="s">
        <v>1794</v>
      </c>
      <c r="C76" s="48" t="s">
        <v>31</v>
      </c>
      <c r="D76" s="35"/>
      <c r="E76" s="50" t="s">
        <v>1796</v>
      </c>
      <c r="F76" s="156"/>
      <c r="G76" s="675">
        <v>199</v>
      </c>
      <c r="H76" s="676">
        <v>0.6</v>
      </c>
      <c r="I76" s="88"/>
      <c r="J76" s="677" t="s">
        <v>29</v>
      </c>
      <c r="K76" s="41" t="s">
        <v>26</v>
      </c>
      <c r="L76" s="42" t="str">
        <f t="shared" si="0"/>
        <v>ml</v>
      </c>
      <c r="M76" s="658">
        <f t="shared" si="1"/>
        <v>0</v>
      </c>
      <c r="N76" s="659" t="str">
        <f t="shared" si="4"/>
        <v>0ml</v>
      </c>
      <c r="O76" s="692">
        <f t="shared" si="2"/>
        <v>119.39999999999999</v>
      </c>
      <c r="P76" s="29">
        <f t="shared" ref="P76:P168" si="5">O76/H76</f>
        <v>199</v>
      </c>
      <c r="Q76" s="29">
        <f t="shared" si="3"/>
        <v>0</v>
      </c>
      <c r="R76" s="28"/>
      <c r="S76" s="28"/>
      <c r="T76" s="28"/>
      <c r="U76" s="28"/>
      <c r="V76" s="28"/>
      <c r="W76" s="28"/>
      <c r="X76" s="28"/>
      <c r="Y76" s="28"/>
      <c r="Z76" s="28"/>
    </row>
    <row r="77" spans="1:26" ht="15.75" customHeight="1">
      <c r="A77" s="111">
        <v>69</v>
      </c>
      <c r="B77" s="33" t="s">
        <v>2037</v>
      </c>
      <c r="C77" s="48" t="s">
        <v>31</v>
      </c>
      <c r="D77" s="9"/>
      <c r="E77" s="50"/>
      <c r="F77" s="161"/>
      <c r="G77" s="670">
        <v>49</v>
      </c>
      <c r="H77" s="88">
        <v>1</v>
      </c>
      <c r="I77" s="88"/>
      <c r="J77" s="121" t="s">
        <v>42</v>
      </c>
      <c r="K77" s="41" t="s">
        <v>26</v>
      </c>
      <c r="L77" s="42" t="str">
        <f t="shared" si="0"/>
        <v>packs</v>
      </c>
      <c r="M77" s="658">
        <f t="shared" si="1"/>
        <v>0</v>
      </c>
      <c r="N77" s="659" t="str">
        <f t="shared" si="4"/>
        <v>0packs</v>
      </c>
      <c r="O77" s="692">
        <f t="shared" si="2"/>
        <v>49</v>
      </c>
      <c r="P77" s="29">
        <f t="shared" si="5"/>
        <v>49</v>
      </c>
      <c r="Q77" s="29">
        <f t="shared" si="3"/>
        <v>0</v>
      </c>
      <c r="R77" s="28"/>
      <c r="S77" s="28"/>
      <c r="T77" s="28"/>
      <c r="U77" s="28"/>
      <c r="V77" s="28"/>
      <c r="W77" s="28"/>
      <c r="X77" s="28"/>
      <c r="Y77" s="28"/>
      <c r="Z77" s="28"/>
    </row>
    <row r="78" spans="1:26" ht="15.75" customHeight="1">
      <c r="A78" s="111">
        <v>70</v>
      </c>
      <c r="B78" s="33" t="s">
        <v>2055</v>
      </c>
      <c r="C78" s="48" t="s">
        <v>31</v>
      </c>
      <c r="D78" s="9"/>
      <c r="E78" s="50" t="s">
        <v>2648</v>
      </c>
      <c r="F78" s="161"/>
      <c r="G78" s="670">
        <v>119.4</v>
      </c>
      <c r="H78" s="88">
        <v>0.35699999999999998</v>
      </c>
      <c r="I78" s="88"/>
      <c r="J78" s="121" t="s">
        <v>59</v>
      </c>
      <c r="K78" s="41" t="s">
        <v>26</v>
      </c>
      <c r="L78" s="42" t="str">
        <f t="shared" si="0"/>
        <v>grams</v>
      </c>
      <c r="M78" s="658">
        <f t="shared" si="1"/>
        <v>0</v>
      </c>
      <c r="N78" s="659" t="str">
        <f t="shared" si="4"/>
        <v>0grams</v>
      </c>
      <c r="O78" s="692">
        <f t="shared" si="2"/>
        <v>42.625799999999998</v>
      </c>
      <c r="P78" s="29">
        <f t="shared" si="5"/>
        <v>119.4</v>
      </c>
      <c r="Q78" s="109">
        <f t="shared" si="3"/>
        <v>0</v>
      </c>
      <c r="R78" s="11"/>
      <c r="S78" s="28"/>
      <c r="T78" s="28"/>
      <c r="U78" s="28"/>
      <c r="V78" s="28"/>
      <c r="W78" s="28"/>
      <c r="X78" s="28"/>
      <c r="Y78" s="28"/>
      <c r="Z78" s="28"/>
    </row>
    <row r="79" spans="1:26" ht="15.75" customHeight="1">
      <c r="A79" s="111">
        <v>71</v>
      </c>
      <c r="B79" s="33" t="s">
        <v>2138</v>
      </c>
      <c r="C79" s="48" t="s">
        <v>31</v>
      </c>
      <c r="D79" s="9"/>
      <c r="E79" s="50" t="s">
        <v>1251</v>
      </c>
      <c r="F79" s="161"/>
      <c r="G79" s="670">
        <v>39.56</v>
      </c>
      <c r="H79" s="88">
        <v>0.98</v>
      </c>
      <c r="I79" s="88"/>
      <c r="J79" s="121" t="s">
        <v>33</v>
      </c>
      <c r="K79" s="41" t="s">
        <v>26</v>
      </c>
      <c r="L79" s="42" t="str">
        <f t="shared" si="0"/>
        <v>kg</v>
      </c>
      <c r="M79" s="658">
        <f t="shared" si="1"/>
        <v>0</v>
      </c>
      <c r="N79" s="659" t="str">
        <f t="shared" si="4"/>
        <v>0kg</v>
      </c>
      <c r="O79" s="692">
        <f t="shared" si="2"/>
        <v>38.768799999999999</v>
      </c>
      <c r="P79" s="29">
        <f t="shared" si="5"/>
        <v>39.56</v>
      </c>
      <c r="Q79" s="109">
        <f t="shared" si="3"/>
        <v>0</v>
      </c>
      <c r="R79" s="11"/>
      <c r="S79" s="28"/>
      <c r="T79" s="28"/>
      <c r="U79" s="28"/>
      <c r="V79" s="28"/>
      <c r="W79" s="28"/>
      <c r="X79" s="28"/>
      <c r="Y79" s="28"/>
      <c r="Z79" s="28"/>
    </row>
    <row r="80" spans="1:26" ht="15.75" customHeight="1">
      <c r="A80" s="111">
        <v>72</v>
      </c>
      <c r="B80" s="33" t="s">
        <v>2224</v>
      </c>
      <c r="C80" s="48" t="s">
        <v>31</v>
      </c>
      <c r="D80" s="9"/>
      <c r="E80" s="50" t="s">
        <v>372</v>
      </c>
      <c r="F80" s="161"/>
      <c r="G80" s="657">
        <v>27.7</v>
      </c>
      <c r="H80" s="121">
        <v>17.978000000000002</v>
      </c>
      <c r="I80" s="121"/>
      <c r="J80" s="168" t="s">
        <v>42</v>
      </c>
      <c r="K80" s="41" t="s">
        <v>26</v>
      </c>
      <c r="L80" s="42" t="str">
        <f t="shared" si="0"/>
        <v>packs</v>
      </c>
      <c r="M80" s="658">
        <f t="shared" si="1"/>
        <v>0</v>
      </c>
      <c r="N80" s="659" t="str">
        <f t="shared" si="4"/>
        <v>0packs</v>
      </c>
      <c r="O80" s="692">
        <f t="shared" si="2"/>
        <v>497.99060000000003</v>
      </c>
      <c r="P80" s="29">
        <f t="shared" si="5"/>
        <v>27.7</v>
      </c>
      <c r="Q80" s="29">
        <f t="shared" si="3"/>
        <v>0</v>
      </c>
      <c r="R80" s="28"/>
      <c r="S80" s="28"/>
      <c r="T80" s="28"/>
      <c r="U80" s="28"/>
      <c r="V80" s="28"/>
      <c r="W80" s="28"/>
      <c r="X80" s="28"/>
      <c r="Y80" s="28"/>
      <c r="Z80" s="28"/>
    </row>
    <row r="81" spans="1:26" ht="15.75" customHeight="1">
      <c r="A81" s="111">
        <v>73</v>
      </c>
      <c r="B81" s="33" t="s">
        <v>2269</v>
      </c>
      <c r="C81" s="48" t="s">
        <v>31</v>
      </c>
      <c r="D81" s="9"/>
      <c r="E81" s="50" t="s">
        <v>482</v>
      </c>
      <c r="F81" s="161"/>
      <c r="G81" s="657">
        <v>73</v>
      </c>
      <c r="H81" s="121">
        <v>4</v>
      </c>
      <c r="I81" s="121"/>
      <c r="J81" s="168" t="s">
        <v>29</v>
      </c>
      <c r="K81" s="41" t="s">
        <v>26</v>
      </c>
      <c r="L81" s="42" t="str">
        <f t="shared" si="0"/>
        <v>ml</v>
      </c>
      <c r="M81" s="658">
        <f t="shared" si="1"/>
        <v>0</v>
      </c>
      <c r="N81" s="659" t="str">
        <f t="shared" si="4"/>
        <v>0ml</v>
      </c>
      <c r="O81" s="692">
        <f t="shared" si="2"/>
        <v>292</v>
      </c>
      <c r="P81" s="29">
        <f t="shared" si="5"/>
        <v>73</v>
      </c>
      <c r="Q81" s="74">
        <f t="shared" si="3"/>
        <v>0</v>
      </c>
      <c r="R81" s="28"/>
      <c r="S81" s="28"/>
      <c r="T81" s="28"/>
      <c r="U81" s="28"/>
      <c r="V81" s="28"/>
      <c r="W81" s="28"/>
      <c r="X81" s="28"/>
      <c r="Y81" s="28"/>
      <c r="Z81" s="28"/>
    </row>
    <row r="82" spans="1:26" ht="15.75" customHeight="1">
      <c r="A82" s="111">
        <v>74</v>
      </c>
      <c r="B82" s="33" t="s">
        <v>2446</v>
      </c>
      <c r="C82" s="48" t="s">
        <v>31</v>
      </c>
      <c r="D82" s="9"/>
      <c r="E82" s="50" t="s">
        <v>2450</v>
      </c>
      <c r="F82" s="161"/>
      <c r="G82" s="657">
        <v>27.5</v>
      </c>
      <c r="H82" s="121">
        <v>14.972</v>
      </c>
      <c r="I82" s="121"/>
      <c r="J82" s="168" t="s">
        <v>29</v>
      </c>
      <c r="K82" s="41" t="s">
        <v>26</v>
      </c>
      <c r="L82" s="42" t="str">
        <f t="shared" si="0"/>
        <v>ml</v>
      </c>
      <c r="M82" s="658">
        <f t="shared" si="1"/>
        <v>0</v>
      </c>
      <c r="N82" s="659" t="str">
        <f t="shared" si="4"/>
        <v>0ml</v>
      </c>
      <c r="O82" s="692">
        <f t="shared" si="2"/>
        <v>411.72999999999996</v>
      </c>
      <c r="P82" s="29">
        <f t="shared" si="5"/>
        <v>27.5</v>
      </c>
      <c r="Q82" s="109">
        <f t="shared" si="3"/>
        <v>0</v>
      </c>
      <c r="R82" s="11"/>
      <c r="S82" s="28"/>
      <c r="T82" s="28"/>
      <c r="U82" s="28"/>
      <c r="V82" s="28"/>
      <c r="W82" s="28"/>
      <c r="X82" s="28"/>
      <c r="Y82" s="28"/>
      <c r="Z82" s="28"/>
    </row>
    <row r="83" spans="1:26" ht="15.75" customHeight="1">
      <c r="A83" s="111">
        <v>75</v>
      </c>
      <c r="B83" s="33" t="s">
        <v>2451</v>
      </c>
      <c r="C83" s="48" t="s">
        <v>31</v>
      </c>
      <c r="D83" s="9"/>
      <c r="E83" s="116" t="s">
        <v>482</v>
      </c>
      <c r="F83" s="161"/>
      <c r="G83" s="657">
        <v>135</v>
      </c>
      <c r="H83" s="121">
        <v>1</v>
      </c>
      <c r="I83" s="121"/>
      <c r="J83" s="168" t="s">
        <v>29</v>
      </c>
      <c r="K83" s="41" t="s">
        <v>26</v>
      </c>
      <c r="L83" s="42" t="str">
        <f t="shared" si="0"/>
        <v>ml</v>
      </c>
      <c r="M83" s="658">
        <f t="shared" si="1"/>
        <v>0</v>
      </c>
      <c r="N83" s="659" t="str">
        <f t="shared" si="4"/>
        <v>0ml</v>
      </c>
      <c r="O83" s="692">
        <f t="shared" si="2"/>
        <v>135</v>
      </c>
      <c r="P83" s="29">
        <f t="shared" si="5"/>
        <v>135</v>
      </c>
      <c r="Q83" s="74">
        <f t="shared" si="3"/>
        <v>0</v>
      </c>
      <c r="R83" s="28"/>
      <c r="S83" s="28"/>
      <c r="T83" s="28"/>
      <c r="U83" s="28"/>
      <c r="V83" s="28"/>
      <c r="W83" s="28"/>
      <c r="X83" s="28"/>
      <c r="Y83" s="28"/>
      <c r="Z83" s="28"/>
    </row>
    <row r="84" spans="1:26" ht="15.75" customHeight="1">
      <c r="A84" s="111">
        <v>76</v>
      </c>
      <c r="B84" s="33" t="s">
        <v>2542</v>
      </c>
      <c r="C84" s="48" t="s">
        <v>31</v>
      </c>
      <c r="D84" s="9"/>
      <c r="E84" s="50" t="s">
        <v>482</v>
      </c>
      <c r="F84" s="161"/>
      <c r="G84" s="679">
        <v>70</v>
      </c>
      <c r="H84" s="121">
        <v>2</v>
      </c>
      <c r="I84" s="88"/>
      <c r="J84" s="40" t="s">
        <v>29</v>
      </c>
      <c r="K84" s="41" t="s">
        <v>26</v>
      </c>
      <c r="L84" s="42" t="str">
        <f t="shared" si="0"/>
        <v>ml</v>
      </c>
      <c r="M84" s="658">
        <f t="shared" si="1"/>
        <v>0</v>
      </c>
      <c r="N84" s="659" t="str">
        <f t="shared" si="4"/>
        <v>0ml</v>
      </c>
      <c r="O84" s="692">
        <f t="shared" si="2"/>
        <v>140</v>
      </c>
      <c r="P84" s="29">
        <f t="shared" si="5"/>
        <v>70</v>
      </c>
      <c r="Q84" s="29">
        <f t="shared" si="3"/>
        <v>0</v>
      </c>
      <c r="R84" s="28"/>
      <c r="S84" s="28"/>
      <c r="T84" s="28"/>
      <c r="U84" s="28"/>
      <c r="V84" s="28"/>
      <c r="W84" s="28"/>
      <c r="X84" s="28"/>
      <c r="Y84" s="28"/>
      <c r="Z84" s="28"/>
    </row>
    <row r="85" spans="1:26" ht="15.75" customHeight="1">
      <c r="A85" s="111">
        <v>77</v>
      </c>
      <c r="B85" s="48" t="s">
        <v>868</v>
      </c>
      <c r="C85" s="48" t="s">
        <v>31</v>
      </c>
      <c r="D85" s="35"/>
      <c r="E85" s="116" t="s">
        <v>869</v>
      </c>
      <c r="F85" s="161"/>
      <c r="G85" s="679">
        <v>50</v>
      </c>
      <c r="H85" s="121">
        <v>1</v>
      </c>
      <c r="I85" s="88"/>
      <c r="J85" s="40" t="s">
        <v>33</v>
      </c>
      <c r="K85" s="41" t="s">
        <v>26</v>
      </c>
      <c r="L85" s="42" t="str">
        <f t="shared" si="0"/>
        <v>kg</v>
      </c>
      <c r="M85" s="658">
        <f t="shared" si="1"/>
        <v>0</v>
      </c>
      <c r="N85" s="659" t="str">
        <f t="shared" si="4"/>
        <v>0kg</v>
      </c>
      <c r="O85" s="692">
        <f t="shared" si="2"/>
        <v>50</v>
      </c>
      <c r="P85" s="29">
        <f t="shared" si="5"/>
        <v>50</v>
      </c>
      <c r="Q85" s="109">
        <f t="shared" si="3"/>
        <v>0</v>
      </c>
      <c r="R85" s="11"/>
      <c r="S85" s="28"/>
      <c r="T85" s="28"/>
      <c r="U85" s="28"/>
      <c r="V85" s="28"/>
      <c r="W85" s="28"/>
      <c r="X85" s="28"/>
      <c r="Y85" s="28"/>
      <c r="Z85" s="28"/>
    </row>
    <row r="86" spans="1:26" ht="15.75" customHeight="1">
      <c r="A86" s="111">
        <v>78</v>
      </c>
      <c r="B86" s="33" t="s">
        <v>2165</v>
      </c>
      <c r="C86" s="48" t="s">
        <v>31</v>
      </c>
      <c r="D86" s="35"/>
      <c r="E86" s="50" t="s">
        <v>869</v>
      </c>
      <c r="F86" s="161"/>
      <c r="G86" s="670">
        <v>20</v>
      </c>
      <c r="H86" s="88">
        <v>1</v>
      </c>
      <c r="I86" s="88"/>
      <c r="J86" s="40" t="s">
        <v>33</v>
      </c>
      <c r="K86" s="41" t="s">
        <v>26</v>
      </c>
      <c r="L86" s="42" t="str">
        <f t="shared" si="0"/>
        <v>kg</v>
      </c>
      <c r="M86" s="658">
        <f t="shared" si="1"/>
        <v>0</v>
      </c>
      <c r="N86" s="659" t="str">
        <f t="shared" si="4"/>
        <v>0kg</v>
      </c>
      <c r="O86" s="692">
        <f t="shared" si="2"/>
        <v>20</v>
      </c>
      <c r="P86" s="29">
        <f t="shared" si="5"/>
        <v>20</v>
      </c>
      <c r="Q86" s="74">
        <f t="shared" si="3"/>
        <v>0</v>
      </c>
      <c r="R86" s="28"/>
      <c r="S86" s="28"/>
      <c r="T86" s="28"/>
      <c r="U86" s="28"/>
      <c r="V86" s="28"/>
      <c r="W86" s="28"/>
      <c r="X86" s="28"/>
      <c r="Y86" s="28"/>
      <c r="Z86" s="28"/>
    </row>
    <row r="87" spans="1:26" ht="15.75" customHeight="1">
      <c r="A87" s="111">
        <v>79</v>
      </c>
      <c r="B87" s="89" t="s">
        <v>889</v>
      </c>
      <c r="C87" s="48" t="s">
        <v>31</v>
      </c>
      <c r="D87" s="35"/>
      <c r="E87" s="149" t="s">
        <v>869</v>
      </c>
      <c r="F87" s="161"/>
      <c r="G87" s="670">
        <v>20</v>
      </c>
      <c r="H87" s="88">
        <v>1</v>
      </c>
      <c r="I87" s="88"/>
      <c r="J87" s="40" t="s">
        <v>33</v>
      </c>
      <c r="K87" s="41" t="s">
        <v>26</v>
      </c>
      <c r="L87" s="42" t="str">
        <f t="shared" si="0"/>
        <v>kg</v>
      </c>
      <c r="M87" s="658">
        <f t="shared" si="1"/>
        <v>0</v>
      </c>
      <c r="N87" s="659" t="str">
        <f t="shared" si="4"/>
        <v>0kg</v>
      </c>
      <c r="O87" s="692">
        <f t="shared" si="2"/>
        <v>20</v>
      </c>
      <c r="P87" s="29">
        <f t="shared" si="5"/>
        <v>20</v>
      </c>
      <c r="Q87" s="74">
        <f t="shared" si="3"/>
        <v>0</v>
      </c>
      <c r="R87" s="28"/>
      <c r="S87" s="28"/>
      <c r="T87" s="28"/>
      <c r="U87" s="28"/>
      <c r="V87" s="28"/>
      <c r="W87" s="28"/>
      <c r="X87" s="28"/>
      <c r="Y87" s="28"/>
      <c r="Z87" s="28"/>
    </row>
    <row r="88" spans="1:26" ht="15.75" customHeight="1">
      <c r="A88" s="111">
        <v>80</v>
      </c>
      <c r="B88" s="89" t="s">
        <v>921</v>
      </c>
      <c r="C88" s="48" t="s">
        <v>31</v>
      </c>
      <c r="D88" s="35"/>
      <c r="E88" s="149" t="s">
        <v>927</v>
      </c>
      <c r="F88" s="161"/>
      <c r="G88" s="670">
        <v>7.33</v>
      </c>
      <c r="H88" s="88">
        <v>750</v>
      </c>
      <c r="I88" s="88"/>
      <c r="J88" s="40" t="s">
        <v>33</v>
      </c>
      <c r="K88" s="41" t="s">
        <v>26</v>
      </c>
      <c r="L88" s="42" t="str">
        <f t="shared" si="0"/>
        <v>kg</v>
      </c>
      <c r="M88" s="658">
        <f t="shared" si="1"/>
        <v>0</v>
      </c>
      <c r="N88" s="659" t="str">
        <f t="shared" si="4"/>
        <v>0kg</v>
      </c>
      <c r="O88" s="692">
        <f t="shared" si="2"/>
        <v>5497.5</v>
      </c>
      <c r="P88" s="29">
        <f t="shared" si="5"/>
        <v>7.33</v>
      </c>
      <c r="Q88" s="74">
        <f t="shared" si="3"/>
        <v>0</v>
      </c>
      <c r="R88" s="28"/>
      <c r="S88" s="28"/>
      <c r="T88" s="28"/>
      <c r="U88" s="28"/>
      <c r="V88" s="28"/>
      <c r="W88" s="28"/>
      <c r="X88" s="28"/>
      <c r="Y88" s="28"/>
      <c r="Z88" s="28"/>
    </row>
    <row r="89" spans="1:26" ht="15.75" customHeight="1">
      <c r="A89" s="111">
        <v>81</v>
      </c>
      <c r="B89" s="89" t="s">
        <v>184</v>
      </c>
      <c r="C89" s="48" t="s">
        <v>31</v>
      </c>
      <c r="D89" s="35"/>
      <c r="E89" s="149" t="s">
        <v>187</v>
      </c>
      <c r="F89" s="161"/>
      <c r="G89" s="670">
        <v>275</v>
      </c>
      <c r="H89" s="88">
        <v>6</v>
      </c>
      <c r="I89" s="88"/>
      <c r="J89" s="40" t="s">
        <v>33</v>
      </c>
      <c r="K89" s="41" t="s">
        <v>26</v>
      </c>
      <c r="L89" s="42" t="str">
        <f t="shared" si="0"/>
        <v>kg</v>
      </c>
      <c r="M89" s="658">
        <f t="shared" si="1"/>
        <v>0</v>
      </c>
      <c r="N89" s="659" t="str">
        <f t="shared" si="4"/>
        <v>0kg</v>
      </c>
      <c r="O89" s="692">
        <f t="shared" si="2"/>
        <v>1650</v>
      </c>
      <c r="P89" s="29">
        <f t="shared" si="5"/>
        <v>275</v>
      </c>
      <c r="Q89" s="74">
        <f t="shared" si="3"/>
        <v>0</v>
      </c>
      <c r="R89" s="28"/>
      <c r="S89" s="28"/>
      <c r="T89" s="28"/>
      <c r="U89" s="28"/>
      <c r="V89" s="28"/>
      <c r="W89" s="28"/>
      <c r="X89" s="28"/>
      <c r="Y89" s="28"/>
      <c r="Z89" s="28"/>
    </row>
    <row r="90" spans="1:26" ht="15.75" customHeight="1">
      <c r="A90" s="111">
        <v>82</v>
      </c>
      <c r="B90" s="89" t="s">
        <v>965</v>
      </c>
      <c r="C90" s="48" t="s">
        <v>31</v>
      </c>
      <c r="D90" s="35"/>
      <c r="E90" s="149" t="s">
        <v>187</v>
      </c>
      <c r="F90" s="161"/>
      <c r="G90" s="670">
        <v>255</v>
      </c>
      <c r="H90" s="88">
        <v>3</v>
      </c>
      <c r="I90" s="88"/>
      <c r="J90" s="40" t="s">
        <v>33</v>
      </c>
      <c r="K90" s="41" t="s">
        <v>26</v>
      </c>
      <c r="L90" s="42" t="str">
        <f t="shared" si="0"/>
        <v>kg</v>
      </c>
      <c r="M90" s="658">
        <f t="shared" si="1"/>
        <v>0</v>
      </c>
      <c r="N90" s="659" t="str">
        <f t="shared" si="4"/>
        <v>0kg</v>
      </c>
      <c r="O90" s="692">
        <f t="shared" si="2"/>
        <v>765</v>
      </c>
      <c r="P90" s="29">
        <f t="shared" si="5"/>
        <v>255</v>
      </c>
      <c r="Q90" s="74">
        <f t="shared" si="3"/>
        <v>0</v>
      </c>
      <c r="R90" s="28"/>
      <c r="S90" s="28"/>
      <c r="T90" s="28"/>
      <c r="U90" s="28"/>
      <c r="V90" s="28"/>
      <c r="W90" s="28"/>
      <c r="X90" s="28"/>
      <c r="Y90" s="28"/>
      <c r="Z90" s="28"/>
    </row>
    <row r="91" spans="1:26" ht="15.75" customHeight="1">
      <c r="A91" s="111">
        <v>83</v>
      </c>
      <c r="B91" s="89" t="s">
        <v>2392</v>
      </c>
      <c r="C91" s="48" t="s">
        <v>31</v>
      </c>
      <c r="D91" s="35"/>
      <c r="E91" s="149" t="s">
        <v>187</v>
      </c>
      <c r="F91" s="161"/>
      <c r="G91" s="661">
        <v>265</v>
      </c>
      <c r="H91" s="257">
        <v>8</v>
      </c>
      <c r="I91" s="110"/>
      <c r="J91" s="40" t="s">
        <v>33</v>
      </c>
      <c r="K91" s="41" t="s">
        <v>26</v>
      </c>
      <c r="L91" s="42" t="str">
        <f t="shared" si="0"/>
        <v>kg</v>
      </c>
      <c r="M91" s="658">
        <f t="shared" si="1"/>
        <v>0</v>
      </c>
      <c r="N91" s="659" t="str">
        <f t="shared" si="4"/>
        <v>0kg</v>
      </c>
      <c r="O91" s="692">
        <f t="shared" si="2"/>
        <v>2120</v>
      </c>
      <c r="P91" s="29">
        <f t="shared" si="5"/>
        <v>265</v>
      </c>
      <c r="Q91" s="74">
        <f t="shared" si="3"/>
        <v>0</v>
      </c>
      <c r="R91" s="28"/>
      <c r="S91" s="28"/>
      <c r="T91" s="28"/>
      <c r="U91" s="28"/>
      <c r="V91" s="28"/>
      <c r="W91" s="28"/>
      <c r="X91" s="28"/>
      <c r="Y91" s="28"/>
      <c r="Z91" s="28"/>
    </row>
    <row r="92" spans="1:26" ht="15.75" customHeight="1">
      <c r="A92" s="111">
        <v>84</v>
      </c>
      <c r="B92" s="89" t="s">
        <v>2406</v>
      </c>
      <c r="C92" s="48" t="s">
        <v>31</v>
      </c>
      <c r="D92" s="179"/>
      <c r="E92" s="149" t="s">
        <v>187</v>
      </c>
      <c r="F92" s="161"/>
      <c r="G92" s="670">
        <v>180</v>
      </c>
      <c r="H92" s="88">
        <v>2</v>
      </c>
      <c r="I92" s="88"/>
      <c r="J92" s="40" t="s">
        <v>33</v>
      </c>
      <c r="K92" s="41" t="s">
        <v>26</v>
      </c>
      <c r="L92" s="42" t="str">
        <f t="shared" si="0"/>
        <v>kg</v>
      </c>
      <c r="M92" s="658">
        <f t="shared" si="1"/>
        <v>0</v>
      </c>
      <c r="N92" s="659" t="str">
        <f t="shared" si="4"/>
        <v>0kg</v>
      </c>
      <c r="O92" s="692">
        <f t="shared" si="2"/>
        <v>360</v>
      </c>
      <c r="P92" s="29">
        <f t="shared" si="5"/>
        <v>180</v>
      </c>
      <c r="Q92" s="74">
        <f t="shared" si="3"/>
        <v>0</v>
      </c>
      <c r="R92" s="28"/>
      <c r="S92" s="28"/>
      <c r="T92" s="28"/>
      <c r="U92" s="28"/>
      <c r="V92" s="28"/>
      <c r="W92" s="28"/>
      <c r="X92" s="28"/>
      <c r="Y92" s="28"/>
      <c r="Z92" s="28"/>
    </row>
    <row r="93" spans="1:26" ht="15.75" customHeight="1">
      <c r="A93" s="111">
        <v>85</v>
      </c>
      <c r="B93" s="89" t="s">
        <v>2419</v>
      </c>
      <c r="C93" s="48" t="s">
        <v>31</v>
      </c>
      <c r="D93" s="35"/>
      <c r="E93" s="149" t="s">
        <v>187</v>
      </c>
      <c r="F93" s="161"/>
      <c r="G93" s="670">
        <v>155</v>
      </c>
      <c r="H93" s="88">
        <v>10</v>
      </c>
      <c r="I93" s="88"/>
      <c r="J93" s="40" t="s">
        <v>33</v>
      </c>
      <c r="K93" s="41" t="s">
        <v>26</v>
      </c>
      <c r="L93" s="42" t="str">
        <f t="shared" si="0"/>
        <v>kg</v>
      </c>
      <c r="M93" s="658">
        <f t="shared" si="1"/>
        <v>0</v>
      </c>
      <c r="N93" s="659" t="str">
        <f t="shared" si="4"/>
        <v>0kg</v>
      </c>
      <c r="O93" s="692">
        <f t="shared" si="2"/>
        <v>1550</v>
      </c>
      <c r="P93" s="29">
        <f t="shared" si="5"/>
        <v>155</v>
      </c>
      <c r="Q93" s="74">
        <f t="shared" si="3"/>
        <v>0</v>
      </c>
      <c r="R93" s="28"/>
      <c r="S93" s="28"/>
      <c r="T93" s="28"/>
      <c r="U93" s="28"/>
      <c r="V93" s="28"/>
      <c r="W93" s="28"/>
      <c r="X93" s="28"/>
      <c r="Y93" s="28"/>
      <c r="Z93" s="28"/>
    </row>
    <row r="94" spans="1:26" ht="15.75" customHeight="1">
      <c r="A94" s="111">
        <v>86</v>
      </c>
      <c r="B94" s="89" t="s">
        <v>1365</v>
      </c>
      <c r="C94" s="48" t="s">
        <v>31</v>
      </c>
      <c r="D94" s="35"/>
      <c r="E94" s="149" t="s">
        <v>1366</v>
      </c>
      <c r="F94" s="161"/>
      <c r="G94" s="670">
        <v>35</v>
      </c>
      <c r="H94" s="88">
        <v>1</v>
      </c>
      <c r="I94" s="88"/>
      <c r="J94" s="40" t="s">
        <v>33</v>
      </c>
      <c r="K94" s="41" t="s">
        <v>26</v>
      </c>
      <c r="L94" s="42" t="str">
        <f t="shared" si="0"/>
        <v>kg</v>
      </c>
      <c r="M94" s="658">
        <f t="shared" si="1"/>
        <v>0</v>
      </c>
      <c r="N94" s="659" t="str">
        <f t="shared" si="4"/>
        <v>0kg</v>
      </c>
      <c r="O94" s="692">
        <f t="shared" si="2"/>
        <v>35</v>
      </c>
      <c r="P94" s="29">
        <f t="shared" si="5"/>
        <v>35</v>
      </c>
      <c r="Q94" s="74">
        <f t="shared" si="3"/>
        <v>0</v>
      </c>
      <c r="R94" s="28"/>
      <c r="S94" s="28"/>
      <c r="T94" s="28"/>
      <c r="U94" s="28"/>
      <c r="V94" s="28"/>
      <c r="W94" s="28"/>
      <c r="X94" s="28"/>
      <c r="Y94" s="28"/>
      <c r="Z94" s="28"/>
    </row>
    <row r="95" spans="1:26" ht="15.75" customHeight="1">
      <c r="A95" s="111">
        <v>87</v>
      </c>
      <c r="B95" s="89" t="s">
        <v>2126</v>
      </c>
      <c r="C95" s="48" t="s">
        <v>31</v>
      </c>
      <c r="D95" s="35"/>
      <c r="E95" s="149" t="s">
        <v>1366</v>
      </c>
      <c r="F95" s="161"/>
      <c r="G95" s="670">
        <v>5</v>
      </c>
      <c r="H95" s="88">
        <v>150</v>
      </c>
      <c r="I95" s="88"/>
      <c r="J95" s="40" t="s">
        <v>37</v>
      </c>
      <c r="K95" s="41" t="s">
        <v>26</v>
      </c>
      <c r="L95" s="42" t="str">
        <f t="shared" si="0"/>
        <v>pieces</v>
      </c>
      <c r="M95" s="658">
        <f t="shared" si="1"/>
        <v>0</v>
      </c>
      <c r="N95" s="659" t="str">
        <f t="shared" si="4"/>
        <v>0pieces</v>
      </c>
      <c r="O95" s="692">
        <f t="shared" si="2"/>
        <v>750</v>
      </c>
      <c r="P95" s="29">
        <f t="shared" si="5"/>
        <v>5</v>
      </c>
      <c r="Q95" s="74">
        <f t="shared" si="3"/>
        <v>0</v>
      </c>
      <c r="R95" s="28"/>
      <c r="S95" s="28"/>
      <c r="T95" s="28"/>
      <c r="U95" s="28"/>
      <c r="V95" s="28"/>
      <c r="W95" s="28"/>
      <c r="X95" s="28"/>
      <c r="Y95" s="28"/>
      <c r="Z95" s="28"/>
    </row>
    <row r="96" spans="1:26" ht="15.75" customHeight="1">
      <c r="A96" s="111">
        <v>88</v>
      </c>
      <c r="B96" s="90" t="s">
        <v>261</v>
      </c>
      <c r="C96" s="48" t="s">
        <v>31</v>
      </c>
      <c r="D96" s="35"/>
      <c r="E96" s="91" t="s">
        <v>262</v>
      </c>
      <c r="F96" s="161"/>
      <c r="G96" s="670">
        <v>83.6</v>
      </c>
      <c r="H96" s="88">
        <v>8</v>
      </c>
      <c r="I96" s="88"/>
      <c r="J96" s="40" t="s">
        <v>33</v>
      </c>
      <c r="K96" s="41" t="s">
        <v>26</v>
      </c>
      <c r="L96" s="42" t="str">
        <f t="shared" si="0"/>
        <v>kg</v>
      </c>
      <c r="M96" s="658">
        <f t="shared" si="1"/>
        <v>0</v>
      </c>
      <c r="N96" s="659" t="str">
        <f t="shared" si="4"/>
        <v>0kg</v>
      </c>
      <c r="O96" s="692">
        <f t="shared" si="2"/>
        <v>668.8</v>
      </c>
      <c r="P96" s="29">
        <f t="shared" si="5"/>
        <v>83.6</v>
      </c>
      <c r="Q96" s="74">
        <f t="shared" si="3"/>
        <v>0</v>
      </c>
      <c r="R96" s="28"/>
      <c r="S96" s="28"/>
      <c r="T96" s="28"/>
      <c r="U96" s="28"/>
      <c r="V96" s="28"/>
      <c r="W96" s="28"/>
      <c r="X96" s="28"/>
      <c r="Y96" s="28"/>
      <c r="Z96" s="28"/>
    </row>
    <row r="97" spans="1:26" ht="15.75" customHeight="1">
      <c r="A97" s="111">
        <v>89</v>
      </c>
      <c r="B97" s="33" t="s">
        <v>452</v>
      </c>
      <c r="C97" s="48" t="s">
        <v>31</v>
      </c>
      <c r="D97" s="35"/>
      <c r="E97" s="116" t="s">
        <v>457</v>
      </c>
      <c r="F97" s="161"/>
      <c r="G97" s="675">
        <v>70</v>
      </c>
      <c r="H97" s="88">
        <v>2.222</v>
      </c>
      <c r="I97" s="88"/>
      <c r="J97" s="40" t="s">
        <v>33</v>
      </c>
      <c r="K97" s="41" t="s">
        <v>26</v>
      </c>
      <c r="L97" s="42" t="str">
        <f t="shared" si="0"/>
        <v>kg</v>
      </c>
      <c r="M97" s="658">
        <f t="shared" si="1"/>
        <v>0</v>
      </c>
      <c r="N97" s="659" t="str">
        <f t="shared" si="4"/>
        <v>0kg</v>
      </c>
      <c r="O97" s="692">
        <f t="shared" si="2"/>
        <v>155.54</v>
      </c>
      <c r="P97" s="29">
        <f t="shared" si="5"/>
        <v>70</v>
      </c>
      <c r="Q97" s="74">
        <f t="shared" si="3"/>
        <v>0</v>
      </c>
      <c r="R97" s="28"/>
      <c r="S97" s="28"/>
      <c r="T97" s="28"/>
      <c r="U97" s="28"/>
      <c r="V97" s="28"/>
      <c r="W97" s="28"/>
      <c r="X97" s="28"/>
      <c r="Y97" s="28"/>
      <c r="Z97" s="28"/>
    </row>
    <row r="98" spans="1:26" ht="15.75" customHeight="1">
      <c r="A98" s="111">
        <v>90</v>
      </c>
      <c r="B98" s="33" t="s">
        <v>1263</v>
      </c>
      <c r="C98" s="48" t="s">
        <v>31</v>
      </c>
      <c r="D98" s="9"/>
      <c r="E98" s="116" t="s">
        <v>1264</v>
      </c>
      <c r="F98" s="161"/>
      <c r="G98" s="670">
        <v>24.26</v>
      </c>
      <c r="H98" s="88">
        <v>48</v>
      </c>
      <c r="I98" s="88"/>
      <c r="J98" s="88" t="s">
        <v>33</v>
      </c>
      <c r="K98" s="41" t="s">
        <v>26</v>
      </c>
      <c r="L98" s="42" t="str">
        <f t="shared" si="0"/>
        <v>kg</v>
      </c>
      <c r="M98" s="658">
        <f t="shared" si="1"/>
        <v>0</v>
      </c>
      <c r="N98" s="659" t="str">
        <f t="shared" si="4"/>
        <v>0kg</v>
      </c>
      <c r="O98" s="692">
        <f t="shared" si="2"/>
        <v>1164.48</v>
      </c>
      <c r="P98" s="29">
        <f t="shared" si="5"/>
        <v>24.26</v>
      </c>
      <c r="Q98" s="74">
        <f t="shared" si="3"/>
        <v>0</v>
      </c>
      <c r="R98" s="28"/>
      <c r="S98" s="28"/>
      <c r="T98" s="28"/>
      <c r="U98" s="28"/>
      <c r="V98" s="28"/>
      <c r="W98" s="28"/>
      <c r="X98" s="28"/>
      <c r="Y98" s="28"/>
      <c r="Z98" s="28"/>
    </row>
    <row r="99" spans="1:26" ht="15.75" customHeight="1">
      <c r="A99" s="111">
        <v>91</v>
      </c>
      <c r="B99" s="33" t="s">
        <v>2200</v>
      </c>
      <c r="C99" s="48" t="s">
        <v>31</v>
      </c>
      <c r="D99" s="9"/>
      <c r="E99" s="116" t="s">
        <v>1219</v>
      </c>
      <c r="F99" s="161"/>
      <c r="G99" s="670">
        <v>25.55</v>
      </c>
      <c r="H99" s="88">
        <v>48</v>
      </c>
      <c r="I99" s="88"/>
      <c r="J99" s="40" t="s">
        <v>37</v>
      </c>
      <c r="K99" s="40" t="s">
        <v>37</v>
      </c>
      <c r="L99" s="42" t="str">
        <f t="shared" si="0"/>
        <v>pieces</v>
      </c>
      <c r="M99" s="658">
        <f t="shared" si="1"/>
        <v>0</v>
      </c>
      <c r="N99" s="659" t="str">
        <f t="shared" si="4"/>
        <v>0pieces</v>
      </c>
      <c r="O99" s="692">
        <f t="shared" si="2"/>
        <v>1226.4000000000001</v>
      </c>
      <c r="P99" s="29">
        <f t="shared" si="5"/>
        <v>25.55</v>
      </c>
      <c r="Q99" s="74">
        <f t="shared" si="3"/>
        <v>0</v>
      </c>
      <c r="R99" s="28"/>
      <c r="S99" s="232"/>
      <c r="T99" s="28"/>
      <c r="U99" s="28"/>
      <c r="V99" s="28"/>
      <c r="W99" s="28"/>
      <c r="X99" s="28"/>
      <c r="Y99" s="28"/>
      <c r="Z99" s="28"/>
    </row>
    <row r="100" spans="1:26" ht="15.75" customHeight="1">
      <c r="A100" s="111">
        <v>92</v>
      </c>
      <c r="B100" s="33" t="s">
        <v>1218</v>
      </c>
      <c r="C100" s="48" t="s">
        <v>31</v>
      </c>
      <c r="D100" s="9"/>
      <c r="E100" s="116" t="s">
        <v>1219</v>
      </c>
      <c r="F100" s="161"/>
      <c r="G100" s="670">
        <v>22.56</v>
      </c>
      <c r="H100" s="88">
        <v>48</v>
      </c>
      <c r="I100" s="88"/>
      <c r="J100" s="40" t="s">
        <v>37</v>
      </c>
      <c r="K100" s="40" t="s">
        <v>37</v>
      </c>
      <c r="L100" s="42" t="str">
        <f t="shared" si="0"/>
        <v>pieces</v>
      </c>
      <c r="M100" s="658">
        <f t="shared" si="1"/>
        <v>0</v>
      </c>
      <c r="N100" s="659" t="str">
        <f t="shared" si="4"/>
        <v>0pieces</v>
      </c>
      <c r="O100" s="692">
        <f t="shared" si="2"/>
        <v>1082.8799999999999</v>
      </c>
      <c r="P100" s="29">
        <f t="shared" si="5"/>
        <v>22.56</v>
      </c>
      <c r="Q100" s="74">
        <f t="shared" si="3"/>
        <v>0</v>
      </c>
      <c r="R100" s="28"/>
      <c r="S100" s="28"/>
      <c r="T100" s="28"/>
      <c r="U100" s="28"/>
      <c r="V100" s="28"/>
      <c r="W100" s="28"/>
      <c r="X100" s="28"/>
      <c r="Y100" s="28"/>
      <c r="Z100" s="28"/>
    </row>
    <row r="101" spans="1:26" ht="15.75" customHeight="1">
      <c r="A101" s="111">
        <v>93</v>
      </c>
      <c r="B101" s="33" t="s">
        <v>1377</v>
      </c>
      <c r="C101" s="48" t="s">
        <v>31</v>
      </c>
      <c r="D101" s="9"/>
      <c r="E101" s="62" t="s">
        <v>1378</v>
      </c>
      <c r="F101" s="161"/>
      <c r="G101" s="670">
        <v>87.5</v>
      </c>
      <c r="H101" s="88">
        <v>1</v>
      </c>
      <c r="I101" s="669"/>
      <c r="J101" s="40" t="s">
        <v>33</v>
      </c>
      <c r="K101" s="40" t="s">
        <v>37</v>
      </c>
      <c r="L101" s="42" t="str">
        <f t="shared" si="0"/>
        <v>kg</v>
      </c>
      <c r="M101" s="658">
        <f t="shared" si="1"/>
        <v>0</v>
      </c>
      <c r="N101" s="659" t="str">
        <f t="shared" si="4"/>
        <v>0kg</v>
      </c>
      <c r="O101" s="692">
        <f t="shared" si="2"/>
        <v>87.5</v>
      </c>
      <c r="P101" s="29">
        <f t="shared" si="5"/>
        <v>87.5</v>
      </c>
      <c r="Q101" s="74">
        <f t="shared" si="3"/>
        <v>0</v>
      </c>
      <c r="R101" s="28"/>
      <c r="S101" s="28"/>
      <c r="T101" s="28"/>
      <c r="U101" s="28"/>
      <c r="V101" s="28"/>
      <c r="W101" s="28"/>
      <c r="X101" s="28"/>
      <c r="Y101" s="28"/>
      <c r="Z101" s="28"/>
    </row>
    <row r="102" spans="1:26" ht="15.75" customHeight="1">
      <c r="A102" s="111">
        <v>94</v>
      </c>
      <c r="B102" s="275" t="s">
        <v>1444</v>
      </c>
      <c r="C102" s="48" t="s">
        <v>31</v>
      </c>
      <c r="D102" s="9"/>
      <c r="E102" s="116" t="s">
        <v>1448</v>
      </c>
      <c r="F102" s="161"/>
      <c r="G102" s="670">
        <v>70</v>
      </c>
      <c r="H102" s="88">
        <v>2</v>
      </c>
      <c r="I102" s="88"/>
      <c r="J102" s="40" t="s">
        <v>33</v>
      </c>
      <c r="K102" s="40" t="s">
        <v>37</v>
      </c>
      <c r="L102" s="42" t="str">
        <f t="shared" si="0"/>
        <v>kg</v>
      </c>
      <c r="M102" s="658">
        <f t="shared" si="1"/>
        <v>0</v>
      </c>
      <c r="N102" s="659" t="str">
        <f t="shared" si="4"/>
        <v>0kg</v>
      </c>
      <c r="O102" s="692">
        <f t="shared" si="2"/>
        <v>140</v>
      </c>
      <c r="P102" s="29">
        <f t="shared" si="5"/>
        <v>70</v>
      </c>
      <c r="Q102" s="74">
        <f t="shared" si="3"/>
        <v>0</v>
      </c>
      <c r="R102" s="28"/>
      <c r="S102" s="28"/>
      <c r="T102" s="28"/>
      <c r="U102" s="28"/>
      <c r="V102" s="28"/>
      <c r="W102" s="28"/>
      <c r="X102" s="28"/>
      <c r="Y102" s="28"/>
      <c r="Z102" s="28"/>
    </row>
    <row r="103" spans="1:26" ht="15.75" customHeight="1">
      <c r="A103" s="111">
        <v>95</v>
      </c>
      <c r="B103" s="275" t="s">
        <v>1645</v>
      </c>
      <c r="C103" s="48" t="s">
        <v>31</v>
      </c>
      <c r="D103" s="9"/>
      <c r="E103" s="116" t="s">
        <v>772</v>
      </c>
      <c r="F103" s="161"/>
      <c r="G103" s="670">
        <v>125</v>
      </c>
      <c r="H103" s="88">
        <v>1</v>
      </c>
      <c r="I103" s="88"/>
      <c r="J103" s="40" t="s">
        <v>33</v>
      </c>
      <c r="K103" s="40" t="s">
        <v>37</v>
      </c>
      <c r="L103" s="42" t="str">
        <f t="shared" si="0"/>
        <v>kg</v>
      </c>
      <c r="M103" s="658">
        <f t="shared" si="1"/>
        <v>0</v>
      </c>
      <c r="N103" s="659" t="str">
        <f t="shared" si="4"/>
        <v>0kg</v>
      </c>
      <c r="O103" s="692">
        <f t="shared" si="2"/>
        <v>125</v>
      </c>
      <c r="P103" s="29">
        <f t="shared" si="5"/>
        <v>125</v>
      </c>
      <c r="Q103" s="74">
        <f t="shared" si="3"/>
        <v>0</v>
      </c>
      <c r="R103" s="28"/>
      <c r="S103" s="28"/>
      <c r="T103" s="28"/>
      <c r="U103" s="28"/>
      <c r="V103" s="28"/>
      <c r="W103" s="28"/>
      <c r="X103" s="28"/>
      <c r="Y103" s="28"/>
      <c r="Z103" s="28"/>
    </row>
    <row r="104" spans="1:26" ht="15.75" customHeight="1">
      <c r="A104" s="111">
        <v>96</v>
      </c>
      <c r="B104" s="275" t="s">
        <v>1822</v>
      </c>
      <c r="C104" s="48" t="s">
        <v>31</v>
      </c>
      <c r="D104" s="9"/>
      <c r="E104" s="116" t="s">
        <v>1823</v>
      </c>
      <c r="F104" s="161"/>
      <c r="G104" s="670">
        <v>2.38</v>
      </c>
      <c r="H104" s="88">
        <v>40</v>
      </c>
      <c r="I104" s="88"/>
      <c r="J104" s="40" t="s">
        <v>42</v>
      </c>
      <c r="K104" s="40" t="s">
        <v>37</v>
      </c>
      <c r="L104" s="42" t="str">
        <f t="shared" si="0"/>
        <v>packs</v>
      </c>
      <c r="M104" s="658">
        <f t="shared" si="1"/>
        <v>0</v>
      </c>
      <c r="N104" s="659" t="str">
        <f t="shared" si="4"/>
        <v>0packs</v>
      </c>
      <c r="O104" s="692">
        <f t="shared" si="2"/>
        <v>95.199999999999989</v>
      </c>
      <c r="P104" s="29">
        <f t="shared" si="5"/>
        <v>2.38</v>
      </c>
      <c r="Q104" s="74">
        <f t="shared" si="3"/>
        <v>0</v>
      </c>
      <c r="R104" s="28"/>
      <c r="S104" s="28"/>
      <c r="T104" s="28"/>
      <c r="U104" s="28"/>
      <c r="V104" s="28"/>
      <c r="W104" s="28"/>
      <c r="X104" s="28"/>
      <c r="Y104" s="28"/>
      <c r="Z104" s="28"/>
    </row>
    <row r="105" spans="1:26" ht="15.75" customHeight="1">
      <c r="A105" s="111">
        <v>97</v>
      </c>
      <c r="B105" s="48" t="s">
        <v>1710</v>
      </c>
      <c r="C105" s="48" t="s">
        <v>31</v>
      </c>
      <c r="D105" s="9"/>
      <c r="E105" s="116" t="s">
        <v>1713</v>
      </c>
      <c r="F105" s="161"/>
      <c r="G105" s="675">
        <v>3.9</v>
      </c>
      <c r="H105" s="88">
        <v>31</v>
      </c>
      <c r="I105" s="88"/>
      <c r="J105" s="40" t="s">
        <v>37</v>
      </c>
      <c r="K105" s="40" t="s">
        <v>37</v>
      </c>
      <c r="L105" s="42" t="str">
        <f t="shared" si="0"/>
        <v>pieces</v>
      </c>
      <c r="M105" s="658">
        <f t="shared" si="1"/>
        <v>0</v>
      </c>
      <c r="N105" s="659" t="str">
        <f t="shared" si="4"/>
        <v>0pieces</v>
      </c>
      <c r="O105" s="692">
        <f t="shared" si="2"/>
        <v>120.89999999999999</v>
      </c>
      <c r="P105" s="29">
        <f t="shared" si="5"/>
        <v>3.9</v>
      </c>
      <c r="Q105" s="74">
        <f t="shared" si="3"/>
        <v>0</v>
      </c>
      <c r="R105" s="28"/>
      <c r="S105" s="28"/>
      <c r="T105" s="28"/>
      <c r="U105" s="28"/>
      <c r="V105" s="28"/>
      <c r="W105" s="28"/>
      <c r="X105" s="28"/>
      <c r="Y105" s="28"/>
      <c r="Z105" s="28"/>
    </row>
    <row r="106" spans="1:26" ht="15.75" customHeight="1">
      <c r="A106" s="111">
        <v>98</v>
      </c>
      <c r="B106" s="48" t="s">
        <v>2464</v>
      </c>
      <c r="C106" s="48" t="s">
        <v>31</v>
      </c>
      <c r="D106" s="35"/>
      <c r="E106" s="50" t="s">
        <v>2467</v>
      </c>
      <c r="F106" s="161"/>
      <c r="G106" s="670">
        <v>16.2</v>
      </c>
      <c r="H106" s="88">
        <v>12</v>
      </c>
      <c r="I106" s="88"/>
      <c r="J106" s="40" t="s">
        <v>37</v>
      </c>
      <c r="K106" s="41" t="s">
        <v>26</v>
      </c>
      <c r="L106" s="42" t="str">
        <f t="shared" si="0"/>
        <v>pieces</v>
      </c>
      <c r="M106" s="658">
        <f t="shared" si="1"/>
        <v>0</v>
      </c>
      <c r="N106" s="659" t="str">
        <f t="shared" si="4"/>
        <v>0pieces</v>
      </c>
      <c r="O106" s="692">
        <f t="shared" si="2"/>
        <v>194.39999999999998</v>
      </c>
      <c r="P106" s="29">
        <f t="shared" si="5"/>
        <v>16.2</v>
      </c>
      <c r="Q106" s="74">
        <f t="shared" si="3"/>
        <v>0</v>
      </c>
      <c r="R106" s="28"/>
      <c r="S106" s="28"/>
      <c r="T106" s="28"/>
      <c r="U106" s="28"/>
      <c r="V106" s="28"/>
      <c r="W106" s="28"/>
      <c r="X106" s="28"/>
      <c r="Y106" s="28"/>
      <c r="Z106" s="28"/>
    </row>
    <row r="107" spans="1:26" ht="15.75" customHeight="1">
      <c r="A107" s="111">
        <v>99</v>
      </c>
      <c r="B107" s="33" t="s">
        <v>2469</v>
      </c>
      <c r="C107" s="48" t="s">
        <v>31</v>
      </c>
      <c r="D107" s="35"/>
      <c r="E107" s="116" t="s">
        <v>2641</v>
      </c>
      <c r="F107" s="161"/>
      <c r="G107" s="670">
        <v>4.9800000000000004</v>
      </c>
      <c r="H107" s="88">
        <v>12</v>
      </c>
      <c r="I107" s="88"/>
      <c r="J107" s="40" t="s">
        <v>37</v>
      </c>
      <c r="K107" s="41" t="s">
        <v>26</v>
      </c>
      <c r="L107" s="42" t="str">
        <f t="shared" si="0"/>
        <v>pieces</v>
      </c>
      <c r="M107" s="658">
        <f t="shared" si="1"/>
        <v>0</v>
      </c>
      <c r="N107" s="659" t="str">
        <f t="shared" si="4"/>
        <v>0pieces</v>
      </c>
      <c r="O107" s="692">
        <f t="shared" si="2"/>
        <v>59.760000000000005</v>
      </c>
      <c r="P107" s="29">
        <f t="shared" si="5"/>
        <v>4.9800000000000004</v>
      </c>
      <c r="Q107" s="74">
        <f t="shared" si="3"/>
        <v>0</v>
      </c>
      <c r="R107" s="28"/>
      <c r="S107" s="28"/>
      <c r="T107" s="28"/>
      <c r="U107" s="28"/>
      <c r="V107" s="28"/>
      <c r="W107" s="28"/>
      <c r="X107" s="28"/>
      <c r="Y107" s="28"/>
      <c r="Z107" s="28"/>
    </row>
    <row r="108" spans="1:26" ht="15.75" customHeight="1">
      <c r="A108" s="111">
        <v>100</v>
      </c>
      <c r="B108" s="48" t="s">
        <v>50</v>
      </c>
      <c r="C108" s="48" t="s">
        <v>31</v>
      </c>
      <c r="D108" s="35"/>
      <c r="E108" s="50"/>
      <c r="F108" s="161"/>
      <c r="G108" s="670">
        <v>0.1</v>
      </c>
      <c r="H108" s="88">
        <v>1960</v>
      </c>
      <c r="I108" s="40"/>
      <c r="J108" s="40" t="s">
        <v>37</v>
      </c>
      <c r="K108" s="41" t="s">
        <v>26</v>
      </c>
      <c r="L108" s="42" t="str">
        <f t="shared" si="0"/>
        <v>pieces</v>
      </c>
      <c r="M108" s="658">
        <f t="shared" si="1"/>
        <v>0</v>
      </c>
      <c r="N108" s="659" t="str">
        <f t="shared" si="4"/>
        <v>0pieces</v>
      </c>
      <c r="O108" s="692">
        <f t="shared" si="2"/>
        <v>196</v>
      </c>
      <c r="P108" s="29">
        <f t="shared" si="5"/>
        <v>0.1</v>
      </c>
      <c r="Q108" s="74">
        <f t="shared" si="3"/>
        <v>0</v>
      </c>
      <c r="R108" s="28"/>
      <c r="S108" s="28"/>
      <c r="T108" s="28"/>
      <c r="U108" s="28"/>
      <c r="V108" s="28"/>
      <c r="W108" s="28"/>
      <c r="X108" s="28"/>
      <c r="Y108" s="28"/>
      <c r="Z108" s="28"/>
    </row>
    <row r="109" spans="1:26" ht="15.75" customHeight="1">
      <c r="A109" s="111">
        <v>101</v>
      </c>
      <c r="B109" s="89" t="s">
        <v>210</v>
      </c>
      <c r="C109" s="48" t="s">
        <v>31</v>
      </c>
      <c r="D109" s="35"/>
      <c r="E109" s="149"/>
      <c r="F109" s="161"/>
      <c r="G109" s="670">
        <v>0.24</v>
      </c>
      <c r="H109" s="88">
        <v>84</v>
      </c>
      <c r="I109" s="86"/>
      <c r="J109" s="40" t="s">
        <v>42</v>
      </c>
      <c r="K109" s="41" t="s">
        <v>26</v>
      </c>
      <c r="L109" s="42" t="str">
        <f t="shared" si="0"/>
        <v>packs</v>
      </c>
      <c r="M109" s="658">
        <f t="shared" si="1"/>
        <v>0</v>
      </c>
      <c r="N109" s="659" t="str">
        <f t="shared" si="4"/>
        <v>0packs</v>
      </c>
      <c r="O109" s="692">
        <f t="shared" si="2"/>
        <v>20.16</v>
      </c>
      <c r="P109" s="29">
        <f t="shared" si="5"/>
        <v>0.24</v>
      </c>
      <c r="Q109" s="74">
        <f t="shared" si="3"/>
        <v>0</v>
      </c>
      <c r="R109" s="28"/>
      <c r="S109" s="28"/>
      <c r="T109" s="28"/>
      <c r="U109" s="28"/>
      <c r="V109" s="28"/>
      <c r="W109" s="28"/>
      <c r="X109" s="28"/>
      <c r="Y109" s="28"/>
      <c r="Z109" s="28"/>
    </row>
    <row r="110" spans="1:26" ht="15.75" customHeight="1">
      <c r="A110" s="111">
        <v>102</v>
      </c>
      <c r="B110" s="48" t="s">
        <v>1001</v>
      </c>
      <c r="C110" s="48" t="s">
        <v>31</v>
      </c>
      <c r="D110" s="35"/>
      <c r="E110" s="116"/>
      <c r="F110" s="161"/>
      <c r="G110" s="675">
        <v>300</v>
      </c>
      <c r="H110" s="88">
        <v>1</v>
      </c>
      <c r="I110" s="88"/>
      <c r="J110" s="40" t="s">
        <v>37</v>
      </c>
      <c r="K110" s="41" t="s">
        <v>26</v>
      </c>
      <c r="L110" s="42" t="str">
        <f t="shared" si="0"/>
        <v>pieces</v>
      </c>
      <c r="M110" s="658">
        <f t="shared" si="1"/>
        <v>0</v>
      </c>
      <c r="N110" s="659" t="str">
        <f t="shared" si="4"/>
        <v>0pieces</v>
      </c>
      <c r="O110" s="692">
        <f t="shared" si="2"/>
        <v>300</v>
      </c>
      <c r="P110" s="29">
        <f t="shared" si="5"/>
        <v>300</v>
      </c>
      <c r="Q110" s="74">
        <f t="shared" si="3"/>
        <v>0</v>
      </c>
      <c r="R110" s="28"/>
      <c r="S110" s="28"/>
      <c r="T110" s="28"/>
      <c r="U110" s="28"/>
      <c r="V110" s="28"/>
      <c r="W110" s="28"/>
      <c r="X110" s="28"/>
      <c r="Y110" s="28"/>
      <c r="Z110" s="28"/>
    </row>
    <row r="111" spans="1:26" ht="15.75" customHeight="1">
      <c r="A111" s="111">
        <v>103</v>
      </c>
      <c r="B111" s="48" t="s">
        <v>1848</v>
      </c>
      <c r="C111" s="48" t="s">
        <v>31</v>
      </c>
      <c r="D111" s="35"/>
      <c r="E111" s="116"/>
      <c r="F111" s="161"/>
      <c r="G111" s="670">
        <v>0.95</v>
      </c>
      <c r="H111" s="88">
        <v>934</v>
      </c>
      <c r="I111" s="88"/>
      <c r="J111" s="40" t="s">
        <v>37</v>
      </c>
      <c r="K111" s="41" t="s">
        <v>26</v>
      </c>
      <c r="L111" s="42" t="str">
        <f t="shared" si="0"/>
        <v>pieces</v>
      </c>
      <c r="M111" s="658">
        <f t="shared" si="1"/>
        <v>0</v>
      </c>
      <c r="N111" s="659" t="str">
        <f t="shared" si="4"/>
        <v>0pieces</v>
      </c>
      <c r="O111" s="692">
        <f t="shared" si="2"/>
        <v>887.3</v>
      </c>
      <c r="P111" s="29">
        <f t="shared" si="5"/>
        <v>0.95</v>
      </c>
      <c r="Q111" s="74">
        <f t="shared" si="3"/>
        <v>0</v>
      </c>
      <c r="R111" s="28"/>
      <c r="S111" s="28"/>
      <c r="T111" s="28"/>
      <c r="U111" s="28"/>
      <c r="V111" s="28"/>
      <c r="W111" s="28"/>
      <c r="X111" s="28"/>
      <c r="Y111" s="28"/>
      <c r="Z111" s="28"/>
    </row>
    <row r="112" spans="1:26" ht="15.75" customHeight="1">
      <c r="A112" s="111">
        <v>104</v>
      </c>
      <c r="B112" s="48" t="s">
        <v>1855</v>
      </c>
      <c r="C112" s="48" t="s">
        <v>31</v>
      </c>
      <c r="D112" s="35"/>
      <c r="E112" s="116"/>
      <c r="F112" s="156"/>
      <c r="G112" s="670">
        <v>0.85</v>
      </c>
      <c r="H112" s="88">
        <v>36</v>
      </c>
      <c r="I112" s="88"/>
      <c r="J112" s="40" t="s">
        <v>37</v>
      </c>
      <c r="K112" s="41" t="s">
        <v>26</v>
      </c>
      <c r="L112" s="42" t="str">
        <f t="shared" si="0"/>
        <v>pieces</v>
      </c>
      <c r="M112" s="658">
        <f t="shared" si="1"/>
        <v>0</v>
      </c>
      <c r="N112" s="659" t="str">
        <f t="shared" si="4"/>
        <v>0pieces</v>
      </c>
      <c r="O112" s="692">
        <f t="shared" si="2"/>
        <v>30.599999999999998</v>
      </c>
      <c r="P112" s="29">
        <f t="shared" si="5"/>
        <v>0.85</v>
      </c>
      <c r="Q112" s="74">
        <f t="shared" si="3"/>
        <v>0</v>
      </c>
      <c r="R112" s="28"/>
      <c r="S112" s="28"/>
      <c r="T112" s="28"/>
      <c r="U112" s="28"/>
      <c r="V112" s="28"/>
      <c r="W112" s="28"/>
      <c r="X112" s="28"/>
      <c r="Y112" s="28"/>
      <c r="Z112" s="28"/>
    </row>
    <row r="113" spans="1:26" ht="15.75" customHeight="1">
      <c r="A113" s="111">
        <v>105</v>
      </c>
      <c r="B113" s="89" t="s">
        <v>1171</v>
      </c>
      <c r="C113" s="48" t="s">
        <v>31</v>
      </c>
      <c r="D113" s="35"/>
      <c r="E113" s="149"/>
      <c r="F113" s="156"/>
      <c r="G113" s="686">
        <v>35</v>
      </c>
      <c r="H113" s="88">
        <v>2</v>
      </c>
      <c r="I113" s="88"/>
      <c r="J113" s="88" t="s">
        <v>42</v>
      </c>
      <c r="K113" s="41" t="s">
        <v>26</v>
      </c>
      <c r="L113" s="42" t="str">
        <f t="shared" si="0"/>
        <v>packs</v>
      </c>
      <c r="M113" s="658">
        <f t="shared" si="1"/>
        <v>0</v>
      </c>
      <c r="N113" s="659" t="str">
        <f t="shared" si="4"/>
        <v>0packs</v>
      </c>
      <c r="O113" s="692">
        <f t="shared" si="2"/>
        <v>70</v>
      </c>
      <c r="P113" s="29">
        <f t="shared" si="5"/>
        <v>35</v>
      </c>
      <c r="Q113" s="74">
        <f t="shared" si="3"/>
        <v>0</v>
      </c>
      <c r="R113" s="28"/>
      <c r="S113" s="28"/>
      <c r="T113" s="28"/>
      <c r="U113" s="28"/>
      <c r="V113" s="28"/>
      <c r="W113" s="28"/>
      <c r="X113" s="28"/>
      <c r="Y113" s="28"/>
      <c r="Z113" s="28"/>
    </row>
    <row r="114" spans="1:26" ht="15.75" customHeight="1">
      <c r="A114" s="111">
        <v>106</v>
      </c>
      <c r="B114" s="91" t="s">
        <v>1963</v>
      </c>
      <c r="C114" s="48" t="s">
        <v>31</v>
      </c>
      <c r="D114" s="35"/>
      <c r="E114" s="91"/>
      <c r="F114" s="156"/>
      <c r="G114" s="670">
        <v>233</v>
      </c>
      <c r="H114" s="88">
        <v>2.65</v>
      </c>
      <c r="I114" s="88"/>
      <c r="J114" s="88" t="s">
        <v>33</v>
      </c>
      <c r="K114" s="41" t="s">
        <v>26</v>
      </c>
      <c r="L114" s="42" t="str">
        <f t="shared" si="0"/>
        <v>kg</v>
      </c>
      <c r="M114" s="658">
        <f t="shared" si="1"/>
        <v>0</v>
      </c>
      <c r="N114" s="659" t="str">
        <f t="shared" si="4"/>
        <v>0kg</v>
      </c>
      <c r="O114" s="692">
        <f t="shared" si="2"/>
        <v>617.44999999999993</v>
      </c>
      <c r="P114" s="29">
        <f t="shared" si="5"/>
        <v>232.99999999999997</v>
      </c>
      <c r="Q114" s="74">
        <f t="shared" si="3"/>
        <v>0</v>
      </c>
      <c r="R114" s="28"/>
      <c r="S114" s="28"/>
      <c r="T114" s="28"/>
      <c r="U114" s="28"/>
      <c r="V114" s="28"/>
      <c r="W114" s="28"/>
      <c r="X114" s="28"/>
      <c r="Y114" s="28"/>
      <c r="Z114" s="28"/>
    </row>
    <row r="115" spans="1:26" ht="15.75" customHeight="1">
      <c r="A115" s="111">
        <v>107</v>
      </c>
      <c r="B115" s="193" t="s">
        <v>1970</v>
      </c>
      <c r="C115" s="48" t="s">
        <v>31</v>
      </c>
      <c r="D115" s="35"/>
      <c r="E115" s="287"/>
      <c r="F115" s="156"/>
      <c r="G115" s="675">
        <v>150</v>
      </c>
      <c r="H115" s="88">
        <v>7</v>
      </c>
      <c r="I115" s="40"/>
      <c r="J115" s="40" t="s">
        <v>33</v>
      </c>
      <c r="K115" s="41" t="s">
        <v>26</v>
      </c>
      <c r="L115" s="42" t="str">
        <f t="shared" si="0"/>
        <v>kg</v>
      </c>
      <c r="M115" s="658">
        <f t="shared" si="1"/>
        <v>0</v>
      </c>
      <c r="N115" s="659" t="str">
        <f t="shared" si="4"/>
        <v>0kg</v>
      </c>
      <c r="O115" s="692">
        <f t="shared" si="2"/>
        <v>1050</v>
      </c>
      <c r="P115" s="29">
        <f t="shared" si="5"/>
        <v>150</v>
      </c>
      <c r="Q115" s="74">
        <f t="shared" si="3"/>
        <v>0</v>
      </c>
      <c r="R115" s="28"/>
      <c r="S115" s="28"/>
      <c r="T115" s="28"/>
      <c r="U115" s="28"/>
      <c r="V115" s="28"/>
      <c r="W115" s="28"/>
      <c r="X115" s="28"/>
      <c r="Y115" s="28"/>
      <c r="Z115" s="28"/>
    </row>
    <row r="116" spans="1:26" ht="15.75" customHeight="1">
      <c r="A116" s="111">
        <v>108</v>
      </c>
      <c r="B116" s="116" t="s">
        <v>385</v>
      </c>
      <c r="C116" s="48" t="s">
        <v>31</v>
      </c>
      <c r="D116" s="35"/>
      <c r="E116" s="116" t="s">
        <v>387</v>
      </c>
      <c r="F116" s="156"/>
      <c r="G116" s="657">
        <v>60</v>
      </c>
      <c r="H116" s="88">
        <v>2</v>
      </c>
      <c r="I116" s="88"/>
      <c r="J116" s="121" t="s">
        <v>33</v>
      </c>
      <c r="K116" s="41" t="s">
        <v>26</v>
      </c>
      <c r="L116" s="42" t="str">
        <f t="shared" si="0"/>
        <v>kg</v>
      </c>
      <c r="M116" s="658">
        <f t="shared" si="1"/>
        <v>0</v>
      </c>
      <c r="N116" s="659" t="str">
        <f t="shared" si="4"/>
        <v>0kg</v>
      </c>
      <c r="O116" s="692">
        <f t="shared" si="2"/>
        <v>120</v>
      </c>
      <c r="P116" s="29">
        <f t="shared" si="5"/>
        <v>60</v>
      </c>
      <c r="Q116" s="74">
        <f t="shared" si="3"/>
        <v>0</v>
      </c>
      <c r="R116" s="28"/>
      <c r="S116" s="28"/>
      <c r="T116" s="28"/>
      <c r="U116" s="28"/>
      <c r="V116" s="28"/>
      <c r="W116" s="28"/>
      <c r="X116" s="28"/>
      <c r="Y116" s="28"/>
      <c r="Z116" s="28"/>
    </row>
    <row r="117" spans="1:26" ht="15.75" customHeight="1">
      <c r="A117" s="111">
        <v>109</v>
      </c>
      <c r="B117" s="116" t="s">
        <v>2085</v>
      </c>
      <c r="C117" s="48" t="s">
        <v>31</v>
      </c>
      <c r="D117" s="35"/>
      <c r="E117" s="116" t="s">
        <v>2086</v>
      </c>
      <c r="F117" s="156"/>
      <c r="G117" s="657">
        <v>47</v>
      </c>
      <c r="H117" s="88">
        <v>50</v>
      </c>
      <c r="I117" s="40"/>
      <c r="J117" s="40" t="s">
        <v>33</v>
      </c>
      <c r="K117" s="41" t="s">
        <v>26</v>
      </c>
      <c r="L117" s="42" t="str">
        <f t="shared" si="0"/>
        <v>kg</v>
      </c>
      <c r="M117" s="658">
        <f t="shared" si="1"/>
        <v>0</v>
      </c>
      <c r="N117" s="659" t="str">
        <f t="shared" si="4"/>
        <v>0kg</v>
      </c>
      <c r="O117" s="692">
        <f t="shared" si="2"/>
        <v>2350</v>
      </c>
      <c r="P117" s="29">
        <f t="shared" si="5"/>
        <v>47</v>
      </c>
      <c r="Q117" s="74">
        <f t="shared" si="3"/>
        <v>0</v>
      </c>
      <c r="R117" s="28"/>
      <c r="S117" s="28"/>
      <c r="T117" s="28"/>
      <c r="U117" s="28"/>
      <c r="V117" s="28"/>
      <c r="W117" s="28"/>
      <c r="X117" s="28"/>
      <c r="Y117" s="28"/>
      <c r="Z117" s="28"/>
    </row>
    <row r="118" spans="1:26" ht="15.75" customHeight="1">
      <c r="A118" s="111">
        <v>110</v>
      </c>
      <c r="B118" s="116" t="s">
        <v>276</v>
      </c>
      <c r="C118" s="48" t="s">
        <v>31</v>
      </c>
      <c r="D118" s="35"/>
      <c r="E118" s="116"/>
      <c r="F118" s="156"/>
      <c r="G118" s="657">
        <v>6.38</v>
      </c>
      <c r="H118" s="88">
        <v>28</v>
      </c>
      <c r="I118" s="88"/>
      <c r="J118" s="121" t="s">
        <v>37</v>
      </c>
      <c r="K118" s="41" t="s">
        <v>26</v>
      </c>
      <c r="L118" s="42" t="str">
        <f t="shared" si="0"/>
        <v>pieces</v>
      </c>
      <c r="M118" s="658">
        <f t="shared" si="1"/>
        <v>0</v>
      </c>
      <c r="N118" s="659" t="str">
        <f t="shared" si="4"/>
        <v>0pieces</v>
      </c>
      <c r="O118" s="692">
        <f t="shared" si="2"/>
        <v>178.64</v>
      </c>
      <c r="P118" s="29">
        <f t="shared" si="5"/>
        <v>6.38</v>
      </c>
      <c r="Q118" s="74">
        <f t="shared" si="3"/>
        <v>0</v>
      </c>
      <c r="R118" s="28"/>
      <c r="S118" s="28"/>
      <c r="T118" s="28"/>
      <c r="U118" s="28"/>
      <c r="V118" s="28"/>
      <c r="W118" s="28"/>
      <c r="X118" s="28"/>
      <c r="Y118" s="28"/>
      <c r="Z118" s="28"/>
    </row>
    <row r="119" spans="1:26" ht="15.75" customHeight="1">
      <c r="A119" s="111">
        <v>111</v>
      </c>
      <c r="B119" s="33" t="s">
        <v>337</v>
      </c>
      <c r="C119" s="48" t="s">
        <v>31</v>
      </c>
      <c r="D119" s="179"/>
      <c r="E119" s="50"/>
      <c r="F119" s="156"/>
      <c r="G119" s="657">
        <v>5.92</v>
      </c>
      <c r="H119" s="88">
        <v>37</v>
      </c>
      <c r="I119" s="88"/>
      <c r="J119" s="121" t="s">
        <v>37</v>
      </c>
      <c r="K119" s="41" t="s">
        <v>26</v>
      </c>
      <c r="L119" s="42" t="str">
        <f t="shared" si="0"/>
        <v>pieces</v>
      </c>
      <c r="M119" s="658">
        <f t="shared" si="1"/>
        <v>0</v>
      </c>
      <c r="N119" s="659" t="str">
        <f t="shared" si="4"/>
        <v>0pieces</v>
      </c>
      <c r="O119" s="692">
        <f t="shared" si="2"/>
        <v>219.04</v>
      </c>
      <c r="P119" s="29">
        <f t="shared" si="5"/>
        <v>5.92</v>
      </c>
      <c r="Q119" s="74">
        <f t="shared" si="3"/>
        <v>0</v>
      </c>
      <c r="R119" s="28"/>
      <c r="S119" s="28"/>
      <c r="T119" s="28"/>
      <c r="U119" s="28"/>
      <c r="V119" s="28"/>
      <c r="W119" s="28"/>
      <c r="X119" s="28"/>
      <c r="Y119" s="28"/>
      <c r="Z119" s="28"/>
    </row>
    <row r="120" spans="1:26" ht="15.75" customHeight="1">
      <c r="A120" s="111">
        <v>112</v>
      </c>
      <c r="B120" s="116" t="s">
        <v>416</v>
      </c>
      <c r="C120" s="48" t="s">
        <v>31</v>
      </c>
      <c r="D120" s="179"/>
      <c r="E120" s="116"/>
      <c r="F120" s="156"/>
      <c r="G120" s="657">
        <v>5.45</v>
      </c>
      <c r="H120" s="88">
        <v>13</v>
      </c>
      <c r="I120" s="88"/>
      <c r="J120" s="121" t="s">
        <v>37</v>
      </c>
      <c r="K120" s="41" t="s">
        <v>26</v>
      </c>
      <c r="L120" s="42" t="str">
        <f t="shared" si="0"/>
        <v>pieces</v>
      </c>
      <c r="M120" s="658">
        <f t="shared" si="1"/>
        <v>0</v>
      </c>
      <c r="N120" s="659" t="str">
        <f t="shared" si="4"/>
        <v>0pieces</v>
      </c>
      <c r="O120" s="692">
        <f t="shared" si="2"/>
        <v>70.850000000000009</v>
      </c>
      <c r="P120" s="29">
        <f t="shared" si="5"/>
        <v>5.4500000000000011</v>
      </c>
      <c r="Q120" s="74">
        <f t="shared" si="3"/>
        <v>0</v>
      </c>
      <c r="R120" s="28"/>
      <c r="S120" s="28"/>
      <c r="T120" s="28"/>
      <c r="U120" s="28"/>
      <c r="V120" s="28"/>
      <c r="W120" s="28"/>
      <c r="X120" s="28"/>
      <c r="Y120" s="28"/>
      <c r="Z120" s="28"/>
    </row>
    <row r="121" spans="1:26" ht="15.75" customHeight="1">
      <c r="A121" s="111">
        <v>113</v>
      </c>
      <c r="B121" s="116" t="s">
        <v>1279</v>
      </c>
      <c r="C121" s="48" t="s">
        <v>31</v>
      </c>
      <c r="D121" s="35"/>
      <c r="E121" s="116"/>
      <c r="F121" s="156"/>
      <c r="G121" s="657">
        <v>8.6999999999999993</v>
      </c>
      <c r="H121" s="88">
        <v>47</v>
      </c>
      <c r="I121" s="88"/>
      <c r="J121" s="121" t="s">
        <v>37</v>
      </c>
      <c r="K121" s="41" t="s">
        <v>26</v>
      </c>
      <c r="L121" s="42" t="str">
        <f t="shared" si="0"/>
        <v>pieces</v>
      </c>
      <c r="M121" s="658">
        <f t="shared" si="1"/>
        <v>0</v>
      </c>
      <c r="N121" s="659" t="str">
        <f t="shared" si="4"/>
        <v>0pieces</v>
      </c>
      <c r="O121" s="692">
        <f t="shared" si="2"/>
        <v>408.9</v>
      </c>
      <c r="P121" s="29">
        <f t="shared" si="5"/>
        <v>8.6999999999999993</v>
      </c>
      <c r="Q121" s="74">
        <f t="shared" si="3"/>
        <v>0</v>
      </c>
      <c r="R121" s="28"/>
      <c r="S121" s="28"/>
      <c r="T121" s="28"/>
      <c r="U121" s="28"/>
      <c r="V121" s="28"/>
      <c r="W121" s="28"/>
      <c r="X121" s="28"/>
      <c r="Y121" s="28"/>
      <c r="Z121" s="28"/>
    </row>
    <row r="122" spans="1:26" ht="15.75" customHeight="1">
      <c r="A122" s="111">
        <v>114</v>
      </c>
      <c r="B122" s="116" t="s">
        <v>519</v>
      </c>
      <c r="C122" s="48" t="s">
        <v>31</v>
      </c>
      <c r="D122" s="35"/>
      <c r="E122" s="116" t="s">
        <v>520</v>
      </c>
      <c r="F122" s="156"/>
      <c r="G122" s="657">
        <v>15.1</v>
      </c>
      <c r="H122" s="88">
        <v>25</v>
      </c>
      <c r="I122" s="88"/>
      <c r="J122" s="121" t="s">
        <v>37</v>
      </c>
      <c r="K122" s="41" t="s">
        <v>26</v>
      </c>
      <c r="L122" s="42" t="str">
        <f t="shared" si="0"/>
        <v>pieces</v>
      </c>
      <c r="M122" s="658">
        <f t="shared" si="1"/>
        <v>0</v>
      </c>
      <c r="N122" s="659" t="str">
        <f t="shared" si="4"/>
        <v>0pieces</v>
      </c>
      <c r="O122" s="692">
        <f t="shared" si="2"/>
        <v>377.5</v>
      </c>
      <c r="P122" s="29">
        <f t="shared" si="5"/>
        <v>15.1</v>
      </c>
      <c r="Q122" s="74">
        <f t="shared" si="3"/>
        <v>0</v>
      </c>
      <c r="R122" s="28"/>
      <c r="S122" s="28"/>
      <c r="T122" s="28"/>
      <c r="U122" s="28"/>
      <c r="V122" s="28"/>
      <c r="W122" s="28"/>
      <c r="X122" s="28"/>
      <c r="Y122" s="28"/>
      <c r="Z122" s="28"/>
    </row>
    <row r="123" spans="1:26" ht="15.75" customHeight="1">
      <c r="A123" s="111">
        <v>115</v>
      </c>
      <c r="B123" s="89" t="s">
        <v>583</v>
      </c>
      <c r="C123" s="48" t="s">
        <v>31</v>
      </c>
      <c r="D123" s="35"/>
      <c r="E123" s="149"/>
      <c r="F123" s="156"/>
      <c r="G123" s="670">
        <v>24</v>
      </c>
      <c r="H123" s="88">
        <v>6</v>
      </c>
      <c r="I123" s="88"/>
      <c r="J123" s="121" t="s">
        <v>37</v>
      </c>
      <c r="K123" s="41" t="s">
        <v>26</v>
      </c>
      <c r="L123" s="42" t="str">
        <f t="shared" si="0"/>
        <v>pieces</v>
      </c>
      <c r="M123" s="658">
        <f t="shared" si="1"/>
        <v>0</v>
      </c>
      <c r="N123" s="659" t="str">
        <f t="shared" si="4"/>
        <v>0pieces</v>
      </c>
      <c r="O123" s="692">
        <f t="shared" si="2"/>
        <v>144</v>
      </c>
      <c r="P123" s="29">
        <f t="shared" si="5"/>
        <v>24</v>
      </c>
      <c r="Q123" s="74">
        <f t="shared" si="3"/>
        <v>0</v>
      </c>
      <c r="R123" s="28"/>
      <c r="S123" s="28"/>
      <c r="T123" s="28"/>
      <c r="U123" s="28"/>
      <c r="V123" s="28"/>
      <c r="W123" s="28"/>
      <c r="X123" s="28"/>
      <c r="Y123" s="28"/>
      <c r="Z123" s="28"/>
    </row>
    <row r="124" spans="1:26" ht="15.75" customHeight="1">
      <c r="A124" s="111">
        <v>116</v>
      </c>
      <c r="B124" s="48" t="s">
        <v>636</v>
      </c>
      <c r="C124" s="48" t="s">
        <v>31</v>
      </c>
      <c r="D124" s="35"/>
      <c r="E124" s="50"/>
      <c r="F124" s="156"/>
      <c r="G124" s="657">
        <v>7.79</v>
      </c>
      <c r="H124" s="696">
        <v>6</v>
      </c>
      <c r="I124" s="687"/>
      <c r="J124" s="121" t="s">
        <v>37</v>
      </c>
      <c r="K124" s="41" t="s">
        <v>26</v>
      </c>
      <c r="L124" s="42" t="str">
        <f t="shared" si="0"/>
        <v>pieces</v>
      </c>
      <c r="M124" s="658">
        <f t="shared" si="1"/>
        <v>0</v>
      </c>
      <c r="N124" s="659" t="str">
        <f t="shared" si="4"/>
        <v>0pieces</v>
      </c>
      <c r="O124" s="692">
        <f t="shared" si="2"/>
        <v>46.74</v>
      </c>
      <c r="P124" s="29">
        <f t="shared" si="5"/>
        <v>7.79</v>
      </c>
      <c r="Q124" s="74">
        <f t="shared" si="3"/>
        <v>0</v>
      </c>
      <c r="R124" s="28"/>
      <c r="S124" s="28"/>
      <c r="T124" s="28"/>
      <c r="U124" s="28"/>
      <c r="V124" s="28"/>
      <c r="W124" s="28"/>
      <c r="X124" s="28"/>
      <c r="Y124" s="28"/>
      <c r="Z124" s="28"/>
    </row>
    <row r="125" spans="1:26" ht="15.75" customHeight="1">
      <c r="A125" s="111">
        <v>117</v>
      </c>
      <c r="B125" s="33" t="s">
        <v>708</v>
      </c>
      <c r="C125" s="48" t="s">
        <v>31</v>
      </c>
      <c r="D125" s="561"/>
      <c r="E125" s="50"/>
      <c r="F125" s="156"/>
      <c r="G125" s="657">
        <v>5.62</v>
      </c>
      <c r="H125" s="121">
        <v>1</v>
      </c>
      <c r="I125" s="121"/>
      <c r="J125" s="121" t="s">
        <v>37</v>
      </c>
      <c r="K125" s="41" t="s">
        <v>26</v>
      </c>
      <c r="L125" s="42" t="str">
        <f t="shared" si="0"/>
        <v>pieces</v>
      </c>
      <c r="M125" s="658">
        <f t="shared" si="1"/>
        <v>0</v>
      </c>
      <c r="N125" s="659" t="str">
        <f t="shared" si="4"/>
        <v>0pieces</v>
      </c>
      <c r="O125" s="692">
        <f t="shared" si="2"/>
        <v>5.62</v>
      </c>
      <c r="P125" s="29">
        <f t="shared" si="5"/>
        <v>5.62</v>
      </c>
      <c r="Q125" s="74">
        <f t="shared" si="3"/>
        <v>0</v>
      </c>
      <c r="R125" s="28"/>
      <c r="S125" s="28"/>
      <c r="T125" s="28"/>
      <c r="U125" s="28"/>
      <c r="V125" s="28"/>
      <c r="W125" s="28"/>
      <c r="X125" s="28"/>
      <c r="Y125" s="28"/>
      <c r="Z125" s="28"/>
    </row>
    <row r="126" spans="1:26" ht="15.75" customHeight="1">
      <c r="A126" s="111">
        <v>118</v>
      </c>
      <c r="B126" s="33" t="s">
        <v>2749</v>
      </c>
      <c r="C126" s="48" t="s">
        <v>31</v>
      </c>
      <c r="D126" s="9"/>
      <c r="E126" s="50" t="s">
        <v>786</v>
      </c>
      <c r="F126" s="156"/>
      <c r="G126" s="657">
        <v>14.1</v>
      </c>
      <c r="H126" s="121">
        <v>28</v>
      </c>
      <c r="I126" s="121"/>
      <c r="J126" s="121" t="s">
        <v>37</v>
      </c>
      <c r="K126" s="41" t="s">
        <v>26</v>
      </c>
      <c r="L126" s="42" t="str">
        <f t="shared" si="0"/>
        <v>pieces</v>
      </c>
      <c r="M126" s="658">
        <f t="shared" si="1"/>
        <v>0</v>
      </c>
      <c r="N126" s="659" t="str">
        <f t="shared" si="4"/>
        <v>0pieces</v>
      </c>
      <c r="O126" s="692">
        <f t="shared" si="2"/>
        <v>394.8</v>
      </c>
      <c r="P126" s="29">
        <f t="shared" si="5"/>
        <v>14.1</v>
      </c>
      <c r="Q126" s="74">
        <f t="shared" si="3"/>
        <v>0</v>
      </c>
      <c r="R126" s="28"/>
      <c r="S126" s="28"/>
      <c r="T126" s="28"/>
      <c r="U126" s="28"/>
      <c r="V126" s="28"/>
      <c r="W126" s="28"/>
      <c r="X126" s="28"/>
      <c r="Y126" s="28"/>
      <c r="Z126" s="28"/>
    </row>
    <row r="127" spans="1:26" ht="15.75" customHeight="1">
      <c r="A127" s="111">
        <v>119</v>
      </c>
      <c r="B127" s="33" t="s">
        <v>877</v>
      </c>
      <c r="C127" s="48" t="s">
        <v>31</v>
      </c>
      <c r="D127" s="9"/>
      <c r="E127" s="50"/>
      <c r="F127" s="156"/>
      <c r="G127" s="657">
        <v>5.68</v>
      </c>
      <c r="H127" s="121">
        <v>6</v>
      </c>
      <c r="I127" s="121"/>
      <c r="J127" s="121" t="s">
        <v>37</v>
      </c>
      <c r="K127" s="41" t="s">
        <v>26</v>
      </c>
      <c r="L127" s="42" t="str">
        <f t="shared" si="0"/>
        <v>pieces</v>
      </c>
      <c r="M127" s="658">
        <f t="shared" si="1"/>
        <v>0</v>
      </c>
      <c r="N127" s="659" t="str">
        <f t="shared" si="4"/>
        <v>0pieces</v>
      </c>
      <c r="O127" s="692">
        <f t="shared" si="2"/>
        <v>34.08</v>
      </c>
      <c r="P127" s="29">
        <f t="shared" si="5"/>
        <v>5.68</v>
      </c>
      <c r="Q127" s="74">
        <f t="shared" si="3"/>
        <v>0</v>
      </c>
      <c r="R127" s="28"/>
      <c r="S127" s="28"/>
      <c r="T127" s="28"/>
      <c r="U127" s="28"/>
      <c r="V127" s="28"/>
      <c r="W127" s="28"/>
      <c r="X127" s="28"/>
      <c r="Y127" s="28"/>
      <c r="Z127" s="28"/>
    </row>
    <row r="128" spans="1:26" ht="15.75" customHeight="1">
      <c r="A128" s="111">
        <v>120</v>
      </c>
      <c r="B128" s="48" t="s">
        <v>1177</v>
      </c>
      <c r="C128" s="48" t="s">
        <v>31</v>
      </c>
      <c r="D128" s="35"/>
      <c r="E128" s="50" t="s">
        <v>1178</v>
      </c>
      <c r="F128" s="156"/>
      <c r="G128" s="657">
        <v>5.3</v>
      </c>
      <c r="H128" s="121">
        <v>30</v>
      </c>
      <c r="I128" s="121"/>
      <c r="J128" s="121" t="s">
        <v>37</v>
      </c>
      <c r="K128" s="41" t="s">
        <v>26</v>
      </c>
      <c r="L128" s="42" t="str">
        <f t="shared" si="0"/>
        <v>pieces</v>
      </c>
      <c r="M128" s="658">
        <f t="shared" si="1"/>
        <v>0</v>
      </c>
      <c r="N128" s="659" t="str">
        <f t="shared" si="4"/>
        <v>0pieces</v>
      </c>
      <c r="O128" s="692">
        <f t="shared" si="2"/>
        <v>159</v>
      </c>
      <c r="P128" s="29">
        <f t="shared" si="5"/>
        <v>5.3</v>
      </c>
      <c r="Q128" s="74">
        <f t="shared" si="3"/>
        <v>0</v>
      </c>
      <c r="R128" s="28"/>
      <c r="S128" s="28"/>
      <c r="T128" s="28"/>
      <c r="U128" s="28"/>
      <c r="V128" s="28"/>
      <c r="W128" s="28"/>
      <c r="X128" s="28"/>
      <c r="Y128" s="28"/>
      <c r="Z128" s="28"/>
    </row>
    <row r="129" spans="1:26" ht="15.75" customHeight="1">
      <c r="A129" s="111">
        <v>121</v>
      </c>
      <c r="B129" s="90" t="s">
        <v>1183</v>
      </c>
      <c r="C129" s="48" t="s">
        <v>31</v>
      </c>
      <c r="D129" s="35"/>
      <c r="E129" s="149" t="s">
        <v>1178</v>
      </c>
      <c r="F129" s="156"/>
      <c r="G129" s="670">
        <v>5.92</v>
      </c>
      <c r="H129" s="88">
        <v>37</v>
      </c>
      <c r="I129" s="121"/>
      <c r="J129" s="121" t="s">
        <v>37</v>
      </c>
      <c r="K129" s="41" t="s">
        <v>26</v>
      </c>
      <c r="L129" s="42" t="str">
        <f t="shared" si="0"/>
        <v>pieces</v>
      </c>
      <c r="M129" s="658">
        <f t="shared" si="1"/>
        <v>0</v>
      </c>
      <c r="N129" s="659" t="str">
        <f t="shared" si="4"/>
        <v>0pieces</v>
      </c>
      <c r="O129" s="692">
        <f t="shared" si="2"/>
        <v>219.04</v>
      </c>
      <c r="P129" s="29">
        <f t="shared" si="5"/>
        <v>5.92</v>
      </c>
      <c r="Q129" s="74">
        <f t="shared" si="3"/>
        <v>0</v>
      </c>
      <c r="R129" s="28"/>
      <c r="S129" s="28"/>
      <c r="T129" s="28"/>
      <c r="U129" s="28"/>
      <c r="V129" s="28"/>
      <c r="W129" s="28"/>
      <c r="X129" s="28"/>
      <c r="Y129" s="28"/>
      <c r="Z129" s="28"/>
    </row>
    <row r="130" spans="1:26" ht="15.75" customHeight="1">
      <c r="A130" s="111">
        <v>122</v>
      </c>
      <c r="B130" s="89" t="s">
        <v>1194</v>
      </c>
      <c r="C130" s="48" t="s">
        <v>31</v>
      </c>
      <c r="D130" s="35"/>
      <c r="E130" s="149"/>
      <c r="F130" s="156"/>
      <c r="G130" s="670">
        <v>6.13</v>
      </c>
      <c r="H130" s="88">
        <v>20</v>
      </c>
      <c r="I130" s="121"/>
      <c r="J130" s="121" t="s">
        <v>37</v>
      </c>
      <c r="K130" s="41" t="s">
        <v>26</v>
      </c>
      <c r="L130" s="42" t="str">
        <f t="shared" si="0"/>
        <v>pieces</v>
      </c>
      <c r="M130" s="658">
        <f t="shared" si="1"/>
        <v>0</v>
      </c>
      <c r="N130" s="659" t="str">
        <f t="shared" si="4"/>
        <v>0pieces</v>
      </c>
      <c r="O130" s="692">
        <f t="shared" si="2"/>
        <v>122.6</v>
      </c>
      <c r="P130" s="29">
        <f t="shared" si="5"/>
        <v>6.13</v>
      </c>
      <c r="Q130" s="74">
        <f t="shared" si="3"/>
        <v>0</v>
      </c>
      <c r="R130" s="28"/>
      <c r="S130" s="28"/>
      <c r="T130" s="28"/>
      <c r="U130" s="28"/>
      <c r="V130" s="28"/>
      <c r="W130" s="28"/>
      <c r="X130" s="28"/>
      <c r="Y130" s="28"/>
      <c r="Z130" s="28"/>
    </row>
    <row r="131" spans="1:26" ht="15.75" customHeight="1">
      <c r="A131" s="111">
        <v>123</v>
      </c>
      <c r="B131" s="89" t="s">
        <v>1353</v>
      </c>
      <c r="C131" s="48" t="s">
        <v>31</v>
      </c>
      <c r="D131" s="35"/>
      <c r="E131" s="149"/>
      <c r="F131" s="156"/>
      <c r="G131" s="670">
        <v>9.1999999999999993</v>
      </c>
      <c r="H131" s="88">
        <v>13</v>
      </c>
      <c r="I131" s="121"/>
      <c r="J131" s="121" t="s">
        <v>37</v>
      </c>
      <c r="K131" s="41" t="s">
        <v>26</v>
      </c>
      <c r="L131" s="42" t="str">
        <f t="shared" si="0"/>
        <v>pieces</v>
      </c>
      <c r="M131" s="658">
        <f t="shared" si="1"/>
        <v>0</v>
      </c>
      <c r="N131" s="659" t="str">
        <f t="shared" si="4"/>
        <v>0pieces</v>
      </c>
      <c r="O131" s="692">
        <f t="shared" si="2"/>
        <v>119.6</v>
      </c>
      <c r="P131" s="29">
        <f t="shared" si="5"/>
        <v>9.1999999999999993</v>
      </c>
      <c r="Q131" s="74">
        <f t="shared" si="3"/>
        <v>0</v>
      </c>
      <c r="R131" s="28"/>
      <c r="S131" s="28"/>
      <c r="T131" s="28"/>
      <c r="U131" s="28"/>
      <c r="V131" s="28"/>
      <c r="W131" s="28"/>
      <c r="X131" s="28"/>
      <c r="Y131" s="28"/>
      <c r="Z131" s="28"/>
    </row>
    <row r="132" spans="1:26" ht="15.75" customHeight="1">
      <c r="A132" s="111">
        <v>124</v>
      </c>
      <c r="B132" s="89" t="s">
        <v>1477</v>
      </c>
      <c r="C132" s="48" t="s">
        <v>31</v>
      </c>
      <c r="D132" s="35"/>
      <c r="E132" s="149" t="s">
        <v>1178</v>
      </c>
      <c r="F132" s="156"/>
      <c r="G132" s="670">
        <v>5.2</v>
      </c>
      <c r="H132" s="88">
        <v>52</v>
      </c>
      <c r="I132" s="121"/>
      <c r="J132" s="121" t="s">
        <v>37</v>
      </c>
      <c r="K132" s="41" t="s">
        <v>26</v>
      </c>
      <c r="L132" s="42" t="str">
        <f t="shared" si="0"/>
        <v>pieces</v>
      </c>
      <c r="M132" s="658">
        <f t="shared" si="1"/>
        <v>0</v>
      </c>
      <c r="N132" s="659" t="str">
        <f t="shared" si="4"/>
        <v>0pieces</v>
      </c>
      <c r="O132" s="692">
        <f t="shared" si="2"/>
        <v>270.40000000000003</v>
      </c>
      <c r="P132" s="29">
        <f t="shared" si="5"/>
        <v>5.2000000000000011</v>
      </c>
      <c r="Q132" s="74">
        <f t="shared" si="3"/>
        <v>0</v>
      </c>
      <c r="R132" s="28"/>
      <c r="S132" s="28"/>
      <c r="T132" s="28"/>
      <c r="U132" s="28"/>
      <c r="V132" s="28"/>
      <c r="W132" s="28"/>
      <c r="X132" s="28"/>
      <c r="Y132" s="28"/>
      <c r="Z132" s="28"/>
    </row>
    <row r="133" spans="1:26" ht="15.75" customHeight="1">
      <c r="A133" s="111">
        <v>125</v>
      </c>
      <c r="B133" s="48" t="s">
        <v>1519</v>
      </c>
      <c r="C133" s="48" t="s">
        <v>31</v>
      </c>
      <c r="D133" s="9"/>
      <c r="E133" s="50" t="s">
        <v>786</v>
      </c>
      <c r="F133" s="156"/>
      <c r="G133" s="657">
        <v>19.899999999999999</v>
      </c>
      <c r="H133" s="121">
        <v>8</v>
      </c>
      <c r="I133" s="121"/>
      <c r="J133" s="121" t="s">
        <v>37</v>
      </c>
      <c r="K133" s="41" t="s">
        <v>26</v>
      </c>
      <c r="L133" s="42" t="str">
        <f t="shared" si="0"/>
        <v>pieces</v>
      </c>
      <c r="M133" s="658">
        <f t="shared" si="1"/>
        <v>0</v>
      </c>
      <c r="N133" s="659" t="str">
        <f t="shared" si="4"/>
        <v>0pieces</v>
      </c>
      <c r="O133" s="692">
        <f t="shared" si="2"/>
        <v>159.19999999999999</v>
      </c>
      <c r="P133" s="29">
        <f t="shared" si="5"/>
        <v>19.899999999999999</v>
      </c>
      <c r="Q133" s="74">
        <f t="shared" si="3"/>
        <v>0</v>
      </c>
      <c r="R133" s="28"/>
      <c r="S133" s="28"/>
      <c r="T133" s="28"/>
      <c r="U133" s="28"/>
      <c r="V133" s="28"/>
      <c r="W133" s="28"/>
      <c r="X133" s="28"/>
      <c r="Y133" s="28"/>
      <c r="Z133" s="28"/>
    </row>
    <row r="134" spans="1:26" ht="15.75" customHeight="1">
      <c r="A134" s="111">
        <v>126</v>
      </c>
      <c r="B134" s="48" t="s">
        <v>1686</v>
      </c>
      <c r="C134" s="48" t="s">
        <v>31</v>
      </c>
      <c r="D134" s="9"/>
      <c r="E134" s="50"/>
      <c r="F134" s="156"/>
      <c r="G134" s="657">
        <v>15.15</v>
      </c>
      <c r="H134" s="121">
        <v>3</v>
      </c>
      <c r="I134" s="121"/>
      <c r="J134" s="121" t="s">
        <v>37</v>
      </c>
      <c r="K134" s="41" t="s">
        <v>26</v>
      </c>
      <c r="L134" s="42" t="str">
        <f t="shared" si="0"/>
        <v>pieces</v>
      </c>
      <c r="M134" s="658">
        <f t="shared" si="1"/>
        <v>0</v>
      </c>
      <c r="N134" s="659" t="str">
        <f t="shared" si="4"/>
        <v>0pieces</v>
      </c>
      <c r="O134" s="692">
        <f t="shared" si="2"/>
        <v>45.45</v>
      </c>
      <c r="P134" s="29">
        <f t="shared" si="5"/>
        <v>15.15</v>
      </c>
      <c r="Q134" s="74">
        <f t="shared" si="3"/>
        <v>0</v>
      </c>
      <c r="R134" s="28"/>
      <c r="S134" s="28"/>
      <c r="T134" s="28"/>
      <c r="U134" s="28"/>
      <c r="V134" s="28"/>
      <c r="W134" s="28"/>
      <c r="X134" s="28"/>
      <c r="Y134" s="28"/>
      <c r="Z134" s="28"/>
    </row>
    <row r="135" spans="1:26" ht="15.75" customHeight="1">
      <c r="A135" s="111">
        <v>127</v>
      </c>
      <c r="B135" s="48" t="s">
        <v>1701</v>
      </c>
      <c r="C135" s="48" t="s">
        <v>31</v>
      </c>
      <c r="D135" s="9"/>
      <c r="E135" s="50" t="s">
        <v>1702</v>
      </c>
      <c r="F135" s="156"/>
      <c r="G135" s="657">
        <v>15.15</v>
      </c>
      <c r="H135" s="121">
        <v>4</v>
      </c>
      <c r="I135" s="121"/>
      <c r="J135" s="121" t="s">
        <v>37</v>
      </c>
      <c r="K135" s="41" t="s">
        <v>26</v>
      </c>
      <c r="L135" s="42" t="str">
        <f t="shared" si="0"/>
        <v>pieces</v>
      </c>
      <c r="M135" s="658">
        <f t="shared" si="1"/>
        <v>0</v>
      </c>
      <c r="N135" s="659" t="str">
        <f t="shared" si="4"/>
        <v>0pieces</v>
      </c>
      <c r="O135" s="692">
        <f t="shared" si="2"/>
        <v>60.6</v>
      </c>
      <c r="P135" s="29">
        <f t="shared" si="5"/>
        <v>15.15</v>
      </c>
      <c r="Q135" s="74">
        <f t="shared" si="3"/>
        <v>0</v>
      </c>
      <c r="R135" s="28"/>
      <c r="S135" s="28"/>
      <c r="T135" s="28"/>
      <c r="U135" s="28"/>
      <c r="V135" s="28"/>
      <c r="W135" s="28"/>
      <c r="X135" s="28"/>
      <c r="Y135" s="28"/>
      <c r="Z135" s="28"/>
    </row>
    <row r="136" spans="1:26" ht="15.75" customHeight="1">
      <c r="A136" s="111">
        <v>128</v>
      </c>
      <c r="B136" s="116" t="s">
        <v>1688</v>
      </c>
      <c r="C136" s="48" t="s">
        <v>31</v>
      </c>
      <c r="D136" s="9"/>
      <c r="E136" s="50" t="s">
        <v>1687</v>
      </c>
      <c r="F136" s="156"/>
      <c r="G136" s="657">
        <v>14.45</v>
      </c>
      <c r="H136" s="121">
        <v>11</v>
      </c>
      <c r="I136" s="121"/>
      <c r="J136" s="121" t="s">
        <v>37</v>
      </c>
      <c r="K136" s="41" t="s">
        <v>26</v>
      </c>
      <c r="L136" s="42" t="str">
        <f t="shared" si="0"/>
        <v>pieces</v>
      </c>
      <c r="M136" s="658">
        <f t="shared" si="1"/>
        <v>0</v>
      </c>
      <c r="N136" s="659" t="str">
        <f t="shared" si="4"/>
        <v>0pieces</v>
      </c>
      <c r="O136" s="692">
        <f t="shared" si="2"/>
        <v>158.94999999999999</v>
      </c>
      <c r="P136" s="29">
        <f t="shared" si="5"/>
        <v>14.45</v>
      </c>
      <c r="Q136" s="74">
        <f t="shared" si="3"/>
        <v>0</v>
      </c>
      <c r="R136" s="28"/>
      <c r="S136" s="28"/>
      <c r="T136" s="28"/>
      <c r="U136" s="28"/>
      <c r="V136" s="28"/>
      <c r="W136" s="28"/>
      <c r="X136" s="28"/>
      <c r="Y136" s="28"/>
      <c r="Z136" s="28"/>
    </row>
    <row r="137" spans="1:26" ht="15.75" customHeight="1">
      <c r="A137" s="111">
        <v>129</v>
      </c>
      <c r="B137" s="33" t="s">
        <v>1751</v>
      </c>
      <c r="C137" s="48" t="s">
        <v>31</v>
      </c>
      <c r="D137" s="9"/>
      <c r="E137" s="149" t="s">
        <v>786</v>
      </c>
      <c r="F137" s="156"/>
      <c r="G137" s="670">
        <v>23.85</v>
      </c>
      <c r="H137" s="88">
        <v>2</v>
      </c>
      <c r="I137" s="121"/>
      <c r="J137" s="121" t="s">
        <v>37</v>
      </c>
      <c r="K137" s="41" t="s">
        <v>26</v>
      </c>
      <c r="L137" s="42" t="str">
        <f t="shared" si="0"/>
        <v>pieces</v>
      </c>
      <c r="M137" s="658">
        <f t="shared" si="1"/>
        <v>0</v>
      </c>
      <c r="N137" s="659" t="str">
        <f t="shared" si="4"/>
        <v>0pieces</v>
      </c>
      <c r="O137" s="692">
        <f t="shared" si="2"/>
        <v>47.7</v>
      </c>
      <c r="P137" s="29">
        <f t="shared" si="5"/>
        <v>23.85</v>
      </c>
      <c r="Q137" s="74">
        <f t="shared" si="3"/>
        <v>0</v>
      </c>
      <c r="R137" s="28"/>
      <c r="S137" s="28"/>
      <c r="T137" s="28"/>
      <c r="U137" s="28"/>
      <c r="V137" s="28"/>
      <c r="W137" s="28"/>
      <c r="X137" s="28"/>
      <c r="Y137" s="28"/>
      <c r="Z137" s="28"/>
    </row>
    <row r="138" spans="1:26" ht="15.75" customHeight="1">
      <c r="A138" s="111">
        <v>130</v>
      </c>
      <c r="B138" s="48" t="s">
        <v>1748</v>
      </c>
      <c r="C138" s="48" t="s">
        <v>31</v>
      </c>
      <c r="D138" s="9"/>
      <c r="E138" s="149" t="s">
        <v>786</v>
      </c>
      <c r="F138" s="156"/>
      <c r="G138" s="670">
        <v>22.38</v>
      </c>
      <c r="H138" s="88">
        <v>30</v>
      </c>
      <c r="I138" s="121"/>
      <c r="J138" s="121" t="s">
        <v>37</v>
      </c>
      <c r="K138" s="41" t="s">
        <v>26</v>
      </c>
      <c r="L138" s="42" t="str">
        <f t="shared" si="0"/>
        <v>pieces</v>
      </c>
      <c r="M138" s="658">
        <f t="shared" si="1"/>
        <v>0</v>
      </c>
      <c r="N138" s="659" t="str">
        <f t="shared" si="4"/>
        <v>0pieces</v>
      </c>
      <c r="O138" s="692">
        <f t="shared" si="2"/>
        <v>671.4</v>
      </c>
      <c r="P138" s="29">
        <f t="shared" si="5"/>
        <v>22.38</v>
      </c>
      <c r="Q138" s="74">
        <f t="shared" si="3"/>
        <v>0</v>
      </c>
      <c r="R138" s="28"/>
      <c r="S138" s="28"/>
      <c r="T138" s="28"/>
      <c r="U138" s="28"/>
      <c r="V138" s="28"/>
      <c r="W138" s="28"/>
      <c r="X138" s="28"/>
      <c r="Y138" s="28"/>
      <c r="Z138" s="28"/>
    </row>
    <row r="139" spans="1:26" ht="15.75" customHeight="1">
      <c r="A139" s="111">
        <v>131</v>
      </c>
      <c r="B139" s="48" t="s">
        <v>1752</v>
      </c>
      <c r="C139" s="48" t="s">
        <v>31</v>
      </c>
      <c r="D139" s="9"/>
      <c r="E139" s="91" t="s">
        <v>786</v>
      </c>
      <c r="F139" s="156"/>
      <c r="G139" s="670">
        <v>15.7</v>
      </c>
      <c r="H139" s="110">
        <v>6</v>
      </c>
      <c r="I139" s="121"/>
      <c r="J139" s="121" t="s">
        <v>37</v>
      </c>
      <c r="K139" s="41" t="s">
        <v>26</v>
      </c>
      <c r="L139" s="42" t="str">
        <f t="shared" si="0"/>
        <v>pieces</v>
      </c>
      <c r="M139" s="658">
        <f t="shared" si="1"/>
        <v>0</v>
      </c>
      <c r="N139" s="659" t="str">
        <f t="shared" si="4"/>
        <v>0pieces</v>
      </c>
      <c r="O139" s="692">
        <f t="shared" si="2"/>
        <v>94.199999999999989</v>
      </c>
      <c r="P139" s="29">
        <f t="shared" si="5"/>
        <v>15.699999999999998</v>
      </c>
      <c r="Q139" s="74">
        <f t="shared" si="3"/>
        <v>0</v>
      </c>
      <c r="R139" s="28"/>
      <c r="S139" s="28"/>
      <c r="T139" s="28"/>
      <c r="U139" s="28"/>
      <c r="V139" s="28"/>
      <c r="W139" s="28"/>
      <c r="X139" s="28"/>
      <c r="Y139" s="28"/>
      <c r="Z139" s="28"/>
    </row>
    <row r="140" spans="1:26" ht="15.75" customHeight="1">
      <c r="A140" s="111">
        <v>132</v>
      </c>
      <c r="B140" s="33" t="s">
        <v>1886</v>
      </c>
      <c r="C140" s="48" t="s">
        <v>31</v>
      </c>
      <c r="D140" s="9"/>
      <c r="E140" s="50" t="s">
        <v>786</v>
      </c>
      <c r="F140" s="156"/>
      <c r="G140" s="670">
        <v>25.6</v>
      </c>
      <c r="H140" s="121">
        <v>1</v>
      </c>
      <c r="I140" s="121"/>
      <c r="J140" s="121" t="s">
        <v>37</v>
      </c>
      <c r="K140" s="41" t="s">
        <v>26</v>
      </c>
      <c r="L140" s="42" t="str">
        <f t="shared" si="0"/>
        <v>pieces</v>
      </c>
      <c r="M140" s="658">
        <f t="shared" si="1"/>
        <v>0</v>
      </c>
      <c r="N140" s="659" t="str">
        <f t="shared" si="4"/>
        <v>0pieces</v>
      </c>
      <c r="O140" s="692">
        <f t="shared" si="2"/>
        <v>25.6</v>
      </c>
      <c r="P140" s="29">
        <f t="shared" si="5"/>
        <v>25.6</v>
      </c>
      <c r="Q140" s="74">
        <f t="shared" si="3"/>
        <v>0</v>
      </c>
      <c r="R140" s="28"/>
      <c r="S140" s="28"/>
      <c r="T140" s="28"/>
      <c r="U140" s="28"/>
      <c r="V140" s="28"/>
      <c r="W140" s="28"/>
      <c r="X140" s="28"/>
      <c r="Y140" s="28"/>
      <c r="Z140" s="28"/>
    </row>
    <row r="141" spans="1:26" ht="15.75" customHeight="1">
      <c r="A141" s="111">
        <v>133</v>
      </c>
      <c r="B141" s="33" t="s">
        <v>1891</v>
      </c>
      <c r="C141" s="48" t="s">
        <v>31</v>
      </c>
      <c r="D141" s="9"/>
      <c r="E141" s="50"/>
      <c r="F141" s="156"/>
      <c r="G141" s="670">
        <v>16.649999999999999</v>
      </c>
      <c r="H141" s="121">
        <v>8</v>
      </c>
      <c r="I141" s="121"/>
      <c r="J141" s="121" t="s">
        <v>37</v>
      </c>
      <c r="K141" s="41" t="s">
        <v>26</v>
      </c>
      <c r="L141" s="42" t="str">
        <f t="shared" si="0"/>
        <v>pieces</v>
      </c>
      <c r="M141" s="658">
        <f t="shared" si="1"/>
        <v>0</v>
      </c>
      <c r="N141" s="659" t="str">
        <f t="shared" si="4"/>
        <v>0pieces</v>
      </c>
      <c r="O141" s="692">
        <f t="shared" si="2"/>
        <v>133.19999999999999</v>
      </c>
      <c r="P141" s="29">
        <f t="shared" si="5"/>
        <v>16.649999999999999</v>
      </c>
      <c r="Q141" s="74">
        <f t="shared" si="3"/>
        <v>0</v>
      </c>
      <c r="R141" s="28"/>
      <c r="S141" s="28"/>
      <c r="T141" s="28"/>
      <c r="U141" s="28"/>
      <c r="V141" s="28"/>
      <c r="W141" s="28"/>
      <c r="X141" s="28"/>
      <c r="Y141" s="28"/>
      <c r="Z141" s="28"/>
    </row>
    <row r="142" spans="1:26" ht="15.75" customHeight="1">
      <c r="A142" s="111">
        <v>134</v>
      </c>
      <c r="B142" s="48" t="s">
        <v>1941</v>
      </c>
      <c r="C142" s="48" t="s">
        <v>31</v>
      </c>
      <c r="D142" s="9"/>
      <c r="E142" s="50"/>
      <c r="F142" s="156"/>
      <c r="G142" s="657">
        <v>15.8</v>
      </c>
      <c r="H142" s="121">
        <v>7</v>
      </c>
      <c r="I142" s="40"/>
      <c r="J142" s="121" t="s">
        <v>37</v>
      </c>
      <c r="K142" s="41" t="s">
        <v>26</v>
      </c>
      <c r="L142" s="42" t="str">
        <f t="shared" si="0"/>
        <v>pieces</v>
      </c>
      <c r="M142" s="658">
        <f t="shared" si="1"/>
        <v>0</v>
      </c>
      <c r="N142" s="659" t="str">
        <f t="shared" si="4"/>
        <v>0pieces</v>
      </c>
      <c r="O142" s="692">
        <f t="shared" si="2"/>
        <v>110.60000000000001</v>
      </c>
      <c r="P142" s="29">
        <f t="shared" si="5"/>
        <v>15.8</v>
      </c>
      <c r="Q142" s="74">
        <f t="shared" si="3"/>
        <v>0</v>
      </c>
      <c r="R142" s="28"/>
      <c r="S142" s="28"/>
      <c r="T142" s="28"/>
      <c r="U142" s="28"/>
      <c r="V142" s="28"/>
      <c r="W142" s="28"/>
      <c r="X142" s="28"/>
      <c r="Y142" s="28"/>
      <c r="Z142" s="28"/>
    </row>
    <row r="143" spans="1:26" ht="15.75" customHeight="1">
      <c r="A143" s="111">
        <v>135</v>
      </c>
      <c r="B143" s="48" t="s">
        <v>2004</v>
      </c>
      <c r="C143" s="48" t="s">
        <v>31</v>
      </c>
      <c r="D143" s="9"/>
      <c r="E143" s="50" t="s">
        <v>1178</v>
      </c>
      <c r="F143" s="156"/>
      <c r="G143" s="657">
        <v>6.17</v>
      </c>
      <c r="H143" s="121">
        <v>50</v>
      </c>
      <c r="I143" s="40"/>
      <c r="J143" s="121" t="s">
        <v>37</v>
      </c>
      <c r="K143" s="41" t="s">
        <v>26</v>
      </c>
      <c r="L143" s="42" t="str">
        <f t="shared" si="0"/>
        <v>pieces</v>
      </c>
      <c r="M143" s="658">
        <f t="shared" si="1"/>
        <v>0</v>
      </c>
      <c r="N143" s="659" t="str">
        <f t="shared" si="4"/>
        <v>0pieces</v>
      </c>
      <c r="O143" s="692">
        <f t="shared" si="2"/>
        <v>308.5</v>
      </c>
      <c r="P143" s="29">
        <f t="shared" si="5"/>
        <v>6.17</v>
      </c>
      <c r="Q143" s="74">
        <f t="shared" si="3"/>
        <v>0</v>
      </c>
      <c r="R143" s="28"/>
      <c r="S143" s="28"/>
      <c r="T143" s="28"/>
      <c r="U143" s="28"/>
      <c r="V143" s="28"/>
      <c r="W143" s="28"/>
      <c r="X143" s="28"/>
      <c r="Y143" s="28"/>
      <c r="Z143" s="28"/>
    </row>
    <row r="144" spans="1:26" ht="15.75" customHeight="1">
      <c r="A144" s="111">
        <v>136</v>
      </c>
      <c r="B144" s="48" t="s">
        <v>2059</v>
      </c>
      <c r="C144" s="48" t="s">
        <v>31</v>
      </c>
      <c r="D144" s="9"/>
      <c r="E144" s="50" t="s">
        <v>1178</v>
      </c>
      <c r="F144" s="156"/>
      <c r="G144" s="657">
        <v>6.02</v>
      </c>
      <c r="H144" s="121">
        <v>48</v>
      </c>
      <c r="I144" s="40"/>
      <c r="J144" s="121" t="s">
        <v>37</v>
      </c>
      <c r="K144" s="41" t="s">
        <v>26</v>
      </c>
      <c r="L144" s="42" t="str">
        <f t="shared" si="0"/>
        <v>pieces</v>
      </c>
      <c r="M144" s="658">
        <f t="shared" si="1"/>
        <v>0</v>
      </c>
      <c r="N144" s="659" t="str">
        <f t="shared" si="4"/>
        <v>0pieces</v>
      </c>
      <c r="O144" s="692">
        <f t="shared" si="2"/>
        <v>288.95999999999998</v>
      </c>
      <c r="P144" s="29">
        <f t="shared" si="5"/>
        <v>6.02</v>
      </c>
      <c r="Q144" s="74">
        <f t="shared" si="3"/>
        <v>0</v>
      </c>
      <c r="R144" s="28"/>
      <c r="S144" s="28"/>
      <c r="T144" s="28"/>
      <c r="U144" s="28"/>
      <c r="V144" s="28"/>
      <c r="W144" s="28"/>
      <c r="X144" s="28"/>
      <c r="Y144" s="28"/>
      <c r="Z144" s="28"/>
    </row>
    <row r="145" spans="1:26" ht="15.75" customHeight="1">
      <c r="A145" s="111">
        <v>137</v>
      </c>
      <c r="B145" s="48" t="s">
        <v>2057</v>
      </c>
      <c r="C145" s="48" t="s">
        <v>31</v>
      </c>
      <c r="D145" s="35"/>
      <c r="E145" s="50" t="s">
        <v>1178</v>
      </c>
      <c r="F145" s="156"/>
      <c r="G145" s="657">
        <v>5.92</v>
      </c>
      <c r="H145" s="121">
        <v>68</v>
      </c>
      <c r="I145" s="40"/>
      <c r="J145" s="121" t="s">
        <v>37</v>
      </c>
      <c r="K145" s="41" t="s">
        <v>26</v>
      </c>
      <c r="L145" s="42" t="str">
        <f t="shared" si="0"/>
        <v>pieces</v>
      </c>
      <c r="M145" s="658">
        <f t="shared" si="1"/>
        <v>0</v>
      </c>
      <c r="N145" s="659" t="str">
        <f t="shared" si="4"/>
        <v>0pieces</v>
      </c>
      <c r="O145" s="692">
        <f t="shared" si="2"/>
        <v>402.56</v>
      </c>
      <c r="P145" s="29">
        <f t="shared" si="5"/>
        <v>5.92</v>
      </c>
      <c r="Q145" s="74">
        <f t="shared" si="3"/>
        <v>0</v>
      </c>
      <c r="R145" s="28"/>
      <c r="S145" s="28"/>
      <c r="T145" s="28"/>
      <c r="U145" s="28"/>
      <c r="V145" s="28"/>
      <c r="W145" s="28"/>
      <c r="X145" s="28"/>
      <c r="Y145" s="28"/>
      <c r="Z145" s="28"/>
    </row>
    <row r="146" spans="1:26" ht="15.75" customHeight="1">
      <c r="A146" s="111">
        <v>138</v>
      </c>
      <c r="B146" s="48" t="s">
        <v>2098</v>
      </c>
      <c r="C146" s="48" t="s">
        <v>31</v>
      </c>
      <c r="D146" s="35"/>
      <c r="E146" s="50"/>
      <c r="F146" s="156"/>
      <c r="G146" s="657">
        <v>23.6</v>
      </c>
      <c r="H146" s="121">
        <v>7</v>
      </c>
      <c r="I146" s="40"/>
      <c r="J146" s="121" t="s">
        <v>37</v>
      </c>
      <c r="K146" s="41" t="s">
        <v>26</v>
      </c>
      <c r="L146" s="42" t="str">
        <f t="shared" si="0"/>
        <v>pieces</v>
      </c>
      <c r="M146" s="658">
        <f t="shared" si="1"/>
        <v>0</v>
      </c>
      <c r="N146" s="659" t="str">
        <f t="shared" si="4"/>
        <v>0pieces</v>
      </c>
      <c r="O146" s="692">
        <f t="shared" si="2"/>
        <v>165.20000000000002</v>
      </c>
      <c r="P146" s="29">
        <f t="shared" si="5"/>
        <v>23.6</v>
      </c>
      <c r="Q146" s="74">
        <f t="shared" si="3"/>
        <v>0</v>
      </c>
      <c r="R146" s="28"/>
      <c r="S146" s="28"/>
      <c r="T146" s="28"/>
      <c r="U146" s="28"/>
      <c r="V146" s="28"/>
      <c r="W146" s="28"/>
      <c r="X146" s="28"/>
      <c r="Y146" s="28"/>
      <c r="Z146" s="28"/>
    </row>
    <row r="147" spans="1:26" ht="15.75" customHeight="1">
      <c r="A147" s="111">
        <v>139</v>
      </c>
      <c r="B147" s="48" t="s">
        <v>2240</v>
      </c>
      <c r="C147" s="48" t="s">
        <v>31</v>
      </c>
      <c r="D147" s="35"/>
      <c r="E147" s="50" t="s">
        <v>2241</v>
      </c>
      <c r="F147" s="156"/>
      <c r="G147" s="657">
        <v>5.85</v>
      </c>
      <c r="H147" s="121">
        <v>60</v>
      </c>
      <c r="I147" s="40"/>
      <c r="J147" s="121" t="s">
        <v>37</v>
      </c>
      <c r="K147" s="41" t="s">
        <v>26</v>
      </c>
      <c r="L147" s="42" t="str">
        <f t="shared" si="0"/>
        <v>pieces</v>
      </c>
      <c r="M147" s="658">
        <f t="shared" si="1"/>
        <v>0</v>
      </c>
      <c r="N147" s="659" t="str">
        <f t="shared" si="4"/>
        <v>0pieces</v>
      </c>
      <c r="O147" s="692">
        <f t="shared" si="2"/>
        <v>351</v>
      </c>
      <c r="P147" s="29">
        <f t="shared" si="5"/>
        <v>5.85</v>
      </c>
      <c r="Q147" s="74">
        <f t="shared" si="3"/>
        <v>0</v>
      </c>
      <c r="R147" s="28"/>
      <c r="S147" s="28"/>
      <c r="T147" s="28"/>
      <c r="U147" s="28"/>
      <c r="V147" s="28"/>
      <c r="W147" s="28"/>
      <c r="X147" s="28"/>
      <c r="Y147" s="28"/>
      <c r="Z147" s="28"/>
    </row>
    <row r="148" spans="1:26" ht="15.75" customHeight="1">
      <c r="A148" s="111">
        <v>140</v>
      </c>
      <c r="B148" s="48" t="s">
        <v>2256</v>
      </c>
      <c r="C148" s="48" t="s">
        <v>31</v>
      </c>
      <c r="D148" s="35"/>
      <c r="E148" s="287"/>
      <c r="F148" s="156"/>
      <c r="G148" s="675">
        <v>15.3</v>
      </c>
      <c r="H148" s="88">
        <v>25</v>
      </c>
      <c r="I148" s="40"/>
      <c r="J148" s="121" t="s">
        <v>37</v>
      </c>
      <c r="K148" s="41" t="s">
        <v>26</v>
      </c>
      <c r="L148" s="42" t="str">
        <f t="shared" si="0"/>
        <v>pieces</v>
      </c>
      <c r="M148" s="658">
        <f t="shared" si="1"/>
        <v>0</v>
      </c>
      <c r="N148" s="659" t="str">
        <f t="shared" si="4"/>
        <v>0pieces</v>
      </c>
      <c r="O148" s="692">
        <f t="shared" si="2"/>
        <v>382.5</v>
      </c>
      <c r="P148" s="29">
        <f t="shared" si="5"/>
        <v>15.3</v>
      </c>
      <c r="Q148" s="74">
        <f t="shared" si="3"/>
        <v>0</v>
      </c>
      <c r="R148" s="28"/>
      <c r="S148" s="28"/>
      <c r="T148" s="28"/>
      <c r="U148" s="28"/>
      <c r="V148" s="28"/>
      <c r="W148" s="28"/>
      <c r="X148" s="28"/>
      <c r="Y148" s="28"/>
      <c r="Z148" s="28"/>
    </row>
    <row r="149" spans="1:26" ht="15.75" customHeight="1">
      <c r="A149" s="111">
        <v>141</v>
      </c>
      <c r="B149" s="48" t="s">
        <v>2306</v>
      </c>
      <c r="C149" s="48" t="s">
        <v>31</v>
      </c>
      <c r="D149" s="35"/>
      <c r="E149" s="149"/>
      <c r="F149" s="156"/>
      <c r="G149" s="670">
        <v>23.45</v>
      </c>
      <c r="H149" s="88">
        <v>2</v>
      </c>
      <c r="I149" s="40"/>
      <c r="J149" s="121" t="s">
        <v>37</v>
      </c>
      <c r="K149" s="41" t="s">
        <v>26</v>
      </c>
      <c r="L149" s="42" t="str">
        <f t="shared" si="0"/>
        <v>pieces</v>
      </c>
      <c r="M149" s="658">
        <f t="shared" si="1"/>
        <v>0</v>
      </c>
      <c r="N149" s="659" t="str">
        <f t="shared" si="4"/>
        <v>0pieces</v>
      </c>
      <c r="O149" s="692">
        <f t="shared" si="2"/>
        <v>46.9</v>
      </c>
      <c r="P149" s="29">
        <f t="shared" si="5"/>
        <v>23.45</v>
      </c>
      <c r="Q149" s="74">
        <f t="shared" si="3"/>
        <v>0</v>
      </c>
      <c r="R149" s="28"/>
      <c r="S149" s="28"/>
      <c r="T149" s="28"/>
      <c r="U149" s="28"/>
      <c r="V149" s="28"/>
      <c r="W149" s="28"/>
      <c r="X149" s="28"/>
      <c r="Y149" s="28"/>
      <c r="Z149" s="28"/>
    </row>
    <row r="150" spans="1:26" ht="15.75" customHeight="1">
      <c r="A150" s="111">
        <v>142</v>
      </c>
      <c r="B150" s="48" t="s">
        <v>2398</v>
      </c>
      <c r="C150" s="48" t="s">
        <v>31</v>
      </c>
      <c r="D150" s="35"/>
      <c r="E150" s="149"/>
      <c r="F150" s="156"/>
      <c r="G150" s="670">
        <v>22.37</v>
      </c>
      <c r="H150" s="88">
        <v>11</v>
      </c>
      <c r="I150" s="40"/>
      <c r="J150" s="121" t="s">
        <v>37</v>
      </c>
      <c r="K150" s="41" t="s">
        <v>26</v>
      </c>
      <c r="L150" s="42" t="str">
        <f t="shared" si="0"/>
        <v>pieces</v>
      </c>
      <c r="M150" s="658">
        <f t="shared" si="1"/>
        <v>0</v>
      </c>
      <c r="N150" s="659" t="str">
        <f t="shared" si="4"/>
        <v>0pieces</v>
      </c>
      <c r="O150" s="692">
        <f t="shared" si="2"/>
        <v>246.07000000000002</v>
      </c>
      <c r="P150" s="29">
        <f t="shared" si="5"/>
        <v>22.37</v>
      </c>
      <c r="Q150" s="74">
        <f t="shared" si="3"/>
        <v>0</v>
      </c>
      <c r="R150" s="28"/>
      <c r="S150" s="28"/>
      <c r="T150" s="28"/>
      <c r="U150" s="28"/>
      <c r="V150" s="28"/>
      <c r="W150" s="28"/>
      <c r="X150" s="28"/>
      <c r="Y150" s="28"/>
      <c r="Z150" s="28"/>
    </row>
    <row r="151" spans="1:26" ht="15.75" customHeight="1">
      <c r="A151" s="111">
        <v>143</v>
      </c>
      <c r="B151" s="48" t="s">
        <v>2405</v>
      </c>
      <c r="C151" s="48" t="s">
        <v>31</v>
      </c>
      <c r="D151" s="35"/>
      <c r="E151" s="149"/>
      <c r="F151" s="156"/>
      <c r="G151" s="670">
        <v>14.45</v>
      </c>
      <c r="H151" s="88">
        <v>28</v>
      </c>
      <c r="I151" s="40"/>
      <c r="J151" s="121" t="s">
        <v>37</v>
      </c>
      <c r="K151" s="41" t="s">
        <v>26</v>
      </c>
      <c r="L151" s="42" t="str">
        <f t="shared" si="0"/>
        <v>pieces</v>
      </c>
      <c r="M151" s="658">
        <f t="shared" si="1"/>
        <v>0</v>
      </c>
      <c r="N151" s="659" t="str">
        <f t="shared" si="4"/>
        <v>0pieces</v>
      </c>
      <c r="O151" s="692">
        <f t="shared" si="2"/>
        <v>404.59999999999997</v>
      </c>
      <c r="P151" s="29">
        <f t="shared" si="5"/>
        <v>14.45</v>
      </c>
      <c r="Q151" s="74">
        <f t="shared" si="3"/>
        <v>0</v>
      </c>
      <c r="R151" s="28"/>
      <c r="S151" s="28"/>
      <c r="T151" s="28"/>
      <c r="U151" s="28"/>
      <c r="V151" s="28"/>
      <c r="W151" s="28"/>
      <c r="X151" s="28"/>
      <c r="Y151" s="28"/>
      <c r="Z151" s="28"/>
    </row>
    <row r="152" spans="1:26" ht="15.75" customHeight="1">
      <c r="A152" s="111">
        <v>144</v>
      </c>
      <c r="B152" s="48" t="s">
        <v>2407</v>
      </c>
      <c r="C152" s="48" t="s">
        <v>31</v>
      </c>
      <c r="D152" s="35"/>
      <c r="E152" s="149"/>
      <c r="F152" s="156"/>
      <c r="G152" s="670">
        <v>21.45</v>
      </c>
      <c r="H152" s="88">
        <v>4</v>
      </c>
      <c r="I152" s="40"/>
      <c r="J152" s="121" t="s">
        <v>37</v>
      </c>
      <c r="K152" s="41" t="s">
        <v>26</v>
      </c>
      <c r="L152" s="42" t="str">
        <f t="shared" si="0"/>
        <v>pieces</v>
      </c>
      <c r="M152" s="658">
        <f t="shared" si="1"/>
        <v>0</v>
      </c>
      <c r="N152" s="659" t="str">
        <f t="shared" si="4"/>
        <v>0pieces</v>
      </c>
      <c r="O152" s="692">
        <f t="shared" si="2"/>
        <v>85.8</v>
      </c>
      <c r="P152" s="29">
        <f t="shared" si="5"/>
        <v>21.45</v>
      </c>
      <c r="Q152" s="74">
        <f t="shared" si="3"/>
        <v>0</v>
      </c>
      <c r="R152" s="28"/>
      <c r="S152" s="28"/>
      <c r="T152" s="28"/>
      <c r="U152" s="28"/>
      <c r="V152" s="28"/>
      <c r="W152" s="28"/>
      <c r="X152" s="28"/>
      <c r="Y152" s="28"/>
      <c r="Z152" s="28"/>
    </row>
    <row r="153" spans="1:26" ht="15.75" customHeight="1">
      <c r="A153" s="111">
        <v>145</v>
      </c>
      <c r="B153" s="48" t="s">
        <v>2418</v>
      </c>
      <c r="C153" s="48" t="s">
        <v>31</v>
      </c>
      <c r="D153" s="35"/>
      <c r="E153" s="149"/>
      <c r="F153" s="156"/>
      <c r="G153" s="670">
        <v>5.68</v>
      </c>
      <c r="H153" s="88">
        <v>57</v>
      </c>
      <c r="I153" s="40"/>
      <c r="J153" s="121" t="s">
        <v>37</v>
      </c>
      <c r="K153" s="41" t="s">
        <v>26</v>
      </c>
      <c r="L153" s="42" t="str">
        <f t="shared" si="0"/>
        <v>pieces</v>
      </c>
      <c r="M153" s="658">
        <f t="shared" si="1"/>
        <v>0</v>
      </c>
      <c r="N153" s="659" t="str">
        <f t="shared" si="4"/>
        <v>0pieces</v>
      </c>
      <c r="O153" s="692">
        <f t="shared" si="2"/>
        <v>323.76</v>
      </c>
      <c r="P153" s="29">
        <f t="shared" si="5"/>
        <v>5.68</v>
      </c>
      <c r="Q153" s="74">
        <f t="shared" si="3"/>
        <v>0</v>
      </c>
      <c r="R153" s="28"/>
      <c r="S153" s="28"/>
      <c r="T153" s="28"/>
      <c r="U153" s="28"/>
      <c r="V153" s="28"/>
      <c r="W153" s="28"/>
      <c r="X153" s="28"/>
      <c r="Y153" s="28"/>
      <c r="Z153" s="28"/>
    </row>
    <row r="154" spans="1:26" ht="15.75" customHeight="1">
      <c r="A154" s="111">
        <v>146</v>
      </c>
      <c r="B154" s="48" t="s">
        <v>2456</v>
      </c>
      <c r="C154" s="48" t="s">
        <v>31</v>
      </c>
      <c r="D154" s="35"/>
      <c r="E154" s="149"/>
      <c r="F154" s="156"/>
      <c r="G154" s="670">
        <v>24.8</v>
      </c>
      <c r="H154" s="88">
        <v>18</v>
      </c>
      <c r="I154" s="40"/>
      <c r="J154" s="121" t="s">
        <v>37</v>
      </c>
      <c r="K154" s="41" t="s">
        <v>26</v>
      </c>
      <c r="L154" s="42" t="str">
        <f t="shared" si="0"/>
        <v>pieces</v>
      </c>
      <c r="M154" s="658">
        <f t="shared" si="1"/>
        <v>0</v>
      </c>
      <c r="N154" s="659" t="str">
        <f t="shared" si="4"/>
        <v>0pieces</v>
      </c>
      <c r="O154" s="692">
        <f t="shared" si="2"/>
        <v>446.40000000000003</v>
      </c>
      <c r="P154" s="29">
        <f t="shared" si="5"/>
        <v>24.8</v>
      </c>
      <c r="Q154" s="74">
        <f t="shared" si="3"/>
        <v>0</v>
      </c>
      <c r="R154" s="28"/>
      <c r="S154" s="28"/>
      <c r="T154" s="28"/>
      <c r="U154" s="28"/>
      <c r="V154" s="28"/>
      <c r="W154" s="28"/>
      <c r="X154" s="28"/>
      <c r="Y154" s="28"/>
      <c r="Z154" s="28"/>
    </row>
    <row r="155" spans="1:26" ht="15.75" customHeight="1">
      <c r="A155" s="111">
        <v>147</v>
      </c>
      <c r="B155" s="48" t="s">
        <v>120</v>
      </c>
      <c r="C155" s="48" t="s">
        <v>31</v>
      </c>
      <c r="D155" s="35"/>
      <c r="E155" s="149" t="s">
        <v>32</v>
      </c>
      <c r="F155" s="156"/>
      <c r="G155" s="670">
        <v>80</v>
      </c>
      <c r="H155" s="88">
        <v>1.56</v>
      </c>
      <c r="I155" s="40"/>
      <c r="J155" s="731" t="s">
        <v>33</v>
      </c>
      <c r="K155" s="41" t="s">
        <v>26</v>
      </c>
      <c r="L155" s="42" t="str">
        <f t="shared" si="0"/>
        <v>kg</v>
      </c>
      <c r="M155" s="658">
        <f t="shared" si="1"/>
        <v>0</v>
      </c>
      <c r="N155" s="659" t="str">
        <f t="shared" si="4"/>
        <v>0kg</v>
      </c>
      <c r="O155" s="692">
        <f t="shared" si="2"/>
        <v>124.80000000000001</v>
      </c>
      <c r="P155" s="29">
        <f t="shared" si="5"/>
        <v>80</v>
      </c>
      <c r="Q155" s="74">
        <f t="shared" si="3"/>
        <v>0</v>
      </c>
      <c r="R155" s="28"/>
      <c r="S155" s="28"/>
      <c r="T155" s="28"/>
      <c r="U155" s="28"/>
      <c r="V155" s="28"/>
      <c r="W155" s="28"/>
      <c r="X155" s="28"/>
      <c r="Y155" s="28"/>
      <c r="Z155" s="28"/>
    </row>
    <row r="156" spans="1:26" ht="15.75" customHeight="1">
      <c r="A156" s="111">
        <v>148</v>
      </c>
      <c r="B156" s="48" t="s">
        <v>157</v>
      </c>
      <c r="C156" s="48" t="s">
        <v>31</v>
      </c>
      <c r="D156" s="35"/>
      <c r="E156" s="149" t="s">
        <v>32</v>
      </c>
      <c r="F156" s="156"/>
      <c r="G156" s="670">
        <v>145</v>
      </c>
      <c r="H156" s="88">
        <v>0.23</v>
      </c>
      <c r="I156" s="40"/>
      <c r="J156" s="121" t="s">
        <v>33</v>
      </c>
      <c r="K156" s="41" t="s">
        <v>26</v>
      </c>
      <c r="L156" s="42" t="str">
        <f t="shared" si="0"/>
        <v>kg</v>
      </c>
      <c r="M156" s="658">
        <f t="shared" si="1"/>
        <v>0</v>
      </c>
      <c r="N156" s="659" t="str">
        <f t="shared" si="4"/>
        <v>0kg</v>
      </c>
      <c r="O156" s="692">
        <f t="shared" si="2"/>
        <v>33.35</v>
      </c>
      <c r="P156" s="29">
        <f t="shared" si="5"/>
        <v>145</v>
      </c>
      <c r="Q156" s="74">
        <f t="shared" si="3"/>
        <v>0</v>
      </c>
      <c r="R156" s="28"/>
      <c r="S156" s="28"/>
      <c r="T156" s="28"/>
      <c r="U156" s="28"/>
      <c r="V156" s="28"/>
      <c r="W156" s="28"/>
      <c r="X156" s="28"/>
      <c r="Y156" s="28"/>
      <c r="Z156" s="28"/>
    </row>
    <row r="157" spans="1:26" ht="15.75" customHeight="1">
      <c r="A157" s="111">
        <v>149</v>
      </c>
      <c r="B157" s="48" t="s">
        <v>2065</v>
      </c>
      <c r="C157" s="48" t="s">
        <v>31</v>
      </c>
      <c r="D157" s="35"/>
      <c r="E157" s="149" t="s">
        <v>32</v>
      </c>
      <c r="F157" s="156"/>
      <c r="G157" s="670">
        <v>430</v>
      </c>
      <c r="H157" s="88">
        <v>0.25</v>
      </c>
      <c r="I157" s="40"/>
      <c r="J157" s="121" t="s">
        <v>33</v>
      </c>
      <c r="K157" s="41" t="s">
        <v>26</v>
      </c>
      <c r="L157" s="42" t="str">
        <f t="shared" si="0"/>
        <v>kg</v>
      </c>
      <c r="M157" s="658">
        <f t="shared" si="1"/>
        <v>0</v>
      </c>
      <c r="N157" s="659" t="str">
        <f t="shared" si="4"/>
        <v>0kg</v>
      </c>
      <c r="O157" s="692">
        <f t="shared" si="2"/>
        <v>107.5</v>
      </c>
      <c r="P157" s="29">
        <f t="shared" si="5"/>
        <v>430</v>
      </c>
      <c r="Q157" s="74">
        <f t="shared" si="3"/>
        <v>0</v>
      </c>
      <c r="R157" s="28"/>
      <c r="S157" s="28"/>
      <c r="T157" s="28"/>
      <c r="U157" s="28"/>
      <c r="V157" s="28"/>
      <c r="W157" s="28"/>
      <c r="X157" s="28"/>
      <c r="Y157" s="28"/>
      <c r="Z157" s="28"/>
    </row>
    <row r="158" spans="1:26" ht="15.75" customHeight="1">
      <c r="A158" s="111">
        <v>150</v>
      </c>
      <c r="B158" s="48" t="s">
        <v>430</v>
      </c>
      <c r="C158" s="48" t="s">
        <v>31</v>
      </c>
      <c r="D158" s="35"/>
      <c r="E158" s="149" t="s">
        <v>32</v>
      </c>
      <c r="F158" s="156"/>
      <c r="G158" s="670">
        <v>145</v>
      </c>
      <c r="H158" s="88">
        <v>2.2200000000000002</v>
      </c>
      <c r="I158" s="40"/>
      <c r="J158" s="121" t="s">
        <v>33</v>
      </c>
      <c r="K158" s="41" t="s">
        <v>26</v>
      </c>
      <c r="L158" s="42" t="str">
        <f t="shared" si="0"/>
        <v>kg</v>
      </c>
      <c r="M158" s="658">
        <f t="shared" si="1"/>
        <v>0</v>
      </c>
      <c r="N158" s="659" t="str">
        <f t="shared" si="4"/>
        <v>0kg</v>
      </c>
      <c r="O158" s="692">
        <f t="shared" si="2"/>
        <v>321.90000000000003</v>
      </c>
      <c r="P158" s="29">
        <f t="shared" si="5"/>
        <v>145</v>
      </c>
      <c r="Q158" s="74">
        <f t="shared" si="3"/>
        <v>0</v>
      </c>
      <c r="R158" s="28"/>
      <c r="S158" s="28"/>
      <c r="T158" s="28"/>
      <c r="U158" s="28"/>
      <c r="V158" s="28"/>
      <c r="W158" s="28"/>
      <c r="X158" s="28"/>
      <c r="Y158" s="28"/>
      <c r="Z158" s="28"/>
    </row>
    <row r="159" spans="1:26" ht="15.75" customHeight="1">
      <c r="A159" s="111">
        <v>151</v>
      </c>
      <c r="B159" s="48" t="s">
        <v>442</v>
      </c>
      <c r="C159" s="48" t="s">
        <v>31</v>
      </c>
      <c r="D159" s="35"/>
      <c r="E159" s="149" t="s">
        <v>32</v>
      </c>
      <c r="F159" s="156"/>
      <c r="G159" s="670">
        <v>170</v>
      </c>
      <c r="H159" s="88">
        <v>6.61</v>
      </c>
      <c r="I159" s="40"/>
      <c r="J159" s="121" t="s">
        <v>33</v>
      </c>
      <c r="K159" s="41" t="s">
        <v>26</v>
      </c>
      <c r="L159" s="42" t="str">
        <f t="shared" si="0"/>
        <v>kg</v>
      </c>
      <c r="M159" s="658">
        <f t="shared" si="1"/>
        <v>0</v>
      </c>
      <c r="N159" s="659" t="str">
        <f t="shared" si="4"/>
        <v>0kg</v>
      </c>
      <c r="O159" s="692">
        <f t="shared" si="2"/>
        <v>1123.7</v>
      </c>
      <c r="P159" s="29">
        <f t="shared" si="5"/>
        <v>170</v>
      </c>
      <c r="Q159" s="74">
        <f t="shared" si="3"/>
        <v>0</v>
      </c>
      <c r="R159" s="28"/>
      <c r="S159" s="28"/>
      <c r="T159" s="28"/>
      <c r="U159" s="28"/>
      <c r="V159" s="28"/>
      <c r="W159" s="28"/>
      <c r="X159" s="28"/>
      <c r="Y159" s="28"/>
      <c r="Z159" s="28"/>
    </row>
    <row r="160" spans="1:26" ht="15.75" customHeight="1">
      <c r="A160" s="111">
        <v>152</v>
      </c>
      <c r="B160" s="48" t="s">
        <v>445</v>
      </c>
      <c r="C160" s="48" t="s">
        <v>31</v>
      </c>
      <c r="D160" s="35"/>
      <c r="E160" s="149" t="s">
        <v>32</v>
      </c>
      <c r="F160" s="156"/>
      <c r="G160" s="670">
        <v>120</v>
      </c>
      <c r="H160" s="88">
        <v>0.61</v>
      </c>
      <c r="I160" s="40"/>
      <c r="J160" s="121" t="s">
        <v>33</v>
      </c>
      <c r="K160" s="41" t="s">
        <v>26</v>
      </c>
      <c r="L160" s="42" t="str">
        <f t="shared" si="0"/>
        <v>kg</v>
      </c>
      <c r="M160" s="658">
        <f t="shared" si="1"/>
        <v>0</v>
      </c>
      <c r="N160" s="659" t="str">
        <f t="shared" si="4"/>
        <v>0kg</v>
      </c>
      <c r="O160" s="692">
        <f t="shared" si="2"/>
        <v>73.2</v>
      </c>
      <c r="P160" s="29">
        <f t="shared" si="5"/>
        <v>120.00000000000001</v>
      </c>
      <c r="Q160" s="74">
        <f t="shared" si="3"/>
        <v>0</v>
      </c>
      <c r="R160" s="28"/>
      <c r="S160" s="28"/>
      <c r="T160" s="28"/>
      <c r="U160" s="28"/>
      <c r="V160" s="28"/>
      <c r="W160" s="28"/>
      <c r="X160" s="28"/>
      <c r="Y160" s="28"/>
      <c r="Z160" s="28"/>
    </row>
    <row r="161" spans="1:26" ht="15.75" customHeight="1">
      <c r="A161" s="111">
        <v>153</v>
      </c>
      <c r="B161" s="48" t="s">
        <v>466</v>
      </c>
      <c r="C161" s="48" t="s">
        <v>31</v>
      </c>
      <c r="D161" s="35"/>
      <c r="E161" s="149" t="s">
        <v>32</v>
      </c>
      <c r="F161" s="156"/>
      <c r="G161" s="670">
        <v>208.8</v>
      </c>
      <c r="H161" s="88">
        <v>0.72</v>
      </c>
      <c r="I161" s="40"/>
      <c r="J161" s="121" t="s">
        <v>33</v>
      </c>
      <c r="K161" s="41" t="s">
        <v>26</v>
      </c>
      <c r="L161" s="42" t="str">
        <f t="shared" si="0"/>
        <v>kg</v>
      </c>
      <c r="M161" s="658">
        <f t="shared" si="1"/>
        <v>0</v>
      </c>
      <c r="N161" s="659" t="str">
        <f t="shared" si="4"/>
        <v>0kg</v>
      </c>
      <c r="O161" s="692">
        <f t="shared" si="2"/>
        <v>150.33600000000001</v>
      </c>
      <c r="P161" s="29">
        <f t="shared" si="5"/>
        <v>208.8</v>
      </c>
      <c r="Q161" s="74">
        <f t="shared" si="3"/>
        <v>0</v>
      </c>
      <c r="R161" s="28"/>
      <c r="S161" s="28"/>
      <c r="T161" s="28"/>
      <c r="U161" s="28"/>
      <c r="V161" s="28"/>
      <c r="W161" s="28"/>
      <c r="X161" s="28"/>
      <c r="Y161" s="28"/>
      <c r="Z161" s="28"/>
    </row>
    <row r="162" spans="1:26" ht="15.75" customHeight="1">
      <c r="A162" s="111">
        <v>154</v>
      </c>
      <c r="B162" s="48" t="s">
        <v>489</v>
      </c>
      <c r="C162" s="48" t="s">
        <v>31</v>
      </c>
      <c r="D162" s="35"/>
      <c r="E162" s="149" t="s">
        <v>32</v>
      </c>
      <c r="F162" s="156"/>
      <c r="G162" s="670">
        <v>130</v>
      </c>
      <c r="H162" s="88">
        <v>0.12</v>
      </c>
      <c r="I162" s="40"/>
      <c r="J162" s="121" t="s">
        <v>33</v>
      </c>
      <c r="K162" s="41" t="s">
        <v>26</v>
      </c>
      <c r="L162" s="42" t="str">
        <f t="shared" si="0"/>
        <v>kg</v>
      </c>
      <c r="M162" s="658">
        <f t="shared" si="1"/>
        <v>0</v>
      </c>
      <c r="N162" s="659" t="str">
        <f t="shared" si="4"/>
        <v>0kg</v>
      </c>
      <c r="O162" s="692">
        <f t="shared" si="2"/>
        <v>15.6</v>
      </c>
      <c r="P162" s="29">
        <f t="shared" si="5"/>
        <v>130</v>
      </c>
      <c r="Q162" s="74">
        <f t="shared" si="3"/>
        <v>0</v>
      </c>
      <c r="R162" s="28"/>
      <c r="S162" s="28"/>
      <c r="T162" s="28"/>
      <c r="U162" s="28"/>
      <c r="V162" s="28"/>
      <c r="W162" s="28"/>
      <c r="X162" s="28"/>
      <c r="Y162" s="28"/>
      <c r="Z162" s="28"/>
    </row>
    <row r="163" spans="1:26" ht="15.75" customHeight="1">
      <c r="A163" s="111">
        <v>155</v>
      </c>
      <c r="B163" s="48" t="s">
        <v>1295</v>
      </c>
      <c r="C163" s="48" t="s">
        <v>31</v>
      </c>
      <c r="D163" s="35"/>
      <c r="E163" s="149" t="s">
        <v>32</v>
      </c>
      <c r="F163" s="156"/>
      <c r="G163" s="670">
        <v>95</v>
      </c>
      <c r="H163" s="88">
        <v>2.19</v>
      </c>
      <c r="I163" s="40"/>
      <c r="J163" s="121" t="s">
        <v>33</v>
      </c>
      <c r="K163" s="41" t="s">
        <v>26</v>
      </c>
      <c r="L163" s="42" t="str">
        <f t="shared" si="0"/>
        <v>kg</v>
      </c>
      <c r="M163" s="658">
        <f t="shared" si="1"/>
        <v>0</v>
      </c>
      <c r="N163" s="659" t="str">
        <f t="shared" si="4"/>
        <v>0kg</v>
      </c>
      <c r="O163" s="692">
        <f t="shared" si="2"/>
        <v>208.04999999999998</v>
      </c>
      <c r="P163" s="29">
        <f t="shared" si="5"/>
        <v>95</v>
      </c>
      <c r="Q163" s="74">
        <f t="shared" si="3"/>
        <v>0</v>
      </c>
      <c r="R163" s="28"/>
      <c r="S163" s="28"/>
      <c r="T163" s="28"/>
      <c r="U163" s="28"/>
      <c r="V163" s="28"/>
      <c r="W163" s="28"/>
      <c r="X163" s="28"/>
      <c r="Y163" s="28"/>
      <c r="Z163" s="28"/>
    </row>
    <row r="164" spans="1:26" ht="15.75" customHeight="1">
      <c r="A164" s="111">
        <v>156</v>
      </c>
      <c r="B164" s="48" t="s">
        <v>1330</v>
      </c>
      <c r="C164" s="48" t="s">
        <v>31</v>
      </c>
      <c r="D164" s="35"/>
      <c r="E164" s="149" t="s">
        <v>32</v>
      </c>
      <c r="F164" s="156"/>
      <c r="G164" s="670">
        <v>210</v>
      </c>
      <c r="H164" s="88">
        <v>0.39</v>
      </c>
      <c r="I164" s="40"/>
      <c r="J164" s="121" t="s">
        <v>33</v>
      </c>
      <c r="K164" s="41" t="s">
        <v>26</v>
      </c>
      <c r="L164" s="42" t="str">
        <f t="shared" si="0"/>
        <v>kg</v>
      </c>
      <c r="M164" s="658">
        <f t="shared" si="1"/>
        <v>0</v>
      </c>
      <c r="N164" s="659" t="str">
        <f t="shared" si="4"/>
        <v>0kg</v>
      </c>
      <c r="O164" s="692">
        <f t="shared" si="2"/>
        <v>81.900000000000006</v>
      </c>
      <c r="P164" s="29">
        <f t="shared" si="5"/>
        <v>210</v>
      </c>
      <c r="Q164" s="74">
        <f t="shared" si="3"/>
        <v>0</v>
      </c>
      <c r="R164" s="28"/>
      <c r="S164" s="28"/>
      <c r="T164" s="28"/>
      <c r="U164" s="28"/>
      <c r="V164" s="28"/>
      <c r="W164" s="28"/>
      <c r="X164" s="28"/>
      <c r="Y164" s="28"/>
      <c r="Z164" s="28"/>
    </row>
    <row r="165" spans="1:26" ht="15.75" customHeight="1">
      <c r="A165" s="111">
        <v>157</v>
      </c>
      <c r="B165" s="48" t="s">
        <v>1432</v>
      </c>
      <c r="C165" s="48" t="s">
        <v>31</v>
      </c>
      <c r="D165" s="35"/>
      <c r="E165" s="149" t="s">
        <v>32</v>
      </c>
      <c r="F165" s="156"/>
      <c r="G165" s="670">
        <v>140</v>
      </c>
      <c r="H165" s="88">
        <v>0.21</v>
      </c>
      <c r="I165" s="40"/>
      <c r="J165" s="121" t="s">
        <v>33</v>
      </c>
      <c r="K165" s="41" t="s">
        <v>26</v>
      </c>
      <c r="L165" s="42" t="str">
        <f t="shared" si="0"/>
        <v>kg</v>
      </c>
      <c r="M165" s="658">
        <f t="shared" si="1"/>
        <v>0</v>
      </c>
      <c r="N165" s="659" t="str">
        <f t="shared" si="4"/>
        <v>0kg</v>
      </c>
      <c r="O165" s="692">
        <f t="shared" si="2"/>
        <v>29.4</v>
      </c>
      <c r="P165" s="29">
        <f t="shared" si="5"/>
        <v>140</v>
      </c>
      <c r="Q165" s="74">
        <f t="shared" si="3"/>
        <v>0</v>
      </c>
      <c r="R165" s="28"/>
      <c r="S165" s="28"/>
      <c r="T165" s="28"/>
      <c r="U165" s="28"/>
      <c r="V165" s="28"/>
      <c r="W165" s="28"/>
      <c r="X165" s="28"/>
      <c r="Y165" s="28"/>
      <c r="Z165" s="28"/>
    </row>
    <row r="166" spans="1:26" ht="15.75" customHeight="1">
      <c r="A166" s="111">
        <v>158</v>
      </c>
      <c r="B166" s="48" t="s">
        <v>1756</v>
      </c>
      <c r="C166" s="48" t="s">
        <v>31</v>
      </c>
      <c r="D166" s="35"/>
      <c r="E166" s="149" t="s">
        <v>32</v>
      </c>
      <c r="F166" s="156"/>
      <c r="G166" s="670">
        <v>55</v>
      </c>
      <c r="H166" s="88">
        <v>0.85</v>
      </c>
      <c r="I166" s="40"/>
      <c r="J166" s="121" t="s">
        <v>33</v>
      </c>
      <c r="K166" s="41" t="s">
        <v>26</v>
      </c>
      <c r="L166" s="42" t="str">
        <f t="shared" si="0"/>
        <v>kg</v>
      </c>
      <c r="M166" s="658">
        <f t="shared" si="1"/>
        <v>0</v>
      </c>
      <c r="N166" s="659" t="str">
        <f t="shared" si="4"/>
        <v>0kg</v>
      </c>
      <c r="O166" s="692">
        <f t="shared" si="2"/>
        <v>46.75</v>
      </c>
      <c r="P166" s="29">
        <f t="shared" si="5"/>
        <v>55</v>
      </c>
      <c r="Q166" s="74">
        <f t="shared" si="3"/>
        <v>0</v>
      </c>
      <c r="R166" s="28"/>
      <c r="S166" s="28"/>
      <c r="T166" s="28"/>
      <c r="U166" s="28"/>
      <c r="V166" s="28"/>
      <c r="W166" s="28"/>
      <c r="X166" s="28"/>
      <c r="Y166" s="28"/>
      <c r="Z166" s="28"/>
    </row>
    <row r="167" spans="1:26" ht="15.75" customHeight="1">
      <c r="A167" s="111">
        <v>159</v>
      </c>
      <c r="B167" s="48" t="s">
        <v>1765</v>
      </c>
      <c r="C167" s="48" t="s">
        <v>31</v>
      </c>
      <c r="D167" s="35"/>
      <c r="E167" s="149" t="s">
        <v>32</v>
      </c>
      <c r="F167" s="156"/>
      <c r="G167" s="670">
        <v>195</v>
      </c>
      <c r="H167" s="88">
        <v>0.19</v>
      </c>
      <c r="I167" s="40"/>
      <c r="J167" s="121" t="s">
        <v>33</v>
      </c>
      <c r="K167" s="41" t="s">
        <v>26</v>
      </c>
      <c r="L167" s="42" t="str">
        <f t="shared" si="0"/>
        <v>kg</v>
      </c>
      <c r="M167" s="658">
        <f t="shared" si="1"/>
        <v>0</v>
      </c>
      <c r="N167" s="659" t="str">
        <f t="shared" si="4"/>
        <v>0kg</v>
      </c>
      <c r="O167" s="692">
        <f t="shared" si="2"/>
        <v>37.049999999999997</v>
      </c>
      <c r="P167" s="29">
        <f t="shared" si="5"/>
        <v>194.99999999999997</v>
      </c>
      <c r="Q167" s="74">
        <f t="shared" si="3"/>
        <v>0</v>
      </c>
      <c r="R167" s="28"/>
      <c r="S167" s="28"/>
      <c r="T167" s="28"/>
      <c r="U167" s="28"/>
      <c r="V167" s="28"/>
      <c r="W167" s="28"/>
      <c r="X167" s="28"/>
      <c r="Y167" s="28"/>
      <c r="Z167" s="28"/>
    </row>
    <row r="168" spans="1:26" ht="15.75" customHeight="1">
      <c r="A168" s="111">
        <v>160</v>
      </c>
      <c r="B168" s="48" t="s">
        <v>1771</v>
      </c>
      <c r="C168" s="48" t="s">
        <v>31</v>
      </c>
      <c r="D168" s="35"/>
      <c r="E168" s="149" t="s">
        <v>32</v>
      </c>
      <c r="F168" s="156"/>
      <c r="G168" s="670">
        <v>123</v>
      </c>
      <c r="H168" s="88">
        <v>1</v>
      </c>
      <c r="I168" s="40"/>
      <c r="J168" s="121" t="s">
        <v>33</v>
      </c>
      <c r="K168" s="41" t="s">
        <v>26</v>
      </c>
      <c r="L168" s="42" t="str">
        <f t="shared" si="0"/>
        <v>kg</v>
      </c>
      <c r="M168" s="658">
        <f t="shared" si="1"/>
        <v>0</v>
      </c>
      <c r="N168" s="659" t="str">
        <f t="shared" si="4"/>
        <v>0kg</v>
      </c>
      <c r="O168" s="692">
        <f t="shared" si="2"/>
        <v>123</v>
      </c>
      <c r="P168" s="29">
        <f t="shared" si="5"/>
        <v>123</v>
      </c>
      <c r="Q168" s="74">
        <f t="shared" si="3"/>
        <v>0</v>
      </c>
      <c r="R168" s="28"/>
      <c r="S168" s="28"/>
      <c r="T168" s="28"/>
      <c r="U168" s="28"/>
      <c r="V168" s="28"/>
      <c r="W168" s="28"/>
      <c r="X168" s="28"/>
      <c r="Y168" s="28"/>
      <c r="Z168" s="28"/>
    </row>
    <row r="169" spans="1:26" ht="15.75" customHeight="1">
      <c r="A169" s="111">
        <v>161</v>
      </c>
      <c r="B169" s="48" t="s">
        <v>1709</v>
      </c>
      <c r="C169" s="48" t="s">
        <v>31</v>
      </c>
      <c r="D169" s="35"/>
      <c r="E169" s="149" t="s">
        <v>32</v>
      </c>
      <c r="F169" s="156"/>
      <c r="G169" s="670">
        <v>65</v>
      </c>
      <c r="H169" s="88">
        <v>0.66900000000000004</v>
      </c>
      <c r="I169" s="40"/>
      <c r="J169" s="121" t="s">
        <v>33</v>
      </c>
      <c r="K169" s="41"/>
      <c r="L169" s="42" t="str">
        <f t="shared" si="0"/>
        <v>kg</v>
      </c>
      <c r="M169" s="658">
        <f t="shared" si="1"/>
        <v>0</v>
      </c>
      <c r="N169" s="659" t="str">
        <f t="shared" si="4"/>
        <v>0kg</v>
      </c>
      <c r="O169" s="692">
        <f t="shared" si="2"/>
        <v>43.484999999999999</v>
      </c>
      <c r="P169" s="29"/>
      <c r="Q169" s="74"/>
      <c r="R169" s="28"/>
      <c r="S169" s="28"/>
      <c r="T169" s="28"/>
      <c r="U169" s="28"/>
      <c r="V169" s="28"/>
      <c r="W169" s="28"/>
      <c r="X169" s="28"/>
      <c r="Y169" s="28"/>
      <c r="Z169" s="28"/>
    </row>
    <row r="170" spans="1:26" ht="15.75" customHeight="1">
      <c r="A170" s="111">
        <v>162</v>
      </c>
      <c r="B170" s="48" t="s">
        <v>30</v>
      </c>
      <c r="C170" s="48" t="s">
        <v>31</v>
      </c>
      <c r="D170" s="35"/>
      <c r="E170" s="149" t="s">
        <v>32</v>
      </c>
      <c r="F170" s="156"/>
      <c r="G170" s="670">
        <v>105.84</v>
      </c>
      <c r="H170" s="88">
        <v>1.08</v>
      </c>
      <c r="I170" s="40"/>
      <c r="J170" s="121" t="s">
        <v>33</v>
      </c>
      <c r="K170" s="41"/>
      <c r="L170" s="42" t="str">
        <f t="shared" si="0"/>
        <v>kg</v>
      </c>
      <c r="M170" s="658">
        <f t="shared" si="1"/>
        <v>0</v>
      </c>
      <c r="N170" s="659" t="str">
        <f t="shared" si="4"/>
        <v>0kg</v>
      </c>
      <c r="O170" s="692">
        <f t="shared" si="2"/>
        <v>114.30720000000001</v>
      </c>
      <c r="P170" s="29"/>
      <c r="Q170" s="74"/>
      <c r="R170" s="28"/>
      <c r="S170" s="28"/>
      <c r="T170" s="28"/>
      <c r="U170" s="28"/>
      <c r="V170" s="28"/>
      <c r="W170" s="28"/>
      <c r="X170" s="28"/>
      <c r="Y170" s="28"/>
      <c r="Z170" s="28"/>
    </row>
    <row r="171" spans="1:26" ht="15.75" customHeight="1">
      <c r="A171" s="111">
        <v>163</v>
      </c>
      <c r="B171" s="48" t="s">
        <v>2219</v>
      </c>
      <c r="C171" s="48" t="s">
        <v>31</v>
      </c>
      <c r="D171" s="35"/>
      <c r="E171" s="149" t="s">
        <v>32</v>
      </c>
      <c r="F171" s="156"/>
      <c r="G171" s="670">
        <v>260</v>
      </c>
      <c r="H171" s="88">
        <v>0.01</v>
      </c>
      <c r="I171" s="40"/>
      <c r="J171" s="121" t="s">
        <v>33</v>
      </c>
      <c r="K171" s="41"/>
      <c r="L171" s="42" t="str">
        <f t="shared" si="0"/>
        <v>kg</v>
      </c>
      <c r="M171" s="658">
        <f t="shared" si="1"/>
        <v>0</v>
      </c>
      <c r="N171" s="659" t="str">
        <f t="shared" si="4"/>
        <v>0kg</v>
      </c>
      <c r="O171" s="692">
        <f t="shared" si="2"/>
        <v>2.6</v>
      </c>
      <c r="P171" s="29"/>
      <c r="Q171" s="74"/>
      <c r="R171" s="28"/>
      <c r="S171" s="28"/>
      <c r="T171" s="28"/>
      <c r="U171" s="28"/>
      <c r="V171" s="28"/>
      <c r="W171" s="28"/>
      <c r="X171" s="28"/>
      <c r="Y171" s="28"/>
      <c r="Z171" s="28"/>
    </row>
    <row r="172" spans="1:26" ht="15.75" customHeight="1">
      <c r="A172" s="111">
        <v>164</v>
      </c>
      <c r="B172" s="48" t="s">
        <v>2222</v>
      </c>
      <c r="C172" s="48" t="s">
        <v>31</v>
      </c>
      <c r="D172" s="35"/>
      <c r="E172" s="149" t="s">
        <v>32</v>
      </c>
      <c r="F172" s="156"/>
      <c r="G172" s="670">
        <v>95</v>
      </c>
      <c r="H172" s="88">
        <v>0.23</v>
      </c>
      <c r="I172" s="40"/>
      <c r="J172" s="121" t="s">
        <v>33</v>
      </c>
      <c r="K172" s="41"/>
      <c r="L172" s="42" t="str">
        <f t="shared" si="0"/>
        <v>kg</v>
      </c>
      <c r="M172" s="658">
        <f t="shared" si="1"/>
        <v>0</v>
      </c>
      <c r="N172" s="659" t="str">
        <f t="shared" si="4"/>
        <v>0kg</v>
      </c>
      <c r="O172" s="692">
        <f t="shared" si="2"/>
        <v>21.85</v>
      </c>
      <c r="P172" s="29"/>
      <c r="Q172" s="74"/>
      <c r="R172" s="28"/>
      <c r="S172" s="28"/>
      <c r="T172" s="28"/>
      <c r="U172" s="28"/>
      <c r="V172" s="28"/>
      <c r="W172" s="28"/>
      <c r="X172" s="28"/>
      <c r="Y172" s="28"/>
      <c r="Z172" s="28"/>
    </row>
    <row r="173" spans="1:26" ht="15.75" customHeight="1">
      <c r="A173" s="111">
        <v>165</v>
      </c>
      <c r="B173" s="48" t="s">
        <v>2218</v>
      </c>
      <c r="C173" s="48" t="s">
        <v>31</v>
      </c>
      <c r="D173" s="35"/>
      <c r="E173" s="149" t="s">
        <v>32</v>
      </c>
      <c r="F173" s="156"/>
      <c r="G173" s="670">
        <v>120</v>
      </c>
      <c r="H173" s="88">
        <v>0.93</v>
      </c>
      <c r="I173" s="40"/>
      <c r="J173" s="121" t="s">
        <v>33</v>
      </c>
      <c r="K173" s="41"/>
      <c r="L173" s="42" t="str">
        <f t="shared" si="0"/>
        <v>kg</v>
      </c>
      <c r="M173" s="658">
        <f t="shared" si="1"/>
        <v>0</v>
      </c>
      <c r="N173" s="659" t="str">
        <f t="shared" si="4"/>
        <v>0kg</v>
      </c>
      <c r="O173" s="692">
        <f t="shared" si="2"/>
        <v>111.60000000000001</v>
      </c>
      <c r="P173" s="29"/>
      <c r="Q173" s="74"/>
      <c r="R173" s="28"/>
      <c r="S173" s="28"/>
      <c r="T173" s="28"/>
      <c r="U173" s="28"/>
      <c r="V173" s="28"/>
      <c r="W173" s="28"/>
      <c r="X173" s="28"/>
      <c r="Y173" s="28"/>
      <c r="Z173" s="28"/>
    </row>
    <row r="174" spans="1:26" ht="15.75" customHeight="1">
      <c r="A174" s="111">
        <v>166</v>
      </c>
      <c r="B174" s="48" t="s">
        <v>2391</v>
      </c>
      <c r="C174" s="48" t="s">
        <v>31</v>
      </c>
      <c r="D174" s="35"/>
      <c r="E174" s="149" t="s">
        <v>32</v>
      </c>
      <c r="F174" s="156"/>
      <c r="G174" s="670">
        <v>85</v>
      </c>
      <c r="H174" s="88">
        <v>0.4</v>
      </c>
      <c r="I174" s="40"/>
      <c r="J174" s="121" t="s">
        <v>33</v>
      </c>
      <c r="K174" s="41"/>
      <c r="L174" s="42" t="str">
        <f t="shared" si="0"/>
        <v>kg</v>
      </c>
      <c r="M174" s="658">
        <f t="shared" si="1"/>
        <v>0</v>
      </c>
      <c r="N174" s="659" t="str">
        <f t="shared" si="4"/>
        <v>0kg</v>
      </c>
      <c r="O174" s="692">
        <f t="shared" si="2"/>
        <v>34</v>
      </c>
      <c r="P174" s="29"/>
      <c r="Q174" s="74"/>
      <c r="R174" s="28"/>
      <c r="S174" s="28"/>
      <c r="T174" s="28"/>
      <c r="U174" s="28"/>
      <c r="V174" s="28"/>
      <c r="W174" s="28"/>
      <c r="X174" s="28"/>
      <c r="Y174" s="28"/>
      <c r="Z174" s="28"/>
    </row>
    <row r="175" spans="1:26" ht="15.75" customHeight="1">
      <c r="A175" s="111">
        <v>167</v>
      </c>
      <c r="B175" s="48" t="s">
        <v>2395</v>
      </c>
      <c r="C175" s="48" t="s">
        <v>31</v>
      </c>
      <c r="D175" s="35"/>
      <c r="E175" s="149" t="s">
        <v>32</v>
      </c>
      <c r="F175" s="156"/>
      <c r="G175" s="670">
        <v>10</v>
      </c>
      <c r="H175" s="88">
        <v>1</v>
      </c>
      <c r="I175" s="40"/>
      <c r="J175" s="121" t="s">
        <v>33</v>
      </c>
      <c r="K175" s="41"/>
      <c r="L175" s="42" t="str">
        <f t="shared" si="0"/>
        <v>kg</v>
      </c>
      <c r="M175" s="658">
        <f t="shared" si="1"/>
        <v>0</v>
      </c>
      <c r="N175" s="659" t="str">
        <f t="shared" si="4"/>
        <v>0kg</v>
      </c>
      <c r="O175" s="692">
        <f t="shared" si="2"/>
        <v>10</v>
      </c>
      <c r="P175" s="29"/>
      <c r="Q175" s="74"/>
      <c r="R175" s="28"/>
      <c r="S175" s="28"/>
      <c r="T175" s="28"/>
      <c r="U175" s="28"/>
      <c r="V175" s="28"/>
      <c r="W175" s="28"/>
      <c r="X175" s="28"/>
      <c r="Y175" s="28"/>
      <c r="Z175" s="28"/>
    </row>
    <row r="176" spans="1:26" ht="15.75" customHeight="1">
      <c r="A176" s="111">
        <v>168</v>
      </c>
      <c r="B176" s="48" t="s">
        <v>2440</v>
      </c>
      <c r="C176" s="48" t="s">
        <v>31</v>
      </c>
      <c r="D176" s="35"/>
      <c r="E176" s="149" t="s">
        <v>32</v>
      </c>
      <c r="F176" s="156"/>
      <c r="G176" s="670">
        <v>40</v>
      </c>
      <c r="H176" s="88">
        <v>0.97699999999999998</v>
      </c>
      <c r="I176" s="40"/>
      <c r="J176" s="121" t="s">
        <v>33</v>
      </c>
      <c r="K176" s="41"/>
      <c r="L176" s="42" t="str">
        <f t="shared" si="0"/>
        <v>kg</v>
      </c>
      <c r="M176" s="658">
        <f t="shared" si="1"/>
        <v>0</v>
      </c>
      <c r="N176" s="659" t="str">
        <f t="shared" si="4"/>
        <v>0kg</v>
      </c>
      <c r="O176" s="692">
        <f t="shared" si="2"/>
        <v>39.08</v>
      </c>
      <c r="P176" s="29"/>
      <c r="Q176" s="74"/>
      <c r="R176" s="28"/>
      <c r="S176" s="28"/>
      <c r="T176" s="28"/>
      <c r="U176" s="28"/>
      <c r="V176" s="28"/>
      <c r="W176" s="28"/>
      <c r="X176" s="28"/>
      <c r="Y176" s="28"/>
      <c r="Z176" s="28"/>
    </row>
    <row r="177" spans="1:26" ht="15.75" customHeight="1">
      <c r="A177" s="111"/>
      <c r="B177" s="48"/>
      <c r="C177" s="48"/>
      <c r="D177" s="35"/>
      <c r="E177" s="149"/>
      <c r="F177" s="156"/>
      <c r="G177" s="670"/>
      <c r="H177" s="88"/>
      <c r="I177" s="40"/>
      <c r="J177" s="40"/>
      <c r="K177" s="41"/>
      <c r="L177" s="42"/>
      <c r="M177" s="658"/>
      <c r="N177" s="659"/>
      <c r="O177" s="692"/>
      <c r="P177" s="29"/>
      <c r="Q177" s="74"/>
      <c r="R177" s="28"/>
      <c r="S177" s="28"/>
      <c r="T177" s="28"/>
      <c r="U177" s="28"/>
      <c r="V177" s="28"/>
      <c r="W177" s="28"/>
      <c r="X177" s="28"/>
      <c r="Y177" s="28"/>
      <c r="Z177" s="28"/>
    </row>
    <row r="178" spans="1:26" ht="15.75" customHeight="1">
      <c r="A178" s="111"/>
      <c r="B178" s="48"/>
      <c r="C178" s="48"/>
      <c r="D178" s="35"/>
      <c r="E178" s="149"/>
      <c r="F178" s="156"/>
      <c r="G178" s="670"/>
      <c r="H178" s="88"/>
      <c r="I178" s="40"/>
      <c r="J178" s="40"/>
      <c r="K178" s="41"/>
      <c r="L178" s="42"/>
      <c r="M178" s="658"/>
      <c r="N178" s="659"/>
      <c r="O178" s="692"/>
      <c r="P178" s="29"/>
      <c r="Q178" s="74"/>
      <c r="R178" s="28"/>
      <c r="S178" s="28"/>
      <c r="T178" s="28"/>
      <c r="U178" s="28"/>
      <c r="V178" s="28"/>
      <c r="W178" s="28"/>
      <c r="X178" s="28"/>
      <c r="Y178" s="28"/>
      <c r="Z178" s="28"/>
    </row>
    <row r="179" spans="1:26" ht="15.75" customHeight="1">
      <c r="A179" s="111"/>
      <c r="B179" s="48"/>
      <c r="C179" s="48"/>
      <c r="D179" s="35"/>
      <c r="E179" s="149"/>
      <c r="F179" s="156"/>
      <c r="G179" s="670"/>
      <c r="H179" s="88"/>
      <c r="I179" s="40"/>
      <c r="J179" s="40"/>
      <c r="K179" s="41"/>
      <c r="L179" s="42"/>
      <c r="M179" s="658"/>
      <c r="N179" s="659"/>
      <c r="O179" s="692"/>
      <c r="P179" s="29"/>
      <c r="Q179" s="74"/>
      <c r="R179" s="28"/>
      <c r="S179" s="28"/>
      <c r="T179" s="28"/>
      <c r="U179" s="28"/>
      <c r="V179" s="28"/>
      <c r="W179" s="28"/>
      <c r="X179" s="28"/>
      <c r="Y179" s="28"/>
      <c r="Z179" s="28"/>
    </row>
    <row r="180" spans="1:26" ht="15.75" customHeight="1">
      <c r="A180" s="111"/>
      <c r="B180" s="48"/>
      <c r="C180" s="48"/>
      <c r="D180" s="35"/>
      <c r="E180" s="149"/>
      <c r="F180" s="156"/>
      <c r="G180" s="670"/>
      <c r="H180" s="88"/>
      <c r="I180" s="40"/>
      <c r="J180" s="40"/>
      <c r="K180" s="41"/>
      <c r="L180" s="42"/>
      <c r="M180" s="658"/>
      <c r="N180" s="659"/>
      <c r="O180" s="692"/>
      <c r="P180" s="29"/>
      <c r="Q180" s="74"/>
      <c r="R180" s="28"/>
      <c r="S180" s="28"/>
      <c r="T180" s="28"/>
      <c r="U180" s="28"/>
      <c r="V180" s="28"/>
      <c r="W180" s="28"/>
      <c r="X180" s="28"/>
      <c r="Y180" s="28"/>
      <c r="Z180" s="28"/>
    </row>
    <row r="181" spans="1:26" ht="15.75" customHeight="1">
      <c r="A181" s="111"/>
      <c r="B181" s="48"/>
      <c r="C181" s="48"/>
      <c r="D181" s="35"/>
      <c r="E181" s="149"/>
      <c r="F181" s="156"/>
      <c r="G181" s="670"/>
      <c r="H181" s="88"/>
      <c r="I181" s="40"/>
      <c r="J181" s="40"/>
      <c r="K181" s="41"/>
      <c r="L181" s="42"/>
      <c r="M181" s="658"/>
      <c r="N181" s="659"/>
      <c r="O181" s="692"/>
      <c r="P181" s="29"/>
      <c r="Q181" s="74"/>
      <c r="R181" s="28"/>
      <c r="S181" s="28"/>
      <c r="T181" s="28"/>
      <c r="U181" s="28"/>
      <c r="V181" s="28"/>
      <c r="W181" s="28"/>
      <c r="X181" s="28"/>
      <c r="Y181" s="28"/>
      <c r="Z181" s="28"/>
    </row>
    <row r="182" spans="1:26" ht="15.75" customHeight="1">
      <c r="A182" s="111"/>
      <c r="B182" s="48"/>
      <c r="C182" s="48"/>
      <c r="D182" s="35"/>
      <c r="E182" s="149"/>
      <c r="F182" s="156"/>
      <c r="G182" s="670"/>
      <c r="H182" s="88"/>
      <c r="I182" s="40"/>
      <c r="J182" s="40"/>
      <c r="K182" s="41"/>
      <c r="L182" s="42"/>
      <c r="M182" s="658"/>
      <c r="N182" s="659"/>
      <c r="O182" s="692"/>
      <c r="P182" s="29"/>
      <c r="Q182" s="74"/>
      <c r="R182" s="28"/>
      <c r="S182" s="28"/>
      <c r="T182" s="28"/>
      <c r="U182" s="28"/>
      <c r="V182" s="28"/>
      <c r="W182" s="28"/>
      <c r="X182" s="28"/>
      <c r="Y182" s="28"/>
      <c r="Z182" s="28"/>
    </row>
    <row r="183" spans="1:26" ht="15.75" customHeight="1">
      <c r="A183" s="111"/>
      <c r="B183" s="48"/>
      <c r="C183" s="48"/>
      <c r="D183" s="35"/>
      <c r="E183" s="149"/>
      <c r="F183" s="156"/>
      <c r="G183" s="670"/>
      <c r="H183" s="88"/>
      <c r="I183" s="40"/>
      <c r="J183" s="40"/>
      <c r="K183" s="41"/>
      <c r="L183" s="42"/>
      <c r="M183" s="658"/>
      <c r="N183" s="659"/>
      <c r="O183" s="692"/>
      <c r="P183" s="29"/>
      <c r="Q183" s="74"/>
      <c r="R183" s="28"/>
      <c r="S183" s="28"/>
      <c r="T183" s="28"/>
      <c r="U183" s="28"/>
      <c r="V183" s="28"/>
      <c r="W183" s="28"/>
      <c r="X183" s="28"/>
      <c r="Y183" s="28"/>
      <c r="Z183" s="28"/>
    </row>
    <row r="184" spans="1:26" ht="15.75" customHeight="1">
      <c r="A184" s="111"/>
      <c r="B184" s="48"/>
      <c r="C184" s="48"/>
      <c r="D184" s="35"/>
      <c r="E184" s="149"/>
      <c r="F184" s="156"/>
      <c r="G184" s="670"/>
      <c r="H184" s="88"/>
      <c r="I184" s="40"/>
      <c r="J184" s="40"/>
      <c r="K184" s="41"/>
      <c r="L184" s="42"/>
      <c r="M184" s="658"/>
      <c r="N184" s="659"/>
      <c r="O184" s="692"/>
      <c r="P184" s="29"/>
      <c r="Q184" s="74"/>
      <c r="R184" s="28"/>
      <c r="S184" s="28"/>
      <c r="T184" s="28"/>
      <c r="U184" s="28"/>
      <c r="V184" s="28"/>
      <c r="W184" s="28"/>
      <c r="X184" s="28"/>
      <c r="Y184" s="28"/>
      <c r="Z184" s="28"/>
    </row>
    <row r="185" spans="1:26" ht="15.75" customHeight="1">
      <c r="A185" s="111"/>
      <c r="B185" s="48"/>
      <c r="C185" s="48"/>
      <c r="D185" s="35"/>
      <c r="E185" s="149"/>
      <c r="F185" s="156"/>
      <c r="G185" s="670"/>
      <c r="H185" s="88"/>
      <c r="I185" s="40"/>
      <c r="J185" s="40"/>
      <c r="K185" s="41"/>
      <c r="L185" s="42"/>
      <c r="M185" s="658"/>
      <c r="N185" s="659"/>
      <c r="O185" s="692"/>
      <c r="P185" s="29"/>
      <c r="Q185" s="74"/>
      <c r="R185" s="28"/>
      <c r="S185" s="28"/>
      <c r="T185" s="28"/>
      <c r="U185" s="28"/>
      <c r="V185" s="28"/>
      <c r="W185" s="28"/>
      <c r="X185" s="28"/>
      <c r="Y185" s="28"/>
      <c r="Z185" s="28"/>
    </row>
    <row r="186" spans="1:26" ht="15.75" customHeight="1">
      <c r="A186" s="111"/>
      <c r="B186" s="48"/>
      <c r="C186" s="48"/>
      <c r="D186" s="35"/>
      <c r="E186" s="149"/>
      <c r="F186" s="156"/>
      <c r="G186" s="670"/>
      <c r="H186" s="88"/>
      <c r="I186" s="40"/>
      <c r="J186" s="40"/>
      <c r="K186" s="41"/>
      <c r="L186" s="42"/>
      <c r="M186" s="658"/>
      <c r="N186" s="659"/>
      <c r="O186" s="692"/>
      <c r="P186" s="29"/>
      <c r="Q186" s="74"/>
      <c r="R186" s="28"/>
      <c r="S186" s="28"/>
      <c r="T186" s="28"/>
      <c r="U186" s="28"/>
      <c r="V186" s="28"/>
      <c r="W186" s="28"/>
      <c r="X186" s="28"/>
      <c r="Y186" s="28"/>
      <c r="Z186" s="28"/>
    </row>
    <row r="187" spans="1:26" ht="15.75" customHeight="1">
      <c r="A187" s="111"/>
      <c r="B187" s="48"/>
      <c r="C187" s="48"/>
      <c r="D187" s="35"/>
      <c r="E187" s="149"/>
      <c r="F187" s="156"/>
      <c r="G187" s="670"/>
      <c r="H187" s="88"/>
      <c r="I187" s="40"/>
      <c r="J187" s="40"/>
      <c r="K187" s="41"/>
      <c r="L187" s="42"/>
      <c r="M187" s="658"/>
      <c r="N187" s="659"/>
      <c r="O187" s="692"/>
      <c r="P187" s="29"/>
      <c r="Q187" s="74"/>
      <c r="R187" s="28"/>
      <c r="S187" s="28"/>
      <c r="T187" s="28"/>
      <c r="U187" s="28"/>
      <c r="V187" s="28"/>
      <c r="W187" s="28"/>
      <c r="X187" s="28"/>
      <c r="Y187" s="28"/>
      <c r="Z187" s="28"/>
    </row>
    <row r="188" spans="1:26" ht="15.75" customHeight="1">
      <c r="A188" s="111"/>
      <c r="B188" s="48"/>
      <c r="C188" s="48"/>
      <c r="D188" s="35"/>
      <c r="E188" s="149"/>
      <c r="F188" s="156"/>
      <c r="G188" s="670"/>
      <c r="H188" s="88"/>
      <c r="I188" s="40"/>
      <c r="J188" s="40"/>
      <c r="K188" s="41"/>
      <c r="L188" s="42"/>
      <c r="M188" s="658"/>
      <c r="N188" s="659"/>
      <c r="O188" s="692"/>
      <c r="P188" s="29"/>
      <c r="Q188" s="74"/>
      <c r="R188" s="28"/>
      <c r="S188" s="28"/>
      <c r="T188" s="28"/>
      <c r="U188" s="28"/>
      <c r="V188" s="28"/>
      <c r="W188" s="28"/>
      <c r="X188" s="28"/>
      <c r="Y188" s="28"/>
      <c r="Z188" s="28"/>
    </row>
    <row r="189" spans="1:26" ht="15.75" customHeight="1">
      <c r="A189" s="111"/>
      <c r="B189" s="48"/>
      <c r="C189" s="48"/>
      <c r="D189" s="35"/>
      <c r="E189" s="149"/>
      <c r="F189" s="156"/>
      <c r="G189" s="670"/>
      <c r="H189" s="88"/>
      <c r="I189" s="40"/>
      <c r="J189" s="40"/>
      <c r="K189" s="41"/>
      <c r="L189" s="42"/>
      <c r="M189" s="658"/>
      <c r="N189" s="659"/>
      <c r="O189" s="692"/>
      <c r="P189" s="29"/>
      <c r="Q189" s="74"/>
      <c r="R189" s="28"/>
      <c r="S189" s="28"/>
      <c r="T189" s="28"/>
      <c r="U189" s="28"/>
      <c r="V189" s="28"/>
      <c r="W189" s="28"/>
      <c r="X189" s="28"/>
      <c r="Y189" s="28"/>
      <c r="Z189" s="28"/>
    </row>
    <row r="190" spans="1:26" ht="15.75" customHeight="1">
      <c r="A190" s="111"/>
      <c r="B190" s="48"/>
      <c r="C190" s="48"/>
      <c r="D190" s="35"/>
      <c r="E190" s="149"/>
      <c r="F190" s="156"/>
      <c r="G190" s="670"/>
      <c r="H190" s="88"/>
      <c r="I190" s="40"/>
      <c r="J190" s="40"/>
      <c r="K190" s="41"/>
      <c r="L190" s="42"/>
      <c r="M190" s="658"/>
      <c r="N190" s="659"/>
      <c r="O190" s="692"/>
      <c r="P190" s="29"/>
      <c r="Q190" s="74"/>
      <c r="R190" s="28"/>
      <c r="S190" s="28"/>
      <c r="T190" s="28"/>
      <c r="U190" s="28"/>
      <c r="V190" s="28"/>
      <c r="W190" s="28"/>
      <c r="X190" s="28"/>
      <c r="Y190" s="28"/>
      <c r="Z190" s="28"/>
    </row>
    <row r="191" spans="1:26" ht="15.75" customHeight="1">
      <c r="A191" s="111"/>
      <c r="B191" s="48"/>
      <c r="C191" s="48"/>
      <c r="D191" s="35"/>
      <c r="E191" s="149"/>
      <c r="F191" s="156"/>
      <c r="G191" s="670"/>
      <c r="H191" s="88"/>
      <c r="I191" s="40"/>
      <c r="J191" s="40"/>
      <c r="K191" s="41"/>
      <c r="L191" s="42"/>
      <c r="M191" s="658"/>
      <c r="N191" s="659"/>
      <c r="O191" s="692"/>
      <c r="P191" s="29"/>
      <c r="Q191" s="74"/>
      <c r="R191" s="28"/>
      <c r="S191" s="28"/>
      <c r="T191" s="28"/>
      <c r="U191" s="28"/>
      <c r="V191" s="28"/>
      <c r="W191" s="28"/>
      <c r="X191" s="28"/>
      <c r="Y191" s="28"/>
      <c r="Z191" s="28"/>
    </row>
    <row r="192" spans="1:26" ht="15.75" customHeight="1">
      <c r="A192" s="111"/>
      <c r="B192" s="48"/>
      <c r="C192" s="48"/>
      <c r="D192" s="35"/>
      <c r="E192" s="149"/>
      <c r="F192" s="156"/>
      <c r="G192" s="670"/>
      <c r="H192" s="88"/>
      <c r="I192" s="40"/>
      <c r="J192" s="40"/>
      <c r="K192" s="41"/>
      <c r="L192" s="42"/>
      <c r="M192" s="658"/>
      <c r="N192" s="659"/>
      <c r="O192" s="692"/>
      <c r="P192" s="29"/>
      <c r="Q192" s="74"/>
      <c r="R192" s="28"/>
      <c r="S192" s="28"/>
      <c r="T192" s="28"/>
      <c r="U192" s="28"/>
      <c r="V192" s="28"/>
      <c r="W192" s="28"/>
      <c r="X192" s="28"/>
      <c r="Y192" s="28"/>
      <c r="Z192" s="28"/>
    </row>
    <row r="193" spans="1:26" ht="15.75" customHeight="1">
      <c r="A193" s="111"/>
      <c r="B193" s="48"/>
      <c r="C193" s="48"/>
      <c r="D193" s="35"/>
      <c r="E193" s="149"/>
      <c r="F193" s="156"/>
      <c r="G193" s="670"/>
      <c r="H193" s="88"/>
      <c r="I193" s="40"/>
      <c r="J193" s="40"/>
      <c r="K193" s="41"/>
      <c r="L193" s="42"/>
      <c r="M193" s="658"/>
      <c r="N193" s="659"/>
      <c r="O193" s="692"/>
      <c r="P193" s="29"/>
      <c r="Q193" s="74"/>
      <c r="R193" s="28"/>
      <c r="S193" s="28"/>
      <c r="T193" s="28"/>
      <c r="U193" s="28"/>
      <c r="V193" s="28"/>
      <c r="W193" s="28"/>
      <c r="X193" s="28"/>
      <c r="Y193" s="28"/>
      <c r="Z193" s="28"/>
    </row>
    <row r="194" spans="1:26" ht="15.75" customHeight="1">
      <c r="A194" s="111"/>
      <c r="B194" s="48"/>
      <c r="C194" s="48"/>
      <c r="D194" s="35"/>
      <c r="E194" s="149"/>
      <c r="F194" s="156"/>
      <c r="G194" s="670"/>
      <c r="H194" s="88"/>
      <c r="I194" s="40"/>
      <c r="J194" s="40"/>
      <c r="K194" s="41"/>
      <c r="L194" s="42"/>
      <c r="M194" s="658"/>
      <c r="N194" s="659"/>
      <c r="O194" s="692"/>
      <c r="P194" s="29"/>
      <c r="Q194" s="74"/>
      <c r="R194" s="28"/>
      <c r="S194" s="28"/>
      <c r="T194" s="28"/>
      <c r="U194" s="28"/>
      <c r="V194" s="28"/>
      <c r="W194" s="28"/>
      <c r="X194" s="28"/>
      <c r="Y194" s="28"/>
      <c r="Z194" s="28"/>
    </row>
    <row r="195" spans="1:26" ht="15.75" customHeight="1">
      <c r="A195" s="111"/>
      <c r="B195" s="48"/>
      <c r="C195" s="48"/>
      <c r="D195" s="35"/>
      <c r="E195" s="149"/>
      <c r="F195" s="156"/>
      <c r="G195" s="670"/>
      <c r="H195" s="88"/>
      <c r="I195" s="40"/>
      <c r="J195" s="40"/>
      <c r="K195" s="41"/>
      <c r="L195" s="42"/>
      <c r="M195" s="658"/>
      <c r="N195" s="659"/>
      <c r="O195" s="692"/>
      <c r="P195" s="29"/>
      <c r="Q195" s="74"/>
      <c r="R195" s="28"/>
      <c r="S195" s="28"/>
      <c r="T195" s="28"/>
      <c r="U195" s="28"/>
      <c r="V195" s="28"/>
      <c r="W195" s="28"/>
      <c r="X195" s="28"/>
      <c r="Y195" s="28"/>
      <c r="Z195" s="28"/>
    </row>
    <row r="196" spans="1:26" ht="15.75" customHeight="1">
      <c r="A196" s="111"/>
      <c r="B196" s="48"/>
      <c r="C196" s="48"/>
      <c r="D196" s="35"/>
      <c r="E196" s="149"/>
      <c r="F196" s="156"/>
      <c r="G196" s="670"/>
      <c r="H196" s="88"/>
      <c r="I196" s="40"/>
      <c r="J196" s="40"/>
      <c r="K196" s="41"/>
      <c r="L196" s="42"/>
      <c r="M196" s="658"/>
      <c r="N196" s="659"/>
      <c r="O196" s="692"/>
      <c r="P196" s="29"/>
      <c r="Q196" s="74"/>
      <c r="R196" s="28"/>
      <c r="S196" s="28"/>
      <c r="T196" s="28"/>
      <c r="U196" s="28"/>
      <c r="V196" s="28"/>
      <c r="W196" s="28"/>
      <c r="X196" s="28"/>
      <c r="Y196" s="28"/>
      <c r="Z196" s="28"/>
    </row>
    <row r="197" spans="1:26" ht="15.75" customHeight="1">
      <c r="A197" s="111"/>
      <c r="B197" s="48"/>
      <c r="C197" s="48"/>
      <c r="D197" s="35"/>
      <c r="E197" s="149"/>
      <c r="F197" s="156"/>
      <c r="G197" s="670"/>
      <c r="H197" s="88"/>
      <c r="I197" s="40"/>
      <c r="J197" s="40"/>
      <c r="K197" s="41"/>
      <c r="L197" s="42"/>
      <c r="M197" s="658"/>
      <c r="N197" s="659"/>
      <c r="O197" s="692"/>
      <c r="P197" s="29"/>
      <c r="Q197" s="74"/>
      <c r="R197" s="28"/>
      <c r="S197" s="28"/>
      <c r="T197" s="28"/>
      <c r="U197" s="28"/>
      <c r="V197" s="28"/>
      <c r="W197" s="28"/>
      <c r="X197" s="28"/>
      <c r="Y197" s="28"/>
      <c r="Z197" s="28"/>
    </row>
    <row r="198" spans="1:26" ht="15.75" customHeight="1">
      <c r="A198" s="111"/>
      <c r="B198" s="48"/>
      <c r="C198" s="48"/>
      <c r="D198" s="35"/>
      <c r="E198" s="149"/>
      <c r="F198" s="156"/>
      <c r="G198" s="670"/>
      <c r="H198" s="88"/>
      <c r="I198" s="40"/>
      <c r="J198" s="40"/>
      <c r="K198" s="41"/>
      <c r="L198" s="42"/>
      <c r="M198" s="658"/>
      <c r="N198" s="659"/>
      <c r="O198" s="692"/>
      <c r="P198" s="29"/>
      <c r="Q198" s="74"/>
      <c r="R198" s="28"/>
      <c r="S198" s="28"/>
      <c r="T198" s="28"/>
      <c r="U198" s="28"/>
      <c r="V198" s="28"/>
      <c r="W198" s="28"/>
      <c r="X198" s="28"/>
      <c r="Y198" s="28"/>
      <c r="Z198" s="28"/>
    </row>
    <row r="199" spans="1:26" ht="15.75" customHeight="1">
      <c r="A199" s="111"/>
      <c r="B199" s="48"/>
      <c r="C199" s="48"/>
      <c r="D199" s="35"/>
      <c r="E199" s="149"/>
      <c r="F199" s="156"/>
      <c r="G199" s="670"/>
      <c r="H199" s="88"/>
      <c r="I199" s="40"/>
      <c r="J199" s="40"/>
      <c r="K199" s="41"/>
      <c r="L199" s="42"/>
      <c r="M199" s="658"/>
      <c r="N199" s="659"/>
      <c r="O199" s="692"/>
      <c r="P199" s="29"/>
      <c r="Q199" s="74"/>
      <c r="R199" s="28"/>
      <c r="S199" s="28"/>
      <c r="T199" s="28"/>
      <c r="U199" s="28"/>
      <c r="V199" s="28"/>
      <c r="W199" s="28"/>
      <c r="X199" s="28"/>
      <c r="Y199" s="28"/>
      <c r="Z199" s="28"/>
    </row>
    <row r="200" spans="1:26" ht="15.75" customHeight="1">
      <c r="A200" s="111"/>
      <c r="B200" s="48"/>
      <c r="C200" s="48"/>
      <c r="D200" s="35"/>
      <c r="E200" s="149"/>
      <c r="F200" s="156"/>
      <c r="G200" s="670"/>
      <c r="H200" s="88"/>
      <c r="I200" s="40"/>
      <c r="J200" s="40"/>
      <c r="K200" s="41"/>
      <c r="L200" s="42"/>
      <c r="M200" s="658"/>
      <c r="N200" s="659"/>
      <c r="O200" s="692"/>
      <c r="P200" s="29"/>
      <c r="Q200" s="74"/>
      <c r="R200" s="28"/>
      <c r="S200" s="28"/>
      <c r="T200" s="28"/>
      <c r="U200" s="28"/>
      <c r="V200" s="28"/>
      <c r="W200" s="28"/>
      <c r="X200" s="28"/>
      <c r="Y200" s="28"/>
      <c r="Z200" s="28"/>
    </row>
    <row r="201" spans="1:26" ht="15.75" customHeight="1">
      <c r="A201" s="111"/>
      <c r="B201" s="48"/>
      <c r="C201" s="48"/>
      <c r="D201" s="35"/>
      <c r="E201" s="149"/>
      <c r="F201" s="156"/>
      <c r="G201" s="670"/>
      <c r="H201" s="88"/>
      <c r="I201" s="40"/>
      <c r="J201" s="40"/>
      <c r="K201" s="41"/>
      <c r="L201" s="42"/>
      <c r="M201" s="658"/>
      <c r="N201" s="659"/>
      <c r="O201" s="692"/>
      <c r="P201" s="29"/>
      <c r="Q201" s="74"/>
      <c r="R201" s="28"/>
      <c r="S201" s="28"/>
      <c r="T201" s="28"/>
      <c r="U201" s="28"/>
      <c r="V201" s="28"/>
      <c r="W201" s="28"/>
      <c r="X201" s="28"/>
      <c r="Y201" s="28"/>
      <c r="Z201" s="28"/>
    </row>
    <row r="202" spans="1:26" ht="15.75" customHeight="1">
      <c r="A202" s="111"/>
      <c r="B202" s="48"/>
      <c r="C202" s="48"/>
      <c r="D202" s="35"/>
      <c r="E202" s="149"/>
      <c r="F202" s="156"/>
      <c r="G202" s="670"/>
      <c r="H202" s="88"/>
      <c r="I202" s="40"/>
      <c r="J202" s="40"/>
      <c r="K202" s="41"/>
      <c r="L202" s="42"/>
      <c r="M202" s="658"/>
      <c r="N202" s="659"/>
      <c r="O202" s="692"/>
      <c r="P202" s="29"/>
      <c r="Q202" s="74"/>
      <c r="R202" s="28"/>
      <c r="S202" s="28"/>
      <c r="T202" s="28"/>
      <c r="U202" s="28"/>
      <c r="V202" s="28"/>
      <c r="W202" s="28"/>
      <c r="X202" s="28"/>
      <c r="Y202" s="28"/>
      <c r="Z202" s="28"/>
    </row>
    <row r="203" spans="1:26" ht="15.75" customHeight="1">
      <c r="A203" s="111"/>
      <c r="B203" s="48"/>
      <c r="C203" s="48"/>
      <c r="D203" s="35"/>
      <c r="E203" s="149"/>
      <c r="F203" s="156"/>
      <c r="G203" s="670"/>
      <c r="H203" s="88"/>
      <c r="I203" s="40"/>
      <c r="J203" s="40"/>
      <c r="K203" s="41"/>
      <c r="L203" s="42"/>
      <c r="M203" s="658"/>
      <c r="N203" s="659"/>
      <c r="O203" s="692"/>
      <c r="P203" s="29"/>
      <c r="Q203" s="74"/>
      <c r="R203" s="28"/>
      <c r="S203" s="28"/>
      <c r="T203" s="28"/>
      <c r="U203" s="28"/>
      <c r="V203" s="28"/>
      <c r="W203" s="28"/>
      <c r="X203" s="28"/>
      <c r="Y203" s="28"/>
      <c r="Z203" s="28"/>
    </row>
    <row r="204" spans="1:26" ht="15.75" customHeight="1">
      <c r="A204" s="111"/>
      <c r="B204" s="48"/>
      <c r="C204" s="48"/>
      <c r="D204" s="35"/>
      <c r="E204" s="149"/>
      <c r="F204" s="156"/>
      <c r="G204" s="670"/>
      <c r="H204" s="88"/>
      <c r="I204" s="40"/>
      <c r="J204" s="40"/>
      <c r="K204" s="41"/>
      <c r="L204" s="42"/>
      <c r="M204" s="658"/>
      <c r="N204" s="659"/>
      <c r="O204" s="692"/>
      <c r="P204" s="29"/>
      <c r="Q204" s="74"/>
      <c r="R204" s="28"/>
      <c r="S204" s="28"/>
      <c r="T204" s="28"/>
      <c r="U204" s="28"/>
      <c r="V204" s="28"/>
      <c r="W204" s="28"/>
      <c r="X204" s="28"/>
      <c r="Y204" s="28"/>
      <c r="Z204" s="28"/>
    </row>
    <row r="205" spans="1:26" ht="15.75" customHeight="1">
      <c r="A205" s="111"/>
      <c r="B205" s="48"/>
      <c r="C205" s="48"/>
      <c r="D205" s="35"/>
      <c r="E205" s="149"/>
      <c r="F205" s="156"/>
      <c r="G205" s="670"/>
      <c r="H205" s="88"/>
      <c r="I205" s="40"/>
      <c r="J205" s="40"/>
      <c r="K205" s="41"/>
      <c r="L205" s="42"/>
      <c r="M205" s="658"/>
      <c r="N205" s="659"/>
      <c r="O205" s="692"/>
      <c r="P205" s="29"/>
      <c r="Q205" s="74"/>
      <c r="R205" s="28"/>
      <c r="S205" s="28"/>
      <c r="T205" s="28"/>
      <c r="U205" s="28"/>
      <c r="V205" s="28"/>
      <c r="W205" s="28"/>
      <c r="X205" s="28"/>
      <c r="Y205" s="28"/>
      <c r="Z205" s="28"/>
    </row>
    <row r="206" spans="1:26" ht="15.75" customHeight="1">
      <c r="A206" s="111"/>
      <c r="B206" s="48"/>
      <c r="C206" s="48"/>
      <c r="D206" s="35"/>
      <c r="E206" s="149"/>
      <c r="F206" s="156"/>
      <c r="G206" s="670"/>
      <c r="H206" s="88"/>
      <c r="I206" s="40"/>
      <c r="J206" s="40"/>
      <c r="K206" s="41"/>
      <c r="L206" s="42"/>
      <c r="M206" s="658"/>
      <c r="N206" s="659"/>
      <c r="O206" s="692"/>
      <c r="P206" s="29"/>
      <c r="Q206" s="74"/>
      <c r="R206" s="28"/>
      <c r="S206" s="28"/>
      <c r="T206" s="28"/>
      <c r="U206" s="28"/>
      <c r="V206" s="28"/>
      <c r="W206" s="28"/>
      <c r="X206" s="28"/>
      <c r="Y206" s="28"/>
      <c r="Z206" s="28"/>
    </row>
    <row r="207" spans="1:26" ht="15.75" customHeight="1">
      <c r="A207" s="111"/>
      <c r="B207" s="48"/>
      <c r="C207" s="48"/>
      <c r="D207" s="35"/>
      <c r="E207" s="149"/>
      <c r="F207" s="156"/>
      <c r="G207" s="670"/>
      <c r="H207" s="88"/>
      <c r="I207" s="40"/>
      <c r="J207" s="40"/>
      <c r="K207" s="41"/>
      <c r="L207" s="42"/>
      <c r="M207" s="658"/>
      <c r="N207" s="659"/>
      <c r="O207" s="692"/>
      <c r="P207" s="29"/>
      <c r="Q207" s="74"/>
      <c r="R207" s="28"/>
      <c r="S207" s="28"/>
      <c r="T207" s="28"/>
      <c r="U207" s="28"/>
      <c r="V207" s="28"/>
      <c r="W207" s="28"/>
      <c r="X207" s="28"/>
      <c r="Y207" s="28"/>
      <c r="Z207" s="28"/>
    </row>
    <row r="208" spans="1:26" ht="15.75" customHeight="1">
      <c r="A208" s="111"/>
      <c r="B208" s="48"/>
      <c r="C208" s="48"/>
      <c r="D208" s="35"/>
      <c r="E208" s="149"/>
      <c r="F208" s="156"/>
      <c r="G208" s="670"/>
      <c r="H208" s="88"/>
      <c r="I208" s="40"/>
      <c r="J208" s="40"/>
      <c r="K208" s="41"/>
      <c r="L208" s="42"/>
      <c r="M208" s="658"/>
      <c r="N208" s="659"/>
      <c r="O208" s="692"/>
      <c r="P208" s="29"/>
      <c r="Q208" s="74"/>
      <c r="R208" s="28"/>
      <c r="S208" s="28"/>
      <c r="T208" s="28"/>
      <c r="U208" s="28"/>
      <c r="V208" s="28"/>
      <c r="W208" s="28"/>
      <c r="X208" s="28"/>
      <c r="Y208" s="28"/>
      <c r="Z208" s="28"/>
    </row>
    <row r="209" spans="1:26" ht="15.75" customHeight="1">
      <c r="A209" s="111"/>
      <c r="B209" s="48"/>
      <c r="C209" s="48"/>
      <c r="D209" s="35"/>
      <c r="E209" s="149"/>
      <c r="F209" s="156"/>
      <c r="G209" s="670"/>
      <c r="H209" s="88"/>
      <c r="I209" s="40"/>
      <c r="J209" s="40"/>
      <c r="K209" s="41"/>
      <c r="L209" s="42"/>
      <c r="M209" s="658"/>
      <c r="N209" s="659"/>
      <c r="O209" s="692"/>
      <c r="P209" s="29"/>
      <c r="Q209" s="74"/>
      <c r="R209" s="28"/>
      <c r="S209" s="28"/>
      <c r="T209" s="28"/>
      <c r="U209" s="28"/>
      <c r="V209" s="28"/>
      <c r="W209" s="28"/>
      <c r="X209" s="28"/>
      <c r="Y209" s="28"/>
      <c r="Z209" s="28"/>
    </row>
    <row r="210" spans="1:26" ht="15.75" customHeight="1">
      <c r="A210" s="111"/>
      <c r="B210" s="48"/>
      <c r="C210" s="48"/>
      <c r="D210" s="35"/>
      <c r="E210" s="149"/>
      <c r="F210" s="156"/>
      <c r="G210" s="670"/>
      <c r="H210" s="88"/>
      <c r="I210" s="40"/>
      <c r="J210" s="40"/>
      <c r="K210" s="41"/>
      <c r="L210" s="42"/>
      <c r="M210" s="658"/>
      <c r="N210" s="659"/>
      <c r="O210" s="692"/>
      <c r="P210" s="29"/>
      <c r="Q210" s="74"/>
      <c r="R210" s="28"/>
      <c r="S210" s="28"/>
      <c r="T210" s="28"/>
      <c r="U210" s="28"/>
      <c r="V210" s="28"/>
      <c r="W210" s="28"/>
      <c r="X210" s="28"/>
      <c r="Y210" s="28"/>
      <c r="Z210" s="28"/>
    </row>
    <row r="211" spans="1:26" ht="15.75" customHeight="1">
      <c r="A211" s="111"/>
      <c r="B211" s="48"/>
      <c r="C211" s="48"/>
      <c r="D211" s="35"/>
      <c r="E211" s="149"/>
      <c r="F211" s="156"/>
      <c r="G211" s="670"/>
      <c r="H211" s="88"/>
      <c r="I211" s="40"/>
      <c r="J211" s="40"/>
      <c r="K211" s="41"/>
      <c r="L211" s="42"/>
      <c r="M211" s="658"/>
      <c r="N211" s="659"/>
      <c r="O211" s="692"/>
      <c r="P211" s="29"/>
      <c r="Q211" s="74"/>
      <c r="R211" s="28"/>
      <c r="S211" s="28"/>
      <c r="T211" s="28"/>
      <c r="U211" s="28"/>
      <c r="V211" s="28"/>
      <c r="W211" s="28"/>
      <c r="X211" s="28"/>
      <c r="Y211" s="28"/>
      <c r="Z211" s="28"/>
    </row>
    <row r="212" spans="1:26" ht="15.75" customHeight="1">
      <c r="A212" s="111"/>
      <c r="B212" s="48"/>
      <c r="C212" s="48"/>
      <c r="D212" s="35"/>
      <c r="E212" s="149"/>
      <c r="F212" s="156"/>
      <c r="G212" s="670"/>
      <c r="H212" s="88"/>
      <c r="I212" s="40"/>
      <c r="J212" s="40"/>
      <c r="K212" s="41"/>
      <c r="L212" s="42"/>
      <c r="M212" s="658"/>
      <c r="N212" s="659"/>
      <c r="O212" s="692"/>
      <c r="P212" s="29"/>
      <c r="Q212" s="74"/>
      <c r="R212" s="28"/>
      <c r="S212" s="28"/>
      <c r="T212" s="28"/>
      <c r="U212" s="28"/>
      <c r="V212" s="28"/>
      <c r="W212" s="28"/>
      <c r="X212" s="28"/>
      <c r="Y212" s="28"/>
      <c r="Z212" s="28"/>
    </row>
    <row r="213" spans="1:26" ht="15.75" customHeight="1">
      <c r="A213" s="111"/>
      <c r="B213" s="48"/>
      <c r="C213" s="48"/>
      <c r="D213" s="35"/>
      <c r="E213" s="149"/>
      <c r="F213" s="156"/>
      <c r="G213" s="670"/>
      <c r="H213" s="88"/>
      <c r="I213" s="40"/>
      <c r="J213" s="40"/>
      <c r="K213" s="41"/>
      <c r="L213" s="42"/>
      <c r="M213" s="658"/>
      <c r="N213" s="659"/>
      <c r="O213" s="692"/>
      <c r="P213" s="29"/>
      <c r="Q213" s="74"/>
      <c r="R213" s="28"/>
      <c r="S213" s="28"/>
      <c r="T213" s="28"/>
      <c r="U213" s="28"/>
      <c r="V213" s="28"/>
      <c r="W213" s="28"/>
      <c r="X213" s="28"/>
      <c r="Y213" s="28"/>
      <c r="Z213" s="28"/>
    </row>
    <row r="214" spans="1:26" ht="15.75" customHeight="1">
      <c r="A214" s="111"/>
      <c r="B214" s="48"/>
      <c r="C214" s="48"/>
      <c r="D214" s="35"/>
      <c r="E214" s="149"/>
      <c r="F214" s="156"/>
      <c r="G214" s="670"/>
      <c r="H214" s="88"/>
      <c r="I214" s="40"/>
      <c r="J214" s="40"/>
      <c r="K214" s="41"/>
      <c r="L214" s="42"/>
      <c r="M214" s="658"/>
      <c r="N214" s="659"/>
      <c r="O214" s="692"/>
      <c r="P214" s="29"/>
      <c r="Q214" s="74"/>
      <c r="R214" s="28"/>
      <c r="S214" s="28"/>
      <c r="T214" s="28"/>
      <c r="U214" s="28"/>
      <c r="V214" s="28"/>
      <c r="W214" s="28"/>
      <c r="X214" s="28"/>
      <c r="Y214" s="28"/>
      <c r="Z214" s="28"/>
    </row>
    <row r="215" spans="1:26" ht="15.75" customHeight="1">
      <c r="A215" s="111"/>
      <c r="B215" s="48"/>
      <c r="C215" s="48"/>
      <c r="D215" s="35"/>
      <c r="E215" s="149"/>
      <c r="F215" s="156"/>
      <c r="G215" s="670"/>
      <c r="H215" s="88"/>
      <c r="I215" s="40"/>
      <c r="J215" s="40"/>
      <c r="K215" s="41"/>
      <c r="L215" s="42"/>
      <c r="M215" s="658"/>
      <c r="N215" s="659"/>
      <c r="O215" s="692"/>
      <c r="P215" s="29"/>
      <c r="Q215" s="74"/>
      <c r="R215" s="28"/>
      <c r="S215" s="28"/>
      <c r="T215" s="28"/>
      <c r="U215" s="28"/>
      <c r="V215" s="28"/>
      <c r="W215" s="28"/>
      <c r="X215" s="28"/>
      <c r="Y215" s="28"/>
      <c r="Z215" s="28"/>
    </row>
    <row r="216" spans="1:26" ht="15.75" customHeight="1">
      <c r="A216" s="111"/>
      <c r="B216" s="48"/>
      <c r="C216" s="48"/>
      <c r="D216" s="35"/>
      <c r="E216" s="149"/>
      <c r="F216" s="156"/>
      <c r="G216" s="670"/>
      <c r="H216" s="88"/>
      <c r="I216" s="40"/>
      <c r="J216" s="40"/>
      <c r="K216" s="41"/>
      <c r="L216" s="42"/>
      <c r="M216" s="658"/>
      <c r="N216" s="659"/>
      <c r="O216" s="692"/>
      <c r="P216" s="29"/>
      <c r="Q216" s="74"/>
      <c r="R216" s="28"/>
      <c r="S216" s="28"/>
      <c r="T216" s="28"/>
      <c r="U216" s="28"/>
      <c r="V216" s="28"/>
      <c r="W216" s="28"/>
      <c r="X216" s="28"/>
      <c r="Y216" s="28"/>
      <c r="Z216" s="28"/>
    </row>
    <row r="217" spans="1:26" ht="15.75" customHeight="1">
      <c r="A217" s="111"/>
      <c r="B217" s="48"/>
      <c r="C217" s="48"/>
      <c r="D217" s="35"/>
      <c r="E217" s="149"/>
      <c r="F217" s="156"/>
      <c r="G217" s="670"/>
      <c r="H217" s="88"/>
      <c r="I217" s="40"/>
      <c r="J217" s="40"/>
      <c r="K217" s="41"/>
      <c r="L217" s="42"/>
      <c r="M217" s="658"/>
      <c r="N217" s="659"/>
      <c r="O217" s="692"/>
      <c r="P217" s="29"/>
      <c r="Q217" s="74"/>
      <c r="R217" s="28"/>
      <c r="S217" s="28"/>
      <c r="T217" s="28"/>
      <c r="U217" s="28"/>
      <c r="V217" s="28"/>
      <c r="W217" s="28"/>
      <c r="X217" s="28"/>
      <c r="Y217" s="28"/>
      <c r="Z217" s="28"/>
    </row>
    <row r="218" spans="1:26" ht="15.75" customHeight="1">
      <c r="A218" s="111"/>
      <c r="B218" s="48"/>
      <c r="C218" s="48"/>
      <c r="D218" s="35"/>
      <c r="E218" s="149"/>
      <c r="F218" s="156"/>
      <c r="G218" s="670"/>
      <c r="H218" s="88"/>
      <c r="I218" s="40"/>
      <c r="J218" s="40"/>
      <c r="K218" s="41"/>
      <c r="L218" s="42"/>
      <c r="M218" s="658"/>
      <c r="N218" s="659"/>
      <c r="O218" s="692"/>
      <c r="P218" s="29"/>
      <c r="Q218" s="74"/>
      <c r="R218" s="28"/>
      <c r="S218" s="28"/>
      <c r="T218" s="28"/>
      <c r="U218" s="28"/>
      <c r="V218" s="28"/>
      <c r="W218" s="28"/>
      <c r="X218" s="28"/>
      <c r="Y218" s="28"/>
      <c r="Z218" s="28"/>
    </row>
    <row r="219" spans="1:26" ht="15.75" customHeight="1">
      <c r="A219" s="111"/>
      <c r="B219" s="48"/>
      <c r="C219" s="48"/>
      <c r="D219" s="35"/>
      <c r="E219" s="149"/>
      <c r="F219" s="156"/>
      <c r="G219" s="670"/>
      <c r="H219" s="88"/>
      <c r="I219" s="40"/>
      <c r="J219" s="40"/>
      <c r="K219" s="41"/>
      <c r="L219" s="42"/>
      <c r="M219" s="658"/>
      <c r="N219" s="659"/>
      <c r="O219" s="692"/>
      <c r="P219" s="29"/>
      <c r="Q219" s="74"/>
      <c r="R219" s="28"/>
      <c r="S219" s="28"/>
      <c r="T219" s="28"/>
      <c r="U219" s="28"/>
      <c r="V219" s="28"/>
      <c r="W219" s="28"/>
      <c r="X219" s="28"/>
      <c r="Y219" s="28"/>
      <c r="Z219" s="28"/>
    </row>
    <row r="220" spans="1:26" ht="15.75" customHeight="1">
      <c r="A220" s="111"/>
      <c r="B220" s="48"/>
      <c r="C220" s="48"/>
      <c r="D220" s="35"/>
      <c r="E220" s="149"/>
      <c r="F220" s="156"/>
      <c r="G220" s="670"/>
      <c r="H220" s="88"/>
      <c r="I220" s="40"/>
      <c r="J220" s="40"/>
      <c r="K220" s="41"/>
      <c r="L220" s="42"/>
      <c r="M220" s="658"/>
      <c r="N220" s="659"/>
      <c r="O220" s="692"/>
      <c r="P220" s="29"/>
      <c r="Q220" s="74"/>
      <c r="R220" s="28"/>
      <c r="S220" s="28"/>
      <c r="T220" s="28"/>
      <c r="U220" s="28"/>
      <c r="V220" s="28"/>
      <c r="W220" s="28"/>
      <c r="X220" s="28"/>
      <c r="Y220" s="28"/>
      <c r="Z220" s="28"/>
    </row>
    <row r="221" spans="1:26" ht="15.75" customHeight="1">
      <c r="A221" s="111"/>
      <c r="B221" s="48"/>
      <c r="C221" s="48"/>
      <c r="D221" s="35"/>
      <c r="E221" s="149"/>
      <c r="F221" s="156"/>
      <c r="G221" s="670"/>
      <c r="H221" s="88"/>
      <c r="I221" s="40"/>
      <c r="J221" s="40"/>
      <c r="K221" s="41"/>
      <c r="L221" s="42"/>
      <c r="M221" s="658"/>
      <c r="N221" s="659"/>
      <c r="O221" s="692"/>
      <c r="P221" s="29"/>
      <c r="Q221" s="74"/>
      <c r="R221" s="28"/>
      <c r="S221" s="28"/>
      <c r="T221" s="28"/>
      <c r="U221" s="28"/>
      <c r="V221" s="28"/>
      <c r="W221" s="28"/>
      <c r="X221" s="28"/>
      <c r="Y221" s="28"/>
      <c r="Z221" s="28"/>
    </row>
    <row r="222" spans="1:26" ht="15.75" customHeight="1">
      <c r="A222" s="111"/>
      <c r="B222" s="48"/>
      <c r="C222" s="48"/>
      <c r="D222" s="35"/>
      <c r="E222" s="149"/>
      <c r="F222" s="156"/>
      <c r="G222" s="670"/>
      <c r="H222" s="88"/>
      <c r="I222" s="40"/>
      <c r="J222" s="40"/>
      <c r="K222" s="41"/>
      <c r="L222" s="42"/>
      <c r="M222" s="658"/>
      <c r="N222" s="659"/>
      <c r="O222" s="692"/>
      <c r="P222" s="29"/>
      <c r="Q222" s="74"/>
      <c r="R222" s="28"/>
      <c r="S222" s="28"/>
      <c r="T222" s="28"/>
      <c r="U222" s="28"/>
      <c r="V222" s="28"/>
      <c r="W222" s="28"/>
      <c r="X222" s="28"/>
      <c r="Y222" s="28"/>
      <c r="Z222" s="28"/>
    </row>
    <row r="223" spans="1:26" ht="15.75" customHeight="1">
      <c r="A223" s="111"/>
      <c r="B223" s="48"/>
      <c r="C223" s="48"/>
      <c r="D223" s="35"/>
      <c r="E223" s="149"/>
      <c r="F223" s="156"/>
      <c r="G223" s="670"/>
      <c r="H223" s="88"/>
      <c r="I223" s="40"/>
      <c r="J223" s="40"/>
      <c r="K223" s="41"/>
      <c r="L223" s="42"/>
      <c r="M223" s="658"/>
      <c r="N223" s="659"/>
      <c r="O223" s="692"/>
      <c r="P223" s="29"/>
      <c r="Q223" s="74"/>
      <c r="R223" s="28"/>
      <c r="S223" s="28"/>
      <c r="T223" s="28"/>
      <c r="U223" s="28"/>
      <c r="V223" s="28"/>
      <c r="W223" s="28"/>
      <c r="X223" s="28"/>
      <c r="Y223" s="28"/>
      <c r="Z223" s="28"/>
    </row>
    <row r="224" spans="1:26" ht="15.75" customHeight="1">
      <c r="A224" s="111"/>
      <c r="B224" s="48"/>
      <c r="C224" s="48"/>
      <c r="D224" s="35"/>
      <c r="E224" s="149"/>
      <c r="F224" s="156"/>
      <c r="G224" s="670"/>
      <c r="H224" s="88"/>
      <c r="I224" s="40"/>
      <c r="J224" s="40"/>
      <c r="K224" s="41"/>
      <c r="L224" s="42"/>
      <c r="M224" s="658"/>
      <c r="N224" s="659"/>
      <c r="O224" s="692"/>
      <c r="P224" s="29"/>
      <c r="Q224" s="74"/>
      <c r="R224" s="28"/>
      <c r="S224" s="28"/>
      <c r="T224" s="28"/>
      <c r="U224" s="28"/>
      <c r="V224" s="28"/>
      <c r="W224" s="28"/>
      <c r="X224" s="28"/>
      <c r="Y224" s="28"/>
      <c r="Z224" s="28"/>
    </row>
    <row r="225" spans="1:26" ht="15.75" customHeight="1">
      <c r="A225" s="111"/>
      <c r="B225" s="48"/>
      <c r="C225" s="48"/>
      <c r="D225" s="35"/>
      <c r="E225" s="149"/>
      <c r="F225" s="156"/>
      <c r="G225" s="670"/>
      <c r="H225" s="88"/>
      <c r="I225" s="40"/>
      <c r="J225" s="40"/>
      <c r="K225" s="41"/>
      <c r="L225" s="42"/>
      <c r="M225" s="658"/>
      <c r="N225" s="659"/>
      <c r="O225" s="692"/>
      <c r="P225" s="29"/>
      <c r="Q225" s="74"/>
      <c r="R225" s="28"/>
      <c r="S225" s="28"/>
      <c r="T225" s="28"/>
      <c r="U225" s="28"/>
      <c r="V225" s="28"/>
      <c r="W225" s="28"/>
      <c r="X225" s="28"/>
      <c r="Y225" s="28"/>
      <c r="Z225" s="28"/>
    </row>
    <row r="226" spans="1:26" ht="15.75" customHeight="1">
      <c r="A226" s="111"/>
      <c r="B226" s="48"/>
      <c r="C226" s="48"/>
      <c r="D226" s="35"/>
      <c r="E226" s="149"/>
      <c r="F226" s="156"/>
      <c r="G226" s="670"/>
      <c r="H226" s="88"/>
      <c r="I226" s="40"/>
      <c r="J226" s="40"/>
      <c r="K226" s="41"/>
      <c r="L226" s="42"/>
      <c r="M226" s="658"/>
      <c r="N226" s="659"/>
      <c r="O226" s="692"/>
      <c r="P226" s="29"/>
      <c r="Q226" s="74"/>
      <c r="R226" s="28"/>
      <c r="S226" s="28"/>
      <c r="T226" s="28"/>
      <c r="U226" s="28"/>
      <c r="V226" s="28"/>
      <c r="W226" s="28"/>
      <c r="X226" s="28"/>
      <c r="Y226" s="28"/>
      <c r="Z226" s="28"/>
    </row>
    <row r="227" spans="1:26" ht="15.75" customHeight="1">
      <c r="A227" s="111"/>
      <c r="B227" s="48"/>
      <c r="C227" s="48"/>
      <c r="D227" s="35"/>
      <c r="E227" s="149"/>
      <c r="F227" s="156"/>
      <c r="G227" s="670"/>
      <c r="H227" s="88"/>
      <c r="I227" s="40"/>
      <c r="J227" s="40"/>
      <c r="K227" s="41"/>
      <c r="L227" s="42"/>
      <c r="M227" s="658"/>
      <c r="N227" s="659"/>
      <c r="O227" s="692"/>
      <c r="P227" s="29"/>
      <c r="Q227" s="74"/>
      <c r="R227" s="28"/>
      <c r="S227" s="28"/>
      <c r="T227" s="28"/>
      <c r="U227" s="28"/>
      <c r="V227" s="28"/>
      <c r="W227" s="28"/>
      <c r="X227" s="28"/>
      <c r="Y227" s="28"/>
      <c r="Z227" s="28"/>
    </row>
    <row r="228" spans="1:26" ht="15.75" customHeight="1">
      <c r="A228" s="111"/>
      <c r="B228" s="48"/>
      <c r="C228" s="48"/>
      <c r="D228" s="35"/>
      <c r="E228" s="149"/>
      <c r="F228" s="156"/>
      <c r="G228" s="670"/>
      <c r="H228" s="88"/>
      <c r="I228" s="40"/>
      <c r="J228" s="40"/>
      <c r="K228" s="41"/>
      <c r="L228" s="42"/>
      <c r="M228" s="658"/>
      <c r="N228" s="659"/>
      <c r="O228" s="692"/>
      <c r="P228" s="29"/>
      <c r="Q228" s="74"/>
      <c r="R228" s="28"/>
      <c r="S228" s="28"/>
      <c r="T228" s="28"/>
      <c r="U228" s="28"/>
      <c r="V228" s="28"/>
      <c r="W228" s="28"/>
      <c r="X228" s="28"/>
      <c r="Y228" s="28"/>
      <c r="Z228" s="28"/>
    </row>
    <row r="229" spans="1:26" ht="15.75" customHeight="1">
      <c r="A229" s="111"/>
      <c r="B229" s="48"/>
      <c r="C229" s="48"/>
      <c r="D229" s="35"/>
      <c r="E229" s="149"/>
      <c r="F229" s="156"/>
      <c r="G229" s="670"/>
      <c r="H229" s="88"/>
      <c r="I229" s="40"/>
      <c r="J229" s="40"/>
      <c r="K229" s="41"/>
      <c r="L229" s="42"/>
      <c r="M229" s="658"/>
      <c r="N229" s="659"/>
      <c r="O229" s="692"/>
      <c r="P229" s="29"/>
      <c r="Q229" s="74"/>
      <c r="R229" s="28"/>
      <c r="S229" s="28"/>
      <c r="T229" s="28"/>
      <c r="U229" s="28"/>
      <c r="V229" s="28"/>
      <c r="W229" s="28"/>
      <c r="X229" s="28"/>
      <c r="Y229" s="28"/>
      <c r="Z229" s="28"/>
    </row>
    <row r="230" spans="1:26" ht="15.75" customHeight="1">
      <c r="A230" s="111"/>
      <c r="B230" s="48"/>
      <c r="C230" s="48"/>
      <c r="D230" s="35"/>
      <c r="E230" s="149"/>
      <c r="F230" s="156"/>
      <c r="G230" s="670"/>
      <c r="H230" s="88"/>
      <c r="I230" s="40"/>
      <c r="J230" s="40"/>
      <c r="K230" s="41"/>
      <c r="L230" s="42"/>
      <c r="M230" s="658"/>
      <c r="N230" s="659"/>
      <c r="O230" s="692"/>
      <c r="P230" s="29"/>
      <c r="Q230" s="74"/>
      <c r="R230" s="28"/>
      <c r="S230" s="28"/>
      <c r="T230" s="28"/>
      <c r="U230" s="28"/>
      <c r="V230" s="28"/>
      <c r="W230" s="28"/>
      <c r="X230" s="28"/>
      <c r="Y230" s="28"/>
      <c r="Z230" s="28"/>
    </row>
    <row r="231" spans="1:26" ht="15.75" customHeight="1">
      <c r="A231" s="111"/>
      <c r="B231" s="48"/>
      <c r="C231" s="48"/>
      <c r="D231" s="35"/>
      <c r="E231" s="149"/>
      <c r="F231" s="156"/>
      <c r="G231" s="670"/>
      <c r="H231" s="88"/>
      <c r="I231" s="40"/>
      <c r="J231" s="40"/>
      <c r="K231" s="41"/>
      <c r="L231" s="42"/>
      <c r="M231" s="658"/>
      <c r="N231" s="659"/>
      <c r="O231" s="692"/>
      <c r="P231" s="29"/>
      <c r="Q231" s="74"/>
      <c r="R231" s="28"/>
      <c r="S231" s="28"/>
      <c r="T231" s="28"/>
      <c r="U231" s="28"/>
      <c r="V231" s="28"/>
      <c r="W231" s="28"/>
      <c r="X231" s="28"/>
      <c r="Y231" s="28"/>
      <c r="Z231" s="28"/>
    </row>
    <row r="232" spans="1:26" ht="15.75" customHeight="1">
      <c r="A232" s="111"/>
      <c r="B232" s="48"/>
      <c r="C232" s="48"/>
      <c r="D232" s="35"/>
      <c r="E232" s="149"/>
      <c r="F232" s="156"/>
      <c r="G232" s="670"/>
      <c r="H232" s="88"/>
      <c r="I232" s="40"/>
      <c r="J232" s="40"/>
      <c r="K232" s="41"/>
      <c r="L232" s="42"/>
      <c r="M232" s="658"/>
      <c r="N232" s="659"/>
      <c r="O232" s="692"/>
      <c r="P232" s="29"/>
      <c r="Q232" s="74"/>
      <c r="R232" s="28"/>
      <c r="S232" s="28"/>
      <c r="T232" s="28"/>
      <c r="U232" s="28"/>
      <c r="V232" s="28"/>
      <c r="W232" s="28"/>
      <c r="X232" s="28"/>
      <c r="Y232" s="28"/>
      <c r="Z232" s="28"/>
    </row>
    <row r="233" spans="1:26" ht="15.75" customHeight="1">
      <c r="A233" s="111"/>
      <c r="B233" s="48"/>
      <c r="C233" s="48"/>
      <c r="D233" s="35"/>
      <c r="E233" s="149"/>
      <c r="F233" s="156"/>
      <c r="G233" s="670"/>
      <c r="H233" s="88"/>
      <c r="I233" s="40"/>
      <c r="J233" s="40"/>
      <c r="K233" s="41"/>
      <c r="L233" s="42"/>
      <c r="M233" s="658"/>
      <c r="N233" s="659"/>
      <c r="O233" s="692"/>
      <c r="P233" s="29"/>
      <c r="Q233" s="74"/>
      <c r="R233" s="28"/>
      <c r="S233" s="28"/>
      <c r="T233" s="28"/>
      <c r="U233" s="28"/>
      <c r="V233" s="28"/>
      <c r="W233" s="28"/>
      <c r="X233" s="28"/>
      <c r="Y233" s="28"/>
      <c r="Z233" s="28"/>
    </row>
    <row r="234" spans="1:26" ht="15.75" customHeight="1">
      <c r="A234" s="111"/>
      <c r="B234" s="48"/>
      <c r="C234" s="48"/>
      <c r="D234" s="35"/>
      <c r="E234" s="149"/>
      <c r="F234" s="156"/>
      <c r="G234" s="670"/>
      <c r="H234" s="88"/>
      <c r="I234" s="40"/>
      <c r="J234" s="40"/>
      <c r="K234" s="41"/>
      <c r="L234" s="42"/>
      <c r="M234" s="658"/>
      <c r="N234" s="659"/>
      <c r="O234" s="692"/>
      <c r="P234" s="29"/>
      <c r="Q234" s="74"/>
      <c r="R234" s="28"/>
      <c r="S234" s="28"/>
      <c r="T234" s="28"/>
      <c r="U234" s="28"/>
      <c r="V234" s="28"/>
      <c r="W234" s="28"/>
      <c r="X234" s="28"/>
      <c r="Y234" s="28"/>
      <c r="Z234" s="28"/>
    </row>
    <row r="235" spans="1:26" ht="15.75" customHeight="1">
      <c r="A235" s="111"/>
      <c r="B235" s="48"/>
      <c r="C235" s="48"/>
      <c r="D235" s="35"/>
      <c r="E235" s="149"/>
      <c r="F235" s="156"/>
      <c r="G235" s="670"/>
      <c r="H235" s="88"/>
      <c r="I235" s="40"/>
      <c r="J235" s="40"/>
      <c r="K235" s="41"/>
      <c r="L235" s="42"/>
      <c r="M235" s="658"/>
      <c r="N235" s="659"/>
      <c r="O235" s="692"/>
      <c r="P235" s="29"/>
      <c r="Q235" s="74"/>
      <c r="R235" s="28"/>
      <c r="S235" s="28"/>
      <c r="T235" s="28"/>
      <c r="U235" s="28"/>
      <c r="V235" s="28"/>
      <c r="W235" s="28"/>
      <c r="X235" s="28"/>
      <c r="Y235" s="28"/>
      <c r="Z235" s="28"/>
    </row>
    <row r="236" spans="1:26" ht="15.75" customHeight="1">
      <c r="A236" s="111"/>
      <c r="B236" s="48"/>
      <c r="C236" s="48"/>
      <c r="D236" s="35"/>
      <c r="E236" s="149"/>
      <c r="F236" s="156"/>
      <c r="G236" s="670"/>
      <c r="H236" s="88"/>
      <c r="I236" s="40"/>
      <c r="J236" s="40"/>
      <c r="K236" s="41"/>
      <c r="L236" s="42"/>
      <c r="M236" s="658"/>
      <c r="N236" s="659"/>
      <c r="O236" s="692"/>
      <c r="P236" s="29"/>
      <c r="Q236" s="74"/>
      <c r="R236" s="28"/>
      <c r="S236" s="28"/>
      <c r="T236" s="28"/>
      <c r="U236" s="28"/>
      <c r="V236" s="28"/>
      <c r="W236" s="28"/>
      <c r="X236" s="28"/>
      <c r="Y236" s="28"/>
      <c r="Z236" s="28"/>
    </row>
    <row r="237" spans="1:26" ht="15.75" customHeight="1">
      <c r="A237" s="111"/>
      <c r="B237" s="48"/>
      <c r="C237" s="48"/>
      <c r="D237" s="35"/>
      <c r="E237" s="149"/>
      <c r="F237" s="156"/>
      <c r="G237" s="670"/>
      <c r="H237" s="88"/>
      <c r="I237" s="40"/>
      <c r="J237" s="40"/>
      <c r="K237" s="41"/>
      <c r="L237" s="42"/>
      <c r="M237" s="658"/>
      <c r="N237" s="659"/>
      <c r="O237" s="692"/>
      <c r="P237" s="29"/>
      <c r="Q237" s="74"/>
      <c r="R237" s="28"/>
      <c r="S237" s="28"/>
      <c r="T237" s="28"/>
      <c r="U237" s="28"/>
      <c r="V237" s="28"/>
      <c r="W237" s="28"/>
      <c r="X237" s="28"/>
      <c r="Y237" s="28"/>
      <c r="Z237" s="28"/>
    </row>
    <row r="238" spans="1:26" ht="15.75" customHeight="1">
      <c r="A238" s="111"/>
      <c r="B238" s="48"/>
      <c r="C238" s="48"/>
      <c r="D238" s="35"/>
      <c r="E238" s="149"/>
      <c r="F238" s="156"/>
      <c r="G238" s="670"/>
      <c r="H238" s="88"/>
      <c r="I238" s="40"/>
      <c r="J238" s="40"/>
      <c r="K238" s="41"/>
      <c r="L238" s="42"/>
      <c r="M238" s="658"/>
      <c r="N238" s="659"/>
      <c r="O238" s="692"/>
      <c r="P238" s="29"/>
      <c r="Q238" s="74"/>
      <c r="R238" s="28"/>
      <c r="S238" s="28"/>
      <c r="T238" s="28"/>
      <c r="U238" s="28"/>
      <c r="V238" s="28"/>
      <c r="W238" s="28"/>
      <c r="X238" s="28"/>
      <c r="Y238" s="28"/>
      <c r="Z238" s="28"/>
    </row>
    <row r="239" spans="1:26" ht="15.75" customHeight="1">
      <c r="A239" s="111"/>
      <c r="B239" s="48"/>
      <c r="C239" s="48"/>
      <c r="D239" s="35"/>
      <c r="E239" s="149"/>
      <c r="F239" s="156"/>
      <c r="G239" s="670"/>
      <c r="H239" s="88"/>
      <c r="I239" s="40"/>
      <c r="J239" s="40"/>
      <c r="K239" s="41"/>
      <c r="L239" s="42"/>
      <c r="M239" s="658"/>
      <c r="N239" s="659"/>
      <c r="O239" s="692"/>
      <c r="P239" s="29"/>
      <c r="Q239" s="74"/>
      <c r="R239" s="28"/>
      <c r="S239" s="28"/>
      <c r="T239" s="28"/>
      <c r="U239" s="28"/>
      <c r="V239" s="28"/>
      <c r="W239" s="28"/>
      <c r="X239" s="28"/>
      <c r="Y239" s="28"/>
      <c r="Z239" s="28"/>
    </row>
    <row r="240" spans="1:26" ht="15.75" customHeight="1">
      <c r="A240" s="111"/>
      <c r="B240" s="48"/>
      <c r="C240" s="48"/>
      <c r="D240" s="35"/>
      <c r="E240" s="149"/>
      <c r="F240" s="156"/>
      <c r="G240" s="670"/>
      <c r="H240" s="88"/>
      <c r="I240" s="40"/>
      <c r="J240" s="40"/>
      <c r="K240" s="41"/>
      <c r="L240" s="42"/>
      <c r="M240" s="658"/>
      <c r="N240" s="659"/>
      <c r="O240" s="692"/>
      <c r="P240" s="29"/>
      <c r="Q240" s="74"/>
      <c r="R240" s="28"/>
      <c r="S240" s="28"/>
      <c r="T240" s="28"/>
      <c r="U240" s="28"/>
      <c r="V240" s="28"/>
      <c r="W240" s="28"/>
      <c r="X240" s="28"/>
      <c r="Y240" s="28"/>
      <c r="Z240" s="28"/>
    </row>
    <row r="241" spans="1:26" ht="15.75" customHeight="1">
      <c r="A241" s="111"/>
      <c r="B241" s="48"/>
      <c r="C241" s="48"/>
      <c r="D241" s="35"/>
      <c r="E241" s="149"/>
      <c r="F241" s="156"/>
      <c r="G241" s="670"/>
      <c r="H241" s="88"/>
      <c r="I241" s="40"/>
      <c r="J241" s="40"/>
      <c r="K241" s="41"/>
      <c r="L241" s="42"/>
      <c r="M241" s="658"/>
      <c r="N241" s="659"/>
      <c r="O241" s="692"/>
      <c r="P241" s="29"/>
      <c r="Q241" s="74"/>
      <c r="R241" s="28"/>
      <c r="S241" s="28"/>
      <c r="T241" s="28"/>
      <c r="U241" s="28"/>
      <c r="V241" s="28"/>
      <c r="W241" s="28"/>
      <c r="X241" s="28"/>
      <c r="Y241" s="28"/>
      <c r="Z241" s="28"/>
    </row>
    <row r="242" spans="1:26" ht="15.75" customHeight="1">
      <c r="A242" s="111"/>
      <c r="B242" s="48"/>
      <c r="C242" s="48"/>
      <c r="D242" s="35"/>
      <c r="E242" s="149"/>
      <c r="F242" s="156"/>
      <c r="G242" s="670"/>
      <c r="H242" s="88"/>
      <c r="I242" s="40"/>
      <c r="J242" s="40"/>
      <c r="K242" s="41"/>
      <c r="L242" s="42"/>
      <c r="M242" s="658"/>
      <c r="N242" s="659"/>
      <c r="O242" s="692"/>
      <c r="P242" s="29"/>
      <c r="Q242" s="74"/>
      <c r="R242" s="28"/>
      <c r="S242" s="28"/>
      <c r="T242" s="28"/>
      <c r="U242" s="28"/>
      <c r="V242" s="28"/>
      <c r="W242" s="28"/>
      <c r="X242" s="28"/>
      <c r="Y242" s="28"/>
      <c r="Z242" s="28"/>
    </row>
    <row r="243" spans="1:26" ht="15.75" customHeight="1">
      <c r="A243" s="111"/>
      <c r="B243" s="48"/>
      <c r="C243" s="48"/>
      <c r="D243" s="35"/>
      <c r="E243" s="149"/>
      <c r="F243" s="156"/>
      <c r="G243" s="670"/>
      <c r="H243" s="88"/>
      <c r="I243" s="40"/>
      <c r="J243" s="40"/>
      <c r="K243" s="41"/>
      <c r="L243" s="42"/>
      <c r="M243" s="658"/>
      <c r="N243" s="659"/>
      <c r="O243" s="692"/>
      <c r="P243" s="29"/>
      <c r="Q243" s="74"/>
      <c r="R243" s="28"/>
      <c r="S243" s="28"/>
      <c r="T243" s="28"/>
      <c r="U243" s="28"/>
      <c r="V243" s="28"/>
      <c r="W243" s="28"/>
      <c r="X243" s="28"/>
      <c r="Y243" s="28"/>
      <c r="Z243" s="28"/>
    </row>
    <row r="244" spans="1:26" ht="15.75" customHeight="1">
      <c r="A244" s="111"/>
      <c r="B244" s="48"/>
      <c r="C244" s="48"/>
      <c r="D244" s="35"/>
      <c r="E244" s="149"/>
      <c r="F244" s="156"/>
      <c r="G244" s="670"/>
      <c r="H244" s="88"/>
      <c r="I244" s="40"/>
      <c r="J244" s="40"/>
      <c r="K244" s="41"/>
      <c r="L244" s="42"/>
      <c r="M244" s="658"/>
      <c r="N244" s="659"/>
      <c r="O244" s="692"/>
      <c r="P244" s="29"/>
      <c r="Q244" s="74"/>
      <c r="R244" s="28"/>
      <c r="S244" s="28"/>
      <c r="T244" s="28"/>
      <c r="U244" s="28"/>
      <c r="V244" s="28"/>
      <c r="W244" s="28"/>
      <c r="X244" s="28"/>
      <c r="Y244" s="28"/>
      <c r="Z244" s="28"/>
    </row>
    <row r="245" spans="1:26" ht="15.75" customHeight="1">
      <c r="A245" s="111"/>
      <c r="B245" s="48"/>
      <c r="C245" s="48"/>
      <c r="D245" s="35"/>
      <c r="E245" s="149"/>
      <c r="F245" s="156"/>
      <c r="G245" s="670"/>
      <c r="H245" s="88"/>
      <c r="I245" s="40"/>
      <c r="J245" s="40"/>
      <c r="K245" s="41"/>
      <c r="L245" s="42"/>
      <c r="M245" s="658"/>
      <c r="N245" s="659"/>
      <c r="O245" s="692"/>
      <c r="P245" s="29"/>
      <c r="Q245" s="74"/>
      <c r="R245" s="28"/>
      <c r="S245" s="28"/>
      <c r="T245" s="28"/>
      <c r="U245" s="28"/>
      <c r="V245" s="28"/>
      <c r="W245" s="28"/>
      <c r="X245" s="28"/>
      <c r="Y245" s="28"/>
      <c r="Z245" s="28"/>
    </row>
    <row r="246" spans="1:26" ht="15.75" customHeight="1">
      <c r="A246" s="111"/>
      <c r="B246" s="48"/>
      <c r="C246" s="48"/>
      <c r="D246" s="35"/>
      <c r="E246" s="149"/>
      <c r="F246" s="156"/>
      <c r="G246" s="670"/>
      <c r="H246" s="88"/>
      <c r="I246" s="40"/>
      <c r="J246" s="40"/>
      <c r="K246" s="41"/>
      <c r="L246" s="42"/>
      <c r="M246" s="658"/>
      <c r="N246" s="659"/>
      <c r="O246" s="692"/>
      <c r="P246" s="29"/>
      <c r="Q246" s="74"/>
      <c r="R246" s="28"/>
      <c r="S246" s="28"/>
      <c r="T246" s="28"/>
      <c r="U246" s="28"/>
      <c r="V246" s="28"/>
      <c r="W246" s="28"/>
      <c r="X246" s="28"/>
      <c r="Y246" s="28"/>
      <c r="Z246" s="28"/>
    </row>
    <row r="247" spans="1:26" ht="15.75" customHeight="1">
      <c r="A247" s="111"/>
      <c r="B247" s="48"/>
      <c r="C247" s="48"/>
      <c r="D247" s="35"/>
      <c r="E247" s="149"/>
      <c r="F247" s="156"/>
      <c r="G247" s="670"/>
      <c r="H247" s="88"/>
      <c r="I247" s="40"/>
      <c r="J247" s="40"/>
      <c r="K247" s="41"/>
      <c r="L247" s="42"/>
      <c r="M247" s="658"/>
      <c r="N247" s="659"/>
      <c r="O247" s="692"/>
      <c r="P247" s="29"/>
      <c r="Q247" s="74"/>
      <c r="R247" s="28"/>
      <c r="S247" s="28"/>
      <c r="T247" s="28"/>
      <c r="U247" s="28"/>
      <c r="V247" s="28"/>
      <c r="W247" s="28"/>
      <c r="X247" s="28"/>
      <c r="Y247" s="28"/>
      <c r="Z247" s="28"/>
    </row>
    <row r="248" spans="1:26" ht="15.75" customHeight="1">
      <c r="A248" s="111"/>
      <c r="B248" s="48"/>
      <c r="C248" s="48"/>
      <c r="D248" s="35"/>
      <c r="E248" s="149"/>
      <c r="F248" s="156"/>
      <c r="G248" s="670"/>
      <c r="H248" s="88"/>
      <c r="I248" s="40"/>
      <c r="J248" s="40"/>
      <c r="K248" s="41"/>
      <c r="L248" s="42"/>
      <c r="M248" s="658"/>
      <c r="N248" s="659"/>
      <c r="O248" s="692"/>
      <c r="P248" s="29"/>
      <c r="Q248" s="74"/>
      <c r="R248" s="28"/>
      <c r="S248" s="28"/>
      <c r="T248" s="28"/>
      <c r="U248" s="28"/>
      <c r="V248" s="28"/>
      <c r="W248" s="28"/>
      <c r="X248" s="28"/>
      <c r="Y248" s="28"/>
      <c r="Z248" s="28"/>
    </row>
    <row r="249" spans="1:26" ht="15.75" customHeight="1">
      <c r="A249" s="111"/>
      <c r="B249" s="48"/>
      <c r="C249" s="48"/>
      <c r="D249" s="35"/>
      <c r="E249" s="149"/>
      <c r="F249" s="156"/>
      <c r="G249" s="670"/>
      <c r="H249" s="88"/>
      <c r="I249" s="40"/>
      <c r="J249" s="40"/>
      <c r="K249" s="41"/>
      <c r="L249" s="42"/>
      <c r="M249" s="658"/>
      <c r="N249" s="659"/>
      <c r="O249" s="692"/>
      <c r="P249" s="29"/>
      <c r="Q249" s="74"/>
      <c r="R249" s="28"/>
      <c r="S249" s="28"/>
      <c r="T249" s="28"/>
      <c r="U249" s="28"/>
      <c r="V249" s="28"/>
      <c r="W249" s="28"/>
      <c r="X249" s="28"/>
      <c r="Y249" s="28"/>
      <c r="Z249" s="28"/>
    </row>
    <row r="250" spans="1:26" ht="15.75" customHeight="1">
      <c r="A250" s="111"/>
      <c r="B250" s="48"/>
      <c r="C250" s="48"/>
      <c r="D250" s="35"/>
      <c r="E250" s="149"/>
      <c r="F250" s="156"/>
      <c r="G250" s="670"/>
      <c r="H250" s="88"/>
      <c r="I250" s="40"/>
      <c r="J250" s="40"/>
      <c r="K250" s="41"/>
      <c r="L250" s="42"/>
      <c r="M250" s="658"/>
      <c r="N250" s="659"/>
      <c r="O250" s="692"/>
      <c r="P250" s="29"/>
      <c r="Q250" s="74"/>
      <c r="R250" s="28"/>
      <c r="S250" s="28"/>
      <c r="T250" s="28"/>
      <c r="U250" s="28"/>
      <c r="V250" s="28"/>
      <c r="W250" s="28"/>
      <c r="X250" s="28"/>
      <c r="Y250" s="28"/>
      <c r="Z250" s="28"/>
    </row>
    <row r="251" spans="1:26" ht="15.75" customHeight="1">
      <c r="A251" s="111"/>
      <c r="B251" s="48"/>
      <c r="C251" s="48"/>
      <c r="D251" s="35"/>
      <c r="E251" s="149"/>
      <c r="F251" s="156"/>
      <c r="G251" s="670"/>
      <c r="H251" s="88"/>
      <c r="I251" s="40"/>
      <c r="J251" s="40"/>
      <c r="K251" s="41"/>
      <c r="L251" s="42"/>
      <c r="M251" s="658"/>
      <c r="N251" s="659"/>
      <c r="O251" s="692"/>
      <c r="P251" s="29"/>
      <c r="Q251" s="74"/>
      <c r="R251" s="28"/>
      <c r="S251" s="28"/>
      <c r="T251" s="28"/>
      <c r="U251" s="28"/>
      <c r="V251" s="28"/>
      <c r="W251" s="28"/>
      <c r="X251" s="28"/>
      <c r="Y251" s="28"/>
      <c r="Z251" s="28"/>
    </row>
    <row r="252" spans="1:26" ht="15.75" customHeight="1">
      <c r="A252" s="111"/>
      <c r="B252" s="48"/>
      <c r="C252" s="48"/>
      <c r="D252" s="35"/>
      <c r="E252" s="149"/>
      <c r="F252" s="156"/>
      <c r="G252" s="670"/>
      <c r="H252" s="88"/>
      <c r="I252" s="40"/>
      <c r="J252" s="40"/>
      <c r="K252" s="41"/>
      <c r="L252" s="42"/>
      <c r="M252" s="658"/>
      <c r="N252" s="659"/>
      <c r="O252" s="692"/>
      <c r="P252" s="29"/>
      <c r="Q252" s="74"/>
      <c r="R252" s="28"/>
      <c r="S252" s="28"/>
      <c r="T252" s="28"/>
      <c r="U252" s="28"/>
      <c r="V252" s="28"/>
      <c r="W252" s="28"/>
      <c r="X252" s="28"/>
      <c r="Y252" s="28"/>
      <c r="Z252" s="28"/>
    </row>
    <row r="253" spans="1:26" ht="15.75" customHeight="1">
      <c r="A253" s="111"/>
      <c r="B253" s="48"/>
      <c r="C253" s="48"/>
      <c r="D253" s="35"/>
      <c r="E253" s="149"/>
      <c r="F253" s="156"/>
      <c r="G253" s="670"/>
      <c r="H253" s="88"/>
      <c r="I253" s="40"/>
      <c r="J253" s="40"/>
      <c r="K253" s="41"/>
      <c r="L253" s="42"/>
      <c r="M253" s="658"/>
      <c r="N253" s="659"/>
      <c r="O253" s="692"/>
      <c r="P253" s="29"/>
      <c r="Q253" s="74"/>
      <c r="R253" s="28"/>
      <c r="S253" s="28"/>
      <c r="T253" s="28"/>
      <c r="U253" s="28"/>
      <c r="V253" s="28"/>
      <c r="W253" s="28"/>
      <c r="X253" s="28"/>
      <c r="Y253" s="28"/>
      <c r="Z253" s="28"/>
    </row>
    <row r="254" spans="1:26" ht="15.75" customHeight="1">
      <c r="A254" s="111"/>
      <c r="B254" s="48"/>
      <c r="C254" s="48"/>
      <c r="D254" s="35"/>
      <c r="E254" s="149"/>
      <c r="F254" s="156"/>
      <c r="G254" s="670"/>
      <c r="H254" s="88"/>
      <c r="I254" s="40"/>
      <c r="J254" s="40"/>
      <c r="K254" s="41"/>
      <c r="L254" s="42"/>
      <c r="M254" s="658"/>
      <c r="N254" s="659"/>
      <c r="O254" s="692"/>
      <c r="P254" s="29"/>
      <c r="Q254" s="74"/>
      <c r="R254" s="28"/>
      <c r="S254" s="28"/>
      <c r="T254" s="28"/>
      <c r="U254" s="28"/>
      <c r="V254" s="28"/>
      <c r="W254" s="28"/>
      <c r="X254" s="28"/>
      <c r="Y254" s="28"/>
      <c r="Z254" s="28"/>
    </row>
    <row r="255" spans="1:26" ht="15.75" customHeight="1">
      <c r="A255" s="111"/>
      <c r="B255" s="48"/>
      <c r="C255" s="48"/>
      <c r="D255" s="35"/>
      <c r="E255" s="149"/>
      <c r="F255" s="156"/>
      <c r="G255" s="670"/>
      <c r="H255" s="88"/>
      <c r="I255" s="40"/>
      <c r="J255" s="40"/>
      <c r="K255" s="41"/>
      <c r="L255" s="42"/>
      <c r="M255" s="658"/>
      <c r="N255" s="659"/>
      <c r="O255" s="692"/>
      <c r="P255" s="29"/>
      <c r="Q255" s="74"/>
      <c r="R255" s="28"/>
      <c r="S255" s="28"/>
      <c r="T255" s="28"/>
      <c r="U255" s="28"/>
      <c r="V255" s="28"/>
      <c r="W255" s="28"/>
      <c r="X255" s="28"/>
      <c r="Y255" s="28"/>
      <c r="Z255" s="28"/>
    </row>
    <row r="256" spans="1:26" ht="15.75" customHeight="1">
      <c r="A256" s="111"/>
      <c r="B256" s="48"/>
      <c r="C256" s="48"/>
      <c r="D256" s="35"/>
      <c r="E256" s="149"/>
      <c r="F256" s="156"/>
      <c r="G256" s="670"/>
      <c r="H256" s="88"/>
      <c r="I256" s="40"/>
      <c r="J256" s="40"/>
      <c r="K256" s="41"/>
      <c r="L256" s="42"/>
      <c r="M256" s="658"/>
      <c r="N256" s="659"/>
      <c r="O256" s="692"/>
      <c r="P256" s="29"/>
      <c r="Q256" s="74"/>
      <c r="R256" s="28"/>
      <c r="S256" s="28"/>
      <c r="T256" s="28"/>
      <c r="U256" s="28"/>
      <c r="V256" s="28"/>
      <c r="W256" s="28"/>
      <c r="X256" s="28"/>
      <c r="Y256" s="28"/>
      <c r="Z256" s="28"/>
    </row>
    <row r="257" spans="1:26" ht="15.75" customHeight="1">
      <c r="A257" s="111"/>
      <c r="B257" s="48"/>
      <c r="C257" s="48"/>
      <c r="D257" s="35"/>
      <c r="E257" s="149"/>
      <c r="F257" s="156"/>
      <c r="G257" s="670"/>
      <c r="H257" s="88"/>
      <c r="I257" s="40"/>
      <c r="J257" s="40"/>
      <c r="K257" s="41"/>
      <c r="L257" s="42"/>
      <c r="M257" s="658"/>
      <c r="N257" s="659"/>
      <c r="O257" s="692"/>
      <c r="P257" s="29"/>
      <c r="Q257" s="74"/>
      <c r="R257" s="28"/>
      <c r="S257" s="28"/>
      <c r="T257" s="28"/>
      <c r="U257" s="28"/>
      <c r="V257" s="28"/>
      <c r="W257" s="28"/>
      <c r="X257" s="28"/>
      <c r="Y257" s="28"/>
      <c r="Z257" s="28"/>
    </row>
    <row r="258" spans="1:26" ht="15.75" customHeight="1">
      <c r="A258" s="111"/>
      <c r="B258" s="48"/>
      <c r="C258" s="48"/>
      <c r="D258" s="35"/>
      <c r="E258" s="149"/>
      <c r="F258" s="156"/>
      <c r="G258" s="670"/>
      <c r="H258" s="88"/>
      <c r="I258" s="40"/>
      <c r="J258" s="40"/>
      <c r="K258" s="41"/>
      <c r="L258" s="42"/>
      <c r="M258" s="658"/>
      <c r="N258" s="659"/>
      <c r="O258" s="692"/>
      <c r="P258" s="29"/>
      <c r="Q258" s="74"/>
      <c r="R258" s="28"/>
      <c r="S258" s="28"/>
      <c r="T258" s="28"/>
      <c r="U258" s="28"/>
      <c r="V258" s="28"/>
      <c r="W258" s="28"/>
      <c r="X258" s="28"/>
      <c r="Y258" s="28"/>
      <c r="Z258" s="28"/>
    </row>
    <row r="259" spans="1:26" ht="15.75" customHeight="1">
      <c r="A259" s="111"/>
      <c r="B259" s="48"/>
      <c r="C259" s="48"/>
      <c r="D259" s="35"/>
      <c r="E259" s="149"/>
      <c r="F259" s="156"/>
      <c r="G259" s="670"/>
      <c r="H259" s="88"/>
      <c r="I259" s="40"/>
      <c r="J259" s="40"/>
      <c r="K259" s="41"/>
      <c r="L259" s="42"/>
      <c r="M259" s="658"/>
      <c r="N259" s="659"/>
      <c r="O259" s="692"/>
      <c r="P259" s="29"/>
      <c r="Q259" s="74"/>
      <c r="R259" s="28"/>
      <c r="S259" s="28"/>
      <c r="T259" s="28"/>
      <c r="U259" s="28"/>
      <c r="V259" s="28"/>
      <c r="W259" s="28"/>
      <c r="X259" s="28"/>
      <c r="Y259" s="28"/>
      <c r="Z259" s="28"/>
    </row>
    <row r="260" spans="1:26" ht="15.75" customHeight="1">
      <c r="A260" s="111"/>
      <c r="B260" s="48"/>
      <c r="C260" s="48"/>
      <c r="D260" s="35"/>
      <c r="E260" s="149"/>
      <c r="F260" s="156"/>
      <c r="G260" s="670"/>
      <c r="H260" s="88"/>
      <c r="I260" s="40"/>
      <c r="J260" s="40"/>
      <c r="K260" s="41"/>
      <c r="L260" s="42"/>
      <c r="M260" s="658"/>
      <c r="N260" s="659"/>
      <c r="O260" s="692"/>
      <c r="P260" s="29"/>
      <c r="Q260" s="74"/>
      <c r="R260" s="28"/>
      <c r="S260" s="28"/>
      <c r="T260" s="28"/>
      <c r="U260" s="28"/>
      <c r="V260" s="28"/>
      <c r="W260" s="28"/>
      <c r="X260" s="28"/>
      <c r="Y260" s="28"/>
      <c r="Z260" s="28"/>
    </row>
    <row r="261" spans="1:26" ht="15.75" customHeight="1">
      <c r="A261" s="111"/>
      <c r="B261" s="48"/>
      <c r="C261" s="48"/>
      <c r="D261" s="35"/>
      <c r="E261" s="149"/>
      <c r="F261" s="156"/>
      <c r="G261" s="670"/>
      <c r="H261" s="88"/>
      <c r="I261" s="40"/>
      <c r="J261" s="40"/>
      <c r="K261" s="41"/>
      <c r="L261" s="42"/>
      <c r="M261" s="658"/>
      <c r="N261" s="659"/>
      <c r="O261" s="692"/>
      <c r="P261" s="29"/>
      <c r="Q261" s="74"/>
      <c r="R261" s="28"/>
      <c r="S261" s="28"/>
      <c r="T261" s="28"/>
      <c r="U261" s="28"/>
      <c r="V261" s="28"/>
      <c r="W261" s="28"/>
      <c r="X261" s="28"/>
      <c r="Y261" s="28"/>
      <c r="Z261" s="28"/>
    </row>
    <row r="262" spans="1:26" ht="15.75" customHeight="1">
      <c r="A262" s="111"/>
      <c r="B262" s="48"/>
      <c r="C262" s="48"/>
      <c r="D262" s="35"/>
      <c r="E262" s="149"/>
      <c r="F262" s="156"/>
      <c r="G262" s="670"/>
      <c r="H262" s="88"/>
      <c r="I262" s="40"/>
      <c r="J262" s="40"/>
      <c r="K262" s="41"/>
      <c r="L262" s="42"/>
      <c r="M262" s="658"/>
      <c r="N262" s="659"/>
      <c r="O262" s="692"/>
      <c r="P262" s="29"/>
      <c r="Q262" s="74"/>
      <c r="R262" s="28"/>
      <c r="S262" s="28"/>
      <c r="T262" s="28"/>
      <c r="U262" s="28"/>
      <c r="V262" s="28"/>
      <c r="W262" s="28"/>
      <c r="X262" s="28"/>
      <c r="Y262" s="28"/>
      <c r="Z262" s="28"/>
    </row>
    <row r="263" spans="1:26" ht="15.75" customHeight="1">
      <c r="A263" s="111"/>
      <c r="B263" s="48"/>
      <c r="C263" s="48"/>
      <c r="D263" s="35"/>
      <c r="E263" s="149"/>
      <c r="F263" s="156"/>
      <c r="G263" s="670"/>
      <c r="H263" s="88"/>
      <c r="I263" s="40"/>
      <c r="J263" s="40"/>
      <c r="K263" s="41"/>
      <c r="L263" s="42"/>
      <c r="M263" s="658"/>
      <c r="N263" s="659"/>
      <c r="O263" s="692"/>
      <c r="P263" s="29"/>
      <c r="Q263" s="74"/>
      <c r="R263" s="28"/>
      <c r="S263" s="28"/>
      <c r="T263" s="28"/>
      <c r="U263" s="28"/>
      <c r="V263" s="28"/>
      <c r="W263" s="28"/>
      <c r="X263" s="28"/>
      <c r="Y263" s="28"/>
      <c r="Z263" s="28"/>
    </row>
    <row r="264" spans="1:26" ht="15.75" customHeight="1">
      <c r="A264" s="111"/>
      <c r="B264" s="48"/>
      <c r="C264" s="48"/>
      <c r="D264" s="35"/>
      <c r="E264" s="149"/>
      <c r="F264" s="156"/>
      <c r="G264" s="670"/>
      <c r="H264" s="88"/>
      <c r="I264" s="40"/>
      <c r="J264" s="40"/>
      <c r="K264" s="41"/>
      <c r="L264" s="42"/>
      <c r="M264" s="658"/>
      <c r="N264" s="659"/>
      <c r="O264" s="692"/>
      <c r="P264" s="29"/>
      <c r="Q264" s="74"/>
      <c r="R264" s="28"/>
      <c r="S264" s="28"/>
      <c r="T264" s="28"/>
      <c r="U264" s="28"/>
      <c r="V264" s="28"/>
      <c r="W264" s="28"/>
      <c r="X264" s="28"/>
      <c r="Y264" s="28"/>
      <c r="Z264" s="28"/>
    </row>
    <row r="265" spans="1:26" ht="15.75" customHeight="1">
      <c r="A265" s="111"/>
      <c r="B265" s="48"/>
      <c r="C265" s="48"/>
      <c r="D265" s="35"/>
      <c r="E265" s="149"/>
      <c r="F265" s="156"/>
      <c r="G265" s="670"/>
      <c r="H265" s="88"/>
      <c r="I265" s="40"/>
      <c r="J265" s="40"/>
      <c r="K265" s="41"/>
      <c r="L265" s="42"/>
      <c r="M265" s="658"/>
      <c r="N265" s="659"/>
      <c r="O265" s="692"/>
      <c r="P265" s="29"/>
      <c r="Q265" s="74"/>
      <c r="R265" s="28"/>
      <c r="S265" s="28"/>
      <c r="T265" s="28"/>
      <c r="U265" s="28"/>
      <c r="V265" s="28"/>
      <c r="W265" s="28"/>
      <c r="X265" s="28"/>
      <c r="Y265" s="28"/>
      <c r="Z265" s="28"/>
    </row>
    <row r="266" spans="1:26" ht="15.75" customHeight="1">
      <c r="A266" s="111"/>
      <c r="B266" s="48"/>
      <c r="C266" s="48"/>
      <c r="D266" s="35"/>
      <c r="E266" s="149"/>
      <c r="F266" s="156"/>
      <c r="G266" s="670"/>
      <c r="H266" s="88"/>
      <c r="I266" s="40"/>
      <c r="J266" s="40"/>
      <c r="K266" s="41"/>
      <c r="L266" s="42"/>
      <c r="M266" s="658"/>
      <c r="N266" s="659"/>
      <c r="O266" s="692"/>
      <c r="P266" s="29"/>
      <c r="Q266" s="74"/>
      <c r="R266" s="28"/>
      <c r="S266" s="28"/>
      <c r="T266" s="28"/>
      <c r="U266" s="28"/>
      <c r="V266" s="28"/>
      <c r="W266" s="28"/>
      <c r="X266" s="28"/>
      <c r="Y266" s="28"/>
      <c r="Z266" s="28"/>
    </row>
    <row r="267" spans="1:26" ht="15.75" customHeight="1">
      <c r="A267" s="111"/>
      <c r="B267" s="48"/>
      <c r="C267" s="48"/>
      <c r="D267" s="35"/>
      <c r="E267" s="149"/>
      <c r="F267" s="156"/>
      <c r="G267" s="670"/>
      <c r="H267" s="88"/>
      <c r="I267" s="40"/>
      <c r="J267" s="40"/>
      <c r="K267" s="41"/>
      <c r="L267" s="42"/>
      <c r="M267" s="658"/>
      <c r="N267" s="659"/>
      <c r="O267" s="692"/>
      <c r="P267" s="29"/>
      <c r="Q267" s="74"/>
      <c r="R267" s="28"/>
      <c r="S267" s="28"/>
      <c r="T267" s="28"/>
      <c r="U267" s="28"/>
      <c r="V267" s="28"/>
      <c r="W267" s="28"/>
      <c r="X267" s="28"/>
      <c r="Y267" s="28"/>
      <c r="Z267" s="28"/>
    </row>
    <row r="268" spans="1:26" ht="15.75" customHeight="1">
      <c r="A268" s="111"/>
      <c r="B268" s="48"/>
      <c r="C268" s="48"/>
      <c r="D268" s="35"/>
      <c r="E268" s="149"/>
      <c r="F268" s="156"/>
      <c r="G268" s="670"/>
      <c r="H268" s="88"/>
      <c r="I268" s="40"/>
      <c r="J268" s="40"/>
      <c r="K268" s="41"/>
      <c r="L268" s="42"/>
      <c r="M268" s="658"/>
      <c r="N268" s="659"/>
      <c r="O268" s="692"/>
      <c r="P268" s="29"/>
      <c r="Q268" s="74"/>
      <c r="R268" s="28"/>
      <c r="S268" s="28"/>
      <c r="T268" s="28"/>
      <c r="U268" s="28"/>
      <c r="V268" s="28"/>
      <c r="W268" s="28"/>
      <c r="X268" s="28"/>
      <c r="Y268" s="28"/>
      <c r="Z268" s="28"/>
    </row>
    <row r="269" spans="1:26" ht="15.75" customHeight="1">
      <c r="A269" s="111"/>
      <c r="B269" s="48"/>
      <c r="C269" s="48"/>
      <c r="D269" s="35"/>
      <c r="E269" s="149"/>
      <c r="F269" s="156"/>
      <c r="G269" s="670"/>
      <c r="H269" s="88"/>
      <c r="I269" s="40"/>
      <c r="J269" s="40"/>
      <c r="K269" s="41"/>
      <c r="L269" s="42"/>
      <c r="M269" s="658"/>
      <c r="N269" s="659"/>
      <c r="O269" s="692"/>
      <c r="P269" s="29"/>
      <c r="Q269" s="74"/>
      <c r="R269" s="28"/>
      <c r="S269" s="28"/>
      <c r="T269" s="28"/>
      <c r="U269" s="28"/>
      <c r="V269" s="28"/>
      <c r="W269" s="28"/>
      <c r="X269" s="28"/>
      <c r="Y269" s="28"/>
      <c r="Z269" s="28"/>
    </row>
    <row r="270" spans="1:26" ht="15.75" customHeight="1">
      <c r="A270" s="111"/>
      <c r="B270" s="48"/>
      <c r="C270" s="48"/>
      <c r="D270" s="35"/>
      <c r="E270" s="149"/>
      <c r="F270" s="156"/>
      <c r="G270" s="670"/>
      <c r="H270" s="88"/>
      <c r="I270" s="40"/>
      <c r="J270" s="40"/>
      <c r="K270" s="41"/>
      <c r="L270" s="42"/>
      <c r="M270" s="658"/>
      <c r="N270" s="659"/>
      <c r="O270" s="692"/>
      <c r="P270" s="29"/>
      <c r="Q270" s="74"/>
      <c r="R270" s="28"/>
      <c r="S270" s="28"/>
      <c r="T270" s="28"/>
      <c r="U270" s="28"/>
      <c r="V270" s="28"/>
      <c r="W270" s="28"/>
      <c r="X270" s="28"/>
      <c r="Y270" s="28"/>
      <c r="Z270" s="28"/>
    </row>
    <row r="271" spans="1:26" ht="15.75" customHeight="1">
      <c r="A271" s="111"/>
      <c r="B271" s="48"/>
      <c r="C271" s="48"/>
      <c r="D271" s="35"/>
      <c r="E271" s="149"/>
      <c r="F271" s="156"/>
      <c r="G271" s="670"/>
      <c r="H271" s="88"/>
      <c r="I271" s="40"/>
      <c r="J271" s="40"/>
      <c r="K271" s="41"/>
      <c r="L271" s="42"/>
      <c r="M271" s="658"/>
      <c r="N271" s="659"/>
      <c r="O271" s="692"/>
      <c r="P271" s="29"/>
      <c r="Q271" s="74"/>
      <c r="R271" s="28"/>
      <c r="S271" s="28"/>
      <c r="T271" s="28"/>
      <c r="U271" s="28"/>
      <c r="V271" s="28"/>
      <c r="W271" s="28"/>
      <c r="X271" s="28"/>
      <c r="Y271" s="28"/>
      <c r="Z271" s="28"/>
    </row>
    <row r="272" spans="1:26" ht="15.75" customHeight="1">
      <c r="A272" s="111"/>
      <c r="B272" s="48"/>
      <c r="C272" s="48"/>
      <c r="D272" s="35"/>
      <c r="E272" s="149"/>
      <c r="F272" s="156"/>
      <c r="G272" s="670"/>
      <c r="H272" s="88"/>
      <c r="I272" s="40"/>
      <c r="J272" s="40"/>
      <c r="K272" s="41"/>
      <c r="L272" s="42"/>
      <c r="M272" s="658"/>
      <c r="N272" s="659"/>
      <c r="O272" s="692"/>
      <c r="P272" s="29"/>
      <c r="Q272" s="74"/>
      <c r="R272" s="28"/>
      <c r="S272" s="28"/>
      <c r="T272" s="28"/>
      <c r="U272" s="28"/>
      <c r="V272" s="28"/>
      <c r="W272" s="28"/>
      <c r="X272" s="28"/>
      <c r="Y272" s="28"/>
      <c r="Z272" s="28"/>
    </row>
    <row r="273" spans="1:26" ht="15.75" customHeight="1">
      <c r="A273" s="111"/>
      <c r="B273" s="48"/>
      <c r="C273" s="48"/>
      <c r="D273" s="35"/>
      <c r="E273" s="149"/>
      <c r="F273" s="156"/>
      <c r="G273" s="670"/>
      <c r="H273" s="88"/>
      <c r="I273" s="40"/>
      <c r="J273" s="40"/>
      <c r="K273" s="41"/>
      <c r="L273" s="42"/>
      <c r="M273" s="658"/>
      <c r="N273" s="659"/>
      <c r="O273" s="692"/>
      <c r="P273" s="29"/>
      <c r="Q273" s="74"/>
      <c r="R273" s="28"/>
      <c r="S273" s="28"/>
      <c r="T273" s="28"/>
      <c r="U273" s="28"/>
      <c r="V273" s="28"/>
      <c r="W273" s="28"/>
      <c r="X273" s="28"/>
      <c r="Y273" s="28"/>
      <c r="Z273" s="28"/>
    </row>
    <row r="274" spans="1:26" ht="15.75" customHeight="1">
      <c r="A274" s="111"/>
      <c r="B274" s="48"/>
      <c r="C274" s="48"/>
      <c r="D274" s="35"/>
      <c r="E274" s="149"/>
      <c r="F274" s="156"/>
      <c r="G274" s="670"/>
      <c r="H274" s="88"/>
      <c r="I274" s="40"/>
      <c r="J274" s="40"/>
      <c r="K274" s="41"/>
      <c r="L274" s="42"/>
      <c r="M274" s="658"/>
      <c r="N274" s="659"/>
      <c r="O274" s="692"/>
      <c r="P274" s="29"/>
      <c r="Q274" s="74"/>
      <c r="R274" s="28"/>
      <c r="S274" s="28"/>
      <c r="T274" s="28"/>
      <c r="U274" s="28"/>
      <c r="V274" s="28"/>
      <c r="W274" s="28"/>
      <c r="X274" s="28"/>
      <c r="Y274" s="28"/>
      <c r="Z274" s="28"/>
    </row>
    <row r="275" spans="1:26" ht="15.75" customHeight="1">
      <c r="A275" s="111"/>
      <c r="B275" s="48"/>
      <c r="C275" s="48"/>
      <c r="D275" s="35"/>
      <c r="E275" s="149"/>
      <c r="F275" s="156"/>
      <c r="G275" s="670"/>
      <c r="H275" s="88"/>
      <c r="I275" s="40"/>
      <c r="J275" s="40"/>
      <c r="K275" s="41"/>
      <c r="L275" s="42"/>
      <c r="M275" s="658"/>
      <c r="N275" s="659"/>
      <c r="O275" s="692"/>
      <c r="P275" s="29"/>
      <c r="Q275" s="74"/>
      <c r="R275" s="28"/>
      <c r="S275" s="28"/>
      <c r="T275" s="28"/>
      <c r="U275" s="28"/>
      <c r="V275" s="28"/>
      <c r="W275" s="28"/>
      <c r="X275" s="28"/>
      <c r="Y275" s="28"/>
      <c r="Z275" s="28"/>
    </row>
    <row r="276" spans="1:26" ht="15.75" customHeight="1">
      <c r="A276" s="111"/>
      <c r="B276" s="48"/>
      <c r="C276" s="48"/>
      <c r="D276" s="35"/>
      <c r="E276" s="149"/>
      <c r="F276" s="156"/>
      <c r="G276" s="670"/>
      <c r="H276" s="88"/>
      <c r="I276" s="40"/>
      <c r="J276" s="40"/>
      <c r="K276" s="41"/>
      <c r="L276" s="42"/>
      <c r="M276" s="658"/>
      <c r="N276" s="659"/>
      <c r="O276" s="692"/>
      <c r="P276" s="29"/>
      <c r="Q276" s="74"/>
      <c r="R276" s="28"/>
      <c r="S276" s="28"/>
      <c r="T276" s="28"/>
      <c r="U276" s="28"/>
      <c r="V276" s="28"/>
      <c r="W276" s="28"/>
      <c r="X276" s="28"/>
      <c r="Y276" s="28"/>
      <c r="Z276" s="28"/>
    </row>
    <row r="277" spans="1:26" ht="15.75" customHeight="1">
      <c r="A277" s="111"/>
      <c r="B277" s="48"/>
      <c r="C277" s="48"/>
      <c r="D277" s="35"/>
      <c r="E277" s="149"/>
      <c r="F277" s="156"/>
      <c r="G277" s="670"/>
      <c r="H277" s="88"/>
      <c r="I277" s="40"/>
      <c r="J277" s="40"/>
      <c r="K277" s="41"/>
      <c r="L277" s="42"/>
      <c r="M277" s="658"/>
      <c r="N277" s="659"/>
      <c r="O277" s="692"/>
      <c r="P277" s="29"/>
      <c r="Q277" s="74"/>
      <c r="R277" s="28"/>
      <c r="S277" s="28"/>
      <c r="T277" s="28"/>
      <c r="U277" s="28"/>
      <c r="V277" s="28"/>
      <c r="W277" s="28"/>
      <c r="X277" s="28"/>
      <c r="Y277" s="28"/>
      <c r="Z277" s="28"/>
    </row>
    <row r="278" spans="1:26" ht="15.75" customHeight="1">
      <c r="A278" s="111"/>
      <c r="B278" s="48"/>
      <c r="C278" s="48"/>
      <c r="D278" s="35"/>
      <c r="E278" s="149"/>
      <c r="F278" s="156"/>
      <c r="G278" s="670"/>
      <c r="H278" s="88"/>
      <c r="I278" s="40"/>
      <c r="J278" s="40"/>
      <c r="K278" s="41"/>
      <c r="L278" s="42"/>
      <c r="M278" s="782"/>
      <c r="N278" s="783"/>
      <c r="O278" s="692"/>
      <c r="P278" s="29"/>
      <c r="Q278" s="74"/>
      <c r="R278" s="28"/>
      <c r="S278" s="28"/>
      <c r="T278" s="28"/>
      <c r="U278" s="28"/>
      <c r="V278" s="28"/>
      <c r="W278" s="28"/>
      <c r="X278" s="28"/>
      <c r="Y278" s="28"/>
      <c r="Z278" s="28"/>
    </row>
    <row r="279" spans="1:26" ht="15.75" customHeight="1">
      <c r="A279" s="111"/>
      <c r="B279" s="48"/>
      <c r="C279" s="48"/>
      <c r="D279" s="35"/>
      <c r="E279" s="149"/>
      <c r="F279" s="156"/>
      <c r="G279" s="670"/>
      <c r="H279" s="88"/>
      <c r="I279" s="40"/>
      <c r="J279" s="40"/>
      <c r="K279" s="41"/>
      <c r="L279" s="42"/>
      <c r="M279" s="782"/>
      <c r="N279" s="783"/>
      <c r="O279" s="692"/>
      <c r="P279" s="29"/>
      <c r="Q279" s="74"/>
      <c r="R279" s="28"/>
      <c r="S279" s="28"/>
      <c r="T279" s="28"/>
      <c r="U279" s="28"/>
      <c r="V279" s="28"/>
      <c r="W279" s="28"/>
      <c r="X279" s="28"/>
      <c r="Y279" s="28"/>
      <c r="Z279" s="28"/>
    </row>
    <row r="280" spans="1:26" ht="15.75" customHeight="1">
      <c r="A280" s="111"/>
      <c r="B280" s="48"/>
      <c r="C280" s="48"/>
      <c r="D280" s="35"/>
      <c r="E280" s="149"/>
      <c r="F280" s="156"/>
      <c r="G280" s="670"/>
      <c r="H280" s="88"/>
      <c r="I280" s="40"/>
      <c r="J280" s="40"/>
      <c r="K280" s="41"/>
      <c r="L280" s="42"/>
      <c r="M280" s="782"/>
      <c r="N280" s="783"/>
      <c r="O280" s="692"/>
      <c r="P280" s="29"/>
      <c r="Q280" s="74"/>
      <c r="R280" s="28"/>
      <c r="S280" s="28"/>
      <c r="T280" s="28"/>
      <c r="U280" s="28"/>
      <c r="V280" s="28"/>
      <c r="W280" s="28"/>
      <c r="X280" s="28"/>
      <c r="Y280" s="28"/>
      <c r="Z280" s="28"/>
    </row>
    <row r="281" spans="1:26" ht="15.75" customHeight="1">
      <c r="A281" s="111"/>
      <c r="B281" s="48"/>
      <c r="C281" s="48"/>
      <c r="D281" s="35"/>
      <c r="E281" s="149"/>
      <c r="F281" s="156"/>
      <c r="G281" s="670"/>
      <c r="H281" s="88"/>
      <c r="I281" s="40"/>
      <c r="J281" s="40"/>
      <c r="K281" s="41"/>
      <c r="L281" s="42"/>
      <c r="M281" s="782"/>
      <c r="N281" s="783"/>
      <c r="O281" s="692"/>
      <c r="P281" s="29"/>
      <c r="Q281" s="74"/>
      <c r="R281" s="28"/>
      <c r="S281" s="28"/>
      <c r="T281" s="28"/>
      <c r="U281" s="28"/>
      <c r="V281" s="28"/>
      <c r="W281" s="28"/>
      <c r="X281" s="28"/>
      <c r="Y281" s="28"/>
      <c r="Z281" s="28"/>
    </row>
    <row r="282" spans="1:26" ht="15.75" customHeight="1">
      <c r="A282" s="111"/>
      <c r="B282" s="48"/>
      <c r="C282" s="48"/>
      <c r="D282" s="35"/>
      <c r="E282" s="149"/>
      <c r="F282" s="156"/>
      <c r="G282" s="670"/>
      <c r="H282" s="88"/>
      <c r="I282" s="40"/>
      <c r="J282" s="40"/>
      <c r="K282" s="41"/>
      <c r="L282" s="42"/>
      <c r="M282" s="782"/>
      <c r="N282" s="783"/>
      <c r="O282" s="692"/>
      <c r="P282" s="29"/>
      <c r="Q282" s="74"/>
      <c r="R282" s="28"/>
      <c r="S282" s="28"/>
      <c r="T282" s="28"/>
      <c r="U282" s="28"/>
      <c r="V282" s="28"/>
      <c r="W282" s="28"/>
      <c r="X282" s="28"/>
      <c r="Y282" s="28"/>
      <c r="Z282" s="28"/>
    </row>
    <row r="283" spans="1:26" ht="15.75" customHeight="1">
      <c r="A283" s="111"/>
      <c r="B283" s="48"/>
      <c r="C283" s="48"/>
      <c r="D283" s="35"/>
      <c r="E283" s="149"/>
      <c r="F283" s="156"/>
      <c r="G283" s="670"/>
      <c r="H283" s="88"/>
      <c r="I283" s="40"/>
      <c r="J283" s="40"/>
      <c r="K283" s="41"/>
      <c r="L283" s="42"/>
      <c r="M283" s="782"/>
      <c r="N283" s="783"/>
      <c r="O283" s="692"/>
      <c r="P283" s="29"/>
      <c r="Q283" s="74"/>
      <c r="R283" s="28"/>
      <c r="S283" s="28"/>
      <c r="T283" s="28"/>
      <c r="U283" s="28"/>
      <c r="V283" s="28"/>
      <c r="W283" s="28"/>
      <c r="X283" s="28"/>
      <c r="Y283" s="28"/>
      <c r="Z283" s="28"/>
    </row>
    <row r="284" spans="1:26" ht="15.75" customHeight="1">
      <c r="A284" s="111"/>
      <c r="B284" s="48"/>
      <c r="C284" s="48"/>
      <c r="D284" s="35"/>
      <c r="E284" s="149"/>
      <c r="F284" s="156"/>
      <c r="G284" s="670"/>
      <c r="H284" s="88"/>
      <c r="I284" s="40"/>
      <c r="J284" s="40"/>
      <c r="K284" s="41"/>
      <c r="L284" s="42"/>
      <c r="M284" s="782"/>
      <c r="N284" s="783"/>
      <c r="O284" s="692"/>
      <c r="P284" s="29"/>
      <c r="Q284" s="74"/>
      <c r="R284" s="28"/>
      <c r="S284" s="28"/>
      <c r="T284" s="28"/>
      <c r="U284" s="28"/>
      <c r="V284" s="28"/>
      <c r="W284" s="28"/>
      <c r="X284" s="28"/>
      <c r="Y284" s="28"/>
      <c r="Z284" s="28"/>
    </row>
    <row r="285" spans="1:26" ht="15.75" customHeight="1">
      <c r="A285" s="111"/>
      <c r="B285" s="48"/>
      <c r="C285" s="48"/>
      <c r="D285" s="35"/>
      <c r="E285" s="149"/>
      <c r="F285" s="156"/>
      <c r="G285" s="670"/>
      <c r="H285" s="88"/>
      <c r="I285" s="40"/>
      <c r="J285" s="40"/>
      <c r="K285" s="41"/>
      <c r="L285" s="42"/>
      <c r="M285" s="782"/>
      <c r="N285" s="783"/>
      <c r="O285" s="692"/>
      <c r="P285" s="29"/>
      <c r="Q285" s="74"/>
      <c r="R285" s="28"/>
      <c r="S285" s="28"/>
      <c r="T285" s="28"/>
      <c r="U285" s="28"/>
      <c r="V285" s="28"/>
      <c r="W285" s="28"/>
      <c r="X285" s="28"/>
      <c r="Y285" s="28"/>
      <c r="Z285" s="28"/>
    </row>
    <row r="286" spans="1:26" ht="15.75" customHeight="1">
      <c r="A286" s="111"/>
      <c r="B286" s="48"/>
      <c r="C286" s="48"/>
      <c r="D286" s="35"/>
      <c r="E286" s="149"/>
      <c r="F286" s="156"/>
      <c r="G286" s="670"/>
      <c r="H286" s="88"/>
      <c r="I286" s="40"/>
      <c r="J286" s="40"/>
      <c r="K286" s="41"/>
      <c r="L286" s="42"/>
      <c r="M286" s="782"/>
      <c r="N286" s="783"/>
      <c r="O286" s="692"/>
      <c r="P286" s="29"/>
      <c r="Q286" s="74"/>
      <c r="R286" s="28"/>
      <c r="S286" s="28"/>
      <c r="T286" s="28"/>
      <c r="U286" s="28"/>
      <c r="V286" s="28"/>
      <c r="W286" s="28"/>
      <c r="X286" s="28"/>
      <c r="Y286" s="28"/>
      <c r="Z286" s="28"/>
    </row>
    <row r="287" spans="1:26" ht="15.75" customHeight="1">
      <c r="A287" s="111"/>
      <c r="B287" s="48"/>
      <c r="C287" s="48"/>
      <c r="D287" s="35"/>
      <c r="E287" s="149"/>
      <c r="F287" s="156"/>
      <c r="G287" s="670"/>
      <c r="H287" s="88"/>
      <c r="I287" s="40"/>
      <c r="J287" s="40"/>
      <c r="K287" s="41"/>
      <c r="L287" s="42"/>
      <c r="M287" s="782"/>
      <c r="N287" s="783"/>
      <c r="O287" s="692"/>
      <c r="P287" s="29"/>
      <c r="Q287" s="74"/>
      <c r="R287" s="28"/>
      <c r="S287" s="28"/>
      <c r="T287" s="28"/>
      <c r="U287" s="28"/>
      <c r="V287" s="28"/>
      <c r="W287" s="28"/>
      <c r="X287" s="28"/>
      <c r="Y287" s="28"/>
      <c r="Z287" s="28"/>
    </row>
    <row r="288" spans="1:26" ht="15.75" customHeight="1">
      <c r="A288" s="111"/>
      <c r="B288" s="48"/>
      <c r="C288" s="48"/>
      <c r="D288" s="35"/>
      <c r="E288" s="149"/>
      <c r="F288" s="156"/>
      <c r="G288" s="670"/>
      <c r="H288" s="88"/>
      <c r="I288" s="40"/>
      <c r="J288" s="40"/>
      <c r="K288" s="41"/>
      <c r="L288" s="42"/>
      <c r="M288" s="782"/>
      <c r="N288" s="783"/>
      <c r="O288" s="692"/>
      <c r="P288" s="29"/>
      <c r="Q288" s="74"/>
      <c r="R288" s="28"/>
      <c r="S288" s="28"/>
      <c r="T288" s="28"/>
      <c r="U288" s="28"/>
      <c r="V288" s="28"/>
      <c r="W288" s="28"/>
      <c r="X288" s="28"/>
      <c r="Y288" s="28"/>
      <c r="Z288" s="28"/>
    </row>
    <row r="289" spans="1:26" ht="15.75" customHeight="1">
      <c r="A289" s="111"/>
      <c r="B289" s="48"/>
      <c r="C289" s="48"/>
      <c r="D289" s="35"/>
      <c r="E289" s="149"/>
      <c r="F289" s="156"/>
      <c r="G289" s="670"/>
      <c r="H289" s="88"/>
      <c r="I289" s="40"/>
      <c r="J289" s="40"/>
      <c r="K289" s="41"/>
      <c r="L289" s="42"/>
      <c r="M289" s="782"/>
      <c r="N289" s="783"/>
      <c r="O289" s="692"/>
      <c r="P289" s="29"/>
      <c r="Q289" s="74"/>
      <c r="R289" s="28"/>
      <c r="S289" s="28"/>
      <c r="T289" s="28"/>
      <c r="U289" s="28"/>
      <c r="V289" s="28"/>
      <c r="W289" s="28"/>
      <c r="X289" s="28"/>
      <c r="Y289" s="28"/>
      <c r="Z289" s="28"/>
    </row>
    <row r="290" spans="1:26" ht="15.75" customHeight="1">
      <c r="A290" s="111"/>
      <c r="B290" s="48"/>
      <c r="C290" s="48"/>
      <c r="D290" s="35"/>
      <c r="E290" s="149"/>
      <c r="F290" s="156"/>
      <c r="G290" s="670"/>
      <c r="H290" s="88"/>
      <c r="I290" s="40"/>
      <c r="J290" s="40"/>
      <c r="K290" s="41"/>
      <c r="L290" s="42"/>
      <c r="M290" s="782"/>
      <c r="N290" s="783"/>
      <c r="O290" s="692"/>
      <c r="P290" s="29"/>
      <c r="Q290" s="74"/>
      <c r="R290" s="28"/>
      <c r="S290" s="28"/>
      <c r="T290" s="28"/>
      <c r="U290" s="28"/>
      <c r="V290" s="28"/>
      <c r="W290" s="28"/>
      <c r="X290" s="28"/>
      <c r="Y290" s="28"/>
      <c r="Z290" s="28"/>
    </row>
    <row r="291" spans="1:26" ht="15.75" customHeight="1">
      <c r="A291" s="111"/>
      <c r="B291" s="48"/>
      <c r="C291" s="48"/>
      <c r="D291" s="35"/>
      <c r="E291" s="149"/>
      <c r="F291" s="156"/>
      <c r="G291" s="670"/>
      <c r="H291" s="88"/>
      <c r="I291" s="40"/>
      <c r="J291" s="40"/>
      <c r="K291" s="41"/>
      <c r="L291" s="42"/>
      <c r="M291" s="782"/>
      <c r="N291" s="783"/>
      <c r="O291" s="692"/>
      <c r="P291" s="29"/>
      <c r="Q291" s="74"/>
      <c r="R291" s="28"/>
      <c r="S291" s="28"/>
      <c r="T291" s="28"/>
      <c r="U291" s="28"/>
      <c r="V291" s="28"/>
      <c r="W291" s="28"/>
      <c r="X291" s="28"/>
      <c r="Y291" s="28"/>
      <c r="Z291" s="28"/>
    </row>
    <row r="292" spans="1:26" ht="15.75" customHeight="1">
      <c r="A292" s="111"/>
      <c r="B292" s="48"/>
      <c r="C292" s="48"/>
      <c r="D292" s="35"/>
      <c r="E292" s="149"/>
      <c r="F292" s="156"/>
      <c r="G292" s="670"/>
      <c r="H292" s="88"/>
      <c r="I292" s="40"/>
      <c r="J292" s="40"/>
      <c r="K292" s="41"/>
      <c r="L292" s="42"/>
      <c r="M292" s="782"/>
      <c r="N292" s="783"/>
      <c r="O292" s="692"/>
      <c r="P292" s="29"/>
      <c r="Q292" s="74"/>
      <c r="R292" s="28"/>
      <c r="S292" s="28"/>
      <c r="T292" s="28"/>
      <c r="U292" s="28"/>
      <c r="V292" s="28"/>
      <c r="W292" s="28"/>
      <c r="X292" s="28"/>
      <c r="Y292" s="28"/>
      <c r="Z292" s="28"/>
    </row>
    <row r="293" spans="1:26" ht="15.75" customHeight="1">
      <c r="A293" s="111"/>
      <c r="B293" s="48"/>
      <c r="C293" s="48"/>
      <c r="D293" s="35"/>
      <c r="E293" s="149"/>
      <c r="F293" s="156"/>
      <c r="G293" s="670"/>
      <c r="H293" s="88"/>
      <c r="I293" s="40"/>
      <c r="J293" s="40"/>
      <c r="K293" s="41"/>
      <c r="L293" s="42"/>
      <c r="M293" s="782"/>
      <c r="N293" s="783"/>
      <c r="O293" s="692"/>
      <c r="P293" s="29"/>
      <c r="Q293" s="74"/>
      <c r="R293" s="28"/>
      <c r="S293" s="28"/>
      <c r="T293" s="28"/>
      <c r="U293" s="28"/>
      <c r="V293" s="28"/>
      <c r="W293" s="28"/>
      <c r="X293" s="28"/>
      <c r="Y293" s="28"/>
      <c r="Z293" s="28"/>
    </row>
    <row r="294" spans="1:26" ht="15.75" customHeight="1">
      <c r="A294" s="111"/>
      <c r="B294" s="48"/>
      <c r="C294" s="48"/>
      <c r="D294" s="35"/>
      <c r="E294" s="149"/>
      <c r="F294" s="156"/>
      <c r="G294" s="670"/>
      <c r="H294" s="88"/>
      <c r="I294" s="40"/>
      <c r="J294" s="40"/>
      <c r="K294" s="41"/>
      <c r="L294" s="42"/>
      <c r="M294" s="782"/>
      <c r="N294" s="783"/>
      <c r="O294" s="692"/>
      <c r="P294" s="29"/>
      <c r="Q294" s="74"/>
      <c r="R294" s="28"/>
      <c r="S294" s="28"/>
      <c r="T294" s="28"/>
      <c r="U294" s="28"/>
      <c r="V294" s="28"/>
      <c r="W294" s="28"/>
      <c r="X294" s="28"/>
      <c r="Y294" s="28"/>
      <c r="Z294" s="28"/>
    </row>
    <row r="295" spans="1:26" ht="15.75" customHeight="1">
      <c r="A295" s="111"/>
      <c r="B295" s="48"/>
      <c r="C295" s="48"/>
      <c r="D295" s="35"/>
      <c r="E295" s="149"/>
      <c r="F295" s="156"/>
      <c r="G295" s="670"/>
      <c r="H295" s="88"/>
      <c r="I295" s="40"/>
      <c r="J295" s="40"/>
      <c r="K295" s="41"/>
      <c r="L295" s="42"/>
      <c r="M295" s="782"/>
      <c r="N295" s="783"/>
      <c r="O295" s="692"/>
      <c r="P295" s="29"/>
      <c r="Q295" s="74"/>
      <c r="R295" s="28"/>
      <c r="S295" s="28"/>
      <c r="T295" s="28"/>
      <c r="U295" s="28"/>
      <c r="V295" s="28"/>
      <c r="W295" s="28"/>
      <c r="X295" s="28"/>
      <c r="Y295" s="28"/>
      <c r="Z295" s="28"/>
    </row>
    <row r="296" spans="1:26" ht="15.75" customHeight="1">
      <c r="A296" s="111"/>
      <c r="B296" s="48"/>
      <c r="C296" s="48"/>
      <c r="D296" s="35"/>
      <c r="E296" s="149"/>
      <c r="F296" s="156"/>
      <c r="G296" s="670"/>
      <c r="H296" s="88"/>
      <c r="I296" s="40"/>
      <c r="J296" s="40"/>
      <c r="K296" s="41"/>
      <c r="L296" s="42"/>
      <c r="M296" s="782"/>
      <c r="N296" s="783"/>
      <c r="O296" s="692"/>
      <c r="P296" s="29"/>
      <c r="Q296" s="74"/>
      <c r="R296" s="28"/>
      <c r="S296" s="28"/>
      <c r="T296" s="28"/>
      <c r="U296" s="28"/>
      <c r="V296" s="28"/>
      <c r="W296" s="28"/>
      <c r="X296" s="28"/>
      <c r="Y296" s="28"/>
      <c r="Z296" s="28"/>
    </row>
    <row r="297" spans="1:26" ht="15.75" customHeight="1">
      <c r="A297" s="111"/>
      <c r="B297" s="48"/>
      <c r="C297" s="48"/>
      <c r="D297" s="35"/>
      <c r="E297" s="149"/>
      <c r="F297" s="156"/>
      <c r="G297" s="670"/>
      <c r="H297" s="88"/>
      <c r="I297" s="40"/>
      <c r="J297" s="40"/>
      <c r="K297" s="41"/>
      <c r="L297" s="42"/>
      <c r="M297" s="782"/>
      <c r="N297" s="783"/>
      <c r="O297" s="692"/>
      <c r="P297" s="29"/>
      <c r="Q297" s="74"/>
      <c r="R297" s="28"/>
      <c r="S297" s="28"/>
      <c r="T297" s="28"/>
      <c r="U297" s="28"/>
      <c r="V297" s="28"/>
      <c r="W297" s="28"/>
      <c r="X297" s="28"/>
      <c r="Y297" s="28"/>
      <c r="Z297" s="28"/>
    </row>
    <row r="298" spans="1:26" ht="15.75" customHeight="1">
      <c r="A298" s="111"/>
      <c r="B298" s="48"/>
      <c r="C298" s="48"/>
      <c r="D298" s="35"/>
      <c r="E298" s="149"/>
      <c r="F298" s="156"/>
      <c r="G298" s="670"/>
      <c r="H298" s="88"/>
      <c r="I298" s="40"/>
      <c r="J298" s="40"/>
      <c r="K298" s="41"/>
      <c r="L298" s="42"/>
      <c r="M298" s="782"/>
      <c r="N298" s="783"/>
      <c r="O298" s="692"/>
      <c r="P298" s="29"/>
      <c r="Q298" s="74"/>
      <c r="R298" s="28"/>
      <c r="S298" s="28"/>
      <c r="T298" s="28"/>
      <c r="U298" s="28"/>
      <c r="V298" s="28"/>
      <c r="W298" s="28"/>
      <c r="X298" s="28"/>
      <c r="Y298" s="28"/>
      <c r="Z298" s="28"/>
    </row>
    <row r="299" spans="1:26" ht="15.75" customHeight="1">
      <c r="A299" s="111"/>
      <c r="B299" s="48"/>
      <c r="C299" s="48"/>
      <c r="D299" s="35"/>
      <c r="E299" s="149"/>
      <c r="F299" s="156"/>
      <c r="G299" s="670"/>
      <c r="H299" s="88"/>
      <c r="I299" s="40"/>
      <c r="J299" s="40"/>
      <c r="K299" s="41"/>
      <c r="L299" s="42"/>
      <c r="M299" s="782"/>
      <c r="N299" s="783"/>
      <c r="O299" s="692"/>
      <c r="P299" s="29"/>
      <c r="Q299" s="74"/>
      <c r="R299" s="28"/>
      <c r="S299" s="28"/>
      <c r="T299" s="28"/>
      <c r="U299" s="28"/>
      <c r="V299" s="28"/>
      <c r="W299" s="28"/>
      <c r="X299" s="28"/>
      <c r="Y299" s="28"/>
      <c r="Z299" s="28"/>
    </row>
    <row r="300" spans="1:26" ht="15.75" customHeight="1">
      <c r="A300" s="111"/>
      <c r="B300" s="48"/>
      <c r="C300" s="48"/>
      <c r="D300" s="35"/>
      <c r="E300" s="149"/>
      <c r="F300" s="156"/>
      <c r="G300" s="670"/>
      <c r="H300" s="88"/>
      <c r="I300" s="40"/>
      <c r="J300" s="40"/>
      <c r="K300" s="41"/>
      <c r="L300" s="42"/>
      <c r="M300" s="782"/>
      <c r="N300" s="783"/>
      <c r="O300" s="692"/>
      <c r="P300" s="29"/>
      <c r="Q300" s="74"/>
      <c r="R300" s="28"/>
      <c r="S300" s="28"/>
      <c r="T300" s="28"/>
      <c r="U300" s="28"/>
      <c r="V300" s="28"/>
      <c r="W300" s="28"/>
      <c r="X300" s="28"/>
      <c r="Y300" s="28"/>
      <c r="Z300" s="28"/>
    </row>
    <row r="301" spans="1:26" ht="15.75" customHeight="1">
      <c r="A301" s="111"/>
      <c r="B301" s="48"/>
      <c r="C301" s="48"/>
      <c r="D301" s="35"/>
      <c r="E301" s="149"/>
      <c r="F301" s="156"/>
      <c r="G301" s="670"/>
      <c r="H301" s="88"/>
      <c r="I301" s="40"/>
      <c r="J301" s="40"/>
      <c r="K301" s="41"/>
      <c r="L301" s="42"/>
      <c r="M301" s="782"/>
      <c r="N301" s="783"/>
      <c r="O301" s="692"/>
      <c r="P301" s="29"/>
      <c r="Q301" s="74"/>
      <c r="R301" s="28"/>
      <c r="S301" s="28"/>
      <c r="T301" s="28"/>
      <c r="U301" s="28"/>
      <c r="V301" s="28"/>
      <c r="W301" s="28"/>
      <c r="X301" s="28"/>
      <c r="Y301" s="28"/>
      <c r="Z301" s="28"/>
    </row>
    <row r="302" spans="1:26" ht="15.75" customHeight="1">
      <c r="A302" s="111"/>
      <c r="B302" s="48"/>
      <c r="C302" s="48"/>
      <c r="D302" s="35"/>
      <c r="E302" s="149"/>
      <c r="F302" s="156"/>
      <c r="G302" s="670"/>
      <c r="H302" s="88"/>
      <c r="I302" s="40"/>
      <c r="J302" s="40"/>
      <c r="K302" s="41"/>
      <c r="L302" s="42"/>
      <c r="M302" s="782"/>
      <c r="N302" s="783"/>
      <c r="O302" s="692"/>
      <c r="P302" s="29"/>
      <c r="Q302" s="74"/>
      <c r="R302" s="28"/>
      <c r="S302" s="28"/>
      <c r="T302" s="28"/>
      <c r="U302" s="28"/>
      <c r="V302" s="28"/>
      <c r="W302" s="28"/>
      <c r="X302" s="28"/>
      <c r="Y302" s="28"/>
      <c r="Z302" s="28"/>
    </row>
    <row r="303" spans="1:26" ht="15.75" customHeight="1">
      <c r="A303" s="111"/>
      <c r="B303" s="48"/>
      <c r="C303" s="48"/>
      <c r="D303" s="35"/>
      <c r="E303" s="149"/>
      <c r="F303" s="156"/>
      <c r="G303" s="670"/>
      <c r="H303" s="88"/>
      <c r="I303" s="40"/>
      <c r="J303" s="40"/>
      <c r="K303" s="41"/>
      <c r="L303" s="42"/>
      <c r="M303" s="782"/>
      <c r="N303" s="783"/>
      <c r="O303" s="692"/>
      <c r="P303" s="29"/>
      <c r="Q303" s="74"/>
      <c r="R303" s="28"/>
      <c r="S303" s="28"/>
      <c r="T303" s="28"/>
      <c r="U303" s="28"/>
      <c r="V303" s="28"/>
      <c r="W303" s="28"/>
      <c r="X303" s="28"/>
      <c r="Y303" s="28"/>
      <c r="Z303" s="28"/>
    </row>
    <row r="304" spans="1:26" ht="15.75" customHeight="1">
      <c r="A304" s="111"/>
      <c r="B304" s="48"/>
      <c r="C304" s="48"/>
      <c r="D304" s="35"/>
      <c r="E304" s="149"/>
      <c r="F304" s="156"/>
      <c r="G304" s="670"/>
      <c r="H304" s="88"/>
      <c r="I304" s="40"/>
      <c r="J304" s="40"/>
      <c r="K304" s="41"/>
      <c r="L304" s="42"/>
      <c r="M304" s="782"/>
      <c r="N304" s="783"/>
      <c r="O304" s="692"/>
      <c r="P304" s="29"/>
      <c r="Q304" s="74"/>
      <c r="R304" s="28"/>
      <c r="S304" s="28"/>
      <c r="T304" s="28"/>
      <c r="U304" s="28"/>
      <c r="V304" s="28"/>
      <c r="W304" s="28"/>
      <c r="X304" s="28"/>
      <c r="Y304" s="28"/>
      <c r="Z304" s="28"/>
    </row>
    <row r="305" spans="1:26" ht="15.75" customHeight="1">
      <c r="A305" s="111"/>
      <c r="B305" s="48"/>
      <c r="C305" s="48"/>
      <c r="D305" s="35"/>
      <c r="E305" s="149"/>
      <c r="F305" s="156"/>
      <c r="G305" s="670"/>
      <c r="H305" s="88"/>
      <c r="I305" s="40"/>
      <c r="J305" s="40"/>
      <c r="K305" s="41"/>
      <c r="L305" s="42"/>
      <c r="M305" s="782"/>
      <c r="N305" s="783"/>
      <c r="O305" s="692"/>
      <c r="P305" s="29"/>
      <c r="Q305" s="74"/>
      <c r="R305" s="28"/>
      <c r="S305" s="28"/>
      <c r="T305" s="28"/>
      <c r="U305" s="28"/>
      <c r="V305" s="28"/>
      <c r="W305" s="28"/>
      <c r="X305" s="28"/>
      <c r="Y305" s="28"/>
      <c r="Z305" s="28"/>
    </row>
    <row r="306" spans="1:26" ht="15.75" customHeight="1">
      <c r="A306" s="111"/>
      <c r="B306" s="48"/>
      <c r="C306" s="48"/>
      <c r="D306" s="35"/>
      <c r="E306" s="149"/>
      <c r="F306" s="156"/>
      <c r="G306" s="670"/>
      <c r="H306" s="88"/>
      <c r="I306" s="40"/>
      <c r="J306" s="40"/>
      <c r="K306" s="41"/>
      <c r="L306" s="42"/>
      <c r="M306" s="782"/>
      <c r="N306" s="783"/>
      <c r="O306" s="692"/>
      <c r="P306" s="29"/>
      <c r="Q306" s="74"/>
      <c r="R306" s="28"/>
      <c r="S306" s="28"/>
      <c r="T306" s="28"/>
      <c r="U306" s="28"/>
      <c r="V306" s="28"/>
      <c r="W306" s="28"/>
      <c r="X306" s="28"/>
      <c r="Y306" s="28"/>
      <c r="Z306" s="28"/>
    </row>
    <row r="307" spans="1:26" ht="15.75" customHeight="1">
      <c r="A307" s="111"/>
      <c r="B307" s="48"/>
      <c r="C307" s="48"/>
      <c r="D307" s="35"/>
      <c r="E307" s="149"/>
      <c r="F307" s="156"/>
      <c r="G307" s="670"/>
      <c r="H307" s="88"/>
      <c r="I307" s="40"/>
      <c r="J307" s="40"/>
      <c r="K307" s="41"/>
      <c r="L307" s="42"/>
      <c r="M307" s="782"/>
      <c r="N307" s="783"/>
      <c r="O307" s="692"/>
      <c r="P307" s="29"/>
      <c r="Q307" s="74"/>
      <c r="R307" s="28"/>
      <c r="S307" s="28"/>
      <c r="T307" s="28"/>
      <c r="U307" s="28"/>
      <c r="V307" s="28"/>
      <c r="W307" s="28"/>
      <c r="X307" s="28"/>
      <c r="Y307" s="28"/>
      <c r="Z307" s="28"/>
    </row>
    <row r="308" spans="1:26" ht="15.75" customHeight="1">
      <c r="A308" s="111"/>
      <c r="B308" s="48"/>
      <c r="C308" s="48"/>
      <c r="D308" s="35"/>
      <c r="E308" s="149"/>
      <c r="F308" s="156"/>
      <c r="G308" s="670"/>
      <c r="H308" s="88"/>
      <c r="I308" s="40"/>
      <c r="J308" s="40"/>
      <c r="K308" s="41"/>
      <c r="L308" s="42"/>
      <c r="M308" s="782"/>
      <c r="N308" s="783"/>
      <c r="O308" s="692"/>
      <c r="P308" s="29"/>
      <c r="Q308" s="74"/>
      <c r="R308" s="28"/>
      <c r="S308" s="28"/>
      <c r="T308" s="28"/>
      <c r="U308" s="28"/>
      <c r="V308" s="28"/>
      <c r="W308" s="28"/>
      <c r="X308" s="28"/>
      <c r="Y308" s="28"/>
      <c r="Z308" s="28"/>
    </row>
    <row r="309" spans="1:26" ht="15.75" customHeight="1">
      <c r="A309" s="111"/>
      <c r="B309" s="48"/>
      <c r="C309" s="48"/>
      <c r="D309" s="35"/>
      <c r="E309" s="149"/>
      <c r="F309" s="156"/>
      <c r="G309" s="670"/>
      <c r="H309" s="88"/>
      <c r="I309" s="40"/>
      <c r="J309" s="40"/>
      <c r="K309" s="41"/>
      <c r="L309" s="42"/>
      <c r="M309" s="782"/>
      <c r="N309" s="783"/>
      <c r="O309" s="692"/>
      <c r="P309" s="29"/>
      <c r="Q309" s="74"/>
      <c r="R309" s="28"/>
      <c r="S309" s="28"/>
      <c r="T309" s="28"/>
      <c r="U309" s="28"/>
      <c r="V309" s="28"/>
      <c r="W309" s="28"/>
      <c r="X309" s="28"/>
      <c r="Y309" s="28"/>
      <c r="Z309" s="28"/>
    </row>
    <row r="310" spans="1:26" ht="15.75" customHeight="1">
      <c r="A310" s="111"/>
      <c r="B310" s="48"/>
      <c r="C310" s="48"/>
      <c r="D310" s="35"/>
      <c r="E310" s="149"/>
      <c r="F310" s="156"/>
      <c r="G310" s="670"/>
      <c r="H310" s="88"/>
      <c r="I310" s="40"/>
      <c r="J310" s="40"/>
      <c r="K310" s="41"/>
      <c r="L310" s="42"/>
      <c r="M310" s="782"/>
      <c r="N310" s="783"/>
      <c r="O310" s="692"/>
      <c r="P310" s="29"/>
      <c r="Q310" s="74"/>
      <c r="R310" s="28"/>
      <c r="S310" s="28"/>
      <c r="T310" s="28"/>
      <c r="U310" s="28"/>
      <c r="V310" s="28"/>
      <c r="W310" s="28"/>
      <c r="X310" s="28"/>
      <c r="Y310" s="28"/>
      <c r="Z310" s="28"/>
    </row>
    <row r="311" spans="1:26" ht="15.75" customHeight="1">
      <c r="A311" s="111"/>
      <c r="B311" s="48"/>
      <c r="C311" s="48"/>
      <c r="D311" s="35"/>
      <c r="E311" s="149"/>
      <c r="F311" s="156"/>
      <c r="G311" s="670"/>
      <c r="H311" s="88"/>
      <c r="I311" s="40"/>
      <c r="J311" s="40"/>
      <c r="K311" s="41"/>
      <c r="L311" s="42"/>
      <c r="M311" s="782"/>
      <c r="N311" s="783"/>
      <c r="O311" s="692"/>
      <c r="P311" s="29"/>
      <c r="Q311" s="74"/>
      <c r="R311" s="28"/>
      <c r="S311" s="28"/>
      <c r="T311" s="28"/>
      <c r="U311" s="28"/>
      <c r="V311" s="28"/>
      <c r="W311" s="28"/>
      <c r="X311" s="28"/>
      <c r="Y311" s="28"/>
      <c r="Z311" s="28"/>
    </row>
    <row r="312" spans="1:26" ht="15.75" customHeight="1">
      <c r="A312" s="111"/>
      <c r="B312" s="48"/>
      <c r="C312" s="48"/>
      <c r="D312" s="35"/>
      <c r="E312" s="149"/>
      <c r="F312" s="156"/>
      <c r="G312" s="670"/>
      <c r="H312" s="88"/>
      <c r="I312" s="40"/>
      <c r="J312" s="40"/>
      <c r="K312" s="41"/>
      <c r="L312" s="42"/>
      <c r="M312" s="782"/>
      <c r="N312" s="783"/>
      <c r="O312" s="692"/>
      <c r="P312" s="29"/>
      <c r="Q312" s="74"/>
      <c r="R312" s="28"/>
      <c r="S312" s="28"/>
      <c r="T312" s="28"/>
      <c r="U312" s="28"/>
      <c r="V312" s="28"/>
      <c r="W312" s="28"/>
      <c r="X312" s="28"/>
      <c r="Y312" s="28"/>
      <c r="Z312" s="28"/>
    </row>
    <row r="313" spans="1:26" ht="15.75" customHeight="1">
      <c r="A313" s="111"/>
      <c r="B313" s="48"/>
      <c r="C313" s="48"/>
      <c r="D313" s="35"/>
      <c r="E313" s="149"/>
      <c r="F313" s="156"/>
      <c r="G313" s="670"/>
      <c r="H313" s="88"/>
      <c r="I313" s="40"/>
      <c r="J313" s="40"/>
      <c r="K313" s="41"/>
      <c r="L313" s="42"/>
      <c r="M313" s="782"/>
      <c r="N313" s="783"/>
      <c r="O313" s="692"/>
      <c r="P313" s="29"/>
      <c r="Q313" s="74"/>
      <c r="R313" s="28"/>
      <c r="S313" s="28"/>
      <c r="T313" s="28"/>
      <c r="U313" s="28"/>
      <c r="V313" s="28"/>
      <c r="W313" s="28"/>
      <c r="X313" s="28"/>
      <c r="Y313" s="28"/>
      <c r="Z313" s="28"/>
    </row>
    <row r="314" spans="1:26" ht="15.75" customHeight="1">
      <c r="A314" s="111"/>
      <c r="B314" s="48"/>
      <c r="C314" s="48"/>
      <c r="D314" s="35"/>
      <c r="E314" s="149"/>
      <c r="F314" s="156"/>
      <c r="G314" s="670"/>
      <c r="H314" s="88"/>
      <c r="I314" s="40"/>
      <c r="J314" s="40"/>
      <c r="K314" s="41"/>
      <c r="L314" s="42"/>
      <c r="M314" s="782"/>
      <c r="N314" s="783"/>
      <c r="O314" s="692"/>
      <c r="P314" s="29"/>
      <c r="Q314" s="74"/>
      <c r="R314" s="28"/>
      <c r="S314" s="28"/>
      <c r="T314" s="28"/>
      <c r="U314" s="28"/>
      <c r="V314" s="28"/>
      <c r="W314" s="28"/>
      <c r="X314" s="28"/>
      <c r="Y314" s="28"/>
      <c r="Z314" s="28"/>
    </row>
    <row r="315" spans="1:26" ht="15.75" customHeight="1">
      <c r="A315" s="111"/>
      <c r="B315" s="48"/>
      <c r="C315" s="48"/>
      <c r="D315" s="35"/>
      <c r="E315" s="149"/>
      <c r="F315" s="156"/>
      <c r="G315" s="670"/>
      <c r="H315" s="88"/>
      <c r="I315" s="40"/>
      <c r="J315" s="40"/>
      <c r="K315" s="41"/>
      <c r="L315" s="42"/>
      <c r="M315" s="782"/>
      <c r="N315" s="783"/>
      <c r="O315" s="692"/>
      <c r="P315" s="29"/>
      <c r="Q315" s="74"/>
      <c r="R315" s="28"/>
      <c r="S315" s="28"/>
      <c r="T315" s="28"/>
      <c r="U315" s="28"/>
      <c r="V315" s="28"/>
      <c r="W315" s="28"/>
      <c r="X315" s="28"/>
      <c r="Y315" s="28"/>
      <c r="Z315" s="28"/>
    </row>
    <row r="316" spans="1:26" ht="15.75" customHeight="1">
      <c r="A316" s="111"/>
      <c r="B316" s="48"/>
      <c r="C316" s="48"/>
      <c r="D316" s="35"/>
      <c r="E316" s="149"/>
      <c r="F316" s="156"/>
      <c r="G316" s="670"/>
      <c r="H316" s="88"/>
      <c r="I316" s="40"/>
      <c r="J316" s="40"/>
      <c r="K316" s="41"/>
      <c r="L316" s="42"/>
      <c r="M316" s="782"/>
      <c r="N316" s="783"/>
      <c r="O316" s="692"/>
      <c r="P316" s="29"/>
      <c r="Q316" s="74"/>
      <c r="R316" s="28"/>
      <c r="S316" s="28"/>
      <c r="T316" s="28"/>
      <c r="U316" s="28"/>
      <c r="V316" s="28"/>
      <c r="W316" s="28"/>
      <c r="X316" s="28"/>
      <c r="Y316" s="28"/>
      <c r="Z316" s="28"/>
    </row>
    <row r="317" spans="1:26" ht="15.75" customHeight="1">
      <c r="A317" s="111"/>
      <c r="B317" s="48"/>
      <c r="C317" s="48"/>
      <c r="D317" s="35"/>
      <c r="E317" s="149"/>
      <c r="F317" s="156"/>
      <c r="G317" s="670"/>
      <c r="H317" s="88"/>
      <c r="I317" s="40"/>
      <c r="J317" s="40"/>
      <c r="K317" s="41"/>
      <c r="L317" s="42"/>
      <c r="M317" s="782"/>
      <c r="N317" s="783"/>
      <c r="O317" s="692"/>
      <c r="P317" s="29"/>
      <c r="Q317" s="74"/>
      <c r="R317" s="28"/>
      <c r="S317" s="28"/>
      <c r="T317" s="28"/>
      <c r="U317" s="28"/>
      <c r="V317" s="28"/>
      <c r="W317" s="28"/>
      <c r="X317" s="28"/>
      <c r="Y317" s="28"/>
      <c r="Z317" s="28"/>
    </row>
    <row r="318" spans="1:26" ht="15.75" customHeight="1">
      <c r="A318" s="111"/>
      <c r="B318" s="48"/>
      <c r="C318" s="48"/>
      <c r="D318" s="35"/>
      <c r="E318" s="149"/>
      <c r="F318" s="156"/>
      <c r="G318" s="670"/>
      <c r="H318" s="88"/>
      <c r="I318" s="40"/>
      <c r="J318" s="40"/>
      <c r="K318" s="41"/>
      <c r="L318" s="42"/>
      <c r="M318" s="782"/>
      <c r="N318" s="783"/>
      <c r="O318" s="692"/>
      <c r="P318" s="29"/>
      <c r="Q318" s="74"/>
      <c r="R318" s="28"/>
      <c r="S318" s="28"/>
      <c r="T318" s="28"/>
      <c r="U318" s="28"/>
      <c r="V318" s="28"/>
      <c r="W318" s="28"/>
      <c r="X318" s="28"/>
      <c r="Y318" s="28"/>
      <c r="Z318" s="28"/>
    </row>
    <row r="319" spans="1:26" ht="15.75" customHeight="1">
      <c r="A319" s="111"/>
      <c r="B319" s="48"/>
      <c r="C319" s="48"/>
      <c r="D319" s="35"/>
      <c r="E319" s="149"/>
      <c r="F319" s="156"/>
      <c r="G319" s="670"/>
      <c r="H319" s="88"/>
      <c r="I319" s="40"/>
      <c r="J319" s="40"/>
      <c r="K319" s="41"/>
      <c r="L319" s="42"/>
      <c r="M319" s="782"/>
      <c r="N319" s="783"/>
      <c r="O319" s="692"/>
      <c r="P319" s="29"/>
      <c r="Q319" s="74"/>
      <c r="R319" s="28"/>
      <c r="S319" s="28"/>
      <c r="T319" s="28"/>
      <c r="U319" s="28"/>
      <c r="V319" s="28"/>
      <c r="W319" s="28"/>
      <c r="X319" s="28"/>
      <c r="Y319" s="28"/>
      <c r="Z319" s="28"/>
    </row>
    <row r="320" spans="1:26" ht="15.75" customHeight="1">
      <c r="A320" s="111"/>
      <c r="B320" s="48"/>
      <c r="C320" s="48"/>
      <c r="D320" s="35"/>
      <c r="E320" s="149"/>
      <c r="F320" s="156"/>
      <c r="G320" s="670"/>
      <c r="H320" s="88"/>
      <c r="I320" s="40"/>
      <c r="J320" s="40"/>
      <c r="K320" s="41"/>
      <c r="L320" s="42"/>
      <c r="M320" s="782"/>
      <c r="N320" s="783"/>
      <c r="O320" s="692"/>
      <c r="P320" s="29"/>
      <c r="Q320" s="74"/>
      <c r="R320" s="28"/>
      <c r="S320" s="28"/>
      <c r="T320" s="28"/>
      <c r="U320" s="28"/>
      <c r="V320" s="28"/>
      <c r="W320" s="28"/>
      <c r="X320" s="28"/>
      <c r="Y320" s="28"/>
      <c r="Z320" s="28"/>
    </row>
    <row r="321" spans="1:26" ht="15.75" customHeight="1">
      <c r="A321" s="111"/>
      <c r="B321" s="48"/>
      <c r="C321" s="48"/>
      <c r="D321" s="35"/>
      <c r="E321" s="149"/>
      <c r="F321" s="156"/>
      <c r="G321" s="670"/>
      <c r="H321" s="88"/>
      <c r="I321" s="40"/>
      <c r="J321" s="40"/>
      <c r="K321" s="41"/>
      <c r="L321" s="42"/>
      <c r="M321" s="782"/>
      <c r="N321" s="783"/>
      <c r="O321" s="692"/>
      <c r="P321" s="29"/>
      <c r="Q321" s="74"/>
      <c r="R321" s="28"/>
      <c r="S321" s="28"/>
      <c r="T321" s="28"/>
      <c r="U321" s="28"/>
      <c r="V321" s="28"/>
      <c r="W321" s="28"/>
      <c r="X321" s="28"/>
      <c r="Y321" s="28"/>
      <c r="Z321" s="28"/>
    </row>
    <row r="322" spans="1:26" ht="15.75" customHeight="1">
      <c r="A322" s="111"/>
      <c r="B322" s="48"/>
      <c r="C322" s="48"/>
      <c r="D322" s="35"/>
      <c r="E322" s="149"/>
      <c r="F322" s="156"/>
      <c r="G322" s="670"/>
      <c r="H322" s="88"/>
      <c r="I322" s="40"/>
      <c r="J322" s="40"/>
      <c r="K322" s="41"/>
      <c r="L322" s="42"/>
      <c r="M322" s="782"/>
      <c r="N322" s="783"/>
      <c r="O322" s="692"/>
      <c r="P322" s="29"/>
      <c r="Q322" s="74"/>
      <c r="R322" s="28"/>
      <c r="S322" s="28"/>
      <c r="T322" s="28"/>
      <c r="U322" s="28"/>
      <c r="V322" s="28"/>
      <c r="W322" s="28"/>
      <c r="X322" s="28"/>
      <c r="Y322" s="28"/>
      <c r="Z322" s="28"/>
    </row>
    <row r="323" spans="1:26" ht="15.75" customHeight="1">
      <c r="A323" s="111"/>
      <c r="B323" s="48"/>
      <c r="C323" s="48"/>
      <c r="D323" s="35"/>
      <c r="E323" s="149"/>
      <c r="F323" s="156"/>
      <c r="G323" s="670"/>
      <c r="H323" s="88"/>
      <c r="I323" s="40"/>
      <c r="J323" s="40"/>
      <c r="K323" s="41"/>
      <c r="L323" s="42"/>
      <c r="M323" s="782"/>
      <c r="N323" s="783"/>
      <c r="O323" s="692"/>
      <c r="P323" s="29"/>
      <c r="Q323" s="74"/>
      <c r="R323" s="28"/>
      <c r="S323" s="28"/>
      <c r="T323" s="28"/>
      <c r="U323" s="28"/>
      <c r="V323" s="28"/>
      <c r="W323" s="28"/>
      <c r="X323" s="28"/>
      <c r="Y323" s="28"/>
      <c r="Z323" s="28"/>
    </row>
    <row r="324" spans="1:26" ht="15.75" customHeight="1">
      <c r="A324" s="111"/>
      <c r="B324" s="48"/>
      <c r="C324" s="48"/>
      <c r="D324" s="35"/>
      <c r="E324" s="149"/>
      <c r="F324" s="156"/>
      <c r="G324" s="670"/>
      <c r="H324" s="88"/>
      <c r="I324" s="40"/>
      <c r="J324" s="40"/>
      <c r="K324" s="41"/>
      <c r="L324" s="42"/>
      <c r="M324" s="782"/>
      <c r="N324" s="783"/>
      <c r="O324" s="692"/>
      <c r="P324" s="29"/>
      <c r="Q324" s="74"/>
      <c r="R324" s="28"/>
      <c r="S324" s="28"/>
      <c r="T324" s="28"/>
      <c r="U324" s="28"/>
      <c r="V324" s="28"/>
      <c r="W324" s="28"/>
      <c r="X324" s="28"/>
      <c r="Y324" s="28"/>
      <c r="Z324" s="28"/>
    </row>
    <row r="325" spans="1:26" ht="15.75" customHeight="1">
      <c r="A325" s="111"/>
      <c r="B325" s="48"/>
      <c r="C325" s="48"/>
      <c r="D325" s="35"/>
      <c r="E325" s="149"/>
      <c r="F325" s="156"/>
      <c r="G325" s="670"/>
      <c r="H325" s="88"/>
      <c r="I325" s="40"/>
      <c r="J325" s="40"/>
      <c r="K325" s="41"/>
      <c r="L325" s="42"/>
      <c r="M325" s="782"/>
      <c r="N325" s="783"/>
      <c r="O325" s="692"/>
      <c r="P325" s="29"/>
      <c r="Q325" s="74"/>
      <c r="R325" s="28"/>
      <c r="S325" s="28"/>
      <c r="T325" s="28"/>
      <c r="U325" s="28"/>
      <c r="V325" s="28"/>
      <c r="W325" s="28"/>
      <c r="X325" s="28"/>
      <c r="Y325" s="28"/>
      <c r="Z325" s="28"/>
    </row>
    <row r="326" spans="1:26" ht="15.75" customHeight="1">
      <c r="A326" s="111"/>
      <c r="B326" s="48"/>
      <c r="C326" s="48"/>
      <c r="D326" s="35"/>
      <c r="E326" s="149"/>
      <c r="F326" s="156"/>
      <c r="G326" s="670"/>
      <c r="H326" s="88"/>
      <c r="I326" s="40"/>
      <c r="J326" s="40"/>
      <c r="K326" s="41"/>
      <c r="L326" s="42"/>
      <c r="M326" s="782"/>
      <c r="N326" s="783"/>
      <c r="O326" s="692"/>
      <c r="P326" s="29"/>
      <c r="Q326" s="74"/>
      <c r="R326" s="28"/>
      <c r="S326" s="28"/>
      <c r="T326" s="28"/>
      <c r="U326" s="28"/>
      <c r="V326" s="28"/>
      <c r="W326" s="28"/>
      <c r="X326" s="28"/>
      <c r="Y326" s="28"/>
      <c r="Z326" s="28"/>
    </row>
    <row r="327" spans="1:26" ht="15.75" customHeight="1">
      <c r="A327" s="111"/>
      <c r="B327" s="48"/>
      <c r="C327" s="48"/>
      <c r="D327" s="35"/>
      <c r="E327" s="149"/>
      <c r="F327" s="156"/>
      <c r="G327" s="670"/>
      <c r="H327" s="88"/>
      <c r="I327" s="40"/>
      <c r="J327" s="40"/>
      <c r="K327" s="41"/>
      <c r="L327" s="42"/>
      <c r="M327" s="782"/>
      <c r="N327" s="783"/>
      <c r="O327" s="692"/>
      <c r="P327" s="29"/>
      <c r="Q327" s="74"/>
      <c r="R327" s="28"/>
      <c r="S327" s="28"/>
      <c r="T327" s="28"/>
      <c r="U327" s="28"/>
      <c r="V327" s="28"/>
      <c r="W327" s="28"/>
      <c r="X327" s="28"/>
      <c r="Y327" s="28"/>
      <c r="Z327" s="28"/>
    </row>
    <row r="328" spans="1:26" ht="15.75" customHeight="1">
      <c r="A328" s="111"/>
      <c r="B328" s="48"/>
      <c r="C328" s="48"/>
      <c r="D328" s="35"/>
      <c r="E328" s="149"/>
      <c r="F328" s="156"/>
      <c r="G328" s="670"/>
      <c r="H328" s="88"/>
      <c r="I328" s="40"/>
      <c r="J328" s="40"/>
      <c r="K328" s="41"/>
      <c r="L328" s="42"/>
      <c r="M328" s="782"/>
      <c r="N328" s="783"/>
      <c r="O328" s="692"/>
      <c r="P328" s="29"/>
      <c r="Q328" s="74"/>
      <c r="R328" s="28"/>
      <c r="S328" s="28"/>
      <c r="T328" s="28"/>
      <c r="U328" s="28"/>
      <c r="V328" s="28"/>
      <c r="W328" s="28"/>
      <c r="X328" s="28"/>
      <c r="Y328" s="28"/>
      <c r="Z328" s="28"/>
    </row>
    <row r="329" spans="1:26" ht="15.75" customHeight="1">
      <c r="A329" s="111"/>
      <c r="B329" s="48"/>
      <c r="C329" s="48"/>
      <c r="D329" s="35"/>
      <c r="E329" s="149"/>
      <c r="F329" s="156"/>
      <c r="G329" s="670"/>
      <c r="H329" s="88"/>
      <c r="I329" s="40"/>
      <c r="J329" s="40"/>
      <c r="K329" s="41"/>
      <c r="L329" s="42"/>
      <c r="M329" s="782"/>
      <c r="N329" s="783"/>
      <c r="O329" s="692"/>
      <c r="P329" s="29"/>
      <c r="Q329" s="74"/>
      <c r="R329" s="28"/>
      <c r="S329" s="28"/>
      <c r="T329" s="28"/>
      <c r="U329" s="28"/>
      <c r="V329" s="28"/>
      <c r="W329" s="28"/>
      <c r="X329" s="28"/>
      <c r="Y329" s="28"/>
      <c r="Z329" s="28"/>
    </row>
    <row r="330" spans="1:26" ht="15.75" customHeight="1">
      <c r="A330" s="111"/>
      <c r="B330" s="48"/>
      <c r="C330" s="48"/>
      <c r="D330" s="35"/>
      <c r="E330" s="149"/>
      <c r="F330" s="156"/>
      <c r="G330" s="670"/>
      <c r="H330" s="88"/>
      <c r="I330" s="40"/>
      <c r="J330" s="40"/>
      <c r="K330" s="41"/>
      <c r="L330" s="42"/>
      <c r="M330" s="782"/>
      <c r="N330" s="783"/>
      <c r="O330" s="692"/>
      <c r="P330" s="29"/>
      <c r="Q330" s="74"/>
      <c r="R330" s="28"/>
      <c r="S330" s="28"/>
      <c r="T330" s="28"/>
      <c r="U330" s="28"/>
      <c r="V330" s="28"/>
      <c r="W330" s="28"/>
      <c r="X330" s="28"/>
      <c r="Y330" s="28"/>
      <c r="Z330" s="28"/>
    </row>
    <row r="331" spans="1:26" ht="15.75" customHeight="1">
      <c r="A331" s="111"/>
      <c r="B331" s="48"/>
      <c r="C331" s="48"/>
      <c r="D331" s="35"/>
      <c r="E331" s="149"/>
      <c r="F331" s="156"/>
      <c r="G331" s="670"/>
      <c r="H331" s="88"/>
      <c r="I331" s="40"/>
      <c r="J331" s="40"/>
      <c r="K331" s="41"/>
      <c r="L331" s="42"/>
      <c r="M331" s="782"/>
      <c r="N331" s="783"/>
      <c r="O331" s="692"/>
      <c r="P331" s="29"/>
      <c r="Q331" s="74"/>
      <c r="R331" s="28"/>
      <c r="S331" s="28"/>
      <c r="T331" s="28"/>
      <c r="U331" s="28"/>
      <c r="V331" s="28"/>
      <c r="W331" s="28"/>
      <c r="X331" s="28"/>
      <c r="Y331" s="28"/>
      <c r="Z331" s="28"/>
    </row>
    <row r="332" spans="1:26" ht="15.75" customHeight="1">
      <c r="A332" s="111"/>
      <c r="B332" s="48"/>
      <c r="C332" s="48"/>
      <c r="D332" s="35"/>
      <c r="E332" s="149"/>
      <c r="F332" s="156"/>
      <c r="G332" s="670"/>
      <c r="H332" s="88"/>
      <c r="I332" s="40"/>
      <c r="J332" s="40"/>
      <c r="K332" s="41"/>
      <c r="L332" s="42"/>
      <c r="M332" s="782"/>
      <c r="N332" s="783"/>
      <c r="O332" s="692"/>
      <c r="P332" s="29"/>
      <c r="Q332" s="74"/>
      <c r="R332" s="28"/>
      <c r="S332" s="28"/>
      <c r="T332" s="28"/>
      <c r="U332" s="28"/>
      <c r="V332" s="28"/>
      <c r="W332" s="28"/>
      <c r="X332" s="28"/>
      <c r="Y332" s="28"/>
      <c r="Z332" s="28"/>
    </row>
    <row r="333" spans="1:26" ht="15.75" customHeight="1">
      <c r="A333" s="111"/>
      <c r="B333" s="48"/>
      <c r="C333" s="48"/>
      <c r="D333" s="35"/>
      <c r="E333" s="149"/>
      <c r="F333" s="156"/>
      <c r="G333" s="670"/>
      <c r="H333" s="88"/>
      <c r="I333" s="40"/>
      <c r="J333" s="40"/>
      <c r="K333" s="41"/>
      <c r="L333" s="42"/>
      <c r="M333" s="782"/>
      <c r="N333" s="783"/>
      <c r="O333" s="692"/>
      <c r="P333" s="29"/>
      <c r="Q333" s="74"/>
      <c r="R333" s="28"/>
      <c r="S333" s="28"/>
      <c r="T333" s="28"/>
      <c r="U333" s="28"/>
      <c r="V333" s="28"/>
      <c r="W333" s="28"/>
      <c r="X333" s="28"/>
      <c r="Y333" s="28"/>
      <c r="Z333" s="28"/>
    </row>
    <row r="334" spans="1:26" ht="15.75" customHeight="1">
      <c r="A334" s="111"/>
      <c r="B334" s="48"/>
      <c r="C334" s="48"/>
      <c r="D334" s="35"/>
      <c r="E334" s="149"/>
      <c r="F334" s="156"/>
      <c r="G334" s="670"/>
      <c r="H334" s="88"/>
      <c r="I334" s="40"/>
      <c r="J334" s="40"/>
      <c r="K334" s="41"/>
      <c r="L334" s="42"/>
      <c r="M334" s="782"/>
      <c r="N334" s="783"/>
      <c r="O334" s="692"/>
      <c r="P334" s="29"/>
      <c r="Q334" s="74"/>
      <c r="R334" s="28"/>
      <c r="S334" s="28"/>
      <c r="T334" s="28"/>
      <c r="U334" s="28"/>
      <c r="V334" s="28"/>
      <c r="W334" s="28"/>
      <c r="X334" s="28"/>
      <c r="Y334" s="28"/>
      <c r="Z334" s="28"/>
    </row>
    <row r="335" spans="1:26" ht="15.75" customHeight="1">
      <c r="A335" s="111"/>
      <c r="B335" s="48"/>
      <c r="C335" s="48"/>
      <c r="D335" s="35"/>
      <c r="E335" s="149"/>
      <c r="F335" s="156"/>
      <c r="G335" s="670"/>
      <c r="H335" s="88"/>
      <c r="I335" s="40"/>
      <c r="J335" s="40"/>
      <c r="K335" s="41"/>
      <c r="L335" s="42"/>
      <c r="M335" s="782"/>
      <c r="N335" s="783"/>
      <c r="O335" s="692"/>
      <c r="P335" s="29"/>
      <c r="Q335" s="74"/>
      <c r="R335" s="28"/>
      <c r="S335" s="28"/>
      <c r="T335" s="28"/>
      <c r="U335" s="28"/>
      <c r="V335" s="28"/>
      <c r="W335" s="28"/>
      <c r="X335" s="28"/>
      <c r="Y335" s="28"/>
      <c r="Z335" s="28"/>
    </row>
    <row r="336" spans="1:26" ht="15.75" customHeight="1">
      <c r="A336" s="111"/>
      <c r="B336" s="48"/>
      <c r="C336" s="48"/>
      <c r="D336" s="35"/>
      <c r="E336" s="149"/>
      <c r="F336" s="156"/>
      <c r="G336" s="670"/>
      <c r="H336" s="88"/>
      <c r="I336" s="40"/>
      <c r="J336" s="40"/>
      <c r="K336" s="41"/>
      <c r="L336" s="42"/>
      <c r="M336" s="782"/>
      <c r="N336" s="783"/>
      <c r="O336" s="692"/>
      <c r="P336" s="29"/>
      <c r="Q336" s="74"/>
      <c r="R336" s="28"/>
      <c r="S336" s="28"/>
      <c r="T336" s="28"/>
      <c r="U336" s="28"/>
      <c r="V336" s="28"/>
      <c r="W336" s="28"/>
      <c r="X336" s="28"/>
      <c r="Y336" s="28"/>
      <c r="Z336" s="28"/>
    </row>
    <row r="337" spans="1:26" ht="15.75" customHeight="1">
      <c r="A337" s="111"/>
      <c r="B337" s="48"/>
      <c r="C337" s="48"/>
      <c r="D337" s="35"/>
      <c r="E337" s="149"/>
      <c r="F337" s="156"/>
      <c r="G337" s="670"/>
      <c r="H337" s="88"/>
      <c r="I337" s="40"/>
      <c r="J337" s="40"/>
      <c r="K337" s="41"/>
      <c r="L337" s="42"/>
      <c r="M337" s="782"/>
      <c r="N337" s="783"/>
      <c r="O337" s="692"/>
      <c r="P337" s="29"/>
      <c r="Q337" s="74"/>
      <c r="R337" s="28"/>
      <c r="S337" s="28"/>
      <c r="T337" s="28"/>
      <c r="U337" s="28"/>
      <c r="V337" s="28"/>
      <c r="W337" s="28"/>
      <c r="X337" s="28"/>
      <c r="Y337" s="28"/>
      <c r="Z337" s="28"/>
    </row>
    <row r="338" spans="1:26" ht="15.75" customHeight="1">
      <c r="A338" s="111"/>
      <c r="B338" s="48"/>
      <c r="C338" s="48"/>
      <c r="D338" s="35"/>
      <c r="E338" s="149"/>
      <c r="F338" s="156"/>
      <c r="G338" s="670"/>
      <c r="H338" s="88"/>
      <c r="I338" s="40"/>
      <c r="J338" s="40"/>
      <c r="K338" s="41"/>
      <c r="L338" s="42"/>
      <c r="M338" s="782"/>
      <c r="N338" s="783"/>
      <c r="O338" s="692"/>
      <c r="P338" s="29"/>
      <c r="Q338" s="74"/>
      <c r="R338" s="28"/>
      <c r="S338" s="28"/>
      <c r="T338" s="28"/>
      <c r="U338" s="28"/>
      <c r="V338" s="28"/>
      <c r="W338" s="28"/>
      <c r="X338" s="28"/>
      <c r="Y338" s="28"/>
      <c r="Z338" s="28"/>
    </row>
    <row r="339" spans="1:26" ht="15.75" customHeight="1">
      <c r="A339" s="111"/>
      <c r="B339" s="48"/>
      <c r="C339" s="48"/>
      <c r="D339" s="35"/>
      <c r="E339" s="149"/>
      <c r="F339" s="156"/>
      <c r="G339" s="670"/>
      <c r="H339" s="88"/>
      <c r="I339" s="40"/>
      <c r="J339" s="40"/>
      <c r="K339" s="41"/>
      <c r="L339" s="42"/>
      <c r="M339" s="782"/>
      <c r="N339" s="783"/>
      <c r="O339" s="692"/>
      <c r="P339" s="29"/>
      <c r="Q339" s="74"/>
      <c r="R339" s="28"/>
      <c r="S339" s="28"/>
      <c r="T339" s="28"/>
      <c r="U339" s="28"/>
      <c r="V339" s="28"/>
      <c r="W339" s="28"/>
      <c r="X339" s="28"/>
      <c r="Y339" s="28"/>
      <c r="Z339" s="28"/>
    </row>
    <row r="340" spans="1:26" ht="15.75" customHeight="1">
      <c r="A340" s="111"/>
      <c r="B340" s="48"/>
      <c r="C340" s="48"/>
      <c r="D340" s="35"/>
      <c r="E340" s="149"/>
      <c r="F340" s="156"/>
      <c r="G340" s="670"/>
      <c r="H340" s="88"/>
      <c r="I340" s="40"/>
      <c r="J340" s="40"/>
      <c r="K340" s="41"/>
      <c r="L340" s="42"/>
      <c r="M340" s="782"/>
      <c r="N340" s="783"/>
      <c r="O340" s="692"/>
      <c r="P340" s="29"/>
      <c r="Q340" s="74"/>
      <c r="R340" s="28"/>
      <c r="S340" s="28"/>
      <c r="T340" s="28"/>
      <c r="U340" s="28"/>
      <c r="V340" s="28"/>
      <c r="W340" s="28"/>
      <c r="X340" s="28"/>
      <c r="Y340" s="28"/>
      <c r="Z340" s="28"/>
    </row>
    <row r="341" spans="1:26" ht="15.75" customHeight="1">
      <c r="A341" s="111"/>
      <c r="B341" s="48"/>
      <c r="C341" s="48"/>
      <c r="D341" s="35"/>
      <c r="E341" s="149"/>
      <c r="F341" s="156"/>
      <c r="G341" s="670"/>
      <c r="H341" s="88"/>
      <c r="I341" s="40"/>
      <c r="J341" s="40"/>
      <c r="K341" s="41"/>
      <c r="L341" s="42"/>
      <c r="M341" s="782"/>
      <c r="N341" s="783"/>
      <c r="O341" s="692"/>
      <c r="P341" s="29"/>
      <c r="Q341" s="74"/>
      <c r="R341" s="28"/>
      <c r="S341" s="28"/>
      <c r="T341" s="28"/>
      <c r="U341" s="28"/>
      <c r="V341" s="28"/>
      <c r="W341" s="28"/>
      <c r="X341" s="28"/>
      <c r="Y341" s="28"/>
      <c r="Z341" s="28"/>
    </row>
    <row r="342" spans="1:26" ht="15.75" customHeight="1">
      <c r="A342" s="111"/>
      <c r="B342" s="48"/>
      <c r="C342" s="48"/>
      <c r="D342" s="35"/>
      <c r="E342" s="149"/>
      <c r="F342" s="156"/>
      <c r="G342" s="670"/>
      <c r="H342" s="88"/>
      <c r="I342" s="40"/>
      <c r="J342" s="40"/>
      <c r="K342" s="41"/>
      <c r="L342" s="42"/>
      <c r="M342" s="782"/>
      <c r="N342" s="783"/>
      <c r="O342" s="692"/>
      <c r="P342" s="29"/>
      <c r="Q342" s="74"/>
      <c r="R342" s="28"/>
      <c r="S342" s="28"/>
      <c r="T342" s="28"/>
      <c r="U342" s="28"/>
      <c r="V342" s="28"/>
      <c r="W342" s="28"/>
      <c r="X342" s="28"/>
      <c r="Y342" s="28"/>
      <c r="Z342" s="28"/>
    </row>
    <row r="343" spans="1:26" ht="15.75" customHeight="1">
      <c r="A343" s="111"/>
      <c r="B343" s="48"/>
      <c r="C343" s="48"/>
      <c r="D343" s="35"/>
      <c r="E343" s="149"/>
      <c r="F343" s="156"/>
      <c r="G343" s="670"/>
      <c r="H343" s="88"/>
      <c r="I343" s="40"/>
      <c r="J343" s="40"/>
      <c r="K343" s="41"/>
      <c r="L343" s="42"/>
      <c r="M343" s="782"/>
      <c r="N343" s="783"/>
      <c r="O343" s="692"/>
      <c r="P343" s="29"/>
      <c r="Q343" s="74"/>
      <c r="R343" s="28"/>
      <c r="S343" s="28"/>
      <c r="T343" s="28"/>
      <c r="U343" s="28"/>
      <c r="V343" s="28"/>
      <c r="W343" s="28"/>
      <c r="X343" s="28"/>
      <c r="Y343" s="28"/>
      <c r="Z343" s="28"/>
    </row>
    <row r="344" spans="1:26" ht="15.75" customHeight="1">
      <c r="A344" s="111"/>
      <c r="B344" s="48"/>
      <c r="C344" s="48"/>
      <c r="D344" s="35"/>
      <c r="E344" s="149"/>
      <c r="F344" s="156"/>
      <c r="G344" s="670"/>
      <c r="H344" s="88"/>
      <c r="I344" s="40"/>
      <c r="J344" s="40"/>
      <c r="K344" s="41"/>
      <c r="L344" s="42"/>
      <c r="M344" s="782"/>
      <c r="N344" s="783"/>
      <c r="O344" s="692"/>
      <c r="P344" s="29"/>
      <c r="Q344" s="74"/>
      <c r="R344" s="28"/>
      <c r="S344" s="28"/>
      <c r="T344" s="28"/>
      <c r="U344" s="28"/>
      <c r="V344" s="28"/>
      <c r="W344" s="28"/>
      <c r="X344" s="28"/>
      <c r="Y344" s="28"/>
      <c r="Z344" s="28"/>
    </row>
    <row r="345" spans="1:26" ht="15.75" customHeight="1">
      <c r="A345" s="111"/>
      <c r="B345" s="48"/>
      <c r="C345" s="48"/>
      <c r="D345" s="35"/>
      <c r="E345" s="149"/>
      <c r="F345" s="156"/>
      <c r="G345" s="670"/>
      <c r="H345" s="88"/>
      <c r="I345" s="40"/>
      <c r="J345" s="40"/>
      <c r="K345" s="41"/>
      <c r="L345" s="42"/>
      <c r="M345" s="782"/>
      <c r="N345" s="783"/>
      <c r="O345" s="692"/>
      <c r="P345" s="29"/>
      <c r="Q345" s="74"/>
      <c r="R345" s="28"/>
      <c r="S345" s="28"/>
      <c r="T345" s="28"/>
      <c r="U345" s="28"/>
      <c r="V345" s="28"/>
      <c r="W345" s="28"/>
      <c r="X345" s="28"/>
      <c r="Y345" s="28"/>
      <c r="Z345" s="28"/>
    </row>
    <row r="346" spans="1:26" ht="15.75" customHeight="1">
      <c r="A346" s="111"/>
      <c r="B346" s="48"/>
      <c r="C346" s="48"/>
      <c r="D346" s="35"/>
      <c r="E346" s="149"/>
      <c r="F346" s="156"/>
      <c r="G346" s="670"/>
      <c r="H346" s="88"/>
      <c r="I346" s="40"/>
      <c r="J346" s="40"/>
      <c r="K346" s="41"/>
      <c r="L346" s="42"/>
      <c r="M346" s="782"/>
      <c r="N346" s="783"/>
      <c r="O346" s="692"/>
      <c r="P346" s="29"/>
      <c r="Q346" s="74"/>
      <c r="R346" s="28"/>
      <c r="S346" s="28"/>
      <c r="T346" s="28"/>
      <c r="U346" s="28"/>
      <c r="V346" s="28"/>
      <c r="W346" s="28"/>
      <c r="X346" s="28"/>
      <c r="Y346" s="28"/>
      <c r="Z346" s="28"/>
    </row>
    <row r="347" spans="1:26" ht="15.75" customHeight="1">
      <c r="A347" s="111"/>
      <c r="B347" s="48"/>
      <c r="C347" s="48"/>
      <c r="D347" s="35"/>
      <c r="E347" s="149"/>
      <c r="F347" s="156"/>
      <c r="G347" s="670"/>
      <c r="H347" s="88"/>
      <c r="I347" s="40"/>
      <c r="J347" s="40"/>
      <c r="K347" s="41"/>
      <c r="L347" s="42"/>
      <c r="M347" s="782"/>
      <c r="N347" s="783"/>
      <c r="O347" s="692"/>
      <c r="P347" s="29"/>
      <c r="Q347" s="74"/>
      <c r="R347" s="28"/>
      <c r="S347" s="28"/>
      <c r="T347" s="28"/>
      <c r="U347" s="28"/>
      <c r="V347" s="28"/>
      <c r="W347" s="28"/>
      <c r="X347" s="28"/>
      <c r="Y347" s="28"/>
      <c r="Z347" s="28"/>
    </row>
    <row r="348" spans="1:26" ht="15.75" customHeight="1">
      <c r="A348" s="111"/>
      <c r="B348" s="48"/>
      <c r="C348" s="48"/>
      <c r="D348" s="35"/>
      <c r="E348" s="149"/>
      <c r="F348" s="156"/>
      <c r="G348" s="670"/>
      <c r="H348" s="88"/>
      <c r="I348" s="40"/>
      <c r="J348" s="40"/>
      <c r="K348" s="41"/>
      <c r="L348" s="42"/>
      <c r="M348" s="782"/>
      <c r="N348" s="783"/>
      <c r="O348" s="692"/>
      <c r="P348" s="29"/>
      <c r="Q348" s="74"/>
      <c r="R348" s="28"/>
      <c r="S348" s="28"/>
      <c r="T348" s="28"/>
      <c r="U348" s="28"/>
      <c r="V348" s="28"/>
      <c r="W348" s="28"/>
      <c r="X348" s="28"/>
      <c r="Y348" s="28"/>
      <c r="Z348" s="28"/>
    </row>
    <row r="349" spans="1:26" ht="15.75" customHeight="1">
      <c r="A349" s="111"/>
      <c r="B349" s="48"/>
      <c r="C349" s="48"/>
      <c r="D349" s="35"/>
      <c r="E349" s="149"/>
      <c r="F349" s="156"/>
      <c r="G349" s="670"/>
      <c r="H349" s="88"/>
      <c r="I349" s="40"/>
      <c r="J349" s="40"/>
      <c r="K349" s="41"/>
      <c r="L349" s="42"/>
      <c r="M349" s="782"/>
      <c r="N349" s="783"/>
      <c r="O349" s="692"/>
      <c r="P349" s="29"/>
      <c r="Q349" s="74"/>
      <c r="R349" s="28"/>
      <c r="S349" s="28"/>
      <c r="T349" s="28"/>
      <c r="U349" s="28"/>
      <c r="V349" s="28"/>
      <c r="W349" s="28"/>
      <c r="X349" s="28"/>
      <c r="Y349" s="28"/>
      <c r="Z349" s="28"/>
    </row>
    <row r="350" spans="1:26" ht="15.75" customHeight="1">
      <c r="A350" s="111"/>
      <c r="B350" s="48"/>
      <c r="C350" s="48"/>
      <c r="D350" s="35"/>
      <c r="E350" s="149"/>
      <c r="F350" s="156"/>
      <c r="G350" s="670"/>
      <c r="H350" s="88"/>
      <c r="I350" s="40"/>
      <c r="J350" s="40"/>
      <c r="K350" s="41"/>
      <c r="L350" s="42"/>
      <c r="M350" s="782"/>
      <c r="N350" s="783"/>
      <c r="O350" s="692"/>
      <c r="P350" s="29"/>
      <c r="Q350" s="74"/>
      <c r="R350" s="28"/>
      <c r="S350" s="28"/>
      <c r="T350" s="28"/>
      <c r="U350" s="28"/>
      <c r="V350" s="28"/>
      <c r="W350" s="28"/>
      <c r="X350" s="28"/>
      <c r="Y350" s="28"/>
      <c r="Z350" s="28"/>
    </row>
    <row r="351" spans="1:26" ht="15.75" customHeight="1">
      <c r="A351" s="111"/>
      <c r="B351" s="48"/>
      <c r="C351" s="48"/>
      <c r="D351" s="35"/>
      <c r="E351" s="149"/>
      <c r="F351" s="156"/>
      <c r="G351" s="670"/>
      <c r="H351" s="88"/>
      <c r="I351" s="40"/>
      <c r="J351" s="40"/>
      <c r="K351" s="41"/>
      <c r="L351" s="42"/>
      <c r="M351" s="782"/>
      <c r="N351" s="783"/>
      <c r="O351" s="692"/>
      <c r="P351" s="29"/>
      <c r="Q351" s="74"/>
      <c r="R351" s="28"/>
      <c r="S351" s="28"/>
      <c r="T351" s="28"/>
      <c r="U351" s="28"/>
      <c r="V351" s="28"/>
      <c r="W351" s="28"/>
      <c r="X351" s="28"/>
      <c r="Y351" s="28"/>
      <c r="Z351" s="28"/>
    </row>
    <row r="352" spans="1:26" ht="15.75" customHeight="1">
      <c r="A352" s="111"/>
      <c r="B352" s="48"/>
      <c r="C352" s="48"/>
      <c r="D352" s="35"/>
      <c r="E352" s="149"/>
      <c r="F352" s="156"/>
      <c r="G352" s="670"/>
      <c r="H352" s="88"/>
      <c r="I352" s="40"/>
      <c r="J352" s="40"/>
      <c r="K352" s="41"/>
      <c r="L352" s="42"/>
      <c r="M352" s="782"/>
      <c r="N352" s="783"/>
      <c r="O352" s="692"/>
      <c r="P352" s="29"/>
      <c r="Q352" s="74"/>
      <c r="R352" s="28"/>
      <c r="S352" s="28"/>
      <c r="T352" s="28"/>
      <c r="U352" s="28"/>
      <c r="V352" s="28"/>
      <c r="W352" s="28"/>
      <c r="X352" s="28"/>
      <c r="Y352" s="28"/>
      <c r="Z352" s="28"/>
    </row>
    <row r="353" spans="1:26" ht="15.75" customHeight="1">
      <c r="A353" s="111"/>
      <c r="B353" s="48"/>
      <c r="C353" s="48"/>
      <c r="D353" s="35"/>
      <c r="E353" s="149"/>
      <c r="F353" s="156"/>
      <c r="G353" s="670"/>
      <c r="H353" s="88"/>
      <c r="I353" s="40"/>
      <c r="J353" s="40"/>
      <c r="K353" s="41"/>
      <c r="L353" s="42"/>
      <c r="M353" s="782"/>
      <c r="N353" s="783"/>
      <c r="O353" s="692"/>
      <c r="P353" s="29"/>
      <c r="Q353" s="74"/>
      <c r="R353" s="28"/>
      <c r="S353" s="28"/>
      <c r="T353" s="28"/>
      <c r="U353" s="28"/>
      <c r="V353" s="28"/>
      <c r="W353" s="28"/>
      <c r="X353" s="28"/>
      <c r="Y353" s="28"/>
      <c r="Z353" s="28"/>
    </row>
    <row r="354" spans="1:26" ht="15.75" customHeight="1">
      <c r="A354" s="111"/>
      <c r="B354" s="48"/>
      <c r="C354" s="48"/>
      <c r="D354" s="35"/>
      <c r="E354" s="149"/>
      <c r="F354" s="156"/>
      <c r="G354" s="670"/>
      <c r="H354" s="88"/>
      <c r="I354" s="40"/>
      <c r="J354" s="40"/>
      <c r="K354" s="41"/>
      <c r="L354" s="42"/>
      <c r="M354" s="782"/>
      <c r="N354" s="783"/>
      <c r="O354" s="692"/>
      <c r="P354" s="29"/>
      <c r="Q354" s="74"/>
      <c r="R354" s="28"/>
      <c r="S354" s="28"/>
      <c r="T354" s="28"/>
      <c r="U354" s="28"/>
      <c r="V354" s="28"/>
      <c r="W354" s="28"/>
      <c r="X354" s="28"/>
      <c r="Y354" s="28"/>
      <c r="Z354" s="28"/>
    </row>
    <row r="355" spans="1:26" ht="15.75" customHeight="1">
      <c r="A355" s="111"/>
      <c r="B355" s="48"/>
      <c r="C355" s="48"/>
      <c r="D355" s="35"/>
      <c r="E355" s="149"/>
      <c r="F355" s="156"/>
      <c r="G355" s="670"/>
      <c r="H355" s="88"/>
      <c r="I355" s="40"/>
      <c r="J355" s="40"/>
      <c r="K355" s="41"/>
      <c r="L355" s="42"/>
      <c r="M355" s="782"/>
      <c r="N355" s="783"/>
      <c r="O355" s="692"/>
      <c r="P355" s="29"/>
      <c r="Q355" s="74"/>
      <c r="R355" s="28"/>
      <c r="S355" s="28"/>
      <c r="T355" s="28"/>
      <c r="U355" s="28"/>
      <c r="V355" s="28"/>
      <c r="W355" s="28"/>
      <c r="X355" s="28"/>
      <c r="Y355" s="28"/>
      <c r="Z355" s="28"/>
    </row>
    <row r="356" spans="1:26" ht="15.75" customHeight="1">
      <c r="A356" s="111"/>
      <c r="B356" s="48"/>
      <c r="C356" s="48"/>
      <c r="D356" s="35"/>
      <c r="E356" s="149"/>
      <c r="F356" s="156"/>
      <c r="G356" s="670"/>
      <c r="H356" s="88"/>
      <c r="I356" s="40"/>
      <c r="J356" s="40"/>
      <c r="K356" s="41"/>
      <c r="L356" s="42"/>
      <c r="M356" s="782"/>
      <c r="N356" s="783"/>
      <c r="O356" s="692"/>
      <c r="P356" s="29"/>
      <c r="Q356" s="74"/>
      <c r="R356" s="28"/>
      <c r="S356" s="28"/>
      <c r="T356" s="28"/>
      <c r="U356" s="28"/>
      <c r="V356" s="28"/>
      <c r="W356" s="28"/>
      <c r="X356" s="28"/>
      <c r="Y356" s="28"/>
      <c r="Z356" s="28"/>
    </row>
    <row r="357" spans="1:26" ht="15.75" customHeight="1">
      <c r="A357" s="111"/>
      <c r="B357" s="48"/>
      <c r="C357" s="48"/>
      <c r="D357" s="35"/>
      <c r="E357" s="149"/>
      <c r="F357" s="156"/>
      <c r="G357" s="670"/>
      <c r="H357" s="88"/>
      <c r="I357" s="40"/>
      <c r="J357" s="40"/>
      <c r="K357" s="41"/>
      <c r="L357" s="42"/>
      <c r="M357" s="782"/>
      <c r="N357" s="783"/>
      <c r="O357" s="692"/>
      <c r="P357" s="29"/>
      <c r="Q357" s="74"/>
      <c r="R357" s="28"/>
      <c r="S357" s="28"/>
      <c r="T357" s="28"/>
      <c r="U357" s="28"/>
      <c r="V357" s="28"/>
      <c r="W357" s="28"/>
      <c r="X357" s="28"/>
      <c r="Y357" s="28"/>
      <c r="Z357" s="28"/>
    </row>
    <row r="358" spans="1:26" ht="15.75" customHeight="1">
      <c r="A358" s="111"/>
      <c r="B358" s="48"/>
      <c r="C358" s="48"/>
      <c r="D358" s="35"/>
      <c r="E358" s="149"/>
      <c r="F358" s="156"/>
      <c r="G358" s="670"/>
      <c r="H358" s="88"/>
      <c r="I358" s="40"/>
      <c r="J358" s="40"/>
      <c r="K358" s="41"/>
      <c r="L358" s="42"/>
      <c r="M358" s="782"/>
      <c r="N358" s="783"/>
      <c r="O358" s="692"/>
      <c r="P358" s="29"/>
      <c r="Q358" s="74"/>
      <c r="R358" s="28"/>
      <c r="S358" s="28"/>
      <c r="T358" s="28"/>
      <c r="U358" s="28"/>
      <c r="V358" s="28"/>
      <c r="W358" s="28"/>
      <c r="X358" s="28"/>
      <c r="Y358" s="28"/>
      <c r="Z358" s="28"/>
    </row>
    <row r="359" spans="1:26" ht="15.75" customHeight="1">
      <c r="A359" s="111"/>
      <c r="B359" s="48"/>
      <c r="C359" s="48"/>
      <c r="D359" s="35"/>
      <c r="E359" s="149"/>
      <c r="F359" s="156"/>
      <c r="G359" s="670"/>
      <c r="H359" s="88"/>
      <c r="I359" s="40"/>
      <c r="J359" s="40"/>
      <c r="K359" s="41"/>
      <c r="L359" s="42"/>
      <c r="M359" s="782"/>
      <c r="N359" s="783"/>
      <c r="O359" s="692"/>
      <c r="P359" s="29"/>
      <c r="Q359" s="74"/>
      <c r="R359" s="28"/>
      <c r="S359" s="28"/>
      <c r="T359" s="28"/>
      <c r="U359" s="28"/>
      <c r="V359" s="28"/>
      <c r="W359" s="28"/>
      <c r="X359" s="28"/>
      <c r="Y359" s="28"/>
      <c r="Z359" s="28"/>
    </row>
    <row r="360" spans="1:26" ht="15.75" customHeight="1">
      <c r="A360" s="111"/>
      <c r="B360" s="48"/>
      <c r="C360" s="48"/>
      <c r="D360" s="35"/>
      <c r="E360" s="149"/>
      <c r="F360" s="156"/>
      <c r="G360" s="670"/>
      <c r="H360" s="88"/>
      <c r="I360" s="40"/>
      <c r="J360" s="40"/>
      <c r="K360" s="41"/>
      <c r="L360" s="42"/>
      <c r="M360" s="782"/>
      <c r="N360" s="783"/>
      <c r="O360" s="692"/>
      <c r="P360" s="29"/>
      <c r="Q360" s="74"/>
      <c r="R360" s="28"/>
      <c r="S360" s="28"/>
      <c r="T360" s="28"/>
      <c r="U360" s="28"/>
      <c r="V360" s="28"/>
      <c r="W360" s="28"/>
      <c r="X360" s="28"/>
      <c r="Y360" s="28"/>
      <c r="Z360" s="28"/>
    </row>
    <row r="361" spans="1:26" ht="15.75" customHeight="1">
      <c r="A361" s="111"/>
      <c r="B361" s="48"/>
      <c r="C361" s="48"/>
      <c r="D361" s="35"/>
      <c r="E361" s="149"/>
      <c r="F361" s="156"/>
      <c r="G361" s="670"/>
      <c r="H361" s="88"/>
      <c r="I361" s="40"/>
      <c r="J361" s="40"/>
      <c r="K361" s="41"/>
      <c r="L361" s="42"/>
      <c r="M361" s="782"/>
      <c r="N361" s="783"/>
      <c r="O361" s="692"/>
      <c r="P361" s="29"/>
      <c r="Q361" s="74"/>
      <c r="R361" s="28"/>
      <c r="S361" s="28"/>
      <c r="T361" s="28"/>
      <c r="U361" s="28"/>
      <c r="V361" s="28"/>
      <c r="W361" s="28"/>
      <c r="X361" s="28"/>
      <c r="Y361" s="28"/>
      <c r="Z361" s="28"/>
    </row>
    <row r="362" spans="1:26" ht="15.75" customHeight="1">
      <c r="A362" s="111"/>
      <c r="B362" s="48"/>
      <c r="C362" s="48"/>
      <c r="D362" s="35"/>
      <c r="E362" s="149"/>
      <c r="F362" s="156"/>
      <c r="G362" s="670"/>
      <c r="H362" s="88"/>
      <c r="I362" s="40"/>
      <c r="J362" s="40"/>
      <c r="K362" s="41"/>
      <c r="L362" s="42"/>
      <c r="M362" s="782"/>
      <c r="N362" s="783"/>
      <c r="O362" s="692"/>
      <c r="P362" s="29"/>
      <c r="Q362" s="74"/>
      <c r="R362" s="28"/>
      <c r="S362" s="28"/>
      <c r="T362" s="28"/>
      <c r="U362" s="28"/>
      <c r="V362" s="28"/>
      <c r="W362" s="28"/>
      <c r="X362" s="28"/>
      <c r="Y362" s="28"/>
      <c r="Z362" s="28"/>
    </row>
    <row r="363" spans="1:26" ht="15.75" customHeight="1">
      <c r="A363" s="111"/>
      <c r="B363" s="48"/>
      <c r="C363" s="48"/>
      <c r="D363" s="35"/>
      <c r="E363" s="149"/>
      <c r="F363" s="156"/>
      <c r="G363" s="670"/>
      <c r="H363" s="88"/>
      <c r="I363" s="40"/>
      <c r="J363" s="40"/>
      <c r="K363" s="41"/>
      <c r="L363" s="42"/>
      <c r="M363" s="782"/>
      <c r="N363" s="783"/>
      <c r="O363" s="692"/>
      <c r="P363" s="29"/>
      <c r="Q363" s="74"/>
      <c r="R363" s="28"/>
      <c r="S363" s="28"/>
      <c r="T363" s="28"/>
      <c r="U363" s="28"/>
      <c r="V363" s="28"/>
      <c r="W363" s="28"/>
      <c r="X363" s="28"/>
      <c r="Y363" s="28"/>
      <c r="Z363" s="28"/>
    </row>
    <row r="364" spans="1:26" ht="15.75" customHeight="1">
      <c r="A364" s="111"/>
      <c r="B364" s="48"/>
      <c r="C364" s="48"/>
      <c r="D364" s="35"/>
      <c r="E364" s="149"/>
      <c r="F364" s="156"/>
      <c r="G364" s="670"/>
      <c r="H364" s="88"/>
      <c r="I364" s="40"/>
      <c r="J364" s="40"/>
      <c r="K364" s="41"/>
      <c r="L364" s="42"/>
      <c r="M364" s="782"/>
      <c r="N364" s="783"/>
      <c r="O364" s="692"/>
      <c r="P364" s="29"/>
      <c r="Q364" s="74"/>
      <c r="R364" s="28"/>
      <c r="S364" s="28"/>
      <c r="T364" s="28"/>
      <c r="U364" s="28"/>
      <c r="V364" s="28"/>
      <c r="W364" s="28"/>
      <c r="X364" s="28"/>
      <c r="Y364" s="28"/>
      <c r="Z364" s="28"/>
    </row>
    <row r="365" spans="1:26" ht="15.75" customHeight="1">
      <c r="A365" s="111"/>
      <c r="B365" s="48"/>
      <c r="C365" s="48"/>
      <c r="D365" s="35"/>
      <c r="E365" s="149"/>
      <c r="F365" s="156"/>
      <c r="G365" s="670"/>
      <c r="H365" s="88"/>
      <c r="I365" s="40"/>
      <c r="J365" s="40"/>
      <c r="K365" s="41"/>
      <c r="L365" s="42"/>
      <c r="M365" s="782"/>
      <c r="N365" s="783"/>
      <c r="O365" s="692"/>
      <c r="P365" s="29"/>
      <c r="Q365" s="74"/>
      <c r="R365" s="28"/>
      <c r="S365" s="28"/>
      <c r="T365" s="28"/>
      <c r="U365" s="28"/>
      <c r="V365" s="28"/>
      <c r="W365" s="28"/>
      <c r="X365" s="28"/>
      <c r="Y365" s="28"/>
      <c r="Z365" s="28"/>
    </row>
    <row r="366" spans="1:26" ht="15.75" customHeight="1">
      <c r="A366" s="111"/>
      <c r="B366" s="48"/>
      <c r="C366" s="48"/>
      <c r="D366" s="35"/>
      <c r="E366" s="149"/>
      <c r="F366" s="156"/>
      <c r="G366" s="670"/>
      <c r="H366" s="88"/>
      <c r="I366" s="40"/>
      <c r="J366" s="40"/>
      <c r="K366" s="41"/>
      <c r="L366" s="42"/>
      <c r="M366" s="782"/>
      <c r="N366" s="783"/>
      <c r="O366" s="692"/>
      <c r="P366" s="29"/>
      <c r="Q366" s="74"/>
      <c r="R366" s="28"/>
      <c r="S366" s="28"/>
      <c r="T366" s="28"/>
      <c r="U366" s="28"/>
      <c r="V366" s="28"/>
      <c r="W366" s="28"/>
      <c r="X366" s="28"/>
      <c r="Y366" s="28"/>
      <c r="Z366" s="28"/>
    </row>
    <row r="367" spans="1:26" ht="15.75" customHeight="1">
      <c r="A367" s="111"/>
      <c r="B367" s="48"/>
      <c r="C367" s="48"/>
      <c r="D367" s="35"/>
      <c r="E367" s="149"/>
      <c r="F367" s="156"/>
      <c r="G367" s="670"/>
      <c r="H367" s="88"/>
      <c r="I367" s="40"/>
      <c r="J367" s="40"/>
      <c r="K367" s="41"/>
      <c r="L367" s="42"/>
      <c r="M367" s="782"/>
      <c r="N367" s="783"/>
      <c r="O367" s="692"/>
      <c r="P367" s="29"/>
      <c r="Q367" s="74"/>
      <c r="R367" s="28"/>
      <c r="S367" s="28"/>
      <c r="T367" s="28"/>
      <c r="U367" s="28"/>
      <c r="V367" s="28"/>
      <c r="W367" s="28"/>
      <c r="X367" s="28"/>
      <c r="Y367" s="28"/>
      <c r="Z367" s="28"/>
    </row>
    <row r="368" spans="1:26" ht="15.75" customHeight="1">
      <c r="A368" s="111"/>
      <c r="B368" s="48"/>
      <c r="C368" s="48"/>
      <c r="D368" s="35"/>
      <c r="E368" s="149"/>
      <c r="F368" s="156"/>
      <c r="G368" s="670"/>
      <c r="H368" s="88"/>
      <c r="I368" s="40"/>
      <c r="J368" s="40"/>
      <c r="K368" s="41"/>
      <c r="L368" s="42"/>
      <c r="M368" s="782"/>
      <c r="N368" s="783"/>
      <c r="O368" s="692"/>
      <c r="P368" s="29"/>
      <c r="Q368" s="74"/>
      <c r="R368" s="28"/>
      <c r="S368" s="28"/>
      <c r="T368" s="28"/>
      <c r="U368" s="28"/>
      <c r="V368" s="28"/>
      <c r="W368" s="28"/>
      <c r="X368" s="28"/>
      <c r="Y368" s="28"/>
      <c r="Z368" s="28"/>
    </row>
    <row r="369" spans="1:26" ht="15.75" customHeight="1">
      <c r="A369" s="111"/>
      <c r="B369" s="48"/>
      <c r="C369" s="48"/>
      <c r="D369" s="35"/>
      <c r="E369" s="149"/>
      <c r="F369" s="156"/>
      <c r="G369" s="670"/>
      <c r="H369" s="88"/>
      <c r="I369" s="40"/>
      <c r="J369" s="40"/>
      <c r="K369" s="41"/>
      <c r="L369" s="42"/>
      <c r="M369" s="782"/>
      <c r="N369" s="783"/>
      <c r="O369" s="692"/>
      <c r="P369" s="29"/>
      <c r="Q369" s="74"/>
      <c r="R369" s="28"/>
      <c r="S369" s="28"/>
      <c r="T369" s="28"/>
      <c r="U369" s="28"/>
      <c r="V369" s="28"/>
      <c r="W369" s="28"/>
      <c r="X369" s="28"/>
      <c r="Y369" s="28"/>
      <c r="Z369" s="28"/>
    </row>
    <row r="370" spans="1:26" ht="15.75" customHeight="1">
      <c r="A370" s="111"/>
      <c r="B370" s="48"/>
      <c r="C370" s="48"/>
      <c r="D370" s="35"/>
      <c r="E370" s="149"/>
      <c r="F370" s="156"/>
      <c r="G370" s="670"/>
      <c r="H370" s="88"/>
      <c r="I370" s="40"/>
      <c r="J370" s="40"/>
      <c r="K370" s="41"/>
      <c r="L370" s="42"/>
      <c r="M370" s="782"/>
      <c r="N370" s="783"/>
      <c r="O370" s="692"/>
      <c r="P370" s="29"/>
      <c r="Q370" s="74"/>
      <c r="R370" s="28"/>
      <c r="S370" s="28"/>
      <c r="T370" s="28"/>
      <c r="U370" s="28"/>
      <c r="V370" s="28"/>
      <c r="W370" s="28"/>
      <c r="X370" s="28"/>
      <c r="Y370" s="28"/>
      <c r="Z370" s="28"/>
    </row>
    <row r="371" spans="1:26" ht="15.75" customHeight="1">
      <c r="A371" s="111"/>
      <c r="B371" s="48"/>
      <c r="C371" s="48"/>
      <c r="D371" s="35"/>
      <c r="E371" s="149"/>
      <c r="F371" s="156"/>
      <c r="G371" s="670"/>
      <c r="H371" s="88"/>
      <c r="I371" s="40"/>
      <c r="J371" s="40"/>
      <c r="K371" s="41"/>
      <c r="L371" s="42"/>
      <c r="M371" s="782"/>
      <c r="N371" s="783"/>
      <c r="O371" s="692"/>
      <c r="P371" s="29"/>
      <c r="Q371" s="74"/>
      <c r="R371" s="28"/>
      <c r="S371" s="28"/>
      <c r="T371" s="28"/>
      <c r="U371" s="28"/>
      <c r="V371" s="28"/>
      <c r="W371" s="28"/>
      <c r="X371" s="28"/>
      <c r="Y371" s="28"/>
      <c r="Z371" s="28"/>
    </row>
    <row r="372" spans="1:26" ht="15.75" customHeight="1">
      <c r="A372" s="111"/>
      <c r="B372" s="48"/>
      <c r="C372" s="48"/>
      <c r="D372" s="35"/>
      <c r="E372" s="149"/>
      <c r="F372" s="156"/>
      <c r="G372" s="670"/>
      <c r="H372" s="88"/>
      <c r="I372" s="40"/>
      <c r="J372" s="40"/>
      <c r="K372" s="41"/>
      <c r="L372" s="42"/>
      <c r="M372" s="782"/>
      <c r="N372" s="783"/>
      <c r="O372" s="692"/>
      <c r="P372" s="29"/>
      <c r="Q372" s="74"/>
      <c r="R372" s="28"/>
      <c r="S372" s="28"/>
      <c r="T372" s="28"/>
      <c r="U372" s="28"/>
      <c r="V372" s="28"/>
      <c r="W372" s="28"/>
      <c r="X372" s="28"/>
      <c r="Y372" s="28"/>
      <c r="Z372" s="28"/>
    </row>
    <row r="373" spans="1:26" ht="15.75" customHeight="1">
      <c r="A373" s="111"/>
      <c r="B373" s="48"/>
      <c r="C373" s="48"/>
      <c r="D373" s="35"/>
      <c r="E373" s="149"/>
      <c r="F373" s="156"/>
      <c r="G373" s="670"/>
      <c r="H373" s="88"/>
      <c r="I373" s="40"/>
      <c r="J373" s="40"/>
      <c r="K373" s="41"/>
      <c r="L373" s="42"/>
      <c r="M373" s="782"/>
      <c r="N373" s="783"/>
      <c r="O373" s="692"/>
      <c r="P373" s="29"/>
      <c r="Q373" s="74"/>
      <c r="R373" s="28"/>
      <c r="S373" s="28"/>
      <c r="T373" s="28"/>
      <c r="U373" s="28"/>
      <c r="V373" s="28"/>
      <c r="W373" s="28"/>
      <c r="X373" s="28"/>
      <c r="Y373" s="28"/>
      <c r="Z373" s="28"/>
    </row>
    <row r="374" spans="1:26" ht="15.75" customHeight="1">
      <c r="A374" s="111"/>
      <c r="B374" s="48"/>
      <c r="C374" s="48"/>
      <c r="D374" s="35"/>
      <c r="E374" s="149"/>
      <c r="F374" s="156"/>
      <c r="G374" s="670"/>
      <c r="H374" s="88"/>
      <c r="I374" s="40"/>
      <c r="J374" s="40"/>
      <c r="K374" s="41"/>
      <c r="L374" s="42"/>
      <c r="M374" s="782"/>
      <c r="N374" s="783"/>
      <c r="O374" s="692"/>
      <c r="P374" s="29"/>
      <c r="Q374" s="74"/>
      <c r="R374" s="28"/>
      <c r="S374" s="28"/>
      <c r="T374" s="28"/>
      <c r="U374" s="28"/>
      <c r="V374" s="28"/>
      <c r="W374" s="28"/>
      <c r="X374" s="28"/>
      <c r="Y374" s="28"/>
      <c r="Z374" s="28"/>
    </row>
    <row r="375" spans="1:26" ht="15.75" customHeight="1">
      <c r="A375" s="111"/>
      <c r="B375" s="48"/>
      <c r="C375" s="48"/>
      <c r="D375" s="35"/>
      <c r="E375" s="149"/>
      <c r="F375" s="156"/>
      <c r="G375" s="670"/>
      <c r="H375" s="88"/>
      <c r="I375" s="40"/>
      <c r="J375" s="40"/>
      <c r="K375" s="41"/>
      <c r="L375" s="42"/>
      <c r="M375" s="782"/>
      <c r="N375" s="783"/>
      <c r="O375" s="692"/>
      <c r="P375" s="29"/>
      <c r="Q375" s="74"/>
      <c r="R375" s="28"/>
      <c r="S375" s="28"/>
      <c r="T375" s="28"/>
      <c r="U375" s="28"/>
      <c r="V375" s="28"/>
      <c r="W375" s="28"/>
      <c r="X375" s="28"/>
      <c r="Y375" s="28"/>
      <c r="Z375" s="28"/>
    </row>
    <row r="376" spans="1:26" ht="15.75" customHeight="1">
      <c r="A376" s="111"/>
      <c r="B376" s="48"/>
      <c r="C376" s="48"/>
      <c r="D376" s="35"/>
      <c r="E376" s="149"/>
      <c r="F376" s="156"/>
      <c r="G376" s="670"/>
      <c r="H376" s="88"/>
      <c r="I376" s="40"/>
      <c r="J376" s="40"/>
      <c r="K376" s="41"/>
      <c r="L376" s="42"/>
      <c r="M376" s="782"/>
      <c r="N376" s="783"/>
      <c r="O376" s="692"/>
      <c r="P376" s="29"/>
      <c r="Q376" s="74"/>
      <c r="R376" s="28"/>
      <c r="S376" s="28"/>
      <c r="T376" s="28"/>
      <c r="U376" s="28"/>
      <c r="V376" s="28"/>
      <c r="W376" s="28"/>
      <c r="X376" s="28"/>
      <c r="Y376" s="28"/>
      <c r="Z376" s="28"/>
    </row>
    <row r="377" spans="1:26" ht="15.75" customHeight="1"/>
    <row r="378" spans="1:26" ht="15.75" customHeight="1"/>
    <row r="379" spans="1:26" ht="15.75" customHeight="1"/>
    <row r="380" spans="1:26" ht="15.75" customHeight="1"/>
    <row r="381" spans="1:26" ht="15.75" customHeight="1"/>
    <row r="382" spans="1:26" ht="15.75" customHeight="1"/>
    <row r="383" spans="1:26" ht="15.75" customHeight="1"/>
    <row r="384" spans="1:26"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3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workbookViewId="0"/>
  </sheetViews>
  <sheetFormatPr defaultColWidth="12.6640625" defaultRowHeight="15" customHeight="1" outlineLevelCol="1"/>
  <cols>
    <col min="1" max="1" width="8.88671875" customWidth="1"/>
    <col min="2" max="2" width="30.21875" customWidth="1"/>
    <col min="3" max="3" width="18.88671875" customWidth="1"/>
    <col min="4" max="4" width="18.33203125" customWidth="1"/>
    <col min="5" max="5" width="29" customWidth="1"/>
    <col min="6" max="6" width="14.33203125" customWidth="1"/>
    <col min="7" max="7" width="10.6640625" customWidth="1"/>
    <col min="8" max="9" width="12.88671875" customWidth="1"/>
    <col min="10" max="10" width="12.44140625" customWidth="1"/>
    <col min="11" max="11" width="1.6640625" hidden="1" customWidth="1"/>
    <col min="12" max="12" width="16.109375" customWidth="1"/>
    <col min="13" max="13" width="14.77734375" customWidth="1"/>
    <col min="14" max="14" width="14.44140625" customWidth="1"/>
    <col min="15" max="15" width="15.6640625" customWidth="1"/>
    <col min="16" max="16" width="11.33203125" hidden="1" customWidth="1" outlineLevel="1"/>
    <col min="17" max="17" width="10.44140625" hidden="1" customWidth="1"/>
    <col min="18" max="18" width="12.6640625" customWidth="1"/>
    <col min="19" max="26" width="8.6640625" customWidth="1"/>
  </cols>
  <sheetData>
    <row r="1" spans="1:26" ht="18"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14.4">
      <c r="A2" s="8" t="s">
        <v>1</v>
      </c>
      <c r="B2" s="8"/>
      <c r="C2" s="8"/>
      <c r="D2" s="8"/>
      <c r="E2" s="8"/>
      <c r="F2" s="8"/>
      <c r="G2" s="8"/>
      <c r="H2" s="8"/>
      <c r="I2" s="8"/>
      <c r="J2" s="8"/>
      <c r="K2" s="8"/>
      <c r="L2" s="8"/>
      <c r="M2" s="8"/>
      <c r="N2" s="10"/>
      <c r="O2" s="8"/>
      <c r="P2" s="11" t="s">
        <v>3</v>
      </c>
      <c r="Q2" s="11"/>
      <c r="R2" s="11"/>
      <c r="S2" s="11"/>
      <c r="T2" s="11"/>
      <c r="U2" s="11"/>
      <c r="V2" s="11"/>
      <c r="W2" s="11"/>
      <c r="X2" s="11"/>
      <c r="Y2" s="11"/>
      <c r="Z2" s="11"/>
    </row>
    <row r="3" spans="1:26" ht="14.4">
      <c r="A3" s="8" t="s">
        <v>4</v>
      </c>
      <c r="B3" s="8"/>
      <c r="C3" s="8"/>
      <c r="D3" s="8"/>
      <c r="E3" s="8"/>
      <c r="F3" s="8"/>
      <c r="G3" s="8"/>
      <c r="H3" s="8"/>
      <c r="I3" s="8"/>
      <c r="J3" s="8"/>
      <c r="K3" s="8"/>
      <c r="L3" s="8"/>
      <c r="M3" s="8"/>
      <c r="N3" s="10"/>
      <c r="O3" s="8"/>
      <c r="P3" s="11"/>
      <c r="Q3" s="11"/>
      <c r="R3" s="11"/>
      <c r="S3" s="11"/>
      <c r="T3" s="11"/>
      <c r="U3" s="11"/>
      <c r="V3" s="11"/>
      <c r="W3" s="11"/>
      <c r="X3" s="11"/>
      <c r="Y3" s="11"/>
      <c r="Z3" s="11"/>
    </row>
    <row r="4" spans="1:26" ht="14.4">
      <c r="A4" s="12" t="s">
        <v>5</v>
      </c>
      <c r="B4" s="12"/>
      <c r="C4" s="12"/>
      <c r="D4" s="12"/>
      <c r="E4" s="12" t="s">
        <v>6</v>
      </c>
      <c r="F4" s="12"/>
      <c r="G4" s="12"/>
      <c r="H4" s="12"/>
      <c r="I4" s="12"/>
      <c r="J4" s="12"/>
      <c r="K4" s="12"/>
      <c r="L4" s="12"/>
      <c r="M4" s="12"/>
      <c r="N4" s="690"/>
      <c r="O4" s="12"/>
      <c r="P4" s="11"/>
      <c r="Q4" s="11"/>
      <c r="R4" s="11"/>
      <c r="S4" s="11"/>
      <c r="T4" s="11"/>
      <c r="U4" s="11"/>
      <c r="V4" s="11"/>
      <c r="W4" s="11"/>
      <c r="X4" s="11"/>
      <c r="Y4" s="11"/>
      <c r="Z4" s="11"/>
    </row>
    <row r="5" spans="1:26" ht="55.2">
      <c r="A5" s="13" t="s">
        <v>7</v>
      </c>
      <c r="B5" s="14" t="s">
        <v>8</v>
      </c>
      <c r="C5" s="14" t="s">
        <v>9</v>
      </c>
      <c r="D5" s="14"/>
      <c r="E5" s="14" t="s">
        <v>10</v>
      </c>
      <c r="F5" s="13" t="s">
        <v>11</v>
      </c>
      <c r="G5" s="15" t="s">
        <v>12</v>
      </c>
      <c r="H5" s="14" t="s">
        <v>13</v>
      </c>
      <c r="I5" s="17" t="s">
        <v>14</v>
      </c>
      <c r="J5" s="17" t="s">
        <v>15</v>
      </c>
      <c r="K5" s="18"/>
      <c r="L5" s="19" t="s">
        <v>16</v>
      </c>
      <c r="M5" s="20" t="s">
        <v>17</v>
      </c>
      <c r="N5" s="21" t="s">
        <v>17</v>
      </c>
      <c r="O5" s="22" t="s">
        <v>18</v>
      </c>
      <c r="P5" s="23"/>
      <c r="Q5" s="24"/>
      <c r="R5" s="24"/>
      <c r="S5" s="24"/>
      <c r="T5" s="24"/>
      <c r="U5" s="24"/>
      <c r="V5" s="24"/>
      <c r="W5" s="24"/>
      <c r="X5" s="24"/>
      <c r="Y5" s="24"/>
      <c r="Z5" s="24"/>
    </row>
    <row r="6" spans="1:26" ht="14.25" customHeight="1">
      <c r="A6" s="13"/>
      <c r="B6" s="14"/>
      <c r="C6" s="14"/>
      <c r="D6" s="14"/>
      <c r="E6" s="14"/>
      <c r="F6" s="13"/>
      <c r="G6" s="15"/>
      <c r="H6" s="14"/>
      <c r="I6" s="25"/>
      <c r="J6" s="25"/>
      <c r="K6" s="26"/>
      <c r="L6" s="518" t="s">
        <v>2671</v>
      </c>
      <c r="M6" s="20"/>
      <c r="N6" s="21"/>
      <c r="O6" s="22">
        <f>SUM(O9:O193)</f>
        <v>257897.41800000003</v>
      </c>
      <c r="P6" s="24"/>
      <c r="Q6" s="24"/>
      <c r="R6" s="24"/>
      <c r="S6" s="24"/>
      <c r="T6" s="24"/>
      <c r="U6" s="24"/>
      <c r="V6" s="24"/>
      <c r="W6" s="24"/>
      <c r="X6" s="24"/>
      <c r="Y6" s="24"/>
      <c r="Z6" s="24"/>
    </row>
    <row r="7" spans="1:26" ht="14.4">
      <c r="A7" s="13"/>
      <c r="B7" s="14"/>
      <c r="C7" s="14"/>
      <c r="D7" s="14"/>
      <c r="E7" s="14"/>
      <c r="F7" s="27"/>
      <c r="G7" s="15"/>
      <c r="H7" s="14"/>
      <c r="I7" s="642"/>
      <c r="J7" s="642"/>
      <c r="K7" s="643"/>
      <c r="L7" s="518"/>
      <c r="M7" s="20"/>
      <c r="N7" s="21"/>
      <c r="O7" s="22"/>
      <c r="P7" s="28" t="s">
        <v>23</v>
      </c>
      <c r="Q7" s="28"/>
      <c r="R7" s="28"/>
      <c r="S7" s="28"/>
      <c r="T7" s="28"/>
      <c r="U7" s="28"/>
      <c r="V7" s="28"/>
      <c r="W7" s="28"/>
      <c r="X7" s="28"/>
      <c r="Y7" s="28"/>
      <c r="Z7" s="28"/>
    </row>
    <row r="8" spans="1:26" ht="15" customHeight="1">
      <c r="A8" s="644" t="s">
        <v>2674</v>
      </c>
      <c r="B8" s="645" t="s">
        <v>2675</v>
      </c>
      <c r="C8" s="645" t="s">
        <v>6</v>
      </c>
      <c r="D8" s="644"/>
      <c r="E8" s="646" t="s">
        <v>79</v>
      </c>
      <c r="F8" s="644" t="s">
        <v>76</v>
      </c>
      <c r="G8" s="647">
        <v>67.5</v>
      </c>
      <c r="H8" s="648">
        <v>10</v>
      </c>
      <c r="I8" s="648">
        <v>250</v>
      </c>
      <c r="J8" s="649" t="s">
        <v>29</v>
      </c>
      <c r="K8" s="650" t="s">
        <v>26</v>
      </c>
      <c r="L8" s="651" t="str">
        <f t="shared" ref="L8:L194" si="0">CONCATENATE(I8,J8)</f>
        <v>250ml</v>
      </c>
      <c r="M8" s="652">
        <f t="shared" ref="M8:M193" si="1">H8*I8</f>
        <v>2500</v>
      </c>
      <c r="N8" s="30" t="str">
        <f>CONCATENATE(M8,K8,J8)</f>
        <v>2500 ml</v>
      </c>
      <c r="O8" s="30">
        <f t="shared" ref="O8:O193" si="2">G8*H8</f>
        <v>675</v>
      </c>
      <c r="P8" s="31">
        <f t="shared" ref="P8:P194" si="3">O8/H8</f>
        <v>67.5</v>
      </c>
      <c r="Q8" s="29">
        <f t="shared" ref="Q8:Q168" si="4">G8-P8</f>
        <v>0</v>
      </c>
      <c r="R8" s="28"/>
      <c r="S8" s="28" t="e">
        <f t="array" aca="1" ref="S8:S16" ca="1">_xludf.UNIQUE(J8:J194)</f>
        <v>#NAME?</v>
      </c>
      <c r="T8" s="28"/>
      <c r="U8" s="28"/>
      <c r="V8" s="28"/>
      <c r="W8" s="28"/>
      <c r="X8" s="28"/>
      <c r="Y8" s="28"/>
      <c r="Z8" s="28"/>
    </row>
    <row r="9" spans="1:26" ht="15" customHeight="1">
      <c r="A9" s="111">
        <v>1</v>
      </c>
      <c r="B9" s="48" t="s">
        <v>77</v>
      </c>
      <c r="C9" s="48" t="s">
        <v>61</v>
      </c>
      <c r="D9" s="231"/>
      <c r="E9" s="116" t="s">
        <v>78</v>
      </c>
      <c r="F9" s="111"/>
      <c r="G9" s="657">
        <v>59.6</v>
      </c>
      <c r="H9" s="121">
        <v>46</v>
      </c>
      <c r="I9" s="121">
        <v>250</v>
      </c>
      <c r="J9" s="40" t="s">
        <v>29</v>
      </c>
      <c r="K9" s="41"/>
      <c r="L9" s="42" t="str">
        <f t="shared" si="0"/>
        <v>250ml</v>
      </c>
      <c r="M9" s="658">
        <f t="shared" si="1"/>
        <v>11500</v>
      </c>
      <c r="N9" s="659" t="str">
        <f t="shared" ref="N9:N193" si="5">CONCATENATE(M9,J9)</f>
        <v>11500ml</v>
      </c>
      <c r="O9" s="692">
        <f t="shared" si="2"/>
        <v>2741.6</v>
      </c>
      <c r="P9" s="29">
        <f t="shared" si="3"/>
        <v>59.6</v>
      </c>
      <c r="Q9" s="29">
        <f t="shared" si="4"/>
        <v>0</v>
      </c>
      <c r="R9" s="11"/>
      <c r="S9" s="28" t="e">
        <f ca="1"/>
        <v>#NAME?</v>
      </c>
      <c r="T9" s="28"/>
      <c r="U9" s="28"/>
      <c r="V9" s="28"/>
      <c r="W9" s="28"/>
      <c r="X9" s="28"/>
      <c r="Y9" s="28"/>
      <c r="Z9" s="28"/>
    </row>
    <row r="10" spans="1:26" ht="15" customHeight="1">
      <c r="A10" s="111">
        <v>2</v>
      </c>
      <c r="B10" s="33" t="s">
        <v>103</v>
      </c>
      <c r="C10" s="48" t="s">
        <v>61</v>
      </c>
      <c r="D10" s="9"/>
      <c r="E10" s="50" t="s">
        <v>104</v>
      </c>
      <c r="F10" s="111"/>
      <c r="G10" s="657">
        <v>80</v>
      </c>
      <c r="H10" s="121">
        <v>5</v>
      </c>
      <c r="I10" s="121">
        <v>1000</v>
      </c>
      <c r="J10" s="40" t="s">
        <v>59</v>
      </c>
      <c r="K10" s="41"/>
      <c r="L10" s="42" t="str">
        <f t="shared" si="0"/>
        <v>1000grams</v>
      </c>
      <c r="M10" s="658">
        <f t="shared" si="1"/>
        <v>5000</v>
      </c>
      <c r="N10" s="659" t="str">
        <f t="shared" si="5"/>
        <v>5000grams</v>
      </c>
      <c r="O10" s="692">
        <f t="shared" si="2"/>
        <v>400</v>
      </c>
      <c r="P10" s="29">
        <f t="shared" si="3"/>
        <v>80</v>
      </c>
      <c r="Q10" s="29">
        <f t="shared" si="4"/>
        <v>0</v>
      </c>
      <c r="R10" s="28"/>
      <c r="S10" s="28" t="e">
        <f ca="1"/>
        <v>#NAME?</v>
      </c>
      <c r="T10" s="28"/>
      <c r="U10" s="28"/>
      <c r="V10" s="28"/>
      <c r="W10" s="28"/>
      <c r="X10" s="28"/>
      <c r="Y10" s="28"/>
      <c r="Z10" s="28"/>
    </row>
    <row r="11" spans="1:26" ht="15" customHeight="1">
      <c r="A11" s="111">
        <v>3</v>
      </c>
      <c r="B11" s="48" t="s">
        <v>476</v>
      </c>
      <c r="C11" s="48" t="s">
        <v>61</v>
      </c>
      <c r="D11" s="9"/>
      <c r="E11" s="116" t="s">
        <v>3392</v>
      </c>
      <c r="F11" s="111"/>
      <c r="G11" s="661">
        <v>105</v>
      </c>
      <c r="H11" s="257">
        <v>1</v>
      </c>
      <c r="I11" s="257">
        <v>1000</v>
      </c>
      <c r="J11" s="40" t="s">
        <v>59</v>
      </c>
      <c r="K11" s="41"/>
      <c r="L11" s="42" t="str">
        <f t="shared" si="0"/>
        <v>1000grams</v>
      </c>
      <c r="M11" s="658">
        <f t="shared" si="1"/>
        <v>1000</v>
      </c>
      <c r="N11" s="659" t="str">
        <f t="shared" si="5"/>
        <v>1000grams</v>
      </c>
      <c r="O11" s="692">
        <f t="shared" si="2"/>
        <v>105</v>
      </c>
      <c r="P11" s="29">
        <f t="shared" si="3"/>
        <v>105</v>
      </c>
      <c r="Q11" s="109">
        <f t="shared" si="4"/>
        <v>0</v>
      </c>
      <c r="R11" s="11"/>
      <c r="S11" s="28" t="e">
        <f ca="1"/>
        <v>#NAME?</v>
      </c>
      <c r="T11" s="28"/>
      <c r="U11" s="28"/>
      <c r="V11" s="28"/>
      <c r="W11" s="28"/>
      <c r="X11" s="28"/>
      <c r="Y11" s="28"/>
      <c r="Z11" s="28"/>
    </row>
    <row r="12" spans="1:26" ht="15" customHeight="1">
      <c r="A12" s="111">
        <v>4</v>
      </c>
      <c r="B12" s="48" t="s">
        <v>503</v>
      </c>
      <c r="C12" s="48" t="s">
        <v>61</v>
      </c>
      <c r="D12" s="35"/>
      <c r="E12" s="116" t="s">
        <v>504</v>
      </c>
      <c r="F12" s="111"/>
      <c r="G12" s="663">
        <v>35.82</v>
      </c>
      <c r="H12" s="664">
        <v>47</v>
      </c>
      <c r="I12" s="664">
        <v>160</v>
      </c>
      <c r="J12" s="40" t="s">
        <v>59</v>
      </c>
      <c r="K12" s="41"/>
      <c r="L12" s="42" t="str">
        <f t="shared" si="0"/>
        <v>160grams</v>
      </c>
      <c r="M12" s="658">
        <f t="shared" si="1"/>
        <v>7520</v>
      </c>
      <c r="N12" s="659" t="str">
        <f t="shared" si="5"/>
        <v>7520grams</v>
      </c>
      <c r="O12" s="692">
        <f t="shared" si="2"/>
        <v>1683.54</v>
      </c>
      <c r="P12" s="29">
        <f t="shared" si="3"/>
        <v>35.82</v>
      </c>
      <c r="Q12" s="29">
        <f t="shared" si="4"/>
        <v>0</v>
      </c>
      <c r="R12" s="28"/>
      <c r="S12" s="28" t="e">
        <f ca="1"/>
        <v>#NAME?</v>
      </c>
      <c r="T12" s="28"/>
      <c r="U12" s="28"/>
      <c r="V12" s="28"/>
      <c r="W12" s="28"/>
      <c r="X12" s="28"/>
      <c r="Y12" s="28"/>
      <c r="Z12" s="28"/>
    </row>
    <row r="13" spans="1:26" ht="15" customHeight="1">
      <c r="A13" s="111">
        <v>5</v>
      </c>
      <c r="B13" s="48" t="s">
        <v>620</v>
      </c>
      <c r="C13" s="48" t="s">
        <v>61</v>
      </c>
      <c r="D13" s="35"/>
      <c r="E13" s="116" t="s">
        <v>621</v>
      </c>
      <c r="F13" s="111"/>
      <c r="G13" s="661">
        <v>128</v>
      </c>
      <c r="H13" s="257">
        <v>1</v>
      </c>
      <c r="I13" s="257">
        <v>750</v>
      </c>
      <c r="J13" s="40" t="s">
        <v>29</v>
      </c>
      <c r="K13" s="41"/>
      <c r="L13" s="42" t="str">
        <f t="shared" si="0"/>
        <v>750ml</v>
      </c>
      <c r="M13" s="658">
        <f t="shared" si="1"/>
        <v>750</v>
      </c>
      <c r="N13" s="659" t="str">
        <f t="shared" si="5"/>
        <v>750ml</v>
      </c>
      <c r="O13" s="692">
        <f t="shared" si="2"/>
        <v>128</v>
      </c>
      <c r="P13" s="29">
        <f t="shared" si="3"/>
        <v>128</v>
      </c>
      <c r="Q13" s="29">
        <f t="shared" si="4"/>
        <v>0</v>
      </c>
      <c r="R13" s="28"/>
      <c r="S13" s="28" t="e">
        <f ca="1"/>
        <v>#NAME?</v>
      </c>
      <c r="T13" s="28"/>
      <c r="U13" s="28"/>
      <c r="V13" s="28"/>
      <c r="W13" s="28"/>
      <c r="X13" s="28"/>
      <c r="Y13" s="28"/>
      <c r="Z13" s="28"/>
    </row>
    <row r="14" spans="1:26" ht="15" customHeight="1">
      <c r="A14" s="111">
        <v>6</v>
      </c>
      <c r="B14" s="48" t="s">
        <v>721</v>
      </c>
      <c r="C14" s="48" t="s">
        <v>61</v>
      </c>
      <c r="D14" s="35"/>
      <c r="E14" s="116" t="s">
        <v>722</v>
      </c>
      <c r="F14" s="111"/>
      <c r="G14" s="661">
        <v>42</v>
      </c>
      <c r="H14" s="257">
        <v>77</v>
      </c>
      <c r="I14" s="257">
        <v>375</v>
      </c>
      <c r="J14" s="40" t="s">
        <v>29</v>
      </c>
      <c r="K14" s="41"/>
      <c r="L14" s="42" t="str">
        <f t="shared" si="0"/>
        <v>375ml</v>
      </c>
      <c r="M14" s="658">
        <f t="shared" si="1"/>
        <v>28875</v>
      </c>
      <c r="N14" s="659" t="str">
        <f t="shared" si="5"/>
        <v>28875ml</v>
      </c>
      <c r="O14" s="692">
        <f t="shared" si="2"/>
        <v>3234</v>
      </c>
      <c r="P14" s="29">
        <f t="shared" si="3"/>
        <v>42</v>
      </c>
      <c r="Q14" s="29">
        <f t="shared" si="4"/>
        <v>0</v>
      </c>
      <c r="R14" s="28"/>
      <c r="S14" s="28" t="e">
        <f ca="1"/>
        <v>#NAME?</v>
      </c>
      <c r="T14" s="28"/>
      <c r="U14" s="28"/>
      <c r="V14" s="28"/>
      <c r="W14" s="28"/>
      <c r="X14" s="28"/>
      <c r="Y14" s="28"/>
      <c r="Z14" s="28"/>
    </row>
    <row r="15" spans="1:26" ht="15" customHeight="1">
      <c r="A15" s="111">
        <v>7</v>
      </c>
      <c r="B15" s="61" t="s">
        <v>3393</v>
      </c>
      <c r="C15" s="48" t="s">
        <v>61</v>
      </c>
      <c r="D15" s="801"/>
      <c r="E15" s="185" t="s">
        <v>78</v>
      </c>
      <c r="F15" s="111"/>
      <c r="G15" s="663">
        <v>56.4</v>
      </c>
      <c r="H15" s="664">
        <v>1</v>
      </c>
      <c r="I15" s="257">
        <v>390</v>
      </c>
      <c r="J15" s="40" t="s">
        <v>29</v>
      </c>
      <c r="K15" s="41"/>
      <c r="L15" s="42" t="str">
        <f t="shared" si="0"/>
        <v>390ml</v>
      </c>
      <c r="M15" s="658">
        <f t="shared" si="1"/>
        <v>390</v>
      </c>
      <c r="N15" s="659" t="str">
        <f t="shared" si="5"/>
        <v>390ml</v>
      </c>
      <c r="O15" s="692">
        <f t="shared" si="2"/>
        <v>56.4</v>
      </c>
      <c r="P15" s="29">
        <f t="shared" si="3"/>
        <v>56.4</v>
      </c>
      <c r="Q15" s="29">
        <f t="shared" si="4"/>
        <v>0</v>
      </c>
      <c r="R15" s="28"/>
      <c r="S15" s="28" t="e">
        <f ca="1"/>
        <v>#NAME?</v>
      </c>
      <c r="T15" s="28"/>
      <c r="U15" s="28"/>
      <c r="V15" s="28"/>
      <c r="W15" s="28"/>
      <c r="X15" s="28"/>
      <c r="Y15" s="28"/>
      <c r="Z15" s="28"/>
    </row>
    <row r="16" spans="1:26" ht="15" customHeight="1">
      <c r="A16" s="92">
        <v>8</v>
      </c>
      <c r="B16" s="48" t="s">
        <v>774</v>
      </c>
      <c r="C16" s="48" t="s">
        <v>61</v>
      </c>
      <c r="D16" s="35"/>
      <c r="E16" s="116" t="s">
        <v>775</v>
      </c>
      <c r="F16" s="69"/>
      <c r="G16" s="661">
        <v>56</v>
      </c>
      <c r="H16" s="257">
        <v>7</v>
      </c>
      <c r="I16" s="131">
        <v>1000</v>
      </c>
      <c r="J16" s="40" t="s">
        <v>59</v>
      </c>
      <c r="K16" s="41"/>
      <c r="L16" s="42" t="str">
        <f t="shared" si="0"/>
        <v>1000grams</v>
      </c>
      <c r="M16" s="658">
        <f t="shared" si="1"/>
        <v>7000</v>
      </c>
      <c r="N16" s="659" t="str">
        <f t="shared" si="5"/>
        <v>7000grams</v>
      </c>
      <c r="O16" s="692">
        <f t="shared" si="2"/>
        <v>392</v>
      </c>
      <c r="P16" s="29">
        <f t="shared" si="3"/>
        <v>56</v>
      </c>
      <c r="Q16" s="29">
        <f t="shared" si="4"/>
        <v>0</v>
      </c>
      <c r="R16" s="28"/>
      <c r="S16" s="28" t="e">
        <f ca="1"/>
        <v>#NAME?</v>
      </c>
      <c r="T16" s="28"/>
      <c r="U16" s="28"/>
      <c r="V16" s="28"/>
      <c r="W16" s="28"/>
      <c r="X16" s="28"/>
      <c r="Y16" s="28"/>
      <c r="Z16" s="28"/>
    </row>
    <row r="17" spans="1:26" ht="15" customHeight="1">
      <c r="A17" s="92">
        <v>9</v>
      </c>
      <c r="B17" s="48" t="s">
        <v>829</v>
      </c>
      <c r="C17" s="48" t="s">
        <v>61</v>
      </c>
      <c r="D17" s="35"/>
      <c r="E17" s="116" t="s">
        <v>830</v>
      </c>
      <c r="F17" s="69"/>
      <c r="G17" s="661">
        <v>16.7</v>
      </c>
      <c r="H17" s="257">
        <v>4</v>
      </c>
      <c r="I17" s="131">
        <v>62</v>
      </c>
      <c r="J17" s="40" t="s">
        <v>59</v>
      </c>
      <c r="K17" s="41"/>
      <c r="L17" s="42" t="str">
        <f t="shared" si="0"/>
        <v>62grams</v>
      </c>
      <c r="M17" s="658">
        <f t="shared" si="1"/>
        <v>248</v>
      </c>
      <c r="N17" s="659" t="str">
        <f t="shared" si="5"/>
        <v>248grams</v>
      </c>
      <c r="O17" s="692">
        <f t="shared" si="2"/>
        <v>66.8</v>
      </c>
      <c r="P17" s="29">
        <f t="shared" si="3"/>
        <v>16.7</v>
      </c>
      <c r="Q17" s="74">
        <f t="shared" si="4"/>
        <v>0</v>
      </c>
      <c r="R17" s="46"/>
      <c r="S17" s="28"/>
      <c r="T17" s="28"/>
      <c r="U17" s="28"/>
      <c r="V17" s="28"/>
      <c r="W17" s="28"/>
      <c r="X17" s="28"/>
      <c r="Y17" s="28"/>
      <c r="Z17" s="28"/>
    </row>
    <row r="18" spans="1:26" ht="15" customHeight="1">
      <c r="A18" s="92">
        <v>10</v>
      </c>
      <c r="B18" s="48" t="s">
        <v>836</v>
      </c>
      <c r="C18" s="48" t="s">
        <v>61</v>
      </c>
      <c r="D18" s="35"/>
      <c r="E18" s="116" t="s">
        <v>837</v>
      </c>
      <c r="F18" s="69"/>
      <c r="G18" s="661">
        <v>47</v>
      </c>
      <c r="H18" s="257">
        <v>1</v>
      </c>
      <c r="I18" s="131">
        <v>200</v>
      </c>
      <c r="J18" s="40" t="s">
        <v>59</v>
      </c>
      <c r="K18" s="41"/>
      <c r="L18" s="42" t="str">
        <f t="shared" si="0"/>
        <v>200grams</v>
      </c>
      <c r="M18" s="658">
        <f t="shared" si="1"/>
        <v>200</v>
      </c>
      <c r="N18" s="659" t="str">
        <f t="shared" si="5"/>
        <v>200grams</v>
      </c>
      <c r="O18" s="692">
        <f t="shared" si="2"/>
        <v>47</v>
      </c>
      <c r="P18" s="29">
        <f t="shared" si="3"/>
        <v>47</v>
      </c>
      <c r="Q18" s="29">
        <f t="shared" si="4"/>
        <v>0</v>
      </c>
      <c r="R18" s="28"/>
      <c r="S18" s="28"/>
      <c r="T18" s="28"/>
      <c r="U18" s="28"/>
      <c r="V18" s="28"/>
      <c r="W18" s="28"/>
      <c r="X18" s="28"/>
      <c r="Y18" s="28"/>
      <c r="Z18" s="28"/>
    </row>
    <row r="19" spans="1:26" ht="15" customHeight="1">
      <c r="A19" s="92">
        <v>11</v>
      </c>
      <c r="B19" s="33" t="s">
        <v>948</v>
      </c>
      <c r="C19" s="48" t="s">
        <v>61</v>
      </c>
      <c r="D19" s="35"/>
      <c r="E19" s="50" t="s">
        <v>949</v>
      </c>
      <c r="F19" s="69"/>
      <c r="G19" s="657">
        <v>33.57</v>
      </c>
      <c r="H19" s="121">
        <v>97</v>
      </c>
      <c r="I19" s="88">
        <v>360</v>
      </c>
      <c r="J19" s="40" t="s">
        <v>29</v>
      </c>
      <c r="K19" s="41"/>
      <c r="L19" s="42" t="str">
        <f t="shared" si="0"/>
        <v>360ml</v>
      </c>
      <c r="M19" s="658">
        <f t="shared" si="1"/>
        <v>34920</v>
      </c>
      <c r="N19" s="659" t="str">
        <f t="shared" si="5"/>
        <v>34920ml</v>
      </c>
      <c r="O19" s="692">
        <f t="shared" si="2"/>
        <v>3256.29</v>
      </c>
      <c r="P19" s="29">
        <f t="shared" si="3"/>
        <v>33.57</v>
      </c>
      <c r="Q19" s="29">
        <f t="shared" si="4"/>
        <v>0</v>
      </c>
      <c r="R19" s="28"/>
      <c r="S19" s="28"/>
      <c r="T19" s="28"/>
      <c r="U19" s="28"/>
      <c r="V19" s="28"/>
      <c r="W19" s="28"/>
      <c r="X19" s="28"/>
      <c r="Y19" s="28"/>
      <c r="Z19" s="28"/>
    </row>
    <row r="20" spans="1:26" ht="15" customHeight="1">
      <c r="A20" s="92">
        <v>12</v>
      </c>
      <c r="B20" s="33" t="s">
        <v>986</v>
      </c>
      <c r="C20" s="48" t="s">
        <v>61</v>
      </c>
      <c r="D20" s="35"/>
      <c r="E20" s="116" t="s">
        <v>987</v>
      </c>
      <c r="F20" s="69"/>
      <c r="G20" s="661">
        <v>145</v>
      </c>
      <c r="H20" s="121">
        <v>1</v>
      </c>
      <c r="I20" s="88">
        <v>125</v>
      </c>
      <c r="J20" s="40" t="s">
        <v>59</v>
      </c>
      <c r="K20" s="41"/>
      <c r="L20" s="42" t="str">
        <f t="shared" si="0"/>
        <v>125grams</v>
      </c>
      <c r="M20" s="658">
        <f t="shared" si="1"/>
        <v>125</v>
      </c>
      <c r="N20" s="659" t="str">
        <f t="shared" si="5"/>
        <v>125grams</v>
      </c>
      <c r="O20" s="692">
        <f t="shared" si="2"/>
        <v>145</v>
      </c>
      <c r="P20" s="29">
        <f t="shared" si="3"/>
        <v>145</v>
      </c>
      <c r="Q20" s="29">
        <f t="shared" si="4"/>
        <v>0</v>
      </c>
      <c r="R20" s="46"/>
      <c r="S20" s="28"/>
      <c r="T20" s="28"/>
      <c r="U20" s="28"/>
      <c r="V20" s="28"/>
      <c r="W20" s="28"/>
      <c r="X20" s="28"/>
      <c r="Y20" s="28"/>
      <c r="Z20" s="28"/>
    </row>
    <row r="21" spans="1:26" ht="15" customHeight="1">
      <c r="A21" s="92">
        <v>13</v>
      </c>
      <c r="B21" s="33" t="s">
        <v>1083</v>
      </c>
      <c r="C21" s="48" t="s">
        <v>61</v>
      </c>
      <c r="D21" s="35"/>
      <c r="E21" s="50" t="s">
        <v>3394</v>
      </c>
      <c r="F21" s="69"/>
      <c r="G21" s="657">
        <v>57.5</v>
      </c>
      <c r="H21" s="121">
        <v>4</v>
      </c>
      <c r="I21" s="669">
        <v>500</v>
      </c>
      <c r="J21" s="86" t="s">
        <v>59</v>
      </c>
      <c r="K21" s="41"/>
      <c r="L21" s="42" t="str">
        <f t="shared" si="0"/>
        <v>500grams</v>
      </c>
      <c r="M21" s="658">
        <f t="shared" si="1"/>
        <v>2000</v>
      </c>
      <c r="N21" s="659" t="str">
        <f t="shared" si="5"/>
        <v>2000grams</v>
      </c>
      <c r="O21" s="692">
        <f t="shared" si="2"/>
        <v>230</v>
      </c>
      <c r="P21" s="29">
        <f t="shared" si="3"/>
        <v>57.5</v>
      </c>
      <c r="Q21" s="74">
        <f t="shared" si="4"/>
        <v>0</v>
      </c>
      <c r="R21" s="46"/>
      <c r="S21" s="28"/>
      <c r="T21" s="28"/>
      <c r="U21" s="28"/>
      <c r="V21" s="28"/>
      <c r="W21" s="28"/>
      <c r="X21" s="28"/>
      <c r="Y21" s="28"/>
      <c r="Z21" s="28"/>
    </row>
    <row r="22" spans="1:26" ht="15" customHeight="1">
      <c r="A22" s="92">
        <v>14</v>
      </c>
      <c r="B22" s="33" t="s">
        <v>1088</v>
      </c>
      <c r="C22" s="48" t="s">
        <v>61</v>
      </c>
      <c r="D22" s="35"/>
      <c r="E22" s="116" t="s">
        <v>3395</v>
      </c>
      <c r="F22" s="69"/>
      <c r="G22" s="661">
        <v>95</v>
      </c>
      <c r="H22" s="121">
        <v>6</v>
      </c>
      <c r="I22" s="40">
        <v>500</v>
      </c>
      <c r="J22" s="86" t="s">
        <v>59</v>
      </c>
      <c r="K22" s="41"/>
      <c r="L22" s="42" t="str">
        <f t="shared" si="0"/>
        <v>500grams</v>
      </c>
      <c r="M22" s="658">
        <f t="shared" si="1"/>
        <v>3000</v>
      </c>
      <c r="N22" s="659" t="str">
        <f t="shared" si="5"/>
        <v>3000grams</v>
      </c>
      <c r="O22" s="692">
        <f t="shared" si="2"/>
        <v>570</v>
      </c>
      <c r="P22" s="29">
        <f t="shared" si="3"/>
        <v>95</v>
      </c>
      <c r="Q22" s="29">
        <f t="shared" si="4"/>
        <v>0</v>
      </c>
      <c r="R22" s="28"/>
      <c r="S22" s="28"/>
      <c r="T22" s="28"/>
      <c r="U22" s="28"/>
      <c r="V22" s="28"/>
      <c r="W22" s="28"/>
      <c r="X22" s="28"/>
      <c r="Y22" s="28"/>
      <c r="Z22" s="28"/>
    </row>
    <row r="23" spans="1:26" ht="15" customHeight="1">
      <c r="A23" s="92">
        <v>15</v>
      </c>
      <c r="B23" s="33" t="s">
        <v>1690</v>
      </c>
      <c r="C23" s="48" t="s">
        <v>61</v>
      </c>
      <c r="D23" s="35"/>
      <c r="E23" s="50" t="s">
        <v>1156</v>
      </c>
      <c r="F23" s="69"/>
      <c r="G23" s="657">
        <v>12.64</v>
      </c>
      <c r="H23" s="121">
        <v>24</v>
      </c>
      <c r="I23" s="88">
        <v>25</v>
      </c>
      <c r="J23" s="40" t="s">
        <v>59</v>
      </c>
      <c r="K23" s="41"/>
      <c r="L23" s="42" t="str">
        <f t="shared" si="0"/>
        <v>25grams</v>
      </c>
      <c r="M23" s="658">
        <f t="shared" si="1"/>
        <v>600</v>
      </c>
      <c r="N23" s="659" t="str">
        <f t="shared" si="5"/>
        <v>600grams</v>
      </c>
      <c r="O23" s="692">
        <f t="shared" si="2"/>
        <v>303.36</v>
      </c>
      <c r="P23" s="29">
        <f t="shared" si="3"/>
        <v>12.64</v>
      </c>
      <c r="Q23" s="29">
        <f t="shared" si="4"/>
        <v>0</v>
      </c>
      <c r="R23" s="28"/>
      <c r="S23" s="28"/>
      <c r="T23" s="28"/>
      <c r="U23" s="28"/>
      <c r="V23" s="28"/>
      <c r="W23" s="28"/>
      <c r="X23" s="28"/>
      <c r="Y23" s="28"/>
      <c r="Z23" s="28"/>
    </row>
    <row r="24" spans="1:26" ht="15" customHeight="1">
      <c r="A24" s="92">
        <v>16</v>
      </c>
      <c r="B24" s="33" t="s">
        <v>1155</v>
      </c>
      <c r="C24" s="48" t="s">
        <v>61</v>
      </c>
      <c r="D24" s="35"/>
      <c r="E24" s="116" t="s">
        <v>1156</v>
      </c>
      <c r="F24" s="69"/>
      <c r="G24" s="661">
        <v>12.82</v>
      </c>
      <c r="H24" s="121">
        <v>8</v>
      </c>
      <c r="I24" s="88">
        <v>25</v>
      </c>
      <c r="J24" s="88" t="s">
        <v>59</v>
      </c>
      <c r="K24" s="41"/>
      <c r="L24" s="42" t="str">
        <f t="shared" si="0"/>
        <v>25grams</v>
      </c>
      <c r="M24" s="658">
        <f t="shared" si="1"/>
        <v>200</v>
      </c>
      <c r="N24" s="659" t="str">
        <f t="shared" si="5"/>
        <v>200grams</v>
      </c>
      <c r="O24" s="692">
        <f t="shared" si="2"/>
        <v>102.56</v>
      </c>
      <c r="P24" s="29">
        <f t="shared" si="3"/>
        <v>12.82</v>
      </c>
      <c r="Q24" s="29">
        <f t="shared" si="4"/>
        <v>0</v>
      </c>
      <c r="R24" s="28"/>
      <c r="S24" s="28"/>
      <c r="T24" s="28"/>
      <c r="U24" s="28"/>
      <c r="V24" s="28"/>
      <c r="W24" s="28"/>
      <c r="X24" s="28"/>
      <c r="Y24" s="28"/>
      <c r="Z24" s="28"/>
    </row>
    <row r="25" spans="1:26" ht="15" customHeight="1">
      <c r="A25" s="92">
        <v>17</v>
      </c>
      <c r="B25" s="33" t="s">
        <v>1157</v>
      </c>
      <c r="C25" s="48" t="s">
        <v>61</v>
      </c>
      <c r="D25" s="35"/>
      <c r="E25" s="116" t="s">
        <v>1156</v>
      </c>
      <c r="F25" s="69"/>
      <c r="G25" s="657">
        <v>11.22</v>
      </c>
      <c r="H25" s="121">
        <v>12</v>
      </c>
      <c r="I25" s="88">
        <v>25</v>
      </c>
      <c r="J25" s="88" t="s">
        <v>59</v>
      </c>
      <c r="K25" s="41"/>
      <c r="L25" s="42" t="str">
        <f t="shared" si="0"/>
        <v>25grams</v>
      </c>
      <c r="M25" s="658">
        <f t="shared" si="1"/>
        <v>300</v>
      </c>
      <c r="N25" s="659" t="str">
        <f t="shared" si="5"/>
        <v>300grams</v>
      </c>
      <c r="O25" s="692">
        <f t="shared" si="2"/>
        <v>134.64000000000001</v>
      </c>
      <c r="P25" s="29">
        <f t="shared" si="3"/>
        <v>11.22</v>
      </c>
      <c r="Q25" s="29">
        <f t="shared" si="4"/>
        <v>0</v>
      </c>
      <c r="R25" s="28"/>
      <c r="S25" s="28"/>
      <c r="T25" s="28"/>
      <c r="U25" s="28"/>
      <c r="V25" s="28"/>
      <c r="W25" s="28"/>
      <c r="X25" s="28"/>
      <c r="Y25" s="28"/>
      <c r="Z25" s="28"/>
    </row>
    <row r="26" spans="1:26" ht="15" customHeight="1">
      <c r="A26" s="111">
        <v>18</v>
      </c>
      <c r="B26" s="89" t="s">
        <v>1158</v>
      </c>
      <c r="C26" s="48" t="s">
        <v>61</v>
      </c>
      <c r="D26" s="9"/>
      <c r="E26" s="91" t="s">
        <v>1156</v>
      </c>
      <c r="F26" s="92"/>
      <c r="G26" s="657">
        <v>11.22</v>
      </c>
      <c r="H26" s="121">
        <v>18</v>
      </c>
      <c r="I26" s="88">
        <v>25</v>
      </c>
      <c r="J26" s="88" t="s">
        <v>59</v>
      </c>
      <c r="K26" s="41"/>
      <c r="L26" s="42" t="str">
        <f t="shared" si="0"/>
        <v>25grams</v>
      </c>
      <c r="M26" s="658">
        <f t="shared" si="1"/>
        <v>450</v>
      </c>
      <c r="N26" s="659" t="str">
        <f t="shared" si="5"/>
        <v>450grams</v>
      </c>
      <c r="O26" s="692">
        <f t="shared" si="2"/>
        <v>201.96</v>
      </c>
      <c r="P26" s="29">
        <f t="shared" si="3"/>
        <v>11.22</v>
      </c>
      <c r="Q26" s="29">
        <f t="shared" si="4"/>
        <v>0</v>
      </c>
      <c r="R26" s="28"/>
      <c r="S26" s="28"/>
      <c r="T26" s="28"/>
      <c r="U26" s="28"/>
      <c r="V26" s="28"/>
      <c r="W26" s="28"/>
      <c r="X26" s="28"/>
      <c r="Y26" s="28"/>
      <c r="Z26" s="28"/>
    </row>
    <row r="27" spans="1:26" ht="15" customHeight="1">
      <c r="A27" s="111">
        <v>19</v>
      </c>
      <c r="B27" s="89" t="s">
        <v>3396</v>
      </c>
      <c r="C27" s="48" t="s">
        <v>61</v>
      </c>
      <c r="D27" s="9"/>
      <c r="E27" s="149" t="s">
        <v>1156</v>
      </c>
      <c r="F27" s="111"/>
      <c r="G27" s="670">
        <v>11.2</v>
      </c>
      <c r="H27" s="88">
        <v>18</v>
      </c>
      <c r="I27" s="88">
        <v>25</v>
      </c>
      <c r="J27" s="88" t="s">
        <v>59</v>
      </c>
      <c r="K27" s="41"/>
      <c r="L27" s="42" t="str">
        <f t="shared" si="0"/>
        <v>25grams</v>
      </c>
      <c r="M27" s="658">
        <f t="shared" si="1"/>
        <v>450</v>
      </c>
      <c r="N27" s="659" t="str">
        <f t="shared" si="5"/>
        <v>450grams</v>
      </c>
      <c r="O27" s="692">
        <f t="shared" si="2"/>
        <v>201.6</v>
      </c>
      <c r="P27" s="29">
        <f t="shared" si="3"/>
        <v>11.2</v>
      </c>
      <c r="Q27" s="29">
        <f t="shared" si="4"/>
        <v>0</v>
      </c>
      <c r="R27" s="28"/>
      <c r="S27" s="28"/>
      <c r="T27" s="28"/>
      <c r="U27" s="28"/>
      <c r="V27" s="28"/>
      <c r="W27" s="28"/>
      <c r="X27" s="28"/>
      <c r="Y27" s="28"/>
      <c r="Z27" s="28"/>
    </row>
    <row r="28" spans="1:26" ht="15" customHeight="1">
      <c r="A28" s="111">
        <v>20</v>
      </c>
      <c r="B28" s="89" t="s">
        <v>1227</v>
      </c>
      <c r="C28" s="48" t="s">
        <v>61</v>
      </c>
      <c r="D28" s="525"/>
      <c r="E28" s="149" t="s">
        <v>3397</v>
      </c>
      <c r="F28" s="111"/>
      <c r="G28" s="670">
        <v>57.4</v>
      </c>
      <c r="H28" s="88">
        <v>14</v>
      </c>
      <c r="I28" s="88">
        <v>500</v>
      </c>
      <c r="J28" s="88" t="s">
        <v>59</v>
      </c>
      <c r="K28" s="41"/>
      <c r="L28" s="42" t="str">
        <f t="shared" si="0"/>
        <v>500grams</v>
      </c>
      <c r="M28" s="658">
        <f t="shared" si="1"/>
        <v>7000</v>
      </c>
      <c r="N28" s="659" t="str">
        <f t="shared" si="5"/>
        <v>7000grams</v>
      </c>
      <c r="O28" s="692">
        <f t="shared" si="2"/>
        <v>803.6</v>
      </c>
      <c r="P28" s="29">
        <f t="shared" si="3"/>
        <v>57.4</v>
      </c>
      <c r="Q28" s="29">
        <f t="shared" si="4"/>
        <v>0</v>
      </c>
      <c r="R28" s="11"/>
      <c r="S28" s="28"/>
      <c r="T28" s="28"/>
      <c r="U28" s="28"/>
      <c r="V28" s="28"/>
      <c r="W28" s="28"/>
      <c r="X28" s="28"/>
      <c r="Y28" s="28"/>
      <c r="Z28" s="28"/>
    </row>
    <row r="29" spans="1:26" ht="15" customHeight="1">
      <c r="A29" s="111">
        <v>21</v>
      </c>
      <c r="B29" s="89" t="s">
        <v>1514</v>
      </c>
      <c r="C29" s="48" t="s">
        <v>61</v>
      </c>
      <c r="D29" s="35"/>
      <c r="E29" s="149" t="s">
        <v>1515</v>
      </c>
      <c r="F29" s="111"/>
      <c r="G29" s="670">
        <v>120</v>
      </c>
      <c r="H29" s="88">
        <v>7</v>
      </c>
      <c r="I29" s="88">
        <v>1000</v>
      </c>
      <c r="J29" s="88" t="s">
        <v>59</v>
      </c>
      <c r="K29" s="41"/>
      <c r="L29" s="42" t="str">
        <f t="shared" si="0"/>
        <v>1000grams</v>
      </c>
      <c r="M29" s="658">
        <f t="shared" si="1"/>
        <v>7000</v>
      </c>
      <c r="N29" s="659" t="str">
        <f t="shared" si="5"/>
        <v>7000grams</v>
      </c>
      <c r="O29" s="692">
        <f t="shared" si="2"/>
        <v>840</v>
      </c>
      <c r="P29" s="29">
        <f t="shared" si="3"/>
        <v>120</v>
      </c>
      <c r="Q29" s="109">
        <f t="shared" si="4"/>
        <v>0</v>
      </c>
      <c r="R29" s="11"/>
      <c r="S29" s="28"/>
      <c r="T29" s="28"/>
      <c r="U29" s="28"/>
      <c r="V29" s="28"/>
      <c r="W29" s="28"/>
      <c r="X29" s="28"/>
      <c r="Y29" s="28"/>
      <c r="Z29" s="28"/>
    </row>
    <row r="30" spans="1:26" ht="15" customHeight="1">
      <c r="A30" s="111">
        <v>22</v>
      </c>
      <c r="B30" s="89" t="s">
        <v>1813</v>
      </c>
      <c r="C30" s="48" t="s">
        <v>61</v>
      </c>
      <c r="D30" s="9"/>
      <c r="E30" s="149" t="s">
        <v>1814</v>
      </c>
      <c r="F30" s="111"/>
      <c r="G30" s="670">
        <v>65</v>
      </c>
      <c r="H30" s="88">
        <v>1</v>
      </c>
      <c r="I30" s="88">
        <v>30</v>
      </c>
      <c r="J30" s="88" t="s">
        <v>29</v>
      </c>
      <c r="K30" s="41"/>
      <c r="L30" s="42" t="str">
        <f t="shared" si="0"/>
        <v>30ml</v>
      </c>
      <c r="M30" s="658">
        <f t="shared" si="1"/>
        <v>30</v>
      </c>
      <c r="N30" s="659" t="str">
        <f t="shared" si="5"/>
        <v>30ml</v>
      </c>
      <c r="O30" s="692">
        <f t="shared" si="2"/>
        <v>65</v>
      </c>
      <c r="P30" s="29">
        <f t="shared" si="3"/>
        <v>65</v>
      </c>
      <c r="Q30" s="29">
        <f t="shared" si="4"/>
        <v>0</v>
      </c>
      <c r="R30" s="28"/>
      <c r="S30" s="28"/>
      <c r="T30" s="28"/>
      <c r="U30" s="28"/>
      <c r="V30" s="28"/>
      <c r="W30" s="28"/>
      <c r="X30" s="28"/>
      <c r="Y30" s="28"/>
      <c r="Z30" s="28"/>
    </row>
    <row r="31" spans="1:26" ht="15" customHeight="1">
      <c r="A31" s="111">
        <v>23</v>
      </c>
      <c r="B31" s="89" t="s">
        <v>3398</v>
      </c>
      <c r="C31" s="48" t="s">
        <v>61</v>
      </c>
      <c r="D31" s="9"/>
      <c r="E31" s="149" t="s">
        <v>1879</v>
      </c>
      <c r="F31" s="111"/>
      <c r="G31" s="670">
        <v>220</v>
      </c>
      <c r="H31" s="88">
        <v>1</v>
      </c>
      <c r="I31" s="88">
        <v>1000</v>
      </c>
      <c r="J31" s="88" t="s">
        <v>59</v>
      </c>
      <c r="K31" s="41"/>
      <c r="L31" s="42" t="str">
        <f t="shared" si="0"/>
        <v>1000grams</v>
      </c>
      <c r="M31" s="658">
        <f t="shared" si="1"/>
        <v>1000</v>
      </c>
      <c r="N31" s="659" t="str">
        <f t="shared" si="5"/>
        <v>1000grams</v>
      </c>
      <c r="O31" s="692">
        <f t="shared" si="2"/>
        <v>220</v>
      </c>
      <c r="P31" s="29">
        <f t="shared" si="3"/>
        <v>220</v>
      </c>
      <c r="Q31" s="74">
        <f t="shared" si="4"/>
        <v>0</v>
      </c>
      <c r="R31" s="28"/>
      <c r="S31" s="28"/>
      <c r="T31" s="28"/>
      <c r="U31" s="28"/>
      <c r="V31" s="28"/>
      <c r="W31" s="28"/>
      <c r="X31" s="28"/>
      <c r="Y31" s="28"/>
      <c r="Z31" s="28"/>
    </row>
    <row r="32" spans="1:26" ht="15" customHeight="1">
      <c r="A32" s="111">
        <v>24</v>
      </c>
      <c r="B32" s="89" t="s">
        <v>2359</v>
      </c>
      <c r="C32" s="48" t="s">
        <v>61</v>
      </c>
      <c r="D32" s="9"/>
      <c r="E32" s="149" t="s">
        <v>3399</v>
      </c>
      <c r="F32" s="111"/>
      <c r="G32" s="670">
        <v>80.599999999999994</v>
      </c>
      <c r="H32" s="88">
        <v>38</v>
      </c>
      <c r="I32" s="88">
        <v>1000</v>
      </c>
      <c r="J32" s="88" t="s">
        <v>59</v>
      </c>
      <c r="K32" s="41"/>
      <c r="L32" s="42" t="str">
        <f t="shared" si="0"/>
        <v>1000grams</v>
      </c>
      <c r="M32" s="658">
        <f t="shared" si="1"/>
        <v>38000</v>
      </c>
      <c r="N32" s="659" t="str">
        <f t="shared" si="5"/>
        <v>38000grams</v>
      </c>
      <c r="O32" s="692">
        <f t="shared" si="2"/>
        <v>3062.7999999999997</v>
      </c>
      <c r="P32" s="29">
        <f t="shared" si="3"/>
        <v>80.599999999999994</v>
      </c>
      <c r="Q32" s="74">
        <f t="shared" si="4"/>
        <v>0</v>
      </c>
      <c r="R32" s="28"/>
      <c r="S32" s="28"/>
      <c r="T32" s="28"/>
      <c r="U32" s="28"/>
      <c r="V32" s="28"/>
      <c r="W32" s="28"/>
      <c r="X32" s="28"/>
      <c r="Y32" s="28"/>
      <c r="Z32" s="28"/>
    </row>
    <row r="33" spans="1:26" ht="15" customHeight="1">
      <c r="A33" s="111">
        <v>25</v>
      </c>
      <c r="B33" s="241" t="s">
        <v>2365</v>
      </c>
      <c r="C33" s="48" t="s">
        <v>61</v>
      </c>
      <c r="D33" s="9"/>
      <c r="E33" s="114" t="s">
        <v>3400</v>
      </c>
      <c r="F33" s="111"/>
      <c r="G33" s="672">
        <v>82</v>
      </c>
      <c r="H33" s="669">
        <v>15</v>
      </c>
      <c r="I33" s="669">
        <v>1000</v>
      </c>
      <c r="J33" s="88" t="s">
        <v>59</v>
      </c>
      <c r="K33" s="41"/>
      <c r="L33" s="42" t="str">
        <f t="shared" si="0"/>
        <v>1000grams</v>
      </c>
      <c r="M33" s="658">
        <f t="shared" si="1"/>
        <v>15000</v>
      </c>
      <c r="N33" s="659" t="str">
        <f t="shared" si="5"/>
        <v>15000grams</v>
      </c>
      <c r="O33" s="692">
        <f t="shared" si="2"/>
        <v>1230</v>
      </c>
      <c r="P33" s="29">
        <f t="shared" si="3"/>
        <v>82</v>
      </c>
      <c r="Q33" s="74">
        <f t="shared" si="4"/>
        <v>0</v>
      </c>
      <c r="R33" s="28"/>
      <c r="S33" s="28"/>
      <c r="T33" s="28"/>
      <c r="U33" s="28"/>
      <c r="V33" s="28"/>
      <c r="W33" s="28"/>
      <c r="X33" s="28"/>
      <c r="Y33" s="28"/>
      <c r="Z33" s="28"/>
    </row>
    <row r="34" spans="1:26" ht="15" customHeight="1">
      <c r="A34" s="111">
        <v>26</v>
      </c>
      <c r="B34" s="33" t="s">
        <v>2370</v>
      </c>
      <c r="C34" s="48" t="s">
        <v>61</v>
      </c>
      <c r="D34" s="9"/>
      <c r="E34" s="50" t="s">
        <v>3400</v>
      </c>
      <c r="F34" s="111"/>
      <c r="G34" s="657">
        <v>86.2</v>
      </c>
      <c r="H34" s="121">
        <v>10</v>
      </c>
      <c r="I34" s="121">
        <v>1000</v>
      </c>
      <c r="J34" s="88" t="s">
        <v>59</v>
      </c>
      <c r="K34" s="41"/>
      <c r="L34" s="42" t="str">
        <f t="shared" si="0"/>
        <v>1000grams</v>
      </c>
      <c r="M34" s="658">
        <f t="shared" si="1"/>
        <v>10000</v>
      </c>
      <c r="N34" s="659" t="str">
        <f t="shared" si="5"/>
        <v>10000grams</v>
      </c>
      <c r="O34" s="692">
        <f t="shared" si="2"/>
        <v>862</v>
      </c>
      <c r="P34" s="29">
        <f t="shared" si="3"/>
        <v>86.2</v>
      </c>
      <c r="Q34" s="29">
        <f t="shared" si="4"/>
        <v>0</v>
      </c>
      <c r="R34" s="28"/>
      <c r="S34" s="28"/>
      <c r="T34" s="28"/>
      <c r="U34" s="28"/>
      <c r="V34" s="28"/>
      <c r="W34" s="28"/>
      <c r="X34" s="28"/>
      <c r="Y34" s="28"/>
      <c r="Z34" s="28"/>
    </row>
    <row r="35" spans="1:26" ht="15" customHeight="1">
      <c r="A35" s="111">
        <v>27</v>
      </c>
      <c r="B35" s="33" t="s">
        <v>2531</v>
      </c>
      <c r="C35" s="48" t="s">
        <v>61</v>
      </c>
      <c r="D35" s="9"/>
      <c r="E35" s="50" t="s">
        <v>2532</v>
      </c>
      <c r="F35" s="111"/>
      <c r="G35" s="657">
        <v>85</v>
      </c>
      <c r="H35" s="121">
        <v>1</v>
      </c>
      <c r="I35" s="121">
        <v>350</v>
      </c>
      <c r="J35" s="88" t="s">
        <v>59</v>
      </c>
      <c r="K35" s="41"/>
      <c r="L35" s="42" t="str">
        <f t="shared" si="0"/>
        <v>350grams</v>
      </c>
      <c r="M35" s="658">
        <f t="shared" si="1"/>
        <v>350</v>
      </c>
      <c r="N35" s="659" t="str">
        <f t="shared" si="5"/>
        <v>350grams</v>
      </c>
      <c r="O35" s="692">
        <f t="shared" si="2"/>
        <v>85</v>
      </c>
      <c r="P35" s="29">
        <f t="shared" si="3"/>
        <v>85</v>
      </c>
      <c r="Q35" s="109">
        <f t="shared" si="4"/>
        <v>0</v>
      </c>
      <c r="R35" s="11"/>
      <c r="S35" s="28"/>
      <c r="T35" s="28"/>
      <c r="U35" s="28"/>
      <c r="V35" s="28"/>
      <c r="W35" s="28"/>
      <c r="X35" s="28"/>
      <c r="Y35" s="28"/>
      <c r="Z35" s="28"/>
    </row>
    <row r="36" spans="1:26" ht="15" customHeight="1">
      <c r="A36" s="111">
        <v>28</v>
      </c>
      <c r="B36" s="33" t="s">
        <v>227</v>
      </c>
      <c r="C36" s="48" t="s">
        <v>61</v>
      </c>
      <c r="D36" s="9"/>
      <c r="E36" s="50" t="s">
        <v>3401</v>
      </c>
      <c r="F36" s="111"/>
      <c r="G36" s="657">
        <v>330</v>
      </c>
      <c r="H36" s="121">
        <v>14</v>
      </c>
      <c r="I36" s="121">
        <v>1000</v>
      </c>
      <c r="J36" s="88" t="s">
        <v>59</v>
      </c>
      <c r="K36" s="41"/>
      <c r="L36" s="42" t="str">
        <f t="shared" si="0"/>
        <v>1000grams</v>
      </c>
      <c r="M36" s="658">
        <f t="shared" si="1"/>
        <v>14000</v>
      </c>
      <c r="N36" s="659" t="str">
        <f t="shared" si="5"/>
        <v>14000grams</v>
      </c>
      <c r="O36" s="692">
        <f t="shared" si="2"/>
        <v>4620</v>
      </c>
      <c r="P36" s="29">
        <f t="shared" si="3"/>
        <v>330</v>
      </c>
      <c r="Q36" s="74">
        <f t="shared" si="4"/>
        <v>0</v>
      </c>
      <c r="R36" s="28"/>
      <c r="S36" s="28"/>
      <c r="T36" s="28"/>
      <c r="U36" s="28"/>
      <c r="V36" s="28"/>
      <c r="W36" s="28"/>
      <c r="X36" s="28"/>
      <c r="Y36" s="28"/>
      <c r="Z36" s="28"/>
    </row>
    <row r="37" spans="1:26" ht="15" customHeight="1">
      <c r="A37" s="111">
        <v>29</v>
      </c>
      <c r="B37" s="33" t="s">
        <v>695</v>
      </c>
      <c r="C37" s="48" t="s">
        <v>61</v>
      </c>
      <c r="D37" s="9"/>
      <c r="E37" s="50" t="s">
        <v>696</v>
      </c>
      <c r="F37" s="111"/>
      <c r="G37" s="657">
        <v>16.14</v>
      </c>
      <c r="H37" s="121">
        <v>48</v>
      </c>
      <c r="I37" s="121">
        <v>290</v>
      </c>
      <c r="J37" s="88" t="s">
        <v>29</v>
      </c>
      <c r="K37" s="41"/>
      <c r="L37" s="42" t="str">
        <f t="shared" si="0"/>
        <v>290ml</v>
      </c>
      <c r="M37" s="658">
        <f t="shared" si="1"/>
        <v>13920</v>
      </c>
      <c r="N37" s="659" t="str">
        <f t="shared" si="5"/>
        <v>13920ml</v>
      </c>
      <c r="O37" s="692">
        <f t="shared" si="2"/>
        <v>774.72</v>
      </c>
      <c r="P37" s="29">
        <f t="shared" si="3"/>
        <v>16.14</v>
      </c>
      <c r="Q37" s="29">
        <f t="shared" si="4"/>
        <v>0</v>
      </c>
      <c r="R37" s="28"/>
      <c r="S37" s="28"/>
      <c r="T37" s="28"/>
      <c r="U37" s="28"/>
      <c r="V37" s="28"/>
      <c r="W37" s="28"/>
      <c r="X37" s="28"/>
      <c r="Y37" s="28"/>
      <c r="Z37" s="28"/>
    </row>
    <row r="38" spans="1:26" ht="15" customHeight="1">
      <c r="A38" s="111">
        <v>30</v>
      </c>
      <c r="B38" s="48" t="s">
        <v>1040</v>
      </c>
      <c r="C38" s="48" t="s">
        <v>61</v>
      </c>
      <c r="D38" s="9"/>
      <c r="E38" s="116" t="s">
        <v>1041</v>
      </c>
      <c r="F38" s="111"/>
      <c r="G38" s="657">
        <v>7.68</v>
      </c>
      <c r="H38" s="121">
        <v>6</v>
      </c>
      <c r="I38" s="88">
        <v>80</v>
      </c>
      <c r="J38" s="121" t="s">
        <v>29</v>
      </c>
      <c r="K38" s="41"/>
      <c r="L38" s="42" t="str">
        <f t="shared" si="0"/>
        <v>80ml</v>
      </c>
      <c r="M38" s="658">
        <f t="shared" si="1"/>
        <v>480</v>
      </c>
      <c r="N38" s="659" t="str">
        <f t="shared" si="5"/>
        <v>480ml</v>
      </c>
      <c r="O38" s="692">
        <f t="shared" si="2"/>
        <v>46.08</v>
      </c>
      <c r="P38" s="29">
        <f t="shared" si="3"/>
        <v>7.68</v>
      </c>
      <c r="Q38" s="29">
        <f t="shared" si="4"/>
        <v>0</v>
      </c>
      <c r="R38" s="28"/>
      <c r="S38" s="28"/>
      <c r="T38" s="28"/>
      <c r="U38" s="28"/>
      <c r="V38" s="28"/>
      <c r="W38" s="28"/>
      <c r="X38" s="28"/>
      <c r="Y38" s="28"/>
      <c r="Z38" s="28"/>
    </row>
    <row r="39" spans="1:26" ht="15" customHeight="1">
      <c r="A39" s="111">
        <v>31</v>
      </c>
      <c r="B39" s="33" t="s">
        <v>1070</v>
      </c>
      <c r="C39" s="48" t="s">
        <v>61</v>
      </c>
      <c r="D39" s="9"/>
      <c r="E39" s="116" t="s">
        <v>1071</v>
      </c>
      <c r="F39" s="111"/>
      <c r="G39" s="670">
        <v>43.4</v>
      </c>
      <c r="H39" s="88">
        <v>24</v>
      </c>
      <c r="I39" s="88">
        <v>500</v>
      </c>
      <c r="J39" s="40" t="s">
        <v>29</v>
      </c>
      <c r="K39" s="41"/>
      <c r="L39" s="42" t="str">
        <f t="shared" si="0"/>
        <v>500ml</v>
      </c>
      <c r="M39" s="658">
        <f t="shared" si="1"/>
        <v>12000</v>
      </c>
      <c r="N39" s="659" t="str">
        <f t="shared" si="5"/>
        <v>12000ml</v>
      </c>
      <c r="O39" s="692">
        <f t="shared" si="2"/>
        <v>1041.5999999999999</v>
      </c>
      <c r="P39" s="29">
        <f t="shared" si="3"/>
        <v>43.4</v>
      </c>
      <c r="Q39" s="74">
        <f t="shared" si="4"/>
        <v>0</v>
      </c>
      <c r="R39" s="28"/>
      <c r="S39" s="28"/>
      <c r="T39" s="28"/>
      <c r="U39" s="28"/>
      <c r="V39" s="28"/>
      <c r="W39" s="28"/>
      <c r="X39" s="28"/>
      <c r="Y39" s="28"/>
      <c r="Z39" s="28"/>
    </row>
    <row r="40" spans="1:26" ht="15" customHeight="1">
      <c r="A40" s="111">
        <v>32</v>
      </c>
      <c r="B40" s="33" t="s">
        <v>1162</v>
      </c>
      <c r="C40" s="48" t="s">
        <v>61</v>
      </c>
      <c r="D40" s="9"/>
      <c r="E40" s="116" t="s">
        <v>1163</v>
      </c>
      <c r="F40" s="111"/>
      <c r="G40" s="670">
        <v>9.74</v>
      </c>
      <c r="H40" s="88">
        <v>7</v>
      </c>
      <c r="I40" s="88">
        <v>250</v>
      </c>
      <c r="J40" s="40" t="s">
        <v>29</v>
      </c>
      <c r="K40" s="41"/>
      <c r="L40" s="42" t="str">
        <f t="shared" si="0"/>
        <v>250ml</v>
      </c>
      <c r="M40" s="658">
        <f t="shared" si="1"/>
        <v>1750</v>
      </c>
      <c r="N40" s="659" t="str">
        <f t="shared" si="5"/>
        <v>1750ml</v>
      </c>
      <c r="O40" s="692">
        <f t="shared" si="2"/>
        <v>68.180000000000007</v>
      </c>
      <c r="P40" s="29">
        <f t="shared" si="3"/>
        <v>9.74</v>
      </c>
      <c r="Q40" s="74">
        <f t="shared" si="4"/>
        <v>0</v>
      </c>
      <c r="R40" s="28"/>
      <c r="S40" s="28"/>
      <c r="T40" s="28"/>
      <c r="U40" s="28"/>
      <c r="V40" s="28"/>
      <c r="W40" s="28"/>
      <c r="X40" s="28"/>
      <c r="Y40" s="28"/>
      <c r="Z40" s="28"/>
    </row>
    <row r="41" spans="1:26" ht="15" customHeight="1">
      <c r="A41" s="111">
        <v>33</v>
      </c>
      <c r="B41" s="48" t="s">
        <v>1616</v>
      </c>
      <c r="C41" s="48" t="s">
        <v>61</v>
      </c>
      <c r="D41" s="48"/>
      <c r="E41" s="116" t="s">
        <v>1617</v>
      </c>
      <c r="F41" s="111"/>
      <c r="G41" s="670">
        <v>7.5</v>
      </c>
      <c r="H41" s="88">
        <v>1001</v>
      </c>
      <c r="I41" s="88">
        <v>500</v>
      </c>
      <c r="J41" s="40" t="s">
        <v>29</v>
      </c>
      <c r="K41" s="41"/>
      <c r="L41" s="42" t="str">
        <f t="shared" si="0"/>
        <v>500ml</v>
      </c>
      <c r="M41" s="658">
        <f t="shared" si="1"/>
        <v>500500</v>
      </c>
      <c r="N41" s="659" t="str">
        <f t="shared" si="5"/>
        <v>500500ml</v>
      </c>
      <c r="O41" s="692">
        <f t="shared" si="2"/>
        <v>7507.5</v>
      </c>
      <c r="P41" s="29">
        <f t="shared" si="3"/>
        <v>7.5</v>
      </c>
      <c r="Q41" s="74">
        <f t="shared" si="4"/>
        <v>0</v>
      </c>
      <c r="R41" s="28"/>
      <c r="S41" s="28"/>
      <c r="T41" s="28"/>
      <c r="U41" s="28"/>
      <c r="V41" s="28"/>
      <c r="W41" s="28"/>
      <c r="X41" s="28"/>
      <c r="Y41" s="28"/>
      <c r="Z41" s="28"/>
    </row>
    <row r="42" spans="1:26" ht="15" customHeight="1">
      <c r="A42" s="111">
        <v>34</v>
      </c>
      <c r="B42" s="33" t="s">
        <v>1678</v>
      </c>
      <c r="C42" s="48" t="s">
        <v>61</v>
      </c>
      <c r="D42" s="48"/>
      <c r="E42" s="50" t="s">
        <v>1679</v>
      </c>
      <c r="F42" s="111"/>
      <c r="G42" s="670">
        <v>16.14</v>
      </c>
      <c r="H42" s="88">
        <v>48</v>
      </c>
      <c r="I42" s="88">
        <v>290</v>
      </c>
      <c r="J42" s="40" t="s">
        <v>29</v>
      </c>
      <c r="K42" s="41"/>
      <c r="L42" s="42" t="str">
        <f t="shared" si="0"/>
        <v>290ml</v>
      </c>
      <c r="M42" s="658">
        <f t="shared" si="1"/>
        <v>13920</v>
      </c>
      <c r="N42" s="659" t="str">
        <f t="shared" si="5"/>
        <v>13920ml</v>
      </c>
      <c r="O42" s="692">
        <f t="shared" si="2"/>
        <v>774.72</v>
      </c>
      <c r="P42" s="29">
        <f t="shared" si="3"/>
        <v>16.14</v>
      </c>
      <c r="Q42" s="29">
        <f t="shared" si="4"/>
        <v>0</v>
      </c>
      <c r="R42" s="28"/>
      <c r="S42" s="28"/>
      <c r="T42" s="28"/>
      <c r="U42" s="28"/>
      <c r="V42" s="28"/>
      <c r="W42" s="28"/>
      <c r="X42" s="28"/>
      <c r="Y42" s="28"/>
      <c r="Z42" s="28"/>
    </row>
    <row r="43" spans="1:26" ht="15" customHeight="1">
      <c r="A43" s="111">
        <v>35</v>
      </c>
      <c r="B43" s="33" t="s">
        <v>1914</v>
      </c>
      <c r="C43" s="48" t="s">
        <v>61</v>
      </c>
      <c r="D43" s="48"/>
      <c r="E43" s="116" t="s">
        <v>1163</v>
      </c>
      <c r="F43" s="111"/>
      <c r="G43" s="670">
        <v>8.8759999999999994</v>
      </c>
      <c r="H43" s="88">
        <v>3</v>
      </c>
      <c r="I43" s="88">
        <v>250</v>
      </c>
      <c r="J43" s="40" t="s">
        <v>29</v>
      </c>
      <c r="K43" s="41"/>
      <c r="L43" s="42" t="str">
        <f t="shared" si="0"/>
        <v>250ml</v>
      </c>
      <c r="M43" s="658">
        <f t="shared" si="1"/>
        <v>750</v>
      </c>
      <c r="N43" s="659" t="str">
        <f t="shared" si="5"/>
        <v>750ml</v>
      </c>
      <c r="O43" s="692">
        <f t="shared" si="2"/>
        <v>26.628</v>
      </c>
      <c r="P43" s="29">
        <f t="shared" si="3"/>
        <v>8.8759999999999994</v>
      </c>
      <c r="Q43" s="109">
        <f t="shared" si="4"/>
        <v>0</v>
      </c>
      <c r="R43" s="11"/>
      <c r="S43" s="28"/>
      <c r="T43" s="28"/>
      <c r="U43" s="28"/>
      <c r="V43" s="28"/>
      <c r="W43" s="28"/>
      <c r="X43" s="28"/>
      <c r="Y43" s="28"/>
      <c r="Z43" s="28"/>
    </row>
    <row r="44" spans="1:26" ht="15" customHeight="1">
      <c r="A44" s="111">
        <v>36</v>
      </c>
      <c r="B44" s="48" t="s">
        <v>1917</v>
      </c>
      <c r="C44" s="48" t="s">
        <v>61</v>
      </c>
      <c r="D44" s="48"/>
      <c r="E44" s="116" t="s">
        <v>2616</v>
      </c>
      <c r="F44" s="111"/>
      <c r="G44" s="670">
        <v>27.97</v>
      </c>
      <c r="H44" s="88">
        <v>34</v>
      </c>
      <c r="I44" s="88">
        <v>220</v>
      </c>
      <c r="J44" s="40" t="s">
        <v>29</v>
      </c>
      <c r="K44" s="41"/>
      <c r="L44" s="42" t="str">
        <f t="shared" si="0"/>
        <v>220ml</v>
      </c>
      <c r="M44" s="658">
        <f t="shared" si="1"/>
        <v>7480</v>
      </c>
      <c r="N44" s="659" t="str">
        <f t="shared" si="5"/>
        <v>7480ml</v>
      </c>
      <c r="O44" s="692">
        <f t="shared" si="2"/>
        <v>950.98</v>
      </c>
      <c r="P44" s="29">
        <f t="shared" si="3"/>
        <v>27.97</v>
      </c>
      <c r="Q44" s="29">
        <f t="shared" si="4"/>
        <v>0</v>
      </c>
      <c r="R44" s="28"/>
      <c r="S44" s="28"/>
      <c r="T44" s="28"/>
      <c r="U44" s="28"/>
      <c r="V44" s="28"/>
      <c r="W44" s="28"/>
      <c r="X44" s="28"/>
      <c r="Y44" s="28"/>
      <c r="Z44" s="28"/>
    </row>
    <row r="45" spans="1:26" ht="15" customHeight="1">
      <c r="A45" s="111">
        <v>37</v>
      </c>
      <c r="B45" s="33" t="s">
        <v>2121</v>
      </c>
      <c r="C45" s="48" t="s">
        <v>61</v>
      </c>
      <c r="D45" s="48"/>
      <c r="E45" s="116" t="s">
        <v>2122</v>
      </c>
      <c r="F45" s="111"/>
      <c r="G45" s="670">
        <v>12.57</v>
      </c>
      <c r="H45" s="88">
        <v>3</v>
      </c>
      <c r="I45" s="88">
        <v>250</v>
      </c>
      <c r="J45" s="40" t="s">
        <v>29</v>
      </c>
      <c r="K45" s="41"/>
      <c r="L45" s="42" t="str">
        <f t="shared" si="0"/>
        <v>250ml</v>
      </c>
      <c r="M45" s="658">
        <f t="shared" si="1"/>
        <v>750</v>
      </c>
      <c r="N45" s="659" t="str">
        <f t="shared" si="5"/>
        <v>750ml</v>
      </c>
      <c r="O45" s="692">
        <f t="shared" si="2"/>
        <v>37.71</v>
      </c>
      <c r="P45" s="29">
        <f t="shared" si="3"/>
        <v>12.57</v>
      </c>
      <c r="Q45" s="109">
        <f t="shared" si="4"/>
        <v>0</v>
      </c>
      <c r="R45" s="11"/>
      <c r="S45" s="28"/>
      <c r="T45" s="28"/>
      <c r="U45" s="28"/>
      <c r="V45" s="28"/>
      <c r="W45" s="28"/>
      <c r="X45" s="28"/>
      <c r="Y45" s="28"/>
      <c r="Z45" s="28"/>
    </row>
    <row r="46" spans="1:26" ht="15" customHeight="1">
      <c r="A46" s="111">
        <v>38</v>
      </c>
      <c r="B46" s="33" t="s">
        <v>66</v>
      </c>
      <c r="C46" s="48" t="s">
        <v>61</v>
      </c>
      <c r="D46" s="48"/>
      <c r="E46" s="116" t="s">
        <v>67</v>
      </c>
      <c r="F46" s="111"/>
      <c r="G46" s="670">
        <v>8.2799999999999994</v>
      </c>
      <c r="H46" s="88">
        <v>180</v>
      </c>
      <c r="I46" s="88">
        <v>33</v>
      </c>
      <c r="J46" s="40" t="s">
        <v>59</v>
      </c>
      <c r="K46" s="41"/>
      <c r="L46" s="42" t="str">
        <f t="shared" si="0"/>
        <v>33grams</v>
      </c>
      <c r="M46" s="658">
        <f t="shared" si="1"/>
        <v>5940</v>
      </c>
      <c r="N46" s="659" t="str">
        <f t="shared" si="5"/>
        <v>5940grams</v>
      </c>
      <c r="O46" s="692">
        <f t="shared" si="2"/>
        <v>1490.3999999999999</v>
      </c>
      <c r="P46" s="29">
        <f t="shared" si="3"/>
        <v>8.2799999999999994</v>
      </c>
      <c r="Q46" s="29">
        <f t="shared" si="4"/>
        <v>0</v>
      </c>
      <c r="R46" s="28"/>
      <c r="S46" s="28"/>
      <c r="T46" s="28"/>
      <c r="U46" s="28"/>
      <c r="V46" s="28"/>
      <c r="W46" s="28"/>
      <c r="X46" s="28"/>
      <c r="Y46" s="28"/>
      <c r="Z46" s="28"/>
    </row>
    <row r="47" spans="1:26" ht="15" customHeight="1">
      <c r="A47" s="111">
        <v>39</v>
      </c>
      <c r="B47" s="33" t="s">
        <v>215</v>
      </c>
      <c r="C47" s="48" t="s">
        <v>61</v>
      </c>
      <c r="D47" s="48"/>
      <c r="E47" s="116" t="s">
        <v>3402</v>
      </c>
      <c r="F47" s="111"/>
      <c r="G47" s="670">
        <v>16.899999999999999</v>
      </c>
      <c r="H47" s="88">
        <v>26</v>
      </c>
      <c r="I47" s="88">
        <v>33</v>
      </c>
      <c r="J47" s="40" t="s">
        <v>59</v>
      </c>
      <c r="K47" s="41"/>
      <c r="L47" s="42" t="str">
        <f t="shared" si="0"/>
        <v>33grams</v>
      </c>
      <c r="M47" s="658">
        <f t="shared" si="1"/>
        <v>858</v>
      </c>
      <c r="N47" s="659" t="str">
        <f t="shared" si="5"/>
        <v>858grams</v>
      </c>
      <c r="O47" s="692">
        <f t="shared" si="2"/>
        <v>439.4</v>
      </c>
      <c r="P47" s="29">
        <f t="shared" si="3"/>
        <v>16.899999999999999</v>
      </c>
      <c r="Q47" s="109">
        <f t="shared" si="4"/>
        <v>0</v>
      </c>
      <c r="R47" s="11"/>
      <c r="S47" s="28"/>
      <c r="T47" s="28"/>
      <c r="U47" s="28"/>
      <c r="V47" s="28"/>
      <c r="W47" s="28"/>
      <c r="X47" s="28"/>
      <c r="Y47" s="28"/>
      <c r="Z47" s="28"/>
    </row>
    <row r="48" spans="1:26" ht="15" customHeight="1">
      <c r="A48" s="111">
        <v>40</v>
      </c>
      <c r="B48" s="48" t="s">
        <v>222</v>
      </c>
      <c r="C48" s="48" t="s">
        <v>61</v>
      </c>
      <c r="D48" s="48"/>
      <c r="E48" s="91" t="s">
        <v>223</v>
      </c>
      <c r="F48" s="111"/>
      <c r="G48" s="670">
        <v>10.82</v>
      </c>
      <c r="H48" s="88">
        <v>374</v>
      </c>
      <c r="I48" s="88">
        <v>33</v>
      </c>
      <c r="J48" s="40" t="s">
        <v>59</v>
      </c>
      <c r="K48" s="41"/>
      <c r="L48" s="42" t="str">
        <f t="shared" si="0"/>
        <v>33grams</v>
      </c>
      <c r="M48" s="658">
        <f t="shared" si="1"/>
        <v>12342</v>
      </c>
      <c r="N48" s="659" t="str">
        <f t="shared" si="5"/>
        <v>12342grams</v>
      </c>
      <c r="O48" s="692">
        <f t="shared" si="2"/>
        <v>4046.6800000000003</v>
      </c>
      <c r="P48" s="29">
        <f t="shared" si="3"/>
        <v>10.82</v>
      </c>
      <c r="Q48" s="29">
        <f t="shared" si="4"/>
        <v>0</v>
      </c>
      <c r="R48" s="28"/>
      <c r="S48" s="28"/>
      <c r="T48" s="28"/>
      <c r="U48" s="28"/>
      <c r="V48" s="28"/>
      <c r="W48" s="28"/>
      <c r="X48" s="28"/>
      <c r="Y48" s="28"/>
      <c r="Z48" s="28"/>
    </row>
    <row r="49" spans="1:26" ht="15" customHeight="1">
      <c r="A49" s="111">
        <v>41</v>
      </c>
      <c r="B49" s="490" t="s">
        <v>3403</v>
      </c>
      <c r="C49" s="48" t="s">
        <v>61</v>
      </c>
      <c r="D49" s="48"/>
      <c r="E49" s="344" t="s">
        <v>2618</v>
      </c>
      <c r="F49" s="111"/>
      <c r="G49" s="670">
        <v>8.57</v>
      </c>
      <c r="H49" s="88">
        <v>238</v>
      </c>
      <c r="I49" s="88">
        <v>33</v>
      </c>
      <c r="J49" s="88" t="s">
        <v>59</v>
      </c>
      <c r="K49" s="41"/>
      <c r="L49" s="42" t="str">
        <f t="shared" si="0"/>
        <v>33grams</v>
      </c>
      <c r="M49" s="658">
        <f t="shared" si="1"/>
        <v>7854</v>
      </c>
      <c r="N49" s="659" t="str">
        <f t="shared" si="5"/>
        <v>7854grams</v>
      </c>
      <c r="O49" s="692">
        <f t="shared" si="2"/>
        <v>2039.66</v>
      </c>
      <c r="P49" s="29">
        <f t="shared" si="3"/>
        <v>8.57</v>
      </c>
      <c r="Q49" s="29">
        <f t="shared" si="4"/>
        <v>0</v>
      </c>
      <c r="R49" s="11"/>
      <c r="S49" s="28"/>
      <c r="T49" s="28"/>
      <c r="U49" s="28"/>
      <c r="V49" s="28"/>
      <c r="W49" s="28"/>
      <c r="X49" s="28"/>
      <c r="Y49" s="28"/>
      <c r="Z49" s="28"/>
    </row>
    <row r="50" spans="1:26" ht="15" customHeight="1">
      <c r="A50" s="111">
        <v>42</v>
      </c>
      <c r="B50" s="33" t="s">
        <v>311</v>
      </c>
      <c r="C50" s="48" t="s">
        <v>61</v>
      </c>
      <c r="D50" s="48"/>
      <c r="E50" s="116" t="s">
        <v>313</v>
      </c>
      <c r="F50" s="111"/>
      <c r="G50" s="670">
        <v>7.37</v>
      </c>
      <c r="H50" s="88">
        <v>239</v>
      </c>
      <c r="I50" s="88">
        <v>30</v>
      </c>
      <c r="J50" s="88" t="s">
        <v>59</v>
      </c>
      <c r="K50" s="41"/>
      <c r="L50" s="42" t="str">
        <f t="shared" si="0"/>
        <v>30grams</v>
      </c>
      <c r="M50" s="658">
        <f t="shared" si="1"/>
        <v>7170</v>
      </c>
      <c r="N50" s="659" t="str">
        <f t="shared" si="5"/>
        <v>7170grams</v>
      </c>
      <c r="O50" s="692">
        <f t="shared" si="2"/>
        <v>1761.43</v>
      </c>
      <c r="P50" s="29">
        <f t="shared" si="3"/>
        <v>7.37</v>
      </c>
      <c r="Q50" s="109">
        <f t="shared" si="4"/>
        <v>0</v>
      </c>
      <c r="R50" s="11"/>
      <c r="S50" s="28"/>
      <c r="T50" s="28"/>
      <c r="U50" s="28"/>
      <c r="V50" s="28"/>
      <c r="W50" s="28"/>
      <c r="X50" s="28"/>
      <c r="Y50" s="28"/>
      <c r="Z50" s="28"/>
    </row>
    <row r="51" spans="1:26" ht="15" customHeight="1">
      <c r="A51" s="111">
        <v>43</v>
      </c>
      <c r="B51" s="33" t="s">
        <v>327</v>
      </c>
      <c r="C51" s="48" t="s">
        <v>61</v>
      </c>
      <c r="D51" s="48"/>
      <c r="E51" s="248" t="s">
        <v>328</v>
      </c>
      <c r="F51" s="111"/>
      <c r="G51" s="670">
        <v>4.0999999999999996</v>
      </c>
      <c r="H51" s="88">
        <v>100</v>
      </c>
      <c r="I51" s="88">
        <v>18</v>
      </c>
      <c r="J51" s="88" t="s">
        <v>59</v>
      </c>
      <c r="K51" s="41"/>
      <c r="L51" s="42" t="str">
        <f t="shared" si="0"/>
        <v>18grams</v>
      </c>
      <c r="M51" s="658">
        <f t="shared" si="1"/>
        <v>1800</v>
      </c>
      <c r="N51" s="659" t="str">
        <f t="shared" si="5"/>
        <v>1800grams</v>
      </c>
      <c r="O51" s="692">
        <f t="shared" si="2"/>
        <v>409.99999999999994</v>
      </c>
      <c r="P51" s="29">
        <f t="shared" si="3"/>
        <v>4.0999999999999996</v>
      </c>
      <c r="Q51" s="109">
        <f t="shared" si="4"/>
        <v>0</v>
      </c>
      <c r="R51" s="11"/>
      <c r="S51" s="28"/>
      <c r="T51" s="28"/>
      <c r="U51" s="28"/>
      <c r="V51" s="28"/>
      <c r="W51" s="28"/>
      <c r="X51" s="28"/>
      <c r="Y51" s="28"/>
      <c r="Z51" s="28"/>
    </row>
    <row r="52" spans="1:26" ht="15" customHeight="1">
      <c r="A52" s="111">
        <v>44</v>
      </c>
      <c r="B52" s="33" t="s">
        <v>315</v>
      </c>
      <c r="C52" s="48" t="s">
        <v>61</v>
      </c>
      <c r="D52" s="48"/>
      <c r="E52" s="50" t="s">
        <v>316</v>
      </c>
      <c r="F52" s="111"/>
      <c r="G52" s="670">
        <v>8.1999999999999993</v>
      </c>
      <c r="H52" s="88">
        <v>180</v>
      </c>
      <c r="I52" s="88">
        <v>30</v>
      </c>
      <c r="J52" s="88" t="s">
        <v>59</v>
      </c>
      <c r="K52" s="41"/>
      <c r="L52" s="42" t="str">
        <f t="shared" si="0"/>
        <v>30grams</v>
      </c>
      <c r="M52" s="658">
        <f t="shared" si="1"/>
        <v>5400</v>
      </c>
      <c r="N52" s="659" t="str">
        <f t="shared" si="5"/>
        <v>5400grams</v>
      </c>
      <c r="O52" s="692">
        <f t="shared" si="2"/>
        <v>1475.9999999999998</v>
      </c>
      <c r="P52" s="29">
        <f t="shared" si="3"/>
        <v>8.1999999999999993</v>
      </c>
      <c r="Q52" s="109">
        <f t="shared" si="4"/>
        <v>0</v>
      </c>
      <c r="R52" s="11"/>
      <c r="S52" s="28"/>
      <c r="T52" s="28"/>
      <c r="U52" s="28"/>
      <c r="V52" s="28"/>
      <c r="W52" s="28"/>
      <c r="X52" s="28"/>
      <c r="Y52" s="28"/>
      <c r="Z52" s="28"/>
    </row>
    <row r="53" spans="1:26" ht="15" customHeight="1">
      <c r="A53" s="111">
        <v>45</v>
      </c>
      <c r="B53" s="33" t="s">
        <v>363</v>
      </c>
      <c r="C53" s="48" t="s">
        <v>61</v>
      </c>
      <c r="D53" s="139"/>
      <c r="E53" s="50" t="s">
        <v>3404</v>
      </c>
      <c r="F53" s="111"/>
      <c r="G53" s="670">
        <v>700</v>
      </c>
      <c r="H53" s="88">
        <v>2</v>
      </c>
      <c r="I53" s="88">
        <v>1000</v>
      </c>
      <c r="J53" s="88" t="s">
        <v>59</v>
      </c>
      <c r="K53" s="41"/>
      <c r="L53" s="42" t="str">
        <f t="shared" si="0"/>
        <v>1000grams</v>
      </c>
      <c r="M53" s="658">
        <f t="shared" si="1"/>
        <v>2000</v>
      </c>
      <c r="N53" s="659" t="str">
        <f t="shared" si="5"/>
        <v>2000grams</v>
      </c>
      <c r="O53" s="692">
        <f t="shared" si="2"/>
        <v>1400</v>
      </c>
      <c r="P53" s="29">
        <f t="shared" si="3"/>
        <v>700</v>
      </c>
      <c r="Q53" s="109">
        <f t="shared" si="4"/>
        <v>0</v>
      </c>
      <c r="R53" s="11"/>
      <c r="S53" s="28"/>
      <c r="T53" s="28"/>
      <c r="U53" s="28"/>
      <c r="V53" s="28"/>
      <c r="W53" s="28"/>
      <c r="X53" s="28"/>
      <c r="Y53" s="28"/>
      <c r="Z53" s="28"/>
    </row>
    <row r="54" spans="1:26" ht="15" customHeight="1">
      <c r="A54" s="111">
        <v>46</v>
      </c>
      <c r="B54" s="33" t="s">
        <v>491</v>
      </c>
      <c r="C54" s="48" t="s">
        <v>61</v>
      </c>
      <c r="D54" s="139"/>
      <c r="E54" s="50" t="s">
        <v>492</v>
      </c>
      <c r="F54" s="111"/>
      <c r="G54" s="670">
        <v>8.4</v>
      </c>
      <c r="H54" s="88">
        <v>234</v>
      </c>
      <c r="I54" s="88">
        <v>30</v>
      </c>
      <c r="J54" s="88" t="s">
        <v>59</v>
      </c>
      <c r="K54" s="41"/>
      <c r="L54" s="42" t="str">
        <f t="shared" si="0"/>
        <v>30grams</v>
      </c>
      <c r="M54" s="658">
        <f t="shared" si="1"/>
        <v>7020</v>
      </c>
      <c r="N54" s="659" t="str">
        <f t="shared" si="5"/>
        <v>7020grams</v>
      </c>
      <c r="O54" s="692">
        <f t="shared" si="2"/>
        <v>1965.6000000000001</v>
      </c>
      <c r="P54" s="29">
        <f t="shared" si="3"/>
        <v>8.4</v>
      </c>
      <c r="Q54" s="29">
        <f t="shared" si="4"/>
        <v>0</v>
      </c>
      <c r="R54" s="11"/>
      <c r="S54" s="28"/>
      <c r="T54" s="28"/>
      <c r="U54" s="28"/>
      <c r="V54" s="28"/>
      <c r="W54" s="28"/>
      <c r="X54" s="28"/>
      <c r="Y54" s="28"/>
      <c r="Z54" s="28"/>
    </row>
    <row r="55" spans="1:26" ht="15" customHeight="1">
      <c r="A55" s="111">
        <v>47</v>
      </c>
      <c r="B55" s="33" t="s">
        <v>670</v>
      </c>
      <c r="C55" s="48" t="s">
        <v>61</v>
      </c>
      <c r="D55" s="139"/>
      <c r="E55" s="50" t="s">
        <v>2619</v>
      </c>
      <c r="F55" s="111"/>
      <c r="G55" s="670">
        <v>2.79</v>
      </c>
      <c r="H55" s="88">
        <v>2312</v>
      </c>
      <c r="I55" s="88">
        <v>1.8</v>
      </c>
      <c r="J55" s="88" t="s">
        <v>59</v>
      </c>
      <c r="K55" s="41"/>
      <c r="L55" s="42" t="str">
        <f t="shared" si="0"/>
        <v>1.8grams</v>
      </c>
      <c r="M55" s="658">
        <f t="shared" si="1"/>
        <v>4161.6000000000004</v>
      </c>
      <c r="N55" s="659" t="str">
        <f t="shared" si="5"/>
        <v>4161.6grams</v>
      </c>
      <c r="O55" s="692">
        <f t="shared" si="2"/>
        <v>6450.4800000000005</v>
      </c>
      <c r="P55" s="29">
        <f t="shared" si="3"/>
        <v>2.79</v>
      </c>
      <c r="Q55" s="29">
        <f t="shared" si="4"/>
        <v>0</v>
      </c>
      <c r="R55" s="28"/>
      <c r="S55" s="28"/>
      <c r="T55" s="28"/>
      <c r="U55" s="28"/>
      <c r="V55" s="28"/>
      <c r="W55" s="28"/>
      <c r="X55" s="28"/>
      <c r="Y55" s="28"/>
      <c r="Z55" s="28"/>
    </row>
    <row r="56" spans="1:26" ht="15" customHeight="1">
      <c r="A56" s="111">
        <v>48</v>
      </c>
      <c r="B56" s="33" t="s">
        <v>685</v>
      </c>
      <c r="C56" s="48" t="s">
        <v>61</v>
      </c>
      <c r="D56" s="139"/>
      <c r="E56" s="50" t="s">
        <v>686</v>
      </c>
      <c r="F56" s="111"/>
      <c r="G56" s="670">
        <v>1.97</v>
      </c>
      <c r="H56" s="88">
        <v>479</v>
      </c>
      <c r="I56" s="88">
        <v>5</v>
      </c>
      <c r="J56" s="88" t="s">
        <v>59</v>
      </c>
      <c r="K56" s="41"/>
      <c r="L56" s="42" t="str">
        <f t="shared" si="0"/>
        <v>5grams</v>
      </c>
      <c r="M56" s="658">
        <f t="shared" si="1"/>
        <v>2395</v>
      </c>
      <c r="N56" s="659" t="str">
        <f t="shared" si="5"/>
        <v>2395grams</v>
      </c>
      <c r="O56" s="692">
        <f t="shared" si="2"/>
        <v>943.63</v>
      </c>
      <c r="P56" s="29">
        <f t="shared" si="3"/>
        <v>1.97</v>
      </c>
      <c r="Q56" s="109">
        <f t="shared" si="4"/>
        <v>0</v>
      </c>
      <c r="R56" s="11"/>
      <c r="S56" s="28"/>
      <c r="T56" s="28"/>
      <c r="U56" s="28"/>
      <c r="V56" s="28"/>
      <c r="W56" s="28"/>
      <c r="X56" s="28"/>
      <c r="Y56" s="28"/>
      <c r="Z56" s="28"/>
    </row>
    <row r="57" spans="1:26" ht="15" customHeight="1">
      <c r="A57" s="111">
        <v>49</v>
      </c>
      <c r="B57" s="48" t="s">
        <v>681</v>
      </c>
      <c r="C57" s="48" t="s">
        <v>61</v>
      </c>
      <c r="D57" s="139"/>
      <c r="E57" s="116" t="s">
        <v>3405</v>
      </c>
      <c r="F57" s="111"/>
      <c r="G57" s="670">
        <v>103.3</v>
      </c>
      <c r="H57" s="88">
        <v>2</v>
      </c>
      <c r="I57" s="88">
        <v>400</v>
      </c>
      <c r="J57" s="88" t="s">
        <v>59</v>
      </c>
      <c r="K57" s="41"/>
      <c r="L57" s="42" t="str">
        <f t="shared" si="0"/>
        <v>400grams</v>
      </c>
      <c r="M57" s="658">
        <f t="shared" si="1"/>
        <v>800</v>
      </c>
      <c r="N57" s="659" t="str">
        <f t="shared" si="5"/>
        <v>800grams</v>
      </c>
      <c r="O57" s="692">
        <f t="shared" si="2"/>
        <v>206.6</v>
      </c>
      <c r="P57" s="29">
        <f t="shared" si="3"/>
        <v>103.3</v>
      </c>
      <c r="Q57" s="109">
        <f t="shared" si="4"/>
        <v>0</v>
      </c>
      <c r="R57" s="11"/>
      <c r="S57" s="28"/>
      <c r="T57" s="28"/>
      <c r="U57" s="28"/>
      <c r="V57" s="28"/>
      <c r="W57" s="28"/>
      <c r="X57" s="28"/>
      <c r="Y57" s="28"/>
      <c r="Z57" s="28"/>
    </row>
    <row r="58" spans="1:26" ht="15" customHeight="1">
      <c r="A58" s="111">
        <v>50</v>
      </c>
      <c r="B58" s="33" t="s">
        <v>947</v>
      </c>
      <c r="C58" s="48" t="s">
        <v>61</v>
      </c>
      <c r="D58" s="139"/>
      <c r="E58" s="50" t="s">
        <v>2621</v>
      </c>
      <c r="F58" s="111"/>
      <c r="G58" s="670">
        <v>8.51</v>
      </c>
      <c r="H58" s="88">
        <v>19</v>
      </c>
      <c r="I58" s="88">
        <v>40</v>
      </c>
      <c r="J58" s="88" t="s">
        <v>59</v>
      </c>
      <c r="K58" s="41"/>
      <c r="L58" s="42" t="str">
        <f t="shared" si="0"/>
        <v>40grams</v>
      </c>
      <c r="M58" s="658">
        <f t="shared" si="1"/>
        <v>760</v>
      </c>
      <c r="N58" s="659" t="str">
        <f t="shared" si="5"/>
        <v>760grams</v>
      </c>
      <c r="O58" s="692">
        <f t="shared" si="2"/>
        <v>161.69</v>
      </c>
      <c r="P58" s="29">
        <f t="shared" si="3"/>
        <v>8.51</v>
      </c>
      <c r="Q58" s="109">
        <f t="shared" si="4"/>
        <v>0</v>
      </c>
      <c r="R58" s="11"/>
      <c r="S58" s="28"/>
      <c r="T58" s="28"/>
      <c r="U58" s="28"/>
      <c r="V58" s="28"/>
      <c r="W58" s="28"/>
      <c r="X58" s="28"/>
      <c r="Y58" s="28"/>
      <c r="Z58" s="28"/>
    </row>
    <row r="59" spans="1:26" ht="15" customHeight="1">
      <c r="A59" s="111">
        <v>51</v>
      </c>
      <c r="B59" s="33" t="s">
        <v>944</v>
      </c>
      <c r="C59" s="48" t="s">
        <v>61</v>
      </c>
      <c r="D59" s="139"/>
      <c r="E59" s="144" t="s">
        <v>2621</v>
      </c>
      <c r="F59" s="111"/>
      <c r="G59" s="670">
        <v>8.51</v>
      </c>
      <c r="H59" s="88">
        <v>124</v>
      </c>
      <c r="I59" s="88">
        <v>40</v>
      </c>
      <c r="J59" s="88" t="s">
        <v>59</v>
      </c>
      <c r="K59" s="41"/>
      <c r="L59" s="42" t="str">
        <f t="shared" si="0"/>
        <v>40grams</v>
      </c>
      <c r="M59" s="658">
        <f t="shared" si="1"/>
        <v>4960</v>
      </c>
      <c r="N59" s="659" t="str">
        <f t="shared" si="5"/>
        <v>4960grams</v>
      </c>
      <c r="O59" s="692">
        <f t="shared" si="2"/>
        <v>1055.24</v>
      </c>
      <c r="P59" s="29">
        <f t="shared" si="3"/>
        <v>8.51</v>
      </c>
      <c r="Q59" s="29">
        <f t="shared" si="4"/>
        <v>0</v>
      </c>
      <c r="R59" s="28"/>
      <c r="S59" s="28"/>
      <c r="T59" s="28"/>
      <c r="U59" s="28"/>
      <c r="V59" s="28"/>
      <c r="W59" s="28"/>
      <c r="X59" s="28"/>
      <c r="Y59" s="28"/>
      <c r="Z59" s="28"/>
    </row>
    <row r="60" spans="1:26" ht="15" customHeight="1">
      <c r="A60" s="111">
        <v>52</v>
      </c>
      <c r="B60" s="48" t="s">
        <v>1124</v>
      </c>
      <c r="C60" s="48" t="s">
        <v>61</v>
      </c>
      <c r="D60" s="139"/>
      <c r="E60" s="50" t="s">
        <v>1318</v>
      </c>
      <c r="F60" s="111"/>
      <c r="G60" s="670">
        <v>7.72</v>
      </c>
      <c r="H60" s="88">
        <v>314</v>
      </c>
      <c r="I60" s="88">
        <v>30</v>
      </c>
      <c r="J60" s="88" t="s">
        <v>59</v>
      </c>
      <c r="K60" s="229"/>
      <c r="L60" s="42" t="str">
        <f t="shared" si="0"/>
        <v>30grams</v>
      </c>
      <c r="M60" s="658">
        <f t="shared" si="1"/>
        <v>9420</v>
      </c>
      <c r="N60" s="659" t="str">
        <f t="shared" si="5"/>
        <v>9420grams</v>
      </c>
      <c r="O60" s="692">
        <f t="shared" si="2"/>
        <v>2424.08</v>
      </c>
      <c r="P60" s="29">
        <f t="shared" si="3"/>
        <v>7.72</v>
      </c>
      <c r="Q60" s="82">
        <f t="shared" si="4"/>
        <v>0</v>
      </c>
      <c r="R60" s="83"/>
      <c r="S60" s="84"/>
      <c r="T60" s="84"/>
      <c r="U60" s="84"/>
      <c r="V60" s="84"/>
      <c r="W60" s="84"/>
      <c r="X60" s="84"/>
      <c r="Y60" s="84"/>
      <c r="Z60" s="84"/>
    </row>
    <row r="61" spans="1:26" ht="15" customHeight="1">
      <c r="A61" s="111">
        <v>53</v>
      </c>
      <c r="B61" s="33" t="s">
        <v>1317</v>
      </c>
      <c r="C61" s="48" t="s">
        <v>61</v>
      </c>
      <c r="D61" s="139"/>
      <c r="E61" s="50" t="s">
        <v>1318</v>
      </c>
      <c r="F61" s="111"/>
      <c r="G61" s="670">
        <v>7.37</v>
      </c>
      <c r="H61" s="88">
        <v>139</v>
      </c>
      <c r="I61" s="88">
        <v>30</v>
      </c>
      <c r="J61" s="88" t="s">
        <v>59</v>
      </c>
      <c r="K61" s="41"/>
      <c r="L61" s="42" t="str">
        <f t="shared" si="0"/>
        <v>30grams</v>
      </c>
      <c r="M61" s="658">
        <f t="shared" si="1"/>
        <v>4170</v>
      </c>
      <c r="N61" s="659" t="str">
        <f t="shared" si="5"/>
        <v>4170grams</v>
      </c>
      <c r="O61" s="692">
        <f t="shared" si="2"/>
        <v>1024.43</v>
      </c>
      <c r="P61" s="29">
        <f t="shared" si="3"/>
        <v>7.37</v>
      </c>
      <c r="Q61" s="74">
        <f t="shared" si="4"/>
        <v>0</v>
      </c>
      <c r="R61" s="28"/>
      <c r="S61" s="28"/>
      <c r="T61" s="28"/>
      <c r="U61" s="28"/>
      <c r="V61" s="28"/>
      <c r="W61" s="28"/>
      <c r="X61" s="28"/>
      <c r="Y61" s="28"/>
      <c r="Z61" s="28"/>
    </row>
    <row r="62" spans="1:26" ht="15" customHeight="1">
      <c r="A62" s="111">
        <v>54</v>
      </c>
      <c r="B62" s="48" t="s">
        <v>1321</v>
      </c>
      <c r="C62" s="48" t="s">
        <v>61</v>
      </c>
      <c r="D62" s="139"/>
      <c r="E62" s="91" t="s">
        <v>1318</v>
      </c>
      <c r="F62" s="111"/>
      <c r="G62" s="670">
        <v>8.1999999999999993</v>
      </c>
      <c r="H62" s="88">
        <v>170</v>
      </c>
      <c r="I62" s="88">
        <v>30</v>
      </c>
      <c r="J62" s="88" t="s">
        <v>59</v>
      </c>
      <c r="K62" s="41"/>
      <c r="L62" s="42" t="str">
        <f t="shared" si="0"/>
        <v>30grams</v>
      </c>
      <c r="M62" s="658">
        <f t="shared" si="1"/>
        <v>5100</v>
      </c>
      <c r="N62" s="659" t="str">
        <f t="shared" si="5"/>
        <v>5100grams</v>
      </c>
      <c r="O62" s="692">
        <f t="shared" si="2"/>
        <v>1393.9999999999998</v>
      </c>
      <c r="P62" s="29">
        <f t="shared" si="3"/>
        <v>8.1999999999999993</v>
      </c>
      <c r="Q62" s="74">
        <f t="shared" si="4"/>
        <v>0</v>
      </c>
      <c r="R62" s="28"/>
      <c r="S62" s="28"/>
      <c r="T62" s="28"/>
      <c r="U62" s="28"/>
      <c r="V62" s="28"/>
      <c r="W62" s="28"/>
      <c r="X62" s="28"/>
      <c r="Y62" s="28"/>
      <c r="Z62" s="28"/>
    </row>
    <row r="63" spans="1:26" ht="15" customHeight="1">
      <c r="A63" s="111">
        <v>55</v>
      </c>
      <c r="B63" s="48" t="s">
        <v>1327</v>
      </c>
      <c r="C63" s="48" t="s">
        <v>61</v>
      </c>
      <c r="D63" s="139"/>
      <c r="E63" s="91" t="s">
        <v>1328</v>
      </c>
      <c r="F63" s="111"/>
      <c r="G63" s="670">
        <v>7.72</v>
      </c>
      <c r="H63" s="88">
        <v>60</v>
      </c>
      <c r="I63" s="88">
        <v>25</v>
      </c>
      <c r="J63" s="88" t="s">
        <v>59</v>
      </c>
      <c r="K63" s="41"/>
      <c r="L63" s="42" t="str">
        <f t="shared" si="0"/>
        <v>25grams</v>
      </c>
      <c r="M63" s="658">
        <f t="shared" si="1"/>
        <v>1500</v>
      </c>
      <c r="N63" s="659" t="str">
        <f t="shared" si="5"/>
        <v>1500grams</v>
      </c>
      <c r="O63" s="692">
        <f t="shared" si="2"/>
        <v>463.2</v>
      </c>
      <c r="P63" s="29">
        <f t="shared" si="3"/>
        <v>7.72</v>
      </c>
      <c r="Q63" s="109">
        <f t="shared" si="4"/>
        <v>0</v>
      </c>
      <c r="R63" s="11"/>
      <c r="S63" s="28"/>
      <c r="T63" s="28"/>
      <c r="U63" s="28"/>
      <c r="V63" s="28"/>
      <c r="W63" s="28"/>
      <c r="X63" s="28"/>
      <c r="Y63" s="28"/>
      <c r="Z63" s="28"/>
    </row>
    <row r="64" spans="1:26" ht="15" customHeight="1">
      <c r="A64" s="111">
        <v>56</v>
      </c>
      <c r="B64" s="90" t="s">
        <v>1612</v>
      </c>
      <c r="C64" s="48" t="s">
        <v>61</v>
      </c>
      <c r="D64" s="139"/>
      <c r="E64" s="91" t="s">
        <v>2622</v>
      </c>
      <c r="F64" s="111"/>
      <c r="G64" s="670">
        <v>8.7200000000000006</v>
      </c>
      <c r="H64" s="88">
        <v>537</v>
      </c>
      <c r="I64" s="88">
        <v>24</v>
      </c>
      <c r="J64" s="88" t="s">
        <v>59</v>
      </c>
      <c r="K64" s="41"/>
      <c r="L64" s="42" t="str">
        <f t="shared" si="0"/>
        <v>24grams</v>
      </c>
      <c r="M64" s="658">
        <f t="shared" si="1"/>
        <v>12888</v>
      </c>
      <c r="N64" s="659" t="str">
        <f t="shared" si="5"/>
        <v>12888grams</v>
      </c>
      <c r="O64" s="692">
        <f t="shared" si="2"/>
        <v>4682.6400000000003</v>
      </c>
      <c r="P64" s="29">
        <f t="shared" si="3"/>
        <v>8.7200000000000006</v>
      </c>
      <c r="Q64" s="29">
        <f t="shared" si="4"/>
        <v>0</v>
      </c>
      <c r="R64" s="28"/>
      <c r="S64" s="28"/>
      <c r="T64" s="28"/>
      <c r="U64" s="28"/>
      <c r="V64" s="28"/>
      <c r="W64" s="28"/>
      <c r="X64" s="28"/>
      <c r="Y64" s="28"/>
      <c r="Z64" s="28"/>
    </row>
    <row r="65" spans="1:26" ht="15" customHeight="1">
      <c r="A65" s="111">
        <v>57</v>
      </c>
      <c r="B65" s="89" t="s">
        <v>1729</v>
      </c>
      <c r="C65" s="48" t="s">
        <v>61</v>
      </c>
      <c r="D65" s="139"/>
      <c r="E65" s="91" t="s">
        <v>1730</v>
      </c>
      <c r="F65" s="111"/>
      <c r="G65" s="670">
        <v>7.49</v>
      </c>
      <c r="H65" s="88">
        <v>443</v>
      </c>
      <c r="I65" s="88">
        <v>26</v>
      </c>
      <c r="J65" s="88" t="s">
        <v>59</v>
      </c>
      <c r="K65" s="41"/>
      <c r="L65" s="42" t="str">
        <f t="shared" si="0"/>
        <v>26grams</v>
      </c>
      <c r="M65" s="658">
        <f t="shared" si="1"/>
        <v>11518</v>
      </c>
      <c r="N65" s="659" t="str">
        <f t="shared" si="5"/>
        <v>11518grams</v>
      </c>
      <c r="O65" s="692">
        <f t="shared" si="2"/>
        <v>3318.07</v>
      </c>
      <c r="P65" s="29">
        <f t="shared" si="3"/>
        <v>7.49</v>
      </c>
      <c r="Q65" s="29">
        <f t="shared" si="4"/>
        <v>0</v>
      </c>
      <c r="R65" s="28"/>
      <c r="S65" s="28"/>
      <c r="T65" s="28"/>
      <c r="U65" s="28"/>
      <c r="V65" s="28"/>
      <c r="W65" s="28"/>
      <c r="X65" s="28"/>
      <c r="Y65" s="28"/>
      <c r="Z65" s="28"/>
    </row>
    <row r="66" spans="1:26" ht="15" customHeight="1">
      <c r="A66" s="111">
        <v>58</v>
      </c>
      <c r="B66" s="89" t="s">
        <v>1723</v>
      </c>
      <c r="C66" s="48" t="s">
        <v>61</v>
      </c>
      <c r="D66" s="139"/>
      <c r="E66" s="149" t="s">
        <v>1724</v>
      </c>
      <c r="F66" s="111"/>
      <c r="G66" s="670">
        <v>8.34</v>
      </c>
      <c r="H66" s="88">
        <v>249</v>
      </c>
      <c r="I66" s="88">
        <v>25.5</v>
      </c>
      <c r="J66" s="88" t="s">
        <v>59</v>
      </c>
      <c r="K66" s="41"/>
      <c r="L66" s="42" t="str">
        <f t="shared" si="0"/>
        <v>25.5grams</v>
      </c>
      <c r="M66" s="658">
        <f t="shared" si="1"/>
        <v>6349.5</v>
      </c>
      <c r="N66" s="659" t="str">
        <f t="shared" si="5"/>
        <v>6349.5grams</v>
      </c>
      <c r="O66" s="692">
        <f t="shared" si="2"/>
        <v>2076.66</v>
      </c>
      <c r="P66" s="29">
        <f t="shared" si="3"/>
        <v>8.34</v>
      </c>
      <c r="Q66" s="109">
        <f t="shared" si="4"/>
        <v>0</v>
      </c>
      <c r="R66" s="11"/>
      <c r="S66" s="28"/>
      <c r="T66" s="28"/>
      <c r="U66" s="28"/>
      <c r="V66" s="28"/>
      <c r="W66" s="28"/>
      <c r="X66" s="28"/>
      <c r="Y66" s="28"/>
      <c r="Z66" s="28"/>
    </row>
    <row r="67" spans="1:26" ht="15" customHeight="1">
      <c r="A67" s="111">
        <v>59</v>
      </c>
      <c r="B67" s="90" t="s">
        <v>1815</v>
      </c>
      <c r="C67" s="48" t="s">
        <v>61</v>
      </c>
      <c r="D67" s="139"/>
      <c r="E67" s="149" t="s">
        <v>1816</v>
      </c>
      <c r="F67" s="111"/>
      <c r="G67" s="670">
        <v>8.9600000000000009</v>
      </c>
      <c r="H67" s="88">
        <v>259</v>
      </c>
      <c r="I67" s="88">
        <v>30</v>
      </c>
      <c r="J67" s="88" t="s">
        <v>59</v>
      </c>
      <c r="K67" s="41"/>
      <c r="L67" s="42" t="str">
        <f t="shared" si="0"/>
        <v>30grams</v>
      </c>
      <c r="M67" s="658">
        <f t="shared" si="1"/>
        <v>7770</v>
      </c>
      <c r="N67" s="659" t="str">
        <f t="shared" si="5"/>
        <v>7770grams</v>
      </c>
      <c r="O67" s="692">
        <f t="shared" si="2"/>
        <v>2320.6400000000003</v>
      </c>
      <c r="P67" s="29">
        <f t="shared" si="3"/>
        <v>8.9600000000000009</v>
      </c>
      <c r="Q67" s="109">
        <f t="shared" si="4"/>
        <v>0</v>
      </c>
      <c r="R67" s="46"/>
      <c r="S67" s="28"/>
      <c r="T67" s="28"/>
      <c r="U67" s="28"/>
      <c r="V67" s="28"/>
      <c r="W67" s="28"/>
      <c r="X67" s="28"/>
      <c r="Y67" s="28"/>
      <c r="Z67" s="28"/>
    </row>
    <row r="68" spans="1:26" ht="15" customHeight="1">
      <c r="A68" s="111">
        <v>60</v>
      </c>
      <c r="B68" s="89" t="s">
        <v>1903</v>
      </c>
      <c r="C68" s="48" t="s">
        <v>61</v>
      </c>
      <c r="D68" s="139"/>
      <c r="E68" s="91" t="s">
        <v>1904</v>
      </c>
      <c r="F68" s="111"/>
      <c r="G68" s="670">
        <v>19</v>
      </c>
      <c r="H68" s="88">
        <v>12</v>
      </c>
      <c r="I68" s="88">
        <v>19</v>
      </c>
      <c r="J68" s="88" t="s">
        <v>59</v>
      </c>
      <c r="K68" s="41"/>
      <c r="L68" s="42" t="str">
        <f t="shared" si="0"/>
        <v>19grams</v>
      </c>
      <c r="M68" s="658">
        <f t="shared" si="1"/>
        <v>228</v>
      </c>
      <c r="N68" s="659" t="str">
        <f t="shared" si="5"/>
        <v>228grams</v>
      </c>
      <c r="O68" s="692">
        <f t="shared" si="2"/>
        <v>228</v>
      </c>
      <c r="P68" s="29">
        <f t="shared" si="3"/>
        <v>19</v>
      </c>
      <c r="Q68" s="29">
        <f t="shared" si="4"/>
        <v>0</v>
      </c>
      <c r="R68" s="11"/>
      <c r="S68" s="28"/>
      <c r="T68" s="28"/>
      <c r="U68" s="28"/>
      <c r="V68" s="28"/>
      <c r="W68" s="28"/>
      <c r="X68" s="28"/>
      <c r="Y68" s="28"/>
      <c r="Z68" s="28"/>
    </row>
    <row r="69" spans="1:26" ht="15" customHeight="1">
      <c r="A69" s="111">
        <v>61</v>
      </c>
      <c r="B69" s="89" t="s">
        <v>2130</v>
      </c>
      <c r="C69" s="48" t="s">
        <v>61</v>
      </c>
      <c r="D69" s="139"/>
      <c r="E69" s="149" t="s">
        <v>2623</v>
      </c>
      <c r="F69" s="111"/>
      <c r="G69" s="670">
        <v>3.91</v>
      </c>
      <c r="H69" s="88">
        <v>166</v>
      </c>
      <c r="I69" s="88">
        <v>8</v>
      </c>
      <c r="J69" s="88" t="s">
        <v>59</v>
      </c>
      <c r="K69" s="41"/>
      <c r="L69" s="42" t="str">
        <f t="shared" si="0"/>
        <v>8grams</v>
      </c>
      <c r="M69" s="658">
        <f t="shared" si="1"/>
        <v>1328</v>
      </c>
      <c r="N69" s="659" t="str">
        <f t="shared" si="5"/>
        <v>1328grams</v>
      </c>
      <c r="O69" s="692">
        <f t="shared" si="2"/>
        <v>649.06000000000006</v>
      </c>
      <c r="P69" s="29">
        <f t="shared" si="3"/>
        <v>3.91</v>
      </c>
      <c r="Q69" s="29">
        <f t="shared" si="4"/>
        <v>0</v>
      </c>
      <c r="R69" s="28"/>
      <c r="S69" s="28"/>
      <c r="T69" s="28"/>
      <c r="U69" s="28"/>
      <c r="V69" s="28"/>
      <c r="W69" s="28"/>
      <c r="X69" s="28"/>
      <c r="Y69" s="28"/>
      <c r="Z69" s="28"/>
    </row>
    <row r="70" spans="1:26" ht="15" customHeight="1">
      <c r="A70" s="111">
        <v>62</v>
      </c>
      <c r="B70" s="90" t="s">
        <v>678</v>
      </c>
      <c r="C70" s="48" t="s">
        <v>61</v>
      </c>
      <c r="D70" s="179"/>
      <c r="E70" s="91" t="s">
        <v>2624</v>
      </c>
      <c r="F70" s="156"/>
      <c r="G70" s="671">
        <v>8.6</v>
      </c>
      <c r="H70" s="110">
        <v>270</v>
      </c>
      <c r="I70" s="110">
        <v>20</v>
      </c>
      <c r="J70" s="88" t="s">
        <v>59</v>
      </c>
      <c r="K70" s="41"/>
      <c r="L70" s="42" t="str">
        <f t="shared" si="0"/>
        <v>20grams</v>
      </c>
      <c r="M70" s="658">
        <f t="shared" si="1"/>
        <v>5400</v>
      </c>
      <c r="N70" s="659" t="str">
        <f t="shared" si="5"/>
        <v>5400grams</v>
      </c>
      <c r="O70" s="692">
        <f t="shared" si="2"/>
        <v>2322</v>
      </c>
      <c r="P70" s="29">
        <f t="shared" si="3"/>
        <v>8.6</v>
      </c>
      <c r="Q70" s="109">
        <f t="shared" si="4"/>
        <v>0</v>
      </c>
      <c r="R70" s="11"/>
      <c r="S70" s="28"/>
      <c r="T70" s="28"/>
      <c r="U70" s="28"/>
      <c r="V70" s="28"/>
      <c r="W70" s="28"/>
      <c r="X70" s="28"/>
      <c r="Y70" s="28"/>
      <c r="Z70" s="28"/>
    </row>
    <row r="71" spans="1:26" ht="15" customHeight="1">
      <c r="A71" s="111">
        <v>63</v>
      </c>
      <c r="B71" s="89" t="s">
        <v>2363</v>
      </c>
      <c r="C71" s="48" t="s">
        <v>61</v>
      </c>
      <c r="D71" s="179"/>
      <c r="E71" s="91" t="s">
        <v>2364</v>
      </c>
      <c r="F71" s="156"/>
      <c r="G71" s="670">
        <v>1.3</v>
      </c>
      <c r="H71" s="88">
        <v>305</v>
      </c>
      <c r="I71" s="88">
        <v>1</v>
      </c>
      <c r="J71" s="88" t="s">
        <v>59</v>
      </c>
      <c r="K71" s="41"/>
      <c r="L71" s="42" t="str">
        <f t="shared" si="0"/>
        <v>1grams</v>
      </c>
      <c r="M71" s="658">
        <f t="shared" si="1"/>
        <v>305</v>
      </c>
      <c r="N71" s="659" t="str">
        <f t="shared" si="5"/>
        <v>305grams</v>
      </c>
      <c r="O71" s="692">
        <f t="shared" si="2"/>
        <v>396.5</v>
      </c>
      <c r="P71" s="29">
        <f t="shared" si="3"/>
        <v>1.3</v>
      </c>
      <c r="Q71" s="74">
        <f t="shared" si="4"/>
        <v>0</v>
      </c>
      <c r="R71" s="28"/>
      <c r="S71" s="28"/>
      <c r="T71" s="28"/>
      <c r="U71" s="28"/>
      <c r="V71" s="28"/>
      <c r="W71" s="28"/>
      <c r="X71" s="28"/>
      <c r="Y71" s="28"/>
      <c r="Z71" s="28"/>
    </row>
    <row r="72" spans="1:26" ht="15" customHeight="1">
      <c r="A72" s="111">
        <v>64</v>
      </c>
      <c r="B72" s="90" t="s">
        <v>296</v>
      </c>
      <c r="C72" s="48" t="s">
        <v>61</v>
      </c>
      <c r="D72" s="179"/>
      <c r="E72" s="91" t="s">
        <v>297</v>
      </c>
      <c r="F72" s="156"/>
      <c r="G72" s="670">
        <v>164.5</v>
      </c>
      <c r="H72" s="88">
        <v>1</v>
      </c>
      <c r="I72" s="88">
        <v>330</v>
      </c>
      <c r="J72" s="88" t="s">
        <v>59</v>
      </c>
      <c r="K72" s="41"/>
      <c r="L72" s="42" t="str">
        <f t="shared" si="0"/>
        <v>330grams</v>
      </c>
      <c r="M72" s="658">
        <f t="shared" si="1"/>
        <v>330</v>
      </c>
      <c r="N72" s="659" t="str">
        <f t="shared" si="5"/>
        <v>330grams</v>
      </c>
      <c r="O72" s="692">
        <f t="shared" si="2"/>
        <v>164.5</v>
      </c>
      <c r="P72" s="29">
        <f t="shared" si="3"/>
        <v>164.5</v>
      </c>
      <c r="Q72" s="29">
        <f t="shared" si="4"/>
        <v>0</v>
      </c>
      <c r="R72" s="28"/>
      <c r="S72" s="28"/>
      <c r="T72" s="28"/>
      <c r="U72" s="28"/>
      <c r="V72" s="28"/>
      <c r="W72" s="28"/>
      <c r="X72" s="28"/>
      <c r="Y72" s="28"/>
      <c r="Z72" s="28"/>
    </row>
    <row r="73" spans="1:26" ht="15" customHeight="1">
      <c r="A73" s="111">
        <v>65</v>
      </c>
      <c r="B73" s="89" t="s">
        <v>794</v>
      </c>
      <c r="C73" s="48" t="s">
        <v>61</v>
      </c>
      <c r="D73" s="179"/>
      <c r="E73" s="91" t="s">
        <v>795</v>
      </c>
      <c r="F73" s="156"/>
      <c r="G73" s="670">
        <v>43</v>
      </c>
      <c r="H73" s="88">
        <v>6</v>
      </c>
      <c r="I73" s="88">
        <v>425</v>
      </c>
      <c r="J73" s="88" t="s">
        <v>59</v>
      </c>
      <c r="K73" s="41"/>
      <c r="L73" s="42" t="str">
        <f t="shared" si="0"/>
        <v>425grams</v>
      </c>
      <c r="M73" s="658">
        <f t="shared" si="1"/>
        <v>2550</v>
      </c>
      <c r="N73" s="659" t="str">
        <f t="shared" si="5"/>
        <v>2550grams</v>
      </c>
      <c r="O73" s="692">
        <f t="shared" si="2"/>
        <v>258</v>
      </c>
      <c r="P73" s="29">
        <f t="shared" si="3"/>
        <v>43</v>
      </c>
      <c r="Q73" s="29">
        <f t="shared" si="4"/>
        <v>0</v>
      </c>
      <c r="R73" s="28"/>
      <c r="S73" s="28"/>
      <c r="T73" s="28"/>
      <c r="U73" s="28"/>
      <c r="V73" s="28"/>
      <c r="W73" s="28"/>
      <c r="X73" s="28"/>
      <c r="Y73" s="28"/>
      <c r="Z73" s="28"/>
    </row>
    <row r="74" spans="1:26" ht="15" customHeight="1">
      <c r="A74" s="111">
        <v>66</v>
      </c>
      <c r="B74" s="89" t="s">
        <v>1032</v>
      </c>
      <c r="C74" s="48" t="s">
        <v>61</v>
      </c>
      <c r="D74" s="179"/>
      <c r="E74" s="91" t="s">
        <v>2625</v>
      </c>
      <c r="F74" s="156"/>
      <c r="G74" s="670">
        <v>86.6</v>
      </c>
      <c r="H74" s="88">
        <v>1</v>
      </c>
      <c r="I74" s="88">
        <v>422</v>
      </c>
      <c r="J74" s="88" t="s">
        <v>59</v>
      </c>
      <c r="K74" s="41"/>
      <c r="L74" s="42" t="str">
        <f t="shared" si="0"/>
        <v>422grams</v>
      </c>
      <c r="M74" s="658">
        <f t="shared" si="1"/>
        <v>422</v>
      </c>
      <c r="N74" s="659" t="str">
        <f t="shared" si="5"/>
        <v>422grams</v>
      </c>
      <c r="O74" s="692">
        <f t="shared" si="2"/>
        <v>86.6</v>
      </c>
      <c r="P74" s="29">
        <f t="shared" si="3"/>
        <v>86.6</v>
      </c>
      <c r="Q74" s="29">
        <f t="shared" si="4"/>
        <v>0</v>
      </c>
      <c r="R74" s="28"/>
      <c r="S74" s="28"/>
      <c r="T74" s="28"/>
      <c r="U74" s="28"/>
      <c r="V74" s="28"/>
      <c r="W74" s="28"/>
      <c r="X74" s="28"/>
      <c r="Y74" s="28"/>
      <c r="Z74" s="28"/>
    </row>
    <row r="75" spans="1:26" ht="15" customHeight="1">
      <c r="A75" s="111">
        <v>67</v>
      </c>
      <c r="B75" s="89" t="s">
        <v>1052</v>
      </c>
      <c r="C75" s="48" t="s">
        <v>61</v>
      </c>
      <c r="D75" s="9"/>
      <c r="E75" s="149" t="s">
        <v>1053</v>
      </c>
      <c r="F75" s="156"/>
      <c r="G75" s="670">
        <v>47.2</v>
      </c>
      <c r="H75" s="88">
        <v>3</v>
      </c>
      <c r="I75" s="88">
        <v>450</v>
      </c>
      <c r="J75" s="88" t="s">
        <v>59</v>
      </c>
      <c r="K75" s="41"/>
      <c r="L75" s="42" t="str">
        <f t="shared" si="0"/>
        <v>450grams</v>
      </c>
      <c r="M75" s="658">
        <f t="shared" si="1"/>
        <v>1350</v>
      </c>
      <c r="N75" s="659" t="str">
        <f t="shared" si="5"/>
        <v>1350grams</v>
      </c>
      <c r="O75" s="692">
        <f t="shared" si="2"/>
        <v>141.60000000000002</v>
      </c>
      <c r="P75" s="29">
        <f t="shared" si="3"/>
        <v>47.20000000000001</v>
      </c>
      <c r="Q75" s="29">
        <f t="shared" si="4"/>
        <v>0</v>
      </c>
      <c r="R75" s="28"/>
      <c r="S75" s="28"/>
      <c r="T75" s="28"/>
      <c r="U75" s="28"/>
      <c r="V75" s="28"/>
      <c r="W75" s="28"/>
      <c r="X75" s="28"/>
      <c r="Y75" s="28"/>
      <c r="Z75" s="28"/>
    </row>
    <row r="76" spans="1:26" ht="15" customHeight="1">
      <c r="A76" s="111">
        <v>68</v>
      </c>
      <c r="B76" s="33" t="s">
        <v>1119</v>
      </c>
      <c r="C76" s="48" t="s">
        <v>61</v>
      </c>
      <c r="D76" s="35"/>
      <c r="E76" s="50" t="s">
        <v>2626</v>
      </c>
      <c r="F76" s="156"/>
      <c r="G76" s="675">
        <v>51</v>
      </c>
      <c r="H76" s="676">
        <v>2</v>
      </c>
      <c r="I76" s="88">
        <v>540</v>
      </c>
      <c r="J76" s="677" t="s">
        <v>59</v>
      </c>
      <c r="K76" s="41"/>
      <c r="L76" s="42" t="str">
        <f t="shared" si="0"/>
        <v>540grams</v>
      </c>
      <c r="M76" s="658">
        <f t="shared" si="1"/>
        <v>1080</v>
      </c>
      <c r="N76" s="659" t="str">
        <f t="shared" si="5"/>
        <v>1080grams</v>
      </c>
      <c r="O76" s="692">
        <f t="shared" si="2"/>
        <v>102</v>
      </c>
      <c r="P76" s="29">
        <f t="shared" si="3"/>
        <v>51</v>
      </c>
      <c r="Q76" s="29">
        <f t="shared" si="4"/>
        <v>0</v>
      </c>
      <c r="R76" s="28"/>
      <c r="S76" s="28"/>
      <c r="T76" s="28"/>
      <c r="U76" s="28"/>
      <c r="V76" s="28"/>
      <c r="W76" s="28"/>
      <c r="X76" s="28"/>
      <c r="Y76" s="28"/>
      <c r="Z76" s="28"/>
    </row>
    <row r="77" spans="1:26" ht="15" customHeight="1">
      <c r="A77" s="111">
        <v>69</v>
      </c>
      <c r="B77" s="33" t="s">
        <v>1258</v>
      </c>
      <c r="C77" s="48" t="s">
        <v>61</v>
      </c>
      <c r="D77" s="9"/>
      <c r="E77" s="50" t="s">
        <v>1259</v>
      </c>
      <c r="F77" s="161"/>
      <c r="G77" s="670">
        <v>164.81</v>
      </c>
      <c r="H77" s="88">
        <v>34</v>
      </c>
      <c r="I77" s="88">
        <v>340</v>
      </c>
      <c r="J77" s="121" t="s">
        <v>59</v>
      </c>
      <c r="K77" s="41"/>
      <c r="L77" s="42" t="str">
        <f t="shared" si="0"/>
        <v>340grams</v>
      </c>
      <c r="M77" s="658">
        <f t="shared" si="1"/>
        <v>11560</v>
      </c>
      <c r="N77" s="659" t="str">
        <f t="shared" si="5"/>
        <v>11560grams</v>
      </c>
      <c r="O77" s="692">
        <f t="shared" si="2"/>
        <v>5603.54</v>
      </c>
      <c r="P77" s="29">
        <f t="shared" si="3"/>
        <v>164.81</v>
      </c>
      <c r="Q77" s="29">
        <f t="shared" si="4"/>
        <v>0</v>
      </c>
      <c r="R77" s="28"/>
      <c r="S77" s="28"/>
      <c r="T77" s="28"/>
      <c r="U77" s="28"/>
      <c r="V77" s="28"/>
      <c r="W77" s="28"/>
      <c r="X77" s="28"/>
      <c r="Y77" s="28"/>
      <c r="Z77" s="28"/>
    </row>
    <row r="78" spans="1:26" ht="15" customHeight="1">
      <c r="A78" s="111">
        <v>70</v>
      </c>
      <c r="B78" s="33" t="s">
        <v>1428</v>
      </c>
      <c r="C78" s="48" t="s">
        <v>61</v>
      </c>
      <c r="D78" s="9"/>
      <c r="E78" s="50" t="s">
        <v>1429</v>
      </c>
      <c r="F78" s="161"/>
      <c r="G78" s="670">
        <v>73.19</v>
      </c>
      <c r="H78" s="88">
        <v>31</v>
      </c>
      <c r="I78" s="88">
        <v>340</v>
      </c>
      <c r="J78" s="121" t="s">
        <v>59</v>
      </c>
      <c r="K78" s="41"/>
      <c r="L78" s="42" t="str">
        <f t="shared" si="0"/>
        <v>340grams</v>
      </c>
      <c r="M78" s="658">
        <f t="shared" si="1"/>
        <v>10540</v>
      </c>
      <c r="N78" s="659" t="str">
        <f t="shared" si="5"/>
        <v>10540grams</v>
      </c>
      <c r="O78" s="692">
        <f t="shared" si="2"/>
        <v>2268.89</v>
      </c>
      <c r="P78" s="29">
        <f t="shared" si="3"/>
        <v>73.19</v>
      </c>
      <c r="Q78" s="109">
        <f t="shared" si="4"/>
        <v>0</v>
      </c>
      <c r="R78" s="11"/>
      <c r="S78" s="28"/>
      <c r="T78" s="28"/>
      <c r="U78" s="28"/>
      <c r="V78" s="28"/>
      <c r="W78" s="28"/>
      <c r="X78" s="28"/>
      <c r="Y78" s="28"/>
      <c r="Z78" s="28"/>
    </row>
    <row r="79" spans="1:26" ht="15" customHeight="1">
      <c r="A79" s="111">
        <v>71</v>
      </c>
      <c r="B79" s="33" t="s">
        <v>1457</v>
      </c>
      <c r="C79" s="48" t="s">
        <v>61</v>
      </c>
      <c r="D79" s="9"/>
      <c r="E79" s="50" t="s">
        <v>3406</v>
      </c>
      <c r="F79" s="161"/>
      <c r="G79" s="670">
        <v>73.099999999999994</v>
      </c>
      <c r="H79" s="88">
        <v>34</v>
      </c>
      <c r="I79" s="88">
        <v>425</v>
      </c>
      <c r="J79" s="121" t="s">
        <v>59</v>
      </c>
      <c r="K79" s="41"/>
      <c r="L79" s="42" t="str">
        <f t="shared" si="0"/>
        <v>425grams</v>
      </c>
      <c r="M79" s="658">
        <f t="shared" si="1"/>
        <v>14450</v>
      </c>
      <c r="N79" s="659" t="str">
        <f t="shared" si="5"/>
        <v>14450grams</v>
      </c>
      <c r="O79" s="692">
        <f t="shared" si="2"/>
        <v>2485.3999999999996</v>
      </c>
      <c r="P79" s="29">
        <f t="shared" si="3"/>
        <v>73.099999999999994</v>
      </c>
      <c r="Q79" s="109">
        <f t="shared" si="4"/>
        <v>0</v>
      </c>
      <c r="R79" s="11"/>
      <c r="S79" s="28"/>
      <c r="T79" s="28"/>
      <c r="U79" s="28"/>
      <c r="V79" s="28"/>
      <c r="W79" s="28"/>
      <c r="X79" s="28"/>
      <c r="Y79" s="28"/>
      <c r="Z79" s="28"/>
    </row>
    <row r="80" spans="1:26" ht="15" customHeight="1">
      <c r="A80" s="111">
        <v>72</v>
      </c>
      <c r="B80" s="33" t="s">
        <v>421</v>
      </c>
      <c r="C80" s="48" t="s">
        <v>61</v>
      </c>
      <c r="D80" s="9"/>
      <c r="E80" s="50" t="s">
        <v>422</v>
      </c>
      <c r="F80" s="161"/>
      <c r="G80" s="657">
        <v>47.8</v>
      </c>
      <c r="H80" s="121">
        <v>5</v>
      </c>
      <c r="I80" s="121">
        <v>156</v>
      </c>
      <c r="J80" s="168" t="s">
        <v>59</v>
      </c>
      <c r="K80" s="41"/>
      <c r="L80" s="42" t="str">
        <f t="shared" si="0"/>
        <v>156grams</v>
      </c>
      <c r="M80" s="658">
        <f t="shared" si="1"/>
        <v>780</v>
      </c>
      <c r="N80" s="659" t="str">
        <f t="shared" si="5"/>
        <v>780grams</v>
      </c>
      <c r="O80" s="692">
        <f t="shared" si="2"/>
        <v>239</v>
      </c>
      <c r="P80" s="29">
        <f t="shared" si="3"/>
        <v>47.8</v>
      </c>
      <c r="Q80" s="29">
        <f t="shared" si="4"/>
        <v>0</v>
      </c>
      <c r="R80" s="28"/>
      <c r="S80" s="28"/>
      <c r="T80" s="28"/>
      <c r="U80" s="28"/>
      <c r="V80" s="28"/>
      <c r="W80" s="28"/>
      <c r="X80" s="28"/>
      <c r="Y80" s="28"/>
      <c r="Z80" s="28"/>
    </row>
    <row r="81" spans="1:26" ht="15" customHeight="1">
      <c r="A81" s="111">
        <v>73</v>
      </c>
      <c r="B81" s="33" t="s">
        <v>1905</v>
      </c>
      <c r="C81" s="48" t="s">
        <v>61</v>
      </c>
      <c r="D81" s="9"/>
      <c r="E81" s="50" t="s">
        <v>2629</v>
      </c>
      <c r="F81" s="161"/>
      <c r="G81" s="657">
        <v>37.200000000000003</v>
      </c>
      <c r="H81" s="121">
        <v>3</v>
      </c>
      <c r="I81" s="121">
        <v>227</v>
      </c>
      <c r="J81" s="168" t="s">
        <v>59</v>
      </c>
      <c r="K81" s="41"/>
      <c r="L81" s="42" t="str">
        <f t="shared" si="0"/>
        <v>227grams</v>
      </c>
      <c r="M81" s="658">
        <f t="shared" si="1"/>
        <v>681</v>
      </c>
      <c r="N81" s="659" t="str">
        <f t="shared" si="5"/>
        <v>681grams</v>
      </c>
      <c r="O81" s="692">
        <f t="shared" si="2"/>
        <v>111.60000000000001</v>
      </c>
      <c r="P81" s="29">
        <f t="shared" si="3"/>
        <v>37.200000000000003</v>
      </c>
      <c r="Q81" s="74">
        <f t="shared" si="4"/>
        <v>0</v>
      </c>
      <c r="R81" s="28"/>
      <c r="S81" s="28"/>
      <c r="T81" s="28"/>
      <c r="U81" s="28"/>
      <c r="V81" s="28"/>
      <c r="W81" s="28"/>
      <c r="X81" s="28"/>
      <c r="Y81" s="28"/>
      <c r="Z81" s="28"/>
    </row>
    <row r="82" spans="1:26" ht="15" customHeight="1">
      <c r="A82" s="111">
        <v>74</v>
      </c>
      <c r="B82" s="33" t="s">
        <v>1910</v>
      </c>
      <c r="C82" s="48" t="s">
        <v>61</v>
      </c>
      <c r="D82" s="9"/>
      <c r="E82" s="50" t="s">
        <v>2630</v>
      </c>
      <c r="F82" s="161"/>
      <c r="G82" s="657">
        <v>35.5</v>
      </c>
      <c r="H82" s="121">
        <v>3</v>
      </c>
      <c r="I82" s="121">
        <v>137</v>
      </c>
      <c r="J82" s="168" t="s">
        <v>59</v>
      </c>
      <c r="K82" s="41"/>
      <c r="L82" s="42" t="str">
        <f t="shared" si="0"/>
        <v>137grams</v>
      </c>
      <c r="M82" s="658">
        <f t="shared" si="1"/>
        <v>411</v>
      </c>
      <c r="N82" s="659" t="str">
        <f t="shared" si="5"/>
        <v>411grams</v>
      </c>
      <c r="O82" s="692">
        <f t="shared" si="2"/>
        <v>106.5</v>
      </c>
      <c r="P82" s="29">
        <f t="shared" si="3"/>
        <v>35.5</v>
      </c>
      <c r="Q82" s="109">
        <f t="shared" si="4"/>
        <v>0</v>
      </c>
      <c r="R82" s="11"/>
      <c r="S82" s="28"/>
      <c r="T82" s="28"/>
      <c r="U82" s="28"/>
      <c r="V82" s="28"/>
      <c r="W82" s="28"/>
      <c r="X82" s="28"/>
      <c r="Y82" s="28"/>
      <c r="Z82" s="28"/>
    </row>
    <row r="83" spans="1:26" ht="15" customHeight="1">
      <c r="A83" s="111">
        <v>75</v>
      </c>
      <c r="B83" s="33" t="s">
        <v>2148</v>
      </c>
      <c r="C83" s="48" t="s">
        <v>61</v>
      </c>
      <c r="D83" s="9"/>
      <c r="E83" s="116" t="s">
        <v>2149</v>
      </c>
      <c r="F83" s="161"/>
      <c r="G83" s="657">
        <v>15.72</v>
      </c>
      <c r="H83" s="121">
        <v>35</v>
      </c>
      <c r="I83" s="121">
        <v>100</v>
      </c>
      <c r="J83" s="168" t="s">
        <v>59</v>
      </c>
      <c r="K83" s="41" t="s">
        <v>26</v>
      </c>
      <c r="L83" s="42" t="str">
        <f t="shared" si="0"/>
        <v>100grams</v>
      </c>
      <c r="M83" s="658">
        <f t="shared" si="1"/>
        <v>3500</v>
      </c>
      <c r="N83" s="659" t="str">
        <f t="shared" si="5"/>
        <v>3500grams</v>
      </c>
      <c r="O83" s="692">
        <f t="shared" si="2"/>
        <v>550.20000000000005</v>
      </c>
      <c r="P83" s="29">
        <f t="shared" si="3"/>
        <v>15.72</v>
      </c>
      <c r="Q83" s="74">
        <f t="shared" si="4"/>
        <v>0</v>
      </c>
      <c r="R83" s="28"/>
      <c r="S83" s="28"/>
      <c r="T83" s="28"/>
      <c r="U83" s="28"/>
      <c r="V83" s="28"/>
      <c r="W83" s="28"/>
      <c r="X83" s="28"/>
      <c r="Y83" s="28"/>
      <c r="Z83" s="28"/>
    </row>
    <row r="84" spans="1:26" ht="15" customHeight="1">
      <c r="A84" s="111">
        <v>76</v>
      </c>
      <c r="B84" s="33" t="s">
        <v>2168</v>
      </c>
      <c r="C84" s="48" t="s">
        <v>61</v>
      </c>
      <c r="D84" s="9"/>
      <c r="E84" s="50" t="s">
        <v>2631</v>
      </c>
      <c r="F84" s="161"/>
      <c r="G84" s="679">
        <v>57.83</v>
      </c>
      <c r="H84" s="121">
        <v>10</v>
      </c>
      <c r="I84" s="88">
        <v>425</v>
      </c>
      <c r="J84" s="40" t="s">
        <v>59</v>
      </c>
      <c r="K84" s="41" t="s">
        <v>26</v>
      </c>
      <c r="L84" s="42" t="str">
        <f t="shared" si="0"/>
        <v>425grams</v>
      </c>
      <c r="M84" s="658">
        <f t="shared" si="1"/>
        <v>4250</v>
      </c>
      <c r="N84" s="659" t="str">
        <f t="shared" si="5"/>
        <v>4250grams</v>
      </c>
      <c r="O84" s="692">
        <f t="shared" si="2"/>
        <v>578.29999999999995</v>
      </c>
      <c r="P84" s="29">
        <f t="shared" si="3"/>
        <v>57.83</v>
      </c>
      <c r="Q84" s="29">
        <f t="shared" si="4"/>
        <v>0</v>
      </c>
      <c r="R84" s="28"/>
      <c r="S84" s="28"/>
      <c r="T84" s="28"/>
      <c r="U84" s="28"/>
      <c r="V84" s="28"/>
      <c r="W84" s="28"/>
      <c r="X84" s="28"/>
      <c r="Y84" s="28"/>
      <c r="Z84" s="28"/>
    </row>
    <row r="85" spans="1:26" ht="15" customHeight="1">
      <c r="A85" s="111">
        <v>77</v>
      </c>
      <c r="B85" s="48" t="s">
        <v>2509</v>
      </c>
      <c r="C85" s="48" t="s">
        <v>61</v>
      </c>
      <c r="D85" s="35"/>
      <c r="E85" s="116" t="s">
        <v>2632</v>
      </c>
      <c r="F85" s="161"/>
      <c r="G85" s="679">
        <v>96.7</v>
      </c>
      <c r="H85" s="121">
        <v>6</v>
      </c>
      <c r="I85" s="88">
        <v>420</v>
      </c>
      <c r="J85" s="40" t="s">
        <v>59</v>
      </c>
      <c r="K85" s="41" t="s">
        <v>26</v>
      </c>
      <c r="L85" s="42" t="str">
        <f t="shared" si="0"/>
        <v>420grams</v>
      </c>
      <c r="M85" s="658">
        <f t="shared" si="1"/>
        <v>2520</v>
      </c>
      <c r="N85" s="659" t="str">
        <f t="shared" si="5"/>
        <v>2520grams</v>
      </c>
      <c r="O85" s="692">
        <f t="shared" si="2"/>
        <v>580.20000000000005</v>
      </c>
      <c r="P85" s="29">
        <f t="shared" si="3"/>
        <v>96.7</v>
      </c>
      <c r="Q85" s="109">
        <f t="shared" si="4"/>
        <v>0</v>
      </c>
      <c r="R85" s="11"/>
      <c r="S85" s="28"/>
      <c r="T85" s="28"/>
      <c r="U85" s="28"/>
      <c r="V85" s="28"/>
      <c r="W85" s="28"/>
      <c r="X85" s="28"/>
      <c r="Y85" s="28"/>
      <c r="Z85" s="28"/>
    </row>
    <row r="86" spans="1:26" ht="15" customHeight="1">
      <c r="A86" s="111">
        <v>78</v>
      </c>
      <c r="B86" s="33" t="s">
        <v>2537</v>
      </c>
      <c r="C86" s="48" t="s">
        <v>61</v>
      </c>
      <c r="D86" s="35"/>
      <c r="E86" s="50" t="s">
        <v>2538</v>
      </c>
      <c r="F86" s="161"/>
      <c r="G86" s="670">
        <v>49.8</v>
      </c>
      <c r="H86" s="88">
        <v>11</v>
      </c>
      <c r="I86" s="88">
        <v>260</v>
      </c>
      <c r="J86" s="40" t="s">
        <v>59</v>
      </c>
      <c r="K86" s="41" t="s">
        <v>26</v>
      </c>
      <c r="L86" s="42" t="str">
        <f t="shared" si="0"/>
        <v>260grams</v>
      </c>
      <c r="M86" s="658">
        <f t="shared" si="1"/>
        <v>2860</v>
      </c>
      <c r="N86" s="659" t="str">
        <f t="shared" si="5"/>
        <v>2860grams</v>
      </c>
      <c r="O86" s="692">
        <f t="shared" si="2"/>
        <v>547.79999999999995</v>
      </c>
      <c r="P86" s="29">
        <f t="shared" si="3"/>
        <v>49.8</v>
      </c>
      <c r="Q86" s="74">
        <f t="shared" si="4"/>
        <v>0</v>
      </c>
      <c r="R86" s="28"/>
      <c r="S86" s="28"/>
      <c r="T86" s="28"/>
      <c r="U86" s="28"/>
      <c r="V86" s="28"/>
      <c r="W86" s="28"/>
      <c r="X86" s="28"/>
      <c r="Y86" s="28"/>
      <c r="Z86" s="28"/>
    </row>
    <row r="87" spans="1:26" ht="15" customHeight="1">
      <c r="A87" s="111">
        <v>79</v>
      </c>
      <c r="B87" s="89" t="s">
        <v>323</v>
      </c>
      <c r="C87" s="48" t="s">
        <v>61</v>
      </c>
      <c r="D87" s="35"/>
      <c r="E87" s="149" t="s">
        <v>324</v>
      </c>
      <c r="F87" s="161"/>
      <c r="G87" s="670">
        <v>127</v>
      </c>
      <c r="H87" s="88">
        <v>1</v>
      </c>
      <c r="I87" s="88">
        <v>1</v>
      </c>
      <c r="J87" s="40" t="s">
        <v>86</v>
      </c>
      <c r="K87" s="41" t="s">
        <v>26</v>
      </c>
      <c r="L87" s="42" t="str">
        <f t="shared" si="0"/>
        <v>1gallons</v>
      </c>
      <c r="M87" s="658">
        <f t="shared" si="1"/>
        <v>1</v>
      </c>
      <c r="N87" s="659" t="str">
        <f t="shared" si="5"/>
        <v>1gallons</v>
      </c>
      <c r="O87" s="692">
        <f t="shared" si="2"/>
        <v>127</v>
      </c>
      <c r="P87" s="29">
        <f t="shared" si="3"/>
        <v>127</v>
      </c>
      <c r="Q87" s="74">
        <f t="shared" si="4"/>
        <v>0</v>
      </c>
      <c r="R87" s="28"/>
      <c r="S87" s="28"/>
      <c r="T87" s="28"/>
      <c r="U87" s="28"/>
      <c r="V87" s="28"/>
      <c r="W87" s="28"/>
      <c r="X87" s="28"/>
      <c r="Y87" s="28"/>
      <c r="Z87" s="28"/>
    </row>
    <row r="88" spans="1:26" ht="15" customHeight="1">
      <c r="A88" s="111">
        <v>80</v>
      </c>
      <c r="B88" s="89" t="s">
        <v>1673</v>
      </c>
      <c r="C88" s="48" t="s">
        <v>61</v>
      </c>
      <c r="D88" s="35"/>
      <c r="E88" s="149" t="s">
        <v>1674</v>
      </c>
      <c r="F88" s="161"/>
      <c r="G88" s="670">
        <v>125</v>
      </c>
      <c r="H88" s="88">
        <v>4</v>
      </c>
      <c r="I88" s="88">
        <v>1</v>
      </c>
      <c r="J88" s="40" t="s">
        <v>37</v>
      </c>
      <c r="K88" s="41" t="s">
        <v>26</v>
      </c>
      <c r="L88" s="42" t="str">
        <f t="shared" si="0"/>
        <v>1pieces</v>
      </c>
      <c r="M88" s="658">
        <f t="shared" si="1"/>
        <v>4</v>
      </c>
      <c r="N88" s="659" t="str">
        <f t="shared" si="5"/>
        <v>4pieces</v>
      </c>
      <c r="O88" s="692">
        <f t="shared" si="2"/>
        <v>500</v>
      </c>
      <c r="P88" s="29">
        <f t="shared" si="3"/>
        <v>125</v>
      </c>
      <c r="Q88" s="74">
        <f t="shared" si="4"/>
        <v>0</v>
      </c>
      <c r="R88" s="28"/>
      <c r="S88" s="28"/>
      <c r="T88" s="28"/>
      <c r="U88" s="28"/>
      <c r="V88" s="28"/>
      <c r="W88" s="28"/>
      <c r="X88" s="28"/>
      <c r="Y88" s="28"/>
      <c r="Z88" s="28"/>
    </row>
    <row r="89" spans="1:26" ht="15" customHeight="1">
      <c r="A89" s="111">
        <v>81</v>
      </c>
      <c r="B89" s="89" t="s">
        <v>1699</v>
      </c>
      <c r="C89" s="48" t="s">
        <v>61</v>
      </c>
      <c r="D89" s="35"/>
      <c r="E89" s="149" t="s">
        <v>324</v>
      </c>
      <c r="F89" s="161"/>
      <c r="G89" s="670">
        <v>309</v>
      </c>
      <c r="H89" s="88">
        <v>3</v>
      </c>
      <c r="I89" s="88">
        <v>1</v>
      </c>
      <c r="J89" s="40" t="s">
        <v>86</v>
      </c>
      <c r="K89" s="41" t="s">
        <v>26</v>
      </c>
      <c r="L89" s="42" t="str">
        <f t="shared" si="0"/>
        <v>1gallons</v>
      </c>
      <c r="M89" s="658">
        <f t="shared" si="1"/>
        <v>3</v>
      </c>
      <c r="N89" s="659" t="str">
        <f t="shared" si="5"/>
        <v>3gallons</v>
      </c>
      <c r="O89" s="692">
        <f t="shared" si="2"/>
        <v>927</v>
      </c>
      <c r="P89" s="29">
        <f t="shared" si="3"/>
        <v>309</v>
      </c>
      <c r="Q89" s="74">
        <f t="shared" si="4"/>
        <v>0</v>
      </c>
      <c r="R89" s="28"/>
      <c r="S89" s="28"/>
      <c r="T89" s="28"/>
      <c r="U89" s="28"/>
      <c r="V89" s="28"/>
      <c r="W89" s="28"/>
      <c r="X89" s="28"/>
      <c r="Y89" s="28"/>
      <c r="Z89" s="28"/>
    </row>
    <row r="90" spans="1:26" ht="15" customHeight="1">
      <c r="A90" s="111">
        <v>82</v>
      </c>
      <c r="B90" s="89" t="s">
        <v>2309</v>
      </c>
      <c r="C90" s="48" t="s">
        <v>61</v>
      </c>
      <c r="D90" s="35"/>
      <c r="E90" s="149" t="s">
        <v>2310</v>
      </c>
      <c r="F90" s="161"/>
      <c r="G90" s="670">
        <v>19.399999999999999</v>
      </c>
      <c r="H90" s="88">
        <v>3</v>
      </c>
      <c r="I90" s="88">
        <v>1</v>
      </c>
      <c r="J90" s="40" t="s">
        <v>37</v>
      </c>
      <c r="K90" s="41" t="s">
        <v>26</v>
      </c>
      <c r="L90" s="42" t="str">
        <f t="shared" si="0"/>
        <v>1pieces</v>
      </c>
      <c r="M90" s="658">
        <f t="shared" si="1"/>
        <v>3</v>
      </c>
      <c r="N90" s="659" t="str">
        <f t="shared" si="5"/>
        <v>3pieces</v>
      </c>
      <c r="O90" s="692">
        <f t="shared" si="2"/>
        <v>58.199999999999996</v>
      </c>
      <c r="P90" s="29">
        <f t="shared" si="3"/>
        <v>19.399999999999999</v>
      </c>
      <c r="Q90" s="74">
        <f t="shared" si="4"/>
        <v>0</v>
      </c>
      <c r="R90" s="28"/>
      <c r="S90" s="28"/>
      <c r="T90" s="28"/>
      <c r="U90" s="28"/>
      <c r="V90" s="28"/>
      <c r="W90" s="28"/>
      <c r="X90" s="28"/>
      <c r="Y90" s="28"/>
      <c r="Z90" s="28"/>
    </row>
    <row r="91" spans="1:26" ht="15" customHeight="1">
      <c r="A91" s="111">
        <v>83</v>
      </c>
      <c r="B91" s="89" t="s">
        <v>2311</v>
      </c>
      <c r="C91" s="48" t="s">
        <v>61</v>
      </c>
      <c r="D91" s="35"/>
      <c r="E91" s="149" t="s">
        <v>2312</v>
      </c>
      <c r="F91" s="161"/>
      <c r="G91" s="661">
        <v>33.700000000000003</v>
      </c>
      <c r="H91" s="257">
        <v>12</v>
      </c>
      <c r="I91" s="110">
        <v>1</v>
      </c>
      <c r="J91" s="121" t="s">
        <v>37</v>
      </c>
      <c r="K91" s="41" t="s">
        <v>26</v>
      </c>
      <c r="L91" s="42" t="str">
        <f t="shared" si="0"/>
        <v>1pieces</v>
      </c>
      <c r="M91" s="658">
        <f t="shared" si="1"/>
        <v>12</v>
      </c>
      <c r="N91" s="659" t="str">
        <f t="shared" si="5"/>
        <v>12pieces</v>
      </c>
      <c r="O91" s="692">
        <f t="shared" si="2"/>
        <v>404.40000000000003</v>
      </c>
      <c r="P91" s="29">
        <f t="shared" si="3"/>
        <v>33.700000000000003</v>
      </c>
      <c r="Q91" s="74">
        <f t="shared" si="4"/>
        <v>0</v>
      </c>
      <c r="R91" s="28"/>
      <c r="S91" s="28"/>
      <c r="T91" s="28"/>
      <c r="U91" s="28"/>
      <c r="V91" s="28"/>
      <c r="W91" s="28"/>
      <c r="X91" s="28"/>
      <c r="Y91" s="28"/>
      <c r="Z91" s="28"/>
    </row>
    <row r="92" spans="1:26" ht="15" customHeight="1">
      <c r="A92" s="111">
        <v>84</v>
      </c>
      <c r="B92" s="89" t="s">
        <v>2486</v>
      </c>
      <c r="C92" s="48" t="s">
        <v>61</v>
      </c>
      <c r="D92" s="179"/>
      <c r="E92" s="149"/>
      <c r="F92" s="161"/>
      <c r="G92" s="670">
        <v>5.8</v>
      </c>
      <c r="H92" s="88">
        <v>100</v>
      </c>
      <c r="I92" s="88">
        <v>1</v>
      </c>
      <c r="J92" s="40" t="s">
        <v>37</v>
      </c>
      <c r="K92" s="41" t="s">
        <v>26</v>
      </c>
      <c r="L92" s="42" t="str">
        <f t="shared" si="0"/>
        <v>1pieces</v>
      </c>
      <c r="M92" s="658">
        <f t="shared" si="1"/>
        <v>100</v>
      </c>
      <c r="N92" s="659" t="str">
        <f t="shared" si="5"/>
        <v>100pieces</v>
      </c>
      <c r="O92" s="692">
        <f t="shared" si="2"/>
        <v>580</v>
      </c>
      <c r="P92" s="29">
        <f t="shared" si="3"/>
        <v>5.8</v>
      </c>
      <c r="Q92" s="74">
        <f t="shared" si="4"/>
        <v>0</v>
      </c>
      <c r="R92" s="28"/>
      <c r="S92" s="28"/>
      <c r="T92" s="28"/>
      <c r="U92" s="28"/>
      <c r="V92" s="28"/>
      <c r="W92" s="28"/>
      <c r="X92" s="28"/>
      <c r="Y92" s="28"/>
      <c r="Z92" s="28"/>
    </row>
    <row r="93" spans="1:26" ht="15" customHeight="1">
      <c r="A93" s="111">
        <v>85</v>
      </c>
      <c r="B93" s="89" t="s">
        <v>2498</v>
      </c>
      <c r="C93" s="48" t="s">
        <v>61</v>
      </c>
      <c r="D93" s="35"/>
      <c r="E93" s="149" t="s">
        <v>2499</v>
      </c>
      <c r="F93" s="161"/>
      <c r="G93" s="670">
        <v>62.97</v>
      </c>
      <c r="H93" s="88">
        <v>28</v>
      </c>
      <c r="I93" s="88">
        <v>1</v>
      </c>
      <c r="J93" s="40" t="s">
        <v>117</v>
      </c>
      <c r="K93" s="41" t="s">
        <v>26</v>
      </c>
      <c r="L93" s="42" t="str">
        <f t="shared" si="0"/>
        <v>1rolls</v>
      </c>
      <c r="M93" s="658">
        <f t="shared" si="1"/>
        <v>28</v>
      </c>
      <c r="N93" s="659" t="str">
        <f t="shared" si="5"/>
        <v>28rolls</v>
      </c>
      <c r="O93" s="692">
        <f t="shared" si="2"/>
        <v>1763.1599999999999</v>
      </c>
      <c r="P93" s="29">
        <f t="shared" si="3"/>
        <v>62.969999999999992</v>
      </c>
      <c r="Q93" s="74">
        <f t="shared" si="4"/>
        <v>0</v>
      </c>
      <c r="R93" s="28"/>
      <c r="S93" s="28"/>
      <c r="T93" s="28"/>
      <c r="U93" s="28"/>
      <c r="V93" s="28"/>
      <c r="W93" s="28"/>
      <c r="X93" s="28"/>
      <c r="Y93" s="28"/>
      <c r="Z93" s="28"/>
    </row>
    <row r="94" spans="1:26" ht="15" customHeight="1">
      <c r="A94" s="111">
        <v>86</v>
      </c>
      <c r="B94" s="89" t="s">
        <v>549</v>
      </c>
      <c r="C94" s="48" t="s">
        <v>61</v>
      </c>
      <c r="D94" s="35"/>
      <c r="E94" s="149" t="s">
        <v>550</v>
      </c>
      <c r="F94" s="161"/>
      <c r="G94" s="670">
        <v>285</v>
      </c>
      <c r="H94" s="88">
        <v>5</v>
      </c>
      <c r="I94" s="88">
        <v>1000</v>
      </c>
      <c r="J94" s="40" t="s">
        <v>33</v>
      </c>
      <c r="K94" s="41" t="s">
        <v>26</v>
      </c>
      <c r="L94" s="42" t="str">
        <f t="shared" si="0"/>
        <v>1000kg</v>
      </c>
      <c r="M94" s="658">
        <f t="shared" si="1"/>
        <v>5000</v>
      </c>
      <c r="N94" s="659" t="str">
        <f t="shared" si="5"/>
        <v>5000kg</v>
      </c>
      <c r="O94" s="692">
        <f t="shared" si="2"/>
        <v>1425</v>
      </c>
      <c r="P94" s="29">
        <f t="shared" si="3"/>
        <v>285</v>
      </c>
      <c r="Q94" s="74">
        <f t="shared" si="4"/>
        <v>0</v>
      </c>
      <c r="R94" s="28"/>
      <c r="S94" s="28"/>
      <c r="T94" s="28"/>
      <c r="U94" s="28"/>
      <c r="V94" s="28"/>
      <c r="W94" s="28"/>
      <c r="X94" s="28"/>
      <c r="Y94" s="28"/>
      <c r="Z94" s="28"/>
    </row>
    <row r="95" spans="1:26" ht="15" customHeight="1">
      <c r="A95" s="111">
        <v>87</v>
      </c>
      <c r="B95" s="89" t="s">
        <v>559</v>
      </c>
      <c r="C95" s="48" t="s">
        <v>61</v>
      </c>
      <c r="D95" s="35"/>
      <c r="E95" s="149" t="s">
        <v>550</v>
      </c>
      <c r="F95" s="161"/>
      <c r="G95" s="670">
        <v>138</v>
      </c>
      <c r="H95" s="88">
        <v>50</v>
      </c>
      <c r="I95" s="88">
        <v>1000</v>
      </c>
      <c r="J95" s="40" t="s">
        <v>33</v>
      </c>
      <c r="K95" s="41" t="s">
        <v>26</v>
      </c>
      <c r="L95" s="42" t="str">
        <f t="shared" si="0"/>
        <v>1000kg</v>
      </c>
      <c r="M95" s="658">
        <f t="shared" si="1"/>
        <v>50000</v>
      </c>
      <c r="N95" s="659" t="str">
        <f t="shared" si="5"/>
        <v>50000kg</v>
      </c>
      <c r="O95" s="692">
        <f t="shared" si="2"/>
        <v>6900</v>
      </c>
      <c r="P95" s="29">
        <f t="shared" si="3"/>
        <v>138</v>
      </c>
      <c r="Q95" s="74">
        <f t="shared" si="4"/>
        <v>0</v>
      </c>
      <c r="R95" s="28"/>
      <c r="S95" s="28"/>
      <c r="T95" s="28"/>
      <c r="U95" s="28"/>
      <c r="V95" s="28"/>
      <c r="W95" s="28"/>
      <c r="X95" s="28"/>
      <c r="Y95" s="28"/>
      <c r="Z95" s="28"/>
    </row>
    <row r="96" spans="1:26" ht="15" customHeight="1">
      <c r="A96" s="111">
        <v>88</v>
      </c>
      <c r="B96" s="90" t="s">
        <v>1236</v>
      </c>
      <c r="C96" s="48" t="s">
        <v>61</v>
      </c>
      <c r="D96" s="35"/>
      <c r="E96" s="91" t="s">
        <v>1237</v>
      </c>
      <c r="F96" s="161"/>
      <c r="G96" s="670">
        <v>171</v>
      </c>
      <c r="H96" s="88">
        <v>24</v>
      </c>
      <c r="I96" s="88">
        <v>1000</v>
      </c>
      <c r="J96" s="40" t="s">
        <v>33</v>
      </c>
      <c r="K96" s="41" t="s">
        <v>26</v>
      </c>
      <c r="L96" s="42" t="str">
        <f t="shared" si="0"/>
        <v>1000kg</v>
      </c>
      <c r="M96" s="658">
        <f t="shared" si="1"/>
        <v>24000</v>
      </c>
      <c r="N96" s="659" t="str">
        <f t="shared" si="5"/>
        <v>24000kg</v>
      </c>
      <c r="O96" s="692">
        <f t="shared" si="2"/>
        <v>4104</v>
      </c>
      <c r="P96" s="29">
        <f t="shared" si="3"/>
        <v>171</v>
      </c>
      <c r="Q96" s="74">
        <f t="shared" si="4"/>
        <v>0</v>
      </c>
      <c r="R96" s="28"/>
      <c r="S96" s="28"/>
      <c r="T96" s="28"/>
      <c r="U96" s="28"/>
      <c r="V96" s="28"/>
      <c r="W96" s="28"/>
      <c r="X96" s="28"/>
      <c r="Y96" s="28"/>
      <c r="Z96" s="28"/>
    </row>
    <row r="97" spans="1:26" ht="15" customHeight="1">
      <c r="A97" s="111">
        <v>89</v>
      </c>
      <c r="B97" s="33" t="s">
        <v>1974</v>
      </c>
      <c r="C97" s="48" t="s">
        <v>61</v>
      </c>
      <c r="D97" s="35"/>
      <c r="E97" s="116" t="s">
        <v>1975</v>
      </c>
      <c r="F97" s="161"/>
      <c r="G97" s="675">
        <v>53.5</v>
      </c>
      <c r="H97" s="88">
        <v>5</v>
      </c>
      <c r="I97" s="88">
        <v>1000</v>
      </c>
      <c r="J97" s="40" t="s">
        <v>33</v>
      </c>
      <c r="K97" s="41" t="s">
        <v>26</v>
      </c>
      <c r="L97" s="42" t="str">
        <f t="shared" si="0"/>
        <v>1000kg</v>
      </c>
      <c r="M97" s="658">
        <f t="shared" si="1"/>
        <v>5000</v>
      </c>
      <c r="N97" s="659" t="str">
        <f t="shared" si="5"/>
        <v>5000kg</v>
      </c>
      <c r="O97" s="692">
        <f t="shared" si="2"/>
        <v>267.5</v>
      </c>
      <c r="P97" s="29">
        <f t="shared" si="3"/>
        <v>53.5</v>
      </c>
      <c r="Q97" s="74">
        <f t="shared" si="4"/>
        <v>0</v>
      </c>
      <c r="R97" s="28"/>
      <c r="S97" s="28"/>
      <c r="T97" s="28"/>
      <c r="U97" s="28"/>
      <c r="V97" s="28"/>
      <c r="W97" s="28"/>
      <c r="X97" s="28"/>
      <c r="Y97" s="28"/>
      <c r="Z97" s="28"/>
    </row>
    <row r="98" spans="1:26" ht="15" customHeight="1">
      <c r="A98" s="111">
        <v>90</v>
      </c>
      <c r="B98" s="33" t="s">
        <v>229</v>
      </c>
      <c r="C98" s="48" t="s">
        <v>61</v>
      </c>
      <c r="D98" s="9"/>
      <c r="E98" s="116" t="s">
        <v>3407</v>
      </c>
      <c r="F98" s="161"/>
      <c r="G98" s="670">
        <v>68</v>
      </c>
      <c r="H98" s="88">
        <v>2</v>
      </c>
      <c r="I98" s="88">
        <v>120</v>
      </c>
      <c r="J98" s="88" t="s">
        <v>231</v>
      </c>
      <c r="K98" s="41" t="s">
        <v>26</v>
      </c>
      <c r="L98" s="42" t="str">
        <f t="shared" si="0"/>
        <v>120box</v>
      </c>
      <c r="M98" s="658">
        <f t="shared" si="1"/>
        <v>240</v>
      </c>
      <c r="N98" s="659" t="str">
        <f t="shared" si="5"/>
        <v>240box</v>
      </c>
      <c r="O98" s="692">
        <f t="shared" si="2"/>
        <v>136</v>
      </c>
      <c r="P98" s="29">
        <f t="shared" si="3"/>
        <v>68</v>
      </c>
      <c r="Q98" s="74">
        <f t="shared" si="4"/>
        <v>0</v>
      </c>
      <c r="R98" s="28"/>
      <c r="S98" s="28"/>
      <c r="T98" s="28"/>
      <c r="U98" s="28"/>
      <c r="V98" s="28"/>
      <c r="W98" s="28"/>
      <c r="X98" s="28"/>
      <c r="Y98" s="28"/>
      <c r="Z98" s="28"/>
    </row>
    <row r="99" spans="1:26" ht="15" customHeight="1">
      <c r="A99" s="111">
        <v>91</v>
      </c>
      <c r="B99" s="33" t="s">
        <v>551</v>
      </c>
      <c r="C99" s="48" t="s">
        <v>61</v>
      </c>
      <c r="D99" s="9"/>
      <c r="E99" s="116" t="s">
        <v>3407</v>
      </c>
      <c r="F99" s="161"/>
      <c r="G99" s="670">
        <v>68.2</v>
      </c>
      <c r="H99" s="88">
        <v>2</v>
      </c>
      <c r="I99" s="88">
        <v>120</v>
      </c>
      <c r="J99" s="40" t="s">
        <v>231</v>
      </c>
      <c r="K99" s="41" t="s">
        <v>26</v>
      </c>
      <c r="L99" s="42" t="str">
        <f t="shared" si="0"/>
        <v>120box</v>
      </c>
      <c r="M99" s="658">
        <f t="shared" si="1"/>
        <v>240</v>
      </c>
      <c r="N99" s="659" t="str">
        <f t="shared" si="5"/>
        <v>240box</v>
      </c>
      <c r="O99" s="692">
        <f t="shared" si="2"/>
        <v>136.4</v>
      </c>
      <c r="P99" s="29">
        <f t="shared" si="3"/>
        <v>68.2</v>
      </c>
      <c r="Q99" s="74">
        <f t="shared" si="4"/>
        <v>0</v>
      </c>
      <c r="R99" s="28"/>
      <c r="S99" s="232"/>
      <c r="T99" s="28"/>
      <c r="U99" s="28"/>
      <c r="V99" s="28"/>
      <c r="W99" s="28"/>
      <c r="X99" s="28"/>
      <c r="Y99" s="28"/>
      <c r="Z99" s="28"/>
    </row>
    <row r="100" spans="1:26" ht="15" customHeight="1">
      <c r="A100" s="111">
        <v>92</v>
      </c>
      <c r="B100" s="33" t="s">
        <v>1952</v>
      </c>
      <c r="C100" s="48" t="s">
        <v>61</v>
      </c>
      <c r="D100" s="9"/>
      <c r="E100" s="116" t="s">
        <v>3407</v>
      </c>
      <c r="F100" s="161"/>
      <c r="G100" s="670">
        <v>68.2</v>
      </c>
      <c r="H100" s="88">
        <v>1</v>
      </c>
      <c r="I100" s="88">
        <v>120</v>
      </c>
      <c r="J100" s="40" t="s">
        <v>231</v>
      </c>
      <c r="K100" s="41" t="s">
        <v>26</v>
      </c>
      <c r="L100" s="42" t="str">
        <f t="shared" si="0"/>
        <v>120box</v>
      </c>
      <c r="M100" s="658">
        <f t="shared" si="1"/>
        <v>120</v>
      </c>
      <c r="N100" s="659" t="str">
        <f t="shared" si="5"/>
        <v>120box</v>
      </c>
      <c r="O100" s="692">
        <f t="shared" si="2"/>
        <v>68.2</v>
      </c>
      <c r="P100" s="29">
        <f t="shared" si="3"/>
        <v>68.2</v>
      </c>
      <c r="Q100" s="74">
        <f t="shared" si="4"/>
        <v>0</v>
      </c>
      <c r="R100" s="28"/>
      <c r="S100" s="28"/>
      <c r="T100" s="28"/>
      <c r="U100" s="28"/>
      <c r="V100" s="28"/>
      <c r="W100" s="28"/>
      <c r="X100" s="28"/>
      <c r="Y100" s="28"/>
      <c r="Z100" s="28"/>
    </row>
    <row r="101" spans="1:26" ht="15" customHeight="1">
      <c r="A101" s="111">
        <v>93</v>
      </c>
      <c r="B101" s="33" t="s">
        <v>481</v>
      </c>
      <c r="C101" s="48" t="s">
        <v>61</v>
      </c>
      <c r="D101" s="9"/>
      <c r="E101" s="62" t="s">
        <v>482</v>
      </c>
      <c r="F101" s="161"/>
      <c r="G101" s="670">
        <v>88</v>
      </c>
      <c r="H101" s="88">
        <v>16</v>
      </c>
      <c r="I101" s="669">
        <v>1</v>
      </c>
      <c r="J101" s="88" t="s">
        <v>86</v>
      </c>
      <c r="K101" s="41" t="s">
        <v>26</v>
      </c>
      <c r="L101" s="42" t="str">
        <f t="shared" si="0"/>
        <v>1gallons</v>
      </c>
      <c r="M101" s="658">
        <f t="shared" si="1"/>
        <v>16</v>
      </c>
      <c r="N101" s="659" t="str">
        <f t="shared" si="5"/>
        <v>16gallons</v>
      </c>
      <c r="O101" s="692">
        <f t="shared" si="2"/>
        <v>1408</v>
      </c>
      <c r="P101" s="29">
        <f t="shared" si="3"/>
        <v>88</v>
      </c>
      <c r="Q101" s="74">
        <f t="shared" si="4"/>
        <v>0</v>
      </c>
      <c r="R101" s="28"/>
      <c r="S101" s="28"/>
      <c r="T101" s="28"/>
      <c r="U101" s="28"/>
      <c r="V101" s="28"/>
      <c r="W101" s="28"/>
      <c r="X101" s="28"/>
      <c r="Y101" s="28"/>
      <c r="Z101" s="28"/>
    </row>
    <row r="102" spans="1:26" ht="15" customHeight="1">
      <c r="A102" s="111">
        <v>94</v>
      </c>
      <c r="B102" s="275" t="s">
        <v>579</v>
      </c>
      <c r="C102" s="48" t="s">
        <v>61</v>
      </c>
      <c r="D102" s="9"/>
      <c r="E102" s="116" t="s">
        <v>580</v>
      </c>
      <c r="F102" s="161"/>
      <c r="G102" s="670">
        <v>43.8</v>
      </c>
      <c r="H102" s="88">
        <v>2</v>
      </c>
      <c r="I102" s="88">
        <v>30</v>
      </c>
      <c r="J102" s="40" t="s">
        <v>59</v>
      </c>
      <c r="K102" s="41" t="s">
        <v>26</v>
      </c>
      <c r="L102" s="42" t="str">
        <f t="shared" si="0"/>
        <v>30grams</v>
      </c>
      <c r="M102" s="658">
        <f t="shared" si="1"/>
        <v>60</v>
      </c>
      <c r="N102" s="659" t="str">
        <f t="shared" si="5"/>
        <v>60grams</v>
      </c>
      <c r="O102" s="692">
        <f t="shared" si="2"/>
        <v>87.6</v>
      </c>
      <c r="P102" s="29">
        <f t="shared" si="3"/>
        <v>43.8</v>
      </c>
      <c r="Q102" s="74">
        <f t="shared" si="4"/>
        <v>0</v>
      </c>
      <c r="R102" s="28"/>
      <c r="S102" s="28"/>
      <c r="T102" s="28"/>
      <c r="U102" s="28"/>
      <c r="V102" s="28"/>
      <c r="W102" s="28"/>
      <c r="X102" s="28"/>
      <c r="Y102" s="28"/>
      <c r="Z102" s="28"/>
    </row>
    <row r="103" spans="1:26" ht="15" customHeight="1">
      <c r="A103" s="111">
        <v>95</v>
      </c>
      <c r="B103" s="275" t="s">
        <v>658</v>
      </c>
      <c r="C103" s="48" t="s">
        <v>61</v>
      </c>
      <c r="D103" s="9"/>
      <c r="E103" s="116" t="s">
        <v>659</v>
      </c>
      <c r="F103" s="161"/>
      <c r="G103" s="670">
        <v>31.55</v>
      </c>
      <c r="H103" s="88">
        <v>47</v>
      </c>
      <c r="I103" s="88">
        <v>50</v>
      </c>
      <c r="J103" s="40" t="s">
        <v>59</v>
      </c>
      <c r="K103" s="41" t="s">
        <v>26</v>
      </c>
      <c r="L103" s="42" t="str">
        <f t="shared" si="0"/>
        <v>50grams</v>
      </c>
      <c r="M103" s="658">
        <f t="shared" si="1"/>
        <v>2350</v>
      </c>
      <c r="N103" s="659" t="str">
        <f t="shared" si="5"/>
        <v>2350grams</v>
      </c>
      <c r="O103" s="692">
        <f t="shared" si="2"/>
        <v>1482.8500000000001</v>
      </c>
      <c r="P103" s="29">
        <f t="shared" si="3"/>
        <v>31.550000000000004</v>
      </c>
      <c r="Q103" s="74">
        <f t="shared" si="4"/>
        <v>0</v>
      </c>
      <c r="R103" s="28"/>
      <c r="S103" s="28"/>
      <c r="T103" s="28"/>
      <c r="U103" s="28"/>
      <c r="V103" s="28"/>
      <c r="W103" s="28"/>
      <c r="X103" s="28"/>
      <c r="Y103" s="28"/>
      <c r="Z103" s="28"/>
    </row>
    <row r="104" spans="1:26" ht="15" customHeight="1">
      <c r="A104" s="111">
        <v>96</v>
      </c>
      <c r="B104" s="275" t="s">
        <v>748</v>
      </c>
      <c r="C104" s="48" t="s">
        <v>61</v>
      </c>
      <c r="D104" s="9"/>
      <c r="E104" s="116" t="s">
        <v>2633</v>
      </c>
      <c r="F104" s="161"/>
      <c r="G104" s="670">
        <v>213.9</v>
      </c>
      <c r="H104" s="88">
        <v>27</v>
      </c>
      <c r="I104" s="88">
        <v>1800</v>
      </c>
      <c r="J104" s="40" t="s">
        <v>29</v>
      </c>
      <c r="K104" s="41" t="s">
        <v>26</v>
      </c>
      <c r="L104" s="42" t="str">
        <f t="shared" si="0"/>
        <v>1800ml</v>
      </c>
      <c r="M104" s="658">
        <f t="shared" si="1"/>
        <v>48600</v>
      </c>
      <c r="N104" s="659" t="str">
        <f t="shared" si="5"/>
        <v>48600ml</v>
      </c>
      <c r="O104" s="692">
        <f t="shared" si="2"/>
        <v>5775.3</v>
      </c>
      <c r="P104" s="29">
        <f t="shared" si="3"/>
        <v>213.9</v>
      </c>
      <c r="Q104" s="74">
        <f t="shared" si="4"/>
        <v>0</v>
      </c>
      <c r="R104" s="28"/>
      <c r="S104" s="28"/>
      <c r="T104" s="28"/>
      <c r="U104" s="28"/>
      <c r="V104" s="28"/>
      <c r="W104" s="28"/>
      <c r="X104" s="28"/>
      <c r="Y104" s="28"/>
      <c r="Z104" s="28"/>
    </row>
    <row r="105" spans="1:26" ht="15" customHeight="1">
      <c r="A105" s="111">
        <v>97</v>
      </c>
      <c r="B105" s="48" t="s">
        <v>808</v>
      </c>
      <c r="C105" s="48" t="s">
        <v>61</v>
      </c>
      <c r="D105" s="9"/>
      <c r="E105" s="116" t="s">
        <v>3408</v>
      </c>
      <c r="F105" s="161"/>
      <c r="G105" s="675">
        <v>52</v>
      </c>
      <c r="H105" s="88">
        <v>15</v>
      </c>
      <c r="I105" s="88">
        <v>62</v>
      </c>
      <c r="J105" s="40" t="s">
        <v>59</v>
      </c>
      <c r="K105" s="41" t="s">
        <v>26</v>
      </c>
      <c r="L105" s="42" t="str">
        <f t="shared" si="0"/>
        <v>62grams</v>
      </c>
      <c r="M105" s="658">
        <f t="shared" si="1"/>
        <v>930</v>
      </c>
      <c r="N105" s="659" t="str">
        <f t="shared" si="5"/>
        <v>930grams</v>
      </c>
      <c r="O105" s="692">
        <f t="shared" si="2"/>
        <v>780</v>
      </c>
      <c r="P105" s="29">
        <f t="shared" si="3"/>
        <v>52</v>
      </c>
      <c r="Q105" s="74">
        <f t="shared" si="4"/>
        <v>0</v>
      </c>
      <c r="R105" s="28"/>
      <c r="S105" s="28"/>
      <c r="T105" s="28"/>
      <c r="U105" s="28"/>
      <c r="V105" s="28"/>
      <c r="W105" s="28"/>
      <c r="X105" s="28"/>
      <c r="Y105" s="28"/>
      <c r="Z105" s="28"/>
    </row>
    <row r="106" spans="1:26" ht="15" customHeight="1">
      <c r="A106" s="111">
        <v>98</v>
      </c>
      <c r="B106" s="48" t="s">
        <v>859</v>
      </c>
      <c r="C106" s="48" t="s">
        <v>61</v>
      </c>
      <c r="D106" s="35"/>
      <c r="E106" s="50" t="s">
        <v>3409</v>
      </c>
      <c r="F106" s="161"/>
      <c r="G106" s="670">
        <v>31.8</v>
      </c>
      <c r="H106" s="88">
        <v>5</v>
      </c>
      <c r="I106" s="88">
        <v>30</v>
      </c>
      <c r="J106" s="40" t="s">
        <v>59</v>
      </c>
      <c r="K106" s="41" t="s">
        <v>26</v>
      </c>
      <c r="L106" s="42" t="str">
        <f t="shared" si="0"/>
        <v>30grams</v>
      </c>
      <c r="M106" s="658">
        <f t="shared" si="1"/>
        <v>150</v>
      </c>
      <c r="N106" s="659" t="str">
        <f t="shared" si="5"/>
        <v>150grams</v>
      </c>
      <c r="O106" s="692">
        <f t="shared" si="2"/>
        <v>159</v>
      </c>
      <c r="P106" s="29">
        <f t="shared" si="3"/>
        <v>31.8</v>
      </c>
      <c r="Q106" s="74">
        <f t="shared" si="4"/>
        <v>0</v>
      </c>
      <c r="R106" s="28"/>
      <c r="S106" s="28"/>
      <c r="T106" s="28"/>
      <c r="U106" s="28"/>
      <c r="V106" s="28"/>
      <c r="W106" s="28"/>
      <c r="X106" s="28"/>
      <c r="Y106" s="28"/>
      <c r="Z106" s="28"/>
    </row>
    <row r="107" spans="1:26" ht="15" customHeight="1">
      <c r="A107" s="111">
        <v>99</v>
      </c>
      <c r="B107" s="33" t="s">
        <v>1255</v>
      </c>
      <c r="C107" s="48" t="s">
        <v>61</v>
      </c>
      <c r="D107" s="35"/>
      <c r="E107" s="116" t="s">
        <v>2634</v>
      </c>
      <c r="F107" s="161"/>
      <c r="G107" s="670">
        <v>90.3</v>
      </c>
      <c r="H107" s="88">
        <v>2</v>
      </c>
      <c r="I107" s="88">
        <v>900</v>
      </c>
      <c r="J107" s="40" t="s">
        <v>59</v>
      </c>
      <c r="K107" s="41" t="s">
        <v>26</v>
      </c>
      <c r="L107" s="42" t="str">
        <f t="shared" si="0"/>
        <v>900grams</v>
      </c>
      <c r="M107" s="658">
        <f t="shared" si="1"/>
        <v>1800</v>
      </c>
      <c r="N107" s="659" t="str">
        <f t="shared" si="5"/>
        <v>1800grams</v>
      </c>
      <c r="O107" s="692">
        <f t="shared" si="2"/>
        <v>180.6</v>
      </c>
      <c r="P107" s="29">
        <f t="shared" si="3"/>
        <v>90.3</v>
      </c>
      <c r="Q107" s="74">
        <f t="shared" si="4"/>
        <v>0</v>
      </c>
      <c r="R107" s="28"/>
      <c r="S107" s="28"/>
      <c r="T107" s="28"/>
      <c r="U107" s="28"/>
      <c r="V107" s="28"/>
      <c r="W107" s="28"/>
      <c r="X107" s="28"/>
      <c r="Y107" s="28"/>
      <c r="Z107" s="28"/>
    </row>
    <row r="108" spans="1:26" ht="15" customHeight="1">
      <c r="A108" s="111">
        <v>100</v>
      </c>
      <c r="B108" s="48" t="s">
        <v>1363</v>
      </c>
      <c r="C108" s="48" t="s">
        <v>61</v>
      </c>
      <c r="D108" s="35"/>
      <c r="E108" s="50" t="s">
        <v>2635</v>
      </c>
      <c r="F108" s="161"/>
      <c r="G108" s="670">
        <v>48.7</v>
      </c>
      <c r="H108" s="88">
        <v>3</v>
      </c>
      <c r="I108" s="40">
        <v>550</v>
      </c>
      <c r="J108" s="40" t="s">
        <v>59</v>
      </c>
      <c r="K108" s="41" t="s">
        <v>26</v>
      </c>
      <c r="L108" s="42" t="str">
        <f t="shared" si="0"/>
        <v>550grams</v>
      </c>
      <c r="M108" s="658">
        <f t="shared" si="1"/>
        <v>1650</v>
      </c>
      <c r="N108" s="659" t="str">
        <f t="shared" si="5"/>
        <v>1650grams</v>
      </c>
      <c r="O108" s="692">
        <f t="shared" si="2"/>
        <v>146.10000000000002</v>
      </c>
      <c r="P108" s="29">
        <f t="shared" si="3"/>
        <v>48.70000000000001</v>
      </c>
      <c r="Q108" s="74">
        <f t="shared" si="4"/>
        <v>0</v>
      </c>
      <c r="R108" s="28"/>
      <c r="S108" s="28"/>
      <c r="T108" s="28"/>
      <c r="U108" s="28"/>
      <c r="V108" s="28"/>
      <c r="W108" s="28"/>
      <c r="X108" s="28"/>
      <c r="Y108" s="28"/>
      <c r="Z108" s="28"/>
    </row>
    <row r="109" spans="1:26" ht="15" customHeight="1">
      <c r="A109" s="111">
        <v>101</v>
      </c>
      <c r="B109" s="89" t="s">
        <v>1395</v>
      </c>
      <c r="C109" s="48" t="s">
        <v>61</v>
      </c>
      <c r="D109" s="35"/>
      <c r="E109" s="149" t="s">
        <v>1396</v>
      </c>
      <c r="F109" s="161"/>
      <c r="G109" s="670">
        <v>158.30000000000001</v>
      </c>
      <c r="H109" s="88">
        <v>2</v>
      </c>
      <c r="I109" s="86">
        <v>500</v>
      </c>
      <c r="J109" s="40" t="s">
        <v>29</v>
      </c>
      <c r="K109" s="41" t="s">
        <v>26</v>
      </c>
      <c r="L109" s="42" t="str">
        <f t="shared" si="0"/>
        <v>500ml</v>
      </c>
      <c r="M109" s="658">
        <f t="shared" si="1"/>
        <v>1000</v>
      </c>
      <c r="N109" s="659" t="str">
        <f t="shared" si="5"/>
        <v>1000ml</v>
      </c>
      <c r="O109" s="692">
        <f t="shared" si="2"/>
        <v>316.60000000000002</v>
      </c>
      <c r="P109" s="29">
        <f t="shared" si="3"/>
        <v>158.30000000000001</v>
      </c>
      <c r="Q109" s="74">
        <f t="shared" si="4"/>
        <v>0</v>
      </c>
      <c r="R109" s="28"/>
      <c r="S109" s="28"/>
      <c r="T109" s="28"/>
      <c r="U109" s="28"/>
      <c r="V109" s="28"/>
      <c r="W109" s="28"/>
      <c r="X109" s="28"/>
      <c r="Y109" s="28"/>
      <c r="Z109" s="28"/>
    </row>
    <row r="110" spans="1:26" ht="15" customHeight="1">
      <c r="A110" s="111">
        <v>102</v>
      </c>
      <c r="B110" s="48" t="s">
        <v>1485</v>
      </c>
      <c r="C110" s="48" t="s">
        <v>61</v>
      </c>
      <c r="D110" s="35"/>
      <c r="E110" s="116" t="s">
        <v>1486</v>
      </c>
      <c r="F110" s="161"/>
      <c r="G110" s="675">
        <v>4.82</v>
      </c>
      <c r="H110" s="88">
        <v>990</v>
      </c>
      <c r="I110" s="88">
        <v>8</v>
      </c>
      <c r="J110" s="40" t="s">
        <v>59</v>
      </c>
      <c r="K110" s="41" t="s">
        <v>26</v>
      </c>
      <c r="L110" s="42" t="str">
        <f t="shared" si="0"/>
        <v>8grams</v>
      </c>
      <c r="M110" s="658">
        <f t="shared" si="1"/>
        <v>7920</v>
      </c>
      <c r="N110" s="659" t="str">
        <f t="shared" si="5"/>
        <v>7920grams</v>
      </c>
      <c r="O110" s="692">
        <f t="shared" si="2"/>
        <v>4771.8</v>
      </c>
      <c r="P110" s="29">
        <f t="shared" si="3"/>
        <v>4.82</v>
      </c>
      <c r="Q110" s="74">
        <f t="shared" si="4"/>
        <v>0</v>
      </c>
      <c r="R110" s="28"/>
      <c r="S110" s="28"/>
      <c r="T110" s="28"/>
      <c r="U110" s="28"/>
      <c r="V110" s="28"/>
      <c r="W110" s="28"/>
      <c r="X110" s="28"/>
      <c r="Y110" s="28"/>
      <c r="Z110" s="28"/>
    </row>
    <row r="111" spans="1:26" ht="15" customHeight="1">
      <c r="A111" s="111">
        <v>103</v>
      </c>
      <c r="B111" s="48" t="s">
        <v>1527</v>
      </c>
      <c r="C111" s="48" t="s">
        <v>61</v>
      </c>
      <c r="D111" s="35"/>
      <c r="E111" s="116" t="s">
        <v>3410</v>
      </c>
      <c r="F111" s="161"/>
      <c r="G111" s="670">
        <v>420.6</v>
      </c>
      <c r="H111" s="88">
        <v>3</v>
      </c>
      <c r="I111" s="88">
        <v>3.5</v>
      </c>
      <c r="J111" s="40" t="s">
        <v>86</v>
      </c>
      <c r="K111" s="41" t="s">
        <v>26</v>
      </c>
      <c r="L111" s="42" t="str">
        <f t="shared" si="0"/>
        <v>3.5gallons</v>
      </c>
      <c r="M111" s="658">
        <f t="shared" si="1"/>
        <v>10.5</v>
      </c>
      <c r="N111" s="659" t="str">
        <f t="shared" si="5"/>
        <v>10.5gallons</v>
      </c>
      <c r="O111" s="692">
        <f t="shared" si="2"/>
        <v>1261.8000000000002</v>
      </c>
      <c r="P111" s="29">
        <f t="shared" si="3"/>
        <v>420.60000000000008</v>
      </c>
      <c r="Q111" s="74">
        <f t="shared" si="4"/>
        <v>0</v>
      </c>
      <c r="R111" s="28"/>
      <c r="S111" s="28"/>
      <c r="T111" s="28"/>
      <c r="U111" s="28"/>
      <c r="V111" s="28"/>
      <c r="W111" s="28"/>
      <c r="X111" s="28"/>
      <c r="Y111" s="28"/>
      <c r="Z111" s="28"/>
    </row>
    <row r="112" spans="1:26" ht="15" customHeight="1">
      <c r="A112" s="111">
        <v>104</v>
      </c>
      <c r="B112" s="48" t="s">
        <v>841</v>
      </c>
      <c r="C112" s="48" t="s">
        <v>61</v>
      </c>
      <c r="D112" s="35"/>
      <c r="E112" s="116" t="s">
        <v>842</v>
      </c>
      <c r="F112" s="156"/>
      <c r="G112" s="670">
        <v>81.3</v>
      </c>
      <c r="H112" s="88">
        <v>1</v>
      </c>
      <c r="I112" s="88">
        <v>30</v>
      </c>
      <c r="J112" s="40" t="s">
        <v>59</v>
      </c>
      <c r="K112" s="41" t="s">
        <v>26</v>
      </c>
      <c r="L112" s="42" t="str">
        <f t="shared" si="0"/>
        <v>30grams</v>
      </c>
      <c r="M112" s="658">
        <f t="shared" si="1"/>
        <v>30</v>
      </c>
      <c r="N112" s="659" t="str">
        <f t="shared" si="5"/>
        <v>30grams</v>
      </c>
      <c r="O112" s="692">
        <f t="shared" si="2"/>
        <v>81.3</v>
      </c>
      <c r="P112" s="29">
        <f t="shared" si="3"/>
        <v>81.3</v>
      </c>
      <c r="Q112" s="74">
        <f t="shared" si="4"/>
        <v>0</v>
      </c>
      <c r="R112" s="28"/>
      <c r="S112" s="28"/>
      <c r="T112" s="28"/>
      <c r="U112" s="28"/>
      <c r="V112" s="28"/>
      <c r="W112" s="28"/>
      <c r="X112" s="28"/>
      <c r="Y112" s="28"/>
      <c r="Z112" s="28"/>
    </row>
    <row r="113" spans="1:26" ht="15" customHeight="1">
      <c r="A113" s="111">
        <v>105</v>
      </c>
      <c r="B113" s="89" t="s">
        <v>1759</v>
      </c>
      <c r="C113" s="48" t="s">
        <v>61</v>
      </c>
      <c r="D113" s="35"/>
      <c r="E113" s="149" t="s">
        <v>1760</v>
      </c>
      <c r="F113" s="156"/>
      <c r="G113" s="686">
        <v>279.10000000000002</v>
      </c>
      <c r="H113" s="88">
        <v>1</v>
      </c>
      <c r="I113" s="88">
        <v>250</v>
      </c>
      <c r="J113" s="88" t="s">
        <v>29</v>
      </c>
      <c r="K113" s="41" t="s">
        <v>26</v>
      </c>
      <c r="L113" s="42" t="str">
        <f t="shared" si="0"/>
        <v>250ml</v>
      </c>
      <c r="M113" s="658">
        <f t="shared" si="1"/>
        <v>250</v>
      </c>
      <c r="N113" s="659" t="str">
        <f t="shared" si="5"/>
        <v>250ml</v>
      </c>
      <c r="O113" s="692">
        <f t="shared" si="2"/>
        <v>279.10000000000002</v>
      </c>
      <c r="P113" s="29">
        <f t="shared" si="3"/>
        <v>279.10000000000002</v>
      </c>
      <c r="Q113" s="74">
        <f t="shared" si="4"/>
        <v>0</v>
      </c>
      <c r="R113" s="28"/>
      <c r="S113" s="28"/>
      <c r="T113" s="28"/>
      <c r="U113" s="28"/>
      <c r="V113" s="28"/>
      <c r="W113" s="28"/>
      <c r="X113" s="28"/>
      <c r="Y113" s="28"/>
      <c r="Z113" s="28"/>
    </row>
    <row r="114" spans="1:26" ht="15" customHeight="1">
      <c r="A114" s="111">
        <v>106</v>
      </c>
      <c r="B114" s="91" t="s">
        <v>1876</v>
      </c>
      <c r="C114" s="48" t="s">
        <v>61</v>
      </c>
      <c r="D114" s="35"/>
      <c r="E114" s="91" t="s">
        <v>1877</v>
      </c>
      <c r="F114" s="156"/>
      <c r="G114" s="670">
        <v>230</v>
      </c>
      <c r="H114" s="88">
        <v>1</v>
      </c>
      <c r="I114" s="88">
        <v>1000</v>
      </c>
      <c r="J114" s="88" t="s">
        <v>59</v>
      </c>
      <c r="K114" s="41" t="s">
        <v>26</v>
      </c>
      <c r="L114" s="42" t="str">
        <f t="shared" si="0"/>
        <v>1000grams</v>
      </c>
      <c r="M114" s="658">
        <f t="shared" si="1"/>
        <v>1000</v>
      </c>
      <c r="N114" s="659" t="str">
        <f t="shared" si="5"/>
        <v>1000grams</v>
      </c>
      <c r="O114" s="692">
        <f t="shared" si="2"/>
        <v>230</v>
      </c>
      <c r="P114" s="29">
        <f t="shared" si="3"/>
        <v>230</v>
      </c>
      <c r="Q114" s="74">
        <f t="shared" si="4"/>
        <v>0</v>
      </c>
      <c r="R114" s="28"/>
      <c r="S114" s="28"/>
      <c r="T114" s="28"/>
      <c r="U114" s="28"/>
      <c r="V114" s="28"/>
      <c r="W114" s="28"/>
      <c r="X114" s="28"/>
      <c r="Y114" s="28"/>
      <c r="Z114" s="28"/>
    </row>
    <row r="115" spans="1:26" ht="15" customHeight="1">
      <c r="A115" s="111">
        <v>107</v>
      </c>
      <c r="B115" s="193" t="s">
        <v>2035</v>
      </c>
      <c r="C115" s="48" t="s">
        <v>61</v>
      </c>
      <c r="D115" s="35"/>
      <c r="E115" s="287" t="s">
        <v>3411</v>
      </c>
      <c r="F115" s="156"/>
      <c r="G115" s="675">
        <v>150</v>
      </c>
      <c r="H115" s="88">
        <v>0.5</v>
      </c>
      <c r="I115" s="40">
        <v>1000</v>
      </c>
      <c r="J115" s="40" t="s">
        <v>59</v>
      </c>
      <c r="K115" s="41" t="s">
        <v>26</v>
      </c>
      <c r="L115" s="42" t="str">
        <f t="shared" si="0"/>
        <v>1000grams</v>
      </c>
      <c r="M115" s="658">
        <f t="shared" si="1"/>
        <v>500</v>
      </c>
      <c r="N115" s="659" t="str">
        <f t="shared" si="5"/>
        <v>500grams</v>
      </c>
      <c r="O115" s="692">
        <f t="shared" si="2"/>
        <v>75</v>
      </c>
      <c r="P115" s="29">
        <f t="shared" si="3"/>
        <v>150</v>
      </c>
      <c r="Q115" s="74">
        <f t="shared" si="4"/>
        <v>0</v>
      </c>
      <c r="R115" s="28"/>
      <c r="S115" s="28"/>
      <c r="T115" s="28"/>
      <c r="U115" s="28"/>
      <c r="V115" s="28"/>
      <c r="W115" s="28"/>
      <c r="X115" s="28"/>
      <c r="Y115" s="28"/>
      <c r="Z115" s="28"/>
    </row>
    <row r="116" spans="1:26" ht="15" customHeight="1">
      <c r="A116" s="111">
        <v>108</v>
      </c>
      <c r="B116" s="116" t="s">
        <v>2112</v>
      </c>
      <c r="C116" s="48" t="s">
        <v>61</v>
      </c>
      <c r="D116" s="35"/>
      <c r="E116" s="116" t="s">
        <v>2113</v>
      </c>
      <c r="F116" s="156"/>
      <c r="G116" s="657">
        <v>12</v>
      </c>
      <c r="H116" s="88">
        <v>2</v>
      </c>
      <c r="I116" s="88">
        <v>1000</v>
      </c>
      <c r="J116" s="121" t="s">
        <v>59</v>
      </c>
      <c r="K116" s="41" t="s">
        <v>26</v>
      </c>
      <c r="L116" s="42" t="str">
        <f t="shared" si="0"/>
        <v>1000grams</v>
      </c>
      <c r="M116" s="658">
        <f t="shared" si="1"/>
        <v>2000</v>
      </c>
      <c r="N116" s="659" t="str">
        <f t="shared" si="5"/>
        <v>2000grams</v>
      </c>
      <c r="O116" s="692">
        <f t="shared" si="2"/>
        <v>24</v>
      </c>
      <c r="P116" s="29">
        <f t="shared" si="3"/>
        <v>12</v>
      </c>
      <c r="Q116" s="74">
        <f t="shared" si="4"/>
        <v>0</v>
      </c>
      <c r="R116" s="28"/>
      <c r="S116" s="28"/>
      <c r="T116" s="28"/>
      <c r="U116" s="28"/>
      <c r="V116" s="28"/>
      <c r="W116" s="28"/>
      <c r="X116" s="28"/>
      <c r="Y116" s="28"/>
      <c r="Z116" s="28"/>
    </row>
    <row r="117" spans="1:26" ht="15" customHeight="1">
      <c r="A117" s="111">
        <v>109</v>
      </c>
      <c r="B117" s="116" t="s">
        <v>2207</v>
      </c>
      <c r="C117" s="48" t="s">
        <v>61</v>
      </c>
      <c r="D117" s="35"/>
      <c r="E117" s="116" t="s">
        <v>2208</v>
      </c>
      <c r="F117" s="156"/>
      <c r="G117" s="657">
        <v>295.39999999999998</v>
      </c>
      <c r="H117" s="88">
        <v>1</v>
      </c>
      <c r="I117" s="40">
        <v>420</v>
      </c>
      <c r="J117" s="40" t="s">
        <v>29</v>
      </c>
      <c r="K117" s="41" t="s">
        <v>26</v>
      </c>
      <c r="L117" s="42" t="str">
        <f t="shared" si="0"/>
        <v>420ml</v>
      </c>
      <c r="M117" s="658">
        <f t="shared" si="1"/>
        <v>420</v>
      </c>
      <c r="N117" s="659" t="str">
        <f t="shared" si="5"/>
        <v>420ml</v>
      </c>
      <c r="O117" s="692">
        <f t="shared" si="2"/>
        <v>295.39999999999998</v>
      </c>
      <c r="P117" s="29">
        <f t="shared" si="3"/>
        <v>295.39999999999998</v>
      </c>
      <c r="Q117" s="74">
        <f t="shared" si="4"/>
        <v>0</v>
      </c>
      <c r="R117" s="28"/>
      <c r="S117" s="28"/>
      <c r="T117" s="28"/>
      <c r="U117" s="28"/>
      <c r="V117" s="28"/>
      <c r="W117" s="28"/>
      <c r="X117" s="28"/>
      <c r="Y117" s="28"/>
      <c r="Z117" s="28"/>
    </row>
    <row r="118" spans="1:26" ht="15" customHeight="1">
      <c r="A118" s="111">
        <v>110</v>
      </c>
      <c r="B118" s="116" t="s">
        <v>2232</v>
      </c>
      <c r="C118" s="48" t="s">
        <v>61</v>
      </c>
      <c r="D118" s="35"/>
      <c r="E118" s="116" t="s">
        <v>3412</v>
      </c>
      <c r="F118" s="156"/>
      <c r="G118" s="657">
        <v>27.7</v>
      </c>
      <c r="H118" s="88">
        <v>30</v>
      </c>
      <c r="I118" s="88">
        <v>44</v>
      </c>
      <c r="J118" s="121" t="s">
        <v>59</v>
      </c>
      <c r="K118" s="41" t="s">
        <v>26</v>
      </c>
      <c r="L118" s="42" t="str">
        <f t="shared" si="0"/>
        <v>44grams</v>
      </c>
      <c r="M118" s="658">
        <f t="shared" si="1"/>
        <v>1320</v>
      </c>
      <c r="N118" s="659" t="str">
        <f t="shared" si="5"/>
        <v>1320grams</v>
      </c>
      <c r="O118" s="692">
        <f t="shared" si="2"/>
        <v>831</v>
      </c>
      <c r="P118" s="29">
        <f t="shared" si="3"/>
        <v>27.7</v>
      </c>
      <c r="Q118" s="74">
        <f t="shared" si="4"/>
        <v>0</v>
      </c>
      <c r="R118" s="28"/>
      <c r="S118" s="28"/>
      <c r="T118" s="28"/>
      <c r="U118" s="28"/>
      <c r="V118" s="28"/>
      <c r="W118" s="28"/>
      <c r="X118" s="28"/>
      <c r="Y118" s="28"/>
      <c r="Z118" s="28"/>
    </row>
    <row r="119" spans="1:26" ht="15" customHeight="1">
      <c r="A119" s="111">
        <v>111</v>
      </c>
      <c r="B119" s="33" t="s">
        <v>2275</v>
      </c>
      <c r="C119" s="48" t="s">
        <v>61</v>
      </c>
      <c r="D119" s="179"/>
      <c r="E119" s="50" t="s">
        <v>3413</v>
      </c>
      <c r="F119" s="156"/>
      <c r="G119" s="657">
        <v>73</v>
      </c>
      <c r="H119" s="88">
        <v>18</v>
      </c>
      <c r="I119" s="88">
        <v>1</v>
      </c>
      <c r="J119" s="121" t="s">
        <v>86</v>
      </c>
      <c r="K119" s="41" t="s">
        <v>26</v>
      </c>
      <c r="L119" s="42" t="str">
        <f t="shared" si="0"/>
        <v>1gallons</v>
      </c>
      <c r="M119" s="658">
        <f t="shared" si="1"/>
        <v>18</v>
      </c>
      <c r="N119" s="659" t="str">
        <f t="shared" si="5"/>
        <v>18gallons</v>
      </c>
      <c r="O119" s="692">
        <f t="shared" si="2"/>
        <v>1314</v>
      </c>
      <c r="P119" s="29">
        <f t="shared" si="3"/>
        <v>73</v>
      </c>
      <c r="Q119" s="74">
        <f t="shared" si="4"/>
        <v>0</v>
      </c>
      <c r="R119" s="28"/>
      <c r="S119" s="28"/>
      <c r="T119" s="28"/>
      <c r="U119" s="28"/>
      <c r="V119" s="28"/>
      <c r="W119" s="28"/>
      <c r="X119" s="28"/>
      <c r="Y119" s="28"/>
      <c r="Z119" s="28"/>
    </row>
    <row r="120" spans="1:26" ht="15" customHeight="1">
      <c r="A120" s="111">
        <v>112</v>
      </c>
      <c r="B120" s="116" t="s">
        <v>2277</v>
      </c>
      <c r="C120" s="48" t="s">
        <v>61</v>
      </c>
      <c r="D120" s="179"/>
      <c r="E120" s="116" t="s">
        <v>2637</v>
      </c>
      <c r="F120" s="156"/>
      <c r="G120" s="657">
        <v>249.55</v>
      </c>
      <c r="H120" s="88">
        <v>1</v>
      </c>
      <c r="I120" s="88">
        <v>1000</v>
      </c>
      <c r="J120" s="121" t="s">
        <v>29</v>
      </c>
      <c r="K120" s="41" t="s">
        <v>26</v>
      </c>
      <c r="L120" s="42" t="str">
        <f t="shared" si="0"/>
        <v>1000ml</v>
      </c>
      <c r="M120" s="658">
        <f t="shared" si="1"/>
        <v>1000</v>
      </c>
      <c r="N120" s="659" t="str">
        <f t="shared" si="5"/>
        <v>1000ml</v>
      </c>
      <c r="O120" s="692">
        <f t="shared" si="2"/>
        <v>249.55</v>
      </c>
      <c r="P120" s="29">
        <f t="shared" si="3"/>
        <v>249.55</v>
      </c>
      <c r="Q120" s="74">
        <f t="shared" si="4"/>
        <v>0</v>
      </c>
      <c r="R120" s="28"/>
      <c r="S120" s="28"/>
      <c r="T120" s="28"/>
      <c r="U120" s="28"/>
      <c r="V120" s="28"/>
      <c r="W120" s="28"/>
      <c r="X120" s="28"/>
      <c r="Y120" s="28"/>
      <c r="Z120" s="28"/>
    </row>
    <row r="121" spans="1:26" ht="15" customHeight="1">
      <c r="A121" s="111">
        <v>113</v>
      </c>
      <c r="B121" s="116" t="s">
        <v>2326</v>
      </c>
      <c r="C121" s="48" t="s">
        <v>61</v>
      </c>
      <c r="D121" s="35"/>
      <c r="E121" s="116" t="s">
        <v>3414</v>
      </c>
      <c r="F121" s="156"/>
      <c r="G121" s="657">
        <v>845</v>
      </c>
      <c r="H121" s="88">
        <v>0.5</v>
      </c>
      <c r="I121" s="88">
        <v>1000</v>
      </c>
      <c r="J121" s="121" t="s">
        <v>59</v>
      </c>
      <c r="K121" s="41" t="s">
        <v>26</v>
      </c>
      <c r="L121" s="42" t="str">
        <f t="shared" si="0"/>
        <v>1000grams</v>
      </c>
      <c r="M121" s="658">
        <f t="shared" si="1"/>
        <v>500</v>
      </c>
      <c r="N121" s="659" t="str">
        <f t="shared" si="5"/>
        <v>500grams</v>
      </c>
      <c r="O121" s="692">
        <f t="shared" si="2"/>
        <v>422.5</v>
      </c>
      <c r="P121" s="29">
        <f t="shared" si="3"/>
        <v>845</v>
      </c>
      <c r="Q121" s="74">
        <f t="shared" si="4"/>
        <v>0</v>
      </c>
      <c r="R121" s="28"/>
      <c r="S121" s="28"/>
      <c r="T121" s="28"/>
      <c r="U121" s="28"/>
      <c r="V121" s="28"/>
      <c r="W121" s="28"/>
      <c r="X121" s="28"/>
      <c r="Y121" s="28"/>
      <c r="Z121" s="28"/>
    </row>
    <row r="122" spans="1:26" ht="15" customHeight="1">
      <c r="A122" s="111">
        <v>114</v>
      </c>
      <c r="B122" s="116" t="s">
        <v>2455</v>
      </c>
      <c r="C122" s="48" t="s">
        <v>61</v>
      </c>
      <c r="D122" s="35"/>
      <c r="E122" s="116" t="s">
        <v>3413</v>
      </c>
      <c r="F122" s="156"/>
      <c r="G122" s="657">
        <v>135</v>
      </c>
      <c r="H122" s="88">
        <v>2</v>
      </c>
      <c r="I122" s="88">
        <v>3500</v>
      </c>
      <c r="J122" s="121" t="s">
        <v>86</v>
      </c>
      <c r="K122" s="41" t="s">
        <v>26</v>
      </c>
      <c r="L122" s="42" t="str">
        <f t="shared" si="0"/>
        <v>3500gallons</v>
      </c>
      <c r="M122" s="658">
        <f t="shared" si="1"/>
        <v>7000</v>
      </c>
      <c r="N122" s="659" t="str">
        <f t="shared" si="5"/>
        <v>7000gallons</v>
      </c>
      <c r="O122" s="692">
        <f t="shared" si="2"/>
        <v>270</v>
      </c>
      <c r="P122" s="29">
        <f t="shared" si="3"/>
        <v>135</v>
      </c>
      <c r="Q122" s="74">
        <f t="shared" si="4"/>
        <v>0</v>
      </c>
      <c r="R122" s="28"/>
      <c r="S122" s="28"/>
      <c r="T122" s="28"/>
      <c r="U122" s="28"/>
      <c r="V122" s="28"/>
      <c r="W122" s="28"/>
      <c r="X122" s="28"/>
      <c r="Y122" s="28"/>
      <c r="Z122" s="28"/>
    </row>
    <row r="123" spans="1:26" ht="15" customHeight="1">
      <c r="A123" s="111">
        <v>115</v>
      </c>
      <c r="B123" s="89" t="s">
        <v>2545</v>
      </c>
      <c r="C123" s="48" t="s">
        <v>61</v>
      </c>
      <c r="D123" s="35"/>
      <c r="E123" s="149" t="s">
        <v>3413</v>
      </c>
      <c r="F123" s="156"/>
      <c r="G123" s="670">
        <v>70</v>
      </c>
      <c r="H123" s="88">
        <v>15</v>
      </c>
      <c r="I123" s="88">
        <v>3500</v>
      </c>
      <c r="J123" s="88" t="s">
        <v>86</v>
      </c>
      <c r="K123" s="41" t="s">
        <v>26</v>
      </c>
      <c r="L123" s="42" t="str">
        <f t="shared" si="0"/>
        <v>3500gallons</v>
      </c>
      <c r="M123" s="658">
        <f t="shared" si="1"/>
        <v>52500</v>
      </c>
      <c r="N123" s="659" t="str">
        <f t="shared" si="5"/>
        <v>52500gallons</v>
      </c>
      <c r="O123" s="692">
        <f t="shared" si="2"/>
        <v>1050</v>
      </c>
      <c r="P123" s="29">
        <f t="shared" si="3"/>
        <v>70</v>
      </c>
      <c r="Q123" s="74">
        <f t="shared" si="4"/>
        <v>0</v>
      </c>
      <c r="R123" s="28"/>
      <c r="S123" s="28"/>
      <c r="T123" s="28"/>
      <c r="U123" s="28"/>
      <c r="V123" s="28"/>
      <c r="W123" s="28"/>
      <c r="X123" s="28"/>
      <c r="Y123" s="28"/>
      <c r="Z123" s="28"/>
    </row>
    <row r="124" spans="1:26" ht="15" customHeight="1">
      <c r="A124" s="111">
        <v>116</v>
      </c>
      <c r="B124" s="48" t="s">
        <v>2575</v>
      </c>
      <c r="C124" s="48" t="s">
        <v>61</v>
      </c>
      <c r="D124" s="35"/>
      <c r="E124" s="50" t="s">
        <v>3415</v>
      </c>
      <c r="F124" s="156"/>
      <c r="G124" s="657">
        <v>45</v>
      </c>
      <c r="H124" s="696">
        <v>2</v>
      </c>
      <c r="I124" s="687">
        <v>200</v>
      </c>
      <c r="J124" s="677" t="s">
        <v>59</v>
      </c>
      <c r="K124" s="41" t="s">
        <v>26</v>
      </c>
      <c r="L124" s="42" t="str">
        <f t="shared" si="0"/>
        <v>200grams</v>
      </c>
      <c r="M124" s="658">
        <f t="shared" si="1"/>
        <v>400</v>
      </c>
      <c r="N124" s="659" t="str">
        <f t="shared" si="5"/>
        <v>400grams</v>
      </c>
      <c r="O124" s="692">
        <f t="shared" si="2"/>
        <v>90</v>
      </c>
      <c r="P124" s="29">
        <f t="shared" si="3"/>
        <v>45</v>
      </c>
      <c r="Q124" s="74">
        <f t="shared" si="4"/>
        <v>0</v>
      </c>
      <c r="R124" s="28"/>
      <c r="S124" s="28"/>
      <c r="T124" s="28"/>
      <c r="U124" s="28"/>
      <c r="V124" s="28"/>
      <c r="W124" s="28"/>
      <c r="X124" s="28"/>
      <c r="Y124" s="28"/>
      <c r="Z124" s="28"/>
    </row>
    <row r="125" spans="1:26" ht="15" customHeight="1">
      <c r="A125" s="111">
        <v>117</v>
      </c>
      <c r="B125" s="33" t="s">
        <v>2597</v>
      </c>
      <c r="C125" s="48" t="s">
        <v>61</v>
      </c>
      <c r="D125" s="561"/>
      <c r="E125" s="50" t="s">
        <v>2598</v>
      </c>
      <c r="F125" s="156"/>
      <c r="G125" s="657">
        <v>247.9</v>
      </c>
      <c r="H125" s="121">
        <v>1</v>
      </c>
      <c r="I125" s="121">
        <v>270</v>
      </c>
      <c r="J125" s="121" t="s">
        <v>29</v>
      </c>
      <c r="K125" s="41" t="s">
        <v>26</v>
      </c>
      <c r="L125" s="42" t="str">
        <f t="shared" si="0"/>
        <v>270ml</v>
      </c>
      <c r="M125" s="658">
        <f t="shared" si="1"/>
        <v>270</v>
      </c>
      <c r="N125" s="659" t="str">
        <f t="shared" si="5"/>
        <v>270ml</v>
      </c>
      <c r="O125" s="692">
        <f t="shared" si="2"/>
        <v>247.9</v>
      </c>
      <c r="P125" s="29">
        <f t="shared" si="3"/>
        <v>247.9</v>
      </c>
      <c r="Q125" s="74">
        <f t="shared" si="4"/>
        <v>0</v>
      </c>
      <c r="R125" s="28"/>
      <c r="S125" s="28"/>
      <c r="T125" s="28"/>
      <c r="U125" s="28"/>
      <c r="V125" s="28"/>
      <c r="W125" s="28"/>
      <c r="X125" s="28"/>
      <c r="Y125" s="28"/>
      <c r="Z125" s="28"/>
    </row>
    <row r="126" spans="1:26" ht="15" customHeight="1">
      <c r="A126" s="111">
        <v>118</v>
      </c>
      <c r="B126" s="33" t="s">
        <v>928</v>
      </c>
      <c r="C126" s="48" t="s">
        <v>61</v>
      </c>
      <c r="D126" s="9"/>
      <c r="E126" s="50" t="s">
        <v>3416</v>
      </c>
      <c r="F126" s="156"/>
      <c r="G126" s="657">
        <v>6.8</v>
      </c>
      <c r="H126" s="121">
        <v>3570</v>
      </c>
      <c r="I126" s="121">
        <v>1</v>
      </c>
      <c r="J126" s="121" t="s">
        <v>37</v>
      </c>
      <c r="K126" s="41" t="s">
        <v>26</v>
      </c>
      <c r="L126" s="42" t="str">
        <f t="shared" si="0"/>
        <v>1pieces</v>
      </c>
      <c r="M126" s="658">
        <f t="shared" si="1"/>
        <v>3570</v>
      </c>
      <c r="N126" s="659" t="str">
        <f t="shared" si="5"/>
        <v>3570pieces</v>
      </c>
      <c r="O126" s="692">
        <f t="shared" si="2"/>
        <v>24276</v>
      </c>
      <c r="P126" s="29">
        <f t="shared" si="3"/>
        <v>6.8</v>
      </c>
      <c r="Q126" s="74">
        <f t="shared" si="4"/>
        <v>0</v>
      </c>
      <c r="R126" s="28"/>
      <c r="S126" s="28"/>
      <c r="T126" s="28"/>
      <c r="U126" s="28"/>
      <c r="V126" s="28"/>
      <c r="W126" s="28"/>
      <c r="X126" s="28"/>
      <c r="Y126" s="28"/>
      <c r="Z126" s="28"/>
    </row>
    <row r="127" spans="1:26" ht="15" customHeight="1">
      <c r="A127" s="111">
        <v>119</v>
      </c>
      <c r="B127" s="33" t="s">
        <v>188</v>
      </c>
      <c r="C127" s="48" t="s">
        <v>61</v>
      </c>
      <c r="D127" s="9"/>
      <c r="E127" s="50"/>
      <c r="F127" s="156"/>
      <c r="G127" s="657">
        <v>268</v>
      </c>
      <c r="H127" s="121">
        <v>10</v>
      </c>
      <c r="I127" s="121">
        <v>1000</v>
      </c>
      <c r="J127" s="121" t="s">
        <v>59</v>
      </c>
      <c r="K127" s="41" t="s">
        <v>26</v>
      </c>
      <c r="L127" s="42" t="str">
        <f t="shared" si="0"/>
        <v>1000grams</v>
      </c>
      <c r="M127" s="658">
        <f t="shared" si="1"/>
        <v>10000</v>
      </c>
      <c r="N127" s="659" t="str">
        <f t="shared" si="5"/>
        <v>10000grams</v>
      </c>
      <c r="O127" s="692">
        <f t="shared" si="2"/>
        <v>2680</v>
      </c>
      <c r="P127" s="29">
        <f t="shared" si="3"/>
        <v>268</v>
      </c>
      <c r="Q127" s="74">
        <f t="shared" si="4"/>
        <v>0</v>
      </c>
      <c r="R127" s="28"/>
      <c r="S127" s="28"/>
      <c r="T127" s="28"/>
      <c r="U127" s="28"/>
      <c r="V127" s="28"/>
      <c r="W127" s="28"/>
      <c r="X127" s="28"/>
      <c r="Y127" s="28"/>
      <c r="Z127" s="28"/>
    </row>
    <row r="128" spans="1:26" ht="15" customHeight="1">
      <c r="A128" s="111">
        <v>120</v>
      </c>
      <c r="B128" s="48" t="s">
        <v>912</v>
      </c>
      <c r="C128" s="48" t="s">
        <v>61</v>
      </c>
      <c r="D128" s="35"/>
      <c r="E128" s="50"/>
      <c r="F128" s="156"/>
      <c r="G128" s="657">
        <v>180</v>
      </c>
      <c r="H128" s="121">
        <v>10</v>
      </c>
      <c r="I128" s="121">
        <v>1000</v>
      </c>
      <c r="J128" s="121" t="s">
        <v>59</v>
      </c>
      <c r="K128" s="41" t="s">
        <v>26</v>
      </c>
      <c r="L128" s="42" t="str">
        <f t="shared" si="0"/>
        <v>1000grams</v>
      </c>
      <c r="M128" s="658">
        <f t="shared" si="1"/>
        <v>10000</v>
      </c>
      <c r="N128" s="659" t="str">
        <f t="shared" si="5"/>
        <v>10000grams</v>
      </c>
      <c r="O128" s="692">
        <f t="shared" si="2"/>
        <v>1800</v>
      </c>
      <c r="P128" s="29">
        <f t="shared" si="3"/>
        <v>180</v>
      </c>
      <c r="Q128" s="74">
        <f t="shared" si="4"/>
        <v>0</v>
      </c>
      <c r="R128" s="28"/>
      <c r="S128" s="28"/>
      <c r="T128" s="28"/>
      <c r="U128" s="28"/>
      <c r="V128" s="28"/>
      <c r="W128" s="28"/>
      <c r="X128" s="28"/>
      <c r="Y128" s="28"/>
      <c r="Z128" s="28"/>
    </row>
    <row r="129" spans="1:26" ht="15" customHeight="1">
      <c r="A129" s="111">
        <v>121</v>
      </c>
      <c r="B129" s="90" t="s">
        <v>2014</v>
      </c>
      <c r="C129" s="48" t="s">
        <v>61</v>
      </c>
      <c r="D129" s="35"/>
      <c r="E129" s="149"/>
      <c r="F129" s="156"/>
      <c r="G129" s="670">
        <v>270</v>
      </c>
      <c r="H129" s="88">
        <v>10</v>
      </c>
      <c r="I129" s="121">
        <v>1000</v>
      </c>
      <c r="J129" s="121" t="s">
        <v>59</v>
      </c>
      <c r="K129" s="41" t="s">
        <v>26</v>
      </c>
      <c r="L129" s="42" t="str">
        <f t="shared" si="0"/>
        <v>1000grams</v>
      </c>
      <c r="M129" s="658">
        <f t="shared" si="1"/>
        <v>10000</v>
      </c>
      <c r="N129" s="659" t="str">
        <f t="shared" si="5"/>
        <v>10000grams</v>
      </c>
      <c r="O129" s="692">
        <f t="shared" si="2"/>
        <v>2700</v>
      </c>
      <c r="P129" s="29">
        <f t="shared" si="3"/>
        <v>270</v>
      </c>
      <c r="Q129" s="74">
        <f t="shared" si="4"/>
        <v>0</v>
      </c>
      <c r="R129" s="28"/>
      <c r="S129" s="28"/>
      <c r="T129" s="28"/>
      <c r="U129" s="28"/>
      <c r="V129" s="28"/>
      <c r="W129" s="28"/>
      <c r="X129" s="28"/>
      <c r="Y129" s="28"/>
      <c r="Z129" s="28"/>
    </row>
    <row r="130" spans="1:26" ht="15" customHeight="1">
      <c r="A130" s="111">
        <v>122</v>
      </c>
      <c r="B130" s="89" t="s">
        <v>2420</v>
      </c>
      <c r="C130" s="48" t="s">
        <v>61</v>
      </c>
      <c r="D130" s="35"/>
      <c r="E130" s="149"/>
      <c r="F130" s="156"/>
      <c r="G130" s="670">
        <v>148</v>
      </c>
      <c r="H130" s="88">
        <v>4</v>
      </c>
      <c r="I130" s="121">
        <v>1000</v>
      </c>
      <c r="J130" s="121" t="s">
        <v>59</v>
      </c>
      <c r="K130" s="41" t="s">
        <v>26</v>
      </c>
      <c r="L130" s="42" t="str">
        <f t="shared" si="0"/>
        <v>1000grams</v>
      </c>
      <c r="M130" s="658">
        <f t="shared" si="1"/>
        <v>4000</v>
      </c>
      <c r="N130" s="659" t="str">
        <f t="shared" si="5"/>
        <v>4000grams</v>
      </c>
      <c r="O130" s="692">
        <f t="shared" si="2"/>
        <v>592</v>
      </c>
      <c r="P130" s="29">
        <f t="shared" si="3"/>
        <v>148</v>
      </c>
      <c r="Q130" s="74">
        <f t="shared" si="4"/>
        <v>0</v>
      </c>
      <c r="R130" s="28"/>
      <c r="S130" s="28"/>
      <c r="T130" s="28"/>
      <c r="U130" s="28"/>
      <c r="V130" s="28"/>
      <c r="W130" s="28"/>
      <c r="X130" s="28"/>
      <c r="Y130" s="28"/>
      <c r="Z130" s="28"/>
    </row>
    <row r="131" spans="1:26" ht="15" customHeight="1">
      <c r="A131" s="111">
        <v>123</v>
      </c>
      <c r="B131" s="89" t="s">
        <v>60</v>
      </c>
      <c r="C131" s="48" t="s">
        <v>61</v>
      </c>
      <c r="D131" s="35"/>
      <c r="E131" s="149"/>
      <c r="F131" s="156"/>
      <c r="G131" s="670">
        <v>55</v>
      </c>
      <c r="H131" s="88">
        <v>2</v>
      </c>
      <c r="I131" s="121">
        <v>1000</v>
      </c>
      <c r="J131" s="121" t="s">
        <v>59</v>
      </c>
      <c r="K131" s="41" t="s">
        <v>26</v>
      </c>
      <c r="L131" s="42" t="str">
        <f t="shared" si="0"/>
        <v>1000grams</v>
      </c>
      <c r="M131" s="658">
        <f t="shared" si="1"/>
        <v>2000</v>
      </c>
      <c r="N131" s="659" t="str">
        <f t="shared" si="5"/>
        <v>2000grams</v>
      </c>
      <c r="O131" s="692">
        <f t="shared" si="2"/>
        <v>110</v>
      </c>
      <c r="P131" s="29">
        <f t="shared" si="3"/>
        <v>55</v>
      </c>
      <c r="Q131" s="74">
        <f t="shared" si="4"/>
        <v>0</v>
      </c>
      <c r="R131" s="28"/>
      <c r="S131" s="28"/>
      <c r="T131" s="28"/>
      <c r="U131" s="28"/>
      <c r="V131" s="28"/>
      <c r="W131" s="28"/>
      <c r="X131" s="28"/>
      <c r="Y131" s="28"/>
      <c r="Z131" s="28"/>
    </row>
    <row r="132" spans="1:26" ht="15" customHeight="1">
      <c r="A132" s="111">
        <v>124</v>
      </c>
      <c r="B132" s="89" t="s">
        <v>905</v>
      </c>
      <c r="C132" s="48" t="s">
        <v>61</v>
      </c>
      <c r="D132" s="35"/>
      <c r="E132" s="149"/>
      <c r="F132" s="156"/>
      <c r="G132" s="670">
        <v>625</v>
      </c>
      <c r="H132" s="88">
        <v>0.25</v>
      </c>
      <c r="I132" s="121">
        <v>1000</v>
      </c>
      <c r="J132" s="121" t="s">
        <v>59</v>
      </c>
      <c r="K132" s="41" t="s">
        <v>26</v>
      </c>
      <c r="L132" s="42" t="str">
        <f t="shared" si="0"/>
        <v>1000grams</v>
      </c>
      <c r="M132" s="658">
        <f t="shared" si="1"/>
        <v>250</v>
      </c>
      <c r="N132" s="659" t="str">
        <f t="shared" si="5"/>
        <v>250grams</v>
      </c>
      <c r="O132" s="692">
        <f t="shared" si="2"/>
        <v>156.25</v>
      </c>
      <c r="P132" s="29">
        <f t="shared" si="3"/>
        <v>625</v>
      </c>
      <c r="Q132" s="74">
        <f t="shared" si="4"/>
        <v>0</v>
      </c>
      <c r="R132" s="28"/>
      <c r="S132" s="28"/>
      <c r="T132" s="28"/>
      <c r="U132" s="28"/>
      <c r="V132" s="28"/>
      <c r="W132" s="28"/>
      <c r="X132" s="28"/>
      <c r="Y132" s="28"/>
      <c r="Z132" s="28"/>
    </row>
    <row r="133" spans="1:26" ht="15" customHeight="1">
      <c r="A133" s="111">
        <v>125</v>
      </c>
      <c r="B133" s="48" t="s">
        <v>1269</v>
      </c>
      <c r="C133" s="48" t="s">
        <v>61</v>
      </c>
      <c r="D133" s="9"/>
      <c r="E133" s="50" t="s">
        <v>1270</v>
      </c>
      <c r="F133" s="156"/>
      <c r="G133" s="657">
        <v>280</v>
      </c>
      <c r="H133" s="121">
        <v>3</v>
      </c>
      <c r="I133" s="121">
        <v>500</v>
      </c>
      <c r="J133" s="121" t="s">
        <v>59</v>
      </c>
      <c r="K133" s="41" t="s">
        <v>26</v>
      </c>
      <c r="L133" s="42" t="str">
        <f t="shared" si="0"/>
        <v>500grams</v>
      </c>
      <c r="M133" s="658">
        <f t="shared" si="1"/>
        <v>1500</v>
      </c>
      <c r="N133" s="659" t="str">
        <f t="shared" si="5"/>
        <v>1500grams</v>
      </c>
      <c r="O133" s="692">
        <f t="shared" si="2"/>
        <v>840</v>
      </c>
      <c r="P133" s="29">
        <f t="shared" si="3"/>
        <v>280</v>
      </c>
      <c r="Q133" s="74">
        <f t="shared" si="4"/>
        <v>0</v>
      </c>
      <c r="R133" s="28"/>
      <c r="S133" s="28"/>
      <c r="T133" s="28"/>
      <c r="U133" s="28"/>
      <c r="V133" s="28"/>
      <c r="W133" s="28"/>
      <c r="X133" s="28"/>
      <c r="Y133" s="28"/>
      <c r="Z133" s="28"/>
    </row>
    <row r="134" spans="1:26" ht="15" customHeight="1">
      <c r="A134" s="111">
        <v>126</v>
      </c>
      <c r="B134" s="48" t="s">
        <v>1274</v>
      </c>
      <c r="C134" s="48" t="s">
        <v>61</v>
      </c>
      <c r="D134" s="9"/>
      <c r="E134" s="50" t="s">
        <v>3417</v>
      </c>
      <c r="F134" s="156"/>
      <c r="G134" s="657">
        <v>189</v>
      </c>
      <c r="H134" s="121">
        <v>1</v>
      </c>
      <c r="I134" s="121">
        <v>1000</v>
      </c>
      <c r="J134" s="121" t="s">
        <v>33</v>
      </c>
      <c r="K134" s="41" t="s">
        <v>26</v>
      </c>
      <c r="L134" s="42" t="str">
        <f t="shared" si="0"/>
        <v>1000kg</v>
      </c>
      <c r="M134" s="658">
        <f t="shared" si="1"/>
        <v>1000</v>
      </c>
      <c r="N134" s="659" t="str">
        <f t="shared" si="5"/>
        <v>1000kg</v>
      </c>
      <c r="O134" s="692">
        <f t="shared" si="2"/>
        <v>189</v>
      </c>
      <c r="P134" s="29">
        <f t="shared" si="3"/>
        <v>189</v>
      </c>
      <c r="Q134" s="74">
        <f t="shared" si="4"/>
        <v>0</v>
      </c>
      <c r="R134" s="28"/>
      <c r="S134" s="28"/>
      <c r="T134" s="28"/>
      <c r="U134" s="28"/>
      <c r="V134" s="28"/>
      <c r="W134" s="28"/>
      <c r="X134" s="28"/>
      <c r="Y134" s="28"/>
      <c r="Z134" s="28"/>
    </row>
    <row r="135" spans="1:26" ht="15" customHeight="1">
      <c r="A135" s="111">
        <v>127</v>
      </c>
      <c r="B135" s="48" t="s">
        <v>2423</v>
      </c>
      <c r="C135" s="48" t="s">
        <v>61</v>
      </c>
      <c r="D135" s="9"/>
      <c r="E135" s="50" t="s">
        <v>3418</v>
      </c>
      <c r="F135" s="156"/>
      <c r="G135" s="657">
        <v>340</v>
      </c>
      <c r="H135" s="121">
        <v>0.25</v>
      </c>
      <c r="I135" s="121">
        <v>1000</v>
      </c>
      <c r="J135" s="121" t="s">
        <v>59</v>
      </c>
      <c r="K135" s="41" t="s">
        <v>26</v>
      </c>
      <c r="L135" s="42" t="str">
        <f t="shared" si="0"/>
        <v>1000grams</v>
      </c>
      <c r="M135" s="658">
        <f t="shared" si="1"/>
        <v>250</v>
      </c>
      <c r="N135" s="659" t="str">
        <f t="shared" si="5"/>
        <v>250grams</v>
      </c>
      <c r="O135" s="692">
        <f t="shared" si="2"/>
        <v>85</v>
      </c>
      <c r="P135" s="29">
        <f t="shared" si="3"/>
        <v>340</v>
      </c>
      <c r="Q135" s="74">
        <f t="shared" si="4"/>
        <v>0</v>
      </c>
      <c r="R135" s="28"/>
      <c r="S135" s="28"/>
      <c r="T135" s="28"/>
      <c r="U135" s="28"/>
      <c r="V135" s="28"/>
      <c r="W135" s="28"/>
      <c r="X135" s="28"/>
      <c r="Y135" s="28"/>
      <c r="Z135" s="28"/>
    </row>
    <row r="136" spans="1:26" ht="15" customHeight="1">
      <c r="A136" s="111">
        <v>128</v>
      </c>
      <c r="B136" s="116" t="s">
        <v>2438</v>
      </c>
      <c r="C136" s="48" t="s">
        <v>61</v>
      </c>
      <c r="D136" s="9"/>
      <c r="E136" s="50" t="s">
        <v>3419</v>
      </c>
      <c r="F136" s="156"/>
      <c r="G136" s="657">
        <v>255</v>
      </c>
      <c r="H136" s="121">
        <v>1</v>
      </c>
      <c r="I136" s="121">
        <v>300</v>
      </c>
      <c r="J136" s="121" t="s">
        <v>59</v>
      </c>
      <c r="K136" s="41" t="s">
        <v>26</v>
      </c>
      <c r="L136" s="42" t="str">
        <f t="shared" si="0"/>
        <v>300grams</v>
      </c>
      <c r="M136" s="658">
        <f t="shared" si="1"/>
        <v>300</v>
      </c>
      <c r="N136" s="659" t="str">
        <f t="shared" si="5"/>
        <v>300grams</v>
      </c>
      <c r="O136" s="692">
        <f t="shared" si="2"/>
        <v>255</v>
      </c>
      <c r="P136" s="29">
        <f t="shared" si="3"/>
        <v>255</v>
      </c>
      <c r="Q136" s="74">
        <f t="shared" si="4"/>
        <v>0</v>
      </c>
      <c r="R136" s="28"/>
      <c r="S136" s="28"/>
      <c r="T136" s="28"/>
      <c r="U136" s="28"/>
      <c r="V136" s="28"/>
      <c r="W136" s="28"/>
      <c r="X136" s="28"/>
      <c r="Y136" s="28"/>
      <c r="Z136" s="28"/>
    </row>
    <row r="137" spans="1:26" ht="15" customHeight="1">
      <c r="A137" s="111">
        <v>129</v>
      </c>
      <c r="B137" s="33" t="s">
        <v>2459</v>
      </c>
      <c r="C137" s="48" t="s">
        <v>61</v>
      </c>
      <c r="D137" s="9"/>
      <c r="E137" s="149" t="s">
        <v>2460</v>
      </c>
      <c r="F137" s="156"/>
      <c r="G137" s="670">
        <v>330</v>
      </c>
      <c r="H137" s="88">
        <v>1</v>
      </c>
      <c r="I137" s="121">
        <v>1.8</v>
      </c>
      <c r="J137" s="88" t="s">
        <v>29</v>
      </c>
      <c r="K137" s="41" t="s">
        <v>26</v>
      </c>
      <c r="L137" s="42" t="str">
        <f t="shared" si="0"/>
        <v>1.8ml</v>
      </c>
      <c r="M137" s="658">
        <f t="shared" si="1"/>
        <v>1.8</v>
      </c>
      <c r="N137" s="659" t="str">
        <f t="shared" si="5"/>
        <v>1.8ml</v>
      </c>
      <c r="O137" s="692">
        <f t="shared" si="2"/>
        <v>330</v>
      </c>
      <c r="P137" s="29">
        <f t="shared" si="3"/>
        <v>330</v>
      </c>
      <c r="Q137" s="74">
        <f t="shared" si="4"/>
        <v>0</v>
      </c>
      <c r="R137" s="28"/>
      <c r="S137" s="28"/>
      <c r="T137" s="28"/>
      <c r="U137" s="28"/>
      <c r="V137" s="28"/>
      <c r="W137" s="28"/>
      <c r="X137" s="28"/>
      <c r="Y137" s="28"/>
      <c r="Z137" s="28"/>
    </row>
    <row r="138" spans="1:26" ht="15" customHeight="1">
      <c r="A138" s="111">
        <v>130</v>
      </c>
      <c r="B138" s="48" t="s">
        <v>2554</v>
      </c>
      <c r="C138" s="48" t="s">
        <v>61</v>
      </c>
      <c r="D138" s="9"/>
      <c r="E138" s="149" t="s">
        <v>3418</v>
      </c>
      <c r="F138" s="156"/>
      <c r="G138" s="670">
        <v>720</v>
      </c>
      <c r="H138" s="88">
        <v>1</v>
      </c>
      <c r="I138" s="121">
        <v>1000</v>
      </c>
      <c r="J138" s="88" t="s">
        <v>59</v>
      </c>
      <c r="K138" s="41" t="s">
        <v>26</v>
      </c>
      <c r="L138" s="42" t="str">
        <f t="shared" si="0"/>
        <v>1000grams</v>
      </c>
      <c r="M138" s="658">
        <f t="shared" si="1"/>
        <v>1000</v>
      </c>
      <c r="N138" s="659" t="str">
        <f t="shared" si="5"/>
        <v>1000grams</v>
      </c>
      <c r="O138" s="692">
        <f t="shared" si="2"/>
        <v>720</v>
      </c>
      <c r="P138" s="29">
        <f t="shared" si="3"/>
        <v>720</v>
      </c>
      <c r="Q138" s="74">
        <f t="shared" si="4"/>
        <v>0</v>
      </c>
      <c r="R138" s="28"/>
      <c r="S138" s="28"/>
      <c r="T138" s="28"/>
      <c r="U138" s="28"/>
      <c r="V138" s="28"/>
      <c r="W138" s="28"/>
      <c r="X138" s="28"/>
      <c r="Y138" s="28"/>
      <c r="Z138" s="28"/>
    </row>
    <row r="139" spans="1:26" ht="15" customHeight="1">
      <c r="A139" s="111">
        <v>131</v>
      </c>
      <c r="B139" s="48" t="s">
        <v>2555</v>
      </c>
      <c r="C139" s="48" t="s">
        <v>61</v>
      </c>
      <c r="D139" s="9"/>
      <c r="E139" s="91" t="s">
        <v>3420</v>
      </c>
      <c r="F139" s="156"/>
      <c r="G139" s="670">
        <v>188</v>
      </c>
      <c r="H139" s="110">
        <v>2</v>
      </c>
      <c r="I139" s="121">
        <v>200</v>
      </c>
      <c r="J139" s="110" t="s">
        <v>59</v>
      </c>
      <c r="K139" s="41" t="s">
        <v>26</v>
      </c>
      <c r="L139" s="42" t="str">
        <f t="shared" si="0"/>
        <v>200grams</v>
      </c>
      <c r="M139" s="658">
        <f t="shared" si="1"/>
        <v>400</v>
      </c>
      <c r="N139" s="659" t="str">
        <f t="shared" si="5"/>
        <v>400grams</v>
      </c>
      <c r="O139" s="692">
        <f t="shared" si="2"/>
        <v>376</v>
      </c>
      <c r="P139" s="29">
        <f t="shared" si="3"/>
        <v>188</v>
      </c>
      <c r="Q139" s="74">
        <f t="shared" si="4"/>
        <v>0</v>
      </c>
      <c r="R139" s="28"/>
      <c r="S139" s="28"/>
      <c r="T139" s="28"/>
      <c r="U139" s="28"/>
      <c r="V139" s="28"/>
      <c r="W139" s="28"/>
      <c r="X139" s="28"/>
      <c r="Y139" s="28"/>
      <c r="Z139" s="28"/>
    </row>
    <row r="140" spans="1:26" ht="15" customHeight="1">
      <c r="A140" s="111">
        <v>132</v>
      </c>
      <c r="B140" s="33" t="s">
        <v>264</v>
      </c>
      <c r="C140" s="48" t="s">
        <v>61</v>
      </c>
      <c r="D140" s="9"/>
      <c r="E140" s="50" t="s">
        <v>3421</v>
      </c>
      <c r="F140" s="156"/>
      <c r="G140" s="670">
        <v>100</v>
      </c>
      <c r="H140" s="121">
        <v>7</v>
      </c>
      <c r="I140" s="121">
        <v>1000</v>
      </c>
      <c r="J140" s="121" t="s">
        <v>59</v>
      </c>
      <c r="K140" s="41" t="s">
        <v>26</v>
      </c>
      <c r="L140" s="42" t="str">
        <f t="shared" si="0"/>
        <v>1000grams</v>
      </c>
      <c r="M140" s="658">
        <f t="shared" si="1"/>
        <v>7000</v>
      </c>
      <c r="N140" s="659" t="str">
        <f t="shared" si="5"/>
        <v>7000grams</v>
      </c>
      <c r="O140" s="692">
        <f t="shared" si="2"/>
        <v>700</v>
      </c>
      <c r="P140" s="29">
        <f t="shared" si="3"/>
        <v>100</v>
      </c>
      <c r="Q140" s="74">
        <f t="shared" si="4"/>
        <v>0</v>
      </c>
      <c r="R140" s="28"/>
      <c r="S140" s="28"/>
      <c r="T140" s="28"/>
      <c r="U140" s="28"/>
      <c r="V140" s="28"/>
      <c r="W140" s="28"/>
      <c r="X140" s="28"/>
      <c r="Y140" s="28"/>
      <c r="Z140" s="28"/>
    </row>
    <row r="141" spans="1:26" ht="15" customHeight="1">
      <c r="A141" s="111">
        <v>133</v>
      </c>
      <c r="B141" s="33" t="s">
        <v>450</v>
      </c>
      <c r="C141" s="48" t="s">
        <v>61</v>
      </c>
      <c r="D141" s="9"/>
      <c r="E141" s="50" t="s">
        <v>3422</v>
      </c>
      <c r="F141" s="156"/>
      <c r="G141" s="670">
        <v>132.5</v>
      </c>
      <c r="H141" s="121">
        <v>6</v>
      </c>
      <c r="I141" s="121">
        <v>500</v>
      </c>
      <c r="J141" s="121" t="s">
        <v>59</v>
      </c>
      <c r="K141" s="41" t="s">
        <v>26</v>
      </c>
      <c r="L141" s="42" t="str">
        <f t="shared" si="0"/>
        <v>500grams</v>
      </c>
      <c r="M141" s="658">
        <f t="shared" si="1"/>
        <v>3000</v>
      </c>
      <c r="N141" s="659" t="str">
        <f t="shared" si="5"/>
        <v>3000grams</v>
      </c>
      <c r="O141" s="692">
        <f t="shared" si="2"/>
        <v>795</v>
      </c>
      <c r="P141" s="29">
        <f t="shared" si="3"/>
        <v>132.5</v>
      </c>
      <c r="Q141" s="74">
        <f t="shared" si="4"/>
        <v>0</v>
      </c>
      <c r="R141" s="28"/>
      <c r="S141" s="28"/>
      <c r="T141" s="28"/>
      <c r="U141" s="28"/>
      <c r="V141" s="28"/>
      <c r="W141" s="28"/>
      <c r="X141" s="28"/>
      <c r="Y141" s="28"/>
      <c r="Z141" s="28"/>
    </row>
    <row r="142" spans="1:26" ht="15" customHeight="1">
      <c r="A142" s="111">
        <v>134</v>
      </c>
      <c r="B142" s="48" t="s">
        <v>1346</v>
      </c>
      <c r="C142" s="48" t="s">
        <v>61</v>
      </c>
      <c r="D142" s="9"/>
      <c r="E142" s="50" t="s">
        <v>1347</v>
      </c>
      <c r="F142" s="156"/>
      <c r="G142" s="657">
        <v>130.9</v>
      </c>
      <c r="H142" s="121">
        <v>4</v>
      </c>
      <c r="I142" s="40">
        <v>500</v>
      </c>
      <c r="J142" s="121" t="s">
        <v>59</v>
      </c>
      <c r="K142" s="41" t="s">
        <v>26</v>
      </c>
      <c r="L142" s="42" t="str">
        <f t="shared" si="0"/>
        <v>500grams</v>
      </c>
      <c r="M142" s="658">
        <f t="shared" si="1"/>
        <v>2000</v>
      </c>
      <c r="N142" s="659" t="str">
        <f t="shared" si="5"/>
        <v>2000grams</v>
      </c>
      <c r="O142" s="692">
        <f t="shared" si="2"/>
        <v>523.6</v>
      </c>
      <c r="P142" s="29">
        <f t="shared" si="3"/>
        <v>130.9</v>
      </c>
      <c r="Q142" s="74">
        <f t="shared" si="4"/>
        <v>0</v>
      </c>
      <c r="R142" s="28"/>
      <c r="S142" s="28"/>
      <c r="T142" s="28"/>
      <c r="U142" s="28"/>
      <c r="V142" s="28"/>
      <c r="W142" s="28"/>
      <c r="X142" s="28"/>
      <c r="Y142" s="28"/>
      <c r="Z142" s="28"/>
    </row>
    <row r="143" spans="1:26" ht="15" customHeight="1">
      <c r="A143" s="111">
        <v>135</v>
      </c>
      <c r="B143" s="48" t="s">
        <v>1451</v>
      </c>
      <c r="C143" s="48" t="s">
        <v>61</v>
      </c>
      <c r="D143" s="9"/>
      <c r="E143" s="50" t="s">
        <v>1452</v>
      </c>
      <c r="F143" s="156"/>
      <c r="G143" s="657">
        <v>59.61</v>
      </c>
      <c r="H143" s="121">
        <v>1</v>
      </c>
      <c r="I143" s="40">
        <v>1000</v>
      </c>
      <c r="J143" s="121" t="s">
        <v>59</v>
      </c>
      <c r="K143" s="41" t="s">
        <v>26</v>
      </c>
      <c r="L143" s="42" t="str">
        <f t="shared" si="0"/>
        <v>1000grams</v>
      </c>
      <c r="M143" s="658">
        <f t="shared" si="1"/>
        <v>1000</v>
      </c>
      <c r="N143" s="659" t="str">
        <f t="shared" si="5"/>
        <v>1000grams</v>
      </c>
      <c r="O143" s="692">
        <f t="shared" si="2"/>
        <v>59.61</v>
      </c>
      <c r="P143" s="29">
        <f t="shared" si="3"/>
        <v>59.61</v>
      </c>
      <c r="Q143" s="74">
        <f t="shared" si="4"/>
        <v>0</v>
      </c>
      <c r="R143" s="28"/>
      <c r="S143" s="28"/>
      <c r="T143" s="28"/>
      <c r="U143" s="28"/>
      <c r="V143" s="28"/>
      <c r="W143" s="28"/>
      <c r="X143" s="28"/>
      <c r="Y143" s="28"/>
      <c r="Z143" s="28"/>
    </row>
    <row r="144" spans="1:26" ht="15" customHeight="1">
      <c r="A144" s="111">
        <v>136</v>
      </c>
      <c r="B144" s="48" t="s">
        <v>1649</v>
      </c>
      <c r="C144" s="48" t="s">
        <v>61</v>
      </c>
      <c r="D144" s="9"/>
      <c r="E144" s="50" t="s">
        <v>3423</v>
      </c>
      <c r="F144" s="156"/>
      <c r="G144" s="657">
        <v>125</v>
      </c>
      <c r="H144" s="121">
        <v>3</v>
      </c>
      <c r="I144" s="40">
        <v>1000</v>
      </c>
      <c r="J144" s="121" t="s">
        <v>59</v>
      </c>
      <c r="K144" s="41" t="s">
        <v>26</v>
      </c>
      <c r="L144" s="42" t="str">
        <f t="shared" si="0"/>
        <v>1000grams</v>
      </c>
      <c r="M144" s="658">
        <f t="shared" si="1"/>
        <v>3000</v>
      </c>
      <c r="N144" s="659" t="str">
        <f t="shared" si="5"/>
        <v>3000grams</v>
      </c>
      <c r="O144" s="692">
        <f t="shared" si="2"/>
        <v>375</v>
      </c>
      <c r="P144" s="29">
        <f t="shared" si="3"/>
        <v>125</v>
      </c>
      <c r="Q144" s="74">
        <f t="shared" si="4"/>
        <v>0</v>
      </c>
      <c r="R144" s="28"/>
      <c r="S144" s="28"/>
      <c r="T144" s="28"/>
      <c r="U144" s="28"/>
      <c r="V144" s="28"/>
      <c r="W144" s="28"/>
      <c r="X144" s="28"/>
      <c r="Y144" s="28"/>
      <c r="Z144" s="28"/>
    </row>
    <row r="145" spans="1:26" ht="15" customHeight="1">
      <c r="A145" s="111">
        <v>137</v>
      </c>
      <c r="B145" s="48" t="s">
        <v>1806</v>
      </c>
      <c r="C145" s="48" t="s">
        <v>61</v>
      </c>
      <c r="D145" s="35"/>
      <c r="E145" s="50" t="s">
        <v>3424</v>
      </c>
      <c r="F145" s="156"/>
      <c r="G145" s="657">
        <v>43</v>
      </c>
      <c r="H145" s="121">
        <v>3</v>
      </c>
      <c r="I145" s="40">
        <v>500</v>
      </c>
      <c r="J145" s="121" t="s">
        <v>59</v>
      </c>
      <c r="K145" s="41" t="s">
        <v>26</v>
      </c>
      <c r="L145" s="42" t="str">
        <f t="shared" si="0"/>
        <v>500grams</v>
      </c>
      <c r="M145" s="658">
        <f t="shared" si="1"/>
        <v>1500</v>
      </c>
      <c r="N145" s="659" t="str">
        <f t="shared" si="5"/>
        <v>1500grams</v>
      </c>
      <c r="O145" s="692">
        <f t="shared" si="2"/>
        <v>129</v>
      </c>
      <c r="P145" s="29">
        <f t="shared" si="3"/>
        <v>43</v>
      </c>
      <c r="Q145" s="74">
        <f t="shared" si="4"/>
        <v>0</v>
      </c>
      <c r="R145" s="28"/>
      <c r="S145" s="28"/>
      <c r="T145" s="28"/>
      <c r="U145" s="28"/>
      <c r="V145" s="28"/>
      <c r="W145" s="28"/>
      <c r="X145" s="28"/>
      <c r="Y145" s="28"/>
      <c r="Z145" s="28"/>
    </row>
    <row r="146" spans="1:26" ht="15" customHeight="1">
      <c r="A146" s="111">
        <v>138</v>
      </c>
      <c r="B146" s="48" t="s">
        <v>2282</v>
      </c>
      <c r="C146" s="48" t="s">
        <v>61</v>
      </c>
      <c r="D146" s="35"/>
      <c r="E146" s="50" t="s">
        <v>3425</v>
      </c>
      <c r="F146" s="156"/>
      <c r="G146" s="657">
        <v>80.62</v>
      </c>
      <c r="H146" s="121">
        <v>4</v>
      </c>
      <c r="I146" s="40">
        <v>900</v>
      </c>
      <c r="J146" s="121" t="s">
        <v>59</v>
      </c>
      <c r="K146" s="41" t="s">
        <v>26</v>
      </c>
      <c r="L146" s="42" t="str">
        <f t="shared" si="0"/>
        <v>900grams</v>
      </c>
      <c r="M146" s="658">
        <f t="shared" si="1"/>
        <v>3600</v>
      </c>
      <c r="N146" s="659" t="str">
        <f t="shared" si="5"/>
        <v>3600grams</v>
      </c>
      <c r="O146" s="692">
        <f t="shared" si="2"/>
        <v>322.48</v>
      </c>
      <c r="P146" s="29">
        <f t="shared" si="3"/>
        <v>80.62</v>
      </c>
      <c r="Q146" s="74">
        <f t="shared" si="4"/>
        <v>0</v>
      </c>
      <c r="R146" s="28"/>
      <c r="S146" s="28"/>
      <c r="T146" s="28"/>
      <c r="U146" s="28"/>
      <c r="V146" s="28"/>
      <c r="W146" s="28"/>
      <c r="X146" s="28"/>
      <c r="Y146" s="28"/>
      <c r="Z146" s="28"/>
    </row>
    <row r="147" spans="1:26" ht="15" customHeight="1">
      <c r="A147" s="111">
        <v>139</v>
      </c>
      <c r="B147" s="48" t="s">
        <v>1820</v>
      </c>
      <c r="C147" s="48" t="s">
        <v>61</v>
      </c>
      <c r="D147" s="35"/>
      <c r="E147" s="50" t="s">
        <v>1821</v>
      </c>
      <c r="F147" s="156"/>
      <c r="G147" s="657">
        <v>1.26</v>
      </c>
      <c r="H147" s="121">
        <v>808</v>
      </c>
      <c r="I147" s="40">
        <v>1</v>
      </c>
      <c r="J147" s="121" t="s">
        <v>37</v>
      </c>
      <c r="K147" s="41" t="s">
        <v>26</v>
      </c>
      <c r="L147" s="42" t="str">
        <f t="shared" si="0"/>
        <v>1pieces</v>
      </c>
      <c r="M147" s="658">
        <f t="shared" si="1"/>
        <v>808</v>
      </c>
      <c r="N147" s="659" t="str">
        <f t="shared" si="5"/>
        <v>808pieces</v>
      </c>
      <c r="O147" s="692">
        <f t="shared" si="2"/>
        <v>1018.08</v>
      </c>
      <c r="P147" s="29">
        <f t="shared" si="3"/>
        <v>1.26</v>
      </c>
      <c r="Q147" s="74">
        <f t="shared" si="4"/>
        <v>0</v>
      </c>
      <c r="R147" s="28"/>
      <c r="S147" s="28"/>
      <c r="T147" s="28"/>
      <c r="U147" s="28"/>
      <c r="V147" s="28"/>
      <c r="W147" s="28"/>
      <c r="X147" s="28"/>
      <c r="Y147" s="28"/>
      <c r="Z147" s="28"/>
    </row>
    <row r="148" spans="1:26" ht="15" customHeight="1">
      <c r="A148" s="111">
        <v>140</v>
      </c>
      <c r="B148" s="48" t="s">
        <v>2158</v>
      </c>
      <c r="C148" s="48" t="s">
        <v>61</v>
      </c>
      <c r="D148" s="35"/>
      <c r="E148" s="287" t="s">
        <v>3426</v>
      </c>
      <c r="F148" s="156"/>
      <c r="G148" s="675">
        <v>2.78</v>
      </c>
      <c r="H148" s="88">
        <v>304</v>
      </c>
      <c r="I148" s="40">
        <v>1</v>
      </c>
      <c r="J148" s="40" t="s">
        <v>37</v>
      </c>
      <c r="K148" s="41" t="s">
        <v>26</v>
      </c>
      <c r="L148" s="42" t="str">
        <f t="shared" si="0"/>
        <v>1pieces</v>
      </c>
      <c r="M148" s="658">
        <f t="shared" si="1"/>
        <v>304</v>
      </c>
      <c r="N148" s="659" t="str">
        <f t="shared" si="5"/>
        <v>304pieces</v>
      </c>
      <c r="O148" s="692">
        <f t="shared" si="2"/>
        <v>845.11999999999989</v>
      </c>
      <c r="P148" s="29">
        <f t="shared" si="3"/>
        <v>2.78</v>
      </c>
      <c r="Q148" s="74">
        <f t="shared" si="4"/>
        <v>0</v>
      </c>
      <c r="R148" s="28"/>
      <c r="S148" s="28"/>
      <c r="T148" s="28"/>
      <c r="U148" s="28"/>
      <c r="V148" s="28"/>
      <c r="W148" s="28"/>
      <c r="X148" s="28"/>
      <c r="Y148" s="28"/>
      <c r="Z148" s="28"/>
    </row>
    <row r="149" spans="1:26" ht="15" customHeight="1">
      <c r="A149" s="111">
        <v>141</v>
      </c>
      <c r="B149" s="48" t="s">
        <v>2462</v>
      </c>
      <c r="C149" s="48" t="s">
        <v>61</v>
      </c>
      <c r="D149" s="35"/>
      <c r="E149" s="149" t="s">
        <v>2640</v>
      </c>
      <c r="F149" s="156"/>
      <c r="G149" s="670">
        <v>68.099999999999994</v>
      </c>
      <c r="H149" s="88">
        <v>4</v>
      </c>
      <c r="I149" s="40">
        <v>66</v>
      </c>
      <c r="J149" s="40" t="s">
        <v>37</v>
      </c>
      <c r="K149" s="41" t="s">
        <v>26</v>
      </c>
      <c r="L149" s="42" t="str">
        <f t="shared" si="0"/>
        <v>66pieces</v>
      </c>
      <c r="M149" s="658">
        <f t="shared" si="1"/>
        <v>264</v>
      </c>
      <c r="N149" s="659" t="str">
        <f t="shared" si="5"/>
        <v>264pieces</v>
      </c>
      <c r="O149" s="692">
        <f t="shared" si="2"/>
        <v>272.39999999999998</v>
      </c>
      <c r="P149" s="29">
        <f t="shared" si="3"/>
        <v>68.099999999999994</v>
      </c>
      <c r="Q149" s="74">
        <f t="shared" si="4"/>
        <v>0</v>
      </c>
      <c r="R149" s="28"/>
      <c r="S149" s="28"/>
      <c r="T149" s="28"/>
      <c r="U149" s="28"/>
      <c r="V149" s="28"/>
      <c r="W149" s="28"/>
      <c r="X149" s="28"/>
      <c r="Y149" s="28"/>
      <c r="Z149" s="28"/>
    </row>
    <row r="150" spans="1:26" ht="15" customHeight="1">
      <c r="A150" s="111">
        <v>142</v>
      </c>
      <c r="B150" s="48" t="s">
        <v>2473</v>
      </c>
      <c r="C150" s="48" t="s">
        <v>61</v>
      </c>
      <c r="D150" s="35"/>
      <c r="E150" s="149" t="s">
        <v>2474</v>
      </c>
      <c r="F150" s="156"/>
      <c r="G150" s="670">
        <v>25.03</v>
      </c>
      <c r="H150" s="88">
        <v>21</v>
      </c>
      <c r="I150" s="40">
        <v>50</v>
      </c>
      <c r="J150" s="40" t="s">
        <v>29</v>
      </c>
      <c r="K150" s="41" t="s">
        <v>26</v>
      </c>
      <c r="L150" s="42" t="str">
        <f t="shared" si="0"/>
        <v>50ml</v>
      </c>
      <c r="M150" s="658">
        <f t="shared" si="1"/>
        <v>1050</v>
      </c>
      <c r="N150" s="659" t="str">
        <f t="shared" si="5"/>
        <v>1050ml</v>
      </c>
      <c r="O150" s="692">
        <f t="shared" si="2"/>
        <v>525.63</v>
      </c>
      <c r="P150" s="29">
        <f t="shared" si="3"/>
        <v>25.03</v>
      </c>
      <c r="Q150" s="74">
        <f t="shared" si="4"/>
        <v>0</v>
      </c>
      <c r="R150" s="28"/>
      <c r="S150" s="28"/>
      <c r="T150" s="28"/>
      <c r="U150" s="28"/>
      <c r="V150" s="28"/>
      <c r="W150" s="28"/>
      <c r="X150" s="28"/>
      <c r="Y150" s="28"/>
      <c r="Z150" s="28"/>
    </row>
    <row r="151" spans="1:26" ht="15" customHeight="1">
      <c r="A151" s="111">
        <v>143</v>
      </c>
      <c r="B151" s="48" t="s">
        <v>1587</v>
      </c>
      <c r="C151" s="48" t="s">
        <v>61</v>
      </c>
      <c r="D151" s="35"/>
      <c r="E151" s="149" t="s">
        <v>3427</v>
      </c>
      <c r="F151" s="156"/>
      <c r="G151" s="670">
        <v>6.8</v>
      </c>
      <c r="H151" s="88">
        <v>8</v>
      </c>
      <c r="I151" s="40">
        <v>1</v>
      </c>
      <c r="J151" s="40" t="s">
        <v>37</v>
      </c>
      <c r="K151" s="41" t="s">
        <v>26</v>
      </c>
      <c r="L151" s="42" t="str">
        <f t="shared" si="0"/>
        <v>1pieces</v>
      </c>
      <c r="M151" s="658">
        <f t="shared" si="1"/>
        <v>8</v>
      </c>
      <c r="N151" s="659" t="str">
        <f t="shared" si="5"/>
        <v>8pieces</v>
      </c>
      <c r="O151" s="692">
        <f t="shared" si="2"/>
        <v>54.4</v>
      </c>
      <c r="P151" s="29">
        <f t="shared" si="3"/>
        <v>6.8</v>
      </c>
      <c r="Q151" s="74">
        <f t="shared" si="4"/>
        <v>0</v>
      </c>
      <c r="R151" s="28"/>
      <c r="S151" s="28"/>
      <c r="T151" s="28"/>
      <c r="U151" s="28"/>
      <c r="V151" s="28"/>
      <c r="W151" s="28"/>
      <c r="X151" s="28"/>
      <c r="Y151" s="28"/>
      <c r="Z151" s="28"/>
    </row>
    <row r="152" spans="1:26" ht="15" customHeight="1">
      <c r="A152" s="111">
        <v>144</v>
      </c>
      <c r="B152" s="48" t="s">
        <v>2382</v>
      </c>
      <c r="C152" s="48" t="s">
        <v>61</v>
      </c>
      <c r="D152" s="35"/>
      <c r="E152" s="149" t="s">
        <v>3428</v>
      </c>
      <c r="F152" s="156"/>
      <c r="G152" s="670">
        <v>52.52</v>
      </c>
      <c r="H152" s="88">
        <v>8</v>
      </c>
      <c r="I152" s="40">
        <v>1</v>
      </c>
      <c r="J152" s="40" t="s">
        <v>37</v>
      </c>
      <c r="K152" s="41" t="s">
        <v>26</v>
      </c>
      <c r="L152" s="42" t="str">
        <f t="shared" si="0"/>
        <v>1pieces</v>
      </c>
      <c r="M152" s="658">
        <f t="shared" si="1"/>
        <v>8</v>
      </c>
      <c r="N152" s="659" t="str">
        <f t="shared" si="5"/>
        <v>8pieces</v>
      </c>
      <c r="O152" s="692">
        <f t="shared" si="2"/>
        <v>420.16</v>
      </c>
      <c r="P152" s="29">
        <f t="shared" si="3"/>
        <v>52.52</v>
      </c>
      <c r="Q152" s="74">
        <f t="shared" si="4"/>
        <v>0</v>
      </c>
      <c r="R152" s="28"/>
      <c r="S152" s="28"/>
      <c r="T152" s="28"/>
      <c r="U152" s="28"/>
      <c r="V152" s="28"/>
      <c r="W152" s="28"/>
      <c r="X152" s="28"/>
      <c r="Y152" s="28"/>
      <c r="Z152" s="28"/>
    </row>
    <row r="153" spans="1:26" ht="15" customHeight="1">
      <c r="A153" s="111">
        <v>145</v>
      </c>
      <c r="B153" s="48" t="s">
        <v>2581</v>
      </c>
      <c r="C153" s="48" t="s">
        <v>61</v>
      </c>
      <c r="D153" s="35"/>
      <c r="E153" s="149" t="s">
        <v>3429</v>
      </c>
      <c r="F153" s="156"/>
      <c r="G153" s="670">
        <v>22</v>
      </c>
      <c r="H153" s="88">
        <v>1</v>
      </c>
      <c r="I153" s="40">
        <v>1</v>
      </c>
      <c r="J153" s="40" t="s">
        <v>42</v>
      </c>
      <c r="K153" s="41" t="s">
        <v>26</v>
      </c>
      <c r="L153" s="42" t="str">
        <f t="shared" si="0"/>
        <v>1packs</v>
      </c>
      <c r="M153" s="658">
        <f t="shared" si="1"/>
        <v>1</v>
      </c>
      <c r="N153" s="659" t="str">
        <f t="shared" si="5"/>
        <v>1packs</v>
      </c>
      <c r="O153" s="692">
        <f t="shared" si="2"/>
        <v>22</v>
      </c>
      <c r="P153" s="29">
        <f t="shared" si="3"/>
        <v>22</v>
      </c>
      <c r="Q153" s="74">
        <f t="shared" si="4"/>
        <v>0</v>
      </c>
      <c r="R153" s="28"/>
      <c r="S153" s="28"/>
      <c r="T153" s="28"/>
      <c r="U153" s="28"/>
      <c r="V153" s="28"/>
      <c r="W153" s="28"/>
      <c r="X153" s="28"/>
      <c r="Y153" s="28"/>
      <c r="Z153" s="28"/>
    </row>
    <row r="154" spans="1:26" ht="15" customHeight="1">
      <c r="A154" s="111">
        <v>146</v>
      </c>
      <c r="B154" s="48" t="s">
        <v>2587</v>
      </c>
      <c r="C154" s="48" t="s">
        <v>61</v>
      </c>
      <c r="D154" s="35"/>
      <c r="E154" s="149" t="s">
        <v>3429</v>
      </c>
      <c r="F154" s="156"/>
      <c r="G154" s="670">
        <v>22</v>
      </c>
      <c r="H154" s="88">
        <v>1</v>
      </c>
      <c r="I154" s="40">
        <v>1</v>
      </c>
      <c r="J154" s="40" t="s">
        <v>42</v>
      </c>
      <c r="K154" s="41" t="s">
        <v>26</v>
      </c>
      <c r="L154" s="42" t="str">
        <f t="shared" si="0"/>
        <v>1packs</v>
      </c>
      <c r="M154" s="658">
        <f t="shared" si="1"/>
        <v>1</v>
      </c>
      <c r="N154" s="659" t="str">
        <f t="shared" si="5"/>
        <v>1packs</v>
      </c>
      <c r="O154" s="692">
        <f t="shared" si="2"/>
        <v>22</v>
      </c>
      <c r="P154" s="29">
        <f t="shared" si="3"/>
        <v>22</v>
      </c>
      <c r="Q154" s="74">
        <f t="shared" si="4"/>
        <v>0</v>
      </c>
      <c r="R154" s="28"/>
      <c r="S154" s="28"/>
      <c r="T154" s="28"/>
      <c r="U154" s="28"/>
      <c r="V154" s="28"/>
      <c r="W154" s="28"/>
      <c r="X154" s="28"/>
      <c r="Y154" s="28"/>
      <c r="Z154" s="28"/>
    </row>
    <row r="155" spans="1:26" ht="15" customHeight="1">
      <c r="A155" s="111">
        <v>147</v>
      </c>
      <c r="B155" s="48" t="s">
        <v>1959</v>
      </c>
      <c r="C155" s="48" t="s">
        <v>61</v>
      </c>
      <c r="D155" s="35"/>
      <c r="E155" s="149" t="s">
        <v>3430</v>
      </c>
      <c r="F155" s="156"/>
      <c r="G155" s="670">
        <v>178</v>
      </c>
      <c r="H155" s="88">
        <v>44</v>
      </c>
      <c r="I155" s="40">
        <v>1</v>
      </c>
      <c r="J155" s="40" t="s">
        <v>33</v>
      </c>
      <c r="K155" s="41" t="s">
        <v>26</v>
      </c>
      <c r="L155" s="42" t="str">
        <f t="shared" si="0"/>
        <v>1kg</v>
      </c>
      <c r="M155" s="658">
        <f t="shared" si="1"/>
        <v>44</v>
      </c>
      <c r="N155" s="659" t="str">
        <f t="shared" si="5"/>
        <v>44kg</v>
      </c>
      <c r="O155" s="692">
        <f t="shared" si="2"/>
        <v>7832</v>
      </c>
      <c r="P155" s="29">
        <f t="shared" si="3"/>
        <v>178</v>
      </c>
      <c r="Q155" s="74">
        <f t="shared" si="4"/>
        <v>0</v>
      </c>
      <c r="R155" s="28"/>
      <c r="S155" s="28"/>
      <c r="T155" s="28"/>
      <c r="U155" s="28"/>
      <c r="V155" s="28"/>
      <c r="W155" s="28"/>
      <c r="X155" s="28"/>
      <c r="Y155" s="28"/>
      <c r="Z155" s="28"/>
    </row>
    <row r="156" spans="1:26" ht="15" customHeight="1">
      <c r="A156" s="111">
        <v>148</v>
      </c>
      <c r="B156" s="48" t="s">
        <v>1962</v>
      </c>
      <c r="C156" s="48" t="s">
        <v>61</v>
      </c>
      <c r="D156" s="35"/>
      <c r="E156" s="149" t="s">
        <v>3430</v>
      </c>
      <c r="F156" s="156"/>
      <c r="G156" s="670">
        <v>225</v>
      </c>
      <c r="H156" s="88">
        <v>68</v>
      </c>
      <c r="I156" s="40">
        <v>1000</v>
      </c>
      <c r="J156" s="40" t="s">
        <v>33</v>
      </c>
      <c r="K156" s="41" t="s">
        <v>26</v>
      </c>
      <c r="L156" s="42" t="str">
        <f t="shared" si="0"/>
        <v>1000kg</v>
      </c>
      <c r="M156" s="658">
        <f t="shared" si="1"/>
        <v>68000</v>
      </c>
      <c r="N156" s="659" t="str">
        <f t="shared" si="5"/>
        <v>68000kg</v>
      </c>
      <c r="O156" s="692">
        <f t="shared" si="2"/>
        <v>15300</v>
      </c>
      <c r="P156" s="29">
        <f t="shared" si="3"/>
        <v>225</v>
      </c>
      <c r="Q156" s="74">
        <f t="shared" si="4"/>
        <v>0</v>
      </c>
      <c r="R156" s="28"/>
      <c r="S156" s="28"/>
      <c r="T156" s="28"/>
      <c r="U156" s="28"/>
      <c r="V156" s="28"/>
      <c r="W156" s="28"/>
      <c r="X156" s="28"/>
      <c r="Y156" s="28"/>
      <c r="Z156" s="28"/>
    </row>
    <row r="157" spans="1:26" ht="15" customHeight="1">
      <c r="A157" s="111">
        <v>149</v>
      </c>
      <c r="B157" s="48" t="s">
        <v>1983</v>
      </c>
      <c r="C157" s="48" t="s">
        <v>61</v>
      </c>
      <c r="D157" s="35"/>
      <c r="E157" s="149" t="s">
        <v>3430</v>
      </c>
      <c r="F157" s="156"/>
      <c r="G157" s="670">
        <v>205</v>
      </c>
      <c r="H157" s="88">
        <v>9</v>
      </c>
      <c r="I157" s="40">
        <v>1000</v>
      </c>
      <c r="J157" s="40" t="s">
        <v>33</v>
      </c>
      <c r="K157" s="41" t="s">
        <v>26</v>
      </c>
      <c r="L157" s="42" t="str">
        <f t="shared" si="0"/>
        <v>1000kg</v>
      </c>
      <c r="M157" s="658">
        <f t="shared" si="1"/>
        <v>9000</v>
      </c>
      <c r="N157" s="659" t="str">
        <f t="shared" si="5"/>
        <v>9000kg</v>
      </c>
      <c r="O157" s="692">
        <f t="shared" si="2"/>
        <v>1845</v>
      </c>
      <c r="P157" s="29">
        <f t="shared" si="3"/>
        <v>205</v>
      </c>
      <c r="Q157" s="74">
        <f t="shared" si="4"/>
        <v>0</v>
      </c>
      <c r="R157" s="28"/>
      <c r="S157" s="28"/>
      <c r="T157" s="28"/>
      <c r="U157" s="28"/>
      <c r="V157" s="28"/>
      <c r="W157" s="28"/>
      <c r="X157" s="28"/>
      <c r="Y157" s="28"/>
      <c r="Z157" s="28"/>
    </row>
    <row r="158" spans="1:26" ht="15" customHeight="1">
      <c r="A158" s="111">
        <v>150</v>
      </c>
      <c r="B158" s="48" t="s">
        <v>2078</v>
      </c>
      <c r="C158" s="48" t="s">
        <v>61</v>
      </c>
      <c r="D158" s="35"/>
      <c r="E158" s="149" t="s">
        <v>2079</v>
      </c>
      <c r="F158" s="156"/>
      <c r="G158" s="670">
        <v>85</v>
      </c>
      <c r="H158" s="88">
        <v>3</v>
      </c>
      <c r="I158" s="40">
        <v>1</v>
      </c>
      <c r="J158" s="40" t="s">
        <v>33</v>
      </c>
      <c r="K158" s="41" t="s">
        <v>26</v>
      </c>
      <c r="L158" s="42" t="str">
        <f t="shared" si="0"/>
        <v>1kg</v>
      </c>
      <c r="M158" s="658">
        <f t="shared" si="1"/>
        <v>3</v>
      </c>
      <c r="N158" s="659" t="str">
        <f t="shared" si="5"/>
        <v>3kg</v>
      </c>
      <c r="O158" s="692">
        <f t="shared" si="2"/>
        <v>255</v>
      </c>
      <c r="P158" s="29">
        <f t="shared" si="3"/>
        <v>85</v>
      </c>
      <c r="Q158" s="74">
        <f t="shared" si="4"/>
        <v>0</v>
      </c>
      <c r="R158" s="28"/>
      <c r="S158" s="28"/>
      <c r="T158" s="28"/>
      <c r="U158" s="28"/>
      <c r="V158" s="28"/>
      <c r="W158" s="28"/>
      <c r="X158" s="28"/>
      <c r="Y158" s="28"/>
      <c r="Z158" s="28"/>
    </row>
    <row r="159" spans="1:26" ht="15" customHeight="1">
      <c r="A159" s="111">
        <v>151</v>
      </c>
      <c r="B159" s="48" t="s">
        <v>2078</v>
      </c>
      <c r="C159" s="48" t="s">
        <v>61</v>
      </c>
      <c r="D159" s="35"/>
      <c r="E159" s="149" t="s">
        <v>3431</v>
      </c>
      <c r="F159" s="156"/>
      <c r="G159" s="670">
        <v>1170</v>
      </c>
      <c r="H159" s="88">
        <v>18</v>
      </c>
      <c r="I159" s="40">
        <v>1</v>
      </c>
      <c r="J159" s="40" t="s">
        <v>33</v>
      </c>
      <c r="K159" s="41" t="s">
        <v>26</v>
      </c>
      <c r="L159" s="42" t="str">
        <f t="shared" si="0"/>
        <v>1kg</v>
      </c>
      <c r="M159" s="658">
        <f t="shared" si="1"/>
        <v>18</v>
      </c>
      <c r="N159" s="659" t="str">
        <f t="shared" si="5"/>
        <v>18kg</v>
      </c>
      <c r="O159" s="692">
        <f t="shared" si="2"/>
        <v>21060</v>
      </c>
      <c r="P159" s="29">
        <f t="shared" si="3"/>
        <v>1170</v>
      </c>
      <c r="Q159" s="74">
        <f t="shared" si="4"/>
        <v>0</v>
      </c>
      <c r="R159" s="28"/>
      <c r="S159" s="28"/>
      <c r="T159" s="28"/>
      <c r="U159" s="28"/>
      <c r="V159" s="28"/>
      <c r="W159" s="28"/>
      <c r="X159" s="28"/>
      <c r="Y159" s="28"/>
      <c r="Z159" s="28"/>
    </row>
    <row r="160" spans="1:26" ht="15" customHeight="1">
      <c r="A160" s="111">
        <v>152</v>
      </c>
      <c r="B160" s="48" t="s">
        <v>2078</v>
      </c>
      <c r="C160" s="48" t="s">
        <v>61</v>
      </c>
      <c r="D160" s="35"/>
      <c r="E160" s="149" t="s">
        <v>3432</v>
      </c>
      <c r="F160" s="156"/>
      <c r="G160" s="670">
        <v>1180</v>
      </c>
      <c r="H160" s="88">
        <v>17</v>
      </c>
      <c r="I160" s="40">
        <v>1</v>
      </c>
      <c r="J160" s="40" t="s">
        <v>33</v>
      </c>
      <c r="K160" s="41" t="s">
        <v>26</v>
      </c>
      <c r="L160" s="42" t="str">
        <f t="shared" si="0"/>
        <v>1kg</v>
      </c>
      <c r="M160" s="658">
        <f t="shared" si="1"/>
        <v>17</v>
      </c>
      <c r="N160" s="659" t="str">
        <f t="shared" si="5"/>
        <v>17kg</v>
      </c>
      <c r="O160" s="692">
        <f t="shared" si="2"/>
        <v>20060</v>
      </c>
      <c r="P160" s="29">
        <f t="shared" si="3"/>
        <v>1180</v>
      </c>
      <c r="Q160" s="74">
        <f t="shared" si="4"/>
        <v>0</v>
      </c>
      <c r="R160" s="28"/>
      <c r="S160" s="28"/>
      <c r="T160" s="28"/>
      <c r="U160" s="28"/>
      <c r="V160" s="28"/>
      <c r="W160" s="28"/>
      <c r="X160" s="28"/>
      <c r="Y160" s="28"/>
      <c r="Z160" s="28"/>
    </row>
    <row r="161" spans="1:26" ht="15" customHeight="1">
      <c r="A161" s="111">
        <v>153</v>
      </c>
      <c r="B161" s="48" t="s">
        <v>267</v>
      </c>
      <c r="C161" s="48" t="s">
        <v>61</v>
      </c>
      <c r="D161" s="35"/>
      <c r="E161" s="149" t="s">
        <v>3433</v>
      </c>
      <c r="F161" s="156"/>
      <c r="G161" s="670">
        <v>5.82</v>
      </c>
      <c r="H161" s="88">
        <v>50</v>
      </c>
      <c r="I161" s="40">
        <v>28</v>
      </c>
      <c r="J161" s="40" t="s">
        <v>37</v>
      </c>
      <c r="K161" s="41" t="s">
        <v>26</v>
      </c>
      <c r="L161" s="42" t="str">
        <f t="shared" si="0"/>
        <v>28pieces</v>
      </c>
      <c r="M161" s="658">
        <f t="shared" si="1"/>
        <v>1400</v>
      </c>
      <c r="N161" s="659" t="str">
        <f t="shared" si="5"/>
        <v>1400pieces</v>
      </c>
      <c r="O161" s="692">
        <f t="shared" si="2"/>
        <v>291</v>
      </c>
      <c r="P161" s="29">
        <f t="shared" si="3"/>
        <v>5.82</v>
      </c>
      <c r="Q161" s="74">
        <f t="shared" si="4"/>
        <v>0</v>
      </c>
      <c r="R161" s="28"/>
      <c r="S161" s="28"/>
      <c r="T161" s="28"/>
      <c r="U161" s="28"/>
      <c r="V161" s="28"/>
      <c r="W161" s="28"/>
      <c r="X161" s="28"/>
      <c r="Y161" s="28"/>
      <c r="Z161" s="28"/>
    </row>
    <row r="162" spans="1:26" ht="15" customHeight="1">
      <c r="A162" s="111">
        <v>154</v>
      </c>
      <c r="B162" s="48" t="s">
        <v>274</v>
      </c>
      <c r="C162" s="48" t="s">
        <v>61</v>
      </c>
      <c r="D162" s="35"/>
      <c r="E162" s="149" t="s">
        <v>3434</v>
      </c>
      <c r="F162" s="156"/>
      <c r="G162" s="670">
        <v>5.85</v>
      </c>
      <c r="H162" s="88">
        <v>366</v>
      </c>
      <c r="I162" s="40">
        <v>1</v>
      </c>
      <c r="J162" s="40" t="s">
        <v>37</v>
      </c>
      <c r="K162" s="41" t="s">
        <v>26</v>
      </c>
      <c r="L162" s="42" t="str">
        <f t="shared" si="0"/>
        <v>1pieces</v>
      </c>
      <c r="M162" s="658">
        <f t="shared" si="1"/>
        <v>366</v>
      </c>
      <c r="N162" s="659" t="str">
        <f t="shared" si="5"/>
        <v>366pieces</v>
      </c>
      <c r="O162" s="692">
        <f t="shared" si="2"/>
        <v>2141.1</v>
      </c>
      <c r="P162" s="29">
        <f t="shared" si="3"/>
        <v>5.85</v>
      </c>
      <c r="Q162" s="74">
        <f t="shared" si="4"/>
        <v>0</v>
      </c>
      <c r="R162" s="28"/>
      <c r="S162" s="28"/>
      <c r="T162" s="28"/>
      <c r="U162" s="28"/>
      <c r="V162" s="28"/>
      <c r="W162" s="28"/>
      <c r="X162" s="28"/>
      <c r="Y162" s="28"/>
      <c r="Z162" s="28"/>
    </row>
    <row r="163" spans="1:26" ht="15" customHeight="1">
      <c r="A163" s="111">
        <v>155</v>
      </c>
      <c r="B163" s="48" t="s">
        <v>270</v>
      </c>
      <c r="C163" s="48" t="s">
        <v>61</v>
      </c>
      <c r="D163" s="35"/>
      <c r="E163" s="149" t="s">
        <v>3433</v>
      </c>
      <c r="F163" s="156"/>
      <c r="G163" s="670">
        <v>5.82</v>
      </c>
      <c r="H163" s="88">
        <v>5</v>
      </c>
      <c r="I163" s="40">
        <v>1</v>
      </c>
      <c r="J163" s="40" t="s">
        <v>37</v>
      </c>
      <c r="K163" s="41" t="s">
        <v>26</v>
      </c>
      <c r="L163" s="42" t="str">
        <f t="shared" si="0"/>
        <v>1pieces</v>
      </c>
      <c r="M163" s="658">
        <f t="shared" si="1"/>
        <v>5</v>
      </c>
      <c r="N163" s="659" t="str">
        <f t="shared" si="5"/>
        <v>5pieces</v>
      </c>
      <c r="O163" s="692">
        <f t="shared" si="2"/>
        <v>29.1</v>
      </c>
      <c r="P163" s="29">
        <f t="shared" si="3"/>
        <v>5.82</v>
      </c>
      <c r="Q163" s="74">
        <f t="shared" si="4"/>
        <v>0</v>
      </c>
      <c r="R163" s="28"/>
      <c r="S163" s="28"/>
      <c r="T163" s="28"/>
      <c r="U163" s="28"/>
      <c r="V163" s="28"/>
      <c r="W163" s="28"/>
      <c r="X163" s="28"/>
      <c r="Y163" s="28"/>
      <c r="Z163" s="28"/>
    </row>
    <row r="164" spans="1:26" ht="15" customHeight="1">
      <c r="A164" s="111">
        <v>156</v>
      </c>
      <c r="B164" s="48" t="s">
        <v>437</v>
      </c>
      <c r="C164" s="48" t="s">
        <v>61</v>
      </c>
      <c r="D164" s="35"/>
      <c r="E164" s="149" t="s">
        <v>3435</v>
      </c>
      <c r="F164" s="156"/>
      <c r="G164" s="670">
        <v>7.67</v>
      </c>
      <c r="H164" s="88">
        <v>14</v>
      </c>
      <c r="I164" s="40">
        <v>1</v>
      </c>
      <c r="J164" s="40" t="s">
        <v>37</v>
      </c>
      <c r="K164" s="41" t="s">
        <v>26</v>
      </c>
      <c r="L164" s="42" t="str">
        <f t="shared" si="0"/>
        <v>1pieces</v>
      </c>
      <c r="M164" s="658">
        <f t="shared" si="1"/>
        <v>14</v>
      </c>
      <c r="N164" s="659" t="str">
        <f t="shared" si="5"/>
        <v>14pieces</v>
      </c>
      <c r="O164" s="692">
        <f t="shared" si="2"/>
        <v>107.38</v>
      </c>
      <c r="P164" s="29">
        <f t="shared" si="3"/>
        <v>7.67</v>
      </c>
      <c r="Q164" s="74">
        <f t="shared" si="4"/>
        <v>0</v>
      </c>
      <c r="R164" s="28"/>
      <c r="S164" s="28"/>
      <c r="T164" s="28"/>
      <c r="U164" s="28"/>
      <c r="V164" s="28"/>
      <c r="W164" s="28"/>
      <c r="X164" s="28"/>
      <c r="Y164" s="28"/>
      <c r="Z164" s="28"/>
    </row>
    <row r="165" spans="1:26" ht="15" customHeight="1">
      <c r="A165" s="111">
        <v>157</v>
      </c>
      <c r="B165" s="48" t="s">
        <v>3436</v>
      </c>
      <c r="C165" s="48" t="s">
        <v>61</v>
      </c>
      <c r="D165" s="35"/>
      <c r="E165" s="149" t="s">
        <v>463</v>
      </c>
      <c r="F165" s="156"/>
      <c r="G165" s="670">
        <v>15.19</v>
      </c>
      <c r="H165" s="88">
        <v>12</v>
      </c>
      <c r="I165" s="40">
        <v>1</v>
      </c>
      <c r="J165" s="40" t="s">
        <v>37</v>
      </c>
      <c r="K165" s="41" t="s">
        <v>26</v>
      </c>
      <c r="L165" s="42" t="str">
        <f t="shared" si="0"/>
        <v>1pieces</v>
      </c>
      <c r="M165" s="658">
        <f t="shared" si="1"/>
        <v>12</v>
      </c>
      <c r="N165" s="659" t="str">
        <f t="shared" si="5"/>
        <v>12pieces</v>
      </c>
      <c r="O165" s="692">
        <f t="shared" si="2"/>
        <v>182.28</v>
      </c>
      <c r="P165" s="29">
        <f t="shared" si="3"/>
        <v>15.19</v>
      </c>
      <c r="Q165" s="74">
        <f t="shared" si="4"/>
        <v>0</v>
      </c>
      <c r="R165" s="28"/>
      <c r="S165" s="28"/>
      <c r="T165" s="28"/>
      <c r="U165" s="28"/>
      <c r="V165" s="28"/>
      <c r="W165" s="28"/>
      <c r="X165" s="28"/>
      <c r="Y165" s="28"/>
      <c r="Z165" s="28"/>
    </row>
    <row r="166" spans="1:26" ht="15" customHeight="1">
      <c r="A166" s="111">
        <v>158</v>
      </c>
      <c r="B166" s="48" t="s">
        <v>523</v>
      </c>
      <c r="C166" s="48" t="s">
        <v>61</v>
      </c>
      <c r="D166" s="35"/>
      <c r="E166" s="149" t="s">
        <v>524</v>
      </c>
      <c r="F166" s="156"/>
      <c r="G166" s="670">
        <v>15.47</v>
      </c>
      <c r="H166" s="88">
        <v>10</v>
      </c>
      <c r="I166" s="40">
        <v>1</v>
      </c>
      <c r="J166" s="40" t="s">
        <v>37</v>
      </c>
      <c r="K166" s="41" t="s">
        <v>26</v>
      </c>
      <c r="L166" s="42" t="str">
        <f t="shared" si="0"/>
        <v>1pieces</v>
      </c>
      <c r="M166" s="658">
        <f t="shared" si="1"/>
        <v>10</v>
      </c>
      <c r="N166" s="659" t="str">
        <f t="shared" si="5"/>
        <v>10pieces</v>
      </c>
      <c r="O166" s="692">
        <f t="shared" si="2"/>
        <v>154.70000000000002</v>
      </c>
      <c r="P166" s="29">
        <f t="shared" si="3"/>
        <v>15.470000000000002</v>
      </c>
      <c r="Q166" s="74">
        <f t="shared" si="4"/>
        <v>0</v>
      </c>
      <c r="R166" s="28"/>
      <c r="S166" s="28"/>
      <c r="T166" s="28"/>
      <c r="U166" s="28"/>
      <c r="V166" s="28"/>
      <c r="W166" s="28"/>
      <c r="X166" s="28"/>
      <c r="Y166" s="28"/>
      <c r="Z166" s="28"/>
    </row>
    <row r="167" spans="1:26" ht="15" customHeight="1">
      <c r="A167" s="111">
        <v>159</v>
      </c>
      <c r="B167" s="48" t="s">
        <v>525</v>
      </c>
      <c r="C167" s="48" t="s">
        <v>61</v>
      </c>
      <c r="D167" s="35"/>
      <c r="E167" s="149" t="s">
        <v>3437</v>
      </c>
      <c r="F167" s="156"/>
      <c r="G167" s="670">
        <v>15.39</v>
      </c>
      <c r="H167" s="88">
        <v>12</v>
      </c>
      <c r="I167" s="40">
        <v>1</v>
      </c>
      <c r="J167" s="40" t="s">
        <v>37</v>
      </c>
      <c r="K167" s="41" t="s">
        <v>26</v>
      </c>
      <c r="L167" s="42" t="str">
        <f t="shared" si="0"/>
        <v>1pieces</v>
      </c>
      <c r="M167" s="658">
        <f t="shared" si="1"/>
        <v>12</v>
      </c>
      <c r="N167" s="659" t="str">
        <f t="shared" si="5"/>
        <v>12pieces</v>
      </c>
      <c r="O167" s="692">
        <f t="shared" si="2"/>
        <v>184.68</v>
      </c>
      <c r="P167" s="29">
        <f t="shared" si="3"/>
        <v>15.39</v>
      </c>
      <c r="Q167" s="74">
        <f t="shared" si="4"/>
        <v>0</v>
      </c>
      <c r="R167" s="28"/>
      <c r="S167" s="28"/>
      <c r="T167" s="28"/>
      <c r="U167" s="28"/>
      <c r="V167" s="28"/>
      <c r="W167" s="28"/>
      <c r="X167" s="28"/>
      <c r="Y167" s="28"/>
      <c r="Z167" s="28"/>
    </row>
    <row r="168" spans="1:26" ht="15" customHeight="1">
      <c r="A168" s="111">
        <v>160</v>
      </c>
      <c r="B168" s="48" t="s">
        <v>585</v>
      </c>
      <c r="C168" s="48" t="s">
        <v>61</v>
      </c>
      <c r="D168" s="35"/>
      <c r="E168" s="149" t="s">
        <v>3438</v>
      </c>
      <c r="F168" s="156"/>
      <c r="G168" s="670">
        <v>6.79</v>
      </c>
      <c r="H168" s="88">
        <v>13</v>
      </c>
      <c r="I168" s="40">
        <v>1</v>
      </c>
      <c r="J168" s="40" t="s">
        <v>37</v>
      </c>
      <c r="K168" s="41" t="s">
        <v>26</v>
      </c>
      <c r="L168" s="42" t="str">
        <f t="shared" si="0"/>
        <v>1pieces</v>
      </c>
      <c r="M168" s="658">
        <f t="shared" si="1"/>
        <v>13</v>
      </c>
      <c r="N168" s="659" t="str">
        <f t="shared" si="5"/>
        <v>13pieces</v>
      </c>
      <c r="O168" s="692">
        <f t="shared" si="2"/>
        <v>88.27</v>
      </c>
      <c r="P168" s="29">
        <f t="shared" si="3"/>
        <v>6.79</v>
      </c>
      <c r="Q168" s="74">
        <f t="shared" si="4"/>
        <v>0</v>
      </c>
      <c r="R168" s="28"/>
      <c r="S168" s="28"/>
      <c r="T168" s="28"/>
      <c r="U168" s="28"/>
      <c r="V168" s="28"/>
      <c r="W168" s="28"/>
      <c r="X168" s="28"/>
      <c r="Y168" s="28"/>
      <c r="Z168" s="28"/>
    </row>
    <row r="169" spans="1:26" ht="15" customHeight="1">
      <c r="A169" s="111">
        <v>161</v>
      </c>
      <c r="B169" s="48" t="s">
        <v>589</v>
      </c>
      <c r="C169" s="48" t="s">
        <v>61</v>
      </c>
      <c r="D169" s="35"/>
      <c r="E169" s="149" t="s">
        <v>590</v>
      </c>
      <c r="F169" s="156"/>
      <c r="G169" s="670">
        <v>19.25</v>
      </c>
      <c r="H169" s="88">
        <v>139</v>
      </c>
      <c r="I169" s="40">
        <v>1</v>
      </c>
      <c r="J169" s="40" t="s">
        <v>37</v>
      </c>
      <c r="K169" s="41"/>
      <c r="L169" s="42" t="str">
        <f t="shared" si="0"/>
        <v>1pieces</v>
      </c>
      <c r="M169" s="658">
        <f t="shared" si="1"/>
        <v>139</v>
      </c>
      <c r="N169" s="659" t="str">
        <f t="shared" si="5"/>
        <v>139pieces</v>
      </c>
      <c r="O169" s="692">
        <f t="shared" si="2"/>
        <v>2675.75</v>
      </c>
      <c r="P169" s="29">
        <f t="shared" si="3"/>
        <v>19.25</v>
      </c>
      <c r="Q169" s="74"/>
      <c r="R169" s="28"/>
      <c r="S169" s="28"/>
      <c r="T169" s="28"/>
      <c r="U169" s="28"/>
      <c r="V169" s="28"/>
      <c r="W169" s="28"/>
      <c r="X169" s="28"/>
      <c r="Y169" s="28"/>
      <c r="Z169" s="28"/>
    </row>
    <row r="170" spans="1:26" ht="15" customHeight="1">
      <c r="A170" s="111">
        <v>162</v>
      </c>
      <c r="B170" s="48" t="s">
        <v>591</v>
      </c>
      <c r="C170" s="48" t="s">
        <v>61</v>
      </c>
      <c r="D170" s="35"/>
      <c r="E170" s="149" t="s">
        <v>3439</v>
      </c>
      <c r="F170" s="156"/>
      <c r="G170" s="670">
        <v>1.8</v>
      </c>
      <c r="H170" s="88">
        <v>379</v>
      </c>
      <c r="I170" s="40">
        <v>1</v>
      </c>
      <c r="J170" s="40" t="s">
        <v>37</v>
      </c>
      <c r="K170" s="41"/>
      <c r="L170" s="42" t="str">
        <f t="shared" si="0"/>
        <v>1pieces</v>
      </c>
      <c r="M170" s="658">
        <f t="shared" si="1"/>
        <v>379</v>
      </c>
      <c r="N170" s="659" t="str">
        <f t="shared" si="5"/>
        <v>379pieces</v>
      </c>
      <c r="O170" s="692">
        <f t="shared" si="2"/>
        <v>682.2</v>
      </c>
      <c r="P170" s="29">
        <f t="shared" si="3"/>
        <v>1.8</v>
      </c>
      <c r="Q170" s="74"/>
      <c r="R170" s="28"/>
      <c r="S170" s="28"/>
      <c r="T170" s="28"/>
      <c r="U170" s="28"/>
      <c r="V170" s="28"/>
      <c r="W170" s="28"/>
      <c r="X170" s="28"/>
      <c r="Y170" s="28"/>
      <c r="Z170" s="28"/>
    </row>
    <row r="171" spans="1:26" ht="15" customHeight="1">
      <c r="A171" s="111">
        <v>163</v>
      </c>
      <c r="B171" s="48" t="s">
        <v>801</v>
      </c>
      <c r="C171" s="48" t="s">
        <v>61</v>
      </c>
      <c r="D171" s="35"/>
      <c r="E171" s="149" t="s">
        <v>3440</v>
      </c>
      <c r="F171" s="156"/>
      <c r="G171" s="670">
        <v>8.8000000000000007</v>
      </c>
      <c r="H171" s="88">
        <v>15</v>
      </c>
      <c r="I171" s="40">
        <v>1</v>
      </c>
      <c r="J171" s="40" t="s">
        <v>37</v>
      </c>
      <c r="K171" s="41"/>
      <c r="L171" s="42" t="str">
        <f t="shared" si="0"/>
        <v>1pieces</v>
      </c>
      <c r="M171" s="658">
        <f t="shared" si="1"/>
        <v>15</v>
      </c>
      <c r="N171" s="659" t="str">
        <f t="shared" si="5"/>
        <v>15pieces</v>
      </c>
      <c r="O171" s="692">
        <f t="shared" si="2"/>
        <v>132</v>
      </c>
      <c r="P171" s="29">
        <f t="shared" si="3"/>
        <v>8.8000000000000007</v>
      </c>
      <c r="Q171" s="74"/>
      <c r="R171" s="28"/>
      <c r="S171" s="28"/>
      <c r="T171" s="28"/>
      <c r="U171" s="28"/>
      <c r="V171" s="28"/>
      <c r="W171" s="28"/>
      <c r="X171" s="28"/>
      <c r="Y171" s="28"/>
      <c r="Z171" s="28"/>
    </row>
    <row r="172" spans="1:26" ht="15" customHeight="1">
      <c r="A172" s="111">
        <v>164</v>
      </c>
      <c r="B172" s="48" t="s">
        <v>874</v>
      </c>
      <c r="C172" s="48" t="s">
        <v>61</v>
      </c>
      <c r="D172" s="35"/>
      <c r="E172" s="149" t="s">
        <v>3427</v>
      </c>
      <c r="F172" s="156"/>
      <c r="G172" s="670">
        <v>7.26</v>
      </c>
      <c r="H172" s="88">
        <v>19</v>
      </c>
      <c r="I172" s="40">
        <v>1</v>
      </c>
      <c r="J172" s="40" t="s">
        <v>37</v>
      </c>
      <c r="K172" s="41"/>
      <c r="L172" s="42" t="str">
        <f t="shared" si="0"/>
        <v>1pieces</v>
      </c>
      <c r="M172" s="658">
        <f t="shared" si="1"/>
        <v>19</v>
      </c>
      <c r="N172" s="659" t="str">
        <f t="shared" si="5"/>
        <v>19pieces</v>
      </c>
      <c r="O172" s="692">
        <f t="shared" si="2"/>
        <v>137.94</v>
      </c>
      <c r="P172" s="29">
        <f t="shared" si="3"/>
        <v>7.26</v>
      </c>
      <c r="Q172" s="74"/>
      <c r="R172" s="28"/>
      <c r="S172" s="28"/>
      <c r="T172" s="28"/>
      <c r="U172" s="28"/>
      <c r="V172" s="28"/>
      <c r="W172" s="28"/>
      <c r="X172" s="28"/>
      <c r="Y172" s="28"/>
      <c r="Z172" s="28"/>
    </row>
    <row r="173" spans="1:26" ht="15" customHeight="1">
      <c r="A173" s="111">
        <v>165</v>
      </c>
      <c r="B173" s="48" t="s">
        <v>978</v>
      </c>
      <c r="C173" s="48" t="s">
        <v>61</v>
      </c>
      <c r="D173" s="35"/>
      <c r="E173" s="149" t="s">
        <v>3441</v>
      </c>
      <c r="F173" s="156"/>
      <c r="G173" s="670">
        <v>5.59</v>
      </c>
      <c r="H173" s="88">
        <v>170</v>
      </c>
      <c r="I173" s="40">
        <v>1</v>
      </c>
      <c r="J173" s="40" t="s">
        <v>37</v>
      </c>
      <c r="K173" s="41"/>
      <c r="L173" s="42" t="str">
        <f t="shared" si="0"/>
        <v>1pieces</v>
      </c>
      <c r="M173" s="658">
        <f t="shared" si="1"/>
        <v>170</v>
      </c>
      <c r="N173" s="659" t="str">
        <f t="shared" si="5"/>
        <v>170pieces</v>
      </c>
      <c r="O173" s="692">
        <f t="shared" si="2"/>
        <v>950.3</v>
      </c>
      <c r="P173" s="29">
        <f t="shared" si="3"/>
        <v>5.59</v>
      </c>
      <c r="Q173" s="74"/>
      <c r="R173" s="28"/>
      <c r="S173" s="28"/>
      <c r="T173" s="28"/>
      <c r="U173" s="28"/>
      <c r="V173" s="28"/>
      <c r="W173" s="28"/>
      <c r="X173" s="28"/>
      <c r="Y173" s="28"/>
      <c r="Z173" s="28"/>
    </row>
    <row r="174" spans="1:26" ht="15" customHeight="1">
      <c r="A174" s="111">
        <v>166</v>
      </c>
      <c r="B174" s="48" t="s">
        <v>1199</v>
      </c>
      <c r="C174" s="48" t="s">
        <v>61</v>
      </c>
      <c r="D174" s="35"/>
      <c r="E174" s="149" t="s">
        <v>3440</v>
      </c>
      <c r="F174" s="156"/>
      <c r="G174" s="670">
        <v>6.06</v>
      </c>
      <c r="H174" s="88">
        <v>100</v>
      </c>
      <c r="I174" s="40">
        <v>1</v>
      </c>
      <c r="J174" s="40" t="s">
        <v>37</v>
      </c>
      <c r="K174" s="41"/>
      <c r="L174" s="42" t="str">
        <f t="shared" si="0"/>
        <v>1pieces</v>
      </c>
      <c r="M174" s="658">
        <f t="shared" si="1"/>
        <v>100</v>
      </c>
      <c r="N174" s="659" t="str">
        <f t="shared" si="5"/>
        <v>100pieces</v>
      </c>
      <c r="O174" s="692">
        <f t="shared" si="2"/>
        <v>606</v>
      </c>
      <c r="P174" s="29">
        <f t="shared" si="3"/>
        <v>6.06</v>
      </c>
      <c r="Q174" s="74"/>
      <c r="R174" s="28"/>
      <c r="S174" s="28"/>
      <c r="T174" s="28"/>
      <c r="U174" s="28"/>
      <c r="V174" s="28"/>
      <c r="W174" s="28"/>
      <c r="X174" s="28"/>
      <c r="Y174" s="28"/>
      <c r="Z174" s="28"/>
    </row>
    <row r="175" spans="1:26" ht="15" customHeight="1">
      <c r="A175" s="111">
        <v>167</v>
      </c>
      <c r="B175" s="48" t="s">
        <v>1309</v>
      </c>
      <c r="C175" s="48" t="s">
        <v>61</v>
      </c>
      <c r="D175" s="35"/>
      <c r="E175" s="149" t="s">
        <v>1310</v>
      </c>
      <c r="F175" s="156"/>
      <c r="G175" s="670">
        <v>21.92</v>
      </c>
      <c r="H175" s="88">
        <v>9</v>
      </c>
      <c r="I175" s="40">
        <v>1</v>
      </c>
      <c r="J175" s="40" t="s">
        <v>37</v>
      </c>
      <c r="K175" s="41"/>
      <c r="L175" s="42" t="str">
        <f t="shared" si="0"/>
        <v>1pieces</v>
      </c>
      <c r="M175" s="658">
        <f t="shared" si="1"/>
        <v>9</v>
      </c>
      <c r="N175" s="659" t="str">
        <f t="shared" si="5"/>
        <v>9pieces</v>
      </c>
      <c r="O175" s="692">
        <f t="shared" si="2"/>
        <v>197.28000000000003</v>
      </c>
      <c r="P175" s="29">
        <f t="shared" si="3"/>
        <v>21.92</v>
      </c>
      <c r="Q175" s="74"/>
      <c r="R175" s="28"/>
      <c r="S175" s="28"/>
      <c r="T175" s="28"/>
      <c r="U175" s="28"/>
      <c r="V175" s="28"/>
      <c r="W175" s="28"/>
      <c r="X175" s="28"/>
      <c r="Y175" s="28"/>
      <c r="Z175" s="28"/>
    </row>
    <row r="176" spans="1:26" ht="15" customHeight="1">
      <c r="A176" s="111">
        <v>168</v>
      </c>
      <c r="B176" s="48" t="s">
        <v>1749</v>
      </c>
      <c r="C176" s="48" t="s">
        <v>61</v>
      </c>
      <c r="D176" s="35"/>
      <c r="E176" s="149" t="s">
        <v>1750</v>
      </c>
      <c r="F176" s="156"/>
      <c r="G176" s="670">
        <v>22.38</v>
      </c>
      <c r="H176" s="88">
        <v>34</v>
      </c>
      <c r="I176" s="40">
        <v>1</v>
      </c>
      <c r="J176" s="40" t="s">
        <v>37</v>
      </c>
      <c r="K176" s="41"/>
      <c r="L176" s="42" t="str">
        <f t="shared" si="0"/>
        <v>1pieces</v>
      </c>
      <c r="M176" s="658">
        <f t="shared" si="1"/>
        <v>34</v>
      </c>
      <c r="N176" s="659" t="str">
        <f t="shared" si="5"/>
        <v>34pieces</v>
      </c>
      <c r="O176" s="692">
        <f t="shared" si="2"/>
        <v>760.92</v>
      </c>
      <c r="P176" s="29">
        <f t="shared" si="3"/>
        <v>22.38</v>
      </c>
      <c r="Q176" s="74"/>
      <c r="R176" s="28"/>
      <c r="S176" s="28"/>
      <c r="T176" s="28"/>
      <c r="U176" s="28"/>
      <c r="V176" s="28"/>
      <c r="W176" s="28"/>
      <c r="X176" s="28"/>
      <c r="Y176" s="28"/>
      <c r="Z176" s="28"/>
    </row>
    <row r="177" spans="1:26" ht="15" customHeight="1">
      <c r="A177" s="111">
        <v>169</v>
      </c>
      <c r="B177" s="48" t="s">
        <v>1944</v>
      </c>
      <c r="C177" s="48" t="s">
        <v>61</v>
      </c>
      <c r="D177" s="35"/>
      <c r="E177" s="149" t="s">
        <v>3442</v>
      </c>
      <c r="F177" s="156"/>
      <c r="G177" s="670">
        <v>15.22</v>
      </c>
      <c r="H177" s="88">
        <v>49</v>
      </c>
      <c r="I177" s="40">
        <v>1</v>
      </c>
      <c r="J177" s="40" t="s">
        <v>37</v>
      </c>
      <c r="K177" s="41"/>
      <c r="L177" s="42" t="str">
        <f t="shared" si="0"/>
        <v>1pieces</v>
      </c>
      <c r="M177" s="658">
        <f t="shared" si="1"/>
        <v>49</v>
      </c>
      <c r="N177" s="659" t="str">
        <f t="shared" si="5"/>
        <v>49pieces</v>
      </c>
      <c r="O177" s="692">
        <f t="shared" si="2"/>
        <v>745.78000000000009</v>
      </c>
      <c r="P177" s="29">
        <f t="shared" si="3"/>
        <v>15.220000000000002</v>
      </c>
      <c r="Q177" s="74"/>
      <c r="R177" s="28"/>
      <c r="S177" s="28"/>
      <c r="T177" s="28"/>
      <c r="U177" s="28"/>
      <c r="V177" s="28"/>
      <c r="W177" s="28"/>
      <c r="X177" s="28"/>
      <c r="Y177" s="28"/>
      <c r="Z177" s="28"/>
    </row>
    <row r="178" spans="1:26" ht="15" customHeight="1">
      <c r="A178" s="111">
        <v>170</v>
      </c>
      <c r="B178" s="48" t="s">
        <v>3443</v>
      </c>
      <c r="C178" s="48" t="s">
        <v>61</v>
      </c>
      <c r="D178" s="35"/>
      <c r="E178" s="149" t="s">
        <v>3442</v>
      </c>
      <c r="F178" s="156"/>
      <c r="G178" s="670">
        <v>15.19</v>
      </c>
      <c r="H178" s="88">
        <v>28</v>
      </c>
      <c r="I178" s="40">
        <v>1</v>
      </c>
      <c r="J178" s="40" t="s">
        <v>37</v>
      </c>
      <c r="K178" s="41"/>
      <c r="L178" s="42" t="str">
        <f t="shared" si="0"/>
        <v>1pieces</v>
      </c>
      <c r="M178" s="658">
        <f t="shared" si="1"/>
        <v>28</v>
      </c>
      <c r="N178" s="659" t="str">
        <f t="shared" si="5"/>
        <v>28pieces</v>
      </c>
      <c r="O178" s="692">
        <f t="shared" si="2"/>
        <v>425.32</v>
      </c>
      <c r="P178" s="29">
        <f t="shared" si="3"/>
        <v>15.19</v>
      </c>
      <c r="Q178" s="74"/>
      <c r="R178" s="28"/>
      <c r="S178" s="28"/>
      <c r="T178" s="28"/>
      <c r="U178" s="28"/>
      <c r="V178" s="28"/>
      <c r="W178" s="28"/>
      <c r="X178" s="28"/>
      <c r="Y178" s="28"/>
      <c r="Z178" s="28"/>
    </row>
    <row r="179" spans="1:26" ht="15" customHeight="1">
      <c r="A179" s="111">
        <v>171</v>
      </c>
      <c r="B179" s="48" t="s">
        <v>1991</v>
      </c>
      <c r="C179" s="48" t="s">
        <v>61</v>
      </c>
      <c r="D179" s="35"/>
      <c r="E179" s="149" t="s">
        <v>3444</v>
      </c>
      <c r="F179" s="156"/>
      <c r="G179" s="670">
        <v>13.69</v>
      </c>
      <c r="H179" s="88">
        <v>15</v>
      </c>
      <c r="I179" s="40">
        <v>1</v>
      </c>
      <c r="J179" s="40" t="s">
        <v>37</v>
      </c>
      <c r="K179" s="41"/>
      <c r="L179" s="42" t="str">
        <f t="shared" si="0"/>
        <v>1pieces</v>
      </c>
      <c r="M179" s="658">
        <f t="shared" si="1"/>
        <v>15</v>
      </c>
      <c r="N179" s="659" t="str">
        <f t="shared" si="5"/>
        <v>15pieces</v>
      </c>
      <c r="O179" s="692">
        <f t="shared" si="2"/>
        <v>205.35</v>
      </c>
      <c r="P179" s="29">
        <f t="shared" si="3"/>
        <v>13.69</v>
      </c>
      <c r="Q179" s="74"/>
      <c r="R179" s="28"/>
      <c r="S179" s="28"/>
      <c r="T179" s="28"/>
      <c r="U179" s="28"/>
      <c r="V179" s="28"/>
      <c r="W179" s="28"/>
      <c r="X179" s="28"/>
      <c r="Y179" s="28"/>
      <c r="Z179" s="28"/>
    </row>
    <row r="180" spans="1:26" ht="15" customHeight="1">
      <c r="A180" s="111">
        <v>172</v>
      </c>
      <c r="B180" s="48" t="s">
        <v>2002</v>
      </c>
      <c r="C180" s="48" t="s">
        <v>61</v>
      </c>
      <c r="D180" s="35"/>
      <c r="E180" s="149" t="s">
        <v>3445</v>
      </c>
      <c r="F180" s="156"/>
      <c r="G180" s="670">
        <v>6.14</v>
      </c>
      <c r="H180" s="88">
        <v>110</v>
      </c>
      <c r="I180" s="40">
        <v>1</v>
      </c>
      <c r="J180" s="40" t="s">
        <v>37</v>
      </c>
      <c r="K180" s="41"/>
      <c r="L180" s="42" t="str">
        <f t="shared" si="0"/>
        <v>1pieces</v>
      </c>
      <c r="M180" s="658">
        <f t="shared" si="1"/>
        <v>110</v>
      </c>
      <c r="N180" s="659" t="str">
        <f t="shared" si="5"/>
        <v>110pieces</v>
      </c>
      <c r="O180" s="692">
        <f t="shared" si="2"/>
        <v>675.4</v>
      </c>
      <c r="P180" s="29">
        <f t="shared" si="3"/>
        <v>6.14</v>
      </c>
      <c r="Q180" s="74"/>
      <c r="R180" s="28"/>
      <c r="S180" s="28"/>
      <c r="T180" s="28"/>
      <c r="U180" s="28"/>
      <c r="V180" s="28"/>
      <c r="W180" s="28"/>
      <c r="X180" s="28"/>
      <c r="Y180" s="28"/>
      <c r="Z180" s="28"/>
    </row>
    <row r="181" spans="1:26" ht="15" customHeight="1">
      <c r="A181" s="111">
        <v>173</v>
      </c>
      <c r="B181" s="48" t="s">
        <v>1789</v>
      </c>
      <c r="C181" s="48" t="s">
        <v>61</v>
      </c>
      <c r="D181" s="35"/>
      <c r="E181" s="149" t="s">
        <v>3446</v>
      </c>
      <c r="F181" s="156"/>
      <c r="G181" s="670">
        <v>7.17</v>
      </c>
      <c r="H181" s="88">
        <v>34</v>
      </c>
      <c r="I181" s="40">
        <v>1</v>
      </c>
      <c r="J181" s="40" t="s">
        <v>37</v>
      </c>
      <c r="K181" s="41"/>
      <c r="L181" s="42" t="str">
        <f t="shared" si="0"/>
        <v>1pieces</v>
      </c>
      <c r="M181" s="658">
        <f t="shared" si="1"/>
        <v>34</v>
      </c>
      <c r="N181" s="659" t="str">
        <f t="shared" si="5"/>
        <v>34pieces</v>
      </c>
      <c r="O181" s="692">
        <f t="shared" si="2"/>
        <v>243.78</v>
      </c>
      <c r="P181" s="29">
        <f t="shared" si="3"/>
        <v>7.17</v>
      </c>
      <c r="Q181" s="74"/>
      <c r="R181" s="28"/>
      <c r="S181" s="28"/>
      <c r="T181" s="28"/>
      <c r="U181" s="28"/>
      <c r="V181" s="28"/>
      <c r="W181" s="28"/>
      <c r="X181" s="28"/>
      <c r="Y181" s="28"/>
      <c r="Z181" s="28"/>
    </row>
    <row r="182" spans="1:26" ht="15" customHeight="1">
      <c r="A182" s="111">
        <v>174</v>
      </c>
      <c r="B182" s="48" t="s">
        <v>2400</v>
      </c>
      <c r="C182" s="48" t="s">
        <v>61</v>
      </c>
      <c r="D182" s="35"/>
      <c r="E182" s="149" t="s">
        <v>2401</v>
      </c>
      <c r="F182" s="156"/>
      <c r="G182" s="670">
        <v>22.38</v>
      </c>
      <c r="H182" s="88">
        <v>6</v>
      </c>
      <c r="I182" s="40">
        <v>1</v>
      </c>
      <c r="J182" s="40" t="s">
        <v>37</v>
      </c>
      <c r="K182" s="41"/>
      <c r="L182" s="42" t="str">
        <f t="shared" si="0"/>
        <v>1pieces</v>
      </c>
      <c r="M182" s="658">
        <f t="shared" si="1"/>
        <v>6</v>
      </c>
      <c r="N182" s="659" t="str">
        <f t="shared" si="5"/>
        <v>6pieces</v>
      </c>
      <c r="O182" s="692">
        <f t="shared" si="2"/>
        <v>134.28</v>
      </c>
      <c r="P182" s="29">
        <f t="shared" si="3"/>
        <v>22.38</v>
      </c>
      <c r="Q182" s="74"/>
      <c r="R182" s="28"/>
      <c r="S182" s="28"/>
      <c r="T182" s="28"/>
      <c r="U182" s="28"/>
      <c r="V182" s="28"/>
      <c r="W182" s="28"/>
      <c r="X182" s="28"/>
      <c r="Y182" s="28"/>
      <c r="Z182" s="28"/>
    </row>
    <row r="183" spans="1:26" ht="15" customHeight="1">
      <c r="A183" s="111">
        <v>175</v>
      </c>
      <c r="B183" s="48" t="s">
        <v>2483</v>
      </c>
      <c r="C183" s="48" t="s">
        <v>61</v>
      </c>
      <c r="D183" s="35"/>
      <c r="E183" s="149" t="s">
        <v>3447</v>
      </c>
      <c r="F183" s="156"/>
      <c r="G183" s="670">
        <v>32.770000000000003</v>
      </c>
      <c r="H183" s="88">
        <v>11</v>
      </c>
      <c r="I183" s="40">
        <v>1</v>
      </c>
      <c r="J183" s="40" t="s">
        <v>37</v>
      </c>
      <c r="K183" s="41"/>
      <c r="L183" s="42" t="str">
        <f t="shared" si="0"/>
        <v>1pieces</v>
      </c>
      <c r="M183" s="658">
        <f t="shared" si="1"/>
        <v>11</v>
      </c>
      <c r="N183" s="659" t="str">
        <f t="shared" si="5"/>
        <v>11pieces</v>
      </c>
      <c r="O183" s="692">
        <f t="shared" si="2"/>
        <v>360.47</v>
      </c>
      <c r="P183" s="29">
        <f t="shared" si="3"/>
        <v>32.770000000000003</v>
      </c>
      <c r="Q183" s="74"/>
      <c r="R183" s="28"/>
      <c r="S183" s="28"/>
      <c r="T183" s="28"/>
      <c r="U183" s="28"/>
      <c r="V183" s="28"/>
      <c r="W183" s="28"/>
      <c r="X183" s="28"/>
      <c r="Y183" s="28"/>
      <c r="Z183" s="28"/>
    </row>
    <row r="184" spans="1:26" ht="15" customHeight="1">
      <c r="A184" s="111">
        <v>176</v>
      </c>
      <c r="B184" s="48" t="s">
        <v>430</v>
      </c>
      <c r="C184" s="48" t="s">
        <v>61</v>
      </c>
      <c r="D184" s="35"/>
      <c r="E184" s="149"/>
      <c r="F184" s="156"/>
      <c r="G184" s="670">
        <v>62</v>
      </c>
      <c r="H184" s="88">
        <v>5</v>
      </c>
      <c r="I184" s="40">
        <v>1000</v>
      </c>
      <c r="J184" s="40" t="s">
        <v>33</v>
      </c>
      <c r="K184" s="41"/>
      <c r="L184" s="42" t="str">
        <f t="shared" si="0"/>
        <v>1000kg</v>
      </c>
      <c r="M184" s="658">
        <f t="shared" si="1"/>
        <v>5000</v>
      </c>
      <c r="N184" s="659" t="str">
        <f t="shared" si="5"/>
        <v>5000kg</v>
      </c>
      <c r="O184" s="692">
        <f t="shared" si="2"/>
        <v>310</v>
      </c>
      <c r="P184" s="29">
        <f t="shared" si="3"/>
        <v>62</v>
      </c>
      <c r="Q184" s="74"/>
      <c r="R184" s="28"/>
      <c r="S184" s="28"/>
      <c r="T184" s="28"/>
      <c r="U184" s="28"/>
      <c r="V184" s="28"/>
      <c r="W184" s="28"/>
      <c r="X184" s="28"/>
      <c r="Y184" s="28"/>
      <c r="Z184" s="28"/>
    </row>
    <row r="185" spans="1:26" ht="15" customHeight="1">
      <c r="A185" s="111">
        <v>177</v>
      </c>
      <c r="B185" s="48" t="s">
        <v>442</v>
      </c>
      <c r="C185" s="48" t="s">
        <v>61</v>
      </c>
      <c r="D185" s="35"/>
      <c r="E185" s="149"/>
      <c r="F185" s="156"/>
      <c r="G185" s="670">
        <v>145</v>
      </c>
      <c r="H185" s="88">
        <v>4</v>
      </c>
      <c r="I185" s="40">
        <v>1</v>
      </c>
      <c r="J185" s="40" t="s">
        <v>37</v>
      </c>
      <c r="K185" s="41"/>
      <c r="L185" s="42" t="str">
        <f t="shared" si="0"/>
        <v>1pieces</v>
      </c>
      <c r="M185" s="658">
        <f t="shared" si="1"/>
        <v>4</v>
      </c>
      <c r="N185" s="659" t="str">
        <f t="shared" si="5"/>
        <v>4pieces</v>
      </c>
      <c r="O185" s="692">
        <f t="shared" si="2"/>
        <v>580</v>
      </c>
      <c r="P185" s="29">
        <f t="shared" si="3"/>
        <v>145</v>
      </c>
      <c r="Q185" s="74"/>
      <c r="R185" s="28"/>
      <c r="S185" s="28"/>
      <c r="T185" s="28"/>
      <c r="U185" s="28"/>
      <c r="V185" s="28"/>
      <c r="W185" s="28"/>
      <c r="X185" s="28"/>
      <c r="Y185" s="28"/>
      <c r="Z185" s="28"/>
    </row>
    <row r="186" spans="1:26" ht="15" customHeight="1">
      <c r="A186" s="111">
        <v>178</v>
      </c>
      <c r="B186" s="48" t="s">
        <v>1430</v>
      </c>
      <c r="C186" s="48" t="s">
        <v>61</v>
      </c>
      <c r="D186" s="35"/>
      <c r="E186" s="149"/>
      <c r="F186" s="156"/>
      <c r="G186" s="670">
        <v>95</v>
      </c>
      <c r="H186" s="88">
        <v>1</v>
      </c>
      <c r="I186" s="40">
        <v>1000</v>
      </c>
      <c r="J186" s="40" t="s">
        <v>33</v>
      </c>
      <c r="K186" s="41"/>
      <c r="L186" s="42" t="str">
        <f t="shared" si="0"/>
        <v>1000kg</v>
      </c>
      <c r="M186" s="658">
        <f t="shared" si="1"/>
        <v>1000</v>
      </c>
      <c r="N186" s="659" t="str">
        <f t="shared" si="5"/>
        <v>1000kg</v>
      </c>
      <c r="O186" s="692">
        <f t="shared" si="2"/>
        <v>95</v>
      </c>
      <c r="P186" s="29">
        <f t="shared" si="3"/>
        <v>95</v>
      </c>
      <c r="Q186" s="74"/>
      <c r="R186" s="28"/>
      <c r="S186" s="28"/>
      <c r="T186" s="28"/>
      <c r="U186" s="28"/>
      <c r="V186" s="28"/>
      <c r="W186" s="28"/>
      <c r="X186" s="28"/>
      <c r="Y186" s="28"/>
      <c r="Z186" s="28"/>
    </row>
    <row r="187" spans="1:26" ht="15" customHeight="1">
      <c r="A187" s="111">
        <v>179</v>
      </c>
      <c r="B187" s="48" t="s">
        <v>1668</v>
      </c>
      <c r="C187" s="48" t="s">
        <v>61</v>
      </c>
      <c r="D187" s="35"/>
      <c r="E187" s="149"/>
      <c r="F187" s="156"/>
      <c r="G187" s="670">
        <v>140</v>
      </c>
      <c r="H187" s="88">
        <v>5</v>
      </c>
      <c r="I187" s="40">
        <v>1000</v>
      </c>
      <c r="J187" s="40" t="s">
        <v>33</v>
      </c>
      <c r="K187" s="41"/>
      <c r="L187" s="42" t="str">
        <f t="shared" si="0"/>
        <v>1000kg</v>
      </c>
      <c r="M187" s="658">
        <f t="shared" si="1"/>
        <v>5000</v>
      </c>
      <c r="N187" s="659" t="str">
        <f t="shared" si="5"/>
        <v>5000kg</v>
      </c>
      <c r="O187" s="692">
        <f t="shared" si="2"/>
        <v>700</v>
      </c>
      <c r="P187" s="29">
        <f t="shared" si="3"/>
        <v>140</v>
      </c>
      <c r="Q187" s="74"/>
      <c r="R187" s="28"/>
      <c r="S187" s="28"/>
      <c r="T187" s="28"/>
      <c r="U187" s="28"/>
      <c r="V187" s="28"/>
      <c r="W187" s="28"/>
      <c r="X187" s="28"/>
      <c r="Y187" s="28"/>
      <c r="Z187" s="28"/>
    </row>
    <row r="188" spans="1:26" ht="15" customHeight="1">
      <c r="A188" s="111">
        <v>180</v>
      </c>
      <c r="B188" s="48" t="s">
        <v>1772</v>
      </c>
      <c r="C188" s="48" t="s">
        <v>61</v>
      </c>
      <c r="D188" s="35"/>
      <c r="E188" s="149"/>
      <c r="F188" s="156"/>
      <c r="G188" s="670">
        <v>110</v>
      </c>
      <c r="H188" s="88">
        <v>3</v>
      </c>
      <c r="I188" s="40">
        <v>1000</v>
      </c>
      <c r="J188" s="40" t="s">
        <v>33</v>
      </c>
      <c r="K188" s="41"/>
      <c r="L188" s="42" t="str">
        <f t="shared" si="0"/>
        <v>1000kg</v>
      </c>
      <c r="M188" s="658">
        <f t="shared" si="1"/>
        <v>3000</v>
      </c>
      <c r="N188" s="659" t="str">
        <f t="shared" si="5"/>
        <v>3000kg</v>
      </c>
      <c r="O188" s="692">
        <f t="shared" si="2"/>
        <v>330</v>
      </c>
      <c r="P188" s="29">
        <f t="shared" si="3"/>
        <v>110</v>
      </c>
      <c r="Q188" s="74"/>
      <c r="R188" s="28"/>
      <c r="S188" s="28"/>
      <c r="T188" s="28"/>
      <c r="U188" s="28"/>
      <c r="V188" s="28"/>
      <c r="W188" s="28"/>
      <c r="X188" s="28"/>
      <c r="Y188" s="28"/>
      <c r="Z188" s="28"/>
    </row>
    <row r="189" spans="1:26" ht="15" customHeight="1">
      <c r="A189" s="111">
        <v>181</v>
      </c>
      <c r="B189" s="48" t="s">
        <v>2180</v>
      </c>
      <c r="C189" s="48" t="s">
        <v>61</v>
      </c>
      <c r="D189" s="35"/>
      <c r="E189" s="149"/>
      <c r="F189" s="156"/>
      <c r="G189" s="670">
        <v>95</v>
      </c>
      <c r="H189" s="88">
        <v>5</v>
      </c>
      <c r="I189" s="40">
        <v>1000</v>
      </c>
      <c r="J189" s="40" t="s">
        <v>33</v>
      </c>
      <c r="K189" s="41"/>
      <c r="L189" s="42" t="str">
        <f t="shared" si="0"/>
        <v>1000kg</v>
      </c>
      <c r="M189" s="658">
        <f t="shared" si="1"/>
        <v>5000</v>
      </c>
      <c r="N189" s="659" t="str">
        <f t="shared" si="5"/>
        <v>5000kg</v>
      </c>
      <c r="O189" s="692">
        <f t="shared" si="2"/>
        <v>475</v>
      </c>
      <c r="P189" s="29">
        <f t="shared" si="3"/>
        <v>95</v>
      </c>
      <c r="Q189" s="74"/>
      <c r="R189" s="28"/>
      <c r="S189" s="28"/>
      <c r="T189" s="28"/>
      <c r="U189" s="28"/>
      <c r="V189" s="28"/>
      <c r="W189" s="28"/>
      <c r="X189" s="28"/>
      <c r="Y189" s="28"/>
      <c r="Z189" s="28"/>
    </row>
    <row r="190" spans="1:26" ht="15" customHeight="1">
      <c r="A190" s="111">
        <v>182</v>
      </c>
      <c r="B190" s="48" t="s">
        <v>2528</v>
      </c>
      <c r="C190" s="48" t="s">
        <v>61</v>
      </c>
      <c r="D190" s="35"/>
      <c r="E190" s="149"/>
      <c r="F190" s="156"/>
      <c r="G190" s="670">
        <v>55</v>
      </c>
      <c r="H190" s="88">
        <v>5</v>
      </c>
      <c r="I190" s="40">
        <v>1000</v>
      </c>
      <c r="J190" s="40" t="s">
        <v>33</v>
      </c>
      <c r="K190" s="41"/>
      <c r="L190" s="42" t="str">
        <f t="shared" si="0"/>
        <v>1000kg</v>
      </c>
      <c r="M190" s="658">
        <f t="shared" si="1"/>
        <v>5000</v>
      </c>
      <c r="N190" s="659" t="str">
        <f t="shared" si="5"/>
        <v>5000kg</v>
      </c>
      <c r="O190" s="692">
        <f t="shared" si="2"/>
        <v>275</v>
      </c>
      <c r="P190" s="29">
        <f t="shared" si="3"/>
        <v>55</v>
      </c>
      <c r="Q190" s="74"/>
      <c r="R190" s="28"/>
      <c r="S190" s="28"/>
      <c r="T190" s="28"/>
      <c r="U190" s="28"/>
      <c r="V190" s="28"/>
      <c r="W190" s="28"/>
      <c r="X190" s="28"/>
      <c r="Y190" s="28"/>
      <c r="Z190" s="28"/>
    </row>
    <row r="191" spans="1:26" ht="15" customHeight="1">
      <c r="A191" s="111">
        <v>183</v>
      </c>
      <c r="B191" s="48" t="s">
        <v>2267</v>
      </c>
      <c r="C191" s="48" t="s">
        <v>61</v>
      </c>
      <c r="D191" s="35"/>
      <c r="E191" s="149" t="s">
        <v>3448</v>
      </c>
      <c r="F191" s="156"/>
      <c r="G191" s="670">
        <v>68</v>
      </c>
      <c r="H191" s="88">
        <v>1</v>
      </c>
      <c r="I191" s="40">
        <v>1</v>
      </c>
      <c r="J191" s="40" t="s">
        <v>37</v>
      </c>
      <c r="K191" s="41"/>
      <c r="L191" s="42" t="str">
        <f t="shared" si="0"/>
        <v>1pieces</v>
      </c>
      <c r="M191" s="658">
        <f t="shared" si="1"/>
        <v>1</v>
      </c>
      <c r="N191" s="659" t="str">
        <f t="shared" si="5"/>
        <v>1pieces</v>
      </c>
      <c r="O191" s="692">
        <f t="shared" si="2"/>
        <v>68</v>
      </c>
      <c r="P191" s="29">
        <f t="shared" si="3"/>
        <v>68</v>
      </c>
      <c r="Q191" s="74"/>
      <c r="R191" s="28"/>
      <c r="S191" s="28"/>
      <c r="T191" s="28"/>
      <c r="U191" s="28"/>
      <c r="V191" s="28"/>
      <c r="W191" s="28"/>
      <c r="X191" s="28"/>
      <c r="Y191" s="28"/>
      <c r="Z191" s="28"/>
    </row>
    <row r="192" spans="1:26" ht="15" customHeight="1">
      <c r="A192" s="111">
        <v>184</v>
      </c>
      <c r="B192" s="48" t="s">
        <v>3449</v>
      </c>
      <c r="C192" s="48" t="s">
        <v>61</v>
      </c>
      <c r="D192" s="35"/>
      <c r="E192" s="149" t="s">
        <v>2644</v>
      </c>
      <c r="F192" s="156"/>
      <c r="G192" s="670">
        <v>7.03</v>
      </c>
      <c r="H192" s="88">
        <v>15</v>
      </c>
      <c r="I192" s="40">
        <v>1</v>
      </c>
      <c r="J192" s="40" t="s">
        <v>37</v>
      </c>
      <c r="K192" s="41"/>
      <c r="L192" s="42" t="str">
        <f t="shared" si="0"/>
        <v>1pieces</v>
      </c>
      <c r="M192" s="658">
        <f t="shared" si="1"/>
        <v>15</v>
      </c>
      <c r="N192" s="659" t="str">
        <f t="shared" si="5"/>
        <v>15pieces</v>
      </c>
      <c r="O192" s="692">
        <f t="shared" si="2"/>
        <v>105.45</v>
      </c>
      <c r="P192" s="29">
        <f t="shared" si="3"/>
        <v>7.03</v>
      </c>
      <c r="Q192" s="74"/>
      <c r="R192" s="28"/>
      <c r="S192" s="28"/>
      <c r="T192" s="28"/>
      <c r="U192" s="28"/>
      <c r="V192" s="28"/>
      <c r="W192" s="28"/>
      <c r="X192" s="28"/>
      <c r="Y192" s="28"/>
      <c r="Z192" s="28"/>
    </row>
    <row r="193" spans="1:26" ht="15" customHeight="1">
      <c r="A193" s="111">
        <v>185</v>
      </c>
      <c r="B193" s="48" t="s">
        <v>797</v>
      </c>
      <c r="C193" s="48" t="s">
        <v>61</v>
      </c>
      <c r="D193" s="35"/>
      <c r="E193" s="149" t="s">
        <v>3450</v>
      </c>
      <c r="F193" s="156"/>
      <c r="G193" s="670">
        <v>8.11</v>
      </c>
      <c r="H193" s="88">
        <v>11</v>
      </c>
      <c r="I193" s="40">
        <v>1</v>
      </c>
      <c r="J193" s="40" t="s">
        <v>37</v>
      </c>
      <c r="K193" s="41"/>
      <c r="L193" s="42" t="str">
        <f t="shared" si="0"/>
        <v>1pieces</v>
      </c>
      <c r="M193" s="658">
        <f t="shared" si="1"/>
        <v>11</v>
      </c>
      <c r="N193" s="659" t="str">
        <f t="shared" si="5"/>
        <v>11pieces</v>
      </c>
      <c r="O193" s="692">
        <f t="shared" si="2"/>
        <v>89.21</v>
      </c>
      <c r="P193" s="29">
        <f t="shared" si="3"/>
        <v>8.11</v>
      </c>
      <c r="Q193" s="74"/>
      <c r="R193" s="28"/>
      <c r="S193" s="28"/>
      <c r="T193" s="28"/>
      <c r="U193" s="28"/>
      <c r="V193" s="28"/>
      <c r="W193" s="28"/>
      <c r="X193" s="28"/>
      <c r="Y193" s="28"/>
      <c r="Z193" s="28"/>
    </row>
    <row r="194" spans="1:26" ht="25.5" customHeight="1">
      <c r="A194" s="698"/>
      <c r="B194" s="699"/>
      <c r="C194" s="700"/>
      <c r="D194" s="700"/>
      <c r="E194" s="701"/>
      <c r="F194" s="700"/>
      <c r="G194" s="702"/>
      <c r="H194" s="700"/>
      <c r="I194" s="703"/>
      <c r="J194" s="703"/>
      <c r="K194" s="703"/>
      <c r="L194" s="42" t="str">
        <f t="shared" si="0"/>
        <v/>
      </c>
      <c r="M194" s="704"/>
      <c r="N194" s="783" t="str">
        <f>CONCATENATE(M194,K194,J194)</f>
        <v/>
      </c>
      <c r="O194" s="784"/>
      <c r="P194" s="29" t="e">
        <f t="shared" si="3"/>
        <v>#DIV/0!</v>
      </c>
      <c r="Q194" s="11"/>
      <c r="R194" s="11"/>
      <c r="S194" s="11"/>
      <c r="T194" s="11"/>
      <c r="U194" s="11"/>
      <c r="V194" s="11"/>
      <c r="W194" s="11"/>
      <c r="X194" s="11"/>
      <c r="Y194" s="11"/>
      <c r="Z194" s="11"/>
    </row>
    <row r="195" spans="1:26" ht="13.5" customHeight="1">
      <c r="A195" s="707"/>
      <c r="B195" s="708"/>
      <c r="C195" s="709"/>
      <c r="D195" s="709"/>
      <c r="E195" s="709"/>
      <c r="F195" s="709"/>
      <c r="G195" s="709"/>
      <c r="H195" s="709"/>
      <c r="I195" s="709"/>
      <c r="J195" s="709"/>
      <c r="K195" s="709"/>
      <c r="L195" s="709"/>
      <c r="M195" s="709"/>
      <c r="N195" s="109"/>
      <c r="O195" s="109"/>
      <c r="P195" s="29"/>
      <c r="Q195" s="11"/>
      <c r="R195" s="11"/>
      <c r="S195" s="11"/>
      <c r="T195" s="11"/>
      <c r="U195" s="11"/>
      <c r="V195" s="11"/>
      <c r="W195" s="11"/>
      <c r="X195" s="11"/>
      <c r="Y195" s="11"/>
      <c r="Z195" s="11"/>
    </row>
    <row r="196" spans="1:26" ht="15.75" customHeight="1">
      <c r="A196" s="710"/>
      <c r="B196" s="711"/>
      <c r="C196" s="709"/>
      <c r="D196" s="709"/>
      <c r="E196" s="709"/>
      <c r="F196" s="709"/>
      <c r="G196" s="709"/>
      <c r="H196" s="709"/>
      <c r="I196" s="709"/>
      <c r="J196" s="709"/>
      <c r="K196" s="709"/>
      <c r="L196" s="709"/>
      <c r="M196" s="709"/>
      <c r="N196" s="109"/>
      <c r="O196" s="109"/>
      <c r="P196" s="29"/>
      <c r="Q196" s="11"/>
      <c r="R196" s="11"/>
      <c r="S196" s="11"/>
      <c r="T196" s="11"/>
      <c r="U196" s="11"/>
      <c r="V196" s="11"/>
      <c r="W196" s="11"/>
      <c r="X196" s="11"/>
      <c r="Y196" s="11"/>
      <c r="Z196" s="11"/>
    </row>
    <row r="197" spans="1:26" ht="15.75" customHeight="1">
      <c r="A197" s="710"/>
      <c r="B197" s="711"/>
      <c r="C197" s="709"/>
      <c r="D197" s="709"/>
      <c r="E197" s="709"/>
      <c r="F197" s="709"/>
      <c r="G197" s="709"/>
      <c r="H197" s="709"/>
      <c r="I197" s="709"/>
      <c r="J197" s="709"/>
      <c r="K197" s="709"/>
      <c r="L197" s="709"/>
      <c r="M197" s="709"/>
      <c r="N197" s="109"/>
      <c r="O197" s="109"/>
      <c r="P197" s="29"/>
      <c r="Q197" s="11"/>
      <c r="R197" s="11"/>
      <c r="S197" s="11"/>
      <c r="T197" s="11"/>
      <c r="U197" s="11"/>
      <c r="V197" s="11"/>
      <c r="W197" s="11"/>
      <c r="X197" s="11"/>
      <c r="Y197" s="11"/>
      <c r="Z197" s="11"/>
    </row>
    <row r="198" spans="1:26" ht="15.75" customHeight="1">
      <c r="A198" s="710"/>
      <c r="B198" s="711"/>
      <c r="C198" s="709"/>
      <c r="D198" s="709"/>
      <c r="E198" s="709"/>
      <c r="F198" s="709"/>
      <c r="G198" s="709"/>
      <c r="H198" s="709"/>
      <c r="I198" s="709"/>
      <c r="J198" s="709"/>
      <c r="K198" s="709"/>
      <c r="L198" s="709"/>
      <c r="M198" s="709"/>
      <c r="N198" s="109"/>
      <c r="O198" s="109"/>
      <c r="P198" s="29"/>
      <c r="Q198" s="11"/>
      <c r="R198" s="11"/>
      <c r="S198" s="11"/>
      <c r="T198" s="11"/>
      <c r="U198" s="11"/>
      <c r="V198" s="11"/>
      <c r="W198" s="11"/>
      <c r="X198" s="11"/>
      <c r="Y198" s="11"/>
      <c r="Z198" s="11"/>
    </row>
    <row r="199" spans="1:26" ht="15.75" customHeight="1">
      <c r="A199" s="710"/>
      <c r="B199" s="711"/>
      <c r="C199" s="712"/>
      <c r="D199" s="712"/>
      <c r="E199" s="710"/>
      <c r="F199" s="712"/>
      <c r="G199" s="713"/>
      <c r="H199" s="712"/>
      <c r="I199" s="712"/>
      <c r="J199" s="712"/>
      <c r="K199" s="712"/>
      <c r="L199" s="712"/>
      <c r="M199" s="714"/>
      <c r="N199" s="109"/>
      <c r="O199" s="109"/>
      <c r="P199" s="29"/>
      <c r="Q199" s="11"/>
      <c r="R199" s="11"/>
      <c r="S199" s="11"/>
      <c r="T199" s="11"/>
      <c r="U199" s="11"/>
      <c r="V199" s="11"/>
      <c r="W199" s="11"/>
      <c r="X199" s="11"/>
      <c r="Y199" s="11"/>
      <c r="Z199" s="11"/>
    </row>
    <row r="200" spans="1:26" ht="15.75" customHeight="1">
      <c r="A200" s="710"/>
      <c r="B200" s="708"/>
      <c r="C200" s="712"/>
      <c r="D200" s="712"/>
      <c r="E200" s="710"/>
      <c r="F200" s="712"/>
      <c r="G200" s="713"/>
      <c r="H200" s="712"/>
      <c r="I200" s="712"/>
      <c r="J200" s="712"/>
      <c r="K200" s="712"/>
      <c r="L200" s="712"/>
      <c r="M200" s="714"/>
      <c r="N200" s="109"/>
      <c r="O200" s="109"/>
      <c r="P200" s="29"/>
      <c r="Q200" s="11"/>
      <c r="R200" s="11"/>
      <c r="S200" s="11"/>
      <c r="T200" s="11"/>
      <c r="U200" s="11"/>
      <c r="V200" s="11"/>
      <c r="W200" s="11"/>
      <c r="X200" s="11"/>
      <c r="Y200" s="11"/>
      <c r="Z200" s="11"/>
    </row>
    <row r="201" spans="1:26" ht="15.75" customHeight="1">
      <c r="A201" s="710"/>
      <c r="B201" s="711"/>
      <c r="C201" s="715"/>
      <c r="D201" s="716"/>
      <c r="E201" s="716"/>
      <c r="F201" s="712"/>
      <c r="G201" s="716"/>
      <c r="H201" s="716"/>
      <c r="I201" s="716"/>
      <c r="J201" s="716"/>
      <c r="K201" s="716"/>
      <c r="L201" s="716"/>
      <c r="M201" s="716"/>
      <c r="N201" s="109"/>
      <c r="O201" s="109"/>
      <c r="P201" s="29"/>
      <c r="Q201" s="11"/>
      <c r="R201" s="11"/>
      <c r="S201" s="11"/>
      <c r="T201" s="11"/>
      <c r="U201" s="11"/>
      <c r="V201" s="11"/>
      <c r="W201" s="11"/>
      <c r="X201" s="11"/>
      <c r="Y201" s="11"/>
      <c r="Z201" s="11"/>
    </row>
    <row r="202" spans="1:26" ht="15.75" customHeight="1">
      <c r="A202" s="710"/>
      <c r="B202" s="711"/>
      <c r="C202" s="715"/>
      <c r="D202" s="716"/>
      <c r="E202" s="716"/>
      <c r="F202" s="712"/>
      <c r="G202" s="717"/>
      <c r="H202" s="718"/>
      <c r="I202" s="718"/>
      <c r="J202" s="718"/>
      <c r="K202" s="718"/>
      <c r="L202" s="718"/>
      <c r="M202" s="719"/>
      <c r="N202" s="109"/>
      <c r="O202" s="109"/>
      <c r="P202" s="29"/>
      <c r="Q202" s="11"/>
      <c r="R202" s="11"/>
      <c r="S202" s="11"/>
      <c r="T202" s="11"/>
      <c r="U202" s="11"/>
      <c r="V202" s="11"/>
      <c r="W202" s="11"/>
      <c r="X202" s="11"/>
      <c r="Y202" s="11"/>
      <c r="Z202" s="11"/>
    </row>
    <row r="203" spans="1:26" ht="15.75" customHeight="1">
      <c r="A203" s="710"/>
      <c r="B203" s="711"/>
      <c r="C203" s="715"/>
      <c r="D203" s="712"/>
      <c r="E203" s="710"/>
      <c r="F203" s="712"/>
      <c r="G203" s="713"/>
      <c r="H203" s="712"/>
      <c r="I203" s="712"/>
      <c r="J203" s="712"/>
      <c r="K203" s="712"/>
      <c r="L203" s="712"/>
      <c r="M203" s="714"/>
      <c r="N203" s="109"/>
      <c r="O203" s="109"/>
      <c r="P203" s="29"/>
      <c r="Q203" s="11"/>
      <c r="R203" s="11"/>
      <c r="S203" s="11"/>
      <c r="T203" s="11"/>
      <c r="U203" s="11"/>
      <c r="V203" s="11"/>
      <c r="W203" s="11"/>
      <c r="X203" s="11"/>
      <c r="Y203" s="11"/>
      <c r="Z203" s="11"/>
    </row>
    <row r="204" spans="1:26" ht="15.75" customHeight="1">
      <c r="A204" s="710"/>
      <c r="B204" s="711"/>
      <c r="C204" s="715"/>
      <c r="D204" s="716"/>
      <c r="E204" s="716"/>
      <c r="F204" s="712"/>
      <c r="G204" s="716"/>
      <c r="H204" s="716"/>
      <c r="I204" s="716"/>
      <c r="J204" s="716"/>
      <c r="K204" s="716"/>
      <c r="L204" s="716"/>
      <c r="M204" s="716"/>
      <c r="N204" s="109"/>
      <c r="O204" s="109"/>
      <c r="P204" s="29"/>
      <c r="Q204" s="11"/>
      <c r="R204" s="11"/>
      <c r="S204" s="11"/>
      <c r="T204" s="11"/>
      <c r="U204" s="11"/>
      <c r="V204" s="11"/>
      <c r="W204" s="11"/>
      <c r="X204" s="11"/>
      <c r="Y204" s="11"/>
      <c r="Z204" s="11"/>
    </row>
    <row r="205" spans="1:26" ht="15.75" customHeight="1">
      <c r="A205" s="710"/>
      <c r="B205" s="711"/>
      <c r="C205" s="715"/>
      <c r="D205" s="716"/>
      <c r="E205" s="716"/>
      <c r="F205" s="712"/>
      <c r="G205" s="720"/>
      <c r="H205" s="718"/>
      <c r="I205" s="718"/>
      <c r="J205" s="718"/>
      <c r="K205" s="718"/>
      <c r="L205" s="718"/>
      <c r="M205" s="714"/>
      <c r="N205" s="109"/>
      <c r="O205" s="109"/>
      <c r="P205" s="29"/>
      <c r="Q205" s="11"/>
      <c r="R205" s="11"/>
      <c r="S205" s="11"/>
      <c r="T205" s="11"/>
      <c r="U205" s="11"/>
      <c r="V205" s="11"/>
      <c r="W205" s="11"/>
      <c r="X205" s="11"/>
      <c r="Y205" s="11"/>
      <c r="Z205" s="11"/>
    </row>
    <row r="206" spans="1:26" ht="15.75" customHeight="1">
      <c r="A206" s="710"/>
      <c r="B206" s="711"/>
      <c r="C206" s="715"/>
      <c r="D206" s="712"/>
      <c r="E206" s="710"/>
      <c r="F206" s="712"/>
      <c r="G206" s="713"/>
      <c r="H206" s="712"/>
      <c r="I206" s="712"/>
      <c r="J206" s="712"/>
      <c r="K206" s="712"/>
      <c r="L206" s="712"/>
      <c r="M206" s="714"/>
      <c r="N206" s="109"/>
      <c r="O206" s="109"/>
      <c r="P206" s="29"/>
      <c r="Q206" s="11"/>
      <c r="R206" s="11"/>
      <c r="S206" s="11"/>
      <c r="T206" s="11"/>
      <c r="U206" s="11"/>
      <c r="V206" s="11"/>
      <c r="W206" s="11"/>
      <c r="X206" s="11"/>
      <c r="Y206" s="11"/>
      <c r="Z206" s="11"/>
    </row>
    <row r="207" spans="1:26" ht="15.75" customHeight="1">
      <c r="A207" s="710"/>
      <c r="B207" s="711"/>
      <c r="C207" s="715"/>
      <c r="D207" s="712"/>
      <c r="E207" s="710"/>
      <c r="F207" s="712"/>
      <c r="G207" s="713"/>
      <c r="H207" s="712"/>
      <c r="I207" s="712"/>
      <c r="J207" s="712"/>
      <c r="K207" s="712"/>
      <c r="L207" s="712"/>
      <c r="M207" s="714"/>
      <c r="N207" s="109"/>
      <c r="O207" s="109"/>
      <c r="P207" s="29"/>
      <c r="Q207" s="11"/>
      <c r="R207" s="11"/>
      <c r="S207" s="11"/>
      <c r="T207" s="11"/>
      <c r="U207" s="11"/>
      <c r="V207" s="11"/>
      <c r="W207" s="11"/>
      <c r="X207" s="11"/>
      <c r="Y207" s="11"/>
      <c r="Z207" s="11"/>
    </row>
    <row r="208" spans="1:26" ht="15.75" customHeight="1">
      <c r="A208" s="710"/>
      <c r="B208" s="711"/>
      <c r="C208" s="715"/>
      <c r="D208" s="712"/>
      <c r="E208" s="710"/>
      <c r="F208" s="712"/>
      <c r="G208" s="713"/>
      <c r="H208" s="712"/>
      <c r="I208" s="712"/>
      <c r="J208" s="712"/>
      <c r="K208" s="712"/>
      <c r="L208" s="712"/>
      <c r="M208" s="714"/>
      <c r="N208" s="109"/>
      <c r="O208" s="109"/>
      <c r="P208" s="29"/>
      <c r="Q208" s="11"/>
      <c r="R208" s="11"/>
      <c r="S208" s="11"/>
      <c r="T208" s="11"/>
      <c r="U208" s="11"/>
      <c r="V208" s="11"/>
      <c r="W208" s="11"/>
      <c r="X208" s="11"/>
      <c r="Y208" s="11"/>
      <c r="Z208" s="11"/>
    </row>
    <row r="209" spans="1:26" ht="15.75" customHeight="1">
      <c r="A209" s="710"/>
      <c r="B209" s="711"/>
      <c r="C209" s="715"/>
      <c r="D209" s="716"/>
      <c r="E209" s="716"/>
      <c r="F209" s="712"/>
      <c r="G209" s="716"/>
      <c r="H209" s="716"/>
      <c r="I209" s="716"/>
      <c r="J209" s="716"/>
      <c r="K209" s="716"/>
      <c r="L209" s="716"/>
      <c r="M209" s="716"/>
      <c r="N209" s="109"/>
      <c r="O209" s="109"/>
      <c r="P209" s="29"/>
      <c r="Q209" s="11"/>
      <c r="R209" s="11"/>
      <c r="S209" s="11"/>
      <c r="T209" s="11"/>
      <c r="U209" s="11"/>
      <c r="V209" s="11"/>
      <c r="W209" s="11"/>
      <c r="X209" s="11"/>
      <c r="Y209" s="11"/>
      <c r="Z209" s="11"/>
    </row>
    <row r="210" spans="1:26" ht="15.75" customHeight="1">
      <c r="A210" s="710"/>
      <c r="B210" s="711"/>
      <c r="C210" s="712"/>
      <c r="D210" s="716"/>
      <c r="E210" s="716"/>
      <c r="F210" s="712"/>
      <c r="G210" s="713"/>
      <c r="H210" s="712"/>
      <c r="I210" s="712"/>
      <c r="J210" s="712"/>
      <c r="K210" s="712"/>
      <c r="L210" s="712"/>
      <c r="M210" s="714"/>
      <c r="N210" s="109"/>
      <c r="O210" s="109"/>
      <c r="P210" s="29"/>
      <c r="Q210" s="11"/>
      <c r="R210" s="11"/>
      <c r="S210" s="11"/>
      <c r="T210" s="11"/>
      <c r="U210" s="11"/>
      <c r="V210" s="11"/>
      <c r="W210" s="11"/>
      <c r="X210" s="11"/>
      <c r="Y210" s="11"/>
      <c r="Z210" s="11"/>
    </row>
    <row r="211" spans="1:26" ht="15.75" customHeight="1">
      <c r="A211" s="710"/>
      <c r="B211" s="711"/>
      <c r="C211" s="712"/>
      <c r="D211" s="712"/>
      <c r="E211" s="710"/>
      <c r="F211" s="712"/>
      <c r="G211" s="713"/>
      <c r="H211" s="712"/>
      <c r="I211" s="712"/>
      <c r="J211" s="712"/>
      <c r="K211" s="712"/>
      <c r="L211" s="712"/>
      <c r="M211" s="714"/>
      <c r="N211" s="109"/>
      <c r="O211" s="109"/>
      <c r="P211" s="29"/>
      <c r="Q211" s="11"/>
      <c r="R211" s="11"/>
      <c r="S211" s="11"/>
      <c r="T211" s="11"/>
      <c r="U211" s="11"/>
      <c r="V211" s="11"/>
      <c r="W211" s="11"/>
      <c r="X211" s="11"/>
      <c r="Y211" s="11"/>
      <c r="Z211" s="11"/>
    </row>
    <row r="212" spans="1:26" ht="15.75" customHeight="1">
      <c r="A212" s="707"/>
      <c r="B212" s="711"/>
      <c r="C212" s="709"/>
      <c r="D212" s="709"/>
      <c r="E212" s="709"/>
      <c r="F212" s="709"/>
      <c r="G212" s="709"/>
      <c r="H212" s="709"/>
      <c r="I212" s="709"/>
      <c r="J212" s="709"/>
      <c r="K212" s="709"/>
      <c r="L212" s="709"/>
      <c r="M212" s="709"/>
      <c r="N212" s="109"/>
      <c r="O212" s="109"/>
      <c r="P212" s="29"/>
      <c r="Q212" s="11"/>
      <c r="R212" s="11"/>
      <c r="S212" s="11"/>
      <c r="T212" s="11"/>
      <c r="U212" s="11"/>
      <c r="V212" s="11"/>
      <c r="W212" s="11"/>
      <c r="X212" s="11"/>
      <c r="Y212" s="11"/>
      <c r="Z212" s="11"/>
    </row>
    <row r="213" spans="1:26" ht="15.75" customHeight="1">
      <c r="A213" s="11"/>
      <c r="B213" s="12"/>
      <c r="C213" s="721"/>
      <c r="D213" s="721"/>
      <c r="E213" s="722"/>
      <c r="F213" s="721"/>
      <c r="G213" s="723"/>
      <c r="H213" s="721"/>
      <c r="I213" s="721"/>
      <c r="J213" s="721"/>
      <c r="K213" s="721"/>
      <c r="L213" s="721"/>
      <c r="M213" s="724"/>
      <c r="N213" s="109"/>
      <c r="O213" s="109"/>
      <c r="P213" s="29"/>
      <c r="Q213" s="11"/>
      <c r="R213" s="11"/>
      <c r="S213" s="11"/>
      <c r="T213" s="11"/>
      <c r="U213" s="11"/>
      <c r="V213" s="11"/>
      <c r="W213" s="11"/>
      <c r="X213" s="11"/>
      <c r="Y213" s="11"/>
      <c r="Z213" s="11"/>
    </row>
    <row r="214" spans="1:26" ht="15.75" customHeight="1">
      <c r="A214" s="11"/>
      <c r="B214" s="725"/>
      <c r="C214" s="725"/>
      <c r="D214" s="725"/>
      <c r="E214" s="725"/>
      <c r="F214" s="725"/>
      <c r="G214" s="725"/>
      <c r="H214" s="725"/>
      <c r="I214" s="725"/>
      <c r="J214" s="725"/>
      <c r="K214" s="725"/>
      <c r="L214" s="725"/>
      <c r="M214" s="725"/>
      <c r="N214" s="726"/>
      <c r="O214" s="109"/>
      <c r="P214" s="29"/>
      <c r="Q214" s="11"/>
      <c r="R214" s="11"/>
      <c r="S214" s="11"/>
      <c r="T214" s="11"/>
      <c r="U214" s="11"/>
      <c r="V214" s="11"/>
      <c r="W214" s="11"/>
      <c r="X214" s="11"/>
      <c r="Y214" s="11"/>
      <c r="Z214" s="11"/>
    </row>
    <row r="215" spans="1:26" ht="15.75" customHeight="1">
      <c r="A215" s="11"/>
      <c r="B215" s="725"/>
      <c r="C215" s="725"/>
      <c r="D215" s="725"/>
      <c r="E215" s="725"/>
      <c r="F215" s="725"/>
      <c r="G215" s="725"/>
      <c r="H215" s="725"/>
      <c r="I215" s="725"/>
      <c r="J215" s="725"/>
      <c r="K215" s="725"/>
      <c r="L215" s="725"/>
      <c r="M215" s="725"/>
      <c r="N215" s="726"/>
      <c r="O215" s="109"/>
      <c r="P215" s="29"/>
      <c r="Q215" s="11"/>
      <c r="R215" s="11"/>
      <c r="S215" s="11"/>
      <c r="T215" s="11"/>
      <c r="U215" s="11"/>
      <c r="V215" s="11"/>
      <c r="W215" s="11"/>
      <c r="X215" s="11"/>
      <c r="Y215" s="11"/>
      <c r="Z215" s="11"/>
    </row>
    <row r="216" spans="1:26" ht="15.75" customHeight="1">
      <c r="A216" s="11"/>
      <c r="B216" s="725"/>
      <c r="C216" s="725"/>
      <c r="D216" s="725"/>
      <c r="E216" s="725"/>
      <c r="F216" s="725"/>
      <c r="G216" s="725"/>
      <c r="H216" s="725"/>
      <c r="I216" s="725"/>
      <c r="J216" s="725"/>
      <c r="K216" s="725"/>
      <c r="L216" s="725"/>
      <c r="M216" s="725"/>
      <c r="N216" s="726"/>
      <c r="O216" s="109"/>
      <c r="P216" s="29"/>
      <c r="Q216" s="11"/>
      <c r="R216" s="11"/>
      <c r="S216" s="11"/>
      <c r="T216" s="11"/>
      <c r="U216" s="11"/>
      <c r="V216" s="11"/>
      <c r="W216" s="11"/>
      <c r="X216" s="11"/>
      <c r="Y216" s="11"/>
      <c r="Z216" s="11"/>
    </row>
    <row r="217" spans="1:26" ht="15.75" customHeight="1">
      <c r="A217" s="11"/>
      <c r="B217" s="727"/>
      <c r="C217" s="24"/>
      <c r="D217" s="24"/>
      <c r="E217" s="728"/>
      <c r="F217" s="24"/>
      <c r="G217" s="729"/>
      <c r="H217" s="24"/>
      <c r="I217" s="24"/>
      <c r="J217" s="24"/>
      <c r="K217" s="24"/>
      <c r="L217" s="24"/>
      <c r="M217" s="730"/>
      <c r="N217" s="729"/>
      <c r="O217" s="109"/>
      <c r="P217" s="29"/>
      <c r="Q217" s="11"/>
      <c r="R217" s="11"/>
      <c r="S217" s="11"/>
      <c r="T217" s="11"/>
      <c r="U217" s="11"/>
      <c r="V217" s="11"/>
      <c r="W217" s="11"/>
      <c r="X217" s="11"/>
      <c r="Y217" s="11"/>
      <c r="Z217" s="11"/>
    </row>
    <row r="218" spans="1:26" ht="15.75" customHeight="1">
      <c r="A218" s="11"/>
      <c r="B218" s="12"/>
      <c r="C218" s="731"/>
      <c r="D218" s="731"/>
      <c r="E218" s="11"/>
      <c r="F218" s="731"/>
      <c r="G218" s="732"/>
      <c r="H218" s="732"/>
      <c r="I218" s="732"/>
      <c r="J218" s="732"/>
      <c r="K218" s="733"/>
      <c r="L218" s="731"/>
      <c r="M218" s="724"/>
      <c r="N218" s="109"/>
      <c r="O218" s="109"/>
      <c r="P218" s="29"/>
      <c r="Q218" s="11"/>
      <c r="R218" s="11"/>
      <c r="S218" s="11"/>
      <c r="T218" s="11"/>
      <c r="U218" s="11"/>
      <c r="V218" s="11"/>
      <c r="W218" s="11"/>
      <c r="X218" s="11"/>
      <c r="Y218" s="11"/>
      <c r="Z218" s="11"/>
    </row>
    <row r="219" spans="1:26" ht="15.75" customHeight="1">
      <c r="A219" s="11"/>
      <c r="B219" s="12"/>
      <c r="C219" s="731"/>
      <c r="D219" s="731"/>
      <c r="E219" s="11"/>
      <c r="F219" s="731"/>
      <c r="G219" s="734"/>
      <c r="H219" s="734"/>
      <c r="I219" s="734"/>
      <c r="J219" s="734"/>
      <c r="K219" s="731"/>
      <c r="L219" s="731"/>
      <c r="M219" s="724"/>
      <c r="N219" s="109"/>
      <c r="O219" s="109"/>
      <c r="P219" s="29"/>
      <c r="Q219" s="11"/>
      <c r="R219" s="11"/>
      <c r="S219" s="11"/>
      <c r="T219" s="11"/>
      <c r="U219" s="11"/>
      <c r="V219" s="11"/>
      <c r="W219" s="11"/>
      <c r="X219" s="11"/>
      <c r="Y219" s="11"/>
      <c r="Z219" s="11"/>
    </row>
    <row r="220" spans="1:26" ht="15.75" customHeight="1">
      <c r="A220" s="11"/>
      <c r="B220" s="12"/>
      <c r="C220" s="731"/>
      <c r="D220" s="731"/>
      <c r="E220" s="11"/>
      <c r="F220" s="731"/>
      <c r="G220" s="11"/>
      <c r="H220" s="11"/>
      <c r="I220" s="11"/>
      <c r="J220" s="11"/>
      <c r="K220" s="731"/>
      <c r="L220" s="731"/>
      <c r="M220" s="724"/>
      <c r="N220" s="109"/>
      <c r="O220" s="109"/>
      <c r="P220" s="29"/>
      <c r="Q220" s="11"/>
      <c r="R220" s="11"/>
      <c r="S220" s="11"/>
      <c r="T220" s="11"/>
      <c r="U220" s="11"/>
      <c r="V220" s="11"/>
      <c r="W220" s="11"/>
      <c r="X220" s="11"/>
      <c r="Y220" s="11"/>
      <c r="Z220" s="11"/>
    </row>
    <row r="221" spans="1:26" ht="15.75" customHeight="1">
      <c r="A221" s="11"/>
      <c r="B221" s="12"/>
      <c r="C221" s="731"/>
      <c r="D221" s="731"/>
      <c r="E221" s="11"/>
      <c r="F221" s="731"/>
      <c r="G221" s="109"/>
      <c r="H221" s="11"/>
      <c r="I221" s="11"/>
      <c r="J221" s="11"/>
      <c r="K221" s="46"/>
      <c r="L221" s="46"/>
      <c r="M221" s="724"/>
      <c r="N221" s="109"/>
      <c r="O221" s="109"/>
      <c r="P221" s="29"/>
      <c r="Q221" s="11"/>
      <c r="R221" s="11"/>
      <c r="S221" s="11"/>
      <c r="T221" s="11"/>
      <c r="U221" s="11"/>
      <c r="V221" s="11"/>
      <c r="W221" s="11"/>
      <c r="X221" s="11"/>
      <c r="Y221" s="11"/>
      <c r="Z221" s="11"/>
    </row>
    <row r="222" spans="1:26" ht="15.75" customHeight="1">
      <c r="A222" s="11"/>
      <c r="B222" s="12"/>
      <c r="C222" s="731"/>
      <c r="D222" s="731"/>
      <c r="E222" s="11"/>
      <c r="F222" s="731"/>
      <c r="G222" s="109"/>
      <c r="H222" s="731"/>
      <c r="I222" s="731"/>
      <c r="J222" s="731"/>
      <c r="K222" s="731"/>
      <c r="L222" s="731"/>
      <c r="M222" s="724"/>
      <c r="N222" s="109"/>
      <c r="O222" s="109"/>
      <c r="P222" s="29"/>
      <c r="Q222" s="11"/>
      <c r="R222" s="11"/>
      <c r="S222" s="11"/>
      <c r="T222" s="11"/>
      <c r="U222" s="11"/>
      <c r="V222" s="11"/>
      <c r="W222" s="11"/>
      <c r="X222" s="11"/>
      <c r="Y222" s="11"/>
      <c r="Z222" s="11"/>
    </row>
    <row r="223" spans="1:26" ht="15.75" customHeight="1">
      <c r="A223" s="11"/>
      <c r="B223" s="12"/>
      <c r="C223" s="731"/>
      <c r="D223" s="731"/>
      <c r="E223" s="11"/>
      <c r="F223" s="731"/>
      <c r="G223" s="109"/>
      <c r="H223" s="731"/>
      <c r="I223" s="731"/>
      <c r="J223" s="731"/>
      <c r="K223" s="731"/>
      <c r="L223" s="731"/>
      <c r="M223" s="724"/>
      <c r="N223" s="109"/>
      <c r="O223" s="109"/>
      <c r="P223" s="29"/>
      <c r="Q223" s="11"/>
      <c r="R223" s="11"/>
      <c r="S223" s="11"/>
      <c r="T223" s="11"/>
      <c r="U223" s="11"/>
      <c r="V223" s="11"/>
      <c r="W223" s="11"/>
      <c r="X223" s="11"/>
      <c r="Y223" s="11"/>
      <c r="Z223" s="11"/>
    </row>
    <row r="224" spans="1:26" ht="14.25" customHeight="1">
      <c r="A224" s="3"/>
      <c r="B224" s="12"/>
      <c r="C224" s="3"/>
      <c r="D224" s="3"/>
      <c r="E224" s="12"/>
      <c r="F224" s="3"/>
      <c r="G224" s="690"/>
      <c r="H224" s="3"/>
      <c r="I224" s="5"/>
      <c r="J224" s="5"/>
      <c r="K224" s="5"/>
      <c r="L224" s="3"/>
      <c r="M224" s="6"/>
      <c r="N224" s="690"/>
      <c r="O224" s="690"/>
      <c r="P224" s="29"/>
      <c r="Q224" s="11"/>
      <c r="R224" s="11"/>
      <c r="S224" s="11"/>
      <c r="T224" s="11"/>
      <c r="U224" s="11"/>
      <c r="V224" s="11"/>
      <c r="W224" s="11"/>
      <c r="X224" s="11"/>
      <c r="Y224" s="11"/>
      <c r="Z224" s="11"/>
    </row>
    <row r="225" spans="1:26" ht="14.25" customHeight="1">
      <c r="A225" s="3"/>
      <c r="B225" s="12"/>
      <c r="C225" s="3"/>
      <c r="D225" s="3"/>
      <c r="E225" s="12"/>
      <c r="F225" s="3"/>
      <c r="G225" s="690"/>
      <c r="H225" s="3"/>
      <c r="I225" s="5"/>
      <c r="J225" s="5"/>
      <c r="K225" s="5"/>
      <c r="L225" s="3"/>
      <c r="M225" s="6"/>
      <c r="N225" s="690"/>
      <c r="O225" s="690"/>
      <c r="P225" s="29"/>
      <c r="Q225" s="11"/>
      <c r="R225" s="11"/>
      <c r="S225" s="11"/>
      <c r="T225" s="11"/>
      <c r="U225" s="11"/>
      <c r="V225" s="11"/>
      <c r="W225" s="11"/>
      <c r="X225" s="11"/>
      <c r="Y225" s="11"/>
      <c r="Z225" s="11"/>
    </row>
    <row r="226" spans="1:26" ht="14.25" customHeight="1">
      <c r="A226" s="3"/>
      <c r="B226" s="12"/>
      <c r="C226" s="3"/>
      <c r="D226" s="3"/>
      <c r="E226" s="12"/>
      <c r="F226" s="3"/>
      <c r="G226" s="690"/>
      <c r="H226" s="3"/>
      <c r="I226" s="5"/>
      <c r="J226" s="5"/>
      <c r="K226" s="5"/>
      <c r="L226" s="3"/>
      <c r="M226" s="6"/>
      <c r="N226" s="690"/>
      <c r="O226" s="690"/>
      <c r="P226" s="29"/>
      <c r="Q226" s="11"/>
      <c r="R226" s="11"/>
      <c r="S226" s="11"/>
      <c r="T226" s="11"/>
      <c r="U226" s="11"/>
      <c r="V226" s="11"/>
      <c r="W226" s="11"/>
      <c r="X226" s="11"/>
      <c r="Y226" s="11"/>
      <c r="Z226" s="11"/>
    </row>
    <row r="227" spans="1:26" ht="14.25" customHeight="1">
      <c r="A227" s="3"/>
      <c r="B227" s="12"/>
      <c r="C227" s="3"/>
      <c r="D227" s="3"/>
      <c r="E227" s="12"/>
      <c r="F227" s="3"/>
      <c r="G227" s="690"/>
      <c r="H227" s="3"/>
      <c r="I227" s="5"/>
      <c r="J227" s="5"/>
      <c r="K227" s="5"/>
      <c r="L227" s="3"/>
      <c r="M227" s="6"/>
      <c r="N227" s="690"/>
      <c r="O227" s="690"/>
      <c r="P227" s="29"/>
      <c r="Q227" s="11"/>
      <c r="R227" s="11"/>
      <c r="S227" s="11"/>
      <c r="T227" s="11"/>
      <c r="U227" s="11"/>
      <c r="V227" s="11"/>
      <c r="W227" s="11"/>
      <c r="X227" s="11"/>
      <c r="Y227" s="11"/>
      <c r="Z227" s="11"/>
    </row>
    <row r="228" spans="1:26" ht="14.25" customHeight="1">
      <c r="A228" s="3"/>
      <c r="B228" s="12"/>
      <c r="C228" s="3"/>
      <c r="D228" s="3"/>
      <c r="E228" s="12"/>
      <c r="F228" s="3"/>
      <c r="G228" s="690"/>
      <c r="H228" s="3"/>
      <c r="I228" s="5"/>
      <c r="J228" s="5"/>
      <c r="K228" s="5"/>
      <c r="L228" s="3"/>
      <c r="M228" s="6"/>
      <c r="N228" s="690"/>
      <c r="O228" s="690"/>
      <c r="P228" s="29"/>
      <c r="Q228" s="11"/>
      <c r="R228" s="11"/>
      <c r="S228" s="11"/>
      <c r="T228" s="11"/>
      <c r="U228" s="11"/>
      <c r="V228" s="11"/>
      <c r="W228" s="11"/>
      <c r="X228" s="11"/>
      <c r="Y228" s="11"/>
      <c r="Z228" s="11"/>
    </row>
    <row r="229" spans="1:26" ht="14.25" customHeight="1">
      <c r="A229" s="3"/>
      <c r="B229" s="12"/>
      <c r="C229" s="3"/>
      <c r="D229" s="3"/>
      <c r="E229" s="12"/>
      <c r="F229" s="3"/>
      <c r="G229" s="690"/>
      <c r="H229" s="3"/>
      <c r="I229" s="5"/>
      <c r="J229" s="5"/>
      <c r="K229" s="5"/>
      <c r="L229" s="3"/>
      <c r="M229" s="6"/>
      <c r="N229" s="690"/>
      <c r="O229" s="690"/>
      <c r="P229" s="29"/>
      <c r="Q229" s="11"/>
      <c r="R229" s="11"/>
      <c r="S229" s="11"/>
      <c r="T229" s="11"/>
      <c r="U229" s="11"/>
      <c r="V229" s="11"/>
      <c r="W229" s="11"/>
      <c r="X229" s="11"/>
      <c r="Y229" s="11"/>
      <c r="Z229" s="11"/>
    </row>
    <row r="230" spans="1:26" ht="14.25" customHeight="1">
      <c r="A230" s="3"/>
      <c r="B230" s="12"/>
      <c r="C230" s="3"/>
      <c r="D230" s="3"/>
      <c r="E230" s="12"/>
      <c r="F230" s="3"/>
      <c r="G230" s="690"/>
      <c r="H230" s="3"/>
      <c r="I230" s="5"/>
      <c r="J230" s="5"/>
      <c r="K230" s="5"/>
      <c r="L230" s="3"/>
      <c r="M230" s="6"/>
      <c r="N230" s="690"/>
      <c r="O230" s="690"/>
      <c r="P230" s="29"/>
      <c r="Q230" s="11"/>
      <c r="R230" s="11"/>
      <c r="S230" s="11"/>
      <c r="T230" s="11"/>
      <c r="U230" s="11"/>
      <c r="V230" s="11"/>
      <c r="W230" s="11"/>
      <c r="X230" s="11"/>
      <c r="Y230" s="11"/>
      <c r="Z230" s="11"/>
    </row>
    <row r="231" spans="1:26" ht="14.25" customHeight="1">
      <c r="A231" s="3"/>
      <c r="B231" s="12"/>
      <c r="C231" s="3"/>
      <c r="D231" s="3"/>
      <c r="E231" s="12"/>
      <c r="F231" s="3"/>
      <c r="G231" s="690"/>
      <c r="H231" s="3"/>
      <c r="I231" s="5"/>
      <c r="J231" s="5"/>
      <c r="K231" s="5"/>
      <c r="L231" s="3"/>
      <c r="M231" s="6"/>
      <c r="N231" s="690"/>
      <c r="O231" s="690"/>
      <c r="P231" s="29"/>
      <c r="Q231" s="11"/>
      <c r="R231" s="11"/>
      <c r="S231" s="11"/>
      <c r="T231" s="11"/>
      <c r="U231" s="11"/>
      <c r="V231" s="11"/>
      <c r="W231" s="11"/>
      <c r="X231" s="11"/>
      <c r="Y231" s="11"/>
      <c r="Z231" s="11"/>
    </row>
    <row r="232" spans="1:26" ht="14.25" customHeight="1">
      <c r="A232" s="3"/>
      <c r="B232" s="12"/>
      <c r="C232" s="3"/>
      <c r="D232" s="3"/>
      <c r="E232" s="12"/>
      <c r="F232" s="3"/>
      <c r="G232" s="690"/>
      <c r="H232" s="3"/>
      <c r="I232" s="5"/>
      <c r="J232" s="5"/>
      <c r="K232" s="5"/>
      <c r="L232" s="3"/>
      <c r="M232" s="6"/>
      <c r="N232" s="690"/>
      <c r="O232" s="690"/>
      <c r="P232" s="29"/>
      <c r="Q232" s="11"/>
      <c r="R232" s="11"/>
      <c r="S232" s="11"/>
      <c r="T232" s="11"/>
      <c r="U232" s="11"/>
      <c r="V232" s="11"/>
      <c r="W232" s="11"/>
      <c r="X232" s="11"/>
      <c r="Y232" s="11"/>
      <c r="Z232" s="11"/>
    </row>
    <row r="233" spans="1:26" ht="14.25" customHeight="1">
      <c r="A233" s="3"/>
      <c r="B233" s="12"/>
      <c r="C233" s="3"/>
      <c r="D233" s="3"/>
      <c r="E233" s="12"/>
      <c r="F233" s="3"/>
      <c r="G233" s="690"/>
      <c r="H233" s="3"/>
      <c r="I233" s="5"/>
      <c r="J233" s="5"/>
      <c r="K233" s="5"/>
      <c r="L233" s="3"/>
      <c r="M233" s="6"/>
      <c r="N233" s="690"/>
      <c r="O233" s="690"/>
      <c r="P233" s="29"/>
      <c r="Q233" s="11"/>
      <c r="R233" s="11"/>
      <c r="S233" s="11"/>
      <c r="T233" s="11"/>
      <c r="U233" s="11"/>
      <c r="V233" s="11"/>
      <c r="W233" s="11"/>
      <c r="X233" s="11"/>
      <c r="Y233" s="11"/>
      <c r="Z233" s="11"/>
    </row>
    <row r="234" spans="1:26" ht="14.25" customHeight="1">
      <c r="A234" s="3"/>
      <c r="B234" s="12"/>
      <c r="C234" s="3"/>
      <c r="D234" s="3"/>
      <c r="E234" s="12"/>
      <c r="F234" s="3"/>
      <c r="G234" s="690"/>
      <c r="H234" s="3"/>
      <c r="I234" s="5"/>
      <c r="J234" s="5"/>
      <c r="K234" s="5"/>
      <c r="L234" s="3"/>
      <c r="M234" s="6"/>
      <c r="N234" s="690"/>
      <c r="O234" s="690"/>
      <c r="P234" s="29"/>
      <c r="Q234" s="11"/>
      <c r="R234" s="11"/>
      <c r="S234" s="11"/>
      <c r="T234" s="11"/>
      <c r="U234" s="11"/>
      <c r="V234" s="11"/>
      <c r="W234" s="11"/>
      <c r="X234" s="11"/>
      <c r="Y234" s="11"/>
      <c r="Z234" s="11"/>
    </row>
    <row r="235" spans="1:26" ht="14.25" customHeight="1">
      <c r="A235" s="3"/>
      <c r="B235" s="12"/>
      <c r="C235" s="3"/>
      <c r="D235" s="3"/>
      <c r="E235" s="12"/>
      <c r="F235" s="3"/>
      <c r="G235" s="690"/>
      <c r="H235" s="3"/>
      <c r="I235" s="5"/>
      <c r="J235" s="5"/>
      <c r="K235" s="5"/>
      <c r="L235" s="3"/>
      <c r="M235" s="6"/>
      <c r="N235" s="690"/>
      <c r="O235" s="690"/>
      <c r="P235" s="29"/>
      <c r="Q235" s="11"/>
      <c r="R235" s="11"/>
      <c r="S235" s="11"/>
      <c r="T235" s="11"/>
      <c r="U235" s="11"/>
      <c r="V235" s="11"/>
      <c r="W235" s="11"/>
      <c r="X235" s="11"/>
      <c r="Y235" s="11"/>
      <c r="Z235" s="11"/>
    </row>
    <row r="236" spans="1:26" ht="14.25" customHeight="1">
      <c r="A236" s="3"/>
      <c r="B236" s="12"/>
      <c r="C236" s="3"/>
      <c r="D236" s="3"/>
      <c r="E236" s="12"/>
      <c r="F236" s="3"/>
      <c r="G236" s="690"/>
      <c r="H236" s="3"/>
      <c r="I236" s="5"/>
      <c r="J236" s="5"/>
      <c r="K236" s="5"/>
      <c r="L236" s="3"/>
      <c r="M236" s="6"/>
      <c r="N236" s="690"/>
      <c r="O236" s="690"/>
      <c r="P236" s="29"/>
      <c r="Q236" s="11"/>
      <c r="R236" s="11"/>
      <c r="S236" s="11"/>
      <c r="T236" s="11"/>
      <c r="U236" s="11"/>
      <c r="V236" s="11"/>
      <c r="W236" s="11"/>
      <c r="X236" s="11"/>
      <c r="Y236" s="11"/>
      <c r="Z236" s="11"/>
    </row>
    <row r="237" spans="1:26" ht="14.25" customHeight="1">
      <c r="A237" s="3"/>
      <c r="B237" s="12"/>
      <c r="C237" s="3"/>
      <c r="D237" s="3"/>
      <c r="E237" s="12"/>
      <c r="F237" s="3"/>
      <c r="G237" s="690"/>
      <c r="H237" s="3"/>
      <c r="I237" s="5"/>
      <c r="J237" s="5"/>
      <c r="K237" s="5"/>
      <c r="L237" s="3"/>
      <c r="M237" s="6"/>
      <c r="N237" s="690"/>
      <c r="O237" s="690"/>
      <c r="P237" s="29"/>
      <c r="Q237" s="11"/>
      <c r="R237" s="11"/>
      <c r="S237" s="11"/>
      <c r="T237" s="11"/>
      <c r="U237" s="11"/>
      <c r="V237" s="11"/>
      <c r="W237" s="11"/>
      <c r="X237" s="11"/>
      <c r="Y237" s="11"/>
      <c r="Z237" s="11"/>
    </row>
    <row r="238" spans="1:26" ht="14.25" customHeight="1">
      <c r="A238" s="3"/>
      <c r="B238" s="12"/>
      <c r="C238" s="3"/>
      <c r="D238" s="3"/>
      <c r="E238" s="12"/>
      <c r="F238" s="3"/>
      <c r="G238" s="690"/>
      <c r="H238" s="3"/>
      <c r="I238" s="5"/>
      <c r="J238" s="5"/>
      <c r="K238" s="5"/>
      <c r="L238" s="3"/>
      <c r="M238" s="6"/>
      <c r="N238" s="690"/>
      <c r="O238" s="690"/>
      <c r="P238" s="29"/>
      <c r="Q238" s="11"/>
      <c r="R238" s="11"/>
      <c r="S238" s="11"/>
      <c r="T238" s="11"/>
      <c r="U238" s="11"/>
      <c r="V238" s="11"/>
      <c r="W238" s="11"/>
      <c r="X238" s="11"/>
      <c r="Y238" s="11"/>
      <c r="Z238" s="11"/>
    </row>
    <row r="239" spans="1:26" ht="14.25" customHeight="1">
      <c r="A239" s="3"/>
      <c r="B239" s="12"/>
      <c r="C239" s="3"/>
      <c r="D239" s="3"/>
      <c r="E239" s="12"/>
      <c r="F239" s="3"/>
      <c r="G239" s="690"/>
      <c r="H239" s="3"/>
      <c r="I239" s="5"/>
      <c r="J239" s="5"/>
      <c r="K239" s="5"/>
      <c r="L239" s="3"/>
      <c r="M239" s="6"/>
      <c r="N239" s="690"/>
      <c r="O239" s="690"/>
      <c r="P239" s="29"/>
      <c r="Q239" s="11"/>
      <c r="R239" s="11"/>
      <c r="S239" s="11"/>
      <c r="T239" s="11"/>
      <c r="U239" s="11"/>
      <c r="V239" s="11"/>
      <c r="W239" s="11"/>
      <c r="X239" s="11"/>
      <c r="Y239" s="11"/>
      <c r="Z239" s="11"/>
    </row>
    <row r="240" spans="1:26" ht="14.25" customHeight="1">
      <c r="A240" s="3"/>
      <c r="B240" s="12"/>
      <c r="C240" s="3"/>
      <c r="D240" s="3"/>
      <c r="E240" s="12"/>
      <c r="F240" s="3"/>
      <c r="G240" s="690"/>
      <c r="H240" s="3"/>
      <c r="I240" s="5"/>
      <c r="J240" s="5"/>
      <c r="K240" s="5"/>
      <c r="L240" s="3"/>
      <c r="M240" s="6"/>
      <c r="N240" s="690"/>
      <c r="O240" s="690"/>
      <c r="P240" s="29"/>
      <c r="Q240" s="11"/>
      <c r="R240" s="11"/>
      <c r="S240" s="11"/>
      <c r="T240" s="11"/>
      <c r="U240" s="11"/>
      <c r="V240" s="11"/>
      <c r="W240" s="11"/>
      <c r="X240" s="11"/>
      <c r="Y240" s="11"/>
      <c r="Z240" s="11"/>
    </row>
    <row r="241" spans="1:26" ht="14.25" customHeight="1">
      <c r="A241" s="3"/>
      <c r="B241" s="12"/>
      <c r="C241" s="3"/>
      <c r="D241" s="3"/>
      <c r="E241" s="12"/>
      <c r="F241" s="3"/>
      <c r="G241" s="690"/>
      <c r="H241" s="3"/>
      <c r="I241" s="5"/>
      <c r="J241" s="5"/>
      <c r="K241" s="5"/>
      <c r="L241" s="3"/>
      <c r="M241" s="6"/>
      <c r="N241" s="690"/>
      <c r="O241" s="690"/>
      <c r="P241" s="29"/>
      <c r="Q241" s="11"/>
      <c r="R241" s="11"/>
      <c r="S241" s="11"/>
      <c r="T241" s="11"/>
      <c r="U241" s="11"/>
      <c r="V241" s="11"/>
      <c r="W241" s="11"/>
      <c r="X241" s="11"/>
      <c r="Y241" s="11"/>
      <c r="Z241" s="11"/>
    </row>
    <row r="242" spans="1:26" ht="14.25" customHeight="1">
      <c r="A242" s="3"/>
      <c r="B242" s="12"/>
      <c r="C242" s="3"/>
      <c r="D242" s="3"/>
      <c r="E242" s="12"/>
      <c r="F242" s="3"/>
      <c r="G242" s="690"/>
      <c r="H242" s="3"/>
      <c r="I242" s="5"/>
      <c r="J242" s="5"/>
      <c r="K242" s="5"/>
      <c r="L242" s="3"/>
      <c r="M242" s="6"/>
      <c r="N242" s="690"/>
      <c r="O242" s="690"/>
      <c r="P242" s="29"/>
      <c r="Q242" s="11"/>
      <c r="R242" s="11"/>
      <c r="S242" s="11"/>
      <c r="T242" s="11"/>
      <c r="U242" s="11"/>
      <c r="V242" s="11"/>
      <c r="W242" s="11"/>
      <c r="X242" s="11"/>
      <c r="Y242" s="11"/>
      <c r="Z242" s="11"/>
    </row>
    <row r="243" spans="1:26" ht="14.25" customHeight="1">
      <c r="A243" s="3"/>
      <c r="B243" s="12"/>
      <c r="C243" s="3"/>
      <c r="D243" s="3"/>
      <c r="E243" s="12"/>
      <c r="F243" s="3"/>
      <c r="G243" s="690"/>
      <c r="H243" s="3"/>
      <c r="I243" s="5"/>
      <c r="J243" s="5"/>
      <c r="K243" s="5"/>
      <c r="L243" s="3"/>
      <c r="M243" s="6"/>
      <c r="N243" s="690"/>
      <c r="O243" s="690"/>
      <c r="P243" s="29"/>
      <c r="Q243" s="11"/>
      <c r="R243" s="11"/>
      <c r="S243" s="11"/>
      <c r="T243" s="11"/>
      <c r="U243" s="11"/>
      <c r="V243" s="11"/>
      <c r="W243" s="11"/>
      <c r="X243" s="11"/>
      <c r="Y243" s="11"/>
      <c r="Z243" s="11"/>
    </row>
    <row r="244" spans="1:26" ht="14.25" customHeight="1">
      <c r="A244" s="3"/>
      <c r="B244" s="12"/>
      <c r="C244" s="3"/>
      <c r="D244" s="3"/>
      <c r="E244" s="12"/>
      <c r="F244" s="3"/>
      <c r="G244" s="690"/>
      <c r="H244" s="3"/>
      <c r="I244" s="5"/>
      <c r="J244" s="5"/>
      <c r="K244" s="5"/>
      <c r="L244" s="3"/>
      <c r="M244" s="6"/>
      <c r="N244" s="690"/>
      <c r="O244" s="690"/>
      <c r="P244" s="29"/>
      <c r="Q244" s="11"/>
      <c r="R244" s="11"/>
      <c r="S244" s="11"/>
      <c r="T244" s="11"/>
      <c r="U244" s="11"/>
      <c r="V244" s="11"/>
      <c r="W244" s="11"/>
      <c r="X244" s="11"/>
      <c r="Y244" s="11"/>
      <c r="Z244" s="11"/>
    </row>
    <row r="245" spans="1:26" ht="14.25" customHeight="1">
      <c r="A245" s="3"/>
      <c r="B245" s="12"/>
      <c r="C245" s="3"/>
      <c r="D245" s="3"/>
      <c r="E245" s="12"/>
      <c r="F245" s="3"/>
      <c r="G245" s="690"/>
      <c r="H245" s="3"/>
      <c r="I245" s="5"/>
      <c r="J245" s="5"/>
      <c r="K245" s="5"/>
      <c r="L245" s="3"/>
      <c r="M245" s="6"/>
      <c r="N245" s="690"/>
      <c r="O245" s="690"/>
      <c r="P245" s="29"/>
      <c r="Q245" s="11"/>
      <c r="R245" s="11"/>
      <c r="S245" s="11"/>
      <c r="T245" s="11"/>
      <c r="U245" s="11"/>
      <c r="V245" s="11"/>
      <c r="W245" s="11"/>
      <c r="X245" s="11"/>
      <c r="Y245" s="11"/>
      <c r="Z245" s="11"/>
    </row>
    <row r="246" spans="1:26" ht="14.25" customHeight="1">
      <c r="A246" s="3"/>
      <c r="B246" s="12"/>
      <c r="C246" s="3"/>
      <c r="D246" s="3"/>
      <c r="E246" s="12"/>
      <c r="F246" s="3"/>
      <c r="G246" s="690"/>
      <c r="H246" s="3"/>
      <c r="I246" s="5"/>
      <c r="J246" s="5"/>
      <c r="K246" s="5"/>
      <c r="L246" s="3"/>
      <c r="M246" s="6"/>
      <c r="N246" s="690"/>
      <c r="O246" s="690"/>
      <c r="P246" s="29"/>
      <c r="Q246" s="11"/>
      <c r="R246" s="11"/>
      <c r="S246" s="11"/>
      <c r="T246" s="11"/>
      <c r="U246" s="11"/>
      <c r="V246" s="11"/>
      <c r="W246" s="11"/>
      <c r="X246" s="11"/>
      <c r="Y246" s="11"/>
      <c r="Z246" s="11"/>
    </row>
    <row r="247" spans="1:26" ht="14.25" customHeight="1">
      <c r="A247" s="3"/>
      <c r="B247" s="12"/>
      <c r="C247" s="3"/>
      <c r="D247" s="3"/>
      <c r="E247" s="12"/>
      <c r="F247" s="3"/>
      <c r="G247" s="690"/>
      <c r="H247" s="3"/>
      <c r="I247" s="5"/>
      <c r="J247" s="5"/>
      <c r="K247" s="5"/>
      <c r="L247" s="3"/>
      <c r="M247" s="6"/>
      <c r="N247" s="690"/>
      <c r="O247" s="690"/>
      <c r="P247" s="29"/>
      <c r="Q247" s="11"/>
      <c r="R247" s="11"/>
      <c r="S247" s="11"/>
      <c r="T247" s="11"/>
      <c r="U247" s="11"/>
      <c r="V247" s="11"/>
      <c r="W247" s="11"/>
      <c r="X247" s="11"/>
      <c r="Y247" s="11"/>
      <c r="Z247" s="11"/>
    </row>
    <row r="248" spans="1:26" ht="14.25" customHeight="1">
      <c r="A248" s="3"/>
      <c r="B248" s="12"/>
      <c r="C248" s="3"/>
      <c r="D248" s="3"/>
      <c r="E248" s="12"/>
      <c r="F248" s="3"/>
      <c r="G248" s="690"/>
      <c r="H248" s="3"/>
      <c r="I248" s="5"/>
      <c r="J248" s="5"/>
      <c r="K248" s="5"/>
      <c r="L248" s="3"/>
      <c r="M248" s="6"/>
      <c r="N248" s="690"/>
      <c r="O248" s="690"/>
      <c r="P248" s="29"/>
      <c r="Q248" s="11"/>
      <c r="R248" s="11"/>
      <c r="S248" s="11"/>
      <c r="T248" s="11"/>
      <c r="U248" s="11"/>
      <c r="V248" s="11"/>
      <c r="W248" s="11"/>
      <c r="X248" s="11"/>
      <c r="Y248" s="11"/>
      <c r="Z248" s="11"/>
    </row>
    <row r="249" spans="1:26" ht="14.25" customHeight="1">
      <c r="A249" s="3"/>
      <c r="B249" s="12"/>
      <c r="C249" s="3"/>
      <c r="D249" s="3"/>
      <c r="E249" s="12"/>
      <c r="F249" s="3"/>
      <c r="G249" s="690"/>
      <c r="H249" s="3"/>
      <c r="I249" s="5"/>
      <c r="J249" s="5"/>
      <c r="K249" s="5"/>
      <c r="L249" s="3"/>
      <c r="M249" s="6"/>
      <c r="N249" s="690"/>
      <c r="O249" s="690"/>
      <c r="P249" s="29"/>
      <c r="Q249" s="11"/>
      <c r="R249" s="11"/>
      <c r="S249" s="11"/>
      <c r="T249" s="11"/>
      <c r="U249" s="11"/>
      <c r="V249" s="11"/>
      <c r="W249" s="11"/>
      <c r="X249" s="11"/>
      <c r="Y249" s="11"/>
      <c r="Z249" s="11"/>
    </row>
    <row r="250" spans="1:26" ht="14.25" customHeight="1">
      <c r="A250" s="3"/>
      <c r="B250" s="12"/>
      <c r="C250" s="3"/>
      <c r="D250" s="3"/>
      <c r="E250" s="12"/>
      <c r="F250" s="3"/>
      <c r="G250" s="690"/>
      <c r="H250" s="3"/>
      <c r="I250" s="5"/>
      <c r="J250" s="5"/>
      <c r="K250" s="5"/>
      <c r="L250" s="3"/>
      <c r="M250" s="6"/>
      <c r="N250" s="690"/>
      <c r="O250" s="690"/>
      <c r="P250" s="29"/>
      <c r="Q250" s="11"/>
      <c r="R250" s="11"/>
      <c r="S250" s="11"/>
      <c r="T250" s="11"/>
      <c r="U250" s="11"/>
      <c r="V250" s="11"/>
      <c r="W250" s="11"/>
      <c r="X250" s="11"/>
      <c r="Y250" s="11"/>
      <c r="Z250" s="11"/>
    </row>
    <row r="251" spans="1:26" ht="14.25" customHeight="1">
      <c r="A251" s="3"/>
      <c r="B251" s="12"/>
      <c r="C251" s="3"/>
      <c r="D251" s="3"/>
      <c r="E251" s="12"/>
      <c r="F251" s="3"/>
      <c r="G251" s="690"/>
      <c r="H251" s="3"/>
      <c r="I251" s="5"/>
      <c r="J251" s="5"/>
      <c r="K251" s="5"/>
      <c r="L251" s="3"/>
      <c r="M251" s="6"/>
      <c r="N251" s="690"/>
      <c r="O251" s="690"/>
      <c r="P251" s="29"/>
      <c r="Q251" s="11"/>
      <c r="R251" s="11"/>
      <c r="S251" s="11"/>
      <c r="T251" s="11"/>
      <c r="U251" s="11"/>
      <c r="V251" s="11"/>
      <c r="W251" s="11"/>
      <c r="X251" s="11"/>
      <c r="Y251" s="11"/>
      <c r="Z251" s="11"/>
    </row>
    <row r="252" spans="1:26" ht="14.25" customHeight="1">
      <c r="A252" s="3"/>
      <c r="B252" s="12"/>
      <c r="C252" s="3"/>
      <c r="D252" s="3"/>
      <c r="E252" s="12"/>
      <c r="F252" s="3"/>
      <c r="G252" s="690"/>
      <c r="H252" s="3"/>
      <c r="I252" s="5"/>
      <c r="J252" s="5"/>
      <c r="K252" s="5"/>
      <c r="L252" s="3"/>
      <c r="M252" s="6"/>
      <c r="N252" s="690"/>
      <c r="O252" s="690"/>
      <c r="P252" s="29"/>
      <c r="Q252" s="11"/>
      <c r="R252" s="11"/>
      <c r="S252" s="11"/>
      <c r="T252" s="11"/>
      <c r="U252" s="11"/>
      <c r="V252" s="11"/>
      <c r="W252" s="11"/>
      <c r="X252" s="11"/>
      <c r="Y252" s="11"/>
      <c r="Z252" s="11"/>
    </row>
    <row r="253" spans="1:26" ht="14.25" customHeight="1">
      <c r="A253" s="3"/>
      <c r="B253" s="12"/>
      <c r="C253" s="3"/>
      <c r="D253" s="3"/>
      <c r="E253" s="12"/>
      <c r="F253" s="3"/>
      <c r="G253" s="690"/>
      <c r="H253" s="3"/>
      <c r="I253" s="5"/>
      <c r="J253" s="5"/>
      <c r="K253" s="5"/>
      <c r="L253" s="3"/>
      <c r="M253" s="6"/>
      <c r="N253" s="690"/>
      <c r="O253" s="690"/>
      <c r="P253" s="29"/>
      <c r="Q253" s="11"/>
      <c r="R253" s="11"/>
      <c r="S253" s="11"/>
      <c r="T253" s="11"/>
      <c r="U253" s="11"/>
      <c r="V253" s="11"/>
      <c r="W253" s="11"/>
      <c r="X253" s="11"/>
      <c r="Y253" s="11"/>
      <c r="Z253" s="11"/>
    </row>
    <row r="254" spans="1:26" ht="14.25" customHeight="1">
      <c r="A254" s="3"/>
      <c r="B254" s="12"/>
      <c r="C254" s="3"/>
      <c r="D254" s="3"/>
      <c r="E254" s="12"/>
      <c r="F254" s="3"/>
      <c r="G254" s="690"/>
      <c r="H254" s="3"/>
      <c r="I254" s="5"/>
      <c r="J254" s="5"/>
      <c r="K254" s="5"/>
      <c r="L254" s="3"/>
      <c r="M254" s="6"/>
      <c r="N254" s="690"/>
      <c r="O254" s="690"/>
      <c r="P254" s="29"/>
      <c r="Q254" s="11"/>
      <c r="R254" s="11"/>
      <c r="S254" s="11"/>
      <c r="T254" s="11"/>
      <c r="U254" s="11"/>
      <c r="V254" s="11"/>
      <c r="W254" s="11"/>
      <c r="X254" s="11"/>
      <c r="Y254" s="11"/>
      <c r="Z254" s="11"/>
    </row>
    <row r="255" spans="1:26" ht="14.25" customHeight="1">
      <c r="A255" s="3"/>
      <c r="B255" s="12"/>
      <c r="C255" s="3"/>
      <c r="D255" s="3"/>
      <c r="E255" s="12"/>
      <c r="F255" s="3"/>
      <c r="G255" s="690"/>
      <c r="H255" s="3"/>
      <c r="I255" s="5"/>
      <c r="J255" s="5"/>
      <c r="K255" s="5"/>
      <c r="L255" s="3"/>
      <c r="M255" s="6"/>
      <c r="N255" s="690"/>
      <c r="O255" s="690"/>
      <c r="P255" s="29"/>
      <c r="Q255" s="11"/>
      <c r="R255" s="11"/>
      <c r="S255" s="11"/>
      <c r="T255" s="11"/>
      <c r="U255" s="11"/>
      <c r="V255" s="11"/>
      <c r="W255" s="11"/>
      <c r="X255" s="11"/>
      <c r="Y255" s="11"/>
      <c r="Z255" s="11"/>
    </row>
    <row r="256" spans="1:26" ht="14.25" customHeight="1">
      <c r="A256" s="3"/>
      <c r="B256" s="12"/>
      <c r="C256" s="3"/>
      <c r="D256" s="3"/>
      <c r="E256" s="12"/>
      <c r="F256" s="3"/>
      <c r="G256" s="690"/>
      <c r="H256" s="3"/>
      <c r="I256" s="5"/>
      <c r="J256" s="5"/>
      <c r="K256" s="5"/>
      <c r="L256" s="3"/>
      <c r="M256" s="6"/>
      <c r="N256" s="690"/>
      <c r="O256" s="690"/>
      <c r="P256" s="29"/>
      <c r="Q256" s="11"/>
      <c r="R256" s="11"/>
      <c r="S256" s="11"/>
      <c r="T256" s="11"/>
      <c r="U256" s="11"/>
      <c r="V256" s="11"/>
      <c r="W256" s="11"/>
      <c r="X256" s="11"/>
      <c r="Y256" s="11"/>
      <c r="Z256" s="11"/>
    </row>
    <row r="257" spans="1:26" ht="14.25" customHeight="1">
      <c r="A257" s="3"/>
      <c r="B257" s="12"/>
      <c r="C257" s="3"/>
      <c r="D257" s="3"/>
      <c r="E257" s="12"/>
      <c r="F257" s="3"/>
      <c r="G257" s="690"/>
      <c r="H257" s="3"/>
      <c r="I257" s="5"/>
      <c r="J257" s="5"/>
      <c r="K257" s="5"/>
      <c r="L257" s="3"/>
      <c r="M257" s="6"/>
      <c r="N257" s="690"/>
      <c r="O257" s="690"/>
      <c r="P257" s="29"/>
      <c r="Q257" s="11"/>
      <c r="R257" s="11"/>
      <c r="S257" s="11"/>
      <c r="T257" s="11"/>
      <c r="U257" s="11"/>
      <c r="V257" s="11"/>
      <c r="W257" s="11"/>
      <c r="X257" s="11"/>
      <c r="Y257" s="11"/>
      <c r="Z257" s="11"/>
    </row>
    <row r="258" spans="1:26" ht="14.25" customHeight="1">
      <c r="A258" s="3"/>
      <c r="B258" s="12"/>
      <c r="C258" s="3"/>
      <c r="D258" s="3"/>
      <c r="E258" s="12"/>
      <c r="F258" s="3"/>
      <c r="G258" s="690"/>
      <c r="H258" s="3"/>
      <c r="I258" s="5"/>
      <c r="J258" s="5"/>
      <c r="K258" s="5"/>
      <c r="L258" s="3"/>
      <c r="M258" s="6"/>
      <c r="N258" s="690"/>
      <c r="O258" s="690"/>
      <c r="P258" s="29"/>
      <c r="Q258" s="11"/>
      <c r="R258" s="11"/>
      <c r="S258" s="11"/>
      <c r="T258" s="11"/>
      <c r="U258" s="11"/>
      <c r="V258" s="11"/>
      <c r="W258" s="11"/>
      <c r="X258" s="11"/>
      <c r="Y258" s="11"/>
      <c r="Z258" s="11"/>
    </row>
    <row r="259" spans="1:26" ht="14.25" customHeight="1">
      <c r="A259" s="3"/>
      <c r="B259" s="12"/>
      <c r="C259" s="3"/>
      <c r="D259" s="3"/>
      <c r="E259" s="12"/>
      <c r="F259" s="3"/>
      <c r="G259" s="690"/>
      <c r="H259" s="3"/>
      <c r="I259" s="5"/>
      <c r="J259" s="5"/>
      <c r="K259" s="5"/>
      <c r="L259" s="3"/>
      <c r="M259" s="6"/>
      <c r="N259" s="690"/>
      <c r="O259" s="690"/>
      <c r="P259" s="29"/>
      <c r="Q259" s="11"/>
      <c r="R259" s="11"/>
      <c r="S259" s="11"/>
      <c r="T259" s="11"/>
      <c r="U259" s="11"/>
      <c r="V259" s="11"/>
      <c r="W259" s="11"/>
      <c r="X259" s="11"/>
      <c r="Y259" s="11"/>
      <c r="Z259" s="11"/>
    </row>
    <row r="260" spans="1:26" ht="14.25" customHeight="1">
      <c r="A260" s="3"/>
      <c r="B260" s="12"/>
      <c r="C260" s="3"/>
      <c r="D260" s="3"/>
      <c r="E260" s="12"/>
      <c r="F260" s="3"/>
      <c r="G260" s="690"/>
      <c r="H260" s="3"/>
      <c r="I260" s="5"/>
      <c r="J260" s="5"/>
      <c r="K260" s="5"/>
      <c r="L260" s="3"/>
      <c r="M260" s="6"/>
      <c r="N260" s="690"/>
      <c r="O260" s="690"/>
      <c r="P260" s="29"/>
      <c r="Q260" s="11"/>
      <c r="R260" s="11"/>
      <c r="S260" s="11"/>
      <c r="T260" s="11"/>
      <c r="U260" s="11"/>
      <c r="V260" s="11"/>
      <c r="W260" s="11"/>
      <c r="X260" s="11"/>
      <c r="Y260" s="11"/>
      <c r="Z260" s="11"/>
    </row>
    <row r="261" spans="1:26" ht="14.25" customHeight="1">
      <c r="A261" s="3"/>
      <c r="B261" s="12"/>
      <c r="C261" s="3"/>
      <c r="D261" s="3"/>
      <c r="E261" s="12"/>
      <c r="F261" s="3"/>
      <c r="G261" s="690"/>
      <c r="H261" s="3"/>
      <c r="I261" s="5"/>
      <c r="J261" s="5"/>
      <c r="K261" s="5"/>
      <c r="L261" s="3"/>
      <c r="M261" s="6"/>
      <c r="N261" s="690"/>
      <c r="O261" s="690"/>
      <c r="P261" s="29"/>
      <c r="Q261" s="11"/>
      <c r="R261" s="11"/>
      <c r="S261" s="11"/>
      <c r="T261" s="11"/>
      <c r="U261" s="11"/>
      <c r="V261" s="11"/>
      <c r="W261" s="11"/>
      <c r="X261" s="11"/>
      <c r="Y261" s="11"/>
      <c r="Z261" s="11"/>
    </row>
    <row r="262" spans="1:26" ht="14.25" customHeight="1">
      <c r="A262" s="3"/>
      <c r="B262" s="12"/>
      <c r="C262" s="3"/>
      <c r="D262" s="3"/>
      <c r="E262" s="12"/>
      <c r="F262" s="3"/>
      <c r="G262" s="690"/>
      <c r="H262" s="3"/>
      <c r="I262" s="5"/>
      <c r="J262" s="5"/>
      <c r="K262" s="5"/>
      <c r="L262" s="3"/>
      <c r="M262" s="6"/>
      <c r="N262" s="690"/>
      <c r="O262" s="690"/>
      <c r="P262" s="29"/>
      <c r="Q262" s="11"/>
      <c r="R262" s="11"/>
      <c r="S262" s="11"/>
      <c r="T262" s="11"/>
      <c r="U262" s="11"/>
      <c r="V262" s="11"/>
      <c r="W262" s="11"/>
      <c r="X262" s="11"/>
      <c r="Y262" s="11"/>
      <c r="Z262" s="11"/>
    </row>
    <row r="263" spans="1:26" ht="14.25" customHeight="1">
      <c r="A263" s="3"/>
      <c r="B263" s="12"/>
      <c r="C263" s="3"/>
      <c r="D263" s="3"/>
      <c r="E263" s="12"/>
      <c r="F263" s="3"/>
      <c r="G263" s="690"/>
      <c r="H263" s="3"/>
      <c r="I263" s="5"/>
      <c r="J263" s="5"/>
      <c r="K263" s="5"/>
      <c r="L263" s="3"/>
      <c r="M263" s="6"/>
      <c r="N263" s="690"/>
      <c r="O263" s="690"/>
      <c r="P263" s="29"/>
      <c r="Q263" s="11"/>
      <c r="R263" s="11"/>
      <c r="S263" s="11"/>
      <c r="T263" s="11"/>
      <c r="U263" s="11"/>
      <c r="V263" s="11"/>
      <c r="W263" s="11"/>
      <c r="X263" s="11"/>
      <c r="Y263" s="11"/>
      <c r="Z263" s="11"/>
    </row>
    <row r="264" spans="1:26" ht="14.25" customHeight="1">
      <c r="A264" s="3"/>
      <c r="B264" s="12"/>
      <c r="C264" s="3"/>
      <c r="D264" s="3"/>
      <c r="E264" s="12"/>
      <c r="F264" s="3"/>
      <c r="G264" s="690"/>
      <c r="H264" s="3"/>
      <c r="I264" s="5"/>
      <c r="J264" s="5"/>
      <c r="K264" s="5"/>
      <c r="L264" s="3"/>
      <c r="M264" s="6"/>
      <c r="N264" s="690"/>
      <c r="O264" s="690"/>
      <c r="P264" s="29"/>
      <c r="Q264" s="11"/>
      <c r="R264" s="11"/>
      <c r="S264" s="11"/>
      <c r="T264" s="11"/>
      <c r="U264" s="11"/>
      <c r="V264" s="11"/>
      <c r="W264" s="11"/>
      <c r="X264" s="11"/>
      <c r="Y264" s="11"/>
      <c r="Z264" s="11"/>
    </row>
    <row r="265" spans="1:26" ht="14.25" customHeight="1">
      <c r="A265" s="3"/>
      <c r="B265" s="12"/>
      <c r="C265" s="3"/>
      <c r="D265" s="3"/>
      <c r="E265" s="12"/>
      <c r="F265" s="3"/>
      <c r="G265" s="690"/>
      <c r="H265" s="3"/>
      <c r="I265" s="5"/>
      <c r="J265" s="5"/>
      <c r="K265" s="5"/>
      <c r="L265" s="3"/>
      <c r="M265" s="6"/>
      <c r="N265" s="690"/>
      <c r="O265" s="690"/>
      <c r="P265" s="29"/>
      <c r="Q265" s="11"/>
      <c r="R265" s="11"/>
      <c r="S265" s="11"/>
      <c r="T265" s="11"/>
      <c r="U265" s="11"/>
      <c r="V265" s="11"/>
      <c r="W265" s="11"/>
      <c r="X265" s="11"/>
      <c r="Y265" s="11"/>
      <c r="Z265" s="11"/>
    </row>
    <row r="266" spans="1:26" ht="14.25" customHeight="1">
      <c r="A266" s="3"/>
      <c r="B266" s="12"/>
      <c r="C266" s="3"/>
      <c r="D266" s="3"/>
      <c r="E266" s="12"/>
      <c r="F266" s="3"/>
      <c r="G266" s="690"/>
      <c r="H266" s="3"/>
      <c r="I266" s="5"/>
      <c r="J266" s="5"/>
      <c r="K266" s="5"/>
      <c r="L266" s="3"/>
      <c r="M266" s="6"/>
      <c r="N266" s="690"/>
      <c r="O266" s="690"/>
      <c r="P266" s="29"/>
      <c r="Q266" s="11"/>
      <c r="R266" s="11"/>
      <c r="S266" s="11"/>
      <c r="T266" s="11"/>
      <c r="U266" s="11"/>
      <c r="V266" s="11"/>
      <c r="W266" s="11"/>
      <c r="X266" s="11"/>
      <c r="Y266" s="11"/>
      <c r="Z266" s="11"/>
    </row>
    <row r="267" spans="1:26" ht="14.25" customHeight="1">
      <c r="A267" s="3"/>
      <c r="B267" s="12"/>
      <c r="C267" s="3"/>
      <c r="D267" s="3"/>
      <c r="E267" s="12"/>
      <c r="F267" s="3"/>
      <c r="G267" s="690"/>
      <c r="H267" s="3"/>
      <c r="I267" s="5"/>
      <c r="J267" s="5"/>
      <c r="K267" s="5"/>
      <c r="L267" s="3"/>
      <c r="M267" s="6"/>
      <c r="N267" s="690"/>
      <c r="O267" s="690"/>
      <c r="P267" s="29"/>
      <c r="Q267" s="11"/>
      <c r="R267" s="11"/>
      <c r="S267" s="11"/>
      <c r="T267" s="11"/>
      <c r="U267" s="11"/>
      <c r="V267" s="11"/>
      <c r="W267" s="11"/>
      <c r="X267" s="11"/>
      <c r="Y267" s="11"/>
      <c r="Z267" s="11"/>
    </row>
    <row r="268" spans="1:26" ht="14.25" customHeight="1">
      <c r="A268" s="3"/>
      <c r="B268" s="12"/>
      <c r="C268" s="3"/>
      <c r="D268" s="3"/>
      <c r="E268" s="12"/>
      <c r="F268" s="3"/>
      <c r="G268" s="690"/>
      <c r="H268" s="3"/>
      <c r="I268" s="5"/>
      <c r="J268" s="5"/>
      <c r="K268" s="5"/>
      <c r="L268" s="3"/>
      <c r="M268" s="6"/>
      <c r="N268" s="690"/>
      <c r="O268" s="690"/>
      <c r="P268" s="29"/>
      <c r="Q268" s="11"/>
      <c r="R268" s="11"/>
      <c r="S268" s="11"/>
      <c r="T268" s="11"/>
      <c r="U268" s="11"/>
      <c r="V268" s="11"/>
      <c r="W268" s="11"/>
      <c r="X268" s="11"/>
      <c r="Y268" s="11"/>
      <c r="Z268" s="11"/>
    </row>
    <row r="269" spans="1:26" ht="14.25" customHeight="1">
      <c r="A269" s="3"/>
      <c r="B269" s="12"/>
      <c r="C269" s="3"/>
      <c r="D269" s="3"/>
      <c r="E269" s="12"/>
      <c r="F269" s="3"/>
      <c r="G269" s="690"/>
      <c r="H269" s="3"/>
      <c r="I269" s="5"/>
      <c r="J269" s="5"/>
      <c r="K269" s="5"/>
      <c r="L269" s="3"/>
      <c r="M269" s="6"/>
      <c r="N269" s="690"/>
      <c r="O269" s="690"/>
      <c r="P269" s="29"/>
      <c r="Q269" s="11"/>
      <c r="R269" s="11"/>
      <c r="S269" s="11"/>
      <c r="T269" s="11"/>
      <c r="U269" s="11"/>
      <c r="V269" s="11"/>
      <c r="W269" s="11"/>
      <c r="X269" s="11"/>
      <c r="Y269" s="11"/>
      <c r="Z269" s="11"/>
    </row>
    <row r="270" spans="1:26" ht="14.25" customHeight="1">
      <c r="A270" s="3"/>
      <c r="B270" s="12"/>
      <c r="C270" s="3"/>
      <c r="D270" s="3"/>
      <c r="E270" s="12"/>
      <c r="F270" s="3"/>
      <c r="G270" s="690"/>
      <c r="H270" s="3"/>
      <c r="I270" s="5"/>
      <c r="J270" s="5"/>
      <c r="K270" s="5"/>
      <c r="L270" s="3"/>
      <c r="M270" s="6"/>
      <c r="N270" s="690"/>
      <c r="O270" s="690"/>
      <c r="P270" s="29"/>
      <c r="Q270" s="11"/>
      <c r="R270" s="11"/>
      <c r="S270" s="11"/>
      <c r="T270" s="11"/>
      <c r="U270" s="11"/>
      <c r="V270" s="11"/>
      <c r="W270" s="11"/>
      <c r="X270" s="11"/>
      <c r="Y270" s="11"/>
      <c r="Z270" s="11"/>
    </row>
    <row r="271" spans="1:26" ht="14.25" customHeight="1">
      <c r="A271" s="3"/>
      <c r="B271" s="12"/>
      <c r="C271" s="3"/>
      <c r="D271" s="3"/>
      <c r="E271" s="12"/>
      <c r="F271" s="3"/>
      <c r="G271" s="690"/>
      <c r="H271" s="3"/>
      <c r="I271" s="5"/>
      <c r="J271" s="5"/>
      <c r="K271" s="5"/>
      <c r="L271" s="3"/>
      <c r="M271" s="6"/>
      <c r="N271" s="690"/>
      <c r="O271" s="690"/>
      <c r="P271" s="29"/>
      <c r="Q271" s="11"/>
      <c r="R271" s="11"/>
      <c r="S271" s="11"/>
      <c r="T271" s="11"/>
      <c r="U271" s="11"/>
      <c r="V271" s="11"/>
      <c r="W271" s="11"/>
      <c r="X271" s="11"/>
      <c r="Y271" s="11"/>
      <c r="Z271" s="11"/>
    </row>
    <row r="272" spans="1:26" ht="14.25" customHeight="1">
      <c r="A272" s="3"/>
      <c r="B272" s="12"/>
      <c r="C272" s="3"/>
      <c r="D272" s="3"/>
      <c r="E272" s="12"/>
      <c r="F272" s="3"/>
      <c r="G272" s="690"/>
      <c r="H272" s="3"/>
      <c r="I272" s="5"/>
      <c r="J272" s="5"/>
      <c r="K272" s="5"/>
      <c r="L272" s="3"/>
      <c r="M272" s="6"/>
      <c r="N272" s="690"/>
      <c r="O272" s="690"/>
      <c r="P272" s="29"/>
      <c r="Q272" s="11"/>
      <c r="R272" s="11"/>
      <c r="S272" s="11"/>
      <c r="T272" s="11"/>
      <c r="U272" s="11"/>
      <c r="V272" s="11"/>
      <c r="W272" s="11"/>
      <c r="X272" s="11"/>
      <c r="Y272" s="11"/>
      <c r="Z272" s="11"/>
    </row>
    <row r="273" spans="1:26" ht="14.25" customHeight="1">
      <c r="A273" s="3"/>
      <c r="B273" s="12"/>
      <c r="C273" s="3"/>
      <c r="D273" s="3"/>
      <c r="E273" s="12"/>
      <c r="F273" s="3"/>
      <c r="G273" s="690"/>
      <c r="H273" s="3"/>
      <c r="I273" s="5"/>
      <c r="J273" s="5"/>
      <c r="K273" s="5"/>
      <c r="L273" s="3"/>
      <c r="M273" s="6"/>
      <c r="N273" s="690"/>
      <c r="O273" s="690"/>
      <c r="P273" s="29"/>
      <c r="Q273" s="11"/>
      <c r="R273" s="11"/>
      <c r="S273" s="11"/>
      <c r="T273" s="11"/>
      <c r="U273" s="11"/>
      <c r="V273" s="11"/>
      <c r="W273" s="11"/>
      <c r="X273" s="11"/>
      <c r="Y273" s="11"/>
      <c r="Z273" s="11"/>
    </row>
    <row r="274" spans="1:26" ht="14.25" customHeight="1">
      <c r="A274" s="3"/>
      <c r="B274" s="12"/>
      <c r="C274" s="3"/>
      <c r="D274" s="3"/>
      <c r="E274" s="12"/>
      <c r="F274" s="3"/>
      <c r="G274" s="690"/>
      <c r="H274" s="3"/>
      <c r="I274" s="5"/>
      <c r="J274" s="5"/>
      <c r="K274" s="5"/>
      <c r="L274" s="3"/>
      <c r="M274" s="6"/>
      <c r="N274" s="690"/>
      <c r="O274" s="690"/>
      <c r="P274" s="29"/>
      <c r="Q274" s="11"/>
      <c r="R274" s="11"/>
      <c r="S274" s="11"/>
      <c r="T274" s="11"/>
      <c r="U274" s="11"/>
      <c r="V274" s="11"/>
      <c r="W274" s="11"/>
      <c r="X274" s="11"/>
      <c r="Y274" s="11"/>
      <c r="Z274" s="11"/>
    </row>
    <row r="275" spans="1:26" ht="14.25" customHeight="1">
      <c r="A275" s="3"/>
      <c r="B275" s="12"/>
      <c r="C275" s="3"/>
      <c r="D275" s="3"/>
      <c r="E275" s="12"/>
      <c r="F275" s="3"/>
      <c r="G275" s="690"/>
      <c r="H275" s="3"/>
      <c r="I275" s="5"/>
      <c r="J275" s="5"/>
      <c r="K275" s="5"/>
      <c r="L275" s="3"/>
      <c r="M275" s="6"/>
      <c r="N275" s="690"/>
      <c r="O275" s="690"/>
      <c r="P275" s="29"/>
      <c r="Q275" s="11"/>
      <c r="R275" s="11"/>
      <c r="S275" s="11"/>
      <c r="T275" s="11"/>
      <c r="U275" s="11"/>
      <c r="V275" s="11"/>
      <c r="W275" s="11"/>
      <c r="X275" s="11"/>
      <c r="Y275" s="11"/>
      <c r="Z275" s="11"/>
    </row>
    <row r="276" spans="1:26" ht="14.25" customHeight="1">
      <c r="A276" s="3"/>
      <c r="B276" s="12"/>
      <c r="C276" s="3"/>
      <c r="D276" s="3"/>
      <c r="E276" s="12"/>
      <c r="F276" s="3"/>
      <c r="G276" s="690"/>
      <c r="H276" s="3"/>
      <c r="I276" s="5"/>
      <c r="J276" s="5"/>
      <c r="K276" s="5"/>
      <c r="L276" s="3"/>
      <c r="M276" s="6"/>
      <c r="N276" s="690"/>
      <c r="O276" s="690"/>
      <c r="P276" s="29"/>
      <c r="Q276" s="11"/>
      <c r="R276" s="11"/>
      <c r="S276" s="11"/>
      <c r="T276" s="11"/>
      <c r="U276" s="11"/>
      <c r="V276" s="11"/>
      <c r="W276" s="11"/>
      <c r="X276" s="11"/>
      <c r="Y276" s="11"/>
      <c r="Z276" s="11"/>
    </row>
    <row r="277" spans="1:26" ht="14.25" customHeight="1">
      <c r="A277" s="3"/>
      <c r="B277" s="12"/>
      <c r="C277" s="3"/>
      <c r="D277" s="3"/>
      <c r="E277" s="12"/>
      <c r="F277" s="3"/>
      <c r="G277" s="690"/>
      <c r="H277" s="3"/>
      <c r="I277" s="5"/>
      <c r="J277" s="5"/>
      <c r="K277" s="5"/>
      <c r="L277" s="3"/>
      <c r="M277" s="6"/>
      <c r="N277" s="690"/>
      <c r="O277" s="690"/>
      <c r="P277" s="29"/>
      <c r="Q277" s="11"/>
      <c r="R277" s="11"/>
      <c r="S277" s="11"/>
      <c r="T277" s="11"/>
      <c r="U277" s="11"/>
      <c r="V277" s="11"/>
      <c r="W277" s="11"/>
      <c r="X277" s="11"/>
      <c r="Y277" s="11"/>
      <c r="Z277" s="11"/>
    </row>
    <row r="278" spans="1:26" ht="14.25" customHeight="1">
      <c r="A278" s="3"/>
      <c r="B278" s="12"/>
      <c r="C278" s="3"/>
      <c r="D278" s="3"/>
      <c r="E278" s="12"/>
      <c r="F278" s="3"/>
      <c r="G278" s="690"/>
      <c r="H278" s="3"/>
      <c r="I278" s="5"/>
      <c r="J278" s="5"/>
      <c r="K278" s="5"/>
      <c r="L278" s="3"/>
      <c r="M278" s="6"/>
      <c r="N278" s="690"/>
      <c r="O278" s="690"/>
      <c r="P278" s="29"/>
      <c r="Q278" s="11"/>
      <c r="R278" s="11"/>
      <c r="S278" s="11"/>
      <c r="T278" s="11"/>
      <c r="U278" s="11"/>
      <c r="V278" s="11"/>
      <c r="W278" s="11"/>
      <c r="X278" s="11"/>
      <c r="Y278" s="11"/>
      <c r="Z278" s="11"/>
    </row>
    <row r="279" spans="1:26" ht="14.25" customHeight="1">
      <c r="A279" s="3"/>
      <c r="B279" s="12"/>
      <c r="C279" s="3"/>
      <c r="D279" s="3"/>
      <c r="E279" s="12"/>
      <c r="F279" s="3"/>
      <c r="G279" s="690"/>
      <c r="H279" s="3"/>
      <c r="I279" s="5"/>
      <c r="J279" s="5"/>
      <c r="K279" s="5"/>
      <c r="L279" s="3"/>
      <c r="M279" s="6"/>
      <c r="N279" s="690"/>
      <c r="O279" s="690"/>
      <c r="P279" s="29"/>
      <c r="Q279" s="11"/>
      <c r="R279" s="11"/>
      <c r="S279" s="11"/>
      <c r="T279" s="11"/>
      <c r="U279" s="11"/>
      <c r="V279" s="11"/>
      <c r="W279" s="11"/>
      <c r="X279" s="11"/>
      <c r="Y279" s="11"/>
      <c r="Z279" s="11"/>
    </row>
    <row r="280" spans="1:26" ht="14.25" customHeight="1">
      <c r="A280" s="3"/>
      <c r="B280" s="12"/>
      <c r="C280" s="3"/>
      <c r="D280" s="3"/>
      <c r="E280" s="12"/>
      <c r="F280" s="3"/>
      <c r="G280" s="690"/>
      <c r="H280" s="3"/>
      <c r="I280" s="5"/>
      <c r="J280" s="5"/>
      <c r="K280" s="5"/>
      <c r="L280" s="3"/>
      <c r="M280" s="6"/>
      <c r="N280" s="690"/>
      <c r="O280" s="690"/>
      <c r="P280" s="29"/>
      <c r="Q280" s="11"/>
      <c r="R280" s="11"/>
      <c r="S280" s="11"/>
      <c r="T280" s="11"/>
      <c r="U280" s="11"/>
      <c r="V280" s="11"/>
      <c r="W280" s="11"/>
      <c r="X280" s="11"/>
      <c r="Y280" s="11"/>
      <c r="Z280" s="11"/>
    </row>
    <row r="281" spans="1:26" ht="14.25" customHeight="1">
      <c r="A281" s="3"/>
      <c r="B281" s="12"/>
      <c r="C281" s="3"/>
      <c r="D281" s="3"/>
      <c r="E281" s="12"/>
      <c r="F281" s="3"/>
      <c r="G281" s="690"/>
      <c r="H281" s="3"/>
      <c r="I281" s="5"/>
      <c r="J281" s="5"/>
      <c r="K281" s="5"/>
      <c r="L281" s="3"/>
      <c r="M281" s="6"/>
      <c r="N281" s="690"/>
      <c r="O281" s="690"/>
      <c r="P281" s="29"/>
      <c r="Q281" s="11"/>
      <c r="R281" s="11"/>
      <c r="S281" s="11"/>
      <c r="T281" s="11"/>
      <c r="U281" s="11"/>
      <c r="V281" s="11"/>
      <c r="W281" s="11"/>
      <c r="X281" s="11"/>
      <c r="Y281" s="11"/>
      <c r="Z281" s="11"/>
    </row>
    <row r="282" spans="1:26" ht="14.25" customHeight="1">
      <c r="A282" s="3"/>
      <c r="B282" s="12"/>
      <c r="C282" s="3"/>
      <c r="D282" s="3"/>
      <c r="E282" s="12"/>
      <c r="F282" s="3"/>
      <c r="G282" s="690"/>
      <c r="H282" s="3"/>
      <c r="I282" s="5"/>
      <c r="J282" s="5"/>
      <c r="K282" s="5"/>
      <c r="L282" s="3"/>
      <c r="M282" s="6"/>
      <c r="N282" s="690"/>
      <c r="O282" s="690"/>
      <c r="P282" s="29"/>
      <c r="Q282" s="11"/>
      <c r="R282" s="11"/>
      <c r="S282" s="11"/>
      <c r="T282" s="11"/>
      <c r="U282" s="11"/>
      <c r="V282" s="11"/>
      <c r="W282" s="11"/>
      <c r="X282" s="11"/>
      <c r="Y282" s="11"/>
      <c r="Z282" s="11"/>
    </row>
    <row r="283" spans="1:26" ht="14.25" customHeight="1">
      <c r="A283" s="3"/>
      <c r="B283" s="12"/>
      <c r="C283" s="3"/>
      <c r="D283" s="3"/>
      <c r="E283" s="12"/>
      <c r="F283" s="3"/>
      <c r="G283" s="690"/>
      <c r="H283" s="3"/>
      <c r="I283" s="5"/>
      <c r="J283" s="5"/>
      <c r="K283" s="5"/>
      <c r="L283" s="3"/>
      <c r="M283" s="6"/>
      <c r="N283" s="690"/>
      <c r="O283" s="690"/>
      <c r="P283" s="29"/>
      <c r="Q283" s="11"/>
      <c r="R283" s="11"/>
      <c r="S283" s="11"/>
      <c r="T283" s="11"/>
      <c r="U283" s="11"/>
      <c r="V283" s="11"/>
      <c r="W283" s="11"/>
      <c r="X283" s="11"/>
      <c r="Y283" s="11"/>
      <c r="Z283" s="11"/>
    </row>
    <row r="284" spans="1:26" ht="14.25" customHeight="1">
      <c r="A284" s="3"/>
      <c r="B284" s="12"/>
      <c r="C284" s="3"/>
      <c r="D284" s="3"/>
      <c r="E284" s="12"/>
      <c r="F284" s="3"/>
      <c r="G284" s="690"/>
      <c r="H284" s="3"/>
      <c r="I284" s="5"/>
      <c r="J284" s="5"/>
      <c r="K284" s="5"/>
      <c r="L284" s="3"/>
      <c r="M284" s="6"/>
      <c r="N284" s="690"/>
      <c r="O284" s="690"/>
      <c r="P284" s="29"/>
      <c r="Q284" s="11"/>
      <c r="R284" s="11"/>
      <c r="S284" s="11"/>
      <c r="T284" s="11"/>
      <c r="U284" s="11"/>
      <c r="V284" s="11"/>
      <c r="W284" s="11"/>
      <c r="X284" s="11"/>
      <c r="Y284" s="11"/>
      <c r="Z284" s="11"/>
    </row>
    <row r="285" spans="1:26" ht="14.25" customHeight="1">
      <c r="A285" s="3"/>
      <c r="B285" s="12"/>
      <c r="C285" s="3"/>
      <c r="D285" s="3"/>
      <c r="E285" s="12"/>
      <c r="F285" s="3"/>
      <c r="G285" s="690"/>
      <c r="H285" s="3"/>
      <c r="I285" s="5"/>
      <c r="J285" s="5"/>
      <c r="K285" s="5"/>
      <c r="L285" s="3"/>
      <c r="M285" s="6"/>
      <c r="N285" s="690"/>
      <c r="O285" s="690"/>
      <c r="P285" s="29"/>
      <c r="Q285" s="11"/>
      <c r="R285" s="11"/>
      <c r="S285" s="11"/>
      <c r="T285" s="11"/>
      <c r="U285" s="11"/>
      <c r="V285" s="11"/>
      <c r="W285" s="11"/>
      <c r="X285" s="11"/>
      <c r="Y285" s="11"/>
      <c r="Z285" s="11"/>
    </row>
    <row r="286" spans="1:26" ht="14.25" customHeight="1">
      <c r="A286" s="3"/>
      <c r="B286" s="12"/>
      <c r="C286" s="3"/>
      <c r="D286" s="3"/>
      <c r="E286" s="12"/>
      <c r="F286" s="3"/>
      <c r="G286" s="690"/>
      <c r="H286" s="3"/>
      <c r="I286" s="5"/>
      <c r="J286" s="5"/>
      <c r="K286" s="5"/>
      <c r="L286" s="3"/>
      <c r="M286" s="6"/>
      <c r="N286" s="690"/>
      <c r="O286" s="690"/>
      <c r="P286" s="29"/>
      <c r="Q286" s="11"/>
      <c r="R286" s="11"/>
      <c r="S286" s="11"/>
      <c r="T286" s="11"/>
      <c r="U286" s="11"/>
      <c r="V286" s="11"/>
      <c r="W286" s="11"/>
      <c r="X286" s="11"/>
      <c r="Y286" s="11"/>
      <c r="Z286" s="11"/>
    </row>
    <row r="287" spans="1:26" ht="14.25" customHeight="1">
      <c r="A287" s="3"/>
      <c r="B287" s="12"/>
      <c r="C287" s="3"/>
      <c r="D287" s="3"/>
      <c r="E287" s="12"/>
      <c r="F287" s="3"/>
      <c r="G287" s="690"/>
      <c r="H287" s="3"/>
      <c r="I287" s="5"/>
      <c r="J287" s="5"/>
      <c r="K287" s="5"/>
      <c r="L287" s="3"/>
      <c r="M287" s="6"/>
      <c r="N287" s="690"/>
      <c r="O287" s="690"/>
      <c r="P287" s="29"/>
      <c r="Q287" s="11"/>
      <c r="R287" s="11"/>
      <c r="S287" s="11"/>
      <c r="T287" s="11"/>
      <c r="U287" s="11"/>
      <c r="V287" s="11"/>
      <c r="W287" s="11"/>
      <c r="X287" s="11"/>
      <c r="Y287" s="11"/>
      <c r="Z287" s="11"/>
    </row>
    <row r="288" spans="1:26" ht="14.25" customHeight="1">
      <c r="A288" s="3"/>
      <c r="B288" s="12"/>
      <c r="C288" s="3"/>
      <c r="D288" s="3"/>
      <c r="E288" s="12"/>
      <c r="F288" s="3"/>
      <c r="G288" s="690"/>
      <c r="H288" s="3"/>
      <c r="I288" s="5"/>
      <c r="J288" s="5"/>
      <c r="K288" s="5"/>
      <c r="L288" s="3"/>
      <c r="M288" s="6"/>
      <c r="N288" s="690"/>
      <c r="O288" s="690"/>
      <c r="P288" s="29"/>
      <c r="Q288" s="11"/>
      <c r="R288" s="11"/>
      <c r="S288" s="11"/>
      <c r="T288" s="11"/>
      <c r="U288" s="11"/>
      <c r="V288" s="11"/>
      <c r="W288" s="11"/>
      <c r="X288" s="11"/>
      <c r="Y288" s="11"/>
      <c r="Z288" s="11"/>
    </row>
    <row r="289" spans="1:26" ht="14.25" customHeight="1">
      <c r="A289" s="3"/>
      <c r="B289" s="12"/>
      <c r="C289" s="3"/>
      <c r="D289" s="3"/>
      <c r="E289" s="12"/>
      <c r="F289" s="3"/>
      <c r="G289" s="690"/>
      <c r="H289" s="3"/>
      <c r="I289" s="5"/>
      <c r="J289" s="5"/>
      <c r="K289" s="5"/>
      <c r="L289" s="3"/>
      <c r="M289" s="6"/>
      <c r="N289" s="690"/>
      <c r="O289" s="690"/>
      <c r="P289" s="29"/>
      <c r="Q289" s="11"/>
      <c r="R289" s="11"/>
      <c r="S289" s="11"/>
      <c r="T289" s="11"/>
      <c r="U289" s="11"/>
      <c r="V289" s="11"/>
      <c r="W289" s="11"/>
      <c r="X289" s="11"/>
      <c r="Y289" s="11"/>
      <c r="Z289" s="11"/>
    </row>
    <row r="290" spans="1:26" ht="14.25" customHeight="1">
      <c r="A290" s="3"/>
      <c r="B290" s="12"/>
      <c r="C290" s="3"/>
      <c r="D290" s="3"/>
      <c r="E290" s="12"/>
      <c r="F290" s="3"/>
      <c r="G290" s="690"/>
      <c r="H290" s="3"/>
      <c r="I290" s="5"/>
      <c r="J290" s="5"/>
      <c r="K290" s="5"/>
      <c r="L290" s="3"/>
      <c r="M290" s="6"/>
      <c r="N290" s="690"/>
      <c r="O290" s="690"/>
      <c r="P290" s="29"/>
      <c r="Q290" s="11"/>
      <c r="R290" s="11"/>
      <c r="S290" s="11"/>
      <c r="T290" s="11"/>
      <c r="U290" s="11"/>
      <c r="V290" s="11"/>
      <c r="W290" s="11"/>
      <c r="X290" s="11"/>
      <c r="Y290" s="11"/>
      <c r="Z290" s="11"/>
    </row>
    <row r="291" spans="1:26" ht="14.25" customHeight="1">
      <c r="A291" s="3"/>
      <c r="B291" s="12"/>
      <c r="C291" s="3"/>
      <c r="D291" s="3"/>
      <c r="E291" s="12"/>
      <c r="F291" s="3"/>
      <c r="G291" s="690"/>
      <c r="H291" s="3"/>
      <c r="I291" s="5"/>
      <c r="J291" s="5"/>
      <c r="K291" s="5"/>
      <c r="L291" s="3"/>
      <c r="M291" s="6"/>
      <c r="N291" s="690"/>
      <c r="O291" s="690"/>
      <c r="P291" s="29"/>
      <c r="Q291" s="11"/>
      <c r="R291" s="11"/>
      <c r="S291" s="11"/>
      <c r="T291" s="11"/>
      <c r="U291" s="11"/>
      <c r="V291" s="11"/>
      <c r="W291" s="11"/>
      <c r="X291" s="11"/>
      <c r="Y291" s="11"/>
      <c r="Z291" s="11"/>
    </row>
    <row r="292" spans="1:26" ht="14.25" customHeight="1">
      <c r="A292" s="3"/>
      <c r="B292" s="12"/>
      <c r="C292" s="3"/>
      <c r="D292" s="3"/>
      <c r="E292" s="12"/>
      <c r="F292" s="3"/>
      <c r="G292" s="690"/>
      <c r="H292" s="3"/>
      <c r="I292" s="5"/>
      <c r="J292" s="5"/>
      <c r="K292" s="5"/>
      <c r="L292" s="3"/>
      <c r="M292" s="6"/>
      <c r="N292" s="690"/>
      <c r="O292" s="690"/>
      <c r="P292" s="29"/>
      <c r="Q292" s="11"/>
      <c r="R292" s="11"/>
      <c r="S292" s="11"/>
      <c r="T292" s="11"/>
      <c r="U292" s="11"/>
      <c r="V292" s="11"/>
      <c r="W292" s="11"/>
      <c r="X292" s="11"/>
      <c r="Y292" s="11"/>
      <c r="Z292" s="11"/>
    </row>
    <row r="293" spans="1:26" ht="14.25" customHeight="1">
      <c r="A293" s="3"/>
      <c r="B293" s="12"/>
      <c r="C293" s="3"/>
      <c r="D293" s="3"/>
      <c r="E293" s="12"/>
      <c r="F293" s="3"/>
      <c r="G293" s="690"/>
      <c r="H293" s="3"/>
      <c r="I293" s="5"/>
      <c r="J293" s="5"/>
      <c r="K293" s="5"/>
      <c r="L293" s="3"/>
      <c r="M293" s="6"/>
      <c r="N293" s="690"/>
      <c r="O293" s="690"/>
      <c r="P293" s="29"/>
      <c r="Q293" s="11"/>
      <c r="R293" s="11"/>
      <c r="S293" s="11"/>
      <c r="T293" s="11"/>
      <c r="U293" s="11"/>
      <c r="V293" s="11"/>
      <c r="W293" s="11"/>
      <c r="X293" s="11"/>
      <c r="Y293" s="11"/>
      <c r="Z293" s="11"/>
    </row>
    <row r="294" spans="1:26" ht="14.25" customHeight="1">
      <c r="A294" s="3"/>
      <c r="B294" s="12"/>
      <c r="C294" s="3"/>
      <c r="D294" s="3"/>
      <c r="E294" s="12"/>
      <c r="F294" s="3"/>
      <c r="G294" s="690"/>
      <c r="H294" s="3"/>
      <c r="I294" s="5"/>
      <c r="J294" s="5"/>
      <c r="K294" s="5"/>
      <c r="L294" s="3"/>
      <c r="M294" s="6"/>
      <c r="N294" s="690"/>
      <c r="O294" s="690"/>
      <c r="P294" s="29"/>
      <c r="Q294" s="11"/>
      <c r="R294" s="11"/>
      <c r="S294" s="11"/>
      <c r="T294" s="11"/>
      <c r="U294" s="11"/>
      <c r="V294" s="11"/>
      <c r="W294" s="11"/>
      <c r="X294" s="11"/>
      <c r="Y294" s="11"/>
      <c r="Z294" s="11"/>
    </row>
    <row r="295" spans="1:26" ht="14.25" customHeight="1">
      <c r="A295" s="3"/>
      <c r="B295" s="12"/>
      <c r="C295" s="3"/>
      <c r="D295" s="3"/>
      <c r="E295" s="12"/>
      <c r="F295" s="3"/>
      <c r="G295" s="690"/>
      <c r="H295" s="3"/>
      <c r="I295" s="5"/>
      <c r="J295" s="5"/>
      <c r="K295" s="5"/>
      <c r="L295" s="3"/>
      <c r="M295" s="6"/>
      <c r="N295" s="690"/>
      <c r="O295" s="690"/>
      <c r="P295" s="29"/>
      <c r="Q295" s="11"/>
      <c r="R295" s="11"/>
      <c r="S295" s="11"/>
      <c r="T295" s="11"/>
      <c r="U295" s="11"/>
      <c r="V295" s="11"/>
      <c r="W295" s="11"/>
      <c r="X295" s="11"/>
      <c r="Y295" s="11"/>
      <c r="Z295" s="11"/>
    </row>
    <row r="296" spans="1:26" ht="14.25" customHeight="1">
      <c r="A296" s="3"/>
      <c r="B296" s="12"/>
      <c r="C296" s="3"/>
      <c r="D296" s="3"/>
      <c r="E296" s="12"/>
      <c r="F296" s="3"/>
      <c r="G296" s="690"/>
      <c r="H296" s="3"/>
      <c r="I296" s="5"/>
      <c r="J296" s="5"/>
      <c r="K296" s="5"/>
      <c r="L296" s="3"/>
      <c r="M296" s="6"/>
      <c r="N296" s="690"/>
      <c r="O296" s="690"/>
      <c r="P296" s="29"/>
      <c r="Q296" s="11"/>
      <c r="R296" s="11"/>
      <c r="S296" s="11"/>
      <c r="T296" s="11"/>
      <c r="U296" s="11"/>
      <c r="V296" s="11"/>
      <c r="W296" s="11"/>
      <c r="X296" s="11"/>
      <c r="Y296" s="11"/>
      <c r="Z296" s="11"/>
    </row>
    <row r="297" spans="1:26" ht="14.25" customHeight="1">
      <c r="A297" s="3"/>
      <c r="B297" s="12"/>
      <c r="C297" s="3"/>
      <c r="D297" s="3"/>
      <c r="E297" s="12"/>
      <c r="F297" s="3"/>
      <c r="G297" s="690"/>
      <c r="H297" s="3"/>
      <c r="I297" s="5"/>
      <c r="J297" s="5"/>
      <c r="K297" s="5"/>
      <c r="L297" s="3"/>
      <c r="M297" s="6"/>
      <c r="N297" s="690"/>
      <c r="O297" s="690"/>
      <c r="P297" s="29"/>
      <c r="Q297" s="11"/>
      <c r="R297" s="11"/>
      <c r="S297" s="11"/>
      <c r="T297" s="11"/>
      <c r="U297" s="11"/>
      <c r="V297" s="11"/>
      <c r="W297" s="11"/>
      <c r="X297" s="11"/>
      <c r="Y297" s="11"/>
      <c r="Z297" s="11"/>
    </row>
    <row r="298" spans="1:26" ht="14.25" customHeight="1">
      <c r="A298" s="3"/>
      <c r="B298" s="12"/>
      <c r="C298" s="3"/>
      <c r="D298" s="3"/>
      <c r="E298" s="12"/>
      <c r="F298" s="3"/>
      <c r="G298" s="690"/>
      <c r="H298" s="3"/>
      <c r="I298" s="5"/>
      <c r="J298" s="5"/>
      <c r="K298" s="5"/>
      <c r="L298" s="3"/>
      <c r="M298" s="6"/>
      <c r="N298" s="690"/>
      <c r="O298" s="690"/>
      <c r="P298" s="29"/>
      <c r="Q298" s="11"/>
      <c r="R298" s="11"/>
      <c r="S298" s="11"/>
      <c r="T298" s="11"/>
      <c r="U298" s="11"/>
      <c r="V298" s="11"/>
      <c r="W298" s="11"/>
      <c r="X298" s="11"/>
      <c r="Y298" s="11"/>
      <c r="Z298" s="11"/>
    </row>
    <row r="299" spans="1:26" ht="14.25" customHeight="1">
      <c r="A299" s="3"/>
      <c r="B299" s="12"/>
      <c r="C299" s="3"/>
      <c r="D299" s="3"/>
      <c r="E299" s="12"/>
      <c r="F299" s="3"/>
      <c r="G299" s="690"/>
      <c r="H299" s="3"/>
      <c r="I299" s="5"/>
      <c r="J299" s="5"/>
      <c r="K299" s="5"/>
      <c r="L299" s="3"/>
      <c r="M299" s="6"/>
      <c r="N299" s="690"/>
      <c r="O299" s="690"/>
      <c r="P299" s="29"/>
      <c r="Q299" s="11"/>
      <c r="R299" s="11"/>
      <c r="S299" s="11"/>
      <c r="T299" s="11"/>
      <c r="U299" s="11"/>
      <c r="V299" s="11"/>
      <c r="W299" s="11"/>
      <c r="X299" s="11"/>
      <c r="Y299" s="11"/>
      <c r="Z299" s="11"/>
    </row>
    <row r="300" spans="1:26" ht="14.25" customHeight="1">
      <c r="A300" s="3"/>
      <c r="B300" s="12"/>
      <c r="C300" s="3"/>
      <c r="D300" s="3"/>
      <c r="E300" s="12"/>
      <c r="F300" s="3"/>
      <c r="G300" s="690"/>
      <c r="H300" s="3"/>
      <c r="I300" s="5"/>
      <c r="J300" s="5"/>
      <c r="K300" s="5"/>
      <c r="L300" s="3"/>
      <c r="M300" s="6"/>
      <c r="N300" s="690"/>
      <c r="O300" s="690"/>
      <c r="P300" s="29"/>
      <c r="Q300" s="11"/>
      <c r="R300" s="11"/>
      <c r="S300" s="11"/>
      <c r="T300" s="11"/>
      <c r="U300" s="11"/>
      <c r="V300" s="11"/>
      <c r="W300" s="11"/>
      <c r="X300" s="11"/>
      <c r="Y300" s="11"/>
      <c r="Z300" s="11"/>
    </row>
    <row r="301" spans="1:26" ht="14.25" customHeight="1">
      <c r="A301" s="3"/>
      <c r="B301" s="12"/>
      <c r="C301" s="3"/>
      <c r="D301" s="3"/>
      <c r="E301" s="12"/>
      <c r="F301" s="3"/>
      <c r="G301" s="690"/>
      <c r="H301" s="3"/>
      <c r="I301" s="5"/>
      <c r="J301" s="5"/>
      <c r="K301" s="5"/>
      <c r="L301" s="3"/>
      <c r="M301" s="6"/>
      <c r="N301" s="690"/>
      <c r="O301" s="690"/>
      <c r="P301" s="29"/>
      <c r="Q301" s="11"/>
      <c r="R301" s="11"/>
      <c r="S301" s="11"/>
      <c r="T301" s="11"/>
      <c r="U301" s="11"/>
      <c r="V301" s="11"/>
      <c r="W301" s="11"/>
      <c r="X301" s="11"/>
      <c r="Y301" s="11"/>
      <c r="Z301" s="11"/>
    </row>
    <row r="302" spans="1:26" ht="14.25" customHeight="1">
      <c r="A302" s="3"/>
      <c r="B302" s="12"/>
      <c r="C302" s="3"/>
      <c r="D302" s="3"/>
      <c r="E302" s="12"/>
      <c r="F302" s="3"/>
      <c r="G302" s="690"/>
      <c r="H302" s="3"/>
      <c r="I302" s="5"/>
      <c r="J302" s="5"/>
      <c r="K302" s="5"/>
      <c r="L302" s="3"/>
      <c r="M302" s="6"/>
      <c r="N302" s="690"/>
      <c r="O302" s="690"/>
      <c r="P302" s="29"/>
      <c r="Q302" s="11"/>
      <c r="R302" s="11"/>
      <c r="S302" s="11"/>
      <c r="T302" s="11"/>
      <c r="U302" s="11"/>
      <c r="V302" s="11"/>
      <c r="W302" s="11"/>
      <c r="X302" s="11"/>
      <c r="Y302" s="11"/>
      <c r="Z302" s="11"/>
    </row>
    <row r="303" spans="1:26" ht="14.25" customHeight="1">
      <c r="A303" s="3"/>
      <c r="B303" s="12"/>
      <c r="C303" s="3"/>
      <c r="D303" s="3"/>
      <c r="E303" s="12"/>
      <c r="F303" s="3"/>
      <c r="G303" s="690"/>
      <c r="H303" s="3"/>
      <c r="I303" s="5"/>
      <c r="J303" s="5"/>
      <c r="K303" s="5"/>
      <c r="L303" s="3"/>
      <c r="M303" s="6"/>
      <c r="N303" s="690"/>
      <c r="O303" s="690"/>
      <c r="P303" s="29"/>
      <c r="Q303" s="11"/>
      <c r="R303" s="11"/>
      <c r="S303" s="11"/>
      <c r="T303" s="11"/>
      <c r="U303" s="11"/>
      <c r="V303" s="11"/>
      <c r="W303" s="11"/>
      <c r="X303" s="11"/>
      <c r="Y303" s="11"/>
      <c r="Z303" s="11"/>
    </row>
    <row r="304" spans="1:26" ht="14.25" customHeight="1">
      <c r="A304" s="3"/>
      <c r="B304" s="12"/>
      <c r="C304" s="3"/>
      <c r="D304" s="3"/>
      <c r="E304" s="12"/>
      <c r="F304" s="3"/>
      <c r="G304" s="690"/>
      <c r="H304" s="3"/>
      <c r="I304" s="5"/>
      <c r="J304" s="5"/>
      <c r="K304" s="5"/>
      <c r="L304" s="3"/>
      <c r="M304" s="6"/>
      <c r="N304" s="690"/>
      <c r="O304" s="690"/>
      <c r="P304" s="29"/>
      <c r="Q304" s="11"/>
      <c r="R304" s="11"/>
      <c r="S304" s="11"/>
      <c r="T304" s="11"/>
      <c r="U304" s="11"/>
      <c r="V304" s="11"/>
      <c r="W304" s="11"/>
      <c r="X304" s="11"/>
      <c r="Y304" s="11"/>
      <c r="Z304" s="11"/>
    </row>
    <row r="305" spans="1:26" ht="14.25" customHeight="1">
      <c r="A305" s="3"/>
      <c r="B305" s="12"/>
      <c r="C305" s="3"/>
      <c r="D305" s="3"/>
      <c r="E305" s="12"/>
      <c r="F305" s="3"/>
      <c r="G305" s="690"/>
      <c r="H305" s="3"/>
      <c r="I305" s="5"/>
      <c r="J305" s="5"/>
      <c r="K305" s="5"/>
      <c r="L305" s="3"/>
      <c r="M305" s="6"/>
      <c r="N305" s="690"/>
      <c r="O305" s="690"/>
      <c r="P305" s="29"/>
      <c r="Q305" s="11"/>
      <c r="R305" s="11"/>
      <c r="S305" s="11"/>
      <c r="T305" s="11"/>
      <c r="U305" s="11"/>
      <c r="V305" s="11"/>
      <c r="W305" s="11"/>
      <c r="X305" s="11"/>
      <c r="Y305" s="11"/>
      <c r="Z305" s="11"/>
    </row>
    <row r="306" spans="1:26" ht="14.25" customHeight="1">
      <c r="A306" s="3"/>
      <c r="B306" s="12"/>
      <c r="C306" s="3"/>
      <c r="D306" s="3"/>
      <c r="E306" s="12"/>
      <c r="F306" s="3"/>
      <c r="G306" s="690"/>
      <c r="H306" s="3"/>
      <c r="I306" s="5"/>
      <c r="J306" s="5"/>
      <c r="K306" s="5"/>
      <c r="L306" s="3"/>
      <c r="M306" s="6"/>
      <c r="N306" s="690"/>
      <c r="O306" s="690"/>
      <c r="P306" s="29"/>
      <c r="Q306" s="11"/>
      <c r="R306" s="11"/>
      <c r="S306" s="11"/>
      <c r="T306" s="11"/>
      <c r="U306" s="11"/>
      <c r="V306" s="11"/>
      <c r="W306" s="11"/>
      <c r="X306" s="11"/>
      <c r="Y306" s="11"/>
      <c r="Z306" s="11"/>
    </row>
    <row r="307" spans="1:26" ht="14.25" customHeight="1">
      <c r="A307" s="3"/>
      <c r="B307" s="12"/>
      <c r="C307" s="3"/>
      <c r="D307" s="3"/>
      <c r="E307" s="12"/>
      <c r="F307" s="3"/>
      <c r="G307" s="690"/>
      <c r="H307" s="3"/>
      <c r="I307" s="5"/>
      <c r="J307" s="5"/>
      <c r="K307" s="5"/>
      <c r="L307" s="3"/>
      <c r="M307" s="6"/>
      <c r="N307" s="690"/>
      <c r="O307" s="690"/>
      <c r="P307" s="29"/>
      <c r="Q307" s="11"/>
      <c r="R307" s="11"/>
      <c r="S307" s="11"/>
      <c r="T307" s="11"/>
      <c r="U307" s="11"/>
      <c r="V307" s="11"/>
      <c r="W307" s="11"/>
      <c r="X307" s="11"/>
      <c r="Y307" s="11"/>
      <c r="Z307" s="11"/>
    </row>
    <row r="308" spans="1:26" ht="14.25" customHeight="1">
      <c r="A308" s="3"/>
      <c r="B308" s="12"/>
      <c r="C308" s="3"/>
      <c r="D308" s="3"/>
      <c r="E308" s="12"/>
      <c r="F308" s="3"/>
      <c r="G308" s="690"/>
      <c r="H308" s="3"/>
      <c r="I308" s="5"/>
      <c r="J308" s="5"/>
      <c r="K308" s="5"/>
      <c r="L308" s="3"/>
      <c r="M308" s="6"/>
      <c r="N308" s="690"/>
      <c r="O308" s="690"/>
      <c r="P308" s="29"/>
      <c r="Q308" s="11"/>
      <c r="R308" s="11"/>
      <c r="S308" s="11"/>
      <c r="T308" s="11"/>
      <c r="U308" s="11"/>
      <c r="V308" s="11"/>
      <c r="W308" s="11"/>
      <c r="X308" s="11"/>
      <c r="Y308" s="11"/>
      <c r="Z308" s="11"/>
    </row>
    <row r="309" spans="1:26" ht="14.25" customHeight="1">
      <c r="A309" s="3"/>
      <c r="B309" s="12"/>
      <c r="C309" s="3"/>
      <c r="D309" s="3"/>
      <c r="E309" s="12"/>
      <c r="F309" s="3"/>
      <c r="G309" s="690"/>
      <c r="H309" s="3"/>
      <c r="I309" s="5"/>
      <c r="J309" s="5"/>
      <c r="K309" s="5"/>
      <c r="L309" s="3"/>
      <c r="M309" s="6"/>
      <c r="N309" s="690"/>
      <c r="O309" s="690"/>
      <c r="P309" s="29"/>
      <c r="Q309" s="11"/>
      <c r="R309" s="11"/>
      <c r="S309" s="11"/>
      <c r="T309" s="11"/>
      <c r="U309" s="11"/>
      <c r="V309" s="11"/>
      <c r="W309" s="11"/>
      <c r="X309" s="11"/>
      <c r="Y309" s="11"/>
      <c r="Z309" s="11"/>
    </row>
    <row r="310" spans="1:26" ht="14.25" customHeight="1">
      <c r="A310" s="3"/>
      <c r="B310" s="12"/>
      <c r="C310" s="3"/>
      <c r="D310" s="3"/>
      <c r="E310" s="12"/>
      <c r="F310" s="3"/>
      <c r="G310" s="690"/>
      <c r="H310" s="3"/>
      <c r="I310" s="5"/>
      <c r="J310" s="5"/>
      <c r="K310" s="5"/>
      <c r="L310" s="3"/>
      <c r="M310" s="6"/>
      <c r="N310" s="690"/>
      <c r="O310" s="690"/>
      <c r="P310" s="29"/>
      <c r="Q310" s="11"/>
      <c r="R310" s="11"/>
      <c r="S310" s="11"/>
      <c r="T310" s="11"/>
      <c r="U310" s="11"/>
      <c r="V310" s="11"/>
      <c r="W310" s="11"/>
      <c r="X310" s="11"/>
      <c r="Y310" s="11"/>
      <c r="Z310" s="11"/>
    </row>
    <row r="311" spans="1:26" ht="14.25" customHeight="1">
      <c r="A311" s="3"/>
      <c r="B311" s="12"/>
      <c r="C311" s="3"/>
      <c r="D311" s="3"/>
      <c r="E311" s="12"/>
      <c r="F311" s="3"/>
      <c r="G311" s="690"/>
      <c r="H311" s="3"/>
      <c r="I311" s="5"/>
      <c r="J311" s="5"/>
      <c r="K311" s="5"/>
      <c r="L311" s="3"/>
      <c r="M311" s="6"/>
      <c r="N311" s="690"/>
      <c r="O311" s="690"/>
      <c r="P311" s="29"/>
      <c r="Q311" s="11"/>
      <c r="R311" s="11"/>
      <c r="S311" s="11"/>
      <c r="T311" s="11"/>
      <c r="U311" s="11"/>
      <c r="V311" s="11"/>
      <c r="W311" s="11"/>
      <c r="X311" s="11"/>
      <c r="Y311" s="11"/>
      <c r="Z311" s="11"/>
    </row>
    <row r="312" spans="1:26" ht="14.25" customHeight="1">
      <c r="A312" s="3"/>
      <c r="B312" s="12"/>
      <c r="C312" s="3"/>
      <c r="D312" s="3"/>
      <c r="E312" s="12"/>
      <c r="F312" s="3"/>
      <c r="G312" s="690"/>
      <c r="H312" s="3"/>
      <c r="I312" s="5"/>
      <c r="J312" s="5"/>
      <c r="K312" s="5"/>
      <c r="L312" s="3"/>
      <c r="M312" s="6"/>
      <c r="N312" s="690"/>
      <c r="O312" s="690"/>
      <c r="P312" s="29"/>
      <c r="Q312" s="11"/>
      <c r="R312" s="11"/>
      <c r="S312" s="11"/>
      <c r="T312" s="11"/>
      <c r="U312" s="11"/>
      <c r="V312" s="11"/>
      <c r="W312" s="11"/>
      <c r="X312" s="11"/>
      <c r="Y312" s="11"/>
      <c r="Z312" s="11"/>
    </row>
    <row r="313" spans="1:26" ht="14.25" customHeight="1">
      <c r="A313" s="3"/>
      <c r="B313" s="12"/>
      <c r="C313" s="3"/>
      <c r="D313" s="3"/>
      <c r="E313" s="12"/>
      <c r="F313" s="3"/>
      <c r="G313" s="690"/>
      <c r="H313" s="3"/>
      <c r="I313" s="5"/>
      <c r="J313" s="5"/>
      <c r="K313" s="5"/>
      <c r="L313" s="3"/>
      <c r="M313" s="6"/>
      <c r="N313" s="690"/>
      <c r="O313" s="690"/>
      <c r="P313" s="29"/>
      <c r="Q313" s="11"/>
      <c r="R313" s="11"/>
      <c r="S313" s="11"/>
      <c r="T313" s="11"/>
      <c r="U313" s="11"/>
      <c r="V313" s="11"/>
      <c r="W313" s="11"/>
      <c r="X313" s="11"/>
      <c r="Y313" s="11"/>
      <c r="Z313" s="11"/>
    </row>
    <row r="314" spans="1:26" ht="14.25" customHeight="1">
      <c r="A314" s="3"/>
      <c r="B314" s="12"/>
      <c r="C314" s="3"/>
      <c r="D314" s="3"/>
      <c r="E314" s="12"/>
      <c r="F314" s="3"/>
      <c r="G314" s="690"/>
      <c r="H314" s="3"/>
      <c r="I314" s="5"/>
      <c r="J314" s="5"/>
      <c r="K314" s="5"/>
      <c r="L314" s="3"/>
      <c r="M314" s="6"/>
      <c r="N314" s="690"/>
      <c r="O314" s="690"/>
      <c r="P314" s="29"/>
      <c r="Q314" s="11"/>
      <c r="R314" s="11"/>
      <c r="S314" s="11"/>
      <c r="T314" s="11"/>
      <c r="U314" s="11"/>
      <c r="V314" s="11"/>
      <c r="W314" s="11"/>
      <c r="X314" s="11"/>
      <c r="Y314" s="11"/>
      <c r="Z314" s="11"/>
    </row>
    <row r="315" spans="1:26" ht="14.25" customHeight="1">
      <c r="A315" s="3"/>
      <c r="B315" s="12"/>
      <c r="C315" s="3"/>
      <c r="D315" s="3"/>
      <c r="E315" s="12"/>
      <c r="F315" s="3"/>
      <c r="G315" s="690"/>
      <c r="H315" s="3"/>
      <c r="I315" s="5"/>
      <c r="J315" s="5"/>
      <c r="K315" s="5"/>
      <c r="L315" s="3"/>
      <c r="M315" s="6"/>
      <c r="N315" s="690"/>
      <c r="O315" s="690"/>
      <c r="P315" s="29"/>
      <c r="Q315" s="11"/>
      <c r="R315" s="11"/>
      <c r="S315" s="11"/>
      <c r="T315" s="11"/>
      <c r="U315" s="11"/>
      <c r="V315" s="11"/>
      <c r="W315" s="11"/>
      <c r="X315" s="11"/>
      <c r="Y315" s="11"/>
      <c r="Z315" s="11"/>
    </row>
    <row r="316" spans="1:26" ht="14.25" customHeight="1">
      <c r="A316" s="3"/>
      <c r="B316" s="12"/>
      <c r="C316" s="3"/>
      <c r="D316" s="3"/>
      <c r="E316" s="12"/>
      <c r="F316" s="3"/>
      <c r="G316" s="690"/>
      <c r="H316" s="3"/>
      <c r="I316" s="5"/>
      <c r="J316" s="5"/>
      <c r="K316" s="5"/>
      <c r="L316" s="3"/>
      <c r="M316" s="6"/>
      <c r="N316" s="690"/>
      <c r="O316" s="690"/>
      <c r="P316" s="29"/>
      <c r="Q316" s="11"/>
      <c r="R316" s="11"/>
      <c r="S316" s="11"/>
      <c r="T316" s="11"/>
      <c r="U316" s="11"/>
      <c r="V316" s="11"/>
      <c r="W316" s="11"/>
      <c r="X316" s="11"/>
      <c r="Y316" s="11"/>
      <c r="Z316" s="11"/>
    </row>
    <row r="317" spans="1:26" ht="14.25" customHeight="1">
      <c r="A317" s="3"/>
      <c r="B317" s="12"/>
      <c r="C317" s="3"/>
      <c r="D317" s="3"/>
      <c r="E317" s="12"/>
      <c r="F317" s="3"/>
      <c r="G317" s="690"/>
      <c r="H317" s="3"/>
      <c r="I317" s="5"/>
      <c r="J317" s="5"/>
      <c r="K317" s="5"/>
      <c r="L317" s="3"/>
      <c r="M317" s="6"/>
      <c r="N317" s="690"/>
      <c r="O317" s="690"/>
      <c r="P317" s="29"/>
      <c r="Q317" s="11"/>
      <c r="R317" s="11"/>
      <c r="S317" s="11"/>
      <c r="T317" s="11"/>
      <c r="U317" s="11"/>
      <c r="V317" s="11"/>
      <c r="W317" s="11"/>
      <c r="X317" s="11"/>
      <c r="Y317" s="11"/>
      <c r="Z317" s="11"/>
    </row>
    <row r="318" spans="1:26" ht="14.25" customHeight="1">
      <c r="A318" s="3"/>
      <c r="B318" s="12"/>
      <c r="C318" s="3"/>
      <c r="D318" s="3"/>
      <c r="E318" s="12"/>
      <c r="F318" s="3"/>
      <c r="G318" s="690"/>
      <c r="H318" s="3"/>
      <c r="I318" s="5"/>
      <c r="J318" s="5"/>
      <c r="K318" s="5"/>
      <c r="L318" s="3"/>
      <c r="M318" s="6"/>
      <c r="N318" s="690"/>
      <c r="O318" s="690"/>
      <c r="P318" s="29"/>
      <c r="Q318" s="11"/>
      <c r="R318" s="11"/>
      <c r="S318" s="11"/>
      <c r="T318" s="11"/>
      <c r="U318" s="11"/>
      <c r="V318" s="11"/>
      <c r="W318" s="11"/>
      <c r="X318" s="11"/>
      <c r="Y318" s="11"/>
      <c r="Z318" s="11"/>
    </row>
    <row r="319" spans="1:26" ht="14.25" customHeight="1">
      <c r="A319" s="3"/>
      <c r="B319" s="12"/>
      <c r="C319" s="3"/>
      <c r="D319" s="3"/>
      <c r="E319" s="12"/>
      <c r="F319" s="3"/>
      <c r="G319" s="690"/>
      <c r="H319" s="3"/>
      <c r="I319" s="5"/>
      <c r="J319" s="5"/>
      <c r="K319" s="5"/>
      <c r="L319" s="3"/>
      <c r="M319" s="6"/>
      <c r="N319" s="690"/>
      <c r="O319" s="690"/>
      <c r="P319" s="29"/>
      <c r="Q319" s="11"/>
      <c r="R319" s="11"/>
      <c r="S319" s="11"/>
      <c r="T319" s="11"/>
      <c r="U319" s="11"/>
      <c r="V319" s="11"/>
      <c r="W319" s="11"/>
      <c r="X319" s="11"/>
      <c r="Y319" s="11"/>
      <c r="Z319" s="11"/>
    </row>
    <row r="320" spans="1:26" ht="14.25" customHeight="1">
      <c r="A320" s="3"/>
      <c r="B320" s="12"/>
      <c r="C320" s="3"/>
      <c r="D320" s="3"/>
      <c r="E320" s="12"/>
      <c r="F320" s="3"/>
      <c r="G320" s="690"/>
      <c r="H320" s="3"/>
      <c r="I320" s="5"/>
      <c r="J320" s="5"/>
      <c r="K320" s="5"/>
      <c r="L320" s="3"/>
      <c r="M320" s="6"/>
      <c r="N320" s="690"/>
      <c r="O320" s="690"/>
      <c r="P320" s="29"/>
      <c r="Q320" s="11"/>
      <c r="R320" s="11"/>
      <c r="S320" s="11"/>
      <c r="T320" s="11"/>
      <c r="U320" s="11"/>
      <c r="V320" s="11"/>
      <c r="W320" s="11"/>
      <c r="X320" s="11"/>
      <c r="Y320" s="11"/>
      <c r="Z320" s="11"/>
    </row>
    <row r="321" spans="1:26" ht="14.25" customHeight="1">
      <c r="A321" s="3"/>
      <c r="B321" s="12"/>
      <c r="C321" s="3"/>
      <c r="D321" s="3"/>
      <c r="E321" s="12"/>
      <c r="F321" s="3"/>
      <c r="G321" s="690"/>
      <c r="H321" s="3"/>
      <c r="I321" s="5"/>
      <c r="J321" s="5"/>
      <c r="K321" s="5"/>
      <c r="L321" s="3"/>
      <c r="M321" s="6"/>
      <c r="N321" s="690"/>
      <c r="O321" s="690"/>
      <c r="P321" s="29"/>
      <c r="Q321" s="11"/>
      <c r="R321" s="11"/>
      <c r="S321" s="11"/>
      <c r="T321" s="11"/>
      <c r="U321" s="11"/>
      <c r="V321" s="11"/>
      <c r="W321" s="11"/>
      <c r="X321" s="11"/>
      <c r="Y321" s="11"/>
      <c r="Z321" s="11"/>
    </row>
    <row r="322" spans="1:26" ht="14.25" customHeight="1">
      <c r="A322" s="3"/>
      <c r="B322" s="12"/>
      <c r="C322" s="3"/>
      <c r="D322" s="3"/>
      <c r="E322" s="12"/>
      <c r="F322" s="3"/>
      <c r="G322" s="690"/>
      <c r="H322" s="3"/>
      <c r="I322" s="5"/>
      <c r="J322" s="5"/>
      <c r="K322" s="5"/>
      <c r="L322" s="3"/>
      <c r="M322" s="6"/>
      <c r="N322" s="690"/>
      <c r="O322" s="690"/>
      <c r="P322" s="29"/>
      <c r="Q322" s="11"/>
      <c r="R322" s="11"/>
      <c r="S322" s="11"/>
      <c r="T322" s="11"/>
      <c r="U322" s="11"/>
      <c r="V322" s="11"/>
      <c r="W322" s="11"/>
      <c r="X322" s="11"/>
      <c r="Y322" s="11"/>
      <c r="Z322" s="11"/>
    </row>
    <row r="323" spans="1:26" ht="14.25" customHeight="1">
      <c r="A323" s="3"/>
      <c r="B323" s="12"/>
      <c r="C323" s="3"/>
      <c r="D323" s="3"/>
      <c r="E323" s="12"/>
      <c r="F323" s="3"/>
      <c r="G323" s="690"/>
      <c r="H323" s="3"/>
      <c r="I323" s="5"/>
      <c r="J323" s="5"/>
      <c r="K323" s="5"/>
      <c r="L323" s="3"/>
      <c r="M323" s="6"/>
      <c r="N323" s="690"/>
      <c r="O323" s="690"/>
      <c r="P323" s="29"/>
      <c r="Q323" s="11"/>
      <c r="R323" s="11"/>
      <c r="S323" s="11"/>
      <c r="T323" s="11"/>
      <c r="U323" s="11"/>
      <c r="V323" s="11"/>
      <c r="W323" s="11"/>
      <c r="X323" s="11"/>
      <c r="Y323" s="11"/>
      <c r="Z323" s="11"/>
    </row>
    <row r="324" spans="1:26" ht="14.25" customHeight="1">
      <c r="A324" s="3"/>
      <c r="B324" s="12"/>
      <c r="C324" s="3"/>
      <c r="D324" s="3"/>
      <c r="E324" s="12"/>
      <c r="F324" s="3"/>
      <c r="G324" s="690"/>
      <c r="H324" s="3"/>
      <c r="I324" s="5"/>
      <c r="J324" s="5"/>
      <c r="K324" s="5"/>
      <c r="L324" s="3"/>
      <c r="M324" s="6"/>
      <c r="N324" s="690"/>
      <c r="O324" s="690"/>
      <c r="P324" s="29"/>
      <c r="Q324" s="11"/>
      <c r="R324" s="11"/>
      <c r="S324" s="11"/>
      <c r="T324" s="11"/>
      <c r="U324" s="11"/>
      <c r="V324" s="11"/>
      <c r="W324" s="11"/>
      <c r="X324" s="11"/>
      <c r="Y324" s="11"/>
      <c r="Z324" s="11"/>
    </row>
    <row r="325" spans="1:26" ht="14.25" customHeight="1">
      <c r="A325" s="3"/>
      <c r="B325" s="12"/>
      <c r="C325" s="3"/>
      <c r="D325" s="3"/>
      <c r="E325" s="12"/>
      <c r="F325" s="3"/>
      <c r="G325" s="690"/>
      <c r="H325" s="3"/>
      <c r="I325" s="5"/>
      <c r="J325" s="5"/>
      <c r="K325" s="5"/>
      <c r="L325" s="3"/>
      <c r="M325" s="6"/>
      <c r="N325" s="690"/>
      <c r="O325" s="690"/>
      <c r="P325" s="29"/>
      <c r="Q325" s="11"/>
      <c r="R325" s="11"/>
      <c r="S325" s="11"/>
      <c r="T325" s="11"/>
      <c r="U325" s="11"/>
      <c r="V325" s="11"/>
      <c r="W325" s="11"/>
      <c r="X325" s="11"/>
      <c r="Y325" s="11"/>
      <c r="Z325" s="11"/>
    </row>
    <row r="326" spans="1:26" ht="14.25" customHeight="1">
      <c r="A326" s="3"/>
      <c r="B326" s="12"/>
      <c r="C326" s="3"/>
      <c r="D326" s="3"/>
      <c r="E326" s="12"/>
      <c r="F326" s="3"/>
      <c r="G326" s="690"/>
      <c r="H326" s="3"/>
      <c r="I326" s="5"/>
      <c r="J326" s="5"/>
      <c r="K326" s="5"/>
      <c r="L326" s="3"/>
      <c r="M326" s="6"/>
      <c r="N326" s="690"/>
      <c r="O326" s="690"/>
      <c r="P326" s="29"/>
      <c r="Q326" s="11"/>
      <c r="R326" s="11"/>
      <c r="S326" s="11"/>
      <c r="T326" s="11"/>
      <c r="U326" s="11"/>
      <c r="V326" s="11"/>
      <c r="W326" s="11"/>
      <c r="X326" s="11"/>
      <c r="Y326" s="11"/>
      <c r="Z326" s="11"/>
    </row>
    <row r="327" spans="1:26" ht="14.25" customHeight="1">
      <c r="A327" s="3"/>
      <c r="B327" s="12"/>
      <c r="C327" s="3"/>
      <c r="D327" s="3"/>
      <c r="E327" s="12"/>
      <c r="F327" s="3"/>
      <c r="G327" s="690"/>
      <c r="H327" s="3"/>
      <c r="I327" s="5"/>
      <c r="J327" s="5"/>
      <c r="K327" s="5"/>
      <c r="L327" s="3"/>
      <c r="M327" s="6"/>
      <c r="N327" s="690"/>
      <c r="O327" s="690"/>
      <c r="P327" s="29"/>
      <c r="Q327" s="11"/>
      <c r="R327" s="11"/>
      <c r="S327" s="11"/>
      <c r="T327" s="11"/>
      <c r="U327" s="11"/>
      <c r="V327" s="11"/>
      <c r="W327" s="11"/>
      <c r="X327" s="11"/>
      <c r="Y327" s="11"/>
      <c r="Z327" s="11"/>
    </row>
    <row r="328" spans="1:26" ht="14.25" customHeight="1">
      <c r="A328" s="3"/>
      <c r="B328" s="12"/>
      <c r="C328" s="3"/>
      <c r="D328" s="3"/>
      <c r="E328" s="12"/>
      <c r="F328" s="3"/>
      <c r="G328" s="690"/>
      <c r="H328" s="3"/>
      <c r="I328" s="5"/>
      <c r="J328" s="5"/>
      <c r="K328" s="5"/>
      <c r="L328" s="3"/>
      <c r="M328" s="6"/>
      <c r="N328" s="690"/>
      <c r="O328" s="690"/>
      <c r="P328" s="29"/>
      <c r="Q328" s="11"/>
      <c r="R328" s="11"/>
      <c r="S328" s="11"/>
      <c r="T328" s="11"/>
      <c r="U328" s="11"/>
      <c r="V328" s="11"/>
      <c r="W328" s="11"/>
      <c r="X328" s="11"/>
      <c r="Y328" s="11"/>
      <c r="Z328" s="11"/>
    </row>
    <row r="329" spans="1:26" ht="14.25" customHeight="1">
      <c r="A329" s="3"/>
      <c r="B329" s="12"/>
      <c r="C329" s="3"/>
      <c r="D329" s="3"/>
      <c r="E329" s="12"/>
      <c r="F329" s="3"/>
      <c r="G329" s="690"/>
      <c r="H329" s="3"/>
      <c r="I329" s="5"/>
      <c r="J329" s="5"/>
      <c r="K329" s="5"/>
      <c r="L329" s="3"/>
      <c r="M329" s="6"/>
      <c r="N329" s="690"/>
      <c r="O329" s="690"/>
      <c r="P329" s="29"/>
      <c r="Q329" s="11"/>
      <c r="R329" s="11"/>
      <c r="S329" s="11"/>
      <c r="T329" s="11"/>
      <c r="U329" s="11"/>
      <c r="V329" s="11"/>
      <c r="W329" s="11"/>
      <c r="X329" s="11"/>
      <c r="Y329" s="11"/>
      <c r="Z329" s="11"/>
    </row>
    <row r="330" spans="1:26" ht="14.25" customHeight="1">
      <c r="A330" s="3"/>
      <c r="B330" s="12"/>
      <c r="C330" s="3"/>
      <c r="D330" s="3"/>
      <c r="E330" s="12"/>
      <c r="F330" s="3"/>
      <c r="G330" s="690"/>
      <c r="H330" s="3"/>
      <c r="I330" s="5"/>
      <c r="J330" s="5"/>
      <c r="K330" s="5"/>
      <c r="L330" s="3"/>
      <c r="M330" s="6"/>
      <c r="N330" s="690"/>
      <c r="O330" s="690"/>
      <c r="P330" s="29"/>
      <c r="Q330" s="11"/>
      <c r="R330" s="11"/>
      <c r="S330" s="11"/>
      <c r="T330" s="11"/>
      <c r="U330" s="11"/>
      <c r="V330" s="11"/>
      <c r="W330" s="11"/>
      <c r="X330" s="11"/>
      <c r="Y330" s="11"/>
      <c r="Z330" s="11"/>
    </row>
    <row r="331" spans="1:26" ht="14.25" customHeight="1">
      <c r="A331" s="3"/>
      <c r="B331" s="12"/>
      <c r="C331" s="3"/>
      <c r="D331" s="3"/>
      <c r="E331" s="12"/>
      <c r="F331" s="3"/>
      <c r="G331" s="690"/>
      <c r="H331" s="3"/>
      <c r="I331" s="5"/>
      <c r="J331" s="5"/>
      <c r="K331" s="5"/>
      <c r="L331" s="3"/>
      <c r="M331" s="6"/>
      <c r="N331" s="690"/>
      <c r="O331" s="690"/>
      <c r="P331" s="29"/>
      <c r="Q331" s="11"/>
      <c r="R331" s="11"/>
      <c r="S331" s="11"/>
      <c r="T331" s="11"/>
      <c r="U331" s="11"/>
      <c r="V331" s="11"/>
      <c r="W331" s="11"/>
      <c r="X331" s="11"/>
      <c r="Y331" s="11"/>
      <c r="Z331" s="11"/>
    </row>
    <row r="332" spans="1:26" ht="14.25" customHeight="1">
      <c r="A332" s="3"/>
      <c r="B332" s="12"/>
      <c r="C332" s="3"/>
      <c r="D332" s="3"/>
      <c r="E332" s="12"/>
      <c r="F332" s="3"/>
      <c r="G332" s="690"/>
      <c r="H332" s="3"/>
      <c r="I332" s="5"/>
      <c r="J332" s="5"/>
      <c r="K332" s="5"/>
      <c r="L332" s="3"/>
      <c r="M332" s="6"/>
      <c r="N332" s="690"/>
      <c r="O332" s="690"/>
      <c r="P332" s="29"/>
      <c r="Q332" s="11"/>
      <c r="R332" s="11"/>
      <c r="S332" s="11"/>
      <c r="T332" s="11"/>
      <c r="U332" s="11"/>
      <c r="V332" s="11"/>
      <c r="W332" s="11"/>
      <c r="X332" s="11"/>
      <c r="Y332" s="11"/>
      <c r="Z332" s="11"/>
    </row>
    <row r="333" spans="1:26" ht="14.25" customHeight="1">
      <c r="A333" s="3"/>
      <c r="B333" s="12"/>
      <c r="C333" s="3"/>
      <c r="D333" s="3"/>
      <c r="E333" s="12"/>
      <c r="F333" s="3"/>
      <c r="G333" s="690"/>
      <c r="H333" s="3"/>
      <c r="I333" s="5"/>
      <c r="J333" s="5"/>
      <c r="K333" s="5"/>
      <c r="L333" s="3"/>
      <c r="M333" s="6"/>
      <c r="N333" s="690"/>
      <c r="O333" s="690"/>
      <c r="P333" s="29"/>
      <c r="Q333" s="11"/>
      <c r="R333" s="11"/>
      <c r="S333" s="11"/>
      <c r="T333" s="11"/>
      <c r="U333" s="11"/>
      <c r="V333" s="11"/>
      <c r="W333" s="11"/>
      <c r="X333" s="11"/>
      <c r="Y333" s="11"/>
      <c r="Z333" s="11"/>
    </row>
    <row r="334" spans="1:26" ht="14.25" customHeight="1">
      <c r="A334" s="3"/>
      <c r="B334" s="12"/>
      <c r="C334" s="3"/>
      <c r="D334" s="3"/>
      <c r="E334" s="12"/>
      <c r="F334" s="3"/>
      <c r="G334" s="690"/>
      <c r="H334" s="3"/>
      <c r="I334" s="5"/>
      <c r="J334" s="5"/>
      <c r="K334" s="5"/>
      <c r="L334" s="3"/>
      <c r="M334" s="6"/>
      <c r="N334" s="690"/>
      <c r="O334" s="690"/>
      <c r="P334" s="29"/>
      <c r="Q334" s="11"/>
      <c r="R334" s="11"/>
      <c r="S334" s="11"/>
      <c r="T334" s="11"/>
      <c r="U334" s="11"/>
      <c r="V334" s="11"/>
      <c r="W334" s="11"/>
      <c r="X334" s="11"/>
      <c r="Y334" s="11"/>
      <c r="Z334" s="11"/>
    </row>
    <row r="335" spans="1:26" ht="14.25" customHeight="1">
      <c r="A335" s="3"/>
      <c r="B335" s="12"/>
      <c r="C335" s="3"/>
      <c r="D335" s="3"/>
      <c r="E335" s="12"/>
      <c r="F335" s="3"/>
      <c r="G335" s="690"/>
      <c r="H335" s="3"/>
      <c r="I335" s="5"/>
      <c r="J335" s="5"/>
      <c r="K335" s="5"/>
      <c r="L335" s="3"/>
      <c r="M335" s="6"/>
      <c r="N335" s="690"/>
      <c r="O335" s="690"/>
      <c r="P335" s="29"/>
      <c r="Q335" s="11"/>
      <c r="R335" s="11"/>
      <c r="S335" s="11"/>
      <c r="T335" s="11"/>
      <c r="U335" s="11"/>
      <c r="V335" s="11"/>
      <c r="W335" s="11"/>
      <c r="X335" s="11"/>
      <c r="Y335" s="11"/>
      <c r="Z335" s="11"/>
    </row>
    <row r="336" spans="1:26" ht="14.25" customHeight="1">
      <c r="A336" s="3"/>
      <c r="B336" s="12"/>
      <c r="C336" s="3"/>
      <c r="D336" s="3"/>
      <c r="E336" s="12"/>
      <c r="F336" s="3"/>
      <c r="G336" s="690"/>
      <c r="H336" s="3"/>
      <c r="I336" s="5"/>
      <c r="J336" s="5"/>
      <c r="K336" s="5"/>
      <c r="L336" s="3"/>
      <c r="M336" s="6"/>
      <c r="N336" s="690"/>
      <c r="O336" s="690"/>
      <c r="P336" s="29"/>
      <c r="Q336" s="11"/>
      <c r="R336" s="11"/>
      <c r="S336" s="11"/>
      <c r="T336" s="11"/>
      <c r="U336" s="11"/>
      <c r="V336" s="11"/>
      <c r="W336" s="11"/>
      <c r="X336" s="11"/>
      <c r="Y336" s="11"/>
      <c r="Z336" s="11"/>
    </row>
    <row r="337" spans="1:26" ht="14.25" customHeight="1">
      <c r="A337" s="3"/>
      <c r="B337" s="12"/>
      <c r="C337" s="3"/>
      <c r="D337" s="3"/>
      <c r="E337" s="12"/>
      <c r="F337" s="3"/>
      <c r="G337" s="690"/>
      <c r="H337" s="3"/>
      <c r="I337" s="5"/>
      <c r="J337" s="5"/>
      <c r="K337" s="5"/>
      <c r="L337" s="3"/>
      <c r="M337" s="6"/>
      <c r="N337" s="690"/>
      <c r="O337" s="690"/>
      <c r="P337" s="29"/>
      <c r="Q337" s="11"/>
      <c r="R337" s="11"/>
      <c r="S337" s="11"/>
      <c r="T337" s="11"/>
      <c r="U337" s="11"/>
      <c r="V337" s="11"/>
      <c r="W337" s="11"/>
      <c r="X337" s="11"/>
      <c r="Y337" s="11"/>
      <c r="Z337" s="11"/>
    </row>
    <row r="338" spans="1:26" ht="14.25" customHeight="1">
      <c r="A338" s="3"/>
      <c r="B338" s="12"/>
      <c r="C338" s="3"/>
      <c r="D338" s="3"/>
      <c r="E338" s="12"/>
      <c r="F338" s="3"/>
      <c r="G338" s="690"/>
      <c r="H338" s="3"/>
      <c r="I338" s="5"/>
      <c r="J338" s="5"/>
      <c r="K338" s="5"/>
      <c r="L338" s="3"/>
      <c r="M338" s="6"/>
      <c r="N338" s="690"/>
      <c r="O338" s="690"/>
      <c r="P338" s="29"/>
      <c r="Q338" s="11"/>
      <c r="R338" s="11"/>
      <c r="S338" s="11"/>
      <c r="T338" s="11"/>
      <c r="U338" s="11"/>
      <c r="V338" s="11"/>
      <c r="W338" s="11"/>
      <c r="X338" s="11"/>
      <c r="Y338" s="11"/>
      <c r="Z338" s="11"/>
    </row>
    <row r="339" spans="1:26" ht="14.25" customHeight="1">
      <c r="A339" s="3"/>
      <c r="B339" s="12"/>
      <c r="C339" s="3"/>
      <c r="D339" s="3"/>
      <c r="E339" s="12"/>
      <c r="F339" s="3"/>
      <c r="G339" s="690"/>
      <c r="H339" s="3"/>
      <c r="I339" s="5"/>
      <c r="J339" s="5"/>
      <c r="K339" s="5"/>
      <c r="L339" s="3"/>
      <c r="M339" s="6"/>
      <c r="N339" s="690"/>
      <c r="O339" s="690"/>
      <c r="P339" s="29"/>
      <c r="Q339" s="11"/>
      <c r="R339" s="11"/>
      <c r="S339" s="11"/>
      <c r="T339" s="11"/>
      <c r="U339" s="11"/>
      <c r="V339" s="11"/>
      <c r="W339" s="11"/>
      <c r="X339" s="11"/>
      <c r="Y339" s="11"/>
      <c r="Z339" s="11"/>
    </row>
    <row r="340" spans="1:26" ht="14.25" customHeight="1">
      <c r="A340" s="3"/>
      <c r="B340" s="12"/>
      <c r="C340" s="3"/>
      <c r="D340" s="3"/>
      <c r="E340" s="12"/>
      <c r="F340" s="3"/>
      <c r="G340" s="690"/>
      <c r="H340" s="3"/>
      <c r="I340" s="5"/>
      <c r="J340" s="5"/>
      <c r="K340" s="5"/>
      <c r="L340" s="3"/>
      <c r="M340" s="6"/>
      <c r="N340" s="690"/>
      <c r="O340" s="690"/>
      <c r="P340" s="29"/>
      <c r="Q340" s="11"/>
      <c r="R340" s="11"/>
      <c r="S340" s="11"/>
      <c r="T340" s="11"/>
      <c r="U340" s="11"/>
      <c r="V340" s="11"/>
      <c r="W340" s="11"/>
      <c r="X340" s="11"/>
      <c r="Y340" s="11"/>
      <c r="Z340" s="11"/>
    </row>
    <row r="341" spans="1:26" ht="14.25" customHeight="1">
      <c r="A341" s="3"/>
      <c r="B341" s="12"/>
      <c r="C341" s="3"/>
      <c r="D341" s="3"/>
      <c r="E341" s="12"/>
      <c r="F341" s="3"/>
      <c r="G341" s="690"/>
      <c r="H341" s="3"/>
      <c r="I341" s="5"/>
      <c r="J341" s="5"/>
      <c r="K341" s="5"/>
      <c r="L341" s="3"/>
      <c r="M341" s="6"/>
      <c r="N341" s="690"/>
      <c r="O341" s="690"/>
      <c r="P341" s="29"/>
      <c r="Q341" s="11"/>
      <c r="R341" s="11"/>
      <c r="S341" s="11"/>
      <c r="T341" s="11"/>
      <c r="U341" s="11"/>
      <c r="V341" s="11"/>
      <c r="W341" s="11"/>
      <c r="X341" s="11"/>
      <c r="Y341" s="11"/>
      <c r="Z341" s="11"/>
    </row>
    <row r="342" spans="1:26" ht="14.25" customHeight="1">
      <c r="A342" s="3"/>
      <c r="B342" s="12"/>
      <c r="C342" s="3"/>
      <c r="D342" s="3"/>
      <c r="E342" s="12"/>
      <c r="F342" s="3"/>
      <c r="G342" s="690"/>
      <c r="H342" s="3"/>
      <c r="I342" s="5"/>
      <c r="J342" s="5"/>
      <c r="K342" s="5"/>
      <c r="L342" s="3"/>
      <c r="M342" s="6"/>
      <c r="N342" s="690"/>
      <c r="O342" s="690"/>
      <c r="P342" s="29"/>
      <c r="Q342" s="11"/>
      <c r="R342" s="11"/>
      <c r="S342" s="11"/>
      <c r="T342" s="11"/>
      <c r="U342" s="11"/>
      <c r="V342" s="11"/>
      <c r="W342" s="11"/>
      <c r="X342" s="11"/>
      <c r="Y342" s="11"/>
      <c r="Z342" s="11"/>
    </row>
    <row r="343" spans="1:26" ht="14.25" customHeight="1">
      <c r="A343" s="3"/>
      <c r="B343" s="12"/>
      <c r="C343" s="3"/>
      <c r="D343" s="3"/>
      <c r="E343" s="12"/>
      <c r="F343" s="3"/>
      <c r="G343" s="690"/>
      <c r="H343" s="3"/>
      <c r="I343" s="5"/>
      <c r="J343" s="5"/>
      <c r="K343" s="5"/>
      <c r="L343" s="3"/>
      <c r="M343" s="6"/>
      <c r="N343" s="690"/>
      <c r="O343" s="690"/>
      <c r="P343" s="29"/>
      <c r="Q343" s="11"/>
      <c r="R343" s="11"/>
      <c r="S343" s="11"/>
      <c r="T343" s="11"/>
      <c r="U343" s="11"/>
      <c r="V343" s="11"/>
      <c r="W343" s="11"/>
      <c r="X343" s="11"/>
      <c r="Y343" s="11"/>
      <c r="Z343" s="11"/>
    </row>
    <row r="344" spans="1:26" ht="14.25" customHeight="1">
      <c r="A344" s="3"/>
      <c r="B344" s="12"/>
      <c r="C344" s="3"/>
      <c r="D344" s="3"/>
      <c r="E344" s="12"/>
      <c r="F344" s="3"/>
      <c r="G344" s="690"/>
      <c r="H344" s="3"/>
      <c r="I344" s="5"/>
      <c r="J344" s="5"/>
      <c r="K344" s="5"/>
      <c r="L344" s="3"/>
      <c r="M344" s="6"/>
      <c r="N344" s="690"/>
      <c r="O344" s="690"/>
      <c r="P344" s="29"/>
      <c r="Q344" s="11"/>
      <c r="R344" s="11"/>
      <c r="S344" s="11"/>
      <c r="T344" s="11"/>
      <c r="U344" s="11"/>
      <c r="V344" s="11"/>
      <c r="W344" s="11"/>
      <c r="X344" s="11"/>
      <c r="Y344" s="11"/>
      <c r="Z344" s="11"/>
    </row>
    <row r="345" spans="1:26" ht="14.25" customHeight="1">
      <c r="A345" s="3"/>
      <c r="B345" s="12"/>
      <c r="C345" s="3"/>
      <c r="D345" s="3"/>
      <c r="E345" s="12"/>
      <c r="F345" s="3"/>
      <c r="G345" s="690"/>
      <c r="H345" s="3"/>
      <c r="I345" s="5"/>
      <c r="J345" s="5"/>
      <c r="K345" s="5"/>
      <c r="L345" s="3"/>
      <c r="M345" s="6"/>
      <c r="N345" s="690"/>
      <c r="O345" s="690"/>
      <c r="P345" s="29"/>
      <c r="Q345" s="11"/>
      <c r="R345" s="11"/>
      <c r="S345" s="11"/>
      <c r="T345" s="11"/>
      <c r="U345" s="11"/>
      <c r="V345" s="11"/>
      <c r="W345" s="11"/>
      <c r="X345" s="11"/>
      <c r="Y345" s="11"/>
      <c r="Z345" s="11"/>
    </row>
    <row r="346" spans="1:26" ht="14.25" customHeight="1">
      <c r="A346" s="3"/>
      <c r="B346" s="12"/>
      <c r="C346" s="3"/>
      <c r="D346" s="3"/>
      <c r="E346" s="12"/>
      <c r="F346" s="3"/>
      <c r="G346" s="690"/>
      <c r="H346" s="3"/>
      <c r="I346" s="5"/>
      <c r="J346" s="5"/>
      <c r="K346" s="5"/>
      <c r="L346" s="3"/>
      <c r="M346" s="6"/>
      <c r="N346" s="690"/>
      <c r="O346" s="690"/>
      <c r="P346" s="29"/>
      <c r="Q346" s="11"/>
      <c r="R346" s="11"/>
      <c r="S346" s="11"/>
      <c r="T346" s="11"/>
      <c r="U346" s="11"/>
      <c r="V346" s="11"/>
      <c r="W346" s="11"/>
      <c r="X346" s="11"/>
      <c r="Y346" s="11"/>
      <c r="Z346" s="11"/>
    </row>
    <row r="347" spans="1:26" ht="14.25" customHeight="1">
      <c r="A347" s="3"/>
      <c r="B347" s="12"/>
      <c r="C347" s="3"/>
      <c r="D347" s="3"/>
      <c r="E347" s="12"/>
      <c r="F347" s="3"/>
      <c r="G347" s="690"/>
      <c r="H347" s="3"/>
      <c r="I347" s="5"/>
      <c r="J347" s="5"/>
      <c r="K347" s="5"/>
      <c r="L347" s="3"/>
      <c r="M347" s="6"/>
      <c r="N347" s="690"/>
      <c r="O347" s="690"/>
      <c r="P347" s="29"/>
      <c r="Q347" s="11"/>
      <c r="R347" s="11"/>
      <c r="S347" s="11"/>
      <c r="T347" s="11"/>
      <c r="U347" s="11"/>
      <c r="V347" s="11"/>
      <c r="W347" s="11"/>
      <c r="X347" s="11"/>
      <c r="Y347" s="11"/>
      <c r="Z347" s="11"/>
    </row>
    <row r="348" spans="1:26" ht="14.25" customHeight="1">
      <c r="A348" s="3"/>
      <c r="B348" s="12"/>
      <c r="C348" s="3"/>
      <c r="D348" s="3"/>
      <c r="E348" s="12"/>
      <c r="F348" s="3"/>
      <c r="G348" s="690"/>
      <c r="H348" s="3"/>
      <c r="I348" s="5"/>
      <c r="J348" s="5"/>
      <c r="K348" s="5"/>
      <c r="L348" s="3"/>
      <c r="M348" s="6"/>
      <c r="N348" s="690"/>
      <c r="O348" s="690"/>
      <c r="P348" s="29"/>
      <c r="Q348" s="11"/>
      <c r="R348" s="11"/>
      <c r="S348" s="11"/>
      <c r="T348" s="11"/>
      <c r="U348" s="11"/>
      <c r="V348" s="11"/>
      <c r="W348" s="11"/>
      <c r="X348" s="11"/>
      <c r="Y348" s="11"/>
      <c r="Z348" s="11"/>
    </row>
    <row r="349" spans="1:26" ht="14.25" customHeight="1">
      <c r="A349" s="3"/>
      <c r="B349" s="12"/>
      <c r="C349" s="3"/>
      <c r="D349" s="3"/>
      <c r="E349" s="12"/>
      <c r="F349" s="3"/>
      <c r="G349" s="690"/>
      <c r="H349" s="3"/>
      <c r="I349" s="5"/>
      <c r="J349" s="5"/>
      <c r="K349" s="5"/>
      <c r="L349" s="3"/>
      <c r="M349" s="6"/>
      <c r="N349" s="690"/>
      <c r="O349" s="690"/>
      <c r="P349" s="29"/>
      <c r="Q349" s="11"/>
      <c r="R349" s="11"/>
      <c r="S349" s="11"/>
      <c r="T349" s="11"/>
      <c r="U349" s="11"/>
      <c r="V349" s="11"/>
      <c r="W349" s="11"/>
      <c r="X349" s="11"/>
      <c r="Y349" s="11"/>
      <c r="Z349" s="11"/>
    </row>
    <row r="350" spans="1:26" ht="14.25" customHeight="1">
      <c r="A350" s="3"/>
      <c r="B350" s="12"/>
      <c r="C350" s="3"/>
      <c r="D350" s="3"/>
      <c r="E350" s="12"/>
      <c r="F350" s="3"/>
      <c r="G350" s="690"/>
      <c r="H350" s="3"/>
      <c r="I350" s="5"/>
      <c r="J350" s="5"/>
      <c r="K350" s="5"/>
      <c r="L350" s="3"/>
      <c r="M350" s="6"/>
      <c r="N350" s="690"/>
      <c r="O350" s="690"/>
      <c r="P350" s="29"/>
      <c r="Q350" s="11"/>
      <c r="R350" s="11"/>
      <c r="S350" s="11"/>
      <c r="T350" s="11"/>
      <c r="U350" s="11"/>
      <c r="V350" s="11"/>
      <c r="W350" s="11"/>
      <c r="X350" s="11"/>
      <c r="Y350" s="11"/>
      <c r="Z350" s="11"/>
    </row>
    <row r="351" spans="1:26" ht="14.25" customHeight="1">
      <c r="A351" s="3"/>
      <c r="B351" s="12"/>
      <c r="C351" s="3"/>
      <c r="D351" s="3"/>
      <c r="E351" s="12"/>
      <c r="F351" s="3"/>
      <c r="G351" s="690"/>
      <c r="H351" s="3"/>
      <c r="I351" s="5"/>
      <c r="J351" s="5"/>
      <c r="K351" s="5"/>
      <c r="L351" s="3"/>
      <c r="M351" s="6"/>
      <c r="N351" s="690"/>
      <c r="O351" s="690"/>
      <c r="P351" s="29"/>
      <c r="Q351" s="11"/>
      <c r="R351" s="11"/>
      <c r="S351" s="11"/>
      <c r="T351" s="11"/>
      <c r="U351" s="11"/>
      <c r="V351" s="11"/>
      <c r="W351" s="11"/>
      <c r="X351" s="11"/>
      <c r="Y351" s="11"/>
      <c r="Z351" s="11"/>
    </row>
    <row r="352" spans="1:26" ht="14.25" customHeight="1">
      <c r="A352" s="3"/>
      <c r="B352" s="12"/>
      <c r="C352" s="3"/>
      <c r="D352" s="3"/>
      <c r="E352" s="12"/>
      <c r="F352" s="3"/>
      <c r="G352" s="690"/>
      <c r="H352" s="3"/>
      <c r="I352" s="5"/>
      <c r="J352" s="5"/>
      <c r="K352" s="5"/>
      <c r="L352" s="3"/>
      <c r="M352" s="6"/>
      <c r="N352" s="690"/>
      <c r="O352" s="690"/>
      <c r="P352" s="29"/>
      <c r="Q352" s="11"/>
      <c r="R352" s="11"/>
      <c r="S352" s="11"/>
      <c r="T352" s="11"/>
      <c r="U352" s="11"/>
      <c r="V352" s="11"/>
      <c r="W352" s="11"/>
      <c r="X352" s="11"/>
      <c r="Y352" s="11"/>
      <c r="Z352" s="11"/>
    </row>
    <row r="353" spans="1:26" ht="14.25" customHeight="1">
      <c r="A353" s="3"/>
      <c r="B353" s="12"/>
      <c r="C353" s="3"/>
      <c r="D353" s="3"/>
      <c r="E353" s="12"/>
      <c r="F353" s="3"/>
      <c r="G353" s="690"/>
      <c r="H353" s="3"/>
      <c r="I353" s="5"/>
      <c r="J353" s="5"/>
      <c r="K353" s="5"/>
      <c r="L353" s="3"/>
      <c r="M353" s="6"/>
      <c r="N353" s="690"/>
      <c r="O353" s="690"/>
      <c r="P353" s="29"/>
      <c r="Q353" s="11"/>
      <c r="R353" s="11"/>
      <c r="S353" s="11"/>
      <c r="T353" s="11"/>
      <c r="U353" s="11"/>
      <c r="V353" s="11"/>
      <c r="W353" s="11"/>
      <c r="X353" s="11"/>
      <c r="Y353" s="11"/>
      <c r="Z353" s="11"/>
    </row>
    <row r="354" spans="1:26" ht="14.25" customHeight="1">
      <c r="A354" s="3"/>
      <c r="B354" s="12"/>
      <c r="C354" s="3"/>
      <c r="D354" s="3"/>
      <c r="E354" s="12"/>
      <c r="F354" s="3"/>
      <c r="G354" s="690"/>
      <c r="H354" s="3"/>
      <c r="I354" s="5"/>
      <c r="J354" s="5"/>
      <c r="K354" s="5"/>
      <c r="L354" s="3"/>
      <c r="M354" s="6"/>
      <c r="N354" s="690"/>
      <c r="O354" s="690"/>
      <c r="P354" s="29"/>
      <c r="Q354" s="11"/>
      <c r="R354" s="11"/>
      <c r="S354" s="11"/>
      <c r="T354" s="11"/>
      <c r="U354" s="11"/>
      <c r="V354" s="11"/>
      <c r="W354" s="11"/>
      <c r="X354" s="11"/>
      <c r="Y354" s="11"/>
      <c r="Z354" s="11"/>
    </row>
    <row r="355" spans="1:26" ht="14.25" customHeight="1">
      <c r="A355" s="3"/>
      <c r="B355" s="12"/>
      <c r="C355" s="3"/>
      <c r="D355" s="3"/>
      <c r="E355" s="12"/>
      <c r="F355" s="3"/>
      <c r="G355" s="690"/>
      <c r="H355" s="3"/>
      <c r="I355" s="5"/>
      <c r="J355" s="5"/>
      <c r="K355" s="5"/>
      <c r="L355" s="3"/>
      <c r="M355" s="6"/>
      <c r="N355" s="690"/>
      <c r="O355" s="690"/>
      <c r="P355" s="29"/>
      <c r="Q355" s="11"/>
      <c r="R355" s="11"/>
      <c r="S355" s="11"/>
      <c r="T355" s="11"/>
      <c r="U355" s="11"/>
      <c r="V355" s="11"/>
      <c r="W355" s="11"/>
      <c r="X355" s="11"/>
      <c r="Y355" s="11"/>
      <c r="Z355" s="11"/>
    </row>
    <row r="356" spans="1:26" ht="14.25" customHeight="1">
      <c r="A356" s="3"/>
      <c r="B356" s="12"/>
      <c r="C356" s="3"/>
      <c r="D356" s="3"/>
      <c r="E356" s="12"/>
      <c r="F356" s="3"/>
      <c r="G356" s="690"/>
      <c r="H356" s="3"/>
      <c r="I356" s="5"/>
      <c r="J356" s="5"/>
      <c r="K356" s="5"/>
      <c r="L356" s="3"/>
      <c r="M356" s="6"/>
      <c r="N356" s="690"/>
      <c r="O356" s="690"/>
      <c r="P356" s="29"/>
      <c r="Q356" s="11"/>
      <c r="R356" s="11"/>
      <c r="S356" s="11"/>
      <c r="T356" s="11"/>
      <c r="U356" s="11"/>
      <c r="V356" s="11"/>
      <c r="W356" s="11"/>
      <c r="X356" s="11"/>
      <c r="Y356" s="11"/>
      <c r="Z356" s="11"/>
    </row>
    <row r="357" spans="1:26" ht="14.25" customHeight="1">
      <c r="A357" s="3"/>
      <c r="B357" s="12"/>
      <c r="C357" s="3"/>
      <c r="D357" s="3"/>
      <c r="E357" s="12"/>
      <c r="F357" s="3"/>
      <c r="G357" s="690"/>
      <c r="H357" s="3"/>
      <c r="I357" s="5"/>
      <c r="J357" s="5"/>
      <c r="K357" s="5"/>
      <c r="L357" s="3"/>
      <c r="M357" s="6"/>
      <c r="N357" s="690"/>
      <c r="O357" s="690"/>
      <c r="P357" s="29"/>
      <c r="Q357" s="11"/>
      <c r="R357" s="11"/>
      <c r="S357" s="11"/>
      <c r="T357" s="11"/>
      <c r="U357" s="11"/>
      <c r="V357" s="11"/>
      <c r="W357" s="11"/>
      <c r="X357" s="11"/>
      <c r="Y357" s="11"/>
      <c r="Z357" s="11"/>
    </row>
    <row r="358" spans="1:26" ht="14.25" customHeight="1">
      <c r="A358" s="3"/>
      <c r="B358" s="12"/>
      <c r="C358" s="3"/>
      <c r="D358" s="3"/>
      <c r="E358" s="12"/>
      <c r="F358" s="3"/>
      <c r="G358" s="690"/>
      <c r="H358" s="3"/>
      <c r="I358" s="5"/>
      <c r="J358" s="5"/>
      <c r="K358" s="5"/>
      <c r="L358" s="3"/>
      <c r="M358" s="6"/>
      <c r="N358" s="690"/>
      <c r="O358" s="690"/>
      <c r="P358" s="29"/>
      <c r="Q358" s="11"/>
      <c r="R358" s="11"/>
      <c r="S358" s="11"/>
      <c r="T358" s="11"/>
      <c r="U358" s="11"/>
      <c r="V358" s="11"/>
      <c r="W358" s="11"/>
      <c r="X358" s="11"/>
      <c r="Y358" s="11"/>
      <c r="Z358" s="11"/>
    </row>
    <row r="359" spans="1:26" ht="14.25" customHeight="1">
      <c r="A359" s="3"/>
      <c r="B359" s="12"/>
      <c r="C359" s="3"/>
      <c r="D359" s="3"/>
      <c r="E359" s="12"/>
      <c r="F359" s="3"/>
      <c r="G359" s="690"/>
      <c r="H359" s="3"/>
      <c r="I359" s="5"/>
      <c r="J359" s="5"/>
      <c r="K359" s="5"/>
      <c r="L359" s="3"/>
      <c r="M359" s="6"/>
      <c r="N359" s="690"/>
      <c r="O359" s="690"/>
      <c r="P359" s="29"/>
      <c r="Q359" s="11"/>
      <c r="R359" s="11"/>
      <c r="S359" s="11"/>
      <c r="T359" s="11"/>
      <c r="U359" s="11"/>
      <c r="V359" s="11"/>
      <c r="W359" s="11"/>
      <c r="X359" s="11"/>
      <c r="Y359" s="11"/>
      <c r="Z359" s="11"/>
    </row>
    <row r="360" spans="1:26" ht="14.25" customHeight="1">
      <c r="A360" s="3"/>
      <c r="B360" s="12"/>
      <c r="C360" s="3"/>
      <c r="D360" s="3"/>
      <c r="E360" s="12"/>
      <c r="F360" s="3"/>
      <c r="G360" s="690"/>
      <c r="H360" s="3"/>
      <c r="I360" s="5"/>
      <c r="J360" s="5"/>
      <c r="K360" s="5"/>
      <c r="L360" s="3"/>
      <c r="M360" s="6"/>
      <c r="N360" s="690"/>
      <c r="O360" s="690"/>
      <c r="P360" s="29"/>
      <c r="Q360" s="11"/>
      <c r="R360" s="11"/>
      <c r="S360" s="11"/>
      <c r="T360" s="11"/>
      <c r="U360" s="11"/>
      <c r="V360" s="11"/>
      <c r="W360" s="11"/>
      <c r="X360" s="11"/>
      <c r="Y360" s="11"/>
      <c r="Z360" s="11"/>
    </row>
    <row r="361" spans="1:26" ht="14.25" customHeight="1">
      <c r="A361" s="3"/>
      <c r="B361" s="12"/>
      <c r="C361" s="3"/>
      <c r="D361" s="3"/>
      <c r="E361" s="12"/>
      <c r="F361" s="3"/>
      <c r="G361" s="690"/>
      <c r="H361" s="3"/>
      <c r="I361" s="5"/>
      <c r="J361" s="5"/>
      <c r="K361" s="5"/>
      <c r="L361" s="3"/>
      <c r="M361" s="6"/>
      <c r="N361" s="690"/>
      <c r="O361" s="690"/>
      <c r="P361" s="29"/>
      <c r="Q361" s="11"/>
      <c r="R361" s="11"/>
      <c r="S361" s="11"/>
      <c r="T361" s="11"/>
      <c r="U361" s="11"/>
      <c r="V361" s="11"/>
      <c r="W361" s="11"/>
      <c r="X361" s="11"/>
      <c r="Y361" s="11"/>
      <c r="Z361" s="11"/>
    </row>
    <row r="362" spans="1:26" ht="14.25" customHeight="1">
      <c r="A362" s="3"/>
      <c r="B362" s="12"/>
      <c r="C362" s="3"/>
      <c r="D362" s="3"/>
      <c r="E362" s="12"/>
      <c r="F362" s="3"/>
      <c r="G362" s="690"/>
      <c r="H362" s="3"/>
      <c r="I362" s="5"/>
      <c r="J362" s="5"/>
      <c r="K362" s="5"/>
      <c r="L362" s="3"/>
      <c r="M362" s="6"/>
      <c r="N362" s="690"/>
      <c r="O362" s="690"/>
      <c r="P362" s="29"/>
      <c r="Q362" s="11"/>
      <c r="R362" s="11"/>
      <c r="S362" s="11"/>
      <c r="T362" s="11"/>
      <c r="U362" s="11"/>
      <c r="V362" s="11"/>
      <c r="W362" s="11"/>
      <c r="X362" s="11"/>
      <c r="Y362" s="11"/>
      <c r="Z362" s="11"/>
    </row>
    <row r="363" spans="1:26" ht="14.25" customHeight="1">
      <c r="A363" s="3"/>
      <c r="B363" s="12"/>
      <c r="C363" s="3"/>
      <c r="D363" s="3"/>
      <c r="E363" s="12"/>
      <c r="F363" s="3"/>
      <c r="G363" s="690"/>
      <c r="H363" s="3"/>
      <c r="I363" s="5"/>
      <c r="J363" s="5"/>
      <c r="K363" s="5"/>
      <c r="L363" s="3"/>
      <c r="M363" s="6"/>
      <c r="N363" s="690"/>
      <c r="O363" s="690"/>
      <c r="P363" s="29"/>
      <c r="Q363" s="11"/>
      <c r="R363" s="11"/>
      <c r="S363" s="11"/>
      <c r="T363" s="11"/>
      <c r="U363" s="11"/>
      <c r="V363" s="11"/>
      <c r="W363" s="11"/>
      <c r="X363" s="11"/>
      <c r="Y363" s="11"/>
      <c r="Z363" s="11"/>
    </row>
    <row r="364" spans="1:26" ht="14.25" customHeight="1">
      <c r="A364" s="3"/>
      <c r="B364" s="12"/>
      <c r="C364" s="3"/>
      <c r="D364" s="3"/>
      <c r="E364" s="12"/>
      <c r="F364" s="3"/>
      <c r="G364" s="690"/>
      <c r="H364" s="3"/>
      <c r="I364" s="5"/>
      <c r="J364" s="5"/>
      <c r="K364" s="5"/>
      <c r="L364" s="3"/>
      <c r="M364" s="6"/>
      <c r="N364" s="690"/>
      <c r="O364" s="690"/>
      <c r="P364" s="29"/>
      <c r="Q364" s="11"/>
      <c r="R364" s="11"/>
      <c r="S364" s="11"/>
      <c r="T364" s="11"/>
      <c r="U364" s="11"/>
      <c r="V364" s="11"/>
      <c r="W364" s="11"/>
      <c r="X364" s="11"/>
      <c r="Y364" s="11"/>
      <c r="Z364" s="11"/>
    </row>
    <row r="365" spans="1:26" ht="14.25" customHeight="1">
      <c r="A365" s="3"/>
      <c r="B365" s="12"/>
      <c r="C365" s="3"/>
      <c r="D365" s="3"/>
      <c r="E365" s="12"/>
      <c r="F365" s="3"/>
      <c r="G365" s="690"/>
      <c r="H365" s="3"/>
      <c r="I365" s="5"/>
      <c r="J365" s="5"/>
      <c r="K365" s="5"/>
      <c r="L365" s="3"/>
      <c r="M365" s="6"/>
      <c r="N365" s="690"/>
      <c r="O365" s="690"/>
      <c r="P365" s="29"/>
      <c r="Q365" s="11"/>
      <c r="R365" s="11"/>
      <c r="S365" s="11"/>
      <c r="T365" s="11"/>
      <c r="U365" s="11"/>
      <c r="V365" s="11"/>
      <c r="W365" s="11"/>
      <c r="X365" s="11"/>
      <c r="Y365" s="11"/>
      <c r="Z365" s="11"/>
    </row>
    <row r="366" spans="1:26" ht="14.25" customHeight="1">
      <c r="A366" s="3"/>
      <c r="B366" s="12"/>
      <c r="C366" s="3"/>
      <c r="D366" s="3"/>
      <c r="E366" s="12"/>
      <c r="F366" s="3"/>
      <c r="G366" s="690"/>
      <c r="H366" s="3"/>
      <c r="I366" s="5"/>
      <c r="J366" s="5"/>
      <c r="K366" s="5"/>
      <c r="L366" s="3"/>
      <c r="M366" s="6"/>
      <c r="N366" s="690"/>
      <c r="O366" s="690"/>
      <c r="P366" s="29"/>
      <c r="Q366" s="11"/>
      <c r="R366" s="11"/>
      <c r="S366" s="11"/>
      <c r="T366" s="11"/>
      <c r="U366" s="11"/>
      <c r="V366" s="11"/>
      <c r="W366" s="11"/>
      <c r="X366" s="11"/>
      <c r="Y366" s="11"/>
      <c r="Z366" s="11"/>
    </row>
    <row r="367" spans="1:26" ht="14.25" customHeight="1">
      <c r="A367" s="3"/>
      <c r="B367" s="12"/>
      <c r="C367" s="3"/>
      <c r="D367" s="3"/>
      <c r="E367" s="12"/>
      <c r="F367" s="3"/>
      <c r="G367" s="690"/>
      <c r="H367" s="3"/>
      <c r="I367" s="5"/>
      <c r="J367" s="5"/>
      <c r="K367" s="5"/>
      <c r="L367" s="3"/>
      <c r="M367" s="6"/>
      <c r="N367" s="690"/>
      <c r="O367" s="690"/>
      <c r="P367" s="29"/>
      <c r="Q367" s="11"/>
      <c r="R367" s="11"/>
      <c r="S367" s="11"/>
      <c r="T367" s="11"/>
      <c r="U367" s="11"/>
      <c r="V367" s="11"/>
      <c r="W367" s="11"/>
      <c r="X367" s="11"/>
      <c r="Y367" s="11"/>
      <c r="Z367" s="11"/>
    </row>
    <row r="368" spans="1:26" ht="14.25" customHeight="1">
      <c r="A368" s="3"/>
      <c r="B368" s="12"/>
      <c r="C368" s="3"/>
      <c r="D368" s="3"/>
      <c r="E368" s="12"/>
      <c r="F368" s="3"/>
      <c r="G368" s="690"/>
      <c r="H368" s="3"/>
      <c r="I368" s="5"/>
      <c r="J368" s="5"/>
      <c r="K368" s="5"/>
      <c r="L368" s="3"/>
      <c r="M368" s="6"/>
      <c r="N368" s="690"/>
      <c r="O368" s="690"/>
      <c r="P368" s="29"/>
      <c r="Q368" s="11"/>
      <c r="R368" s="11"/>
      <c r="S368" s="11"/>
      <c r="T368" s="11"/>
      <c r="U368" s="11"/>
      <c r="V368" s="11"/>
      <c r="W368" s="11"/>
      <c r="X368" s="11"/>
      <c r="Y368" s="11"/>
      <c r="Z368" s="11"/>
    </row>
    <row r="369" spans="1:26" ht="14.25" customHeight="1">
      <c r="A369" s="3"/>
      <c r="B369" s="12"/>
      <c r="C369" s="3"/>
      <c r="D369" s="3"/>
      <c r="E369" s="12"/>
      <c r="F369" s="3"/>
      <c r="G369" s="690"/>
      <c r="H369" s="3"/>
      <c r="I369" s="5"/>
      <c r="J369" s="5"/>
      <c r="K369" s="5"/>
      <c r="L369" s="3"/>
      <c r="M369" s="6"/>
      <c r="N369" s="690"/>
      <c r="O369" s="690"/>
      <c r="P369" s="29"/>
      <c r="Q369" s="11"/>
      <c r="R369" s="11"/>
      <c r="S369" s="11"/>
      <c r="T369" s="11"/>
      <c r="U369" s="11"/>
      <c r="V369" s="11"/>
      <c r="W369" s="11"/>
      <c r="X369" s="11"/>
      <c r="Y369" s="11"/>
      <c r="Z369" s="11"/>
    </row>
    <row r="370" spans="1:26" ht="14.25" customHeight="1">
      <c r="A370" s="3"/>
      <c r="B370" s="12"/>
      <c r="C370" s="3"/>
      <c r="D370" s="3"/>
      <c r="E370" s="12"/>
      <c r="F370" s="3"/>
      <c r="G370" s="690"/>
      <c r="H370" s="3"/>
      <c r="I370" s="5"/>
      <c r="J370" s="5"/>
      <c r="K370" s="5"/>
      <c r="L370" s="3"/>
      <c r="M370" s="6"/>
      <c r="N370" s="690"/>
      <c r="O370" s="690"/>
      <c r="P370" s="29"/>
      <c r="Q370" s="11"/>
      <c r="R370" s="11"/>
      <c r="S370" s="11"/>
      <c r="T370" s="11"/>
      <c r="U370" s="11"/>
      <c r="V370" s="11"/>
      <c r="W370" s="11"/>
      <c r="X370" s="11"/>
      <c r="Y370" s="11"/>
      <c r="Z370" s="11"/>
    </row>
    <row r="371" spans="1:26" ht="14.25" customHeight="1">
      <c r="A371" s="3"/>
      <c r="B371" s="12"/>
      <c r="C371" s="3"/>
      <c r="D371" s="3"/>
      <c r="E371" s="12"/>
      <c r="F371" s="3"/>
      <c r="G371" s="690"/>
      <c r="H371" s="3"/>
      <c r="I371" s="5"/>
      <c r="J371" s="5"/>
      <c r="K371" s="5"/>
      <c r="L371" s="3"/>
      <c r="M371" s="6"/>
      <c r="N371" s="690"/>
      <c r="O371" s="690"/>
      <c r="P371" s="29"/>
      <c r="Q371" s="11"/>
      <c r="R371" s="11"/>
      <c r="S371" s="11"/>
      <c r="T371" s="11"/>
      <c r="U371" s="11"/>
      <c r="V371" s="11"/>
      <c r="W371" s="11"/>
      <c r="X371" s="11"/>
      <c r="Y371" s="11"/>
      <c r="Z371" s="11"/>
    </row>
    <row r="372" spans="1:26" ht="14.25" customHeight="1">
      <c r="A372" s="3"/>
      <c r="B372" s="12"/>
      <c r="C372" s="3"/>
      <c r="D372" s="3"/>
      <c r="E372" s="12"/>
      <c r="F372" s="3"/>
      <c r="G372" s="690"/>
      <c r="H372" s="3"/>
      <c r="I372" s="5"/>
      <c r="J372" s="5"/>
      <c r="K372" s="5"/>
      <c r="L372" s="3"/>
      <c r="M372" s="6"/>
      <c r="N372" s="690"/>
      <c r="O372" s="690"/>
      <c r="P372" s="29"/>
      <c r="Q372" s="11"/>
      <c r="R372" s="11"/>
      <c r="S372" s="11"/>
      <c r="T372" s="11"/>
      <c r="U372" s="11"/>
      <c r="V372" s="11"/>
      <c r="W372" s="11"/>
      <c r="X372" s="11"/>
      <c r="Y372" s="11"/>
      <c r="Z372" s="11"/>
    </row>
    <row r="373" spans="1:26" ht="14.25" customHeight="1">
      <c r="A373" s="3"/>
      <c r="B373" s="12"/>
      <c r="C373" s="3"/>
      <c r="D373" s="3"/>
      <c r="E373" s="12"/>
      <c r="F373" s="3"/>
      <c r="G373" s="690"/>
      <c r="H373" s="3"/>
      <c r="I373" s="5"/>
      <c r="J373" s="5"/>
      <c r="K373" s="5"/>
      <c r="L373" s="3"/>
      <c r="M373" s="6"/>
      <c r="N373" s="690"/>
      <c r="O373" s="690"/>
      <c r="P373" s="29"/>
      <c r="Q373" s="11"/>
      <c r="R373" s="11"/>
      <c r="S373" s="11"/>
      <c r="T373" s="11"/>
      <c r="U373" s="11"/>
      <c r="V373" s="11"/>
      <c r="W373" s="11"/>
      <c r="X373" s="11"/>
      <c r="Y373" s="11"/>
      <c r="Z373" s="11"/>
    </row>
    <row r="374" spans="1:26" ht="14.25" customHeight="1">
      <c r="A374" s="3"/>
      <c r="B374" s="12"/>
      <c r="C374" s="3"/>
      <c r="D374" s="3"/>
      <c r="E374" s="12"/>
      <c r="F374" s="3"/>
      <c r="G374" s="690"/>
      <c r="H374" s="3"/>
      <c r="I374" s="5"/>
      <c r="J374" s="5"/>
      <c r="K374" s="5"/>
      <c r="L374" s="3"/>
      <c r="M374" s="6"/>
      <c r="N374" s="690"/>
      <c r="O374" s="690"/>
      <c r="P374" s="29"/>
      <c r="Q374" s="11"/>
      <c r="R374" s="11"/>
      <c r="S374" s="11"/>
      <c r="T374" s="11"/>
      <c r="U374" s="11"/>
      <c r="V374" s="11"/>
      <c r="W374" s="11"/>
      <c r="X374" s="11"/>
      <c r="Y374" s="11"/>
      <c r="Z374" s="11"/>
    </row>
    <row r="375" spans="1:26" ht="14.25" customHeight="1">
      <c r="A375" s="3"/>
      <c r="B375" s="12"/>
      <c r="C375" s="3"/>
      <c r="D375" s="3"/>
      <c r="E375" s="12"/>
      <c r="F375" s="3"/>
      <c r="G375" s="690"/>
      <c r="H375" s="3"/>
      <c r="I375" s="5"/>
      <c r="J375" s="5"/>
      <c r="K375" s="5"/>
      <c r="L375" s="3"/>
      <c r="M375" s="6"/>
      <c r="N375" s="690"/>
      <c r="O375" s="690"/>
      <c r="P375" s="29"/>
      <c r="Q375" s="11"/>
      <c r="R375" s="11"/>
      <c r="S375" s="11"/>
      <c r="T375" s="11"/>
      <c r="U375" s="11"/>
      <c r="V375" s="11"/>
      <c r="W375" s="11"/>
      <c r="X375" s="11"/>
      <c r="Y375" s="11"/>
      <c r="Z375" s="11"/>
    </row>
    <row r="376" spans="1:26" ht="14.25" customHeight="1">
      <c r="A376" s="3"/>
      <c r="B376" s="12"/>
      <c r="C376" s="3"/>
      <c r="D376" s="3"/>
      <c r="E376" s="12"/>
      <c r="F376" s="3"/>
      <c r="G376" s="690"/>
      <c r="H376" s="3"/>
      <c r="I376" s="5"/>
      <c r="J376" s="5"/>
      <c r="K376" s="5"/>
      <c r="L376" s="3"/>
      <c r="M376" s="6"/>
      <c r="N376" s="690"/>
      <c r="O376" s="690"/>
      <c r="P376" s="29"/>
      <c r="Q376" s="11"/>
      <c r="R376" s="11"/>
      <c r="S376" s="11"/>
      <c r="T376" s="11"/>
      <c r="U376" s="11"/>
      <c r="V376" s="11"/>
      <c r="W376" s="11"/>
      <c r="X376" s="11"/>
      <c r="Y376" s="11"/>
      <c r="Z376" s="11"/>
    </row>
    <row r="377" spans="1:26" ht="14.25" customHeight="1">
      <c r="A377" s="3"/>
      <c r="B377" s="12"/>
      <c r="C377" s="3"/>
      <c r="D377" s="3"/>
      <c r="E377" s="12"/>
      <c r="F377" s="3"/>
      <c r="G377" s="690"/>
      <c r="H377" s="3"/>
      <c r="I377" s="5"/>
      <c r="J377" s="5"/>
      <c r="K377" s="5"/>
      <c r="L377" s="3"/>
      <c r="M377" s="6"/>
      <c r="N377" s="690"/>
      <c r="O377" s="690"/>
      <c r="P377" s="29"/>
      <c r="Q377" s="11"/>
      <c r="R377" s="11"/>
      <c r="S377" s="11"/>
      <c r="T377" s="11"/>
      <c r="U377" s="11"/>
      <c r="V377" s="11"/>
      <c r="W377" s="11"/>
      <c r="X377" s="11"/>
      <c r="Y377" s="11"/>
      <c r="Z377" s="11"/>
    </row>
    <row r="378" spans="1:26" ht="14.25" customHeight="1">
      <c r="A378" s="3"/>
      <c r="B378" s="12"/>
      <c r="C378" s="3"/>
      <c r="D378" s="3"/>
      <c r="E378" s="12"/>
      <c r="F378" s="3"/>
      <c r="G378" s="690"/>
      <c r="H378" s="3"/>
      <c r="I378" s="5"/>
      <c r="J378" s="5"/>
      <c r="K378" s="5"/>
      <c r="L378" s="3"/>
      <c r="M378" s="6"/>
      <c r="N378" s="690"/>
      <c r="O378" s="690"/>
      <c r="P378" s="29"/>
      <c r="Q378" s="11"/>
      <c r="R378" s="11"/>
      <c r="S378" s="11"/>
      <c r="T378" s="11"/>
      <c r="U378" s="11"/>
      <c r="V378" s="11"/>
      <c r="W378" s="11"/>
      <c r="X378" s="11"/>
      <c r="Y378" s="11"/>
      <c r="Z378" s="11"/>
    </row>
    <row r="379" spans="1:26" ht="14.25" customHeight="1">
      <c r="A379" s="3"/>
      <c r="B379" s="12"/>
      <c r="C379" s="3"/>
      <c r="D379" s="3"/>
      <c r="E379" s="12"/>
      <c r="F379" s="3"/>
      <c r="G379" s="690"/>
      <c r="H379" s="3"/>
      <c r="I379" s="5"/>
      <c r="J379" s="5"/>
      <c r="K379" s="5"/>
      <c r="L379" s="3"/>
      <c r="M379" s="6"/>
      <c r="N379" s="690"/>
      <c r="O379" s="690"/>
      <c r="P379" s="29"/>
      <c r="Q379" s="11"/>
      <c r="R379" s="11"/>
      <c r="S379" s="11"/>
      <c r="T379" s="11"/>
      <c r="U379" s="11"/>
      <c r="V379" s="11"/>
      <c r="W379" s="11"/>
      <c r="X379" s="11"/>
      <c r="Y379" s="11"/>
      <c r="Z379" s="11"/>
    </row>
    <row r="380" spans="1:26" ht="14.25" customHeight="1">
      <c r="A380" s="3"/>
      <c r="B380" s="12"/>
      <c r="C380" s="3"/>
      <c r="D380" s="3"/>
      <c r="E380" s="12"/>
      <c r="F380" s="3"/>
      <c r="G380" s="690"/>
      <c r="H380" s="3"/>
      <c r="I380" s="5"/>
      <c r="J380" s="5"/>
      <c r="K380" s="5"/>
      <c r="L380" s="3"/>
      <c r="M380" s="6"/>
      <c r="N380" s="690"/>
      <c r="O380" s="690"/>
      <c r="P380" s="29"/>
      <c r="Q380" s="11"/>
      <c r="R380" s="11"/>
      <c r="S380" s="11"/>
      <c r="T380" s="11"/>
      <c r="U380" s="11"/>
      <c r="V380" s="11"/>
      <c r="W380" s="11"/>
      <c r="X380" s="11"/>
      <c r="Y380" s="11"/>
      <c r="Z380" s="11"/>
    </row>
    <row r="381" spans="1:26" ht="14.25" customHeight="1">
      <c r="A381" s="3"/>
      <c r="B381" s="12"/>
      <c r="C381" s="3"/>
      <c r="D381" s="3"/>
      <c r="E381" s="12"/>
      <c r="F381" s="3"/>
      <c r="G381" s="690"/>
      <c r="H381" s="3"/>
      <c r="I381" s="5"/>
      <c r="J381" s="5"/>
      <c r="K381" s="5"/>
      <c r="L381" s="3"/>
      <c r="M381" s="6"/>
      <c r="N381" s="690"/>
      <c r="O381" s="690"/>
      <c r="P381" s="29"/>
      <c r="Q381" s="11"/>
      <c r="R381" s="11"/>
      <c r="S381" s="11"/>
      <c r="T381" s="11"/>
      <c r="U381" s="11"/>
      <c r="V381" s="11"/>
      <c r="W381" s="11"/>
      <c r="X381" s="11"/>
      <c r="Y381" s="11"/>
      <c r="Z381" s="11"/>
    </row>
    <row r="382" spans="1:26" ht="14.25" customHeight="1">
      <c r="A382" s="3"/>
      <c r="B382" s="12"/>
      <c r="C382" s="3"/>
      <c r="D382" s="3"/>
      <c r="E382" s="12"/>
      <c r="F382" s="3"/>
      <c r="G382" s="690"/>
      <c r="H382" s="3"/>
      <c r="I382" s="5"/>
      <c r="J382" s="5"/>
      <c r="K382" s="5"/>
      <c r="L382" s="3"/>
      <c r="M382" s="6"/>
      <c r="N382" s="690"/>
      <c r="O382" s="690"/>
      <c r="P382" s="29"/>
      <c r="Q382" s="11"/>
      <c r="R382" s="11"/>
      <c r="S382" s="11"/>
      <c r="T382" s="11"/>
      <c r="U382" s="11"/>
      <c r="V382" s="11"/>
      <c r="W382" s="11"/>
      <c r="X382" s="11"/>
      <c r="Y382" s="11"/>
      <c r="Z382" s="11"/>
    </row>
    <row r="383" spans="1:26" ht="14.25" customHeight="1">
      <c r="A383" s="3"/>
      <c r="B383" s="12"/>
      <c r="C383" s="3"/>
      <c r="D383" s="3"/>
      <c r="E383" s="12"/>
      <c r="F383" s="3"/>
      <c r="G383" s="690"/>
      <c r="H383" s="3"/>
      <c r="I383" s="5"/>
      <c r="J383" s="5"/>
      <c r="K383" s="5"/>
      <c r="L383" s="3"/>
      <c r="M383" s="6"/>
      <c r="N383" s="690"/>
      <c r="O383" s="690"/>
      <c r="P383" s="29"/>
      <c r="Q383" s="11"/>
      <c r="R383" s="11"/>
      <c r="S383" s="11"/>
      <c r="T383" s="11"/>
      <c r="U383" s="11"/>
      <c r="V383" s="11"/>
      <c r="W383" s="11"/>
      <c r="X383" s="11"/>
      <c r="Y383" s="11"/>
      <c r="Z383" s="11"/>
    </row>
    <row r="384" spans="1:26" ht="14.25" customHeight="1">
      <c r="A384" s="3"/>
      <c r="B384" s="12"/>
      <c r="C384" s="3"/>
      <c r="D384" s="3"/>
      <c r="E384" s="12"/>
      <c r="F384" s="3"/>
      <c r="G384" s="690"/>
      <c r="H384" s="3"/>
      <c r="I384" s="5"/>
      <c r="J384" s="5"/>
      <c r="K384" s="5"/>
      <c r="L384" s="3"/>
      <c r="M384" s="6"/>
      <c r="N384" s="690"/>
      <c r="O384" s="690"/>
      <c r="P384" s="29"/>
      <c r="Q384" s="11"/>
      <c r="R384" s="11"/>
      <c r="S384" s="11"/>
      <c r="T384" s="11"/>
      <c r="U384" s="11"/>
      <c r="V384" s="11"/>
      <c r="W384" s="11"/>
      <c r="X384" s="11"/>
      <c r="Y384" s="11"/>
      <c r="Z384" s="11"/>
    </row>
    <row r="385" spans="1:26" ht="14.25" customHeight="1">
      <c r="A385" s="3"/>
      <c r="B385" s="12"/>
      <c r="C385" s="3"/>
      <c r="D385" s="3"/>
      <c r="E385" s="12"/>
      <c r="F385" s="3"/>
      <c r="G385" s="690"/>
      <c r="H385" s="3"/>
      <c r="I385" s="5"/>
      <c r="J385" s="5"/>
      <c r="K385" s="5"/>
      <c r="L385" s="3"/>
      <c r="M385" s="6"/>
      <c r="N385" s="690"/>
      <c r="O385" s="690"/>
      <c r="P385" s="29"/>
      <c r="Q385" s="11"/>
      <c r="R385" s="11"/>
      <c r="S385" s="11"/>
      <c r="T385" s="11"/>
      <c r="U385" s="11"/>
      <c r="V385" s="11"/>
      <c r="W385" s="11"/>
      <c r="X385" s="11"/>
      <c r="Y385" s="11"/>
      <c r="Z385" s="11"/>
    </row>
    <row r="386" spans="1:26" ht="14.25" customHeight="1">
      <c r="A386" s="3"/>
      <c r="B386" s="12"/>
      <c r="C386" s="3"/>
      <c r="D386" s="3"/>
      <c r="E386" s="12"/>
      <c r="F386" s="3"/>
      <c r="G386" s="690"/>
      <c r="H386" s="3"/>
      <c r="I386" s="5"/>
      <c r="J386" s="5"/>
      <c r="K386" s="5"/>
      <c r="L386" s="3"/>
      <c r="M386" s="6"/>
      <c r="N386" s="690"/>
      <c r="O386" s="690"/>
      <c r="P386" s="29"/>
      <c r="Q386" s="11"/>
      <c r="R386" s="11"/>
      <c r="S386" s="11"/>
      <c r="T386" s="11"/>
      <c r="U386" s="11"/>
      <c r="V386" s="11"/>
      <c r="W386" s="11"/>
      <c r="X386" s="11"/>
      <c r="Y386" s="11"/>
      <c r="Z386" s="11"/>
    </row>
    <row r="387" spans="1:26" ht="14.25" customHeight="1">
      <c r="A387" s="3"/>
      <c r="B387" s="12"/>
      <c r="C387" s="3"/>
      <c r="D387" s="3"/>
      <c r="E387" s="12"/>
      <c r="F387" s="3"/>
      <c r="G387" s="690"/>
      <c r="H387" s="3"/>
      <c r="I387" s="5"/>
      <c r="J387" s="5"/>
      <c r="K387" s="5"/>
      <c r="L387" s="3"/>
      <c r="M387" s="6"/>
      <c r="N387" s="690"/>
      <c r="O387" s="690"/>
      <c r="P387" s="29"/>
      <c r="Q387" s="11"/>
      <c r="R387" s="11"/>
      <c r="S387" s="11"/>
      <c r="T387" s="11"/>
      <c r="U387" s="11"/>
      <c r="V387" s="11"/>
      <c r="W387" s="11"/>
      <c r="X387" s="11"/>
      <c r="Y387" s="11"/>
      <c r="Z387" s="11"/>
    </row>
    <row r="388" spans="1:26" ht="14.25" customHeight="1">
      <c r="A388" s="3"/>
      <c r="B388" s="12"/>
      <c r="C388" s="3"/>
      <c r="D388" s="3"/>
      <c r="E388" s="12"/>
      <c r="F388" s="3"/>
      <c r="G388" s="690"/>
      <c r="H388" s="3"/>
      <c r="I388" s="5"/>
      <c r="J388" s="5"/>
      <c r="K388" s="5"/>
      <c r="L388" s="3"/>
      <c r="M388" s="6"/>
      <c r="N388" s="690"/>
      <c r="O388" s="690"/>
      <c r="P388" s="29"/>
      <c r="Q388" s="11"/>
      <c r="R388" s="11"/>
      <c r="S388" s="11"/>
      <c r="T388" s="11"/>
      <c r="U388" s="11"/>
      <c r="V388" s="11"/>
      <c r="W388" s="11"/>
      <c r="X388" s="11"/>
      <c r="Y388" s="11"/>
      <c r="Z388" s="11"/>
    </row>
    <row r="389" spans="1:26" ht="14.25" customHeight="1">
      <c r="A389" s="3"/>
      <c r="B389" s="12"/>
      <c r="C389" s="3"/>
      <c r="D389" s="3"/>
      <c r="E389" s="12"/>
      <c r="F389" s="3"/>
      <c r="G389" s="690"/>
      <c r="H389" s="3"/>
      <c r="I389" s="5"/>
      <c r="J389" s="5"/>
      <c r="K389" s="5"/>
      <c r="L389" s="3"/>
      <c r="M389" s="6"/>
      <c r="N389" s="690"/>
      <c r="O389" s="690"/>
      <c r="P389" s="29"/>
      <c r="Q389" s="11"/>
      <c r="R389" s="11"/>
      <c r="S389" s="11"/>
      <c r="T389" s="11"/>
      <c r="U389" s="11"/>
      <c r="V389" s="11"/>
      <c r="W389" s="11"/>
      <c r="X389" s="11"/>
      <c r="Y389" s="11"/>
      <c r="Z389" s="11"/>
    </row>
    <row r="390" spans="1:26" ht="14.25" customHeight="1">
      <c r="A390" s="3"/>
      <c r="B390" s="12"/>
      <c r="C390" s="3"/>
      <c r="D390" s="3"/>
      <c r="E390" s="12"/>
      <c r="F390" s="3"/>
      <c r="G390" s="690"/>
      <c r="H390" s="3"/>
      <c r="I390" s="5"/>
      <c r="J390" s="5"/>
      <c r="K390" s="5"/>
      <c r="L390" s="3"/>
      <c r="M390" s="6"/>
      <c r="N390" s="690"/>
      <c r="O390" s="690"/>
      <c r="P390" s="29"/>
      <c r="Q390" s="11"/>
      <c r="R390" s="11"/>
      <c r="S390" s="11"/>
      <c r="T390" s="11"/>
      <c r="U390" s="11"/>
      <c r="V390" s="11"/>
      <c r="W390" s="11"/>
      <c r="X390" s="11"/>
      <c r="Y390" s="11"/>
      <c r="Z390" s="11"/>
    </row>
    <row r="391" spans="1:26" ht="14.25" customHeight="1">
      <c r="A391" s="3"/>
      <c r="B391" s="12"/>
      <c r="C391" s="3"/>
      <c r="D391" s="3"/>
      <c r="E391" s="12"/>
      <c r="F391" s="3"/>
      <c r="G391" s="690"/>
      <c r="H391" s="3"/>
      <c r="I391" s="5"/>
      <c r="J391" s="5"/>
      <c r="K391" s="5"/>
      <c r="L391" s="3"/>
      <c r="M391" s="6"/>
      <c r="N391" s="690"/>
      <c r="O391" s="690"/>
      <c r="P391" s="29"/>
      <c r="Q391" s="11"/>
      <c r="R391" s="11"/>
      <c r="S391" s="11"/>
      <c r="T391" s="11"/>
      <c r="U391" s="11"/>
      <c r="V391" s="11"/>
      <c r="W391" s="11"/>
      <c r="X391" s="11"/>
      <c r="Y391" s="11"/>
      <c r="Z391" s="11"/>
    </row>
    <row r="392" spans="1:26" ht="14.25" customHeight="1">
      <c r="A392" s="3"/>
      <c r="B392" s="12"/>
      <c r="C392" s="3"/>
      <c r="D392" s="3"/>
      <c r="E392" s="12"/>
      <c r="F392" s="3"/>
      <c r="G392" s="690"/>
      <c r="H392" s="3"/>
      <c r="I392" s="5"/>
      <c r="J392" s="5"/>
      <c r="K392" s="5"/>
      <c r="L392" s="3"/>
      <c r="M392" s="6"/>
      <c r="N392" s="690"/>
      <c r="O392" s="690"/>
      <c r="P392" s="29"/>
      <c r="Q392" s="11"/>
      <c r="R392" s="11"/>
      <c r="S392" s="11"/>
      <c r="T392" s="11"/>
      <c r="U392" s="11"/>
      <c r="V392" s="11"/>
      <c r="W392" s="11"/>
      <c r="X392" s="11"/>
      <c r="Y392" s="11"/>
      <c r="Z392" s="11"/>
    </row>
    <row r="393" spans="1:26" ht="14.25" customHeight="1">
      <c r="A393" s="3"/>
      <c r="B393" s="12"/>
      <c r="C393" s="3"/>
      <c r="D393" s="3"/>
      <c r="E393" s="12"/>
      <c r="F393" s="3"/>
      <c r="G393" s="690"/>
      <c r="H393" s="3"/>
      <c r="I393" s="5"/>
      <c r="J393" s="5"/>
      <c r="K393" s="5"/>
      <c r="L393" s="3"/>
      <c r="M393" s="6"/>
      <c r="N393" s="690"/>
      <c r="O393" s="690"/>
      <c r="P393" s="29"/>
      <c r="Q393" s="11"/>
      <c r="R393" s="11"/>
      <c r="S393" s="11"/>
      <c r="T393" s="11"/>
      <c r="U393" s="11"/>
      <c r="V393" s="11"/>
      <c r="W393" s="11"/>
      <c r="X393" s="11"/>
      <c r="Y393" s="11"/>
      <c r="Z393" s="11"/>
    </row>
    <row r="394" spans="1:26" ht="14.25" customHeight="1">
      <c r="A394" s="3"/>
      <c r="B394" s="12"/>
      <c r="C394" s="3"/>
      <c r="D394" s="3"/>
      <c r="E394" s="12"/>
      <c r="F394" s="3"/>
      <c r="G394" s="690"/>
      <c r="H394" s="3"/>
      <c r="I394" s="5"/>
      <c r="J394" s="5"/>
      <c r="K394" s="5"/>
      <c r="L394" s="3"/>
      <c r="M394" s="6"/>
      <c r="N394" s="690"/>
      <c r="O394" s="690"/>
      <c r="P394" s="29"/>
      <c r="Q394" s="11"/>
      <c r="R394" s="11"/>
      <c r="S394" s="11"/>
      <c r="T394" s="11"/>
      <c r="U394" s="11"/>
      <c r="V394" s="11"/>
      <c r="W394" s="11"/>
      <c r="X394" s="11"/>
      <c r="Y394" s="11"/>
      <c r="Z394" s="11"/>
    </row>
    <row r="395" spans="1:26" ht="15.75" customHeight="1">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5.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horizontalCentered="1"/>
  <pageMargins left="0.7" right="0.7" top="0.75" bottom="0.75" header="0" footer="0"/>
  <pageSetup paperSize="5" orientation="landscape"/>
  <rowBreaks count="1" manualBreakCount="1">
    <brk id="13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1000"/>
  <sheetViews>
    <sheetView workbookViewId="0"/>
  </sheetViews>
  <sheetFormatPr defaultColWidth="12.6640625" defaultRowHeight="15" customHeight="1"/>
  <cols>
    <col min="1" max="6" width="12.6640625" customWidth="1"/>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workbookViewId="0"/>
  </sheetViews>
  <sheetFormatPr defaultColWidth="12.6640625" defaultRowHeight="15" customHeight="1" outlineLevelCol="1"/>
  <cols>
    <col min="1" max="1" width="8.88671875" customWidth="1"/>
    <col min="2" max="2" width="29.6640625" customWidth="1"/>
    <col min="3" max="3" width="21.6640625" hidden="1" customWidth="1"/>
    <col min="4" max="4" width="25.33203125" hidden="1" customWidth="1"/>
    <col min="5" max="5" width="29" customWidth="1"/>
    <col min="6" max="6" width="14.33203125" customWidth="1"/>
    <col min="7" max="7" width="10.6640625" customWidth="1"/>
    <col min="8" max="10" width="12.88671875" customWidth="1"/>
    <col min="11" max="11" width="1.6640625" hidden="1" customWidth="1"/>
    <col min="12" max="12" width="18" hidden="1" customWidth="1"/>
    <col min="13" max="13" width="15.44140625" hidden="1" customWidth="1"/>
    <col min="14" max="14" width="14.44140625" customWidth="1"/>
    <col min="15" max="15" width="15.6640625" customWidth="1"/>
    <col min="16" max="16" width="11.33203125" hidden="1" customWidth="1" outlineLevel="1"/>
    <col min="17" max="17" width="10.44140625" hidden="1" customWidth="1"/>
    <col min="18" max="18" width="12.6640625" customWidth="1"/>
    <col min="19" max="26" width="8.6640625" customWidth="1"/>
  </cols>
  <sheetData>
    <row r="1" spans="1:26" ht="18"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14.4">
      <c r="A2" s="8" t="s">
        <v>1</v>
      </c>
      <c r="B2" s="8"/>
      <c r="C2" s="8"/>
      <c r="D2" s="8"/>
      <c r="E2" s="8"/>
      <c r="F2" s="8"/>
      <c r="G2" s="8"/>
      <c r="H2" s="8"/>
      <c r="I2" s="8"/>
      <c r="J2" s="8"/>
      <c r="K2" s="8"/>
      <c r="L2" s="8"/>
      <c r="M2" s="8"/>
      <c r="N2" s="10"/>
      <c r="O2" s="8"/>
      <c r="P2" s="11" t="s">
        <v>3</v>
      </c>
      <c r="Q2" s="11"/>
      <c r="R2" s="11"/>
      <c r="S2" s="11"/>
      <c r="T2" s="11"/>
      <c r="U2" s="11"/>
      <c r="V2" s="11"/>
      <c r="W2" s="11"/>
      <c r="X2" s="11"/>
      <c r="Y2" s="11"/>
      <c r="Z2" s="11"/>
    </row>
    <row r="3" spans="1:26" ht="14.4">
      <c r="A3" s="8" t="s">
        <v>4</v>
      </c>
      <c r="B3" s="8"/>
      <c r="C3" s="8"/>
      <c r="D3" s="8"/>
      <c r="E3" s="8"/>
      <c r="F3" s="8"/>
      <c r="G3" s="8"/>
      <c r="H3" s="8"/>
      <c r="I3" s="8"/>
      <c r="J3" s="8"/>
      <c r="K3" s="8"/>
      <c r="L3" s="8"/>
      <c r="M3" s="8"/>
      <c r="N3" s="10"/>
      <c r="O3" s="8"/>
      <c r="P3" s="11"/>
      <c r="Q3" s="11"/>
      <c r="R3" s="11"/>
      <c r="S3" s="11"/>
      <c r="T3" s="11"/>
      <c r="U3" s="11"/>
      <c r="V3" s="11"/>
      <c r="W3" s="11"/>
      <c r="X3" s="11"/>
      <c r="Y3" s="11"/>
      <c r="Z3" s="11"/>
    </row>
    <row r="4" spans="1:26" ht="14.4">
      <c r="A4" s="12" t="s">
        <v>5</v>
      </c>
      <c r="B4" s="12"/>
      <c r="C4" s="12"/>
      <c r="D4" s="12"/>
      <c r="E4" s="12" t="s">
        <v>6</v>
      </c>
      <c r="F4" s="12"/>
      <c r="G4" s="12"/>
      <c r="H4" s="12"/>
      <c r="I4" s="12"/>
      <c r="J4" s="12"/>
      <c r="K4" s="12"/>
      <c r="L4" s="12"/>
      <c r="M4" s="12"/>
      <c r="N4" s="690"/>
      <c r="O4" s="12"/>
      <c r="P4" s="11"/>
      <c r="Q4" s="11"/>
      <c r="R4" s="11"/>
      <c r="S4" s="11"/>
      <c r="T4" s="11"/>
      <c r="U4" s="11"/>
      <c r="V4" s="11"/>
      <c r="W4" s="11"/>
      <c r="X4" s="11"/>
      <c r="Y4" s="11"/>
      <c r="Z4" s="11"/>
    </row>
    <row r="5" spans="1:26" ht="55.2">
      <c r="A5" s="13" t="s">
        <v>7</v>
      </c>
      <c r="B5" s="14" t="s">
        <v>8</v>
      </c>
      <c r="C5" s="14" t="s">
        <v>9</v>
      </c>
      <c r="D5" s="14"/>
      <c r="E5" s="14"/>
      <c r="F5" s="13" t="s">
        <v>11</v>
      </c>
      <c r="G5" s="15" t="s">
        <v>12</v>
      </c>
      <c r="H5" s="14" t="s">
        <v>13</v>
      </c>
      <c r="I5" s="17" t="s">
        <v>14</v>
      </c>
      <c r="J5" s="17" t="s">
        <v>15</v>
      </c>
      <c r="K5" s="18"/>
      <c r="L5" s="19" t="s">
        <v>16</v>
      </c>
      <c r="M5" s="20" t="s">
        <v>17</v>
      </c>
      <c r="N5" s="21" t="s">
        <v>17</v>
      </c>
      <c r="O5" s="22" t="s">
        <v>18</v>
      </c>
      <c r="P5" s="23"/>
      <c r="Q5" s="24"/>
      <c r="R5" s="24"/>
      <c r="S5" s="24"/>
      <c r="T5" s="24"/>
      <c r="U5" s="24"/>
      <c r="V5" s="24"/>
      <c r="W5" s="24"/>
      <c r="X5" s="24"/>
      <c r="Y5" s="24"/>
      <c r="Z5" s="24"/>
    </row>
    <row r="6" spans="1:26" ht="12.75" customHeight="1">
      <c r="A6" s="13"/>
      <c r="B6" s="14"/>
      <c r="C6" s="14" t="s">
        <v>2669</v>
      </c>
      <c r="D6" s="14" t="s">
        <v>2670</v>
      </c>
      <c r="E6" s="14" t="s">
        <v>10</v>
      </c>
      <c r="F6" s="13"/>
      <c r="G6" s="15"/>
      <c r="H6" s="14"/>
      <c r="I6" s="25"/>
      <c r="J6" s="25"/>
      <c r="K6" s="26"/>
      <c r="L6" s="19"/>
      <c r="M6" s="20"/>
      <c r="N6" s="21"/>
      <c r="O6" s="22"/>
      <c r="P6" s="24"/>
      <c r="Q6" s="24"/>
      <c r="R6" s="24"/>
      <c r="S6" s="24"/>
      <c r="T6" s="24"/>
      <c r="U6" s="24"/>
      <c r="V6" s="24"/>
      <c r="W6" s="24"/>
      <c r="X6" s="24"/>
      <c r="Y6" s="24"/>
      <c r="Z6" s="24"/>
    </row>
    <row r="7" spans="1:26" ht="14.25" customHeight="1">
      <c r="A7" s="13"/>
      <c r="B7" s="14"/>
      <c r="C7" s="14"/>
      <c r="D7" s="14"/>
      <c r="E7" s="14"/>
      <c r="F7" s="13"/>
      <c r="G7" s="15"/>
      <c r="H7" s="14"/>
      <c r="I7" s="25"/>
      <c r="J7" s="25"/>
      <c r="K7" s="26"/>
      <c r="L7" s="518" t="s">
        <v>2671</v>
      </c>
      <c r="M7" s="20"/>
      <c r="N7" s="21"/>
      <c r="O7" s="22"/>
      <c r="P7" s="24"/>
      <c r="Q7" s="24"/>
      <c r="R7" s="24"/>
      <c r="S7" s="24"/>
      <c r="T7" s="24"/>
      <c r="U7" s="24"/>
      <c r="V7" s="24"/>
      <c r="W7" s="24"/>
      <c r="X7" s="24"/>
      <c r="Y7" s="24"/>
      <c r="Z7" s="24"/>
    </row>
    <row r="8" spans="1:26" ht="27.6">
      <c r="A8" s="13"/>
      <c r="B8" s="14"/>
      <c r="C8" s="14"/>
      <c r="D8" s="14"/>
      <c r="E8" s="14"/>
      <c r="F8" s="27" t="s">
        <v>2672</v>
      </c>
      <c r="G8" s="15"/>
      <c r="H8" s="14"/>
      <c r="I8" s="642"/>
      <c r="J8" s="642"/>
      <c r="K8" s="643"/>
      <c r="L8" s="518" t="s">
        <v>2673</v>
      </c>
      <c r="M8" s="20"/>
      <c r="N8" s="21"/>
      <c r="O8" s="22"/>
      <c r="P8" s="28" t="s">
        <v>23</v>
      </c>
      <c r="Q8" s="28"/>
      <c r="R8" s="28"/>
      <c r="S8" s="28"/>
      <c r="T8" s="28"/>
      <c r="U8" s="28"/>
      <c r="V8" s="28"/>
      <c r="W8" s="28"/>
      <c r="X8" s="28"/>
      <c r="Y8" s="28"/>
      <c r="Z8" s="28"/>
    </row>
    <row r="9" spans="1:26" ht="15" customHeight="1">
      <c r="A9" s="644" t="s">
        <v>2674</v>
      </c>
      <c r="B9" s="645" t="s">
        <v>2675</v>
      </c>
      <c r="C9" s="645" t="s">
        <v>6</v>
      </c>
      <c r="D9" s="644"/>
      <c r="E9" s="646" t="s">
        <v>79</v>
      </c>
      <c r="F9" s="644" t="s">
        <v>76</v>
      </c>
      <c r="G9" s="647">
        <v>67.5</v>
      </c>
      <c r="H9" s="648">
        <v>10</v>
      </c>
      <c r="I9" s="648">
        <v>250</v>
      </c>
      <c r="J9" s="649" t="s">
        <v>29</v>
      </c>
      <c r="K9" s="650" t="s">
        <v>26</v>
      </c>
      <c r="L9" s="651" t="str">
        <f>CONCATENATE(I9,J9)</f>
        <v>250ml</v>
      </c>
      <c r="M9" s="652">
        <f>H9*I9</f>
        <v>2500</v>
      </c>
      <c r="N9" s="30" t="str">
        <f>CONCATENATE(M9,K9,J9)</f>
        <v>2500 ml</v>
      </c>
      <c r="O9" s="30">
        <f t="shared" ref="O9:O194" si="0">G9*H9</f>
        <v>675</v>
      </c>
      <c r="P9" s="31">
        <f t="shared" ref="P9:P195" si="1">O9/H9</f>
        <v>67.5</v>
      </c>
      <c r="Q9" s="29">
        <f t="shared" ref="Q9:Q169" si="2">G9-P9</f>
        <v>0</v>
      </c>
      <c r="R9" s="28"/>
      <c r="S9" s="28" t="e">
        <f t="array" aca="1" ref="S9:S20" ca="1">_xludf.UNIQUE(J9:J195)</f>
        <v>#NAME?</v>
      </c>
      <c r="T9" s="28"/>
      <c r="U9" s="28"/>
      <c r="V9" s="28"/>
      <c r="W9" s="28"/>
      <c r="X9" s="28"/>
      <c r="Y9" s="28"/>
      <c r="Z9" s="28"/>
    </row>
    <row r="10" spans="1:26" ht="15" customHeight="1">
      <c r="A10" s="111">
        <v>1</v>
      </c>
      <c r="B10" s="48" t="s">
        <v>3451</v>
      </c>
      <c r="C10" s="48"/>
      <c r="D10" s="231"/>
      <c r="E10" s="116" t="s">
        <v>78</v>
      </c>
      <c r="F10" s="111"/>
      <c r="G10" s="657">
        <v>59.6</v>
      </c>
      <c r="H10" s="121">
        <v>46</v>
      </c>
      <c r="I10" s="121">
        <v>250</v>
      </c>
      <c r="J10" s="40" t="s">
        <v>29</v>
      </c>
      <c r="K10" s="41"/>
      <c r="L10" s="42"/>
      <c r="M10" s="658"/>
      <c r="N10" s="659" t="s">
        <v>3452</v>
      </c>
      <c r="O10" s="692">
        <f t="shared" si="0"/>
        <v>2741.6</v>
      </c>
      <c r="P10" s="29">
        <f t="shared" si="1"/>
        <v>59.6</v>
      </c>
      <c r="Q10" s="29">
        <f t="shared" si="2"/>
        <v>0</v>
      </c>
      <c r="R10" s="11"/>
      <c r="S10" s="28" t="e">
        <f ca="1"/>
        <v>#NAME?</v>
      </c>
      <c r="T10" s="28"/>
      <c r="U10" s="28"/>
      <c r="V10" s="28"/>
      <c r="W10" s="28"/>
      <c r="X10" s="28"/>
      <c r="Y10" s="28"/>
      <c r="Z10" s="28"/>
    </row>
    <row r="11" spans="1:26" ht="15" customHeight="1">
      <c r="A11" s="111">
        <v>2</v>
      </c>
      <c r="B11" s="33" t="s">
        <v>3453</v>
      </c>
      <c r="C11" s="48"/>
      <c r="D11" s="9"/>
      <c r="E11" s="50" t="s">
        <v>104</v>
      </c>
      <c r="F11" s="111"/>
      <c r="G11" s="657">
        <v>80</v>
      </c>
      <c r="H11" s="121">
        <v>5</v>
      </c>
      <c r="I11" s="121">
        <v>1000</v>
      </c>
      <c r="J11" s="40" t="s">
        <v>59</v>
      </c>
      <c r="K11" s="41"/>
      <c r="L11" s="42"/>
      <c r="M11" s="658"/>
      <c r="N11" s="659" t="str">
        <f t="shared" ref="N11:N36" si="3">CONCATENATE(M11,K11,J11)</f>
        <v>grams</v>
      </c>
      <c r="O11" s="692">
        <f t="shared" si="0"/>
        <v>400</v>
      </c>
      <c r="P11" s="29">
        <f t="shared" si="1"/>
        <v>80</v>
      </c>
      <c r="Q11" s="29">
        <f t="shared" si="2"/>
        <v>0</v>
      </c>
      <c r="R11" s="28"/>
      <c r="S11" s="28" t="e">
        <f ca="1"/>
        <v>#NAME?</v>
      </c>
      <c r="T11" s="28"/>
      <c r="U11" s="28"/>
      <c r="V11" s="28"/>
      <c r="W11" s="28"/>
      <c r="X11" s="28"/>
      <c r="Y11" s="28"/>
      <c r="Z11" s="28"/>
    </row>
    <row r="12" spans="1:26" ht="15" customHeight="1">
      <c r="A12" s="111">
        <v>3</v>
      </c>
      <c r="B12" s="48" t="s">
        <v>476</v>
      </c>
      <c r="C12" s="48"/>
      <c r="D12" s="9"/>
      <c r="E12" s="116" t="s">
        <v>3392</v>
      </c>
      <c r="F12" s="111"/>
      <c r="G12" s="661">
        <v>105</v>
      </c>
      <c r="H12" s="257">
        <v>1</v>
      </c>
      <c r="I12" s="257">
        <v>1000</v>
      </c>
      <c r="J12" s="40" t="s">
        <v>59</v>
      </c>
      <c r="K12" s="41"/>
      <c r="L12" s="42"/>
      <c r="M12" s="658"/>
      <c r="N12" s="659" t="str">
        <f t="shared" si="3"/>
        <v>grams</v>
      </c>
      <c r="O12" s="692">
        <f t="shared" si="0"/>
        <v>105</v>
      </c>
      <c r="P12" s="29">
        <f t="shared" si="1"/>
        <v>105</v>
      </c>
      <c r="Q12" s="109">
        <f t="shared" si="2"/>
        <v>0</v>
      </c>
      <c r="R12" s="11"/>
      <c r="S12" s="28" t="e">
        <f ca="1"/>
        <v>#NAME?</v>
      </c>
      <c r="T12" s="28"/>
      <c r="U12" s="28"/>
      <c r="V12" s="28"/>
      <c r="W12" s="28"/>
      <c r="X12" s="28"/>
      <c r="Y12" s="28"/>
      <c r="Z12" s="28"/>
    </row>
    <row r="13" spans="1:26" ht="15" customHeight="1">
      <c r="A13" s="111">
        <v>4</v>
      </c>
      <c r="B13" s="48" t="s">
        <v>503</v>
      </c>
      <c r="C13" s="48"/>
      <c r="D13" s="35"/>
      <c r="E13" s="116" t="s">
        <v>504</v>
      </c>
      <c r="F13" s="111"/>
      <c r="G13" s="663">
        <v>35.82</v>
      </c>
      <c r="H13" s="664">
        <v>47</v>
      </c>
      <c r="I13" s="664">
        <v>160</v>
      </c>
      <c r="J13" s="40" t="s">
        <v>59</v>
      </c>
      <c r="K13" s="41"/>
      <c r="L13" s="42"/>
      <c r="M13" s="658"/>
      <c r="N13" s="659" t="str">
        <f t="shared" si="3"/>
        <v>grams</v>
      </c>
      <c r="O13" s="692">
        <f t="shared" si="0"/>
        <v>1683.54</v>
      </c>
      <c r="P13" s="29">
        <f t="shared" si="1"/>
        <v>35.82</v>
      </c>
      <c r="Q13" s="29">
        <f t="shared" si="2"/>
        <v>0</v>
      </c>
      <c r="R13" s="28"/>
      <c r="S13" s="28" t="e">
        <f ca="1"/>
        <v>#NAME?</v>
      </c>
      <c r="T13" s="28"/>
      <c r="U13" s="28"/>
      <c r="V13" s="28"/>
      <c r="W13" s="28"/>
      <c r="X13" s="28"/>
      <c r="Y13" s="28"/>
      <c r="Z13" s="28"/>
    </row>
    <row r="14" spans="1:26" ht="15" customHeight="1">
      <c r="A14" s="111">
        <v>5</v>
      </c>
      <c r="B14" s="48" t="s">
        <v>620</v>
      </c>
      <c r="C14" s="48"/>
      <c r="D14" s="35"/>
      <c r="E14" s="116" t="s">
        <v>621</v>
      </c>
      <c r="F14" s="111"/>
      <c r="G14" s="661">
        <v>128</v>
      </c>
      <c r="H14" s="257">
        <v>1</v>
      </c>
      <c r="I14" s="257">
        <v>750</v>
      </c>
      <c r="J14" s="40" t="s">
        <v>29</v>
      </c>
      <c r="K14" s="41"/>
      <c r="L14" s="42"/>
      <c r="M14" s="658"/>
      <c r="N14" s="659" t="str">
        <f t="shared" si="3"/>
        <v>ml</v>
      </c>
      <c r="O14" s="692">
        <f t="shared" si="0"/>
        <v>128</v>
      </c>
      <c r="P14" s="29">
        <f t="shared" si="1"/>
        <v>128</v>
      </c>
      <c r="Q14" s="29">
        <f t="shared" si="2"/>
        <v>0</v>
      </c>
      <c r="R14" s="28"/>
      <c r="S14" s="28" t="e">
        <f ca="1"/>
        <v>#NAME?</v>
      </c>
      <c r="T14" s="28"/>
      <c r="U14" s="28"/>
      <c r="V14" s="28"/>
      <c r="W14" s="28"/>
      <c r="X14" s="28"/>
      <c r="Y14" s="28"/>
      <c r="Z14" s="28"/>
    </row>
    <row r="15" spans="1:26" ht="15" customHeight="1">
      <c r="A15" s="111">
        <v>6</v>
      </c>
      <c r="B15" s="48" t="s">
        <v>3456</v>
      </c>
      <c r="C15" s="48"/>
      <c r="D15" s="35"/>
      <c r="E15" s="116" t="s">
        <v>722</v>
      </c>
      <c r="F15" s="111"/>
      <c r="G15" s="661">
        <v>42</v>
      </c>
      <c r="H15" s="257">
        <v>77</v>
      </c>
      <c r="I15" s="257">
        <v>375</v>
      </c>
      <c r="J15" s="40" t="s">
        <v>29</v>
      </c>
      <c r="K15" s="41"/>
      <c r="L15" s="42"/>
      <c r="M15" s="658"/>
      <c r="N15" s="659" t="str">
        <f t="shared" si="3"/>
        <v>ml</v>
      </c>
      <c r="O15" s="692">
        <f t="shared" si="0"/>
        <v>3234</v>
      </c>
      <c r="P15" s="29">
        <f t="shared" si="1"/>
        <v>42</v>
      </c>
      <c r="Q15" s="29">
        <f t="shared" si="2"/>
        <v>0</v>
      </c>
      <c r="R15" s="28"/>
      <c r="S15" s="28" t="e">
        <f ca="1"/>
        <v>#NAME?</v>
      </c>
      <c r="T15" s="28"/>
      <c r="U15" s="28"/>
      <c r="V15" s="28"/>
      <c r="W15" s="28"/>
      <c r="X15" s="28"/>
      <c r="Y15" s="28"/>
      <c r="Z15" s="28"/>
    </row>
    <row r="16" spans="1:26" ht="15" customHeight="1">
      <c r="A16" s="111">
        <v>7</v>
      </c>
      <c r="B16" s="61" t="s">
        <v>3457</v>
      </c>
      <c r="C16" s="61"/>
      <c r="D16" s="801"/>
      <c r="E16" s="185" t="s">
        <v>78</v>
      </c>
      <c r="F16" s="111"/>
      <c r="G16" s="663">
        <v>56.4</v>
      </c>
      <c r="H16" s="664">
        <v>1</v>
      </c>
      <c r="I16" s="257">
        <v>390</v>
      </c>
      <c r="J16" s="40" t="s">
        <v>29</v>
      </c>
      <c r="K16" s="41"/>
      <c r="L16" s="42"/>
      <c r="M16" s="658"/>
      <c r="N16" s="659" t="str">
        <f t="shared" si="3"/>
        <v>ml</v>
      </c>
      <c r="O16" s="692">
        <f t="shared" si="0"/>
        <v>56.4</v>
      </c>
      <c r="P16" s="29">
        <f t="shared" si="1"/>
        <v>56.4</v>
      </c>
      <c r="Q16" s="29">
        <f t="shared" si="2"/>
        <v>0</v>
      </c>
      <c r="R16" s="28"/>
      <c r="S16" s="28" t="e">
        <f ca="1"/>
        <v>#NAME?</v>
      </c>
      <c r="T16" s="28"/>
      <c r="U16" s="28"/>
      <c r="V16" s="28"/>
      <c r="W16" s="28"/>
      <c r="X16" s="28"/>
      <c r="Y16" s="28"/>
      <c r="Z16" s="28"/>
    </row>
    <row r="17" spans="1:26" ht="15" customHeight="1">
      <c r="A17" s="92">
        <v>8</v>
      </c>
      <c r="B17" s="48" t="s">
        <v>774</v>
      </c>
      <c r="C17" s="48"/>
      <c r="D17" s="35"/>
      <c r="E17" s="116" t="s">
        <v>775</v>
      </c>
      <c r="F17" s="69"/>
      <c r="G17" s="661">
        <v>56</v>
      </c>
      <c r="H17" s="257">
        <v>7</v>
      </c>
      <c r="I17" s="131">
        <v>1000</v>
      </c>
      <c r="J17" s="40" t="s">
        <v>59</v>
      </c>
      <c r="K17" s="41"/>
      <c r="L17" s="42"/>
      <c r="M17" s="658"/>
      <c r="N17" s="659" t="str">
        <f t="shared" si="3"/>
        <v>grams</v>
      </c>
      <c r="O17" s="692">
        <f t="shared" si="0"/>
        <v>392</v>
      </c>
      <c r="P17" s="29">
        <f t="shared" si="1"/>
        <v>56</v>
      </c>
      <c r="Q17" s="29">
        <f t="shared" si="2"/>
        <v>0</v>
      </c>
      <c r="R17" s="28"/>
      <c r="S17" s="28" t="e">
        <f ca="1"/>
        <v>#NAME?</v>
      </c>
      <c r="T17" s="28"/>
      <c r="U17" s="28"/>
      <c r="V17" s="28"/>
      <c r="W17" s="28"/>
      <c r="X17" s="28"/>
      <c r="Y17" s="28"/>
      <c r="Z17" s="28"/>
    </row>
    <row r="18" spans="1:26" ht="15" customHeight="1">
      <c r="A18" s="92">
        <v>9</v>
      </c>
      <c r="B18" s="48" t="s">
        <v>829</v>
      </c>
      <c r="C18" s="48"/>
      <c r="D18" s="35"/>
      <c r="E18" s="116" t="s">
        <v>830</v>
      </c>
      <c r="F18" s="69"/>
      <c r="G18" s="661">
        <v>16.7</v>
      </c>
      <c r="H18" s="257">
        <v>4</v>
      </c>
      <c r="I18" s="131">
        <v>62</v>
      </c>
      <c r="J18" s="40" t="s">
        <v>59</v>
      </c>
      <c r="K18" s="41"/>
      <c r="L18" s="42"/>
      <c r="M18" s="658"/>
      <c r="N18" s="659" t="str">
        <f t="shared" si="3"/>
        <v>grams</v>
      </c>
      <c r="O18" s="692">
        <f t="shared" si="0"/>
        <v>66.8</v>
      </c>
      <c r="P18" s="29">
        <f t="shared" si="1"/>
        <v>16.7</v>
      </c>
      <c r="Q18" s="74">
        <f t="shared" si="2"/>
        <v>0</v>
      </c>
      <c r="R18" s="46"/>
      <c r="S18" s="28" t="e">
        <f ca="1"/>
        <v>#NAME?</v>
      </c>
      <c r="T18" s="28"/>
      <c r="U18" s="28"/>
      <c r="V18" s="28"/>
      <c r="W18" s="28"/>
      <c r="X18" s="28"/>
      <c r="Y18" s="28"/>
      <c r="Z18" s="28"/>
    </row>
    <row r="19" spans="1:26" ht="15" customHeight="1">
      <c r="A19" s="92">
        <v>10</v>
      </c>
      <c r="B19" s="48" t="s">
        <v>836</v>
      </c>
      <c r="C19" s="48"/>
      <c r="D19" s="35"/>
      <c r="E19" s="116" t="s">
        <v>837</v>
      </c>
      <c r="F19" s="69"/>
      <c r="G19" s="661">
        <v>47</v>
      </c>
      <c r="H19" s="257">
        <v>1</v>
      </c>
      <c r="I19" s="131">
        <v>200</v>
      </c>
      <c r="J19" s="40" t="s">
        <v>59</v>
      </c>
      <c r="K19" s="41"/>
      <c r="L19" s="42"/>
      <c r="M19" s="658"/>
      <c r="N19" s="659" t="str">
        <f t="shared" si="3"/>
        <v>grams</v>
      </c>
      <c r="O19" s="692">
        <f t="shared" si="0"/>
        <v>47</v>
      </c>
      <c r="P19" s="29">
        <f t="shared" si="1"/>
        <v>47</v>
      </c>
      <c r="Q19" s="29">
        <f t="shared" si="2"/>
        <v>0</v>
      </c>
      <c r="R19" s="28"/>
      <c r="S19" s="28" t="e">
        <f ca="1"/>
        <v>#NAME?</v>
      </c>
      <c r="T19" s="28"/>
      <c r="U19" s="28"/>
      <c r="V19" s="28"/>
      <c r="W19" s="28"/>
      <c r="X19" s="28"/>
      <c r="Y19" s="28"/>
      <c r="Z19" s="28"/>
    </row>
    <row r="20" spans="1:26" ht="15" customHeight="1">
      <c r="A20" s="92">
        <v>11</v>
      </c>
      <c r="B20" s="33" t="s">
        <v>948</v>
      </c>
      <c r="C20" s="48"/>
      <c r="D20" s="35"/>
      <c r="E20" s="50" t="s">
        <v>949</v>
      </c>
      <c r="F20" s="69"/>
      <c r="G20" s="657">
        <v>33.57</v>
      </c>
      <c r="H20" s="121">
        <v>97</v>
      </c>
      <c r="I20" s="88">
        <v>360</v>
      </c>
      <c r="J20" s="40" t="s">
        <v>29</v>
      </c>
      <c r="K20" s="41"/>
      <c r="L20" s="42"/>
      <c r="M20" s="658"/>
      <c r="N20" s="659" t="str">
        <f t="shared" si="3"/>
        <v>ml</v>
      </c>
      <c r="O20" s="692">
        <f t="shared" si="0"/>
        <v>3256.29</v>
      </c>
      <c r="P20" s="29">
        <f t="shared" si="1"/>
        <v>33.57</v>
      </c>
      <c r="Q20" s="29">
        <f t="shared" si="2"/>
        <v>0</v>
      </c>
      <c r="R20" s="28"/>
      <c r="S20" s="28" t="e">
        <f ca="1"/>
        <v>#NAME?</v>
      </c>
      <c r="T20" s="28"/>
      <c r="U20" s="28"/>
      <c r="V20" s="28"/>
      <c r="W20" s="28"/>
      <c r="X20" s="28"/>
      <c r="Y20" s="28"/>
      <c r="Z20" s="28"/>
    </row>
    <row r="21" spans="1:26" ht="15" customHeight="1">
      <c r="A21" s="92">
        <v>12</v>
      </c>
      <c r="B21" s="33" t="s">
        <v>986</v>
      </c>
      <c r="C21" s="48"/>
      <c r="D21" s="35"/>
      <c r="E21" s="116" t="s">
        <v>987</v>
      </c>
      <c r="F21" s="69"/>
      <c r="G21" s="661">
        <v>145</v>
      </c>
      <c r="H21" s="121">
        <v>1</v>
      </c>
      <c r="I21" s="88">
        <v>125</v>
      </c>
      <c r="J21" s="40" t="s">
        <v>59</v>
      </c>
      <c r="K21" s="41"/>
      <c r="L21" s="42"/>
      <c r="M21" s="658"/>
      <c r="N21" s="659" t="str">
        <f t="shared" si="3"/>
        <v>grams</v>
      </c>
      <c r="O21" s="692">
        <f t="shared" si="0"/>
        <v>145</v>
      </c>
      <c r="P21" s="29">
        <f t="shared" si="1"/>
        <v>145</v>
      </c>
      <c r="Q21" s="29">
        <f t="shared" si="2"/>
        <v>0</v>
      </c>
      <c r="R21" s="46"/>
      <c r="S21" s="28"/>
      <c r="T21" s="28"/>
      <c r="U21" s="28"/>
      <c r="V21" s="28"/>
      <c r="W21" s="28"/>
      <c r="X21" s="28"/>
      <c r="Y21" s="28"/>
      <c r="Z21" s="28"/>
    </row>
    <row r="22" spans="1:26" ht="15" customHeight="1">
      <c r="A22" s="92">
        <v>13</v>
      </c>
      <c r="B22" s="33" t="s">
        <v>1083</v>
      </c>
      <c r="C22" s="48"/>
      <c r="D22" s="35"/>
      <c r="E22" s="50" t="s">
        <v>3394</v>
      </c>
      <c r="F22" s="69"/>
      <c r="G22" s="657">
        <v>57.5</v>
      </c>
      <c r="H22" s="121">
        <v>4</v>
      </c>
      <c r="I22" s="669">
        <v>500</v>
      </c>
      <c r="J22" s="86" t="s">
        <v>59</v>
      </c>
      <c r="K22" s="41"/>
      <c r="L22" s="42"/>
      <c r="M22" s="658"/>
      <c r="N22" s="659" t="str">
        <f t="shared" si="3"/>
        <v>grams</v>
      </c>
      <c r="O22" s="692">
        <f t="shared" si="0"/>
        <v>230</v>
      </c>
      <c r="P22" s="29">
        <f t="shared" si="1"/>
        <v>57.5</v>
      </c>
      <c r="Q22" s="74">
        <f t="shared" si="2"/>
        <v>0</v>
      </c>
      <c r="R22" s="46"/>
      <c r="S22" s="28"/>
      <c r="T22" s="28"/>
      <c r="U22" s="28"/>
      <c r="V22" s="28"/>
      <c r="W22" s="28"/>
      <c r="X22" s="28"/>
      <c r="Y22" s="28"/>
      <c r="Z22" s="28"/>
    </row>
    <row r="23" spans="1:26" ht="15" customHeight="1">
      <c r="A23" s="92">
        <v>14</v>
      </c>
      <c r="B23" s="33" t="s">
        <v>1088</v>
      </c>
      <c r="C23" s="48"/>
      <c r="D23" s="35"/>
      <c r="E23" s="116" t="s">
        <v>3395</v>
      </c>
      <c r="F23" s="69"/>
      <c r="G23" s="661">
        <v>95</v>
      </c>
      <c r="H23" s="121">
        <v>6</v>
      </c>
      <c r="I23" s="40">
        <v>500</v>
      </c>
      <c r="J23" s="86" t="s">
        <v>59</v>
      </c>
      <c r="K23" s="41"/>
      <c r="L23" s="42"/>
      <c r="M23" s="658"/>
      <c r="N23" s="659" t="str">
        <f t="shared" si="3"/>
        <v>grams</v>
      </c>
      <c r="O23" s="692">
        <f t="shared" si="0"/>
        <v>570</v>
      </c>
      <c r="P23" s="29">
        <f t="shared" si="1"/>
        <v>95</v>
      </c>
      <c r="Q23" s="29">
        <f t="shared" si="2"/>
        <v>0</v>
      </c>
      <c r="R23" s="28"/>
      <c r="S23" s="28"/>
      <c r="T23" s="28"/>
      <c r="U23" s="28"/>
      <c r="V23" s="28"/>
      <c r="W23" s="28"/>
      <c r="X23" s="28"/>
      <c r="Y23" s="28"/>
      <c r="Z23" s="28"/>
    </row>
    <row r="24" spans="1:26" ht="15" customHeight="1">
      <c r="A24" s="92">
        <v>15</v>
      </c>
      <c r="B24" s="33" t="s">
        <v>1690</v>
      </c>
      <c r="C24" s="48"/>
      <c r="D24" s="35"/>
      <c r="E24" s="50" t="s">
        <v>1156</v>
      </c>
      <c r="F24" s="69"/>
      <c r="G24" s="657">
        <v>12.64</v>
      </c>
      <c r="H24" s="121">
        <v>24</v>
      </c>
      <c r="I24" s="88">
        <v>25</v>
      </c>
      <c r="J24" s="40" t="s">
        <v>59</v>
      </c>
      <c r="K24" s="41"/>
      <c r="L24" s="42"/>
      <c r="M24" s="658"/>
      <c r="N24" s="659" t="str">
        <f t="shared" si="3"/>
        <v>grams</v>
      </c>
      <c r="O24" s="692">
        <f t="shared" si="0"/>
        <v>303.36</v>
      </c>
      <c r="P24" s="29">
        <f t="shared" si="1"/>
        <v>12.64</v>
      </c>
      <c r="Q24" s="29">
        <f t="shared" si="2"/>
        <v>0</v>
      </c>
      <c r="R24" s="28"/>
      <c r="S24" s="28"/>
      <c r="T24" s="28"/>
      <c r="U24" s="28"/>
      <c r="V24" s="28"/>
      <c r="W24" s="28"/>
      <c r="X24" s="28"/>
      <c r="Y24" s="28"/>
      <c r="Z24" s="28"/>
    </row>
    <row r="25" spans="1:26" ht="15" customHeight="1">
      <c r="A25" s="92">
        <v>16</v>
      </c>
      <c r="B25" s="33" t="s">
        <v>1155</v>
      </c>
      <c r="C25" s="48"/>
      <c r="D25" s="35"/>
      <c r="E25" s="116" t="s">
        <v>1156</v>
      </c>
      <c r="F25" s="69"/>
      <c r="G25" s="661">
        <v>12.82</v>
      </c>
      <c r="H25" s="121">
        <v>8</v>
      </c>
      <c r="I25" s="88">
        <v>25</v>
      </c>
      <c r="J25" s="88" t="s">
        <v>59</v>
      </c>
      <c r="K25" s="41"/>
      <c r="L25" s="42"/>
      <c r="M25" s="658"/>
      <c r="N25" s="659" t="str">
        <f t="shared" si="3"/>
        <v>grams</v>
      </c>
      <c r="O25" s="692">
        <f t="shared" si="0"/>
        <v>102.56</v>
      </c>
      <c r="P25" s="29">
        <f t="shared" si="1"/>
        <v>12.82</v>
      </c>
      <c r="Q25" s="29">
        <f t="shared" si="2"/>
        <v>0</v>
      </c>
      <c r="R25" s="28"/>
      <c r="S25" s="28"/>
      <c r="T25" s="28"/>
      <c r="U25" s="28"/>
      <c r="V25" s="28"/>
      <c r="W25" s="28"/>
      <c r="X25" s="28"/>
      <c r="Y25" s="28"/>
      <c r="Z25" s="28"/>
    </row>
    <row r="26" spans="1:26" ht="15" customHeight="1">
      <c r="A26" s="92">
        <v>17</v>
      </c>
      <c r="B26" s="33" t="s">
        <v>1157</v>
      </c>
      <c r="C26" s="48"/>
      <c r="D26" s="35"/>
      <c r="E26" s="116" t="s">
        <v>1156</v>
      </c>
      <c r="F26" s="69"/>
      <c r="G26" s="657">
        <v>11.22</v>
      </c>
      <c r="H26" s="121">
        <v>12</v>
      </c>
      <c r="I26" s="88">
        <v>25</v>
      </c>
      <c r="J26" s="88" t="s">
        <v>59</v>
      </c>
      <c r="K26" s="41"/>
      <c r="L26" s="42"/>
      <c r="M26" s="658"/>
      <c r="N26" s="659" t="str">
        <f t="shared" si="3"/>
        <v>grams</v>
      </c>
      <c r="O26" s="692">
        <f t="shared" si="0"/>
        <v>134.64000000000001</v>
      </c>
      <c r="P26" s="29">
        <f t="shared" si="1"/>
        <v>11.22</v>
      </c>
      <c r="Q26" s="29">
        <f t="shared" si="2"/>
        <v>0</v>
      </c>
      <c r="R26" s="28"/>
      <c r="S26" s="28"/>
      <c r="T26" s="28"/>
      <c r="U26" s="28"/>
      <c r="V26" s="28"/>
      <c r="W26" s="28"/>
      <c r="X26" s="28"/>
      <c r="Y26" s="28"/>
      <c r="Z26" s="28"/>
    </row>
    <row r="27" spans="1:26" ht="15" customHeight="1">
      <c r="A27" s="111">
        <v>18</v>
      </c>
      <c r="B27" s="89" t="s">
        <v>1158</v>
      </c>
      <c r="C27" s="529"/>
      <c r="D27" s="9"/>
      <c r="E27" s="91" t="s">
        <v>1156</v>
      </c>
      <c r="F27" s="92"/>
      <c r="G27" s="657">
        <v>11.22</v>
      </c>
      <c r="H27" s="121">
        <v>18</v>
      </c>
      <c r="I27" s="88">
        <v>25</v>
      </c>
      <c r="J27" s="88" t="s">
        <v>59</v>
      </c>
      <c r="K27" s="41"/>
      <c r="L27" s="42"/>
      <c r="M27" s="658"/>
      <c r="N27" s="659" t="str">
        <f t="shared" si="3"/>
        <v>grams</v>
      </c>
      <c r="O27" s="692">
        <f t="shared" si="0"/>
        <v>201.96</v>
      </c>
      <c r="P27" s="29">
        <f t="shared" si="1"/>
        <v>11.22</v>
      </c>
      <c r="Q27" s="29">
        <f t="shared" si="2"/>
        <v>0</v>
      </c>
      <c r="R27" s="28"/>
      <c r="S27" s="28"/>
      <c r="T27" s="28"/>
      <c r="U27" s="28"/>
      <c r="V27" s="28"/>
      <c r="W27" s="28"/>
      <c r="X27" s="28"/>
      <c r="Y27" s="28"/>
      <c r="Z27" s="28"/>
    </row>
    <row r="28" spans="1:26" ht="15" customHeight="1">
      <c r="A28" s="111">
        <v>19</v>
      </c>
      <c r="B28" s="89" t="s">
        <v>3396</v>
      </c>
      <c r="C28" s="48"/>
      <c r="D28" s="9"/>
      <c r="E28" s="149" t="s">
        <v>1156</v>
      </c>
      <c r="F28" s="111"/>
      <c r="G28" s="670">
        <v>11.2</v>
      </c>
      <c r="H28" s="88">
        <v>18</v>
      </c>
      <c r="I28" s="88">
        <v>25</v>
      </c>
      <c r="J28" s="88" t="s">
        <v>59</v>
      </c>
      <c r="K28" s="41"/>
      <c r="L28" s="42"/>
      <c r="M28" s="658"/>
      <c r="N28" s="659" t="str">
        <f t="shared" si="3"/>
        <v>grams</v>
      </c>
      <c r="O28" s="692">
        <f t="shared" si="0"/>
        <v>201.6</v>
      </c>
      <c r="P28" s="29">
        <f t="shared" si="1"/>
        <v>11.2</v>
      </c>
      <c r="Q28" s="29">
        <f t="shared" si="2"/>
        <v>0</v>
      </c>
      <c r="R28" s="28"/>
      <c r="S28" s="28"/>
      <c r="T28" s="28"/>
      <c r="U28" s="28"/>
      <c r="V28" s="28"/>
      <c r="W28" s="28"/>
      <c r="X28" s="28"/>
      <c r="Y28" s="28"/>
      <c r="Z28" s="28"/>
    </row>
    <row r="29" spans="1:26" ht="15" customHeight="1">
      <c r="A29" s="111">
        <v>20</v>
      </c>
      <c r="B29" s="89" t="s">
        <v>1227</v>
      </c>
      <c r="C29" s="48"/>
      <c r="D29" s="525"/>
      <c r="E29" s="149" t="s">
        <v>3397</v>
      </c>
      <c r="F29" s="111"/>
      <c r="G29" s="670">
        <v>57.4</v>
      </c>
      <c r="H29" s="88">
        <v>14</v>
      </c>
      <c r="I29" s="88">
        <v>500</v>
      </c>
      <c r="J29" s="88" t="s">
        <v>59</v>
      </c>
      <c r="K29" s="41"/>
      <c r="L29" s="42"/>
      <c r="M29" s="658"/>
      <c r="N29" s="659" t="str">
        <f t="shared" si="3"/>
        <v>grams</v>
      </c>
      <c r="O29" s="692">
        <f t="shared" si="0"/>
        <v>803.6</v>
      </c>
      <c r="P29" s="29">
        <f t="shared" si="1"/>
        <v>57.4</v>
      </c>
      <c r="Q29" s="29">
        <f t="shared" si="2"/>
        <v>0</v>
      </c>
      <c r="R29" s="11"/>
      <c r="S29" s="28"/>
      <c r="T29" s="28"/>
      <c r="U29" s="28"/>
      <c r="V29" s="28"/>
      <c r="W29" s="28"/>
      <c r="X29" s="28"/>
      <c r="Y29" s="28"/>
      <c r="Z29" s="28"/>
    </row>
    <row r="30" spans="1:26" ht="15" customHeight="1">
      <c r="A30" s="111">
        <v>21</v>
      </c>
      <c r="B30" s="89" t="s">
        <v>1514</v>
      </c>
      <c r="C30" s="48"/>
      <c r="D30" s="35"/>
      <c r="E30" s="149" t="s">
        <v>1515</v>
      </c>
      <c r="F30" s="111"/>
      <c r="G30" s="670">
        <v>120</v>
      </c>
      <c r="H30" s="88">
        <v>7</v>
      </c>
      <c r="I30" s="88">
        <v>1000</v>
      </c>
      <c r="J30" s="88" t="s">
        <v>59</v>
      </c>
      <c r="K30" s="41"/>
      <c r="L30" s="42"/>
      <c r="M30" s="658"/>
      <c r="N30" s="659" t="str">
        <f t="shared" si="3"/>
        <v>grams</v>
      </c>
      <c r="O30" s="692">
        <f t="shared" si="0"/>
        <v>840</v>
      </c>
      <c r="P30" s="29">
        <f t="shared" si="1"/>
        <v>120</v>
      </c>
      <c r="Q30" s="109">
        <f t="shared" si="2"/>
        <v>0</v>
      </c>
      <c r="R30" s="11"/>
      <c r="S30" s="28"/>
      <c r="T30" s="28"/>
      <c r="U30" s="28"/>
      <c r="V30" s="28"/>
      <c r="W30" s="28"/>
      <c r="X30" s="28"/>
      <c r="Y30" s="28"/>
      <c r="Z30" s="28"/>
    </row>
    <row r="31" spans="1:26" ht="15" customHeight="1">
      <c r="A31" s="111">
        <v>22</v>
      </c>
      <c r="B31" s="89" t="s">
        <v>1813</v>
      </c>
      <c r="C31" s="48"/>
      <c r="D31" s="9"/>
      <c r="E31" s="149" t="s">
        <v>1814</v>
      </c>
      <c r="F31" s="111"/>
      <c r="G31" s="670">
        <v>65</v>
      </c>
      <c r="H31" s="88">
        <v>1</v>
      </c>
      <c r="I31" s="88">
        <v>30</v>
      </c>
      <c r="J31" s="88" t="s">
        <v>29</v>
      </c>
      <c r="K31" s="41"/>
      <c r="L31" s="42"/>
      <c r="M31" s="658"/>
      <c r="N31" s="659" t="str">
        <f t="shared" si="3"/>
        <v>ml</v>
      </c>
      <c r="O31" s="692">
        <f t="shared" si="0"/>
        <v>65</v>
      </c>
      <c r="P31" s="29">
        <f t="shared" si="1"/>
        <v>65</v>
      </c>
      <c r="Q31" s="29">
        <f t="shared" si="2"/>
        <v>0</v>
      </c>
      <c r="R31" s="28"/>
      <c r="S31" s="28"/>
      <c r="T31" s="28"/>
      <c r="U31" s="28"/>
      <c r="V31" s="28"/>
      <c r="W31" s="28"/>
      <c r="X31" s="28"/>
      <c r="Y31" s="28"/>
      <c r="Z31" s="28"/>
    </row>
    <row r="32" spans="1:26" ht="15" customHeight="1">
      <c r="A32" s="111">
        <v>23</v>
      </c>
      <c r="B32" s="89" t="s">
        <v>3398</v>
      </c>
      <c r="C32" s="48"/>
      <c r="D32" s="9"/>
      <c r="E32" s="149" t="s">
        <v>1879</v>
      </c>
      <c r="F32" s="111"/>
      <c r="G32" s="670">
        <v>220</v>
      </c>
      <c r="H32" s="88">
        <v>1</v>
      </c>
      <c r="I32" s="88">
        <v>1000</v>
      </c>
      <c r="J32" s="88" t="s">
        <v>59</v>
      </c>
      <c r="K32" s="41"/>
      <c r="L32" s="42"/>
      <c r="M32" s="658"/>
      <c r="N32" s="659" t="str">
        <f t="shared" si="3"/>
        <v>grams</v>
      </c>
      <c r="O32" s="692">
        <f t="shared" si="0"/>
        <v>220</v>
      </c>
      <c r="P32" s="29">
        <f t="shared" si="1"/>
        <v>220</v>
      </c>
      <c r="Q32" s="74">
        <f t="shared" si="2"/>
        <v>0</v>
      </c>
      <c r="R32" s="28"/>
      <c r="S32" s="28"/>
      <c r="T32" s="28"/>
      <c r="U32" s="28"/>
      <c r="V32" s="28"/>
      <c r="W32" s="28"/>
      <c r="X32" s="28"/>
      <c r="Y32" s="28"/>
      <c r="Z32" s="28"/>
    </row>
    <row r="33" spans="1:26" ht="15" customHeight="1">
      <c r="A33" s="111">
        <v>24</v>
      </c>
      <c r="B33" s="89" t="s">
        <v>2359</v>
      </c>
      <c r="C33" s="48"/>
      <c r="D33" s="9"/>
      <c r="E33" s="149" t="s">
        <v>3399</v>
      </c>
      <c r="F33" s="111"/>
      <c r="G33" s="670">
        <v>80.599999999999994</v>
      </c>
      <c r="H33" s="88">
        <v>38</v>
      </c>
      <c r="I33" s="88">
        <v>1000</v>
      </c>
      <c r="J33" s="88" t="s">
        <v>59</v>
      </c>
      <c r="K33" s="41"/>
      <c r="L33" s="42"/>
      <c r="M33" s="658"/>
      <c r="N33" s="659" t="str">
        <f t="shared" si="3"/>
        <v>grams</v>
      </c>
      <c r="O33" s="692">
        <f t="shared" si="0"/>
        <v>3062.7999999999997</v>
      </c>
      <c r="P33" s="29">
        <f t="shared" si="1"/>
        <v>80.599999999999994</v>
      </c>
      <c r="Q33" s="74">
        <f t="shared" si="2"/>
        <v>0</v>
      </c>
      <c r="R33" s="28"/>
      <c r="S33" s="28"/>
      <c r="T33" s="28"/>
      <c r="U33" s="28"/>
      <c r="V33" s="28"/>
      <c r="W33" s="28"/>
      <c r="X33" s="28"/>
      <c r="Y33" s="28"/>
      <c r="Z33" s="28"/>
    </row>
    <row r="34" spans="1:26" ht="15" customHeight="1">
      <c r="A34" s="111">
        <v>25</v>
      </c>
      <c r="B34" s="241" t="s">
        <v>2365</v>
      </c>
      <c r="C34" s="48"/>
      <c r="D34" s="9"/>
      <c r="E34" s="114" t="s">
        <v>3400</v>
      </c>
      <c r="F34" s="111"/>
      <c r="G34" s="672">
        <v>82</v>
      </c>
      <c r="H34" s="669">
        <v>15</v>
      </c>
      <c r="I34" s="669">
        <v>1000</v>
      </c>
      <c r="J34" s="88" t="s">
        <v>59</v>
      </c>
      <c r="K34" s="41"/>
      <c r="L34" s="42"/>
      <c r="M34" s="658"/>
      <c r="N34" s="659" t="str">
        <f t="shared" si="3"/>
        <v>grams</v>
      </c>
      <c r="O34" s="692">
        <f t="shared" si="0"/>
        <v>1230</v>
      </c>
      <c r="P34" s="29">
        <f t="shared" si="1"/>
        <v>82</v>
      </c>
      <c r="Q34" s="74">
        <f t="shared" si="2"/>
        <v>0</v>
      </c>
      <c r="R34" s="28"/>
      <c r="S34" s="28"/>
      <c r="T34" s="28"/>
      <c r="U34" s="28"/>
      <c r="V34" s="28"/>
      <c r="W34" s="28"/>
      <c r="X34" s="28"/>
      <c r="Y34" s="28"/>
      <c r="Z34" s="28"/>
    </row>
    <row r="35" spans="1:26" ht="15" customHeight="1">
      <c r="A35" s="111">
        <v>26</v>
      </c>
      <c r="B35" s="33" t="s">
        <v>2370</v>
      </c>
      <c r="C35" s="48"/>
      <c r="D35" s="9"/>
      <c r="E35" s="50" t="s">
        <v>3400</v>
      </c>
      <c r="F35" s="111"/>
      <c r="G35" s="657">
        <v>86.2</v>
      </c>
      <c r="H35" s="121">
        <v>10</v>
      </c>
      <c r="I35" s="121">
        <v>1000</v>
      </c>
      <c r="J35" s="88" t="s">
        <v>59</v>
      </c>
      <c r="K35" s="41"/>
      <c r="L35" s="42"/>
      <c r="M35" s="658"/>
      <c r="N35" s="659" t="str">
        <f t="shared" si="3"/>
        <v>grams</v>
      </c>
      <c r="O35" s="692">
        <f t="shared" si="0"/>
        <v>862</v>
      </c>
      <c r="P35" s="29">
        <f t="shared" si="1"/>
        <v>86.2</v>
      </c>
      <c r="Q35" s="29">
        <f t="shared" si="2"/>
        <v>0</v>
      </c>
      <c r="R35" s="28"/>
      <c r="S35" s="28"/>
      <c r="T35" s="28"/>
      <c r="U35" s="28"/>
      <c r="V35" s="28"/>
      <c r="W35" s="28"/>
      <c r="X35" s="28"/>
      <c r="Y35" s="28"/>
      <c r="Z35" s="28"/>
    </row>
    <row r="36" spans="1:26" ht="15" customHeight="1">
      <c r="A36" s="111">
        <v>27</v>
      </c>
      <c r="B36" s="33" t="s">
        <v>2531</v>
      </c>
      <c r="C36" s="48"/>
      <c r="D36" s="9"/>
      <c r="E36" s="50" t="s">
        <v>2532</v>
      </c>
      <c r="F36" s="111"/>
      <c r="G36" s="657">
        <v>85</v>
      </c>
      <c r="H36" s="121">
        <v>1</v>
      </c>
      <c r="I36" s="121">
        <v>350</v>
      </c>
      <c r="J36" s="88" t="s">
        <v>59</v>
      </c>
      <c r="K36" s="41"/>
      <c r="L36" s="42"/>
      <c r="M36" s="658"/>
      <c r="N36" s="659" t="str">
        <f t="shared" si="3"/>
        <v>grams</v>
      </c>
      <c r="O36" s="692">
        <f t="shared" si="0"/>
        <v>85</v>
      </c>
      <c r="P36" s="29">
        <f t="shared" si="1"/>
        <v>85</v>
      </c>
      <c r="Q36" s="109">
        <f t="shared" si="2"/>
        <v>0</v>
      </c>
      <c r="R36" s="11"/>
      <c r="S36" s="28"/>
      <c r="T36" s="28"/>
      <c r="U36" s="28"/>
      <c r="V36" s="28"/>
      <c r="W36" s="28"/>
      <c r="X36" s="28"/>
      <c r="Y36" s="28"/>
      <c r="Z36" s="28"/>
    </row>
    <row r="37" spans="1:26" ht="15" customHeight="1">
      <c r="A37" s="111">
        <v>28</v>
      </c>
      <c r="B37" s="33" t="s">
        <v>227</v>
      </c>
      <c r="C37" s="48"/>
      <c r="D37" s="9"/>
      <c r="E37" s="50" t="s">
        <v>3401</v>
      </c>
      <c r="F37" s="111"/>
      <c r="G37" s="657">
        <v>330</v>
      </c>
      <c r="H37" s="121">
        <v>14</v>
      </c>
      <c r="I37" s="121">
        <v>1000</v>
      </c>
      <c r="J37" s="88" t="s">
        <v>59</v>
      </c>
      <c r="K37" s="41"/>
      <c r="L37" s="42"/>
      <c r="M37" s="658"/>
      <c r="N37" s="659" t="s">
        <v>2759</v>
      </c>
      <c r="O37" s="692">
        <f t="shared" si="0"/>
        <v>4620</v>
      </c>
      <c r="P37" s="29">
        <f t="shared" si="1"/>
        <v>330</v>
      </c>
      <c r="Q37" s="74">
        <f t="shared" si="2"/>
        <v>0</v>
      </c>
      <c r="R37" s="28"/>
      <c r="S37" s="28"/>
      <c r="T37" s="28"/>
      <c r="U37" s="28"/>
      <c r="V37" s="28"/>
      <c r="W37" s="28"/>
      <c r="X37" s="28"/>
      <c r="Y37" s="28"/>
      <c r="Z37" s="28"/>
    </row>
    <row r="38" spans="1:26" ht="15" customHeight="1">
      <c r="A38" s="111">
        <v>29</v>
      </c>
      <c r="B38" s="33" t="s">
        <v>695</v>
      </c>
      <c r="C38" s="48"/>
      <c r="D38" s="9"/>
      <c r="E38" s="50" t="s">
        <v>696</v>
      </c>
      <c r="F38" s="111"/>
      <c r="G38" s="657">
        <v>16.14</v>
      </c>
      <c r="H38" s="121">
        <v>48</v>
      </c>
      <c r="I38" s="121">
        <v>290</v>
      </c>
      <c r="J38" s="88" t="s">
        <v>29</v>
      </c>
      <c r="K38" s="41"/>
      <c r="L38" s="42"/>
      <c r="M38" s="658"/>
      <c r="N38" s="659" t="s">
        <v>29</v>
      </c>
      <c r="O38" s="692">
        <f t="shared" si="0"/>
        <v>774.72</v>
      </c>
      <c r="P38" s="29">
        <f t="shared" si="1"/>
        <v>16.14</v>
      </c>
      <c r="Q38" s="29">
        <f t="shared" si="2"/>
        <v>0</v>
      </c>
      <c r="R38" s="28"/>
      <c r="S38" s="28"/>
      <c r="T38" s="28"/>
      <c r="U38" s="28"/>
      <c r="V38" s="28"/>
      <c r="W38" s="28"/>
      <c r="X38" s="28"/>
      <c r="Y38" s="28"/>
      <c r="Z38" s="28"/>
    </row>
    <row r="39" spans="1:26" ht="15" customHeight="1">
      <c r="A39" s="111">
        <v>30</v>
      </c>
      <c r="B39" s="48" t="s">
        <v>1040</v>
      </c>
      <c r="C39" s="48"/>
      <c r="D39" s="9"/>
      <c r="E39" s="116" t="s">
        <v>1041</v>
      </c>
      <c r="F39" s="111"/>
      <c r="G39" s="657">
        <v>7.68</v>
      </c>
      <c r="H39" s="121">
        <v>6</v>
      </c>
      <c r="I39" s="88">
        <v>80</v>
      </c>
      <c r="J39" s="121" t="s">
        <v>29</v>
      </c>
      <c r="K39" s="41"/>
      <c r="L39" s="42"/>
      <c r="M39" s="658"/>
      <c r="N39" s="659" t="str">
        <f t="shared" ref="N39:N195" si="4">CONCATENATE(M39,K39,J39)</f>
        <v>ml</v>
      </c>
      <c r="O39" s="692">
        <f t="shared" si="0"/>
        <v>46.08</v>
      </c>
      <c r="P39" s="29">
        <f t="shared" si="1"/>
        <v>7.68</v>
      </c>
      <c r="Q39" s="29">
        <f t="shared" si="2"/>
        <v>0</v>
      </c>
      <c r="R39" s="28"/>
      <c r="S39" s="28"/>
      <c r="T39" s="28"/>
      <c r="U39" s="28"/>
      <c r="V39" s="28"/>
      <c r="W39" s="28"/>
      <c r="X39" s="28"/>
      <c r="Y39" s="28"/>
      <c r="Z39" s="28"/>
    </row>
    <row r="40" spans="1:26" ht="15" customHeight="1">
      <c r="A40" s="111">
        <v>31</v>
      </c>
      <c r="B40" s="33" t="s">
        <v>1070</v>
      </c>
      <c r="C40" s="48"/>
      <c r="D40" s="9"/>
      <c r="E40" s="116" t="s">
        <v>1071</v>
      </c>
      <c r="F40" s="111"/>
      <c r="G40" s="670">
        <v>43.4</v>
      </c>
      <c r="H40" s="88">
        <v>24</v>
      </c>
      <c r="I40" s="88">
        <v>500</v>
      </c>
      <c r="J40" s="40" t="s">
        <v>29</v>
      </c>
      <c r="K40" s="41"/>
      <c r="L40" s="42"/>
      <c r="M40" s="658"/>
      <c r="N40" s="659" t="str">
        <f t="shared" si="4"/>
        <v>ml</v>
      </c>
      <c r="O40" s="692">
        <f t="shared" si="0"/>
        <v>1041.5999999999999</v>
      </c>
      <c r="P40" s="29">
        <f t="shared" si="1"/>
        <v>43.4</v>
      </c>
      <c r="Q40" s="74">
        <f t="shared" si="2"/>
        <v>0</v>
      </c>
      <c r="R40" s="28"/>
      <c r="S40" s="28"/>
      <c r="T40" s="28"/>
      <c r="U40" s="28"/>
      <c r="V40" s="28"/>
      <c r="W40" s="28"/>
      <c r="X40" s="28"/>
      <c r="Y40" s="28"/>
      <c r="Z40" s="28"/>
    </row>
    <row r="41" spans="1:26" ht="15" customHeight="1">
      <c r="A41" s="111">
        <v>32</v>
      </c>
      <c r="B41" s="33" t="s">
        <v>1162</v>
      </c>
      <c r="C41" s="48"/>
      <c r="D41" s="9"/>
      <c r="E41" s="116" t="s">
        <v>1163</v>
      </c>
      <c r="F41" s="111"/>
      <c r="G41" s="670">
        <v>9.74</v>
      </c>
      <c r="H41" s="88">
        <v>7</v>
      </c>
      <c r="I41" s="88">
        <v>250</v>
      </c>
      <c r="J41" s="40" t="s">
        <v>29</v>
      </c>
      <c r="K41" s="41"/>
      <c r="L41" s="42"/>
      <c r="M41" s="658"/>
      <c r="N41" s="659" t="str">
        <f t="shared" si="4"/>
        <v>ml</v>
      </c>
      <c r="O41" s="692">
        <f t="shared" si="0"/>
        <v>68.180000000000007</v>
      </c>
      <c r="P41" s="29">
        <f t="shared" si="1"/>
        <v>9.74</v>
      </c>
      <c r="Q41" s="74">
        <f t="shared" si="2"/>
        <v>0</v>
      </c>
      <c r="R41" s="28"/>
      <c r="S41" s="28"/>
      <c r="T41" s="28"/>
      <c r="U41" s="28"/>
      <c r="V41" s="28"/>
      <c r="W41" s="28"/>
      <c r="X41" s="28"/>
      <c r="Y41" s="28"/>
      <c r="Z41" s="28"/>
    </row>
    <row r="42" spans="1:26" ht="15" customHeight="1">
      <c r="A42" s="111">
        <v>33</v>
      </c>
      <c r="B42" s="48" t="s">
        <v>1616</v>
      </c>
      <c r="C42" s="48"/>
      <c r="D42" s="48"/>
      <c r="E42" s="116" t="s">
        <v>1617</v>
      </c>
      <c r="F42" s="111"/>
      <c r="G42" s="670">
        <v>7.5</v>
      </c>
      <c r="H42" s="88">
        <v>1001</v>
      </c>
      <c r="I42" s="88">
        <v>500</v>
      </c>
      <c r="J42" s="40" t="s">
        <v>29</v>
      </c>
      <c r="K42" s="41"/>
      <c r="L42" s="42"/>
      <c r="M42" s="658"/>
      <c r="N42" s="659" t="str">
        <f t="shared" si="4"/>
        <v>ml</v>
      </c>
      <c r="O42" s="692">
        <f t="shared" si="0"/>
        <v>7507.5</v>
      </c>
      <c r="P42" s="29">
        <f t="shared" si="1"/>
        <v>7.5</v>
      </c>
      <c r="Q42" s="74">
        <f t="shared" si="2"/>
        <v>0</v>
      </c>
      <c r="R42" s="28"/>
      <c r="S42" s="28"/>
      <c r="T42" s="28"/>
      <c r="U42" s="28"/>
      <c r="V42" s="28"/>
      <c r="W42" s="28"/>
      <c r="X42" s="28"/>
      <c r="Y42" s="28"/>
      <c r="Z42" s="28"/>
    </row>
    <row r="43" spans="1:26" ht="15" customHeight="1">
      <c r="A43" s="111">
        <v>34</v>
      </c>
      <c r="B43" s="33" t="s">
        <v>1678</v>
      </c>
      <c r="C43" s="48"/>
      <c r="D43" s="48"/>
      <c r="E43" s="50" t="s">
        <v>1679</v>
      </c>
      <c r="F43" s="111"/>
      <c r="G43" s="670">
        <v>16.14</v>
      </c>
      <c r="H43" s="88">
        <v>48</v>
      </c>
      <c r="I43" s="88">
        <v>290</v>
      </c>
      <c r="J43" s="40" t="s">
        <v>3454</v>
      </c>
      <c r="K43" s="41"/>
      <c r="L43" s="42"/>
      <c r="M43" s="658"/>
      <c r="N43" s="659" t="str">
        <f t="shared" si="4"/>
        <v>mk</v>
      </c>
      <c r="O43" s="692">
        <f t="shared" si="0"/>
        <v>774.72</v>
      </c>
      <c r="P43" s="29">
        <f t="shared" si="1"/>
        <v>16.14</v>
      </c>
      <c r="Q43" s="29">
        <f t="shared" si="2"/>
        <v>0</v>
      </c>
      <c r="R43" s="28"/>
      <c r="S43" s="28"/>
      <c r="T43" s="28"/>
      <c r="U43" s="28"/>
      <c r="V43" s="28"/>
      <c r="W43" s="28"/>
      <c r="X43" s="28"/>
      <c r="Y43" s="28"/>
      <c r="Z43" s="28"/>
    </row>
    <row r="44" spans="1:26" ht="15" customHeight="1">
      <c r="A44" s="111">
        <v>35</v>
      </c>
      <c r="B44" s="33" t="s">
        <v>1914</v>
      </c>
      <c r="C44" s="48"/>
      <c r="D44" s="48"/>
      <c r="E44" s="116" t="s">
        <v>1163</v>
      </c>
      <c r="F44" s="111"/>
      <c r="G44" s="670">
        <v>8.8759999999999994</v>
      </c>
      <c r="H44" s="88">
        <v>3</v>
      </c>
      <c r="I44" s="88">
        <v>250</v>
      </c>
      <c r="J44" s="40"/>
      <c r="K44" s="41"/>
      <c r="L44" s="42"/>
      <c r="M44" s="658"/>
      <c r="N44" s="659" t="str">
        <f t="shared" si="4"/>
        <v/>
      </c>
      <c r="O44" s="692">
        <f t="shared" si="0"/>
        <v>26.628</v>
      </c>
      <c r="P44" s="29">
        <f t="shared" si="1"/>
        <v>8.8759999999999994</v>
      </c>
      <c r="Q44" s="109">
        <f t="shared" si="2"/>
        <v>0</v>
      </c>
      <c r="R44" s="11"/>
      <c r="S44" s="28"/>
      <c r="T44" s="28"/>
      <c r="U44" s="28"/>
      <c r="V44" s="28"/>
      <c r="W44" s="28"/>
      <c r="X44" s="28"/>
      <c r="Y44" s="28"/>
      <c r="Z44" s="28"/>
    </row>
    <row r="45" spans="1:26" ht="15" customHeight="1">
      <c r="A45" s="111">
        <v>36</v>
      </c>
      <c r="B45" s="48" t="s">
        <v>1917</v>
      </c>
      <c r="C45" s="48"/>
      <c r="D45" s="48"/>
      <c r="E45" s="116" t="s">
        <v>2616</v>
      </c>
      <c r="F45" s="111"/>
      <c r="G45" s="670">
        <v>27.97</v>
      </c>
      <c r="H45" s="88">
        <v>34</v>
      </c>
      <c r="I45" s="88">
        <v>220</v>
      </c>
      <c r="J45" s="40" t="s">
        <v>29</v>
      </c>
      <c r="K45" s="41"/>
      <c r="L45" s="42"/>
      <c r="M45" s="658"/>
      <c r="N45" s="659" t="str">
        <f t="shared" si="4"/>
        <v>ml</v>
      </c>
      <c r="O45" s="692">
        <f t="shared" si="0"/>
        <v>950.98</v>
      </c>
      <c r="P45" s="29">
        <f t="shared" si="1"/>
        <v>27.97</v>
      </c>
      <c r="Q45" s="29">
        <f t="shared" si="2"/>
        <v>0</v>
      </c>
      <c r="R45" s="28"/>
      <c r="S45" s="28"/>
      <c r="T45" s="28"/>
      <c r="U45" s="28"/>
      <c r="V45" s="28"/>
      <c r="W45" s="28"/>
      <c r="X45" s="28"/>
      <c r="Y45" s="28"/>
      <c r="Z45" s="28"/>
    </row>
    <row r="46" spans="1:26" ht="15" customHeight="1">
      <c r="A46" s="111">
        <v>37</v>
      </c>
      <c r="B46" s="33" t="s">
        <v>2121</v>
      </c>
      <c r="C46" s="48"/>
      <c r="D46" s="48"/>
      <c r="E46" s="116" t="s">
        <v>2122</v>
      </c>
      <c r="F46" s="111"/>
      <c r="G46" s="670">
        <v>12.57</v>
      </c>
      <c r="H46" s="88">
        <v>3</v>
      </c>
      <c r="I46" s="88">
        <v>250</v>
      </c>
      <c r="J46" s="40" t="s">
        <v>29</v>
      </c>
      <c r="K46" s="41"/>
      <c r="L46" s="42"/>
      <c r="M46" s="658"/>
      <c r="N46" s="659" t="str">
        <f t="shared" si="4"/>
        <v>ml</v>
      </c>
      <c r="O46" s="692">
        <f t="shared" si="0"/>
        <v>37.71</v>
      </c>
      <c r="P46" s="29">
        <f t="shared" si="1"/>
        <v>12.57</v>
      </c>
      <c r="Q46" s="109">
        <f t="shared" si="2"/>
        <v>0</v>
      </c>
      <c r="R46" s="11"/>
      <c r="S46" s="28"/>
      <c r="T46" s="28"/>
      <c r="U46" s="28"/>
      <c r="V46" s="28"/>
      <c r="W46" s="28"/>
      <c r="X46" s="28"/>
      <c r="Y46" s="28"/>
      <c r="Z46" s="28"/>
    </row>
    <row r="47" spans="1:26" ht="15" customHeight="1">
      <c r="A47" s="111">
        <v>38</v>
      </c>
      <c r="B47" s="33" t="s">
        <v>66</v>
      </c>
      <c r="C47" s="48"/>
      <c r="D47" s="48"/>
      <c r="E47" s="116" t="s">
        <v>3460</v>
      </c>
      <c r="F47" s="111"/>
      <c r="G47" s="670">
        <v>8.2799999999999994</v>
      </c>
      <c r="H47" s="88">
        <v>180</v>
      </c>
      <c r="I47" s="88">
        <v>33</v>
      </c>
      <c r="J47" s="40" t="s">
        <v>59</v>
      </c>
      <c r="K47" s="41"/>
      <c r="L47" s="42"/>
      <c r="M47" s="658"/>
      <c r="N47" s="659" t="str">
        <f t="shared" si="4"/>
        <v>grams</v>
      </c>
      <c r="O47" s="692">
        <f t="shared" si="0"/>
        <v>1490.3999999999999</v>
      </c>
      <c r="P47" s="29">
        <f t="shared" si="1"/>
        <v>8.2799999999999994</v>
      </c>
      <c r="Q47" s="29">
        <f t="shared" si="2"/>
        <v>0</v>
      </c>
      <c r="R47" s="28"/>
      <c r="S47" s="28"/>
      <c r="T47" s="28"/>
      <c r="U47" s="28"/>
      <c r="V47" s="28"/>
      <c r="W47" s="28"/>
      <c r="X47" s="28"/>
      <c r="Y47" s="28"/>
      <c r="Z47" s="28"/>
    </row>
    <row r="48" spans="1:26" ht="15" customHeight="1">
      <c r="A48" s="111">
        <v>39</v>
      </c>
      <c r="B48" s="33" t="s">
        <v>215</v>
      </c>
      <c r="C48" s="48"/>
      <c r="D48" s="48"/>
      <c r="E48" s="116" t="s">
        <v>3402</v>
      </c>
      <c r="F48" s="111"/>
      <c r="G48" s="670">
        <v>16.899999999999999</v>
      </c>
      <c r="H48" s="88">
        <v>26</v>
      </c>
      <c r="I48" s="88">
        <v>33</v>
      </c>
      <c r="J48" s="40" t="s">
        <v>59</v>
      </c>
      <c r="K48" s="41"/>
      <c r="L48" s="42"/>
      <c r="M48" s="658"/>
      <c r="N48" s="659" t="str">
        <f t="shared" si="4"/>
        <v>grams</v>
      </c>
      <c r="O48" s="692">
        <f t="shared" si="0"/>
        <v>439.4</v>
      </c>
      <c r="P48" s="29">
        <f t="shared" si="1"/>
        <v>16.899999999999999</v>
      </c>
      <c r="Q48" s="109">
        <f t="shared" si="2"/>
        <v>0</v>
      </c>
      <c r="R48" s="11"/>
      <c r="S48" s="28"/>
      <c r="T48" s="28"/>
      <c r="U48" s="28"/>
      <c r="V48" s="28"/>
      <c r="W48" s="28"/>
      <c r="X48" s="28"/>
      <c r="Y48" s="28"/>
      <c r="Z48" s="28"/>
    </row>
    <row r="49" spans="1:26" ht="15" customHeight="1">
      <c r="A49" s="111">
        <v>40</v>
      </c>
      <c r="B49" s="48" t="s">
        <v>222</v>
      </c>
      <c r="C49" s="48"/>
      <c r="D49" s="48"/>
      <c r="E49" s="91" t="s">
        <v>3461</v>
      </c>
      <c r="F49" s="111"/>
      <c r="G49" s="670">
        <v>10.82</v>
      </c>
      <c r="H49" s="88">
        <v>374</v>
      </c>
      <c r="I49" s="88">
        <v>33</v>
      </c>
      <c r="J49" s="40" t="s">
        <v>59</v>
      </c>
      <c r="K49" s="41"/>
      <c r="L49" s="42"/>
      <c r="M49" s="658"/>
      <c r="N49" s="659" t="str">
        <f t="shared" si="4"/>
        <v>grams</v>
      </c>
      <c r="O49" s="692">
        <f t="shared" si="0"/>
        <v>4046.6800000000003</v>
      </c>
      <c r="P49" s="29">
        <f t="shared" si="1"/>
        <v>10.82</v>
      </c>
      <c r="Q49" s="29">
        <f t="shared" si="2"/>
        <v>0</v>
      </c>
      <c r="R49" s="28"/>
      <c r="S49" s="28"/>
      <c r="T49" s="28"/>
      <c r="U49" s="28"/>
      <c r="V49" s="28"/>
      <c r="W49" s="28"/>
      <c r="X49" s="28"/>
      <c r="Y49" s="28"/>
      <c r="Z49" s="28"/>
    </row>
    <row r="50" spans="1:26" ht="15" customHeight="1">
      <c r="A50" s="111">
        <v>41</v>
      </c>
      <c r="B50" s="490" t="s">
        <v>3403</v>
      </c>
      <c r="C50" s="48"/>
      <c r="D50" s="48"/>
      <c r="E50" s="344" t="s">
        <v>3462</v>
      </c>
      <c r="F50" s="111"/>
      <c r="G50" s="670">
        <v>8.57</v>
      </c>
      <c r="H50" s="88">
        <v>238</v>
      </c>
      <c r="I50" s="88">
        <v>33</v>
      </c>
      <c r="J50" s="88" t="s">
        <v>59</v>
      </c>
      <c r="K50" s="41"/>
      <c r="L50" s="42"/>
      <c r="M50" s="658"/>
      <c r="N50" s="659" t="str">
        <f t="shared" si="4"/>
        <v>grams</v>
      </c>
      <c r="O50" s="692">
        <f t="shared" si="0"/>
        <v>2039.66</v>
      </c>
      <c r="P50" s="29">
        <f t="shared" si="1"/>
        <v>8.57</v>
      </c>
      <c r="Q50" s="29">
        <f t="shared" si="2"/>
        <v>0</v>
      </c>
      <c r="R50" s="11"/>
      <c r="S50" s="28"/>
      <c r="T50" s="28"/>
      <c r="U50" s="28"/>
      <c r="V50" s="28"/>
      <c r="W50" s="28"/>
      <c r="X50" s="28"/>
      <c r="Y50" s="28"/>
      <c r="Z50" s="28"/>
    </row>
    <row r="51" spans="1:26" ht="15" customHeight="1">
      <c r="A51" s="111">
        <v>42</v>
      </c>
      <c r="B51" s="33" t="s">
        <v>311</v>
      </c>
      <c r="C51" s="48"/>
      <c r="D51" s="48"/>
      <c r="E51" s="116" t="s">
        <v>3463</v>
      </c>
      <c r="F51" s="111"/>
      <c r="G51" s="670">
        <v>7.37</v>
      </c>
      <c r="H51" s="88">
        <v>239</v>
      </c>
      <c r="I51" s="88">
        <v>30</v>
      </c>
      <c r="J51" s="88" t="s">
        <v>59</v>
      </c>
      <c r="K51" s="41"/>
      <c r="L51" s="42"/>
      <c r="M51" s="658"/>
      <c r="N51" s="659" t="str">
        <f t="shared" si="4"/>
        <v>grams</v>
      </c>
      <c r="O51" s="692">
        <f t="shared" si="0"/>
        <v>1761.43</v>
      </c>
      <c r="P51" s="29">
        <f t="shared" si="1"/>
        <v>7.37</v>
      </c>
      <c r="Q51" s="109">
        <f t="shared" si="2"/>
        <v>0</v>
      </c>
      <c r="R51" s="11"/>
      <c r="S51" s="28"/>
      <c r="T51" s="28"/>
      <c r="U51" s="28"/>
      <c r="V51" s="28"/>
      <c r="W51" s="28"/>
      <c r="X51" s="28"/>
      <c r="Y51" s="28"/>
      <c r="Z51" s="28"/>
    </row>
    <row r="52" spans="1:26" ht="15" customHeight="1">
      <c r="A52" s="111">
        <v>43</v>
      </c>
      <c r="B52" s="33" t="s">
        <v>327</v>
      </c>
      <c r="C52" s="48"/>
      <c r="D52" s="48"/>
      <c r="E52" s="248" t="s">
        <v>3464</v>
      </c>
      <c r="F52" s="111"/>
      <c r="G52" s="670">
        <v>4.0999999999999996</v>
      </c>
      <c r="H52" s="88">
        <v>100</v>
      </c>
      <c r="I52" s="88">
        <v>18</v>
      </c>
      <c r="J52" s="88" t="s">
        <v>59</v>
      </c>
      <c r="K52" s="41"/>
      <c r="L52" s="42"/>
      <c r="M52" s="658"/>
      <c r="N52" s="659" t="str">
        <f t="shared" si="4"/>
        <v>grams</v>
      </c>
      <c r="O52" s="692">
        <f t="shared" si="0"/>
        <v>409.99999999999994</v>
      </c>
      <c r="P52" s="29">
        <f t="shared" si="1"/>
        <v>4.0999999999999996</v>
      </c>
      <c r="Q52" s="109">
        <f t="shared" si="2"/>
        <v>0</v>
      </c>
      <c r="R52" s="11"/>
      <c r="S52" s="28"/>
      <c r="T52" s="28"/>
      <c r="U52" s="28"/>
      <c r="V52" s="28"/>
      <c r="W52" s="28"/>
      <c r="X52" s="28"/>
      <c r="Y52" s="28"/>
      <c r="Z52" s="28"/>
    </row>
    <row r="53" spans="1:26" ht="15" customHeight="1">
      <c r="A53" s="111">
        <v>44</v>
      </c>
      <c r="B53" s="33" t="s">
        <v>315</v>
      </c>
      <c r="C53" s="48"/>
      <c r="D53" s="48"/>
      <c r="E53" s="50" t="s">
        <v>3465</v>
      </c>
      <c r="F53" s="111"/>
      <c r="G53" s="670">
        <v>8.1999999999999993</v>
      </c>
      <c r="H53" s="88">
        <v>180</v>
      </c>
      <c r="I53" s="88">
        <v>30</v>
      </c>
      <c r="J53" s="88" t="s">
        <v>59</v>
      </c>
      <c r="K53" s="41"/>
      <c r="L53" s="42"/>
      <c r="M53" s="658"/>
      <c r="N53" s="659" t="str">
        <f t="shared" si="4"/>
        <v>grams</v>
      </c>
      <c r="O53" s="692">
        <f t="shared" si="0"/>
        <v>1475.9999999999998</v>
      </c>
      <c r="P53" s="29">
        <f t="shared" si="1"/>
        <v>8.1999999999999993</v>
      </c>
      <c r="Q53" s="109">
        <f t="shared" si="2"/>
        <v>0</v>
      </c>
      <c r="R53" s="11"/>
      <c r="S53" s="28"/>
      <c r="T53" s="28"/>
      <c r="U53" s="28"/>
      <c r="V53" s="28"/>
      <c r="W53" s="28"/>
      <c r="X53" s="28"/>
      <c r="Y53" s="28"/>
      <c r="Z53" s="28"/>
    </row>
    <row r="54" spans="1:26" ht="15" customHeight="1">
      <c r="A54" s="111">
        <v>45</v>
      </c>
      <c r="B54" s="33" t="s">
        <v>363</v>
      </c>
      <c r="C54" s="48"/>
      <c r="D54" s="139"/>
      <c r="E54" s="50" t="s">
        <v>3404</v>
      </c>
      <c r="F54" s="111"/>
      <c r="G54" s="670">
        <v>700</v>
      </c>
      <c r="H54" s="88">
        <v>2</v>
      </c>
      <c r="I54" s="88">
        <v>1000</v>
      </c>
      <c r="J54" s="88" t="s">
        <v>59</v>
      </c>
      <c r="K54" s="41"/>
      <c r="L54" s="42"/>
      <c r="M54" s="658"/>
      <c r="N54" s="659" t="str">
        <f t="shared" si="4"/>
        <v>grams</v>
      </c>
      <c r="O54" s="692">
        <f t="shared" si="0"/>
        <v>1400</v>
      </c>
      <c r="P54" s="29">
        <f t="shared" si="1"/>
        <v>700</v>
      </c>
      <c r="Q54" s="109">
        <f t="shared" si="2"/>
        <v>0</v>
      </c>
      <c r="R54" s="11"/>
      <c r="S54" s="28"/>
      <c r="T54" s="28"/>
      <c r="U54" s="28"/>
      <c r="V54" s="28"/>
      <c r="W54" s="28"/>
      <c r="X54" s="28"/>
      <c r="Y54" s="28"/>
      <c r="Z54" s="28"/>
    </row>
    <row r="55" spans="1:26" ht="15" customHeight="1">
      <c r="A55" s="111">
        <v>46</v>
      </c>
      <c r="B55" s="33" t="s">
        <v>491</v>
      </c>
      <c r="C55" s="48"/>
      <c r="D55" s="139"/>
      <c r="E55" s="50" t="s">
        <v>3466</v>
      </c>
      <c r="F55" s="111"/>
      <c r="G55" s="670">
        <v>8.4</v>
      </c>
      <c r="H55" s="88">
        <v>234</v>
      </c>
      <c r="I55" s="88">
        <v>30</v>
      </c>
      <c r="J55" s="88" t="s">
        <v>59</v>
      </c>
      <c r="K55" s="41"/>
      <c r="L55" s="42"/>
      <c r="M55" s="658"/>
      <c r="N55" s="659" t="str">
        <f t="shared" si="4"/>
        <v>grams</v>
      </c>
      <c r="O55" s="692">
        <f t="shared" si="0"/>
        <v>1965.6000000000001</v>
      </c>
      <c r="P55" s="29">
        <f t="shared" si="1"/>
        <v>8.4</v>
      </c>
      <c r="Q55" s="29">
        <f t="shared" si="2"/>
        <v>0</v>
      </c>
      <c r="R55" s="11"/>
      <c r="S55" s="28"/>
      <c r="T55" s="28"/>
      <c r="U55" s="28"/>
      <c r="V55" s="28"/>
      <c r="W55" s="28"/>
      <c r="X55" s="28"/>
      <c r="Y55" s="28"/>
      <c r="Z55" s="28"/>
    </row>
    <row r="56" spans="1:26" ht="15" customHeight="1">
      <c r="A56" s="111">
        <v>47</v>
      </c>
      <c r="B56" s="33" t="s">
        <v>670</v>
      </c>
      <c r="C56" s="48"/>
      <c r="D56" s="139"/>
      <c r="E56" s="50" t="s">
        <v>3467</v>
      </c>
      <c r="F56" s="111"/>
      <c r="G56" s="670">
        <v>2.79</v>
      </c>
      <c r="H56" s="88">
        <v>2312</v>
      </c>
      <c r="I56" s="88">
        <v>1.8</v>
      </c>
      <c r="J56" s="88" t="s">
        <v>59</v>
      </c>
      <c r="K56" s="41"/>
      <c r="L56" s="42"/>
      <c r="M56" s="658"/>
      <c r="N56" s="659" t="str">
        <f t="shared" si="4"/>
        <v>grams</v>
      </c>
      <c r="O56" s="692">
        <f t="shared" si="0"/>
        <v>6450.4800000000005</v>
      </c>
      <c r="P56" s="29">
        <f t="shared" si="1"/>
        <v>2.79</v>
      </c>
      <c r="Q56" s="29">
        <f t="shared" si="2"/>
        <v>0</v>
      </c>
      <c r="R56" s="28"/>
      <c r="S56" s="28"/>
      <c r="T56" s="28"/>
      <c r="U56" s="28"/>
      <c r="V56" s="28"/>
      <c r="W56" s="28"/>
      <c r="X56" s="28"/>
      <c r="Y56" s="28"/>
      <c r="Z56" s="28"/>
    </row>
    <row r="57" spans="1:26" ht="15" customHeight="1">
      <c r="A57" s="111">
        <v>48</v>
      </c>
      <c r="B57" s="33" t="s">
        <v>685</v>
      </c>
      <c r="C57" s="48"/>
      <c r="D57" s="139"/>
      <c r="E57" s="50" t="s">
        <v>3468</v>
      </c>
      <c r="F57" s="111"/>
      <c r="G57" s="670">
        <v>1.97</v>
      </c>
      <c r="H57" s="88">
        <v>479</v>
      </c>
      <c r="I57" s="88">
        <v>5</v>
      </c>
      <c r="J57" s="88" t="s">
        <v>59</v>
      </c>
      <c r="K57" s="41"/>
      <c r="L57" s="42"/>
      <c r="M57" s="658"/>
      <c r="N57" s="659" t="str">
        <f t="shared" si="4"/>
        <v>grams</v>
      </c>
      <c r="O57" s="692">
        <f t="shared" si="0"/>
        <v>943.63</v>
      </c>
      <c r="P57" s="29">
        <f t="shared" si="1"/>
        <v>1.97</v>
      </c>
      <c r="Q57" s="109">
        <f t="shared" si="2"/>
        <v>0</v>
      </c>
      <c r="R57" s="11"/>
      <c r="S57" s="28"/>
      <c r="T57" s="28"/>
      <c r="U57" s="28"/>
      <c r="V57" s="28"/>
      <c r="W57" s="28"/>
      <c r="X57" s="28"/>
      <c r="Y57" s="28"/>
      <c r="Z57" s="28"/>
    </row>
    <row r="58" spans="1:26" ht="15" customHeight="1">
      <c r="A58" s="111">
        <v>49</v>
      </c>
      <c r="B58" s="48" t="s">
        <v>681</v>
      </c>
      <c r="C58" s="48"/>
      <c r="D58" s="139"/>
      <c r="E58" s="116" t="s">
        <v>3405</v>
      </c>
      <c r="F58" s="111"/>
      <c r="G58" s="670">
        <v>103.3</v>
      </c>
      <c r="H58" s="88">
        <v>2</v>
      </c>
      <c r="I58" s="88">
        <v>400</v>
      </c>
      <c r="J58" s="88" t="s">
        <v>59</v>
      </c>
      <c r="K58" s="41"/>
      <c r="L58" s="42"/>
      <c r="M58" s="658"/>
      <c r="N58" s="659" t="str">
        <f t="shared" si="4"/>
        <v>grams</v>
      </c>
      <c r="O58" s="692">
        <f t="shared" si="0"/>
        <v>206.6</v>
      </c>
      <c r="P58" s="29">
        <f t="shared" si="1"/>
        <v>103.3</v>
      </c>
      <c r="Q58" s="109">
        <f t="shared" si="2"/>
        <v>0</v>
      </c>
      <c r="R58" s="11"/>
      <c r="S58" s="28"/>
      <c r="T58" s="28"/>
      <c r="U58" s="28"/>
      <c r="V58" s="28"/>
      <c r="W58" s="28"/>
      <c r="X58" s="28"/>
      <c r="Y58" s="28"/>
      <c r="Z58" s="28"/>
    </row>
    <row r="59" spans="1:26" ht="15" customHeight="1">
      <c r="A59" s="111">
        <v>50</v>
      </c>
      <c r="B59" s="33" t="s">
        <v>947</v>
      </c>
      <c r="C59" s="48"/>
      <c r="D59" s="139"/>
      <c r="E59" s="50" t="s">
        <v>3469</v>
      </c>
      <c r="F59" s="111"/>
      <c r="G59" s="670">
        <v>8.51</v>
      </c>
      <c r="H59" s="88">
        <v>19</v>
      </c>
      <c r="I59" s="88">
        <v>40</v>
      </c>
      <c r="J59" s="88" t="s">
        <v>59</v>
      </c>
      <c r="K59" s="41"/>
      <c r="L59" s="42"/>
      <c r="M59" s="658"/>
      <c r="N59" s="659" t="str">
        <f t="shared" si="4"/>
        <v>grams</v>
      </c>
      <c r="O59" s="692">
        <f t="shared" si="0"/>
        <v>161.69</v>
      </c>
      <c r="P59" s="29">
        <f t="shared" si="1"/>
        <v>8.51</v>
      </c>
      <c r="Q59" s="109">
        <f t="shared" si="2"/>
        <v>0</v>
      </c>
      <c r="R59" s="11"/>
      <c r="S59" s="28"/>
      <c r="T59" s="28"/>
      <c r="U59" s="28"/>
      <c r="V59" s="28"/>
      <c r="W59" s="28"/>
      <c r="X59" s="28"/>
      <c r="Y59" s="28"/>
      <c r="Z59" s="28"/>
    </row>
    <row r="60" spans="1:26" ht="15" customHeight="1">
      <c r="A60" s="111">
        <v>51</v>
      </c>
      <c r="B60" s="33" t="s">
        <v>944</v>
      </c>
      <c r="C60" s="48"/>
      <c r="D60" s="139"/>
      <c r="E60" s="144" t="s">
        <v>3469</v>
      </c>
      <c r="F60" s="111"/>
      <c r="G60" s="670">
        <v>8.51</v>
      </c>
      <c r="H60" s="88">
        <v>124</v>
      </c>
      <c r="I60" s="88">
        <v>40</v>
      </c>
      <c r="J60" s="88" t="s">
        <v>3455</v>
      </c>
      <c r="K60" s="41"/>
      <c r="L60" s="42"/>
      <c r="M60" s="658"/>
      <c r="N60" s="659" t="str">
        <f t="shared" si="4"/>
        <v>grm</v>
      </c>
      <c r="O60" s="692">
        <f t="shared" si="0"/>
        <v>1055.24</v>
      </c>
      <c r="P60" s="29">
        <f t="shared" si="1"/>
        <v>8.51</v>
      </c>
      <c r="Q60" s="29">
        <f t="shared" si="2"/>
        <v>0</v>
      </c>
      <c r="R60" s="28"/>
      <c r="S60" s="28"/>
      <c r="T60" s="28"/>
      <c r="U60" s="28"/>
      <c r="V60" s="28"/>
      <c r="W60" s="28"/>
      <c r="X60" s="28"/>
      <c r="Y60" s="28"/>
      <c r="Z60" s="28"/>
    </row>
    <row r="61" spans="1:26" ht="15" customHeight="1">
      <c r="A61" s="111">
        <v>52</v>
      </c>
      <c r="B61" s="48" t="s">
        <v>1124</v>
      </c>
      <c r="C61" s="48"/>
      <c r="D61" s="139"/>
      <c r="E61" s="50" t="s">
        <v>1318</v>
      </c>
      <c r="F61" s="111"/>
      <c r="G61" s="670">
        <v>7.72</v>
      </c>
      <c r="H61" s="88">
        <v>314</v>
      </c>
      <c r="I61" s="88">
        <v>30</v>
      </c>
      <c r="J61" s="88" t="s">
        <v>59</v>
      </c>
      <c r="K61" s="229"/>
      <c r="L61" s="42"/>
      <c r="M61" s="658"/>
      <c r="N61" s="659" t="str">
        <f t="shared" si="4"/>
        <v>grams</v>
      </c>
      <c r="O61" s="692">
        <f t="shared" si="0"/>
        <v>2424.08</v>
      </c>
      <c r="P61" s="29">
        <f t="shared" si="1"/>
        <v>7.72</v>
      </c>
      <c r="Q61" s="82">
        <f t="shared" si="2"/>
        <v>0</v>
      </c>
      <c r="R61" s="83"/>
      <c r="S61" s="84"/>
      <c r="T61" s="84"/>
      <c r="U61" s="84"/>
      <c r="V61" s="84"/>
      <c r="W61" s="84"/>
      <c r="X61" s="84"/>
      <c r="Y61" s="84"/>
      <c r="Z61" s="84"/>
    </row>
    <row r="62" spans="1:26" ht="15" customHeight="1">
      <c r="A62" s="111">
        <v>53</v>
      </c>
      <c r="B62" s="33" t="s">
        <v>1317</v>
      </c>
      <c r="C62" s="48"/>
      <c r="D62" s="139"/>
      <c r="E62" s="50" t="s">
        <v>1318</v>
      </c>
      <c r="F62" s="111"/>
      <c r="G62" s="670">
        <v>7.37</v>
      </c>
      <c r="H62" s="88">
        <v>139</v>
      </c>
      <c r="I62" s="88">
        <v>30</v>
      </c>
      <c r="J62" s="88" t="s">
        <v>59</v>
      </c>
      <c r="K62" s="41"/>
      <c r="L62" s="42"/>
      <c r="M62" s="658"/>
      <c r="N62" s="659" t="str">
        <f t="shared" si="4"/>
        <v>grams</v>
      </c>
      <c r="O62" s="692">
        <f t="shared" si="0"/>
        <v>1024.43</v>
      </c>
      <c r="P62" s="29">
        <f t="shared" si="1"/>
        <v>7.37</v>
      </c>
      <c r="Q62" s="74">
        <f t="shared" si="2"/>
        <v>0</v>
      </c>
      <c r="R62" s="28"/>
      <c r="S62" s="28"/>
      <c r="T62" s="28"/>
      <c r="U62" s="28"/>
      <c r="V62" s="28"/>
      <c r="W62" s="28"/>
      <c r="X62" s="28"/>
      <c r="Y62" s="28"/>
      <c r="Z62" s="28"/>
    </row>
    <row r="63" spans="1:26" ht="15" customHeight="1">
      <c r="A63" s="111">
        <v>54</v>
      </c>
      <c r="B63" s="48" t="s">
        <v>1321</v>
      </c>
      <c r="C63" s="48"/>
      <c r="D63" s="139"/>
      <c r="E63" s="91" t="s">
        <v>1318</v>
      </c>
      <c r="F63" s="111"/>
      <c r="G63" s="670">
        <v>8.1999999999999993</v>
      </c>
      <c r="H63" s="88">
        <v>170</v>
      </c>
      <c r="I63" s="88">
        <v>30</v>
      </c>
      <c r="J63" s="88" t="s">
        <v>59</v>
      </c>
      <c r="K63" s="41"/>
      <c r="L63" s="42"/>
      <c r="M63" s="658"/>
      <c r="N63" s="659" t="str">
        <f t="shared" si="4"/>
        <v>grams</v>
      </c>
      <c r="O63" s="692">
        <f t="shared" si="0"/>
        <v>1393.9999999999998</v>
      </c>
      <c r="P63" s="29">
        <f t="shared" si="1"/>
        <v>8.1999999999999993</v>
      </c>
      <c r="Q63" s="74">
        <f t="shared" si="2"/>
        <v>0</v>
      </c>
      <c r="R63" s="28"/>
      <c r="S63" s="28"/>
      <c r="T63" s="28"/>
      <c r="U63" s="28"/>
      <c r="V63" s="28"/>
      <c r="W63" s="28"/>
      <c r="X63" s="28"/>
      <c r="Y63" s="28"/>
      <c r="Z63" s="28"/>
    </row>
    <row r="64" spans="1:26" ht="15" customHeight="1">
      <c r="A64" s="111">
        <v>55</v>
      </c>
      <c r="B64" s="48" t="s">
        <v>1327</v>
      </c>
      <c r="C64" s="48"/>
      <c r="D64" s="139"/>
      <c r="E64" s="91" t="s">
        <v>1328</v>
      </c>
      <c r="F64" s="111"/>
      <c r="G64" s="670">
        <v>7.72</v>
      </c>
      <c r="H64" s="88">
        <v>60</v>
      </c>
      <c r="I64" s="88">
        <v>25</v>
      </c>
      <c r="J64" s="88" t="s">
        <v>59</v>
      </c>
      <c r="K64" s="41"/>
      <c r="L64" s="42"/>
      <c r="M64" s="658"/>
      <c r="N64" s="659" t="str">
        <f t="shared" si="4"/>
        <v>grams</v>
      </c>
      <c r="O64" s="692">
        <f t="shared" si="0"/>
        <v>463.2</v>
      </c>
      <c r="P64" s="29">
        <f t="shared" si="1"/>
        <v>7.72</v>
      </c>
      <c r="Q64" s="109">
        <f t="shared" si="2"/>
        <v>0</v>
      </c>
      <c r="R64" s="11"/>
      <c r="S64" s="28"/>
      <c r="T64" s="28"/>
      <c r="U64" s="28"/>
      <c r="V64" s="28"/>
      <c r="W64" s="28"/>
      <c r="X64" s="28"/>
      <c r="Y64" s="28"/>
      <c r="Z64" s="28"/>
    </row>
    <row r="65" spans="1:26" ht="15" customHeight="1">
      <c r="A65" s="111">
        <v>56</v>
      </c>
      <c r="B65" s="90" t="s">
        <v>1612</v>
      </c>
      <c r="C65" s="48"/>
      <c r="D65" s="139"/>
      <c r="E65" s="91" t="s">
        <v>2622</v>
      </c>
      <c r="F65" s="111"/>
      <c r="G65" s="670">
        <v>8.7200000000000006</v>
      </c>
      <c r="H65" s="88">
        <v>537</v>
      </c>
      <c r="I65" s="88">
        <v>24</v>
      </c>
      <c r="J65" s="88" t="s">
        <v>59</v>
      </c>
      <c r="K65" s="41"/>
      <c r="L65" s="42"/>
      <c r="M65" s="658"/>
      <c r="N65" s="659" t="str">
        <f t="shared" si="4"/>
        <v>grams</v>
      </c>
      <c r="O65" s="692">
        <f t="shared" si="0"/>
        <v>4682.6400000000003</v>
      </c>
      <c r="P65" s="29">
        <f t="shared" si="1"/>
        <v>8.7200000000000006</v>
      </c>
      <c r="Q65" s="29">
        <f t="shared" si="2"/>
        <v>0</v>
      </c>
      <c r="R65" s="28"/>
      <c r="S65" s="28"/>
      <c r="T65" s="28"/>
      <c r="U65" s="28"/>
      <c r="V65" s="28"/>
      <c r="W65" s="28"/>
      <c r="X65" s="28"/>
      <c r="Y65" s="28"/>
      <c r="Z65" s="28"/>
    </row>
    <row r="66" spans="1:26" ht="15" customHeight="1">
      <c r="A66" s="111">
        <v>57</v>
      </c>
      <c r="B66" s="89" t="s">
        <v>1729</v>
      </c>
      <c r="C66" s="48"/>
      <c r="D66" s="139"/>
      <c r="E66" s="91" t="s">
        <v>1730</v>
      </c>
      <c r="F66" s="111"/>
      <c r="G66" s="670">
        <v>7.49</v>
      </c>
      <c r="H66" s="88">
        <v>443</v>
      </c>
      <c r="I66" s="88">
        <v>26</v>
      </c>
      <c r="J66" s="88" t="s">
        <v>59</v>
      </c>
      <c r="K66" s="41"/>
      <c r="L66" s="42"/>
      <c r="M66" s="658"/>
      <c r="N66" s="659" t="str">
        <f t="shared" si="4"/>
        <v>grams</v>
      </c>
      <c r="O66" s="692">
        <f t="shared" si="0"/>
        <v>3318.07</v>
      </c>
      <c r="P66" s="29">
        <f t="shared" si="1"/>
        <v>7.49</v>
      </c>
      <c r="Q66" s="29">
        <f t="shared" si="2"/>
        <v>0</v>
      </c>
      <c r="R66" s="28"/>
      <c r="S66" s="28"/>
      <c r="T66" s="28"/>
      <c r="U66" s="28"/>
      <c r="V66" s="28"/>
      <c r="W66" s="28"/>
      <c r="X66" s="28"/>
      <c r="Y66" s="28"/>
      <c r="Z66" s="28"/>
    </row>
    <row r="67" spans="1:26" ht="15" customHeight="1">
      <c r="A67" s="111">
        <v>58</v>
      </c>
      <c r="B67" s="89" t="s">
        <v>1723</v>
      </c>
      <c r="C67" s="48"/>
      <c r="D67" s="139"/>
      <c r="E67" s="149" t="s">
        <v>3470</v>
      </c>
      <c r="F67" s="111"/>
      <c r="G67" s="670">
        <v>8.34</v>
      </c>
      <c r="H67" s="88">
        <v>249</v>
      </c>
      <c r="I67" s="88">
        <v>25.5</v>
      </c>
      <c r="J67" s="88" t="s">
        <v>59</v>
      </c>
      <c r="K67" s="41"/>
      <c r="L67" s="42"/>
      <c r="M67" s="658"/>
      <c r="N67" s="659" t="str">
        <f t="shared" si="4"/>
        <v>grams</v>
      </c>
      <c r="O67" s="692">
        <f t="shared" si="0"/>
        <v>2076.66</v>
      </c>
      <c r="P67" s="29">
        <f t="shared" si="1"/>
        <v>8.34</v>
      </c>
      <c r="Q67" s="109">
        <f t="shared" si="2"/>
        <v>0</v>
      </c>
      <c r="R67" s="11"/>
      <c r="S67" s="28"/>
      <c r="T67" s="28"/>
      <c r="U67" s="28"/>
      <c r="V67" s="28"/>
      <c r="W67" s="28"/>
      <c r="X67" s="28"/>
      <c r="Y67" s="28"/>
      <c r="Z67" s="28"/>
    </row>
    <row r="68" spans="1:26" ht="15" customHeight="1">
      <c r="A68" s="111">
        <v>59</v>
      </c>
      <c r="B68" s="90" t="s">
        <v>1815</v>
      </c>
      <c r="C68" s="48"/>
      <c r="D68" s="139"/>
      <c r="E68" s="149" t="s">
        <v>1816</v>
      </c>
      <c r="F68" s="111"/>
      <c r="G68" s="670">
        <v>8.9600000000000009</v>
      </c>
      <c r="H68" s="88">
        <v>259</v>
      </c>
      <c r="I68" s="88">
        <v>30</v>
      </c>
      <c r="J68" s="88" t="s">
        <v>59</v>
      </c>
      <c r="K68" s="41"/>
      <c r="L68" s="42"/>
      <c r="M68" s="658"/>
      <c r="N68" s="659" t="str">
        <f t="shared" si="4"/>
        <v>grams</v>
      </c>
      <c r="O68" s="692">
        <f t="shared" si="0"/>
        <v>2320.6400000000003</v>
      </c>
      <c r="P68" s="29">
        <f t="shared" si="1"/>
        <v>8.9600000000000009</v>
      </c>
      <c r="Q68" s="109">
        <f t="shared" si="2"/>
        <v>0</v>
      </c>
      <c r="R68" s="46"/>
      <c r="S68" s="28"/>
      <c r="T68" s="28"/>
      <c r="U68" s="28"/>
      <c r="V68" s="28"/>
      <c r="W68" s="28"/>
      <c r="X68" s="28"/>
      <c r="Y68" s="28"/>
      <c r="Z68" s="28"/>
    </row>
    <row r="69" spans="1:26" ht="15" customHeight="1">
      <c r="A69" s="111">
        <v>60</v>
      </c>
      <c r="B69" s="89" t="s">
        <v>1903</v>
      </c>
      <c r="C69" s="48"/>
      <c r="D69" s="139"/>
      <c r="E69" s="91" t="s">
        <v>1904</v>
      </c>
      <c r="F69" s="111"/>
      <c r="G69" s="670">
        <v>19</v>
      </c>
      <c r="H69" s="88">
        <v>12</v>
      </c>
      <c r="I69" s="88">
        <v>19</v>
      </c>
      <c r="J69" s="88" t="s">
        <v>59</v>
      </c>
      <c r="K69" s="41"/>
      <c r="L69" s="42"/>
      <c r="M69" s="658"/>
      <c r="N69" s="659" t="str">
        <f t="shared" si="4"/>
        <v>grams</v>
      </c>
      <c r="O69" s="692">
        <f t="shared" si="0"/>
        <v>228</v>
      </c>
      <c r="P69" s="29">
        <f t="shared" si="1"/>
        <v>19</v>
      </c>
      <c r="Q69" s="29">
        <f t="shared" si="2"/>
        <v>0</v>
      </c>
      <c r="R69" s="11"/>
      <c r="S69" s="28"/>
      <c r="T69" s="28"/>
      <c r="U69" s="28"/>
      <c r="V69" s="28"/>
      <c r="W69" s="28"/>
      <c r="X69" s="28"/>
      <c r="Y69" s="28"/>
      <c r="Z69" s="28"/>
    </row>
    <row r="70" spans="1:26" ht="15" customHeight="1">
      <c r="A70" s="111">
        <v>61</v>
      </c>
      <c r="B70" s="89" t="s">
        <v>2130</v>
      </c>
      <c r="C70" s="48"/>
      <c r="D70" s="139"/>
      <c r="E70" s="149" t="s">
        <v>2623</v>
      </c>
      <c r="F70" s="111"/>
      <c r="G70" s="670">
        <v>3.91</v>
      </c>
      <c r="H70" s="88">
        <v>166</v>
      </c>
      <c r="I70" s="88">
        <v>8</v>
      </c>
      <c r="J70" s="88" t="s">
        <v>59</v>
      </c>
      <c r="K70" s="41"/>
      <c r="L70" s="42"/>
      <c r="M70" s="658"/>
      <c r="N70" s="659" t="str">
        <f t="shared" si="4"/>
        <v>grams</v>
      </c>
      <c r="O70" s="692">
        <f t="shared" si="0"/>
        <v>649.06000000000006</v>
      </c>
      <c r="P70" s="29">
        <f t="shared" si="1"/>
        <v>3.91</v>
      </c>
      <c r="Q70" s="29">
        <f t="shared" si="2"/>
        <v>0</v>
      </c>
      <c r="R70" s="28"/>
      <c r="S70" s="28"/>
      <c r="T70" s="28"/>
      <c r="U70" s="28"/>
      <c r="V70" s="28"/>
      <c r="W70" s="28"/>
      <c r="X70" s="28"/>
      <c r="Y70" s="28"/>
      <c r="Z70" s="28"/>
    </row>
    <row r="71" spans="1:26" ht="15" customHeight="1">
      <c r="A71" s="111">
        <v>62</v>
      </c>
      <c r="B71" s="90" t="s">
        <v>678</v>
      </c>
      <c r="C71" s="48"/>
      <c r="D71" s="179"/>
      <c r="E71" s="91" t="s">
        <v>2624</v>
      </c>
      <c r="F71" s="156"/>
      <c r="G71" s="671">
        <v>8.6</v>
      </c>
      <c r="H71" s="110">
        <v>270</v>
      </c>
      <c r="I71" s="110">
        <v>20</v>
      </c>
      <c r="J71" s="88" t="s">
        <v>59</v>
      </c>
      <c r="K71" s="41"/>
      <c r="L71" s="42"/>
      <c r="M71" s="658"/>
      <c r="N71" s="659" t="str">
        <f t="shared" si="4"/>
        <v>grams</v>
      </c>
      <c r="O71" s="692">
        <f t="shared" si="0"/>
        <v>2322</v>
      </c>
      <c r="P71" s="29">
        <f t="shared" si="1"/>
        <v>8.6</v>
      </c>
      <c r="Q71" s="109">
        <f t="shared" si="2"/>
        <v>0</v>
      </c>
      <c r="R71" s="11"/>
      <c r="S71" s="28"/>
      <c r="T71" s="28"/>
      <c r="U71" s="28"/>
      <c r="V71" s="28"/>
      <c r="W71" s="28"/>
      <c r="X71" s="28"/>
      <c r="Y71" s="28"/>
      <c r="Z71" s="28"/>
    </row>
    <row r="72" spans="1:26" ht="15" customHeight="1">
      <c r="A72" s="111">
        <v>63</v>
      </c>
      <c r="B72" s="89" t="s">
        <v>2363</v>
      </c>
      <c r="C72" s="48"/>
      <c r="D72" s="179"/>
      <c r="E72" s="91" t="s">
        <v>3471</v>
      </c>
      <c r="F72" s="156"/>
      <c r="G72" s="670">
        <v>1.3</v>
      </c>
      <c r="H72" s="88">
        <v>305</v>
      </c>
      <c r="I72" s="88">
        <v>1</v>
      </c>
      <c r="J72" s="88" t="s">
        <v>59</v>
      </c>
      <c r="K72" s="41"/>
      <c r="L72" s="42"/>
      <c r="M72" s="658"/>
      <c r="N72" s="659" t="str">
        <f t="shared" si="4"/>
        <v>grams</v>
      </c>
      <c r="O72" s="692">
        <f t="shared" si="0"/>
        <v>396.5</v>
      </c>
      <c r="P72" s="29">
        <f t="shared" si="1"/>
        <v>1.3</v>
      </c>
      <c r="Q72" s="74">
        <f t="shared" si="2"/>
        <v>0</v>
      </c>
      <c r="R72" s="28"/>
      <c r="S72" s="28"/>
      <c r="T72" s="28"/>
      <c r="U72" s="28"/>
      <c r="V72" s="28"/>
      <c r="W72" s="28"/>
      <c r="X72" s="28"/>
      <c r="Y72" s="28"/>
      <c r="Z72" s="28"/>
    </row>
    <row r="73" spans="1:26" ht="15" customHeight="1">
      <c r="A73" s="111">
        <v>64</v>
      </c>
      <c r="B73" s="90" t="s">
        <v>296</v>
      </c>
      <c r="C73" s="48"/>
      <c r="D73" s="179"/>
      <c r="E73" s="91" t="s">
        <v>297</v>
      </c>
      <c r="F73" s="156"/>
      <c r="G73" s="670">
        <v>164.5</v>
      </c>
      <c r="H73" s="88">
        <v>1</v>
      </c>
      <c r="I73" s="88">
        <v>330</v>
      </c>
      <c r="J73" s="88" t="s">
        <v>59</v>
      </c>
      <c r="K73" s="41"/>
      <c r="L73" s="42"/>
      <c r="M73" s="658"/>
      <c r="N73" s="659" t="str">
        <f t="shared" si="4"/>
        <v>grams</v>
      </c>
      <c r="O73" s="692">
        <f t="shared" si="0"/>
        <v>164.5</v>
      </c>
      <c r="P73" s="29">
        <f t="shared" si="1"/>
        <v>164.5</v>
      </c>
      <c r="Q73" s="29">
        <f t="shared" si="2"/>
        <v>0</v>
      </c>
      <c r="R73" s="28"/>
      <c r="S73" s="28"/>
      <c r="T73" s="28"/>
      <c r="U73" s="28"/>
      <c r="V73" s="28"/>
      <c r="W73" s="28"/>
      <c r="X73" s="28"/>
      <c r="Y73" s="28"/>
      <c r="Z73" s="28"/>
    </row>
    <row r="74" spans="1:26" ht="15" customHeight="1">
      <c r="A74" s="111">
        <v>65</v>
      </c>
      <c r="B74" s="89" t="s">
        <v>794</v>
      </c>
      <c r="C74" s="48"/>
      <c r="D74" s="179"/>
      <c r="E74" s="91" t="s">
        <v>795</v>
      </c>
      <c r="F74" s="156"/>
      <c r="G74" s="670">
        <v>43</v>
      </c>
      <c r="H74" s="88">
        <v>6</v>
      </c>
      <c r="I74" s="88">
        <v>425</v>
      </c>
      <c r="J74" s="88" t="s">
        <v>59</v>
      </c>
      <c r="K74" s="41"/>
      <c r="L74" s="42"/>
      <c r="M74" s="658"/>
      <c r="N74" s="659" t="str">
        <f t="shared" si="4"/>
        <v>grams</v>
      </c>
      <c r="O74" s="692">
        <f t="shared" si="0"/>
        <v>258</v>
      </c>
      <c r="P74" s="29">
        <f t="shared" si="1"/>
        <v>43</v>
      </c>
      <c r="Q74" s="29">
        <f t="shared" si="2"/>
        <v>0</v>
      </c>
      <c r="R74" s="28"/>
      <c r="S74" s="28"/>
      <c r="T74" s="28"/>
      <c r="U74" s="28"/>
      <c r="V74" s="28"/>
      <c r="W74" s="28"/>
      <c r="X74" s="28"/>
      <c r="Y74" s="28"/>
      <c r="Z74" s="28"/>
    </row>
    <row r="75" spans="1:26" ht="15" customHeight="1">
      <c r="A75" s="111">
        <v>66</v>
      </c>
      <c r="B75" s="89" t="s">
        <v>1032</v>
      </c>
      <c r="C75" s="48"/>
      <c r="D75" s="179"/>
      <c r="E75" s="91" t="s">
        <v>2625</v>
      </c>
      <c r="F75" s="156"/>
      <c r="G75" s="670">
        <v>86.6</v>
      </c>
      <c r="H75" s="88">
        <v>1</v>
      </c>
      <c r="I75" s="88">
        <v>422</v>
      </c>
      <c r="J75" s="88" t="s">
        <v>59</v>
      </c>
      <c r="K75" s="41"/>
      <c r="L75" s="42"/>
      <c r="M75" s="658"/>
      <c r="N75" s="659" t="str">
        <f t="shared" si="4"/>
        <v>grams</v>
      </c>
      <c r="O75" s="692">
        <f t="shared" si="0"/>
        <v>86.6</v>
      </c>
      <c r="P75" s="29">
        <f t="shared" si="1"/>
        <v>86.6</v>
      </c>
      <c r="Q75" s="29">
        <f t="shared" si="2"/>
        <v>0</v>
      </c>
      <c r="R75" s="28"/>
      <c r="S75" s="28"/>
      <c r="T75" s="28"/>
      <c r="U75" s="28"/>
      <c r="V75" s="28"/>
      <c r="W75" s="28"/>
      <c r="X75" s="28"/>
      <c r="Y75" s="28"/>
      <c r="Z75" s="28"/>
    </row>
    <row r="76" spans="1:26" ht="15" customHeight="1">
      <c r="A76" s="111">
        <v>67</v>
      </c>
      <c r="B76" s="89" t="s">
        <v>1052</v>
      </c>
      <c r="C76" s="48"/>
      <c r="D76" s="9"/>
      <c r="E76" s="149" t="s">
        <v>1053</v>
      </c>
      <c r="F76" s="156"/>
      <c r="G76" s="670">
        <v>47.2</v>
      </c>
      <c r="H76" s="88">
        <v>3</v>
      </c>
      <c r="I76" s="88">
        <v>450</v>
      </c>
      <c r="J76" s="88" t="s">
        <v>59</v>
      </c>
      <c r="K76" s="41"/>
      <c r="L76" s="42"/>
      <c r="M76" s="658"/>
      <c r="N76" s="659" t="str">
        <f t="shared" si="4"/>
        <v>grams</v>
      </c>
      <c r="O76" s="692">
        <f t="shared" si="0"/>
        <v>141.60000000000002</v>
      </c>
      <c r="P76" s="29">
        <f t="shared" si="1"/>
        <v>47.20000000000001</v>
      </c>
      <c r="Q76" s="29">
        <f t="shared" si="2"/>
        <v>0</v>
      </c>
      <c r="R76" s="28"/>
      <c r="S76" s="28"/>
      <c r="T76" s="28"/>
      <c r="U76" s="28"/>
      <c r="V76" s="28"/>
      <c r="W76" s="28"/>
      <c r="X76" s="28"/>
      <c r="Y76" s="28"/>
      <c r="Z76" s="28"/>
    </row>
    <row r="77" spans="1:26" ht="15" customHeight="1">
      <c r="A77" s="111">
        <v>68</v>
      </c>
      <c r="B77" s="33" t="s">
        <v>1119</v>
      </c>
      <c r="C77" s="48"/>
      <c r="D77" s="35"/>
      <c r="E77" s="50" t="s">
        <v>2626</v>
      </c>
      <c r="F77" s="156"/>
      <c r="G77" s="675">
        <v>51</v>
      </c>
      <c r="H77" s="676">
        <v>2</v>
      </c>
      <c r="I77" s="88">
        <v>540</v>
      </c>
      <c r="J77" s="677" t="s">
        <v>59</v>
      </c>
      <c r="K77" s="41"/>
      <c r="L77" s="42"/>
      <c r="M77" s="658"/>
      <c r="N77" s="659" t="str">
        <f t="shared" si="4"/>
        <v>grams</v>
      </c>
      <c r="O77" s="692">
        <f t="shared" si="0"/>
        <v>102</v>
      </c>
      <c r="P77" s="29">
        <f t="shared" si="1"/>
        <v>51</v>
      </c>
      <c r="Q77" s="29">
        <f t="shared" si="2"/>
        <v>0</v>
      </c>
      <c r="R77" s="28"/>
      <c r="S77" s="28"/>
      <c r="T77" s="28"/>
      <c r="U77" s="28"/>
      <c r="V77" s="28"/>
      <c r="W77" s="28"/>
      <c r="X77" s="28"/>
      <c r="Y77" s="28"/>
      <c r="Z77" s="28"/>
    </row>
    <row r="78" spans="1:26" ht="15" customHeight="1">
      <c r="A78" s="111">
        <v>69</v>
      </c>
      <c r="B78" s="33" t="s">
        <v>1258</v>
      </c>
      <c r="C78" s="48"/>
      <c r="D78" s="9"/>
      <c r="E78" s="50" t="s">
        <v>1259</v>
      </c>
      <c r="F78" s="161"/>
      <c r="G78" s="670">
        <v>164.81</v>
      </c>
      <c r="H78" s="88">
        <v>34</v>
      </c>
      <c r="I78" s="88">
        <v>340</v>
      </c>
      <c r="J78" s="121" t="s">
        <v>59</v>
      </c>
      <c r="K78" s="41"/>
      <c r="L78" s="42"/>
      <c r="M78" s="658"/>
      <c r="N78" s="659" t="str">
        <f t="shared" si="4"/>
        <v>grams</v>
      </c>
      <c r="O78" s="692">
        <f t="shared" si="0"/>
        <v>5603.54</v>
      </c>
      <c r="P78" s="29">
        <f t="shared" si="1"/>
        <v>164.81</v>
      </c>
      <c r="Q78" s="29">
        <f t="shared" si="2"/>
        <v>0</v>
      </c>
      <c r="R78" s="28"/>
      <c r="S78" s="28"/>
      <c r="T78" s="28"/>
      <c r="U78" s="28"/>
      <c r="V78" s="28"/>
      <c r="W78" s="28"/>
      <c r="X78" s="28"/>
      <c r="Y78" s="28"/>
      <c r="Z78" s="28"/>
    </row>
    <row r="79" spans="1:26" ht="15" customHeight="1">
      <c r="A79" s="111">
        <v>70</v>
      </c>
      <c r="B79" s="33" t="s">
        <v>1428</v>
      </c>
      <c r="C79" s="48"/>
      <c r="D79" s="9"/>
      <c r="E79" s="50" t="s">
        <v>3472</v>
      </c>
      <c r="F79" s="161"/>
      <c r="G79" s="670">
        <v>73.19</v>
      </c>
      <c r="H79" s="88">
        <v>31</v>
      </c>
      <c r="I79" s="88">
        <v>340</v>
      </c>
      <c r="J79" s="121" t="s">
        <v>59</v>
      </c>
      <c r="K79" s="41"/>
      <c r="L79" s="42"/>
      <c r="M79" s="658"/>
      <c r="N79" s="659" t="str">
        <f t="shared" si="4"/>
        <v>grams</v>
      </c>
      <c r="O79" s="692">
        <f t="shared" si="0"/>
        <v>2268.89</v>
      </c>
      <c r="P79" s="29">
        <f t="shared" si="1"/>
        <v>73.19</v>
      </c>
      <c r="Q79" s="109">
        <f t="shared" si="2"/>
        <v>0</v>
      </c>
      <c r="R79" s="11"/>
      <c r="S79" s="28"/>
      <c r="T79" s="28"/>
      <c r="U79" s="28"/>
      <c r="V79" s="28"/>
      <c r="W79" s="28"/>
      <c r="X79" s="28"/>
      <c r="Y79" s="28"/>
      <c r="Z79" s="28"/>
    </row>
    <row r="80" spans="1:26" ht="15" customHeight="1">
      <c r="A80" s="111">
        <v>71</v>
      </c>
      <c r="B80" s="33" t="s">
        <v>1457</v>
      </c>
      <c r="C80" s="48"/>
      <c r="D80" s="9"/>
      <c r="E80" s="50" t="s">
        <v>3406</v>
      </c>
      <c r="F80" s="161"/>
      <c r="G80" s="670">
        <v>73.099999999999994</v>
      </c>
      <c r="H80" s="88">
        <v>34</v>
      </c>
      <c r="I80" s="88">
        <v>425</v>
      </c>
      <c r="J80" s="121" t="s">
        <v>59</v>
      </c>
      <c r="K80" s="41"/>
      <c r="L80" s="42"/>
      <c r="M80" s="658"/>
      <c r="N80" s="659" t="str">
        <f t="shared" si="4"/>
        <v>grams</v>
      </c>
      <c r="O80" s="692">
        <f t="shared" si="0"/>
        <v>2485.3999999999996</v>
      </c>
      <c r="P80" s="29">
        <f t="shared" si="1"/>
        <v>73.099999999999994</v>
      </c>
      <c r="Q80" s="109">
        <f t="shared" si="2"/>
        <v>0</v>
      </c>
      <c r="R80" s="11"/>
      <c r="S80" s="28"/>
      <c r="T80" s="28"/>
      <c r="U80" s="28"/>
      <c r="V80" s="28"/>
      <c r="W80" s="28"/>
      <c r="X80" s="28"/>
      <c r="Y80" s="28"/>
      <c r="Z80" s="28"/>
    </row>
    <row r="81" spans="1:26" ht="15" customHeight="1">
      <c r="A81" s="111">
        <v>72</v>
      </c>
      <c r="B81" s="33" t="s">
        <v>421</v>
      </c>
      <c r="C81" s="48"/>
      <c r="D81" s="9"/>
      <c r="E81" s="50" t="s">
        <v>422</v>
      </c>
      <c r="F81" s="161"/>
      <c r="G81" s="657">
        <v>47.8</v>
      </c>
      <c r="H81" s="121">
        <v>5</v>
      </c>
      <c r="I81" s="121">
        <v>156</v>
      </c>
      <c r="J81" s="168" t="s">
        <v>59</v>
      </c>
      <c r="K81" s="41"/>
      <c r="L81" s="42"/>
      <c r="M81" s="658"/>
      <c r="N81" s="659" t="str">
        <f t="shared" si="4"/>
        <v>grams</v>
      </c>
      <c r="O81" s="692">
        <f t="shared" si="0"/>
        <v>239</v>
      </c>
      <c r="P81" s="29">
        <f t="shared" si="1"/>
        <v>47.8</v>
      </c>
      <c r="Q81" s="29">
        <f t="shared" si="2"/>
        <v>0</v>
      </c>
      <c r="R81" s="28"/>
      <c r="S81" s="28"/>
      <c r="T81" s="28"/>
      <c r="U81" s="28"/>
      <c r="V81" s="28"/>
      <c r="W81" s="28"/>
      <c r="X81" s="28"/>
      <c r="Y81" s="28"/>
      <c r="Z81" s="28"/>
    </row>
    <row r="82" spans="1:26" ht="15" customHeight="1">
      <c r="A82" s="111">
        <v>73</v>
      </c>
      <c r="B82" s="33" t="s">
        <v>1905</v>
      </c>
      <c r="C82" s="48"/>
      <c r="D82" s="9"/>
      <c r="E82" s="50" t="s">
        <v>2629</v>
      </c>
      <c r="F82" s="161"/>
      <c r="G82" s="657">
        <v>37.200000000000003</v>
      </c>
      <c r="H82" s="121">
        <v>3</v>
      </c>
      <c r="I82" s="121">
        <v>227</v>
      </c>
      <c r="J82" s="168" t="s">
        <v>59</v>
      </c>
      <c r="K82" s="41"/>
      <c r="L82" s="42"/>
      <c r="M82" s="658"/>
      <c r="N82" s="659" t="str">
        <f t="shared" si="4"/>
        <v>grams</v>
      </c>
      <c r="O82" s="692">
        <f t="shared" si="0"/>
        <v>111.60000000000001</v>
      </c>
      <c r="P82" s="29">
        <f t="shared" si="1"/>
        <v>37.200000000000003</v>
      </c>
      <c r="Q82" s="74">
        <f t="shared" si="2"/>
        <v>0</v>
      </c>
      <c r="R82" s="28"/>
      <c r="S82" s="28"/>
      <c r="T82" s="28"/>
      <c r="U82" s="28"/>
      <c r="V82" s="28"/>
      <c r="W82" s="28"/>
      <c r="X82" s="28"/>
      <c r="Y82" s="28"/>
      <c r="Z82" s="28"/>
    </row>
    <row r="83" spans="1:26" ht="15" customHeight="1">
      <c r="A83" s="111">
        <v>74</v>
      </c>
      <c r="B83" s="33" t="s">
        <v>1910</v>
      </c>
      <c r="C83" s="48"/>
      <c r="D83" s="9"/>
      <c r="E83" s="50" t="s">
        <v>2630</v>
      </c>
      <c r="F83" s="161"/>
      <c r="G83" s="657">
        <v>35.5</v>
      </c>
      <c r="H83" s="121">
        <v>3</v>
      </c>
      <c r="I83" s="121">
        <v>137</v>
      </c>
      <c r="J83" s="168" t="s">
        <v>59</v>
      </c>
      <c r="K83" s="41"/>
      <c r="L83" s="42"/>
      <c r="M83" s="658"/>
      <c r="N83" s="659" t="str">
        <f t="shared" si="4"/>
        <v>grams</v>
      </c>
      <c r="O83" s="692">
        <f t="shared" si="0"/>
        <v>106.5</v>
      </c>
      <c r="P83" s="29">
        <f t="shared" si="1"/>
        <v>35.5</v>
      </c>
      <c r="Q83" s="109">
        <f t="shared" si="2"/>
        <v>0</v>
      </c>
      <c r="R83" s="11"/>
      <c r="S83" s="28"/>
      <c r="T83" s="28"/>
      <c r="U83" s="28"/>
      <c r="V83" s="28"/>
      <c r="W83" s="28"/>
      <c r="X83" s="28"/>
      <c r="Y83" s="28"/>
      <c r="Z83" s="28"/>
    </row>
    <row r="84" spans="1:26" ht="15" customHeight="1">
      <c r="A84" s="111">
        <v>75</v>
      </c>
      <c r="B84" s="33" t="s">
        <v>2148</v>
      </c>
      <c r="C84" s="48"/>
      <c r="D84" s="9"/>
      <c r="E84" s="116" t="s">
        <v>2149</v>
      </c>
      <c r="F84" s="161"/>
      <c r="G84" s="657">
        <v>15.72</v>
      </c>
      <c r="H84" s="121">
        <v>35</v>
      </c>
      <c r="I84" s="121">
        <v>100</v>
      </c>
      <c r="J84" s="168" t="s">
        <v>59</v>
      </c>
      <c r="K84" s="41" t="s">
        <v>26</v>
      </c>
      <c r="L84" s="42" t="str">
        <f t="shared" ref="L84:L195" si="5">CONCATENATE(I84,J84)</f>
        <v>100grams</v>
      </c>
      <c r="M84" s="658">
        <f t="shared" ref="M84:M186" si="6">H84*I84</f>
        <v>3500</v>
      </c>
      <c r="N84" s="659" t="str">
        <f t="shared" si="4"/>
        <v>3500 grams</v>
      </c>
      <c r="O84" s="692">
        <f t="shared" si="0"/>
        <v>550.20000000000005</v>
      </c>
      <c r="P84" s="29">
        <f t="shared" si="1"/>
        <v>15.72</v>
      </c>
      <c r="Q84" s="74">
        <f t="shared" si="2"/>
        <v>0</v>
      </c>
      <c r="R84" s="28"/>
      <c r="S84" s="28"/>
      <c r="T84" s="28"/>
      <c r="U84" s="28"/>
      <c r="V84" s="28"/>
      <c r="W84" s="28"/>
      <c r="X84" s="28"/>
      <c r="Y84" s="28"/>
      <c r="Z84" s="28"/>
    </row>
    <row r="85" spans="1:26" ht="15" customHeight="1">
      <c r="A85" s="111">
        <v>76</v>
      </c>
      <c r="B85" s="33" t="s">
        <v>2168</v>
      </c>
      <c r="C85" s="48"/>
      <c r="D85" s="9"/>
      <c r="E85" s="50" t="s">
        <v>2631</v>
      </c>
      <c r="F85" s="161"/>
      <c r="G85" s="679">
        <v>57.83</v>
      </c>
      <c r="H85" s="121">
        <v>10</v>
      </c>
      <c r="I85" s="88">
        <v>425</v>
      </c>
      <c r="J85" s="40" t="s">
        <v>59</v>
      </c>
      <c r="K85" s="41" t="s">
        <v>26</v>
      </c>
      <c r="L85" s="42" t="str">
        <f t="shared" si="5"/>
        <v>425grams</v>
      </c>
      <c r="M85" s="658">
        <f t="shared" si="6"/>
        <v>4250</v>
      </c>
      <c r="N85" s="659" t="str">
        <f t="shared" si="4"/>
        <v>4250 grams</v>
      </c>
      <c r="O85" s="692">
        <f t="shared" si="0"/>
        <v>578.29999999999995</v>
      </c>
      <c r="P85" s="29">
        <f t="shared" si="1"/>
        <v>57.83</v>
      </c>
      <c r="Q85" s="29">
        <f t="shared" si="2"/>
        <v>0</v>
      </c>
      <c r="R85" s="28"/>
      <c r="S85" s="28"/>
      <c r="T85" s="28"/>
      <c r="U85" s="28"/>
      <c r="V85" s="28"/>
      <c r="W85" s="28"/>
      <c r="X85" s="28"/>
      <c r="Y85" s="28"/>
      <c r="Z85" s="28"/>
    </row>
    <row r="86" spans="1:26" ht="15" customHeight="1">
      <c r="A86" s="111">
        <v>77</v>
      </c>
      <c r="B86" s="48" t="s">
        <v>2509</v>
      </c>
      <c r="C86" s="48"/>
      <c r="D86" s="35"/>
      <c r="E86" s="116" t="s">
        <v>2632</v>
      </c>
      <c r="F86" s="161"/>
      <c r="G86" s="679">
        <v>96.7</v>
      </c>
      <c r="H86" s="121">
        <v>6</v>
      </c>
      <c r="I86" s="88">
        <v>420</v>
      </c>
      <c r="J86" s="40" t="s">
        <v>59</v>
      </c>
      <c r="K86" s="41" t="s">
        <v>26</v>
      </c>
      <c r="L86" s="42" t="str">
        <f t="shared" si="5"/>
        <v>420grams</v>
      </c>
      <c r="M86" s="658">
        <f t="shared" si="6"/>
        <v>2520</v>
      </c>
      <c r="N86" s="659" t="str">
        <f t="shared" si="4"/>
        <v>2520 grams</v>
      </c>
      <c r="O86" s="692">
        <f t="shared" si="0"/>
        <v>580.20000000000005</v>
      </c>
      <c r="P86" s="29">
        <f t="shared" si="1"/>
        <v>96.7</v>
      </c>
      <c r="Q86" s="109">
        <f t="shared" si="2"/>
        <v>0</v>
      </c>
      <c r="R86" s="11"/>
      <c r="S86" s="28"/>
      <c r="T86" s="28"/>
      <c r="U86" s="28"/>
      <c r="V86" s="28"/>
      <c r="W86" s="28"/>
      <c r="X86" s="28"/>
      <c r="Y86" s="28"/>
      <c r="Z86" s="28"/>
    </row>
    <row r="87" spans="1:26" ht="15" customHeight="1">
      <c r="A87" s="111">
        <v>78</v>
      </c>
      <c r="B87" s="33" t="s">
        <v>2537</v>
      </c>
      <c r="C87" s="48"/>
      <c r="D87" s="35"/>
      <c r="E87" s="50" t="s">
        <v>2538</v>
      </c>
      <c r="F87" s="161"/>
      <c r="G87" s="670">
        <v>49.8</v>
      </c>
      <c r="H87" s="88">
        <v>11</v>
      </c>
      <c r="I87" s="88">
        <v>260</v>
      </c>
      <c r="J87" s="40" t="s">
        <v>59</v>
      </c>
      <c r="K87" s="41" t="s">
        <v>26</v>
      </c>
      <c r="L87" s="42" t="str">
        <f t="shared" si="5"/>
        <v>260grams</v>
      </c>
      <c r="M87" s="658">
        <f t="shared" si="6"/>
        <v>2860</v>
      </c>
      <c r="N87" s="659" t="str">
        <f t="shared" si="4"/>
        <v>2860 grams</v>
      </c>
      <c r="O87" s="692">
        <f t="shared" si="0"/>
        <v>547.79999999999995</v>
      </c>
      <c r="P87" s="29">
        <f t="shared" si="1"/>
        <v>49.8</v>
      </c>
      <c r="Q87" s="74">
        <f t="shared" si="2"/>
        <v>0</v>
      </c>
      <c r="R87" s="28"/>
      <c r="S87" s="28"/>
      <c r="T87" s="28"/>
      <c r="U87" s="28"/>
      <c r="V87" s="28"/>
      <c r="W87" s="28"/>
      <c r="X87" s="28"/>
      <c r="Y87" s="28"/>
      <c r="Z87" s="28"/>
    </row>
    <row r="88" spans="1:26" ht="15" customHeight="1">
      <c r="A88" s="111">
        <v>79</v>
      </c>
      <c r="B88" s="89" t="s">
        <v>323</v>
      </c>
      <c r="C88" s="48"/>
      <c r="D88" s="35"/>
      <c r="E88" s="149" t="s">
        <v>324</v>
      </c>
      <c r="F88" s="161"/>
      <c r="G88" s="670">
        <v>127</v>
      </c>
      <c r="H88" s="88">
        <v>1</v>
      </c>
      <c r="I88" s="88">
        <v>1</v>
      </c>
      <c r="J88" s="40" t="s">
        <v>2705</v>
      </c>
      <c r="K88" s="41" t="s">
        <v>26</v>
      </c>
      <c r="L88" s="42" t="str">
        <f t="shared" si="5"/>
        <v>1gallon</v>
      </c>
      <c r="M88" s="658">
        <f t="shared" si="6"/>
        <v>1</v>
      </c>
      <c r="N88" s="659" t="str">
        <f t="shared" si="4"/>
        <v>1 gallon</v>
      </c>
      <c r="O88" s="692">
        <f t="shared" si="0"/>
        <v>127</v>
      </c>
      <c r="P88" s="29">
        <f t="shared" si="1"/>
        <v>127</v>
      </c>
      <c r="Q88" s="74">
        <f t="shared" si="2"/>
        <v>0</v>
      </c>
      <c r="R88" s="28"/>
      <c r="S88" s="28"/>
      <c r="T88" s="28"/>
      <c r="U88" s="28"/>
      <c r="V88" s="28"/>
      <c r="W88" s="28"/>
      <c r="X88" s="28"/>
      <c r="Y88" s="28"/>
      <c r="Z88" s="28"/>
    </row>
    <row r="89" spans="1:26" ht="15" customHeight="1">
      <c r="A89" s="111">
        <v>80</v>
      </c>
      <c r="B89" s="89" t="s">
        <v>1673</v>
      </c>
      <c r="C89" s="48"/>
      <c r="D89" s="35"/>
      <c r="E89" s="149" t="s">
        <v>1674</v>
      </c>
      <c r="F89" s="161"/>
      <c r="G89" s="670">
        <v>125</v>
      </c>
      <c r="H89" s="88">
        <v>4</v>
      </c>
      <c r="I89" s="88">
        <v>1</v>
      </c>
      <c r="J89" s="40" t="s">
        <v>2755</v>
      </c>
      <c r="K89" s="41" t="s">
        <v>26</v>
      </c>
      <c r="L89" s="42" t="str">
        <f t="shared" si="5"/>
        <v>1piece</v>
      </c>
      <c r="M89" s="658">
        <f t="shared" si="6"/>
        <v>4</v>
      </c>
      <c r="N89" s="659" t="str">
        <f t="shared" si="4"/>
        <v>4 piece</v>
      </c>
      <c r="O89" s="692">
        <f t="shared" si="0"/>
        <v>500</v>
      </c>
      <c r="P89" s="29">
        <f t="shared" si="1"/>
        <v>125</v>
      </c>
      <c r="Q89" s="74">
        <f t="shared" si="2"/>
        <v>0</v>
      </c>
      <c r="R89" s="28"/>
      <c r="S89" s="28"/>
      <c r="T89" s="28"/>
      <c r="U89" s="28"/>
      <c r="V89" s="28"/>
      <c r="W89" s="28"/>
      <c r="X89" s="28"/>
      <c r="Y89" s="28"/>
      <c r="Z89" s="28"/>
    </row>
    <row r="90" spans="1:26" ht="15" customHeight="1">
      <c r="A90" s="111">
        <v>81</v>
      </c>
      <c r="B90" s="89" t="s">
        <v>1699</v>
      </c>
      <c r="C90" s="48"/>
      <c r="D90" s="35"/>
      <c r="E90" s="149" t="s">
        <v>324</v>
      </c>
      <c r="F90" s="161"/>
      <c r="G90" s="670">
        <v>309</v>
      </c>
      <c r="H90" s="88">
        <v>3</v>
      </c>
      <c r="I90" s="88">
        <v>1</v>
      </c>
      <c r="J90" s="40" t="s">
        <v>2705</v>
      </c>
      <c r="K90" s="41" t="s">
        <v>26</v>
      </c>
      <c r="L90" s="42" t="str">
        <f t="shared" si="5"/>
        <v>1gallon</v>
      </c>
      <c r="M90" s="658">
        <f t="shared" si="6"/>
        <v>3</v>
      </c>
      <c r="N90" s="659" t="str">
        <f t="shared" si="4"/>
        <v>3 gallon</v>
      </c>
      <c r="O90" s="692">
        <f t="shared" si="0"/>
        <v>927</v>
      </c>
      <c r="P90" s="29">
        <f t="shared" si="1"/>
        <v>309</v>
      </c>
      <c r="Q90" s="74">
        <f t="shared" si="2"/>
        <v>0</v>
      </c>
      <c r="R90" s="28"/>
      <c r="S90" s="28"/>
      <c r="T90" s="28"/>
      <c r="U90" s="28"/>
      <c r="V90" s="28"/>
      <c r="W90" s="28"/>
      <c r="X90" s="28"/>
      <c r="Y90" s="28"/>
      <c r="Z90" s="28"/>
    </row>
    <row r="91" spans="1:26" ht="15" customHeight="1">
      <c r="A91" s="111">
        <v>82</v>
      </c>
      <c r="B91" s="89" t="s">
        <v>2309</v>
      </c>
      <c r="C91" s="48"/>
      <c r="D91" s="35"/>
      <c r="E91" s="149" t="s">
        <v>2310</v>
      </c>
      <c r="F91" s="161"/>
      <c r="G91" s="670">
        <v>19.399999999999999</v>
      </c>
      <c r="H91" s="88">
        <v>3</v>
      </c>
      <c r="I91" s="88">
        <v>1</v>
      </c>
      <c r="J91" s="40" t="s">
        <v>2755</v>
      </c>
      <c r="K91" s="41" t="s">
        <v>26</v>
      </c>
      <c r="L91" s="42" t="str">
        <f t="shared" si="5"/>
        <v>1piece</v>
      </c>
      <c r="M91" s="658">
        <f t="shared" si="6"/>
        <v>3</v>
      </c>
      <c r="N91" s="659" t="str">
        <f t="shared" si="4"/>
        <v>3 piece</v>
      </c>
      <c r="O91" s="692">
        <f t="shared" si="0"/>
        <v>58.199999999999996</v>
      </c>
      <c r="P91" s="29">
        <f t="shared" si="1"/>
        <v>19.399999999999999</v>
      </c>
      <c r="Q91" s="74">
        <f t="shared" si="2"/>
        <v>0</v>
      </c>
      <c r="R91" s="28"/>
      <c r="S91" s="28"/>
      <c r="T91" s="28"/>
      <c r="U91" s="28"/>
      <c r="V91" s="28"/>
      <c r="W91" s="28"/>
      <c r="X91" s="28"/>
      <c r="Y91" s="28"/>
      <c r="Z91" s="28"/>
    </row>
    <row r="92" spans="1:26" ht="15" customHeight="1">
      <c r="A92" s="111">
        <v>83</v>
      </c>
      <c r="B92" s="89" t="s">
        <v>2311</v>
      </c>
      <c r="C92" s="48"/>
      <c r="D92" s="35"/>
      <c r="E92" s="149" t="s">
        <v>2312</v>
      </c>
      <c r="F92" s="161"/>
      <c r="G92" s="661">
        <v>33.700000000000003</v>
      </c>
      <c r="H92" s="257">
        <v>12</v>
      </c>
      <c r="I92" s="110">
        <v>1</v>
      </c>
      <c r="J92" s="121" t="s">
        <v>2755</v>
      </c>
      <c r="K92" s="41" t="s">
        <v>26</v>
      </c>
      <c r="L92" s="42" t="str">
        <f t="shared" si="5"/>
        <v>1piece</v>
      </c>
      <c r="M92" s="658">
        <f t="shared" si="6"/>
        <v>12</v>
      </c>
      <c r="N92" s="659" t="str">
        <f t="shared" si="4"/>
        <v>12 piece</v>
      </c>
      <c r="O92" s="692">
        <f t="shared" si="0"/>
        <v>404.40000000000003</v>
      </c>
      <c r="P92" s="29">
        <f t="shared" si="1"/>
        <v>33.700000000000003</v>
      </c>
      <c r="Q92" s="74">
        <f t="shared" si="2"/>
        <v>0</v>
      </c>
      <c r="R92" s="28"/>
      <c r="S92" s="28"/>
      <c r="T92" s="28"/>
      <c r="U92" s="28"/>
      <c r="V92" s="28"/>
      <c r="W92" s="28"/>
      <c r="X92" s="28"/>
      <c r="Y92" s="28"/>
      <c r="Z92" s="28"/>
    </row>
    <row r="93" spans="1:26" ht="15" customHeight="1">
      <c r="A93" s="111">
        <v>84</v>
      </c>
      <c r="B93" s="89" t="s">
        <v>2486</v>
      </c>
      <c r="C93" s="48"/>
      <c r="D93" s="179"/>
      <c r="E93" s="149"/>
      <c r="F93" s="161"/>
      <c r="G93" s="670">
        <v>5.8</v>
      </c>
      <c r="H93" s="88">
        <v>100</v>
      </c>
      <c r="I93" s="88">
        <v>1</v>
      </c>
      <c r="J93" s="40" t="s">
        <v>2755</v>
      </c>
      <c r="K93" s="41" t="s">
        <v>26</v>
      </c>
      <c r="L93" s="42" t="str">
        <f t="shared" si="5"/>
        <v>1piece</v>
      </c>
      <c r="M93" s="658">
        <f t="shared" si="6"/>
        <v>100</v>
      </c>
      <c r="N93" s="659" t="str">
        <f t="shared" si="4"/>
        <v>100 piece</v>
      </c>
      <c r="O93" s="692">
        <f t="shared" si="0"/>
        <v>580</v>
      </c>
      <c r="P93" s="29">
        <f t="shared" si="1"/>
        <v>5.8</v>
      </c>
      <c r="Q93" s="74">
        <f t="shared" si="2"/>
        <v>0</v>
      </c>
      <c r="R93" s="28"/>
      <c r="S93" s="28"/>
      <c r="T93" s="28"/>
      <c r="U93" s="28"/>
      <c r="V93" s="28"/>
      <c r="W93" s="28"/>
      <c r="X93" s="28"/>
      <c r="Y93" s="28"/>
      <c r="Z93" s="28"/>
    </row>
    <row r="94" spans="1:26" ht="15" customHeight="1">
      <c r="A94" s="111">
        <v>85</v>
      </c>
      <c r="B94" s="89" t="s">
        <v>2498</v>
      </c>
      <c r="C94" s="48"/>
      <c r="D94" s="35"/>
      <c r="E94" s="149" t="s">
        <v>2499</v>
      </c>
      <c r="F94" s="161"/>
      <c r="G94" s="670">
        <v>62.97</v>
      </c>
      <c r="H94" s="88">
        <v>28</v>
      </c>
      <c r="I94" s="88">
        <v>1</v>
      </c>
      <c r="J94" s="40" t="s">
        <v>2747</v>
      </c>
      <c r="K94" s="41" t="s">
        <v>26</v>
      </c>
      <c r="L94" s="42" t="str">
        <f t="shared" si="5"/>
        <v>1roll</v>
      </c>
      <c r="M94" s="658">
        <f t="shared" si="6"/>
        <v>28</v>
      </c>
      <c r="N94" s="659" t="str">
        <f t="shared" si="4"/>
        <v>28 roll</v>
      </c>
      <c r="O94" s="692">
        <f t="shared" si="0"/>
        <v>1763.1599999999999</v>
      </c>
      <c r="P94" s="29">
        <f t="shared" si="1"/>
        <v>62.969999999999992</v>
      </c>
      <c r="Q94" s="74">
        <f t="shared" si="2"/>
        <v>0</v>
      </c>
      <c r="R94" s="28"/>
      <c r="S94" s="28"/>
      <c r="T94" s="28"/>
      <c r="U94" s="28"/>
      <c r="V94" s="28"/>
      <c r="W94" s="28"/>
      <c r="X94" s="28"/>
      <c r="Y94" s="28"/>
      <c r="Z94" s="28"/>
    </row>
    <row r="95" spans="1:26" ht="15" customHeight="1">
      <c r="A95" s="111">
        <v>86</v>
      </c>
      <c r="B95" s="89" t="s">
        <v>549</v>
      </c>
      <c r="C95" s="48"/>
      <c r="D95" s="35"/>
      <c r="E95" s="149" t="s">
        <v>550</v>
      </c>
      <c r="F95" s="161"/>
      <c r="G95" s="670">
        <v>285</v>
      </c>
      <c r="H95" s="88">
        <v>5</v>
      </c>
      <c r="I95" s="88">
        <v>1000</v>
      </c>
      <c r="J95" s="40" t="s">
        <v>33</v>
      </c>
      <c r="K95" s="41" t="s">
        <v>26</v>
      </c>
      <c r="L95" s="42" t="str">
        <f t="shared" si="5"/>
        <v>1000kg</v>
      </c>
      <c r="M95" s="658">
        <f t="shared" si="6"/>
        <v>5000</v>
      </c>
      <c r="N95" s="659" t="str">
        <f t="shared" si="4"/>
        <v>5000 kg</v>
      </c>
      <c r="O95" s="692">
        <f t="shared" si="0"/>
        <v>1425</v>
      </c>
      <c r="P95" s="29">
        <f t="shared" si="1"/>
        <v>285</v>
      </c>
      <c r="Q95" s="74">
        <f t="shared" si="2"/>
        <v>0</v>
      </c>
      <c r="R95" s="28"/>
      <c r="S95" s="28"/>
      <c r="T95" s="28"/>
      <c r="U95" s="28"/>
      <c r="V95" s="28"/>
      <c r="W95" s="28"/>
      <c r="X95" s="28"/>
      <c r="Y95" s="28"/>
      <c r="Z95" s="28"/>
    </row>
    <row r="96" spans="1:26" ht="15" customHeight="1">
      <c r="A96" s="111">
        <v>87</v>
      </c>
      <c r="B96" s="89" t="s">
        <v>559</v>
      </c>
      <c r="C96" s="48"/>
      <c r="D96" s="35"/>
      <c r="E96" s="149" t="s">
        <v>550</v>
      </c>
      <c r="F96" s="161"/>
      <c r="G96" s="670">
        <v>138</v>
      </c>
      <c r="H96" s="88">
        <v>50</v>
      </c>
      <c r="I96" s="88">
        <v>1000</v>
      </c>
      <c r="J96" s="40" t="s">
        <v>33</v>
      </c>
      <c r="K96" s="41" t="s">
        <v>26</v>
      </c>
      <c r="L96" s="42" t="str">
        <f t="shared" si="5"/>
        <v>1000kg</v>
      </c>
      <c r="M96" s="658">
        <f t="shared" si="6"/>
        <v>50000</v>
      </c>
      <c r="N96" s="659" t="str">
        <f t="shared" si="4"/>
        <v>50000 kg</v>
      </c>
      <c r="O96" s="692">
        <f t="shared" si="0"/>
        <v>6900</v>
      </c>
      <c r="P96" s="29">
        <f t="shared" si="1"/>
        <v>138</v>
      </c>
      <c r="Q96" s="74">
        <f t="shared" si="2"/>
        <v>0</v>
      </c>
      <c r="R96" s="28"/>
      <c r="S96" s="28"/>
      <c r="T96" s="28"/>
      <c r="U96" s="28"/>
      <c r="V96" s="28"/>
      <c r="W96" s="28"/>
      <c r="X96" s="28"/>
      <c r="Y96" s="28"/>
      <c r="Z96" s="28"/>
    </row>
    <row r="97" spans="1:26" ht="15" customHeight="1">
      <c r="A97" s="111">
        <v>88</v>
      </c>
      <c r="B97" s="90" t="s">
        <v>1236</v>
      </c>
      <c r="C97" s="48"/>
      <c r="D97" s="35"/>
      <c r="E97" s="91" t="s">
        <v>1237</v>
      </c>
      <c r="F97" s="161"/>
      <c r="G97" s="670">
        <v>171</v>
      </c>
      <c r="H97" s="88">
        <v>24</v>
      </c>
      <c r="I97" s="88">
        <v>1000</v>
      </c>
      <c r="J97" s="40" t="s">
        <v>33</v>
      </c>
      <c r="K97" s="41" t="s">
        <v>26</v>
      </c>
      <c r="L97" s="42" t="str">
        <f t="shared" si="5"/>
        <v>1000kg</v>
      </c>
      <c r="M97" s="658">
        <f t="shared" si="6"/>
        <v>24000</v>
      </c>
      <c r="N97" s="659" t="str">
        <f t="shared" si="4"/>
        <v>24000 kg</v>
      </c>
      <c r="O97" s="692">
        <f t="shared" si="0"/>
        <v>4104</v>
      </c>
      <c r="P97" s="29">
        <f t="shared" si="1"/>
        <v>171</v>
      </c>
      <c r="Q97" s="74">
        <f t="shared" si="2"/>
        <v>0</v>
      </c>
      <c r="R97" s="28"/>
      <c r="S97" s="28"/>
      <c r="T97" s="28"/>
      <c r="U97" s="28"/>
      <c r="V97" s="28"/>
      <c r="W97" s="28"/>
      <c r="X97" s="28"/>
      <c r="Y97" s="28"/>
      <c r="Z97" s="28"/>
    </row>
    <row r="98" spans="1:26" ht="15" customHeight="1">
      <c r="A98" s="111">
        <v>89</v>
      </c>
      <c r="B98" s="33" t="s">
        <v>1974</v>
      </c>
      <c r="C98" s="48"/>
      <c r="D98" s="35"/>
      <c r="E98" s="116" t="s">
        <v>1975</v>
      </c>
      <c r="F98" s="161"/>
      <c r="G98" s="675">
        <v>53.5</v>
      </c>
      <c r="H98" s="88">
        <v>5</v>
      </c>
      <c r="I98" s="88">
        <v>1000</v>
      </c>
      <c r="J98" s="40" t="s">
        <v>33</v>
      </c>
      <c r="K98" s="41" t="s">
        <v>26</v>
      </c>
      <c r="L98" s="42" t="str">
        <f t="shared" si="5"/>
        <v>1000kg</v>
      </c>
      <c r="M98" s="658">
        <f t="shared" si="6"/>
        <v>5000</v>
      </c>
      <c r="N98" s="659" t="str">
        <f t="shared" si="4"/>
        <v>5000 kg</v>
      </c>
      <c r="O98" s="692">
        <f t="shared" si="0"/>
        <v>267.5</v>
      </c>
      <c r="P98" s="29">
        <f t="shared" si="1"/>
        <v>53.5</v>
      </c>
      <c r="Q98" s="74">
        <f t="shared" si="2"/>
        <v>0</v>
      </c>
      <c r="R98" s="28"/>
      <c r="S98" s="28"/>
      <c r="T98" s="28"/>
      <c r="U98" s="28"/>
      <c r="V98" s="28"/>
      <c r="W98" s="28"/>
      <c r="X98" s="28"/>
      <c r="Y98" s="28"/>
      <c r="Z98" s="28"/>
    </row>
    <row r="99" spans="1:26" ht="15" customHeight="1">
      <c r="A99" s="111">
        <v>90</v>
      </c>
      <c r="B99" s="33" t="s">
        <v>229</v>
      </c>
      <c r="C99" s="48"/>
      <c r="D99" s="9"/>
      <c r="E99" s="116" t="s">
        <v>3407</v>
      </c>
      <c r="F99" s="161"/>
      <c r="G99" s="670">
        <v>68</v>
      </c>
      <c r="H99" s="88">
        <v>2</v>
      </c>
      <c r="I99" s="88">
        <v>120</v>
      </c>
      <c r="J99" s="88" t="s">
        <v>231</v>
      </c>
      <c r="K99" s="41" t="s">
        <v>26</v>
      </c>
      <c r="L99" s="42" t="str">
        <f t="shared" si="5"/>
        <v>120box</v>
      </c>
      <c r="M99" s="658">
        <f t="shared" si="6"/>
        <v>240</v>
      </c>
      <c r="N99" s="659" t="str">
        <f t="shared" si="4"/>
        <v>240 box</v>
      </c>
      <c r="O99" s="692">
        <f t="shared" si="0"/>
        <v>136</v>
      </c>
      <c r="P99" s="29">
        <f t="shared" si="1"/>
        <v>68</v>
      </c>
      <c r="Q99" s="74">
        <f t="shared" si="2"/>
        <v>0</v>
      </c>
      <c r="R99" s="28"/>
      <c r="S99" s="28"/>
      <c r="T99" s="28"/>
      <c r="U99" s="28"/>
      <c r="V99" s="28"/>
      <c r="W99" s="28"/>
      <c r="X99" s="28"/>
      <c r="Y99" s="28"/>
      <c r="Z99" s="28"/>
    </row>
    <row r="100" spans="1:26" ht="15" customHeight="1">
      <c r="A100" s="111">
        <v>91</v>
      </c>
      <c r="B100" s="33" t="s">
        <v>551</v>
      </c>
      <c r="C100" s="48"/>
      <c r="D100" s="9"/>
      <c r="E100" s="116" t="s">
        <v>3407</v>
      </c>
      <c r="F100" s="161"/>
      <c r="G100" s="670">
        <v>68.2</v>
      </c>
      <c r="H100" s="88">
        <v>2</v>
      </c>
      <c r="I100" s="88">
        <v>120</v>
      </c>
      <c r="J100" s="40" t="s">
        <v>231</v>
      </c>
      <c r="K100" s="41" t="s">
        <v>26</v>
      </c>
      <c r="L100" s="42" t="str">
        <f t="shared" si="5"/>
        <v>120box</v>
      </c>
      <c r="M100" s="658">
        <f t="shared" si="6"/>
        <v>240</v>
      </c>
      <c r="N100" s="659" t="str">
        <f t="shared" si="4"/>
        <v>240 box</v>
      </c>
      <c r="O100" s="692">
        <f t="shared" si="0"/>
        <v>136.4</v>
      </c>
      <c r="P100" s="29">
        <f t="shared" si="1"/>
        <v>68.2</v>
      </c>
      <c r="Q100" s="74">
        <f t="shared" si="2"/>
        <v>0</v>
      </c>
      <c r="R100" s="28"/>
      <c r="S100" s="232"/>
      <c r="T100" s="28"/>
      <c r="U100" s="28"/>
      <c r="V100" s="28"/>
      <c r="W100" s="28"/>
      <c r="X100" s="28"/>
      <c r="Y100" s="28"/>
      <c r="Z100" s="28"/>
    </row>
    <row r="101" spans="1:26" ht="15" customHeight="1">
      <c r="A101" s="111">
        <v>92</v>
      </c>
      <c r="B101" s="33" t="s">
        <v>1952</v>
      </c>
      <c r="C101" s="48"/>
      <c r="D101" s="9"/>
      <c r="E101" s="116" t="s">
        <v>3407</v>
      </c>
      <c r="F101" s="161"/>
      <c r="G101" s="670">
        <v>68.2</v>
      </c>
      <c r="H101" s="88">
        <v>1</v>
      </c>
      <c r="I101" s="88">
        <v>120</v>
      </c>
      <c r="J101" s="40" t="s">
        <v>231</v>
      </c>
      <c r="K101" s="41" t="s">
        <v>26</v>
      </c>
      <c r="L101" s="42" t="str">
        <f t="shared" si="5"/>
        <v>120box</v>
      </c>
      <c r="M101" s="658">
        <f t="shared" si="6"/>
        <v>120</v>
      </c>
      <c r="N101" s="659" t="str">
        <f t="shared" si="4"/>
        <v>120 box</v>
      </c>
      <c r="O101" s="692">
        <f t="shared" si="0"/>
        <v>68.2</v>
      </c>
      <c r="P101" s="29">
        <f t="shared" si="1"/>
        <v>68.2</v>
      </c>
      <c r="Q101" s="74">
        <f t="shared" si="2"/>
        <v>0</v>
      </c>
      <c r="R101" s="28"/>
      <c r="S101" s="28"/>
      <c r="T101" s="28"/>
      <c r="U101" s="28"/>
      <c r="V101" s="28"/>
      <c r="W101" s="28"/>
      <c r="X101" s="28"/>
      <c r="Y101" s="28"/>
      <c r="Z101" s="28"/>
    </row>
    <row r="102" spans="1:26" ht="15" customHeight="1">
      <c r="A102" s="111">
        <v>93</v>
      </c>
      <c r="B102" s="33" t="s">
        <v>481</v>
      </c>
      <c r="C102" s="48"/>
      <c r="D102" s="9"/>
      <c r="E102" s="62" t="s">
        <v>482</v>
      </c>
      <c r="F102" s="161"/>
      <c r="G102" s="670">
        <v>88</v>
      </c>
      <c r="H102" s="88">
        <v>16</v>
      </c>
      <c r="I102" s="669">
        <v>1</v>
      </c>
      <c r="J102" s="88" t="s">
        <v>2705</v>
      </c>
      <c r="K102" s="41" t="s">
        <v>26</v>
      </c>
      <c r="L102" s="42" t="str">
        <f t="shared" si="5"/>
        <v>1gallon</v>
      </c>
      <c r="M102" s="658">
        <f t="shared" si="6"/>
        <v>16</v>
      </c>
      <c r="N102" s="659" t="str">
        <f t="shared" si="4"/>
        <v>16 gallon</v>
      </c>
      <c r="O102" s="692">
        <f t="shared" si="0"/>
        <v>1408</v>
      </c>
      <c r="P102" s="29">
        <f t="shared" si="1"/>
        <v>88</v>
      </c>
      <c r="Q102" s="74">
        <f t="shared" si="2"/>
        <v>0</v>
      </c>
      <c r="R102" s="28"/>
      <c r="S102" s="28"/>
      <c r="T102" s="28"/>
      <c r="U102" s="28"/>
      <c r="V102" s="28"/>
      <c r="W102" s="28"/>
      <c r="X102" s="28"/>
      <c r="Y102" s="28"/>
      <c r="Z102" s="28"/>
    </row>
    <row r="103" spans="1:26" ht="15" customHeight="1">
      <c r="A103" s="111">
        <v>94</v>
      </c>
      <c r="B103" s="275" t="s">
        <v>579</v>
      </c>
      <c r="C103" s="48"/>
      <c r="D103" s="9"/>
      <c r="E103" s="116" t="s">
        <v>580</v>
      </c>
      <c r="F103" s="161"/>
      <c r="G103" s="670">
        <v>43.8</v>
      </c>
      <c r="H103" s="88">
        <v>2</v>
      </c>
      <c r="I103" s="88">
        <v>30</v>
      </c>
      <c r="J103" s="40" t="s">
        <v>59</v>
      </c>
      <c r="K103" s="41" t="s">
        <v>26</v>
      </c>
      <c r="L103" s="42" t="str">
        <f t="shared" si="5"/>
        <v>30grams</v>
      </c>
      <c r="M103" s="658">
        <f t="shared" si="6"/>
        <v>60</v>
      </c>
      <c r="N103" s="659" t="str">
        <f t="shared" si="4"/>
        <v>60 grams</v>
      </c>
      <c r="O103" s="692">
        <f t="shared" si="0"/>
        <v>87.6</v>
      </c>
      <c r="P103" s="29">
        <f t="shared" si="1"/>
        <v>43.8</v>
      </c>
      <c r="Q103" s="74">
        <f t="shared" si="2"/>
        <v>0</v>
      </c>
      <c r="R103" s="28"/>
      <c r="S103" s="28"/>
      <c r="T103" s="28"/>
      <c r="U103" s="28"/>
      <c r="V103" s="28"/>
      <c r="W103" s="28"/>
      <c r="X103" s="28"/>
      <c r="Y103" s="28"/>
      <c r="Z103" s="28"/>
    </row>
    <row r="104" spans="1:26" ht="15" customHeight="1">
      <c r="A104" s="111">
        <v>95</v>
      </c>
      <c r="B104" s="275" t="s">
        <v>658</v>
      </c>
      <c r="C104" s="48"/>
      <c r="D104" s="9"/>
      <c r="E104" s="116" t="s">
        <v>659</v>
      </c>
      <c r="F104" s="161"/>
      <c r="G104" s="670">
        <v>31.55</v>
      </c>
      <c r="H104" s="88">
        <v>47</v>
      </c>
      <c r="I104" s="88">
        <v>50</v>
      </c>
      <c r="J104" s="40" t="s">
        <v>59</v>
      </c>
      <c r="K104" s="41" t="s">
        <v>26</v>
      </c>
      <c r="L104" s="42" t="str">
        <f t="shared" si="5"/>
        <v>50grams</v>
      </c>
      <c r="M104" s="658">
        <f t="shared" si="6"/>
        <v>2350</v>
      </c>
      <c r="N104" s="659" t="str">
        <f t="shared" si="4"/>
        <v>2350 grams</v>
      </c>
      <c r="O104" s="692">
        <f t="shared" si="0"/>
        <v>1482.8500000000001</v>
      </c>
      <c r="P104" s="29">
        <f t="shared" si="1"/>
        <v>31.550000000000004</v>
      </c>
      <c r="Q104" s="74">
        <f t="shared" si="2"/>
        <v>0</v>
      </c>
      <c r="R104" s="28"/>
      <c r="S104" s="28"/>
      <c r="T104" s="28"/>
      <c r="U104" s="28"/>
      <c r="V104" s="28"/>
      <c r="W104" s="28"/>
      <c r="X104" s="28"/>
      <c r="Y104" s="28"/>
      <c r="Z104" s="28"/>
    </row>
    <row r="105" spans="1:26" ht="15" customHeight="1">
      <c r="A105" s="111">
        <v>96</v>
      </c>
      <c r="B105" s="275" t="s">
        <v>748</v>
      </c>
      <c r="C105" s="48"/>
      <c r="D105" s="9"/>
      <c r="E105" s="116" t="s">
        <v>2633</v>
      </c>
      <c r="F105" s="161"/>
      <c r="G105" s="670">
        <v>213.9</v>
      </c>
      <c r="H105" s="88">
        <v>27</v>
      </c>
      <c r="I105" s="88">
        <v>1800</v>
      </c>
      <c r="J105" s="40" t="s">
        <v>29</v>
      </c>
      <c r="K105" s="41" t="s">
        <v>26</v>
      </c>
      <c r="L105" s="42" t="str">
        <f t="shared" si="5"/>
        <v>1800ml</v>
      </c>
      <c r="M105" s="658">
        <f t="shared" si="6"/>
        <v>48600</v>
      </c>
      <c r="N105" s="659" t="str">
        <f t="shared" si="4"/>
        <v>48600 ml</v>
      </c>
      <c r="O105" s="692">
        <f t="shared" si="0"/>
        <v>5775.3</v>
      </c>
      <c r="P105" s="29">
        <f t="shared" si="1"/>
        <v>213.9</v>
      </c>
      <c r="Q105" s="74">
        <f t="shared" si="2"/>
        <v>0</v>
      </c>
      <c r="R105" s="28"/>
      <c r="S105" s="28"/>
      <c r="T105" s="28"/>
      <c r="U105" s="28"/>
      <c r="V105" s="28"/>
      <c r="W105" s="28"/>
      <c r="X105" s="28"/>
      <c r="Y105" s="28"/>
      <c r="Z105" s="28"/>
    </row>
    <row r="106" spans="1:26" ht="15" customHeight="1">
      <c r="A106" s="111">
        <v>97</v>
      </c>
      <c r="B106" s="48" t="s">
        <v>808</v>
      </c>
      <c r="C106" s="48"/>
      <c r="D106" s="9"/>
      <c r="E106" s="116" t="s">
        <v>3408</v>
      </c>
      <c r="F106" s="161"/>
      <c r="G106" s="675">
        <v>52</v>
      </c>
      <c r="H106" s="88">
        <v>15</v>
      </c>
      <c r="I106" s="88">
        <v>62</v>
      </c>
      <c r="J106" s="40" t="s">
        <v>59</v>
      </c>
      <c r="K106" s="41" t="s">
        <v>26</v>
      </c>
      <c r="L106" s="42" t="str">
        <f t="shared" si="5"/>
        <v>62grams</v>
      </c>
      <c r="M106" s="658">
        <f t="shared" si="6"/>
        <v>930</v>
      </c>
      <c r="N106" s="659" t="str">
        <f t="shared" si="4"/>
        <v>930 grams</v>
      </c>
      <c r="O106" s="692">
        <f t="shared" si="0"/>
        <v>780</v>
      </c>
      <c r="P106" s="29">
        <f t="shared" si="1"/>
        <v>52</v>
      </c>
      <c r="Q106" s="74">
        <f t="shared" si="2"/>
        <v>0</v>
      </c>
      <c r="R106" s="28"/>
      <c r="S106" s="28"/>
      <c r="T106" s="28"/>
      <c r="U106" s="28"/>
      <c r="V106" s="28"/>
      <c r="W106" s="28"/>
      <c r="X106" s="28"/>
      <c r="Y106" s="28"/>
      <c r="Z106" s="28"/>
    </row>
    <row r="107" spans="1:26" ht="15" customHeight="1">
      <c r="A107" s="111">
        <v>98</v>
      </c>
      <c r="B107" s="48" t="s">
        <v>859</v>
      </c>
      <c r="C107" s="48"/>
      <c r="D107" s="35"/>
      <c r="E107" s="50" t="s">
        <v>3409</v>
      </c>
      <c r="F107" s="161"/>
      <c r="G107" s="670">
        <v>31.8</v>
      </c>
      <c r="H107" s="88">
        <v>5</v>
      </c>
      <c r="I107" s="88">
        <v>30</v>
      </c>
      <c r="J107" s="40" t="s">
        <v>59</v>
      </c>
      <c r="K107" s="41" t="s">
        <v>26</v>
      </c>
      <c r="L107" s="42" t="str">
        <f t="shared" si="5"/>
        <v>30grams</v>
      </c>
      <c r="M107" s="658">
        <f t="shared" si="6"/>
        <v>150</v>
      </c>
      <c r="N107" s="659" t="str">
        <f t="shared" si="4"/>
        <v>150 grams</v>
      </c>
      <c r="O107" s="692">
        <f t="shared" si="0"/>
        <v>159</v>
      </c>
      <c r="P107" s="29">
        <f t="shared" si="1"/>
        <v>31.8</v>
      </c>
      <c r="Q107" s="74">
        <f t="shared" si="2"/>
        <v>0</v>
      </c>
      <c r="R107" s="28"/>
      <c r="S107" s="28"/>
      <c r="T107" s="28"/>
      <c r="U107" s="28"/>
      <c r="V107" s="28"/>
      <c r="W107" s="28"/>
      <c r="X107" s="28"/>
      <c r="Y107" s="28"/>
      <c r="Z107" s="28"/>
    </row>
    <row r="108" spans="1:26" ht="15" customHeight="1">
      <c r="A108" s="111">
        <v>99</v>
      </c>
      <c r="B108" s="33" t="s">
        <v>1255</v>
      </c>
      <c r="C108" s="48"/>
      <c r="D108" s="35"/>
      <c r="E108" s="116" t="s">
        <v>2634</v>
      </c>
      <c r="F108" s="161"/>
      <c r="G108" s="670">
        <v>90.3</v>
      </c>
      <c r="H108" s="88">
        <v>2</v>
      </c>
      <c r="I108" s="88">
        <v>900</v>
      </c>
      <c r="J108" s="40" t="s">
        <v>59</v>
      </c>
      <c r="K108" s="41" t="s">
        <v>26</v>
      </c>
      <c r="L108" s="42" t="str">
        <f t="shared" si="5"/>
        <v>900grams</v>
      </c>
      <c r="M108" s="658">
        <f t="shared" si="6"/>
        <v>1800</v>
      </c>
      <c r="N108" s="659" t="str">
        <f t="shared" si="4"/>
        <v>1800 grams</v>
      </c>
      <c r="O108" s="692">
        <f t="shared" si="0"/>
        <v>180.6</v>
      </c>
      <c r="P108" s="29">
        <f t="shared" si="1"/>
        <v>90.3</v>
      </c>
      <c r="Q108" s="74">
        <f t="shared" si="2"/>
        <v>0</v>
      </c>
      <c r="R108" s="28"/>
      <c r="S108" s="28"/>
      <c r="T108" s="28"/>
      <c r="U108" s="28"/>
      <c r="V108" s="28"/>
      <c r="W108" s="28"/>
      <c r="X108" s="28"/>
      <c r="Y108" s="28"/>
      <c r="Z108" s="28"/>
    </row>
    <row r="109" spans="1:26" ht="15" customHeight="1">
      <c r="A109" s="111">
        <v>100</v>
      </c>
      <c r="B109" s="48" t="s">
        <v>1363</v>
      </c>
      <c r="C109" s="48"/>
      <c r="D109" s="35"/>
      <c r="E109" s="50" t="s">
        <v>2635</v>
      </c>
      <c r="F109" s="161"/>
      <c r="G109" s="670">
        <v>48.7</v>
      </c>
      <c r="H109" s="88">
        <v>3</v>
      </c>
      <c r="I109" s="40">
        <v>550</v>
      </c>
      <c r="J109" s="40" t="s">
        <v>59</v>
      </c>
      <c r="K109" s="41" t="s">
        <v>26</v>
      </c>
      <c r="L109" s="42" t="str">
        <f t="shared" si="5"/>
        <v>550grams</v>
      </c>
      <c r="M109" s="658">
        <f t="shared" si="6"/>
        <v>1650</v>
      </c>
      <c r="N109" s="659" t="str">
        <f t="shared" si="4"/>
        <v>1650 grams</v>
      </c>
      <c r="O109" s="692">
        <f t="shared" si="0"/>
        <v>146.10000000000002</v>
      </c>
      <c r="P109" s="29">
        <f t="shared" si="1"/>
        <v>48.70000000000001</v>
      </c>
      <c r="Q109" s="74">
        <f t="shared" si="2"/>
        <v>0</v>
      </c>
      <c r="R109" s="28"/>
      <c r="S109" s="28"/>
      <c r="T109" s="28"/>
      <c r="U109" s="28"/>
      <c r="V109" s="28"/>
      <c r="W109" s="28"/>
      <c r="X109" s="28"/>
      <c r="Y109" s="28"/>
      <c r="Z109" s="28"/>
    </row>
    <row r="110" spans="1:26" ht="15" customHeight="1">
      <c r="A110" s="111">
        <v>101</v>
      </c>
      <c r="B110" s="89" t="s">
        <v>1395</v>
      </c>
      <c r="C110" s="48"/>
      <c r="D110" s="35"/>
      <c r="E110" s="149" t="s">
        <v>1396</v>
      </c>
      <c r="F110" s="161"/>
      <c r="G110" s="670">
        <v>158.30000000000001</v>
      </c>
      <c r="H110" s="88">
        <v>2</v>
      </c>
      <c r="I110" s="86">
        <v>500</v>
      </c>
      <c r="J110" s="40" t="s">
        <v>29</v>
      </c>
      <c r="K110" s="41" t="s">
        <v>26</v>
      </c>
      <c r="L110" s="42" t="str">
        <f t="shared" si="5"/>
        <v>500ml</v>
      </c>
      <c r="M110" s="658">
        <f t="shared" si="6"/>
        <v>1000</v>
      </c>
      <c r="N110" s="659" t="str">
        <f t="shared" si="4"/>
        <v>1000 ml</v>
      </c>
      <c r="O110" s="692">
        <f t="shared" si="0"/>
        <v>316.60000000000002</v>
      </c>
      <c r="P110" s="29">
        <f t="shared" si="1"/>
        <v>158.30000000000001</v>
      </c>
      <c r="Q110" s="74">
        <f t="shared" si="2"/>
        <v>0</v>
      </c>
      <c r="R110" s="28"/>
      <c r="S110" s="28"/>
      <c r="T110" s="28"/>
      <c r="U110" s="28"/>
      <c r="V110" s="28"/>
      <c r="W110" s="28"/>
      <c r="X110" s="28"/>
      <c r="Y110" s="28"/>
      <c r="Z110" s="28"/>
    </row>
    <row r="111" spans="1:26" ht="15" customHeight="1">
      <c r="A111" s="111">
        <v>102</v>
      </c>
      <c r="B111" s="48" t="s">
        <v>1485</v>
      </c>
      <c r="C111" s="48"/>
      <c r="D111" s="35"/>
      <c r="E111" s="116" t="s">
        <v>1486</v>
      </c>
      <c r="F111" s="161"/>
      <c r="G111" s="675">
        <v>4.82</v>
      </c>
      <c r="H111" s="88">
        <v>990</v>
      </c>
      <c r="I111" s="88">
        <v>8</v>
      </c>
      <c r="J111" s="40" t="s">
        <v>59</v>
      </c>
      <c r="K111" s="41" t="s">
        <v>26</v>
      </c>
      <c r="L111" s="42" t="str">
        <f t="shared" si="5"/>
        <v>8grams</v>
      </c>
      <c r="M111" s="658">
        <f t="shared" si="6"/>
        <v>7920</v>
      </c>
      <c r="N111" s="659" t="str">
        <f t="shared" si="4"/>
        <v>7920 grams</v>
      </c>
      <c r="O111" s="692">
        <f t="shared" si="0"/>
        <v>4771.8</v>
      </c>
      <c r="P111" s="29">
        <f t="shared" si="1"/>
        <v>4.82</v>
      </c>
      <c r="Q111" s="74">
        <f t="shared" si="2"/>
        <v>0</v>
      </c>
      <c r="R111" s="28"/>
      <c r="S111" s="28"/>
      <c r="T111" s="28"/>
      <c r="U111" s="28"/>
      <c r="V111" s="28"/>
      <c r="W111" s="28"/>
      <c r="X111" s="28"/>
      <c r="Y111" s="28"/>
      <c r="Z111" s="28"/>
    </row>
    <row r="112" spans="1:26" ht="15" customHeight="1">
      <c r="A112" s="111">
        <v>103</v>
      </c>
      <c r="B112" s="48" t="s">
        <v>1527</v>
      </c>
      <c r="C112" s="48"/>
      <c r="D112" s="35"/>
      <c r="E112" s="116" t="s">
        <v>3410</v>
      </c>
      <c r="F112" s="161"/>
      <c r="G112" s="670">
        <v>420.6</v>
      </c>
      <c r="H112" s="88">
        <v>3</v>
      </c>
      <c r="I112" s="88">
        <v>3.5</v>
      </c>
      <c r="J112" s="40" t="s">
        <v>3458</v>
      </c>
      <c r="K112" s="41" t="s">
        <v>26</v>
      </c>
      <c r="L112" s="42" t="str">
        <f t="shared" si="5"/>
        <v>3.5gal</v>
      </c>
      <c r="M112" s="658">
        <f t="shared" si="6"/>
        <v>10.5</v>
      </c>
      <c r="N112" s="659" t="str">
        <f t="shared" si="4"/>
        <v>10.5 gal</v>
      </c>
      <c r="O112" s="692">
        <f t="shared" si="0"/>
        <v>1261.8000000000002</v>
      </c>
      <c r="P112" s="29">
        <f t="shared" si="1"/>
        <v>420.60000000000008</v>
      </c>
      <c r="Q112" s="74">
        <f t="shared" si="2"/>
        <v>0</v>
      </c>
      <c r="R112" s="28"/>
      <c r="S112" s="28"/>
      <c r="T112" s="28"/>
      <c r="U112" s="28"/>
      <c r="V112" s="28"/>
      <c r="W112" s="28"/>
      <c r="X112" s="28"/>
      <c r="Y112" s="28"/>
      <c r="Z112" s="28"/>
    </row>
    <row r="113" spans="1:26" ht="15" customHeight="1">
      <c r="A113" s="111">
        <v>104</v>
      </c>
      <c r="B113" s="48" t="s">
        <v>841</v>
      </c>
      <c r="C113" s="48"/>
      <c r="D113" s="35"/>
      <c r="E113" s="116" t="s">
        <v>842</v>
      </c>
      <c r="F113" s="156"/>
      <c r="G113" s="670">
        <v>81.3</v>
      </c>
      <c r="H113" s="88">
        <v>1</v>
      </c>
      <c r="I113" s="88">
        <v>30</v>
      </c>
      <c r="J113" s="40" t="s">
        <v>59</v>
      </c>
      <c r="K113" s="41" t="s">
        <v>26</v>
      </c>
      <c r="L113" s="42" t="str">
        <f t="shared" si="5"/>
        <v>30grams</v>
      </c>
      <c r="M113" s="658">
        <f t="shared" si="6"/>
        <v>30</v>
      </c>
      <c r="N113" s="659" t="str">
        <f t="shared" si="4"/>
        <v>30 grams</v>
      </c>
      <c r="O113" s="692">
        <f t="shared" si="0"/>
        <v>81.3</v>
      </c>
      <c r="P113" s="29">
        <f t="shared" si="1"/>
        <v>81.3</v>
      </c>
      <c r="Q113" s="74">
        <f t="shared" si="2"/>
        <v>0</v>
      </c>
      <c r="R113" s="28"/>
      <c r="S113" s="28"/>
      <c r="T113" s="28"/>
      <c r="U113" s="28"/>
      <c r="V113" s="28"/>
      <c r="W113" s="28"/>
      <c r="X113" s="28"/>
      <c r="Y113" s="28"/>
      <c r="Z113" s="28"/>
    </row>
    <row r="114" spans="1:26" ht="15" customHeight="1">
      <c r="A114" s="111">
        <v>105</v>
      </c>
      <c r="B114" s="89" t="s">
        <v>1759</v>
      </c>
      <c r="C114" s="48"/>
      <c r="D114" s="35"/>
      <c r="E114" s="149" t="s">
        <v>1760</v>
      </c>
      <c r="F114" s="156"/>
      <c r="G114" s="686">
        <v>279.10000000000002</v>
      </c>
      <c r="H114" s="88">
        <v>1</v>
      </c>
      <c r="I114" s="88">
        <v>250</v>
      </c>
      <c r="J114" s="88" t="s">
        <v>29</v>
      </c>
      <c r="K114" s="41" t="s">
        <v>26</v>
      </c>
      <c r="L114" s="42" t="str">
        <f t="shared" si="5"/>
        <v>250ml</v>
      </c>
      <c r="M114" s="658">
        <f t="shared" si="6"/>
        <v>250</v>
      </c>
      <c r="N114" s="659" t="str">
        <f t="shared" si="4"/>
        <v>250 ml</v>
      </c>
      <c r="O114" s="692">
        <f t="shared" si="0"/>
        <v>279.10000000000002</v>
      </c>
      <c r="P114" s="29">
        <f t="shared" si="1"/>
        <v>279.10000000000002</v>
      </c>
      <c r="Q114" s="74">
        <f t="shared" si="2"/>
        <v>0</v>
      </c>
      <c r="R114" s="28"/>
      <c r="S114" s="28"/>
      <c r="T114" s="28"/>
      <c r="U114" s="28"/>
      <c r="V114" s="28"/>
      <c r="W114" s="28"/>
      <c r="X114" s="28"/>
      <c r="Y114" s="28"/>
      <c r="Z114" s="28"/>
    </row>
    <row r="115" spans="1:26" ht="15" customHeight="1">
      <c r="A115" s="111">
        <v>106</v>
      </c>
      <c r="B115" s="91" t="s">
        <v>1876</v>
      </c>
      <c r="C115" s="48"/>
      <c r="D115" s="35"/>
      <c r="E115" s="91" t="s">
        <v>1877</v>
      </c>
      <c r="F115" s="156"/>
      <c r="G115" s="670">
        <v>230</v>
      </c>
      <c r="H115" s="88">
        <v>1</v>
      </c>
      <c r="I115" s="88">
        <v>1000</v>
      </c>
      <c r="J115" s="88" t="s">
        <v>59</v>
      </c>
      <c r="K115" s="41" t="s">
        <v>26</v>
      </c>
      <c r="L115" s="42" t="str">
        <f t="shared" si="5"/>
        <v>1000grams</v>
      </c>
      <c r="M115" s="658">
        <f t="shared" si="6"/>
        <v>1000</v>
      </c>
      <c r="N115" s="659" t="str">
        <f t="shared" si="4"/>
        <v>1000 grams</v>
      </c>
      <c r="O115" s="692">
        <f t="shared" si="0"/>
        <v>230</v>
      </c>
      <c r="P115" s="29">
        <f t="shared" si="1"/>
        <v>230</v>
      </c>
      <c r="Q115" s="74">
        <f t="shared" si="2"/>
        <v>0</v>
      </c>
      <c r="R115" s="28"/>
      <c r="S115" s="28"/>
      <c r="T115" s="28"/>
      <c r="U115" s="28"/>
      <c r="V115" s="28"/>
      <c r="W115" s="28"/>
      <c r="X115" s="28"/>
      <c r="Y115" s="28"/>
      <c r="Z115" s="28"/>
    </row>
    <row r="116" spans="1:26" ht="15" customHeight="1">
      <c r="A116" s="111">
        <v>107</v>
      </c>
      <c r="B116" s="193" t="s">
        <v>2035</v>
      </c>
      <c r="C116" s="48"/>
      <c r="D116" s="35"/>
      <c r="E116" s="287" t="s">
        <v>3411</v>
      </c>
      <c r="F116" s="156"/>
      <c r="G116" s="675">
        <v>150</v>
      </c>
      <c r="H116" s="88">
        <v>0.5</v>
      </c>
      <c r="I116" s="40">
        <v>1000</v>
      </c>
      <c r="J116" s="40" t="s">
        <v>59</v>
      </c>
      <c r="K116" s="41" t="s">
        <v>26</v>
      </c>
      <c r="L116" s="42" t="str">
        <f t="shared" si="5"/>
        <v>1000grams</v>
      </c>
      <c r="M116" s="658">
        <f t="shared" si="6"/>
        <v>500</v>
      </c>
      <c r="N116" s="659" t="str">
        <f t="shared" si="4"/>
        <v>500 grams</v>
      </c>
      <c r="O116" s="692">
        <f t="shared" si="0"/>
        <v>75</v>
      </c>
      <c r="P116" s="29">
        <f t="shared" si="1"/>
        <v>150</v>
      </c>
      <c r="Q116" s="74">
        <f t="shared" si="2"/>
        <v>0</v>
      </c>
      <c r="R116" s="28"/>
      <c r="S116" s="28"/>
      <c r="T116" s="28"/>
      <c r="U116" s="28"/>
      <c r="V116" s="28"/>
      <c r="W116" s="28"/>
      <c r="X116" s="28"/>
      <c r="Y116" s="28"/>
      <c r="Z116" s="28"/>
    </row>
    <row r="117" spans="1:26" ht="15" customHeight="1">
      <c r="A117" s="111">
        <v>108</v>
      </c>
      <c r="B117" s="116" t="s">
        <v>2112</v>
      </c>
      <c r="C117" s="48"/>
      <c r="D117" s="35"/>
      <c r="E117" s="116" t="s">
        <v>2113</v>
      </c>
      <c r="F117" s="156"/>
      <c r="G117" s="657">
        <v>12</v>
      </c>
      <c r="H117" s="88">
        <v>2</v>
      </c>
      <c r="I117" s="88">
        <v>1000</v>
      </c>
      <c r="J117" s="121" t="s">
        <v>59</v>
      </c>
      <c r="K117" s="41" t="s">
        <v>26</v>
      </c>
      <c r="L117" s="42" t="str">
        <f t="shared" si="5"/>
        <v>1000grams</v>
      </c>
      <c r="M117" s="658">
        <f t="shared" si="6"/>
        <v>2000</v>
      </c>
      <c r="N117" s="659" t="str">
        <f t="shared" si="4"/>
        <v>2000 grams</v>
      </c>
      <c r="O117" s="692">
        <f t="shared" si="0"/>
        <v>24</v>
      </c>
      <c r="P117" s="29">
        <f t="shared" si="1"/>
        <v>12</v>
      </c>
      <c r="Q117" s="74">
        <f t="shared" si="2"/>
        <v>0</v>
      </c>
      <c r="R117" s="28"/>
      <c r="S117" s="28"/>
      <c r="T117" s="28"/>
      <c r="U117" s="28"/>
      <c r="V117" s="28"/>
      <c r="W117" s="28"/>
      <c r="X117" s="28"/>
      <c r="Y117" s="28"/>
      <c r="Z117" s="28"/>
    </row>
    <row r="118" spans="1:26" ht="15" customHeight="1">
      <c r="A118" s="111">
        <v>109</v>
      </c>
      <c r="B118" s="116" t="s">
        <v>2207</v>
      </c>
      <c r="C118" s="48"/>
      <c r="D118" s="35"/>
      <c r="E118" s="116" t="s">
        <v>2208</v>
      </c>
      <c r="F118" s="156"/>
      <c r="G118" s="657">
        <v>295.39999999999998</v>
      </c>
      <c r="H118" s="88">
        <v>1</v>
      </c>
      <c r="I118" s="40">
        <v>420</v>
      </c>
      <c r="J118" s="40" t="s">
        <v>29</v>
      </c>
      <c r="K118" s="41" t="s">
        <v>26</v>
      </c>
      <c r="L118" s="42" t="str">
        <f t="shared" si="5"/>
        <v>420ml</v>
      </c>
      <c r="M118" s="658">
        <f t="shared" si="6"/>
        <v>420</v>
      </c>
      <c r="N118" s="659" t="str">
        <f t="shared" si="4"/>
        <v>420 ml</v>
      </c>
      <c r="O118" s="692">
        <f t="shared" si="0"/>
        <v>295.39999999999998</v>
      </c>
      <c r="P118" s="29">
        <f t="shared" si="1"/>
        <v>295.39999999999998</v>
      </c>
      <c r="Q118" s="74">
        <f t="shared" si="2"/>
        <v>0</v>
      </c>
      <c r="R118" s="28"/>
      <c r="S118" s="28"/>
      <c r="T118" s="28"/>
      <c r="U118" s="28"/>
      <c r="V118" s="28"/>
      <c r="W118" s="28"/>
      <c r="X118" s="28"/>
      <c r="Y118" s="28"/>
      <c r="Z118" s="28"/>
    </row>
    <row r="119" spans="1:26" ht="15" customHeight="1">
      <c r="A119" s="111">
        <v>110</v>
      </c>
      <c r="B119" s="116" t="s">
        <v>2232</v>
      </c>
      <c r="C119" s="48"/>
      <c r="D119" s="35"/>
      <c r="E119" s="116" t="s">
        <v>3412</v>
      </c>
      <c r="F119" s="156"/>
      <c r="G119" s="657">
        <v>27.7</v>
      </c>
      <c r="H119" s="88">
        <v>30</v>
      </c>
      <c r="I119" s="88">
        <v>44</v>
      </c>
      <c r="J119" s="121" t="s">
        <v>59</v>
      </c>
      <c r="K119" s="41" t="s">
        <v>26</v>
      </c>
      <c r="L119" s="42" t="str">
        <f t="shared" si="5"/>
        <v>44grams</v>
      </c>
      <c r="M119" s="658">
        <f t="shared" si="6"/>
        <v>1320</v>
      </c>
      <c r="N119" s="659" t="str">
        <f t="shared" si="4"/>
        <v>1320 grams</v>
      </c>
      <c r="O119" s="692">
        <f t="shared" si="0"/>
        <v>831</v>
      </c>
      <c r="P119" s="29">
        <f t="shared" si="1"/>
        <v>27.7</v>
      </c>
      <c r="Q119" s="74">
        <f t="shared" si="2"/>
        <v>0</v>
      </c>
      <c r="R119" s="28"/>
      <c r="S119" s="28"/>
      <c r="T119" s="28"/>
      <c r="U119" s="28"/>
      <c r="V119" s="28"/>
      <c r="W119" s="28"/>
      <c r="X119" s="28"/>
      <c r="Y119" s="28"/>
      <c r="Z119" s="28"/>
    </row>
    <row r="120" spans="1:26" ht="15" customHeight="1">
      <c r="A120" s="111">
        <v>111</v>
      </c>
      <c r="B120" s="33" t="s">
        <v>2275</v>
      </c>
      <c r="C120" s="48"/>
      <c r="D120" s="179"/>
      <c r="E120" s="50" t="s">
        <v>3413</v>
      </c>
      <c r="F120" s="156"/>
      <c r="G120" s="657">
        <v>73</v>
      </c>
      <c r="H120" s="88">
        <v>18</v>
      </c>
      <c r="I120" s="88">
        <v>1</v>
      </c>
      <c r="J120" s="121" t="s">
        <v>2705</v>
      </c>
      <c r="K120" s="41" t="s">
        <v>26</v>
      </c>
      <c r="L120" s="42" t="str">
        <f t="shared" si="5"/>
        <v>1gallon</v>
      </c>
      <c r="M120" s="658">
        <f t="shared" si="6"/>
        <v>18</v>
      </c>
      <c r="N120" s="659" t="str">
        <f t="shared" si="4"/>
        <v>18 gallon</v>
      </c>
      <c r="O120" s="692">
        <f t="shared" si="0"/>
        <v>1314</v>
      </c>
      <c r="P120" s="29">
        <f t="shared" si="1"/>
        <v>73</v>
      </c>
      <c r="Q120" s="74">
        <f t="shared" si="2"/>
        <v>0</v>
      </c>
      <c r="R120" s="28"/>
      <c r="S120" s="28"/>
      <c r="T120" s="28"/>
      <c r="U120" s="28"/>
      <c r="V120" s="28"/>
      <c r="W120" s="28"/>
      <c r="X120" s="28"/>
      <c r="Y120" s="28"/>
      <c r="Z120" s="28"/>
    </row>
    <row r="121" spans="1:26" ht="15" customHeight="1">
      <c r="A121" s="111">
        <v>112</v>
      </c>
      <c r="B121" s="116" t="s">
        <v>2277</v>
      </c>
      <c r="C121" s="48"/>
      <c r="D121" s="179"/>
      <c r="E121" s="116" t="s">
        <v>2637</v>
      </c>
      <c r="F121" s="156"/>
      <c r="G121" s="657">
        <v>249.55</v>
      </c>
      <c r="H121" s="88">
        <v>1</v>
      </c>
      <c r="I121" s="88">
        <v>1000</v>
      </c>
      <c r="J121" s="121" t="s">
        <v>29</v>
      </c>
      <c r="K121" s="41" t="s">
        <v>26</v>
      </c>
      <c r="L121" s="42" t="str">
        <f t="shared" si="5"/>
        <v>1000ml</v>
      </c>
      <c r="M121" s="658">
        <f t="shared" si="6"/>
        <v>1000</v>
      </c>
      <c r="N121" s="659" t="str">
        <f t="shared" si="4"/>
        <v>1000 ml</v>
      </c>
      <c r="O121" s="692">
        <f t="shared" si="0"/>
        <v>249.55</v>
      </c>
      <c r="P121" s="29">
        <f t="shared" si="1"/>
        <v>249.55</v>
      </c>
      <c r="Q121" s="74">
        <f t="shared" si="2"/>
        <v>0</v>
      </c>
      <c r="R121" s="28"/>
      <c r="S121" s="28"/>
      <c r="T121" s="28"/>
      <c r="U121" s="28"/>
      <c r="V121" s="28"/>
      <c r="W121" s="28"/>
      <c r="X121" s="28"/>
      <c r="Y121" s="28"/>
      <c r="Z121" s="28"/>
    </row>
    <row r="122" spans="1:26" ht="15" customHeight="1">
      <c r="A122" s="111">
        <v>113</v>
      </c>
      <c r="B122" s="116" t="s">
        <v>2326</v>
      </c>
      <c r="C122" s="48"/>
      <c r="D122" s="35"/>
      <c r="E122" s="116" t="s">
        <v>3414</v>
      </c>
      <c r="F122" s="156"/>
      <c r="G122" s="657">
        <v>845</v>
      </c>
      <c r="H122" s="88">
        <v>0.5</v>
      </c>
      <c r="I122" s="88">
        <v>1000</v>
      </c>
      <c r="J122" s="121" t="s">
        <v>59</v>
      </c>
      <c r="K122" s="41" t="s">
        <v>26</v>
      </c>
      <c r="L122" s="42" t="str">
        <f t="shared" si="5"/>
        <v>1000grams</v>
      </c>
      <c r="M122" s="658">
        <f t="shared" si="6"/>
        <v>500</v>
      </c>
      <c r="N122" s="659" t="str">
        <f t="shared" si="4"/>
        <v>500 grams</v>
      </c>
      <c r="O122" s="692">
        <f t="shared" si="0"/>
        <v>422.5</v>
      </c>
      <c r="P122" s="29">
        <f t="shared" si="1"/>
        <v>845</v>
      </c>
      <c r="Q122" s="74">
        <f t="shared" si="2"/>
        <v>0</v>
      </c>
      <c r="R122" s="28"/>
      <c r="S122" s="28"/>
      <c r="T122" s="28"/>
      <c r="U122" s="28"/>
      <c r="V122" s="28"/>
      <c r="W122" s="28"/>
      <c r="X122" s="28"/>
      <c r="Y122" s="28"/>
      <c r="Z122" s="28"/>
    </row>
    <row r="123" spans="1:26" ht="15" customHeight="1">
      <c r="A123" s="111">
        <v>114</v>
      </c>
      <c r="B123" s="116" t="s">
        <v>2455</v>
      </c>
      <c r="C123" s="48"/>
      <c r="D123" s="35"/>
      <c r="E123" s="116" t="s">
        <v>3413</v>
      </c>
      <c r="F123" s="156"/>
      <c r="G123" s="657">
        <v>135</v>
      </c>
      <c r="H123" s="88">
        <v>2</v>
      </c>
      <c r="I123" s="88">
        <v>3500</v>
      </c>
      <c r="J123" s="121" t="s">
        <v>2705</v>
      </c>
      <c r="K123" s="41" t="s">
        <v>26</v>
      </c>
      <c r="L123" s="42" t="str">
        <f t="shared" si="5"/>
        <v>3500gallon</v>
      </c>
      <c r="M123" s="658">
        <f t="shared" si="6"/>
        <v>7000</v>
      </c>
      <c r="N123" s="659" t="str">
        <f t="shared" si="4"/>
        <v>7000 gallon</v>
      </c>
      <c r="O123" s="692">
        <f t="shared" si="0"/>
        <v>270</v>
      </c>
      <c r="P123" s="29">
        <f t="shared" si="1"/>
        <v>135</v>
      </c>
      <c r="Q123" s="74">
        <f t="shared" si="2"/>
        <v>0</v>
      </c>
      <c r="R123" s="28"/>
      <c r="S123" s="28"/>
      <c r="T123" s="28"/>
      <c r="U123" s="28"/>
      <c r="V123" s="28"/>
      <c r="W123" s="28"/>
      <c r="X123" s="28"/>
      <c r="Y123" s="28"/>
      <c r="Z123" s="28"/>
    </row>
    <row r="124" spans="1:26" ht="15" customHeight="1">
      <c r="A124" s="111">
        <v>115</v>
      </c>
      <c r="B124" s="89" t="s">
        <v>2545</v>
      </c>
      <c r="C124" s="48"/>
      <c r="D124" s="35"/>
      <c r="E124" s="149" t="s">
        <v>3413</v>
      </c>
      <c r="F124" s="156"/>
      <c r="G124" s="670">
        <v>70</v>
      </c>
      <c r="H124" s="88">
        <v>15</v>
      </c>
      <c r="I124" s="88">
        <v>3500</v>
      </c>
      <c r="J124" s="88" t="s">
        <v>2705</v>
      </c>
      <c r="K124" s="41" t="s">
        <v>26</v>
      </c>
      <c r="L124" s="42" t="str">
        <f t="shared" si="5"/>
        <v>3500gallon</v>
      </c>
      <c r="M124" s="658">
        <f t="shared" si="6"/>
        <v>52500</v>
      </c>
      <c r="N124" s="659" t="str">
        <f t="shared" si="4"/>
        <v>52500 gallon</v>
      </c>
      <c r="O124" s="692">
        <f t="shared" si="0"/>
        <v>1050</v>
      </c>
      <c r="P124" s="29">
        <f t="shared" si="1"/>
        <v>70</v>
      </c>
      <c r="Q124" s="74">
        <f t="shared" si="2"/>
        <v>0</v>
      </c>
      <c r="R124" s="28"/>
      <c r="S124" s="28"/>
      <c r="T124" s="28"/>
      <c r="U124" s="28"/>
      <c r="V124" s="28"/>
      <c r="W124" s="28"/>
      <c r="X124" s="28"/>
      <c r="Y124" s="28"/>
      <c r="Z124" s="28"/>
    </row>
    <row r="125" spans="1:26" ht="15" customHeight="1">
      <c r="A125" s="111">
        <v>116</v>
      </c>
      <c r="B125" s="48" t="s">
        <v>2575</v>
      </c>
      <c r="C125" s="48"/>
      <c r="D125" s="35"/>
      <c r="E125" s="50" t="s">
        <v>3415</v>
      </c>
      <c r="F125" s="156"/>
      <c r="G125" s="657">
        <v>45</v>
      </c>
      <c r="H125" s="696">
        <v>2</v>
      </c>
      <c r="I125" s="687">
        <v>200</v>
      </c>
      <c r="J125" s="677" t="s">
        <v>59</v>
      </c>
      <c r="K125" s="41" t="s">
        <v>26</v>
      </c>
      <c r="L125" s="42" t="str">
        <f t="shared" si="5"/>
        <v>200grams</v>
      </c>
      <c r="M125" s="658">
        <f t="shared" si="6"/>
        <v>400</v>
      </c>
      <c r="N125" s="659" t="str">
        <f t="shared" si="4"/>
        <v>400 grams</v>
      </c>
      <c r="O125" s="692">
        <f t="shared" si="0"/>
        <v>90</v>
      </c>
      <c r="P125" s="29">
        <f t="shared" si="1"/>
        <v>45</v>
      </c>
      <c r="Q125" s="74">
        <f t="shared" si="2"/>
        <v>0</v>
      </c>
      <c r="R125" s="28"/>
      <c r="S125" s="28"/>
      <c r="T125" s="28"/>
      <c r="U125" s="28"/>
      <c r="V125" s="28"/>
      <c r="W125" s="28"/>
      <c r="X125" s="28"/>
      <c r="Y125" s="28"/>
      <c r="Z125" s="28"/>
    </row>
    <row r="126" spans="1:26" ht="15" customHeight="1">
      <c r="A126" s="111">
        <v>117</v>
      </c>
      <c r="B126" s="33" t="s">
        <v>2597</v>
      </c>
      <c r="C126" s="48"/>
      <c r="D126" s="561"/>
      <c r="E126" s="50" t="s">
        <v>2598</v>
      </c>
      <c r="F126" s="156"/>
      <c r="G126" s="657">
        <v>247.9</v>
      </c>
      <c r="H126" s="121">
        <v>1</v>
      </c>
      <c r="I126" s="121">
        <v>270</v>
      </c>
      <c r="J126" s="121" t="s">
        <v>29</v>
      </c>
      <c r="K126" s="41" t="s">
        <v>26</v>
      </c>
      <c r="L126" s="42" t="str">
        <f t="shared" si="5"/>
        <v>270ml</v>
      </c>
      <c r="M126" s="658">
        <f t="shared" si="6"/>
        <v>270</v>
      </c>
      <c r="N126" s="659" t="str">
        <f t="shared" si="4"/>
        <v>270 ml</v>
      </c>
      <c r="O126" s="692">
        <f t="shared" si="0"/>
        <v>247.9</v>
      </c>
      <c r="P126" s="29">
        <f t="shared" si="1"/>
        <v>247.9</v>
      </c>
      <c r="Q126" s="74">
        <f t="shared" si="2"/>
        <v>0</v>
      </c>
      <c r="R126" s="28"/>
      <c r="S126" s="28"/>
      <c r="T126" s="28"/>
      <c r="U126" s="28"/>
      <c r="V126" s="28"/>
      <c r="W126" s="28"/>
      <c r="X126" s="28"/>
      <c r="Y126" s="28"/>
      <c r="Z126" s="28"/>
    </row>
    <row r="127" spans="1:26" ht="15" customHeight="1">
      <c r="A127" s="111">
        <v>118</v>
      </c>
      <c r="B127" s="33" t="s">
        <v>928</v>
      </c>
      <c r="C127" s="48"/>
      <c r="D127" s="9"/>
      <c r="E127" s="50" t="s">
        <v>3416</v>
      </c>
      <c r="F127" s="156"/>
      <c r="G127" s="657">
        <v>6.8</v>
      </c>
      <c r="H127" s="121">
        <v>3570</v>
      </c>
      <c r="I127" s="121">
        <v>1</v>
      </c>
      <c r="J127" s="121" t="s">
        <v>2755</v>
      </c>
      <c r="K127" s="41" t="s">
        <v>26</v>
      </c>
      <c r="L127" s="42" t="str">
        <f t="shared" si="5"/>
        <v>1piece</v>
      </c>
      <c r="M127" s="658">
        <f t="shared" si="6"/>
        <v>3570</v>
      </c>
      <c r="N127" s="659" t="str">
        <f t="shared" si="4"/>
        <v>3570 piece</v>
      </c>
      <c r="O127" s="692">
        <f t="shared" si="0"/>
        <v>24276</v>
      </c>
      <c r="P127" s="29">
        <f t="shared" si="1"/>
        <v>6.8</v>
      </c>
      <c r="Q127" s="74">
        <f t="shared" si="2"/>
        <v>0</v>
      </c>
      <c r="R127" s="28"/>
      <c r="S127" s="28"/>
      <c r="T127" s="28"/>
      <c r="U127" s="28"/>
      <c r="V127" s="28"/>
      <c r="W127" s="28"/>
      <c r="X127" s="28"/>
      <c r="Y127" s="28"/>
      <c r="Z127" s="28"/>
    </row>
    <row r="128" spans="1:26" ht="15" customHeight="1">
      <c r="A128" s="111">
        <v>119</v>
      </c>
      <c r="B128" s="33" t="s">
        <v>188</v>
      </c>
      <c r="C128" s="48"/>
      <c r="D128" s="9"/>
      <c r="E128" s="50"/>
      <c r="F128" s="156"/>
      <c r="G128" s="657">
        <v>268</v>
      </c>
      <c r="H128" s="121">
        <v>10</v>
      </c>
      <c r="I128" s="121">
        <v>1000</v>
      </c>
      <c r="J128" s="121" t="s">
        <v>59</v>
      </c>
      <c r="K128" s="41" t="s">
        <v>26</v>
      </c>
      <c r="L128" s="42" t="str">
        <f t="shared" si="5"/>
        <v>1000grams</v>
      </c>
      <c r="M128" s="658">
        <f t="shared" si="6"/>
        <v>10000</v>
      </c>
      <c r="N128" s="659" t="str">
        <f t="shared" si="4"/>
        <v>10000 grams</v>
      </c>
      <c r="O128" s="692">
        <f t="shared" si="0"/>
        <v>2680</v>
      </c>
      <c r="P128" s="29">
        <f t="shared" si="1"/>
        <v>268</v>
      </c>
      <c r="Q128" s="74">
        <f t="shared" si="2"/>
        <v>0</v>
      </c>
      <c r="R128" s="28"/>
      <c r="S128" s="28"/>
      <c r="T128" s="28"/>
      <c r="U128" s="28"/>
      <c r="V128" s="28"/>
      <c r="W128" s="28"/>
      <c r="X128" s="28"/>
      <c r="Y128" s="28"/>
      <c r="Z128" s="28"/>
    </row>
    <row r="129" spans="1:26" ht="15" customHeight="1">
      <c r="A129" s="111">
        <v>120</v>
      </c>
      <c r="B129" s="48" t="s">
        <v>912</v>
      </c>
      <c r="C129" s="48"/>
      <c r="D129" s="35"/>
      <c r="E129" s="50"/>
      <c r="F129" s="156"/>
      <c r="G129" s="657">
        <v>180</v>
      </c>
      <c r="H129" s="121">
        <v>10</v>
      </c>
      <c r="I129" s="121">
        <v>1000</v>
      </c>
      <c r="J129" s="121" t="s">
        <v>59</v>
      </c>
      <c r="K129" s="41" t="s">
        <v>26</v>
      </c>
      <c r="L129" s="42" t="str">
        <f t="shared" si="5"/>
        <v>1000grams</v>
      </c>
      <c r="M129" s="658">
        <f t="shared" si="6"/>
        <v>10000</v>
      </c>
      <c r="N129" s="659" t="str">
        <f t="shared" si="4"/>
        <v>10000 grams</v>
      </c>
      <c r="O129" s="692">
        <f t="shared" si="0"/>
        <v>1800</v>
      </c>
      <c r="P129" s="29">
        <f t="shared" si="1"/>
        <v>180</v>
      </c>
      <c r="Q129" s="74">
        <f t="shared" si="2"/>
        <v>0</v>
      </c>
      <c r="R129" s="28"/>
      <c r="S129" s="28"/>
      <c r="T129" s="28"/>
      <c r="U129" s="28"/>
      <c r="V129" s="28"/>
      <c r="W129" s="28"/>
      <c r="X129" s="28"/>
      <c r="Y129" s="28"/>
      <c r="Z129" s="28"/>
    </row>
    <row r="130" spans="1:26" ht="15" customHeight="1">
      <c r="A130" s="111">
        <v>121</v>
      </c>
      <c r="B130" s="90" t="s">
        <v>2014</v>
      </c>
      <c r="C130" s="48"/>
      <c r="D130" s="35"/>
      <c r="E130" s="149"/>
      <c r="F130" s="156"/>
      <c r="G130" s="670">
        <v>270</v>
      </c>
      <c r="H130" s="88">
        <v>10</v>
      </c>
      <c r="I130" s="121">
        <v>1000</v>
      </c>
      <c r="J130" s="121" t="s">
        <v>59</v>
      </c>
      <c r="K130" s="41" t="s">
        <v>26</v>
      </c>
      <c r="L130" s="42" t="str">
        <f t="shared" si="5"/>
        <v>1000grams</v>
      </c>
      <c r="M130" s="658">
        <f t="shared" si="6"/>
        <v>10000</v>
      </c>
      <c r="N130" s="659" t="str">
        <f t="shared" si="4"/>
        <v>10000 grams</v>
      </c>
      <c r="O130" s="692">
        <f t="shared" si="0"/>
        <v>2700</v>
      </c>
      <c r="P130" s="29">
        <f t="shared" si="1"/>
        <v>270</v>
      </c>
      <c r="Q130" s="74">
        <f t="shared" si="2"/>
        <v>0</v>
      </c>
      <c r="R130" s="28"/>
      <c r="S130" s="28"/>
      <c r="T130" s="28"/>
      <c r="U130" s="28"/>
      <c r="V130" s="28"/>
      <c r="W130" s="28"/>
      <c r="X130" s="28"/>
      <c r="Y130" s="28"/>
      <c r="Z130" s="28"/>
    </row>
    <row r="131" spans="1:26" ht="15" customHeight="1">
      <c r="A131" s="111">
        <v>122</v>
      </c>
      <c r="B131" s="89" t="s">
        <v>2420</v>
      </c>
      <c r="C131" s="48"/>
      <c r="D131" s="35"/>
      <c r="E131" s="149"/>
      <c r="F131" s="156"/>
      <c r="G131" s="670">
        <v>148</v>
      </c>
      <c r="H131" s="88">
        <v>4</v>
      </c>
      <c r="I131" s="121">
        <v>1000</v>
      </c>
      <c r="J131" s="121" t="s">
        <v>59</v>
      </c>
      <c r="K131" s="41" t="s">
        <v>26</v>
      </c>
      <c r="L131" s="42" t="str">
        <f t="shared" si="5"/>
        <v>1000grams</v>
      </c>
      <c r="M131" s="658">
        <f t="shared" si="6"/>
        <v>4000</v>
      </c>
      <c r="N131" s="659" t="str">
        <f t="shared" si="4"/>
        <v>4000 grams</v>
      </c>
      <c r="O131" s="692">
        <f t="shared" si="0"/>
        <v>592</v>
      </c>
      <c r="P131" s="29">
        <f t="shared" si="1"/>
        <v>148</v>
      </c>
      <c r="Q131" s="74">
        <f t="shared" si="2"/>
        <v>0</v>
      </c>
      <c r="R131" s="28"/>
      <c r="S131" s="28"/>
      <c r="T131" s="28"/>
      <c r="U131" s="28"/>
      <c r="V131" s="28"/>
      <c r="W131" s="28"/>
      <c r="X131" s="28"/>
      <c r="Y131" s="28"/>
      <c r="Z131" s="28"/>
    </row>
    <row r="132" spans="1:26" ht="15" customHeight="1">
      <c r="A132" s="111">
        <v>123</v>
      </c>
      <c r="B132" s="89" t="s">
        <v>60</v>
      </c>
      <c r="C132" s="48"/>
      <c r="D132" s="35"/>
      <c r="E132" s="149"/>
      <c r="F132" s="156"/>
      <c r="G132" s="670">
        <v>55</v>
      </c>
      <c r="H132" s="88">
        <v>2</v>
      </c>
      <c r="I132" s="121">
        <v>1000</v>
      </c>
      <c r="J132" s="121" t="s">
        <v>59</v>
      </c>
      <c r="K132" s="41" t="s">
        <v>26</v>
      </c>
      <c r="L132" s="42" t="str">
        <f t="shared" si="5"/>
        <v>1000grams</v>
      </c>
      <c r="M132" s="658">
        <f t="shared" si="6"/>
        <v>2000</v>
      </c>
      <c r="N132" s="659" t="str">
        <f t="shared" si="4"/>
        <v>2000 grams</v>
      </c>
      <c r="O132" s="692">
        <f t="shared" si="0"/>
        <v>110</v>
      </c>
      <c r="P132" s="29">
        <f t="shared" si="1"/>
        <v>55</v>
      </c>
      <c r="Q132" s="74">
        <f t="shared" si="2"/>
        <v>0</v>
      </c>
      <c r="R132" s="28"/>
      <c r="S132" s="28"/>
      <c r="T132" s="28"/>
      <c r="U132" s="28"/>
      <c r="V132" s="28"/>
      <c r="W132" s="28"/>
      <c r="X132" s="28"/>
      <c r="Y132" s="28"/>
      <c r="Z132" s="28"/>
    </row>
    <row r="133" spans="1:26" ht="15" customHeight="1">
      <c r="A133" s="111">
        <v>124</v>
      </c>
      <c r="B133" s="89" t="s">
        <v>905</v>
      </c>
      <c r="C133" s="48"/>
      <c r="D133" s="35"/>
      <c r="E133" s="149"/>
      <c r="F133" s="156"/>
      <c r="G133" s="670">
        <v>625</v>
      </c>
      <c r="H133" s="88">
        <v>0.25</v>
      </c>
      <c r="I133" s="121">
        <v>1000</v>
      </c>
      <c r="J133" s="121" t="s">
        <v>59</v>
      </c>
      <c r="K133" s="41" t="s">
        <v>26</v>
      </c>
      <c r="L133" s="42" t="str">
        <f t="shared" si="5"/>
        <v>1000grams</v>
      </c>
      <c r="M133" s="658">
        <f t="shared" si="6"/>
        <v>250</v>
      </c>
      <c r="N133" s="659" t="str">
        <f t="shared" si="4"/>
        <v>250 grams</v>
      </c>
      <c r="O133" s="692">
        <f t="shared" si="0"/>
        <v>156.25</v>
      </c>
      <c r="P133" s="29">
        <f t="shared" si="1"/>
        <v>625</v>
      </c>
      <c r="Q133" s="74">
        <f t="shared" si="2"/>
        <v>0</v>
      </c>
      <c r="R133" s="28"/>
      <c r="S133" s="28"/>
      <c r="T133" s="28"/>
      <c r="U133" s="28"/>
      <c r="V133" s="28"/>
      <c r="W133" s="28"/>
      <c r="X133" s="28"/>
      <c r="Y133" s="28"/>
      <c r="Z133" s="28"/>
    </row>
    <row r="134" spans="1:26" ht="15" customHeight="1">
      <c r="A134" s="111">
        <v>125</v>
      </c>
      <c r="B134" s="48" t="s">
        <v>1269</v>
      </c>
      <c r="C134" s="48"/>
      <c r="D134" s="9"/>
      <c r="E134" s="50" t="s">
        <v>1270</v>
      </c>
      <c r="F134" s="156"/>
      <c r="G134" s="657">
        <v>280</v>
      </c>
      <c r="H134" s="121">
        <v>3</v>
      </c>
      <c r="I134" s="121">
        <v>500</v>
      </c>
      <c r="J134" s="121" t="s">
        <v>59</v>
      </c>
      <c r="K134" s="41" t="s">
        <v>26</v>
      </c>
      <c r="L134" s="42" t="str">
        <f t="shared" si="5"/>
        <v>500grams</v>
      </c>
      <c r="M134" s="658">
        <f t="shared" si="6"/>
        <v>1500</v>
      </c>
      <c r="N134" s="659" t="str">
        <f t="shared" si="4"/>
        <v>1500 grams</v>
      </c>
      <c r="O134" s="692">
        <f t="shared" si="0"/>
        <v>840</v>
      </c>
      <c r="P134" s="29">
        <f t="shared" si="1"/>
        <v>280</v>
      </c>
      <c r="Q134" s="74">
        <f t="shared" si="2"/>
        <v>0</v>
      </c>
      <c r="R134" s="28"/>
      <c r="S134" s="28"/>
      <c r="T134" s="28"/>
      <c r="U134" s="28"/>
      <c r="V134" s="28"/>
      <c r="W134" s="28"/>
      <c r="X134" s="28"/>
      <c r="Y134" s="28"/>
      <c r="Z134" s="28"/>
    </row>
    <row r="135" spans="1:26" ht="15" customHeight="1">
      <c r="A135" s="111">
        <v>126</v>
      </c>
      <c r="B135" s="48" t="s">
        <v>1274</v>
      </c>
      <c r="C135" s="48"/>
      <c r="D135" s="9"/>
      <c r="E135" s="50" t="s">
        <v>3417</v>
      </c>
      <c r="F135" s="156"/>
      <c r="G135" s="657">
        <v>189</v>
      </c>
      <c r="H135" s="121">
        <v>1</v>
      </c>
      <c r="I135" s="121">
        <v>1000</v>
      </c>
      <c r="J135" s="121" t="s">
        <v>33</v>
      </c>
      <c r="K135" s="41" t="s">
        <v>26</v>
      </c>
      <c r="L135" s="42" t="str">
        <f t="shared" si="5"/>
        <v>1000kg</v>
      </c>
      <c r="M135" s="658">
        <f t="shared" si="6"/>
        <v>1000</v>
      </c>
      <c r="N135" s="659" t="str">
        <f t="shared" si="4"/>
        <v>1000 kg</v>
      </c>
      <c r="O135" s="692">
        <f t="shared" si="0"/>
        <v>189</v>
      </c>
      <c r="P135" s="29">
        <f t="shared" si="1"/>
        <v>189</v>
      </c>
      <c r="Q135" s="74">
        <f t="shared" si="2"/>
        <v>0</v>
      </c>
      <c r="R135" s="28"/>
      <c r="S135" s="28"/>
      <c r="T135" s="28"/>
      <c r="U135" s="28"/>
      <c r="V135" s="28"/>
      <c r="W135" s="28"/>
      <c r="X135" s="28"/>
      <c r="Y135" s="28"/>
      <c r="Z135" s="28"/>
    </row>
    <row r="136" spans="1:26" ht="15" customHeight="1">
      <c r="A136" s="111">
        <v>127</v>
      </c>
      <c r="B136" s="48" t="s">
        <v>2423</v>
      </c>
      <c r="C136" s="48"/>
      <c r="D136" s="9"/>
      <c r="E136" s="50" t="s">
        <v>3418</v>
      </c>
      <c r="F136" s="156"/>
      <c r="G136" s="657">
        <v>340</v>
      </c>
      <c r="H136" s="121">
        <v>0.25</v>
      </c>
      <c r="I136" s="121">
        <v>1000</v>
      </c>
      <c r="J136" s="121" t="s">
        <v>59</v>
      </c>
      <c r="K136" s="41" t="s">
        <v>26</v>
      </c>
      <c r="L136" s="42" t="str">
        <f t="shared" si="5"/>
        <v>1000grams</v>
      </c>
      <c r="M136" s="658">
        <f t="shared" si="6"/>
        <v>250</v>
      </c>
      <c r="N136" s="659" t="str">
        <f t="shared" si="4"/>
        <v>250 grams</v>
      </c>
      <c r="O136" s="692">
        <f t="shared" si="0"/>
        <v>85</v>
      </c>
      <c r="P136" s="29">
        <f t="shared" si="1"/>
        <v>340</v>
      </c>
      <c r="Q136" s="74">
        <f t="shared" si="2"/>
        <v>0</v>
      </c>
      <c r="R136" s="28"/>
      <c r="S136" s="28"/>
      <c r="T136" s="28"/>
      <c r="U136" s="28"/>
      <c r="V136" s="28"/>
      <c r="W136" s="28"/>
      <c r="X136" s="28"/>
      <c r="Y136" s="28"/>
      <c r="Z136" s="28"/>
    </row>
    <row r="137" spans="1:26" ht="15" customHeight="1">
      <c r="A137" s="111">
        <v>128</v>
      </c>
      <c r="B137" s="116" t="s">
        <v>2438</v>
      </c>
      <c r="C137" s="48"/>
      <c r="D137" s="9"/>
      <c r="E137" s="50" t="s">
        <v>3419</v>
      </c>
      <c r="F137" s="156"/>
      <c r="G137" s="657">
        <v>255</v>
      </c>
      <c r="H137" s="121">
        <v>1</v>
      </c>
      <c r="I137" s="121">
        <v>300</v>
      </c>
      <c r="J137" s="121" t="s">
        <v>59</v>
      </c>
      <c r="K137" s="41" t="s">
        <v>26</v>
      </c>
      <c r="L137" s="42" t="str">
        <f t="shared" si="5"/>
        <v>300grams</v>
      </c>
      <c r="M137" s="658">
        <f t="shared" si="6"/>
        <v>300</v>
      </c>
      <c r="N137" s="659" t="str">
        <f t="shared" si="4"/>
        <v>300 grams</v>
      </c>
      <c r="O137" s="692">
        <f t="shared" si="0"/>
        <v>255</v>
      </c>
      <c r="P137" s="29">
        <f t="shared" si="1"/>
        <v>255</v>
      </c>
      <c r="Q137" s="74">
        <f t="shared" si="2"/>
        <v>0</v>
      </c>
      <c r="R137" s="28"/>
      <c r="S137" s="28"/>
      <c r="T137" s="28"/>
      <c r="U137" s="28"/>
      <c r="V137" s="28"/>
      <c r="W137" s="28"/>
      <c r="X137" s="28"/>
      <c r="Y137" s="28"/>
      <c r="Z137" s="28"/>
    </row>
    <row r="138" spans="1:26" ht="15" customHeight="1">
      <c r="A138" s="111">
        <v>129</v>
      </c>
      <c r="B138" s="33" t="s">
        <v>2459</v>
      </c>
      <c r="C138" s="48"/>
      <c r="D138" s="9"/>
      <c r="E138" s="149" t="s">
        <v>2460</v>
      </c>
      <c r="F138" s="156"/>
      <c r="G138" s="670">
        <v>330</v>
      </c>
      <c r="H138" s="88">
        <v>1</v>
      </c>
      <c r="I138" s="121">
        <v>1.8</v>
      </c>
      <c r="J138" s="88" t="s">
        <v>29</v>
      </c>
      <c r="K138" s="41" t="s">
        <v>26</v>
      </c>
      <c r="L138" s="42" t="str">
        <f t="shared" si="5"/>
        <v>1.8ml</v>
      </c>
      <c r="M138" s="658">
        <f t="shared" si="6"/>
        <v>1.8</v>
      </c>
      <c r="N138" s="659" t="str">
        <f t="shared" si="4"/>
        <v>1.8 ml</v>
      </c>
      <c r="O138" s="692">
        <f t="shared" si="0"/>
        <v>330</v>
      </c>
      <c r="P138" s="29">
        <f t="shared" si="1"/>
        <v>330</v>
      </c>
      <c r="Q138" s="74">
        <f t="shared" si="2"/>
        <v>0</v>
      </c>
      <c r="R138" s="28"/>
      <c r="S138" s="28"/>
      <c r="T138" s="28"/>
      <c r="U138" s="28"/>
      <c r="V138" s="28"/>
      <c r="W138" s="28"/>
      <c r="X138" s="28"/>
      <c r="Y138" s="28"/>
      <c r="Z138" s="28"/>
    </row>
    <row r="139" spans="1:26" ht="15" customHeight="1">
      <c r="A139" s="111">
        <v>130</v>
      </c>
      <c r="B139" s="48" t="s">
        <v>2554</v>
      </c>
      <c r="C139" s="48"/>
      <c r="D139" s="9"/>
      <c r="E139" s="149" t="s">
        <v>3418</v>
      </c>
      <c r="F139" s="156"/>
      <c r="G139" s="670">
        <v>720</v>
      </c>
      <c r="H139" s="88">
        <v>1</v>
      </c>
      <c r="I139" s="121">
        <v>1000</v>
      </c>
      <c r="J139" s="88" t="s">
        <v>59</v>
      </c>
      <c r="K139" s="41" t="s">
        <v>26</v>
      </c>
      <c r="L139" s="42" t="str">
        <f t="shared" si="5"/>
        <v>1000grams</v>
      </c>
      <c r="M139" s="658">
        <f t="shared" si="6"/>
        <v>1000</v>
      </c>
      <c r="N139" s="659" t="str">
        <f t="shared" si="4"/>
        <v>1000 grams</v>
      </c>
      <c r="O139" s="692">
        <f t="shared" si="0"/>
        <v>720</v>
      </c>
      <c r="P139" s="29">
        <f t="shared" si="1"/>
        <v>720</v>
      </c>
      <c r="Q139" s="74">
        <f t="shared" si="2"/>
        <v>0</v>
      </c>
      <c r="R139" s="28"/>
      <c r="S139" s="28"/>
      <c r="T139" s="28"/>
      <c r="U139" s="28"/>
      <c r="V139" s="28"/>
      <c r="W139" s="28"/>
      <c r="X139" s="28"/>
      <c r="Y139" s="28"/>
      <c r="Z139" s="28"/>
    </row>
    <row r="140" spans="1:26" ht="15" customHeight="1">
      <c r="A140" s="111">
        <v>131</v>
      </c>
      <c r="B140" s="48" t="s">
        <v>2555</v>
      </c>
      <c r="C140" s="48"/>
      <c r="D140" s="9"/>
      <c r="E140" s="91" t="s">
        <v>3420</v>
      </c>
      <c r="F140" s="156"/>
      <c r="G140" s="670">
        <v>188</v>
      </c>
      <c r="H140" s="110">
        <v>2</v>
      </c>
      <c r="I140" s="121">
        <v>200</v>
      </c>
      <c r="J140" s="110" t="s">
        <v>59</v>
      </c>
      <c r="K140" s="41" t="s">
        <v>26</v>
      </c>
      <c r="L140" s="42" t="str">
        <f t="shared" si="5"/>
        <v>200grams</v>
      </c>
      <c r="M140" s="658">
        <f t="shared" si="6"/>
        <v>400</v>
      </c>
      <c r="N140" s="659" t="str">
        <f t="shared" si="4"/>
        <v>400 grams</v>
      </c>
      <c r="O140" s="692">
        <f t="shared" si="0"/>
        <v>376</v>
      </c>
      <c r="P140" s="29">
        <f t="shared" si="1"/>
        <v>188</v>
      </c>
      <c r="Q140" s="74">
        <f t="shared" si="2"/>
        <v>0</v>
      </c>
      <c r="R140" s="28"/>
      <c r="S140" s="28"/>
      <c r="T140" s="28"/>
      <c r="U140" s="28"/>
      <c r="V140" s="28"/>
      <c r="W140" s="28"/>
      <c r="X140" s="28"/>
      <c r="Y140" s="28"/>
      <c r="Z140" s="28"/>
    </row>
    <row r="141" spans="1:26" ht="15" customHeight="1">
      <c r="A141" s="111">
        <v>132</v>
      </c>
      <c r="B141" s="33" t="s">
        <v>264</v>
      </c>
      <c r="C141" s="48"/>
      <c r="D141" s="9"/>
      <c r="E141" s="50" t="s">
        <v>3421</v>
      </c>
      <c r="F141" s="156"/>
      <c r="G141" s="670">
        <v>100</v>
      </c>
      <c r="H141" s="121">
        <v>7</v>
      </c>
      <c r="I141" s="121">
        <v>1000</v>
      </c>
      <c r="J141" s="121" t="s">
        <v>59</v>
      </c>
      <c r="K141" s="41" t="s">
        <v>26</v>
      </c>
      <c r="L141" s="42" t="str">
        <f t="shared" si="5"/>
        <v>1000grams</v>
      </c>
      <c r="M141" s="658">
        <f t="shared" si="6"/>
        <v>7000</v>
      </c>
      <c r="N141" s="659" t="str">
        <f t="shared" si="4"/>
        <v>7000 grams</v>
      </c>
      <c r="O141" s="692">
        <f t="shared" si="0"/>
        <v>700</v>
      </c>
      <c r="P141" s="29">
        <f t="shared" si="1"/>
        <v>100</v>
      </c>
      <c r="Q141" s="74">
        <f t="shared" si="2"/>
        <v>0</v>
      </c>
      <c r="R141" s="28"/>
      <c r="S141" s="28"/>
      <c r="T141" s="28"/>
      <c r="U141" s="28"/>
      <c r="V141" s="28"/>
      <c r="W141" s="28"/>
      <c r="X141" s="28"/>
      <c r="Y141" s="28"/>
      <c r="Z141" s="28"/>
    </row>
    <row r="142" spans="1:26" ht="15" customHeight="1">
      <c r="A142" s="111">
        <v>133</v>
      </c>
      <c r="B142" s="33" t="s">
        <v>450</v>
      </c>
      <c r="C142" s="48"/>
      <c r="D142" s="9"/>
      <c r="E142" s="50" t="s">
        <v>3422</v>
      </c>
      <c r="F142" s="156"/>
      <c r="G142" s="670">
        <v>132.5</v>
      </c>
      <c r="H142" s="121">
        <v>6</v>
      </c>
      <c r="I142" s="121">
        <v>500</v>
      </c>
      <c r="J142" s="121" t="s">
        <v>59</v>
      </c>
      <c r="K142" s="41" t="s">
        <v>26</v>
      </c>
      <c r="L142" s="42" t="str">
        <f t="shared" si="5"/>
        <v>500grams</v>
      </c>
      <c r="M142" s="658">
        <f t="shared" si="6"/>
        <v>3000</v>
      </c>
      <c r="N142" s="659" t="str">
        <f t="shared" si="4"/>
        <v>3000 grams</v>
      </c>
      <c r="O142" s="692">
        <f t="shared" si="0"/>
        <v>795</v>
      </c>
      <c r="P142" s="29">
        <f t="shared" si="1"/>
        <v>132.5</v>
      </c>
      <c r="Q142" s="74">
        <f t="shared" si="2"/>
        <v>0</v>
      </c>
      <c r="R142" s="28"/>
      <c r="S142" s="28"/>
      <c r="T142" s="28"/>
      <c r="U142" s="28"/>
      <c r="V142" s="28"/>
      <c r="W142" s="28"/>
      <c r="X142" s="28"/>
      <c r="Y142" s="28"/>
      <c r="Z142" s="28"/>
    </row>
    <row r="143" spans="1:26" ht="15" customHeight="1">
      <c r="A143" s="111">
        <v>134</v>
      </c>
      <c r="B143" s="48" t="s">
        <v>1346</v>
      </c>
      <c r="C143" s="48"/>
      <c r="D143" s="9"/>
      <c r="E143" s="50" t="s">
        <v>1347</v>
      </c>
      <c r="F143" s="156"/>
      <c r="G143" s="657">
        <v>130.9</v>
      </c>
      <c r="H143" s="121">
        <v>4</v>
      </c>
      <c r="I143" s="40">
        <v>500</v>
      </c>
      <c r="J143" s="121" t="s">
        <v>59</v>
      </c>
      <c r="K143" s="41" t="s">
        <v>26</v>
      </c>
      <c r="L143" s="42" t="str">
        <f t="shared" si="5"/>
        <v>500grams</v>
      </c>
      <c r="M143" s="658">
        <f t="shared" si="6"/>
        <v>2000</v>
      </c>
      <c r="N143" s="659" t="str">
        <f t="shared" si="4"/>
        <v>2000 grams</v>
      </c>
      <c r="O143" s="692">
        <f t="shared" si="0"/>
        <v>523.6</v>
      </c>
      <c r="P143" s="29">
        <f t="shared" si="1"/>
        <v>130.9</v>
      </c>
      <c r="Q143" s="74">
        <f t="shared" si="2"/>
        <v>0</v>
      </c>
      <c r="R143" s="28"/>
      <c r="S143" s="28"/>
      <c r="T143" s="28"/>
      <c r="U143" s="28"/>
      <c r="V143" s="28"/>
      <c r="W143" s="28"/>
      <c r="X143" s="28"/>
      <c r="Y143" s="28"/>
      <c r="Z143" s="28"/>
    </row>
    <row r="144" spans="1:26" ht="15" customHeight="1">
      <c r="A144" s="111">
        <v>135</v>
      </c>
      <c r="B144" s="48" t="s">
        <v>1451</v>
      </c>
      <c r="C144" s="48"/>
      <c r="D144" s="9"/>
      <c r="E144" s="50" t="s">
        <v>1452</v>
      </c>
      <c r="F144" s="156"/>
      <c r="G144" s="657">
        <v>59.61</v>
      </c>
      <c r="H144" s="121">
        <v>1</v>
      </c>
      <c r="I144" s="40">
        <v>1000</v>
      </c>
      <c r="J144" s="121" t="s">
        <v>59</v>
      </c>
      <c r="K144" s="41" t="s">
        <v>26</v>
      </c>
      <c r="L144" s="42" t="str">
        <f t="shared" si="5"/>
        <v>1000grams</v>
      </c>
      <c r="M144" s="658">
        <f t="shared" si="6"/>
        <v>1000</v>
      </c>
      <c r="N144" s="659" t="str">
        <f t="shared" si="4"/>
        <v>1000 grams</v>
      </c>
      <c r="O144" s="692">
        <f t="shared" si="0"/>
        <v>59.61</v>
      </c>
      <c r="P144" s="29">
        <f t="shared" si="1"/>
        <v>59.61</v>
      </c>
      <c r="Q144" s="74">
        <f t="shared" si="2"/>
        <v>0</v>
      </c>
      <c r="R144" s="28"/>
      <c r="S144" s="28"/>
      <c r="T144" s="28"/>
      <c r="U144" s="28"/>
      <c r="V144" s="28"/>
      <c r="W144" s="28"/>
      <c r="X144" s="28"/>
      <c r="Y144" s="28"/>
      <c r="Z144" s="28"/>
    </row>
    <row r="145" spans="1:26" ht="15" customHeight="1">
      <c r="A145" s="111">
        <v>136</v>
      </c>
      <c r="B145" s="48" t="s">
        <v>1649</v>
      </c>
      <c r="C145" s="48"/>
      <c r="D145" s="9"/>
      <c r="E145" s="50" t="s">
        <v>3423</v>
      </c>
      <c r="F145" s="156"/>
      <c r="G145" s="657">
        <v>125</v>
      </c>
      <c r="H145" s="121">
        <v>3</v>
      </c>
      <c r="I145" s="40">
        <v>1000</v>
      </c>
      <c r="J145" s="121" t="s">
        <v>59</v>
      </c>
      <c r="K145" s="41" t="s">
        <v>26</v>
      </c>
      <c r="L145" s="42" t="str">
        <f t="shared" si="5"/>
        <v>1000grams</v>
      </c>
      <c r="M145" s="658">
        <f t="shared" si="6"/>
        <v>3000</v>
      </c>
      <c r="N145" s="659" t="str">
        <f t="shared" si="4"/>
        <v>3000 grams</v>
      </c>
      <c r="O145" s="692">
        <f t="shared" si="0"/>
        <v>375</v>
      </c>
      <c r="P145" s="29">
        <f t="shared" si="1"/>
        <v>125</v>
      </c>
      <c r="Q145" s="74">
        <f t="shared" si="2"/>
        <v>0</v>
      </c>
      <c r="R145" s="28"/>
      <c r="S145" s="28"/>
      <c r="T145" s="28"/>
      <c r="U145" s="28"/>
      <c r="V145" s="28"/>
      <c r="W145" s="28"/>
      <c r="X145" s="28"/>
      <c r="Y145" s="28"/>
      <c r="Z145" s="28"/>
    </row>
    <row r="146" spans="1:26" ht="15" customHeight="1">
      <c r="A146" s="111">
        <v>137</v>
      </c>
      <c r="B146" s="48" t="s">
        <v>1806</v>
      </c>
      <c r="C146" s="48"/>
      <c r="D146" s="35"/>
      <c r="E146" s="50" t="s">
        <v>3424</v>
      </c>
      <c r="F146" s="156"/>
      <c r="G146" s="657">
        <v>43</v>
      </c>
      <c r="H146" s="121">
        <v>3</v>
      </c>
      <c r="I146" s="40">
        <v>500</v>
      </c>
      <c r="J146" s="121" t="s">
        <v>59</v>
      </c>
      <c r="K146" s="41" t="s">
        <v>26</v>
      </c>
      <c r="L146" s="42" t="str">
        <f t="shared" si="5"/>
        <v>500grams</v>
      </c>
      <c r="M146" s="658">
        <f t="shared" si="6"/>
        <v>1500</v>
      </c>
      <c r="N146" s="659" t="str">
        <f t="shared" si="4"/>
        <v>1500 grams</v>
      </c>
      <c r="O146" s="692">
        <f t="shared" si="0"/>
        <v>129</v>
      </c>
      <c r="P146" s="29">
        <f t="shared" si="1"/>
        <v>43</v>
      </c>
      <c r="Q146" s="74">
        <f t="shared" si="2"/>
        <v>0</v>
      </c>
      <c r="R146" s="28"/>
      <c r="S146" s="28"/>
      <c r="T146" s="28"/>
      <c r="U146" s="28"/>
      <c r="V146" s="28"/>
      <c r="W146" s="28"/>
      <c r="X146" s="28"/>
      <c r="Y146" s="28"/>
      <c r="Z146" s="28"/>
    </row>
    <row r="147" spans="1:26" ht="15" customHeight="1">
      <c r="A147" s="111">
        <v>138</v>
      </c>
      <c r="B147" s="48" t="s">
        <v>2282</v>
      </c>
      <c r="C147" s="48"/>
      <c r="D147" s="35"/>
      <c r="E147" s="50" t="s">
        <v>3425</v>
      </c>
      <c r="F147" s="156"/>
      <c r="G147" s="657">
        <v>80.62</v>
      </c>
      <c r="H147" s="121">
        <v>4</v>
      </c>
      <c r="I147" s="40">
        <v>900</v>
      </c>
      <c r="J147" s="121" t="s">
        <v>59</v>
      </c>
      <c r="K147" s="41" t="s">
        <v>26</v>
      </c>
      <c r="L147" s="42" t="str">
        <f t="shared" si="5"/>
        <v>900grams</v>
      </c>
      <c r="M147" s="658">
        <f t="shared" si="6"/>
        <v>3600</v>
      </c>
      <c r="N147" s="659" t="str">
        <f t="shared" si="4"/>
        <v>3600 grams</v>
      </c>
      <c r="O147" s="692">
        <f t="shared" si="0"/>
        <v>322.48</v>
      </c>
      <c r="P147" s="29">
        <f t="shared" si="1"/>
        <v>80.62</v>
      </c>
      <c r="Q147" s="74">
        <f t="shared" si="2"/>
        <v>0</v>
      </c>
      <c r="R147" s="28"/>
      <c r="S147" s="28"/>
      <c r="T147" s="28"/>
      <c r="U147" s="28"/>
      <c r="V147" s="28"/>
      <c r="W147" s="28"/>
      <c r="X147" s="28"/>
      <c r="Y147" s="28"/>
      <c r="Z147" s="28"/>
    </row>
    <row r="148" spans="1:26" ht="15" customHeight="1">
      <c r="A148" s="111">
        <v>139</v>
      </c>
      <c r="B148" s="48" t="s">
        <v>1820</v>
      </c>
      <c r="C148" s="48"/>
      <c r="D148" s="35"/>
      <c r="E148" s="50" t="s">
        <v>1821</v>
      </c>
      <c r="F148" s="156"/>
      <c r="G148" s="657">
        <v>1.26</v>
      </c>
      <c r="H148" s="121">
        <v>808</v>
      </c>
      <c r="I148" s="40">
        <v>1</v>
      </c>
      <c r="J148" s="121" t="s">
        <v>2755</v>
      </c>
      <c r="K148" s="41" t="s">
        <v>26</v>
      </c>
      <c r="L148" s="42" t="str">
        <f t="shared" si="5"/>
        <v>1piece</v>
      </c>
      <c r="M148" s="658">
        <f t="shared" si="6"/>
        <v>808</v>
      </c>
      <c r="N148" s="659" t="str">
        <f t="shared" si="4"/>
        <v>808 piece</v>
      </c>
      <c r="O148" s="692">
        <f t="shared" si="0"/>
        <v>1018.08</v>
      </c>
      <c r="P148" s="29">
        <f t="shared" si="1"/>
        <v>1.26</v>
      </c>
      <c r="Q148" s="74">
        <f t="shared" si="2"/>
        <v>0</v>
      </c>
      <c r="R148" s="28"/>
      <c r="S148" s="28"/>
      <c r="T148" s="28"/>
      <c r="U148" s="28"/>
      <c r="V148" s="28"/>
      <c r="W148" s="28"/>
      <c r="X148" s="28"/>
      <c r="Y148" s="28"/>
      <c r="Z148" s="28"/>
    </row>
    <row r="149" spans="1:26" ht="15" customHeight="1">
      <c r="A149" s="111">
        <v>140</v>
      </c>
      <c r="B149" s="48" t="s">
        <v>2158</v>
      </c>
      <c r="C149" s="48"/>
      <c r="D149" s="35"/>
      <c r="E149" s="287" t="s">
        <v>3426</v>
      </c>
      <c r="F149" s="156"/>
      <c r="G149" s="675">
        <v>2.78</v>
      </c>
      <c r="H149" s="88">
        <v>304</v>
      </c>
      <c r="I149" s="40">
        <v>1</v>
      </c>
      <c r="J149" s="40" t="s">
        <v>2755</v>
      </c>
      <c r="K149" s="41" t="s">
        <v>26</v>
      </c>
      <c r="L149" s="42" t="str">
        <f t="shared" si="5"/>
        <v>1piece</v>
      </c>
      <c r="M149" s="658">
        <f t="shared" si="6"/>
        <v>304</v>
      </c>
      <c r="N149" s="659" t="str">
        <f t="shared" si="4"/>
        <v>304 piece</v>
      </c>
      <c r="O149" s="692">
        <f t="shared" si="0"/>
        <v>845.11999999999989</v>
      </c>
      <c r="P149" s="29">
        <f t="shared" si="1"/>
        <v>2.78</v>
      </c>
      <c r="Q149" s="74">
        <f t="shared" si="2"/>
        <v>0</v>
      </c>
      <c r="R149" s="28"/>
      <c r="S149" s="28"/>
      <c r="T149" s="28"/>
      <c r="U149" s="28"/>
      <c r="V149" s="28"/>
      <c r="W149" s="28"/>
      <c r="X149" s="28"/>
      <c r="Y149" s="28"/>
      <c r="Z149" s="28"/>
    </row>
    <row r="150" spans="1:26" ht="15" customHeight="1">
      <c r="A150" s="111">
        <v>141</v>
      </c>
      <c r="B150" s="48" t="s">
        <v>2462</v>
      </c>
      <c r="C150" s="48"/>
      <c r="D150" s="35"/>
      <c r="E150" s="149" t="s">
        <v>2640</v>
      </c>
      <c r="F150" s="156"/>
      <c r="G150" s="670">
        <v>68.099999999999994</v>
      </c>
      <c r="H150" s="88">
        <v>4</v>
      </c>
      <c r="I150" s="40">
        <v>66</v>
      </c>
      <c r="J150" s="40" t="s">
        <v>2755</v>
      </c>
      <c r="K150" s="41" t="s">
        <v>26</v>
      </c>
      <c r="L150" s="42" t="str">
        <f t="shared" si="5"/>
        <v>66piece</v>
      </c>
      <c r="M150" s="658">
        <f t="shared" si="6"/>
        <v>264</v>
      </c>
      <c r="N150" s="659" t="str">
        <f t="shared" si="4"/>
        <v>264 piece</v>
      </c>
      <c r="O150" s="692">
        <f t="shared" si="0"/>
        <v>272.39999999999998</v>
      </c>
      <c r="P150" s="29">
        <f t="shared" si="1"/>
        <v>68.099999999999994</v>
      </c>
      <c r="Q150" s="74">
        <f t="shared" si="2"/>
        <v>0</v>
      </c>
      <c r="R150" s="28"/>
      <c r="S150" s="28"/>
      <c r="T150" s="28"/>
      <c r="U150" s="28"/>
      <c r="V150" s="28"/>
      <c r="W150" s="28"/>
      <c r="X150" s="28"/>
      <c r="Y150" s="28"/>
      <c r="Z150" s="28"/>
    </row>
    <row r="151" spans="1:26" ht="15" customHeight="1">
      <c r="A151" s="111">
        <v>142</v>
      </c>
      <c r="B151" s="48" t="s">
        <v>2473</v>
      </c>
      <c r="C151" s="48"/>
      <c r="D151" s="35"/>
      <c r="E151" s="149" t="s">
        <v>2474</v>
      </c>
      <c r="F151" s="156"/>
      <c r="G151" s="670">
        <v>25.03</v>
      </c>
      <c r="H151" s="88">
        <v>21</v>
      </c>
      <c r="I151" s="40">
        <v>50</v>
      </c>
      <c r="J151" s="40" t="s">
        <v>29</v>
      </c>
      <c r="K151" s="41" t="s">
        <v>26</v>
      </c>
      <c r="L151" s="42" t="str">
        <f t="shared" si="5"/>
        <v>50ml</v>
      </c>
      <c r="M151" s="658">
        <f t="shared" si="6"/>
        <v>1050</v>
      </c>
      <c r="N151" s="659" t="str">
        <f t="shared" si="4"/>
        <v>1050 ml</v>
      </c>
      <c r="O151" s="692">
        <f t="shared" si="0"/>
        <v>525.63</v>
      </c>
      <c r="P151" s="29">
        <f t="shared" si="1"/>
        <v>25.03</v>
      </c>
      <c r="Q151" s="74">
        <f t="shared" si="2"/>
        <v>0</v>
      </c>
      <c r="R151" s="28"/>
      <c r="S151" s="28"/>
      <c r="T151" s="28"/>
      <c r="U151" s="28"/>
      <c r="V151" s="28"/>
      <c r="W151" s="28"/>
      <c r="X151" s="28"/>
      <c r="Y151" s="28"/>
      <c r="Z151" s="28"/>
    </row>
    <row r="152" spans="1:26" ht="15" customHeight="1">
      <c r="A152" s="111">
        <v>143</v>
      </c>
      <c r="B152" s="48" t="s">
        <v>1587</v>
      </c>
      <c r="C152" s="48"/>
      <c r="D152" s="35"/>
      <c r="E152" s="149" t="s">
        <v>3427</v>
      </c>
      <c r="F152" s="156"/>
      <c r="G152" s="670">
        <v>6.8</v>
      </c>
      <c r="H152" s="88">
        <v>8</v>
      </c>
      <c r="I152" s="40">
        <v>1</v>
      </c>
      <c r="J152" s="40" t="s">
        <v>2755</v>
      </c>
      <c r="K152" s="41" t="s">
        <v>26</v>
      </c>
      <c r="L152" s="42" t="str">
        <f t="shared" si="5"/>
        <v>1piece</v>
      </c>
      <c r="M152" s="658">
        <f t="shared" si="6"/>
        <v>8</v>
      </c>
      <c r="N152" s="659" t="str">
        <f t="shared" si="4"/>
        <v>8 piece</v>
      </c>
      <c r="O152" s="692">
        <f t="shared" si="0"/>
        <v>54.4</v>
      </c>
      <c r="P152" s="29">
        <f t="shared" si="1"/>
        <v>6.8</v>
      </c>
      <c r="Q152" s="74">
        <f t="shared" si="2"/>
        <v>0</v>
      </c>
      <c r="R152" s="28"/>
      <c r="S152" s="28"/>
      <c r="T152" s="28"/>
      <c r="U152" s="28"/>
      <c r="V152" s="28"/>
      <c r="W152" s="28"/>
      <c r="X152" s="28"/>
      <c r="Y152" s="28"/>
      <c r="Z152" s="28"/>
    </row>
    <row r="153" spans="1:26" ht="15" customHeight="1">
      <c r="A153" s="111">
        <v>144</v>
      </c>
      <c r="B153" s="48" t="s">
        <v>2382</v>
      </c>
      <c r="C153" s="48"/>
      <c r="D153" s="35"/>
      <c r="E153" s="149" t="s">
        <v>3428</v>
      </c>
      <c r="F153" s="156"/>
      <c r="G153" s="670">
        <v>52.52</v>
      </c>
      <c r="H153" s="88">
        <v>8</v>
      </c>
      <c r="I153" s="40">
        <v>1</v>
      </c>
      <c r="J153" s="40" t="s">
        <v>2755</v>
      </c>
      <c r="K153" s="41" t="s">
        <v>26</v>
      </c>
      <c r="L153" s="42" t="str">
        <f t="shared" si="5"/>
        <v>1piece</v>
      </c>
      <c r="M153" s="658">
        <f t="shared" si="6"/>
        <v>8</v>
      </c>
      <c r="N153" s="659" t="str">
        <f t="shared" si="4"/>
        <v>8 piece</v>
      </c>
      <c r="O153" s="692">
        <f t="shared" si="0"/>
        <v>420.16</v>
      </c>
      <c r="P153" s="29">
        <f t="shared" si="1"/>
        <v>52.52</v>
      </c>
      <c r="Q153" s="74">
        <f t="shared" si="2"/>
        <v>0</v>
      </c>
      <c r="R153" s="28"/>
      <c r="S153" s="28"/>
      <c r="T153" s="28"/>
      <c r="U153" s="28"/>
      <c r="V153" s="28"/>
      <c r="W153" s="28"/>
      <c r="X153" s="28"/>
      <c r="Y153" s="28"/>
      <c r="Z153" s="28"/>
    </row>
    <row r="154" spans="1:26" ht="15" customHeight="1">
      <c r="A154" s="111">
        <v>145</v>
      </c>
      <c r="B154" s="48" t="s">
        <v>2581</v>
      </c>
      <c r="C154" s="48"/>
      <c r="D154" s="35"/>
      <c r="E154" s="149" t="s">
        <v>3429</v>
      </c>
      <c r="F154" s="156"/>
      <c r="G154" s="670">
        <v>22</v>
      </c>
      <c r="H154" s="88">
        <v>1</v>
      </c>
      <c r="I154" s="40">
        <v>1</v>
      </c>
      <c r="J154" s="40" t="s">
        <v>3459</v>
      </c>
      <c r="K154" s="41" t="s">
        <v>26</v>
      </c>
      <c r="L154" s="42" t="str">
        <f t="shared" si="5"/>
        <v>1pck</v>
      </c>
      <c r="M154" s="658">
        <f t="shared" si="6"/>
        <v>1</v>
      </c>
      <c r="N154" s="659" t="str">
        <f t="shared" si="4"/>
        <v>1 pck</v>
      </c>
      <c r="O154" s="692">
        <f t="shared" si="0"/>
        <v>22</v>
      </c>
      <c r="P154" s="29">
        <f t="shared" si="1"/>
        <v>22</v>
      </c>
      <c r="Q154" s="74">
        <f t="shared" si="2"/>
        <v>0</v>
      </c>
      <c r="R154" s="28"/>
      <c r="S154" s="28"/>
      <c r="T154" s="28"/>
      <c r="U154" s="28"/>
      <c r="V154" s="28"/>
      <c r="W154" s="28"/>
      <c r="X154" s="28"/>
      <c r="Y154" s="28"/>
      <c r="Z154" s="28"/>
    </row>
    <row r="155" spans="1:26" ht="15" customHeight="1">
      <c r="A155" s="111">
        <v>146</v>
      </c>
      <c r="B155" s="48" t="s">
        <v>2587</v>
      </c>
      <c r="C155" s="48"/>
      <c r="D155" s="35"/>
      <c r="E155" s="149" t="s">
        <v>3429</v>
      </c>
      <c r="F155" s="156"/>
      <c r="G155" s="670">
        <v>22</v>
      </c>
      <c r="H155" s="88">
        <v>1</v>
      </c>
      <c r="I155" s="40">
        <v>1</v>
      </c>
      <c r="J155" s="40" t="s">
        <v>3459</v>
      </c>
      <c r="K155" s="41" t="s">
        <v>26</v>
      </c>
      <c r="L155" s="42" t="str">
        <f t="shared" si="5"/>
        <v>1pck</v>
      </c>
      <c r="M155" s="658">
        <f t="shared" si="6"/>
        <v>1</v>
      </c>
      <c r="N155" s="659" t="str">
        <f t="shared" si="4"/>
        <v>1 pck</v>
      </c>
      <c r="O155" s="692">
        <f t="shared" si="0"/>
        <v>22</v>
      </c>
      <c r="P155" s="29">
        <f t="shared" si="1"/>
        <v>22</v>
      </c>
      <c r="Q155" s="74">
        <f t="shared" si="2"/>
        <v>0</v>
      </c>
      <c r="R155" s="28"/>
      <c r="S155" s="28"/>
      <c r="T155" s="28"/>
      <c r="U155" s="28"/>
      <c r="V155" s="28"/>
      <c r="W155" s="28"/>
      <c r="X155" s="28"/>
      <c r="Y155" s="28"/>
      <c r="Z155" s="28"/>
    </row>
    <row r="156" spans="1:26" ht="15" customHeight="1">
      <c r="A156" s="111">
        <v>147</v>
      </c>
      <c r="B156" s="48" t="s">
        <v>1959</v>
      </c>
      <c r="C156" s="48"/>
      <c r="D156" s="35"/>
      <c r="E156" s="149" t="s">
        <v>3430</v>
      </c>
      <c r="F156" s="156"/>
      <c r="G156" s="670">
        <v>178</v>
      </c>
      <c r="H156" s="88">
        <v>44</v>
      </c>
      <c r="I156" s="40">
        <v>1</v>
      </c>
      <c r="J156" s="40" t="s">
        <v>33</v>
      </c>
      <c r="K156" s="41" t="s">
        <v>26</v>
      </c>
      <c r="L156" s="42" t="str">
        <f t="shared" si="5"/>
        <v>1kg</v>
      </c>
      <c r="M156" s="658">
        <f t="shared" si="6"/>
        <v>44</v>
      </c>
      <c r="N156" s="659" t="str">
        <f t="shared" si="4"/>
        <v>44 kg</v>
      </c>
      <c r="O156" s="692">
        <f t="shared" si="0"/>
        <v>7832</v>
      </c>
      <c r="P156" s="29">
        <f t="shared" si="1"/>
        <v>178</v>
      </c>
      <c r="Q156" s="74">
        <f t="shared" si="2"/>
        <v>0</v>
      </c>
      <c r="R156" s="28"/>
      <c r="S156" s="28"/>
      <c r="T156" s="28"/>
      <c r="U156" s="28"/>
      <c r="V156" s="28"/>
      <c r="W156" s="28"/>
      <c r="X156" s="28"/>
      <c r="Y156" s="28"/>
      <c r="Z156" s="28"/>
    </row>
    <row r="157" spans="1:26" ht="15" customHeight="1">
      <c r="A157" s="111">
        <v>148</v>
      </c>
      <c r="B157" s="48" t="s">
        <v>1962</v>
      </c>
      <c r="C157" s="48"/>
      <c r="D157" s="35"/>
      <c r="E157" s="149" t="s">
        <v>3430</v>
      </c>
      <c r="F157" s="156"/>
      <c r="G157" s="670">
        <v>225</v>
      </c>
      <c r="H157" s="88">
        <v>68</v>
      </c>
      <c r="I157" s="40">
        <v>1000</v>
      </c>
      <c r="J157" s="40" t="s">
        <v>33</v>
      </c>
      <c r="K157" s="41" t="s">
        <v>26</v>
      </c>
      <c r="L157" s="42" t="str">
        <f t="shared" si="5"/>
        <v>1000kg</v>
      </c>
      <c r="M157" s="658">
        <f t="shared" si="6"/>
        <v>68000</v>
      </c>
      <c r="N157" s="659" t="str">
        <f t="shared" si="4"/>
        <v>68000 kg</v>
      </c>
      <c r="O157" s="692">
        <f t="shared" si="0"/>
        <v>15300</v>
      </c>
      <c r="P157" s="29">
        <f t="shared" si="1"/>
        <v>225</v>
      </c>
      <c r="Q157" s="74">
        <f t="shared" si="2"/>
        <v>0</v>
      </c>
      <c r="R157" s="28"/>
      <c r="S157" s="28"/>
      <c r="T157" s="28"/>
      <c r="U157" s="28"/>
      <c r="V157" s="28"/>
      <c r="W157" s="28"/>
      <c r="X157" s="28"/>
      <c r="Y157" s="28"/>
      <c r="Z157" s="28"/>
    </row>
    <row r="158" spans="1:26" ht="15" customHeight="1">
      <c r="A158" s="111">
        <v>149</v>
      </c>
      <c r="B158" s="48" t="s">
        <v>1983</v>
      </c>
      <c r="C158" s="48"/>
      <c r="D158" s="35"/>
      <c r="E158" s="149" t="s">
        <v>3430</v>
      </c>
      <c r="F158" s="156"/>
      <c r="G158" s="670">
        <v>205</v>
      </c>
      <c r="H158" s="88">
        <v>9</v>
      </c>
      <c r="I158" s="40">
        <v>1000</v>
      </c>
      <c r="J158" s="40" t="s">
        <v>33</v>
      </c>
      <c r="K158" s="41" t="s">
        <v>26</v>
      </c>
      <c r="L158" s="42" t="str">
        <f t="shared" si="5"/>
        <v>1000kg</v>
      </c>
      <c r="M158" s="658">
        <f t="shared" si="6"/>
        <v>9000</v>
      </c>
      <c r="N158" s="659" t="str">
        <f t="shared" si="4"/>
        <v>9000 kg</v>
      </c>
      <c r="O158" s="692">
        <f t="shared" si="0"/>
        <v>1845</v>
      </c>
      <c r="P158" s="29">
        <f t="shared" si="1"/>
        <v>205</v>
      </c>
      <c r="Q158" s="74">
        <f t="shared" si="2"/>
        <v>0</v>
      </c>
      <c r="R158" s="28"/>
      <c r="S158" s="28"/>
      <c r="T158" s="28"/>
      <c r="U158" s="28"/>
      <c r="V158" s="28"/>
      <c r="W158" s="28"/>
      <c r="X158" s="28"/>
      <c r="Y158" s="28"/>
      <c r="Z158" s="28"/>
    </row>
    <row r="159" spans="1:26" ht="15" customHeight="1">
      <c r="A159" s="111">
        <v>150</v>
      </c>
      <c r="B159" s="48" t="s">
        <v>2078</v>
      </c>
      <c r="C159" s="48"/>
      <c r="D159" s="35"/>
      <c r="E159" s="149" t="s">
        <v>2079</v>
      </c>
      <c r="F159" s="156"/>
      <c r="G159" s="670">
        <v>85</v>
      </c>
      <c r="H159" s="88">
        <v>3</v>
      </c>
      <c r="I159" s="40">
        <v>1</v>
      </c>
      <c r="J159" s="40" t="s">
        <v>33</v>
      </c>
      <c r="K159" s="41" t="s">
        <v>26</v>
      </c>
      <c r="L159" s="42" t="str">
        <f t="shared" si="5"/>
        <v>1kg</v>
      </c>
      <c r="M159" s="658">
        <f t="shared" si="6"/>
        <v>3</v>
      </c>
      <c r="N159" s="659" t="str">
        <f t="shared" si="4"/>
        <v>3 kg</v>
      </c>
      <c r="O159" s="692">
        <f t="shared" si="0"/>
        <v>255</v>
      </c>
      <c r="P159" s="29">
        <f t="shared" si="1"/>
        <v>85</v>
      </c>
      <c r="Q159" s="74">
        <f t="shared" si="2"/>
        <v>0</v>
      </c>
      <c r="R159" s="28"/>
      <c r="S159" s="28"/>
      <c r="T159" s="28"/>
      <c r="U159" s="28"/>
      <c r="V159" s="28"/>
      <c r="W159" s="28"/>
      <c r="X159" s="28"/>
      <c r="Y159" s="28"/>
      <c r="Z159" s="28"/>
    </row>
    <row r="160" spans="1:26" ht="15" customHeight="1">
      <c r="A160" s="111">
        <v>151</v>
      </c>
      <c r="B160" s="48" t="s">
        <v>2078</v>
      </c>
      <c r="C160" s="48"/>
      <c r="D160" s="35"/>
      <c r="E160" s="149" t="s">
        <v>3431</v>
      </c>
      <c r="F160" s="156"/>
      <c r="G160" s="670">
        <v>1170</v>
      </c>
      <c r="H160" s="88">
        <v>18</v>
      </c>
      <c r="I160" s="40">
        <v>1</v>
      </c>
      <c r="J160" s="40" t="s">
        <v>33</v>
      </c>
      <c r="K160" s="41" t="s">
        <v>26</v>
      </c>
      <c r="L160" s="42" t="str">
        <f t="shared" si="5"/>
        <v>1kg</v>
      </c>
      <c r="M160" s="658">
        <f t="shared" si="6"/>
        <v>18</v>
      </c>
      <c r="N160" s="659" t="str">
        <f t="shared" si="4"/>
        <v>18 kg</v>
      </c>
      <c r="O160" s="692">
        <f t="shared" si="0"/>
        <v>21060</v>
      </c>
      <c r="P160" s="29">
        <f t="shared" si="1"/>
        <v>1170</v>
      </c>
      <c r="Q160" s="74">
        <f t="shared" si="2"/>
        <v>0</v>
      </c>
      <c r="R160" s="28"/>
      <c r="S160" s="28"/>
      <c r="T160" s="28"/>
      <c r="U160" s="28"/>
      <c r="V160" s="28"/>
      <c r="W160" s="28"/>
      <c r="X160" s="28"/>
      <c r="Y160" s="28"/>
      <c r="Z160" s="28"/>
    </row>
    <row r="161" spans="1:26" ht="15" customHeight="1">
      <c r="A161" s="111">
        <v>152</v>
      </c>
      <c r="B161" s="48" t="s">
        <v>2078</v>
      </c>
      <c r="C161" s="48"/>
      <c r="D161" s="35"/>
      <c r="E161" s="149" t="s">
        <v>3432</v>
      </c>
      <c r="F161" s="156"/>
      <c r="G161" s="670">
        <v>1180</v>
      </c>
      <c r="H161" s="88">
        <v>17</v>
      </c>
      <c r="I161" s="40">
        <v>1</v>
      </c>
      <c r="J161" s="40" t="s">
        <v>33</v>
      </c>
      <c r="K161" s="41" t="s">
        <v>26</v>
      </c>
      <c r="L161" s="42" t="str">
        <f t="shared" si="5"/>
        <v>1kg</v>
      </c>
      <c r="M161" s="658">
        <f t="shared" si="6"/>
        <v>17</v>
      </c>
      <c r="N161" s="659" t="str">
        <f t="shared" si="4"/>
        <v>17 kg</v>
      </c>
      <c r="O161" s="692">
        <f t="shared" si="0"/>
        <v>20060</v>
      </c>
      <c r="P161" s="29">
        <f t="shared" si="1"/>
        <v>1180</v>
      </c>
      <c r="Q161" s="74">
        <f t="shared" si="2"/>
        <v>0</v>
      </c>
      <c r="R161" s="28"/>
      <c r="S161" s="28"/>
      <c r="T161" s="28"/>
      <c r="U161" s="28"/>
      <c r="V161" s="28"/>
      <c r="W161" s="28"/>
      <c r="X161" s="28"/>
      <c r="Y161" s="28"/>
      <c r="Z161" s="28"/>
    </row>
    <row r="162" spans="1:26" ht="15" customHeight="1">
      <c r="A162" s="111">
        <v>153</v>
      </c>
      <c r="B162" s="48" t="s">
        <v>267</v>
      </c>
      <c r="C162" s="48"/>
      <c r="D162" s="35"/>
      <c r="E162" s="149" t="s">
        <v>3433</v>
      </c>
      <c r="F162" s="156"/>
      <c r="G162" s="670">
        <v>5.82</v>
      </c>
      <c r="H162" s="88">
        <v>50</v>
      </c>
      <c r="I162" s="40">
        <v>28</v>
      </c>
      <c r="J162" s="40" t="s">
        <v>2755</v>
      </c>
      <c r="K162" s="41" t="s">
        <v>26</v>
      </c>
      <c r="L162" s="42" t="str">
        <f t="shared" si="5"/>
        <v>28piece</v>
      </c>
      <c r="M162" s="658">
        <f t="shared" si="6"/>
        <v>1400</v>
      </c>
      <c r="N162" s="659" t="str">
        <f t="shared" si="4"/>
        <v>1400 piece</v>
      </c>
      <c r="O162" s="692">
        <f t="shared" si="0"/>
        <v>291</v>
      </c>
      <c r="P162" s="29">
        <f t="shared" si="1"/>
        <v>5.82</v>
      </c>
      <c r="Q162" s="74">
        <f t="shared" si="2"/>
        <v>0</v>
      </c>
      <c r="R162" s="28"/>
      <c r="S162" s="28"/>
      <c r="T162" s="28"/>
      <c r="U162" s="28"/>
      <c r="V162" s="28"/>
      <c r="W162" s="28"/>
      <c r="X162" s="28"/>
      <c r="Y162" s="28"/>
      <c r="Z162" s="28"/>
    </row>
    <row r="163" spans="1:26" ht="15" customHeight="1">
      <c r="A163" s="111">
        <v>154</v>
      </c>
      <c r="B163" s="48" t="s">
        <v>274</v>
      </c>
      <c r="C163" s="48"/>
      <c r="D163" s="35"/>
      <c r="E163" s="149" t="s">
        <v>3473</v>
      </c>
      <c r="F163" s="156"/>
      <c r="G163" s="670">
        <v>5.85</v>
      </c>
      <c r="H163" s="88">
        <v>366</v>
      </c>
      <c r="I163" s="40">
        <v>1</v>
      </c>
      <c r="J163" s="40" t="s">
        <v>2755</v>
      </c>
      <c r="K163" s="41" t="s">
        <v>26</v>
      </c>
      <c r="L163" s="42" t="str">
        <f t="shared" si="5"/>
        <v>1piece</v>
      </c>
      <c r="M163" s="658">
        <f t="shared" si="6"/>
        <v>366</v>
      </c>
      <c r="N163" s="659" t="str">
        <f t="shared" si="4"/>
        <v>366 piece</v>
      </c>
      <c r="O163" s="692">
        <f t="shared" si="0"/>
        <v>2141.1</v>
      </c>
      <c r="P163" s="29">
        <f t="shared" si="1"/>
        <v>5.85</v>
      </c>
      <c r="Q163" s="74">
        <f t="shared" si="2"/>
        <v>0</v>
      </c>
      <c r="R163" s="28"/>
      <c r="S163" s="28"/>
      <c r="T163" s="28"/>
      <c r="U163" s="28"/>
      <c r="V163" s="28"/>
      <c r="W163" s="28"/>
      <c r="X163" s="28"/>
      <c r="Y163" s="28"/>
      <c r="Z163" s="28"/>
    </row>
    <row r="164" spans="1:26" ht="15" customHeight="1">
      <c r="A164" s="111">
        <v>155</v>
      </c>
      <c r="B164" s="48" t="s">
        <v>270</v>
      </c>
      <c r="C164" s="48"/>
      <c r="D164" s="35"/>
      <c r="E164" s="149" t="s">
        <v>3433</v>
      </c>
      <c r="F164" s="156"/>
      <c r="G164" s="670">
        <v>5.82</v>
      </c>
      <c r="H164" s="88">
        <v>5</v>
      </c>
      <c r="I164" s="40">
        <v>1</v>
      </c>
      <c r="J164" s="40" t="s">
        <v>2755</v>
      </c>
      <c r="K164" s="41" t="s">
        <v>26</v>
      </c>
      <c r="L164" s="42" t="str">
        <f t="shared" si="5"/>
        <v>1piece</v>
      </c>
      <c r="M164" s="658">
        <f t="shared" si="6"/>
        <v>5</v>
      </c>
      <c r="N164" s="659" t="str">
        <f t="shared" si="4"/>
        <v>5 piece</v>
      </c>
      <c r="O164" s="692">
        <f t="shared" si="0"/>
        <v>29.1</v>
      </c>
      <c r="P164" s="29">
        <f t="shared" si="1"/>
        <v>5.82</v>
      </c>
      <c r="Q164" s="74">
        <f t="shared" si="2"/>
        <v>0</v>
      </c>
      <c r="R164" s="28"/>
      <c r="S164" s="28"/>
      <c r="T164" s="28"/>
      <c r="U164" s="28"/>
      <c r="V164" s="28"/>
      <c r="W164" s="28"/>
      <c r="X164" s="28"/>
      <c r="Y164" s="28"/>
      <c r="Z164" s="28"/>
    </row>
    <row r="165" spans="1:26" ht="15" customHeight="1">
      <c r="A165" s="111">
        <v>156</v>
      </c>
      <c r="B165" s="48" t="s">
        <v>437</v>
      </c>
      <c r="C165" s="48"/>
      <c r="D165" s="35"/>
      <c r="E165" s="149" t="s">
        <v>3435</v>
      </c>
      <c r="F165" s="156"/>
      <c r="G165" s="670">
        <v>7.67</v>
      </c>
      <c r="H165" s="88">
        <v>14</v>
      </c>
      <c r="I165" s="40">
        <v>1</v>
      </c>
      <c r="J165" s="40" t="s">
        <v>2755</v>
      </c>
      <c r="K165" s="41" t="s">
        <v>26</v>
      </c>
      <c r="L165" s="42" t="str">
        <f t="shared" si="5"/>
        <v>1piece</v>
      </c>
      <c r="M165" s="658">
        <f t="shared" si="6"/>
        <v>14</v>
      </c>
      <c r="N165" s="659" t="str">
        <f t="shared" si="4"/>
        <v>14 piece</v>
      </c>
      <c r="O165" s="692">
        <f t="shared" si="0"/>
        <v>107.38</v>
      </c>
      <c r="P165" s="29">
        <f t="shared" si="1"/>
        <v>7.67</v>
      </c>
      <c r="Q165" s="74">
        <f t="shared" si="2"/>
        <v>0</v>
      </c>
      <c r="R165" s="28"/>
      <c r="S165" s="28"/>
      <c r="T165" s="28"/>
      <c r="U165" s="28"/>
      <c r="V165" s="28"/>
      <c r="W165" s="28"/>
      <c r="X165" s="28"/>
      <c r="Y165" s="28"/>
      <c r="Z165" s="28"/>
    </row>
    <row r="166" spans="1:26" ht="15" customHeight="1">
      <c r="A166" s="111">
        <v>157</v>
      </c>
      <c r="B166" s="48" t="s">
        <v>3436</v>
      </c>
      <c r="C166" s="48"/>
      <c r="D166" s="35"/>
      <c r="E166" s="149" t="s">
        <v>463</v>
      </c>
      <c r="F166" s="156"/>
      <c r="G166" s="670">
        <v>15.19</v>
      </c>
      <c r="H166" s="88">
        <v>12</v>
      </c>
      <c r="I166" s="40">
        <v>1</v>
      </c>
      <c r="J166" s="40" t="s">
        <v>2755</v>
      </c>
      <c r="K166" s="41" t="s">
        <v>26</v>
      </c>
      <c r="L166" s="42" t="str">
        <f t="shared" si="5"/>
        <v>1piece</v>
      </c>
      <c r="M166" s="658">
        <f t="shared" si="6"/>
        <v>12</v>
      </c>
      <c r="N166" s="659" t="str">
        <f t="shared" si="4"/>
        <v>12 piece</v>
      </c>
      <c r="O166" s="692">
        <f t="shared" si="0"/>
        <v>182.28</v>
      </c>
      <c r="P166" s="29">
        <f t="shared" si="1"/>
        <v>15.19</v>
      </c>
      <c r="Q166" s="74">
        <f t="shared" si="2"/>
        <v>0</v>
      </c>
      <c r="R166" s="28"/>
      <c r="S166" s="28"/>
      <c r="T166" s="28"/>
      <c r="U166" s="28"/>
      <c r="V166" s="28"/>
      <c r="W166" s="28"/>
      <c r="X166" s="28"/>
      <c r="Y166" s="28"/>
      <c r="Z166" s="28"/>
    </row>
    <row r="167" spans="1:26" ht="15" customHeight="1">
      <c r="A167" s="111">
        <v>158</v>
      </c>
      <c r="B167" s="48" t="s">
        <v>523</v>
      </c>
      <c r="C167" s="48"/>
      <c r="D167" s="35"/>
      <c r="E167" s="149" t="s">
        <v>524</v>
      </c>
      <c r="F167" s="156"/>
      <c r="G167" s="670">
        <v>15.47</v>
      </c>
      <c r="H167" s="88">
        <v>10</v>
      </c>
      <c r="I167" s="40">
        <v>1</v>
      </c>
      <c r="J167" s="40" t="s">
        <v>2755</v>
      </c>
      <c r="K167" s="41" t="s">
        <v>26</v>
      </c>
      <c r="L167" s="42" t="str">
        <f t="shared" si="5"/>
        <v>1piece</v>
      </c>
      <c r="M167" s="658">
        <f t="shared" si="6"/>
        <v>10</v>
      </c>
      <c r="N167" s="659" t="str">
        <f t="shared" si="4"/>
        <v>10 piece</v>
      </c>
      <c r="O167" s="692">
        <f t="shared" si="0"/>
        <v>154.70000000000002</v>
      </c>
      <c r="P167" s="29">
        <f t="shared" si="1"/>
        <v>15.470000000000002</v>
      </c>
      <c r="Q167" s="74">
        <f t="shared" si="2"/>
        <v>0</v>
      </c>
      <c r="R167" s="28"/>
      <c r="S167" s="28"/>
      <c r="T167" s="28"/>
      <c r="U167" s="28"/>
      <c r="V167" s="28"/>
      <c r="W167" s="28"/>
      <c r="X167" s="28"/>
      <c r="Y167" s="28"/>
      <c r="Z167" s="28"/>
    </row>
    <row r="168" spans="1:26" ht="15" customHeight="1">
      <c r="A168" s="111">
        <v>159</v>
      </c>
      <c r="B168" s="48" t="s">
        <v>525</v>
      </c>
      <c r="C168" s="48"/>
      <c r="D168" s="35"/>
      <c r="E168" s="149" t="s">
        <v>3437</v>
      </c>
      <c r="F168" s="156"/>
      <c r="G168" s="670">
        <v>15.39</v>
      </c>
      <c r="H168" s="88">
        <v>12</v>
      </c>
      <c r="I168" s="40">
        <v>1</v>
      </c>
      <c r="J168" s="40" t="s">
        <v>2755</v>
      </c>
      <c r="K168" s="41" t="s">
        <v>26</v>
      </c>
      <c r="L168" s="42" t="str">
        <f t="shared" si="5"/>
        <v>1piece</v>
      </c>
      <c r="M168" s="658">
        <f t="shared" si="6"/>
        <v>12</v>
      </c>
      <c r="N168" s="659" t="str">
        <f t="shared" si="4"/>
        <v>12 piece</v>
      </c>
      <c r="O168" s="692">
        <f t="shared" si="0"/>
        <v>184.68</v>
      </c>
      <c r="P168" s="29">
        <f t="shared" si="1"/>
        <v>15.39</v>
      </c>
      <c r="Q168" s="74">
        <f t="shared" si="2"/>
        <v>0</v>
      </c>
      <c r="R168" s="28"/>
      <c r="S168" s="28"/>
      <c r="T168" s="28"/>
      <c r="U168" s="28"/>
      <c r="V168" s="28"/>
      <c r="W168" s="28"/>
      <c r="X168" s="28"/>
      <c r="Y168" s="28"/>
      <c r="Z168" s="28"/>
    </row>
    <row r="169" spans="1:26" ht="15" customHeight="1">
      <c r="A169" s="111">
        <v>160</v>
      </c>
      <c r="B169" s="48" t="s">
        <v>585</v>
      </c>
      <c r="C169" s="48"/>
      <c r="D169" s="35"/>
      <c r="E169" s="149" t="s">
        <v>3438</v>
      </c>
      <c r="F169" s="156"/>
      <c r="G169" s="670">
        <v>6.79</v>
      </c>
      <c r="H169" s="88">
        <v>13</v>
      </c>
      <c r="I169" s="40">
        <v>1</v>
      </c>
      <c r="J169" s="40" t="s">
        <v>2755</v>
      </c>
      <c r="K169" s="41" t="s">
        <v>26</v>
      </c>
      <c r="L169" s="42" t="str">
        <f t="shared" si="5"/>
        <v>1piece</v>
      </c>
      <c r="M169" s="658">
        <f t="shared" si="6"/>
        <v>13</v>
      </c>
      <c r="N169" s="659" t="str">
        <f t="shared" si="4"/>
        <v>13 piece</v>
      </c>
      <c r="O169" s="692">
        <f t="shared" si="0"/>
        <v>88.27</v>
      </c>
      <c r="P169" s="29">
        <f t="shared" si="1"/>
        <v>6.79</v>
      </c>
      <c r="Q169" s="74">
        <f t="shared" si="2"/>
        <v>0</v>
      </c>
      <c r="R169" s="28"/>
      <c r="S169" s="28"/>
      <c r="T169" s="28"/>
      <c r="U169" s="28"/>
      <c r="V169" s="28"/>
      <c r="W169" s="28"/>
      <c r="X169" s="28"/>
      <c r="Y169" s="28"/>
      <c r="Z169" s="28"/>
    </row>
    <row r="170" spans="1:26" ht="15" customHeight="1">
      <c r="A170" s="111">
        <v>161</v>
      </c>
      <c r="B170" s="48" t="s">
        <v>589</v>
      </c>
      <c r="C170" s="48"/>
      <c r="D170" s="35"/>
      <c r="E170" s="149" t="s">
        <v>3474</v>
      </c>
      <c r="F170" s="156"/>
      <c r="G170" s="670">
        <v>19.25</v>
      </c>
      <c r="H170" s="88">
        <v>139</v>
      </c>
      <c r="I170" s="40">
        <v>1</v>
      </c>
      <c r="J170" s="40" t="s">
        <v>2755</v>
      </c>
      <c r="K170" s="41"/>
      <c r="L170" s="42" t="str">
        <f t="shared" si="5"/>
        <v>1piece</v>
      </c>
      <c r="M170" s="658">
        <f t="shared" si="6"/>
        <v>139</v>
      </c>
      <c r="N170" s="659" t="str">
        <f t="shared" si="4"/>
        <v>139piece</v>
      </c>
      <c r="O170" s="692">
        <f t="shared" si="0"/>
        <v>2675.75</v>
      </c>
      <c r="P170" s="29">
        <f t="shared" si="1"/>
        <v>19.25</v>
      </c>
      <c r="Q170" s="74"/>
      <c r="R170" s="28"/>
      <c r="S170" s="28"/>
      <c r="T170" s="28"/>
      <c r="U170" s="28"/>
      <c r="V170" s="28"/>
      <c r="W170" s="28"/>
      <c r="X170" s="28"/>
      <c r="Y170" s="28"/>
      <c r="Z170" s="28"/>
    </row>
    <row r="171" spans="1:26" ht="15" customHeight="1">
      <c r="A171" s="111">
        <v>162</v>
      </c>
      <c r="B171" s="48" t="s">
        <v>591</v>
      </c>
      <c r="C171" s="48"/>
      <c r="D171" s="35"/>
      <c r="E171" s="149" t="s">
        <v>3439</v>
      </c>
      <c r="F171" s="156"/>
      <c r="G171" s="670">
        <v>1.8</v>
      </c>
      <c r="H171" s="88">
        <v>379</v>
      </c>
      <c r="I171" s="40">
        <v>1</v>
      </c>
      <c r="J171" s="40" t="s">
        <v>2755</v>
      </c>
      <c r="K171" s="41"/>
      <c r="L171" s="42" t="str">
        <f t="shared" si="5"/>
        <v>1piece</v>
      </c>
      <c r="M171" s="658">
        <f t="shared" si="6"/>
        <v>379</v>
      </c>
      <c r="N171" s="659" t="str">
        <f t="shared" si="4"/>
        <v>379piece</v>
      </c>
      <c r="O171" s="692">
        <f t="shared" si="0"/>
        <v>682.2</v>
      </c>
      <c r="P171" s="29">
        <f t="shared" si="1"/>
        <v>1.8</v>
      </c>
      <c r="Q171" s="74"/>
      <c r="R171" s="28"/>
      <c r="S171" s="28"/>
      <c r="T171" s="28"/>
      <c r="U171" s="28"/>
      <c r="V171" s="28"/>
      <c r="W171" s="28"/>
      <c r="X171" s="28"/>
      <c r="Y171" s="28"/>
      <c r="Z171" s="28"/>
    </row>
    <row r="172" spans="1:26" ht="15" customHeight="1">
      <c r="A172" s="111">
        <v>163</v>
      </c>
      <c r="B172" s="48" t="s">
        <v>801</v>
      </c>
      <c r="C172" s="48"/>
      <c r="D172" s="35"/>
      <c r="E172" s="149" t="s">
        <v>3440</v>
      </c>
      <c r="F172" s="156"/>
      <c r="G172" s="670">
        <v>8.8000000000000007</v>
      </c>
      <c r="H172" s="88">
        <v>15</v>
      </c>
      <c r="I172" s="40">
        <v>1</v>
      </c>
      <c r="J172" s="40" t="s">
        <v>2755</v>
      </c>
      <c r="K172" s="41"/>
      <c r="L172" s="42" t="str">
        <f t="shared" si="5"/>
        <v>1piece</v>
      </c>
      <c r="M172" s="658">
        <f t="shared" si="6"/>
        <v>15</v>
      </c>
      <c r="N172" s="659" t="str">
        <f t="shared" si="4"/>
        <v>15piece</v>
      </c>
      <c r="O172" s="692">
        <f t="shared" si="0"/>
        <v>132</v>
      </c>
      <c r="P172" s="29">
        <f t="shared" si="1"/>
        <v>8.8000000000000007</v>
      </c>
      <c r="Q172" s="74"/>
      <c r="R172" s="28"/>
      <c r="S172" s="28"/>
      <c r="T172" s="28"/>
      <c r="U172" s="28"/>
      <c r="V172" s="28"/>
      <c r="W172" s="28"/>
      <c r="X172" s="28"/>
      <c r="Y172" s="28"/>
      <c r="Z172" s="28"/>
    </row>
    <row r="173" spans="1:26" ht="15" customHeight="1">
      <c r="A173" s="111">
        <v>164</v>
      </c>
      <c r="B173" s="48" t="s">
        <v>874</v>
      </c>
      <c r="C173" s="48"/>
      <c r="D173" s="35"/>
      <c r="E173" s="149" t="s">
        <v>3427</v>
      </c>
      <c r="F173" s="156"/>
      <c r="G173" s="670">
        <v>7.26</v>
      </c>
      <c r="H173" s="88">
        <v>19</v>
      </c>
      <c r="I173" s="40">
        <v>1</v>
      </c>
      <c r="J173" s="40" t="s">
        <v>2755</v>
      </c>
      <c r="K173" s="41"/>
      <c r="L173" s="42" t="str">
        <f t="shared" si="5"/>
        <v>1piece</v>
      </c>
      <c r="M173" s="658">
        <f t="shared" si="6"/>
        <v>19</v>
      </c>
      <c r="N173" s="659" t="str">
        <f t="shared" si="4"/>
        <v>19piece</v>
      </c>
      <c r="O173" s="692">
        <f t="shared" si="0"/>
        <v>137.94</v>
      </c>
      <c r="P173" s="29">
        <f t="shared" si="1"/>
        <v>7.26</v>
      </c>
      <c r="Q173" s="74"/>
      <c r="R173" s="28"/>
      <c r="S173" s="28"/>
      <c r="T173" s="28"/>
      <c r="U173" s="28"/>
      <c r="V173" s="28"/>
      <c r="W173" s="28"/>
      <c r="X173" s="28"/>
      <c r="Y173" s="28"/>
      <c r="Z173" s="28"/>
    </row>
    <row r="174" spans="1:26" ht="15" customHeight="1">
      <c r="A174" s="111">
        <v>165</v>
      </c>
      <c r="B174" s="48" t="s">
        <v>978</v>
      </c>
      <c r="C174" s="48"/>
      <c r="D174" s="35"/>
      <c r="E174" s="149" t="s">
        <v>3475</v>
      </c>
      <c r="F174" s="156"/>
      <c r="G174" s="670">
        <v>5.59</v>
      </c>
      <c r="H174" s="88">
        <v>170</v>
      </c>
      <c r="I174" s="40">
        <v>1</v>
      </c>
      <c r="J174" s="40" t="s">
        <v>2755</v>
      </c>
      <c r="K174" s="41"/>
      <c r="L174" s="42" t="str">
        <f t="shared" si="5"/>
        <v>1piece</v>
      </c>
      <c r="M174" s="658">
        <f t="shared" si="6"/>
        <v>170</v>
      </c>
      <c r="N174" s="659" t="str">
        <f t="shared" si="4"/>
        <v>170piece</v>
      </c>
      <c r="O174" s="692">
        <f t="shared" si="0"/>
        <v>950.3</v>
      </c>
      <c r="P174" s="29">
        <f t="shared" si="1"/>
        <v>5.59</v>
      </c>
      <c r="Q174" s="74"/>
      <c r="R174" s="28"/>
      <c r="S174" s="28"/>
      <c r="T174" s="28"/>
      <c r="U174" s="28"/>
      <c r="V174" s="28"/>
      <c r="W174" s="28"/>
      <c r="X174" s="28"/>
      <c r="Y174" s="28"/>
      <c r="Z174" s="28"/>
    </row>
    <row r="175" spans="1:26" ht="15" customHeight="1">
      <c r="A175" s="111">
        <v>166</v>
      </c>
      <c r="B175" s="48" t="s">
        <v>1199</v>
      </c>
      <c r="C175" s="48"/>
      <c r="D175" s="35"/>
      <c r="E175" s="149" t="s">
        <v>3476</v>
      </c>
      <c r="F175" s="156"/>
      <c r="G175" s="670">
        <v>6.06</v>
      </c>
      <c r="H175" s="88">
        <v>100</v>
      </c>
      <c r="I175" s="40">
        <v>1</v>
      </c>
      <c r="J175" s="40" t="s">
        <v>2755</v>
      </c>
      <c r="K175" s="41"/>
      <c r="L175" s="42" t="str">
        <f t="shared" si="5"/>
        <v>1piece</v>
      </c>
      <c r="M175" s="658">
        <f t="shared" si="6"/>
        <v>100</v>
      </c>
      <c r="N175" s="659" t="str">
        <f t="shared" si="4"/>
        <v>100piece</v>
      </c>
      <c r="O175" s="692">
        <f t="shared" si="0"/>
        <v>606</v>
      </c>
      <c r="P175" s="29">
        <f t="shared" si="1"/>
        <v>6.06</v>
      </c>
      <c r="Q175" s="74"/>
      <c r="R175" s="28"/>
      <c r="S175" s="28"/>
      <c r="T175" s="28"/>
      <c r="U175" s="28"/>
      <c r="V175" s="28"/>
      <c r="W175" s="28"/>
      <c r="X175" s="28"/>
      <c r="Y175" s="28"/>
      <c r="Z175" s="28"/>
    </row>
    <row r="176" spans="1:26" ht="15" customHeight="1">
      <c r="A176" s="111">
        <v>167</v>
      </c>
      <c r="B176" s="48" t="s">
        <v>1309</v>
      </c>
      <c r="C176" s="48"/>
      <c r="D176" s="35"/>
      <c r="E176" s="149" t="s">
        <v>1310</v>
      </c>
      <c r="F176" s="156"/>
      <c r="G176" s="670">
        <v>21.92</v>
      </c>
      <c r="H176" s="88">
        <v>9</v>
      </c>
      <c r="I176" s="40">
        <v>1</v>
      </c>
      <c r="J176" s="40" t="s">
        <v>2755</v>
      </c>
      <c r="K176" s="41"/>
      <c r="L176" s="42" t="str">
        <f t="shared" si="5"/>
        <v>1piece</v>
      </c>
      <c r="M176" s="658">
        <f t="shared" si="6"/>
        <v>9</v>
      </c>
      <c r="N176" s="659" t="str">
        <f t="shared" si="4"/>
        <v>9piece</v>
      </c>
      <c r="O176" s="692">
        <f t="shared" si="0"/>
        <v>197.28000000000003</v>
      </c>
      <c r="P176" s="29">
        <f t="shared" si="1"/>
        <v>21.92</v>
      </c>
      <c r="Q176" s="74"/>
      <c r="R176" s="28"/>
      <c r="S176" s="28"/>
      <c r="T176" s="28"/>
      <c r="U176" s="28"/>
      <c r="V176" s="28"/>
      <c r="W176" s="28"/>
      <c r="X176" s="28"/>
      <c r="Y176" s="28"/>
      <c r="Z176" s="28"/>
    </row>
    <row r="177" spans="1:26" ht="15" customHeight="1">
      <c r="A177" s="111">
        <v>168</v>
      </c>
      <c r="B177" s="48" t="s">
        <v>1749</v>
      </c>
      <c r="C177" s="48"/>
      <c r="D177" s="35"/>
      <c r="E177" s="149" t="s">
        <v>1750</v>
      </c>
      <c r="F177" s="156"/>
      <c r="G177" s="670">
        <v>22.38</v>
      </c>
      <c r="H177" s="88">
        <v>34</v>
      </c>
      <c r="I177" s="40">
        <v>1</v>
      </c>
      <c r="J177" s="40" t="s">
        <v>2755</v>
      </c>
      <c r="K177" s="41"/>
      <c r="L177" s="42" t="str">
        <f t="shared" si="5"/>
        <v>1piece</v>
      </c>
      <c r="M177" s="658">
        <f t="shared" si="6"/>
        <v>34</v>
      </c>
      <c r="N177" s="659" t="str">
        <f t="shared" si="4"/>
        <v>34piece</v>
      </c>
      <c r="O177" s="692">
        <f t="shared" si="0"/>
        <v>760.92</v>
      </c>
      <c r="P177" s="29">
        <f t="shared" si="1"/>
        <v>22.38</v>
      </c>
      <c r="Q177" s="74"/>
      <c r="R177" s="28"/>
      <c r="S177" s="28"/>
      <c r="T177" s="28"/>
      <c r="U177" s="28"/>
      <c r="V177" s="28"/>
      <c r="W177" s="28"/>
      <c r="X177" s="28"/>
      <c r="Y177" s="28"/>
      <c r="Z177" s="28"/>
    </row>
    <row r="178" spans="1:26" ht="15" customHeight="1">
      <c r="A178" s="111">
        <v>169</v>
      </c>
      <c r="B178" s="48" t="s">
        <v>1944</v>
      </c>
      <c r="C178" s="48"/>
      <c r="D178" s="35"/>
      <c r="E178" s="149" t="s">
        <v>3442</v>
      </c>
      <c r="F178" s="156"/>
      <c r="G178" s="670">
        <v>15.22</v>
      </c>
      <c r="H178" s="88">
        <v>49</v>
      </c>
      <c r="I178" s="40">
        <v>1</v>
      </c>
      <c r="J178" s="40" t="s">
        <v>2755</v>
      </c>
      <c r="K178" s="41"/>
      <c r="L178" s="42" t="str">
        <f t="shared" si="5"/>
        <v>1piece</v>
      </c>
      <c r="M178" s="658">
        <f t="shared" si="6"/>
        <v>49</v>
      </c>
      <c r="N178" s="659" t="str">
        <f t="shared" si="4"/>
        <v>49piece</v>
      </c>
      <c r="O178" s="692">
        <f t="shared" si="0"/>
        <v>745.78000000000009</v>
      </c>
      <c r="P178" s="29">
        <f t="shared" si="1"/>
        <v>15.220000000000002</v>
      </c>
      <c r="Q178" s="74"/>
      <c r="R178" s="28"/>
      <c r="S178" s="28"/>
      <c r="T178" s="28"/>
      <c r="U178" s="28"/>
      <c r="V178" s="28"/>
      <c r="W178" s="28"/>
      <c r="X178" s="28"/>
      <c r="Y178" s="28"/>
      <c r="Z178" s="28"/>
    </row>
    <row r="179" spans="1:26" ht="15" customHeight="1">
      <c r="A179" s="111">
        <v>170</v>
      </c>
      <c r="B179" s="48" t="s">
        <v>3443</v>
      </c>
      <c r="C179" s="48"/>
      <c r="D179" s="35"/>
      <c r="E179" s="149" t="s">
        <v>3442</v>
      </c>
      <c r="F179" s="156"/>
      <c r="G179" s="670">
        <v>15.19</v>
      </c>
      <c r="H179" s="88">
        <v>28</v>
      </c>
      <c r="I179" s="40">
        <v>1</v>
      </c>
      <c r="J179" s="40" t="s">
        <v>2755</v>
      </c>
      <c r="K179" s="41"/>
      <c r="L179" s="42" t="str">
        <f t="shared" si="5"/>
        <v>1piece</v>
      </c>
      <c r="M179" s="658">
        <f t="shared" si="6"/>
        <v>28</v>
      </c>
      <c r="N179" s="659" t="str">
        <f t="shared" si="4"/>
        <v>28piece</v>
      </c>
      <c r="O179" s="692">
        <f t="shared" si="0"/>
        <v>425.32</v>
      </c>
      <c r="P179" s="29">
        <f t="shared" si="1"/>
        <v>15.19</v>
      </c>
      <c r="Q179" s="74"/>
      <c r="R179" s="28"/>
      <c r="S179" s="28"/>
      <c r="T179" s="28"/>
      <c r="U179" s="28"/>
      <c r="V179" s="28"/>
      <c r="W179" s="28"/>
      <c r="X179" s="28"/>
      <c r="Y179" s="28"/>
      <c r="Z179" s="28"/>
    </row>
    <row r="180" spans="1:26" ht="15" customHeight="1">
      <c r="A180" s="111">
        <v>171</v>
      </c>
      <c r="B180" s="48" t="s">
        <v>1991</v>
      </c>
      <c r="C180" s="48"/>
      <c r="D180" s="35"/>
      <c r="E180" s="149" t="s">
        <v>3444</v>
      </c>
      <c r="F180" s="156"/>
      <c r="G180" s="670">
        <v>13.69</v>
      </c>
      <c r="H180" s="88">
        <v>15</v>
      </c>
      <c r="I180" s="40">
        <v>1</v>
      </c>
      <c r="J180" s="40" t="s">
        <v>2755</v>
      </c>
      <c r="K180" s="41"/>
      <c r="L180" s="42" t="str">
        <f t="shared" si="5"/>
        <v>1piece</v>
      </c>
      <c r="M180" s="658">
        <f t="shared" si="6"/>
        <v>15</v>
      </c>
      <c r="N180" s="659" t="str">
        <f t="shared" si="4"/>
        <v>15piece</v>
      </c>
      <c r="O180" s="692">
        <f t="shared" si="0"/>
        <v>205.35</v>
      </c>
      <c r="P180" s="29">
        <f t="shared" si="1"/>
        <v>13.69</v>
      </c>
      <c r="Q180" s="74"/>
      <c r="R180" s="28"/>
      <c r="S180" s="28"/>
      <c r="T180" s="28"/>
      <c r="U180" s="28"/>
      <c r="V180" s="28"/>
      <c r="W180" s="28"/>
      <c r="X180" s="28"/>
      <c r="Y180" s="28"/>
      <c r="Z180" s="28"/>
    </row>
    <row r="181" spans="1:26" ht="15" customHeight="1">
      <c r="A181" s="111">
        <v>172</v>
      </c>
      <c r="B181" s="48" t="s">
        <v>2002</v>
      </c>
      <c r="C181" s="48"/>
      <c r="D181" s="35"/>
      <c r="E181" s="149" t="s">
        <v>3445</v>
      </c>
      <c r="F181" s="156"/>
      <c r="G181" s="670">
        <v>6.14</v>
      </c>
      <c r="H181" s="88">
        <v>110</v>
      </c>
      <c r="I181" s="40">
        <v>1</v>
      </c>
      <c r="J181" s="40" t="s">
        <v>2755</v>
      </c>
      <c r="K181" s="41"/>
      <c r="L181" s="42" t="str">
        <f t="shared" si="5"/>
        <v>1piece</v>
      </c>
      <c r="M181" s="658">
        <f t="shared" si="6"/>
        <v>110</v>
      </c>
      <c r="N181" s="659" t="str">
        <f t="shared" si="4"/>
        <v>110piece</v>
      </c>
      <c r="O181" s="692">
        <f t="shared" si="0"/>
        <v>675.4</v>
      </c>
      <c r="P181" s="29">
        <f t="shared" si="1"/>
        <v>6.14</v>
      </c>
      <c r="Q181" s="74"/>
      <c r="R181" s="28"/>
      <c r="S181" s="28"/>
      <c r="T181" s="28"/>
      <c r="U181" s="28"/>
      <c r="V181" s="28"/>
      <c r="W181" s="28"/>
      <c r="X181" s="28"/>
      <c r="Y181" s="28"/>
      <c r="Z181" s="28"/>
    </row>
    <row r="182" spans="1:26" ht="15" customHeight="1">
      <c r="A182" s="111">
        <v>173</v>
      </c>
      <c r="B182" s="48" t="s">
        <v>1789</v>
      </c>
      <c r="C182" s="48"/>
      <c r="D182" s="35"/>
      <c r="E182" s="149" t="s">
        <v>3446</v>
      </c>
      <c r="F182" s="156"/>
      <c r="G182" s="670">
        <v>7.17</v>
      </c>
      <c r="H182" s="88">
        <v>34</v>
      </c>
      <c r="I182" s="40">
        <v>1</v>
      </c>
      <c r="J182" s="40" t="s">
        <v>2755</v>
      </c>
      <c r="K182" s="41"/>
      <c r="L182" s="42" t="str">
        <f t="shared" si="5"/>
        <v>1piece</v>
      </c>
      <c r="M182" s="658">
        <f t="shared" si="6"/>
        <v>34</v>
      </c>
      <c r="N182" s="659" t="str">
        <f t="shared" si="4"/>
        <v>34piece</v>
      </c>
      <c r="O182" s="692">
        <f t="shared" si="0"/>
        <v>243.78</v>
      </c>
      <c r="P182" s="29">
        <f t="shared" si="1"/>
        <v>7.17</v>
      </c>
      <c r="Q182" s="74"/>
      <c r="R182" s="28"/>
      <c r="S182" s="28"/>
      <c r="T182" s="28"/>
      <c r="U182" s="28"/>
      <c r="V182" s="28"/>
      <c r="W182" s="28"/>
      <c r="X182" s="28"/>
      <c r="Y182" s="28"/>
      <c r="Z182" s="28"/>
    </row>
    <row r="183" spans="1:26" ht="15" customHeight="1">
      <c r="A183" s="111">
        <v>174</v>
      </c>
      <c r="B183" s="48" t="s">
        <v>2400</v>
      </c>
      <c r="C183" s="48"/>
      <c r="D183" s="35"/>
      <c r="E183" s="149" t="s">
        <v>2401</v>
      </c>
      <c r="F183" s="156"/>
      <c r="G183" s="670">
        <v>22.38</v>
      </c>
      <c r="H183" s="88">
        <v>6</v>
      </c>
      <c r="I183" s="40">
        <v>1</v>
      </c>
      <c r="J183" s="40" t="s">
        <v>2755</v>
      </c>
      <c r="K183" s="41"/>
      <c r="L183" s="42" t="str">
        <f t="shared" si="5"/>
        <v>1piece</v>
      </c>
      <c r="M183" s="658">
        <f t="shared" si="6"/>
        <v>6</v>
      </c>
      <c r="N183" s="659" t="str">
        <f t="shared" si="4"/>
        <v>6piece</v>
      </c>
      <c r="O183" s="692">
        <f t="shared" si="0"/>
        <v>134.28</v>
      </c>
      <c r="P183" s="29">
        <f t="shared" si="1"/>
        <v>22.38</v>
      </c>
      <c r="Q183" s="74"/>
      <c r="R183" s="28"/>
      <c r="S183" s="28"/>
      <c r="T183" s="28"/>
      <c r="U183" s="28"/>
      <c r="V183" s="28"/>
      <c r="W183" s="28"/>
      <c r="X183" s="28"/>
      <c r="Y183" s="28"/>
      <c r="Z183" s="28"/>
    </row>
    <row r="184" spans="1:26" ht="15" customHeight="1">
      <c r="A184" s="111">
        <v>175</v>
      </c>
      <c r="B184" s="48" t="s">
        <v>2483</v>
      </c>
      <c r="C184" s="48"/>
      <c r="D184" s="35"/>
      <c r="E184" s="149" t="s">
        <v>3447</v>
      </c>
      <c r="F184" s="156"/>
      <c r="G184" s="670">
        <v>32.770000000000003</v>
      </c>
      <c r="H184" s="88">
        <v>11</v>
      </c>
      <c r="I184" s="40">
        <v>1</v>
      </c>
      <c r="J184" s="40" t="s">
        <v>2755</v>
      </c>
      <c r="K184" s="41"/>
      <c r="L184" s="42" t="str">
        <f t="shared" si="5"/>
        <v>1piece</v>
      </c>
      <c r="M184" s="658">
        <f t="shared" si="6"/>
        <v>11</v>
      </c>
      <c r="N184" s="659" t="str">
        <f t="shared" si="4"/>
        <v>11piece</v>
      </c>
      <c r="O184" s="692">
        <f t="shared" si="0"/>
        <v>360.47</v>
      </c>
      <c r="P184" s="29">
        <f t="shared" si="1"/>
        <v>32.770000000000003</v>
      </c>
      <c r="Q184" s="74"/>
      <c r="R184" s="28"/>
      <c r="S184" s="28"/>
      <c r="T184" s="28"/>
      <c r="U184" s="28"/>
      <c r="V184" s="28"/>
      <c r="W184" s="28"/>
      <c r="X184" s="28"/>
      <c r="Y184" s="28"/>
      <c r="Z184" s="28"/>
    </row>
    <row r="185" spans="1:26" ht="15" customHeight="1">
      <c r="A185" s="111">
        <v>176</v>
      </c>
      <c r="B185" s="48" t="s">
        <v>430</v>
      </c>
      <c r="C185" s="48"/>
      <c r="D185" s="35"/>
      <c r="E185" s="149"/>
      <c r="F185" s="156"/>
      <c r="G185" s="670">
        <v>62</v>
      </c>
      <c r="H185" s="88">
        <v>5</v>
      </c>
      <c r="I185" s="40">
        <v>1000</v>
      </c>
      <c r="J185" s="40" t="s">
        <v>33</v>
      </c>
      <c r="K185" s="41"/>
      <c r="L185" s="42" t="str">
        <f t="shared" si="5"/>
        <v>1000kg</v>
      </c>
      <c r="M185" s="658">
        <f t="shared" si="6"/>
        <v>5000</v>
      </c>
      <c r="N185" s="659" t="str">
        <f t="shared" si="4"/>
        <v>5000kg</v>
      </c>
      <c r="O185" s="692">
        <f t="shared" si="0"/>
        <v>310</v>
      </c>
      <c r="P185" s="29">
        <f t="shared" si="1"/>
        <v>62</v>
      </c>
      <c r="Q185" s="74"/>
      <c r="R185" s="28"/>
      <c r="S185" s="28"/>
      <c r="T185" s="28"/>
      <c r="U185" s="28"/>
      <c r="V185" s="28"/>
      <c r="W185" s="28"/>
      <c r="X185" s="28"/>
      <c r="Y185" s="28"/>
      <c r="Z185" s="28"/>
    </row>
    <row r="186" spans="1:26" ht="15" customHeight="1">
      <c r="A186" s="111">
        <v>177</v>
      </c>
      <c r="B186" s="48" t="s">
        <v>442</v>
      </c>
      <c r="C186" s="48"/>
      <c r="D186" s="35"/>
      <c r="E186" s="149"/>
      <c r="F186" s="156"/>
      <c r="G186" s="670">
        <v>145</v>
      </c>
      <c r="H186" s="88">
        <v>4</v>
      </c>
      <c r="I186" s="40">
        <v>1</v>
      </c>
      <c r="J186" s="40" t="s">
        <v>2755</v>
      </c>
      <c r="K186" s="41"/>
      <c r="L186" s="42" t="str">
        <f t="shared" si="5"/>
        <v>1piece</v>
      </c>
      <c r="M186" s="658">
        <f t="shared" si="6"/>
        <v>4</v>
      </c>
      <c r="N186" s="659" t="str">
        <f t="shared" si="4"/>
        <v>4piece</v>
      </c>
      <c r="O186" s="692">
        <f t="shared" si="0"/>
        <v>580</v>
      </c>
      <c r="P186" s="29">
        <f t="shared" si="1"/>
        <v>145</v>
      </c>
      <c r="Q186" s="74"/>
      <c r="R186" s="28"/>
      <c r="S186" s="28"/>
      <c r="T186" s="28"/>
      <c r="U186" s="28"/>
      <c r="V186" s="28"/>
      <c r="W186" s="28"/>
      <c r="X186" s="28"/>
      <c r="Y186" s="28"/>
      <c r="Z186" s="28"/>
    </row>
    <row r="187" spans="1:26" ht="15" customHeight="1">
      <c r="A187" s="111">
        <v>178</v>
      </c>
      <c r="B187" s="48" t="s">
        <v>1430</v>
      </c>
      <c r="C187" s="48"/>
      <c r="D187" s="35"/>
      <c r="E187" s="149"/>
      <c r="F187" s="156"/>
      <c r="G187" s="670">
        <v>95</v>
      </c>
      <c r="H187" s="88">
        <v>1</v>
      </c>
      <c r="I187" s="40">
        <v>1000</v>
      </c>
      <c r="J187" s="40" t="s">
        <v>33</v>
      </c>
      <c r="K187" s="41"/>
      <c r="L187" s="42" t="str">
        <f t="shared" si="5"/>
        <v>1000kg</v>
      </c>
      <c r="M187" s="658"/>
      <c r="N187" s="659" t="str">
        <f t="shared" si="4"/>
        <v>kg</v>
      </c>
      <c r="O187" s="692">
        <f t="shared" si="0"/>
        <v>95</v>
      </c>
      <c r="P187" s="29">
        <f t="shared" si="1"/>
        <v>95</v>
      </c>
      <c r="Q187" s="74"/>
      <c r="R187" s="28"/>
      <c r="S187" s="28"/>
      <c r="T187" s="28"/>
      <c r="U187" s="28"/>
      <c r="V187" s="28"/>
      <c r="W187" s="28"/>
      <c r="X187" s="28"/>
      <c r="Y187" s="28"/>
      <c r="Z187" s="28"/>
    </row>
    <row r="188" spans="1:26" ht="15" customHeight="1">
      <c r="A188" s="111">
        <v>179</v>
      </c>
      <c r="B188" s="48" t="s">
        <v>1668</v>
      </c>
      <c r="C188" s="48"/>
      <c r="D188" s="35"/>
      <c r="E188" s="149"/>
      <c r="F188" s="156"/>
      <c r="G188" s="670">
        <v>140</v>
      </c>
      <c r="H188" s="88">
        <v>5</v>
      </c>
      <c r="I188" s="40">
        <v>1000</v>
      </c>
      <c r="J188" s="40" t="s">
        <v>33</v>
      </c>
      <c r="K188" s="41"/>
      <c r="L188" s="42" t="str">
        <f t="shared" si="5"/>
        <v>1000kg</v>
      </c>
      <c r="M188" s="658"/>
      <c r="N188" s="659" t="str">
        <f t="shared" si="4"/>
        <v>kg</v>
      </c>
      <c r="O188" s="692">
        <f t="shared" si="0"/>
        <v>700</v>
      </c>
      <c r="P188" s="29">
        <f t="shared" si="1"/>
        <v>140</v>
      </c>
      <c r="Q188" s="74"/>
      <c r="R188" s="28"/>
      <c r="S188" s="28"/>
      <c r="T188" s="28"/>
      <c r="U188" s="28"/>
      <c r="V188" s="28"/>
      <c r="W188" s="28"/>
      <c r="X188" s="28"/>
      <c r="Y188" s="28"/>
      <c r="Z188" s="28"/>
    </row>
    <row r="189" spans="1:26" ht="15" customHeight="1">
      <c r="A189" s="111">
        <v>180</v>
      </c>
      <c r="B189" s="48" t="s">
        <v>1772</v>
      </c>
      <c r="C189" s="48"/>
      <c r="D189" s="35"/>
      <c r="E189" s="149"/>
      <c r="F189" s="156"/>
      <c r="G189" s="670">
        <v>110</v>
      </c>
      <c r="H189" s="88">
        <v>3</v>
      </c>
      <c r="I189" s="40">
        <v>1000</v>
      </c>
      <c r="J189" s="40" t="s">
        <v>33</v>
      </c>
      <c r="K189" s="41"/>
      <c r="L189" s="42" t="str">
        <f t="shared" si="5"/>
        <v>1000kg</v>
      </c>
      <c r="M189" s="658"/>
      <c r="N189" s="659" t="str">
        <f t="shared" si="4"/>
        <v>kg</v>
      </c>
      <c r="O189" s="692">
        <f t="shared" si="0"/>
        <v>330</v>
      </c>
      <c r="P189" s="29">
        <f t="shared" si="1"/>
        <v>110</v>
      </c>
      <c r="Q189" s="74"/>
      <c r="R189" s="28"/>
      <c r="S189" s="28"/>
      <c r="T189" s="28"/>
      <c r="U189" s="28"/>
      <c r="V189" s="28"/>
      <c r="W189" s="28"/>
      <c r="X189" s="28"/>
      <c r="Y189" s="28"/>
      <c r="Z189" s="28"/>
    </row>
    <row r="190" spans="1:26" ht="15" customHeight="1">
      <c r="A190" s="111">
        <v>181</v>
      </c>
      <c r="B190" s="48" t="s">
        <v>2180</v>
      </c>
      <c r="C190" s="48"/>
      <c r="D190" s="35"/>
      <c r="E190" s="149"/>
      <c r="F190" s="156"/>
      <c r="G190" s="670">
        <v>95</v>
      </c>
      <c r="H190" s="88">
        <v>5</v>
      </c>
      <c r="I190" s="40">
        <v>1000</v>
      </c>
      <c r="J190" s="40" t="s">
        <v>33</v>
      </c>
      <c r="K190" s="41"/>
      <c r="L190" s="42" t="str">
        <f t="shared" si="5"/>
        <v>1000kg</v>
      </c>
      <c r="M190" s="658"/>
      <c r="N190" s="659" t="str">
        <f t="shared" si="4"/>
        <v>kg</v>
      </c>
      <c r="O190" s="692">
        <f t="shared" si="0"/>
        <v>475</v>
      </c>
      <c r="P190" s="29">
        <f t="shared" si="1"/>
        <v>95</v>
      </c>
      <c r="Q190" s="74"/>
      <c r="R190" s="28"/>
      <c r="S190" s="28"/>
      <c r="T190" s="28"/>
      <c r="U190" s="28"/>
      <c r="V190" s="28"/>
      <c r="W190" s="28"/>
      <c r="X190" s="28"/>
      <c r="Y190" s="28"/>
      <c r="Z190" s="28"/>
    </row>
    <row r="191" spans="1:26" ht="15" customHeight="1">
      <c r="A191" s="111">
        <v>182</v>
      </c>
      <c r="B191" s="48" t="s">
        <v>2528</v>
      </c>
      <c r="C191" s="48"/>
      <c r="D191" s="35"/>
      <c r="E191" s="149"/>
      <c r="F191" s="156"/>
      <c r="G191" s="670">
        <v>55</v>
      </c>
      <c r="H191" s="88">
        <v>5</v>
      </c>
      <c r="I191" s="40">
        <v>1000</v>
      </c>
      <c r="J191" s="40" t="s">
        <v>33</v>
      </c>
      <c r="K191" s="41"/>
      <c r="L191" s="42" t="str">
        <f t="shared" si="5"/>
        <v>1000kg</v>
      </c>
      <c r="M191" s="658"/>
      <c r="N191" s="659" t="str">
        <f t="shared" si="4"/>
        <v>kg</v>
      </c>
      <c r="O191" s="692">
        <f t="shared" si="0"/>
        <v>275</v>
      </c>
      <c r="P191" s="29">
        <f t="shared" si="1"/>
        <v>55</v>
      </c>
      <c r="Q191" s="74"/>
      <c r="R191" s="28"/>
      <c r="S191" s="28"/>
      <c r="T191" s="28"/>
      <c r="U191" s="28"/>
      <c r="V191" s="28"/>
      <c r="W191" s="28"/>
      <c r="X191" s="28"/>
      <c r="Y191" s="28"/>
      <c r="Z191" s="28"/>
    </row>
    <row r="192" spans="1:26" ht="15" customHeight="1">
      <c r="A192" s="111">
        <v>183</v>
      </c>
      <c r="B192" s="48" t="s">
        <v>2267</v>
      </c>
      <c r="C192" s="48"/>
      <c r="D192" s="35"/>
      <c r="E192" s="149" t="s">
        <v>3448</v>
      </c>
      <c r="F192" s="156"/>
      <c r="G192" s="670">
        <v>68</v>
      </c>
      <c r="H192" s="88">
        <v>1</v>
      </c>
      <c r="I192" s="40">
        <v>1</v>
      </c>
      <c r="J192" s="40" t="s">
        <v>2755</v>
      </c>
      <c r="K192" s="41"/>
      <c r="L192" s="42" t="str">
        <f t="shared" si="5"/>
        <v>1piece</v>
      </c>
      <c r="M192" s="658"/>
      <c r="N192" s="659" t="str">
        <f t="shared" si="4"/>
        <v>piece</v>
      </c>
      <c r="O192" s="692">
        <f t="shared" si="0"/>
        <v>68</v>
      </c>
      <c r="P192" s="29">
        <f t="shared" si="1"/>
        <v>68</v>
      </c>
      <c r="Q192" s="74"/>
      <c r="R192" s="28"/>
      <c r="S192" s="28"/>
      <c r="T192" s="28"/>
      <c r="U192" s="28"/>
      <c r="V192" s="28"/>
      <c r="W192" s="28"/>
      <c r="X192" s="28"/>
      <c r="Y192" s="28"/>
      <c r="Z192" s="28"/>
    </row>
    <row r="193" spans="1:26" ht="15" customHeight="1">
      <c r="A193" s="111">
        <v>184</v>
      </c>
      <c r="B193" s="48" t="s">
        <v>3449</v>
      </c>
      <c r="C193" s="48"/>
      <c r="D193" s="35"/>
      <c r="E193" s="149" t="s">
        <v>2644</v>
      </c>
      <c r="F193" s="156"/>
      <c r="G193" s="670">
        <v>7.03</v>
      </c>
      <c r="H193" s="88">
        <v>15</v>
      </c>
      <c r="I193" s="40">
        <v>1</v>
      </c>
      <c r="J193" s="40" t="s">
        <v>2755</v>
      </c>
      <c r="K193" s="41"/>
      <c r="L193" s="42" t="str">
        <f t="shared" si="5"/>
        <v>1piece</v>
      </c>
      <c r="M193" s="658"/>
      <c r="N193" s="659" t="str">
        <f t="shared" si="4"/>
        <v>piece</v>
      </c>
      <c r="O193" s="692">
        <f t="shared" si="0"/>
        <v>105.45</v>
      </c>
      <c r="P193" s="29">
        <f t="shared" si="1"/>
        <v>7.03</v>
      </c>
      <c r="Q193" s="74"/>
      <c r="R193" s="28"/>
      <c r="S193" s="28"/>
      <c r="T193" s="28"/>
      <c r="U193" s="28"/>
      <c r="V193" s="28"/>
      <c r="W193" s="28"/>
      <c r="X193" s="28"/>
      <c r="Y193" s="28"/>
      <c r="Z193" s="28"/>
    </row>
    <row r="194" spans="1:26" ht="15" customHeight="1">
      <c r="A194" s="111">
        <v>185</v>
      </c>
      <c r="B194" s="48" t="s">
        <v>797</v>
      </c>
      <c r="C194" s="48"/>
      <c r="D194" s="35"/>
      <c r="E194" s="149" t="s">
        <v>3450</v>
      </c>
      <c r="F194" s="156"/>
      <c r="G194" s="670">
        <v>8.11</v>
      </c>
      <c r="H194" s="88">
        <v>11</v>
      </c>
      <c r="I194" s="40">
        <v>1</v>
      </c>
      <c r="J194" s="40" t="s">
        <v>2755</v>
      </c>
      <c r="K194" s="41"/>
      <c r="L194" s="42" t="str">
        <f t="shared" si="5"/>
        <v>1piece</v>
      </c>
      <c r="M194" s="658"/>
      <c r="N194" s="659" t="str">
        <f t="shared" si="4"/>
        <v>piece</v>
      </c>
      <c r="O194" s="692">
        <f t="shared" si="0"/>
        <v>89.21</v>
      </c>
      <c r="P194" s="29">
        <f t="shared" si="1"/>
        <v>8.11</v>
      </c>
      <c r="Q194" s="74"/>
      <c r="R194" s="28"/>
      <c r="S194" s="28"/>
      <c r="T194" s="28"/>
      <c r="U194" s="28"/>
      <c r="V194" s="28"/>
      <c r="W194" s="28"/>
      <c r="X194" s="28"/>
      <c r="Y194" s="28"/>
      <c r="Z194" s="28"/>
    </row>
    <row r="195" spans="1:26" ht="25.5" customHeight="1">
      <c r="A195" s="698" t="s">
        <v>3218</v>
      </c>
      <c r="B195" s="699"/>
      <c r="C195" s="700"/>
      <c r="D195" s="700"/>
      <c r="E195" s="701"/>
      <c r="F195" s="700"/>
      <c r="G195" s="702"/>
      <c r="H195" s="700"/>
      <c r="I195" s="703"/>
      <c r="J195" s="703"/>
      <c r="K195" s="703"/>
      <c r="L195" s="42" t="str">
        <f t="shared" si="5"/>
        <v/>
      </c>
      <c r="M195" s="704"/>
      <c r="N195" s="659" t="str">
        <f t="shared" si="4"/>
        <v/>
      </c>
      <c r="O195" s="706">
        <f>SUM(O10:O194)</f>
        <v>257897.41800000003</v>
      </c>
      <c r="P195" s="29" t="e">
        <f t="shared" si="1"/>
        <v>#DIV/0!</v>
      </c>
      <c r="Q195" s="11"/>
      <c r="R195" s="11"/>
      <c r="S195" s="11"/>
      <c r="T195" s="11"/>
      <c r="U195" s="11"/>
      <c r="V195" s="11"/>
      <c r="W195" s="11"/>
      <c r="X195" s="11"/>
      <c r="Y195" s="11"/>
      <c r="Z195" s="11"/>
    </row>
    <row r="196" spans="1:26" ht="13.5" customHeight="1">
      <c r="A196" s="707"/>
      <c r="B196" s="708"/>
      <c r="C196" s="709"/>
      <c r="D196" s="709"/>
      <c r="E196" s="709"/>
      <c r="F196" s="709"/>
      <c r="G196" s="709"/>
      <c r="H196" s="709"/>
      <c r="I196" s="709"/>
      <c r="J196" s="709"/>
      <c r="K196" s="709"/>
      <c r="L196" s="709"/>
      <c r="M196" s="709"/>
      <c r="N196" s="109"/>
      <c r="O196" s="109"/>
      <c r="P196" s="29"/>
      <c r="Q196" s="11"/>
      <c r="R196" s="11"/>
      <c r="S196" s="11"/>
      <c r="T196" s="11"/>
      <c r="U196" s="11"/>
      <c r="V196" s="11"/>
      <c r="W196" s="11"/>
      <c r="X196" s="11"/>
      <c r="Y196" s="11"/>
      <c r="Z196" s="11"/>
    </row>
    <row r="197" spans="1:26" ht="15.75" customHeight="1">
      <c r="A197" s="710"/>
      <c r="B197" s="711"/>
      <c r="C197" s="709"/>
      <c r="D197" s="709"/>
      <c r="E197" s="709"/>
      <c r="F197" s="709"/>
      <c r="G197" s="709"/>
      <c r="H197" s="709"/>
      <c r="I197" s="709"/>
      <c r="J197" s="709"/>
      <c r="K197" s="709"/>
      <c r="L197" s="709"/>
      <c r="M197" s="709"/>
      <c r="N197" s="109"/>
      <c r="O197" s="109"/>
      <c r="P197" s="29"/>
      <c r="Q197" s="11"/>
      <c r="R197" s="11"/>
      <c r="S197" s="11"/>
      <c r="T197" s="11"/>
      <c r="U197" s="11"/>
      <c r="V197" s="11"/>
      <c r="W197" s="11"/>
      <c r="X197" s="11"/>
      <c r="Y197" s="11"/>
      <c r="Z197" s="11"/>
    </row>
    <row r="198" spans="1:26" ht="15.75" customHeight="1">
      <c r="A198" s="710"/>
      <c r="B198" s="711"/>
      <c r="C198" s="709"/>
      <c r="D198" s="709"/>
      <c r="E198" s="709"/>
      <c r="F198" s="709"/>
      <c r="G198" s="709"/>
      <c r="H198" s="709"/>
      <c r="I198" s="709"/>
      <c r="J198" s="709"/>
      <c r="K198" s="709"/>
      <c r="L198" s="709"/>
      <c r="M198" s="709"/>
      <c r="N198" s="109"/>
      <c r="O198" s="109"/>
      <c r="P198" s="29"/>
      <c r="Q198" s="11"/>
      <c r="R198" s="11"/>
      <c r="S198" s="11"/>
      <c r="T198" s="11"/>
      <c r="U198" s="11"/>
      <c r="V198" s="11"/>
      <c r="W198" s="11"/>
      <c r="X198" s="11"/>
      <c r="Y198" s="11"/>
      <c r="Z198" s="11"/>
    </row>
    <row r="199" spans="1:26" ht="15.75" customHeight="1">
      <c r="A199" s="710"/>
      <c r="B199" s="711"/>
      <c r="C199" s="709"/>
      <c r="D199" s="709"/>
      <c r="E199" s="709"/>
      <c r="F199" s="709"/>
      <c r="G199" s="709"/>
      <c r="H199" s="709"/>
      <c r="I199" s="709"/>
      <c r="J199" s="709"/>
      <c r="K199" s="709"/>
      <c r="L199" s="709"/>
      <c r="M199" s="709"/>
      <c r="N199" s="109"/>
      <c r="O199" s="109"/>
      <c r="P199" s="29"/>
      <c r="Q199" s="11"/>
      <c r="R199" s="11"/>
      <c r="S199" s="11"/>
      <c r="T199" s="11"/>
      <c r="U199" s="11"/>
      <c r="V199" s="11"/>
      <c r="W199" s="11"/>
      <c r="X199" s="11"/>
      <c r="Y199" s="11"/>
      <c r="Z199" s="11"/>
    </row>
    <row r="200" spans="1:26" ht="15.75" customHeight="1">
      <c r="A200" s="710"/>
      <c r="B200" s="711"/>
      <c r="C200" s="712"/>
      <c r="D200" s="712"/>
      <c r="E200" s="710"/>
      <c r="F200" s="712"/>
      <c r="G200" s="713"/>
      <c r="H200" s="712"/>
      <c r="I200" s="712"/>
      <c r="J200" s="712"/>
      <c r="K200" s="712"/>
      <c r="L200" s="712"/>
      <c r="M200" s="714"/>
      <c r="N200" s="109"/>
      <c r="O200" s="109"/>
      <c r="P200" s="29"/>
      <c r="Q200" s="11"/>
      <c r="R200" s="11"/>
      <c r="S200" s="11"/>
      <c r="T200" s="11"/>
      <c r="U200" s="11"/>
      <c r="V200" s="11"/>
      <c r="W200" s="11"/>
      <c r="X200" s="11"/>
      <c r="Y200" s="11"/>
      <c r="Z200" s="11"/>
    </row>
    <row r="201" spans="1:26" ht="15.75" customHeight="1">
      <c r="A201" s="710"/>
      <c r="B201" s="708"/>
      <c r="C201" s="712"/>
      <c r="D201" s="712"/>
      <c r="E201" s="710"/>
      <c r="F201" s="712"/>
      <c r="G201" s="713"/>
      <c r="H201" s="712"/>
      <c r="I201" s="712"/>
      <c r="J201" s="712"/>
      <c r="K201" s="712"/>
      <c r="L201" s="712"/>
      <c r="M201" s="714"/>
      <c r="N201" s="109"/>
      <c r="O201" s="109"/>
      <c r="P201" s="29"/>
      <c r="Q201" s="11"/>
      <c r="R201" s="11"/>
      <c r="S201" s="11"/>
      <c r="T201" s="11"/>
      <c r="U201" s="11"/>
      <c r="V201" s="11"/>
      <c r="W201" s="11"/>
      <c r="X201" s="11"/>
      <c r="Y201" s="11"/>
      <c r="Z201" s="11"/>
    </row>
    <row r="202" spans="1:26" ht="15.75" customHeight="1">
      <c r="A202" s="710"/>
      <c r="B202" s="711"/>
      <c r="C202" s="715"/>
      <c r="D202" s="716"/>
      <c r="E202" s="716"/>
      <c r="F202" s="712"/>
      <c r="G202" s="716"/>
      <c r="H202" s="716"/>
      <c r="I202" s="716"/>
      <c r="J202" s="716"/>
      <c r="K202" s="716"/>
      <c r="L202" s="716"/>
      <c r="M202" s="716"/>
      <c r="N202" s="109"/>
      <c r="O202" s="109"/>
      <c r="P202" s="29"/>
      <c r="Q202" s="11"/>
      <c r="R202" s="11"/>
      <c r="S202" s="11"/>
      <c r="T202" s="11"/>
      <c r="U202" s="11"/>
      <c r="V202" s="11"/>
      <c r="W202" s="11"/>
      <c r="X202" s="11"/>
      <c r="Y202" s="11"/>
      <c r="Z202" s="11"/>
    </row>
    <row r="203" spans="1:26" ht="15.75" customHeight="1">
      <c r="A203" s="710"/>
      <c r="B203" s="711"/>
      <c r="C203" s="715"/>
      <c r="D203" s="716"/>
      <c r="E203" s="716"/>
      <c r="F203" s="712"/>
      <c r="G203" s="717"/>
      <c r="H203" s="718"/>
      <c r="I203" s="718"/>
      <c r="J203" s="718"/>
      <c r="K203" s="718"/>
      <c r="L203" s="718"/>
      <c r="M203" s="719"/>
      <c r="N203" s="109"/>
      <c r="O203" s="109"/>
      <c r="P203" s="29"/>
      <c r="Q203" s="11"/>
      <c r="R203" s="11"/>
      <c r="S203" s="11"/>
      <c r="T203" s="11"/>
      <c r="U203" s="11"/>
      <c r="V203" s="11"/>
      <c r="W203" s="11"/>
      <c r="X203" s="11"/>
      <c r="Y203" s="11"/>
      <c r="Z203" s="11"/>
    </row>
    <row r="204" spans="1:26" ht="15.75" customHeight="1">
      <c r="A204" s="710"/>
      <c r="B204" s="711"/>
      <c r="C204" s="715"/>
      <c r="D204" s="712"/>
      <c r="E204" s="710"/>
      <c r="F204" s="712"/>
      <c r="G204" s="713"/>
      <c r="H204" s="712"/>
      <c r="I204" s="712"/>
      <c r="J204" s="712"/>
      <c r="K204" s="712"/>
      <c r="L204" s="712"/>
      <c r="M204" s="714"/>
      <c r="N204" s="109"/>
      <c r="O204" s="109"/>
      <c r="P204" s="29"/>
      <c r="Q204" s="11"/>
      <c r="R204" s="11"/>
      <c r="S204" s="11"/>
      <c r="T204" s="11"/>
      <c r="U204" s="11"/>
      <c r="V204" s="11"/>
      <c r="W204" s="11"/>
      <c r="X204" s="11"/>
      <c r="Y204" s="11"/>
      <c r="Z204" s="11"/>
    </row>
    <row r="205" spans="1:26" ht="15.75" customHeight="1">
      <c r="A205" s="710"/>
      <c r="B205" s="711"/>
      <c r="C205" s="715"/>
      <c r="D205" s="716"/>
      <c r="E205" s="716"/>
      <c r="F205" s="712"/>
      <c r="G205" s="716"/>
      <c r="H205" s="716"/>
      <c r="I205" s="716"/>
      <c r="J205" s="716"/>
      <c r="K205" s="716"/>
      <c r="L205" s="716"/>
      <c r="M205" s="716"/>
      <c r="N205" s="109"/>
      <c r="O205" s="109"/>
      <c r="P205" s="29"/>
      <c r="Q205" s="11"/>
      <c r="R205" s="11"/>
      <c r="S205" s="11"/>
      <c r="T205" s="11"/>
      <c r="U205" s="11"/>
      <c r="V205" s="11"/>
      <c r="W205" s="11"/>
      <c r="X205" s="11"/>
      <c r="Y205" s="11"/>
      <c r="Z205" s="11"/>
    </row>
    <row r="206" spans="1:26" ht="15.75" customHeight="1">
      <c r="A206" s="710"/>
      <c r="B206" s="711"/>
      <c r="C206" s="715"/>
      <c r="D206" s="716"/>
      <c r="E206" s="716"/>
      <c r="F206" s="712"/>
      <c r="G206" s="720"/>
      <c r="H206" s="718"/>
      <c r="I206" s="718"/>
      <c r="J206" s="718"/>
      <c r="K206" s="718"/>
      <c r="L206" s="718"/>
      <c r="M206" s="714"/>
      <c r="N206" s="109"/>
      <c r="O206" s="109"/>
      <c r="P206" s="29"/>
      <c r="Q206" s="11"/>
      <c r="R206" s="11"/>
      <c r="S206" s="11"/>
      <c r="T206" s="11"/>
      <c r="U206" s="11"/>
      <c r="V206" s="11"/>
      <c r="W206" s="11"/>
      <c r="X206" s="11"/>
      <c r="Y206" s="11"/>
      <c r="Z206" s="11"/>
    </row>
    <row r="207" spans="1:26" ht="15.75" customHeight="1">
      <c r="A207" s="710"/>
      <c r="B207" s="711"/>
      <c r="C207" s="715"/>
      <c r="D207" s="712"/>
      <c r="E207" s="710"/>
      <c r="F207" s="712"/>
      <c r="G207" s="713"/>
      <c r="H207" s="712"/>
      <c r="I207" s="712"/>
      <c r="J207" s="712"/>
      <c r="K207" s="712"/>
      <c r="L207" s="712"/>
      <c r="M207" s="714"/>
      <c r="N207" s="109"/>
      <c r="O207" s="109"/>
      <c r="P207" s="29"/>
      <c r="Q207" s="11"/>
      <c r="R207" s="11"/>
      <c r="S207" s="11"/>
      <c r="T207" s="11"/>
      <c r="U207" s="11"/>
      <c r="V207" s="11"/>
      <c r="W207" s="11"/>
      <c r="X207" s="11"/>
      <c r="Y207" s="11"/>
      <c r="Z207" s="11"/>
    </row>
    <row r="208" spans="1:26" ht="15.75" customHeight="1">
      <c r="A208" s="710"/>
      <c r="B208" s="711"/>
      <c r="C208" s="715"/>
      <c r="D208" s="712"/>
      <c r="E208" s="710"/>
      <c r="F208" s="712"/>
      <c r="G208" s="713"/>
      <c r="H208" s="712"/>
      <c r="I208" s="712"/>
      <c r="J208" s="712"/>
      <c r="K208" s="712"/>
      <c r="L208" s="712"/>
      <c r="M208" s="714"/>
      <c r="N208" s="109"/>
      <c r="O208" s="109"/>
      <c r="P208" s="29"/>
      <c r="Q208" s="11"/>
      <c r="R208" s="11"/>
      <c r="S208" s="11"/>
      <c r="T208" s="11"/>
      <c r="U208" s="11"/>
      <c r="V208" s="11"/>
      <c r="W208" s="11"/>
      <c r="X208" s="11"/>
      <c r="Y208" s="11"/>
      <c r="Z208" s="11"/>
    </row>
    <row r="209" spans="1:26" ht="15.75" customHeight="1">
      <c r="A209" s="710"/>
      <c r="B209" s="711"/>
      <c r="C209" s="715"/>
      <c r="D209" s="712"/>
      <c r="E209" s="710"/>
      <c r="F209" s="712"/>
      <c r="G209" s="713"/>
      <c r="H209" s="712"/>
      <c r="I209" s="712"/>
      <c r="J209" s="712"/>
      <c r="K209" s="712"/>
      <c r="L209" s="712"/>
      <c r="M209" s="714"/>
      <c r="N209" s="109"/>
      <c r="O209" s="109"/>
      <c r="P209" s="29"/>
      <c r="Q209" s="11"/>
      <c r="R209" s="11"/>
      <c r="S209" s="11"/>
      <c r="T209" s="11"/>
      <c r="U209" s="11"/>
      <c r="V209" s="11"/>
      <c r="W209" s="11"/>
      <c r="X209" s="11"/>
      <c r="Y209" s="11"/>
      <c r="Z209" s="11"/>
    </row>
    <row r="210" spans="1:26" ht="15.75" customHeight="1">
      <c r="A210" s="710"/>
      <c r="B210" s="711"/>
      <c r="C210" s="715"/>
      <c r="D210" s="716"/>
      <c r="E210" s="716"/>
      <c r="F210" s="712"/>
      <c r="G210" s="716"/>
      <c r="H210" s="716"/>
      <c r="I210" s="716"/>
      <c r="J210" s="716"/>
      <c r="K210" s="716"/>
      <c r="L210" s="716"/>
      <c r="M210" s="716"/>
      <c r="N210" s="109"/>
      <c r="O210" s="109"/>
      <c r="P210" s="29"/>
      <c r="Q210" s="11"/>
      <c r="R210" s="11"/>
      <c r="S210" s="11"/>
      <c r="T210" s="11"/>
      <c r="U210" s="11"/>
      <c r="V210" s="11"/>
      <c r="W210" s="11"/>
      <c r="X210" s="11"/>
      <c r="Y210" s="11"/>
      <c r="Z210" s="11"/>
    </row>
    <row r="211" spans="1:26" ht="15.75" customHeight="1">
      <c r="A211" s="710"/>
      <c r="B211" s="711"/>
      <c r="C211" s="712"/>
      <c r="D211" s="716"/>
      <c r="E211" s="716"/>
      <c r="F211" s="712"/>
      <c r="G211" s="713"/>
      <c r="H211" s="712"/>
      <c r="I211" s="712"/>
      <c r="J211" s="712"/>
      <c r="K211" s="712"/>
      <c r="L211" s="712"/>
      <c r="M211" s="714"/>
      <c r="N211" s="109"/>
      <c r="O211" s="109"/>
      <c r="P211" s="29"/>
      <c r="Q211" s="11"/>
      <c r="R211" s="11"/>
      <c r="S211" s="11"/>
      <c r="T211" s="11"/>
      <c r="U211" s="11"/>
      <c r="V211" s="11"/>
      <c r="W211" s="11"/>
      <c r="X211" s="11"/>
      <c r="Y211" s="11"/>
      <c r="Z211" s="11"/>
    </row>
    <row r="212" spans="1:26" ht="15.75" customHeight="1">
      <c r="A212" s="710"/>
      <c r="B212" s="711"/>
      <c r="C212" s="712"/>
      <c r="D212" s="712"/>
      <c r="E212" s="710"/>
      <c r="F212" s="712"/>
      <c r="G212" s="713"/>
      <c r="H212" s="712"/>
      <c r="I212" s="712"/>
      <c r="J212" s="712"/>
      <c r="K212" s="712"/>
      <c r="L212" s="712"/>
      <c r="M212" s="714"/>
      <c r="N212" s="109"/>
      <c r="O212" s="109"/>
      <c r="P212" s="29"/>
      <c r="Q212" s="11"/>
      <c r="R212" s="11"/>
      <c r="S212" s="11"/>
      <c r="T212" s="11"/>
      <c r="U212" s="11"/>
      <c r="V212" s="11"/>
      <c r="W212" s="11"/>
      <c r="X212" s="11"/>
      <c r="Y212" s="11"/>
      <c r="Z212" s="11"/>
    </row>
    <row r="213" spans="1:26" ht="15.75" customHeight="1">
      <c r="A213" s="707"/>
      <c r="B213" s="711"/>
      <c r="C213" s="709"/>
      <c r="D213" s="709"/>
      <c r="E213" s="709"/>
      <c r="F213" s="709"/>
      <c r="G213" s="709"/>
      <c r="H213" s="709"/>
      <c r="I213" s="709"/>
      <c r="J213" s="709"/>
      <c r="K213" s="709"/>
      <c r="L213" s="709"/>
      <c r="M213" s="709"/>
      <c r="N213" s="109"/>
      <c r="O213" s="109"/>
      <c r="P213" s="29"/>
      <c r="Q213" s="11"/>
      <c r="R213" s="11"/>
      <c r="S213" s="11"/>
      <c r="T213" s="11"/>
      <c r="U213" s="11"/>
      <c r="V213" s="11"/>
      <c r="W213" s="11"/>
      <c r="X213" s="11"/>
      <c r="Y213" s="11"/>
      <c r="Z213" s="11"/>
    </row>
    <row r="214" spans="1:26" ht="15.75" customHeight="1">
      <c r="A214" s="11"/>
      <c r="B214" s="12"/>
      <c r="C214" s="721"/>
      <c r="D214" s="721"/>
      <c r="E214" s="722"/>
      <c r="F214" s="721"/>
      <c r="G214" s="723"/>
      <c r="H214" s="721"/>
      <c r="I214" s="721"/>
      <c r="J214" s="721"/>
      <c r="K214" s="721"/>
      <c r="L214" s="721"/>
      <c r="M214" s="724"/>
      <c r="N214" s="109"/>
      <c r="O214" s="109"/>
      <c r="P214" s="29"/>
      <c r="Q214" s="11"/>
      <c r="R214" s="11"/>
      <c r="S214" s="11"/>
      <c r="T214" s="11"/>
      <c r="U214" s="11"/>
      <c r="V214" s="11"/>
      <c r="W214" s="11"/>
      <c r="X214" s="11"/>
      <c r="Y214" s="11"/>
      <c r="Z214" s="11"/>
    </row>
    <row r="215" spans="1:26" ht="15.75" customHeight="1">
      <c r="A215" s="11"/>
      <c r="B215" s="725"/>
      <c r="C215" s="725"/>
      <c r="D215" s="725"/>
      <c r="E215" s="725"/>
      <c r="F215" s="725"/>
      <c r="G215" s="725"/>
      <c r="H215" s="725"/>
      <c r="I215" s="725"/>
      <c r="J215" s="725"/>
      <c r="K215" s="725"/>
      <c r="L215" s="725"/>
      <c r="M215" s="725"/>
      <c r="N215" s="726"/>
      <c r="O215" s="109"/>
      <c r="P215" s="29"/>
      <c r="Q215" s="11"/>
      <c r="R215" s="11"/>
      <c r="S215" s="11"/>
      <c r="T215" s="11"/>
      <c r="U215" s="11"/>
      <c r="V215" s="11"/>
      <c r="W215" s="11"/>
      <c r="X215" s="11"/>
      <c r="Y215" s="11"/>
      <c r="Z215" s="11"/>
    </row>
    <row r="216" spans="1:26" ht="15.75" customHeight="1">
      <c r="A216" s="11"/>
      <c r="B216" s="725"/>
      <c r="C216" s="725"/>
      <c r="D216" s="725"/>
      <c r="E216" s="725"/>
      <c r="F216" s="725"/>
      <c r="G216" s="725"/>
      <c r="H216" s="725"/>
      <c r="I216" s="725"/>
      <c r="J216" s="725"/>
      <c r="K216" s="725"/>
      <c r="L216" s="725"/>
      <c r="M216" s="725"/>
      <c r="N216" s="726"/>
      <c r="O216" s="109"/>
      <c r="P216" s="29"/>
      <c r="Q216" s="11"/>
      <c r="R216" s="11"/>
      <c r="S216" s="11"/>
      <c r="T216" s="11"/>
      <c r="U216" s="11"/>
      <c r="V216" s="11"/>
      <c r="W216" s="11"/>
      <c r="X216" s="11"/>
      <c r="Y216" s="11"/>
      <c r="Z216" s="11"/>
    </row>
    <row r="217" spans="1:26" ht="15.75" customHeight="1">
      <c r="A217" s="11"/>
      <c r="B217" s="725"/>
      <c r="C217" s="725"/>
      <c r="D217" s="725"/>
      <c r="E217" s="725"/>
      <c r="F217" s="725"/>
      <c r="G217" s="725"/>
      <c r="H217" s="725"/>
      <c r="I217" s="725"/>
      <c r="J217" s="725"/>
      <c r="K217" s="725"/>
      <c r="L217" s="725"/>
      <c r="M217" s="725"/>
      <c r="N217" s="726"/>
      <c r="O217" s="109"/>
      <c r="P217" s="29"/>
      <c r="Q217" s="11"/>
      <c r="R217" s="11"/>
      <c r="S217" s="11"/>
      <c r="T217" s="11"/>
      <c r="U217" s="11"/>
      <c r="V217" s="11"/>
      <c r="W217" s="11"/>
      <c r="X217" s="11"/>
      <c r="Y217" s="11"/>
      <c r="Z217" s="11"/>
    </row>
    <row r="218" spans="1:26" ht="15.75" customHeight="1">
      <c r="A218" s="11"/>
      <c r="B218" s="727"/>
      <c r="C218" s="24"/>
      <c r="D218" s="24"/>
      <c r="E218" s="728"/>
      <c r="F218" s="24"/>
      <c r="G218" s="729"/>
      <c r="H218" s="24"/>
      <c r="I218" s="24"/>
      <c r="J218" s="24"/>
      <c r="K218" s="24"/>
      <c r="L218" s="24"/>
      <c r="M218" s="730"/>
      <c r="N218" s="729"/>
      <c r="O218" s="109"/>
      <c r="P218" s="29"/>
      <c r="Q218" s="11"/>
      <c r="R218" s="11"/>
      <c r="S218" s="11"/>
      <c r="T218" s="11"/>
      <c r="U218" s="11"/>
      <c r="V218" s="11"/>
      <c r="W218" s="11"/>
      <c r="X218" s="11"/>
      <c r="Y218" s="11"/>
      <c r="Z218" s="11"/>
    </row>
    <row r="219" spans="1:26" ht="15.75" customHeight="1">
      <c r="A219" s="11"/>
      <c r="B219" s="12"/>
      <c r="C219" s="731"/>
      <c r="D219" s="731"/>
      <c r="E219" s="11"/>
      <c r="F219" s="731"/>
      <c r="G219" s="732"/>
      <c r="H219" s="732"/>
      <c r="I219" s="732"/>
      <c r="J219" s="732"/>
      <c r="K219" s="733"/>
      <c r="L219" s="731"/>
      <c r="M219" s="724"/>
      <c r="N219" s="109"/>
      <c r="O219" s="109"/>
      <c r="P219" s="29"/>
      <c r="Q219" s="11"/>
      <c r="R219" s="11"/>
      <c r="S219" s="11"/>
      <c r="T219" s="11"/>
      <c r="U219" s="11"/>
      <c r="V219" s="11"/>
      <c r="W219" s="11"/>
      <c r="X219" s="11"/>
      <c r="Y219" s="11"/>
      <c r="Z219" s="11"/>
    </row>
    <row r="220" spans="1:26" ht="15.75" customHeight="1">
      <c r="A220" s="11"/>
      <c r="B220" s="12"/>
      <c r="C220" s="731"/>
      <c r="D220" s="731"/>
      <c r="E220" s="11"/>
      <c r="F220" s="731"/>
      <c r="G220" s="734"/>
      <c r="H220" s="734"/>
      <c r="I220" s="734"/>
      <c r="J220" s="734"/>
      <c r="K220" s="731"/>
      <c r="L220" s="731"/>
      <c r="M220" s="724"/>
      <c r="N220" s="109"/>
      <c r="O220" s="109"/>
      <c r="P220" s="29"/>
      <c r="Q220" s="11"/>
      <c r="R220" s="11"/>
      <c r="S220" s="11"/>
      <c r="T220" s="11"/>
      <c r="U220" s="11"/>
      <c r="V220" s="11"/>
      <c r="W220" s="11"/>
      <c r="X220" s="11"/>
      <c r="Y220" s="11"/>
      <c r="Z220" s="11"/>
    </row>
    <row r="221" spans="1:26" ht="15.75" customHeight="1">
      <c r="A221" s="11"/>
      <c r="B221" s="12"/>
      <c r="C221" s="731"/>
      <c r="D221" s="731"/>
      <c r="E221" s="11"/>
      <c r="F221" s="731"/>
      <c r="G221" s="11"/>
      <c r="H221" s="11"/>
      <c r="I221" s="11"/>
      <c r="J221" s="11"/>
      <c r="K221" s="731"/>
      <c r="L221" s="731"/>
      <c r="M221" s="724"/>
      <c r="N221" s="109"/>
      <c r="O221" s="109"/>
      <c r="P221" s="29"/>
      <c r="Q221" s="11"/>
      <c r="R221" s="11"/>
      <c r="S221" s="11"/>
      <c r="T221" s="11"/>
      <c r="U221" s="11"/>
      <c r="V221" s="11"/>
      <c r="W221" s="11"/>
      <c r="X221" s="11"/>
      <c r="Y221" s="11"/>
      <c r="Z221" s="11"/>
    </row>
    <row r="222" spans="1:26" ht="15.75" customHeight="1">
      <c r="A222" s="11"/>
      <c r="B222" s="12"/>
      <c r="C222" s="731"/>
      <c r="D222" s="731"/>
      <c r="E222" s="11"/>
      <c r="F222" s="731"/>
      <c r="G222" s="109"/>
      <c r="H222" s="11"/>
      <c r="I222" s="11"/>
      <c r="J222" s="11"/>
      <c r="K222" s="46"/>
      <c r="L222" s="46"/>
      <c r="M222" s="724"/>
      <c r="N222" s="109"/>
      <c r="O222" s="109"/>
      <c r="P222" s="29"/>
      <c r="Q222" s="11"/>
      <c r="R222" s="11"/>
      <c r="S222" s="11"/>
      <c r="T222" s="11"/>
      <c r="U222" s="11"/>
      <c r="V222" s="11"/>
      <c r="W222" s="11"/>
      <c r="X222" s="11"/>
      <c r="Y222" s="11"/>
      <c r="Z222" s="11"/>
    </row>
    <row r="223" spans="1:26" ht="15.75" customHeight="1">
      <c r="A223" s="11"/>
      <c r="B223" s="12"/>
      <c r="C223" s="731"/>
      <c r="D223" s="731"/>
      <c r="E223" s="11"/>
      <c r="F223" s="731"/>
      <c r="G223" s="109"/>
      <c r="H223" s="731"/>
      <c r="I223" s="731"/>
      <c r="J223" s="731"/>
      <c r="K223" s="731"/>
      <c r="L223" s="731"/>
      <c r="M223" s="724"/>
      <c r="N223" s="109"/>
      <c r="O223" s="109"/>
      <c r="P223" s="29"/>
      <c r="Q223" s="11"/>
      <c r="R223" s="11"/>
      <c r="S223" s="11"/>
      <c r="T223" s="11"/>
      <c r="U223" s="11"/>
      <c r="V223" s="11"/>
      <c r="W223" s="11"/>
      <c r="X223" s="11"/>
      <c r="Y223" s="11"/>
      <c r="Z223" s="11"/>
    </row>
    <row r="224" spans="1:26" ht="15.75" customHeight="1">
      <c r="A224" s="11"/>
      <c r="B224" s="12"/>
      <c r="C224" s="731"/>
      <c r="D224" s="731"/>
      <c r="E224" s="11"/>
      <c r="F224" s="731"/>
      <c r="G224" s="109"/>
      <c r="H224" s="731"/>
      <c r="I224" s="731"/>
      <c r="J224" s="731"/>
      <c r="K224" s="731"/>
      <c r="L224" s="731"/>
      <c r="M224" s="724"/>
      <c r="N224" s="109"/>
      <c r="O224" s="109"/>
      <c r="P224" s="29"/>
      <c r="Q224" s="11"/>
      <c r="R224" s="11"/>
      <c r="S224" s="11"/>
      <c r="T224" s="11"/>
      <c r="U224" s="11"/>
      <c r="V224" s="11"/>
      <c r="W224" s="11"/>
      <c r="X224" s="11"/>
      <c r="Y224" s="11"/>
      <c r="Z224" s="11"/>
    </row>
    <row r="225" spans="1:26" ht="14.25" customHeight="1">
      <c r="A225" s="3"/>
      <c r="B225" s="12"/>
      <c r="C225" s="3"/>
      <c r="D225" s="3"/>
      <c r="E225" s="12"/>
      <c r="F225" s="3"/>
      <c r="G225" s="690"/>
      <c r="H225" s="3"/>
      <c r="I225" s="5"/>
      <c r="J225" s="5"/>
      <c r="K225" s="5"/>
      <c r="L225" s="3"/>
      <c r="M225" s="6"/>
      <c r="N225" s="690"/>
      <c r="O225" s="690"/>
      <c r="P225" s="29"/>
      <c r="Q225" s="11"/>
      <c r="R225" s="11"/>
      <c r="S225" s="11"/>
      <c r="T225" s="11"/>
      <c r="U225" s="11"/>
      <c r="V225" s="11"/>
      <c r="W225" s="11"/>
      <c r="X225" s="11"/>
      <c r="Y225" s="11"/>
      <c r="Z225" s="11"/>
    </row>
    <row r="226" spans="1:26" ht="14.25" customHeight="1">
      <c r="A226" s="3"/>
      <c r="B226" s="12"/>
      <c r="C226" s="3"/>
      <c r="D226" s="3"/>
      <c r="E226" s="12"/>
      <c r="F226" s="3"/>
      <c r="G226" s="690"/>
      <c r="H226" s="3"/>
      <c r="I226" s="5"/>
      <c r="J226" s="5"/>
      <c r="K226" s="5"/>
      <c r="L226" s="3"/>
      <c r="M226" s="6"/>
      <c r="N226" s="690"/>
      <c r="O226" s="690"/>
      <c r="P226" s="29"/>
      <c r="Q226" s="11"/>
      <c r="R226" s="11"/>
      <c r="S226" s="11"/>
      <c r="T226" s="11"/>
      <c r="U226" s="11"/>
      <c r="V226" s="11"/>
      <c r="W226" s="11"/>
      <c r="X226" s="11"/>
      <c r="Y226" s="11"/>
      <c r="Z226" s="11"/>
    </row>
    <row r="227" spans="1:26" ht="14.25" customHeight="1">
      <c r="A227" s="3"/>
      <c r="B227" s="12"/>
      <c r="C227" s="3"/>
      <c r="D227" s="3"/>
      <c r="E227" s="12"/>
      <c r="F227" s="3"/>
      <c r="G227" s="690"/>
      <c r="H227" s="3"/>
      <c r="I227" s="5"/>
      <c r="J227" s="5"/>
      <c r="K227" s="5"/>
      <c r="L227" s="3"/>
      <c r="M227" s="6"/>
      <c r="N227" s="690"/>
      <c r="O227" s="690"/>
      <c r="P227" s="29"/>
      <c r="Q227" s="11"/>
      <c r="R227" s="11"/>
      <c r="S227" s="11"/>
      <c r="T227" s="11"/>
      <c r="U227" s="11"/>
      <c r="V227" s="11"/>
      <c r="W227" s="11"/>
      <c r="X227" s="11"/>
      <c r="Y227" s="11"/>
      <c r="Z227" s="11"/>
    </row>
    <row r="228" spans="1:26" ht="14.25" customHeight="1">
      <c r="A228" s="3"/>
      <c r="B228" s="12"/>
      <c r="C228" s="3"/>
      <c r="D228" s="3"/>
      <c r="E228" s="12"/>
      <c r="F228" s="3"/>
      <c r="G228" s="690"/>
      <c r="H228" s="3"/>
      <c r="I228" s="5"/>
      <c r="J228" s="5"/>
      <c r="K228" s="5"/>
      <c r="L228" s="3"/>
      <c r="M228" s="6"/>
      <c r="N228" s="690"/>
      <c r="O228" s="690"/>
      <c r="P228" s="29"/>
      <c r="Q228" s="11"/>
      <c r="R228" s="11"/>
      <c r="S228" s="11"/>
      <c r="T228" s="11"/>
      <c r="U228" s="11"/>
      <c r="V228" s="11"/>
      <c r="W228" s="11"/>
      <c r="X228" s="11"/>
      <c r="Y228" s="11"/>
      <c r="Z228" s="11"/>
    </row>
    <row r="229" spans="1:26" ht="14.25" customHeight="1">
      <c r="A229" s="3"/>
      <c r="B229" s="12"/>
      <c r="C229" s="3"/>
      <c r="D229" s="3"/>
      <c r="E229" s="12"/>
      <c r="F229" s="3"/>
      <c r="G229" s="690"/>
      <c r="H229" s="3"/>
      <c r="I229" s="5"/>
      <c r="J229" s="5"/>
      <c r="K229" s="5"/>
      <c r="L229" s="3"/>
      <c r="M229" s="6"/>
      <c r="N229" s="690"/>
      <c r="O229" s="690"/>
      <c r="P229" s="29"/>
      <c r="Q229" s="11"/>
      <c r="R229" s="11"/>
      <c r="S229" s="11"/>
      <c r="T229" s="11"/>
      <c r="U229" s="11"/>
      <c r="V229" s="11"/>
      <c r="W229" s="11"/>
      <c r="X229" s="11"/>
      <c r="Y229" s="11"/>
      <c r="Z229" s="11"/>
    </row>
    <row r="230" spans="1:26" ht="14.25" customHeight="1">
      <c r="A230" s="3"/>
      <c r="B230" s="12"/>
      <c r="C230" s="3"/>
      <c r="D230" s="3"/>
      <c r="E230" s="12"/>
      <c r="F230" s="3"/>
      <c r="G230" s="690"/>
      <c r="H230" s="3"/>
      <c r="I230" s="5"/>
      <c r="J230" s="5"/>
      <c r="K230" s="5"/>
      <c r="L230" s="3"/>
      <c r="M230" s="6"/>
      <c r="N230" s="690"/>
      <c r="O230" s="690"/>
      <c r="P230" s="29"/>
      <c r="Q230" s="11"/>
      <c r="R230" s="11"/>
      <c r="S230" s="11"/>
      <c r="T230" s="11"/>
      <c r="U230" s="11"/>
      <c r="V230" s="11"/>
      <c r="W230" s="11"/>
      <c r="X230" s="11"/>
      <c r="Y230" s="11"/>
      <c r="Z230" s="11"/>
    </row>
    <row r="231" spans="1:26" ht="14.25" customHeight="1">
      <c r="A231" s="3"/>
      <c r="B231" s="12"/>
      <c r="C231" s="3"/>
      <c r="D231" s="3"/>
      <c r="E231" s="12"/>
      <c r="F231" s="3"/>
      <c r="G231" s="690"/>
      <c r="H231" s="3"/>
      <c r="I231" s="5"/>
      <c r="J231" s="5"/>
      <c r="K231" s="5"/>
      <c r="L231" s="3"/>
      <c r="M231" s="6"/>
      <c r="N231" s="690"/>
      <c r="O231" s="690"/>
      <c r="P231" s="29"/>
      <c r="Q231" s="11"/>
      <c r="R231" s="11"/>
      <c r="S231" s="11"/>
      <c r="T231" s="11"/>
      <c r="U231" s="11"/>
      <c r="V231" s="11"/>
      <c r="W231" s="11"/>
      <c r="X231" s="11"/>
      <c r="Y231" s="11"/>
      <c r="Z231" s="11"/>
    </row>
    <row r="232" spans="1:26" ht="14.25" customHeight="1">
      <c r="A232" s="3"/>
      <c r="B232" s="12"/>
      <c r="C232" s="3"/>
      <c r="D232" s="3"/>
      <c r="E232" s="12"/>
      <c r="F232" s="3"/>
      <c r="G232" s="690"/>
      <c r="H232" s="3"/>
      <c r="I232" s="5"/>
      <c r="J232" s="5"/>
      <c r="K232" s="5"/>
      <c r="L232" s="3"/>
      <c r="M232" s="6"/>
      <c r="N232" s="690"/>
      <c r="O232" s="690"/>
      <c r="P232" s="29"/>
      <c r="Q232" s="11"/>
      <c r="R232" s="11"/>
      <c r="S232" s="11"/>
      <c r="T232" s="11"/>
      <c r="U232" s="11"/>
      <c r="V232" s="11"/>
      <c r="W232" s="11"/>
      <c r="X232" s="11"/>
      <c r="Y232" s="11"/>
      <c r="Z232" s="11"/>
    </row>
    <row r="233" spans="1:26" ht="14.25" customHeight="1">
      <c r="A233" s="3"/>
      <c r="B233" s="12"/>
      <c r="C233" s="3"/>
      <c r="D233" s="3"/>
      <c r="E233" s="12"/>
      <c r="F233" s="3"/>
      <c r="G233" s="690"/>
      <c r="H233" s="3"/>
      <c r="I233" s="5"/>
      <c r="J233" s="5"/>
      <c r="K233" s="5"/>
      <c r="L233" s="3"/>
      <c r="M233" s="6"/>
      <c r="N233" s="690"/>
      <c r="O233" s="690"/>
      <c r="P233" s="29"/>
      <c r="Q233" s="11"/>
      <c r="R233" s="11"/>
      <c r="S233" s="11"/>
      <c r="T233" s="11"/>
      <c r="U233" s="11"/>
      <c r="V233" s="11"/>
      <c r="W233" s="11"/>
      <c r="X233" s="11"/>
      <c r="Y233" s="11"/>
      <c r="Z233" s="11"/>
    </row>
    <row r="234" spans="1:26" ht="14.25" customHeight="1">
      <c r="A234" s="3"/>
      <c r="B234" s="12"/>
      <c r="C234" s="3"/>
      <c r="D234" s="3"/>
      <c r="E234" s="12"/>
      <c r="F234" s="3"/>
      <c r="G234" s="690"/>
      <c r="H234" s="3"/>
      <c r="I234" s="5"/>
      <c r="J234" s="5"/>
      <c r="K234" s="5"/>
      <c r="L234" s="3"/>
      <c r="M234" s="6"/>
      <c r="N234" s="690"/>
      <c r="O234" s="690"/>
      <c r="P234" s="29"/>
      <c r="Q234" s="11"/>
      <c r="R234" s="11"/>
      <c r="S234" s="11"/>
      <c r="T234" s="11"/>
      <c r="U234" s="11"/>
      <c r="V234" s="11"/>
      <c r="W234" s="11"/>
      <c r="X234" s="11"/>
      <c r="Y234" s="11"/>
      <c r="Z234" s="11"/>
    </row>
    <row r="235" spans="1:26" ht="14.25" customHeight="1">
      <c r="A235" s="3"/>
      <c r="B235" s="12"/>
      <c r="C235" s="3"/>
      <c r="D235" s="3"/>
      <c r="E235" s="12"/>
      <c r="F235" s="3"/>
      <c r="G235" s="690"/>
      <c r="H235" s="3"/>
      <c r="I235" s="5"/>
      <c r="J235" s="5"/>
      <c r="K235" s="5"/>
      <c r="L235" s="3"/>
      <c r="M235" s="6"/>
      <c r="N235" s="690"/>
      <c r="O235" s="690"/>
      <c r="P235" s="29"/>
      <c r="Q235" s="11"/>
      <c r="R235" s="11"/>
      <c r="S235" s="11"/>
      <c r="T235" s="11"/>
      <c r="U235" s="11"/>
      <c r="V235" s="11"/>
      <c r="W235" s="11"/>
      <c r="X235" s="11"/>
      <c r="Y235" s="11"/>
      <c r="Z235" s="11"/>
    </row>
    <row r="236" spans="1:26" ht="14.25" customHeight="1">
      <c r="A236" s="3"/>
      <c r="B236" s="12"/>
      <c r="C236" s="3"/>
      <c r="D236" s="3"/>
      <c r="E236" s="12"/>
      <c r="F236" s="3"/>
      <c r="G236" s="690"/>
      <c r="H236" s="3"/>
      <c r="I236" s="5"/>
      <c r="J236" s="5"/>
      <c r="K236" s="5"/>
      <c r="L236" s="3"/>
      <c r="M236" s="6"/>
      <c r="N236" s="690"/>
      <c r="O236" s="690"/>
      <c r="P236" s="29"/>
      <c r="Q236" s="11"/>
      <c r="R236" s="11"/>
      <c r="S236" s="11"/>
      <c r="T236" s="11"/>
      <c r="U236" s="11"/>
      <c r="V236" s="11"/>
      <c r="W236" s="11"/>
      <c r="X236" s="11"/>
      <c r="Y236" s="11"/>
      <c r="Z236" s="11"/>
    </row>
    <row r="237" spans="1:26" ht="14.25" customHeight="1">
      <c r="A237" s="3"/>
      <c r="B237" s="12"/>
      <c r="C237" s="3"/>
      <c r="D237" s="3"/>
      <c r="E237" s="12"/>
      <c r="F237" s="3"/>
      <c r="G237" s="690"/>
      <c r="H237" s="3"/>
      <c r="I237" s="5"/>
      <c r="J237" s="5"/>
      <c r="K237" s="5"/>
      <c r="L237" s="3"/>
      <c r="M237" s="6"/>
      <c r="N237" s="690"/>
      <c r="O237" s="690"/>
      <c r="P237" s="29"/>
      <c r="Q237" s="11"/>
      <c r="R237" s="11"/>
      <c r="S237" s="11"/>
      <c r="T237" s="11"/>
      <c r="U237" s="11"/>
      <c r="V237" s="11"/>
      <c r="W237" s="11"/>
      <c r="X237" s="11"/>
      <c r="Y237" s="11"/>
      <c r="Z237" s="11"/>
    </row>
    <row r="238" spans="1:26" ht="14.25" customHeight="1">
      <c r="A238" s="3"/>
      <c r="B238" s="12"/>
      <c r="C238" s="3"/>
      <c r="D238" s="3"/>
      <c r="E238" s="12"/>
      <c r="F238" s="3"/>
      <c r="G238" s="690"/>
      <c r="H238" s="3"/>
      <c r="I238" s="5"/>
      <c r="J238" s="5"/>
      <c r="K238" s="5"/>
      <c r="L238" s="3"/>
      <c r="M238" s="6"/>
      <c r="N238" s="690"/>
      <c r="O238" s="690"/>
      <c r="P238" s="29"/>
      <c r="Q238" s="11"/>
      <c r="R238" s="11"/>
      <c r="S238" s="11"/>
      <c r="T238" s="11"/>
      <c r="U238" s="11"/>
      <c r="V238" s="11"/>
      <c r="W238" s="11"/>
      <c r="X238" s="11"/>
      <c r="Y238" s="11"/>
      <c r="Z238" s="11"/>
    </row>
    <row r="239" spans="1:26" ht="14.25" customHeight="1">
      <c r="A239" s="3"/>
      <c r="B239" s="12"/>
      <c r="C239" s="3"/>
      <c r="D239" s="3"/>
      <c r="E239" s="12"/>
      <c r="F239" s="3"/>
      <c r="G239" s="690"/>
      <c r="H239" s="3"/>
      <c r="I239" s="5"/>
      <c r="J239" s="5"/>
      <c r="K239" s="5"/>
      <c r="L239" s="3"/>
      <c r="M239" s="6"/>
      <c r="N239" s="690"/>
      <c r="O239" s="690"/>
      <c r="P239" s="29"/>
      <c r="Q239" s="11"/>
      <c r="R239" s="11"/>
      <c r="S239" s="11"/>
      <c r="T239" s="11"/>
      <c r="U239" s="11"/>
      <c r="V239" s="11"/>
      <c r="W239" s="11"/>
      <c r="X239" s="11"/>
      <c r="Y239" s="11"/>
      <c r="Z239" s="11"/>
    </row>
    <row r="240" spans="1:26" ht="14.25" customHeight="1">
      <c r="A240" s="3"/>
      <c r="B240" s="12"/>
      <c r="C240" s="3"/>
      <c r="D240" s="3"/>
      <c r="E240" s="12"/>
      <c r="F240" s="3"/>
      <c r="G240" s="690"/>
      <c r="H240" s="3"/>
      <c r="I240" s="5"/>
      <c r="J240" s="5"/>
      <c r="K240" s="5"/>
      <c r="L240" s="3"/>
      <c r="M240" s="6"/>
      <c r="N240" s="690"/>
      <c r="O240" s="690"/>
      <c r="P240" s="29"/>
      <c r="Q240" s="11"/>
      <c r="R240" s="11"/>
      <c r="S240" s="11"/>
      <c r="T240" s="11"/>
      <c r="U240" s="11"/>
      <c r="V240" s="11"/>
      <c r="W240" s="11"/>
      <c r="X240" s="11"/>
      <c r="Y240" s="11"/>
      <c r="Z240" s="11"/>
    </row>
    <row r="241" spans="1:26" ht="14.25" customHeight="1">
      <c r="A241" s="3"/>
      <c r="B241" s="12"/>
      <c r="C241" s="3"/>
      <c r="D241" s="3"/>
      <c r="E241" s="12"/>
      <c r="F241" s="3"/>
      <c r="G241" s="690"/>
      <c r="H241" s="3"/>
      <c r="I241" s="5"/>
      <c r="J241" s="5"/>
      <c r="K241" s="5"/>
      <c r="L241" s="3"/>
      <c r="M241" s="6"/>
      <c r="N241" s="690"/>
      <c r="O241" s="690"/>
      <c r="P241" s="29"/>
      <c r="Q241" s="11"/>
      <c r="R241" s="11"/>
      <c r="S241" s="11"/>
      <c r="T241" s="11"/>
      <c r="U241" s="11"/>
      <c r="V241" s="11"/>
      <c r="W241" s="11"/>
      <c r="X241" s="11"/>
      <c r="Y241" s="11"/>
      <c r="Z241" s="11"/>
    </row>
    <row r="242" spans="1:26" ht="14.25" customHeight="1">
      <c r="A242" s="3"/>
      <c r="B242" s="12"/>
      <c r="C242" s="3"/>
      <c r="D242" s="3"/>
      <c r="E242" s="12"/>
      <c r="F242" s="3"/>
      <c r="G242" s="690"/>
      <c r="H242" s="3"/>
      <c r="I242" s="5"/>
      <c r="J242" s="5"/>
      <c r="K242" s="5"/>
      <c r="L242" s="3"/>
      <c r="M242" s="6"/>
      <c r="N242" s="690"/>
      <c r="O242" s="690"/>
      <c r="P242" s="29"/>
      <c r="Q242" s="11"/>
      <c r="R242" s="11"/>
      <c r="S242" s="11"/>
      <c r="T242" s="11"/>
      <c r="U242" s="11"/>
      <c r="V242" s="11"/>
      <c r="W242" s="11"/>
      <c r="X242" s="11"/>
      <c r="Y242" s="11"/>
      <c r="Z242" s="11"/>
    </row>
    <row r="243" spans="1:26" ht="14.25" customHeight="1">
      <c r="A243" s="3"/>
      <c r="B243" s="12"/>
      <c r="C243" s="3"/>
      <c r="D243" s="3"/>
      <c r="E243" s="12"/>
      <c r="F243" s="3"/>
      <c r="G243" s="690"/>
      <c r="H243" s="3"/>
      <c r="I243" s="5"/>
      <c r="J243" s="5"/>
      <c r="K243" s="5"/>
      <c r="L243" s="3"/>
      <c r="M243" s="6"/>
      <c r="N243" s="690"/>
      <c r="O243" s="690"/>
      <c r="P243" s="29"/>
      <c r="Q243" s="11"/>
      <c r="R243" s="11"/>
      <c r="S243" s="11"/>
      <c r="T243" s="11"/>
      <c r="U243" s="11"/>
      <c r="V243" s="11"/>
      <c r="W243" s="11"/>
      <c r="X243" s="11"/>
      <c r="Y243" s="11"/>
      <c r="Z243" s="11"/>
    </row>
    <row r="244" spans="1:26" ht="14.25" customHeight="1">
      <c r="A244" s="3"/>
      <c r="B244" s="12"/>
      <c r="C244" s="3"/>
      <c r="D244" s="3"/>
      <c r="E244" s="12"/>
      <c r="F244" s="3"/>
      <c r="G244" s="690"/>
      <c r="H244" s="3"/>
      <c r="I244" s="5"/>
      <c r="J244" s="5"/>
      <c r="K244" s="5"/>
      <c r="L244" s="3"/>
      <c r="M244" s="6"/>
      <c r="N244" s="690"/>
      <c r="O244" s="690"/>
      <c r="P244" s="29"/>
      <c r="Q244" s="11"/>
      <c r="R244" s="11"/>
      <c r="S244" s="11"/>
      <c r="T244" s="11"/>
      <c r="U244" s="11"/>
      <c r="V244" s="11"/>
      <c r="W244" s="11"/>
      <c r="X244" s="11"/>
      <c r="Y244" s="11"/>
      <c r="Z244" s="11"/>
    </row>
    <row r="245" spans="1:26" ht="14.25" customHeight="1">
      <c r="A245" s="3"/>
      <c r="B245" s="12"/>
      <c r="C245" s="3"/>
      <c r="D245" s="3"/>
      <c r="E245" s="12"/>
      <c r="F245" s="3"/>
      <c r="G245" s="690"/>
      <c r="H245" s="3"/>
      <c r="I245" s="5"/>
      <c r="J245" s="5"/>
      <c r="K245" s="5"/>
      <c r="L245" s="3"/>
      <c r="M245" s="6"/>
      <c r="N245" s="690"/>
      <c r="O245" s="690"/>
      <c r="P245" s="29"/>
      <c r="Q245" s="11"/>
      <c r="R245" s="11"/>
      <c r="S245" s="11"/>
      <c r="T245" s="11"/>
      <c r="U245" s="11"/>
      <c r="V245" s="11"/>
      <c r="W245" s="11"/>
      <c r="X245" s="11"/>
      <c r="Y245" s="11"/>
      <c r="Z245" s="11"/>
    </row>
    <row r="246" spans="1:26" ht="14.25" customHeight="1">
      <c r="A246" s="3"/>
      <c r="B246" s="12"/>
      <c r="C246" s="3"/>
      <c r="D246" s="3"/>
      <c r="E246" s="12"/>
      <c r="F246" s="3"/>
      <c r="G246" s="690"/>
      <c r="H246" s="3"/>
      <c r="I246" s="5"/>
      <c r="J246" s="5"/>
      <c r="K246" s="5"/>
      <c r="L246" s="3"/>
      <c r="M246" s="6"/>
      <c r="N246" s="690"/>
      <c r="O246" s="690"/>
      <c r="P246" s="29"/>
      <c r="Q246" s="11"/>
      <c r="R246" s="11"/>
      <c r="S246" s="11"/>
      <c r="T246" s="11"/>
      <c r="U246" s="11"/>
      <c r="V246" s="11"/>
      <c r="W246" s="11"/>
      <c r="X246" s="11"/>
      <c r="Y246" s="11"/>
      <c r="Z246" s="11"/>
    </row>
    <row r="247" spans="1:26" ht="14.25" customHeight="1">
      <c r="A247" s="3"/>
      <c r="B247" s="12"/>
      <c r="C247" s="3"/>
      <c r="D247" s="3"/>
      <c r="E247" s="12"/>
      <c r="F247" s="3"/>
      <c r="G247" s="690"/>
      <c r="H247" s="3"/>
      <c r="I247" s="5"/>
      <c r="J247" s="5"/>
      <c r="K247" s="5"/>
      <c r="L247" s="3"/>
      <c r="M247" s="6"/>
      <c r="N247" s="690"/>
      <c r="O247" s="690"/>
      <c r="P247" s="29"/>
      <c r="Q247" s="11"/>
      <c r="R247" s="11"/>
      <c r="S247" s="11"/>
      <c r="T247" s="11"/>
      <c r="U247" s="11"/>
      <c r="V247" s="11"/>
      <c r="W247" s="11"/>
      <c r="X247" s="11"/>
      <c r="Y247" s="11"/>
      <c r="Z247" s="11"/>
    </row>
    <row r="248" spans="1:26" ht="14.25" customHeight="1">
      <c r="A248" s="3"/>
      <c r="B248" s="12"/>
      <c r="C248" s="3"/>
      <c r="D248" s="3"/>
      <c r="E248" s="12"/>
      <c r="F248" s="3"/>
      <c r="G248" s="690"/>
      <c r="H248" s="3"/>
      <c r="I248" s="5"/>
      <c r="J248" s="5"/>
      <c r="K248" s="5"/>
      <c r="L248" s="3"/>
      <c r="M248" s="6"/>
      <c r="N248" s="690"/>
      <c r="O248" s="690"/>
      <c r="P248" s="29"/>
      <c r="Q248" s="11"/>
      <c r="R248" s="11"/>
      <c r="S248" s="11"/>
      <c r="T248" s="11"/>
      <c r="U248" s="11"/>
      <c r="V248" s="11"/>
      <c r="W248" s="11"/>
      <c r="X248" s="11"/>
      <c r="Y248" s="11"/>
      <c r="Z248" s="11"/>
    </row>
    <row r="249" spans="1:26" ht="14.25" customHeight="1">
      <c r="A249" s="3"/>
      <c r="B249" s="12"/>
      <c r="C249" s="3"/>
      <c r="D249" s="3"/>
      <c r="E249" s="12"/>
      <c r="F249" s="3"/>
      <c r="G249" s="690"/>
      <c r="H249" s="3"/>
      <c r="I249" s="5"/>
      <c r="J249" s="5"/>
      <c r="K249" s="5"/>
      <c r="L249" s="3"/>
      <c r="M249" s="6"/>
      <c r="N249" s="690"/>
      <c r="O249" s="690"/>
      <c r="P249" s="29"/>
      <c r="Q249" s="11"/>
      <c r="R249" s="11"/>
      <c r="S249" s="11"/>
      <c r="T249" s="11"/>
      <c r="U249" s="11"/>
      <c r="V249" s="11"/>
      <c r="W249" s="11"/>
      <c r="X249" s="11"/>
      <c r="Y249" s="11"/>
      <c r="Z249" s="11"/>
    </row>
    <row r="250" spans="1:26" ht="14.25" customHeight="1">
      <c r="A250" s="3"/>
      <c r="B250" s="12"/>
      <c r="C250" s="3"/>
      <c r="D250" s="3"/>
      <c r="E250" s="12"/>
      <c r="F250" s="3"/>
      <c r="G250" s="690"/>
      <c r="H250" s="3"/>
      <c r="I250" s="5"/>
      <c r="J250" s="5"/>
      <c r="K250" s="5"/>
      <c r="L250" s="3"/>
      <c r="M250" s="6"/>
      <c r="N250" s="690"/>
      <c r="O250" s="690"/>
      <c r="P250" s="29"/>
      <c r="Q250" s="11"/>
      <c r="R250" s="11"/>
      <c r="S250" s="11"/>
      <c r="T250" s="11"/>
      <c r="U250" s="11"/>
      <c r="V250" s="11"/>
      <c r="W250" s="11"/>
      <c r="X250" s="11"/>
      <c r="Y250" s="11"/>
      <c r="Z250" s="11"/>
    </row>
    <row r="251" spans="1:26" ht="14.25" customHeight="1">
      <c r="A251" s="3"/>
      <c r="B251" s="12"/>
      <c r="C251" s="3"/>
      <c r="D251" s="3"/>
      <c r="E251" s="12"/>
      <c r="F251" s="3"/>
      <c r="G251" s="690"/>
      <c r="H251" s="3"/>
      <c r="I251" s="5"/>
      <c r="J251" s="5"/>
      <c r="K251" s="5"/>
      <c r="L251" s="3"/>
      <c r="M251" s="6"/>
      <c r="N251" s="690"/>
      <c r="O251" s="690"/>
      <c r="P251" s="29"/>
      <c r="Q251" s="11"/>
      <c r="R251" s="11"/>
      <c r="S251" s="11"/>
      <c r="T251" s="11"/>
      <c r="U251" s="11"/>
      <c r="V251" s="11"/>
      <c r="W251" s="11"/>
      <c r="X251" s="11"/>
      <c r="Y251" s="11"/>
      <c r="Z251" s="11"/>
    </row>
    <row r="252" spans="1:26" ht="14.25" customHeight="1">
      <c r="A252" s="3"/>
      <c r="B252" s="12"/>
      <c r="C252" s="3"/>
      <c r="D252" s="3"/>
      <c r="E252" s="12"/>
      <c r="F252" s="3"/>
      <c r="G252" s="690"/>
      <c r="H252" s="3"/>
      <c r="I252" s="5"/>
      <c r="J252" s="5"/>
      <c r="K252" s="5"/>
      <c r="L252" s="3"/>
      <c r="M252" s="6"/>
      <c r="N252" s="690"/>
      <c r="O252" s="690"/>
      <c r="P252" s="29"/>
      <c r="Q252" s="11"/>
      <c r="R252" s="11"/>
      <c r="S252" s="11"/>
      <c r="T252" s="11"/>
      <c r="U252" s="11"/>
      <c r="V252" s="11"/>
      <c r="W252" s="11"/>
      <c r="X252" s="11"/>
      <c r="Y252" s="11"/>
      <c r="Z252" s="11"/>
    </row>
    <row r="253" spans="1:26" ht="14.25" customHeight="1">
      <c r="A253" s="3"/>
      <c r="B253" s="12"/>
      <c r="C253" s="3"/>
      <c r="D253" s="3"/>
      <c r="E253" s="12"/>
      <c r="F253" s="3"/>
      <c r="G253" s="690"/>
      <c r="H253" s="3"/>
      <c r="I253" s="5"/>
      <c r="J253" s="5"/>
      <c r="K253" s="5"/>
      <c r="L253" s="3"/>
      <c r="M253" s="6"/>
      <c r="N253" s="690"/>
      <c r="O253" s="690"/>
      <c r="P253" s="29"/>
      <c r="Q253" s="11"/>
      <c r="R253" s="11"/>
      <c r="S253" s="11"/>
      <c r="T253" s="11"/>
      <c r="U253" s="11"/>
      <c r="V253" s="11"/>
      <c r="W253" s="11"/>
      <c r="X253" s="11"/>
      <c r="Y253" s="11"/>
      <c r="Z253" s="11"/>
    </row>
    <row r="254" spans="1:26" ht="14.25" customHeight="1">
      <c r="A254" s="3"/>
      <c r="B254" s="12"/>
      <c r="C254" s="3"/>
      <c r="D254" s="3"/>
      <c r="E254" s="12"/>
      <c r="F254" s="3"/>
      <c r="G254" s="690"/>
      <c r="H254" s="3"/>
      <c r="I254" s="5"/>
      <c r="J254" s="5"/>
      <c r="K254" s="5"/>
      <c r="L254" s="3"/>
      <c r="M254" s="6"/>
      <c r="N254" s="690"/>
      <c r="O254" s="690"/>
      <c r="P254" s="29"/>
      <c r="Q254" s="11"/>
      <c r="R254" s="11"/>
      <c r="S254" s="11"/>
      <c r="T254" s="11"/>
      <c r="U254" s="11"/>
      <c r="V254" s="11"/>
      <c r="W254" s="11"/>
      <c r="X254" s="11"/>
      <c r="Y254" s="11"/>
      <c r="Z254" s="11"/>
    </row>
    <row r="255" spans="1:26" ht="14.25" customHeight="1">
      <c r="A255" s="3"/>
      <c r="B255" s="12"/>
      <c r="C255" s="3"/>
      <c r="D255" s="3"/>
      <c r="E255" s="12"/>
      <c r="F255" s="3"/>
      <c r="G255" s="690"/>
      <c r="H255" s="3"/>
      <c r="I255" s="5"/>
      <c r="J255" s="5"/>
      <c r="K255" s="5"/>
      <c r="L255" s="3"/>
      <c r="M255" s="6"/>
      <c r="N255" s="690"/>
      <c r="O255" s="690"/>
      <c r="P255" s="29"/>
      <c r="Q255" s="11"/>
      <c r="R255" s="11"/>
      <c r="S255" s="11"/>
      <c r="T255" s="11"/>
      <c r="U255" s="11"/>
      <c r="V255" s="11"/>
      <c r="W255" s="11"/>
      <c r="X255" s="11"/>
      <c r="Y255" s="11"/>
      <c r="Z255" s="11"/>
    </row>
    <row r="256" spans="1:26" ht="14.25" customHeight="1">
      <c r="A256" s="3"/>
      <c r="B256" s="12"/>
      <c r="C256" s="3"/>
      <c r="D256" s="3"/>
      <c r="E256" s="12"/>
      <c r="F256" s="3"/>
      <c r="G256" s="690"/>
      <c r="H256" s="3"/>
      <c r="I256" s="5"/>
      <c r="J256" s="5"/>
      <c r="K256" s="5"/>
      <c r="L256" s="3"/>
      <c r="M256" s="6"/>
      <c r="N256" s="690"/>
      <c r="O256" s="690"/>
      <c r="P256" s="29"/>
      <c r="Q256" s="11"/>
      <c r="R256" s="11"/>
      <c r="S256" s="11"/>
      <c r="T256" s="11"/>
      <c r="U256" s="11"/>
      <c r="V256" s="11"/>
      <c r="W256" s="11"/>
      <c r="X256" s="11"/>
      <c r="Y256" s="11"/>
      <c r="Z256" s="11"/>
    </row>
    <row r="257" spans="1:26" ht="14.25" customHeight="1">
      <c r="A257" s="3"/>
      <c r="B257" s="12"/>
      <c r="C257" s="3"/>
      <c r="D257" s="3"/>
      <c r="E257" s="12"/>
      <c r="F257" s="3"/>
      <c r="G257" s="690"/>
      <c r="H257" s="3"/>
      <c r="I257" s="5"/>
      <c r="J257" s="5"/>
      <c r="K257" s="5"/>
      <c r="L257" s="3"/>
      <c r="M257" s="6"/>
      <c r="N257" s="690"/>
      <c r="O257" s="690"/>
      <c r="P257" s="29"/>
      <c r="Q257" s="11"/>
      <c r="R257" s="11"/>
      <c r="S257" s="11"/>
      <c r="T257" s="11"/>
      <c r="U257" s="11"/>
      <c r="V257" s="11"/>
      <c r="W257" s="11"/>
      <c r="X257" s="11"/>
      <c r="Y257" s="11"/>
      <c r="Z257" s="11"/>
    </row>
    <row r="258" spans="1:26" ht="14.25" customHeight="1">
      <c r="A258" s="3"/>
      <c r="B258" s="12"/>
      <c r="C258" s="3"/>
      <c r="D258" s="3"/>
      <c r="E258" s="12"/>
      <c r="F258" s="3"/>
      <c r="G258" s="690"/>
      <c r="H258" s="3"/>
      <c r="I258" s="5"/>
      <c r="J258" s="5"/>
      <c r="K258" s="5"/>
      <c r="L258" s="3"/>
      <c r="M258" s="6"/>
      <c r="N258" s="690"/>
      <c r="O258" s="690"/>
      <c r="P258" s="29"/>
      <c r="Q258" s="11"/>
      <c r="R258" s="11"/>
      <c r="S258" s="11"/>
      <c r="T258" s="11"/>
      <c r="U258" s="11"/>
      <c r="V258" s="11"/>
      <c r="W258" s="11"/>
      <c r="X258" s="11"/>
      <c r="Y258" s="11"/>
      <c r="Z258" s="11"/>
    </row>
    <row r="259" spans="1:26" ht="14.25" customHeight="1">
      <c r="A259" s="3"/>
      <c r="B259" s="12"/>
      <c r="C259" s="3"/>
      <c r="D259" s="3"/>
      <c r="E259" s="12"/>
      <c r="F259" s="3"/>
      <c r="G259" s="690"/>
      <c r="H259" s="3"/>
      <c r="I259" s="5"/>
      <c r="J259" s="5"/>
      <c r="K259" s="5"/>
      <c r="L259" s="3"/>
      <c r="M259" s="6"/>
      <c r="N259" s="690"/>
      <c r="O259" s="690"/>
      <c r="P259" s="29"/>
      <c r="Q259" s="11"/>
      <c r="R259" s="11"/>
      <c r="S259" s="11"/>
      <c r="T259" s="11"/>
      <c r="U259" s="11"/>
      <c r="V259" s="11"/>
      <c r="W259" s="11"/>
      <c r="X259" s="11"/>
      <c r="Y259" s="11"/>
      <c r="Z259" s="11"/>
    </row>
    <row r="260" spans="1:26" ht="14.25" customHeight="1">
      <c r="A260" s="3"/>
      <c r="B260" s="12"/>
      <c r="C260" s="3"/>
      <c r="D260" s="3"/>
      <c r="E260" s="12"/>
      <c r="F260" s="3"/>
      <c r="G260" s="690"/>
      <c r="H260" s="3"/>
      <c r="I260" s="5"/>
      <c r="J260" s="5"/>
      <c r="K260" s="5"/>
      <c r="L260" s="3"/>
      <c r="M260" s="6"/>
      <c r="N260" s="690"/>
      <c r="O260" s="690"/>
      <c r="P260" s="29"/>
      <c r="Q260" s="11"/>
      <c r="R260" s="11"/>
      <c r="S260" s="11"/>
      <c r="T260" s="11"/>
      <c r="U260" s="11"/>
      <c r="V260" s="11"/>
      <c r="W260" s="11"/>
      <c r="X260" s="11"/>
      <c r="Y260" s="11"/>
      <c r="Z260" s="11"/>
    </row>
    <row r="261" spans="1:26" ht="14.25" customHeight="1">
      <c r="A261" s="3"/>
      <c r="B261" s="12"/>
      <c r="C261" s="3"/>
      <c r="D261" s="3"/>
      <c r="E261" s="12"/>
      <c r="F261" s="3"/>
      <c r="G261" s="690"/>
      <c r="H261" s="3"/>
      <c r="I261" s="5"/>
      <c r="J261" s="5"/>
      <c r="K261" s="5"/>
      <c r="L261" s="3"/>
      <c r="M261" s="6"/>
      <c r="N261" s="690"/>
      <c r="O261" s="690"/>
      <c r="P261" s="29"/>
      <c r="Q261" s="11"/>
      <c r="R261" s="11"/>
      <c r="S261" s="11"/>
      <c r="T261" s="11"/>
      <c r="U261" s="11"/>
      <c r="V261" s="11"/>
      <c r="W261" s="11"/>
      <c r="X261" s="11"/>
      <c r="Y261" s="11"/>
      <c r="Z261" s="11"/>
    </row>
    <row r="262" spans="1:26" ht="14.25" customHeight="1">
      <c r="A262" s="3"/>
      <c r="B262" s="12"/>
      <c r="C262" s="3"/>
      <c r="D262" s="3"/>
      <c r="E262" s="12"/>
      <c r="F262" s="3"/>
      <c r="G262" s="690"/>
      <c r="H262" s="3"/>
      <c r="I262" s="5"/>
      <c r="J262" s="5"/>
      <c r="K262" s="5"/>
      <c r="L262" s="3"/>
      <c r="M262" s="6"/>
      <c r="N262" s="690"/>
      <c r="O262" s="690"/>
      <c r="P262" s="29"/>
      <c r="Q262" s="11"/>
      <c r="R262" s="11"/>
      <c r="S262" s="11"/>
      <c r="T262" s="11"/>
      <c r="U262" s="11"/>
      <c r="V262" s="11"/>
      <c r="W262" s="11"/>
      <c r="X262" s="11"/>
      <c r="Y262" s="11"/>
      <c r="Z262" s="11"/>
    </row>
    <row r="263" spans="1:26" ht="14.25" customHeight="1">
      <c r="A263" s="3"/>
      <c r="B263" s="12"/>
      <c r="C263" s="3"/>
      <c r="D263" s="3"/>
      <c r="E263" s="12"/>
      <c r="F263" s="3"/>
      <c r="G263" s="690"/>
      <c r="H263" s="3"/>
      <c r="I263" s="5"/>
      <c r="J263" s="5"/>
      <c r="K263" s="5"/>
      <c r="L263" s="3"/>
      <c r="M263" s="6"/>
      <c r="N263" s="690"/>
      <c r="O263" s="690"/>
      <c r="P263" s="29"/>
      <c r="Q263" s="11"/>
      <c r="R263" s="11"/>
      <c r="S263" s="11"/>
      <c r="T263" s="11"/>
      <c r="U263" s="11"/>
      <c r="V263" s="11"/>
      <c r="W263" s="11"/>
      <c r="X263" s="11"/>
      <c r="Y263" s="11"/>
      <c r="Z263" s="11"/>
    </row>
    <row r="264" spans="1:26" ht="14.25" customHeight="1">
      <c r="A264" s="3"/>
      <c r="B264" s="12"/>
      <c r="C264" s="3"/>
      <c r="D264" s="3"/>
      <c r="E264" s="12"/>
      <c r="F264" s="3"/>
      <c r="G264" s="690"/>
      <c r="H264" s="3"/>
      <c r="I264" s="5"/>
      <c r="J264" s="5"/>
      <c r="K264" s="5"/>
      <c r="L264" s="3"/>
      <c r="M264" s="6"/>
      <c r="N264" s="690"/>
      <c r="O264" s="690"/>
      <c r="P264" s="29"/>
      <c r="Q264" s="11"/>
      <c r="R264" s="11"/>
      <c r="S264" s="11"/>
      <c r="T264" s="11"/>
      <c r="U264" s="11"/>
      <c r="V264" s="11"/>
      <c r="W264" s="11"/>
      <c r="X264" s="11"/>
      <c r="Y264" s="11"/>
      <c r="Z264" s="11"/>
    </row>
    <row r="265" spans="1:26" ht="14.25" customHeight="1">
      <c r="A265" s="3"/>
      <c r="B265" s="12"/>
      <c r="C265" s="3"/>
      <c r="D265" s="3"/>
      <c r="E265" s="12"/>
      <c r="F265" s="3"/>
      <c r="G265" s="690"/>
      <c r="H265" s="3"/>
      <c r="I265" s="5"/>
      <c r="J265" s="5"/>
      <c r="K265" s="5"/>
      <c r="L265" s="3"/>
      <c r="M265" s="6"/>
      <c r="N265" s="690"/>
      <c r="O265" s="690"/>
      <c r="P265" s="29"/>
      <c r="Q265" s="11"/>
      <c r="R265" s="11"/>
      <c r="S265" s="11"/>
      <c r="T265" s="11"/>
      <c r="U265" s="11"/>
      <c r="V265" s="11"/>
      <c r="W265" s="11"/>
      <c r="X265" s="11"/>
      <c r="Y265" s="11"/>
      <c r="Z265" s="11"/>
    </row>
    <row r="266" spans="1:26" ht="14.25" customHeight="1">
      <c r="A266" s="3"/>
      <c r="B266" s="12"/>
      <c r="C266" s="3"/>
      <c r="D266" s="3"/>
      <c r="E266" s="12"/>
      <c r="F266" s="3"/>
      <c r="G266" s="690"/>
      <c r="H266" s="3"/>
      <c r="I266" s="5"/>
      <c r="J266" s="5"/>
      <c r="K266" s="5"/>
      <c r="L266" s="3"/>
      <c r="M266" s="6"/>
      <c r="N266" s="690"/>
      <c r="O266" s="690"/>
      <c r="P266" s="29"/>
      <c r="Q266" s="11"/>
      <c r="R266" s="11"/>
      <c r="S266" s="11"/>
      <c r="T266" s="11"/>
      <c r="U266" s="11"/>
      <c r="V266" s="11"/>
      <c r="W266" s="11"/>
      <c r="X266" s="11"/>
      <c r="Y266" s="11"/>
      <c r="Z266" s="11"/>
    </row>
    <row r="267" spans="1:26" ht="14.25" customHeight="1">
      <c r="A267" s="3"/>
      <c r="B267" s="12"/>
      <c r="C267" s="3"/>
      <c r="D267" s="3"/>
      <c r="E267" s="12"/>
      <c r="F267" s="3"/>
      <c r="G267" s="690"/>
      <c r="H267" s="3"/>
      <c r="I267" s="5"/>
      <c r="J267" s="5"/>
      <c r="K267" s="5"/>
      <c r="L267" s="3"/>
      <c r="M267" s="6"/>
      <c r="N267" s="690"/>
      <c r="O267" s="690"/>
      <c r="P267" s="29"/>
      <c r="Q267" s="11"/>
      <c r="R267" s="11"/>
      <c r="S267" s="11"/>
      <c r="T267" s="11"/>
      <c r="U267" s="11"/>
      <c r="V267" s="11"/>
      <c r="W267" s="11"/>
      <c r="X267" s="11"/>
      <c r="Y267" s="11"/>
      <c r="Z267" s="11"/>
    </row>
    <row r="268" spans="1:26" ht="14.25" customHeight="1">
      <c r="A268" s="3"/>
      <c r="B268" s="12"/>
      <c r="C268" s="3"/>
      <c r="D268" s="3"/>
      <c r="E268" s="12"/>
      <c r="F268" s="3"/>
      <c r="G268" s="690"/>
      <c r="H268" s="3"/>
      <c r="I268" s="5"/>
      <c r="J268" s="5"/>
      <c r="K268" s="5"/>
      <c r="L268" s="3"/>
      <c r="M268" s="6"/>
      <c r="N268" s="690"/>
      <c r="O268" s="690"/>
      <c r="P268" s="29"/>
      <c r="Q268" s="11"/>
      <c r="R268" s="11"/>
      <c r="S268" s="11"/>
      <c r="T268" s="11"/>
      <c r="U268" s="11"/>
      <c r="V268" s="11"/>
      <c r="W268" s="11"/>
      <c r="X268" s="11"/>
      <c r="Y268" s="11"/>
      <c r="Z268" s="11"/>
    </row>
    <row r="269" spans="1:26" ht="14.25" customHeight="1">
      <c r="A269" s="3"/>
      <c r="B269" s="12"/>
      <c r="C269" s="3"/>
      <c r="D269" s="3"/>
      <c r="E269" s="12"/>
      <c r="F269" s="3"/>
      <c r="G269" s="690"/>
      <c r="H269" s="3"/>
      <c r="I269" s="5"/>
      <c r="J269" s="5"/>
      <c r="K269" s="5"/>
      <c r="L269" s="3"/>
      <c r="M269" s="6"/>
      <c r="N269" s="690"/>
      <c r="O269" s="690"/>
      <c r="P269" s="29"/>
      <c r="Q269" s="11"/>
      <c r="R269" s="11"/>
      <c r="S269" s="11"/>
      <c r="T269" s="11"/>
      <c r="U269" s="11"/>
      <c r="V269" s="11"/>
      <c r="W269" s="11"/>
      <c r="X269" s="11"/>
      <c r="Y269" s="11"/>
      <c r="Z269" s="11"/>
    </row>
    <row r="270" spans="1:26" ht="14.25" customHeight="1">
      <c r="A270" s="3"/>
      <c r="B270" s="12"/>
      <c r="C270" s="3"/>
      <c r="D270" s="3"/>
      <c r="E270" s="12"/>
      <c r="F270" s="3"/>
      <c r="G270" s="690"/>
      <c r="H270" s="3"/>
      <c r="I270" s="5"/>
      <c r="J270" s="5"/>
      <c r="K270" s="5"/>
      <c r="L270" s="3"/>
      <c r="M270" s="6"/>
      <c r="N270" s="690"/>
      <c r="O270" s="690"/>
      <c r="P270" s="29"/>
      <c r="Q270" s="11"/>
      <c r="R270" s="11"/>
      <c r="S270" s="11"/>
      <c r="T270" s="11"/>
      <c r="U270" s="11"/>
      <c r="V270" s="11"/>
      <c r="W270" s="11"/>
      <c r="X270" s="11"/>
      <c r="Y270" s="11"/>
      <c r="Z270" s="11"/>
    </row>
    <row r="271" spans="1:26" ht="14.25" customHeight="1">
      <c r="A271" s="3"/>
      <c r="B271" s="12"/>
      <c r="C271" s="3"/>
      <c r="D271" s="3"/>
      <c r="E271" s="12"/>
      <c r="F271" s="3"/>
      <c r="G271" s="690"/>
      <c r="H271" s="3"/>
      <c r="I271" s="5"/>
      <c r="J271" s="5"/>
      <c r="K271" s="5"/>
      <c r="L271" s="3"/>
      <c r="M271" s="6"/>
      <c r="N271" s="690"/>
      <c r="O271" s="690"/>
      <c r="P271" s="29"/>
      <c r="Q271" s="11"/>
      <c r="R271" s="11"/>
      <c r="S271" s="11"/>
      <c r="T271" s="11"/>
      <c r="U271" s="11"/>
      <c r="V271" s="11"/>
      <c r="W271" s="11"/>
      <c r="X271" s="11"/>
      <c r="Y271" s="11"/>
      <c r="Z271" s="11"/>
    </row>
    <row r="272" spans="1:26" ht="14.25" customHeight="1">
      <c r="A272" s="3"/>
      <c r="B272" s="12"/>
      <c r="C272" s="3"/>
      <c r="D272" s="3"/>
      <c r="E272" s="12"/>
      <c r="F272" s="3"/>
      <c r="G272" s="690"/>
      <c r="H272" s="3"/>
      <c r="I272" s="5"/>
      <c r="J272" s="5"/>
      <c r="K272" s="5"/>
      <c r="L272" s="3"/>
      <c r="M272" s="6"/>
      <c r="N272" s="690"/>
      <c r="O272" s="690"/>
      <c r="P272" s="29"/>
      <c r="Q272" s="11"/>
      <c r="R272" s="11"/>
      <c r="S272" s="11"/>
      <c r="T272" s="11"/>
      <c r="U272" s="11"/>
      <c r="V272" s="11"/>
      <c r="W272" s="11"/>
      <c r="X272" s="11"/>
      <c r="Y272" s="11"/>
      <c r="Z272" s="11"/>
    </row>
    <row r="273" spans="1:26" ht="14.25" customHeight="1">
      <c r="A273" s="3"/>
      <c r="B273" s="12"/>
      <c r="C273" s="3"/>
      <c r="D273" s="3"/>
      <c r="E273" s="12"/>
      <c r="F273" s="3"/>
      <c r="G273" s="690"/>
      <c r="H273" s="3"/>
      <c r="I273" s="5"/>
      <c r="J273" s="5"/>
      <c r="K273" s="5"/>
      <c r="L273" s="3"/>
      <c r="M273" s="6"/>
      <c r="N273" s="690"/>
      <c r="O273" s="690"/>
      <c r="P273" s="29"/>
      <c r="Q273" s="11"/>
      <c r="R273" s="11"/>
      <c r="S273" s="11"/>
      <c r="T273" s="11"/>
      <c r="U273" s="11"/>
      <c r="V273" s="11"/>
      <c r="W273" s="11"/>
      <c r="X273" s="11"/>
      <c r="Y273" s="11"/>
      <c r="Z273" s="11"/>
    </row>
    <row r="274" spans="1:26" ht="14.25" customHeight="1">
      <c r="A274" s="3"/>
      <c r="B274" s="12"/>
      <c r="C274" s="3"/>
      <c r="D274" s="3"/>
      <c r="E274" s="12"/>
      <c r="F274" s="3"/>
      <c r="G274" s="690"/>
      <c r="H274" s="3"/>
      <c r="I274" s="5"/>
      <c r="J274" s="5"/>
      <c r="K274" s="5"/>
      <c r="L274" s="3"/>
      <c r="M274" s="6"/>
      <c r="N274" s="690"/>
      <c r="O274" s="690"/>
      <c r="P274" s="29"/>
      <c r="Q274" s="11"/>
      <c r="R274" s="11"/>
      <c r="S274" s="11"/>
      <c r="T274" s="11"/>
      <c r="U274" s="11"/>
      <c r="V274" s="11"/>
      <c r="W274" s="11"/>
      <c r="X274" s="11"/>
      <c r="Y274" s="11"/>
      <c r="Z274" s="11"/>
    </row>
    <row r="275" spans="1:26" ht="14.25" customHeight="1">
      <c r="A275" s="3"/>
      <c r="B275" s="12"/>
      <c r="C275" s="3"/>
      <c r="D275" s="3"/>
      <c r="E275" s="12"/>
      <c r="F275" s="3"/>
      <c r="G275" s="690"/>
      <c r="H275" s="3"/>
      <c r="I275" s="5"/>
      <c r="J275" s="5"/>
      <c r="K275" s="5"/>
      <c r="L275" s="3"/>
      <c r="M275" s="6"/>
      <c r="N275" s="690"/>
      <c r="O275" s="690"/>
      <c r="P275" s="29"/>
      <c r="Q275" s="11"/>
      <c r="R275" s="11"/>
      <c r="S275" s="11"/>
      <c r="T275" s="11"/>
      <c r="U275" s="11"/>
      <c r="V275" s="11"/>
      <c r="W275" s="11"/>
      <c r="X275" s="11"/>
      <c r="Y275" s="11"/>
      <c r="Z275" s="11"/>
    </row>
    <row r="276" spans="1:26" ht="14.25" customHeight="1">
      <c r="A276" s="3"/>
      <c r="B276" s="12"/>
      <c r="C276" s="3"/>
      <c r="D276" s="3"/>
      <c r="E276" s="12"/>
      <c r="F276" s="3"/>
      <c r="G276" s="690"/>
      <c r="H276" s="3"/>
      <c r="I276" s="5"/>
      <c r="J276" s="5"/>
      <c r="K276" s="5"/>
      <c r="L276" s="3"/>
      <c r="M276" s="6"/>
      <c r="N276" s="690"/>
      <c r="O276" s="690"/>
      <c r="P276" s="29"/>
      <c r="Q276" s="11"/>
      <c r="R276" s="11"/>
      <c r="S276" s="11"/>
      <c r="T276" s="11"/>
      <c r="U276" s="11"/>
      <c r="V276" s="11"/>
      <c r="W276" s="11"/>
      <c r="X276" s="11"/>
      <c r="Y276" s="11"/>
      <c r="Z276" s="11"/>
    </row>
    <row r="277" spans="1:26" ht="14.25" customHeight="1">
      <c r="A277" s="3"/>
      <c r="B277" s="12"/>
      <c r="C277" s="3"/>
      <c r="D277" s="3"/>
      <c r="E277" s="12"/>
      <c r="F277" s="3"/>
      <c r="G277" s="690"/>
      <c r="H277" s="3"/>
      <c r="I277" s="5"/>
      <c r="J277" s="5"/>
      <c r="K277" s="5"/>
      <c r="L277" s="3"/>
      <c r="M277" s="6"/>
      <c r="N277" s="690"/>
      <c r="O277" s="690"/>
      <c r="P277" s="29"/>
      <c r="Q277" s="11"/>
      <c r="R277" s="11"/>
      <c r="S277" s="11"/>
      <c r="T277" s="11"/>
      <c r="U277" s="11"/>
      <c r="V277" s="11"/>
      <c r="W277" s="11"/>
      <c r="X277" s="11"/>
      <c r="Y277" s="11"/>
      <c r="Z277" s="11"/>
    </row>
    <row r="278" spans="1:26" ht="14.25" customHeight="1">
      <c r="A278" s="3"/>
      <c r="B278" s="12"/>
      <c r="C278" s="3"/>
      <c r="D278" s="3"/>
      <c r="E278" s="12"/>
      <c r="F278" s="3"/>
      <c r="G278" s="690"/>
      <c r="H278" s="3"/>
      <c r="I278" s="5"/>
      <c r="J278" s="5"/>
      <c r="K278" s="5"/>
      <c r="L278" s="3"/>
      <c r="M278" s="6"/>
      <c r="N278" s="690"/>
      <c r="O278" s="690"/>
      <c r="P278" s="29"/>
      <c r="Q278" s="11"/>
      <c r="R278" s="11"/>
      <c r="S278" s="11"/>
      <c r="T278" s="11"/>
      <c r="U278" s="11"/>
      <c r="V278" s="11"/>
      <c r="W278" s="11"/>
      <c r="X278" s="11"/>
      <c r="Y278" s="11"/>
      <c r="Z278" s="11"/>
    </row>
    <row r="279" spans="1:26" ht="14.25" customHeight="1">
      <c r="A279" s="3"/>
      <c r="B279" s="12"/>
      <c r="C279" s="3"/>
      <c r="D279" s="3"/>
      <c r="E279" s="12"/>
      <c r="F279" s="3"/>
      <c r="G279" s="690"/>
      <c r="H279" s="3"/>
      <c r="I279" s="5"/>
      <c r="J279" s="5"/>
      <c r="K279" s="5"/>
      <c r="L279" s="3"/>
      <c r="M279" s="6"/>
      <c r="N279" s="690"/>
      <c r="O279" s="690"/>
      <c r="P279" s="29"/>
      <c r="Q279" s="11"/>
      <c r="R279" s="11"/>
      <c r="S279" s="11"/>
      <c r="T279" s="11"/>
      <c r="U279" s="11"/>
      <c r="V279" s="11"/>
      <c r="W279" s="11"/>
      <c r="X279" s="11"/>
      <c r="Y279" s="11"/>
      <c r="Z279" s="11"/>
    </row>
    <row r="280" spans="1:26" ht="14.25" customHeight="1">
      <c r="A280" s="3"/>
      <c r="B280" s="12"/>
      <c r="C280" s="3"/>
      <c r="D280" s="3"/>
      <c r="E280" s="12"/>
      <c r="F280" s="3"/>
      <c r="G280" s="690"/>
      <c r="H280" s="3"/>
      <c r="I280" s="5"/>
      <c r="J280" s="5"/>
      <c r="K280" s="5"/>
      <c r="L280" s="3"/>
      <c r="M280" s="6"/>
      <c r="N280" s="690"/>
      <c r="O280" s="690"/>
      <c r="P280" s="29"/>
      <c r="Q280" s="11"/>
      <c r="R280" s="11"/>
      <c r="S280" s="11"/>
      <c r="T280" s="11"/>
      <c r="U280" s="11"/>
      <c r="V280" s="11"/>
      <c r="W280" s="11"/>
      <c r="X280" s="11"/>
      <c r="Y280" s="11"/>
      <c r="Z280" s="11"/>
    </row>
    <row r="281" spans="1:26" ht="14.25" customHeight="1">
      <c r="A281" s="3"/>
      <c r="B281" s="12"/>
      <c r="C281" s="3"/>
      <c r="D281" s="3"/>
      <c r="E281" s="12"/>
      <c r="F281" s="3"/>
      <c r="G281" s="690"/>
      <c r="H281" s="3"/>
      <c r="I281" s="5"/>
      <c r="J281" s="5"/>
      <c r="K281" s="5"/>
      <c r="L281" s="3"/>
      <c r="M281" s="6"/>
      <c r="N281" s="690"/>
      <c r="O281" s="690"/>
      <c r="P281" s="29"/>
      <c r="Q281" s="11"/>
      <c r="R281" s="11"/>
      <c r="S281" s="11"/>
      <c r="T281" s="11"/>
      <c r="U281" s="11"/>
      <c r="V281" s="11"/>
      <c r="W281" s="11"/>
      <c r="X281" s="11"/>
      <c r="Y281" s="11"/>
      <c r="Z281" s="11"/>
    </row>
    <row r="282" spans="1:26" ht="14.25" customHeight="1">
      <c r="A282" s="3"/>
      <c r="B282" s="12"/>
      <c r="C282" s="3"/>
      <c r="D282" s="3"/>
      <c r="E282" s="12"/>
      <c r="F282" s="3"/>
      <c r="G282" s="690"/>
      <c r="H282" s="3"/>
      <c r="I282" s="5"/>
      <c r="J282" s="5"/>
      <c r="K282" s="5"/>
      <c r="L282" s="3"/>
      <c r="M282" s="6"/>
      <c r="N282" s="690"/>
      <c r="O282" s="690"/>
      <c r="P282" s="29"/>
      <c r="Q282" s="11"/>
      <c r="R282" s="11"/>
      <c r="S282" s="11"/>
      <c r="T282" s="11"/>
      <c r="U282" s="11"/>
      <c r="V282" s="11"/>
      <c r="W282" s="11"/>
      <c r="X282" s="11"/>
      <c r="Y282" s="11"/>
      <c r="Z282" s="11"/>
    </row>
    <row r="283" spans="1:26" ht="14.25" customHeight="1">
      <c r="A283" s="3"/>
      <c r="B283" s="12"/>
      <c r="C283" s="3"/>
      <c r="D283" s="3"/>
      <c r="E283" s="12"/>
      <c r="F283" s="3"/>
      <c r="G283" s="690"/>
      <c r="H283" s="3"/>
      <c r="I283" s="5"/>
      <c r="J283" s="5"/>
      <c r="K283" s="5"/>
      <c r="L283" s="3"/>
      <c r="M283" s="6"/>
      <c r="N283" s="690"/>
      <c r="O283" s="690"/>
      <c r="P283" s="29"/>
      <c r="Q283" s="11"/>
      <c r="R283" s="11"/>
      <c r="S283" s="11"/>
      <c r="T283" s="11"/>
      <c r="U283" s="11"/>
      <c r="V283" s="11"/>
      <c r="W283" s="11"/>
      <c r="X283" s="11"/>
      <c r="Y283" s="11"/>
      <c r="Z283" s="11"/>
    </row>
    <row r="284" spans="1:26" ht="14.25" customHeight="1">
      <c r="A284" s="3"/>
      <c r="B284" s="12"/>
      <c r="C284" s="3"/>
      <c r="D284" s="3"/>
      <c r="E284" s="12"/>
      <c r="F284" s="3"/>
      <c r="G284" s="690"/>
      <c r="H284" s="3"/>
      <c r="I284" s="5"/>
      <c r="J284" s="5"/>
      <c r="K284" s="5"/>
      <c r="L284" s="3"/>
      <c r="M284" s="6"/>
      <c r="N284" s="690"/>
      <c r="O284" s="690"/>
      <c r="P284" s="29"/>
      <c r="Q284" s="11"/>
      <c r="R284" s="11"/>
      <c r="S284" s="11"/>
      <c r="T284" s="11"/>
      <c r="U284" s="11"/>
      <c r="V284" s="11"/>
      <c r="W284" s="11"/>
      <c r="X284" s="11"/>
      <c r="Y284" s="11"/>
      <c r="Z284" s="11"/>
    </row>
    <row r="285" spans="1:26" ht="14.25" customHeight="1">
      <c r="A285" s="3"/>
      <c r="B285" s="12"/>
      <c r="C285" s="3"/>
      <c r="D285" s="3"/>
      <c r="E285" s="12"/>
      <c r="F285" s="3"/>
      <c r="G285" s="690"/>
      <c r="H285" s="3"/>
      <c r="I285" s="5"/>
      <c r="J285" s="5"/>
      <c r="K285" s="5"/>
      <c r="L285" s="3"/>
      <c r="M285" s="6"/>
      <c r="N285" s="690"/>
      <c r="O285" s="690"/>
      <c r="P285" s="29"/>
      <c r="Q285" s="11"/>
      <c r="R285" s="11"/>
      <c r="S285" s="11"/>
      <c r="T285" s="11"/>
      <c r="U285" s="11"/>
      <c r="V285" s="11"/>
      <c r="W285" s="11"/>
      <c r="X285" s="11"/>
      <c r="Y285" s="11"/>
      <c r="Z285" s="11"/>
    </row>
    <row r="286" spans="1:26" ht="14.25" customHeight="1">
      <c r="A286" s="3"/>
      <c r="B286" s="12"/>
      <c r="C286" s="3"/>
      <c r="D286" s="3"/>
      <c r="E286" s="12"/>
      <c r="F286" s="3"/>
      <c r="G286" s="690"/>
      <c r="H286" s="3"/>
      <c r="I286" s="5"/>
      <c r="J286" s="5"/>
      <c r="K286" s="5"/>
      <c r="L286" s="3"/>
      <c r="M286" s="6"/>
      <c r="N286" s="690"/>
      <c r="O286" s="690"/>
      <c r="P286" s="29"/>
      <c r="Q286" s="11"/>
      <c r="R286" s="11"/>
      <c r="S286" s="11"/>
      <c r="T286" s="11"/>
      <c r="U286" s="11"/>
      <c r="V286" s="11"/>
      <c r="W286" s="11"/>
      <c r="X286" s="11"/>
      <c r="Y286" s="11"/>
      <c r="Z286" s="11"/>
    </row>
    <row r="287" spans="1:26" ht="14.25" customHeight="1">
      <c r="A287" s="3"/>
      <c r="B287" s="12"/>
      <c r="C287" s="3"/>
      <c r="D287" s="3"/>
      <c r="E287" s="12"/>
      <c r="F287" s="3"/>
      <c r="G287" s="690"/>
      <c r="H287" s="3"/>
      <c r="I287" s="5"/>
      <c r="J287" s="5"/>
      <c r="K287" s="5"/>
      <c r="L287" s="3"/>
      <c r="M287" s="6"/>
      <c r="N287" s="690"/>
      <c r="O287" s="690"/>
      <c r="P287" s="29"/>
      <c r="Q287" s="11"/>
      <c r="R287" s="11"/>
      <c r="S287" s="11"/>
      <c r="T287" s="11"/>
      <c r="U287" s="11"/>
      <c r="V287" s="11"/>
      <c r="W287" s="11"/>
      <c r="X287" s="11"/>
      <c r="Y287" s="11"/>
      <c r="Z287" s="11"/>
    </row>
    <row r="288" spans="1:26" ht="14.25" customHeight="1">
      <c r="A288" s="3"/>
      <c r="B288" s="12"/>
      <c r="C288" s="3"/>
      <c r="D288" s="3"/>
      <c r="E288" s="12"/>
      <c r="F288" s="3"/>
      <c r="G288" s="690"/>
      <c r="H288" s="3"/>
      <c r="I288" s="5"/>
      <c r="J288" s="5"/>
      <c r="K288" s="5"/>
      <c r="L288" s="3"/>
      <c r="M288" s="6"/>
      <c r="N288" s="690"/>
      <c r="O288" s="690"/>
      <c r="P288" s="29"/>
      <c r="Q288" s="11"/>
      <c r="R288" s="11"/>
      <c r="S288" s="11"/>
      <c r="T288" s="11"/>
      <c r="U288" s="11"/>
      <c r="V288" s="11"/>
      <c r="W288" s="11"/>
      <c r="X288" s="11"/>
      <c r="Y288" s="11"/>
      <c r="Z288" s="11"/>
    </row>
    <row r="289" spans="1:26" ht="14.25" customHeight="1">
      <c r="A289" s="3"/>
      <c r="B289" s="12"/>
      <c r="C289" s="3"/>
      <c r="D289" s="3"/>
      <c r="E289" s="12"/>
      <c r="F289" s="3"/>
      <c r="G289" s="690"/>
      <c r="H289" s="3"/>
      <c r="I289" s="5"/>
      <c r="J289" s="5"/>
      <c r="K289" s="5"/>
      <c r="L289" s="3"/>
      <c r="M289" s="6"/>
      <c r="N289" s="690"/>
      <c r="O289" s="690"/>
      <c r="P289" s="29"/>
      <c r="Q289" s="11"/>
      <c r="R289" s="11"/>
      <c r="S289" s="11"/>
      <c r="T289" s="11"/>
      <c r="U289" s="11"/>
      <c r="V289" s="11"/>
      <c r="W289" s="11"/>
      <c r="X289" s="11"/>
      <c r="Y289" s="11"/>
      <c r="Z289" s="11"/>
    </row>
    <row r="290" spans="1:26" ht="14.25" customHeight="1">
      <c r="A290" s="3"/>
      <c r="B290" s="12"/>
      <c r="C290" s="3"/>
      <c r="D290" s="3"/>
      <c r="E290" s="12"/>
      <c r="F290" s="3"/>
      <c r="G290" s="690"/>
      <c r="H290" s="3"/>
      <c r="I290" s="5"/>
      <c r="J290" s="5"/>
      <c r="K290" s="5"/>
      <c r="L290" s="3"/>
      <c r="M290" s="6"/>
      <c r="N290" s="690"/>
      <c r="O290" s="690"/>
      <c r="P290" s="29"/>
      <c r="Q290" s="11"/>
      <c r="R290" s="11"/>
      <c r="S290" s="11"/>
      <c r="T290" s="11"/>
      <c r="U290" s="11"/>
      <c r="V290" s="11"/>
      <c r="W290" s="11"/>
      <c r="X290" s="11"/>
      <c r="Y290" s="11"/>
      <c r="Z290" s="11"/>
    </row>
    <row r="291" spans="1:26" ht="14.25" customHeight="1">
      <c r="A291" s="3"/>
      <c r="B291" s="12"/>
      <c r="C291" s="3"/>
      <c r="D291" s="3"/>
      <c r="E291" s="12"/>
      <c r="F291" s="3"/>
      <c r="G291" s="690"/>
      <c r="H291" s="3"/>
      <c r="I291" s="5"/>
      <c r="J291" s="5"/>
      <c r="K291" s="5"/>
      <c r="L291" s="3"/>
      <c r="M291" s="6"/>
      <c r="N291" s="690"/>
      <c r="O291" s="690"/>
      <c r="P291" s="29"/>
      <c r="Q291" s="11"/>
      <c r="R291" s="11"/>
      <c r="S291" s="11"/>
      <c r="T291" s="11"/>
      <c r="U291" s="11"/>
      <c r="V291" s="11"/>
      <c r="W291" s="11"/>
      <c r="X291" s="11"/>
      <c r="Y291" s="11"/>
      <c r="Z291" s="11"/>
    </row>
    <row r="292" spans="1:26" ht="14.25" customHeight="1">
      <c r="A292" s="3"/>
      <c r="B292" s="12"/>
      <c r="C292" s="3"/>
      <c r="D292" s="3"/>
      <c r="E292" s="12"/>
      <c r="F292" s="3"/>
      <c r="G292" s="690"/>
      <c r="H292" s="3"/>
      <c r="I292" s="5"/>
      <c r="J292" s="5"/>
      <c r="K292" s="5"/>
      <c r="L292" s="3"/>
      <c r="M292" s="6"/>
      <c r="N292" s="690"/>
      <c r="O292" s="690"/>
      <c r="P292" s="29"/>
      <c r="Q292" s="11"/>
      <c r="R292" s="11"/>
      <c r="S292" s="11"/>
      <c r="T292" s="11"/>
      <c r="U292" s="11"/>
      <c r="V292" s="11"/>
      <c r="W292" s="11"/>
      <c r="X292" s="11"/>
      <c r="Y292" s="11"/>
      <c r="Z292" s="11"/>
    </row>
    <row r="293" spans="1:26" ht="14.25" customHeight="1">
      <c r="A293" s="3"/>
      <c r="B293" s="12"/>
      <c r="C293" s="3"/>
      <c r="D293" s="3"/>
      <c r="E293" s="12"/>
      <c r="F293" s="3"/>
      <c r="G293" s="690"/>
      <c r="H293" s="3"/>
      <c r="I293" s="5"/>
      <c r="J293" s="5"/>
      <c r="K293" s="5"/>
      <c r="L293" s="3"/>
      <c r="M293" s="6"/>
      <c r="N293" s="690"/>
      <c r="O293" s="690"/>
      <c r="P293" s="29"/>
      <c r="Q293" s="11"/>
      <c r="R293" s="11"/>
      <c r="S293" s="11"/>
      <c r="T293" s="11"/>
      <c r="U293" s="11"/>
      <c r="V293" s="11"/>
      <c r="W293" s="11"/>
      <c r="X293" s="11"/>
      <c r="Y293" s="11"/>
      <c r="Z293" s="11"/>
    </row>
    <row r="294" spans="1:26" ht="14.25" customHeight="1">
      <c r="A294" s="3"/>
      <c r="B294" s="12"/>
      <c r="C294" s="3"/>
      <c r="D294" s="3"/>
      <c r="E294" s="12"/>
      <c r="F294" s="3"/>
      <c r="G294" s="690"/>
      <c r="H294" s="3"/>
      <c r="I294" s="5"/>
      <c r="J294" s="5"/>
      <c r="K294" s="5"/>
      <c r="L294" s="3"/>
      <c r="M294" s="6"/>
      <c r="N294" s="690"/>
      <c r="O294" s="690"/>
      <c r="P294" s="29"/>
      <c r="Q294" s="11"/>
      <c r="R294" s="11"/>
      <c r="S294" s="11"/>
      <c r="T294" s="11"/>
      <c r="U294" s="11"/>
      <c r="V294" s="11"/>
      <c r="W294" s="11"/>
      <c r="X294" s="11"/>
      <c r="Y294" s="11"/>
      <c r="Z294" s="11"/>
    </row>
    <row r="295" spans="1:26" ht="14.25" customHeight="1">
      <c r="A295" s="3"/>
      <c r="B295" s="12"/>
      <c r="C295" s="3"/>
      <c r="D295" s="3"/>
      <c r="E295" s="12"/>
      <c r="F295" s="3"/>
      <c r="G295" s="690"/>
      <c r="H295" s="3"/>
      <c r="I295" s="5"/>
      <c r="J295" s="5"/>
      <c r="K295" s="5"/>
      <c r="L295" s="3"/>
      <c r="M295" s="6"/>
      <c r="N295" s="690"/>
      <c r="O295" s="690"/>
      <c r="P295" s="29"/>
      <c r="Q295" s="11"/>
      <c r="R295" s="11"/>
      <c r="S295" s="11"/>
      <c r="T295" s="11"/>
      <c r="U295" s="11"/>
      <c r="V295" s="11"/>
      <c r="W295" s="11"/>
      <c r="X295" s="11"/>
      <c r="Y295" s="11"/>
      <c r="Z295" s="11"/>
    </row>
    <row r="296" spans="1:26" ht="14.25" customHeight="1">
      <c r="A296" s="3"/>
      <c r="B296" s="12"/>
      <c r="C296" s="3"/>
      <c r="D296" s="3"/>
      <c r="E296" s="12"/>
      <c r="F296" s="3"/>
      <c r="G296" s="690"/>
      <c r="H296" s="3"/>
      <c r="I296" s="5"/>
      <c r="J296" s="5"/>
      <c r="K296" s="5"/>
      <c r="L296" s="3"/>
      <c r="M296" s="6"/>
      <c r="N296" s="690"/>
      <c r="O296" s="690"/>
      <c r="P296" s="29"/>
      <c r="Q296" s="11"/>
      <c r="R296" s="11"/>
      <c r="S296" s="11"/>
      <c r="T296" s="11"/>
      <c r="U296" s="11"/>
      <c r="V296" s="11"/>
      <c r="W296" s="11"/>
      <c r="X296" s="11"/>
      <c r="Y296" s="11"/>
      <c r="Z296" s="11"/>
    </row>
    <row r="297" spans="1:26" ht="14.25" customHeight="1">
      <c r="A297" s="3"/>
      <c r="B297" s="12"/>
      <c r="C297" s="3"/>
      <c r="D297" s="3"/>
      <c r="E297" s="12"/>
      <c r="F297" s="3"/>
      <c r="G297" s="690"/>
      <c r="H297" s="3"/>
      <c r="I297" s="5"/>
      <c r="J297" s="5"/>
      <c r="K297" s="5"/>
      <c r="L297" s="3"/>
      <c r="M297" s="6"/>
      <c r="N297" s="690"/>
      <c r="O297" s="690"/>
      <c r="P297" s="29"/>
      <c r="Q297" s="11"/>
      <c r="R297" s="11"/>
      <c r="S297" s="11"/>
      <c r="T297" s="11"/>
      <c r="U297" s="11"/>
      <c r="V297" s="11"/>
      <c r="W297" s="11"/>
      <c r="X297" s="11"/>
      <c r="Y297" s="11"/>
      <c r="Z297" s="11"/>
    </row>
    <row r="298" spans="1:26" ht="14.25" customHeight="1">
      <c r="A298" s="3"/>
      <c r="B298" s="12"/>
      <c r="C298" s="3"/>
      <c r="D298" s="3"/>
      <c r="E298" s="12"/>
      <c r="F298" s="3"/>
      <c r="G298" s="690"/>
      <c r="H298" s="3"/>
      <c r="I298" s="5"/>
      <c r="J298" s="5"/>
      <c r="K298" s="5"/>
      <c r="L298" s="3"/>
      <c r="M298" s="6"/>
      <c r="N298" s="690"/>
      <c r="O298" s="690"/>
      <c r="P298" s="29"/>
      <c r="Q298" s="11"/>
      <c r="R298" s="11"/>
      <c r="S298" s="11"/>
      <c r="T298" s="11"/>
      <c r="U298" s="11"/>
      <c r="V298" s="11"/>
      <c r="W298" s="11"/>
      <c r="X298" s="11"/>
      <c r="Y298" s="11"/>
      <c r="Z298" s="11"/>
    </row>
    <row r="299" spans="1:26" ht="14.25" customHeight="1">
      <c r="A299" s="3"/>
      <c r="B299" s="12"/>
      <c r="C299" s="3"/>
      <c r="D299" s="3"/>
      <c r="E299" s="12"/>
      <c r="F299" s="3"/>
      <c r="G299" s="690"/>
      <c r="H299" s="3"/>
      <c r="I299" s="5"/>
      <c r="J299" s="5"/>
      <c r="K299" s="5"/>
      <c r="L299" s="3"/>
      <c r="M299" s="6"/>
      <c r="N299" s="690"/>
      <c r="O299" s="690"/>
      <c r="P299" s="29"/>
      <c r="Q299" s="11"/>
      <c r="R299" s="11"/>
      <c r="S299" s="11"/>
      <c r="T299" s="11"/>
      <c r="U299" s="11"/>
      <c r="V299" s="11"/>
      <c r="W299" s="11"/>
      <c r="X299" s="11"/>
      <c r="Y299" s="11"/>
      <c r="Z299" s="11"/>
    </row>
    <row r="300" spans="1:26" ht="14.25" customHeight="1">
      <c r="A300" s="3"/>
      <c r="B300" s="12"/>
      <c r="C300" s="3"/>
      <c r="D300" s="3"/>
      <c r="E300" s="12"/>
      <c r="F300" s="3"/>
      <c r="G300" s="690"/>
      <c r="H300" s="3"/>
      <c r="I300" s="5"/>
      <c r="J300" s="5"/>
      <c r="K300" s="5"/>
      <c r="L300" s="3"/>
      <c r="M300" s="6"/>
      <c r="N300" s="690"/>
      <c r="O300" s="690"/>
      <c r="P300" s="29"/>
      <c r="Q300" s="11"/>
      <c r="R300" s="11"/>
      <c r="S300" s="11"/>
      <c r="T300" s="11"/>
      <c r="U300" s="11"/>
      <c r="V300" s="11"/>
      <c r="W300" s="11"/>
      <c r="X300" s="11"/>
      <c r="Y300" s="11"/>
      <c r="Z300" s="11"/>
    </row>
    <row r="301" spans="1:26" ht="14.25" customHeight="1">
      <c r="A301" s="3"/>
      <c r="B301" s="12"/>
      <c r="C301" s="3"/>
      <c r="D301" s="3"/>
      <c r="E301" s="12"/>
      <c r="F301" s="3"/>
      <c r="G301" s="690"/>
      <c r="H301" s="3"/>
      <c r="I301" s="5"/>
      <c r="J301" s="5"/>
      <c r="K301" s="5"/>
      <c r="L301" s="3"/>
      <c r="M301" s="6"/>
      <c r="N301" s="690"/>
      <c r="O301" s="690"/>
      <c r="P301" s="29"/>
      <c r="Q301" s="11"/>
      <c r="R301" s="11"/>
      <c r="S301" s="11"/>
      <c r="T301" s="11"/>
      <c r="U301" s="11"/>
      <c r="V301" s="11"/>
      <c r="W301" s="11"/>
      <c r="X301" s="11"/>
      <c r="Y301" s="11"/>
      <c r="Z301" s="11"/>
    </row>
    <row r="302" spans="1:26" ht="14.25" customHeight="1">
      <c r="A302" s="3"/>
      <c r="B302" s="12"/>
      <c r="C302" s="3"/>
      <c r="D302" s="3"/>
      <c r="E302" s="12"/>
      <c r="F302" s="3"/>
      <c r="G302" s="690"/>
      <c r="H302" s="3"/>
      <c r="I302" s="5"/>
      <c r="J302" s="5"/>
      <c r="K302" s="5"/>
      <c r="L302" s="3"/>
      <c r="M302" s="6"/>
      <c r="N302" s="690"/>
      <c r="O302" s="690"/>
      <c r="P302" s="29"/>
      <c r="Q302" s="11"/>
      <c r="R302" s="11"/>
      <c r="S302" s="11"/>
      <c r="T302" s="11"/>
      <c r="U302" s="11"/>
      <c r="V302" s="11"/>
      <c r="W302" s="11"/>
      <c r="X302" s="11"/>
      <c r="Y302" s="11"/>
      <c r="Z302" s="11"/>
    </row>
    <row r="303" spans="1:26" ht="14.25" customHeight="1">
      <c r="A303" s="3"/>
      <c r="B303" s="12"/>
      <c r="C303" s="3"/>
      <c r="D303" s="3"/>
      <c r="E303" s="12"/>
      <c r="F303" s="3"/>
      <c r="G303" s="690"/>
      <c r="H303" s="3"/>
      <c r="I303" s="5"/>
      <c r="J303" s="5"/>
      <c r="K303" s="5"/>
      <c r="L303" s="3"/>
      <c r="M303" s="6"/>
      <c r="N303" s="690"/>
      <c r="O303" s="690"/>
      <c r="P303" s="29"/>
      <c r="Q303" s="11"/>
      <c r="R303" s="11"/>
      <c r="S303" s="11"/>
      <c r="T303" s="11"/>
      <c r="U303" s="11"/>
      <c r="V303" s="11"/>
      <c r="W303" s="11"/>
      <c r="X303" s="11"/>
      <c r="Y303" s="11"/>
      <c r="Z303" s="11"/>
    </row>
    <row r="304" spans="1:26" ht="14.25" customHeight="1">
      <c r="A304" s="3"/>
      <c r="B304" s="12"/>
      <c r="C304" s="3"/>
      <c r="D304" s="3"/>
      <c r="E304" s="12"/>
      <c r="F304" s="3"/>
      <c r="G304" s="690"/>
      <c r="H304" s="3"/>
      <c r="I304" s="5"/>
      <c r="J304" s="5"/>
      <c r="K304" s="5"/>
      <c r="L304" s="3"/>
      <c r="M304" s="6"/>
      <c r="N304" s="690"/>
      <c r="O304" s="690"/>
      <c r="P304" s="29"/>
      <c r="Q304" s="11"/>
      <c r="R304" s="11"/>
      <c r="S304" s="11"/>
      <c r="T304" s="11"/>
      <c r="U304" s="11"/>
      <c r="V304" s="11"/>
      <c r="W304" s="11"/>
      <c r="X304" s="11"/>
      <c r="Y304" s="11"/>
      <c r="Z304" s="11"/>
    </row>
    <row r="305" spans="1:26" ht="14.25" customHeight="1">
      <c r="A305" s="3"/>
      <c r="B305" s="12"/>
      <c r="C305" s="3"/>
      <c r="D305" s="3"/>
      <c r="E305" s="12"/>
      <c r="F305" s="3"/>
      <c r="G305" s="690"/>
      <c r="H305" s="3"/>
      <c r="I305" s="5"/>
      <c r="J305" s="5"/>
      <c r="K305" s="5"/>
      <c r="L305" s="3"/>
      <c r="M305" s="6"/>
      <c r="N305" s="690"/>
      <c r="O305" s="690"/>
      <c r="P305" s="29"/>
      <c r="Q305" s="11"/>
      <c r="R305" s="11"/>
      <c r="S305" s="11"/>
      <c r="T305" s="11"/>
      <c r="U305" s="11"/>
      <c r="V305" s="11"/>
      <c r="W305" s="11"/>
      <c r="X305" s="11"/>
      <c r="Y305" s="11"/>
      <c r="Z305" s="11"/>
    </row>
    <row r="306" spans="1:26" ht="14.25" customHeight="1">
      <c r="A306" s="3"/>
      <c r="B306" s="12"/>
      <c r="C306" s="3"/>
      <c r="D306" s="3"/>
      <c r="E306" s="12"/>
      <c r="F306" s="3"/>
      <c r="G306" s="690"/>
      <c r="H306" s="3"/>
      <c r="I306" s="5"/>
      <c r="J306" s="5"/>
      <c r="K306" s="5"/>
      <c r="L306" s="3"/>
      <c r="M306" s="6"/>
      <c r="N306" s="690"/>
      <c r="O306" s="690"/>
      <c r="P306" s="29"/>
      <c r="Q306" s="11"/>
      <c r="R306" s="11"/>
      <c r="S306" s="11"/>
      <c r="T306" s="11"/>
      <c r="U306" s="11"/>
      <c r="V306" s="11"/>
      <c r="W306" s="11"/>
      <c r="X306" s="11"/>
      <c r="Y306" s="11"/>
      <c r="Z306" s="11"/>
    </row>
    <row r="307" spans="1:26" ht="14.25" customHeight="1">
      <c r="A307" s="3"/>
      <c r="B307" s="12"/>
      <c r="C307" s="3"/>
      <c r="D307" s="3"/>
      <c r="E307" s="12"/>
      <c r="F307" s="3"/>
      <c r="G307" s="690"/>
      <c r="H307" s="3"/>
      <c r="I307" s="5"/>
      <c r="J307" s="5"/>
      <c r="K307" s="5"/>
      <c r="L307" s="3"/>
      <c r="M307" s="6"/>
      <c r="N307" s="690"/>
      <c r="O307" s="690"/>
      <c r="P307" s="29"/>
      <c r="Q307" s="11"/>
      <c r="R307" s="11"/>
      <c r="S307" s="11"/>
      <c r="T307" s="11"/>
      <c r="U307" s="11"/>
      <c r="V307" s="11"/>
      <c r="W307" s="11"/>
      <c r="X307" s="11"/>
      <c r="Y307" s="11"/>
      <c r="Z307" s="11"/>
    </row>
    <row r="308" spans="1:26" ht="14.25" customHeight="1">
      <c r="A308" s="3"/>
      <c r="B308" s="12"/>
      <c r="C308" s="3"/>
      <c r="D308" s="3"/>
      <c r="E308" s="12"/>
      <c r="F308" s="3"/>
      <c r="G308" s="690"/>
      <c r="H308" s="3"/>
      <c r="I308" s="5"/>
      <c r="J308" s="5"/>
      <c r="K308" s="5"/>
      <c r="L308" s="3"/>
      <c r="M308" s="6"/>
      <c r="N308" s="690"/>
      <c r="O308" s="690"/>
      <c r="P308" s="29"/>
      <c r="Q308" s="11"/>
      <c r="R308" s="11"/>
      <c r="S308" s="11"/>
      <c r="T308" s="11"/>
      <c r="U308" s="11"/>
      <c r="V308" s="11"/>
      <c r="W308" s="11"/>
      <c r="X308" s="11"/>
      <c r="Y308" s="11"/>
      <c r="Z308" s="11"/>
    </row>
    <row r="309" spans="1:26" ht="14.25" customHeight="1">
      <c r="A309" s="3"/>
      <c r="B309" s="12"/>
      <c r="C309" s="3"/>
      <c r="D309" s="3"/>
      <c r="E309" s="12"/>
      <c r="F309" s="3"/>
      <c r="G309" s="690"/>
      <c r="H309" s="3"/>
      <c r="I309" s="5"/>
      <c r="J309" s="5"/>
      <c r="K309" s="5"/>
      <c r="L309" s="3"/>
      <c r="M309" s="6"/>
      <c r="N309" s="690"/>
      <c r="O309" s="690"/>
      <c r="P309" s="29"/>
      <c r="Q309" s="11"/>
      <c r="R309" s="11"/>
      <c r="S309" s="11"/>
      <c r="T309" s="11"/>
      <c r="U309" s="11"/>
      <c r="V309" s="11"/>
      <c r="W309" s="11"/>
      <c r="X309" s="11"/>
      <c r="Y309" s="11"/>
      <c r="Z309" s="11"/>
    </row>
    <row r="310" spans="1:26" ht="14.25" customHeight="1">
      <c r="A310" s="3"/>
      <c r="B310" s="12"/>
      <c r="C310" s="3"/>
      <c r="D310" s="3"/>
      <c r="E310" s="12"/>
      <c r="F310" s="3"/>
      <c r="G310" s="690"/>
      <c r="H310" s="3"/>
      <c r="I310" s="5"/>
      <c r="J310" s="5"/>
      <c r="K310" s="5"/>
      <c r="L310" s="3"/>
      <c r="M310" s="6"/>
      <c r="N310" s="690"/>
      <c r="O310" s="690"/>
      <c r="P310" s="29"/>
      <c r="Q310" s="11"/>
      <c r="R310" s="11"/>
      <c r="S310" s="11"/>
      <c r="T310" s="11"/>
      <c r="U310" s="11"/>
      <c r="V310" s="11"/>
      <c r="W310" s="11"/>
      <c r="X310" s="11"/>
      <c r="Y310" s="11"/>
      <c r="Z310" s="11"/>
    </row>
    <row r="311" spans="1:26" ht="14.25" customHeight="1">
      <c r="A311" s="3"/>
      <c r="B311" s="12"/>
      <c r="C311" s="3"/>
      <c r="D311" s="3"/>
      <c r="E311" s="12"/>
      <c r="F311" s="3"/>
      <c r="G311" s="690"/>
      <c r="H311" s="3"/>
      <c r="I311" s="5"/>
      <c r="J311" s="5"/>
      <c r="K311" s="5"/>
      <c r="L311" s="3"/>
      <c r="M311" s="6"/>
      <c r="N311" s="690"/>
      <c r="O311" s="690"/>
      <c r="P311" s="29"/>
      <c r="Q311" s="11"/>
      <c r="R311" s="11"/>
      <c r="S311" s="11"/>
      <c r="T311" s="11"/>
      <c r="U311" s="11"/>
      <c r="V311" s="11"/>
      <c r="W311" s="11"/>
      <c r="X311" s="11"/>
      <c r="Y311" s="11"/>
      <c r="Z311" s="11"/>
    </row>
    <row r="312" spans="1:26" ht="14.25" customHeight="1">
      <c r="A312" s="3"/>
      <c r="B312" s="12"/>
      <c r="C312" s="3"/>
      <c r="D312" s="3"/>
      <c r="E312" s="12"/>
      <c r="F312" s="3"/>
      <c r="G312" s="690"/>
      <c r="H312" s="3"/>
      <c r="I312" s="5"/>
      <c r="J312" s="5"/>
      <c r="K312" s="5"/>
      <c r="L312" s="3"/>
      <c r="M312" s="6"/>
      <c r="N312" s="690"/>
      <c r="O312" s="690"/>
      <c r="P312" s="29"/>
      <c r="Q312" s="11"/>
      <c r="R312" s="11"/>
      <c r="S312" s="11"/>
      <c r="T312" s="11"/>
      <c r="U312" s="11"/>
      <c r="V312" s="11"/>
      <c r="W312" s="11"/>
      <c r="X312" s="11"/>
      <c r="Y312" s="11"/>
      <c r="Z312" s="11"/>
    </row>
    <row r="313" spans="1:26" ht="14.25" customHeight="1">
      <c r="A313" s="3"/>
      <c r="B313" s="12"/>
      <c r="C313" s="3"/>
      <c r="D313" s="3"/>
      <c r="E313" s="12"/>
      <c r="F313" s="3"/>
      <c r="G313" s="690"/>
      <c r="H313" s="3"/>
      <c r="I313" s="5"/>
      <c r="J313" s="5"/>
      <c r="K313" s="5"/>
      <c r="L313" s="3"/>
      <c r="M313" s="6"/>
      <c r="N313" s="690"/>
      <c r="O313" s="690"/>
      <c r="P313" s="29"/>
      <c r="Q313" s="11"/>
      <c r="R313" s="11"/>
      <c r="S313" s="11"/>
      <c r="T313" s="11"/>
      <c r="U313" s="11"/>
      <c r="V313" s="11"/>
      <c r="W313" s="11"/>
      <c r="X313" s="11"/>
      <c r="Y313" s="11"/>
      <c r="Z313" s="11"/>
    </row>
    <row r="314" spans="1:26" ht="14.25" customHeight="1">
      <c r="A314" s="3"/>
      <c r="B314" s="12"/>
      <c r="C314" s="3"/>
      <c r="D314" s="3"/>
      <c r="E314" s="12"/>
      <c r="F314" s="3"/>
      <c r="G314" s="690"/>
      <c r="H314" s="3"/>
      <c r="I314" s="5"/>
      <c r="J314" s="5"/>
      <c r="K314" s="5"/>
      <c r="L314" s="3"/>
      <c r="M314" s="6"/>
      <c r="N314" s="690"/>
      <c r="O314" s="690"/>
      <c r="P314" s="29"/>
      <c r="Q314" s="11"/>
      <c r="R314" s="11"/>
      <c r="S314" s="11"/>
      <c r="T314" s="11"/>
      <c r="U314" s="11"/>
      <c r="V314" s="11"/>
      <c r="W314" s="11"/>
      <c r="X314" s="11"/>
      <c r="Y314" s="11"/>
      <c r="Z314" s="11"/>
    </row>
    <row r="315" spans="1:26" ht="14.25" customHeight="1">
      <c r="A315" s="3"/>
      <c r="B315" s="12"/>
      <c r="C315" s="3"/>
      <c r="D315" s="3"/>
      <c r="E315" s="12"/>
      <c r="F315" s="3"/>
      <c r="G315" s="690"/>
      <c r="H315" s="3"/>
      <c r="I315" s="5"/>
      <c r="J315" s="5"/>
      <c r="K315" s="5"/>
      <c r="L315" s="3"/>
      <c r="M315" s="6"/>
      <c r="N315" s="690"/>
      <c r="O315" s="690"/>
      <c r="P315" s="29"/>
      <c r="Q315" s="11"/>
      <c r="R315" s="11"/>
      <c r="S315" s="11"/>
      <c r="T315" s="11"/>
      <c r="U315" s="11"/>
      <c r="V315" s="11"/>
      <c r="W315" s="11"/>
      <c r="X315" s="11"/>
      <c r="Y315" s="11"/>
      <c r="Z315" s="11"/>
    </row>
    <row r="316" spans="1:26" ht="14.25" customHeight="1">
      <c r="A316" s="3"/>
      <c r="B316" s="12"/>
      <c r="C316" s="3"/>
      <c r="D316" s="3"/>
      <c r="E316" s="12"/>
      <c r="F316" s="3"/>
      <c r="G316" s="690"/>
      <c r="H316" s="3"/>
      <c r="I316" s="5"/>
      <c r="J316" s="5"/>
      <c r="K316" s="5"/>
      <c r="L316" s="3"/>
      <c r="M316" s="6"/>
      <c r="N316" s="690"/>
      <c r="O316" s="690"/>
      <c r="P316" s="29"/>
      <c r="Q316" s="11"/>
      <c r="R316" s="11"/>
      <c r="S316" s="11"/>
      <c r="T316" s="11"/>
      <c r="U316" s="11"/>
      <c r="V316" s="11"/>
      <c r="W316" s="11"/>
      <c r="X316" s="11"/>
      <c r="Y316" s="11"/>
      <c r="Z316" s="11"/>
    </row>
    <row r="317" spans="1:26" ht="14.25" customHeight="1">
      <c r="A317" s="3"/>
      <c r="B317" s="12"/>
      <c r="C317" s="3"/>
      <c r="D317" s="3"/>
      <c r="E317" s="12"/>
      <c r="F317" s="3"/>
      <c r="G317" s="690"/>
      <c r="H317" s="3"/>
      <c r="I317" s="5"/>
      <c r="J317" s="5"/>
      <c r="K317" s="5"/>
      <c r="L317" s="3"/>
      <c r="M317" s="6"/>
      <c r="N317" s="690"/>
      <c r="O317" s="690"/>
      <c r="P317" s="29"/>
      <c r="Q317" s="11"/>
      <c r="R317" s="11"/>
      <c r="S317" s="11"/>
      <c r="T317" s="11"/>
      <c r="U317" s="11"/>
      <c r="V317" s="11"/>
      <c r="W317" s="11"/>
      <c r="X317" s="11"/>
      <c r="Y317" s="11"/>
      <c r="Z317" s="11"/>
    </row>
    <row r="318" spans="1:26" ht="14.25" customHeight="1">
      <c r="A318" s="3"/>
      <c r="B318" s="12"/>
      <c r="C318" s="3"/>
      <c r="D318" s="3"/>
      <c r="E318" s="12"/>
      <c r="F318" s="3"/>
      <c r="G318" s="690"/>
      <c r="H318" s="3"/>
      <c r="I318" s="5"/>
      <c r="J318" s="5"/>
      <c r="K318" s="5"/>
      <c r="L318" s="3"/>
      <c r="M318" s="6"/>
      <c r="N318" s="690"/>
      <c r="O318" s="690"/>
      <c r="P318" s="29"/>
      <c r="Q318" s="11"/>
      <c r="R318" s="11"/>
      <c r="S318" s="11"/>
      <c r="T318" s="11"/>
      <c r="U318" s="11"/>
      <c r="V318" s="11"/>
      <c r="W318" s="11"/>
      <c r="X318" s="11"/>
      <c r="Y318" s="11"/>
      <c r="Z318" s="11"/>
    </row>
    <row r="319" spans="1:26" ht="14.25" customHeight="1">
      <c r="A319" s="3"/>
      <c r="B319" s="12"/>
      <c r="C319" s="3"/>
      <c r="D319" s="3"/>
      <c r="E319" s="12"/>
      <c r="F319" s="3"/>
      <c r="G319" s="690"/>
      <c r="H319" s="3"/>
      <c r="I319" s="5"/>
      <c r="J319" s="5"/>
      <c r="K319" s="5"/>
      <c r="L319" s="3"/>
      <c r="M319" s="6"/>
      <c r="N319" s="690"/>
      <c r="O319" s="690"/>
      <c r="P319" s="29"/>
      <c r="Q319" s="11"/>
      <c r="R319" s="11"/>
      <c r="S319" s="11"/>
      <c r="T319" s="11"/>
      <c r="U319" s="11"/>
      <c r="V319" s="11"/>
      <c r="W319" s="11"/>
      <c r="X319" s="11"/>
      <c r="Y319" s="11"/>
      <c r="Z319" s="11"/>
    </row>
    <row r="320" spans="1:26" ht="14.25" customHeight="1">
      <c r="A320" s="3"/>
      <c r="B320" s="12"/>
      <c r="C320" s="3"/>
      <c r="D320" s="3"/>
      <c r="E320" s="12"/>
      <c r="F320" s="3"/>
      <c r="G320" s="690"/>
      <c r="H320" s="3"/>
      <c r="I320" s="5"/>
      <c r="J320" s="5"/>
      <c r="K320" s="5"/>
      <c r="L320" s="3"/>
      <c r="M320" s="6"/>
      <c r="N320" s="690"/>
      <c r="O320" s="690"/>
      <c r="P320" s="29"/>
      <c r="Q320" s="11"/>
      <c r="R320" s="11"/>
      <c r="S320" s="11"/>
      <c r="T320" s="11"/>
      <c r="U320" s="11"/>
      <c r="V320" s="11"/>
      <c r="W320" s="11"/>
      <c r="X320" s="11"/>
      <c r="Y320" s="11"/>
      <c r="Z320" s="11"/>
    </row>
    <row r="321" spans="1:26" ht="14.25" customHeight="1">
      <c r="A321" s="3"/>
      <c r="B321" s="12"/>
      <c r="C321" s="3"/>
      <c r="D321" s="3"/>
      <c r="E321" s="12"/>
      <c r="F321" s="3"/>
      <c r="G321" s="690"/>
      <c r="H321" s="3"/>
      <c r="I321" s="5"/>
      <c r="J321" s="5"/>
      <c r="K321" s="5"/>
      <c r="L321" s="3"/>
      <c r="M321" s="6"/>
      <c r="N321" s="690"/>
      <c r="O321" s="690"/>
      <c r="P321" s="29"/>
      <c r="Q321" s="11"/>
      <c r="R321" s="11"/>
      <c r="S321" s="11"/>
      <c r="T321" s="11"/>
      <c r="U321" s="11"/>
      <c r="V321" s="11"/>
      <c r="W321" s="11"/>
      <c r="X321" s="11"/>
      <c r="Y321" s="11"/>
      <c r="Z321" s="11"/>
    </row>
    <row r="322" spans="1:26" ht="14.25" customHeight="1">
      <c r="A322" s="3"/>
      <c r="B322" s="12"/>
      <c r="C322" s="3"/>
      <c r="D322" s="3"/>
      <c r="E322" s="12"/>
      <c r="F322" s="3"/>
      <c r="G322" s="690"/>
      <c r="H322" s="3"/>
      <c r="I322" s="5"/>
      <c r="J322" s="5"/>
      <c r="K322" s="5"/>
      <c r="L322" s="3"/>
      <c r="M322" s="6"/>
      <c r="N322" s="690"/>
      <c r="O322" s="690"/>
      <c r="P322" s="29"/>
      <c r="Q322" s="11"/>
      <c r="R322" s="11"/>
      <c r="S322" s="11"/>
      <c r="T322" s="11"/>
      <c r="U322" s="11"/>
      <c r="V322" s="11"/>
      <c r="W322" s="11"/>
      <c r="X322" s="11"/>
      <c r="Y322" s="11"/>
      <c r="Z322" s="11"/>
    </row>
    <row r="323" spans="1:26" ht="14.25" customHeight="1">
      <c r="A323" s="3"/>
      <c r="B323" s="12"/>
      <c r="C323" s="3"/>
      <c r="D323" s="3"/>
      <c r="E323" s="12"/>
      <c r="F323" s="3"/>
      <c r="G323" s="690"/>
      <c r="H323" s="3"/>
      <c r="I323" s="5"/>
      <c r="J323" s="5"/>
      <c r="K323" s="5"/>
      <c r="L323" s="3"/>
      <c r="M323" s="6"/>
      <c r="N323" s="690"/>
      <c r="O323" s="690"/>
      <c r="P323" s="29"/>
      <c r="Q323" s="11"/>
      <c r="R323" s="11"/>
      <c r="S323" s="11"/>
      <c r="T323" s="11"/>
      <c r="U323" s="11"/>
      <c r="V323" s="11"/>
      <c r="W323" s="11"/>
      <c r="X323" s="11"/>
      <c r="Y323" s="11"/>
      <c r="Z323" s="11"/>
    </row>
    <row r="324" spans="1:26" ht="14.25" customHeight="1">
      <c r="A324" s="3"/>
      <c r="B324" s="12"/>
      <c r="C324" s="3"/>
      <c r="D324" s="3"/>
      <c r="E324" s="12"/>
      <c r="F324" s="3"/>
      <c r="G324" s="690"/>
      <c r="H324" s="3"/>
      <c r="I324" s="5"/>
      <c r="J324" s="5"/>
      <c r="K324" s="5"/>
      <c r="L324" s="3"/>
      <c r="M324" s="6"/>
      <c r="N324" s="690"/>
      <c r="O324" s="690"/>
      <c r="P324" s="29"/>
      <c r="Q324" s="11"/>
      <c r="R324" s="11"/>
      <c r="S324" s="11"/>
      <c r="T324" s="11"/>
      <c r="U324" s="11"/>
      <c r="V324" s="11"/>
      <c r="W324" s="11"/>
      <c r="X324" s="11"/>
      <c r="Y324" s="11"/>
      <c r="Z324" s="11"/>
    </row>
    <row r="325" spans="1:26" ht="14.25" customHeight="1">
      <c r="A325" s="3"/>
      <c r="B325" s="12"/>
      <c r="C325" s="3"/>
      <c r="D325" s="3"/>
      <c r="E325" s="12"/>
      <c r="F325" s="3"/>
      <c r="G325" s="690"/>
      <c r="H325" s="3"/>
      <c r="I325" s="5"/>
      <c r="J325" s="5"/>
      <c r="K325" s="5"/>
      <c r="L325" s="3"/>
      <c r="M325" s="6"/>
      <c r="N325" s="690"/>
      <c r="O325" s="690"/>
      <c r="P325" s="29"/>
      <c r="Q325" s="11"/>
      <c r="R325" s="11"/>
      <c r="S325" s="11"/>
      <c r="T325" s="11"/>
      <c r="U325" s="11"/>
      <c r="V325" s="11"/>
      <c r="W325" s="11"/>
      <c r="X325" s="11"/>
      <c r="Y325" s="11"/>
      <c r="Z325" s="11"/>
    </row>
    <row r="326" spans="1:26" ht="14.25" customHeight="1">
      <c r="A326" s="3"/>
      <c r="B326" s="12"/>
      <c r="C326" s="3"/>
      <c r="D326" s="3"/>
      <c r="E326" s="12"/>
      <c r="F326" s="3"/>
      <c r="G326" s="690"/>
      <c r="H326" s="3"/>
      <c r="I326" s="5"/>
      <c r="J326" s="5"/>
      <c r="K326" s="5"/>
      <c r="L326" s="3"/>
      <c r="M326" s="6"/>
      <c r="N326" s="690"/>
      <c r="O326" s="690"/>
      <c r="P326" s="29"/>
      <c r="Q326" s="11"/>
      <c r="R326" s="11"/>
      <c r="S326" s="11"/>
      <c r="T326" s="11"/>
      <c r="U326" s="11"/>
      <c r="V326" s="11"/>
      <c r="W326" s="11"/>
      <c r="X326" s="11"/>
      <c r="Y326" s="11"/>
      <c r="Z326" s="11"/>
    </row>
    <row r="327" spans="1:26" ht="14.25" customHeight="1">
      <c r="A327" s="3"/>
      <c r="B327" s="12"/>
      <c r="C327" s="3"/>
      <c r="D327" s="3"/>
      <c r="E327" s="12"/>
      <c r="F327" s="3"/>
      <c r="G327" s="690"/>
      <c r="H327" s="3"/>
      <c r="I327" s="5"/>
      <c r="J327" s="5"/>
      <c r="K327" s="5"/>
      <c r="L327" s="3"/>
      <c r="M327" s="6"/>
      <c r="N327" s="690"/>
      <c r="O327" s="690"/>
      <c r="P327" s="29"/>
      <c r="Q327" s="11"/>
      <c r="R327" s="11"/>
      <c r="S327" s="11"/>
      <c r="T327" s="11"/>
      <c r="U327" s="11"/>
      <c r="V327" s="11"/>
      <c r="W327" s="11"/>
      <c r="X327" s="11"/>
      <c r="Y327" s="11"/>
      <c r="Z327" s="11"/>
    </row>
    <row r="328" spans="1:26" ht="14.25" customHeight="1">
      <c r="A328" s="3"/>
      <c r="B328" s="12"/>
      <c r="C328" s="3"/>
      <c r="D328" s="3"/>
      <c r="E328" s="12"/>
      <c r="F328" s="3"/>
      <c r="G328" s="690"/>
      <c r="H328" s="3"/>
      <c r="I328" s="5"/>
      <c r="J328" s="5"/>
      <c r="K328" s="5"/>
      <c r="L328" s="3"/>
      <c r="M328" s="6"/>
      <c r="N328" s="690"/>
      <c r="O328" s="690"/>
      <c r="P328" s="29"/>
      <c r="Q328" s="11"/>
      <c r="R328" s="11"/>
      <c r="S328" s="11"/>
      <c r="T328" s="11"/>
      <c r="U328" s="11"/>
      <c r="V328" s="11"/>
      <c r="W328" s="11"/>
      <c r="X328" s="11"/>
      <c r="Y328" s="11"/>
      <c r="Z328" s="11"/>
    </row>
    <row r="329" spans="1:26" ht="14.25" customHeight="1">
      <c r="A329" s="3"/>
      <c r="B329" s="12"/>
      <c r="C329" s="3"/>
      <c r="D329" s="3"/>
      <c r="E329" s="12"/>
      <c r="F329" s="3"/>
      <c r="G329" s="690"/>
      <c r="H329" s="3"/>
      <c r="I329" s="5"/>
      <c r="J329" s="5"/>
      <c r="K329" s="5"/>
      <c r="L329" s="3"/>
      <c r="M329" s="6"/>
      <c r="N329" s="690"/>
      <c r="O329" s="690"/>
      <c r="P329" s="29"/>
      <c r="Q329" s="11"/>
      <c r="R329" s="11"/>
      <c r="S329" s="11"/>
      <c r="T329" s="11"/>
      <c r="U329" s="11"/>
      <c r="V329" s="11"/>
      <c r="W329" s="11"/>
      <c r="X329" s="11"/>
      <c r="Y329" s="11"/>
      <c r="Z329" s="11"/>
    </row>
    <row r="330" spans="1:26" ht="14.25" customHeight="1">
      <c r="A330" s="3"/>
      <c r="B330" s="12"/>
      <c r="C330" s="3"/>
      <c r="D330" s="3"/>
      <c r="E330" s="12"/>
      <c r="F330" s="3"/>
      <c r="G330" s="690"/>
      <c r="H330" s="3"/>
      <c r="I330" s="5"/>
      <c r="J330" s="5"/>
      <c r="K330" s="5"/>
      <c r="L330" s="3"/>
      <c r="M330" s="6"/>
      <c r="N330" s="690"/>
      <c r="O330" s="690"/>
      <c r="P330" s="29"/>
      <c r="Q330" s="11"/>
      <c r="R330" s="11"/>
      <c r="S330" s="11"/>
      <c r="T330" s="11"/>
      <c r="U330" s="11"/>
      <c r="V330" s="11"/>
      <c r="W330" s="11"/>
      <c r="X330" s="11"/>
      <c r="Y330" s="11"/>
      <c r="Z330" s="11"/>
    </row>
    <row r="331" spans="1:26" ht="14.25" customHeight="1">
      <c r="A331" s="3"/>
      <c r="B331" s="12"/>
      <c r="C331" s="3"/>
      <c r="D331" s="3"/>
      <c r="E331" s="12"/>
      <c r="F331" s="3"/>
      <c r="G331" s="690"/>
      <c r="H331" s="3"/>
      <c r="I331" s="5"/>
      <c r="J331" s="5"/>
      <c r="K331" s="5"/>
      <c r="L331" s="3"/>
      <c r="M331" s="6"/>
      <c r="N331" s="690"/>
      <c r="O331" s="690"/>
      <c r="P331" s="29"/>
      <c r="Q331" s="11"/>
      <c r="R331" s="11"/>
      <c r="S331" s="11"/>
      <c r="T331" s="11"/>
      <c r="U331" s="11"/>
      <c r="V331" s="11"/>
      <c r="W331" s="11"/>
      <c r="X331" s="11"/>
      <c r="Y331" s="11"/>
      <c r="Z331" s="11"/>
    </row>
    <row r="332" spans="1:26" ht="14.25" customHeight="1">
      <c r="A332" s="3"/>
      <c r="B332" s="12"/>
      <c r="C332" s="3"/>
      <c r="D332" s="3"/>
      <c r="E332" s="12"/>
      <c r="F332" s="3"/>
      <c r="G332" s="690"/>
      <c r="H332" s="3"/>
      <c r="I332" s="5"/>
      <c r="J332" s="5"/>
      <c r="K332" s="5"/>
      <c r="L332" s="3"/>
      <c r="M332" s="6"/>
      <c r="N332" s="690"/>
      <c r="O332" s="690"/>
      <c r="P332" s="29"/>
      <c r="Q332" s="11"/>
      <c r="R332" s="11"/>
      <c r="S332" s="11"/>
      <c r="T332" s="11"/>
      <c r="U332" s="11"/>
      <c r="V332" s="11"/>
      <c r="W332" s="11"/>
      <c r="X332" s="11"/>
      <c r="Y332" s="11"/>
      <c r="Z332" s="11"/>
    </row>
    <row r="333" spans="1:26" ht="14.25" customHeight="1">
      <c r="A333" s="3"/>
      <c r="B333" s="12"/>
      <c r="C333" s="3"/>
      <c r="D333" s="3"/>
      <c r="E333" s="12"/>
      <c r="F333" s="3"/>
      <c r="G333" s="690"/>
      <c r="H333" s="3"/>
      <c r="I333" s="5"/>
      <c r="J333" s="5"/>
      <c r="K333" s="5"/>
      <c r="L333" s="3"/>
      <c r="M333" s="6"/>
      <c r="N333" s="690"/>
      <c r="O333" s="690"/>
      <c r="P333" s="29"/>
      <c r="Q333" s="11"/>
      <c r="R333" s="11"/>
      <c r="S333" s="11"/>
      <c r="T333" s="11"/>
      <c r="U333" s="11"/>
      <c r="V333" s="11"/>
      <c r="W333" s="11"/>
      <c r="X333" s="11"/>
      <c r="Y333" s="11"/>
      <c r="Z333" s="11"/>
    </row>
    <row r="334" spans="1:26" ht="14.25" customHeight="1">
      <c r="A334" s="3"/>
      <c r="B334" s="12"/>
      <c r="C334" s="3"/>
      <c r="D334" s="3"/>
      <c r="E334" s="12"/>
      <c r="F334" s="3"/>
      <c r="G334" s="690"/>
      <c r="H334" s="3"/>
      <c r="I334" s="5"/>
      <c r="J334" s="5"/>
      <c r="K334" s="5"/>
      <c r="L334" s="3"/>
      <c r="M334" s="6"/>
      <c r="N334" s="690"/>
      <c r="O334" s="690"/>
      <c r="P334" s="29"/>
      <c r="Q334" s="11"/>
      <c r="R334" s="11"/>
      <c r="S334" s="11"/>
      <c r="T334" s="11"/>
      <c r="U334" s="11"/>
      <c r="V334" s="11"/>
      <c r="W334" s="11"/>
      <c r="X334" s="11"/>
      <c r="Y334" s="11"/>
      <c r="Z334" s="11"/>
    </row>
    <row r="335" spans="1:26" ht="14.25" customHeight="1">
      <c r="A335" s="3"/>
      <c r="B335" s="12"/>
      <c r="C335" s="3"/>
      <c r="D335" s="3"/>
      <c r="E335" s="12"/>
      <c r="F335" s="3"/>
      <c r="G335" s="690"/>
      <c r="H335" s="3"/>
      <c r="I335" s="5"/>
      <c r="J335" s="5"/>
      <c r="K335" s="5"/>
      <c r="L335" s="3"/>
      <c r="M335" s="6"/>
      <c r="N335" s="690"/>
      <c r="O335" s="690"/>
      <c r="P335" s="29"/>
      <c r="Q335" s="11"/>
      <c r="R335" s="11"/>
      <c r="S335" s="11"/>
      <c r="T335" s="11"/>
      <c r="U335" s="11"/>
      <c r="V335" s="11"/>
      <c r="W335" s="11"/>
      <c r="X335" s="11"/>
      <c r="Y335" s="11"/>
      <c r="Z335" s="11"/>
    </row>
    <row r="336" spans="1:26" ht="14.25" customHeight="1">
      <c r="A336" s="3"/>
      <c r="B336" s="12"/>
      <c r="C336" s="3"/>
      <c r="D336" s="3"/>
      <c r="E336" s="12"/>
      <c r="F336" s="3"/>
      <c r="G336" s="690"/>
      <c r="H336" s="3"/>
      <c r="I336" s="5"/>
      <c r="J336" s="5"/>
      <c r="K336" s="5"/>
      <c r="L336" s="3"/>
      <c r="M336" s="6"/>
      <c r="N336" s="690"/>
      <c r="O336" s="690"/>
      <c r="P336" s="29"/>
      <c r="Q336" s="11"/>
      <c r="R336" s="11"/>
      <c r="S336" s="11"/>
      <c r="T336" s="11"/>
      <c r="U336" s="11"/>
      <c r="V336" s="11"/>
      <c r="W336" s="11"/>
      <c r="X336" s="11"/>
      <c r="Y336" s="11"/>
      <c r="Z336" s="11"/>
    </row>
    <row r="337" spans="1:26" ht="14.25" customHeight="1">
      <c r="A337" s="3"/>
      <c r="B337" s="12"/>
      <c r="C337" s="3"/>
      <c r="D337" s="3"/>
      <c r="E337" s="12"/>
      <c r="F337" s="3"/>
      <c r="G337" s="690"/>
      <c r="H337" s="3"/>
      <c r="I337" s="5"/>
      <c r="J337" s="5"/>
      <c r="K337" s="5"/>
      <c r="L337" s="3"/>
      <c r="M337" s="6"/>
      <c r="N337" s="690"/>
      <c r="O337" s="690"/>
      <c r="P337" s="29"/>
      <c r="Q337" s="11"/>
      <c r="R337" s="11"/>
      <c r="S337" s="11"/>
      <c r="T337" s="11"/>
      <c r="U337" s="11"/>
      <c r="V337" s="11"/>
      <c r="W337" s="11"/>
      <c r="X337" s="11"/>
      <c r="Y337" s="11"/>
      <c r="Z337" s="11"/>
    </row>
    <row r="338" spans="1:26" ht="14.25" customHeight="1">
      <c r="A338" s="3"/>
      <c r="B338" s="12"/>
      <c r="C338" s="3"/>
      <c r="D338" s="3"/>
      <c r="E338" s="12"/>
      <c r="F338" s="3"/>
      <c r="G338" s="690"/>
      <c r="H338" s="3"/>
      <c r="I338" s="5"/>
      <c r="J338" s="5"/>
      <c r="K338" s="5"/>
      <c r="L338" s="3"/>
      <c r="M338" s="6"/>
      <c r="N338" s="690"/>
      <c r="O338" s="690"/>
      <c r="P338" s="29"/>
      <c r="Q338" s="11"/>
      <c r="R338" s="11"/>
      <c r="S338" s="11"/>
      <c r="T338" s="11"/>
      <c r="U338" s="11"/>
      <c r="V338" s="11"/>
      <c r="W338" s="11"/>
      <c r="X338" s="11"/>
      <c r="Y338" s="11"/>
      <c r="Z338" s="11"/>
    </row>
    <row r="339" spans="1:26" ht="14.25" customHeight="1">
      <c r="A339" s="3"/>
      <c r="B339" s="12"/>
      <c r="C339" s="3"/>
      <c r="D339" s="3"/>
      <c r="E339" s="12"/>
      <c r="F339" s="3"/>
      <c r="G339" s="690"/>
      <c r="H339" s="3"/>
      <c r="I339" s="5"/>
      <c r="J339" s="5"/>
      <c r="K339" s="5"/>
      <c r="L339" s="3"/>
      <c r="M339" s="6"/>
      <c r="N339" s="690"/>
      <c r="O339" s="690"/>
      <c r="P339" s="29"/>
      <c r="Q339" s="11"/>
      <c r="R339" s="11"/>
      <c r="S339" s="11"/>
      <c r="T339" s="11"/>
      <c r="U339" s="11"/>
      <c r="V339" s="11"/>
      <c r="W339" s="11"/>
      <c r="X339" s="11"/>
      <c r="Y339" s="11"/>
      <c r="Z339" s="11"/>
    </row>
    <row r="340" spans="1:26" ht="14.25" customHeight="1">
      <c r="A340" s="3"/>
      <c r="B340" s="12"/>
      <c r="C340" s="3"/>
      <c r="D340" s="3"/>
      <c r="E340" s="12"/>
      <c r="F340" s="3"/>
      <c r="G340" s="690"/>
      <c r="H340" s="3"/>
      <c r="I340" s="5"/>
      <c r="J340" s="5"/>
      <c r="K340" s="5"/>
      <c r="L340" s="3"/>
      <c r="M340" s="6"/>
      <c r="N340" s="690"/>
      <c r="O340" s="690"/>
      <c r="P340" s="29"/>
      <c r="Q340" s="11"/>
      <c r="R340" s="11"/>
      <c r="S340" s="11"/>
      <c r="T340" s="11"/>
      <c r="U340" s="11"/>
      <c r="V340" s="11"/>
      <c r="W340" s="11"/>
      <c r="X340" s="11"/>
      <c r="Y340" s="11"/>
      <c r="Z340" s="11"/>
    </row>
    <row r="341" spans="1:26" ht="14.25" customHeight="1">
      <c r="A341" s="3"/>
      <c r="B341" s="12"/>
      <c r="C341" s="3"/>
      <c r="D341" s="3"/>
      <c r="E341" s="12"/>
      <c r="F341" s="3"/>
      <c r="G341" s="690"/>
      <c r="H341" s="3"/>
      <c r="I341" s="5"/>
      <c r="J341" s="5"/>
      <c r="K341" s="5"/>
      <c r="L341" s="3"/>
      <c r="M341" s="6"/>
      <c r="N341" s="690"/>
      <c r="O341" s="690"/>
      <c r="P341" s="29"/>
      <c r="Q341" s="11"/>
      <c r="R341" s="11"/>
      <c r="S341" s="11"/>
      <c r="T341" s="11"/>
      <c r="U341" s="11"/>
      <c r="V341" s="11"/>
      <c r="W341" s="11"/>
      <c r="X341" s="11"/>
      <c r="Y341" s="11"/>
      <c r="Z341" s="11"/>
    </row>
    <row r="342" spans="1:26" ht="14.25" customHeight="1">
      <c r="A342" s="3"/>
      <c r="B342" s="12"/>
      <c r="C342" s="3"/>
      <c r="D342" s="3"/>
      <c r="E342" s="12"/>
      <c r="F342" s="3"/>
      <c r="G342" s="690"/>
      <c r="H342" s="3"/>
      <c r="I342" s="5"/>
      <c r="J342" s="5"/>
      <c r="K342" s="5"/>
      <c r="L342" s="3"/>
      <c r="M342" s="6"/>
      <c r="N342" s="690"/>
      <c r="O342" s="690"/>
      <c r="P342" s="29"/>
      <c r="Q342" s="11"/>
      <c r="R342" s="11"/>
      <c r="S342" s="11"/>
      <c r="T342" s="11"/>
      <c r="U342" s="11"/>
      <c r="V342" s="11"/>
      <c r="W342" s="11"/>
      <c r="X342" s="11"/>
      <c r="Y342" s="11"/>
      <c r="Z342" s="11"/>
    </row>
    <row r="343" spans="1:26" ht="14.25" customHeight="1">
      <c r="A343" s="3"/>
      <c r="B343" s="12"/>
      <c r="C343" s="3"/>
      <c r="D343" s="3"/>
      <c r="E343" s="12"/>
      <c r="F343" s="3"/>
      <c r="G343" s="690"/>
      <c r="H343" s="3"/>
      <c r="I343" s="5"/>
      <c r="J343" s="5"/>
      <c r="K343" s="5"/>
      <c r="L343" s="3"/>
      <c r="M343" s="6"/>
      <c r="N343" s="690"/>
      <c r="O343" s="690"/>
      <c r="P343" s="29"/>
      <c r="Q343" s="11"/>
      <c r="R343" s="11"/>
      <c r="S343" s="11"/>
      <c r="T343" s="11"/>
      <c r="U343" s="11"/>
      <c r="V343" s="11"/>
      <c r="W343" s="11"/>
      <c r="X343" s="11"/>
      <c r="Y343" s="11"/>
      <c r="Z343" s="11"/>
    </row>
    <row r="344" spans="1:26" ht="14.25" customHeight="1">
      <c r="A344" s="3"/>
      <c r="B344" s="12"/>
      <c r="C344" s="3"/>
      <c r="D344" s="3"/>
      <c r="E344" s="12"/>
      <c r="F344" s="3"/>
      <c r="G344" s="690"/>
      <c r="H344" s="3"/>
      <c r="I344" s="5"/>
      <c r="J344" s="5"/>
      <c r="K344" s="5"/>
      <c r="L344" s="3"/>
      <c r="M344" s="6"/>
      <c r="N344" s="690"/>
      <c r="O344" s="690"/>
      <c r="P344" s="29"/>
      <c r="Q344" s="11"/>
      <c r="R344" s="11"/>
      <c r="S344" s="11"/>
      <c r="T344" s="11"/>
      <c r="U344" s="11"/>
      <c r="V344" s="11"/>
      <c r="W344" s="11"/>
      <c r="X344" s="11"/>
      <c r="Y344" s="11"/>
      <c r="Z344" s="11"/>
    </row>
    <row r="345" spans="1:26" ht="14.25" customHeight="1">
      <c r="A345" s="3"/>
      <c r="B345" s="12"/>
      <c r="C345" s="3"/>
      <c r="D345" s="3"/>
      <c r="E345" s="12"/>
      <c r="F345" s="3"/>
      <c r="G345" s="690"/>
      <c r="H345" s="3"/>
      <c r="I345" s="5"/>
      <c r="J345" s="5"/>
      <c r="K345" s="5"/>
      <c r="L345" s="3"/>
      <c r="M345" s="6"/>
      <c r="N345" s="690"/>
      <c r="O345" s="690"/>
      <c r="P345" s="29"/>
      <c r="Q345" s="11"/>
      <c r="R345" s="11"/>
      <c r="S345" s="11"/>
      <c r="T345" s="11"/>
      <c r="U345" s="11"/>
      <c r="V345" s="11"/>
      <c r="W345" s="11"/>
      <c r="X345" s="11"/>
      <c r="Y345" s="11"/>
      <c r="Z345" s="11"/>
    </row>
    <row r="346" spans="1:26" ht="14.25" customHeight="1">
      <c r="A346" s="3"/>
      <c r="B346" s="12"/>
      <c r="C346" s="3"/>
      <c r="D346" s="3"/>
      <c r="E346" s="12"/>
      <c r="F346" s="3"/>
      <c r="G346" s="690"/>
      <c r="H346" s="3"/>
      <c r="I346" s="5"/>
      <c r="J346" s="5"/>
      <c r="K346" s="5"/>
      <c r="L346" s="3"/>
      <c r="M346" s="6"/>
      <c r="N346" s="690"/>
      <c r="O346" s="690"/>
      <c r="P346" s="29"/>
      <c r="Q346" s="11"/>
      <c r="R346" s="11"/>
      <c r="S346" s="11"/>
      <c r="T346" s="11"/>
      <c r="U346" s="11"/>
      <c r="V346" s="11"/>
      <c r="W346" s="11"/>
      <c r="X346" s="11"/>
      <c r="Y346" s="11"/>
      <c r="Z346" s="11"/>
    </row>
    <row r="347" spans="1:26" ht="14.25" customHeight="1">
      <c r="A347" s="3"/>
      <c r="B347" s="12"/>
      <c r="C347" s="3"/>
      <c r="D347" s="3"/>
      <c r="E347" s="12"/>
      <c r="F347" s="3"/>
      <c r="G347" s="690"/>
      <c r="H347" s="3"/>
      <c r="I347" s="5"/>
      <c r="J347" s="5"/>
      <c r="K347" s="5"/>
      <c r="L347" s="3"/>
      <c r="M347" s="6"/>
      <c r="N347" s="690"/>
      <c r="O347" s="690"/>
      <c r="P347" s="29"/>
      <c r="Q347" s="11"/>
      <c r="R347" s="11"/>
      <c r="S347" s="11"/>
      <c r="T347" s="11"/>
      <c r="U347" s="11"/>
      <c r="V347" s="11"/>
      <c r="W347" s="11"/>
      <c r="X347" s="11"/>
      <c r="Y347" s="11"/>
      <c r="Z347" s="11"/>
    </row>
    <row r="348" spans="1:26" ht="14.25" customHeight="1">
      <c r="A348" s="3"/>
      <c r="B348" s="12"/>
      <c r="C348" s="3"/>
      <c r="D348" s="3"/>
      <c r="E348" s="12"/>
      <c r="F348" s="3"/>
      <c r="G348" s="690"/>
      <c r="H348" s="3"/>
      <c r="I348" s="5"/>
      <c r="J348" s="5"/>
      <c r="K348" s="5"/>
      <c r="L348" s="3"/>
      <c r="M348" s="6"/>
      <c r="N348" s="690"/>
      <c r="O348" s="690"/>
      <c r="P348" s="29"/>
      <c r="Q348" s="11"/>
      <c r="R348" s="11"/>
      <c r="S348" s="11"/>
      <c r="T348" s="11"/>
      <c r="U348" s="11"/>
      <c r="V348" s="11"/>
      <c r="W348" s="11"/>
      <c r="X348" s="11"/>
      <c r="Y348" s="11"/>
      <c r="Z348" s="11"/>
    </row>
    <row r="349" spans="1:26" ht="14.25" customHeight="1">
      <c r="A349" s="3"/>
      <c r="B349" s="12"/>
      <c r="C349" s="3"/>
      <c r="D349" s="3"/>
      <c r="E349" s="12"/>
      <c r="F349" s="3"/>
      <c r="G349" s="690"/>
      <c r="H349" s="3"/>
      <c r="I349" s="5"/>
      <c r="J349" s="5"/>
      <c r="K349" s="5"/>
      <c r="L349" s="3"/>
      <c r="M349" s="6"/>
      <c r="N349" s="690"/>
      <c r="O349" s="690"/>
      <c r="P349" s="29"/>
      <c r="Q349" s="11"/>
      <c r="R349" s="11"/>
      <c r="S349" s="11"/>
      <c r="T349" s="11"/>
      <c r="U349" s="11"/>
      <c r="V349" s="11"/>
      <c r="W349" s="11"/>
      <c r="X349" s="11"/>
      <c r="Y349" s="11"/>
      <c r="Z349" s="11"/>
    </row>
    <row r="350" spans="1:26" ht="14.25" customHeight="1">
      <c r="A350" s="3"/>
      <c r="B350" s="12"/>
      <c r="C350" s="3"/>
      <c r="D350" s="3"/>
      <c r="E350" s="12"/>
      <c r="F350" s="3"/>
      <c r="G350" s="690"/>
      <c r="H350" s="3"/>
      <c r="I350" s="5"/>
      <c r="J350" s="5"/>
      <c r="K350" s="5"/>
      <c r="L350" s="3"/>
      <c r="M350" s="6"/>
      <c r="N350" s="690"/>
      <c r="O350" s="690"/>
      <c r="P350" s="29"/>
      <c r="Q350" s="11"/>
      <c r="R350" s="11"/>
      <c r="S350" s="11"/>
      <c r="T350" s="11"/>
      <c r="U350" s="11"/>
      <c r="V350" s="11"/>
      <c r="W350" s="11"/>
      <c r="X350" s="11"/>
      <c r="Y350" s="11"/>
      <c r="Z350" s="11"/>
    </row>
    <row r="351" spans="1:26" ht="14.25" customHeight="1">
      <c r="A351" s="3"/>
      <c r="B351" s="12"/>
      <c r="C351" s="3"/>
      <c r="D351" s="3"/>
      <c r="E351" s="12"/>
      <c r="F351" s="3"/>
      <c r="G351" s="690"/>
      <c r="H351" s="3"/>
      <c r="I351" s="5"/>
      <c r="J351" s="5"/>
      <c r="K351" s="5"/>
      <c r="L351" s="3"/>
      <c r="M351" s="6"/>
      <c r="N351" s="690"/>
      <c r="O351" s="690"/>
      <c r="P351" s="29"/>
      <c r="Q351" s="11"/>
      <c r="R351" s="11"/>
      <c r="S351" s="11"/>
      <c r="T351" s="11"/>
      <c r="U351" s="11"/>
      <c r="V351" s="11"/>
      <c r="W351" s="11"/>
      <c r="X351" s="11"/>
      <c r="Y351" s="11"/>
      <c r="Z351" s="11"/>
    </row>
    <row r="352" spans="1:26" ht="14.25" customHeight="1">
      <c r="A352" s="3"/>
      <c r="B352" s="12"/>
      <c r="C352" s="3"/>
      <c r="D352" s="3"/>
      <c r="E352" s="12"/>
      <c r="F352" s="3"/>
      <c r="G352" s="690"/>
      <c r="H352" s="3"/>
      <c r="I352" s="5"/>
      <c r="J352" s="5"/>
      <c r="K352" s="5"/>
      <c r="L352" s="3"/>
      <c r="M352" s="6"/>
      <c r="N352" s="690"/>
      <c r="O352" s="690"/>
      <c r="P352" s="29"/>
      <c r="Q352" s="11"/>
      <c r="R352" s="11"/>
      <c r="S352" s="11"/>
      <c r="T352" s="11"/>
      <c r="U352" s="11"/>
      <c r="V352" s="11"/>
      <c r="W352" s="11"/>
      <c r="X352" s="11"/>
      <c r="Y352" s="11"/>
      <c r="Z352" s="11"/>
    </row>
    <row r="353" spans="1:26" ht="14.25" customHeight="1">
      <c r="A353" s="3"/>
      <c r="B353" s="12"/>
      <c r="C353" s="3"/>
      <c r="D353" s="3"/>
      <c r="E353" s="12"/>
      <c r="F353" s="3"/>
      <c r="G353" s="690"/>
      <c r="H353" s="3"/>
      <c r="I353" s="5"/>
      <c r="J353" s="5"/>
      <c r="K353" s="5"/>
      <c r="L353" s="3"/>
      <c r="M353" s="6"/>
      <c r="N353" s="690"/>
      <c r="O353" s="690"/>
      <c r="P353" s="29"/>
      <c r="Q353" s="11"/>
      <c r="R353" s="11"/>
      <c r="S353" s="11"/>
      <c r="T353" s="11"/>
      <c r="U353" s="11"/>
      <c r="V353" s="11"/>
      <c r="W353" s="11"/>
      <c r="X353" s="11"/>
      <c r="Y353" s="11"/>
      <c r="Z353" s="11"/>
    </row>
    <row r="354" spans="1:26" ht="14.25" customHeight="1">
      <c r="A354" s="3"/>
      <c r="B354" s="12"/>
      <c r="C354" s="3"/>
      <c r="D354" s="3"/>
      <c r="E354" s="12"/>
      <c r="F354" s="3"/>
      <c r="G354" s="690"/>
      <c r="H354" s="3"/>
      <c r="I354" s="5"/>
      <c r="J354" s="5"/>
      <c r="K354" s="5"/>
      <c r="L354" s="3"/>
      <c r="M354" s="6"/>
      <c r="N354" s="690"/>
      <c r="O354" s="690"/>
      <c r="P354" s="29"/>
      <c r="Q354" s="11"/>
      <c r="R354" s="11"/>
      <c r="S354" s="11"/>
      <c r="T354" s="11"/>
      <c r="U354" s="11"/>
      <c r="V354" s="11"/>
      <c r="W354" s="11"/>
      <c r="X354" s="11"/>
      <c r="Y354" s="11"/>
      <c r="Z354" s="11"/>
    </row>
    <row r="355" spans="1:26" ht="14.25" customHeight="1">
      <c r="A355" s="3"/>
      <c r="B355" s="12"/>
      <c r="C355" s="3"/>
      <c r="D355" s="3"/>
      <c r="E355" s="12"/>
      <c r="F355" s="3"/>
      <c r="G355" s="690"/>
      <c r="H355" s="3"/>
      <c r="I355" s="5"/>
      <c r="J355" s="5"/>
      <c r="K355" s="5"/>
      <c r="L355" s="3"/>
      <c r="M355" s="6"/>
      <c r="N355" s="690"/>
      <c r="O355" s="690"/>
      <c r="P355" s="29"/>
      <c r="Q355" s="11"/>
      <c r="R355" s="11"/>
      <c r="S355" s="11"/>
      <c r="T355" s="11"/>
      <c r="U355" s="11"/>
      <c r="V355" s="11"/>
      <c r="W355" s="11"/>
      <c r="X355" s="11"/>
      <c r="Y355" s="11"/>
      <c r="Z355" s="11"/>
    </row>
    <row r="356" spans="1:26" ht="14.25" customHeight="1">
      <c r="A356" s="3"/>
      <c r="B356" s="12"/>
      <c r="C356" s="3"/>
      <c r="D356" s="3"/>
      <c r="E356" s="12"/>
      <c r="F356" s="3"/>
      <c r="G356" s="690"/>
      <c r="H356" s="3"/>
      <c r="I356" s="5"/>
      <c r="J356" s="5"/>
      <c r="K356" s="5"/>
      <c r="L356" s="3"/>
      <c r="M356" s="6"/>
      <c r="N356" s="690"/>
      <c r="O356" s="690"/>
      <c r="P356" s="29"/>
      <c r="Q356" s="11"/>
      <c r="R356" s="11"/>
      <c r="S356" s="11"/>
      <c r="T356" s="11"/>
      <c r="U356" s="11"/>
      <c r="V356" s="11"/>
      <c r="W356" s="11"/>
      <c r="X356" s="11"/>
      <c r="Y356" s="11"/>
      <c r="Z356" s="11"/>
    </row>
    <row r="357" spans="1:26" ht="14.25" customHeight="1">
      <c r="A357" s="3"/>
      <c r="B357" s="12"/>
      <c r="C357" s="3"/>
      <c r="D357" s="3"/>
      <c r="E357" s="12"/>
      <c r="F357" s="3"/>
      <c r="G357" s="690"/>
      <c r="H357" s="3"/>
      <c r="I357" s="5"/>
      <c r="J357" s="5"/>
      <c r="K357" s="5"/>
      <c r="L357" s="3"/>
      <c r="M357" s="6"/>
      <c r="N357" s="690"/>
      <c r="O357" s="690"/>
      <c r="P357" s="29"/>
      <c r="Q357" s="11"/>
      <c r="R357" s="11"/>
      <c r="S357" s="11"/>
      <c r="T357" s="11"/>
      <c r="U357" s="11"/>
      <c r="V357" s="11"/>
      <c r="W357" s="11"/>
      <c r="X357" s="11"/>
      <c r="Y357" s="11"/>
      <c r="Z357" s="11"/>
    </row>
    <row r="358" spans="1:26" ht="14.25" customHeight="1">
      <c r="A358" s="3"/>
      <c r="B358" s="12"/>
      <c r="C358" s="3"/>
      <c r="D358" s="3"/>
      <c r="E358" s="12"/>
      <c r="F358" s="3"/>
      <c r="G358" s="690"/>
      <c r="H358" s="3"/>
      <c r="I358" s="5"/>
      <c r="J358" s="5"/>
      <c r="K358" s="5"/>
      <c r="L358" s="3"/>
      <c r="M358" s="6"/>
      <c r="N358" s="690"/>
      <c r="O358" s="690"/>
      <c r="P358" s="29"/>
      <c r="Q358" s="11"/>
      <c r="R358" s="11"/>
      <c r="S358" s="11"/>
      <c r="T358" s="11"/>
      <c r="U358" s="11"/>
      <c r="V358" s="11"/>
      <c r="W358" s="11"/>
      <c r="X358" s="11"/>
      <c r="Y358" s="11"/>
      <c r="Z358" s="11"/>
    </row>
    <row r="359" spans="1:26" ht="14.25" customHeight="1">
      <c r="A359" s="3"/>
      <c r="B359" s="12"/>
      <c r="C359" s="3"/>
      <c r="D359" s="3"/>
      <c r="E359" s="12"/>
      <c r="F359" s="3"/>
      <c r="G359" s="690"/>
      <c r="H359" s="3"/>
      <c r="I359" s="5"/>
      <c r="J359" s="5"/>
      <c r="K359" s="5"/>
      <c r="L359" s="3"/>
      <c r="M359" s="6"/>
      <c r="N359" s="690"/>
      <c r="O359" s="690"/>
      <c r="P359" s="29"/>
      <c r="Q359" s="11"/>
      <c r="R359" s="11"/>
      <c r="S359" s="11"/>
      <c r="T359" s="11"/>
      <c r="U359" s="11"/>
      <c r="V359" s="11"/>
      <c r="W359" s="11"/>
      <c r="X359" s="11"/>
      <c r="Y359" s="11"/>
      <c r="Z359" s="11"/>
    </row>
    <row r="360" spans="1:26" ht="14.25" customHeight="1">
      <c r="A360" s="3"/>
      <c r="B360" s="12"/>
      <c r="C360" s="3"/>
      <c r="D360" s="3"/>
      <c r="E360" s="12"/>
      <c r="F360" s="3"/>
      <c r="G360" s="690"/>
      <c r="H360" s="3"/>
      <c r="I360" s="5"/>
      <c r="J360" s="5"/>
      <c r="K360" s="5"/>
      <c r="L360" s="3"/>
      <c r="M360" s="6"/>
      <c r="N360" s="690"/>
      <c r="O360" s="690"/>
      <c r="P360" s="29"/>
      <c r="Q360" s="11"/>
      <c r="R360" s="11"/>
      <c r="S360" s="11"/>
      <c r="T360" s="11"/>
      <c r="U360" s="11"/>
      <c r="V360" s="11"/>
      <c r="W360" s="11"/>
      <c r="X360" s="11"/>
      <c r="Y360" s="11"/>
      <c r="Z360" s="11"/>
    </row>
    <row r="361" spans="1:26" ht="14.25" customHeight="1">
      <c r="A361" s="3"/>
      <c r="B361" s="12"/>
      <c r="C361" s="3"/>
      <c r="D361" s="3"/>
      <c r="E361" s="12"/>
      <c r="F361" s="3"/>
      <c r="G361" s="690"/>
      <c r="H361" s="3"/>
      <c r="I361" s="5"/>
      <c r="J361" s="5"/>
      <c r="K361" s="5"/>
      <c r="L361" s="3"/>
      <c r="M361" s="6"/>
      <c r="N361" s="690"/>
      <c r="O361" s="690"/>
      <c r="P361" s="29"/>
      <c r="Q361" s="11"/>
      <c r="R361" s="11"/>
      <c r="S361" s="11"/>
      <c r="T361" s="11"/>
      <c r="U361" s="11"/>
      <c r="V361" s="11"/>
      <c r="W361" s="11"/>
      <c r="X361" s="11"/>
      <c r="Y361" s="11"/>
      <c r="Z361" s="11"/>
    </row>
    <row r="362" spans="1:26" ht="14.25" customHeight="1">
      <c r="A362" s="3"/>
      <c r="B362" s="12"/>
      <c r="C362" s="3"/>
      <c r="D362" s="3"/>
      <c r="E362" s="12"/>
      <c r="F362" s="3"/>
      <c r="G362" s="690"/>
      <c r="H362" s="3"/>
      <c r="I362" s="5"/>
      <c r="J362" s="5"/>
      <c r="K362" s="5"/>
      <c r="L362" s="3"/>
      <c r="M362" s="6"/>
      <c r="N362" s="690"/>
      <c r="O362" s="690"/>
      <c r="P362" s="29"/>
      <c r="Q362" s="11"/>
      <c r="R362" s="11"/>
      <c r="S362" s="11"/>
      <c r="T362" s="11"/>
      <c r="U362" s="11"/>
      <c r="V362" s="11"/>
      <c r="W362" s="11"/>
      <c r="X362" s="11"/>
      <c r="Y362" s="11"/>
      <c r="Z362" s="11"/>
    </row>
    <row r="363" spans="1:26" ht="14.25" customHeight="1">
      <c r="A363" s="3"/>
      <c r="B363" s="12"/>
      <c r="C363" s="3"/>
      <c r="D363" s="3"/>
      <c r="E363" s="12"/>
      <c r="F363" s="3"/>
      <c r="G363" s="690"/>
      <c r="H363" s="3"/>
      <c r="I363" s="5"/>
      <c r="J363" s="5"/>
      <c r="K363" s="5"/>
      <c r="L363" s="3"/>
      <c r="M363" s="6"/>
      <c r="N363" s="690"/>
      <c r="O363" s="690"/>
      <c r="P363" s="29"/>
      <c r="Q363" s="11"/>
      <c r="R363" s="11"/>
      <c r="S363" s="11"/>
      <c r="T363" s="11"/>
      <c r="U363" s="11"/>
      <c r="V363" s="11"/>
      <c r="W363" s="11"/>
      <c r="X363" s="11"/>
      <c r="Y363" s="11"/>
      <c r="Z363" s="11"/>
    </row>
    <row r="364" spans="1:26" ht="14.25" customHeight="1">
      <c r="A364" s="3"/>
      <c r="B364" s="12"/>
      <c r="C364" s="3"/>
      <c r="D364" s="3"/>
      <c r="E364" s="12"/>
      <c r="F364" s="3"/>
      <c r="G364" s="690"/>
      <c r="H364" s="3"/>
      <c r="I364" s="5"/>
      <c r="J364" s="5"/>
      <c r="K364" s="5"/>
      <c r="L364" s="3"/>
      <c r="M364" s="6"/>
      <c r="N364" s="690"/>
      <c r="O364" s="690"/>
      <c r="P364" s="29"/>
      <c r="Q364" s="11"/>
      <c r="R364" s="11"/>
      <c r="S364" s="11"/>
      <c r="T364" s="11"/>
      <c r="U364" s="11"/>
      <c r="V364" s="11"/>
      <c r="W364" s="11"/>
      <c r="X364" s="11"/>
      <c r="Y364" s="11"/>
      <c r="Z364" s="11"/>
    </row>
    <row r="365" spans="1:26" ht="14.25" customHeight="1">
      <c r="A365" s="3"/>
      <c r="B365" s="12"/>
      <c r="C365" s="3"/>
      <c r="D365" s="3"/>
      <c r="E365" s="12"/>
      <c r="F365" s="3"/>
      <c r="G365" s="690"/>
      <c r="H365" s="3"/>
      <c r="I365" s="5"/>
      <c r="J365" s="5"/>
      <c r="K365" s="5"/>
      <c r="L365" s="3"/>
      <c r="M365" s="6"/>
      <c r="N365" s="690"/>
      <c r="O365" s="690"/>
      <c r="P365" s="29"/>
      <c r="Q365" s="11"/>
      <c r="R365" s="11"/>
      <c r="S365" s="11"/>
      <c r="T365" s="11"/>
      <c r="U365" s="11"/>
      <c r="V365" s="11"/>
      <c r="W365" s="11"/>
      <c r="X365" s="11"/>
      <c r="Y365" s="11"/>
      <c r="Z365" s="11"/>
    </row>
    <row r="366" spans="1:26" ht="14.25" customHeight="1">
      <c r="A366" s="3"/>
      <c r="B366" s="12"/>
      <c r="C366" s="3"/>
      <c r="D366" s="3"/>
      <c r="E366" s="12"/>
      <c r="F366" s="3"/>
      <c r="G366" s="690"/>
      <c r="H366" s="3"/>
      <c r="I366" s="5"/>
      <c r="J366" s="5"/>
      <c r="K366" s="5"/>
      <c r="L366" s="3"/>
      <c r="M366" s="6"/>
      <c r="N366" s="690"/>
      <c r="O366" s="690"/>
      <c r="P366" s="29"/>
      <c r="Q366" s="11"/>
      <c r="R366" s="11"/>
      <c r="S366" s="11"/>
      <c r="T366" s="11"/>
      <c r="U366" s="11"/>
      <c r="V366" s="11"/>
      <c r="W366" s="11"/>
      <c r="X366" s="11"/>
      <c r="Y366" s="11"/>
      <c r="Z366" s="11"/>
    </row>
    <row r="367" spans="1:26" ht="14.25" customHeight="1">
      <c r="A367" s="3"/>
      <c r="B367" s="12"/>
      <c r="C367" s="3"/>
      <c r="D367" s="3"/>
      <c r="E367" s="12"/>
      <c r="F367" s="3"/>
      <c r="G367" s="690"/>
      <c r="H367" s="3"/>
      <c r="I367" s="5"/>
      <c r="J367" s="5"/>
      <c r="K367" s="5"/>
      <c r="L367" s="3"/>
      <c r="M367" s="6"/>
      <c r="N367" s="690"/>
      <c r="O367" s="690"/>
      <c r="P367" s="29"/>
      <c r="Q367" s="11"/>
      <c r="R367" s="11"/>
      <c r="S367" s="11"/>
      <c r="T367" s="11"/>
      <c r="U367" s="11"/>
      <c r="V367" s="11"/>
      <c r="W367" s="11"/>
      <c r="X367" s="11"/>
      <c r="Y367" s="11"/>
      <c r="Z367" s="11"/>
    </row>
    <row r="368" spans="1:26" ht="14.25" customHeight="1">
      <c r="A368" s="3"/>
      <c r="B368" s="12"/>
      <c r="C368" s="3"/>
      <c r="D368" s="3"/>
      <c r="E368" s="12"/>
      <c r="F368" s="3"/>
      <c r="G368" s="690"/>
      <c r="H368" s="3"/>
      <c r="I368" s="5"/>
      <c r="J368" s="5"/>
      <c r="K368" s="5"/>
      <c r="L368" s="3"/>
      <c r="M368" s="6"/>
      <c r="N368" s="690"/>
      <c r="O368" s="690"/>
      <c r="P368" s="29"/>
      <c r="Q368" s="11"/>
      <c r="R368" s="11"/>
      <c r="S368" s="11"/>
      <c r="T368" s="11"/>
      <c r="U368" s="11"/>
      <c r="V368" s="11"/>
      <c r="W368" s="11"/>
      <c r="X368" s="11"/>
      <c r="Y368" s="11"/>
      <c r="Z368" s="11"/>
    </row>
    <row r="369" spans="1:26" ht="14.25" customHeight="1">
      <c r="A369" s="3"/>
      <c r="B369" s="12"/>
      <c r="C369" s="3"/>
      <c r="D369" s="3"/>
      <c r="E369" s="12"/>
      <c r="F369" s="3"/>
      <c r="G369" s="690"/>
      <c r="H369" s="3"/>
      <c r="I369" s="5"/>
      <c r="J369" s="5"/>
      <c r="K369" s="5"/>
      <c r="L369" s="3"/>
      <c r="M369" s="6"/>
      <c r="N369" s="690"/>
      <c r="O369" s="690"/>
      <c r="P369" s="29"/>
      <c r="Q369" s="11"/>
      <c r="R369" s="11"/>
      <c r="S369" s="11"/>
      <c r="T369" s="11"/>
      <c r="U369" s="11"/>
      <c r="V369" s="11"/>
      <c r="W369" s="11"/>
      <c r="X369" s="11"/>
      <c r="Y369" s="11"/>
      <c r="Z369" s="11"/>
    </row>
    <row r="370" spans="1:26" ht="14.25" customHeight="1">
      <c r="A370" s="3"/>
      <c r="B370" s="12"/>
      <c r="C370" s="3"/>
      <c r="D370" s="3"/>
      <c r="E370" s="12"/>
      <c r="F370" s="3"/>
      <c r="G370" s="690"/>
      <c r="H370" s="3"/>
      <c r="I370" s="5"/>
      <c r="J370" s="5"/>
      <c r="K370" s="5"/>
      <c r="L370" s="3"/>
      <c r="M370" s="6"/>
      <c r="N370" s="690"/>
      <c r="O370" s="690"/>
      <c r="P370" s="29"/>
      <c r="Q370" s="11"/>
      <c r="R370" s="11"/>
      <c r="S370" s="11"/>
      <c r="T370" s="11"/>
      <c r="U370" s="11"/>
      <c r="V370" s="11"/>
      <c r="W370" s="11"/>
      <c r="X370" s="11"/>
      <c r="Y370" s="11"/>
      <c r="Z370" s="11"/>
    </row>
    <row r="371" spans="1:26" ht="14.25" customHeight="1">
      <c r="A371" s="3"/>
      <c r="B371" s="12"/>
      <c r="C371" s="3"/>
      <c r="D371" s="3"/>
      <c r="E371" s="12"/>
      <c r="F371" s="3"/>
      <c r="G371" s="690"/>
      <c r="H371" s="3"/>
      <c r="I371" s="5"/>
      <c r="J371" s="5"/>
      <c r="K371" s="5"/>
      <c r="L371" s="3"/>
      <c r="M371" s="6"/>
      <c r="N371" s="690"/>
      <c r="O371" s="690"/>
      <c r="P371" s="29"/>
      <c r="Q371" s="11"/>
      <c r="R371" s="11"/>
      <c r="S371" s="11"/>
      <c r="T371" s="11"/>
      <c r="U371" s="11"/>
      <c r="V371" s="11"/>
      <c r="W371" s="11"/>
      <c r="X371" s="11"/>
      <c r="Y371" s="11"/>
      <c r="Z371" s="11"/>
    </row>
    <row r="372" spans="1:26" ht="14.25" customHeight="1">
      <c r="A372" s="3"/>
      <c r="B372" s="12"/>
      <c r="C372" s="3"/>
      <c r="D372" s="3"/>
      <c r="E372" s="12"/>
      <c r="F372" s="3"/>
      <c r="G372" s="690"/>
      <c r="H372" s="3"/>
      <c r="I372" s="5"/>
      <c r="J372" s="5"/>
      <c r="K372" s="5"/>
      <c r="L372" s="3"/>
      <c r="M372" s="6"/>
      <c r="N372" s="690"/>
      <c r="O372" s="690"/>
      <c r="P372" s="29"/>
      <c r="Q372" s="11"/>
      <c r="R372" s="11"/>
      <c r="S372" s="11"/>
      <c r="T372" s="11"/>
      <c r="U372" s="11"/>
      <c r="V372" s="11"/>
      <c r="W372" s="11"/>
      <c r="X372" s="11"/>
      <c r="Y372" s="11"/>
      <c r="Z372" s="11"/>
    </row>
    <row r="373" spans="1:26" ht="14.25" customHeight="1">
      <c r="A373" s="3"/>
      <c r="B373" s="12"/>
      <c r="C373" s="3"/>
      <c r="D373" s="3"/>
      <c r="E373" s="12"/>
      <c r="F373" s="3"/>
      <c r="G373" s="690"/>
      <c r="H373" s="3"/>
      <c r="I373" s="5"/>
      <c r="J373" s="5"/>
      <c r="K373" s="5"/>
      <c r="L373" s="3"/>
      <c r="M373" s="6"/>
      <c r="N373" s="690"/>
      <c r="O373" s="690"/>
      <c r="P373" s="29"/>
      <c r="Q373" s="11"/>
      <c r="R373" s="11"/>
      <c r="S373" s="11"/>
      <c r="T373" s="11"/>
      <c r="U373" s="11"/>
      <c r="V373" s="11"/>
      <c r="W373" s="11"/>
      <c r="X373" s="11"/>
      <c r="Y373" s="11"/>
      <c r="Z373" s="11"/>
    </row>
    <row r="374" spans="1:26" ht="14.25" customHeight="1">
      <c r="A374" s="3"/>
      <c r="B374" s="12"/>
      <c r="C374" s="3"/>
      <c r="D374" s="3"/>
      <c r="E374" s="12"/>
      <c r="F374" s="3"/>
      <c r="G374" s="690"/>
      <c r="H374" s="3"/>
      <c r="I374" s="5"/>
      <c r="J374" s="5"/>
      <c r="K374" s="5"/>
      <c r="L374" s="3"/>
      <c r="M374" s="6"/>
      <c r="N374" s="690"/>
      <c r="O374" s="690"/>
      <c r="P374" s="29"/>
      <c r="Q374" s="11"/>
      <c r="R374" s="11"/>
      <c r="S374" s="11"/>
      <c r="T374" s="11"/>
      <c r="U374" s="11"/>
      <c r="V374" s="11"/>
      <c r="W374" s="11"/>
      <c r="X374" s="11"/>
      <c r="Y374" s="11"/>
      <c r="Z374" s="11"/>
    </row>
    <row r="375" spans="1:26" ht="14.25" customHeight="1">
      <c r="A375" s="3"/>
      <c r="B375" s="12"/>
      <c r="C375" s="3"/>
      <c r="D375" s="3"/>
      <c r="E375" s="12"/>
      <c r="F375" s="3"/>
      <c r="G375" s="690"/>
      <c r="H375" s="3"/>
      <c r="I375" s="5"/>
      <c r="J375" s="5"/>
      <c r="K375" s="5"/>
      <c r="L375" s="3"/>
      <c r="M375" s="6"/>
      <c r="N375" s="690"/>
      <c r="O375" s="690"/>
      <c r="P375" s="29"/>
      <c r="Q375" s="11"/>
      <c r="R375" s="11"/>
      <c r="S375" s="11"/>
      <c r="T375" s="11"/>
      <c r="U375" s="11"/>
      <c r="V375" s="11"/>
      <c r="W375" s="11"/>
      <c r="X375" s="11"/>
      <c r="Y375" s="11"/>
      <c r="Z375" s="11"/>
    </row>
    <row r="376" spans="1:26" ht="14.25" customHeight="1">
      <c r="A376" s="3"/>
      <c r="B376" s="12"/>
      <c r="C376" s="3"/>
      <c r="D376" s="3"/>
      <c r="E376" s="12"/>
      <c r="F376" s="3"/>
      <c r="G376" s="690"/>
      <c r="H376" s="3"/>
      <c r="I376" s="5"/>
      <c r="J376" s="5"/>
      <c r="K376" s="5"/>
      <c r="L376" s="3"/>
      <c r="M376" s="6"/>
      <c r="N376" s="690"/>
      <c r="O376" s="690"/>
      <c r="P376" s="29"/>
      <c r="Q376" s="11"/>
      <c r="R376" s="11"/>
      <c r="S376" s="11"/>
      <c r="T376" s="11"/>
      <c r="U376" s="11"/>
      <c r="V376" s="11"/>
      <c r="W376" s="11"/>
      <c r="X376" s="11"/>
      <c r="Y376" s="11"/>
      <c r="Z376" s="11"/>
    </row>
    <row r="377" spans="1:26" ht="14.25" customHeight="1">
      <c r="A377" s="3"/>
      <c r="B377" s="12"/>
      <c r="C377" s="3"/>
      <c r="D377" s="3"/>
      <c r="E377" s="12"/>
      <c r="F377" s="3"/>
      <c r="G377" s="690"/>
      <c r="H377" s="3"/>
      <c r="I377" s="5"/>
      <c r="J377" s="5"/>
      <c r="K377" s="5"/>
      <c r="L377" s="3"/>
      <c r="M377" s="6"/>
      <c r="N377" s="690"/>
      <c r="O377" s="690"/>
      <c r="P377" s="29"/>
      <c r="Q377" s="11"/>
      <c r="R377" s="11"/>
      <c r="S377" s="11"/>
      <c r="T377" s="11"/>
      <c r="U377" s="11"/>
      <c r="V377" s="11"/>
      <c r="W377" s="11"/>
      <c r="X377" s="11"/>
      <c r="Y377" s="11"/>
      <c r="Z377" s="11"/>
    </row>
    <row r="378" spans="1:26" ht="14.25" customHeight="1">
      <c r="A378" s="3"/>
      <c r="B378" s="12"/>
      <c r="C378" s="3"/>
      <c r="D378" s="3"/>
      <c r="E378" s="12"/>
      <c r="F378" s="3"/>
      <c r="G378" s="690"/>
      <c r="H378" s="3"/>
      <c r="I378" s="5"/>
      <c r="J378" s="5"/>
      <c r="K378" s="5"/>
      <c r="L378" s="3"/>
      <c r="M378" s="6"/>
      <c r="N378" s="690"/>
      <c r="O378" s="690"/>
      <c r="P378" s="29"/>
      <c r="Q378" s="11"/>
      <c r="R378" s="11"/>
      <c r="S378" s="11"/>
      <c r="T378" s="11"/>
      <c r="U378" s="11"/>
      <c r="V378" s="11"/>
      <c r="W378" s="11"/>
      <c r="X378" s="11"/>
      <c r="Y378" s="11"/>
      <c r="Z378" s="11"/>
    </row>
    <row r="379" spans="1:26" ht="14.25" customHeight="1">
      <c r="A379" s="3"/>
      <c r="B379" s="12"/>
      <c r="C379" s="3"/>
      <c r="D379" s="3"/>
      <c r="E379" s="12"/>
      <c r="F379" s="3"/>
      <c r="G379" s="690"/>
      <c r="H379" s="3"/>
      <c r="I379" s="5"/>
      <c r="J379" s="5"/>
      <c r="K379" s="5"/>
      <c r="L379" s="3"/>
      <c r="M379" s="6"/>
      <c r="N379" s="690"/>
      <c r="O379" s="690"/>
      <c r="P379" s="29"/>
      <c r="Q379" s="11"/>
      <c r="R379" s="11"/>
      <c r="S379" s="11"/>
      <c r="T379" s="11"/>
      <c r="U379" s="11"/>
      <c r="V379" s="11"/>
      <c r="W379" s="11"/>
      <c r="X379" s="11"/>
      <c r="Y379" s="11"/>
      <c r="Z379" s="11"/>
    </row>
    <row r="380" spans="1:26" ht="14.25" customHeight="1">
      <c r="A380" s="3"/>
      <c r="B380" s="12"/>
      <c r="C380" s="3"/>
      <c r="D380" s="3"/>
      <c r="E380" s="12"/>
      <c r="F380" s="3"/>
      <c r="G380" s="690"/>
      <c r="H380" s="3"/>
      <c r="I380" s="5"/>
      <c r="J380" s="5"/>
      <c r="K380" s="5"/>
      <c r="L380" s="3"/>
      <c r="M380" s="6"/>
      <c r="N380" s="690"/>
      <c r="O380" s="690"/>
      <c r="P380" s="29"/>
      <c r="Q380" s="11"/>
      <c r="R380" s="11"/>
      <c r="S380" s="11"/>
      <c r="T380" s="11"/>
      <c r="U380" s="11"/>
      <c r="V380" s="11"/>
      <c r="W380" s="11"/>
      <c r="X380" s="11"/>
      <c r="Y380" s="11"/>
      <c r="Z380" s="11"/>
    </row>
    <row r="381" spans="1:26" ht="14.25" customHeight="1">
      <c r="A381" s="3"/>
      <c r="B381" s="12"/>
      <c r="C381" s="3"/>
      <c r="D381" s="3"/>
      <c r="E381" s="12"/>
      <c r="F381" s="3"/>
      <c r="G381" s="690"/>
      <c r="H381" s="3"/>
      <c r="I381" s="5"/>
      <c r="J381" s="5"/>
      <c r="K381" s="5"/>
      <c r="L381" s="3"/>
      <c r="M381" s="6"/>
      <c r="N381" s="690"/>
      <c r="O381" s="690"/>
      <c r="P381" s="29"/>
      <c r="Q381" s="11"/>
      <c r="R381" s="11"/>
      <c r="S381" s="11"/>
      <c r="T381" s="11"/>
      <c r="U381" s="11"/>
      <c r="V381" s="11"/>
      <c r="W381" s="11"/>
      <c r="X381" s="11"/>
      <c r="Y381" s="11"/>
      <c r="Z381" s="11"/>
    </row>
    <row r="382" spans="1:26" ht="14.25" customHeight="1">
      <c r="A382" s="3"/>
      <c r="B382" s="12"/>
      <c r="C382" s="3"/>
      <c r="D382" s="3"/>
      <c r="E382" s="12"/>
      <c r="F382" s="3"/>
      <c r="G382" s="690"/>
      <c r="H382" s="3"/>
      <c r="I382" s="5"/>
      <c r="J382" s="5"/>
      <c r="K382" s="5"/>
      <c r="L382" s="3"/>
      <c r="M382" s="6"/>
      <c r="N382" s="690"/>
      <c r="O382" s="690"/>
      <c r="P382" s="29"/>
      <c r="Q382" s="11"/>
      <c r="R382" s="11"/>
      <c r="S382" s="11"/>
      <c r="T382" s="11"/>
      <c r="U382" s="11"/>
      <c r="V382" s="11"/>
      <c r="W382" s="11"/>
      <c r="X382" s="11"/>
      <c r="Y382" s="11"/>
      <c r="Z382" s="11"/>
    </row>
    <row r="383" spans="1:26" ht="14.25" customHeight="1">
      <c r="A383" s="3"/>
      <c r="B383" s="12"/>
      <c r="C383" s="3"/>
      <c r="D383" s="3"/>
      <c r="E383" s="12"/>
      <c r="F383" s="3"/>
      <c r="G383" s="690"/>
      <c r="H383" s="3"/>
      <c r="I383" s="5"/>
      <c r="J383" s="5"/>
      <c r="K383" s="5"/>
      <c r="L383" s="3"/>
      <c r="M383" s="6"/>
      <c r="N383" s="690"/>
      <c r="O383" s="690"/>
      <c r="P383" s="29"/>
      <c r="Q383" s="11"/>
      <c r="R383" s="11"/>
      <c r="S383" s="11"/>
      <c r="T383" s="11"/>
      <c r="U383" s="11"/>
      <c r="V383" s="11"/>
      <c r="W383" s="11"/>
      <c r="X383" s="11"/>
      <c r="Y383" s="11"/>
      <c r="Z383" s="11"/>
    </row>
    <row r="384" spans="1:26" ht="14.25" customHeight="1">
      <c r="A384" s="3"/>
      <c r="B384" s="12"/>
      <c r="C384" s="3"/>
      <c r="D384" s="3"/>
      <c r="E384" s="12"/>
      <c r="F384" s="3"/>
      <c r="G384" s="690"/>
      <c r="H384" s="3"/>
      <c r="I384" s="5"/>
      <c r="J384" s="5"/>
      <c r="K384" s="5"/>
      <c r="L384" s="3"/>
      <c r="M384" s="6"/>
      <c r="N384" s="690"/>
      <c r="O384" s="690"/>
      <c r="P384" s="29"/>
      <c r="Q384" s="11"/>
      <c r="R384" s="11"/>
      <c r="S384" s="11"/>
      <c r="T384" s="11"/>
      <c r="U384" s="11"/>
      <c r="V384" s="11"/>
      <c r="W384" s="11"/>
      <c r="X384" s="11"/>
      <c r="Y384" s="11"/>
      <c r="Z384" s="11"/>
    </row>
    <row r="385" spans="1:26" ht="14.25" customHeight="1">
      <c r="A385" s="3"/>
      <c r="B385" s="12"/>
      <c r="C385" s="3"/>
      <c r="D385" s="3"/>
      <c r="E385" s="12"/>
      <c r="F385" s="3"/>
      <c r="G385" s="690"/>
      <c r="H385" s="3"/>
      <c r="I385" s="5"/>
      <c r="J385" s="5"/>
      <c r="K385" s="5"/>
      <c r="L385" s="3"/>
      <c r="M385" s="6"/>
      <c r="N385" s="690"/>
      <c r="O385" s="690"/>
      <c r="P385" s="29"/>
      <c r="Q385" s="11"/>
      <c r="R385" s="11"/>
      <c r="S385" s="11"/>
      <c r="T385" s="11"/>
      <c r="U385" s="11"/>
      <c r="V385" s="11"/>
      <c r="W385" s="11"/>
      <c r="X385" s="11"/>
      <c r="Y385" s="11"/>
      <c r="Z385" s="11"/>
    </row>
    <row r="386" spans="1:26" ht="14.25" customHeight="1">
      <c r="A386" s="3"/>
      <c r="B386" s="12"/>
      <c r="C386" s="3"/>
      <c r="D386" s="3"/>
      <c r="E386" s="12"/>
      <c r="F386" s="3"/>
      <c r="G386" s="690"/>
      <c r="H386" s="3"/>
      <c r="I386" s="5"/>
      <c r="J386" s="5"/>
      <c r="K386" s="5"/>
      <c r="L386" s="3"/>
      <c r="M386" s="6"/>
      <c r="N386" s="690"/>
      <c r="O386" s="690"/>
      <c r="P386" s="29"/>
      <c r="Q386" s="11"/>
      <c r="R386" s="11"/>
      <c r="S386" s="11"/>
      <c r="T386" s="11"/>
      <c r="U386" s="11"/>
      <c r="V386" s="11"/>
      <c r="W386" s="11"/>
      <c r="X386" s="11"/>
      <c r="Y386" s="11"/>
      <c r="Z386" s="11"/>
    </row>
    <row r="387" spans="1:26" ht="14.25" customHeight="1">
      <c r="A387" s="3"/>
      <c r="B387" s="12"/>
      <c r="C387" s="3"/>
      <c r="D387" s="3"/>
      <c r="E387" s="12"/>
      <c r="F387" s="3"/>
      <c r="G387" s="690"/>
      <c r="H387" s="3"/>
      <c r="I387" s="5"/>
      <c r="J387" s="5"/>
      <c r="K387" s="5"/>
      <c r="L387" s="3"/>
      <c r="M387" s="6"/>
      <c r="N387" s="690"/>
      <c r="O387" s="690"/>
      <c r="P387" s="29"/>
      <c r="Q387" s="11"/>
      <c r="R387" s="11"/>
      <c r="S387" s="11"/>
      <c r="T387" s="11"/>
      <c r="U387" s="11"/>
      <c r="V387" s="11"/>
      <c r="W387" s="11"/>
      <c r="X387" s="11"/>
      <c r="Y387" s="11"/>
      <c r="Z387" s="11"/>
    </row>
    <row r="388" spans="1:26" ht="14.25" customHeight="1">
      <c r="A388" s="3"/>
      <c r="B388" s="12"/>
      <c r="C388" s="3"/>
      <c r="D388" s="3"/>
      <c r="E388" s="12"/>
      <c r="F388" s="3"/>
      <c r="G388" s="690"/>
      <c r="H388" s="3"/>
      <c r="I388" s="5"/>
      <c r="J388" s="5"/>
      <c r="K388" s="5"/>
      <c r="L388" s="3"/>
      <c r="M388" s="6"/>
      <c r="N388" s="690"/>
      <c r="O388" s="690"/>
      <c r="P388" s="29"/>
      <c r="Q388" s="11"/>
      <c r="R388" s="11"/>
      <c r="S388" s="11"/>
      <c r="T388" s="11"/>
      <c r="U388" s="11"/>
      <c r="V388" s="11"/>
      <c r="W388" s="11"/>
      <c r="X388" s="11"/>
      <c r="Y388" s="11"/>
      <c r="Z388" s="11"/>
    </row>
    <row r="389" spans="1:26" ht="14.25" customHeight="1">
      <c r="A389" s="3"/>
      <c r="B389" s="12"/>
      <c r="C389" s="3"/>
      <c r="D389" s="3"/>
      <c r="E389" s="12"/>
      <c r="F389" s="3"/>
      <c r="G389" s="690"/>
      <c r="H389" s="3"/>
      <c r="I389" s="5"/>
      <c r="J389" s="5"/>
      <c r="K389" s="5"/>
      <c r="L389" s="3"/>
      <c r="M389" s="6"/>
      <c r="N389" s="690"/>
      <c r="O389" s="690"/>
      <c r="P389" s="29"/>
      <c r="Q389" s="11"/>
      <c r="R389" s="11"/>
      <c r="S389" s="11"/>
      <c r="T389" s="11"/>
      <c r="U389" s="11"/>
      <c r="V389" s="11"/>
      <c r="W389" s="11"/>
      <c r="X389" s="11"/>
      <c r="Y389" s="11"/>
      <c r="Z389" s="11"/>
    </row>
    <row r="390" spans="1:26" ht="14.25" customHeight="1">
      <c r="A390" s="3"/>
      <c r="B390" s="12"/>
      <c r="C390" s="3"/>
      <c r="D390" s="3"/>
      <c r="E390" s="12"/>
      <c r="F390" s="3"/>
      <c r="G390" s="690"/>
      <c r="H390" s="3"/>
      <c r="I390" s="5"/>
      <c r="J390" s="5"/>
      <c r="K390" s="5"/>
      <c r="L390" s="3"/>
      <c r="M390" s="6"/>
      <c r="N390" s="690"/>
      <c r="O390" s="690"/>
      <c r="P390" s="29"/>
      <c r="Q390" s="11"/>
      <c r="R390" s="11"/>
      <c r="S390" s="11"/>
      <c r="T390" s="11"/>
      <c r="U390" s="11"/>
      <c r="V390" s="11"/>
      <c r="W390" s="11"/>
      <c r="X390" s="11"/>
      <c r="Y390" s="11"/>
      <c r="Z390" s="11"/>
    </row>
    <row r="391" spans="1:26" ht="14.25" customHeight="1">
      <c r="A391" s="3"/>
      <c r="B391" s="12"/>
      <c r="C391" s="3"/>
      <c r="D391" s="3"/>
      <c r="E391" s="12"/>
      <c r="F391" s="3"/>
      <c r="G391" s="690"/>
      <c r="H391" s="3"/>
      <c r="I391" s="5"/>
      <c r="J391" s="5"/>
      <c r="K391" s="5"/>
      <c r="L391" s="3"/>
      <c r="M391" s="6"/>
      <c r="N391" s="690"/>
      <c r="O391" s="690"/>
      <c r="P391" s="29"/>
      <c r="Q391" s="11"/>
      <c r="R391" s="11"/>
      <c r="S391" s="11"/>
      <c r="T391" s="11"/>
      <c r="U391" s="11"/>
      <c r="V391" s="11"/>
      <c r="W391" s="11"/>
      <c r="X391" s="11"/>
      <c r="Y391" s="11"/>
      <c r="Z391" s="11"/>
    </row>
    <row r="392" spans="1:26" ht="14.25" customHeight="1">
      <c r="A392" s="3"/>
      <c r="B392" s="12"/>
      <c r="C392" s="3"/>
      <c r="D392" s="3"/>
      <c r="E392" s="12"/>
      <c r="F392" s="3"/>
      <c r="G392" s="690"/>
      <c r="H392" s="3"/>
      <c r="I392" s="5"/>
      <c r="J392" s="5"/>
      <c r="K392" s="5"/>
      <c r="L392" s="3"/>
      <c r="M392" s="6"/>
      <c r="N392" s="690"/>
      <c r="O392" s="690"/>
      <c r="P392" s="29"/>
      <c r="Q392" s="11"/>
      <c r="R392" s="11"/>
      <c r="S392" s="11"/>
      <c r="T392" s="11"/>
      <c r="U392" s="11"/>
      <c r="V392" s="11"/>
      <c r="W392" s="11"/>
      <c r="X392" s="11"/>
      <c r="Y392" s="11"/>
      <c r="Z392" s="11"/>
    </row>
    <row r="393" spans="1:26" ht="14.25" customHeight="1">
      <c r="A393" s="3"/>
      <c r="B393" s="12"/>
      <c r="C393" s="3"/>
      <c r="D393" s="3"/>
      <c r="E393" s="12"/>
      <c r="F393" s="3"/>
      <c r="G393" s="690"/>
      <c r="H393" s="3"/>
      <c r="I393" s="5"/>
      <c r="J393" s="5"/>
      <c r="K393" s="5"/>
      <c r="L393" s="3"/>
      <c r="M393" s="6"/>
      <c r="N393" s="690"/>
      <c r="O393" s="690"/>
      <c r="P393" s="29"/>
      <c r="Q393" s="11"/>
      <c r="R393" s="11"/>
      <c r="S393" s="11"/>
      <c r="T393" s="11"/>
      <c r="U393" s="11"/>
      <c r="V393" s="11"/>
      <c r="W393" s="11"/>
      <c r="X393" s="11"/>
      <c r="Y393" s="11"/>
      <c r="Z393" s="11"/>
    </row>
    <row r="394" spans="1:26" ht="14.25" customHeight="1">
      <c r="A394" s="3"/>
      <c r="B394" s="12"/>
      <c r="C394" s="3"/>
      <c r="D394" s="3"/>
      <c r="E394" s="12"/>
      <c r="F394" s="3"/>
      <c r="G394" s="690"/>
      <c r="H394" s="3"/>
      <c r="I394" s="5"/>
      <c r="J394" s="5"/>
      <c r="K394" s="5"/>
      <c r="L394" s="3"/>
      <c r="M394" s="6"/>
      <c r="N394" s="690"/>
      <c r="O394" s="690"/>
      <c r="P394" s="29"/>
      <c r="Q394" s="11"/>
      <c r="R394" s="11"/>
      <c r="S394" s="11"/>
      <c r="T394" s="11"/>
      <c r="U394" s="11"/>
      <c r="V394" s="11"/>
      <c r="W394" s="11"/>
      <c r="X394" s="11"/>
      <c r="Y394" s="11"/>
      <c r="Z394" s="11"/>
    </row>
    <row r="395" spans="1:26" ht="14.25" customHeight="1">
      <c r="A395" s="3"/>
      <c r="B395" s="12"/>
      <c r="C395" s="3"/>
      <c r="D395" s="3"/>
      <c r="E395" s="12"/>
      <c r="F395" s="3"/>
      <c r="G395" s="690"/>
      <c r="H395" s="3"/>
      <c r="I395" s="5"/>
      <c r="J395" s="5"/>
      <c r="K395" s="5"/>
      <c r="L395" s="3"/>
      <c r="M395" s="6"/>
      <c r="N395" s="690"/>
      <c r="O395" s="690"/>
      <c r="P395" s="29"/>
      <c r="Q395" s="11"/>
      <c r="R395" s="11"/>
      <c r="S395" s="11"/>
      <c r="T395" s="11"/>
      <c r="U395" s="11"/>
      <c r="V395" s="11"/>
      <c r="W395" s="11"/>
      <c r="X395" s="11"/>
      <c r="Y395" s="11"/>
      <c r="Z395" s="11"/>
    </row>
    <row r="396" spans="1:26" ht="15.75" customHeight="1">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5.75" customHeight="1">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5.75" customHeight="1">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5.75" customHeight="1">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5.75" customHeight="1">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5.75" customHeight="1">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5.75" customHeight="1">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5.75" customHeight="1">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5.75" customHeight="1">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5.75" customHeight="1">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5.75" customHeight="1">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5.75" customHeight="1">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5.75" customHeight="1">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5.75" customHeight="1">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5.75" customHeight="1">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5.75" customHeight="1">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5.75" customHeight="1">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5.75" customHeight="1">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5.75" customHeight="1">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5.75" customHeight="1">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5.75" customHeight="1">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5.75" customHeight="1">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5.75" customHeight="1">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5.75" customHeight="1">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5.75" customHeight="1">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5.75" customHeight="1">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5.75" customHeight="1">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5.75" customHeight="1">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5.75" customHeight="1">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5.75" customHeight="1">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5.75" customHeight="1">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5.75" customHeight="1">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5.75" customHeight="1">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5.75" customHeight="1">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5.75" customHeight="1">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5.75" customHeight="1">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5.75" customHeight="1">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5.75" customHeight="1">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5.75" customHeight="1">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5.75" customHeight="1">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5.75" customHeight="1">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5.75" customHeight="1">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5.75" customHeight="1">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5.75" customHeight="1">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5.75" customHeight="1">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5.75" customHeight="1">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5.75" customHeight="1">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5.75" customHeight="1">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5.75" customHeight="1">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5.75" customHeight="1">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5.75" customHeight="1">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5.75" customHeight="1">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5.75" customHeight="1">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5.75" customHeight="1">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5.75" customHeight="1">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5.75" customHeight="1">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5.75" customHeight="1">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5.75" customHeight="1">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5.75" customHeight="1">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5.75" customHeight="1">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5.75" customHeight="1">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5.75" customHeight="1">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5.75" customHeight="1">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5.75" customHeight="1">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5.75" customHeight="1">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5.75" customHeight="1">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5.75" customHeight="1">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5.75" customHeight="1">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5.75" customHeight="1">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5.75" customHeight="1">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5.75" customHeight="1">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5.75" customHeight="1">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5.75" customHeight="1">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5.75" customHeight="1">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5.75" customHeight="1">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5.75" customHeight="1">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5.75" customHeight="1">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5.75" customHeight="1">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5.75" customHeight="1">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5.75" customHeight="1">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5.75" customHeight="1">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5.75" customHeight="1">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5.75" customHeight="1">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5.75" customHeight="1">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5.75" customHeight="1">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5.75" customHeight="1">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5.75" customHeight="1">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5.75" customHeight="1">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5.75" customHeight="1">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5.75" customHeight="1">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5.75" customHeight="1">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5.75" customHeight="1">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5.75" customHeight="1">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5.75" customHeight="1">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5.75" customHeight="1">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5.75" customHeight="1">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5.75" customHeight="1">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5.75" customHeight="1">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5.75" customHeight="1">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5.75" customHeight="1">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5.75" customHeight="1">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5.75" customHeight="1">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5.75" customHeight="1">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5.75" customHeight="1">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5.75" customHeight="1">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5.75" customHeight="1">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5.75" customHeight="1">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5.75" customHeight="1">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5.75" customHeight="1">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5.75" customHeight="1">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5.75" customHeight="1">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5.75" customHeight="1">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5.75" customHeight="1">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5.75" customHeight="1">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5.75" customHeight="1">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5.75" customHeight="1">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5.75" customHeight="1">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5.75" customHeight="1">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5.75" customHeight="1">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5.75" customHeight="1">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5.75" customHeight="1">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5.75" customHeight="1">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5.75" customHeight="1">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5.75" customHeight="1">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5.75" customHeight="1">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5.75" customHeight="1">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5.75" customHeight="1">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5.75" customHeight="1">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5.75" customHeight="1">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5.75" customHeight="1">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5.75" customHeight="1">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5.75" customHeight="1">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5.75" customHeight="1">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5.75" customHeight="1">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5.75" customHeight="1">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5.75" customHeight="1">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5.75" customHeight="1">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5.75" customHeight="1">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5.75" customHeight="1">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5.75" customHeight="1">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5.75" customHeight="1">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5.75" customHeight="1">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5.75" customHeight="1">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5.75" customHeight="1">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5.75" customHeight="1">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5.75" customHeight="1">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5.75" customHeight="1">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5.75" customHeight="1">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5.75" customHeight="1">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5.75" customHeight="1">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5.75" customHeight="1">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5.75" customHeight="1">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5.75" customHeight="1">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5.75" customHeight="1">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5.75" customHeight="1">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5.75" customHeight="1">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5.75" customHeight="1">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5.75" customHeight="1">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5.75" customHeight="1">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5.75" customHeight="1">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5.75" customHeight="1">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5.75" customHeight="1">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5.75" customHeight="1">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5.75" customHeight="1">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5.75" customHeight="1">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5.75" customHeight="1">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5.75" customHeight="1">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5.75" customHeight="1">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5.75" customHeight="1">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5.75" customHeight="1">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5.75" customHeight="1">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5.75" customHeight="1">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5.75" customHeight="1">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5.75" customHeight="1">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5.75" customHeight="1">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5.75" customHeight="1">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5.75" customHeight="1">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5.75" customHeight="1">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5.75" customHeight="1">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5.75" customHeight="1">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5.75" customHeight="1">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5.75" customHeight="1">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5.75" customHeight="1">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5.75" customHeight="1">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5.75" customHeight="1">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5.75" customHeight="1">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5.7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5.7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5.7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5.7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5.7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5.7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5.7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5.7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5.7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5.7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5.7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5.7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5.7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5.7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5.7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5.7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5.7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5.7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5.7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5.7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5.7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5.7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5.7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5.7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5.7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5.7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5.7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5.7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5.7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5.7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5.7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5.7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5.7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5.7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5.7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5.7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5.7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5.7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5.7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5.7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5.7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5.7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5.7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5.7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5.7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5.7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5.7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5.7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5.7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5.7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5.7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5.7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5.7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5.7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5.7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5.7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5.7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5.7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5.7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5.7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5.7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5.7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5.7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5.7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5.7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5.7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5.7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5.7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5.7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5.7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5.7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5.7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5.7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5.7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5.7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5.7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5.7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5.7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5.7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5.7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5.7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5.7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5.7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5.7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5.7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5.7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5.7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5.7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5.7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5.7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5.7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5.7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5.7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5.7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5.7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5.7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5.7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5.7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5.7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5.7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5.7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5.7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5.7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5.7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5.7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5.7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5.7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5.7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5.7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5.7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5.7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5.7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5.7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5.7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5.7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5.7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5.7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5.7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5.7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5.7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5.7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5.7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5.7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5.7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5.7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5.7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5.7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5.7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5.7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5.7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5.7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5.7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5.7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5.7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5.7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5.7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5.7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5.7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5.7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5.7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5.7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5.7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5.7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5.7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5.7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5.7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5.7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5.7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5.7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5.7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5.7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5.7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5.7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5.7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5.7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5.7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5.7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5.7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5.7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5.7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5.7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5.7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5.7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5.7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5.7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5.7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5.7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5.7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5.7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5.7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5.7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5.7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5.7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5.7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5.7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5.7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5.7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5.7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5.7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5.7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5.7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5.7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5.7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5.7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5.7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5.7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5.7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5.7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5.7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5.7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5.7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5.7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5.7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5.7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5.7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5.7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5.7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5.7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5.7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5.7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5.7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5.7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5.7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5.7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5.7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5.7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5.7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5.7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5.7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5.7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5.7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5.7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5.7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5.7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5.7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5.7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5.7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5.7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5.7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5.7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5.7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5.7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5.7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5.7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5.7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5.7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5.7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5.7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5.7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5.7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5.7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5.7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5.7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5.7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5.7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5.7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5.7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5.7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5.7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5.7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5.7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5.7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5.7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5.7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5.7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5.7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5.7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5.7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5.7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5.7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5.7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5.7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5.7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5.7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5.7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5.7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5.7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5.7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5.7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5.7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5.7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5.7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5.7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5.7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5.7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5.7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5.7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5.7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5.7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5.7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5.7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5.7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5.7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5.7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5.7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5.7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5.7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5.7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5.7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5.7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5.7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5.7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5.7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5.7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5.7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5.7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5.7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5.7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5.7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5.7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5.7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5.7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5.7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5.7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5.7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5.7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5.7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5.7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5.7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5.7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5.7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5.7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5.7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5.7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5.7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5.7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5.7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5.7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5.7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5.7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5.7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5.7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5.7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5.7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5.7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5.7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5.7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5.7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5.7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5.7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5.7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5.7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5.7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5.7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5.7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5.7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5.7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5.7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5.7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5.7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5.7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5.7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5.7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5.7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5.7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5.7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5.7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5.7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5.7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5.7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5.7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5.7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5.7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5.7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5.7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5.7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5.7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5.7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5.7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5.7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5.7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5.7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5.7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5.7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5.7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5.7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5.7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5.7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5.7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5.7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5.7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5.7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5.7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5.7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5.7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5.7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5.7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5.7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5.7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5.7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5.7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5.7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5.7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5.7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5.7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5.7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5.7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5.7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5.7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5.7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5.7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5.7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5.7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5.7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5.7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5.7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5.7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5.7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5.7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5.7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5.7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5.7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5.7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5.7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5.7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5.7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5.7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5.7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5.7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5.7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5.7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5.7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5.7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5.7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5.7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5.7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5.7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5.7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5.7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5.7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5.7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5.7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5.7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5.7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5.7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5.7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5.7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5.7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5.7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rintOptions horizontalCentered="1"/>
  <pageMargins left="0.7" right="0.7" top="0.75" bottom="0.75" header="0" footer="0"/>
  <pageSetup paperSize="5" orientation="landscape"/>
  <rowBreaks count="1" manualBreakCount="1">
    <brk id="139"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0"/>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5.75" customHeight="1">
      <c r="A1" s="8" t="s">
        <v>1</v>
      </c>
      <c r="B1" s="8"/>
      <c r="C1" s="8"/>
      <c r="D1" s="8"/>
      <c r="E1" s="8"/>
      <c r="F1" s="8"/>
      <c r="G1" s="8"/>
      <c r="H1" s="8"/>
      <c r="I1" s="8"/>
      <c r="J1" s="8"/>
      <c r="K1" s="8"/>
      <c r="L1" s="8"/>
      <c r="M1" s="8"/>
      <c r="N1" s="10"/>
      <c r="O1" s="8"/>
      <c r="P1" s="11" t="s">
        <v>3</v>
      </c>
      <c r="Q1" s="11"/>
      <c r="R1" s="11"/>
      <c r="S1" s="11"/>
      <c r="T1" s="11"/>
      <c r="U1" s="11"/>
      <c r="V1" s="11"/>
      <c r="W1" s="11"/>
      <c r="X1" s="11"/>
      <c r="Y1" s="11"/>
      <c r="Z1" s="11"/>
    </row>
    <row r="2" spans="1:26" ht="15.75" customHeight="1">
      <c r="A2" s="8" t="s">
        <v>4</v>
      </c>
      <c r="B2" s="8"/>
      <c r="C2" s="8"/>
      <c r="D2" s="8"/>
      <c r="E2" s="8"/>
      <c r="F2" s="8"/>
      <c r="G2" s="8"/>
      <c r="H2" s="8"/>
      <c r="I2" s="8"/>
      <c r="J2" s="8"/>
      <c r="K2" s="8"/>
      <c r="L2" s="8"/>
      <c r="M2" s="8"/>
      <c r="N2" s="10"/>
      <c r="O2" s="8"/>
      <c r="P2" s="11"/>
      <c r="Q2" s="11"/>
      <c r="R2" s="11"/>
      <c r="S2" s="11"/>
      <c r="T2" s="11"/>
      <c r="U2" s="11"/>
      <c r="V2" s="11"/>
      <c r="W2" s="11"/>
      <c r="X2" s="11"/>
      <c r="Y2" s="11"/>
      <c r="Z2" s="11"/>
    </row>
    <row r="3" spans="1:26" ht="15.75" customHeight="1">
      <c r="A3" s="12" t="s">
        <v>5</v>
      </c>
      <c r="B3" s="12"/>
      <c r="C3" s="12"/>
      <c r="D3" s="12"/>
      <c r="E3" s="12" t="s">
        <v>6</v>
      </c>
      <c r="F3" s="12"/>
      <c r="G3" s="12"/>
      <c r="H3" s="12"/>
      <c r="I3" s="12"/>
      <c r="J3" s="12"/>
      <c r="K3" s="12"/>
      <c r="L3" s="12"/>
      <c r="M3" s="12"/>
      <c r="N3" s="690"/>
      <c r="O3" s="12"/>
      <c r="P3" s="11"/>
      <c r="Q3" s="11"/>
      <c r="R3" s="11"/>
      <c r="S3" s="11"/>
      <c r="T3" s="11"/>
      <c r="U3" s="11"/>
      <c r="V3" s="11"/>
      <c r="W3" s="11"/>
      <c r="X3" s="11"/>
      <c r="Y3" s="11"/>
      <c r="Z3" s="11"/>
    </row>
    <row r="4" spans="1:26" ht="15.75" customHeight="1">
      <c r="A4" s="13" t="s">
        <v>7</v>
      </c>
      <c r="B4" s="14" t="s">
        <v>8</v>
      </c>
      <c r="C4" s="14" t="s">
        <v>9</v>
      </c>
      <c r="D4" s="14"/>
      <c r="E4" s="14" t="s">
        <v>10</v>
      </c>
      <c r="F4" s="13" t="s">
        <v>11</v>
      </c>
      <c r="G4" s="15" t="s">
        <v>12</v>
      </c>
      <c r="H4" s="14" t="s">
        <v>13</v>
      </c>
      <c r="I4" s="17" t="s">
        <v>14</v>
      </c>
      <c r="J4" s="17" t="s">
        <v>15</v>
      </c>
      <c r="K4" s="18"/>
      <c r="L4" s="19" t="s">
        <v>16</v>
      </c>
      <c r="M4" s="20" t="s">
        <v>17</v>
      </c>
      <c r="N4" s="21" t="s">
        <v>17</v>
      </c>
      <c r="O4" s="22" t="s">
        <v>18</v>
      </c>
      <c r="P4" s="23"/>
      <c r="Q4" s="24"/>
      <c r="R4" s="24"/>
      <c r="S4" s="24"/>
      <c r="T4" s="24"/>
      <c r="U4" s="24"/>
      <c r="V4" s="24"/>
      <c r="W4" s="24"/>
      <c r="X4" s="24"/>
      <c r="Y4" s="24"/>
      <c r="Z4" s="24"/>
    </row>
    <row r="5" spans="1:26" ht="12.75" customHeight="1">
      <c r="A5" s="13"/>
      <c r="B5" s="14"/>
      <c r="C5" s="14" t="s">
        <v>2669</v>
      </c>
      <c r="D5" s="14" t="s">
        <v>2670</v>
      </c>
      <c r="E5" s="14"/>
      <c r="F5" s="13"/>
      <c r="G5" s="15"/>
      <c r="H5" s="14"/>
      <c r="I5" s="25"/>
      <c r="J5" s="25"/>
      <c r="K5" s="26"/>
      <c r="L5" s="19"/>
      <c r="M5" s="20"/>
      <c r="N5" s="21"/>
      <c r="O5" s="22"/>
      <c r="P5" s="24"/>
      <c r="Q5" s="24"/>
      <c r="R5" s="24"/>
      <c r="S5" s="24"/>
      <c r="T5" s="24"/>
      <c r="U5" s="24"/>
      <c r="V5" s="24"/>
      <c r="W5" s="24"/>
      <c r="X5" s="24"/>
      <c r="Y5" s="24"/>
      <c r="Z5" s="24"/>
    </row>
    <row r="6" spans="1:26" ht="14.25" customHeight="1">
      <c r="A6" s="13"/>
      <c r="B6" s="14"/>
      <c r="C6" s="14"/>
      <c r="D6" s="14"/>
      <c r="E6" s="14"/>
      <c r="F6" s="13"/>
      <c r="G6" s="15"/>
      <c r="H6" s="14"/>
      <c r="I6" s="25"/>
      <c r="J6" s="25"/>
      <c r="K6" s="26"/>
      <c r="L6" s="518" t="s">
        <v>2671</v>
      </c>
      <c r="M6" s="20"/>
      <c r="N6" s="21"/>
      <c r="O6" s="22"/>
      <c r="P6" s="24"/>
      <c r="Q6" s="24"/>
      <c r="R6" s="24"/>
      <c r="S6" s="24"/>
      <c r="T6" s="24"/>
      <c r="U6" s="24"/>
      <c r="V6" s="24"/>
      <c r="W6" s="24"/>
      <c r="X6" s="24"/>
      <c r="Y6" s="24"/>
      <c r="Z6" s="24"/>
    </row>
    <row r="7" spans="1:26" ht="15.75" customHeight="1">
      <c r="A7" s="13"/>
      <c r="B7" s="14"/>
      <c r="C7" s="14"/>
      <c r="D7" s="14"/>
      <c r="E7" s="14"/>
      <c r="F7" s="27"/>
      <c r="G7" s="15"/>
      <c r="H7" s="14"/>
      <c r="I7" s="642"/>
      <c r="J7" s="642"/>
      <c r="K7" s="643"/>
      <c r="L7" s="518" t="s">
        <v>2673</v>
      </c>
      <c r="M7" s="20"/>
      <c r="N7" s="21"/>
      <c r="O7" s="22"/>
      <c r="P7" s="28"/>
      <c r="Q7" s="28"/>
      <c r="R7" s="28"/>
      <c r="S7" s="28"/>
      <c r="T7" s="28"/>
      <c r="U7" s="28"/>
      <c r="V7" s="28"/>
      <c r="W7" s="28"/>
      <c r="X7" s="28"/>
      <c r="Y7" s="28"/>
      <c r="Z7" s="28"/>
    </row>
    <row r="8" spans="1:26" ht="15.75" customHeight="1">
      <c r="A8" s="644"/>
      <c r="B8" s="645"/>
      <c r="C8" s="645" t="s">
        <v>6</v>
      </c>
      <c r="D8" s="644"/>
      <c r="E8" s="646"/>
      <c r="F8" s="644" t="s">
        <v>76</v>
      </c>
      <c r="G8" s="647">
        <v>67.5</v>
      </c>
      <c r="H8" s="648">
        <v>10</v>
      </c>
      <c r="I8" s="648">
        <v>250</v>
      </c>
      <c r="J8" s="649" t="s">
        <v>29</v>
      </c>
      <c r="K8" s="650" t="s">
        <v>26</v>
      </c>
      <c r="L8" s="651" t="str">
        <f t="shared" ref="L8:L98" si="0">CONCATENATE(I8,J8)</f>
        <v>250ml</v>
      </c>
      <c r="M8" s="652">
        <f t="shared" ref="M8:M98" si="1">H8*I8</f>
        <v>2500</v>
      </c>
      <c r="N8" s="30" t="str">
        <f>CONCATENATE(M8,K8,J8)</f>
        <v>2500 ml</v>
      </c>
      <c r="O8" s="30">
        <f t="shared" ref="O8:O176" si="2">G8*H8</f>
        <v>675</v>
      </c>
      <c r="P8" s="31"/>
      <c r="Q8" s="29">
        <f t="shared" ref="Q8:Q168" si="3">G8-P8</f>
        <v>67.5</v>
      </c>
      <c r="R8" s="28"/>
      <c r="S8" s="28"/>
      <c r="T8" s="28"/>
      <c r="U8" s="28"/>
      <c r="V8" s="28"/>
      <c r="W8" s="28"/>
      <c r="X8" s="28"/>
      <c r="Y8" s="28"/>
      <c r="Z8" s="28"/>
    </row>
    <row r="9" spans="1:26" ht="15.75" customHeight="1">
      <c r="A9" s="111">
        <v>1</v>
      </c>
      <c r="B9" s="48" t="s">
        <v>2675</v>
      </c>
      <c r="C9" s="48"/>
      <c r="D9" s="231"/>
      <c r="E9" s="116" t="s">
        <v>79</v>
      </c>
      <c r="F9" s="111"/>
      <c r="G9" s="657">
        <v>69.8</v>
      </c>
      <c r="H9" s="121">
        <v>1</v>
      </c>
      <c r="I9" s="121"/>
      <c r="J9" s="40" t="s">
        <v>29</v>
      </c>
      <c r="K9" s="41" t="s">
        <v>26</v>
      </c>
      <c r="L9" s="42" t="str">
        <f t="shared" si="0"/>
        <v>ml</v>
      </c>
      <c r="M9" s="782">
        <f t="shared" si="1"/>
        <v>0</v>
      </c>
      <c r="N9" s="783" t="s">
        <v>3477</v>
      </c>
      <c r="O9" s="692">
        <f t="shared" si="2"/>
        <v>69.8</v>
      </c>
      <c r="P9" s="29"/>
      <c r="Q9" s="29">
        <f t="shared" si="3"/>
        <v>69.8</v>
      </c>
      <c r="R9" s="11"/>
      <c r="S9" s="28"/>
      <c r="T9" s="28"/>
      <c r="U9" s="28"/>
      <c r="V9" s="28"/>
      <c r="W9" s="28"/>
      <c r="X9" s="28"/>
      <c r="Y9" s="28"/>
      <c r="Z9" s="28"/>
    </row>
    <row r="10" spans="1:26" ht="15.75" customHeight="1">
      <c r="A10" s="111">
        <v>2</v>
      </c>
      <c r="B10" s="33" t="s">
        <v>2675</v>
      </c>
      <c r="C10" s="48"/>
      <c r="D10" s="9"/>
      <c r="E10" s="50" t="s">
        <v>79</v>
      </c>
      <c r="F10" s="111"/>
      <c r="G10" s="657">
        <v>47.6</v>
      </c>
      <c r="H10" s="121">
        <v>6</v>
      </c>
      <c r="I10" s="121"/>
      <c r="J10" s="40" t="s">
        <v>29</v>
      </c>
      <c r="K10" s="41" t="s">
        <v>26</v>
      </c>
      <c r="L10" s="42" t="str">
        <f t="shared" si="0"/>
        <v>ml</v>
      </c>
      <c r="M10" s="782">
        <f t="shared" si="1"/>
        <v>0</v>
      </c>
      <c r="N10" s="783" t="str">
        <f t="shared" ref="N10:N98" si="4">CONCATENATE(M10,K10,J10)</f>
        <v>0 ml</v>
      </c>
      <c r="O10" s="692">
        <f t="shared" si="2"/>
        <v>285.60000000000002</v>
      </c>
      <c r="P10" s="29"/>
      <c r="Q10" s="29">
        <f t="shared" si="3"/>
        <v>47.6</v>
      </c>
      <c r="R10" s="28"/>
      <c r="S10" s="28"/>
      <c r="T10" s="28"/>
      <c r="U10" s="28"/>
      <c r="V10" s="28"/>
      <c r="W10" s="28"/>
      <c r="X10" s="28"/>
      <c r="Y10" s="28"/>
      <c r="Z10" s="28"/>
    </row>
    <row r="11" spans="1:26" ht="15.75" customHeight="1">
      <c r="A11" s="111">
        <v>3</v>
      </c>
      <c r="B11" s="48" t="s">
        <v>90</v>
      </c>
      <c r="C11" s="48"/>
      <c r="D11" s="9"/>
      <c r="E11" s="116" t="s">
        <v>79</v>
      </c>
      <c r="F11" s="111"/>
      <c r="G11" s="661">
        <v>43.4</v>
      </c>
      <c r="H11" s="257">
        <v>6</v>
      </c>
      <c r="I11" s="257"/>
      <c r="J11" s="40" t="s">
        <v>33</v>
      </c>
      <c r="K11" s="41" t="s">
        <v>26</v>
      </c>
      <c r="L11" s="42" t="str">
        <f t="shared" si="0"/>
        <v>kg</v>
      </c>
      <c r="M11" s="782">
        <f t="shared" si="1"/>
        <v>0</v>
      </c>
      <c r="N11" s="783" t="str">
        <f t="shared" si="4"/>
        <v>0 kg</v>
      </c>
      <c r="O11" s="692">
        <f t="shared" si="2"/>
        <v>260.39999999999998</v>
      </c>
      <c r="P11" s="29"/>
      <c r="Q11" s="109">
        <f t="shared" si="3"/>
        <v>43.4</v>
      </c>
      <c r="R11" s="11"/>
      <c r="S11" s="28"/>
      <c r="T11" s="28"/>
      <c r="U11" s="28"/>
      <c r="V11" s="28"/>
      <c r="W11" s="28"/>
      <c r="X11" s="28"/>
      <c r="Y11" s="28"/>
      <c r="Z11" s="28"/>
    </row>
    <row r="12" spans="1:26" ht="15.75" customHeight="1">
      <c r="A12" s="111">
        <v>4</v>
      </c>
      <c r="B12" s="48" t="s">
        <v>342</v>
      </c>
      <c r="C12" s="48"/>
      <c r="D12" s="35"/>
      <c r="E12" s="116" t="s">
        <v>343</v>
      </c>
      <c r="F12" s="111"/>
      <c r="G12" s="663">
        <v>142</v>
      </c>
      <c r="H12" s="664">
        <v>1</v>
      </c>
      <c r="I12" s="664"/>
      <c r="J12" s="40" t="s">
        <v>59</v>
      </c>
      <c r="K12" s="41" t="s">
        <v>26</v>
      </c>
      <c r="L12" s="42" t="str">
        <f t="shared" si="0"/>
        <v>grams</v>
      </c>
      <c r="M12" s="782">
        <f t="shared" si="1"/>
        <v>0</v>
      </c>
      <c r="N12" s="783" t="str">
        <f t="shared" si="4"/>
        <v>0 grams</v>
      </c>
      <c r="O12" s="692">
        <f t="shared" si="2"/>
        <v>142</v>
      </c>
      <c r="P12" s="29"/>
      <c r="Q12" s="29">
        <f t="shared" si="3"/>
        <v>142</v>
      </c>
      <c r="R12" s="28"/>
      <c r="S12" s="28"/>
      <c r="T12" s="28"/>
      <c r="U12" s="28"/>
      <c r="V12" s="28"/>
      <c r="W12" s="28"/>
      <c r="X12" s="28"/>
      <c r="Y12" s="28"/>
      <c r="Z12" s="28"/>
    </row>
    <row r="13" spans="1:26" ht="15.75" customHeight="1">
      <c r="A13" s="111">
        <v>5</v>
      </c>
      <c r="B13" s="48" t="s">
        <v>501</v>
      </c>
      <c r="C13" s="48"/>
      <c r="D13" s="35"/>
      <c r="E13" s="116" t="s">
        <v>2613</v>
      </c>
      <c r="F13" s="111"/>
      <c r="G13" s="661">
        <v>35.5</v>
      </c>
      <c r="H13" s="257">
        <v>4</v>
      </c>
      <c r="I13" s="257"/>
      <c r="J13" s="40" t="s">
        <v>59</v>
      </c>
      <c r="K13" s="41" t="s">
        <v>26</v>
      </c>
      <c r="L13" s="42" t="str">
        <f t="shared" si="0"/>
        <v>grams</v>
      </c>
      <c r="M13" s="782">
        <f t="shared" si="1"/>
        <v>0</v>
      </c>
      <c r="N13" s="783" t="str">
        <f t="shared" si="4"/>
        <v>0 grams</v>
      </c>
      <c r="O13" s="692">
        <f t="shared" si="2"/>
        <v>142</v>
      </c>
      <c r="P13" s="29"/>
      <c r="Q13" s="29">
        <f t="shared" si="3"/>
        <v>35.5</v>
      </c>
      <c r="R13" s="28"/>
      <c r="S13" s="28"/>
      <c r="T13" s="28"/>
      <c r="U13" s="28"/>
      <c r="V13" s="28"/>
      <c r="W13" s="28"/>
      <c r="X13" s="28"/>
      <c r="Y13" s="28"/>
      <c r="Z13" s="28"/>
    </row>
    <row r="14" spans="1:26" ht="15.75" customHeight="1">
      <c r="A14" s="111">
        <v>6</v>
      </c>
      <c r="B14" s="48" t="s">
        <v>735</v>
      </c>
      <c r="C14" s="48"/>
      <c r="D14" s="35"/>
      <c r="E14" s="116" t="s">
        <v>736</v>
      </c>
      <c r="F14" s="111"/>
      <c r="G14" s="661">
        <v>42.6</v>
      </c>
      <c r="H14" s="257">
        <v>7</v>
      </c>
      <c r="I14" s="257"/>
      <c r="J14" s="40" t="s">
        <v>29</v>
      </c>
      <c r="K14" s="41" t="s">
        <v>26</v>
      </c>
      <c r="L14" s="42" t="str">
        <f t="shared" si="0"/>
        <v>ml</v>
      </c>
      <c r="M14" s="782">
        <f t="shared" si="1"/>
        <v>0</v>
      </c>
      <c r="N14" s="783" t="str">
        <f t="shared" si="4"/>
        <v>0 ml</v>
      </c>
      <c r="O14" s="692">
        <f t="shared" si="2"/>
        <v>298.2</v>
      </c>
      <c r="P14" s="29"/>
      <c r="Q14" s="29">
        <f t="shared" si="3"/>
        <v>42.6</v>
      </c>
      <c r="R14" s="28"/>
      <c r="S14" s="28"/>
      <c r="T14" s="28"/>
      <c r="U14" s="28"/>
      <c r="V14" s="28"/>
      <c r="W14" s="28"/>
      <c r="X14" s="28"/>
      <c r="Y14" s="28"/>
      <c r="Z14" s="28"/>
    </row>
    <row r="15" spans="1:26" ht="15.75" customHeight="1">
      <c r="A15" s="111">
        <v>7</v>
      </c>
      <c r="B15" s="48" t="s">
        <v>769</v>
      </c>
      <c r="C15" s="48"/>
      <c r="D15" s="35"/>
      <c r="E15" s="116" t="s">
        <v>772</v>
      </c>
      <c r="F15" s="111"/>
      <c r="G15" s="661">
        <v>56</v>
      </c>
      <c r="H15" s="257">
        <v>5</v>
      </c>
      <c r="I15" s="257"/>
      <c r="J15" s="40" t="s">
        <v>33</v>
      </c>
      <c r="K15" s="41" t="s">
        <v>26</v>
      </c>
      <c r="L15" s="42" t="str">
        <f t="shared" si="0"/>
        <v>kg</v>
      </c>
      <c r="M15" s="782">
        <f t="shared" si="1"/>
        <v>0</v>
      </c>
      <c r="N15" s="783" t="str">
        <f t="shared" si="4"/>
        <v>0 kg</v>
      </c>
      <c r="O15" s="692">
        <f t="shared" si="2"/>
        <v>280</v>
      </c>
      <c r="P15" s="29"/>
      <c r="Q15" s="29">
        <f t="shared" si="3"/>
        <v>56</v>
      </c>
      <c r="R15" s="28"/>
      <c r="S15" s="28"/>
      <c r="T15" s="28"/>
      <c r="U15" s="28"/>
      <c r="V15" s="28"/>
      <c r="W15" s="28"/>
      <c r="X15" s="28"/>
      <c r="Y15" s="28"/>
      <c r="Z15" s="28"/>
    </row>
    <row r="16" spans="1:26" ht="15.75" customHeight="1">
      <c r="A16" s="111">
        <v>8</v>
      </c>
      <c r="B16" s="48" t="s">
        <v>1093</v>
      </c>
      <c r="C16" s="48"/>
      <c r="D16" s="35"/>
      <c r="E16" s="116"/>
      <c r="F16" s="111"/>
      <c r="G16" s="661">
        <v>61</v>
      </c>
      <c r="H16" s="257">
        <v>2</v>
      </c>
      <c r="I16" s="257"/>
      <c r="J16" s="40" t="s">
        <v>33</v>
      </c>
      <c r="K16" s="41" t="s">
        <v>26</v>
      </c>
      <c r="L16" s="42" t="str">
        <f t="shared" si="0"/>
        <v>kg</v>
      </c>
      <c r="M16" s="782">
        <f t="shared" si="1"/>
        <v>0</v>
      </c>
      <c r="N16" s="783" t="str">
        <f t="shared" si="4"/>
        <v>0 kg</v>
      </c>
      <c r="O16" s="692">
        <f t="shared" si="2"/>
        <v>122</v>
      </c>
      <c r="P16" s="29"/>
      <c r="Q16" s="29">
        <f t="shared" si="3"/>
        <v>61</v>
      </c>
      <c r="R16" s="28"/>
      <c r="S16" s="28"/>
      <c r="T16" s="28"/>
      <c r="U16" s="28"/>
      <c r="V16" s="28"/>
      <c r="W16" s="28"/>
      <c r="X16" s="28"/>
      <c r="Y16" s="28"/>
      <c r="Z16" s="28"/>
    </row>
    <row r="17" spans="1:26" ht="15.75" customHeight="1">
      <c r="A17" s="111">
        <v>9</v>
      </c>
      <c r="B17" s="48" t="s">
        <v>950</v>
      </c>
      <c r="C17" s="48"/>
      <c r="D17" s="35"/>
      <c r="E17" s="116" t="s">
        <v>736</v>
      </c>
      <c r="F17" s="111"/>
      <c r="G17" s="661">
        <v>30.3</v>
      </c>
      <c r="H17" s="257">
        <v>4</v>
      </c>
      <c r="I17" s="257"/>
      <c r="J17" s="40" t="s">
        <v>29</v>
      </c>
      <c r="K17" s="41" t="s">
        <v>26</v>
      </c>
      <c r="L17" s="42" t="str">
        <f t="shared" si="0"/>
        <v>ml</v>
      </c>
      <c r="M17" s="782">
        <f t="shared" si="1"/>
        <v>0</v>
      </c>
      <c r="N17" s="783" t="str">
        <f t="shared" si="4"/>
        <v>0 ml</v>
      </c>
      <c r="O17" s="692">
        <f t="shared" si="2"/>
        <v>121.2</v>
      </c>
      <c r="P17" s="29"/>
      <c r="Q17" s="74">
        <f t="shared" si="3"/>
        <v>30.3</v>
      </c>
      <c r="R17" s="46"/>
      <c r="S17" s="28"/>
      <c r="T17" s="28"/>
      <c r="U17" s="28"/>
      <c r="V17" s="28"/>
      <c r="W17" s="28"/>
      <c r="X17" s="28"/>
      <c r="Y17" s="28"/>
      <c r="Z17" s="28"/>
    </row>
    <row r="18" spans="1:26" ht="15.75" customHeight="1">
      <c r="A18" s="111">
        <v>10</v>
      </c>
      <c r="B18" s="61" t="s">
        <v>1214</v>
      </c>
      <c r="C18" s="48"/>
      <c r="D18" s="35"/>
      <c r="E18" s="116"/>
      <c r="F18" s="111"/>
      <c r="G18" s="661">
        <v>392.05</v>
      </c>
      <c r="H18" s="257">
        <v>1</v>
      </c>
      <c r="I18" s="257"/>
      <c r="J18" s="40" t="s">
        <v>29</v>
      </c>
      <c r="K18" s="41" t="s">
        <v>26</v>
      </c>
      <c r="L18" s="42" t="str">
        <f t="shared" si="0"/>
        <v>ml</v>
      </c>
      <c r="M18" s="782">
        <f t="shared" si="1"/>
        <v>0</v>
      </c>
      <c r="N18" s="783" t="str">
        <f t="shared" si="4"/>
        <v>0 ml</v>
      </c>
      <c r="O18" s="692">
        <f t="shared" si="2"/>
        <v>392.05</v>
      </c>
      <c r="P18" s="29"/>
      <c r="Q18" s="29">
        <f t="shared" si="3"/>
        <v>392.05</v>
      </c>
      <c r="R18" s="28"/>
      <c r="S18" s="28"/>
      <c r="T18" s="28"/>
      <c r="U18" s="28"/>
      <c r="V18" s="28"/>
      <c r="W18" s="28"/>
      <c r="X18" s="28"/>
      <c r="Y18" s="28"/>
      <c r="Z18" s="28"/>
    </row>
    <row r="19" spans="1:26" ht="15.75" customHeight="1">
      <c r="A19" s="111">
        <v>11</v>
      </c>
      <c r="B19" s="89" t="s">
        <v>1507</v>
      </c>
      <c r="C19" s="48"/>
      <c r="D19" s="9"/>
      <c r="E19" s="50" t="s">
        <v>1513</v>
      </c>
      <c r="F19" s="111"/>
      <c r="G19" s="666">
        <v>270.2</v>
      </c>
      <c r="H19" s="88">
        <v>1</v>
      </c>
      <c r="I19" s="88"/>
      <c r="J19" s="40" t="s">
        <v>33</v>
      </c>
      <c r="K19" s="41" t="s">
        <v>26</v>
      </c>
      <c r="L19" s="42" t="str">
        <f t="shared" si="0"/>
        <v>kg</v>
      </c>
      <c r="M19" s="782">
        <f t="shared" si="1"/>
        <v>0</v>
      </c>
      <c r="N19" s="783" t="str">
        <f t="shared" si="4"/>
        <v>0 kg</v>
      </c>
      <c r="O19" s="692">
        <f t="shared" si="2"/>
        <v>270.2</v>
      </c>
      <c r="P19" s="29"/>
      <c r="Q19" s="29">
        <f t="shared" si="3"/>
        <v>270.2</v>
      </c>
      <c r="R19" s="28"/>
      <c r="S19" s="28"/>
      <c r="T19" s="28"/>
      <c r="U19" s="28"/>
      <c r="V19" s="28"/>
      <c r="W19" s="28"/>
      <c r="X19" s="28"/>
      <c r="Y19" s="28"/>
      <c r="Z19" s="28"/>
    </row>
    <row r="20" spans="1:26" ht="15.75" customHeight="1">
      <c r="A20" s="111">
        <v>12</v>
      </c>
      <c r="B20" s="89" t="s">
        <v>1872</v>
      </c>
      <c r="C20" s="48"/>
      <c r="D20" s="9"/>
      <c r="E20" s="116" t="s">
        <v>1874</v>
      </c>
      <c r="F20" s="111"/>
      <c r="G20" s="667">
        <v>57.5</v>
      </c>
      <c r="H20" s="88">
        <v>4</v>
      </c>
      <c r="I20" s="88"/>
      <c r="J20" s="40" t="s">
        <v>33</v>
      </c>
      <c r="K20" s="41" t="s">
        <v>26</v>
      </c>
      <c r="L20" s="42" t="str">
        <f t="shared" si="0"/>
        <v>kg</v>
      </c>
      <c r="M20" s="782">
        <f t="shared" si="1"/>
        <v>0</v>
      </c>
      <c r="N20" s="783" t="str">
        <f t="shared" si="4"/>
        <v>0 kg</v>
      </c>
      <c r="O20" s="692">
        <f t="shared" si="2"/>
        <v>230</v>
      </c>
      <c r="P20" s="29"/>
      <c r="Q20" s="29">
        <f t="shared" si="3"/>
        <v>57.5</v>
      </c>
      <c r="R20" s="46"/>
      <c r="S20" s="28"/>
      <c r="T20" s="28"/>
      <c r="U20" s="28"/>
      <c r="V20" s="28"/>
      <c r="W20" s="28"/>
      <c r="X20" s="28"/>
      <c r="Y20" s="28"/>
      <c r="Z20" s="28"/>
    </row>
    <row r="21" spans="1:26" ht="15.75" customHeight="1">
      <c r="A21" s="111">
        <v>13</v>
      </c>
      <c r="B21" s="89" t="s">
        <v>2367</v>
      </c>
      <c r="C21" s="48"/>
      <c r="D21" s="9"/>
      <c r="E21" s="62" t="s">
        <v>392</v>
      </c>
      <c r="F21" s="111"/>
      <c r="G21" s="668">
        <v>82</v>
      </c>
      <c r="H21" s="88">
        <v>17</v>
      </c>
      <c r="I21" s="669"/>
      <c r="J21" s="86" t="s">
        <v>33</v>
      </c>
      <c r="K21" s="41" t="s">
        <v>26</v>
      </c>
      <c r="L21" s="42" t="str">
        <f t="shared" si="0"/>
        <v>kg</v>
      </c>
      <c r="M21" s="782">
        <f t="shared" si="1"/>
        <v>0</v>
      </c>
      <c r="N21" s="783" t="str">
        <f t="shared" si="4"/>
        <v>0 kg</v>
      </c>
      <c r="O21" s="692">
        <f t="shared" si="2"/>
        <v>1394</v>
      </c>
      <c r="P21" s="29"/>
      <c r="Q21" s="74">
        <f t="shared" si="3"/>
        <v>82</v>
      </c>
      <c r="R21" s="46"/>
      <c r="S21" s="28"/>
      <c r="T21" s="28"/>
      <c r="U21" s="28"/>
      <c r="V21" s="28"/>
      <c r="W21" s="28"/>
      <c r="X21" s="28"/>
      <c r="Y21" s="28"/>
      <c r="Z21" s="28"/>
    </row>
    <row r="22" spans="1:26" ht="15.75" customHeight="1">
      <c r="A22" s="111">
        <v>14</v>
      </c>
      <c r="B22" s="89" t="s">
        <v>2369</v>
      </c>
      <c r="C22" s="48"/>
      <c r="D22" s="9"/>
      <c r="E22" s="185" t="s">
        <v>392</v>
      </c>
      <c r="F22" s="111"/>
      <c r="G22" s="661">
        <v>85.5</v>
      </c>
      <c r="H22" s="88">
        <v>7</v>
      </c>
      <c r="I22" s="121"/>
      <c r="J22" s="86" t="s">
        <v>33</v>
      </c>
      <c r="K22" s="41" t="s">
        <v>26</v>
      </c>
      <c r="L22" s="42" t="str">
        <f t="shared" si="0"/>
        <v>kg</v>
      </c>
      <c r="M22" s="782">
        <f t="shared" si="1"/>
        <v>0</v>
      </c>
      <c r="N22" s="783" t="str">
        <f t="shared" si="4"/>
        <v>0 kg</v>
      </c>
      <c r="O22" s="692">
        <f t="shared" si="2"/>
        <v>598.5</v>
      </c>
      <c r="P22" s="29"/>
      <c r="Q22" s="29">
        <f t="shared" si="3"/>
        <v>85.5</v>
      </c>
      <c r="R22" s="28"/>
      <c r="S22" s="28"/>
      <c r="T22" s="28"/>
      <c r="U22" s="28"/>
      <c r="V22" s="28"/>
      <c r="W22" s="28"/>
      <c r="X22" s="28"/>
      <c r="Y22" s="28"/>
      <c r="Z22" s="28"/>
    </row>
    <row r="23" spans="1:26" ht="15.75" customHeight="1">
      <c r="A23" s="111">
        <v>15</v>
      </c>
      <c r="B23" s="89" t="s">
        <v>693</v>
      </c>
      <c r="C23" s="48"/>
      <c r="D23" s="9"/>
      <c r="E23" s="149" t="s">
        <v>694</v>
      </c>
      <c r="F23" s="111"/>
      <c r="G23" s="670">
        <v>16.16</v>
      </c>
      <c r="H23" s="88">
        <v>60</v>
      </c>
      <c r="I23" s="88"/>
      <c r="J23" s="40" t="s">
        <v>2739</v>
      </c>
      <c r="K23" s="41" t="s">
        <v>26</v>
      </c>
      <c r="L23" s="42" t="str">
        <f t="shared" si="0"/>
        <v>pcs</v>
      </c>
      <c r="M23" s="782">
        <f t="shared" si="1"/>
        <v>0</v>
      </c>
      <c r="N23" s="783" t="str">
        <f t="shared" si="4"/>
        <v>0 pcs</v>
      </c>
      <c r="O23" s="692">
        <f t="shared" si="2"/>
        <v>969.6</v>
      </c>
      <c r="P23" s="29"/>
      <c r="Q23" s="29">
        <f t="shared" si="3"/>
        <v>16.16</v>
      </c>
      <c r="R23" s="28"/>
      <c r="S23" s="28"/>
      <c r="T23" s="28"/>
      <c r="U23" s="28"/>
      <c r="V23" s="28"/>
      <c r="W23" s="28"/>
      <c r="X23" s="28"/>
      <c r="Y23" s="28"/>
      <c r="Z23" s="28"/>
    </row>
    <row r="24" spans="1:26" ht="15.75" customHeight="1">
      <c r="A24" s="111">
        <v>16</v>
      </c>
      <c r="B24" s="89" t="s">
        <v>969</v>
      </c>
      <c r="C24" s="48"/>
      <c r="D24" s="9"/>
      <c r="E24" s="91" t="s">
        <v>970</v>
      </c>
      <c r="F24" s="111"/>
      <c r="G24" s="671">
        <v>29</v>
      </c>
      <c r="H24" s="88">
        <v>29</v>
      </c>
      <c r="I24" s="88"/>
      <c r="J24" s="88" t="s">
        <v>2739</v>
      </c>
      <c r="K24" s="41" t="s">
        <v>26</v>
      </c>
      <c r="L24" s="42" t="str">
        <f t="shared" si="0"/>
        <v>pcs</v>
      </c>
      <c r="M24" s="782">
        <f t="shared" si="1"/>
        <v>0</v>
      </c>
      <c r="N24" s="783" t="str">
        <f t="shared" si="4"/>
        <v>0 pcs</v>
      </c>
      <c r="O24" s="692">
        <f t="shared" si="2"/>
        <v>841</v>
      </c>
      <c r="P24" s="29"/>
      <c r="Q24" s="29">
        <f t="shared" si="3"/>
        <v>29</v>
      </c>
      <c r="R24" s="28"/>
      <c r="S24" s="28"/>
      <c r="T24" s="28"/>
      <c r="U24" s="28"/>
      <c r="V24" s="28"/>
      <c r="W24" s="28"/>
      <c r="X24" s="28"/>
      <c r="Y24" s="28"/>
      <c r="Z24" s="28"/>
    </row>
    <row r="25" spans="1:26" ht="15.75" customHeight="1">
      <c r="A25" s="111">
        <v>17</v>
      </c>
      <c r="B25" s="89" t="s">
        <v>1069</v>
      </c>
      <c r="C25" s="48"/>
      <c r="D25" s="9"/>
      <c r="E25" s="91"/>
      <c r="F25" s="111"/>
      <c r="G25" s="670">
        <v>36.9</v>
      </c>
      <c r="H25" s="88">
        <v>1</v>
      </c>
      <c r="I25" s="88"/>
      <c r="J25" s="88" t="s">
        <v>2739</v>
      </c>
      <c r="K25" s="41" t="s">
        <v>26</v>
      </c>
      <c r="L25" s="42" t="str">
        <f t="shared" si="0"/>
        <v>pcs</v>
      </c>
      <c r="M25" s="782">
        <f t="shared" si="1"/>
        <v>0</v>
      </c>
      <c r="N25" s="783" t="str">
        <f t="shared" si="4"/>
        <v>0 pcs</v>
      </c>
      <c r="O25" s="692">
        <f t="shared" si="2"/>
        <v>36.9</v>
      </c>
      <c r="P25" s="29"/>
      <c r="Q25" s="29">
        <f t="shared" si="3"/>
        <v>36.9</v>
      </c>
      <c r="R25" s="28"/>
      <c r="S25" s="28"/>
      <c r="T25" s="28"/>
      <c r="U25" s="28"/>
      <c r="V25" s="28"/>
      <c r="W25" s="28"/>
      <c r="X25" s="28"/>
      <c r="Y25" s="28"/>
      <c r="Z25" s="28"/>
    </row>
    <row r="26" spans="1:26" ht="15.75" customHeight="1">
      <c r="A26" s="111">
        <v>18</v>
      </c>
      <c r="B26" s="89" t="s">
        <v>1630</v>
      </c>
      <c r="C26" s="48"/>
      <c r="D26" s="9"/>
      <c r="E26" s="91" t="s">
        <v>1629</v>
      </c>
      <c r="F26" s="111"/>
      <c r="G26" s="670">
        <v>10.5</v>
      </c>
      <c r="H26" s="88">
        <v>112</v>
      </c>
      <c r="I26" s="88"/>
      <c r="J26" s="88" t="s">
        <v>2739</v>
      </c>
      <c r="K26" s="41" t="s">
        <v>26</v>
      </c>
      <c r="L26" s="42" t="str">
        <f t="shared" si="0"/>
        <v>pcs</v>
      </c>
      <c r="M26" s="782">
        <f t="shared" si="1"/>
        <v>0</v>
      </c>
      <c r="N26" s="783" t="str">
        <f t="shared" si="4"/>
        <v>0 pcs</v>
      </c>
      <c r="O26" s="692">
        <f t="shared" si="2"/>
        <v>1176</v>
      </c>
      <c r="P26" s="29"/>
      <c r="Q26" s="29">
        <f t="shared" si="3"/>
        <v>10.5</v>
      </c>
      <c r="R26" s="28"/>
      <c r="S26" s="28"/>
      <c r="T26" s="28"/>
      <c r="U26" s="28"/>
      <c r="V26" s="28"/>
      <c r="W26" s="28"/>
      <c r="X26" s="28"/>
      <c r="Y26" s="28"/>
      <c r="Z26" s="28"/>
    </row>
    <row r="27" spans="1:26" ht="15.75" customHeight="1">
      <c r="A27" s="111">
        <v>19</v>
      </c>
      <c r="B27" s="89" t="s">
        <v>1675</v>
      </c>
      <c r="C27" s="48"/>
      <c r="D27" s="9"/>
      <c r="E27" s="149" t="s">
        <v>1676</v>
      </c>
      <c r="F27" s="111"/>
      <c r="G27" s="670">
        <v>16.8</v>
      </c>
      <c r="H27" s="88">
        <v>46</v>
      </c>
      <c r="I27" s="88"/>
      <c r="J27" s="88" t="s">
        <v>2739</v>
      </c>
      <c r="K27" s="41" t="s">
        <v>26</v>
      </c>
      <c r="L27" s="42" t="str">
        <f t="shared" si="0"/>
        <v>pcs</v>
      </c>
      <c r="M27" s="782">
        <f t="shared" si="1"/>
        <v>0</v>
      </c>
      <c r="N27" s="783" t="str">
        <f t="shared" si="4"/>
        <v>0 pcs</v>
      </c>
      <c r="O27" s="692">
        <f t="shared" si="2"/>
        <v>772.80000000000007</v>
      </c>
      <c r="P27" s="29"/>
      <c r="Q27" s="29">
        <f t="shared" si="3"/>
        <v>16.8</v>
      </c>
      <c r="R27" s="28"/>
      <c r="S27" s="28"/>
      <c r="T27" s="28"/>
      <c r="U27" s="28"/>
      <c r="V27" s="28"/>
      <c r="W27" s="28"/>
      <c r="X27" s="28"/>
      <c r="Y27" s="28"/>
      <c r="Z27" s="28"/>
    </row>
    <row r="28" spans="1:26" ht="15.75" customHeight="1">
      <c r="A28" s="111">
        <v>20</v>
      </c>
      <c r="B28" s="89" t="s">
        <v>1915</v>
      </c>
      <c r="C28" s="48"/>
      <c r="D28" s="525"/>
      <c r="E28" s="149" t="s">
        <v>970</v>
      </c>
      <c r="F28" s="111"/>
      <c r="G28" s="670">
        <v>29.23</v>
      </c>
      <c r="H28" s="88">
        <v>48</v>
      </c>
      <c r="I28" s="88"/>
      <c r="J28" s="88" t="s">
        <v>2739</v>
      </c>
      <c r="K28" s="41" t="s">
        <v>26</v>
      </c>
      <c r="L28" s="42" t="str">
        <f t="shared" si="0"/>
        <v>pcs</v>
      </c>
      <c r="M28" s="782">
        <f t="shared" si="1"/>
        <v>0</v>
      </c>
      <c r="N28" s="783" t="str">
        <f t="shared" si="4"/>
        <v>0 pcs</v>
      </c>
      <c r="O28" s="692">
        <f t="shared" si="2"/>
        <v>1403.04</v>
      </c>
      <c r="P28" s="29"/>
      <c r="Q28" s="29">
        <f t="shared" si="3"/>
        <v>29.23</v>
      </c>
      <c r="R28" s="11"/>
      <c r="S28" s="28"/>
      <c r="T28" s="28"/>
      <c r="U28" s="28"/>
      <c r="V28" s="28"/>
      <c r="W28" s="28"/>
      <c r="X28" s="28"/>
      <c r="Y28" s="28"/>
      <c r="Z28" s="28"/>
    </row>
    <row r="29" spans="1:26" ht="15.75" customHeight="1">
      <c r="A29" s="111">
        <v>21</v>
      </c>
      <c r="B29" s="89" t="s">
        <v>2119</v>
      </c>
      <c r="C29" s="48"/>
      <c r="D29" s="35"/>
      <c r="E29" s="149" t="s">
        <v>1066</v>
      </c>
      <c r="F29" s="111"/>
      <c r="G29" s="670">
        <v>10.16</v>
      </c>
      <c r="H29" s="88">
        <v>31</v>
      </c>
      <c r="I29" s="88"/>
      <c r="J29" s="88" t="s">
        <v>2739</v>
      </c>
      <c r="K29" s="41" t="s">
        <v>26</v>
      </c>
      <c r="L29" s="42" t="str">
        <f t="shared" si="0"/>
        <v>pcs</v>
      </c>
      <c r="M29" s="782">
        <f t="shared" si="1"/>
        <v>0</v>
      </c>
      <c r="N29" s="783" t="str">
        <f t="shared" si="4"/>
        <v>0 pcs</v>
      </c>
      <c r="O29" s="692">
        <f t="shared" si="2"/>
        <v>314.95999999999998</v>
      </c>
      <c r="P29" s="29"/>
      <c r="Q29" s="109">
        <f t="shared" si="3"/>
        <v>10.16</v>
      </c>
      <c r="R29" s="11"/>
      <c r="S29" s="28"/>
      <c r="T29" s="28"/>
      <c r="U29" s="28"/>
      <c r="V29" s="28"/>
      <c r="W29" s="28"/>
      <c r="X29" s="28"/>
      <c r="Y29" s="28"/>
      <c r="Z29" s="28"/>
    </row>
    <row r="30" spans="1:26" ht="15.75" customHeight="1">
      <c r="A30" s="111">
        <v>22</v>
      </c>
      <c r="B30" s="89" t="s">
        <v>2599</v>
      </c>
      <c r="C30" s="48"/>
      <c r="D30" s="9"/>
      <c r="E30" s="149" t="s">
        <v>2600</v>
      </c>
      <c r="F30" s="111"/>
      <c r="G30" s="670">
        <v>10</v>
      </c>
      <c r="H30" s="88">
        <v>145</v>
      </c>
      <c r="I30" s="88"/>
      <c r="J30" s="88" t="s">
        <v>2739</v>
      </c>
      <c r="K30" s="41" t="s">
        <v>26</v>
      </c>
      <c r="L30" s="42" t="str">
        <f t="shared" si="0"/>
        <v>pcs</v>
      </c>
      <c r="M30" s="782">
        <f t="shared" si="1"/>
        <v>0</v>
      </c>
      <c r="N30" s="783" t="str">
        <f t="shared" si="4"/>
        <v>0 pcs</v>
      </c>
      <c r="O30" s="692">
        <f t="shared" si="2"/>
        <v>1450</v>
      </c>
      <c r="P30" s="29"/>
      <c r="Q30" s="29">
        <f t="shared" si="3"/>
        <v>10</v>
      </c>
      <c r="R30" s="28"/>
      <c r="S30" s="28"/>
      <c r="T30" s="28"/>
      <c r="U30" s="28"/>
      <c r="V30" s="28"/>
      <c r="W30" s="28"/>
      <c r="X30" s="28"/>
      <c r="Y30" s="28"/>
      <c r="Z30" s="28"/>
    </row>
    <row r="31" spans="1:26" ht="15.75" customHeight="1">
      <c r="A31" s="111">
        <v>23</v>
      </c>
      <c r="B31" s="89" t="s">
        <v>225</v>
      </c>
      <c r="C31" s="48"/>
      <c r="D31" s="9"/>
      <c r="E31" s="149" t="s">
        <v>226</v>
      </c>
      <c r="F31" s="111"/>
      <c r="G31" s="670">
        <v>11.2</v>
      </c>
      <c r="H31" s="88">
        <v>64</v>
      </c>
      <c r="I31" s="88"/>
      <c r="J31" s="88" t="s">
        <v>2739</v>
      </c>
      <c r="K31" s="41" t="s">
        <v>26</v>
      </c>
      <c r="L31" s="42" t="str">
        <f t="shared" si="0"/>
        <v>pcs</v>
      </c>
      <c r="M31" s="782">
        <f t="shared" si="1"/>
        <v>0</v>
      </c>
      <c r="N31" s="783" t="str">
        <f t="shared" si="4"/>
        <v>0 pcs</v>
      </c>
      <c r="O31" s="692">
        <f t="shared" si="2"/>
        <v>716.8</v>
      </c>
      <c r="P31" s="29"/>
      <c r="Q31" s="74">
        <f t="shared" si="3"/>
        <v>11.2</v>
      </c>
      <c r="R31" s="28"/>
      <c r="S31" s="28"/>
      <c r="T31" s="28"/>
      <c r="U31" s="28"/>
      <c r="V31" s="28"/>
      <c r="W31" s="28"/>
      <c r="X31" s="28"/>
      <c r="Y31" s="28"/>
      <c r="Z31" s="28"/>
    </row>
    <row r="32" spans="1:26" ht="15.75" customHeight="1">
      <c r="A32" s="111">
        <v>24</v>
      </c>
      <c r="B32" s="89" t="s">
        <v>325</v>
      </c>
      <c r="C32" s="48"/>
      <c r="D32" s="9"/>
      <c r="E32" s="149" t="s">
        <v>326</v>
      </c>
      <c r="F32" s="111"/>
      <c r="G32" s="670">
        <v>7.25</v>
      </c>
      <c r="H32" s="88">
        <v>120</v>
      </c>
      <c r="I32" s="88"/>
      <c r="J32" s="88" t="s">
        <v>2739</v>
      </c>
      <c r="K32" s="41" t="s">
        <v>26</v>
      </c>
      <c r="L32" s="42" t="str">
        <f t="shared" si="0"/>
        <v>pcs</v>
      </c>
      <c r="M32" s="782">
        <f t="shared" si="1"/>
        <v>0</v>
      </c>
      <c r="N32" s="783" t="str">
        <f t="shared" si="4"/>
        <v>0 pcs</v>
      </c>
      <c r="O32" s="692">
        <f t="shared" si="2"/>
        <v>870</v>
      </c>
      <c r="P32" s="29"/>
      <c r="Q32" s="74">
        <f t="shared" si="3"/>
        <v>7.25</v>
      </c>
      <c r="R32" s="28"/>
      <c r="S32" s="28"/>
      <c r="T32" s="28"/>
      <c r="U32" s="28"/>
      <c r="V32" s="28"/>
      <c r="W32" s="28"/>
      <c r="X32" s="28"/>
      <c r="Y32" s="28"/>
      <c r="Z32" s="28"/>
    </row>
    <row r="33" spans="1:26" ht="15.75" customHeight="1">
      <c r="A33" s="111">
        <v>25</v>
      </c>
      <c r="B33" s="241" t="s">
        <v>674</v>
      </c>
      <c r="C33" s="48"/>
      <c r="D33" s="9"/>
      <c r="E33" s="114" t="s">
        <v>675</v>
      </c>
      <c r="F33" s="111"/>
      <c r="G33" s="672">
        <v>2.3199999999999998</v>
      </c>
      <c r="H33" s="669">
        <v>1008</v>
      </c>
      <c r="I33" s="669"/>
      <c r="J33" s="88" t="s">
        <v>2739</v>
      </c>
      <c r="K33" s="41" t="s">
        <v>26</v>
      </c>
      <c r="L33" s="42" t="str">
        <f t="shared" si="0"/>
        <v>pcs</v>
      </c>
      <c r="M33" s="782">
        <f t="shared" si="1"/>
        <v>0</v>
      </c>
      <c r="N33" s="783" t="str">
        <f t="shared" si="4"/>
        <v>0 pcs</v>
      </c>
      <c r="O33" s="692">
        <f t="shared" si="2"/>
        <v>2338.56</v>
      </c>
      <c r="P33" s="29"/>
      <c r="Q33" s="74">
        <f t="shared" si="3"/>
        <v>2.3199999999999998</v>
      </c>
      <c r="R33" s="28"/>
      <c r="S33" s="28"/>
      <c r="T33" s="28"/>
      <c r="U33" s="28"/>
      <c r="V33" s="28"/>
      <c r="W33" s="28"/>
      <c r="X33" s="28"/>
      <c r="Y33" s="28"/>
      <c r="Z33" s="28"/>
    </row>
    <row r="34" spans="1:26" ht="15.75" customHeight="1">
      <c r="A34" s="111">
        <v>26</v>
      </c>
      <c r="B34" s="33" t="s">
        <v>684</v>
      </c>
      <c r="C34" s="48"/>
      <c r="D34" s="9"/>
      <c r="E34" s="50" t="s">
        <v>79</v>
      </c>
      <c r="F34" s="111"/>
      <c r="G34" s="657">
        <v>2.08</v>
      </c>
      <c r="H34" s="121">
        <v>144</v>
      </c>
      <c r="I34" s="121"/>
      <c r="J34" s="88" t="s">
        <v>2739</v>
      </c>
      <c r="K34" s="41" t="s">
        <v>26</v>
      </c>
      <c r="L34" s="42" t="str">
        <f t="shared" si="0"/>
        <v>pcs</v>
      </c>
      <c r="M34" s="782">
        <f t="shared" si="1"/>
        <v>0</v>
      </c>
      <c r="N34" s="783" t="str">
        <f t="shared" si="4"/>
        <v>0 pcs</v>
      </c>
      <c r="O34" s="692">
        <f t="shared" si="2"/>
        <v>299.52</v>
      </c>
      <c r="P34" s="29"/>
      <c r="Q34" s="29">
        <f t="shared" si="3"/>
        <v>2.08</v>
      </c>
      <c r="R34" s="28"/>
      <c r="S34" s="28"/>
      <c r="T34" s="28"/>
      <c r="U34" s="28"/>
      <c r="V34" s="28"/>
      <c r="W34" s="28"/>
      <c r="X34" s="28"/>
      <c r="Y34" s="28"/>
      <c r="Z34" s="28"/>
    </row>
    <row r="35" spans="1:26" ht="15.75" customHeight="1">
      <c r="A35" s="111">
        <v>27</v>
      </c>
      <c r="B35" s="33" t="s">
        <v>827</v>
      </c>
      <c r="C35" s="48"/>
      <c r="D35" s="9"/>
      <c r="E35" s="50" t="s">
        <v>79</v>
      </c>
      <c r="F35" s="111"/>
      <c r="G35" s="657">
        <v>7.1</v>
      </c>
      <c r="H35" s="121">
        <v>140</v>
      </c>
      <c r="I35" s="121"/>
      <c r="J35" s="88" t="s">
        <v>2739</v>
      </c>
      <c r="K35" s="41" t="s">
        <v>26</v>
      </c>
      <c r="L35" s="42" t="str">
        <f t="shared" si="0"/>
        <v>pcs</v>
      </c>
      <c r="M35" s="782">
        <f t="shared" si="1"/>
        <v>0</v>
      </c>
      <c r="N35" s="783" t="str">
        <f t="shared" si="4"/>
        <v>0 pcs</v>
      </c>
      <c r="O35" s="692">
        <f t="shared" si="2"/>
        <v>994</v>
      </c>
      <c r="P35" s="29"/>
      <c r="Q35" s="109">
        <f t="shared" si="3"/>
        <v>7.1</v>
      </c>
      <c r="R35" s="11"/>
      <c r="S35" s="28"/>
      <c r="T35" s="28"/>
      <c r="U35" s="28"/>
      <c r="V35" s="28"/>
      <c r="W35" s="28"/>
      <c r="X35" s="28"/>
      <c r="Y35" s="28"/>
      <c r="Z35" s="28"/>
    </row>
    <row r="36" spans="1:26" ht="15.75" customHeight="1">
      <c r="A36" s="111">
        <v>28</v>
      </c>
      <c r="B36" s="33" t="s">
        <v>1132</v>
      </c>
      <c r="C36" s="48"/>
      <c r="D36" s="9"/>
      <c r="E36" s="50" t="s">
        <v>2646</v>
      </c>
      <c r="F36" s="111"/>
      <c r="G36" s="657">
        <v>2.31</v>
      </c>
      <c r="H36" s="121">
        <v>49</v>
      </c>
      <c r="I36" s="121"/>
      <c r="J36" s="88" t="s">
        <v>2739</v>
      </c>
      <c r="K36" s="41" t="s">
        <v>26</v>
      </c>
      <c r="L36" s="42" t="str">
        <f t="shared" si="0"/>
        <v>pcs</v>
      </c>
      <c r="M36" s="782">
        <f t="shared" si="1"/>
        <v>0</v>
      </c>
      <c r="N36" s="783" t="str">
        <f t="shared" si="4"/>
        <v>0 pcs</v>
      </c>
      <c r="O36" s="692">
        <f t="shared" si="2"/>
        <v>113.19</v>
      </c>
      <c r="P36" s="29"/>
      <c r="Q36" s="74">
        <f t="shared" si="3"/>
        <v>2.31</v>
      </c>
      <c r="R36" s="28"/>
      <c r="S36" s="28"/>
      <c r="T36" s="28"/>
      <c r="U36" s="28"/>
      <c r="V36" s="28"/>
      <c r="W36" s="28"/>
      <c r="X36" s="28"/>
      <c r="Y36" s="28"/>
      <c r="Z36" s="28"/>
    </row>
    <row r="37" spans="1:26" ht="15.75" customHeight="1">
      <c r="A37" s="111">
        <v>29</v>
      </c>
      <c r="B37" s="33" t="s">
        <v>1314</v>
      </c>
      <c r="C37" s="48"/>
      <c r="D37" s="9"/>
      <c r="E37" s="50" t="s">
        <v>461</v>
      </c>
      <c r="F37" s="111"/>
      <c r="G37" s="657">
        <v>8.5</v>
      </c>
      <c r="H37" s="121">
        <v>50</v>
      </c>
      <c r="I37" s="121"/>
      <c r="J37" s="88" t="s">
        <v>2739</v>
      </c>
      <c r="K37" s="41" t="s">
        <v>26</v>
      </c>
      <c r="L37" s="42" t="str">
        <f t="shared" si="0"/>
        <v>pcs</v>
      </c>
      <c r="M37" s="782">
        <f t="shared" si="1"/>
        <v>0</v>
      </c>
      <c r="N37" s="783" t="str">
        <f t="shared" si="4"/>
        <v>0 pcs</v>
      </c>
      <c r="O37" s="692">
        <f t="shared" si="2"/>
        <v>425</v>
      </c>
      <c r="P37" s="29"/>
      <c r="Q37" s="29">
        <f t="shared" si="3"/>
        <v>8.5</v>
      </c>
      <c r="R37" s="28"/>
      <c r="S37" s="28"/>
      <c r="T37" s="28"/>
      <c r="U37" s="28"/>
      <c r="V37" s="28"/>
      <c r="W37" s="28"/>
      <c r="X37" s="28"/>
      <c r="Y37" s="28"/>
      <c r="Z37" s="28"/>
    </row>
    <row r="38" spans="1:26" ht="15.75" customHeight="1">
      <c r="A38" s="111">
        <v>30</v>
      </c>
      <c r="B38" s="48" t="s">
        <v>1319</v>
      </c>
      <c r="C38" s="48"/>
      <c r="D38" s="9"/>
      <c r="E38" s="116" t="s">
        <v>461</v>
      </c>
      <c r="F38" s="111"/>
      <c r="G38" s="657">
        <v>8.9600000000000009</v>
      </c>
      <c r="H38" s="121">
        <v>65</v>
      </c>
      <c r="I38" s="88"/>
      <c r="J38" s="88" t="s">
        <v>2739</v>
      </c>
      <c r="K38" s="41" t="s">
        <v>26</v>
      </c>
      <c r="L38" s="42" t="str">
        <f t="shared" si="0"/>
        <v>pcs</v>
      </c>
      <c r="M38" s="782">
        <f t="shared" si="1"/>
        <v>0</v>
      </c>
      <c r="N38" s="783" t="str">
        <f t="shared" si="4"/>
        <v>0 pcs</v>
      </c>
      <c r="O38" s="692">
        <f t="shared" si="2"/>
        <v>582.40000000000009</v>
      </c>
      <c r="P38" s="29"/>
      <c r="Q38" s="29">
        <f t="shared" si="3"/>
        <v>8.9600000000000009</v>
      </c>
      <c r="R38" s="28"/>
      <c r="S38" s="28"/>
      <c r="T38" s="28"/>
      <c r="U38" s="28"/>
      <c r="V38" s="28"/>
      <c r="W38" s="28"/>
      <c r="X38" s="28"/>
      <c r="Y38" s="28"/>
      <c r="Z38" s="28"/>
    </row>
    <row r="39" spans="1:26" ht="15.75" customHeight="1">
      <c r="A39" s="111">
        <v>31</v>
      </c>
      <c r="B39" s="33" t="s">
        <v>1322</v>
      </c>
      <c r="C39" s="48"/>
      <c r="D39" s="9"/>
      <c r="E39" s="116" t="s">
        <v>461</v>
      </c>
      <c r="F39" s="111"/>
      <c r="G39" s="670">
        <v>8.35</v>
      </c>
      <c r="H39" s="88">
        <v>170</v>
      </c>
      <c r="I39" s="88"/>
      <c r="J39" s="88" t="s">
        <v>2739</v>
      </c>
      <c r="K39" s="41" t="s">
        <v>26</v>
      </c>
      <c r="L39" s="42" t="str">
        <f t="shared" si="0"/>
        <v>pcs</v>
      </c>
      <c r="M39" s="782">
        <f t="shared" si="1"/>
        <v>0</v>
      </c>
      <c r="N39" s="783" t="str">
        <f t="shared" si="4"/>
        <v>0 pcs</v>
      </c>
      <c r="O39" s="692">
        <f t="shared" si="2"/>
        <v>1419.5</v>
      </c>
      <c r="P39" s="29"/>
      <c r="Q39" s="74">
        <f t="shared" si="3"/>
        <v>8.35</v>
      </c>
      <c r="R39" s="28"/>
      <c r="S39" s="28"/>
      <c r="T39" s="28"/>
      <c r="U39" s="28"/>
      <c r="V39" s="28"/>
      <c r="W39" s="28"/>
      <c r="X39" s="28"/>
      <c r="Y39" s="28"/>
      <c r="Z39" s="28"/>
    </row>
    <row r="40" spans="1:26" ht="15.75" customHeight="1">
      <c r="A40" s="111">
        <v>32</v>
      </c>
      <c r="B40" s="33" t="s">
        <v>1610</v>
      </c>
      <c r="C40" s="48"/>
      <c r="D40" s="9"/>
      <c r="E40" s="116" t="s">
        <v>79</v>
      </c>
      <c r="F40" s="111"/>
      <c r="G40" s="670">
        <v>8.9</v>
      </c>
      <c r="H40" s="88">
        <v>48</v>
      </c>
      <c r="I40" s="88"/>
      <c r="J40" s="88" t="s">
        <v>2739</v>
      </c>
      <c r="K40" s="41" t="s">
        <v>26</v>
      </c>
      <c r="L40" s="42" t="str">
        <f t="shared" si="0"/>
        <v>pcs</v>
      </c>
      <c r="M40" s="782">
        <f t="shared" si="1"/>
        <v>0</v>
      </c>
      <c r="N40" s="783" t="str">
        <f t="shared" si="4"/>
        <v>0 pcs</v>
      </c>
      <c r="O40" s="692">
        <f t="shared" si="2"/>
        <v>427.20000000000005</v>
      </c>
      <c r="P40" s="29"/>
      <c r="Q40" s="74">
        <f t="shared" si="3"/>
        <v>8.9</v>
      </c>
      <c r="R40" s="28"/>
      <c r="S40" s="28"/>
      <c r="T40" s="28"/>
      <c r="U40" s="28"/>
      <c r="V40" s="28"/>
      <c r="W40" s="28"/>
      <c r="X40" s="28"/>
      <c r="Y40" s="28"/>
      <c r="Z40" s="28"/>
    </row>
    <row r="41" spans="1:26" ht="15.75" customHeight="1">
      <c r="A41" s="111">
        <v>33</v>
      </c>
      <c r="B41" s="48" t="s">
        <v>1716</v>
      </c>
      <c r="C41" s="48"/>
      <c r="D41" s="48"/>
      <c r="E41" s="116" t="s">
        <v>79</v>
      </c>
      <c r="F41" s="111"/>
      <c r="G41" s="670">
        <v>7.25</v>
      </c>
      <c r="H41" s="88">
        <v>98</v>
      </c>
      <c r="I41" s="88"/>
      <c r="J41" s="88" t="s">
        <v>2739</v>
      </c>
      <c r="K41" s="41" t="s">
        <v>26</v>
      </c>
      <c r="L41" s="42" t="str">
        <f t="shared" si="0"/>
        <v>pcs</v>
      </c>
      <c r="M41" s="782">
        <f t="shared" si="1"/>
        <v>0</v>
      </c>
      <c r="N41" s="783" t="str">
        <f t="shared" si="4"/>
        <v>0 pcs</v>
      </c>
      <c r="O41" s="692">
        <f t="shared" si="2"/>
        <v>710.5</v>
      </c>
      <c r="P41" s="29"/>
      <c r="Q41" s="74">
        <f t="shared" si="3"/>
        <v>7.25</v>
      </c>
      <c r="R41" s="28"/>
      <c r="S41" s="28"/>
      <c r="T41" s="28"/>
      <c r="U41" s="28"/>
      <c r="V41" s="28"/>
      <c r="W41" s="28"/>
      <c r="X41" s="28"/>
      <c r="Y41" s="28"/>
      <c r="Z41" s="28"/>
    </row>
    <row r="42" spans="1:26" ht="15.75" customHeight="1">
      <c r="A42" s="111">
        <v>34</v>
      </c>
      <c r="B42" s="33" t="s">
        <v>1721</v>
      </c>
      <c r="C42" s="48"/>
      <c r="D42" s="48"/>
      <c r="E42" s="116" t="s">
        <v>79</v>
      </c>
      <c r="F42" s="111"/>
      <c r="G42" s="670">
        <v>7.1</v>
      </c>
      <c r="H42" s="88">
        <v>140</v>
      </c>
      <c r="I42" s="88"/>
      <c r="J42" s="88" t="s">
        <v>2739</v>
      </c>
      <c r="K42" s="41" t="s">
        <v>26</v>
      </c>
      <c r="L42" s="42" t="str">
        <f t="shared" si="0"/>
        <v>pcs</v>
      </c>
      <c r="M42" s="782">
        <f t="shared" si="1"/>
        <v>0</v>
      </c>
      <c r="N42" s="783" t="str">
        <f t="shared" si="4"/>
        <v>0 pcs</v>
      </c>
      <c r="O42" s="692">
        <f t="shared" si="2"/>
        <v>994</v>
      </c>
      <c r="P42" s="29"/>
      <c r="Q42" s="29">
        <f t="shared" si="3"/>
        <v>7.1</v>
      </c>
      <c r="R42" s="28"/>
      <c r="S42" s="28"/>
      <c r="T42" s="28"/>
      <c r="U42" s="28"/>
      <c r="V42" s="28"/>
      <c r="W42" s="28"/>
      <c r="X42" s="28"/>
      <c r="Y42" s="28"/>
      <c r="Z42" s="28"/>
    </row>
    <row r="43" spans="1:26" ht="15.75" customHeight="1">
      <c r="A43" s="111">
        <v>35</v>
      </c>
      <c r="B43" s="33" t="s">
        <v>1050</v>
      </c>
      <c r="C43" s="48"/>
      <c r="D43" s="48"/>
      <c r="E43" s="116" t="s">
        <v>349</v>
      </c>
      <c r="F43" s="111"/>
      <c r="G43" s="670">
        <v>34</v>
      </c>
      <c r="H43" s="88">
        <v>2</v>
      </c>
      <c r="I43" s="88"/>
      <c r="J43" s="40" t="s">
        <v>59</v>
      </c>
      <c r="K43" s="41" t="s">
        <v>26</v>
      </c>
      <c r="L43" s="42" t="str">
        <f t="shared" si="0"/>
        <v>grams</v>
      </c>
      <c r="M43" s="782">
        <f t="shared" si="1"/>
        <v>0</v>
      </c>
      <c r="N43" s="783" t="str">
        <f t="shared" si="4"/>
        <v>0 grams</v>
      </c>
      <c r="O43" s="692">
        <f t="shared" si="2"/>
        <v>68</v>
      </c>
      <c r="P43" s="29"/>
      <c r="Q43" s="109">
        <f t="shared" si="3"/>
        <v>34</v>
      </c>
      <c r="R43" s="11"/>
      <c r="S43" s="28"/>
      <c r="T43" s="28"/>
      <c r="U43" s="28"/>
      <c r="V43" s="28"/>
      <c r="W43" s="28"/>
      <c r="X43" s="28"/>
      <c r="Y43" s="28"/>
      <c r="Z43" s="28"/>
    </row>
    <row r="44" spans="1:26" ht="15.75" customHeight="1">
      <c r="A44" s="111">
        <v>36</v>
      </c>
      <c r="B44" s="48" t="s">
        <v>1397</v>
      </c>
      <c r="C44" s="48"/>
      <c r="D44" s="48"/>
      <c r="E44" s="116" t="s">
        <v>244</v>
      </c>
      <c r="F44" s="111"/>
      <c r="G44" s="670">
        <v>26.15</v>
      </c>
      <c r="H44" s="88">
        <v>6</v>
      </c>
      <c r="I44" s="88"/>
      <c r="J44" s="40" t="s">
        <v>59</v>
      </c>
      <c r="K44" s="41" t="s">
        <v>26</v>
      </c>
      <c r="L44" s="42" t="str">
        <f t="shared" si="0"/>
        <v>grams</v>
      </c>
      <c r="M44" s="782">
        <f t="shared" si="1"/>
        <v>0</v>
      </c>
      <c r="N44" s="783" t="str">
        <f t="shared" si="4"/>
        <v>0 grams</v>
      </c>
      <c r="O44" s="692">
        <f t="shared" si="2"/>
        <v>156.89999999999998</v>
      </c>
      <c r="P44" s="29"/>
      <c r="Q44" s="29">
        <f t="shared" si="3"/>
        <v>26.15</v>
      </c>
      <c r="R44" s="28"/>
      <c r="S44" s="28"/>
      <c r="T44" s="28"/>
      <c r="U44" s="28"/>
      <c r="V44" s="28"/>
      <c r="W44" s="28"/>
      <c r="X44" s="28"/>
      <c r="Y44" s="28"/>
      <c r="Z44" s="28"/>
    </row>
    <row r="45" spans="1:26" ht="15.75" customHeight="1">
      <c r="A45" s="111">
        <v>37</v>
      </c>
      <c r="B45" s="33" t="s">
        <v>1453</v>
      </c>
      <c r="C45" s="48"/>
      <c r="D45" s="48"/>
      <c r="E45" s="116" t="s">
        <v>3391</v>
      </c>
      <c r="F45" s="111"/>
      <c r="G45" s="670">
        <v>68</v>
      </c>
      <c r="H45" s="88">
        <v>5</v>
      </c>
      <c r="I45" s="88"/>
      <c r="J45" s="40" t="s">
        <v>59</v>
      </c>
      <c r="K45" s="41" t="s">
        <v>26</v>
      </c>
      <c r="L45" s="42" t="str">
        <f t="shared" si="0"/>
        <v>grams</v>
      </c>
      <c r="M45" s="782">
        <f t="shared" si="1"/>
        <v>0</v>
      </c>
      <c r="N45" s="783" t="str">
        <f t="shared" si="4"/>
        <v>0 grams</v>
      </c>
      <c r="O45" s="692">
        <f t="shared" si="2"/>
        <v>340</v>
      </c>
      <c r="P45" s="29"/>
      <c r="Q45" s="109">
        <f t="shared" si="3"/>
        <v>68</v>
      </c>
      <c r="R45" s="11"/>
      <c r="S45" s="28"/>
      <c r="T45" s="28"/>
      <c r="U45" s="28"/>
      <c r="V45" s="28"/>
      <c r="W45" s="28"/>
      <c r="X45" s="28"/>
      <c r="Y45" s="28"/>
      <c r="Z45" s="28"/>
    </row>
    <row r="46" spans="1:26" ht="15.75" customHeight="1">
      <c r="A46" s="111">
        <v>38</v>
      </c>
      <c r="B46" s="33" t="s">
        <v>1705</v>
      </c>
      <c r="C46" s="48"/>
      <c r="D46" s="48"/>
      <c r="E46" s="116" t="s">
        <v>129</v>
      </c>
      <c r="F46" s="111"/>
      <c r="G46" s="670">
        <v>23.3</v>
      </c>
      <c r="H46" s="88">
        <v>2</v>
      </c>
      <c r="I46" s="88"/>
      <c r="J46" s="40" t="s">
        <v>59</v>
      </c>
      <c r="K46" s="41" t="s">
        <v>26</v>
      </c>
      <c r="L46" s="42" t="str">
        <f t="shared" si="0"/>
        <v>grams</v>
      </c>
      <c r="M46" s="782">
        <f t="shared" si="1"/>
        <v>0</v>
      </c>
      <c r="N46" s="783" t="str">
        <f t="shared" si="4"/>
        <v>0 grams</v>
      </c>
      <c r="O46" s="692">
        <f t="shared" si="2"/>
        <v>46.6</v>
      </c>
      <c r="P46" s="29"/>
      <c r="Q46" s="29">
        <f t="shared" si="3"/>
        <v>23.3</v>
      </c>
      <c r="R46" s="28"/>
      <c r="S46" s="28"/>
      <c r="T46" s="28"/>
      <c r="U46" s="28"/>
      <c r="V46" s="28"/>
      <c r="W46" s="28"/>
      <c r="X46" s="28"/>
      <c r="Y46" s="28"/>
      <c r="Z46" s="28"/>
    </row>
    <row r="47" spans="1:26" ht="15.75" customHeight="1">
      <c r="A47" s="111">
        <v>39</v>
      </c>
      <c r="B47" s="33" t="s">
        <v>1923</v>
      </c>
      <c r="C47" s="48"/>
      <c r="D47" s="48"/>
      <c r="E47" s="116" t="s">
        <v>970</v>
      </c>
      <c r="F47" s="111"/>
      <c r="G47" s="670">
        <v>17.100000000000001</v>
      </c>
      <c r="H47" s="88">
        <v>17</v>
      </c>
      <c r="I47" s="88"/>
      <c r="J47" s="40" t="s">
        <v>59</v>
      </c>
      <c r="K47" s="41" t="s">
        <v>26</v>
      </c>
      <c r="L47" s="42" t="str">
        <f t="shared" si="0"/>
        <v>grams</v>
      </c>
      <c r="M47" s="782">
        <f t="shared" si="1"/>
        <v>0</v>
      </c>
      <c r="N47" s="783" t="str">
        <f t="shared" si="4"/>
        <v>0 grams</v>
      </c>
      <c r="O47" s="692">
        <f t="shared" si="2"/>
        <v>290.70000000000005</v>
      </c>
      <c r="P47" s="29"/>
      <c r="Q47" s="109">
        <f t="shared" si="3"/>
        <v>17.100000000000001</v>
      </c>
      <c r="R47" s="11"/>
      <c r="S47" s="28"/>
      <c r="T47" s="28"/>
      <c r="U47" s="28"/>
      <c r="V47" s="28"/>
      <c r="W47" s="28"/>
      <c r="X47" s="28"/>
      <c r="Y47" s="28"/>
      <c r="Z47" s="28"/>
    </row>
    <row r="48" spans="1:26" ht="15.75" customHeight="1">
      <c r="A48" s="111">
        <v>40</v>
      </c>
      <c r="B48" s="48" t="s">
        <v>2170</v>
      </c>
      <c r="C48" s="48"/>
      <c r="D48" s="48"/>
      <c r="E48" s="91" t="s">
        <v>2172</v>
      </c>
      <c r="F48" s="111"/>
      <c r="G48" s="670">
        <v>22.8</v>
      </c>
      <c r="H48" s="88">
        <v>201</v>
      </c>
      <c r="I48" s="88"/>
      <c r="J48" s="40" t="s">
        <v>59</v>
      </c>
      <c r="K48" s="41" t="s">
        <v>26</v>
      </c>
      <c r="L48" s="42" t="str">
        <f t="shared" si="0"/>
        <v>grams</v>
      </c>
      <c r="M48" s="782">
        <f t="shared" si="1"/>
        <v>0</v>
      </c>
      <c r="N48" s="783" t="str">
        <f t="shared" si="4"/>
        <v>0 grams</v>
      </c>
      <c r="O48" s="692">
        <f t="shared" si="2"/>
        <v>4582.8</v>
      </c>
      <c r="P48" s="29"/>
      <c r="Q48" s="29">
        <f t="shared" si="3"/>
        <v>22.8</v>
      </c>
      <c r="R48" s="28"/>
      <c r="S48" s="28"/>
      <c r="T48" s="28"/>
      <c r="U48" s="28"/>
      <c r="V48" s="28"/>
      <c r="W48" s="28"/>
      <c r="X48" s="28"/>
      <c r="Y48" s="28"/>
      <c r="Z48" s="28"/>
    </row>
    <row r="49" spans="1:26" ht="15.75" customHeight="1">
      <c r="A49" s="111">
        <v>41</v>
      </c>
      <c r="B49" s="490" t="s">
        <v>2569</v>
      </c>
      <c r="C49" s="48"/>
      <c r="D49" s="48"/>
      <c r="E49" s="344" t="s">
        <v>129</v>
      </c>
      <c r="F49" s="111"/>
      <c r="G49" s="670">
        <v>42.3</v>
      </c>
      <c r="H49" s="88">
        <v>4</v>
      </c>
      <c r="I49" s="88"/>
      <c r="J49" s="88" t="s">
        <v>59</v>
      </c>
      <c r="K49" s="41" t="s">
        <v>26</v>
      </c>
      <c r="L49" s="42" t="str">
        <f t="shared" si="0"/>
        <v>grams</v>
      </c>
      <c r="M49" s="782">
        <f t="shared" si="1"/>
        <v>0</v>
      </c>
      <c r="N49" s="783" t="str">
        <f t="shared" si="4"/>
        <v>0 grams</v>
      </c>
      <c r="O49" s="692">
        <f t="shared" si="2"/>
        <v>169.2</v>
      </c>
      <c r="P49" s="29"/>
      <c r="Q49" s="29">
        <f t="shared" si="3"/>
        <v>42.3</v>
      </c>
      <c r="R49" s="11"/>
      <c r="S49" s="28"/>
      <c r="T49" s="28"/>
      <c r="U49" s="28"/>
      <c r="V49" s="28"/>
      <c r="W49" s="28"/>
      <c r="X49" s="28"/>
      <c r="Y49" s="28"/>
      <c r="Z49" s="28"/>
    </row>
    <row r="50" spans="1:26" ht="15.75" customHeight="1">
      <c r="A50" s="111">
        <v>42</v>
      </c>
      <c r="B50" s="33" t="s">
        <v>320</v>
      </c>
      <c r="C50" s="48"/>
      <c r="D50" s="48"/>
      <c r="E50" s="116" t="s">
        <v>321</v>
      </c>
      <c r="F50" s="111"/>
      <c r="G50" s="670">
        <v>144</v>
      </c>
      <c r="H50" s="88"/>
      <c r="I50" s="88"/>
      <c r="J50" s="88" t="s">
        <v>3458</v>
      </c>
      <c r="K50" s="41" t="s">
        <v>26</v>
      </c>
      <c r="L50" s="42" t="str">
        <f t="shared" si="0"/>
        <v>gal</v>
      </c>
      <c r="M50" s="782">
        <f t="shared" si="1"/>
        <v>0</v>
      </c>
      <c r="N50" s="783" t="str">
        <f t="shared" si="4"/>
        <v>0 gal</v>
      </c>
      <c r="O50" s="692">
        <f t="shared" si="2"/>
        <v>0</v>
      </c>
      <c r="P50" s="29"/>
      <c r="Q50" s="109">
        <f t="shared" si="3"/>
        <v>144</v>
      </c>
      <c r="R50" s="11"/>
      <c r="S50" s="28"/>
      <c r="T50" s="28"/>
      <c r="U50" s="28"/>
      <c r="V50" s="28"/>
      <c r="W50" s="28"/>
      <c r="X50" s="28"/>
      <c r="Y50" s="28"/>
      <c r="Z50" s="28"/>
    </row>
    <row r="51" spans="1:26" ht="15.75" customHeight="1">
      <c r="A51" s="111">
        <v>43</v>
      </c>
      <c r="B51" s="33" t="s">
        <v>1697</v>
      </c>
      <c r="C51" s="48"/>
      <c r="D51" s="48"/>
      <c r="E51" s="116" t="s">
        <v>321</v>
      </c>
      <c r="F51" s="111"/>
      <c r="G51" s="670">
        <v>200</v>
      </c>
      <c r="H51" s="88">
        <v>3</v>
      </c>
      <c r="I51" s="88"/>
      <c r="J51" s="88" t="s">
        <v>3458</v>
      </c>
      <c r="K51" s="41" t="s">
        <v>26</v>
      </c>
      <c r="L51" s="42" t="str">
        <f t="shared" si="0"/>
        <v>gal</v>
      </c>
      <c r="M51" s="782">
        <f t="shared" si="1"/>
        <v>0</v>
      </c>
      <c r="N51" s="783" t="str">
        <f t="shared" si="4"/>
        <v>0 gal</v>
      </c>
      <c r="O51" s="692">
        <f t="shared" si="2"/>
        <v>600</v>
      </c>
      <c r="P51" s="29"/>
      <c r="Q51" s="109">
        <f t="shared" si="3"/>
        <v>200</v>
      </c>
      <c r="R51" s="11"/>
      <c r="S51" s="28"/>
      <c r="T51" s="28"/>
      <c r="U51" s="28"/>
      <c r="V51" s="28"/>
      <c r="W51" s="28"/>
      <c r="X51" s="28"/>
      <c r="Y51" s="28"/>
      <c r="Z51" s="28"/>
    </row>
    <row r="52" spans="1:26" ht="15.75" customHeight="1">
      <c r="A52" s="111">
        <v>44</v>
      </c>
      <c r="B52" s="33" t="s">
        <v>2191</v>
      </c>
      <c r="C52" s="48"/>
      <c r="D52" s="48"/>
      <c r="E52" s="116" t="s">
        <v>2192</v>
      </c>
      <c r="F52" s="111"/>
      <c r="G52" s="670">
        <v>26.35</v>
      </c>
      <c r="H52" s="88">
        <v>6</v>
      </c>
      <c r="I52" s="88"/>
      <c r="J52" s="88" t="s">
        <v>2739</v>
      </c>
      <c r="K52" s="41" t="s">
        <v>26</v>
      </c>
      <c r="L52" s="42" t="str">
        <f t="shared" si="0"/>
        <v>pcs</v>
      </c>
      <c r="M52" s="782">
        <f t="shared" si="1"/>
        <v>0</v>
      </c>
      <c r="N52" s="783" t="str">
        <f t="shared" si="4"/>
        <v>0 pcs</v>
      </c>
      <c r="O52" s="692">
        <f t="shared" si="2"/>
        <v>158.10000000000002</v>
      </c>
      <c r="P52" s="29"/>
      <c r="Q52" s="109">
        <f t="shared" si="3"/>
        <v>26.35</v>
      </c>
      <c r="R52" s="11"/>
      <c r="S52" s="28"/>
      <c r="T52" s="28"/>
      <c r="U52" s="28"/>
      <c r="V52" s="28"/>
      <c r="W52" s="28"/>
      <c r="X52" s="28"/>
      <c r="Y52" s="28"/>
      <c r="Z52" s="28"/>
    </row>
    <row r="53" spans="1:26" ht="15.75" customHeight="1">
      <c r="A53" s="111">
        <v>45</v>
      </c>
      <c r="B53" s="33" t="s">
        <v>2308</v>
      </c>
      <c r="C53" s="48"/>
      <c r="D53" s="139"/>
      <c r="E53" s="116" t="s">
        <v>2192</v>
      </c>
      <c r="F53" s="111"/>
      <c r="G53" s="670">
        <v>27.75</v>
      </c>
      <c r="H53" s="88">
        <v>6</v>
      </c>
      <c r="I53" s="88"/>
      <c r="J53" s="88" t="s">
        <v>2739</v>
      </c>
      <c r="K53" s="41" t="s">
        <v>26</v>
      </c>
      <c r="L53" s="42" t="str">
        <f t="shared" si="0"/>
        <v>pcs</v>
      </c>
      <c r="M53" s="782">
        <f t="shared" si="1"/>
        <v>0</v>
      </c>
      <c r="N53" s="783" t="str">
        <f t="shared" si="4"/>
        <v>0 pcs</v>
      </c>
      <c r="O53" s="692">
        <f t="shared" si="2"/>
        <v>166.5</v>
      </c>
      <c r="P53" s="29"/>
      <c r="Q53" s="109">
        <f t="shared" si="3"/>
        <v>27.75</v>
      </c>
      <c r="R53" s="11"/>
      <c r="S53" s="28"/>
      <c r="T53" s="28"/>
      <c r="U53" s="28"/>
      <c r="V53" s="28"/>
      <c r="W53" s="28"/>
      <c r="X53" s="28"/>
      <c r="Y53" s="28"/>
      <c r="Z53" s="28"/>
    </row>
    <row r="54" spans="1:26" ht="15.75" customHeight="1">
      <c r="A54" s="111">
        <v>46</v>
      </c>
      <c r="B54" s="33" t="s">
        <v>2497</v>
      </c>
      <c r="C54" s="48"/>
      <c r="D54" s="139"/>
      <c r="E54" s="50"/>
      <c r="F54" s="111"/>
      <c r="G54" s="670">
        <v>6.95</v>
      </c>
      <c r="H54" s="88">
        <v>60</v>
      </c>
      <c r="I54" s="88"/>
      <c r="J54" s="88" t="s">
        <v>2739</v>
      </c>
      <c r="K54" s="41" t="s">
        <v>26</v>
      </c>
      <c r="L54" s="42" t="str">
        <f t="shared" si="0"/>
        <v>pcs</v>
      </c>
      <c r="M54" s="782">
        <f t="shared" si="1"/>
        <v>0</v>
      </c>
      <c r="N54" s="783" t="str">
        <f t="shared" si="4"/>
        <v>0 pcs</v>
      </c>
      <c r="O54" s="692">
        <f t="shared" si="2"/>
        <v>417</v>
      </c>
      <c r="P54" s="29"/>
      <c r="Q54" s="29">
        <f t="shared" si="3"/>
        <v>6.95</v>
      </c>
      <c r="R54" s="11"/>
      <c r="S54" s="28"/>
      <c r="T54" s="28"/>
      <c r="U54" s="28"/>
      <c r="V54" s="28"/>
      <c r="W54" s="28"/>
      <c r="X54" s="28"/>
      <c r="Y54" s="28"/>
      <c r="Z54" s="28"/>
    </row>
    <row r="55" spans="1:26" ht="15.75" customHeight="1">
      <c r="A55" s="111">
        <v>47</v>
      </c>
      <c r="B55" s="33" t="s">
        <v>540</v>
      </c>
      <c r="C55" s="48"/>
      <c r="D55" s="139"/>
      <c r="E55" s="50"/>
      <c r="F55" s="111"/>
      <c r="G55" s="670">
        <v>175</v>
      </c>
      <c r="H55" s="88">
        <v>48.5</v>
      </c>
      <c r="I55" s="88"/>
      <c r="J55" s="88" t="s">
        <v>33</v>
      </c>
      <c r="K55" s="41" t="s">
        <v>26</v>
      </c>
      <c r="L55" s="42" t="str">
        <f t="shared" si="0"/>
        <v>kg</v>
      </c>
      <c r="M55" s="782">
        <f t="shared" si="1"/>
        <v>0</v>
      </c>
      <c r="N55" s="783" t="str">
        <f t="shared" si="4"/>
        <v>0 kg</v>
      </c>
      <c r="O55" s="692">
        <f t="shared" si="2"/>
        <v>8487.5</v>
      </c>
      <c r="P55" s="29"/>
      <c r="Q55" s="29">
        <f t="shared" si="3"/>
        <v>175</v>
      </c>
      <c r="R55" s="28"/>
      <c r="S55" s="28"/>
      <c r="T55" s="28"/>
      <c r="U55" s="28"/>
      <c r="V55" s="28"/>
      <c r="W55" s="28"/>
      <c r="X55" s="28"/>
      <c r="Y55" s="28"/>
      <c r="Z55" s="28"/>
    </row>
    <row r="56" spans="1:26" ht="15.75" customHeight="1">
      <c r="A56" s="111">
        <v>48</v>
      </c>
      <c r="B56" s="33" t="s">
        <v>238</v>
      </c>
      <c r="C56" s="48"/>
      <c r="D56" s="139"/>
      <c r="E56" s="50"/>
      <c r="F56" s="111"/>
      <c r="G56" s="670">
        <v>325</v>
      </c>
      <c r="H56" s="88">
        <v>4.5</v>
      </c>
      <c r="I56" s="88"/>
      <c r="J56" s="88" t="s">
        <v>33</v>
      </c>
      <c r="K56" s="41" t="s">
        <v>26</v>
      </c>
      <c r="L56" s="42" t="str">
        <f t="shared" si="0"/>
        <v>kg</v>
      </c>
      <c r="M56" s="782">
        <f t="shared" si="1"/>
        <v>0</v>
      </c>
      <c r="N56" s="783" t="str">
        <f t="shared" si="4"/>
        <v>0 kg</v>
      </c>
      <c r="O56" s="692">
        <f t="shared" si="2"/>
        <v>1462.5</v>
      </c>
      <c r="P56" s="29"/>
      <c r="Q56" s="109">
        <f t="shared" si="3"/>
        <v>325</v>
      </c>
      <c r="R56" s="11"/>
      <c r="S56" s="28"/>
      <c r="T56" s="28"/>
      <c r="U56" s="28"/>
      <c r="V56" s="28"/>
      <c r="W56" s="28"/>
      <c r="X56" s="28"/>
      <c r="Y56" s="28"/>
      <c r="Z56" s="28"/>
    </row>
    <row r="57" spans="1:26" ht="15.75" customHeight="1">
      <c r="A57" s="111">
        <v>49</v>
      </c>
      <c r="B57" s="48" t="s">
        <v>762</v>
      </c>
      <c r="C57" s="48"/>
      <c r="D57" s="139"/>
      <c r="E57" s="116"/>
      <c r="F57" s="111"/>
      <c r="G57" s="670">
        <v>27.5</v>
      </c>
      <c r="H57" s="88">
        <v>1</v>
      </c>
      <c r="I57" s="88"/>
      <c r="J57" s="88" t="s">
        <v>33</v>
      </c>
      <c r="K57" s="41" t="s">
        <v>26</v>
      </c>
      <c r="L57" s="42" t="str">
        <f t="shared" si="0"/>
        <v>kg</v>
      </c>
      <c r="M57" s="782">
        <f t="shared" si="1"/>
        <v>0</v>
      </c>
      <c r="N57" s="783" t="str">
        <f t="shared" si="4"/>
        <v>0 kg</v>
      </c>
      <c r="O57" s="692">
        <f t="shared" si="2"/>
        <v>27.5</v>
      </c>
      <c r="P57" s="29"/>
      <c r="Q57" s="109">
        <f t="shared" si="3"/>
        <v>27.5</v>
      </c>
      <c r="R57" s="11"/>
      <c r="S57" s="28"/>
      <c r="T57" s="28"/>
      <c r="U57" s="28"/>
      <c r="V57" s="28"/>
      <c r="W57" s="28"/>
      <c r="X57" s="28"/>
      <c r="Y57" s="28"/>
      <c r="Z57" s="28"/>
    </row>
    <row r="58" spans="1:26" ht="15.75" customHeight="1">
      <c r="A58" s="111">
        <v>50</v>
      </c>
      <c r="B58" s="33" t="s">
        <v>2380</v>
      </c>
      <c r="C58" s="48"/>
      <c r="D58" s="139"/>
      <c r="E58" s="50" t="s">
        <v>2381</v>
      </c>
      <c r="F58" s="111"/>
      <c r="G58" s="670">
        <v>65</v>
      </c>
      <c r="H58" s="88">
        <v>12.266</v>
      </c>
      <c r="I58" s="88"/>
      <c r="J58" s="88" t="s">
        <v>33</v>
      </c>
      <c r="K58" s="41" t="s">
        <v>26</v>
      </c>
      <c r="L58" s="42" t="str">
        <f t="shared" si="0"/>
        <v>kg</v>
      </c>
      <c r="M58" s="782">
        <f t="shared" si="1"/>
        <v>0</v>
      </c>
      <c r="N58" s="783" t="str">
        <f t="shared" si="4"/>
        <v>0 kg</v>
      </c>
      <c r="O58" s="692">
        <f t="shared" si="2"/>
        <v>797.29</v>
      </c>
      <c r="P58" s="29"/>
      <c r="Q58" s="109">
        <f t="shared" si="3"/>
        <v>65</v>
      </c>
      <c r="R58" s="11"/>
      <c r="S58" s="28"/>
      <c r="T58" s="28"/>
      <c r="U58" s="28"/>
      <c r="V58" s="28"/>
      <c r="W58" s="28"/>
      <c r="X58" s="28"/>
      <c r="Y58" s="28"/>
      <c r="Z58" s="28"/>
    </row>
    <row r="59" spans="1:26" ht="15.75" customHeight="1">
      <c r="A59" s="111">
        <v>51</v>
      </c>
      <c r="B59" s="33" t="s">
        <v>1240</v>
      </c>
      <c r="C59" s="48"/>
      <c r="D59" s="139"/>
      <c r="E59" s="116" t="s">
        <v>1231</v>
      </c>
      <c r="F59" s="111"/>
      <c r="G59" s="670">
        <v>189.5</v>
      </c>
      <c r="H59" s="88">
        <v>9</v>
      </c>
      <c r="I59" s="88"/>
      <c r="J59" s="88" t="s">
        <v>33</v>
      </c>
      <c r="K59" s="41" t="s">
        <v>26</v>
      </c>
      <c r="L59" s="42" t="str">
        <f t="shared" si="0"/>
        <v>kg</v>
      </c>
      <c r="M59" s="782">
        <f t="shared" si="1"/>
        <v>0</v>
      </c>
      <c r="N59" s="783" t="str">
        <f t="shared" si="4"/>
        <v>0 kg</v>
      </c>
      <c r="O59" s="692">
        <f t="shared" si="2"/>
        <v>1705.5</v>
      </c>
      <c r="P59" s="29"/>
      <c r="Q59" s="29">
        <f t="shared" si="3"/>
        <v>189.5</v>
      </c>
      <c r="R59" s="28"/>
      <c r="S59" s="28"/>
      <c r="T59" s="28"/>
      <c r="U59" s="28"/>
      <c r="V59" s="28"/>
      <c r="W59" s="28"/>
      <c r="X59" s="28"/>
      <c r="Y59" s="28"/>
      <c r="Z59" s="28"/>
    </row>
    <row r="60" spans="1:26" ht="15.75" customHeight="1">
      <c r="A60" s="111">
        <v>52</v>
      </c>
      <c r="B60" s="48" t="s">
        <v>371</v>
      </c>
      <c r="C60" s="48"/>
      <c r="D60" s="139"/>
      <c r="E60" s="50" t="s">
        <v>372</v>
      </c>
      <c r="F60" s="111"/>
      <c r="G60" s="670">
        <v>6</v>
      </c>
      <c r="H60" s="88"/>
      <c r="I60" s="88"/>
      <c r="J60" s="88" t="s">
        <v>2739</v>
      </c>
      <c r="K60" s="229" t="s">
        <v>26</v>
      </c>
      <c r="L60" s="42" t="str">
        <f t="shared" si="0"/>
        <v>pcs</v>
      </c>
      <c r="M60" s="782">
        <f t="shared" si="1"/>
        <v>0</v>
      </c>
      <c r="N60" s="783" t="str">
        <f t="shared" si="4"/>
        <v>0 pcs</v>
      </c>
      <c r="O60" s="692">
        <f t="shared" si="2"/>
        <v>0</v>
      </c>
      <c r="P60" s="693"/>
      <c r="Q60" s="82">
        <f t="shared" si="3"/>
        <v>6</v>
      </c>
      <c r="R60" s="83"/>
      <c r="S60" s="84"/>
      <c r="T60" s="84"/>
      <c r="U60" s="84"/>
      <c r="V60" s="84"/>
      <c r="W60" s="84"/>
      <c r="X60" s="84"/>
      <c r="Y60" s="84"/>
      <c r="Z60" s="84"/>
    </row>
    <row r="61" spans="1:26" ht="15.75" customHeight="1">
      <c r="A61" s="111">
        <v>53</v>
      </c>
      <c r="B61" s="33" t="s">
        <v>379</v>
      </c>
      <c r="C61" s="48"/>
      <c r="D61" s="139"/>
      <c r="E61" s="50" t="s">
        <v>372</v>
      </c>
      <c r="F61" s="111"/>
      <c r="G61" s="670">
        <v>6</v>
      </c>
      <c r="H61" s="88">
        <v>34</v>
      </c>
      <c r="I61" s="88"/>
      <c r="J61" s="88" t="s">
        <v>2739</v>
      </c>
      <c r="K61" s="41" t="s">
        <v>26</v>
      </c>
      <c r="L61" s="42" t="str">
        <f t="shared" si="0"/>
        <v>pcs</v>
      </c>
      <c r="M61" s="782">
        <f t="shared" si="1"/>
        <v>0</v>
      </c>
      <c r="N61" s="783" t="str">
        <f t="shared" si="4"/>
        <v>0 pcs</v>
      </c>
      <c r="O61" s="692">
        <f t="shared" si="2"/>
        <v>204</v>
      </c>
      <c r="P61" s="29"/>
      <c r="Q61" s="74">
        <f t="shared" si="3"/>
        <v>6</v>
      </c>
      <c r="R61" s="28"/>
      <c r="S61" s="28"/>
      <c r="T61" s="28"/>
      <c r="U61" s="28"/>
      <c r="V61" s="28"/>
      <c r="W61" s="28"/>
      <c r="X61" s="28"/>
      <c r="Y61" s="28"/>
      <c r="Z61" s="28"/>
    </row>
    <row r="62" spans="1:26" ht="15.75" customHeight="1">
      <c r="A62" s="111">
        <v>54</v>
      </c>
      <c r="B62" s="48" t="s">
        <v>380</v>
      </c>
      <c r="C62" s="48"/>
      <c r="D62" s="139"/>
      <c r="E62" s="91" t="s">
        <v>372</v>
      </c>
      <c r="F62" s="111"/>
      <c r="G62" s="670">
        <v>6</v>
      </c>
      <c r="H62" s="88">
        <v>41</v>
      </c>
      <c r="I62" s="88"/>
      <c r="J62" s="88" t="s">
        <v>2739</v>
      </c>
      <c r="K62" s="41" t="s">
        <v>26</v>
      </c>
      <c r="L62" s="42" t="str">
        <f t="shared" si="0"/>
        <v>pcs</v>
      </c>
      <c r="M62" s="782">
        <f t="shared" si="1"/>
        <v>0</v>
      </c>
      <c r="N62" s="783" t="str">
        <f t="shared" si="4"/>
        <v>0 pcs</v>
      </c>
      <c r="O62" s="692">
        <f t="shared" si="2"/>
        <v>246</v>
      </c>
      <c r="P62" s="29"/>
      <c r="Q62" s="74">
        <f t="shared" si="3"/>
        <v>6</v>
      </c>
      <c r="R62" s="28"/>
      <c r="S62" s="28"/>
      <c r="T62" s="28"/>
      <c r="U62" s="28"/>
      <c r="V62" s="28"/>
      <c r="W62" s="28"/>
      <c r="X62" s="28"/>
      <c r="Y62" s="28"/>
      <c r="Z62" s="28"/>
    </row>
    <row r="63" spans="1:26" ht="15.75" customHeight="1">
      <c r="A63" s="111">
        <v>55</v>
      </c>
      <c r="B63" s="48" t="s">
        <v>381</v>
      </c>
      <c r="C63" s="48"/>
      <c r="D63" s="139"/>
      <c r="E63" s="91" t="s">
        <v>372</v>
      </c>
      <c r="F63" s="111"/>
      <c r="G63" s="670">
        <v>6</v>
      </c>
      <c r="H63" s="88">
        <v>14</v>
      </c>
      <c r="I63" s="88"/>
      <c r="J63" s="88" t="s">
        <v>2739</v>
      </c>
      <c r="K63" s="41" t="s">
        <v>26</v>
      </c>
      <c r="L63" s="42" t="str">
        <f t="shared" si="0"/>
        <v>pcs</v>
      </c>
      <c r="M63" s="782">
        <f t="shared" si="1"/>
        <v>0</v>
      </c>
      <c r="N63" s="783" t="str">
        <f t="shared" si="4"/>
        <v>0 pcs</v>
      </c>
      <c r="O63" s="692">
        <f t="shared" si="2"/>
        <v>84</v>
      </c>
      <c r="P63" s="29"/>
      <c r="Q63" s="109">
        <f t="shared" si="3"/>
        <v>6</v>
      </c>
      <c r="R63" s="11"/>
      <c r="S63" s="28"/>
      <c r="T63" s="28"/>
      <c r="U63" s="28"/>
      <c r="V63" s="28"/>
      <c r="W63" s="28"/>
      <c r="X63" s="28"/>
      <c r="Y63" s="28"/>
      <c r="Z63" s="28"/>
    </row>
    <row r="64" spans="1:26" ht="15.75" customHeight="1">
      <c r="A64" s="111">
        <v>56</v>
      </c>
      <c r="B64" s="90" t="s">
        <v>479</v>
      </c>
      <c r="C64" s="48"/>
      <c r="D64" s="139"/>
      <c r="E64" s="91" t="s">
        <v>482</v>
      </c>
      <c r="F64" s="111"/>
      <c r="G64" s="670">
        <v>88</v>
      </c>
      <c r="H64" s="88">
        <v>4</v>
      </c>
      <c r="I64" s="88"/>
      <c r="J64" s="88" t="s">
        <v>29</v>
      </c>
      <c r="K64" s="41" t="s">
        <v>26</v>
      </c>
      <c r="L64" s="42" t="str">
        <f t="shared" si="0"/>
        <v>ml</v>
      </c>
      <c r="M64" s="782">
        <f t="shared" si="1"/>
        <v>0</v>
      </c>
      <c r="N64" s="783" t="str">
        <f t="shared" si="4"/>
        <v>0 ml</v>
      </c>
      <c r="O64" s="692">
        <f t="shared" si="2"/>
        <v>352</v>
      </c>
      <c r="P64" s="29"/>
      <c r="Q64" s="29">
        <f t="shared" si="3"/>
        <v>88</v>
      </c>
      <c r="R64" s="28"/>
      <c r="S64" s="28"/>
      <c r="T64" s="28"/>
      <c r="U64" s="28"/>
      <c r="V64" s="28"/>
      <c r="W64" s="28"/>
      <c r="X64" s="28"/>
      <c r="Y64" s="28"/>
      <c r="Z64" s="28"/>
    </row>
    <row r="65" spans="1:26" ht="15.75" customHeight="1">
      <c r="A65" s="111">
        <v>57</v>
      </c>
      <c r="B65" s="89" t="s">
        <v>746</v>
      </c>
      <c r="C65" s="48"/>
      <c r="D65" s="139"/>
      <c r="E65" s="91" t="s">
        <v>580</v>
      </c>
      <c r="F65" s="111"/>
      <c r="G65" s="670">
        <v>128</v>
      </c>
      <c r="H65" s="88">
        <v>1</v>
      </c>
      <c r="I65" s="88"/>
      <c r="J65" s="88" t="s">
        <v>29</v>
      </c>
      <c r="K65" s="41" t="s">
        <v>26</v>
      </c>
      <c r="L65" s="42" t="str">
        <f t="shared" si="0"/>
        <v>ml</v>
      </c>
      <c r="M65" s="782">
        <f t="shared" si="1"/>
        <v>0</v>
      </c>
      <c r="N65" s="783" t="str">
        <f t="shared" si="4"/>
        <v>0 ml</v>
      </c>
      <c r="O65" s="692">
        <f t="shared" si="2"/>
        <v>128</v>
      </c>
      <c r="P65" s="29"/>
      <c r="Q65" s="29">
        <f t="shared" si="3"/>
        <v>128</v>
      </c>
      <c r="R65" s="28"/>
      <c r="S65" s="28"/>
      <c r="T65" s="28"/>
      <c r="U65" s="28"/>
      <c r="V65" s="28"/>
      <c r="W65" s="28"/>
      <c r="X65" s="28"/>
      <c r="Y65" s="28"/>
      <c r="Z65" s="28"/>
    </row>
    <row r="66" spans="1:26" ht="15.75" customHeight="1">
      <c r="A66" s="111">
        <v>58</v>
      </c>
      <c r="B66" s="89" t="s">
        <v>807</v>
      </c>
      <c r="C66" s="48"/>
      <c r="D66" s="139"/>
      <c r="E66" s="149" t="s">
        <v>372</v>
      </c>
      <c r="F66" s="111"/>
      <c r="G66" s="670">
        <v>52</v>
      </c>
      <c r="H66" s="88">
        <v>16</v>
      </c>
      <c r="I66" s="88"/>
      <c r="J66" s="88" t="s">
        <v>3459</v>
      </c>
      <c r="K66" s="41" t="s">
        <v>26</v>
      </c>
      <c r="L66" s="42" t="str">
        <f t="shared" si="0"/>
        <v>pck</v>
      </c>
      <c r="M66" s="782">
        <f t="shared" si="1"/>
        <v>0</v>
      </c>
      <c r="N66" s="783" t="str">
        <f t="shared" si="4"/>
        <v>0 pck</v>
      </c>
      <c r="O66" s="692">
        <f t="shared" si="2"/>
        <v>832</v>
      </c>
      <c r="P66" s="29"/>
      <c r="Q66" s="109">
        <f t="shared" si="3"/>
        <v>52</v>
      </c>
      <c r="R66" s="11"/>
      <c r="S66" s="28"/>
      <c r="T66" s="28"/>
      <c r="U66" s="28"/>
      <c r="V66" s="28"/>
      <c r="W66" s="28"/>
      <c r="X66" s="28"/>
      <c r="Y66" s="28"/>
      <c r="Z66" s="28"/>
    </row>
    <row r="67" spans="1:26" ht="15.75" customHeight="1">
      <c r="A67" s="111">
        <v>59</v>
      </c>
      <c r="B67" s="90" t="s">
        <v>966</v>
      </c>
      <c r="C67" s="48"/>
      <c r="D67" s="139"/>
      <c r="E67" s="149" t="s">
        <v>482</v>
      </c>
      <c r="F67" s="111"/>
      <c r="G67" s="670">
        <v>73</v>
      </c>
      <c r="H67" s="88">
        <v>1</v>
      </c>
      <c r="I67" s="88"/>
      <c r="J67" s="88" t="s">
        <v>3458</v>
      </c>
      <c r="K67" s="41" t="s">
        <v>26</v>
      </c>
      <c r="L67" s="42" t="str">
        <f t="shared" si="0"/>
        <v>gal</v>
      </c>
      <c r="M67" s="782">
        <f t="shared" si="1"/>
        <v>0</v>
      </c>
      <c r="N67" s="783" t="str">
        <f t="shared" si="4"/>
        <v>0 gal</v>
      </c>
      <c r="O67" s="692">
        <f t="shared" si="2"/>
        <v>73</v>
      </c>
      <c r="P67" s="29"/>
      <c r="Q67" s="109">
        <f t="shared" si="3"/>
        <v>73</v>
      </c>
      <c r="R67" s="46"/>
      <c r="S67" s="28"/>
      <c r="T67" s="28"/>
      <c r="U67" s="28"/>
      <c r="V67" s="28"/>
      <c r="W67" s="28"/>
      <c r="X67" s="28"/>
      <c r="Y67" s="28"/>
      <c r="Z67" s="28"/>
    </row>
    <row r="68" spans="1:26" ht="15.75" customHeight="1">
      <c r="A68" s="111">
        <v>60</v>
      </c>
      <c r="B68" s="89" t="s">
        <v>1137</v>
      </c>
      <c r="C68" s="48"/>
      <c r="D68" s="139"/>
      <c r="E68" s="91" t="s">
        <v>869</v>
      </c>
      <c r="F68" s="111"/>
      <c r="G68" s="670">
        <v>25</v>
      </c>
      <c r="H68" s="88">
        <v>8</v>
      </c>
      <c r="I68" s="88"/>
      <c r="J68" s="88" t="s">
        <v>59</v>
      </c>
      <c r="K68" s="41" t="s">
        <v>26</v>
      </c>
      <c r="L68" s="42" t="str">
        <f t="shared" si="0"/>
        <v>grams</v>
      </c>
      <c r="M68" s="782">
        <f t="shared" si="1"/>
        <v>0</v>
      </c>
      <c r="N68" s="783" t="str">
        <f t="shared" si="4"/>
        <v>0 grams</v>
      </c>
      <c r="O68" s="692">
        <f t="shared" si="2"/>
        <v>200</v>
      </c>
      <c r="P68" s="29"/>
      <c r="Q68" s="29">
        <f t="shared" si="3"/>
        <v>25</v>
      </c>
      <c r="R68" s="11"/>
      <c r="S68" s="28"/>
      <c r="T68" s="28"/>
      <c r="U68" s="28"/>
      <c r="V68" s="28"/>
      <c r="W68" s="28"/>
      <c r="X68" s="28"/>
      <c r="Y68" s="28"/>
      <c r="Z68" s="28"/>
    </row>
    <row r="69" spans="1:26" ht="15.75" customHeight="1">
      <c r="A69" s="111">
        <v>61</v>
      </c>
      <c r="B69" s="89" t="s">
        <v>1138</v>
      </c>
      <c r="C69" s="48"/>
      <c r="D69" s="139"/>
      <c r="E69" s="149" t="s">
        <v>869</v>
      </c>
      <c r="F69" s="111"/>
      <c r="G69" s="670">
        <v>25</v>
      </c>
      <c r="H69" s="88">
        <v>5</v>
      </c>
      <c r="I69" s="88"/>
      <c r="J69" s="88" t="s">
        <v>59</v>
      </c>
      <c r="K69" s="41" t="s">
        <v>26</v>
      </c>
      <c r="L69" s="42" t="str">
        <f t="shared" si="0"/>
        <v>grams</v>
      </c>
      <c r="M69" s="782">
        <f t="shared" si="1"/>
        <v>0</v>
      </c>
      <c r="N69" s="783" t="str">
        <f t="shared" si="4"/>
        <v>0 grams</v>
      </c>
      <c r="O69" s="692">
        <f t="shared" si="2"/>
        <v>125</v>
      </c>
      <c r="P69" s="29"/>
      <c r="Q69" s="29">
        <f t="shared" si="3"/>
        <v>25</v>
      </c>
      <c r="R69" s="28"/>
      <c r="S69" s="28"/>
      <c r="T69" s="28"/>
      <c r="U69" s="28"/>
      <c r="V69" s="28"/>
      <c r="W69" s="28"/>
      <c r="X69" s="28"/>
      <c r="Y69" s="28"/>
      <c r="Z69" s="28"/>
    </row>
    <row r="70" spans="1:26" ht="15.75" customHeight="1">
      <c r="A70" s="111">
        <v>62</v>
      </c>
      <c r="B70" s="90" t="s">
        <v>1249</v>
      </c>
      <c r="C70" s="48"/>
      <c r="D70" s="179"/>
      <c r="E70" s="91" t="s">
        <v>1251</v>
      </c>
      <c r="F70" s="156"/>
      <c r="G70" s="671">
        <v>31.5</v>
      </c>
      <c r="H70" s="110">
        <v>0.8</v>
      </c>
      <c r="I70" s="110"/>
      <c r="J70" s="88" t="s">
        <v>33</v>
      </c>
      <c r="K70" s="41" t="s">
        <v>26</v>
      </c>
      <c r="L70" s="42" t="str">
        <f t="shared" si="0"/>
        <v>kg</v>
      </c>
      <c r="M70" s="782">
        <f t="shared" si="1"/>
        <v>0</v>
      </c>
      <c r="N70" s="783" t="str">
        <f t="shared" si="4"/>
        <v>0 kg</v>
      </c>
      <c r="O70" s="692">
        <f t="shared" si="2"/>
        <v>25.200000000000003</v>
      </c>
      <c r="P70" s="29"/>
      <c r="Q70" s="109">
        <f t="shared" si="3"/>
        <v>31.5</v>
      </c>
      <c r="R70" s="11"/>
      <c r="S70" s="28"/>
      <c r="T70" s="28"/>
      <c r="U70" s="28"/>
      <c r="V70" s="28"/>
      <c r="W70" s="28"/>
      <c r="X70" s="28"/>
      <c r="Y70" s="28"/>
      <c r="Z70" s="28"/>
    </row>
    <row r="71" spans="1:26" ht="15.75" customHeight="1">
      <c r="A71" s="111">
        <v>63</v>
      </c>
      <c r="B71" s="89" t="s">
        <v>1313</v>
      </c>
      <c r="C71" s="48"/>
      <c r="D71" s="179"/>
      <c r="E71" s="91" t="s">
        <v>372</v>
      </c>
      <c r="F71" s="156"/>
      <c r="G71" s="670">
        <v>158.4</v>
      </c>
      <c r="H71" s="88">
        <v>1.5</v>
      </c>
      <c r="I71" s="88"/>
      <c r="J71" s="88" t="s">
        <v>33</v>
      </c>
      <c r="K71" s="41" t="s">
        <v>26</v>
      </c>
      <c r="L71" s="42" t="str">
        <f t="shared" si="0"/>
        <v>kg</v>
      </c>
      <c r="M71" s="782">
        <f t="shared" si="1"/>
        <v>0</v>
      </c>
      <c r="N71" s="783" t="str">
        <f t="shared" si="4"/>
        <v>0 kg</v>
      </c>
      <c r="O71" s="692">
        <f t="shared" si="2"/>
        <v>237.60000000000002</v>
      </c>
      <c r="P71" s="29"/>
      <c r="Q71" s="74">
        <f t="shared" si="3"/>
        <v>158.4</v>
      </c>
      <c r="R71" s="28"/>
      <c r="S71" s="28"/>
      <c r="T71" s="28"/>
      <c r="U71" s="28"/>
      <c r="V71" s="28"/>
      <c r="W71" s="28"/>
      <c r="X71" s="28"/>
      <c r="Y71" s="28"/>
      <c r="Z71" s="28"/>
    </row>
    <row r="72" spans="1:26" ht="15.75" customHeight="1">
      <c r="A72" s="111">
        <v>64</v>
      </c>
      <c r="B72" s="90" t="s">
        <v>1480</v>
      </c>
      <c r="C72" s="48"/>
      <c r="D72" s="179"/>
      <c r="E72" s="91" t="s">
        <v>1481</v>
      </c>
      <c r="F72" s="156"/>
      <c r="G72" s="670">
        <v>4.92</v>
      </c>
      <c r="H72" s="88">
        <v>144</v>
      </c>
      <c r="I72" s="88"/>
      <c r="J72" s="88" t="s">
        <v>2739</v>
      </c>
      <c r="K72" s="41" t="s">
        <v>26</v>
      </c>
      <c r="L72" s="42" t="str">
        <f t="shared" si="0"/>
        <v>pcs</v>
      </c>
      <c r="M72" s="782">
        <f t="shared" si="1"/>
        <v>0</v>
      </c>
      <c r="N72" s="783" t="str">
        <f t="shared" si="4"/>
        <v>0 pcs</v>
      </c>
      <c r="O72" s="692">
        <f t="shared" si="2"/>
        <v>708.48</v>
      </c>
      <c r="P72" s="29"/>
      <c r="Q72" s="29">
        <f t="shared" si="3"/>
        <v>4.92</v>
      </c>
      <c r="R72" s="28"/>
      <c r="S72" s="28"/>
      <c r="T72" s="28"/>
      <c r="U72" s="28"/>
      <c r="V72" s="28"/>
      <c r="W72" s="28"/>
      <c r="X72" s="28"/>
      <c r="Y72" s="28"/>
      <c r="Z72" s="28"/>
    </row>
    <row r="73" spans="1:26" ht="15.75" customHeight="1">
      <c r="A73" s="111">
        <v>65</v>
      </c>
      <c r="B73" s="89" t="s">
        <v>1252</v>
      </c>
      <c r="C73" s="48"/>
      <c r="D73" s="179"/>
      <c r="E73" s="91" t="s">
        <v>1253</v>
      </c>
      <c r="F73" s="156"/>
      <c r="G73" s="670">
        <v>54</v>
      </c>
      <c r="H73" s="88">
        <v>0.66</v>
      </c>
      <c r="I73" s="88"/>
      <c r="J73" s="88" t="s">
        <v>59</v>
      </c>
      <c r="K73" s="41" t="s">
        <v>26</v>
      </c>
      <c r="L73" s="42" t="str">
        <f t="shared" si="0"/>
        <v>grams</v>
      </c>
      <c r="M73" s="782">
        <f t="shared" si="1"/>
        <v>0</v>
      </c>
      <c r="N73" s="783" t="str">
        <f t="shared" si="4"/>
        <v>0 grams</v>
      </c>
      <c r="O73" s="692">
        <f t="shared" si="2"/>
        <v>35.64</v>
      </c>
      <c r="P73" s="29"/>
      <c r="Q73" s="29">
        <f t="shared" si="3"/>
        <v>54</v>
      </c>
      <c r="R73" s="28"/>
      <c r="S73" s="28"/>
      <c r="T73" s="28"/>
      <c r="U73" s="28"/>
      <c r="V73" s="28"/>
      <c r="W73" s="28"/>
      <c r="X73" s="28"/>
      <c r="Y73" s="28"/>
      <c r="Z73" s="28"/>
    </row>
    <row r="74" spans="1:26" ht="15.75" customHeight="1">
      <c r="A74" s="111">
        <v>66</v>
      </c>
      <c r="B74" s="89" t="s">
        <v>2116</v>
      </c>
      <c r="C74" s="48"/>
      <c r="D74" s="179"/>
      <c r="E74" s="91" t="s">
        <v>869</v>
      </c>
      <c r="F74" s="156"/>
      <c r="G74" s="670">
        <v>49.09</v>
      </c>
      <c r="H74" s="88">
        <v>1.36</v>
      </c>
      <c r="I74" s="88"/>
      <c r="J74" s="88" t="s">
        <v>59</v>
      </c>
      <c r="K74" s="41" t="s">
        <v>26</v>
      </c>
      <c r="L74" s="42" t="str">
        <f t="shared" si="0"/>
        <v>grams</v>
      </c>
      <c r="M74" s="782">
        <f t="shared" si="1"/>
        <v>0</v>
      </c>
      <c r="N74" s="783" t="str">
        <f t="shared" si="4"/>
        <v>0 grams</v>
      </c>
      <c r="O74" s="692">
        <f t="shared" si="2"/>
        <v>66.762400000000014</v>
      </c>
      <c r="P74" s="29"/>
      <c r="Q74" s="29">
        <f t="shared" si="3"/>
        <v>49.09</v>
      </c>
      <c r="R74" s="28"/>
      <c r="S74" s="28"/>
      <c r="T74" s="28"/>
      <c r="U74" s="28"/>
      <c r="V74" s="28"/>
      <c r="W74" s="28"/>
      <c r="X74" s="28"/>
      <c r="Y74" s="28"/>
      <c r="Z74" s="28"/>
    </row>
    <row r="75" spans="1:26" ht="15.75" customHeight="1">
      <c r="A75" s="111">
        <v>67</v>
      </c>
      <c r="B75" s="89" t="s">
        <v>2416</v>
      </c>
      <c r="C75" s="48"/>
      <c r="D75" s="9"/>
      <c r="E75" s="149" t="s">
        <v>869</v>
      </c>
      <c r="F75" s="156"/>
      <c r="G75" s="670">
        <v>36.520000000000003</v>
      </c>
      <c r="H75" s="88">
        <v>1.78</v>
      </c>
      <c r="I75" s="88"/>
      <c r="J75" s="88" t="s">
        <v>59</v>
      </c>
      <c r="K75" s="41" t="s">
        <v>26</v>
      </c>
      <c r="L75" s="42" t="str">
        <f t="shared" si="0"/>
        <v>grams</v>
      </c>
      <c r="M75" s="782">
        <f t="shared" si="1"/>
        <v>0</v>
      </c>
      <c r="N75" s="783" t="str">
        <f t="shared" si="4"/>
        <v>0 grams</v>
      </c>
      <c r="O75" s="692">
        <f t="shared" si="2"/>
        <v>65.005600000000001</v>
      </c>
      <c r="P75" s="29"/>
      <c r="Q75" s="29">
        <f t="shared" si="3"/>
        <v>36.520000000000003</v>
      </c>
      <c r="R75" s="28"/>
      <c r="S75" s="28"/>
      <c r="T75" s="28"/>
      <c r="U75" s="28"/>
      <c r="V75" s="28"/>
      <c r="W75" s="28"/>
      <c r="X75" s="28"/>
      <c r="Y75" s="28"/>
      <c r="Z75" s="28"/>
    </row>
    <row r="76" spans="1:26" ht="15.75" customHeight="1">
      <c r="A76" s="111">
        <v>68</v>
      </c>
      <c r="B76" s="33" t="s">
        <v>1794</v>
      </c>
      <c r="C76" s="48"/>
      <c r="D76" s="35"/>
      <c r="E76" s="50" t="s">
        <v>1796</v>
      </c>
      <c r="F76" s="156"/>
      <c r="G76" s="675">
        <v>199</v>
      </c>
      <c r="H76" s="676">
        <v>0.6</v>
      </c>
      <c r="I76" s="88"/>
      <c r="J76" s="677" t="s">
        <v>29</v>
      </c>
      <c r="K76" s="41" t="s">
        <v>26</v>
      </c>
      <c r="L76" s="42" t="str">
        <f t="shared" si="0"/>
        <v>ml</v>
      </c>
      <c r="M76" s="782">
        <f t="shared" si="1"/>
        <v>0</v>
      </c>
      <c r="N76" s="783" t="str">
        <f t="shared" si="4"/>
        <v>0 ml</v>
      </c>
      <c r="O76" s="692">
        <f t="shared" si="2"/>
        <v>119.39999999999999</v>
      </c>
      <c r="P76" s="29">
        <f t="shared" ref="P76:P168" si="5">O76/H76</f>
        <v>199</v>
      </c>
      <c r="Q76" s="29">
        <f t="shared" si="3"/>
        <v>0</v>
      </c>
      <c r="R76" s="28"/>
      <c r="S76" s="28"/>
      <c r="T76" s="28"/>
      <c r="U76" s="28"/>
      <c r="V76" s="28"/>
      <c r="W76" s="28"/>
      <c r="X76" s="28"/>
      <c r="Y76" s="28"/>
      <c r="Z76" s="28"/>
    </row>
    <row r="77" spans="1:26" ht="15.75" customHeight="1">
      <c r="A77" s="111">
        <v>69</v>
      </c>
      <c r="B77" s="33" t="s">
        <v>2037</v>
      </c>
      <c r="C77" s="48"/>
      <c r="D77" s="9"/>
      <c r="E77" s="50"/>
      <c r="F77" s="161"/>
      <c r="G77" s="670">
        <v>49</v>
      </c>
      <c r="H77" s="88">
        <v>1</v>
      </c>
      <c r="I77" s="88"/>
      <c r="J77" s="121" t="s">
        <v>3459</v>
      </c>
      <c r="K77" s="41" t="s">
        <v>26</v>
      </c>
      <c r="L77" s="42" t="str">
        <f t="shared" si="0"/>
        <v>pck</v>
      </c>
      <c r="M77" s="782">
        <f t="shared" si="1"/>
        <v>0</v>
      </c>
      <c r="N77" s="783" t="str">
        <f t="shared" si="4"/>
        <v>0 pck</v>
      </c>
      <c r="O77" s="692">
        <f t="shared" si="2"/>
        <v>49</v>
      </c>
      <c r="P77" s="29">
        <f t="shared" si="5"/>
        <v>49</v>
      </c>
      <c r="Q77" s="29">
        <f t="shared" si="3"/>
        <v>0</v>
      </c>
      <c r="R77" s="28"/>
      <c r="S77" s="28"/>
      <c r="T77" s="28"/>
      <c r="U77" s="28"/>
      <c r="V77" s="28"/>
      <c r="W77" s="28"/>
      <c r="X77" s="28"/>
      <c r="Y77" s="28"/>
      <c r="Z77" s="28"/>
    </row>
    <row r="78" spans="1:26" ht="15.75" customHeight="1">
      <c r="A78" s="111">
        <v>70</v>
      </c>
      <c r="B78" s="33" t="s">
        <v>2055</v>
      </c>
      <c r="C78" s="48"/>
      <c r="D78" s="9"/>
      <c r="E78" s="50" t="s">
        <v>2648</v>
      </c>
      <c r="F78" s="161"/>
      <c r="G78" s="670">
        <v>119.4</v>
      </c>
      <c r="H78" s="88">
        <v>0.35699999999999998</v>
      </c>
      <c r="I78" s="88"/>
      <c r="J78" s="121" t="s">
        <v>59</v>
      </c>
      <c r="K78" s="41" t="s">
        <v>26</v>
      </c>
      <c r="L78" s="42" t="str">
        <f t="shared" si="0"/>
        <v>grams</v>
      </c>
      <c r="M78" s="782">
        <f t="shared" si="1"/>
        <v>0</v>
      </c>
      <c r="N78" s="783" t="str">
        <f t="shared" si="4"/>
        <v>0 grams</v>
      </c>
      <c r="O78" s="692">
        <f t="shared" si="2"/>
        <v>42.625799999999998</v>
      </c>
      <c r="P78" s="29">
        <f t="shared" si="5"/>
        <v>119.4</v>
      </c>
      <c r="Q78" s="109">
        <f t="shared" si="3"/>
        <v>0</v>
      </c>
      <c r="R78" s="11"/>
      <c r="S78" s="28"/>
      <c r="T78" s="28"/>
      <c r="U78" s="28"/>
      <c r="V78" s="28"/>
      <c r="W78" s="28"/>
      <c r="X78" s="28"/>
      <c r="Y78" s="28"/>
      <c r="Z78" s="28"/>
    </row>
    <row r="79" spans="1:26" ht="15.75" customHeight="1">
      <c r="A79" s="111">
        <v>71</v>
      </c>
      <c r="B79" s="33" t="s">
        <v>2138</v>
      </c>
      <c r="C79" s="48"/>
      <c r="D79" s="9"/>
      <c r="E79" s="50" t="s">
        <v>1251</v>
      </c>
      <c r="F79" s="161"/>
      <c r="G79" s="670">
        <v>39.56</v>
      </c>
      <c r="H79" s="88">
        <v>0.98</v>
      </c>
      <c r="I79" s="88"/>
      <c r="J79" s="121" t="s">
        <v>33</v>
      </c>
      <c r="K79" s="41" t="s">
        <v>26</v>
      </c>
      <c r="L79" s="42" t="str">
        <f t="shared" si="0"/>
        <v>kg</v>
      </c>
      <c r="M79" s="782">
        <f t="shared" si="1"/>
        <v>0</v>
      </c>
      <c r="N79" s="783" t="str">
        <f t="shared" si="4"/>
        <v>0 kg</v>
      </c>
      <c r="O79" s="692">
        <f t="shared" si="2"/>
        <v>38.768799999999999</v>
      </c>
      <c r="P79" s="29">
        <f t="shared" si="5"/>
        <v>39.56</v>
      </c>
      <c r="Q79" s="109">
        <f t="shared" si="3"/>
        <v>0</v>
      </c>
      <c r="R79" s="11"/>
      <c r="S79" s="28"/>
      <c r="T79" s="28"/>
      <c r="U79" s="28"/>
      <c r="V79" s="28"/>
      <c r="W79" s="28"/>
      <c r="X79" s="28"/>
      <c r="Y79" s="28"/>
      <c r="Z79" s="28"/>
    </row>
    <row r="80" spans="1:26" ht="15.75" customHeight="1">
      <c r="A80" s="111">
        <v>72</v>
      </c>
      <c r="B80" s="33" t="s">
        <v>2224</v>
      </c>
      <c r="C80" s="48"/>
      <c r="D80" s="9"/>
      <c r="E80" s="50" t="s">
        <v>372</v>
      </c>
      <c r="F80" s="161"/>
      <c r="G80" s="657">
        <v>27.7</v>
      </c>
      <c r="H80" s="121">
        <v>17.978000000000002</v>
      </c>
      <c r="I80" s="121"/>
      <c r="J80" s="168" t="s">
        <v>3459</v>
      </c>
      <c r="K80" s="41" t="s">
        <v>26</v>
      </c>
      <c r="L80" s="42" t="str">
        <f t="shared" si="0"/>
        <v>pck</v>
      </c>
      <c r="M80" s="782">
        <f t="shared" si="1"/>
        <v>0</v>
      </c>
      <c r="N80" s="783" t="str">
        <f t="shared" si="4"/>
        <v>0 pck</v>
      </c>
      <c r="O80" s="692">
        <f t="shared" si="2"/>
        <v>497.99060000000003</v>
      </c>
      <c r="P80" s="29">
        <f t="shared" si="5"/>
        <v>27.7</v>
      </c>
      <c r="Q80" s="29">
        <f t="shared" si="3"/>
        <v>0</v>
      </c>
      <c r="R80" s="28"/>
      <c r="S80" s="28"/>
      <c r="T80" s="28"/>
      <c r="U80" s="28"/>
      <c r="V80" s="28"/>
      <c r="W80" s="28"/>
      <c r="X80" s="28"/>
      <c r="Y80" s="28"/>
      <c r="Z80" s="28"/>
    </row>
    <row r="81" spans="1:26" ht="15.75" customHeight="1">
      <c r="A81" s="111">
        <v>73</v>
      </c>
      <c r="B81" s="33" t="s">
        <v>2269</v>
      </c>
      <c r="C81" s="48"/>
      <c r="D81" s="9"/>
      <c r="E81" s="50" t="s">
        <v>482</v>
      </c>
      <c r="F81" s="161"/>
      <c r="G81" s="657">
        <v>73</v>
      </c>
      <c r="H81" s="121">
        <v>4</v>
      </c>
      <c r="I81" s="121"/>
      <c r="J81" s="168" t="s">
        <v>29</v>
      </c>
      <c r="K81" s="41" t="s">
        <v>26</v>
      </c>
      <c r="L81" s="42" t="str">
        <f t="shared" si="0"/>
        <v>ml</v>
      </c>
      <c r="M81" s="782">
        <f t="shared" si="1"/>
        <v>0</v>
      </c>
      <c r="N81" s="783" t="str">
        <f t="shared" si="4"/>
        <v>0 ml</v>
      </c>
      <c r="O81" s="692">
        <f t="shared" si="2"/>
        <v>292</v>
      </c>
      <c r="P81" s="29">
        <f t="shared" si="5"/>
        <v>73</v>
      </c>
      <c r="Q81" s="74">
        <f t="shared" si="3"/>
        <v>0</v>
      </c>
      <c r="R81" s="28"/>
      <c r="S81" s="28"/>
      <c r="T81" s="28"/>
      <c r="U81" s="28"/>
      <c r="V81" s="28"/>
      <c r="W81" s="28"/>
      <c r="X81" s="28"/>
      <c r="Y81" s="28"/>
      <c r="Z81" s="28"/>
    </row>
    <row r="82" spans="1:26" ht="15.75" customHeight="1">
      <c r="A82" s="111">
        <v>74</v>
      </c>
      <c r="B82" s="33" t="s">
        <v>2446</v>
      </c>
      <c r="C82" s="48"/>
      <c r="D82" s="9"/>
      <c r="E82" s="50" t="s">
        <v>2450</v>
      </c>
      <c r="F82" s="161"/>
      <c r="G82" s="657">
        <v>27.5</v>
      </c>
      <c r="H82" s="121">
        <v>14.972</v>
      </c>
      <c r="I82" s="121"/>
      <c r="J82" s="168" t="s">
        <v>29</v>
      </c>
      <c r="K82" s="41" t="s">
        <v>26</v>
      </c>
      <c r="L82" s="42" t="str">
        <f t="shared" si="0"/>
        <v>ml</v>
      </c>
      <c r="M82" s="782">
        <f t="shared" si="1"/>
        <v>0</v>
      </c>
      <c r="N82" s="783" t="str">
        <f t="shared" si="4"/>
        <v>0 ml</v>
      </c>
      <c r="O82" s="692">
        <f t="shared" si="2"/>
        <v>411.72999999999996</v>
      </c>
      <c r="P82" s="29">
        <f t="shared" si="5"/>
        <v>27.5</v>
      </c>
      <c r="Q82" s="109">
        <f t="shared" si="3"/>
        <v>0</v>
      </c>
      <c r="R82" s="11"/>
      <c r="S82" s="28"/>
      <c r="T82" s="28"/>
      <c r="U82" s="28"/>
      <c r="V82" s="28"/>
      <c r="W82" s="28"/>
      <c r="X82" s="28"/>
      <c r="Y82" s="28"/>
      <c r="Z82" s="28"/>
    </row>
    <row r="83" spans="1:26" ht="15.75" customHeight="1">
      <c r="A83" s="111">
        <v>75</v>
      </c>
      <c r="B83" s="33" t="s">
        <v>2451</v>
      </c>
      <c r="C83" s="48"/>
      <c r="D83" s="9"/>
      <c r="E83" s="116" t="s">
        <v>482</v>
      </c>
      <c r="F83" s="161"/>
      <c r="G83" s="657">
        <v>135</v>
      </c>
      <c r="H83" s="121">
        <v>1</v>
      </c>
      <c r="I83" s="121"/>
      <c r="J83" s="168" t="s">
        <v>29</v>
      </c>
      <c r="K83" s="41" t="s">
        <v>26</v>
      </c>
      <c r="L83" s="42" t="str">
        <f t="shared" si="0"/>
        <v>ml</v>
      </c>
      <c r="M83" s="782">
        <f t="shared" si="1"/>
        <v>0</v>
      </c>
      <c r="N83" s="783" t="str">
        <f t="shared" si="4"/>
        <v>0 ml</v>
      </c>
      <c r="O83" s="692">
        <f t="shared" si="2"/>
        <v>135</v>
      </c>
      <c r="P83" s="29">
        <f t="shared" si="5"/>
        <v>135</v>
      </c>
      <c r="Q83" s="74">
        <f t="shared" si="3"/>
        <v>0</v>
      </c>
      <c r="R83" s="28"/>
      <c r="S83" s="28"/>
      <c r="T83" s="28"/>
      <c r="U83" s="28"/>
      <c r="V83" s="28"/>
      <c r="W83" s="28"/>
      <c r="X83" s="28"/>
      <c r="Y83" s="28"/>
      <c r="Z83" s="28"/>
    </row>
    <row r="84" spans="1:26" ht="15.75" customHeight="1">
      <c r="A84" s="111">
        <v>76</v>
      </c>
      <c r="B84" s="33" t="s">
        <v>2542</v>
      </c>
      <c r="C84" s="48"/>
      <c r="D84" s="9"/>
      <c r="E84" s="50" t="s">
        <v>482</v>
      </c>
      <c r="F84" s="161"/>
      <c r="G84" s="679">
        <v>70</v>
      </c>
      <c r="H84" s="121">
        <v>2</v>
      </c>
      <c r="I84" s="88"/>
      <c r="J84" s="40" t="s">
        <v>29</v>
      </c>
      <c r="K84" s="41" t="s">
        <v>26</v>
      </c>
      <c r="L84" s="42" t="str">
        <f t="shared" si="0"/>
        <v>ml</v>
      </c>
      <c r="M84" s="782">
        <f t="shared" si="1"/>
        <v>0</v>
      </c>
      <c r="N84" s="783" t="str">
        <f t="shared" si="4"/>
        <v>0 ml</v>
      </c>
      <c r="O84" s="692">
        <f t="shared" si="2"/>
        <v>140</v>
      </c>
      <c r="P84" s="29">
        <f t="shared" si="5"/>
        <v>70</v>
      </c>
      <c r="Q84" s="29">
        <f t="shared" si="3"/>
        <v>0</v>
      </c>
      <c r="R84" s="28"/>
      <c r="S84" s="28"/>
      <c r="T84" s="28"/>
      <c r="U84" s="28"/>
      <c r="V84" s="28"/>
      <c r="W84" s="28"/>
      <c r="X84" s="28"/>
      <c r="Y84" s="28"/>
      <c r="Z84" s="28"/>
    </row>
    <row r="85" spans="1:26" ht="15.75" customHeight="1">
      <c r="A85" s="111">
        <v>77</v>
      </c>
      <c r="B85" s="48" t="s">
        <v>868</v>
      </c>
      <c r="C85" s="48"/>
      <c r="D85" s="35"/>
      <c r="E85" s="116" t="s">
        <v>869</v>
      </c>
      <c r="F85" s="161"/>
      <c r="G85" s="679">
        <v>50</v>
      </c>
      <c r="H85" s="121">
        <v>1</v>
      </c>
      <c r="I85" s="88"/>
      <c r="J85" s="40" t="s">
        <v>33</v>
      </c>
      <c r="K85" s="41" t="s">
        <v>26</v>
      </c>
      <c r="L85" s="42" t="str">
        <f t="shared" si="0"/>
        <v>kg</v>
      </c>
      <c r="M85" s="782">
        <f t="shared" si="1"/>
        <v>0</v>
      </c>
      <c r="N85" s="783" t="str">
        <f t="shared" si="4"/>
        <v>0 kg</v>
      </c>
      <c r="O85" s="692">
        <f t="shared" si="2"/>
        <v>50</v>
      </c>
      <c r="P85" s="29">
        <f t="shared" si="5"/>
        <v>50</v>
      </c>
      <c r="Q85" s="109">
        <f t="shared" si="3"/>
        <v>0</v>
      </c>
      <c r="R85" s="11"/>
      <c r="S85" s="28"/>
      <c r="T85" s="28"/>
      <c r="U85" s="28"/>
      <c r="V85" s="28"/>
      <c r="W85" s="28"/>
      <c r="X85" s="28"/>
      <c r="Y85" s="28"/>
      <c r="Z85" s="28"/>
    </row>
    <row r="86" spans="1:26" ht="15.75" customHeight="1">
      <c r="A86" s="111">
        <v>78</v>
      </c>
      <c r="B86" s="33" t="s">
        <v>2165</v>
      </c>
      <c r="C86" s="48"/>
      <c r="D86" s="35"/>
      <c r="E86" s="50" t="s">
        <v>869</v>
      </c>
      <c r="F86" s="161"/>
      <c r="G86" s="670">
        <v>20</v>
      </c>
      <c r="H86" s="88">
        <v>1</v>
      </c>
      <c r="I86" s="88"/>
      <c r="J86" s="40" t="s">
        <v>33</v>
      </c>
      <c r="K86" s="41" t="s">
        <v>26</v>
      </c>
      <c r="L86" s="42" t="str">
        <f t="shared" si="0"/>
        <v>kg</v>
      </c>
      <c r="M86" s="782">
        <f t="shared" si="1"/>
        <v>0</v>
      </c>
      <c r="N86" s="783" t="str">
        <f t="shared" si="4"/>
        <v>0 kg</v>
      </c>
      <c r="O86" s="692">
        <f t="shared" si="2"/>
        <v>20</v>
      </c>
      <c r="P86" s="29">
        <f t="shared" si="5"/>
        <v>20</v>
      </c>
      <c r="Q86" s="74">
        <f t="shared" si="3"/>
        <v>0</v>
      </c>
      <c r="R86" s="28"/>
      <c r="S86" s="28"/>
      <c r="T86" s="28"/>
      <c r="U86" s="28"/>
      <c r="V86" s="28"/>
      <c r="W86" s="28"/>
      <c r="X86" s="28"/>
      <c r="Y86" s="28"/>
      <c r="Z86" s="28"/>
    </row>
    <row r="87" spans="1:26" ht="15.75" customHeight="1">
      <c r="A87" s="111">
        <v>79</v>
      </c>
      <c r="B87" s="89" t="s">
        <v>889</v>
      </c>
      <c r="C87" s="48"/>
      <c r="D87" s="35"/>
      <c r="E87" s="149" t="s">
        <v>869</v>
      </c>
      <c r="F87" s="161"/>
      <c r="G87" s="670">
        <v>20</v>
      </c>
      <c r="H87" s="88">
        <v>1</v>
      </c>
      <c r="I87" s="88"/>
      <c r="J87" s="40" t="s">
        <v>33</v>
      </c>
      <c r="K87" s="41" t="s">
        <v>26</v>
      </c>
      <c r="L87" s="42" t="str">
        <f t="shared" si="0"/>
        <v>kg</v>
      </c>
      <c r="M87" s="782">
        <f t="shared" si="1"/>
        <v>0</v>
      </c>
      <c r="N87" s="783" t="str">
        <f t="shared" si="4"/>
        <v>0 kg</v>
      </c>
      <c r="O87" s="692">
        <f t="shared" si="2"/>
        <v>20</v>
      </c>
      <c r="P87" s="29">
        <f t="shared" si="5"/>
        <v>20</v>
      </c>
      <c r="Q87" s="74">
        <f t="shared" si="3"/>
        <v>0</v>
      </c>
      <c r="R87" s="28"/>
      <c r="S87" s="28"/>
      <c r="T87" s="28"/>
      <c r="U87" s="28"/>
      <c r="V87" s="28"/>
      <c r="W87" s="28"/>
      <c r="X87" s="28"/>
      <c r="Y87" s="28"/>
      <c r="Z87" s="28"/>
    </row>
    <row r="88" spans="1:26" ht="15.75" customHeight="1">
      <c r="A88" s="111">
        <v>80</v>
      </c>
      <c r="B88" s="89" t="s">
        <v>921</v>
      </c>
      <c r="C88" s="48"/>
      <c r="D88" s="35"/>
      <c r="E88" s="149" t="s">
        <v>927</v>
      </c>
      <c r="F88" s="161"/>
      <c r="G88" s="670">
        <v>7.33</v>
      </c>
      <c r="H88" s="88">
        <v>750</v>
      </c>
      <c r="I88" s="88"/>
      <c r="J88" s="40" t="s">
        <v>33</v>
      </c>
      <c r="K88" s="41" t="s">
        <v>26</v>
      </c>
      <c r="L88" s="42" t="str">
        <f t="shared" si="0"/>
        <v>kg</v>
      </c>
      <c r="M88" s="782">
        <f t="shared" si="1"/>
        <v>0</v>
      </c>
      <c r="N88" s="783" t="str">
        <f t="shared" si="4"/>
        <v>0 kg</v>
      </c>
      <c r="O88" s="692">
        <f t="shared" si="2"/>
        <v>5497.5</v>
      </c>
      <c r="P88" s="29">
        <f t="shared" si="5"/>
        <v>7.33</v>
      </c>
      <c r="Q88" s="74">
        <f t="shared" si="3"/>
        <v>0</v>
      </c>
      <c r="R88" s="28"/>
      <c r="S88" s="28"/>
      <c r="T88" s="28"/>
      <c r="U88" s="28"/>
      <c r="V88" s="28"/>
      <c r="W88" s="28"/>
      <c r="X88" s="28"/>
      <c r="Y88" s="28"/>
      <c r="Z88" s="28"/>
    </row>
    <row r="89" spans="1:26" ht="15.75" customHeight="1">
      <c r="A89" s="111">
        <v>81</v>
      </c>
      <c r="B89" s="89" t="s">
        <v>184</v>
      </c>
      <c r="C89" s="48"/>
      <c r="D89" s="35"/>
      <c r="E89" s="149" t="s">
        <v>187</v>
      </c>
      <c r="F89" s="161"/>
      <c r="G89" s="670">
        <v>275</v>
      </c>
      <c r="H89" s="88">
        <v>6</v>
      </c>
      <c r="I89" s="88"/>
      <c r="J89" s="40" t="s">
        <v>33</v>
      </c>
      <c r="K89" s="41" t="s">
        <v>26</v>
      </c>
      <c r="L89" s="42" t="str">
        <f t="shared" si="0"/>
        <v>kg</v>
      </c>
      <c r="M89" s="782">
        <f t="shared" si="1"/>
        <v>0</v>
      </c>
      <c r="N89" s="783" t="str">
        <f t="shared" si="4"/>
        <v>0 kg</v>
      </c>
      <c r="O89" s="692">
        <f t="shared" si="2"/>
        <v>1650</v>
      </c>
      <c r="P89" s="29">
        <f t="shared" si="5"/>
        <v>275</v>
      </c>
      <c r="Q89" s="74">
        <f t="shared" si="3"/>
        <v>0</v>
      </c>
      <c r="R89" s="28"/>
      <c r="S89" s="28"/>
      <c r="T89" s="28"/>
      <c r="U89" s="28"/>
      <c r="V89" s="28"/>
      <c r="W89" s="28"/>
      <c r="X89" s="28"/>
      <c r="Y89" s="28"/>
      <c r="Z89" s="28"/>
    </row>
    <row r="90" spans="1:26" ht="15.75" customHeight="1">
      <c r="A90" s="111">
        <v>82</v>
      </c>
      <c r="B90" s="89" t="s">
        <v>965</v>
      </c>
      <c r="C90" s="48"/>
      <c r="D90" s="35"/>
      <c r="E90" s="149" t="s">
        <v>187</v>
      </c>
      <c r="F90" s="161"/>
      <c r="G90" s="670">
        <v>255</v>
      </c>
      <c r="H90" s="88">
        <v>3</v>
      </c>
      <c r="I90" s="88"/>
      <c r="J90" s="40" t="s">
        <v>33</v>
      </c>
      <c r="K90" s="41" t="s">
        <v>26</v>
      </c>
      <c r="L90" s="42" t="str">
        <f t="shared" si="0"/>
        <v>kg</v>
      </c>
      <c r="M90" s="782">
        <f t="shared" si="1"/>
        <v>0</v>
      </c>
      <c r="N90" s="783" t="str">
        <f t="shared" si="4"/>
        <v>0 kg</v>
      </c>
      <c r="O90" s="692">
        <f t="shared" si="2"/>
        <v>765</v>
      </c>
      <c r="P90" s="29">
        <f t="shared" si="5"/>
        <v>255</v>
      </c>
      <c r="Q90" s="74">
        <f t="shared" si="3"/>
        <v>0</v>
      </c>
      <c r="R90" s="28"/>
      <c r="S90" s="28"/>
      <c r="T90" s="28"/>
      <c r="U90" s="28"/>
      <c r="V90" s="28"/>
      <c r="W90" s="28"/>
      <c r="X90" s="28"/>
      <c r="Y90" s="28"/>
      <c r="Z90" s="28"/>
    </row>
    <row r="91" spans="1:26" ht="15.75" customHeight="1">
      <c r="A91" s="111">
        <v>83</v>
      </c>
      <c r="B91" s="89" t="s">
        <v>2392</v>
      </c>
      <c r="C91" s="48"/>
      <c r="D91" s="35"/>
      <c r="E91" s="149" t="s">
        <v>187</v>
      </c>
      <c r="F91" s="161"/>
      <c r="G91" s="661">
        <v>265</v>
      </c>
      <c r="H91" s="257">
        <v>8</v>
      </c>
      <c r="I91" s="110"/>
      <c r="J91" s="40" t="s">
        <v>33</v>
      </c>
      <c r="K91" s="41" t="s">
        <v>26</v>
      </c>
      <c r="L91" s="42" t="str">
        <f t="shared" si="0"/>
        <v>kg</v>
      </c>
      <c r="M91" s="782">
        <f t="shared" si="1"/>
        <v>0</v>
      </c>
      <c r="N91" s="783" t="str">
        <f t="shared" si="4"/>
        <v>0 kg</v>
      </c>
      <c r="O91" s="692">
        <f t="shared" si="2"/>
        <v>2120</v>
      </c>
      <c r="P91" s="29">
        <f t="shared" si="5"/>
        <v>265</v>
      </c>
      <c r="Q91" s="74">
        <f t="shared" si="3"/>
        <v>0</v>
      </c>
      <c r="R91" s="28"/>
      <c r="S91" s="28"/>
      <c r="T91" s="28"/>
      <c r="U91" s="28"/>
      <c r="V91" s="28"/>
      <c r="W91" s="28"/>
      <c r="X91" s="28"/>
      <c r="Y91" s="28"/>
      <c r="Z91" s="28"/>
    </row>
    <row r="92" spans="1:26" ht="15.75" customHeight="1">
      <c r="A92" s="111">
        <v>84</v>
      </c>
      <c r="B92" s="89" t="s">
        <v>2406</v>
      </c>
      <c r="C92" s="48"/>
      <c r="D92" s="179"/>
      <c r="E92" s="149" t="s">
        <v>187</v>
      </c>
      <c r="F92" s="161"/>
      <c r="G92" s="670">
        <v>180</v>
      </c>
      <c r="H92" s="88">
        <v>2</v>
      </c>
      <c r="I92" s="88"/>
      <c r="J92" s="40" t="s">
        <v>33</v>
      </c>
      <c r="K92" s="41" t="s">
        <v>26</v>
      </c>
      <c r="L92" s="42" t="str">
        <f t="shared" si="0"/>
        <v>kg</v>
      </c>
      <c r="M92" s="782">
        <f t="shared" si="1"/>
        <v>0</v>
      </c>
      <c r="N92" s="783" t="str">
        <f t="shared" si="4"/>
        <v>0 kg</v>
      </c>
      <c r="O92" s="692">
        <f t="shared" si="2"/>
        <v>360</v>
      </c>
      <c r="P92" s="29">
        <f t="shared" si="5"/>
        <v>180</v>
      </c>
      <c r="Q92" s="74">
        <f t="shared" si="3"/>
        <v>0</v>
      </c>
      <c r="R92" s="28"/>
      <c r="S92" s="28"/>
      <c r="T92" s="28"/>
      <c r="U92" s="28"/>
      <c r="V92" s="28"/>
      <c r="W92" s="28"/>
      <c r="X92" s="28"/>
      <c r="Y92" s="28"/>
      <c r="Z92" s="28"/>
    </row>
    <row r="93" spans="1:26" ht="15.75" customHeight="1">
      <c r="A93" s="111">
        <v>85</v>
      </c>
      <c r="B93" s="89" t="s">
        <v>2419</v>
      </c>
      <c r="C93" s="48"/>
      <c r="D93" s="35"/>
      <c r="E93" s="149" t="s">
        <v>187</v>
      </c>
      <c r="F93" s="161"/>
      <c r="G93" s="670">
        <v>155</v>
      </c>
      <c r="H93" s="88">
        <v>10</v>
      </c>
      <c r="I93" s="88"/>
      <c r="J93" s="40" t="s">
        <v>33</v>
      </c>
      <c r="K93" s="41" t="s">
        <v>26</v>
      </c>
      <c r="L93" s="42" t="str">
        <f t="shared" si="0"/>
        <v>kg</v>
      </c>
      <c r="M93" s="782">
        <f t="shared" si="1"/>
        <v>0</v>
      </c>
      <c r="N93" s="783" t="str">
        <f t="shared" si="4"/>
        <v>0 kg</v>
      </c>
      <c r="O93" s="692">
        <f t="shared" si="2"/>
        <v>1550</v>
      </c>
      <c r="P93" s="29">
        <f t="shared" si="5"/>
        <v>155</v>
      </c>
      <c r="Q93" s="74">
        <f t="shared" si="3"/>
        <v>0</v>
      </c>
      <c r="R93" s="28"/>
      <c r="S93" s="28"/>
      <c r="T93" s="28"/>
      <c r="U93" s="28"/>
      <c r="V93" s="28"/>
      <c r="W93" s="28"/>
      <c r="X93" s="28"/>
      <c r="Y93" s="28"/>
      <c r="Z93" s="28"/>
    </row>
    <row r="94" spans="1:26" ht="15.75" customHeight="1">
      <c r="A94" s="111">
        <v>86</v>
      </c>
      <c r="B94" s="89" t="s">
        <v>1365</v>
      </c>
      <c r="C94" s="48"/>
      <c r="D94" s="35"/>
      <c r="E94" s="149" t="s">
        <v>1366</v>
      </c>
      <c r="F94" s="161"/>
      <c r="G94" s="670">
        <v>35</v>
      </c>
      <c r="H94" s="88">
        <v>1</v>
      </c>
      <c r="I94" s="88"/>
      <c r="J94" s="40" t="s">
        <v>33</v>
      </c>
      <c r="K94" s="41" t="s">
        <v>26</v>
      </c>
      <c r="L94" s="42" t="str">
        <f t="shared" si="0"/>
        <v>kg</v>
      </c>
      <c r="M94" s="782">
        <f t="shared" si="1"/>
        <v>0</v>
      </c>
      <c r="N94" s="783" t="str">
        <f t="shared" si="4"/>
        <v>0 kg</v>
      </c>
      <c r="O94" s="692">
        <f t="shared" si="2"/>
        <v>35</v>
      </c>
      <c r="P94" s="29">
        <f t="shared" si="5"/>
        <v>35</v>
      </c>
      <c r="Q94" s="74">
        <f t="shared" si="3"/>
        <v>0</v>
      </c>
      <c r="R94" s="28"/>
      <c r="S94" s="28"/>
      <c r="T94" s="28"/>
      <c r="U94" s="28"/>
      <c r="V94" s="28"/>
      <c r="W94" s="28"/>
      <c r="X94" s="28"/>
      <c r="Y94" s="28"/>
      <c r="Z94" s="28"/>
    </row>
    <row r="95" spans="1:26" ht="15.75" customHeight="1">
      <c r="A95" s="111">
        <v>87</v>
      </c>
      <c r="B95" s="89" t="s">
        <v>2126</v>
      </c>
      <c r="C95" s="48"/>
      <c r="D95" s="35"/>
      <c r="E95" s="149" t="s">
        <v>1366</v>
      </c>
      <c r="F95" s="161"/>
      <c r="G95" s="670">
        <v>5</v>
      </c>
      <c r="H95" s="88">
        <v>150</v>
      </c>
      <c r="I95" s="88"/>
      <c r="J95" s="40" t="s">
        <v>2739</v>
      </c>
      <c r="K95" s="41" t="s">
        <v>26</v>
      </c>
      <c r="L95" s="42" t="str">
        <f t="shared" si="0"/>
        <v>pcs</v>
      </c>
      <c r="M95" s="782">
        <f t="shared" si="1"/>
        <v>0</v>
      </c>
      <c r="N95" s="783" t="str">
        <f t="shared" si="4"/>
        <v>0 pcs</v>
      </c>
      <c r="O95" s="692">
        <f t="shared" si="2"/>
        <v>750</v>
      </c>
      <c r="P95" s="29">
        <f t="shared" si="5"/>
        <v>5</v>
      </c>
      <c r="Q95" s="74">
        <f t="shared" si="3"/>
        <v>0</v>
      </c>
      <c r="R95" s="28"/>
      <c r="S95" s="28"/>
      <c r="T95" s="28"/>
      <c r="U95" s="28"/>
      <c r="V95" s="28"/>
      <c r="W95" s="28"/>
      <c r="X95" s="28"/>
      <c r="Y95" s="28"/>
      <c r="Z95" s="28"/>
    </row>
    <row r="96" spans="1:26" ht="15.75" customHeight="1">
      <c r="A96" s="111">
        <v>88</v>
      </c>
      <c r="B96" s="90" t="s">
        <v>261</v>
      </c>
      <c r="C96" s="48"/>
      <c r="D96" s="35"/>
      <c r="E96" s="91" t="s">
        <v>262</v>
      </c>
      <c r="F96" s="161"/>
      <c r="G96" s="670">
        <v>83.6</v>
      </c>
      <c r="H96" s="88">
        <v>8</v>
      </c>
      <c r="I96" s="88"/>
      <c r="J96" s="40" t="s">
        <v>33</v>
      </c>
      <c r="K96" s="41" t="s">
        <v>26</v>
      </c>
      <c r="L96" s="42" t="str">
        <f t="shared" si="0"/>
        <v>kg</v>
      </c>
      <c r="M96" s="782">
        <f t="shared" si="1"/>
        <v>0</v>
      </c>
      <c r="N96" s="783" t="str">
        <f t="shared" si="4"/>
        <v>0 kg</v>
      </c>
      <c r="O96" s="692">
        <f t="shared" si="2"/>
        <v>668.8</v>
      </c>
      <c r="P96" s="29">
        <f t="shared" si="5"/>
        <v>83.6</v>
      </c>
      <c r="Q96" s="74">
        <f t="shared" si="3"/>
        <v>0</v>
      </c>
      <c r="R96" s="28"/>
      <c r="S96" s="28"/>
      <c r="T96" s="28"/>
      <c r="U96" s="28"/>
      <c r="V96" s="28"/>
      <c r="W96" s="28"/>
      <c r="X96" s="28"/>
      <c r="Y96" s="28"/>
      <c r="Z96" s="28"/>
    </row>
    <row r="97" spans="1:26" ht="15.75" customHeight="1">
      <c r="A97" s="111">
        <v>89</v>
      </c>
      <c r="B97" s="33" t="s">
        <v>452</v>
      </c>
      <c r="C97" s="48"/>
      <c r="D97" s="35"/>
      <c r="E97" s="116" t="s">
        <v>457</v>
      </c>
      <c r="F97" s="161"/>
      <c r="G97" s="675">
        <v>70</v>
      </c>
      <c r="H97" s="88">
        <v>2.222</v>
      </c>
      <c r="I97" s="88"/>
      <c r="J97" s="40" t="s">
        <v>33</v>
      </c>
      <c r="K97" s="41" t="s">
        <v>26</v>
      </c>
      <c r="L97" s="42" t="str">
        <f t="shared" si="0"/>
        <v>kg</v>
      </c>
      <c r="M97" s="782">
        <f t="shared" si="1"/>
        <v>0</v>
      </c>
      <c r="N97" s="783" t="str">
        <f t="shared" si="4"/>
        <v>0 kg</v>
      </c>
      <c r="O97" s="692">
        <f t="shared" si="2"/>
        <v>155.54</v>
      </c>
      <c r="P97" s="29">
        <f t="shared" si="5"/>
        <v>70</v>
      </c>
      <c r="Q97" s="74">
        <f t="shared" si="3"/>
        <v>0</v>
      </c>
      <c r="R97" s="28"/>
      <c r="S97" s="28"/>
      <c r="T97" s="28"/>
      <c r="U97" s="28"/>
      <c r="V97" s="28"/>
      <c r="W97" s="28"/>
      <c r="X97" s="28"/>
      <c r="Y97" s="28"/>
      <c r="Z97" s="28"/>
    </row>
    <row r="98" spans="1:26" ht="15.75" customHeight="1">
      <c r="A98" s="111">
        <v>90</v>
      </c>
      <c r="B98" s="33" t="s">
        <v>1263</v>
      </c>
      <c r="C98" s="48"/>
      <c r="D98" s="9"/>
      <c r="E98" s="116" t="s">
        <v>1264</v>
      </c>
      <c r="F98" s="161"/>
      <c r="G98" s="670">
        <v>24.26</v>
      </c>
      <c r="H98" s="88">
        <v>48</v>
      </c>
      <c r="I98" s="88"/>
      <c r="J98" s="88" t="s">
        <v>33</v>
      </c>
      <c r="K98" s="41" t="s">
        <v>26</v>
      </c>
      <c r="L98" s="42" t="str">
        <f t="shared" si="0"/>
        <v>kg</v>
      </c>
      <c r="M98" s="782">
        <f t="shared" si="1"/>
        <v>0</v>
      </c>
      <c r="N98" s="783" t="str">
        <f t="shared" si="4"/>
        <v>0 kg</v>
      </c>
      <c r="O98" s="692">
        <f t="shared" si="2"/>
        <v>1164.48</v>
      </c>
      <c r="P98" s="29">
        <f t="shared" si="5"/>
        <v>24.26</v>
      </c>
      <c r="Q98" s="74">
        <f t="shared" si="3"/>
        <v>0</v>
      </c>
      <c r="R98" s="28"/>
      <c r="S98" s="28"/>
      <c r="T98" s="28"/>
      <c r="U98" s="28"/>
      <c r="V98" s="28"/>
      <c r="W98" s="28"/>
      <c r="X98" s="28"/>
      <c r="Y98" s="28"/>
      <c r="Z98" s="28"/>
    </row>
    <row r="99" spans="1:26" ht="15.75" customHeight="1">
      <c r="A99" s="111">
        <v>91</v>
      </c>
      <c r="B99" s="33" t="s">
        <v>2200</v>
      </c>
      <c r="C99" s="48"/>
      <c r="D99" s="9"/>
      <c r="E99" s="116" t="s">
        <v>1219</v>
      </c>
      <c r="F99" s="161"/>
      <c r="G99" s="670">
        <v>25.55</v>
      </c>
      <c r="H99" s="88">
        <v>48</v>
      </c>
      <c r="I99" s="88"/>
      <c r="J99" s="40" t="s">
        <v>2738</v>
      </c>
      <c r="K99" s="40" t="s">
        <v>2738</v>
      </c>
      <c r="L99" s="40" t="s">
        <v>2738</v>
      </c>
      <c r="M99" s="40" t="s">
        <v>2738</v>
      </c>
      <c r="N99" s="40" t="s">
        <v>2738</v>
      </c>
      <c r="O99" s="692">
        <f t="shared" si="2"/>
        <v>1226.4000000000001</v>
      </c>
      <c r="P99" s="29">
        <f t="shared" si="5"/>
        <v>25.55</v>
      </c>
      <c r="Q99" s="74">
        <f t="shared" si="3"/>
        <v>0</v>
      </c>
      <c r="R99" s="28"/>
      <c r="S99" s="232"/>
      <c r="T99" s="28"/>
      <c r="U99" s="28"/>
      <c r="V99" s="28"/>
      <c r="W99" s="28"/>
      <c r="X99" s="28"/>
      <c r="Y99" s="28"/>
      <c r="Z99" s="28"/>
    </row>
    <row r="100" spans="1:26" ht="15.75" customHeight="1">
      <c r="A100" s="111">
        <v>92</v>
      </c>
      <c r="B100" s="33" t="s">
        <v>1218</v>
      </c>
      <c r="C100" s="48"/>
      <c r="D100" s="9"/>
      <c r="E100" s="116" t="s">
        <v>1219</v>
      </c>
      <c r="F100" s="161"/>
      <c r="G100" s="670">
        <v>22.56</v>
      </c>
      <c r="H100" s="88">
        <v>48</v>
      </c>
      <c r="I100" s="88"/>
      <c r="J100" s="40" t="s">
        <v>2738</v>
      </c>
      <c r="K100" s="40" t="s">
        <v>2738</v>
      </c>
      <c r="L100" s="40" t="s">
        <v>2738</v>
      </c>
      <c r="M100" s="40" t="s">
        <v>2738</v>
      </c>
      <c r="N100" s="40" t="s">
        <v>2738</v>
      </c>
      <c r="O100" s="692">
        <f t="shared" si="2"/>
        <v>1082.8799999999999</v>
      </c>
      <c r="P100" s="29">
        <f t="shared" si="5"/>
        <v>22.56</v>
      </c>
      <c r="Q100" s="74">
        <f t="shared" si="3"/>
        <v>0</v>
      </c>
      <c r="R100" s="28"/>
      <c r="S100" s="28"/>
      <c r="T100" s="28"/>
      <c r="U100" s="28"/>
      <c r="V100" s="28"/>
      <c r="W100" s="28"/>
      <c r="X100" s="28"/>
      <c r="Y100" s="28"/>
      <c r="Z100" s="28"/>
    </row>
    <row r="101" spans="1:26" ht="15.75" customHeight="1">
      <c r="A101" s="111">
        <v>93</v>
      </c>
      <c r="B101" s="33" t="s">
        <v>1377</v>
      </c>
      <c r="C101" s="48"/>
      <c r="D101" s="9"/>
      <c r="E101" s="62" t="s">
        <v>1378</v>
      </c>
      <c r="F101" s="161"/>
      <c r="G101" s="670">
        <v>87.5</v>
      </c>
      <c r="H101" s="88">
        <v>1</v>
      </c>
      <c r="I101" s="669"/>
      <c r="J101" s="40" t="s">
        <v>33</v>
      </c>
      <c r="K101" s="40" t="s">
        <v>2738</v>
      </c>
      <c r="L101" s="40" t="s">
        <v>2738</v>
      </c>
      <c r="M101" s="40" t="s">
        <v>2738</v>
      </c>
      <c r="N101" s="40" t="s">
        <v>2738</v>
      </c>
      <c r="O101" s="692">
        <f t="shared" si="2"/>
        <v>87.5</v>
      </c>
      <c r="P101" s="29">
        <f t="shared" si="5"/>
        <v>87.5</v>
      </c>
      <c r="Q101" s="74">
        <f t="shared" si="3"/>
        <v>0</v>
      </c>
      <c r="R101" s="28"/>
      <c r="S101" s="28"/>
      <c r="T101" s="28"/>
      <c r="U101" s="28"/>
      <c r="V101" s="28"/>
      <c r="W101" s="28"/>
      <c r="X101" s="28"/>
      <c r="Y101" s="28"/>
      <c r="Z101" s="28"/>
    </row>
    <row r="102" spans="1:26" ht="15.75" customHeight="1">
      <c r="A102" s="111">
        <v>94</v>
      </c>
      <c r="B102" s="275" t="s">
        <v>1444</v>
      </c>
      <c r="C102" s="48"/>
      <c r="D102" s="9"/>
      <c r="E102" s="116" t="s">
        <v>1448</v>
      </c>
      <c r="F102" s="161"/>
      <c r="G102" s="670">
        <v>70</v>
      </c>
      <c r="H102" s="88">
        <v>2</v>
      </c>
      <c r="I102" s="88"/>
      <c r="J102" s="40" t="s">
        <v>33</v>
      </c>
      <c r="K102" s="40" t="s">
        <v>2738</v>
      </c>
      <c r="L102" s="40" t="s">
        <v>2738</v>
      </c>
      <c r="M102" s="40" t="s">
        <v>2738</v>
      </c>
      <c r="N102" s="40" t="s">
        <v>2738</v>
      </c>
      <c r="O102" s="692">
        <f t="shared" si="2"/>
        <v>140</v>
      </c>
      <c r="P102" s="29">
        <f t="shared" si="5"/>
        <v>70</v>
      </c>
      <c r="Q102" s="74">
        <f t="shared" si="3"/>
        <v>0</v>
      </c>
      <c r="R102" s="28"/>
      <c r="S102" s="28"/>
      <c r="T102" s="28"/>
      <c r="U102" s="28"/>
      <c r="V102" s="28"/>
      <c r="W102" s="28"/>
      <c r="X102" s="28"/>
      <c r="Y102" s="28"/>
      <c r="Z102" s="28"/>
    </row>
    <row r="103" spans="1:26" ht="15.75" customHeight="1">
      <c r="A103" s="111">
        <v>95</v>
      </c>
      <c r="B103" s="275" t="s">
        <v>1645</v>
      </c>
      <c r="C103" s="48"/>
      <c r="D103" s="9"/>
      <c r="E103" s="116" t="s">
        <v>772</v>
      </c>
      <c r="F103" s="161"/>
      <c r="G103" s="670">
        <v>125</v>
      </c>
      <c r="H103" s="88">
        <v>1</v>
      </c>
      <c r="I103" s="88"/>
      <c r="J103" s="40" t="s">
        <v>33</v>
      </c>
      <c r="K103" s="40" t="s">
        <v>2738</v>
      </c>
      <c r="L103" s="40" t="s">
        <v>2738</v>
      </c>
      <c r="M103" s="40" t="s">
        <v>2738</v>
      </c>
      <c r="N103" s="40" t="s">
        <v>2738</v>
      </c>
      <c r="O103" s="692">
        <f t="shared" si="2"/>
        <v>125</v>
      </c>
      <c r="P103" s="29">
        <f t="shared" si="5"/>
        <v>125</v>
      </c>
      <c r="Q103" s="74">
        <f t="shared" si="3"/>
        <v>0</v>
      </c>
      <c r="R103" s="28"/>
      <c r="S103" s="28"/>
      <c r="T103" s="28"/>
      <c r="U103" s="28"/>
      <c r="V103" s="28"/>
      <c r="W103" s="28"/>
      <c r="X103" s="28"/>
      <c r="Y103" s="28"/>
      <c r="Z103" s="28"/>
    </row>
    <row r="104" spans="1:26" ht="15.75" customHeight="1">
      <c r="A104" s="111">
        <v>96</v>
      </c>
      <c r="B104" s="275" t="s">
        <v>1822</v>
      </c>
      <c r="C104" s="48"/>
      <c r="D104" s="9"/>
      <c r="E104" s="116" t="s">
        <v>1823</v>
      </c>
      <c r="F104" s="161"/>
      <c r="G104" s="670">
        <v>2.38</v>
      </c>
      <c r="H104" s="88">
        <v>40</v>
      </c>
      <c r="I104" s="88"/>
      <c r="J104" s="40" t="s">
        <v>3459</v>
      </c>
      <c r="K104" s="40" t="s">
        <v>2738</v>
      </c>
      <c r="L104" s="40" t="s">
        <v>2738</v>
      </c>
      <c r="M104" s="40" t="s">
        <v>2738</v>
      </c>
      <c r="N104" s="40" t="s">
        <v>2738</v>
      </c>
      <c r="O104" s="692">
        <f t="shared" si="2"/>
        <v>95.199999999999989</v>
      </c>
      <c r="P104" s="29">
        <f t="shared" si="5"/>
        <v>2.38</v>
      </c>
      <c r="Q104" s="74">
        <f t="shared" si="3"/>
        <v>0</v>
      </c>
      <c r="R104" s="28"/>
      <c r="S104" s="28"/>
      <c r="T104" s="28"/>
      <c r="U104" s="28"/>
      <c r="V104" s="28"/>
      <c r="W104" s="28"/>
      <c r="X104" s="28"/>
      <c r="Y104" s="28"/>
      <c r="Z104" s="28"/>
    </row>
    <row r="105" spans="1:26" ht="15.75" customHeight="1">
      <c r="A105" s="111">
        <v>97</v>
      </c>
      <c r="B105" s="48" t="s">
        <v>1710</v>
      </c>
      <c r="C105" s="48"/>
      <c r="D105" s="9"/>
      <c r="E105" s="116" t="s">
        <v>1713</v>
      </c>
      <c r="F105" s="161"/>
      <c r="G105" s="675">
        <v>3.9</v>
      </c>
      <c r="H105" s="88">
        <v>31</v>
      </c>
      <c r="I105" s="88"/>
      <c r="J105" s="40" t="s">
        <v>2738</v>
      </c>
      <c r="K105" s="40" t="s">
        <v>2738</v>
      </c>
      <c r="L105" s="40" t="s">
        <v>2738</v>
      </c>
      <c r="M105" s="40" t="s">
        <v>2738</v>
      </c>
      <c r="N105" s="40" t="s">
        <v>2738</v>
      </c>
      <c r="O105" s="692">
        <f t="shared" si="2"/>
        <v>120.89999999999999</v>
      </c>
      <c r="P105" s="29">
        <f t="shared" si="5"/>
        <v>3.9</v>
      </c>
      <c r="Q105" s="74">
        <f t="shared" si="3"/>
        <v>0</v>
      </c>
      <c r="R105" s="28"/>
      <c r="S105" s="28"/>
      <c r="T105" s="28"/>
      <c r="U105" s="28"/>
      <c r="V105" s="28"/>
      <c r="W105" s="28"/>
      <c r="X105" s="28"/>
      <c r="Y105" s="28"/>
      <c r="Z105" s="28"/>
    </row>
    <row r="106" spans="1:26" ht="15.75" customHeight="1">
      <c r="A106" s="111">
        <v>98</v>
      </c>
      <c r="B106" s="48" t="s">
        <v>2464</v>
      </c>
      <c r="C106" s="48"/>
      <c r="D106" s="35"/>
      <c r="E106" s="50" t="s">
        <v>2467</v>
      </c>
      <c r="F106" s="161"/>
      <c r="G106" s="670">
        <v>16.2</v>
      </c>
      <c r="H106" s="88">
        <v>12</v>
      </c>
      <c r="I106" s="88"/>
      <c r="J106" s="40" t="s">
        <v>2738</v>
      </c>
      <c r="K106" s="41" t="s">
        <v>26</v>
      </c>
      <c r="L106" s="42" t="str">
        <f t="shared" ref="L106:L154" si="6">CONCATENATE(I106,J106)</f>
        <v>pc</v>
      </c>
      <c r="M106" s="782">
        <f t="shared" ref="M106:M168" si="7">H106*I106</f>
        <v>0</v>
      </c>
      <c r="N106" s="783" t="str">
        <f t="shared" ref="N106:N154" si="8">CONCATENATE(M106,K106,J106)</f>
        <v>0 pc</v>
      </c>
      <c r="O106" s="692">
        <f t="shared" si="2"/>
        <v>194.39999999999998</v>
      </c>
      <c r="P106" s="29">
        <f t="shared" si="5"/>
        <v>16.2</v>
      </c>
      <c r="Q106" s="74">
        <f t="shared" si="3"/>
        <v>0</v>
      </c>
      <c r="R106" s="28"/>
      <c r="S106" s="28"/>
      <c r="T106" s="28"/>
      <c r="U106" s="28"/>
      <c r="V106" s="28"/>
      <c r="W106" s="28"/>
      <c r="X106" s="28"/>
      <c r="Y106" s="28"/>
      <c r="Z106" s="28"/>
    </row>
    <row r="107" spans="1:26" ht="15.75" customHeight="1">
      <c r="A107" s="111">
        <v>99</v>
      </c>
      <c r="B107" s="33" t="s">
        <v>2469</v>
      </c>
      <c r="C107" s="48"/>
      <c r="D107" s="35"/>
      <c r="E107" s="116" t="s">
        <v>2641</v>
      </c>
      <c r="F107" s="161"/>
      <c r="G107" s="670">
        <v>4.9800000000000004</v>
      </c>
      <c r="H107" s="88">
        <v>12</v>
      </c>
      <c r="I107" s="88"/>
      <c r="J107" s="40" t="s">
        <v>2738</v>
      </c>
      <c r="K107" s="41" t="s">
        <v>26</v>
      </c>
      <c r="L107" s="42" t="str">
        <f t="shared" si="6"/>
        <v>pc</v>
      </c>
      <c r="M107" s="782">
        <f t="shared" si="7"/>
        <v>0</v>
      </c>
      <c r="N107" s="783" t="str">
        <f t="shared" si="8"/>
        <v>0 pc</v>
      </c>
      <c r="O107" s="692">
        <f t="shared" si="2"/>
        <v>59.760000000000005</v>
      </c>
      <c r="P107" s="29">
        <f t="shared" si="5"/>
        <v>4.9800000000000004</v>
      </c>
      <c r="Q107" s="74">
        <f t="shared" si="3"/>
        <v>0</v>
      </c>
      <c r="R107" s="28"/>
      <c r="S107" s="28"/>
      <c r="T107" s="28"/>
      <c r="U107" s="28"/>
      <c r="V107" s="28"/>
      <c r="W107" s="28"/>
      <c r="X107" s="28"/>
      <c r="Y107" s="28"/>
      <c r="Z107" s="28"/>
    </row>
    <row r="108" spans="1:26" ht="15.75" customHeight="1">
      <c r="A108" s="111">
        <v>100</v>
      </c>
      <c r="B108" s="48" t="s">
        <v>50</v>
      </c>
      <c r="C108" s="48"/>
      <c r="D108" s="35"/>
      <c r="E108" s="50"/>
      <c r="F108" s="161"/>
      <c r="G108" s="670">
        <v>0.1</v>
      </c>
      <c r="H108" s="88">
        <v>1960</v>
      </c>
      <c r="I108" s="40"/>
      <c r="J108" s="40" t="s">
        <v>2738</v>
      </c>
      <c r="K108" s="41" t="s">
        <v>26</v>
      </c>
      <c r="L108" s="42" t="str">
        <f t="shared" si="6"/>
        <v>pc</v>
      </c>
      <c r="M108" s="782">
        <f t="shared" si="7"/>
        <v>0</v>
      </c>
      <c r="N108" s="783" t="str">
        <f t="shared" si="8"/>
        <v>0 pc</v>
      </c>
      <c r="O108" s="692">
        <f t="shared" si="2"/>
        <v>196</v>
      </c>
      <c r="P108" s="29">
        <f t="shared" si="5"/>
        <v>0.1</v>
      </c>
      <c r="Q108" s="74">
        <f t="shared" si="3"/>
        <v>0</v>
      </c>
      <c r="R108" s="28"/>
      <c r="S108" s="28"/>
      <c r="T108" s="28"/>
      <c r="U108" s="28"/>
      <c r="V108" s="28"/>
      <c r="W108" s="28"/>
      <c r="X108" s="28"/>
      <c r="Y108" s="28"/>
      <c r="Z108" s="28"/>
    </row>
    <row r="109" spans="1:26" ht="15.75" customHeight="1">
      <c r="A109" s="111">
        <v>101</v>
      </c>
      <c r="B109" s="89" t="s">
        <v>210</v>
      </c>
      <c r="C109" s="48"/>
      <c r="D109" s="35"/>
      <c r="E109" s="149"/>
      <c r="F109" s="161"/>
      <c r="G109" s="670">
        <v>0.24</v>
      </c>
      <c r="H109" s="88">
        <v>84</v>
      </c>
      <c r="I109" s="86"/>
      <c r="J109" s="40" t="s">
        <v>3459</v>
      </c>
      <c r="K109" s="41" t="s">
        <v>26</v>
      </c>
      <c r="L109" s="42" t="str">
        <f t="shared" si="6"/>
        <v>pck</v>
      </c>
      <c r="M109" s="782">
        <f t="shared" si="7"/>
        <v>0</v>
      </c>
      <c r="N109" s="783" t="str">
        <f t="shared" si="8"/>
        <v>0 pck</v>
      </c>
      <c r="O109" s="692">
        <f t="shared" si="2"/>
        <v>20.16</v>
      </c>
      <c r="P109" s="29">
        <f t="shared" si="5"/>
        <v>0.24</v>
      </c>
      <c r="Q109" s="74">
        <f t="shared" si="3"/>
        <v>0</v>
      </c>
      <c r="R109" s="28"/>
      <c r="S109" s="28"/>
      <c r="T109" s="28"/>
      <c r="U109" s="28"/>
      <c r="V109" s="28"/>
      <c r="W109" s="28"/>
      <c r="X109" s="28"/>
      <c r="Y109" s="28"/>
      <c r="Z109" s="28"/>
    </row>
    <row r="110" spans="1:26" ht="15.75" customHeight="1">
      <c r="A110" s="111">
        <v>102</v>
      </c>
      <c r="B110" s="48" t="s">
        <v>1001</v>
      </c>
      <c r="C110" s="48"/>
      <c r="D110" s="35"/>
      <c r="E110" s="116"/>
      <c r="F110" s="161"/>
      <c r="G110" s="675">
        <v>300</v>
      </c>
      <c r="H110" s="88">
        <v>1</v>
      </c>
      <c r="I110" s="88"/>
      <c r="J110" s="40" t="s">
        <v>2739</v>
      </c>
      <c r="K110" s="41" t="s">
        <v>26</v>
      </c>
      <c r="L110" s="42" t="str">
        <f t="shared" si="6"/>
        <v>pcs</v>
      </c>
      <c r="M110" s="782">
        <f t="shared" si="7"/>
        <v>0</v>
      </c>
      <c r="N110" s="783" t="str">
        <f t="shared" si="8"/>
        <v>0 pcs</v>
      </c>
      <c r="O110" s="692">
        <f t="shared" si="2"/>
        <v>300</v>
      </c>
      <c r="P110" s="29">
        <f t="shared" si="5"/>
        <v>300</v>
      </c>
      <c r="Q110" s="74">
        <f t="shared" si="3"/>
        <v>0</v>
      </c>
      <c r="R110" s="28"/>
      <c r="S110" s="28"/>
      <c r="T110" s="28"/>
      <c r="U110" s="28"/>
      <c r="V110" s="28"/>
      <c r="W110" s="28"/>
      <c r="X110" s="28"/>
      <c r="Y110" s="28"/>
      <c r="Z110" s="28"/>
    </row>
    <row r="111" spans="1:26" ht="15.75" customHeight="1">
      <c r="A111" s="111">
        <v>103</v>
      </c>
      <c r="B111" s="48" t="s">
        <v>1848</v>
      </c>
      <c r="C111" s="48"/>
      <c r="D111" s="35"/>
      <c r="E111" s="116"/>
      <c r="F111" s="161"/>
      <c r="G111" s="670">
        <v>0.95</v>
      </c>
      <c r="H111" s="88">
        <v>934</v>
      </c>
      <c r="I111" s="88"/>
      <c r="J111" s="40" t="s">
        <v>2738</v>
      </c>
      <c r="K111" s="41" t="s">
        <v>26</v>
      </c>
      <c r="L111" s="42" t="str">
        <f t="shared" si="6"/>
        <v>pc</v>
      </c>
      <c r="M111" s="782">
        <f t="shared" si="7"/>
        <v>0</v>
      </c>
      <c r="N111" s="783" t="str">
        <f t="shared" si="8"/>
        <v>0 pc</v>
      </c>
      <c r="O111" s="692">
        <f t="shared" si="2"/>
        <v>887.3</v>
      </c>
      <c r="P111" s="29">
        <f t="shared" si="5"/>
        <v>0.95</v>
      </c>
      <c r="Q111" s="74">
        <f t="shared" si="3"/>
        <v>0</v>
      </c>
      <c r="R111" s="28"/>
      <c r="S111" s="28"/>
      <c r="T111" s="28"/>
      <c r="U111" s="28"/>
      <c r="V111" s="28"/>
      <c r="W111" s="28"/>
      <c r="X111" s="28"/>
      <c r="Y111" s="28"/>
      <c r="Z111" s="28"/>
    </row>
    <row r="112" spans="1:26" ht="15.75" customHeight="1">
      <c r="A112" s="111">
        <v>104</v>
      </c>
      <c r="B112" s="48" t="s">
        <v>1855</v>
      </c>
      <c r="C112" s="48"/>
      <c r="D112" s="35"/>
      <c r="E112" s="116"/>
      <c r="F112" s="156"/>
      <c r="G112" s="670">
        <v>0.85</v>
      </c>
      <c r="H112" s="88">
        <v>36</v>
      </c>
      <c r="I112" s="88"/>
      <c r="J112" s="40" t="s">
        <v>2738</v>
      </c>
      <c r="K112" s="41" t="s">
        <v>26</v>
      </c>
      <c r="L112" s="42" t="str">
        <f t="shared" si="6"/>
        <v>pc</v>
      </c>
      <c r="M112" s="782">
        <f t="shared" si="7"/>
        <v>0</v>
      </c>
      <c r="N112" s="783" t="str">
        <f t="shared" si="8"/>
        <v>0 pc</v>
      </c>
      <c r="O112" s="692">
        <f t="shared" si="2"/>
        <v>30.599999999999998</v>
      </c>
      <c r="P112" s="29">
        <f t="shared" si="5"/>
        <v>0.85</v>
      </c>
      <c r="Q112" s="74">
        <f t="shared" si="3"/>
        <v>0</v>
      </c>
      <c r="R112" s="28"/>
      <c r="S112" s="28"/>
      <c r="T112" s="28"/>
      <c r="U112" s="28"/>
      <c r="V112" s="28"/>
      <c r="W112" s="28"/>
      <c r="X112" s="28"/>
      <c r="Y112" s="28"/>
      <c r="Z112" s="28"/>
    </row>
    <row r="113" spans="1:26" ht="15.75" customHeight="1">
      <c r="A113" s="111">
        <v>105</v>
      </c>
      <c r="B113" s="89" t="s">
        <v>1171</v>
      </c>
      <c r="C113" s="48"/>
      <c r="D113" s="35"/>
      <c r="E113" s="149"/>
      <c r="F113" s="156"/>
      <c r="G113" s="686">
        <v>35</v>
      </c>
      <c r="H113" s="88">
        <v>2</v>
      </c>
      <c r="I113" s="88"/>
      <c r="J113" s="88" t="s">
        <v>3459</v>
      </c>
      <c r="K113" s="41" t="s">
        <v>26</v>
      </c>
      <c r="L113" s="42" t="str">
        <f t="shared" si="6"/>
        <v>pck</v>
      </c>
      <c r="M113" s="782">
        <f t="shared" si="7"/>
        <v>0</v>
      </c>
      <c r="N113" s="783" t="str">
        <f t="shared" si="8"/>
        <v>0 pck</v>
      </c>
      <c r="O113" s="692">
        <f t="shared" si="2"/>
        <v>70</v>
      </c>
      <c r="P113" s="29">
        <f t="shared" si="5"/>
        <v>35</v>
      </c>
      <c r="Q113" s="74">
        <f t="shared" si="3"/>
        <v>0</v>
      </c>
      <c r="R113" s="28"/>
      <c r="S113" s="28"/>
      <c r="T113" s="28"/>
      <c r="U113" s="28"/>
      <c r="V113" s="28"/>
      <c r="W113" s="28"/>
      <c r="X113" s="28"/>
      <c r="Y113" s="28"/>
      <c r="Z113" s="28"/>
    </row>
    <row r="114" spans="1:26" ht="15.75" customHeight="1">
      <c r="A114" s="111">
        <v>106</v>
      </c>
      <c r="B114" s="91" t="s">
        <v>1963</v>
      </c>
      <c r="C114" s="48"/>
      <c r="D114" s="35"/>
      <c r="E114" s="91"/>
      <c r="F114" s="156"/>
      <c r="G114" s="670">
        <v>233</v>
      </c>
      <c r="H114" s="88">
        <v>2.65</v>
      </c>
      <c r="I114" s="88"/>
      <c r="J114" s="88" t="s">
        <v>33</v>
      </c>
      <c r="K114" s="41" t="s">
        <v>26</v>
      </c>
      <c r="L114" s="42" t="str">
        <f t="shared" si="6"/>
        <v>kg</v>
      </c>
      <c r="M114" s="782">
        <f t="shared" si="7"/>
        <v>0</v>
      </c>
      <c r="N114" s="783" t="str">
        <f t="shared" si="8"/>
        <v>0 kg</v>
      </c>
      <c r="O114" s="692">
        <f t="shared" si="2"/>
        <v>617.44999999999993</v>
      </c>
      <c r="P114" s="29">
        <f t="shared" si="5"/>
        <v>232.99999999999997</v>
      </c>
      <c r="Q114" s="74">
        <f t="shared" si="3"/>
        <v>0</v>
      </c>
      <c r="R114" s="28"/>
      <c r="S114" s="28"/>
      <c r="T114" s="28"/>
      <c r="U114" s="28"/>
      <c r="V114" s="28"/>
      <c r="W114" s="28"/>
      <c r="X114" s="28"/>
      <c r="Y114" s="28"/>
      <c r="Z114" s="28"/>
    </row>
    <row r="115" spans="1:26" ht="15.75" customHeight="1">
      <c r="A115" s="111">
        <v>107</v>
      </c>
      <c r="B115" s="193" t="s">
        <v>1970</v>
      </c>
      <c r="C115" s="48"/>
      <c r="D115" s="35"/>
      <c r="E115" s="287"/>
      <c r="F115" s="156"/>
      <c r="G115" s="675">
        <v>150</v>
      </c>
      <c r="H115" s="88">
        <v>7</v>
      </c>
      <c r="I115" s="40"/>
      <c r="J115" s="40" t="s">
        <v>33</v>
      </c>
      <c r="K115" s="41" t="s">
        <v>26</v>
      </c>
      <c r="L115" s="42" t="str">
        <f t="shared" si="6"/>
        <v>kg</v>
      </c>
      <c r="M115" s="782">
        <f t="shared" si="7"/>
        <v>0</v>
      </c>
      <c r="N115" s="783" t="str">
        <f t="shared" si="8"/>
        <v>0 kg</v>
      </c>
      <c r="O115" s="692">
        <f t="shared" si="2"/>
        <v>1050</v>
      </c>
      <c r="P115" s="29">
        <f t="shared" si="5"/>
        <v>150</v>
      </c>
      <c r="Q115" s="74">
        <f t="shared" si="3"/>
        <v>0</v>
      </c>
      <c r="R115" s="28"/>
      <c r="S115" s="28"/>
      <c r="T115" s="28"/>
      <c r="U115" s="28"/>
      <c r="V115" s="28"/>
      <c r="W115" s="28"/>
      <c r="X115" s="28"/>
      <c r="Y115" s="28"/>
      <c r="Z115" s="28"/>
    </row>
    <row r="116" spans="1:26" ht="15.75" customHeight="1">
      <c r="A116" s="111">
        <v>108</v>
      </c>
      <c r="B116" s="116" t="s">
        <v>385</v>
      </c>
      <c r="C116" s="48"/>
      <c r="D116" s="35"/>
      <c r="E116" s="116" t="s">
        <v>387</v>
      </c>
      <c r="F116" s="156"/>
      <c r="G116" s="657">
        <v>60</v>
      </c>
      <c r="H116" s="88">
        <v>2</v>
      </c>
      <c r="I116" s="88"/>
      <c r="J116" s="121" t="s">
        <v>33</v>
      </c>
      <c r="K116" s="41" t="s">
        <v>26</v>
      </c>
      <c r="L116" s="42" t="str">
        <f t="shared" si="6"/>
        <v>kg</v>
      </c>
      <c r="M116" s="782">
        <f t="shared" si="7"/>
        <v>0</v>
      </c>
      <c r="N116" s="783" t="str">
        <f t="shared" si="8"/>
        <v>0 kg</v>
      </c>
      <c r="O116" s="692">
        <f t="shared" si="2"/>
        <v>120</v>
      </c>
      <c r="P116" s="29">
        <f t="shared" si="5"/>
        <v>60</v>
      </c>
      <c r="Q116" s="74">
        <f t="shared" si="3"/>
        <v>0</v>
      </c>
      <c r="R116" s="28"/>
      <c r="S116" s="28"/>
      <c r="T116" s="28"/>
      <c r="U116" s="28"/>
      <c r="V116" s="28"/>
      <c r="W116" s="28"/>
      <c r="X116" s="28"/>
      <c r="Y116" s="28"/>
      <c r="Z116" s="28"/>
    </row>
    <row r="117" spans="1:26" ht="15.75" customHeight="1">
      <c r="A117" s="111">
        <v>109</v>
      </c>
      <c r="B117" s="116" t="s">
        <v>2085</v>
      </c>
      <c r="C117" s="48"/>
      <c r="D117" s="35"/>
      <c r="E117" s="116" t="s">
        <v>2086</v>
      </c>
      <c r="F117" s="156"/>
      <c r="G117" s="657">
        <v>47</v>
      </c>
      <c r="H117" s="88">
        <v>50</v>
      </c>
      <c r="I117" s="40"/>
      <c r="J117" s="40" t="s">
        <v>33</v>
      </c>
      <c r="K117" s="41" t="s">
        <v>26</v>
      </c>
      <c r="L117" s="42" t="str">
        <f t="shared" si="6"/>
        <v>kg</v>
      </c>
      <c r="M117" s="782">
        <f t="shared" si="7"/>
        <v>0</v>
      </c>
      <c r="N117" s="783" t="str">
        <f t="shared" si="8"/>
        <v>0 kg</v>
      </c>
      <c r="O117" s="692">
        <f t="shared" si="2"/>
        <v>2350</v>
      </c>
      <c r="P117" s="29">
        <f t="shared" si="5"/>
        <v>47</v>
      </c>
      <c r="Q117" s="74">
        <f t="shared" si="3"/>
        <v>0</v>
      </c>
      <c r="R117" s="28"/>
      <c r="S117" s="28"/>
      <c r="T117" s="28"/>
      <c r="U117" s="28"/>
      <c r="V117" s="28"/>
      <c r="W117" s="28"/>
      <c r="X117" s="28"/>
      <c r="Y117" s="28"/>
      <c r="Z117" s="28"/>
    </row>
    <row r="118" spans="1:26" ht="15.75" customHeight="1">
      <c r="A118" s="111">
        <v>110</v>
      </c>
      <c r="B118" s="116" t="s">
        <v>276</v>
      </c>
      <c r="C118" s="48"/>
      <c r="D118" s="35"/>
      <c r="E118" s="116"/>
      <c r="F118" s="156"/>
      <c r="G118" s="657">
        <v>6.38</v>
      </c>
      <c r="H118" s="88">
        <v>28</v>
      </c>
      <c r="I118" s="88"/>
      <c r="J118" s="121" t="s">
        <v>2738</v>
      </c>
      <c r="K118" s="41" t="s">
        <v>26</v>
      </c>
      <c r="L118" s="42" t="str">
        <f t="shared" si="6"/>
        <v>pc</v>
      </c>
      <c r="M118" s="782">
        <f t="shared" si="7"/>
        <v>0</v>
      </c>
      <c r="N118" s="783" t="str">
        <f t="shared" si="8"/>
        <v>0 pc</v>
      </c>
      <c r="O118" s="692">
        <f t="shared" si="2"/>
        <v>178.64</v>
      </c>
      <c r="P118" s="29">
        <f t="shared" si="5"/>
        <v>6.38</v>
      </c>
      <c r="Q118" s="74">
        <f t="shared" si="3"/>
        <v>0</v>
      </c>
      <c r="R118" s="28"/>
      <c r="S118" s="28"/>
      <c r="T118" s="28"/>
      <c r="U118" s="28"/>
      <c r="V118" s="28"/>
      <c r="W118" s="28"/>
      <c r="X118" s="28"/>
      <c r="Y118" s="28"/>
      <c r="Z118" s="28"/>
    </row>
    <row r="119" spans="1:26" ht="15.75" customHeight="1">
      <c r="A119" s="111">
        <v>111</v>
      </c>
      <c r="B119" s="33" t="s">
        <v>337</v>
      </c>
      <c r="C119" s="48"/>
      <c r="D119" s="179"/>
      <c r="E119" s="50"/>
      <c r="F119" s="156"/>
      <c r="G119" s="657">
        <v>5.92</v>
      </c>
      <c r="H119" s="88">
        <v>37</v>
      </c>
      <c r="I119" s="88"/>
      <c r="J119" s="121" t="s">
        <v>2738</v>
      </c>
      <c r="K119" s="41" t="s">
        <v>26</v>
      </c>
      <c r="L119" s="42" t="str">
        <f t="shared" si="6"/>
        <v>pc</v>
      </c>
      <c r="M119" s="782">
        <f t="shared" si="7"/>
        <v>0</v>
      </c>
      <c r="N119" s="783" t="str">
        <f t="shared" si="8"/>
        <v>0 pc</v>
      </c>
      <c r="O119" s="692">
        <f t="shared" si="2"/>
        <v>219.04</v>
      </c>
      <c r="P119" s="29">
        <f t="shared" si="5"/>
        <v>5.92</v>
      </c>
      <c r="Q119" s="74">
        <f t="shared" si="3"/>
        <v>0</v>
      </c>
      <c r="R119" s="28"/>
      <c r="S119" s="28"/>
      <c r="T119" s="28"/>
      <c r="U119" s="28"/>
      <c r="V119" s="28"/>
      <c r="W119" s="28"/>
      <c r="X119" s="28"/>
      <c r="Y119" s="28"/>
      <c r="Z119" s="28"/>
    </row>
    <row r="120" spans="1:26" ht="15.75" customHeight="1">
      <c r="A120" s="111">
        <v>112</v>
      </c>
      <c r="B120" s="116" t="s">
        <v>416</v>
      </c>
      <c r="C120" s="48"/>
      <c r="D120" s="179"/>
      <c r="E120" s="116"/>
      <c r="F120" s="156"/>
      <c r="G120" s="657">
        <v>5.45</v>
      </c>
      <c r="H120" s="88">
        <v>13</v>
      </c>
      <c r="I120" s="88"/>
      <c r="J120" s="121" t="s">
        <v>2738</v>
      </c>
      <c r="K120" s="41" t="s">
        <v>26</v>
      </c>
      <c r="L120" s="42" t="str">
        <f t="shared" si="6"/>
        <v>pc</v>
      </c>
      <c r="M120" s="782">
        <f t="shared" si="7"/>
        <v>0</v>
      </c>
      <c r="N120" s="783" t="str">
        <f t="shared" si="8"/>
        <v>0 pc</v>
      </c>
      <c r="O120" s="692">
        <f t="shared" si="2"/>
        <v>70.850000000000009</v>
      </c>
      <c r="P120" s="29">
        <f t="shared" si="5"/>
        <v>5.4500000000000011</v>
      </c>
      <c r="Q120" s="74">
        <f t="shared" si="3"/>
        <v>0</v>
      </c>
      <c r="R120" s="28"/>
      <c r="S120" s="28"/>
      <c r="T120" s="28"/>
      <c r="U120" s="28"/>
      <c r="V120" s="28"/>
      <c r="W120" s="28"/>
      <c r="X120" s="28"/>
      <c r="Y120" s="28"/>
      <c r="Z120" s="28"/>
    </row>
    <row r="121" spans="1:26" ht="15.75" customHeight="1">
      <c r="A121" s="111">
        <v>113</v>
      </c>
      <c r="B121" s="116" t="s">
        <v>1279</v>
      </c>
      <c r="C121" s="48"/>
      <c r="D121" s="35"/>
      <c r="E121" s="116"/>
      <c r="F121" s="156"/>
      <c r="G121" s="657">
        <v>8.6999999999999993</v>
      </c>
      <c r="H121" s="88">
        <v>47</v>
      </c>
      <c r="I121" s="88"/>
      <c r="J121" s="121" t="s">
        <v>2738</v>
      </c>
      <c r="K121" s="41" t="s">
        <v>26</v>
      </c>
      <c r="L121" s="42" t="str">
        <f t="shared" si="6"/>
        <v>pc</v>
      </c>
      <c r="M121" s="782">
        <f t="shared" si="7"/>
        <v>0</v>
      </c>
      <c r="N121" s="783" t="str">
        <f t="shared" si="8"/>
        <v>0 pc</v>
      </c>
      <c r="O121" s="692">
        <f t="shared" si="2"/>
        <v>408.9</v>
      </c>
      <c r="P121" s="29">
        <f t="shared" si="5"/>
        <v>8.6999999999999993</v>
      </c>
      <c r="Q121" s="74">
        <f t="shared" si="3"/>
        <v>0</v>
      </c>
      <c r="R121" s="28"/>
      <c r="S121" s="28"/>
      <c r="T121" s="28"/>
      <c r="U121" s="28"/>
      <c r="V121" s="28"/>
      <c r="W121" s="28"/>
      <c r="X121" s="28"/>
      <c r="Y121" s="28"/>
      <c r="Z121" s="28"/>
    </row>
    <row r="122" spans="1:26" ht="15.75" customHeight="1">
      <c r="A122" s="111">
        <v>114</v>
      </c>
      <c r="B122" s="116" t="s">
        <v>519</v>
      </c>
      <c r="C122" s="48"/>
      <c r="D122" s="35"/>
      <c r="E122" s="116" t="s">
        <v>520</v>
      </c>
      <c r="F122" s="156"/>
      <c r="G122" s="657">
        <v>15.1</v>
      </c>
      <c r="H122" s="88">
        <v>25</v>
      </c>
      <c r="I122" s="88"/>
      <c r="J122" s="121" t="s">
        <v>2738</v>
      </c>
      <c r="K122" s="41" t="s">
        <v>26</v>
      </c>
      <c r="L122" s="42" t="str">
        <f t="shared" si="6"/>
        <v>pc</v>
      </c>
      <c r="M122" s="782">
        <f t="shared" si="7"/>
        <v>0</v>
      </c>
      <c r="N122" s="783" t="str">
        <f t="shared" si="8"/>
        <v>0 pc</v>
      </c>
      <c r="O122" s="692">
        <f t="shared" si="2"/>
        <v>377.5</v>
      </c>
      <c r="P122" s="29">
        <f t="shared" si="5"/>
        <v>15.1</v>
      </c>
      <c r="Q122" s="74">
        <f t="shared" si="3"/>
        <v>0</v>
      </c>
      <c r="R122" s="28"/>
      <c r="S122" s="28"/>
      <c r="T122" s="28"/>
      <c r="U122" s="28"/>
      <c r="V122" s="28"/>
      <c r="W122" s="28"/>
      <c r="X122" s="28"/>
      <c r="Y122" s="28"/>
      <c r="Z122" s="28"/>
    </row>
    <row r="123" spans="1:26" ht="15.75" customHeight="1">
      <c r="A123" s="111">
        <v>115</v>
      </c>
      <c r="B123" s="89" t="s">
        <v>583</v>
      </c>
      <c r="C123" s="48"/>
      <c r="D123" s="35"/>
      <c r="E123" s="149"/>
      <c r="F123" s="156"/>
      <c r="G123" s="670">
        <v>24</v>
      </c>
      <c r="H123" s="88">
        <v>6</v>
      </c>
      <c r="I123" s="88"/>
      <c r="J123" s="121" t="s">
        <v>2738</v>
      </c>
      <c r="K123" s="41" t="s">
        <v>26</v>
      </c>
      <c r="L123" s="42" t="str">
        <f t="shared" si="6"/>
        <v>pc</v>
      </c>
      <c r="M123" s="782">
        <f t="shared" si="7"/>
        <v>0</v>
      </c>
      <c r="N123" s="783" t="str">
        <f t="shared" si="8"/>
        <v>0 pc</v>
      </c>
      <c r="O123" s="692">
        <f t="shared" si="2"/>
        <v>144</v>
      </c>
      <c r="P123" s="29">
        <f t="shared" si="5"/>
        <v>24</v>
      </c>
      <c r="Q123" s="74">
        <f t="shared" si="3"/>
        <v>0</v>
      </c>
      <c r="R123" s="28"/>
      <c r="S123" s="28"/>
      <c r="T123" s="28"/>
      <c r="U123" s="28"/>
      <c r="V123" s="28"/>
      <c r="W123" s="28"/>
      <c r="X123" s="28"/>
      <c r="Y123" s="28"/>
      <c r="Z123" s="28"/>
    </row>
    <row r="124" spans="1:26" ht="15.75" customHeight="1">
      <c r="A124" s="111">
        <v>116</v>
      </c>
      <c r="B124" s="48" t="s">
        <v>636</v>
      </c>
      <c r="C124" s="48"/>
      <c r="D124" s="35"/>
      <c r="E124" s="50"/>
      <c r="F124" s="156"/>
      <c r="G124" s="657">
        <v>7.79</v>
      </c>
      <c r="H124" s="696">
        <v>6</v>
      </c>
      <c r="I124" s="687"/>
      <c r="J124" s="121" t="s">
        <v>2738</v>
      </c>
      <c r="K124" s="41" t="s">
        <v>26</v>
      </c>
      <c r="L124" s="42" t="str">
        <f t="shared" si="6"/>
        <v>pc</v>
      </c>
      <c r="M124" s="782">
        <f t="shared" si="7"/>
        <v>0</v>
      </c>
      <c r="N124" s="783" t="str">
        <f t="shared" si="8"/>
        <v>0 pc</v>
      </c>
      <c r="O124" s="692">
        <f t="shared" si="2"/>
        <v>46.74</v>
      </c>
      <c r="P124" s="29">
        <f t="shared" si="5"/>
        <v>7.79</v>
      </c>
      <c r="Q124" s="74">
        <f t="shared" si="3"/>
        <v>0</v>
      </c>
      <c r="R124" s="28"/>
      <c r="S124" s="28"/>
      <c r="T124" s="28"/>
      <c r="U124" s="28"/>
      <c r="V124" s="28"/>
      <c r="W124" s="28"/>
      <c r="X124" s="28"/>
      <c r="Y124" s="28"/>
      <c r="Z124" s="28"/>
    </row>
    <row r="125" spans="1:26" ht="15.75" customHeight="1">
      <c r="A125" s="111">
        <v>117</v>
      </c>
      <c r="B125" s="33" t="s">
        <v>708</v>
      </c>
      <c r="C125" s="48"/>
      <c r="D125" s="561"/>
      <c r="E125" s="50"/>
      <c r="F125" s="156"/>
      <c r="G125" s="657">
        <v>5.62</v>
      </c>
      <c r="H125" s="121">
        <v>1</v>
      </c>
      <c r="I125" s="121"/>
      <c r="J125" s="121" t="s">
        <v>2738</v>
      </c>
      <c r="K125" s="41" t="s">
        <v>26</v>
      </c>
      <c r="L125" s="42" t="str">
        <f t="shared" si="6"/>
        <v>pc</v>
      </c>
      <c r="M125" s="782">
        <f t="shared" si="7"/>
        <v>0</v>
      </c>
      <c r="N125" s="783" t="str">
        <f t="shared" si="8"/>
        <v>0 pc</v>
      </c>
      <c r="O125" s="692">
        <f t="shared" si="2"/>
        <v>5.62</v>
      </c>
      <c r="P125" s="29">
        <f t="shared" si="5"/>
        <v>5.62</v>
      </c>
      <c r="Q125" s="74">
        <f t="shared" si="3"/>
        <v>0</v>
      </c>
      <c r="R125" s="28"/>
      <c r="S125" s="28"/>
      <c r="T125" s="28"/>
      <c r="U125" s="28"/>
      <c r="V125" s="28"/>
      <c r="W125" s="28"/>
      <c r="X125" s="28"/>
      <c r="Y125" s="28"/>
      <c r="Z125" s="28"/>
    </row>
    <row r="126" spans="1:26" ht="15.75" customHeight="1">
      <c r="A126" s="111">
        <v>118</v>
      </c>
      <c r="B126" s="33" t="s">
        <v>2749</v>
      </c>
      <c r="C126" s="48"/>
      <c r="D126" s="9"/>
      <c r="E126" s="50" t="s">
        <v>786</v>
      </c>
      <c r="F126" s="156"/>
      <c r="G126" s="657">
        <v>14.1</v>
      </c>
      <c r="H126" s="121">
        <v>28</v>
      </c>
      <c r="I126" s="121"/>
      <c r="J126" s="121" t="s">
        <v>2738</v>
      </c>
      <c r="K126" s="41" t="s">
        <v>26</v>
      </c>
      <c r="L126" s="42" t="str">
        <f t="shared" si="6"/>
        <v>pc</v>
      </c>
      <c r="M126" s="782">
        <f t="shared" si="7"/>
        <v>0</v>
      </c>
      <c r="N126" s="783" t="str">
        <f t="shared" si="8"/>
        <v>0 pc</v>
      </c>
      <c r="O126" s="692">
        <f t="shared" si="2"/>
        <v>394.8</v>
      </c>
      <c r="P126" s="29">
        <f t="shared" si="5"/>
        <v>14.1</v>
      </c>
      <c r="Q126" s="74">
        <f t="shared" si="3"/>
        <v>0</v>
      </c>
      <c r="R126" s="28"/>
      <c r="S126" s="28"/>
      <c r="T126" s="28"/>
      <c r="U126" s="28"/>
      <c r="V126" s="28"/>
      <c r="W126" s="28"/>
      <c r="X126" s="28"/>
      <c r="Y126" s="28"/>
      <c r="Z126" s="28"/>
    </row>
    <row r="127" spans="1:26" ht="15.75" customHeight="1">
      <c r="A127" s="111">
        <v>119</v>
      </c>
      <c r="B127" s="33" t="s">
        <v>877</v>
      </c>
      <c r="C127" s="48"/>
      <c r="D127" s="9"/>
      <c r="E127" s="50"/>
      <c r="F127" s="156"/>
      <c r="G127" s="657">
        <v>5.68</v>
      </c>
      <c r="H127" s="121">
        <v>6</v>
      </c>
      <c r="I127" s="121"/>
      <c r="J127" s="121" t="s">
        <v>2738</v>
      </c>
      <c r="K127" s="41" t="s">
        <v>26</v>
      </c>
      <c r="L127" s="42" t="str">
        <f t="shared" si="6"/>
        <v>pc</v>
      </c>
      <c r="M127" s="782">
        <f t="shared" si="7"/>
        <v>0</v>
      </c>
      <c r="N127" s="783" t="str">
        <f t="shared" si="8"/>
        <v>0 pc</v>
      </c>
      <c r="O127" s="692">
        <f t="shared" si="2"/>
        <v>34.08</v>
      </c>
      <c r="P127" s="29">
        <f t="shared" si="5"/>
        <v>5.68</v>
      </c>
      <c r="Q127" s="74">
        <f t="shared" si="3"/>
        <v>0</v>
      </c>
      <c r="R127" s="28"/>
      <c r="S127" s="28"/>
      <c r="T127" s="28"/>
      <c r="U127" s="28"/>
      <c r="V127" s="28"/>
      <c r="W127" s="28"/>
      <c r="X127" s="28"/>
      <c r="Y127" s="28"/>
      <c r="Z127" s="28"/>
    </row>
    <row r="128" spans="1:26" ht="15.75" customHeight="1">
      <c r="A128" s="111">
        <v>120</v>
      </c>
      <c r="B128" s="48" t="s">
        <v>1177</v>
      </c>
      <c r="C128" s="48"/>
      <c r="D128" s="35"/>
      <c r="E128" s="50" t="s">
        <v>1178</v>
      </c>
      <c r="F128" s="156"/>
      <c r="G128" s="657">
        <v>5.3</v>
      </c>
      <c r="H128" s="121">
        <v>30</v>
      </c>
      <c r="I128" s="121"/>
      <c r="J128" s="121" t="s">
        <v>2738</v>
      </c>
      <c r="K128" s="41" t="s">
        <v>26</v>
      </c>
      <c r="L128" s="42" t="str">
        <f t="shared" si="6"/>
        <v>pc</v>
      </c>
      <c r="M128" s="782">
        <f t="shared" si="7"/>
        <v>0</v>
      </c>
      <c r="N128" s="783" t="str">
        <f t="shared" si="8"/>
        <v>0 pc</v>
      </c>
      <c r="O128" s="692">
        <f t="shared" si="2"/>
        <v>159</v>
      </c>
      <c r="P128" s="29">
        <f t="shared" si="5"/>
        <v>5.3</v>
      </c>
      <c r="Q128" s="74">
        <f t="shared" si="3"/>
        <v>0</v>
      </c>
      <c r="R128" s="28"/>
      <c r="S128" s="28"/>
      <c r="T128" s="28"/>
      <c r="U128" s="28"/>
      <c r="V128" s="28"/>
      <c r="W128" s="28"/>
      <c r="X128" s="28"/>
      <c r="Y128" s="28"/>
      <c r="Z128" s="28"/>
    </row>
    <row r="129" spans="1:26" ht="15.75" customHeight="1">
      <c r="A129" s="111">
        <v>121</v>
      </c>
      <c r="B129" s="90" t="s">
        <v>1183</v>
      </c>
      <c r="C129" s="48"/>
      <c r="D129" s="35"/>
      <c r="E129" s="149" t="s">
        <v>1178</v>
      </c>
      <c r="F129" s="156"/>
      <c r="G129" s="670">
        <v>5.92</v>
      </c>
      <c r="H129" s="88">
        <v>37</v>
      </c>
      <c r="I129" s="121"/>
      <c r="J129" s="121" t="s">
        <v>2738</v>
      </c>
      <c r="K129" s="41" t="s">
        <v>26</v>
      </c>
      <c r="L129" s="42" t="str">
        <f t="shared" si="6"/>
        <v>pc</v>
      </c>
      <c r="M129" s="782">
        <f t="shared" si="7"/>
        <v>0</v>
      </c>
      <c r="N129" s="783" t="str">
        <f t="shared" si="8"/>
        <v>0 pc</v>
      </c>
      <c r="O129" s="692">
        <f t="shared" si="2"/>
        <v>219.04</v>
      </c>
      <c r="P129" s="29">
        <f t="shared" si="5"/>
        <v>5.92</v>
      </c>
      <c r="Q129" s="74">
        <f t="shared" si="3"/>
        <v>0</v>
      </c>
      <c r="R129" s="28"/>
      <c r="S129" s="28"/>
      <c r="T129" s="28"/>
      <c r="U129" s="28"/>
      <c r="V129" s="28"/>
      <c r="W129" s="28"/>
      <c r="X129" s="28"/>
      <c r="Y129" s="28"/>
      <c r="Z129" s="28"/>
    </row>
    <row r="130" spans="1:26" ht="15.75" customHeight="1">
      <c r="A130" s="111">
        <v>122</v>
      </c>
      <c r="B130" s="89" t="s">
        <v>1194</v>
      </c>
      <c r="C130" s="48"/>
      <c r="D130" s="35"/>
      <c r="E130" s="149"/>
      <c r="F130" s="156"/>
      <c r="G130" s="670">
        <v>6.13</v>
      </c>
      <c r="H130" s="88">
        <v>20</v>
      </c>
      <c r="I130" s="121"/>
      <c r="J130" s="121" t="s">
        <v>2738</v>
      </c>
      <c r="K130" s="41" t="s">
        <v>26</v>
      </c>
      <c r="L130" s="42" t="str">
        <f t="shared" si="6"/>
        <v>pc</v>
      </c>
      <c r="M130" s="782">
        <f t="shared" si="7"/>
        <v>0</v>
      </c>
      <c r="N130" s="783" t="str">
        <f t="shared" si="8"/>
        <v>0 pc</v>
      </c>
      <c r="O130" s="692">
        <f t="shared" si="2"/>
        <v>122.6</v>
      </c>
      <c r="P130" s="29">
        <f t="shared" si="5"/>
        <v>6.13</v>
      </c>
      <c r="Q130" s="74">
        <f t="shared" si="3"/>
        <v>0</v>
      </c>
      <c r="R130" s="28"/>
      <c r="S130" s="28"/>
      <c r="T130" s="28"/>
      <c r="U130" s="28"/>
      <c r="V130" s="28"/>
      <c r="W130" s="28"/>
      <c r="X130" s="28"/>
      <c r="Y130" s="28"/>
      <c r="Z130" s="28"/>
    </row>
    <row r="131" spans="1:26" ht="15.75" customHeight="1">
      <c r="A131" s="111">
        <v>123</v>
      </c>
      <c r="B131" s="89" t="s">
        <v>1353</v>
      </c>
      <c r="C131" s="48"/>
      <c r="D131" s="35"/>
      <c r="E131" s="149"/>
      <c r="F131" s="156"/>
      <c r="G131" s="670">
        <v>9.1999999999999993</v>
      </c>
      <c r="H131" s="88">
        <v>13</v>
      </c>
      <c r="I131" s="121"/>
      <c r="J131" s="121" t="s">
        <v>2738</v>
      </c>
      <c r="K131" s="41" t="s">
        <v>26</v>
      </c>
      <c r="L131" s="42" t="str">
        <f t="shared" si="6"/>
        <v>pc</v>
      </c>
      <c r="M131" s="782">
        <f t="shared" si="7"/>
        <v>0</v>
      </c>
      <c r="N131" s="783" t="str">
        <f t="shared" si="8"/>
        <v>0 pc</v>
      </c>
      <c r="O131" s="692">
        <f t="shared" si="2"/>
        <v>119.6</v>
      </c>
      <c r="P131" s="29">
        <f t="shared" si="5"/>
        <v>9.1999999999999993</v>
      </c>
      <c r="Q131" s="74">
        <f t="shared" si="3"/>
        <v>0</v>
      </c>
      <c r="R131" s="28"/>
      <c r="S131" s="28"/>
      <c r="T131" s="28"/>
      <c r="U131" s="28"/>
      <c r="V131" s="28"/>
      <c r="W131" s="28"/>
      <c r="X131" s="28"/>
      <c r="Y131" s="28"/>
      <c r="Z131" s="28"/>
    </row>
    <row r="132" spans="1:26" ht="15.75" customHeight="1">
      <c r="A132" s="111">
        <v>124</v>
      </c>
      <c r="B132" s="89" t="s">
        <v>1477</v>
      </c>
      <c r="C132" s="48"/>
      <c r="D132" s="35"/>
      <c r="E132" s="149" t="s">
        <v>1178</v>
      </c>
      <c r="F132" s="156"/>
      <c r="G132" s="670">
        <v>5.2</v>
      </c>
      <c r="H132" s="88">
        <v>52</v>
      </c>
      <c r="I132" s="121"/>
      <c r="J132" s="121" t="s">
        <v>2738</v>
      </c>
      <c r="K132" s="41" t="s">
        <v>26</v>
      </c>
      <c r="L132" s="42" t="str">
        <f t="shared" si="6"/>
        <v>pc</v>
      </c>
      <c r="M132" s="782">
        <f t="shared" si="7"/>
        <v>0</v>
      </c>
      <c r="N132" s="783" t="str">
        <f t="shared" si="8"/>
        <v>0 pc</v>
      </c>
      <c r="O132" s="692">
        <f t="shared" si="2"/>
        <v>270.40000000000003</v>
      </c>
      <c r="P132" s="29">
        <f t="shared" si="5"/>
        <v>5.2000000000000011</v>
      </c>
      <c r="Q132" s="74">
        <f t="shared" si="3"/>
        <v>0</v>
      </c>
      <c r="R132" s="28"/>
      <c r="S132" s="28"/>
      <c r="T132" s="28"/>
      <c r="U132" s="28"/>
      <c r="V132" s="28"/>
      <c r="W132" s="28"/>
      <c r="X132" s="28"/>
      <c r="Y132" s="28"/>
      <c r="Z132" s="28"/>
    </row>
    <row r="133" spans="1:26" ht="15.75" customHeight="1">
      <c r="A133" s="111">
        <v>125</v>
      </c>
      <c r="B133" s="48" t="s">
        <v>1519</v>
      </c>
      <c r="C133" s="48"/>
      <c r="D133" s="9"/>
      <c r="E133" s="50" t="s">
        <v>786</v>
      </c>
      <c r="F133" s="156"/>
      <c r="G133" s="657">
        <v>19.899999999999999</v>
      </c>
      <c r="H133" s="121">
        <v>8</v>
      </c>
      <c r="I133" s="121"/>
      <c r="J133" s="121" t="s">
        <v>2738</v>
      </c>
      <c r="K133" s="41" t="s">
        <v>26</v>
      </c>
      <c r="L133" s="42" t="str">
        <f t="shared" si="6"/>
        <v>pc</v>
      </c>
      <c r="M133" s="782">
        <f t="shared" si="7"/>
        <v>0</v>
      </c>
      <c r="N133" s="783" t="str">
        <f t="shared" si="8"/>
        <v>0 pc</v>
      </c>
      <c r="O133" s="692">
        <f t="shared" si="2"/>
        <v>159.19999999999999</v>
      </c>
      <c r="P133" s="29">
        <f t="shared" si="5"/>
        <v>19.899999999999999</v>
      </c>
      <c r="Q133" s="74">
        <f t="shared" si="3"/>
        <v>0</v>
      </c>
      <c r="R133" s="28"/>
      <c r="S133" s="28"/>
      <c r="T133" s="28"/>
      <c r="U133" s="28"/>
      <c r="V133" s="28"/>
      <c r="W133" s="28"/>
      <c r="X133" s="28"/>
      <c r="Y133" s="28"/>
      <c r="Z133" s="28"/>
    </row>
    <row r="134" spans="1:26" ht="15.75" customHeight="1">
      <c r="A134" s="111">
        <v>126</v>
      </c>
      <c r="B134" s="48" t="s">
        <v>1686</v>
      </c>
      <c r="C134" s="48"/>
      <c r="D134" s="9"/>
      <c r="E134" s="50"/>
      <c r="F134" s="156"/>
      <c r="G134" s="657">
        <v>15.15</v>
      </c>
      <c r="H134" s="121">
        <v>3</v>
      </c>
      <c r="I134" s="121"/>
      <c r="J134" s="121" t="s">
        <v>2738</v>
      </c>
      <c r="K134" s="41" t="s">
        <v>26</v>
      </c>
      <c r="L134" s="42" t="str">
        <f t="shared" si="6"/>
        <v>pc</v>
      </c>
      <c r="M134" s="782">
        <f t="shared" si="7"/>
        <v>0</v>
      </c>
      <c r="N134" s="783" t="str">
        <f t="shared" si="8"/>
        <v>0 pc</v>
      </c>
      <c r="O134" s="692">
        <f t="shared" si="2"/>
        <v>45.45</v>
      </c>
      <c r="P134" s="29">
        <f t="shared" si="5"/>
        <v>15.15</v>
      </c>
      <c r="Q134" s="74">
        <f t="shared" si="3"/>
        <v>0</v>
      </c>
      <c r="R134" s="28"/>
      <c r="S134" s="28"/>
      <c r="T134" s="28"/>
      <c r="U134" s="28"/>
      <c r="V134" s="28"/>
      <c r="W134" s="28"/>
      <c r="X134" s="28"/>
      <c r="Y134" s="28"/>
      <c r="Z134" s="28"/>
    </row>
    <row r="135" spans="1:26" ht="15.75" customHeight="1">
      <c r="A135" s="111">
        <v>127</v>
      </c>
      <c r="B135" s="48" t="s">
        <v>1701</v>
      </c>
      <c r="C135" s="48"/>
      <c r="D135" s="9"/>
      <c r="E135" s="50" t="s">
        <v>1702</v>
      </c>
      <c r="F135" s="156"/>
      <c r="G135" s="657">
        <v>15.15</v>
      </c>
      <c r="H135" s="121">
        <v>4</v>
      </c>
      <c r="I135" s="121"/>
      <c r="J135" s="121" t="s">
        <v>2738</v>
      </c>
      <c r="K135" s="41" t="s">
        <v>26</v>
      </c>
      <c r="L135" s="42" t="str">
        <f t="shared" si="6"/>
        <v>pc</v>
      </c>
      <c r="M135" s="782">
        <f t="shared" si="7"/>
        <v>0</v>
      </c>
      <c r="N135" s="783" t="str">
        <f t="shared" si="8"/>
        <v>0 pc</v>
      </c>
      <c r="O135" s="692">
        <f t="shared" si="2"/>
        <v>60.6</v>
      </c>
      <c r="P135" s="29">
        <f t="shared" si="5"/>
        <v>15.15</v>
      </c>
      <c r="Q135" s="74">
        <f t="shared" si="3"/>
        <v>0</v>
      </c>
      <c r="R135" s="28"/>
      <c r="S135" s="28"/>
      <c r="T135" s="28"/>
      <c r="U135" s="28"/>
      <c r="V135" s="28"/>
      <c r="W135" s="28"/>
      <c r="X135" s="28"/>
      <c r="Y135" s="28"/>
      <c r="Z135" s="28"/>
    </row>
    <row r="136" spans="1:26" ht="15.75" customHeight="1">
      <c r="A136" s="111">
        <v>128</v>
      </c>
      <c r="B136" s="116" t="s">
        <v>1688</v>
      </c>
      <c r="C136" s="48"/>
      <c r="D136" s="9"/>
      <c r="E136" s="50" t="s">
        <v>1687</v>
      </c>
      <c r="F136" s="156"/>
      <c r="G136" s="657">
        <v>14.45</v>
      </c>
      <c r="H136" s="121">
        <v>11</v>
      </c>
      <c r="I136" s="121"/>
      <c r="J136" s="121" t="s">
        <v>2738</v>
      </c>
      <c r="K136" s="41" t="s">
        <v>26</v>
      </c>
      <c r="L136" s="42" t="str">
        <f t="shared" si="6"/>
        <v>pc</v>
      </c>
      <c r="M136" s="782">
        <f t="shared" si="7"/>
        <v>0</v>
      </c>
      <c r="N136" s="783" t="str">
        <f t="shared" si="8"/>
        <v>0 pc</v>
      </c>
      <c r="O136" s="692">
        <f t="shared" si="2"/>
        <v>158.94999999999999</v>
      </c>
      <c r="P136" s="29">
        <f t="shared" si="5"/>
        <v>14.45</v>
      </c>
      <c r="Q136" s="74">
        <f t="shared" si="3"/>
        <v>0</v>
      </c>
      <c r="R136" s="28"/>
      <c r="S136" s="28"/>
      <c r="T136" s="28"/>
      <c r="U136" s="28"/>
      <c r="V136" s="28"/>
      <c r="W136" s="28"/>
      <c r="X136" s="28"/>
      <c r="Y136" s="28"/>
      <c r="Z136" s="28"/>
    </row>
    <row r="137" spans="1:26" ht="15.75" customHeight="1">
      <c r="A137" s="111">
        <v>129</v>
      </c>
      <c r="B137" s="33" t="s">
        <v>1751</v>
      </c>
      <c r="C137" s="48"/>
      <c r="D137" s="9"/>
      <c r="E137" s="149" t="s">
        <v>786</v>
      </c>
      <c r="F137" s="156"/>
      <c r="G137" s="670">
        <v>23.85</v>
      </c>
      <c r="H137" s="88">
        <v>2</v>
      </c>
      <c r="I137" s="121"/>
      <c r="J137" s="121" t="s">
        <v>2738</v>
      </c>
      <c r="K137" s="41" t="s">
        <v>26</v>
      </c>
      <c r="L137" s="42" t="str">
        <f t="shared" si="6"/>
        <v>pc</v>
      </c>
      <c r="M137" s="782">
        <f t="shared" si="7"/>
        <v>0</v>
      </c>
      <c r="N137" s="783" t="str">
        <f t="shared" si="8"/>
        <v>0 pc</v>
      </c>
      <c r="O137" s="692">
        <f t="shared" si="2"/>
        <v>47.7</v>
      </c>
      <c r="P137" s="29">
        <f t="shared" si="5"/>
        <v>23.85</v>
      </c>
      <c r="Q137" s="74">
        <f t="shared" si="3"/>
        <v>0</v>
      </c>
      <c r="R137" s="28"/>
      <c r="S137" s="28"/>
      <c r="T137" s="28"/>
      <c r="U137" s="28"/>
      <c r="V137" s="28"/>
      <c r="W137" s="28"/>
      <c r="X137" s="28"/>
      <c r="Y137" s="28"/>
      <c r="Z137" s="28"/>
    </row>
    <row r="138" spans="1:26" ht="15.75" customHeight="1">
      <c r="A138" s="111">
        <v>130</v>
      </c>
      <c r="B138" s="48" t="s">
        <v>1748</v>
      </c>
      <c r="C138" s="48"/>
      <c r="D138" s="9"/>
      <c r="E138" s="149" t="s">
        <v>786</v>
      </c>
      <c r="F138" s="156"/>
      <c r="G138" s="670">
        <v>22.38</v>
      </c>
      <c r="H138" s="88">
        <v>30</v>
      </c>
      <c r="I138" s="121"/>
      <c r="J138" s="121" t="s">
        <v>2738</v>
      </c>
      <c r="K138" s="41" t="s">
        <v>26</v>
      </c>
      <c r="L138" s="42" t="str">
        <f t="shared" si="6"/>
        <v>pc</v>
      </c>
      <c r="M138" s="782">
        <f t="shared" si="7"/>
        <v>0</v>
      </c>
      <c r="N138" s="783" t="str">
        <f t="shared" si="8"/>
        <v>0 pc</v>
      </c>
      <c r="O138" s="692">
        <f t="shared" si="2"/>
        <v>671.4</v>
      </c>
      <c r="P138" s="29">
        <f t="shared" si="5"/>
        <v>22.38</v>
      </c>
      <c r="Q138" s="74">
        <f t="shared" si="3"/>
        <v>0</v>
      </c>
      <c r="R138" s="28"/>
      <c r="S138" s="28"/>
      <c r="T138" s="28"/>
      <c r="U138" s="28"/>
      <c r="V138" s="28"/>
      <c r="W138" s="28"/>
      <c r="X138" s="28"/>
      <c r="Y138" s="28"/>
      <c r="Z138" s="28"/>
    </row>
    <row r="139" spans="1:26" ht="15.75" customHeight="1">
      <c r="A139" s="111">
        <v>131</v>
      </c>
      <c r="B139" s="48" t="s">
        <v>1752</v>
      </c>
      <c r="C139" s="48"/>
      <c r="D139" s="9"/>
      <c r="E139" s="91" t="s">
        <v>786</v>
      </c>
      <c r="F139" s="156"/>
      <c r="G139" s="670">
        <v>15.7</v>
      </c>
      <c r="H139" s="110">
        <v>6</v>
      </c>
      <c r="I139" s="121"/>
      <c r="J139" s="121" t="s">
        <v>2738</v>
      </c>
      <c r="K139" s="41" t="s">
        <v>26</v>
      </c>
      <c r="L139" s="42" t="str">
        <f t="shared" si="6"/>
        <v>pc</v>
      </c>
      <c r="M139" s="782">
        <f t="shared" si="7"/>
        <v>0</v>
      </c>
      <c r="N139" s="783" t="str">
        <f t="shared" si="8"/>
        <v>0 pc</v>
      </c>
      <c r="O139" s="692">
        <f t="shared" si="2"/>
        <v>94.199999999999989</v>
      </c>
      <c r="P139" s="29">
        <f t="shared" si="5"/>
        <v>15.699999999999998</v>
      </c>
      <c r="Q139" s="74">
        <f t="shared" si="3"/>
        <v>0</v>
      </c>
      <c r="R139" s="28"/>
      <c r="S139" s="28"/>
      <c r="T139" s="28"/>
      <c r="U139" s="28"/>
      <c r="V139" s="28"/>
      <c r="W139" s="28"/>
      <c r="X139" s="28"/>
      <c r="Y139" s="28"/>
      <c r="Z139" s="28"/>
    </row>
    <row r="140" spans="1:26" ht="15.75" customHeight="1">
      <c r="A140" s="111">
        <v>132</v>
      </c>
      <c r="B140" s="33" t="s">
        <v>1886</v>
      </c>
      <c r="C140" s="48"/>
      <c r="D140" s="9"/>
      <c r="E140" s="50" t="s">
        <v>786</v>
      </c>
      <c r="F140" s="156"/>
      <c r="G140" s="670">
        <v>25.6</v>
      </c>
      <c r="H140" s="121">
        <v>1</v>
      </c>
      <c r="I140" s="121"/>
      <c r="J140" s="121" t="s">
        <v>2738</v>
      </c>
      <c r="K140" s="41" t="s">
        <v>26</v>
      </c>
      <c r="L140" s="42" t="str">
        <f t="shared" si="6"/>
        <v>pc</v>
      </c>
      <c r="M140" s="782">
        <f t="shared" si="7"/>
        <v>0</v>
      </c>
      <c r="N140" s="783" t="str">
        <f t="shared" si="8"/>
        <v>0 pc</v>
      </c>
      <c r="O140" s="692">
        <f t="shared" si="2"/>
        <v>25.6</v>
      </c>
      <c r="P140" s="29">
        <f t="shared" si="5"/>
        <v>25.6</v>
      </c>
      <c r="Q140" s="74">
        <f t="shared" si="3"/>
        <v>0</v>
      </c>
      <c r="R140" s="28"/>
      <c r="S140" s="28"/>
      <c r="T140" s="28"/>
      <c r="U140" s="28"/>
      <c r="V140" s="28"/>
      <c r="W140" s="28"/>
      <c r="X140" s="28"/>
      <c r="Y140" s="28"/>
      <c r="Z140" s="28"/>
    </row>
    <row r="141" spans="1:26" ht="15.75" customHeight="1">
      <c r="A141" s="111">
        <v>133</v>
      </c>
      <c r="B141" s="33" t="s">
        <v>1891</v>
      </c>
      <c r="C141" s="48"/>
      <c r="D141" s="9"/>
      <c r="E141" s="50"/>
      <c r="F141" s="156"/>
      <c r="G141" s="670">
        <v>16.649999999999999</v>
      </c>
      <c r="H141" s="121">
        <v>8</v>
      </c>
      <c r="I141" s="121"/>
      <c r="J141" s="121" t="s">
        <v>2738</v>
      </c>
      <c r="K141" s="41" t="s">
        <v>26</v>
      </c>
      <c r="L141" s="42" t="str">
        <f t="shared" si="6"/>
        <v>pc</v>
      </c>
      <c r="M141" s="782">
        <f t="shared" si="7"/>
        <v>0</v>
      </c>
      <c r="N141" s="783" t="str">
        <f t="shared" si="8"/>
        <v>0 pc</v>
      </c>
      <c r="O141" s="692">
        <f t="shared" si="2"/>
        <v>133.19999999999999</v>
      </c>
      <c r="P141" s="29">
        <f t="shared" si="5"/>
        <v>16.649999999999999</v>
      </c>
      <c r="Q141" s="74">
        <f t="shared" si="3"/>
        <v>0</v>
      </c>
      <c r="R141" s="28"/>
      <c r="S141" s="28"/>
      <c r="T141" s="28"/>
      <c r="U141" s="28"/>
      <c r="V141" s="28"/>
      <c r="W141" s="28"/>
      <c r="X141" s="28"/>
      <c r="Y141" s="28"/>
      <c r="Z141" s="28"/>
    </row>
    <row r="142" spans="1:26" ht="15.75" customHeight="1">
      <c r="A142" s="111">
        <v>134</v>
      </c>
      <c r="B142" s="48" t="s">
        <v>1941</v>
      </c>
      <c r="C142" s="48"/>
      <c r="D142" s="9"/>
      <c r="E142" s="50"/>
      <c r="F142" s="156"/>
      <c r="G142" s="657">
        <v>15.8</v>
      </c>
      <c r="H142" s="121">
        <v>7</v>
      </c>
      <c r="I142" s="40"/>
      <c r="J142" s="121" t="s">
        <v>2738</v>
      </c>
      <c r="K142" s="41" t="s">
        <v>26</v>
      </c>
      <c r="L142" s="42" t="str">
        <f t="shared" si="6"/>
        <v>pc</v>
      </c>
      <c r="M142" s="782">
        <f t="shared" si="7"/>
        <v>0</v>
      </c>
      <c r="N142" s="783" t="str">
        <f t="shared" si="8"/>
        <v>0 pc</v>
      </c>
      <c r="O142" s="692">
        <f t="shared" si="2"/>
        <v>110.60000000000001</v>
      </c>
      <c r="P142" s="29">
        <f t="shared" si="5"/>
        <v>15.8</v>
      </c>
      <c r="Q142" s="74">
        <f t="shared" si="3"/>
        <v>0</v>
      </c>
      <c r="R142" s="28"/>
      <c r="S142" s="28"/>
      <c r="T142" s="28"/>
      <c r="U142" s="28"/>
      <c r="V142" s="28"/>
      <c r="W142" s="28"/>
      <c r="X142" s="28"/>
      <c r="Y142" s="28"/>
      <c r="Z142" s="28"/>
    </row>
    <row r="143" spans="1:26" ht="15.75" customHeight="1">
      <c r="A143" s="111">
        <v>135</v>
      </c>
      <c r="B143" s="48" t="s">
        <v>2004</v>
      </c>
      <c r="C143" s="48"/>
      <c r="D143" s="9"/>
      <c r="E143" s="50" t="s">
        <v>1178</v>
      </c>
      <c r="F143" s="156"/>
      <c r="G143" s="657">
        <v>6.17</v>
      </c>
      <c r="H143" s="121">
        <v>50</v>
      </c>
      <c r="I143" s="40"/>
      <c r="J143" s="121" t="s">
        <v>2738</v>
      </c>
      <c r="K143" s="41" t="s">
        <v>26</v>
      </c>
      <c r="L143" s="42" t="str">
        <f t="shared" si="6"/>
        <v>pc</v>
      </c>
      <c r="M143" s="782">
        <f t="shared" si="7"/>
        <v>0</v>
      </c>
      <c r="N143" s="783" t="str">
        <f t="shared" si="8"/>
        <v>0 pc</v>
      </c>
      <c r="O143" s="692">
        <f t="shared" si="2"/>
        <v>308.5</v>
      </c>
      <c r="P143" s="29">
        <f t="shared" si="5"/>
        <v>6.17</v>
      </c>
      <c r="Q143" s="74">
        <f t="shared" si="3"/>
        <v>0</v>
      </c>
      <c r="R143" s="28"/>
      <c r="S143" s="28"/>
      <c r="T143" s="28"/>
      <c r="U143" s="28"/>
      <c r="V143" s="28"/>
      <c r="W143" s="28"/>
      <c r="X143" s="28"/>
      <c r="Y143" s="28"/>
      <c r="Z143" s="28"/>
    </row>
    <row r="144" spans="1:26" ht="15.75" customHeight="1">
      <c r="A144" s="111">
        <v>136</v>
      </c>
      <c r="B144" s="48" t="s">
        <v>2059</v>
      </c>
      <c r="C144" s="48"/>
      <c r="D144" s="9"/>
      <c r="E144" s="50" t="s">
        <v>1178</v>
      </c>
      <c r="F144" s="156"/>
      <c r="G144" s="657">
        <v>6.02</v>
      </c>
      <c r="H144" s="121">
        <v>48</v>
      </c>
      <c r="I144" s="40"/>
      <c r="J144" s="121" t="s">
        <v>2738</v>
      </c>
      <c r="K144" s="41" t="s">
        <v>26</v>
      </c>
      <c r="L144" s="42" t="str">
        <f t="shared" si="6"/>
        <v>pc</v>
      </c>
      <c r="M144" s="782">
        <f t="shared" si="7"/>
        <v>0</v>
      </c>
      <c r="N144" s="783" t="str">
        <f t="shared" si="8"/>
        <v>0 pc</v>
      </c>
      <c r="O144" s="692">
        <f t="shared" si="2"/>
        <v>288.95999999999998</v>
      </c>
      <c r="P144" s="29">
        <f t="shared" si="5"/>
        <v>6.02</v>
      </c>
      <c r="Q144" s="74">
        <f t="shared" si="3"/>
        <v>0</v>
      </c>
      <c r="R144" s="28"/>
      <c r="S144" s="28"/>
      <c r="T144" s="28"/>
      <c r="U144" s="28"/>
      <c r="V144" s="28"/>
      <c r="W144" s="28"/>
      <c r="X144" s="28"/>
      <c r="Y144" s="28"/>
      <c r="Z144" s="28"/>
    </row>
    <row r="145" spans="1:26" ht="15.75" customHeight="1">
      <c r="A145" s="111">
        <v>137</v>
      </c>
      <c r="B145" s="48" t="s">
        <v>2057</v>
      </c>
      <c r="C145" s="48"/>
      <c r="D145" s="35"/>
      <c r="E145" s="50" t="s">
        <v>1178</v>
      </c>
      <c r="F145" s="156"/>
      <c r="G145" s="657">
        <v>5.92</v>
      </c>
      <c r="H145" s="121">
        <v>68</v>
      </c>
      <c r="I145" s="40"/>
      <c r="J145" s="121" t="s">
        <v>2738</v>
      </c>
      <c r="K145" s="41" t="s">
        <v>26</v>
      </c>
      <c r="L145" s="42" t="str">
        <f t="shared" si="6"/>
        <v>pc</v>
      </c>
      <c r="M145" s="782">
        <f t="shared" si="7"/>
        <v>0</v>
      </c>
      <c r="N145" s="783" t="str">
        <f t="shared" si="8"/>
        <v>0 pc</v>
      </c>
      <c r="O145" s="692">
        <f t="shared" si="2"/>
        <v>402.56</v>
      </c>
      <c r="P145" s="29">
        <f t="shared" si="5"/>
        <v>5.92</v>
      </c>
      <c r="Q145" s="74">
        <f t="shared" si="3"/>
        <v>0</v>
      </c>
      <c r="R145" s="28"/>
      <c r="S145" s="28"/>
      <c r="T145" s="28"/>
      <c r="U145" s="28"/>
      <c r="V145" s="28"/>
      <c r="W145" s="28"/>
      <c r="X145" s="28"/>
      <c r="Y145" s="28"/>
      <c r="Z145" s="28"/>
    </row>
    <row r="146" spans="1:26" ht="15.75" customHeight="1">
      <c r="A146" s="111">
        <v>138</v>
      </c>
      <c r="B146" s="48" t="s">
        <v>2098</v>
      </c>
      <c r="C146" s="48"/>
      <c r="D146" s="35"/>
      <c r="E146" s="50"/>
      <c r="F146" s="156"/>
      <c r="G146" s="657">
        <v>23.6</v>
      </c>
      <c r="H146" s="121">
        <v>7</v>
      </c>
      <c r="I146" s="40"/>
      <c r="J146" s="121" t="s">
        <v>2738</v>
      </c>
      <c r="K146" s="41" t="s">
        <v>26</v>
      </c>
      <c r="L146" s="42" t="str">
        <f t="shared" si="6"/>
        <v>pc</v>
      </c>
      <c r="M146" s="782">
        <f t="shared" si="7"/>
        <v>0</v>
      </c>
      <c r="N146" s="783" t="str">
        <f t="shared" si="8"/>
        <v>0 pc</v>
      </c>
      <c r="O146" s="692">
        <f t="shared" si="2"/>
        <v>165.20000000000002</v>
      </c>
      <c r="P146" s="29">
        <f t="shared" si="5"/>
        <v>23.6</v>
      </c>
      <c r="Q146" s="74">
        <f t="shared" si="3"/>
        <v>0</v>
      </c>
      <c r="R146" s="28"/>
      <c r="S146" s="28"/>
      <c r="T146" s="28"/>
      <c r="U146" s="28"/>
      <c r="V146" s="28"/>
      <c r="W146" s="28"/>
      <c r="X146" s="28"/>
      <c r="Y146" s="28"/>
      <c r="Z146" s="28"/>
    </row>
    <row r="147" spans="1:26" ht="15.75" customHeight="1">
      <c r="A147" s="111">
        <v>139</v>
      </c>
      <c r="B147" s="48" t="s">
        <v>2240</v>
      </c>
      <c r="C147" s="48"/>
      <c r="D147" s="35"/>
      <c r="E147" s="50" t="s">
        <v>2241</v>
      </c>
      <c r="F147" s="156"/>
      <c r="G147" s="657">
        <v>5.85</v>
      </c>
      <c r="H147" s="121">
        <v>60</v>
      </c>
      <c r="I147" s="40"/>
      <c r="J147" s="121" t="s">
        <v>2738</v>
      </c>
      <c r="K147" s="41" t="s">
        <v>26</v>
      </c>
      <c r="L147" s="42" t="str">
        <f t="shared" si="6"/>
        <v>pc</v>
      </c>
      <c r="M147" s="782">
        <f t="shared" si="7"/>
        <v>0</v>
      </c>
      <c r="N147" s="783" t="str">
        <f t="shared" si="8"/>
        <v>0 pc</v>
      </c>
      <c r="O147" s="692">
        <f t="shared" si="2"/>
        <v>351</v>
      </c>
      <c r="P147" s="29">
        <f t="shared" si="5"/>
        <v>5.85</v>
      </c>
      <c r="Q147" s="74">
        <f t="shared" si="3"/>
        <v>0</v>
      </c>
      <c r="R147" s="28"/>
      <c r="S147" s="28"/>
      <c r="T147" s="28"/>
      <c r="U147" s="28"/>
      <c r="V147" s="28"/>
      <c r="W147" s="28"/>
      <c r="X147" s="28"/>
      <c r="Y147" s="28"/>
      <c r="Z147" s="28"/>
    </row>
    <row r="148" spans="1:26" ht="15.75" customHeight="1">
      <c r="A148" s="111">
        <v>140</v>
      </c>
      <c r="B148" s="48" t="s">
        <v>2256</v>
      </c>
      <c r="C148" s="48"/>
      <c r="D148" s="35"/>
      <c r="E148" s="287"/>
      <c r="F148" s="156"/>
      <c r="G148" s="675">
        <v>15.3</v>
      </c>
      <c r="H148" s="88">
        <v>25</v>
      </c>
      <c r="I148" s="40"/>
      <c r="J148" s="121" t="s">
        <v>2738</v>
      </c>
      <c r="K148" s="41" t="s">
        <v>26</v>
      </c>
      <c r="L148" s="42" t="str">
        <f t="shared" si="6"/>
        <v>pc</v>
      </c>
      <c r="M148" s="782">
        <f t="shared" si="7"/>
        <v>0</v>
      </c>
      <c r="N148" s="783" t="str">
        <f t="shared" si="8"/>
        <v>0 pc</v>
      </c>
      <c r="O148" s="692">
        <f t="shared" si="2"/>
        <v>382.5</v>
      </c>
      <c r="P148" s="29">
        <f t="shared" si="5"/>
        <v>15.3</v>
      </c>
      <c r="Q148" s="74">
        <f t="shared" si="3"/>
        <v>0</v>
      </c>
      <c r="R148" s="28"/>
      <c r="S148" s="28"/>
      <c r="T148" s="28"/>
      <c r="U148" s="28"/>
      <c r="V148" s="28"/>
      <c r="W148" s="28"/>
      <c r="X148" s="28"/>
      <c r="Y148" s="28"/>
      <c r="Z148" s="28"/>
    </row>
    <row r="149" spans="1:26" ht="15.75" customHeight="1">
      <c r="A149" s="111">
        <v>141</v>
      </c>
      <c r="B149" s="48" t="s">
        <v>2306</v>
      </c>
      <c r="C149" s="48"/>
      <c r="D149" s="35"/>
      <c r="E149" s="149"/>
      <c r="F149" s="156"/>
      <c r="G149" s="670">
        <v>23.45</v>
      </c>
      <c r="H149" s="88">
        <v>2</v>
      </c>
      <c r="I149" s="40"/>
      <c r="J149" s="121" t="s">
        <v>2738</v>
      </c>
      <c r="K149" s="41" t="s">
        <v>26</v>
      </c>
      <c r="L149" s="42" t="str">
        <f t="shared" si="6"/>
        <v>pc</v>
      </c>
      <c r="M149" s="782">
        <f t="shared" si="7"/>
        <v>0</v>
      </c>
      <c r="N149" s="783" t="str">
        <f t="shared" si="8"/>
        <v>0 pc</v>
      </c>
      <c r="O149" s="692">
        <f t="shared" si="2"/>
        <v>46.9</v>
      </c>
      <c r="P149" s="29">
        <f t="shared" si="5"/>
        <v>23.45</v>
      </c>
      <c r="Q149" s="74">
        <f t="shared" si="3"/>
        <v>0</v>
      </c>
      <c r="R149" s="28"/>
      <c r="S149" s="28"/>
      <c r="T149" s="28"/>
      <c r="U149" s="28"/>
      <c r="V149" s="28"/>
      <c r="W149" s="28"/>
      <c r="X149" s="28"/>
      <c r="Y149" s="28"/>
      <c r="Z149" s="28"/>
    </row>
    <row r="150" spans="1:26" ht="15.75" customHeight="1">
      <c r="A150" s="111">
        <v>142</v>
      </c>
      <c r="B150" s="48" t="s">
        <v>2398</v>
      </c>
      <c r="C150" s="48"/>
      <c r="D150" s="35"/>
      <c r="E150" s="149"/>
      <c r="F150" s="156"/>
      <c r="G150" s="670">
        <v>22.37</v>
      </c>
      <c r="H150" s="88">
        <v>11</v>
      </c>
      <c r="I150" s="40"/>
      <c r="J150" s="121" t="s">
        <v>2738</v>
      </c>
      <c r="K150" s="41" t="s">
        <v>26</v>
      </c>
      <c r="L150" s="42" t="str">
        <f t="shared" si="6"/>
        <v>pc</v>
      </c>
      <c r="M150" s="782">
        <f t="shared" si="7"/>
        <v>0</v>
      </c>
      <c r="N150" s="783" t="str">
        <f t="shared" si="8"/>
        <v>0 pc</v>
      </c>
      <c r="O150" s="692">
        <f t="shared" si="2"/>
        <v>246.07000000000002</v>
      </c>
      <c r="P150" s="29">
        <f t="shared" si="5"/>
        <v>22.37</v>
      </c>
      <c r="Q150" s="74">
        <f t="shared" si="3"/>
        <v>0</v>
      </c>
      <c r="R150" s="28"/>
      <c r="S150" s="28"/>
      <c r="T150" s="28"/>
      <c r="U150" s="28"/>
      <c r="V150" s="28"/>
      <c r="W150" s="28"/>
      <c r="X150" s="28"/>
      <c r="Y150" s="28"/>
      <c r="Z150" s="28"/>
    </row>
    <row r="151" spans="1:26" ht="15.75" customHeight="1">
      <c r="A151" s="111">
        <v>143</v>
      </c>
      <c r="B151" s="48" t="s">
        <v>2405</v>
      </c>
      <c r="C151" s="48"/>
      <c r="D151" s="35"/>
      <c r="E151" s="149"/>
      <c r="F151" s="156"/>
      <c r="G151" s="670">
        <v>14.45</v>
      </c>
      <c r="H151" s="88">
        <v>28</v>
      </c>
      <c r="I151" s="40"/>
      <c r="J151" s="121" t="s">
        <v>2738</v>
      </c>
      <c r="K151" s="41" t="s">
        <v>26</v>
      </c>
      <c r="L151" s="42" t="str">
        <f t="shared" si="6"/>
        <v>pc</v>
      </c>
      <c r="M151" s="782">
        <f t="shared" si="7"/>
        <v>0</v>
      </c>
      <c r="N151" s="783" t="str">
        <f t="shared" si="8"/>
        <v>0 pc</v>
      </c>
      <c r="O151" s="692">
        <f t="shared" si="2"/>
        <v>404.59999999999997</v>
      </c>
      <c r="P151" s="29">
        <f t="shared" si="5"/>
        <v>14.45</v>
      </c>
      <c r="Q151" s="74">
        <f t="shared" si="3"/>
        <v>0</v>
      </c>
      <c r="R151" s="28"/>
      <c r="S151" s="28"/>
      <c r="T151" s="28"/>
      <c r="U151" s="28"/>
      <c r="V151" s="28"/>
      <c r="W151" s="28"/>
      <c r="X151" s="28"/>
      <c r="Y151" s="28"/>
      <c r="Z151" s="28"/>
    </row>
    <row r="152" spans="1:26" ht="15.75" customHeight="1">
      <c r="A152" s="111">
        <v>144</v>
      </c>
      <c r="B152" s="48" t="s">
        <v>2407</v>
      </c>
      <c r="C152" s="48"/>
      <c r="D152" s="35"/>
      <c r="E152" s="149"/>
      <c r="F152" s="156"/>
      <c r="G152" s="670">
        <v>21.45</v>
      </c>
      <c r="H152" s="88">
        <v>4</v>
      </c>
      <c r="I152" s="40"/>
      <c r="J152" s="121" t="s">
        <v>2738</v>
      </c>
      <c r="K152" s="41" t="s">
        <v>26</v>
      </c>
      <c r="L152" s="42" t="str">
        <f t="shared" si="6"/>
        <v>pc</v>
      </c>
      <c r="M152" s="782">
        <f t="shared" si="7"/>
        <v>0</v>
      </c>
      <c r="N152" s="783" t="str">
        <f t="shared" si="8"/>
        <v>0 pc</v>
      </c>
      <c r="O152" s="692">
        <f t="shared" si="2"/>
        <v>85.8</v>
      </c>
      <c r="P152" s="29">
        <f t="shared" si="5"/>
        <v>21.45</v>
      </c>
      <c r="Q152" s="74">
        <f t="shared" si="3"/>
        <v>0</v>
      </c>
      <c r="R152" s="28"/>
      <c r="S152" s="28"/>
      <c r="T152" s="28"/>
      <c r="U152" s="28"/>
      <c r="V152" s="28"/>
      <c r="W152" s="28"/>
      <c r="X152" s="28"/>
      <c r="Y152" s="28"/>
      <c r="Z152" s="28"/>
    </row>
    <row r="153" spans="1:26" ht="15.75" customHeight="1">
      <c r="A153" s="111">
        <v>145</v>
      </c>
      <c r="B153" s="48" t="s">
        <v>2418</v>
      </c>
      <c r="C153" s="48"/>
      <c r="D153" s="35"/>
      <c r="E153" s="149"/>
      <c r="F153" s="156"/>
      <c r="G153" s="670">
        <v>5.68</v>
      </c>
      <c r="H153" s="88">
        <v>57</v>
      </c>
      <c r="I153" s="40"/>
      <c r="J153" s="121" t="s">
        <v>2738</v>
      </c>
      <c r="K153" s="41" t="s">
        <v>26</v>
      </c>
      <c r="L153" s="42" t="str">
        <f t="shared" si="6"/>
        <v>pc</v>
      </c>
      <c r="M153" s="782">
        <f t="shared" si="7"/>
        <v>0</v>
      </c>
      <c r="N153" s="783" t="str">
        <f t="shared" si="8"/>
        <v>0 pc</v>
      </c>
      <c r="O153" s="692">
        <f t="shared" si="2"/>
        <v>323.76</v>
      </c>
      <c r="P153" s="29">
        <f t="shared" si="5"/>
        <v>5.68</v>
      </c>
      <c r="Q153" s="74">
        <f t="shared" si="3"/>
        <v>0</v>
      </c>
      <c r="R153" s="28"/>
      <c r="S153" s="28"/>
      <c r="T153" s="28"/>
      <c r="U153" s="28"/>
      <c r="V153" s="28"/>
      <c r="W153" s="28"/>
      <c r="X153" s="28"/>
      <c r="Y153" s="28"/>
      <c r="Z153" s="28"/>
    </row>
    <row r="154" spans="1:26" ht="15.75" customHeight="1">
      <c r="A154" s="111">
        <v>146</v>
      </c>
      <c r="B154" s="48" t="s">
        <v>2456</v>
      </c>
      <c r="C154" s="48"/>
      <c r="D154" s="35"/>
      <c r="E154" s="149"/>
      <c r="F154" s="156"/>
      <c r="G154" s="670">
        <v>24.8</v>
      </c>
      <c r="H154" s="88">
        <v>18</v>
      </c>
      <c r="I154" s="40"/>
      <c r="J154" s="121" t="s">
        <v>2738</v>
      </c>
      <c r="K154" s="41" t="s">
        <v>26</v>
      </c>
      <c r="L154" s="42" t="str">
        <f t="shared" si="6"/>
        <v>pc</v>
      </c>
      <c r="M154" s="782">
        <f t="shared" si="7"/>
        <v>0</v>
      </c>
      <c r="N154" s="783" t="str">
        <f t="shared" si="8"/>
        <v>0 pc</v>
      </c>
      <c r="O154" s="692">
        <f t="shared" si="2"/>
        <v>446.40000000000003</v>
      </c>
      <c r="P154" s="29">
        <f t="shared" si="5"/>
        <v>24.8</v>
      </c>
      <c r="Q154" s="74">
        <f t="shared" si="3"/>
        <v>0</v>
      </c>
      <c r="R154" s="28"/>
      <c r="S154" s="28"/>
      <c r="T154" s="28"/>
      <c r="U154" s="28"/>
      <c r="V154" s="28"/>
      <c r="W154" s="28"/>
      <c r="X154" s="28"/>
      <c r="Y154" s="28"/>
      <c r="Z154" s="28"/>
    </row>
    <row r="155" spans="1:26" ht="15.75" customHeight="1">
      <c r="A155" s="111">
        <v>147</v>
      </c>
      <c r="B155" s="48" t="s">
        <v>120</v>
      </c>
      <c r="C155" s="48"/>
      <c r="D155" s="35"/>
      <c r="E155" s="149" t="s">
        <v>32</v>
      </c>
      <c r="F155" s="156"/>
      <c r="G155" s="670">
        <v>80</v>
      </c>
      <c r="H155" s="88">
        <v>1.56</v>
      </c>
      <c r="I155" s="40"/>
      <c r="J155" s="731" t="s">
        <v>33</v>
      </c>
      <c r="K155" s="41" t="s">
        <v>26</v>
      </c>
      <c r="L155" s="42" t="str">
        <f>CONCATENATE(I155,J163)</f>
        <v>kg</v>
      </c>
      <c r="M155" s="782">
        <f t="shared" si="7"/>
        <v>0</v>
      </c>
      <c r="N155" s="783" t="str">
        <f>CONCATENATE(M155,K155,J163)</f>
        <v>0 kg</v>
      </c>
      <c r="O155" s="692">
        <f t="shared" si="2"/>
        <v>124.80000000000001</v>
      </c>
      <c r="P155" s="29">
        <f t="shared" si="5"/>
        <v>80</v>
      </c>
      <c r="Q155" s="74">
        <f t="shared" si="3"/>
        <v>0</v>
      </c>
      <c r="R155" s="28"/>
      <c r="S155" s="28"/>
      <c r="T155" s="28"/>
      <c r="U155" s="28"/>
      <c r="V155" s="28"/>
      <c r="W155" s="28"/>
      <c r="X155" s="28"/>
      <c r="Y155" s="28"/>
      <c r="Z155" s="28"/>
    </row>
    <row r="156" spans="1:26" ht="15.75" customHeight="1">
      <c r="A156" s="111">
        <v>148</v>
      </c>
      <c r="B156" s="48" t="s">
        <v>157</v>
      </c>
      <c r="C156" s="48"/>
      <c r="D156" s="35"/>
      <c r="E156" s="149" t="s">
        <v>32</v>
      </c>
      <c r="F156" s="156"/>
      <c r="G156" s="670">
        <v>145</v>
      </c>
      <c r="H156" s="88">
        <v>0.23</v>
      </c>
      <c r="I156" s="40"/>
      <c r="J156" s="121" t="s">
        <v>33</v>
      </c>
      <c r="K156" s="41" t="s">
        <v>26</v>
      </c>
      <c r="L156" s="42" t="str">
        <f t="shared" ref="L156:L176" si="9">CONCATENATE(I156,J156)</f>
        <v>kg</v>
      </c>
      <c r="M156" s="782">
        <f t="shared" si="7"/>
        <v>0</v>
      </c>
      <c r="N156" s="783" t="str">
        <f t="shared" ref="N156:N176" si="10">CONCATENATE(M156,K156,J156)</f>
        <v>0 kg</v>
      </c>
      <c r="O156" s="692">
        <f t="shared" si="2"/>
        <v>33.35</v>
      </c>
      <c r="P156" s="29">
        <f t="shared" si="5"/>
        <v>145</v>
      </c>
      <c r="Q156" s="74">
        <f t="shared" si="3"/>
        <v>0</v>
      </c>
      <c r="R156" s="28"/>
      <c r="S156" s="28"/>
      <c r="T156" s="28"/>
      <c r="U156" s="28"/>
      <c r="V156" s="28"/>
      <c r="W156" s="28"/>
      <c r="X156" s="28"/>
      <c r="Y156" s="28"/>
      <c r="Z156" s="28"/>
    </row>
    <row r="157" spans="1:26" ht="15.75" customHeight="1">
      <c r="A157" s="111">
        <v>149</v>
      </c>
      <c r="B157" s="48" t="s">
        <v>2065</v>
      </c>
      <c r="C157" s="48"/>
      <c r="D157" s="35"/>
      <c r="E157" s="149" t="s">
        <v>32</v>
      </c>
      <c r="F157" s="156"/>
      <c r="G157" s="670">
        <v>430</v>
      </c>
      <c r="H157" s="88">
        <v>0.25</v>
      </c>
      <c r="I157" s="40"/>
      <c r="J157" s="121" t="s">
        <v>33</v>
      </c>
      <c r="K157" s="41" t="s">
        <v>26</v>
      </c>
      <c r="L157" s="42" t="str">
        <f t="shared" si="9"/>
        <v>kg</v>
      </c>
      <c r="M157" s="782">
        <f t="shared" si="7"/>
        <v>0</v>
      </c>
      <c r="N157" s="783" t="str">
        <f t="shared" si="10"/>
        <v>0 kg</v>
      </c>
      <c r="O157" s="692">
        <f t="shared" si="2"/>
        <v>107.5</v>
      </c>
      <c r="P157" s="29">
        <f t="shared" si="5"/>
        <v>430</v>
      </c>
      <c r="Q157" s="74">
        <f t="shared" si="3"/>
        <v>0</v>
      </c>
      <c r="R157" s="28"/>
      <c r="S157" s="28"/>
      <c r="T157" s="28"/>
      <c r="U157" s="28"/>
      <c r="V157" s="28"/>
      <c r="W157" s="28"/>
      <c r="X157" s="28"/>
      <c r="Y157" s="28"/>
      <c r="Z157" s="28"/>
    </row>
    <row r="158" spans="1:26" ht="15.75" customHeight="1">
      <c r="A158" s="111">
        <v>150</v>
      </c>
      <c r="B158" s="48" t="s">
        <v>430</v>
      </c>
      <c r="C158" s="48"/>
      <c r="D158" s="35"/>
      <c r="E158" s="149" t="s">
        <v>32</v>
      </c>
      <c r="F158" s="156"/>
      <c r="G158" s="670">
        <v>145</v>
      </c>
      <c r="H158" s="88">
        <v>2.2200000000000002</v>
      </c>
      <c r="I158" s="40"/>
      <c r="J158" s="121" t="s">
        <v>33</v>
      </c>
      <c r="K158" s="41" t="s">
        <v>26</v>
      </c>
      <c r="L158" s="42" t="str">
        <f t="shared" si="9"/>
        <v>kg</v>
      </c>
      <c r="M158" s="782">
        <f t="shared" si="7"/>
        <v>0</v>
      </c>
      <c r="N158" s="783" t="str">
        <f t="shared" si="10"/>
        <v>0 kg</v>
      </c>
      <c r="O158" s="692">
        <f t="shared" si="2"/>
        <v>321.90000000000003</v>
      </c>
      <c r="P158" s="29">
        <f t="shared" si="5"/>
        <v>145</v>
      </c>
      <c r="Q158" s="74">
        <f t="shared" si="3"/>
        <v>0</v>
      </c>
      <c r="R158" s="28"/>
      <c r="S158" s="28"/>
      <c r="T158" s="28"/>
      <c r="U158" s="28"/>
      <c r="V158" s="28"/>
      <c r="W158" s="28"/>
      <c r="X158" s="28"/>
      <c r="Y158" s="28"/>
      <c r="Z158" s="28"/>
    </row>
    <row r="159" spans="1:26" ht="15.75" customHeight="1">
      <c r="A159" s="111">
        <v>151</v>
      </c>
      <c r="B159" s="48" t="s">
        <v>442</v>
      </c>
      <c r="C159" s="48"/>
      <c r="D159" s="35"/>
      <c r="E159" s="149" t="s">
        <v>32</v>
      </c>
      <c r="F159" s="156"/>
      <c r="G159" s="670">
        <v>170</v>
      </c>
      <c r="H159" s="88">
        <v>6.61</v>
      </c>
      <c r="I159" s="40"/>
      <c r="J159" s="121" t="s">
        <v>33</v>
      </c>
      <c r="K159" s="41" t="s">
        <v>26</v>
      </c>
      <c r="L159" s="42" t="str">
        <f t="shared" si="9"/>
        <v>kg</v>
      </c>
      <c r="M159" s="782">
        <f t="shared" si="7"/>
        <v>0</v>
      </c>
      <c r="N159" s="783" t="str">
        <f t="shared" si="10"/>
        <v>0 kg</v>
      </c>
      <c r="O159" s="692">
        <f t="shared" si="2"/>
        <v>1123.7</v>
      </c>
      <c r="P159" s="29">
        <f t="shared" si="5"/>
        <v>170</v>
      </c>
      <c r="Q159" s="74">
        <f t="shared" si="3"/>
        <v>0</v>
      </c>
      <c r="R159" s="28"/>
      <c r="S159" s="28"/>
      <c r="T159" s="28"/>
      <c r="U159" s="28"/>
      <c r="V159" s="28"/>
      <c r="W159" s="28"/>
      <c r="X159" s="28"/>
      <c r="Y159" s="28"/>
      <c r="Z159" s="28"/>
    </row>
    <row r="160" spans="1:26" ht="15.75" customHeight="1">
      <c r="A160" s="111">
        <v>152</v>
      </c>
      <c r="B160" s="48" t="s">
        <v>445</v>
      </c>
      <c r="C160" s="48"/>
      <c r="D160" s="35"/>
      <c r="E160" s="149" t="s">
        <v>32</v>
      </c>
      <c r="F160" s="156"/>
      <c r="G160" s="670">
        <v>120</v>
      </c>
      <c r="H160" s="88">
        <v>0.61</v>
      </c>
      <c r="I160" s="40"/>
      <c r="J160" s="121" t="s">
        <v>33</v>
      </c>
      <c r="K160" s="41" t="s">
        <v>26</v>
      </c>
      <c r="L160" s="42" t="str">
        <f t="shared" si="9"/>
        <v>kg</v>
      </c>
      <c r="M160" s="782">
        <f t="shared" si="7"/>
        <v>0</v>
      </c>
      <c r="N160" s="783" t="str">
        <f t="shared" si="10"/>
        <v>0 kg</v>
      </c>
      <c r="O160" s="692">
        <f t="shared" si="2"/>
        <v>73.2</v>
      </c>
      <c r="P160" s="29">
        <f t="shared" si="5"/>
        <v>120.00000000000001</v>
      </c>
      <c r="Q160" s="74">
        <f t="shared" si="3"/>
        <v>0</v>
      </c>
      <c r="R160" s="28"/>
      <c r="S160" s="28"/>
      <c r="T160" s="28"/>
      <c r="U160" s="28"/>
      <c r="V160" s="28"/>
      <c r="W160" s="28"/>
      <c r="X160" s="28"/>
      <c r="Y160" s="28"/>
      <c r="Z160" s="28"/>
    </row>
    <row r="161" spans="1:26" ht="15.75" customHeight="1">
      <c r="A161" s="111">
        <v>153</v>
      </c>
      <c r="B161" s="48" t="s">
        <v>466</v>
      </c>
      <c r="C161" s="48"/>
      <c r="D161" s="35"/>
      <c r="E161" s="149" t="s">
        <v>32</v>
      </c>
      <c r="F161" s="156"/>
      <c r="G161" s="670">
        <v>208.8</v>
      </c>
      <c r="H161" s="88">
        <v>0.72</v>
      </c>
      <c r="I161" s="40"/>
      <c r="J161" s="121" t="s">
        <v>33</v>
      </c>
      <c r="K161" s="41" t="s">
        <v>26</v>
      </c>
      <c r="L161" s="42" t="str">
        <f t="shared" si="9"/>
        <v>kg</v>
      </c>
      <c r="M161" s="782">
        <f t="shared" si="7"/>
        <v>0</v>
      </c>
      <c r="N161" s="783" t="str">
        <f t="shared" si="10"/>
        <v>0 kg</v>
      </c>
      <c r="O161" s="692">
        <f t="shared" si="2"/>
        <v>150.33600000000001</v>
      </c>
      <c r="P161" s="29">
        <f t="shared" si="5"/>
        <v>208.8</v>
      </c>
      <c r="Q161" s="74">
        <f t="shared" si="3"/>
        <v>0</v>
      </c>
      <c r="R161" s="28"/>
      <c r="S161" s="28"/>
      <c r="T161" s="28"/>
      <c r="U161" s="28"/>
      <c r="V161" s="28"/>
      <c r="W161" s="28"/>
      <c r="X161" s="28"/>
      <c r="Y161" s="28"/>
      <c r="Z161" s="28"/>
    </row>
    <row r="162" spans="1:26" ht="15.75" customHeight="1">
      <c r="A162" s="111">
        <v>154</v>
      </c>
      <c r="B162" s="48" t="s">
        <v>489</v>
      </c>
      <c r="C162" s="48"/>
      <c r="D162" s="35"/>
      <c r="E162" s="149" t="s">
        <v>32</v>
      </c>
      <c r="F162" s="156"/>
      <c r="G162" s="670">
        <v>130</v>
      </c>
      <c r="H162" s="88">
        <v>0.12</v>
      </c>
      <c r="I162" s="40"/>
      <c r="J162" s="121" t="s">
        <v>33</v>
      </c>
      <c r="K162" s="41" t="s">
        <v>26</v>
      </c>
      <c r="L162" s="42" t="str">
        <f t="shared" si="9"/>
        <v>kg</v>
      </c>
      <c r="M162" s="782">
        <f t="shared" si="7"/>
        <v>0</v>
      </c>
      <c r="N162" s="783" t="str">
        <f t="shared" si="10"/>
        <v>0 kg</v>
      </c>
      <c r="O162" s="692">
        <f t="shared" si="2"/>
        <v>15.6</v>
      </c>
      <c r="P162" s="29">
        <f t="shared" si="5"/>
        <v>130</v>
      </c>
      <c r="Q162" s="74">
        <f t="shared" si="3"/>
        <v>0</v>
      </c>
      <c r="R162" s="28"/>
      <c r="S162" s="28"/>
      <c r="T162" s="28"/>
      <c r="U162" s="28"/>
      <c r="V162" s="28"/>
      <c r="W162" s="28"/>
      <c r="X162" s="28"/>
      <c r="Y162" s="28"/>
      <c r="Z162" s="28"/>
    </row>
    <row r="163" spans="1:26" ht="15.75" customHeight="1">
      <c r="A163" s="111">
        <v>155</v>
      </c>
      <c r="B163" s="48" t="s">
        <v>1295</v>
      </c>
      <c r="C163" s="48"/>
      <c r="D163" s="35"/>
      <c r="E163" s="149" t="s">
        <v>32</v>
      </c>
      <c r="F163" s="156"/>
      <c r="G163" s="670">
        <v>95</v>
      </c>
      <c r="H163" s="88">
        <v>2.19</v>
      </c>
      <c r="I163" s="40"/>
      <c r="J163" s="121" t="s">
        <v>33</v>
      </c>
      <c r="K163" s="41" t="s">
        <v>26</v>
      </c>
      <c r="L163" s="42" t="str">
        <f t="shared" si="9"/>
        <v>kg</v>
      </c>
      <c r="M163" s="782">
        <f t="shared" si="7"/>
        <v>0</v>
      </c>
      <c r="N163" s="783" t="str">
        <f t="shared" si="10"/>
        <v>0 kg</v>
      </c>
      <c r="O163" s="692">
        <f t="shared" si="2"/>
        <v>208.04999999999998</v>
      </c>
      <c r="P163" s="29">
        <f t="shared" si="5"/>
        <v>95</v>
      </c>
      <c r="Q163" s="74">
        <f t="shared" si="3"/>
        <v>0</v>
      </c>
      <c r="R163" s="28"/>
      <c r="S163" s="28"/>
      <c r="T163" s="28"/>
      <c r="U163" s="28"/>
      <c r="V163" s="28"/>
      <c r="W163" s="28"/>
      <c r="X163" s="28"/>
      <c r="Y163" s="28"/>
      <c r="Z163" s="28"/>
    </row>
    <row r="164" spans="1:26" ht="15.75" customHeight="1">
      <c r="A164" s="111">
        <v>156</v>
      </c>
      <c r="B164" s="48" t="s">
        <v>1330</v>
      </c>
      <c r="C164" s="48"/>
      <c r="D164" s="35"/>
      <c r="E164" s="149" t="s">
        <v>32</v>
      </c>
      <c r="F164" s="156"/>
      <c r="G164" s="670">
        <v>210</v>
      </c>
      <c r="H164" s="88">
        <v>0.39</v>
      </c>
      <c r="I164" s="40"/>
      <c r="J164" s="121" t="s">
        <v>33</v>
      </c>
      <c r="K164" s="41" t="s">
        <v>26</v>
      </c>
      <c r="L164" s="42" t="str">
        <f t="shared" si="9"/>
        <v>kg</v>
      </c>
      <c r="M164" s="782">
        <f t="shared" si="7"/>
        <v>0</v>
      </c>
      <c r="N164" s="783" t="str">
        <f t="shared" si="10"/>
        <v>0 kg</v>
      </c>
      <c r="O164" s="692">
        <f t="shared" si="2"/>
        <v>81.900000000000006</v>
      </c>
      <c r="P164" s="29">
        <f t="shared" si="5"/>
        <v>210</v>
      </c>
      <c r="Q164" s="74">
        <f t="shared" si="3"/>
        <v>0</v>
      </c>
      <c r="R164" s="28"/>
      <c r="S164" s="28"/>
      <c r="T164" s="28"/>
      <c r="U164" s="28"/>
      <c r="V164" s="28"/>
      <c r="W164" s="28"/>
      <c r="X164" s="28"/>
      <c r="Y164" s="28"/>
      <c r="Z164" s="28"/>
    </row>
    <row r="165" spans="1:26" ht="15.75" customHeight="1">
      <c r="A165" s="111">
        <v>157</v>
      </c>
      <c r="B165" s="48" t="s">
        <v>1432</v>
      </c>
      <c r="C165" s="48"/>
      <c r="D165" s="35"/>
      <c r="E165" s="149" t="s">
        <v>32</v>
      </c>
      <c r="F165" s="156"/>
      <c r="G165" s="670">
        <v>140</v>
      </c>
      <c r="H165" s="88">
        <v>0.21</v>
      </c>
      <c r="I165" s="40"/>
      <c r="J165" s="121" t="s">
        <v>33</v>
      </c>
      <c r="K165" s="41" t="s">
        <v>26</v>
      </c>
      <c r="L165" s="42" t="str">
        <f t="shared" si="9"/>
        <v>kg</v>
      </c>
      <c r="M165" s="782">
        <f t="shared" si="7"/>
        <v>0</v>
      </c>
      <c r="N165" s="783" t="str">
        <f t="shared" si="10"/>
        <v>0 kg</v>
      </c>
      <c r="O165" s="692">
        <f t="shared" si="2"/>
        <v>29.4</v>
      </c>
      <c r="P165" s="29">
        <f t="shared" si="5"/>
        <v>140</v>
      </c>
      <c r="Q165" s="74">
        <f t="shared" si="3"/>
        <v>0</v>
      </c>
      <c r="R165" s="28"/>
      <c r="S165" s="28"/>
      <c r="T165" s="28"/>
      <c r="U165" s="28"/>
      <c r="V165" s="28"/>
      <c r="W165" s="28"/>
      <c r="X165" s="28"/>
      <c r="Y165" s="28"/>
      <c r="Z165" s="28"/>
    </row>
    <row r="166" spans="1:26" ht="15.75" customHeight="1">
      <c r="A166" s="111">
        <v>158</v>
      </c>
      <c r="B166" s="48" t="s">
        <v>1756</v>
      </c>
      <c r="C166" s="48"/>
      <c r="D166" s="35"/>
      <c r="E166" s="149" t="s">
        <v>32</v>
      </c>
      <c r="F166" s="156"/>
      <c r="G166" s="670">
        <v>55</v>
      </c>
      <c r="H166" s="88">
        <v>0.85</v>
      </c>
      <c r="I166" s="40"/>
      <c r="J166" s="121" t="s">
        <v>33</v>
      </c>
      <c r="K166" s="41" t="s">
        <v>26</v>
      </c>
      <c r="L166" s="42" t="str">
        <f t="shared" si="9"/>
        <v>kg</v>
      </c>
      <c r="M166" s="782">
        <f t="shared" si="7"/>
        <v>0</v>
      </c>
      <c r="N166" s="783" t="str">
        <f t="shared" si="10"/>
        <v>0 kg</v>
      </c>
      <c r="O166" s="692">
        <f t="shared" si="2"/>
        <v>46.75</v>
      </c>
      <c r="P166" s="29">
        <f t="shared" si="5"/>
        <v>55</v>
      </c>
      <c r="Q166" s="74">
        <f t="shared" si="3"/>
        <v>0</v>
      </c>
      <c r="R166" s="28"/>
      <c r="S166" s="28"/>
      <c r="T166" s="28"/>
      <c r="U166" s="28"/>
      <c r="V166" s="28"/>
      <c r="W166" s="28"/>
      <c r="X166" s="28"/>
      <c r="Y166" s="28"/>
      <c r="Z166" s="28"/>
    </row>
    <row r="167" spans="1:26" ht="15.75" customHeight="1">
      <c r="A167" s="111">
        <v>159</v>
      </c>
      <c r="B167" s="48" t="s">
        <v>1765</v>
      </c>
      <c r="C167" s="48"/>
      <c r="D167" s="35"/>
      <c r="E167" s="149" t="s">
        <v>32</v>
      </c>
      <c r="F167" s="156"/>
      <c r="G167" s="670">
        <v>195</v>
      </c>
      <c r="H167" s="88">
        <v>0.19</v>
      </c>
      <c r="I167" s="40"/>
      <c r="J167" s="121" t="s">
        <v>33</v>
      </c>
      <c r="K167" s="41" t="s">
        <v>26</v>
      </c>
      <c r="L167" s="42" t="str">
        <f t="shared" si="9"/>
        <v>kg</v>
      </c>
      <c r="M167" s="782">
        <f t="shared" si="7"/>
        <v>0</v>
      </c>
      <c r="N167" s="783" t="str">
        <f t="shared" si="10"/>
        <v>0 kg</v>
      </c>
      <c r="O167" s="692">
        <f t="shared" si="2"/>
        <v>37.049999999999997</v>
      </c>
      <c r="P167" s="29">
        <f t="shared" si="5"/>
        <v>194.99999999999997</v>
      </c>
      <c r="Q167" s="74">
        <f t="shared" si="3"/>
        <v>0</v>
      </c>
      <c r="R167" s="28"/>
      <c r="S167" s="28"/>
      <c r="T167" s="28"/>
      <c r="U167" s="28"/>
      <c r="V167" s="28"/>
      <c r="W167" s="28"/>
      <c r="X167" s="28"/>
      <c r="Y167" s="28"/>
      <c r="Z167" s="28"/>
    </row>
    <row r="168" spans="1:26" ht="15.75" customHeight="1">
      <c r="A168" s="111">
        <v>160</v>
      </c>
      <c r="B168" s="48" t="s">
        <v>1771</v>
      </c>
      <c r="C168" s="48"/>
      <c r="D168" s="35"/>
      <c r="E168" s="149" t="s">
        <v>32</v>
      </c>
      <c r="F168" s="156"/>
      <c r="G168" s="670">
        <v>123</v>
      </c>
      <c r="H168" s="88">
        <v>1</v>
      </c>
      <c r="I168" s="40"/>
      <c r="J168" s="121" t="s">
        <v>33</v>
      </c>
      <c r="K168" s="41" t="s">
        <v>26</v>
      </c>
      <c r="L168" s="42" t="str">
        <f t="shared" si="9"/>
        <v>kg</v>
      </c>
      <c r="M168" s="782">
        <f t="shared" si="7"/>
        <v>0</v>
      </c>
      <c r="N168" s="783" t="str">
        <f t="shared" si="10"/>
        <v>0 kg</v>
      </c>
      <c r="O168" s="692">
        <f t="shared" si="2"/>
        <v>123</v>
      </c>
      <c r="P168" s="29">
        <f t="shared" si="5"/>
        <v>123</v>
      </c>
      <c r="Q168" s="74">
        <f t="shared" si="3"/>
        <v>0</v>
      </c>
      <c r="R168" s="28"/>
      <c r="S168" s="28"/>
      <c r="T168" s="28"/>
      <c r="U168" s="28"/>
      <c r="V168" s="28"/>
      <c r="W168" s="28"/>
      <c r="X168" s="28"/>
      <c r="Y168" s="28"/>
      <c r="Z168" s="28"/>
    </row>
    <row r="169" spans="1:26" ht="15.75" customHeight="1">
      <c r="A169" s="111">
        <v>161</v>
      </c>
      <c r="B169" s="48" t="s">
        <v>1709</v>
      </c>
      <c r="C169" s="48"/>
      <c r="D169" s="35"/>
      <c r="E169" s="149" t="s">
        <v>32</v>
      </c>
      <c r="F169" s="156"/>
      <c r="G169" s="670">
        <v>65</v>
      </c>
      <c r="H169" s="88">
        <v>0.66900000000000004</v>
      </c>
      <c r="I169" s="40"/>
      <c r="J169" s="121" t="s">
        <v>33</v>
      </c>
      <c r="K169" s="41"/>
      <c r="L169" s="42" t="str">
        <f t="shared" si="9"/>
        <v>kg</v>
      </c>
      <c r="M169" s="782"/>
      <c r="N169" s="783" t="str">
        <f t="shared" si="10"/>
        <v>kg</v>
      </c>
      <c r="O169" s="692">
        <f t="shared" si="2"/>
        <v>43.484999999999999</v>
      </c>
      <c r="P169" s="29"/>
      <c r="Q169" s="74"/>
      <c r="R169" s="28"/>
      <c r="S169" s="28"/>
      <c r="T169" s="28"/>
      <c r="U169" s="28"/>
      <c r="V169" s="28"/>
      <c r="W169" s="28"/>
      <c r="X169" s="28"/>
      <c r="Y169" s="28"/>
      <c r="Z169" s="28"/>
    </row>
    <row r="170" spans="1:26" ht="15.75" customHeight="1">
      <c r="A170" s="111">
        <v>162</v>
      </c>
      <c r="B170" s="48" t="s">
        <v>30</v>
      </c>
      <c r="C170" s="48"/>
      <c r="D170" s="35"/>
      <c r="E170" s="149" t="s">
        <v>32</v>
      </c>
      <c r="F170" s="156"/>
      <c r="G170" s="670">
        <v>105.84</v>
      </c>
      <c r="H170" s="88">
        <v>1.08</v>
      </c>
      <c r="I170" s="40"/>
      <c r="J170" s="121" t="s">
        <v>33</v>
      </c>
      <c r="K170" s="41"/>
      <c r="L170" s="42" t="str">
        <f t="shared" si="9"/>
        <v>kg</v>
      </c>
      <c r="M170" s="782"/>
      <c r="N170" s="783" t="str">
        <f t="shared" si="10"/>
        <v>kg</v>
      </c>
      <c r="O170" s="692">
        <f t="shared" si="2"/>
        <v>114.30720000000001</v>
      </c>
      <c r="P170" s="29"/>
      <c r="Q170" s="74"/>
      <c r="R170" s="28"/>
      <c r="S170" s="28"/>
      <c r="T170" s="28"/>
      <c r="U170" s="28"/>
      <c r="V170" s="28"/>
      <c r="W170" s="28"/>
      <c r="X170" s="28"/>
      <c r="Y170" s="28"/>
      <c r="Z170" s="28"/>
    </row>
    <row r="171" spans="1:26" ht="15.75" customHeight="1">
      <c r="A171" s="111">
        <v>163</v>
      </c>
      <c r="B171" s="48" t="s">
        <v>2219</v>
      </c>
      <c r="C171" s="48"/>
      <c r="D171" s="35"/>
      <c r="E171" s="149" t="s">
        <v>32</v>
      </c>
      <c r="F171" s="156"/>
      <c r="G171" s="670">
        <v>260</v>
      </c>
      <c r="H171" s="88">
        <v>0.01</v>
      </c>
      <c r="I171" s="40"/>
      <c r="J171" s="121" t="s">
        <v>33</v>
      </c>
      <c r="K171" s="41"/>
      <c r="L171" s="42" t="str">
        <f t="shared" si="9"/>
        <v>kg</v>
      </c>
      <c r="M171" s="782"/>
      <c r="N171" s="783" t="str">
        <f t="shared" si="10"/>
        <v>kg</v>
      </c>
      <c r="O171" s="692">
        <f t="shared" si="2"/>
        <v>2.6</v>
      </c>
      <c r="P171" s="29"/>
      <c r="Q171" s="74"/>
      <c r="R171" s="28"/>
      <c r="S171" s="28"/>
      <c r="T171" s="28"/>
      <c r="U171" s="28"/>
      <c r="V171" s="28"/>
      <c r="W171" s="28"/>
      <c r="X171" s="28"/>
      <c r="Y171" s="28"/>
      <c r="Z171" s="28"/>
    </row>
    <row r="172" spans="1:26" ht="15.75" customHeight="1">
      <c r="A172" s="111">
        <v>164</v>
      </c>
      <c r="B172" s="48" t="s">
        <v>2222</v>
      </c>
      <c r="C172" s="48"/>
      <c r="D172" s="35"/>
      <c r="E172" s="149" t="s">
        <v>32</v>
      </c>
      <c r="F172" s="156"/>
      <c r="G172" s="670">
        <v>95</v>
      </c>
      <c r="H172" s="88">
        <v>0.23</v>
      </c>
      <c r="I172" s="40"/>
      <c r="J172" s="121" t="s">
        <v>33</v>
      </c>
      <c r="K172" s="41"/>
      <c r="L172" s="42" t="str">
        <f t="shared" si="9"/>
        <v>kg</v>
      </c>
      <c r="M172" s="782"/>
      <c r="N172" s="783" t="str">
        <f t="shared" si="10"/>
        <v>kg</v>
      </c>
      <c r="O172" s="692">
        <f t="shared" si="2"/>
        <v>21.85</v>
      </c>
      <c r="P172" s="29"/>
      <c r="Q172" s="74"/>
      <c r="R172" s="28"/>
      <c r="S172" s="28"/>
      <c r="T172" s="28"/>
      <c r="U172" s="28"/>
      <c r="V172" s="28"/>
      <c r="W172" s="28"/>
      <c r="X172" s="28"/>
      <c r="Y172" s="28"/>
      <c r="Z172" s="28"/>
    </row>
    <row r="173" spans="1:26" ht="15.75" customHeight="1">
      <c r="A173" s="111">
        <v>165</v>
      </c>
      <c r="B173" s="48" t="s">
        <v>2218</v>
      </c>
      <c r="C173" s="48"/>
      <c r="D173" s="35"/>
      <c r="E173" s="149" t="s">
        <v>32</v>
      </c>
      <c r="F173" s="156"/>
      <c r="G173" s="670">
        <v>120</v>
      </c>
      <c r="H173" s="88">
        <v>0.93</v>
      </c>
      <c r="I173" s="40"/>
      <c r="J173" s="121" t="s">
        <v>33</v>
      </c>
      <c r="K173" s="41"/>
      <c r="L173" s="42" t="str">
        <f t="shared" si="9"/>
        <v>kg</v>
      </c>
      <c r="M173" s="782"/>
      <c r="N173" s="783" t="str">
        <f t="shared" si="10"/>
        <v>kg</v>
      </c>
      <c r="O173" s="692">
        <f t="shared" si="2"/>
        <v>111.60000000000001</v>
      </c>
      <c r="P173" s="29"/>
      <c r="Q173" s="74"/>
      <c r="R173" s="28"/>
      <c r="S173" s="28"/>
      <c r="T173" s="28"/>
      <c r="U173" s="28"/>
      <c r="V173" s="28"/>
      <c r="W173" s="28"/>
      <c r="X173" s="28"/>
      <c r="Y173" s="28"/>
      <c r="Z173" s="28"/>
    </row>
    <row r="174" spans="1:26" ht="15.75" customHeight="1">
      <c r="A174" s="111">
        <v>166</v>
      </c>
      <c r="B174" s="48" t="s">
        <v>2391</v>
      </c>
      <c r="C174" s="48"/>
      <c r="D174" s="35"/>
      <c r="E174" s="149" t="s">
        <v>32</v>
      </c>
      <c r="F174" s="156"/>
      <c r="G174" s="670">
        <v>85</v>
      </c>
      <c r="H174" s="88">
        <v>0.4</v>
      </c>
      <c r="I174" s="40"/>
      <c r="J174" s="121" t="s">
        <v>33</v>
      </c>
      <c r="K174" s="41"/>
      <c r="L174" s="42" t="str">
        <f t="shared" si="9"/>
        <v>kg</v>
      </c>
      <c r="M174" s="782"/>
      <c r="N174" s="783" t="str">
        <f t="shared" si="10"/>
        <v>kg</v>
      </c>
      <c r="O174" s="692">
        <f t="shared" si="2"/>
        <v>34</v>
      </c>
      <c r="P174" s="29"/>
      <c r="Q174" s="74"/>
      <c r="R174" s="28"/>
      <c r="S174" s="28"/>
      <c r="T174" s="28"/>
      <c r="U174" s="28"/>
      <c r="V174" s="28"/>
      <c r="W174" s="28"/>
      <c r="X174" s="28"/>
      <c r="Y174" s="28"/>
      <c r="Z174" s="28"/>
    </row>
    <row r="175" spans="1:26" ht="15.75" customHeight="1">
      <c r="A175" s="111">
        <v>167</v>
      </c>
      <c r="B175" s="48" t="s">
        <v>2395</v>
      </c>
      <c r="C175" s="48"/>
      <c r="D175" s="35"/>
      <c r="E175" s="149" t="s">
        <v>32</v>
      </c>
      <c r="F175" s="156"/>
      <c r="G175" s="670">
        <v>10</v>
      </c>
      <c r="H175" s="88">
        <v>1</v>
      </c>
      <c r="I175" s="40"/>
      <c r="J175" s="121" t="s">
        <v>33</v>
      </c>
      <c r="K175" s="41"/>
      <c r="L175" s="42" t="str">
        <f t="shared" si="9"/>
        <v>kg</v>
      </c>
      <c r="M175" s="782"/>
      <c r="N175" s="783" t="str">
        <f t="shared" si="10"/>
        <v>kg</v>
      </c>
      <c r="O175" s="692">
        <f t="shared" si="2"/>
        <v>10</v>
      </c>
      <c r="P175" s="29"/>
      <c r="Q175" s="74"/>
      <c r="R175" s="28"/>
      <c r="S175" s="28"/>
      <c r="T175" s="28"/>
      <c r="U175" s="28"/>
      <c r="V175" s="28"/>
      <c r="W175" s="28"/>
      <c r="X175" s="28"/>
      <c r="Y175" s="28"/>
      <c r="Z175" s="28"/>
    </row>
    <row r="176" spans="1:26" ht="15.75" customHeight="1">
      <c r="A176" s="111">
        <v>168</v>
      </c>
      <c r="B176" s="48" t="s">
        <v>2440</v>
      </c>
      <c r="C176" s="48"/>
      <c r="D176" s="35"/>
      <c r="E176" s="149" t="s">
        <v>32</v>
      </c>
      <c r="F176" s="156"/>
      <c r="G176" s="670">
        <v>40</v>
      </c>
      <c r="H176" s="88">
        <v>0.97699999999999998</v>
      </c>
      <c r="I176" s="40"/>
      <c r="J176" s="121" t="s">
        <v>33</v>
      </c>
      <c r="K176" s="41"/>
      <c r="L176" s="42" t="str">
        <f t="shared" si="9"/>
        <v>kg</v>
      </c>
      <c r="M176" s="782"/>
      <c r="N176" s="783" t="str">
        <f t="shared" si="10"/>
        <v>kg</v>
      </c>
      <c r="O176" s="692">
        <f t="shared" si="2"/>
        <v>39.08</v>
      </c>
      <c r="P176" s="29"/>
      <c r="Q176" s="74"/>
      <c r="R176" s="28"/>
      <c r="S176" s="28"/>
      <c r="T176" s="28"/>
      <c r="U176" s="28"/>
      <c r="V176" s="28"/>
      <c r="W176" s="28"/>
      <c r="X176" s="28"/>
      <c r="Y176" s="28"/>
      <c r="Z176" s="28"/>
    </row>
    <row r="177" spans="1:26" ht="15.75" customHeight="1">
      <c r="A177" s="111"/>
      <c r="B177" s="48"/>
      <c r="C177" s="48"/>
      <c r="D177" s="35"/>
      <c r="E177" s="149"/>
      <c r="F177" s="156"/>
      <c r="G177" s="670"/>
      <c r="H177" s="88"/>
      <c r="I177" s="40"/>
      <c r="J177" s="40"/>
      <c r="K177" s="41"/>
      <c r="L177" s="42"/>
      <c r="M177" s="782"/>
      <c r="N177" s="783"/>
      <c r="O177" s="692"/>
      <c r="P177" s="29"/>
      <c r="Q177" s="74"/>
      <c r="R177" s="28"/>
      <c r="S177" s="28"/>
      <c r="T177" s="28"/>
      <c r="U177" s="28"/>
      <c r="V177" s="28"/>
      <c r="W177" s="28"/>
      <c r="X177" s="28"/>
      <c r="Y177" s="28"/>
      <c r="Z177" s="28"/>
    </row>
    <row r="178" spans="1:26" ht="15.75" customHeight="1">
      <c r="A178" s="111"/>
      <c r="B178" s="48"/>
      <c r="C178" s="48"/>
      <c r="D178" s="35"/>
      <c r="E178" s="149"/>
      <c r="F178" s="156"/>
      <c r="G178" s="670"/>
      <c r="H178" s="88"/>
      <c r="I178" s="40"/>
      <c r="J178" s="40"/>
      <c r="K178" s="41"/>
      <c r="L178" s="42"/>
      <c r="M178" s="782"/>
      <c r="N178" s="783"/>
      <c r="O178" s="692"/>
      <c r="P178" s="29"/>
      <c r="Q178" s="74"/>
      <c r="R178" s="28"/>
      <c r="S178" s="28"/>
      <c r="T178" s="28"/>
      <c r="U178" s="28"/>
      <c r="V178" s="28"/>
      <c r="W178" s="28"/>
      <c r="X178" s="28"/>
      <c r="Y178" s="28"/>
      <c r="Z178" s="28"/>
    </row>
    <row r="179" spans="1:26" ht="15.75" customHeight="1">
      <c r="A179" s="111"/>
      <c r="B179" s="48"/>
      <c r="C179" s="48"/>
      <c r="D179" s="35"/>
      <c r="E179" s="149"/>
      <c r="F179" s="156"/>
      <c r="G179" s="670"/>
      <c r="H179" s="88"/>
      <c r="I179" s="40"/>
      <c r="J179" s="40"/>
      <c r="K179" s="41"/>
      <c r="L179" s="42"/>
      <c r="M179" s="782"/>
      <c r="N179" s="783"/>
      <c r="O179" s="692"/>
      <c r="P179" s="29"/>
      <c r="Q179" s="74"/>
      <c r="R179" s="28"/>
      <c r="S179" s="28"/>
      <c r="T179" s="28"/>
      <c r="U179" s="28"/>
      <c r="V179" s="28"/>
      <c r="W179" s="28"/>
      <c r="X179" s="28"/>
      <c r="Y179" s="28"/>
      <c r="Z179" s="28"/>
    </row>
    <row r="180" spans="1:26" ht="15.75" customHeight="1">
      <c r="A180" s="111"/>
      <c r="B180" s="48"/>
      <c r="C180" s="48"/>
      <c r="D180" s="35"/>
      <c r="E180" s="149"/>
      <c r="F180" s="156"/>
      <c r="G180" s="670"/>
      <c r="H180" s="88"/>
      <c r="I180" s="40"/>
      <c r="J180" s="40"/>
      <c r="K180" s="41"/>
      <c r="L180" s="42"/>
      <c r="M180" s="782"/>
      <c r="N180" s="783"/>
      <c r="O180" s="692"/>
      <c r="P180" s="29"/>
      <c r="Q180" s="74"/>
      <c r="R180" s="28"/>
      <c r="S180" s="28"/>
      <c r="T180" s="28"/>
      <c r="U180" s="28"/>
      <c r="V180" s="28"/>
      <c r="W180" s="28"/>
      <c r="X180" s="28"/>
      <c r="Y180" s="28"/>
      <c r="Z180" s="28"/>
    </row>
    <row r="181" spans="1:26" ht="15.75" customHeight="1">
      <c r="A181" s="111"/>
      <c r="B181" s="48"/>
      <c r="C181" s="48"/>
      <c r="D181" s="35"/>
      <c r="E181" s="149"/>
      <c r="F181" s="156"/>
      <c r="G181" s="670"/>
      <c r="H181" s="88"/>
      <c r="I181" s="40"/>
      <c r="J181" s="40"/>
      <c r="K181" s="41"/>
      <c r="L181" s="42"/>
      <c r="M181" s="782"/>
      <c r="N181" s="783"/>
      <c r="O181" s="692"/>
      <c r="P181" s="29"/>
      <c r="Q181" s="74"/>
      <c r="R181" s="28"/>
      <c r="S181" s="28"/>
      <c r="T181" s="28"/>
      <c r="U181" s="28"/>
      <c r="V181" s="28"/>
      <c r="W181" s="28"/>
      <c r="X181" s="28"/>
      <c r="Y181" s="28"/>
      <c r="Z181" s="28"/>
    </row>
    <row r="182" spans="1:26" ht="15.75" customHeight="1">
      <c r="A182" s="111"/>
      <c r="B182" s="48"/>
      <c r="C182" s="48"/>
      <c r="D182" s="35"/>
      <c r="E182" s="149"/>
      <c r="F182" s="156"/>
      <c r="G182" s="670"/>
      <c r="H182" s="88"/>
      <c r="I182" s="40"/>
      <c r="J182" s="40"/>
      <c r="K182" s="41"/>
      <c r="L182" s="42"/>
      <c r="M182" s="782"/>
      <c r="N182" s="783"/>
      <c r="O182" s="692"/>
      <c r="P182" s="29"/>
      <c r="Q182" s="74"/>
      <c r="R182" s="28"/>
      <c r="S182" s="28"/>
      <c r="T182" s="28"/>
      <c r="U182" s="28"/>
      <c r="V182" s="28"/>
      <c r="W182" s="28"/>
      <c r="X182" s="28"/>
      <c r="Y182" s="28"/>
      <c r="Z182" s="28"/>
    </row>
    <row r="183" spans="1:26" ht="15.75" customHeight="1">
      <c r="A183" s="111"/>
      <c r="B183" s="48"/>
      <c r="C183" s="48"/>
      <c r="D183" s="35"/>
      <c r="E183" s="149"/>
      <c r="F183" s="156"/>
      <c r="G183" s="670"/>
      <c r="H183" s="88"/>
      <c r="I183" s="40"/>
      <c r="J183" s="40"/>
      <c r="K183" s="41"/>
      <c r="L183" s="42"/>
      <c r="M183" s="782"/>
      <c r="N183" s="783"/>
      <c r="O183" s="692"/>
      <c r="P183" s="29"/>
      <c r="Q183" s="74"/>
      <c r="R183" s="28"/>
      <c r="S183" s="28"/>
      <c r="T183" s="28"/>
      <c r="U183" s="28"/>
      <c r="V183" s="28"/>
      <c r="W183" s="28"/>
      <c r="X183" s="28"/>
      <c r="Y183" s="28"/>
      <c r="Z183" s="28"/>
    </row>
    <row r="184" spans="1:26" ht="15.75" customHeight="1">
      <c r="A184" s="111"/>
      <c r="B184" s="48"/>
      <c r="C184" s="48"/>
      <c r="D184" s="35"/>
      <c r="E184" s="149"/>
      <c r="F184" s="156"/>
      <c r="G184" s="670"/>
      <c r="H184" s="88"/>
      <c r="I184" s="40"/>
      <c r="J184" s="40"/>
      <c r="K184" s="41"/>
      <c r="L184" s="42"/>
      <c r="M184" s="782"/>
      <c r="N184" s="783"/>
      <c r="O184" s="692"/>
      <c r="P184" s="29"/>
      <c r="Q184" s="74"/>
      <c r="R184" s="28"/>
      <c r="S184" s="28"/>
      <c r="T184" s="28"/>
      <c r="U184" s="28"/>
      <c r="V184" s="28"/>
      <c r="W184" s="28"/>
      <c r="X184" s="28"/>
      <c r="Y184" s="28"/>
      <c r="Z184" s="28"/>
    </row>
    <row r="185" spans="1:26" ht="15.75" customHeight="1">
      <c r="A185" s="111"/>
      <c r="B185" s="48"/>
      <c r="C185" s="48"/>
      <c r="D185" s="35"/>
      <c r="E185" s="149"/>
      <c r="F185" s="156"/>
      <c r="G185" s="670"/>
      <c r="H185" s="88"/>
      <c r="I185" s="40"/>
      <c r="J185" s="40"/>
      <c r="K185" s="41"/>
      <c r="L185" s="42"/>
      <c r="M185" s="782"/>
      <c r="N185" s="783"/>
      <c r="O185" s="692"/>
      <c r="P185" s="29"/>
      <c r="Q185" s="74"/>
      <c r="R185" s="28"/>
      <c r="S185" s="28"/>
      <c r="T185" s="28"/>
      <c r="U185" s="28"/>
      <c r="V185" s="28"/>
      <c r="W185" s="28"/>
      <c r="X185" s="28"/>
      <c r="Y185" s="28"/>
      <c r="Z185" s="28"/>
    </row>
    <row r="186" spans="1:26" ht="15.75" customHeight="1">
      <c r="A186" s="111"/>
      <c r="B186" s="48"/>
      <c r="C186" s="48"/>
      <c r="D186" s="35"/>
      <c r="E186" s="149"/>
      <c r="F186" s="156"/>
      <c r="G186" s="670"/>
      <c r="H186" s="88"/>
      <c r="I186" s="40"/>
      <c r="J186" s="40"/>
      <c r="K186" s="41"/>
      <c r="L186" s="42"/>
      <c r="M186" s="782"/>
      <c r="N186" s="783"/>
      <c r="O186" s="692"/>
      <c r="P186" s="29"/>
      <c r="Q186" s="74"/>
      <c r="R186" s="28"/>
      <c r="S186" s="28"/>
      <c r="T186" s="28"/>
      <c r="U186" s="28"/>
      <c r="V186" s="28"/>
      <c r="W186" s="28"/>
      <c r="X186" s="28"/>
      <c r="Y186" s="28"/>
      <c r="Z186" s="28"/>
    </row>
    <row r="187" spans="1:26" ht="15.75" customHeight="1">
      <c r="A187" s="111"/>
      <c r="B187" s="48"/>
      <c r="C187" s="48"/>
      <c r="D187" s="35"/>
      <c r="E187" s="149"/>
      <c r="F187" s="156"/>
      <c r="G187" s="670"/>
      <c r="H187" s="88"/>
      <c r="I187" s="40"/>
      <c r="J187" s="40"/>
      <c r="K187" s="41"/>
      <c r="L187" s="42"/>
      <c r="M187" s="782"/>
      <c r="N187" s="783"/>
      <c r="O187" s="692"/>
      <c r="P187" s="29"/>
      <c r="Q187" s="74"/>
      <c r="R187" s="28"/>
      <c r="S187" s="28"/>
      <c r="T187" s="28"/>
      <c r="U187" s="28"/>
      <c r="V187" s="28"/>
      <c r="W187" s="28"/>
      <c r="X187" s="28"/>
      <c r="Y187" s="28"/>
      <c r="Z187" s="28"/>
    </row>
    <row r="188" spans="1:26" ht="15.75" customHeight="1">
      <c r="A188" s="111"/>
      <c r="B188" s="48"/>
      <c r="C188" s="48"/>
      <c r="D188" s="35"/>
      <c r="E188" s="149"/>
      <c r="F188" s="156"/>
      <c r="G188" s="670"/>
      <c r="H188" s="88"/>
      <c r="I188" s="40"/>
      <c r="J188" s="40"/>
      <c r="K188" s="41"/>
      <c r="L188" s="42"/>
      <c r="M188" s="782"/>
      <c r="N188" s="783"/>
      <c r="O188" s="692"/>
      <c r="P188" s="29"/>
      <c r="Q188" s="74"/>
      <c r="R188" s="28"/>
      <c r="S188" s="28"/>
      <c r="T188" s="28"/>
      <c r="U188" s="28"/>
      <c r="V188" s="28"/>
      <c r="W188" s="28"/>
      <c r="X188" s="28"/>
      <c r="Y188" s="28"/>
      <c r="Z188" s="28"/>
    </row>
    <row r="189" spans="1:26" ht="15.75" customHeight="1">
      <c r="A189" s="111"/>
      <c r="B189" s="48"/>
      <c r="C189" s="48"/>
      <c r="D189" s="35"/>
      <c r="E189" s="149"/>
      <c r="F189" s="156"/>
      <c r="G189" s="670"/>
      <c r="H189" s="88"/>
      <c r="I189" s="40"/>
      <c r="J189" s="40"/>
      <c r="K189" s="41"/>
      <c r="L189" s="42"/>
      <c r="M189" s="782"/>
      <c r="N189" s="783"/>
      <c r="O189" s="692"/>
      <c r="P189" s="29"/>
      <c r="Q189" s="74"/>
      <c r="R189" s="28"/>
      <c r="S189" s="28"/>
      <c r="T189" s="28"/>
      <c r="U189" s="28"/>
      <c r="V189" s="28"/>
      <c r="W189" s="28"/>
      <c r="X189" s="28"/>
      <c r="Y189" s="28"/>
      <c r="Z189" s="28"/>
    </row>
    <row r="190" spans="1:26" ht="15.75" customHeight="1">
      <c r="A190" s="111"/>
      <c r="B190" s="48"/>
      <c r="C190" s="48"/>
      <c r="D190" s="35"/>
      <c r="E190" s="149"/>
      <c r="F190" s="156"/>
      <c r="G190" s="670"/>
      <c r="H190" s="88"/>
      <c r="I190" s="40"/>
      <c r="J190" s="40"/>
      <c r="K190" s="41"/>
      <c r="L190" s="42"/>
      <c r="M190" s="782"/>
      <c r="N190" s="783"/>
      <c r="O190" s="692"/>
      <c r="P190" s="29"/>
      <c r="Q190" s="74"/>
      <c r="R190" s="28"/>
      <c r="S190" s="28"/>
      <c r="T190" s="28"/>
      <c r="U190" s="28"/>
      <c r="V190" s="28"/>
      <c r="W190" s="28"/>
      <c r="X190" s="28"/>
      <c r="Y190" s="28"/>
      <c r="Z190" s="28"/>
    </row>
    <row r="191" spans="1:26" ht="15.75" customHeight="1">
      <c r="A191" s="111"/>
      <c r="B191" s="48"/>
      <c r="C191" s="48"/>
      <c r="D191" s="35"/>
      <c r="E191" s="149"/>
      <c r="F191" s="156"/>
      <c r="G191" s="670"/>
      <c r="H191" s="88"/>
      <c r="I191" s="40"/>
      <c r="J191" s="40"/>
      <c r="K191" s="41"/>
      <c r="L191" s="42"/>
      <c r="M191" s="782"/>
      <c r="N191" s="783"/>
      <c r="O191" s="692"/>
      <c r="P191" s="29"/>
      <c r="Q191" s="74"/>
      <c r="R191" s="28"/>
      <c r="S191" s="28"/>
      <c r="T191" s="28"/>
      <c r="U191" s="28"/>
      <c r="V191" s="28"/>
      <c r="W191" s="28"/>
      <c r="X191" s="28"/>
      <c r="Y191" s="28"/>
      <c r="Z191" s="28"/>
    </row>
    <row r="192" spans="1:26" ht="15.75" customHeight="1">
      <c r="A192" s="111"/>
      <c r="B192" s="48"/>
      <c r="C192" s="48"/>
      <c r="D192" s="35"/>
      <c r="E192" s="149"/>
      <c r="F192" s="156"/>
      <c r="G192" s="670"/>
      <c r="H192" s="88"/>
      <c r="I192" s="40"/>
      <c r="J192" s="40"/>
      <c r="K192" s="41"/>
      <c r="L192" s="42"/>
      <c r="M192" s="782"/>
      <c r="N192" s="783"/>
      <c r="O192" s="692"/>
      <c r="P192" s="29"/>
      <c r="Q192" s="74"/>
      <c r="R192" s="28"/>
      <c r="S192" s="28"/>
      <c r="T192" s="28"/>
      <c r="U192" s="28"/>
      <c r="V192" s="28"/>
      <c r="W192" s="28"/>
      <c r="X192" s="28"/>
      <c r="Y192" s="28"/>
      <c r="Z192" s="28"/>
    </row>
    <row r="193" spans="1:26" ht="15.75" customHeight="1">
      <c r="A193" s="111"/>
      <c r="B193" s="48"/>
      <c r="C193" s="48"/>
      <c r="D193" s="35"/>
      <c r="E193" s="149"/>
      <c r="F193" s="156"/>
      <c r="G193" s="670"/>
      <c r="H193" s="88"/>
      <c r="I193" s="40"/>
      <c r="J193" s="40"/>
      <c r="K193" s="41"/>
      <c r="L193" s="42"/>
      <c r="M193" s="782"/>
      <c r="N193" s="783"/>
      <c r="O193" s="692"/>
      <c r="P193" s="29"/>
      <c r="Q193" s="74"/>
      <c r="R193" s="28"/>
      <c r="S193" s="28"/>
      <c r="T193" s="28"/>
      <c r="U193" s="28"/>
      <c r="V193" s="28"/>
      <c r="W193" s="28"/>
      <c r="X193" s="28"/>
      <c r="Y193" s="28"/>
      <c r="Z193" s="28"/>
    </row>
    <row r="194" spans="1:26" ht="15.75" customHeight="1">
      <c r="A194" s="111"/>
      <c r="B194" s="48"/>
      <c r="C194" s="48"/>
      <c r="D194" s="35"/>
      <c r="E194" s="149"/>
      <c r="F194" s="156"/>
      <c r="G194" s="670"/>
      <c r="H194" s="88"/>
      <c r="I194" s="40"/>
      <c r="J194" s="40"/>
      <c r="K194" s="41"/>
      <c r="L194" s="42"/>
      <c r="M194" s="782"/>
      <c r="N194" s="783"/>
      <c r="O194" s="692"/>
      <c r="P194" s="29"/>
      <c r="Q194" s="74"/>
      <c r="R194" s="28"/>
      <c r="S194" s="28"/>
      <c r="T194" s="28"/>
      <c r="U194" s="28"/>
      <c r="V194" s="28"/>
      <c r="W194" s="28"/>
      <c r="X194" s="28"/>
      <c r="Y194" s="28"/>
      <c r="Z194" s="28"/>
    </row>
    <row r="195" spans="1:26" ht="15.75" customHeight="1">
      <c r="A195" s="111"/>
      <c r="B195" s="48"/>
      <c r="C195" s="48"/>
      <c r="D195" s="35"/>
      <c r="E195" s="149"/>
      <c r="F195" s="156"/>
      <c r="G195" s="670"/>
      <c r="H195" s="88"/>
      <c r="I195" s="40"/>
      <c r="J195" s="40"/>
      <c r="K195" s="41"/>
      <c r="L195" s="42"/>
      <c r="M195" s="782"/>
      <c r="N195" s="783"/>
      <c r="O195" s="692"/>
      <c r="P195" s="29"/>
      <c r="Q195" s="74"/>
      <c r="R195" s="28"/>
      <c r="S195" s="28"/>
      <c r="T195" s="28"/>
      <c r="U195" s="28"/>
      <c r="V195" s="28"/>
      <c r="W195" s="28"/>
      <c r="X195" s="28"/>
      <c r="Y195" s="28"/>
      <c r="Z195" s="28"/>
    </row>
    <row r="196" spans="1:26" ht="15.75" customHeight="1">
      <c r="A196" s="111"/>
      <c r="B196" s="48"/>
      <c r="C196" s="48"/>
      <c r="D196" s="35"/>
      <c r="E196" s="149"/>
      <c r="F196" s="156"/>
      <c r="G196" s="670"/>
      <c r="H196" s="88"/>
      <c r="I196" s="40"/>
      <c r="J196" s="40"/>
      <c r="K196" s="41"/>
      <c r="L196" s="42"/>
      <c r="M196" s="782"/>
      <c r="N196" s="783"/>
      <c r="O196" s="692"/>
      <c r="P196" s="29"/>
      <c r="Q196" s="74"/>
      <c r="R196" s="28"/>
      <c r="S196" s="28"/>
      <c r="T196" s="28"/>
      <c r="U196" s="28"/>
      <c r="V196" s="28"/>
      <c r="W196" s="28"/>
      <c r="X196" s="28"/>
      <c r="Y196" s="28"/>
      <c r="Z196" s="28"/>
    </row>
    <row r="197" spans="1:26" ht="15.75" customHeight="1">
      <c r="A197" s="111"/>
      <c r="B197" s="48"/>
      <c r="C197" s="48"/>
      <c r="D197" s="35"/>
      <c r="E197" s="149"/>
      <c r="F197" s="156"/>
      <c r="G197" s="670"/>
      <c r="H197" s="88"/>
      <c r="I197" s="40"/>
      <c r="J197" s="40"/>
      <c r="K197" s="41"/>
      <c r="L197" s="42"/>
      <c r="M197" s="782"/>
      <c r="N197" s="783"/>
      <c r="O197" s="692"/>
      <c r="P197" s="29"/>
      <c r="Q197" s="74"/>
      <c r="R197" s="28"/>
      <c r="S197" s="28"/>
      <c r="T197" s="28"/>
      <c r="U197" s="28"/>
      <c r="V197" s="28"/>
      <c r="W197" s="28"/>
      <c r="X197" s="28"/>
      <c r="Y197" s="28"/>
      <c r="Z197" s="28"/>
    </row>
    <row r="198" spans="1:26" ht="15.75" customHeight="1">
      <c r="A198" s="111"/>
      <c r="B198" s="48"/>
      <c r="C198" s="48"/>
      <c r="D198" s="35"/>
      <c r="E198" s="149"/>
      <c r="F198" s="156"/>
      <c r="G198" s="670"/>
      <c r="H198" s="88"/>
      <c r="I198" s="40"/>
      <c r="J198" s="40"/>
      <c r="K198" s="41"/>
      <c r="L198" s="42"/>
      <c r="M198" s="782"/>
      <c r="N198" s="783"/>
      <c r="O198" s="692"/>
      <c r="P198" s="29"/>
      <c r="Q198" s="74"/>
      <c r="R198" s="28"/>
      <c r="S198" s="28"/>
      <c r="T198" s="28"/>
      <c r="U198" s="28"/>
      <c r="V198" s="28"/>
      <c r="W198" s="28"/>
      <c r="X198" s="28"/>
      <c r="Y198" s="28"/>
      <c r="Z198" s="28"/>
    </row>
    <row r="199" spans="1:26" ht="15.75" customHeight="1">
      <c r="A199" s="111"/>
      <c r="B199" s="48"/>
      <c r="C199" s="48"/>
      <c r="D199" s="35"/>
      <c r="E199" s="149"/>
      <c r="F199" s="156"/>
      <c r="G199" s="670"/>
      <c r="H199" s="88"/>
      <c r="I199" s="40"/>
      <c r="J199" s="40"/>
      <c r="K199" s="41"/>
      <c r="L199" s="42"/>
      <c r="M199" s="782"/>
      <c r="N199" s="783"/>
      <c r="O199" s="692"/>
      <c r="P199" s="29"/>
      <c r="Q199" s="74"/>
      <c r="R199" s="28"/>
      <c r="S199" s="28"/>
      <c r="T199" s="28"/>
      <c r="U199" s="28"/>
      <c r="V199" s="28"/>
      <c r="W199" s="28"/>
      <c r="X199" s="28"/>
      <c r="Y199" s="28"/>
      <c r="Z199" s="28"/>
    </row>
    <row r="200" spans="1:26" ht="15.75" customHeight="1">
      <c r="A200" s="111"/>
      <c r="B200" s="48"/>
      <c r="C200" s="48"/>
      <c r="D200" s="35"/>
      <c r="E200" s="149"/>
      <c r="F200" s="156"/>
      <c r="G200" s="670"/>
      <c r="H200" s="88"/>
      <c r="I200" s="40"/>
      <c r="J200" s="40"/>
      <c r="K200" s="41"/>
      <c r="L200" s="42"/>
      <c r="M200" s="782"/>
      <c r="N200" s="783"/>
      <c r="O200" s="692"/>
      <c r="P200" s="29"/>
      <c r="Q200" s="74"/>
      <c r="R200" s="28"/>
      <c r="S200" s="28"/>
      <c r="T200" s="28"/>
      <c r="U200" s="28"/>
      <c r="V200" s="28"/>
      <c r="W200" s="28"/>
      <c r="X200" s="28"/>
      <c r="Y200" s="28"/>
      <c r="Z200" s="28"/>
    </row>
    <row r="201" spans="1:26" ht="15.75" customHeight="1">
      <c r="A201" s="111"/>
      <c r="B201" s="48"/>
      <c r="C201" s="48"/>
      <c r="D201" s="35"/>
      <c r="E201" s="149"/>
      <c r="F201" s="156"/>
      <c r="G201" s="670"/>
      <c r="H201" s="88"/>
      <c r="I201" s="40"/>
      <c r="J201" s="40"/>
      <c r="K201" s="41"/>
      <c r="L201" s="42"/>
      <c r="M201" s="782"/>
      <c r="N201" s="783"/>
      <c r="O201" s="692"/>
      <c r="P201" s="29"/>
      <c r="Q201" s="74"/>
      <c r="R201" s="28"/>
      <c r="S201" s="28"/>
      <c r="T201" s="28"/>
      <c r="U201" s="28"/>
      <c r="V201" s="28"/>
      <c r="W201" s="28"/>
      <c r="X201" s="28"/>
      <c r="Y201" s="28"/>
      <c r="Z201" s="28"/>
    </row>
    <row r="202" spans="1:26" ht="15.75" customHeight="1">
      <c r="A202" s="111"/>
      <c r="B202" s="48"/>
      <c r="C202" s="48"/>
      <c r="D202" s="35"/>
      <c r="E202" s="149"/>
      <c r="F202" s="156"/>
      <c r="G202" s="670"/>
      <c r="H202" s="88"/>
      <c r="I202" s="40"/>
      <c r="J202" s="40"/>
      <c r="K202" s="41"/>
      <c r="L202" s="42"/>
      <c r="M202" s="782"/>
      <c r="N202" s="783"/>
      <c r="O202" s="692"/>
      <c r="P202" s="29"/>
      <c r="Q202" s="74"/>
      <c r="R202" s="28"/>
      <c r="S202" s="28"/>
      <c r="T202" s="28"/>
      <c r="U202" s="28"/>
      <c r="V202" s="28"/>
      <c r="W202" s="28"/>
      <c r="X202" s="28"/>
      <c r="Y202" s="28"/>
      <c r="Z202" s="28"/>
    </row>
    <row r="203" spans="1:26" ht="15.75" customHeight="1">
      <c r="A203" s="111"/>
      <c r="B203" s="48"/>
      <c r="C203" s="48"/>
      <c r="D203" s="35"/>
      <c r="E203" s="149"/>
      <c r="F203" s="156"/>
      <c r="G203" s="670"/>
      <c r="H203" s="88"/>
      <c r="I203" s="40"/>
      <c r="J203" s="40"/>
      <c r="K203" s="41"/>
      <c r="L203" s="42"/>
      <c r="M203" s="782"/>
      <c r="N203" s="783"/>
      <c r="O203" s="692"/>
      <c r="P203" s="29"/>
      <c r="Q203" s="74"/>
      <c r="R203" s="28"/>
      <c r="S203" s="28"/>
      <c r="T203" s="28"/>
      <c r="U203" s="28"/>
      <c r="V203" s="28"/>
      <c r="W203" s="28"/>
      <c r="X203" s="28"/>
      <c r="Y203" s="28"/>
      <c r="Z203" s="28"/>
    </row>
    <row r="204" spans="1:26" ht="15.75" customHeight="1">
      <c r="A204" s="111"/>
      <c r="B204" s="48"/>
      <c r="C204" s="48"/>
      <c r="D204" s="35"/>
      <c r="E204" s="149"/>
      <c r="F204" s="156"/>
      <c r="G204" s="670"/>
      <c r="H204" s="88"/>
      <c r="I204" s="40"/>
      <c r="J204" s="40"/>
      <c r="K204" s="41"/>
      <c r="L204" s="42"/>
      <c r="M204" s="782"/>
      <c r="N204" s="783"/>
      <c r="O204" s="692"/>
      <c r="P204" s="29"/>
      <c r="Q204" s="74"/>
      <c r="R204" s="28"/>
      <c r="S204" s="28"/>
      <c r="T204" s="28"/>
      <c r="U204" s="28"/>
      <c r="V204" s="28"/>
      <c r="W204" s="28"/>
      <c r="X204" s="28"/>
      <c r="Y204" s="28"/>
      <c r="Z204" s="28"/>
    </row>
    <row r="205" spans="1:26" ht="15.75" customHeight="1">
      <c r="A205" s="111"/>
      <c r="B205" s="48"/>
      <c r="C205" s="48"/>
      <c r="D205" s="35"/>
      <c r="E205" s="149"/>
      <c r="F205" s="156"/>
      <c r="G205" s="670"/>
      <c r="H205" s="88"/>
      <c r="I205" s="40"/>
      <c r="J205" s="40"/>
      <c r="K205" s="41"/>
      <c r="L205" s="42"/>
      <c r="M205" s="782"/>
      <c r="N205" s="783"/>
      <c r="O205" s="692"/>
      <c r="P205" s="29"/>
      <c r="Q205" s="74"/>
      <c r="R205" s="28"/>
      <c r="S205" s="28"/>
      <c r="T205" s="28"/>
      <c r="U205" s="28"/>
      <c r="V205" s="28"/>
      <c r="W205" s="28"/>
      <c r="X205" s="28"/>
      <c r="Y205" s="28"/>
      <c r="Z205" s="28"/>
    </row>
    <row r="206" spans="1:26" ht="15.75" customHeight="1">
      <c r="A206" s="111"/>
      <c r="B206" s="48"/>
      <c r="C206" s="48"/>
      <c r="D206" s="35"/>
      <c r="E206" s="149"/>
      <c r="F206" s="156"/>
      <c r="G206" s="670"/>
      <c r="H206" s="88"/>
      <c r="I206" s="40"/>
      <c r="J206" s="40"/>
      <c r="K206" s="41"/>
      <c r="L206" s="42"/>
      <c r="M206" s="782"/>
      <c r="N206" s="783"/>
      <c r="O206" s="692"/>
      <c r="P206" s="29"/>
      <c r="Q206" s="74"/>
      <c r="R206" s="28"/>
      <c r="S206" s="28"/>
      <c r="T206" s="28"/>
      <c r="U206" s="28"/>
      <c r="V206" s="28"/>
      <c r="W206" s="28"/>
      <c r="X206" s="28"/>
      <c r="Y206" s="28"/>
      <c r="Z206" s="28"/>
    </row>
    <row r="207" spans="1:26" ht="15.75" customHeight="1">
      <c r="A207" s="111"/>
      <c r="B207" s="48"/>
      <c r="C207" s="48"/>
      <c r="D207" s="35"/>
      <c r="E207" s="149"/>
      <c r="F207" s="156"/>
      <c r="G207" s="670"/>
      <c r="H207" s="88"/>
      <c r="I207" s="40"/>
      <c r="J207" s="40"/>
      <c r="K207" s="41"/>
      <c r="L207" s="42"/>
      <c r="M207" s="782"/>
      <c r="N207" s="783"/>
      <c r="O207" s="692"/>
      <c r="P207" s="29"/>
      <c r="Q207" s="74"/>
      <c r="R207" s="28"/>
      <c r="S207" s="28"/>
      <c r="T207" s="28"/>
      <c r="U207" s="28"/>
      <c r="V207" s="28"/>
      <c r="W207" s="28"/>
      <c r="X207" s="28"/>
      <c r="Y207" s="28"/>
      <c r="Z207" s="28"/>
    </row>
    <row r="208" spans="1:26" ht="15.75" customHeight="1">
      <c r="A208" s="111"/>
      <c r="B208" s="48"/>
      <c r="C208" s="48"/>
      <c r="D208" s="35"/>
      <c r="E208" s="149"/>
      <c r="F208" s="156"/>
      <c r="G208" s="670"/>
      <c r="H208" s="88"/>
      <c r="I208" s="40"/>
      <c r="J208" s="40"/>
      <c r="K208" s="41"/>
      <c r="L208" s="42"/>
      <c r="M208" s="782"/>
      <c r="N208" s="783"/>
      <c r="O208" s="692"/>
      <c r="P208" s="29"/>
      <c r="Q208" s="74"/>
      <c r="R208" s="28"/>
      <c r="S208" s="28"/>
      <c r="T208" s="28"/>
      <c r="U208" s="28"/>
      <c r="V208" s="28"/>
      <c r="W208" s="28"/>
      <c r="X208" s="28"/>
      <c r="Y208" s="28"/>
      <c r="Z208" s="28"/>
    </row>
    <row r="209" spans="1:26" ht="15.75" customHeight="1">
      <c r="A209" s="111"/>
      <c r="B209" s="48"/>
      <c r="C209" s="48"/>
      <c r="D209" s="35"/>
      <c r="E209" s="149"/>
      <c r="F209" s="156"/>
      <c r="G209" s="670"/>
      <c r="H209" s="88"/>
      <c r="I209" s="40"/>
      <c r="J209" s="40"/>
      <c r="K209" s="41"/>
      <c r="L209" s="42"/>
      <c r="M209" s="782"/>
      <c r="N209" s="783"/>
      <c r="O209" s="692"/>
      <c r="P209" s="29"/>
      <c r="Q209" s="74"/>
      <c r="R209" s="28"/>
      <c r="S209" s="28"/>
      <c r="T209" s="28"/>
      <c r="U209" s="28"/>
      <c r="V209" s="28"/>
      <c r="W209" s="28"/>
      <c r="X209" s="28"/>
      <c r="Y209" s="28"/>
      <c r="Z209" s="28"/>
    </row>
    <row r="210" spans="1:26" ht="15.75" customHeight="1">
      <c r="A210" s="111"/>
      <c r="B210" s="48"/>
      <c r="C210" s="48"/>
      <c r="D210" s="35"/>
      <c r="E210" s="149"/>
      <c r="F210" s="156"/>
      <c r="G210" s="670"/>
      <c r="H210" s="88"/>
      <c r="I210" s="40"/>
      <c r="J210" s="40"/>
      <c r="K210" s="41"/>
      <c r="L210" s="42"/>
      <c r="M210" s="782"/>
      <c r="N210" s="783"/>
      <c r="O210" s="692"/>
      <c r="P210" s="29"/>
      <c r="Q210" s="74"/>
      <c r="R210" s="28"/>
      <c r="S210" s="28"/>
      <c r="T210" s="28"/>
      <c r="U210" s="28"/>
      <c r="V210" s="28"/>
      <c r="W210" s="28"/>
      <c r="X210" s="28"/>
      <c r="Y210" s="28"/>
      <c r="Z210" s="28"/>
    </row>
    <row r="211" spans="1:26" ht="15.75" customHeight="1">
      <c r="A211" s="111"/>
      <c r="B211" s="48"/>
      <c r="C211" s="48"/>
      <c r="D211" s="35"/>
      <c r="E211" s="149"/>
      <c r="F211" s="156"/>
      <c r="G211" s="670"/>
      <c r="H211" s="88"/>
      <c r="I211" s="40"/>
      <c r="J211" s="40"/>
      <c r="K211" s="41"/>
      <c r="L211" s="42"/>
      <c r="M211" s="782"/>
      <c r="N211" s="783"/>
      <c r="O211" s="692"/>
      <c r="P211" s="29"/>
      <c r="Q211" s="74"/>
      <c r="R211" s="28"/>
      <c r="S211" s="28"/>
      <c r="T211" s="28"/>
      <c r="U211" s="28"/>
      <c r="V211" s="28"/>
      <c r="W211" s="28"/>
      <c r="X211" s="28"/>
      <c r="Y211" s="28"/>
      <c r="Z211" s="28"/>
    </row>
    <row r="212" spans="1:26" ht="15.75" customHeight="1">
      <c r="A212" s="111"/>
      <c r="B212" s="48"/>
      <c r="C212" s="48"/>
      <c r="D212" s="35"/>
      <c r="E212" s="149"/>
      <c r="F212" s="156"/>
      <c r="G212" s="670"/>
      <c r="H212" s="88"/>
      <c r="I212" s="40"/>
      <c r="J212" s="40"/>
      <c r="K212" s="41"/>
      <c r="L212" s="42"/>
      <c r="M212" s="782"/>
      <c r="N212" s="783"/>
      <c r="O212" s="692"/>
      <c r="P212" s="29"/>
      <c r="Q212" s="74"/>
      <c r="R212" s="28"/>
      <c r="S212" s="28"/>
      <c r="T212" s="28"/>
      <c r="U212" s="28"/>
      <c r="V212" s="28"/>
      <c r="W212" s="28"/>
      <c r="X212" s="28"/>
      <c r="Y212" s="28"/>
      <c r="Z212" s="28"/>
    </row>
    <row r="213" spans="1:26" ht="15.75" customHeight="1">
      <c r="A213" s="111"/>
      <c r="B213" s="48"/>
      <c r="C213" s="48"/>
      <c r="D213" s="35"/>
      <c r="E213" s="149"/>
      <c r="F213" s="156"/>
      <c r="G213" s="670"/>
      <c r="H213" s="88"/>
      <c r="I213" s="40"/>
      <c r="J213" s="40"/>
      <c r="K213" s="41"/>
      <c r="L213" s="42"/>
      <c r="M213" s="782"/>
      <c r="N213" s="783"/>
      <c r="O213" s="692"/>
      <c r="P213" s="29"/>
      <c r="Q213" s="74"/>
      <c r="R213" s="28"/>
      <c r="S213" s="28"/>
      <c r="T213" s="28"/>
      <c r="U213" s="28"/>
      <c r="V213" s="28"/>
      <c r="W213" s="28"/>
      <c r="X213" s="28"/>
      <c r="Y213" s="28"/>
      <c r="Z213" s="28"/>
    </row>
    <row r="214" spans="1:26" ht="15.75" customHeight="1">
      <c r="A214" s="111"/>
      <c r="B214" s="48"/>
      <c r="C214" s="48"/>
      <c r="D214" s="35"/>
      <c r="E214" s="149"/>
      <c r="F214" s="156"/>
      <c r="G214" s="670"/>
      <c r="H214" s="88"/>
      <c r="I214" s="40"/>
      <c r="J214" s="40"/>
      <c r="K214" s="41"/>
      <c r="L214" s="42"/>
      <c r="M214" s="782"/>
      <c r="N214" s="783"/>
      <c r="O214" s="692"/>
      <c r="P214" s="29"/>
      <c r="Q214" s="74"/>
      <c r="R214" s="28"/>
      <c r="S214" s="28"/>
      <c r="T214" s="28"/>
      <c r="U214" s="28"/>
      <c r="V214" s="28"/>
      <c r="W214" s="28"/>
      <c r="X214" s="28"/>
      <c r="Y214" s="28"/>
      <c r="Z214" s="28"/>
    </row>
    <row r="215" spans="1:26" ht="15.75" customHeight="1">
      <c r="A215" s="111"/>
      <c r="B215" s="48"/>
      <c r="C215" s="48"/>
      <c r="D215" s="35"/>
      <c r="E215" s="149"/>
      <c r="F215" s="156"/>
      <c r="G215" s="670"/>
      <c r="H215" s="88"/>
      <c r="I215" s="40"/>
      <c r="J215" s="40"/>
      <c r="K215" s="41"/>
      <c r="L215" s="42"/>
      <c r="M215" s="782"/>
      <c r="N215" s="783"/>
      <c r="O215" s="692"/>
      <c r="P215" s="29"/>
      <c r="Q215" s="74"/>
      <c r="R215" s="28"/>
      <c r="S215" s="28"/>
      <c r="T215" s="28"/>
      <c r="U215" s="28"/>
      <c r="V215" s="28"/>
      <c r="W215" s="28"/>
      <c r="X215" s="28"/>
      <c r="Y215" s="28"/>
      <c r="Z215" s="28"/>
    </row>
    <row r="216" spans="1:26" ht="15.75" customHeight="1">
      <c r="A216" s="111"/>
      <c r="B216" s="48"/>
      <c r="C216" s="48"/>
      <c r="D216" s="35"/>
      <c r="E216" s="149"/>
      <c r="F216" s="156"/>
      <c r="G216" s="670"/>
      <c r="H216" s="88"/>
      <c r="I216" s="40"/>
      <c r="J216" s="40"/>
      <c r="K216" s="41"/>
      <c r="L216" s="42"/>
      <c r="M216" s="782"/>
      <c r="N216" s="783"/>
      <c r="O216" s="692"/>
      <c r="P216" s="29"/>
      <c r="Q216" s="74"/>
      <c r="R216" s="28"/>
      <c r="S216" s="28"/>
      <c r="T216" s="28"/>
      <c r="U216" s="28"/>
      <c r="V216" s="28"/>
      <c r="W216" s="28"/>
      <c r="X216" s="28"/>
      <c r="Y216" s="28"/>
      <c r="Z216" s="28"/>
    </row>
    <row r="217" spans="1:26" ht="15.75" customHeight="1">
      <c r="A217" s="111"/>
      <c r="B217" s="48"/>
      <c r="C217" s="48"/>
      <c r="D217" s="35"/>
      <c r="E217" s="149"/>
      <c r="F217" s="156"/>
      <c r="G217" s="670"/>
      <c r="H217" s="88"/>
      <c r="I217" s="40"/>
      <c r="J217" s="40"/>
      <c r="K217" s="41"/>
      <c r="L217" s="42"/>
      <c r="M217" s="782"/>
      <c r="N217" s="783"/>
      <c r="O217" s="692"/>
      <c r="P217" s="29"/>
      <c r="Q217" s="74"/>
      <c r="R217" s="28"/>
      <c r="S217" s="28"/>
      <c r="T217" s="28"/>
      <c r="U217" s="28"/>
      <c r="V217" s="28"/>
      <c r="W217" s="28"/>
      <c r="X217" s="28"/>
      <c r="Y217" s="28"/>
      <c r="Z217" s="28"/>
    </row>
    <row r="218" spans="1:26" ht="15.75" customHeight="1">
      <c r="A218" s="111"/>
      <c r="B218" s="48"/>
      <c r="C218" s="48"/>
      <c r="D218" s="35"/>
      <c r="E218" s="149"/>
      <c r="F218" s="156"/>
      <c r="G218" s="670"/>
      <c r="H218" s="88"/>
      <c r="I218" s="40"/>
      <c r="J218" s="40"/>
      <c r="K218" s="41"/>
      <c r="L218" s="42"/>
      <c r="M218" s="782"/>
      <c r="N218" s="783"/>
      <c r="O218" s="692"/>
      <c r="P218" s="29"/>
      <c r="Q218" s="74"/>
      <c r="R218" s="28"/>
      <c r="S218" s="28"/>
      <c r="T218" s="28"/>
      <c r="U218" s="28"/>
      <c r="V218" s="28"/>
      <c r="W218" s="28"/>
      <c r="X218" s="28"/>
      <c r="Y218" s="28"/>
      <c r="Z218" s="28"/>
    </row>
    <row r="219" spans="1:26" ht="15.75" customHeight="1">
      <c r="A219" s="111"/>
      <c r="B219" s="48"/>
      <c r="C219" s="48"/>
      <c r="D219" s="35"/>
      <c r="E219" s="149"/>
      <c r="F219" s="156"/>
      <c r="G219" s="670"/>
      <c r="H219" s="88"/>
      <c r="I219" s="40"/>
      <c r="J219" s="40"/>
      <c r="K219" s="41"/>
      <c r="L219" s="42"/>
      <c r="M219" s="782"/>
      <c r="N219" s="783"/>
      <c r="O219" s="692"/>
      <c r="P219" s="29"/>
      <c r="Q219" s="74"/>
      <c r="R219" s="28"/>
      <c r="S219" s="28"/>
      <c r="T219" s="28"/>
      <c r="U219" s="28"/>
      <c r="V219" s="28"/>
      <c r="W219" s="28"/>
      <c r="X219" s="28"/>
      <c r="Y219" s="28"/>
      <c r="Z219" s="28"/>
    </row>
    <row r="220" spans="1:26" ht="15.75" customHeight="1">
      <c r="A220" s="111"/>
      <c r="B220" s="48"/>
      <c r="C220" s="48"/>
      <c r="D220" s="35"/>
      <c r="E220" s="149"/>
      <c r="F220" s="156"/>
      <c r="G220" s="670"/>
      <c r="H220" s="88"/>
      <c r="I220" s="40"/>
      <c r="J220" s="40"/>
      <c r="K220" s="41"/>
      <c r="L220" s="42"/>
      <c r="M220" s="782"/>
      <c r="N220" s="783"/>
      <c r="O220" s="692"/>
      <c r="P220" s="29"/>
      <c r="Q220" s="74"/>
      <c r="R220" s="28"/>
      <c r="S220" s="28"/>
      <c r="T220" s="28"/>
      <c r="U220" s="28"/>
      <c r="V220" s="28"/>
      <c r="W220" s="28"/>
      <c r="X220" s="28"/>
      <c r="Y220" s="28"/>
      <c r="Z220" s="28"/>
    </row>
    <row r="221" spans="1:26" ht="15.75" customHeight="1">
      <c r="A221" s="111"/>
      <c r="B221" s="48"/>
      <c r="C221" s="48"/>
      <c r="D221" s="35"/>
      <c r="E221" s="149"/>
      <c r="F221" s="156"/>
      <c r="G221" s="670"/>
      <c r="H221" s="88"/>
      <c r="I221" s="40"/>
      <c r="J221" s="40"/>
      <c r="K221" s="41"/>
      <c r="L221" s="42"/>
      <c r="M221" s="782"/>
      <c r="N221" s="783"/>
      <c r="O221" s="692"/>
      <c r="P221" s="29"/>
      <c r="Q221" s="74"/>
      <c r="R221" s="28"/>
      <c r="S221" s="28"/>
      <c r="T221" s="28"/>
      <c r="U221" s="28"/>
      <c r="V221" s="28"/>
      <c r="W221" s="28"/>
      <c r="X221" s="28"/>
      <c r="Y221" s="28"/>
      <c r="Z221" s="28"/>
    </row>
    <row r="222" spans="1:26" ht="15.75" customHeight="1">
      <c r="A222" s="111"/>
      <c r="B222" s="48"/>
      <c r="C222" s="48"/>
      <c r="D222" s="35"/>
      <c r="E222" s="149"/>
      <c r="F222" s="156"/>
      <c r="G222" s="670"/>
      <c r="H222" s="88"/>
      <c r="I222" s="40"/>
      <c r="J222" s="40"/>
      <c r="K222" s="41"/>
      <c r="L222" s="42"/>
      <c r="M222" s="782"/>
      <c r="N222" s="783"/>
      <c r="O222" s="692"/>
      <c r="P222" s="29"/>
      <c r="Q222" s="74"/>
      <c r="R222" s="28"/>
      <c r="S222" s="28"/>
      <c r="T222" s="28"/>
      <c r="U222" s="28"/>
      <c r="V222" s="28"/>
      <c r="W222" s="28"/>
      <c r="X222" s="28"/>
      <c r="Y222" s="28"/>
      <c r="Z222" s="28"/>
    </row>
    <row r="223" spans="1:26" ht="15.75" customHeight="1">
      <c r="A223" s="111"/>
      <c r="B223" s="48"/>
      <c r="C223" s="48"/>
      <c r="D223" s="35"/>
      <c r="E223" s="149"/>
      <c r="F223" s="156"/>
      <c r="G223" s="670"/>
      <c r="H223" s="88"/>
      <c r="I223" s="40"/>
      <c r="J223" s="40"/>
      <c r="K223" s="41"/>
      <c r="L223" s="42"/>
      <c r="M223" s="782"/>
      <c r="N223" s="783"/>
      <c r="O223" s="692"/>
      <c r="P223" s="29"/>
      <c r="Q223" s="74"/>
      <c r="R223" s="28"/>
      <c r="S223" s="28"/>
      <c r="T223" s="28"/>
      <c r="U223" s="28"/>
      <c r="V223" s="28"/>
      <c r="W223" s="28"/>
      <c r="X223" s="28"/>
      <c r="Y223" s="28"/>
      <c r="Z223" s="28"/>
    </row>
    <row r="224" spans="1:26" ht="15.75" customHeight="1">
      <c r="A224" s="111"/>
      <c r="B224" s="48"/>
      <c r="C224" s="48"/>
      <c r="D224" s="35"/>
      <c r="E224" s="149"/>
      <c r="F224" s="156"/>
      <c r="G224" s="670"/>
      <c r="H224" s="88"/>
      <c r="I224" s="40"/>
      <c r="J224" s="40"/>
      <c r="K224" s="41"/>
      <c r="L224" s="42"/>
      <c r="M224" s="782"/>
      <c r="N224" s="783"/>
      <c r="O224" s="692"/>
      <c r="P224" s="29"/>
      <c r="Q224" s="74"/>
      <c r="R224" s="28"/>
      <c r="S224" s="28"/>
      <c r="T224" s="28"/>
      <c r="U224" s="28"/>
      <c r="V224" s="28"/>
      <c r="W224" s="28"/>
      <c r="X224" s="28"/>
      <c r="Y224" s="28"/>
      <c r="Z224" s="28"/>
    </row>
    <row r="225" spans="1:26" ht="15.75" customHeight="1">
      <c r="A225" s="111"/>
      <c r="B225" s="48"/>
      <c r="C225" s="48"/>
      <c r="D225" s="35"/>
      <c r="E225" s="149"/>
      <c r="F225" s="156"/>
      <c r="G225" s="670"/>
      <c r="H225" s="88"/>
      <c r="I225" s="40"/>
      <c r="J225" s="40"/>
      <c r="K225" s="41"/>
      <c r="L225" s="42"/>
      <c r="M225" s="782"/>
      <c r="N225" s="783"/>
      <c r="O225" s="692"/>
      <c r="P225" s="29"/>
      <c r="Q225" s="74"/>
      <c r="R225" s="28"/>
      <c r="S225" s="28"/>
      <c r="T225" s="28"/>
      <c r="U225" s="28"/>
      <c r="V225" s="28"/>
      <c r="W225" s="28"/>
      <c r="X225" s="28"/>
      <c r="Y225" s="28"/>
      <c r="Z225" s="28"/>
    </row>
    <row r="226" spans="1:26" ht="15.75" customHeight="1">
      <c r="A226" s="111"/>
      <c r="B226" s="48"/>
      <c r="C226" s="48"/>
      <c r="D226" s="35"/>
      <c r="E226" s="149"/>
      <c r="F226" s="156"/>
      <c r="G226" s="670"/>
      <c r="H226" s="88"/>
      <c r="I226" s="40"/>
      <c r="J226" s="40"/>
      <c r="K226" s="41"/>
      <c r="L226" s="42"/>
      <c r="M226" s="782"/>
      <c r="N226" s="783"/>
      <c r="O226" s="692"/>
      <c r="P226" s="29"/>
      <c r="Q226" s="74"/>
      <c r="R226" s="28"/>
      <c r="S226" s="28"/>
      <c r="T226" s="28"/>
      <c r="U226" s="28"/>
      <c r="V226" s="28"/>
      <c r="W226" s="28"/>
      <c r="X226" s="28"/>
      <c r="Y226" s="28"/>
      <c r="Z226" s="28"/>
    </row>
    <row r="227" spans="1:26" ht="15.75" customHeight="1">
      <c r="A227" s="111"/>
      <c r="B227" s="48"/>
      <c r="C227" s="48"/>
      <c r="D227" s="35"/>
      <c r="E227" s="149"/>
      <c r="F227" s="156"/>
      <c r="G227" s="670"/>
      <c r="H227" s="88"/>
      <c r="I227" s="40"/>
      <c r="J227" s="40"/>
      <c r="K227" s="41"/>
      <c r="L227" s="42"/>
      <c r="M227" s="782"/>
      <c r="N227" s="783"/>
      <c r="O227" s="692"/>
      <c r="P227" s="29"/>
      <c r="Q227" s="74"/>
      <c r="R227" s="28"/>
      <c r="S227" s="28"/>
      <c r="T227" s="28"/>
      <c r="U227" s="28"/>
      <c r="V227" s="28"/>
      <c r="W227" s="28"/>
      <c r="X227" s="28"/>
      <c r="Y227" s="28"/>
      <c r="Z227" s="28"/>
    </row>
    <row r="228" spans="1:26" ht="15.75" customHeight="1">
      <c r="A228" s="111"/>
      <c r="B228" s="48"/>
      <c r="C228" s="48"/>
      <c r="D228" s="35"/>
      <c r="E228" s="149"/>
      <c r="F228" s="156"/>
      <c r="G228" s="670"/>
      <c r="H228" s="88"/>
      <c r="I228" s="40"/>
      <c r="J228" s="40"/>
      <c r="K228" s="41"/>
      <c r="L228" s="42"/>
      <c r="M228" s="782"/>
      <c r="N228" s="783"/>
      <c r="O228" s="692"/>
      <c r="P228" s="29"/>
      <c r="Q228" s="74"/>
      <c r="R228" s="28"/>
      <c r="S228" s="28"/>
      <c r="T228" s="28"/>
      <c r="U228" s="28"/>
      <c r="V228" s="28"/>
      <c r="W228" s="28"/>
      <c r="X228" s="28"/>
      <c r="Y228" s="28"/>
      <c r="Z228" s="28"/>
    </row>
    <row r="229" spans="1:26" ht="15.75" customHeight="1">
      <c r="A229" s="111"/>
      <c r="B229" s="48"/>
      <c r="C229" s="48"/>
      <c r="D229" s="35"/>
      <c r="E229" s="149"/>
      <c r="F229" s="156"/>
      <c r="G229" s="670"/>
      <c r="H229" s="88"/>
      <c r="I229" s="40"/>
      <c r="J229" s="40"/>
      <c r="K229" s="41"/>
      <c r="L229" s="42"/>
      <c r="M229" s="782"/>
      <c r="N229" s="783"/>
      <c r="O229" s="692"/>
      <c r="P229" s="29"/>
      <c r="Q229" s="74"/>
      <c r="R229" s="28"/>
      <c r="S229" s="28"/>
      <c r="T229" s="28"/>
      <c r="U229" s="28"/>
      <c r="V229" s="28"/>
      <c r="W229" s="28"/>
      <c r="X229" s="28"/>
      <c r="Y229" s="28"/>
      <c r="Z229" s="28"/>
    </row>
    <row r="230" spans="1:26" ht="15.75" customHeight="1">
      <c r="A230" s="111"/>
      <c r="B230" s="48"/>
      <c r="C230" s="48"/>
      <c r="D230" s="35"/>
      <c r="E230" s="149"/>
      <c r="F230" s="156"/>
      <c r="G230" s="670"/>
      <c r="H230" s="88"/>
      <c r="I230" s="40"/>
      <c r="J230" s="40"/>
      <c r="K230" s="41"/>
      <c r="L230" s="42"/>
      <c r="M230" s="782"/>
      <c r="N230" s="783"/>
      <c r="O230" s="692"/>
      <c r="P230" s="29"/>
      <c r="Q230" s="74"/>
      <c r="R230" s="28"/>
      <c r="S230" s="28"/>
      <c r="T230" s="28"/>
      <c r="U230" s="28"/>
      <c r="V230" s="28"/>
      <c r="W230" s="28"/>
      <c r="X230" s="28"/>
      <c r="Y230" s="28"/>
      <c r="Z230" s="28"/>
    </row>
    <row r="231" spans="1:26" ht="15.75" customHeight="1">
      <c r="A231" s="111"/>
      <c r="B231" s="48"/>
      <c r="C231" s="48"/>
      <c r="D231" s="35"/>
      <c r="E231" s="149"/>
      <c r="F231" s="156"/>
      <c r="G231" s="670"/>
      <c r="H231" s="88"/>
      <c r="I231" s="40"/>
      <c r="J231" s="40"/>
      <c r="K231" s="41"/>
      <c r="L231" s="42"/>
      <c r="M231" s="782"/>
      <c r="N231" s="783"/>
      <c r="O231" s="692"/>
      <c r="P231" s="29"/>
      <c r="Q231" s="74"/>
      <c r="R231" s="28"/>
      <c r="S231" s="28"/>
      <c r="T231" s="28"/>
      <c r="U231" s="28"/>
      <c r="V231" s="28"/>
      <c r="W231" s="28"/>
      <c r="X231" s="28"/>
      <c r="Y231" s="28"/>
      <c r="Z231" s="28"/>
    </row>
    <row r="232" spans="1:26" ht="15.75" customHeight="1">
      <c r="A232" s="111"/>
      <c r="B232" s="48"/>
      <c r="C232" s="48"/>
      <c r="D232" s="35"/>
      <c r="E232" s="149"/>
      <c r="F232" s="156"/>
      <c r="G232" s="670"/>
      <c r="H232" s="88"/>
      <c r="I232" s="40"/>
      <c r="J232" s="40"/>
      <c r="K232" s="41"/>
      <c r="L232" s="42"/>
      <c r="M232" s="782"/>
      <c r="N232" s="783"/>
      <c r="O232" s="692"/>
      <c r="P232" s="29"/>
      <c r="Q232" s="74"/>
      <c r="R232" s="28"/>
      <c r="S232" s="28"/>
      <c r="T232" s="28"/>
      <c r="U232" s="28"/>
      <c r="V232" s="28"/>
      <c r="W232" s="28"/>
      <c r="X232" s="28"/>
      <c r="Y232" s="28"/>
      <c r="Z232" s="28"/>
    </row>
    <row r="233" spans="1:26" ht="15.75" customHeight="1">
      <c r="A233" s="111"/>
      <c r="B233" s="48"/>
      <c r="C233" s="48"/>
      <c r="D233" s="35"/>
      <c r="E233" s="149"/>
      <c r="F233" s="156"/>
      <c r="G233" s="670"/>
      <c r="H233" s="88"/>
      <c r="I233" s="40"/>
      <c r="J233" s="40"/>
      <c r="K233" s="41"/>
      <c r="L233" s="42"/>
      <c r="M233" s="782"/>
      <c r="N233" s="783"/>
      <c r="O233" s="692"/>
      <c r="P233" s="29"/>
      <c r="Q233" s="74"/>
      <c r="R233" s="28"/>
      <c r="S233" s="28"/>
      <c r="T233" s="28"/>
      <c r="U233" s="28"/>
      <c r="V233" s="28"/>
      <c r="W233" s="28"/>
      <c r="X233" s="28"/>
      <c r="Y233" s="28"/>
      <c r="Z233" s="28"/>
    </row>
    <row r="234" spans="1:26" ht="15.75" customHeight="1">
      <c r="A234" s="111"/>
      <c r="B234" s="48"/>
      <c r="C234" s="48"/>
      <c r="D234" s="35"/>
      <c r="E234" s="149"/>
      <c r="F234" s="156"/>
      <c r="G234" s="670"/>
      <c r="H234" s="88"/>
      <c r="I234" s="40"/>
      <c r="J234" s="40"/>
      <c r="K234" s="41"/>
      <c r="L234" s="42"/>
      <c r="M234" s="782"/>
      <c r="N234" s="783"/>
      <c r="O234" s="692"/>
      <c r="P234" s="29"/>
      <c r="Q234" s="74"/>
      <c r="R234" s="28"/>
      <c r="S234" s="28"/>
      <c r="T234" s="28"/>
      <c r="U234" s="28"/>
      <c r="V234" s="28"/>
      <c r="W234" s="28"/>
      <c r="X234" s="28"/>
      <c r="Y234" s="28"/>
      <c r="Z234" s="28"/>
    </row>
    <row r="235" spans="1:26" ht="15.75" customHeight="1">
      <c r="A235" s="111"/>
      <c r="B235" s="48"/>
      <c r="C235" s="48"/>
      <c r="D235" s="35"/>
      <c r="E235" s="149"/>
      <c r="F235" s="156"/>
      <c r="G235" s="670"/>
      <c r="H235" s="88"/>
      <c r="I235" s="40"/>
      <c r="J235" s="40"/>
      <c r="K235" s="41"/>
      <c r="L235" s="42"/>
      <c r="M235" s="782"/>
      <c r="N235" s="783"/>
      <c r="O235" s="692"/>
      <c r="P235" s="29"/>
      <c r="Q235" s="74"/>
      <c r="R235" s="28"/>
      <c r="S235" s="28"/>
      <c r="T235" s="28"/>
      <c r="U235" s="28"/>
      <c r="V235" s="28"/>
      <c r="W235" s="28"/>
      <c r="X235" s="28"/>
      <c r="Y235" s="28"/>
      <c r="Z235" s="28"/>
    </row>
    <row r="236" spans="1:26" ht="15.75" customHeight="1">
      <c r="A236" s="111"/>
      <c r="B236" s="48"/>
      <c r="C236" s="48"/>
      <c r="D236" s="35"/>
      <c r="E236" s="149"/>
      <c r="F236" s="156"/>
      <c r="G236" s="670"/>
      <c r="H236" s="88"/>
      <c r="I236" s="40"/>
      <c r="J236" s="40"/>
      <c r="K236" s="41"/>
      <c r="L236" s="42"/>
      <c r="M236" s="782"/>
      <c r="N236" s="783"/>
      <c r="O236" s="692"/>
      <c r="P236" s="29"/>
      <c r="Q236" s="74"/>
      <c r="R236" s="28"/>
      <c r="S236" s="28"/>
      <c r="T236" s="28"/>
      <c r="U236" s="28"/>
      <c r="V236" s="28"/>
      <c r="W236" s="28"/>
      <c r="X236" s="28"/>
      <c r="Y236" s="28"/>
      <c r="Z236" s="28"/>
    </row>
    <row r="237" spans="1:26" ht="15.75" customHeight="1">
      <c r="A237" s="111"/>
      <c r="B237" s="48"/>
      <c r="C237" s="48"/>
      <c r="D237" s="35"/>
      <c r="E237" s="149"/>
      <c r="F237" s="156"/>
      <c r="G237" s="670"/>
      <c r="H237" s="88"/>
      <c r="I237" s="40"/>
      <c r="J237" s="40"/>
      <c r="K237" s="41"/>
      <c r="L237" s="42"/>
      <c r="M237" s="782"/>
      <c r="N237" s="783"/>
      <c r="O237" s="692"/>
      <c r="P237" s="29"/>
      <c r="Q237" s="74"/>
      <c r="R237" s="28"/>
      <c r="S237" s="28"/>
      <c r="T237" s="28"/>
      <c r="U237" s="28"/>
      <c r="V237" s="28"/>
      <c r="W237" s="28"/>
      <c r="X237" s="28"/>
      <c r="Y237" s="28"/>
      <c r="Z237" s="28"/>
    </row>
    <row r="238" spans="1:26" ht="15.75" customHeight="1">
      <c r="A238" s="111"/>
      <c r="B238" s="48"/>
      <c r="C238" s="48"/>
      <c r="D238" s="35"/>
      <c r="E238" s="149"/>
      <c r="F238" s="156"/>
      <c r="G238" s="670"/>
      <c r="H238" s="88"/>
      <c r="I238" s="40"/>
      <c r="J238" s="40"/>
      <c r="K238" s="41"/>
      <c r="L238" s="42"/>
      <c r="M238" s="782"/>
      <c r="N238" s="783"/>
      <c r="O238" s="692"/>
      <c r="P238" s="29"/>
      <c r="Q238" s="74"/>
      <c r="R238" s="28"/>
      <c r="S238" s="28"/>
      <c r="T238" s="28"/>
      <c r="U238" s="28"/>
      <c r="V238" s="28"/>
      <c r="W238" s="28"/>
      <c r="X238" s="28"/>
      <c r="Y238" s="28"/>
      <c r="Z238" s="28"/>
    </row>
    <row r="239" spans="1:26" ht="15.75" customHeight="1">
      <c r="A239" s="111"/>
      <c r="B239" s="48"/>
      <c r="C239" s="48"/>
      <c r="D239" s="35"/>
      <c r="E239" s="149"/>
      <c r="F239" s="156"/>
      <c r="G239" s="670"/>
      <c r="H239" s="88"/>
      <c r="I239" s="40"/>
      <c r="J239" s="40"/>
      <c r="K239" s="41"/>
      <c r="L239" s="42"/>
      <c r="M239" s="782"/>
      <c r="N239" s="783"/>
      <c r="O239" s="692"/>
      <c r="P239" s="29"/>
      <c r="Q239" s="74"/>
      <c r="R239" s="28"/>
      <c r="S239" s="28"/>
      <c r="T239" s="28"/>
      <c r="U239" s="28"/>
      <c r="V239" s="28"/>
      <c r="W239" s="28"/>
      <c r="X239" s="28"/>
      <c r="Y239" s="28"/>
      <c r="Z239" s="28"/>
    </row>
    <row r="240" spans="1:26" ht="15.75" customHeight="1">
      <c r="A240" s="111"/>
      <c r="B240" s="48"/>
      <c r="C240" s="48"/>
      <c r="D240" s="35"/>
      <c r="E240" s="149"/>
      <c r="F240" s="156"/>
      <c r="G240" s="670"/>
      <c r="H240" s="88"/>
      <c r="I240" s="40"/>
      <c r="J240" s="40"/>
      <c r="K240" s="41"/>
      <c r="L240" s="42"/>
      <c r="M240" s="782"/>
      <c r="N240" s="783"/>
      <c r="O240" s="692"/>
      <c r="P240" s="29"/>
      <c r="Q240" s="74"/>
      <c r="R240" s="28"/>
      <c r="S240" s="28"/>
      <c r="T240" s="28"/>
      <c r="U240" s="28"/>
      <c r="V240" s="28"/>
      <c r="W240" s="28"/>
      <c r="X240" s="28"/>
      <c r="Y240" s="28"/>
      <c r="Z240" s="28"/>
    </row>
    <row r="241" spans="1:26" ht="15.75" customHeight="1">
      <c r="A241" s="111"/>
      <c r="B241" s="48"/>
      <c r="C241" s="48"/>
      <c r="D241" s="35"/>
      <c r="E241" s="149"/>
      <c r="F241" s="156"/>
      <c r="G241" s="670"/>
      <c r="H241" s="88"/>
      <c r="I241" s="40"/>
      <c r="J241" s="40"/>
      <c r="K241" s="41"/>
      <c r="L241" s="42"/>
      <c r="M241" s="782"/>
      <c r="N241" s="783"/>
      <c r="O241" s="692"/>
      <c r="P241" s="29"/>
      <c r="Q241" s="74"/>
      <c r="R241" s="28"/>
      <c r="S241" s="28"/>
      <c r="T241" s="28"/>
      <c r="U241" s="28"/>
      <c r="V241" s="28"/>
      <c r="W241" s="28"/>
      <c r="X241" s="28"/>
      <c r="Y241" s="28"/>
      <c r="Z241" s="28"/>
    </row>
    <row r="242" spans="1:26" ht="15.75" customHeight="1">
      <c r="A242" s="111"/>
      <c r="B242" s="48"/>
      <c r="C242" s="48"/>
      <c r="D242" s="35"/>
      <c r="E242" s="149"/>
      <c r="F242" s="156"/>
      <c r="G242" s="670"/>
      <c r="H242" s="88"/>
      <c r="I242" s="40"/>
      <c r="J242" s="40"/>
      <c r="K242" s="41"/>
      <c r="L242" s="42"/>
      <c r="M242" s="782"/>
      <c r="N242" s="783"/>
      <c r="O242" s="692"/>
      <c r="P242" s="29"/>
      <c r="Q242" s="74"/>
      <c r="R242" s="28"/>
      <c r="S242" s="28"/>
      <c r="T242" s="28"/>
      <c r="U242" s="28"/>
      <c r="V242" s="28"/>
      <c r="W242" s="28"/>
      <c r="X242" s="28"/>
      <c r="Y242" s="28"/>
      <c r="Z242" s="28"/>
    </row>
    <row r="243" spans="1:26" ht="15.75" customHeight="1">
      <c r="A243" s="111"/>
      <c r="B243" s="48"/>
      <c r="C243" s="48"/>
      <c r="D243" s="35"/>
      <c r="E243" s="149"/>
      <c r="F243" s="156"/>
      <c r="G243" s="670"/>
      <c r="H243" s="88"/>
      <c r="I243" s="40"/>
      <c r="J243" s="40"/>
      <c r="K243" s="41"/>
      <c r="L243" s="42"/>
      <c r="M243" s="782"/>
      <c r="N243" s="783"/>
      <c r="O243" s="692"/>
      <c r="P243" s="29"/>
      <c r="Q243" s="74"/>
      <c r="R243" s="28"/>
      <c r="S243" s="28"/>
      <c r="T243" s="28"/>
      <c r="U243" s="28"/>
      <c r="V243" s="28"/>
      <c r="W243" s="28"/>
      <c r="X243" s="28"/>
      <c r="Y243" s="28"/>
      <c r="Z243" s="28"/>
    </row>
    <row r="244" spans="1:26" ht="15.75" customHeight="1">
      <c r="A244" s="111"/>
      <c r="B244" s="48"/>
      <c r="C244" s="48"/>
      <c r="D244" s="35"/>
      <c r="E244" s="149"/>
      <c r="F244" s="156"/>
      <c r="G244" s="670"/>
      <c r="H244" s="88"/>
      <c r="I244" s="40"/>
      <c r="J244" s="40"/>
      <c r="K244" s="41"/>
      <c r="L244" s="42"/>
      <c r="M244" s="782"/>
      <c r="N244" s="783"/>
      <c r="O244" s="692"/>
      <c r="P244" s="29"/>
      <c r="Q244" s="74"/>
      <c r="R244" s="28"/>
      <c r="S244" s="28"/>
      <c r="T244" s="28"/>
      <c r="U244" s="28"/>
      <c r="V244" s="28"/>
      <c r="W244" s="28"/>
      <c r="X244" s="28"/>
      <c r="Y244" s="28"/>
      <c r="Z244" s="28"/>
    </row>
    <row r="245" spans="1:26" ht="15.75" customHeight="1">
      <c r="A245" s="111"/>
      <c r="B245" s="48"/>
      <c r="C245" s="48"/>
      <c r="D245" s="35"/>
      <c r="E245" s="149"/>
      <c r="F245" s="156"/>
      <c r="G245" s="670"/>
      <c r="H245" s="88"/>
      <c r="I245" s="40"/>
      <c r="J245" s="40"/>
      <c r="K245" s="41"/>
      <c r="L245" s="42"/>
      <c r="M245" s="782"/>
      <c r="N245" s="783"/>
      <c r="O245" s="692"/>
      <c r="P245" s="29"/>
      <c r="Q245" s="74"/>
      <c r="R245" s="28"/>
      <c r="S245" s="28"/>
      <c r="T245" s="28"/>
      <c r="U245" s="28"/>
      <c r="V245" s="28"/>
      <c r="W245" s="28"/>
      <c r="X245" s="28"/>
      <c r="Y245" s="28"/>
      <c r="Z245" s="28"/>
    </row>
    <row r="246" spans="1:26" ht="15.75" customHeight="1">
      <c r="A246" s="111"/>
      <c r="B246" s="48"/>
      <c r="C246" s="48"/>
      <c r="D246" s="35"/>
      <c r="E246" s="149"/>
      <c r="F246" s="156"/>
      <c r="G246" s="670"/>
      <c r="H246" s="88"/>
      <c r="I246" s="40"/>
      <c r="J246" s="40"/>
      <c r="K246" s="41"/>
      <c r="L246" s="42"/>
      <c r="M246" s="782"/>
      <c r="N246" s="783"/>
      <c r="O246" s="692"/>
      <c r="P246" s="29"/>
      <c r="Q246" s="74"/>
      <c r="R246" s="28"/>
      <c r="S246" s="28"/>
      <c r="T246" s="28"/>
      <c r="U246" s="28"/>
      <c r="V246" s="28"/>
      <c r="W246" s="28"/>
      <c r="X246" s="28"/>
      <c r="Y246" s="28"/>
      <c r="Z246" s="28"/>
    </row>
    <row r="247" spans="1:26" ht="15.75" customHeight="1">
      <c r="A247" s="111"/>
      <c r="B247" s="48"/>
      <c r="C247" s="48"/>
      <c r="D247" s="35"/>
      <c r="E247" s="149"/>
      <c r="F247" s="156"/>
      <c r="G247" s="670"/>
      <c r="H247" s="88"/>
      <c r="I247" s="40"/>
      <c r="J247" s="40"/>
      <c r="K247" s="41"/>
      <c r="L247" s="42"/>
      <c r="M247" s="782"/>
      <c r="N247" s="783"/>
      <c r="O247" s="692"/>
      <c r="P247" s="29"/>
      <c r="Q247" s="74"/>
      <c r="R247" s="28"/>
      <c r="S247" s="28"/>
      <c r="T247" s="28"/>
      <c r="U247" s="28"/>
      <c r="V247" s="28"/>
      <c r="W247" s="28"/>
      <c r="X247" s="28"/>
      <c r="Y247" s="28"/>
      <c r="Z247" s="28"/>
    </row>
    <row r="248" spans="1:26" ht="15.75" customHeight="1">
      <c r="A248" s="111"/>
      <c r="B248" s="48"/>
      <c r="C248" s="48"/>
      <c r="D248" s="35"/>
      <c r="E248" s="149"/>
      <c r="F248" s="156"/>
      <c r="G248" s="670"/>
      <c r="H248" s="88"/>
      <c r="I248" s="40"/>
      <c r="J248" s="40"/>
      <c r="K248" s="41"/>
      <c r="L248" s="42"/>
      <c r="M248" s="782"/>
      <c r="N248" s="783"/>
      <c r="O248" s="692"/>
      <c r="P248" s="29"/>
      <c r="Q248" s="74"/>
      <c r="R248" s="28"/>
      <c r="S248" s="28"/>
      <c r="T248" s="28"/>
      <c r="U248" s="28"/>
      <c r="V248" s="28"/>
      <c r="W248" s="28"/>
      <c r="X248" s="28"/>
      <c r="Y248" s="28"/>
      <c r="Z248" s="28"/>
    </row>
    <row r="249" spans="1:26" ht="15.75" customHeight="1">
      <c r="A249" s="111"/>
      <c r="B249" s="48"/>
      <c r="C249" s="48"/>
      <c r="D249" s="35"/>
      <c r="E249" s="149"/>
      <c r="F249" s="156"/>
      <c r="G249" s="670"/>
      <c r="H249" s="88"/>
      <c r="I249" s="40"/>
      <c r="J249" s="40"/>
      <c r="K249" s="41"/>
      <c r="L249" s="42"/>
      <c r="M249" s="782"/>
      <c r="N249" s="783"/>
      <c r="O249" s="692"/>
      <c r="P249" s="29"/>
      <c r="Q249" s="74"/>
      <c r="R249" s="28"/>
      <c r="S249" s="28"/>
      <c r="T249" s="28"/>
      <c r="U249" s="28"/>
      <c r="V249" s="28"/>
      <c r="W249" s="28"/>
      <c r="X249" s="28"/>
      <c r="Y249" s="28"/>
      <c r="Z249" s="28"/>
    </row>
    <row r="250" spans="1:26" ht="15.75" customHeight="1">
      <c r="A250" s="111"/>
      <c r="B250" s="48"/>
      <c r="C250" s="48"/>
      <c r="D250" s="35"/>
      <c r="E250" s="149"/>
      <c r="F250" s="156"/>
      <c r="G250" s="670"/>
      <c r="H250" s="88"/>
      <c r="I250" s="40"/>
      <c r="J250" s="40"/>
      <c r="K250" s="41"/>
      <c r="L250" s="42"/>
      <c r="M250" s="782"/>
      <c r="N250" s="783"/>
      <c r="O250" s="692"/>
      <c r="P250" s="29"/>
      <c r="Q250" s="74"/>
      <c r="R250" s="28"/>
      <c r="S250" s="28"/>
      <c r="T250" s="28"/>
      <c r="U250" s="28"/>
      <c r="V250" s="28"/>
      <c r="W250" s="28"/>
      <c r="X250" s="28"/>
      <c r="Y250" s="28"/>
      <c r="Z250" s="28"/>
    </row>
    <row r="251" spans="1:26" ht="15.75" customHeight="1">
      <c r="A251" s="111"/>
      <c r="B251" s="48"/>
      <c r="C251" s="48"/>
      <c r="D251" s="35"/>
      <c r="E251" s="149"/>
      <c r="F251" s="156"/>
      <c r="G251" s="670"/>
      <c r="H251" s="88"/>
      <c r="I251" s="40"/>
      <c r="J251" s="40"/>
      <c r="K251" s="41"/>
      <c r="L251" s="42"/>
      <c r="M251" s="782"/>
      <c r="N251" s="783"/>
      <c r="O251" s="692"/>
      <c r="P251" s="29"/>
      <c r="Q251" s="74"/>
      <c r="R251" s="28"/>
      <c r="S251" s="28"/>
      <c r="T251" s="28"/>
      <c r="U251" s="28"/>
      <c r="V251" s="28"/>
      <c r="W251" s="28"/>
      <c r="X251" s="28"/>
      <c r="Y251" s="28"/>
      <c r="Z251" s="28"/>
    </row>
    <row r="252" spans="1:26" ht="15.75" customHeight="1">
      <c r="A252" s="111"/>
      <c r="B252" s="48"/>
      <c r="C252" s="48"/>
      <c r="D252" s="35"/>
      <c r="E252" s="149"/>
      <c r="F252" s="156"/>
      <c r="G252" s="670"/>
      <c r="H252" s="88"/>
      <c r="I252" s="40"/>
      <c r="J252" s="40"/>
      <c r="K252" s="41"/>
      <c r="L252" s="42"/>
      <c r="M252" s="782"/>
      <c r="N252" s="783"/>
      <c r="O252" s="692"/>
      <c r="P252" s="29"/>
      <c r="Q252" s="74"/>
      <c r="R252" s="28"/>
      <c r="S252" s="28"/>
      <c r="T252" s="28"/>
      <c r="U252" s="28"/>
      <c r="V252" s="28"/>
      <c r="W252" s="28"/>
      <c r="X252" s="28"/>
      <c r="Y252" s="28"/>
      <c r="Z252" s="28"/>
    </row>
    <row r="253" spans="1:26" ht="15.75" customHeight="1">
      <c r="A253" s="111"/>
      <c r="B253" s="48"/>
      <c r="C253" s="48"/>
      <c r="D253" s="35"/>
      <c r="E253" s="149"/>
      <c r="F253" s="156"/>
      <c r="G253" s="670"/>
      <c r="H253" s="88"/>
      <c r="I253" s="40"/>
      <c r="J253" s="40"/>
      <c r="K253" s="41"/>
      <c r="L253" s="42"/>
      <c r="M253" s="782"/>
      <c r="N253" s="783"/>
      <c r="O253" s="692"/>
      <c r="P253" s="29"/>
      <c r="Q253" s="74"/>
      <c r="R253" s="28"/>
      <c r="S253" s="28"/>
      <c r="T253" s="28"/>
      <c r="U253" s="28"/>
      <c r="V253" s="28"/>
      <c r="W253" s="28"/>
      <c r="X253" s="28"/>
      <c r="Y253" s="28"/>
      <c r="Z253" s="28"/>
    </row>
    <row r="254" spans="1:26" ht="15.75" customHeight="1">
      <c r="A254" s="111"/>
      <c r="B254" s="48"/>
      <c r="C254" s="48"/>
      <c r="D254" s="35"/>
      <c r="E254" s="149"/>
      <c r="F254" s="156"/>
      <c r="G254" s="670"/>
      <c r="H254" s="88"/>
      <c r="I254" s="40"/>
      <c r="J254" s="40"/>
      <c r="K254" s="41"/>
      <c r="L254" s="42"/>
      <c r="M254" s="782"/>
      <c r="N254" s="783"/>
      <c r="O254" s="692"/>
      <c r="P254" s="29"/>
      <c r="Q254" s="74"/>
      <c r="R254" s="28"/>
      <c r="S254" s="28"/>
      <c r="T254" s="28"/>
      <c r="U254" s="28"/>
      <c r="V254" s="28"/>
      <c r="W254" s="28"/>
      <c r="X254" s="28"/>
      <c r="Y254" s="28"/>
      <c r="Z254" s="28"/>
    </row>
    <row r="255" spans="1:26" ht="15.75" customHeight="1">
      <c r="A255" s="111"/>
      <c r="B255" s="48"/>
      <c r="C255" s="48"/>
      <c r="D255" s="35"/>
      <c r="E255" s="149"/>
      <c r="F255" s="156"/>
      <c r="G255" s="670"/>
      <c r="H255" s="88"/>
      <c r="I255" s="40"/>
      <c r="J255" s="40"/>
      <c r="K255" s="41"/>
      <c r="L255" s="42"/>
      <c r="M255" s="782"/>
      <c r="N255" s="783"/>
      <c r="O255" s="692"/>
      <c r="P255" s="29"/>
      <c r="Q255" s="74"/>
      <c r="R255" s="28"/>
      <c r="S255" s="28"/>
      <c r="T255" s="28"/>
      <c r="U255" s="28"/>
      <c r="V255" s="28"/>
      <c r="W255" s="28"/>
      <c r="X255" s="28"/>
      <c r="Y255" s="28"/>
      <c r="Z255" s="28"/>
    </row>
    <row r="256" spans="1:26" ht="15.75" customHeight="1">
      <c r="A256" s="111"/>
      <c r="B256" s="48"/>
      <c r="C256" s="48"/>
      <c r="D256" s="35"/>
      <c r="E256" s="149"/>
      <c r="F256" s="156"/>
      <c r="G256" s="670"/>
      <c r="H256" s="88"/>
      <c r="I256" s="40"/>
      <c r="J256" s="40"/>
      <c r="K256" s="41"/>
      <c r="L256" s="42"/>
      <c r="M256" s="782"/>
      <c r="N256" s="783"/>
      <c r="O256" s="692"/>
      <c r="P256" s="29"/>
      <c r="Q256" s="74"/>
      <c r="R256" s="28"/>
      <c r="S256" s="28"/>
      <c r="T256" s="28"/>
      <c r="U256" s="28"/>
      <c r="V256" s="28"/>
      <c r="W256" s="28"/>
      <c r="X256" s="28"/>
      <c r="Y256" s="28"/>
      <c r="Z256" s="28"/>
    </row>
    <row r="257" spans="1:26" ht="15.75" customHeight="1">
      <c r="A257" s="111"/>
      <c r="B257" s="48"/>
      <c r="C257" s="48"/>
      <c r="D257" s="35"/>
      <c r="E257" s="149"/>
      <c r="F257" s="156"/>
      <c r="G257" s="670"/>
      <c r="H257" s="88"/>
      <c r="I257" s="40"/>
      <c r="J257" s="40"/>
      <c r="K257" s="41"/>
      <c r="L257" s="42"/>
      <c r="M257" s="782"/>
      <c r="N257" s="783"/>
      <c r="O257" s="692"/>
      <c r="P257" s="29"/>
      <c r="Q257" s="74"/>
      <c r="R257" s="28"/>
      <c r="S257" s="28"/>
      <c r="T257" s="28"/>
      <c r="U257" s="28"/>
      <c r="V257" s="28"/>
      <c r="W257" s="28"/>
      <c r="X257" s="28"/>
      <c r="Y257" s="28"/>
      <c r="Z257" s="28"/>
    </row>
    <row r="258" spans="1:26" ht="15.75" customHeight="1">
      <c r="A258" s="111"/>
      <c r="B258" s="48"/>
      <c r="C258" s="48"/>
      <c r="D258" s="35"/>
      <c r="E258" s="149"/>
      <c r="F258" s="156"/>
      <c r="G258" s="670"/>
      <c r="H258" s="88"/>
      <c r="I258" s="40"/>
      <c r="J258" s="40"/>
      <c r="K258" s="41"/>
      <c r="L258" s="42"/>
      <c r="M258" s="782"/>
      <c r="N258" s="783"/>
      <c r="O258" s="692"/>
      <c r="P258" s="29"/>
      <c r="Q258" s="74"/>
      <c r="R258" s="28"/>
      <c r="S258" s="28"/>
      <c r="T258" s="28"/>
      <c r="U258" s="28"/>
      <c r="V258" s="28"/>
      <c r="W258" s="28"/>
      <c r="X258" s="28"/>
      <c r="Y258" s="28"/>
      <c r="Z258" s="28"/>
    </row>
    <row r="259" spans="1:26" ht="15.75" customHeight="1">
      <c r="A259" s="111"/>
      <c r="B259" s="48"/>
      <c r="C259" s="48"/>
      <c r="D259" s="35"/>
      <c r="E259" s="149"/>
      <c r="F259" s="156"/>
      <c r="G259" s="670"/>
      <c r="H259" s="88"/>
      <c r="I259" s="40"/>
      <c r="J259" s="40"/>
      <c r="K259" s="41"/>
      <c r="L259" s="42"/>
      <c r="M259" s="782"/>
      <c r="N259" s="783"/>
      <c r="O259" s="692"/>
      <c r="P259" s="29"/>
      <c r="Q259" s="74"/>
      <c r="R259" s="28"/>
      <c r="S259" s="28"/>
      <c r="T259" s="28"/>
      <c r="U259" s="28"/>
      <c r="V259" s="28"/>
      <c r="W259" s="28"/>
      <c r="X259" s="28"/>
      <c r="Y259" s="28"/>
      <c r="Z259" s="28"/>
    </row>
    <row r="260" spans="1:26" ht="15.75" customHeight="1">
      <c r="A260" s="111"/>
      <c r="B260" s="48"/>
      <c r="C260" s="48"/>
      <c r="D260" s="35"/>
      <c r="E260" s="149"/>
      <c r="F260" s="156"/>
      <c r="G260" s="670"/>
      <c r="H260" s="88"/>
      <c r="I260" s="40"/>
      <c r="J260" s="40"/>
      <c r="K260" s="41"/>
      <c r="L260" s="42"/>
      <c r="M260" s="782"/>
      <c r="N260" s="783"/>
      <c r="O260" s="692"/>
      <c r="P260" s="29"/>
      <c r="Q260" s="74"/>
      <c r="R260" s="28"/>
      <c r="S260" s="28"/>
      <c r="T260" s="28"/>
      <c r="U260" s="28"/>
      <c r="V260" s="28"/>
      <c r="W260" s="28"/>
      <c r="X260" s="28"/>
      <c r="Y260" s="28"/>
      <c r="Z260" s="28"/>
    </row>
    <row r="261" spans="1:26" ht="15.75" customHeight="1">
      <c r="A261" s="111"/>
      <c r="B261" s="48"/>
      <c r="C261" s="48"/>
      <c r="D261" s="35"/>
      <c r="E261" s="149"/>
      <c r="F261" s="156"/>
      <c r="G261" s="670"/>
      <c r="H261" s="88"/>
      <c r="I261" s="40"/>
      <c r="J261" s="40"/>
      <c r="K261" s="41"/>
      <c r="L261" s="42"/>
      <c r="M261" s="782"/>
      <c r="N261" s="783"/>
      <c r="O261" s="692"/>
      <c r="P261" s="29"/>
      <c r="Q261" s="74"/>
      <c r="R261" s="28"/>
      <c r="S261" s="28"/>
      <c r="T261" s="28"/>
      <c r="U261" s="28"/>
      <c r="V261" s="28"/>
      <c r="W261" s="28"/>
      <c r="X261" s="28"/>
      <c r="Y261" s="28"/>
      <c r="Z261" s="28"/>
    </row>
    <row r="262" spans="1:26" ht="15.75" customHeight="1">
      <c r="A262" s="111"/>
      <c r="B262" s="48"/>
      <c r="C262" s="48"/>
      <c r="D262" s="35"/>
      <c r="E262" s="149"/>
      <c r="F262" s="156"/>
      <c r="G262" s="670"/>
      <c r="H262" s="88"/>
      <c r="I262" s="40"/>
      <c r="J262" s="40"/>
      <c r="K262" s="41"/>
      <c r="L262" s="42"/>
      <c r="M262" s="782"/>
      <c r="N262" s="783"/>
      <c r="O262" s="692"/>
      <c r="P262" s="29"/>
      <c r="Q262" s="74"/>
      <c r="R262" s="28"/>
      <c r="S262" s="28"/>
      <c r="T262" s="28"/>
      <c r="U262" s="28"/>
      <c r="V262" s="28"/>
      <c r="W262" s="28"/>
      <c r="X262" s="28"/>
      <c r="Y262" s="28"/>
      <c r="Z262" s="28"/>
    </row>
    <row r="263" spans="1:26" ht="15.75" customHeight="1">
      <c r="A263" s="111"/>
      <c r="B263" s="48"/>
      <c r="C263" s="48"/>
      <c r="D263" s="35"/>
      <c r="E263" s="149"/>
      <c r="F263" s="156"/>
      <c r="G263" s="670"/>
      <c r="H263" s="88"/>
      <c r="I263" s="40"/>
      <c r="J263" s="40"/>
      <c r="K263" s="41"/>
      <c r="L263" s="42"/>
      <c r="M263" s="782"/>
      <c r="N263" s="783"/>
      <c r="O263" s="692"/>
      <c r="P263" s="29"/>
      <c r="Q263" s="74"/>
      <c r="R263" s="28"/>
      <c r="S263" s="28"/>
      <c r="T263" s="28"/>
      <c r="U263" s="28"/>
      <c r="V263" s="28"/>
      <c r="W263" s="28"/>
      <c r="X263" s="28"/>
      <c r="Y263" s="28"/>
      <c r="Z263" s="28"/>
    </row>
    <row r="264" spans="1:26" ht="15.75" customHeight="1">
      <c r="A264" s="111"/>
      <c r="B264" s="48"/>
      <c r="C264" s="48"/>
      <c r="D264" s="35"/>
      <c r="E264" s="149"/>
      <c r="F264" s="156"/>
      <c r="G264" s="670"/>
      <c r="H264" s="88"/>
      <c r="I264" s="40"/>
      <c r="J264" s="40"/>
      <c r="K264" s="41"/>
      <c r="L264" s="42"/>
      <c r="M264" s="782"/>
      <c r="N264" s="783"/>
      <c r="O264" s="692"/>
      <c r="P264" s="29"/>
      <c r="Q264" s="74"/>
      <c r="R264" s="28"/>
      <c r="S264" s="28"/>
      <c r="T264" s="28"/>
      <c r="U264" s="28"/>
      <c r="V264" s="28"/>
      <c r="W264" s="28"/>
      <c r="X264" s="28"/>
      <c r="Y264" s="28"/>
      <c r="Z264" s="28"/>
    </row>
    <row r="265" spans="1:26" ht="15.75" customHeight="1">
      <c r="A265" s="111"/>
      <c r="B265" s="48"/>
      <c r="C265" s="48"/>
      <c r="D265" s="35"/>
      <c r="E265" s="149"/>
      <c r="F265" s="156"/>
      <c r="G265" s="670"/>
      <c r="H265" s="88"/>
      <c r="I265" s="40"/>
      <c r="J265" s="40"/>
      <c r="K265" s="41"/>
      <c r="L265" s="42"/>
      <c r="M265" s="782"/>
      <c r="N265" s="783"/>
      <c r="O265" s="692"/>
      <c r="P265" s="29"/>
      <c r="Q265" s="74"/>
      <c r="R265" s="28"/>
      <c r="S265" s="28"/>
      <c r="T265" s="28"/>
      <c r="U265" s="28"/>
      <c r="V265" s="28"/>
      <c r="W265" s="28"/>
      <c r="X265" s="28"/>
      <c r="Y265" s="28"/>
      <c r="Z265" s="28"/>
    </row>
    <row r="266" spans="1:26" ht="15.75" customHeight="1">
      <c r="A266" s="111"/>
      <c r="B266" s="48"/>
      <c r="C266" s="48"/>
      <c r="D266" s="35"/>
      <c r="E266" s="149"/>
      <c r="F266" s="156"/>
      <c r="G266" s="670"/>
      <c r="H266" s="88"/>
      <c r="I266" s="40"/>
      <c r="J266" s="40"/>
      <c r="K266" s="41"/>
      <c r="L266" s="42"/>
      <c r="M266" s="782"/>
      <c r="N266" s="783"/>
      <c r="O266" s="692"/>
      <c r="P266" s="29"/>
      <c r="Q266" s="74"/>
      <c r="R266" s="28"/>
      <c r="S266" s="28"/>
      <c r="T266" s="28"/>
      <c r="U266" s="28"/>
      <c r="V266" s="28"/>
      <c r="W266" s="28"/>
      <c r="X266" s="28"/>
      <c r="Y266" s="28"/>
      <c r="Z266" s="28"/>
    </row>
    <row r="267" spans="1:26" ht="15.75" customHeight="1">
      <c r="A267" s="111"/>
      <c r="B267" s="48"/>
      <c r="C267" s="48"/>
      <c r="D267" s="35"/>
      <c r="E267" s="149"/>
      <c r="F267" s="156"/>
      <c r="G267" s="670"/>
      <c r="H267" s="88"/>
      <c r="I267" s="40"/>
      <c r="J267" s="40"/>
      <c r="K267" s="41"/>
      <c r="L267" s="42"/>
      <c r="M267" s="782"/>
      <c r="N267" s="783"/>
      <c r="O267" s="692"/>
      <c r="P267" s="29"/>
      <c r="Q267" s="74"/>
      <c r="R267" s="28"/>
      <c r="S267" s="28"/>
      <c r="T267" s="28"/>
      <c r="U267" s="28"/>
      <c r="V267" s="28"/>
      <c r="W267" s="28"/>
      <c r="X267" s="28"/>
      <c r="Y267" s="28"/>
      <c r="Z267" s="28"/>
    </row>
    <row r="268" spans="1:26" ht="15.75" customHeight="1">
      <c r="A268" s="111"/>
      <c r="B268" s="48"/>
      <c r="C268" s="48"/>
      <c r="D268" s="35"/>
      <c r="E268" s="149"/>
      <c r="F268" s="156"/>
      <c r="G268" s="670"/>
      <c r="H268" s="88"/>
      <c r="I268" s="40"/>
      <c r="J268" s="40"/>
      <c r="K268" s="41"/>
      <c r="L268" s="42"/>
      <c r="M268" s="782"/>
      <c r="N268" s="783"/>
      <c r="O268" s="692"/>
      <c r="P268" s="29"/>
      <c r="Q268" s="74"/>
      <c r="R268" s="28"/>
      <c r="S268" s="28"/>
      <c r="T268" s="28"/>
      <c r="U268" s="28"/>
      <c r="V268" s="28"/>
      <c r="W268" s="28"/>
      <c r="X268" s="28"/>
      <c r="Y268" s="28"/>
      <c r="Z268" s="28"/>
    </row>
    <row r="269" spans="1:26" ht="15.75" customHeight="1">
      <c r="A269" s="111"/>
      <c r="B269" s="48"/>
      <c r="C269" s="48"/>
      <c r="D269" s="35"/>
      <c r="E269" s="149"/>
      <c r="F269" s="156"/>
      <c r="G269" s="670"/>
      <c r="H269" s="88"/>
      <c r="I269" s="40"/>
      <c r="J269" s="40"/>
      <c r="K269" s="41"/>
      <c r="L269" s="42"/>
      <c r="M269" s="782"/>
      <c r="N269" s="783"/>
      <c r="O269" s="692"/>
      <c r="P269" s="29"/>
      <c r="Q269" s="74"/>
      <c r="R269" s="28"/>
      <c r="S269" s="28"/>
      <c r="T269" s="28"/>
      <c r="U269" s="28"/>
      <c r="V269" s="28"/>
      <c r="W269" s="28"/>
      <c r="X269" s="28"/>
      <c r="Y269" s="28"/>
      <c r="Z269" s="28"/>
    </row>
    <row r="270" spans="1:26" ht="15.75" customHeight="1">
      <c r="A270" s="111"/>
      <c r="B270" s="48"/>
      <c r="C270" s="48"/>
      <c r="D270" s="35"/>
      <c r="E270" s="149"/>
      <c r="F270" s="156"/>
      <c r="G270" s="670"/>
      <c r="H270" s="88"/>
      <c r="I270" s="40"/>
      <c r="J270" s="40"/>
      <c r="K270" s="41"/>
      <c r="L270" s="42"/>
      <c r="M270" s="782"/>
      <c r="N270" s="783"/>
      <c r="O270" s="692"/>
      <c r="P270" s="29"/>
      <c r="Q270" s="74"/>
      <c r="R270" s="28"/>
      <c r="S270" s="28"/>
      <c r="T270" s="28"/>
      <c r="U270" s="28"/>
      <c r="V270" s="28"/>
      <c r="W270" s="28"/>
      <c r="X270" s="28"/>
      <c r="Y270" s="28"/>
      <c r="Z270" s="28"/>
    </row>
    <row r="271" spans="1:26" ht="15.75" customHeight="1">
      <c r="A271" s="111"/>
      <c r="B271" s="48"/>
      <c r="C271" s="48"/>
      <c r="D271" s="35"/>
      <c r="E271" s="149"/>
      <c r="F271" s="156"/>
      <c r="G271" s="670"/>
      <c r="H271" s="88"/>
      <c r="I271" s="40"/>
      <c r="J271" s="40"/>
      <c r="K271" s="41"/>
      <c r="L271" s="42"/>
      <c r="M271" s="782"/>
      <c r="N271" s="783"/>
      <c r="O271" s="692"/>
      <c r="P271" s="29"/>
      <c r="Q271" s="74"/>
      <c r="R271" s="28"/>
      <c r="S271" s="28"/>
      <c r="T271" s="28"/>
      <c r="U271" s="28"/>
      <c r="V271" s="28"/>
      <c r="W271" s="28"/>
      <c r="X271" s="28"/>
      <c r="Y271" s="28"/>
      <c r="Z271" s="28"/>
    </row>
    <row r="272" spans="1:26" ht="15.75" customHeight="1">
      <c r="A272" s="111"/>
      <c r="B272" s="48"/>
      <c r="C272" s="48"/>
      <c r="D272" s="35"/>
      <c r="E272" s="149"/>
      <c r="F272" s="156"/>
      <c r="G272" s="670"/>
      <c r="H272" s="88"/>
      <c r="I272" s="40"/>
      <c r="J272" s="40"/>
      <c r="K272" s="41"/>
      <c r="L272" s="42"/>
      <c r="M272" s="782"/>
      <c r="N272" s="783"/>
      <c r="O272" s="692"/>
      <c r="P272" s="29"/>
      <c r="Q272" s="74"/>
      <c r="R272" s="28"/>
      <c r="S272" s="28"/>
      <c r="T272" s="28"/>
      <c r="U272" s="28"/>
      <c r="V272" s="28"/>
      <c r="W272" s="28"/>
      <c r="X272" s="28"/>
      <c r="Y272" s="28"/>
      <c r="Z272" s="28"/>
    </row>
    <row r="273" spans="1:26" ht="15.75" customHeight="1">
      <c r="A273" s="111"/>
      <c r="B273" s="48"/>
      <c r="C273" s="48"/>
      <c r="D273" s="35"/>
      <c r="E273" s="149"/>
      <c r="F273" s="156"/>
      <c r="G273" s="670"/>
      <c r="H273" s="88"/>
      <c r="I273" s="40"/>
      <c r="J273" s="40"/>
      <c r="K273" s="41"/>
      <c r="L273" s="42"/>
      <c r="M273" s="782"/>
      <c r="N273" s="783"/>
      <c r="O273" s="692"/>
      <c r="P273" s="29"/>
      <c r="Q273" s="74"/>
      <c r="R273" s="28"/>
      <c r="S273" s="28"/>
      <c r="T273" s="28"/>
      <c r="U273" s="28"/>
      <c r="V273" s="28"/>
      <c r="W273" s="28"/>
      <c r="X273" s="28"/>
      <c r="Y273" s="28"/>
      <c r="Z273" s="28"/>
    </row>
    <row r="274" spans="1:26" ht="15.75" customHeight="1">
      <c r="A274" s="111"/>
      <c r="B274" s="48"/>
      <c r="C274" s="48"/>
      <c r="D274" s="35"/>
      <c r="E274" s="149"/>
      <c r="F274" s="156"/>
      <c r="G274" s="670"/>
      <c r="H274" s="88"/>
      <c r="I274" s="40"/>
      <c r="J274" s="40"/>
      <c r="K274" s="41"/>
      <c r="L274" s="42"/>
      <c r="M274" s="782"/>
      <c r="N274" s="783"/>
      <c r="O274" s="692"/>
      <c r="P274" s="29"/>
      <c r="Q274" s="74"/>
      <c r="R274" s="28"/>
      <c r="S274" s="28"/>
      <c r="T274" s="28"/>
      <c r="U274" s="28"/>
      <c r="V274" s="28"/>
      <c r="W274" s="28"/>
      <c r="X274" s="28"/>
      <c r="Y274" s="28"/>
      <c r="Z274" s="28"/>
    </row>
    <row r="275" spans="1:26" ht="15.75" customHeight="1">
      <c r="A275" s="111"/>
      <c r="B275" s="48"/>
      <c r="C275" s="48"/>
      <c r="D275" s="35"/>
      <c r="E275" s="149"/>
      <c r="F275" s="156"/>
      <c r="G275" s="670"/>
      <c r="H275" s="88"/>
      <c r="I275" s="40"/>
      <c r="J275" s="40"/>
      <c r="K275" s="41"/>
      <c r="L275" s="42"/>
      <c r="M275" s="782"/>
      <c r="N275" s="783"/>
      <c r="O275" s="692"/>
      <c r="P275" s="29"/>
      <c r="Q275" s="74"/>
      <c r="R275" s="28"/>
      <c r="S275" s="28"/>
      <c r="T275" s="28"/>
      <c r="U275" s="28"/>
      <c r="V275" s="28"/>
      <c r="W275" s="28"/>
      <c r="X275" s="28"/>
      <c r="Y275" s="28"/>
      <c r="Z275" s="28"/>
    </row>
    <row r="276" spans="1:26" ht="15.75" customHeight="1">
      <c r="A276" s="111"/>
      <c r="B276" s="48"/>
      <c r="C276" s="48"/>
      <c r="D276" s="35"/>
      <c r="E276" s="149"/>
      <c r="F276" s="156"/>
      <c r="G276" s="670"/>
      <c r="H276" s="88"/>
      <c r="I276" s="40"/>
      <c r="J276" s="40"/>
      <c r="K276" s="41"/>
      <c r="L276" s="42"/>
      <c r="M276" s="782"/>
      <c r="N276" s="783"/>
      <c r="O276" s="692"/>
      <c r="P276" s="29"/>
      <c r="Q276" s="74"/>
      <c r="R276" s="28"/>
      <c r="S276" s="28"/>
      <c r="T276" s="28"/>
      <c r="U276" s="28"/>
      <c r="V276" s="28"/>
      <c r="W276" s="28"/>
      <c r="X276" s="28"/>
      <c r="Y276" s="28"/>
      <c r="Z276" s="28"/>
    </row>
    <row r="277" spans="1:26" ht="15.75" customHeight="1">
      <c r="A277" s="111"/>
      <c r="B277" s="48"/>
      <c r="C277" s="48"/>
      <c r="D277" s="35"/>
      <c r="E277" s="149"/>
      <c r="F277" s="156"/>
      <c r="G277" s="670"/>
      <c r="H277" s="88"/>
      <c r="I277" s="40"/>
      <c r="J277" s="40"/>
      <c r="K277" s="41"/>
      <c r="L277" s="42"/>
      <c r="M277" s="782"/>
      <c r="N277" s="783"/>
      <c r="O277" s="692"/>
      <c r="P277" s="29"/>
      <c r="Q277" s="74"/>
      <c r="R277" s="28"/>
      <c r="S277" s="28"/>
      <c r="T277" s="28"/>
      <c r="U277" s="28"/>
      <c r="V277" s="28"/>
      <c r="W277" s="28"/>
      <c r="X277" s="28"/>
      <c r="Y277" s="28"/>
      <c r="Z277" s="28"/>
    </row>
    <row r="278" spans="1:26" ht="15.75" customHeight="1">
      <c r="A278" s="111"/>
      <c r="B278" s="48"/>
      <c r="C278" s="48"/>
      <c r="D278" s="35"/>
      <c r="E278" s="149"/>
      <c r="F278" s="156"/>
      <c r="G278" s="670"/>
      <c r="H278" s="88"/>
      <c r="I278" s="40"/>
      <c r="J278" s="40"/>
      <c r="K278" s="41"/>
      <c r="L278" s="42"/>
      <c r="M278" s="782"/>
      <c r="N278" s="783"/>
      <c r="O278" s="692"/>
      <c r="P278" s="29"/>
      <c r="Q278" s="74"/>
      <c r="R278" s="28"/>
      <c r="S278" s="28"/>
      <c r="T278" s="28"/>
      <c r="U278" s="28"/>
      <c r="V278" s="28"/>
      <c r="W278" s="28"/>
      <c r="X278" s="28"/>
      <c r="Y278" s="28"/>
      <c r="Z278" s="28"/>
    </row>
    <row r="279" spans="1:26" ht="15.75" customHeight="1">
      <c r="A279" s="111"/>
      <c r="B279" s="48"/>
      <c r="C279" s="48"/>
      <c r="D279" s="35"/>
      <c r="E279" s="149"/>
      <c r="F279" s="156"/>
      <c r="G279" s="670"/>
      <c r="H279" s="88"/>
      <c r="I279" s="40"/>
      <c r="J279" s="40"/>
      <c r="K279" s="41"/>
      <c r="L279" s="42"/>
      <c r="M279" s="782"/>
      <c r="N279" s="783"/>
      <c r="O279" s="692"/>
      <c r="P279" s="29"/>
      <c r="Q279" s="74"/>
      <c r="R279" s="28"/>
      <c r="S279" s="28"/>
      <c r="T279" s="28"/>
      <c r="U279" s="28"/>
      <c r="V279" s="28"/>
      <c r="W279" s="28"/>
      <c r="X279" s="28"/>
      <c r="Y279" s="28"/>
      <c r="Z279" s="28"/>
    </row>
    <row r="280" spans="1:26" ht="15.75" customHeight="1">
      <c r="A280" s="111"/>
      <c r="B280" s="48"/>
      <c r="C280" s="48"/>
      <c r="D280" s="35"/>
      <c r="E280" s="149"/>
      <c r="F280" s="156"/>
      <c r="G280" s="670"/>
      <c r="H280" s="88"/>
      <c r="I280" s="40"/>
      <c r="J280" s="40"/>
      <c r="K280" s="41"/>
      <c r="L280" s="42"/>
      <c r="M280" s="782"/>
      <c r="N280" s="783"/>
      <c r="O280" s="692"/>
      <c r="P280" s="29"/>
      <c r="Q280" s="74"/>
      <c r="R280" s="28"/>
      <c r="S280" s="28"/>
      <c r="T280" s="28"/>
      <c r="U280" s="28"/>
      <c r="V280" s="28"/>
      <c r="W280" s="28"/>
      <c r="X280" s="28"/>
      <c r="Y280" s="28"/>
      <c r="Z280" s="28"/>
    </row>
    <row r="281" spans="1:26" ht="15.75" customHeight="1">
      <c r="A281" s="111"/>
      <c r="B281" s="48"/>
      <c r="C281" s="48"/>
      <c r="D281" s="35"/>
      <c r="E281" s="149"/>
      <c r="F281" s="156"/>
      <c r="G281" s="670"/>
      <c r="H281" s="88"/>
      <c r="I281" s="40"/>
      <c r="J281" s="40"/>
      <c r="K281" s="41"/>
      <c r="L281" s="42"/>
      <c r="M281" s="782"/>
      <c r="N281" s="783"/>
      <c r="O281" s="692"/>
      <c r="P281" s="29"/>
      <c r="Q281" s="74"/>
      <c r="R281" s="28"/>
      <c r="S281" s="28"/>
      <c r="T281" s="28"/>
      <c r="U281" s="28"/>
      <c r="V281" s="28"/>
      <c r="W281" s="28"/>
      <c r="X281" s="28"/>
      <c r="Y281" s="28"/>
      <c r="Z281" s="28"/>
    </row>
    <row r="282" spans="1:26" ht="15.75" customHeight="1">
      <c r="A282" s="111"/>
      <c r="B282" s="48"/>
      <c r="C282" s="48"/>
      <c r="D282" s="35"/>
      <c r="E282" s="149"/>
      <c r="F282" s="156"/>
      <c r="G282" s="670"/>
      <c r="H282" s="88"/>
      <c r="I282" s="40"/>
      <c r="J282" s="40"/>
      <c r="K282" s="41"/>
      <c r="L282" s="42"/>
      <c r="M282" s="782"/>
      <c r="N282" s="783"/>
      <c r="O282" s="692"/>
      <c r="P282" s="29"/>
      <c r="Q282" s="74"/>
      <c r="R282" s="28"/>
      <c r="S282" s="28"/>
      <c r="T282" s="28"/>
      <c r="U282" s="28"/>
      <c r="V282" s="28"/>
      <c r="W282" s="28"/>
      <c r="X282" s="28"/>
      <c r="Y282" s="28"/>
      <c r="Z282" s="28"/>
    </row>
    <row r="283" spans="1:26" ht="15.75" customHeight="1">
      <c r="A283" s="111"/>
      <c r="B283" s="48"/>
      <c r="C283" s="48"/>
      <c r="D283" s="35"/>
      <c r="E283" s="149"/>
      <c r="F283" s="156"/>
      <c r="G283" s="670"/>
      <c r="H283" s="88"/>
      <c r="I283" s="40"/>
      <c r="J283" s="40"/>
      <c r="K283" s="41"/>
      <c r="L283" s="42"/>
      <c r="M283" s="782"/>
      <c r="N283" s="783"/>
      <c r="O283" s="692"/>
      <c r="P283" s="29"/>
      <c r="Q283" s="74"/>
      <c r="R283" s="28"/>
      <c r="S283" s="28"/>
      <c r="T283" s="28"/>
      <c r="U283" s="28"/>
      <c r="V283" s="28"/>
      <c r="W283" s="28"/>
      <c r="X283" s="28"/>
      <c r="Y283" s="28"/>
      <c r="Z283" s="28"/>
    </row>
    <row r="284" spans="1:26" ht="15.75" customHeight="1">
      <c r="A284" s="111"/>
      <c r="B284" s="48"/>
      <c r="C284" s="48"/>
      <c r="D284" s="35"/>
      <c r="E284" s="149"/>
      <c r="F284" s="156"/>
      <c r="G284" s="670"/>
      <c r="H284" s="88"/>
      <c r="I284" s="40"/>
      <c r="J284" s="40"/>
      <c r="K284" s="41"/>
      <c r="L284" s="42"/>
      <c r="M284" s="782"/>
      <c r="N284" s="783"/>
      <c r="O284" s="692"/>
      <c r="P284" s="29"/>
      <c r="Q284" s="74"/>
      <c r="R284" s="28"/>
      <c r="S284" s="28"/>
      <c r="T284" s="28"/>
      <c r="U284" s="28"/>
      <c r="V284" s="28"/>
      <c r="W284" s="28"/>
      <c r="X284" s="28"/>
      <c r="Y284" s="28"/>
      <c r="Z284" s="28"/>
    </row>
    <row r="285" spans="1:26" ht="15.75" customHeight="1">
      <c r="A285" s="111"/>
      <c r="B285" s="48"/>
      <c r="C285" s="48"/>
      <c r="D285" s="35"/>
      <c r="E285" s="149"/>
      <c r="F285" s="156"/>
      <c r="G285" s="670"/>
      <c r="H285" s="88"/>
      <c r="I285" s="40"/>
      <c r="J285" s="40"/>
      <c r="K285" s="41"/>
      <c r="L285" s="42"/>
      <c r="M285" s="782"/>
      <c r="N285" s="783"/>
      <c r="O285" s="692"/>
      <c r="P285" s="29"/>
      <c r="Q285" s="74"/>
      <c r="R285" s="28"/>
      <c r="S285" s="28"/>
      <c r="T285" s="28"/>
      <c r="U285" s="28"/>
      <c r="V285" s="28"/>
      <c r="W285" s="28"/>
      <c r="X285" s="28"/>
      <c r="Y285" s="28"/>
      <c r="Z285" s="28"/>
    </row>
    <row r="286" spans="1:26" ht="15.75" customHeight="1">
      <c r="A286" s="111"/>
      <c r="B286" s="48"/>
      <c r="C286" s="48"/>
      <c r="D286" s="35"/>
      <c r="E286" s="149"/>
      <c r="F286" s="156"/>
      <c r="G286" s="670"/>
      <c r="H286" s="88"/>
      <c r="I286" s="40"/>
      <c r="J286" s="40"/>
      <c r="K286" s="41"/>
      <c r="L286" s="42"/>
      <c r="M286" s="782"/>
      <c r="N286" s="783"/>
      <c r="O286" s="692"/>
      <c r="P286" s="29"/>
      <c r="Q286" s="74"/>
      <c r="R286" s="28"/>
      <c r="S286" s="28"/>
      <c r="T286" s="28"/>
      <c r="U286" s="28"/>
      <c r="V286" s="28"/>
      <c r="W286" s="28"/>
      <c r="X286" s="28"/>
      <c r="Y286" s="28"/>
      <c r="Z286" s="28"/>
    </row>
    <row r="287" spans="1:26" ht="15.75" customHeight="1">
      <c r="A287" s="111"/>
      <c r="B287" s="48"/>
      <c r="C287" s="48"/>
      <c r="D287" s="35"/>
      <c r="E287" s="149"/>
      <c r="F287" s="156"/>
      <c r="G287" s="670"/>
      <c r="H287" s="88"/>
      <c r="I287" s="40"/>
      <c r="J287" s="40"/>
      <c r="K287" s="41"/>
      <c r="L287" s="42"/>
      <c r="M287" s="782"/>
      <c r="N287" s="783"/>
      <c r="O287" s="692"/>
      <c r="P287" s="29"/>
      <c r="Q287" s="74"/>
      <c r="R287" s="28"/>
      <c r="S287" s="28"/>
      <c r="T287" s="28"/>
      <c r="U287" s="28"/>
      <c r="V287" s="28"/>
      <c r="W287" s="28"/>
      <c r="X287" s="28"/>
      <c r="Y287" s="28"/>
      <c r="Z287" s="28"/>
    </row>
    <row r="288" spans="1:26" ht="15.75" customHeight="1">
      <c r="A288" s="111"/>
      <c r="B288" s="48"/>
      <c r="C288" s="48"/>
      <c r="D288" s="35"/>
      <c r="E288" s="149"/>
      <c r="F288" s="156"/>
      <c r="G288" s="670"/>
      <c r="H288" s="88"/>
      <c r="I288" s="40"/>
      <c r="J288" s="40"/>
      <c r="K288" s="41"/>
      <c r="L288" s="42"/>
      <c r="M288" s="782"/>
      <c r="N288" s="783"/>
      <c r="O288" s="692"/>
      <c r="P288" s="29"/>
      <c r="Q288" s="74"/>
      <c r="R288" s="28"/>
      <c r="S288" s="28"/>
      <c r="T288" s="28"/>
      <c r="U288" s="28"/>
      <c r="V288" s="28"/>
      <c r="W288" s="28"/>
      <c r="X288" s="28"/>
      <c r="Y288" s="28"/>
      <c r="Z288" s="28"/>
    </row>
    <row r="289" spans="1:26" ht="15.75" customHeight="1">
      <c r="A289" s="111"/>
      <c r="B289" s="48"/>
      <c r="C289" s="48"/>
      <c r="D289" s="35"/>
      <c r="E289" s="149"/>
      <c r="F289" s="156"/>
      <c r="G289" s="670"/>
      <c r="H289" s="88"/>
      <c r="I289" s="40"/>
      <c r="J289" s="40"/>
      <c r="K289" s="41"/>
      <c r="L289" s="42"/>
      <c r="M289" s="782"/>
      <c r="N289" s="783"/>
      <c r="O289" s="692"/>
      <c r="P289" s="29"/>
      <c r="Q289" s="74"/>
      <c r="R289" s="28"/>
      <c r="S289" s="28"/>
      <c r="T289" s="28"/>
      <c r="U289" s="28"/>
      <c r="V289" s="28"/>
      <c r="W289" s="28"/>
      <c r="X289" s="28"/>
      <c r="Y289" s="28"/>
      <c r="Z289" s="28"/>
    </row>
    <row r="290" spans="1:26" ht="15.75" customHeight="1">
      <c r="A290" s="111"/>
      <c r="B290" s="48"/>
      <c r="C290" s="48"/>
      <c r="D290" s="35"/>
      <c r="E290" s="149"/>
      <c r="F290" s="156"/>
      <c r="G290" s="670"/>
      <c r="H290" s="88"/>
      <c r="I290" s="40"/>
      <c r="J290" s="40"/>
      <c r="K290" s="41"/>
      <c r="L290" s="42"/>
      <c r="M290" s="782"/>
      <c r="N290" s="783"/>
      <c r="O290" s="692"/>
      <c r="P290" s="29"/>
      <c r="Q290" s="74"/>
      <c r="R290" s="28"/>
      <c r="S290" s="28"/>
      <c r="T290" s="28"/>
      <c r="U290" s="28"/>
      <c r="V290" s="28"/>
      <c r="W290" s="28"/>
      <c r="X290" s="28"/>
      <c r="Y290" s="28"/>
      <c r="Z290" s="28"/>
    </row>
    <row r="291" spans="1:26" ht="15.75" customHeight="1">
      <c r="A291" s="111"/>
      <c r="B291" s="48"/>
      <c r="C291" s="48"/>
      <c r="D291" s="35"/>
      <c r="E291" s="149"/>
      <c r="F291" s="156"/>
      <c r="G291" s="670"/>
      <c r="H291" s="88"/>
      <c r="I291" s="40"/>
      <c r="J291" s="40"/>
      <c r="K291" s="41"/>
      <c r="L291" s="42"/>
      <c r="M291" s="782"/>
      <c r="N291" s="783"/>
      <c r="O291" s="692"/>
      <c r="P291" s="29"/>
      <c r="Q291" s="74"/>
      <c r="R291" s="28"/>
      <c r="S291" s="28"/>
      <c r="T291" s="28"/>
      <c r="U291" s="28"/>
      <c r="V291" s="28"/>
      <c r="W291" s="28"/>
      <c r="X291" s="28"/>
      <c r="Y291" s="28"/>
      <c r="Z291" s="28"/>
    </row>
    <row r="292" spans="1:26" ht="15.75" customHeight="1">
      <c r="A292" s="111"/>
      <c r="B292" s="48"/>
      <c r="C292" s="48"/>
      <c r="D292" s="35"/>
      <c r="E292" s="149"/>
      <c r="F292" s="156"/>
      <c r="G292" s="670"/>
      <c r="H292" s="88"/>
      <c r="I292" s="40"/>
      <c r="J292" s="40"/>
      <c r="K292" s="41"/>
      <c r="L292" s="42"/>
      <c r="M292" s="782"/>
      <c r="N292" s="783"/>
      <c r="O292" s="692"/>
      <c r="P292" s="29"/>
      <c r="Q292" s="74"/>
      <c r="R292" s="28"/>
      <c r="S292" s="28"/>
      <c r="T292" s="28"/>
      <c r="U292" s="28"/>
      <c r="V292" s="28"/>
      <c r="W292" s="28"/>
      <c r="X292" s="28"/>
      <c r="Y292" s="28"/>
      <c r="Z292" s="28"/>
    </row>
    <row r="293" spans="1:26" ht="15.75" customHeight="1">
      <c r="A293" s="111"/>
      <c r="B293" s="48"/>
      <c r="C293" s="48"/>
      <c r="D293" s="35"/>
      <c r="E293" s="149"/>
      <c r="F293" s="156"/>
      <c r="G293" s="670"/>
      <c r="H293" s="88"/>
      <c r="I293" s="40"/>
      <c r="J293" s="40"/>
      <c r="K293" s="41"/>
      <c r="L293" s="42"/>
      <c r="M293" s="782"/>
      <c r="N293" s="783"/>
      <c r="O293" s="692"/>
      <c r="P293" s="29"/>
      <c r="Q293" s="74"/>
      <c r="R293" s="28"/>
      <c r="S293" s="28"/>
      <c r="T293" s="28"/>
      <c r="U293" s="28"/>
      <c r="V293" s="28"/>
      <c r="W293" s="28"/>
      <c r="X293" s="28"/>
      <c r="Y293" s="28"/>
      <c r="Z293" s="28"/>
    </row>
    <row r="294" spans="1:26" ht="15.75" customHeight="1">
      <c r="A294" s="111"/>
      <c r="B294" s="48"/>
      <c r="C294" s="48"/>
      <c r="D294" s="35"/>
      <c r="E294" s="149"/>
      <c r="F294" s="156"/>
      <c r="G294" s="670"/>
      <c r="H294" s="88"/>
      <c r="I294" s="40"/>
      <c r="J294" s="40"/>
      <c r="K294" s="41"/>
      <c r="L294" s="42"/>
      <c r="M294" s="782"/>
      <c r="N294" s="783"/>
      <c r="O294" s="692"/>
      <c r="P294" s="29"/>
      <c r="Q294" s="74"/>
      <c r="R294" s="28"/>
      <c r="S294" s="28"/>
      <c r="T294" s="28"/>
      <c r="U294" s="28"/>
      <c r="V294" s="28"/>
      <c r="W294" s="28"/>
      <c r="X294" s="28"/>
      <c r="Y294" s="28"/>
      <c r="Z294" s="28"/>
    </row>
    <row r="295" spans="1:26" ht="15.75" customHeight="1">
      <c r="A295" s="111"/>
      <c r="B295" s="48"/>
      <c r="C295" s="48"/>
      <c r="D295" s="35"/>
      <c r="E295" s="149"/>
      <c r="F295" s="156"/>
      <c r="G295" s="670"/>
      <c r="H295" s="88"/>
      <c r="I295" s="40"/>
      <c r="J295" s="40"/>
      <c r="K295" s="41"/>
      <c r="L295" s="42"/>
      <c r="M295" s="782"/>
      <c r="N295" s="783"/>
      <c r="O295" s="692"/>
      <c r="P295" s="29"/>
      <c r="Q295" s="74"/>
      <c r="R295" s="28"/>
      <c r="S295" s="28"/>
      <c r="T295" s="28"/>
      <c r="U295" s="28"/>
      <c r="V295" s="28"/>
      <c r="W295" s="28"/>
      <c r="X295" s="28"/>
      <c r="Y295" s="28"/>
      <c r="Z295" s="28"/>
    </row>
    <row r="296" spans="1:26" ht="15.75" customHeight="1">
      <c r="A296" s="111"/>
      <c r="B296" s="48"/>
      <c r="C296" s="48"/>
      <c r="D296" s="35"/>
      <c r="E296" s="149"/>
      <c r="F296" s="156"/>
      <c r="G296" s="670"/>
      <c r="H296" s="88"/>
      <c r="I296" s="40"/>
      <c r="J296" s="40"/>
      <c r="K296" s="41"/>
      <c r="L296" s="42"/>
      <c r="M296" s="782"/>
      <c r="N296" s="783"/>
      <c r="O296" s="692"/>
      <c r="P296" s="29"/>
      <c r="Q296" s="74"/>
      <c r="R296" s="28"/>
      <c r="S296" s="28"/>
      <c r="T296" s="28"/>
      <c r="U296" s="28"/>
      <c r="V296" s="28"/>
      <c r="W296" s="28"/>
      <c r="X296" s="28"/>
      <c r="Y296" s="28"/>
      <c r="Z296" s="28"/>
    </row>
    <row r="297" spans="1:26" ht="15.75" customHeight="1">
      <c r="A297" s="111"/>
      <c r="B297" s="48"/>
      <c r="C297" s="48"/>
      <c r="D297" s="35"/>
      <c r="E297" s="149"/>
      <c r="F297" s="156"/>
      <c r="G297" s="670"/>
      <c r="H297" s="88"/>
      <c r="I297" s="40"/>
      <c r="J297" s="40"/>
      <c r="K297" s="41"/>
      <c r="L297" s="42"/>
      <c r="M297" s="782"/>
      <c r="N297" s="783"/>
      <c r="O297" s="692"/>
      <c r="P297" s="29"/>
      <c r="Q297" s="74"/>
      <c r="R297" s="28"/>
      <c r="S297" s="28"/>
      <c r="T297" s="28"/>
      <c r="U297" s="28"/>
      <c r="V297" s="28"/>
      <c r="W297" s="28"/>
      <c r="X297" s="28"/>
      <c r="Y297" s="28"/>
      <c r="Z297" s="28"/>
    </row>
    <row r="298" spans="1:26" ht="15.75" customHeight="1">
      <c r="A298" s="111"/>
      <c r="B298" s="48"/>
      <c r="C298" s="48"/>
      <c r="D298" s="35"/>
      <c r="E298" s="149"/>
      <c r="F298" s="156"/>
      <c r="G298" s="670"/>
      <c r="H298" s="88"/>
      <c r="I298" s="40"/>
      <c r="J298" s="40"/>
      <c r="K298" s="41"/>
      <c r="L298" s="42"/>
      <c r="M298" s="782"/>
      <c r="N298" s="783"/>
      <c r="O298" s="692"/>
      <c r="P298" s="29"/>
      <c r="Q298" s="74"/>
      <c r="R298" s="28"/>
      <c r="S298" s="28"/>
      <c r="T298" s="28"/>
      <c r="U298" s="28"/>
      <c r="V298" s="28"/>
      <c r="W298" s="28"/>
      <c r="X298" s="28"/>
      <c r="Y298" s="28"/>
      <c r="Z298" s="28"/>
    </row>
    <row r="299" spans="1:26" ht="15.75" customHeight="1">
      <c r="A299" s="111"/>
      <c r="B299" s="48"/>
      <c r="C299" s="48"/>
      <c r="D299" s="35"/>
      <c r="E299" s="149"/>
      <c r="F299" s="156"/>
      <c r="G299" s="670"/>
      <c r="H299" s="88"/>
      <c r="I299" s="40"/>
      <c r="J299" s="40"/>
      <c r="K299" s="41"/>
      <c r="L299" s="42"/>
      <c r="M299" s="782"/>
      <c r="N299" s="783"/>
      <c r="O299" s="692"/>
      <c r="P299" s="29"/>
      <c r="Q299" s="74"/>
      <c r="R299" s="28"/>
      <c r="S299" s="28"/>
      <c r="T299" s="28"/>
      <c r="U299" s="28"/>
      <c r="V299" s="28"/>
      <c r="W299" s="28"/>
      <c r="X299" s="28"/>
      <c r="Y299" s="28"/>
      <c r="Z299" s="28"/>
    </row>
    <row r="300" spans="1:26" ht="15.75" customHeight="1">
      <c r="A300" s="111"/>
      <c r="B300" s="48"/>
      <c r="C300" s="48"/>
      <c r="D300" s="35"/>
      <c r="E300" s="149"/>
      <c r="F300" s="156"/>
      <c r="G300" s="670"/>
      <c r="H300" s="88"/>
      <c r="I300" s="40"/>
      <c r="J300" s="40"/>
      <c r="K300" s="41"/>
      <c r="L300" s="42"/>
      <c r="M300" s="782"/>
      <c r="N300" s="783"/>
      <c r="O300" s="692"/>
      <c r="P300" s="29"/>
      <c r="Q300" s="74"/>
      <c r="R300" s="28"/>
      <c r="S300" s="28"/>
      <c r="T300" s="28"/>
      <c r="U300" s="28"/>
      <c r="V300" s="28"/>
      <c r="W300" s="28"/>
      <c r="X300" s="28"/>
      <c r="Y300" s="28"/>
      <c r="Z300" s="28"/>
    </row>
    <row r="301" spans="1:26" ht="15.75" customHeight="1">
      <c r="A301" s="111"/>
      <c r="B301" s="48"/>
      <c r="C301" s="48"/>
      <c r="D301" s="35"/>
      <c r="E301" s="149"/>
      <c r="F301" s="156"/>
      <c r="G301" s="670"/>
      <c r="H301" s="88"/>
      <c r="I301" s="40"/>
      <c r="J301" s="40"/>
      <c r="K301" s="41"/>
      <c r="L301" s="42"/>
      <c r="M301" s="782"/>
      <c r="N301" s="783"/>
      <c r="O301" s="692"/>
      <c r="P301" s="29"/>
      <c r="Q301" s="74"/>
      <c r="R301" s="28"/>
      <c r="S301" s="28"/>
      <c r="T301" s="28"/>
      <c r="U301" s="28"/>
      <c r="V301" s="28"/>
      <c r="W301" s="28"/>
      <c r="X301" s="28"/>
      <c r="Y301" s="28"/>
      <c r="Z301" s="28"/>
    </row>
    <row r="302" spans="1:26" ht="15.75" customHeight="1">
      <c r="A302" s="111"/>
      <c r="B302" s="48"/>
      <c r="C302" s="48"/>
      <c r="D302" s="35"/>
      <c r="E302" s="149"/>
      <c r="F302" s="156"/>
      <c r="G302" s="670"/>
      <c r="H302" s="88"/>
      <c r="I302" s="40"/>
      <c r="J302" s="40"/>
      <c r="K302" s="41"/>
      <c r="L302" s="42"/>
      <c r="M302" s="782"/>
      <c r="N302" s="783"/>
      <c r="O302" s="692"/>
      <c r="P302" s="29"/>
      <c r="Q302" s="74"/>
      <c r="R302" s="28"/>
      <c r="S302" s="28"/>
      <c r="T302" s="28"/>
      <c r="U302" s="28"/>
      <c r="V302" s="28"/>
      <c r="W302" s="28"/>
      <c r="X302" s="28"/>
      <c r="Y302" s="28"/>
      <c r="Z302" s="28"/>
    </row>
    <row r="303" spans="1:26" ht="15.75" customHeight="1">
      <c r="A303" s="111"/>
      <c r="B303" s="48"/>
      <c r="C303" s="48"/>
      <c r="D303" s="35"/>
      <c r="E303" s="149"/>
      <c r="F303" s="156"/>
      <c r="G303" s="670"/>
      <c r="H303" s="88"/>
      <c r="I303" s="40"/>
      <c r="J303" s="40"/>
      <c r="K303" s="41"/>
      <c r="L303" s="42"/>
      <c r="M303" s="782"/>
      <c r="N303" s="783"/>
      <c r="O303" s="692"/>
      <c r="P303" s="29"/>
      <c r="Q303" s="74"/>
      <c r="R303" s="28"/>
      <c r="S303" s="28"/>
      <c r="T303" s="28"/>
      <c r="U303" s="28"/>
      <c r="V303" s="28"/>
      <c r="W303" s="28"/>
      <c r="X303" s="28"/>
      <c r="Y303" s="28"/>
      <c r="Z303" s="28"/>
    </row>
    <row r="304" spans="1:26" ht="15.75" customHeight="1">
      <c r="A304" s="111"/>
      <c r="B304" s="48"/>
      <c r="C304" s="48"/>
      <c r="D304" s="35"/>
      <c r="E304" s="149"/>
      <c r="F304" s="156"/>
      <c r="G304" s="670"/>
      <c r="H304" s="88"/>
      <c r="I304" s="40"/>
      <c r="J304" s="40"/>
      <c r="K304" s="41"/>
      <c r="L304" s="42"/>
      <c r="M304" s="782"/>
      <c r="N304" s="783"/>
      <c r="O304" s="692"/>
      <c r="P304" s="29"/>
      <c r="Q304" s="74"/>
      <c r="R304" s="28"/>
      <c r="S304" s="28"/>
      <c r="T304" s="28"/>
      <c r="U304" s="28"/>
      <c r="V304" s="28"/>
      <c r="W304" s="28"/>
      <c r="X304" s="28"/>
      <c r="Y304" s="28"/>
      <c r="Z304" s="28"/>
    </row>
    <row r="305" spans="1:26" ht="15.75" customHeight="1">
      <c r="A305" s="111"/>
      <c r="B305" s="48"/>
      <c r="C305" s="48"/>
      <c r="D305" s="35"/>
      <c r="E305" s="149"/>
      <c r="F305" s="156"/>
      <c r="G305" s="670"/>
      <c r="H305" s="88"/>
      <c r="I305" s="40"/>
      <c r="J305" s="40"/>
      <c r="K305" s="41"/>
      <c r="L305" s="42"/>
      <c r="M305" s="782"/>
      <c r="N305" s="783"/>
      <c r="O305" s="692"/>
      <c r="P305" s="29"/>
      <c r="Q305" s="74"/>
      <c r="R305" s="28"/>
      <c r="S305" s="28"/>
      <c r="T305" s="28"/>
      <c r="U305" s="28"/>
      <c r="V305" s="28"/>
      <c r="W305" s="28"/>
      <c r="X305" s="28"/>
      <c r="Y305" s="28"/>
      <c r="Z305" s="28"/>
    </row>
    <row r="306" spans="1:26" ht="15.75" customHeight="1">
      <c r="A306" s="111"/>
      <c r="B306" s="48"/>
      <c r="C306" s="48"/>
      <c r="D306" s="35"/>
      <c r="E306" s="149"/>
      <c r="F306" s="156"/>
      <c r="G306" s="670"/>
      <c r="H306" s="88"/>
      <c r="I306" s="40"/>
      <c r="J306" s="40"/>
      <c r="K306" s="41"/>
      <c r="L306" s="42"/>
      <c r="M306" s="782"/>
      <c r="N306" s="783"/>
      <c r="O306" s="692"/>
      <c r="P306" s="29"/>
      <c r="Q306" s="74"/>
      <c r="R306" s="28"/>
      <c r="S306" s="28"/>
      <c r="T306" s="28"/>
      <c r="U306" s="28"/>
      <c r="V306" s="28"/>
      <c r="W306" s="28"/>
      <c r="X306" s="28"/>
      <c r="Y306" s="28"/>
      <c r="Z306" s="28"/>
    </row>
    <row r="307" spans="1:26" ht="15.75" customHeight="1">
      <c r="A307" s="111"/>
      <c r="B307" s="48"/>
      <c r="C307" s="48"/>
      <c r="D307" s="35"/>
      <c r="E307" s="149"/>
      <c r="F307" s="156"/>
      <c r="G307" s="670"/>
      <c r="H307" s="88"/>
      <c r="I307" s="40"/>
      <c r="J307" s="40"/>
      <c r="K307" s="41"/>
      <c r="L307" s="42"/>
      <c r="M307" s="782"/>
      <c r="N307" s="783"/>
      <c r="O307" s="692"/>
      <c r="P307" s="29"/>
      <c r="Q307" s="74"/>
      <c r="R307" s="28"/>
      <c r="S307" s="28"/>
      <c r="T307" s="28"/>
      <c r="U307" s="28"/>
      <c r="V307" s="28"/>
      <c r="W307" s="28"/>
      <c r="X307" s="28"/>
      <c r="Y307" s="28"/>
      <c r="Z307" s="28"/>
    </row>
    <row r="308" spans="1:26" ht="15.75" customHeight="1">
      <c r="A308" s="111"/>
      <c r="B308" s="48"/>
      <c r="C308" s="48"/>
      <c r="D308" s="35"/>
      <c r="E308" s="149"/>
      <c r="F308" s="156"/>
      <c r="G308" s="670"/>
      <c r="H308" s="88"/>
      <c r="I308" s="40"/>
      <c r="J308" s="40"/>
      <c r="K308" s="41"/>
      <c r="L308" s="42"/>
      <c r="M308" s="782"/>
      <c r="N308" s="783"/>
      <c r="O308" s="692"/>
      <c r="P308" s="29"/>
      <c r="Q308" s="74"/>
      <c r="R308" s="28"/>
      <c r="S308" s="28"/>
      <c r="T308" s="28"/>
      <c r="U308" s="28"/>
      <c r="V308" s="28"/>
      <c r="W308" s="28"/>
      <c r="X308" s="28"/>
      <c r="Y308" s="28"/>
      <c r="Z308" s="28"/>
    </row>
    <row r="309" spans="1:26" ht="15.75" customHeight="1">
      <c r="A309" s="111"/>
      <c r="B309" s="48"/>
      <c r="C309" s="48"/>
      <c r="D309" s="35"/>
      <c r="E309" s="149"/>
      <c r="F309" s="156"/>
      <c r="G309" s="670"/>
      <c r="H309" s="88"/>
      <c r="I309" s="40"/>
      <c r="J309" s="40"/>
      <c r="K309" s="41"/>
      <c r="L309" s="42"/>
      <c r="M309" s="782"/>
      <c r="N309" s="783"/>
      <c r="O309" s="692"/>
      <c r="P309" s="29"/>
      <c r="Q309" s="74"/>
      <c r="R309" s="28"/>
      <c r="S309" s="28"/>
      <c r="T309" s="28"/>
      <c r="U309" s="28"/>
      <c r="V309" s="28"/>
      <c r="W309" s="28"/>
      <c r="X309" s="28"/>
      <c r="Y309" s="28"/>
      <c r="Z309" s="28"/>
    </row>
    <row r="310" spans="1:26" ht="15.75" customHeight="1">
      <c r="A310" s="111"/>
      <c r="B310" s="48"/>
      <c r="C310" s="48"/>
      <c r="D310" s="35"/>
      <c r="E310" s="149"/>
      <c r="F310" s="156"/>
      <c r="G310" s="670"/>
      <c r="H310" s="88"/>
      <c r="I310" s="40"/>
      <c r="J310" s="40"/>
      <c r="K310" s="41"/>
      <c r="L310" s="42"/>
      <c r="M310" s="782"/>
      <c r="N310" s="783"/>
      <c r="O310" s="692"/>
      <c r="P310" s="29"/>
      <c r="Q310" s="74"/>
      <c r="R310" s="28"/>
      <c r="S310" s="28"/>
      <c r="T310" s="28"/>
      <c r="U310" s="28"/>
      <c r="V310" s="28"/>
      <c r="W310" s="28"/>
      <c r="X310" s="28"/>
      <c r="Y310" s="28"/>
      <c r="Z310" s="28"/>
    </row>
    <row r="311" spans="1:26" ht="15.75" customHeight="1">
      <c r="A311" s="111"/>
      <c r="B311" s="48"/>
      <c r="C311" s="48"/>
      <c r="D311" s="35"/>
      <c r="E311" s="149"/>
      <c r="F311" s="156"/>
      <c r="G311" s="670"/>
      <c r="H311" s="88"/>
      <c r="I311" s="40"/>
      <c r="J311" s="40"/>
      <c r="K311" s="41"/>
      <c r="L311" s="42"/>
      <c r="M311" s="782"/>
      <c r="N311" s="783"/>
      <c r="O311" s="692"/>
      <c r="P311" s="29"/>
      <c r="Q311" s="74"/>
      <c r="R311" s="28"/>
      <c r="S311" s="28"/>
      <c r="T311" s="28"/>
      <c r="U311" s="28"/>
      <c r="V311" s="28"/>
      <c r="W311" s="28"/>
      <c r="X311" s="28"/>
      <c r="Y311" s="28"/>
      <c r="Z311" s="28"/>
    </row>
    <row r="312" spans="1:26" ht="15.75" customHeight="1">
      <c r="A312" s="111"/>
      <c r="B312" s="48"/>
      <c r="C312" s="48"/>
      <c r="D312" s="35"/>
      <c r="E312" s="149"/>
      <c r="F312" s="156"/>
      <c r="G312" s="670"/>
      <c r="H312" s="88"/>
      <c r="I312" s="40"/>
      <c r="J312" s="40"/>
      <c r="K312" s="41"/>
      <c r="L312" s="42"/>
      <c r="M312" s="782"/>
      <c r="N312" s="783"/>
      <c r="O312" s="692"/>
      <c r="P312" s="29"/>
      <c r="Q312" s="74"/>
      <c r="R312" s="28"/>
      <c r="S312" s="28"/>
      <c r="T312" s="28"/>
      <c r="U312" s="28"/>
      <c r="V312" s="28"/>
      <c r="W312" s="28"/>
      <c r="X312" s="28"/>
      <c r="Y312" s="28"/>
      <c r="Z312" s="28"/>
    </row>
    <row r="313" spans="1:26" ht="15.75" customHeight="1">
      <c r="A313" s="111"/>
      <c r="B313" s="48"/>
      <c r="C313" s="48"/>
      <c r="D313" s="35"/>
      <c r="E313" s="149"/>
      <c r="F313" s="156"/>
      <c r="G313" s="670"/>
      <c r="H313" s="88"/>
      <c r="I313" s="40"/>
      <c r="J313" s="40"/>
      <c r="K313" s="41"/>
      <c r="L313" s="42"/>
      <c r="M313" s="782"/>
      <c r="N313" s="783"/>
      <c r="O313" s="692"/>
      <c r="P313" s="29"/>
      <c r="Q313" s="74"/>
      <c r="R313" s="28"/>
      <c r="S313" s="28"/>
      <c r="T313" s="28"/>
      <c r="U313" s="28"/>
      <c r="V313" s="28"/>
      <c r="W313" s="28"/>
      <c r="X313" s="28"/>
      <c r="Y313" s="28"/>
      <c r="Z313" s="28"/>
    </row>
    <row r="314" spans="1:26" ht="15.75" customHeight="1">
      <c r="A314" s="111"/>
      <c r="B314" s="48"/>
      <c r="C314" s="48"/>
      <c r="D314" s="35"/>
      <c r="E314" s="149"/>
      <c r="F314" s="156"/>
      <c r="G314" s="670"/>
      <c r="H314" s="88"/>
      <c r="I314" s="40"/>
      <c r="J314" s="40"/>
      <c r="K314" s="41"/>
      <c r="L314" s="42"/>
      <c r="M314" s="782"/>
      <c r="N314" s="783"/>
      <c r="O314" s="692"/>
      <c r="P314" s="29"/>
      <c r="Q314" s="74"/>
      <c r="R314" s="28"/>
      <c r="S314" s="28"/>
      <c r="T314" s="28"/>
      <c r="U314" s="28"/>
      <c r="V314" s="28"/>
      <c r="W314" s="28"/>
      <c r="X314" s="28"/>
      <c r="Y314" s="28"/>
      <c r="Z314" s="28"/>
    </row>
    <row r="315" spans="1:26" ht="15.75" customHeight="1">
      <c r="A315" s="111"/>
      <c r="B315" s="48"/>
      <c r="C315" s="48"/>
      <c r="D315" s="35"/>
      <c r="E315" s="149"/>
      <c r="F315" s="156"/>
      <c r="G315" s="670"/>
      <c r="H315" s="88"/>
      <c r="I315" s="40"/>
      <c r="J315" s="40"/>
      <c r="K315" s="41"/>
      <c r="L315" s="42"/>
      <c r="M315" s="782"/>
      <c r="N315" s="783"/>
      <c r="O315" s="692"/>
      <c r="P315" s="29"/>
      <c r="Q315" s="74"/>
      <c r="R315" s="28"/>
      <c r="S315" s="28"/>
      <c r="T315" s="28"/>
      <c r="U315" s="28"/>
      <c r="V315" s="28"/>
      <c r="W315" s="28"/>
      <c r="X315" s="28"/>
      <c r="Y315" s="28"/>
      <c r="Z315" s="28"/>
    </row>
    <row r="316" spans="1:26" ht="15.75" customHeight="1">
      <c r="A316" s="111"/>
      <c r="B316" s="48"/>
      <c r="C316" s="48"/>
      <c r="D316" s="35"/>
      <c r="E316" s="149"/>
      <c r="F316" s="156"/>
      <c r="G316" s="670"/>
      <c r="H316" s="88"/>
      <c r="I316" s="40"/>
      <c r="J316" s="40"/>
      <c r="K316" s="41"/>
      <c r="L316" s="42"/>
      <c r="M316" s="782"/>
      <c r="N316" s="783"/>
      <c r="O316" s="692"/>
      <c r="P316" s="29"/>
      <c r="Q316" s="74"/>
      <c r="R316" s="28"/>
      <c r="S316" s="28"/>
      <c r="T316" s="28"/>
      <c r="U316" s="28"/>
      <c r="V316" s="28"/>
      <c r="W316" s="28"/>
      <c r="X316" s="28"/>
      <c r="Y316" s="28"/>
      <c r="Z316" s="28"/>
    </row>
    <row r="317" spans="1:26" ht="15.75" customHeight="1">
      <c r="A317" s="111"/>
      <c r="B317" s="48"/>
      <c r="C317" s="48"/>
      <c r="D317" s="35"/>
      <c r="E317" s="149"/>
      <c r="F317" s="156"/>
      <c r="G317" s="670"/>
      <c r="H317" s="88"/>
      <c r="I317" s="40"/>
      <c r="J317" s="40"/>
      <c r="K317" s="41"/>
      <c r="L317" s="42"/>
      <c r="M317" s="782"/>
      <c r="N317" s="783"/>
      <c r="O317" s="692"/>
      <c r="P317" s="29"/>
      <c r="Q317" s="74"/>
      <c r="R317" s="28"/>
      <c r="S317" s="28"/>
      <c r="T317" s="28"/>
      <c r="U317" s="28"/>
      <c r="V317" s="28"/>
      <c r="W317" s="28"/>
      <c r="X317" s="28"/>
      <c r="Y317" s="28"/>
      <c r="Z317" s="28"/>
    </row>
    <row r="318" spans="1:26" ht="15.75" customHeight="1">
      <c r="A318" s="111"/>
      <c r="B318" s="48"/>
      <c r="C318" s="48"/>
      <c r="D318" s="35"/>
      <c r="E318" s="149"/>
      <c r="F318" s="156"/>
      <c r="G318" s="670"/>
      <c r="H318" s="88"/>
      <c r="I318" s="40"/>
      <c r="J318" s="40"/>
      <c r="K318" s="41"/>
      <c r="L318" s="42"/>
      <c r="M318" s="782"/>
      <c r="N318" s="783"/>
      <c r="O318" s="692"/>
      <c r="P318" s="29"/>
      <c r="Q318" s="74"/>
      <c r="R318" s="28"/>
      <c r="S318" s="28"/>
      <c r="T318" s="28"/>
      <c r="U318" s="28"/>
      <c r="V318" s="28"/>
      <c r="W318" s="28"/>
      <c r="X318" s="28"/>
      <c r="Y318" s="28"/>
      <c r="Z318" s="28"/>
    </row>
    <row r="319" spans="1:26" ht="15.75" customHeight="1">
      <c r="A319" s="111"/>
      <c r="B319" s="48"/>
      <c r="C319" s="48"/>
      <c r="D319" s="35"/>
      <c r="E319" s="149"/>
      <c r="F319" s="156"/>
      <c r="G319" s="670"/>
      <c r="H319" s="88"/>
      <c r="I319" s="40"/>
      <c r="J319" s="40"/>
      <c r="K319" s="41"/>
      <c r="L319" s="42"/>
      <c r="M319" s="782"/>
      <c r="N319" s="783"/>
      <c r="O319" s="692"/>
      <c r="P319" s="29"/>
      <c r="Q319" s="74"/>
      <c r="R319" s="28"/>
      <c r="S319" s="28"/>
      <c r="T319" s="28"/>
      <c r="U319" s="28"/>
      <c r="V319" s="28"/>
      <c r="W319" s="28"/>
      <c r="X319" s="28"/>
      <c r="Y319" s="28"/>
      <c r="Z319" s="28"/>
    </row>
    <row r="320" spans="1:26" ht="15.75" customHeight="1">
      <c r="A320" s="111"/>
      <c r="B320" s="48"/>
      <c r="C320" s="48"/>
      <c r="D320" s="35"/>
      <c r="E320" s="149"/>
      <c r="F320" s="156"/>
      <c r="G320" s="670"/>
      <c r="H320" s="88"/>
      <c r="I320" s="40"/>
      <c r="J320" s="40"/>
      <c r="K320" s="41"/>
      <c r="L320" s="42"/>
      <c r="M320" s="782"/>
      <c r="N320" s="783"/>
      <c r="O320" s="692"/>
      <c r="P320" s="29"/>
      <c r="Q320" s="74"/>
      <c r="R320" s="28"/>
      <c r="S320" s="28"/>
      <c r="T320" s="28"/>
      <c r="U320" s="28"/>
      <c r="V320" s="28"/>
      <c r="W320" s="28"/>
      <c r="X320" s="28"/>
      <c r="Y320" s="28"/>
      <c r="Z320" s="28"/>
    </row>
    <row r="321" spans="1:26" ht="15.75" customHeight="1">
      <c r="A321" s="111"/>
      <c r="B321" s="48"/>
      <c r="C321" s="48"/>
      <c r="D321" s="35"/>
      <c r="E321" s="149"/>
      <c r="F321" s="156"/>
      <c r="G321" s="670"/>
      <c r="H321" s="88"/>
      <c r="I321" s="40"/>
      <c r="J321" s="40"/>
      <c r="K321" s="41"/>
      <c r="L321" s="42"/>
      <c r="M321" s="782"/>
      <c r="N321" s="783"/>
      <c r="O321" s="692"/>
      <c r="P321" s="29"/>
      <c r="Q321" s="74"/>
      <c r="R321" s="28"/>
      <c r="S321" s="28"/>
      <c r="T321" s="28"/>
      <c r="U321" s="28"/>
      <c r="V321" s="28"/>
      <c r="W321" s="28"/>
      <c r="X321" s="28"/>
      <c r="Y321" s="28"/>
      <c r="Z321" s="28"/>
    </row>
    <row r="322" spans="1:26" ht="15.75" customHeight="1">
      <c r="A322" s="111"/>
      <c r="B322" s="48"/>
      <c r="C322" s="48"/>
      <c r="D322" s="35"/>
      <c r="E322" s="149"/>
      <c r="F322" s="156"/>
      <c r="G322" s="670"/>
      <c r="H322" s="88"/>
      <c r="I322" s="40"/>
      <c r="J322" s="40"/>
      <c r="K322" s="41"/>
      <c r="L322" s="42"/>
      <c r="M322" s="782"/>
      <c r="N322" s="783"/>
      <c r="O322" s="692"/>
      <c r="P322" s="29"/>
      <c r="Q322" s="74"/>
      <c r="R322" s="28"/>
      <c r="S322" s="28"/>
      <c r="T322" s="28"/>
      <c r="U322" s="28"/>
      <c r="V322" s="28"/>
      <c r="W322" s="28"/>
      <c r="X322" s="28"/>
      <c r="Y322" s="28"/>
      <c r="Z322" s="28"/>
    </row>
    <row r="323" spans="1:26" ht="15.75" customHeight="1">
      <c r="A323" s="111"/>
      <c r="B323" s="48"/>
      <c r="C323" s="48"/>
      <c r="D323" s="35"/>
      <c r="E323" s="149"/>
      <c r="F323" s="156"/>
      <c r="G323" s="670"/>
      <c r="H323" s="88"/>
      <c r="I323" s="40"/>
      <c r="J323" s="40"/>
      <c r="K323" s="41"/>
      <c r="L323" s="42"/>
      <c r="M323" s="782"/>
      <c r="N323" s="783"/>
      <c r="O323" s="692"/>
      <c r="P323" s="29"/>
      <c r="Q323" s="74"/>
      <c r="R323" s="28"/>
      <c r="S323" s="28"/>
      <c r="T323" s="28"/>
      <c r="U323" s="28"/>
      <c r="V323" s="28"/>
      <c r="W323" s="28"/>
      <c r="X323" s="28"/>
      <c r="Y323" s="28"/>
      <c r="Z323" s="28"/>
    </row>
    <row r="324" spans="1:26" ht="15.75" customHeight="1">
      <c r="A324" s="111"/>
      <c r="B324" s="48"/>
      <c r="C324" s="48"/>
      <c r="D324" s="35"/>
      <c r="E324" s="149"/>
      <c r="F324" s="156"/>
      <c r="G324" s="670"/>
      <c r="H324" s="88"/>
      <c r="I324" s="40"/>
      <c r="J324" s="40"/>
      <c r="K324" s="41"/>
      <c r="L324" s="42"/>
      <c r="M324" s="782"/>
      <c r="N324" s="783"/>
      <c r="O324" s="692"/>
      <c r="P324" s="29"/>
      <c r="Q324" s="74"/>
      <c r="R324" s="28"/>
      <c r="S324" s="28"/>
      <c r="T324" s="28"/>
      <c r="U324" s="28"/>
      <c r="V324" s="28"/>
      <c r="W324" s="28"/>
      <c r="X324" s="28"/>
      <c r="Y324" s="28"/>
      <c r="Z324" s="28"/>
    </row>
    <row r="325" spans="1:26" ht="15.75" customHeight="1">
      <c r="A325" s="111"/>
      <c r="B325" s="48"/>
      <c r="C325" s="48"/>
      <c r="D325" s="35"/>
      <c r="E325" s="149"/>
      <c r="F325" s="156"/>
      <c r="G325" s="670"/>
      <c r="H325" s="88"/>
      <c r="I325" s="40"/>
      <c r="J325" s="40"/>
      <c r="K325" s="41"/>
      <c r="L325" s="42"/>
      <c r="M325" s="782"/>
      <c r="N325" s="783"/>
      <c r="O325" s="692"/>
      <c r="P325" s="29"/>
      <c r="Q325" s="74"/>
      <c r="R325" s="28"/>
      <c r="S325" s="28"/>
      <c r="T325" s="28"/>
      <c r="U325" s="28"/>
      <c r="V325" s="28"/>
      <c r="W325" s="28"/>
      <c r="X325" s="28"/>
      <c r="Y325" s="28"/>
      <c r="Z325" s="28"/>
    </row>
    <row r="326" spans="1:26" ht="15.75" customHeight="1">
      <c r="A326" s="111"/>
      <c r="B326" s="48"/>
      <c r="C326" s="48"/>
      <c r="D326" s="35"/>
      <c r="E326" s="149"/>
      <c r="F326" s="156"/>
      <c r="G326" s="670"/>
      <c r="H326" s="88"/>
      <c r="I326" s="40"/>
      <c r="J326" s="40"/>
      <c r="K326" s="41"/>
      <c r="L326" s="42"/>
      <c r="M326" s="782"/>
      <c r="N326" s="783"/>
      <c r="O326" s="692"/>
      <c r="P326" s="29"/>
      <c r="Q326" s="74"/>
      <c r="R326" s="28"/>
      <c r="S326" s="28"/>
      <c r="T326" s="28"/>
      <c r="U326" s="28"/>
      <c r="V326" s="28"/>
      <c r="W326" s="28"/>
      <c r="X326" s="28"/>
      <c r="Y326" s="28"/>
      <c r="Z326" s="28"/>
    </row>
    <row r="327" spans="1:26" ht="15.75" customHeight="1">
      <c r="A327" s="111"/>
      <c r="B327" s="48"/>
      <c r="C327" s="48"/>
      <c r="D327" s="35"/>
      <c r="E327" s="149"/>
      <c r="F327" s="156"/>
      <c r="G327" s="670"/>
      <c r="H327" s="88"/>
      <c r="I327" s="40"/>
      <c r="J327" s="40"/>
      <c r="K327" s="41"/>
      <c r="L327" s="42"/>
      <c r="M327" s="782"/>
      <c r="N327" s="783"/>
      <c r="O327" s="692"/>
      <c r="P327" s="29"/>
      <c r="Q327" s="74"/>
      <c r="R327" s="28"/>
      <c r="S327" s="28"/>
      <c r="T327" s="28"/>
      <c r="U327" s="28"/>
      <c r="V327" s="28"/>
      <c r="W327" s="28"/>
      <c r="X327" s="28"/>
      <c r="Y327" s="28"/>
      <c r="Z327" s="28"/>
    </row>
    <row r="328" spans="1:26" ht="15.75" customHeight="1">
      <c r="A328" s="111"/>
      <c r="B328" s="48"/>
      <c r="C328" s="48"/>
      <c r="D328" s="35"/>
      <c r="E328" s="149"/>
      <c r="F328" s="156"/>
      <c r="G328" s="670"/>
      <c r="H328" s="88"/>
      <c r="I328" s="40"/>
      <c r="J328" s="40"/>
      <c r="K328" s="41"/>
      <c r="L328" s="42"/>
      <c r="M328" s="782"/>
      <c r="N328" s="783"/>
      <c r="O328" s="692"/>
      <c r="P328" s="29"/>
      <c r="Q328" s="74"/>
      <c r="R328" s="28"/>
      <c r="S328" s="28"/>
      <c r="T328" s="28"/>
      <c r="U328" s="28"/>
      <c r="V328" s="28"/>
      <c r="W328" s="28"/>
      <c r="X328" s="28"/>
      <c r="Y328" s="28"/>
      <c r="Z328" s="28"/>
    </row>
    <row r="329" spans="1:26" ht="15.75" customHeight="1">
      <c r="A329" s="111"/>
      <c r="B329" s="48"/>
      <c r="C329" s="48"/>
      <c r="D329" s="35"/>
      <c r="E329" s="149"/>
      <c r="F329" s="156"/>
      <c r="G329" s="670"/>
      <c r="H329" s="88"/>
      <c r="I329" s="40"/>
      <c r="J329" s="40"/>
      <c r="K329" s="41"/>
      <c r="L329" s="42"/>
      <c r="M329" s="782"/>
      <c r="N329" s="783"/>
      <c r="O329" s="692"/>
      <c r="P329" s="29"/>
      <c r="Q329" s="74"/>
      <c r="R329" s="28"/>
      <c r="S329" s="28"/>
      <c r="T329" s="28"/>
      <c r="U329" s="28"/>
      <c r="V329" s="28"/>
      <c r="W329" s="28"/>
      <c r="X329" s="28"/>
      <c r="Y329" s="28"/>
      <c r="Z329" s="28"/>
    </row>
    <row r="330" spans="1:26" ht="15.75" customHeight="1">
      <c r="A330" s="111"/>
      <c r="B330" s="48"/>
      <c r="C330" s="48"/>
      <c r="D330" s="35"/>
      <c r="E330" s="149"/>
      <c r="F330" s="156"/>
      <c r="G330" s="670"/>
      <c r="H330" s="88"/>
      <c r="I330" s="40"/>
      <c r="J330" s="40"/>
      <c r="K330" s="41"/>
      <c r="L330" s="42"/>
      <c r="M330" s="782"/>
      <c r="N330" s="783"/>
      <c r="O330" s="692"/>
      <c r="P330" s="29"/>
      <c r="Q330" s="74"/>
      <c r="R330" s="28"/>
      <c r="S330" s="28"/>
      <c r="T330" s="28"/>
      <c r="U330" s="28"/>
      <c r="V330" s="28"/>
      <c r="W330" s="28"/>
      <c r="X330" s="28"/>
      <c r="Y330" s="28"/>
      <c r="Z330" s="28"/>
    </row>
    <row r="331" spans="1:26" ht="15.75" customHeight="1">
      <c r="A331" s="111"/>
      <c r="B331" s="48"/>
      <c r="C331" s="48"/>
      <c r="D331" s="35"/>
      <c r="E331" s="149"/>
      <c r="F331" s="156"/>
      <c r="G331" s="670"/>
      <c r="H331" s="88"/>
      <c r="I331" s="40"/>
      <c r="J331" s="40"/>
      <c r="K331" s="41"/>
      <c r="L331" s="42"/>
      <c r="M331" s="782"/>
      <c r="N331" s="783"/>
      <c r="O331" s="692"/>
      <c r="P331" s="29"/>
      <c r="Q331" s="74"/>
      <c r="R331" s="28"/>
      <c r="S331" s="28"/>
      <c r="T331" s="28"/>
      <c r="U331" s="28"/>
      <c r="V331" s="28"/>
      <c r="W331" s="28"/>
      <c r="X331" s="28"/>
      <c r="Y331" s="28"/>
      <c r="Z331" s="28"/>
    </row>
    <row r="332" spans="1:26" ht="15.75" customHeight="1">
      <c r="A332" s="111"/>
      <c r="B332" s="48"/>
      <c r="C332" s="48"/>
      <c r="D332" s="35"/>
      <c r="E332" s="149"/>
      <c r="F332" s="156"/>
      <c r="G332" s="670"/>
      <c r="H332" s="88"/>
      <c r="I332" s="40"/>
      <c r="J332" s="40"/>
      <c r="K332" s="41"/>
      <c r="L332" s="42"/>
      <c r="M332" s="782"/>
      <c r="N332" s="783"/>
      <c r="O332" s="692"/>
      <c r="P332" s="29"/>
      <c r="Q332" s="74"/>
      <c r="R332" s="28"/>
      <c r="S332" s="28"/>
      <c r="T332" s="28"/>
      <c r="U332" s="28"/>
      <c r="V332" s="28"/>
      <c r="W332" s="28"/>
      <c r="X332" s="28"/>
      <c r="Y332" s="28"/>
      <c r="Z332" s="28"/>
    </row>
    <row r="333" spans="1:26" ht="15.75" customHeight="1">
      <c r="A333" s="111"/>
      <c r="B333" s="48"/>
      <c r="C333" s="48"/>
      <c r="D333" s="35"/>
      <c r="E333" s="149"/>
      <c r="F333" s="156"/>
      <c r="G333" s="670"/>
      <c r="H333" s="88"/>
      <c r="I333" s="40"/>
      <c r="J333" s="40"/>
      <c r="K333" s="41"/>
      <c r="L333" s="42"/>
      <c r="M333" s="782"/>
      <c r="N333" s="783"/>
      <c r="O333" s="692"/>
      <c r="P333" s="29"/>
      <c r="Q333" s="74"/>
      <c r="R333" s="28"/>
      <c r="S333" s="28"/>
      <c r="T333" s="28"/>
      <c r="U333" s="28"/>
      <c r="V333" s="28"/>
      <c r="W333" s="28"/>
      <c r="X333" s="28"/>
      <c r="Y333" s="28"/>
      <c r="Z333" s="28"/>
    </row>
    <row r="334" spans="1:26" ht="15.75" customHeight="1">
      <c r="A334" s="111"/>
      <c r="B334" s="48"/>
      <c r="C334" s="48"/>
      <c r="D334" s="35"/>
      <c r="E334" s="149"/>
      <c r="F334" s="156"/>
      <c r="G334" s="670"/>
      <c r="H334" s="88"/>
      <c r="I334" s="40"/>
      <c r="J334" s="40"/>
      <c r="K334" s="41"/>
      <c r="L334" s="42"/>
      <c r="M334" s="782"/>
      <c r="N334" s="783"/>
      <c r="O334" s="692"/>
      <c r="P334" s="29"/>
      <c r="Q334" s="74"/>
      <c r="R334" s="28"/>
      <c r="S334" s="28"/>
      <c r="T334" s="28"/>
      <c r="U334" s="28"/>
      <c r="V334" s="28"/>
      <c r="W334" s="28"/>
      <c r="X334" s="28"/>
      <c r="Y334" s="28"/>
      <c r="Z334" s="28"/>
    </row>
    <row r="335" spans="1:26" ht="15.75" customHeight="1">
      <c r="A335" s="111"/>
      <c r="B335" s="48"/>
      <c r="C335" s="48"/>
      <c r="D335" s="35"/>
      <c r="E335" s="149"/>
      <c r="F335" s="156"/>
      <c r="G335" s="670"/>
      <c r="H335" s="88"/>
      <c r="I335" s="40"/>
      <c r="J335" s="40"/>
      <c r="K335" s="41"/>
      <c r="L335" s="42"/>
      <c r="M335" s="782"/>
      <c r="N335" s="783"/>
      <c r="O335" s="692"/>
      <c r="P335" s="29"/>
      <c r="Q335" s="74"/>
      <c r="R335" s="28"/>
      <c r="S335" s="28"/>
      <c r="T335" s="28"/>
      <c r="U335" s="28"/>
      <c r="V335" s="28"/>
      <c r="W335" s="28"/>
      <c r="X335" s="28"/>
      <c r="Y335" s="28"/>
      <c r="Z335" s="28"/>
    </row>
    <row r="336" spans="1:26" ht="15.75" customHeight="1">
      <c r="A336" s="111"/>
      <c r="B336" s="48"/>
      <c r="C336" s="48"/>
      <c r="D336" s="35"/>
      <c r="E336" s="149"/>
      <c r="F336" s="156"/>
      <c r="G336" s="670"/>
      <c r="H336" s="88"/>
      <c r="I336" s="40"/>
      <c r="J336" s="40"/>
      <c r="K336" s="41"/>
      <c r="L336" s="42"/>
      <c r="M336" s="782"/>
      <c r="N336" s="783"/>
      <c r="O336" s="692"/>
      <c r="P336" s="29"/>
      <c r="Q336" s="74"/>
      <c r="R336" s="28"/>
      <c r="S336" s="28"/>
      <c r="T336" s="28"/>
      <c r="U336" s="28"/>
      <c r="V336" s="28"/>
      <c r="W336" s="28"/>
      <c r="X336" s="28"/>
      <c r="Y336" s="28"/>
      <c r="Z336" s="28"/>
    </row>
    <row r="337" spans="1:26" ht="15.75" customHeight="1">
      <c r="A337" s="111"/>
      <c r="B337" s="48"/>
      <c r="C337" s="48"/>
      <c r="D337" s="35"/>
      <c r="E337" s="149"/>
      <c r="F337" s="156"/>
      <c r="G337" s="670"/>
      <c r="H337" s="88"/>
      <c r="I337" s="40"/>
      <c r="J337" s="40"/>
      <c r="K337" s="41"/>
      <c r="L337" s="42"/>
      <c r="M337" s="782"/>
      <c r="N337" s="783"/>
      <c r="O337" s="692"/>
      <c r="P337" s="29"/>
      <c r="Q337" s="74"/>
      <c r="R337" s="28"/>
      <c r="S337" s="28"/>
      <c r="T337" s="28"/>
      <c r="U337" s="28"/>
      <c r="V337" s="28"/>
      <c r="W337" s="28"/>
      <c r="X337" s="28"/>
      <c r="Y337" s="28"/>
      <c r="Z337" s="28"/>
    </row>
    <row r="338" spans="1:26" ht="15.75" customHeight="1">
      <c r="A338" s="111"/>
      <c r="B338" s="48"/>
      <c r="C338" s="48"/>
      <c r="D338" s="35"/>
      <c r="E338" s="149"/>
      <c r="F338" s="156"/>
      <c r="G338" s="670"/>
      <c r="H338" s="88"/>
      <c r="I338" s="40"/>
      <c r="J338" s="40"/>
      <c r="K338" s="41"/>
      <c r="L338" s="42"/>
      <c r="M338" s="782"/>
      <c r="N338" s="783"/>
      <c r="O338" s="692"/>
      <c r="P338" s="29"/>
      <c r="Q338" s="74"/>
      <c r="R338" s="28"/>
      <c r="S338" s="28"/>
      <c r="T338" s="28"/>
      <c r="U338" s="28"/>
      <c r="V338" s="28"/>
      <c r="W338" s="28"/>
      <c r="X338" s="28"/>
      <c r="Y338" s="28"/>
      <c r="Z338" s="28"/>
    </row>
    <row r="339" spans="1:26" ht="15.75" customHeight="1">
      <c r="A339" s="111"/>
      <c r="B339" s="48"/>
      <c r="C339" s="48"/>
      <c r="D339" s="35"/>
      <c r="E339" s="149"/>
      <c r="F339" s="156"/>
      <c r="G339" s="670"/>
      <c r="H339" s="88"/>
      <c r="I339" s="40"/>
      <c r="J339" s="40"/>
      <c r="K339" s="41"/>
      <c r="L339" s="42"/>
      <c r="M339" s="782"/>
      <c r="N339" s="783"/>
      <c r="O339" s="692"/>
      <c r="P339" s="29"/>
      <c r="Q339" s="74"/>
      <c r="R339" s="28"/>
      <c r="S339" s="28"/>
      <c r="T339" s="28"/>
      <c r="U339" s="28"/>
      <c r="V339" s="28"/>
      <c r="W339" s="28"/>
      <c r="X339" s="28"/>
      <c r="Y339" s="28"/>
      <c r="Z339" s="28"/>
    </row>
    <row r="340" spans="1:26" ht="15.75" customHeight="1">
      <c r="A340" s="111"/>
      <c r="B340" s="48"/>
      <c r="C340" s="48"/>
      <c r="D340" s="35"/>
      <c r="E340" s="149"/>
      <c r="F340" s="156"/>
      <c r="G340" s="670"/>
      <c r="H340" s="88"/>
      <c r="I340" s="40"/>
      <c r="J340" s="40"/>
      <c r="K340" s="41"/>
      <c r="L340" s="42"/>
      <c r="M340" s="782"/>
      <c r="N340" s="783"/>
      <c r="O340" s="692"/>
      <c r="P340" s="29"/>
      <c r="Q340" s="74"/>
      <c r="R340" s="28"/>
      <c r="S340" s="28"/>
      <c r="T340" s="28"/>
      <c r="U340" s="28"/>
      <c r="V340" s="28"/>
      <c r="W340" s="28"/>
      <c r="X340" s="28"/>
      <c r="Y340" s="28"/>
      <c r="Z340" s="28"/>
    </row>
    <row r="341" spans="1:26" ht="15.75" customHeight="1">
      <c r="A341" s="111"/>
      <c r="B341" s="48"/>
      <c r="C341" s="48"/>
      <c r="D341" s="35"/>
      <c r="E341" s="149"/>
      <c r="F341" s="156"/>
      <c r="G341" s="670"/>
      <c r="H341" s="88"/>
      <c r="I341" s="40"/>
      <c r="J341" s="40"/>
      <c r="K341" s="41"/>
      <c r="L341" s="42"/>
      <c r="M341" s="782"/>
      <c r="N341" s="783"/>
      <c r="O341" s="692"/>
      <c r="P341" s="29"/>
      <c r="Q341" s="74"/>
      <c r="R341" s="28"/>
      <c r="S341" s="28"/>
      <c r="T341" s="28"/>
      <c r="U341" s="28"/>
      <c r="V341" s="28"/>
      <c r="W341" s="28"/>
      <c r="X341" s="28"/>
      <c r="Y341" s="28"/>
      <c r="Z341" s="28"/>
    </row>
    <row r="342" spans="1:26" ht="15.75" customHeight="1">
      <c r="A342" s="111"/>
      <c r="B342" s="48"/>
      <c r="C342" s="48"/>
      <c r="D342" s="35"/>
      <c r="E342" s="149"/>
      <c r="F342" s="156"/>
      <c r="G342" s="670"/>
      <c r="H342" s="88"/>
      <c r="I342" s="40"/>
      <c r="J342" s="40"/>
      <c r="K342" s="41"/>
      <c r="L342" s="42"/>
      <c r="M342" s="782"/>
      <c r="N342" s="783"/>
      <c r="O342" s="692"/>
      <c r="P342" s="29"/>
      <c r="Q342" s="74"/>
      <c r="R342" s="28"/>
      <c r="S342" s="28"/>
      <c r="T342" s="28"/>
      <c r="U342" s="28"/>
      <c r="V342" s="28"/>
      <c r="W342" s="28"/>
      <c r="X342" s="28"/>
      <c r="Y342" s="28"/>
      <c r="Z342" s="28"/>
    </row>
    <row r="343" spans="1:26" ht="15.75" customHeight="1">
      <c r="A343" s="111"/>
      <c r="B343" s="48"/>
      <c r="C343" s="48"/>
      <c r="D343" s="35"/>
      <c r="E343" s="149"/>
      <c r="F343" s="156"/>
      <c r="G343" s="670"/>
      <c r="H343" s="88"/>
      <c r="I343" s="40"/>
      <c r="J343" s="40"/>
      <c r="K343" s="41"/>
      <c r="L343" s="42"/>
      <c r="M343" s="782"/>
      <c r="N343" s="783"/>
      <c r="O343" s="692"/>
      <c r="P343" s="29"/>
      <c r="Q343" s="74"/>
      <c r="R343" s="28"/>
      <c r="S343" s="28"/>
      <c r="T343" s="28"/>
      <c r="U343" s="28"/>
      <c r="V343" s="28"/>
      <c r="W343" s="28"/>
      <c r="X343" s="28"/>
      <c r="Y343" s="28"/>
      <c r="Z343" s="28"/>
    </row>
    <row r="344" spans="1:26" ht="15.75" customHeight="1">
      <c r="A344" s="111"/>
      <c r="B344" s="48"/>
      <c r="C344" s="48"/>
      <c r="D344" s="35"/>
      <c r="E344" s="149"/>
      <c r="F344" s="156"/>
      <c r="G344" s="670"/>
      <c r="H344" s="88"/>
      <c r="I344" s="40"/>
      <c r="J344" s="40"/>
      <c r="K344" s="41"/>
      <c r="L344" s="42"/>
      <c r="M344" s="782"/>
      <c r="N344" s="783"/>
      <c r="O344" s="692"/>
      <c r="P344" s="29"/>
      <c r="Q344" s="74"/>
      <c r="R344" s="28"/>
      <c r="S344" s="28"/>
      <c r="T344" s="28"/>
      <c r="U344" s="28"/>
      <c r="V344" s="28"/>
      <c r="W344" s="28"/>
      <c r="X344" s="28"/>
      <c r="Y344" s="28"/>
      <c r="Z344" s="28"/>
    </row>
    <row r="345" spans="1:26" ht="15.75" customHeight="1">
      <c r="A345" s="111"/>
      <c r="B345" s="48"/>
      <c r="C345" s="48"/>
      <c r="D345" s="35"/>
      <c r="E345" s="149"/>
      <c r="F345" s="156"/>
      <c r="G345" s="670"/>
      <c r="H345" s="88"/>
      <c r="I345" s="40"/>
      <c r="J345" s="40"/>
      <c r="K345" s="41"/>
      <c r="L345" s="42"/>
      <c r="M345" s="782"/>
      <c r="N345" s="783"/>
      <c r="O345" s="692"/>
      <c r="P345" s="29"/>
      <c r="Q345" s="74"/>
      <c r="R345" s="28"/>
      <c r="S345" s="28"/>
      <c r="T345" s="28"/>
      <c r="U345" s="28"/>
      <c r="V345" s="28"/>
      <c r="W345" s="28"/>
      <c r="X345" s="28"/>
      <c r="Y345" s="28"/>
      <c r="Z345" s="28"/>
    </row>
    <row r="346" spans="1:26" ht="15.75" customHeight="1">
      <c r="A346" s="111"/>
      <c r="B346" s="48"/>
      <c r="C346" s="48"/>
      <c r="D346" s="35"/>
      <c r="E346" s="149"/>
      <c r="F346" s="156"/>
      <c r="G346" s="670"/>
      <c r="H346" s="88"/>
      <c r="I346" s="40"/>
      <c r="J346" s="40"/>
      <c r="K346" s="41"/>
      <c r="L346" s="42"/>
      <c r="M346" s="782"/>
      <c r="N346" s="783"/>
      <c r="O346" s="692"/>
      <c r="P346" s="29"/>
      <c r="Q346" s="74"/>
      <c r="R346" s="28"/>
      <c r="S346" s="28"/>
      <c r="T346" s="28"/>
      <c r="U346" s="28"/>
      <c r="V346" s="28"/>
      <c r="W346" s="28"/>
      <c r="X346" s="28"/>
      <c r="Y346" s="28"/>
      <c r="Z346" s="28"/>
    </row>
    <row r="347" spans="1:26" ht="15.75" customHeight="1">
      <c r="A347" s="111"/>
      <c r="B347" s="48"/>
      <c r="C347" s="48"/>
      <c r="D347" s="35"/>
      <c r="E347" s="149"/>
      <c r="F347" s="156"/>
      <c r="G347" s="670"/>
      <c r="H347" s="88"/>
      <c r="I347" s="40"/>
      <c r="J347" s="40"/>
      <c r="K347" s="41"/>
      <c r="L347" s="42"/>
      <c r="M347" s="782"/>
      <c r="N347" s="783"/>
      <c r="O347" s="692"/>
      <c r="P347" s="29"/>
      <c r="Q347" s="74"/>
      <c r="R347" s="28"/>
      <c r="S347" s="28"/>
      <c r="T347" s="28"/>
      <c r="U347" s="28"/>
      <c r="V347" s="28"/>
      <c r="W347" s="28"/>
      <c r="X347" s="28"/>
      <c r="Y347" s="28"/>
      <c r="Z347" s="28"/>
    </row>
    <row r="348" spans="1:26" ht="15.75" customHeight="1">
      <c r="A348" s="111"/>
      <c r="B348" s="48"/>
      <c r="C348" s="48"/>
      <c r="D348" s="35"/>
      <c r="E348" s="149"/>
      <c r="F348" s="156"/>
      <c r="G348" s="670"/>
      <c r="H348" s="88"/>
      <c r="I348" s="40"/>
      <c r="J348" s="40"/>
      <c r="K348" s="41"/>
      <c r="L348" s="42"/>
      <c r="M348" s="782"/>
      <c r="N348" s="783"/>
      <c r="O348" s="692"/>
      <c r="P348" s="29"/>
      <c r="Q348" s="74"/>
      <c r="R348" s="28"/>
      <c r="S348" s="28"/>
      <c r="T348" s="28"/>
      <c r="U348" s="28"/>
      <c r="V348" s="28"/>
      <c r="W348" s="28"/>
      <c r="X348" s="28"/>
      <c r="Y348" s="28"/>
      <c r="Z348" s="28"/>
    </row>
    <row r="349" spans="1:26" ht="15.75" customHeight="1">
      <c r="A349" s="111"/>
      <c r="B349" s="48"/>
      <c r="C349" s="48"/>
      <c r="D349" s="35"/>
      <c r="E349" s="149"/>
      <c r="F349" s="156"/>
      <c r="G349" s="670"/>
      <c r="H349" s="88"/>
      <c r="I349" s="40"/>
      <c r="J349" s="40"/>
      <c r="K349" s="41"/>
      <c r="L349" s="42"/>
      <c r="M349" s="782"/>
      <c r="N349" s="783"/>
      <c r="O349" s="692"/>
      <c r="P349" s="29"/>
      <c r="Q349" s="74"/>
      <c r="R349" s="28"/>
      <c r="S349" s="28"/>
      <c r="T349" s="28"/>
      <c r="U349" s="28"/>
      <c r="V349" s="28"/>
      <c r="W349" s="28"/>
      <c r="X349" s="28"/>
      <c r="Y349" s="28"/>
      <c r="Z349" s="28"/>
    </row>
    <row r="350" spans="1:26" ht="15.75" customHeight="1">
      <c r="A350" s="111"/>
      <c r="B350" s="48"/>
      <c r="C350" s="48"/>
      <c r="D350" s="35"/>
      <c r="E350" s="149"/>
      <c r="F350" s="156"/>
      <c r="G350" s="670"/>
      <c r="H350" s="88"/>
      <c r="I350" s="40"/>
      <c r="J350" s="40"/>
      <c r="K350" s="41"/>
      <c r="L350" s="42"/>
      <c r="M350" s="782"/>
      <c r="N350" s="783"/>
      <c r="O350" s="692"/>
      <c r="P350" s="29"/>
      <c r="Q350" s="74"/>
      <c r="R350" s="28"/>
      <c r="S350" s="28"/>
      <c r="T350" s="28"/>
      <c r="U350" s="28"/>
      <c r="V350" s="28"/>
      <c r="W350" s="28"/>
      <c r="X350" s="28"/>
      <c r="Y350" s="28"/>
      <c r="Z350" s="28"/>
    </row>
    <row r="351" spans="1:26" ht="15.75" customHeight="1">
      <c r="A351" s="111"/>
      <c r="B351" s="48"/>
      <c r="C351" s="48"/>
      <c r="D351" s="35"/>
      <c r="E351" s="149"/>
      <c r="F351" s="156"/>
      <c r="G351" s="670"/>
      <c r="H351" s="88"/>
      <c r="I351" s="40"/>
      <c r="J351" s="40"/>
      <c r="K351" s="41"/>
      <c r="L351" s="42"/>
      <c r="M351" s="782"/>
      <c r="N351" s="783"/>
      <c r="O351" s="692"/>
      <c r="P351" s="29"/>
      <c r="Q351" s="74"/>
      <c r="R351" s="28"/>
      <c r="S351" s="28"/>
      <c r="T351" s="28"/>
      <c r="U351" s="28"/>
      <c r="V351" s="28"/>
      <c r="W351" s="28"/>
      <c r="X351" s="28"/>
      <c r="Y351" s="28"/>
      <c r="Z351" s="28"/>
    </row>
    <row r="352" spans="1:26" ht="15.75" customHeight="1">
      <c r="A352" s="111"/>
      <c r="B352" s="48"/>
      <c r="C352" s="48"/>
      <c r="D352" s="35"/>
      <c r="E352" s="149"/>
      <c r="F352" s="156"/>
      <c r="G352" s="670"/>
      <c r="H352" s="88"/>
      <c r="I352" s="40"/>
      <c r="J352" s="40"/>
      <c r="K352" s="41"/>
      <c r="L352" s="42"/>
      <c r="M352" s="782"/>
      <c r="N352" s="783"/>
      <c r="O352" s="692"/>
      <c r="P352" s="29"/>
      <c r="Q352" s="74"/>
      <c r="R352" s="28"/>
      <c r="S352" s="28"/>
      <c r="T352" s="28"/>
      <c r="U352" s="28"/>
      <c r="V352" s="28"/>
      <c r="W352" s="28"/>
      <c r="X352" s="28"/>
      <c r="Y352" s="28"/>
      <c r="Z352" s="28"/>
    </row>
    <row r="353" spans="1:26" ht="15.75" customHeight="1">
      <c r="A353" s="111"/>
      <c r="B353" s="48"/>
      <c r="C353" s="48"/>
      <c r="D353" s="35"/>
      <c r="E353" s="149"/>
      <c r="F353" s="156"/>
      <c r="G353" s="670"/>
      <c r="H353" s="88"/>
      <c r="I353" s="40"/>
      <c r="J353" s="40"/>
      <c r="K353" s="41"/>
      <c r="L353" s="42"/>
      <c r="M353" s="782"/>
      <c r="N353" s="783"/>
      <c r="O353" s="692"/>
      <c r="P353" s="29"/>
      <c r="Q353" s="74"/>
      <c r="R353" s="28"/>
      <c r="S353" s="28"/>
      <c r="T353" s="28"/>
      <c r="U353" s="28"/>
      <c r="V353" s="28"/>
      <c r="W353" s="28"/>
      <c r="X353" s="28"/>
      <c r="Y353" s="28"/>
      <c r="Z353" s="28"/>
    </row>
    <row r="354" spans="1:26" ht="15.75" customHeight="1">
      <c r="A354" s="111"/>
      <c r="B354" s="48"/>
      <c r="C354" s="48"/>
      <c r="D354" s="35"/>
      <c r="E354" s="149"/>
      <c r="F354" s="156"/>
      <c r="G354" s="670"/>
      <c r="H354" s="88"/>
      <c r="I354" s="40"/>
      <c r="J354" s="40"/>
      <c r="K354" s="41"/>
      <c r="L354" s="42"/>
      <c r="M354" s="782"/>
      <c r="N354" s="783"/>
      <c r="O354" s="692"/>
      <c r="P354" s="29"/>
      <c r="Q354" s="74"/>
      <c r="R354" s="28"/>
      <c r="S354" s="28"/>
      <c r="T354" s="28"/>
      <c r="U354" s="28"/>
      <c r="V354" s="28"/>
      <c r="W354" s="28"/>
      <c r="X354" s="28"/>
      <c r="Y354" s="28"/>
      <c r="Z354" s="28"/>
    </row>
    <row r="355" spans="1:26" ht="15.75" customHeight="1">
      <c r="A355" s="111"/>
      <c r="B355" s="48"/>
      <c r="C355" s="48"/>
      <c r="D355" s="35"/>
      <c r="E355" s="149"/>
      <c r="F355" s="156"/>
      <c r="G355" s="670"/>
      <c r="H355" s="88"/>
      <c r="I355" s="40"/>
      <c r="J355" s="40"/>
      <c r="K355" s="41"/>
      <c r="L355" s="42"/>
      <c r="M355" s="782"/>
      <c r="N355" s="783"/>
      <c r="O355" s="692"/>
      <c r="P355" s="29"/>
      <c r="Q355" s="74"/>
      <c r="R355" s="28"/>
      <c r="S355" s="28"/>
      <c r="T355" s="28"/>
      <c r="U355" s="28"/>
      <c r="V355" s="28"/>
      <c r="W355" s="28"/>
      <c r="X355" s="28"/>
      <c r="Y355" s="28"/>
      <c r="Z355" s="28"/>
    </row>
    <row r="356" spans="1:26" ht="15.75" customHeight="1">
      <c r="A356" s="111"/>
      <c r="B356" s="48"/>
      <c r="C356" s="48"/>
      <c r="D356" s="35"/>
      <c r="E356" s="149"/>
      <c r="F356" s="156"/>
      <c r="G356" s="670"/>
      <c r="H356" s="88"/>
      <c r="I356" s="40"/>
      <c r="J356" s="40"/>
      <c r="K356" s="41"/>
      <c r="L356" s="42"/>
      <c r="M356" s="782"/>
      <c r="N356" s="783"/>
      <c r="O356" s="692"/>
      <c r="P356" s="29"/>
      <c r="Q356" s="74"/>
      <c r="R356" s="28"/>
      <c r="S356" s="28"/>
      <c r="T356" s="28"/>
      <c r="U356" s="28"/>
      <c r="V356" s="28"/>
      <c r="W356" s="28"/>
      <c r="X356" s="28"/>
      <c r="Y356" s="28"/>
      <c r="Z356" s="28"/>
    </row>
    <row r="357" spans="1:26" ht="15.75" customHeight="1">
      <c r="A357" s="111"/>
      <c r="B357" s="48"/>
      <c r="C357" s="48"/>
      <c r="D357" s="35"/>
      <c r="E357" s="149"/>
      <c r="F357" s="156"/>
      <c r="G357" s="670"/>
      <c r="H357" s="88"/>
      <c r="I357" s="40"/>
      <c r="J357" s="40"/>
      <c r="K357" s="41"/>
      <c r="L357" s="42"/>
      <c r="M357" s="782"/>
      <c r="N357" s="783"/>
      <c r="O357" s="692"/>
      <c r="P357" s="29"/>
      <c r="Q357" s="74"/>
      <c r="R357" s="28"/>
      <c r="S357" s="28"/>
      <c r="T357" s="28"/>
      <c r="U357" s="28"/>
      <c r="V357" s="28"/>
      <c r="W357" s="28"/>
      <c r="X357" s="28"/>
      <c r="Y357" s="28"/>
      <c r="Z357" s="28"/>
    </row>
    <row r="358" spans="1:26" ht="15.75" customHeight="1">
      <c r="A358" s="111"/>
      <c r="B358" s="48"/>
      <c r="C358" s="48"/>
      <c r="D358" s="35"/>
      <c r="E358" s="149"/>
      <c r="F358" s="156"/>
      <c r="G358" s="670"/>
      <c r="H358" s="88"/>
      <c r="I358" s="40"/>
      <c r="J358" s="40"/>
      <c r="K358" s="41"/>
      <c r="L358" s="42"/>
      <c r="M358" s="782"/>
      <c r="N358" s="783"/>
      <c r="O358" s="692"/>
      <c r="P358" s="29"/>
      <c r="Q358" s="74"/>
      <c r="R358" s="28"/>
      <c r="S358" s="28"/>
      <c r="T358" s="28"/>
      <c r="U358" s="28"/>
      <c r="V358" s="28"/>
      <c r="W358" s="28"/>
      <c r="X358" s="28"/>
      <c r="Y358" s="28"/>
      <c r="Z358" s="28"/>
    </row>
    <row r="359" spans="1:26" ht="15.75" customHeight="1">
      <c r="A359" s="111"/>
      <c r="B359" s="48"/>
      <c r="C359" s="48"/>
      <c r="D359" s="35"/>
      <c r="E359" s="149"/>
      <c r="F359" s="156"/>
      <c r="G359" s="670"/>
      <c r="H359" s="88"/>
      <c r="I359" s="40"/>
      <c r="J359" s="40"/>
      <c r="K359" s="41"/>
      <c r="L359" s="42"/>
      <c r="M359" s="782"/>
      <c r="N359" s="783"/>
      <c r="O359" s="692"/>
      <c r="P359" s="29"/>
      <c r="Q359" s="74"/>
      <c r="R359" s="28"/>
      <c r="S359" s="28"/>
      <c r="T359" s="28"/>
      <c r="U359" s="28"/>
      <c r="V359" s="28"/>
      <c r="W359" s="28"/>
      <c r="X359" s="28"/>
      <c r="Y359" s="28"/>
      <c r="Z359" s="28"/>
    </row>
    <row r="360" spans="1:26" ht="15.75" customHeight="1">
      <c r="A360" s="111"/>
      <c r="B360" s="48"/>
      <c r="C360" s="48"/>
      <c r="D360" s="35"/>
      <c r="E360" s="149"/>
      <c r="F360" s="156"/>
      <c r="G360" s="670"/>
      <c r="H360" s="88"/>
      <c r="I360" s="40"/>
      <c r="J360" s="40"/>
      <c r="K360" s="41"/>
      <c r="L360" s="42"/>
      <c r="M360" s="782"/>
      <c r="N360" s="783"/>
      <c r="O360" s="692"/>
      <c r="P360" s="29"/>
      <c r="Q360" s="74"/>
      <c r="R360" s="28"/>
      <c r="S360" s="28"/>
      <c r="T360" s="28"/>
      <c r="U360" s="28"/>
      <c r="V360" s="28"/>
      <c r="W360" s="28"/>
      <c r="X360" s="28"/>
      <c r="Y360" s="28"/>
      <c r="Z360" s="28"/>
    </row>
    <row r="361" spans="1:26" ht="15.75" customHeight="1">
      <c r="A361" s="111"/>
      <c r="B361" s="48"/>
      <c r="C361" s="48"/>
      <c r="D361" s="35"/>
      <c r="E361" s="149"/>
      <c r="F361" s="156"/>
      <c r="G361" s="670"/>
      <c r="H361" s="88"/>
      <c r="I361" s="40"/>
      <c r="J361" s="40"/>
      <c r="K361" s="41"/>
      <c r="L361" s="42"/>
      <c r="M361" s="782"/>
      <c r="N361" s="783"/>
      <c r="O361" s="692"/>
      <c r="P361" s="29"/>
      <c r="Q361" s="74"/>
      <c r="R361" s="28"/>
      <c r="S361" s="28"/>
      <c r="T361" s="28"/>
      <c r="U361" s="28"/>
      <c r="V361" s="28"/>
      <c r="W361" s="28"/>
      <c r="X361" s="28"/>
      <c r="Y361" s="28"/>
      <c r="Z361" s="28"/>
    </row>
    <row r="362" spans="1:26" ht="15.75" customHeight="1">
      <c r="A362" s="111"/>
      <c r="B362" s="48"/>
      <c r="C362" s="48"/>
      <c r="D362" s="35"/>
      <c r="E362" s="149"/>
      <c r="F362" s="156"/>
      <c r="G362" s="670"/>
      <c r="H362" s="88"/>
      <c r="I362" s="40"/>
      <c r="J362" s="40"/>
      <c r="K362" s="41"/>
      <c r="L362" s="42"/>
      <c r="M362" s="782"/>
      <c r="N362" s="783"/>
      <c r="O362" s="692"/>
      <c r="P362" s="29"/>
      <c r="Q362" s="74"/>
      <c r="R362" s="28"/>
      <c r="S362" s="28"/>
      <c r="T362" s="28"/>
      <c r="U362" s="28"/>
      <c r="V362" s="28"/>
      <c r="W362" s="28"/>
      <c r="X362" s="28"/>
      <c r="Y362" s="28"/>
      <c r="Z362" s="28"/>
    </row>
    <row r="363" spans="1:26" ht="15.75" customHeight="1">
      <c r="A363" s="111"/>
      <c r="B363" s="48"/>
      <c r="C363" s="48"/>
      <c r="D363" s="35"/>
      <c r="E363" s="149"/>
      <c r="F363" s="156"/>
      <c r="G363" s="670"/>
      <c r="H363" s="88"/>
      <c r="I363" s="40"/>
      <c r="J363" s="40"/>
      <c r="K363" s="41"/>
      <c r="L363" s="42"/>
      <c r="M363" s="782"/>
      <c r="N363" s="783"/>
      <c r="O363" s="692"/>
      <c r="P363" s="29"/>
      <c r="Q363" s="74"/>
      <c r="R363" s="28"/>
      <c r="S363" s="28"/>
      <c r="T363" s="28"/>
      <c r="U363" s="28"/>
      <c r="V363" s="28"/>
      <c r="W363" s="28"/>
      <c r="X363" s="28"/>
      <c r="Y363" s="28"/>
      <c r="Z363" s="28"/>
    </row>
    <row r="364" spans="1:26" ht="15.75" customHeight="1">
      <c r="A364" s="111"/>
      <c r="B364" s="48"/>
      <c r="C364" s="48"/>
      <c r="D364" s="35"/>
      <c r="E364" s="149"/>
      <c r="F364" s="156"/>
      <c r="G364" s="670"/>
      <c r="H364" s="88"/>
      <c r="I364" s="40"/>
      <c r="J364" s="40"/>
      <c r="K364" s="41"/>
      <c r="L364" s="42"/>
      <c r="M364" s="782"/>
      <c r="N364" s="783"/>
      <c r="O364" s="692"/>
      <c r="P364" s="29"/>
      <c r="Q364" s="74"/>
      <c r="R364" s="28"/>
      <c r="S364" s="28"/>
      <c r="T364" s="28"/>
      <c r="U364" s="28"/>
      <c r="V364" s="28"/>
      <c r="W364" s="28"/>
      <c r="X364" s="28"/>
      <c r="Y364" s="28"/>
      <c r="Z364" s="28"/>
    </row>
    <row r="365" spans="1:26" ht="15.75" customHeight="1">
      <c r="A365" s="111"/>
      <c r="B365" s="48"/>
      <c r="C365" s="48"/>
      <c r="D365" s="35"/>
      <c r="E365" s="149"/>
      <c r="F365" s="156"/>
      <c r="G365" s="670"/>
      <c r="H365" s="88"/>
      <c r="I365" s="40"/>
      <c r="J365" s="40"/>
      <c r="K365" s="41"/>
      <c r="L365" s="42"/>
      <c r="M365" s="782"/>
      <c r="N365" s="783"/>
      <c r="O365" s="692"/>
      <c r="P365" s="29"/>
      <c r="Q365" s="74"/>
      <c r="R365" s="28"/>
      <c r="S365" s="28"/>
      <c r="T365" s="28"/>
      <c r="U365" s="28"/>
      <c r="V365" s="28"/>
      <c r="W365" s="28"/>
      <c r="X365" s="28"/>
      <c r="Y365" s="28"/>
      <c r="Z365" s="28"/>
    </row>
    <row r="366" spans="1:26" ht="15.75" customHeight="1">
      <c r="A366" s="111"/>
      <c r="B366" s="48"/>
      <c r="C366" s="48"/>
      <c r="D366" s="35"/>
      <c r="E366" s="149"/>
      <c r="F366" s="156"/>
      <c r="G366" s="670"/>
      <c r="H366" s="88"/>
      <c r="I366" s="40"/>
      <c r="J366" s="40"/>
      <c r="K366" s="41"/>
      <c r="L366" s="42"/>
      <c r="M366" s="782"/>
      <c r="N366" s="783"/>
      <c r="O366" s="692"/>
      <c r="P366" s="29"/>
      <c r="Q366" s="74"/>
      <c r="R366" s="28"/>
      <c r="S366" s="28"/>
      <c r="T366" s="28"/>
      <c r="U366" s="28"/>
      <c r="V366" s="28"/>
      <c r="W366" s="28"/>
      <c r="X366" s="28"/>
      <c r="Y366" s="28"/>
      <c r="Z366" s="28"/>
    </row>
    <row r="367" spans="1:26" ht="15.75" customHeight="1">
      <c r="A367" s="111"/>
      <c r="B367" s="48"/>
      <c r="C367" s="48"/>
      <c r="D367" s="35"/>
      <c r="E367" s="149"/>
      <c r="F367" s="156"/>
      <c r="G367" s="670"/>
      <c r="H367" s="88"/>
      <c r="I367" s="40"/>
      <c r="J367" s="40"/>
      <c r="K367" s="41"/>
      <c r="L367" s="42"/>
      <c r="M367" s="782"/>
      <c r="N367" s="783"/>
      <c r="O367" s="692"/>
      <c r="P367" s="29"/>
      <c r="Q367" s="74"/>
      <c r="R367" s="28"/>
      <c r="S367" s="28"/>
      <c r="T367" s="28"/>
      <c r="U367" s="28"/>
      <c r="V367" s="28"/>
      <c r="W367" s="28"/>
      <c r="X367" s="28"/>
      <c r="Y367" s="28"/>
      <c r="Z367" s="28"/>
    </row>
    <row r="368" spans="1:26" ht="15.75" customHeight="1">
      <c r="A368" s="111"/>
      <c r="B368" s="48"/>
      <c r="C368" s="48"/>
      <c r="D368" s="35"/>
      <c r="E368" s="149"/>
      <c r="F368" s="156"/>
      <c r="G368" s="670"/>
      <c r="H368" s="88"/>
      <c r="I368" s="40"/>
      <c r="J368" s="40"/>
      <c r="K368" s="41"/>
      <c r="L368" s="42"/>
      <c r="M368" s="782"/>
      <c r="N368" s="783"/>
      <c r="O368" s="692"/>
      <c r="P368" s="29"/>
      <c r="Q368" s="74"/>
      <c r="R368" s="28"/>
      <c r="S368" s="28"/>
      <c r="T368" s="28"/>
      <c r="U368" s="28"/>
      <c r="V368" s="28"/>
      <c r="W368" s="28"/>
      <c r="X368" s="28"/>
      <c r="Y368" s="28"/>
      <c r="Z368" s="28"/>
    </row>
    <row r="369" spans="1:26" ht="15.75" customHeight="1">
      <c r="A369" s="111"/>
      <c r="B369" s="48"/>
      <c r="C369" s="48"/>
      <c r="D369" s="35"/>
      <c r="E369" s="149"/>
      <c r="F369" s="156"/>
      <c r="G369" s="670"/>
      <c r="H369" s="88"/>
      <c r="I369" s="40"/>
      <c r="J369" s="40"/>
      <c r="K369" s="41"/>
      <c r="L369" s="42"/>
      <c r="M369" s="782"/>
      <c r="N369" s="783"/>
      <c r="O369" s="692"/>
      <c r="P369" s="29"/>
      <c r="Q369" s="74"/>
      <c r="R369" s="28"/>
      <c r="S369" s="28"/>
      <c r="T369" s="28"/>
      <c r="U369" s="28"/>
      <c r="V369" s="28"/>
      <c r="W369" s="28"/>
      <c r="X369" s="28"/>
      <c r="Y369" s="28"/>
      <c r="Z369" s="28"/>
    </row>
    <row r="370" spans="1:26" ht="15.75" customHeight="1">
      <c r="A370" s="111"/>
      <c r="B370" s="48"/>
      <c r="C370" s="48"/>
      <c r="D370" s="35"/>
      <c r="E370" s="149"/>
      <c r="F370" s="156"/>
      <c r="G370" s="670"/>
      <c r="H370" s="88"/>
      <c r="I370" s="40"/>
      <c r="J370" s="40"/>
      <c r="K370" s="41"/>
      <c r="L370" s="42"/>
      <c r="M370" s="782"/>
      <c r="N370" s="783"/>
      <c r="O370" s="692"/>
      <c r="P370" s="29"/>
      <c r="Q370" s="74"/>
      <c r="R370" s="28"/>
      <c r="S370" s="28"/>
      <c r="T370" s="28"/>
      <c r="U370" s="28"/>
      <c r="V370" s="28"/>
      <c r="W370" s="28"/>
      <c r="X370" s="28"/>
      <c r="Y370" s="28"/>
      <c r="Z370" s="28"/>
    </row>
    <row r="371" spans="1:26" ht="15.75" customHeight="1">
      <c r="A371" s="111"/>
      <c r="B371" s="48"/>
      <c r="C371" s="48"/>
      <c r="D371" s="35"/>
      <c r="E371" s="149"/>
      <c r="F371" s="156"/>
      <c r="G371" s="670"/>
      <c r="H371" s="88"/>
      <c r="I371" s="40"/>
      <c r="J371" s="40"/>
      <c r="K371" s="41"/>
      <c r="L371" s="42"/>
      <c r="M371" s="782"/>
      <c r="N371" s="783"/>
      <c r="O371" s="692"/>
      <c r="P371" s="29"/>
      <c r="Q371" s="74"/>
      <c r="R371" s="28"/>
      <c r="S371" s="28"/>
      <c r="T371" s="28"/>
      <c r="U371" s="28"/>
      <c r="V371" s="28"/>
      <c r="W371" s="28"/>
      <c r="X371" s="28"/>
      <c r="Y371" s="28"/>
      <c r="Z371" s="28"/>
    </row>
    <row r="372" spans="1:26" ht="15.75" customHeight="1">
      <c r="A372" s="111"/>
      <c r="B372" s="48"/>
      <c r="C372" s="48"/>
      <c r="D372" s="35"/>
      <c r="E372" s="149"/>
      <c r="F372" s="156"/>
      <c r="G372" s="670"/>
      <c r="H372" s="88"/>
      <c r="I372" s="40"/>
      <c r="J372" s="40"/>
      <c r="K372" s="41"/>
      <c r="L372" s="42"/>
      <c r="M372" s="782"/>
      <c r="N372" s="783"/>
      <c r="O372" s="692"/>
      <c r="P372" s="29"/>
      <c r="Q372" s="74"/>
      <c r="R372" s="28"/>
      <c r="S372" s="28"/>
      <c r="T372" s="28"/>
      <c r="U372" s="28"/>
      <c r="V372" s="28"/>
      <c r="W372" s="28"/>
      <c r="X372" s="28"/>
      <c r="Y372" s="28"/>
      <c r="Z372" s="28"/>
    </row>
    <row r="373" spans="1:26" ht="15.75" customHeight="1">
      <c r="A373" s="111"/>
      <c r="B373" s="48"/>
      <c r="C373" s="48"/>
      <c r="D373" s="35"/>
      <c r="E373" s="149"/>
      <c r="F373" s="156"/>
      <c r="G373" s="670"/>
      <c r="H373" s="88"/>
      <c r="I373" s="40"/>
      <c r="J373" s="40"/>
      <c r="K373" s="41"/>
      <c r="L373" s="42"/>
      <c r="M373" s="782"/>
      <c r="N373" s="783"/>
      <c r="O373" s="692"/>
      <c r="P373" s="29"/>
      <c r="Q373" s="74"/>
      <c r="R373" s="28"/>
      <c r="S373" s="28"/>
      <c r="T373" s="28"/>
      <c r="U373" s="28"/>
      <c r="V373" s="28"/>
      <c r="W373" s="28"/>
      <c r="X373" s="28"/>
      <c r="Y373" s="28"/>
      <c r="Z373" s="28"/>
    </row>
    <row r="374" spans="1:26" ht="15.75" customHeight="1">
      <c r="A374" s="111"/>
      <c r="B374" s="48"/>
      <c r="C374" s="48"/>
      <c r="D374" s="35"/>
      <c r="E374" s="149"/>
      <c r="F374" s="156"/>
      <c r="G374" s="670"/>
      <c r="H374" s="88"/>
      <c r="I374" s="40"/>
      <c r="J374" s="40"/>
      <c r="K374" s="41"/>
      <c r="L374" s="42"/>
      <c r="M374" s="782"/>
      <c r="N374" s="783"/>
      <c r="O374" s="692"/>
      <c r="P374" s="29"/>
      <c r="Q374" s="74"/>
      <c r="R374" s="28"/>
      <c r="S374" s="28"/>
      <c r="T374" s="28"/>
      <c r="U374" s="28"/>
      <c r="V374" s="28"/>
      <c r="W374" s="28"/>
      <c r="X374" s="28"/>
      <c r="Y374" s="28"/>
      <c r="Z374" s="28"/>
    </row>
    <row r="375" spans="1:26" ht="15.75" customHeight="1">
      <c r="A375" s="111"/>
      <c r="B375" s="48"/>
      <c r="C375" s="48"/>
      <c r="D375" s="35"/>
      <c r="E375" s="149"/>
      <c r="F375" s="156"/>
      <c r="G375" s="670"/>
      <c r="H375" s="88"/>
      <c r="I375" s="40"/>
      <c r="J375" s="40"/>
      <c r="K375" s="41"/>
      <c r="L375" s="42"/>
      <c r="M375" s="782"/>
      <c r="N375" s="783"/>
      <c r="O375" s="692"/>
      <c r="P375" s="29"/>
      <c r="Q375" s="74"/>
      <c r="R375" s="28"/>
      <c r="S375" s="28"/>
      <c r="T375" s="28"/>
      <c r="U375" s="28"/>
      <c r="V375" s="28"/>
      <c r="W375" s="28"/>
      <c r="X375" s="28"/>
      <c r="Y375" s="28"/>
      <c r="Z375" s="28"/>
    </row>
    <row r="376" spans="1:26" ht="15.75" customHeight="1">
      <c r="A376" s="111"/>
      <c r="B376" s="48"/>
      <c r="C376" s="48"/>
      <c r="D376" s="35"/>
      <c r="E376" s="149"/>
      <c r="F376" s="156"/>
      <c r="G376" s="670"/>
      <c r="H376" s="88"/>
      <c r="I376" s="40"/>
      <c r="J376" s="40"/>
      <c r="K376" s="41"/>
      <c r="L376" s="42"/>
      <c r="M376" s="782"/>
      <c r="N376" s="783"/>
      <c r="O376" s="692"/>
      <c r="P376" s="29"/>
      <c r="Q376" s="74"/>
      <c r="R376" s="28"/>
      <c r="S376" s="28"/>
      <c r="T376" s="28"/>
      <c r="U376" s="28"/>
      <c r="V376" s="28"/>
      <c r="W376" s="28"/>
      <c r="X376" s="28"/>
      <c r="Y376" s="28"/>
      <c r="Z376" s="28"/>
    </row>
    <row r="377" spans="1:26" ht="15.75" customHeight="1">
      <c r="A377" s="111"/>
      <c r="B377" s="48"/>
      <c r="C377" s="48"/>
      <c r="D377" s="35"/>
      <c r="E377" s="149"/>
      <c r="F377" s="156"/>
      <c r="G377" s="670"/>
      <c r="H377" s="88"/>
      <c r="I377" s="40"/>
      <c r="J377" s="40"/>
      <c r="K377" s="41"/>
      <c r="L377" s="42"/>
      <c r="M377" s="782"/>
      <c r="N377" s="783"/>
      <c r="O377" s="692"/>
      <c r="P377" s="29"/>
      <c r="Q377" s="74"/>
      <c r="R377" s="28"/>
      <c r="S377" s="28"/>
      <c r="T377" s="28"/>
      <c r="U377" s="28"/>
      <c r="V377" s="28"/>
      <c r="W377" s="28"/>
      <c r="X377" s="28"/>
      <c r="Y377" s="28"/>
      <c r="Z377" s="28"/>
    </row>
    <row r="378" spans="1:26" ht="15.75" customHeight="1">
      <c r="A378" s="111"/>
      <c r="B378" s="48"/>
      <c r="C378" s="48"/>
      <c r="D378" s="35"/>
      <c r="E378" s="149"/>
      <c r="F378" s="156"/>
      <c r="G378" s="670"/>
      <c r="H378" s="88"/>
      <c r="I378" s="40"/>
      <c r="J378" s="40"/>
      <c r="K378" s="41"/>
      <c r="L378" s="42"/>
      <c r="M378" s="782"/>
      <c r="N378" s="783"/>
      <c r="O378" s="692"/>
      <c r="P378" s="29"/>
      <c r="Q378" s="74"/>
      <c r="R378" s="28"/>
      <c r="S378" s="28"/>
      <c r="T378" s="28"/>
      <c r="U378" s="28"/>
      <c r="V378" s="28"/>
      <c r="W378" s="28"/>
      <c r="X378" s="28"/>
      <c r="Y378" s="28"/>
      <c r="Z378" s="28"/>
    </row>
    <row r="379" spans="1:26" ht="15.75" customHeight="1">
      <c r="A379" s="111"/>
      <c r="B379" s="48"/>
      <c r="C379" s="48"/>
      <c r="D379" s="35"/>
      <c r="E379" s="149"/>
      <c r="F379" s="156"/>
      <c r="G379" s="670"/>
      <c r="H379" s="88"/>
      <c r="I379" s="40"/>
      <c r="J379" s="40"/>
      <c r="K379" s="41"/>
      <c r="L379" s="42"/>
      <c r="M379" s="782"/>
      <c r="N379" s="783"/>
      <c r="O379" s="692"/>
      <c r="P379" s="29"/>
      <c r="Q379" s="74"/>
      <c r="R379" s="28"/>
      <c r="S379" s="28"/>
      <c r="T379" s="28"/>
      <c r="U379" s="28"/>
      <c r="V379" s="28"/>
      <c r="W379" s="28"/>
      <c r="X379" s="28"/>
      <c r="Y379" s="28"/>
      <c r="Z379" s="28"/>
    </row>
    <row r="380" spans="1:26" ht="15.75" customHeight="1">
      <c r="A380" s="111"/>
      <c r="B380" s="48"/>
      <c r="C380" s="48"/>
      <c r="D380" s="35"/>
      <c r="E380" s="149"/>
      <c r="F380" s="156"/>
      <c r="G380" s="670"/>
      <c r="H380" s="88"/>
      <c r="I380" s="40"/>
      <c r="J380" s="40"/>
      <c r="K380" s="41"/>
      <c r="L380" s="42"/>
      <c r="M380" s="782"/>
      <c r="N380" s="783"/>
      <c r="O380" s="692"/>
      <c r="P380" s="29"/>
      <c r="Q380" s="74"/>
      <c r="R380" s="28"/>
      <c r="S380" s="28"/>
      <c r="T380" s="28"/>
      <c r="U380" s="28"/>
      <c r="V380" s="28"/>
      <c r="W380" s="28"/>
      <c r="X380" s="28"/>
      <c r="Y380" s="28"/>
      <c r="Z380" s="28"/>
    </row>
    <row r="381" spans="1:26" ht="15.75" customHeight="1">
      <c r="A381" s="111"/>
      <c r="B381" s="48"/>
      <c r="C381" s="48"/>
      <c r="D381" s="35"/>
      <c r="E381" s="149"/>
      <c r="F381" s="156"/>
      <c r="G381" s="670"/>
      <c r="H381" s="88"/>
      <c r="I381" s="40"/>
      <c r="J381" s="40"/>
      <c r="K381" s="41"/>
      <c r="L381" s="42"/>
      <c r="M381" s="782"/>
      <c r="N381" s="783"/>
      <c r="O381" s="692"/>
      <c r="P381" s="29"/>
      <c r="Q381" s="74"/>
      <c r="R381" s="28"/>
      <c r="S381" s="28"/>
      <c r="T381" s="28"/>
      <c r="U381" s="28"/>
      <c r="V381" s="28"/>
      <c r="W381" s="28"/>
      <c r="X381" s="28"/>
      <c r="Y381" s="28"/>
      <c r="Z381" s="28"/>
    </row>
    <row r="382" spans="1:26" ht="15.75" customHeight="1">
      <c r="A382" s="111"/>
      <c r="B382" s="48"/>
      <c r="C382" s="48"/>
      <c r="D382" s="35"/>
      <c r="E382" s="149"/>
      <c r="F382" s="156"/>
      <c r="G382" s="670"/>
      <c r="H382" s="88"/>
      <c r="I382" s="40"/>
      <c r="J382" s="40"/>
      <c r="K382" s="41"/>
      <c r="L382" s="42"/>
      <c r="M382" s="782"/>
      <c r="N382" s="783"/>
      <c r="O382" s="692"/>
      <c r="P382" s="29"/>
      <c r="Q382" s="74"/>
      <c r="R382" s="28"/>
      <c r="S382" s="28"/>
      <c r="T382" s="28"/>
      <c r="U382" s="28"/>
      <c r="V382" s="28"/>
      <c r="W382" s="28"/>
      <c r="X382" s="28"/>
      <c r="Y382" s="28"/>
      <c r="Z382" s="28"/>
    </row>
    <row r="383" spans="1:26" ht="15.75" customHeight="1">
      <c r="A383" s="111"/>
      <c r="B383" s="48"/>
      <c r="C383" s="48"/>
      <c r="D383" s="35"/>
      <c r="E383" s="149"/>
      <c r="F383" s="156"/>
      <c r="G383" s="670"/>
      <c r="H383" s="88"/>
      <c r="I383" s="40"/>
      <c r="J383" s="40"/>
      <c r="K383" s="41"/>
      <c r="L383" s="42"/>
      <c r="M383" s="782"/>
      <c r="N383" s="783"/>
      <c r="O383" s="692"/>
      <c r="P383" s="29"/>
      <c r="Q383" s="74"/>
      <c r="R383" s="28"/>
      <c r="S383" s="28"/>
      <c r="T383" s="28"/>
      <c r="U383" s="28"/>
      <c r="V383" s="28"/>
      <c r="W383" s="28"/>
      <c r="X383" s="28"/>
      <c r="Y383" s="28"/>
      <c r="Z383" s="28"/>
    </row>
    <row r="384" spans="1:26" ht="15.75" customHeight="1">
      <c r="A384" s="111"/>
      <c r="B384" s="48"/>
      <c r="C384" s="48"/>
      <c r="D384" s="35"/>
      <c r="E384" s="149"/>
      <c r="F384" s="156"/>
      <c r="G384" s="670"/>
      <c r="H384" s="88"/>
      <c r="I384" s="40"/>
      <c r="J384" s="40"/>
      <c r="K384" s="41"/>
      <c r="L384" s="42"/>
      <c r="M384" s="782"/>
      <c r="N384" s="783"/>
      <c r="O384" s="692"/>
      <c r="P384" s="29"/>
      <c r="Q384" s="74"/>
      <c r="R384" s="28"/>
      <c r="S384" s="28"/>
      <c r="T384" s="28"/>
      <c r="U384" s="28"/>
      <c r="V384" s="28"/>
      <c r="W384" s="28"/>
      <c r="X384" s="28"/>
      <c r="Y384" s="28"/>
      <c r="Z384" s="28"/>
    </row>
    <row r="385" spans="1:26" ht="15.75" customHeight="1">
      <c r="A385" s="111"/>
      <c r="B385" s="48"/>
      <c r="C385" s="48"/>
      <c r="D385" s="35"/>
      <c r="E385" s="149"/>
      <c r="F385" s="156"/>
      <c r="G385" s="670"/>
      <c r="H385" s="88"/>
      <c r="I385" s="40"/>
      <c r="J385" s="40"/>
      <c r="K385" s="41"/>
      <c r="L385" s="42"/>
      <c r="M385" s="782"/>
      <c r="N385" s="783"/>
      <c r="O385" s="692"/>
      <c r="P385" s="29"/>
      <c r="Q385" s="74"/>
      <c r="R385" s="28"/>
      <c r="S385" s="28"/>
      <c r="T385" s="28"/>
      <c r="U385" s="28"/>
      <c r="V385" s="28"/>
      <c r="W385" s="28"/>
      <c r="X385" s="28"/>
      <c r="Y385" s="28"/>
      <c r="Z385" s="28"/>
    </row>
    <row r="386" spans="1:26" ht="15.75" customHeight="1">
      <c r="A386" s="111"/>
      <c r="B386" s="48"/>
      <c r="C386" s="48"/>
      <c r="D386" s="35"/>
      <c r="E386" s="149"/>
      <c r="F386" s="156"/>
      <c r="G386" s="670"/>
      <c r="H386" s="88"/>
      <c r="I386" s="40"/>
      <c r="J386" s="40"/>
      <c r="K386" s="41"/>
      <c r="L386" s="42"/>
      <c r="M386" s="782"/>
      <c r="N386" s="783"/>
      <c r="O386" s="692"/>
      <c r="P386" s="29"/>
      <c r="Q386" s="74"/>
      <c r="R386" s="28"/>
      <c r="S386" s="28"/>
      <c r="T386" s="28"/>
      <c r="U386" s="28"/>
      <c r="V386" s="28"/>
      <c r="W386" s="28"/>
      <c r="X386" s="28"/>
      <c r="Y386" s="28"/>
      <c r="Z386" s="28"/>
    </row>
    <row r="387" spans="1:26" ht="15.75" customHeight="1">
      <c r="A387" s="111"/>
      <c r="B387" s="48"/>
      <c r="C387" s="48"/>
      <c r="D387" s="35"/>
      <c r="E387" s="149"/>
      <c r="F387" s="156"/>
      <c r="G387" s="670"/>
      <c r="H387" s="88"/>
      <c r="I387" s="40"/>
      <c r="J387" s="40"/>
      <c r="K387" s="41"/>
      <c r="L387" s="42"/>
      <c r="M387" s="782"/>
      <c r="N387" s="783"/>
      <c r="O387" s="692"/>
      <c r="P387" s="29"/>
      <c r="Q387" s="74"/>
      <c r="R387" s="28"/>
      <c r="S387" s="28"/>
      <c r="T387" s="28"/>
      <c r="U387" s="28"/>
      <c r="V387" s="28"/>
      <c r="W387" s="28"/>
      <c r="X387" s="28"/>
      <c r="Y387" s="28"/>
      <c r="Z387" s="28"/>
    </row>
    <row r="388" spans="1:26" ht="15.75" customHeight="1">
      <c r="A388" s="111"/>
      <c r="B388" s="48"/>
      <c r="C388" s="48"/>
      <c r="D388" s="35"/>
      <c r="E388" s="149"/>
      <c r="F388" s="156"/>
      <c r="G388" s="670"/>
      <c r="H388" s="88"/>
      <c r="I388" s="40"/>
      <c r="J388" s="40"/>
      <c r="K388" s="41"/>
      <c r="L388" s="42"/>
      <c r="M388" s="782"/>
      <c r="N388" s="783"/>
      <c r="O388" s="692"/>
      <c r="P388" s="29"/>
      <c r="Q388" s="74"/>
      <c r="R388" s="28"/>
      <c r="S388" s="28"/>
      <c r="T388" s="28"/>
      <c r="U388" s="28"/>
      <c r="V388" s="28"/>
      <c r="W388" s="28"/>
      <c r="X388" s="28"/>
      <c r="Y388" s="28"/>
      <c r="Z388" s="28"/>
    </row>
    <row r="389" spans="1:26" ht="15.75" customHeight="1">
      <c r="A389" s="111"/>
      <c r="B389" s="48"/>
      <c r="C389" s="48"/>
      <c r="D389" s="35"/>
      <c r="E389" s="149"/>
      <c r="F389" s="156"/>
      <c r="G389" s="670"/>
      <c r="H389" s="88"/>
      <c r="I389" s="40"/>
      <c r="J389" s="40"/>
      <c r="K389" s="41"/>
      <c r="L389" s="42"/>
      <c r="M389" s="782"/>
      <c r="N389" s="783"/>
      <c r="O389" s="692"/>
      <c r="P389" s="29"/>
      <c r="Q389" s="74"/>
      <c r="R389" s="28"/>
      <c r="S389" s="28"/>
      <c r="T389" s="28"/>
      <c r="U389" s="28"/>
      <c r="V389" s="28"/>
      <c r="W389" s="28"/>
      <c r="X389" s="28"/>
      <c r="Y389" s="28"/>
      <c r="Z389" s="28"/>
    </row>
    <row r="390" spans="1:26" ht="15.75" customHeight="1">
      <c r="A390" s="111"/>
      <c r="B390" s="48"/>
      <c r="C390" s="48"/>
      <c r="D390" s="35"/>
      <c r="E390" s="149"/>
      <c r="F390" s="156"/>
      <c r="G390" s="670"/>
      <c r="H390" s="88"/>
      <c r="I390" s="40"/>
      <c r="J390" s="40"/>
      <c r="K390" s="41"/>
      <c r="L390" s="42"/>
      <c r="M390" s="782"/>
      <c r="N390" s="783"/>
      <c r="O390" s="692"/>
      <c r="P390" s="29"/>
      <c r="Q390" s="74"/>
      <c r="R390" s="28"/>
      <c r="S390" s="28"/>
      <c r="T390" s="28"/>
      <c r="U390" s="28"/>
      <c r="V390" s="28"/>
      <c r="W390" s="28"/>
      <c r="X390" s="28"/>
      <c r="Y390" s="28"/>
      <c r="Z390" s="28"/>
    </row>
    <row r="391" spans="1:26" ht="15.75" customHeight="1">
      <c r="A391" s="111"/>
      <c r="B391" s="48"/>
      <c r="C391" s="48"/>
      <c r="D391" s="35"/>
      <c r="E391" s="149"/>
      <c r="F391" s="156"/>
      <c r="G391" s="670"/>
      <c r="H391" s="88"/>
      <c r="I391" s="40"/>
      <c r="J391" s="40"/>
      <c r="K391" s="41"/>
      <c r="L391" s="42"/>
      <c r="M391" s="782"/>
      <c r="N391" s="783"/>
      <c r="O391" s="692"/>
      <c r="P391" s="29"/>
      <c r="Q391" s="74"/>
      <c r="R391" s="28"/>
      <c r="S391" s="28"/>
      <c r="T391" s="28"/>
      <c r="U391" s="28"/>
      <c r="V391" s="28"/>
      <c r="W391" s="28"/>
      <c r="X391" s="28"/>
      <c r="Y391" s="28"/>
      <c r="Z391" s="28"/>
    </row>
    <row r="392" spans="1:26" ht="15.75" customHeight="1">
      <c r="A392" s="111"/>
      <c r="B392" s="48"/>
      <c r="C392" s="48"/>
      <c r="D392" s="35"/>
      <c r="E392" s="149"/>
      <c r="F392" s="156"/>
      <c r="G392" s="670"/>
      <c r="H392" s="88"/>
      <c r="I392" s="40"/>
      <c r="J392" s="40"/>
      <c r="K392" s="41"/>
      <c r="L392" s="42"/>
      <c r="M392" s="782"/>
      <c r="N392" s="783"/>
      <c r="O392" s="692"/>
      <c r="P392" s="29"/>
      <c r="Q392" s="74"/>
      <c r="R392" s="28"/>
      <c r="S392" s="28"/>
      <c r="T392" s="28"/>
      <c r="U392" s="28"/>
      <c r="V392" s="28"/>
      <c r="W392" s="28"/>
      <c r="X392" s="28"/>
      <c r="Y392" s="28"/>
      <c r="Z392" s="28"/>
    </row>
    <row r="393" spans="1:26" ht="15.75" customHeight="1">
      <c r="A393" s="111"/>
      <c r="B393" s="48"/>
      <c r="C393" s="48"/>
      <c r="D393" s="35"/>
      <c r="E393" s="149"/>
      <c r="F393" s="156"/>
      <c r="G393" s="670"/>
      <c r="H393" s="88"/>
      <c r="I393" s="40"/>
      <c r="J393" s="40"/>
      <c r="K393" s="41"/>
      <c r="L393" s="42"/>
      <c r="M393" s="782"/>
      <c r="N393" s="783"/>
      <c r="O393" s="692"/>
      <c r="P393" s="29"/>
      <c r="Q393" s="74"/>
      <c r="R393" s="28"/>
      <c r="S393" s="28"/>
      <c r="T393" s="28"/>
      <c r="U393" s="28"/>
      <c r="V393" s="28"/>
      <c r="W393" s="28"/>
      <c r="X393" s="28"/>
      <c r="Y393" s="28"/>
      <c r="Z393" s="28"/>
    </row>
    <row r="394" spans="1:26" ht="15.75" customHeight="1">
      <c r="A394" s="111"/>
      <c r="B394" s="48"/>
      <c r="C394" s="48"/>
      <c r="D394" s="35"/>
      <c r="E394" s="149"/>
      <c r="F394" s="156"/>
      <c r="G394" s="670"/>
      <c r="H394" s="88"/>
      <c r="I394" s="40"/>
      <c r="J394" s="40"/>
      <c r="K394" s="41"/>
      <c r="L394" s="42"/>
      <c r="M394" s="782"/>
      <c r="N394" s="783"/>
      <c r="O394" s="692"/>
      <c r="P394" s="29"/>
      <c r="Q394" s="74"/>
      <c r="R394" s="28"/>
      <c r="S394" s="28"/>
      <c r="T394" s="28"/>
      <c r="U394" s="28"/>
      <c r="V394" s="28"/>
      <c r="W394" s="28"/>
      <c r="X394" s="28"/>
      <c r="Y394" s="28"/>
      <c r="Z394" s="28"/>
    </row>
    <row r="395" spans="1:26" ht="15.75" customHeight="1">
      <c r="A395" s="111"/>
      <c r="B395" s="48"/>
      <c r="C395" s="48"/>
      <c r="D395" s="35"/>
      <c r="E395" s="149"/>
      <c r="F395" s="156"/>
      <c r="G395" s="670"/>
      <c r="H395" s="88"/>
      <c r="I395" s="40"/>
      <c r="J395" s="40"/>
      <c r="K395" s="41"/>
      <c r="L395" s="42"/>
      <c r="M395" s="782"/>
      <c r="N395" s="783"/>
      <c r="O395" s="692"/>
      <c r="P395" s="29"/>
      <c r="Q395" s="74"/>
      <c r="R395" s="28"/>
      <c r="S395" s="28"/>
      <c r="T395" s="28"/>
      <c r="U395" s="28"/>
      <c r="V395" s="28"/>
      <c r="W395" s="28"/>
      <c r="X395" s="28"/>
      <c r="Y395" s="28"/>
      <c r="Z395" s="28"/>
    </row>
    <row r="396" spans="1:26" ht="15.75" customHeight="1">
      <c r="A396" s="111"/>
      <c r="B396" s="48"/>
      <c r="C396" s="48"/>
      <c r="D396" s="35"/>
      <c r="E396" s="149"/>
      <c r="F396" s="156"/>
      <c r="G396" s="670"/>
      <c r="H396" s="88"/>
      <c r="I396" s="40"/>
      <c r="J396" s="40"/>
      <c r="K396" s="41"/>
      <c r="L396" s="42"/>
      <c r="M396" s="782"/>
      <c r="N396" s="783"/>
      <c r="O396" s="692"/>
      <c r="P396" s="29"/>
      <c r="Q396" s="74"/>
      <c r="R396" s="28"/>
      <c r="S396" s="28"/>
      <c r="T396" s="28"/>
      <c r="U396" s="28"/>
      <c r="V396" s="28"/>
      <c r="W396" s="28"/>
      <c r="X396" s="28"/>
      <c r="Y396" s="28"/>
      <c r="Z396" s="28"/>
    </row>
    <row r="397" spans="1:26" ht="15.75" customHeight="1">
      <c r="A397" s="111"/>
      <c r="B397" s="48"/>
      <c r="C397" s="48"/>
      <c r="D397" s="35"/>
      <c r="E397" s="149"/>
      <c r="F397" s="156"/>
      <c r="G397" s="670"/>
      <c r="H397" s="88"/>
      <c r="I397" s="40"/>
      <c r="J397" s="40"/>
      <c r="K397" s="41"/>
      <c r="L397" s="42"/>
      <c r="M397" s="782"/>
      <c r="N397" s="783"/>
      <c r="O397" s="692"/>
      <c r="P397" s="29"/>
      <c r="Q397" s="74"/>
      <c r="R397" s="28"/>
      <c r="S397" s="28"/>
      <c r="T397" s="28"/>
      <c r="U397" s="28"/>
      <c r="V397" s="28"/>
      <c r="W397" s="28"/>
      <c r="X397" s="28"/>
      <c r="Y397" s="28"/>
      <c r="Z397" s="28"/>
    </row>
    <row r="398" spans="1:26" ht="15.75" customHeight="1">
      <c r="A398" s="111"/>
      <c r="B398" s="48"/>
      <c r="C398" s="48"/>
      <c r="D398" s="35"/>
      <c r="E398" s="149"/>
      <c r="F398" s="156"/>
      <c r="G398" s="670"/>
      <c r="H398" s="88"/>
      <c r="I398" s="40"/>
      <c r="J398" s="40"/>
      <c r="K398" s="41"/>
      <c r="L398" s="42"/>
      <c r="M398" s="782"/>
      <c r="N398" s="783"/>
      <c r="O398" s="692"/>
      <c r="P398" s="29"/>
      <c r="Q398" s="74"/>
      <c r="R398" s="28"/>
      <c r="S398" s="28"/>
      <c r="T398" s="28"/>
      <c r="U398" s="28"/>
      <c r="V398" s="28"/>
      <c r="W398" s="28"/>
      <c r="X398" s="28"/>
      <c r="Y398" s="28"/>
      <c r="Z398" s="28"/>
    </row>
    <row r="399" spans="1:26" ht="15.75" customHeight="1">
      <c r="A399" s="111"/>
      <c r="B399" s="48"/>
      <c r="C399" s="48"/>
      <c r="D399" s="35"/>
      <c r="E399" s="149"/>
      <c r="F399" s="156"/>
      <c r="G399" s="670"/>
      <c r="H399" s="88"/>
      <c r="I399" s="40"/>
      <c r="J399" s="40"/>
      <c r="K399" s="41"/>
      <c r="L399" s="42"/>
      <c r="M399" s="782"/>
      <c r="N399" s="783"/>
      <c r="O399" s="692"/>
      <c r="P399" s="29"/>
      <c r="Q399" s="74"/>
      <c r="R399" s="28"/>
      <c r="S399" s="28"/>
      <c r="T399" s="28"/>
      <c r="U399" s="28"/>
      <c r="V399" s="28"/>
      <c r="W399" s="28"/>
      <c r="X399" s="28"/>
      <c r="Y399" s="28"/>
      <c r="Z399" s="28"/>
    </row>
    <row r="400" spans="1:26" ht="15.75" customHeight="1">
      <c r="A400" s="111"/>
      <c r="B400" s="48"/>
      <c r="C400" s="48"/>
      <c r="D400" s="35"/>
      <c r="E400" s="149"/>
      <c r="F400" s="156"/>
      <c r="G400" s="670"/>
      <c r="H400" s="88"/>
      <c r="I400" s="40"/>
      <c r="J400" s="40"/>
      <c r="K400" s="41"/>
      <c r="L400" s="42"/>
      <c r="M400" s="782"/>
      <c r="N400" s="783"/>
      <c r="O400" s="692"/>
      <c r="P400" s="29"/>
      <c r="Q400" s="74"/>
      <c r="R400" s="28"/>
      <c r="S400" s="28"/>
      <c r="T400" s="28"/>
      <c r="U400" s="28"/>
      <c r="V400" s="28"/>
      <c r="W400" s="28"/>
      <c r="X400" s="28"/>
      <c r="Y400" s="28"/>
      <c r="Z400" s="28"/>
    </row>
    <row r="401" spans="1:26" ht="15.75" customHeight="1">
      <c r="A401" s="111"/>
      <c r="B401" s="48"/>
      <c r="C401" s="48"/>
      <c r="D401" s="35"/>
      <c r="E401" s="149"/>
      <c r="F401" s="156"/>
      <c r="G401" s="670"/>
      <c r="H401" s="88"/>
      <c r="I401" s="40"/>
      <c r="J401" s="40"/>
      <c r="K401" s="41"/>
      <c r="L401" s="42"/>
      <c r="M401" s="782"/>
      <c r="N401" s="783"/>
      <c r="O401" s="692"/>
      <c r="P401" s="29"/>
      <c r="Q401" s="74"/>
      <c r="R401" s="28"/>
      <c r="S401" s="28"/>
      <c r="T401" s="28"/>
      <c r="U401" s="28"/>
      <c r="V401" s="28"/>
      <c r="W401" s="28"/>
      <c r="X401" s="28"/>
      <c r="Y401" s="28"/>
      <c r="Z401" s="28"/>
    </row>
    <row r="402" spans="1:26" ht="15.75" customHeight="1">
      <c r="A402" s="111"/>
      <c r="B402" s="48"/>
      <c r="C402" s="48"/>
      <c r="D402" s="35"/>
      <c r="E402" s="149"/>
      <c r="F402" s="156"/>
      <c r="G402" s="670"/>
      <c r="H402" s="88"/>
      <c r="I402" s="40"/>
      <c r="J402" s="40"/>
      <c r="K402" s="41"/>
      <c r="L402" s="42"/>
      <c r="M402" s="782"/>
      <c r="N402" s="783"/>
      <c r="O402" s="692"/>
      <c r="P402" s="29"/>
      <c r="Q402" s="74"/>
      <c r="R402" s="28"/>
      <c r="S402" s="28"/>
      <c r="T402" s="28"/>
      <c r="U402" s="28"/>
      <c r="V402" s="28"/>
      <c r="W402" s="28"/>
      <c r="X402" s="28"/>
      <c r="Y402" s="28"/>
      <c r="Z402" s="28"/>
    </row>
    <row r="403" spans="1:26" ht="15.75" customHeight="1">
      <c r="A403" s="111"/>
      <c r="B403" s="48"/>
      <c r="C403" s="48"/>
      <c r="D403" s="35"/>
      <c r="E403" s="149"/>
      <c r="F403" s="156"/>
      <c r="G403" s="670"/>
      <c r="H403" s="88"/>
      <c r="I403" s="40"/>
      <c r="J403" s="40"/>
      <c r="K403" s="41"/>
      <c r="L403" s="42"/>
      <c r="M403" s="782"/>
      <c r="N403" s="783"/>
      <c r="O403" s="692"/>
      <c r="P403" s="29"/>
      <c r="Q403" s="74"/>
      <c r="R403" s="28"/>
      <c r="S403" s="28"/>
      <c r="T403" s="28"/>
      <c r="U403" s="28"/>
      <c r="V403" s="28"/>
      <c r="W403" s="28"/>
      <c r="X403" s="28"/>
      <c r="Y403" s="28"/>
      <c r="Z403" s="28"/>
    </row>
    <row r="404" spans="1:26" ht="15.75" customHeight="1">
      <c r="A404" s="111"/>
      <c r="B404" s="48"/>
      <c r="C404" s="48"/>
      <c r="D404" s="35"/>
      <c r="E404" s="149"/>
      <c r="F404" s="156"/>
      <c r="G404" s="670"/>
      <c r="H404" s="88"/>
      <c r="I404" s="40"/>
      <c r="J404" s="40"/>
      <c r="K404" s="41"/>
      <c r="L404" s="42"/>
      <c r="M404" s="782"/>
      <c r="N404" s="783"/>
      <c r="O404" s="692"/>
      <c r="P404" s="29"/>
      <c r="Q404" s="74"/>
      <c r="R404" s="28"/>
      <c r="S404" s="28"/>
      <c r="T404" s="28"/>
      <c r="U404" s="28"/>
      <c r="V404" s="28"/>
      <c r="W404" s="28"/>
      <c r="X404" s="28"/>
      <c r="Y404" s="28"/>
      <c r="Z404" s="28"/>
    </row>
    <row r="405" spans="1:26" ht="15.75" customHeight="1">
      <c r="A405" s="111"/>
      <c r="B405" s="48"/>
      <c r="C405" s="48"/>
      <c r="D405" s="35"/>
      <c r="E405" s="149"/>
      <c r="F405" s="156"/>
      <c r="G405" s="670"/>
      <c r="H405" s="88"/>
      <c r="I405" s="40"/>
      <c r="J405" s="40"/>
      <c r="K405" s="41"/>
      <c r="L405" s="42"/>
      <c r="M405" s="782"/>
      <c r="N405" s="783"/>
      <c r="O405" s="692"/>
      <c r="P405" s="29"/>
      <c r="Q405" s="74"/>
      <c r="R405" s="28"/>
      <c r="S405" s="28"/>
      <c r="T405" s="28"/>
      <c r="U405" s="28"/>
      <c r="V405" s="28"/>
      <c r="W405" s="28"/>
      <c r="X405" s="28"/>
      <c r="Y405" s="28"/>
      <c r="Z405" s="28"/>
    </row>
    <row r="406" spans="1:26" ht="15.75" customHeight="1">
      <c r="A406" s="111"/>
      <c r="B406" s="48"/>
      <c r="C406" s="48"/>
      <c r="D406" s="35"/>
      <c r="E406" s="149"/>
      <c r="F406" s="156"/>
      <c r="G406" s="670"/>
      <c r="H406" s="88"/>
      <c r="I406" s="40"/>
      <c r="J406" s="40"/>
      <c r="K406" s="41"/>
      <c r="L406" s="42"/>
      <c r="M406" s="782"/>
      <c r="N406" s="783"/>
      <c r="O406" s="692"/>
      <c r="P406" s="29"/>
      <c r="Q406" s="74"/>
      <c r="R406" s="28"/>
      <c r="S406" s="28"/>
      <c r="T406" s="28"/>
      <c r="U406" s="28"/>
      <c r="V406" s="28"/>
      <c r="W406" s="28"/>
      <c r="X406" s="28"/>
      <c r="Y406" s="28"/>
      <c r="Z406" s="28"/>
    </row>
    <row r="407" spans="1:26" ht="15.75" customHeight="1">
      <c r="A407" s="111"/>
      <c r="B407" s="48"/>
      <c r="C407" s="48"/>
      <c r="D407" s="35"/>
      <c r="E407" s="149"/>
      <c r="F407" s="156"/>
      <c r="G407" s="670"/>
      <c r="H407" s="88"/>
      <c r="I407" s="40"/>
      <c r="J407" s="40"/>
      <c r="K407" s="41"/>
      <c r="L407" s="42"/>
      <c r="M407" s="782"/>
      <c r="N407" s="783"/>
      <c r="O407" s="692"/>
      <c r="P407" s="29"/>
      <c r="Q407" s="74"/>
      <c r="R407" s="28"/>
      <c r="S407" s="28"/>
      <c r="T407" s="28"/>
      <c r="U407" s="28"/>
      <c r="V407" s="28"/>
      <c r="W407" s="28"/>
      <c r="X407" s="28"/>
      <c r="Y407" s="28"/>
      <c r="Z407" s="28"/>
    </row>
    <row r="408" spans="1:26" ht="15.75" customHeight="1">
      <c r="A408" s="111"/>
      <c r="B408" s="48"/>
      <c r="C408" s="48"/>
      <c r="D408" s="35"/>
      <c r="E408" s="149"/>
      <c r="F408" s="156"/>
      <c r="G408" s="670"/>
      <c r="H408" s="88"/>
      <c r="I408" s="40"/>
      <c r="J408" s="40"/>
      <c r="K408" s="41"/>
      <c r="L408" s="42"/>
      <c r="M408" s="782"/>
      <c r="N408" s="783"/>
      <c r="O408" s="692"/>
      <c r="P408" s="29"/>
      <c r="Q408" s="74"/>
      <c r="R408" s="28"/>
      <c r="S408" s="28"/>
      <c r="T408" s="28"/>
      <c r="U408" s="28"/>
      <c r="V408" s="28"/>
      <c r="W408" s="28"/>
      <c r="X408" s="28"/>
      <c r="Y408" s="28"/>
      <c r="Z408" s="28"/>
    </row>
    <row r="409" spans="1:26" ht="15.75" customHeight="1">
      <c r="A409" s="111"/>
      <c r="B409" s="48"/>
      <c r="C409" s="48"/>
      <c r="D409" s="35"/>
      <c r="E409" s="149"/>
      <c r="F409" s="156"/>
      <c r="G409" s="670"/>
      <c r="H409" s="88"/>
      <c r="I409" s="40"/>
      <c r="J409" s="40"/>
      <c r="K409" s="41"/>
      <c r="L409" s="42"/>
      <c r="M409" s="782"/>
      <c r="N409" s="783"/>
      <c r="O409" s="692"/>
      <c r="P409" s="29"/>
      <c r="Q409" s="74"/>
      <c r="R409" s="28"/>
      <c r="S409" s="28"/>
      <c r="T409" s="28"/>
      <c r="U409" s="28"/>
      <c r="V409" s="28"/>
      <c r="W409" s="28"/>
      <c r="X409" s="28"/>
      <c r="Y409" s="28"/>
      <c r="Z409" s="28"/>
    </row>
    <row r="410" spans="1:26" ht="15.75" customHeight="1">
      <c r="A410" s="111"/>
      <c r="B410" s="48"/>
      <c r="C410" s="48"/>
      <c r="D410" s="35"/>
      <c r="E410" s="149"/>
      <c r="F410" s="156"/>
      <c r="G410" s="670"/>
      <c r="H410" s="88"/>
      <c r="I410" s="40"/>
      <c r="J410" s="40"/>
      <c r="K410" s="41"/>
      <c r="L410" s="42"/>
      <c r="M410" s="782"/>
      <c r="N410" s="783"/>
      <c r="O410" s="692"/>
      <c r="P410" s="29"/>
      <c r="Q410" s="74"/>
      <c r="R410" s="28"/>
      <c r="S410" s="28"/>
      <c r="T410" s="28"/>
      <c r="U410" s="28"/>
      <c r="V410" s="28"/>
      <c r="W410" s="28"/>
      <c r="X410" s="28"/>
      <c r="Y410" s="28"/>
      <c r="Z410" s="28"/>
    </row>
    <row r="411" spans="1:26" ht="15.75" customHeight="1">
      <c r="A411" s="111"/>
      <c r="B411" s="48"/>
      <c r="C411" s="48"/>
      <c r="D411" s="35"/>
      <c r="E411" s="149"/>
      <c r="F411" s="156"/>
      <c r="G411" s="670"/>
      <c r="H411" s="88"/>
      <c r="I411" s="40"/>
      <c r="J411" s="40"/>
      <c r="K411" s="41"/>
      <c r="L411" s="42"/>
      <c r="M411" s="782"/>
      <c r="N411" s="783"/>
      <c r="O411" s="692"/>
      <c r="P411" s="29"/>
      <c r="Q411" s="74"/>
      <c r="R411" s="28"/>
      <c r="S411" s="28"/>
      <c r="T411" s="28"/>
      <c r="U411" s="28"/>
      <c r="V411" s="28"/>
      <c r="W411" s="28"/>
      <c r="X411" s="28"/>
      <c r="Y411" s="28"/>
      <c r="Z411" s="28"/>
    </row>
    <row r="412" spans="1:26" ht="15.75" customHeight="1">
      <c r="A412" s="111"/>
      <c r="B412" s="48"/>
      <c r="C412" s="48"/>
      <c r="D412" s="35"/>
      <c r="E412" s="149"/>
      <c r="F412" s="156"/>
      <c r="G412" s="670"/>
      <c r="H412" s="88"/>
      <c r="I412" s="40"/>
      <c r="J412" s="40"/>
      <c r="K412" s="41"/>
      <c r="L412" s="42"/>
      <c r="M412" s="782"/>
      <c r="N412" s="783"/>
      <c r="O412" s="692"/>
      <c r="P412" s="29"/>
      <c r="Q412" s="74"/>
      <c r="R412" s="28"/>
      <c r="S412" s="28"/>
      <c r="T412" s="28"/>
      <c r="U412" s="28"/>
      <c r="V412" s="28"/>
      <c r="W412" s="28"/>
      <c r="X412" s="28"/>
      <c r="Y412" s="28"/>
      <c r="Z412" s="28"/>
    </row>
    <row r="413" spans="1:26" ht="15.75" customHeight="1">
      <c r="A413" s="111"/>
      <c r="B413" s="48"/>
      <c r="C413" s="48"/>
      <c r="D413" s="35"/>
      <c r="E413" s="149"/>
      <c r="F413" s="156"/>
      <c r="G413" s="670"/>
      <c r="H413" s="88"/>
      <c r="I413" s="40"/>
      <c r="J413" s="40"/>
      <c r="K413" s="41"/>
      <c r="L413" s="42"/>
      <c r="M413" s="782"/>
      <c r="N413" s="783"/>
      <c r="O413" s="692"/>
      <c r="P413" s="29"/>
      <c r="Q413" s="74"/>
      <c r="R413" s="28"/>
      <c r="S413" s="28"/>
      <c r="T413" s="28"/>
      <c r="U413" s="28"/>
      <c r="V413" s="28"/>
      <c r="W413" s="28"/>
      <c r="X413" s="28"/>
      <c r="Y413" s="28"/>
      <c r="Z413" s="28"/>
    </row>
    <row r="414" spans="1:26" ht="15.75" customHeight="1">
      <c r="A414" s="111"/>
      <c r="B414" s="48"/>
      <c r="C414" s="48"/>
      <c r="D414" s="35"/>
      <c r="E414" s="149"/>
      <c r="F414" s="156"/>
      <c r="G414" s="670"/>
      <c r="H414" s="88"/>
      <c r="I414" s="40"/>
      <c r="J414" s="40"/>
      <c r="K414" s="41"/>
      <c r="L414" s="42"/>
      <c r="M414" s="782"/>
      <c r="N414" s="783"/>
      <c r="O414" s="692"/>
      <c r="P414" s="29"/>
      <c r="Q414" s="74"/>
      <c r="R414" s="28"/>
      <c r="S414" s="28"/>
      <c r="T414" s="28"/>
      <c r="U414" s="28"/>
      <c r="V414" s="28"/>
      <c r="W414" s="28"/>
      <c r="X414" s="28"/>
      <c r="Y414" s="28"/>
      <c r="Z414" s="28"/>
    </row>
    <row r="415" spans="1:26" ht="15.75" customHeight="1">
      <c r="A415" s="111"/>
      <c r="B415" s="48"/>
      <c r="C415" s="48"/>
      <c r="D415" s="35"/>
      <c r="E415" s="149"/>
      <c r="F415" s="156"/>
      <c r="G415" s="670"/>
      <c r="H415" s="88"/>
      <c r="I415" s="40"/>
      <c r="J415" s="40"/>
      <c r="K415" s="41"/>
      <c r="L415" s="42"/>
      <c r="M415" s="782"/>
      <c r="N415" s="783"/>
      <c r="O415" s="692"/>
      <c r="P415" s="29"/>
      <c r="Q415" s="74"/>
      <c r="R415" s="28"/>
      <c r="S415" s="28"/>
      <c r="T415" s="28"/>
      <c r="U415" s="28"/>
      <c r="V415" s="28"/>
      <c r="W415" s="28"/>
      <c r="X415" s="28"/>
      <c r="Y415" s="28"/>
      <c r="Z415" s="28"/>
    </row>
    <row r="416" spans="1:26" ht="15.75" customHeight="1">
      <c r="A416" s="111"/>
      <c r="B416" s="48"/>
      <c r="C416" s="48"/>
      <c r="D416" s="35"/>
      <c r="E416" s="149"/>
      <c r="F416" s="156"/>
      <c r="G416" s="670"/>
      <c r="H416" s="88"/>
      <c r="I416" s="40"/>
      <c r="J416" s="40"/>
      <c r="K416" s="41"/>
      <c r="L416" s="42"/>
      <c r="M416" s="782"/>
      <c r="N416" s="783"/>
      <c r="O416" s="692"/>
      <c r="P416" s="29"/>
      <c r="Q416" s="74"/>
      <c r="R416" s="28"/>
      <c r="S416" s="28"/>
      <c r="T416" s="28"/>
      <c r="U416" s="28"/>
      <c r="V416" s="28"/>
      <c r="W416" s="28"/>
      <c r="X416" s="28"/>
      <c r="Y416" s="28"/>
      <c r="Z416" s="28"/>
    </row>
    <row r="417" spans="1:26" ht="15.75" customHeight="1">
      <c r="A417" s="111"/>
      <c r="B417" s="48"/>
      <c r="C417" s="48"/>
      <c r="D417" s="35"/>
      <c r="E417" s="149"/>
      <c r="F417" s="156"/>
      <c r="G417" s="670"/>
      <c r="H417" s="88"/>
      <c r="I417" s="40"/>
      <c r="J417" s="40"/>
      <c r="K417" s="41"/>
      <c r="L417" s="42"/>
      <c r="M417" s="782"/>
      <c r="N417" s="783"/>
      <c r="O417" s="692"/>
      <c r="P417" s="29"/>
      <c r="Q417" s="74"/>
      <c r="R417" s="28"/>
      <c r="S417" s="28"/>
      <c r="T417" s="28"/>
      <c r="U417" s="28"/>
      <c r="V417" s="28"/>
      <c r="W417" s="28"/>
      <c r="X417" s="28"/>
      <c r="Y417" s="28"/>
      <c r="Z417" s="28"/>
    </row>
    <row r="418" spans="1:26" ht="15.75" customHeight="1">
      <c r="A418" s="111"/>
      <c r="B418" s="48"/>
      <c r="C418" s="48"/>
      <c r="D418" s="35"/>
      <c r="E418" s="149"/>
      <c r="F418" s="156"/>
      <c r="G418" s="670"/>
      <c r="H418" s="88"/>
      <c r="I418" s="40"/>
      <c r="J418" s="40"/>
      <c r="K418" s="41"/>
      <c r="L418" s="42"/>
      <c r="M418" s="782"/>
      <c r="N418" s="783"/>
      <c r="O418" s="692"/>
      <c r="P418" s="29"/>
      <c r="Q418" s="74"/>
      <c r="R418" s="28"/>
      <c r="S418" s="28"/>
      <c r="T418" s="28"/>
      <c r="U418" s="28"/>
      <c r="V418" s="28"/>
      <c r="W418" s="28"/>
      <c r="X418" s="28"/>
      <c r="Y418" s="28"/>
      <c r="Z418" s="28"/>
    </row>
    <row r="419" spans="1:26" ht="15.75" customHeight="1">
      <c r="A419" s="111"/>
      <c r="B419" s="48"/>
      <c r="C419" s="48"/>
      <c r="D419" s="35"/>
      <c r="E419" s="149"/>
      <c r="F419" s="156"/>
      <c r="G419" s="670"/>
      <c r="H419" s="88"/>
      <c r="I419" s="40"/>
      <c r="J419" s="40"/>
      <c r="K419" s="41"/>
      <c r="L419" s="42"/>
      <c r="M419" s="782"/>
      <c r="N419" s="783"/>
      <c r="O419" s="692"/>
      <c r="P419" s="29"/>
      <c r="Q419" s="74"/>
      <c r="R419" s="28"/>
      <c r="S419" s="28"/>
      <c r="T419" s="28"/>
      <c r="U419" s="28"/>
      <c r="V419" s="28"/>
      <c r="W419" s="28"/>
      <c r="X419" s="28"/>
      <c r="Y419" s="28"/>
      <c r="Z419" s="28"/>
    </row>
    <row r="420" spans="1:26" ht="15.75" customHeight="1">
      <c r="A420" s="111"/>
      <c r="B420" s="48"/>
      <c r="C420" s="48"/>
      <c r="D420" s="35"/>
      <c r="E420" s="149"/>
      <c r="F420" s="156"/>
      <c r="G420" s="670"/>
      <c r="H420" s="88"/>
      <c r="I420" s="40"/>
      <c r="J420" s="40"/>
      <c r="K420" s="41"/>
      <c r="L420" s="42"/>
      <c r="M420" s="782"/>
      <c r="N420" s="783"/>
      <c r="O420" s="692"/>
      <c r="P420" s="29"/>
      <c r="Q420" s="74"/>
      <c r="R420" s="28"/>
      <c r="S420" s="28"/>
      <c r="T420" s="28"/>
      <c r="U420" s="28"/>
      <c r="V420" s="28"/>
      <c r="W420" s="28"/>
      <c r="X420" s="28"/>
      <c r="Y420" s="28"/>
      <c r="Z420" s="28"/>
    </row>
    <row r="421" spans="1:26" ht="15.75" customHeight="1">
      <c r="A421" s="111"/>
      <c r="B421" s="48"/>
      <c r="C421" s="48"/>
      <c r="D421" s="35"/>
      <c r="E421" s="149"/>
      <c r="F421" s="156"/>
      <c r="G421" s="670"/>
      <c r="H421" s="88"/>
      <c r="I421" s="40"/>
      <c r="J421" s="40"/>
      <c r="K421" s="41"/>
      <c r="L421" s="42"/>
      <c r="M421" s="782"/>
      <c r="N421" s="783"/>
      <c r="O421" s="692"/>
      <c r="P421" s="29"/>
      <c r="Q421" s="74"/>
      <c r="R421" s="28"/>
      <c r="S421" s="28"/>
      <c r="T421" s="28"/>
      <c r="U421" s="28"/>
      <c r="V421" s="28"/>
      <c r="W421" s="28"/>
      <c r="X421" s="28"/>
      <c r="Y421" s="28"/>
      <c r="Z421" s="28"/>
    </row>
    <row r="422" spans="1:26" ht="15.75" customHeight="1">
      <c r="A422" s="111"/>
      <c r="B422" s="48"/>
      <c r="C422" s="48"/>
      <c r="D422" s="35"/>
      <c r="E422" s="149"/>
      <c r="F422" s="156"/>
      <c r="G422" s="670"/>
      <c r="H422" s="88"/>
      <c r="I422" s="40"/>
      <c r="J422" s="40"/>
      <c r="K422" s="41"/>
      <c r="L422" s="42"/>
      <c r="M422" s="782"/>
      <c r="N422" s="783"/>
      <c r="O422" s="692"/>
      <c r="P422" s="29"/>
      <c r="Q422" s="74"/>
      <c r="R422" s="28"/>
      <c r="S422" s="28"/>
      <c r="T422" s="28"/>
      <c r="U422" s="28"/>
      <c r="V422" s="28"/>
      <c r="W422" s="28"/>
      <c r="X422" s="28"/>
      <c r="Y422" s="28"/>
      <c r="Z422" s="28"/>
    </row>
    <row r="423" spans="1:26" ht="15.75" customHeight="1">
      <c r="A423" s="111"/>
      <c r="B423" s="48"/>
      <c r="C423" s="48"/>
      <c r="D423" s="35"/>
      <c r="E423" s="149"/>
      <c r="F423" s="156"/>
      <c r="G423" s="670"/>
      <c r="H423" s="88"/>
      <c r="I423" s="40"/>
      <c r="J423" s="40"/>
      <c r="K423" s="41"/>
      <c r="L423" s="42"/>
      <c r="M423" s="782"/>
      <c r="N423" s="783"/>
      <c r="O423" s="692"/>
      <c r="P423" s="29"/>
      <c r="Q423" s="74"/>
      <c r="R423" s="28"/>
      <c r="S423" s="28"/>
      <c r="T423" s="28"/>
      <c r="U423" s="28"/>
      <c r="V423" s="28"/>
      <c r="W423" s="28"/>
      <c r="X423" s="28"/>
      <c r="Y423" s="28"/>
      <c r="Z423" s="28"/>
    </row>
    <row r="424" spans="1:26" ht="15.75" customHeight="1">
      <c r="A424" s="111"/>
      <c r="B424" s="48"/>
      <c r="C424" s="48"/>
      <c r="D424" s="35"/>
      <c r="E424" s="149"/>
      <c r="F424" s="156"/>
      <c r="G424" s="670"/>
      <c r="H424" s="88"/>
      <c r="I424" s="40"/>
      <c r="J424" s="40"/>
      <c r="K424" s="41"/>
      <c r="L424" s="42"/>
      <c r="M424" s="782"/>
      <c r="N424" s="783"/>
      <c r="O424" s="692"/>
      <c r="P424" s="29"/>
      <c r="Q424" s="74"/>
      <c r="R424" s="28"/>
      <c r="S424" s="28"/>
      <c r="T424" s="28"/>
      <c r="U424" s="28"/>
      <c r="V424" s="28"/>
      <c r="W424" s="28"/>
      <c r="X424" s="28"/>
      <c r="Y424" s="28"/>
      <c r="Z424" s="28"/>
    </row>
    <row r="425" spans="1:26" ht="15.75" customHeight="1">
      <c r="A425" s="111"/>
      <c r="B425" s="48"/>
      <c r="C425" s="48"/>
      <c r="D425" s="35"/>
      <c r="E425" s="149"/>
      <c r="F425" s="156"/>
      <c r="G425" s="670"/>
      <c r="H425" s="88"/>
      <c r="I425" s="40"/>
      <c r="J425" s="40"/>
      <c r="K425" s="41"/>
      <c r="L425" s="42"/>
      <c r="M425" s="782"/>
      <c r="N425" s="783"/>
      <c r="O425" s="692"/>
      <c r="P425" s="29"/>
      <c r="Q425" s="74"/>
      <c r="R425" s="28"/>
      <c r="S425" s="28"/>
      <c r="T425" s="28"/>
      <c r="U425" s="28"/>
      <c r="V425" s="28"/>
      <c r="W425" s="28"/>
      <c r="X425" s="28"/>
      <c r="Y425" s="28"/>
      <c r="Z425" s="28"/>
    </row>
    <row r="426" spans="1:26" ht="15.75" customHeight="1">
      <c r="A426" s="111"/>
      <c r="B426" s="48"/>
      <c r="C426" s="48"/>
      <c r="D426" s="35"/>
      <c r="E426" s="149"/>
      <c r="F426" s="156"/>
      <c r="G426" s="670"/>
      <c r="H426" s="88"/>
      <c r="I426" s="40"/>
      <c r="J426" s="40"/>
      <c r="K426" s="41"/>
      <c r="L426" s="42"/>
      <c r="M426" s="782"/>
      <c r="N426" s="783"/>
      <c r="O426" s="692"/>
      <c r="P426" s="29"/>
      <c r="Q426" s="74"/>
      <c r="R426" s="28"/>
      <c r="S426" s="28"/>
      <c r="T426" s="28"/>
      <c r="U426" s="28"/>
      <c r="V426" s="28"/>
      <c r="W426" s="28"/>
      <c r="X426" s="28"/>
      <c r="Y426" s="28"/>
      <c r="Z426" s="28"/>
    </row>
    <row r="427" spans="1:26" ht="15.75" customHeight="1">
      <c r="A427" s="111"/>
      <c r="B427" s="48"/>
      <c r="C427" s="48"/>
      <c r="D427" s="35"/>
      <c r="E427" s="149"/>
      <c r="F427" s="156"/>
      <c r="G427" s="670"/>
      <c r="H427" s="88"/>
      <c r="I427" s="40"/>
      <c r="J427" s="40"/>
      <c r="K427" s="41"/>
      <c r="L427" s="42"/>
      <c r="M427" s="782"/>
      <c r="N427" s="783"/>
      <c r="O427" s="692"/>
      <c r="P427" s="29"/>
      <c r="Q427" s="74"/>
      <c r="R427" s="28"/>
      <c r="S427" s="28"/>
      <c r="T427" s="28"/>
      <c r="U427" s="28"/>
      <c r="V427" s="28"/>
      <c r="W427" s="28"/>
      <c r="X427" s="28"/>
      <c r="Y427" s="28"/>
      <c r="Z427" s="28"/>
    </row>
    <row r="428" spans="1:26" ht="15.75" customHeight="1">
      <c r="A428" s="111"/>
      <c r="B428" s="48"/>
      <c r="C428" s="48"/>
      <c r="D428" s="35"/>
      <c r="E428" s="149"/>
      <c r="F428" s="156"/>
      <c r="G428" s="670"/>
      <c r="H428" s="88"/>
      <c r="I428" s="40"/>
      <c r="J428" s="40"/>
      <c r="K428" s="41"/>
      <c r="L428" s="42"/>
      <c r="M428" s="782"/>
      <c r="N428" s="783"/>
      <c r="O428" s="692"/>
      <c r="P428" s="29"/>
      <c r="Q428" s="74"/>
      <c r="R428" s="28"/>
      <c r="S428" s="28"/>
      <c r="T428" s="28"/>
      <c r="U428" s="28"/>
      <c r="V428" s="28"/>
      <c r="W428" s="28"/>
      <c r="X428" s="28"/>
      <c r="Y428" s="28"/>
      <c r="Z428" s="28"/>
    </row>
    <row r="429" spans="1:26" ht="15.75" customHeight="1">
      <c r="A429" s="111"/>
      <c r="B429" s="48"/>
      <c r="C429" s="48"/>
      <c r="D429" s="35"/>
      <c r="E429" s="149"/>
      <c r="F429" s="156"/>
      <c r="G429" s="670"/>
      <c r="H429" s="88"/>
      <c r="I429" s="40"/>
      <c r="J429" s="40"/>
      <c r="K429" s="41"/>
      <c r="L429" s="42"/>
      <c r="M429" s="782"/>
      <c r="N429" s="783"/>
      <c r="O429" s="692"/>
      <c r="P429" s="29"/>
      <c r="Q429" s="74"/>
      <c r="R429" s="28"/>
      <c r="S429" s="28"/>
      <c r="T429" s="28"/>
      <c r="U429" s="28"/>
      <c r="V429" s="28"/>
      <c r="W429" s="28"/>
      <c r="X429" s="28"/>
      <c r="Y429" s="28"/>
      <c r="Z429" s="28"/>
    </row>
    <row r="430" spans="1:26" ht="15.75" customHeight="1">
      <c r="A430" s="111"/>
      <c r="B430" s="48"/>
      <c r="C430" s="48"/>
      <c r="D430" s="35"/>
      <c r="E430" s="149"/>
      <c r="F430" s="156"/>
      <c r="G430" s="670"/>
      <c r="H430" s="88"/>
      <c r="I430" s="40"/>
      <c r="J430" s="40"/>
      <c r="K430" s="41"/>
      <c r="L430" s="42"/>
      <c r="M430" s="782"/>
      <c r="N430" s="783"/>
      <c r="O430" s="692"/>
      <c r="P430" s="29"/>
      <c r="Q430" s="74"/>
      <c r="R430" s="28"/>
      <c r="S430" s="28"/>
      <c r="T430" s="28"/>
      <c r="U430" s="28"/>
      <c r="V430" s="28"/>
      <c r="W430" s="28"/>
      <c r="X430" s="28"/>
      <c r="Y430" s="28"/>
      <c r="Z430" s="28"/>
    </row>
    <row r="431" spans="1:26" ht="15.75" customHeight="1">
      <c r="A431" s="111"/>
      <c r="B431" s="48"/>
      <c r="C431" s="48"/>
      <c r="D431" s="35"/>
      <c r="E431" s="149"/>
      <c r="F431" s="156"/>
      <c r="G431" s="670"/>
      <c r="H431" s="88"/>
      <c r="I431" s="40"/>
      <c r="J431" s="40"/>
      <c r="K431" s="41"/>
      <c r="L431" s="42"/>
      <c r="M431" s="782"/>
      <c r="N431" s="783"/>
      <c r="O431" s="692"/>
      <c r="P431" s="29"/>
      <c r="Q431" s="74"/>
      <c r="R431" s="28"/>
      <c r="S431" s="28"/>
      <c r="T431" s="28"/>
      <c r="U431" s="28"/>
      <c r="V431" s="28"/>
      <c r="W431" s="28"/>
      <c r="X431" s="28"/>
      <c r="Y431" s="28"/>
      <c r="Z431" s="28"/>
    </row>
    <row r="432" spans="1:26" ht="15.75" customHeight="1">
      <c r="A432" s="111"/>
      <c r="B432" s="48"/>
      <c r="C432" s="48"/>
      <c r="D432" s="35"/>
      <c r="E432" s="149"/>
      <c r="F432" s="156"/>
      <c r="G432" s="670"/>
      <c r="H432" s="88"/>
      <c r="I432" s="40"/>
      <c r="J432" s="40"/>
      <c r="K432" s="41"/>
      <c r="L432" s="42"/>
      <c r="M432" s="782"/>
      <c r="N432" s="783"/>
      <c r="O432" s="692"/>
      <c r="P432" s="29"/>
      <c r="Q432" s="74"/>
      <c r="R432" s="28"/>
      <c r="S432" s="28"/>
      <c r="T432" s="28"/>
      <c r="U432" s="28"/>
      <c r="V432" s="28"/>
      <c r="W432" s="28"/>
      <c r="X432" s="28"/>
      <c r="Y432" s="28"/>
      <c r="Z432" s="28"/>
    </row>
    <row r="433" spans="1:26" ht="15.75" customHeight="1">
      <c r="A433" s="111"/>
      <c r="B433" s="48"/>
      <c r="C433" s="48"/>
      <c r="D433" s="35"/>
      <c r="E433" s="149"/>
      <c r="F433" s="156"/>
      <c r="G433" s="670"/>
      <c r="H433" s="88"/>
      <c r="I433" s="40"/>
      <c r="J433" s="40"/>
      <c r="K433" s="41"/>
      <c r="L433" s="42"/>
      <c r="M433" s="782"/>
      <c r="N433" s="783"/>
      <c r="O433" s="692"/>
      <c r="P433" s="29"/>
      <c r="Q433" s="74"/>
      <c r="R433" s="28"/>
      <c r="S433" s="28"/>
      <c r="T433" s="28"/>
      <c r="U433" s="28"/>
      <c r="V433" s="28"/>
      <c r="W433" s="28"/>
      <c r="X433" s="28"/>
      <c r="Y433" s="28"/>
      <c r="Z433" s="28"/>
    </row>
    <row r="434" spans="1:26" ht="15.75" customHeight="1">
      <c r="A434" s="111"/>
      <c r="B434" s="48"/>
      <c r="C434" s="48"/>
      <c r="D434" s="35"/>
      <c r="E434" s="149"/>
      <c r="F434" s="156"/>
      <c r="G434" s="670"/>
      <c r="H434" s="88"/>
      <c r="I434" s="40"/>
      <c r="J434" s="40"/>
      <c r="K434" s="41"/>
      <c r="L434" s="42"/>
      <c r="M434" s="782"/>
      <c r="N434" s="783"/>
      <c r="O434" s="692"/>
      <c r="P434" s="29"/>
      <c r="Q434" s="74"/>
      <c r="R434" s="28"/>
      <c r="S434" s="28"/>
      <c r="T434" s="28"/>
      <c r="U434" s="28"/>
      <c r="V434" s="28"/>
      <c r="W434" s="28"/>
      <c r="X434" s="28"/>
      <c r="Y434" s="28"/>
      <c r="Z434" s="28"/>
    </row>
    <row r="435" spans="1:26" ht="15.75" customHeight="1">
      <c r="A435" s="111"/>
      <c r="B435" s="48"/>
      <c r="C435" s="48"/>
      <c r="D435" s="35"/>
      <c r="E435" s="149"/>
      <c r="F435" s="156"/>
      <c r="G435" s="670"/>
      <c r="H435" s="88"/>
      <c r="I435" s="40"/>
      <c r="J435" s="40"/>
      <c r="K435" s="41"/>
      <c r="L435" s="42"/>
      <c r="M435" s="782"/>
      <c r="N435" s="783"/>
      <c r="O435" s="692"/>
      <c r="P435" s="29"/>
      <c r="Q435" s="74"/>
      <c r="R435" s="28"/>
      <c r="S435" s="28"/>
      <c r="T435" s="28"/>
      <c r="U435" s="28"/>
      <c r="V435" s="28"/>
      <c r="W435" s="28"/>
      <c r="X435" s="28"/>
      <c r="Y435" s="28"/>
      <c r="Z435" s="28"/>
    </row>
    <row r="436" spans="1:26" ht="15.75" customHeight="1">
      <c r="A436" s="111"/>
      <c r="B436" s="48"/>
      <c r="C436" s="48"/>
      <c r="D436" s="35"/>
      <c r="E436" s="149"/>
      <c r="F436" s="156"/>
      <c r="G436" s="670"/>
      <c r="H436" s="88"/>
      <c r="I436" s="40"/>
      <c r="J436" s="40"/>
      <c r="K436" s="41"/>
      <c r="L436" s="42"/>
      <c r="M436" s="782"/>
      <c r="N436" s="783"/>
      <c r="O436" s="692"/>
      <c r="P436" s="29"/>
      <c r="Q436" s="74"/>
      <c r="R436" s="28"/>
      <c r="S436" s="28"/>
      <c r="T436" s="28"/>
      <c r="U436" s="28"/>
      <c r="V436" s="28"/>
      <c r="W436" s="28"/>
      <c r="X436" s="28"/>
      <c r="Y436" s="28"/>
      <c r="Z436" s="28"/>
    </row>
    <row r="437" spans="1:26" ht="15.75" customHeight="1">
      <c r="A437" s="111"/>
      <c r="B437" s="48"/>
      <c r="C437" s="48"/>
      <c r="D437" s="35"/>
      <c r="E437" s="149"/>
      <c r="F437" s="156"/>
      <c r="G437" s="670"/>
      <c r="H437" s="88"/>
      <c r="I437" s="40"/>
      <c r="J437" s="40"/>
      <c r="K437" s="41"/>
      <c r="L437" s="42"/>
      <c r="M437" s="782"/>
      <c r="N437" s="783"/>
      <c r="O437" s="692"/>
      <c r="P437" s="29"/>
      <c r="Q437" s="74"/>
      <c r="R437" s="28"/>
      <c r="S437" s="28"/>
      <c r="T437" s="28"/>
      <c r="U437" s="28"/>
      <c r="V437" s="28"/>
      <c r="W437" s="28"/>
      <c r="X437" s="28"/>
      <c r="Y437" s="28"/>
      <c r="Z437" s="28"/>
    </row>
    <row r="438" spans="1:26" ht="15.75" customHeight="1">
      <c r="A438" s="111"/>
      <c r="B438" s="48"/>
      <c r="C438" s="48"/>
      <c r="D438" s="35"/>
      <c r="E438" s="149"/>
      <c r="F438" s="156"/>
      <c r="G438" s="670"/>
      <c r="H438" s="88"/>
      <c r="I438" s="40"/>
      <c r="J438" s="40"/>
      <c r="K438" s="41"/>
      <c r="L438" s="42"/>
      <c r="M438" s="782"/>
      <c r="N438" s="783"/>
      <c r="O438" s="692"/>
      <c r="P438" s="29"/>
      <c r="Q438" s="74"/>
      <c r="R438" s="28"/>
      <c r="S438" s="28"/>
      <c r="T438" s="28"/>
      <c r="U438" s="28"/>
      <c r="V438" s="28"/>
      <c r="W438" s="28"/>
      <c r="X438" s="28"/>
      <c r="Y438" s="28"/>
      <c r="Z438" s="28"/>
    </row>
    <row r="439" spans="1:26" ht="15.75" customHeight="1">
      <c r="A439" s="111"/>
      <c r="B439" s="48"/>
      <c r="C439" s="48"/>
      <c r="D439" s="35"/>
      <c r="E439" s="149"/>
      <c r="F439" s="156"/>
      <c r="G439" s="670"/>
      <c r="H439" s="88"/>
      <c r="I439" s="40"/>
      <c r="J439" s="40"/>
      <c r="K439" s="41"/>
      <c r="L439" s="42"/>
      <c r="M439" s="782"/>
      <c r="N439" s="783"/>
      <c r="O439" s="692"/>
      <c r="P439" s="29"/>
      <c r="Q439" s="74"/>
      <c r="R439" s="28"/>
      <c r="S439" s="28"/>
      <c r="T439" s="28"/>
      <c r="U439" s="28"/>
      <c r="V439" s="28"/>
      <c r="W439" s="28"/>
      <c r="X439" s="28"/>
      <c r="Y439" s="28"/>
      <c r="Z439" s="28"/>
    </row>
    <row r="440" spans="1:26" ht="15.75" customHeight="1">
      <c r="A440" s="111"/>
      <c r="B440" s="48"/>
      <c r="C440" s="48"/>
      <c r="D440" s="35"/>
      <c r="E440" s="149"/>
      <c r="F440" s="156"/>
      <c r="G440" s="670"/>
      <c r="H440" s="88"/>
      <c r="I440" s="40"/>
      <c r="J440" s="40"/>
      <c r="K440" s="41"/>
      <c r="L440" s="42"/>
      <c r="M440" s="782"/>
      <c r="N440" s="783"/>
      <c r="O440" s="692"/>
      <c r="P440" s="29"/>
      <c r="Q440" s="74"/>
      <c r="R440" s="28"/>
      <c r="S440" s="28"/>
      <c r="T440" s="28"/>
      <c r="U440" s="28"/>
      <c r="V440" s="28"/>
      <c r="W440" s="28"/>
      <c r="X440" s="28"/>
      <c r="Y440" s="28"/>
      <c r="Z440" s="28"/>
    </row>
    <row r="441" spans="1:26" ht="15.75" customHeight="1">
      <c r="A441" s="111"/>
      <c r="B441" s="48"/>
      <c r="C441" s="48"/>
      <c r="D441" s="35"/>
      <c r="E441" s="149"/>
      <c r="F441" s="156"/>
      <c r="G441" s="670"/>
      <c r="H441" s="88"/>
      <c r="I441" s="40"/>
      <c r="J441" s="40"/>
      <c r="K441" s="41"/>
      <c r="L441" s="42"/>
      <c r="M441" s="782"/>
      <c r="N441" s="783"/>
      <c r="O441" s="692"/>
      <c r="P441" s="29"/>
      <c r="Q441" s="74"/>
      <c r="R441" s="28"/>
      <c r="S441" s="28"/>
      <c r="T441" s="28"/>
      <c r="U441" s="28"/>
      <c r="V441" s="28"/>
      <c r="W441" s="28"/>
      <c r="X441" s="28"/>
      <c r="Y441" s="28"/>
      <c r="Z441" s="28"/>
    </row>
    <row r="442" spans="1:26" ht="15.75" customHeight="1">
      <c r="A442" s="111"/>
      <c r="B442" s="48"/>
      <c r="C442" s="48"/>
      <c r="D442" s="35"/>
      <c r="E442" s="149"/>
      <c r="F442" s="156"/>
      <c r="G442" s="670"/>
      <c r="H442" s="88"/>
      <c r="I442" s="40"/>
      <c r="J442" s="40"/>
      <c r="K442" s="41"/>
      <c r="L442" s="42"/>
      <c r="M442" s="782"/>
      <c r="N442" s="783"/>
      <c r="O442" s="692"/>
      <c r="P442" s="29"/>
      <c r="Q442" s="74"/>
      <c r="R442" s="28"/>
      <c r="S442" s="28"/>
      <c r="T442" s="28"/>
      <c r="U442" s="28"/>
      <c r="V442" s="28"/>
      <c r="W442" s="28"/>
      <c r="X442" s="28"/>
      <c r="Y442" s="28"/>
      <c r="Z442" s="28"/>
    </row>
    <row r="443" spans="1:26" ht="15.75" customHeight="1">
      <c r="A443" s="111"/>
      <c r="B443" s="48"/>
      <c r="C443" s="48"/>
      <c r="D443" s="35"/>
      <c r="E443" s="149"/>
      <c r="F443" s="156"/>
      <c r="G443" s="670"/>
      <c r="H443" s="88"/>
      <c r="I443" s="40"/>
      <c r="J443" s="40"/>
      <c r="K443" s="41"/>
      <c r="L443" s="42"/>
      <c r="M443" s="782"/>
      <c r="N443" s="783"/>
      <c r="O443" s="692"/>
      <c r="P443" s="29"/>
      <c r="Q443" s="74"/>
      <c r="R443" s="28"/>
      <c r="S443" s="28"/>
      <c r="T443" s="28"/>
      <c r="U443" s="28"/>
      <c r="V443" s="28"/>
      <c r="W443" s="28"/>
      <c r="X443" s="28"/>
      <c r="Y443" s="28"/>
      <c r="Z443" s="28"/>
    </row>
    <row r="444" spans="1:26" ht="15.75" customHeight="1">
      <c r="A444" s="111"/>
      <c r="B444" s="48"/>
      <c r="C444" s="48"/>
      <c r="D444" s="35"/>
      <c r="E444" s="149"/>
      <c r="F444" s="156"/>
      <c r="G444" s="670"/>
      <c r="H444" s="88"/>
      <c r="I444" s="40"/>
      <c r="J444" s="40"/>
      <c r="K444" s="41"/>
      <c r="L444" s="42"/>
      <c r="M444" s="782"/>
      <c r="N444" s="783"/>
      <c r="O444" s="692"/>
      <c r="P444" s="29"/>
      <c r="Q444" s="74"/>
      <c r="R444" s="28"/>
      <c r="S444" s="28"/>
      <c r="T444" s="28"/>
      <c r="U444" s="28"/>
      <c r="V444" s="28"/>
      <c r="W444" s="28"/>
      <c r="X444" s="28"/>
      <c r="Y444" s="28"/>
      <c r="Z444" s="28"/>
    </row>
    <row r="445" spans="1:26" ht="15.75" customHeight="1">
      <c r="A445" s="111"/>
      <c r="B445" s="48"/>
      <c r="C445" s="48"/>
      <c r="D445" s="35"/>
      <c r="E445" s="149"/>
      <c r="F445" s="156"/>
      <c r="G445" s="670"/>
      <c r="H445" s="88"/>
      <c r="I445" s="40"/>
      <c r="J445" s="40"/>
      <c r="K445" s="41"/>
      <c r="L445" s="42"/>
      <c r="M445" s="782"/>
      <c r="N445" s="783"/>
      <c r="O445" s="692"/>
      <c r="P445" s="29"/>
      <c r="Q445" s="74"/>
      <c r="R445" s="28"/>
      <c r="S445" s="28"/>
      <c r="T445" s="28"/>
      <c r="U445" s="28"/>
      <c r="V445" s="28"/>
      <c r="W445" s="28"/>
      <c r="X445" s="28"/>
      <c r="Y445" s="28"/>
      <c r="Z445" s="28"/>
    </row>
    <row r="446" spans="1:26" ht="15.75" customHeight="1">
      <c r="A446" s="111"/>
      <c r="B446" s="48"/>
      <c r="C446" s="48"/>
      <c r="D446" s="35"/>
      <c r="E446" s="149"/>
      <c r="F446" s="156"/>
      <c r="G446" s="670"/>
      <c r="H446" s="88"/>
      <c r="I446" s="40"/>
      <c r="J446" s="40"/>
      <c r="K446" s="41"/>
      <c r="L446" s="42"/>
      <c r="M446" s="782"/>
      <c r="N446" s="783"/>
      <c r="O446" s="692"/>
      <c r="P446" s="29"/>
      <c r="Q446" s="74"/>
      <c r="R446" s="28"/>
      <c r="S446" s="28"/>
      <c r="T446" s="28"/>
      <c r="U446" s="28"/>
      <c r="V446" s="28"/>
      <c r="W446" s="28"/>
      <c r="X446" s="28"/>
      <c r="Y446" s="28"/>
      <c r="Z446" s="28"/>
    </row>
    <row r="447" spans="1:26" ht="15.75" customHeight="1">
      <c r="A447" s="111"/>
      <c r="B447" s="48"/>
      <c r="C447" s="48"/>
      <c r="D447" s="35"/>
      <c r="E447" s="149"/>
      <c r="F447" s="156"/>
      <c r="G447" s="670"/>
      <c r="H447" s="88"/>
      <c r="I447" s="40"/>
      <c r="J447" s="40"/>
      <c r="K447" s="41"/>
      <c r="L447" s="42"/>
      <c r="M447" s="782"/>
      <c r="N447" s="783"/>
      <c r="O447" s="692"/>
      <c r="P447" s="29"/>
      <c r="Q447" s="74"/>
      <c r="R447" s="28"/>
      <c r="S447" s="28"/>
      <c r="T447" s="28"/>
      <c r="U447" s="28"/>
      <c r="V447" s="28"/>
      <c r="W447" s="28"/>
      <c r="X447" s="28"/>
      <c r="Y447" s="28"/>
      <c r="Z447" s="28"/>
    </row>
    <row r="448" spans="1:26" ht="15.75" customHeight="1">
      <c r="A448" s="111"/>
      <c r="B448" s="48"/>
      <c r="C448" s="48"/>
      <c r="D448" s="35"/>
      <c r="E448" s="149"/>
      <c r="F448" s="156"/>
      <c r="G448" s="670"/>
      <c r="H448" s="88"/>
      <c r="I448" s="40"/>
      <c r="J448" s="40"/>
      <c r="K448" s="41"/>
      <c r="L448" s="42"/>
      <c r="M448" s="782"/>
      <c r="N448" s="783"/>
      <c r="O448" s="692"/>
      <c r="P448" s="29"/>
      <c r="Q448" s="74"/>
      <c r="R448" s="28"/>
      <c r="S448" s="28"/>
      <c r="T448" s="28"/>
      <c r="U448" s="28"/>
      <c r="V448" s="28"/>
      <c r="W448" s="28"/>
      <c r="X448" s="28"/>
      <c r="Y448" s="28"/>
      <c r="Z448" s="28"/>
    </row>
    <row r="449" spans="1:26" ht="15.75" customHeight="1">
      <c r="A449" s="111"/>
      <c r="B449" s="48"/>
      <c r="C449" s="48"/>
      <c r="D449" s="35"/>
      <c r="E449" s="149"/>
      <c r="F449" s="156"/>
      <c r="G449" s="670"/>
      <c r="H449" s="88"/>
      <c r="I449" s="40"/>
      <c r="J449" s="40"/>
      <c r="K449" s="41"/>
      <c r="L449" s="42"/>
      <c r="M449" s="782"/>
      <c r="N449" s="783"/>
      <c r="O449" s="692"/>
      <c r="P449" s="29"/>
      <c r="Q449" s="74"/>
      <c r="R449" s="28"/>
      <c r="S449" s="28"/>
      <c r="T449" s="28"/>
      <c r="U449" s="28"/>
      <c r="V449" s="28"/>
      <c r="W449" s="28"/>
      <c r="X449" s="28"/>
      <c r="Y449" s="28"/>
      <c r="Z449" s="28"/>
    </row>
    <row r="450" spans="1:26" ht="15.75" customHeight="1">
      <c r="A450" s="111"/>
      <c r="B450" s="48"/>
      <c r="C450" s="48"/>
      <c r="D450" s="35"/>
      <c r="E450" s="149"/>
      <c r="F450" s="156"/>
      <c r="G450" s="670"/>
      <c r="H450" s="88"/>
      <c r="I450" s="40"/>
      <c r="J450" s="40"/>
      <c r="K450" s="41"/>
      <c r="L450" s="42"/>
      <c r="M450" s="782"/>
      <c r="N450" s="783"/>
      <c r="O450" s="692"/>
      <c r="P450" s="29"/>
      <c r="Q450" s="74"/>
      <c r="R450" s="28"/>
      <c r="S450" s="28"/>
      <c r="T450" s="28"/>
      <c r="U450" s="28"/>
      <c r="V450" s="28"/>
      <c r="W450" s="28"/>
      <c r="X450" s="28"/>
      <c r="Y450" s="28"/>
      <c r="Z450" s="28"/>
    </row>
    <row r="451" spans="1:26" ht="15.75" customHeight="1">
      <c r="A451" s="111"/>
      <c r="B451" s="48"/>
      <c r="C451" s="48"/>
      <c r="D451" s="35"/>
      <c r="E451" s="149"/>
      <c r="F451" s="156"/>
      <c r="G451" s="670"/>
      <c r="H451" s="88"/>
      <c r="I451" s="40"/>
      <c r="J451" s="40"/>
      <c r="K451" s="41"/>
      <c r="L451" s="42"/>
      <c r="M451" s="782"/>
      <c r="N451" s="783"/>
      <c r="O451" s="692"/>
      <c r="P451" s="29"/>
      <c r="Q451" s="74"/>
      <c r="R451" s="28"/>
      <c r="S451" s="28"/>
      <c r="T451" s="28"/>
      <c r="U451" s="28"/>
      <c r="V451" s="28"/>
      <c r="W451" s="28"/>
      <c r="X451" s="28"/>
      <c r="Y451" s="28"/>
      <c r="Z451" s="28"/>
    </row>
    <row r="452" spans="1:26" ht="15.75" customHeight="1">
      <c r="A452" s="111"/>
      <c r="B452" s="48"/>
      <c r="C452" s="48"/>
      <c r="D452" s="35"/>
      <c r="E452" s="149"/>
      <c r="F452" s="156"/>
      <c r="G452" s="670"/>
      <c r="H452" s="88"/>
      <c r="I452" s="40"/>
      <c r="J452" s="40"/>
      <c r="K452" s="41"/>
      <c r="L452" s="42"/>
      <c r="M452" s="782"/>
      <c r="N452" s="783"/>
      <c r="O452" s="692"/>
      <c r="P452" s="29"/>
      <c r="Q452" s="74"/>
      <c r="R452" s="28"/>
      <c r="S452" s="28"/>
      <c r="T452" s="28"/>
      <c r="U452" s="28"/>
      <c r="V452" s="28"/>
      <c r="W452" s="28"/>
      <c r="X452" s="28"/>
      <c r="Y452" s="28"/>
      <c r="Z452" s="28"/>
    </row>
    <row r="453" spans="1:26" ht="15.75" customHeight="1">
      <c r="A453" s="111"/>
      <c r="B453" s="48"/>
      <c r="C453" s="48"/>
      <c r="D453" s="35"/>
      <c r="E453" s="149"/>
      <c r="F453" s="156"/>
      <c r="G453" s="670"/>
      <c r="H453" s="88"/>
      <c r="I453" s="40"/>
      <c r="J453" s="40"/>
      <c r="K453" s="41"/>
      <c r="L453" s="42"/>
      <c r="M453" s="782"/>
      <c r="N453" s="783"/>
      <c r="O453" s="692"/>
      <c r="P453" s="29"/>
      <c r="Q453" s="74"/>
      <c r="R453" s="28"/>
      <c r="S453" s="28"/>
      <c r="T453" s="28"/>
      <c r="U453" s="28"/>
      <c r="V453" s="28"/>
      <c r="W453" s="28"/>
      <c r="X453" s="28"/>
      <c r="Y453" s="28"/>
      <c r="Z453" s="28"/>
    </row>
    <row r="454" spans="1:26" ht="15.75" customHeight="1">
      <c r="A454" s="111"/>
      <c r="B454" s="48"/>
      <c r="C454" s="48"/>
      <c r="D454" s="35"/>
      <c r="E454" s="149"/>
      <c r="F454" s="156"/>
      <c r="G454" s="670"/>
      <c r="H454" s="88"/>
      <c r="I454" s="40"/>
      <c r="J454" s="40"/>
      <c r="K454" s="41"/>
      <c r="L454" s="42"/>
      <c r="M454" s="782"/>
      <c r="N454" s="783"/>
      <c r="O454" s="692"/>
      <c r="P454" s="29"/>
      <c r="Q454" s="74"/>
      <c r="R454" s="28"/>
      <c r="S454" s="28"/>
      <c r="T454" s="28"/>
      <c r="U454" s="28"/>
      <c r="V454" s="28"/>
      <c r="W454" s="28"/>
      <c r="X454" s="28"/>
      <c r="Y454" s="28"/>
      <c r="Z454" s="28"/>
    </row>
    <row r="455" spans="1:26" ht="15.75" customHeight="1">
      <c r="A455" s="111"/>
      <c r="B455" s="48"/>
      <c r="C455" s="48"/>
      <c r="D455" s="35"/>
      <c r="E455" s="149"/>
      <c r="F455" s="156"/>
      <c r="G455" s="670"/>
      <c r="H455" s="88"/>
      <c r="I455" s="40"/>
      <c r="J455" s="40"/>
      <c r="K455" s="41"/>
      <c r="L455" s="42"/>
      <c r="M455" s="782"/>
      <c r="N455" s="783"/>
      <c r="O455" s="692"/>
      <c r="P455" s="29"/>
      <c r="Q455" s="74"/>
      <c r="R455" s="28"/>
      <c r="S455" s="28"/>
      <c r="T455" s="28"/>
      <c r="U455" s="28"/>
      <c r="V455" s="28"/>
      <c r="W455" s="28"/>
      <c r="X455" s="28"/>
      <c r="Y455" s="28"/>
      <c r="Z455" s="28"/>
    </row>
    <row r="456" spans="1:26" ht="15.75" customHeight="1">
      <c r="A456" s="111"/>
      <c r="B456" s="48"/>
      <c r="C456" s="48"/>
      <c r="D456" s="35"/>
      <c r="E456" s="149"/>
      <c r="F456" s="156"/>
      <c r="G456" s="670"/>
      <c r="H456" s="88"/>
      <c r="I456" s="40"/>
      <c r="J456" s="40"/>
      <c r="K456" s="41"/>
      <c r="L456" s="42"/>
      <c r="M456" s="782"/>
      <c r="N456" s="783"/>
      <c r="O456" s="692"/>
      <c r="P456" s="29"/>
      <c r="Q456" s="74"/>
      <c r="R456" s="28"/>
      <c r="S456" s="28"/>
      <c r="T456" s="28"/>
      <c r="U456" s="28"/>
      <c r="V456" s="28"/>
      <c r="W456" s="28"/>
      <c r="X456" s="28"/>
      <c r="Y456" s="28"/>
      <c r="Z456" s="28"/>
    </row>
    <row r="457" spans="1:26" ht="15.75" customHeight="1">
      <c r="A457" s="111"/>
      <c r="B457" s="48"/>
      <c r="C457" s="48"/>
      <c r="D457" s="35"/>
      <c r="E457" s="149"/>
      <c r="F457" s="156"/>
      <c r="G457" s="670"/>
      <c r="H457" s="88"/>
      <c r="I457" s="40"/>
      <c r="J457" s="40"/>
      <c r="K457" s="41"/>
      <c r="L457" s="42"/>
      <c r="M457" s="782"/>
      <c r="N457" s="783"/>
      <c r="O457" s="692"/>
      <c r="P457" s="29"/>
      <c r="Q457" s="74"/>
      <c r="R457" s="28"/>
      <c r="S457" s="28"/>
      <c r="T457" s="28"/>
      <c r="U457" s="28"/>
      <c r="V457" s="28"/>
      <c r="W457" s="28"/>
      <c r="X457" s="28"/>
      <c r="Y457" s="28"/>
      <c r="Z457" s="28"/>
    </row>
    <row r="458" spans="1:26" ht="15.75" customHeight="1">
      <c r="A458" s="111"/>
      <c r="B458" s="48"/>
      <c r="C458" s="48"/>
      <c r="D458" s="35"/>
      <c r="E458" s="149"/>
      <c r="F458" s="156"/>
      <c r="G458" s="670"/>
      <c r="H458" s="88"/>
      <c r="I458" s="40"/>
      <c r="J458" s="40"/>
      <c r="K458" s="41"/>
      <c r="L458" s="42"/>
      <c r="M458" s="782"/>
      <c r="N458" s="783"/>
      <c r="O458" s="692"/>
      <c r="P458" s="29"/>
      <c r="Q458" s="74"/>
      <c r="R458" s="28"/>
      <c r="S458" s="28"/>
      <c r="T458" s="28"/>
      <c r="U458" s="28"/>
      <c r="V458" s="28"/>
      <c r="W458" s="28"/>
      <c r="X458" s="28"/>
      <c r="Y458" s="28"/>
      <c r="Z458" s="28"/>
    </row>
    <row r="459" spans="1:26" ht="15.75" customHeight="1">
      <c r="A459" s="111"/>
      <c r="B459" s="48"/>
      <c r="C459" s="48"/>
      <c r="D459" s="35"/>
      <c r="E459" s="149"/>
      <c r="F459" s="156"/>
      <c r="G459" s="670"/>
      <c r="H459" s="88"/>
      <c r="I459" s="40"/>
      <c r="J459" s="40"/>
      <c r="K459" s="41"/>
      <c r="L459" s="42"/>
      <c r="M459" s="782"/>
      <c r="N459" s="783"/>
      <c r="O459" s="692"/>
      <c r="P459" s="29"/>
      <c r="Q459" s="74"/>
      <c r="R459" s="28"/>
      <c r="S459" s="28"/>
      <c r="T459" s="28"/>
      <c r="U459" s="28"/>
      <c r="V459" s="28"/>
      <c r="W459" s="28"/>
      <c r="X459" s="28"/>
      <c r="Y459" s="28"/>
      <c r="Z459" s="28"/>
    </row>
    <row r="460" spans="1:26" ht="15.75" customHeight="1">
      <c r="A460" s="111"/>
      <c r="B460" s="48"/>
      <c r="C460" s="48"/>
      <c r="D460" s="35"/>
      <c r="E460" s="149"/>
      <c r="F460" s="156"/>
      <c r="G460" s="670"/>
      <c r="H460" s="88"/>
      <c r="I460" s="40"/>
      <c r="J460" s="40"/>
      <c r="K460" s="41"/>
      <c r="L460" s="42"/>
      <c r="M460" s="782"/>
      <c r="N460" s="783"/>
      <c r="O460" s="692"/>
      <c r="P460" s="29"/>
      <c r="Q460" s="74"/>
      <c r="R460" s="28"/>
      <c r="S460" s="28"/>
      <c r="T460" s="28"/>
      <c r="U460" s="28"/>
      <c r="V460" s="28"/>
      <c r="W460" s="28"/>
      <c r="X460" s="28"/>
      <c r="Y460" s="28"/>
      <c r="Z460" s="28"/>
    </row>
    <row r="461" spans="1:26" ht="15.75" customHeight="1">
      <c r="A461" s="111"/>
      <c r="B461" s="48"/>
      <c r="C461" s="48"/>
      <c r="D461" s="35"/>
      <c r="E461" s="149"/>
      <c r="F461" s="156"/>
      <c r="G461" s="670"/>
      <c r="H461" s="88"/>
      <c r="I461" s="40"/>
      <c r="J461" s="40"/>
      <c r="K461" s="41"/>
      <c r="L461" s="42"/>
      <c r="M461" s="782"/>
      <c r="N461" s="783"/>
      <c r="O461" s="692"/>
      <c r="P461" s="29"/>
      <c r="Q461" s="74"/>
      <c r="R461" s="28"/>
      <c r="S461" s="28"/>
      <c r="T461" s="28"/>
      <c r="U461" s="28"/>
      <c r="V461" s="28"/>
      <c r="W461" s="28"/>
      <c r="X461" s="28"/>
      <c r="Y461" s="28"/>
      <c r="Z461" s="28"/>
    </row>
    <row r="462" spans="1:26" ht="15.75" customHeight="1">
      <c r="A462" s="111"/>
      <c r="B462" s="48"/>
      <c r="C462" s="48"/>
      <c r="D462" s="35"/>
      <c r="E462" s="149"/>
      <c r="F462" s="156"/>
      <c r="G462" s="670"/>
      <c r="H462" s="88"/>
      <c r="I462" s="40"/>
      <c r="J462" s="40"/>
      <c r="K462" s="41"/>
      <c r="L462" s="42"/>
      <c r="M462" s="782"/>
      <c r="N462" s="783"/>
      <c r="O462" s="692"/>
      <c r="P462" s="29"/>
      <c r="Q462" s="74"/>
      <c r="R462" s="28"/>
      <c r="S462" s="28"/>
      <c r="T462" s="28"/>
      <c r="U462" s="28"/>
      <c r="V462" s="28"/>
      <c r="W462" s="28"/>
      <c r="X462" s="28"/>
      <c r="Y462" s="28"/>
      <c r="Z462" s="28"/>
    </row>
    <row r="463" spans="1:26" ht="15.75" customHeight="1">
      <c r="A463" s="111"/>
      <c r="B463" s="48"/>
      <c r="C463" s="48"/>
      <c r="D463" s="35"/>
      <c r="E463" s="149"/>
      <c r="F463" s="156"/>
      <c r="G463" s="670"/>
      <c r="H463" s="88"/>
      <c r="I463" s="40"/>
      <c r="J463" s="40"/>
      <c r="K463" s="41"/>
      <c r="L463" s="42"/>
      <c r="M463" s="782"/>
      <c r="N463" s="783"/>
      <c r="O463" s="692"/>
      <c r="P463" s="29"/>
      <c r="Q463" s="74"/>
      <c r="R463" s="28"/>
      <c r="S463" s="28"/>
      <c r="T463" s="28"/>
      <c r="U463" s="28"/>
      <c r="V463" s="28"/>
      <c r="W463" s="28"/>
      <c r="X463" s="28"/>
      <c r="Y463" s="28"/>
      <c r="Z463" s="28"/>
    </row>
    <row r="464" spans="1:26" ht="15.75" customHeight="1">
      <c r="A464" s="111"/>
      <c r="B464" s="48"/>
      <c r="C464" s="48"/>
      <c r="D464" s="35"/>
      <c r="E464" s="149"/>
      <c r="F464" s="156"/>
      <c r="G464" s="670"/>
      <c r="H464" s="88"/>
      <c r="I464" s="40"/>
      <c r="J464" s="40"/>
      <c r="K464" s="41"/>
      <c r="L464" s="42"/>
      <c r="M464" s="782"/>
      <c r="N464" s="783"/>
      <c r="O464" s="692"/>
      <c r="P464" s="29"/>
      <c r="Q464" s="74"/>
      <c r="R464" s="28"/>
      <c r="S464" s="28"/>
      <c r="T464" s="28"/>
      <c r="U464" s="28"/>
      <c r="V464" s="28"/>
      <c r="W464" s="28"/>
      <c r="X464" s="28"/>
      <c r="Y464" s="28"/>
      <c r="Z464" s="28"/>
    </row>
    <row r="465" spans="1:26" ht="15.75" customHeight="1">
      <c r="A465" s="111"/>
      <c r="B465" s="48"/>
      <c r="C465" s="48"/>
      <c r="D465" s="35"/>
      <c r="E465" s="149"/>
      <c r="F465" s="156"/>
      <c r="G465" s="670"/>
      <c r="H465" s="88"/>
      <c r="I465" s="40"/>
      <c r="J465" s="40"/>
      <c r="K465" s="41"/>
      <c r="L465" s="42"/>
      <c r="M465" s="782"/>
      <c r="N465" s="783"/>
      <c r="O465" s="692"/>
      <c r="P465" s="29"/>
      <c r="Q465" s="74"/>
      <c r="R465" s="28"/>
      <c r="S465" s="28"/>
      <c r="T465" s="28"/>
      <c r="U465" s="28"/>
      <c r="V465" s="28"/>
      <c r="W465" s="28"/>
      <c r="X465" s="28"/>
      <c r="Y465" s="28"/>
      <c r="Z465" s="28"/>
    </row>
    <row r="466" spans="1:26" ht="15.75" customHeight="1">
      <c r="A466" s="111"/>
      <c r="B466" s="48"/>
      <c r="C466" s="48"/>
      <c r="D466" s="35"/>
      <c r="E466" s="149"/>
      <c r="F466" s="156"/>
      <c r="G466" s="670"/>
      <c r="H466" s="88"/>
      <c r="I466" s="40"/>
      <c r="J466" s="40"/>
      <c r="K466" s="41"/>
      <c r="L466" s="42"/>
      <c r="M466" s="782"/>
      <c r="N466" s="783"/>
      <c r="O466" s="692"/>
      <c r="P466" s="29"/>
      <c r="Q466" s="74"/>
      <c r="R466" s="28"/>
      <c r="S466" s="28"/>
      <c r="T466" s="28"/>
      <c r="U466" s="28"/>
      <c r="V466" s="28"/>
      <c r="W466" s="28"/>
      <c r="X466" s="28"/>
      <c r="Y466" s="28"/>
      <c r="Z466" s="28"/>
    </row>
    <row r="467" spans="1:26" ht="15.75" customHeight="1">
      <c r="A467" s="111"/>
      <c r="B467" s="48"/>
      <c r="C467" s="48"/>
      <c r="D467" s="35"/>
      <c r="E467" s="149"/>
      <c r="F467" s="156"/>
      <c r="G467" s="670"/>
      <c r="H467" s="88"/>
      <c r="I467" s="40"/>
      <c r="J467" s="40"/>
      <c r="K467" s="41"/>
      <c r="L467" s="42"/>
      <c r="M467" s="782"/>
      <c r="N467" s="783"/>
      <c r="O467" s="692"/>
      <c r="P467" s="29"/>
      <c r="Q467" s="74"/>
      <c r="R467" s="28"/>
      <c r="S467" s="28"/>
      <c r="T467" s="28"/>
      <c r="U467" s="28"/>
      <c r="V467" s="28"/>
      <c r="W467" s="28"/>
      <c r="X467" s="28"/>
      <c r="Y467" s="28"/>
      <c r="Z467" s="28"/>
    </row>
    <row r="468" spans="1:26" ht="15.75" customHeight="1">
      <c r="A468" s="111"/>
      <c r="B468" s="48"/>
      <c r="C468" s="48"/>
      <c r="D468" s="35"/>
      <c r="E468" s="149"/>
      <c r="F468" s="156"/>
      <c r="G468" s="670"/>
      <c r="H468" s="88"/>
      <c r="I468" s="40"/>
      <c r="J468" s="40"/>
      <c r="K468" s="41"/>
      <c r="L468" s="42"/>
      <c r="M468" s="782"/>
      <c r="N468" s="783"/>
      <c r="O468" s="692"/>
      <c r="P468" s="29"/>
      <c r="Q468" s="74"/>
      <c r="R468" s="28"/>
      <c r="S468" s="28"/>
      <c r="T468" s="28"/>
      <c r="U468" s="28"/>
      <c r="V468" s="28"/>
      <c r="W468" s="28"/>
      <c r="X468" s="28"/>
      <c r="Y468" s="28"/>
      <c r="Z468" s="28"/>
    </row>
    <row r="469" spans="1:26" ht="15.75" customHeight="1">
      <c r="A469" s="111"/>
      <c r="B469" s="48"/>
      <c r="C469" s="48"/>
      <c r="D469" s="35"/>
      <c r="E469" s="149"/>
      <c r="F469" s="156"/>
      <c r="G469" s="670"/>
      <c r="H469" s="88"/>
      <c r="I469" s="40"/>
      <c r="J469" s="40"/>
      <c r="K469" s="41"/>
      <c r="L469" s="42"/>
      <c r="M469" s="782"/>
      <c r="N469" s="783"/>
      <c r="O469" s="692"/>
      <c r="P469" s="29"/>
      <c r="Q469" s="74"/>
      <c r="R469" s="28"/>
      <c r="S469" s="28"/>
      <c r="T469" s="28"/>
      <c r="U469" s="28"/>
      <c r="V469" s="28"/>
      <c r="W469" s="28"/>
      <c r="X469" s="28"/>
      <c r="Y469" s="28"/>
      <c r="Z469" s="28"/>
    </row>
    <row r="470" spans="1:26" ht="15.75" customHeight="1">
      <c r="A470" s="111"/>
      <c r="B470" s="48"/>
      <c r="C470" s="48"/>
      <c r="D470" s="35"/>
      <c r="E470" s="149"/>
      <c r="F470" s="156"/>
      <c r="G470" s="670"/>
      <c r="H470" s="88"/>
      <c r="I470" s="40"/>
      <c r="J470" s="40"/>
      <c r="K470" s="41"/>
      <c r="L470" s="42"/>
      <c r="M470" s="782"/>
      <c r="N470" s="783"/>
      <c r="O470" s="692"/>
      <c r="P470" s="29"/>
      <c r="Q470" s="74"/>
      <c r="R470" s="28"/>
      <c r="S470" s="28"/>
      <c r="T470" s="28"/>
      <c r="U470" s="28"/>
      <c r="V470" s="28"/>
      <c r="W470" s="28"/>
      <c r="X470" s="28"/>
      <c r="Y470" s="28"/>
      <c r="Z470" s="28"/>
    </row>
    <row r="471" spans="1:26" ht="15.75" customHeight="1">
      <c r="A471" s="111"/>
      <c r="B471" s="48"/>
      <c r="C471" s="48"/>
      <c r="D471" s="35"/>
      <c r="E471" s="149"/>
      <c r="F471" s="156"/>
      <c r="G471" s="670"/>
      <c r="H471" s="88"/>
      <c r="I471" s="40"/>
      <c r="J471" s="40"/>
      <c r="K471" s="41"/>
      <c r="L471" s="42"/>
      <c r="M471" s="782"/>
      <c r="N471" s="783"/>
      <c r="O471" s="692"/>
      <c r="P471" s="29"/>
      <c r="Q471" s="74"/>
      <c r="R471" s="28"/>
      <c r="S471" s="28"/>
      <c r="T471" s="28"/>
      <c r="U471" s="28"/>
      <c r="V471" s="28"/>
      <c r="W471" s="28"/>
      <c r="X471" s="28"/>
      <c r="Y471" s="28"/>
      <c r="Z471" s="28"/>
    </row>
    <row r="472" spans="1:26" ht="15.75" customHeight="1">
      <c r="A472" s="111"/>
      <c r="B472" s="48"/>
      <c r="C472" s="48"/>
      <c r="D472" s="35"/>
      <c r="E472" s="149"/>
      <c r="F472" s="156"/>
      <c r="G472" s="670"/>
      <c r="H472" s="88"/>
      <c r="I472" s="40"/>
      <c r="J472" s="40"/>
      <c r="K472" s="41"/>
      <c r="L472" s="42"/>
      <c r="M472" s="782"/>
      <c r="N472" s="783"/>
      <c r="O472" s="692"/>
      <c r="P472" s="29"/>
      <c r="Q472" s="74"/>
      <c r="R472" s="28"/>
      <c r="S472" s="28"/>
      <c r="T472" s="28"/>
      <c r="U472" s="28"/>
      <c r="V472" s="28"/>
      <c r="W472" s="28"/>
      <c r="X472" s="28"/>
      <c r="Y472" s="28"/>
      <c r="Z472" s="28"/>
    </row>
    <row r="473" spans="1:26" ht="15.75" customHeight="1">
      <c r="A473" s="111"/>
      <c r="B473" s="48"/>
      <c r="C473" s="48"/>
      <c r="D473" s="35"/>
      <c r="E473" s="149"/>
      <c r="F473" s="156"/>
      <c r="G473" s="670"/>
      <c r="H473" s="88"/>
      <c r="I473" s="40"/>
      <c r="J473" s="40"/>
      <c r="K473" s="41"/>
      <c r="L473" s="42"/>
      <c r="M473" s="782"/>
      <c r="N473" s="783"/>
      <c r="O473" s="692"/>
      <c r="P473" s="29"/>
      <c r="Q473" s="74"/>
      <c r="R473" s="28"/>
      <c r="S473" s="28"/>
      <c r="T473" s="28"/>
      <c r="U473" s="28"/>
      <c r="V473" s="28"/>
      <c r="W473" s="28"/>
      <c r="X473" s="28"/>
      <c r="Y473" s="28"/>
      <c r="Z473" s="28"/>
    </row>
    <row r="474" spans="1:26" ht="15.75" customHeight="1">
      <c r="A474" s="111"/>
      <c r="B474" s="48"/>
      <c r="C474" s="48"/>
      <c r="D474" s="35"/>
      <c r="E474" s="149"/>
      <c r="F474" s="156"/>
      <c r="G474" s="670"/>
      <c r="H474" s="88"/>
      <c r="I474" s="40"/>
      <c r="J474" s="40"/>
      <c r="K474" s="41"/>
      <c r="L474" s="42"/>
      <c r="M474" s="782"/>
      <c r="N474" s="783"/>
      <c r="O474" s="692"/>
      <c r="P474" s="29"/>
      <c r="Q474" s="74"/>
      <c r="R474" s="28"/>
      <c r="S474" s="28"/>
      <c r="T474" s="28"/>
      <c r="U474" s="28"/>
      <c r="V474" s="28"/>
      <c r="W474" s="28"/>
      <c r="X474" s="28"/>
      <c r="Y474" s="28"/>
      <c r="Z474" s="28"/>
    </row>
    <row r="475" spans="1:26" ht="15.75" customHeight="1">
      <c r="A475" s="111"/>
      <c r="B475" s="48"/>
      <c r="C475" s="48"/>
      <c r="D475" s="35"/>
      <c r="E475" s="149"/>
      <c r="F475" s="156"/>
      <c r="G475" s="670"/>
      <c r="H475" s="88"/>
      <c r="I475" s="40"/>
      <c r="J475" s="40"/>
      <c r="K475" s="41"/>
      <c r="L475" s="42"/>
      <c r="M475" s="782"/>
      <c r="N475" s="783"/>
      <c r="O475" s="692"/>
      <c r="P475" s="29"/>
      <c r="Q475" s="74"/>
      <c r="R475" s="28"/>
      <c r="S475" s="28"/>
      <c r="T475" s="28"/>
      <c r="U475" s="28"/>
      <c r="V475" s="28"/>
      <c r="W475" s="28"/>
      <c r="X475" s="28"/>
      <c r="Y475" s="28"/>
      <c r="Z475" s="28"/>
    </row>
    <row r="476" spans="1:26" ht="15.75" customHeight="1">
      <c r="A476" s="111"/>
      <c r="B476" s="48"/>
      <c r="C476" s="48"/>
      <c r="D476" s="35"/>
      <c r="E476" s="149"/>
      <c r="F476" s="156"/>
      <c r="G476" s="670"/>
      <c r="H476" s="88"/>
      <c r="I476" s="40"/>
      <c r="J476" s="40"/>
      <c r="K476" s="41"/>
      <c r="L476" s="42"/>
      <c r="M476" s="782"/>
      <c r="N476" s="783"/>
      <c r="O476" s="692"/>
      <c r="P476" s="29"/>
      <c r="Q476" s="74"/>
      <c r="R476" s="28"/>
      <c r="S476" s="28"/>
      <c r="T476" s="28"/>
      <c r="U476" s="28"/>
      <c r="V476" s="28"/>
      <c r="W476" s="28"/>
      <c r="X476" s="28"/>
      <c r="Y476" s="28"/>
      <c r="Z476" s="28"/>
    </row>
    <row r="477" spans="1:26" ht="15.75" customHeight="1">
      <c r="A477" s="111"/>
      <c r="B477" s="48"/>
      <c r="C477" s="48"/>
      <c r="D477" s="35"/>
      <c r="E477" s="149"/>
      <c r="F477" s="156"/>
      <c r="G477" s="670"/>
      <c r="H477" s="88"/>
      <c r="I477" s="40"/>
      <c r="J477" s="40"/>
      <c r="K477" s="41"/>
      <c r="L477" s="42"/>
      <c r="M477" s="782"/>
      <c r="N477" s="783"/>
      <c r="O477" s="692"/>
      <c r="P477" s="29"/>
      <c r="Q477" s="74"/>
      <c r="R477" s="28"/>
      <c r="S477" s="28"/>
      <c r="T477" s="28"/>
      <c r="U477" s="28"/>
      <c r="V477" s="28"/>
      <c r="W477" s="28"/>
      <c r="X477" s="28"/>
      <c r="Y477" s="28"/>
      <c r="Z477" s="28"/>
    </row>
    <row r="478" spans="1:26" ht="15.75" customHeight="1">
      <c r="A478" s="111"/>
      <c r="B478" s="48"/>
      <c r="C478" s="48"/>
      <c r="D478" s="35"/>
      <c r="E478" s="149"/>
      <c r="F478" s="156"/>
      <c r="G478" s="670"/>
      <c r="H478" s="88"/>
      <c r="I478" s="40"/>
      <c r="J478" s="40"/>
      <c r="K478" s="41"/>
      <c r="L478" s="42"/>
      <c r="M478" s="782"/>
      <c r="N478" s="783"/>
      <c r="O478" s="692"/>
      <c r="P478" s="29"/>
      <c r="Q478" s="74"/>
      <c r="R478" s="28"/>
      <c r="S478" s="28"/>
      <c r="T478" s="28"/>
      <c r="U478" s="28"/>
      <c r="V478" s="28"/>
      <c r="W478" s="28"/>
      <c r="X478" s="28"/>
      <c r="Y478" s="28"/>
      <c r="Z478" s="28"/>
    </row>
    <row r="479" spans="1:26" ht="15.75" customHeight="1">
      <c r="A479" s="111"/>
      <c r="B479" s="48"/>
      <c r="C479" s="48"/>
      <c r="D479" s="35"/>
      <c r="E479" s="149"/>
      <c r="F479" s="156"/>
      <c r="G479" s="670"/>
      <c r="H479" s="88"/>
      <c r="I479" s="40"/>
      <c r="J479" s="40"/>
      <c r="K479" s="41"/>
      <c r="L479" s="42"/>
      <c r="M479" s="782"/>
      <c r="N479" s="783"/>
      <c r="O479" s="692"/>
      <c r="P479" s="29"/>
      <c r="Q479" s="74"/>
      <c r="R479" s="28"/>
      <c r="S479" s="28"/>
      <c r="T479" s="28"/>
      <c r="U479" s="28"/>
      <c r="V479" s="28"/>
      <c r="W479" s="28"/>
      <c r="X479" s="28"/>
      <c r="Y479" s="28"/>
      <c r="Z479" s="28"/>
    </row>
    <row r="480" spans="1:26" ht="15.75" customHeight="1">
      <c r="A480" s="111"/>
      <c r="B480" s="48"/>
      <c r="C480" s="48"/>
      <c r="D480" s="35"/>
      <c r="E480" s="149"/>
      <c r="F480" s="156"/>
      <c r="G480" s="670"/>
      <c r="H480" s="88"/>
      <c r="I480" s="40"/>
      <c r="J480" s="40"/>
      <c r="K480" s="41"/>
      <c r="L480" s="42"/>
      <c r="M480" s="782"/>
      <c r="N480" s="783"/>
      <c r="O480" s="692"/>
      <c r="P480" s="29"/>
      <c r="Q480" s="74"/>
      <c r="R480" s="28"/>
      <c r="S480" s="28"/>
      <c r="T480" s="28"/>
      <c r="U480" s="28"/>
      <c r="V480" s="28"/>
      <c r="W480" s="28"/>
      <c r="X480" s="28"/>
      <c r="Y480" s="28"/>
      <c r="Z480" s="28"/>
    </row>
    <row r="481" spans="1:26" ht="15.75" customHeight="1">
      <c r="A481" s="111"/>
      <c r="B481" s="48"/>
      <c r="C481" s="48"/>
      <c r="D481" s="35"/>
      <c r="E481" s="149"/>
      <c r="F481" s="156"/>
      <c r="G481" s="670"/>
      <c r="H481" s="88"/>
      <c r="I481" s="40"/>
      <c r="J481" s="40"/>
      <c r="K481" s="41"/>
      <c r="L481" s="42"/>
      <c r="M481" s="782"/>
      <c r="N481" s="783"/>
      <c r="O481" s="692"/>
      <c r="P481" s="29"/>
      <c r="Q481" s="74"/>
      <c r="R481" s="28"/>
      <c r="S481" s="28"/>
      <c r="T481" s="28"/>
      <c r="U481" s="28"/>
      <c r="V481" s="28"/>
      <c r="W481" s="28"/>
      <c r="X481" s="28"/>
      <c r="Y481" s="28"/>
      <c r="Z481" s="28"/>
    </row>
    <row r="482" spans="1:26" ht="15.75" customHeight="1">
      <c r="A482" s="111"/>
      <c r="B482" s="48"/>
      <c r="C482" s="48"/>
      <c r="D482" s="35"/>
      <c r="E482" s="149"/>
      <c r="F482" s="156"/>
      <c r="G482" s="670"/>
      <c r="H482" s="88"/>
      <c r="I482" s="40"/>
      <c r="J482" s="40"/>
      <c r="K482" s="41"/>
      <c r="L482" s="42"/>
      <c r="M482" s="782"/>
      <c r="N482" s="783"/>
      <c r="O482" s="692"/>
      <c r="P482" s="29"/>
      <c r="Q482" s="74"/>
      <c r="R482" s="28"/>
      <c r="S482" s="28"/>
      <c r="T482" s="28"/>
      <c r="U482" s="28"/>
      <c r="V482" s="28"/>
      <c r="W482" s="28"/>
      <c r="X482" s="28"/>
      <c r="Y482" s="28"/>
      <c r="Z482" s="28"/>
    </row>
    <row r="483" spans="1:26" ht="15.75" customHeight="1">
      <c r="A483" s="111"/>
      <c r="B483" s="48"/>
      <c r="C483" s="48"/>
      <c r="D483" s="35"/>
      <c r="E483" s="149"/>
      <c r="F483" s="156"/>
      <c r="G483" s="670"/>
      <c r="H483" s="88"/>
      <c r="I483" s="40"/>
      <c r="J483" s="40"/>
      <c r="K483" s="41"/>
      <c r="L483" s="42"/>
      <c r="M483" s="782"/>
      <c r="N483" s="783"/>
      <c r="O483" s="692"/>
      <c r="P483" s="29"/>
      <c r="Q483" s="74"/>
      <c r="R483" s="28"/>
      <c r="S483" s="28"/>
      <c r="T483" s="28"/>
      <c r="U483" s="28"/>
      <c r="V483" s="28"/>
      <c r="W483" s="28"/>
      <c r="X483" s="28"/>
      <c r="Y483" s="28"/>
      <c r="Z483" s="28"/>
    </row>
    <row r="484" spans="1:26" ht="15.75" customHeight="1">
      <c r="A484" s="111"/>
      <c r="B484" s="48"/>
      <c r="C484" s="48"/>
      <c r="D484" s="35"/>
      <c r="E484" s="149"/>
      <c r="F484" s="156"/>
      <c r="G484" s="670"/>
      <c r="H484" s="88"/>
      <c r="I484" s="40"/>
      <c r="J484" s="40"/>
      <c r="K484" s="41"/>
      <c r="L484" s="42"/>
      <c r="M484" s="782"/>
      <c r="N484" s="783"/>
      <c r="O484" s="692"/>
      <c r="P484" s="29"/>
      <c r="Q484" s="74"/>
      <c r="R484" s="28"/>
      <c r="S484" s="28"/>
      <c r="T484" s="28"/>
      <c r="U484" s="28"/>
      <c r="V484" s="28"/>
      <c r="W484" s="28"/>
      <c r="X484" s="28"/>
      <c r="Y484" s="28"/>
      <c r="Z484" s="28"/>
    </row>
    <row r="485" spans="1:26" ht="15.75" customHeight="1">
      <c r="A485" s="111"/>
      <c r="B485" s="48"/>
      <c r="C485" s="48"/>
      <c r="D485" s="35"/>
      <c r="E485" s="149"/>
      <c r="F485" s="156"/>
      <c r="G485" s="670"/>
      <c r="H485" s="88"/>
      <c r="I485" s="40"/>
      <c r="J485" s="40"/>
      <c r="K485" s="41"/>
      <c r="L485" s="42"/>
      <c r="M485" s="782"/>
      <c r="N485" s="783"/>
      <c r="O485" s="692"/>
      <c r="P485" s="29"/>
      <c r="Q485" s="74"/>
      <c r="R485" s="28"/>
      <c r="S485" s="28"/>
      <c r="T485" s="28"/>
      <c r="U485" s="28"/>
      <c r="V485" s="28"/>
      <c r="W485" s="28"/>
      <c r="X485" s="28"/>
      <c r="Y485" s="28"/>
      <c r="Z485" s="28"/>
    </row>
    <row r="486" spans="1:26" ht="15.75" customHeight="1">
      <c r="A486" s="111"/>
      <c r="B486" s="48"/>
      <c r="C486" s="48"/>
      <c r="D486" s="35"/>
      <c r="E486" s="149"/>
      <c r="F486" s="156"/>
      <c r="G486" s="670"/>
      <c r="H486" s="88"/>
      <c r="I486" s="40"/>
      <c r="J486" s="40"/>
      <c r="K486" s="41"/>
      <c r="L486" s="42"/>
      <c r="M486" s="782"/>
      <c r="N486" s="783"/>
      <c r="O486" s="692"/>
      <c r="P486" s="29"/>
      <c r="Q486" s="74"/>
      <c r="R486" s="28"/>
      <c r="S486" s="28"/>
      <c r="T486" s="28"/>
      <c r="U486" s="28"/>
      <c r="V486" s="28"/>
      <c r="W486" s="28"/>
      <c r="X486" s="28"/>
      <c r="Y486" s="28"/>
      <c r="Z486" s="28"/>
    </row>
    <row r="487" spans="1:26" ht="15.75" customHeight="1">
      <c r="A487" s="111"/>
      <c r="B487" s="48"/>
      <c r="C487" s="48"/>
      <c r="D487" s="35"/>
      <c r="E487" s="149"/>
      <c r="F487" s="156"/>
      <c r="G487" s="670"/>
      <c r="H487" s="88"/>
      <c r="I487" s="40"/>
      <c r="J487" s="40"/>
      <c r="K487" s="41"/>
      <c r="L487" s="42"/>
      <c r="M487" s="782"/>
      <c r="N487" s="783"/>
      <c r="O487" s="692"/>
      <c r="P487" s="29"/>
      <c r="Q487" s="74"/>
      <c r="R487" s="28"/>
      <c r="S487" s="28"/>
      <c r="T487" s="28"/>
      <c r="U487" s="28"/>
      <c r="V487" s="28"/>
      <c r="W487" s="28"/>
      <c r="X487" s="28"/>
      <c r="Y487" s="28"/>
      <c r="Z487" s="28"/>
    </row>
    <row r="488" spans="1:26" ht="15.75" customHeight="1">
      <c r="A488" s="111"/>
      <c r="B488" s="48"/>
      <c r="C488" s="48"/>
      <c r="D488" s="35"/>
      <c r="E488" s="149"/>
      <c r="F488" s="156"/>
      <c r="G488" s="670"/>
      <c r="H488" s="88"/>
      <c r="I488" s="40"/>
      <c r="J488" s="40"/>
      <c r="K488" s="41"/>
      <c r="L488" s="42"/>
      <c r="M488" s="782"/>
      <c r="N488" s="783"/>
      <c r="O488" s="692"/>
      <c r="P488" s="29"/>
      <c r="Q488" s="74"/>
      <c r="R488" s="28"/>
      <c r="S488" s="28"/>
      <c r="T488" s="28"/>
      <c r="U488" s="28"/>
      <c r="V488" s="28"/>
      <c r="W488" s="28"/>
      <c r="X488" s="28"/>
      <c r="Y488" s="28"/>
      <c r="Z488" s="28"/>
    </row>
    <row r="489" spans="1:26" ht="15.75" customHeight="1">
      <c r="A489" s="111"/>
      <c r="B489" s="48"/>
      <c r="C489" s="48"/>
      <c r="D489" s="35"/>
      <c r="E489" s="149"/>
      <c r="F489" s="156"/>
      <c r="G489" s="670"/>
      <c r="H489" s="88"/>
      <c r="I489" s="40"/>
      <c r="J489" s="40"/>
      <c r="K489" s="41"/>
      <c r="L489" s="42"/>
      <c r="M489" s="782"/>
      <c r="N489" s="783"/>
      <c r="O489" s="692"/>
      <c r="P489" s="29"/>
      <c r="Q489" s="74"/>
      <c r="R489" s="28"/>
      <c r="S489" s="28"/>
      <c r="T489" s="28"/>
      <c r="U489" s="28"/>
      <c r="V489" s="28"/>
      <c r="W489" s="28"/>
      <c r="X489" s="28"/>
      <c r="Y489" s="28"/>
      <c r="Z489" s="28"/>
    </row>
    <row r="490" spans="1:26" ht="15.75" customHeight="1">
      <c r="A490" s="111"/>
      <c r="B490" s="48"/>
      <c r="C490" s="48"/>
      <c r="D490" s="35"/>
      <c r="E490" s="149"/>
      <c r="F490" s="156"/>
      <c r="G490" s="670"/>
      <c r="H490" s="88"/>
      <c r="I490" s="40"/>
      <c r="J490" s="40"/>
      <c r="K490" s="41"/>
      <c r="L490" s="42"/>
      <c r="M490" s="782"/>
      <c r="N490" s="783"/>
      <c r="O490" s="692"/>
      <c r="P490" s="29"/>
      <c r="Q490" s="74"/>
      <c r="R490" s="28"/>
      <c r="S490" s="28"/>
      <c r="T490" s="28"/>
      <c r="U490" s="28"/>
      <c r="V490" s="28"/>
      <c r="W490" s="28"/>
      <c r="X490" s="28"/>
      <c r="Y490" s="28"/>
      <c r="Z490" s="28"/>
    </row>
    <row r="491" spans="1:26" ht="15.75" customHeight="1">
      <c r="A491" s="111"/>
      <c r="B491" s="48"/>
      <c r="C491" s="48"/>
      <c r="D491" s="35"/>
      <c r="E491" s="149"/>
      <c r="F491" s="156"/>
      <c r="G491" s="670"/>
      <c r="H491" s="88"/>
      <c r="I491" s="40"/>
      <c r="J491" s="40"/>
      <c r="K491" s="41"/>
      <c r="L491" s="42"/>
      <c r="M491" s="782"/>
      <c r="N491" s="783"/>
      <c r="O491" s="692"/>
      <c r="P491" s="29"/>
      <c r="Q491" s="74"/>
      <c r="R491" s="28"/>
      <c r="S491" s="28"/>
      <c r="T491" s="28"/>
      <c r="U491" s="28"/>
      <c r="V491" s="28"/>
      <c r="W491" s="28"/>
      <c r="X491" s="28"/>
      <c r="Y491" s="28"/>
      <c r="Z491" s="28"/>
    </row>
    <row r="492" spans="1:26" ht="15.75" customHeight="1">
      <c r="A492" s="111"/>
      <c r="B492" s="48"/>
      <c r="C492" s="48"/>
      <c r="D492" s="35"/>
      <c r="E492" s="149"/>
      <c r="F492" s="156"/>
      <c r="G492" s="670"/>
      <c r="H492" s="88"/>
      <c r="I492" s="40"/>
      <c r="J492" s="40"/>
      <c r="K492" s="41"/>
      <c r="L492" s="42"/>
      <c r="M492" s="782"/>
      <c r="N492" s="783"/>
      <c r="O492" s="692"/>
      <c r="P492" s="29"/>
      <c r="Q492" s="74"/>
      <c r="R492" s="28"/>
      <c r="S492" s="28"/>
      <c r="T492" s="28"/>
      <c r="U492" s="28"/>
      <c r="V492" s="28"/>
      <c r="W492" s="28"/>
      <c r="X492" s="28"/>
      <c r="Y492" s="28"/>
      <c r="Z492" s="28"/>
    </row>
    <row r="493" spans="1:26" ht="15.75" customHeight="1">
      <c r="A493" s="111"/>
      <c r="B493" s="48"/>
      <c r="C493" s="48"/>
      <c r="D493" s="35"/>
      <c r="E493" s="149"/>
      <c r="F493" s="156"/>
      <c r="G493" s="670"/>
      <c r="H493" s="88"/>
      <c r="I493" s="40"/>
      <c r="J493" s="40"/>
      <c r="K493" s="41"/>
      <c r="L493" s="42"/>
      <c r="M493" s="782"/>
      <c r="N493" s="783"/>
      <c r="O493" s="692"/>
      <c r="P493" s="29"/>
      <c r="Q493" s="74"/>
      <c r="R493" s="28"/>
      <c r="S493" s="28"/>
      <c r="T493" s="28"/>
      <c r="U493" s="28"/>
      <c r="V493" s="28"/>
      <c r="W493" s="28"/>
      <c r="X493" s="28"/>
      <c r="Y493" s="28"/>
      <c r="Z493" s="28"/>
    </row>
    <row r="494" spans="1:26" ht="15.75" customHeight="1">
      <c r="A494" s="111"/>
      <c r="B494" s="48"/>
      <c r="C494" s="48"/>
      <c r="D494" s="35"/>
      <c r="E494" s="149"/>
      <c r="F494" s="156"/>
      <c r="G494" s="670"/>
      <c r="H494" s="88"/>
      <c r="I494" s="40"/>
      <c r="J494" s="40"/>
      <c r="K494" s="41"/>
      <c r="L494" s="42"/>
      <c r="M494" s="782"/>
      <c r="N494" s="783"/>
      <c r="O494" s="692"/>
      <c r="P494" s="29"/>
      <c r="Q494" s="74"/>
      <c r="R494" s="28"/>
      <c r="S494" s="28"/>
      <c r="T494" s="28"/>
      <c r="U494" s="28"/>
      <c r="V494" s="28"/>
      <c r="W494" s="28"/>
      <c r="X494" s="28"/>
      <c r="Y494" s="28"/>
      <c r="Z494" s="28"/>
    </row>
    <row r="495" spans="1:26" ht="15.75" customHeight="1">
      <c r="A495" s="111"/>
      <c r="B495" s="48"/>
      <c r="C495" s="48"/>
      <c r="D495" s="35"/>
      <c r="E495" s="149"/>
      <c r="F495" s="156"/>
      <c r="G495" s="670"/>
      <c r="H495" s="88"/>
      <c r="I495" s="40"/>
      <c r="J495" s="40"/>
      <c r="K495" s="41"/>
      <c r="L495" s="42"/>
      <c r="M495" s="782"/>
      <c r="N495" s="783"/>
      <c r="O495" s="692"/>
      <c r="P495" s="29"/>
      <c r="Q495" s="74"/>
      <c r="R495" s="28"/>
      <c r="S495" s="28"/>
      <c r="T495" s="28"/>
      <c r="U495" s="28"/>
      <c r="V495" s="28"/>
      <c r="W495" s="28"/>
      <c r="X495" s="28"/>
      <c r="Y495" s="28"/>
      <c r="Z495" s="28"/>
    </row>
    <row r="496" spans="1:26" ht="15.75" customHeight="1">
      <c r="A496" s="111"/>
      <c r="B496" s="48"/>
      <c r="C496" s="48"/>
      <c r="D496" s="35"/>
      <c r="E496" s="149"/>
      <c r="F496" s="156"/>
      <c r="G496" s="670"/>
      <c r="H496" s="88"/>
      <c r="I496" s="40"/>
      <c r="J496" s="40"/>
      <c r="K496" s="41"/>
      <c r="L496" s="42"/>
      <c r="M496" s="782"/>
      <c r="N496" s="783"/>
      <c r="O496" s="692"/>
      <c r="P496" s="29"/>
      <c r="Q496" s="74"/>
      <c r="R496" s="28"/>
      <c r="S496" s="28"/>
      <c r="T496" s="28"/>
      <c r="U496" s="28"/>
      <c r="V496" s="28"/>
      <c r="W496" s="28"/>
      <c r="X496" s="28"/>
      <c r="Y496" s="28"/>
      <c r="Z496" s="28"/>
    </row>
    <row r="497" spans="1:26" ht="15.75" customHeight="1">
      <c r="A497" s="111"/>
      <c r="B497" s="48"/>
      <c r="C497" s="48"/>
      <c r="D497" s="35"/>
      <c r="E497" s="149"/>
      <c r="F497" s="156"/>
      <c r="G497" s="670"/>
      <c r="H497" s="88"/>
      <c r="I497" s="40"/>
      <c r="J497" s="40"/>
      <c r="K497" s="41"/>
      <c r="L497" s="42"/>
      <c r="M497" s="782"/>
      <c r="N497" s="783"/>
      <c r="O497" s="692"/>
      <c r="P497" s="29"/>
      <c r="Q497" s="74"/>
      <c r="R497" s="28"/>
      <c r="S497" s="28"/>
      <c r="T497" s="28"/>
      <c r="U497" s="28"/>
      <c r="V497" s="28"/>
      <c r="W497" s="28"/>
      <c r="X497" s="28"/>
      <c r="Y497" s="28"/>
      <c r="Z497" s="28"/>
    </row>
    <row r="498" spans="1:26" ht="15.75" customHeight="1">
      <c r="A498" s="111"/>
      <c r="B498" s="48"/>
      <c r="C498" s="48"/>
      <c r="D498" s="35"/>
      <c r="E498" s="149"/>
      <c r="F498" s="156"/>
      <c r="G498" s="670"/>
      <c r="H498" s="88"/>
      <c r="I498" s="40"/>
      <c r="J498" s="40"/>
      <c r="K498" s="41"/>
      <c r="L498" s="42"/>
      <c r="M498" s="782"/>
      <c r="N498" s="783"/>
      <c r="O498" s="692"/>
      <c r="P498" s="29"/>
      <c r="Q498" s="74"/>
      <c r="R498" s="28"/>
      <c r="S498" s="28"/>
      <c r="T498" s="28"/>
      <c r="U498" s="28"/>
      <c r="V498" s="28"/>
      <c r="W498" s="28"/>
      <c r="X498" s="28"/>
      <c r="Y498" s="28"/>
      <c r="Z498" s="28"/>
    </row>
    <row r="499" spans="1:26" ht="15.75" customHeight="1">
      <c r="A499" s="111"/>
      <c r="B499" s="48"/>
      <c r="C499" s="48"/>
      <c r="D499" s="35"/>
      <c r="E499" s="149"/>
      <c r="F499" s="156"/>
      <c r="G499" s="670"/>
      <c r="H499" s="88"/>
      <c r="I499" s="40"/>
      <c r="J499" s="40"/>
      <c r="K499" s="41"/>
      <c r="L499" s="42"/>
      <c r="M499" s="782"/>
      <c r="N499" s="783"/>
      <c r="O499" s="692"/>
      <c r="P499" s="29"/>
      <c r="Q499" s="74"/>
      <c r="R499" s="28"/>
      <c r="S499" s="28"/>
      <c r="T499" s="28"/>
      <c r="U499" s="28"/>
      <c r="V499" s="28"/>
      <c r="W499" s="28"/>
      <c r="X499" s="28"/>
      <c r="Y499" s="28"/>
      <c r="Z499" s="28"/>
    </row>
    <row r="500" spans="1:26" ht="15.75" customHeight="1">
      <c r="A500" s="111"/>
      <c r="B500" s="48"/>
      <c r="C500" s="48"/>
      <c r="D500" s="35"/>
      <c r="E500" s="149"/>
      <c r="F500" s="156"/>
      <c r="G500" s="670"/>
      <c r="H500" s="88"/>
      <c r="I500" s="40"/>
      <c r="J500" s="40"/>
      <c r="K500" s="41"/>
      <c r="L500" s="42"/>
      <c r="M500" s="782"/>
      <c r="N500" s="783"/>
      <c r="O500" s="692"/>
      <c r="P500" s="29"/>
      <c r="Q500" s="74"/>
      <c r="R500" s="28"/>
      <c r="S500" s="28"/>
      <c r="T500" s="28"/>
      <c r="U500" s="28"/>
      <c r="V500" s="28"/>
      <c r="W500" s="28"/>
      <c r="X500" s="28"/>
      <c r="Y500" s="28"/>
      <c r="Z500" s="28"/>
    </row>
    <row r="501" spans="1:26" ht="15.75" customHeight="1">
      <c r="A501" s="111"/>
      <c r="B501" s="48"/>
      <c r="C501" s="48"/>
      <c r="D501" s="35"/>
      <c r="E501" s="149"/>
      <c r="F501" s="156"/>
      <c r="G501" s="670"/>
      <c r="H501" s="88"/>
      <c r="I501" s="40"/>
      <c r="J501" s="40"/>
      <c r="K501" s="41"/>
      <c r="L501" s="42"/>
      <c r="M501" s="782"/>
      <c r="N501" s="783"/>
      <c r="O501" s="692"/>
      <c r="P501" s="29"/>
      <c r="Q501" s="74"/>
      <c r="R501" s="28"/>
      <c r="S501" s="28"/>
      <c r="T501" s="28"/>
      <c r="U501" s="28"/>
      <c r="V501" s="28"/>
      <c r="W501" s="28"/>
      <c r="X501" s="28"/>
      <c r="Y501" s="28"/>
      <c r="Z501" s="28"/>
    </row>
    <row r="502" spans="1:26" ht="15.75" customHeight="1">
      <c r="A502" s="111"/>
      <c r="B502" s="48"/>
      <c r="C502" s="48"/>
      <c r="D502" s="35"/>
      <c r="E502" s="149"/>
      <c r="F502" s="156"/>
      <c r="G502" s="670"/>
      <c r="H502" s="88"/>
      <c r="I502" s="40"/>
      <c r="J502" s="40"/>
      <c r="K502" s="41"/>
      <c r="L502" s="42"/>
      <c r="M502" s="782"/>
      <c r="N502" s="783"/>
      <c r="O502" s="692"/>
      <c r="P502" s="29"/>
      <c r="Q502" s="74"/>
      <c r="R502" s="28"/>
      <c r="S502" s="28"/>
      <c r="T502" s="28"/>
      <c r="U502" s="28"/>
      <c r="V502" s="28"/>
      <c r="W502" s="28"/>
      <c r="X502" s="28"/>
      <c r="Y502" s="28"/>
      <c r="Z502" s="28"/>
    </row>
    <row r="503" spans="1:26" ht="15.75" customHeight="1">
      <c r="A503" s="111"/>
      <c r="B503" s="48"/>
      <c r="C503" s="48"/>
      <c r="D503" s="35"/>
      <c r="E503" s="149"/>
      <c r="F503" s="156"/>
      <c r="G503" s="670"/>
      <c r="H503" s="88"/>
      <c r="I503" s="40"/>
      <c r="J503" s="40"/>
      <c r="K503" s="41"/>
      <c r="L503" s="42"/>
      <c r="M503" s="782"/>
      <c r="N503" s="783"/>
      <c r="O503" s="692"/>
      <c r="P503" s="29"/>
      <c r="Q503" s="74"/>
      <c r="R503" s="28"/>
      <c r="S503" s="28"/>
      <c r="T503" s="28"/>
      <c r="U503" s="28"/>
      <c r="V503" s="28"/>
      <c r="W503" s="28"/>
      <c r="X503" s="28"/>
      <c r="Y503" s="28"/>
      <c r="Z503" s="28"/>
    </row>
    <row r="504" spans="1:26" ht="15.75" customHeight="1">
      <c r="A504" s="111"/>
      <c r="B504" s="48"/>
      <c r="C504" s="48"/>
      <c r="D504" s="35"/>
      <c r="E504" s="149"/>
      <c r="F504" s="156"/>
      <c r="G504" s="670"/>
      <c r="H504" s="88"/>
      <c r="I504" s="40"/>
      <c r="J504" s="40"/>
      <c r="K504" s="41"/>
      <c r="L504" s="42"/>
      <c r="M504" s="782"/>
      <c r="N504" s="783"/>
      <c r="O504" s="692"/>
      <c r="P504" s="29"/>
      <c r="Q504" s="74"/>
      <c r="R504" s="28"/>
      <c r="S504" s="28"/>
      <c r="T504" s="28"/>
      <c r="U504" s="28"/>
      <c r="V504" s="28"/>
      <c r="W504" s="28"/>
      <c r="X504" s="28"/>
      <c r="Y504" s="28"/>
      <c r="Z504" s="28"/>
    </row>
    <row r="505" spans="1:26" ht="15.75" customHeight="1">
      <c r="A505" s="111"/>
      <c r="B505" s="48"/>
      <c r="C505" s="48"/>
      <c r="D505" s="35"/>
      <c r="E505" s="149"/>
      <c r="F505" s="156"/>
      <c r="G505" s="670"/>
      <c r="H505" s="88"/>
      <c r="I505" s="40"/>
      <c r="J505" s="40"/>
      <c r="K505" s="41"/>
      <c r="L505" s="42"/>
      <c r="M505" s="782"/>
      <c r="N505" s="783"/>
      <c r="O505" s="692"/>
      <c r="P505" s="29"/>
      <c r="Q505" s="74"/>
      <c r="R505" s="28"/>
      <c r="S505" s="28"/>
      <c r="T505" s="28"/>
      <c r="U505" s="28"/>
      <c r="V505" s="28"/>
      <c r="W505" s="28"/>
      <c r="X505" s="28"/>
      <c r="Y505" s="28"/>
      <c r="Z505" s="28"/>
    </row>
    <row r="506" spans="1:26" ht="15.75" customHeight="1">
      <c r="A506" s="111"/>
      <c r="B506" s="48"/>
      <c r="C506" s="48"/>
      <c r="D506" s="35"/>
      <c r="E506" s="149"/>
      <c r="F506" s="156"/>
      <c r="G506" s="670"/>
      <c r="H506" s="88"/>
      <c r="I506" s="40"/>
      <c r="J506" s="40"/>
      <c r="K506" s="41"/>
      <c r="L506" s="42"/>
      <c r="M506" s="782"/>
      <c r="N506" s="783"/>
      <c r="O506" s="692"/>
      <c r="P506" s="29"/>
      <c r="Q506" s="74">
        <f t="shared" ref="Q506:Q508" si="11">G506-P506</f>
        <v>0</v>
      </c>
      <c r="R506" s="28"/>
      <c r="S506" s="28"/>
      <c r="T506" s="28"/>
      <c r="U506" s="28"/>
      <c r="V506" s="28"/>
      <c r="W506" s="28"/>
      <c r="X506" s="28"/>
      <c r="Y506" s="28"/>
      <c r="Z506" s="28"/>
    </row>
    <row r="507" spans="1:26" ht="15.75" customHeight="1">
      <c r="A507" s="111"/>
      <c r="B507" s="48"/>
      <c r="C507" s="48"/>
      <c r="D507" s="35"/>
      <c r="E507" s="149"/>
      <c r="F507" s="156"/>
      <c r="G507" s="670"/>
      <c r="H507" s="88"/>
      <c r="I507" s="40"/>
      <c r="J507" s="40"/>
      <c r="K507" s="41"/>
      <c r="L507" s="42"/>
      <c r="M507" s="782"/>
      <c r="N507" s="783"/>
      <c r="O507" s="692"/>
      <c r="P507" s="29"/>
      <c r="Q507" s="74">
        <f t="shared" si="11"/>
        <v>0</v>
      </c>
      <c r="R507" s="28"/>
      <c r="S507" s="28"/>
      <c r="T507" s="28"/>
      <c r="U507" s="28"/>
      <c r="V507" s="28"/>
      <c r="W507" s="28"/>
      <c r="X507" s="28"/>
      <c r="Y507" s="28"/>
      <c r="Z507" s="28"/>
    </row>
    <row r="508" spans="1:26" ht="15.75" customHeight="1">
      <c r="A508" s="111"/>
      <c r="B508" s="48"/>
      <c r="C508" s="48"/>
      <c r="D508" s="35"/>
      <c r="E508" s="149"/>
      <c r="F508" s="156"/>
      <c r="G508" s="670"/>
      <c r="H508" s="88"/>
      <c r="I508" s="40"/>
      <c r="J508" s="40"/>
      <c r="K508" s="41"/>
      <c r="L508" s="42"/>
      <c r="M508" s="782"/>
      <c r="N508" s="783"/>
      <c r="O508" s="692"/>
      <c r="P508" s="29"/>
      <c r="Q508" s="74">
        <f t="shared" si="11"/>
        <v>0</v>
      </c>
      <c r="R508" s="28"/>
      <c r="S508" s="28"/>
      <c r="T508" s="28"/>
      <c r="U508" s="28"/>
      <c r="V508" s="28"/>
      <c r="W508" s="28"/>
      <c r="X508" s="28"/>
      <c r="Y508" s="28"/>
      <c r="Z508" s="28"/>
    </row>
    <row r="509" spans="1:26" ht="25.5" customHeight="1">
      <c r="A509" s="698"/>
      <c r="B509" s="699"/>
      <c r="C509" s="700"/>
      <c r="D509" s="700"/>
      <c r="E509" s="701"/>
      <c r="F509" s="700"/>
      <c r="G509" s="702"/>
      <c r="H509" s="700"/>
      <c r="I509" s="703"/>
      <c r="J509" s="703"/>
      <c r="K509" s="703"/>
      <c r="L509" s="42"/>
      <c r="M509" s="704"/>
      <c r="N509" s="705"/>
      <c r="O509" s="784"/>
      <c r="P509" s="29"/>
      <c r="Q509" s="11"/>
      <c r="R509" s="11"/>
      <c r="S509" s="11"/>
      <c r="T509" s="11"/>
      <c r="U509" s="11"/>
      <c r="V509" s="11"/>
      <c r="W509" s="11"/>
      <c r="X509" s="11"/>
      <c r="Y509" s="11"/>
      <c r="Z509" s="11"/>
    </row>
    <row r="510" spans="1:26" ht="15.75" hidden="1" customHeight="1">
      <c r="A510" s="11"/>
      <c r="B510" s="12"/>
      <c r="C510" s="731"/>
      <c r="D510" s="731"/>
      <c r="E510" s="11"/>
      <c r="F510" s="731"/>
      <c r="G510" s="109"/>
      <c r="H510" s="731"/>
      <c r="I510" s="731"/>
      <c r="J510" s="731"/>
      <c r="K510" s="731"/>
      <c r="L510" s="731"/>
      <c r="M510" s="724"/>
      <c r="N510" s="109"/>
      <c r="O510" s="109"/>
      <c r="P510" s="29"/>
      <c r="Q510" s="11"/>
      <c r="R510" s="11"/>
      <c r="S510" s="11"/>
      <c r="T510" s="11"/>
      <c r="U510" s="11"/>
      <c r="V510" s="11"/>
      <c r="W510" s="11"/>
      <c r="X510" s="11"/>
      <c r="Y510" s="11"/>
      <c r="Z510" s="11"/>
    </row>
    <row r="511" spans="1:26" ht="15.75" hidden="1" customHeight="1">
      <c r="A511" s="11"/>
      <c r="B511" s="12"/>
      <c r="C511" s="731"/>
      <c r="D511" s="731"/>
      <c r="E511" s="11"/>
      <c r="F511" s="731"/>
      <c r="G511" s="109"/>
      <c r="H511" s="731"/>
      <c r="I511" s="731"/>
      <c r="J511" s="731"/>
      <c r="K511" s="731"/>
      <c r="L511" s="731"/>
      <c r="M511" s="724"/>
      <c r="N511" s="109"/>
      <c r="O511" s="109"/>
      <c r="P511" s="29"/>
      <c r="Q511" s="11"/>
      <c r="R511" s="11"/>
      <c r="S511" s="11"/>
      <c r="T511" s="11"/>
      <c r="U511" s="11"/>
      <c r="V511" s="11"/>
      <c r="W511" s="11"/>
      <c r="X511" s="11"/>
      <c r="Y511" s="11"/>
      <c r="Z511" s="11"/>
    </row>
    <row r="512" spans="1:26" ht="14.25" hidden="1" customHeight="1">
      <c r="A512" s="3"/>
      <c r="B512" s="12"/>
      <c r="C512" s="3"/>
      <c r="D512" s="3"/>
      <c r="E512" s="12"/>
      <c r="F512" s="3"/>
      <c r="G512" s="690"/>
      <c r="H512" s="3"/>
      <c r="I512" s="5"/>
      <c r="J512" s="5"/>
      <c r="K512" s="5"/>
      <c r="L512" s="3"/>
      <c r="M512" s="6"/>
      <c r="N512" s="690"/>
      <c r="O512" s="690"/>
      <c r="P512" s="29"/>
      <c r="Q512" s="11"/>
      <c r="R512" s="11"/>
      <c r="S512" s="11"/>
      <c r="T512" s="11"/>
      <c r="U512" s="11"/>
      <c r="V512" s="11"/>
      <c r="W512" s="11"/>
      <c r="X512" s="11"/>
      <c r="Y512" s="11"/>
      <c r="Z512" s="11"/>
    </row>
    <row r="513" spans="1:26" ht="14.25" hidden="1" customHeight="1">
      <c r="A513" s="3"/>
      <c r="B513" s="12"/>
      <c r="C513" s="3"/>
      <c r="D513" s="3"/>
      <c r="E513" s="12"/>
      <c r="F513" s="3"/>
      <c r="G513" s="690"/>
      <c r="H513" s="3"/>
      <c r="I513" s="5"/>
      <c r="J513" s="5"/>
      <c r="K513" s="5"/>
      <c r="L513" s="3"/>
      <c r="M513" s="6"/>
      <c r="N513" s="690"/>
      <c r="O513" s="690"/>
      <c r="P513" s="29"/>
      <c r="Q513" s="11"/>
      <c r="R513" s="11"/>
      <c r="S513" s="11"/>
      <c r="T513" s="11"/>
      <c r="U513" s="11"/>
      <c r="V513" s="11"/>
      <c r="W513" s="11"/>
      <c r="X513" s="11"/>
      <c r="Y513" s="11"/>
      <c r="Z513" s="11"/>
    </row>
    <row r="514" spans="1:26" ht="14.25" hidden="1" customHeight="1">
      <c r="A514" s="3"/>
      <c r="B514" s="12"/>
      <c r="C514" s="3"/>
      <c r="D514" s="3"/>
      <c r="E514" s="12"/>
      <c r="F514" s="3"/>
      <c r="G514" s="690"/>
      <c r="H514" s="3"/>
      <c r="I514" s="5"/>
      <c r="J514" s="5"/>
      <c r="K514" s="5"/>
      <c r="L514" s="3"/>
      <c r="M514" s="6"/>
      <c r="N514" s="690"/>
      <c r="O514" s="690"/>
      <c r="P514" s="29"/>
      <c r="Q514" s="11"/>
      <c r="R514" s="11"/>
      <c r="S514" s="11"/>
      <c r="T514" s="11"/>
      <c r="U514" s="11"/>
      <c r="V514" s="11"/>
      <c r="W514" s="11"/>
      <c r="X514" s="11"/>
      <c r="Y514" s="11"/>
      <c r="Z514" s="11"/>
    </row>
    <row r="515" spans="1:26" ht="14.25" hidden="1" customHeight="1">
      <c r="A515" s="3"/>
      <c r="B515" s="12"/>
      <c r="C515" s="3"/>
      <c r="D515" s="3"/>
      <c r="E515" s="12"/>
      <c r="F515" s="3"/>
      <c r="G515" s="690"/>
      <c r="H515" s="3"/>
      <c r="I515" s="5"/>
      <c r="J515" s="5"/>
      <c r="K515" s="5"/>
      <c r="L515" s="3"/>
      <c r="M515" s="6"/>
      <c r="N515" s="690"/>
      <c r="O515" s="690"/>
      <c r="P515" s="29"/>
      <c r="Q515" s="11"/>
      <c r="R515" s="11"/>
      <c r="S515" s="11"/>
      <c r="T515" s="11"/>
      <c r="U515" s="11"/>
      <c r="V515" s="11"/>
      <c r="W515" s="11"/>
      <c r="X515" s="11"/>
      <c r="Y515" s="11"/>
      <c r="Z515" s="11"/>
    </row>
    <row r="516" spans="1:26" ht="14.25" hidden="1" customHeight="1">
      <c r="A516" s="3"/>
      <c r="B516" s="12"/>
      <c r="C516" s="3"/>
      <c r="D516" s="3"/>
      <c r="E516" s="12"/>
      <c r="F516" s="3"/>
      <c r="G516" s="690"/>
      <c r="H516" s="3"/>
      <c r="I516" s="5"/>
      <c r="J516" s="5"/>
      <c r="K516" s="5"/>
      <c r="L516" s="3"/>
      <c r="M516" s="6"/>
      <c r="N516" s="690"/>
      <c r="O516" s="690"/>
      <c r="P516" s="29"/>
      <c r="Q516" s="11"/>
      <c r="R516" s="11"/>
      <c r="S516" s="11"/>
      <c r="T516" s="11"/>
      <c r="U516" s="11"/>
      <c r="V516" s="11"/>
      <c r="W516" s="11"/>
      <c r="X516" s="11"/>
      <c r="Y516" s="11"/>
      <c r="Z516" s="11"/>
    </row>
    <row r="517" spans="1:26" ht="14.25" hidden="1" customHeight="1">
      <c r="A517" s="3"/>
      <c r="B517" s="12"/>
      <c r="C517" s="3"/>
      <c r="D517" s="3"/>
      <c r="E517" s="12"/>
      <c r="F517" s="3"/>
      <c r="G517" s="690"/>
      <c r="H517" s="3"/>
      <c r="I517" s="5"/>
      <c r="J517" s="5"/>
      <c r="K517" s="5"/>
      <c r="L517" s="3"/>
      <c r="M517" s="6"/>
      <c r="N517" s="690"/>
      <c r="O517" s="690"/>
      <c r="P517" s="29"/>
      <c r="Q517" s="11"/>
      <c r="R517" s="11"/>
      <c r="S517" s="11"/>
      <c r="T517" s="11"/>
      <c r="U517" s="11"/>
      <c r="V517" s="11"/>
      <c r="W517" s="11"/>
      <c r="X517" s="11"/>
      <c r="Y517" s="11"/>
      <c r="Z517" s="11"/>
    </row>
    <row r="518" spans="1:26" ht="14.25" hidden="1" customHeight="1">
      <c r="A518" s="3"/>
      <c r="B518" s="12"/>
      <c r="C518" s="3"/>
      <c r="D518" s="3"/>
      <c r="E518" s="12"/>
      <c r="F518" s="3"/>
      <c r="G518" s="690"/>
      <c r="H518" s="3"/>
      <c r="I518" s="5"/>
      <c r="J518" s="5"/>
      <c r="K518" s="5"/>
      <c r="L518" s="3"/>
      <c r="M518" s="6"/>
      <c r="N518" s="690"/>
      <c r="O518" s="690"/>
      <c r="P518" s="29"/>
      <c r="Q518" s="11"/>
      <c r="R518" s="11"/>
      <c r="S518" s="11"/>
      <c r="T518" s="11"/>
      <c r="U518" s="11"/>
      <c r="V518" s="11"/>
      <c r="W518" s="11"/>
      <c r="X518" s="11"/>
      <c r="Y518" s="11"/>
      <c r="Z518" s="11"/>
    </row>
    <row r="519" spans="1:26" ht="14.25" hidden="1" customHeight="1">
      <c r="A519" s="3"/>
      <c r="B519" s="12"/>
      <c r="C519" s="3"/>
      <c r="D519" s="3"/>
      <c r="E519" s="12"/>
      <c r="F519" s="3"/>
      <c r="G519" s="690"/>
      <c r="H519" s="3"/>
      <c r="I519" s="5"/>
      <c r="J519" s="5"/>
      <c r="K519" s="5"/>
      <c r="L519" s="3"/>
      <c r="M519" s="6"/>
      <c r="N519" s="690"/>
      <c r="O519" s="690"/>
      <c r="P519" s="29"/>
      <c r="Q519" s="11"/>
      <c r="R519" s="11"/>
      <c r="S519" s="11"/>
      <c r="T519" s="11"/>
      <c r="U519" s="11"/>
      <c r="V519" s="11"/>
      <c r="W519" s="11"/>
      <c r="X519" s="11"/>
      <c r="Y519" s="11"/>
      <c r="Z519" s="11"/>
    </row>
    <row r="520" spans="1:26" ht="14.25" hidden="1" customHeight="1">
      <c r="A520" s="3"/>
      <c r="B520" s="12"/>
      <c r="C520" s="3"/>
      <c r="D520" s="3"/>
      <c r="E520" s="12"/>
      <c r="F520" s="3"/>
      <c r="G520" s="690"/>
      <c r="H520" s="3"/>
      <c r="I520" s="5"/>
      <c r="J520" s="5"/>
      <c r="K520" s="5"/>
      <c r="L520" s="3"/>
      <c r="M520" s="6"/>
      <c r="N520" s="690"/>
      <c r="O520" s="690"/>
      <c r="P520" s="29"/>
      <c r="Q520" s="11"/>
      <c r="R520" s="11"/>
      <c r="S520" s="11"/>
      <c r="T520" s="11"/>
      <c r="U520" s="11"/>
      <c r="V520" s="11"/>
      <c r="W520" s="11"/>
      <c r="X520" s="11"/>
      <c r="Y520" s="11"/>
      <c r="Z520" s="11"/>
    </row>
    <row r="521" spans="1:26" ht="14.25" hidden="1" customHeight="1">
      <c r="A521" s="3"/>
      <c r="B521" s="12"/>
      <c r="C521" s="3"/>
      <c r="D521" s="3"/>
      <c r="E521" s="12"/>
      <c r="F521" s="3"/>
      <c r="G521" s="690"/>
      <c r="H521" s="3"/>
      <c r="I521" s="5"/>
      <c r="J521" s="5"/>
      <c r="K521" s="5"/>
      <c r="L521" s="3"/>
      <c r="M521" s="6"/>
      <c r="N521" s="690"/>
      <c r="O521" s="690"/>
      <c r="P521" s="29"/>
      <c r="Q521" s="11"/>
      <c r="R521" s="11"/>
      <c r="S521" s="11"/>
      <c r="T521" s="11"/>
      <c r="U521" s="11"/>
      <c r="V521" s="11"/>
      <c r="W521" s="11"/>
      <c r="X521" s="11"/>
      <c r="Y521" s="11"/>
      <c r="Z521" s="11"/>
    </row>
    <row r="522" spans="1:26" ht="14.25" hidden="1" customHeight="1">
      <c r="A522" s="3"/>
      <c r="B522" s="12"/>
      <c r="C522" s="3"/>
      <c r="D522" s="3"/>
      <c r="E522" s="12"/>
      <c r="F522" s="3"/>
      <c r="G522" s="690"/>
      <c r="H522" s="3"/>
      <c r="I522" s="5"/>
      <c r="J522" s="5"/>
      <c r="K522" s="5"/>
      <c r="L522" s="3"/>
      <c r="M522" s="6"/>
      <c r="N522" s="690"/>
      <c r="O522" s="690"/>
      <c r="P522" s="29"/>
      <c r="Q522" s="11"/>
      <c r="R522" s="11"/>
      <c r="S522" s="11"/>
      <c r="T522" s="11"/>
      <c r="U522" s="11"/>
      <c r="V522" s="11"/>
      <c r="W522" s="11"/>
      <c r="X522" s="11"/>
      <c r="Y522" s="11"/>
      <c r="Z522" s="11"/>
    </row>
    <row r="523" spans="1:26" ht="14.25" hidden="1" customHeight="1">
      <c r="A523" s="3"/>
      <c r="B523" s="12"/>
      <c r="C523" s="3"/>
      <c r="D523" s="3"/>
      <c r="E523" s="12"/>
      <c r="F523" s="3"/>
      <c r="G523" s="690"/>
      <c r="H523" s="3"/>
      <c r="I523" s="5"/>
      <c r="J523" s="5"/>
      <c r="K523" s="5"/>
      <c r="L523" s="3"/>
      <c r="M523" s="6"/>
      <c r="N523" s="690"/>
      <c r="O523" s="690"/>
      <c r="P523" s="29"/>
      <c r="Q523" s="11"/>
      <c r="R523" s="11"/>
      <c r="S523" s="11"/>
      <c r="T523" s="11"/>
      <c r="U523" s="11"/>
      <c r="V523" s="11"/>
      <c r="W523" s="11"/>
      <c r="X523" s="11"/>
      <c r="Y523" s="11"/>
      <c r="Z523" s="11"/>
    </row>
    <row r="524" spans="1:26" ht="14.25" hidden="1" customHeight="1">
      <c r="A524" s="3"/>
      <c r="B524" s="12"/>
      <c r="C524" s="3"/>
      <c r="D524" s="3"/>
      <c r="E524" s="12"/>
      <c r="F524" s="3"/>
      <c r="G524" s="690"/>
      <c r="H524" s="3"/>
      <c r="I524" s="5"/>
      <c r="J524" s="5"/>
      <c r="K524" s="5"/>
      <c r="L524" s="3"/>
      <c r="M524" s="6"/>
      <c r="N524" s="690"/>
      <c r="O524" s="690"/>
      <c r="P524" s="29"/>
      <c r="Q524" s="11"/>
      <c r="R524" s="11"/>
      <c r="S524" s="11"/>
      <c r="T524" s="11"/>
      <c r="U524" s="11"/>
      <c r="V524" s="11"/>
      <c r="W524" s="11"/>
      <c r="X524" s="11"/>
      <c r="Y524" s="11"/>
      <c r="Z524" s="11"/>
    </row>
    <row r="525" spans="1:26" ht="14.25" hidden="1" customHeight="1">
      <c r="A525" s="3"/>
      <c r="B525" s="12"/>
      <c r="C525" s="3"/>
      <c r="D525" s="3"/>
      <c r="E525" s="12"/>
      <c r="F525" s="3"/>
      <c r="G525" s="690"/>
      <c r="H525" s="3"/>
      <c r="I525" s="5"/>
      <c r="J525" s="5"/>
      <c r="K525" s="5"/>
      <c r="L525" s="3"/>
      <c r="M525" s="6"/>
      <c r="N525" s="690"/>
      <c r="O525" s="690"/>
      <c r="P525" s="29"/>
      <c r="Q525" s="11"/>
      <c r="R525" s="11"/>
      <c r="S525" s="11"/>
      <c r="T525" s="11"/>
      <c r="U525" s="11"/>
      <c r="V525" s="11"/>
      <c r="W525" s="11"/>
      <c r="X525" s="11"/>
      <c r="Y525" s="11"/>
      <c r="Z525" s="11"/>
    </row>
    <row r="526" spans="1:26" ht="14.25" hidden="1" customHeight="1">
      <c r="A526" s="3"/>
      <c r="B526" s="12"/>
      <c r="C526" s="3"/>
      <c r="D526" s="3"/>
      <c r="E526" s="12"/>
      <c r="F526" s="3"/>
      <c r="G526" s="690"/>
      <c r="H526" s="3"/>
      <c r="I526" s="5"/>
      <c r="J526" s="5"/>
      <c r="K526" s="5"/>
      <c r="L526" s="3"/>
      <c r="M526" s="6"/>
      <c r="N526" s="690"/>
      <c r="O526" s="690"/>
      <c r="P526" s="29"/>
      <c r="Q526" s="11"/>
      <c r="R526" s="11"/>
      <c r="S526" s="11"/>
      <c r="T526" s="11"/>
      <c r="U526" s="11"/>
      <c r="V526" s="11"/>
      <c r="W526" s="11"/>
      <c r="X526" s="11"/>
      <c r="Y526" s="11"/>
      <c r="Z526" s="11"/>
    </row>
    <row r="527" spans="1:26" ht="14.25" hidden="1" customHeight="1">
      <c r="A527" s="3"/>
      <c r="B527" s="12"/>
      <c r="C527" s="3"/>
      <c r="D527" s="3"/>
      <c r="E527" s="12"/>
      <c r="F527" s="3"/>
      <c r="G527" s="690"/>
      <c r="H527" s="3"/>
      <c r="I527" s="5"/>
      <c r="J527" s="5"/>
      <c r="K527" s="5"/>
      <c r="L527" s="3"/>
      <c r="M527" s="6"/>
      <c r="N527" s="690"/>
      <c r="O527" s="690"/>
      <c r="P527" s="29"/>
      <c r="Q527" s="11"/>
      <c r="R527" s="11"/>
      <c r="S527" s="11"/>
      <c r="T527" s="11"/>
      <c r="U527" s="11"/>
      <c r="V527" s="11"/>
      <c r="W527" s="11"/>
      <c r="X527" s="11"/>
      <c r="Y527" s="11"/>
      <c r="Z527" s="11"/>
    </row>
    <row r="528" spans="1:26" ht="14.25" hidden="1" customHeight="1">
      <c r="A528" s="3"/>
      <c r="B528" s="12"/>
      <c r="C528" s="3"/>
      <c r="D528" s="3"/>
      <c r="E528" s="12"/>
      <c r="F528" s="3"/>
      <c r="G528" s="690"/>
      <c r="H528" s="3"/>
      <c r="I528" s="5"/>
      <c r="J528" s="5"/>
      <c r="K528" s="5"/>
      <c r="L528" s="3"/>
      <c r="M528" s="6"/>
      <c r="N528" s="690"/>
      <c r="O528" s="690"/>
      <c r="P528" s="29"/>
      <c r="Q528" s="11"/>
      <c r="R528" s="11"/>
      <c r="S528" s="11"/>
      <c r="T528" s="11"/>
      <c r="U528" s="11"/>
      <c r="V528" s="11"/>
      <c r="W528" s="11"/>
      <c r="X528" s="11"/>
      <c r="Y528" s="11"/>
      <c r="Z528" s="11"/>
    </row>
    <row r="529" spans="1:26" ht="14.25" hidden="1" customHeight="1">
      <c r="A529" s="3"/>
      <c r="B529" s="12"/>
      <c r="C529" s="3"/>
      <c r="D529" s="3"/>
      <c r="E529" s="12"/>
      <c r="F529" s="3"/>
      <c r="G529" s="690"/>
      <c r="H529" s="3"/>
      <c r="I529" s="5"/>
      <c r="J529" s="5"/>
      <c r="K529" s="5"/>
      <c r="L529" s="3"/>
      <c r="M529" s="6"/>
      <c r="N529" s="690"/>
      <c r="O529" s="690"/>
      <c r="P529" s="29"/>
      <c r="Q529" s="11"/>
      <c r="R529" s="11"/>
      <c r="S529" s="11"/>
      <c r="T529" s="11"/>
      <c r="U529" s="11"/>
      <c r="V529" s="11"/>
      <c r="W529" s="11"/>
      <c r="X529" s="11"/>
      <c r="Y529" s="11"/>
      <c r="Z529" s="11"/>
    </row>
    <row r="530" spans="1:26" ht="14.25" hidden="1" customHeight="1">
      <c r="A530" s="3"/>
      <c r="B530" s="12"/>
      <c r="C530" s="3"/>
      <c r="D530" s="3"/>
      <c r="E530" s="12"/>
      <c r="F530" s="3"/>
      <c r="G530" s="690"/>
      <c r="H530" s="3"/>
      <c r="I530" s="5"/>
      <c r="J530" s="5"/>
      <c r="K530" s="5"/>
      <c r="L530" s="3"/>
      <c r="M530" s="6"/>
      <c r="N530" s="690"/>
      <c r="O530" s="690"/>
      <c r="P530" s="29"/>
      <c r="Q530" s="11"/>
      <c r="R530" s="11"/>
      <c r="S530" s="11"/>
      <c r="T530" s="11"/>
      <c r="U530" s="11"/>
      <c r="V530" s="11"/>
      <c r="W530" s="11"/>
      <c r="X530" s="11"/>
      <c r="Y530" s="11"/>
      <c r="Z530" s="11"/>
    </row>
    <row r="531" spans="1:26" ht="14.25" hidden="1" customHeight="1">
      <c r="A531" s="3"/>
      <c r="B531" s="12"/>
      <c r="C531" s="3"/>
      <c r="D531" s="3"/>
      <c r="E531" s="12"/>
      <c r="F531" s="3"/>
      <c r="G531" s="690"/>
      <c r="H531" s="3"/>
      <c r="I531" s="5"/>
      <c r="J531" s="5"/>
      <c r="K531" s="5"/>
      <c r="L531" s="3"/>
      <c r="M531" s="6"/>
      <c r="N531" s="690"/>
      <c r="O531" s="690"/>
      <c r="P531" s="29"/>
      <c r="Q531" s="11"/>
      <c r="R531" s="11"/>
      <c r="S531" s="11"/>
      <c r="T531" s="11"/>
      <c r="U531" s="11"/>
      <c r="V531" s="11"/>
      <c r="W531" s="11"/>
      <c r="X531" s="11"/>
      <c r="Y531" s="11"/>
      <c r="Z531" s="11"/>
    </row>
    <row r="532" spans="1:26" ht="14.25" hidden="1" customHeight="1">
      <c r="A532" s="3"/>
      <c r="B532" s="12"/>
      <c r="C532" s="3"/>
      <c r="D532" s="3"/>
      <c r="E532" s="12"/>
      <c r="F532" s="3"/>
      <c r="G532" s="690"/>
      <c r="H532" s="3"/>
      <c r="I532" s="5"/>
      <c r="J532" s="5"/>
      <c r="K532" s="5"/>
      <c r="L532" s="3"/>
      <c r="M532" s="6"/>
      <c r="N532" s="690"/>
      <c r="O532" s="690"/>
      <c r="P532" s="29"/>
      <c r="Q532" s="11"/>
      <c r="R532" s="11"/>
      <c r="S532" s="11"/>
      <c r="T532" s="11"/>
      <c r="U532" s="11"/>
      <c r="V532" s="11"/>
      <c r="W532" s="11"/>
      <c r="X532" s="11"/>
      <c r="Y532" s="11"/>
      <c r="Z532" s="11"/>
    </row>
    <row r="533" spans="1:26" ht="14.25" hidden="1" customHeight="1">
      <c r="A533" s="3"/>
      <c r="B533" s="12"/>
      <c r="C533" s="3"/>
      <c r="D533" s="3"/>
      <c r="E533" s="12"/>
      <c r="F533" s="3"/>
      <c r="G533" s="690"/>
      <c r="H533" s="3"/>
      <c r="I533" s="5"/>
      <c r="J533" s="5"/>
      <c r="K533" s="5"/>
      <c r="L533" s="3"/>
      <c r="M533" s="6"/>
      <c r="N533" s="690"/>
      <c r="O533" s="690"/>
      <c r="P533" s="29"/>
      <c r="Q533" s="11"/>
      <c r="R533" s="11"/>
      <c r="S533" s="11"/>
      <c r="T533" s="11"/>
      <c r="U533" s="11"/>
      <c r="V533" s="11"/>
      <c r="W533" s="11"/>
      <c r="X533" s="11"/>
      <c r="Y533" s="11"/>
      <c r="Z533" s="11"/>
    </row>
    <row r="534" spans="1:26" ht="14.25" hidden="1" customHeight="1">
      <c r="A534" s="3"/>
      <c r="B534" s="12"/>
      <c r="C534" s="3"/>
      <c r="D534" s="3"/>
      <c r="E534" s="12"/>
      <c r="F534" s="3"/>
      <c r="G534" s="690"/>
      <c r="H534" s="3"/>
      <c r="I534" s="5"/>
      <c r="J534" s="5"/>
      <c r="K534" s="5"/>
      <c r="L534" s="3"/>
      <c r="M534" s="6"/>
      <c r="N534" s="690"/>
      <c r="O534" s="690"/>
      <c r="P534" s="29"/>
      <c r="Q534" s="11"/>
      <c r="R534" s="11"/>
      <c r="S534" s="11"/>
      <c r="T534" s="11"/>
      <c r="U534" s="11"/>
      <c r="V534" s="11"/>
      <c r="W534" s="11"/>
      <c r="X534" s="11"/>
      <c r="Y534" s="11"/>
      <c r="Z534" s="11"/>
    </row>
    <row r="535" spans="1:26" ht="14.25" hidden="1" customHeight="1">
      <c r="A535" s="3"/>
      <c r="B535" s="12"/>
      <c r="C535" s="3"/>
      <c r="D535" s="3"/>
      <c r="E535" s="12"/>
      <c r="F535" s="3"/>
      <c r="G535" s="690"/>
      <c r="H535" s="3"/>
      <c r="I535" s="5"/>
      <c r="J535" s="5"/>
      <c r="K535" s="5"/>
      <c r="L535" s="3"/>
      <c r="M535" s="6"/>
      <c r="N535" s="690"/>
      <c r="O535" s="690"/>
      <c r="P535" s="29"/>
      <c r="Q535" s="11"/>
      <c r="R535" s="11"/>
      <c r="S535" s="11"/>
      <c r="T535" s="11"/>
      <c r="U535" s="11"/>
      <c r="V535" s="11"/>
      <c r="W535" s="11"/>
      <c r="X535" s="11"/>
      <c r="Y535" s="11"/>
      <c r="Z535" s="11"/>
    </row>
    <row r="536" spans="1:26" ht="14.25" hidden="1" customHeight="1">
      <c r="A536" s="3"/>
      <c r="B536" s="12"/>
      <c r="C536" s="3"/>
      <c r="D536" s="3"/>
      <c r="E536" s="12"/>
      <c r="F536" s="3"/>
      <c r="G536" s="690"/>
      <c r="H536" s="3"/>
      <c r="I536" s="5"/>
      <c r="J536" s="5"/>
      <c r="K536" s="5"/>
      <c r="L536" s="3"/>
      <c r="M536" s="6"/>
      <c r="N536" s="690"/>
      <c r="O536" s="690"/>
      <c r="P536" s="29"/>
      <c r="Q536" s="11"/>
      <c r="R536" s="11"/>
      <c r="S536" s="11"/>
      <c r="T536" s="11"/>
      <c r="U536" s="11"/>
      <c r="V536" s="11"/>
      <c r="W536" s="11"/>
      <c r="X536" s="11"/>
      <c r="Y536" s="11"/>
      <c r="Z536" s="11"/>
    </row>
    <row r="537" spans="1:26" ht="14.25" hidden="1" customHeight="1">
      <c r="A537" s="3"/>
      <c r="B537" s="12"/>
      <c r="C537" s="3"/>
      <c r="D537" s="3"/>
      <c r="E537" s="12"/>
      <c r="F537" s="3"/>
      <c r="G537" s="690"/>
      <c r="H537" s="3"/>
      <c r="I537" s="5"/>
      <c r="J537" s="5"/>
      <c r="K537" s="5"/>
      <c r="L537" s="3"/>
      <c r="M537" s="6"/>
      <c r="N537" s="690"/>
      <c r="O537" s="690"/>
      <c r="P537" s="29"/>
      <c r="Q537" s="11"/>
      <c r="R537" s="11"/>
      <c r="S537" s="11"/>
      <c r="T537" s="11"/>
      <c r="U537" s="11"/>
      <c r="V537" s="11"/>
      <c r="W537" s="11"/>
      <c r="X537" s="11"/>
      <c r="Y537" s="11"/>
      <c r="Z537" s="11"/>
    </row>
    <row r="538" spans="1:26" ht="14.25" hidden="1" customHeight="1">
      <c r="A538" s="3"/>
      <c r="B538" s="12"/>
      <c r="C538" s="3"/>
      <c r="D538" s="3"/>
      <c r="E538" s="12"/>
      <c r="F538" s="3"/>
      <c r="G538" s="690"/>
      <c r="H538" s="3"/>
      <c r="I538" s="5"/>
      <c r="J538" s="5"/>
      <c r="K538" s="5"/>
      <c r="L538" s="3"/>
      <c r="M538" s="6"/>
      <c r="N538" s="690"/>
      <c r="O538" s="690"/>
      <c r="P538" s="29"/>
      <c r="Q538" s="11"/>
      <c r="R538" s="11"/>
      <c r="S538" s="11"/>
      <c r="T538" s="11"/>
      <c r="U538" s="11"/>
      <c r="V538" s="11"/>
      <c r="W538" s="11"/>
      <c r="X538" s="11"/>
      <c r="Y538" s="11"/>
      <c r="Z538" s="11"/>
    </row>
    <row r="539" spans="1:26" ht="14.25" hidden="1" customHeight="1">
      <c r="A539" s="3"/>
      <c r="B539" s="12"/>
      <c r="C539" s="3"/>
      <c r="D539" s="3"/>
      <c r="E539" s="12"/>
      <c r="F539" s="3"/>
      <c r="G539" s="690"/>
      <c r="H539" s="3"/>
      <c r="I539" s="5"/>
      <c r="J539" s="5"/>
      <c r="K539" s="5"/>
      <c r="L539" s="3"/>
      <c r="M539" s="6"/>
      <c r="N539" s="690"/>
      <c r="O539" s="690"/>
      <c r="P539" s="29"/>
      <c r="Q539" s="11"/>
      <c r="R539" s="11"/>
      <c r="S539" s="11"/>
      <c r="T539" s="11"/>
      <c r="U539" s="11"/>
      <c r="V539" s="11"/>
      <c r="W539" s="11"/>
      <c r="X539" s="11"/>
      <c r="Y539" s="11"/>
      <c r="Z539" s="11"/>
    </row>
    <row r="540" spans="1:26" ht="14.25" hidden="1" customHeight="1">
      <c r="A540" s="3"/>
      <c r="B540" s="12"/>
      <c r="C540" s="3"/>
      <c r="D540" s="3"/>
      <c r="E540" s="12"/>
      <c r="F540" s="3"/>
      <c r="G540" s="690"/>
      <c r="H540" s="3"/>
      <c r="I540" s="5"/>
      <c r="J540" s="5"/>
      <c r="K540" s="5"/>
      <c r="L540" s="3"/>
      <c r="M540" s="6"/>
      <c r="N540" s="690"/>
      <c r="O540" s="690"/>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5.75" customHeight="1"/>
    <row r="710" spans="1:26" ht="15.75" customHeight="1"/>
    <row r="711" spans="1:26" ht="15.75" customHeight="1"/>
    <row r="712" spans="1:26" ht="15.75" customHeight="1"/>
    <row r="713" spans="1:26" ht="15.75" customHeight="1"/>
    <row r="714" spans="1:26" ht="15.75" customHeight="1"/>
    <row r="715" spans="1:26" ht="15.75" customHeight="1"/>
    <row r="716" spans="1:26" ht="15.75" customHeight="1"/>
    <row r="717" spans="1:26" ht="15.75" customHeight="1"/>
    <row r="718" spans="1:26" ht="15.75" customHeight="1"/>
    <row r="719" spans="1:26" ht="15.75" customHeight="1"/>
    <row r="720" spans="1:26"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38"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2008"/>
  <sheetViews>
    <sheetView topLeftCell="A3" workbookViewId="0"/>
  </sheetViews>
  <sheetFormatPr defaultColWidth="12.6640625" defaultRowHeight="15" customHeight="1" outlineLevelCol="1"/>
  <cols>
    <col min="1" max="1" width="7.6640625" customWidth="1"/>
    <col min="2" max="2" width="26" customWidth="1"/>
    <col min="3" max="3" width="19" hidden="1" customWidth="1"/>
    <col min="4" max="4" width="22.109375" hidden="1" customWidth="1"/>
    <col min="5" max="5" width="25.33203125" customWidth="1"/>
    <col min="6" max="6" width="12.44140625" customWidth="1"/>
    <col min="7" max="7" width="9.88671875" customWidth="1"/>
    <col min="8" max="10" width="11.109375" customWidth="1"/>
    <col min="11" max="11" width="11.109375" hidden="1" customWidth="1"/>
    <col min="12" max="12" width="18.109375" hidden="1" customWidth="1"/>
    <col min="13" max="13" width="8.109375"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s>
  <sheetData>
    <row r="1" spans="1:19" ht="18" hidden="1" customHeight="1">
      <c r="A1" s="1" t="s">
        <v>0</v>
      </c>
      <c r="B1" s="2"/>
      <c r="C1" s="3"/>
      <c r="D1" s="3"/>
      <c r="E1" s="2"/>
      <c r="F1" s="3"/>
      <c r="G1" s="634"/>
      <c r="H1" s="3"/>
      <c r="I1" s="5"/>
      <c r="J1" s="5"/>
      <c r="K1" s="5"/>
      <c r="L1" s="3"/>
      <c r="M1" s="6"/>
      <c r="N1" s="4"/>
      <c r="O1" s="4"/>
      <c r="P1" s="7"/>
      <c r="Q1" s="7"/>
      <c r="R1" s="7"/>
      <c r="S1" s="7"/>
    </row>
    <row r="2" spans="1:19" ht="22.5" hidden="1" customHeight="1">
      <c r="A2" s="3"/>
      <c r="B2" s="12"/>
      <c r="C2" s="3"/>
      <c r="D2" s="3"/>
      <c r="E2" s="12"/>
      <c r="F2" s="3"/>
      <c r="G2" s="635"/>
      <c r="H2" s="3"/>
      <c r="I2" s="5"/>
      <c r="J2" s="5"/>
      <c r="K2" s="5"/>
      <c r="L2" s="3"/>
      <c r="M2" s="636" t="s">
        <v>2668</v>
      </c>
      <c r="N2" s="691"/>
      <c r="O2" s="690"/>
      <c r="P2" s="11"/>
      <c r="Q2" s="11"/>
      <c r="R2" s="11"/>
      <c r="S2" s="11"/>
    </row>
    <row r="3" spans="1:19" ht="15.75" customHeight="1">
      <c r="A3" s="8" t="s">
        <v>3313</v>
      </c>
      <c r="B3" s="8"/>
      <c r="C3" s="8"/>
      <c r="D3" s="8"/>
      <c r="E3" s="8"/>
      <c r="F3" s="8"/>
      <c r="G3" s="638"/>
      <c r="H3" s="8"/>
      <c r="I3" s="8"/>
      <c r="J3" s="8"/>
      <c r="K3" s="8"/>
      <c r="L3" s="8"/>
      <c r="M3" s="8"/>
      <c r="N3" s="10"/>
      <c r="O3" s="8"/>
      <c r="P3" s="11" t="s">
        <v>3</v>
      </c>
      <c r="Q3" s="11"/>
      <c r="R3" s="11"/>
      <c r="S3" s="11"/>
    </row>
    <row r="4" spans="1:19" ht="15.75" customHeight="1">
      <c r="A4" s="8" t="s">
        <v>4</v>
      </c>
      <c r="B4" s="8"/>
      <c r="C4" s="8"/>
      <c r="D4" s="8"/>
      <c r="E4" s="8"/>
      <c r="F4" s="8"/>
      <c r="G4" s="638"/>
      <c r="H4" s="8"/>
      <c r="I4" s="8"/>
      <c r="J4" s="8"/>
      <c r="K4" s="8"/>
      <c r="L4" s="8"/>
      <c r="M4" s="8"/>
      <c r="N4" s="10"/>
      <c r="O4" s="8"/>
      <c r="P4" s="11"/>
      <c r="Q4" s="11"/>
      <c r="R4" s="11"/>
      <c r="S4" s="11"/>
    </row>
    <row r="5" spans="1:19" ht="15.75" customHeight="1">
      <c r="A5" s="12" t="s">
        <v>5</v>
      </c>
      <c r="B5" s="12"/>
      <c r="C5" s="12"/>
      <c r="D5" s="12"/>
      <c r="E5" s="12"/>
      <c r="F5" s="12"/>
      <c r="G5" s="635"/>
      <c r="H5" s="12"/>
      <c r="I5" s="12"/>
      <c r="J5" s="12"/>
      <c r="K5" s="12"/>
      <c r="L5" s="12"/>
      <c r="M5" s="12"/>
      <c r="N5" s="690"/>
      <c r="O5" s="12"/>
      <c r="P5" s="11"/>
      <c r="Q5" s="11"/>
      <c r="R5" s="11"/>
      <c r="S5" s="11"/>
    </row>
    <row r="6" spans="1:19" ht="15.75" customHeight="1">
      <c r="A6" s="13" t="s">
        <v>7</v>
      </c>
      <c r="B6" s="14" t="s">
        <v>8</v>
      </c>
      <c r="C6" s="14" t="s">
        <v>9</v>
      </c>
      <c r="D6" s="14"/>
      <c r="E6" s="14"/>
      <c r="F6" s="13" t="s">
        <v>11</v>
      </c>
      <c r="G6" s="639" t="s">
        <v>12</v>
      </c>
      <c r="H6" s="14" t="s">
        <v>13</v>
      </c>
      <c r="I6" s="17" t="s">
        <v>14</v>
      </c>
      <c r="J6" s="17" t="s">
        <v>15</v>
      </c>
      <c r="K6" s="18"/>
      <c r="L6" s="19" t="s">
        <v>16</v>
      </c>
      <c r="M6" s="20" t="s">
        <v>17</v>
      </c>
      <c r="N6" s="21" t="s">
        <v>17</v>
      </c>
      <c r="O6" s="22" t="s">
        <v>18</v>
      </c>
      <c r="P6" s="23"/>
      <c r="Q6" s="24"/>
      <c r="R6" s="24"/>
      <c r="S6" s="24"/>
    </row>
    <row r="7" spans="1:19" ht="12.75" customHeight="1">
      <c r="A7" s="13"/>
      <c r="B7" s="14"/>
      <c r="C7" s="14" t="s">
        <v>2669</v>
      </c>
      <c r="D7" s="14" t="s">
        <v>2670</v>
      </c>
      <c r="E7" s="14" t="s">
        <v>10</v>
      </c>
      <c r="F7" s="13"/>
      <c r="G7" s="639"/>
      <c r="H7" s="14"/>
      <c r="I7" s="25"/>
      <c r="J7" s="25"/>
      <c r="K7" s="26"/>
      <c r="L7" s="19"/>
      <c r="M7" s="20"/>
      <c r="N7" s="21"/>
      <c r="O7" s="22"/>
      <c r="P7" s="24"/>
      <c r="Q7" s="24"/>
      <c r="R7" s="24"/>
      <c r="S7" s="24"/>
    </row>
    <row r="8" spans="1:19" ht="14.25" customHeight="1">
      <c r="A8" s="13"/>
      <c r="B8" s="14"/>
      <c r="C8" s="14"/>
      <c r="D8" s="14"/>
      <c r="E8" s="14"/>
      <c r="F8" s="13"/>
      <c r="G8" s="639"/>
      <c r="H8" s="14"/>
      <c r="I8" s="25"/>
      <c r="J8" s="25"/>
      <c r="K8" s="26"/>
      <c r="L8" s="518" t="s">
        <v>2671</v>
      </c>
      <c r="M8" s="20"/>
      <c r="N8" s="21"/>
      <c r="O8" s="22"/>
      <c r="P8" s="24"/>
      <c r="Q8" s="24"/>
      <c r="R8" s="24"/>
      <c r="S8" s="24"/>
    </row>
    <row r="9" spans="1:19" ht="15.75" customHeight="1">
      <c r="A9" s="13"/>
      <c r="B9" s="14"/>
      <c r="C9" s="14"/>
      <c r="D9" s="14"/>
      <c r="E9" s="14"/>
      <c r="F9" s="27" t="s">
        <v>2672</v>
      </c>
      <c r="G9" s="639"/>
      <c r="H9" s="14"/>
      <c r="I9" s="642"/>
      <c r="J9" s="642"/>
      <c r="K9" s="643"/>
      <c r="L9" s="518" t="s">
        <v>2673</v>
      </c>
      <c r="M9" s="20"/>
      <c r="N9" s="21"/>
      <c r="O9" s="22"/>
      <c r="P9" s="28" t="s">
        <v>23</v>
      </c>
      <c r="Q9" s="28"/>
      <c r="R9" s="28"/>
      <c r="S9" s="28"/>
    </row>
    <row r="10" spans="1:19"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170" si="1">H10*I10</f>
        <v>2500</v>
      </c>
      <c r="N10" s="30" t="str">
        <f t="shared" ref="N10:N264" si="2">CONCATENATE(M10,K10,J10)</f>
        <v>2500 ml</v>
      </c>
      <c r="O10" s="30">
        <f t="shared" ref="O10:O264" si="3">G10*H10</f>
        <v>675</v>
      </c>
      <c r="P10" s="31">
        <f t="shared" ref="P10:P264" si="4">O10/H10</f>
        <v>67.5</v>
      </c>
      <c r="Q10" s="29">
        <f t="shared" ref="Q10:Q170" si="5">G10-P10</f>
        <v>0</v>
      </c>
      <c r="R10" s="655">
        <f t="shared" ref="R10:R264" si="6">G10-P10</f>
        <v>0</v>
      </c>
      <c r="S10" s="28"/>
    </row>
    <row r="11" spans="1:19" ht="15" customHeight="1">
      <c r="A11" s="111">
        <v>1</v>
      </c>
      <c r="B11" s="48" t="s">
        <v>72</v>
      </c>
      <c r="C11" s="48"/>
      <c r="D11" s="231"/>
      <c r="E11" s="116" t="s">
        <v>2751</v>
      </c>
      <c r="F11" s="111"/>
      <c r="G11" s="657">
        <v>61.88</v>
      </c>
      <c r="H11" s="776">
        <v>2</v>
      </c>
      <c r="I11" s="121">
        <v>2</v>
      </c>
      <c r="J11" s="40" t="s">
        <v>29</v>
      </c>
      <c r="K11" s="41" t="s">
        <v>26</v>
      </c>
      <c r="L11" s="42" t="str">
        <f t="shared" si="0"/>
        <v>2ml</v>
      </c>
      <c r="M11" s="658">
        <f t="shared" si="1"/>
        <v>4</v>
      </c>
      <c r="N11" s="659" t="str">
        <f t="shared" si="2"/>
        <v>4 ml</v>
      </c>
      <c r="O11" s="692">
        <f t="shared" si="3"/>
        <v>123.76</v>
      </c>
      <c r="P11" s="29">
        <f t="shared" si="4"/>
        <v>61.88</v>
      </c>
      <c r="Q11" s="29">
        <f t="shared" si="5"/>
        <v>0</v>
      </c>
      <c r="R11" s="655">
        <f t="shared" si="6"/>
        <v>0</v>
      </c>
      <c r="S11" s="28"/>
    </row>
    <row r="12" spans="1:19" ht="15" customHeight="1">
      <c r="A12" s="111">
        <v>2</v>
      </c>
      <c r="B12" s="33" t="s">
        <v>90</v>
      </c>
      <c r="C12" s="48"/>
      <c r="D12" s="9"/>
      <c r="E12" s="50" t="s">
        <v>95</v>
      </c>
      <c r="F12" s="111"/>
      <c r="G12" s="657">
        <f>1020.75/24</f>
        <v>42.53125</v>
      </c>
      <c r="H12" s="776">
        <v>21</v>
      </c>
      <c r="I12" s="121">
        <v>400</v>
      </c>
      <c r="J12" s="40" t="s">
        <v>59</v>
      </c>
      <c r="K12" s="41" t="s">
        <v>26</v>
      </c>
      <c r="L12" s="42" t="str">
        <f t="shared" si="0"/>
        <v>400grams</v>
      </c>
      <c r="M12" s="658">
        <f t="shared" si="1"/>
        <v>8400</v>
      </c>
      <c r="N12" s="659" t="str">
        <f t="shared" si="2"/>
        <v>8400 grams</v>
      </c>
      <c r="O12" s="692">
        <f t="shared" si="3"/>
        <v>893.15625</v>
      </c>
      <c r="P12" s="29">
        <f t="shared" si="4"/>
        <v>42.53125</v>
      </c>
      <c r="Q12" s="29">
        <f t="shared" si="5"/>
        <v>0</v>
      </c>
      <c r="R12" s="655">
        <f t="shared" si="6"/>
        <v>0</v>
      </c>
      <c r="S12" s="28"/>
    </row>
    <row r="13" spans="1:19" ht="15" customHeight="1">
      <c r="A13" s="111">
        <v>3</v>
      </c>
      <c r="B13" s="48" t="s">
        <v>109</v>
      </c>
      <c r="C13" s="48"/>
      <c r="D13" s="9"/>
      <c r="E13" s="116" t="s">
        <v>111</v>
      </c>
      <c r="F13" s="111"/>
      <c r="G13" s="661">
        <v>48</v>
      </c>
      <c r="H13" s="778">
        <v>1</v>
      </c>
      <c r="I13" s="257">
        <v>20</v>
      </c>
      <c r="J13" s="40" t="s">
        <v>29</v>
      </c>
      <c r="K13" s="41" t="s">
        <v>26</v>
      </c>
      <c r="L13" s="42" t="str">
        <f t="shared" si="0"/>
        <v>20ml</v>
      </c>
      <c r="M13" s="658">
        <f t="shared" si="1"/>
        <v>20</v>
      </c>
      <c r="N13" s="659" t="str">
        <f t="shared" si="2"/>
        <v>20 ml</v>
      </c>
      <c r="O13" s="692">
        <f t="shared" si="3"/>
        <v>48</v>
      </c>
      <c r="P13" s="29">
        <f t="shared" si="4"/>
        <v>48</v>
      </c>
      <c r="Q13" s="109">
        <f t="shared" si="5"/>
        <v>0</v>
      </c>
      <c r="R13" s="655">
        <f t="shared" si="6"/>
        <v>0</v>
      </c>
      <c r="S13" s="28"/>
    </row>
    <row r="14" spans="1:19" ht="15" customHeight="1">
      <c r="A14" s="111">
        <v>4</v>
      </c>
      <c r="B14" s="48" t="s">
        <v>160</v>
      </c>
      <c r="C14" s="48"/>
      <c r="D14" s="35"/>
      <c r="E14" s="116" t="s">
        <v>164</v>
      </c>
      <c r="F14" s="111"/>
      <c r="G14" s="663">
        <v>16.5</v>
      </c>
      <c r="H14" s="786">
        <v>3</v>
      </c>
      <c r="I14" s="664">
        <v>50</v>
      </c>
      <c r="J14" s="40" t="s">
        <v>59</v>
      </c>
      <c r="K14" s="41" t="s">
        <v>26</v>
      </c>
      <c r="L14" s="42" t="str">
        <f t="shared" si="0"/>
        <v>50grams</v>
      </c>
      <c r="M14" s="658">
        <f t="shared" si="1"/>
        <v>150</v>
      </c>
      <c r="N14" s="659" t="str">
        <f t="shared" si="2"/>
        <v>150 grams</v>
      </c>
      <c r="O14" s="692">
        <f t="shared" si="3"/>
        <v>49.5</v>
      </c>
      <c r="P14" s="29">
        <f t="shared" si="4"/>
        <v>16.5</v>
      </c>
      <c r="Q14" s="29">
        <f t="shared" si="5"/>
        <v>0</v>
      </c>
      <c r="R14" s="655">
        <f t="shared" si="6"/>
        <v>0</v>
      </c>
      <c r="S14" s="28"/>
    </row>
    <row r="15" spans="1:19" ht="15" customHeight="1">
      <c r="A15" s="111">
        <v>5</v>
      </c>
      <c r="B15" s="48" t="s">
        <v>165</v>
      </c>
      <c r="C15" s="48"/>
      <c r="D15" s="35"/>
      <c r="E15" s="116" t="s">
        <v>168</v>
      </c>
      <c r="F15" s="111"/>
      <c r="G15" s="661">
        <v>32.1</v>
      </c>
      <c r="H15" s="778">
        <v>1</v>
      </c>
      <c r="I15" s="257">
        <v>250</v>
      </c>
      <c r="J15" s="40" t="s">
        <v>59</v>
      </c>
      <c r="K15" s="41" t="s">
        <v>26</v>
      </c>
      <c r="L15" s="42" t="str">
        <f t="shared" si="0"/>
        <v>250grams</v>
      </c>
      <c r="M15" s="658">
        <f t="shared" si="1"/>
        <v>250</v>
      </c>
      <c r="N15" s="659" t="str">
        <f t="shared" si="2"/>
        <v>250 grams</v>
      </c>
      <c r="O15" s="692">
        <f t="shared" si="3"/>
        <v>32.1</v>
      </c>
      <c r="P15" s="29">
        <f t="shared" si="4"/>
        <v>32.1</v>
      </c>
      <c r="Q15" s="29">
        <f t="shared" si="5"/>
        <v>0</v>
      </c>
      <c r="R15" s="655">
        <f t="shared" si="6"/>
        <v>0</v>
      </c>
      <c r="S15" s="28"/>
    </row>
    <row r="16" spans="1:19" ht="15" customHeight="1">
      <c r="A16" s="111">
        <v>6</v>
      </c>
      <c r="B16" s="48" t="s">
        <v>342</v>
      </c>
      <c r="C16" s="48"/>
      <c r="D16" s="35"/>
      <c r="E16" s="116" t="s">
        <v>3314</v>
      </c>
      <c r="F16" s="111"/>
      <c r="G16" s="661">
        <v>36.700000000000003</v>
      </c>
      <c r="H16" s="778">
        <v>2</v>
      </c>
      <c r="I16" s="257">
        <v>230</v>
      </c>
      <c r="J16" s="40" t="s">
        <v>59</v>
      </c>
      <c r="K16" s="41" t="s">
        <v>26</v>
      </c>
      <c r="L16" s="42" t="str">
        <f t="shared" si="0"/>
        <v>230grams</v>
      </c>
      <c r="M16" s="658">
        <f t="shared" si="1"/>
        <v>460</v>
      </c>
      <c r="N16" s="659" t="str">
        <f t="shared" si="2"/>
        <v>460 grams</v>
      </c>
      <c r="O16" s="692">
        <f t="shared" si="3"/>
        <v>73.400000000000006</v>
      </c>
      <c r="P16" s="29">
        <f t="shared" si="4"/>
        <v>36.700000000000003</v>
      </c>
      <c r="Q16" s="29">
        <f t="shared" si="5"/>
        <v>0</v>
      </c>
      <c r="R16" s="655">
        <f t="shared" si="6"/>
        <v>0</v>
      </c>
      <c r="S16" s="28"/>
    </row>
    <row r="17" spans="1:19" ht="15" customHeight="1">
      <c r="A17" s="111">
        <v>7</v>
      </c>
      <c r="B17" s="48" t="s">
        <v>501</v>
      </c>
      <c r="C17" s="48"/>
      <c r="D17" s="35"/>
      <c r="E17" s="116" t="s">
        <v>511</v>
      </c>
      <c r="F17" s="111"/>
      <c r="G17" s="661">
        <v>35.5</v>
      </c>
      <c r="H17" s="778">
        <f>2720/160</f>
        <v>17</v>
      </c>
      <c r="I17" s="257">
        <v>160</v>
      </c>
      <c r="J17" s="40" t="s">
        <v>59</v>
      </c>
      <c r="K17" s="41" t="s">
        <v>26</v>
      </c>
      <c r="L17" s="42" t="str">
        <f t="shared" si="0"/>
        <v>160grams</v>
      </c>
      <c r="M17" s="658">
        <f t="shared" si="1"/>
        <v>2720</v>
      </c>
      <c r="N17" s="659" t="str">
        <f t="shared" si="2"/>
        <v>2720 grams</v>
      </c>
      <c r="O17" s="692">
        <f t="shared" si="3"/>
        <v>603.5</v>
      </c>
      <c r="P17" s="29">
        <f t="shared" si="4"/>
        <v>35.5</v>
      </c>
      <c r="Q17" s="29">
        <f t="shared" si="5"/>
        <v>0</v>
      </c>
      <c r="R17" s="655">
        <f t="shared" si="6"/>
        <v>0</v>
      </c>
      <c r="S17" s="28"/>
    </row>
    <row r="18" spans="1:19" ht="15" customHeight="1">
      <c r="A18" s="111">
        <v>8</v>
      </c>
      <c r="B18" s="48" t="s">
        <v>719</v>
      </c>
      <c r="C18" s="48"/>
      <c r="D18" s="35"/>
      <c r="E18" s="116" t="s">
        <v>724</v>
      </c>
      <c r="F18" s="111"/>
      <c r="G18" s="661">
        <v>41.6</v>
      </c>
      <c r="H18" s="778">
        <f>5984/374</f>
        <v>16</v>
      </c>
      <c r="I18" s="257">
        <v>374</v>
      </c>
      <c r="J18" s="40" t="s">
        <v>29</v>
      </c>
      <c r="K18" s="41" t="s">
        <v>26</v>
      </c>
      <c r="L18" s="42" t="str">
        <f t="shared" si="0"/>
        <v>374ml</v>
      </c>
      <c r="M18" s="658">
        <f t="shared" si="1"/>
        <v>5984</v>
      </c>
      <c r="N18" s="659" t="str">
        <f t="shared" si="2"/>
        <v>5984 ml</v>
      </c>
      <c r="O18" s="692">
        <f t="shared" si="3"/>
        <v>665.6</v>
      </c>
      <c r="P18" s="29">
        <f t="shared" si="4"/>
        <v>41.6</v>
      </c>
      <c r="Q18" s="29">
        <f t="shared" si="5"/>
        <v>0</v>
      </c>
      <c r="R18" s="655">
        <f t="shared" si="6"/>
        <v>0</v>
      </c>
      <c r="S18" s="28"/>
    </row>
    <row r="19" spans="1:19" ht="15" customHeight="1">
      <c r="A19" s="111">
        <v>9</v>
      </c>
      <c r="B19" s="48" t="s">
        <v>769</v>
      </c>
      <c r="C19" s="48"/>
      <c r="D19" s="35"/>
      <c r="E19" s="116" t="s">
        <v>771</v>
      </c>
      <c r="F19" s="111"/>
      <c r="G19" s="661">
        <v>947.15</v>
      </c>
      <c r="H19" s="778">
        <f>10000/9600</f>
        <v>1.0416666666666667</v>
      </c>
      <c r="I19" s="257">
        <v>9600</v>
      </c>
      <c r="J19" s="40" t="s">
        <v>59</v>
      </c>
      <c r="K19" s="41" t="s">
        <v>26</v>
      </c>
      <c r="L19" s="42" t="str">
        <f t="shared" si="0"/>
        <v>9600grams</v>
      </c>
      <c r="M19" s="658">
        <f t="shared" si="1"/>
        <v>10000</v>
      </c>
      <c r="N19" s="659" t="str">
        <f t="shared" si="2"/>
        <v>10000 grams</v>
      </c>
      <c r="O19" s="692">
        <f t="shared" si="3"/>
        <v>986.61458333333337</v>
      </c>
      <c r="P19" s="29">
        <f t="shared" si="4"/>
        <v>947.15</v>
      </c>
      <c r="Q19" s="74">
        <f t="shared" si="5"/>
        <v>0</v>
      </c>
      <c r="R19" s="655">
        <f t="shared" si="6"/>
        <v>0</v>
      </c>
      <c r="S19" s="28"/>
    </row>
    <row r="20" spans="1:19" ht="15" customHeight="1">
      <c r="A20" s="111">
        <v>10</v>
      </c>
      <c r="B20" s="61" t="s">
        <v>952</v>
      </c>
      <c r="C20" s="48"/>
      <c r="D20" s="35"/>
      <c r="E20" s="116" t="s">
        <v>953</v>
      </c>
      <c r="F20" s="111"/>
      <c r="G20" s="661">
        <v>34</v>
      </c>
      <c r="H20" s="778">
        <f>8640/360</f>
        <v>24</v>
      </c>
      <c r="I20" s="257">
        <v>360</v>
      </c>
      <c r="J20" s="40" t="s">
        <v>29</v>
      </c>
      <c r="K20" s="41" t="s">
        <v>26</v>
      </c>
      <c r="L20" s="42" t="str">
        <f t="shared" si="0"/>
        <v>360ml</v>
      </c>
      <c r="M20" s="658">
        <f t="shared" si="1"/>
        <v>8640</v>
      </c>
      <c r="N20" s="659" t="str">
        <f t="shared" si="2"/>
        <v>8640 ml</v>
      </c>
      <c r="O20" s="692">
        <f t="shared" si="3"/>
        <v>816</v>
      </c>
      <c r="P20" s="29">
        <f t="shared" si="4"/>
        <v>34</v>
      </c>
      <c r="Q20" s="29">
        <f t="shared" si="5"/>
        <v>0</v>
      </c>
      <c r="R20" s="655">
        <f t="shared" si="6"/>
        <v>0</v>
      </c>
      <c r="S20" s="28"/>
    </row>
    <row r="21" spans="1:19" ht="15" customHeight="1">
      <c r="A21" s="111">
        <v>11</v>
      </c>
      <c r="B21" s="89" t="s">
        <v>1143</v>
      </c>
      <c r="C21" s="48"/>
      <c r="D21" s="9"/>
      <c r="E21" s="50" t="s">
        <v>1140</v>
      </c>
      <c r="F21" s="111"/>
      <c r="G21" s="666">
        <v>14.3</v>
      </c>
      <c r="H21" s="787">
        <v>2</v>
      </c>
      <c r="I21" s="88">
        <v>25</v>
      </c>
      <c r="J21" s="40" t="s">
        <v>59</v>
      </c>
      <c r="K21" s="41" t="s">
        <v>26</v>
      </c>
      <c r="L21" s="42" t="str">
        <f t="shared" si="0"/>
        <v>25grams</v>
      </c>
      <c r="M21" s="658">
        <f t="shared" si="1"/>
        <v>50</v>
      </c>
      <c r="N21" s="659" t="str">
        <f t="shared" si="2"/>
        <v>50 grams</v>
      </c>
      <c r="O21" s="692">
        <f t="shared" si="3"/>
        <v>28.6</v>
      </c>
      <c r="P21" s="29">
        <f t="shared" si="4"/>
        <v>14.3</v>
      </c>
      <c r="Q21" s="29">
        <f t="shared" si="5"/>
        <v>0</v>
      </c>
      <c r="R21" s="655">
        <f t="shared" si="6"/>
        <v>0</v>
      </c>
      <c r="S21" s="28"/>
    </row>
    <row r="22" spans="1:19" ht="15" customHeight="1">
      <c r="A22" s="111">
        <v>12</v>
      </c>
      <c r="B22" s="89" t="s">
        <v>1145</v>
      </c>
      <c r="C22" s="48"/>
      <c r="D22" s="9"/>
      <c r="E22" s="116" t="s">
        <v>1140</v>
      </c>
      <c r="F22" s="111"/>
      <c r="G22" s="667">
        <v>14.3</v>
      </c>
      <c r="H22" s="787">
        <v>2</v>
      </c>
      <c r="I22" s="88">
        <v>25</v>
      </c>
      <c r="J22" s="40" t="s">
        <v>59</v>
      </c>
      <c r="K22" s="41" t="s">
        <v>26</v>
      </c>
      <c r="L22" s="42" t="str">
        <f t="shared" si="0"/>
        <v>25grams</v>
      </c>
      <c r="M22" s="658">
        <f t="shared" si="1"/>
        <v>50</v>
      </c>
      <c r="N22" s="659" t="str">
        <f t="shared" si="2"/>
        <v>50 grams</v>
      </c>
      <c r="O22" s="692">
        <f t="shared" si="3"/>
        <v>28.6</v>
      </c>
      <c r="P22" s="29">
        <f t="shared" si="4"/>
        <v>14.3</v>
      </c>
      <c r="Q22" s="29">
        <f t="shared" si="5"/>
        <v>0</v>
      </c>
      <c r="R22" s="655">
        <f t="shared" si="6"/>
        <v>0</v>
      </c>
      <c r="S22" s="28"/>
    </row>
    <row r="23" spans="1:19" ht="15" customHeight="1">
      <c r="A23" s="111">
        <v>13</v>
      </c>
      <c r="B23" s="89" t="s">
        <v>1146</v>
      </c>
      <c r="C23" s="48"/>
      <c r="D23" s="9"/>
      <c r="E23" s="62" t="s">
        <v>1147</v>
      </c>
      <c r="F23" s="111"/>
      <c r="G23" s="668">
        <v>117.9</v>
      </c>
      <c r="H23" s="787">
        <v>3</v>
      </c>
      <c r="I23" s="669">
        <v>250</v>
      </c>
      <c r="J23" s="86" t="s">
        <v>59</v>
      </c>
      <c r="K23" s="41" t="s">
        <v>26</v>
      </c>
      <c r="L23" s="42" t="str">
        <f t="shared" si="0"/>
        <v>250grams</v>
      </c>
      <c r="M23" s="658">
        <f t="shared" si="1"/>
        <v>750</v>
      </c>
      <c r="N23" s="659" t="str">
        <f t="shared" si="2"/>
        <v>750 grams</v>
      </c>
      <c r="O23" s="692">
        <f t="shared" si="3"/>
        <v>353.70000000000005</v>
      </c>
      <c r="P23" s="29">
        <f t="shared" si="4"/>
        <v>117.90000000000002</v>
      </c>
      <c r="Q23" s="74">
        <f t="shared" si="5"/>
        <v>0</v>
      </c>
      <c r="R23" s="655">
        <f t="shared" si="6"/>
        <v>0</v>
      </c>
      <c r="S23" s="28"/>
    </row>
    <row r="24" spans="1:19" ht="15" customHeight="1">
      <c r="A24" s="111">
        <v>14</v>
      </c>
      <c r="B24" s="89" t="s">
        <v>1148</v>
      </c>
      <c r="C24" s="48"/>
      <c r="D24" s="9"/>
      <c r="E24" s="185" t="s">
        <v>1147</v>
      </c>
      <c r="F24" s="111"/>
      <c r="G24" s="661">
        <v>115.8</v>
      </c>
      <c r="H24" s="787">
        <f>150/25</f>
        <v>6</v>
      </c>
      <c r="I24" s="121">
        <v>25</v>
      </c>
      <c r="J24" s="86" t="s">
        <v>59</v>
      </c>
      <c r="K24" s="41" t="s">
        <v>26</v>
      </c>
      <c r="L24" s="42" t="str">
        <f t="shared" si="0"/>
        <v>25grams</v>
      </c>
      <c r="M24" s="658">
        <f t="shared" si="1"/>
        <v>150</v>
      </c>
      <c r="N24" s="659" t="str">
        <f t="shared" si="2"/>
        <v>150 grams</v>
      </c>
      <c r="O24" s="692">
        <f t="shared" si="3"/>
        <v>694.8</v>
      </c>
      <c r="P24" s="29">
        <f t="shared" si="4"/>
        <v>115.8</v>
      </c>
      <c r="Q24" s="29">
        <f t="shared" si="5"/>
        <v>0</v>
      </c>
      <c r="R24" s="655">
        <f t="shared" si="6"/>
        <v>0</v>
      </c>
      <c r="S24" s="28"/>
    </row>
    <row r="25" spans="1:19" ht="15" customHeight="1">
      <c r="A25" s="111">
        <v>15</v>
      </c>
      <c r="B25" s="89" t="s">
        <v>1149</v>
      </c>
      <c r="C25" s="48"/>
      <c r="D25" s="9"/>
      <c r="E25" s="149" t="s">
        <v>1140</v>
      </c>
      <c r="F25" s="111"/>
      <c r="G25" s="670">
        <v>115.8</v>
      </c>
      <c r="H25" s="787">
        <f>200/25</f>
        <v>8</v>
      </c>
      <c r="I25" s="88">
        <v>25</v>
      </c>
      <c r="J25" s="40" t="s">
        <v>59</v>
      </c>
      <c r="K25" s="41" t="s">
        <v>26</v>
      </c>
      <c r="L25" s="42" t="str">
        <f t="shared" si="0"/>
        <v>25grams</v>
      </c>
      <c r="M25" s="658">
        <f t="shared" si="1"/>
        <v>200</v>
      </c>
      <c r="N25" s="659" t="str">
        <f t="shared" si="2"/>
        <v>200 grams</v>
      </c>
      <c r="O25" s="692">
        <f t="shared" si="3"/>
        <v>926.4</v>
      </c>
      <c r="P25" s="29">
        <f t="shared" si="4"/>
        <v>115.8</v>
      </c>
      <c r="Q25" s="29">
        <f t="shared" si="5"/>
        <v>0</v>
      </c>
      <c r="R25" s="655">
        <f t="shared" si="6"/>
        <v>0</v>
      </c>
      <c r="S25" s="28"/>
    </row>
    <row r="26" spans="1:19" ht="15" customHeight="1">
      <c r="A26" s="111">
        <v>16</v>
      </c>
      <c r="B26" s="89" t="s">
        <v>1225</v>
      </c>
      <c r="C26" s="48"/>
      <c r="D26" s="9"/>
      <c r="E26" s="91" t="s">
        <v>1229</v>
      </c>
      <c r="F26" s="111"/>
      <c r="G26" s="671">
        <v>57.4</v>
      </c>
      <c r="H26" s="787">
        <f>4000/500</f>
        <v>8</v>
      </c>
      <c r="I26" s="88">
        <v>500</v>
      </c>
      <c r="J26" s="88" t="s">
        <v>59</v>
      </c>
      <c r="K26" s="41" t="s">
        <v>26</v>
      </c>
      <c r="L26" s="42" t="str">
        <f t="shared" si="0"/>
        <v>500grams</v>
      </c>
      <c r="M26" s="658">
        <f t="shared" si="1"/>
        <v>4000</v>
      </c>
      <c r="N26" s="659" t="str">
        <f t="shared" si="2"/>
        <v>4000 grams</v>
      </c>
      <c r="O26" s="692">
        <f t="shared" si="3"/>
        <v>459.2</v>
      </c>
      <c r="P26" s="29">
        <f t="shared" si="4"/>
        <v>57.4</v>
      </c>
      <c r="Q26" s="29">
        <f t="shared" si="5"/>
        <v>0</v>
      </c>
      <c r="R26" s="655">
        <f t="shared" si="6"/>
        <v>0</v>
      </c>
      <c r="S26" s="28"/>
    </row>
    <row r="27" spans="1:19" ht="15" customHeight="1">
      <c r="A27" s="111">
        <v>17</v>
      </c>
      <c r="B27" s="89" t="s">
        <v>1507</v>
      </c>
      <c r="C27" s="48"/>
      <c r="D27" s="9"/>
      <c r="E27" s="91" t="s">
        <v>1516</v>
      </c>
      <c r="F27" s="111"/>
      <c r="G27" s="670">
        <v>317.8</v>
      </c>
      <c r="H27" s="787">
        <v>1</v>
      </c>
      <c r="I27" s="88">
        <v>1000</v>
      </c>
      <c r="J27" s="88" t="s">
        <v>59</v>
      </c>
      <c r="K27" s="41" t="s">
        <v>26</v>
      </c>
      <c r="L27" s="42" t="str">
        <f t="shared" si="0"/>
        <v>1000grams</v>
      </c>
      <c r="M27" s="658">
        <f t="shared" si="1"/>
        <v>1000</v>
      </c>
      <c r="N27" s="659" t="str">
        <f t="shared" si="2"/>
        <v>1000 grams</v>
      </c>
      <c r="O27" s="692">
        <f t="shared" si="3"/>
        <v>317.8</v>
      </c>
      <c r="P27" s="29">
        <f t="shared" si="4"/>
        <v>317.8</v>
      </c>
      <c r="Q27" s="29">
        <f t="shared" si="5"/>
        <v>0</v>
      </c>
      <c r="R27" s="655">
        <f t="shared" si="6"/>
        <v>0</v>
      </c>
      <c r="S27" s="28"/>
    </row>
    <row r="28" spans="1:19" ht="15" customHeight="1">
      <c r="A28" s="111">
        <v>18</v>
      </c>
      <c r="B28" s="89" t="s">
        <v>1507</v>
      </c>
      <c r="C28" s="48"/>
      <c r="D28" s="9"/>
      <c r="E28" s="91" t="s">
        <v>1510</v>
      </c>
      <c r="F28" s="111"/>
      <c r="G28" s="670">
        <v>65</v>
      </c>
      <c r="H28" s="787">
        <v>2</v>
      </c>
      <c r="I28" s="88">
        <v>200</v>
      </c>
      <c r="J28" s="88" t="s">
        <v>59</v>
      </c>
      <c r="K28" s="41" t="s">
        <v>26</v>
      </c>
      <c r="L28" s="42" t="str">
        <f t="shared" si="0"/>
        <v>200grams</v>
      </c>
      <c r="M28" s="658">
        <f t="shared" si="1"/>
        <v>400</v>
      </c>
      <c r="N28" s="659" t="str">
        <f t="shared" si="2"/>
        <v>400 grams</v>
      </c>
      <c r="O28" s="692">
        <f t="shared" si="3"/>
        <v>130</v>
      </c>
      <c r="P28" s="29">
        <f t="shared" si="4"/>
        <v>65</v>
      </c>
      <c r="Q28" s="29">
        <f t="shared" si="5"/>
        <v>0</v>
      </c>
      <c r="R28" s="655">
        <f t="shared" si="6"/>
        <v>0</v>
      </c>
      <c r="S28" s="28"/>
    </row>
    <row r="29" spans="1:19" ht="15" customHeight="1">
      <c r="A29" s="111">
        <v>19</v>
      </c>
      <c r="B29" s="89" t="s">
        <v>2250</v>
      </c>
      <c r="C29" s="48"/>
      <c r="D29" s="9"/>
      <c r="E29" s="149" t="s">
        <v>3315</v>
      </c>
      <c r="F29" s="111"/>
      <c r="G29" s="670">
        <v>82</v>
      </c>
      <c r="H29" s="787">
        <v>2</v>
      </c>
      <c r="I29" s="88">
        <v>250</v>
      </c>
      <c r="J29" s="88" t="s">
        <v>59</v>
      </c>
      <c r="K29" s="41" t="s">
        <v>26</v>
      </c>
      <c r="L29" s="42" t="str">
        <f t="shared" si="0"/>
        <v>250grams</v>
      </c>
      <c r="M29" s="658">
        <f t="shared" si="1"/>
        <v>500</v>
      </c>
      <c r="N29" s="659" t="str">
        <f t="shared" si="2"/>
        <v>500 grams</v>
      </c>
      <c r="O29" s="692">
        <f t="shared" si="3"/>
        <v>164</v>
      </c>
      <c r="P29" s="29">
        <f t="shared" si="4"/>
        <v>82</v>
      </c>
      <c r="Q29" s="29">
        <f t="shared" si="5"/>
        <v>0</v>
      </c>
      <c r="R29" s="655">
        <f t="shared" si="6"/>
        <v>0</v>
      </c>
      <c r="S29" s="28"/>
    </row>
    <row r="30" spans="1:19" ht="15" customHeight="1">
      <c r="A30" s="111">
        <v>20</v>
      </c>
      <c r="B30" s="89" t="s">
        <v>2348</v>
      </c>
      <c r="C30" s="48"/>
      <c r="D30" s="525"/>
      <c r="E30" s="149" t="s">
        <v>2681</v>
      </c>
      <c r="F30" s="111"/>
      <c r="G30" s="670">
        <v>80.599999999999994</v>
      </c>
      <c r="H30" s="787">
        <v>12</v>
      </c>
      <c r="I30" s="88">
        <v>1000</v>
      </c>
      <c r="J30" s="88" t="s">
        <v>59</v>
      </c>
      <c r="K30" s="41" t="s">
        <v>26</v>
      </c>
      <c r="L30" s="42" t="str">
        <f t="shared" si="0"/>
        <v>1000grams</v>
      </c>
      <c r="M30" s="658">
        <f t="shared" si="1"/>
        <v>12000</v>
      </c>
      <c r="N30" s="659" t="str">
        <f t="shared" si="2"/>
        <v>12000 grams</v>
      </c>
      <c r="O30" s="692">
        <f t="shared" si="3"/>
        <v>967.19999999999993</v>
      </c>
      <c r="P30" s="29">
        <f t="shared" si="4"/>
        <v>80.599999999999994</v>
      </c>
      <c r="Q30" s="29">
        <f t="shared" si="5"/>
        <v>0</v>
      </c>
      <c r="R30" s="655">
        <f t="shared" si="6"/>
        <v>0</v>
      </c>
      <c r="S30" s="28"/>
    </row>
    <row r="31" spans="1:19" ht="15" customHeight="1">
      <c r="A31" s="111">
        <v>21</v>
      </c>
      <c r="B31" s="89" t="s">
        <v>2353</v>
      </c>
      <c r="C31" s="48"/>
      <c r="D31" s="35"/>
      <c r="E31" s="149" t="s">
        <v>2681</v>
      </c>
      <c r="F31" s="111"/>
      <c r="G31" s="670">
        <v>86.2</v>
      </c>
      <c r="H31" s="787">
        <v>5</v>
      </c>
      <c r="I31" s="88">
        <v>1000</v>
      </c>
      <c r="J31" s="88" t="s">
        <v>59</v>
      </c>
      <c r="K31" s="41" t="s">
        <v>26</v>
      </c>
      <c r="L31" s="42" t="str">
        <f t="shared" si="0"/>
        <v>1000grams</v>
      </c>
      <c r="M31" s="658">
        <f t="shared" si="1"/>
        <v>5000</v>
      </c>
      <c r="N31" s="659" t="str">
        <f t="shared" si="2"/>
        <v>5000 grams</v>
      </c>
      <c r="O31" s="692">
        <f t="shared" si="3"/>
        <v>431</v>
      </c>
      <c r="P31" s="29">
        <f t="shared" si="4"/>
        <v>86.2</v>
      </c>
      <c r="Q31" s="109">
        <f t="shared" si="5"/>
        <v>0</v>
      </c>
      <c r="R31" s="655">
        <f t="shared" si="6"/>
        <v>0</v>
      </c>
      <c r="S31" s="28"/>
    </row>
    <row r="32" spans="1:19" ht="15" customHeight="1">
      <c r="A32" s="111">
        <v>22</v>
      </c>
      <c r="B32" s="89" t="s">
        <v>2354</v>
      </c>
      <c r="C32" s="48"/>
      <c r="D32" s="9"/>
      <c r="E32" s="149" t="s">
        <v>2681</v>
      </c>
      <c r="F32" s="111"/>
      <c r="G32" s="670">
        <v>85.5</v>
      </c>
      <c r="H32" s="787">
        <v>15</v>
      </c>
      <c r="I32" s="88">
        <v>1000</v>
      </c>
      <c r="J32" s="88" t="s">
        <v>59</v>
      </c>
      <c r="K32" s="41" t="s">
        <v>26</v>
      </c>
      <c r="L32" s="42" t="str">
        <f t="shared" si="0"/>
        <v>1000grams</v>
      </c>
      <c r="M32" s="658">
        <f t="shared" si="1"/>
        <v>15000</v>
      </c>
      <c r="N32" s="659" t="str">
        <f t="shared" si="2"/>
        <v>15000 grams</v>
      </c>
      <c r="O32" s="692">
        <f t="shared" si="3"/>
        <v>1282.5</v>
      </c>
      <c r="P32" s="29">
        <f t="shared" si="4"/>
        <v>85.5</v>
      </c>
      <c r="Q32" s="29">
        <f t="shared" si="5"/>
        <v>0</v>
      </c>
      <c r="R32" s="655">
        <f t="shared" si="6"/>
        <v>0</v>
      </c>
      <c r="S32" s="28"/>
    </row>
    <row r="33" spans="1:19" ht="15" customHeight="1">
      <c r="A33" s="111">
        <v>23</v>
      </c>
      <c r="B33" s="89" t="s">
        <v>2523</v>
      </c>
      <c r="C33" s="48"/>
      <c r="D33" s="9"/>
      <c r="E33" s="149" t="s">
        <v>2524</v>
      </c>
      <c r="F33" s="111"/>
      <c r="G33" s="670">
        <v>329</v>
      </c>
      <c r="H33" s="787">
        <v>0.5</v>
      </c>
      <c r="I33" s="88">
        <v>500</v>
      </c>
      <c r="J33" s="88" t="s">
        <v>59</v>
      </c>
      <c r="K33" s="41" t="s">
        <v>26</v>
      </c>
      <c r="L33" s="42" t="str">
        <f t="shared" si="0"/>
        <v>500grams</v>
      </c>
      <c r="M33" s="658">
        <f t="shared" si="1"/>
        <v>250</v>
      </c>
      <c r="N33" s="659" t="str">
        <f t="shared" si="2"/>
        <v>250 grams</v>
      </c>
      <c r="O33" s="692">
        <f t="shared" si="3"/>
        <v>164.5</v>
      </c>
      <c r="P33" s="29">
        <f t="shared" si="4"/>
        <v>329</v>
      </c>
      <c r="Q33" s="74">
        <f t="shared" si="5"/>
        <v>0</v>
      </c>
      <c r="R33" s="655">
        <f t="shared" si="6"/>
        <v>0</v>
      </c>
      <c r="S33" s="28"/>
    </row>
    <row r="34" spans="1:19" ht="15" customHeight="1">
      <c r="A34" s="111">
        <v>24</v>
      </c>
      <c r="B34" s="89" t="s">
        <v>2533</v>
      </c>
      <c r="C34" s="48"/>
      <c r="D34" s="9"/>
      <c r="E34" s="149" t="s">
        <v>2535</v>
      </c>
      <c r="F34" s="111"/>
      <c r="G34" s="670">
        <v>55</v>
      </c>
      <c r="H34" s="787">
        <v>0.5</v>
      </c>
      <c r="I34" s="88">
        <v>350</v>
      </c>
      <c r="J34" s="88" t="s">
        <v>29</v>
      </c>
      <c r="K34" s="41" t="s">
        <v>26</v>
      </c>
      <c r="L34" s="42" t="str">
        <f t="shared" si="0"/>
        <v>350ml</v>
      </c>
      <c r="M34" s="658">
        <f t="shared" si="1"/>
        <v>175</v>
      </c>
      <c r="N34" s="659" t="str">
        <f t="shared" si="2"/>
        <v>175 ml</v>
      </c>
      <c r="O34" s="692">
        <f t="shared" si="3"/>
        <v>27.5</v>
      </c>
      <c r="P34" s="29">
        <f t="shared" si="4"/>
        <v>55</v>
      </c>
      <c r="Q34" s="74">
        <f t="shared" si="5"/>
        <v>0</v>
      </c>
      <c r="R34" s="655">
        <f t="shared" si="6"/>
        <v>0</v>
      </c>
      <c r="S34" s="28"/>
    </row>
    <row r="35" spans="1:19" ht="15" customHeight="1">
      <c r="A35" s="111">
        <v>25</v>
      </c>
      <c r="B35" s="241" t="s">
        <v>701</v>
      </c>
      <c r="C35" s="48"/>
      <c r="D35" s="9"/>
      <c r="E35" s="114" t="s">
        <v>3268</v>
      </c>
      <c r="F35" s="111"/>
      <c r="G35" s="672">
        <v>754.3</v>
      </c>
      <c r="H35" s="788">
        <f>72/24</f>
        <v>3</v>
      </c>
      <c r="I35" s="669">
        <v>24</v>
      </c>
      <c r="J35" s="88" t="s">
        <v>37</v>
      </c>
      <c r="K35" s="41" t="s">
        <v>26</v>
      </c>
      <c r="L35" s="42" t="str">
        <f t="shared" si="0"/>
        <v>24pieces</v>
      </c>
      <c r="M35" s="658">
        <f t="shared" si="1"/>
        <v>72</v>
      </c>
      <c r="N35" s="659" t="str">
        <f t="shared" si="2"/>
        <v>72 pieces</v>
      </c>
      <c r="O35" s="692">
        <f t="shared" si="3"/>
        <v>2262.8999999999996</v>
      </c>
      <c r="P35" s="29">
        <f t="shared" si="4"/>
        <v>754.29999999999984</v>
      </c>
      <c r="Q35" s="74">
        <f t="shared" si="5"/>
        <v>0</v>
      </c>
      <c r="R35" s="655">
        <f t="shared" si="6"/>
        <v>0</v>
      </c>
      <c r="S35" s="28"/>
    </row>
    <row r="36" spans="1:19" ht="15" customHeight="1">
      <c r="A36" s="111">
        <v>26</v>
      </c>
      <c r="B36" s="33" t="s">
        <v>706</v>
      </c>
      <c r="C36" s="48"/>
      <c r="D36" s="9"/>
      <c r="E36" s="50" t="s">
        <v>2684</v>
      </c>
      <c r="F36" s="111"/>
      <c r="G36" s="657">
        <f>757.65/24</f>
        <v>31.568749999999998</v>
      </c>
      <c r="H36" s="776">
        <f>60</f>
        <v>60</v>
      </c>
      <c r="I36" s="121">
        <v>1</v>
      </c>
      <c r="J36" s="88" t="s">
        <v>37</v>
      </c>
      <c r="K36" s="41" t="s">
        <v>26</v>
      </c>
      <c r="L36" s="42" t="str">
        <f t="shared" si="0"/>
        <v>1pieces</v>
      </c>
      <c r="M36" s="658">
        <f t="shared" si="1"/>
        <v>60</v>
      </c>
      <c r="N36" s="659" t="str">
        <f t="shared" si="2"/>
        <v>60 pieces</v>
      </c>
      <c r="O36" s="692">
        <f t="shared" si="3"/>
        <v>1894.1249999999998</v>
      </c>
      <c r="P36" s="29">
        <f t="shared" si="4"/>
        <v>31.568749999999998</v>
      </c>
      <c r="Q36" s="29">
        <f t="shared" si="5"/>
        <v>0</v>
      </c>
      <c r="R36" s="655">
        <f t="shared" si="6"/>
        <v>0</v>
      </c>
      <c r="S36" s="28"/>
    </row>
    <row r="37" spans="1:19" ht="15" customHeight="1">
      <c r="A37" s="111">
        <v>27</v>
      </c>
      <c r="B37" s="33" t="s">
        <v>1011</v>
      </c>
      <c r="C37" s="48"/>
      <c r="D37" s="9"/>
      <c r="E37" s="50" t="s">
        <v>2685</v>
      </c>
      <c r="F37" s="111"/>
      <c r="G37" s="657">
        <v>672.55</v>
      </c>
      <c r="H37" s="776">
        <v>1</v>
      </c>
      <c r="I37" s="121">
        <v>24</v>
      </c>
      <c r="J37" s="88" t="s">
        <v>37</v>
      </c>
      <c r="K37" s="41" t="s">
        <v>26</v>
      </c>
      <c r="L37" s="42" t="str">
        <f t="shared" si="0"/>
        <v>24pieces</v>
      </c>
      <c r="M37" s="658">
        <f t="shared" si="1"/>
        <v>24</v>
      </c>
      <c r="N37" s="659" t="str">
        <f t="shared" si="2"/>
        <v>24 pieces</v>
      </c>
      <c r="O37" s="692">
        <f t="shared" si="3"/>
        <v>672.55</v>
      </c>
      <c r="P37" s="29">
        <f t="shared" si="4"/>
        <v>672.55</v>
      </c>
      <c r="Q37" s="109">
        <f t="shared" si="5"/>
        <v>0</v>
      </c>
      <c r="R37" s="655">
        <f t="shared" si="6"/>
        <v>0</v>
      </c>
      <c r="S37" s="28"/>
    </row>
    <row r="38" spans="1:19" ht="15" customHeight="1">
      <c r="A38" s="111">
        <v>28</v>
      </c>
      <c r="B38" s="33" t="s">
        <v>1011</v>
      </c>
      <c r="C38" s="48"/>
      <c r="D38" s="9"/>
      <c r="E38" s="50" t="s">
        <v>3316</v>
      </c>
      <c r="F38" s="111"/>
      <c r="G38" s="657">
        <v>97.2</v>
      </c>
      <c r="H38" s="776">
        <v>4</v>
      </c>
      <c r="I38" s="121">
        <v>1</v>
      </c>
      <c r="J38" s="88" t="s">
        <v>37</v>
      </c>
      <c r="K38" s="41" t="s">
        <v>26</v>
      </c>
      <c r="L38" s="42" t="str">
        <f t="shared" si="0"/>
        <v>1pieces</v>
      </c>
      <c r="M38" s="658">
        <f t="shared" si="1"/>
        <v>4</v>
      </c>
      <c r="N38" s="659" t="str">
        <f t="shared" si="2"/>
        <v>4 pieces</v>
      </c>
      <c r="O38" s="692">
        <f t="shared" si="3"/>
        <v>388.8</v>
      </c>
      <c r="P38" s="29">
        <f t="shared" si="4"/>
        <v>97.2</v>
      </c>
      <c r="Q38" s="74">
        <f t="shared" si="5"/>
        <v>0</v>
      </c>
      <c r="R38" s="655">
        <f t="shared" si="6"/>
        <v>0</v>
      </c>
      <c r="S38" s="28"/>
    </row>
    <row r="39" spans="1:19" ht="15" customHeight="1">
      <c r="A39" s="111">
        <v>29</v>
      </c>
      <c r="B39" s="33" t="s">
        <v>1067</v>
      </c>
      <c r="C39" s="48"/>
      <c r="D39" s="9"/>
      <c r="E39" s="50" t="s">
        <v>1068</v>
      </c>
      <c r="F39" s="111"/>
      <c r="G39" s="657">
        <v>868.8</v>
      </c>
      <c r="H39" s="776">
        <f>72/24</f>
        <v>3</v>
      </c>
      <c r="I39" s="121">
        <v>24</v>
      </c>
      <c r="J39" s="88" t="s">
        <v>37</v>
      </c>
      <c r="K39" s="41" t="s">
        <v>26</v>
      </c>
      <c r="L39" s="42" t="str">
        <f t="shared" si="0"/>
        <v>24pieces</v>
      </c>
      <c r="M39" s="658">
        <f t="shared" si="1"/>
        <v>72</v>
      </c>
      <c r="N39" s="659" t="str">
        <f t="shared" si="2"/>
        <v>72 pieces</v>
      </c>
      <c r="O39" s="692">
        <f t="shared" si="3"/>
        <v>2606.3999999999996</v>
      </c>
      <c r="P39" s="29">
        <f t="shared" si="4"/>
        <v>868.79999999999984</v>
      </c>
      <c r="Q39" s="29">
        <f t="shared" si="5"/>
        <v>0</v>
      </c>
      <c r="R39" s="655">
        <f t="shared" si="6"/>
        <v>0</v>
      </c>
      <c r="S39" s="28"/>
    </row>
    <row r="40" spans="1:19" ht="15" customHeight="1">
      <c r="A40" s="111">
        <v>30</v>
      </c>
      <c r="B40" s="48" t="s">
        <v>1613</v>
      </c>
      <c r="C40" s="48"/>
      <c r="D40" s="9"/>
      <c r="E40" s="116" t="s">
        <v>1626</v>
      </c>
      <c r="F40" s="111"/>
      <c r="G40" s="657">
        <f>270.3/35</f>
        <v>7.7228571428571433</v>
      </c>
      <c r="H40" s="776">
        <v>75</v>
      </c>
      <c r="I40" s="88">
        <v>1</v>
      </c>
      <c r="J40" s="121" t="s">
        <v>37</v>
      </c>
      <c r="K40" s="41" t="s">
        <v>26</v>
      </c>
      <c r="L40" s="42" t="str">
        <f t="shared" si="0"/>
        <v>1pieces</v>
      </c>
      <c r="M40" s="658">
        <f t="shared" si="1"/>
        <v>75</v>
      </c>
      <c r="N40" s="659" t="str">
        <f t="shared" si="2"/>
        <v>75 pieces</v>
      </c>
      <c r="O40" s="692">
        <f t="shared" si="3"/>
        <v>579.21428571428578</v>
      </c>
      <c r="P40" s="29">
        <f t="shared" si="4"/>
        <v>7.7228571428571433</v>
      </c>
      <c r="Q40" s="29">
        <f t="shared" si="5"/>
        <v>0</v>
      </c>
      <c r="R40" s="655">
        <f t="shared" si="6"/>
        <v>0</v>
      </c>
      <c r="S40" s="28"/>
    </row>
    <row r="41" spans="1:19" ht="15" customHeight="1">
      <c r="A41" s="111">
        <v>31</v>
      </c>
      <c r="B41" s="33" t="s">
        <v>1658</v>
      </c>
      <c r="C41" s="48"/>
      <c r="D41" s="9"/>
      <c r="E41" s="116" t="s">
        <v>3317</v>
      </c>
      <c r="F41" s="111"/>
      <c r="G41" s="670">
        <f>1015.65/24</f>
        <v>42.318750000000001</v>
      </c>
      <c r="H41" s="787">
        <v>24</v>
      </c>
      <c r="I41" s="88">
        <v>1</v>
      </c>
      <c r="J41" s="40" t="s">
        <v>37</v>
      </c>
      <c r="K41" s="41" t="s">
        <v>26</v>
      </c>
      <c r="L41" s="42" t="str">
        <f t="shared" si="0"/>
        <v>1pieces</v>
      </c>
      <c r="M41" s="658">
        <f t="shared" si="1"/>
        <v>24</v>
      </c>
      <c r="N41" s="659" t="str">
        <f t="shared" si="2"/>
        <v>24 pieces</v>
      </c>
      <c r="O41" s="692">
        <f t="shared" si="3"/>
        <v>1015.6500000000001</v>
      </c>
      <c r="P41" s="29">
        <f t="shared" si="4"/>
        <v>42.318750000000001</v>
      </c>
      <c r="Q41" s="74">
        <f t="shared" si="5"/>
        <v>0</v>
      </c>
      <c r="R41" s="655">
        <f t="shared" si="6"/>
        <v>0</v>
      </c>
      <c r="S41" s="28"/>
    </row>
    <row r="42" spans="1:19" ht="15" customHeight="1">
      <c r="A42" s="111">
        <v>32</v>
      </c>
      <c r="B42" s="33" t="s">
        <v>1692</v>
      </c>
      <c r="C42" s="48"/>
      <c r="D42" s="9"/>
      <c r="E42" s="116" t="s">
        <v>3318</v>
      </c>
      <c r="F42" s="111"/>
      <c r="G42" s="670">
        <f>663.4/24</f>
        <v>27.641666666666666</v>
      </c>
      <c r="H42" s="787">
        <v>26</v>
      </c>
      <c r="I42" s="88">
        <v>1</v>
      </c>
      <c r="J42" s="40" t="s">
        <v>37</v>
      </c>
      <c r="K42" s="41" t="s">
        <v>26</v>
      </c>
      <c r="L42" s="42" t="str">
        <f t="shared" si="0"/>
        <v>1pieces</v>
      </c>
      <c r="M42" s="658">
        <f t="shared" si="1"/>
        <v>26</v>
      </c>
      <c r="N42" s="659" t="str">
        <f t="shared" si="2"/>
        <v>26 pieces</v>
      </c>
      <c r="O42" s="692">
        <f t="shared" si="3"/>
        <v>718.68333333333328</v>
      </c>
      <c r="P42" s="29">
        <f t="shared" si="4"/>
        <v>27.641666666666666</v>
      </c>
      <c r="Q42" s="74">
        <f t="shared" si="5"/>
        <v>0</v>
      </c>
      <c r="R42" s="655">
        <f t="shared" si="6"/>
        <v>0</v>
      </c>
      <c r="S42" s="28"/>
    </row>
    <row r="43" spans="1:19" ht="15" customHeight="1">
      <c r="A43" s="111">
        <v>33</v>
      </c>
      <c r="B43" s="48" t="s">
        <v>1694</v>
      </c>
      <c r="C43" s="48"/>
      <c r="D43" s="48"/>
      <c r="E43" s="116" t="s">
        <v>1695</v>
      </c>
      <c r="F43" s="111"/>
      <c r="G43" s="670">
        <f>721.7/24</f>
        <v>30.070833333333336</v>
      </c>
      <c r="H43" s="787">
        <v>24</v>
      </c>
      <c r="I43" s="88">
        <v>1</v>
      </c>
      <c r="J43" s="40" t="s">
        <v>37</v>
      </c>
      <c r="K43" s="41" t="s">
        <v>26</v>
      </c>
      <c r="L43" s="42" t="str">
        <f t="shared" si="0"/>
        <v>1pieces</v>
      </c>
      <c r="M43" s="658">
        <f t="shared" si="1"/>
        <v>24</v>
      </c>
      <c r="N43" s="659" t="str">
        <f t="shared" si="2"/>
        <v>24 pieces</v>
      </c>
      <c r="O43" s="692">
        <f t="shared" si="3"/>
        <v>721.7</v>
      </c>
      <c r="P43" s="29">
        <f t="shared" si="4"/>
        <v>30.070833333333336</v>
      </c>
      <c r="Q43" s="74">
        <f t="shared" si="5"/>
        <v>0</v>
      </c>
      <c r="R43" s="655">
        <f t="shared" si="6"/>
        <v>0</v>
      </c>
      <c r="S43" s="28"/>
    </row>
    <row r="44" spans="1:19" ht="15" customHeight="1">
      <c r="A44" s="111">
        <v>34</v>
      </c>
      <c r="B44" s="33" t="s">
        <v>1919</v>
      </c>
      <c r="C44" s="48"/>
      <c r="D44" s="48"/>
      <c r="E44" s="50" t="s">
        <v>2685</v>
      </c>
      <c r="F44" s="111"/>
      <c r="G44" s="670">
        <f>664.85/24</f>
        <v>27.702083333333334</v>
      </c>
      <c r="H44" s="787">
        <v>72</v>
      </c>
      <c r="I44" s="88">
        <v>1</v>
      </c>
      <c r="J44" s="40" t="s">
        <v>37</v>
      </c>
      <c r="K44" s="41" t="s">
        <v>26</v>
      </c>
      <c r="L44" s="42" t="str">
        <f t="shared" si="0"/>
        <v>1pieces</v>
      </c>
      <c r="M44" s="658">
        <f t="shared" si="1"/>
        <v>72</v>
      </c>
      <c r="N44" s="659" t="str">
        <f t="shared" si="2"/>
        <v>72 pieces</v>
      </c>
      <c r="O44" s="692">
        <f t="shared" si="3"/>
        <v>1994.5500000000002</v>
      </c>
      <c r="P44" s="29">
        <f t="shared" si="4"/>
        <v>27.702083333333334</v>
      </c>
      <c r="Q44" s="29">
        <f t="shared" si="5"/>
        <v>0</v>
      </c>
      <c r="R44" s="655">
        <f t="shared" si="6"/>
        <v>0</v>
      </c>
      <c r="S44" s="28"/>
    </row>
    <row r="45" spans="1:19" ht="15" customHeight="1">
      <c r="A45" s="111">
        <v>35</v>
      </c>
      <c r="B45" s="33" t="s">
        <v>1919</v>
      </c>
      <c r="C45" s="48"/>
      <c r="D45" s="48"/>
      <c r="E45" s="116" t="s">
        <v>3316</v>
      </c>
      <c r="F45" s="111"/>
      <c r="G45" s="670">
        <v>96.7</v>
      </c>
      <c r="H45" s="787">
        <v>1</v>
      </c>
      <c r="I45" s="88">
        <v>1</v>
      </c>
      <c r="J45" s="40" t="s">
        <v>37</v>
      </c>
      <c r="K45" s="41" t="s">
        <v>26</v>
      </c>
      <c r="L45" s="42" t="str">
        <f t="shared" si="0"/>
        <v>1pieces</v>
      </c>
      <c r="M45" s="658">
        <f t="shared" si="1"/>
        <v>1</v>
      </c>
      <c r="N45" s="659" t="str">
        <f t="shared" si="2"/>
        <v>1 pieces</v>
      </c>
      <c r="O45" s="692">
        <f t="shared" si="3"/>
        <v>96.7</v>
      </c>
      <c r="P45" s="29">
        <f t="shared" si="4"/>
        <v>96.7</v>
      </c>
      <c r="Q45" s="109">
        <f t="shared" si="5"/>
        <v>0</v>
      </c>
      <c r="R45" s="655">
        <f t="shared" si="6"/>
        <v>0</v>
      </c>
      <c r="S45" s="28"/>
    </row>
    <row r="46" spans="1:19" ht="15" customHeight="1">
      <c r="A46" s="111">
        <v>36</v>
      </c>
      <c r="B46" s="48" t="s">
        <v>1920</v>
      </c>
      <c r="C46" s="48"/>
      <c r="D46" s="48"/>
      <c r="E46" s="116" t="s">
        <v>3316</v>
      </c>
      <c r="F46" s="111"/>
      <c r="G46" s="670">
        <v>97.2</v>
      </c>
      <c r="H46" s="787">
        <v>1</v>
      </c>
      <c r="I46" s="88">
        <v>1</v>
      </c>
      <c r="J46" s="40" t="s">
        <v>37</v>
      </c>
      <c r="K46" s="41" t="s">
        <v>26</v>
      </c>
      <c r="L46" s="42" t="str">
        <f t="shared" si="0"/>
        <v>1pieces</v>
      </c>
      <c r="M46" s="658">
        <f t="shared" si="1"/>
        <v>1</v>
      </c>
      <c r="N46" s="659" t="str">
        <f t="shared" si="2"/>
        <v>1 pieces</v>
      </c>
      <c r="O46" s="692">
        <f t="shared" si="3"/>
        <v>97.2</v>
      </c>
      <c r="P46" s="29">
        <f t="shared" si="4"/>
        <v>97.2</v>
      </c>
      <c r="Q46" s="29">
        <f t="shared" si="5"/>
        <v>0</v>
      </c>
      <c r="R46" s="655">
        <f t="shared" si="6"/>
        <v>0</v>
      </c>
      <c r="S46" s="28"/>
    </row>
    <row r="47" spans="1:19" ht="15" customHeight="1">
      <c r="A47" s="111">
        <v>37</v>
      </c>
      <c r="B47" s="33" t="s">
        <v>2100</v>
      </c>
      <c r="C47" s="48"/>
      <c r="D47" s="48"/>
      <c r="E47" s="116" t="s">
        <v>2686</v>
      </c>
      <c r="F47" s="111"/>
      <c r="G47" s="670">
        <f t="shared" ref="G47:G48" si="7">615.15/24</f>
        <v>25.631249999999998</v>
      </c>
      <c r="H47" s="787">
        <v>24</v>
      </c>
      <c r="I47" s="88">
        <v>1</v>
      </c>
      <c r="J47" s="40" t="s">
        <v>37</v>
      </c>
      <c r="K47" s="41" t="s">
        <v>26</v>
      </c>
      <c r="L47" s="42" t="str">
        <f t="shared" si="0"/>
        <v>1pieces</v>
      </c>
      <c r="M47" s="658">
        <f t="shared" si="1"/>
        <v>24</v>
      </c>
      <c r="N47" s="659" t="str">
        <f t="shared" si="2"/>
        <v>24 pieces</v>
      </c>
      <c r="O47" s="692">
        <f t="shared" si="3"/>
        <v>615.15</v>
      </c>
      <c r="P47" s="29">
        <f t="shared" si="4"/>
        <v>25.631249999999998</v>
      </c>
      <c r="Q47" s="109">
        <f t="shared" si="5"/>
        <v>0</v>
      </c>
      <c r="R47" s="655">
        <f t="shared" si="6"/>
        <v>0</v>
      </c>
      <c r="S47" s="28"/>
    </row>
    <row r="48" spans="1:19" ht="15" customHeight="1">
      <c r="A48" s="111">
        <v>38</v>
      </c>
      <c r="B48" s="33" t="s">
        <v>2103</v>
      </c>
      <c r="C48" s="48"/>
      <c r="D48" s="48"/>
      <c r="E48" s="116" t="s">
        <v>2686</v>
      </c>
      <c r="F48" s="111"/>
      <c r="G48" s="670">
        <f t="shared" si="7"/>
        <v>25.631249999999998</v>
      </c>
      <c r="H48" s="787">
        <v>24</v>
      </c>
      <c r="I48" s="88">
        <v>1</v>
      </c>
      <c r="J48" s="40" t="s">
        <v>37</v>
      </c>
      <c r="K48" s="41" t="s">
        <v>26</v>
      </c>
      <c r="L48" s="42" t="str">
        <f t="shared" si="0"/>
        <v>1pieces</v>
      </c>
      <c r="M48" s="658">
        <f t="shared" si="1"/>
        <v>24</v>
      </c>
      <c r="N48" s="659" t="str">
        <f t="shared" si="2"/>
        <v>24 pieces</v>
      </c>
      <c r="O48" s="692">
        <f t="shared" si="3"/>
        <v>615.15</v>
      </c>
      <c r="P48" s="29">
        <f t="shared" si="4"/>
        <v>25.631249999999998</v>
      </c>
      <c r="Q48" s="29">
        <f t="shared" si="5"/>
        <v>0</v>
      </c>
      <c r="R48" s="655">
        <f t="shared" si="6"/>
        <v>0</v>
      </c>
      <c r="S48" s="28"/>
    </row>
    <row r="49" spans="1:19" ht="15" customHeight="1">
      <c r="A49" s="111">
        <v>39</v>
      </c>
      <c r="B49" s="33" t="s">
        <v>2318</v>
      </c>
      <c r="C49" s="48"/>
      <c r="D49" s="48"/>
      <c r="E49" s="116" t="s">
        <v>3260</v>
      </c>
      <c r="F49" s="111"/>
      <c r="G49" s="670">
        <f>757.65/24</f>
        <v>31.568749999999998</v>
      </c>
      <c r="H49" s="787">
        <v>48</v>
      </c>
      <c r="I49" s="88">
        <v>1</v>
      </c>
      <c r="J49" s="40" t="s">
        <v>37</v>
      </c>
      <c r="K49" s="41" t="s">
        <v>26</v>
      </c>
      <c r="L49" s="42" t="str">
        <f t="shared" si="0"/>
        <v>1pieces</v>
      </c>
      <c r="M49" s="658">
        <f t="shared" si="1"/>
        <v>48</v>
      </c>
      <c r="N49" s="659" t="str">
        <f t="shared" si="2"/>
        <v>48 pieces</v>
      </c>
      <c r="O49" s="692">
        <f t="shared" si="3"/>
        <v>1515.3</v>
      </c>
      <c r="P49" s="29">
        <f t="shared" si="4"/>
        <v>31.568749999999998</v>
      </c>
      <c r="Q49" s="109">
        <f t="shared" si="5"/>
        <v>0</v>
      </c>
      <c r="R49" s="655">
        <f t="shared" si="6"/>
        <v>0</v>
      </c>
      <c r="S49" s="28"/>
    </row>
    <row r="50" spans="1:19" ht="15" customHeight="1">
      <c r="A50" s="111">
        <v>40</v>
      </c>
      <c r="B50" s="48" t="s">
        <v>1298</v>
      </c>
      <c r="C50" s="48"/>
      <c r="D50" s="48"/>
      <c r="E50" s="91" t="s">
        <v>3319</v>
      </c>
      <c r="F50" s="111"/>
      <c r="G50" s="670">
        <v>340</v>
      </c>
      <c r="H50" s="787">
        <v>2</v>
      </c>
      <c r="I50" s="88">
        <v>500</v>
      </c>
      <c r="J50" s="40" t="s">
        <v>59</v>
      </c>
      <c r="K50" s="41" t="s">
        <v>26</v>
      </c>
      <c r="L50" s="42" t="str">
        <f t="shared" si="0"/>
        <v>500grams</v>
      </c>
      <c r="M50" s="658">
        <f t="shared" si="1"/>
        <v>1000</v>
      </c>
      <c r="N50" s="659" t="str">
        <f t="shared" si="2"/>
        <v>1000 grams</v>
      </c>
      <c r="O50" s="692">
        <f t="shared" si="3"/>
        <v>680</v>
      </c>
      <c r="P50" s="29">
        <f t="shared" si="4"/>
        <v>340</v>
      </c>
      <c r="Q50" s="29">
        <f t="shared" si="5"/>
        <v>0</v>
      </c>
      <c r="R50" s="655">
        <f t="shared" si="6"/>
        <v>0</v>
      </c>
      <c r="S50" s="28"/>
    </row>
    <row r="51" spans="1:19" ht="15" customHeight="1">
      <c r="A51" s="111">
        <v>41</v>
      </c>
      <c r="B51" s="490" t="s">
        <v>2027</v>
      </c>
      <c r="C51" s="48"/>
      <c r="D51" s="48"/>
      <c r="E51" s="344" t="s">
        <v>2688</v>
      </c>
      <c r="F51" s="111"/>
      <c r="G51" s="670">
        <v>65</v>
      </c>
      <c r="H51" s="787">
        <v>2</v>
      </c>
      <c r="I51" s="88">
        <v>6</v>
      </c>
      <c r="J51" s="88" t="s">
        <v>37</v>
      </c>
      <c r="K51" s="41" t="s">
        <v>26</v>
      </c>
      <c r="L51" s="42" t="str">
        <f t="shared" si="0"/>
        <v>6pieces</v>
      </c>
      <c r="M51" s="658">
        <f t="shared" si="1"/>
        <v>12</v>
      </c>
      <c r="N51" s="659" t="str">
        <f t="shared" si="2"/>
        <v>12 pieces</v>
      </c>
      <c r="O51" s="692">
        <f t="shared" si="3"/>
        <v>130</v>
      </c>
      <c r="P51" s="29">
        <f t="shared" si="4"/>
        <v>65</v>
      </c>
      <c r="Q51" s="29">
        <f t="shared" si="5"/>
        <v>0</v>
      </c>
      <c r="R51" s="655">
        <f t="shared" si="6"/>
        <v>0</v>
      </c>
      <c r="S51" s="28"/>
    </row>
    <row r="52" spans="1:19" ht="15" customHeight="1">
      <c r="A52" s="111">
        <v>42</v>
      </c>
      <c r="B52" s="209" t="s">
        <v>2031</v>
      </c>
      <c r="C52" s="48"/>
      <c r="D52" s="48"/>
      <c r="E52" s="116" t="s">
        <v>2688</v>
      </c>
      <c r="F52" s="111"/>
      <c r="G52" s="670">
        <v>65</v>
      </c>
      <c r="H52" s="787">
        <v>1</v>
      </c>
      <c r="I52" s="88">
        <v>6</v>
      </c>
      <c r="J52" s="88" t="s">
        <v>37</v>
      </c>
      <c r="K52" s="41" t="s">
        <v>26</v>
      </c>
      <c r="L52" s="42" t="str">
        <f t="shared" si="0"/>
        <v>6pieces</v>
      </c>
      <c r="M52" s="658">
        <f t="shared" si="1"/>
        <v>6</v>
      </c>
      <c r="N52" s="659" t="str">
        <f t="shared" si="2"/>
        <v>6 pieces</v>
      </c>
      <c r="O52" s="692">
        <f t="shared" si="3"/>
        <v>65</v>
      </c>
      <c r="P52" s="29">
        <f t="shared" si="4"/>
        <v>65</v>
      </c>
      <c r="Q52" s="109">
        <f t="shared" si="5"/>
        <v>0</v>
      </c>
      <c r="R52" s="655">
        <f t="shared" si="6"/>
        <v>0</v>
      </c>
      <c r="S52" s="28"/>
    </row>
    <row r="53" spans="1:19" ht="15" customHeight="1">
      <c r="A53" s="111">
        <v>43</v>
      </c>
      <c r="B53" s="33" t="s">
        <v>2032</v>
      </c>
      <c r="C53" s="48"/>
      <c r="D53" s="48"/>
      <c r="E53" s="50" t="s">
        <v>2688</v>
      </c>
      <c r="F53" s="111"/>
      <c r="G53" s="670">
        <f>65/6</f>
        <v>10.833333333333334</v>
      </c>
      <c r="H53" s="787">
        <v>11</v>
      </c>
      <c r="I53" s="88">
        <v>1</v>
      </c>
      <c r="J53" s="88" t="s">
        <v>37</v>
      </c>
      <c r="K53" s="41" t="s">
        <v>26</v>
      </c>
      <c r="L53" s="42" t="str">
        <f t="shared" si="0"/>
        <v>1pieces</v>
      </c>
      <c r="M53" s="658">
        <f t="shared" si="1"/>
        <v>11</v>
      </c>
      <c r="N53" s="659" t="str">
        <f t="shared" si="2"/>
        <v>11 pieces</v>
      </c>
      <c r="O53" s="692">
        <f t="shared" si="3"/>
        <v>119.16666666666667</v>
      </c>
      <c r="P53" s="29">
        <f t="shared" si="4"/>
        <v>10.833333333333334</v>
      </c>
      <c r="Q53" s="109">
        <f t="shared" si="5"/>
        <v>0</v>
      </c>
      <c r="R53" s="655">
        <f t="shared" si="6"/>
        <v>0</v>
      </c>
      <c r="S53" s="28"/>
    </row>
    <row r="54" spans="1:19" ht="15" customHeight="1">
      <c r="A54" s="111">
        <v>44</v>
      </c>
      <c r="B54" s="33" t="s">
        <v>2132</v>
      </c>
      <c r="C54" s="48"/>
      <c r="D54" s="48"/>
      <c r="E54" s="50" t="s">
        <v>3291</v>
      </c>
      <c r="F54" s="111"/>
      <c r="G54" s="670">
        <f>287.4/72</f>
        <v>3.9916666666666663</v>
      </c>
      <c r="H54" s="787">
        <v>63</v>
      </c>
      <c r="I54" s="88">
        <v>1</v>
      </c>
      <c r="J54" s="88" t="s">
        <v>37</v>
      </c>
      <c r="K54" s="41" t="s">
        <v>26</v>
      </c>
      <c r="L54" s="42" t="str">
        <f t="shared" si="0"/>
        <v>1pieces</v>
      </c>
      <c r="M54" s="658">
        <f t="shared" si="1"/>
        <v>63</v>
      </c>
      <c r="N54" s="659" t="str">
        <f t="shared" si="2"/>
        <v>63 pieces</v>
      </c>
      <c r="O54" s="692">
        <f t="shared" si="3"/>
        <v>251.47499999999997</v>
      </c>
      <c r="P54" s="29">
        <f t="shared" si="4"/>
        <v>3.9916666666666663</v>
      </c>
      <c r="Q54" s="109">
        <f t="shared" si="5"/>
        <v>0</v>
      </c>
      <c r="R54" s="655">
        <f t="shared" si="6"/>
        <v>0</v>
      </c>
      <c r="S54" s="28"/>
    </row>
    <row r="55" spans="1:19" ht="15" customHeight="1">
      <c r="A55" s="111">
        <v>45</v>
      </c>
      <c r="B55" s="33" t="s">
        <v>2345</v>
      </c>
      <c r="C55" s="48"/>
      <c r="D55" s="139"/>
      <c r="E55" s="50" t="s">
        <v>3262</v>
      </c>
      <c r="F55" s="111"/>
      <c r="G55" s="670">
        <v>75</v>
      </c>
      <c r="H55" s="787">
        <v>9</v>
      </c>
      <c r="I55" s="88">
        <v>50</v>
      </c>
      <c r="J55" s="88" t="s">
        <v>37</v>
      </c>
      <c r="K55" s="41" t="s">
        <v>26</v>
      </c>
      <c r="L55" s="42" t="str">
        <f t="shared" si="0"/>
        <v>50pieces</v>
      </c>
      <c r="M55" s="658">
        <f t="shared" si="1"/>
        <v>450</v>
      </c>
      <c r="N55" s="659" t="str">
        <f t="shared" si="2"/>
        <v>450 pieces</v>
      </c>
      <c r="O55" s="692">
        <f t="shared" si="3"/>
        <v>675</v>
      </c>
      <c r="P55" s="29">
        <f t="shared" si="4"/>
        <v>75</v>
      </c>
      <c r="Q55" s="109">
        <f t="shared" si="5"/>
        <v>0</v>
      </c>
      <c r="R55" s="655">
        <f t="shared" si="6"/>
        <v>0</v>
      </c>
      <c r="S55" s="28"/>
    </row>
    <row r="56" spans="1:19" ht="15" customHeight="1">
      <c r="A56" s="111">
        <v>46</v>
      </c>
      <c r="B56" s="33" t="s">
        <v>2563</v>
      </c>
      <c r="C56" s="48"/>
      <c r="D56" s="139"/>
      <c r="E56" s="50" t="s">
        <v>2564</v>
      </c>
      <c r="F56" s="111"/>
      <c r="G56" s="670">
        <v>85</v>
      </c>
      <c r="H56" s="787">
        <v>3</v>
      </c>
      <c r="I56" s="88">
        <v>1</v>
      </c>
      <c r="J56" s="88" t="s">
        <v>2565</v>
      </c>
      <c r="K56" s="41" t="s">
        <v>26</v>
      </c>
      <c r="L56" s="42" t="str">
        <f t="shared" si="0"/>
        <v>1loaves</v>
      </c>
      <c r="M56" s="658">
        <f t="shared" si="1"/>
        <v>3</v>
      </c>
      <c r="N56" s="659" t="str">
        <f t="shared" si="2"/>
        <v>3 loaves</v>
      </c>
      <c r="O56" s="692">
        <f t="shared" si="3"/>
        <v>255</v>
      </c>
      <c r="P56" s="29">
        <f t="shared" si="4"/>
        <v>85</v>
      </c>
      <c r="Q56" s="29">
        <f t="shared" si="5"/>
        <v>0</v>
      </c>
      <c r="R56" s="655">
        <f t="shared" si="6"/>
        <v>0</v>
      </c>
      <c r="S56" s="28"/>
    </row>
    <row r="57" spans="1:19" ht="15" customHeight="1">
      <c r="A57" s="111">
        <v>47</v>
      </c>
      <c r="B57" s="33" t="s">
        <v>243</v>
      </c>
      <c r="C57" s="48"/>
      <c r="D57" s="139"/>
      <c r="E57" s="50" t="s">
        <v>245</v>
      </c>
      <c r="F57" s="111"/>
      <c r="G57" s="670">
        <v>31</v>
      </c>
      <c r="H57" s="787">
        <v>4</v>
      </c>
      <c r="I57" s="88">
        <v>250</v>
      </c>
      <c r="J57" s="88" t="s">
        <v>59</v>
      </c>
      <c r="K57" s="41" t="s">
        <v>26</v>
      </c>
      <c r="L57" s="42" t="str">
        <f t="shared" si="0"/>
        <v>250grams</v>
      </c>
      <c r="M57" s="658">
        <f t="shared" si="1"/>
        <v>1000</v>
      </c>
      <c r="N57" s="659" t="str">
        <f t="shared" si="2"/>
        <v>1000 grams</v>
      </c>
      <c r="O57" s="692">
        <f t="shared" si="3"/>
        <v>124</v>
      </c>
      <c r="P57" s="29">
        <f t="shared" si="4"/>
        <v>31</v>
      </c>
      <c r="Q57" s="29">
        <f t="shared" si="5"/>
        <v>0</v>
      </c>
      <c r="R57" s="655">
        <f t="shared" si="6"/>
        <v>0</v>
      </c>
      <c r="S57" s="28"/>
    </row>
    <row r="58" spans="1:19" ht="15" customHeight="1">
      <c r="A58" s="111">
        <v>48</v>
      </c>
      <c r="B58" s="33" t="s">
        <v>291</v>
      </c>
      <c r="C58" s="48"/>
      <c r="D58" s="139"/>
      <c r="E58" s="50" t="s">
        <v>288</v>
      </c>
      <c r="F58" s="111"/>
      <c r="G58" s="670">
        <v>31.8</v>
      </c>
      <c r="H58" s="787">
        <f>720/180</f>
        <v>4</v>
      </c>
      <c r="I58" s="88">
        <v>180</v>
      </c>
      <c r="J58" s="88" t="s">
        <v>59</v>
      </c>
      <c r="K58" s="41" t="s">
        <v>26</v>
      </c>
      <c r="L58" s="42" t="str">
        <f t="shared" si="0"/>
        <v>180grams</v>
      </c>
      <c r="M58" s="658">
        <f t="shared" si="1"/>
        <v>720</v>
      </c>
      <c r="N58" s="659" t="str">
        <f t="shared" si="2"/>
        <v>720 grams</v>
      </c>
      <c r="O58" s="692">
        <f t="shared" si="3"/>
        <v>127.2</v>
      </c>
      <c r="P58" s="29">
        <f t="shared" si="4"/>
        <v>31.8</v>
      </c>
      <c r="Q58" s="109">
        <f t="shared" si="5"/>
        <v>0</v>
      </c>
      <c r="R58" s="655">
        <f t="shared" si="6"/>
        <v>0</v>
      </c>
      <c r="S58" s="28"/>
    </row>
    <row r="59" spans="1:19" ht="15" customHeight="1">
      <c r="A59" s="111">
        <v>49</v>
      </c>
      <c r="B59" s="48" t="s">
        <v>298</v>
      </c>
      <c r="C59" s="48"/>
      <c r="D59" s="139"/>
      <c r="E59" s="116" t="s">
        <v>302</v>
      </c>
      <c r="F59" s="111"/>
      <c r="G59" s="670">
        <v>219</v>
      </c>
      <c r="H59" s="787">
        <f>44.25/165</f>
        <v>0.26818181818181819</v>
      </c>
      <c r="I59" s="88">
        <v>165</v>
      </c>
      <c r="J59" s="88" t="s">
        <v>3234</v>
      </c>
      <c r="K59" s="41" t="s">
        <v>26</v>
      </c>
      <c r="L59" s="42" t="str">
        <f t="shared" si="0"/>
        <v>165grams/drained weight</v>
      </c>
      <c r="M59" s="658">
        <f t="shared" si="1"/>
        <v>44.25</v>
      </c>
      <c r="N59" s="659" t="str">
        <f t="shared" si="2"/>
        <v>44.25 grams/drained weight</v>
      </c>
      <c r="O59" s="692">
        <f t="shared" si="3"/>
        <v>58.731818181818184</v>
      </c>
      <c r="P59" s="29">
        <f t="shared" si="4"/>
        <v>219</v>
      </c>
      <c r="Q59" s="109">
        <f t="shared" si="5"/>
        <v>0</v>
      </c>
      <c r="R59" s="655">
        <f t="shared" si="6"/>
        <v>0</v>
      </c>
      <c r="S59" s="28"/>
    </row>
    <row r="60" spans="1:19" ht="15" customHeight="1">
      <c r="A60" s="111">
        <v>50</v>
      </c>
      <c r="B60" s="33" t="s">
        <v>417</v>
      </c>
      <c r="C60" s="48"/>
      <c r="D60" s="139"/>
      <c r="E60" s="50" t="s">
        <v>419</v>
      </c>
      <c r="F60" s="111"/>
      <c r="G60" s="670">
        <v>56.9</v>
      </c>
      <c r="H60" s="787">
        <f>936/156</f>
        <v>6</v>
      </c>
      <c r="I60" s="88">
        <v>156</v>
      </c>
      <c r="J60" s="88" t="s">
        <v>3252</v>
      </c>
      <c r="K60" s="41" t="s">
        <v>26</v>
      </c>
      <c r="L60" s="42" t="str">
        <f t="shared" si="0"/>
        <v>156Drained Weight grams</v>
      </c>
      <c r="M60" s="658">
        <f t="shared" si="1"/>
        <v>936</v>
      </c>
      <c r="N60" s="659" t="str">
        <f t="shared" si="2"/>
        <v>936 Drained Weight grams</v>
      </c>
      <c r="O60" s="692">
        <f t="shared" si="3"/>
        <v>341.4</v>
      </c>
      <c r="P60" s="29">
        <f t="shared" si="4"/>
        <v>56.9</v>
      </c>
      <c r="Q60" s="109">
        <f t="shared" si="5"/>
        <v>0</v>
      </c>
      <c r="R60" s="655">
        <f t="shared" si="6"/>
        <v>0</v>
      </c>
      <c r="S60" s="28"/>
    </row>
    <row r="61" spans="1:19" ht="15" customHeight="1">
      <c r="A61" s="111">
        <v>51</v>
      </c>
      <c r="B61" s="33" t="s">
        <v>759</v>
      </c>
      <c r="C61" s="48"/>
      <c r="D61" s="139"/>
      <c r="E61" s="144" t="s">
        <v>761</v>
      </c>
      <c r="F61" s="111"/>
      <c r="G61" s="670">
        <v>56.1</v>
      </c>
      <c r="H61" s="787">
        <f>1560/260</f>
        <v>6</v>
      </c>
      <c r="I61" s="88">
        <v>260</v>
      </c>
      <c r="J61" s="88" t="s">
        <v>59</v>
      </c>
      <c r="K61" s="41" t="s">
        <v>26</v>
      </c>
      <c r="L61" s="42" t="str">
        <f t="shared" si="0"/>
        <v>260grams</v>
      </c>
      <c r="M61" s="658">
        <f t="shared" si="1"/>
        <v>1560</v>
      </c>
      <c r="N61" s="659" t="str">
        <f t="shared" si="2"/>
        <v>1560 grams</v>
      </c>
      <c r="O61" s="692">
        <f t="shared" si="3"/>
        <v>336.6</v>
      </c>
      <c r="P61" s="29">
        <f t="shared" si="4"/>
        <v>56.1</v>
      </c>
      <c r="Q61" s="29">
        <f t="shared" si="5"/>
        <v>0</v>
      </c>
      <c r="R61" s="655">
        <f t="shared" si="6"/>
        <v>0</v>
      </c>
      <c r="S61" s="28"/>
    </row>
    <row r="62" spans="1:19" ht="15" customHeight="1">
      <c r="A62" s="111">
        <v>52</v>
      </c>
      <c r="B62" s="48" t="s">
        <v>764</v>
      </c>
      <c r="C62" s="48"/>
      <c r="D62" s="139"/>
      <c r="E62" s="50" t="s">
        <v>765</v>
      </c>
      <c r="F62" s="111"/>
      <c r="G62" s="670">
        <v>45.2</v>
      </c>
      <c r="H62" s="787">
        <f>1440/180</f>
        <v>8</v>
      </c>
      <c r="I62" s="88">
        <v>180</v>
      </c>
      <c r="J62" s="88" t="s">
        <v>59</v>
      </c>
      <c r="K62" s="229" t="s">
        <v>26</v>
      </c>
      <c r="L62" s="42" t="str">
        <f t="shared" si="0"/>
        <v>180grams</v>
      </c>
      <c r="M62" s="658">
        <f t="shared" si="1"/>
        <v>1440</v>
      </c>
      <c r="N62" s="659" t="str">
        <f t="shared" si="2"/>
        <v>1440 grams</v>
      </c>
      <c r="O62" s="692">
        <f t="shared" si="3"/>
        <v>361.6</v>
      </c>
      <c r="P62" s="29">
        <f t="shared" si="4"/>
        <v>45.2</v>
      </c>
      <c r="Q62" s="82">
        <f t="shared" si="5"/>
        <v>0</v>
      </c>
      <c r="R62" s="655">
        <f t="shared" si="6"/>
        <v>0</v>
      </c>
      <c r="S62" s="84"/>
    </row>
    <row r="63" spans="1:19" ht="15" customHeight="1">
      <c r="A63" s="111">
        <v>53</v>
      </c>
      <c r="B63" s="33" t="s">
        <v>1028</v>
      </c>
      <c r="C63" s="48"/>
      <c r="D63" s="139"/>
      <c r="E63" s="50" t="s">
        <v>1031</v>
      </c>
      <c r="F63" s="111"/>
      <c r="G63" s="670">
        <v>89.5</v>
      </c>
      <c r="H63" s="787">
        <f>844/422</f>
        <v>2</v>
      </c>
      <c r="I63" s="88">
        <v>422</v>
      </c>
      <c r="J63" s="88" t="s">
        <v>59</v>
      </c>
      <c r="K63" s="41" t="s">
        <v>26</v>
      </c>
      <c r="L63" s="42" t="str">
        <f t="shared" si="0"/>
        <v>422grams</v>
      </c>
      <c r="M63" s="658">
        <f t="shared" si="1"/>
        <v>844</v>
      </c>
      <c r="N63" s="659" t="str">
        <f t="shared" si="2"/>
        <v>844 grams</v>
      </c>
      <c r="O63" s="692">
        <f t="shared" si="3"/>
        <v>179</v>
      </c>
      <c r="P63" s="29">
        <f t="shared" si="4"/>
        <v>89.5</v>
      </c>
      <c r="Q63" s="74">
        <f t="shared" si="5"/>
        <v>0</v>
      </c>
      <c r="R63" s="655">
        <f t="shared" si="6"/>
        <v>0</v>
      </c>
      <c r="S63" s="28"/>
    </row>
    <row r="64" spans="1:19" ht="15" customHeight="1">
      <c r="A64" s="111">
        <v>54</v>
      </c>
      <c r="B64" s="48" t="s">
        <v>1050</v>
      </c>
      <c r="C64" s="48"/>
      <c r="D64" s="139"/>
      <c r="E64" s="91" t="s">
        <v>2690</v>
      </c>
      <c r="F64" s="111"/>
      <c r="G64" s="670">
        <v>27.2</v>
      </c>
      <c r="H64" s="787">
        <v>2</v>
      </c>
      <c r="I64" s="88">
        <v>113</v>
      </c>
      <c r="J64" s="88" t="s">
        <v>3271</v>
      </c>
      <c r="K64" s="41" t="s">
        <v>26</v>
      </c>
      <c r="L64" s="42" t="str">
        <f t="shared" si="0"/>
        <v>113Drained weight grams</v>
      </c>
      <c r="M64" s="658">
        <f t="shared" si="1"/>
        <v>226</v>
      </c>
      <c r="N64" s="659" t="str">
        <f t="shared" si="2"/>
        <v>226 Drained weight grams</v>
      </c>
      <c r="O64" s="692">
        <f t="shared" si="3"/>
        <v>54.4</v>
      </c>
      <c r="P64" s="29">
        <f t="shared" si="4"/>
        <v>27.2</v>
      </c>
      <c r="Q64" s="74">
        <f t="shared" si="5"/>
        <v>0</v>
      </c>
      <c r="R64" s="655">
        <f t="shared" si="6"/>
        <v>0</v>
      </c>
      <c r="S64" s="28"/>
    </row>
    <row r="65" spans="1:19" ht="15" customHeight="1">
      <c r="A65" s="111">
        <v>55</v>
      </c>
      <c r="B65" s="48" t="s">
        <v>1260</v>
      </c>
      <c r="C65" s="48"/>
      <c r="D65" s="139"/>
      <c r="E65" s="91" t="s">
        <v>3237</v>
      </c>
      <c r="F65" s="111"/>
      <c r="G65" s="670">
        <v>170.6</v>
      </c>
      <c r="H65" s="787">
        <f>680/340</f>
        <v>2</v>
      </c>
      <c r="I65" s="88">
        <v>340</v>
      </c>
      <c r="J65" s="88" t="s">
        <v>59</v>
      </c>
      <c r="K65" s="41" t="s">
        <v>26</v>
      </c>
      <c r="L65" s="42" t="str">
        <f t="shared" si="0"/>
        <v>340grams</v>
      </c>
      <c r="M65" s="658">
        <f t="shared" si="1"/>
        <v>680</v>
      </c>
      <c r="N65" s="659" t="str">
        <f t="shared" si="2"/>
        <v>680 grams</v>
      </c>
      <c r="O65" s="692">
        <f t="shared" si="3"/>
        <v>341.2</v>
      </c>
      <c r="P65" s="29">
        <f t="shared" si="4"/>
        <v>170.6</v>
      </c>
      <c r="Q65" s="109">
        <f t="shared" si="5"/>
        <v>0</v>
      </c>
      <c r="R65" s="655">
        <f t="shared" si="6"/>
        <v>0</v>
      </c>
      <c r="S65" s="28"/>
    </row>
    <row r="66" spans="1:19" ht="15" customHeight="1">
      <c r="A66" s="111">
        <v>56</v>
      </c>
      <c r="B66" s="90" t="s">
        <v>1300</v>
      </c>
      <c r="C66" s="48"/>
      <c r="D66" s="139"/>
      <c r="E66" s="91" t="s">
        <v>1303</v>
      </c>
      <c r="F66" s="111"/>
      <c r="G66" s="670">
        <v>40.200000000000003</v>
      </c>
      <c r="H66" s="787">
        <f>1250/250</f>
        <v>5</v>
      </c>
      <c r="I66" s="88">
        <v>250</v>
      </c>
      <c r="J66" s="88" t="s">
        <v>3252</v>
      </c>
      <c r="K66" s="41" t="s">
        <v>26</v>
      </c>
      <c r="L66" s="42" t="str">
        <f t="shared" si="0"/>
        <v>250Drained Weight grams</v>
      </c>
      <c r="M66" s="658">
        <f t="shared" si="1"/>
        <v>1250</v>
      </c>
      <c r="N66" s="659" t="str">
        <f t="shared" si="2"/>
        <v>1250 Drained Weight grams</v>
      </c>
      <c r="O66" s="692">
        <f t="shared" si="3"/>
        <v>201</v>
      </c>
      <c r="P66" s="29">
        <f t="shared" si="4"/>
        <v>40.200000000000003</v>
      </c>
      <c r="Q66" s="29">
        <f t="shared" si="5"/>
        <v>0</v>
      </c>
      <c r="R66" s="655">
        <f t="shared" si="6"/>
        <v>0</v>
      </c>
      <c r="S66" s="28"/>
    </row>
    <row r="67" spans="1:19" ht="15" customHeight="1">
      <c r="A67" s="111">
        <v>57</v>
      </c>
      <c r="B67" s="320" t="s">
        <v>1397</v>
      </c>
      <c r="C67" s="48"/>
      <c r="D67" s="139"/>
      <c r="E67" s="91" t="s">
        <v>1398</v>
      </c>
      <c r="F67" s="111"/>
      <c r="G67" s="670">
        <v>23.7</v>
      </c>
      <c r="H67" s="787">
        <f>340/85</f>
        <v>4</v>
      </c>
      <c r="I67" s="88">
        <v>85</v>
      </c>
      <c r="J67" s="88" t="s">
        <v>59</v>
      </c>
      <c r="K67" s="41" t="s">
        <v>26</v>
      </c>
      <c r="L67" s="42" t="str">
        <f t="shared" si="0"/>
        <v>85grams</v>
      </c>
      <c r="M67" s="658">
        <f t="shared" si="1"/>
        <v>340</v>
      </c>
      <c r="N67" s="659" t="str">
        <f t="shared" si="2"/>
        <v>340 grams</v>
      </c>
      <c r="O67" s="692">
        <f t="shared" si="3"/>
        <v>94.8</v>
      </c>
      <c r="P67" s="29">
        <f t="shared" si="4"/>
        <v>23.7</v>
      </c>
      <c r="Q67" s="29">
        <f t="shared" si="5"/>
        <v>0</v>
      </c>
      <c r="R67" s="655">
        <f t="shared" si="6"/>
        <v>0</v>
      </c>
      <c r="S67" s="28"/>
    </row>
    <row r="68" spans="1:19" ht="15" customHeight="1">
      <c r="A68" s="111">
        <v>58</v>
      </c>
      <c r="B68" s="89" t="s">
        <v>1397</v>
      </c>
      <c r="C68" s="48"/>
      <c r="D68" s="139"/>
      <c r="E68" s="149" t="s">
        <v>1400</v>
      </c>
      <c r="F68" s="111"/>
      <c r="G68" s="670">
        <v>25</v>
      </c>
      <c r="H68" s="787">
        <f>230/85</f>
        <v>2.7058823529411766</v>
      </c>
      <c r="I68" s="88">
        <v>85</v>
      </c>
      <c r="J68" s="88" t="s">
        <v>59</v>
      </c>
      <c r="K68" s="41" t="s">
        <v>26</v>
      </c>
      <c r="L68" s="42" t="str">
        <f t="shared" si="0"/>
        <v>85grams</v>
      </c>
      <c r="M68" s="658">
        <f t="shared" si="1"/>
        <v>230</v>
      </c>
      <c r="N68" s="659" t="str">
        <f t="shared" si="2"/>
        <v>230 grams</v>
      </c>
      <c r="O68" s="692">
        <f t="shared" si="3"/>
        <v>67.64705882352942</v>
      </c>
      <c r="P68" s="29">
        <f t="shared" si="4"/>
        <v>25</v>
      </c>
      <c r="Q68" s="109">
        <f t="shared" si="5"/>
        <v>0</v>
      </c>
      <c r="R68" s="655">
        <f t="shared" si="6"/>
        <v>0</v>
      </c>
      <c r="S68" s="28"/>
    </row>
    <row r="69" spans="1:19" ht="15" customHeight="1">
      <c r="A69" s="111">
        <v>59</v>
      </c>
      <c r="B69" s="90" t="s">
        <v>1422</v>
      </c>
      <c r="C69" s="48"/>
      <c r="D69" s="139"/>
      <c r="E69" s="149" t="s">
        <v>1424</v>
      </c>
      <c r="F69" s="111"/>
      <c r="G69" s="670">
        <v>142.30000000000001</v>
      </c>
      <c r="H69" s="787">
        <f>2040/340</f>
        <v>6</v>
      </c>
      <c r="I69" s="88">
        <v>340</v>
      </c>
      <c r="J69" s="88" t="s">
        <v>59</v>
      </c>
      <c r="K69" s="41" t="s">
        <v>26</v>
      </c>
      <c r="L69" s="42" t="str">
        <f t="shared" si="0"/>
        <v>340grams</v>
      </c>
      <c r="M69" s="658">
        <f t="shared" si="1"/>
        <v>2040</v>
      </c>
      <c r="N69" s="659" t="str">
        <f t="shared" si="2"/>
        <v>2040 grams</v>
      </c>
      <c r="O69" s="692">
        <f t="shared" si="3"/>
        <v>853.80000000000007</v>
      </c>
      <c r="P69" s="29">
        <f t="shared" si="4"/>
        <v>142.30000000000001</v>
      </c>
      <c r="Q69" s="109">
        <f t="shared" si="5"/>
        <v>0</v>
      </c>
      <c r="R69" s="655">
        <f t="shared" si="6"/>
        <v>0</v>
      </c>
      <c r="S69" s="28"/>
    </row>
    <row r="70" spans="1:19" ht="15" customHeight="1">
      <c r="A70" s="111">
        <v>60</v>
      </c>
      <c r="B70" s="320" t="s">
        <v>1422</v>
      </c>
      <c r="C70" s="48"/>
      <c r="D70" s="139"/>
      <c r="E70" s="91" t="s">
        <v>1423</v>
      </c>
      <c r="F70" s="111"/>
      <c r="G70" s="670">
        <v>88.8</v>
      </c>
      <c r="H70" s="787">
        <f>700/350</f>
        <v>2</v>
      </c>
      <c r="I70" s="88">
        <v>350</v>
      </c>
      <c r="J70" s="88" t="s">
        <v>59</v>
      </c>
      <c r="K70" s="41" t="s">
        <v>26</v>
      </c>
      <c r="L70" s="42" t="str">
        <f t="shared" si="0"/>
        <v>350grams</v>
      </c>
      <c r="M70" s="658">
        <f t="shared" si="1"/>
        <v>700</v>
      </c>
      <c r="N70" s="659" t="str">
        <f t="shared" si="2"/>
        <v>700 grams</v>
      </c>
      <c r="O70" s="692">
        <f t="shared" si="3"/>
        <v>177.6</v>
      </c>
      <c r="P70" s="29">
        <f t="shared" si="4"/>
        <v>88.8</v>
      </c>
      <c r="Q70" s="29">
        <f t="shared" si="5"/>
        <v>0</v>
      </c>
      <c r="R70" s="655">
        <f t="shared" si="6"/>
        <v>0</v>
      </c>
      <c r="S70" s="28"/>
    </row>
    <row r="71" spans="1:19" ht="15" customHeight="1">
      <c r="A71" s="111">
        <v>61</v>
      </c>
      <c r="B71" s="89" t="s">
        <v>1425</v>
      </c>
      <c r="C71" s="48"/>
      <c r="D71" s="139"/>
      <c r="E71" s="149" t="s">
        <v>1426</v>
      </c>
      <c r="F71" s="111"/>
      <c r="G71" s="670">
        <v>85.1</v>
      </c>
      <c r="H71" s="787">
        <v>1</v>
      </c>
      <c r="I71" s="88">
        <v>350</v>
      </c>
      <c r="J71" s="88" t="s">
        <v>59</v>
      </c>
      <c r="K71" s="41" t="s">
        <v>26</v>
      </c>
      <c r="L71" s="42" t="str">
        <f t="shared" si="0"/>
        <v>350grams</v>
      </c>
      <c r="M71" s="658">
        <f t="shared" si="1"/>
        <v>350</v>
      </c>
      <c r="N71" s="659" t="str">
        <f t="shared" si="2"/>
        <v>350 grams</v>
      </c>
      <c r="O71" s="692">
        <f t="shared" si="3"/>
        <v>85.1</v>
      </c>
      <c r="P71" s="29">
        <f t="shared" si="4"/>
        <v>85.1</v>
      </c>
      <c r="Q71" s="29">
        <f t="shared" si="5"/>
        <v>0</v>
      </c>
      <c r="R71" s="655">
        <f t="shared" si="6"/>
        <v>0</v>
      </c>
      <c r="S71" s="28"/>
    </row>
    <row r="72" spans="1:19" ht="15" customHeight="1">
      <c r="A72" s="111">
        <v>62</v>
      </c>
      <c r="B72" s="90" t="s">
        <v>1433</v>
      </c>
      <c r="C72" s="48"/>
      <c r="D72" s="179"/>
      <c r="E72" s="91" t="s">
        <v>1434</v>
      </c>
      <c r="F72" s="156"/>
      <c r="G72" s="671">
        <v>106.5</v>
      </c>
      <c r="H72" s="789">
        <v>1</v>
      </c>
      <c r="I72" s="110">
        <v>230</v>
      </c>
      <c r="J72" s="88" t="s">
        <v>3252</v>
      </c>
      <c r="K72" s="41" t="s">
        <v>26</v>
      </c>
      <c r="L72" s="42" t="str">
        <f t="shared" si="0"/>
        <v>230Drained Weight grams</v>
      </c>
      <c r="M72" s="658">
        <f t="shared" si="1"/>
        <v>230</v>
      </c>
      <c r="N72" s="659" t="str">
        <f t="shared" si="2"/>
        <v>230 Drained Weight grams</v>
      </c>
      <c r="O72" s="692">
        <f t="shared" si="3"/>
        <v>106.5</v>
      </c>
      <c r="P72" s="29">
        <f t="shared" si="4"/>
        <v>106.5</v>
      </c>
      <c r="Q72" s="109">
        <f t="shared" si="5"/>
        <v>0</v>
      </c>
      <c r="R72" s="655">
        <f t="shared" si="6"/>
        <v>0</v>
      </c>
      <c r="S72" s="28"/>
    </row>
    <row r="73" spans="1:19" ht="15" customHeight="1">
      <c r="A73" s="111">
        <v>63</v>
      </c>
      <c r="B73" s="320" t="s">
        <v>1459</v>
      </c>
      <c r="C73" s="48"/>
      <c r="D73" s="179"/>
      <c r="E73" s="91" t="s">
        <v>3257</v>
      </c>
      <c r="F73" s="156"/>
      <c r="G73" s="670">
        <v>73.599999999999994</v>
      </c>
      <c r="H73" s="787">
        <f>3825/425</f>
        <v>9</v>
      </c>
      <c r="I73" s="88">
        <v>425</v>
      </c>
      <c r="J73" s="88" t="s">
        <v>59</v>
      </c>
      <c r="K73" s="41" t="s">
        <v>26</v>
      </c>
      <c r="L73" s="42" t="str">
        <f t="shared" si="0"/>
        <v>425grams</v>
      </c>
      <c r="M73" s="658">
        <f t="shared" si="1"/>
        <v>3825</v>
      </c>
      <c r="N73" s="659" t="str">
        <f t="shared" si="2"/>
        <v>3825 grams</v>
      </c>
      <c r="O73" s="692">
        <f t="shared" si="3"/>
        <v>662.4</v>
      </c>
      <c r="P73" s="29">
        <f t="shared" si="4"/>
        <v>73.599999999999994</v>
      </c>
      <c r="Q73" s="74">
        <f t="shared" si="5"/>
        <v>0</v>
      </c>
      <c r="R73" s="655">
        <f t="shared" si="6"/>
        <v>0</v>
      </c>
      <c r="S73" s="28"/>
    </row>
    <row r="74" spans="1:19" ht="15" customHeight="1">
      <c r="A74" s="111">
        <v>64</v>
      </c>
      <c r="B74" s="90" t="s">
        <v>1578</v>
      </c>
      <c r="C74" s="48"/>
      <c r="D74" s="179"/>
      <c r="E74" s="91" t="s">
        <v>1579</v>
      </c>
      <c r="F74" s="156"/>
      <c r="G74" s="670">
        <v>31</v>
      </c>
      <c r="H74" s="787">
        <v>4</v>
      </c>
      <c r="I74" s="88">
        <v>210</v>
      </c>
      <c r="J74" s="88" t="s">
        <v>59</v>
      </c>
      <c r="K74" s="41" t="s">
        <v>26</v>
      </c>
      <c r="L74" s="42" t="str">
        <f t="shared" si="0"/>
        <v>210grams</v>
      </c>
      <c r="M74" s="658">
        <f t="shared" si="1"/>
        <v>840</v>
      </c>
      <c r="N74" s="659" t="str">
        <f t="shared" si="2"/>
        <v>840 grams</v>
      </c>
      <c r="O74" s="692">
        <f t="shared" si="3"/>
        <v>124</v>
      </c>
      <c r="P74" s="29">
        <f t="shared" si="4"/>
        <v>31</v>
      </c>
      <c r="Q74" s="29">
        <f t="shared" si="5"/>
        <v>0</v>
      </c>
      <c r="R74" s="655">
        <f t="shared" si="6"/>
        <v>0</v>
      </c>
      <c r="S74" s="28"/>
    </row>
    <row r="75" spans="1:19" ht="15" customHeight="1">
      <c r="A75" s="111">
        <v>65</v>
      </c>
      <c r="B75" s="320" t="s">
        <v>2173</v>
      </c>
      <c r="C75" s="48"/>
      <c r="D75" s="179"/>
      <c r="E75" s="91" t="s">
        <v>2174</v>
      </c>
      <c r="F75" s="156"/>
      <c r="G75" s="670">
        <v>59.9</v>
      </c>
      <c r="H75" s="787">
        <v>10</v>
      </c>
      <c r="I75" s="88">
        <v>425</v>
      </c>
      <c r="J75" s="88" t="s">
        <v>59</v>
      </c>
      <c r="K75" s="41" t="s">
        <v>26</v>
      </c>
      <c r="L75" s="42" t="str">
        <f t="shared" si="0"/>
        <v>425grams</v>
      </c>
      <c r="M75" s="658">
        <f t="shared" si="1"/>
        <v>4250</v>
      </c>
      <c r="N75" s="659" t="str">
        <f t="shared" si="2"/>
        <v>4250 grams</v>
      </c>
      <c r="O75" s="692">
        <f t="shared" si="3"/>
        <v>599</v>
      </c>
      <c r="P75" s="29">
        <f t="shared" si="4"/>
        <v>59.9</v>
      </c>
      <c r="Q75" s="29">
        <f t="shared" si="5"/>
        <v>0</v>
      </c>
      <c r="R75" s="655">
        <f t="shared" si="6"/>
        <v>0</v>
      </c>
      <c r="S75" s="28"/>
    </row>
    <row r="76" spans="1:19" ht="15" customHeight="1">
      <c r="A76" s="111">
        <v>66</v>
      </c>
      <c r="B76" s="320" t="s">
        <v>2300</v>
      </c>
      <c r="C76" s="48"/>
      <c r="D76" s="179"/>
      <c r="E76" s="91" t="s">
        <v>2301</v>
      </c>
      <c r="F76" s="156"/>
      <c r="G76" s="670">
        <v>208</v>
      </c>
      <c r="H76" s="787">
        <v>2</v>
      </c>
      <c r="I76" s="88">
        <v>340</v>
      </c>
      <c r="J76" s="88" t="s">
        <v>59</v>
      </c>
      <c r="K76" s="41" t="s">
        <v>26</v>
      </c>
      <c r="L76" s="42" t="str">
        <f t="shared" si="0"/>
        <v>340grams</v>
      </c>
      <c r="M76" s="658">
        <f t="shared" si="1"/>
        <v>680</v>
      </c>
      <c r="N76" s="659" t="str">
        <f t="shared" si="2"/>
        <v>680 grams</v>
      </c>
      <c r="O76" s="692">
        <f t="shared" si="3"/>
        <v>416</v>
      </c>
      <c r="P76" s="29">
        <f t="shared" si="4"/>
        <v>208</v>
      </c>
      <c r="Q76" s="29">
        <f t="shared" si="5"/>
        <v>0</v>
      </c>
      <c r="R76" s="655">
        <f t="shared" si="6"/>
        <v>0</v>
      </c>
      <c r="S76" s="28"/>
    </row>
    <row r="77" spans="1:19" ht="15" customHeight="1">
      <c r="A77" s="111">
        <v>67</v>
      </c>
      <c r="B77" s="89" t="s">
        <v>2511</v>
      </c>
      <c r="C77" s="48"/>
      <c r="D77" s="9"/>
      <c r="E77" s="149" t="s">
        <v>2512</v>
      </c>
      <c r="F77" s="156"/>
      <c r="G77" s="670">
        <v>98.4</v>
      </c>
      <c r="H77" s="787">
        <f>7980/420</f>
        <v>19</v>
      </c>
      <c r="I77" s="88">
        <v>420</v>
      </c>
      <c r="J77" s="88" t="s">
        <v>59</v>
      </c>
      <c r="K77" s="41" t="s">
        <v>26</v>
      </c>
      <c r="L77" s="42" t="str">
        <f t="shared" si="0"/>
        <v>420grams</v>
      </c>
      <c r="M77" s="658">
        <f t="shared" si="1"/>
        <v>7980</v>
      </c>
      <c r="N77" s="659" t="str">
        <f t="shared" si="2"/>
        <v>7980 grams</v>
      </c>
      <c r="O77" s="692">
        <f t="shared" si="3"/>
        <v>1869.6000000000001</v>
      </c>
      <c r="P77" s="29">
        <f t="shared" si="4"/>
        <v>98.4</v>
      </c>
      <c r="Q77" s="29">
        <f t="shared" si="5"/>
        <v>0</v>
      </c>
      <c r="R77" s="655">
        <f t="shared" si="6"/>
        <v>0</v>
      </c>
      <c r="S77" s="28"/>
    </row>
    <row r="78" spans="1:19" ht="15" customHeight="1">
      <c r="A78" s="111">
        <v>68</v>
      </c>
      <c r="B78" s="33" t="s">
        <v>1669</v>
      </c>
      <c r="C78" s="48"/>
      <c r="D78" s="35"/>
      <c r="E78" s="50" t="s">
        <v>3320</v>
      </c>
      <c r="F78" s="156"/>
      <c r="G78" s="675">
        <v>77.45</v>
      </c>
      <c r="H78" s="787">
        <v>6</v>
      </c>
      <c r="I78" s="88">
        <v>1</v>
      </c>
      <c r="J78" s="677" t="s">
        <v>37</v>
      </c>
      <c r="K78" s="41" t="s">
        <v>26</v>
      </c>
      <c r="L78" s="42" t="str">
        <f t="shared" si="0"/>
        <v>1pieces</v>
      </c>
      <c r="M78" s="658">
        <f t="shared" si="1"/>
        <v>6</v>
      </c>
      <c r="N78" s="659" t="str">
        <f t="shared" si="2"/>
        <v>6 pieces</v>
      </c>
      <c r="O78" s="692">
        <f t="shared" si="3"/>
        <v>464.70000000000005</v>
      </c>
      <c r="P78" s="29">
        <f t="shared" si="4"/>
        <v>77.45</v>
      </c>
      <c r="Q78" s="29">
        <f t="shared" si="5"/>
        <v>0</v>
      </c>
      <c r="R78" s="655">
        <f t="shared" si="6"/>
        <v>0</v>
      </c>
      <c r="S78" s="28"/>
    </row>
    <row r="79" spans="1:19" ht="15" customHeight="1">
      <c r="A79" s="111">
        <v>69</v>
      </c>
      <c r="B79" s="33" t="s">
        <v>2313</v>
      </c>
      <c r="C79" s="48"/>
      <c r="D79" s="9"/>
      <c r="E79" s="50" t="s">
        <v>2185</v>
      </c>
      <c r="F79" s="161"/>
      <c r="G79" s="670">
        <v>33.76</v>
      </c>
      <c r="H79" s="787">
        <v>17</v>
      </c>
      <c r="I79" s="88">
        <v>1</v>
      </c>
      <c r="J79" s="121" t="s">
        <v>37</v>
      </c>
      <c r="K79" s="41" t="s">
        <v>26</v>
      </c>
      <c r="L79" s="42" t="str">
        <f t="shared" si="0"/>
        <v>1pieces</v>
      </c>
      <c r="M79" s="658">
        <f t="shared" si="1"/>
        <v>17</v>
      </c>
      <c r="N79" s="659" t="str">
        <f t="shared" si="2"/>
        <v>17 pieces</v>
      </c>
      <c r="O79" s="692">
        <f t="shared" si="3"/>
        <v>573.91999999999996</v>
      </c>
      <c r="P79" s="29">
        <f t="shared" si="4"/>
        <v>33.76</v>
      </c>
      <c r="Q79" s="29">
        <f t="shared" si="5"/>
        <v>0</v>
      </c>
      <c r="R79" s="655">
        <f t="shared" si="6"/>
        <v>0</v>
      </c>
      <c r="S79" s="28"/>
    </row>
    <row r="80" spans="1:19" ht="15" customHeight="1">
      <c r="A80" s="111">
        <v>70</v>
      </c>
      <c r="B80" s="33" t="s">
        <v>2492</v>
      </c>
      <c r="C80" s="48"/>
      <c r="D80" s="9"/>
      <c r="E80" s="50" t="s">
        <v>3321</v>
      </c>
      <c r="F80" s="161"/>
      <c r="G80" s="670">
        <v>50.81</v>
      </c>
      <c r="H80" s="787">
        <v>30</v>
      </c>
      <c r="I80" s="88">
        <v>1</v>
      </c>
      <c r="J80" s="121" t="s">
        <v>2747</v>
      </c>
      <c r="K80" s="41" t="s">
        <v>26</v>
      </c>
      <c r="L80" s="42" t="str">
        <f t="shared" si="0"/>
        <v>1roll</v>
      </c>
      <c r="M80" s="658">
        <f t="shared" si="1"/>
        <v>30</v>
      </c>
      <c r="N80" s="659" t="str">
        <f t="shared" si="2"/>
        <v>30 roll</v>
      </c>
      <c r="O80" s="692">
        <f t="shared" si="3"/>
        <v>1524.3000000000002</v>
      </c>
      <c r="P80" s="29">
        <f t="shared" si="4"/>
        <v>50.810000000000009</v>
      </c>
      <c r="Q80" s="109">
        <f t="shared" si="5"/>
        <v>0</v>
      </c>
      <c r="R80" s="655">
        <f t="shared" si="6"/>
        <v>0</v>
      </c>
      <c r="S80" s="28"/>
    </row>
    <row r="81" spans="1:19" ht="15" customHeight="1">
      <c r="A81" s="111">
        <v>71</v>
      </c>
      <c r="B81" s="209" t="s">
        <v>556</v>
      </c>
      <c r="C81" s="48"/>
      <c r="D81" s="9"/>
      <c r="E81" s="50" t="s">
        <v>3322</v>
      </c>
      <c r="F81" s="161"/>
      <c r="G81" s="670">
        <v>134</v>
      </c>
      <c r="H81" s="787">
        <v>114.66</v>
      </c>
      <c r="I81" s="88">
        <v>1</v>
      </c>
      <c r="J81" s="121" t="s">
        <v>2776</v>
      </c>
      <c r="K81" s="41" t="s">
        <v>26</v>
      </c>
      <c r="L81" s="42" t="str">
        <f t="shared" si="0"/>
        <v>1kilos</v>
      </c>
      <c r="M81" s="658">
        <f t="shared" si="1"/>
        <v>114.66</v>
      </c>
      <c r="N81" s="659" t="str">
        <f t="shared" si="2"/>
        <v>114.66 kilos</v>
      </c>
      <c r="O81" s="692">
        <f t="shared" si="3"/>
        <v>15364.439999999999</v>
      </c>
      <c r="P81" s="29">
        <f t="shared" si="4"/>
        <v>134</v>
      </c>
      <c r="Q81" s="109">
        <f t="shared" si="5"/>
        <v>0</v>
      </c>
      <c r="R81" s="655">
        <f t="shared" si="6"/>
        <v>0</v>
      </c>
      <c r="S81" s="28"/>
    </row>
    <row r="82" spans="1:19" ht="15" customHeight="1">
      <c r="A82" s="111">
        <v>72</v>
      </c>
      <c r="B82" s="33" t="s">
        <v>570</v>
      </c>
      <c r="C82" s="48"/>
      <c r="D82" s="9"/>
      <c r="E82" s="50" t="s">
        <v>121</v>
      </c>
      <c r="F82" s="161"/>
      <c r="G82" s="657">
        <v>170</v>
      </c>
      <c r="H82" s="776">
        <v>7</v>
      </c>
      <c r="I82" s="121">
        <v>1</v>
      </c>
      <c r="J82" s="168" t="s">
        <v>2776</v>
      </c>
      <c r="K82" s="41" t="s">
        <v>26</v>
      </c>
      <c r="L82" s="42" t="str">
        <f t="shared" si="0"/>
        <v>1kilos</v>
      </c>
      <c r="M82" s="658">
        <f t="shared" si="1"/>
        <v>7</v>
      </c>
      <c r="N82" s="659" t="str">
        <f t="shared" si="2"/>
        <v>7 kilos</v>
      </c>
      <c r="O82" s="692">
        <f t="shared" si="3"/>
        <v>1190</v>
      </c>
      <c r="P82" s="29">
        <f t="shared" si="4"/>
        <v>170</v>
      </c>
      <c r="Q82" s="29">
        <f t="shared" si="5"/>
        <v>0</v>
      </c>
      <c r="R82" s="655">
        <f t="shared" si="6"/>
        <v>0</v>
      </c>
      <c r="S82" s="28"/>
    </row>
    <row r="83" spans="1:19" ht="15" customHeight="1">
      <c r="A83" s="111">
        <v>73</v>
      </c>
      <c r="B83" s="33" t="s">
        <v>139</v>
      </c>
      <c r="C83" s="48"/>
      <c r="D83" s="9"/>
      <c r="E83" s="50" t="s">
        <v>2700</v>
      </c>
      <c r="F83" s="161"/>
      <c r="G83" s="657">
        <v>180.25</v>
      </c>
      <c r="H83" s="776">
        <f>515/250</f>
        <v>2.06</v>
      </c>
      <c r="I83" s="121">
        <v>250</v>
      </c>
      <c r="J83" s="168" t="s">
        <v>59</v>
      </c>
      <c r="K83" s="41" t="s">
        <v>26</v>
      </c>
      <c r="L83" s="42" t="str">
        <f t="shared" si="0"/>
        <v>250grams</v>
      </c>
      <c r="M83" s="658">
        <f t="shared" si="1"/>
        <v>515</v>
      </c>
      <c r="N83" s="659" t="str">
        <f t="shared" si="2"/>
        <v>515 grams</v>
      </c>
      <c r="O83" s="692">
        <f t="shared" si="3"/>
        <v>371.315</v>
      </c>
      <c r="P83" s="29">
        <f t="shared" si="4"/>
        <v>180.25</v>
      </c>
      <c r="Q83" s="74">
        <f t="shared" si="5"/>
        <v>0</v>
      </c>
      <c r="R83" s="655">
        <f t="shared" si="6"/>
        <v>0</v>
      </c>
      <c r="S83" s="28"/>
    </row>
    <row r="84" spans="1:19" ht="15" customHeight="1">
      <c r="A84" s="111">
        <v>74</v>
      </c>
      <c r="B84" s="33" t="s">
        <v>329</v>
      </c>
      <c r="C84" s="48"/>
      <c r="D84" s="9"/>
      <c r="E84" s="50" t="s">
        <v>3250</v>
      </c>
      <c r="F84" s="161"/>
      <c r="G84" s="657">
        <v>47</v>
      </c>
      <c r="H84" s="776">
        <f>720/240</f>
        <v>3</v>
      </c>
      <c r="I84" s="121">
        <v>240</v>
      </c>
      <c r="J84" s="168" t="s">
        <v>59</v>
      </c>
      <c r="K84" s="41" t="s">
        <v>26</v>
      </c>
      <c r="L84" s="42" t="str">
        <f t="shared" si="0"/>
        <v>240grams</v>
      </c>
      <c r="M84" s="658">
        <f t="shared" si="1"/>
        <v>720</v>
      </c>
      <c r="N84" s="659" t="str">
        <f t="shared" si="2"/>
        <v>720 grams</v>
      </c>
      <c r="O84" s="692">
        <f t="shared" si="3"/>
        <v>141</v>
      </c>
      <c r="P84" s="29">
        <f t="shared" si="4"/>
        <v>47</v>
      </c>
      <c r="Q84" s="109">
        <f t="shared" si="5"/>
        <v>0</v>
      </c>
      <c r="R84" s="655">
        <f t="shared" si="6"/>
        <v>0</v>
      </c>
      <c r="S84" s="28"/>
    </row>
    <row r="85" spans="1:19" ht="15" customHeight="1">
      <c r="A85" s="111">
        <v>75</v>
      </c>
      <c r="B85" s="209" t="s">
        <v>331</v>
      </c>
      <c r="C85" s="48"/>
      <c r="D85" s="9"/>
      <c r="E85" s="116" t="s">
        <v>3250</v>
      </c>
      <c r="F85" s="161"/>
      <c r="G85" s="657">
        <v>47</v>
      </c>
      <c r="H85" s="776">
        <v>2</v>
      </c>
      <c r="I85" s="121">
        <v>240</v>
      </c>
      <c r="J85" s="168" t="s">
        <v>59</v>
      </c>
      <c r="K85" s="41" t="s">
        <v>26</v>
      </c>
      <c r="L85" s="42" t="str">
        <f t="shared" si="0"/>
        <v>240grams</v>
      </c>
      <c r="M85" s="658">
        <f t="shared" si="1"/>
        <v>480</v>
      </c>
      <c r="N85" s="659" t="str">
        <f t="shared" si="2"/>
        <v>480 grams</v>
      </c>
      <c r="O85" s="692">
        <f t="shared" si="3"/>
        <v>94</v>
      </c>
      <c r="P85" s="29">
        <f t="shared" si="4"/>
        <v>47</v>
      </c>
      <c r="Q85" s="74">
        <f t="shared" si="5"/>
        <v>0</v>
      </c>
      <c r="R85" s="655">
        <f t="shared" si="6"/>
        <v>0</v>
      </c>
      <c r="S85" s="28"/>
    </row>
    <row r="86" spans="1:19" ht="15" customHeight="1">
      <c r="A86" s="111">
        <v>76</v>
      </c>
      <c r="B86" s="281" t="s">
        <v>408</v>
      </c>
      <c r="C86" s="48"/>
      <c r="D86" s="9"/>
      <c r="E86" s="50" t="s">
        <v>409</v>
      </c>
      <c r="F86" s="161"/>
      <c r="G86" s="679">
        <v>195</v>
      </c>
      <c r="H86" s="776">
        <f>1368/912</f>
        <v>1.5</v>
      </c>
      <c r="I86" s="88">
        <v>912</v>
      </c>
      <c r="J86" s="40" t="s">
        <v>59</v>
      </c>
      <c r="K86" s="41" t="s">
        <v>26</v>
      </c>
      <c r="L86" s="42" t="str">
        <f t="shared" si="0"/>
        <v>912grams</v>
      </c>
      <c r="M86" s="658">
        <f t="shared" si="1"/>
        <v>1368</v>
      </c>
      <c r="N86" s="659" t="str">
        <f t="shared" si="2"/>
        <v>1368 grams</v>
      </c>
      <c r="O86" s="692">
        <f t="shared" si="3"/>
        <v>292.5</v>
      </c>
      <c r="P86" s="29">
        <f t="shared" si="4"/>
        <v>195</v>
      </c>
      <c r="Q86" s="29">
        <f t="shared" si="5"/>
        <v>0</v>
      </c>
      <c r="R86" s="655">
        <f t="shared" si="6"/>
        <v>0</v>
      </c>
      <c r="S86" s="28"/>
    </row>
    <row r="87" spans="1:19" ht="15" customHeight="1">
      <c r="A87" s="111">
        <v>77</v>
      </c>
      <c r="B87" s="48" t="s">
        <v>568</v>
      </c>
      <c r="C87" s="48"/>
      <c r="D87" s="204"/>
      <c r="E87" s="116" t="s">
        <v>3323</v>
      </c>
      <c r="F87" s="161"/>
      <c r="G87" s="679">
        <v>75</v>
      </c>
      <c r="H87" s="776">
        <v>2</v>
      </c>
      <c r="I87" s="88">
        <v>225</v>
      </c>
      <c r="J87" s="40" t="s">
        <v>59</v>
      </c>
      <c r="K87" s="41" t="s">
        <v>26</v>
      </c>
      <c r="L87" s="42" t="str">
        <f t="shared" si="0"/>
        <v>225grams</v>
      </c>
      <c r="M87" s="658">
        <f t="shared" si="1"/>
        <v>450</v>
      </c>
      <c r="N87" s="659" t="str">
        <f t="shared" si="2"/>
        <v>450 grams</v>
      </c>
      <c r="O87" s="692">
        <f t="shared" si="3"/>
        <v>150</v>
      </c>
      <c r="P87" s="29">
        <f t="shared" si="4"/>
        <v>75</v>
      </c>
      <c r="Q87" s="109">
        <f t="shared" si="5"/>
        <v>0</v>
      </c>
      <c r="R87" s="655">
        <f t="shared" si="6"/>
        <v>0</v>
      </c>
      <c r="S87" s="28"/>
    </row>
    <row r="88" spans="1:19" ht="15" customHeight="1">
      <c r="A88" s="111">
        <v>78</v>
      </c>
      <c r="B88" s="209" t="s">
        <v>782</v>
      </c>
      <c r="C88" s="48"/>
      <c r="D88" s="204"/>
      <c r="E88" s="50" t="s">
        <v>3324</v>
      </c>
      <c r="F88" s="161"/>
      <c r="G88" s="670">
        <v>186</v>
      </c>
      <c r="H88" s="787">
        <v>0.27</v>
      </c>
      <c r="I88" s="88">
        <v>500</v>
      </c>
      <c r="J88" s="40" t="s">
        <v>59</v>
      </c>
      <c r="K88" s="41" t="s">
        <v>26</v>
      </c>
      <c r="L88" s="42" t="str">
        <f t="shared" si="0"/>
        <v>500grams</v>
      </c>
      <c r="M88" s="658">
        <f t="shared" si="1"/>
        <v>135</v>
      </c>
      <c r="N88" s="659" t="str">
        <f t="shared" si="2"/>
        <v>135 grams</v>
      </c>
      <c r="O88" s="692">
        <f t="shared" si="3"/>
        <v>50.220000000000006</v>
      </c>
      <c r="P88" s="29">
        <f t="shared" si="4"/>
        <v>186</v>
      </c>
      <c r="Q88" s="74">
        <f t="shared" si="5"/>
        <v>0</v>
      </c>
      <c r="R88" s="655">
        <f t="shared" si="6"/>
        <v>0</v>
      </c>
      <c r="S88" s="28"/>
    </row>
    <row r="89" spans="1:19" ht="15" customHeight="1">
      <c r="A89" s="111">
        <v>79</v>
      </c>
      <c r="B89" s="89" t="s">
        <v>1013</v>
      </c>
      <c r="C89" s="48"/>
      <c r="D89" s="204"/>
      <c r="E89" s="149" t="s">
        <v>3325</v>
      </c>
      <c r="F89" s="161"/>
      <c r="G89" s="670">
        <v>193</v>
      </c>
      <c r="H89" s="787">
        <v>2</v>
      </c>
      <c r="I89" s="88">
        <v>1000</v>
      </c>
      <c r="J89" s="40" t="s">
        <v>59</v>
      </c>
      <c r="K89" s="41" t="s">
        <v>26</v>
      </c>
      <c r="L89" s="42" t="str">
        <f t="shared" si="0"/>
        <v>1000grams</v>
      </c>
      <c r="M89" s="658">
        <f t="shared" si="1"/>
        <v>2000</v>
      </c>
      <c r="N89" s="659" t="str">
        <f t="shared" si="2"/>
        <v>2000 grams</v>
      </c>
      <c r="O89" s="692">
        <f t="shared" si="3"/>
        <v>386</v>
      </c>
      <c r="P89" s="29">
        <f t="shared" si="4"/>
        <v>193</v>
      </c>
      <c r="Q89" s="74">
        <f t="shared" si="5"/>
        <v>0</v>
      </c>
      <c r="R89" s="655">
        <f t="shared" si="6"/>
        <v>0</v>
      </c>
      <c r="S89" s="28"/>
    </row>
    <row r="90" spans="1:19" ht="15" customHeight="1">
      <c r="A90" s="111">
        <v>80</v>
      </c>
      <c r="B90" s="89" t="s">
        <v>1166</v>
      </c>
      <c r="C90" s="48"/>
      <c r="D90" s="204"/>
      <c r="E90" s="149" t="s">
        <v>3326</v>
      </c>
      <c r="F90" s="161"/>
      <c r="G90" s="670">
        <v>57</v>
      </c>
      <c r="H90" s="787">
        <f>750/150</f>
        <v>5</v>
      </c>
      <c r="I90" s="88">
        <v>150</v>
      </c>
      <c r="J90" s="40" t="s">
        <v>59</v>
      </c>
      <c r="K90" s="41" t="s">
        <v>26</v>
      </c>
      <c r="L90" s="42" t="str">
        <f t="shared" si="0"/>
        <v>150grams</v>
      </c>
      <c r="M90" s="658">
        <f t="shared" si="1"/>
        <v>750</v>
      </c>
      <c r="N90" s="659" t="str">
        <f t="shared" si="2"/>
        <v>750 grams</v>
      </c>
      <c r="O90" s="692">
        <f t="shared" si="3"/>
        <v>285</v>
      </c>
      <c r="P90" s="29">
        <f t="shared" si="4"/>
        <v>57</v>
      </c>
      <c r="Q90" s="74">
        <f t="shared" si="5"/>
        <v>0</v>
      </c>
      <c r="R90" s="655">
        <f t="shared" si="6"/>
        <v>0</v>
      </c>
      <c r="S90" s="28"/>
    </row>
    <row r="91" spans="1:19" ht="15" customHeight="1">
      <c r="A91" s="111">
        <v>81</v>
      </c>
      <c r="B91" s="89" t="s">
        <v>1232</v>
      </c>
      <c r="C91" s="48"/>
      <c r="D91" s="204"/>
      <c r="E91" s="149" t="s">
        <v>2695</v>
      </c>
      <c r="F91" s="161"/>
      <c r="G91" s="670">
        <v>189.5</v>
      </c>
      <c r="H91" s="787">
        <v>5.21</v>
      </c>
      <c r="I91" s="88">
        <v>1000</v>
      </c>
      <c r="J91" s="40" t="s">
        <v>59</v>
      </c>
      <c r="K91" s="41" t="s">
        <v>26</v>
      </c>
      <c r="L91" s="42" t="str">
        <f t="shared" si="0"/>
        <v>1000grams</v>
      </c>
      <c r="M91" s="658">
        <f t="shared" si="1"/>
        <v>5210</v>
      </c>
      <c r="N91" s="659" t="str">
        <f t="shared" si="2"/>
        <v>5210 grams</v>
      </c>
      <c r="O91" s="692">
        <f t="shared" si="3"/>
        <v>987.29499999999996</v>
      </c>
      <c r="P91" s="29">
        <f t="shared" si="4"/>
        <v>189.5</v>
      </c>
      <c r="Q91" s="74">
        <f t="shared" si="5"/>
        <v>0</v>
      </c>
      <c r="R91" s="655">
        <f t="shared" si="6"/>
        <v>0</v>
      </c>
      <c r="S91" s="28"/>
    </row>
    <row r="92" spans="1:19" ht="15" customHeight="1">
      <c r="A92" s="111">
        <v>82</v>
      </c>
      <c r="B92" s="736" t="s">
        <v>1973</v>
      </c>
      <c r="C92" s="48"/>
      <c r="D92" s="204"/>
      <c r="E92" s="149" t="s">
        <v>3327</v>
      </c>
      <c r="F92" s="161"/>
      <c r="G92" s="670">
        <v>78</v>
      </c>
      <c r="H92" s="787">
        <v>3</v>
      </c>
      <c r="I92" s="88">
        <v>250</v>
      </c>
      <c r="J92" s="40" t="s">
        <v>59</v>
      </c>
      <c r="K92" s="41" t="s">
        <v>26</v>
      </c>
      <c r="L92" s="42" t="str">
        <f t="shared" si="0"/>
        <v>250grams</v>
      </c>
      <c r="M92" s="658">
        <f t="shared" si="1"/>
        <v>750</v>
      </c>
      <c r="N92" s="659" t="str">
        <f t="shared" si="2"/>
        <v>750 grams</v>
      </c>
      <c r="O92" s="692">
        <f t="shared" si="3"/>
        <v>234</v>
      </c>
      <c r="P92" s="29">
        <f t="shared" si="4"/>
        <v>78</v>
      </c>
      <c r="Q92" s="74">
        <f t="shared" si="5"/>
        <v>0</v>
      </c>
      <c r="R92" s="655">
        <f t="shared" si="6"/>
        <v>0</v>
      </c>
      <c r="S92" s="28"/>
    </row>
    <row r="93" spans="1:19" ht="15" customHeight="1">
      <c r="A93" s="111">
        <v>83</v>
      </c>
      <c r="B93" s="320" t="s">
        <v>1980</v>
      </c>
      <c r="C93" s="48"/>
      <c r="D93" s="204"/>
      <c r="E93" s="149" t="s">
        <v>3323</v>
      </c>
      <c r="F93" s="161"/>
      <c r="G93" s="661">
        <v>125</v>
      </c>
      <c r="H93" s="778">
        <v>2</v>
      </c>
      <c r="I93" s="110">
        <v>225</v>
      </c>
      <c r="J93" s="121" t="s">
        <v>59</v>
      </c>
      <c r="K93" s="41" t="s">
        <v>26</v>
      </c>
      <c r="L93" s="42" t="str">
        <f t="shared" si="0"/>
        <v>225grams</v>
      </c>
      <c r="M93" s="658">
        <f t="shared" si="1"/>
        <v>450</v>
      </c>
      <c r="N93" s="659" t="str">
        <f t="shared" si="2"/>
        <v>450 grams</v>
      </c>
      <c r="O93" s="692">
        <f t="shared" si="3"/>
        <v>250</v>
      </c>
      <c r="P93" s="29">
        <f t="shared" si="4"/>
        <v>125</v>
      </c>
      <c r="Q93" s="74">
        <f t="shared" si="5"/>
        <v>0</v>
      </c>
      <c r="R93" s="655">
        <f t="shared" si="6"/>
        <v>0</v>
      </c>
      <c r="S93" s="28"/>
    </row>
    <row r="94" spans="1:19" ht="15" customHeight="1">
      <c r="A94" s="111">
        <v>84</v>
      </c>
      <c r="B94" s="736" t="s">
        <v>1980</v>
      </c>
      <c r="C94" s="48"/>
      <c r="D94" s="179"/>
      <c r="E94" s="149" t="s">
        <v>2761</v>
      </c>
      <c r="F94" s="161"/>
      <c r="G94" s="670">
        <v>125</v>
      </c>
      <c r="H94" s="787">
        <v>2</v>
      </c>
      <c r="I94" s="88">
        <v>450</v>
      </c>
      <c r="J94" s="40" t="s">
        <v>59</v>
      </c>
      <c r="K94" s="41" t="s">
        <v>26</v>
      </c>
      <c r="L94" s="42" t="str">
        <f t="shared" si="0"/>
        <v>450grams</v>
      </c>
      <c r="M94" s="658">
        <f t="shared" si="1"/>
        <v>900</v>
      </c>
      <c r="N94" s="659" t="str">
        <f t="shared" si="2"/>
        <v>900 grams</v>
      </c>
      <c r="O94" s="692">
        <f t="shared" si="3"/>
        <v>250</v>
      </c>
      <c r="P94" s="29">
        <f t="shared" si="4"/>
        <v>125</v>
      </c>
      <c r="Q94" s="74">
        <f t="shared" si="5"/>
        <v>0</v>
      </c>
      <c r="R94" s="655">
        <f t="shared" si="6"/>
        <v>0</v>
      </c>
      <c r="S94" s="28"/>
    </row>
    <row r="95" spans="1:19" ht="15" customHeight="1">
      <c r="A95" s="111">
        <v>85</v>
      </c>
      <c r="B95" s="320" t="s">
        <v>2525</v>
      </c>
      <c r="C95" s="48"/>
      <c r="D95" s="35"/>
      <c r="E95" s="149" t="s">
        <v>2526</v>
      </c>
      <c r="F95" s="161"/>
      <c r="G95" s="670">
        <v>58</v>
      </c>
      <c r="H95" s="787">
        <f>1140/228</f>
        <v>5</v>
      </c>
      <c r="I95" s="88">
        <v>228</v>
      </c>
      <c r="J95" s="40" t="s">
        <v>59</v>
      </c>
      <c r="K95" s="41" t="s">
        <v>26</v>
      </c>
      <c r="L95" s="42" t="str">
        <f t="shared" si="0"/>
        <v>228grams</v>
      </c>
      <c r="M95" s="658">
        <f t="shared" si="1"/>
        <v>1140</v>
      </c>
      <c r="N95" s="659" t="str">
        <f t="shared" si="2"/>
        <v>1140 grams</v>
      </c>
      <c r="O95" s="692">
        <f t="shared" si="3"/>
        <v>290</v>
      </c>
      <c r="P95" s="29">
        <f t="shared" si="4"/>
        <v>58</v>
      </c>
      <c r="Q95" s="74">
        <f t="shared" si="5"/>
        <v>0</v>
      </c>
      <c r="R95" s="655">
        <f t="shared" si="6"/>
        <v>0</v>
      </c>
      <c r="S95" s="28"/>
    </row>
    <row r="96" spans="1:19" ht="15" customHeight="1">
      <c r="A96" s="111">
        <v>86</v>
      </c>
      <c r="B96" s="89" t="s">
        <v>83</v>
      </c>
      <c r="C96" s="48"/>
      <c r="D96" s="35"/>
      <c r="E96" s="149" t="s">
        <v>2701</v>
      </c>
      <c r="F96" s="161"/>
      <c r="G96" s="670">
        <v>420.6</v>
      </c>
      <c r="H96" s="787">
        <v>1</v>
      </c>
      <c r="I96" s="88">
        <v>1</v>
      </c>
      <c r="J96" s="40" t="s">
        <v>2705</v>
      </c>
      <c r="K96" s="41" t="s">
        <v>26</v>
      </c>
      <c r="L96" s="42" t="str">
        <f t="shared" si="0"/>
        <v>1gallon</v>
      </c>
      <c r="M96" s="658">
        <f t="shared" si="1"/>
        <v>1</v>
      </c>
      <c r="N96" s="659" t="str">
        <f t="shared" si="2"/>
        <v>1 gallon</v>
      </c>
      <c r="O96" s="692">
        <f t="shared" si="3"/>
        <v>420.6</v>
      </c>
      <c r="P96" s="29">
        <f t="shared" si="4"/>
        <v>420.6</v>
      </c>
      <c r="Q96" s="74">
        <f t="shared" si="5"/>
        <v>0</v>
      </c>
      <c r="R96" s="655">
        <f t="shared" si="6"/>
        <v>0</v>
      </c>
      <c r="S96" s="28"/>
    </row>
    <row r="97" spans="1:19" ht="15" customHeight="1">
      <c r="A97" s="111">
        <v>87</v>
      </c>
      <c r="B97" s="89" t="s">
        <v>169</v>
      </c>
      <c r="C97" s="48"/>
      <c r="D97" s="35"/>
      <c r="E97" s="149" t="s">
        <v>173</v>
      </c>
      <c r="F97" s="161"/>
      <c r="G97" s="670">
        <v>169.8</v>
      </c>
      <c r="H97" s="787">
        <v>1</v>
      </c>
      <c r="I97" s="88">
        <v>250</v>
      </c>
      <c r="J97" s="40" t="s">
        <v>29</v>
      </c>
      <c r="K97" s="41" t="s">
        <v>26</v>
      </c>
      <c r="L97" s="42" t="str">
        <f t="shared" si="0"/>
        <v>250ml</v>
      </c>
      <c r="M97" s="658">
        <f t="shared" si="1"/>
        <v>250</v>
      </c>
      <c r="N97" s="659" t="str">
        <f t="shared" si="2"/>
        <v>250 ml</v>
      </c>
      <c r="O97" s="692">
        <f t="shared" si="3"/>
        <v>169.8</v>
      </c>
      <c r="P97" s="29">
        <f t="shared" si="4"/>
        <v>169.8</v>
      </c>
      <c r="Q97" s="74">
        <f t="shared" si="5"/>
        <v>0</v>
      </c>
      <c r="R97" s="655">
        <f t="shared" si="6"/>
        <v>0</v>
      </c>
      <c r="S97" s="28"/>
    </row>
    <row r="98" spans="1:19" ht="15" customHeight="1">
      <c r="A98" s="111">
        <v>88</v>
      </c>
      <c r="B98" s="90" t="s">
        <v>377</v>
      </c>
      <c r="C98" s="48"/>
      <c r="D98" s="35"/>
      <c r="E98" s="91" t="s">
        <v>375</v>
      </c>
      <c r="F98" s="161"/>
      <c r="G98" s="670">
        <v>35.200000000000003</v>
      </c>
      <c r="H98" s="787">
        <v>3</v>
      </c>
      <c r="I98" s="88">
        <v>1</v>
      </c>
      <c r="J98" s="40" t="s">
        <v>59</v>
      </c>
      <c r="K98" s="41" t="s">
        <v>26</v>
      </c>
      <c r="L98" s="42" t="str">
        <f t="shared" si="0"/>
        <v>1grams</v>
      </c>
      <c r="M98" s="658">
        <f t="shared" si="1"/>
        <v>3</v>
      </c>
      <c r="N98" s="659" t="str">
        <f t="shared" si="2"/>
        <v>3 grams</v>
      </c>
      <c r="O98" s="692">
        <f t="shared" si="3"/>
        <v>105.60000000000001</v>
      </c>
      <c r="P98" s="29">
        <f t="shared" si="4"/>
        <v>35.200000000000003</v>
      </c>
      <c r="Q98" s="74">
        <f t="shared" si="5"/>
        <v>0</v>
      </c>
      <c r="R98" s="655">
        <f t="shared" si="6"/>
        <v>0</v>
      </c>
      <c r="S98" s="28"/>
    </row>
    <row r="99" spans="1:19" ht="15" customHeight="1">
      <c r="A99" s="111">
        <v>89</v>
      </c>
      <c r="B99" s="209" t="s">
        <v>378</v>
      </c>
      <c r="C99" s="48"/>
      <c r="D99" s="35"/>
      <c r="E99" s="116" t="s">
        <v>375</v>
      </c>
      <c r="F99" s="161"/>
      <c r="G99" s="675">
        <v>35.200000000000003</v>
      </c>
      <c r="H99" s="787">
        <v>3</v>
      </c>
      <c r="I99" s="88">
        <v>1</v>
      </c>
      <c r="J99" s="40" t="s">
        <v>59</v>
      </c>
      <c r="K99" s="41" t="s">
        <v>26</v>
      </c>
      <c r="L99" s="42" t="str">
        <f t="shared" si="0"/>
        <v>1grams</v>
      </c>
      <c r="M99" s="658">
        <f t="shared" si="1"/>
        <v>3</v>
      </c>
      <c r="N99" s="659" t="str">
        <f t="shared" si="2"/>
        <v>3 grams</v>
      </c>
      <c r="O99" s="692">
        <f t="shared" si="3"/>
        <v>105.60000000000001</v>
      </c>
      <c r="P99" s="29">
        <f t="shared" si="4"/>
        <v>35.200000000000003</v>
      </c>
      <c r="Q99" s="74">
        <f t="shared" si="5"/>
        <v>0</v>
      </c>
      <c r="R99" s="655">
        <f t="shared" si="6"/>
        <v>0</v>
      </c>
      <c r="S99" s="28"/>
    </row>
    <row r="100" spans="1:19" ht="15" customHeight="1">
      <c r="A100" s="111">
        <v>90</v>
      </c>
      <c r="B100" s="209" t="s">
        <v>479</v>
      </c>
      <c r="C100" s="48"/>
      <c r="D100" s="9"/>
      <c r="E100" s="116" t="s">
        <v>2703</v>
      </c>
      <c r="F100" s="161"/>
      <c r="G100" s="670">
        <v>88</v>
      </c>
      <c r="H100" s="787">
        <v>0.5</v>
      </c>
      <c r="I100" s="88">
        <v>1</v>
      </c>
      <c r="J100" s="88" t="s">
        <v>2705</v>
      </c>
      <c r="K100" s="41" t="s">
        <v>26</v>
      </c>
      <c r="L100" s="42" t="str">
        <f t="shared" si="0"/>
        <v>1gallon</v>
      </c>
      <c r="M100" s="658">
        <f t="shared" si="1"/>
        <v>0.5</v>
      </c>
      <c r="N100" s="659" t="str">
        <f t="shared" si="2"/>
        <v>0.5 gallon</v>
      </c>
      <c r="O100" s="692">
        <f t="shared" si="3"/>
        <v>44</v>
      </c>
      <c r="P100" s="29">
        <f t="shared" si="4"/>
        <v>88</v>
      </c>
      <c r="Q100" s="74">
        <f t="shared" si="5"/>
        <v>0</v>
      </c>
      <c r="R100" s="655">
        <f t="shared" si="6"/>
        <v>0</v>
      </c>
      <c r="S100" s="28"/>
    </row>
    <row r="101" spans="1:19" ht="15" customHeight="1">
      <c r="A101" s="111">
        <v>91</v>
      </c>
      <c r="B101" s="209" t="s">
        <v>631</v>
      </c>
      <c r="C101" s="48"/>
      <c r="D101" s="9"/>
      <c r="E101" s="116" t="s">
        <v>632</v>
      </c>
      <c r="F101" s="161"/>
      <c r="G101" s="670">
        <v>218</v>
      </c>
      <c r="H101" s="787">
        <v>0.109</v>
      </c>
      <c r="I101" s="88">
        <v>439.4</v>
      </c>
      <c r="J101" s="40" t="s">
        <v>59</v>
      </c>
      <c r="K101" s="41" t="s">
        <v>26</v>
      </c>
      <c r="L101" s="42" t="str">
        <f t="shared" si="0"/>
        <v>439.4grams</v>
      </c>
      <c r="M101" s="658">
        <f t="shared" si="1"/>
        <v>47.894599999999997</v>
      </c>
      <c r="N101" s="659" t="str">
        <f t="shared" si="2"/>
        <v>47.8946 grams</v>
      </c>
      <c r="O101" s="692">
        <f t="shared" si="3"/>
        <v>23.762</v>
      </c>
      <c r="P101" s="29">
        <f t="shared" si="4"/>
        <v>218</v>
      </c>
      <c r="Q101" s="74">
        <f t="shared" si="5"/>
        <v>0</v>
      </c>
      <c r="R101" s="655">
        <f t="shared" si="6"/>
        <v>0</v>
      </c>
      <c r="S101" s="232"/>
    </row>
    <row r="102" spans="1:19" ht="15" customHeight="1">
      <c r="A102" s="111">
        <v>92</v>
      </c>
      <c r="B102" s="209" t="s">
        <v>656</v>
      </c>
      <c r="C102" s="48"/>
      <c r="D102" s="9"/>
      <c r="E102" s="116" t="s">
        <v>2704</v>
      </c>
      <c r="F102" s="161"/>
      <c r="G102" s="670">
        <f>757.2/24</f>
        <v>31.55</v>
      </c>
      <c r="H102" s="787">
        <f>650/50</f>
        <v>13</v>
      </c>
      <c r="I102" s="88">
        <v>1</v>
      </c>
      <c r="J102" s="40" t="s">
        <v>59</v>
      </c>
      <c r="K102" s="41" t="s">
        <v>26</v>
      </c>
      <c r="L102" s="42" t="str">
        <f t="shared" si="0"/>
        <v>1grams</v>
      </c>
      <c r="M102" s="658">
        <f t="shared" si="1"/>
        <v>13</v>
      </c>
      <c r="N102" s="659" t="str">
        <f t="shared" si="2"/>
        <v>13 grams</v>
      </c>
      <c r="O102" s="692">
        <f t="shared" si="3"/>
        <v>410.15000000000003</v>
      </c>
      <c r="P102" s="29">
        <f t="shared" si="4"/>
        <v>31.550000000000004</v>
      </c>
      <c r="Q102" s="74">
        <f t="shared" si="5"/>
        <v>0</v>
      </c>
      <c r="R102" s="655">
        <f t="shared" si="6"/>
        <v>0</v>
      </c>
      <c r="S102" s="28"/>
    </row>
    <row r="103" spans="1:19" ht="15" customHeight="1">
      <c r="A103" s="111">
        <v>93</v>
      </c>
      <c r="B103" s="281" t="s">
        <v>750</v>
      </c>
      <c r="C103" s="48"/>
      <c r="D103" s="9"/>
      <c r="E103" s="62" t="s">
        <v>3235</v>
      </c>
      <c r="F103" s="161"/>
      <c r="G103" s="670">
        <v>1608.5</v>
      </c>
      <c r="H103" s="787">
        <v>2</v>
      </c>
      <c r="I103" s="669">
        <v>16</v>
      </c>
      <c r="J103" s="88" t="s">
        <v>2759</v>
      </c>
      <c r="K103" s="41" t="s">
        <v>26</v>
      </c>
      <c r="L103" s="42" t="str">
        <f t="shared" si="0"/>
        <v>16kilo</v>
      </c>
      <c r="M103" s="658">
        <f t="shared" si="1"/>
        <v>32</v>
      </c>
      <c r="N103" s="659" t="str">
        <f t="shared" si="2"/>
        <v>32 kilo</v>
      </c>
      <c r="O103" s="692">
        <f t="shared" si="3"/>
        <v>3217</v>
      </c>
      <c r="P103" s="29">
        <f t="shared" si="4"/>
        <v>1608.5</v>
      </c>
      <c r="Q103" s="74">
        <f t="shared" si="5"/>
        <v>0</v>
      </c>
      <c r="R103" s="655">
        <f t="shared" si="6"/>
        <v>0</v>
      </c>
      <c r="S103" s="28"/>
    </row>
    <row r="104" spans="1:19" ht="15" customHeight="1">
      <c r="A104" s="111">
        <v>94</v>
      </c>
      <c r="B104" s="550" t="s">
        <v>780</v>
      </c>
      <c r="C104" s="48"/>
      <c r="D104" s="9"/>
      <c r="E104" s="116" t="s">
        <v>781</v>
      </c>
      <c r="F104" s="161"/>
      <c r="G104" s="670">
        <v>35.9</v>
      </c>
      <c r="H104" s="787">
        <v>1</v>
      </c>
      <c r="I104" s="88">
        <v>37</v>
      </c>
      <c r="J104" s="40" t="s">
        <v>59</v>
      </c>
      <c r="K104" s="41" t="s">
        <v>26</v>
      </c>
      <c r="L104" s="42" t="str">
        <f t="shared" si="0"/>
        <v>37grams</v>
      </c>
      <c r="M104" s="658">
        <f t="shared" si="1"/>
        <v>37</v>
      </c>
      <c r="N104" s="659" t="str">
        <f t="shared" si="2"/>
        <v>37 grams</v>
      </c>
      <c r="O104" s="692">
        <f t="shared" si="3"/>
        <v>35.9</v>
      </c>
      <c r="P104" s="29">
        <f t="shared" si="4"/>
        <v>35.9</v>
      </c>
      <c r="Q104" s="74">
        <f t="shared" si="5"/>
        <v>0</v>
      </c>
      <c r="R104" s="655">
        <f t="shared" si="6"/>
        <v>0</v>
      </c>
      <c r="S104" s="28"/>
    </row>
    <row r="105" spans="1:19" ht="15" customHeight="1">
      <c r="A105" s="111">
        <v>95</v>
      </c>
      <c r="B105" s="550" t="s">
        <v>807</v>
      </c>
      <c r="C105" s="48"/>
      <c r="D105" s="9"/>
      <c r="E105" s="116" t="s">
        <v>810</v>
      </c>
      <c r="F105" s="161"/>
      <c r="G105" s="670">
        <v>52.6</v>
      </c>
      <c r="H105" s="787">
        <f>558/62</f>
        <v>9</v>
      </c>
      <c r="I105" s="88">
        <v>62</v>
      </c>
      <c r="J105" s="40" t="s">
        <v>59</v>
      </c>
      <c r="K105" s="41" t="s">
        <v>26</v>
      </c>
      <c r="L105" s="42" t="str">
        <f t="shared" si="0"/>
        <v>62grams</v>
      </c>
      <c r="M105" s="658">
        <f t="shared" si="1"/>
        <v>558</v>
      </c>
      <c r="N105" s="659" t="str">
        <f t="shared" si="2"/>
        <v>558 grams</v>
      </c>
      <c r="O105" s="692">
        <f t="shared" si="3"/>
        <v>473.40000000000003</v>
      </c>
      <c r="P105" s="29">
        <f t="shared" si="4"/>
        <v>52.6</v>
      </c>
      <c r="Q105" s="74">
        <f t="shared" si="5"/>
        <v>0</v>
      </c>
      <c r="R105" s="655">
        <f t="shared" si="6"/>
        <v>0</v>
      </c>
      <c r="S105" s="28"/>
    </row>
    <row r="106" spans="1:19" ht="15" customHeight="1">
      <c r="A106" s="111">
        <v>96</v>
      </c>
      <c r="B106" s="550" t="s">
        <v>966</v>
      </c>
      <c r="C106" s="48"/>
      <c r="D106" s="9"/>
      <c r="E106" s="116" t="s">
        <v>2703</v>
      </c>
      <c r="F106" s="161"/>
      <c r="G106" s="670">
        <v>73</v>
      </c>
      <c r="H106" s="787">
        <v>2</v>
      </c>
      <c r="I106" s="88">
        <v>1</v>
      </c>
      <c r="J106" s="40" t="s">
        <v>2705</v>
      </c>
      <c r="K106" s="41" t="s">
        <v>26</v>
      </c>
      <c r="L106" s="42" t="str">
        <f t="shared" si="0"/>
        <v>1gallon</v>
      </c>
      <c r="M106" s="658">
        <f t="shared" si="1"/>
        <v>2</v>
      </c>
      <c r="N106" s="659" t="str">
        <f t="shared" si="2"/>
        <v>2 gallon</v>
      </c>
      <c r="O106" s="692">
        <f t="shared" si="3"/>
        <v>146</v>
      </c>
      <c r="P106" s="29">
        <f t="shared" si="4"/>
        <v>73</v>
      </c>
      <c r="Q106" s="74">
        <f t="shared" si="5"/>
        <v>0</v>
      </c>
      <c r="R106" s="655">
        <f t="shared" si="6"/>
        <v>0</v>
      </c>
      <c r="S106" s="28"/>
    </row>
    <row r="107" spans="1:19" ht="15" customHeight="1">
      <c r="A107" s="111">
        <v>97</v>
      </c>
      <c r="B107" s="48" t="s">
        <v>1206</v>
      </c>
      <c r="C107" s="48"/>
      <c r="D107" s="9"/>
      <c r="E107" s="116" t="s">
        <v>1207</v>
      </c>
      <c r="F107" s="161"/>
      <c r="G107" s="675">
        <v>153</v>
      </c>
      <c r="H107" s="787">
        <v>1</v>
      </c>
      <c r="I107" s="88">
        <v>240</v>
      </c>
      <c r="J107" s="40" t="s">
        <v>59</v>
      </c>
      <c r="K107" s="41" t="s">
        <v>26</v>
      </c>
      <c r="L107" s="42" t="str">
        <f t="shared" si="0"/>
        <v>240grams</v>
      </c>
      <c r="M107" s="658">
        <f t="shared" si="1"/>
        <v>240</v>
      </c>
      <c r="N107" s="659" t="str">
        <f t="shared" si="2"/>
        <v>240 grams</v>
      </c>
      <c r="O107" s="692">
        <f t="shared" si="3"/>
        <v>153</v>
      </c>
      <c r="P107" s="29">
        <f t="shared" si="4"/>
        <v>153</v>
      </c>
      <c r="Q107" s="74">
        <f t="shared" si="5"/>
        <v>0</v>
      </c>
      <c r="R107" s="655">
        <f t="shared" si="6"/>
        <v>0</v>
      </c>
      <c r="S107" s="28"/>
    </row>
    <row r="108" spans="1:19" ht="15" customHeight="1">
      <c r="A108" s="111">
        <v>98</v>
      </c>
      <c r="B108" s="48" t="s">
        <v>1339</v>
      </c>
      <c r="C108" s="48"/>
      <c r="D108" s="35"/>
      <c r="E108" s="50" t="s">
        <v>1340</v>
      </c>
      <c r="F108" s="161"/>
      <c r="G108" s="670">
        <v>130</v>
      </c>
      <c r="H108" s="787">
        <v>1</v>
      </c>
      <c r="I108" s="88">
        <v>340</v>
      </c>
      <c r="J108" s="40" t="s">
        <v>59</v>
      </c>
      <c r="K108" s="41" t="s">
        <v>26</v>
      </c>
      <c r="L108" s="42" t="str">
        <f t="shared" si="0"/>
        <v>340grams</v>
      </c>
      <c r="M108" s="658">
        <f t="shared" si="1"/>
        <v>340</v>
      </c>
      <c r="N108" s="659" t="str">
        <f t="shared" si="2"/>
        <v>340 grams</v>
      </c>
      <c r="O108" s="692">
        <f t="shared" si="3"/>
        <v>130</v>
      </c>
      <c r="P108" s="29">
        <f t="shared" si="4"/>
        <v>130</v>
      </c>
      <c r="Q108" s="74">
        <f t="shared" si="5"/>
        <v>0</v>
      </c>
      <c r="R108" s="655">
        <f t="shared" si="6"/>
        <v>0</v>
      </c>
      <c r="S108" s="28"/>
    </row>
    <row r="109" spans="1:19" ht="15" customHeight="1">
      <c r="A109" s="111">
        <v>99</v>
      </c>
      <c r="B109" s="33" t="s">
        <v>1350</v>
      </c>
      <c r="C109" s="48"/>
      <c r="D109" s="35"/>
      <c r="E109" s="116" t="s">
        <v>3328</v>
      </c>
      <c r="F109" s="161"/>
      <c r="G109" s="670">
        <v>125</v>
      </c>
      <c r="H109" s="787">
        <v>1</v>
      </c>
      <c r="I109" s="88">
        <v>250</v>
      </c>
      <c r="J109" s="40" t="s">
        <v>59</v>
      </c>
      <c r="K109" s="41" t="s">
        <v>26</v>
      </c>
      <c r="L109" s="42" t="str">
        <f t="shared" si="0"/>
        <v>250grams</v>
      </c>
      <c r="M109" s="658">
        <f t="shared" si="1"/>
        <v>250</v>
      </c>
      <c r="N109" s="659" t="str">
        <f t="shared" si="2"/>
        <v>250 grams</v>
      </c>
      <c r="O109" s="692">
        <f t="shared" si="3"/>
        <v>125</v>
      </c>
      <c r="P109" s="29">
        <f t="shared" si="4"/>
        <v>125</v>
      </c>
      <c r="Q109" s="74">
        <f t="shared" si="5"/>
        <v>0</v>
      </c>
      <c r="R109" s="655">
        <f t="shared" si="6"/>
        <v>0</v>
      </c>
      <c r="S109" s="28"/>
    </row>
    <row r="110" spans="1:19" ht="15" customHeight="1">
      <c r="A110" s="111">
        <v>100</v>
      </c>
      <c r="B110" s="48" t="s">
        <v>1359</v>
      </c>
      <c r="C110" s="48"/>
      <c r="D110" s="35"/>
      <c r="E110" s="50" t="s">
        <v>1361</v>
      </c>
      <c r="F110" s="161"/>
      <c r="G110" s="670">
        <v>48.7</v>
      </c>
      <c r="H110" s="787">
        <v>1</v>
      </c>
      <c r="I110" s="40">
        <v>550</v>
      </c>
      <c r="J110" s="40" t="s">
        <v>59</v>
      </c>
      <c r="K110" s="41" t="s">
        <v>26</v>
      </c>
      <c r="L110" s="42" t="str">
        <f t="shared" si="0"/>
        <v>550grams</v>
      </c>
      <c r="M110" s="658">
        <f t="shared" si="1"/>
        <v>550</v>
      </c>
      <c r="N110" s="659" t="str">
        <f t="shared" si="2"/>
        <v>550 grams</v>
      </c>
      <c r="O110" s="692">
        <f t="shared" si="3"/>
        <v>48.7</v>
      </c>
      <c r="P110" s="29">
        <f t="shared" si="4"/>
        <v>48.7</v>
      </c>
      <c r="Q110" s="74">
        <f t="shared" si="5"/>
        <v>0</v>
      </c>
      <c r="R110" s="655">
        <f t="shared" si="6"/>
        <v>0</v>
      </c>
      <c r="S110" s="28"/>
    </row>
    <row r="111" spans="1:19" ht="15" customHeight="1">
      <c r="A111" s="111">
        <v>101</v>
      </c>
      <c r="B111" s="89" t="s">
        <v>1359</v>
      </c>
      <c r="C111" s="48"/>
      <c r="D111" s="35"/>
      <c r="E111" s="149" t="s">
        <v>1360</v>
      </c>
      <c r="F111" s="161"/>
      <c r="G111" s="670">
        <v>35.1</v>
      </c>
      <c r="H111" s="787">
        <v>1</v>
      </c>
      <c r="I111" s="86">
        <v>325</v>
      </c>
      <c r="J111" s="40" t="s">
        <v>59</v>
      </c>
      <c r="K111" s="41" t="s">
        <v>26</v>
      </c>
      <c r="L111" s="42" t="str">
        <f t="shared" si="0"/>
        <v>325grams</v>
      </c>
      <c r="M111" s="658">
        <f t="shared" si="1"/>
        <v>325</v>
      </c>
      <c r="N111" s="659" t="str">
        <f t="shared" si="2"/>
        <v>325 grams</v>
      </c>
      <c r="O111" s="692">
        <f t="shared" si="3"/>
        <v>35.1</v>
      </c>
      <c r="P111" s="29">
        <f t="shared" si="4"/>
        <v>35.1</v>
      </c>
      <c r="Q111" s="74">
        <f t="shared" si="5"/>
        <v>0</v>
      </c>
      <c r="R111" s="655">
        <f t="shared" si="6"/>
        <v>0</v>
      </c>
      <c r="S111" s="28"/>
    </row>
    <row r="112" spans="1:19" ht="15" customHeight="1">
      <c r="A112" s="111">
        <v>102</v>
      </c>
      <c r="B112" s="48" t="s">
        <v>1394</v>
      </c>
      <c r="C112" s="48"/>
      <c r="D112" s="35"/>
      <c r="E112" s="116" t="s">
        <v>1393</v>
      </c>
      <c r="F112" s="161"/>
      <c r="G112" s="675">
        <v>301.8</v>
      </c>
      <c r="H112" s="787">
        <v>1</v>
      </c>
      <c r="I112" s="88">
        <v>1000</v>
      </c>
      <c r="J112" s="40" t="s">
        <v>29</v>
      </c>
      <c r="K112" s="41" t="s">
        <v>26</v>
      </c>
      <c r="L112" s="42" t="str">
        <f t="shared" si="0"/>
        <v>1000ml</v>
      </c>
      <c r="M112" s="658">
        <f t="shared" si="1"/>
        <v>1000</v>
      </c>
      <c r="N112" s="659" t="str">
        <f t="shared" si="2"/>
        <v>1000 ml</v>
      </c>
      <c r="O112" s="692">
        <f t="shared" si="3"/>
        <v>301.8</v>
      </c>
      <c r="P112" s="29">
        <f t="shared" si="4"/>
        <v>301.8</v>
      </c>
      <c r="Q112" s="74">
        <f t="shared" si="5"/>
        <v>0</v>
      </c>
      <c r="R112" s="655">
        <f t="shared" si="6"/>
        <v>0</v>
      </c>
      <c r="S112" s="28"/>
    </row>
    <row r="113" spans="1:19" ht="15" customHeight="1">
      <c r="A113" s="111">
        <v>103</v>
      </c>
      <c r="B113" s="48" t="s">
        <v>1464</v>
      </c>
      <c r="C113" s="48"/>
      <c r="D113" s="35"/>
      <c r="E113" s="116" t="s">
        <v>1465</v>
      </c>
      <c r="F113" s="161"/>
      <c r="G113" s="670">
        <v>48</v>
      </c>
      <c r="H113" s="787">
        <v>2</v>
      </c>
      <c r="I113" s="88">
        <v>130</v>
      </c>
      <c r="J113" s="40" t="s">
        <v>29</v>
      </c>
      <c r="K113" s="41" t="s">
        <v>26</v>
      </c>
      <c r="L113" s="42" t="str">
        <f t="shared" si="0"/>
        <v>130ml</v>
      </c>
      <c r="M113" s="658">
        <f t="shared" si="1"/>
        <v>260</v>
      </c>
      <c r="N113" s="659" t="str">
        <f t="shared" si="2"/>
        <v>260 ml</v>
      </c>
      <c r="O113" s="692">
        <f t="shared" si="3"/>
        <v>96</v>
      </c>
      <c r="P113" s="29">
        <f t="shared" si="4"/>
        <v>48</v>
      </c>
      <c r="Q113" s="74">
        <f t="shared" si="5"/>
        <v>0</v>
      </c>
      <c r="R113" s="655">
        <f t="shared" si="6"/>
        <v>0</v>
      </c>
      <c r="S113" s="28"/>
    </row>
    <row r="114" spans="1:19" ht="15" customHeight="1">
      <c r="A114" s="111">
        <v>104</v>
      </c>
      <c r="B114" s="48" t="s">
        <v>1480</v>
      </c>
      <c r="C114" s="48"/>
      <c r="D114" s="35"/>
      <c r="E114" s="116" t="s">
        <v>1484</v>
      </c>
      <c r="F114" s="156"/>
      <c r="G114" s="670">
        <v>71.7</v>
      </c>
      <c r="H114" s="787">
        <f>1050/150</f>
        <v>7</v>
      </c>
      <c r="I114" s="88">
        <v>150</v>
      </c>
      <c r="J114" s="40" t="s">
        <v>59</v>
      </c>
      <c r="K114" s="41" t="s">
        <v>26</v>
      </c>
      <c r="L114" s="42" t="str">
        <f t="shared" si="0"/>
        <v>150grams</v>
      </c>
      <c r="M114" s="658">
        <f t="shared" si="1"/>
        <v>1050</v>
      </c>
      <c r="N114" s="659" t="str">
        <f t="shared" si="2"/>
        <v>1050 grams</v>
      </c>
      <c r="O114" s="692">
        <f t="shared" si="3"/>
        <v>501.90000000000003</v>
      </c>
      <c r="P114" s="29">
        <f t="shared" si="4"/>
        <v>71.7</v>
      </c>
      <c r="Q114" s="74">
        <f t="shared" si="5"/>
        <v>0</v>
      </c>
      <c r="R114" s="655">
        <f t="shared" si="6"/>
        <v>0</v>
      </c>
      <c r="S114" s="28"/>
    </row>
    <row r="115" spans="1:19" ht="15" customHeight="1">
      <c r="A115" s="111">
        <v>105</v>
      </c>
      <c r="B115" s="89" t="s">
        <v>1533</v>
      </c>
      <c r="C115" s="48"/>
      <c r="D115" s="35"/>
      <c r="E115" s="149" t="s">
        <v>1534</v>
      </c>
      <c r="F115" s="156"/>
      <c r="G115" s="670">
        <v>68</v>
      </c>
      <c r="H115" s="787">
        <v>1</v>
      </c>
      <c r="I115" s="88">
        <v>9</v>
      </c>
      <c r="J115" s="88" t="s">
        <v>59</v>
      </c>
      <c r="K115" s="41" t="s">
        <v>26</v>
      </c>
      <c r="L115" s="42" t="str">
        <f t="shared" si="0"/>
        <v>9grams</v>
      </c>
      <c r="M115" s="658">
        <f t="shared" si="1"/>
        <v>9</v>
      </c>
      <c r="N115" s="659" t="str">
        <f t="shared" si="2"/>
        <v>9 grams</v>
      </c>
      <c r="O115" s="692">
        <f t="shared" si="3"/>
        <v>68</v>
      </c>
      <c r="P115" s="29">
        <f t="shared" si="4"/>
        <v>68</v>
      </c>
      <c r="Q115" s="74">
        <f t="shared" si="5"/>
        <v>0</v>
      </c>
      <c r="R115" s="655">
        <f t="shared" si="6"/>
        <v>0</v>
      </c>
      <c r="S115" s="28"/>
    </row>
    <row r="116" spans="1:19" ht="15" customHeight="1">
      <c r="A116" s="111">
        <v>106</v>
      </c>
      <c r="B116" s="91" t="s">
        <v>1535</v>
      </c>
      <c r="C116" s="48"/>
      <c r="D116" s="35"/>
      <c r="E116" s="91" t="s">
        <v>1536</v>
      </c>
      <c r="F116" s="156"/>
      <c r="G116" s="670">
        <v>69</v>
      </c>
      <c r="H116" s="787">
        <v>1</v>
      </c>
      <c r="I116" s="88">
        <v>26</v>
      </c>
      <c r="J116" s="88" t="s">
        <v>59</v>
      </c>
      <c r="K116" s="41" t="s">
        <v>26</v>
      </c>
      <c r="L116" s="42" t="str">
        <f t="shared" si="0"/>
        <v>26grams</v>
      </c>
      <c r="M116" s="658">
        <f t="shared" si="1"/>
        <v>26</v>
      </c>
      <c r="N116" s="659" t="str">
        <f t="shared" si="2"/>
        <v>26 grams</v>
      </c>
      <c r="O116" s="692">
        <f t="shared" si="3"/>
        <v>69</v>
      </c>
      <c r="P116" s="29">
        <f t="shared" si="4"/>
        <v>69</v>
      </c>
      <c r="Q116" s="74">
        <f t="shared" si="5"/>
        <v>0</v>
      </c>
      <c r="R116" s="655">
        <f t="shared" si="6"/>
        <v>0</v>
      </c>
      <c r="S116" s="28"/>
    </row>
    <row r="117" spans="1:19" ht="15" customHeight="1">
      <c r="A117" s="111">
        <v>107</v>
      </c>
      <c r="B117" s="193" t="s">
        <v>1539</v>
      </c>
      <c r="C117" s="48"/>
      <c r="D117" s="35"/>
      <c r="E117" s="287" t="s">
        <v>1538</v>
      </c>
      <c r="F117" s="156"/>
      <c r="G117" s="675">
        <v>87.5</v>
      </c>
      <c r="H117" s="787">
        <v>0.12</v>
      </c>
      <c r="I117" s="40">
        <v>35</v>
      </c>
      <c r="J117" s="40" t="s">
        <v>59</v>
      </c>
      <c r="K117" s="41" t="s">
        <v>26</v>
      </c>
      <c r="L117" s="42" t="str">
        <f t="shared" si="0"/>
        <v>35grams</v>
      </c>
      <c r="M117" s="658">
        <f t="shared" si="1"/>
        <v>4.2</v>
      </c>
      <c r="N117" s="659" t="str">
        <f t="shared" si="2"/>
        <v>4.2 grams</v>
      </c>
      <c r="O117" s="692">
        <f t="shared" si="3"/>
        <v>10.5</v>
      </c>
      <c r="P117" s="29">
        <f t="shared" si="4"/>
        <v>87.5</v>
      </c>
      <c r="Q117" s="74">
        <f t="shared" si="5"/>
        <v>0</v>
      </c>
      <c r="R117" s="655">
        <f t="shared" si="6"/>
        <v>0</v>
      </c>
      <c r="S117" s="28"/>
    </row>
    <row r="118" spans="1:19" ht="15" customHeight="1">
      <c r="A118" s="111">
        <v>108</v>
      </c>
      <c r="B118" s="116" t="s">
        <v>1545</v>
      </c>
      <c r="C118" s="48"/>
      <c r="D118" s="35"/>
      <c r="E118" s="116" t="s">
        <v>1546</v>
      </c>
      <c r="F118" s="156"/>
      <c r="G118" s="657">
        <v>68</v>
      </c>
      <c r="H118" s="787">
        <v>0.14000000000000001</v>
      </c>
      <c r="I118" s="88">
        <v>30</v>
      </c>
      <c r="J118" s="121" t="s">
        <v>59</v>
      </c>
      <c r="K118" s="41" t="s">
        <v>26</v>
      </c>
      <c r="L118" s="42" t="str">
        <f t="shared" si="0"/>
        <v>30grams</v>
      </c>
      <c r="M118" s="658">
        <f t="shared" si="1"/>
        <v>4.2</v>
      </c>
      <c r="N118" s="659" t="str">
        <f t="shared" si="2"/>
        <v>4.2 grams</v>
      </c>
      <c r="O118" s="692">
        <f t="shared" si="3"/>
        <v>9.5200000000000014</v>
      </c>
      <c r="P118" s="29">
        <f t="shared" si="4"/>
        <v>68</v>
      </c>
      <c r="Q118" s="74">
        <f t="shared" si="5"/>
        <v>0</v>
      </c>
      <c r="R118" s="655">
        <f t="shared" si="6"/>
        <v>0</v>
      </c>
      <c r="S118" s="28"/>
    </row>
    <row r="119" spans="1:19" ht="15" customHeight="1">
      <c r="A119" s="111">
        <v>109</v>
      </c>
      <c r="B119" s="116" t="s">
        <v>1548</v>
      </c>
      <c r="C119" s="48"/>
      <c r="D119" s="35"/>
      <c r="E119" s="116" t="s">
        <v>1549</v>
      </c>
      <c r="F119" s="156"/>
      <c r="G119" s="657">
        <v>59.25</v>
      </c>
      <c r="H119" s="787">
        <v>1</v>
      </c>
      <c r="I119" s="40">
        <v>13</v>
      </c>
      <c r="J119" s="40" t="s">
        <v>59</v>
      </c>
      <c r="K119" s="41" t="s">
        <v>26</v>
      </c>
      <c r="L119" s="42" t="str">
        <f t="shared" si="0"/>
        <v>13grams</v>
      </c>
      <c r="M119" s="658">
        <f t="shared" si="1"/>
        <v>13</v>
      </c>
      <c r="N119" s="659" t="str">
        <f t="shared" si="2"/>
        <v>13 grams</v>
      </c>
      <c r="O119" s="692">
        <f t="shared" si="3"/>
        <v>59.25</v>
      </c>
      <c r="P119" s="29">
        <f t="shared" si="4"/>
        <v>59.25</v>
      </c>
      <c r="Q119" s="74">
        <f t="shared" si="5"/>
        <v>0</v>
      </c>
      <c r="R119" s="655">
        <f t="shared" si="6"/>
        <v>0</v>
      </c>
      <c r="S119" s="28"/>
    </row>
    <row r="120" spans="1:19" ht="15" customHeight="1">
      <c r="A120" s="111">
        <v>110</v>
      </c>
      <c r="B120" s="116" t="s">
        <v>1555</v>
      </c>
      <c r="C120" s="48"/>
      <c r="D120" s="35"/>
      <c r="E120" s="116" t="s">
        <v>1554</v>
      </c>
      <c r="F120" s="156"/>
      <c r="G120" s="657">
        <v>65.75</v>
      </c>
      <c r="H120" s="787">
        <v>0.18</v>
      </c>
      <c r="I120" s="88">
        <v>37</v>
      </c>
      <c r="J120" s="121" t="s">
        <v>59</v>
      </c>
      <c r="K120" s="41" t="s">
        <v>26</v>
      </c>
      <c r="L120" s="42" t="str">
        <f t="shared" si="0"/>
        <v>37grams</v>
      </c>
      <c r="M120" s="658">
        <f t="shared" si="1"/>
        <v>6.66</v>
      </c>
      <c r="N120" s="659" t="str">
        <f t="shared" si="2"/>
        <v>6.66 grams</v>
      </c>
      <c r="O120" s="692">
        <f t="shared" si="3"/>
        <v>11.834999999999999</v>
      </c>
      <c r="P120" s="29">
        <f t="shared" si="4"/>
        <v>65.75</v>
      </c>
      <c r="Q120" s="74">
        <f t="shared" si="5"/>
        <v>0</v>
      </c>
      <c r="R120" s="655">
        <f t="shared" si="6"/>
        <v>0</v>
      </c>
      <c r="S120" s="28"/>
    </row>
    <row r="121" spans="1:19" ht="15" customHeight="1">
      <c r="A121" s="111">
        <v>111</v>
      </c>
      <c r="B121" s="33" t="s">
        <v>1558</v>
      </c>
      <c r="C121" s="48"/>
      <c r="D121" s="179"/>
      <c r="E121" s="50" t="s">
        <v>1559</v>
      </c>
      <c r="F121" s="156"/>
      <c r="G121" s="657">
        <v>74</v>
      </c>
      <c r="H121" s="787">
        <v>0.2</v>
      </c>
      <c r="I121" s="88">
        <v>10</v>
      </c>
      <c r="J121" s="121" t="s">
        <v>59</v>
      </c>
      <c r="K121" s="41" t="s">
        <v>26</v>
      </c>
      <c r="L121" s="42" t="str">
        <f t="shared" si="0"/>
        <v>10grams</v>
      </c>
      <c r="M121" s="658">
        <f t="shared" si="1"/>
        <v>2</v>
      </c>
      <c r="N121" s="659" t="str">
        <f t="shared" si="2"/>
        <v>2 grams</v>
      </c>
      <c r="O121" s="692">
        <f t="shared" si="3"/>
        <v>14.8</v>
      </c>
      <c r="P121" s="29">
        <f t="shared" si="4"/>
        <v>74</v>
      </c>
      <c r="Q121" s="74">
        <f t="shared" si="5"/>
        <v>0</v>
      </c>
      <c r="R121" s="655">
        <f t="shared" si="6"/>
        <v>0</v>
      </c>
      <c r="S121" s="28"/>
    </row>
    <row r="122" spans="1:19" ht="15" customHeight="1">
      <c r="A122" s="111">
        <v>112</v>
      </c>
      <c r="B122" s="116" t="s">
        <v>1565</v>
      </c>
      <c r="C122" s="48"/>
      <c r="D122" s="179"/>
      <c r="E122" s="116" t="s">
        <v>1566</v>
      </c>
      <c r="F122" s="156"/>
      <c r="G122" s="657">
        <v>83</v>
      </c>
      <c r="H122" s="787">
        <v>0.1</v>
      </c>
      <c r="I122" s="88">
        <v>34</v>
      </c>
      <c r="J122" s="121" t="s">
        <v>59</v>
      </c>
      <c r="K122" s="41" t="s">
        <v>26</v>
      </c>
      <c r="L122" s="42" t="str">
        <f t="shared" si="0"/>
        <v>34grams</v>
      </c>
      <c r="M122" s="658">
        <f t="shared" si="1"/>
        <v>3.4000000000000004</v>
      </c>
      <c r="N122" s="659" t="str">
        <f t="shared" si="2"/>
        <v>3.4 grams</v>
      </c>
      <c r="O122" s="692">
        <f t="shared" si="3"/>
        <v>8.3000000000000007</v>
      </c>
      <c r="P122" s="29">
        <f t="shared" si="4"/>
        <v>83</v>
      </c>
      <c r="Q122" s="74">
        <f t="shared" si="5"/>
        <v>0</v>
      </c>
      <c r="R122" s="655">
        <f t="shared" si="6"/>
        <v>0</v>
      </c>
      <c r="S122" s="28"/>
    </row>
    <row r="123" spans="1:19" ht="15" customHeight="1">
      <c r="A123" s="111">
        <v>113</v>
      </c>
      <c r="B123" s="116" t="s">
        <v>1569</v>
      </c>
      <c r="C123" s="48"/>
      <c r="D123" s="35"/>
      <c r="E123" s="116" t="s">
        <v>1570</v>
      </c>
      <c r="F123" s="156"/>
      <c r="G123" s="657">
        <v>83</v>
      </c>
      <c r="H123" s="787">
        <v>1</v>
      </c>
      <c r="I123" s="88">
        <v>5</v>
      </c>
      <c r="J123" s="121" t="s">
        <v>59</v>
      </c>
      <c r="K123" s="41" t="s">
        <v>26</v>
      </c>
      <c r="L123" s="42" t="str">
        <f t="shared" si="0"/>
        <v>5grams</v>
      </c>
      <c r="M123" s="658">
        <f t="shared" si="1"/>
        <v>5</v>
      </c>
      <c r="N123" s="659" t="str">
        <f t="shared" si="2"/>
        <v>5 grams</v>
      </c>
      <c r="O123" s="692">
        <f t="shared" si="3"/>
        <v>83</v>
      </c>
      <c r="P123" s="29">
        <f t="shared" si="4"/>
        <v>83</v>
      </c>
      <c r="Q123" s="74">
        <f t="shared" si="5"/>
        <v>0</v>
      </c>
      <c r="R123" s="655">
        <f t="shared" si="6"/>
        <v>0</v>
      </c>
      <c r="S123" s="28"/>
    </row>
    <row r="124" spans="1:19" ht="15" customHeight="1">
      <c r="A124" s="111">
        <v>114</v>
      </c>
      <c r="B124" s="116" t="s">
        <v>1571</v>
      </c>
      <c r="C124" s="48"/>
      <c r="D124" s="35"/>
      <c r="E124" s="116" t="s">
        <v>1572</v>
      </c>
      <c r="F124" s="156"/>
      <c r="G124" s="657">
        <v>66</v>
      </c>
      <c r="H124" s="787">
        <v>1</v>
      </c>
      <c r="I124" s="88">
        <v>14</v>
      </c>
      <c r="J124" s="121" t="s">
        <v>59</v>
      </c>
      <c r="K124" s="41" t="s">
        <v>26</v>
      </c>
      <c r="L124" s="42" t="str">
        <f t="shared" si="0"/>
        <v>14grams</v>
      </c>
      <c r="M124" s="658">
        <f t="shared" si="1"/>
        <v>14</v>
      </c>
      <c r="N124" s="659" t="str">
        <f t="shared" si="2"/>
        <v>14 grams</v>
      </c>
      <c r="O124" s="692">
        <f t="shared" si="3"/>
        <v>66</v>
      </c>
      <c r="P124" s="29">
        <f t="shared" si="4"/>
        <v>66</v>
      </c>
      <c r="Q124" s="74">
        <f t="shared" si="5"/>
        <v>0</v>
      </c>
      <c r="R124" s="655">
        <f t="shared" si="6"/>
        <v>0</v>
      </c>
      <c r="S124" s="28"/>
    </row>
    <row r="125" spans="1:19" ht="15" customHeight="1">
      <c r="A125" s="111">
        <v>115</v>
      </c>
      <c r="B125" s="89" t="s">
        <v>1573</v>
      </c>
      <c r="C125" s="48"/>
      <c r="D125" s="35"/>
      <c r="E125" s="149" t="s">
        <v>1546</v>
      </c>
      <c r="F125" s="156"/>
      <c r="G125" s="670">
        <v>74</v>
      </c>
      <c r="H125" s="787">
        <v>0.25</v>
      </c>
      <c r="I125" s="88">
        <v>30</v>
      </c>
      <c r="J125" s="88" t="s">
        <v>59</v>
      </c>
      <c r="K125" s="41" t="s">
        <v>26</v>
      </c>
      <c r="L125" s="42" t="str">
        <f t="shared" si="0"/>
        <v>30grams</v>
      </c>
      <c r="M125" s="658">
        <f t="shared" si="1"/>
        <v>7.5</v>
      </c>
      <c r="N125" s="659" t="str">
        <f t="shared" si="2"/>
        <v>7.5 grams</v>
      </c>
      <c r="O125" s="692">
        <f t="shared" si="3"/>
        <v>18.5</v>
      </c>
      <c r="P125" s="29">
        <f t="shared" si="4"/>
        <v>74</v>
      </c>
      <c r="Q125" s="74">
        <f t="shared" si="5"/>
        <v>0</v>
      </c>
      <c r="R125" s="655">
        <f t="shared" si="6"/>
        <v>0</v>
      </c>
      <c r="S125" s="28"/>
    </row>
    <row r="126" spans="1:19" ht="15" customHeight="1">
      <c r="A126" s="111">
        <v>116</v>
      </c>
      <c r="B126" s="48" t="s">
        <v>1757</v>
      </c>
      <c r="C126" s="48"/>
      <c r="D126" s="35"/>
      <c r="E126" s="50" t="s">
        <v>1758</v>
      </c>
      <c r="F126" s="156"/>
      <c r="G126" s="657">
        <v>534.75</v>
      </c>
      <c r="H126" s="776">
        <v>1</v>
      </c>
      <c r="I126" s="687">
        <v>500</v>
      </c>
      <c r="J126" s="677" t="s">
        <v>29</v>
      </c>
      <c r="K126" s="41" t="s">
        <v>26</v>
      </c>
      <c r="L126" s="42" t="str">
        <f t="shared" si="0"/>
        <v>500ml</v>
      </c>
      <c r="M126" s="658">
        <f t="shared" si="1"/>
        <v>500</v>
      </c>
      <c r="N126" s="659" t="str">
        <f t="shared" si="2"/>
        <v>500 ml</v>
      </c>
      <c r="O126" s="692">
        <f t="shared" si="3"/>
        <v>534.75</v>
      </c>
      <c r="P126" s="29">
        <f t="shared" si="4"/>
        <v>534.75</v>
      </c>
      <c r="Q126" s="74">
        <f t="shared" si="5"/>
        <v>0</v>
      </c>
      <c r="R126" s="655">
        <f t="shared" si="6"/>
        <v>0</v>
      </c>
      <c r="S126" s="28"/>
    </row>
    <row r="127" spans="1:19" ht="15" customHeight="1">
      <c r="A127" s="111">
        <v>117</v>
      </c>
      <c r="B127" s="33" t="s">
        <v>1794</v>
      </c>
      <c r="C127" s="48"/>
      <c r="D127" s="561"/>
      <c r="E127" s="50" t="s">
        <v>1797</v>
      </c>
      <c r="F127" s="156"/>
      <c r="G127" s="657">
        <v>103.6</v>
      </c>
      <c r="H127" s="776">
        <v>1</v>
      </c>
      <c r="I127" s="121">
        <v>405</v>
      </c>
      <c r="J127" s="121" t="s">
        <v>59</v>
      </c>
      <c r="K127" s="41" t="s">
        <v>26</v>
      </c>
      <c r="L127" s="42" t="str">
        <f t="shared" si="0"/>
        <v>405grams</v>
      </c>
      <c r="M127" s="658">
        <f t="shared" si="1"/>
        <v>405</v>
      </c>
      <c r="N127" s="659" t="str">
        <f t="shared" si="2"/>
        <v>405 grams</v>
      </c>
      <c r="O127" s="692">
        <f t="shared" si="3"/>
        <v>103.6</v>
      </c>
      <c r="P127" s="29">
        <f t="shared" si="4"/>
        <v>103.6</v>
      </c>
      <c r="Q127" s="74">
        <f t="shared" si="5"/>
        <v>0</v>
      </c>
      <c r="R127" s="655">
        <f t="shared" si="6"/>
        <v>0</v>
      </c>
      <c r="S127" s="28"/>
    </row>
    <row r="128" spans="1:19" ht="15" customHeight="1">
      <c r="A128" s="111">
        <v>118</v>
      </c>
      <c r="B128" s="33" t="s">
        <v>1794</v>
      </c>
      <c r="C128" s="48"/>
      <c r="D128" s="9"/>
      <c r="E128" s="50" t="s">
        <v>1799</v>
      </c>
      <c r="F128" s="156"/>
      <c r="G128" s="657">
        <v>186</v>
      </c>
      <c r="H128" s="776">
        <v>1</v>
      </c>
      <c r="I128" s="121">
        <v>765</v>
      </c>
      <c r="J128" s="121" t="s">
        <v>59</v>
      </c>
      <c r="K128" s="41" t="s">
        <v>26</v>
      </c>
      <c r="L128" s="42" t="str">
        <f t="shared" si="0"/>
        <v>765grams</v>
      </c>
      <c r="M128" s="658">
        <f t="shared" si="1"/>
        <v>765</v>
      </c>
      <c r="N128" s="659" t="str">
        <f t="shared" si="2"/>
        <v>765 grams</v>
      </c>
      <c r="O128" s="692">
        <f t="shared" si="3"/>
        <v>186</v>
      </c>
      <c r="P128" s="29">
        <f t="shared" si="4"/>
        <v>186</v>
      </c>
      <c r="Q128" s="74">
        <f t="shared" si="5"/>
        <v>0</v>
      </c>
      <c r="R128" s="655">
        <f t="shared" si="6"/>
        <v>0</v>
      </c>
      <c r="S128" s="28"/>
    </row>
    <row r="129" spans="1:19" ht="15" customHeight="1">
      <c r="A129" s="111">
        <v>119</v>
      </c>
      <c r="B129" s="33" t="s">
        <v>3329</v>
      </c>
      <c r="C129" s="48"/>
      <c r="D129" s="9"/>
      <c r="E129" s="50" t="s">
        <v>2816</v>
      </c>
      <c r="F129" s="156"/>
      <c r="G129" s="657">
        <v>45</v>
      </c>
      <c r="H129" s="776">
        <v>1</v>
      </c>
      <c r="I129" s="121">
        <v>100</v>
      </c>
      <c r="J129" s="121" t="s">
        <v>59</v>
      </c>
      <c r="K129" s="41" t="s">
        <v>26</v>
      </c>
      <c r="L129" s="42" t="str">
        <f t="shared" si="0"/>
        <v>100grams</v>
      </c>
      <c r="M129" s="658">
        <f t="shared" si="1"/>
        <v>100</v>
      </c>
      <c r="N129" s="659" t="str">
        <f t="shared" si="2"/>
        <v>100 grams</v>
      </c>
      <c r="O129" s="692">
        <f t="shared" si="3"/>
        <v>45</v>
      </c>
      <c r="P129" s="29">
        <f t="shared" si="4"/>
        <v>45</v>
      </c>
      <c r="Q129" s="74">
        <f t="shared" si="5"/>
        <v>0</v>
      </c>
      <c r="R129" s="655">
        <f t="shared" si="6"/>
        <v>0</v>
      </c>
      <c r="S129" s="28"/>
    </row>
    <row r="130" spans="1:19" ht="15" customHeight="1">
      <c r="A130" s="111">
        <v>120</v>
      </c>
      <c r="B130" s="48" t="s">
        <v>2038</v>
      </c>
      <c r="C130" s="48"/>
      <c r="D130" s="35"/>
      <c r="E130" s="50" t="s">
        <v>2041</v>
      </c>
      <c r="F130" s="156"/>
      <c r="G130" s="657">
        <v>51.1</v>
      </c>
      <c r="H130" s="776">
        <v>2</v>
      </c>
      <c r="I130" s="121">
        <v>100</v>
      </c>
      <c r="J130" s="121" t="s">
        <v>59</v>
      </c>
      <c r="K130" s="41" t="s">
        <v>26</v>
      </c>
      <c r="L130" s="42" t="str">
        <f t="shared" si="0"/>
        <v>100grams</v>
      </c>
      <c r="M130" s="658">
        <f t="shared" si="1"/>
        <v>200</v>
      </c>
      <c r="N130" s="659" t="str">
        <f t="shared" si="2"/>
        <v>200 grams</v>
      </c>
      <c r="O130" s="692">
        <f t="shared" si="3"/>
        <v>102.2</v>
      </c>
      <c r="P130" s="29">
        <f t="shared" si="4"/>
        <v>51.1</v>
      </c>
      <c r="Q130" s="74">
        <f t="shared" si="5"/>
        <v>0</v>
      </c>
      <c r="R130" s="655">
        <f t="shared" si="6"/>
        <v>0</v>
      </c>
      <c r="S130" s="28"/>
    </row>
    <row r="131" spans="1:19" ht="15" customHeight="1">
      <c r="A131" s="111">
        <v>121</v>
      </c>
      <c r="B131" s="90" t="s">
        <v>2139</v>
      </c>
      <c r="C131" s="48"/>
      <c r="D131" s="35"/>
      <c r="E131" s="149" t="s">
        <v>2817</v>
      </c>
      <c r="F131" s="156"/>
      <c r="G131" s="670">
        <v>32.299999999999997</v>
      </c>
      <c r="H131" s="787">
        <v>1</v>
      </c>
      <c r="I131" s="121">
        <v>1000</v>
      </c>
      <c r="J131" s="121" t="s">
        <v>59</v>
      </c>
      <c r="K131" s="41" t="s">
        <v>26</v>
      </c>
      <c r="L131" s="42" t="str">
        <f t="shared" si="0"/>
        <v>1000grams</v>
      </c>
      <c r="M131" s="658">
        <f t="shared" si="1"/>
        <v>1000</v>
      </c>
      <c r="N131" s="659" t="str">
        <f t="shared" si="2"/>
        <v>1000 grams</v>
      </c>
      <c r="O131" s="692">
        <f t="shared" si="3"/>
        <v>32.299999999999997</v>
      </c>
      <c r="P131" s="29">
        <f t="shared" si="4"/>
        <v>32.299999999999997</v>
      </c>
      <c r="Q131" s="74">
        <f t="shared" si="5"/>
        <v>0</v>
      </c>
      <c r="R131" s="655">
        <f t="shared" si="6"/>
        <v>0</v>
      </c>
      <c r="S131" s="28"/>
    </row>
    <row r="132" spans="1:19" ht="15" customHeight="1">
      <c r="A132" s="111">
        <v>122</v>
      </c>
      <c r="B132" s="89" t="s">
        <v>2230</v>
      </c>
      <c r="C132" s="48"/>
      <c r="D132" s="35"/>
      <c r="E132" s="149" t="s">
        <v>2227</v>
      </c>
      <c r="F132" s="156"/>
      <c r="G132" s="670">
        <v>14.4</v>
      </c>
      <c r="H132" s="787">
        <f>325/25</f>
        <v>13</v>
      </c>
      <c r="I132" s="121">
        <v>25</v>
      </c>
      <c r="J132" s="121" t="s">
        <v>59</v>
      </c>
      <c r="K132" s="41" t="s">
        <v>26</v>
      </c>
      <c r="L132" s="42" t="str">
        <f t="shared" si="0"/>
        <v>25grams</v>
      </c>
      <c r="M132" s="658">
        <f t="shared" si="1"/>
        <v>325</v>
      </c>
      <c r="N132" s="659" t="str">
        <f t="shared" si="2"/>
        <v>325 grams</v>
      </c>
      <c r="O132" s="692">
        <f t="shared" si="3"/>
        <v>187.20000000000002</v>
      </c>
      <c r="P132" s="29">
        <f t="shared" si="4"/>
        <v>14.400000000000002</v>
      </c>
      <c r="Q132" s="74">
        <f t="shared" si="5"/>
        <v>0</v>
      </c>
      <c r="R132" s="655">
        <f t="shared" si="6"/>
        <v>0</v>
      </c>
      <c r="S132" s="28"/>
    </row>
    <row r="133" spans="1:19" ht="15" customHeight="1">
      <c r="A133" s="111">
        <v>123</v>
      </c>
      <c r="B133" s="89" t="s">
        <v>2231</v>
      </c>
      <c r="C133" s="48"/>
      <c r="D133" s="35"/>
      <c r="E133" s="149" t="s">
        <v>2227</v>
      </c>
      <c r="F133" s="156"/>
      <c r="G133" s="670">
        <v>11.84</v>
      </c>
      <c r="H133" s="787">
        <f>675/25</f>
        <v>27</v>
      </c>
      <c r="I133" s="121">
        <v>25</v>
      </c>
      <c r="J133" s="121" t="s">
        <v>59</v>
      </c>
      <c r="K133" s="41" t="s">
        <v>26</v>
      </c>
      <c r="L133" s="42" t="str">
        <f t="shared" si="0"/>
        <v>25grams</v>
      </c>
      <c r="M133" s="658">
        <f t="shared" si="1"/>
        <v>675</v>
      </c>
      <c r="N133" s="659" t="str">
        <f t="shared" si="2"/>
        <v>675 grams</v>
      </c>
      <c r="O133" s="692">
        <f t="shared" si="3"/>
        <v>319.68</v>
      </c>
      <c r="P133" s="29">
        <f t="shared" si="4"/>
        <v>11.84</v>
      </c>
      <c r="Q133" s="74">
        <f t="shared" si="5"/>
        <v>0</v>
      </c>
      <c r="R133" s="655">
        <f t="shared" si="6"/>
        <v>0</v>
      </c>
      <c r="S133" s="28"/>
    </row>
    <row r="134" spans="1:19" ht="15" customHeight="1">
      <c r="A134" s="111">
        <v>124</v>
      </c>
      <c r="B134" s="89" t="s">
        <v>2269</v>
      </c>
      <c r="C134" s="48"/>
      <c r="D134" s="35"/>
      <c r="E134" s="149" t="s">
        <v>3330</v>
      </c>
      <c r="F134" s="156"/>
      <c r="G134" s="670">
        <v>80</v>
      </c>
      <c r="H134" s="787">
        <v>1</v>
      </c>
      <c r="I134" s="121">
        <v>1</v>
      </c>
      <c r="J134" s="121" t="s">
        <v>2705</v>
      </c>
      <c r="K134" s="41" t="s">
        <v>26</v>
      </c>
      <c r="L134" s="42" t="str">
        <f t="shared" si="0"/>
        <v>1gallon</v>
      </c>
      <c r="M134" s="658">
        <f t="shared" si="1"/>
        <v>1</v>
      </c>
      <c r="N134" s="659" t="str">
        <f t="shared" si="2"/>
        <v>1 gallon</v>
      </c>
      <c r="O134" s="692">
        <f t="shared" si="3"/>
        <v>80</v>
      </c>
      <c r="P134" s="29">
        <f t="shared" si="4"/>
        <v>80</v>
      </c>
      <c r="Q134" s="74">
        <f t="shared" si="5"/>
        <v>0</v>
      </c>
      <c r="R134" s="655">
        <f t="shared" si="6"/>
        <v>0</v>
      </c>
      <c r="S134" s="28"/>
    </row>
    <row r="135" spans="1:19" ht="15" customHeight="1">
      <c r="A135" s="111">
        <v>125</v>
      </c>
      <c r="B135" s="48" t="s">
        <v>2325</v>
      </c>
      <c r="C135" s="48"/>
      <c r="D135" s="9"/>
      <c r="E135" s="50" t="s">
        <v>2767</v>
      </c>
      <c r="F135" s="156"/>
      <c r="G135" s="657">
        <v>31</v>
      </c>
      <c r="H135" s="776">
        <v>1</v>
      </c>
      <c r="I135" s="121">
        <v>50</v>
      </c>
      <c r="J135" s="121" t="s">
        <v>59</v>
      </c>
      <c r="K135" s="41" t="s">
        <v>26</v>
      </c>
      <c r="L135" s="42" t="str">
        <f t="shared" si="0"/>
        <v>50grams</v>
      </c>
      <c r="M135" s="658">
        <f t="shared" si="1"/>
        <v>50</v>
      </c>
      <c r="N135" s="659" t="str">
        <f t="shared" si="2"/>
        <v>50 grams</v>
      </c>
      <c r="O135" s="692">
        <f t="shared" si="3"/>
        <v>31</v>
      </c>
      <c r="P135" s="29">
        <f t="shared" si="4"/>
        <v>31</v>
      </c>
      <c r="Q135" s="74">
        <f t="shared" si="5"/>
        <v>0</v>
      </c>
      <c r="R135" s="655">
        <f t="shared" si="6"/>
        <v>0</v>
      </c>
      <c r="S135" s="28"/>
    </row>
    <row r="136" spans="1:19" ht="15" customHeight="1">
      <c r="A136" s="111">
        <v>126</v>
      </c>
      <c r="B136" s="48" t="s">
        <v>2340</v>
      </c>
      <c r="C136" s="48"/>
      <c r="D136" s="9"/>
      <c r="E136" s="50" t="s">
        <v>1782</v>
      </c>
      <c r="F136" s="156"/>
      <c r="G136" s="657">
        <v>150</v>
      </c>
      <c r="H136" s="776">
        <v>1</v>
      </c>
      <c r="I136" s="121">
        <v>320</v>
      </c>
      <c r="J136" s="121" t="s">
        <v>59</v>
      </c>
      <c r="K136" s="41" t="s">
        <v>26</v>
      </c>
      <c r="L136" s="42" t="str">
        <f t="shared" si="0"/>
        <v>320grams</v>
      </c>
      <c r="M136" s="658">
        <f t="shared" si="1"/>
        <v>320</v>
      </c>
      <c r="N136" s="659" t="str">
        <f t="shared" si="2"/>
        <v>320 grams</v>
      </c>
      <c r="O136" s="692">
        <f t="shared" si="3"/>
        <v>150</v>
      </c>
      <c r="P136" s="29">
        <f t="shared" si="4"/>
        <v>150</v>
      </c>
      <c r="Q136" s="74">
        <f t="shared" si="5"/>
        <v>0</v>
      </c>
      <c r="R136" s="655">
        <f t="shared" si="6"/>
        <v>0</v>
      </c>
      <c r="S136" s="28"/>
    </row>
    <row r="137" spans="1:19" ht="15" customHeight="1">
      <c r="A137" s="111">
        <v>127</v>
      </c>
      <c r="B137" s="48" t="s">
        <v>2446</v>
      </c>
      <c r="C137" s="48"/>
      <c r="D137" s="9"/>
      <c r="E137" s="50" t="s">
        <v>2448</v>
      </c>
      <c r="F137" s="156"/>
      <c r="G137" s="657">
        <v>31.2</v>
      </c>
      <c r="H137" s="776">
        <f>2250/150</f>
        <v>15</v>
      </c>
      <c r="I137" s="121">
        <v>150</v>
      </c>
      <c r="J137" s="121" t="s">
        <v>59</v>
      </c>
      <c r="K137" s="41" t="s">
        <v>26</v>
      </c>
      <c r="L137" s="42" t="str">
        <f t="shared" si="0"/>
        <v>150grams</v>
      </c>
      <c r="M137" s="658">
        <f t="shared" si="1"/>
        <v>2250</v>
      </c>
      <c r="N137" s="659" t="str">
        <f t="shared" si="2"/>
        <v>2250 grams</v>
      </c>
      <c r="O137" s="692">
        <f t="shared" si="3"/>
        <v>468</v>
      </c>
      <c r="P137" s="29">
        <f t="shared" si="4"/>
        <v>31.2</v>
      </c>
      <c r="Q137" s="74">
        <f t="shared" si="5"/>
        <v>0</v>
      </c>
      <c r="R137" s="655">
        <f t="shared" si="6"/>
        <v>0</v>
      </c>
      <c r="S137" s="28"/>
    </row>
    <row r="138" spans="1:19" ht="15" customHeight="1">
      <c r="A138" s="111">
        <v>128</v>
      </c>
      <c r="B138" s="116" t="s">
        <v>2453</v>
      </c>
      <c r="C138" s="48"/>
      <c r="D138" s="9"/>
      <c r="E138" s="50" t="s">
        <v>3265</v>
      </c>
      <c r="F138" s="156"/>
      <c r="G138" s="657">
        <v>84.2</v>
      </c>
      <c r="H138" s="776">
        <v>1</v>
      </c>
      <c r="I138" s="121">
        <v>900</v>
      </c>
      <c r="J138" s="121" t="s">
        <v>59</v>
      </c>
      <c r="K138" s="41" t="s">
        <v>26</v>
      </c>
      <c r="L138" s="42" t="str">
        <f t="shared" si="0"/>
        <v>900grams</v>
      </c>
      <c r="M138" s="658">
        <f t="shared" si="1"/>
        <v>900</v>
      </c>
      <c r="N138" s="659" t="str">
        <f t="shared" si="2"/>
        <v>900 grams</v>
      </c>
      <c r="O138" s="692">
        <f t="shared" si="3"/>
        <v>84.2</v>
      </c>
      <c r="P138" s="29">
        <f t="shared" si="4"/>
        <v>84.2</v>
      </c>
      <c r="Q138" s="74">
        <f t="shared" si="5"/>
        <v>0</v>
      </c>
      <c r="R138" s="655">
        <f t="shared" si="6"/>
        <v>0</v>
      </c>
      <c r="S138" s="28"/>
    </row>
    <row r="139" spans="1:19" ht="15" customHeight="1">
      <c r="A139" s="111">
        <v>129</v>
      </c>
      <c r="B139" s="33" t="s">
        <v>2542</v>
      </c>
      <c r="C139" s="48"/>
      <c r="D139" s="9"/>
      <c r="E139" s="149" t="s">
        <v>2703</v>
      </c>
      <c r="F139" s="156"/>
      <c r="G139" s="670">
        <v>70</v>
      </c>
      <c r="H139" s="787">
        <v>1</v>
      </c>
      <c r="I139" s="121">
        <v>1</v>
      </c>
      <c r="J139" s="88" t="s">
        <v>2705</v>
      </c>
      <c r="K139" s="41" t="s">
        <v>26</v>
      </c>
      <c r="L139" s="42" t="str">
        <f t="shared" si="0"/>
        <v>1gallon</v>
      </c>
      <c r="M139" s="658">
        <f t="shared" si="1"/>
        <v>1</v>
      </c>
      <c r="N139" s="659" t="str">
        <f t="shared" si="2"/>
        <v>1 gallon</v>
      </c>
      <c r="O139" s="692">
        <f t="shared" si="3"/>
        <v>70</v>
      </c>
      <c r="P139" s="29">
        <f t="shared" si="4"/>
        <v>70</v>
      </c>
      <c r="Q139" s="74">
        <f t="shared" si="5"/>
        <v>0</v>
      </c>
      <c r="R139" s="655">
        <f t="shared" si="6"/>
        <v>0</v>
      </c>
      <c r="S139" s="28"/>
    </row>
    <row r="140" spans="1:19" ht="15" customHeight="1">
      <c r="A140" s="111">
        <v>130</v>
      </c>
      <c r="B140" s="48" t="s">
        <v>2593</v>
      </c>
      <c r="C140" s="48"/>
      <c r="D140" s="9"/>
      <c r="E140" s="149" t="s">
        <v>2596</v>
      </c>
      <c r="F140" s="156"/>
      <c r="G140" s="670">
        <v>76</v>
      </c>
      <c r="H140" s="787">
        <v>1</v>
      </c>
      <c r="I140" s="121">
        <v>340</v>
      </c>
      <c r="J140" s="88" t="s">
        <v>59</v>
      </c>
      <c r="K140" s="41" t="s">
        <v>26</v>
      </c>
      <c r="L140" s="42" t="str">
        <f t="shared" si="0"/>
        <v>340grams</v>
      </c>
      <c r="M140" s="658">
        <f t="shared" si="1"/>
        <v>340</v>
      </c>
      <c r="N140" s="659" t="str">
        <f t="shared" si="2"/>
        <v>340 grams</v>
      </c>
      <c r="O140" s="692">
        <f t="shared" si="3"/>
        <v>76</v>
      </c>
      <c r="P140" s="29">
        <f t="shared" si="4"/>
        <v>76</v>
      </c>
      <c r="Q140" s="74">
        <f t="shared" si="5"/>
        <v>0</v>
      </c>
      <c r="R140" s="655">
        <f t="shared" si="6"/>
        <v>0</v>
      </c>
      <c r="S140" s="28"/>
    </row>
    <row r="141" spans="1:19" ht="15" customHeight="1">
      <c r="A141" s="111">
        <v>131</v>
      </c>
      <c r="B141" s="48" t="s">
        <v>921</v>
      </c>
      <c r="C141" s="48"/>
      <c r="D141" s="9"/>
      <c r="E141" s="91" t="s">
        <v>922</v>
      </c>
      <c r="F141" s="156"/>
      <c r="G141" s="670">
        <v>215</v>
      </c>
      <c r="H141" s="789">
        <v>1</v>
      </c>
      <c r="I141" s="121">
        <v>30</v>
      </c>
      <c r="J141" s="110" t="s">
        <v>37</v>
      </c>
      <c r="K141" s="41" t="s">
        <v>26</v>
      </c>
      <c r="L141" s="42" t="str">
        <f t="shared" si="0"/>
        <v>30pieces</v>
      </c>
      <c r="M141" s="658">
        <f t="shared" si="1"/>
        <v>30</v>
      </c>
      <c r="N141" s="659" t="str">
        <f t="shared" si="2"/>
        <v>30 pieces</v>
      </c>
      <c r="O141" s="692">
        <f t="shared" si="3"/>
        <v>215</v>
      </c>
      <c r="P141" s="29">
        <f t="shared" si="4"/>
        <v>215</v>
      </c>
      <c r="Q141" s="74">
        <f t="shared" si="5"/>
        <v>0</v>
      </c>
      <c r="R141" s="655">
        <f t="shared" si="6"/>
        <v>0</v>
      </c>
      <c r="S141" s="28"/>
    </row>
    <row r="142" spans="1:19" ht="15" customHeight="1">
      <c r="A142" s="111">
        <v>132</v>
      </c>
      <c r="B142" s="33" t="s">
        <v>62</v>
      </c>
      <c r="C142" s="48"/>
      <c r="D142" s="9"/>
      <c r="E142" s="50"/>
      <c r="F142" s="156"/>
      <c r="G142" s="670">
        <v>90</v>
      </c>
      <c r="H142" s="776">
        <v>0.5</v>
      </c>
      <c r="I142" s="121">
        <v>1000</v>
      </c>
      <c r="J142" s="121" t="s">
        <v>59</v>
      </c>
      <c r="K142" s="41" t="s">
        <v>26</v>
      </c>
      <c r="L142" s="42" t="str">
        <f t="shared" si="0"/>
        <v>1000grams</v>
      </c>
      <c r="M142" s="658">
        <f t="shared" si="1"/>
        <v>500</v>
      </c>
      <c r="N142" s="659" t="str">
        <f t="shared" si="2"/>
        <v>500 grams</v>
      </c>
      <c r="O142" s="692">
        <f t="shared" si="3"/>
        <v>45</v>
      </c>
      <c r="P142" s="29">
        <f t="shared" si="4"/>
        <v>90</v>
      </c>
      <c r="Q142" s="74">
        <f t="shared" si="5"/>
        <v>0</v>
      </c>
      <c r="R142" s="655">
        <f t="shared" si="6"/>
        <v>0</v>
      </c>
      <c r="S142" s="28"/>
    </row>
    <row r="143" spans="1:19" ht="15" customHeight="1">
      <c r="A143" s="111">
        <v>133</v>
      </c>
      <c r="B143" s="33" t="s">
        <v>184</v>
      </c>
      <c r="C143" s="48"/>
      <c r="D143" s="9"/>
      <c r="E143" s="50" t="s">
        <v>2708</v>
      </c>
      <c r="F143" s="156"/>
      <c r="G143" s="670">
        <v>280</v>
      </c>
      <c r="H143" s="776">
        <v>3</v>
      </c>
      <c r="I143" s="121">
        <v>1000</v>
      </c>
      <c r="J143" s="121" t="s">
        <v>59</v>
      </c>
      <c r="K143" s="41" t="s">
        <v>26</v>
      </c>
      <c r="L143" s="42" t="str">
        <f t="shared" si="0"/>
        <v>1000grams</v>
      </c>
      <c r="M143" s="658">
        <f t="shared" si="1"/>
        <v>3000</v>
      </c>
      <c r="N143" s="659" t="str">
        <f t="shared" si="2"/>
        <v>3000 grams</v>
      </c>
      <c r="O143" s="692">
        <f t="shared" si="3"/>
        <v>840</v>
      </c>
      <c r="P143" s="29">
        <f t="shared" si="4"/>
        <v>280</v>
      </c>
      <c r="Q143" s="74">
        <f t="shared" si="5"/>
        <v>0</v>
      </c>
      <c r="R143" s="655">
        <f t="shared" si="6"/>
        <v>0</v>
      </c>
      <c r="S143" s="28"/>
    </row>
    <row r="144" spans="1:19" ht="15" customHeight="1">
      <c r="A144" s="111">
        <v>134</v>
      </c>
      <c r="B144" s="48" t="s">
        <v>796</v>
      </c>
      <c r="C144" s="48"/>
      <c r="D144" s="9"/>
      <c r="E144" s="50" t="s">
        <v>2708</v>
      </c>
      <c r="F144" s="156"/>
      <c r="G144" s="657">
        <v>144</v>
      </c>
      <c r="H144" s="776">
        <v>3</v>
      </c>
      <c r="I144" s="40">
        <v>1000</v>
      </c>
      <c r="J144" s="121" t="s">
        <v>59</v>
      </c>
      <c r="K144" s="41" t="s">
        <v>26</v>
      </c>
      <c r="L144" s="42" t="str">
        <f t="shared" si="0"/>
        <v>1000grams</v>
      </c>
      <c r="M144" s="658">
        <f t="shared" si="1"/>
        <v>3000</v>
      </c>
      <c r="N144" s="659" t="str">
        <f t="shared" si="2"/>
        <v>3000 grams</v>
      </c>
      <c r="O144" s="692">
        <f t="shared" si="3"/>
        <v>432</v>
      </c>
      <c r="P144" s="29">
        <f t="shared" si="4"/>
        <v>144</v>
      </c>
      <c r="Q144" s="74">
        <f t="shared" si="5"/>
        <v>0</v>
      </c>
      <c r="R144" s="655">
        <f t="shared" si="6"/>
        <v>0</v>
      </c>
      <c r="S144" s="28"/>
    </row>
    <row r="145" spans="1:19" ht="15" customHeight="1">
      <c r="A145" s="111">
        <v>135</v>
      </c>
      <c r="B145" s="48" t="s">
        <v>1047</v>
      </c>
      <c r="C145" s="48"/>
      <c r="D145" s="9"/>
      <c r="E145" s="50"/>
      <c r="F145" s="156"/>
      <c r="G145" s="657">
        <v>250</v>
      </c>
      <c r="H145" s="776">
        <v>2</v>
      </c>
      <c r="I145" s="40">
        <v>1000</v>
      </c>
      <c r="J145" s="121" t="s">
        <v>59</v>
      </c>
      <c r="K145" s="41" t="s">
        <v>26</v>
      </c>
      <c r="L145" s="42" t="str">
        <f t="shared" si="0"/>
        <v>1000grams</v>
      </c>
      <c r="M145" s="658">
        <f t="shared" si="1"/>
        <v>2000</v>
      </c>
      <c r="N145" s="659" t="str">
        <f t="shared" si="2"/>
        <v>2000 grams</v>
      </c>
      <c r="O145" s="692">
        <f t="shared" si="3"/>
        <v>500</v>
      </c>
      <c r="P145" s="29">
        <f t="shared" si="4"/>
        <v>250</v>
      </c>
      <c r="Q145" s="74">
        <f t="shared" si="5"/>
        <v>0</v>
      </c>
      <c r="R145" s="655">
        <f t="shared" si="6"/>
        <v>0</v>
      </c>
      <c r="S145" s="28"/>
    </row>
    <row r="146" spans="1:19" ht="15" customHeight="1">
      <c r="A146" s="111">
        <v>136</v>
      </c>
      <c r="B146" s="48" t="s">
        <v>1927</v>
      </c>
      <c r="C146" s="48"/>
      <c r="D146" s="9"/>
      <c r="E146" s="50" t="s">
        <v>2708</v>
      </c>
      <c r="F146" s="156"/>
      <c r="G146" s="657">
        <v>700</v>
      </c>
      <c r="H146" s="776">
        <v>1</v>
      </c>
      <c r="I146" s="40">
        <v>1000</v>
      </c>
      <c r="J146" s="121" t="s">
        <v>59</v>
      </c>
      <c r="K146" s="41" t="s">
        <v>26</v>
      </c>
      <c r="L146" s="42" t="str">
        <f t="shared" si="0"/>
        <v>1000grams</v>
      </c>
      <c r="M146" s="658">
        <f t="shared" si="1"/>
        <v>1000</v>
      </c>
      <c r="N146" s="659" t="str">
        <f t="shared" si="2"/>
        <v>1000 grams</v>
      </c>
      <c r="O146" s="692">
        <f t="shared" si="3"/>
        <v>700</v>
      </c>
      <c r="P146" s="29">
        <f t="shared" si="4"/>
        <v>700</v>
      </c>
      <c r="Q146" s="74">
        <f t="shared" si="5"/>
        <v>0</v>
      </c>
      <c r="R146" s="655">
        <f t="shared" si="6"/>
        <v>0</v>
      </c>
      <c r="S146" s="28"/>
    </row>
    <row r="147" spans="1:19" ht="15" customHeight="1">
      <c r="A147" s="111">
        <v>137</v>
      </c>
      <c r="B147" s="48" t="s">
        <v>1116</v>
      </c>
      <c r="C147" s="48"/>
      <c r="D147" s="35"/>
      <c r="E147" s="50"/>
      <c r="F147" s="156"/>
      <c r="G147" s="657">
        <v>180</v>
      </c>
      <c r="H147" s="776">
        <v>0.21</v>
      </c>
      <c r="I147" s="40">
        <v>1000</v>
      </c>
      <c r="J147" s="121" t="s">
        <v>59</v>
      </c>
      <c r="K147" s="41" t="s">
        <v>26</v>
      </c>
      <c r="L147" s="42" t="str">
        <f t="shared" si="0"/>
        <v>1000grams</v>
      </c>
      <c r="M147" s="658">
        <f t="shared" si="1"/>
        <v>210</v>
      </c>
      <c r="N147" s="659" t="str">
        <f t="shared" si="2"/>
        <v>210 grams</v>
      </c>
      <c r="O147" s="692">
        <f t="shared" si="3"/>
        <v>37.799999999999997</v>
      </c>
      <c r="P147" s="29">
        <f t="shared" si="4"/>
        <v>180</v>
      </c>
      <c r="Q147" s="74">
        <f t="shared" si="5"/>
        <v>0</v>
      </c>
      <c r="R147" s="655">
        <f t="shared" si="6"/>
        <v>0</v>
      </c>
      <c r="S147" s="28"/>
    </row>
    <row r="148" spans="1:19" ht="15" customHeight="1">
      <c r="A148" s="111">
        <v>138</v>
      </c>
      <c r="B148" s="48" t="s">
        <v>1336</v>
      </c>
      <c r="C148" s="48"/>
      <c r="D148" s="35"/>
      <c r="E148" s="50"/>
      <c r="F148" s="156"/>
      <c r="G148" s="657">
        <v>110</v>
      </c>
      <c r="H148" s="776">
        <v>2</v>
      </c>
      <c r="I148" s="40">
        <v>1000</v>
      </c>
      <c r="J148" s="121" t="s">
        <v>59</v>
      </c>
      <c r="K148" s="41" t="s">
        <v>26</v>
      </c>
      <c r="L148" s="42" t="str">
        <f t="shared" si="0"/>
        <v>1000grams</v>
      </c>
      <c r="M148" s="658">
        <f t="shared" si="1"/>
        <v>2000</v>
      </c>
      <c r="N148" s="659" t="str">
        <f t="shared" si="2"/>
        <v>2000 grams</v>
      </c>
      <c r="O148" s="692">
        <f t="shared" si="3"/>
        <v>220</v>
      </c>
      <c r="P148" s="29">
        <f t="shared" si="4"/>
        <v>110</v>
      </c>
      <c r="Q148" s="74">
        <f t="shared" si="5"/>
        <v>0</v>
      </c>
      <c r="R148" s="655">
        <f t="shared" si="6"/>
        <v>0</v>
      </c>
      <c r="S148" s="28"/>
    </row>
    <row r="149" spans="1:19" ht="15" customHeight="1">
      <c r="A149" s="111">
        <v>139</v>
      </c>
      <c r="B149" s="48" t="s">
        <v>1365</v>
      </c>
      <c r="C149" s="48"/>
      <c r="D149" s="35"/>
      <c r="E149" s="50"/>
      <c r="F149" s="156"/>
      <c r="G149" s="657">
        <v>25</v>
      </c>
      <c r="H149" s="776">
        <v>4</v>
      </c>
      <c r="I149" s="40">
        <v>1</v>
      </c>
      <c r="J149" s="121" t="s">
        <v>37</v>
      </c>
      <c r="K149" s="41" t="s">
        <v>26</v>
      </c>
      <c r="L149" s="42" t="str">
        <f t="shared" si="0"/>
        <v>1pieces</v>
      </c>
      <c r="M149" s="658">
        <f t="shared" si="1"/>
        <v>4</v>
      </c>
      <c r="N149" s="659" t="str">
        <f t="shared" si="2"/>
        <v>4 pieces</v>
      </c>
      <c r="O149" s="692">
        <f t="shared" si="3"/>
        <v>100</v>
      </c>
      <c r="P149" s="29">
        <f t="shared" si="4"/>
        <v>25</v>
      </c>
      <c r="Q149" s="74">
        <f t="shared" si="5"/>
        <v>0</v>
      </c>
      <c r="R149" s="655">
        <f t="shared" si="6"/>
        <v>0</v>
      </c>
      <c r="S149" s="28"/>
    </row>
    <row r="150" spans="1:19" ht="15" customHeight="1">
      <c r="A150" s="111">
        <v>140</v>
      </c>
      <c r="B150" s="48" t="s">
        <v>1584</v>
      </c>
      <c r="C150" s="48"/>
      <c r="D150" s="35"/>
      <c r="E150" s="287"/>
      <c r="F150" s="156"/>
      <c r="G150" s="675">
        <v>80</v>
      </c>
      <c r="H150" s="787">
        <v>5.15</v>
      </c>
      <c r="I150" s="40">
        <v>1000</v>
      </c>
      <c r="J150" s="40" t="s">
        <v>59</v>
      </c>
      <c r="K150" s="41" t="s">
        <v>26</v>
      </c>
      <c r="L150" s="42" t="str">
        <f t="shared" si="0"/>
        <v>1000grams</v>
      </c>
      <c r="M150" s="658">
        <f t="shared" si="1"/>
        <v>5150</v>
      </c>
      <c r="N150" s="659" t="str">
        <f t="shared" si="2"/>
        <v>5150 grams</v>
      </c>
      <c r="O150" s="692">
        <f t="shared" si="3"/>
        <v>412</v>
      </c>
      <c r="P150" s="29">
        <f t="shared" si="4"/>
        <v>80</v>
      </c>
      <c r="Q150" s="74">
        <f t="shared" si="5"/>
        <v>0</v>
      </c>
      <c r="R150" s="655">
        <f t="shared" si="6"/>
        <v>0</v>
      </c>
      <c r="S150" s="28"/>
    </row>
    <row r="151" spans="1:19" ht="15" customHeight="1">
      <c r="A151" s="111">
        <v>141</v>
      </c>
      <c r="B151" s="48" t="s">
        <v>1802</v>
      </c>
      <c r="C151" s="48"/>
      <c r="D151" s="35"/>
      <c r="E151" s="149"/>
      <c r="F151" s="156"/>
      <c r="G151" s="670">
        <v>48</v>
      </c>
      <c r="H151" s="787">
        <v>9.36</v>
      </c>
      <c r="I151" s="40">
        <v>1000</v>
      </c>
      <c r="J151" s="40" t="s">
        <v>59</v>
      </c>
      <c r="K151" s="41" t="s">
        <v>26</v>
      </c>
      <c r="L151" s="42" t="str">
        <f t="shared" si="0"/>
        <v>1000grams</v>
      </c>
      <c r="M151" s="658">
        <f t="shared" si="1"/>
        <v>9360</v>
      </c>
      <c r="N151" s="659" t="str">
        <f t="shared" si="2"/>
        <v>9360 grams</v>
      </c>
      <c r="O151" s="692">
        <f t="shared" si="3"/>
        <v>449.28</v>
      </c>
      <c r="P151" s="29">
        <f t="shared" si="4"/>
        <v>48</v>
      </c>
      <c r="Q151" s="74">
        <f t="shared" si="5"/>
        <v>0</v>
      </c>
      <c r="R151" s="655">
        <f t="shared" si="6"/>
        <v>0</v>
      </c>
      <c r="S151" s="28"/>
    </row>
    <row r="152" spans="1:19" ht="15" customHeight="1">
      <c r="A152" s="111">
        <v>142</v>
      </c>
      <c r="B152" s="48" t="s">
        <v>1829</v>
      </c>
      <c r="C152" s="48"/>
      <c r="D152" s="35"/>
      <c r="E152" s="149"/>
      <c r="F152" s="156"/>
      <c r="G152" s="670">
        <v>70</v>
      </c>
      <c r="H152" s="787">
        <v>1.63</v>
      </c>
      <c r="I152" s="40">
        <v>1000</v>
      </c>
      <c r="J152" s="40" t="s">
        <v>59</v>
      </c>
      <c r="K152" s="41" t="s">
        <v>26</v>
      </c>
      <c r="L152" s="42" t="str">
        <f t="shared" si="0"/>
        <v>1000grams</v>
      </c>
      <c r="M152" s="658">
        <f t="shared" si="1"/>
        <v>1630</v>
      </c>
      <c r="N152" s="659" t="str">
        <f t="shared" si="2"/>
        <v>1630 grams</v>
      </c>
      <c r="O152" s="692">
        <f t="shared" si="3"/>
        <v>114.1</v>
      </c>
      <c r="P152" s="29">
        <f t="shared" si="4"/>
        <v>70</v>
      </c>
      <c r="Q152" s="74">
        <f t="shared" si="5"/>
        <v>0</v>
      </c>
      <c r="R152" s="655">
        <f t="shared" si="6"/>
        <v>0</v>
      </c>
      <c r="S152" s="28"/>
    </row>
    <row r="153" spans="1:19" ht="15" customHeight="1">
      <c r="A153" s="111">
        <v>143</v>
      </c>
      <c r="B153" s="48" t="s">
        <v>2126</v>
      </c>
      <c r="C153" s="48"/>
      <c r="D153" s="35"/>
      <c r="E153" s="149"/>
      <c r="F153" s="156"/>
      <c r="G153" s="670">
        <v>5.0999999999999996</v>
      </c>
      <c r="H153" s="787">
        <v>56</v>
      </c>
      <c r="I153" s="40">
        <v>1</v>
      </c>
      <c r="J153" s="40" t="s">
        <v>37</v>
      </c>
      <c r="K153" s="41" t="s">
        <v>26</v>
      </c>
      <c r="L153" s="42" t="str">
        <f t="shared" si="0"/>
        <v>1pieces</v>
      </c>
      <c r="M153" s="658">
        <f t="shared" si="1"/>
        <v>56</v>
      </c>
      <c r="N153" s="659" t="str">
        <f t="shared" si="2"/>
        <v>56 pieces</v>
      </c>
      <c r="O153" s="692">
        <f t="shared" si="3"/>
        <v>285.59999999999997</v>
      </c>
      <c r="P153" s="29">
        <f t="shared" si="4"/>
        <v>5.0999999999999996</v>
      </c>
      <c r="Q153" s="74">
        <f t="shared" si="5"/>
        <v>0</v>
      </c>
      <c r="R153" s="655">
        <f t="shared" si="6"/>
        <v>0</v>
      </c>
      <c r="S153" s="28"/>
    </row>
    <row r="154" spans="1:19" ht="15" customHeight="1">
      <c r="A154" s="111">
        <v>144</v>
      </c>
      <c r="B154" s="48" t="s">
        <v>1386</v>
      </c>
      <c r="C154" s="48"/>
      <c r="D154" s="35"/>
      <c r="E154" s="149" t="s">
        <v>1387</v>
      </c>
      <c r="F154" s="156"/>
      <c r="G154" s="670">
        <v>45</v>
      </c>
      <c r="H154" s="787">
        <v>1</v>
      </c>
      <c r="I154" s="40">
        <v>350</v>
      </c>
      <c r="J154" s="40" t="s">
        <v>29</v>
      </c>
      <c r="K154" s="41" t="s">
        <v>26</v>
      </c>
      <c r="L154" s="42" t="str">
        <f t="shared" si="0"/>
        <v>350ml</v>
      </c>
      <c r="M154" s="658">
        <f t="shared" si="1"/>
        <v>350</v>
      </c>
      <c r="N154" s="659" t="str">
        <f t="shared" si="2"/>
        <v>350 ml</v>
      </c>
      <c r="O154" s="692">
        <f t="shared" si="3"/>
        <v>45</v>
      </c>
      <c r="P154" s="29">
        <f t="shared" si="4"/>
        <v>45</v>
      </c>
      <c r="Q154" s="74">
        <f t="shared" si="5"/>
        <v>0</v>
      </c>
      <c r="R154" s="655">
        <f t="shared" si="6"/>
        <v>0</v>
      </c>
      <c r="S154" s="28"/>
    </row>
    <row r="155" spans="1:19" ht="15" customHeight="1">
      <c r="A155" s="111">
        <v>145</v>
      </c>
      <c r="B155" s="48" t="s">
        <v>1640</v>
      </c>
      <c r="C155" s="48"/>
      <c r="D155" s="35"/>
      <c r="E155" s="149" t="s">
        <v>1641</v>
      </c>
      <c r="F155" s="156"/>
      <c r="G155" s="670">
        <v>199</v>
      </c>
      <c r="H155" s="787">
        <v>0.25900000000000001</v>
      </c>
      <c r="I155" s="40">
        <v>500</v>
      </c>
      <c r="J155" s="40" t="s">
        <v>29</v>
      </c>
      <c r="K155" s="41" t="s">
        <v>26</v>
      </c>
      <c r="L155" s="42" t="str">
        <f t="shared" si="0"/>
        <v>500ml</v>
      </c>
      <c r="M155" s="658">
        <f t="shared" si="1"/>
        <v>129.5</v>
      </c>
      <c r="N155" s="659" t="str">
        <f t="shared" si="2"/>
        <v>129.5 ml</v>
      </c>
      <c r="O155" s="692">
        <f t="shared" si="3"/>
        <v>51.541000000000004</v>
      </c>
      <c r="P155" s="29">
        <f t="shared" si="4"/>
        <v>199</v>
      </c>
      <c r="Q155" s="74">
        <f t="shared" si="5"/>
        <v>0</v>
      </c>
      <c r="R155" s="655">
        <f t="shared" si="6"/>
        <v>0</v>
      </c>
      <c r="S155" s="28"/>
    </row>
    <row r="156" spans="1:19" ht="15" customHeight="1">
      <c r="A156" s="111">
        <v>146</v>
      </c>
      <c r="B156" s="48" t="s">
        <v>261</v>
      </c>
      <c r="C156" s="48"/>
      <c r="D156" s="35"/>
      <c r="E156" s="149" t="s">
        <v>2709</v>
      </c>
      <c r="F156" s="156"/>
      <c r="G156" s="670">
        <v>41.9</v>
      </c>
      <c r="H156" s="787">
        <v>2</v>
      </c>
      <c r="I156" s="40">
        <v>500</v>
      </c>
      <c r="J156" s="40" t="s">
        <v>59</v>
      </c>
      <c r="K156" s="41" t="s">
        <v>26</v>
      </c>
      <c r="L156" s="42" t="str">
        <f t="shared" si="0"/>
        <v>500grams</v>
      </c>
      <c r="M156" s="658">
        <f t="shared" si="1"/>
        <v>1000</v>
      </c>
      <c r="N156" s="659" t="str">
        <f t="shared" si="2"/>
        <v>1000 grams</v>
      </c>
      <c r="O156" s="692">
        <f t="shared" si="3"/>
        <v>83.8</v>
      </c>
      <c r="P156" s="29">
        <f t="shared" si="4"/>
        <v>41.9</v>
      </c>
      <c r="Q156" s="74">
        <f t="shared" si="5"/>
        <v>0</v>
      </c>
      <c r="R156" s="655">
        <f t="shared" si="6"/>
        <v>0</v>
      </c>
      <c r="S156" s="28"/>
    </row>
    <row r="157" spans="1:19" ht="15" customHeight="1">
      <c r="A157" s="111">
        <v>147</v>
      </c>
      <c r="B157" s="48" t="s">
        <v>452</v>
      </c>
      <c r="C157" s="48"/>
      <c r="D157" s="35"/>
      <c r="E157" s="149" t="s">
        <v>2769</v>
      </c>
      <c r="F157" s="156"/>
      <c r="G157" s="670">
        <v>132.5</v>
      </c>
      <c r="H157" s="787">
        <v>3</v>
      </c>
      <c r="I157" s="40">
        <v>500</v>
      </c>
      <c r="J157" s="40" t="s">
        <v>59</v>
      </c>
      <c r="K157" s="41" t="s">
        <v>26</v>
      </c>
      <c r="L157" s="42" t="str">
        <f t="shared" si="0"/>
        <v>500grams</v>
      </c>
      <c r="M157" s="658">
        <f t="shared" si="1"/>
        <v>1500</v>
      </c>
      <c r="N157" s="659" t="str">
        <f t="shared" si="2"/>
        <v>1500 grams</v>
      </c>
      <c r="O157" s="692">
        <f t="shared" si="3"/>
        <v>397.5</v>
      </c>
      <c r="P157" s="29">
        <f t="shared" si="4"/>
        <v>132.5</v>
      </c>
      <c r="Q157" s="74">
        <f t="shared" si="5"/>
        <v>0</v>
      </c>
      <c r="R157" s="655">
        <f t="shared" si="6"/>
        <v>0</v>
      </c>
      <c r="S157" s="28"/>
    </row>
    <row r="158" spans="1:19" ht="15" customHeight="1">
      <c r="A158" s="111">
        <v>148</v>
      </c>
      <c r="B158" s="48" t="s">
        <v>853</v>
      </c>
      <c r="C158" s="48"/>
      <c r="D158" s="35"/>
      <c r="E158" s="149" t="s">
        <v>3331</v>
      </c>
      <c r="F158" s="156"/>
      <c r="G158" s="670">
        <f>1009.44/48</f>
        <v>21.03</v>
      </c>
      <c r="H158" s="787">
        <v>32</v>
      </c>
      <c r="I158" s="40">
        <v>1</v>
      </c>
      <c r="J158" s="40" t="s">
        <v>37</v>
      </c>
      <c r="K158" s="41" t="s">
        <v>26</v>
      </c>
      <c r="L158" s="42" t="str">
        <f t="shared" si="0"/>
        <v>1pieces</v>
      </c>
      <c r="M158" s="658">
        <f t="shared" si="1"/>
        <v>32</v>
      </c>
      <c r="N158" s="659" t="str">
        <f t="shared" si="2"/>
        <v>32 pieces</v>
      </c>
      <c r="O158" s="692">
        <f t="shared" si="3"/>
        <v>672.96</v>
      </c>
      <c r="P158" s="29">
        <f t="shared" si="4"/>
        <v>21.03</v>
      </c>
      <c r="Q158" s="74">
        <f t="shared" si="5"/>
        <v>0</v>
      </c>
      <c r="R158" s="655">
        <f t="shared" si="6"/>
        <v>0</v>
      </c>
      <c r="S158" s="28"/>
    </row>
    <row r="159" spans="1:19" ht="15" customHeight="1">
      <c r="A159" s="111">
        <v>149</v>
      </c>
      <c r="B159" s="48" t="s">
        <v>1444</v>
      </c>
      <c r="C159" s="48"/>
      <c r="D159" s="35"/>
      <c r="E159" s="149" t="s">
        <v>2711</v>
      </c>
      <c r="F159" s="156"/>
      <c r="G159" s="670">
        <f>296.7/5</f>
        <v>59.339999999999996</v>
      </c>
      <c r="H159" s="787">
        <v>8</v>
      </c>
      <c r="I159" s="40">
        <v>5000</v>
      </c>
      <c r="J159" s="40" t="s">
        <v>59</v>
      </c>
      <c r="K159" s="41" t="s">
        <v>26</v>
      </c>
      <c r="L159" s="42" t="str">
        <f t="shared" si="0"/>
        <v>5000grams</v>
      </c>
      <c r="M159" s="658">
        <f t="shared" si="1"/>
        <v>40000</v>
      </c>
      <c r="N159" s="659" t="str">
        <f t="shared" si="2"/>
        <v>40000 grams</v>
      </c>
      <c r="O159" s="692">
        <f t="shared" si="3"/>
        <v>474.71999999999997</v>
      </c>
      <c r="P159" s="29">
        <f t="shared" si="4"/>
        <v>59.339999999999996</v>
      </c>
      <c r="Q159" s="74">
        <f t="shared" si="5"/>
        <v>0</v>
      </c>
      <c r="R159" s="655">
        <f t="shared" si="6"/>
        <v>0</v>
      </c>
      <c r="S159" s="28"/>
    </row>
    <row r="160" spans="1:19" ht="15" customHeight="1">
      <c r="A160" s="111">
        <v>150</v>
      </c>
      <c r="B160" s="48" t="s">
        <v>1645</v>
      </c>
      <c r="C160" s="48"/>
      <c r="D160" s="35"/>
      <c r="E160" s="149" t="s">
        <v>3332</v>
      </c>
      <c r="F160" s="156"/>
      <c r="G160" s="670">
        <v>236.7</v>
      </c>
      <c r="H160" s="787">
        <v>0.8</v>
      </c>
      <c r="I160" s="40">
        <v>1000</v>
      </c>
      <c r="J160" s="40" t="s">
        <v>59</v>
      </c>
      <c r="K160" s="41" t="s">
        <v>26</v>
      </c>
      <c r="L160" s="42" t="str">
        <f t="shared" si="0"/>
        <v>1000grams</v>
      </c>
      <c r="M160" s="658">
        <f t="shared" si="1"/>
        <v>800</v>
      </c>
      <c r="N160" s="659" t="str">
        <f t="shared" si="2"/>
        <v>800 grams</v>
      </c>
      <c r="O160" s="692">
        <f t="shared" si="3"/>
        <v>189.36</v>
      </c>
      <c r="P160" s="29">
        <f t="shared" si="4"/>
        <v>236.70000000000002</v>
      </c>
      <c r="Q160" s="74">
        <f t="shared" si="5"/>
        <v>0</v>
      </c>
      <c r="R160" s="655">
        <f t="shared" si="6"/>
        <v>0</v>
      </c>
      <c r="S160" s="28"/>
    </row>
    <row r="161" spans="1:19" ht="15" customHeight="1">
      <c r="A161" s="111">
        <v>151</v>
      </c>
      <c r="B161" s="48" t="s">
        <v>1804</v>
      </c>
      <c r="C161" s="48"/>
      <c r="D161" s="35"/>
      <c r="E161" s="149" t="s">
        <v>2709</v>
      </c>
      <c r="F161" s="156"/>
      <c r="G161" s="670">
        <v>42.2</v>
      </c>
      <c r="H161" s="787">
        <v>4</v>
      </c>
      <c r="I161" s="40">
        <v>500</v>
      </c>
      <c r="J161" s="40" t="s">
        <v>59</v>
      </c>
      <c r="K161" s="41" t="s">
        <v>26</v>
      </c>
      <c r="L161" s="42" t="str">
        <f t="shared" si="0"/>
        <v>500grams</v>
      </c>
      <c r="M161" s="658">
        <f t="shared" si="1"/>
        <v>2000</v>
      </c>
      <c r="N161" s="659" t="str">
        <f t="shared" si="2"/>
        <v>2000 grams</v>
      </c>
      <c r="O161" s="692">
        <f t="shared" si="3"/>
        <v>168.8</v>
      </c>
      <c r="P161" s="29">
        <f t="shared" si="4"/>
        <v>42.2</v>
      </c>
      <c r="Q161" s="74">
        <f t="shared" si="5"/>
        <v>0</v>
      </c>
      <c r="R161" s="655">
        <f t="shared" si="6"/>
        <v>0</v>
      </c>
      <c r="S161" s="28"/>
    </row>
    <row r="162" spans="1:19" ht="15" customHeight="1">
      <c r="A162" s="111">
        <v>152</v>
      </c>
      <c r="B162" s="48" t="s">
        <v>2259</v>
      </c>
      <c r="C162" s="48"/>
      <c r="D162" s="35"/>
      <c r="E162" s="149" t="s">
        <v>3333</v>
      </c>
      <c r="F162" s="156"/>
      <c r="G162" s="670">
        <v>158.80000000000001</v>
      </c>
      <c r="H162" s="787">
        <v>2</v>
      </c>
      <c r="I162" s="40">
        <v>500</v>
      </c>
      <c r="J162" s="40" t="s">
        <v>59</v>
      </c>
      <c r="K162" s="41" t="s">
        <v>26</v>
      </c>
      <c r="L162" s="42" t="str">
        <f t="shared" si="0"/>
        <v>500grams</v>
      </c>
      <c r="M162" s="658">
        <f t="shared" si="1"/>
        <v>1000</v>
      </c>
      <c r="N162" s="659" t="str">
        <f t="shared" si="2"/>
        <v>1000 grams</v>
      </c>
      <c r="O162" s="692">
        <f t="shared" si="3"/>
        <v>317.60000000000002</v>
      </c>
      <c r="P162" s="29">
        <f t="shared" si="4"/>
        <v>158.80000000000001</v>
      </c>
      <c r="Q162" s="74">
        <f t="shared" si="5"/>
        <v>0</v>
      </c>
      <c r="R162" s="655">
        <f t="shared" si="6"/>
        <v>0</v>
      </c>
      <c r="S162" s="28"/>
    </row>
    <row r="163" spans="1:19" ht="15" customHeight="1">
      <c r="A163" s="111">
        <v>153</v>
      </c>
      <c r="B163" s="48" t="s">
        <v>2289</v>
      </c>
      <c r="C163" s="48"/>
      <c r="D163" s="35"/>
      <c r="E163" s="149" t="s">
        <v>3334</v>
      </c>
      <c r="F163" s="156"/>
      <c r="G163" s="670">
        <v>78.56</v>
      </c>
      <c r="H163" s="787">
        <v>1</v>
      </c>
      <c r="I163" s="40">
        <v>800</v>
      </c>
      <c r="J163" s="40" t="s">
        <v>59</v>
      </c>
      <c r="K163" s="41" t="s">
        <v>26</v>
      </c>
      <c r="L163" s="42" t="str">
        <f t="shared" si="0"/>
        <v>800grams</v>
      </c>
      <c r="M163" s="658">
        <f t="shared" si="1"/>
        <v>800</v>
      </c>
      <c r="N163" s="659" t="str">
        <f t="shared" si="2"/>
        <v>800 grams</v>
      </c>
      <c r="O163" s="692">
        <f t="shared" si="3"/>
        <v>78.56</v>
      </c>
      <c r="P163" s="29">
        <f t="shared" si="4"/>
        <v>78.56</v>
      </c>
      <c r="Q163" s="74">
        <f t="shared" si="5"/>
        <v>0</v>
      </c>
      <c r="R163" s="655">
        <f t="shared" si="6"/>
        <v>0</v>
      </c>
      <c r="S163" s="28"/>
    </row>
    <row r="164" spans="1:19" ht="15" customHeight="1">
      <c r="A164" s="111">
        <v>154</v>
      </c>
      <c r="B164" s="48" t="s">
        <v>38</v>
      </c>
      <c r="C164" s="48"/>
      <c r="D164" s="35"/>
      <c r="E164" s="149" t="s">
        <v>3335</v>
      </c>
      <c r="F164" s="156"/>
      <c r="G164" s="670">
        <v>22</v>
      </c>
      <c r="H164" s="787">
        <v>2</v>
      </c>
      <c r="I164" s="40">
        <v>1</v>
      </c>
      <c r="J164" s="40" t="s">
        <v>42</v>
      </c>
      <c r="K164" s="41" t="s">
        <v>26</v>
      </c>
      <c r="L164" s="42" t="str">
        <f t="shared" si="0"/>
        <v>1packs</v>
      </c>
      <c r="M164" s="658">
        <f t="shared" si="1"/>
        <v>2</v>
      </c>
      <c r="N164" s="659" t="str">
        <f t="shared" si="2"/>
        <v>2 packs</v>
      </c>
      <c r="O164" s="692">
        <f t="shared" si="3"/>
        <v>44</v>
      </c>
      <c r="P164" s="29">
        <f t="shared" si="4"/>
        <v>22</v>
      </c>
      <c r="Q164" s="74">
        <f t="shared" si="5"/>
        <v>0</v>
      </c>
      <c r="R164" s="655">
        <f t="shared" si="6"/>
        <v>0</v>
      </c>
      <c r="S164" s="28"/>
    </row>
    <row r="165" spans="1:19" ht="15" customHeight="1">
      <c r="A165" s="111">
        <v>155</v>
      </c>
      <c r="B165" s="48" t="s">
        <v>255</v>
      </c>
      <c r="C165" s="48"/>
      <c r="D165" s="35"/>
      <c r="E165" s="149" t="s">
        <v>256</v>
      </c>
      <c r="F165" s="156"/>
      <c r="G165" s="670">
        <v>10</v>
      </c>
      <c r="H165" s="787">
        <v>33</v>
      </c>
      <c r="I165" s="40">
        <v>1</v>
      </c>
      <c r="J165" s="40" t="s">
        <v>37</v>
      </c>
      <c r="K165" s="41" t="s">
        <v>26</v>
      </c>
      <c r="L165" s="42" t="str">
        <f t="shared" si="0"/>
        <v>1pieces</v>
      </c>
      <c r="M165" s="658">
        <f t="shared" si="1"/>
        <v>33</v>
      </c>
      <c r="N165" s="659" t="str">
        <f t="shared" si="2"/>
        <v>33 pieces</v>
      </c>
      <c r="O165" s="692">
        <f t="shared" si="3"/>
        <v>330</v>
      </c>
      <c r="P165" s="29">
        <f t="shared" si="4"/>
        <v>10</v>
      </c>
      <c r="Q165" s="74">
        <f t="shared" si="5"/>
        <v>0</v>
      </c>
      <c r="R165" s="655">
        <f t="shared" si="6"/>
        <v>0</v>
      </c>
      <c r="S165" s="28"/>
    </row>
    <row r="166" spans="1:19" ht="15" customHeight="1">
      <c r="A166" s="111">
        <v>156</v>
      </c>
      <c r="B166" s="48" t="s">
        <v>891</v>
      </c>
      <c r="C166" s="48"/>
      <c r="D166" s="35"/>
      <c r="E166" s="149" t="s">
        <v>3336</v>
      </c>
      <c r="F166" s="156"/>
      <c r="G166" s="670">
        <f>100/156</f>
        <v>0.64102564102564108</v>
      </c>
      <c r="H166" s="787">
        <v>39</v>
      </c>
      <c r="I166" s="40">
        <v>156</v>
      </c>
      <c r="J166" s="40" t="s">
        <v>37</v>
      </c>
      <c r="K166" s="41" t="s">
        <v>26</v>
      </c>
      <c r="L166" s="42" t="str">
        <f t="shared" si="0"/>
        <v>156pieces</v>
      </c>
      <c r="M166" s="658">
        <f t="shared" si="1"/>
        <v>6084</v>
      </c>
      <c r="N166" s="659" t="str">
        <f t="shared" si="2"/>
        <v>6084 pieces</v>
      </c>
      <c r="O166" s="692">
        <f t="shared" si="3"/>
        <v>25.000000000000004</v>
      </c>
      <c r="P166" s="29">
        <f t="shared" si="4"/>
        <v>0.64102564102564108</v>
      </c>
      <c r="Q166" s="74">
        <f t="shared" si="5"/>
        <v>0</v>
      </c>
      <c r="R166" s="655">
        <f t="shared" si="6"/>
        <v>0</v>
      </c>
      <c r="S166" s="28"/>
    </row>
    <row r="167" spans="1:19" ht="15" customHeight="1">
      <c r="A167" s="111">
        <v>157</v>
      </c>
      <c r="B167" s="48" t="s">
        <v>897</v>
      </c>
      <c r="C167" s="48"/>
      <c r="D167" s="35"/>
      <c r="E167" s="149" t="s">
        <v>3337</v>
      </c>
      <c r="F167" s="156"/>
      <c r="G167" s="670">
        <v>35</v>
      </c>
      <c r="H167" s="787">
        <v>2</v>
      </c>
      <c r="I167" s="40">
        <v>1</v>
      </c>
      <c r="J167" s="40" t="s">
        <v>42</v>
      </c>
      <c r="K167" s="41" t="s">
        <v>26</v>
      </c>
      <c r="L167" s="42" t="str">
        <f t="shared" si="0"/>
        <v>1packs</v>
      </c>
      <c r="M167" s="658">
        <f t="shared" si="1"/>
        <v>2</v>
      </c>
      <c r="N167" s="659" t="str">
        <f t="shared" si="2"/>
        <v>2 packs</v>
      </c>
      <c r="O167" s="692">
        <f t="shared" si="3"/>
        <v>70</v>
      </c>
      <c r="P167" s="29">
        <f t="shared" si="4"/>
        <v>35</v>
      </c>
      <c r="Q167" s="74">
        <f t="shared" si="5"/>
        <v>0</v>
      </c>
      <c r="R167" s="655">
        <f t="shared" si="6"/>
        <v>0</v>
      </c>
      <c r="S167" s="28"/>
    </row>
    <row r="168" spans="1:19" ht="15" customHeight="1">
      <c r="A168" s="111">
        <v>158</v>
      </c>
      <c r="B168" s="48" t="s">
        <v>897</v>
      </c>
      <c r="C168" s="48"/>
      <c r="D168" s="35"/>
      <c r="E168" s="149" t="s">
        <v>3338</v>
      </c>
      <c r="F168" s="156"/>
      <c r="G168" s="670">
        <f>100/122</f>
        <v>0.81967213114754101</v>
      </c>
      <c r="H168" s="787">
        <v>208</v>
      </c>
      <c r="I168" s="40">
        <v>1</v>
      </c>
      <c r="J168" s="40" t="s">
        <v>37</v>
      </c>
      <c r="K168" s="41" t="s">
        <v>26</v>
      </c>
      <c r="L168" s="42" t="str">
        <f t="shared" si="0"/>
        <v>1pieces</v>
      </c>
      <c r="M168" s="658">
        <f t="shared" si="1"/>
        <v>208</v>
      </c>
      <c r="N168" s="659" t="str">
        <f t="shared" si="2"/>
        <v>208 pieces</v>
      </c>
      <c r="O168" s="692">
        <f t="shared" si="3"/>
        <v>170.49180327868854</v>
      </c>
      <c r="P168" s="29">
        <f t="shared" si="4"/>
        <v>0.81967213114754101</v>
      </c>
      <c r="Q168" s="74">
        <f t="shared" si="5"/>
        <v>0</v>
      </c>
      <c r="R168" s="655">
        <f t="shared" si="6"/>
        <v>0</v>
      </c>
      <c r="S168" s="28"/>
    </row>
    <row r="169" spans="1:19" ht="15" customHeight="1">
      <c r="A169" s="111">
        <v>159</v>
      </c>
      <c r="B169" s="48" t="s">
        <v>918</v>
      </c>
      <c r="C169" s="48"/>
      <c r="D169" s="35"/>
      <c r="E169" s="149" t="s">
        <v>3339</v>
      </c>
      <c r="F169" s="156"/>
      <c r="G169" s="670">
        <f>270.5/25</f>
        <v>10.82</v>
      </c>
      <c r="H169" s="787">
        <v>25</v>
      </c>
      <c r="I169" s="40">
        <v>25</v>
      </c>
      <c r="J169" s="40" t="s">
        <v>37</v>
      </c>
      <c r="K169" s="41" t="s">
        <v>26</v>
      </c>
      <c r="L169" s="42" t="str">
        <f t="shared" si="0"/>
        <v>25pieces</v>
      </c>
      <c r="M169" s="658">
        <f t="shared" si="1"/>
        <v>625</v>
      </c>
      <c r="N169" s="659" t="str">
        <f t="shared" si="2"/>
        <v>625 pieces</v>
      </c>
      <c r="O169" s="692">
        <f t="shared" si="3"/>
        <v>270.5</v>
      </c>
      <c r="P169" s="29">
        <f t="shared" si="4"/>
        <v>10.82</v>
      </c>
      <c r="Q169" s="74">
        <f t="shared" si="5"/>
        <v>0</v>
      </c>
      <c r="R169" s="655">
        <f t="shared" si="6"/>
        <v>0</v>
      </c>
      <c r="S169" s="28"/>
    </row>
    <row r="170" spans="1:19" ht="15" customHeight="1">
      <c r="A170" s="111">
        <v>160</v>
      </c>
      <c r="B170" s="48" t="s">
        <v>1002</v>
      </c>
      <c r="C170" s="48"/>
      <c r="D170" s="35"/>
      <c r="E170" s="149" t="s">
        <v>1006</v>
      </c>
      <c r="F170" s="156"/>
      <c r="G170" s="670">
        <v>192.5</v>
      </c>
      <c r="H170" s="787">
        <v>1</v>
      </c>
      <c r="I170" s="40">
        <v>1</v>
      </c>
      <c r="J170" s="40" t="s">
        <v>2747</v>
      </c>
      <c r="K170" s="41" t="s">
        <v>26</v>
      </c>
      <c r="L170" s="42" t="str">
        <f t="shared" si="0"/>
        <v>1roll</v>
      </c>
      <c r="M170" s="658">
        <f t="shared" si="1"/>
        <v>1</v>
      </c>
      <c r="N170" s="659" t="str">
        <f t="shared" si="2"/>
        <v>1 roll</v>
      </c>
      <c r="O170" s="692">
        <f t="shared" si="3"/>
        <v>192.5</v>
      </c>
      <c r="P170" s="29">
        <f t="shared" si="4"/>
        <v>192.5</v>
      </c>
      <c r="Q170" s="74">
        <f t="shared" si="5"/>
        <v>0</v>
      </c>
      <c r="R170" s="655">
        <f t="shared" si="6"/>
        <v>0</v>
      </c>
      <c r="S170" s="28"/>
    </row>
    <row r="171" spans="1:19" ht="15" customHeight="1">
      <c r="A171" s="111">
        <v>161</v>
      </c>
      <c r="B171" s="48" t="s">
        <v>1836</v>
      </c>
      <c r="C171" s="48"/>
      <c r="D171" s="35"/>
      <c r="E171" s="149" t="s">
        <v>3340</v>
      </c>
      <c r="F171" s="156"/>
      <c r="G171" s="670">
        <f>220/25</f>
        <v>8.8000000000000007</v>
      </c>
      <c r="H171" s="787">
        <v>39</v>
      </c>
      <c r="I171" s="40">
        <v>50</v>
      </c>
      <c r="J171" s="40" t="s">
        <v>37</v>
      </c>
      <c r="K171" s="41"/>
      <c r="L171" s="42"/>
      <c r="M171" s="658"/>
      <c r="N171" s="659" t="str">
        <f t="shared" si="2"/>
        <v>pieces</v>
      </c>
      <c r="O171" s="692">
        <f t="shared" si="3"/>
        <v>343.20000000000005</v>
      </c>
      <c r="P171" s="29">
        <f t="shared" si="4"/>
        <v>8.8000000000000007</v>
      </c>
      <c r="Q171" s="74"/>
      <c r="R171" s="655">
        <f t="shared" si="6"/>
        <v>0</v>
      </c>
      <c r="S171" s="28"/>
    </row>
    <row r="172" spans="1:19" ht="15" customHeight="1">
      <c r="A172" s="111">
        <v>162</v>
      </c>
      <c r="B172" s="48" t="s">
        <v>1842</v>
      </c>
      <c r="C172" s="48"/>
      <c r="D172" s="35"/>
      <c r="E172" s="149" t="s">
        <v>3240</v>
      </c>
      <c r="F172" s="156"/>
      <c r="G172" s="670">
        <v>1</v>
      </c>
      <c r="H172" s="787">
        <v>709</v>
      </c>
      <c r="I172" s="40">
        <v>50</v>
      </c>
      <c r="J172" s="40" t="s">
        <v>37</v>
      </c>
      <c r="K172" s="41"/>
      <c r="L172" s="42"/>
      <c r="M172" s="658"/>
      <c r="N172" s="659" t="str">
        <f t="shared" si="2"/>
        <v>pieces</v>
      </c>
      <c r="O172" s="692">
        <f t="shared" si="3"/>
        <v>709</v>
      </c>
      <c r="P172" s="29">
        <f t="shared" si="4"/>
        <v>1</v>
      </c>
      <c r="Q172" s="74"/>
      <c r="R172" s="655">
        <f t="shared" si="6"/>
        <v>0</v>
      </c>
      <c r="S172" s="28"/>
    </row>
    <row r="173" spans="1:19" ht="15" customHeight="1">
      <c r="A173" s="111">
        <v>163</v>
      </c>
      <c r="B173" s="48" t="s">
        <v>1850</v>
      </c>
      <c r="C173" s="48"/>
      <c r="D173" s="35"/>
      <c r="E173" s="149" t="s">
        <v>3240</v>
      </c>
      <c r="F173" s="156"/>
      <c r="G173" s="670">
        <f>150/50</f>
        <v>3</v>
      </c>
      <c r="H173" s="787">
        <v>200</v>
      </c>
      <c r="I173" s="40">
        <v>50</v>
      </c>
      <c r="J173" s="40" t="s">
        <v>37</v>
      </c>
      <c r="K173" s="41"/>
      <c r="L173" s="42"/>
      <c r="M173" s="658"/>
      <c r="N173" s="659" t="str">
        <f t="shared" si="2"/>
        <v>pieces</v>
      </c>
      <c r="O173" s="692">
        <f t="shared" si="3"/>
        <v>600</v>
      </c>
      <c r="P173" s="29">
        <f t="shared" si="4"/>
        <v>3</v>
      </c>
      <c r="Q173" s="74"/>
      <c r="R173" s="655">
        <f t="shared" si="6"/>
        <v>0</v>
      </c>
      <c r="S173" s="28"/>
    </row>
    <row r="174" spans="1:19" ht="15" customHeight="1">
      <c r="A174" s="111">
        <v>164</v>
      </c>
      <c r="B174" s="48" t="s">
        <v>1856</v>
      </c>
      <c r="C174" s="48"/>
      <c r="D174" s="35"/>
      <c r="E174" s="149" t="s">
        <v>3341</v>
      </c>
      <c r="F174" s="156"/>
      <c r="G174" s="670">
        <f>20/40</f>
        <v>0.5</v>
      </c>
      <c r="H174" s="787">
        <v>200</v>
      </c>
      <c r="I174" s="40">
        <v>40</v>
      </c>
      <c r="J174" s="40" t="s">
        <v>37</v>
      </c>
      <c r="K174" s="41"/>
      <c r="L174" s="42"/>
      <c r="M174" s="658"/>
      <c r="N174" s="659" t="str">
        <f t="shared" si="2"/>
        <v>pieces</v>
      </c>
      <c r="O174" s="692">
        <f t="shared" si="3"/>
        <v>100</v>
      </c>
      <c r="P174" s="29">
        <f t="shared" si="4"/>
        <v>0.5</v>
      </c>
      <c r="Q174" s="74"/>
      <c r="R174" s="655">
        <f t="shared" si="6"/>
        <v>0</v>
      </c>
      <c r="S174" s="28"/>
    </row>
    <row r="175" spans="1:19" ht="15" customHeight="1">
      <c r="A175" s="111">
        <v>165</v>
      </c>
      <c r="B175" s="48" t="s">
        <v>1860</v>
      </c>
      <c r="C175" s="48"/>
      <c r="D175" s="35"/>
      <c r="E175" s="149" t="s">
        <v>3342</v>
      </c>
      <c r="F175" s="156"/>
      <c r="G175" s="670">
        <v>40.799999999999997</v>
      </c>
      <c r="H175" s="787">
        <v>4</v>
      </c>
      <c r="I175" s="40">
        <v>1</v>
      </c>
      <c r="J175" s="40" t="s">
        <v>42</v>
      </c>
      <c r="K175" s="41"/>
      <c r="L175" s="42"/>
      <c r="M175" s="658"/>
      <c r="N175" s="659" t="str">
        <f t="shared" si="2"/>
        <v>packs</v>
      </c>
      <c r="O175" s="692">
        <f t="shared" si="3"/>
        <v>163.19999999999999</v>
      </c>
      <c r="P175" s="29">
        <f t="shared" si="4"/>
        <v>40.799999999999997</v>
      </c>
      <c r="Q175" s="74"/>
      <c r="R175" s="655">
        <f t="shared" si="6"/>
        <v>0</v>
      </c>
      <c r="S175" s="28"/>
    </row>
    <row r="176" spans="1:19" ht="15" customHeight="1">
      <c r="A176" s="111">
        <v>166</v>
      </c>
      <c r="B176" s="48" t="s">
        <v>2091</v>
      </c>
      <c r="C176" s="48"/>
      <c r="D176" s="35"/>
      <c r="E176" s="149" t="s">
        <v>3343</v>
      </c>
      <c r="F176" s="156"/>
      <c r="G176" s="670">
        <v>550</v>
      </c>
      <c r="H176" s="787">
        <v>2</v>
      </c>
      <c r="I176" s="40">
        <v>1</v>
      </c>
      <c r="J176" s="40" t="s">
        <v>396</v>
      </c>
      <c r="K176" s="41"/>
      <c r="L176" s="42"/>
      <c r="M176" s="658"/>
      <c r="N176" s="659" t="str">
        <f t="shared" si="2"/>
        <v>bundle</v>
      </c>
      <c r="O176" s="692">
        <f t="shared" si="3"/>
        <v>1100</v>
      </c>
      <c r="P176" s="29">
        <f t="shared" si="4"/>
        <v>550</v>
      </c>
      <c r="Q176" s="74"/>
      <c r="R176" s="655">
        <f t="shared" si="6"/>
        <v>0</v>
      </c>
      <c r="S176" s="28"/>
    </row>
    <row r="177" spans="1:19" ht="15" customHeight="1">
      <c r="A177" s="111">
        <v>167</v>
      </c>
      <c r="B177" s="48" t="s">
        <v>2156</v>
      </c>
      <c r="C177" s="48"/>
      <c r="D177" s="35"/>
      <c r="E177" s="149" t="s">
        <v>3344</v>
      </c>
      <c r="F177" s="156"/>
      <c r="G177" s="670">
        <v>90.5</v>
      </c>
      <c r="H177" s="787">
        <v>3</v>
      </c>
      <c r="I177" s="40">
        <v>1</v>
      </c>
      <c r="J177" s="40" t="s">
        <v>231</v>
      </c>
      <c r="K177" s="41"/>
      <c r="L177" s="42"/>
      <c r="M177" s="658"/>
      <c r="N177" s="659" t="str">
        <f t="shared" si="2"/>
        <v>box</v>
      </c>
      <c r="O177" s="692">
        <f t="shared" si="3"/>
        <v>271.5</v>
      </c>
      <c r="P177" s="29">
        <f t="shared" si="4"/>
        <v>90.5</v>
      </c>
      <c r="Q177" s="74"/>
      <c r="R177" s="655">
        <f t="shared" si="6"/>
        <v>0</v>
      </c>
      <c r="S177" s="28"/>
    </row>
    <row r="178" spans="1:19" ht="15" customHeight="1">
      <c r="A178" s="111">
        <v>168</v>
      </c>
      <c r="B178" s="48" t="s">
        <v>2175</v>
      </c>
      <c r="C178" s="48"/>
      <c r="D178" s="35"/>
      <c r="E178" s="149" t="s">
        <v>3345</v>
      </c>
      <c r="F178" s="156"/>
      <c r="G178" s="670">
        <v>1</v>
      </c>
      <c r="H178" s="787">
        <v>143</v>
      </c>
      <c r="I178" s="40">
        <v>50</v>
      </c>
      <c r="J178" s="40" t="s">
        <v>37</v>
      </c>
      <c r="K178" s="41"/>
      <c r="L178" s="42"/>
      <c r="M178" s="658"/>
      <c r="N178" s="659" t="str">
        <f t="shared" si="2"/>
        <v>pieces</v>
      </c>
      <c r="O178" s="692">
        <f t="shared" si="3"/>
        <v>143</v>
      </c>
      <c r="P178" s="29">
        <f t="shared" si="4"/>
        <v>1</v>
      </c>
      <c r="Q178" s="74"/>
      <c r="R178" s="655">
        <f t="shared" si="6"/>
        <v>0</v>
      </c>
      <c r="S178" s="28"/>
    </row>
    <row r="179" spans="1:19" ht="15" customHeight="1">
      <c r="A179" s="111">
        <v>169</v>
      </c>
      <c r="B179" s="48" t="s">
        <v>2386</v>
      </c>
      <c r="C179" s="48"/>
      <c r="D179" s="35"/>
      <c r="E179" s="149" t="s">
        <v>3346</v>
      </c>
      <c r="F179" s="156"/>
      <c r="G179" s="670">
        <v>53.6</v>
      </c>
      <c r="H179" s="787">
        <v>4</v>
      </c>
      <c r="I179" s="40">
        <v>1</v>
      </c>
      <c r="J179" s="40" t="s">
        <v>42</v>
      </c>
      <c r="K179" s="41"/>
      <c r="L179" s="42"/>
      <c r="M179" s="658"/>
      <c r="N179" s="659" t="str">
        <f t="shared" si="2"/>
        <v>packs</v>
      </c>
      <c r="O179" s="692">
        <f t="shared" si="3"/>
        <v>214.4</v>
      </c>
      <c r="P179" s="29">
        <f t="shared" si="4"/>
        <v>53.6</v>
      </c>
      <c r="Q179" s="74"/>
      <c r="R179" s="655">
        <f t="shared" si="6"/>
        <v>0</v>
      </c>
      <c r="S179" s="28"/>
    </row>
    <row r="180" spans="1:19" ht="15" customHeight="1">
      <c r="A180" s="111">
        <v>170</v>
      </c>
      <c r="B180" s="48" t="s">
        <v>2579</v>
      </c>
      <c r="C180" s="48"/>
      <c r="D180" s="35"/>
      <c r="E180" s="149" t="s">
        <v>2718</v>
      </c>
      <c r="F180" s="156"/>
      <c r="G180" s="670">
        <v>22</v>
      </c>
      <c r="H180" s="787">
        <v>3</v>
      </c>
      <c r="I180" s="40">
        <v>1</v>
      </c>
      <c r="J180" s="40" t="s">
        <v>42</v>
      </c>
      <c r="K180" s="41"/>
      <c r="L180" s="42"/>
      <c r="M180" s="658"/>
      <c r="N180" s="659" t="str">
        <f t="shared" si="2"/>
        <v>packs</v>
      </c>
      <c r="O180" s="692">
        <f t="shared" si="3"/>
        <v>66</v>
      </c>
      <c r="P180" s="29">
        <f t="shared" si="4"/>
        <v>22</v>
      </c>
      <c r="Q180" s="74"/>
      <c r="R180" s="655">
        <f t="shared" si="6"/>
        <v>0</v>
      </c>
      <c r="S180" s="28"/>
    </row>
    <row r="181" spans="1:19" ht="15" customHeight="1">
      <c r="A181" s="111">
        <v>171</v>
      </c>
      <c r="B181" s="48" t="s">
        <v>2589</v>
      </c>
      <c r="C181" s="48"/>
      <c r="D181" s="35"/>
      <c r="E181" s="149" t="s">
        <v>2718</v>
      </c>
      <c r="F181" s="156"/>
      <c r="G181" s="670">
        <v>22</v>
      </c>
      <c r="H181" s="787">
        <v>3</v>
      </c>
      <c r="I181" s="40">
        <v>1</v>
      </c>
      <c r="J181" s="40" t="s">
        <v>42</v>
      </c>
      <c r="K181" s="41"/>
      <c r="L181" s="42"/>
      <c r="M181" s="658"/>
      <c r="N181" s="659" t="str">
        <f t="shared" si="2"/>
        <v>packs</v>
      </c>
      <c r="O181" s="692">
        <f t="shared" si="3"/>
        <v>66</v>
      </c>
      <c r="P181" s="29">
        <f t="shared" si="4"/>
        <v>22</v>
      </c>
      <c r="Q181" s="74"/>
      <c r="R181" s="655">
        <f t="shared" si="6"/>
        <v>0</v>
      </c>
      <c r="S181" s="28"/>
    </row>
    <row r="182" spans="1:19" ht="15" customHeight="1">
      <c r="A182" s="111">
        <v>172</v>
      </c>
      <c r="B182" s="48" t="s">
        <v>1963</v>
      </c>
      <c r="C182" s="48"/>
      <c r="D182" s="35"/>
      <c r="E182" s="149" t="s">
        <v>3347</v>
      </c>
      <c r="F182" s="156"/>
      <c r="G182" s="670">
        <v>221</v>
      </c>
      <c r="H182" s="787">
        <v>59.8</v>
      </c>
      <c r="I182" s="40">
        <v>1</v>
      </c>
      <c r="J182" s="40" t="s">
        <v>2776</v>
      </c>
      <c r="K182" s="41"/>
      <c r="L182" s="42"/>
      <c r="M182" s="658"/>
      <c r="N182" s="659" t="str">
        <f t="shared" si="2"/>
        <v>kilos</v>
      </c>
      <c r="O182" s="692">
        <f t="shared" si="3"/>
        <v>13215.8</v>
      </c>
      <c r="P182" s="29">
        <f t="shared" si="4"/>
        <v>221</v>
      </c>
      <c r="Q182" s="74"/>
      <c r="R182" s="655">
        <f t="shared" si="6"/>
        <v>0</v>
      </c>
      <c r="S182" s="28"/>
    </row>
    <row r="183" spans="1:19" ht="15" customHeight="1">
      <c r="A183" s="111">
        <v>173</v>
      </c>
      <c r="B183" s="48" t="s">
        <v>1967</v>
      </c>
      <c r="C183" s="48"/>
      <c r="D183" s="35"/>
      <c r="E183" s="149" t="s">
        <v>2719</v>
      </c>
      <c r="F183" s="156"/>
      <c r="G183" s="670">
        <v>277</v>
      </c>
      <c r="H183" s="787">
        <v>45.72</v>
      </c>
      <c r="I183" s="40">
        <v>1</v>
      </c>
      <c r="J183" s="40" t="s">
        <v>2776</v>
      </c>
      <c r="K183" s="41"/>
      <c r="L183" s="42"/>
      <c r="M183" s="658"/>
      <c r="N183" s="659" t="str">
        <f t="shared" si="2"/>
        <v>kilos</v>
      </c>
      <c r="O183" s="692">
        <f t="shared" si="3"/>
        <v>12664.44</v>
      </c>
      <c r="P183" s="29">
        <f t="shared" si="4"/>
        <v>277</v>
      </c>
      <c r="Q183" s="74"/>
      <c r="R183" s="655">
        <f t="shared" si="6"/>
        <v>0</v>
      </c>
      <c r="S183" s="28"/>
    </row>
    <row r="184" spans="1:19" ht="15" customHeight="1">
      <c r="A184" s="111">
        <v>174</v>
      </c>
      <c r="B184" s="48" t="s">
        <v>1280</v>
      </c>
      <c r="C184" s="48"/>
      <c r="D184" s="35"/>
      <c r="E184" s="149" t="s">
        <v>3348</v>
      </c>
      <c r="F184" s="156"/>
      <c r="G184" s="670">
        <f>400/5</f>
        <v>80</v>
      </c>
      <c r="H184" s="787">
        <v>3</v>
      </c>
      <c r="I184" s="40">
        <v>5</v>
      </c>
      <c r="J184" s="40" t="s">
        <v>2776</v>
      </c>
      <c r="K184" s="41"/>
      <c r="L184" s="42"/>
      <c r="M184" s="658"/>
      <c r="N184" s="659" t="str">
        <f t="shared" si="2"/>
        <v>kilos</v>
      </c>
      <c r="O184" s="692">
        <f t="shared" si="3"/>
        <v>240</v>
      </c>
      <c r="P184" s="29">
        <f t="shared" si="4"/>
        <v>80</v>
      </c>
      <c r="Q184" s="74"/>
      <c r="R184" s="655">
        <f t="shared" si="6"/>
        <v>0</v>
      </c>
      <c r="S184" s="28"/>
    </row>
    <row r="185" spans="1:19" ht="15" customHeight="1">
      <c r="A185" s="111">
        <v>175</v>
      </c>
      <c r="B185" s="48" t="s">
        <v>1489</v>
      </c>
      <c r="C185" s="48"/>
      <c r="D185" s="35"/>
      <c r="E185" s="149" t="s">
        <v>3247</v>
      </c>
      <c r="F185" s="156"/>
      <c r="G185" s="670">
        <v>100</v>
      </c>
      <c r="H185" s="787">
        <v>1</v>
      </c>
      <c r="I185" s="40">
        <v>1</v>
      </c>
      <c r="J185" s="40" t="s">
        <v>2776</v>
      </c>
      <c r="K185" s="41"/>
      <c r="L185" s="42"/>
      <c r="M185" s="658"/>
      <c r="N185" s="659" t="str">
        <f t="shared" si="2"/>
        <v>kilos</v>
      </c>
      <c r="O185" s="692">
        <f t="shared" si="3"/>
        <v>100</v>
      </c>
      <c r="P185" s="29">
        <f t="shared" si="4"/>
        <v>100</v>
      </c>
      <c r="Q185" s="74"/>
      <c r="R185" s="655">
        <f t="shared" si="6"/>
        <v>0</v>
      </c>
      <c r="S185" s="28"/>
    </row>
    <row r="186" spans="1:19" ht="15" customHeight="1">
      <c r="A186" s="111">
        <v>176</v>
      </c>
      <c r="B186" s="48" t="s">
        <v>2076</v>
      </c>
      <c r="C186" s="48"/>
      <c r="D186" s="35"/>
      <c r="E186" s="149" t="s">
        <v>3349</v>
      </c>
      <c r="F186" s="156"/>
      <c r="G186" s="670">
        <f>1090/25</f>
        <v>43.6</v>
      </c>
      <c r="H186" s="787">
        <v>87.5</v>
      </c>
      <c r="I186" s="40">
        <v>25</v>
      </c>
      <c r="J186" s="40" t="s">
        <v>2776</v>
      </c>
      <c r="K186" s="41"/>
      <c r="L186" s="42"/>
      <c r="M186" s="658"/>
      <c r="N186" s="659" t="str">
        <f t="shared" si="2"/>
        <v>kilos</v>
      </c>
      <c r="O186" s="692">
        <f t="shared" si="3"/>
        <v>3815</v>
      </c>
      <c r="P186" s="29">
        <f t="shared" si="4"/>
        <v>43.6</v>
      </c>
      <c r="Q186" s="74"/>
      <c r="R186" s="655">
        <f t="shared" si="6"/>
        <v>0</v>
      </c>
      <c r="S186" s="28"/>
    </row>
    <row r="187" spans="1:19" ht="15" customHeight="1">
      <c r="A187" s="111">
        <v>177</v>
      </c>
      <c r="B187" s="48" t="s">
        <v>251</v>
      </c>
      <c r="C187" s="48"/>
      <c r="D187" s="35"/>
      <c r="E187" s="149" t="s">
        <v>3350</v>
      </c>
      <c r="F187" s="156"/>
      <c r="G187" s="670">
        <v>8.65</v>
      </c>
      <c r="H187" s="787">
        <v>30</v>
      </c>
      <c r="I187" s="40">
        <v>10</v>
      </c>
      <c r="J187" s="40" t="s">
        <v>37</v>
      </c>
      <c r="K187" s="41"/>
      <c r="L187" s="42"/>
      <c r="M187" s="658"/>
      <c r="N187" s="659" t="str">
        <f t="shared" si="2"/>
        <v>pieces</v>
      </c>
      <c r="O187" s="692">
        <f t="shared" si="3"/>
        <v>259.5</v>
      </c>
      <c r="P187" s="29">
        <f t="shared" si="4"/>
        <v>8.65</v>
      </c>
      <c r="Q187" s="74"/>
      <c r="R187" s="655">
        <f t="shared" si="6"/>
        <v>0</v>
      </c>
      <c r="S187" s="28"/>
    </row>
    <row r="188" spans="1:19" ht="15" customHeight="1">
      <c r="A188" s="111">
        <v>178</v>
      </c>
      <c r="B188" s="48" t="s">
        <v>276</v>
      </c>
      <c r="C188" s="48"/>
      <c r="D188" s="35"/>
      <c r="E188" s="149" t="s">
        <v>3351</v>
      </c>
      <c r="F188" s="156"/>
      <c r="G188" s="670">
        <v>6.05</v>
      </c>
      <c r="H188" s="787">
        <v>30</v>
      </c>
      <c r="I188" s="40">
        <v>10</v>
      </c>
      <c r="J188" s="40" t="s">
        <v>37</v>
      </c>
      <c r="K188" s="41"/>
      <c r="L188" s="42"/>
      <c r="M188" s="658"/>
      <c r="N188" s="659" t="str">
        <f t="shared" si="2"/>
        <v>pieces</v>
      </c>
      <c r="O188" s="692">
        <f t="shared" si="3"/>
        <v>181.5</v>
      </c>
      <c r="P188" s="29">
        <f t="shared" si="4"/>
        <v>6.05</v>
      </c>
      <c r="Q188" s="74"/>
      <c r="R188" s="655">
        <f t="shared" si="6"/>
        <v>0</v>
      </c>
      <c r="S188" s="28"/>
    </row>
    <row r="189" spans="1:19" ht="15" customHeight="1">
      <c r="A189" s="111">
        <v>179</v>
      </c>
      <c r="B189" s="48" t="s">
        <v>272</v>
      </c>
      <c r="C189" s="48"/>
      <c r="D189" s="35"/>
      <c r="E189" s="149" t="s">
        <v>3289</v>
      </c>
      <c r="F189" s="156"/>
      <c r="G189" s="670">
        <v>6.05</v>
      </c>
      <c r="H189" s="787">
        <v>60</v>
      </c>
      <c r="I189" s="40">
        <v>10</v>
      </c>
      <c r="J189" s="40" t="s">
        <v>37</v>
      </c>
      <c r="K189" s="41"/>
      <c r="L189" s="42"/>
      <c r="M189" s="658"/>
      <c r="N189" s="659" t="str">
        <f t="shared" si="2"/>
        <v>pieces</v>
      </c>
      <c r="O189" s="692">
        <f t="shared" si="3"/>
        <v>363</v>
      </c>
      <c r="P189" s="29">
        <f t="shared" si="4"/>
        <v>6.05</v>
      </c>
      <c r="Q189" s="74"/>
      <c r="R189" s="655">
        <f t="shared" si="6"/>
        <v>0</v>
      </c>
      <c r="S189" s="28"/>
    </row>
    <row r="190" spans="1:19" ht="15" customHeight="1">
      <c r="A190" s="111">
        <v>180</v>
      </c>
      <c r="B190" s="48" t="s">
        <v>338</v>
      </c>
      <c r="C190" s="48"/>
      <c r="D190" s="35"/>
      <c r="E190" s="149" t="s">
        <v>3352</v>
      </c>
      <c r="F190" s="156"/>
      <c r="G190" s="670">
        <v>5.92</v>
      </c>
      <c r="H190" s="787">
        <v>30</v>
      </c>
      <c r="I190" s="40">
        <v>10</v>
      </c>
      <c r="J190" s="40" t="s">
        <v>37</v>
      </c>
      <c r="K190" s="41"/>
      <c r="L190" s="42"/>
      <c r="M190" s="658"/>
      <c r="N190" s="659" t="str">
        <f t="shared" si="2"/>
        <v>pieces</v>
      </c>
      <c r="O190" s="692">
        <f t="shared" si="3"/>
        <v>177.6</v>
      </c>
      <c r="P190" s="29">
        <f t="shared" si="4"/>
        <v>5.92</v>
      </c>
      <c r="Q190" s="74"/>
      <c r="R190" s="655">
        <f t="shared" si="6"/>
        <v>0</v>
      </c>
      <c r="S190" s="28"/>
    </row>
    <row r="191" spans="1:19" ht="15" customHeight="1">
      <c r="A191" s="111">
        <v>181</v>
      </c>
      <c r="B191" s="48" t="s">
        <v>414</v>
      </c>
      <c r="C191" s="48"/>
      <c r="D191" s="35"/>
      <c r="E191" s="149" t="s">
        <v>3353</v>
      </c>
      <c r="F191" s="156"/>
      <c r="G191" s="670">
        <v>22</v>
      </c>
      <c r="H191" s="787">
        <v>8</v>
      </c>
      <c r="I191" s="40">
        <v>1</v>
      </c>
      <c r="J191" s="40" t="s">
        <v>37</v>
      </c>
      <c r="K191" s="41"/>
      <c r="L191" s="42"/>
      <c r="M191" s="658"/>
      <c r="N191" s="659" t="str">
        <f t="shared" si="2"/>
        <v>pieces</v>
      </c>
      <c r="O191" s="692">
        <f t="shared" si="3"/>
        <v>176</v>
      </c>
      <c r="P191" s="29">
        <f t="shared" si="4"/>
        <v>22</v>
      </c>
      <c r="Q191" s="74"/>
      <c r="R191" s="655">
        <f t="shared" si="6"/>
        <v>0</v>
      </c>
      <c r="S191" s="28"/>
    </row>
    <row r="192" spans="1:19" ht="15" customHeight="1">
      <c r="A192" s="111">
        <v>182</v>
      </c>
      <c r="B192" s="48" t="s">
        <v>440</v>
      </c>
      <c r="C192" s="48"/>
      <c r="D192" s="35"/>
      <c r="E192" s="149" t="s">
        <v>3354</v>
      </c>
      <c r="F192" s="156"/>
      <c r="G192" s="670">
        <v>6.5</v>
      </c>
      <c r="H192" s="787">
        <v>32</v>
      </c>
      <c r="I192" s="40">
        <v>10</v>
      </c>
      <c r="J192" s="40" t="s">
        <v>37</v>
      </c>
      <c r="K192" s="41"/>
      <c r="L192" s="42"/>
      <c r="M192" s="658"/>
      <c r="N192" s="659" t="str">
        <f t="shared" si="2"/>
        <v>pieces</v>
      </c>
      <c r="O192" s="692">
        <f t="shared" si="3"/>
        <v>208</v>
      </c>
      <c r="P192" s="29">
        <f t="shared" si="4"/>
        <v>6.5</v>
      </c>
      <c r="Q192" s="74"/>
      <c r="R192" s="655">
        <f t="shared" si="6"/>
        <v>0</v>
      </c>
      <c r="S192" s="28"/>
    </row>
    <row r="193" spans="1:19" ht="15" customHeight="1">
      <c r="A193" s="111">
        <v>183</v>
      </c>
      <c r="B193" s="48" t="s">
        <v>528</v>
      </c>
      <c r="C193" s="48"/>
      <c r="D193" s="35"/>
      <c r="E193" s="149" t="s">
        <v>529</v>
      </c>
      <c r="F193" s="156"/>
      <c r="G193" s="670">
        <f>816.4/50</f>
        <v>16.327999999999999</v>
      </c>
      <c r="H193" s="787">
        <v>50</v>
      </c>
      <c r="I193" s="40">
        <v>50</v>
      </c>
      <c r="J193" s="40" t="s">
        <v>37</v>
      </c>
      <c r="K193" s="41"/>
      <c r="L193" s="42"/>
      <c r="M193" s="658"/>
      <c r="N193" s="659" t="str">
        <f t="shared" si="2"/>
        <v>pieces</v>
      </c>
      <c r="O193" s="692">
        <f t="shared" si="3"/>
        <v>816.4</v>
      </c>
      <c r="P193" s="29">
        <f t="shared" si="4"/>
        <v>16.327999999999999</v>
      </c>
      <c r="Q193" s="74"/>
      <c r="R193" s="655">
        <f t="shared" si="6"/>
        <v>0</v>
      </c>
      <c r="S193" s="28"/>
    </row>
    <row r="194" spans="1:19" ht="15" customHeight="1">
      <c r="A194" s="111">
        <v>184</v>
      </c>
      <c r="B194" s="48" t="s">
        <v>595</v>
      </c>
      <c r="C194" s="48"/>
      <c r="D194" s="35"/>
      <c r="E194" s="149" t="s">
        <v>596</v>
      </c>
      <c r="F194" s="156"/>
      <c r="G194" s="670">
        <f>1180.8/48</f>
        <v>24.599999999999998</v>
      </c>
      <c r="H194" s="787">
        <v>24</v>
      </c>
      <c r="I194" s="40">
        <v>48</v>
      </c>
      <c r="J194" s="40" t="s">
        <v>37</v>
      </c>
      <c r="K194" s="41"/>
      <c r="L194" s="42"/>
      <c r="M194" s="658"/>
      <c r="N194" s="659" t="str">
        <f t="shared" si="2"/>
        <v>pieces</v>
      </c>
      <c r="O194" s="692">
        <f t="shared" si="3"/>
        <v>590.4</v>
      </c>
      <c r="P194" s="29">
        <f t="shared" si="4"/>
        <v>24.599999999999998</v>
      </c>
      <c r="Q194" s="74"/>
      <c r="R194" s="655">
        <f t="shared" si="6"/>
        <v>0</v>
      </c>
      <c r="S194" s="28"/>
    </row>
    <row r="195" spans="1:19" ht="15" customHeight="1">
      <c r="A195" s="111">
        <v>185</v>
      </c>
      <c r="B195" s="48" t="s">
        <v>600</v>
      </c>
      <c r="C195" s="48"/>
      <c r="D195" s="35"/>
      <c r="E195" s="149" t="s">
        <v>3355</v>
      </c>
      <c r="F195" s="156"/>
      <c r="G195" s="670">
        <v>36.9</v>
      </c>
      <c r="H195" s="787">
        <v>3</v>
      </c>
      <c r="I195" s="40">
        <v>1</v>
      </c>
      <c r="J195" s="40" t="s">
        <v>37</v>
      </c>
      <c r="K195" s="41"/>
      <c r="L195" s="42"/>
      <c r="M195" s="658"/>
      <c r="N195" s="659" t="str">
        <f t="shared" si="2"/>
        <v>pieces</v>
      </c>
      <c r="O195" s="692">
        <f t="shared" si="3"/>
        <v>110.69999999999999</v>
      </c>
      <c r="P195" s="29">
        <f t="shared" si="4"/>
        <v>36.9</v>
      </c>
      <c r="Q195" s="74"/>
      <c r="R195" s="655">
        <f t="shared" si="6"/>
        <v>0</v>
      </c>
      <c r="S195" s="28"/>
    </row>
    <row r="196" spans="1:19" ht="15" customHeight="1">
      <c r="A196" s="111">
        <v>186</v>
      </c>
      <c r="B196" s="48" t="s">
        <v>616</v>
      </c>
      <c r="C196" s="48"/>
      <c r="D196" s="35"/>
      <c r="E196" s="149" t="s">
        <v>3356</v>
      </c>
      <c r="F196" s="156"/>
      <c r="G196" s="670">
        <v>56.2</v>
      </c>
      <c r="H196" s="787">
        <v>2</v>
      </c>
      <c r="I196" s="40">
        <v>1</v>
      </c>
      <c r="J196" s="40" t="s">
        <v>37</v>
      </c>
      <c r="K196" s="41"/>
      <c r="L196" s="42"/>
      <c r="M196" s="658"/>
      <c r="N196" s="659" t="str">
        <f t="shared" si="2"/>
        <v>pieces</v>
      </c>
      <c r="O196" s="692">
        <f t="shared" si="3"/>
        <v>112.4</v>
      </c>
      <c r="P196" s="29">
        <f t="shared" si="4"/>
        <v>56.2</v>
      </c>
      <c r="Q196" s="74"/>
      <c r="R196" s="655">
        <f t="shared" si="6"/>
        <v>0</v>
      </c>
      <c r="S196" s="28"/>
    </row>
    <row r="197" spans="1:19" ht="15" customHeight="1">
      <c r="A197" s="111">
        <v>187</v>
      </c>
      <c r="B197" s="48" t="s">
        <v>636</v>
      </c>
      <c r="C197" s="48"/>
      <c r="D197" s="35"/>
      <c r="E197" s="149" t="s">
        <v>3357</v>
      </c>
      <c r="F197" s="156"/>
      <c r="G197" s="670">
        <v>9.5299999999999994</v>
      </c>
      <c r="H197" s="787">
        <v>36</v>
      </c>
      <c r="I197" s="40">
        <v>12</v>
      </c>
      <c r="J197" s="40" t="s">
        <v>37</v>
      </c>
      <c r="K197" s="41"/>
      <c r="L197" s="42"/>
      <c r="M197" s="658"/>
      <c r="N197" s="659" t="str">
        <f t="shared" si="2"/>
        <v>pieces</v>
      </c>
      <c r="O197" s="692">
        <f t="shared" si="3"/>
        <v>343.08</v>
      </c>
      <c r="P197" s="29">
        <f t="shared" si="4"/>
        <v>9.5299999999999994</v>
      </c>
      <c r="Q197" s="74"/>
      <c r="R197" s="655">
        <f t="shared" si="6"/>
        <v>0</v>
      </c>
      <c r="S197" s="28"/>
    </row>
    <row r="198" spans="1:19" ht="15" customHeight="1">
      <c r="A198" s="111">
        <v>188</v>
      </c>
      <c r="B198" s="48" t="s">
        <v>646</v>
      </c>
      <c r="C198" s="48"/>
      <c r="D198" s="35"/>
      <c r="E198" s="149" t="s">
        <v>3358</v>
      </c>
      <c r="F198" s="156"/>
      <c r="G198" s="670">
        <f>742.65/105</f>
        <v>7.072857142857143</v>
      </c>
      <c r="H198" s="787">
        <v>105</v>
      </c>
      <c r="I198" s="40">
        <v>105</v>
      </c>
      <c r="J198" s="40" t="s">
        <v>37</v>
      </c>
      <c r="K198" s="41"/>
      <c r="L198" s="42"/>
      <c r="M198" s="658"/>
      <c r="N198" s="659" t="str">
        <f t="shared" si="2"/>
        <v>pieces</v>
      </c>
      <c r="O198" s="692">
        <f t="shared" si="3"/>
        <v>742.65</v>
      </c>
      <c r="P198" s="29">
        <f t="shared" si="4"/>
        <v>7.072857142857143</v>
      </c>
      <c r="Q198" s="74"/>
      <c r="R198" s="655">
        <f t="shared" si="6"/>
        <v>0</v>
      </c>
      <c r="S198" s="28"/>
    </row>
    <row r="199" spans="1:19" ht="15" customHeight="1">
      <c r="A199" s="111">
        <v>189</v>
      </c>
      <c r="B199" s="48" t="s">
        <v>3359</v>
      </c>
      <c r="C199" s="48"/>
      <c r="D199" s="35"/>
      <c r="E199" s="149" t="s">
        <v>3276</v>
      </c>
      <c r="F199" s="156"/>
      <c r="G199" s="670">
        <f>678.2/50</f>
        <v>13.564</v>
      </c>
      <c r="H199" s="787">
        <v>50</v>
      </c>
      <c r="I199" s="40">
        <v>50</v>
      </c>
      <c r="J199" s="40" t="s">
        <v>37</v>
      </c>
      <c r="K199" s="41"/>
      <c r="L199" s="42"/>
      <c r="M199" s="658"/>
      <c r="N199" s="659" t="str">
        <f t="shared" si="2"/>
        <v>pieces</v>
      </c>
      <c r="O199" s="692">
        <f t="shared" si="3"/>
        <v>678.2</v>
      </c>
      <c r="P199" s="29">
        <f t="shared" si="4"/>
        <v>13.564</v>
      </c>
      <c r="Q199" s="74"/>
      <c r="R199" s="655">
        <f t="shared" si="6"/>
        <v>0</v>
      </c>
      <c r="S199" s="28"/>
    </row>
    <row r="200" spans="1:19" ht="15" customHeight="1">
      <c r="A200" s="111">
        <v>190</v>
      </c>
      <c r="B200" s="48" t="s">
        <v>814</v>
      </c>
      <c r="C200" s="48"/>
      <c r="D200" s="35"/>
      <c r="E200" s="149" t="s">
        <v>3360</v>
      </c>
      <c r="F200" s="156"/>
      <c r="G200" s="670">
        <v>8.42</v>
      </c>
      <c r="H200" s="787">
        <v>30</v>
      </c>
      <c r="I200" s="40">
        <v>10</v>
      </c>
      <c r="J200" s="40" t="s">
        <v>37</v>
      </c>
      <c r="K200" s="41"/>
      <c r="L200" s="42"/>
      <c r="M200" s="658"/>
      <c r="N200" s="659" t="str">
        <f t="shared" si="2"/>
        <v>pieces</v>
      </c>
      <c r="O200" s="692">
        <f t="shared" si="3"/>
        <v>252.6</v>
      </c>
      <c r="P200" s="29">
        <f t="shared" si="4"/>
        <v>8.42</v>
      </c>
      <c r="Q200" s="74"/>
      <c r="R200" s="655">
        <f t="shared" si="6"/>
        <v>0</v>
      </c>
      <c r="S200" s="28"/>
    </row>
    <row r="201" spans="1:19" ht="15" customHeight="1">
      <c r="A201" s="111">
        <v>191</v>
      </c>
      <c r="B201" s="48" t="s">
        <v>816</v>
      </c>
      <c r="C201" s="48"/>
      <c r="D201" s="35"/>
      <c r="E201" s="149" t="s">
        <v>3309</v>
      </c>
      <c r="F201" s="156"/>
      <c r="G201" s="670">
        <v>7.07</v>
      </c>
      <c r="H201" s="787">
        <v>80</v>
      </c>
      <c r="I201" s="40">
        <v>10</v>
      </c>
      <c r="J201" s="40" t="s">
        <v>37</v>
      </c>
      <c r="K201" s="41"/>
      <c r="L201" s="42"/>
      <c r="M201" s="658"/>
      <c r="N201" s="659" t="str">
        <f t="shared" si="2"/>
        <v>pieces</v>
      </c>
      <c r="O201" s="692">
        <f t="shared" si="3"/>
        <v>565.6</v>
      </c>
      <c r="P201" s="29">
        <f t="shared" si="4"/>
        <v>7.07</v>
      </c>
      <c r="Q201" s="74"/>
      <c r="R201" s="655">
        <f t="shared" si="6"/>
        <v>0</v>
      </c>
      <c r="S201" s="28"/>
    </row>
    <row r="202" spans="1:19" ht="15" customHeight="1">
      <c r="A202" s="111">
        <v>192</v>
      </c>
      <c r="B202" s="48" t="s">
        <v>3361</v>
      </c>
      <c r="C202" s="48"/>
      <c r="D202" s="35"/>
      <c r="E202" s="149" t="s">
        <v>3362</v>
      </c>
      <c r="F202" s="156"/>
      <c r="G202" s="670">
        <v>7.19</v>
      </c>
      <c r="H202" s="787">
        <v>30</v>
      </c>
      <c r="I202" s="40">
        <v>10</v>
      </c>
      <c r="J202" s="40" t="s">
        <v>37</v>
      </c>
      <c r="K202" s="41"/>
      <c r="L202" s="42"/>
      <c r="M202" s="658"/>
      <c r="N202" s="659" t="str">
        <f t="shared" si="2"/>
        <v>pieces</v>
      </c>
      <c r="O202" s="692">
        <f t="shared" si="3"/>
        <v>215.70000000000002</v>
      </c>
      <c r="P202" s="29">
        <f t="shared" si="4"/>
        <v>7.19</v>
      </c>
      <c r="Q202" s="74"/>
      <c r="R202" s="655">
        <f t="shared" si="6"/>
        <v>0</v>
      </c>
      <c r="S202" s="28"/>
    </row>
    <row r="203" spans="1:19" ht="15" customHeight="1">
      <c r="A203" s="111">
        <v>193</v>
      </c>
      <c r="B203" s="48" t="s">
        <v>822</v>
      </c>
      <c r="C203" s="48"/>
      <c r="D203" s="35"/>
      <c r="E203" s="149" t="s">
        <v>3363</v>
      </c>
      <c r="F203" s="156"/>
      <c r="G203" s="670">
        <v>16.12</v>
      </c>
      <c r="H203" s="787">
        <v>36</v>
      </c>
      <c r="I203" s="40">
        <v>12</v>
      </c>
      <c r="J203" s="40" t="s">
        <v>37</v>
      </c>
      <c r="K203" s="41"/>
      <c r="L203" s="42"/>
      <c r="M203" s="658"/>
      <c r="N203" s="659" t="str">
        <f t="shared" si="2"/>
        <v>pieces</v>
      </c>
      <c r="O203" s="692">
        <f t="shared" si="3"/>
        <v>580.32000000000005</v>
      </c>
      <c r="P203" s="29">
        <f t="shared" si="4"/>
        <v>16.12</v>
      </c>
      <c r="Q203" s="74"/>
      <c r="R203" s="655">
        <f t="shared" si="6"/>
        <v>0</v>
      </c>
      <c r="S203" s="28"/>
    </row>
    <row r="204" spans="1:19" ht="15" customHeight="1">
      <c r="A204" s="111">
        <v>194</v>
      </c>
      <c r="B204" s="48" t="s">
        <v>824</v>
      </c>
      <c r="C204" s="48"/>
      <c r="D204" s="35"/>
      <c r="E204" s="149" t="s">
        <v>3309</v>
      </c>
      <c r="F204" s="156"/>
      <c r="G204" s="670">
        <v>7.07</v>
      </c>
      <c r="H204" s="787">
        <v>30</v>
      </c>
      <c r="I204" s="40">
        <v>10</v>
      </c>
      <c r="J204" s="40" t="s">
        <v>37</v>
      </c>
      <c r="K204" s="41"/>
      <c r="L204" s="42"/>
      <c r="M204" s="658"/>
      <c r="N204" s="659" t="str">
        <f t="shared" si="2"/>
        <v>pieces</v>
      </c>
      <c r="O204" s="692">
        <f t="shared" si="3"/>
        <v>212.10000000000002</v>
      </c>
      <c r="P204" s="29">
        <f t="shared" si="4"/>
        <v>7.0700000000000012</v>
      </c>
      <c r="Q204" s="74"/>
      <c r="R204" s="655">
        <f t="shared" si="6"/>
        <v>0</v>
      </c>
      <c r="S204" s="28"/>
    </row>
    <row r="205" spans="1:19" ht="15" customHeight="1">
      <c r="A205" s="111">
        <v>195</v>
      </c>
      <c r="B205" s="48" t="s">
        <v>882</v>
      </c>
      <c r="C205" s="48"/>
      <c r="D205" s="35"/>
      <c r="E205" s="149" t="s">
        <v>3261</v>
      </c>
      <c r="F205" s="156"/>
      <c r="G205" s="670">
        <v>7.39</v>
      </c>
      <c r="H205" s="787">
        <v>43</v>
      </c>
      <c r="I205" s="40">
        <v>10</v>
      </c>
      <c r="J205" s="40" t="s">
        <v>37</v>
      </c>
      <c r="K205" s="41"/>
      <c r="L205" s="42"/>
      <c r="M205" s="658"/>
      <c r="N205" s="659" t="str">
        <f t="shared" si="2"/>
        <v>pieces</v>
      </c>
      <c r="O205" s="692">
        <f t="shared" si="3"/>
        <v>317.77</v>
      </c>
      <c r="P205" s="29">
        <f t="shared" si="4"/>
        <v>7.39</v>
      </c>
      <c r="Q205" s="74"/>
      <c r="R205" s="655">
        <f t="shared" si="6"/>
        <v>0</v>
      </c>
      <c r="S205" s="28"/>
    </row>
    <row r="206" spans="1:19" ht="15" customHeight="1">
      <c r="A206" s="111">
        <v>196</v>
      </c>
      <c r="B206" s="48" t="s">
        <v>883</v>
      </c>
      <c r="C206" s="48"/>
      <c r="D206" s="35"/>
      <c r="E206" s="149" t="s">
        <v>3364</v>
      </c>
      <c r="F206" s="156"/>
      <c r="G206" s="670">
        <v>8.17</v>
      </c>
      <c r="H206" s="787">
        <v>30</v>
      </c>
      <c r="I206" s="40">
        <v>10</v>
      </c>
      <c r="J206" s="40" t="s">
        <v>37</v>
      </c>
      <c r="K206" s="41"/>
      <c r="L206" s="42"/>
      <c r="M206" s="658"/>
      <c r="N206" s="659" t="str">
        <f t="shared" si="2"/>
        <v>pieces</v>
      </c>
      <c r="O206" s="692">
        <f t="shared" si="3"/>
        <v>245.1</v>
      </c>
      <c r="P206" s="29">
        <f t="shared" si="4"/>
        <v>8.17</v>
      </c>
      <c r="Q206" s="74"/>
      <c r="R206" s="655">
        <f t="shared" si="6"/>
        <v>0</v>
      </c>
      <c r="S206" s="28"/>
    </row>
    <row r="207" spans="1:19" ht="15" customHeight="1">
      <c r="A207" s="111">
        <v>197</v>
      </c>
      <c r="B207" s="48" t="s">
        <v>885</v>
      </c>
      <c r="C207" s="48"/>
      <c r="D207" s="35"/>
      <c r="E207" s="149" t="s">
        <v>3364</v>
      </c>
      <c r="F207" s="156"/>
      <c r="G207" s="670">
        <v>8.0500000000000007</v>
      </c>
      <c r="H207" s="787">
        <v>30</v>
      </c>
      <c r="I207" s="40">
        <v>10</v>
      </c>
      <c r="J207" s="40" t="s">
        <v>37</v>
      </c>
      <c r="K207" s="41"/>
      <c r="L207" s="42"/>
      <c r="M207" s="658"/>
      <c r="N207" s="659" t="str">
        <f t="shared" si="2"/>
        <v>pieces</v>
      </c>
      <c r="O207" s="692">
        <f t="shared" si="3"/>
        <v>241.50000000000003</v>
      </c>
      <c r="P207" s="29">
        <f t="shared" si="4"/>
        <v>8.0500000000000007</v>
      </c>
      <c r="Q207" s="74"/>
      <c r="R207" s="655">
        <f t="shared" si="6"/>
        <v>0</v>
      </c>
      <c r="S207" s="28"/>
    </row>
    <row r="208" spans="1:19" ht="15" customHeight="1">
      <c r="A208" s="111">
        <v>198</v>
      </c>
      <c r="B208" s="48" t="s">
        <v>931</v>
      </c>
      <c r="C208" s="48"/>
      <c r="D208" s="35"/>
      <c r="E208" s="149" t="s">
        <v>3365</v>
      </c>
      <c r="F208" s="156"/>
      <c r="G208" s="670">
        <f>664.7/60</f>
        <v>11.078333333333335</v>
      </c>
      <c r="H208" s="787">
        <v>60</v>
      </c>
      <c r="I208" s="40">
        <v>60</v>
      </c>
      <c r="J208" s="40" t="s">
        <v>37</v>
      </c>
      <c r="K208" s="41"/>
      <c r="L208" s="42"/>
      <c r="M208" s="658"/>
      <c r="N208" s="659" t="str">
        <f t="shared" si="2"/>
        <v>pieces</v>
      </c>
      <c r="O208" s="692">
        <f t="shared" si="3"/>
        <v>664.7</v>
      </c>
      <c r="P208" s="29">
        <f t="shared" si="4"/>
        <v>11.078333333333335</v>
      </c>
      <c r="Q208" s="74"/>
      <c r="R208" s="655">
        <f t="shared" si="6"/>
        <v>0</v>
      </c>
      <c r="S208" s="28"/>
    </row>
    <row r="209" spans="1:19" ht="15" customHeight="1">
      <c r="A209" s="111">
        <v>199</v>
      </c>
      <c r="B209" s="48" t="s">
        <v>931</v>
      </c>
      <c r="C209" s="48"/>
      <c r="D209" s="35"/>
      <c r="E209" s="149" t="s">
        <v>3366</v>
      </c>
      <c r="F209" s="156"/>
      <c r="G209" s="670">
        <f>665.95/20</f>
        <v>33.297499999999999</v>
      </c>
      <c r="H209" s="787">
        <v>20</v>
      </c>
      <c r="I209" s="40">
        <v>20</v>
      </c>
      <c r="J209" s="40" t="s">
        <v>37</v>
      </c>
      <c r="K209" s="41"/>
      <c r="L209" s="42"/>
      <c r="M209" s="658"/>
      <c r="N209" s="659" t="str">
        <f t="shared" si="2"/>
        <v>pieces</v>
      </c>
      <c r="O209" s="692">
        <f t="shared" si="3"/>
        <v>665.95</v>
      </c>
      <c r="P209" s="29">
        <f t="shared" si="4"/>
        <v>33.297499999999999</v>
      </c>
      <c r="Q209" s="74"/>
      <c r="R209" s="655">
        <f t="shared" si="6"/>
        <v>0</v>
      </c>
      <c r="S209" s="28"/>
    </row>
    <row r="210" spans="1:19" ht="15" customHeight="1">
      <c r="A210" s="111">
        <v>200</v>
      </c>
      <c r="B210" s="48" t="s">
        <v>976</v>
      </c>
      <c r="C210" s="48"/>
      <c r="D210" s="35"/>
      <c r="E210" s="149" t="s">
        <v>3277</v>
      </c>
      <c r="F210" s="156"/>
      <c r="G210" s="670">
        <v>6.71</v>
      </c>
      <c r="H210" s="787">
        <v>80</v>
      </c>
      <c r="I210" s="40">
        <v>10</v>
      </c>
      <c r="J210" s="40" t="s">
        <v>37</v>
      </c>
      <c r="K210" s="41"/>
      <c r="L210" s="42"/>
      <c r="M210" s="658"/>
      <c r="N210" s="659" t="str">
        <f t="shared" si="2"/>
        <v>pieces</v>
      </c>
      <c r="O210" s="692">
        <f t="shared" si="3"/>
        <v>536.79999999999995</v>
      </c>
      <c r="P210" s="29">
        <f t="shared" si="4"/>
        <v>6.7099999999999991</v>
      </c>
      <c r="Q210" s="74"/>
      <c r="R210" s="655">
        <f t="shared" si="6"/>
        <v>0</v>
      </c>
      <c r="S210" s="28"/>
    </row>
    <row r="211" spans="1:19" ht="15" customHeight="1">
      <c r="A211" s="111">
        <v>201</v>
      </c>
      <c r="B211" s="48" t="s">
        <v>983</v>
      </c>
      <c r="C211" s="48"/>
      <c r="D211" s="35"/>
      <c r="E211" s="149" t="s">
        <v>3367</v>
      </c>
      <c r="F211" s="156"/>
      <c r="G211" s="670">
        <f>713.85/40</f>
        <v>17.846250000000001</v>
      </c>
      <c r="H211" s="787">
        <v>56</v>
      </c>
      <c r="I211" s="40">
        <v>40</v>
      </c>
      <c r="J211" s="40" t="s">
        <v>37</v>
      </c>
      <c r="K211" s="41"/>
      <c r="L211" s="42"/>
      <c r="M211" s="658"/>
      <c r="N211" s="659" t="str">
        <f t="shared" si="2"/>
        <v>pieces</v>
      </c>
      <c r="O211" s="692">
        <f t="shared" si="3"/>
        <v>999.3900000000001</v>
      </c>
      <c r="P211" s="29">
        <f t="shared" si="4"/>
        <v>17.846250000000001</v>
      </c>
      <c r="Q211" s="74"/>
      <c r="R211" s="655">
        <f t="shared" si="6"/>
        <v>0</v>
      </c>
      <c r="S211" s="28"/>
    </row>
    <row r="212" spans="1:19" ht="15" customHeight="1">
      <c r="A212" s="111">
        <v>202</v>
      </c>
      <c r="B212" s="48" t="s">
        <v>1059</v>
      </c>
      <c r="C212" s="48"/>
      <c r="D212" s="35"/>
      <c r="E212" s="149" t="s">
        <v>3368</v>
      </c>
      <c r="F212" s="156"/>
      <c r="G212" s="670">
        <f>844.35/24</f>
        <v>35.181249999999999</v>
      </c>
      <c r="H212" s="787">
        <v>24</v>
      </c>
      <c r="I212" s="40">
        <v>24</v>
      </c>
      <c r="J212" s="40" t="s">
        <v>37</v>
      </c>
      <c r="K212" s="41"/>
      <c r="L212" s="42"/>
      <c r="M212" s="658"/>
      <c r="N212" s="659" t="str">
        <f t="shared" si="2"/>
        <v>pieces</v>
      </c>
      <c r="O212" s="692">
        <f t="shared" si="3"/>
        <v>844.34999999999991</v>
      </c>
      <c r="P212" s="29">
        <f t="shared" si="4"/>
        <v>35.181249999999999</v>
      </c>
      <c r="Q212" s="74"/>
      <c r="R212" s="655">
        <f t="shared" si="6"/>
        <v>0</v>
      </c>
      <c r="S212" s="28"/>
    </row>
    <row r="213" spans="1:19" ht="15" customHeight="1">
      <c r="A213" s="111">
        <v>203</v>
      </c>
      <c r="B213" s="48" t="s">
        <v>1175</v>
      </c>
      <c r="C213" s="48"/>
      <c r="D213" s="35"/>
      <c r="E213" s="149" t="s">
        <v>3369</v>
      </c>
      <c r="F213" s="156"/>
      <c r="G213" s="670">
        <v>6.03</v>
      </c>
      <c r="H213" s="787">
        <v>50</v>
      </c>
      <c r="I213" s="40">
        <v>10</v>
      </c>
      <c r="J213" s="40" t="s">
        <v>37</v>
      </c>
      <c r="K213" s="41"/>
      <c r="L213" s="42"/>
      <c r="M213" s="658"/>
      <c r="N213" s="659" t="str">
        <f t="shared" si="2"/>
        <v>pieces</v>
      </c>
      <c r="O213" s="692">
        <f t="shared" si="3"/>
        <v>301.5</v>
      </c>
      <c r="P213" s="29">
        <f t="shared" si="4"/>
        <v>6.03</v>
      </c>
      <c r="Q213" s="74"/>
      <c r="R213" s="655">
        <f t="shared" si="6"/>
        <v>0</v>
      </c>
      <c r="S213" s="28"/>
    </row>
    <row r="214" spans="1:19" ht="15" customHeight="1">
      <c r="A214" s="111">
        <v>204</v>
      </c>
      <c r="B214" s="48" t="s">
        <v>1179</v>
      </c>
      <c r="C214" s="48"/>
      <c r="D214" s="35"/>
      <c r="E214" s="149" t="s">
        <v>3290</v>
      </c>
      <c r="F214" s="156"/>
      <c r="G214" s="670">
        <v>5.92</v>
      </c>
      <c r="H214" s="787">
        <v>30</v>
      </c>
      <c r="I214" s="40">
        <v>10</v>
      </c>
      <c r="J214" s="40" t="s">
        <v>37</v>
      </c>
      <c r="K214" s="41"/>
      <c r="L214" s="42"/>
      <c r="M214" s="658"/>
      <c r="N214" s="659" t="str">
        <f t="shared" si="2"/>
        <v>pieces</v>
      </c>
      <c r="O214" s="692">
        <f t="shared" si="3"/>
        <v>177.6</v>
      </c>
      <c r="P214" s="29">
        <f t="shared" si="4"/>
        <v>5.92</v>
      </c>
      <c r="Q214" s="74"/>
      <c r="R214" s="655">
        <f t="shared" si="6"/>
        <v>0</v>
      </c>
      <c r="S214" s="28"/>
    </row>
    <row r="215" spans="1:19" ht="15" customHeight="1">
      <c r="A215" s="111">
        <v>205</v>
      </c>
      <c r="B215" s="48" t="s">
        <v>1195</v>
      </c>
      <c r="C215" s="48"/>
      <c r="D215" s="35"/>
      <c r="E215" s="149" t="s">
        <v>3370</v>
      </c>
      <c r="F215" s="156"/>
      <c r="G215" s="670">
        <v>6.13</v>
      </c>
      <c r="H215" s="787">
        <v>30</v>
      </c>
      <c r="I215" s="40">
        <v>10</v>
      </c>
      <c r="J215" s="40" t="s">
        <v>37</v>
      </c>
      <c r="K215" s="41"/>
      <c r="L215" s="42"/>
      <c r="M215" s="658"/>
      <c r="N215" s="659" t="str">
        <f t="shared" si="2"/>
        <v>pieces</v>
      </c>
      <c r="O215" s="692">
        <f t="shared" si="3"/>
        <v>183.9</v>
      </c>
      <c r="P215" s="29">
        <f t="shared" si="4"/>
        <v>6.13</v>
      </c>
      <c r="Q215" s="74"/>
      <c r="R215" s="655">
        <f t="shared" si="6"/>
        <v>0</v>
      </c>
      <c r="S215" s="28"/>
    </row>
    <row r="216" spans="1:19" ht="15" customHeight="1">
      <c r="A216" s="111">
        <v>206</v>
      </c>
      <c r="B216" s="48" t="s">
        <v>1466</v>
      </c>
      <c r="C216" s="48"/>
      <c r="D216" s="35"/>
      <c r="E216" s="149" t="s">
        <v>3371</v>
      </c>
      <c r="F216" s="156"/>
      <c r="G216" s="670">
        <v>7.1</v>
      </c>
      <c r="H216" s="787">
        <v>24</v>
      </c>
      <c r="I216" s="40">
        <v>1</v>
      </c>
      <c r="J216" s="40" t="s">
        <v>37</v>
      </c>
      <c r="K216" s="41"/>
      <c r="L216" s="42"/>
      <c r="M216" s="658"/>
      <c r="N216" s="659" t="str">
        <f t="shared" si="2"/>
        <v>pieces</v>
      </c>
      <c r="O216" s="692">
        <f t="shared" si="3"/>
        <v>170.39999999999998</v>
      </c>
      <c r="P216" s="29">
        <f t="shared" si="4"/>
        <v>7.0999999999999988</v>
      </c>
      <c r="Q216" s="74"/>
      <c r="R216" s="655">
        <f t="shared" si="6"/>
        <v>0</v>
      </c>
      <c r="S216" s="28"/>
    </row>
    <row r="217" spans="1:19" ht="15" customHeight="1">
      <c r="A217" s="111">
        <v>207</v>
      </c>
      <c r="B217" s="48" t="s">
        <v>1468</v>
      </c>
      <c r="C217" s="48"/>
      <c r="D217" s="35"/>
      <c r="E217" s="149" t="s">
        <v>3371</v>
      </c>
      <c r="F217" s="156"/>
      <c r="G217" s="670">
        <v>7.2</v>
      </c>
      <c r="H217" s="787">
        <v>9</v>
      </c>
      <c r="I217" s="40">
        <v>1</v>
      </c>
      <c r="J217" s="40" t="s">
        <v>37</v>
      </c>
      <c r="K217" s="41"/>
      <c r="L217" s="42"/>
      <c r="M217" s="658"/>
      <c r="N217" s="659" t="str">
        <f t="shared" si="2"/>
        <v>pieces</v>
      </c>
      <c r="O217" s="692">
        <f t="shared" si="3"/>
        <v>64.8</v>
      </c>
      <c r="P217" s="29">
        <f t="shared" si="4"/>
        <v>7.1999999999999993</v>
      </c>
      <c r="Q217" s="74"/>
      <c r="R217" s="655">
        <f t="shared" si="6"/>
        <v>0</v>
      </c>
      <c r="S217" s="28"/>
    </row>
    <row r="218" spans="1:19" ht="15" customHeight="1">
      <c r="A218" s="111">
        <v>208</v>
      </c>
      <c r="B218" s="48" t="s">
        <v>1471</v>
      </c>
      <c r="C218" s="48"/>
      <c r="D218" s="35"/>
      <c r="E218" s="149" t="s">
        <v>3372</v>
      </c>
      <c r="F218" s="156"/>
      <c r="G218" s="670">
        <v>5.71</v>
      </c>
      <c r="H218" s="787">
        <v>30</v>
      </c>
      <c r="I218" s="40">
        <v>10</v>
      </c>
      <c r="J218" s="40" t="s">
        <v>37</v>
      </c>
      <c r="K218" s="41"/>
      <c r="L218" s="42"/>
      <c r="M218" s="658"/>
      <c r="N218" s="659" t="str">
        <f t="shared" si="2"/>
        <v>pieces</v>
      </c>
      <c r="O218" s="692">
        <f t="shared" si="3"/>
        <v>171.3</v>
      </c>
      <c r="P218" s="29">
        <f t="shared" si="4"/>
        <v>5.71</v>
      </c>
      <c r="Q218" s="74"/>
      <c r="R218" s="655">
        <f t="shared" si="6"/>
        <v>0</v>
      </c>
      <c r="S218" s="28"/>
    </row>
    <row r="219" spans="1:19" ht="15" customHeight="1">
      <c r="A219" s="111">
        <v>209</v>
      </c>
      <c r="B219" s="48" t="s">
        <v>1472</v>
      </c>
      <c r="C219" s="48"/>
      <c r="D219" s="35"/>
      <c r="E219" s="149" t="s">
        <v>3372</v>
      </c>
      <c r="F219" s="156"/>
      <c r="G219" s="670">
        <v>5.71</v>
      </c>
      <c r="H219" s="787">
        <v>30</v>
      </c>
      <c r="I219" s="40">
        <v>10</v>
      </c>
      <c r="J219" s="40" t="s">
        <v>37</v>
      </c>
      <c r="K219" s="41"/>
      <c r="L219" s="42"/>
      <c r="M219" s="658"/>
      <c r="N219" s="659" t="str">
        <f t="shared" si="2"/>
        <v>pieces</v>
      </c>
      <c r="O219" s="692">
        <f t="shared" si="3"/>
        <v>171.3</v>
      </c>
      <c r="P219" s="29">
        <f t="shared" si="4"/>
        <v>5.71</v>
      </c>
      <c r="Q219" s="74"/>
      <c r="R219" s="655">
        <f t="shared" si="6"/>
        <v>0</v>
      </c>
      <c r="S219" s="28"/>
    </row>
    <row r="220" spans="1:19" ht="15" customHeight="1">
      <c r="A220" s="111">
        <v>210</v>
      </c>
      <c r="B220" s="48" t="s">
        <v>1473</v>
      </c>
      <c r="C220" s="48"/>
      <c r="D220" s="35"/>
      <c r="E220" s="149" t="s">
        <v>3372</v>
      </c>
      <c r="F220" s="156"/>
      <c r="G220" s="670">
        <v>5.71</v>
      </c>
      <c r="H220" s="787">
        <v>30</v>
      </c>
      <c r="I220" s="40">
        <v>10</v>
      </c>
      <c r="J220" s="40" t="s">
        <v>37</v>
      </c>
      <c r="K220" s="41"/>
      <c r="L220" s="42"/>
      <c r="M220" s="658"/>
      <c r="N220" s="659" t="str">
        <f t="shared" si="2"/>
        <v>pieces</v>
      </c>
      <c r="O220" s="692">
        <f t="shared" si="3"/>
        <v>171.3</v>
      </c>
      <c r="P220" s="29">
        <f t="shared" si="4"/>
        <v>5.71</v>
      </c>
      <c r="Q220" s="74"/>
      <c r="R220" s="655">
        <f t="shared" si="6"/>
        <v>0</v>
      </c>
      <c r="S220" s="28"/>
    </row>
    <row r="221" spans="1:19" ht="15" customHeight="1">
      <c r="A221" s="111">
        <v>211</v>
      </c>
      <c r="B221" s="48" t="s">
        <v>1474</v>
      </c>
      <c r="C221" s="48"/>
      <c r="D221" s="35"/>
      <c r="E221" s="149" t="s">
        <v>3372</v>
      </c>
      <c r="F221" s="156"/>
      <c r="G221" s="670">
        <v>5.71</v>
      </c>
      <c r="H221" s="787">
        <v>60</v>
      </c>
      <c r="I221" s="40">
        <v>10</v>
      </c>
      <c r="J221" s="40" t="s">
        <v>37</v>
      </c>
      <c r="K221" s="41"/>
      <c r="L221" s="42"/>
      <c r="M221" s="658"/>
      <c r="N221" s="659" t="str">
        <f t="shared" si="2"/>
        <v>pieces</v>
      </c>
      <c r="O221" s="692">
        <f t="shared" si="3"/>
        <v>342.6</v>
      </c>
      <c r="P221" s="29">
        <f t="shared" si="4"/>
        <v>5.71</v>
      </c>
      <c r="Q221" s="74"/>
      <c r="R221" s="655">
        <f t="shared" si="6"/>
        <v>0</v>
      </c>
      <c r="S221" s="28"/>
    </row>
    <row r="222" spans="1:19" ht="15" customHeight="1">
      <c r="A222" s="111">
        <v>212</v>
      </c>
      <c r="B222" s="48" t="s">
        <v>1477</v>
      </c>
      <c r="C222" s="48"/>
      <c r="D222" s="35"/>
      <c r="E222" s="149" t="s">
        <v>3373</v>
      </c>
      <c r="F222" s="156"/>
      <c r="G222" s="670">
        <v>5.6</v>
      </c>
      <c r="H222" s="787">
        <v>60</v>
      </c>
      <c r="I222" s="40">
        <v>10</v>
      </c>
      <c r="J222" s="40" t="s">
        <v>37</v>
      </c>
      <c r="K222" s="41"/>
      <c r="L222" s="42"/>
      <c r="M222" s="658"/>
      <c r="N222" s="659" t="str">
        <f t="shared" si="2"/>
        <v>pieces</v>
      </c>
      <c r="O222" s="692">
        <f t="shared" si="3"/>
        <v>336</v>
      </c>
      <c r="P222" s="29">
        <f t="shared" si="4"/>
        <v>5.6</v>
      </c>
      <c r="Q222" s="74"/>
      <c r="R222" s="655">
        <f t="shared" si="6"/>
        <v>0</v>
      </c>
      <c r="S222" s="28"/>
    </row>
    <row r="223" spans="1:19" ht="15" customHeight="1">
      <c r="A223" s="111">
        <v>213</v>
      </c>
      <c r="B223" s="48" t="s">
        <v>1520</v>
      </c>
      <c r="C223" s="48"/>
      <c r="D223" s="35"/>
      <c r="E223" s="149" t="s">
        <v>3374</v>
      </c>
      <c r="F223" s="156"/>
      <c r="G223" s="670">
        <f>579.6/30</f>
        <v>19.32</v>
      </c>
      <c r="H223" s="787">
        <v>30</v>
      </c>
      <c r="I223" s="40">
        <v>30</v>
      </c>
      <c r="J223" s="40" t="s">
        <v>37</v>
      </c>
      <c r="K223" s="41"/>
      <c r="L223" s="42"/>
      <c r="M223" s="658"/>
      <c r="N223" s="659" t="str">
        <f t="shared" si="2"/>
        <v>pieces</v>
      </c>
      <c r="O223" s="692">
        <f t="shared" si="3"/>
        <v>579.6</v>
      </c>
      <c r="P223" s="29">
        <f t="shared" si="4"/>
        <v>19.32</v>
      </c>
      <c r="Q223" s="74"/>
      <c r="R223" s="655">
        <f t="shared" si="6"/>
        <v>0</v>
      </c>
      <c r="S223" s="28"/>
    </row>
    <row r="224" spans="1:19" ht="15" customHeight="1">
      <c r="A224" s="111">
        <v>214</v>
      </c>
      <c r="B224" s="48" t="s">
        <v>1653</v>
      </c>
      <c r="C224" s="48"/>
      <c r="D224" s="35"/>
      <c r="E224" s="149" t="s">
        <v>3375</v>
      </c>
      <c r="F224" s="156"/>
      <c r="G224" s="670">
        <v>16.7</v>
      </c>
      <c r="H224" s="787">
        <v>9</v>
      </c>
      <c r="I224" s="40">
        <v>1</v>
      </c>
      <c r="J224" s="40" t="s">
        <v>37</v>
      </c>
      <c r="K224" s="41"/>
      <c r="L224" s="42"/>
      <c r="M224" s="658"/>
      <c r="N224" s="659" t="str">
        <f t="shared" si="2"/>
        <v>pieces</v>
      </c>
      <c r="O224" s="692">
        <f t="shared" si="3"/>
        <v>150.29999999999998</v>
      </c>
      <c r="P224" s="29">
        <f t="shared" si="4"/>
        <v>16.7</v>
      </c>
      <c r="Q224" s="74"/>
      <c r="R224" s="655">
        <f t="shared" si="6"/>
        <v>0</v>
      </c>
      <c r="S224" s="28"/>
    </row>
    <row r="225" spans="1:19" ht="15" customHeight="1">
      <c r="A225" s="111">
        <v>215</v>
      </c>
      <c r="B225" s="48" t="s">
        <v>1688</v>
      </c>
      <c r="C225" s="48"/>
      <c r="D225" s="35"/>
      <c r="E225" s="149" t="s">
        <v>3376</v>
      </c>
      <c r="F225" s="156"/>
      <c r="G225" s="670">
        <f>1083.15/50</f>
        <v>21.663</v>
      </c>
      <c r="H225" s="787">
        <v>50</v>
      </c>
      <c r="I225" s="40">
        <v>50</v>
      </c>
      <c r="J225" s="40" t="s">
        <v>37</v>
      </c>
      <c r="K225" s="41"/>
      <c r="L225" s="42"/>
      <c r="M225" s="658"/>
      <c r="N225" s="659" t="str">
        <f t="shared" si="2"/>
        <v>pieces</v>
      </c>
      <c r="O225" s="692">
        <f t="shared" si="3"/>
        <v>1083.1500000000001</v>
      </c>
      <c r="P225" s="29">
        <f t="shared" si="4"/>
        <v>21.663</v>
      </c>
      <c r="Q225" s="74"/>
      <c r="R225" s="655">
        <f t="shared" si="6"/>
        <v>0</v>
      </c>
      <c r="S225" s="28"/>
    </row>
    <row r="226" spans="1:19" ht="15" customHeight="1">
      <c r="A226" s="111">
        <v>216</v>
      </c>
      <c r="B226" s="48" t="s">
        <v>1743</v>
      </c>
      <c r="C226" s="48"/>
      <c r="D226" s="35"/>
      <c r="E226" s="149" t="s">
        <v>2723</v>
      </c>
      <c r="F226" s="156"/>
      <c r="G226" s="670">
        <f>1675/50</f>
        <v>33.5</v>
      </c>
      <c r="H226" s="787">
        <v>2</v>
      </c>
      <c r="I226" s="40">
        <v>50</v>
      </c>
      <c r="J226" s="40" t="s">
        <v>37</v>
      </c>
      <c r="K226" s="41"/>
      <c r="L226" s="42"/>
      <c r="M226" s="658"/>
      <c r="N226" s="659" t="str">
        <f t="shared" si="2"/>
        <v>pieces</v>
      </c>
      <c r="O226" s="692">
        <f t="shared" si="3"/>
        <v>67</v>
      </c>
      <c r="P226" s="29">
        <f t="shared" si="4"/>
        <v>33.5</v>
      </c>
      <c r="Q226" s="74"/>
      <c r="R226" s="655">
        <f t="shared" si="6"/>
        <v>0</v>
      </c>
      <c r="S226" s="28"/>
    </row>
    <row r="227" spans="1:19" ht="15" customHeight="1">
      <c r="A227" s="111">
        <v>217</v>
      </c>
      <c r="B227" s="48" t="s">
        <v>1769</v>
      </c>
      <c r="C227" s="48"/>
      <c r="D227" s="35"/>
      <c r="E227" s="149" t="s">
        <v>3377</v>
      </c>
      <c r="F227" s="156"/>
      <c r="G227" s="670">
        <f>671.35/30</f>
        <v>22.378333333333334</v>
      </c>
      <c r="H227" s="787">
        <v>30</v>
      </c>
      <c r="I227" s="40">
        <v>30</v>
      </c>
      <c r="J227" s="40" t="s">
        <v>37</v>
      </c>
      <c r="K227" s="41"/>
      <c r="L227" s="42"/>
      <c r="M227" s="658"/>
      <c r="N227" s="659" t="str">
        <f t="shared" si="2"/>
        <v>pieces</v>
      </c>
      <c r="O227" s="692">
        <f t="shared" si="3"/>
        <v>671.35</v>
      </c>
      <c r="P227" s="29">
        <f t="shared" si="4"/>
        <v>22.378333333333334</v>
      </c>
      <c r="Q227" s="74"/>
      <c r="R227" s="655">
        <f t="shared" si="6"/>
        <v>0</v>
      </c>
      <c r="S227" s="28"/>
    </row>
    <row r="228" spans="1:19" ht="15" customHeight="1">
      <c r="A228" s="111">
        <v>218</v>
      </c>
      <c r="B228" s="48" t="s">
        <v>1809</v>
      </c>
      <c r="C228" s="48"/>
      <c r="D228" s="35"/>
      <c r="E228" s="149" t="s">
        <v>3378</v>
      </c>
      <c r="F228" s="156"/>
      <c r="G228" s="670">
        <v>12.54</v>
      </c>
      <c r="H228" s="787">
        <v>18</v>
      </c>
      <c r="I228" s="40">
        <v>10</v>
      </c>
      <c r="J228" s="40" t="s">
        <v>37</v>
      </c>
      <c r="K228" s="41"/>
      <c r="L228" s="42"/>
      <c r="M228" s="658"/>
      <c r="N228" s="659" t="str">
        <f t="shared" si="2"/>
        <v>pieces</v>
      </c>
      <c r="O228" s="692">
        <f t="shared" si="3"/>
        <v>225.71999999999997</v>
      </c>
      <c r="P228" s="29">
        <f t="shared" si="4"/>
        <v>12.54</v>
      </c>
      <c r="Q228" s="74"/>
      <c r="R228" s="655">
        <f t="shared" si="6"/>
        <v>0</v>
      </c>
      <c r="S228" s="28"/>
    </row>
    <row r="229" spans="1:19" ht="15" customHeight="1">
      <c r="A229" s="111">
        <v>219</v>
      </c>
      <c r="B229" s="48" t="s">
        <v>1897</v>
      </c>
      <c r="C229" s="48"/>
      <c r="D229" s="35"/>
      <c r="E229" s="149" t="s">
        <v>3379</v>
      </c>
      <c r="F229" s="156"/>
      <c r="G229" s="670">
        <v>40.1</v>
      </c>
      <c r="H229" s="787">
        <v>10</v>
      </c>
      <c r="I229" s="40">
        <v>1</v>
      </c>
      <c r="J229" s="40" t="s">
        <v>37</v>
      </c>
      <c r="K229" s="41"/>
      <c r="L229" s="42"/>
      <c r="M229" s="658"/>
      <c r="N229" s="659" t="str">
        <f t="shared" si="2"/>
        <v>pieces</v>
      </c>
      <c r="O229" s="692">
        <f t="shared" si="3"/>
        <v>401</v>
      </c>
      <c r="P229" s="29">
        <f t="shared" si="4"/>
        <v>40.1</v>
      </c>
      <c r="Q229" s="74"/>
      <c r="R229" s="655">
        <f t="shared" si="6"/>
        <v>0</v>
      </c>
      <c r="S229" s="28"/>
    </row>
    <row r="230" spans="1:19" ht="15" customHeight="1">
      <c r="A230" s="111">
        <v>220</v>
      </c>
      <c r="B230" s="48" t="s">
        <v>1899</v>
      </c>
      <c r="C230" s="48"/>
      <c r="D230" s="35"/>
      <c r="E230" s="149" t="s">
        <v>3379</v>
      </c>
      <c r="F230" s="156"/>
      <c r="G230" s="670">
        <v>40.1</v>
      </c>
      <c r="H230" s="787">
        <v>3</v>
      </c>
      <c r="I230" s="40">
        <v>1</v>
      </c>
      <c r="J230" s="40" t="s">
        <v>37</v>
      </c>
      <c r="K230" s="41"/>
      <c r="L230" s="42"/>
      <c r="M230" s="658"/>
      <c r="N230" s="659" t="str">
        <f t="shared" si="2"/>
        <v>pieces</v>
      </c>
      <c r="O230" s="692">
        <f t="shared" si="3"/>
        <v>120.30000000000001</v>
      </c>
      <c r="P230" s="29">
        <f t="shared" si="4"/>
        <v>40.1</v>
      </c>
      <c r="Q230" s="74"/>
      <c r="R230" s="655">
        <f t="shared" si="6"/>
        <v>0</v>
      </c>
      <c r="S230" s="28"/>
    </row>
    <row r="231" spans="1:19" ht="15" customHeight="1">
      <c r="A231" s="111">
        <v>221</v>
      </c>
      <c r="B231" s="48" t="s">
        <v>1942</v>
      </c>
      <c r="C231" s="48"/>
      <c r="D231" s="35"/>
      <c r="E231" s="149" t="s">
        <v>3248</v>
      </c>
      <c r="F231" s="156"/>
      <c r="G231" s="670">
        <f>790/50</f>
        <v>15.8</v>
      </c>
      <c r="H231" s="787">
        <v>5</v>
      </c>
      <c r="I231" s="40">
        <v>50</v>
      </c>
      <c r="J231" s="40" t="s">
        <v>37</v>
      </c>
      <c r="K231" s="41"/>
      <c r="L231" s="42"/>
      <c r="M231" s="658"/>
      <c r="N231" s="659" t="str">
        <f t="shared" si="2"/>
        <v>pieces</v>
      </c>
      <c r="O231" s="692">
        <f t="shared" si="3"/>
        <v>79</v>
      </c>
      <c r="P231" s="29">
        <f t="shared" si="4"/>
        <v>15.8</v>
      </c>
      <c r="Q231" s="74"/>
      <c r="R231" s="655">
        <f t="shared" si="6"/>
        <v>0</v>
      </c>
      <c r="S231" s="28"/>
    </row>
    <row r="232" spans="1:19" ht="15" customHeight="1">
      <c r="A232" s="111">
        <v>222</v>
      </c>
      <c r="B232" s="48" t="s">
        <v>1989</v>
      </c>
      <c r="C232" s="48"/>
      <c r="D232" s="35"/>
      <c r="E232" s="149" t="s">
        <v>3380</v>
      </c>
      <c r="F232" s="156"/>
      <c r="G232" s="670">
        <f>920.35/30</f>
        <v>30.678333333333335</v>
      </c>
      <c r="H232" s="787">
        <v>30</v>
      </c>
      <c r="I232" s="40">
        <v>30</v>
      </c>
      <c r="J232" s="40" t="s">
        <v>37</v>
      </c>
      <c r="K232" s="41"/>
      <c r="L232" s="42"/>
      <c r="M232" s="658"/>
      <c r="N232" s="659" t="str">
        <f t="shared" si="2"/>
        <v>pieces</v>
      </c>
      <c r="O232" s="692">
        <f t="shared" si="3"/>
        <v>920.35</v>
      </c>
      <c r="P232" s="29">
        <f t="shared" si="4"/>
        <v>30.678333333333335</v>
      </c>
      <c r="Q232" s="74"/>
      <c r="R232" s="655">
        <f t="shared" si="6"/>
        <v>0</v>
      </c>
      <c r="S232" s="28"/>
    </row>
    <row r="233" spans="1:19" ht="15" customHeight="1">
      <c r="A233" s="111">
        <v>223</v>
      </c>
      <c r="B233" s="48" t="s">
        <v>1993</v>
      </c>
      <c r="C233" s="48"/>
      <c r="D233" s="35"/>
      <c r="E233" s="149" t="s">
        <v>3276</v>
      </c>
      <c r="F233" s="156"/>
      <c r="G233" s="670">
        <f>684.25/50</f>
        <v>13.685</v>
      </c>
      <c r="H233" s="787">
        <v>50</v>
      </c>
      <c r="I233" s="40">
        <v>50</v>
      </c>
      <c r="J233" s="40" t="s">
        <v>37</v>
      </c>
      <c r="K233" s="41"/>
      <c r="L233" s="42"/>
      <c r="M233" s="658"/>
      <c r="N233" s="659" t="str">
        <f t="shared" si="2"/>
        <v>pieces</v>
      </c>
      <c r="O233" s="692">
        <f t="shared" si="3"/>
        <v>684.25</v>
      </c>
      <c r="P233" s="29">
        <f t="shared" si="4"/>
        <v>13.685</v>
      </c>
      <c r="Q233" s="74"/>
      <c r="R233" s="655">
        <f t="shared" si="6"/>
        <v>0</v>
      </c>
      <c r="S233" s="28"/>
    </row>
    <row r="234" spans="1:19" ht="15" customHeight="1">
      <c r="A234" s="111">
        <v>224</v>
      </c>
      <c r="B234" s="48" t="s">
        <v>2000</v>
      </c>
      <c r="C234" s="48"/>
      <c r="D234" s="35"/>
      <c r="E234" s="149" t="s">
        <v>3381</v>
      </c>
      <c r="F234" s="156"/>
      <c r="G234" s="670">
        <f>603.35/100</f>
        <v>6.0335000000000001</v>
      </c>
      <c r="H234" s="787">
        <v>100</v>
      </c>
      <c r="I234" s="40">
        <v>100</v>
      </c>
      <c r="J234" s="40" t="s">
        <v>37</v>
      </c>
      <c r="K234" s="41"/>
      <c r="L234" s="42"/>
      <c r="M234" s="658"/>
      <c r="N234" s="659" t="str">
        <f t="shared" si="2"/>
        <v>pieces</v>
      </c>
      <c r="O234" s="692">
        <f t="shared" si="3"/>
        <v>603.35</v>
      </c>
      <c r="P234" s="29">
        <f t="shared" si="4"/>
        <v>6.0335000000000001</v>
      </c>
      <c r="Q234" s="74"/>
      <c r="R234" s="655">
        <f t="shared" si="6"/>
        <v>0</v>
      </c>
      <c r="S234" s="28"/>
    </row>
    <row r="235" spans="1:19" ht="15" customHeight="1">
      <c r="A235" s="111">
        <v>225</v>
      </c>
      <c r="B235" s="48" t="s">
        <v>2007</v>
      </c>
      <c r="C235" s="48"/>
      <c r="D235" s="35"/>
      <c r="E235" s="149" t="s">
        <v>3279</v>
      </c>
      <c r="F235" s="156"/>
      <c r="G235" s="670">
        <v>6.29</v>
      </c>
      <c r="H235" s="787">
        <v>60</v>
      </c>
      <c r="I235" s="40">
        <v>10</v>
      </c>
      <c r="J235" s="40" t="s">
        <v>37</v>
      </c>
      <c r="K235" s="41"/>
      <c r="L235" s="42"/>
      <c r="M235" s="658"/>
      <c r="N235" s="659" t="str">
        <f t="shared" si="2"/>
        <v>pieces</v>
      </c>
      <c r="O235" s="692">
        <f t="shared" si="3"/>
        <v>377.4</v>
      </c>
      <c r="P235" s="29">
        <f t="shared" si="4"/>
        <v>6.29</v>
      </c>
      <c r="Q235" s="74"/>
      <c r="R235" s="655">
        <f t="shared" si="6"/>
        <v>0</v>
      </c>
      <c r="S235" s="28"/>
    </row>
    <row r="236" spans="1:19" ht="15" customHeight="1">
      <c r="A236" s="111">
        <v>226</v>
      </c>
      <c r="B236" s="48" t="s">
        <v>2008</v>
      </c>
      <c r="C236" s="48"/>
      <c r="D236" s="35"/>
      <c r="E236" s="149" t="s">
        <v>3279</v>
      </c>
      <c r="F236" s="156"/>
      <c r="G236" s="670">
        <v>6.17</v>
      </c>
      <c r="H236" s="787">
        <v>30</v>
      </c>
      <c r="I236" s="40">
        <v>10</v>
      </c>
      <c r="J236" s="40" t="s">
        <v>37</v>
      </c>
      <c r="K236" s="41"/>
      <c r="L236" s="42"/>
      <c r="M236" s="658"/>
      <c r="N236" s="659" t="str">
        <f t="shared" si="2"/>
        <v>pieces</v>
      </c>
      <c r="O236" s="692">
        <f t="shared" si="3"/>
        <v>185.1</v>
      </c>
      <c r="P236" s="29">
        <f t="shared" si="4"/>
        <v>6.17</v>
      </c>
      <c r="Q236" s="74"/>
      <c r="R236" s="655">
        <f t="shared" si="6"/>
        <v>0</v>
      </c>
      <c r="S236" s="28"/>
    </row>
    <row r="237" spans="1:19" ht="15" customHeight="1">
      <c r="A237" s="111">
        <v>227</v>
      </c>
      <c r="B237" s="48" t="s">
        <v>2011</v>
      </c>
      <c r="C237" s="48"/>
      <c r="D237" s="35"/>
      <c r="E237" s="149" t="s">
        <v>3279</v>
      </c>
      <c r="F237" s="156"/>
      <c r="G237" s="670">
        <v>6.14</v>
      </c>
      <c r="H237" s="787">
        <v>30</v>
      </c>
      <c r="I237" s="40">
        <v>10</v>
      </c>
      <c r="J237" s="40" t="s">
        <v>37</v>
      </c>
      <c r="K237" s="41"/>
      <c r="L237" s="42"/>
      <c r="M237" s="658"/>
      <c r="N237" s="659" t="str">
        <f t="shared" si="2"/>
        <v>pieces</v>
      </c>
      <c r="O237" s="692">
        <f t="shared" si="3"/>
        <v>184.2</v>
      </c>
      <c r="P237" s="29">
        <f t="shared" si="4"/>
        <v>6.14</v>
      </c>
      <c r="Q237" s="74"/>
      <c r="R237" s="655">
        <f t="shared" si="6"/>
        <v>0</v>
      </c>
      <c r="S237" s="28"/>
    </row>
    <row r="238" spans="1:19" ht="15" customHeight="1">
      <c r="A238" s="111">
        <v>228</v>
      </c>
      <c r="B238" s="48" t="s">
        <v>2009</v>
      </c>
      <c r="C238" s="48"/>
      <c r="D238" s="35"/>
      <c r="E238" s="149" t="s">
        <v>3382</v>
      </c>
      <c r="F238" s="156"/>
      <c r="G238" s="670">
        <v>17.899999999999999</v>
      </c>
      <c r="H238" s="787">
        <v>3</v>
      </c>
      <c r="I238" s="40">
        <v>1</v>
      </c>
      <c r="J238" s="40" t="s">
        <v>37</v>
      </c>
      <c r="K238" s="41"/>
      <c r="L238" s="42"/>
      <c r="M238" s="658"/>
      <c r="N238" s="659" t="str">
        <f t="shared" si="2"/>
        <v>pieces</v>
      </c>
      <c r="O238" s="692">
        <f t="shared" si="3"/>
        <v>53.699999999999996</v>
      </c>
      <c r="P238" s="29">
        <f t="shared" si="4"/>
        <v>17.899999999999999</v>
      </c>
      <c r="Q238" s="74"/>
      <c r="R238" s="655">
        <f t="shared" si="6"/>
        <v>0</v>
      </c>
      <c r="S238" s="28"/>
    </row>
    <row r="239" spans="1:19" ht="15" customHeight="1">
      <c r="A239" s="111">
        <v>229</v>
      </c>
      <c r="B239" s="48" t="s">
        <v>2012</v>
      </c>
      <c r="C239" s="48"/>
      <c r="D239" s="35"/>
      <c r="E239" s="149" t="s">
        <v>2838</v>
      </c>
      <c r="F239" s="156"/>
      <c r="G239" s="670">
        <v>12.1</v>
      </c>
      <c r="H239" s="787">
        <v>31</v>
      </c>
      <c r="I239" s="40">
        <v>1</v>
      </c>
      <c r="J239" s="40" t="s">
        <v>37</v>
      </c>
      <c r="K239" s="41"/>
      <c r="L239" s="42"/>
      <c r="M239" s="658"/>
      <c r="N239" s="659" t="str">
        <f t="shared" si="2"/>
        <v>pieces</v>
      </c>
      <c r="O239" s="692">
        <f t="shared" si="3"/>
        <v>375.09999999999997</v>
      </c>
      <c r="P239" s="29">
        <f t="shared" si="4"/>
        <v>12.1</v>
      </c>
      <c r="Q239" s="74"/>
      <c r="R239" s="655">
        <f t="shared" si="6"/>
        <v>0</v>
      </c>
      <c r="S239" s="28"/>
    </row>
    <row r="240" spans="1:19" ht="15" customHeight="1">
      <c r="A240" s="111">
        <v>230</v>
      </c>
      <c r="B240" s="48" t="s">
        <v>2026</v>
      </c>
      <c r="C240" s="48"/>
      <c r="D240" s="35"/>
      <c r="E240" s="149" t="s">
        <v>3383</v>
      </c>
      <c r="F240" s="156"/>
      <c r="G240" s="670">
        <v>7.43</v>
      </c>
      <c r="H240" s="787">
        <v>2</v>
      </c>
      <c r="I240" s="40">
        <v>10</v>
      </c>
      <c r="J240" s="40" t="s">
        <v>37</v>
      </c>
      <c r="K240" s="41"/>
      <c r="L240" s="42"/>
      <c r="M240" s="658"/>
      <c r="N240" s="659" t="str">
        <f t="shared" si="2"/>
        <v>pieces</v>
      </c>
      <c r="O240" s="692">
        <f t="shared" si="3"/>
        <v>14.86</v>
      </c>
      <c r="P240" s="29">
        <f t="shared" si="4"/>
        <v>7.43</v>
      </c>
      <c r="Q240" s="74"/>
      <c r="R240" s="655">
        <f t="shared" si="6"/>
        <v>0</v>
      </c>
      <c r="S240" s="28"/>
    </row>
    <row r="241" spans="1:19" ht="15" customHeight="1">
      <c r="A241" s="111">
        <v>231</v>
      </c>
      <c r="B241" s="48" t="s">
        <v>2020</v>
      </c>
      <c r="C241" s="48"/>
      <c r="D241" s="35"/>
      <c r="E241" s="149" t="s">
        <v>3383</v>
      </c>
      <c r="F241" s="156"/>
      <c r="G241" s="670">
        <v>7.43</v>
      </c>
      <c r="H241" s="787">
        <v>30</v>
      </c>
      <c r="I241" s="40">
        <v>10</v>
      </c>
      <c r="J241" s="40" t="s">
        <v>37</v>
      </c>
      <c r="K241" s="41"/>
      <c r="L241" s="42"/>
      <c r="M241" s="658"/>
      <c r="N241" s="659" t="str">
        <f t="shared" si="2"/>
        <v>pieces</v>
      </c>
      <c r="O241" s="692">
        <f t="shared" si="3"/>
        <v>222.89999999999998</v>
      </c>
      <c r="P241" s="29">
        <f t="shared" si="4"/>
        <v>7.4299999999999988</v>
      </c>
      <c r="Q241" s="74"/>
      <c r="R241" s="655">
        <f t="shared" si="6"/>
        <v>0</v>
      </c>
      <c r="S241" s="28"/>
    </row>
    <row r="242" spans="1:19" ht="15" customHeight="1">
      <c r="A242" s="111">
        <v>232</v>
      </c>
      <c r="B242" s="48" t="s">
        <v>2096</v>
      </c>
      <c r="C242" s="48"/>
      <c r="D242" s="35"/>
      <c r="E242" s="149" t="s">
        <v>3384</v>
      </c>
      <c r="F242" s="156"/>
      <c r="G242" s="670">
        <f>648/60</f>
        <v>10.8</v>
      </c>
      <c r="H242" s="787">
        <v>24</v>
      </c>
      <c r="I242" s="40">
        <v>60</v>
      </c>
      <c r="J242" s="40" t="s">
        <v>37</v>
      </c>
      <c r="K242" s="41"/>
      <c r="L242" s="42"/>
      <c r="M242" s="658"/>
      <c r="N242" s="659" t="str">
        <f t="shared" si="2"/>
        <v>pieces</v>
      </c>
      <c r="O242" s="692">
        <f t="shared" si="3"/>
        <v>259.20000000000005</v>
      </c>
      <c r="P242" s="29">
        <f t="shared" si="4"/>
        <v>10.800000000000002</v>
      </c>
      <c r="Q242" s="74"/>
      <c r="R242" s="655">
        <f t="shared" si="6"/>
        <v>0</v>
      </c>
      <c r="S242" s="28"/>
    </row>
    <row r="243" spans="1:19" ht="15" customHeight="1">
      <c r="A243" s="111">
        <v>233</v>
      </c>
      <c r="B243" s="48" t="s">
        <v>2243</v>
      </c>
      <c r="C243" s="48"/>
      <c r="D243" s="35"/>
      <c r="E243" s="149" t="s">
        <v>3385</v>
      </c>
      <c r="F243" s="156"/>
      <c r="G243" s="670">
        <f>132.3/24</f>
        <v>5.5125000000000002</v>
      </c>
      <c r="H243" s="787">
        <v>72</v>
      </c>
      <c r="I243" s="40">
        <v>24</v>
      </c>
      <c r="J243" s="40" t="s">
        <v>37</v>
      </c>
      <c r="K243" s="41"/>
      <c r="L243" s="42"/>
      <c r="M243" s="658"/>
      <c r="N243" s="659" t="str">
        <f t="shared" si="2"/>
        <v>pieces</v>
      </c>
      <c r="O243" s="692">
        <f t="shared" si="3"/>
        <v>396.90000000000003</v>
      </c>
      <c r="P243" s="29">
        <f t="shared" si="4"/>
        <v>5.5125000000000002</v>
      </c>
      <c r="Q243" s="74"/>
      <c r="R243" s="655">
        <f t="shared" si="6"/>
        <v>0</v>
      </c>
      <c r="S243" s="28"/>
    </row>
    <row r="244" spans="1:19" ht="15" customHeight="1">
      <c r="A244" s="111">
        <v>234</v>
      </c>
      <c r="B244" s="48" t="s">
        <v>2243</v>
      </c>
      <c r="C244" s="48"/>
      <c r="D244" s="35"/>
      <c r="E244" s="149" t="s">
        <v>2246</v>
      </c>
      <c r="F244" s="156"/>
      <c r="G244" s="670">
        <v>201</v>
      </c>
      <c r="H244" s="787">
        <v>2</v>
      </c>
      <c r="I244" s="40">
        <v>1</v>
      </c>
      <c r="J244" s="40" t="s">
        <v>37</v>
      </c>
      <c r="K244" s="41"/>
      <c r="L244" s="42"/>
      <c r="M244" s="658"/>
      <c r="N244" s="659" t="str">
        <f t="shared" si="2"/>
        <v>pieces</v>
      </c>
      <c r="O244" s="692">
        <f t="shared" si="3"/>
        <v>402</v>
      </c>
      <c r="P244" s="29">
        <f t="shared" si="4"/>
        <v>201</v>
      </c>
      <c r="Q244" s="74"/>
      <c r="R244" s="655">
        <f t="shared" si="6"/>
        <v>0</v>
      </c>
      <c r="S244" s="28"/>
    </row>
    <row r="245" spans="1:19" ht="15" customHeight="1">
      <c r="A245" s="111">
        <v>235</v>
      </c>
      <c r="B245" s="48" t="s">
        <v>2243</v>
      </c>
      <c r="C245" s="48"/>
      <c r="D245" s="35"/>
      <c r="E245" s="149" t="s">
        <v>2724</v>
      </c>
      <c r="F245" s="156"/>
      <c r="G245" s="670">
        <v>5.85</v>
      </c>
      <c r="H245" s="787">
        <v>20</v>
      </c>
      <c r="I245" s="40">
        <v>10</v>
      </c>
      <c r="J245" s="40" t="s">
        <v>37</v>
      </c>
      <c r="K245" s="41"/>
      <c r="L245" s="42"/>
      <c r="M245" s="658"/>
      <c r="N245" s="659" t="str">
        <f t="shared" si="2"/>
        <v>pieces</v>
      </c>
      <c r="O245" s="692">
        <f t="shared" si="3"/>
        <v>117</v>
      </c>
      <c r="P245" s="29">
        <f t="shared" si="4"/>
        <v>5.85</v>
      </c>
      <c r="Q245" s="74"/>
      <c r="R245" s="655">
        <f t="shared" si="6"/>
        <v>0</v>
      </c>
      <c r="S245" s="28"/>
    </row>
    <row r="246" spans="1:19" ht="15" customHeight="1">
      <c r="A246" s="111">
        <v>236</v>
      </c>
      <c r="B246" s="48" t="s">
        <v>2247</v>
      </c>
      <c r="C246" s="48"/>
      <c r="D246" s="35"/>
      <c r="E246" s="149" t="s">
        <v>2724</v>
      </c>
      <c r="F246" s="156"/>
      <c r="G246" s="670">
        <v>6.66</v>
      </c>
      <c r="H246" s="787">
        <v>30</v>
      </c>
      <c r="I246" s="40">
        <v>10</v>
      </c>
      <c r="J246" s="40" t="s">
        <v>37</v>
      </c>
      <c r="K246" s="41"/>
      <c r="L246" s="42"/>
      <c r="M246" s="658"/>
      <c r="N246" s="659" t="str">
        <f t="shared" si="2"/>
        <v>pieces</v>
      </c>
      <c r="O246" s="692">
        <f t="shared" si="3"/>
        <v>199.8</v>
      </c>
      <c r="P246" s="29">
        <f t="shared" si="4"/>
        <v>6.66</v>
      </c>
      <c r="Q246" s="74"/>
      <c r="R246" s="655">
        <f t="shared" si="6"/>
        <v>0</v>
      </c>
      <c r="S246" s="28"/>
    </row>
    <row r="247" spans="1:19" ht="15" customHeight="1">
      <c r="A247" s="111">
        <v>237</v>
      </c>
      <c r="B247" s="48" t="s">
        <v>2254</v>
      </c>
      <c r="C247" s="48"/>
      <c r="D247" s="35"/>
      <c r="E247" s="149" t="s">
        <v>3272</v>
      </c>
      <c r="F247" s="156"/>
      <c r="G247" s="670">
        <f>386.8/50</f>
        <v>7.7360000000000007</v>
      </c>
      <c r="H247" s="787">
        <v>25</v>
      </c>
      <c r="I247" s="40">
        <v>25</v>
      </c>
      <c r="J247" s="40" t="s">
        <v>37</v>
      </c>
      <c r="K247" s="41"/>
      <c r="L247" s="42"/>
      <c r="M247" s="658"/>
      <c r="N247" s="659" t="str">
        <f t="shared" si="2"/>
        <v>pieces</v>
      </c>
      <c r="O247" s="692">
        <f t="shared" si="3"/>
        <v>193.4</v>
      </c>
      <c r="P247" s="29">
        <f t="shared" si="4"/>
        <v>7.7360000000000007</v>
      </c>
      <c r="Q247" s="74"/>
      <c r="R247" s="655">
        <f t="shared" si="6"/>
        <v>0</v>
      </c>
      <c r="S247" s="28"/>
    </row>
    <row r="248" spans="1:19" ht="15" customHeight="1">
      <c r="A248" s="111">
        <v>238</v>
      </c>
      <c r="B248" s="48" t="s">
        <v>2378</v>
      </c>
      <c r="C248" s="48"/>
      <c r="D248" s="35"/>
      <c r="E248" s="149" t="s">
        <v>3386</v>
      </c>
      <c r="F248" s="156"/>
      <c r="G248" s="670">
        <f>393.1/25</f>
        <v>15.724</v>
      </c>
      <c r="H248" s="787">
        <v>17</v>
      </c>
      <c r="I248" s="40">
        <v>25</v>
      </c>
      <c r="J248" s="40" t="s">
        <v>37</v>
      </c>
      <c r="K248" s="41"/>
      <c r="L248" s="42"/>
      <c r="M248" s="658"/>
      <c r="N248" s="659" t="str">
        <f t="shared" si="2"/>
        <v>pieces</v>
      </c>
      <c r="O248" s="692">
        <f t="shared" si="3"/>
        <v>267.30799999999999</v>
      </c>
      <c r="P248" s="29">
        <f t="shared" si="4"/>
        <v>15.724</v>
      </c>
      <c r="Q248" s="74"/>
      <c r="R248" s="655">
        <f t="shared" si="6"/>
        <v>0</v>
      </c>
      <c r="S248" s="28"/>
    </row>
    <row r="249" spans="1:19" ht="15" customHeight="1">
      <c r="A249" s="111">
        <v>239</v>
      </c>
      <c r="B249" s="48" t="s">
        <v>2402</v>
      </c>
      <c r="C249" s="48"/>
      <c r="D249" s="35"/>
      <c r="E249" s="149" t="s">
        <v>2403</v>
      </c>
      <c r="F249" s="156"/>
      <c r="G249" s="670">
        <f>671.35/30</f>
        <v>22.378333333333334</v>
      </c>
      <c r="H249" s="787">
        <v>60</v>
      </c>
      <c r="I249" s="40">
        <v>30</v>
      </c>
      <c r="J249" s="40" t="s">
        <v>37</v>
      </c>
      <c r="K249" s="41"/>
      <c r="L249" s="42"/>
      <c r="M249" s="658"/>
      <c r="N249" s="659" t="str">
        <f t="shared" si="2"/>
        <v>pieces</v>
      </c>
      <c r="O249" s="692">
        <f t="shared" si="3"/>
        <v>1342.7</v>
      </c>
      <c r="P249" s="29">
        <f t="shared" si="4"/>
        <v>22.378333333333334</v>
      </c>
      <c r="Q249" s="74"/>
      <c r="R249" s="655">
        <f t="shared" si="6"/>
        <v>0</v>
      </c>
      <c r="S249" s="28"/>
    </row>
    <row r="250" spans="1:19" ht="15" customHeight="1">
      <c r="A250" s="111">
        <v>240</v>
      </c>
      <c r="B250" s="48" t="s">
        <v>2457</v>
      </c>
      <c r="C250" s="48"/>
      <c r="D250" s="35"/>
      <c r="E250" s="149" t="s">
        <v>3387</v>
      </c>
      <c r="F250" s="156"/>
      <c r="G250" s="670">
        <f>1211.65/50</f>
        <v>24.233000000000001</v>
      </c>
      <c r="H250" s="787">
        <v>8</v>
      </c>
      <c r="I250" s="40">
        <v>50</v>
      </c>
      <c r="J250" s="40" t="s">
        <v>37</v>
      </c>
      <c r="K250" s="41"/>
      <c r="L250" s="42"/>
      <c r="M250" s="658"/>
      <c r="N250" s="659" t="str">
        <f t="shared" si="2"/>
        <v>pieces</v>
      </c>
      <c r="O250" s="692">
        <f t="shared" si="3"/>
        <v>193.864</v>
      </c>
      <c r="P250" s="29">
        <f t="shared" si="4"/>
        <v>24.233000000000001</v>
      </c>
      <c r="Q250" s="74"/>
      <c r="R250" s="655">
        <f t="shared" si="6"/>
        <v>0</v>
      </c>
      <c r="S250" s="28"/>
    </row>
    <row r="251" spans="1:19" ht="15" customHeight="1">
      <c r="A251" s="111">
        <v>241</v>
      </c>
      <c r="B251" s="48" t="s">
        <v>2547</v>
      </c>
      <c r="C251" s="48"/>
      <c r="D251" s="35"/>
      <c r="E251" s="149" t="s">
        <v>2548</v>
      </c>
      <c r="F251" s="156"/>
      <c r="G251" s="670">
        <f>762/48</f>
        <v>15.875</v>
      </c>
      <c r="H251" s="787">
        <v>24</v>
      </c>
      <c r="I251" s="40">
        <v>60</v>
      </c>
      <c r="J251" s="40" t="s">
        <v>37</v>
      </c>
      <c r="K251" s="41"/>
      <c r="L251" s="42"/>
      <c r="M251" s="658"/>
      <c r="N251" s="659" t="str">
        <f t="shared" si="2"/>
        <v>pieces</v>
      </c>
      <c r="O251" s="692">
        <f t="shared" si="3"/>
        <v>381</v>
      </c>
      <c r="P251" s="29">
        <f t="shared" si="4"/>
        <v>15.875</v>
      </c>
      <c r="Q251" s="74"/>
      <c r="R251" s="655">
        <f t="shared" si="6"/>
        <v>0</v>
      </c>
      <c r="S251" s="28"/>
    </row>
    <row r="252" spans="1:19" ht="15" customHeight="1">
      <c r="A252" s="111">
        <v>242</v>
      </c>
      <c r="B252" s="48" t="s">
        <v>2549</v>
      </c>
      <c r="C252" s="48"/>
      <c r="D252" s="35"/>
      <c r="E252" s="149" t="s">
        <v>3388</v>
      </c>
      <c r="F252" s="156"/>
      <c r="G252" s="670">
        <f>780/60</f>
        <v>13</v>
      </c>
      <c r="H252" s="787">
        <v>24</v>
      </c>
      <c r="I252" s="40">
        <v>60</v>
      </c>
      <c r="J252" s="40" t="s">
        <v>37</v>
      </c>
      <c r="K252" s="41"/>
      <c r="L252" s="42"/>
      <c r="M252" s="658"/>
      <c r="N252" s="659" t="str">
        <f t="shared" si="2"/>
        <v>pieces</v>
      </c>
      <c r="O252" s="692">
        <f t="shared" si="3"/>
        <v>312</v>
      </c>
      <c r="P252" s="29">
        <f t="shared" si="4"/>
        <v>13</v>
      </c>
      <c r="Q252" s="74"/>
      <c r="R252" s="655">
        <f t="shared" si="6"/>
        <v>0</v>
      </c>
      <c r="S252" s="28"/>
    </row>
    <row r="253" spans="1:19" ht="15" customHeight="1">
      <c r="A253" s="111">
        <v>243</v>
      </c>
      <c r="B253" s="48" t="s">
        <v>120</v>
      </c>
      <c r="C253" s="48"/>
      <c r="D253" s="35"/>
      <c r="E253" s="149" t="s">
        <v>121</v>
      </c>
      <c r="F253" s="156"/>
      <c r="G253" s="670">
        <v>150</v>
      </c>
      <c r="H253" s="787">
        <v>0.92500000000000004</v>
      </c>
      <c r="I253" s="40">
        <v>1000</v>
      </c>
      <c r="J253" s="40" t="s">
        <v>59</v>
      </c>
      <c r="K253" s="41"/>
      <c r="L253" s="42"/>
      <c r="M253" s="658"/>
      <c r="N253" s="659" t="str">
        <f t="shared" si="2"/>
        <v>grams</v>
      </c>
      <c r="O253" s="692">
        <f t="shared" si="3"/>
        <v>138.75</v>
      </c>
      <c r="P253" s="29">
        <f t="shared" si="4"/>
        <v>150</v>
      </c>
      <c r="Q253" s="74"/>
      <c r="R253" s="655">
        <f t="shared" si="6"/>
        <v>0</v>
      </c>
      <c r="S253" s="28"/>
    </row>
    <row r="254" spans="1:19" ht="15" customHeight="1">
      <c r="A254" s="111">
        <v>244</v>
      </c>
      <c r="B254" s="48" t="s">
        <v>158</v>
      </c>
      <c r="C254" s="48"/>
      <c r="D254" s="35"/>
      <c r="E254" s="149" t="s">
        <v>121</v>
      </c>
      <c r="F254" s="156"/>
      <c r="G254" s="670">
        <v>200</v>
      </c>
      <c r="H254" s="787">
        <v>0.68500000000000005</v>
      </c>
      <c r="I254" s="40">
        <v>1000</v>
      </c>
      <c r="J254" s="40" t="s">
        <v>59</v>
      </c>
      <c r="K254" s="41"/>
      <c r="L254" s="42"/>
      <c r="M254" s="658"/>
      <c r="N254" s="659" t="str">
        <f t="shared" si="2"/>
        <v>grams</v>
      </c>
      <c r="O254" s="692">
        <f t="shared" si="3"/>
        <v>137</v>
      </c>
      <c r="P254" s="29">
        <f t="shared" si="4"/>
        <v>199.99999999999997</v>
      </c>
      <c r="Q254" s="74"/>
      <c r="R254" s="655">
        <f t="shared" si="6"/>
        <v>0</v>
      </c>
      <c r="S254" s="28"/>
    </row>
    <row r="255" spans="1:19" ht="15" customHeight="1">
      <c r="A255" s="111">
        <v>245</v>
      </c>
      <c r="B255" s="48" t="s">
        <v>247</v>
      </c>
      <c r="C255" s="48"/>
      <c r="D255" s="35"/>
      <c r="E255" s="149" t="s">
        <v>121</v>
      </c>
      <c r="F255" s="156"/>
      <c r="G255" s="670">
        <v>700</v>
      </c>
      <c r="H255" s="787">
        <v>0.23</v>
      </c>
      <c r="I255" s="40">
        <v>1000</v>
      </c>
      <c r="J255" s="40" t="s">
        <v>59</v>
      </c>
      <c r="K255" s="41"/>
      <c r="L255" s="42"/>
      <c r="M255" s="658"/>
      <c r="N255" s="659" t="str">
        <f t="shared" si="2"/>
        <v>grams</v>
      </c>
      <c r="O255" s="692">
        <f t="shared" si="3"/>
        <v>161</v>
      </c>
      <c r="P255" s="29">
        <f t="shared" si="4"/>
        <v>700</v>
      </c>
      <c r="Q255" s="74"/>
      <c r="R255" s="655">
        <f t="shared" si="6"/>
        <v>0</v>
      </c>
      <c r="S255" s="28"/>
    </row>
    <row r="256" spans="1:19" ht="15" customHeight="1">
      <c r="A256" s="111">
        <v>246</v>
      </c>
      <c r="B256" s="48" t="s">
        <v>370</v>
      </c>
      <c r="C256" s="48"/>
      <c r="D256" s="35"/>
      <c r="E256" s="149" t="s">
        <v>121</v>
      </c>
      <c r="F256" s="156"/>
      <c r="G256" s="670">
        <v>300</v>
      </c>
      <c r="H256" s="787">
        <v>2.9750000000000001</v>
      </c>
      <c r="I256" s="40">
        <v>1000</v>
      </c>
      <c r="J256" s="40" t="s">
        <v>59</v>
      </c>
      <c r="K256" s="41"/>
      <c r="L256" s="42"/>
      <c r="M256" s="658"/>
      <c r="N256" s="659" t="str">
        <f t="shared" si="2"/>
        <v>grams</v>
      </c>
      <c r="O256" s="692">
        <f t="shared" si="3"/>
        <v>892.5</v>
      </c>
      <c r="P256" s="29">
        <f t="shared" si="4"/>
        <v>300</v>
      </c>
      <c r="Q256" s="74"/>
      <c r="R256" s="655">
        <f t="shared" si="6"/>
        <v>0</v>
      </c>
      <c r="S256" s="28"/>
    </row>
    <row r="257" spans="1:19" ht="15" customHeight="1">
      <c r="A257" s="111">
        <v>247</v>
      </c>
      <c r="B257" s="48" t="s">
        <v>429</v>
      </c>
      <c r="C257" s="48"/>
      <c r="D257" s="35"/>
      <c r="E257" s="149" t="s">
        <v>121</v>
      </c>
      <c r="F257" s="156"/>
      <c r="G257" s="670">
        <v>80</v>
      </c>
      <c r="H257" s="787">
        <v>5.085</v>
      </c>
      <c r="I257" s="40">
        <v>1000</v>
      </c>
      <c r="J257" s="40" t="s">
        <v>59</v>
      </c>
      <c r="K257" s="41"/>
      <c r="L257" s="42"/>
      <c r="M257" s="658"/>
      <c r="N257" s="659" t="str">
        <f t="shared" si="2"/>
        <v>grams</v>
      </c>
      <c r="O257" s="692">
        <f t="shared" si="3"/>
        <v>406.8</v>
      </c>
      <c r="P257" s="29">
        <f t="shared" si="4"/>
        <v>80</v>
      </c>
      <c r="Q257" s="74"/>
      <c r="R257" s="655">
        <f t="shared" si="6"/>
        <v>0</v>
      </c>
      <c r="S257" s="28"/>
    </row>
    <row r="258" spans="1:19" ht="15" customHeight="1">
      <c r="A258" s="111">
        <v>248</v>
      </c>
      <c r="B258" s="48" t="s">
        <v>444</v>
      </c>
      <c r="C258" s="48"/>
      <c r="D258" s="35"/>
      <c r="E258" s="149" t="s">
        <v>121</v>
      </c>
      <c r="F258" s="156"/>
      <c r="G258" s="670">
        <v>180</v>
      </c>
      <c r="H258" s="787">
        <v>2.9449999999999998</v>
      </c>
      <c r="I258" s="40">
        <v>1000</v>
      </c>
      <c r="J258" s="40" t="s">
        <v>59</v>
      </c>
      <c r="K258" s="41"/>
      <c r="L258" s="42"/>
      <c r="M258" s="658"/>
      <c r="N258" s="659" t="str">
        <f t="shared" si="2"/>
        <v>grams</v>
      </c>
      <c r="O258" s="692">
        <f t="shared" si="3"/>
        <v>530.1</v>
      </c>
      <c r="P258" s="29">
        <f t="shared" si="4"/>
        <v>180.00000000000003</v>
      </c>
      <c r="Q258" s="74"/>
      <c r="R258" s="655">
        <f t="shared" si="6"/>
        <v>0</v>
      </c>
      <c r="S258" s="28"/>
    </row>
    <row r="259" spans="1:19" ht="15" customHeight="1">
      <c r="A259" s="111">
        <v>249</v>
      </c>
      <c r="B259" s="48" t="s">
        <v>465</v>
      </c>
      <c r="C259" s="48"/>
      <c r="D259" s="35"/>
      <c r="E259" s="149" t="s">
        <v>121</v>
      </c>
      <c r="F259" s="156"/>
      <c r="G259" s="670">
        <v>120</v>
      </c>
      <c r="H259" s="787">
        <v>2.4849999999999999</v>
      </c>
      <c r="I259" s="40">
        <v>1000</v>
      </c>
      <c r="J259" s="40" t="s">
        <v>59</v>
      </c>
      <c r="K259" s="41"/>
      <c r="L259" s="42"/>
      <c r="M259" s="658"/>
      <c r="N259" s="659" t="str">
        <f t="shared" si="2"/>
        <v>grams</v>
      </c>
      <c r="O259" s="692">
        <f t="shared" si="3"/>
        <v>298.2</v>
      </c>
      <c r="P259" s="29">
        <f t="shared" si="4"/>
        <v>120</v>
      </c>
      <c r="Q259" s="74"/>
      <c r="R259" s="655">
        <f t="shared" si="6"/>
        <v>0</v>
      </c>
      <c r="S259" s="28"/>
    </row>
    <row r="260" spans="1:19" ht="15" customHeight="1">
      <c r="A260" s="111">
        <v>250</v>
      </c>
      <c r="B260" s="48" t="s">
        <v>485</v>
      </c>
      <c r="C260" s="48"/>
      <c r="D260" s="35"/>
      <c r="E260" s="149" t="s">
        <v>121</v>
      </c>
      <c r="F260" s="156"/>
      <c r="G260" s="670">
        <v>160</v>
      </c>
      <c r="H260" s="787">
        <v>1.23</v>
      </c>
      <c r="I260" s="40">
        <v>1000</v>
      </c>
      <c r="J260" s="40" t="s">
        <v>59</v>
      </c>
      <c r="K260" s="41"/>
      <c r="L260" s="42"/>
      <c r="M260" s="658"/>
      <c r="N260" s="659" t="str">
        <f t="shared" si="2"/>
        <v>grams</v>
      </c>
      <c r="O260" s="692">
        <f t="shared" si="3"/>
        <v>196.8</v>
      </c>
      <c r="P260" s="29">
        <f t="shared" si="4"/>
        <v>160</v>
      </c>
      <c r="Q260" s="74"/>
      <c r="R260" s="655">
        <f t="shared" si="6"/>
        <v>0</v>
      </c>
      <c r="S260" s="28"/>
    </row>
    <row r="261" spans="1:19" ht="15" customHeight="1">
      <c r="A261" s="111">
        <v>251</v>
      </c>
      <c r="B261" s="48" t="s">
        <v>1057</v>
      </c>
      <c r="C261" s="48"/>
      <c r="D261" s="35"/>
      <c r="E261" s="149" t="s">
        <v>121</v>
      </c>
      <c r="F261" s="156"/>
      <c r="G261" s="670">
        <v>170</v>
      </c>
      <c r="H261" s="787">
        <v>1</v>
      </c>
      <c r="I261" s="40">
        <v>1000</v>
      </c>
      <c r="J261" s="40" t="s">
        <v>59</v>
      </c>
      <c r="K261" s="41"/>
      <c r="L261" s="42"/>
      <c r="M261" s="658"/>
      <c r="N261" s="659" t="str">
        <f t="shared" si="2"/>
        <v>grams</v>
      </c>
      <c r="O261" s="692">
        <f t="shared" si="3"/>
        <v>170</v>
      </c>
      <c r="P261" s="29">
        <f t="shared" si="4"/>
        <v>170</v>
      </c>
      <c r="Q261" s="74"/>
      <c r="R261" s="655">
        <f t="shared" si="6"/>
        <v>0</v>
      </c>
      <c r="S261" s="28"/>
    </row>
    <row r="262" spans="1:19" ht="15" customHeight="1">
      <c r="A262" s="111">
        <v>252</v>
      </c>
      <c r="B262" s="48" t="s">
        <v>1078</v>
      </c>
      <c r="C262" s="48"/>
      <c r="D262" s="35"/>
      <c r="E262" s="149" t="s">
        <v>121</v>
      </c>
      <c r="F262" s="156"/>
      <c r="G262" s="670">
        <v>150</v>
      </c>
      <c r="H262" s="787">
        <v>0.44</v>
      </c>
      <c r="I262" s="40">
        <v>1000</v>
      </c>
      <c r="J262" s="40" t="s">
        <v>59</v>
      </c>
      <c r="K262" s="41"/>
      <c r="L262" s="42"/>
      <c r="M262" s="658"/>
      <c r="N262" s="659" t="str">
        <f t="shared" si="2"/>
        <v>grams</v>
      </c>
      <c r="O262" s="692">
        <f t="shared" si="3"/>
        <v>66</v>
      </c>
      <c r="P262" s="29">
        <f t="shared" si="4"/>
        <v>150</v>
      </c>
      <c r="Q262" s="74"/>
      <c r="R262" s="655">
        <f t="shared" si="6"/>
        <v>0</v>
      </c>
      <c r="S262" s="28"/>
    </row>
    <row r="263" spans="1:19" ht="15" customHeight="1">
      <c r="A263" s="111">
        <v>253</v>
      </c>
      <c r="B263" s="48" t="s">
        <v>1294</v>
      </c>
      <c r="C263" s="48"/>
      <c r="D263" s="35"/>
      <c r="E263" s="149" t="s">
        <v>121</v>
      </c>
      <c r="F263" s="156"/>
      <c r="G263" s="670">
        <v>75</v>
      </c>
      <c r="H263" s="787">
        <v>1.655</v>
      </c>
      <c r="I263" s="40">
        <v>1000</v>
      </c>
      <c r="J263" s="40" t="s">
        <v>59</v>
      </c>
      <c r="K263" s="41"/>
      <c r="L263" s="42"/>
      <c r="M263" s="658"/>
      <c r="N263" s="659" t="str">
        <f t="shared" si="2"/>
        <v>grams</v>
      </c>
      <c r="O263" s="692">
        <f t="shared" si="3"/>
        <v>124.125</v>
      </c>
      <c r="P263" s="29">
        <f t="shared" si="4"/>
        <v>75</v>
      </c>
      <c r="Q263" s="74"/>
      <c r="R263" s="655">
        <f t="shared" si="6"/>
        <v>0</v>
      </c>
      <c r="S263" s="28"/>
    </row>
    <row r="264" spans="1:19" ht="15" customHeight="1">
      <c r="A264" s="111">
        <v>254</v>
      </c>
      <c r="B264" s="48" t="s">
        <v>1369</v>
      </c>
      <c r="C264" s="48"/>
      <c r="D264" s="35"/>
      <c r="E264" s="149" t="s">
        <v>121</v>
      </c>
      <c r="F264" s="156"/>
      <c r="G264" s="670">
        <v>250</v>
      </c>
      <c r="H264" s="787">
        <v>0.49</v>
      </c>
      <c r="I264" s="40">
        <v>1000</v>
      </c>
      <c r="J264" s="40" t="s">
        <v>59</v>
      </c>
      <c r="K264" s="41"/>
      <c r="L264" s="42"/>
      <c r="M264" s="658"/>
      <c r="N264" s="659" t="str">
        <f t="shared" si="2"/>
        <v>grams</v>
      </c>
      <c r="O264" s="692">
        <f t="shared" si="3"/>
        <v>122.5</v>
      </c>
      <c r="P264" s="29">
        <f t="shared" si="4"/>
        <v>250</v>
      </c>
      <c r="Q264" s="74"/>
      <c r="R264" s="655">
        <f t="shared" si="6"/>
        <v>0</v>
      </c>
      <c r="S264" s="28"/>
    </row>
    <row r="265" spans="1:19" ht="15" customHeight="1">
      <c r="A265" s="111">
        <v>255</v>
      </c>
      <c r="B265" s="48" t="s">
        <v>1417</v>
      </c>
      <c r="C265" s="48"/>
      <c r="D265" s="35"/>
      <c r="E265" s="149" t="s">
        <v>3389</v>
      </c>
      <c r="F265" s="156"/>
      <c r="G265" s="670">
        <v>25</v>
      </c>
      <c r="H265" s="787">
        <v>2</v>
      </c>
      <c r="I265" s="40">
        <v>1</v>
      </c>
      <c r="J265" s="40" t="s">
        <v>42</v>
      </c>
      <c r="K265" s="41"/>
      <c r="L265" s="42"/>
      <c r="M265" s="658"/>
      <c r="N265" s="659" t="str">
        <f t="shared" ref="N265:N510" si="8">CONCATENATE(M265,K265,J265)</f>
        <v>packs</v>
      </c>
      <c r="O265" s="692">
        <f t="shared" ref="O265:O510" si="9">G265*H265</f>
        <v>50</v>
      </c>
      <c r="P265" s="29">
        <f t="shared" ref="P265:P279" si="10">O265/H265</f>
        <v>25</v>
      </c>
      <c r="Q265" s="74"/>
      <c r="R265" s="655">
        <f t="shared" ref="R265:R279" si="11">G265-P265</f>
        <v>0</v>
      </c>
      <c r="S265" s="28"/>
    </row>
    <row r="266" spans="1:19" ht="15" customHeight="1">
      <c r="A266" s="111">
        <v>256</v>
      </c>
      <c r="B266" s="48" t="s">
        <v>1666</v>
      </c>
      <c r="C266" s="48"/>
      <c r="D266" s="35"/>
      <c r="E266" s="149" t="s">
        <v>121</v>
      </c>
      <c r="F266" s="156"/>
      <c r="G266" s="670">
        <v>90</v>
      </c>
      <c r="H266" s="787">
        <v>0.5</v>
      </c>
      <c r="I266" s="40">
        <v>1000</v>
      </c>
      <c r="J266" s="40" t="s">
        <v>59</v>
      </c>
      <c r="K266" s="41"/>
      <c r="L266" s="42"/>
      <c r="M266" s="658"/>
      <c r="N266" s="659" t="str">
        <f t="shared" si="8"/>
        <v>grams</v>
      </c>
      <c r="O266" s="692">
        <f t="shared" si="9"/>
        <v>45</v>
      </c>
      <c r="P266" s="29">
        <f t="shared" si="10"/>
        <v>90</v>
      </c>
      <c r="Q266" s="74"/>
      <c r="R266" s="655">
        <f t="shared" si="11"/>
        <v>0</v>
      </c>
      <c r="S266" s="28"/>
    </row>
    <row r="267" spans="1:19" ht="15" customHeight="1">
      <c r="A267" s="111">
        <v>257</v>
      </c>
      <c r="B267" s="48" t="s">
        <v>1740</v>
      </c>
      <c r="C267" s="48"/>
      <c r="D267" s="35"/>
      <c r="E267" s="149" t="s">
        <v>121</v>
      </c>
      <c r="F267" s="156"/>
      <c r="G267" s="670">
        <v>60</v>
      </c>
      <c r="H267" s="787">
        <v>1</v>
      </c>
      <c r="I267" s="40">
        <v>1000</v>
      </c>
      <c r="J267" s="40" t="s">
        <v>59</v>
      </c>
      <c r="K267" s="41"/>
      <c r="L267" s="42"/>
      <c r="M267" s="658"/>
      <c r="N267" s="659" t="str">
        <f t="shared" si="8"/>
        <v>grams</v>
      </c>
      <c r="O267" s="692">
        <f t="shared" si="9"/>
        <v>60</v>
      </c>
      <c r="P267" s="29">
        <f t="shared" si="10"/>
        <v>60</v>
      </c>
      <c r="Q267" s="74"/>
      <c r="R267" s="655">
        <f t="shared" si="11"/>
        <v>0</v>
      </c>
      <c r="S267" s="28"/>
    </row>
    <row r="268" spans="1:19" ht="15" customHeight="1">
      <c r="A268" s="111">
        <v>258</v>
      </c>
      <c r="B268" s="48" t="s">
        <v>1755</v>
      </c>
      <c r="C268" s="48"/>
      <c r="D268" s="35"/>
      <c r="E268" s="149" t="s">
        <v>121</v>
      </c>
      <c r="F268" s="156"/>
      <c r="G268" s="670">
        <v>120</v>
      </c>
      <c r="H268" s="787">
        <v>0.245</v>
      </c>
      <c r="I268" s="40">
        <v>1000</v>
      </c>
      <c r="J268" s="40" t="s">
        <v>59</v>
      </c>
      <c r="K268" s="41"/>
      <c r="L268" s="42"/>
      <c r="M268" s="658"/>
      <c r="N268" s="659" t="str">
        <f t="shared" si="8"/>
        <v>grams</v>
      </c>
      <c r="O268" s="692">
        <f t="shared" si="9"/>
        <v>29.4</v>
      </c>
      <c r="P268" s="29">
        <f t="shared" si="10"/>
        <v>120</v>
      </c>
      <c r="Q268" s="74"/>
      <c r="R268" s="655">
        <f t="shared" si="11"/>
        <v>0</v>
      </c>
      <c r="S268" s="28"/>
    </row>
    <row r="269" spans="1:19" ht="15" customHeight="1">
      <c r="A269" s="111">
        <v>259</v>
      </c>
      <c r="B269" s="48" t="s">
        <v>1764</v>
      </c>
      <c r="C269" s="48"/>
      <c r="D269" s="35"/>
      <c r="E269" s="149" t="s">
        <v>121</v>
      </c>
      <c r="F269" s="156"/>
      <c r="G269" s="670">
        <v>110</v>
      </c>
      <c r="H269" s="787">
        <v>0.28499999999999998</v>
      </c>
      <c r="I269" s="40">
        <v>1000</v>
      </c>
      <c r="J269" s="40" t="s">
        <v>59</v>
      </c>
      <c r="K269" s="41"/>
      <c r="L269" s="42"/>
      <c r="M269" s="658"/>
      <c r="N269" s="659" t="str">
        <f t="shared" si="8"/>
        <v>grams</v>
      </c>
      <c r="O269" s="692">
        <f t="shared" si="9"/>
        <v>31.349999999999998</v>
      </c>
      <c r="P269" s="29">
        <f t="shared" si="10"/>
        <v>110</v>
      </c>
      <c r="Q269" s="74"/>
      <c r="R269" s="655">
        <f t="shared" si="11"/>
        <v>0</v>
      </c>
      <c r="S269" s="28"/>
    </row>
    <row r="270" spans="1:19" ht="15" customHeight="1">
      <c r="A270" s="111">
        <v>260</v>
      </c>
      <c r="B270" s="48" t="s">
        <v>1768</v>
      </c>
      <c r="C270" s="48"/>
      <c r="D270" s="35"/>
      <c r="E270" s="149" t="s">
        <v>121</v>
      </c>
      <c r="F270" s="156"/>
      <c r="G270" s="670">
        <v>280</v>
      </c>
      <c r="H270" s="787">
        <v>0.85</v>
      </c>
      <c r="I270" s="40">
        <v>1000</v>
      </c>
      <c r="J270" s="40" t="s">
        <v>59</v>
      </c>
      <c r="K270" s="41"/>
      <c r="L270" s="42"/>
      <c r="M270" s="658"/>
      <c r="N270" s="659" t="str">
        <f t="shared" si="8"/>
        <v>grams</v>
      </c>
      <c r="O270" s="692">
        <f t="shared" si="9"/>
        <v>238</v>
      </c>
      <c r="P270" s="29">
        <f t="shared" si="10"/>
        <v>280</v>
      </c>
      <c r="Q270" s="74"/>
      <c r="R270" s="655">
        <f t="shared" si="11"/>
        <v>0</v>
      </c>
      <c r="S270" s="28"/>
    </row>
    <row r="271" spans="1:19" ht="15" customHeight="1">
      <c r="A271" s="111">
        <v>261</v>
      </c>
      <c r="B271" s="48" t="s">
        <v>1884</v>
      </c>
      <c r="C271" s="48"/>
      <c r="D271" s="35"/>
      <c r="E271" s="149" t="s">
        <v>121</v>
      </c>
      <c r="F271" s="156"/>
      <c r="G271" s="670">
        <v>100</v>
      </c>
      <c r="H271" s="787">
        <v>0.89</v>
      </c>
      <c r="I271" s="40">
        <v>1000</v>
      </c>
      <c r="J271" s="40" t="s">
        <v>59</v>
      </c>
      <c r="K271" s="41"/>
      <c r="L271" s="42"/>
      <c r="M271" s="658"/>
      <c r="N271" s="659" t="str">
        <f t="shared" si="8"/>
        <v>grams</v>
      </c>
      <c r="O271" s="692">
        <f t="shared" si="9"/>
        <v>89</v>
      </c>
      <c r="P271" s="29">
        <f t="shared" si="10"/>
        <v>100</v>
      </c>
      <c r="Q271" s="74"/>
      <c r="R271" s="655">
        <f t="shared" si="11"/>
        <v>0</v>
      </c>
      <c r="S271" s="28"/>
    </row>
    <row r="272" spans="1:19" ht="15" customHeight="1">
      <c r="A272" s="111">
        <v>262</v>
      </c>
      <c r="B272" s="48" t="s">
        <v>1885</v>
      </c>
      <c r="C272" s="48"/>
      <c r="D272" s="35"/>
      <c r="E272" s="149" t="s">
        <v>121</v>
      </c>
      <c r="F272" s="156"/>
      <c r="G272" s="670">
        <v>200</v>
      </c>
      <c r="H272" s="787">
        <v>0.19500000000000001</v>
      </c>
      <c r="I272" s="40">
        <v>1000</v>
      </c>
      <c r="J272" s="40" t="s">
        <v>59</v>
      </c>
      <c r="K272" s="41"/>
      <c r="L272" s="42"/>
      <c r="M272" s="658"/>
      <c r="N272" s="659" t="str">
        <f t="shared" si="8"/>
        <v>grams</v>
      </c>
      <c r="O272" s="692">
        <f t="shared" si="9"/>
        <v>39</v>
      </c>
      <c r="P272" s="29">
        <f t="shared" si="10"/>
        <v>200</v>
      </c>
      <c r="Q272" s="74"/>
      <c r="R272" s="655">
        <f t="shared" si="11"/>
        <v>0</v>
      </c>
      <c r="S272" s="28"/>
    </row>
    <row r="273" spans="1:19" ht="15" customHeight="1">
      <c r="A273" s="111">
        <v>263</v>
      </c>
      <c r="B273" s="48" t="s">
        <v>1932</v>
      </c>
      <c r="C273" s="48"/>
      <c r="D273" s="35"/>
      <c r="E273" s="149" t="s">
        <v>121</v>
      </c>
      <c r="F273" s="156"/>
      <c r="G273" s="670">
        <v>80</v>
      </c>
      <c r="H273" s="787">
        <v>0.56999999999999995</v>
      </c>
      <c r="I273" s="40">
        <v>1000</v>
      </c>
      <c r="J273" s="40" t="s">
        <v>59</v>
      </c>
      <c r="K273" s="41"/>
      <c r="L273" s="42"/>
      <c r="M273" s="658"/>
      <c r="N273" s="659" t="str">
        <f t="shared" si="8"/>
        <v>grams</v>
      </c>
      <c r="O273" s="692">
        <f t="shared" si="9"/>
        <v>45.599999999999994</v>
      </c>
      <c r="P273" s="29">
        <f t="shared" si="10"/>
        <v>80</v>
      </c>
      <c r="Q273" s="74"/>
      <c r="R273" s="655">
        <f t="shared" si="11"/>
        <v>0</v>
      </c>
      <c r="S273" s="28"/>
    </row>
    <row r="274" spans="1:19" ht="15" customHeight="1">
      <c r="A274" s="111">
        <v>264</v>
      </c>
      <c r="B274" s="48" t="s">
        <v>1986</v>
      </c>
      <c r="C274" s="48"/>
      <c r="D274" s="35"/>
      <c r="E274" s="149" t="s">
        <v>121</v>
      </c>
      <c r="F274" s="156"/>
      <c r="G274" s="670">
        <v>160</v>
      </c>
      <c r="H274" s="787">
        <v>3.62</v>
      </c>
      <c r="I274" s="40">
        <v>1000</v>
      </c>
      <c r="J274" s="40" t="s">
        <v>59</v>
      </c>
      <c r="K274" s="41"/>
      <c r="L274" s="42"/>
      <c r="M274" s="658"/>
      <c r="N274" s="659" t="str">
        <f t="shared" si="8"/>
        <v>grams</v>
      </c>
      <c r="O274" s="692">
        <f t="shared" si="9"/>
        <v>579.20000000000005</v>
      </c>
      <c r="P274" s="29">
        <f t="shared" si="10"/>
        <v>160</v>
      </c>
      <c r="Q274" s="74"/>
      <c r="R274" s="655">
        <f t="shared" si="11"/>
        <v>0</v>
      </c>
      <c r="S274" s="28"/>
    </row>
    <row r="275" spans="1:19" ht="15" customHeight="1">
      <c r="A275" s="111">
        <v>265</v>
      </c>
      <c r="B275" s="48" t="s">
        <v>2018</v>
      </c>
      <c r="C275" s="48"/>
      <c r="D275" s="35"/>
      <c r="E275" s="149" t="s">
        <v>121</v>
      </c>
      <c r="F275" s="156"/>
      <c r="G275" s="670">
        <v>110</v>
      </c>
      <c r="H275" s="787">
        <v>2</v>
      </c>
      <c r="I275" s="40">
        <v>1000</v>
      </c>
      <c r="J275" s="40" t="s">
        <v>59</v>
      </c>
      <c r="K275" s="41"/>
      <c r="L275" s="42"/>
      <c r="M275" s="658"/>
      <c r="N275" s="659" t="str">
        <f t="shared" si="8"/>
        <v>grams</v>
      </c>
      <c r="O275" s="692">
        <f t="shared" si="9"/>
        <v>220</v>
      </c>
      <c r="P275" s="29">
        <f t="shared" si="10"/>
        <v>110</v>
      </c>
      <c r="Q275" s="74"/>
      <c r="R275" s="655">
        <f t="shared" si="11"/>
        <v>0</v>
      </c>
      <c r="S275" s="28"/>
    </row>
    <row r="276" spans="1:19" ht="15" customHeight="1">
      <c r="A276" s="111">
        <v>266</v>
      </c>
      <c r="B276" s="48" t="s">
        <v>2179</v>
      </c>
      <c r="C276" s="48"/>
      <c r="D276" s="35"/>
      <c r="E276" s="149" t="s">
        <v>121</v>
      </c>
      <c r="F276" s="156"/>
      <c r="G276" s="670">
        <v>70</v>
      </c>
      <c r="H276" s="787">
        <v>2.4700000000000002</v>
      </c>
      <c r="I276" s="40">
        <v>1000</v>
      </c>
      <c r="J276" s="40" t="s">
        <v>59</v>
      </c>
      <c r="K276" s="41"/>
      <c r="L276" s="42"/>
      <c r="M276" s="658"/>
      <c r="N276" s="659" t="str">
        <f t="shared" si="8"/>
        <v>grams</v>
      </c>
      <c r="O276" s="692">
        <f t="shared" si="9"/>
        <v>172.9</v>
      </c>
      <c r="P276" s="29">
        <f t="shared" si="10"/>
        <v>70</v>
      </c>
      <c r="Q276" s="74"/>
      <c r="R276" s="655">
        <f t="shared" si="11"/>
        <v>0</v>
      </c>
      <c r="S276" s="28"/>
    </row>
    <row r="277" spans="1:19" ht="15" customHeight="1">
      <c r="A277" s="111">
        <v>267</v>
      </c>
      <c r="B277" s="48" t="s">
        <v>2220</v>
      </c>
      <c r="C277" s="48"/>
      <c r="D277" s="35"/>
      <c r="E277" s="149" t="s">
        <v>121</v>
      </c>
      <c r="F277" s="156"/>
      <c r="G277" s="670">
        <v>1000</v>
      </c>
      <c r="H277" s="787">
        <v>0.5</v>
      </c>
      <c r="I277" s="40">
        <v>1000</v>
      </c>
      <c r="J277" s="40" t="s">
        <v>59</v>
      </c>
      <c r="K277" s="41"/>
      <c r="L277" s="42"/>
      <c r="M277" s="658"/>
      <c r="N277" s="659" t="str">
        <f t="shared" si="8"/>
        <v>grams</v>
      </c>
      <c r="O277" s="692">
        <f t="shared" si="9"/>
        <v>500</v>
      </c>
      <c r="P277" s="29">
        <f t="shared" si="10"/>
        <v>1000</v>
      </c>
      <c r="Q277" s="74"/>
      <c r="R277" s="655">
        <f t="shared" si="11"/>
        <v>0</v>
      </c>
      <c r="S277" s="28"/>
    </row>
    <row r="278" spans="1:19" ht="15" customHeight="1">
      <c r="A278" s="111">
        <v>268</v>
      </c>
      <c r="B278" s="48" t="s">
        <v>2393</v>
      </c>
      <c r="C278" s="48"/>
      <c r="D278" s="35"/>
      <c r="E278" s="149" t="s">
        <v>121</v>
      </c>
      <c r="F278" s="156"/>
      <c r="G278" s="670">
        <v>100</v>
      </c>
      <c r="H278" s="787">
        <v>0.25</v>
      </c>
      <c r="I278" s="40">
        <v>1000</v>
      </c>
      <c r="J278" s="40" t="s">
        <v>59</v>
      </c>
      <c r="K278" s="41"/>
      <c r="L278" s="42"/>
      <c r="M278" s="658"/>
      <c r="N278" s="659" t="str">
        <f t="shared" si="8"/>
        <v>grams</v>
      </c>
      <c r="O278" s="692">
        <f t="shared" si="9"/>
        <v>25</v>
      </c>
      <c r="P278" s="29">
        <f t="shared" si="10"/>
        <v>100</v>
      </c>
      <c r="Q278" s="74"/>
      <c r="R278" s="655">
        <f t="shared" si="11"/>
        <v>0</v>
      </c>
      <c r="S278" s="28"/>
    </row>
    <row r="279" spans="1:19" ht="15" customHeight="1">
      <c r="A279" s="111">
        <v>269</v>
      </c>
      <c r="B279" s="48" t="s">
        <v>2443</v>
      </c>
      <c r="C279" s="48"/>
      <c r="D279" s="35"/>
      <c r="E279" s="149" t="s">
        <v>121</v>
      </c>
      <c r="F279" s="156"/>
      <c r="G279" s="670">
        <v>180</v>
      </c>
      <c r="H279" s="787">
        <v>5.27</v>
      </c>
      <c r="I279" s="40">
        <v>1000</v>
      </c>
      <c r="J279" s="40" t="s">
        <v>59</v>
      </c>
      <c r="K279" s="41"/>
      <c r="L279" s="42"/>
      <c r="M279" s="658"/>
      <c r="N279" s="659" t="str">
        <f t="shared" si="8"/>
        <v>grams</v>
      </c>
      <c r="O279" s="692">
        <f t="shared" si="9"/>
        <v>948.59999999999991</v>
      </c>
      <c r="P279" s="29">
        <f t="shared" si="10"/>
        <v>180</v>
      </c>
      <c r="Q279" s="74"/>
      <c r="R279" s="655">
        <f t="shared" si="11"/>
        <v>0</v>
      </c>
      <c r="S279" s="28"/>
    </row>
    <row r="280" spans="1:19" ht="15" customHeight="1">
      <c r="A280" s="111">
        <v>270</v>
      </c>
      <c r="B280" s="48"/>
      <c r="C280" s="48"/>
      <c r="D280" s="35"/>
      <c r="E280" s="149"/>
      <c r="F280" s="156"/>
      <c r="G280" s="670"/>
      <c r="H280" s="88"/>
      <c r="I280" s="40"/>
      <c r="J280" s="40"/>
      <c r="K280" s="41"/>
      <c r="L280" s="42"/>
      <c r="M280" s="658"/>
      <c r="N280" s="659" t="str">
        <f t="shared" si="8"/>
        <v/>
      </c>
      <c r="O280" s="692">
        <f t="shared" si="9"/>
        <v>0</v>
      </c>
      <c r="P280" s="29"/>
      <c r="Q280" s="74"/>
      <c r="R280" s="28"/>
      <c r="S280" s="28"/>
    </row>
    <row r="281" spans="1:19" ht="15" customHeight="1">
      <c r="A281" s="111">
        <v>271</v>
      </c>
      <c r="B281" s="48"/>
      <c r="C281" s="48"/>
      <c r="D281" s="35"/>
      <c r="E281" s="149"/>
      <c r="F281" s="156"/>
      <c r="G281" s="670"/>
      <c r="H281" s="88"/>
      <c r="I281" s="40"/>
      <c r="J281" s="40"/>
      <c r="K281" s="41"/>
      <c r="L281" s="42"/>
      <c r="M281" s="658"/>
      <c r="N281" s="659" t="str">
        <f t="shared" si="8"/>
        <v/>
      </c>
      <c r="O281" s="692">
        <f t="shared" si="9"/>
        <v>0</v>
      </c>
      <c r="P281" s="29"/>
      <c r="Q281" s="74"/>
      <c r="R281" s="28"/>
      <c r="S281" s="28"/>
    </row>
    <row r="282" spans="1:19" ht="15" customHeight="1">
      <c r="A282" s="111">
        <v>272</v>
      </c>
      <c r="B282" s="48"/>
      <c r="C282" s="48"/>
      <c r="D282" s="35"/>
      <c r="E282" s="149"/>
      <c r="F282" s="156"/>
      <c r="G282" s="670"/>
      <c r="H282" s="88"/>
      <c r="I282" s="40"/>
      <c r="J282" s="40"/>
      <c r="K282" s="41"/>
      <c r="L282" s="42"/>
      <c r="M282" s="658"/>
      <c r="N282" s="659" t="str">
        <f t="shared" si="8"/>
        <v/>
      </c>
      <c r="O282" s="692">
        <f t="shared" si="9"/>
        <v>0</v>
      </c>
      <c r="P282" s="29"/>
      <c r="Q282" s="74"/>
      <c r="R282" s="28"/>
      <c r="S282" s="28"/>
    </row>
    <row r="283" spans="1:19" ht="15" customHeight="1">
      <c r="A283" s="111">
        <v>273</v>
      </c>
      <c r="B283" s="48"/>
      <c r="C283" s="48"/>
      <c r="D283" s="35"/>
      <c r="E283" s="149"/>
      <c r="F283" s="156"/>
      <c r="G283" s="670"/>
      <c r="H283" s="88"/>
      <c r="I283" s="40"/>
      <c r="J283" s="40"/>
      <c r="K283" s="41"/>
      <c r="L283" s="42"/>
      <c r="M283" s="658"/>
      <c r="N283" s="659" t="str">
        <f t="shared" si="8"/>
        <v/>
      </c>
      <c r="O283" s="692">
        <f t="shared" si="9"/>
        <v>0</v>
      </c>
      <c r="P283" s="29"/>
      <c r="Q283" s="74"/>
      <c r="R283" s="28"/>
      <c r="S283" s="28"/>
    </row>
    <row r="284" spans="1:19" ht="15" customHeight="1">
      <c r="A284" s="111">
        <v>274</v>
      </c>
      <c r="B284" s="48"/>
      <c r="C284" s="48"/>
      <c r="D284" s="35"/>
      <c r="E284" s="149"/>
      <c r="F284" s="156"/>
      <c r="G284" s="670"/>
      <c r="H284" s="88"/>
      <c r="I284" s="40"/>
      <c r="J284" s="40"/>
      <c r="K284" s="41"/>
      <c r="L284" s="42"/>
      <c r="M284" s="658"/>
      <c r="N284" s="659" t="str">
        <f t="shared" si="8"/>
        <v/>
      </c>
      <c r="O284" s="692">
        <f t="shared" si="9"/>
        <v>0</v>
      </c>
      <c r="P284" s="29"/>
      <c r="Q284" s="74"/>
      <c r="R284" s="28"/>
      <c r="S284" s="28"/>
    </row>
    <row r="285" spans="1:19" ht="15" customHeight="1">
      <c r="A285" s="111">
        <v>275</v>
      </c>
      <c r="B285" s="48"/>
      <c r="C285" s="48"/>
      <c r="D285" s="35"/>
      <c r="E285" s="149"/>
      <c r="F285" s="156"/>
      <c r="G285" s="670"/>
      <c r="H285" s="88"/>
      <c r="I285" s="40"/>
      <c r="J285" s="40"/>
      <c r="K285" s="41"/>
      <c r="L285" s="42"/>
      <c r="M285" s="658"/>
      <c r="N285" s="659" t="str">
        <f t="shared" si="8"/>
        <v/>
      </c>
      <c r="O285" s="692">
        <f t="shared" si="9"/>
        <v>0</v>
      </c>
      <c r="P285" s="29"/>
      <c r="Q285" s="74"/>
      <c r="R285" s="28"/>
      <c r="S285" s="28"/>
    </row>
    <row r="286" spans="1:19" ht="15" customHeight="1">
      <c r="A286" s="111">
        <v>276</v>
      </c>
      <c r="B286" s="48"/>
      <c r="C286" s="48"/>
      <c r="D286" s="35"/>
      <c r="E286" s="149"/>
      <c r="F286" s="156"/>
      <c r="G286" s="670"/>
      <c r="H286" s="88"/>
      <c r="I286" s="40"/>
      <c r="J286" s="40"/>
      <c r="K286" s="41"/>
      <c r="L286" s="42"/>
      <c r="M286" s="658"/>
      <c r="N286" s="659" t="str">
        <f t="shared" si="8"/>
        <v/>
      </c>
      <c r="O286" s="692">
        <f t="shared" si="9"/>
        <v>0</v>
      </c>
      <c r="P286" s="29"/>
      <c r="Q286" s="74"/>
      <c r="R286" s="28"/>
      <c r="S286" s="28"/>
    </row>
    <row r="287" spans="1:19" ht="15" customHeight="1">
      <c r="A287" s="111">
        <v>277</v>
      </c>
      <c r="B287" s="48"/>
      <c r="C287" s="48"/>
      <c r="D287" s="35"/>
      <c r="E287" s="149"/>
      <c r="F287" s="156"/>
      <c r="G287" s="670"/>
      <c r="H287" s="88"/>
      <c r="I287" s="40"/>
      <c r="J287" s="40"/>
      <c r="K287" s="41"/>
      <c r="L287" s="42"/>
      <c r="M287" s="658"/>
      <c r="N287" s="659" t="str">
        <f t="shared" si="8"/>
        <v/>
      </c>
      <c r="O287" s="692">
        <f t="shared" si="9"/>
        <v>0</v>
      </c>
      <c r="P287" s="29"/>
      <c r="Q287" s="74"/>
      <c r="R287" s="28"/>
      <c r="S287" s="28"/>
    </row>
    <row r="288" spans="1:19" ht="15" customHeight="1">
      <c r="A288" s="111">
        <v>278</v>
      </c>
      <c r="B288" s="48"/>
      <c r="C288" s="48"/>
      <c r="D288" s="35"/>
      <c r="E288" s="149"/>
      <c r="F288" s="156"/>
      <c r="G288" s="670"/>
      <c r="H288" s="88"/>
      <c r="I288" s="40"/>
      <c r="J288" s="40"/>
      <c r="K288" s="41"/>
      <c r="L288" s="42"/>
      <c r="M288" s="658"/>
      <c r="N288" s="659" t="str">
        <f t="shared" si="8"/>
        <v/>
      </c>
      <c r="O288" s="692">
        <f t="shared" si="9"/>
        <v>0</v>
      </c>
      <c r="P288" s="29"/>
      <c r="Q288" s="74"/>
      <c r="R288" s="28"/>
      <c r="S288" s="28"/>
    </row>
    <row r="289" spans="1:19" ht="15" customHeight="1">
      <c r="A289" s="111">
        <v>279</v>
      </c>
      <c r="B289" s="48"/>
      <c r="C289" s="48"/>
      <c r="D289" s="35"/>
      <c r="E289" s="149"/>
      <c r="F289" s="156"/>
      <c r="G289" s="670"/>
      <c r="H289" s="88"/>
      <c r="I289" s="40"/>
      <c r="J289" s="40"/>
      <c r="K289" s="41"/>
      <c r="L289" s="42"/>
      <c r="M289" s="658"/>
      <c r="N289" s="659" t="str">
        <f t="shared" si="8"/>
        <v/>
      </c>
      <c r="O289" s="692">
        <f t="shared" si="9"/>
        <v>0</v>
      </c>
      <c r="P289" s="29"/>
      <c r="Q289" s="74"/>
      <c r="R289" s="28"/>
      <c r="S289" s="28"/>
    </row>
    <row r="290" spans="1:19" ht="15" customHeight="1">
      <c r="A290" s="111">
        <v>280</v>
      </c>
      <c r="B290" s="48"/>
      <c r="C290" s="48"/>
      <c r="D290" s="35"/>
      <c r="E290" s="149"/>
      <c r="F290" s="156"/>
      <c r="G290" s="670"/>
      <c r="H290" s="88"/>
      <c r="I290" s="40"/>
      <c r="J290" s="40"/>
      <c r="K290" s="41"/>
      <c r="L290" s="42"/>
      <c r="M290" s="658"/>
      <c r="N290" s="659" t="str">
        <f t="shared" si="8"/>
        <v/>
      </c>
      <c r="O290" s="692">
        <f t="shared" si="9"/>
        <v>0</v>
      </c>
      <c r="P290" s="29"/>
      <c r="Q290" s="74"/>
      <c r="R290" s="28"/>
      <c r="S290" s="28"/>
    </row>
    <row r="291" spans="1:19" ht="15" customHeight="1">
      <c r="A291" s="111">
        <v>281</v>
      </c>
      <c r="B291" s="48"/>
      <c r="C291" s="48"/>
      <c r="D291" s="35"/>
      <c r="E291" s="149"/>
      <c r="F291" s="156"/>
      <c r="G291" s="670"/>
      <c r="H291" s="88"/>
      <c r="I291" s="40"/>
      <c r="J291" s="40"/>
      <c r="K291" s="41"/>
      <c r="L291" s="42"/>
      <c r="M291" s="658"/>
      <c r="N291" s="659" t="str">
        <f t="shared" si="8"/>
        <v/>
      </c>
      <c r="O291" s="692">
        <f t="shared" si="9"/>
        <v>0</v>
      </c>
      <c r="P291" s="29"/>
      <c r="Q291" s="74"/>
      <c r="R291" s="28"/>
      <c r="S291" s="28"/>
    </row>
    <row r="292" spans="1:19" ht="15" customHeight="1">
      <c r="A292" s="111">
        <v>282</v>
      </c>
      <c r="B292" s="48"/>
      <c r="C292" s="48"/>
      <c r="D292" s="35"/>
      <c r="E292" s="149"/>
      <c r="F292" s="156"/>
      <c r="G292" s="670"/>
      <c r="H292" s="88"/>
      <c r="I292" s="40"/>
      <c r="J292" s="40"/>
      <c r="K292" s="41"/>
      <c r="L292" s="42"/>
      <c r="M292" s="658"/>
      <c r="N292" s="659" t="str">
        <f t="shared" si="8"/>
        <v/>
      </c>
      <c r="O292" s="692">
        <f t="shared" si="9"/>
        <v>0</v>
      </c>
      <c r="P292" s="29"/>
      <c r="Q292" s="74"/>
      <c r="R292" s="28"/>
      <c r="S292" s="28"/>
    </row>
    <row r="293" spans="1:19" ht="15" customHeight="1">
      <c r="A293" s="111">
        <v>283</v>
      </c>
      <c r="B293" s="48"/>
      <c r="C293" s="48"/>
      <c r="D293" s="35"/>
      <c r="E293" s="149"/>
      <c r="F293" s="156"/>
      <c r="G293" s="670"/>
      <c r="H293" s="88"/>
      <c r="I293" s="40"/>
      <c r="J293" s="40"/>
      <c r="K293" s="41"/>
      <c r="L293" s="42"/>
      <c r="M293" s="658"/>
      <c r="N293" s="659" t="str">
        <f t="shared" si="8"/>
        <v/>
      </c>
      <c r="O293" s="692">
        <f t="shared" si="9"/>
        <v>0</v>
      </c>
      <c r="P293" s="29"/>
      <c r="Q293" s="74"/>
      <c r="R293" s="28"/>
      <c r="S293" s="28"/>
    </row>
    <row r="294" spans="1:19" ht="15" customHeight="1">
      <c r="A294" s="111">
        <v>284</v>
      </c>
      <c r="B294" s="48"/>
      <c r="C294" s="48"/>
      <c r="D294" s="35"/>
      <c r="E294" s="149"/>
      <c r="F294" s="156"/>
      <c r="G294" s="670"/>
      <c r="H294" s="88"/>
      <c r="I294" s="40"/>
      <c r="J294" s="40"/>
      <c r="K294" s="41"/>
      <c r="L294" s="42"/>
      <c r="M294" s="658"/>
      <c r="N294" s="659" t="str">
        <f t="shared" si="8"/>
        <v/>
      </c>
      <c r="O294" s="692">
        <f t="shared" si="9"/>
        <v>0</v>
      </c>
      <c r="P294" s="29"/>
      <c r="Q294" s="74"/>
      <c r="R294" s="28"/>
      <c r="S294" s="28"/>
    </row>
    <row r="295" spans="1:19" ht="15" customHeight="1">
      <c r="A295" s="111">
        <v>285</v>
      </c>
      <c r="B295" s="48"/>
      <c r="C295" s="48"/>
      <c r="D295" s="35"/>
      <c r="E295" s="149"/>
      <c r="F295" s="156"/>
      <c r="G295" s="670"/>
      <c r="H295" s="88"/>
      <c r="I295" s="40"/>
      <c r="J295" s="40"/>
      <c r="K295" s="41"/>
      <c r="L295" s="42"/>
      <c r="M295" s="658"/>
      <c r="N295" s="659" t="str">
        <f t="shared" si="8"/>
        <v/>
      </c>
      <c r="O295" s="692">
        <f t="shared" si="9"/>
        <v>0</v>
      </c>
      <c r="P295" s="29"/>
      <c r="Q295" s="74"/>
      <c r="R295" s="28"/>
      <c r="S295" s="28"/>
    </row>
    <row r="296" spans="1:19" ht="15" customHeight="1">
      <c r="A296" s="111">
        <v>286</v>
      </c>
      <c r="B296" s="48"/>
      <c r="C296" s="48"/>
      <c r="D296" s="35"/>
      <c r="E296" s="149"/>
      <c r="F296" s="156"/>
      <c r="G296" s="670"/>
      <c r="H296" s="88"/>
      <c r="I296" s="40"/>
      <c r="J296" s="40"/>
      <c r="K296" s="41"/>
      <c r="L296" s="42"/>
      <c r="M296" s="658"/>
      <c r="N296" s="659" t="str">
        <f t="shared" si="8"/>
        <v/>
      </c>
      <c r="O296" s="692">
        <f t="shared" si="9"/>
        <v>0</v>
      </c>
      <c r="P296" s="29"/>
      <c r="Q296" s="74"/>
      <c r="R296" s="28"/>
      <c r="S296" s="28"/>
    </row>
    <row r="297" spans="1:19" ht="15" customHeight="1">
      <c r="A297" s="111">
        <v>287</v>
      </c>
      <c r="B297" s="48"/>
      <c r="C297" s="48"/>
      <c r="D297" s="35"/>
      <c r="E297" s="149"/>
      <c r="F297" s="156"/>
      <c r="G297" s="670"/>
      <c r="H297" s="88"/>
      <c r="I297" s="40"/>
      <c r="J297" s="40"/>
      <c r="K297" s="41"/>
      <c r="L297" s="42"/>
      <c r="M297" s="658"/>
      <c r="N297" s="659" t="str">
        <f t="shared" si="8"/>
        <v/>
      </c>
      <c r="O297" s="692">
        <f t="shared" si="9"/>
        <v>0</v>
      </c>
      <c r="P297" s="29"/>
      <c r="Q297" s="74"/>
      <c r="R297" s="28"/>
      <c r="S297" s="28"/>
    </row>
    <row r="298" spans="1:19" ht="15" customHeight="1">
      <c r="A298" s="111">
        <v>288</v>
      </c>
      <c r="B298" s="48"/>
      <c r="C298" s="48"/>
      <c r="D298" s="35"/>
      <c r="E298" s="149"/>
      <c r="F298" s="156"/>
      <c r="G298" s="670"/>
      <c r="H298" s="88"/>
      <c r="I298" s="40"/>
      <c r="J298" s="40"/>
      <c r="K298" s="41"/>
      <c r="L298" s="42"/>
      <c r="M298" s="658"/>
      <c r="N298" s="659" t="str">
        <f t="shared" si="8"/>
        <v/>
      </c>
      <c r="O298" s="692">
        <f t="shared" si="9"/>
        <v>0</v>
      </c>
      <c r="P298" s="29"/>
      <c r="Q298" s="74"/>
      <c r="R298" s="28"/>
      <c r="S298" s="28"/>
    </row>
    <row r="299" spans="1:19" ht="15" customHeight="1">
      <c r="A299" s="111">
        <v>289</v>
      </c>
      <c r="B299" s="48"/>
      <c r="C299" s="48"/>
      <c r="D299" s="35"/>
      <c r="E299" s="149"/>
      <c r="F299" s="156"/>
      <c r="G299" s="670"/>
      <c r="H299" s="88"/>
      <c r="I299" s="40"/>
      <c r="J299" s="40"/>
      <c r="K299" s="41"/>
      <c r="L299" s="42"/>
      <c r="M299" s="658"/>
      <c r="N299" s="659" t="str">
        <f t="shared" si="8"/>
        <v/>
      </c>
      <c r="O299" s="692">
        <f t="shared" si="9"/>
        <v>0</v>
      </c>
      <c r="P299" s="29"/>
      <c r="Q299" s="74"/>
      <c r="R299" s="28"/>
      <c r="S299" s="28"/>
    </row>
    <row r="300" spans="1:19" ht="15" customHeight="1">
      <c r="A300" s="111">
        <v>290</v>
      </c>
      <c r="B300" s="48"/>
      <c r="C300" s="48"/>
      <c r="D300" s="35"/>
      <c r="E300" s="149"/>
      <c r="F300" s="156"/>
      <c r="G300" s="670"/>
      <c r="H300" s="88"/>
      <c r="I300" s="40"/>
      <c r="J300" s="40"/>
      <c r="K300" s="41"/>
      <c r="L300" s="42"/>
      <c r="M300" s="658"/>
      <c r="N300" s="659" t="str">
        <f t="shared" si="8"/>
        <v/>
      </c>
      <c r="O300" s="692">
        <f t="shared" si="9"/>
        <v>0</v>
      </c>
      <c r="P300" s="29"/>
      <c r="Q300" s="74"/>
      <c r="R300" s="28"/>
      <c r="S300" s="28"/>
    </row>
    <row r="301" spans="1:19" ht="15" customHeight="1">
      <c r="A301" s="111">
        <v>291</v>
      </c>
      <c r="B301" s="48"/>
      <c r="C301" s="48"/>
      <c r="D301" s="35"/>
      <c r="E301" s="149"/>
      <c r="F301" s="156"/>
      <c r="G301" s="670"/>
      <c r="H301" s="88"/>
      <c r="I301" s="40"/>
      <c r="J301" s="40"/>
      <c r="K301" s="41"/>
      <c r="L301" s="42"/>
      <c r="M301" s="658"/>
      <c r="N301" s="659" t="str">
        <f t="shared" si="8"/>
        <v/>
      </c>
      <c r="O301" s="692">
        <f t="shared" si="9"/>
        <v>0</v>
      </c>
      <c r="P301" s="29"/>
      <c r="Q301" s="74"/>
      <c r="R301" s="28"/>
      <c r="S301" s="28"/>
    </row>
    <row r="302" spans="1:19" ht="15" customHeight="1">
      <c r="A302" s="111">
        <v>292</v>
      </c>
      <c r="B302" s="48"/>
      <c r="C302" s="48"/>
      <c r="D302" s="35"/>
      <c r="E302" s="149"/>
      <c r="F302" s="156"/>
      <c r="G302" s="670"/>
      <c r="H302" s="88"/>
      <c r="I302" s="40"/>
      <c r="J302" s="40"/>
      <c r="K302" s="41"/>
      <c r="L302" s="42"/>
      <c r="M302" s="658"/>
      <c r="N302" s="659" t="str">
        <f t="shared" si="8"/>
        <v/>
      </c>
      <c r="O302" s="692">
        <f t="shared" si="9"/>
        <v>0</v>
      </c>
      <c r="P302" s="29"/>
      <c r="Q302" s="74"/>
      <c r="R302" s="28"/>
      <c r="S302" s="28"/>
    </row>
    <row r="303" spans="1:19" ht="15" customHeight="1">
      <c r="A303" s="111">
        <v>293</v>
      </c>
      <c r="B303" s="48"/>
      <c r="C303" s="48"/>
      <c r="D303" s="35"/>
      <c r="E303" s="149"/>
      <c r="F303" s="156"/>
      <c r="G303" s="670"/>
      <c r="H303" s="88"/>
      <c r="I303" s="40"/>
      <c r="J303" s="40"/>
      <c r="K303" s="41"/>
      <c r="L303" s="42"/>
      <c r="M303" s="658"/>
      <c r="N303" s="659" t="str">
        <f t="shared" si="8"/>
        <v/>
      </c>
      <c r="O303" s="692">
        <f t="shared" si="9"/>
        <v>0</v>
      </c>
      <c r="P303" s="29"/>
      <c r="Q303" s="74"/>
      <c r="R303" s="28"/>
      <c r="S303" s="28"/>
    </row>
    <row r="304" spans="1:19" ht="15" customHeight="1">
      <c r="A304" s="111">
        <v>294</v>
      </c>
      <c r="B304" s="48"/>
      <c r="C304" s="48"/>
      <c r="D304" s="35"/>
      <c r="E304" s="149"/>
      <c r="F304" s="156"/>
      <c r="G304" s="670"/>
      <c r="H304" s="88"/>
      <c r="I304" s="40"/>
      <c r="J304" s="40"/>
      <c r="K304" s="41"/>
      <c r="L304" s="42"/>
      <c r="M304" s="658"/>
      <c r="N304" s="659" t="str">
        <f t="shared" si="8"/>
        <v/>
      </c>
      <c r="O304" s="692">
        <f t="shared" si="9"/>
        <v>0</v>
      </c>
      <c r="P304" s="29"/>
      <c r="Q304" s="74"/>
      <c r="R304" s="28"/>
      <c r="S304" s="28"/>
    </row>
    <row r="305" spans="1:19" ht="15" customHeight="1">
      <c r="A305" s="111">
        <v>295</v>
      </c>
      <c r="B305" s="48"/>
      <c r="C305" s="48"/>
      <c r="D305" s="35"/>
      <c r="E305" s="149"/>
      <c r="F305" s="156"/>
      <c r="G305" s="670"/>
      <c r="H305" s="88"/>
      <c r="I305" s="40"/>
      <c r="J305" s="40"/>
      <c r="K305" s="41"/>
      <c r="L305" s="42"/>
      <c r="M305" s="658"/>
      <c r="N305" s="659" t="str">
        <f t="shared" si="8"/>
        <v/>
      </c>
      <c r="O305" s="692">
        <f t="shared" si="9"/>
        <v>0</v>
      </c>
      <c r="P305" s="29"/>
      <c r="Q305" s="74"/>
      <c r="R305" s="28"/>
      <c r="S305" s="28"/>
    </row>
    <row r="306" spans="1:19" ht="15" customHeight="1">
      <c r="A306" s="111">
        <v>296</v>
      </c>
      <c r="B306" s="48"/>
      <c r="C306" s="48"/>
      <c r="D306" s="35"/>
      <c r="E306" s="149"/>
      <c r="F306" s="156"/>
      <c r="G306" s="670"/>
      <c r="H306" s="88"/>
      <c r="I306" s="40"/>
      <c r="J306" s="40"/>
      <c r="K306" s="41"/>
      <c r="L306" s="42"/>
      <c r="M306" s="658"/>
      <c r="N306" s="659" t="str">
        <f t="shared" si="8"/>
        <v/>
      </c>
      <c r="O306" s="692">
        <f t="shared" si="9"/>
        <v>0</v>
      </c>
      <c r="P306" s="29"/>
      <c r="Q306" s="74"/>
      <c r="R306" s="28"/>
      <c r="S306" s="28"/>
    </row>
    <row r="307" spans="1:19" ht="15" customHeight="1">
      <c r="A307" s="111">
        <v>297</v>
      </c>
      <c r="B307" s="48"/>
      <c r="C307" s="48"/>
      <c r="D307" s="35"/>
      <c r="E307" s="149"/>
      <c r="F307" s="156"/>
      <c r="G307" s="670"/>
      <c r="H307" s="88"/>
      <c r="I307" s="40"/>
      <c r="J307" s="40"/>
      <c r="K307" s="41"/>
      <c r="L307" s="42"/>
      <c r="M307" s="658"/>
      <c r="N307" s="659" t="str">
        <f t="shared" si="8"/>
        <v/>
      </c>
      <c r="O307" s="692">
        <f t="shared" si="9"/>
        <v>0</v>
      </c>
      <c r="P307" s="29"/>
      <c r="Q307" s="74"/>
      <c r="R307" s="28"/>
      <c r="S307" s="28"/>
    </row>
    <row r="308" spans="1:19" ht="15" customHeight="1">
      <c r="A308" s="111">
        <v>298</v>
      </c>
      <c r="B308" s="48"/>
      <c r="C308" s="48"/>
      <c r="D308" s="35"/>
      <c r="E308" s="149"/>
      <c r="F308" s="156"/>
      <c r="G308" s="670"/>
      <c r="H308" s="88"/>
      <c r="I308" s="40"/>
      <c r="J308" s="40"/>
      <c r="K308" s="41"/>
      <c r="L308" s="42"/>
      <c r="M308" s="658"/>
      <c r="N308" s="659" t="str">
        <f t="shared" si="8"/>
        <v/>
      </c>
      <c r="O308" s="692">
        <f t="shared" si="9"/>
        <v>0</v>
      </c>
      <c r="P308" s="29"/>
      <c r="Q308" s="74"/>
      <c r="R308" s="28"/>
      <c r="S308" s="28"/>
    </row>
    <row r="309" spans="1:19" ht="15" customHeight="1">
      <c r="A309" s="111">
        <v>299</v>
      </c>
      <c r="B309" s="48"/>
      <c r="C309" s="48"/>
      <c r="D309" s="35"/>
      <c r="E309" s="149"/>
      <c r="F309" s="156"/>
      <c r="G309" s="670"/>
      <c r="H309" s="88"/>
      <c r="I309" s="40"/>
      <c r="J309" s="40"/>
      <c r="K309" s="41"/>
      <c r="L309" s="42"/>
      <c r="M309" s="658"/>
      <c r="N309" s="659" t="str">
        <f t="shared" si="8"/>
        <v/>
      </c>
      <c r="O309" s="692">
        <f t="shared" si="9"/>
        <v>0</v>
      </c>
      <c r="P309" s="29"/>
      <c r="Q309" s="74"/>
      <c r="R309" s="28"/>
      <c r="S309" s="28"/>
    </row>
    <row r="310" spans="1:19" ht="15" customHeight="1">
      <c r="A310" s="111">
        <v>300</v>
      </c>
      <c r="B310" s="48"/>
      <c r="C310" s="48"/>
      <c r="D310" s="35"/>
      <c r="E310" s="149"/>
      <c r="F310" s="156"/>
      <c r="G310" s="670"/>
      <c r="H310" s="88"/>
      <c r="I310" s="40"/>
      <c r="J310" s="40"/>
      <c r="K310" s="41"/>
      <c r="L310" s="42"/>
      <c r="M310" s="658"/>
      <c r="N310" s="659" t="str">
        <f t="shared" si="8"/>
        <v/>
      </c>
      <c r="O310" s="692">
        <f t="shared" si="9"/>
        <v>0</v>
      </c>
      <c r="P310" s="29"/>
      <c r="Q310" s="74"/>
      <c r="R310" s="28"/>
      <c r="S310" s="28"/>
    </row>
    <row r="311" spans="1:19" ht="15" customHeight="1">
      <c r="A311" s="111">
        <v>301</v>
      </c>
      <c r="B311" s="48"/>
      <c r="C311" s="48"/>
      <c r="D311" s="35"/>
      <c r="E311" s="149"/>
      <c r="F311" s="156"/>
      <c r="G311" s="670"/>
      <c r="H311" s="88"/>
      <c r="I311" s="40"/>
      <c r="J311" s="40"/>
      <c r="K311" s="41"/>
      <c r="L311" s="42"/>
      <c r="M311" s="658"/>
      <c r="N311" s="659" t="str">
        <f t="shared" si="8"/>
        <v/>
      </c>
      <c r="O311" s="692">
        <f t="shared" si="9"/>
        <v>0</v>
      </c>
      <c r="P311" s="29"/>
      <c r="Q311" s="74"/>
      <c r="R311" s="28"/>
      <c r="S311" s="28"/>
    </row>
    <row r="312" spans="1:19" ht="15" customHeight="1">
      <c r="A312" s="111">
        <v>302</v>
      </c>
      <c r="B312" s="48"/>
      <c r="C312" s="48"/>
      <c r="D312" s="35"/>
      <c r="E312" s="149"/>
      <c r="F312" s="156"/>
      <c r="G312" s="670"/>
      <c r="H312" s="88"/>
      <c r="I312" s="40"/>
      <c r="J312" s="40"/>
      <c r="K312" s="41"/>
      <c r="L312" s="42"/>
      <c r="M312" s="658"/>
      <c r="N312" s="659" t="str">
        <f t="shared" si="8"/>
        <v/>
      </c>
      <c r="O312" s="692">
        <f t="shared" si="9"/>
        <v>0</v>
      </c>
      <c r="P312" s="29"/>
      <c r="Q312" s="74"/>
      <c r="R312" s="28"/>
      <c r="S312" s="28"/>
    </row>
    <row r="313" spans="1:19" ht="15" customHeight="1">
      <c r="A313" s="111">
        <v>303</v>
      </c>
      <c r="B313" s="48"/>
      <c r="C313" s="48"/>
      <c r="D313" s="35"/>
      <c r="E313" s="149"/>
      <c r="F313" s="156"/>
      <c r="G313" s="670"/>
      <c r="H313" s="88"/>
      <c r="I313" s="40"/>
      <c r="J313" s="40"/>
      <c r="K313" s="41"/>
      <c r="L313" s="42"/>
      <c r="M313" s="658"/>
      <c r="N313" s="659" t="str">
        <f t="shared" si="8"/>
        <v/>
      </c>
      <c r="O313" s="692">
        <f t="shared" si="9"/>
        <v>0</v>
      </c>
      <c r="P313" s="29"/>
      <c r="Q313" s="74"/>
      <c r="R313" s="28"/>
      <c r="S313" s="28"/>
    </row>
    <row r="314" spans="1:19" ht="15" customHeight="1">
      <c r="A314" s="111">
        <v>304</v>
      </c>
      <c r="B314" s="48"/>
      <c r="C314" s="48"/>
      <c r="D314" s="35"/>
      <c r="E314" s="149"/>
      <c r="F314" s="156"/>
      <c r="G314" s="670"/>
      <c r="H314" s="88"/>
      <c r="I314" s="40"/>
      <c r="J314" s="40"/>
      <c r="K314" s="41"/>
      <c r="L314" s="42"/>
      <c r="M314" s="658"/>
      <c r="N314" s="659" t="str">
        <f t="shared" si="8"/>
        <v/>
      </c>
      <c r="O314" s="692">
        <f t="shared" si="9"/>
        <v>0</v>
      </c>
      <c r="P314" s="29"/>
      <c r="Q314" s="74"/>
      <c r="R314" s="28"/>
      <c r="S314" s="28"/>
    </row>
    <row r="315" spans="1:19" ht="15" customHeight="1">
      <c r="A315" s="111">
        <v>305</v>
      </c>
      <c r="B315" s="48"/>
      <c r="C315" s="48"/>
      <c r="D315" s="35"/>
      <c r="E315" s="149"/>
      <c r="F315" s="156"/>
      <c r="G315" s="670"/>
      <c r="H315" s="88"/>
      <c r="I315" s="40"/>
      <c r="J315" s="40"/>
      <c r="K315" s="41"/>
      <c r="L315" s="42"/>
      <c r="M315" s="658"/>
      <c r="N315" s="659" t="str">
        <f t="shared" si="8"/>
        <v/>
      </c>
      <c r="O315" s="692">
        <f t="shared" si="9"/>
        <v>0</v>
      </c>
      <c r="P315" s="29"/>
      <c r="Q315" s="74"/>
      <c r="R315" s="28"/>
      <c r="S315" s="28"/>
    </row>
    <row r="316" spans="1:19" ht="15" customHeight="1">
      <c r="A316" s="111">
        <v>306</v>
      </c>
      <c r="B316" s="48"/>
      <c r="C316" s="48"/>
      <c r="D316" s="35"/>
      <c r="E316" s="149"/>
      <c r="F316" s="156"/>
      <c r="G316" s="670"/>
      <c r="H316" s="88"/>
      <c r="I316" s="40"/>
      <c r="J316" s="40"/>
      <c r="K316" s="41"/>
      <c r="L316" s="42"/>
      <c r="M316" s="658"/>
      <c r="N316" s="659" t="str">
        <f t="shared" si="8"/>
        <v/>
      </c>
      <c r="O316" s="692">
        <f t="shared" si="9"/>
        <v>0</v>
      </c>
      <c r="P316" s="29"/>
      <c r="Q316" s="74"/>
      <c r="R316" s="28"/>
      <c r="S316" s="28"/>
    </row>
    <row r="317" spans="1:19" ht="15" customHeight="1">
      <c r="A317" s="111">
        <v>307</v>
      </c>
      <c r="B317" s="48"/>
      <c r="C317" s="48"/>
      <c r="D317" s="35"/>
      <c r="E317" s="149"/>
      <c r="F317" s="156"/>
      <c r="G317" s="670"/>
      <c r="H317" s="88"/>
      <c r="I317" s="40"/>
      <c r="J317" s="40"/>
      <c r="K317" s="41"/>
      <c r="L317" s="42"/>
      <c r="M317" s="658"/>
      <c r="N317" s="659" t="str">
        <f t="shared" si="8"/>
        <v/>
      </c>
      <c r="O317" s="692">
        <f t="shared" si="9"/>
        <v>0</v>
      </c>
      <c r="P317" s="29"/>
      <c r="Q317" s="74"/>
      <c r="R317" s="655">
        <f t="shared" ref="R317:R328" si="12">G317-P317</f>
        <v>0</v>
      </c>
      <c r="S317" s="28"/>
    </row>
    <row r="318" spans="1:19" ht="15" customHeight="1">
      <c r="A318" s="111">
        <v>308</v>
      </c>
      <c r="B318" s="48"/>
      <c r="C318" s="48"/>
      <c r="D318" s="35"/>
      <c r="E318" s="149"/>
      <c r="F318" s="156"/>
      <c r="G318" s="670"/>
      <c r="H318" s="88"/>
      <c r="I318" s="40"/>
      <c r="J318" s="40"/>
      <c r="K318" s="41"/>
      <c r="L318" s="42"/>
      <c r="M318" s="658"/>
      <c r="N318" s="659" t="str">
        <f t="shared" si="8"/>
        <v/>
      </c>
      <c r="O318" s="692">
        <f t="shared" si="9"/>
        <v>0</v>
      </c>
      <c r="P318" s="29"/>
      <c r="Q318" s="74"/>
      <c r="R318" s="655">
        <f t="shared" si="12"/>
        <v>0</v>
      </c>
      <c r="S318" s="28"/>
    </row>
    <row r="319" spans="1:19" ht="15" customHeight="1">
      <c r="A319" s="111">
        <v>309</v>
      </c>
      <c r="B319" s="48"/>
      <c r="C319" s="48"/>
      <c r="D319" s="35"/>
      <c r="E319" s="149"/>
      <c r="F319" s="156"/>
      <c r="G319" s="670"/>
      <c r="H319" s="88"/>
      <c r="I319" s="40"/>
      <c r="J319" s="40"/>
      <c r="K319" s="41"/>
      <c r="L319" s="42"/>
      <c r="M319" s="658"/>
      <c r="N319" s="659" t="str">
        <f t="shared" si="8"/>
        <v/>
      </c>
      <c r="O319" s="692">
        <f t="shared" si="9"/>
        <v>0</v>
      </c>
      <c r="P319" s="29"/>
      <c r="Q319" s="74"/>
      <c r="R319" s="655">
        <f t="shared" si="12"/>
        <v>0</v>
      </c>
      <c r="S319" s="28"/>
    </row>
    <row r="320" spans="1:19" ht="15" customHeight="1">
      <c r="A320" s="111">
        <v>310</v>
      </c>
      <c r="B320" s="48"/>
      <c r="C320" s="48"/>
      <c r="D320" s="35"/>
      <c r="E320" s="149"/>
      <c r="F320" s="156"/>
      <c r="G320" s="670"/>
      <c r="H320" s="88"/>
      <c r="I320" s="40"/>
      <c r="J320" s="40"/>
      <c r="K320" s="41"/>
      <c r="L320" s="42"/>
      <c r="M320" s="658"/>
      <c r="N320" s="659" t="str">
        <f t="shared" si="8"/>
        <v/>
      </c>
      <c r="O320" s="692">
        <f t="shared" si="9"/>
        <v>0</v>
      </c>
      <c r="P320" s="29"/>
      <c r="Q320" s="74"/>
      <c r="R320" s="655">
        <f t="shared" si="12"/>
        <v>0</v>
      </c>
      <c r="S320" s="28"/>
    </row>
    <row r="321" spans="1:19" ht="15" customHeight="1">
      <c r="A321" s="111">
        <v>311</v>
      </c>
      <c r="B321" s="48"/>
      <c r="C321" s="48"/>
      <c r="D321" s="35"/>
      <c r="E321" s="149"/>
      <c r="F321" s="156"/>
      <c r="G321" s="670"/>
      <c r="H321" s="88"/>
      <c r="I321" s="40"/>
      <c r="J321" s="40"/>
      <c r="K321" s="41"/>
      <c r="L321" s="42"/>
      <c r="M321" s="658"/>
      <c r="N321" s="659" t="str">
        <f t="shared" si="8"/>
        <v/>
      </c>
      <c r="O321" s="692">
        <f t="shared" si="9"/>
        <v>0</v>
      </c>
      <c r="P321" s="29"/>
      <c r="Q321" s="74"/>
      <c r="R321" s="655">
        <f t="shared" si="12"/>
        <v>0</v>
      </c>
      <c r="S321" s="28"/>
    </row>
    <row r="322" spans="1:19" ht="15" customHeight="1">
      <c r="A322" s="111">
        <v>312</v>
      </c>
      <c r="B322" s="48"/>
      <c r="C322" s="48"/>
      <c r="D322" s="35"/>
      <c r="E322" s="149"/>
      <c r="F322" s="156"/>
      <c r="G322" s="670"/>
      <c r="H322" s="88"/>
      <c r="I322" s="40"/>
      <c r="J322" s="40"/>
      <c r="K322" s="41"/>
      <c r="L322" s="42"/>
      <c r="M322" s="658"/>
      <c r="N322" s="659" t="str">
        <f t="shared" si="8"/>
        <v/>
      </c>
      <c r="O322" s="692">
        <f t="shared" si="9"/>
        <v>0</v>
      </c>
      <c r="P322" s="29"/>
      <c r="Q322" s="74"/>
      <c r="R322" s="655">
        <f t="shared" si="12"/>
        <v>0</v>
      </c>
      <c r="S322" s="28"/>
    </row>
    <row r="323" spans="1:19" ht="15" customHeight="1">
      <c r="A323" s="111">
        <v>313</v>
      </c>
      <c r="B323" s="48"/>
      <c r="C323" s="48"/>
      <c r="D323" s="35"/>
      <c r="E323" s="149"/>
      <c r="F323" s="156"/>
      <c r="G323" s="670"/>
      <c r="H323" s="88"/>
      <c r="I323" s="40"/>
      <c r="J323" s="40"/>
      <c r="K323" s="41"/>
      <c r="L323" s="42"/>
      <c r="M323" s="658"/>
      <c r="N323" s="659" t="str">
        <f t="shared" si="8"/>
        <v/>
      </c>
      <c r="O323" s="692">
        <f t="shared" si="9"/>
        <v>0</v>
      </c>
      <c r="P323" s="29"/>
      <c r="Q323" s="74"/>
      <c r="R323" s="655">
        <f t="shared" si="12"/>
        <v>0</v>
      </c>
      <c r="S323" s="28"/>
    </row>
    <row r="324" spans="1:19" ht="15" customHeight="1">
      <c r="A324" s="111">
        <v>314</v>
      </c>
      <c r="B324" s="48"/>
      <c r="C324" s="48"/>
      <c r="D324" s="35"/>
      <c r="E324" s="149"/>
      <c r="F324" s="156"/>
      <c r="G324" s="670"/>
      <c r="H324" s="88"/>
      <c r="I324" s="40"/>
      <c r="J324" s="40"/>
      <c r="K324" s="41"/>
      <c r="L324" s="42"/>
      <c r="M324" s="658"/>
      <c r="N324" s="659" t="str">
        <f t="shared" si="8"/>
        <v/>
      </c>
      <c r="O324" s="692">
        <f t="shared" si="9"/>
        <v>0</v>
      </c>
      <c r="P324" s="29"/>
      <c r="Q324" s="74"/>
      <c r="R324" s="655">
        <f t="shared" si="12"/>
        <v>0</v>
      </c>
      <c r="S324" s="28"/>
    </row>
    <row r="325" spans="1:19" ht="15" customHeight="1">
      <c r="A325" s="111">
        <v>315</v>
      </c>
      <c r="B325" s="48"/>
      <c r="C325" s="48"/>
      <c r="D325" s="35"/>
      <c r="E325" s="149"/>
      <c r="F325" s="156"/>
      <c r="G325" s="670"/>
      <c r="H325" s="88"/>
      <c r="I325" s="40"/>
      <c r="J325" s="40"/>
      <c r="K325" s="41"/>
      <c r="L325" s="42"/>
      <c r="M325" s="658"/>
      <c r="N325" s="659" t="str">
        <f t="shared" si="8"/>
        <v/>
      </c>
      <c r="O325" s="692">
        <f t="shared" si="9"/>
        <v>0</v>
      </c>
      <c r="P325" s="29"/>
      <c r="Q325" s="74"/>
      <c r="R325" s="655">
        <f t="shared" si="12"/>
        <v>0</v>
      </c>
      <c r="S325" s="28"/>
    </row>
    <row r="326" spans="1:19" ht="15" customHeight="1">
      <c r="A326" s="111">
        <v>316</v>
      </c>
      <c r="B326" s="48"/>
      <c r="C326" s="48"/>
      <c r="D326" s="35"/>
      <c r="E326" s="149"/>
      <c r="F326" s="156"/>
      <c r="G326" s="670"/>
      <c r="H326" s="88"/>
      <c r="I326" s="40"/>
      <c r="J326" s="40"/>
      <c r="K326" s="41"/>
      <c r="L326" s="42"/>
      <c r="M326" s="658"/>
      <c r="N326" s="659" t="str">
        <f t="shared" si="8"/>
        <v/>
      </c>
      <c r="O326" s="692">
        <f t="shared" si="9"/>
        <v>0</v>
      </c>
      <c r="P326" s="29"/>
      <c r="Q326" s="74"/>
      <c r="R326" s="655">
        <f t="shared" si="12"/>
        <v>0</v>
      </c>
      <c r="S326" s="28"/>
    </row>
    <row r="327" spans="1:19" ht="15" customHeight="1">
      <c r="A327" s="111">
        <v>317</v>
      </c>
      <c r="B327" s="48"/>
      <c r="C327" s="48"/>
      <c r="D327" s="35"/>
      <c r="E327" s="149"/>
      <c r="F327" s="156"/>
      <c r="G327" s="670"/>
      <c r="H327" s="88"/>
      <c r="I327" s="40"/>
      <c r="J327" s="40"/>
      <c r="K327" s="41"/>
      <c r="L327" s="42"/>
      <c r="M327" s="658"/>
      <c r="N327" s="659" t="str">
        <f t="shared" si="8"/>
        <v/>
      </c>
      <c r="O327" s="692">
        <f t="shared" si="9"/>
        <v>0</v>
      </c>
      <c r="P327" s="29"/>
      <c r="Q327" s="74"/>
      <c r="R327" s="655">
        <f t="shared" si="12"/>
        <v>0</v>
      </c>
      <c r="S327" s="28"/>
    </row>
    <row r="328" spans="1:19" ht="15" customHeight="1">
      <c r="A328" s="111">
        <v>318</v>
      </c>
      <c r="B328" s="48"/>
      <c r="C328" s="48"/>
      <c r="D328" s="35"/>
      <c r="E328" s="149"/>
      <c r="F328" s="156"/>
      <c r="G328" s="670"/>
      <c r="H328" s="88"/>
      <c r="I328" s="40"/>
      <c r="J328" s="40"/>
      <c r="K328" s="41"/>
      <c r="L328" s="42"/>
      <c r="M328" s="658"/>
      <c r="N328" s="659" t="str">
        <f t="shared" si="8"/>
        <v/>
      </c>
      <c r="O328" s="692">
        <f t="shared" si="9"/>
        <v>0</v>
      </c>
      <c r="P328" s="29"/>
      <c r="Q328" s="74"/>
      <c r="R328" s="655">
        <f t="shared" si="12"/>
        <v>0</v>
      </c>
      <c r="S328" s="28"/>
    </row>
    <row r="329" spans="1:19" ht="15" customHeight="1">
      <c r="A329" s="111">
        <v>319</v>
      </c>
      <c r="B329" s="48"/>
      <c r="C329" s="48"/>
      <c r="D329" s="35"/>
      <c r="E329" s="149"/>
      <c r="F329" s="156"/>
      <c r="G329" s="670"/>
      <c r="H329" s="88"/>
      <c r="I329" s="40"/>
      <c r="J329" s="40"/>
      <c r="K329" s="41"/>
      <c r="L329" s="42"/>
      <c r="M329" s="658"/>
      <c r="N329" s="659" t="str">
        <f t="shared" si="8"/>
        <v/>
      </c>
      <c r="O329" s="692">
        <f t="shared" si="9"/>
        <v>0</v>
      </c>
      <c r="P329" s="29"/>
      <c r="Q329" s="74"/>
      <c r="R329" s="28"/>
      <c r="S329" s="28"/>
    </row>
    <row r="330" spans="1:19" ht="15" customHeight="1">
      <c r="A330" s="111">
        <v>320</v>
      </c>
      <c r="B330" s="48"/>
      <c r="C330" s="48"/>
      <c r="D330" s="35"/>
      <c r="E330" s="149"/>
      <c r="F330" s="156"/>
      <c r="G330" s="670"/>
      <c r="H330" s="88"/>
      <c r="I330" s="40"/>
      <c r="J330" s="40"/>
      <c r="K330" s="41"/>
      <c r="L330" s="42"/>
      <c r="M330" s="658"/>
      <c r="N330" s="659" t="str">
        <f t="shared" si="8"/>
        <v/>
      </c>
      <c r="O330" s="692">
        <f t="shared" si="9"/>
        <v>0</v>
      </c>
      <c r="P330" s="29"/>
      <c r="Q330" s="74"/>
      <c r="R330" s="28"/>
      <c r="S330" s="28"/>
    </row>
    <row r="331" spans="1:19" ht="15" customHeight="1">
      <c r="A331" s="111">
        <v>321</v>
      </c>
      <c r="B331" s="48"/>
      <c r="C331" s="48"/>
      <c r="D331" s="35"/>
      <c r="E331" s="149"/>
      <c r="F331" s="156"/>
      <c r="G331" s="670"/>
      <c r="H331" s="88"/>
      <c r="I331" s="40"/>
      <c r="J331" s="40"/>
      <c r="K331" s="41"/>
      <c r="L331" s="42"/>
      <c r="M331" s="658"/>
      <c r="N331" s="659" t="str">
        <f t="shared" si="8"/>
        <v/>
      </c>
      <c r="O331" s="692">
        <f t="shared" si="9"/>
        <v>0</v>
      </c>
      <c r="P331" s="29"/>
      <c r="Q331" s="74"/>
      <c r="R331" s="28"/>
      <c r="S331" s="28"/>
    </row>
    <row r="332" spans="1:19" ht="15" customHeight="1">
      <c r="A332" s="111">
        <v>322</v>
      </c>
      <c r="B332" s="48"/>
      <c r="C332" s="48"/>
      <c r="D332" s="35"/>
      <c r="E332" s="149"/>
      <c r="F332" s="156"/>
      <c r="G332" s="670"/>
      <c r="H332" s="88"/>
      <c r="I332" s="40"/>
      <c r="J332" s="40"/>
      <c r="K332" s="41"/>
      <c r="L332" s="42"/>
      <c r="M332" s="658"/>
      <c r="N332" s="659" t="str">
        <f t="shared" si="8"/>
        <v/>
      </c>
      <c r="O332" s="692">
        <f t="shared" si="9"/>
        <v>0</v>
      </c>
      <c r="P332" s="29"/>
      <c r="Q332" s="74"/>
      <c r="R332" s="28"/>
      <c r="S332" s="28"/>
    </row>
    <row r="333" spans="1:19" ht="15" customHeight="1">
      <c r="A333" s="111">
        <v>323</v>
      </c>
      <c r="B333" s="48"/>
      <c r="C333" s="48"/>
      <c r="D333" s="35"/>
      <c r="E333" s="149"/>
      <c r="F333" s="156"/>
      <c r="G333" s="670"/>
      <c r="H333" s="88"/>
      <c r="I333" s="40"/>
      <c r="J333" s="40"/>
      <c r="K333" s="41"/>
      <c r="L333" s="42"/>
      <c r="M333" s="658"/>
      <c r="N333" s="659" t="str">
        <f t="shared" si="8"/>
        <v/>
      </c>
      <c r="O333" s="692">
        <f t="shared" si="9"/>
        <v>0</v>
      </c>
      <c r="P333" s="29"/>
      <c r="Q333" s="74"/>
      <c r="R333" s="28"/>
      <c r="S333" s="28"/>
    </row>
    <row r="334" spans="1:19" ht="15" customHeight="1">
      <c r="A334" s="111">
        <v>324</v>
      </c>
      <c r="B334" s="48"/>
      <c r="C334" s="48"/>
      <c r="D334" s="35"/>
      <c r="E334" s="149"/>
      <c r="F334" s="156"/>
      <c r="G334" s="670"/>
      <c r="H334" s="88"/>
      <c r="I334" s="40"/>
      <c r="J334" s="40"/>
      <c r="K334" s="41"/>
      <c r="L334" s="42"/>
      <c r="M334" s="658"/>
      <c r="N334" s="659" t="str">
        <f t="shared" si="8"/>
        <v/>
      </c>
      <c r="O334" s="692">
        <f t="shared" si="9"/>
        <v>0</v>
      </c>
      <c r="P334" s="29"/>
      <c r="Q334" s="74"/>
      <c r="R334" s="28"/>
      <c r="S334" s="28"/>
    </row>
    <row r="335" spans="1:19" ht="15" customHeight="1">
      <c r="A335" s="111">
        <v>325</v>
      </c>
      <c r="B335" s="48"/>
      <c r="C335" s="48"/>
      <c r="D335" s="35"/>
      <c r="E335" s="149"/>
      <c r="F335" s="156"/>
      <c r="G335" s="670"/>
      <c r="H335" s="88"/>
      <c r="I335" s="40"/>
      <c r="J335" s="40"/>
      <c r="K335" s="41"/>
      <c r="L335" s="42"/>
      <c r="M335" s="658"/>
      <c r="N335" s="659" t="str">
        <f t="shared" si="8"/>
        <v/>
      </c>
      <c r="O335" s="692">
        <f t="shared" si="9"/>
        <v>0</v>
      </c>
      <c r="P335" s="29"/>
      <c r="Q335" s="74"/>
      <c r="R335" s="28"/>
      <c r="S335" s="28"/>
    </row>
    <row r="336" spans="1:19" ht="15" customHeight="1">
      <c r="A336" s="111">
        <v>326</v>
      </c>
      <c r="B336" s="48"/>
      <c r="C336" s="48"/>
      <c r="D336" s="35"/>
      <c r="E336" s="149"/>
      <c r="F336" s="156"/>
      <c r="G336" s="670"/>
      <c r="H336" s="88"/>
      <c r="I336" s="40"/>
      <c r="J336" s="40"/>
      <c r="K336" s="41"/>
      <c r="L336" s="42"/>
      <c r="M336" s="658"/>
      <c r="N336" s="659" t="str">
        <f t="shared" si="8"/>
        <v/>
      </c>
      <c r="O336" s="692">
        <f t="shared" si="9"/>
        <v>0</v>
      </c>
      <c r="P336" s="29"/>
      <c r="Q336" s="74"/>
      <c r="R336" s="28"/>
      <c r="S336" s="28"/>
    </row>
    <row r="337" spans="1:19" ht="15" customHeight="1">
      <c r="A337" s="111">
        <v>327</v>
      </c>
      <c r="B337" s="48"/>
      <c r="C337" s="48"/>
      <c r="D337" s="35"/>
      <c r="E337" s="149"/>
      <c r="F337" s="156"/>
      <c r="G337" s="670"/>
      <c r="H337" s="88"/>
      <c r="I337" s="40"/>
      <c r="J337" s="40"/>
      <c r="K337" s="41"/>
      <c r="L337" s="42"/>
      <c r="M337" s="658"/>
      <c r="N337" s="659" t="str">
        <f t="shared" si="8"/>
        <v/>
      </c>
      <c r="O337" s="692">
        <f t="shared" si="9"/>
        <v>0</v>
      </c>
      <c r="P337" s="29"/>
      <c r="Q337" s="74"/>
      <c r="R337" s="28"/>
      <c r="S337" s="28"/>
    </row>
    <row r="338" spans="1:19" ht="15" customHeight="1">
      <c r="A338" s="111">
        <v>328</v>
      </c>
      <c r="B338" s="48"/>
      <c r="C338" s="48"/>
      <c r="D338" s="35"/>
      <c r="E338" s="149"/>
      <c r="F338" s="156"/>
      <c r="G338" s="670"/>
      <c r="H338" s="88"/>
      <c r="I338" s="40"/>
      <c r="J338" s="40"/>
      <c r="K338" s="41"/>
      <c r="L338" s="42"/>
      <c r="M338" s="658"/>
      <c r="N338" s="659" t="str">
        <f t="shared" si="8"/>
        <v/>
      </c>
      <c r="O338" s="692">
        <f t="shared" si="9"/>
        <v>0</v>
      </c>
      <c r="P338" s="29"/>
      <c r="Q338" s="74"/>
      <c r="R338" s="28"/>
      <c r="S338" s="28"/>
    </row>
    <row r="339" spans="1:19" ht="15" customHeight="1">
      <c r="A339" s="111">
        <v>329</v>
      </c>
      <c r="B339" s="48"/>
      <c r="C339" s="48"/>
      <c r="D339" s="35"/>
      <c r="E339" s="149"/>
      <c r="F339" s="156"/>
      <c r="G339" s="670"/>
      <c r="H339" s="88"/>
      <c r="I339" s="40"/>
      <c r="J339" s="40"/>
      <c r="K339" s="41"/>
      <c r="L339" s="42"/>
      <c r="M339" s="658"/>
      <c r="N339" s="659" t="str">
        <f t="shared" si="8"/>
        <v/>
      </c>
      <c r="O339" s="692">
        <f t="shared" si="9"/>
        <v>0</v>
      </c>
      <c r="P339" s="29"/>
      <c r="Q339" s="74"/>
      <c r="R339" s="28"/>
      <c r="S339" s="28"/>
    </row>
    <row r="340" spans="1:19" ht="15" customHeight="1">
      <c r="A340" s="111">
        <v>330</v>
      </c>
      <c r="B340" s="48"/>
      <c r="C340" s="48"/>
      <c r="D340" s="35"/>
      <c r="E340" s="149"/>
      <c r="F340" s="156"/>
      <c r="G340" s="670"/>
      <c r="H340" s="88"/>
      <c r="I340" s="40"/>
      <c r="J340" s="40"/>
      <c r="K340" s="41"/>
      <c r="L340" s="42"/>
      <c r="M340" s="658"/>
      <c r="N340" s="659" t="str">
        <f t="shared" si="8"/>
        <v/>
      </c>
      <c r="O340" s="692">
        <f t="shared" si="9"/>
        <v>0</v>
      </c>
      <c r="P340" s="29"/>
      <c r="Q340" s="74"/>
      <c r="R340" s="28"/>
      <c r="S340" s="28"/>
    </row>
    <row r="341" spans="1:19" ht="15" customHeight="1">
      <c r="A341" s="111">
        <v>331</v>
      </c>
      <c r="B341" s="48"/>
      <c r="C341" s="48"/>
      <c r="D341" s="35"/>
      <c r="E341" s="149"/>
      <c r="F341" s="156"/>
      <c r="G341" s="670"/>
      <c r="H341" s="88"/>
      <c r="I341" s="40"/>
      <c r="J341" s="40"/>
      <c r="K341" s="41"/>
      <c r="L341" s="42"/>
      <c r="M341" s="658"/>
      <c r="N341" s="659" t="str">
        <f t="shared" si="8"/>
        <v/>
      </c>
      <c r="O341" s="692">
        <f t="shared" si="9"/>
        <v>0</v>
      </c>
      <c r="P341" s="29"/>
      <c r="Q341" s="74"/>
      <c r="R341" s="28"/>
      <c r="S341" s="28"/>
    </row>
    <row r="342" spans="1:19" ht="15" customHeight="1">
      <c r="A342" s="111">
        <v>332</v>
      </c>
      <c r="B342" s="48"/>
      <c r="C342" s="48"/>
      <c r="D342" s="35"/>
      <c r="E342" s="149"/>
      <c r="F342" s="156"/>
      <c r="G342" s="670"/>
      <c r="H342" s="88"/>
      <c r="I342" s="40"/>
      <c r="J342" s="40"/>
      <c r="K342" s="41"/>
      <c r="L342" s="42"/>
      <c r="M342" s="658"/>
      <c r="N342" s="659" t="str">
        <f t="shared" si="8"/>
        <v/>
      </c>
      <c r="O342" s="692">
        <f t="shared" si="9"/>
        <v>0</v>
      </c>
      <c r="P342" s="29"/>
      <c r="Q342" s="74"/>
      <c r="R342" s="28"/>
      <c r="S342" s="28"/>
    </row>
    <row r="343" spans="1:19" ht="15" customHeight="1">
      <c r="A343" s="111">
        <v>333</v>
      </c>
      <c r="B343" s="48"/>
      <c r="C343" s="48"/>
      <c r="D343" s="35"/>
      <c r="E343" s="149"/>
      <c r="F343" s="156"/>
      <c r="G343" s="670"/>
      <c r="H343" s="88"/>
      <c r="I343" s="40"/>
      <c r="J343" s="40"/>
      <c r="K343" s="41"/>
      <c r="L343" s="42"/>
      <c r="M343" s="658"/>
      <c r="N343" s="659" t="str">
        <f t="shared" si="8"/>
        <v/>
      </c>
      <c r="O343" s="692">
        <f t="shared" si="9"/>
        <v>0</v>
      </c>
      <c r="P343" s="29"/>
      <c r="Q343" s="74"/>
      <c r="R343" s="28"/>
      <c r="S343" s="28"/>
    </row>
    <row r="344" spans="1:19" ht="15" customHeight="1">
      <c r="A344" s="111">
        <v>334</v>
      </c>
      <c r="B344" s="48"/>
      <c r="C344" s="48"/>
      <c r="D344" s="35"/>
      <c r="E344" s="149"/>
      <c r="F344" s="156"/>
      <c r="G344" s="670"/>
      <c r="H344" s="88"/>
      <c r="I344" s="40"/>
      <c r="J344" s="40"/>
      <c r="K344" s="41"/>
      <c r="L344" s="42"/>
      <c r="M344" s="658"/>
      <c r="N344" s="659" t="str">
        <f t="shared" si="8"/>
        <v/>
      </c>
      <c r="O344" s="692">
        <f t="shared" si="9"/>
        <v>0</v>
      </c>
      <c r="P344" s="29"/>
      <c r="Q344" s="74"/>
      <c r="R344" s="28"/>
      <c r="S344" s="28"/>
    </row>
    <row r="345" spans="1:19" ht="15" customHeight="1">
      <c r="A345" s="111">
        <v>335</v>
      </c>
      <c r="B345" s="48"/>
      <c r="C345" s="48"/>
      <c r="D345" s="35"/>
      <c r="E345" s="149"/>
      <c r="F345" s="156"/>
      <c r="G345" s="670"/>
      <c r="H345" s="88"/>
      <c r="I345" s="40"/>
      <c r="J345" s="40"/>
      <c r="K345" s="41"/>
      <c r="L345" s="42"/>
      <c r="M345" s="658"/>
      <c r="N345" s="659" t="str">
        <f t="shared" si="8"/>
        <v/>
      </c>
      <c r="O345" s="692">
        <f t="shared" si="9"/>
        <v>0</v>
      </c>
      <c r="P345" s="29"/>
      <c r="Q345" s="74"/>
      <c r="R345" s="28"/>
      <c r="S345" s="28"/>
    </row>
    <row r="346" spans="1:19" ht="15" customHeight="1">
      <c r="A346" s="111">
        <v>336</v>
      </c>
      <c r="B346" s="48"/>
      <c r="C346" s="48"/>
      <c r="D346" s="35"/>
      <c r="E346" s="149"/>
      <c r="F346" s="156"/>
      <c r="G346" s="670"/>
      <c r="H346" s="88"/>
      <c r="I346" s="40"/>
      <c r="J346" s="40"/>
      <c r="K346" s="41"/>
      <c r="L346" s="42"/>
      <c r="M346" s="658"/>
      <c r="N346" s="659" t="str">
        <f t="shared" si="8"/>
        <v/>
      </c>
      <c r="O346" s="692">
        <f t="shared" si="9"/>
        <v>0</v>
      </c>
      <c r="P346" s="29"/>
      <c r="Q346" s="74"/>
      <c r="R346" s="28"/>
      <c r="S346" s="28"/>
    </row>
    <row r="347" spans="1:19" ht="15" customHeight="1">
      <c r="A347" s="111">
        <v>337</v>
      </c>
      <c r="B347" s="48"/>
      <c r="C347" s="48"/>
      <c r="D347" s="35"/>
      <c r="E347" s="149"/>
      <c r="F347" s="156"/>
      <c r="G347" s="670"/>
      <c r="H347" s="88"/>
      <c r="I347" s="40"/>
      <c r="J347" s="40"/>
      <c r="K347" s="41"/>
      <c r="L347" s="42"/>
      <c r="M347" s="658"/>
      <c r="N347" s="659" t="str">
        <f t="shared" si="8"/>
        <v/>
      </c>
      <c r="O347" s="692">
        <f t="shared" si="9"/>
        <v>0</v>
      </c>
      <c r="P347" s="29"/>
      <c r="Q347" s="74"/>
      <c r="R347" s="28"/>
      <c r="S347" s="28"/>
    </row>
    <row r="348" spans="1:19" ht="15" customHeight="1">
      <c r="A348" s="111">
        <v>338</v>
      </c>
      <c r="B348" s="48"/>
      <c r="C348" s="48"/>
      <c r="D348" s="35"/>
      <c r="E348" s="149"/>
      <c r="F348" s="156"/>
      <c r="G348" s="670"/>
      <c r="H348" s="88"/>
      <c r="I348" s="40"/>
      <c r="J348" s="40"/>
      <c r="K348" s="41"/>
      <c r="L348" s="42"/>
      <c r="M348" s="658"/>
      <c r="N348" s="659" t="str">
        <f t="shared" si="8"/>
        <v/>
      </c>
      <c r="O348" s="692">
        <f t="shared" si="9"/>
        <v>0</v>
      </c>
      <c r="P348" s="29"/>
      <c r="Q348" s="74"/>
      <c r="R348" s="28"/>
      <c r="S348" s="28"/>
    </row>
    <row r="349" spans="1:19" ht="15" customHeight="1">
      <c r="A349" s="111">
        <v>339</v>
      </c>
      <c r="B349" s="48"/>
      <c r="C349" s="48"/>
      <c r="D349" s="35"/>
      <c r="E349" s="149"/>
      <c r="F349" s="156"/>
      <c r="G349" s="670"/>
      <c r="H349" s="88"/>
      <c r="I349" s="40"/>
      <c r="J349" s="40"/>
      <c r="K349" s="41"/>
      <c r="L349" s="42"/>
      <c r="M349" s="658"/>
      <c r="N349" s="659" t="str">
        <f t="shared" si="8"/>
        <v/>
      </c>
      <c r="O349" s="692">
        <f t="shared" si="9"/>
        <v>0</v>
      </c>
      <c r="P349" s="29"/>
      <c r="Q349" s="74"/>
      <c r="R349" s="28"/>
      <c r="S349" s="28"/>
    </row>
    <row r="350" spans="1:19" ht="15" customHeight="1">
      <c r="A350" s="111">
        <v>340</v>
      </c>
      <c r="B350" s="48"/>
      <c r="C350" s="48"/>
      <c r="D350" s="35"/>
      <c r="E350" s="149"/>
      <c r="F350" s="156"/>
      <c r="G350" s="670"/>
      <c r="H350" s="88"/>
      <c r="I350" s="40"/>
      <c r="J350" s="40"/>
      <c r="K350" s="41"/>
      <c r="L350" s="42"/>
      <c r="M350" s="658"/>
      <c r="N350" s="659" t="str">
        <f t="shared" si="8"/>
        <v/>
      </c>
      <c r="O350" s="692">
        <f t="shared" si="9"/>
        <v>0</v>
      </c>
      <c r="P350" s="29"/>
      <c r="Q350" s="74"/>
      <c r="R350" s="28"/>
      <c r="S350" s="28"/>
    </row>
    <row r="351" spans="1:19" ht="15" customHeight="1">
      <c r="A351" s="111">
        <v>341</v>
      </c>
      <c r="B351" s="48"/>
      <c r="C351" s="48"/>
      <c r="D351" s="35"/>
      <c r="E351" s="149"/>
      <c r="F351" s="156"/>
      <c r="G351" s="670"/>
      <c r="H351" s="88"/>
      <c r="I351" s="40"/>
      <c r="J351" s="40"/>
      <c r="K351" s="41"/>
      <c r="L351" s="42"/>
      <c r="M351" s="658"/>
      <c r="N351" s="659" t="str">
        <f t="shared" si="8"/>
        <v/>
      </c>
      <c r="O351" s="692">
        <f t="shared" si="9"/>
        <v>0</v>
      </c>
      <c r="P351" s="29"/>
      <c r="Q351" s="74"/>
      <c r="R351" s="28"/>
      <c r="S351" s="28"/>
    </row>
    <row r="352" spans="1:19" ht="15" customHeight="1">
      <c r="A352" s="111">
        <v>342</v>
      </c>
      <c r="B352" s="48"/>
      <c r="C352" s="48"/>
      <c r="D352" s="35"/>
      <c r="E352" s="149"/>
      <c r="F352" s="156"/>
      <c r="G352" s="670"/>
      <c r="H352" s="88"/>
      <c r="I352" s="40"/>
      <c r="J352" s="40"/>
      <c r="K352" s="41"/>
      <c r="L352" s="42"/>
      <c r="M352" s="658"/>
      <c r="N352" s="659" t="str">
        <f t="shared" si="8"/>
        <v/>
      </c>
      <c r="O352" s="692">
        <f t="shared" si="9"/>
        <v>0</v>
      </c>
      <c r="P352" s="29"/>
      <c r="Q352" s="74"/>
      <c r="R352" s="28"/>
      <c r="S352" s="28"/>
    </row>
    <row r="353" spans="1:19" ht="15" customHeight="1">
      <c r="A353" s="111">
        <v>343</v>
      </c>
      <c r="B353" s="48"/>
      <c r="C353" s="48"/>
      <c r="D353" s="35"/>
      <c r="E353" s="149"/>
      <c r="F353" s="156"/>
      <c r="G353" s="670"/>
      <c r="H353" s="88"/>
      <c r="I353" s="40"/>
      <c r="J353" s="40"/>
      <c r="K353" s="41"/>
      <c r="L353" s="42"/>
      <c r="M353" s="658"/>
      <c r="N353" s="659" t="str">
        <f t="shared" si="8"/>
        <v/>
      </c>
      <c r="O353" s="692">
        <f t="shared" si="9"/>
        <v>0</v>
      </c>
      <c r="P353" s="29"/>
      <c r="Q353" s="74"/>
      <c r="R353" s="28"/>
      <c r="S353" s="28"/>
    </row>
    <row r="354" spans="1:19" ht="15" customHeight="1">
      <c r="A354" s="111">
        <v>344</v>
      </c>
      <c r="B354" s="48"/>
      <c r="C354" s="48"/>
      <c r="D354" s="35"/>
      <c r="E354" s="149"/>
      <c r="F354" s="156"/>
      <c r="G354" s="670"/>
      <c r="H354" s="88"/>
      <c r="I354" s="40"/>
      <c r="J354" s="40"/>
      <c r="K354" s="41"/>
      <c r="L354" s="42"/>
      <c r="M354" s="658"/>
      <c r="N354" s="659" t="str">
        <f t="shared" si="8"/>
        <v/>
      </c>
      <c r="O354" s="692">
        <f t="shared" si="9"/>
        <v>0</v>
      </c>
      <c r="P354" s="29"/>
      <c r="Q354" s="74"/>
      <c r="R354" s="28"/>
      <c r="S354" s="28"/>
    </row>
    <row r="355" spans="1:19" ht="15" customHeight="1">
      <c r="A355" s="111">
        <v>345</v>
      </c>
      <c r="B355" s="48"/>
      <c r="C355" s="48"/>
      <c r="D355" s="35"/>
      <c r="E355" s="149"/>
      <c r="F355" s="156"/>
      <c r="G355" s="670"/>
      <c r="H355" s="88"/>
      <c r="I355" s="40"/>
      <c r="J355" s="40"/>
      <c r="K355" s="41"/>
      <c r="L355" s="42"/>
      <c r="M355" s="658"/>
      <c r="N355" s="659" t="str">
        <f t="shared" si="8"/>
        <v/>
      </c>
      <c r="O355" s="692">
        <f t="shared" si="9"/>
        <v>0</v>
      </c>
      <c r="P355" s="29"/>
      <c r="Q355" s="74"/>
      <c r="R355" s="28"/>
      <c r="S355" s="28"/>
    </row>
    <row r="356" spans="1:19" ht="15" customHeight="1">
      <c r="A356" s="111">
        <v>346</v>
      </c>
      <c r="B356" s="48"/>
      <c r="C356" s="48"/>
      <c r="D356" s="35"/>
      <c r="E356" s="149"/>
      <c r="F356" s="156"/>
      <c r="G356" s="670"/>
      <c r="H356" s="88"/>
      <c r="I356" s="40"/>
      <c r="J356" s="40"/>
      <c r="K356" s="41"/>
      <c r="L356" s="42"/>
      <c r="M356" s="658"/>
      <c r="N356" s="659" t="str">
        <f t="shared" si="8"/>
        <v/>
      </c>
      <c r="O356" s="692">
        <f t="shared" si="9"/>
        <v>0</v>
      </c>
      <c r="P356" s="29"/>
      <c r="Q356" s="74"/>
      <c r="R356" s="28"/>
      <c r="S356" s="28"/>
    </row>
    <row r="357" spans="1:19" ht="15" customHeight="1">
      <c r="A357" s="111">
        <v>347</v>
      </c>
      <c r="B357" s="48"/>
      <c r="C357" s="48"/>
      <c r="D357" s="35"/>
      <c r="E357" s="149"/>
      <c r="F357" s="156"/>
      <c r="G357" s="670"/>
      <c r="H357" s="88"/>
      <c r="I357" s="40"/>
      <c r="J357" s="40"/>
      <c r="K357" s="41"/>
      <c r="L357" s="42"/>
      <c r="M357" s="658"/>
      <c r="N357" s="659" t="str">
        <f t="shared" si="8"/>
        <v/>
      </c>
      <c r="O357" s="692">
        <f t="shared" si="9"/>
        <v>0</v>
      </c>
      <c r="P357" s="29"/>
      <c r="Q357" s="74"/>
      <c r="R357" s="28"/>
      <c r="S357" s="28"/>
    </row>
    <row r="358" spans="1:19" ht="15" customHeight="1">
      <c r="A358" s="111">
        <v>348</v>
      </c>
      <c r="B358" s="48"/>
      <c r="C358" s="48"/>
      <c r="D358" s="35"/>
      <c r="E358" s="149"/>
      <c r="F358" s="156"/>
      <c r="G358" s="670"/>
      <c r="H358" s="88"/>
      <c r="I358" s="40"/>
      <c r="J358" s="40"/>
      <c r="K358" s="41"/>
      <c r="L358" s="42"/>
      <c r="M358" s="658"/>
      <c r="N358" s="659" t="str">
        <f t="shared" si="8"/>
        <v/>
      </c>
      <c r="O358" s="692">
        <f t="shared" si="9"/>
        <v>0</v>
      </c>
      <c r="P358" s="29"/>
      <c r="Q358" s="74"/>
      <c r="R358" s="28"/>
      <c r="S358" s="28"/>
    </row>
    <row r="359" spans="1:19" ht="15" customHeight="1">
      <c r="A359" s="111">
        <v>349</v>
      </c>
      <c r="B359" s="48"/>
      <c r="C359" s="48"/>
      <c r="D359" s="35"/>
      <c r="E359" s="149"/>
      <c r="F359" s="156"/>
      <c r="G359" s="670"/>
      <c r="H359" s="88"/>
      <c r="I359" s="40"/>
      <c r="J359" s="40"/>
      <c r="K359" s="41"/>
      <c r="L359" s="42"/>
      <c r="M359" s="658"/>
      <c r="N359" s="659" t="str">
        <f t="shared" si="8"/>
        <v/>
      </c>
      <c r="O359" s="692">
        <f t="shared" si="9"/>
        <v>0</v>
      </c>
      <c r="P359" s="29"/>
      <c r="Q359" s="74"/>
      <c r="R359" s="28"/>
      <c r="S359" s="28"/>
    </row>
    <row r="360" spans="1:19" ht="15" customHeight="1">
      <c r="A360" s="111">
        <v>350</v>
      </c>
      <c r="B360" s="48"/>
      <c r="C360" s="48"/>
      <c r="D360" s="35"/>
      <c r="E360" s="149"/>
      <c r="F360" s="156"/>
      <c r="G360" s="670"/>
      <c r="H360" s="88"/>
      <c r="I360" s="40"/>
      <c r="J360" s="40"/>
      <c r="K360" s="41"/>
      <c r="L360" s="42"/>
      <c r="M360" s="658"/>
      <c r="N360" s="659" t="str">
        <f t="shared" si="8"/>
        <v/>
      </c>
      <c r="O360" s="692">
        <f t="shared" si="9"/>
        <v>0</v>
      </c>
      <c r="P360" s="29"/>
      <c r="Q360" s="74"/>
      <c r="R360" s="28"/>
      <c r="S360" s="28"/>
    </row>
    <row r="361" spans="1:19" ht="15" customHeight="1">
      <c r="A361" s="111">
        <v>351</v>
      </c>
      <c r="B361" s="48"/>
      <c r="C361" s="48"/>
      <c r="D361" s="35"/>
      <c r="E361" s="149"/>
      <c r="F361" s="156"/>
      <c r="G361" s="670"/>
      <c r="H361" s="88"/>
      <c r="I361" s="40"/>
      <c r="J361" s="40"/>
      <c r="K361" s="41"/>
      <c r="L361" s="42"/>
      <c r="M361" s="658"/>
      <c r="N361" s="659" t="str">
        <f t="shared" si="8"/>
        <v/>
      </c>
      <c r="O361" s="692">
        <f t="shared" si="9"/>
        <v>0</v>
      </c>
      <c r="P361" s="29"/>
      <c r="Q361" s="74"/>
      <c r="R361" s="28"/>
      <c r="S361" s="28"/>
    </row>
    <row r="362" spans="1:19" ht="15" customHeight="1">
      <c r="A362" s="111">
        <v>352</v>
      </c>
      <c r="B362" s="48"/>
      <c r="C362" s="48"/>
      <c r="D362" s="35"/>
      <c r="E362" s="149"/>
      <c r="F362" s="156"/>
      <c r="G362" s="670"/>
      <c r="H362" s="88"/>
      <c r="I362" s="40"/>
      <c r="J362" s="40"/>
      <c r="K362" s="41"/>
      <c r="L362" s="42"/>
      <c r="M362" s="658"/>
      <c r="N362" s="659" t="str">
        <f t="shared" si="8"/>
        <v/>
      </c>
      <c r="O362" s="692">
        <f t="shared" si="9"/>
        <v>0</v>
      </c>
      <c r="P362" s="29"/>
      <c r="Q362" s="74"/>
      <c r="R362" s="28"/>
      <c r="S362" s="28"/>
    </row>
    <row r="363" spans="1:19" ht="15" customHeight="1">
      <c r="A363" s="111">
        <v>353</v>
      </c>
      <c r="B363" s="48"/>
      <c r="C363" s="48"/>
      <c r="D363" s="35"/>
      <c r="E363" s="149"/>
      <c r="F363" s="156"/>
      <c r="G363" s="670"/>
      <c r="H363" s="88"/>
      <c r="I363" s="40"/>
      <c r="J363" s="40"/>
      <c r="K363" s="41"/>
      <c r="L363" s="42"/>
      <c r="M363" s="658"/>
      <c r="N363" s="659" t="str">
        <f t="shared" si="8"/>
        <v/>
      </c>
      <c r="O363" s="692">
        <f t="shared" si="9"/>
        <v>0</v>
      </c>
      <c r="P363" s="29"/>
      <c r="Q363" s="74"/>
      <c r="R363" s="28"/>
      <c r="S363" s="28"/>
    </row>
    <row r="364" spans="1:19" ht="15" customHeight="1">
      <c r="A364" s="111">
        <v>354</v>
      </c>
      <c r="B364" s="48"/>
      <c r="C364" s="48"/>
      <c r="D364" s="35"/>
      <c r="E364" s="149"/>
      <c r="F364" s="156"/>
      <c r="G364" s="670"/>
      <c r="H364" s="88"/>
      <c r="I364" s="40"/>
      <c r="J364" s="40"/>
      <c r="K364" s="41"/>
      <c r="L364" s="42"/>
      <c r="M364" s="658"/>
      <c r="N364" s="659" t="str">
        <f t="shared" si="8"/>
        <v/>
      </c>
      <c r="O364" s="692">
        <f t="shared" si="9"/>
        <v>0</v>
      </c>
      <c r="P364" s="29"/>
      <c r="Q364" s="74"/>
      <c r="R364" s="28"/>
      <c r="S364" s="28"/>
    </row>
    <row r="365" spans="1:19" ht="15" customHeight="1">
      <c r="A365" s="111">
        <v>355</v>
      </c>
      <c r="B365" s="48"/>
      <c r="C365" s="48"/>
      <c r="D365" s="35"/>
      <c r="E365" s="149"/>
      <c r="F365" s="156"/>
      <c r="G365" s="670"/>
      <c r="H365" s="88"/>
      <c r="I365" s="40"/>
      <c r="J365" s="40"/>
      <c r="K365" s="41"/>
      <c r="L365" s="42"/>
      <c r="M365" s="658"/>
      <c r="N365" s="659" t="str">
        <f t="shared" si="8"/>
        <v/>
      </c>
      <c r="O365" s="692">
        <f t="shared" si="9"/>
        <v>0</v>
      </c>
      <c r="P365" s="29"/>
      <c r="Q365" s="74"/>
      <c r="R365" s="28"/>
      <c r="S365" s="28"/>
    </row>
    <row r="366" spans="1:19" ht="15" customHeight="1">
      <c r="A366" s="111">
        <v>356</v>
      </c>
      <c r="B366" s="48"/>
      <c r="C366" s="48"/>
      <c r="D366" s="35"/>
      <c r="E366" s="149"/>
      <c r="F366" s="156"/>
      <c r="G366" s="670"/>
      <c r="H366" s="88"/>
      <c r="I366" s="40"/>
      <c r="J366" s="40"/>
      <c r="K366" s="41"/>
      <c r="L366" s="42"/>
      <c r="M366" s="658"/>
      <c r="N366" s="659" t="str">
        <f t="shared" si="8"/>
        <v/>
      </c>
      <c r="O366" s="692">
        <f t="shared" si="9"/>
        <v>0</v>
      </c>
      <c r="P366" s="29"/>
      <c r="Q366" s="74"/>
      <c r="R366" s="28"/>
      <c r="S366" s="28"/>
    </row>
    <row r="367" spans="1:19" ht="15" customHeight="1">
      <c r="A367" s="111">
        <v>357</v>
      </c>
      <c r="B367" s="48"/>
      <c r="C367" s="48"/>
      <c r="D367" s="35"/>
      <c r="E367" s="149"/>
      <c r="F367" s="156"/>
      <c r="G367" s="670"/>
      <c r="H367" s="88"/>
      <c r="I367" s="40"/>
      <c r="J367" s="40"/>
      <c r="K367" s="41"/>
      <c r="L367" s="42"/>
      <c r="M367" s="658"/>
      <c r="N367" s="659" t="str">
        <f t="shared" si="8"/>
        <v/>
      </c>
      <c r="O367" s="692">
        <f t="shared" si="9"/>
        <v>0</v>
      </c>
      <c r="P367" s="29"/>
      <c r="Q367" s="74"/>
      <c r="R367" s="28"/>
      <c r="S367" s="28"/>
    </row>
    <row r="368" spans="1:19" ht="15" customHeight="1">
      <c r="A368" s="111">
        <v>358</v>
      </c>
      <c r="B368" s="48"/>
      <c r="C368" s="48"/>
      <c r="D368" s="35"/>
      <c r="E368" s="149"/>
      <c r="F368" s="156"/>
      <c r="G368" s="670"/>
      <c r="H368" s="88"/>
      <c r="I368" s="40"/>
      <c r="J368" s="40"/>
      <c r="K368" s="41"/>
      <c r="L368" s="42"/>
      <c r="M368" s="658"/>
      <c r="N368" s="659" t="str">
        <f t="shared" si="8"/>
        <v/>
      </c>
      <c r="O368" s="692">
        <f t="shared" si="9"/>
        <v>0</v>
      </c>
      <c r="P368" s="29"/>
      <c r="Q368" s="74"/>
      <c r="R368" s="28"/>
      <c r="S368" s="28"/>
    </row>
    <row r="369" spans="1:19" ht="15" customHeight="1">
      <c r="A369" s="111">
        <v>359</v>
      </c>
      <c r="B369" s="48"/>
      <c r="C369" s="48"/>
      <c r="D369" s="35"/>
      <c r="E369" s="149"/>
      <c r="F369" s="156"/>
      <c r="G369" s="670"/>
      <c r="H369" s="88"/>
      <c r="I369" s="40"/>
      <c r="J369" s="40"/>
      <c r="K369" s="41"/>
      <c r="L369" s="42"/>
      <c r="M369" s="658"/>
      <c r="N369" s="659" t="str">
        <f t="shared" si="8"/>
        <v/>
      </c>
      <c r="O369" s="692">
        <f t="shared" si="9"/>
        <v>0</v>
      </c>
      <c r="P369" s="29"/>
      <c r="Q369" s="74"/>
      <c r="R369" s="28"/>
      <c r="S369" s="28"/>
    </row>
    <row r="370" spans="1:19" ht="15" customHeight="1">
      <c r="A370" s="111">
        <v>360</v>
      </c>
      <c r="B370" s="48"/>
      <c r="C370" s="48"/>
      <c r="D370" s="35"/>
      <c r="E370" s="149"/>
      <c r="F370" s="156"/>
      <c r="G370" s="670"/>
      <c r="H370" s="88"/>
      <c r="I370" s="40"/>
      <c r="J370" s="40"/>
      <c r="K370" s="41"/>
      <c r="L370" s="42"/>
      <c r="M370" s="658"/>
      <c r="N370" s="659" t="str">
        <f t="shared" si="8"/>
        <v/>
      </c>
      <c r="O370" s="692">
        <f t="shared" si="9"/>
        <v>0</v>
      </c>
      <c r="P370" s="29"/>
      <c r="Q370" s="74"/>
      <c r="R370" s="28"/>
      <c r="S370" s="28"/>
    </row>
    <row r="371" spans="1:19" ht="15" customHeight="1">
      <c r="A371" s="111">
        <v>361</v>
      </c>
      <c r="B371" s="48"/>
      <c r="C371" s="48"/>
      <c r="D371" s="35"/>
      <c r="E371" s="149"/>
      <c r="F371" s="156"/>
      <c r="G371" s="670"/>
      <c r="H371" s="88"/>
      <c r="I371" s="40"/>
      <c r="J371" s="40"/>
      <c r="K371" s="41"/>
      <c r="L371" s="42"/>
      <c r="M371" s="658"/>
      <c r="N371" s="659" t="str">
        <f t="shared" si="8"/>
        <v/>
      </c>
      <c r="O371" s="692">
        <f t="shared" si="9"/>
        <v>0</v>
      </c>
      <c r="P371" s="29"/>
      <c r="Q371" s="74"/>
      <c r="R371" s="28"/>
      <c r="S371" s="28"/>
    </row>
    <row r="372" spans="1:19" ht="15" customHeight="1">
      <c r="A372" s="111">
        <v>362</v>
      </c>
      <c r="B372" s="48"/>
      <c r="C372" s="48"/>
      <c r="D372" s="35"/>
      <c r="E372" s="149"/>
      <c r="F372" s="156"/>
      <c r="G372" s="670"/>
      <c r="H372" s="88"/>
      <c r="I372" s="40"/>
      <c r="J372" s="40"/>
      <c r="K372" s="41"/>
      <c r="L372" s="42"/>
      <c r="M372" s="658"/>
      <c r="N372" s="659" t="str">
        <f t="shared" si="8"/>
        <v/>
      </c>
      <c r="O372" s="692">
        <f t="shared" si="9"/>
        <v>0</v>
      </c>
      <c r="P372" s="29"/>
      <c r="Q372" s="74"/>
      <c r="R372" s="28"/>
      <c r="S372" s="28"/>
    </row>
    <row r="373" spans="1:19" ht="15" customHeight="1">
      <c r="A373" s="111">
        <v>363</v>
      </c>
      <c r="B373" s="48"/>
      <c r="C373" s="48"/>
      <c r="D373" s="35"/>
      <c r="E373" s="149"/>
      <c r="F373" s="156"/>
      <c r="G373" s="670"/>
      <c r="H373" s="88"/>
      <c r="I373" s="40"/>
      <c r="J373" s="40"/>
      <c r="K373" s="41"/>
      <c r="L373" s="42"/>
      <c r="M373" s="658"/>
      <c r="N373" s="659" t="str">
        <f t="shared" si="8"/>
        <v/>
      </c>
      <c r="O373" s="692">
        <f t="shared" si="9"/>
        <v>0</v>
      </c>
      <c r="P373" s="29"/>
      <c r="Q373" s="74"/>
      <c r="R373" s="28"/>
      <c r="S373" s="28"/>
    </row>
    <row r="374" spans="1:19" ht="15" customHeight="1">
      <c r="A374" s="111">
        <v>364</v>
      </c>
      <c r="B374" s="48"/>
      <c r="C374" s="48"/>
      <c r="D374" s="35"/>
      <c r="E374" s="149"/>
      <c r="F374" s="156"/>
      <c r="G374" s="670"/>
      <c r="H374" s="88"/>
      <c r="I374" s="40"/>
      <c r="J374" s="40"/>
      <c r="K374" s="41"/>
      <c r="L374" s="42"/>
      <c r="M374" s="658"/>
      <c r="N374" s="659" t="str">
        <f t="shared" si="8"/>
        <v/>
      </c>
      <c r="O374" s="692">
        <f t="shared" si="9"/>
        <v>0</v>
      </c>
      <c r="P374" s="29"/>
      <c r="Q374" s="74"/>
      <c r="R374" s="28"/>
      <c r="S374" s="28"/>
    </row>
    <row r="375" spans="1:19" ht="15" customHeight="1">
      <c r="A375" s="111">
        <v>365</v>
      </c>
      <c r="B375" s="48"/>
      <c r="C375" s="48"/>
      <c r="D375" s="35"/>
      <c r="E375" s="149"/>
      <c r="F375" s="156"/>
      <c r="G375" s="670"/>
      <c r="H375" s="88"/>
      <c r="I375" s="40"/>
      <c r="J375" s="40"/>
      <c r="K375" s="41"/>
      <c r="L375" s="42"/>
      <c r="M375" s="658"/>
      <c r="N375" s="659" t="str">
        <f t="shared" si="8"/>
        <v/>
      </c>
      <c r="O375" s="692">
        <f t="shared" si="9"/>
        <v>0</v>
      </c>
      <c r="P375" s="29"/>
      <c r="Q375" s="74"/>
      <c r="R375" s="28"/>
      <c r="S375" s="28"/>
    </row>
    <row r="376" spans="1:19" ht="15" customHeight="1">
      <c r="A376" s="111">
        <v>366</v>
      </c>
      <c r="B376" s="48"/>
      <c r="C376" s="48"/>
      <c r="D376" s="35"/>
      <c r="E376" s="149"/>
      <c r="F376" s="156"/>
      <c r="G376" s="670"/>
      <c r="H376" s="88"/>
      <c r="I376" s="40"/>
      <c r="J376" s="40"/>
      <c r="K376" s="41"/>
      <c r="L376" s="42"/>
      <c r="M376" s="658"/>
      <c r="N376" s="659" t="str">
        <f t="shared" si="8"/>
        <v/>
      </c>
      <c r="O376" s="692">
        <f t="shared" si="9"/>
        <v>0</v>
      </c>
      <c r="P376" s="29"/>
      <c r="Q376" s="74"/>
      <c r="R376" s="28"/>
      <c r="S376" s="28"/>
    </row>
    <row r="377" spans="1:19" ht="15" customHeight="1">
      <c r="A377" s="111">
        <v>367</v>
      </c>
      <c r="B377" s="48"/>
      <c r="C377" s="48"/>
      <c r="D377" s="35"/>
      <c r="E377" s="149"/>
      <c r="F377" s="156"/>
      <c r="G377" s="670"/>
      <c r="H377" s="88"/>
      <c r="I377" s="40"/>
      <c r="J377" s="40"/>
      <c r="K377" s="41"/>
      <c r="L377" s="42"/>
      <c r="M377" s="658"/>
      <c r="N377" s="659" t="str">
        <f t="shared" si="8"/>
        <v/>
      </c>
      <c r="O377" s="692">
        <f t="shared" si="9"/>
        <v>0</v>
      </c>
      <c r="P377" s="29"/>
      <c r="Q377" s="74"/>
      <c r="R377" s="28"/>
      <c r="S377" s="28"/>
    </row>
    <row r="378" spans="1:19" ht="15" customHeight="1">
      <c r="A378" s="111">
        <v>368</v>
      </c>
      <c r="B378" s="48"/>
      <c r="C378" s="48"/>
      <c r="D378" s="35"/>
      <c r="E378" s="149"/>
      <c r="F378" s="156"/>
      <c r="G378" s="670"/>
      <c r="H378" s="88"/>
      <c r="I378" s="40"/>
      <c r="J378" s="40"/>
      <c r="K378" s="41"/>
      <c r="L378" s="42"/>
      <c r="M378" s="658"/>
      <c r="N378" s="659" t="str">
        <f t="shared" si="8"/>
        <v/>
      </c>
      <c r="O378" s="692">
        <f t="shared" si="9"/>
        <v>0</v>
      </c>
      <c r="P378" s="29"/>
      <c r="Q378" s="74"/>
      <c r="R378" s="28"/>
      <c r="S378" s="28"/>
    </row>
    <row r="379" spans="1:19" ht="15" customHeight="1">
      <c r="A379" s="111">
        <v>369</v>
      </c>
      <c r="B379" s="48"/>
      <c r="C379" s="48"/>
      <c r="D379" s="35"/>
      <c r="E379" s="149"/>
      <c r="F379" s="156"/>
      <c r="G379" s="670"/>
      <c r="H379" s="88"/>
      <c r="I379" s="40"/>
      <c r="J379" s="40"/>
      <c r="K379" s="41"/>
      <c r="L379" s="42"/>
      <c r="M379" s="658"/>
      <c r="N379" s="659" t="str">
        <f t="shared" si="8"/>
        <v/>
      </c>
      <c r="O379" s="692">
        <f t="shared" si="9"/>
        <v>0</v>
      </c>
      <c r="P379" s="29"/>
      <c r="Q379" s="74"/>
      <c r="R379" s="28"/>
      <c r="S379" s="28"/>
    </row>
    <row r="380" spans="1:19" ht="15" customHeight="1">
      <c r="A380" s="111">
        <v>370</v>
      </c>
      <c r="B380" s="48"/>
      <c r="C380" s="48"/>
      <c r="D380" s="35"/>
      <c r="E380" s="149"/>
      <c r="F380" s="156"/>
      <c r="G380" s="670"/>
      <c r="H380" s="88"/>
      <c r="I380" s="40"/>
      <c r="J380" s="40"/>
      <c r="K380" s="41"/>
      <c r="L380" s="42"/>
      <c r="M380" s="658"/>
      <c r="N380" s="659" t="str">
        <f t="shared" si="8"/>
        <v/>
      </c>
      <c r="O380" s="692">
        <f t="shared" si="9"/>
        <v>0</v>
      </c>
      <c r="P380" s="29"/>
      <c r="Q380" s="74"/>
      <c r="R380" s="28"/>
      <c r="S380" s="28"/>
    </row>
    <row r="381" spans="1:19" ht="15" customHeight="1">
      <c r="A381" s="111">
        <v>371</v>
      </c>
      <c r="B381" s="48"/>
      <c r="C381" s="48"/>
      <c r="D381" s="35"/>
      <c r="E381" s="149"/>
      <c r="F381" s="156"/>
      <c r="G381" s="670"/>
      <c r="H381" s="88"/>
      <c r="I381" s="40"/>
      <c r="J381" s="40"/>
      <c r="K381" s="41"/>
      <c r="L381" s="42"/>
      <c r="M381" s="658"/>
      <c r="N381" s="659" t="str">
        <f t="shared" si="8"/>
        <v/>
      </c>
      <c r="O381" s="692">
        <f t="shared" si="9"/>
        <v>0</v>
      </c>
      <c r="P381" s="29"/>
      <c r="Q381" s="74"/>
      <c r="R381" s="28"/>
      <c r="S381" s="28"/>
    </row>
    <row r="382" spans="1:19" ht="15" customHeight="1">
      <c r="A382" s="111">
        <v>372</v>
      </c>
      <c r="B382" s="48"/>
      <c r="C382" s="48"/>
      <c r="D382" s="35"/>
      <c r="E382" s="149"/>
      <c r="F382" s="156"/>
      <c r="G382" s="670"/>
      <c r="H382" s="88"/>
      <c r="I382" s="40"/>
      <c r="J382" s="40"/>
      <c r="K382" s="41"/>
      <c r="L382" s="42"/>
      <c r="M382" s="658"/>
      <c r="N382" s="659" t="str">
        <f t="shared" si="8"/>
        <v/>
      </c>
      <c r="O382" s="692">
        <f t="shared" si="9"/>
        <v>0</v>
      </c>
      <c r="P382" s="29"/>
      <c r="Q382" s="74"/>
      <c r="R382" s="28"/>
      <c r="S382" s="28"/>
    </row>
    <row r="383" spans="1:19" ht="15" customHeight="1">
      <c r="A383" s="111">
        <v>373</v>
      </c>
      <c r="B383" s="48"/>
      <c r="C383" s="48"/>
      <c r="D383" s="35"/>
      <c r="E383" s="149"/>
      <c r="F383" s="156"/>
      <c r="G383" s="670"/>
      <c r="H383" s="88"/>
      <c r="I383" s="40"/>
      <c r="J383" s="40"/>
      <c r="K383" s="41"/>
      <c r="L383" s="42"/>
      <c r="M383" s="658"/>
      <c r="N383" s="659" t="str">
        <f t="shared" si="8"/>
        <v/>
      </c>
      <c r="O383" s="692">
        <f t="shared" si="9"/>
        <v>0</v>
      </c>
      <c r="P383" s="29"/>
      <c r="Q383" s="74"/>
      <c r="R383" s="28"/>
      <c r="S383" s="28"/>
    </row>
    <row r="384" spans="1:19" ht="15" customHeight="1">
      <c r="A384" s="111">
        <v>374</v>
      </c>
      <c r="B384" s="48"/>
      <c r="C384" s="48"/>
      <c r="D384" s="35"/>
      <c r="E384" s="149"/>
      <c r="F384" s="156"/>
      <c r="G384" s="670"/>
      <c r="H384" s="88"/>
      <c r="I384" s="40"/>
      <c r="J384" s="40"/>
      <c r="K384" s="41"/>
      <c r="L384" s="42"/>
      <c r="M384" s="658"/>
      <c r="N384" s="659" t="str">
        <f t="shared" si="8"/>
        <v/>
      </c>
      <c r="O384" s="692">
        <f t="shared" si="9"/>
        <v>0</v>
      </c>
      <c r="P384" s="29"/>
      <c r="Q384" s="74"/>
      <c r="R384" s="28"/>
      <c r="S384" s="28"/>
    </row>
    <row r="385" spans="1:19" ht="15" customHeight="1">
      <c r="A385" s="111">
        <v>375</v>
      </c>
      <c r="B385" s="48"/>
      <c r="C385" s="48"/>
      <c r="D385" s="35"/>
      <c r="E385" s="149"/>
      <c r="F385" s="156"/>
      <c r="G385" s="670"/>
      <c r="H385" s="88"/>
      <c r="I385" s="40"/>
      <c r="J385" s="40"/>
      <c r="K385" s="41"/>
      <c r="L385" s="42"/>
      <c r="M385" s="658"/>
      <c r="N385" s="659" t="str">
        <f t="shared" si="8"/>
        <v/>
      </c>
      <c r="O385" s="692">
        <f t="shared" si="9"/>
        <v>0</v>
      </c>
      <c r="P385" s="29"/>
      <c r="Q385" s="74"/>
      <c r="R385" s="28"/>
      <c r="S385" s="28"/>
    </row>
    <row r="386" spans="1:19" ht="15" customHeight="1">
      <c r="A386" s="111">
        <v>376</v>
      </c>
      <c r="B386" s="48"/>
      <c r="C386" s="48"/>
      <c r="D386" s="35"/>
      <c r="E386" s="149"/>
      <c r="F386" s="156"/>
      <c r="G386" s="670"/>
      <c r="H386" s="88"/>
      <c r="I386" s="40"/>
      <c r="J386" s="40"/>
      <c r="K386" s="41"/>
      <c r="L386" s="42"/>
      <c r="M386" s="658"/>
      <c r="N386" s="659" t="str">
        <f t="shared" si="8"/>
        <v/>
      </c>
      <c r="O386" s="692">
        <f t="shared" si="9"/>
        <v>0</v>
      </c>
      <c r="P386" s="29"/>
      <c r="Q386" s="74"/>
      <c r="R386" s="28"/>
      <c r="S386" s="28"/>
    </row>
    <row r="387" spans="1:19" ht="15" customHeight="1">
      <c r="A387" s="111">
        <v>377</v>
      </c>
      <c r="B387" s="48"/>
      <c r="C387" s="48"/>
      <c r="D387" s="35"/>
      <c r="E387" s="149"/>
      <c r="F387" s="156"/>
      <c r="G387" s="670"/>
      <c r="H387" s="88"/>
      <c r="I387" s="40"/>
      <c r="J387" s="40"/>
      <c r="K387" s="41"/>
      <c r="L387" s="42"/>
      <c r="M387" s="658"/>
      <c r="N387" s="659" t="str">
        <f t="shared" si="8"/>
        <v/>
      </c>
      <c r="O387" s="692">
        <f t="shared" si="9"/>
        <v>0</v>
      </c>
      <c r="P387" s="29"/>
      <c r="Q387" s="74"/>
      <c r="R387" s="28"/>
      <c r="S387" s="28"/>
    </row>
    <row r="388" spans="1:19" ht="15" customHeight="1">
      <c r="A388" s="111">
        <v>378</v>
      </c>
      <c r="B388" s="48"/>
      <c r="C388" s="48"/>
      <c r="D388" s="35"/>
      <c r="E388" s="149"/>
      <c r="F388" s="156"/>
      <c r="G388" s="670"/>
      <c r="H388" s="88"/>
      <c r="I388" s="40"/>
      <c r="J388" s="40"/>
      <c r="K388" s="41"/>
      <c r="L388" s="42"/>
      <c r="M388" s="658"/>
      <c r="N388" s="659" t="str">
        <f t="shared" si="8"/>
        <v/>
      </c>
      <c r="O388" s="692">
        <f t="shared" si="9"/>
        <v>0</v>
      </c>
      <c r="P388" s="29"/>
      <c r="Q388" s="74"/>
      <c r="R388" s="28"/>
      <c r="S388" s="28"/>
    </row>
    <row r="389" spans="1:19" ht="15" customHeight="1">
      <c r="A389" s="111">
        <v>379</v>
      </c>
      <c r="B389" s="48"/>
      <c r="C389" s="48"/>
      <c r="D389" s="35"/>
      <c r="E389" s="149"/>
      <c r="F389" s="156"/>
      <c r="G389" s="670"/>
      <c r="H389" s="88"/>
      <c r="I389" s="40"/>
      <c r="J389" s="40"/>
      <c r="K389" s="41"/>
      <c r="L389" s="42"/>
      <c r="M389" s="658"/>
      <c r="N389" s="659" t="str">
        <f t="shared" si="8"/>
        <v/>
      </c>
      <c r="O389" s="692">
        <f t="shared" si="9"/>
        <v>0</v>
      </c>
      <c r="P389" s="29"/>
      <c r="Q389" s="74"/>
      <c r="R389" s="28"/>
      <c r="S389" s="28"/>
    </row>
    <row r="390" spans="1:19" ht="15" customHeight="1">
      <c r="A390" s="111">
        <v>380</v>
      </c>
      <c r="B390" s="48"/>
      <c r="C390" s="48"/>
      <c r="D390" s="35"/>
      <c r="E390" s="149"/>
      <c r="F390" s="156"/>
      <c r="G390" s="670"/>
      <c r="H390" s="88"/>
      <c r="I390" s="40"/>
      <c r="J390" s="40"/>
      <c r="K390" s="41"/>
      <c r="L390" s="42"/>
      <c r="M390" s="658"/>
      <c r="N390" s="659" t="str">
        <f t="shared" si="8"/>
        <v/>
      </c>
      <c r="O390" s="692">
        <f t="shared" si="9"/>
        <v>0</v>
      </c>
      <c r="P390" s="29"/>
      <c r="Q390" s="74"/>
      <c r="R390" s="28"/>
      <c r="S390" s="28"/>
    </row>
    <row r="391" spans="1:19" ht="15" customHeight="1">
      <c r="A391" s="111">
        <v>381</v>
      </c>
      <c r="B391" s="48"/>
      <c r="C391" s="48"/>
      <c r="D391" s="35"/>
      <c r="E391" s="149"/>
      <c r="F391" s="156"/>
      <c r="G391" s="670"/>
      <c r="H391" s="88"/>
      <c r="I391" s="40"/>
      <c r="J391" s="40"/>
      <c r="K391" s="41"/>
      <c r="L391" s="42"/>
      <c r="M391" s="658"/>
      <c r="N391" s="659" t="str">
        <f t="shared" si="8"/>
        <v/>
      </c>
      <c r="O391" s="692">
        <f t="shared" si="9"/>
        <v>0</v>
      </c>
      <c r="P391" s="29"/>
      <c r="Q391" s="74"/>
      <c r="R391" s="28"/>
      <c r="S391" s="28"/>
    </row>
    <row r="392" spans="1:19" ht="15" customHeight="1">
      <c r="A392" s="111">
        <v>382</v>
      </c>
      <c r="B392" s="48"/>
      <c r="C392" s="48"/>
      <c r="D392" s="35"/>
      <c r="E392" s="149"/>
      <c r="F392" s="156"/>
      <c r="G392" s="670"/>
      <c r="H392" s="88"/>
      <c r="I392" s="40"/>
      <c r="J392" s="40"/>
      <c r="K392" s="41"/>
      <c r="L392" s="42"/>
      <c r="M392" s="658"/>
      <c r="N392" s="659" t="str">
        <f t="shared" si="8"/>
        <v/>
      </c>
      <c r="O392" s="692">
        <f t="shared" si="9"/>
        <v>0</v>
      </c>
      <c r="P392" s="29"/>
      <c r="Q392" s="74"/>
      <c r="R392" s="28"/>
      <c r="S392" s="28"/>
    </row>
    <row r="393" spans="1:19" ht="15" customHeight="1">
      <c r="A393" s="111">
        <v>383</v>
      </c>
      <c r="B393" s="48"/>
      <c r="C393" s="48"/>
      <c r="D393" s="35"/>
      <c r="E393" s="149"/>
      <c r="F393" s="156"/>
      <c r="G393" s="670"/>
      <c r="H393" s="88"/>
      <c r="I393" s="40"/>
      <c r="J393" s="40"/>
      <c r="K393" s="41"/>
      <c r="L393" s="42"/>
      <c r="M393" s="658"/>
      <c r="N393" s="659" t="str">
        <f t="shared" si="8"/>
        <v/>
      </c>
      <c r="O393" s="692">
        <f t="shared" si="9"/>
        <v>0</v>
      </c>
      <c r="P393" s="29"/>
      <c r="Q393" s="74"/>
      <c r="R393" s="28"/>
      <c r="S393" s="28"/>
    </row>
    <row r="394" spans="1:19" ht="15" customHeight="1">
      <c r="A394" s="111">
        <v>384</v>
      </c>
      <c r="B394" s="48"/>
      <c r="C394" s="48"/>
      <c r="D394" s="35"/>
      <c r="E394" s="149"/>
      <c r="F394" s="156"/>
      <c r="G394" s="670"/>
      <c r="H394" s="88"/>
      <c r="I394" s="40"/>
      <c r="J394" s="40"/>
      <c r="K394" s="41"/>
      <c r="L394" s="42"/>
      <c r="M394" s="658"/>
      <c r="N394" s="659" t="str">
        <f t="shared" si="8"/>
        <v/>
      </c>
      <c r="O394" s="692">
        <f t="shared" si="9"/>
        <v>0</v>
      </c>
      <c r="P394" s="29"/>
      <c r="Q394" s="74"/>
      <c r="R394" s="28"/>
      <c r="S394" s="28"/>
    </row>
    <row r="395" spans="1:19" ht="15" customHeight="1">
      <c r="A395" s="111">
        <v>385</v>
      </c>
      <c r="B395" s="48"/>
      <c r="C395" s="48"/>
      <c r="D395" s="35"/>
      <c r="E395" s="149"/>
      <c r="F395" s="156"/>
      <c r="G395" s="670"/>
      <c r="H395" s="88"/>
      <c r="I395" s="40"/>
      <c r="J395" s="40"/>
      <c r="K395" s="41"/>
      <c r="L395" s="42"/>
      <c r="M395" s="658"/>
      <c r="N395" s="659" t="str">
        <f t="shared" si="8"/>
        <v/>
      </c>
      <c r="O395" s="692">
        <f t="shared" si="9"/>
        <v>0</v>
      </c>
      <c r="P395" s="29"/>
      <c r="Q395" s="74"/>
      <c r="R395" s="28"/>
      <c r="S395" s="28"/>
    </row>
    <row r="396" spans="1:19" ht="15" customHeight="1">
      <c r="A396" s="111">
        <v>386</v>
      </c>
      <c r="B396" s="48"/>
      <c r="C396" s="48"/>
      <c r="D396" s="35"/>
      <c r="E396" s="149"/>
      <c r="F396" s="156"/>
      <c r="G396" s="670"/>
      <c r="H396" s="88"/>
      <c r="I396" s="40"/>
      <c r="J396" s="40"/>
      <c r="K396" s="41"/>
      <c r="L396" s="42"/>
      <c r="M396" s="658"/>
      <c r="N396" s="659" t="str">
        <f t="shared" si="8"/>
        <v/>
      </c>
      <c r="O396" s="692">
        <f t="shared" si="9"/>
        <v>0</v>
      </c>
      <c r="P396" s="29"/>
      <c r="Q396" s="74"/>
      <c r="R396" s="28"/>
      <c r="S396" s="28"/>
    </row>
    <row r="397" spans="1:19" ht="15" customHeight="1">
      <c r="A397" s="111">
        <v>387</v>
      </c>
      <c r="B397" s="48"/>
      <c r="C397" s="48"/>
      <c r="D397" s="35"/>
      <c r="E397" s="149"/>
      <c r="F397" s="156"/>
      <c r="G397" s="670"/>
      <c r="H397" s="88"/>
      <c r="I397" s="40"/>
      <c r="J397" s="40"/>
      <c r="K397" s="41"/>
      <c r="L397" s="42"/>
      <c r="M397" s="658"/>
      <c r="N397" s="659" t="str">
        <f t="shared" si="8"/>
        <v/>
      </c>
      <c r="O397" s="692">
        <f t="shared" si="9"/>
        <v>0</v>
      </c>
      <c r="P397" s="29"/>
      <c r="Q397" s="74"/>
      <c r="R397" s="28"/>
      <c r="S397" s="28"/>
    </row>
    <row r="398" spans="1:19" ht="15" customHeight="1">
      <c r="A398" s="111">
        <v>388</v>
      </c>
      <c r="B398" s="48"/>
      <c r="C398" s="48"/>
      <c r="D398" s="35"/>
      <c r="E398" s="149"/>
      <c r="F398" s="156"/>
      <c r="G398" s="670"/>
      <c r="H398" s="88"/>
      <c r="I398" s="40"/>
      <c r="J398" s="40"/>
      <c r="K398" s="41"/>
      <c r="L398" s="42"/>
      <c r="M398" s="658"/>
      <c r="N398" s="659" t="str">
        <f t="shared" si="8"/>
        <v/>
      </c>
      <c r="O398" s="692">
        <f t="shared" si="9"/>
        <v>0</v>
      </c>
      <c r="P398" s="29"/>
      <c r="Q398" s="74"/>
      <c r="R398" s="28"/>
      <c r="S398" s="28"/>
    </row>
    <row r="399" spans="1:19" ht="15" customHeight="1">
      <c r="A399" s="111">
        <v>389</v>
      </c>
      <c r="B399" s="48"/>
      <c r="C399" s="48"/>
      <c r="D399" s="35"/>
      <c r="E399" s="149"/>
      <c r="F399" s="156"/>
      <c r="G399" s="670"/>
      <c r="H399" s="88"/>
      <c r="I399" s="40"/>
      <c r="J399" s="40"/>
      <c r="K399" s="41"/>
      <c r="L399" s="42"/>
      <c r="M399" s="658"/>
      <c r="N399" s="659" t="str">
        <f t="shared" si="8"/>
        <v/>
      </c>
      <c r="O399" s="692">
        <f t="shared" si="9"/>
        <v>0</v>
      </c>
      <c r="P399" s="29"/>
      <c r="Q399" s="74"/>
      <c r="R399" s="28"/>
      <c r="S399" s="28"/>
    </row>
    <row r="400" spans="1:19" ht="15" customHeight="1">
      <c r="A400" s="111">
        <v>390</v>
      </c>
      <c r="B400" s="48"/>
      <c r="C400" s="48"/>
      <c r="D400" s="35"/>
      <c r="E400" s="149"/>
      <c r="F400" s="156"/>
      <c r="G400" s="670"/>
      <c r="H400" s="88"/>
      <c r="I400" s="40"/>
      <c r="J400" s="40"/>
      <c r="K400" s="41"/>
      <c r="L400" s="42"/>
      <c r="M400" s="658"/>
      <c r="N400" s="659" t="str">
        <f t="shared" si="8"/>
        <v/>
      </c>
      <c r="O400" s="692">
        <f t="shared" si="9"/>
        <v>0</v>
      </c>
      <c r="P400" s="29"/>
      <c r="Q400" s="74"/>
      <c r="R400" s="28"/>
      <c r="S400" s="28"/>
    </row>
    <row r="401" spans="1:19" ht="15" customHeight="1">
      <c r="A401" s="111">
        <v>391</v>
      </c>
      <c r="B401" s="48"/>
      <c r="C401" s="48"/>
      <c r="D401" s="35"/>
      <c r="E401" s="149"/>
      <c r="F401" s="156"/>
      <c r="G401" s="670"/>
      <c r="H401" s="88"/>
      <c r="I401" s="40"/>
      <c r="J401" s="40"/>
      <c r="K401" s="41"/>
      <c r="L401" s="42"/>
      <c r="M401" s="658"/>
      <c r="N401" s="659" t="str">
        <f t="shared" si="8"/>
        <v/>
      </c>
      <c r="O401" s="692">
        <f t="shared" si="9"/>
        <v>0</v>
      </c>
      <c r="P401" s="29"/>
      <c r="Q401" s="74"/>
      <c r="R401" s="28"/>
      <c r="S401" s="28"/>
    </row>
    <row r="402" spans="1:19" ht="15" customHeight="1">
      <c r="A402" s="111">
        <v>392</v>
      </c>
      <c r="B402" s="48"/>
      <c r="C402" s="48"/>
      <c r="D402" s="35"/>
      <c r="E402" s="149"/>
      <c r="F402" s="156"/>
      <c r="G402" s="670"/>
      <c r="H402" s="88"/>
      <c r="I402" s="40"/>
      <c r="J402" s="40"/>
      <c r="K402" s="41"/>
      <c r="L402" s="42"/>
      <c r="M402" s="658"/>
      <c r="N402" s="659" t="str">
        <f t="shared" si="8"/>
        <v/>
      </c>
      <c r="O402" s="692">
        <f t="shared" si="9"/>
        <v>0</v>
      </c>
      <c r="P402" s="29"/>
      <c r="Q402" s="74"/>
      <c r="R402" s="28"/>
      <c r="S402" s="28"/>
    </row>
    <row r="403" spans="1:19" ht="15" customHeight="1">
      <c r="A403" s="111">
        <v>393</v>
      </c>
      <c r="B403" s="48"/>
      <c r="C403" s="48"/>
      <c r="D403" s="35"/>
      <c r="E403" s="149"/>
      <c r="F403" s="156"/>
      <c r="G403" s="670"/>
      <c r="H403" s="88"/>
      <c r="I403" s="40"/>
      <c r="J403" s="40"/>
      <c r="K403" s="41"/>
      <c r="L403" s="42"/>
      <c r="M403" s="658"/>
      <c r="N403" s="659" t="str">
        <f t="shared" si="8"/>
        <v/>
      </c>
      <c r="O403" s="692">
        <f t="shared" si="9"/>
        <v>0</v>
      </c>
      <c r="P403" s="29"/>
      <c r="Q403" s="74"/>
      <c r="R403" s="28"/>
      <c r="S403" s="28"/>
    </row>
    <row r="404" spans="1:19" ht="15" customHeight="1">
      <c r="A404" s="111">
        <v>394</v>
      </c>
      <c r="B404" s="48"/>
      <c r="C404" s="48"/>
      <c r="D404" s="35"/>
      <c r="E404" s="149"/>
      <c r="F404" s="156"/>
      <c r="G404" s="670"/>
      <c r="H404" s="88"/>
      <c r="I404" s="40"/>
      <c r="J404" s="40"/>
      <c r="K404" s="41"/>
      <c r="L404" s="42"/>
      <c r="M404" s="658"/>
      <c r="N404" s="659" t="str">
        <f t="shared" si="8"/>
        <v/>
      </c>
      <c r="O404" s="692">
        <f t="shared" si="9"/>
        <v>0</v>
      </c>
      <c r="P404" s="29"/>
      <c r="Q404" s="74"/>
      <c r="R404" s="28"/>
      <c r="S404" s="28"/>
    </row>
    <row r="405" spans="1:19" ht="15" customHeight="1">
      <c r="A405" s="111">
        <v>395</v>
      </c>
      <c r="B405" s="48"/>
      <c r="C405" s="48"/>
      <c r="D405" s="35"/>
      <c r="E405" s="149"/>
      <c r="F405" s="156"/>
      <c r="G405" s="670"/>
      <c r="H405" s="88"/>
      <c r="I405" s="40"/>
      <c r="J405" s="40"/>
      <c r="K405" s="41"/>
      <c r="L405" s="42"/>
      <c r="M405" s="658"/>
      <c r="N405" s="659" t="str">
        <f t="shared" si="8"/>
        <v/>
      </c>
      <c r="O405" s="692">
        <f t="shared" si="9"/>
        <v>0</v>
      </c>
      <c r="P405" s="29"/>
      <c r="Q405" s="74"/>
      <c r="R405" s="28"/>
      <c r="S405" s="28"/>
    </row>
    <row r="406" spans="1:19" ht="15" customHeight="1">
      <c r="A406" s="111">
        <v>396</v>
      </c>
      <c r="B406" s="48"/>
      <c r="C406" s="48"/>
      <c r="D406" s="35"/>
      <c r="E406" s="149"/>
      <c r="F406" s="156"/>
      <c r="G406" s="670"/>
      <c r="H406" s="88"/>
      <c r="I406" s="40"/>
      <c r="J406" s="40"/>
      <c r="K406" s="41"/>
      <c r="L406" s="42"/>
      <c r="M406" s="658"/>
      <c r="N406" s="659" t="str">
        <f t="shared" si="8"/>
        <v/>
      </c>
      <c r="O406" s="692">
        <f t="shared" si="9"/>
        <v>0</v>
      </c>
      <c r="P406" s="29"/>
      <c r="Q406" s="74"/>
      <c r="R406" s="28"/>
      <c r="S406" s="28"/>
    </row>
    <row r="407" spans="1:19" ht="15" customHeight="1">
      <c r="A407" s="111">
        <v>397</v>
      </c>
      <c r="B407" s="48"/>
      <c r="C407" s="48"/>
      <c r="D407" s="35"/>
      <c r="E407" s="149"/>
      <c r="F407" s="156"/>
      <c r="G407" s="670"/>
      <c r="H407" s="88"/>
      <c r="I407" s="40"/>
      <c r="J407" s="40"/>
      <c r="K407" s="41"/>
      <c r="L407" s="42"/>
      <c r="M407" s="658"/>
      <c r="N407" s="659" t="str">
        <f t="shared" si="8"/>
        <v/>
      </c>
      <c r="O407" s="692">
        <f t="shared" si="9"/>
        <v>0</v>
      </c>
      <c r="P407" s="29"/>
      <c r="Q407" s="74"/>
      <c r="R407" s="28"/>
      <c r="S407" s="28"/>
    </row>
    <row r="408" spans="1:19" ht="15" customHeight="1">
      <c r="A408" s="111">
        <v>398</v>
      </c>
      <c r="B408" s="48"/>
      <c r="C408" s="48"/>
      <c r="D408" s="35"/>
      <c r="E408" s="149"/>
      <c r="F408" s="156"/>
      <c r="G408" s="670"/>
      <c r="H408" s="88"/>
      <c r="I408" s="40"/>
      <c r="J408" s="40"/>
      <c r="K408" s="41"/>
      <c r="L408" s="42"/>
      <c r="M408" s="658"/>
      <c r="N408" s="659" t="str">
        <f t="shared" si="8"/>
        <v/>
      </c>
      <c r="O408" s="692">
        <f t="shared" si="9"/>
        <v>0</v>
      </c>
      <c r="P408" s="29"/>
      <c r="Q408" s="74"/>
      <c r="R408" s="28"/>
      <c r="S408" s="28"/>
    </row>
    <row r="409" spans="1:19" ht="15" customHeight="1">
      <c r="A409" s="111">
        <v>399</v>
      </c>
      <c r="B409" s="48"/>
      <c r="C409" s="48"/>
      <c r="D409" s="35"/>
      <c r="E409" s="149"/>
      <c r="F409" s="156"/>
      <c r="G409" s="670"/>
      <c r="H409" s="88"/>
      <c r="I409" s="40"/>
      <c r="J409" s="40"/>
      <c r="K409" s="41"/>
      <c r="L409" s="42"/>
      <c r="M409" s="658"/>
      <c r="N409" s="659" t="str">
        <f t="shared" si="8"/>
        <v/>
      </c>
      <c r="O409" s="692">
        <f t="shared" si="9"/>
        <v>0</v>
      </c>
      <c r="P409" s="29"/>
      <c r="Q409" s="74"/>
      <c r="R409" s="28"/>
      <c r="S409" s="28"/>
    </row>
    <row r="410" spans="1:19" ht="15" customHeight="1">
      <c r="A410" s="111">
        <v>400</v>
      </c>
      <c r="B410" s="48"/>
      <c r="C410" s="48"/>
      <c r="D410" s="35"/>
      <c r="E410" s="149"/>
      <c r="F410" s="156"/>
      <c r="G410" s="670"/>
      <c r="H410" s="88"/>
      <c r="I410" s="40"/>
      <c r="J410" s="40"/>
      <c r="K410" s="41"/>
      <c r="L410" s="42"/>
      <c r="M410" s="658"/>
      <c r="N410" s="659" t="str">
        <f t="shared" si="8"/>
        <v/>
      </c>
      <c r="O410" s="692">
        <f t="shared" si="9"/>
        <v>0</v>
      </c>
      <c r="P410" s="29"/>
      <c r="Q410" s="74"/>
      <c r="R410" s="28"/>
      <c r="S410" s="28"/>
    </row>
    <row r="411" spans="1:19" ht="15" customHeight="1">
      <c r="A411" s="111">
        <v>401</v>
      </c>
      <c r="B411" s="48"/>
      <c r="C411" s="48"/>
      <c r="D411" s="35"/>
      <c r="E411" s="149"/>
      <c r="F411" s="156"/>
      <c r="G411" s="670"/>
      <c r="H411" s="88"/>
      <c r="I411" s="40"/>
      <c r="J411" s="40"/>
      <c r="K411" s="41"/>
      <c r="L411" s="42"/>
      <c r="M411" s="658"/>
      <c r="N411" s="659" t="str">
        <f t="shared" si="8"/>
        <v/>
      </c>
      <c r="O411" s="692">
        <f t="shared" si="9"/>
        <v>0</v>
      </c>
      <c r="P411" s="29"/>
      <c r="Q411" s="74"/>
      <c r="R411" s="28"/>
      <c r="S411" s="28"/>
    </row>
    <row r="412" spans="1:19" ht="15" customHeight="1">
      <c r="A412" s="111">
        <v>402</v>
      </c>
      <c r="B412" s="48"/>
      <c r="C412" s="48"/>
      <c r="D412" s="35"/>
      <c r="E412" s="149"/>
      <c r="F412" s="156"/>
      <c r="G412" s="670"/>
      <c r="H412" s="88"/>
      <c r="I412" s="40"/>
      <c r="J412" s="40"/>
      <c r="K412" s="41"/>
      <c r="L412" s="42"/>
      <c r="M412" s="658"/>
      <c r="N412" s="659" t="str">
        <f t="shared" si="8"/>
        <v/>
      </c>
      <c r="O412" s="692">
        <f t="shared" si="9"/>
        <v>0</v>
      </c>
      <c r="P412" s="29"/>
      <c r="Q412" s="74"/>
      <c r="R412" s="28"/>
      <c r="S412" s="28"/>
    </row>
    <row r="413" spans="1:19" ht="15" customHeight="1">
      <c r="A413" s="111">
        <v>403</v>
      </c>
      <c r="B413" s="48"/>
      <c r="C413" s="48"/>
      <c r="D413" s="35"/>
      <c r="E413" s="149"/>
      <c r="F413" s="156"/>
      <c r="G413" s="670"/>
      <c r="H413" s="88"/>
      <c r="I413" s="40"/>
      <c r="J413" s="40"/>
      <c r="K413" s="41"/>
      <c r="L413" s="42"/>
      <c r="M413" s="658"/>
      <c r="N413" s="659" t="str">
        <f t="shared" si="8"/>
        <v/>
      </c>
      <c r="O413" s="692">
        <f t="shared" si="9"/>
        <v>0</v>
      </c>
      <c r="P413" s="29"/>
      <c r="Q413" s="74"/>
      <c r="R413" s="28"/>
      <c r="S413" s="28"/>
    </row>
    <row r="414" spans="1:19" ht="15" customHeight="1">
      <c r="A414" s="111">
        <v>404</v>
      </c>
      <c r="B414" s="48"/>
      <c r="C414" s="48"/>
      <c r="D414" s="35"/>
      <c r="E414" s="149"/>
      <c r="F414" s="156"/>
      <c r="G414" s="670"/>
      <c r="H414" s="88"/>
      <c r="I414" s="40"/>
      <c r="J414" s="40"/>
      <c r="K414" s="41"/>
      <c r="L414" s="42"/>
      <c r="M414" s="658"/>
      <c r="N414" s="659" t="str">
        <f t="shared" si="8"/>
        <v/>
      </c>
      <c r="O414" s="692">
        <f t="shared" si="9"/>
        <v>0</v>
      </c>
      <c r="P414" s="29"/>
      <c r="Q414" s="74"/>
      <c r="R414" s="28"/>
      <c r="S414" s="28"/>
    </row>
    <row r="415" spans="1:19" ht="15" customHeight="1">
      <c r="A415" s="111">
        <v>405</v>
      </c>
      <c r="B415" s="48"/>
      <c r="C415" s="48"/>
      <c r="D415" s="35"/>
      <c r="E415" s="149"/>
      <c r="F415" s="156"/>
      <c r="G415" s="670"/>
      <c r="H415" s="88"/>
      <c r="I415" s="40"/>
      <c r="J415" s="40"/>
      <c r="K415" s="41"/>
      <c r="L415" s="42"/>
      <c r="M415" s="658"/>
      <c r="N415" s="659" t="str">
        <f t="shared" si="8"/>
        <v/>
      </c>
      <c r="O415" s="692">
        <f t="shared" si="9"/>
        <v>0</v>
      </c>
      <c r="P415" s="29"/>
      <c r="Q415" s="74"/>
      <c r="R415" s="28"/>
      <c r="S415" s="28"/>
    </row>
    <row r="416" spans="1:19" ht="15" customHeight="1">
      <c r="A416" s="111">
        <v>406</v>
      </c>
      <c r="B416" s="48"/>
      <c r="C416" s="48"/>
      <c r="D416" s="35"/>
      <c r="E416" s="149"/>
      <c r="F416" s="156"/>
      <c r="G416" s="670"/>
      <c r="H416" s="88"/>
      <c r="I416" s="40"/>
      <c r="J416" s="40"/>
      <c r="K416" s="41"/>
      <c r="L416" s="42"/>
      <c r="M416" s="658"/>
      <c r="N416" s="659" t="str">
        <f t="shared" si="8"/>
        <v/>
      </c>
      <c r="O416" s="692">
        <f t="shared" si="9"/>
        <v>0</v>
      </c>
      <c r="P416" s="29"/>
      <c r="Q416" s="74"/>
      <c r="R416" s="28"/>
      <c r="S416" s="28"/>
    </row>
    <row r="417" spans="1:19" ht="15" customHeight="1">
      <c r="A417" s="111">
        <v>407</v>
      </c>
      <c r="B417" s="48"/>
      <c r="C417" s="48"/>
      <c r="D417" s="35"/>
      <c r="E417" s="149"/>
      <c r="F417" s="156"/>
      <c r="G417" s="670"/>
      <c r="H417" s="88"/>
      <c r="I417" s="40"/>
      <c r="J417" s="40"/>
      <c r="K417" s="41"/>
      <c r="L417" s="42"/>
      <c r="M417" s="658"/>
      <c r="N417" s="659" t="str">
        <f t="shared" si="8"/>
        <v/>
      </c>
      <c r="O417" s="692">
        <f t="shared" si="9"/>
        <v>0</v>
      </c>
      <c r="P417" s="29"/>
      <c r="Q417" s="74"/>
      <c r="R417" s="28"/>
      <c r="S417" s="28"/>
    </row>
    <row r="418" spans="1:19" ht="15" customHeight="1">
      <c r="A418" s="111">
        <v>408</v>
      </c>
      <c r="B418" s="48"/>
      <c r="C418" s="48"/>
      <c r="D418" s="35"/>
      <c r="E418" s="149"/>
      <c r="F418" s="156"/>
      <c r="G418" s="670"/>
      <c r="H418" s="88"/>
      <c r="I418" s="40"/>
      <c r="J418" s="40"/>
      <c r="K418" s="41"/>
      <c r="L418" s="42"/>
      <c r="M418" s="658"/>
      <c r="N418" s="659" t="str">
        <f t="shared" si="8"/>
        <v/>
      </c>
      <c r="O418" s="692">
        <f t="shared" si="9"/>
        <v>0</v>
      </c>
      <c r="P418" s="29"/>
      <c r="Q418" s="74"/>
      <c r="R418" s="28"/>
      <c r="S418" s="28"/>
    </row>
    <row r="419" spans="1:19" ht="15" customHeight="1">
      <c r="A419" s="111">
        <v>409</v>
      </c>
      <c r="B419" s="48"/>
      <c r="C419" s="48"/>
      <c r="D419" s="35"/>
      <c r="E419" s="149"/>
      <c r="F419" s="156"/>
      <c r="G419" s="670"/>
      <c r="H419" s="88"/>
      <c r="I419" s="40"/>
      <c r="J419" s="40"/>
      <c r="K419" s="41"/>
      <c r="L419" s="42"/>
      <c r="M419" s="658"/>
      <c r="N419" s="659" t="str">
        <f t="shared" si="8"/>
        <v/>
      </c>
      <c r="O419" s="692">
        <f t="shared" si="9"/>
        <v>0</v>
      </c>
      <c r="P419" s="29"/>
      <c r="Q419" s="74"/>
      <c r="R419" s="28"/>
      <c r="S419" s="28"/>
    </row>
    <row r="420" spans="1:19" ht="15" customHeight="1">
      <c r="A420" s="111">
        <v>410</v>
      </c>
      <c r="B420" s="48"/>
      <c r="C420" s="48"/>
      <c r="D420" s="35"/>
      <c r="E420" s="149"/>
      <c r="F420" s="156"/>
      <c r="G420" s="670"/>
      <c r="H420" s="88"/>
      <c r="I420" s="40"/>
      <c r="J420" s="40"/>
      <c r="K420" s="41"/>
      <c r="L420" s="42"/>
      <c r="M420" s="658"/>
      <c r="N420" s="659" t="str">
        <f t="shared" si="8"/>
        <v/>
      </c>
      <c r="O420" s="692">
        <f t="shared" si="9"/>
        <v>0</v>
      </c>
      <c r="P420" s="29"/>
      <c r="Q420" s="74"/>
      <c r="R420" s="28"/>
      <c r="S420" s="28"/>
    </row>
    <row r="421" spans="1:19" ht="15" customHeight="1">
      <c r="A421" s="111">
        <v>411</v>
      </c>
      <c r="B421" s="48"/>
      <c r="C421" s="48"/>
      <c r="D421" s="35"/>
      <c r="E421" s="149"/>
      <c r="F421" s="156"/>
      <c r="G421" s="670"/>
      <c r="H421" s="88"/>
      <c r="I421" s="40"/>
      <c r="J421" s="40"/>
      <c r="K421" s="41"/>
      <c r="L421" s="42"/>
      <c r="M421" s="658"/>
      <c r="N421" s="659" t="str">
        <f t="shared" si="8"/>
        <v/>
      </c>
      <c r="O421" s="692">
        <f t="shared" si="9"/>
        <v>0</v>
      </c>
      <c r="P421" s="29"/>
      <c r="Q421" s="74"/>
      <c r="R421" s="28"/>
      <c r="S421" s="28"/>
    </row>
    <row r="422" spans="1:19" ht="15" customHeight="1">
      <c r="A422" s="111">
        <v>412</v>
      </c>
      <c r="B422" s="48"/>
      <c r="C422" s="48"/>
      <c r="D422" s="35"/>
      <c r="E422" s="149"/>
      <c r="F422" s="156"/>
      <c r="G422" s="670"/>
      <c r="H422" s="88"/>
      <c r="I422" s="40"/>
      <c r="J422" s="40"/>
      <c r="K422" s="41"/>
      <c r="L422" s="42"/>
      <c r="M422" s="658"/>
      <c r="N422" s="659" t="str">
        <f t="shared" si="8"/>
        <v/>
      </c>
      <c r="O422" s="692">
        <f t="shared" si="9"/>
        <v>0</v>
      </c>
      <c r="P422" s="29"/>
      <c r="Q422" s="74"/>
      <c r="R422" s="28"/>
      <c r="S422" s="28"/>
    </row>
    <row r="423" spans="1:19" ht="15" customHeight="1">
      <c r="A423" s="111">
        <v>413</v>
      </c>
      <c r="B423" s="48"/>
      <c r="C423" s="48"/>
      <c r="D423" s="35"/>
      <c r="E423" s="149"/>
      <c r="F423" s="156"/>
      <c r="G423" s="670"/>
      <c r="H423" s="88"/>
      <c r="I423" s="40"/>
      <c r="J423" s="40"/>
      <c r="K423" s="41"/>
      <c r="L423" s="42"/>
      <c r="M423" s="658"/>
      <c r="N423" s="659" t="str">
        <f t="shared" si="8"/>
        <v/>
      </c>
      <c r="O423" s="692">
        <f t="shared" si="9"/>
        <v>0</v>
      </c>
      <c r="P423" s="29"/>
      <c r="Q423" s="74"/>
      <c r="R423" s="28"/>
      <c r="S423" s="28"/>
    </row>
    <row r="424" spans="1:19" ht="15" customHeight="1">
      <c r="A424" s="111">
        <v>414</v>
      </c>
      <c r="B424" s="48"/>
      <c r="C424" s="48"/>
      <c r="D424" s="35"/>
      <c r="E424" s="149"/>
      <c r="F424" s="156"/>
      <c r="G424" s="670"/>
      <c r="H424" s="88"/>
      <c r="I424" s="40"/>
      <c r="J424" s="40"/>
      <c r="K424" s="41"/>
      <c r="L424" s="42"/>
      <c r="M424" s="658"/>
      <c r="N424" s="659" t="str">
        <f t="shared" si="8"/>
        <v/>
      </c>
      <c r="O424" s="692">
        <f t="shared" si="9"/>
        <v>0</v>
      </c>
      <c r="P424" s="29"/>
      <c r="Q424" s="74"/>
      <c r="R424" s="28"/>
      <c r="S424" s="28"/>
    </row>
    <row r="425" spans="1:19" ht="15" customHeight="1">
      <c r="A425" s="111">
        <v>415</v>
      </c>
      <c r="B425" s="48"/>
      <c r="C425" s="48"/>
      <c r="D425" s="35"/>
      <c r="E425" s="149"/>
      <c r="F425" s="156"/>
      <c r="G425" s="670"/>
      <c r="H425" s="88"/>
      <c r="I425" s="40"/>
      <c r="J425" s="40"/>
      <c r="K425" s="41"/>
      <c r="L425" s="42"/>
      <c r="M425" s="658"/>
      <c r="N425" s="659" t="str">
        <f t="shared" si="8"/>
        <v/>
      </c>
      <c r="O425" s="692">
        <f t="shared" si="9"/>
        <v>0</v>
      </c>
      <c r="P425" s="29"/>
      <c r="Q425" s="74"/>
      <c r="R425" s="28"/>
      <c r="S425" s="28"/>
    </row>
    <row r="426" spans="1:19" ht="15" customHeight="1">
      <c r="A426" s="111">
        <v>416</v>
      </c>
      <c r="B426" s="48"/>
      <c r="C426" s="48"/>
      <c r="D426" s="35"/>
      <c r="E426" s="149"/>
      <c r="F426" s="156"/>
      <c r="G426" s="670"/>
      <c r="H426" s="88"/>
      <c r="I426" s="40"/>
      <c r="J426" s="40"/>
      <c r="K426" s="41"/>
      <c r="L426" s="42"/>
      <c r="M426" s="658"/>
      <c r="N426" s="659" t="str">
        <f t="shared" si="8"/>
        <v/>
      </c>
      <c r="O426" s="692">
        <f t="shared" si="9"/>
        <v>0</v>
      </c>
      <c r="P426" s="29"/>
      <c r="Q426" s="74"/>
      <c r="R426" s="28"/>
      <c r="S426" s="28"/>
    </row>
    <row r="427" spans="1:19" ht="15" customHeight="1">
      <c r="A427" s="111">
        <v>417</v>
      </c>
      <c r="B427" s="48"/>
      <c r="C427" s="48"/>
      <c r="D427" s="35"/>
      <c r="E427" s="149"/>
      <c r="F427" s="156"/>
      <c r="G427" s="670"/>
      <c r="H427" s="88"/>
      <c r="I427" s="40"/>
      <c r="J427" s="40"/>
      <c r="K427" s="41"/>
      <c r="L427" s="42"/>
      <c r="M427" s="658"/>
      <c r="N427" s="659" t="str">
        <f t="shared" si="8"/>
        <v/>
      </c>
      <c r="O427" s="692">
        <f t="shared" si="9"/>
        <v>0</v>
      </c>
      <c r="P427" s="29"/>
      <c r="Q427" s="74"/>
      <c r="R427" s="28"/>
      <c r="S427" s="28"/>
    </row>
    <row r="428" spans="1:19" ht="15" customHeight="1">
      <c r="A428" s="111">
        <v>418</v>
      </c>
      <c r="B428" s="48"/>
      <c r="C428" s="48"/>
      <c r="D428" s="35"/>
      <c r="E428" s="149"/>
      <c r="F428" s="156"/>
      <c r="G428" s="670"/>
      <c r="H428" s="88"/>
      <c r="I428" s="40"/>
      <c r="J428" s="40"/>
      <c r="K428" s="41"/>
      <c r="L428" s="42"/>
      <c r="M428" s="658"/>
      <c r="N428" s="659" t="str">
        <f t="shared" si="8"/>
        <v/>
      </c>
      <c r="O428" s="692">
        <f t="shared" si="9"/>
        <v>0</v>
      </c>
      <c r="P428" s="29"/>
      <c r="Q428" s="74"/>
      <c r="R428" s="28"/>
      <c r="S428" s="28"/>
    </row>
    <row r="429" spans="1:19" ht="15" customHeight="1">
      <c r="A429" s="111">
        <v>419</v>
      </c>
      <c r="B429" s="48"/>
      <c r="C429" s="48"/>
      <c r="D429" s="35"/>
      <c r="E429" s="149"/>
      <c r="F429" s="156"/>
      <c r="G429" s="670"/>
      <c r="H429" s="88"/>
      <c r="I429" s="40"/>
      <c r="J429" s="40"/>
      <c r="K429" s="41"/>
      <c r="L429" s="42"/>
      <c r="M429" s="658"/>
      <c r="N429" s="659" t="str">
        <f t="shared" si="8"/>
        <v/>
      </c>
      <c r="O429" s="692">
        <f t="shared" si="9"/>
        <v>0</v>
      </c>
      <c r="P429" s="29"/>
      <c r="Q429" s="74"/>
      <c r="R429" s="28"/>
      <c r="S429" s="28"/>
    </row>
    <row r="430" spans="1:19" ht="15" customHeight="1">
      <c r="A430" s="111">
        <v>420</v>
      </c>
      <c r="B430" s="48"/>
      <c r="C430" s="48"/>
      <c r="D430" s="35"/>
      <c r="E430" s="149"/>
      <c r="F430" s="156"/>
      <c r="G430" s="670"/>
      <c r="H430" s="88"/>
      <c r="I430" s="40"/>
      <c r="J430" s="40"/>
      <c r="K430" s="41"/>
      <c r="L430" s="42"/>
      <c r="M430" s="658"/>
      <c r="N430" s="659" t="str">
        <f t="shared" si="8"/>
        <v/>
      </c>
      <c r="O430" s="692">
        <f t="shared" si="9"/>
        <v>0</v>
      </c>
      <c r="P430" s="29"/>
      <c r="Q430" s="74"/>
      <c r="R430" s="28"/>
      <c r="S430" s="28"/>
    </row>
    <row r="431" spans="1:19" ht="15" customHeight="1">
      <c r="A431" s="111">
        <v>421</v>
      </c>
      <c r="B431" s="48"/>
      <c r="C431" s="48"/>
      <c r="D431" s="35"/>
      <c r="E431" s="149"/>
      <c r="F431" s="156"/>
      <c r="G431" s="670"/>
      <c r="H431" s="88"/>
      <c r="I431" s="40"/>
      <c r="J431" s="40"/>
      <c r="K431" s="41"/>
      <c r="L431" s="42"/>
      <c r="M431" s="658"/>
      <c r="N431" s="659" t="str">
        <f t="shared" si="8"/>
        <v/>
      </c>
      <c r="O431" s="692">
        <f t="shared" si="9"/>
        <v>0</v>
      </c>
      <c r="P431" s="29"/>
      <c r="Q431" s="74"/>
      <c r="R431" s="28"/>
      <c r="S431" s="28"/>
    </row>
    <row r="432" spans="1:19" ht="15" customHeight="1">
      <c r="A432" s="111">
        <v>422</v>
      </c>
      <c r="B432" s="48"/>
      <c r="C432" s="48"/>
      <c r="D432" s="35"/>
      <c r="E432" s="149"/>
      <c r="F432" s="156"/>
      <c r="G432" s="670"/>
      <c r="H432" s="88"/>
      <c r="I432" s="40"/>
      <c r="J432" s="40"/>
      <c r="K432" s="41"/>
      <c r="L432" s="42"/>
      <c r="M432" s="658"/>
      <c r="N432" s="659" t="str">
        <f t="shared" si="8"/>
        <v/>
      </c>
      <c r="O432" s="692">
        <f t="shared" si="9"/>
        <v>0</v>
      </c>
      <c r="P432" s="29"/>
      <c r="Q432" s="74"/>
      <c r="R432" s="28"/>
      <c r="S432" s="28"/>
    </row>
    <row r="433" spans="1:19" ht="15" customHeight="1">
      <c r="A433" s="111">
        <v>423</v>
      </c>
      <c r="B433" s="48"/>
      <c r="C433" s="48"/>
      <c r="D433" s="35"/>
      <c r="E433" s="149"/>
      <c r="F433" s="156"/>
      <c r="G433" s="670"/>
      <c r="H433" s="88"/>
      <c r="I433" s="40"/>
      <c r="J433" s="40"/>
      <c r="K433" s="41"/>
      <c r="L433" s="42"/>
      <c r="M433" s="658"/>
      <c r="N433" s="659" t="str">
        <f t="shared" si="8"/>
        <v/>
      </c>
      <c r="O433" s="692">
        <f t="shared" si="9"/>
        <v>0</v>
      </c>
      <c r="P433" s="29"/>
      <c r="Q433" s="74"/>
      <c r="R433" s="28"/>
      <c r="S433" s="28"/>
    </row>
    <row r="434" spans="1:19" ht="15" customHeight="1">
      <c r="A434" s="111">
        <v>424</v>
      </c>
      <c r="B434" s="48"/>
      <c r="C434" s="48"/>
      <c r="D434" s="35"/>
      <c r="E434" s="149"/>
      <c r="F434" s="156"/>
      <c r="G434" s="670"/>
      <c r="H434" s="88"/>
      <c r="I434" s="40"/>
      <c r="J434" s="40"/>
      <c r="K434" s="41"/>
      <c r="L434" s="42"/>
      <c r="M434" s="658"/>
      <c r="N434" s="659" t="str">
        <f t="shared" si="8"/>
        <v/>
      </c>
      <c r="O434" s="692">
        <f t="shared" si="9"/>
        <v>0</v>
      </c>
      <c r="P434" s="29"/>
      <c r="Q434" s="74"/>
      <c r="R434" s="28"/>
      <c r="S434" s="28"/>
    </row>
    <row r="435" spans="1:19" ht="15" customHeight="1">
      <c r="A435" s="111">
        <v>425</v>
      </c>
      <c r="B435" s="48"/>
      <c r="C435" s="48"/>
      <c r="D435" s="35"/>
      <c r="E435" s="149"/>
      <c r="F435" s="156"/>
      <c r="G435" s="670"/>
      <c r="H435" s="88"/>
      <c r="I435" s="40"/>
      <c r="J435" s="40"/>
      <c r="K435" s="41"/>
      <c r="L435" s="42"/>
      <c r="M435" s="658"/>
      <c r="N435" s="659" t="str">
        <f t="shared" si="8"/>
        <v/>
      </c>
      <c r="O435" s="692">
        <f t="shared" si="9"/>
        <v>0</v>
      </c>
      <c r="P435" s="29"/>
      <c r="Q435" s="74"/>
      <c r="R435" s="28"/>
      <c r="S435" s="28"/>
    </row>
    <row r="436" spans="1:19" ht="15" customHeight="1">
      <c r="A436" s="111">
        <v>426</v>
      </c>
      <c r="B436" s="48"/>
      <c r="C436" s="48"/>
      <c r="D436" s="35"/>
      <c r="E436" s="149"/>
      <c r="F436" s="156"/>
      <c r="G436" s="670"/>
      <c r="H436" s="88"/>
      <c r="I436" s="40"/>
      <c r="J436" s="40"/>
      <c r="K436" s="41"/>
      <c r="L436" s="42"/>
      <c r="M436" s="658"/>
      <c r="N436" s="659" t="str">
        <f t="shared" si="8"/>
        <v/>
      </c>
      <c r="O436" s="692">
        <f t="shared" si="9"/>
        <v>0</v>
      </c>
      <c r="P436" s="29"/>
      <c r="Q436" s="74"/>
      <c r="R436" s="28"/>
      <c r="S436" s="28"/>
    </row>
    <row r="437" spans="1:19" ht="15" customHeight="1">
      <c r="A437" s="111">
        <v>427</v>
      </c>
      <c r="B437" s="48"/>
      <c r="C437" s="48"/>
      <c r="D437" s="35"/>
      <c r="E437" s="149"/>
      <c r="F437" s="156"/>
      <c r="G437" s="670"/>
      <c r="H437" s="88"/>
      <c r="I437" s="40"/>
      <c r="J437" s="40"/>
      <c r="K437" s="41"/>
      <c r="L437" s="42"/>
      <c r="M437" s="658"/>
      <c r="N437" s="659" t="str">
        <f t="shared" si="8"/>
        <v/>
      </c>
      <c r="O437" s="692">
        <f t="shared" si="9"/>
        <v>0</v>
      </c>
      <c r="P437" s="29"/>
      <c r="Q437" s="74"/>
      <c r="R437" s="28"/>
      <c r="S437" s="28"/>
    </row>
    <row r="438" spans="1:19" ht="15" customHeight="1">
      <c r="A438" s="111">
        <v>428</v>
      </c>
      <c r="B438" s="48"/>
      <c r="C438" s="48"/>
      <c r="D438" s="35"/>
      <c r="E438" s="149"/>
      <c r="F438" s="156"/>
      <c r="G438" s="670"/>
      <c r="H438" s="88"/>
      <c r="I438" s="40"/>
      <c r="J438" s="40"/>
      <c r="K438" s="41"/>
      <c r="L438" s="42"/>
      <c r="M438" s="658"/>
      <c r="N438" s="659" t="str">
        <f t="shared" si="8"/>
        <v/>
      </c>
      <c r="O438" s="692">
        <f t="shared" si="9"/>
        <v>0</v>
      </c>
      <c r="P438" s="29"/>
      <c r="Q438" s="74"/>
      <c r="R438" s="28"/>
      <c r="S438" s="28"/>
    </row>
    <row r="439" spans="1:19" ht="15" customHeight="1">
      <c r="A439" s="111">
        <v>429</v>
      </c>
      <c r="B439" s="48"/>
      <c r="C439" s="48"/>
      <c r="D439" s="35"/>
      <c r="E439" s="149"/>
      <c r="F439" s="156"/>
      <c r="G439" s="670"/>
      <c r="H439" s="88"/>
      <c r="I439" s="40"/>
      <c r="J439" s="40"/>
      <c r="K439" s="41"/>
      <c r="L439" s="42"/>
      <c r="M439" s="658"/>
      <c r="N439" s="659" t="str">
        <f t="shared" si="8"/>
        <v/>
      </c>
      <c r="O439" s="692">
        <f t="shared" si="9"/>
        <v>0</v>
      </c>
      <c r="P439" s="29"/>
      <c r="Q439" s="74"/>
      <c r="R439" s="28"/>
      <c r="S439" s="28"/>
    </row>
    <row r="440" spans="1:19" ht="15" customHeight="1">
      <c r="A440" s="111">
        <v>430</v>
      </c>
      <c r="B440" s="48"/>
      <c r="C440" s="48"/>
      <c r="D440" s="35"/>
      <c r="E440" s="149"/>
      <c r="F440" s="156"/>
      <c r="G440" s="670"/>
      <c r="H440" s="88"/>
      <c r="I440" s="40"/>
      <c r="J440" s="40"/>
      <c r="K440" s="41"/>
      <c r="L440" s="42"/>
      <c r="M440" s="658"/>
      <c r="N440" s="659" t="str">
        <f t="shared" si="8"/>
        <v/>
      </c>
      <c r="O440" s="692">
        <f t="shared" si="9"/>
        <v>0</v>
      </c>
      <c r="P440" s="29"/>
      <c r="Q440" s="74"/>
      <c r="R440" s="28"/>
      <c r="S440" s="28"/>
    </row>
    <row r="441" spans="1:19" ht="15" customHeight="1">
      <c r="A441" s="111">
        <v>431</v>
      </c>
      <c r="B441" s="48"/>
      <c r="C441" s="48"/>
      <c r="D441" s="35"/>
      <c r="E441" s="149"/>
      <c r="F441" s="156"/>
      <c r="G441" s="670"/>
      <c r="H441" s="88"/>
      <c r="I441" s="40"/>
      <c r="J441" s="40"/>
      <c r="K441" s="41"/>
      <c r="L441" s="42"/>
      <c r="M441" s="658"/>
      <c r="N441" s="659" t="str">
        <f t="shared" si="8"/>
        <v/>
      </c>
      <c r="O441" s="692">
        <f t="shared" si="9"/>
        <v>0</v>
      </c>
      <c r="P441" s="29"/>
      <c r="Q441" s="74"/>
      <c r="R441" s="28"/>
      <c r="S441" s="28"/>
    </row>
    <row r="442" spans="1:19" ht="15" customHeight="1">
      <c r="A442" s="111">
        <v>432</v>
      </c>
      <c r="B442" s="48"/>
      <c r="C442" s="48"/>
      <c r="D442" s="35"/>
      <c r="E442" s="149"/>
      <c r="F442" s="156"/>
      <c r="G442" s="670"/>
      <c r="H442" s="88"/>
      <c r="I442" s="40"/>
      <c r="J442" s="40"/>
      <c r="K442" s="41"/>
      <c r="L442" s="42"/>
      <c r="M442" s="658"/>
      <c r="N442" s="659" t="str">
        <f t="shared" si="8"/>
        <v/>
      </c>
      <c r="O442" s="692">
        <f t="shared" si="9"/>
        <v>0</v>
      </c>
      <c r="P442" s="29"/>
      <c r="Q442" s="74"/>
      <c r="R442" s="28"/>
      <c r="S442" s="28"/>
    </row>
    <row r="443" spans="1:19" ht="15" customHeight="1">
      <c r="A443" s="111">
        <v>433</v>
      </c>
      <c r="B443" s="48"/>
      <c r="C443" s="48"/>
      <c r="D443" s="35"/>
      <c r="E443" s="149"/>
      <c r="F443" s="156"/>
      <c r="G443" s="670"/>
      <c r="H443" s="88"/>
      <c r="I443" s="40"/>
      <c r="J443" s="40"/>
      <c r="K443" s="41"/>
      <c r="L443" s="42"/>
      <c r="M443" s="658"/>
      <c r="N443" s="659" t="str">
        <f t="shared" si="8"/>
        <v/>
      </c>
      <c r="O443" s="692">
        <f t="shared" si="9"/>
        <v>0</v>
      </c>
      <c r="P443" s="29"/>
      <c r="Q443" s="74"/>
      <c r="R443" s="28"/>
      <c r="S443" s="28"/>
    </row>
    <row r="444" spans="1:19" ht="15" customHeight="1">
      <c r="A444" s="111">
        <v>434</v>
      </c>
      <c r="B444" s="48"/>
      <c r="C444" s="48"/>
      <c r="D444" s="35"/>
      <c r="E444" s="149"/>
      <c r="F444" s="156"/>
      <c r="G444" s="670"/>
      <c r="H444" s="88"/>
      <c r="I444" s="40"/>
      <c r="J444" s="40"/>
      <c r="K444" s="41"/>
      <c r="L444" s="42"/>
      <c r="M444" s="658"/>
      <c r="N444" s="659" t="str">
        <f t="shared" si="8"/>
        <v/>
      </c>
      <c r="O444" s="692">
        <f t="shared" si="9"/>
        <v>0</v>
      </c>
      <c r="P444" s="29"/>
      <c r="Q444" s="74"/>
      <c r="R444" s="28"/>
      <c r="S444" s="28"/>
    </row>
    <row r="445" spans="1:19" ht="15" customHeight="1">
      <c r="A445" s="111">
        <v>435</v>
      </c>
      <c r="B445" s="48"/>
      <c r="C445" s="48"/>
      <c r="D445" s="35"/>
      <c r="E445" s="149"/>
      <c r="F445" s="156"/>
      <c r="G445" s="670"/>
      <c r="H445" s="88"/>
      <c r="I445" s="40"/>
      <c r="J445" s="40"/>
      <c r="K445" s="41"/>
      <c r="L445" s="42"/>
      <c r="M445" s="658"/>
      <c r="N445" s="659" t="str">
        <f t="shared" si="8"/>
        <v/>
      </c>
      <c r="O445" s="692">
        <f t="shared" si="9"/>
        <v>0</v>
      </c>
      <c r="P445" s="29"/>
      <c r="Q445" s="74"/>
      <c r="R445" s="28"/>
      <c r="S445" s="28"/>
    </row>
    <row r="446" spans="1:19" ht="15" customHeight="1">
      <c r="A446" s="111">
        <v>436</v>
      </c>
      <c r="B446" s="48"/>
      <c r="C446" s="48"/>
      <c r="D446" s="35"/>
      <c r="E446" s="149"/>
      <c r="F446" s="156"/>
      <c r="G446" s="670"/>
      <c r="H446" s="88"/>
      <c r="I446" s="40"/>
      <c r="J446" s="40"/>
      <c r="K446" s="41"/>
      <c r="L446" s="42"/>
      <c r="M446" s="658"/>
      <c r="N446" s="659" t="str">
        <f t="shared" si="8"/>
        <v/>
      </c>
      <c r="O446" s="692">
        <f t="shared" si="9"/>
        <v>0</v>
      </c>
      <c r="P446" s="29"/>
      <c r="Q446" s="74"/>
      <c r="R446" s="28"/>
      <c r="S446" s="28"/>
    </row>
    <row r="447" spans="1:19" ht="15" customHeight="1">
      <c r="A447" s="111">
        <v>437</v>
      </c>
      <c r="B447" s="48"/>
      <c r="C447" s="48"/>
      <c r="D447" s="35"/>
      <c r="E447" s="149"/>
      <c r="F447" s="156"/>
      <c r="G447" s="670"/>
      <c r="H447" s="88"/>
      <c r="I447" s="40"/>
      <c r="J447" s="40"/>
      <c r="K447" s="41"/>
      <c r="L447" s="42"/>
      <c r="M447" s="658"/>
      <c r="N447" s="659" t="str">
        <f t="shared" si="8"/>
        <v/>
      </c>
      <c r="O447" s="692">
        <f t="shared" si="9"/>
        <v>0</v>
      </c>
      <c r="P447" s="29"/>
      <c r="Q447" s="74"/>
      <c r="R447" s="28"/>
      <c r="S447" s="28"/>
    </row>
    <row r="448" spans="1:19" ht="15" customHeight="1">
      <c r="A448" s="111">
        <v>438</v>
      </c>
      <c r="B448" s="48"/>
      <c r="C448" s="48"/>
      <c r="D448" s="35"/>
      <c r="E448" s="149"/>
      <c r="F448" s="156"/>
      <c r="G448" s="670"/>
      <c r="H448" s="88"/>
      <c r="I448" s="40"/>
      <c r="J448" s="40"/>
      <c r="K448" s="41"/>
      <c r="L448" s="42"/>
      <c r="M448" s="658"/>
      <c r="N448" s="659" t="str">
        <f t="shared" si="8"/>
        <v/>
      </c>
      <c r="O448" s="692">
        <f t="shared" si="9"/>
        <v>0</v>
      </c>
      <c r="P448" s="29"/>
      <c r="Q448" s="74"/>
      <c r="R448" s="28"/>
      <c r="S448" s="28"/>
    </row>
    <row r="449" spans="1:19" ht="15" customHeight="1">
      <c r="A449" s="111">
        <v>439</v>
      </c>
      <c r="B449" s="48"/>
      <c r="C449" s="48"/>
      <c r="D449" s="35"/>
      <c r="E449" s="149"/>
      <c r="F449" s="156"/>
      <c r="G449" s="670"/>
      <c r="H449" s="88"/>
      <c r="I449" s="40"/>
      <c r="J449" s="40"/>
      <c r="K449" s="41"/>
      <c r="L449" s="42"/>
      <c r="M449" s="658"/>
      <c r="N449" s="659" t="str">
        <f t="shared" si="8"/>
        <v/>
      </c>
      <c r="O449" s="692">
        <f t="shared" si="9"/>
        <v>0</v>
      </c>
      <c r="P449" s="29"/>
      <c r="Q449" s="74"/>
      <c r="R449" s="28"/>
      <c r="S449" s="28"/>
    </row>
    <row r="450" spans="1:19" ht="15" customHeight="1">
      <c r="A450" s="111">
        <v>440</v>
      </c>
      <c r="B450" s="48"/>
      <c r="C450" s="48"/>
      <c r="D450" s="35"/>
      <c r="E450" s="149"/>
      <c r="F450" s="156"/>
      <c r="G450" s="670"/>
      <c r="H450" s="88"/>
      <c r="I450" s="40"/>
      <c r="J450" s="40"/>
      <c r="K450" s="41"/>
      <c r="L450" s="42"/>
      <c r="M450" s="658"/>
      <c r="N450" s="659" t="str">
        <f t="shared" si="8"/>
        <v/>
      </c>
      <c r="O450" s="692">
        <f t="shared" si="9"/>
        <v>0</v>
      </c>
      <c r="P450" s="29"/>
      <c r="Q450" s="74"/>
      <c r="R450" s="28"/>
      <c r="S450" s="28"/>
    </row>
    <row r="451" spans="1:19" ht="15" customHeight="1">
      <c r="A451" s="111">
        <v>441</v>
      </c>
      <c r="B451" s="48"/>
      <c r="C451" s="48"/>
      <c r="D451" s="35"/>
      <c r="E451" s="149"/>
      <c r="F451" s="156"/>
      <c r="G451" s="670"/>
      <c r="H451" s="88"/>
      <c r="I451" s="40"/>
      <c r="J451" s="40"/>
      <c r="K451" s="41"/>
      <c r="L451" s="42"/>
      <c r="M451" s="658"/>
      <c r="N451" s="659" t="str">
        <f t="shared" si="8"/>
        <v/>
      </c>
      <c r="O451" s="692">
        <f t="shared" si="9"/>
        <v>0</v>
      </c>
      <c r="P451" s="29"/>
      <c r="Q451" s="74"/>
      <c r="R451" s="28"/>
      <c r="S451" s="28"/>
    </row>
    <row r="452" spans="1:19" ht="15" customHeight="1">
      <c r="A452" s="111">
        <v>442</v>
      </c>
      <c r="B452" s="48"/>
      <c r="C452" s="48"/>
      <c r="D452" s="35"/>
      <c r="E452" s="149"/>
      <c r="F452" s="156"/>
      <c r="G452" s="670"/>
      <c r="H452" s="88"/>
      <c r="I452" s="40"/>
      <c r="J452" s="40"/>
      <c r="K452" s="41"/>
      <c r="L452" s="42"/>
      <c r="M452" s="658"/>
      <c r="N452" s="659" t="str">
        <f t="shared" si="8"/>
        <v/>
      </c>
      <c r="O452" s="692">
        <f t="shared" si="9"/>
        <v>0</v>
      </c>
      <c r="P452" s="29"/>
      <c r="Q452" s="74"/>
      <c r="R452" s="28"/>
      <c r="S452" s="28"/>
    </row>
    <row r="453" spans="1:19" ht="15" customHeight="1">
      <c r="A453" s="111">
        <v>443</v>
      </c>
      <c r="B453" s="48"/>
      <c r="C453" s="48"/>
      <c r="D453" s="35"/>
      <c r="E453" s="149"/>
      <c r="F453" s="156"/>
      <c r="G453" s="670"/>
      <c r="H453" s="88"/>
      <c r="I453" s="40"/>
      <c r="J453" s="40"/>
      <c r="K453" s="41"/>
      <c r="L453" s="42"/>
      <c r="M453" s="658"/>
      <c r="N453" s="659" t="str">
        <f t="shared" si="8"/>
        <v/>
      </c>
      <c r="O453" s="692">
        <f t="shared" si="9"/>
        <v>0</v>
      </c>
      <c r="P453" s="29"/>
      <c r="Q453" s="74"/>
      <c r="R453" s="28"/>
      <c r="S453" s="28"/>
    </row>
    <row r="454" spans="1:19" ht="15" customHeight="1">
      <c r="A454" s="111">
        <v>444</v>
      </c>
      <c r="B454" s="48"/>
      <c r="C454" s="48"/>
      <c r="D454" s="35"/>
      <c r="E454" s="149"/>
      <c r="F454" s="156"/>
      <c r="G454" s="670"/>
      <c r="H454" s="88"/>
      <c r="I454" s="40"/>
      <c r="J454" s="40"/>
      <c r="K454" s="41"/>
      <c r="L454" s="42"/>
      <c r="M454" s="658"/>
      <c r="N454" s="659" t="str">
        <f t="shared" si="8"/>
        <v/>
      </c>
      <c r="O454" s="692">
        <f t="shared" si="9"/>
        <v>0</v>
      </c>
      <c r="P454" s="29"/>
      <c r="Q454" s="74"/>
      <c r="R454" s="28"/>
      <c r="S454" s="28"/>
    </row>
    <row r="455" spans="1:19" ht="15" customHeight="1">
      <c r="A455" s="111">
        <v>445</v>
      </c>
      <c r="B455" s="48"/>
      <c r="C455" s="48"/>
      <c r="D455" s="35"/>
      <c r="E455" s="149"/>
      <c r="F455" s="156"/>
      <c r="G455" s="670"/>
      <c r="H455" s="88"/>
      <c r="I455" s="40"/>
      <c r="J455" s="40"/>
      <c r="K455" s="41"/>
      <c r="L455" s="42"/>
      <c r="M455" s="658"/>
      <c r="N455" s="659" t="str">
        <f t="shared" si="8"/>
        <v/>
      </c>
      <c r="O455" s="692">
        <f t="shared" si="9"/>
        <v>0</v>
      </c>
      <c r="P455" s="29"/>
      <c r="Q455" s="74"/>
      <c r="R455" s="28"/>
      <c r="S455" s="28"/>
    </row>
    <row r="456" spans="1:19" ht="15" customHeight="1">
      <c r="A456" s="111">
        <v>446</v>
      </c>
      <c r="B456" s="48"/>
      <c r="C456" s="48"/>
      <c r="D456" s="35"/>
      <c r="E456" s="149"/>
      <c r="F456" s="156"/>
      <c r="G456" s="670"/>
      <c r="H456" s="88"/>
      <c r="I456" s="40"/>
      <c r="J456" s="40"/>
      <c r="K456" s="41"/>
      <c r="L456" s="42"/>
      <c r="M456" s="658"/>
      <c r="N456" s="659" t="str">
        <f t="shared" si="8"/>
        <v/>
      </c>
      <c r="O456" s="692">
        <f t="shared" si="9"/>
        <v>0</v>
      </c>
      <c r="P456" s="29"/>
      <c r="Q456" s="74"/>
      <c r="R456" s="28"/>
      <c r="S456" s="28"/>
    </row>
    <row r="457" spans="1:19" ht="15" customHeight="1">
      <c r="A457" s="111">
        <v>447</v>
      </c>
      <c r="B457" s="48"/>
      <c r="C457" s="48"/>
      <c r="D457" s="35"/>
      <c r="E457" s="149"/>
      <c r="F457" s="156"/>
      <c r="G457" s="670"/>
      <c r="H457" s="88"/>
      <c r="I457" s="40"/>
      <c r="J457" s="40"/>
      <c r="K457" s="41"/>
      <c r="L457" s="42"/>
      <c r="M457" s="658"/>
      <c r="N457" s="659" t="str">
        <f t="shared" si="8"/>
        <v/>
      </c>
      <c r="O457" s="692">
        <f t="shared" si="9"/>
        <v>0</v>
      </c>
      <c r="P457" s="29"/>
      <c r="Q457" s="74"/>
      <c r="R457" s="28"/>
      <c r="S457" s="28"/>
    </row>
    <row r="458" spans="1:19" ht="15" customHeight="1">
      <c r="A458" s="111">
        <v>448</v>
      </c>
      <c r="B458" s="48"/>
      <c r="C458" s="48"/>
      <c r="D458" s="35"/>
      <c r="E458" s="149"/>
      <c r="F458" s="156"/>
      <c r="G458" s="670"/>
      <c r="H458" s="88"/>
      <c r="I458" s="40"/>
      <c r="J458" s="40"/>
      <c r="K458" s="41"/>
      <c r="L458" s="42"/>
      <c r="M458" s="658"/>
      <c r="N458" s="659" t="str">
        <f t="shared" si="8"/>
        <v/>
      </c>
      <c r="O458" s="692">
        <f t="shared" si="9"/>
        <v>0</v>
      </c>
      <c r="P458" s="29"/>
      <c r="Q458" s="74"/>
      <c r="R458" s="28"/>
      <c r="S458" s="28"/>
    </row>
    <row r="459" spans="1:19" ht="15" customHeight="1">
      <c r="A459" s="111">
        <v>449</v>
      </c>
      <c r="B459" s="48"/>
      <c r="C459" s="48"/>
      <c r="D459" s="35"/>
      <c r="E459" s="149"/>
      <c r="F459" s="156"/>
      <c r="G459" s="670"/>
      <c r="H459" s="88"/>
      <c r="I459" s="40"/>
      <c r="J459" s="40"/>
      <c r="K459" s="41"/>
      <c r="L459" s="42"/>
      <c r="M459" s="658"/>
      <c r="N459" s="659" t="str">
        <f t="shared" si="8"/>
        <v/>
      </c>
      <c r="O459" s="692">
        <f t="shared" si="9"/>
        <v>0</v>
      </c>
      <c r="P459" s="29"/>
      <c r="Q459" s="74"/>
      <c r="R459" s="28"/>
      <c r="S459" s="28"/>
    </row>
    <row r="460" spans="1:19" ht="15" customHeight="1">
      <c r="A460" s="111">
        <v>450</v>
      </c>
      <c r="B460" s="48"/>
      <c r="C460" s="48"/>
      <c r="D460" s="35"/>
      <c r="E460" s="149"/>
      <c r="F460" s="156"/>
      <c r="G460" s="670"/>
      <c r="H460" s="88"/>
      <c r="I460" s="40"/>
      <c r="J460" s="40"/>
      <c r="K460" s="41"/>
      <c r="L460" s="42"/>
      <c r="M460" s="658"/>
      <c r="N460" s="659" t="str">
        <f t="shared" si="8"/>
        <v/>
      </c>
      <c r="O460" s="692">
        <f t="shared" si="9"/>
        <v>0</v>
      </c>
      <c r="P460" s="29"/>
      <c r="Q460" s="74"/>
      <c r="R460" s="28"/>
      <c r="S460" s="28"/>
    </row>
    <row r="461" spans="1:19" ht="15" customHeight="1">
      <c r="A461" s="111">
        <v>451</v>
      </c>
      <c r="B461" s="48"/>
      <c r="C461" s="48"/>
      <c r="D461" s="35"/>
      <c r="E461" s="149"/>
      <c r="F461" s="156"/>
      <c r="G461" s="670"/>
      <c r="H461" s="88"/>
      <c r="I461" s="40"/>
      <c r="J461" s="40"/>
      <c r="K461" s="41"/>
      <c r="L461" s="42"/>
      <c r="M461" s="658"/>
      <c r="N461" s="659" t="str">
        <f t="shared" si="8"/>
        <v/>
      </c>
      <c r="O461" s="692">
        <f t="shared" si="9"/>
        <v>0</v>
      </c>
      <c r="P461" s="29"/>
      <c r="Q461" s="74"/>
      <c r="R461" s="28"/>
      <c r="S461" s="28"/>
    </row>
    <row r="462" spans="1:19" ht="15" customHeight="1">
      <c r="A462" s="111">
        <v>452</v>
      </c>
      <c r="B462" s="48"/>
      <c r="C462" s="48"/>
      <c r="D462" s="35"/>
      <c r="E462" s="149"/>
      <c r="F462" s="156"/>
      <c r="G462" s="670"/>
      <c r="H462" s="88"/>
      <c r="I462" s="40"/>
      <c r="J462" s="40"/>
      <c r="K462" s="41"/>
      <c r="L462" s="42"/>
      <c r="M462" s="658"/>
      <c r="N462" s="659" t="str">
        <f t="shared" si="8"/>
        <v/>
      </c>
      <c r="O462" s="692">
        <f t="shared" si="9"/>
        <v>0</v>
      </c>
      <c r="P462" s="29"/>
      <c r="Q462" s="74"/>
      <c r="R462" s="28"/>
      <c r="S462" s="28"/>
    </row>
    <row r="463" spans="1:19" ht="15" customHeight="1">
      <c r="A463" s="111">
        <v>453</v>
      </c>
      <c r="B463" s="48"/>
      <c r="C463" s="48"/>
      <c r="D463" s="35"/>
      <c r="E463" s="149"/>
      <c r="F463" s="156"/>
      <c r="G463" s="670"/>
      <c r="H463" s="88"/>
      <c r="I463" s="40"/>
      <c r="J463" s="40"/>
      <c r="K463" s="41"/>
      <c r="L463" s="42"/>
      <c r="M463" s="658"/>
      <c r="N463" s="659" t="str">
        <f t="shared" si="8"/>
        <v/>
      </c>
      <c r="O463" s="692">
        <f t="shared" si="9"/>
        <v>0</v>
      </c>
      <c r="P463" s="29"/>
      <c r="Q463" s="74"/>
      <c r="R463" s="28"/>
      <c r="S463" s="28"/>
    </row>
    <row r="464" spans="1:19" ht="15" customHeight="1">
      <c r="A464" s="111">
        <v>454</v>
      </c>
      <c r="B464" s="48"/>
      <c r="C464" s="48"/>
      <c r="D464" s="35"/>
      <c r="E464" s="149"/>
      <c r="F464" s="156"/>
      <c r="G464" s="670"/>
      <c r="H464" s="88"/>
      <c r="I464" s="40"/>
      <c r="J464" s="40"/>
      <c r="K464" s="41"/>
      <c r="L464" s="42"/>
      <c r="M464" s="658"/>
      <c r="N464" s="659" t="str">
        <f t="shared" si="8"/>
        <v/>
      </c>
      <c r="O464" s="692">
        <f t="shared" si="9"/>
        <v>0</v>
      </c>
      <c r="P464" s="29"/>
      <c r="Q464" s="74"/>
      <c r="R464" s="28"/>
      <c r="S464" s="28"/>
    </row>
    <row r="465" spans="1:19" ht="15" customHeight="1">
      <c r="A465" s="111">
        <v>455</v>
      </c>
      <c r="B465" s="48"/>
      <c r="C465" s="48"/>
      <c r="D465" s="35"/>
      <c r="E465" s="149"/>
      <c r="F465" s="156"/>
      <c r="G465" s="670"/>
      <c r="H465" s="88"/>
      <c r="I465" s="40"/>
      <c r="J465" s="40"/>
      <c r="K465" s="41"/>
      <c r="L465" s="42"/>
      <c r="M465" s="658"/>
      <c r="N465" s="659" t="str">
        <f t="shared" si="8"/>
        <v/>
      </c>
      <c r="O465" s="692">
        <f t="shared" si="9"/>
        <v>0</v>
      </c>
      <c r="P465" s="29"/>
      <c r="Q465" s="74"/>
      <c r="R465" s="28"/>
      <c r="S465" s="28"/>
    </row>
    <row r="466" spans="1:19" ht="15" customHeight="1">
      <c r="A466" s="111">
        <v>456</v>
      </c>
      <c r="B466" s="48"/>
      <c r="C466" s="48"/>
      <c r="D466" s="35"/>
      <c r="E466" s="149"/>
      <c r="F466" s="156"/>
      <c r="G466" s="670"/>
      <c r="H466" s="88"/>
      <c r="I466" s="40"/>
      <c r="J466" s="40"/>
      <c r="K466" s="41"/>
      <c r="L466" s="42"/>
      <c r="M466" s="658"/>
      <c r="N466" s="659" t="str">
        <f t="shared" si="8"/>
        <v/>
      </c>
      <c r="O466" s="692">
        <f t="shared" si="9"/>
        <v>0</v>
      </c>
      <c r="P466" s="29"/>
      <c r="Q466" s="74"/>
      <c r="R466" s="28"/>
      <c r="S466" s="28"/>
    </row>
    <row r="467" spans="1:19" ht="15" customHeight="1">
      <c r="A467" s="111">
        <v>457</v>
      </c>
      <c r="B467" s="48"/>
      <c r="C467" s="48"/>
      <c r="D467" s="35"/>
      <c r="E467" s="149"/>
      <c r="F467" s="156"/>
      <c r="G467" s="670"/>
      <c r="H467" s="88"/>
      <c r="I467" s="40"/>
      <c r="J467" s="40"/>
      <c r="K467" s="41"/>
      <c r="L467" s="42"/>
      <c r="M467" s="658"/>
      <c r="N467" s="659" t="str">
        <f t="shared" si="8"/>
        <v/>
      </c>
      <c r="O467" s="692">
        <f t="shared" si="9"/>
        <v>0</v>
      </c>
      <c r="P467" s="29"/>
      <c r="Q467" s="74"/>
      <c r="R467" s="28"/>
      <c r="S467" s="28"/>
    </row>
    <row r="468" spans="1:19" ht="15" customHeight="1">
      <c r="A468" s="111">
        <v>458</v>
      </c>
      <c r="B468" s="48"/>
      <c r="C468" s="48"/>
      <c r="D468" s="35"/>
      <c r="E468" s="149"/>
      <c r="F468" s="156"/>
      <c r="G468" s="670"/>
      <c r="H468" s="88"/>
      <c r="I468" s="40"/>
      <c r="J468" s="40"/>
      <c r="K468" s="41"/>
      <c r="L468" s="42"/>
      <c r="M468" s="658"/>
      <c r="N468" s="659" t="str">
        <f t="shared" si="8"/>
        <v/>
      </c>
      <c r="O468" s="692">
        <f t="shared" si="9"/>
        <v>0</v>
      </c>
      <c r="P468" s="29"/>
      <c r="Q468" s="74"/>
      <c r="R468" s="28"/>
      <c r="S468" s="28"/>
    </row>
    <row r="469" spans="1:19" ht="15" customHeight="1">
      <c r="A469" s="111">
        <v>459</v>
      </c>
      <c r="B469" s="48"/>
      <c r="C469" s="48"/>
      <c r="D469" s="35"/>
      <c r="E469" s="149"/>
      <c r="F469" s="156"/>
      <c r="G469" s="670"/>
      <c r="H469" s="88"/>
      <c r="I469" s="40"/>
      <c r="J469" s="40"/>
      <c r="K469" s="41"/>
      <c r="L469" s="42"/>
      <c r="M469" s="658"/>
      <c r="N469" s="659" t="str">
        <f t="shared" si="8"/>
        <v/>
      </c>
      <c r="O469" s="692">
        <f t="shared" si="9"/>
        <v>0</v>
      </c>
      <c r="P469" s="29"/>
      <c r="Q469" s="74"/>
      <c r="R469" s="28"/>
      <c r="S469" s="28"/>
    </row>
    <row r="470" spans="1:19" ht="15" customHeight="1">
      <c r="A470" s="111">
        <v>460</v>
      </c>
      <c r="B470" s="48"/>
      <c r="C470" s="48"/>
      <c r="D470" s="35"/>
      <c r="E470" s="149"/>
      <c r="F470" s="156"/>
      <c r="G470" s="670"/>
      <c r="H470" s="88"/>
      <c r="I470" s="40"/>
      <c r="J470" s="40"/>
      <c r="K470" s="41"/>
      <c r="L470" s="42"/>
      <c r="M470" s="658"/>
      <c r="N470" s="659" t="str">
        <f t="shared" si="8"/>
        <v/>
      </c>
      <c r="O470" s="692">
        <f t="shared" si="9"/>
        <v>0</v>
      </c>
      <c r="P470" s="29"/>
      <c r="Q470" s="74"/>
      <c r="R470" s="28"/>
      <c r="S470" s="28"/>
    </row>
    <row r="471" spans="1:19" ht="15" customHeight="1">
      <c r="A471" s="111">
        <v>461</v>
      </c>
      <c r="B471" s="48"/>
      <c r="C471" s="48"/>
      <c r="D471" s="35"/>
      <c r="E471" s="149"/>
      <c r="F471" s="156"/>
      <c r="G471" s="670"/>
      <c r="H471" s="88"/>
      <c r="I471" s="40"/>
      <c r="J471" s="40"/>
      <c r="K471" s="41"/>
      <c r="L471" s="42"/>
      <c r="M471" s="658"/>
      <c r="N471" s="659" t="str">
        <f t="shared" si="8"/>
        <v/>
      </c>
      <c r="O471" s="692">
        <f t="shared" si="9"/>
        <v>0</v>
      </c>
      <c r="P471" s="29"/>
      <c r="Q471" s="74"/>
      <c r="R471" s="28"/>
      <c r="S471" s="28"/>
    </row>
    <row r="472" spans="1:19" ht="15" customHeight="1">
      <c r="A472" s="111">
        <v>462</v>
      </c>
      <c r="B472" s="48"/>
      <c r="C472" s="48"/>
      <c r="D472" s="35"/>
      <c r="E472" s="149"/>
      <c r="F472" s="156"/>
      <c r="G472" s="670"/>
      <c r="H472" s="88"/>
      <c r="I472" s="40"/>
      <c r="J472" s="40"/>
      <c r="K472" s="41"/>
      <c r="L472" s="42"/>
      <c r="M472" s="658"/>
      <c r="N472" s="659" t="str">
        <f t="shared" si="8"/>
        <v/>
      </c>
      <c r="O472" s="692">
        <f t="shared" si="9"/>
        <v>0</v>
      </c>
      <c r="P472" s="29"/>
      <c r="Q472" s="74"/>
      <c r="R472" s="28"/>
      <c r="S472" s="28"/>
    </row>
    <row r="473" spans="1:19" ht="15" customHeight="1">
      <c r="A473" s="111">
        <v>463</v>
      </c>
      <c r="B473" s="48"/>
      <c r="C473" s="48"/>
      <c r="D473" s="35"/>
      <c r="E473" s="149"/>
      <c r="F473" s="156"/>
      <c r="G473" s="670"/>
      <c r="H473" s="88"/>
      <c r="I473" s="40"/>
      <c r="J473" s="40"/>
      <c r="K473" s="41"/>
      <c r="L473" s="42"/>
      <c r="M473" s="658"/>
      <c r="N473" s="659" t="str">
        <f t="shared" si="8"/>
        <v/>
      </c>
      <c r="O473" s="692">
        <f t="shared" si="9"/>
        <v>0</v>
      </c>
      <c r="P473" s="29"/>
      <c r="Q473" s="74"/>
      <c r="R473" s="28"/>
      <c r="S473" s="28"/>
    </row>
    <row r="474" spans="1:19" ht="15" customHeight="1">
      <c r="A474" s="111">
        <v>464</v>
      </c>
      <c r="B474" s="48"/>
      <c r="C474" s="48"/>
      <c r="D474" s="35"/>
      <c r="E474" s="149"/>
      <c r="F474" s="156"/>
      <c r="G474" s="670"/>
      <c r="H474" s="88"/>
      <c r="I474" s="40"/>
      <c r="J474" s="40"/>
      <c r="K474" s="41"/>
      <c r="L474" s="42"/>
      <c r="M474" s="658"/>
      <c r="N474" s="659" t="str">
        <f t="shared" si="8"/>
        <v/>
      </c>
      <c r="O474" s="692">
        <f t="shared" si="9"/>
        <v>0</v>
      </c>
      <c r="P474" s="29"/>
      <c r="Q474" s="74"/>
      <c r="R474" s="28"/>
      <c r="S474" s="28"/>
    </row>
    <row r="475" spans="1:19" ht="15" customHeight="1">
      <c r="A475" s="111">
        <v>465</v>
      </c>
      <c r="B475" s="48"/>
      <c r="C475" s="48"/>
      <c r="D475" s="35"/>
      <c r="E475" s="149"/>
      <c r="F475" s="156"/>
      <c r="G475" s="670"/>
      <c r="H475" s="88"/>
      <c r="I475" s="40"/>
      <c r="J475" s="40"/>
      <c r="K475" s="41"/>
      <c r="L475" s="42"/>
      <c r="M475" s="658"/>
      <c r="N475" s="659" t="str">
        <f t="shared" si="8"/>
        <v/>
      </c>
      <c r="O475" s="692">
        <f t="shared" si="9"/>
        <v>0</v>
      </c>
      <c r="P475" s="29"/>
      <c r="Q475" s="74"/>
      <c r="R475" s="28"/>
      <c r="S475" s="28"/>
    </row>
    <row r="476" spans="1:19" ht="15" customHeight="1">
      <c r="A476" s="111">
        <v>466</v>
      </c>
      <c r="B476" s="48"/>
      <c r="C476" s="48"/>
      <c r="D476" s="35"/>
      <c r="E476" s="149"/>
      <c r="F476" s="156"/>
      <c r="G476" s="670"/>
      <c r="H476" s="88"/>
      <c r="I476" s="40"/>
      <c r="J476" s="40"/>
      <c r="K476" s="41"/>
      <c r="L476" s="42"/>
      <c r="M476" s="658"/>
      <c r="N476" s="659" t="str">
        <f t="shared" si="8"/>
        <v/>
      </c>
      <c r="O476" s="692">
        <f t="shared" si="9"/>
        <v>0</v>
      </c>
      <c r="P476" s="29"/>
      <c r="Q476" s="74"/>
      <c r="R476" s="28"/>
      <c r="S476" s="28"/>
    </row>
    <row r="477" spans="1:19" ht="15" customHeight="1">
      <c r="A477" s="111">
        <v>467</v>
      </c>
      <c r="B477" s="48"/>
      <c r="C477" s="48"/>
      <c r="D477" s="35"/>
      <c r="E477" s="149"/>
      <c r="F477" s="156"/>
      <c r="G477" s="670"/>
      <c r="H477" s="88"/>
      <c r="I477" s="40"/>
      <c r="J477" s="40"/>
      <c r="K477" s="41"/>
      <c r="L477" s="42"/>
      <c r="M477" s="658"/>
      <c r="N477" s="659" t="str">
        <f t="shared" si="8"/>
        <v/>
      </c>
      <c r="O477" s="692">
        <f t="shared" si="9"/>
        <v>0</v>
      </c>
      <c r="P477" s="29"/>
      <c r="Q477" s="74"/>
      <c r="R477" s="28"/>
      <c r="S477" s="28"/>
    </row>
    <row r="478" spans="1:19" ht="15" customHeight="1">
      <c r="A478" s="111">
        <v>468</v>
      </c>
      <c r="B478" s="48"/>
      <c r="C478" s="48"/>
      <c r="D478" s="35"/>
      <c r="E478" s="149"/>
      <c r="F478" s="156"/>
      <c r="G478" s="670"/>
      <c r="H478" s="88"/>
      <c r="I478" s="40"/>
      <c r="J478" s="40"/>
      <c r="K478" s="41"/>
      <c r="L478" s="42"/>
      <c r="M478" s="658"/>
      <c r="N478" s="659" t="str">
        <f t="shared" si="8"/>
        <v/>
      </c>
      <c r="O478" s="692">
        <f t="shared" si="9"/>
        <v>0</v>
      </c>
      <c r="P478" s="29"/>
      <c r="Q478" s="74"/>
      <c r="R478" s="28"/>
      <c r="S478" s="28"/>
    </row>
    <row r="479" spans="1:19" ht="15" customHeight="1">
      <c r="A479" s="111">
        <v>469</v>
      </c>
      <c r="B479" s="48"/>
      <c r="C479" s="48"/>
      <c r="D479" s="35"/>
      <c r="E479" s="149"/>
      <c r="F479" s="156"/>
      <c r="G479" s="670"/>
      <c r="H479" s="88"/>
      <c r="I479" s="40"/>
      <c r="J479" s="40"/>
      <c r="K479" s="41"/>
      <c r="L479" s="42"/>
      <c r="M479" s="658"/>
      <c r="N479" s="659" t="str">
        <f t="shared" si="8"/>
        <v/>
      </c>
      <c r="O479" s="692">
        <f t="shared" si="9"/>
        <v>0</v>
      </c>
      <c r="P479" s="29"/>
      <c r="Q479" s="74"/>
      <c r="R479" s="28"/>
      <c r="S479" s="28"/>
    </row>
    <row r="480" spans="1:19" ht="15" customHeight="1">
      <c r="A480" s="111">
        <v>470</v>
      </c>
      <c r="B480" s="48"/>
      <c r="C480" s="48"/>
      <c r="D480" s="35"/>
      <c r="E480" s="149"/>
      <c r="F480" s="156"/>
      <c r="G480" s="670"/>
      <c r="H480" s="88"/>
      <c r="I480" s="40"/>
      <c r="J480" s="40"/>
      <c r="K480" s="41"/>
      <c r="L480" s="42"/>
      <c r="M480" s="658"/>
      <c r="N480" s="659" t="str">
        <f t="shared" si="8"/>
        <v/>
      </c>
      <c r="O480" s="692">
        <f t="shared" si="9"/>
        <v>0</v>
      </c>
      <c r="P480" s="29"/>
      <c r="Q480" s="74"/>
      <c r="R480" s="28"/>
      <c r="S480" s="28"/>
    </row>
    <row r="481" spans="1:19" ht="15" customHeight="1">
      <c r="A481" s="111">
        <v>471</v>
      </c>
      <c r="B481" s="48"/>
      <c r="C481" s="48"/>
      <c r="D481" s="35"/>
      <c r="E481" s="149"/>
      <c r="F481" s="156"/>
      <c r="G481" s="670"/>
      <c r="H481" s="88"/>
      <c r="I481" s="40"/>
      <c r="J481" s="40"/>
      <c r="K481" s="41"/>
      <c r="L481" s="42"/>
      <c r="M481" s="658"/>
      <c r="N481" s="659" t="str">
        <f t="shared" si="8"/>
        <v/>
      </c>
      <c r="O481" s="692">
        <f t="shared" si="9"/>
        <v>0</v>
      </c>
      <c r="P481" s="29"/>
      <c r="Q481" s="74"/>
      <c r="R481" s="28"/>
      <c r="S481" s="28"/>
    </row>
    <row r="482" spans="1:19" ht="15" customHeight="1">
      <c r="A482" s="111">
        <v>472</v>
      </c>
      <c r="B482" s="48"/>
      <c r="C482" s="48"/>
      <c r="D482" s="35"/>
      <c r="E482" s="149"/>
      <c r="F482" s="156"/>
      <c r="G482" s="670"/>
      <c r="H482" s="88"/>
      <c r="I482" s="40"/>
      <c r="J482" s="40"/>
      <c r="K482" s="41"/>
      <c r="L482" s="42"/>
      <c r="M482" s="658"/>
      <c r="N482" s="659" t="str">
        <f t="shared" si="8"/>
        <v/>
      </c>
      <c r="O482" s="692">
        <f t="shared" si="9"/>
        <v>0</v>
      </c>
      <c r="P482" s="29"/>
      <c r="Q482" s="74"/>
      <c r="R482" s="28"/>
      <c r="S482" s="28"/>
    </row>
    <row r="483" spans="1:19" ht="15" customHeight="1">
      <c r="A483" s="111">
        <v>473</v>
      </c>
      <c r="B483" s="48"/>
      <c r="C483" s="48"/>
      <c r="D483" s="35"/>
      <c r="E483" s="149"/>
      <c r="F483" s="156"/>
      <c r="G483" s="670"/>
      <c r="H483" s="88"/>
      <c r="I483" s="40"/>
      <c r="J483" s="40"/>
      <c r="K483" s="41"/>
      <c r="L483" s="42"/>
      <c r="M483" s="658"/>
      <c r="N483" s="659" t="str">
        <f t="shared" si="8"/>
        <v/>
      </c>
      <c r="O483" s="692">
        <f t="shared" si="9"/>
        <v>0</v>
      </c>
      <c r="P483" s="29"/>
      <c r="Q483" s="74"/>
      <c r="R483" s="28"/>
      <c r="S483" s="28"/>
    </row>
    <row r="484" spans="1:19" ht="15" customHeight="1">
      <c r="A484" s="111">
        <v>474</v>
      </c>
      <c r="B484" s="48"/>
      <c r="C484" s="48"/>
      <c r="D484" s="35"/>
      <c r="E484" s="149"/>
      <c r="F484" s="156"/>
      <c r="G484" s="670"/>
      <c r="H484" s="88"/>
      <c r="I484" s="40"/>
      <c r="J484" s="40"/>
      <c r="K484" s="41"/>
      <c r="L484" s="42"/>
      <c r="M484" s="658"/>
      <c r="N484" s="659" t="str">
        <f t="shared" si="8"/>
        <v/>
      </c>
      <c r="O484" s="692">
        <f t="shared" si="9"/>
        <v>0</v>
      </c>
      <c r="P484" s="29"/>
      <c r="Q484" s="74"/>
      <c r="R484" s="28"/>
      <c r="S484" s="28"/>
    </row>
    <row r="485" spans="1:19" ht="15" customHeight="1">
      <c r="A485" s="111">
        <v>475</v>
      </c>
      <c r="B485" s="48"/>
      <c r="C485" s="48"/>
      <c r="D485" s="35"/>
      <c r="E485" s="149"/>
      <c r="F485" s="156"/>
      <c r="G485" s="670"/>
      <c r="H485" s="88"/>
      <c r="I485" s="40"/>
      <c r="J485" s="40"/>
      <c r="K485" s="41"/>
      <c r="L485" s="42"/>
      <c r="M485" s="658"/>
      <c r="N485" s="659" t="str">
        <f t="shared" si="8"/>
        <v/>
      </c>
      <c r="O485" s="692">
        <f t="shared" si="9"/>
        <v>0</v>
      </c>
      <c r="P485" s="29"/>
      <c r="Q485" s="74"/>
      <c r="R485" s="28"/>
      <c r="S485" s="28"/>
    </row>
    <row r="486" spans="1:19" ht="15" customHeight="1">
      <c r="A486" s="111">
        <v>476</v>
      </c>
      <c r="B486" s="48"/>
      <c r="C486" s="48"/>
      <c r="D486" s="35"/>
      <c r="E486" s="149"/>
      <c r="F486" s="156"/>
      <c r="G486" s="670"/>
      <c r="H486" s="88"/>
      <c r="I486" s="40"/>
      <c r="J486" s="40"/>
      <c r="K486" s="41"/>
      <c r="L486" s="42"/>
      <c r="M486" s="658"/>
      <c r="N486" s="659" t="str">
        <f t="shared" si="8"/>
        <v/>
      </c>
      <c r="O486" s="692">
        <f t="shared" si="9"/>
        <v>0</v>
      </c>
      <c r="P486" s="29"/>
      <c r="Q486" s="74"/>
      <c r="R486" s="28"/>
      <c r="S486" s="28"/>
    </row>
    <row r="487" spans="1:19" ht="15" customHeight="1">
      <c r="A487" s="111">
        <v>477</v>
      </c>
      <c r="B487" s="48"/>
      <c r="C487" s="48"/>
      <c r="D487" s="35"/>
      <c r="E487" s="149"/>
      <c r="F487" s="156"/>
      <c r="G487" s="670"/>
      <c r="H487" s="88"/>
      <c r="I487" s="40"/>
      <c r="J487" s="40"/>
      <c r="K487" s="41"/>
      <c r="L487" s="42"/>
      <c r="M487" s="658"/>
      <c r="N487" s="659" t="str">
        <f t="shared" si="8"/>
        <v/>
      </c>
      <c r="O487" s="692">
        <f t="shared" si="9"/>
        <v>0</v>
      </c>
      <c r="P487" s="29"/>
      <c r="Q487" s="74"/>
      <c r="R487" s="28"/>
      <c r="S487" s="28"/>
    </row>
    <row r="488" spans="1:19" ht="15" customHeight="1">
      <c r="A488" s="111">
        <v>478</v>
      </c>
      <c r="B488" s="48"/>
      <c r="C488" s="48"/>
      <c r="D488" s="35"/>
      <c r="E488" s="149"/>
      <c r="F488" s="156"/>
      <c r="G488" s="670"/>
      <c r="H488" s="88"/>
      <c r="I488" s="40"/>
      <c r="J488" s="40"/>
      <c r="K488" s="41"/>
      <c r="L488" s="42"/>
      <c r="M488" s="658"/>
      <c r="N488" s="659" t="str">
        <f t="shared" si="8"/>
        <v/>
      </c>
      <c r="O488" s="692">
        <f t="shared" si="9"/>
        <v>0</v>
      </c>
      <c r="P488" s="29"/>
      <c r="Q488" s="74"/>
      <c r="R488" s="28"/>
      <c r="S488" s="28"/>
    </row>
    <row r="489" spans="1:19" ht="15" customHeight="1">
      <c r="A489" s="111">
        <v>479</v>
      </c>
      <c r="B489" s="48"/>
      <c r="C489" s="48"/>
      <c r="D489" s="35"/>
      <c r="E489" s="149"/>
      <c r="F489" s="156"/>
      <c r="G489" s="670"/>
      <c r="H489" s="88"/>
      <c r="I489" s="40"/>
      <c r="J489" s="40"/>
      <c r="K489" s="41"/>
      <c r="L489" s="42"/>
      <c r="M489" s="658"/>
      <c r="N489" s="659" t="str">
        <f t="shared" si="8"/>
        <v/>
      </c>
      <c r="O489" s="692">
        <f t="shared" si="9"/>
        <v>0</v>
      </c>
      <c r="P489" s="29"/>
      <c r="Q489" s="74"/>
      <c r="R489" s="28"/>
      <c r="S489" s="28"/>
    </row>
    <row r="490" spans="1:19" ht="15" customHeight="1">
      <c r="A490" s="111">
        <v>480</v>
      </c>
      <c r="B490" s="48"/>
      <c r="C490" s="48"/>
      <c r="D490" s="35"/>
      <c r="E490" s="149"/>
      <c r="F490" s="156"/>
      <c r="G490" s="670"/>
      <c r="H490" s="88"/>
      <c r="I490" s="40"/>
      <c r="J490" s="40"/>
      <c r="K490" s="41"/>
      <c r="L490" s="42"/>
      <c r="M490" s="658"/>
      <c r="N490" s="659" t="str">
        <f t="shared" si="8"/>
        <v/>
      </c>
      <c r="O490" s="692">
        <f t="shared" si="9"/>
        <v>0</v>
      </c>
      <c r="P490" s="29"/>
      <c r="Q490" s="74"/>
      <c r="R490" s="28"/>
      <c r="S490" s="28"/>
    </row>
    <row r="491" spans="1:19" ht="15" customHeight="1">
      <c r="A491" s="111">
        <v>481</v>
      </c>
      <c r="B491" s="48"/>
      <c r="C491" s="48"/>
      <c r="D491" s="35"/>
      <c r="E491" s="149"/>
      <c r="F491" s="156"/>
      <c r="G491" s="670"/>
      <c r="H491" s="88"/>
      <c r="I491" s="40"/>
      <c r="J491" s="40"/>
      <c r="K491" s="41"/>
      <c r="L491" s="42"/>
      <c r="M491" s="658"/>
      <c r="N491" s="659" t="str">
        <f t="shared" si="8"/>
        <v/>
      </c>
      <c r="O491" s="692">
        <f t="shared" si="9"/>
        <v>0</v>
      </c>
      <c r="P491" s="29"/>
      <c r="Q491" s="74"/>
      <c r="R491" s="28"/>
      <c r="S491" s="28"/>
    </row>
    <row r="492" spans="1:19" ht="15" customHeight="1">
      <c r="A492" s="111">
        <v>482</v>
      </c>
      <c r="B492" s="48"/>
      <c r="C492" s="48"/>
      <c r="D492" s="35"/>
      <c r="E492" s="149"/>
      <c r="F492" s="156"/>
      <c r="G492" s="670"/>
      <c r="H492" s="88"/>
      <c r="I492" s="40"/>
      <c r="J492" s="40"/>
      <c r="K492" s="41"/>
      <c r="L492" s="42"/>
      <c r="M492" s="658"/>
      <c r="N492" s="659" t="str">
        <f t="shared" si="8"/>
        <v/>
      </c>
      <c r="O492" s="692">
        <f t="shared" si="9"/>
        <v>0</v>
      </c>
      <c r="P492" s="29"/>
      <c r="Q492" s="74"/>
      <c r="R492" s="28"/>
      <c r="S492" s="28"/>
    </row>
    <row r="493" spans="1:19" ht="15" customHeight="1">
      <c r="A493" s="111">
        <v>483</v>
      </c>
      <c r="B493" s="48"/>
      <c r="C493" s="48"/>
      <c r="D493" s="35"/>
      <c r="E493" s="149"/>
      <c r="F493" s="156"/>
      <c r="G493" s="670"/>
      <c r="H493" s="88"/>
      <c r="I493" s="40"/>
      <c r="J493" s="40"/>
      <c r="K493" s="41"/>
      <c r="L493" s="42"/>
      <c r="M493" s="658"/>
      <c r="N493" s="659" t="str">
        <f t="shared" si="8"/>
        <v/>
      </c>
      <c r="O493" s="692">
        <f t="shared" si="9"/>
        <v>0</v>
      </c>
      <c r="P493" s="29"/>
      <c r="Q493" s="74"/>
      <c r="R493" s="28"/>
      <c r="S493" s="28"/>
    </row>
    <row r="494" spans="1:19" ht="15" customHeight="1">
      <c r="A494" s="111">
        <v>484</v>
      </c>
      <c r="B494" s="48"/>
      <c r="C494" s="48"/>
      <c r="D494" s="35"/>
      <c r="E494" s="149"/>
      <c r="F494" s="156"/>
      <c r="G494" s="670"/>
      <c r="H494" s="88"/>
      <c r="I494" s="40"/>
      <c r="J494" s="40"/>
      <c r="K494" s="41"/>
      <c r="L494" s="42"/>
      <c r="M494" s="658"/>
      <c r="N494" s="659" t="str">
        <f t="shared" si="8"/>
        <v/>
      </c>
      <c r="O494" s="692">
        <f t="shared" si="9"/>
        <v>0</v>
      </c>
      <c r="P494" s="29"/>
      <c r="Q494" s="74"/>
      <c r="R494" s="28"/>
      <c r="S494" s="28"/>
    </row>
    <row r="495" spans="1:19" ht="15" customHeight="1">
      <c r="A495" s="111">
        <v>485</v>
      </c>
      <c r="B495" s="48"/>
      <c r="C495" s="48"/>
      <c r="D495" s="35"/>
      <c r="E495" s="149"/>
      <c r="F495" s="156"/>
      <c r="G495" s="670"/>
      <c r="H495" s="88"/>
      <c r="I495" s="40"/>
      <c r="J495" s="40"/>
      <c r="K495" s="41"/>
      <c r="L495" s="42"/>
      <c r="M495" s="658"/>
      <c r="N495" s="659" t="str">
        <f t="shared" si="8"/>
        <v/>
      </c>
      <c r="O495" s="692">
        <f t="shared" si="9"/>
        <v>0</v>
      </c>
      <c r="P495" s="29"/>
      <c r="Q495" s="74"/>
      <c r="R495" s="28"/>
      <c r="S495" s="28"/>
    </row>
    <row r="496" spans="1:19" ht="15" customHeight="1">
      <c r="A496" s="111">
        <v>486</v>
      </c>
      <c r="B496" s="48"/>
      <c r="C496" s="48"/>
      <c r="D496" s="35"/>
      <c r="E496" s="149"/>
      <c r="F496" s="156"/>
      <c r="G496" s="670"/>
      <c r="H496" s="88"/>
      <c r="I496" s="40"/>
      <c r="J496" s="40"/>
      <c r="K496" s="41"/>
      <c r="L496" s="42"/>
      <c r="M496" s="658"/>
      <c r="N496" s="659" t="str">
        <f t="shared" si="8"/>
        <v/>
      </c>
      <c r="O496" s="692">
        <f t="shared" si="9"/>
        <v>0</v>
      </c>
      <c r="P496" s="29"/>
      <c r="Q496" s="74"/>
      <c r="R496" s="28"/>
      <c r="S496" s="28"/>
    </row>
    <row r="497" spans="1:19" ht="15" customHeight="1">
      <c r="A497" s="111">
        <v>487</v>
      </c>
      <c r="B497" s="48"/>
      <c r="C497" s="48"/>
      <c r="D497" s="35"/>
      <c r="E497" s="149"/>
      <c r="F497" s="156"/>
      <c r="G497" s="670"/>
      <c r="H497" s="88"/>
      <c r="I497" s="40"/>
      <c r="J497" s="40"/>
      <c r="K497" s="41"/>
      <c r="L497" s="42"/>
      <c r="M497" s="658"/>
      <c r="N497" s="659" t="str">
        <f t="shared" si="8"/>
        <v/>
      </c>
      <c r="O497" s="692">
        <f t="shared" si="9"/>
        <v>0</v>
      </c>
      <c r="P497" s="29"/>
      <c r="Q497" s="74"/>
      <c r="R497" s="28"/>
      <c r="S497" s="28"/>
    </row>
    <row r="498" spans="1:19" ht="15" customHeight="1">
      <c r="A498" s="111">
        <v>488</v>
      </c>
      <c r="B498" s="48"/>
      <c r="C498" s="48"/>
      <c r="D498" s="35"/>
      <c r="E498" s="149"/>
      <c r="F498" s="156"/>
      <c r="G498" s="670"/>
      <c r="H498" s="88"/>
      <c r="I498" s="40"/>
      <c r="J498" s="40"/>
      <c r="K498" s="41"/>
      <c r="L498" s="42"/>
      <c r="M498" s="658"/>
      <c r="N498" s="659" t="str">
        <f t="shared" si="8"/>
        <v/>
      </c>
      <c r="O498" s="692">
        <f t="shared" si="9"/>
        <v>0</v>
      </c>
      <c r="P498" s="29"/>
      <c r="Q498" s="74"/>
      <c r="R498" s="28"/>
      <c r="S498" s="28"/>
    </row>
    <row r="499" spans="1:19" ht="15" customHeight="1">
      <c r="A499" s="111">
        <v>489</v>
      </c>
      <c r="B499" s="48"/>
      <c r="C499" s="48"/>
      <c r="D499" s="35"/>
      <c r="E499" s="149"/>
      <c r="F499" s="156"/>
      <c r="G499" s="670"/>
      <c r="H499" s="88"/>
      <c r="I499" s="40"/>
      <c r="J499" s="40"/>
      <c r="K499" s="41"/>
      <c r="L499" s="42"/>
      <c r="M499" s="658"/>
      <c r="N499" s="659" t="str">
        <f t="shared" si="8"/>
        <v/>
      </c>
      <c r="O499" s="692">
        <f t="shared" si="9"/>
        <v>0</v>
      </c>
      <c r="P499" s="29"/>
      <c r="Q499" s="74"/>
      <c r="R499" s="28"/>
      <c r="S499" s="28"/>
    </row>
    <row r="500" spans="1:19" ht="15" customHeight="1">
      <c r="A500" s="111">
        <v>490</v>
      </c>
      <c r="B500" s="48"/>
      <c r="C500" s="48"/>
      <c r="D500" s="35"/>
      <c r="E500" s="149"/>
      <c r="F500" s="156"/>
      <c r="G500" s="670"/>
      <c r="H500" s="88"/>
      <c r="I500" s="40"/>
      <c r="J500" s="40"/>
      <c r="K500" s="41"/>
      <c r="L500" s="42"/>
      <c r="M500" s="658"/>
      <c r="N500" s="659" t="str">
        <f t="shared" si="8"/>
        <v/>
      </c>
      <c r="O500" s="692">
        <f t="shared" si="9"/>
        <v>0</v>
      </c>
      <c r="P500" s="29"/>
      <c r="Q500" s="74"/>
      <c r="R500" s="28"/>
      <c r="S500" s="28"/>
    </row>
    <row r="501" spans="1:19" ht="15" customHeight="1">
      <c r="A501" s="111">
        <v>491</v>
      </c>
      <c r="B501" s="48"/>
      <c r="C501" s="48"/>
      <c r="D501" s="35"/>
      <c r="E501" s="149"/>
      <c r="F501" s="156"/>
      <c r="G501" s="670"/>
      <c r="H501" s="88"/>
      <c r="I501" s="40"/>
      <c r="J501" s="40"/>
      <c r="K501" s="41"/>
      <c r="L501" s="42"/>
      <c r="M501" s="658"/>
      <c r="N501" s="659" t="str">
        <f t="shared" si="8"/>
        <v/>
      </c>
      <c r="O501" s="692">
        <f t="shared" si="9"/>
        <v>0</v>
      </c>
      <c r="P501" s="29"/>
      <c r="Q501" s="74"/>
      <c r="R501" s="28"/>
      <c r="S501" s="28"/>
    </row>
    <row r="502" spans="1:19" ht="15" customHeight="1">
      <c r="A502" s="111">
        <v>492</v>
      </c>
      <c r="B502" s="48"/>
      <c r="C502" s="48"/>
      <c r="D502" s="35"/>
      <c r="E502" s="149"/>
      <c r="F502" s="156"/>
      <c r="G502" s="670"/>
      <c r="H502" s="88"/>
      <c r="I502" s="40"/>
      <c r="J502" s="40"/>
      <c r="K502" s="41"/>
      <c r="L502" s="42"/>
      <c r="M502" s="658"/>
      <c r="N502" s="659" t="str">
        <f t="shared" si="8"/>
        <v/>
      </c>
      <c r="O502" s="692">
        <f t="shared" si="9"/>
        <v>0</v>
      </c>
      <c r="P502" s="29"/>
      <c r="Q502" s="74"/>
      <c r="R502" s="28"/>
      <c r="S502" s="28"/>
    </row>
    <row r="503" spans="1:19" ht="15" customHeight="1">
      <c r="A503" s="111">
        <v>493</v>
      </c>
      <c r="B503" s="48"/>
      <c r="C503" s="48"/>
      <c r="D503" s="35"/>
      <c r="E503" s="149"/>
      <c r="F503" s="156"/>
      <c r="G503" s="670"/>
      <c r="H503" s="88"/>
      <c r="I503" s="40"/>
      <c r="J503" s="40"/>
      <c r="K503" s="41"/>
      <c r="L503" s="42"/>
      <c r="M503" s="658"/>
      <c r="N503" s="659" t="str">
        <f t="shared" si="8"/>
        <v/>
      </c>
      <c r="O503" s="692">
        <f t="shared" si="9"/>
        <v>0</v>
      </c>
      <c r="P503" s="29"/>
      <c r="Q503" s="74"/>
      <c r="R503" s="28"/>
      <c r="S503" s="28"/>
    </row>
    <row r="504" spans="1:19" ht="15" customHeight="1">
      <c r="A504" s="111">
        <v>494</v>
      </c>
      <c r="B504" s="48"/>
      <c r="C504" s="48"/>
      <c r="D504" s="35"/>
      <c r="E504" s="149"/>
      <c r="F504" s="156"/>
      <c r="G504" s="670"/>
      <c r="H504" s="88"/>
      <c r="I504" s="40"/>
      <c r="J504" s="40"/>
      <c r="K504" s="41"/>
      <c r="L504" s="42"/>
      <c r="M504" s="658"/>
      <c r="N504" s="659" t="str">
        <f t="shared" si="8"/>
        <v/>
      </c>
      <c r="O504" s="692">
        <f t="shared" si="9"/>
        <v>0</v>
      </c>
      <c r="P504" s="29"/>
      <c r="Q504" s="74"/>
      <c r="R504" s="28"/>
      <c r="S504" s="28"/>
    </row>
    <row r="505" spans="1:19" ht="15" customHeight="1">
      <c r="A505" s="111">
        <v>495</v>
      </c>
      <c r="B505" s="48"/>
      <c r="C505" s="48"/>
      <c r="D505" s="35"/>
      <c r="E505" s="149"/>
      <c r="F505" s="156"/>
      <c r="G505" s="670"/>
      <c r="H505" s="88"/>
      <c r="I505" s="40"/>
      <c r="J505" s="40"/>
      <c r="K505" s="41"/>
      <c r="L505" s="42"/>
      <c r="M505" s="658"/>
      <c r="N505" s="659" t="str">
        <f t="shared" si="8"/>
        <v/>
      </c>
      <c r="O505" s="692">
        <f t="shared" si="9"/>
        <v>0</v>
      </c>
      <c r="P505" s="29"/>
      <c r="Q505" s="74"/>
      <c r="R505" s="28"/>
      <c r="S505" s="28"/>
    </row>
    <row r="506" spans="1:19" ht="15" customHeight="1">
      <c r="A506" s="111">
        <v>496</v>
      </c>
      <c r="B506" s="48"/>
      <c r="C506" s="48"/>
      <c r="D506" s="35"/>
      <c r="E506" s="149"/>
      <c r="F506" s="156"/>
      <c r="G506" s="670"/>
      <c r="H506" s="88"/>
      <c r="I506" s="40"/>
      <c r="J506" s="40"/>
      <c r="K506" s="41"/>
      <c r="L506" s="42"/>
      <c r="M506" s="658"/>
      <c r="N506" s="659" t="str">
        <f t="shared" si="8"/>
        <v/>
      </c>
      <c r="O506" s="692">
        <f t="shared" si="9"/>
        <v>0</v>
      </c>
      <c r="P506" s="29"/>
      <c r="Q506" s="74"/>
      <c r="R506" s="28"/>
      <c r="S506" s="28"/>
    </row>
    <row r="507" spans="1:19" ht="15" customHeight="1">
      <c r="A507" s="111">
        <v>497</v>
      </c>
      <c r="B507" s="48"/>
      <c r="C507" s="48"/>
      <c r="D507" s="35"/>
      <c r="E507" s="149"/>
      <c r="F507" s="156"/>
      <c r="G507" s="670"/>
      <c r="H507" s="88"/>
      <c r="I507" s="40"/>
      <c r="J507" s="40"/>
      <c r="K507" s="41"/>
      <c r="L507" s="42"/>
      <c r="M507" s="658"/>
      <c r="N507" s="659" t="str">
        <f t="shared" si="8"/>
        <v/>
      </c>
      <c r="O507" s="692">
        <f t="shared" si="9"/>
        <v>0</v>
      </c>
      <c r="P507" s="29"/>
      <c r="Q507" s="74"/>
      <c r="R507" s="28"/>
      <c r="S507" s="28"/>
    </row>
    <row r="508" spans="1:19" ht="15" customHeight="1">
      <c r="A508" s="111">
        <v>498</v>
      </c>
      <c r="B508" s="48"/>
      <c r="C508" s="48"/>
      <c r="D508" s="35"/>
      <c r="E508" s="149"/>
      <c r="F508" s="156"/>
      <c r="G508" s="670"/>
      <c r="H508" s="88"/>
      <c r="I508" s="40"/>
      <c r="J508" s="40"/>
      <c r="K508" s="41" t="s">
        <v>26</v>
      </c>
      <c r="L508" s="42" t="str">
        <f t="shared" ref="L508:L511" si="13">CONCATENATE(I508,J508)</f>
        <v/>
      </c>
      <c r="M508" s="658">
        <f t="shared" ref="M508:M510" si="14">H508*I508</f>
        <v>0</v>
      </c>
      <c r="N508" s="659" t="str">
        <f t="shared" si="8"/>
        <v xml:space="preserve">0 </v>
      </c>
      <c r="O508" s="692">
        <f t="shared" si="9"/>
        <v>0</v>
      </c>
      <c r="P508" s="29" t="e">
        <f t="shared" ref="P508:P511" si="15">O508/H508</f>
        <v>#DIV/0!</v>
      </c>
      <c r="Q508" s="74" t="e">
        <f t="shared" ref="Q508:Q510" si="16">G508-P508</f>
        <v>#DIV/0!</v>
      </c>
      <c r="R508" s="28"/>
      <c r="S508" s="28"/>
    </row>
    <row r="509" spans="1:19" ht="15" customHeight="1">
      <c r="A509" s="111">
        <v>499</v>
      </c>
      <c r="B509" s="48"/>
      <c r="C509" s="48"/>
      <c r="D509" s="35"/>
      <c r="E509" s="149"/>
      <c r="F509" s="156"/>
      <c r="G509" s="670"/>
      <c r="H509" s="88"/>
      <c r="I509" s="40"/>
      <c r="J509" s="40"/>
      <c r="K509" s="41" t="s">
        <v>26</v>
      </c>
      <c r="L509" s="42" t="str">
        <f t="shared" si="13"/>
        <v/>
      </c>
      <c r="M509" s="658">
        <f t="shared" si="14"/>
        <v>0</v>
      </c>
      <c r="N509" s="659" t="str">
        <f t="shared" si="8"/>
        <v xml:space="preserve">0 </v>
      </c>
      <c r="O509" s="692">
        <f t="shared" si="9"/>
        <v>0</v>
      </c>
      <c r="P509" s="29" t="e">
        <f t="shared" si="15"/>
        <v>#DIV/0!</v>
      </c>
      <c r="Q509" s="74" t="e">
        <f t="shared" si="16"/>
        <v>#DIV/0!</v>
      </c>
      <c r="R509" s="28"/>
      <c r="S509" s="28"/>
    </row>
    <row r="510" spans="1:19" ht="15" customHeight="1">
      <c r="A510" s="111">
        <v>500</v>
      </c>
      <c r="B510" s="48"/>
      <c r="C510" s="48"/>
      <c r="D510" s="35"/>
      <c r="E510" s="149"/>
      <c r="F510" s="156"/>
      <c r="G510" s="670"/>
      <c r="H510" s="88"/>
      <c r="I510" s="40"/>
      <c r="J510" s="40"/>
      <c r="K510" s="41" t="s">
        <v>26</v>
      </c>
      <c r="L510" s="42" t="str">
        <f t="shared" si="13"/>
        <v/>
      </c>
      <c r="M510" s="658">
        <f t="shared" si="14"/>
        <v>0</v>
      </c>
      <c r="N510" s="659" t="str">
        <f t="shared" si="8"/>
        <v xml:space="preserve">0 </v>
      </c>
      <c r="O510" s="692">
        <f t="shared" si="9"/>
        <v>0</v>
      </c>
      <c r="P510" s="29" t="e">
        <f t="shared" si="15"/>
        <v>#DIV/0!</v>
      </c>
      <c r="Q510" s="74" t="e">
        <f t="shared" si="16"/>
        <v>#DIV/0!</v>
      </c>
      <c r="R510" s="28"/>
      <c r="S510" s="28"/>
    </row>
    <row r="511" spans="1:19" ht="25.5" customHeight="1">
      <c r="A511" s="698" t="s">
        <v>3218</v>
      </c>
      <c r="B511" s="699"/>
      <c r="C511" s="700"/>
      <c r="D511" s="700"/>
      <c r="E511" s="701"/>
      <c r="F511" s="700"/>
      <c r="G511" s="790"/>
      <c r="H511" s="700"/>
      <c r="I511" s="703"/>
      <c r="J511" s="703"/>
      <c r="K511" s="703"/>
      <c r="L511" s="42" t="str">
        <f t="shared" si="13"/>
        <v/>
      </c>
      <c r="M511" s="704"/>
      <c r="N511" s="705"/>
      <c r="O511" s="706">
        <f>SUM(O11:O510)</f>
        <v>140066.65079933175</v>
      </c>
      <c r="P511" s="29" t="e">
        <f t="shared" si="15"/>
        <v>#DIV/0!</v>
      </c>
      <c r="Q511" s="11"/>
      <c r="R511" s="11"/>
      <c r="S511" s="11"/>
    </row>
    <row r="512" spans="1:19" ht="13.5" hidden="1" customHeight="1">
      <c r="A512" s="707" t="s">
        <v>2841</v>
      </c>
      <c r="B512" s="708" t="s">
        <v>1015</v>
      </c>
      <c r="C512" s="709" t="s">
        <v>2842</v>
      </c>
      <c r="D512" s="709"/>
      <c r="E512" s="709" t="s">
        <v>3478</v>
      </c>
      <c r="F512" s="709"/>
      <c r="G512" s="791"/>
      <c r="H512" s="709"/>
      <c r="I512" s="709">
        <v>200</v>
      </c>
      <c r="J512" s="709"/>
      <c r="K512" s="709"/>
      <c r="L512" s="709"/>
      <c r="M512" s="709"/>
      <c r="N512" s="109"/>
      <c r="O512" s="109"/>
      <c r="P512" s="29"/>
      <c r="Q512" s="11"/>
      <c r="R512" s="11"/>
      <c r="S512" s="11"/>
    </row>
    <row r="513" spans="1:19" ht="15.75" hidden="1" customHeight="1">
      <c r="A513" s="710"/>
      <c r="B513" s="711" t="s">
        <v>3479</v>
      </c>
      <c r="C513" s="709"/>
      <c r="D513" s="709"/>
      <c r="E513" s="709" t="s">
        <v>3478</v>
      </c>
      <c r="F513" s="709"/>
      <c r="G513" s="791"/>
      <c r="H513" s="709"/>
      <c r="I513" s="709">
        <v>200</v>
      </c>
      <c r="J513" s="709"/>
      <c r="K513" s="709"/>
      <c r="L513" s="709"/>
      <c r="M513" s="709"/>
      <c r="N513" s="109"/>
      <c r="O513" s="109"/>
      <c r="P513" s="29"/>
      <c r="Q513" s="11"/>
      <c r="R513" s="11"/>
      <c r="S513" s="11"/>
    </row>
    <row r="514" spans="1:19" ht="15.75" hidden="1" customHeight="1">
      <c r="A514" s="710"/>
      <c r="B514" s="711" t="s">
        <v>3479</v>
      </c>
      <c r="C514" s="709"/>
      <c r="D514" s="709"/>
      <c r="E514" s="709" t="s">
        <v>3480</v>
      </c>
      <c r="F514" s="709"/>
      <c r="G514" s="791"/>
      <c r="H514" s="709"/>
      <c r="I514" s="709">
        <v>400</v>
      </c>
      <c r="J514" s="709"/>
      <c r="K514" s="709"/>
      <c r="L514" s="709"/>
      <c r="M514" s="709"/>
      <c r="N514" s="109"/>
      <c r="O514" s="109"/>
      <c r="P514" s="29"/>
      <c r="Q514" s="11"/>
      <c r="R514" s="11"/>
      <c r="S514" s="11"/>
    </row>
    <row r="515" spans="1:19" ht="15.75" hidden="1" customHeight="1">
      <c r="A515" s="710"/>
      <c r="B515" s="711" t="s">
        <v>1028</v>
      </c>
      <c r="C515" s="709"/>
      <c r="D515" s="709"/>
      <c r="E515" s="709" t="s">
        <v>3481</v>
      </c>
      <c r="F515" s="709"/>
      <c r="G515" s="791"/>
      <c r="H515" s="709"/>
      <c r="I515" s="709">
        <v>507</v>
      </c>
      <c r="J515" s="709"/>
      <c r="K515" s="709"/>
      <c r="L515" s="709"/>
      <c r="M515" s="709"/>
      <c r="N515" s="109"/>
      <c r="O515" s="109"/>
      <c r="P515" s="29"/>
      <c r="Q515" s="11"/>
      <c r="R515" s="11"/>
      <c r="S515" s="11"/>
    </row>
    <row r="516" spans="1:19" ht="15.75" hidden="1" customHeight="1">
      <c r="A516" s="710"/>
      <c r="B516" s="711" t="s">
        <v>1028</v>
      </c>
      <c r="C516" s="712"/>
      <c r="D516" s="712"/>
      <c r="E516" s="710" t="s">
        <v>1031</v>
      </c>
      <c r="F516" s="712"/>
      <c r="G516" s="792">
        <v>89.5</v>
      </c>
      <c r="H516" s="712">
        <v>844</v>
      </c>
      <c r="I516" s="712">
        <v>422</v>
      </c>
      <c r="J516" s="712"/>
      <c r="K516" s="712"/>
      <c r="L516" s="712"/>
      <c r="M516" s="714"/>
      <c r="N516" s="109"/>
      <c r="O516" s="109"/>
      <c r="P516" s="29"/>
      <c r="Q516" s="11"/>
      <c r="R516" s="11"/>
      <c r="S516" s="11"/>
    </row>
    <row r="517" spans="1:19" ht="15.75" hidden="1" customHeight="1">
      <c r="A517" s="710"/>
      <c r="B517" s="708" t="s">
        <v>1028</v>
      </c>
      <c r="C517" s="712" t="s">
        <v>2843</v>
      </c>
      <c r="D517" s="712"/>
      <c r="E517" s="710" t="s">
        <v>1029</v>
      </c>
      <c r="F517" s="712"/>
      <c r="G517" s="792"/>
      <c r="H517" s="712"/>
      <c r="I517" s="712">
        <v>3033</v>
      </c>
      <c r="J517" s="712"/>
      <c r="K517" s="712"/>
      <c r="L517" s="712"/>
      <c r="M517" s="714"/>
      <c r="N517" s="109"/>
      <c r="O517" s="109"/>
      <c r="P517" s="29"/>
      <c r="Q517" s="11"/>
      <c r="R517" s="11"/>
      <c r="S517" s="11"/>
    </row>
    <row r="518" spans="1:19" ht="15.75" hidden="1" customHeight="1">
      <c r="A518" s="710"/>
      <c r="B518" s="711" t="s">
        <v>1028</v>
      </c>
      <c r="C518" s="715" t="s">
        <v>3482</v>
      </c>
      <c r="D518" s="716" t="s">
        <v>2845</v>
      </c>
      <c r="E518" s="716" t="s">
        <v>3483</v>
      </c>
      <c r="F518" s="712"/>
      <c r="G518" s="793">
        <v>68.5</v>
      </c>
      <c r="H518" s="716"/>
      <c r="I518" s="716">
        <v>266</v>
      </c>
      <c r="J518" s="716"/>
      <c r="K518" s="716"/>
      <c r="L518" s="716"/>
      <c r="M518" s="716"/>
      <c r="N518" s="109"/>
      <c r="O518" s="109"/>
      <c r="P518" s="29"/>
      <c r="Q518" s="11"/>
      <c r="R518" s="11"/>
      <c r="S518" s="11"/>
    </row>
    <row r="519" spans="1:19" ht="15.75" hidden="1" customHeight="1">
      <c r="A519" s="710"/>
      <c r="B519" s="711" t="s">
        <v>1050</v>
      </c>
      <c r="C519" s="715"/>
      <c r="D519" s="716"/>
      <c r="E519" s="716" t="s">
        <v>3484</v>
      </c>
      <c r="F519" s="712"/>
      <c r="G519" s="794"/>
      <c r="H519" s="718"/>
      <c r="I519" s="718">
        <v>425</v>
      </c>
      <c r="J519" s="718"/>
      <c r="K519" s="718"/>
      <c r="L519" s="718"/>
      <c r="M519" s="719"/>
      <c r="N519" s="109"/>
      <c r="O519" s="109"/>
      <c r="P519" s="29"/>
      <c r="Q519" s="11"/>
      <c r="R519" s="11"/>
      <c r="S519" s="11"/>
    </row>
    <row r="520" spans="1:19" ht="15.75" hidden="1" customHeight="1">
      <c r="A520" s="710"/>
      <c r="B520" s="711" t="s">
        <v>1050</v>
      </c>
      <c r="C520" s="715"/>
      <c r="D520" s="712"/>
      <c r="E520" s="710" t="s">
        <v>2690</v>
      </c>
      <c r="F520" s="712"/>
      <c r="G520" s="792">
        <v>27.2</v>
      </c>
      <c r="H520" s="712">
        <v>226</v>
      </c>
      <c r="I520" s="712">
        <v>113</v>
      </c>
      <c r="J520" s="712"/>
      <c r="K520" s="712"/>
      <c r="L520" s="712"/>
      <c r="M520" s="714"/>
      <c r="N520" s="109"/>
      <c r="O520" s="109"/>
      <c r="P520" s="29"/>
      <c r="Q520" s="11"/>
      <c r="R520" s="11"/>
      <c r="S520" s="11"/>
    </row>
    <row r="521" spans="1:19" ht="15.75" hidden="1" customHeight="1">
      <c r="A521" s="710"/>
      <c r="B521" s="711" t="s">
        <v>1050</v>
      </c>
      <c r="C521" s="715" t="s">
        <v>2847</v>
      </c>
      <c r="D521" s="716" t="s">
        <v>2848</v>
      </c>
      <c r="E521" s="716" t="s">
        <v>1055</v>
      </c>
      <c r="F521" s="712"/>
      <c r="G521" s="793"/>
      <c r="H521" s="716"/>
      <c r="I521" s="716">
        <v>220</v>
      </c>
      <c r="J521" s="716"/>
      <c r="K521" s="716"/>
      <c r="L521" s="716"/>
      <c r="M521" s="716"/>
      <c r="N521" s="109"/>
      <c r="O521" s="109"/>
      <c r="P521" s="29"/>
      <c r="Q521" s="11"/>
      <c r="R521" s="11"/>
      <c r="S521" s="11"/>
    </row>
    <row r="522" spans="1:19" ht="15.75" hidden="1" customHeight="1">
      <c r="A522" s="710"/>
      <c r="B522" s="711" t="s">
        <v>1050</v>
      </c>
      <c r="C522" s="715"/>
      <c r="D522" s="716"/>
      <c r="E522" s="716" t="s">
        <v>1056</v>
      </c>
      <c r="F522" s="712"/>
      <c r="G522" s="793"/>
      <c r="H522" s="718"/>
      <c r="I522" s="718">
        <v>113</v>
      </c>
      <c r="J522" s="718"/>
      <c r="K522" s="718"/>
      <c r="L522" s="718"/>
      <c r="M522" s="714"/>
      <c r="N522" s="109"/>
      <c r="O522" s="109"/>
      <c r="P522" s="29"/>
      <c r="Q522" s="11"/>
      <c r="R522" s="11"/>
      <c r="S522" s="11"/>
    </row>
    <row r="523" spans="1:19" ht="15.75" hidden="1" customHeight="1">
      <c r="A523" s="710"/>
      <c r="B523" s="711" t="s">
        <v>1050</v>
      </c>
      <c r="C523" s="715"/>
      <c r="D523" s="712"/>
      <c r="E523" s="710" t="s">
        <v>3485</v>
      </c>
      <c r="F523" s="712"/>
      <c r="G523" s="792"/>
      <c r="H523" s="712"/>
      <c r="I523" s="712">
        <v>113</v>
      </c>
      <c r="J523" s="712"/>
      <c r="K523" s="712"/>
      <c r="L523" s="712"/>
      <c r="M523" s="714"/>
      <c r="N523" s="109"/>
      <c r="O523" s="109"/>
      <c r="P523" s="29"/>
      <c r="Q523" s="11"/>
      <c r="R523" s="11"/>
      <c r="S523" s="11"/>
    </row>
    <row r="524" spans="1:19" ht="15.75" hidden="1" customHeight="1">
      <c r="A524" s="710"/>
      <c r="B524" s="711" t="s">
        <v>1050</v>
      </c>
      <c r="C524" s="715" t="s">
        <v>2850</v>
      </c>
      <c r="D524" s="712" t="s">
        <v>2851</v>
      </c>
      <c r="E524" s="710" t="s">
        <v>3486</v>
      </c>
      <c r="F524" s="712"/>
      <c r="G524" s="792">
        <v>17</v>
      </c>
      <c r="H524" s="712"/>
      <c r="I524" s="712">
        <v>100</v>
      </c>
      <c r="J524" s="712"/>
      <c r="K524" s="712"/>
      <c r="L524" s="712"/>
      <c r="M524" s="714"/>
      <c r="N524" s="109"/>
      <c r="O524" s="109"/>
      <c r="P524" s="29"/>
      <c r="Q524" s="11"/>
      <c r="R524" s="11"/>
      <c r="S524" s="11"/>
    </row>
    <row r="525" spans="1:19" ht="15.75" hidden="1" customHeight="1">
      <c r="A525" s="710"/>
      <c r="B525" s="711" t="s">
        <v>1080</v>
      </c>
      <c r="C525" s="715"/>
      <c r="D525" s="712"/>
      <c r="E525" s="710" t="s">
        <v>245</v>
      </c>
      <c r="F525" s="712"/>
      <c r="G525" s="792"/>
      <c r="H525" s="712"/>
      <c r="I525" s="712">
        <v>250</v>
      </c>
      <c r="J525" s="712"/>
      <c r="K525" s="712"/>
      <c r="L525" s="712"/>
      <c r="M525" s="714"/>
      <c r="N525" s="109"/>
      <c r="O525" s="109"/>
      <c r="P525" s="29"/>
      <c r="Q525" s="11"/>
      <c r="R525" s="11"/>
      <c r="S525" s="11"/>
    </row>
    <row r="526" spans="1:19" ht="15.75" hidden="1" customHeight="1">
      <c r="A526" s="710"/>
      <c r="B526" s="711" t="s">
        <v>1117</v>
      </c>
      <c r="C526" s="715" t="s">
        <v>3487</v>
      </c>
      <c r="D526" s="716" t="s">
        <v>2853</v>
      </c>
      <c r="E526" s="716" t="s">
        <v>3488</v>
      </c>
      <c r="F526" s="712"/>
      <c r="G526" s="793"/>
      <c r="H526" s="716"/>
      <c r="I526" s="716">
        <v>540</v>
      </c>
      <c r="J526" s="716"/>
      <c r="K526" s="716"/>
      <c r="L526" s="716"/>
      <c r="M526" s="716"/>
      <c r="N526" s="109"/>
      <c r="O526" s="109"/>
      <c r="P526" s="29"/>
      <c r="Q526" s="11"/>
      <c r="R526" s="11"/>
      <c r="S526" s="11"/>
    </row>
    <row r="527" spans="1:19" ht="15.75" hidden="1" customHeight="1">
      <c r="A527" s="710"/>
      <c r="B527" s="711" t="s">
        <v>1117</v>
      </c>
      <c r="C527" s="712"/>
      <c r="D527" s="716"/>
      <c r="E527" s="716" t="s">
        <v>3489</v>
      </c>
      <c r="F527" s="712"/>
      <c r="G527" s="792"/>
      <c r="H527" s="712"/>
      <c r="I527" s="712">
        <v>540</v>
      </c>
      <c r="J527" s="712"/>
      <c r="K527" s="712"/>
      <c r="L527" s="712"/>
      <c r="M527" s="714"/>
      <c r="N527" s="109"/>
      <c r="O527" s="109"/>
      <c r="P527" s="29"/>
      <c r="Q527" s="11"/>
      <c r="R527" s="11"/>
      <c r="S527" s="11"/>
    </row>
    <row r="528" spans="1:19" ht="15.75" hidden="1" customHeight="1">
      <c r="A528" s="710"/>
      <c r="B528" s="711" t="s">
        <v>1117</v>
      </c>
      <c r="C528" s="712"/>
      <c r="D528" s="712"/>
      <c r="E528" s="710" t="s">
        <v>3490</v>
      </c>
      <c r="F528" s="712"/>
      <c r="G528" s="792"/>
      <c r="H528" s="712"/>
      <c r="I528" s="712">
        <v>400</v>
      </c>
      <c r="J528" s="712"/>
      <c r="K528" s="712"/>
      <c r="L528" s="712"/>
      <c r="M528" s="714"/>
      <c r="N528" s="109"/>
      <c r="O528" s="109"/>
      <c r="P528" s="29"/>
      <c r="Q528" s="11"/>
      <c r="R528" s="11"/>
      <c r="S528" s="11"/>
    </row>
    <row r="529" spans="1:19" ht="15.75" hidden="1" customHeight="1">
      <c r="A529" s="707" t="s">
        <v>2855</v>
      </c>
      <c r="B529" s="711" t="s">
        <v>1130</v>
      </c>
      <c r="C529" s="709" t="s">
        <v>2856</v>
      </c>
      <c r="D529" s="709"/>
      <c r="E529" s="709" t="s">
        <v>3491</v>
      </c>
      <c r="F529" s="709"/>
      <c r="G529" s="791"/>
      <c r="H529" s="709"/>
      <c r="I529" s="709">
        <v>155</v>
      </c>
      <c r="J529" s="709"/>
      <c r="K529" s="709"/>
      <c r="L529" s="709"/>
      <c r="M529" s="709"/>
      <c r="N529" s="109"/>
      <c r="O529" s="109"/>
      <c r="P529" s="29"/>
      <c r="Q529" s="11"/>
      <c r="R529" s="11"/>
      <c r="S529" s="11"/>
    </row>
    <row r="530" spans="1:19" ht="15.75" hidden="1" customHeight="1">
      <c r="A530" s="11"/>
      <c r="B530" s="12" t="s">
        <v>1130</v>
      </c>
      <c r="C530" s="721"/>
      <c r="D530" s="721"/>
      <c r="E530" s="722" t="s">
        <v>3492</v>
      </c>
      <c r="F530" s="721"/>
      <c r="G530" s="795"/>
      <c r="H530" s="721"/>
      <c r="I530" s="721">
        <v>155</v>
      </c>
      <c r="J530" s="721"/>
      <c r="K530" s="721"/>
      <c r="L530" s="721"/>
      <c r="M530" s="724"/>
      <c r="N530" s="109"/>
      <c r="O530" s="109"/>
      <c r="P530" s="29"/>
      <c r="Q530" s="11"/>
      <c r="R530" s="11"/>
      <c r="S530" s="11"/>
    </row>
    <row r="531" spans="1:19" ht="15.75" hidden="1" customHeight="1">
      <c r="A531" s="11"/>
      <c r="B531" s="725" t="s">
        <v>1130</v>
      </c>
      <c r="C531" s="725"/>
      <c r="D531" s="725"/>
      <c r="E531" s="725" t="s">
        <v>1131</v>
      </c>
      <c r="F531" s="725"/>
      <c r="G531" s="796">
        <v>23.9</v>
      </c>
      <c r="H531" s="725"/>
      <c r="I531" s="725">
        <v>113</v>
      </c>
      <c r="J531" s="725"/>
      <c r="K531" s="725"/>
      <c r="L531" s="725"/>
      <c r="M531" s="725"/>
      <c r="N531" s="726"/>
      <c r="O531" s="109"/>
      <c r="P531" s="29"/>
      <c r="Q531" s="11"/>
      <c r="R531" s="11"/>
      <c r="S531" s="11"/>
    </row>
    <row r="532" spans="1:19" ht="15.75" hidden="1" customHeight="1">
      <c r="A532" s="11"/>
      <c r="B532" s="725" t="s">
        <v>1130</v>
      </c>
      <c r="C532" s="725"/>
      <c r="D532" s="725"/>
      <c r="E532" s="725" t="s">
        <v>3493</v>
      </c>
      <c r="F532" s="725"/>
      <c r="G532" s="796"/>
      <c r="H532" s="725"/>
      <c r="I532" s="725">
        <v>400</v>
      </c>
      <c r="J532" s="725"/>
      <c r="K532" s="725"/>
      <c r="L532" s="725"/>
      <c r="M532" s="725"/>
      <c r="N532" s="726"/>
      <c r="O532" s="109"/>
      <c r="P532" s="29"/>
      <c r="Q532" s="11"/>
      <c r="R532" s="11"/>
      <c r="S532" s="11"/>
    </row>
    <row r="533" spans="1:19" ht="15.75" hidden="1" customHeight="1">
      <c r="A533" s="11"/>
      <c r="B533" s="725" t="s">
        <v>1130</v>
      </c>
      <c r="C533" s="725"/>
      <c r="D533" s="725"/>
      <c r="E533" s="725" t="s">
        <v>1055</v>
      </c>
      <c r="F533" s="725"/>
      <c r="G533" s="796"/>
      <c r="H533" s="725"/>
      <c r="I533" s="725">
        <v>450</v>
      </c>
      <c r="J533" s="725"/>
      <c r="K533" s="725"/>
      <c r="L533" s="725"/>
      <c r="M533" s="725"/>
      <c r="N533" s="726"/>
      <c r="O533" s="109"/>
      <c r="P533" s="29"/>
      <c r="Q533" s="11"/>
      <c r="R533" s="11"/>
      <c r="S533" s="11"/>
    </row>
    <row r="534" spans="1:19" ht="15.75" hidden="1" customHeight="1">
      <c r="A534" s="11"/>
      <c r="B534" s="727" t="s">
        <v>1260</v>
      </c>
      <c r="C534" s="24"/>
      <c r="D534" s="24"/>
      <c r="E534" s="728" t="s">
        <v>3237</v>
      </c>
      <c r="F534" s="24"/>
      <c r="G534" s="797">
        <v>170.6</v>
      </c>
      <c r="H534" s="24">
        <v>680</v>
      </c>
      <c r="I534" s="24">
        <v>340</v>
      </c>
      <c r="J534" s="24"/>
      <c r="K534" s="24"/>
      <c r="L534" s="24"/>
      <c r="M534" s="730"/>
      <c r="N534" s="729"/>
      <c r="O534" s="109"/>
      <c r="P534" s="29"/>
      <c r="Q534" s="11"/>
      <c r="R534" s="11"/>
      <c r="S534" s="11"/>
    </row>
    <row r="535" spans="1:19" ht="15.75" hidden="1" customHeight="1">
      <c r="A535" s="11"/>
      <c r="B535" s="12" t="s">
        <v>1300</v>
      </c>
      <c r="C535" s="731"/>
      <c r="D535" s="731"/>
      <c r="E535" s="11" t="s">
        <v>1302</v>
      </c>
      <c r="F535" s="731"/>
      <c r="G535" s="798"/>
      <c r="H535" s="732"/>
      <c r="I535" s="732">
        <v>425</v>
      </c>
      <c r="J535" s="732"/>
      <c r="K535" s="733"/>
      <c r="L535" s="731"/>
      <c r="M535" s="724"/>
      <c r="N535" s="109"/>
      <c r="O535" s="109"/>
      <c r="P535" s="29"/>
      <c r="Q535" s="11"/>
      <c r="R535" s="11"/>
      <c r="S535" s="11"/>
    </row>
    <row r="536" spans="1:19" ht="15.75" hidden="1" customHeight="1">
      <c r="A536" s="11"/>
      <c r="B536" s="12" t="s">
        <v>1300</v>
      </c>
      <c r="C536" s="731"/>
      <c r="D536" s="731"/>
      <c r="E536" s="11" t="s">
        <v>1303</v>
      </c>
      <c r="F536" s="731"/>
      <c r="G536" s="799">
        <v>40.200000000000003</v>
      </c>
      <c r="H536" s="734">
        <v>1250</v>
      </c>
      <c r="I536" s="734">
        <v>250</v>
      </c>
      <c r="J536" s="734"/>
      <c r="K536" s="731"/>
      <c r="L536" s="731"/>
      <c r="M536" s="724"/>
      <c r="N536" s="109"/>
      <c r="O536" s="109"/>
      <c r="P536" s="29"/>
      <c r="Q536" s="11"/>
      <c r="R536" s="11"/>
      <c r="S536" s="11"/>
    </row>
    <row r="537" spans="1:19" ht="15.75" hidden="1" customHeight="1">
      <c r="A537" s="11"/>
      <c r="B537" s="12" t="s">
        <v>1300</v>
      </c>
      <c r="C537" s="731"/>
      <c r="D537" s="731"/>
      <c r="E537" s="11" t="s">
        <v>3494</v>
      </c>
      <c r="F537" s="731"/>
      <c r="G537" s="662"/>
      <c r="H537" s="11"/>
      <c r="I537" s="11">
        <v>250</v>
      </c>
      <c r="J537" s="11"/>
      <c r="K537" s="731"/>
      <c r="L537" s="731"/>
      <c r="M537" s="724"/>
      <c r="N537" s="109"/>
      <c r="O537" s="109"/>
      <c r="P537" s="29"/>
      <c r="Q537" s="11"/>
      <c r="R537" s="11"/>
      <c r="S537" s="11"/>
    </row>
    <row r="538" spans="1:19" ht="15.75" hidden="1" customHeight="1">
      <c r="A538" s="11"/>
      <c r="B538" s="12" t="s">
        <v>1300</v>
      </c>
      <c r="C538" s="731"/>
      <c r="D538" s="731"/>
      <c r="E538" s="11" t="s">
        <v>3495</v>
      </c>
      <c r="F538" s="731"/>
      <c r="G538" s="662"/>
      <c r="H538" s="11"/>
      <c r="I538" s="11">
        <v>223</v>
      </c>
      <c r="J538" s="11"/>
      <c r="M538" s="724"/>
      <c r="N538" s="109"/>
      <c r="O538" s="109"/>
      <c r="P538" s="29"/>
      <c r="Q538" s="11"/>
      <c r="R538" s="11"/>
      <c r="S538" s="11"/>
    </row>
    <row r="539" spans="1:19" ht="15.75" hidden="1" customHeight="1">
      <c r="A539" s="11"/>
      <c r="B539" s="12" t="s">
        <v>1397</v>
      </c>
      <c r="C539" s="731"/>
      <c r="D539" s="731"/>
      <c r="E539" s="11" t="s">
        <v>3496</v>
      </c>
      <c r="F539" s="731"/>
      <c r="G539" s="662"/>
      <c r="H539" s="731"/>
      <c r="I539" s="731">
        <v>85</v>
      </c>
      <c r="J539" s="731"/>
      <c r="K539" s="731"/>
      <c r="L539" s="731"/>
      <c r="M539" s="724"/>
      <c r="N539" s="109"/>
      <c r="O539" s="109"/>
      <c r="P539" s="29"/>
      <c r="Q539" s="11"/>
      <c r="R539" s="11"/>
      <c r="S539" s="11"/>
    </row>
    <row r="540" spans="1:19" ht="15.75" hidden="1" customHeight="1">
      <c r="A540" s="11"/>
      <c r="B540" s="12" t="s">
        <v>1397</v>
      </c>
      <c r="C540" s="731"/>
      <c r="D540" s="731"/>
      <c r="E540" s="11" t="s">
        <v>1399</v>
      </c>
      <c r="F540" s="731"/>
      <c r="G540" s="662"/>
      <c r="H540" s="731"/>
      <c r="I540" s="731">
        <v>85</v>
      </c>
      <c r="J540" s="731"/>
      <c r="K540" s="731"/>
      <c r="L540" s="731"/>
      <c r="M540" s="724"/>
      <c r="N540" s="109"/>
      <c r="O540" s="109"/>
      <c r="P540" s="29"/>
      <c r="Q540" s="11"/>
      <c r="R540" s="11"/>
      <c r="S540" s="11"/>
    </row>
    <row r="541" spans="1:19" ht="14.25" hidden="1" customHeight="1">
      <c r="A541" s="3"/>
      <c r="B541" s="12" t="s">
        <v>1397</v>
      </c>
      <c r="C541" s="3"/>
      <c r="D541" s="3"/>
      <c r="E541" s="12" t="s">
        <v>1398</v>
      </c>
      <c r="F541" s="3"/>
      <c r="G541" s="635">
        <v>23.7</v>
      </c>
      <c r="H541" s="3">
        <v>340</v>
      </c>
      <c r="I541" s="5">
        <v>85</v>
      </c>
      <c r="J541" s="5"/>
      <c r="K541" s="5"/>
      <c r="L541" s="3"/>
      <c r="M541" s="6"/>
      <c r="N541" s="690"/>
      <c r="O541" s="690"/>
      <c r="P541" s="29"/>
      <c r="Q541" s="11"/>
      <c r="R541" s="11"/>
      <c r="S541" s="11"/>
    </row>
    <row r="542" spans="1:19" ht="14.25" hidden="1" customHeight="1">
      <c r="A542" s="3"/>
      <c r="B542" s="12" t="s">
        <v>1397</v>
      </c>
      <c r="C542" s="3"/>
      <c r="D542" s="3"/>
      <c r="E542" s="12" t="s">
        <v>1400</v>
      </c>
      <c r="F542" s="3"/>
      <c r="G542" s="635">
        <v>25</v>
      </c>
      <c r="H542" s="3">
        <v>230</v>
      </c>
      <c r="I542" s="5">
        <v>85</v>
      </c>
      <c r="J542" s="5"/>
      <c r="K542" s="5"/>
      <c r="L542" s="3"/>
      <c r="M542" s="6"/>
      <c r="N542" s="690"/>
      <c r="O542" s="690"/>
      <c r="P542" s="29"/>
      <c r="Q542" s="11"/>
      <c r="R542" s="11"/>
      <c r="S542" s="11"/>
    </row>
    <row r="543" spans="1:19" ht="14.25" hidden="1" customHeight="1">
      <c r="A543" s="3"/>
      <c r="B543" s="12" t="s">
        <v>1397</v>
      </c>
      <c r="C543" s="3"/>
      <c r="D543" s="3"/>
      <c r="E543" s="12" t="s">
        <v>760</v>
      </c>
      <c r="F543" s="3"/>
      <c r="G543" s="635"/>
      <c r="H543" s="3"/>
      <c r="I543" s="5">
        <v>260</v>
      </c>
      <c r="J543" s="5"/>
      <c r="K543" s="5"/>
      <c r="L543" s="3"/>
      <c r="M543" s="6"/>
      <c r="N543" s="690"/>
      <c r="O543" s="690"/>
      <c r="P543" s="29"/>
      <c r="Q543" s="11"/>
      <c r="R543" s="11"/>
      <c r="S543" s="11"/>
    </row>
    <row r="544" spans="1:19" ht="14.25" hidden="1" customHeight="1">
      <c r="A544" s="3"/>
      <c r="B544" s="12" t="s">
        <v>1397</v>
      </c>
      <c r="C544" s="3"/>
      <c r="D544" s="3"/>
      <c r="E544" s="12" t="s">
        <v>3497</v>
      </c>
      <c r="F544" s="3"/>
      <c r="G544" s="635">
        <v>57.5</v>
      </c>
      <c r="H544" s="3"/>
      <c r="I544" s="5">
        <v>230</v>
      </c>
      <c r="J544" s="5"/>
      <c r="K544" s="5"/>
      <c r="L544" s="3"/>
      <c r="M544" s="6"/>
      <c r="N544" s="690"/>
      <c r="O544" s="690"/>
      <c r="P544" s="29"/>
      <c r="Q544" s="11"/>
      <c r="R544" s="11"/>
      <c r="S544" s="11"/>
    </row>
    <row r="545" spans="1:19" ht="14.25" hidden="1" customHeight="1">
      <c r="A545" s="3"/>
      <c r="B545" s="12" t="s">
        <v>1419</v>
      </c>
      <c r="C545" s="3"/>
      <c r="D545" s="3"/>
      <c r="E545" s="12" t="s">
        <v>3498</v>
      </c>
      <c r="F545" s="3"/>
      <c r="G545" s="635"/>
      <c r="H545" s="3"/>
      <c r="I545" s="5">
        <v>340</v>
      </c>
      <c r="J545" s="5"/>
      <c r="K545" s="5"/>
      <c r="L545" s="3"/>
      <c r="M545" s="6"/>
      <c r="N545" s="690"/>
      <c r="O545" s="690"/>
      <c r="P545" s="29"/>
      <c r="Q545" s="11"/>
      <c r="R545" s="11"/>
      <c r="S545" s="11"/>
    </row>
    <row r="546" spans="1:19" ht="14.25" hidden="1" customHeight="1">
      <c r="A546" s="3"/>
      <c r="B546" s="12" t="s">
        <v>1419</v>
      </c>
      <c r="C546" s="3"/>
      <c r="D546" s="3"/>
      <c r="E546" s="12" t="s">
        <v>1420</v>
      </c>
      <c r="F546" s="3"/>
      <c r="G546" s="635"/>
      <c r="H546" s="3"/>
      <c r="I546" s="5">
        <v>340</v>
      </c>
      <c r="J546" s="5"/>
      <c r="K546" s="5"/>
      <c r="L546" s="3"/>
      <c r="M546" s="6"/>
      <c r="N546" s="690"/>
      <c r="O546" s="690"/>
      <c r="P546" s="29"/>
      <c r="Q546" s="11"/>
      <c r="R546" s="11"/>
      <c r="S546" s="11"/>
    </row>
    <row r="547" spans="1:19" ht="14.25" hidden="1" customHeight="1">
      <c r="A547" s="3"/>
      <c r="B547" s="12" t="s">
        <v>1419</v>
      </c>
      <c r="C547" s="3"/>
      <c r="D547" s="3"/>
      <c r="E547" s="12" t="s">
        <v>1424</v>
      </c>
      <c r="F547" s="3"/>
      <c r="G547" s="635"/>
      <c r="H547" s="3"/>
      <c r="I547" s="5">
        <v>340</v>
      </c>
      <c r="J547" s="5"/>
      <c r="K547" s="5"/>
      <c r="L547" s="3"/>
      <c r="M547" s="6"/>
      <c r="N547" s="690"/>
      <c r="O547" s="690"/>
      <c r="P547" s="29"/>
      <c r="Q547" s="11"/>
      <c r="R547" s="11"/>
      <c r="S547" s="11"/>
    </row>
    <row r="548" spans="1:19" ht="14.25" hidden="1" customHeight="1">
      <c r="A548" s="3"/>
      <c r="B548" s="12" t="s">
        <v>1419</v>
      </c>
      <c r="C548" s="3"/>
      <c r="D548" s="3"/>
      <c r="E548" s="12" t="s">
        <v>3499</v>
      </c>
      <c r="F548" s="3"/>
      <c r="G548" s="635"/>
      <c r="H548" s="3"/>
      <c r="I548" s="5">
        <v>430</v>
      </c>
      <c r="J548" s="5"/>
      <c r="K548" s="5"/>
      <c r="L548" s="3"/>
      <c r="M548" s="6"/>
      <c r="N548" s="690"/>
      <c r="O548" s="690"/>
      <c r="P548" s="29"/>
      <c r="Q548" s="11"/>
      <c r="R548" s="11"/>
      <c r="S548" s="11"/>
    </row>
    <row r="549" spans="1:19" ht="14.25" hidden="1" customHeight="1">
      <c r="A549" s="3"/>
      <c r="B549" s="12" t="s">
        <v>1419</v>
      </c>
      <c r="C549" s="3"/>
      <c r="D549" s="3"/>
      <c r="E549" s="12" t="s">
        <v>3500</v>
      </c>
      <c r="F549" s="3"/>
      <c r="G549" s="635"/>
      <c r="H549" s="3"/>
      <c r="I549" s="5">
        <v>397</v>
      </c>
      <c r="J549" s="5"/>
      <c r="K549" s="5"/>
      <c r="L549" s="3"/>
      <c r="M549" s="6"/>
      <c r="N549" s="690"/>
      <c r="O549" s="690"/>
      <c r="P549" s="29"/>
      <c r="Q549" s="11"/>
      <c r="R549" s="11"/>
      <c r="S549" s="11"/>
    </row>
    <row r="550" spans="1:19" ht="14.25" hidden="1" customHeight="1">
      <c r="A550" s="3"/>
      <c r="B550" s="12" t="s">
        <v>1419</v>
      </c>
      <c r="C550" s="3"/>
      <c r="D550" s="3"/>
      <c r="E550" s="12" t="s">
        <v>3501</v>
      </c>
      <c r="F550" s="3"/>
      <c r="G550" s="635"/>
      <c r="H550" s="3"/>
      <c r="I550" s="5">
        <v>360</v>
      </c>
      <c r="J550" s="5"/>
      <c r="K550" s="5"/>
      <c r="L550" s="3"/>
      <c r="M550" s="6"/>
      <c r="N550" s="690"/>
      <c r="O550" s="690"/>
      <c r="P550" s="29"/>
      <c r="Q550" s="11"/>
      <c r="R550" s="11"/>
      <c r="S550" s="11"/>
    </row>
    <row r="551" spans="1:19" ht="14.25" hidden="1" customHeight="1">
      <c r="A551" s="3"/>
      <c r="B551" s="12" t="s">
        <v>3502</v>
      </c>
      <c r="C551" s="3"/>
      <c r="D551" s="3"/>
      <c r="E551" s="12" t="s">
        <v>1423</v>
      </c>
      <c r="F551" s="3"/>
      <c r="G551" s="635"/>
      <c r="H551" s="3"/>
      <c r="I551" s="5">
        <v>350</v>
      </c>
      <c r="J551" s="5"/>
      <c r="K551" s="5"/>
      <c r="L551" s="3"/>
      <c r="M551" s="6"/>
      <c r="N551" s="690"/>
      <c r="O551" s="690"/>
      <c r="P551" s="29"/>
      <c r="Q551" s="11"/>
      <c r="R551" s="11"/>
      <c r="S551" s="11"/>
    </row>
    <row r="552" spans="1:19" ht="14.25" hidden="1" customHeight="1">
      <c r="A552" s="3"/>
      <c r="B552" s="12" t="s">
        <v>3502</v>
      </c>
      <c r="C552" s="3"/>
      <c r="D552" s="3"/>
      <c r="E552" s="12" t="s">
        <v>3503</v>
      </c>
      <c r="F552" s="3"/>
      <c r="G552" s="635">
        <v>99.9</v>
      </c>
      <c r="H552" s="3"/>
      <c r="I552" s="5">
        <v>340</v>
      </c>
      <c r="J552" s="5"/>
      <c r="K552" s="5"/>
      <c r="L552" s="3"/>
      <c r="M552" s="6"/>
      <c r="N552" s="690"/>
      <c r="O552" s="690"/>
      <c r="P552" s="29"/>
      <c r="Q552" s="11"/>
      <c r="R552" s="11"/>
      <c r="S552" s="11"/>
    </row>
    <row r="553" spans="1:19" ht="14.25" hidden="1" customHeight="1">
      <c r="A553" s="3"/>
      <c r="B553" s="12" t="s">
        <v>1422</v>
      </c>
      <c r="C553" s="3"/>
      <c r="D553" s="3"/>
      <c r="E553" s="12" t="s">
        <v>1424</v>
      </c>
      <c r="F553" s="3"/>
      <c r="G553" s="635">
        <v>142.30000000000001</v>
      </c>
      <c r="H553" s="3">
        <v>2040</v>
      </c>
      <c r="I553" s="5">
        <v>340</v>
      </c>
      <c r="J553" s="5"/>
      <c r="K553" s="5"/>
      <c r="L553" s="3"/>
      <c r="M553" s="6"/>
      <c r="N553" s="690"/>
      <c r="O553" s="690"/>
      <c r="P553" s="29"/>
      <c r="Q553" s="11"/>
      <c r="R553" s="11"/>
      <c r="S553" s="11"/>
    </row>
    <row r="554" spans="1:19" ht="14.25" hidden="1" customHeight="1">
      <c r="A554" s="3"/>
      <c r="B554" s="12" t="s">
        <v>1422</v>
      </c>
      <c r="C554" s="3"/>
      <c r="D554" s="3"/>
      <c r="E554" s="12" t="s">
        <v>3503</v>
      </c>
      <c r="F554" s="3"/>
      <c r="G554" s="635"/>
      <c r="H554" s="3"/>
      <c r="I554" s="5">
        <v>340</v>
      </c>
      <c r="J554" s="5"/>
      <c r="K554" s="5"/>
      <c r="L554" s="3"/>
      <c r="M554" s="6"/>
      <c r="N554" s="690"/>
      <c r="O554" s="690"/>
      <c r="P554" s="29"/>
      <c r="Q554" s="11"/>
      <c r="R554" s="11"/>
      <c r="S554" s="11"/>
    </row>
    <row r="555" spans="1:19" ht="14.25" hidden="1" customHeight="1">
      <c r="A555" s="3"/>
      <c r="B555" s="12" t="s">
        <v>1422</v>
      </c>
      <c r="C555" s="3"/>
      <c r="D555" s="3"/>
      <c r="E555" s="12" t="s">
        <v>1423</v>
      </c>
      <c r="F555" s="3"/>
      <c r="G555" s="635">
        <v>88.8</v>
      </c>
      <c r="H555" s="3">
        <v>700</v>
      </c>
      <c r="I555" s="5">
        <v>350</v>
      </c>
      <c r="J555" s="5"/>
      <c r="K555" s="5"/>
      <c r="L555" s="3"/>
      <c r="M555" s="6"/>
      <c r="N555" s="690"/>
      <c r="O555" s="690"/>
      <c r="P555" s="29"/>
      <c r="Q555" s="11"/>
      <c r="R555" s="11"/>
      <c r="S555" s="11"/>
    </row>
    <row r="556" spans="1:19" ht="14.25" hidden="1" customHeight="1">
      <c r="A556" s="3"/>
      <c r="B556" s="12" t="s">
        <v>1422</v>
      </c>
      <c r="C556" s="3"/>
      <c r="D556" s="3"/>
      <c r="E556" s="12" t="s">
        <v>3504</v>
      </c>
      <c r="F556" s="3"/>
      <c r="G556" s="635"/>
      <c r="H556" s="3"/>
      <c r="I556" s="5">
        <v>397</v>
      </c>
      <c r="J556" s="5"/>
      <c r="K556" s="5"/>
      <c r="L556" s="3"/>
      <c r="M556" s="6"/>
      <c r="N556" s="690"/>
      <c r="O556" s="690"/>
      <c r="P556" s="29"/>
      <c r="Q556" s="11"/>
      <c r="R556" s="11"/>
      <c r="S556" s="11"/>
    </row>
    <row r="557" spans="1:19" ht="14.25" hidden="1" customHeight="1">
      <c r="A557" s="3"/>
      <c r="B557" s="12" t="s">
        <v>1422</v>
      </c>
      <c r="C557" s="3"/>
      <c r="D557" s="3"/>
      <c r="E557" s="12" t="s">
        <v>1420</v>
      </c>
      <c r="F557" s="3"/>
      <c r="G557" s="635"/>
      <c r="H557" s="3"/>
      <c r="I557" s="5">
        <v>360</v>
      </c>
      <c r="J557" s="5"/>
      <c r="K557" s="5"/>
      <c r="L557" s="3"/>
      <c r="M557" s="6"/>
      <c r="N557" s="690"/>
      <c r="O557" s="690"/>
      <c r="P557" s="29"/>
      <c r="Q557" s="11"/>
      <c r="R557" s="11"/>
      <c r="S557" s="11"/>
    </row>
    <row r="558" spans="1:19" ht="14.25" hidden="1" customHeight="1">
      <c r="A558" s="3"/>
      <c r="B558" s="12" t="s">
        <v>1422</v>
      </c>
      <c r="C558" s="3"/>
      <c r="D558" s="3"/>
      <c r="E558" s="12" t="s">
        <v>3504</v>
      </c>
      <c r="F558" s="3"/>
      <c r="G558" s="635"/>
      <c r="H558" s="3"/>
      <c r="I558" s="5">
        <v>397</v>
      </c>
      <c r="J558" s="5"/>
      <c r="K558" s="5"/>
      <c r="L558" s="3"/>
      <c r="M558" s="6"/>
      <c r="N558" s="690"/>
      <c r="O558" s="690"/>
      <c r="P558" s="29"/>
      <c r="Q558" s="11"/>
      <c r="R558" s="11"/>
      <c r="S558" s="11"/>
    </row>
    <row r="559" spans="1:19" ht="14.25" hidden="1" customHeight="1">
      <c r="A559" s="3"/>
      <c r="B559" s="12" t="s">
        <v>1422</v>
      </c>
      <c r="C559" s="3"/>
      <c r="D559" s="3"/>
      <c r="E559" s="12" t="s">
        <v>3499</v>
      </c>
      <c r="F559" s="3"/>
      <c r="G559" s="635"/>
      <c r="H559" s="3"/>
      <c r="I559" s="5">
        <v>340</v>
      </c>
      <c r="J559" s="5"/>
      <c r="K559" s="5"/>
      <c r="L559" s="3"/>
      <c r="M559" s="6"/>
      <c r="N559" s="690"/>
      <c r="O559" s="690"/>
      <c r="P559" s="29"/>
      <c r="Q559" s="11"/>
      <c r="R559" s="11"/>
      <c r="S559" s="11"/>
    </row>
    <row r="560" spans="1:19" ht="14.25" hidden="1" customHeight="1">
      <c r="A560" s="3"/>
      <c r="B560" s="12" t="s">
        <v>1425</v>
      </c>
      <c r="C560" s="3"/>
      <c r="D560" s="3"/>
      <c r="E560" s="12" t="s">
        <v>1426</v>
      </c>
      <c r="F560" s="3"/>
      <c r="G560" s="635">
        <v>85.1</v>
      </c>
      <c r="H560" s="3">
        <v>350</v>
      </c>
      <c r="I560" s="5">
        <v>350</v>
      </c>
      <c r="J560" s="5"/>
      <c r="K560" s="5"/>
      <c r="L560" s="3"/>
      <c r="M560" s="6"/>
      <c r="N560" s="690"/>
      <c r="O560" s="690"/>
      <c r="P560" s="29"/>
      <c r="Q560" s="11"/>
      <c r="R560" s="11"/>
      <c r="S560" s="11"/>
    </row>
    <row r="561" spans="1:19" ht="14.25" hidden="1" customHeight="1">
      <c r="A561" s="3"/>
      <c r="B561" s="12" t="s">
        <v>1433</v>
      </c>
      <c r="C561" s="3"/>
      <c r="D561" s="3"/>
      <c r="E561" s="12" t="s">
        <v>1434</v>
      </c>
      <c r="F561" s="3"/>
      <c r="G561" s="635">
        <v>106.5</v>
      </c>
      <c r="H561" s="3">
        <v>230</v>
      </c>
      <c r="I561" s="5">
        <v>230</v>
      </c>
      <c r="J561" s="5"/>
      <c r="K561" s="5"/>
      <c r="L561" s="3"/>
      <c r="M561" s="6"/>
      <c r="N561" s="690"/>
      <c r="O561" s="690"/>
      <c r="P561" s="29"/>
      <c r="Q561" s="11"/>
      <c r="R561" s="11"/>
      <c r="S561" s="11"/>
    </row>
    <row r="562" spans="1:19" ht="14.25" hidden="1" customHeight="1">
      <c r="A562" s="3"/>
      <c r="B562" s="12" t="s">
        <v>1435</v>
      </c>
      <c r="C562" s="3"/>
      <c r="D562" s="3"/>
      <c r="E562" s="12" t="s">
        <v>3505</v>
      </c>
      <c r="F562" s="3"/>
      <c r="G562" s="635"/>
      <c r="H562" s="3"/>
      <c r="I562" s="5">
        <v>565</v>
      </c>
      <c r="J562" s="5"/>
      <c r="K562" s="5"/>
      <c r="L562" s="3"/>
      <c r="M562" s="6"/>
      <c r="N562" s="690"/>
      <c r="O562" s="690"/>
      <c r="P562" s="29"/>
      <c r="Q562" s="11"/>
      <c r="R562" s="11"/>
      <c r="S562" s="11"/>
    </row>
    <row r="563" spans="1:19" ht="14.25" hidden="1" customHeight="1">
      <c r="A563" s="3"/>
      <c r="B563" s="12" t="s">
        <v>1459</v>
      </c>
      <c r="C563" s="3"/>
      <c r="D563" s="3"/>
      <c r="E563" s="12" t="s">
        <v>3506</v>
      </c>
      <c r="F563" s="3"/>
      <c r="G563" s="635"/>
      <c r="H563" s="3"/>
      <c r="I563" s="5">
        <v>425</v>
      </c>
      <c r="J563" s="5"/>
      <c r="K563" s="5"/>
      <c r="L563" s="3"/>
      <c r="M563" s="6"/>
      <c r="N563" s="690"/>
      <c r="O563" s="690"/>
      <c r="P563" s="29"/>
      <c r="Q563" s="11"/>
      <c r="R563" s="11"/>
      <c r="S563" s="11"/>
    </row>
    <row r="564" spans="1:19" ht="14.25" hidden="1" customHeight="1">
      <c r="A564" s="3"/>
      <c r="B564" s="12" t="s">
        <v>1459</v>
      </c>
      <c r="C564" s="3"/>
      <c r="D564" s="3"/>
      <c r="E564" s="12" t="s">
        <v>3507</v>
      </c>
      <c r="F564" s="3"/>
      <c r="G564" s="635"/>
      <c r="H564" s="3"/>
      <c r="I564" s="5">
        <v>155</v>
      </c>
      <c r="J564" s="5"/>
      <c r="K564" s="5"/>
      <c r="L564" s="3"/>
      <c r="M564" s="6"/>
      <c r="N564" s="690"/>
      <c r="O564" s="690"/>
      <c r="P564" s="29"/>
      <c r="Q564" s="11"/>
      <c r="R564" s="11"/>
      <c r="S564" s="11"/>
    </row>
    <row r="565" spans="1:19" ht="14.25" hidden="1" customHeight="1">
      <c r="A565" s="3"/>
      <c r="B565" s="12" t="s">
        <v>1459</v>
      </c>
      <c r="C565" s="3"/>
      <c r="D565" s="3"/>
      <c r="E565" s="12" t="s">
        <v>1461</v>
      </c>
      <c r="F565" s="3"/>
      <c r="G565" s="635">
        <v>71.5</v>
      </c>
      <c r="H565" s="3"/>
      <c r="I565" s="5">
        <v>425</v>
      </c>
      <c r="J565" s="5"/>
      <c r="K565" s="5"/>
      <c r="L565" s="3"/>
      <c r="M565" s="6"/>
      <c r="N565" s="690"/>
      <c r="O565" s="690"/>
      <c r="P565" s="29"/>
      <c r="Q565" s="11"/>
      <c r="R565" s="11"/>
      <c r="S565" s="11"/>
    </row>
    <row r="566" spans="1:19" ht="14.25" hidden="1" customHeight="1">
      <c r="A566" s="3"/>
      <c r="B566" s="12" t="s">
        <v>1459</v>
      </c>
      <c r="C566" s="3"/>
      <c r="D566" s="3"/>
      <c r="E566" s="12" t="s">
        <v>3508</v>
      </c>
      <c r="F566" s="3"/>
      <c r="G566" s="635"/>
      <c r="H566" s="3"/>
      <c r="I566" s="5">
        <v>425</v>
      </c>
      <c r="J566" s="5"/>
      <c r="K566" s="5"/>
      <c r="L566" s="3"/>
      <c r="M566" s="6"/>
      <c r="N566" s="690"/>
      <c r="O566" s="690"/>
      <c r="P566" s="29"/>
      <c r="Q566" s="11"/>
      <c r="R566" s="11"/>
      <c r="S566" s="11"/>
    </row>
    <row r="567" spans="1:19" ht="14.25" hidden="1" customHeight="1">
      <c r="A567" s="3"/>
      <c r="B567" s="12" t="s">
        <v>1459</v>
      </c>
      <c r="C567" s="3"/>
      <c r="D567" s="3"/>
      <c r="E567" s="12" t="s">
        <v>3257</v>
      </c>
      <c r="F567" s="3"/>
      <c r="G567" s="635">
        <v>73.599999999999994</v>
      </c>
      <c r="H567" s="3">
        <v>3825</v>
      </c>
      <c r="I567" s="5">
        <v>425</v>
      </c>
      <c r="J567" s="5"/>
      <c r="K567" s="5"/>
      <c r="L567" s="3"/>
      <c r="M567" s="6"/>
      <c r="N567" s="690"/>
      <c r="O567" s="690"/>
      <c r="P567" s="29"/>
      <c r="Q567" s="11"/>
      <c r="R567" s="11"/>
      <c r="S567" s="11"/>
    </row>
    <row r="568" spans="1:19" ht="14.25" hidden="1" customHeight="1">
      <c r="A568" s="3"/>
      <c r="B568" s="12" t="s">
        <v>1459</v>
      </c>
      <c r="C568" s="3"/>
      <c r="D568" s="3"/>
      <c r="E568" s="12" t="s">
        <v>3509</v>
      </c>
      <c r="F568" s="3"/>
      <c r="G568" s="635"/>
      <c r="H568" s="3"/>
      <c r="I568" s="5">
        <v>155</v>
      </c>
      <c r="J568" s="5"/>
      <c r="K568" s="5"/>
      <c r="L568" s="3"/>
      <c r="M568" s="6"/>
      <c r="N568" s="690"/>
      <c r="O568" s="690"/>
      <c r="P568" s="29"/>
      <c r="Q568" s="11"/>
      <c r="R568" s="11"/>
      <c r="S568" s="11"/>
    </row>
    <row r="569" spans="1:19" ht="14.25" hidden="1" customHeight="1">
      <c r="A569" s="3"/>
      <c r="B569" s="12" t="s">
        <v>1459</v>
      </c>
      <c r="C569" s="3"/>
      <c r="D569" s="3"/>
      <c r="E569" s="12" t="s">
        <v>3510</v>
      </c>
      <c r="F569" s="3"/>
      <c r="G569" s="635"/>
      <c r="H569" s="3"/>
      <c r="I569" s="5">
        <v>425</v>
      </c>
      <c r="J569" s="5"/>
      <c r="K569" s="5"/>
      <c r="L569" s="3"/>
      <c r="M569" s="6"/>
      <c r="N569" s="690"/>
      <c r="O569" s="690"/>
      <c r="P569" s="29"/>
      <c r="Q569" s="11"/>
      <c r="R569" s="11"/>
      <c r="S569" s="11"/>
    </row>
    <row r="570" spans="1:19" ht="14.25" hidden="1" customHeight="1">
      <c r="A570" s="3"/>
      <c r="B570" s="12" t="s">
        <v>1578</v>
      </c>
      <c r="C570" s="3"/>
      <c r="D570" s="3"/>
      <c r="E570" s="12" t="s">
        <v>1579</v>
      </c>
      <c r="F570" s="3"/>
      <c r="G570" s="635">
        <v>31</v>
      </c>
      <c r="H570" s="3">
        <v>750</v>
      </c>
      <c r="I570" s="5">
        <v>210</v>
      </c>
      <c r="J570" s="5"/>
      <c r="K570" s="5"/>
      <c r="L570" s="3"/>
      <c r="M570" s="6"/>
      <c r="N570" s="690"/>
      <c r="O570" s="690"/>
      <c r="P570" s="29"/>
      <c r="Q570" s="11"/>
      <c r="R570" s="11"/>
      <c r="S570" s="11"/>
    </row>
    <row r="571" spans="1:19" ht="14.25" hidden="1" customHeight="1">
      <c r="A571" s="3"/>
      <c r="B571" s="12" t="s">
        <v>1578</v>
      </c>
      <c r="C571" s="3"/>
      <c r="D571" s="3"/>
      <c r="E571" s="12" t="s">
        <v>245</v>
      </c>
      <c r="F571" s="3"/>
      <c r="G571" s="635">
        <v>31.9</v>
      </c>
      <c r="H571" s="3"/>
      <c r="I571" s="5">
        <v>250</v>
      </c>
      <c r="J571" s="5"/>
      <c r="K571" s="5"/>
      <c r="L571" s="3"/>
      <c r="M571" s="6"/>
      <c r="N571" s="690"/>
      <c r="O571" s="690"/>
      <c r="P571" s="29"/>
      <c r="Q571" s="11"/>
      <c r="R571" s="11"/>
      <c r="S571" s="11"/>
    </row>
    <row r="572" spans="1:19" ht="14.25" hidden="1" customHeight="1">
      <c r="A572" s="3"/>
      <c r="B572" s="12" t="s">
        <v>2691</v>
      </c>
      <c r="C572" s="3"/>
      <c r="D572" s="3"/>
      <c r="E572" s="12" t="s">
        <v>3511</v>
      </c>
      <c r="F572" s="3"/>
      <c r="G572" s="635"/>
      <c r="H572" s="3"/>
      <c r="I572" s="5">
        <v>156</v>
      </c>
      <c r="J572" s="5"/>
      <c r="K572" s="5"/>
      <c r="L572" s="3"/>
      <c r="M572" s="6"/>
      <c r="N572" s="690"/>
      <c r="O572" s="690"/>
      <c r="P572" s="29"/>
      <c r="Q572" s="11"/>
      <c r="R572" s="11"/>
      <c r="S572" s="11"/>
    </row>
    <row r="573" spans="1:19" ht="14.25" hidden="1" customHeight="1">
      <c r="A573" s="3"/>
      <c r="B573" s="12" t="s">
        <v>2691</v>
      </c>
      <c r="C573" s="3"/>
      <c r="D573" s="3"/>
      <c r="E573" s="12" t="s">
        <v>3512</v>
      </c>
      <c r="F573" s="3"/>
      <c r="G573" s="635"/>
      <c r="H573" s="3"/>
      <c r="I573" s="5">
        <v>200</v>
      </c>
      <c r="J573" s="5"/>
      <c r="K573" s="5"/>
      <c r="L573" s="3"/>
      <c r="M573" s="6"/>
      <c r="N573" s="690"/>
      <c r="O573" s="690"/>
      <c r="P573" s="29"/>
      <c r="Q573" s="11"/>
      <c r="R573" s="11"/>
      <c r="S573" s="11"/>
    </row>
    <row r="574" spans="1:19" ht="14.25" hidden="1" customHeight="1">
      <c r="A574" s="3"/>
      <c r="B574" s="12" t="s">
        <v>2691</v>
      </c>
      <c r="C574" s="3"/>
      <c r="D574" s="3"/>
      <c r="E574" s="12" t="s">
        <v>1704</v>
      </c>
      <c r="F574" s="3"/>
      <c r="G574" s="635"/>
      <c r="H574" s="3"/>
      <c r="I574" s="5">
        <v>156</v>
      </c>
      <c r="J574" s="5"/>
      <c r="K574" s="5"/>
      <c r="L574" s="3"/>
      <c r="M574" s="6"/>
      <c r="N574" s="690"/>
      <c r="O574" s="690"/>
      <c r="P574" s="29"/>
      <c r="Q574" s="11"/>
      <c r="R574" s="11"/>
      <c r="S574" s="11"/>
    </row>
    <row r="575" spans="1:19" ht="14.25" hidden="1" customHeight="1">
      <c r="A575" s="3"/>
      <c r="B575" s="12" t="s">
        <v>2691</v>
      </c>
      <c r="C575" s="3"/>
      <c r="D575" s="3"/>
      <c r="E575" s="12" t="s">
        <v>3490</v>
      </c>
      <c r="F575" s="3"/>
      <c r="G575" s="635"/>
      <c r="H575" s="3"/>
      <c r="I575" s="5">
        <v>400</v>
      </c>
      <c r="J575" s="5"/>
      <c r="K575" s="5"/>
      <c r="L575" s="3"/>
      <c r="M575" s="6"/>
      <c r="N575" s="690"/>
      <c r="O575" s="690"/>
      <c r="P575" s="29"/>
      <c r="Q575" s="11"/>
      <c r="R575" s="11"/>
      <c r="S575" s="11"/>
    </row>
    <row r="576" spans="1:19" ht="14.25" hidden="1" customHeight="1">
      <c r="A576" s="3"/>
      <c r="B576" s="12" t="s">
        <v>2691</v>
      </c>
      <c r="C576" s="3"/>
      <c r="D576" s="3"/>
      <c r="E576" s="12" t="s">
        <v>3513</v>
      </c>
      <c r="F576" s="3"/>
      <c r="G576" s="635"/>
      <c r="H576" s="3"/>
      <c r="I576" s="5">
        <v>200</v>
      </c>
      <c r="J576" s="5"/>
      <c r="K576" s="5"/>
      <c r="L576" s="3"/>
      <c r="M576" s="6"/>
      <c r="N576" s="690"/>
      <c r="O576" s="690"/>
      <c r="P576" s="29"/>
      <c r="Q576" s="11"/>
      <c r="R576" s="11"/>
      <c r="S576" s="11"/>
    </row>
    <row r="577" spans="1:19" ht="14.25" hidden="1" customHeight="1">
      <c r="A577" s="3"/>
      <c r="B577" s="12" t="s">
        <v>2691</v>
      </c>
      <c r="C577" s="3"/>
      <c r="D577" s="3"/>
      <c r="E577" s="12" t="s">
        <v>3514</v>
      </c>
      <c r="F577" s="3"/>
      <c r="G577" s="635"/>
      <c r="H577" s="3"/>
      <c r="I577" s="5">
        <v>180</v>
      </c>
      <c r="J577" s="5"/>
      <c r="K577" s="5"/>
      <c r="L577" s="3"/>
      <c r="M577" s="6"/>
      <c r="N577" s="690"/>
      <c r="O577" s="690"/>
      <c r="P577" s="29"/>
      <c r="Q577" s="11"/>
      <c r="R577" s="11"/>
      <c r="S577" s="11"/>
    </row>
    <row r="578" spans="1:19" ht="14.25" hidden="1" customHeight="1">
      <c r="A578" s="3"/>
      <c r="B578" s="12" t="s">
        <v>2691</v>
      </c>
      <c r="C578" s="3"/>
      <c r="D578" s="3"/>
      <c r="E578" s="12" t="s">
        <v>3515</v>
      </c>
      <c r="F578" s="3"/>
      <c r="G578" s="635"/>
      <c r="H578" s="3"/>
      <c r="I578" s="5">
        <v>425</v>
      </c>
      <c r="J578" s="5"/>
      <c r="K578" s="5"/>
      <c r="L578" s="3"/>
      <c r="M578" s="6"/>
      <c r="N578" s="690"/>
      <c r="O578" s="690"/>
      <c r="P578" s="29"/>
      <c r="Q578" s="11"/>
      <c r="R578" s="11"/>
      <c r="S578" s="11"/>
    </row>
    <row r="579" spans="1:19" ht="14.25" hidden="1" customHeight="1">
      <c r="A579" s="3"/>
      <c r="B579" s="12" t="s">
        <v>1869</v>
      </c>
      <c r="C579" s="3"/>
      <c r="D579" s="3"/>
      <c r="E579" s="12" t="s">
        <v>3516</v>
      </c>
      <c r="F579" s="3"/>
      <c r="G579" s="635"/>
      <c r="H579" s="3"/>
      <c r="I579" s="5">
        <v>825</v>
      </c>
      <c r="J579" s="5"/>
      <c r="K579" s="5"/>
      <c r="L579" s="3"/>
      <c r="M579" s="6"/>
      <c r="N579" s="690"/>
      <c r="O579" s="690"/>
      <c r="P579" s="29"/>
      <c r="Q579" s="11"/>
      <c r="R579" s="11"/>
      <c r="S579" s="11"/>
    </row>
    <row r="580" spans="1:19" ht="14.25" hidden="1" customHeight="1">
      <c r="A580" s="3"/>
      <c r="B580" s="12" t="s">
        <v>1869</v>
      </c>
      <c r="C580" s="3"/>
      <c r="D580" s="3"/>
      <c r="E580" s="12" t="s">
        <v>3517</v>
      </c>
      <c r="F580" s="3"/>
      <c r="G580" s="635"/>
      <c r="H580" s="3"/>
      <c r="I580" s="5">
        <v>460</v>
      </c>
      <c r="J580" s="5"/>
      <c r="K580" s="5"/>
      <c r="L580" s="3"/>
      <c r="M580" s="6"/>
      <c r="N580" s="690"/>
      <c r="O580" s="690"/>
      <c r="P580" s="29"/>
      <c r="Q580" s="11"/>
      <c r="R580" s="11"/>
      <c r="S580" s="11"/>
    </row>
    <row r="581" spans="1:19" ht="14.25" hidden="1" customHeight="1">
      <c r="A581" s="3"/>
      <c r="B581" s="12" t="s">
        <v>1869</v>
      </c>
      <c r="C581" s="3"/>
      <c r="D581" s="3"/>
      <c r="E581" s="12" t="s">
        <v>3518</v>
      </c>
      <c r="F581" s="3"/>
      <c r="G581" s="635"/>
      <c r="H581" s="3"/>
      <c r="I581" s="5">
        <v>460</v>
      </c>
      <c r="J581" s="5"/>
      <c r="K581" s="5"/>
      <c r="L581" s="3"/>
      <c r="M581" s="6"/>
      <c r="N581" s="690"/>
      <c r="O581" s="690"/>
      <c r="P581" s="29"/>
      <c r="Q581" s="11"/>
      <c r="R581" s="11"/>
      <c r="S581" s="11"/>
    </row>
    <row r="582" spans="1:19" ht="14.25" hidden="1" customHeight="1">
      <c r="A582" s="3"/>
      <c r="B582" s="12" t="s">
        <v>1908</v>
      </c>
      <c r="C582" s="3"/>
      <c r="D582" s="3"/>
      <c r="E582" s="12" t="s">
        <v>1909</v>
      </c>
      <c r="F582" s="3"/>
      <c r="G582" s="635"/>
      <c r="H582" s="3"/>
      <c r="I582" s="5">
        <v>200</v>
      </c>
      <c r="J582" s="5"/>
      <c r="K582" s="5"/>
      <c r="L582" s="3"/>
      <c r="M582" s="6"/>
      <c r="N582" s="690"/>
      <c r="O582" s="690"/>
      <c r="P582" s="29"/>
      <c r="Q582" s="11"/>
      <c r="R582" s="11"/>
      <c r="S582" s="11"/>
    </row>
    <row r="583" spans="1:19" ht="14.25" hidden="1" customHeight="1">
      <c r="A583" s="3"/>
      <c r="B583" s="12" t="s">
        <v>1908</v>
      </c>
      <c r="C583" s="3"/>
      <c r="D583" s="3"/>
      <c r="E583" s="12" t="s">
        <v>3519</v>
      </c>
      <c r="F583" s="3"/>
      <c r="G583" s="635"/>
      <c r="H583" s="3"/>
      <c r="I583" s="5">
        <v>257</v>
      </c>
      <c r="J583" s="5"/>
      <c r="K583" s="5"/>
      <c r="L583" s="3"/>
      <c r="M583" s="6"/>
      <c r="N583" s="690"/>
      <c r="O583" s="690"/>
      <c r="P583" s="29"/>
      <c r="Q583" s="11"/>
      <c r="R583" s="11"/>
      <c r="S583" s="11"/>
    </row>
    <row r="584" spans="1:19" ht="14.25" hidden="1" customHeight="1">
      <c r="A584" s="3"/>
      <c r="B584" s="12" t="s">
        <v>1908</v>
      </c>
      <c r="C584" s="3"/>
      <c r="D584" s="3"/>
      <c r="E584" s="12" t="s">
        <v>3520</v>
      </c>
      <c r="F584" s="3"/>
      <c r="G584" s="635"/>
      <c r="H584" s="3"/>
      <c r="I584" s="5">
        <v>137</v>
      </c>
      <c r="J584" s="5"/>
      <c r="K584" s="5"/>
      <c r="L584" s="3"/>
      <c r="M584" s="6"/>
      <c r="N584" s="690"/>
      <c r="O584" s="690"/>
      <c r="P584" s="29"/>
      <c r="Q584" s="11"/>
      <c r="R584" s="11"/>
      <c r="S584" s="11"/>
    </row>
    <row r="585" spans="1:19" ht="14.25" hidden="1" customHeight="1">
      <c r="A585" s="3"/>
      <c r="B585" s="12" t="s">
        <v>1908</v>
      </c>
      <c r="C585" s="3"/>
      <c r="D585" s="3"/>
      <c r="E585" s="12" t="s">
        <v>1925</v>
      </c>
      <c r="F585" s="3"/>
      <c r="G585" s="635">
        <v>36.1</v>
      </c>
      <c r="H585" s="3"/>
      <c r="I585" s="5">
        <v>137</v>
      </c>
      <c r="J585" s="5"/>
      <c r="K585" s="5"/>
      <c r="L585" s="3"/>
      <c r="M585" s="6"/>
      <c r="N585" s="690"/>
      <c r="O585" s="690"/>
      <c r="P585" s="29"/>
      <c r="Q585" s="11"/>
      <c r="R585" s="11"/>
      <c r="S585" s="11"/>
    </row>
    <row r="586" spans="1:19" ht="14.25" hidden="1" customHeight="1">
      <c r="A586" s="3"/>
      <c r="B586" s="12" t="s">
        <v>1908</v>
      </c>
      <c r="C586" s="3"/>
      <c r="D586" s="3"/>
      <c r="E586" s="12" t="s">
        <v>3521</v>
      </c>
      <c r="F586" s="3"/>
      <c r="G586" s="635"/>
      <c r="H586" s="3"/>
      <c r="I586" s="5">
        <v>257</v>
      </c>
      <c r="J586" s="5"/>
      <c r="K586" s="5"/>
      <c r="L586" s="3"/>
      <c r="M586" s="6"/>
      <c r="N586" s="690"/>
      <c r="O586" s="690"/>
      <c r="P586" s="29"/>
      <c r="Q586" s="11"/>
      <c r="R586" s="11"/>
      <c r="S586" s="11"/>
    </row>
    <row r="587" spans="1:19" ht="14.25" hidden="1" customHeight="1">
      <c r="A587" s="3"/>
      <c r="B587" s="12" t="s">
        <v>3522</v>
      </c>
      <c r="C587" s="3"/>
      <c r="D587" s="3"/>
      <c r="E587" s="12" t="s">
        <v>3523</v>
      </c>
      <c r="F587" s="3"/>
      <c r="G587" s="635"/>
      <c r="H587" s="3"/>
      <c r="I587" s="5">
        <v>149</v>
      </c>
      <c r="J587" s="5"/>
      <c r="K587" s="5"/>
      <c r="L587" s="3"/>
      <c r="M587" s="6"/>
      <c r="N587" s="690"/>
      <c r="O587" s="690"/>
      <c r="P587" s="29"/>
      <c r="Q587" s="11"/>
      <c r="R587" s="11"/>
      <c r="S587" s="11"/>
    </row>
    <row r="588" spans="1:19" ht="14.25" hidden="1" customHeight="1">
      <c r="A588" s="3"/>
      <c r="B588" s="12" t="s">
        <v>1923</v>
      </c>
      <c r="C588" s="3"/>
      <c r="D588" s="3"/>
      <c r="E588" s="12" t="s">
        <v>2758</v>
      </c>
      <c r="F588" s="3"/>
      <c r="G588" s="635"/>
      <c r="H588" s="3"/>
      <c r="I588" s="5">
        <v>112</v>
      </c>
      <c r="J588" s="5"/>
      <c r="K588" s="5"/>
      <c r="L588" s="3"/>
      <c r="M588" s="6"/>
      <c r="N588" s="690"/>
      <c r="O588" s="690"/>
      <c r="P588" s="29"/>
      <c r="Q588" s="11"/>
      <c r="R588" s="11"/>
      <c r="S588" s="11"/>
    </row>
    <row r="589" spans="1:19" ht="14.25" hidden="1" customHeight="1">
      <c r="A589" s="3"/>
      <c r="B589" s="12" t="s">
        <v>1923</v>
      </c>
      <c r="C589" s="3"/>
      <c r="D589" s="3"/>
      <c r="E589" s="12" t="s">
        <v>3519</v>
      </c>
      <c r="F589" s="3"/>
      <c r="G589" s="635"/>
      <c r="H589" s="3"/>
      <c r="I589" s="5">
        <v>257</v>
      </c>
      <c r="J589" s="5"/>
      <c r="K589" s="5"/>
      <c r="L589" s="3"/>
      <c r="M589" s="6"/>
      <c r="N589" s="690"/>
      <c r="O589" s="690"/>
      <c r="P589" s="29"/>
      <c r="Q589" s="11"/>
      <c r="R589" s="11"/>
      <c r="S589" s="11"/>
    </row>
    <row r="590" spans="1:19" ht="14.25" hidden="1" customHeight="1">
      <c r="A590" s="3"/>
      <c r="B590" s="12" t="s">
        <v>1923</v>
      </c>
      <c r="C590" s="3"/>
      <c r="D590" s="3"/>
      <c r="E590" s="12" t="s">
        <v>1925</v>
      </c>
      <c r="F590" s="3"/>
      <c r="G590" s="635">
        <v>35.5</v>
      </c>
      <c r="H590" s="3"/>
      <c r="I590" s="5">
        <v>137</v>
      </c>
      <c r="J590" s="5"/>
      <c r="K590" s="5"/>
      <c r="L590" s="3"/>
      <c r="M590" s="6"/>
      <c r="N590" s="690"/>
      <c r="O590" s="690"/>
      <c r="P590" s="29"/>
      <c r="Q590" s="11"/>
      <c r="R590" s="11"/>
      <c r="S590" s="11"/>
    </row>
    <row r="591" spans="1:19" ht="14.25" hidden="1" customHeight="1">
      <c r="A591" s="3"/>
      <c r="B591" s="12" t="s">
        <v>1947</v>
      </c>
      <c r="C591" s="3"/>
      <c r="D591" s="3"/>
      <c r="E591" s="12" t="s">
        <v>1948</v>
      </c>
      <c r="F591" s="3"/>
      <c r="G591" s="635">
        <v>35</v>
      </c>
      <c r="H591" s="3"/>
      <c r="I591" s="5">
        <v>425</v>
      </c>
      <c r="J591" s="5"/>
      <c r="K591" s="5"/>
      <c r="L591" s="3"/>
      <c r="M591" s="6"/>
      <c r="N591" s="690"/>
      <c r="O591" s="690"/>
      <c r="P591" s="29"/>
      <c r="Q591" s="11"/>
      <c r="R591" s="11"/>
      <c r="S591" s="11"/>
    </row>
    <row r="592" spans="1:19" ht="14.25" hidden="1" customHeight="1">
      <c r="A592" s="3"/>
      <c r="B592" s="12" t="s">
        <v>1947</v>
      </c>
      <c r="C592" s="3"/>
      <c r="D592" s="3"/>
      <c r="E592" s="12" t="s">
        <v>3524</v>
      </c>
      <c r="F592" s="3"/>
      <c r="G592" s="635"/>
      <c r="H592" s="3"/>
      <c r="I592" s="5">
        <v>390</v>
      </c>
      <c r="J592" s="5"/>
      <c r="K592" s="5"/>
      <c r="L592" s="3"/>
      <c r="M592" s="6"/>
      <c r="N592" s="690"/>
      <c r="O592" s="690"/>
      <c r="P592" s="29"/>
      <c r="Q592" s="11"/>
      <c r="R592" s="11"/>
      <c r="S592" s="11"/>
    </row>
    <row r="593" spans="1:19" ht="14.25" hidden="1" customHeight="1">
      <c r="A593" s="3"/>
      <c r="B593" s="12" t="s">
        <v>2068</v>
      </c>
      <c r="C593" s="3"/>
      <c r="D593" s="3"/>
      <c r="E593" s="12" t="s">
        <v>3525</v>
      </c>
      <c r="F593" s="3"/>
      <c r="G593" s="635"/>
      <c r="H593" s="3"/>
      <c r="I593" s="5">
        <v>113</v>
      </c>
      <c r="J593" s="5"/>
      <c r="K593" s="5"/>
      <c r="L593" s="3"/>
      <c r="M593" s="6"/>
      <c r="N593" s="690"/>
      <c r="O593" s="690"/>
      <c r="P593" s="29"/>
      <c r="Q593" s="11"/>
      <c r="R593" s="11"/>
      <c r="S593" s="11"/>
    </row>
    <row r="594" spans="1:19" ht="14.25" hidden="1" customHeight="1">
      <c r="A594" s="3"/>
      <c r="B594" s="12" t="s">
        <v>2068</v>
      </c>
      <c r="C594" s="3"/>
      <c r="D594" s="3"/>
      <c r="E594" s="12" t="s">
        <v>3526</v>
      </c>
      <c r="F594" s="3"/>
      <c r="G594" s="635"/>
      <c r="H594" s="3"/>
      <c r="I594" s="5">
        <v>125</v>
      </c>
      <c r="J594" s="5"/>
      <c r="K594" s="5"/>
      <c r="L594" s="3"/>
      <c r="M594" s="6"/>
      <c r="N594" s="690"/>
      <c r="O594" s="690"/>
      <c r="P594" s="29"/>
      <c r="Q594" s="11"/>
      <c r="R594" s="11"/>
      <c r="S594" s="11"/>
    </row>
    <row r="595" spans="1:19" ht="14.25" hidden="1" customHeight="1">
      <c r="A595" s="3"/>
      <c r="B595" s="12" t="s">
        <v>2068</v>
      </c>
      <c r="C595" s="3"/>
      <c r="D595" s="3"/>
      <c r="E595" s="12" t="s">
        <v>2069</v>
      </c>
      <c r="F595" s="3"/>
      <c r="G595" s="635"/>
      <c r="H595" s="3"/>
      <c r="I595" s="5">
        <v>185</v>
      </c>
      <c r="J595" s="5"/>
      <c r="K595" s="5"/>
      <c r="L595" s="3"/>
      <c r="M595" s="6"/>
      <c r="N595" s="690"/>
      <c r="O595" s="690"/>
      <c r="P595" s="29"/>
      <c r="Q595" s="11"/>
      <c r="R595" s="11"/>
      <c r="S595" s="11"/>
    </row>
    <row r="596" spans="1:19" ht="14.25" hidden="1" customHeight="1">
      <c r="A596" s="3"/>
      <c r="B596" s="12" t="s">
        <v>3527</v>
      </c>
      <c r="C596" s="3"/>
      <c r="D596" s="3"/>
      <c r="E596" s="12" t="s">
        <v>3528</v>
      </c>
      <c r="F596" s="3"/>
      <c r="G596" s="635"/>
      <c r="H596" s="3"/>
      <c r="I596" s="5">
        <v>595</v>
      </c>
      <c r="J596" s="5"/>
      <c r="K596" s="5"/>
      <c r="L596" s="3"/>
      <c r="M596" s="6"/>
      <c r="N596" s="690"/>
      <c r="O596" s="690"/>
      <c r="P596" s="29"/>
      <c r="Q596" s="11"/>
      <c r="R596" s="11"/>
      <c r="S596" s="11"/>
    </row>
    <row r="597" spans="1:19" ht="14.25" hidden="1" customHeight="1">
      <c r="A597" s="3"/>
      <c r="B597" s="12" t="s">
        <v>2173</v>
      </c>
      <c r="C597" s="3"/>
      <c r="D597" s="3"/>
      <c r="E597" s="12" t="s">
        <v>2171</v>
      </c>
      <c r="F597" s="3"/>
      <c r="G597" s="635"/>
      <c r="H597" s="3"/>
      <c r="I597" s="5">
        <v>425</v>
      </c>
      <c r="J597" s="5"/>
      <c r="K597" s="5"/>
      <c r="L597" s="3"/>
      <c r="M597" s="6"/>
      <c r="N597" s="690"/>
      <c r="O597" s="690"/>
      <c r="P597" s="29"/>
      <c r="Q597" s="11"/>
      <c r="R597" s="11"/>
      <c r="S597" s="11"/>
    </row>
    <row r="598" spans="1:19" ht="14.25" hidden="1" customHeight="1">
      <c r="A598" s="3"/>
      <c r="B598" s="12" t="s">
        <v>2173</v>
      </c>
      <c r="C598" s="3"/>
      <c r="D598" s="3"/>
      <c r="E598" s="12" t="s">
        <v>3529</v>
      </c>
      <c r="F598" s="3"/>
      <c r="G598" s="635"/>
      <c r="H598" s="3"/>
      <c r="I598" s="5">
        <v>425</v>
      </c>
      <c r="J598" s="5"/>
      <c r="K598" s="5"/>
      <c r="L598" s="3"/>
      <c r="M598" s="6"/>
      <c r="N598" s="690"/>
      <c r="O598" s="690"/>
      <c r="P598" s="29"/>
      <c r="Q598" s="11"/>
      <c r="R598" s="11"/>
      <c r="S598" s="11"/>
    </row>
    <row r="599" spans="1:19" ht="14.25" hidden="1" customHeight="1">
      <c r="A599" s="3"/>
      <c r="B599" s="12" t="s">
        <v>2173</v>
      </c>
      <c r="C599" s="3"/>
      <c r="D599" s="3"/>
      <c r="E599" s="12" t="s">
        <v>3508</v>
      </c>
      <c r="F599" s="3"/>
      <c r="G599" s="635"/>
      <c r="H599" s="3"/>
      <c r="I599" s="5">
        <v>425</v>
      </c>
      <c r="J599" s="5"/>
      <c r="K599" s="5"/>
      <c r="L599" s="3"/>
      <c r="M599" s="6"/>
      <c r="N599" s="690"/>
      <c r="O599" s="690"/>
      <c r="P599" s="29"/>
      <c r="Q599" s="11"/>
      <c r="R599" s="11"/>
      <c r="S599" s="11"/>
    </row>
    <row r="600" spans="1:19" ht="14.25" hidden="1" customHeight="1">
      <c r="A600" s="3"/>
      <c r="B600" s="12" t="s">
        <v>2173</v>
      </c>
      <c r="C600" s="3"/>
      <c r="D600" s="3"/>
      <c r="E600" s="12" t="s">
        <v>2174</v>
      </c>
      <c r="F600" s="3"/>
      <c r="G600" s="635">
        <v>59.9</v>
      </c>
      <c r="H600" s="3">
        <v>4250</v>
      </c>
      <c r="I600" s="5">
        <v>425</v>
      </c>
      <c r="J600" s="5"/>
      <c r="K600" s="5"/>
      <c r="L600" s="3"/>
      <c r="M600" s="6"/>
      <c r="N600" s="690"/>
      <c r="O600" s="690"/>
      <c r="P600" s="29"/>
      <c r="Q600" s="11"/>
      <c r="R600" s="11"/>
      <c r="S600" s="11"/>
    </row>
    <row r="601" spans="1:19" ht="14.25" hidden="1" customHeight="1">
      <c r="A601" s="3"/>
      <c r="B601" s="12" t="s">
        <v>2173</v>
      </c>
      <c r="C601" s="3"/>
      <c r="D601" s="3"/>
      <c r="E601" s="12" t="s">
        <v>1461</v>
      </c>
      <c r="F601" s="3"/>
      <c r="G601" s="635"/>
      <c r="H601" s="3"/>
      <c r="I601" s="5">
        <v>425</v>
      </c>
      <c r="J601" s="5"/>
      <c r="K601" s="5"/>
      <c r="L601" s="3"/>
      <c r="M601" s="6"/>
      <c r="N601" s="690"/>
      <c r="O601" s="690"/>
      <c r="P601" s="29"/>
      <c r="Q601" s="11"/>
      <c r="R601" s="11"/>
      <c r="S601" s="11"/>
    </row>
    <row r="602" spans="1:19" ht="14.25" hidden="1" customHeight="1">
      <c r="A602" s="3"/>
      <c r="B602" s="12" t="s">
        <v>2173</v>
      </c>
      <c r="C602" s="3"/>
      <c r="D602" s="3"/>
      <c r="E602" s="12" t="s">
        <v>3530</v>
      </c>
      <c r="F602" s="3"/>
      <c r="G602" s="635"/>
      <c r="H602" s="3"/>
      <c r="I602" s="5">
        <v>1</v>
      </c>
      <c r="J602" s="5"/>
      <c r="K602" s="5"/>
      <c r="L602" s="3"/>
      <c r="M602" s="6"/>
      <c r="N602" s="690"/>
      <c r="O602" s="690"/>
      <c r="P602" s="29"/>
      <c r="Q602" s="11"/>
      <c r="R602" s="11"/>
      <c r="S602" s="11"/>
    </row>
    <row r="603" spans="1:19" ht="14.25" hidden="1" customHeight="1">
      <c r="A603" s="3"/>
      <c r="B603" s="12" t="s">
        <v>3531</v>
      </c>
      <c r="C603" s="3"/>
      <c r="D603" s="3"/>
      <c r="E603" s="12" t="s">
        <v>3257</v>
      </c>
      <c r="F603" s="3"/>
      <c r="G603" s="635"/>
      <c r="H603" s="3"/>
      <c r="I603" s="5">
        <v>425</v>
      </c>
      <c r="J603" s="5"/>
      <c r="K603" s="5"/>
      <c r="L603" s="3"/>
      <c r="M603" s="6"/>
      <c r="N603" s="690"/>
      <c r="O603" s="690"/>
      <c r="P603" s="29"/>
      <c r="Q603" s="11"/>
      <c r="R603" s="11"/>
      <c r="S603" s="11"/>
    </row>
    <row r="604" spans="1:19" ht="14.25" hidden="1" customHeight="1">
      <c r="A604" s="3"/>
      <c r="B604" s="12" t="s">
        <v>3531</v>
      </c>
      <c r="C604" s="3"/>
      <c r="D604" s="3"/>
      <c r="E604" s="12" t="s">
        <v>48</v>
      </c>
      <c r="F604" s="3"/>
      <c r="G604" s="635"/>
      <c r="H604" s="3"/>
      <c r="I604" s="5">
        <v>1</v>
      </c>
      <c r="J604" s="5"/>
      <c r="K604" s="5"/>
      <c r="L604" s="3"/>
      <c r="M604" s="6"/>
      <c r="N604" s="690"/>
      <c r="O604" s="690"/>
      <c r="P604" s="29"/>
      <c r="Q604" s="11"/>
      <c r="R604" s="11"/>
      <c r="S604" s="11"/>
    </row>
    <row r="605" spans="1:19" ht="14.25" hidden="1" customHeight="1">
      <c r="A605" s="3"/>
      <c r="B605" s="12" t="s">
        <v>2216</v>
      </c>
      <c r="C605" s="3"/>
      <c r="D605" s="3"/>
      <c r="E605" s="12" t="s">
        <v>3532</v>
      </c>
      <c r="F605" s="3"/>
      <c r="G605" s="635"/>
      <c r="H605" s="3"/>
      <c r="I605" s="5">
        <v>156</v>
      </c>
      <c r="J605" s="5"/>
      <c r="K605" s="5"/>
      <c r="L605" s="3"/>
      <c r="M605" s="6"/>
      <c r="N605" s="690"/>
      <c r="O605" s="690"/>
      <c r="P605" s="29"/>
      <c r="Q605" s="11"/>
      <c r="R605" s="11"/>
      <c r="S605" s="11"/>
    </row>
    <row r="606" spans="1:19" ht="14.25" hidden="1" customHeight="1">
      <c r="A606" s="3"/>
      <c r="B606" s="12" t="s">
        <v>2216</v>
      </c>
      <c r="C606" s="3"/>
      <c r="D606" s="3"/>
      <c r="E606" s="12" t="s">
        <v>3533</v>
      </c>
      <c r="F606" s="3"/>
      <c r="G606" s="635"/>
      <c r="H606" s="3"/>
      <c r="I606" s="5">
        <v>227</v>
      </c>
      <c r="J606" s="5"/>
      <c r="K606" s="5"/>
      <c r="L606" s="3"/>
      <c r="M606" s="6"/>
      <c r="N606" s="690"/>
      <c r="O606" s="690"/>
      <c r="P606" s="29"/>
      <c r="Q606" s="11"/>
      <c r="R606" s="11"/>
      <c r="S606" s="11"/>
    </row>
    <row r="607" spans="1:19" ht="14.25" hidden="1" customHeight="1">
      <c r="A607" s="3"/>
      <c r="B607" s="12" t="s">
        <v>2216</v>
      </c>
      <c r="C607" s="3"/>
      <c r="D607" s="3"/>
      <c r="E607" s="12" t="s">
        <v>2217</v>
      </c>
      <c r="F607" s="3"/>
      <c r="G607" s="635"/>
      <c r="H607" s="3"/>
      <c r="I607" s="5">
        <v>156</v>
      </c>
      <c r="J607" s="5"/>
      <c r="K607" s="5"/>
      <c r="L607" s="3"/>
      <c r="M607" s="6"/>
      <c r="N607" s="690"/>
      <c r="O607" s="690"/>
      <c r="P607" s="29"/>
      <c r="Q607" s="11"/>
      <c r="R607" s="11"/>
      <c r="S607" s="11"/>
    </row>
    <row r="608" spans="1:19" ht="14.25" hidden="1" customHeight="1">
      <c r="A608" s="3"/>
      <c r="B608" s="12" t="s">
        <v>2216</v>
      </c>
      <c r="C608" s="3"/>
      <c r="D608" s="3"/>
      <c r="E608" s="12" t="s">
        <v>3534</v>
      </c>
      <c r="F608" s="3"/>
      <c r="G608" s="635">
        <v>39.5</v>
      </c>
      <c r="H608" s="3"/>
      <c r="I608" s="5">
        <v>284</v>
      </c>
      <c r="J608" s="5"/>
      <c r="K608" s="5"/>
      <c r="L608" s="3"/>
      <c r="M608" s="6"/>
      <c r="N608" s="690"/>
      <c r="O608" s="690"/>
      <c r="P608" s="29"/>
      <c r="Q608" s="11"/>
      <c r="R608" s="11"/>
      <c r="S608" s="11"/>
    </row>
    <row r="609" spans="1:19" ht="14.25" hidden="1" customHeight="1">
      <c r="A609" s="3"/>
      <c r="B609" s="12" t="s">
        <v>2300</v>
      </c>
      <c r="C609" s="3"/>
      <c r="D609" s="3"/>
      <c r="E609" s="12" t="s">
        <v>2301</v>
      </c>
      <c r="F609" s="3"/>
      <c r="G609" s="635">
        <v>208</v>
      </c>
      <c r="H609" s="3">
        <v>680</v>
      </c>
      <c r="I609" s="5">
        <v>340</v>
      </c>
      <c r="J609" s="5"/>
      <c r="K609" s="5"/>
      <c r="L609" s="3"/>
      <c r="M609" s="6"/>
      <c r="N609" s="690"/>
      <c r="O609" s="690"/>
      <c r="P609" s="29"/>
      <c r="Q609" s="11"/>
      <c r="R609" s="11"/>
      <c r="S609" s="11"/>
    </row>
    <row r="610" spans="1:19" ht="14.25" hidden="1" customHeight="1">
      <c r="A610" s="3"/>
      <c r="B610" s="12" t="s">
        <v>3535</v>
      </c>
      <c r="C610" s="3"/>
      <c r="D610" s="3"/>
      <c r="E610" s="12" t="s">
        <v>3536</v>
      </c>
      <c r="F610" s="3"/>
      <c r="G610" s="635"/>
      <c r="H610" s="3"/>
      <c r="I610" s="5">
        <v>200</v>
      </c>
      <c r="J610" s="5"/>
      <c r="K610" s="5"/>
      <c r="L610" s="3"/>
      <c r="M610" s="6"/>
      <c r="N610" s="690"/>
      <c r="O610" s="690"/>
      <c r="P610" s="29"/>
      <c r="Q610" s="11"/>
      <c r="R610" s="11"/>
      <c r="S610" s="11"/>
    </row>
    <row r="611" spans="1:19" ht="14.25" hidden="1" customHeight="1">
      <c r="A611" s="3"/>
      <c r="B611" s="12" t="s">
        <v>3535</v>
      </c>
      <c r="C611" s="3"/>
      <c r="D611" s="3"/>
      <c r="E611" s="12" t="s">
        <v>3537</v>
      </c>
      <c r="F611" s="3"/>
      <c r="G611" s="635"/>
      <c r="H611" s="3"/>
      <c r="I611" s="5">
        <v>227</v>
      </c>
      <c r="J611" s="5"/>
      <c r="K611" s="5"/>
      <c r="L611" s="3"/>
      <c r="M611" s="6"/>
      <c r="N611" s="690"/>
      <c r="O611" s="690"/>
      <c r="P611" s="29"/>
      <c r="Q611" s="11"/>
      <c r="R611" s="11"/>
      <c r="S611" s="11"/>
    </row>
    <row r="612" spans="1:19" ht="14.25" hidden="1" customHeight="1">
      <c r="A612" s="3"/>
      <c r="B612" s="12" t="s">
        <v>3535</v>
      </c>
      <c r="C612" s="3"/>
      <c r="D612" s="3"/>
      <c r="E612" s="12" t="s">
        <v>3536</v>
      </c>
      <c r="F612" s="3"/>
      <c r="G612" s="635"/>
      <c r="H612" s="3"/>
      <c r="I612" s="5">
        <v>425</v>
      </c>
      <c r="J612" s="5"/>
      <c r="K612" s="5"/>
      <c r="L612" s="3"/>
      <c r="M612" s="6"/>
      <c r="N612" s="690"/>
      <c r="O612" s="690"/>
      <c r="P612" s="29"/>
      <c r="Q612" s="11"/>
      <c r="R612" s="11"/>
      <c r="S612" s="11"/>
    </row>
    <row r="613" spans="1:19" ht="14.25" hidden="1" customHeight="1">
      <c r="A613" s="3"/>
      <c r="B613" s="12" t="s">
        <v>3535</v>
      </c>
      <c r="C613" s="3"/>
      <c r="D613" s="3"/>
      <c r="E613" s="12" t="s">
        <v>3538</v>
      </c>
      <c r="F613" s="3"/>
      <c r="G613" s="635"/>
      <c r="H613" s="3"/>
      <c r="I613" s="5">
        <v>340</v>
      </c>
      <c r="J613" s="5"/>
      <c r="K613" s="5"/>
      <c r="L613" s="3"/>
      <c r="M613" s="6"/>
      <c r="N613" s="690"/>
      <c r="O613" s="690"/>
      <c r="P613" s="29"/>
      <c r="Q613" s="11"/>
      <c r="R613" s="11"/>
      <c r="S613" s="11"/>
    </row>
    <row r="614" spans="1:19" ht="14.25" hidden="1" customHeight="1">
      <c r="A614" s="3"/>
      <c r="B614" s="12" t="s">
        <v>3535</v>
      </c>
      <c r="C614" s="3"/>
      <c r="D614" s="3"/>
      <c r="E614" s="12" t="s">
        <v>3539</v>
      </c>
      <c r="F614" s="3"/>
      <c r="G614" s="635"/>
      <c r="H614" s="3"/>
      <c r="I614" s="5">
        <v>156</v>
      </c>
      <c r="J614" s="5"/>
      <c r="K614" s="5"/>
      <c r="L614" s="3"/>
      <c r="M614" s="6"/>
      <c r="N614" s="690"/>
      <c r="O614" s="690"/>
      <c r="P614" s="29"/>
      <c r="Q614" s="11"/>
      <c r="R614" s="11"/>
      <c r="S614" s="11"/>
    </row>
    <row r="615" spans="1:19" ht="14.25" hidden="1" customHeight="1">
      <c r="A615" s="3"/>
      <c r="B615" s="12" t="s">
        <v>3540</v>
      </c>
      <c r="C615" s="3"/>
      <c r="D615" s="3"/>
      <c r="E615" s="12" t="s">
        <v>3528</v>
      </c>
      <c r="F615" s="3"/>
      <c r="G615" s="635"/>
      <c r="H615" s="3"/>
      <c r="I615" s="5">
        <v>595</v>
      </c>
      <c r="J615" s="5"/>
      <c r="K615" s="5"/>
      <c r="L615" s="3"/>
      <c r="M615" s="6"/>
      <c r="N615" s="690"/>
      <c r="O615" s="690"/>
      <c r="P615" s="29"/>
      <c r="Q615" s="11"/>
      <c r="R615" s="11"/>
      <c r="S615" s="11"/>
    </row>
    <row r="616" spans="1:19" ht="14.25" hidden="1" customHeight="1">
      <c r="A616" s="3"/>
      <c r="B616" s="12" t="s">
        <v>3541</v>
      </c>
      <c r="C616" s="3"/>
      <c r="D616" s="3"/>
      <c r="E616" s="12" t="s">
        <v>3542</v>
      </c>
      <c r="F616" s="3"/>
      <c r="G616" s="635"/>
      <c r="H616" s="3"/>
      <c r="I616" s="5">
        <v>180</v>
      </c>
      <c r="J616" s="5"/>
      <c r="K616" s="5"/>
      <c r="L616" s="3"/>
      <c r="M616" s="6"/>
      <c r="N616" s="690"/>
      <c r="O616" s="690"/>
      <c r="P616" s="29"/>
      <c r="Q616" s="11"/>
      <c r="R616" s="11"/>
      <c r="S616" s="11"/>
    </row>
    <row r="617" spans="1:19" ht="14.25" hidden="1" customHeight="1">
      <c r="A617" s="3"/>
      <c r="B617" s="12" t="s">
        <v>3541</v>
      </c>
      <c r="C617" s="3"/>
      <c r="D617" s="3"/>
      <c r="E617" s="12" t="s">
        <v>3543</v>
      </c>
      <c r="F617" s="3"/>
      <c r="G617" s="635"/>
      <c r="H617" s="3"/>
      <c r="I617" s="5">
        <v>220</v>
      </c>
      <c r="J617" s="5"/>
      <c r="K617" s="5"/>
      <c r="L617" s="3"/>
      <c r="M617" s="6"/>
      <c r="N617" s="690"/>
      <c r="O617" s="690"/>
      <c r="P617" s="29"/>
      <c r="Q617" s="11"/>
      <c r="R617" s="11"/>
      <c r="S617" s="11"/>
    </row>
    <row r="618" spans="1:19" ht="14.25" hidden="1" customHeight="1">
      <c r="A618" s="3"/>
      <c r="B618" s="12" t="s">
        <v>3541</v>
      </c>
      <c r="C618" s="3"/>
      <c r="D618" s="3"/>
      <c r="E618" s="12" t="s">
        <v>3544</v>
      </c>
      <c r="F618" s="3"/>
      <c r="G618" s="635"/>
      <c r="H618" s="3"/>
      <c r="I618" s="5">
        <v>170</v>
      </c>
      <c r="J618" s="5"/>
      <c r="K618" s="5"/>
      <c r="L618" s="3"/>
      <c r="M618" s="6"/>
      <c r="N618" s="690"/>
      <c r="O618" s="690"/>
      <c r="P618" s="29"/>
      <c r="Q618" s="11"/>
      <c r="R618" s="11"/>
      <c r="S618" s="11"/>
    </row>
    <row r="619" spans="1:19" ht="14.25" hidden="1" customHeight="1">
      <c r="A619" s="3"/>
      <c r="B619" s="12" t="s">
        <v>2502</v>
      </c>
      <c r="C619" s="3"/>
      <c r="D619" s="3"/>
      <c r="E619" s="12" t="s">
        <v>48</v>
      </c>
      <c r="F619" s="3"/>
      <c r="G619" s="635"/>
      <c r="H619" s="3"/>
      <c r="I619" s="5">
        <v>1</v>
      </c>
      <c r="J619" s="5"/>
      <c r="K619" s="5"/>
      <c r="L619" s="3"/>
      <c r="M619" s="6"/>
      <c r="N619" s="690"/>
      <c r="O619" s="690"/>
      <c r="P619" s="29"/>
      <c r="Q619" s="11"/>
      <c r="R619" s="11"/>
      <c r="S619" s="11"/>
    </row>
    <row r="620" spans="1:19" ht="14.25" hidden="1" customHeight="1">
      <c r="A620" s="3"/>
      <c r="B620" s="12" t="s">
        <v>2503</v>
      </c>
      <c r="C620" s="3"/>
      <c r="D620" s="3"/>
      <c r="E620" s="12" t="s">
        <v>48</v>
      </c>
      <c r="F620" s="3"/>
      <c r="G620" s="635"/>
      <c r="H620" s="3"/>
      <c r="I620" s="5">
        <v>1</v>
      </c>
      <c r="J620" s="5"/>
      <c r="K620" s="5"/>
      <c r="L620" s="3"/>
      <c r="M620" s="6"/>
      <c r="N620" s="690"/>
      <c r="O620" s="690"/>
      <c r="P620" s="29"/>
      <c r="Q620" s="11"/>
      <c r="R620" s="11"/>
      <c r="S620" s="11"/>
    </row>
    <row r="621" spans="1:19" ht="14.25" hidden="1" customHeight="1">
      <c r="A621" s="3"/>
      <c r="B621" s="12" t="s">
        <v>2504</v>
      </c>
      <c r="C621" s="3"/>
      <c r="D621" s="3"/>
      <c r="E621" s="12" t="s">
        <v>48</v>
      </c>
      <c r="F621" s="3"/>
      <c r="G621" s="635"/>
      <c r="H621" s="3"/>
      <c r="I621" s="5">
        <v>1</v>
      </c>
      <c r="J621" s="5"/>
      <c r="K621" s="5"/>
      <c r="L621" s="3"/>
      <c r="M621" s="6"/>
      <c r="N621" s="690"/>
      <c r="O621" s="690"/>
      <c r="P621" s="29"/>
      <c r="Q621" s="11"/>
      <c r="R621" s="11"/>
      <c r="S621" s="11"/>
    </row>
    <row r="622" spans="1:19" ht="14.25" hidden="1" customHeight="1">
      <c r="A622" s="3"/>
      <c r="B622" s="12" t="s">
        <v>3545</v>
      </c>
      <c r="C622" s="3"/>
      <c r="D622" s="3"/>
      <c r="E622" s="12" t="s">
        <v>3546</v>
      </c>
      <c r="F622" s="3"/>
      <c r="G622" s="635"/>
      <c r="H622" s="3"/>
      <c r="I622" s="5">
        <v>1705</v>
      </c>
      <c r="J622" s="5"/>
      <c r="K622" s="5"/>
      <c r="L622" s="3"/>
      <c r="M622" s="6"/>
      <c r="N622" s="690"/>
      <c r="O622" s="690"/>
      <c r="P622" s="29"/>
      <c r="Q622" s="11"/>
      <c r="R622" s="11"/>
      <c r="S622" s="11"/>
    </row>
    <row r="623" spans="1:19" ht="14.25" hidden="1" customHeight="1">
      <c r="A623" s="3"/>
      <c r="B623" s="12" t="s">
        <v>3547</v>
      </c>
      <c r="C623" s="3"/>
      <c r="D623" s="3"/>
      <c r="E623" s="12" t="s">
        <v>3548</v>
      </c>
      <c r="F623" s="3"/>
      <c r="G623" s="635"/>
      <c r="H623" s="3"/>
      <c r="I623" s="5">
        <v>1</v>
      </c>
      <c r="J623" s="5"/>
      <c r="K623" s="5"/>
      <c r="L623" s="3"/>
      <c r="M623" s="6"/>
      <c r="N623" s="690"/>
      <c r="O623" s="690"/>
      <c r="P623" s="29"/>
      <c r="Q623" s="11"/>
      <c r="R623" s="11"/>
      <c r="S623" s="11"/>
    </row>
    <row r="624" spans="1:19" ht="14.25" hidden="1" customHeight="1">
      <c r="A624" s="3"/>
      <c r="B624" s="12" t="s">
        <v>2511</v>
      </c>
      <c r="C624" s="3"/>
      <c r="D624" s="3"/>
      <c r="E624" s="12" t="s">
        <v>3548</v>
      </c>
      <c r="F624" s="3"/>
      <c r="G624" s="635"/>
      <c r="H624" s="3"/>
      <c r="I624" s="5">
        <v>1</v>
      </c>
      <c r="J624" s="5"/>
      <c r="K624" s="5"/>
      <c r="L624" s="3"/>
      <c r="M624" s="6"/>
      <c r="N624" s="690"/>
      <c r="O624" s="690"/>
      <c r="P624" s="29"/>
      <c r="Q624" s="11"/>
      <c r="R624" s="11"/>
      <c r="S624" s="11"/>
    </row>
    <row r="625" spans="1:19" ht="14.25" hidden="1" customHeight="1">
      <c r="A625" s="3"/>
      <c r="B625" s="12" t="s">
        <v>2511</v>
      </c>
      <c r="C625" s="3"/>
      <c r="D625" s="3"/>
      <c r="E625" s="12" t="s">
        <v>3546</v>
      </c>
      <c r="F625" s="3"/>
      <c r="G625" s="635"/>
      <c r="H625" s="3"/>
      <c r="I625" s="5">
        <v>1705</v>
      </c>
      <c r="J625" s="5"/>
      <c r="K625" s="5"/>
      <c r="L625" s="3"/>
      <c r="M625" s="6"/>
      <c r="N625" s="690"/>
      <c r="O625" s="690"/>
      <c r="P625" s="29"/>
      <c r="Q625" s="11"/>
      <c r="R625" s="11"/>
      <c r="S625" s="11"/>
    </row>
    <row r="626" spans="1:19" ht="14.25" hidden="1" customHeight="1">
      <c r="A626" s="3"/>
      <c r="B626" s="12" t="s">
        <v>2511</v>
      </c>
      <c r="C626" s="3"/>
      <c r="D626" s="3"/>
      <c r="E626" s="12" t="s">
        <v>48</v>
      </c>
      <c r="F626" s="3"/>
      <c r="G626" s="635"/>
      <c r="H626" s="3"/>
      <c r="I626" s="5">
        <v>1</v>
      </c>
      <c r="J626" s="5"/>
      <c r="K626" s="5"/>
      <c r="L626" s="3"/>
      <c r="M626" s="6"/>
      <c r="N626" s="690"/>
      <c r="O626" s="690"/>
      <c r="P626" s="29"/>
      <c r="Q626" s="11"/>
      <c r="R626" s="11"/>
      <c r="S626" s="11"/>
    </row>
    <row r="627" spans="1:19" ht="14.25" hidden="1" customHeight="1">
      <c r="A627" s="3"/>
      <c r="B627" s="12" t="s">
        <v>2511</v>
      </c>
      <c r="C627" s="3"/>
      <c r="D627" s="3"/>
      <c r="E627" s="12" t="s">
        <v>3549</v>
      </c>
      <c r="F627" s="3"/>
      <c r="G627" s="635"/>
      <c r="H627" s="3"/>
      <c r="I627" s="5">
        <v>425</v>
      </c>
      <c r="J627" s="5"/>
      <c r="K627" s="5"/>
      <c r="L627" s="3"/>
      <c r="M627" s="6"/>
      <c r="N627" s="690"/>
      <c r="O627" s="690"/>
      <c r="P627" s="29"/>
      <c r="Q627" s="11"/>
      <c r="R627" s="11"/>
      <c r="S627" s="11"/>
    </row>
    <row r="628" spans="1:19" ht="14.25" hidden="1" customHeight="1">
      <c r="A628" s="3"/>
      <c r="B628" s="12" t="s">
        <v>2511</v>
      </c>
      <c r="C628" s="3"/>
      <c r="D628" s="3"/>
      <c r="E628" s="12" t="s">
        <v>2512</v>
      </c>
      <c r="F628" s="3"/>
      <c r="G628" s="635">
        <v>98.4</v>
      </c>
      <c r="H628" s="3">
        <v>7980</v>
      </c>
      <c r="I628" s="5">
        <v>420</v>
      </c>
      <c r="J628" s="5"/>
      <c r="K628" s="5"/>
      <c r="L628" s="3"/>
      <c r="M628" s="6"/>
      <c r="N628" s="690"/>
      <c r="O628" s="690"/>
      <c r="P628" s="29"/>
      <c r="Q628" s="11"/>
      <c r="R628" s="11"/>
      <c r="S628" s="11"/>
    </row>
    <row r="629" spans="1:19" ht="14.25" hidden="1" customHeight="1">
      <c r="A629" s="3"/>
      <c r="B629" s="12" t="s">
        <v>2514</v>
      </c>
      <c r="C629" s="3"/>
      <c r="D629" s="3"/>
      <c r="E629" s="12" t="s">
        <v>3548</v>
      </c>
      <c r="F629" s="3"/>
      <c r="G629" s="635"/>
      <c r="H629" s="3"/>
      <c r="I629" s="5">
        <v>1</v>
      </c>
      <c r="J629" s="5"/>
      <c r="K629" s="5"/>
      <c r="L629" s="3"/>
      <c r="M629" s="6"/>
      <c r="N629" s="690"/>
      <c r="O629" s="690"/>
      <c r="P629" s="29"/>
      <c r="Q629" s="11"/>
      <c r="R629" s="11"/>
      <c r="S629" s="11"/>
    </row>
    <row r="630" spans="1:19" ht="14.25" hidden="1" customHeight="1">
      <c r="A630" s="3"/>
      <c r="B630" s="12" t="s">
        <v>3550</v>
      </c>
      <c r="C630" s="3"/>
      <c r="D630" s="3"/>
      <c r="E630" s="12" t="s">
        <v>48</v>
      </c>
      <c r="F630" s="3"/>
      <c r="G630" s="635"/>
      <c r="H630" s="3"/>
      <c r="I630" s="5">
        <v>1</v>
      </c>
      <c r="J630" s="5"/>
      <c r="K630" s="5"/>
      <c r="L630" s="3"/>
      <c r="M630" s="6"/>
      <c r="N630" s="690"/>
      <c r="O630" s="690"/>
      <c r="P630" s="29"/>
      <c r="Q630" s="11"/>
      <c r="R630" s="11"/>
      <c r="S630" s="11"/>
    </row>
    <row r="631" spans="1:19" ht="14.25" hidden="1" customHeight="1">
      <c r="A631" s="3"/>
      <c r="B631" s="12" t="s">
        <v>3551</v>
      </c>
      <c r="C631" s="3"/>
      <c r="D631" s="3"/>
      <c r="E631" s="12" t="s">
        <v>3552</v>
      </c>
      <c r="F631" s="3"/>
      <c r="G631" s="635"/>
      <c r="H631" s="3"/>
      <c r="I631" s="5">
        <v>290</v>
      </c>
      <c r="J631" s="5"/>
      <c r="K631" s="5"/>
      <c r="L631" s="3"/>
      <c r="M631" s="6"/>
      <c r="N631" s="690"/>
      <c r="O631" s="690"/>
      <c r="P631" s="29"/>
      <c r="Q631" s="11"/>
      <c r="R631" s="11"/>
      <c r="S631" s="11"/>
    </row>
    <row r="632" spans="1:19" ht="14.25" hidden="1" customHeight="1">
      <c r="A632" s="3"/>
      <c r="B632" s="12" t="s">
        <v>2539</v>
      </c>
      <c r="C632" s="3"/>
      <c r="D632" s="3"/>
      <c r="E632" s="12" t="s">
        <v>3553</v>
      </c>
      <c r="F632" s="3"/>
      <c r="G632" s="635"/>
      <c r="H632" s="3"/>
      <c r="I632" s="5">
        <v>230</v>
      </c>
      <c r="J632" s="5"/>
      <c r="K632" s="5"/>
      <c r="L632" s="3"/>
      <c r="M632" s="6"/>
      <c r="N632" s="690"/>
      <c r="O632" s="690"/>
      <c r="P632" s="29"/>
      <c r="Q632" s="11"/>
      <c r="R632" s="11"/>
      <c r="S632" s="11"/>
    </row>
    <row r="633" spans="1:19" ht="14.25" hidden="1" customHeight="1">
      <c r="A633" s="3"/>
      <c r="B633" s="12" t="s">
        <v>2539</v>
      </c>
      <c r="C633" s="3"/>
      <c r="D633" s="3"/>
      <c r="E633" s="12" t="s">
        <v>2540</v>
      </c>
      <c r="F633" s="3"/>
      <c r="G633" s="635">
        <v>51.7</v>
      </c>
      <c r="H633" s="3"/>
      <c r="I633" s="5">
        <v>155</v>
      </c>
      <c r="J633" s="5"/>
      <c r="K633" s="5"/>
      <c r="L633" s="3"/>
      <c r="M633" s="6"/>
      <c r="N633" s="690"/>
      <c r="O633" s="690"/>
      <c r="P633" s="29"/>
      <c r="Q633" s="11"/>
      <c r="R633" s="11"/>
      <c r="S633" s="11"/>
    </row>
    <row r="634" spans="1:19" ht="14.25" hidden="1" customHeight="1">
      <c r="A634" s="3"/>
      <c r="B634" s="12" t="s">
        <v>2539</v>
      </c>
      <c r="C634" s="3"/>
      <c r="D634" s="3"/>
      <c r="E634" s="12" t="s">
        <v>3554</v>
      </c>
      <c r="F634" s="3"/>
      <c r="G634" s="635"/>
      <c r="H634" s="3"/>
      <c r="I634" s="5">
        <v>1</v>
      </c>
      <c r="J634" s="5"/>
      <c r="K634" s="5"/>
      <c r="L634" s="3"/>
      <c r="M634" s="6"/>
      <c r="N634" s="690"/>
      <c r="O634" s="690"/>
      <c r="P634" s="29"/>
      <c r="Q634" s="11"/>
      <c r="R634" s="11"/>
      <c r="S634" s="11"/>
    </row>
    <row r="635" spans="1:19" ht="14.25" hidden="1" customHeight="1">
      <c r="A635" s="3"/>
      <c r="B635" s="12" t="s">
        <v>2559</v>
      </c>
      <c r="C635" s="3"/>
      <c r="D635" s="3"/>
      <c r="E635" s="12" t="s">
        <v>2560</v>
      </c>
      <c r="F635" s="3"/>
      <c r="G635" s="635"/>
      <c r="H635" s="3"/>
      <c r="I635" s="5">
        <v>304</v>
      </c>
      <c r="J635" s="5"/>
      <c r="K635" s="5"/>
      <c r="L635" s="3"/>
      <c r="M635" s="6"/>
      <c r="N635" s="690"/>
      <c r="O635" s="690"/>
      <c r="P635" s="29"/>
      <c r="Q635" s="11"/>
      <c r="R635" s="11"/>
      <c r="S635" s="11"/>
    </row>
    <row r="636" spans="1:19" ht="14.25" hidden="1" customHeight="1">
      <c r="A636" s="3"/>
      <c r="B636" s="12" t="s">
        <v>3555</v>
      </c>
      <c r="C636" s="3"/>
      <c r="D636" s="3"/>
      <c r="E636" s="12" t="s">
        <v>3556</v>
      </c>
      <c r="F636" s="3"/>
      <c r="G636" s="635"/>
      <c r="H636" s="3"/>
      <c r="I636" s="5">
        <v>400</v>
      </c>
      <c r="J636" s="5"/>
      <c r="K636" s="5"/>
      <c r="L636" s="3"/>
      <c r="M636" s="6"/>
      <c r="N636" s="690"/>
      <c r="O636" s="690"/>
      <c r="P636" s="29"/>
      <c r="Q636" s="11"/>
      <c r="R636" s="11"/>
      <c r="S636" s="11"/>
    </row>
    <row r="637" spans="1:19" ht="14.25" hidden="1" customHeight="1">
      <c r="A637" s="3"/>
      <c r="B637" s="12" t="s">
        <v>3555</v>
      </c>
      <c r="C637" s="3"/>
      <c r="D637" s="3"/>
      <c r="E637" s="12" t="s">
        <v>3557</v>
      </c>
      <c r="F637" s="3"/>
      <c r="G637" s="635"/>
      <c r="H637" s="3"/>
      <c r="I637" s="5">
        <v>230</v>
      </c>
      <c r="J637" s="5"/>
      <c r="K637" s="5"/>
      <c r="L637" s="3"/>
      <c r="M637" s="6"/>
      <c r="N637" s="690"/>
      <c r="O637" s="690"/>
      <c r="P637" s="29"/>
      <c r="Q637" s="11"/>
      <c r="R637" s="11"/>
      <c r="S637" s="11"/>
    </row>
    <row r="638" spans="1:19" ht="14.25" hidden="1" customHeight="1">
      <c r="A638" s="3"/>
      <c r="B638" s="12" t="s">
        <v>2608</v>
      </c>
      <c r="C638" s="3"/>
      <c r="D638" s="3"/>
      <c r="E638" s="12" t="s">
        <v>3558</v>
      </c>
      <c r="F638" s="3"/>
      <c r="G638" s="635"/>
      <c r="H638" s="3"/>
      <c r="I638" s="5">
        <v>200</v>
      </c>
      <c r="J638" s="5"/>
      <c r="K638" s="5"/>
      <c r="L638" s="3"/>
      <c r="M638" s="6"/>
      <c r="N638" s="690"/>
      <c r="O638" s="690"/>
      <c r="P638" s="29"/>
      <c r="Q638" s="11"/>
      <c r="R638" s="11"/>
      <c r="S638" s="11"/>
    </row>
    <row r="639" spans="1:19" ht="14.25" hidden="1" customHeight="1">
      <c r="A639" s="3"/>
      <c r="B639" s="12" t="s">
        <v>2608</v>
      </c>
      <c r="C639" s="3"/>
      <c r="D639" s="3"/>
      <c r="E639" s="12" t="s">
        <v>1051</v>
      </c>
      <c r="F639" s="3"/>
      <c r="G639" s="635"/>
      <c r="H639" s="3"/>
      <c r="I639" s="5">
        <v>225</v>
      </c>
      <c r="J639" s="5"/>
      <c r="K639" s="5"/>
      <c r="L639" s="3"/>
      <c r="M639" s="6"/>
      <c r="N639" s="690"/>
      <c r="O639" s="690"/>
      <c r="P639" s="29"/>
      <c r="Q639" s="11"/>
      <c r="R639" s="11"/>
      <c r="S639" s="11"/>
    </row>
    <row r="640" spans="1:19" ht="14.25" hidden="1" customHeight="1">
      <c r="A640" s="3"/>
      <c r="B640" s="12" t="s">
        <v>3559</v>
      </c>
      <c r="C640" s="3"/>
      <c r="D640" s="3"/>
      <c r="E640" s="12" t="s">
        <v>3560</v>
      </c>
      <c r="F640" s="3"/>
      <c r="G640" s="635"/>
      <c r="H640" s="3"/>
      <c r="I640" s="5">
        <v>1</v>
      </c>
      <c r="J640" s="5"/>
      <c r="K640" s="5"/>
      <c r="L640" s="3"/>
      <c r="M640" s="6"/>
      <c r="N640" s="690"/>
      <c r="O640" s="690"/>
      <c r="P640" s="29"/>
      <c r="Q640" s="11"/>
      <c r="R640" s="11"/>
      <c r="S640" s="11"/>
    </row>
    <row r="641" spans="1:19" ht="14.25" hidden="1" customHeight="1">
      <c r="A641" s="3"/>
      <c r="B641" s="12" t="s">
        <v>3561</v>
      </c>
      <c r="C641" s="3"/>
      <c r="D641" s="3"/>
      <c r="E641" s="12" t="s">
        <v>3562</v>
      </c>
      <c r="F641" s="3"/>
      <c r="G641" s="635">
        <v>64</v>
      </c>
      <c r="H641" s="3"/>
      <c r="I641" s="5">
        <v>225</v>
      </c>
      <c r="J641" s="5"/>
      <c r="K641" s="5"/>
      <c r="L641" s="3"/>
      <c r="M641" s="6"/>
      <c r="N641" s="690"/>
      <c r="O641" s="690"/>
      <c r="P641" s="29"/>
      <c r="Q641" s="11"/>
      <c r="R641" s="11"/>
      <c r="S641" s="11"/>
    </row>
    <row r="642" spans="1:19" ht="14.25" hidden="1" customHeight="1">
      <c r="A642" s="3"/>
      <c r="B642" s="12" t="s">
        <v>3561</v>
      </c>
      <c r="C642" s="3"/>
      <c r="D642" s="3"/>
      <c r="E642" s="12" t="s">
        <v>3563</v>
      </c>
      <c r="F642" s="3"/>
      <c r="G642" s="635"/>
      <c r="H642" s="3"/>
      <c r="I642" s="5">
        <v>230</v>
      </c>
      <c r="J642" s="5"/>
      <c r="K642" s="5"/>
      <c r="L642" s="3"/>
      <c r="M642" s="6"/>
      <c r="N642" s="690"/>
      <c r="O642" s="690"/>
      <c r="P642" s="29"/>
      <c r="Q642" s="11"/>
      <c r="R642" s="11"/>
      <c r="S642" s="11"/>
    </row>
    <row r="643" spans="1:19" ht="14.25" hidden="1" customHeight="1">
      <c r="A643" s="3"/>
      <c r="B643" s="12" t="s">
        <v>69</v>
      </c>
      <c r="C643" s="3"/>
      <c r="D643" s="3"/>
      <c r="E643" s="12" t="s">
        <v>71</v>
      </c>
      <c r="F643" s="3"/>
      <c r="G643" s="635"/>
      <c r="H643" s="3"/>
      <c r="I643" s="5">
        <v>1</v>
      </c>
      <c r="J643" s="5"/>
      <c r="K643" s="5"/>
      <c r="L643" s="3"/>
      <c r="M643" s="6"/>
      <c r="N643" s="690"/>
      <c r="O643" s="690"/>
      <c r="P643" s="29"/>
      <c r="Q643" s="11"/>
      <c r="R643" s="11"/>
      <c r="S643" s="11"/>
    </row>
    <row r="644" spans="1:19" ht="14.25" hidden="1" customHeight="1">
      <c r="A644" s="3"/>
      <c r="B644" s="12" t="s">
        <v>320</v>
      </c>
      <c r="C644" s="3"/>
      <c r="D644" s="3"/>
      <c r="E644" s="12" t="s">
        <v>322</v>
      </c>
      <c r="F644" s="3"/>
      <c r="G644" s="635">
        <v>127</v>
      </c>
      <c r="H644" s="3"/>
      <c r="I644" s="5">
        <v>1</v>
      </c>
      <c r="J644" s="5"/>
      <c r="K644" s="5"/>
      <c r="L644" s="3"/>
      <c r="M644" s="6"/>
      <c r="N644" s="690"/>
      <c r="O644" s="690"/>
      <c r="P644" s="29"/>
      <c r="Q644" s="11"/>
      <c r="R644" s="11"/>
      <c r="S644" s="11"/>
    </row>
    <row r="645" spans="1:19" ht="14.25" hidden="1" customHeight="1">
      <c r="A645" s="3"/>
      <c r="B645" s="12" t="s">
        <v>320</v>
      </c>
      <c r="C645" s="3"/>
      <c r="D645" s="3"/>
      <c r="E645" s="12" t="s">
        <v>3564</v>
      </c>
      <c r="F645" s="3"/>
      <c r="G645" s="635"/>
      <c r="H645" s="3"/>
      <c r="I645" s="5">
        <v>1</v>
      </c>
      <c r="J645" s="5"/>
      <c r="K645" s="5"/>
      <c r="L645" s="3"/>
      <c r="M645" s="6"/>
      <c r="N645" s="690"/>
      <c r="O645" s="690"/>
      <c r="P645" s="29"/>
      <c r="Q645" s="11"/>
      <c r="R645" s="11"/>
      <c r="S645" s="11"/>
    </row>
    <row r="646" spans="1:19" ht="14.25" hidden="1" customHeight="1">
      <c r="A646" s="3"/>
      <c r="B646" s="12" t="s">
        <v>890</v>
      </c>
      <c r="C646" s="3"/>
      <c r="D646" s="3"/>
      <c r="E646" s="12" t="s">
        <v>322</v>
      </c>
      <c r="F646" s="3"/>
      <c r="G646" s="635">
        <v>309</v>
      </c>
      <c r="H646" s="3"/>
      <c r="I646" s="5">
        <v>1</v>
      </c>
      <c r="J646" s="5"/>
      <c r="K646" s="5"/>
      <c r="L646" s="3"/>
      <c r="M646" s="6"/>
      <c r="N646" s="690"/>
      <c r="O646" s="690"/>
      <c r="P646" s="29"/>
      <c r="Q646" s="11"/>
      <c r="R646" s="11"/>
      <c r="S646" s="11"/>
    </row>
    <row r="647" spans="1:19" ht="14.25" hidden="1" customHeight="1">
      <c r="A647" s="3"/>
      <c r="B647" s="12" t="s">
        <v>890</v>
      </c>
      <c r="C647" s="3"/>
      <c r="D647" s="3"/>
      <c r="E647" s="12" t="s">
        <v>3565</v>
      </c>
      <c r="F647" s="3"/>
      <c r="G647" s="635"/>
      <c r="H647" s="3"/>
      <c r="I647" s="5">
        <v>1</v>
      </c>
      <c r="J647" s="5"/>
      <c r="K647" s="5"/>
      <c r="L647" s="3"/>
      <c r="M647" s="6"/>
      <c r="N647" s="690"/>
      <c r="O647" s="690"/>
      <c r="P647" s="29"/>
      <c r="Q647" s="11"/>
      <c r="R647" s="11"/>
      <c r="S647" s="11"/>
    </row>
    <row r="648" spans="1:19" ht="14.25" hidden="1" customHeight="1">
      <c r="A648" s="3"/>
      <c r="B648" s="12" t="s">
        <v>3566</v>
      </c>
      <c r="C648" s="3"/>
      <c r="D648" s="3"/>
      <c r="E648" s="12" t="s">
        <v>3567</v>
      </c>
      <c r="F648" s="3"/>
      <c r="G648" s="635"/>
      <c r="H648" s="3"/>
      <c r="I648" s="5">
        <v>1</v>
      </c>
      <c r="J648" s="5"/>
      <c r="K648" s="5"/>
      <c r="L648" s="3"/>
      <c r="M648" s="6"/>
      <c r="N648" s="690"/>
      <c r="O648" s="690"/>
      <c r="P648" s="29"/>
      <c r="Q648" s="11"/>
      <c r="R648" s="11"/>
      <c r="S648" s="11"/>
    </row>
    <row r="649" spans="1:19" ht="14.25" hidden="1" customHeight="1">
      <c r="A649" s="3"/>
      <c r="B649" s="12" t="s">
        <v>3568</v>
      </c>
      <c r="C649" s="3"/>
      <c r="D649" s="3"/>
      <c r="E649" s="12" t="s">
        <v>2184</v>
      </c>
      <c r="F649" s="3"/>
      <c r="G649" s="635"/>
      <c r="H649" s="3"/>
      <c r="I649" s="5">
        <v>1</v>
      </c>
      <c r="J649" s="5"/>
      <c r="K649" s="5"/>
      <c r="L649" s="3"/>
      <c r="M649" s="6"/>
      <c r="N649" s="690"/>
      <c r="O649" s="690"/>
      <c r="P649" s="29"/>
      <c r="Q649" s="11"/>
      <c r="R649" s="11"/>
      <c r="S649" s="11"/>
    </row>
    <row r="650" spans="1:19" ht="14.25" hidden="1" customHeight="1">
      <c r="A650" s="3"/>
      <c r="B650" s="12" t="s">
        <v>3568</v>
      </c>
      <c r="C650" s="3"/>
      <c r="D650" s="3"/>
      <c r="E650" s="12"/>
      <c r="F650" s="3"/>
      <c r="G650" s="635"/>
      <c r="H650" s="3"/>
      <c r="I650" s="5">
        <v>1</v>
      </c>
      <c r="J650" s="5"/>
      <c r="K650" s="5"/>
      <c r="L650" s="3"/>
      <c r="M650" s="6"/>
      <c r="N650" s="690"/>
      <c r="O650" s="690"/>
      <c r="P650" s="29"/>
      <c r="Q650" s="11"/>
      <c r="R650" s="11"/>
      <c r="S650" s="11"/>
    </row>
    <row r="651" spans="1:19" ht="14.25" hidden="1" customHeight="1">
      <c r="A651" s="3"/>
      <c r="B651" s="12" t="s">
        <v>1075</v>
      </c>
      <c r="C651" s="3"/>
      <c r="D651" s="3"/>
      <c r="E651" s="12" t="s">
        <v>322</v>
      </c>
      <c r="F651" s="3"/>
      <c r="G651" s="635"/>
      <c r="H651" s="3"/>
      <c r="I651" s="5">
        <v>1</v>
      </c>
      <c r="J651" s="5"/>
      <c r="K651" s="5"/>
      <c r="L651" s="3"/>
      <c r="M651" s="6"/>
      <c r="N651" s="690"/>
      <c r="O651" s="690"/>
      <c r="P651" s="29"/>
      <c r="Q651" s="11"/>
      <c r="R651" s="11"/>
      <c r="S651" s="11"/>
    </row>
    <row r="652" spans="1:19" ht="14.25" hidden="1" customHeight="1">
      <c r="A652" s="3"/>
      <c r="B652" s="12" t="s">
        <v>1171</v>
      </c>
      <c r="C652" s="3"/>
      <c r="D652" s="3"/>
      <c r="E652" s="12" t="s">
        <v>1173</v>
      </c>
      <c r="F652" s="3"/>
      <c r="G652" s="635"/>
      <c r="H652" s="3"/>
      <c r="I652" s="5">
        <v>1</v>
      </c>
      <c r="J652" s="5"/>
      <c r="K652" s="5"/>
      <c r="L652" s="3"/>
      <c r="M652" s="6"/>
      <c r="N652" s="690"/>
      <c r="O652" s="690"/>
      <c r="P652" s="29"/>
      <c r="Q652" s="11"/>
      <c r="R652" s="11"/>
      <c r="S652" s="11"/>
    </row>
    <row r="653" spans="1:19" ht="14.25" hidden="1" customHeight="1">
      <c r="A653" s="3"/>
      <c r="B653" s="12" t="s">
        <v>1174</v>
      </c>
      <c r="C653" s="3"/>
      <c r="D653" s="3"/>
      <c r="E653" s="12" t="s">
        <v>322</v>
      </c>
      <c r="F653" s="3"/>
      <c r="G653" s="635"/>
      <c r="H653" s="3"/>
      <c r="I653" s="5">
        <v>1</v>
      </c>
      <c r="J653" s="5"/>
      <c r="K653" s="5"/>
      <c r="L653" s="3"/>
      <c r="M653" s="6"/>
      <c r="N653" s="690"/>
      <c r="O653" s="690"/>
      <c r="P653" s="29"/>
      <c r="Q653" s="11"/>
      <c r="R653" s="11"/>
      <c r="S653" s="11"/>
    </row>
    <row r="654" spans="1:19" ht="14.25" hidden="1" customHeight="1">
      <c r="A654" s="3"/>
      <c r="B654" s="12" t="s">
        <v>3569</v>
      </c>
      <c r="C654" s="3"/>
      <c r="D654" s="3"/>
      <c r="E654" s="12" t="s">
        <v>322</v>
      </c>
      <c r="F654" s="3"/>
      <c r="G654" s="635">
        <v>302</v>
      </c>
      <c r="H654" s="3"/>
      <c r="I654" s="5">
        <v>1</v>
      </c>
      <c r="J654" s="5"/>
      <c r="K654" s="5"/>
      <c r="L654" s="3"/>
      <c r="M654" s="6"/>
      <c r="N654" s="690"/>
      <c r="O654" s="690"/>
      <c r="P654" s="29"/>
      <c r="Q654" s="11"/>
      <c r="R654" s="11"/>
      <c r="S654" s="11"/>
    </row>
    <row r="655" spans="1:19" ht="14.25" hidden="1" customHeight="1">
      <c r="A655" s="3"/>
      <c r="B655" s="12" t="s">
        <v>1283</v>
      </c>
      <c r="C655" s="3"/>
      <c r="D655" s="3"/>
      <c r="E655" s="12" t="s">
        <v>3567</v>
      </c>
      <c r="F655" s="3"/>
      <c r="G655" s="635"/>
      <c r="H655" s="3"/>
      <c r="I655" s="5">
        <v>1</v>
      </c>
      <c r="J655" s="5"/>
      <c r="K655" s="5"/>
      <c r="L655" s="3"/>
      <c r="M655" s="6"/>
      <c r="N655" s="690"/>
      <c r="O655" s="690"/>
      <c r="P655" s="29"/>
      <c r="Q655" s="11"/>
      <c r="R655" s="11"/>
      <c r="S655" s="11"/>
    </row>
    <row r="656" spans="1:19" ht="14.25" hidden="1" customHeight="1">
      <c r="A656" s="3"/>
      <c r="B656" s="12" t="s">
        <v>1384</v>
      </c>
      <c r="C656" s="3"/>
      <c r="D656" s="3"/>
      <c r="E656" s="12" t="s">
        <v>3567</v>
      </c>
      <c r="F656" s="3"/>
      <c r="G656" s="635"/>
      <c r="H656" s="3"/>
      <c r="I656" s="5">
        <v>1</v>
      </c>
      <c r="J656" s="5"/>
      <c r="K656" s="5"/>
      <c r="L656" s="3"/>
      <c r="M656" s="6"/>
      <c r="N656" s="690"/>
      <c r="O656" s="690"/>
      <c r="P656" s="29"/>
      <c r="Q656" s="11"/>
      <c r="R656" s="11"/>
      <c r="S656" s="11"/>
    </row>
    <row r="657" spans="1:19" ht="14.25" hidden="1" customHeight="1">
      <c r="A657" s="3"/>
      <c r="B657" s="12" t="s">
        <v>1669</v>
      </c>
      <c r="C657" s="3"/>
      <c r="D657" s="3"/>
      <c r="E657" s="12" t="s">
        <v>3254</v>
      </c>
      <c r="F657" s="3"/>
      <c r="G657" s="635"/>
      <c r="H657" s="3"/>
      <c r="I657" s="5">
        <v>1</v>
      </c>
      <c r="J657" s="5"/>
      <c r="K657" s="5"/>
      <c r="L657" s="3"/>
      <c r="M657" s="6"/>
      <c r="N657" s="690"/>
      <c r="O657" s="690"/>
      <c r="P657" s="29"/>
      <c r="Q657" s="11"/>
      <c r="R657" s="11"/>
      <c r="S657" s="11"/>
    </row>
    <row r="658" spans="1:19" ht="14.25" hidden="1" customHeight="1">
      <c r="A658" s="3"/>
      <c r="B658" s="12" t="s">
        <v>1669</v>
      </c>
      <c r="C658" s="3"/>
      <c r="D658" s="3"/>
      <c r="E658" s="12" t="s">
        <v>3320</v>
      </c>
      <c r="F658" s="3"/>
      <c r="G658" s="635">
        <v>77.45</v>
      </c>
      <c r="H658" s="3">
        <v>6</v>
      </c>
      <c r="I658" s="5">
        <v>1</v>
      </c>
      <c r="J658" s="5"/>
      <c r="K658" s="5"/>
      <c r="L658" s="3"/>
      <c r="M658" s="6"/>
      <c r="N658" s="690"/>
      <c r="O658" s="690"/>
      <c r="P658" s="29"/>
      <c r="Q658" s="11"/>
      <c r="R658" s="11"/>
      <c r="S658" s="11"/>
    </row>
    <row r="659" spans="1:19" ht="14.25" hidden="1" customHeight="1">
      <c r="A659" s="3"/>
      <c r="B659" s="12" t="s">
        <v>2183</v>
      </c>
      <c r="C659" s="3"/>
      <c r="D659" s="3"/>
      <c r="E659" s="12" t="s">
        <v>2184</v>
      </c>
      <c r="F659" s="3"/>
      <c r="G659" s="635"/>
      <c r="H659" s="3"/>
      <c r="I659" s="5">
        <v>1</v>
      </c>
      <c r="J659" s="5"/>
      <c r="K659" s="5"/>
      <c r="L659" s="3"/>
      <c r="M659" s="6"/>
      <c r="N659" s="690"/>
      <c r="O659" s="690"/>
      <c r="P659" s="29"/>
      <c r="Q659" s="11"/>
      <c r="R659" s="11"/>
      <c r="S659" s="11"/>
    </row>
    <row r="660" spans="1:19" ht="14.25" hidden="1" customHeight="1">
      <c r="A660" s="3"/>
      <c r="B660" s="12" t="s">
        <v>2185</v>
      </c>
      <c r="C660" s="3"/>
      <c r="D660" s="3"/>
      <c r="E660" s="12" t="s">
        <v>3570</v>
      </c>
      <c r="F660" s="3"/>
      <c r="G660" s="635">
        <v>33.76</v>
      </c>
      <c r="H660" s="3"/>
      <c r="I660" s="5">
        <v>1</v>
      </c>
      <c r="J660" s="5"/>
      <c r="K660" s="5"/>
      <c r="L660" s="3"/>
      <c r="M660" s="6"/>
      <c r="N660" s="690"/>
      <c r="O660" s="690"/>
      <c r="P660" s="29"/>
      <c r="Q660" s="11"/>
      <c r="R660" s="11"/>
      <c r="S660" s="11"/>
    </row>
    <row r="661" spans="1:19" ht="14.25" hidden="1" customHeight="1">
      <c r="A661" s="3"/>
      <c r="B661" s="12" t="s">
        <v>2185</v>
      </c>
      <c r="C661" s="3"/>
      <c r="D661" s="3"/>
      <c r="E661" s="12" t="s">
        <v>3571</v>
      </c>
      <c r="F661" s="3"/>
      <c r="G661" s="635"/>
      <c r="H661" s="3"/>
      <c r="I661" s="5">
        <v>1</v>
      </c>
      <c r="J661" s="5"/>
      <c r="K661" s="5"/>
      <c r="L661" s="3"/>
      <c r="M661" s="6"/>
      <c r="N661" s="690"/>
      <c r="O661" s="690"/>
      <c r="P661" s="29"/>
      <c r="Q661" s="11"/>
      <c r="R661" s="11"/>
      <c r="S661" s="11"/>
    </row>
    <row r="662" spans="1:19" ht="14.25" hidden="1" customHeight="1">
      <c r="A662" s="3"/>
      <c r="B662" s="12" t="s">
        <v>2193</v>
      </c>
      <c r="C662" s="3"/>
      <c r="D662" s="3"/>
      <c r="E662" s="12" t="s">
        <v>2182</v>
      </c>
      <c r="F662" s="3"/>
      <c r="G662" s="635">
        <v>14.55</v>
      </c>
      <c r="H662" s="3"/>
      <c r="I662" s="5">
        <v>1</v>
      </c>
      <c r="J662" s="5"/>
      <c r="K662" s="5"/>
      <c r="L662" s="3"/>
      <c r="M662" s="6"/>
      <c r="N662" s="690"/>
      <c r="O662" s="690"/>
      <c r="P662" s="29"/>
      <c r="Q662" s="11"/>
      <c r="R662" s="11"/>
      <c r="S662" s="11"/>
    </row>
    <row r="663" spans="1:19" ht="14.25" hidden="1" customHeight="1">
      <c r="A663" s="3"/>
      <c r="B663" s="12" t="s">
        <v>2198</v>
      </c>
      <c r="C663" s="3"/>
      <c r="D663" s="3"/>
      <c r="E663" s="12" t="s">
        <v>2185</v>
      </c>
      <c r="F663" s="3"/>
      <c r="G663" s="635">
        <v>34</v>
      </c>
      <c r="H663" s="3"/>
      <c r="I663" s="5">
        <v>1</v>
      </c>
      <c r="J663" s="5"/>
      <c r="K663" s="5"/>
      <c r="L663" s="3"/>
      <c r="M663" s="6"/>
      <c r="N663" s="690"/>
      <c r="O663" s="690"/>
      <c r="P663" s="29"/>
      <c r="Q663" s="11"/>
      <c r="R663" s="11"/>
      <c r="S663" s="11"/>
    </row>
    <row r="664" spans="1:19" ht="14.25" hidden="1" customHeight="1">
      <c r="A664" s="3"/>
      <c r="B664" s="12" t="s">
        <v>2199</v>
      </c>
      <c r="C664" s="3"/>
      <c r="D664" s="3"/>
      <c r="E664" s="12" t="s">
        <v>2185</v>
      </c>
      <c r="F664" s="3"/>
      <c r="G664" s="635">
        <v>34</v>
      </c>
      <c r="H664" s="3"/>
      <c r="I664" s="5">
        <v>1</v>
      </c>
      <c r="J664" s="5"/>
      <c r="K664" s="5"/>
      <c r="L664" s="3"/>
      <c r="M664" s="6"/>
      <c r="N664" s="690"/>
      <c r="O664" s="690"/>
      <c r="P664" s="29"/>
      <c r="Q664" s="11"/>
      <c r="R664" s="11"/>
      <c r="S664" s="11"/>
    </row>
    <row r="665" spans="1:19" ht="14.25" hidden="1" customHeight="1">
      <c r="A665" s="3"/>
      <c r="B665" s="12" t="s">
        <v>3572</v>
      </c>
      <c r="C665" s="3"/>
      <c r="D665" s="3"/>
      <c r="E665" s="12" t="s">
        <v>2185</v>
      </c>
      <c r="F665" s="3"/>
      <c r="G665" s="635"/>
      <c r="H665" s="3"/>
      <c r="I665" s="5">
        <v>1</v>
      </c>
      <c r="J665" s="5"/>
      <c r="K665" s="5"/>
      <c r="L665" s="3"/>
      <c r="M665" s="6"/>
      <c r="N665" s="690"/>
      <c r="O665" s="690"/>
      <c r="P665" s="29"/>
      <c r="Q665" s="11"/>
      <c r="R665" s="11"/>
      <c r="S665" s="11"/>
    </row>
    <row r="666" spans="1:19" ht="14.25" hidden="1" customHeight="1">
      <c r="A666" s="3"/>
      <c r="B666" s="12" t="s">
        <v>2313</v>
      </c>
      <c r="C666" s="3"/>
      <c r="D666" s="3"/>
      <c r="E666" s="12" t="s">
        <v>2185</v>
      </c>
      <c r="F666" s="3"/>
      <c r="G666" s="635">
        <v>33.76</v>
      </c>
      <c r="H666" s="3">
        <v>17</v>
      </c>
      <c r="I666" s="5">
        <v>1</v>
      </c>
      <c r="J666" s="5"/>
      <c r="K666" s="5"/>
      <c r="L666" s="3"/>
      <c r="M666" s="6"/>
      <c r="N666" s="690"/>
      <c r="O666" s="690"/>
      <c r="P666" s="29"/>
      <c r="Q666" s="11"/>
      <c r="R666" s="11"/>
      <c r="S666" s="11"/>
    </row>
    <row r="667" spans="1:19" ht="14.25" hidden="1" customHeight="1">
      <c r="A667" s="3"/>
      <c r="B667" s="12" t="s">
        <v>3573</v>
      </c>
      <c r="C667" s="3"/>
      <c r="D667" s="3"/>
      <c r="E667" s="12" t="s">
        <v>2185</v>
      </c>
      <c r="F667" s="3"/>
      <c r="G667" s="635">
        <v>49</v>
      </c>
      <c r="H667" s="3"/>
      <c r="I667" s="5">
        <v>1</v>
      </c>
      <c r="J667" s="5"/>
      <c r="K667" s="5"/>
      <c r="L667" s="3"/>
      <c r="M667" s="6"/>
      <c r="N667" s="690"/>
      <c r="O667" s="690"/>
      <c r="P667" s="29"/>
      <c r="Q667" s="11"/>
      <c r="R667" s="11"/>
      <c r="S667" s="11"/>
    </row>
    <row r="668" spans="1:19" ht="14.25" hidden="1" customHeight="1">
      <c r="A668" s="3"/>
      <c r="B668" s="12" t="s">
        <v>3574</v>
      </c>
      <c r="C668" s="3"/>
      <c r="D668" s="3"/>
      <c r="E668" s="12" t="s">
        <v>2185</v>
      </c>
      <c r="F668" s="3"/>
      <c r="G668" s="635">
        <v>49</v>
      </c>
      <c r="H668" s="3"/>
      <c r="I668" s="5">
        <v>1</v>
      </c>
      <c r="J668" s="5"/>
      <c r="K668" s="5"/>
      <c r="L668" s="3"/>
      <c r="M668" s="6"/>
      <c r="N668" s="690"/>
      <c r="O668" s="690"/>
      <c r="P668" s="29"/>
      <c r="Q668" s="11"/>
      <c r="R668" s="11"/>
      <c r="S668" s="11"/>
    </row>
    <row r="669" spans="1:19" ht="14.25" hidden="1" customHeight="1">
      <c r="A669" s="3"/>
      <c r="B669" s="12" t="s">
        <v>3575</v>
      </c>
      <c r="C669" s="3"/>
      <c r="D669" s="3"/>
      <c r="E669" s="12" t="s">
        <v>2185</v>
      </c>
      <c r="F669" s="3"/>
      <c r="G669" s="635">
        <v>43.5</v>
      </c>
      <c r="H669" s="3"/>
      <c r="I669" s="5">
        <v>1</v>
      </c>
      <c r="J669" s="5"/>
      <c r="K669" s="5"/>
      <c r="L669" s="3"/>
      <c r="M669" s="6"/>
      <c r="N669" s="690"/>
      <c r="O669" s="690"/>
      <c r="P669" s="29"/>
      <c r="Q669" s="11"/>
      <c r="R669" s="11"/>
      <c r="S669" s="11"/>
    </row>
    <row r="670" spans="1:19" ht="14.25" hidden="1" customHeight="1">
      <c r="A670" s="3"/>
      <c r="B670" s="12" t="s">
        <v>2324</v>
      </c>
      <c r="C670" s="3"/>
      <c r="D670" s="3"/>
      <c r="E670" s="12" t="s">
        <v>2185</v>
      </c>
      <c r="F670" s="3"/>
      <c r="G670" s="635">
        <v>41</v>
      </c>
      <c r="H670" s="3"/>
      <c r="I670" s="5">
        <v>1</v>
      </c>
      <c r="J670" s="5"/>
      <c r="K670" s="5"/>
      <c r="L670" s="3"/>
      <c r="M670" s="6"/>
      <c r="N670" s="690"/>
      <c r="O670" s="690"/>
      <c r="P670" s="29"/>
      <c r="Q670" s="11"/>
      <c r="R670" s="11"/>
      <c r="S670" s="11"/>
    </row>
    <row r="671" spans="1:19" ht="14.25" hidden="1" customHeight="1">
      <c r="A671" s="3"/>
      <c r="B671" s="12" t="s">
        <v>2487</v>
      </c>
      <c r="C671" s="3"/>
      <c r="D671" s="3"/>
      <c r="E671" s="12" t="s">
        <v>3287</v>
      </c>
      <c r="F671" s="3"/>
      <c r="G671" s="635"/>
      <c r="H671" s="3"/>
      <c r="I671" s="5">
        <v>1</v>
      </c>
      <c r="J671" s="5"/>
      <c r="K671" s="5"/>
      <c r="L671" s="3"/>
      <c r="M671" s="6"/>
      <c r="N671" s="690"/>
      <c r="O671" s="690"/>
      <c r="P671" s="29"/>
      <c r="Q671" s="11"/>
      <c r="R671" s="11"/>
      <c r="S671" s="11"/>
    </row>
    <row r="672" spans="1:19" ht="14.25" hidden="1" customHeight="1">
      <c r="A672" s="3"/>
      <c r="B672" s="12" t="s">
        <v>2490</v>
      </c>
      <c r="C672" s="3"/>
      <c r="D672" s="3"/>
      <c r="E672" s="12" t="s">
        <v>3288</v>
      </c>
      <c r="F672" s="3"/>
      <c r="G672" s="635">
        <v>155</v>
      </c>
      <c r="H672" s="3"/>
      <c r="I672" s="5">
        <v>10</v>
      </c>
      <c r="J672" s="5"/>
      <c r="K672" s="5"/>
      <c r="L672" s="3"/>
      <c r="M672" s="6"/>
      <c r="N672" s="690"/>
      <c r="O672" s="690"/>
      <c r="P672" s="29"/>
      <c r="Q672" s="11"/>
      <c r="R672" s="11"/>
      <c r="S672" s="11"/>
    </row>
    <row r="673" spans="1:19" ht="14.25" hidden="1" customHeight="1">
      <c r="A673" s="3"/>
      <c r="B673" s="12" t="s">
        <v>2490</v>
      </c>
      <c r="C673" s="3"/>
      <c r="D673" s="3"/>
      <c r="E673" s="12" t="s">
        <v>3576</v>
      </c>
      <c r="F673" s="3"/>
      <c r="G673" s="635">
        <v>60</v>
      </c>
      <c r="H673" s="3"/>
      <c r="I673" s="5">
        <v>1</v>
      </c>
      <c r="J673" s="5"/>
      <c r="K673" s="5"/>
      <c r="L673" s="3"/>
      <c r="M673" s="6"/>
      <c r="N673" s="690"/>
      <c r="O673" s="690"/>
      <c r="P673" s="29"/>
      <c r="Q673" s="11"/>
      <c r="R673" s="11"/>
      <c r="S673" s="11"/>
    </row>
    <row r="674" spans="1:19" ht="14.25" hidden="1" customHeight="1">
      <c r="A674" s="3"/>
      <c r="B674" s="12" t="s">
        <v>2492</v>
      </c>
      <c r="C674" s="3"/>
      <c r="D674" s="3"/>
      <c r="E674" s="12" t="s">
        <v>3321</v>
      </c>
      <c r="F674" s="3"/>
      <c r="G674" s="635">
        <v>50.81</v>
      </c>
      <c r="H674" s="3">
        <v>30</v>
      </c>
      <c r="I674" s="5">
        <v>1</v>
      </c>
      <c r="J674" s="5"/>
      <c r="K674" s="5"/>
      <c r="L674" s="3"/>
      <c r="M674" s="6"/>
      <c r="N674" s="690"/>
      <c r="O674" s="690"/>
      <c r="P674" s="29"/>
      <c r="Q674" s="11"/>
      <c r="R674" s="11"/>
      <c r="S674" s="11"/>
    </row>
    <row r="675" spans="1:19" ht="14.25" hidden="1" customHeight="1">
      <c r="A675" s="3"/>
      <c r="B675" s="12" t="s">
        <v>2561</v>
      </c>
      <c r="C675" s="3"/>
      <c r="D675" s="3"/>
      <c r="E675" s="12" t="s">
        <v>2562</v>
      </c>
      <c r="F675" s="3"/>
      <c r="G675" s="635">
        <v>732</v>
      </c>
      <c r="H675" s="3"/>
      <c r="I675" s="5">
        <v>1</v>
      </c>
      <c r="J675" s="5"/>
      <c r="K675" s="5"/>
      <c r="L675" s="3"/>
      <c r="M675" s="6"/>
      <c r="N675" s="690"/>
      <c r="O675" s="690"/>
      <c r="P675" s="29"/>
      <c r="Q675" s="11"/>
      <c r="R675" s="11"/>
      <c r="S675" s="11"/>
    </row>
    <row r="676" spans="1:19" ht="14.25" hidden="1" customHeight="1">
      <c r="A676" s="3"/>
      <c r="B676" s="12" t="s">
        <v>3577</v>
      </c>
      <c r="C676" s="3"/>
      <c r="D676" s="3"/>
      <c r="E676" s="12" t="s">
        <v>2692</v>
      </c>
      <c r="F676" s="3"/>
      <c r="G676" s="635"/>
      <c r="H676" s="3"/>
      <c r="I676" s="5">
        <v>1</v>
      </c>
      <c r="J676" s="5"/>
      <c r="K676" s="5"/>
      <c r="L676" s="3"/>
      <c r="M676" s="6"/>
      <c r="N676" s="690"/>
      <c r="O676" s="690"/>
      <c r="P676" s="29"/>
      <c r="Q676" s="11"/>
      <c r="R676" s="11"/>
      <c r="S676" s="11"/>
    </row>
    <row r="677" spans="1:19" ht="14.25" hidden="1" customHeight="1">
      <c r="A677" s="3"/>
      <c r="B677" s="12" t="s">
        <v>547</v>
      </c>
      <c r="C677" s="3"/>
      <c r="D677" s="3"/>
      <c r="E677" s="12" t="s">
        <v>3578</v>
      </c>
      <c r="F677" s="3"/>
      <c r="G677" s="635"/>
      <c r="H677" s="3"/>
      <c r="I677" s="5">
        <v>1</v>
      </c>
      <c r="J677" s="5"/>
      <c r="K677" s="5"/>
      <c r="L677" s="3"/>
      <c r="M677" s="6"/>
      <c r="N677" s="690"/>
      <c r="O677" s="690"/>
      <c r="P677" s="29"/>
      <c r="Q677" s="11"/>
      <c r="R677" s="11"/>
      <c r="S677" s="11"/>
    </row>
    <row r="678" spans="1:19" ht="14.25" hidden="1" customHeight="1">
      <c r="A678" s="3"/>
      <c r="B678" s="12" t="s">
        <v>547</v>
      </c>
      <c r="C678" s="3"/>
      <c r="D678" s="3"/>
      <c r="E678" s="12" t="s">
        <v>548</v>
      </c>
      <c r="F678" s="3"/>
      <c r="G678" s="635">
        <v>290</v>
      </c>
      <c r="H678" s="3"/>
      <c r="I678" s="5">
        <v>1</v>
      </c>
      <c r="J678" s="5"/>
      <c r="K678" s="5"/>
      <c r="L678" s="3"/>
      <c r="M678" s="6"/>
      <c r="N678" s="690"/>
      <c r="O678" s="690"/>
      <c r="P678" s="29"/>
      <c r="Q678" s="11"/>
      <c r="R678" s="11"/>
      <c r="S678" s="11"/>
    </row>
    <row r="679" spans="1:19" ht="14.25" hidden="1" customHeight="1">
      <c r="A679" s="3"/>
      <c r="B679" s="12" t="s">
        <v>3579</v>
      </c>
      <c r="C679" s="3"/>
      <c r="D679" s="3"/>
      <c r="E679" s="12" t="s">
        <v>3580</v>
      </c>
      <c r="F679" s="3"/>
      <c r="G679" s="635"/>
      <c r="H679" s="3"/>
      <c r="I679" s="5">
        <v>1</v>
      </c>
      <c r="J679" s="5"/>
      <c r="K679" s="5"/>
      <c r="L679" s="3"/>
      <c r="M679" s="6"/>
      <c r="N679" s="690"/>
      <c r="O679" s="690"/>
      <c r="P679" s="29"/>
      <c r="Q679" s="11"/>
      <c r="R679" s="11"/>
      <c r="S679" s="11"/>
    </row>
    <row r="680" spans="1:19" ht="14.25" hidden="1" customHeight="1">
      <c r="A680" s="3"/>
      <c r="B680" s="12" t="s">
        <v>552</v>
      </c>
      <c r="C680" s="3"/>
      <c r="D680" s="3"/>
      <c r="E680" s="12" t="s">
        <v>3581</v>
      </c>
      <c r="F680" s="3"/>
      <c r="G680" s="635"/>
      <c r="H680" s="3"/>
      <c r="I680" s="5">
        <v>1</v>
      </c>
      <c r="J680" s="5"/>
      <c r="K680" s="5"/>
      <c r="L680" s="3"/>
      <c r="M680" s="6"/>
      <c r="N680" s="690"/>
      <c r="O680" s="690"/>
      <c r="P680" s="29"/>
      <c r="Q680" s="11"/>
      <c r="R680" s="11"/>
      <c r="S680" s="11"/>
    </row>
    <row r="681" spans="1:19" ht="14.25" hidden="1" customHeight="1">
      <c r="A681" s="3"/>
      <c r="B681" s="12" t="s">
        <v>3582</v>
      </c>
      <c r="C681" s="3"/>
      <c r="D681" s="3"/>
      <c r="E681" s="12" t="s">
        <v>121</v>
      </c>
      <c r="F681" s="3"/>
      <c r="G681" s="635"/>
      <c r="H681" s="3"/>
      <c r="I681" s="5">
        <v>1</v>
      </c>
      <c r="J681" s="5"/>
      <c r="K681" s="5"/>
      <c r="L681" s="3"/>
      <c r="M681" s="6"/>
      <c r="N681" s="690"/>
      <c r="O681" s="690"/>
      <c r="P681" s="29"/>
      <c r="Q681" s="11"/>
      <c r="R681" s="11"/>
      <c r="S681" s="11"/>
    </row>
    <row r="682" spans="1:19" ht="14.25" hidden="1" customHeight="1">
      <c r="A682" s="3"/>
      <c r="B682" s="12" t="s">
        <v>3582</v>
      </c>
      <c r="C682" s="3"/>
      <c r="D682" s="3"/>
      <c r="E682" s="12" t="s">
        <v>2692</v>
      </c>
      <c r="F682" s="3"/>
      <c r="G682" s="635"/>
      <c r="H682" s="3"/>
      <c r="I682" s="5">
        <v>1</v>
      </c>
      <c r="J682" s="5"/>
      <c r="K682" s="5"/>
      <c r="L682" s="3"/>
      <c r="M682" s="6"/>
      <c r="N682" s="690"/>
      <c r="O682" s="690"/>
      <c r="P682" s="29"/>
      <c r="Q682" s="11"/>
      <c r="R682" s="11"/>
      <c r="S682" s="11"/>
    </row>
    <row r="683" spans="1:19" ht="14.25" hidden="1" customHeight="1">
      <c r="A683" s="3"/>
      <c r="B683" s="12" t="s">
        <v>556</v>
      </c>
      <c r="C683" s="3"/>
      <c r="D683" s="3"/>
      <c r="E683" s="12" t="s">
        <v>3322</v>
      </c>
      <c r="F683" s="3"/>
      <c r="G683" s="635">
        <v>134</v>
      </c>
      <c r="H683" s="3">
        <v>114.66</v>
      </c>
      <c r="I683" s="5">
        <v>1</v>
      </c>
      <c r="J683" s="5"/>
      <c r="K683" s="5"/>
      <c r="L683" s="3"/>
      <c r="M683" s="6"/>
      <c r="N683" s="690"/>
      <c r="O683" s="690"/>
      <c r="P683" s="29"/>
      <c r="Q683" s="11"/>
      <c r="R683" s="11"/>
      <c r="S683" s="11"/>
    </row>
    <row r="684" spans="1:19" ht="14.25" hidden="1" customHeight="1">
      <c r="A684" s="3"/>
      <c r="B684" s="12" t="s">
        <v>3583</v>
      </c>
      <c r="C684" s="3"/>
      <c r="D684" s="3"/>
      <c r="E684" s="12" t="s">
        <v>121</v>
      </c>
      <c r="F684" s="3"/>
      <c r="G684" s="635"/>
      <c r="H684" s="3"/>
      <c r="I684" s="5">
        <v>1</v>
      </c>
      <c r="J684" s="5"/>
      <c r="K684" s="5"/>
      <c r="L684" s="3"/>
      <c r="M684" s="6"/>
      <c r="N684" s="690"/>
      <c r="O684" s="690"/>
      <c r="P684" s="29"/>
      <c r="Q684" s="11"/>
      <c r="R684" s="11"/>
      <c r="S684" s="11"/>
    </row>
    <row r="685" spans="1:19" ht="14.25" hidden="1" customHeight="1">
      <c r="A685" s="3"/>
      <c r="B685" s="12" t="s">
        <v>3583</v>
      </c>
      <c r="C685" s="3"/>
      <c r="D685" s="3"/>
      <c r="E685" s="12" t="s">
        <v>2692</v>
      </c>
      <c r="F685" s="3"/>
      <c r="G685" s="635"/>
      <c r="H685" s="3"/>
      <c r="I685" s="5">
        <v>1</v>
      </c>
      <c r="J685" s="5"/>
      <c r="K685" s="5"/>
      <c r="L685" s="3"/>
      <c r="M685" s="6"/>
      <c r="N685" s="690"/>
      <c r="O685" s="690"/>
      <c r="P685" s="29"/>
      <c r="Q685" s="11"/>
      <c r="R685" s="11"/>
      <c r="S685" s="11"/>
    </row>
    <row r="686" spans="1:19" ht="14.25" hidden="1" customHeight="1">
      <c r="A686" s="3"/>
      <c r="B686" s="12" t="s">
        <v>565</v>
      </c>
      <c r="C686" s="3"/>
      <c r="D686" s="3"/>
      <c r="E686" s="12" t="s">
        <v>121</v>
      </c>
      <c r="F686" s="3"/>
      <c r="G686" s="635"/>
      <c r="H686" s="3"/>
      <c r="I686" s="5">
        <v>1</v>
      </c>
      <c r="J686" s="5"/>
      <c r="K686" s="5"/>
      <c r="L686" s="3"/>
      <c r="M686" s="6"/>
      <c r="N686" s="690"/>
      <c r="O686" s="690"/>
      <c r="P686" s="29"/>
      <c r="Q686" s="11"/>
      <c r="R686" s="11"/>
      <c r="S686" s="11"/>
    </row>
    <row r="687" spans="1:19" ht="14.25" hidden="1" customHeight="1">
      <c r="A687" s="3"/>
      <c r="B687" s="12" t="s">
        <v>570</v>
      </c>
      <c r="C687" s="3"/>
      <c r="D687" s="3"/>
      <c r="E687" s="12" t="s">
        <v>121</v>
      </c>
      <c r="F687" s="3"/>
      <c r="G687" s="635">
        <v>170</v>
      </c>
      <c r="H687" s="3">
        <v>7</v>
      </c>
      <c r="I687" s="5">
        <v>1</v>
      </c>
      <c r="J687" s="5"/>
      <c r="K687" s="5"/>
      <c r="L687" s="3"/>
      <c r="M687" s="6"/>
      <c r="N687" s="690"/>
      <c r="O687" s="690"/>
      <c r="P687" s="29"/>
      <c r="Q687" s="11"/>
      <c r="R687" s="11"/>
      <c r="S687" s="11"/>
    </row>
    <row r="688" spans="1:19" ht="14.25" hidden="1" customHeight="1">
      <c r="A688" s="3"/>
      <c r="B688" s="12" t="s">
        <v>570</v>
      </c>
      <c r="C688" s="3"/>
      <c r="D688" s="3"/>
      <c r="E688" s="12" t="s">
        <v>2692</v>
      </c>
      <c r="F688" s="3"/>
      <c r="G688" s="635"/>
      <c r="H688" s="3"/>
      <c r="I688" s="5">
        <v>1</v>
      </c>
      <c r="J688" s="5"/>
      <c r="K688" s="5"/>
      <c r="L688" s="3"/>
      <c r="M688" s="6"/>
      <c r="N688" s="690"/>
      <c r="O688" s="690"/>
      <c r="P688" s="29"/>
      <c r="Q688" s="11"/>
      <c r="R688" s="11"/>
      <c r="S688" s="11"/>
    </row>
    <row r="689" spans="1:19" ht="14.25" hidden="1" customHeight="1">
      <c r="A689" s="3"/>
      <c r="B689" s="12" t="s">
        <v>571</v>
      </c>
      <c r="C689" s="3"/>
      <c r="D689" s="3"/>
      <c r="E689" s="12" t="s">
        <v>121</v>
      </c>
      <c r="F689" s="3"/>
      <c r="G689" s="635"/>
      <c r="H689" s="3"/>
      <c r="I689" s="5">
        <v>1</v>
      </c>
      <c r="J689" s="5"/>
      <c r="K689" s="5"/>
      <c r="L689" s="3"/>
      <c r="M689" s="6"/>
      <c r="N689" s="690"/>
      <c r="O689" s="690"/>
      <c r="P689" s="29"/>
      <c r="Q689" s="11"/>
      <c r="R689" s="11"/>
      <c r="S689" s="11"/>
    </row>
    <row r="690" spans="1:19" ht="14.25" hidden="1" customHeight="1">
      <c r="A690" s="3"/>
      <c r="B690" s="12" t="s">
        <v>3584</v>
      </c>
      <c r="C690" s="3"/>
      <c r="D690" s="3"/>
      <c r="E690" s="12" t="s">
        <v>2695</v>
      </c>
      <c r="F690" s="3"/>
      <c r="G690" s="635"/>
      <c r="H690" s="3"/>
      <c r="I690" s="5">
        <v>1000</v>
      </c>
      <c r="J690" s="5"/>
      <c r="K690" s="5"/>
      <c r="L690" s="3"/>
      <c r="M690" s="6"/>
      <c r="N690" s="690"/>
      <c r="O690" s="690"/>
      <c r="P690" s="29"/>
      <c r="Q690" s="11"/>
      <c r="R690" s="11"/>
      <c r="S690" s="11"/>
    </row>
    <row r="691" spans="1:19" ht="14.25" hidden="1" customHeight="1">
      <c r="A691" s="3"/>
      <c r="B691" s="12" t="s">
        <v>139</v>
      </c>
      <c r="C691" s="3"/>
      <c r="D691" s="3"/>
      <c r="E691" s="12" t="s">
        <v>3585</v>
      </c>
      <c r="F691" s="3"/>
      <c r="G691" s="635"/>
      <c r="H691" s="3"/>
      <c r="I691" s="5">
        <v>200</v>
      </c>
      <c r="J691" s="5"/>
      <c r="K691" s="5"/>
      <c r="L691" s="3"/>
      <c r="M691" s="6"/>
      <c r="N691" s="690"/>
      <c r="O691" s="690"/>
      <c r="P691" s="29"/>
      <c r="Q691" s="11"/>
      <c r="R691" s="11"/>
      <c r="S691" s="11"/>
    </row>
    <row r="692" spans="1:19" ht="14.25" hidden="1" customHeight="1">
      <c r="A692" s="3"/>
      <c r="B692" s="12" t="s">
        <v>139</v>
      </c>
      <c r="C692" s="3"/>
      <c r="D692" s="3"/>
      <c r="E692" s="12" t="s">
        <v>2700</v>
      </c>
      <c r="F692" s="3"/>
      <c r="G692" s="635">
        <v>180.25</v>
      </c>
      <c r="H692" s="3">
        <v>515</v>
      </c>
      <c r="I692" s="5">
        <v>250</v>
      </c>
      <c r="J692" s="5"/>
      <c r="K692" s="5"/>
      <c r="L692" s="3"/>
      <c r="M692" s="6"/>
      <c r="N692" s="690"/>
      <c r="O692" s="690"/>
      <c r="P692" s="29"/>
      <c r="Q692" s="11"/>
      <c r="R692" s="11"/>
      <c r="S692" s="11"/>
    </row>
    <row r="693" spans="1:19" ht="14.25" hidden="1" customHeight="1">
      <c r="A693" s="3"/>
      <c r="B693" s="12" t="s">
        <v>139</v>
      </c>
      <c r="C693" s="3"/>
      <c r="D693" s="3"/>
      <c r="E693" s="12" t="s">
        <v>3586</v>
      </c>
      <c r="F693" s="3"/>
      <c r="G693" s="635"/>
      <c r="H693" s="3"/>
      <c r="I693" s="5">
        <v>500</v>
      </c>
      <c r="J693" s="5"/>
      <c r="K693" s="5"/>
      <c r="L693" s="3"/>
      <c r="M693" s="6"/>
      <c r="N693" s="690"/>
      <c r="O693" s="690"/>
      <c r="P693" s="29"/>
      <c r="Q693" s="11"/>
      <c r="R693" s="11"/>
      <c r="S693" s="11"/>
    </row>
    <row r="694" spans="1:19" ht="14.25" hidden="1" customHeight="1">
      <c r="A694" s="3"/>
      <c r="B694" s="12" t="s">
        <v>139</v>
      </c>
      <c r="C694" s="3"/>
      <c r="D694" s="3"/>
      <c r="E694" s="12" t="s">
        <v>3587</v>
      </c>
      <c r="F694" s="3"/>
      <c r="G694" s="635">
        <v>129</v>
      </c>
      <c r="H694" s="3"/>
      <c r="I694" s="5">
        <v>200</v>
      </c>
      <c r="J694" s="5"/>
      <c r="K694" s="5"/>
      <c r="L694" s="3"/>
      <c r="M694" s="6"/>
      <c r="N694" s="690"/>
      <c r="O694" s="690"/>
      <c r="P694" s="29"/>
      <c r="Q694" s="11"/>
      <c r="R694" s="11"/>
      <c r="S694" s="11"/>
    </row>
    <row r="695" spans="1:19" ht="14.25" hidden="1" customHeight="1">
      <c r="A695" s="3"/>
      <c r="B695" s="12" t="s">
        <v>139</v>
      </c>
      <c r="C695" s="3"/>
      <c r="D695" s="3"/>
      <c r="E695" s="12" t="s">
        <v>3233</v>
      </c>
      <c r="F695" s="3"/>
      <c r="G695" s="635">
        <v>75</v>
      </c>
      <c r="H695" s="3"/>
      <c r="I695" s="5">
        <v>230</v>
      </c>
      <c r="J695" s="5"/>
      <c r="K695" s="5"/>
      <c r="L695" s="3"/>
      <c r="M695" s="6"/>
      <c r="N695" s="690"/>
      <c r="O695" s="690"/>
      <c r="P695" s="29"/>
      <c r="Q695" s="11"/>
      <c r="R695" s="11"/>
      <c r="S695" s="11"/>
    </row>
    <row r="696" spans="1:19" ht="14.25" hidden="1" customHeight="1">
      <c r="A696" s="3"/>
      <c r="B696" s="12" t="s">
        <v>329</v>
      </c>
      <c r="C696" s="3"/>
      <c r="D696" s="3"/>
      <c r="E696" s="12" t="s">
        <v>3250</v>
      </c>
      <c r="F696" s="3"/>
      <c r="G696" s="635">
        <v>47</v>
      </c>
      <c r="H696" s="3">
        <v>720</v>
      </c>
      <c r="I696" s="5">
        <v>240</v>
      </c>
      <c r="J696" s="5"/>
      <c r="K696" s="5"/>
      <c r="L696" s="3"/>
      <c r="M696" s="6"/>
      <c r="N696" s="690"/>
      <c r="O696" s="690"/>
      <c r="P696" s="29"/>
      <c r="Q696" s="11"/>
      <c r="R696" s="11"/>
      <c r="S696" s="11"/>
    </row>
    <row r="697" spans="1:19" ht="14.25" hidden="1" customHeight="1">
      <c r="A697" s="3"/>
      <c r="B697" s="12" t="s">
        <v>331</v>
      </c>
      <c r="C697" s="3"/>
      <c r="D697" s="3"/>
      <c r="E697" s="12" t="s">
        <v>3250</v>
      </c>
      <c r="F697" s="3"/>
      <c r="G697" s="635">
        <v>47</v>
      </c>
      <c r="H697" s="3">
        <v>480</v>
      </c>
      <c r="I697" s="5">
        <v>240</v>
      </c>
      <c r="J697" s="5"/>
      <c r="K697" s="5"/>
      <c r="L697" s="3"/>
      <c r="M697" s="6"/>
      <c r="N697" s="690"/>
      <c r="O697" s="690"/>
      <c r="P697" s="29"/>
      <c r="Q697" s="11"/>
      <c r="R697" s="11"/>
      <c r="S697" s="11"/>
    </row>
    <row r="698" spans="1:19" ht="14.25" hidden="1" customHeight="1">
      <c r="A698" s="3"/>
      <c r="B698" s="12" t="s">
        <v>408</v>
      </c>
      <c r="C698" s="3"/>
      <c r="D698" s="3"/>
      <c r="E698" s="12" t="s">
        <v>409</v>
      </c>
      <c r="F698" s="3"/>
      <c r="G698" s="635">
        <v>195</v>
      </c>
      <c r="H698" s="3">
        <v>1368</v>
      </c>
      <c r="I698" s="5">
        <v>912</v>
      </c>
      <c r="J698" s="5"/>
      <c r="K698" s="5"/>
      <c r="L698" s="3"/>
      <c r="M698" s="6"/>
      <c r="N698" s="690"/>
      <c r="O698" s="690"/>
      <c r="P698" s="29"/>
      <c r="Q698" s="11"/>
      <c r="R698" s="11"/>
      <c r="S698" s="11"/>
    </row>
    <row r="699" spans="1:19" ht="14.25" hidden="1" customHeight="1">
      <c r="A699" s="3"/>
      <c r="B699" s="12" t="s">
        <v>3588</v>
      </c>
      <c r="C699" s="3"/>
      <c r="D699" s="3"/>
      <c r="E699" s="12" t="s">
        <v>3589</v>
      </c>
      <c r="F699" s="3"/>
      <c r="G699" s="635"/>
      <c r="H699" s="3"/>
      <c r="I699" s="5">
        <v>1000</v>
      </c>
      <c r="J699" s="5"/>
      <c r="K699" s="5"/>
      <c r="L699" s="3"/>
      <c r="M699" s="6"/>
      <c r="N699" s="690"/>
      <c r="O699" s="690"/>
      <c r="P699" s="29"/>
      <c r="Q699" s="11"/>
      <c r="R699" s="11"/>
      <c r="S699" s="11"/>
    </row>
    <row r="700" spans="1:19" ht="14.25" hidden="1" customHeight="1">
      <c r="A700" s="3"/>
      <c r="B700" s="12" t="s">
        <v>3590</v>
      </c>
      <c r="C700" s="3"/>
      <c r="D700" s="3"/>
      <c r="E700" s="12" t="s">
        <v>3591</v>
      </c>
      <c r="F700" s="3"/>
      <c r="G700" s="635"/>
      <c r="H700" s="3"/>
      <c r="I700" s="5">
        <v>228</v>
      </c>
      <c r="J700" s="5"/>
      <c r="K700" s="5"/>
      <c r="L700" s="3"/>
      <c r="M700" s="6"/>
      <c r="N700" s="690"/>
      <c r="O700" s="690"/>
      <c r="P700" s="29"/>
      <c r="Q700" s="11"/>
      <c r="R700" s="11"/>
      <c r="S700" s="11"/>
    </row>
    <row r="701" spans="1:19" ht="14.25" hidden="1" customHeight="1">
      <c r="A701" s="3"/>
      <c r="B701" s="12" t="s">
        <v>3592</v>
      </c>
      <c r="C701" s="3"/>
      <c r="D701" s="3"/>
      <c r="E701" s="12" t="s">
        <v>3589</v>
      </c>
      <c r="F701" s="3"/>
      <c r="G701" s="635">
        <v>102</v>
      </c>
      <c r="H701" s="3"/>
      <c r="I701" s="5">
        <v>1000</v>
      </c>
      <c r="J701" s="5"/>
      <c r="K701" s="5"/>
      <c r="L701" s="3"/>
      <c r="M701" s="6"/>
      <c r="N701" s="690"/>
      <c r="O701" s="690"/>
      <c r="P701" s="29"/>
      <c r="Q701" s="11"/>
      <c r="R701" s="11"/>
      <c r="S701" s="11"/>
    </row>
    <row r="702" spans="1:19" ht="14.25" hidden="1" customHeight="1">
      <c r="A702" s="3"/>
      <c r="B702" s="12" t="s">
        <v>3592</v>
      </c>
      <c r="C702" s="3"/>
      <c r="D702" s="3"/>
      <c r="E702" s="12" t="s">
        <v>3593</v>
      </c>
      <c r="F702" s="3"/>
      <c r="G702" s="635"/>
      <c r="H702" s="3"/>
      <c r="I702" s="5">
        <v>1000</v>
      </c>
      <c r="J702" s="5"/>
      <c r="K702" s="5"/>
      <c r="L702" s="3"/>
      <c r="M702" s="6"/>
      <c r="N702" s="690"/>
      <c r="O702" s="690"/>
      <c r="P702" s="29"/>
      <c r="Q702" s="11"/>
      <c r="R702" s="11"/>
      <c r="S702" s="11"/>
    </row>
    <row r="703" spans="1:19" ht="14.25" hidden="1" customHeight="1">
      <c r="A703" s="3"/>
      <c r="B703" s="12" t="s">
        <v>3594</v>
      </c>
      <c r="C703" s="3"/>
      <c r="D703" s="3"/>
      <c r="E703" s="12" t="s">
        <v>2695</v>
      </c>
      <c r="F703" s="3"/>
      <c r="G703" s="635"/>
      <c r="H703" s="3"/>
      <c r="I703" s="5">
        <v>1000</v>
      </c>
      <c r="J703" s="5"/>
      <c r="K703" s="5"/>
      <c r="L703" s="3"/>
      <c r="M703" s="6"/>
      <c r="N703" s="690"/>
      <c r="O703" s="690"/>
      <c r="P703" s="29"/>
      <c r="Q703" s="11"/>
      <c r="R703" s="11"/>
      <c r="S703" s="11"/>
    </row>
    <row r="704" spans="1:19" ht="14.25" hidden="1" customHeight="1">
      <c r="A704" s="3"/>
      <c r="B704" s="12" t="s">
        <v>3595</v>
      </c>
      <c r="C704" s="3"/>
      <c r="D704" s="3"/>
      <c r="E704" s="12" t="s">
        <v>2699</v>
      </c>
      <c r="F704" s="3"/>
      <c r="G704" s="635"/>
      <c r="H704" s="3"/>
      <c r="I704" s="5">
        <v>1000</v>
      </c>
      <c r="J704" s="5"/>
      <c r="K704" s="5"/>
      <c r="L704" s="3"/>
      <c r="M704" s="6"/>
      <c r="N704" s="690"/>
      <c r="O704" s="690"/>
      <c r="P704" s="29"/>
      <c r="Q704" s="11"/>
      <c r="R704" s="11"/>
      <c r="S704" s="11"/>
    </row>
    <row r="705" spans="1:19" ht="14.25" hidden="1" customHeight="1">
      <c r="A705" s="3"/>
      <c r="B705" s="12" t="s">
        <v>566</v>
      </c>
      <c r="C705" s="3"/>
      <c r="D705" s="3"/>
      <c r="E705" s="12" t="s">
        <v>3596</v>
      </c>
      <c r="F705" s="3"/>
      <c r="G705" s="635"/>
      <c r="H705" s="3"/>
      <c r="I705" s="5">
        <v>500</v>
      </c>
      <c r="J705" s="5"/>
      <c r="K705" s="5"/>
      <c r="L705" s="3"/>
      <c r="M705" s="6"/>
      <c r="N705" s="690"/>
      <c r="O705" s="690"/>
      <c r="P705" s="29"/>
      <c r="Q705" s="11"/>
      <c r="R705" s="11"/>
      <c r="S705" s="11"/>
    </row>
    <row r="706" spans="1:19" ht="14.25" hidden="1" customHeight="1">
      <c r="A706" s="3"/>
      <c r="B706" s="12" t="s">
        <v>566</v>
      </c>
      <c r="C706" s="3"/>
      <c r="D706" s="3"/>
      <c r="E706" s="12" t="s">
        <v>3589</v>
      </c>
      <c r="F706" s="3"/>
      <c r="G706" s="635"/>
      <c r="H706" s="3"/>
      <c r="I706" s="5">
        <v>1000</v>
      </c>
      <c r="J706" s="5"/>
      <c r="K706" s="5"/>
      <c r="L706" s="3"/>
      <c r="M706" s="6"/>
      <c r="N706" s="690"/>
      <c r="O706" s="690"/>
      <c r="P706" s="29"/>
      <c r="Q706" s="11"/>
      <c r="R706" s="11"/>
      <c r="S706" s="11"/>
    </row>
    <row r="707" spans="1:19" ht="14.25" hidden="1" customHeight="1">
      <c r="A707" s="3"/>
      <c r="B707" s="12" t="s">
        <v>568</v>
      </c>
      <c r="C707" s="3"/>
      <c r="D707" s="3"/>
      <c r="E707" s="12" t="s">
        <v>3323</v>
      </c>
      <c r="F707" s="3"/>
      <c r="G707" s="635">
        <v>75</v>
      </c>
      <c r="H707" s="3">
        <v>450</v>
      </c>
      <c r="I707" s="5">
        <v>225</v>
      </c>
      <c r="J707" s="5"/>
      <c r="K707" s="5"/>
      <c r="L707" s="3"/>
      <c r="M707" s="6"/>
      <c r="N707" s="690"/>
      <c r="O707" s="690"/>
      <c r="P707" s="29"/>
      <c r="Q707" s="11"/>
      <c r="R707" s="11"/>
      <c r="S707" s="11"/>
    </row>
    <row r="708" spans="1:19" ht="14.25" hidden="1" customHeight="1">
      <c r="A708" s="3"/>
      <c r="B708" s="12" t="s">
        <v>568</v>
      </c>
      <c r="C708" s="3"/>
      <c r="D708" s="3"/>
      <c r="E708" s="12" t="s">
        <v>3597</v>
      </c>
      <c r="F708" s="3"/>
      <c r="G708" s="635"/>
      <c r="H708" s="3"/>
      <c r="I708" s="5">
        <v>450</v>
      </c>
      <c r="J708" s="5"/>
      <c r="K708" s="5"/>
      <c r="L708" s="3"/>
      <c r="M708" s="6"/>
      <c r="N708" s="690"/>
      <c r="O708" s="690"/>
      <c r="P708" s="29"/>
      <c r="Q708" s="11"/>
      <c r="R708" s="11"/>
      <c r="S708" s="11"/>
    </row>
    <row r="709" spans="1:19" ht="14.25" hidden="1" customHeight="1">
      <c r="A709" s="3"/>
      <c r="B709" s="12" t="s">
        <v>626</v>
      </c>
      <c r="C709" s="3"/>
      <c r="D709" s="3"/>
      <c r="E709" s="12" t="s">
        <v>3598</v>
      </c>
      <c r="F709" s="3"/>
      <c r="G709" s="635"/>
      <c r="H709" s="3"/>
      <c r="I709" s="5">
        <v>70</v>
      </c>
      <c r="J709" s="5"/>
      <c r="K709" s="5"/>
      <c r="L709" s="3"/>
      <c r="M709" s="6"/>
      <c r="N709" s="690"/>
      <c r="O709" s="690"/>
      <c r="P709" s="29"/>
      <c r="Q709" s="11"/>
      <c r="R709" s="11"/>
      <c r="S709" s="11"/>
    </row>
    <row r="710" spans="1:19" ht="14.25" hidden="1" customHeight="1">
      <c r="A710" s="3"/>
      <c r="B710" s="12" t="s">
        <v>626</v>
      </c>
      <c r="C710" s="3"/>
      <c r="D710" s="3"/>
      <c r="E710" s="12" t="s">
        <v>2811</v>
      </c>
      <c r="F710" s="3"/>
      <c r="G710" s="635"/>
      <c r="H710" s="3"/>
      <c r="I710" s="5">
        <v>210</v>
      </c>
      <c r="J710" s="5"/>
      <c r="K710" s="5"/>
      <c r="L710" s="3"/>
      <c r="M710" s="6"/>
      <c r="N710" s="690"/>
      <c r="O710" s="690"/>
      <c r="P710" s="29"/>
      <c r="Q710" s="11"/>
      <c r="R710" s="11"/>
      <c r="S710" s="11"/>
    </row>
    <row r="711" spans="1:19" ht="14.25" hidden="1" customHeight="1">
      <c r="A711" s="3"/>
      <c r="B711" s="12" t="s">
        <v>3599</v>
      </c>
      <c r="C711" s="3"/>
      <c r="D711" s="3"/>
      <c r="E711" s="12" t="s">
        <v>2695</v>
      </c>
      <c r="F711" s="3"/>
      <c r="G711" s="635">
        <v>210</v>
      </c>
      <c r="H711" s="3"/>
      <c r="I711" s="5">
        <v>1000</v>
      </c>
      <c r="J711" s="5"/>
      <c r="K711" s="5"/>
      <c r="L711" s="3"/>
      <c r="M711" s="6"/>
      <c r="N711" s="690"/>
      <c r="O711" s="690"/>
      <c r="P711" s="29"/>
      <c r="Q711" s="11"/>
      <c r="R711" s="11"/>
      <c r="S711" s="11"/>
    </row>
    <row r="712" spans="1:19" ht="14.25" hidden="1" customHeight="1">
      <c r="A712" s="3"/>
      <c r="B712" s="12" t="s">
        <v>741</v>
      </c>
      <c r="C712" s="3"/>
      <c r="D712" s="3"/>
      <c r="E712" s="12" t="s">
        <v>3600</v>
      </c>
      <c r="F712" s="3"/>
      <c r="G712" s="635"/>
      <c r="H712" s="3"/>
      <c r="I712" s="5">
        <v>500</v>
      </c>
      <c r="J712" s="5"/>
      <c r="K712" s="5"/>
      <c r="L712" s="3"/>
      <c r="M712" s="6"/>
      <c r="N712" s="690"/>
      <c r="O712" s="690"/>
      <c r="P712" s="29"/>
      <c r="Q712" s="11"/>
      <c r="R712" s="11"/>
      <c r="S712" s="11"/>
    </row>
    <row r="713" spans="1:19" ht="14.25" hidden="1" customHeight="1">
      <c r="A713" s="3"/>
      <c r="B713" s="12" t="s">
        <v>741</v>
      </c>
      <c r="C713" s="3"/>
      <c r="D713" s="3"/>
      <c r="E713" s="12" t="s">
        <v>3327</v>
      </c>
      <c r="F713" s="3"/>
      <c r="G713" s="635"/>
      <c r="H713" s="3"/>
      <c r="I713" s="5">
        <v>250</v>
      </c>
      <c r="J713" s="5"/>
      <c r="K713" s="5"/>
      <c r="L713" s="3"/>
      <c r="M713" s="6"/>
      <c r="N713" s="690"/>
      <c r="O713" s="690"/>
      <c r="P713" s="29"/>
      <c r="Q713" s="11"/>
      <c r="R713" s="11"/>
      <c r="S713" s="11"/>
    </row>
    <row r="714" spans="1:19" ht="14.25" hidden="1" customHeight="1">
      <c r="A714" s="3"/>
      <c r="B714" s="12" t="s">
        <v>759</v>
      </c>
      <c r="C714" s="3"/>
      <c r="D714" s="3"/>
      <c r="E714" s="12" t="s">
        <v>3601</v>
      </c>
      <c r="F714" s="3"/>
      <c r="G714" s="635"/>
      <c r="H714" s="3"/>
      <c r="I714" s="5">
        <v>1000</v>
      </c>
      <c r="J714" s="5"/>
      <c r="K714" s="5"/>
      <c r="L714" s="3"/>
      <c r="M714" s="6"/>
      <c r="N714" s="690"/>
      <c r="O714" s="690"/>
      <c r="P714" s="29"/>
      <c r="Q714" s="11"/>
      <c r="R714" s="11"/>
      <c r="S714" s="11"/>
    </row>
    <row r="715" spans="1:19" ht="14.25" hidden="1" customHeight="1">
      <c r="A715" s="3"/>
      <c r="B715" s="12" t="s">
        <v>759</v>
      </c>
      <c r="C715" s="3"/>
      <c r="D715" s="3"/>
      <c r="E715" s="12" t="s">
        <v>3589</v>
      </c>
      <c r="F715" s="3"/>
      <c r="G715" s="635"/>
      <c r="H715" s="3"/>
      <c r="I715" s="5">
        <v>1000</v>
      </c>
      <c r="J715" s="5"/>
      <c r="K715" s="5"/>
      <c r="L715" s="3"/>
      <c r="M715" s="6"/>
      <c r="N715" s="690"/>
      <c r="O715" s="690"/>
      <c r="P715" s="29"/>
      <c r="Q715" s="11"/>
      <c r="R715" s="11"/>
      <c r="S715" s="11"/>
    </row>
    <row r="716" spans="1:19" ht="14.25" hidden="1" customHeight="1">
      <c r="A716" s="3"/>
      <c r="B716" s="12" t="s">
        <v>759</v>
      </c>
      <c r="C716" s="3"/>
      <c r="D716" s="3"/>
      <c r="E716" s="12" t="s">
        <v>3602</v>
      </c>
      <c r="F716" s="3"/>
      <c r="G716" s="635"/>
      <c r="H716" s="3"/>
      <c r="I716" s="5">
        <v>4000</v>
      </c>
      <c r="J716" s="5"/>
      <c r="K716" s="5"/>
      <c r="L716" s="3"/>
      <c r="M716" s="6"/>
      <c r="N716" s="690"/>
      <c r="O716" s="690"/>
      <c r="P716" s="29"/>
      <c r="Q716" s="11"/>
      <c r="R716" s="11"/>
      <c r="S716" s="11"/>
    </row>
    <row r="717" spans="1:19" ht="14.25" hidden="1" customHeight="1">
      <c r="A717" s="3"/>
      <c r="B717" s="12" t="s">
        <v>759</v>
      </c>
      <c r="C717" s="3"/>
      <c r="D717" s="3"/>
      <c r="E717" s="12" t="s">
        <v>2694</v>
      </c>
      <c r="F717" s="3"/>
      <c r="G717" s="635"/>
      <c r="H717" s="3"/>
      <c r="I717" s="5">
        <v>1000</v>
      </c>
      <c r="J717" s="5"/>
      <c r="K717" s="5"/>
      <c r="L717" s="3"/>
      <c r="M717" s="6"/>
      <c r="N717" s="690"/>
      <c r="O717" s="690"/>
      <c r="P717" s="29"/>
      <c r="Q717" s="11"/>
      <c r="R717" s="11"/>
      <c r="S717" s="11"/>
    </row>
    <row r="718" spans="1:19" ht="14.25" hidden="1" customHeight="1">
      <c r="A718" s="3"/>
      <c r="B718" s="12" t="s">
        <v>759</v>
      </c>
      <c r="C718" s="3"/>
      <c r="D718" s="3"/>
      <c r="E718" s="12" t="s">
        <v>3327</v>
      </c>
      <c r="F718" s="3"/>
      <c r="G718" s="635"/>
      <c r="H718" s="3"/>
      <c r="I718" s="5">
        <v>250</v>
      </c>
      <c r="J718" s="5"/>
      <c r="K718" s="5"/>
      <c r="L718" s="3"/>
      <c r="M718" s="6"/>
      <c r="N718" s="690"/>
      <c r="O718" s="690"/>
      <c r="P718" s="29"/>
      <c r="Q718" s="11"/>
      <c r="R718" s="11"/>
      <c r="S718" s="11"/>
    </row>
    <row r="719" spans="1:19" ht="14.25" hidden="1" customHeight="1">
      <c r="A719" s="3"/>
      <c r="B719" s="12" t="s">
        <v>759</v>
      </c>
      <c r="C719" s="3"/>
      <c r="D719" s="3"/>
      <c r="E719" s="12" t="s">
        <v>3603</v>
      </c>
      <c r="F719" s="3"/>
      <c r="G719" s="635"/>
      <c r="H719" s="3"/>
      <c r="I719" s="5">
        <v>5000</v>
      </c>
      <c r="J719" s="5"/>
      <c r="K719" s="5"/>
      <c r="L719" s="3"/>
      <c r="M719" s="6"/>
      <c r="N719" s="690"/>
      <c r="O719" s="690"/>
      <c r="P719" s="29"/>
      <c r="Q719" s="11"/>
      <c r="R719" s="11"/>
      <c r="S719" s="11"/>
    </row>
    <row r="720" spans="1:19" ht="14.25" hidden="1" customHeight="1">
      <c r="A720" s="3"/>
      <c r="B720" s="12" t="s">
        <v>759</v>
      </c>
      <c r="C720" s="3"/>
      <c r="D720" s="3"/>
      <c r="E720" s="12" t="s">
        <v>3604</v>
      </c>
      <c r="F720" s="3"/>
      <c r="G720" s="635"/>
      <c r="H720" s="3"/>
      <c r="I720" s="5">
        <v>3000</v>
      </c>
      <c r="J720" s="5"/>
      <c r="K720" s="5"/>
      <c r="L720" s="3"/>
      <c r="M720" s="6"/>
      <c r="N720" s="690"/>
      <c r="O720" s="690"/>
      <c r="P720" s="29"/>
      <c r="Q720" s="11"/>
      <c r="R720" s="11"/>
      <c r="S720" s="11"/>
    </row>
    <row r="721" spans="1:19" ht="14.25" hidden="1" customHeight="1">
      <c r="A721" s="3"/>
      <c r="B721" s="12" t="s">
        <v>782</v>
      </c>
      <c r="C721" s="3"/>
      <c r="D721" s="3"/>
      <c r="E721" s="12" t="s">
        <v>3324</v>
      </c>
      <c r="F721" s="3"/>
      <c r="G721" s="635">
        <v>186</v>
      </c>
      <c r="H721" s="3">
        <v>270</v>
      </c>
      <c r="I721" s="5">
        <v>500</v>
      </c>
      <c r="J721" s="5"/>
      <c r="K721" s="5"/>
      <c r="L721" s="3"/>
      <c r="M721" s="6"/>
      <c r="N721" s="690"/>
      <c r="O721" s="690"/>
      <c r="P721" s="29"/>
      <c r="Q721" s="11"/>
      <c r="R721" s="11"/>
      <c r="S721" s="11"/>
    </row>
    <row r="722" spans="1:19" ht="14.25" hidden="1" customHeight="1">
      <c r="A722" s="3"/>
      <c r="B722" s="12" t="s">
        <v>3605</v>
      </c>
      <c r="C722" s="3"/>
      <c r="D722" s="3"/>
      <c r="E722" s="12" t="s">
        <v>2526</v>
      </c>
      <c r="F722" s="3"/>
      <c r="G722" s="635"/>
      <c r="H722" s="3"/>
      <c r="I722" s="5">
        <v>228</v>
      </c>
      <c r="J722" s="5"/>
      <c r="K722" s="5"/>
      <c r="L722" s="3"/>
      <c r="M722" s="6"/>
      <c r="N722" s="690"/>
      <c r="O722" s="690"/>
      <c r="P722" s="29"/>
      <c r="Q722" s="11"/>
      <c r="R722" s="11"/>
      <c r="S722" s="11"/>
    </row>
    <row r="723" spans="1:19" ht="14.25" hidden="1" customHeight="1">
      <c r="A723" s="3"/>
      <c r="B723" s="12" t="s">
        <v>3606</v>
      </c>
      <c r="C723" s="3"/>
      <c r="D723" s="3"/>
      <c r="E723" s="12" t="s">
        <v>3607</v>
      </c>
      <c r="F723" s="3"/>
      <c r="G723" s="635"/>
      <c r="H723" s="3"/>
      <c r="I723" s="5">
        <v>1000</v>
      </c>
      <c r="J723" s="5"/>
      <c r="K723" s="5"/>
      <c r="L723" s="3"/>
      <c r="M723" s="6"/>
      <c r="N723" s="690"/>
      <c r="O723" s="690"/>
      <c r="P723" s="29"/>
      <c r="Q723" s="11"/>
      <c r="R723" s="11"/>
      <c r="S723" s="11"/>
    </row>
    <row r="724" spans="1:19" ht="14.25" hidden="1" customHeight="1">
      <c r="A724" s="3"/>
      <c r="B724" s="12" t="s">
        <v>962</v>
      </c>
      <c r="C724" s="3"/>
      <c r="D724" s="3"/>
      <c r="E724" s="12" t="s">
        <v>3608</v>
      </c>
      <c r="F724" s="3"/>
      <c r="G724" s="635"/>
      <c r="H724" s="3"/>
      <c r="I724" s="5">
        <v>1000</v>
      </c>
      <c r="J724" s="5"/>
      <c r="K724" s="5"/>
      <c r="L724" s="3"/>
      <c r="M724" s="6"/>
      <c r="N724" s="690"/>
      <c r="O724" s="690"/>
      <c r="P724" s="29"/>
      <c r="Q724" s="11"/>
      <c r="R724" s="11"/>
      <c r="S724" s="11"/>
    </row>
    <row r="725" spans="1:19" ht="14.25" hidden="1" customHeight="1">
      <c r="A725" s="3"/>
      <c r="B725" s="12" t="s">
        <v>3609</v>
      </c>
      <c r="C725" s="3"/>
      <c r="D725" s="3"/>
      <c r="E725" s="12" t="s">
        <v>3610</v>
      </c>
      <c r="F725" s="3"/>
      <c r="G725" s="635"/>
      <c r="H725" s="3"/>
      <c r="I725" s="5">
        <v>500</v>
      </c>
      <c r="J725" s="5"/>
      <c r="K725" s="5"/>
      <c r="L725" s="3"/>
      <c r="M725" s="6"/>
      <c r="N725" s="690"/>
      <c r="O725" s="690"/>
      <c r="P725" s="29"/>
      <c r="Q725" s="11"/>
      <c r="R725" s="11"/>
      <c r="S725" s="11"/>
    </row>
    <row r="726" spans="1:19" ht="14.25" hidden="1" customHeight="1">
      <c r="A726" s="3"/>
      <c r="B726" s="12" t="s">
        <v>3609</v>
      </c>
      <c r="C726" s="3"/>
      <c r="D726" s="3"/>
      <c r="E726" s="12" t="s">
        <v>3611</v>
      </c>
      <c r="F726" s="3"/>
      <c r="G726" s="635"/>
      <c r="H726" s="3"/>
      <c r="I726" s="5">
        <v>200</v>
      </c>
      <c r="J726" s="5"/>
      <c r="K726" s="5"/>
      <c r="L726" s="3"/>
      <c r="M726" s="6"/>
      <c r="N726" s="690"/>
      <c r="O726" s="690"/>
      <c r="P726" s="29"/>
      <c r="Q726" s="11"/>
      <c r="R726" s="11"/>
      <c r="S726" s="11"/>
    </row>
    <row r="727" spans="1:19" ht="14.25" hidden="1" customHeight="1">
      <c r="A727" s="3"/>
      <c r="B727" s="12" t="s">
        <v>962</v>
      </c>
      <c r="C727" s="3"/>
      <c r="D727" s="3"/>
      <c r="E727" s="12" t="s">
        <v>2693</v>
      </c>
      <c r="F727" s="3"/>
      <c r="G727" s="635"/>
      <c r="H727" s="3"/>
      <c r="I727" s="5">
        <v>1000</v>
      </c>
      <c r="J727" s="5"/>
      <c r="K727" s="5"/>
      <c r="L727" s="3"/>
      <c r="M727" s="6"/>
      <c r="N727" s="690"/>
      <c r="O727" s="690"/>
      <c r="P727" s="29"/>
      <c r="Q727" s="11"/>
      <c r="R727" s="11"/>
      <c r="S727" s="11"/>
    </row>
    <row r="728" spans="1:19" ht="14.25" hidden="1" customHeight="1">
      <c r="A728" s="3"/>
      <c r="B728" s="12" t="s">
        <v>962</v>
      </c>
      <c r="C728" s="3"/>
      <c r="D728" s="3"/>
      <c r="E728" s="12" t="s">
        <v>2763</v>
      </c>
      <c r="F728" s="3"/>
      <c r="G728" s="635"/>
      <c r="H728" s="3"/>
      <c r="I728" s="5">
        <v>250</v>
      </c>
      <c r="J728" s="5"/>
      <c r="K728" s="5"/>
      <c r="L728" s="3"/>
      <c r="M728" s="6"/>
      <c r="N728" s="690"/>
      <c r="O728" s="690"/>
      <c r="P728" s="29"/>
      <c r="Q728" s="11"/>
      <c r="R728" s="11"/>
      <c r="S728" s="11"/>
    </row>
    <row r="729" spans="1:19" ht="14.25" hidden="1" customHeight="1">
      <c r="A729" s="3"/>
      <c r="B729" s="12" t="s">
        <v>1007</v>
      </c>
      <c r="C729" s="3"/>
      <c r="D729" s="3"/>
      <c r="E729" s="12" t="s">
        <v>2694</v>
      </c>
      <c r="F729" s="3"/>
      <c r="G729" s="635">
        <v>160</v>
      </c>
      <c r="H729" s="3"/>
      <c r="I729" s="5">
        <v>1000</v>
      </c>
      <c r="J729" s="5"/>
      <c r="K729" s="5"/>
      <c r="L729" s="3"/>
      <c r="M729" s="6"/>
      <c r="N729" s="690"/>
      <c r="O729" s="690"/>
      <c r="P729" s="29"/>
      <c r="Q729" s="11"/>
      <c r="R729" s="11"/>
      <c r="S729" s="11"/>
    </row>
    <row r="730" spans="1:19" ht="14.25" hidden="1" customHeight="1">
      <c r="A730" s="3"/>
      <c r="B730" s="12" t="s">
        <v>1013</v>
      </c>
      <c r="C730" s="3"/>
      <c r="D730" s="3"/>
      <c r="E730" s="12" t="s">
        <v>3325</v>
      </c>
      <c r="F730" s="3"/>
      <c r="G730" s="635">
        <v>193</v>
      </c>
      <c r="H730" s="3">
        <v>2000</v>
      </c>
      <c r="I730" s="5">
        <v>1000</v>
      </c>
      <c r="J730" s="5"/>
      <c r="K730" s="5"/>
      <c r="L730" s="3"/>
      <c r="M730" s="6"/>
      <c r="N730" s="690"/>
      <c r="O730" s="690"/>
      <c r="P730" s="29"/>
      <c r="Q730" s="11"/>
      <c r="R730" s="11"/>
      <c r="S730" s="11"/>
    </row>
    <row r="731" spans="1:19" ht="14.25" hidden="1" customHeight="1">
      <c r="A731" s="3"/>
      <c r="B731" s="12" t="s">
        <v>1013</v>
      </c>
      <c r="C731" s="3"/>
      <c r="D731" s="3"/>
      <c r="E731" s="12" t="s">
        <v>3612</v>
      </c>
      <c r="F731" s="3"/>
      <c r="G731" s="635"/>
      <c r="H731" s="3"/>
      <c r="I731" s="5">
        <v>1000</v>
      </c>
      <c r="J731" s="5"/>
      <c r="K731" s="5"/>
      <c r="L731" s="3"/>
      <c r="M731" s="6"/>
      <c r="N731" s="690"/>
      <c r="O731" s="690"/>
      <c r="P731" s="29"/>
      <c r="Q731" s="11"/>
      <c r="R731" s="11"/>
      <c r="S731" s="11"/>
    </row>
    <row r="732" spans="1:19" ht="14.25" hidden="1" customHeight="1">
      <c r="A732" s="3"/>
      <c r="B732" s="12" t="s">
        <v>1013</v>
      </c>
      <c r="C732" s="3"/>
      <c r="D732" s="3"/>
      <c r="E732" s="12" t="s">
        <v>3613</v>
      </c>
      <c r="F732" s="3"/>
      <c r="G732" s="635"/>
      <c r="H732" s="3"/>
      <c r="I732" s="5">
        <v>1000</v>
      </c>
      <c r="J732" s="5"/>
      <c r="K732" s="5"/>
      <c r="L732" s="3"/>
      <c r="M732" s="6"/>
      <c r="N732" s="690"/>
      <c r="O732" s="690"/>
      <c r="P732" s="29"/>
      <c r="Q732" s="11"/>
      <c r="R732" s="11"/>
      <c r="S732" s="11"/>
    </row>
    <row r="733" spans="1:19" ht="14.25" hidden="1" customHeight="1">
      <c r="A733" s="3"/>
      <c r="B733" s="12" t="s">
        <v>3614</v>
      </c>
      <c r="C733" s="3"/>
      <c r="D733" s="3"/>
      <c r="E733" s="12" t="s">
        <v>3615</v>
      </c>
      <c r="F733" s="3"/>
      <c r="G733" s="635"/>
      <c r="H733" s="3"/>
      <c r="I733" s="5">
        <v>500</v>
      </c>
      <c r="J733" s="5"/>
      <c r="K733" s="5"/>
      <c r="L733" s="3"/>
      <c r="M733" s="6"/>
      <c r="N733" s="690"/>
      <c r="O733" s="690"/>
      <c r="P733" s="29"/>
      <c r="Q733" s="11"/>
      <c r="R733" s="11"/>
      <c r="S733" s="11"/>
    </row>
    <row r="734" spans="1:19" ht="14.25" hidden="1" customHeight="1">
      <c r="A734" s="3"/>
      <c r="B734" s="12" t="s">
        <v>3614</v>
      </c>
      <c r="C734" s="3"/>
      <c r="D734" s="3"/>
      <c r="E734" s="12" t="s">
        <v>3616</v>
      </c>
      <c r="F734" s="3"/>
      <c r="G734" s="635"/>
      <c r="H734" s="3"/>
      <c r="I734" s="5">
        <v>500</v>
      </c>
      <c r="J734" s="5"/>
      <c r="K734" s="5"/>
      <c r="L734" s="3"/>
      <c r="M734" s="6"/>
      <c r="N734" s="690"/>
      <c r="O734" s="690"/>
      <c r="P734" s="29"/>
      <c r="Q734" s="11"/>
      <c r="R734" s="11"/>
      <c r="S734" s="11"/>
    </row>
    <row r="735" spans="1:19" ht="14.25" hidden="1" customHeight="1">
      <c r="A735" s="3"/>
      <c r="B735" s="12" t="s">
        <v>3614</v>
      </c>
      <c r="C735" s="3"/>
      <c r="D735" s="3"/>
      <c r="E735" s="12" t="s">
        <v>2695</v>
      </c>
      <c r="F735" s="3"/>
      <c r="G735" s="635"/>
      <c r="H735" s="3"/>
      <c r="I735" s="5">
        <v>1000</v>
      </c>
      <c r="J735" s="5"/>
      <c r="K735" s="5"/>
      <c r="L735" s="3"/>
      <c r="M735" s="6"/>
      <c r="N735" s="690"/>
      <c r="O735" s="690"/>
      <c r="P735" s="29"/>
      <c r="Q735" s="11"/>
      <c r="R735" s="11"/>
      <c r="S735" s="11"/>
    </row>
    <row r="736" spans="1:19" ht="14.25" hidden="1" customHeight="1">
      <c r="A736" s="3"/>
      <c r="B736" s="12" t="s">
        <v>1166</v>
      </c>
      <c r="C736" s="3"/>
      <c r="D736" s="3"/>
      <c r="E736" s="12" t="s">
        <v>3327</v>
      </c>
      <c r="F736" s="3"/>
      <c r="G736" s="635"/>
      <c r="H736" s="3"/>
      <c r="I736" s="5">
        <v>250</v>
      </c>
      <c r="J736" s="5"/>
      <c r="K736" s="5"/>
      <c r="L736" s="3"/>
      <c r="M736" s="6"/>
      <c r="N736" s="690"/>
      <c r="O736" s="690"/>
      <c r="P736" s="29"/>
      <c r="Q736" s="11"/>
      <c r="R736" s="11"/>
      <c r="S736" s="11"/>
    </row>
    <row r="737" spans="1:19" ht="14.25" hidden="1" customHeight="1">
      <c r="A737" s="3"/>
      <c r="B737" s="12" t="s">
        <v>1166</v>
      </c>
      <c r="C737" s="3"/>
      <c r="D737" s="3"/>
      <c r="E737" s="12" t="s">
        <v>3326</v>
      </c>
      <c r="F737" s="3"/>
      <c r="G737" s="635">
        <v>57</v>
      </c>
      <c r="H737" s="3">
        <v>750</v>
      </c>
      <c r="I737" s="5">
        <v>150</v>
      </c>
      <c r="J737" s="5"/>
      <c r="K737" s="5"/>
      <c r="L737" s="3"/>
      <c r="M737" s="6"/>
      <c r="N737" s="690"/>
      <c r="O737" s="690"/>
      <c r="P737" s="29"/>
      <c r="Q737" s="11"/>
      <c r="R737" s="11"/>
      <c r="S737" s="11"/>
    </row>
    <row r="738" spans="1:19" ht="14.25" hidden="1" customHeight="1">
      <c r="A738" s="3"/>
      <c r="B738" s="12" t="s">
        <v>1166</v>
      </c>
      <c r="C738" s="3"/>
      <c r="D738" s="3"/>
      <c r="E738" s="12" t="s">
        <v>3264</v>
      </c>
      <c r="F738" s="3"/>
      <c r="G738" s="635"/>
      <c r="H738" s="3"/>
      <c r="I738" s="5">
        <v>250</v>
      </c>
      <c r="J738" s="5"/>
      <c r="K738" s="5"/>
      <c r="L738" s="3"/>
      <c r="M738" s="6"/>
      <c r="N738" s="690"/>
      <c r="O738" s="690"/>
      <c r="P738" s="29"/>
      <c r="Q738" s="11"/>
      <c r="R738" s="11"/>
      <c r="S738" s="11"/>
    </row>
    <row r="739" spans="1:19" ht="14.25" hidden="1" customHeight="1">
      <c r="A739" s="3"/>
      <c r="B739" s="12" t="s">
        <v>1166</v>
      </c>
      <c r="C739" s="3"/>
      <c r="D739" s="3"/>
      <c r="E739" s="12" t="s">
        <v>3617</v>
      </c>
      <c r="F739" s="3"/>
      <c r="G739" s="635"/>
      <c r="H739" s="3"/>
      <c r="I739" s="5">
        <v>250</v>
      </c>
      <c r="J739" s="5"/>
      <c r="K739" s="5"/>
      <c r="L739" s="3"/>
      <c r="M739" s="6"/>
      <c r="N739" s="690"/>
      <c r="O739" s="690"/>
      <c r="P739" s="29"/>
      <c r="Q739" s="11"/>
      <c r="R739" s="11"/>
      <c r="S739" s="11"/>
    </row>
    <row r="740" spans="1:19" ht="14.25" hidden="1" customHeight="1">
      <c r="A740" s="3"/>
      <c r="B740" s="12" t="s">
        <v>3618</v>
      </c>
      <c r="C740" s="3"/>
      <c r="D740" s="3"/>
      <c r="E740" s="12" t="s">
        <v>3589</v>
      </c>
      <c r="F740" s="3"/>
      <c r="G740" s="635"/>
      <c r="H740" s="3"/>
      <c r="I740" s="5">
        <v>1000</v>
      </c>
      <c r="J740" s="5"/>
      <c r="K740" s="5"/>
      <c r="L740" s="3"/>
      <c r="M740" s="6"/>
      <c r="N740" s="690"/>
      <c r="O740" s="690"/>
      <c r="P740" s="29"/>
      <c r="Q740" s="11"/>
      <c r="R740" s="11"/>
      <c r="S740" s="11"/>
    </row>
    <row r="741" spans="1:19" ht="14.25" hidden="1" customHeight="1">
      <c r="A741" s="3"/>
      <c r="B741" s="12" t="s">
        <v>3619</v>
      </c>
      <c r="C741" s="3"/>
      <c r="D741" s="3"/>
      <c r="E741" s="12" t="s">
        <v>3596</v>
      </c>
      <c r="F741" s="3"/>
      <c r="G741" s="635"/>
      <c r="H741" s="3"/>
      <c r="I741" s="5">
        <v>500</v>
      </c>
      <c r="J741" s="5"/>
      <c r="K741" s="5"/>
      <c r="L741" s="3"/>
      <c r="M741" s="6"/>
      <c r="N741" s="690"/>
      <c r="O741" s="690"/>
      <c r="P741" s="29"/>
      <c r="Q741" s="11"/>
      <c r="R741" s="11"/>
      <c r="S741" s="11"/>
    </row>
    <row r="742" spans="1:19" ht="14.25" hidden="1" customHeight="1">
      <c r="A742" s="3"/>
      <c r="B742" s="12" t="s">
        <v>3620</v>
      </c>
      <c r="C742" s="3"/>
      <c r="D742" s="3"/>
      <c r="E742" s="12" t="s">
        <v>2695</v>
      </c>
      <c r="F742" s="3"/>
      <c r="G742" s="635"/>
      <c r="H742" s="3"/>
      <c r="I742" s="5">
        <v>1000</v>
      </c>
      <c r="J742" s="5"/>
      <c r="K742" s="5"/>
      <c r="L742" s="3"/>
      <c r="M742" s="6"/>
      <c r="N742" s="690"/>
      <c r="O742" s="690"/>
      <c r="P742" s="29"/>
      <c r="Q742" s="11"/>
      <c r="R742" s="11"/>
      <c r="S742" s="11"/>
    </row>
    <row r="743" spans="1:19" ht="14.25" hidden="1" customHeight="1">
      <c r="A743" s="3"/>
      <c r="B743" s="12" t="s">
        <v>1232</v>
      </c>
      <c r="C743" s="3"/>
      <c r="D743" s="3"/>
      <c r="E743" s="12" t="s">
        <v>2695</v>
      </c>
      <c r="F743" s="3"/>
      <c r="G743" s="635">
        <v>189.5</v>
      </c>
      <c r="H743" s="3">
        <v>5210</v>
      </c>
      <c r="I743" s="5">
        <v>1000</v>
      </c>
      <c r="J743" s="5"/>
      <c r="K743" s="5"/>
      <c r="L743" s="3"/>
      <c r="M743" s="6"/>
      <c r="N743" s="690"/>
      <c r="O743" s="690"/>
      <c r="P743" s="29"/>
      <c r="Q743" s="11"/>
      <c r="R743" s="11"/>
      <c r="S743" s="11"/>
    </row>
    <row r="744" spans="1:19" ht="14.25" hidden="1" customHeight="1">
      <c r="A744" s="3"/>
      <c r="B744" s="12" t="s">
        <v>1235</v>
      </c>
      <c r="C744" s="3"/>
      <c r="D744" s="3"/>
      <c r="E744" s="12" t="s">
        <v>2695</v>
      </c>
      <c r="F744" s="3"/>
      <c r="G744" s="635"/>
      <c r="H744" s="3"/>
      <c r="I744" s="5">
        <v>1000</v>
      </c>
      <c r="J744" s="5"/>
      <c r="K744" s="5"/>
      <c r="L744" s="3"/>
      <c r="M744" s="6"/>
      <c r="N744" s="690"/>
      <c r="O744" s="690"/>
      <c r="P744" s="29"/>
      <c r="Q744" s="11"/>
      <c r="R744" s="11"/>
      <c r="S744" s="11"/>
    </row>
    <row r="745" spans="1:19" ht="14.25" hidden="1" customHeight="1">
      <c r="A745" s="3"/>
      <c r="B745" s="12" t="s">
        <v>1238</v>
      </c>
      <c r="C745" s="3"/>
      <c r="D745" s="3"/>
      <c r="E745" s="12" t="s">
        <v>2760</v>
      </c>
      <c r="F745" s="3"/>
      <c r="G745" s="635">
        <v>148</v>
      </c>
      <c r="H745" s="3"/>
      <c r="I745" s="5">
        <v>1000</v>
      </c>
      <c r="J745" s="5"/>
      <c r="K745" s="5"/>
      <c r="L745" s="3"/>
      <c r="M745" s="6"/>
      <c r="N745" s="690"/>
      <c r="O745" s="690"/>
      <c r="P745" s="29"/>
      <c r="Q745" s="11"/>
      <c r="R745" s="11"/>
      <c r="S745" s="11"/>
    </row>
    <row r="746" spans="1:19" ht="14.25" hidden="1" customHeight="1">
      <c r="A746" s="3"/>
      <c r="B746" s="12" t="s">
        <v>1241</v>
      </c>
      <c r="C746" s="3"/>
      <c r="D746" s="3"/>
      <c r="E746" s="12" t="s">
        <v>3621</v>
      </c>
      <c r="F746" s="3"/>
      <c r="G746" s="635"/>
      <c r="H746" s="3"/>
      <c r="I746" s="5">
        <v>1000</v>
      </c>
      <c r="J746" s="5"/>
      <c r="K746" s="5"/>
      <c r="L746" s="3"/>
      <c r="M746" s="6"/>
      <c r="N746" s="690"/>
      <c r="O746" s="690"/>
      <c r="P746" s="29"/>
      <c r="Q746" s="11"/>
      <c r="R746" s="11"/>
      <c r="S746" s="11"/>
    </row>
    <row r="747" spans="1:19" ht="14.25" hidden="1" customHeight="1">
      <c r="A747" s="3"/>
      <c r="B747" s="12" t="s">
        <v>3622</v>
      </c>
      <c r="C747" s="3"/>
      <c r="D747" s="3"/>
      <c r="E747" s="12" t="s">
        <v>2695</v>
      </c>
      <c r="F747" s="3"/>
      <c r="G747" s="635"/>
      <c r="H747" s="3"/>
      <c r="I747" s="5">
        <v>1000</v>
      </c>
      <c r="J747" s="5"/>
      <c r="K747" s="5"/>
      <c r="L747" s="3"/>
      <c r="M747" s="6"/>
      <c r="N747" s="690"/>
      <c r="O747" s="690"/>
      <c r="P747" s="29"/>
      <c r="Q747" s="11"/>
      <c r="R747" s="11"/>
      <c r="S747" s="11"/>
    </row>
    <row r="748" spans="1:19" ht="14.25" hidden="1" customHeight="1">
      <c r="A748" s="3"/>
      <c r="B748" s="12" t="s">
        <v>1306</v>
      </c>
      <c r="C748" s="3"/>
      <c r="D748" s="3"/>
      <c r="E748" s="12" t="s">
        <v>3623</v>
      </c>
      <c r="F748" s="3"/>
      <c r="G748" s="635"/>
      <c r="H748" s="3"/>
      <c r="I748" s="5">
        <v>250</v>
      </c>
      <c r="J748" s="5"/>
      <c r="K748" s="5"/>
      <c r="L748" s="3"/>
      <c r="M748" s="6"/>
      <c r="N748" s="690"/>
      <c r="O748" s="690"/>
      <c r="P748" s="29"/>
      <c r="Q748" s="11"/>
      <c r="R748" s="11"/>
      <c r="S748" s="11"/>
    </row>
    <row r="749" spans="1:19" ht="14.25" hidden="1" customHeight="1">
      <c r="A749" s="3"/>
      <c r="B749" s="12" t="s">
        <v>1306</v>
      </c>
      <c r="C749" s="3"/>
      <c r="D749" s="3"/>
      <c r="E749" s="12" t="s">
        <v>3610</v>
      </c>
      <c r="F749" s="3"/>
      <c r="G749" s="635"/>
      <c r="H749" s="3"/>
      <c r="I749" s="5">
        <v>500</v>
      </c>
      <c r="J749" s="5"/>
      <c r="K749" s="5"/>
      <c r="L749" s="3"/>
      <c r="M749" s="6"/>
      <c r="N749" s="690"/>
      <c r="O749" s="690"/>
      <c r="P749" s="29"/>
      <c r="Q749" s="11"/>
      <c r="R749" s="11"/>
      <c r="S749" s="11"/>
    </row>
    <row r="750" spans="1:19" ht="14.25" hidden="1" customHeight="1">
      <c r="A750" s="3"/>
      <c r="B750" s="12" t="s">
        <v>1306</v>
      </c>
      <c r="C750" s="3"/>
      <c r="D750" s="3"/>
      <c r="E750" s="12" t="s">
        <v>3624</v>
      </c>
      <c r="F750" s="3"/>
      <c r="G750" s="635">
        <v>60</v>
      </c>
      <c r="H750" s="3"/>
      <c r="I750" s="5">
        <v>500</v>
      </c>
      <c r="J750" s="5"/>
      <c r="K750" s="5"/>
      <c r="L750" s="3"/>
      <c r="M750" s="6"/>
      <c r="N750" s="690"/>
      <c r="O750" s="690"/>
      <c r="P750" s="29"/>
      <c r="Q750" s="11"/>
      <c r="R750" s="11"/>
      <c r="S750" s="11"/>
    </row>
    <row r="751" spans="1:19" ht="14.25" hidden="1" customHeight="1">
      <c r="A751" s="3"/>
      <c r="B751" s="12" t="s">
        <v>1306</v>
      </c>
      <c r="C751" s="3"/>
      <c r="D751" s="3"/>
      <c r="E751" s="12" t="s">
        <v>2693</v>
      </c>
      <c r="F751" s="3"/>
      <c r="G751" s="635"/>
      <c r="H751" s="3"/>
      <c r="I751" s="5">
        <v>1000</v>
      </c>
      <c r="J751" s="5"/>
      <c r="K751" s="5"/>
      <c r="L751" s="3"/>
      <c r="M751" s="6"/>
      <c r="N751" s="690"/>
      <c r="O751" s="690"/>
      <c r="P751" s="29"/>
      <c r="Q751" s="11"/>
      <c r="R751" s="11"/>
      <c r="S751" s="11"/>
    </row>
    <row r="752" spans="1:19" ht="14.25" hidden="1" customHeight="1">
      <c r="A752" s="3"/>
      <c r="B752" s="12" t="s">
        <v>1306</v>
      </c>
      <c r="C752" s="3"/>
      <c r="D752" s="3"/>
      <c r="E752" s="12" t="s">
        <v>3625</v>
      </c>
      <c r="F752" s="3"/>
      <c r="G752" s="635"/>
      <c r="H752" s="3"/>
      <c r="I752" s="5">
        <v>500</v>
      </c>
      <c r="J752" s="5"/>
      <c r="K752" s="5"/>
      <c r="L752" s="3"/>
      <c r="M752" s="6"/>
      <c r="N752" s="690"/>
      <c r="O752" s="690"/>
      <c r="P752" s="29"/>
      <c r="Q752" s="11"/>
      <c r="R752" s="11"/>
      <c r="S752" s="11"/>
    </row>
    <row r="753" spans="1:19" ht="14.25" hidden="1" customHeight="1">
      <c r="A753" s="3"/>
      <c r="B753" s="12" t="s">
        <v>1306</v>
      </c>
      <c r="C753" s="3"/>
      <c r="D753" s="3"/>
      <c r="E753" s="12" t="s">
        <v>2763</v>
      </c>
      <c r="F753" s="3"/>
      <c r="G753" s="635"/>
      <c r="H753" s="3"/>
      <c r="I753" s="5">
        <v>250</v>
      </c>
      <c r="J753" s="5"/>
      <c r="K753" s="5"/>
      <c r="L753" s="3"/>
      <c r="M753" s="6"/>
      <c r="N753" s="690"/>
      <c r="O753" s="690"/>
      <c r="P753" s="29"/>
      <c r="Q753" s="11"/>
      <c r="R753" s="11"/>
      <c r="S753" s="11"/>
    </row>
    <row r="754" spans="1:19" ht="14.25" hidden="1" customHeight="1">
      <c r="A754" s="3"/>
      <c r="B754" s="12" t="s">
        <v>3626</v>
      </c>
      <c r="C754" s="3"/>
      <c r="D754" s="3"/>
      <c r="E754" s="12" t="s">
        <v>3627</v>
      </c>
      <c r="F754" s="3"/>
      <c r="G754" s="635">
        <v>60</v>
      </c>
      <c r="H754" s="3"/>
      <c r="I754" s="5">
        <v>500</v>
      </c>
      <c r="J754" s="5"/>
      <c r="K754" s="5"/>
      <c r="L754" s="3"/>
      <c r="M754" s="6"/>
      <c r="N754" s="690"/>
      <c r="O754" s="690"/>
      <c r="P754" s="29"/>
      <c r="Q754" s="11"/>
      <c r="R754" s="11"/>
      <c r="S754" s="11"/>
    </row>
    <row r="755" spans="1:19" ht="14.25" hidden="1" customHeight="1">
      <c r="A755" s="3"/>
      <c r="B755" s="12" t="s">
        <v>3628</v>
      </c>
      <c r="C755" s="3"/>
      <c r="D755" s="3"/>
      <c r="E755" s="12" t="s">
        <v>3629</v>
      </c>
      <c r="F755" s="3"/>
      <c r="G755" s="635"/>
      <c r="H755" s="3"/>
      <c r="I755" s="5">
        <v>1000</v>
      </c>
      <c r="J755" s="5"/>
      <c r="K755" s="5"/>
      <c r="L755" s="3"/>
      <c r="M755" s="6"/>
      <c r="N755" s="690"/>
      <c r="O755" s="690"/>
      <c r="P755" s="29"/>
      <c r="Q755" s="11"/>
      <c r="R755" s="11"/>
      <c r="S755" s="11"/>
    </row>
    <row r="756" spans="1:19" ht="14.25" hidden="1" customHeight="1">
      <c r="A756" s="3"/>
      <c r="B756" s="12" t="s">
        <v>1972</v>
      </c>
      <c r="C756" s="3"/>
      <c r="D756" s="3"/>
      <c r="E756" s="12" t="s">
        <v>2697</v>
      </c>
      <c r="F756" s="3"/>
      <c r="G756" s="635">
        <v>140</v>
      </c>
      <c r="H756" s="3"/>
      <c r="I756" s="5">
        <v>1000</v>
      </c>
      <c r="J756" s="5"/>
      <c r="K756" s="5"/>
      <c r="L756" s="3"/>
      <c r="M756" s="6"/>
      <c r="N756" s="690"/>
      <c r="O756" s="690"/>
      <c r="P756" s="29"/>
      <c r="Q756" s="11"/>
      <c r="R756" s="11"/>
      <c r="S756" s="11"/>
    </row>
    <row r="757" spans="1:19" ht="14.25" hidden="1" customHeight="1">
      <c r="A757" s="3"/>
      <c r="B757" s="12" t="s">
        <v>1973</v>
      </c>
      <c r="C757" s="3"/>
      <c r="D757" s="3"/>
      <c r="E757" s="12" t="s">
        <v>3327</v>
      </c>
      <c r="F757" s="3"/>
      <c r="G757" s="635">
        <v>78</v>
      </c>
      <c r="H757" s="3">
        <v>750</v>
      </c>
      <c r="I757" s="5">
        <v>250</v>
      </c>
      <c r="J757" s="5"/>
      <c r="K757" s="5"/>
      <c r="L757" s="3"/>
      <c r="M757" s="6"/>
      <c r="N757" s="690"/>
      <c r="O757" s="690"/>
      <c r="P757" s="29"/>
      <c r="Q757" s="11"/>
      <c r="R757" s="11"/>
      <c r="S757" s="11"/>
    </row>
    <row r="758" spans="1:19" ht="14.25" hidden="1" customHeight="1">
      <c r="A758" s="3"/>
      <c r="B758" s="12" t="s">
        <v>1978</v>
      </c>
      <c r="C758" s="3"/>
      <c r="D758" s="3"/>
      <c r="E758" s="12" t="s">
        <v>3630</v>
      </c>
      <c r="F758" s="3"/>
      <c r="G758" s="635"/>
      <c r="H758" s="3"/>
      <c r="I758" s="5">
        <v>400</v>
      </c>
      <c r="J758" s="5"/>
      <c r="K758" s="5"/>
      <c r="L758" s="3"/>
      <c r="M758" s="6"/>
      <c r="N758" s="690"/>
      <c r="O758" s="690"/>
      <c r="P758" s="29"/>
      <c r="Q758" s="11"/>
      <c r="R758" s="11"/>
      <c r="S758" s="11"/>
    </row>
    <row r="759" spans="1:19" ht="14.25" hidden="1" customHeight="1">
      <c r="A759" s="3"/>
      <c r="B759" s="12" t="s">
        <v>1978</v>
      </c>
      <c r="C759" s="3"/>
      <c r="D759" s="3"/>
      <c r="E759" s="12" t="s">
        <v>3231</v>
      </c>
      <c r="F759" s="3"/>
      <c r="G759" s="635"/>
      <c r="H759" s="3"/>
      <c r="I759" s="5">
        <v>1000</v>
      </c>
      <c r="J759" s="5"/>
      <c r="K759" s="5"/>
      <c r="L759" s="3"/>
      <c r="M759" s="6"/>
      <c r="N759" s="690"/>
      <c r="O759" s="690"/>
      <c r="P759" s="29"/>
      <c r="Q759" s="11"/>
      <c r="R759" s="11"/>
      <c r="S759" s="11"/>
    </row>
    <row r="760" spans="1:19" ht="14.25" hidden="1" customHeight="1">
      <c r="A760" s="3"/>
      <c r="B760" s="12" t="s">
        <v>3631</v>
      </c>
      <c r="C760" s="3"/>
      <c r="D760" s="3"/>
      <c r="E760" s="12" t="s">
        <v>2812</v>
      </c>
      <c r="F760" s="3"/>
      <c r="G760" s="635">
        <v>55</v>
      </c>
      <c r="H760" s="3"/>
      <c r="I760" s="5">
        <v>250</v>
      </c>
      <c r="J760" s="5"/>
      <c r="K760" s="5"/>
      <c r="L760" s="3"/>
      <c r="M760" s="6"/>
      <c r="N760" s="690"/>
      <c r="O760" s="690"/>
      <c r="P760" s="29"/>
      <c r="Q760" s="11"/>
      <c r="R760" s="11"/>
      <c r="S760" s="11"/>
    </row>
    <row r="761" spans="1:19" ht="14.25" hidden="1" customHeight="1">
      <c r="A761" s="3"/>
      <c r="B761" s="12" t="s">
        <v>1980</v>
      </c>
      <c r="C761" s="3"/>
      <c r="D761" s="3"/>
      <c r="E761" s="12" t="s">
        <v>3589</v>
      </c>
      <c r="F761" s="3"/>
      <c r="G761" s="635"/>
      <c r="H761" s="3"/>
      <c r="I761" s="5">
        <v>1000</v>
      </c>
      <c r="J761" s="5"/>
      <c r="K761" s="5"/>
      <c r="L761" s="3"/>
      <c r="M761" s="6"/>
      <c r="N761" s="690"/>
      <c r="O761" s="690"/>
      <c r="P761" s="29"/>
      <c r="Q761" s="11"/>
      <c r="R761" s="11"/>
      <c r="S761" s="11"/>
    </row>
    <row r="762" spans="1:19" ht="14.25" hidden="1" customHeight="1">
      <c r="A762" s="3"/>
      <c r="B762" s="12" t="s">
        <v>1980</v>
      </c>
      <c r="C762" s="3"/>
      <c r="D762" s="3"/>
      <c r="E762" s="12" t="s">
        <v>3323</v>
      </c>
      <c r="F762" s="3"/>
      <c r="G762" s="635">
        <v>125</v>
      </c>
      <c r="H762" s="3">
        <v>450</v>
      </c>
      <c r="I762" s="5">
        <v>225</v>
      </c>
      <c r="J762" s="5"/>
      <c r="K762" s="5"/>
      <c r="L762" s="3"/>
      <c r="M762" s="6"/>
      <c r="N762" s="690"/>
      <c r="O762" s="690"/>
      <c r="P762" s="29"/>
      <c r="Q762" s="11"/>
      <c r="R762" s="11"/>
      <c r="S762" s="11"/>
    </row>
    <row r="763" spans="1:19" ht="14.25" hidden="1" customHeight="1">
      <c r="A763" s="3"/>
      <c r="B763" s="12" t="s">
        <v>1980</v>
      </c>
      <c r="C763" s="3"/>
      <c r="D763" s="3"/>
      <c r="E763" s="12" t="s">
        <v>2699</v>
      </c>
      <c r="F763" s="3"/>
      <c r="G763" s="635"/>
      <c r="H763" s="3"/>
      <c r="I763" s="5">
        <v>1000</v>
      </c>
      <c r="J763" s="5"/>
      <c r="K763" s="5"/>
      <c r="L763" s="3"/>
      <c r="M763" s="6"/>
      <c r="N763" s="690"/>
      <c r="O763" s="690"/>
      <c r="P763" s="29"/>
      <c r="Q763" s="11"/>
      <c r="R763" s="11"/>
      <c r="S763" s="11"/>
    </row>
    <row r="764" spans="1:19" ht="14.25" hidden="1" customHeight="1">
      <c r="A764" s="3"/>
      <c r="B764" s="12" t="s">
        <v>1980</v>
      </c>
      <c r="C764" s="3"/>
      <c r="D764" s="3"/>
      <c r="E764" s="12" t="s">
        <v>3632</v>
      </c>
      <c r="F764" s="3"/>
      <c r="G764" s="635"/>
      <c r="H764" s="3"/>
      <c r="I764" s="5">
        <v>1000</v>
      </c>
      <c r="J764" s="5"/>
      <c r="K764" s="5"/>
      <c r="L764" s="3"/>
      <c r="M764" s="6"/>
      <c r="N764" s="690"/>
      <c r="O764" s="690"/>
      <c r="P764" s="29"/>
      <c r="Q764" s="11"/>
      <c r="R764" s="11"/>
      <c r="S764" s="11"/>
    </row>
    <row r="765" spans="1:19" ht="14.25" hidden="1" customHeight="1">
      <c r="A765" s="3"/>
      <c r="B765" s="12" t="s">
        <v>1980</v>
      </c>
      <c r="C765" s="3"/>
      <c r="D765" s="3"/>
      <c r="E765" s="12" t="s">
        <v>2761</v>
      </c>
      <c r="F765" s="3"/>
      <c r="G765" s="635">
        <v>125</v>
      </c>
      <c r="H765" s="3">
        <v>900</v>
      </c>
      <c r="I765" s="5">
        <v>450</v>
      </c>
      <c r="J765" s="5"/>
      <c r="K765" s="5"/>
      <c r="L765" s="3"/>
      <c r="M765" s="6"/>
      <c r="N765" s="690"/>
      <c r="O765" s="690"/>
      <c r="P765" s="29"/>
      <c r="Q765" s="11"/>
      <c r="R765" s="11"/>
      <c r="S765" s="11"/>
    </row>
    <row r="766" spans="1:19" ht="14.25" hidden="1" customHeight="1">
      <c r="A766" s="3"/>
      <c r="B766" s="12" t="s">
        <v>1980</v>
      </c>
      <c r="C766" s="3"/>
      <c r="D766" s="3"/>
      <c r="E766" s="12" t="s">
        <v>3323</v>
      </c>
      <c r="F766" s="3"/>
      <c r="G766" s="635"/>
      <c r="H766" s="3"/>
      <c r="I766" s="5">
        <v>225</v>
      </c>
      <c r="J766" s="5"/>
      <c r="K766" s="5"/>
      <c r="L766" s="3"/>
      <c r="M766" s="6"/>
      <c r="N766" s="690"/>
      <c r="O766" s="690"/>
      <c r="P766" s="29"/>
      <c r="Q766" s="11"/>
      <c r="R766" s="11"/>
      <c r="S766" s="11"/>
    </row>
    <row r="767" spans="1:19" ht="14.25" hidden="1" customHeight="1">
      <c r="A767" s="3"/>
      <c r="B767" s="12" t="s">
        <v>2134</v>
      </c>
      <c r="C767" s="3"/>
      <c r="D767" s="3"/>
      <c r="E767" s="12" t="s">
        <v>2812</v>
      </c>
      <c r="F767" s="3"/>
      <c r="G767" s="635"/>
      <c r="H767" s="3"/>
      <c r="I767" s="5">
        <v>250</v>
      </c>
      <c r="J767" s="5"/>
      <c r="K767" s="5"/>
      <c r="L767" s="3"/>
      <c r="M767" s="6"/>
      <c r="N767" s="690"/>
      <c r="O767" s="690"/>
      <c r="P767" s="29"/>
      <c r="Q767" s="11"/>
      <c r="R767" s="11"/>
      <c r="S767" s="11"/>
    </row>
    <row r="768" spans="1:19" ht="14.25" hidden="1" customHeight="1">
      <c r="A768" s="3"/>
      <c r="B768" s="12" t="s">
        <v>3633</v>
      </c>
      <c r="C768" s="3"/>
      <c r="D768" s="3"/>
      <c r="E768" s="12" t="s">
        <v>3621</v>
      </c>
      <c r="F768" s="3"/>
      <c r="G768" s="635"/>
      <c r="H768" s="3"/>
      <c r="I768" s="5">
        <v>1000</v>
      </c>
      <c r="J768" s="5"/>
      <c r="K768" s="5"/>
      <c r="L768" s="3"/>
      <c r="M768" s="6"/>
      <c r="N768" s="690"/>
      <c r="O768" s="690"/>
      <c r="P768" s="29"/>
      <c r="Q768" s="11"/>
      <c r="R768" s="11"/>
      <c r="S768" s="11"/>
    </row>
    <row r="769" spans="1:19" ht="14.25" hidden="1" customHeight="1">
      <c r="A769" s="3"/>
      <c r="B769" s="12" t="s">
        <v>3634</v>
      </c>
      <c r="C769" s="3"/>
      <c r="D769" s="3"/>
      <c r="E769" s="12" t="s">
        <v>3327</v>
      </c>
      <c r="F769" s="3"/>
      <c r="G769" s="635">
        <v>72</v>
      </c>
      <c r="H769" s="3"/>
      <c r="I769" s="5">
        <v>250</v>
      </c>
      <c r="J769" s="5"/>
      <c r="K769" s="5"/>
      <c r="L769" s="3"/>
      <c r="M769" s="6"/>
      <c r="N769" s="690"/>
      <c r="O769" s="690"/>
      <c r="P769" s="29"/>
      <c r="Q769" s="11"/>
      <c r="R769" s="11"/>
      <c r="S769" s="11"/>
    </row>
    <row r="770" spans="1:19" ht="14.25" hidden="1" customHeight="1">
      <c r="A770" s="3"/>
      <c r="B770" s="12" t="s">
        <v>2238</v>
      </c>
      <c r="C770" s="3"/>
      <c r="D770" s="3"/>
      <c r="E770" s="12" t="s">
        <v>3635</v>
      </c>
      <c r="F770" s="3"/>
      <c r="G770" s="635"/>
      <c r="H770" s="3"/>
      <c r="I770" s="5">
        <v>500</v>
      </c>
      <c r="J770" s="5"/>
      <c r="K770" s="5"/>
      <c r="L770" s="3"/>
      <c r="M770" s="6"/>
      <c r="N770" s="690"/>
      <c r="O770" s="690"/>
      <c r="P770" s="29"/>
      <c r="Q770" s="11"/>
      <c r="R770" s="11"/>
      <c r="S770" s="11"/>
    </row>
    <row r="771" spans="1:19" ht="14.25" hidden="1" customHeight="1">
      <c r="A771" s="3"/>
      <c r="B771" s="12" t="s">
        <v>2238</v>
      </c>
      <c r="C771" s="3"/>
      <c r="D771" s="3"/>
      <c r="E771" s="12" t="s">
        <v>3636</v>
      </c>
      <c r="F771" s="3"/>
      <c r="G771" s="635"/>
      <c r="H771" s="3"/>
      <c r="I771" s="5">
        <v>500</v>
      </c>
      <c r="J771" s="5"/>
      <c r="K771" s="5"/>
      <c r="L771" s="3"/>
      <c r="M771" s="6"/>
      <c r="N771" s="690"/>
      <c r="O771" s="690"/>
      <c r="P771" s="29"/>
      <c r="Q771" s="11"/>
      <c r="R771" s="11"/>
      <c r="S771" s="11"/>
    </row>
    <row r="772" spans="1:19" ht="14.25" hidden="1" customHeight="1">
      <c r="A772" s="3"/>
      <c r="B772" s="12" t="s">
        <v>2238</v>
      </c>
      <c r="C772" s="3"/>
      <c r="D772" s="3"/>
      <c r="E772" s="12" t="s">
        <v>2762</v>
      </c>
      <c r="F772" s="3"/>
      <c r="G772" s="635">
        <v>70</v>
      </c>
      <c r="H772" s="3"/>
      <c r="I772" s="5">
        <v>360</v>
      </c>
      <c r="J772" s="5"/>
      <c r="K772" s="5"/>
      <c r="L772" s="3"/>
      <c r="M772" s="6"/>
      <c r="N772" s="690"/>
      <c r="O772" s="690"/>
      <c r="P772" s="29"/>
      <c r="Q772" s="11"/>
      <c r="R772" s="11"/>
      <c r="S772" s="11"/>
    </row>
    <row r="773" spans="1:19" ht="14.25" hidden="1" customHeight="1">
      <c r="A773" s="3"/>
      <c r="B773" s="12" t="s">
        <v>3637</v>
      </c>
      <c r="C773" s="3"/>
      <c r="D773" s="3"/>
      <c r="E773" s="12" t="s">
        <v>3638</v>
      </c>
      <c r="F773" s="3"/>
      <c r="G773" s="635"/>
      <c r="H773" s="3"/>
      <c r="I773" s="5">
        <v>200</v>
      </c>
      <c r="J773" s="5"/>
      <c r="K773" s="5"/>
      <c r="L773" s="3"/>
      <c r="M773" s="6"/>
      <c r="N773" s="690"/>
      <c r="O773" s="690"/>
      <c r="P773" s="29"/>
      <c r="Q773" s="11"/>
      <c r="R773" s="11"/>
      <c r="S773" s="11"/>
    </row>
    <row r="774" spans="1:19" ht="14.25" hidden="1" customHeight="1">
      <c r="A774" s="3"/>
      <c r="B774" s="12" t="s">
        <v>2321</v>
      </c>
      <c r="C774" s="3"/>
      <c r="D774" s="3"/>
      <c r="E774" s="12" t="s">
        <v>3639</v>
      </c>
      <c r="F774" s="3"/>
      <c r="G774" s="635"/>
      <c r="H774" s="3"/>
      <c r="I774" s="5">
        <v>400</v>
      </c>
      <c r="J774" s="5"/>
      <c r="K774" s="5"/>
      <c r="L774" s="3"/>
      <c r="M774" s="6"/>
      <c r="N774" s="690"/>
      <c r="O774" s="690"/>
      <c r="P774" s="29"/>
      <c r="Q774" s="11"/>
      <c r="R774" s="11"/>
      <c r="S774" s="11"/>
    </row>
    <row r="775" spans="1:19" ht="14.25" hidden="1" customHeight="1">
      <c r="A775" s="3"/>
      <c r="B775" s="12" t="s">
        <v>2321</v>
      </c>
      <c r="C775" s="3"/>
      <c r="D775" s="3"/>
      <c r="E775" s="12" t="s">
        <v>3611</v>
      </c>
      <c r="F775" s="3"/>
      <c r="G775" s="635"/>
      <c r="H775" s="3"/>
      <c r="I775" s="5">
        <v>200</v>
      </c>
      <c r="J775" s="5"/>
      <c r="K775" s="5"/>
      <c r="L775" s="3"/>
      <c r="M775" s="6"/>
      <c r="N775" s="690"/>
      <c r="O775" s="690"/>
      <c r="P775" s="29"/>
      <c r="Q775" s="11"/>
      <c r="R775" s="11"/>
      <c r="S775" s="11"/>
    </row>
    <row r="776" spans="1:19" ht="14.25" hidden="1" customHeight="1">
      <c r="A776" s="3"/>
      <c r="B776" s="12" t="s">
        <v>2321</v>
      </c>
      <c r="C776" s="3"/>
      <c r="D776" s="3"/>
      <c r="E776" s="12" t="s">
        <v>3624</v>
      </c>
      <c r="F776" s="3"/>
      <c r="G776" s="635"/>
      <c r="H776" s="3"/>
      <c r="I776" s="5">
        <v>500</v>
      </c>
      <c r="J776" s="5"/>
      <c r="K776" s="5"/>
      <c r="L776" s="3"/>
      <c r="M776" s="6"/>
      <c r="N776" s="690"/>
      <c r="O776" s="690"/>
      <c r="P776" s="29"/>
      <c r="Q776" s="11"/>
      <c r="R776" s="11"/>
      <c r="S776" s="11"/>
    </row>
    <row r="777" spans="1:19" ht="14.25" hidden="1" customHeight="1">
      <c r="A777" s="3"/>
      <c r="B777" s="12" t="s">
        <v>2321</v>
      </c>
      <c r="C777" s="3"/>
      <c r="D777" s="3"/>
      <c r="E777" s="12" t="s">
        <v>3640</v>
      </c>
      <c r="F777" s="3"/>
      <c r="G777" s="635">
        <v>40</v>
      </c>
      <c r="H777" s="3"/>
      <c r="I777" s="5">
        <v>250</v>
      </c>
      <c r="J777" s="5"/>
      <c r="K777" s="5"/>
      <c r="L777" s="3"/>
      <c r="M777" s="6"/>
      <c r="N777" s="690"/>
      <c r="O777" s="690"/>
      <c r="P777" s="29"/>
      <c r="Q777" s="11"/>
      <c r="R777" s="11"/>
      <c r="S777" s="11"/>
    </row>
    <row r="778" spans="1:19" ht="14.25" hidden="1" customHeight="1">
      <c r="A778" s="3"/>
      <c r="B778" s="12" t="s">
        <v>2321</v>
      </c>
      <c r="C778" s="3"/>
      <c r="D778" s="3"/>
      <c r="E778" s="12" t="s">
        <v>3641</v>
      </c>
      <c r="F778" s="3"/>
      <c r="G778" s="635"/>
      <c r="H778" s="3"/>
      <c r="I778" s="5">
        <v>500</v>
      </c>
      <c r="J778" s="5"/>
      <c r="K778" s="5"/>
      <c r="L778" s="3"/>
      <c r="M778" s="6"/>
      <c r="N778" s="690"/>
      <c r="O778" s="690"/>
      <c r="P778" s="29"/>
      <c r="Q778" s="11"/>
      <c r="R778" s="11"/>
      <c r="S778" s="11"/>
    </row>
    <row r="779" spans="1:19" ht="14.25" hidden="1" customHeight="1">
      <c r="A779" s="3"/>
      <c r="B779" s="12" t="s">
        <v>2321</v>
      </c>
      <c r="C779" s="3"/>
      <c r="D779" s="3"/>
      <c r="E779" s="12" t="s">
        <v>2763</v>
      </c>
      <c r="F779" s="3"/>
      <c r="G779" s="635"/>
      <c r="H779" s="3"/>
      <c r="I779" s="5">
        <v>250</v>
      </c>
      <c r="J779" s="5"/>
      <c r="K779" s="5"/>
      <c r="L779" s="3"/>
      <c r="M779" s="6"/>
      <c r="N779" s="690"/>
      <c r="O779" s="690"/>
      <c r="P779" s="29"/>
      <c r="Q779" s="11"/>
      <c r="R779" s="11"/>
      <c r="S779" s="11"/>
    </row>
    <row r="780" spans="1:19" ht="14.25" hidden="1" customHeight="1">
      <c r="A780" s="3"/>
      <c r="B780" s="12" t="s">
        <v>2321</v>
      </c>
      <c r="C780" s="3"/>
      <c r="D780" s="3"/>
      <c r="E780" s="12" t="s">
        <v>2693</v>
      </c>
      <c r="F780" s="3"/>
      <c r="G780" s="635"/>
      <c r="H780" s="3"/>
      <c r="I780" s="5">
        <v>1000</v>
      </c>
      <c r="J780" s="5"/>
      <c r="K780" s="5"/>
      <c r="L780" s="3"/>
      <c r="M780" s="6"/>
      <c r="N780" s="690"/>
      <c r="O780" s="690"/>
      <c r="P780" s="29"/>
      <c r="Q780" s="11"/>
      <c r="R780" s="11"/>
      <c r="S780" s="11"/>
    </row>
    <row r="781" spans="1:19" ht="14.25" hidden="1" customHeight="1">
      <c r="A781" s="3"/>
      <c r="B781" s="12" t="s">
        <v>3642</v>
      </c>
      <c r="C781" s="3"/>
      <c r="D781" s="3"/>
      <c r="E781" s="12" t="s">
        <v>3621</v>
      </c>
      <c r="F781" s="3"/>
      <c r="G781" s="635"/>
      <c r="H781" s="3"/>
      <c r="I781" s="5">
        <v>1000</v>
      </c>
      <c r="J781" s="5"/>
      <c r="K781" s="5"/>
      <c r="L781" s="3"/>
      <c r="M781" s="6"/>
      <c r="N781" s="690"/>
      <c r="O781" s="690"/>
      <c r="P781" s="29"/>
      <c r="Q781" s="11"/>
      <c r="R781" s="11"/>
      <c r="S781" s="11"/>
    </row>
    <row r="782" spans="1:19" ht="14.25" hidden="1" customHeight="1">
      <c r="A782" s="3"/>
      <c r="B782" s="12" t="s">
        <v>2380</v>
      </c>
      <c r="C782" s="3"/>
      <c r="D782" s="3"/>
      <c r="E782" s="12" t="s">
        <v>3327</v>
      </c>
      <c r="F782" s="3"/>
      <c r="G782" s="635"/>
      <c r="H782" s="3"/>
      <c r="I782" s="5">
        <v>250</v>
      </c>
      <c r="J782" s="5"/>
      <c r="K782" s="5"/>
      <c r="L782" s="3"/>
      <c r="M782" s="6"/>
      <c r="N782" s="690"/>
      <c r="O782" s="690"/>
      <c r="P782" s="29"/>
      <c r="Q782" s="11"/>
      <c r="R782" s="11"/>
      <c r="S782" s="11"/>
    </row>
    <row r="783" spans="1:19" ht="14.25" hidden="1" customHeight="1">
      <c r="A783" s="3"/>
      <c r="B783" s="12" t="s">
        <v>2380</v>
      </c>
      <c r="C783" s="3"/>
      <c r="D783" s="3"/>
      <c r="E783" s="12" t="s">
        <v>2700</v>
      </c>
      <c r="F783" s="3"/>
      <c r="G783" s="635">
        <v>57</v>
      </c>
      <c r="H783" s="3"/>
      <c r="I783" s="5">
        <v>250</v>
      </c>
      <c r="J783" s="5"/>
      <c r="K783" s="5"/>
      <c r="L783" s="3"/>
      <c r="M783" s="6"/>
      <c r="N783" s="690"/>
      <c r="O783" s="690"/>
      <c r="P783" s="29"/>
      <c r="Q783" s="11"/>
      <c r="R783" s="11"/>
      <c r="S783" s="11"/>
    </row>
    <row r="784" spans="1:19" ht="14.25" hidden="1" customHeight="1">
      <c r="A784" s="3"/>
      <c r="B784" s="12" t="s">
        <v>2380</v>
      </c>
      <c r="C784" s="3"/>
      <c r="D784" s="3"/>
      <c r="E784" s="12" t="s">
        <v>3643</v>
      </c>
      <c r="F784" s="3"/>
      <c r="G784" s="635"/>
      <c r="H784" s="3"/>
      <c r="I784" s="5">
        <v>500</v>
      </c>
      <c r="J784" s="5"/>
      <c r="K784" s="5"/>
      <c r="L784" s="3"/>
      <c r="M784" s="6"/>
      <c r="N784" s="690"/>
      <c r="O784" s="690"/>
      <c r="P784" s="29"/>
      <c r="Q784" s="11"/>
      <c r="R784" s="11"/>
      <c r="S784" s="11"/>
    </row>
    <row r="785" spans="1:19" ht="14.25" hidden="1" customHeight="1">
      <c r="A785" s="3"/>
      <c r="B785" s="12" t="s">
        <v>2380</v>
      </c>
      <c r="C785" s="3"/>
      <c r="D785" s="3"/>
      <c r="E785" s="12" t="s">
        <v>3644</v>
      </c>
      <c r="F785" s="3"/>
      <c r="G785" s="635"/>
      <c r="H785" s="3"/>
      <c r="I785" s="5">
        <v>225</v>
      </c>
      <c r="J785" s="5"/>
      <c r="K785" s="5"/>
      <c r="L785" s="3"/>
      <c r="M785" s="6"/>
      <c r="N785" s="690"/>
      <c r="O785" s="690"/>
      <c r="P785" s="29"/>
      <c r="Q785" s="11"/>
      <c r="R785" s="11"/>
      <c r="S785" s="11"/>
    </row>
    <row r="786" spans="1:19" ht="14.25" hidden="1" customHeight="1">
      <c r="A786" s="3"/>
      <c r="B786" s="12" t="s">
        <v>3645</v>
      </c>
      <c r="C786" s="3"/>
      <c r="D786" s="3"/>
      <c r="E786" s="12" t="s">
        <v>3646</v>
      </c>
      <c r="F786" s="3"/>
      <c r="G786" s="635"/>
      <c r="H786" s="3"/>
      <c r="I786" s="5">
        <v>1</v>
      </c>
      <c r="J786" s="5"/>
      <c r="K786" s="5"/>
      <c r="L786" s="3"/>
      <c r="M786" s="6"/>
      <c r="N786" s="690"/>
      <c r="O786" s="690"/>
      <c r="P786" s="29"/>
      <c r="Q786" s="11"/>
      <c r="R786" s="11"/>
      <c r="S786" s="11"/>
    </row>
    <row r="787" spans="1:19" ht="14.25" hidden="1" customHeight="1">
      <c r="A787" s="3"/>
      <c r="B787" s="12" t="s">
        <v>2525</v>
      </c>
      <c r="C787" s="3"/>
      <c r="D787" s="3"/>
      <c r="E787" s="12" t="s">
        <v>409</v>
      </c>
      <c r="F787" s="3"/>
      <c r="G787" s="635"/>
      <c r="H787" s="3"/>
      <c r="I787" s="5">
        <v>912</v>
      </c>
      <c r="J787" s="5"/>
      <c r="K787" s="5"/>
      <c r="L787" s="3"/>
      <c r="M787" s="6"/>
      <c r="N787" s="690"/>
      <c r="O787" s="690"/>
      <c r="P787" s="29"/>
      <c r="Q787" s="11"/>
      <c r="R787" s="11"/>
      <c r="S787" s="11"/>
    </row>
    <row r="788" spans="1:19" ht="14.25" hidden="1" customHeight="1">
      <c r="A788" s="3"/>
      <c r="B788" s="12" t="s">
        <v>2525</v>
      </c>
      <c r="C788" s="3"/>
      <c r="D788" s="3"/>
      <c r="E788" s="12" t="s">
        <v>2526</v>
      </c>
      <c r="F788" s="3"/>
      <c r="G788" s="635">
        <v>58</v>
      </c>
      <c r="H788" s="3">
        <v>1140</v>
      </c>
      <c r="I788" s="5">
        <v>228</v>
      </c>
      <c r="J788" s="5"/>
      <c r="K788" s="5"/>
      <c r="L788" s="3"/>
      <c r="M788" s="6"/>
      <c r="N788" s="690"/>
      <c r="O788" s="690"/>
      <c r="P788" s="29"/>
      <c r="Q788" s="11"/>
      <c r="R788" s="11"/>
      <c r="S788" s="11"/>
    </row>
    <row r="789" spans="1:19" ht="14.25" hidden="1" customHeight="1">
      <c r="A789" s="3"/>
      <c r="B789" s="12" t="s">
        <v>56</v>
      </c>
      <c r="C789" s="3"/>
      <c r="D789" s="3"/>
      <c r="E789" s="12" t="s">
        <v>3647</v>
      </c>
      <c r="F789" s="3"/>
      <c r="G789" s="635"/>
      <c r="H789" s="3"/>
      <c r="I789" s="5">
        <v>500</v>
      </c>
      <c r="J789" s="5"/>
      <c r="K789" s="5"/>
      <c r="L789" s="3"/>
      <c r="M789" s="6"/>
      <c r="N789" s="690"/>
      <c r="O789" s="690"/>
      <c r="P789" s="29"/>
      <c r="Q789" s="11"/>
      <c r="R789" s="11"/>
      <c r="S789" s="11"/>
    </row>
    <row r="790" spans="1:19" ht="14.25" hidden="1" customHeight="1">
      <c r="A790" s="3"/>
      <c r="B790" s="12" t="s">
        <v>83</v>
      </c>
      <c r="C790" s="3"/>
      <c r="D790" s="3"/>
      <c r="E790" s="12" t="s">
        <v>2701</v>
      </c>
      <c r="F790" s="3"/>
      <c r="G790" s="635">
        <v>420.6</v>
      </c>
      <c r="H790" s="3">
        <v>1</v>
      </c>
      <c r="I790" s="5">
        <v>1</v>
      </c>
      <c r="J790" s="5"/>
      <c r="K790" s="5"/>
      <c r="L790" s="3"/>
      <c r="M790" s="6"/>
      <c r="N790" s="690"/>
      <c r="O790" s="690"/>
      <c r="P790" s="29"/>
      <c r="Q790" s="11"/>
      <c r="R790" s="11"/>
      <c r="S790" s="11"/>
    </row>
    <row r="791" spans="1:19" ht="14.25" hidden="1" customHeight="1">
      <c r="A791" s="3"/>
      <c r="B791" s="12" t="s">
        <v>3648</v>
      </c>
      <c r="C791" s="3"/>
      <c r="D791" s="3"/>
      <c r="E791" s="12" t="s">
        <v>3649</v>
      </c>
      <c r="F791" s="3"/>
      <c r="G791" s="635"/>
      <c r="H791" s="3"/>
      <c r="I791" s="5">
        <v>56</v>
      </c>
      <c r="J791" s="5"/>
      <c r="K791" s="5"/>
      <c r="L791" s="3"/>
      <c r="M791" s="6"/>
      <c r="N791" s="690"/>
      <c r="O791" s="690"/>
      <c r="P791" s="29"/>
      <c r="Q791" s="11"/>
      <c r="R791" s="11"/>
      <c r="S791" s="11"/>
    </row>
    <row r="792" spans="1:19" ht="14.25" hidden="1" customHeight="1">
      <c r="A792" s="3"/>
      <c r="B792" s="12" t="s">
        <v>123</v>
      </c>
      <c r="C792" s="3"/>
      <c r="D792" s="3"/>
      <c r="E792" s="12" t="s">
        <v>3650</v>
      </c>
      <c r="F792" s="3"/>
      <c r="G792" s="635"/>
      <c r="H792" s="3"/>
      <c r="I792" s="5">
        <v>473</v>
      </c>
      <c r="J792" s="5"/>
      <c r="K792" s="5"/>
      <c r="L792" s="3"/>
      <c r="M792" s="6"/>
      <c r="N792" s="690"/>
      <c r="O792" s="690"/>
      <c r="P792" s="29"/>
      <c r="Q792" s="11"/>
      <c r="R792" s="11"/>
      <c r="S792" s="11"/>
    </row>
    <row r="793" spans="1:19" ht="14.25" hidden="1" customHeight="1">
      <c r="A793" s="3"/>
      <c r="B793" s="12" t="s">
        <v>133</v>
      </c>
      <c r="C793" s="3"/>
      <c r="D793" s="3"/>
      <c r="E793" s="12" t="s">
        <v>2788</v>
      </c>
      <c r="F793" s="3"/>
      <c r="G793" s="635">
        <v>650</v>
      </c>
      <c r="H793" s="3"/>
      <c r="I793" s="5">
        <v>1000</v>
      </c>
      <c r="J793" s="5"/>
      <c r="K793" s="5"/>
      <c r="L793" s="3"/>
      <c r="M793" s="6"/>
      <c r="N793" s="690"/>
      <c r="O793" s="690"/>
      <c r="P793" s="29"/>
      <c r="Q793" s="11"/>
      <c r="R793" s="11"/>
      <c r="S793" s="11"/>
    </row>
    <row r="794" spans="1:19" ht="14.25" hidden="1" customHeight="1">
      <c r="A794" s="3"/>
      <c r="B794" s="12" t="s">
        <v>133</v>
      </c>
      <c r="C794" s="3"/>
      <c r="D794" s="3"/>
      <c r="E794" s="12"/>
      <c r="F794" s="3"/>
      <c r="G794" s="635">
        <v>220</v>
      </c>
      <c r="H794" s="3"/>
      <c r="I794" s="5">
        <v>1000</v>
      </c>
      <c r="J794" s="5"/>
      <c r="K794" s="5"/>
      <c r="L794" s="3"/>
      <c r="M794" s="6"/>
      <c r="N794" s="690"/>
      <c r="O794" s="690"/>
      <c r="P794" s="29"/>
      <c r="Q794" s="11"/>
      <c r="R794" s="11"/>
      <c r="S794" s="11"/>
    </row>
    <row r="795" spans="1:19" ht="14.25" hidden="1" customHeight="1">
      <c r="A795" s="3"/>
      <c r="B795" s="12" t="s">
        <v>133</v>
      </c>
      <c r="C795" s="3"/>
      <c r="D795" s="3"/>
      <c r="E795" s="12"/>
      <c r="F795" s="3"/>
      <c r="G795" s="635"/>
      <c r="H795" s="3"/>
      <c r="I795" s="5"/>
      <c r="J795" s="5"/>
      <c r="K795" s="5"/>
      <c r="L795" s="3"/>
      <c r="M795" s="6"/>
      <c r="N795" s="690"/>
      <c r="O795" s="690"/>
      <c r="P795" s="29"/>
      <c r="Q795" s="11"/>
      <c r="R795" s="11"/>
      <c r="S795" s="11"/>
    </row>
    <row r="796" spans="1:19" ht="14.25" hidden="1" customHeight="1">
      <c r="A796" s="3"/>
      <c r="B796" s="12" t="s">
        <v>146</v>
      </c>
      <c r="C796" s="3"/>
      <c r="D796" s="3"/>
      <c r="E796" s="12" t="s">
        <v>148</v>
      </c>
      <c r="F796" s="3"/>
      <c r="G796" s="635">
        <v>199.95</v>
      </c>
      <c r="H796" s="3"/>
      <c r="I796" s="5">
        <v>198.5</v>
      </c>
      <c r="J796" s="5"/>
      <c r="K796" s="5"/>
      <c r="L796" s="3"/>
      <c r="M796" s="6"/>
      <c r="N796" s="690"/>
      <c r="O796" s="690"/>
      <c r="P796" s="29"/>
      <c r="Q796" s="11"/>
      <c r="R796" s="11"/>
      <c r="S796" s="11"/>
    </row>
    <row r="797" spans="1:19" ht="14.25" hidden="1" customHeight="1">
      <c r="A797" s="3"/>
      <c r="B797" s="12" t="s">
        <v>149</v>
      </c>
      <c r="C797" s="3"/>
      <c r="D797" s="3"/>
      <c r="E797" s="12" t="s">
        <v>151</v>
      </c>
      <c r="F797" s="3"/>
      <c r="G797" s="635"/>
      <c r="H797" s="3"/>
      <c r="I797" s="5">
        <v>250</v>
      </c>
      <c r="J797" s="5"/>
      <c r="K797" s="5"/>
      <c r="L797" s="3"/>
      <c r="M797" s="6"/>
      <c r="N797" s="690"/>
      <c r="O797" s="690"/>
      <c r="P797" s="29"/>
      <c r="Q797" s="11"/>
      <c r="R797" s="11"/>
      <c r="S797" s="11"/>
    </row>
    <row r="798" spans="1:19" ht="14.25" hidden="1" customHeight="1">
      <c r="A798" s="3"/>
      <c r="B798" s="12" t="s">
        <v>153</v>
      </c>
      <c r="C798" s="3"/>
      <c r="D798" s="3"/>
      <c r="E798" s="12" t="s">
        <v>155</v>
      </c>
      <c r="F798" s="3"/>
      <c r="G798" s="635"/>
      <c r="H798" s="3"/>
      <c r="I798" s="5">
        <v>340</v>
      </c>
      <c r="J798" s="5"/>
      <c r="K798" s="5"/>
      <c r="L798" s="3"/>
      <c r="M798" s="6"/>
      <c r="N798" s="690"/>
      <c r="O798" s="690"/>
      <c r="P798" s="29"/>
      <c r="Q798" s="11"/>
      <c r="R798" s="11"/>
      <c r="S798" s="11"/>
    </row>
    <row r="799" spans="1:19" ht="14.25" hidden="1" customHeight="1">
      <c r="A799" s="3"/>
      <c r="B799" s="12" t="s">
        <v>169</v>
      </c>
      <c r="C799" s="3"/>
      <c r="D799" s="3"/>
      <c r="E799" s="12" t="s">
        <v>174</v>
      </c>
      <c r="F799" s="3"/>
      <c r="G799" s="635"/>
      <c r="H799" s="3"/>
      <c r="I799" s="5">
        <v>330</v>
      </c>
      <c r="J799" s="5"/>
      <c r="K799" s="5"/>
      <c r="L799" s="3"/>
      <c r="M799" s="6"/>
      <c r="N799" s="690"/>
      <c r="O799" s="690"/>
      <c r="P799" s="29"/>
      <c r="Q799" s="11"/>
      <c r="R799" s="11"/>
      <c r="S799" s="11"/>
    </row>
    <row r="800" spans="1:19" ht="14.25" hidden="1" customHeight="1">
      <c r="A800" s="3"/>
      <c r="B800" s="12" t="s">
        <v>169</v>
      </c>
      <c r="C800" s="3"/>
      <c r="D800" s="3"/>
      <c r="E800" s="12" t="s">
        <v>173</v>
      </c>
      <c r="F800" s="3"/>
      <c r="G800" s="635">
        <v>169.8</v>
      </c>
      <c r="H800" s="3">
        <v>250</v>
      </c>
      <c r="I800" s="5">
        <v>250</v>
      </c>
      <c r="J800" s="5"/>
      <c r="K800" s="5"/>
      <c r="L800" s="3"/>
      <c r="M800" s="6"/>
      <c r="N800" s="690"/>
      <c r="O800" s="690"/>
      <c r="P800" s="29"/>
      <c r="Q800" s="11"/>
      <c r="R800" s="11"/>
      <c r="S800" s="11"/>
    </row>
    <row r="801" spans="1:19" ht="14.25" hidden="1" customHeight="1">
      <c r="A801" s="3"/>
      <c r="B801" s="12" t="s">
        <v>169</v>
      </c>
      <c r="C801" s="3"/>
      <c r="D801" s="3"/>
      <c r="E801" s="12" t="s">
        <v>171</v>
      </c>
      <c r="F801" s="3"/>
      <c r="G801" s="635"/>
      <c r="H801" s="3"/>
      <c r="I801" s="5">
        <v>500</v>
      </c>
      <c r="J801" s="5"/>
      <c r="K801" s="5"/>
      <c r="L801" s="3"/>
      <c r="M801" s="6"/>
      <c r="N801" s="690"/>
      <c r="O801" s="690"/>
      <c r="P801" s="29"/>
      <c r="Q801" s="11"/>
      <c r="R801" s="11"/>
      <c r="S801" s="11"/>
    </row>
    <row r="802" spans="1:19" ht="14.25" hidden="1" customHeight="1">
      <c r="A802" s="3"/>
      <c r="B802" s="12" t="s">
        <v>3651</v>
      </c>
      <c r="C802" s="3"/>
      <c r="D802" s="3"/>
      <c r="E802" s="12" t="s">
        <v>3652</v>
      </c>
      <c r="F802" s="3"/>
      <c r="G802" s="635"/>
      <c r="H802" s="3"/>
      <c r="I802" s="5">
        <v>100</v>
      </c>
      <c r="J802" s="5"/>
      <c r="K802" s="5"/>
      <c r="L802" s="3"/>
      <c r="M802" s="6"/>
      <c r="N802" s="690"/>
      <c r="O802" s="690"/>
      <c r="P802" s="29"/>
      <c r="Q802" s="11"/>
      <c r="R802" s="11"/>
      <c r="S802" s="11"/>
    </row>
    <row r="803" spans="1:19" ht="14.25" hidden="1" customHeight="1">
      <c r="A803" s="3"/>
      <c r="B803" s="12" t="s">
        <v>3651</v>
      </c>
      <c r="C803" s="3"/>
      <c r="D803" s="3"/>
      <c r="E803" s="12" t="s">
        <v>3653</v>
      </c>
      <c r="F803" s="3"/>
      <c r="G803" s="635">
        <v>36</v>
      </c>
      <c r="H803" s="3"/>
      <c r="I803" s="5">
        <v>30</v>
      </c>
      <c r="J803" s="5"/>
      <c r="K803" s="5"/>
      <c r="L803" s="3"/>
      <c r="M803" s="6"/>
      <c r="N803" s="690"/>
      <c r="O803" s="690"/>
      <c r="P803" s="29"/>
      <c r="Q803" s="11"/>
      <c r="R803" s="11"/>
      <c r="S803" s="11"/>
    </row>
    <row r="804" spans="1:19" ht="14.25" hidden="1" customHeight="1">
      <c r="A804" s="3"/>
      <c r="B804" s="12" t="s">
        <v>177</v>
      </c>
      <c r="C804" s="3"/>
      <c r="D804" s="3"/>
      <c r="E804" s="12" t="s">
        <v>3654</v>
      </c>
      <c r="F804" s="3"/>
      <c r="G804" s="635"/>
      <c r="H804" s="3"/>
      <c r="I804" s="5">
        <v>50</v>
      </c>
      <c r="J804" s="5"/>
      <c r="K804" s="5"/>
      <c r="L804" s="3"/>
      <c r="M804" s="6"/>
      <c r="N804" s="690"/>
      <c r="O804" s="690"/>
      <c r="P804" s="29"/>
      <c r="Q804" s="11"/>
      <c r="R804" s="11"/>
      <c r="S804" s="11"/>
    </row>
    <row r="805" spans="1:19" ht="14.25" hidden="1" customHeight="1">
      <c r="A805" s="3"/>
      <c r="B805" s="12" t="s">
        <v>179</v>
      </c>
      <c r="C805" s="3"/>
      <c r="D805" s="3"/>
      <c r="E805" s="12" t="s">
        <v>181</v>
      </c>
      <c r="F805" s="3"/>
      <c r="G805" s="635"/>
      <c r="H805" s="3"/>
      <c r="I805" s="5">
        <v>25</v>
      </c>
      <c r="J805" s="5"/>
      <c r="K805" s="5"/>
      <c r="L805" s="3"/>
      <c r="M805" s="6"/>
      <c r="N805" s="690"/>
      <c r="O805" s="690"/>
      <c r="P805" s="29"/>
      <c r="Q805" s="11"/>
      <c r="R805" s="11"/>
      <c r="S805" s="11"/>
    </row>
    <row r="806" spans="1:19" ht="14.25" hidden="1" customHeight="1">
      <c r="A806" s="3"/>
      <c r="B806" s="12" t="s">
        <v>179</v>
      </c>
      <c r="C806" s="3"/>
      <c r="D806" s="3"/>
      <c r="E806" s="12" t="s">
        <v>3655</v>
      </c>
      <c r="F806" s="3"/>
      <c r="G806" s="635"/>
      <c r="H806" s="3"/>
      <c r="I806" s="5">
        <v>90</v>
      </c>
      <c r="J806" s="5"/>
      <c r="K806" s="5"/>
      <c r="L806" s="3"/>
      <c r="M806" s="6"/>
      <c r="N806" s="690"/>
      <c r="O806" s="690"/>
      <c r="P806" s="29"/>
      <c r="Q806" s="11"/>
      <c r="R806" s="11"/>
      <c r="S806" s="11"/>
    </row>
    <row r="807" spans="1:19" ht="14.25" hidden="1" customHeight="1">
      <c r="A807" s="3"/>
      <c r="B807" s="12" t="s">
        <v>3656</v>
      </c>
      <c r="C807" s="3"/>
      <c r="D807" s="3"/>
      <c r="E807" s="12" t="s">
        <v>3657</v>
      </c>
      <c r="F807" s="3"/>
      <c r="G807" s="635"/>
      <c r="H807" s="3"/>
      <c r="I807" s="5">
        <v>320</v>
      </c>
      <c r="J807" s="5"/>
      <c r="K807" s="5"/>
      <c r="L807" s="3"/>
      <c r="M807" s="6"/>
      <c r="N807" s="690"/>
      <c r="O807" s="690"/>
      <c r="P807" s="29"/>
      <c r="Q807" s="11"/>
      <c r="R807" s="11"/>
      <c r="S807" s="11"/>
    </row>
    <row r="808" spans="1:19" ht="14.25" hidden="1" customHeight="1">
      <c r="A808" s="3"/>
      <c r="B808" s="12" t="s">
        <v>204</v>
      </c>
      <c r="C808" s="3"/>
      <c r="D808" s="3"/>
      <c r="E808" s="12" t="s">
        <v>205</v>
      </c>
      <c r="F808" s="3"/>
      <c r="G808" s="635"/>
      <c r="H808" s="3"/>
      <c r="I808" s="5">
        <v>350</v>
      </c>
      <c r="J808" s="5"/>
      <c r="K808" s="5"/>
      <c r="L808" s="3"/>
      <c r="M808" s="6"/>
      <c r="N808" s="690"/>
      <c r="O808" s="690"/>
      <c r="P808" s="29"/>
      <c r="Q808" s="11"/>
      <c r="R808" s="11"/>
      <c r="S808" s="11"/>
    </row>
    <row r="809" spans="1:19" ht="14.25" hidden="1" customHeight="1">
      <c r="A809" s="3"/>
      <c r="B809" s="12" t="s">
        <v>294</v>
      </c>
      <c r="C809" s="3"/>
      <c r="D809" s="3"/>
      <c r="E809" s="12" t="s">
        <v>3658</v>
      </c>
      <c r="F809" s="3"/>
      <c r="G809" s="635"/>
      <c r="H809" s="3"/>
      <c r="I809" s="5">
        <v>250</v>
      </c>
      <c r="J809" s="5"/>
      <c r="K809" s="5"/>
      <c r="L809" s="3"/>
      <c r="M809" s="6"/>
      <c r="N809" s="690"/>
      <c r="O809" s="690"/>
      <c r="P809" s="29"/>
      <c r="Q809" s="11"/>
      <c r="R809" s="11"/>
      <c r="S809" s="11"/>
    </row>
    <row r="810" spans="1:19" ht="14.25" hidden="1" customHeight="1">
      <c r="A810" s="3"/>
      <c r="B810" s="12" t="s">
        <v>303</v>
      </c>
      <c r="C810" s="3"/>
      <c r="D810" s="3"/>
      <c r="E810" s="12" t="s">
        <v>2764</v>
      </c>
      <c r="F810" s="3"/>
      <c r="G810" s="635"/>
      <c r="H810" s="3"/>
      <c r="I810" s="5">
        <v>100</v>
      </c>
      <c r="J810" s="5"/>
      <c r="K810" s="5"/>
      <c r="L810" s="3"/>
      <c r="M810" s="6"/>
      <c r="N810" s="690"/>
      <c r="O810" s="690"/>
      <c r="P810" s="29"/>
      <c r="Q810" s="11"/>
      <c r="R810" s="11"/>
      <c r="S810" s="11"/>
    </row>
    <row r="811" spans="1:19" ht="14.25" hidden="1" customHeight="1">
      <c r="A811" s="3"/>
      <c r="B811" s="12" t="s">
        <v>303</v>
      </c>
      <c r="C811" s="3"/>
      <c r="D811" s="3"/>
      <c r="E811" s="12" t="s">
        <v>3659</v>
      </c>
      <c r="F811" s="3"/>
      <c r="G811" s="635"/>
      <c r="H811" s="3"/>
      <c r="I811" s="5">
        <v>30</v>
      </c>
      <c r="J811" s="5"/>
      <c r="K811" s="5"/>
      <c r="L811" s="3"/>
      <c r="M811" s="6"/>
      <c r="N811" s="690"/>
      <c r="O811" s="690"/>
      <c r="P811" s="29"/>
      <c r="Q811" s="11"/>
      <c r="R811" s="11"/>
      <c r="S811" s="11"/>
    </row>
    <row r="812" spans="1:19" ht="14.25" hidden="1" customHeight="1">
      <c r="A812" s="3"/>
      <c r="B812" s="12" t="s">
        <v>305</v>
      </c>
      <c r="C812" s="3"/>
      <c r="D812" s="3"/>
      <c r="E812" s="12" t="s">
        <v>3660</v>
      </c>
      <c r="F812" s="3"/>
      <c r="G812" s="635"/>
      <c r="H812" s="3"/>
      <c r="I812" s="5">
        <v>100</v>
      </c>
      <c r="J812" s="5"/>
      <c r="K812" s="5"/>
      <c r="L812" s="3"/>
      <c r="M812" s="6"/>
      <c r="N812" s="690"/>
      <c r="O812" s="690"/>
      <c r="P812" s="29"/>
      <c r="Q812" s="11"/>
      <c r="R812" s="11"/>
      <c r="S812" s="11"/>
    </row>
    <row r="813" spans="1:19" ht="14.25" hidden="1" customHeight="1">
      <c r="A813" s="3"/>
      <c r="B813" s="12" t="s">
        <v>305</v>
      </c>
      <c r="C813" s="3"/>
      <c r="D813" s="3"/>
      <c r="E813" s="12" t="s">
        <v>2702</v>
      </c>
      <c r="F813" s="3"/>
      <c r="G813" s="635">
        <v>590</v>
      </c>
      <c r="H813" s="3"/>
      <c r="I813" s="5">
        <v>1000</v>
      </c>
      <c r="J813" s="5"/>
      <c r="K813" s="5"/>
      <c r="L813" s="3"/>
      <c r="M813" s="6"/>
      <c r="N813" s="690"/>
      <c r="O813" s="690"/>
      <c r="P813" s="29"/>
      <c r="Q813" s="11"/>
      <c r="R813" s="11"/>
      <c r="S813" s="11"/>
    </row>
    <row r="814" spans="1:19" ht="14.25" hidden="1" customHeight="1">
      <c r="A814" s="3"/>
      <c r="B814" s="12" t="s">
        <v>307</v>
      </c>
      <c r="C814" s="3"/>
      <c r="D814" s="3"/>
      <c r="E814" s="12" t="s">
        <v>3661</v>
      </c>
      <c r="F814" s="3"/>
      <c r="G814" s="635"/>
      <c r="H814" s="3"/>
      <c r="I814" s="5">
        <v>1000</v>
      </c>
      <c r="J814" s="5"/>
      <c r="K814" s="5"/>
      <c r="L814" s="3"/>
      <c r="M814" s="6"/>
      <c r="N814" s="690"/>
      <c r="O814" s="690"/>
      <c r="P814" s="29"/>
      <c r="Q814" s="11"/>
      <c r="R814" s="11"/>
      <c r="S814" s="11"/>
    </row>
    <row r="815" spans="1:19" ht="14.25" hidden="1" customHeight="1">
      <c r="A815" s="3"/>
      <c r="B815" s="12" t="s">
        <v>307</v>
      </c>
      <c r="C815" s="3"/>
      <c r="D815" s="3"/>
      <c r="E815" s="12" t="s">
        <v>2815</v>
      </c>
      <c r="F815" s="3"/>
      <c r="G815" s="635"/>
      <c r="H815" s="3"/>
      <c r="I815" s="5">
        <v>30</v>
      </c>
      <c r="J815" s="5"/>
      <c r="K815" s="5"/>
      <c r="L815" s="3"/>
      <c r="M815" s="6"/>
      <c r="N815" s="690"/>
      <c r="O815" s="690"/>
      <c r="P815" s="29"/>
      <c r="Q815" s="11"/>
      <c r="R815" s="11"/>
      <c r="S815" s="11"/>
    </row>
    <row r="816" spans="1:19" ht="14.25" hidden="1" customHeight="1">
      <c r="A816" s="3"/>
      <c r="B816" s="12" t="s">
        <v>3662</v>
      </c>
      <c r="C816" s="3"/>
      <c r="D816" s="3"/>
      <c r="E816" s="12" t="s">
        <v>3663</v>
      </c>
      <c r="F816" s="3"/>
      <c r="G816" s="635">
        <v>450</v>
      </c>
      <c r="H816" s="3"/>
      <c r="I816" s="5">
        <v>1000</v>
      </c>
      <c r="J816" s="5"/>
      <c r="K816" s="5"/>
      <c r="L816" s="3"/>
      <c r="M816" s="6"/>
      <c r="N816" s="690"/>
      <c r="O816" s="690"/>
      <c r="P816" s="29"/>
      <c r="Q816" s="11"/>
      <c r="R816" s="11"/>
      <c r="S816" s="11"/>
    </row>
    <row r="817" spans="1:19" ht="14.25" hidden="1" customHeight="1">
      <c r="A817" s="3"/>
      <c r="B817" s="12" t="s">
        <v>3664</v>
      </c>
      <c r="C817" s="3"/>
      <c r="D817" s="3"/>
      <c r="E817" s="12" t="s">
        <v>1782</v>
      </c>
      <c r="F817" s="3"/>
      <c r="G817" s="635"/>
      <c r="H817" s="3"/>
      <c r="I817" s="5">
        <v>320</v>
      </c>
      <c r="J817" s="5"/>
      <c r="K817" s="5"/>
      <c r="L817" s="3"/>
      <c r="M817" s="6"/>
      <c r="N817" s="690"/>
      <c r="O817" s="690"/>
      <c r="P817" s="29"/>
      <c r="Q817" s="11"/>
      <c r="R817" s="11"/>
      <c r="S817" s="11"/>
    </row>
    <row r="818" spans="1:19" ht="14.25" hidden="1" customHeight="1">
      <c r="A818" s="3"/>
      <c r="B818" s="12" t="s">
        <v>373</v>
      </c>
      <c r="C818" s="3"/>
      <c r="D818" s="3"/>
      <c r="E818" s="12" t="s">
        <v>3665</v>
      </c>
      <c r="F818" s="3"/>
      <c r="G818" s="635"/>
      <c r="H818" s="3"/>
      <c r="I818" s="5">
        <v>1</v>
      </c>
      <c r="J818" s="5"/>
      <c r="K818" s="5"/>
      <c r="L818" s="3"/>
      <c r="M818" s="6"/>
      <c r="N818" s="690"/>
      <c r="O818" s="690"/>
      <c r="P818" s="29"/>
      <c r="Q818" s="11"/>
      <c r="R818" s="11"/>
      <c r="S818" s="11"/>
    </row>
    <row r="819" spans="1:19" ht="14.25" hidden="1" customHeight="1">
      <c r="A819" s="3"/>
      <c r="B819" s="12" t="s">
        <v>373</v>
      </c>
      <c r="C819" s="3"/>
      <c r="D819" s="3"/>
      <c r="E819" s="12" t="s">
        <v>375</v>
      </c>
      <c r="F819" s="3"/>
      <c r="G819" s="635">
        <v>35.200000000000003</v>
      </c>
      <c r="H819" s="3"/>
      <c r="I819" s="5">
        <v>60</v>
      </c>
      <c r="J819" s="5"/>
      <c r="K819" s="5"/>
      <c r="L819" s="3"/>
      <c r="M819" s="6"/>
      <c r="N819" s="690"/>
      <c r="O819" s="690"/>
      <c r="P819" s="29"/>
      <c r="Q819" s="11"/>
      <c r="R819" s="11"/>
      <c r="S819" s="11"/>
    </row>
    <row r="820" spans="1:19" ht="14.25" hidden="1" customHeight="1">
      <c r="A820" s="3"/>
      <c r="B820" s="12" t="s">
        <v>377</v>
      </c>
      <c r="C820" s="3"/>
      <c r="D820" s="3"/>
      <c r="E820" s="12" t="s">
        <v>375</v>
      </c>
      <c r="F820" s="3"/>
      <c r="G820" s="635">
        <v>35.200000000000003</v>
      </c>
      <c r="H820" s="3">
        <v>180</v>
      </c>
      <c r="I820" s="5">
        <v>60</v>
      </c>
      <c r="J820" s="5"/>
      <c r="K820" s="5"/>
      <c r="L820" s="3"/>
      <c r="M820" s="6"/>
      <c r="N820" s="690"/>
      <c r="O820" s="690"/>
      <c r="P820" s="29"/>
      <c r="Q820" s="11"/>
      <c r="R820" s="11"/>
      <c r="S820" s="11"/>
    </row>
    <row r="821" spans="1:19" ht="14.25" hidden="1" customHeight="1">
      <c r="A821" s="3"/>
      <c r="B821" s="12" t="s">
        <v>378</v>
      </c>
      <c r="C821" s="3"/>
      <c r="D821" s="3"/>
      <c r="E821" s="12" t="s">
        <v>375</v>
      </c>
      <c r="F821" s="3"/>
      <c r="G821" s="635">
        <v>35.200000000000003</v>
      </c>
      <c r="H821" s="3">
        <v>180</v>
      </c>
      <c r="I821" s="5">
        <v>60</v>
      </c>
      <c r="J821" s="5"/>
      <c r="K821" s="5"/>
      <c r="L821" s="3"/>
      <c r="M821" s="6"/>
      <c r="N821" s="690"/>
      <c r="O821" s="690"/>
      <c r="P821" s="29"/>
      <c r="Q821" s="11"/>
      <c r="R821" s="11"/>
      <c r="S821" s="11"/>
    </row>
    <row r="822" spans="1:19" ht="14.25" hidden="1" customHeight="1">
      <c r="A822" s="3"/>
      <c r="B822" s="12" t="s">
        <v>3666</v>
      </c>
      <c r="C822" s="3"/>
      <c r="D822" s="3"/>
      <c r="E822" s="12" t="s">
        <v>375</v>
      </c>
      <c r="F822" s="3"/>
      <c r="G822" s="635"/>
      <c r="H822" s="3"/>
      <c r="I822" s="5">
        <v>60</v>
      </c>
      <c r="J822" s="5"/>
      <c r="K822" s="5"/>
      <c r="L822" s="3"/>
      <c r="M822" s="6"/>
      <c r="N822" s="690"/>
      <c r="O822" s="690"/>
      <c r="P822" s="29"/>
      <c r="Q822" s="11"/>
      <c r="R822" s="11"/>
      <c r="S822" s="11"/>
    </row>
    <row r="823" spans="1:19" ht="14.25" hidden="1" customHeight="1">
      <c r="A823" s="3"/>
      <c r="B823" s="12" t="s">
        <v>433</v>
      </c>
      <c r="C823" s="3"/>
      <c r="D823" s="3"/>
      <c r="E823" s="12" t="s">
        <v>434</v>
      </c>
      <c r="F823" s="3"/>
      <c r="G823" s="635">
        <v>37.25</v>
      </c>
      <c r="H823" s="3"/>
      <c r="I823" s="5">
        <v>40</v>
      </c>
      <c r="J823" s="5"/>
      <c r="K823" s="5"/>
      <c r="L823" s="3"/>
      <c r="M823" s="6"/>
      <c r="N823" s="690"/>
      <c r="O823" s="690"/>
      <c r="P823" s="29"/>
      <c r="Q823" s="11"/>
      <c r="R823" s="11"/>
      <c r="S823" s="11"/>
    </row>
    <row r="824" spans="1:19" ht="14.25" hidden="1" customHeight="1">
      <c r="A824" s="3"/>
      <c r="B824" s="12" t="s">
        <v>3667</v>
      </c>
      <c r="C824" s="3"/>
      <c r="D824" s="3"/>
      <c r="E824" s="12" t="s">
        <v>3668</v>
      </c>
      <c r="F824" s="3"/>
      <c r="G824" s="635"/>
      <c r="H824" s="3"/>
      <c r="I824" s="5">
        <v>200</v>
      </c>
      <c r="J824" s="5"/>
      <c r="K824" s="5"/>
      <c r="L824" s="3"/>
      <c r="M824" s="6"/>
      <c r="N824" s="690"/>
      <c r="O824" s="690"/>
      <c r="P824" s="29"/>
      <c r="Q824" s="11"/>
      <c r="R824" s="11"/>
      <c r="S824" s="11"/>
    </row>
    <row r="825" spans="1:19" ht="14.25" hidden="1" customHeight="1">
      <c r="A825" s="3"/>
      <c r="B825" s="12" t="s">
        <v>479</v>
      </c>
      <c r="C825" s="3"/>
      <c r="D825" s="3"/>
      <c r="E825" s="12" t="s">
        <v>3330</v>
      </c>
      <c r="F825" s="3"/>
      <c r="G825" s="635"/>
      <c r="H825" s="3"/>
      <c r="I825" s="5">
        <v>1</v>
      </c>
      <c r="J825" s="5"/>
      <c r="K825" s="5"/>
      <c r="L825" s="3"/>
      <c r="M825" s="6"/>
      <c r="N825" s="690"/>
      <c r="O825" s="690"/>
      <c r="P825" s="29"/>
      <c r="Q825" s="11"/>
      <c r="R825" s="11"/>
      <c r="S825" s="11"/>
    </row>
    <row r="826" spans="1:19" ht="14.25" hidden="1" customHeight="1">
      <c r="A826" s="3"/>
      <c r="B826" s="12" t="s">
        <v>479</v>
      </c>
      <c r="C826" s="3"/>
      <c r="D826" s="3"/>
      <c r="E826" s="12" t="s">
        <v>2703</v>
      </c>
      <c r="F826" s="3"/>
      <c r="G826" s="635">
        <v>88</v>
      </c>
      <c r="H826" s="3">
        <v>0.5</v>
      </c>
      <c r="I826" s="5">
        <v>1</v>
      </c>
      <c r="J826" s="5"/>
      <c r="K826" s="5"/>
      <c r="L826" s="3"/>
      <c r="M826" s="6"/>
      <c r="N826" s="690"/>
      <c r="O826" s="690"/>
      <c r="P826" s="29"/>
      <c r="Q826" s="11"/>
      <c r="R826" s="11"/>
      <c r="S826" s="11"/>
    </row>
    <row r="827" spans="1:19" ht="14.25" hidden="1" customHeight="1">
      <c r="A827" s="3"/>
      <c r="B827" s="12" t="s">
        <v>479</v>
      </c>
      <c r="C827" s="3"/>
      <c r="D827" s="3"/>
      <c r="E827" s="12" t="s">
        <v>3669</v>
      </c>
      <c r="F827" s="3"/>
      <c r="G827" s="635"/>
      <c r="H827" s="3"/>
      <c r="I827" s="5">
        <v>320</v>
      </c>
      <c r="J827" s="5"/>
      <c r="K827" s="5"/>
      <c r="L827" s="3"/>
      <c r="M827" s="6"/>
      <c r="N827" s="690"/>
      <c r="O827" s="690"/>
      <c r="P827" s="29"/>
      <c r="Q827" s="11"/>
      <c r="R827" s="11"/>
      <c r="S827" s="11"/>
    </row>
    <row r="828" spans="1:19" ht="14.25" hidden="1" customHeight="1">
      <c r="A828" s="3"/>
      <c r="B828" s="12" t="s">
        <v>479</v>
      </c>
      <c r="C828" s="3"/>
      <c r="D828" s="3"/>
      <c r="E828" s="12" t="s">
        <v>3670</v>
      </c>
      <c r="F828" s="3"/>
      <c r="G828" s="635">
        <v>80</v>
      </c>
      <c r="H828" s="3"/>
      <c r="I828" s="5">
        <v>1</v>
      </c>
      <c r="J828" s="5"/>
      <c r="K828" s="5"/>
      <c r="L828" s="3"/>
      <c r="M828" s="6"/>
      <c r="N828" s="690"/>
      <c r="O828" s="690"/>
      <c r="P828" s="29"/>
      <c r="Q828" s="11"/>
      <c r="R828" s="11"/>
      <c r="S828" s="11"/>
    </row>
    <row r="829" spans="1:19" ht="14.25" hidden="1" customHeight="1">
      <c r="A829" s="3"/>
      <c r="B829" s="12" t="s">
        <v>488</v>
      </c>
      <c r="C829" s="3"/>
      <c r="D829" s="3"/>
      <c r="E829" s="12" t="s">
        <v>3671</v>
      </c>
      <c r="F829" s="3"/>
      <c r="G829" s="635"/>
      <c r="H829" s="3"/>
      <c r="I829" s="5">
        <v>30</v>
      </c>
      <c r="J829" s="5"/>
      <c r="K829" s="5"/>
      <c r="L829" s="3"/>
      <c r="M829" s="6"/>
      <c r="N829" s="690"/>
      <c r="O829" s="690"/>
      <c r="P829" s="29"/>
      <c r="Q829" s="11"/>
      <c r="R829" s="11"/>
      <c r="S829" s="11"/>
    </row>
    <row r="830" spans="1:19" ht="14.25" hidden="1" customHeight="1">
      <c r="A830" s="3"/>
      <c r="B830" s="12" t="s">
        <v>3672</v>
      </c>
      <c r="C830" s="3"/>
      <c r="D830" s="3"/>
      <c r="E830" s="12" t="s">
        <v>3673</v>
      </c>
      <c r="F830" s="3"/>
      <c r="G830" s="635"/>
      <c r="H830" s="3"/>
      <c r="I830" s="5">
        <v>1000</v>
      </c>
      <c r="J830" s="5"/>
      <c r="K830" s="5"/>
      <c r="L830" s="3"/>
      <c r="M830" s="6"/>
      <c r="N830" s="690"/>
      <c r="O830" s="690"/>
      <c r="P830" s="29"/>
      <c r="Q830" s="11"/>
      <c r="R830" s="11"/>
      <c r="S830" s="11"/>
    </row>
    <row r="831" spans="1:19" ht="14.25" hidden="1" customHeight="1">
      <c r="A831" s="3"/>
      <c r="B831" s="12" t="s">
        <v>514</v>
      </c>
      <c r="C831" s="3"/>
      <c r="D831" s="3"/>
      <c r="E831" s="12" t="s">
        <v>3674</v>
      </c>
      <c r="F831" s="3"/>
      <c r="G831" s="635">
        <v>21.75</v>
      </c>
      <c r="H831" s="3"/>
      <c r="I831" s="5">
        <v>50</v>
      </c>
      <c r="J831" s="5"/>
      <c r="K831" s="5"/>
      <c r="L831" s="3"/>
      <c r="M831" s="6"/>
      <c r="N831" s="690"/>
      <c r="O831" s="690"/>
      <c r="P831" s="29"/>
      <c r="Q831" s="11"/>
      <c r="R831" s="11"/>
      <c r="S831" s="11"/>
    </row>
    <row r="832" spans="1:19" ht="14.25" hidden="1" customHeight="1">
      <c r="A832" s="3"/>
      <c r="B832" s="12" t="s">
        <v>514</v>
      </c>
      <c r="C832" s="3"/>
      <c r="D832" s="3"/>
      <c r="E832" s="12" t="s">
        <v>2765</v>
      </c>
      <c r="F832" s="3"/>
      <c r="G832" s="635">
        <v>88</v>
      </c>
      <c r="H832" s="3"/>
      <c r="I832" s="5">
        <v>250</v>
      </c>
      <c r="J832" s="5"/>
      <c r="K832" s="5"/>
      <c r="L832" s="3"/>
      <c r="M832" s="6"/>
      <c r="N832" s="690"/>
      <c r="O832" s="690"/>
      <c r="P832" s="29"/>
      <c r="Q832" s="11"/>
      <c r="R832" s="11"/>
      <c r="S832" s="11"/>
    </row>
    <row r="833" spans="1:19" ht="14.25" hidden="1" customHeight="1">
      <c r="A833" s="3"/>
      <c r="B833" s="12" t="s">
        <v>514</v>
      </c>
      <c r="C833" s="3"/>
      <c r="D833" s="3"/>
      <c r="E833" s="12" t="s">
        <v>3675</v>
      </c>
      <c r="F833" s="3"/>
      <c r="G833" s="635">
        <v>40.5</v>
      </c>
      <c r="H833" s="3"/>
      <c r="I833" s="5">
        <v>100</v>
      </c>
      <c r="J833" s="5"/>
      <c r="K833" s="5"/>
      <c r="L833" s="3"/>
      <c r="M833" s="6"/>
      <c r="N833" s="690"/>
      <c r="O833" s="690"/>
      <c r="P833" s="29"/>
      <c r="Q833" s="11"/>
      <c r="R833" s="11"/>
      <c r="S833" s="11"/>
    </row>
    <row r="834" spans="1:19" ht="14.25" hidden="1" customHeight="1">
      <c r="A834" s="3"/>
      <c r="B834" s="12" t="s">
        <v>539</v>
      </c>
      <c r="C834" s="3"/>
      <c r="D834" s="3"/>
      <c r="E834" s="12"/>
      <c r="F834" s="3"/>
      <c r="G834" s="635">
        <v>220</v>
      </c>
      <c r="H834" s="3"/>
      <c r="I834" s="5">
        <v>1000</v>
      </c>
      <c r="J834" s="5"/>
      <c r="K834" s="5"/>
      <c r="L834" s="3"/>
      <c r="M834" s="6"/>
      <c r="N834" s="690"/>
      <c r="O834" s="690"/>
      <c r="P834" s="29"/>
      <c r="Q834" s="11"/>
      <c r="R834" s="11"/>
      <c r="S834" s="11"/>
    </row>
    <row r="835" spans="1:19" ht="14.25" hidden="1" customHeight="1">
      <c r="A835" s="3"/>
      <c r="B835" s="12" t="s">
        <v>543</v>
      </c>
      <c r="C835" s="3"/>
      <c r="D835" s="3"/>
      <c r="E835" s="12" t="s">
        <v>544</v>
      </c>
      <c r="F835" s="3"/>
      <c r="G835" s="635"/>
      <c r="H835" s="3">
        <v>180</v>
      </c>
      <c r="I835" s="5">
        <v>60</v>
      </c>
      <c r="J835" s="5"/>
      <c r="K835" s="5"/>
      <c r="L835" s="3"/>
      <c r="M835" s="6"/>
      <c r="N835" s="690"/>
      <c r="O835" s="690"/>
      <c r="P835" s="29"/>
      <c r="Q835" s="11"/>
      <c r="R835" s="11"/>
      <c r="S835" s="11"/>
    </row>
    <row r="836" spans="1:19" ht="14.25" hidden="1" customHeight="1">
      <c r="A836" s="3"/>
      <c r="B836" s="12" t="s">
        <v>3676</v>
      </c>
      <c r="C836" s="3"/>
      <c r="D836" s="3"/>
      <c r="E836" s="12" t="s">
        <v>3677</v>
      </c>
      <c r="F836" s="3"/>
      <c r="G836" s="635"/>
      <c r="H836" s="3"/>
      <c r="I836" s="5">
        <v>50</v>
      </c>
      <c r="J836" s="5"/>
      <c r="K836" s="5"/>
      <c r="L836" s="3"/>
      <c r="M836" s="6"/>
      <c r="N836" s="690"/>
      <c r="O836" s="690"/>
      <c r="P836" s="29"/>
      <c r="Q836" s="11"/>
      <c r="R836" s="11"/>
      <c r="S836" s="11"/>
    </row>
    <row r="837" spans="1:19" ht="14.25" hidden="1" customHeight="1">
      <c r="A837" s="3"/>
      <c r="B837" s="12" t="s">
        <v>3676</v>
      </c>
      <c r="C837" s="3"/>
      <c r="D837" s="3"/>
      <c r="E837" s="12" t="s">
        <v>3678</v>
      </c>
      <c r="F837" s="3"/>
      <c r="G837" s="635"/>
      <c r="H837" s="3"/>
      <c r="I837" s="5">
        <v>40</v>
      </c>
      <c r="J837" s="5"/>
      <c r="K837" s="5"/>
      <c r="L837" s="3"/>
      <c r="M837" s="6"/>
      <c r="N837" s="690"/>
      <c r="O837" s="690"/>
      <c r="P837" s="29"/>
      <c r="Q837" s="11"/>
      <c r="R837" s="11"/>
      <c r="S837" s="11"/>
    </row>
    <row r="838" spans="1:19" ht="14.25" hidden="1" customHeight="1">
      <c r="A838" s="3"/>
      <c r="B838" s="12" t="s">
        <v>3676</v>
      </c>
      <c r="C838" s="3"/>
      <c r="D838" s="3"/>
      <c r="E838" s="12" t="s">
        <v>2767</v>
      </c>
      <c r="F838" s="3"/>
      <c r="G838" s="635">
        <v>13.5</v>
      </c>
      <c r="H838" s="3"/>
      <c r="I838" s="5">
        <v>50</v>
      </c>
      <c r="J838" s="5"/>
      <c r="K838" s="5"/>
      <c r="L838" s="3"/>
      <c r="M838" s="6"/>
      <c r="N838" s="690"/>
      <c r="O838" s="690"/>
      <c r="P838" s="29"/>
      <c r="Q838" s="11"/>
      <c r="R838" s="11"/>
      <c r="S838" s="11"/>
    </row>
    <row r="839" spans="1:19" ht="14.25" hidden="1" customHeight="1">
      <c r="A839" s="3"/>
      <c r="B839" s="12" t="s">
        <v>3676</v>
      </c>
      <c r="C839" s="3"/>
      <c r="D839" s="3"/>
      <c r="E839" s="12" t="s">
        <v>2815</v>
      </c>
      <c r="F839" s="3"/>
      <c r="G839" s="635"/>
      <c r="H839" s="3"/>
      <c r="I839" s="5">
        <v>30</v>
      </c>
      <c r="J839" s="5"/>
      <c r="K839" s="5"/>
      <c r="L839" s="3"/>
      <c r="M839" s="6"/>
      <c r="N839" s="690"/>
      <c r="O839" s="690"/>
      <c r="P839" s="29"/>
      <c r="Q839" s="11"/>
      <c r="R839" s="11"/>
      <c r="S839" s="11"/>
    </row>
    <row r="840" spans="1:19" ht="14.25" hidden="1" customHeight="1">
      <c r="A840" s="3"/>
      <c r="B840" s="12" t="s">
        <v>574</v>
      </c>
      <c r="C840" s="3"/>
      <c r="D840" s="3"/>
      <c r="E840" s="12" t="s">
        <v>576</v>
      </c>
      <c r="F840" s="3"/>
      <c r="G840" s="635"/>
      <c r="H840" s="3"/>
      <c r="I840" s="5">
        <v>226</v>
      </c>
      <c r="J840" s="5"/>
      <c r="K840" s="5"/>
      <c r="L840" s="3"/>
      <c r="M840" s="6"/>
      <c r="N840" s="690"/>
      <c r="O840" s="690"/>
      <c r="P840" s="29"/>
      <c r="Q840" s="11"/>
      <c r="R840" s="11"/>
      <c r="S840" s="11"/>
    </row>
    <row r="841" spans="1:19" ht="14.25" hidden="1" customHeight="1">
      <c r="A841" s="3"/>
      <c r="B841" s="12" t="s">
        <v>574</v>
      </c>
      <c r="C841" s="3"/>
      <c r="D841" s="3"/>
      <c r="E841" s="12" t="s">
        <v>3679</v>
      </c>
      <c r="F841" s="3"/>
      <c r="G841" s="635"/>
      <c r="H841" s="3"/>
      <c r="I841" s="5">
        <v>370</v>
      </c>
      <c r="J841" s="5"/>
      <c r="K841" s="5"/>
      <c r="L841" s="3"/>
      <c r="M841" s="6"/>
      <c r="N841" s="690"/>
      <c r="O841" s="690"/>
      <c r="P841" s="29"/>
      <c r="Q841" s="11"/>
      <c r="R841" s="11"/>
      <c r="S841" s="11"/>
    </row>
    <row r="842" spans="1:19" ht="14.25" hidden="1" customHeight="1">
      <c r="A842" s="3"/>
      <c r="B842" s="12" t="s">
        <v>3680</v>
      </c>
      <c r="C842" s="3"/>
      <c r="D842" s="3"/>
      <c r="E842" s="12" t="s">
        <v>3671</v>
      </c>
      <c r="F842" s="3"/>
      <c r="G842" s="635"/>
      <c r="H842" s="3"/>
      <c r="I842" s="5">
        <v>30</v>
      </c>
      <c r="J842" s="5"/>
      <c r="K842" s="5"/>
      <c r="L842" s="3"/>
      <c r="M842" s="6"/>
      <c r="N842" s="690"/>
      <c r="O842" s="690"/>
      <c r="P842" s="29"/>
      <c r="Q842" s="11"/>
      <c r="R842" s="11"/>
      <c r="S842" s="11"/>
    </row>
    <row r="843" spans="1:19" ht="14.25" hidden="1" customHeight="1">
      <c r="A843" s="3"/>
      <c r="B843" s="12" t="s">
        <v>3680</v>
      </c>
      <c r="C843" s="3"/>
      <c r="D843" s="3"/>
      <c r="E843" s="12" t="s">
        <v>2815</v>
      </c>
      <c r="F843" s="3"/>
      <c r="G843" s="635"/>
      <c r="H843" s="3"/>
      <c r="I843" s="5">
        <v>30</v>
      </c>
      <c r="J843" s="5"/>
      <c r="K843" s="5"/>
      <c r="L843" s="3"/>
      <c r="M843" s="6"/>
      <c r="N843" s="690"/>
      <c r="O843" s="690"/>
      <c r="P843" s="29"/>
      <c r="Q843" s="11"/>
      <c r="R843" s="11"/>
      <c r="S843" s="11"/>
    </row>
    <row r="844" spans="1:19" ht="14.25" hidden="1" customHeight="1">
      <c r="A844" s="3"/>
      <c r="B844" s="12" t="s">
        <v>3681</v>
      </c>
      <c r="C844" s="3"/>
      <c r="D844" s="3"/>
      <c r="E844" s="12" t="s">
        <v>3682</v>
      </c>
      <c r="F844" s="3"/>
      <c r="G844" s="635"/>
      <c r="H844" s="3"/>
      <c r="I844" s="5">
        <v>25</v>
      </c>
      <c r="J844" s="5"/>
      <c r="K844" s="5"/>
      <c r="L844" s="3"/>
      <c r="M844" s="6"/>
      <c r="N844" s="690"/>
      <c r="O844" s="690"/>
      <c r="P844" s="29"/>
      <c r="Q844" s="11"/>
      <c r="R844" s="11"/>
      <c r="S844" s="11"/>
    </row>
    <row r="845" spans="1:19" ht="14.25" hidden="1" customHeight="1">
      <c r="A845" s="3"/>
      <c r="B845" s="12" t="s">
        <v>631</v>
      </c>
      <c r="C845" s="3"/>
      <c r="D845" s="3"/>
      <c r="E845" s="12" t="s">
        <v>632</v>
      </c>
      <c r="F845" s="3"/>
      <c r="G845" s="635">
        <v>218</v>
      </c>
      <c r="H845" s="3">
        <v>109</v>
      </c>
      <c r="I845" s="5">
        <v>439.4</v>
      </c>
      <c r="J845" s="5"/>
      <c r="K845" s="5"/>
      <c r="L845" s="3"/>
      <c r="M845" s="6"/>
      <c r="N845" s="690"/>
      <c r="O845" s="690"/>
      <c r="P845" s="29"/>
      <c r="Q845" s="11"/>
      <c r="R845" s="11"/>
      <c r="S845" s="11"/>
    </row>
    <row r="846" spans="1:19" ht="14.25" hidden="1" customHeight="1">
      <c r="A846" s="3"/>
      <c r="B846" s="12" t="s">
        <v>3683</v>
      </c>
      <c r="C846" s="3"/>
      <c r="D846" s="3"/>
      <c r="E846" s="12" t="s">
        <v>3684</v>
      </c>
      <c r="F846" s="3"/>
      <c r="G846" s="635"/>
      <c r="H846" s="3"/>
      <c r="I846" s="5">
        <v>20</v>
      </c>
      <c r="J846" s="5"/>
      <c r="K846" s="5"/>
      <c r="L846" s="3"/>
      <c r="M846" s="6"/>
      <c r="N846" s="690"/>
      <c r="O846" s="690"/>
      <c r="P846" s="29"/>
      <c r="Q846" s="11"/>
      <c r="R846" s="11"/>
      <c r="S846" s="11"/>
    </row>
    <row r="847" spans="1:19" ht="14.25" hidden="1" customHeight="1">
      <c r="A847" s="3"/>
      <c r="B847" s="12" t="s">
        <v>3683</v>
      </c>
      <c r="C847" s="3"/>
      <c r="D847" s="3"/>
      <c r="E847" s="12" t="s">
        <v>3685</v>
      </c>
      <c r="F847" s="3"/>
      <c r="G847" s="635"/>
      <c r="H847" s="3"/>
      <c r="I847" s="5">
        <v>20</v>
      </c>
      <c r="J847" s="5"/>
      <c r="K847" s="5"/>
      <c r="L847" s="3"/>
      <c r="M847" s="6"/>
      <c r="N847" s="690"/>
      <c r="O847" s="690"/>
      <c r="P847" s="29"/>
      <c r="Q847" s="11"/>
      <c r="R847" s="11"/>
      <c r="S847" s="11"/>
    </row>
    <row r="848" spans="1:19" ht="14.25" hidden="1" customHeight="1">
      <c r="A848" s="3"/>
      <c r="B848" s="12" t="s">
        <v>3683</v>
      </c>
      <c r="C848" s="3"/>
      <c r="D848" s="3"/>
      <c r="E848" s="12" t="s">
        <v>3686</v>
      </c>
      <c r="F848" s="3"/>
      <c r="G848" s="635"/>
      <c r="H848" s="3"/>
      <c r="I848" s="5">
        <v>50</v>
      </c>
      <c r="J848" s="5"/>
      <c r="K848" s="5"/>
      <c r="L848" s="3"/>
      <c r="M848" s="6"/>
      <c r="N848" s="690"/>
      <c r="O848" s="690"/>
      <c r="P848" s="29"/>
      <c r="Q848" s="11"/>
      <c r="R848" s="11"/>
      <c r="S848" s="11"/>
    </row>
    <row r="849" spans="1:19" ht="14.25" hidden="1" customHeight="1">
      <c r="A849" s="3"/>
      <c r="B849" s="12" t="s">
        <v>656</v>
      </c>
      <c r="C849" s="3"/>
      <c r="D849" s="3"/>
      <c r="E849" s="12" t="s">
        <v>2704</v>
      </c>
      <c r="F849" s="3"/>
      <c r="G849" s="635">
        <v>757.2</v>
      </c>
      <c r="H849" s="3">
        <v>650</v>
      </c>
      <c r="I849" s="5">
        <v>1200</v>
      </c>
      <c r="J849" s="5"/>
      <c r="K849" s="5"/>
      <c r="L849" s="3"/>
      <c r="M849" s="6"/>
      <c r="N849" s="690"/>
      <c r="O849" s="690"/>
      <c r="P849" s="29"/>
      <c r="Q849" s="11"/>
      <c r="R849" s="11"/>
      <c r="S849" s="11"/>
    </row>
    <row r="850" spans="1:19" ht="14.25" hidden="1" customHeight="1">
      <c r="A850" s="3"/>
      <c r="B850" s="12" t="s">
        <v>746</v>
      </c>
      <c r="C850" s="3"/>
      <c r="D850" s="3"/>
      <c r="E850" s="12" t="s">
        <v>2705</v>
      </c>
      <c r="F850" s="3"/>
      <c r="G850" s="635"/>
      <c r="H850" s="3"/>
      <c r="I850" s="5">
        <v>1</v>
      </c>
      <c r="J850" s="5"/>
      <c r="K850" s="5"/>
      <c r="L850" s="3"/>
      <c r="M850" s="6"/>
      <c r="N850" s="690"/>
      <c r="O850" s="690"/>
      <c r="P850" s="29"/>
      <c r="Q850" s="11"/>
      <c r="R850" s="11"/>
      <c r="S850" s="11"/>
    </row>
    <row r="851" spans="1:19" ht="14.25" hidden="1" customHeight="1">
      <c r="A851" s="3"/>
      <c r="B851" s="12" t="s">
        <v>746</v>
      </c>
      <c r="C851" s="3"/>
      <c r="D851" s="3"/>
      <c r="E851" s="12" t="s">
        <v>3687</v>
      </c>
      <c r="F851" s="3"/>
      <c r="G851" s="635"/>
      <c r="H851" s="3"/>
      <c r="I851" s="5">
        <v>16000</v>
      </c>
      <c r="J851" s="5"/>
      <c r="K851" s="5"/>
      <c r="L851" s="3"/>
      <c r="M851" s="6"/>
      <c r="N851" s="690"/>
      <c r="O851" s="690"/>
      <c r="P851" s="29"/>
      <c r="Q851" s="11"/>
      <c r="R851" s="11"/>
      <c r="S851" s="11"/>
    </row>
    <row r="852" spans="1:19" ht="14.25" hidden="1" customHeight="1">
      <c r="A852" s="3"/>
      <c r="B852" s="12" t="s">
        <v>746</v>
      </c>
      <c r="C852" s="3"/>
      <c r="D852" s="3"/>
      <c r="E852" s="12" t="s">
        <v>3688</v>
      </c>
      <c r="F852" s="3"/>
      <c r="G852" s="635"/>
      <c r="H852" s="3"/>
      <c r="I852" s="5">
        <v>2000</v>
      </c>
      <c r="J852" s="5"/>
      <c r="K852" s="5"/>
      <c r="L852" s="3"/>
      <c r="M852" s="6"/>
      <c r="N852" s="690"/>
      <c r="O852" s="690"/>
      <c r="P852" s="29"/>
      <c r="Q852" s="11"/>
      <c r="R852" s="11"/>
      <c r="S852" s="11"/>
    </row>
    <row r="853" spans="1:19" ht="14.25" hidden="1" customHeight="1">
      <c r="A853" s="3"/>
      <c r="B853" s="12" t="s">
        <v>746</v>
      </c>
      <c r="C853" s="3"/>
      <c r="D853" s="3"/>
      <c r="E853" s="12" t="s">
        <v>3689</v>
      </c>
      <c r="F853" s="3"/>
      <c r="G853" s="635"/>
      <c r="H853" s="3"/>
      <c r="I853" s="5">
        <v>1</v>
      </c>
      <c r="J853" s="5"/>
      <c r="K853" s="5"/>
      <c r="L853" s="3"/>
      <c r="M853" s="6"/>
      <c r="N853" s="690"/>
      <c r="O853" s="690"/>
      <c r="P853" s="29"/>
      <c r="Q853" s="11"/>
      <c r="R853" s="11"/>
      <c r="S853" s="11"/>
    </row>
    <row r="854" spans="1:19" ht="14.25" hidden="1" customHeight="1">
      <c r="A854" s="3"/>
      <c r="B854" s="12" t="s">
        <v>746</v>
      </c>
      <c r="C854" s="3"/>
      <c r="D854" s="3"/>
      <c r="E854" s="12" t="s">
        <v>3690</v>
      </c>
      <c r="F854" s="3"/>
      <c r="G854" s="635"/>
      <c r="H854" s="3"/>
      <c r="I854" s="5">
        <v>1800</v>
      </c>
      <c r="J854" s="5"/>
      <c r="K854" s="5"/>
      <c r="L854" s="3"/>
      <c r="M854" s="6"/>
      <c r="N854" s="690"/>
      <c r="O854" s="690"/>
      <c r="P854" s="29"/>
      <c r="Q854" s="11"/>
      <c r="R854" s="11"/>
      <c r="S854" s="11"/>
    </row>
    <row r="855" spans="1:19" ht="14.25" hidden="1" customHeight="1">
      <c r="A855" s="3"/>
      <c r="B855" s="12" t="s">
        <v>3691</v>
      </c>
      <c r="C855" s="3"/>
      <c r="D855" s="3"/>
      <c r="E855" s="12" t="s">
        <v>3692</v>
      </c>
      <c r="F855" s="3"/>
      <c r="G855" s="635"/>
      <c r="H855" s="3"/>
      <c r="I855" s="5">
        <v>16000</v>
      </c>
      <c r="J855" s="5"/>
      <c r="K855" s="5"/>
      <c r="L855" s="3"/>
      <c r="M855" s="6"/>
      <c r="N855" s="690"/>
      <c r="O855" s="690"/>
      <c r="P855" s="29"/>
      <c r="Q855" s="11"/>
      <c r="R855" s="11"/>
      <c r="S855" s="11"/>
    </row>
    <row r="856" spans="1:19" ht="14.25" hidden="1" customHeight="1">
      <c r="A856" s="3"/>
      <c r="B856" s="12" t="s">
        <v>750</v>
      </c>
      <c r="C856" s="3"/>
      <c r="D856" s="3"/>
      <c r="E856" s="12" t="s">
        <v>3235</v>
      </c>
      <c r="F856" s="3"/>
      <c r="G856" s="635">
        <v>1608.5</v>
      </c>
      <c r="H856" s="3">
        <v>32</v>
      </c>
      <c r="I856" s="5">
        <v>16</v>
      </c>
      <c r="J856" s="5"/>
      <c r="K856" s="5"/>
      <c r="L856" s="3"/>
      <c r="M856" s="6"/>
      <c r="N856" s="690"/>
      <c r="O856" s="690"/>
      <c r="P856" s="29"/>
      <c r="Q856" s="11"/>
      <c r="R856" s="11"/>
      <c r="S856" s="11"/>
    </row>
    <row r="857" spans="1:19" ht="14.25" hidden="1" customHeight="1">
      <c r="A857" s="3"/>
      <c r="B857" s="12" t="s">
        <v>750</v>
      </c>
      <c r="C857" s="3"/>
      <c r="D857" s="3"/>
      <c r="E857" s="12" t="s">
        <v>3693</v>
      </c>
      <c r="F857" s="3"/>
      <c r="G857" s="635"/>
      <c r="H857" s="3"/>
      <c r="I857" s="5">
        <v>1800</v>
      </c>
      <c r="J857" s="5"/>
      <c r="K857" s="5"/>
      <c r="L857" s="3"/>
      <c r="M857" s="6"/>
      <c r="N857" s="690"/>
      <c r="O857" s="690"/>
      <c r="P857" s="29"/>
      <c r="Q857" s="11"/>
      <c r="R857" s="11"/>
      <c r="S857" s="11"/>
    </row>
    <row r="858" spans="1:19" ht="14.25" hidden="1" customHeight="1">
      <c r="A858" s="3"/>
      <c r="B858" s="12" t="s">
        <v>752</v>
      </c>
      <c r="C858" s="3"/>
      <c r="D858" s="3"/>
      <c r="E858" s="12" t="s">
        <v>753</v>
      </c>
      <c r="F858" s="3"/>
      <c r="G858" s="635"/>
      <c r="H858" s="3"/>
      <c r="I858" s="5">
        <v>350</v>
      </c>
      <c r="J858" s="5"/>
      <c r="K858" s="5"/>
      <c r="L858" s="3"/>
      <c r="M858" s="6"/>
      <c r="N858" s="690"/>
      <c r="O858" s="690"/>
      <c r="P858" s="29"/>
      <c r="Q858" s="11"/>
      <c r="R858" s="11"/>
      <c r="S858" s="11"/>
    </row>
    <row r="859" spans="1:19" ht="14.25" hidden="1" customHeight="1">
      <c r="A859" s="3"/>
      <c r="B859" s="12" t="s">
        <v>780</v>
      </c>
      <c r="C859" s="3"/>
      <c r="D859" s="3"/>
      <c r="E859" s="12" t="s">
        <v>781</v>
      </c>
      <c r="F859" s="3"/>
      <c r="G859" s="635">
        <v>35.9</v>
      </c>
      <c r="H859" s="3">
        <v>37</v>
      </c>
      <c r="I859" s="5">
        <v>37</v>
      </c>
      <c r="J859" s="5"/>
      <c r="K859" s="5"/>
      <c r="L859" s="3"/>
      <c r="M859" s="6"/>
      <c r="N859" s="690"/>
      <c r="O859" s="690"/>
      <c r="P859" s="29"/>
      <c r="Q859" s="11"/>
      <c r="R859" s="11"/>
      <c r="S859" s="11"/>
    </row>
    <row r="860" spans="1:19" ht="14.25" hidden="1" customHeight="1">
      <c r="A860" s="3"/>
      <c r="B860" s="12" t="s">
        <v>3694</v>
      </c>
      <c r="C860" s="3"/>
      <c r="D860" s="3"/>
      <c r="E860" s="12" t="s">
        <v>3695</v>
      </c>
      <c r="F860" s="3"/>
      <c r="G860" s="635"/>
      <c r="H860" s="3"/>
      <c r="I860" s="5">
        <v>60</v>
      </c>
      <c r="J860" s="5"/>
      <c r="K860" s="5"/>
      <c r="L860" s="3"/>
      <c r="M860" s="6"/>
      <c r="N860" s="690"/>
      <c r="O860" s="690"/>
      <c r="P860" s="29"/>
      <c r="Q860" s="11"/>
      <c r="R860" s="11"/>
      <c r="S860" s="11"/>
    </row>
    <row r="861" spans="1:19" ht="14.25" hidden="1" customHeight="1">
      <c r="A861" s="3"/>
      <c r="B861" s="12" t="s">
        <v>3696</v>
      </c>
      <c r="C861" s="3"/>
      <c r="D861" s="3"/>
      <c r="E861" s="12" t="s">
        <v>3697</v>
      </c>
      <c r="F861" s="3"/>
      <c r="G861" s="635">
        <v>52.6</v>
      </c>
      <c r="H861" s="3"/>
      <c r="I861" s="5">
        <v>55</v>
      </c>
      <c r="J861" s="5"/>
      <c r="K861" s="5"/>
      <c r="L861" s="3"/>
      <c r="M861" s="6"/>
      <c r="N861" s="690"/>
      <c r="O861" s="690"/>
      <c r="P861" s="29"/>
      <c r="Q861" s="11"/>
      <c r="R861" s="11"/>
      <c r="S861" s="11"/>
    </row>
    <row r="862" spans="1:19" ht="14.25" hidden="1" customHeight="1">
      <c r="A862" s="3"/>
      <c r="B862" s="12" t="s">
        <v>807</v>
      </c>
      <c r="C862" s="3"/>
      <c r="D862" s="3"/>
      <c r="E862" s="12" t="s">
        <v>3698</v>
      </c>
      <c r="F862" s="3"/>
      <c r="G862" s="635"/>
      <c r="H862" s="3"/>
      <c r="I862" s="5">
        <v>60</v>
      </c>
      <c r="J862" s="5"/>
      <c r="K862" s="5"/>
      <c r="L862" s="3"/>
      <c r="M862" s="6"/>
      <c r="N862" s="690"/>
      <c r="O862" s="690"/>
      <c r="P862" s="29"/>
      <c r="Q862" s="11"/>
      <c r="R862" s="11"/>
      <c r="S862" s="11"/>
    </row>
    <row r="863" spans="1:19" ht="14.25" hidden="1" customHeight="1">
      <c r="A863" s="3"/>
      <c r="B863" s="12" t="s">
        <v>807</v>
      </c>
      <c r="C863" s="3"/>
      <c r="D863" s="3"/>
      <c r="E863" s="12" t="s">
        <v>3699</v>
      </c>
      <c r="F863" s="3"/>
      <c r="G863" s="635"/>
      <c r="H863" s="3"/>
      <c r="I863" s="5">
        <v>50</v>
      </c>
      <c r="J863" s="5"/>
      <c r="K863" s="5"/>
      <c r="L863" s="3"/>
      <c r="M863" s="6"/>
      <c r="N863" s="690"/>
      <c r="O863" s="690"/>
      <c r="P863" s="29"/>
      <c r="Q863" s="11"/>
      <c r="R863" s="11"/>
      <c r="S863" s="11"/>
    </row>
    <row r="864" spans="1:19" ht="14.25" hidden="1" customHeight="1">
      <c r="A864" s="3"/>
      <c r="B864" s="12" t="s">
        <v>807</v>
      </c>
      <c r="C864" s="3"/>
      <c r="D864" s="3"/>
      <c r="E864" s="12" t="s">
        <v>810</v>
      </c>
      <c r="F864" s="3"/>
      <c r="G864" s="635">
        <v>52.6</v>
      </c>
      <c r="H864" s="3">
        <v>558</v>
      </c>
      <c r="I864" s="5">
        <v>62</v>
      </c>
      <c r="J864" s="5"/>
      <c r="K864" s="5"/>
      <c r="L864" s="3"/>
      <c r="M864" s="6"/>
      <c r="N864" s="690"/>
      <c r="O864" s="690"/>
      <c r="P864" s="29"/>
      <c r="Q864" s="11"/>
      <c r="R864" s="11"/>
      <c r="S864" s="11"/>
    </row>
    <row r="865" spans="1:19" ht="14.25" hidden="1" customHeight="1">
      <c r="A865" s="3"/>
      <c r="B865" s="12" t="s">
        <v>807</v>
      </c>
      <c r="C865" s="3"/>
      <c r="D865" s="3"/>
      <c r="E865" s="12" t="s">
        <v>3700</v>
      </c>
      <c r="F865" s="3"/>
      <c r="G865" s="635"/>
      <c r="H865" s="3"/>
      <c r="I865" s="5">
        <v>70</v>
      </c>
      <c r="J865" s="5"/>
      <c r="K865" s="5"/>
      <c r="L865" s="3"/>
      <c r="M865" s="6"/>
      <c r="N865" s="690"/>
      <c r="O865" s="690"/>
      <c r="P865" s="29"/>
      <c r="Q865" s="11"/>
      <c r="R865" s="11"/>
      <c r="S865" s="11"/>
    </row>
    <row r="866" spans="1:19" ht="14.25" hidden="1" customHeight="1">
      <c r="A866" s="3"/>
      <c r="B866" s="12" t="s">
        <v>3701</v>
      </c>
      <c r="C866" s="3"/>
      <c r="D866" s="3"/>
      <c r="E866" s="12" t="s">
        <v>3702</v>
      </c>
      <c r="F866" s="3"/>
      <c r="G866" s="635"/>
      <c r="H866" s="3"/>
      <c r="I866" s="5">
        <v>70</v>
      </c>
      <c r="J866" s="5"/>
      <c r="K866" s="5"/>
      <c r="L866" s="3"/>
      <c r="M866" s="6"/>
      <c r="N866" s="690"/>
      <c r="O866" s="690"/>
      <c r="P866" s="29"/>
      <c r="Q866" s="11"/>
      <c r="R866" s="11"/>
      <c r="S866" s="11"/>
    </row>
    <row r="867" spans="1:19" ht="14.25" hidden="1" customHeight="1">
      <c r="A867" s="3"/>
      <c r="B867" s="12" t="s">
        <v>843</v>
      </c>
      <c r="C867" s="3"/>
      <c r="D867" s="3"/>
      <c r="E867" s="12" t="s">
        <v>3703</v>
      </c>
      <c r="F867" s="3"/>
      <c r="G867" s="635">
        <v>18.25</v>
      </c>
      <c r="H867" s="3"/>
      <c r="I867" s="5">
        <v>20</v>
      </c>
      <c r="J867" s="5"/>
      <c r="K867" s="5"/>
      <c r="L867" s="3"/>
      <c r="M867" s="6"/>
      <c r="N867" s="690"/>
      <c r="O867" s="690"/>
      <c r="P867" s="29"/>
      <c r="Q867" s="11"/>
      <c r="R867" s="11"/>
      <c r="S867" s="11"/>
    </row>
    <row r="868" spans="1:19" ht="14.25" hidden="1" customHeight="1">
      <c r="A868" s="3"/>
      <c r="B868" s="12" t="s">
        <v>856</v>
      </c>
      <c r="C868" s="3"/>
      <c r="D868" s="3"/>
      <c r="E868" s="12" t="s">
        <v>3704</v>
      </c>
      <c r="F868" s="3"/>
      <c r="G868" s="635"/>
      <c r="H868" s="3"/>
      <c r="I868" s="5">
        <v>100</v>
      </c>
      <c r="J868" s="5"/>
      <c r="K868" s="5"/>
      <c r="L868" s="3"/>
      <c r="M868" s="6"/>
      <c r="N868" s="690"/>
      <c r="O868" s="690"/>
      <c r="P868" s="29"/>
      <c r="Q868" s="11"/>
      <c r="R868" s="11"/>
      <c r="S868" s="11"/>
    </row>
    <row r="869" spans="1:19" ht="14.25" hidden="1" customHeight="1">
      <c r="A869" s="3"/>
      <c r="B869" s="12" t="s">
        <v>856</v>
      </c>
      <c r="C869" s="3"/>
      <c r="D869" s="3"/>
      <c r="E869" s="12" t="s">
        <v>3705</v>
      </c>
      <c r="F869" s="3"/>
      <c r="G869" s="635"/>
      <c r="H869" s="3"/>
      <c r="I869" s="5">
        <v>30</v>
      </c>
      <c r="J869" s="5"/>
      <c r="K869" s="5"/>
      <c r="L869" s="3"/>
      <c r="M869" s="6"/>
      <c r="N869" s="690"/>
      <c r="O869" s="690"/>
      <c r="P869" s="29"/>
      <c r="Q869" s="11"/>
      <c r="R869" s="11"/>
      <c r="S869" s="11"/>
    </row>
    <row r="870" spans="1:19" ht="14.25" hidden="1" customHeight="1">
      <c r="A870" s="3"/>
      <c r="B870" s="12" t="s">
        <v>856</v>
      </c>
      <c r="C870" s="3"/>
      <c r="D870" s="3"/>
      <c r="E870" s="12" t="s">
        <v>2766</v>
      </c>
      <c r="F870" s="3"/>
      <c r="G870" s="635">
        <v>113</v>
      </c>
      <c r="H870" s="3"/>
      <c r="I870" s="5">
        <v>50</v>
      </c>
      <c r="J870" s="5"/>
      <c r="K870" s="5"/>
      <c r="L870" s="3"/>
      <c r="M870" s="6"/>
      <c r="N870" s="690"/>
      <c r="O870" s="690"/>
      <c r="P870" s="29"/>
      <c r="Q870" s="11"/>
      <c r="R870" s="11"/>
      <c r="S870" s="11"/>
    </row>
    <row r="871" spans="1:19" ht="14.25" hidden="1" customHeight="1">
      <c r="A871" s="3"/>
      <c r="B871" s="12" t="s">
        <v>856</v>
      </c>
      <c r="C871" s="3"/>
      <c r="D871" s="3"/>
      <c r="E871" s="12" t="s">
        <v>3706</v>
      </c>
      <c r="F871" s="3"/>
      <c r="G871" s="635"/>
      <c r="H871" s="3"/>
      <c r="I871" s="5">
        <v>50</v>
      </c>
      <c r="J871" s="5"/>
      <c r="K871" s="5"/>
      <c r="L871" s="3"/>
      <c r="M871" s="6"/>
      <c r="N871" s="690"/>
      <c r="O871" s="690"/>
      <c r="P871" s="29"/>
      <c r="Q871" s="11"/>
      <c r="R871" s="11"/>
      <c r="S871" s="11"/>
    </row>
    <row r="872" spans="1:19" ht="14.25" hidden="1" customHeight="1">
      <c r="A872" s="3"/>
      <c r="B872" s="12" t="s">
        <v>856</v>
      </c>
      <c r="C872" s="3"/>
      <c r="D872" s="3"/>
      <c r="E872" s="12" t="s">
        <v>3707</v>
      </c>
      <c r="F872" s="3"/>
      <c r="G872" s="635">
        <v>85.5</v>
      </c>
      <c r="H872" s="3"/>
      <c r="I872" s="5">
        <v>250</v>
      </c>
      <c r="J872" s="5"/>
      <c r="K872" s="5"/>
      <c r="L872" s="3"/>
      <c r="M872" s="6"/>
      <c r="N872" s="690"/>
      <c r="O872" s="690"/>
      <c r="P872" s="29"/>
      <c r="Q872" s="11"/>
      <c r="R872" s="11"/>
      <c r="S872" s="11"/>
    </row>
    <row r="873" spans="1:19" ht="14.25" hidden="1" customHeight="1">
      <c r="A873" s="3"/>
      <c r="B873" s="12" t="s">
        <v>856</v>
      </c>
      <c r="C873" s="3"/>
      <c r="D873" s="3"/>
      <c r="E873" s="12" t="s">
        <v>2815</v>
      </c>
      <c r="F873" s="3"/>
      <c r="G873" s="635">
        <v>32.75</v>
      </c>
      <c r="H873" s="3"/>
      <c r="I873" s="5">
        <v>30</v>
      </c>
      <c r="J873" s="5"/>
      <c r="K873" s="5"/>
      <c r="L873" s="3"/>
      <c r="M873" s="6"/>
      <c r="N873" s="690"/>
      <c r="O873" s="690"/>
      <c r="P873" s="29"/>
      <c r="Q873" s="11"/>
      <c r="R873" s="11"/>
      <c r="S873" s="11"/>
    </row>
    <row r="874" spans="1:19" ht="14.25" hidden="1" customHeight="1">
      <c r="A874" s="3"/>
      <c r="B874" s="12" t="s">
        <v>856</v>
      </c>
      <c r="C874" s="3"/>
      <c r="D874" s="3"/>
      <c r="E874" s="12" t="s">
        <v>3236</v>
      </c>
      <c r="F874" s="3"/>
      <c r="G874" s="635">
        <v>250</v>
      </c>
      <c r="H874" s="3"/>
      <c r="I874" s="5">
        <v>500</v>
      </c>
      <c r="J874" s="5"/>
      <c r="K874" s="5"/>
      <c r="L874" s="3"/>
      <c r="M874" s="6"/>
      <c r="N874" s="690"/>
      <c r="O874" s="690"/>
      <c r="P874" s="29"/>
      <c r="Q874" s="11"/>
      <c r="R874" s="11"/>
      <c r="S874" s="11"/>
    </row>
    <row r="875" spans="1:19" ht="14.25" hidden="1" customHeight="1">
      <c r="A875" s="3"/>
      <c r="B875" s="12" t="s">
        <v>3708</v>
      </c>
      <c r="C875" s="3"/>
      <c r="D875" s="3"/>
      <c r="E875" s="12" t="s">
        <v>3709</v>
      </c>
      <c r="F875" s="3"/>
      <c r="G875" s="635">
        <v>69.099999999999994</v>
      </c>
      <c r="H875" s="3"/>
      <c r="I875" s="5">
        <v>567</v>
      </c>
      <c r="J875" s="5"/>
      <c r="K875" s="5"/>
      <c r="L875" s="3"/>
      <c r="M875" s="6"/>
      <c r="N875" s="690"/>
      <c r="O875" s="690"/>
      <c r="P875" s="29"/>
      <c r="Q875" s="11"/>
      <c r="R875" s="11"/>
      <c r="S875" s="11"/>
    </row>
    <row r="876" spans="1:19" ht="14.25" hidden="1" customHeight="1">
      <c r="A876" s="3"/>
      <c r="B876" s="12" t="s">
        <v>906</v>
      </c>
      <c r="C876" s="3"/>
      <c r="D876" s="3"/>
      <c r="E876" s="12" t="s">
        <v>2788</v>
      </c>
      <c r="F876" s="3"/>
      <c r="G876" s="635"/>
      <c r="H876" s="3"/>
      <c r="I876" s="5">
        <v>1000</v>
      </c>
      <c r="J876" s="5"/>
      <c r="K876" s="5"/>
      <c r="L876" s="3"/>
      <c r="M876" s="6"/>
      <c r="N876" s="690"/>
      <c r="O876" s="690"/>
      <c r="P876" s="29"/>
      <c r="Q876" s="11"/>
      <c r="R876" s="11"/>
      <c r="S876" s="11"/>
    </row>
    <row r="877" spans="1:19" ht="14.25" hidden="1" customHeight="1">
      <c r="A877" s="3"/>
      <c r="B877" s="12" t="s">
        <v>906</v>
      </c>
      <c r="C877" s="3"/>
      <c r="D877" s="3"/>
      <c r="E877" s="12" t="s">
        <v>3710</v>
      </c>
      <c r="F877" s="3"/>
      <c r="G877" s="635">
        <v>250</v>
      </c>
      <c r="H877" s="3"/>
      <c r="I877" s="5">
        <v>500</v>
      </c>
      <c r="J877" s="5"/>
      <c r="K877" s="5"/>
      <c r="L877" s="3"/>
      <c r="M877" s="6"/>
      <c r="N877" s="690"/>
      <c r="O877" s="690"/>
      <c r="P877" s="29"/>
      <c r="Q877" s="11"/>
      <c r="R877" s="11"/>
      <c r="S877" s="11"/>
    </row>
    <row r="878" spans="1:19" ht="14.25" hidden="1" customHeight="1">
      <c r="A878" s="3"/>
      <c r="B878" s="12" t="s">
        <v>966</v>
      </c>
      <c r="C878" s="3"/>
      <c r="D878" s="3"/>
      <c r="E878" s="12" t="s">
        <v>2703</v>
      </c>
      <c r="F878" s="3"/>
      <c r="G878" s="635">
        <v>73</v>
      </c>
      <c r="H878" s="3">
        <v>2</v>
      </c>
      <c r="I878" s="5">
        <v>1</v>
      </c>
      <c r="J878" s="5"/>
      <c r="K878" s="5"/>
      <c r="L878" s="3"/>
      <c r="M878" s="6"/>
      <c r="N878" s="690"/>
      <c r="O878" s="690"/>
      <c r="P878" s="29"/>
      <c r="Q878" s="11"/>
      <c r="R878" s="11"/>
      <c r="S878" s="11"/>
    </row>
    <row r="879" spans="1:19" ht="14.25" hidden="1" customHeight="1">
      <c r="A879" s="3"/>
      <c r="B879" s="12" t="s">
        <v>966</v>
      </c>
      <c r="C879" s="3"/>
      <c r="D879" s="3"/>
      <c r="E879" s="12" t="s">
        <v>3711</v>
      </c>
      <c r="F879" s="3"/>
      <c r="G879" s="635"/>
      <c r="H879" s="3"/>
      <c r="I879" s="5">
        <v>1000</v>
      </c>
      <c r="J879" s="5"/>
      <c r="K879" s="5"/>
      <c r="L879" s="3"/>
      <c r="M879" s="6"/>
      <c r="N879" s="690"/>
      <c r="O879" s="690"/>
      <c r="P879" s="29"/>
      <c r="Q879" s="11"/>
      <c r="R879" s="11"/>
      <c r="S879" s="11"/>
    </row>
    <row r="880" spans="1:19" ht="14.25" hidden="1" customHeight="1">
      <c r="A880" s="3"/>
      <c r="B880" s="12" t="s">
        <v>1061</v>
      </c>
      <c r="C880" s="3"/>
      <c r="D880" s="3"/>
      <c r="E880" s="12" t="s">
        <v>3712</v>
      </c>
      <c r="F880" s="3"/>
      <c r="G880" s="635"/>
      <c r="H880" s="3"/>
      <c r="I880" s="5">
        <v>30</v>
      </c>
      <c r="J880" s="5"/>
      <c r="K880" s="5"/>
      <c r="L880" s="3"/>
      <c r="M880" s="6"/>
      <c r="N880" s="690"/>
      <c r="O880" s="690"/>
      <c r="P880" s="29"/>
      <c r="Q880" s="11"/>
      <c r="R880" s="11"/>
      <c r="S880" s="11"/>
    </row>
    <row r="881" spans="1:19" ht="14.25" hidden="1" customHeight="1">
      <c r="A881" s="3"/>
      <c r="B881" s="12" t="s">
        <v>1061</v>
      </c>
      <c r="C881" s="3"/>
      <c r="D881" s="3"/>
      <c r="E881" s="12" t="s">
        <v>3674</v>
      </c>
      <c r="F881" s="3"/>
      <c r="G881" s="635"/>
      <c r="H881" s="3"/>
      <c r="I881" s="5">
        <v>50</v>
      </c>
      <c r="J881" s="5"/>
      <c r="K881" s="5"/>
      <c r="L881" s="3"/>
      <c r="M881" s="6"/>
      <c r="N881" s="690"/>
      <c r="O881" s="690"/>
      <c r="P881" s="29"/>
      <c r="Q881" s="11"/>
      <c r="R881" s="11"/>
      <c r="S881" s="11"/>
    </row>
    <row r="882" spans="1:19" ht="14.25" hidden="1" customHeight="1">
      <c r="A882" s="3"/>
      <c r="B882" s="12" t="s">
        <v>1061</v>
      </c>
      <c r="C882" s="3"/>
      <c r="D882" s="3"/>
      <c r="E882" s="12" t="s">
        <v>2815</v>
      </c>
      <c r="F882" s="3"/>
      <c r="G882" s="635">
        <v>32</v>
      </c>
      <c r="H882" s="3"/>
      <c r="I882" s="5">
        <v>30</v>
      </c>
      <c r="J882" s="5"/>
      <c r="K882" s="5"/>
      <c r="L882" s="3"/>
      <c r="M882" s="6"/>
      <c r="N882" s="690"/>
      <c r="O882" s="690"/>
      <c r="P882" s="29"/>
      <c r="Q882" s="11"/>
      <c r="R882" s="11"/>
      <c r="S882" s="11"/>
    </row>
    <row r="883" spans="1:19" ht="14.25" hidden="1" customHeight="1">
      <c r="A883" s="3"/>
      <c r="B883" s="12" t="s">
        <v>1061</v>
      </c>
      <c r="C883" s="3"/>
      <c r="D883" s="3"/>
      <c r="E883" s="12" t="s">
        <v>3713</v>
      </c>
      <c r="F883" s="3"/>
      <c r="G883" s="635">
        <v>780</v>
      </c>
      <c r="H883" s="3"/>
      <c r="I883" s="5">
        <v>1000</v>
      </c>
      <c r="J883" s="5"/>
      <c r="K883" s="5"/>
      <c r="L883" s="3"/>
      <c r="M883" s="6"/>
      <c r="N883" s="690"/>
      <c r="O883" s="690"/>
      <c r="P883" s="29"/>
      <c r="Q883" s="11"/>
      <c r="R883" s="11"/>
      <c r="S883" s="11"/>
    </row>
    <row r="884" spans="1:19" ht="14.25" hidden="1" customHeight="1">
      <c r="A884" s="3"/>
      <c r="B884" s="12" t="s">
        <v>1126</v>
      </c>
      <c r="C884" s="3"/>
      <c r="D884" s="3"/>
      <c r="E884" s="12" t="s">
        <v>1127</v>
      </c>
      <c r="F884" s="3"/>
      <c r="G884" s="635"/>
      <c r="H884" s="3"/>
      <c r="I884" s="5">
        <v>200</v>
      </c>
      <c r="J884" s="5"/>
      <c r="K884" s="5"/>
      <c r="L884" s="3"/>
      <c r="M884" s="6"/>
      <c r="N884" s="690"/>
      <c r="O884" s="690"/>
      <c r="P884" s="29"/>
      <c r="Q884" s="11"/>
      <c r="R884" s="11"/>
      <c r="S884" s="11"/>
    </row>
    <row r="885" spans="1:19" ht="14.25" hidden="1" customHeight="1">
      <c r="A885" s="3"/>
      <c r="B885" s="12" t="s">
        <v>3714</v>
      </c>
      <c r="C885" s="3"/>
      <c r="D885" s="3"/>
      <c r="E885" s="12" t="s">
        <v>3715</v>
      </c>
      <c r="F885" s="3"/>
      <c r="G885" s="635"/>
      <c r="H885" s="3"/>
      <c r="I885" s="5">
        <v>19</v>
      </c>
      <c r="J885" s="5"/>
      <c r="K885" s="5"/>
      <c r="L885" s="3"/>
      <c r="M885" s="6"/>
      <c r="N885" s="690"/>
      <c r="O885" s="690"/>
      <c r="P885" s="29"/>
      <c r="Q885" s="11"/>
      <c r="R885" s="11"/>
      <c r="S885" s="11"/>
    </row>
    <row r="886" spans="1:19" ht="14.25" hidden="1" customHeight="1">
      <c r="A886" s="3"/>
      <c r="B886" s="12" t="s">
        <v>1206</v>
      </c>
      <c r="C886" s="3"/>
      <c r="D886" s="3"/>
      <c r="E886" s="12" t="s">
        <v>3716</v>
      </c>
      <c r="F886" s="3"/>
      <c r="G886" s="635"/>
      <c r="H886" s="3"/>
      <c r="I886" s="5">
        <v>100</v>
      </c>
      <c r="J886" s="5"/>
      <c r="K886" s="5"/>
      <c r="L886" s="3"/>
      <c r="M886" s="6"/>
      <c r="N886" s="690"/>
      <c r="O886" s="690"/>
      <c r="P886" s="29"/>
      <c r="Q886" s="11"/>
      <c r="R886" s="11"/>
      <c r="S886" s="11"/>
    </row>
    <row r="887" spans="1:19" ht="14.25" hidden="1" customHeight="1">
      <c r="A887" s="3"/>
      <c r="B887" s="12" t="s">
        <v>1206</v>
      </c>
      <c r="C887" s="3"/>
      <c r="D887" s="3"/>
      <c r="E887" s="12" t="s">
        <v>3717</v>
      </c>
      <c r="F887" s="3"/>
      <c r="G887" s="635"/>
      <c r="H887" s="3"/>
      <c r="I887" s="5">
        <v>226</v>
      </c>
      <c r="J887" s="5"/>
      <c r="K887" s="5"/>
      <c r="L887" s="3"/>
      <c r="M887" s="6"/>
      <c r="N887" s="690"/>
      <c r="O887" s="690"/>
      <c r="P887" s="29"/>
      <c r="Q887" s="11"/>
      <c r="R887" s="11"/>
      <c r="S887" s="11"/>
    </row>
    <row r="888" spans="1:19" ht="14.25" hidden="1" customHeight="1">
      <c r="A888" s="3"/>
      <c r="B888" s="12" t="s">
        <v>1206</v>
      </c>
      <c r="C888" s="3"/>
      <c r="D888" s="3"/>
      <c r="E888" s="12" t="s">
        <v>1208</v>
      </c>
      <c r="F888" s="3"/>
      <c r="G888" s="635"/>
      <c r="H888" s="3"/>
      <c r="I888" s="5">
        <v>397</v>
      </c>
      <c r="J888" s="5"/>
      <c r="K888" s="5"/>
      <c r="L888" s="3"/>
      <c r="M888" s="6"/>
      <c r="N888" s="690"/>
      <c r="O888" s="690"/>
      <c r="P888" s="29"/>
      <c r="Q888" s="11"/>
      <c r="R888" s="11"/>
      <c r="S888" s="11"/>
    </row>
    <row r="889" spans="1:19" ht="14.25" hidden="1" customHeight="1">
      <c r="A889" s="3"/>
      <c r="B889" s="12" t="s">
        <v>1206</v>
      </c>
      <c r="C889" s="3"/>
      <c r="D889" s="3"/>
      <c r="E889" s="12" t="s">
        <v>1207</v>
      </c>
      <c r="F889" s="3"/>
      <c r="G889" s="635">
        <v>153</v>
      </c>
      <c r="H889" s="3">
        <v>240</v>
      </c>
      <c r="I889" s="5">
        <v>240</v>
      </c>
      <c r="J889" s="5"/>
      <c r="K889" s="5"/>
      <c r="L889" s="3"/>
      <c r="M889" s="6"/>
      <c r="N889" s="690"/>
      <c r="O889" s="690"/>
      <c r="P889" s="29"/>
      <c r="Q889" s="11"/>
      <c r="R889" s="11"/>
      <c r="S889" s="11"/>
    </row>
    <row r="890" spans="1:19" ht="14.25" hidden="1" customHeight="1">
      <c r="A890" s="3"/>
      <c r="B890" s="12" t="s">
        <v>1209</v>
      </c>
      <c r="C890" s="3"/>
      <c r="D890" s="3"/>
      <c r="E890" s="12" t="s">
        <v>1211</v>
      </c>
      <c r="F890" s="3"/>
      <c r="G890" s="635"/>
      <c r="H890" s="3"/>
      <c r="I890" s="5">
        <v>750</v>
      </c>
      <c r="J890" s="5"/>
      <c r="K890" s="5"/>
      <c r="L890" s="3"/>
      <c r="M890" s="6"/>
      <c r="N890" s="690"/>
      <c r="O890" s="690"/>
      <c r="P890" s="29"/>
      <c r="Q890" s="11"/>
      <c r="R890" s="11"/>
      <c r="S890" s="11"/>
    </row>
    <row r="891" spans="1:19" ht="14.25" hidden="1" customHeight="1">
      <c r="A891" s="3"/>
      <c r="B891" s="12" t="s">
        <v>1220</v>
      </c>
      <c r="C891" s="3"/>
      <c r="D891" s="3"/>
      <c r="E891" s="12" t="s">
        <v>1221</v>
      </c>
      <c r="F891" s="3"/>
      <c r="G891" s="635"/>
      <c r="H891" s="3"/>
      <c r="I891" s="5">
        <v>60</v>
      </c>
      <c r="J891" s="5"/>
      <c r="K891" s="5"/>
      <c r="L891" s="3"/>
      <c r="M891" s="6"/>
      <c r="N891" s="690"/>
      <c r="O891" s="690"/>
      <c r="P891" s="29"/>
      <c r="Q891" s="11"/>
      <c r="R891" s="11"/>
      <c r="S891" s="11"/>
    </row>
    <row r="892" spans="1:19" ht="14.25" hidden="1" customHeight="1">
      <c r="A892" s="3"/>
      <c r="B892" s="12" t="s">
        <v>1222</v>
      </c>
      <c r="C892" s="3"/>
      <c r="D892" s="3"/>
      <c r="E892" s="12" t="s">
        <v>3718</v>
      </c>
      <c r="F892" s="3"/>
      <c r="G892" s="635"/>
      <c r="H892" s="3"/>
      <c r="I892" s="5">
        <v>100</v>
      </c>
      <c r="J892" s="5"/>
      <c r="K892" s="5"/>
      <c r="L892" s="3"/>
      <c r="M892" s="6"/>
      <c r="N892" s="690"/>
      <c r="O892" s="690"/>
      <c r="P892" s="29"/>
      <c r="Q892" s="11"/>
      <c r="R892" s="11"/>
      <c r="S892" s="11"/>
    </row>
    <row r="893" spans="1:19" ht="14.25" hidden="1" customHeight="1">
      <c r="A893" s="3"/>
      <c r="B893" s="12" t="s">
        <v>1222</v>
      </c>
      <c r="C893" s="3"/>
      <c r="D893" s="3"/>
      <c r="E893" s="12" t="s">
        <v>3719</v>
      </c>
      <c r="F893" s="3"/>
      <c r="G893" s="635">
        <v>198</v>
      </c>
      <c r="H893" s="3"/>
      <c r="I893" s="5">
        <v>1</v>
      </c>
      <c r="J893" s="5"/>
      <c r="K893" s="5"/>
      <c r="L893" s="3"/>
      <c r="M893" s="6"/>
      <c r="N893" s="690"/>
      <c r="O893" s="690"/>
      <c r="P893" s="29"/>
      <c r="Q893" s="11"/>
      <c r="R893" s="11"/>
      <c r="S893" s="11"/>
    </row>
    <row r="894" spans="1:19" ht="14.25" hidden="1" customHeight="1">
      <c r="A894" s="3"/>
      <c r="B894" s="12" t="s">
        <v>3720</v>
      </c>
      <c r="C894" s="3"/>
      <c r="D894" s="3"/>
      <c r="E894" s="12" t="s">
        <v>3721</v>
      </c>
      <c r="F894" s="3"/>
      <c r="G894" s="635"/>
      <c r="H894" s="3"/>
      <c r="I894" s="5">
        <v>165</v>
      </c>
      <c r="J894" s="5"/>
      <c r="K894" s="5"/>
      <c r="L894" s="3"/>
      <c r="M894" s="6"/>
      <c r="N894" s="690"/>
      <c r="O894" s="690"/>
      <c r="P894" s="29"/>
      <c r="Q894" s="11"/>
      <c r="R894" s="11"/>
      <c r="S894" s="11"/>
    </row>
    <row r="895" spans="1:19" ht="14.25" hidden="1" customHeight="1">
      <c r="A895" s="3"/>
      <c r="B895" s="12" t="s">
        <v>1254</v>
      </c>
      <c r="C895" s="3"/>
      <c r="D895" s="3"/>
      <c r="E895" s="12" t="s">
        <v>3265</v>
      </c>
      <c r="F895" s="3"/>
      <c r="G895" s="635"/>
      <c r="H895" s="3"/>
      <c r="I895" s="5">
        <v>900</v>
      </c>
      <c r="J895" s="5"/>
      <c r="K895" s="5"/>
      <c r="L895" s="3"/>
      <c r="M895" s="6"/>
      <c r="N895" s="690"/>
      <c r="O895" s="690"/>
      <c r="P895" s="29"/>
      <c r="Q895" s="11"/>
      <c r="R895" s="11"/>
      <c r="S895" s="11"/>
    </row>
    <row r="896" spans="1:19" ht="14.25" hidden="1" customHeight="1">
      <c r="A896" s="3"/>
      <c r="B896" s="12" t="s">
        <v>3722</v>
      </c>
      <c r="C896" s="3"/>
      <c r="D896" s="3"/>
      <c r="E896" s="12" t="s">
        <v>3723</v>
      </c>
      <c r="F896" s="3"/>
      <c r="G896" s="635"/>
      <c r="H896" s="3"/>
      <c r="I896" s="5">
        <v>896</v>
      </c>
      <c r="J896" s="5"/>
      <c r="K896" s="5"/>
      <c r="L896" s="3"/>
      <c r="M896" s="6"/>
      <c r="N896" s="690"/>
      <c r="O896" s="690"/>
      <c r="P896" s="29"/>
      <c r="Q896" s="11"/>
      <c r="R896" s="11"/>
      <c r="S896" s="11"/>
    </row>
    <row r="897" spans="1:19" ht="14.25" hidden="1" customHeight="1">
      <c r="A897" s="3"/>
      <c r="B897" s="12" t="s">
        <v>3724</v>
      </c>
      <c r="C897" s="3"/>
      <c r="D897" s="3"/>
      <c r="E897" s="12" t="s">
        <v>3725</v>
      </c>
      <c r="F897" s="3"/>
      <c r="G897" s="635"/>
      <c r="H897" s="3"/>
      <c r="I897" s="5">
        <v>907</v>
      </c>
      <c r="J897" s="5"/>
      <c r="K897" s="5"/>
      <c r="L897" s="3"/>
      <c r="M897" s="6"/>
      <c r="N897" s="690"/>
      <c r="O897" s="690"/>
      <c r="P897" s="29"/>
      <c r="Q897" s="11"/>
      <c r="R897" s="11"/>
      <c r="S897" s="11"/>
    </row>
    <row r="898" spans="1:19" ht="14.25" hidden="1" customHeight="1">
      <c r="A898" s="3"/>
      <c r="B898" s="12" t="s">
        <v>3726</v>
      </c>
      <c r="C898" s="3"/>
      <c r="D898" s="3"/>
      <c r="E898" s="12" t="s">
        <v>3725</v>
      </c>
      <c r="F898" s="3"/>
      <c r="G898" s="635"/>
      <c r="H898" s="3"/>
      <c r="I898" s="5">
        <v>907</v>
      </c>
      <c r="J898" s="5"/>
      <c r="K898" s="5"/>
      <c r="L898" s="3"/>
      <c r="M898" s="6"/>
      <c r="N898" s="690"/>
      <c r="O898" s="690"/>
      <c r="P898" s="29"/>
      <c r="Q898" s="11"/>
      <c r="R898" s="11"/>
      <c r="S898" s="11"/>
    </row>
    <row r="899" spans="1:19" ht="14.25" hidden="1" customHeight="1">
      <c r="A899" s="3"/>
      <c r="B899" s="12" t="s">
        <v>3727</v>
      </c>
      <c r="C899" s="3"/>
      <c r="D899" s="3"/>
      <c r="E899" s="12" t="s">
        <v>3728</v>
      </c>
      <c r="F899" s="3"/>
      <c r="G899" s="635"/>
      <c r="H899" s="3"/>
      <c r="I899" s="5">
        <v>10</v>
      </c>
      <c r="J899" s="5"/>
      <c r="K899" s="5"/>
      <c r="L899" s="3"/>
      <c r="M899" s="6"/>
      <c r="N899" s="690"/>
      <c r="O899" s="690"/>
      <c r="P899" s="29"/>
      <c r="Q899" s="11"/>
      <c r="R899" s="11"/>
      <c r="S899" s="11"/>
    </row>
    <row r="900" spans="1:19" ht="14.25" hidden="1" customHeight="1">
      <c r="A900" s="3"/>
      <c r="B900" s="12" t="s">
        <v>1339</v>
      </c>
      <c r="C900" s="3"/>
      <c r="D900" s="3"/>
      <c r="E900" s="12" t="s">
        <v>3725</v>
      </c>
      <c r="F900" s="3"/>
      <c r="G900" s="635"/>
      <c r="H900" s="3"/>
      <c r="I900" s="5">
        <v>907</v>
      </c>
      <c r="J900" s="5"/>
      <c r="K900" s="5"/>
      <c r="L900" s="3"/>
      <c r="M900" s="6"/>
      <c r="N900" s="690"/>
      <c r="O900" s="690"/>
      <c r="P900" s="29"/>
      <c r="Q900" s="11"/>
      <c r="R900" s="11"/>
      <c r="S900" s="11"/>
    </row>
    <row r="901" spans="1:19" ht="14.25" hidden="1" customHeight="1">
      <c r="A901" s="3"/>
      <c r="B901" s="12" t="s">
        <v>1339</v>
      </c>
      <c r="C901" s="3"/>
      <c r="D901" s="3"/>
      <c r="E901" s="12" t="s">
        <v>1340</v>
      </c>
      <c r="F901" s="3"/>
      <c r="G901" s="635">
        <v>130</v>
      </c>
      <c r="H901" s="3">
        <v>340</v>
      </c>
      <c r="I901" s="5">
        <v>340</v>
      </c>
      <c r="J901" s="5"/>
      <c r="K901" s="5"/>
      <c r="L901" s="3"/>
      <c r="M901" s="6"/>
      <c r="N901" s="690"/>
      <c r="O901" s="690"/>
      <c r="P901" s="29"/>
      <c r="Q901" s="11"/>
      <c r="R901" s="11"/>
      <c r="S901" s="11"/>
    </row>
    <row r="902" spans="1:19" ht="14.25" hidden="1" customHeight="1">
      <c r="A902" s="3"/>
      <c r="B902" s="12" t="s">
        <v>1339</v>
      </c>
      <c r="C902" s="3"/>
      <c r="D902" s="3"/>
      <c r="E902" s="12" t="s">
        <v>3729</v>
      </c>
      <c r="F902" s="3"/>
      <c r="G902" s="635"/>
      <c r="H902" s="3"/>
      <c r="I902" s="5">
        <v>340</v>
      </c>
      <c r="J902" s="5"/>
      <c r="K902" s="5"/>
      <c r="L902" s="3"/>
      <c r="M902" s="6"/>
      <c r="N902" s="690"/>
      <c r="O902" s="690"/>
      <c r="P902" s="29"/>
      <c r="Q902" s="11"/>
      <c r="R902" s="11"/>
      <c r="S902" s="11"/>
    </row>
    <row r="903" spans="1:19" ht="14.25" hidden="1" customHeight="1">
      <c r="A903" s="3"/>
      <c r="B903" s="12" t="s">
        <v>1350</v>
      </c>
      <c r="C903" s="3"/>
      <c r="D903" s="3"/>
      <c r="E903" s="12" t="s">
        <v>3223</v>
      </c>
      <c r="F903" s="3"/>
      <c r="G903" s="635"/>
      <c r="H903" s="3"/>
      <c r="I903" s="5">
        <v>1000</v>
      </c>
      <c r="J903" s="5"/>
      <c r="K903" s="5"/>
      <c r="L903" s="3"/>
      <c r="M903" s="6"/>
      <c r="N903" s="690"/>
      <c r="O903" s="690"/>
      <c r="P903" s="29"/>
      <c r="Q903" s="11"/>
      <c r="R903" s="11"/>
      <c r="S903" s="11"/>
    </row>
    <row r="904" spans="1:19" ht="14.25" hidden="1" customHeight="1">
      <c r="A904" s="3"/>
      <c r="B904" s="12" t="s">
        <v>1350</v>
      </c>
      <c r="C904" s="3"/>
      <c r="D904" s="3"/>
      <c r="E904" s="12" t="s">
        <v>3730</v>
      </c>
      <c r="F904" s="3"/>
      <c r="G904" s="635"/>
      <c r="H904" s="3"/>
      <c r="I904" s="5">
        <v>8</v>
      </c>
      <c r="J904" s="5"/>
      <c r="K904" s="5"/>
      <c r="L904" s="3"/>
      <c r="M904" s="6"/>
      <c r="N904" s="690"/>
      <c r="O904" s="690"/>
      <c r="P904" s="29"/>
      <c r="Q904" s="11"/>
      <c r="R904" s="11"/>
      <c r="S904" s="11"/>
    </row>
    <row r="905" spans="1:19" ht="14.25" hidden="1" customHeight="1">
      <c r="A905" s="3"/>
      <c r="B905" s="12" t="s">
        <v>1350</v>
      </c>
      <c r="C905" s="3"/>
      <c r="D905" s="3"/>
      <c r="E905" s="12" t="s">
        <v>3731</v>
      </c>
      <c r="F905" s="3"/>
      <c r="G905" s="635"/>
      <c r="H905" s="3"/>
      <c r="I905" s="5">
        <v>30</v>
      </c>
      <c r="J905" s="5"/>
      <c r="K905" s="5"/>
      <c r="L905" s="3"/>
      <c r="M905" s="6"/>
      <c r="N905" s="690"/>
      <c r="O905" s="690"/>
      <c r="P905" s="29"/>
      <c r="Q905" s="11"/>
      <c r="R905" s="11"/>
      <c r="S905" s="11"/>
    </row>
    <row r="906" spans="1:19" ht="14.25" hidden="1" customHeight="1">
      <c r="A906" s="3"/>
      <c r="B906" s="12" t="s">
        <v>1350</v>
      </c>
      <c r="C906" s="3"/>
      <c r="D906" s="3"/>
      <c r="E906" s="12" t="s">
        <v>3328</v>
      </c>
      <c r="F906" s="3"/>
      <c r="G906" s="635">
        <v>125</v>
      </c>
      <c r="H906" s="3">
        <v>250</v>
      </c>
      <c r="I906" s="5">
        <v>250</v>
      </c>
      <c r="J906" s="5"/>
      <c r="K906" s="5"/>
      <c r="L906" s="3"/>
      <c r="M906" s="6"/>
      <c r="N906" s="690"/>
      <c r="O906" s="690"/>
      <c r="P906" s="29"/>
      <c r="Q906" s="11"/>
      <c r="R906" s="11"/>
      <c r="S906" s="11"/>
    </row>
    <row r="907" spans="1:19" ht="14.25" hidden="1" customHeight="1">
      <c r="A907" s="3"/>
      <c r="B907" s="12" t="s">
        <v>1350</v>
      </c>
      <c r="C907" s="3"/>
      <c r="D907" s="3"/>
      <c r="E907" s="12" t="s">
        <v>3732</v>
      </c>
      <c r="F907" s="3"/>
      <c r="G907" s="635"/>
      <c r="H907" s="3"/>
      <c r="I907" s="5">
        <v>20</v>
      </c>
      <c r="J907" s="5"/>
      <c r="K907" s="5"/>
      <c r="L907" s="3"/>
      <c r="M907" s="6"/>
      <c r="N907" s="690"/>
      <c r="O907" s="690"/>
      <c r="P907" s="29"/>
      <c r="Q907" s="11"/>
      <c r="R907" s="11"/>
      <c r="S907" s="11"/>
    </row>
    <row r="908" spans="1:19" ht="14.25" hidden="1" customHeight="1">
      <c r="A908" s="3"/>
      <c r="B908" s="12" t="s">
        <v>1350</v>
      </c>
      <c r="C908" s="3"/>
      <c r="D908" s="3"/>
      <c r="E908" s="12" t="s">
        <v>3733</v>
      </c>
      <c r="F908" s="3"/>
      <c r="G908" s="635"/>
      <c r="H908" s="3"/>
      <c r="I908" s="5">
        <v>370</v>
      </c>
      <c r="J908" s="5"/>
      <c r="K908" s="5"/>
      <c r="L908" s="3"/>
      <c r="M908" s="6"/>
      <c r="N908" s="690"/>
      <c r="O908" s="690"/>
      <c r="P908" s="29"/>
      <c r="Q908" s="11"/>
      <c r="R908" s="11"/>
      <c r="S908" s="11"/>
    </row>
    <row r="909" spans="1:19" ht="14.25" hidden="1" customHeight="1">
      <c r="A909" s="3"/>
      <c r="B909" s="12" t="s">
        <v>1359</v>
      </c>
      <c r="C909" s="3"/>
      <c r="D909" s="3"/>
      <c r="E909" s="12" t="s">
        <v>1361</v>
      </c>
      <c r="F909" s="3"/>
      <c r="G909" s="635">
        <v>48.7</v>
      </c>
      <c r="H909" s="3">
        <v>550</v>
      </c>
      <c r="I909" s="5">
        <v>550</v>
      </c>
      <c r="J909" s="5"/>
      <c r="K909" s="5"/>
      <c r="L909" s="3"/>
      <c r="M909" s="6"/>
      <c r="N909" s="690"/>
      <c r="O909" s="690"/>
      <c r="P909" s="29"/>
      <c r="Q909" s="11"/>
      <c r="R909" s="11"/>
      <c r="S909" s="11"/>
    </row>
    <row r="910" spans="1:19" ht="14.25" hidden="1" customHeight="1">
      <c r="A910" s="3"/>
      <c r="B910" s="12" t="s">
        <v>1359</v>
      </c>
      <c r="C910" s="3"/>
      <c r="D910" s="3"/>
      <c r="E910" s="12" t="s">
        <v>1360</v>
      </c>
      <c r="F910" s="3"/>
      <c r="G910" s="635">
        <v>35.1</v>
      </c>
      <c r="H910" s="3">
        <v>325</v>
      </c>
      <c r="I910" s="5">
        <v>325</v>
      </c>
      <c r="J910" s="5"/>
      <c r="K910" s="5"/>
      <c r="L910" s="3"/>
      <c r="M910" s="6"/>
      <c r="N910" s="690"/>
      <c r="O910" s="690"/>
      <c r="P910" s="29"/>
      <c r="Q910" s="11"/>
      <c r="R910" s="11"/>
      <c r="S910" s="11"/>
    </row>
    <row r="911" spans="1:19" ht="14.25" hidden="1" customHeight="1">
      <c r="A911" s="3"/>
      <c r="B911" s="12" t="s">
        <v>1359</v>
      </c>
      <c r="C911" s="3"/>
      <c r="D911" s="3"/>
      <c r="E911" s="12" t="s">
        <v>1362</v>
      </c>
      <c r="F911" s="3"/>
      <c r="G911" s="635"/>
      <c r="H911" s="3"/>
      <c r="I911" s="5">
        <v>1000</v>
      </c>
      <c r="J911" s="5"/>
      <c r="K911" s="5"/>
      <c r="L911" s="3"/>
      <c r="M911" s="6"/>
      <c r="N911" s="690"/>
      <c r="O911" s="690"/>
      <c r="P911" s="29"/>
      <c r="Q911" s="11"/>
      <c r="R911" s="11"/>
      <c r="S911" s="11"/>
    </row>
    <row r="912" spans="1:19" ht="14.25" hidden="1" customHeight="1">
      <c r="A912" s="3"/>
      <c r="B912" s="12" t="s">
        <v>1359</v>
      </c>
      <c r="C912" s="3"/>
      <c r="D912" s="3"/>
      <c r="E912" s="12" t="s">
        <v>1362</v>
      </c>
      <c r="F912" s="3"/>
      <c r="G912" s="635">
        <v>12</v>
      </c>
      <c r="H912" s="3"/>
      <c r="I912" s="5">
        <v>100</v>
      </c>
      <c r="J912" s="5"/>
      <c r="K912" s="5"/>
      <c r="L912" s="3"/>
      <c r="M912" s="6"/>
      <c r="N912" s="690"/>
      <c r="O912" s="690"/>
      <c r="P912" s="29"/>
      <c r="Q912" s="11"/>
      <c r="R912" s="11"/>
      <c r="S912" s="11"/>
    </row>
    <row r="913" spans="1:19" ht="14.25" hidden="1" customHeight="1">
      <c r="A913" s="3"/>
      <c r="B913" s="12" t="s">
        <v>1359</v>
      </c>
      <c r="C913" s="3"/>
      <c r="D913" s="3"/>
      <c r="E913" s="12" t="s">
        <v>3719</v>
      </c>
      <c r="F913" s="3"/>
      <c r="G913" s="635">
        <v>251</v>
      </c>
      <c r="H913" s="3"/>
      <c r="I913" s="5">
        <v>1</v>
      </c>
      <c r="J913" s="5"/>
      <c r="K913" s="5"/>
      <c r="L913" s="3"/>
      <c r="M913" s="6"/>
      <c r="N913" s="690"/>
      <c r="O913" s="690"/>
      <c r="P913" s="29"/>
      <c r="Q913" s="11"/>
      <c r="R913" s="11"/>
      <c r="S913" s="11"/>
    </row>
    <row r="914" spans="1:19" ht="14.25" hidden="1" customHeight="1">
      <c r="A914" s="3"/>
      <c r="B914" s="12" t="s">
        <v>1392</v>
      </c>
      <c r="C914" s="3"/>
      <c r="D914" s="3"/>
      <c r="E914" s="12" t="s">
        <v>3734</v>
      </c>
      <c r="F914" s="3"/>
      <c r="G914" s="635"/>
      <c r="H914" s="3"/>
      <c r="I914" s="5">
        <v>1800</v>
      </c>
      <c r="J914" s="5"/>
      <c r="K914" s="5"/>
      <c r="L914" s="3"/>
      <c r="M914" s="6"/>
      <c r="N914" s="690"/>
      <c r="O914" s="690"/>
      <c r="P914" s="29"/>
      <c r="Q914" s="11"/>
      <c r="R914" s="11"/>
      <c r="S914" s="11"/>
    </row>
    <row r="915" spans="1:19" ht="14.25" hidden="1" customHeight="1">
      <c r="A915" s="3"/>
      <c r="B915" s="12" t="s">
        <v>1394</v>
      </c>
      <c r="C915" s="3"/>
      <c r="D915" s="3"/>
      <c r="E915" s="12" t="s">
        <v>1393</v>
      </c>
      <c r="F915" s="3"/>
      <c r="G915" s="635">
        <v>301.8</v>
      </c>
      <c r="H915" s="3">
        <v>1000</v>
      </c>
      <c r="I915" s="5">
        <v>1000</v>
      </c>
      <c r="J915" s="5"/>
      <c r="K915" s="5"/>
      <c r="L915" s="3"/>
      <c r="M915" s="6"/>
      <c r="N915" s="690"/>
      <c r="O915" s="690"/>
      <c r="P915" s="29"/>
      <c r="Q915" s="11"/>
      <c r="R915" s="11"/>
      <c r="S915" s="11"/>
    </row>
    <row r="916" spans="1:19" ht="14.25" hidden="1" customHeight="1">
      <c r="A916" s="3"/>
      <c r="B916" s="12" t="s">
        <v>1394</v>
      </c>
      <c r="C916" s="3"/>
      <c r="D916" s="3"/>
      <c r="E916" s="12" t="s">
        <v>3735</v>
      </c>
      <c r="F916" s="3"/>
      <c r="G916" s="635"/>
      <c r="H916" s="3"/>
      <c r="I916" s="5">
        <v>500</v>
      </c>
      <c r="J916" s="5"/>
      <c r="K916" s="5"/>
      <c r="L916" s="3"/>
      <c r="M916" s="6"/>
      <c r="N916" s="690"/>
      <c r="O916" s="690"/>
      <c r="P916" s="29"/>
      <c r="Q916" s="11"/>
      <c r="R916" s="11"/>
      <c r="S916" s="11"/>
    </row>
    <row r="917" spans="1:19" ht="14.25" hidden="1" customHeight="1">
      <c r="A917" s="3"/>
      <c r="B917" s="12" t="s">
        <v>3736</v>
      </c>
      <c r="C917" s="3"/>
      <c r="D917" s="3"/>
      <c r="E917" s="12" t="s">
        <v>1465</v>
      </c>
      <c r="F917" s="3"/>
      <c r="G917" s="635">
        <v>48</v>
      </c>
      <c r="H917" s="3"/>
      <c r="I917" s="5">
        <v>130</v>
      </c>
      <c r="J917" s="5"/>
      <c r="K917" s="5"/>
      <c r="L917" s="3"/>
      <c r="M917" s="6"/>
      <c r="N917" s="690"/>
      <c r="O917" s="690"/>
      <c r="P917" s="29"/>
      <c r="Q917" s="11"/>
      <c r="R917" s="11"/>
      <c r="S917" s="11"/>
    </row>
    <row r="918" spans="1:19" ht="14.25" hidden="1" customHeight="1">
      <c r="A918" s="3"/>
      <c r="B918" s="12" t="s">
        <v>3737</v>
      </c>
      <c r="C918" s="3"/>
      <c r="D918" s="3"/>
      <c r="E918" s="12" t="s">
        <v>1465</v>
      </c>
      <c r="F918" s="3"/>
      <c r="G918" s="635">
        <v>48</v>
      </c>
      <c r="H918" s="3"/>
      <c r="I918" s="5">
        <v>130</v>
      </c>
      <c r="J918" s="5"/>
      <c r="K918" s="5"/>
      <c r="L918" s="3"/>
      <c r="M918" s="6"/>
      <c r="N918" s="690"/>
      <c r="O918" s="690"/>
      <c r="P918" s="29"/>
      <c r="Q918" s="11"/>
      <c r="R918" s="11"/>
      <c r="S918" s="11"/>
    </row>
    <row r="919" spans="1:19" ht="14.25" hidden="1" customHeight="1">
      <c r="A919" s="3"/>
      <c r="B919" s="12" t="s">
        <v>1464</v>
      </c>
      <c r="C919" s="3"/>
      <c r="D919" s="3"/>
      <c r="E919" s="12" t="s">
        <v>1465</v>
      </c>
      <c r="F919" s="3"/>
      <c r="G919" s="635">
        <v>48</v>
      </c>
      <c r="H919" s="3">
        <v>260</v>
      </c>
      <c r="I919" s="5">
        <v>130</v>
      </c>
      <c r="J919" s="5"/>
      <c r="K919" s="5"/>
      <c r="L919" s="3"/>
      <c r="M919" s="6"/>
      <c r="N919" s="690"/>
      <c r="O919" s="690"/>
      <c r="P919" s="29"/>
      <c r="Q919" s="11"/>
      <c r="R919" s="11"/>
      <c r="S919" s="11"/>
    </row>
    <row r="920" spans="1:19" ht="14.25" hidden="1" customHeight="1">
      <c r="A920" s="3"/>
      <c r="B920" s="12" t="s">
        <v>1480</v>
      </c>
      <c r="C920" s="3"/>
      <c r="D920" s="3"/>
      <c r="E920" s="12" t="s">
        <v>1484</v>
      </c>
      <c r="F920" s="3"/>
      <c r="G920" s="635">
        <v>71.7</v>
      </c>
      <c r="H920" s="3">
        <v>1050</v>
      </c>
      <c r="I920" s="5">
        <v>150</v>
      </c>
      <c r="J920" s="5"/>
      <c r="K920" s="5"/>
      <c r="L920" s="3"/>
      <c r="M920" s="6"/>
      <c r="N920" s="690"/>
      <c r="O920" s="690"/>
      <c r="P920" s="29"/>
      <c r="Q920" s="11"/>
      <c r="R920" s="11"/>
      <c r="S920" s="11"/>
    </row>
    <row r="921" spans="1:19" ht="14.25" hidden="1" customHeight="1">
      <c r="A921" s="3"/>
      <c r="B921" s="12" t="s">
        <v>1480</v>
      </c>
      <c r="C921" s="3"/>
      <c r="D921" s="3"/>
      <c r="E921" s="12" t="s">
        <v>3738</v>
      </c>
      <c r="F921" s="3"/>
      <c r="G921" s="635">
        <v>28.4</v>
      </c>
      <c r="H921" s="3"/>
      <c r="I921" s="5">
        <v>55</v>
      </c>
      <c r="J921" s="5"/>
      <c r="K921" s="5"/>
      <c r="L921" s="3"/>
      <c r="M921" s="6"/>
      <c r="N921" s="690"/>
      <c r="O921" s="690"/>
      <c r="P921" s="29"/>
      <c r="Q921" s="11"/>
      <c r="R921" s="11"/>
      <c r="S921" s="11"/>
    </row>
    <row r="922" spans="1:19" ht="14.25" hidden="1" customHeight="1">
      <c r="A922" s="3"/>
      <c r="B922" s="12" t="s">
        <v>1480</v>
      </c>
      <c r="C922" s="3"/>
      <c r="D922" s="3"/>
      <c r="E922" s="12" t="s">
        <v>3739</v>
      </c>
      <c r="F922" s="3"/>
      <c r="G922" s="635"/>
      <c r="H922" s="3"/>
      <c r="I922" s="5">
        <v>21</v>
      </c>
      <c r="J922" s="5"/>
      <c r="K922" s="5"/>
      <c r="L922" s="3"/>
      <c r="M922" s="6"/>
      <c r="N922" s="690"/>
      <c r="O922" s="690"/>
      <c r="P922" s="29"/>
      <c r="Q922" s="11"/>
      <c r="R922" s="11"/>
      <c r="S922" s="11"/>
    </row>
    <row r="923" spans="1:19" ht="14.25" hidden="1" customHeight="1">
      <c r="A923" s="3"/>
      <c r="B923" s="12" t="s">
        <v>1480</v>
      </c>
      <c r="C923" s="3"/>
      <c r="D923" s="3"/>
      <c r="E923" s="12" t="s">
        <v>3740</v>
      </c>
      <c r="F923" s="3"/>
      <c r="G923" s="635">
        <v>245.78</v>
      </c>
      <c r="H923" s="3"/>
      <c r="I923" s="5">
        <v>800</v>
      </c>
      <c r="J923" s="5"/>
      <c r="K923" s="5"/>
      <c r="L923" s="3"/>
      <c r="M923" s="6"/>
      <c r="N923" s="690"/>
      <c r="O923" s="690"/>
      <c r="P923" s="29"/>
      <c r="Q923" s="11"/>
      <c r="R923" s="11"/>
      <c r="S923" s="11"/>
    </row>
    <row r="924" spans="1:19" ht="14.25" hidden="1" customHeight="1">
      <c r="A924" s="3"/>
      <c r="B924" s="12" t="s">
        <v>1480</v>
      </c>
      <c r="C924" s="3"/>
      <c r="D924" s="3"/>
      <c r="E924" s="12" t="s">
        <v>1487</v>
      </c>
      <c r="F924" s="3"/>
      <c r="G924" s="635"/>
      <c r="H924" s="3"/>
      <c r="I924" s="5">
        <v>8</v>
      </c>
      <c r="J924" s="5"/>
      <c r="K924" s="5"/>
      <c r="L924" s="3"/>
      <c r="M924" s="6"/>
      <c r="N924" s="690"/>
      <c r="O924" s="690"/>
      <c r="P924" s="29"/>
      <c r="Q924" s="11"/>
      <c r="R924" s="11"/>
      <c r="S924" s="11"/>
    </row>
    <row r="925" spans="1:19" ht="14.25" hidden="1" customHeight="1">
      <c r="A925" s="3"/>
      <c r="B925" s="12" t="s">
        <v>3741</v>
      </c>
      <c r="C925" s="3"/>
      <c r="D925" s="3"/>
      <c r="E925" s="12" t="s">
        <v>3742</v>
      </c>
      <c r="F925" s="3"/>
      <c r="G925" s="635"/>
      <c r="H925" s="3"/>
      <c r="I925" s="5">
        <v>355</v>
      </c>
      <c r="J925" s="5"/>
      <c r="K925" s="5"/>
      <c r="L925" s="3"/>
      <c r="M925" s="6"/>
      <c r="N925" s="690"/>
      <c r="O925" s="690"/>
      <c r="P925" s="29"/>
      <c r="Q925" s="11"/>
      <c r="R925" s="11"/>
      <c r="S925" s="11"/>
    </row>
    <row r="926" spans="1:19" ht="14.25" hidden="1" customHeight="1">
      <c r="A926" s="3"/>
      <c r="B926" s="12" t="s">
        <v>1525</v>
      </c>
      <c r="C926" s="3"/>
      <c r="D926" s="3"/>
      <c r="E926" s="12" t="s">
        <v>2701</v>
      </c>
      <c r="F926" s="3"/>
      <c r="G926" s="635"/>
      <c r="H926" s="3"/>
      <c r="I926" s="5">
        <v>3500</v>
      </c>
      <c r="J926" s="5"/>
      <c r="K926" s="5"/>
      <c r="L926" s="3"/>
      <c r="M926" s="6"/>
      <c r="N926" s="690"/>
      <c r="O926" s="690"/>
      <c r="P926" s="29"/>
      <c r="Q926" s="11"/>
      <c r="R926" s="11"/>
      <c r="S926" s="11"/>
    </row>
    <row r="927" spans="1:19" ht="14.25" hidden="1" customHeight="1">
      <c r="A927" s="3"/>
      <c r="B927" s="12" t="s">
        <v>1525</v>
      </c>
      <c r="C927" s="3"/>
      <c r="D927" s="3"/>
      <c r="E927" s="12" t="s">
        <v>3743</v>
      </c>
      <c r="F927" s="3"/>
      <c r="G927" s="635"/>
      <c r="H927" s="3"/>
      <c r="I927" s="5">
        <v>3500</v>
      </c>
      <c r="J927" s="5"/>
      <c r="K927" s="5"/>
      <c r="L927" s="3"/>
      <c r="M927" s="6"/>
      <c r="N927" s="690"/>
      <c r="O927" s="690"/>
      <c r="P927" s="29"/>
      <c r="Q927" s="11"/>
      <c r="R927" s="11"/>
      <c r="S927" s="11"/>
    </row>
    <row r="928" spans="1:19" ht="14.25" hidden="1" customHeight="1">
      <c r="A928" s="3"/>
      <c r="B928" s="12" t="s">
        <v>1525</v>
      </c>
      <c r="C928" s="3"/>
      <c r="D928" s="3"/>
      <c r="E928" s="12" t="s">
        <v>3744</v>
      </c>
      <c r="F928" s="3"/>
      <c r="G928" s="635"/>
      <c r="H928" s="3"/>
      <c r="I928" s="5">
        <v>5500</v>
      </c>
      <c r="J928" s="5"/>
      <c r="K928" s="5"/>
      <c r="L928" s="3"/>
      <c r="M928" s="6"/>
      <c r="N928" s="690"/>
      <c r="O928" s="690"/>
      <c r="P928" s="29"/>
      <c r="Q928" s="11"/>
      <c r="R928" s="11"/>
      <c r="S928" s="11"/>
    </row>
    <row r="929" spans="1:19" ht="14.25" hidden="1" customHeight="1">
      <c r="A929" s="3"/>
      <c r="B929" s="12" t="s">
        <v>1525</v>
      </c>
      <c r="C929" s="3"/>
      <c r="D929" s="3"/>
      <c r="E929" s="12" t="s">
        <v>1526</v>
      </c>
      <c r="F929" s="3"/>
      <c r="G929" s="635"/>
      <c r="H929" s="3"/>
      <c r="I929" s="5">
        <v>24</v>
      </c>
      <c r="J929" s="5"/>
      <c r="K929" s="5"/>
      <c r="L929" s="3"/>
      <c r="M929" s="6"/>
      <c r="N929" s="690"/>
      <c r="O929" s="690"/>
      <c r="P929" s="29"/>
      <c r="Q929" s="11"/>
      <c r="R929" s="11"/>
      <c r="S929" s="11"/>
    </row>
    <row r="930" spans="1:19" ht="14.25" hidden="1" customHeight="1">
      <c r="A930" s="3"/>
      <c r="B930" s="12" t="s">
        <v>3745</v>
      </c>
      <c r="C930" s="3"/>
      <c r="D930" s="3"/>
      <c r="E930" s="12" t="s">
        <v>2701</v>
      </c>
      <c r="F930" s="3"/>
      <c r="G930" s="635"/>
      <c r="H930" s="3"/>
      <c r="I930" s="5">
        <v>3500</v>
      </c>
      <c r="J930" s="5"/>
      <c r="K930" s="5"/>
      <c r="L930" s="3"/>
      <c r="M930" s="6"/>
      <c r="N930" s="690"/>
      <c r="O930" s="690"/>
      <c r="P930" s="29"/>
      <c r="Q930" s="11"/>
      <c r="R930" s="11"/>
      <c r="S930" s="11"/>
    </row>
    <row r="931" spans="1:19" ht="14.25" hidden="1" customHeight="1">
      <c r="A931" s="3"/>
      <c r="B931" s="12" t="s">
        <v>1529</v>
      </c>
      <c r="C931" s="3"/>
      <c r="D931" s="3"/>
      <c r="E931" s="12" t="s">
        <v>2701</v>
      </c>
      <c r="F931" s="3"/>
      <c r="G931" s="635">
        <v>620.4</v>
      </c>
      <c r="H931" s="3"/>
      <c r="I931" s="5">
        <v>3500</v>
      </c>
      <c r="J931" s="5"/>
      <c r="K931" s="5"/>
      <c r="L931" s="3"/>
      <c r="M931" s="6"/>
      <c r="N931" s="690"/>
      <c r="O931" s="690"/>
      <c r="P931" s="29"/>
      <c r="Q931" s="11"/>
      <c r="R931" s="11"/>
      <c r="S931" s="11"/>
    </row>
    <row r="932" spans="1:19" ht="14.25" hidden="1" customHeight="1">
      <c r="A932" s="3"/>
      <c r="B932" s="12" t="s">
        <v>1529</v>
      </c>
      <c r="C932" s="3"/>
      <c r="D932" s="3"/>
      <c r="E932" s="12" t="s">
        <v>3746</v>
      </c>
      <c r="F932" s="3"/>
      <c r="G932" s="635"/>
      <c r="H932" s="3"/>
      <c r="I932" s="5">
        <v>470</v>
      </c>
      <c r="J932" s="5"/>
      <c r="K932" s="5"/>
      <c r="L932" s="3"/>
      <c r="M932" s="6"/>
      <c r="N932" s="690"/>
      <c r="O932" s="690"/>
      <c r="P932" s="29"/>
      <c r="Q932" s="11"/>
      <c r="R932" s="11"/>
      <c r="S932" s="11"/>
    </row>
    <row r="933" spans="1:19" ht="14.25" hidden="1" customHeight="1">
      <c r="A933" s="3"/>
      <c r="B933" s="12" t="s">
        <v>3747</v>
      </c>
      <c r="C933" s="3"/>
      <c r="D933" s="3"/>
      <c r="E933" s="12" t="s">
        <v>3748</v>
      </c>
      <c r="F933" s="3"/>
      <c r="G933" s="635"/>
      <c r="H933" s="3"/>
      <c r="I933" s="5">
        <v>3500</v>
      </c>
      <c r="J933" s="5"/>
      <c r="K933" s="5"/>
      <c r="L933" s="3"/>
      <c r="M933" s="6"/>
      <c r="N933" s="690"/>
      <c r="O933" s="690"/>
      <c r="P933" s="29"/>
      <c r="Q933" s="11"/>
      <c r="R933" s="11"/>
      <c r="S933" s="11"/>
    </row>
    <row r="934" spans="1:19" ht="14.25" hidden="1" customHeight="1">
      <c r="A934" s="3"/>
      <c r="B934" s="12" t="s">
        <v>1531</v>
      </c>
      <c r="C934" s="3"/>
      <c r="D934" s="3"/>
      <c r="E934" s="12" t="s">
        <v>1532</v>
      </c>
      <c r="F934" s="3"/>
      <c r="G934" s="635"/>
      <c r="H934" s="3"/>
      <c r="I934" s="5">
        <v>32</v>
      </c>
      <c r="J934" s="5"/>
      <c r="K934" s="5"/>
      <c r="L934" s="3"/>
      <c r="M934" s="6"/>
      <c r="N934" s="690"/>
      <c r="O934" s="690"/>
      <c r="P934" s="29"/>
      <c r="Q934" s="11"/>
      <c r="R934" s="11"/>
      <c r="S934" s="11"/>
    </row>
    <row r="935" spans="1:19" ht="14.25" hidden="1" customHeight="1">
      <c r="A935" s="3"/>
      <c r="B935" s="12" t="s">
        <v>1533</v>
      </c>
      <c r="C935" s="3"/>
      <c r="D935" s="3"/>
      <c r="E935" s="12" t="s">
        <v>1534</v>
      </c>
      <c r="F935" s="3"/>
      <c r="G935" s="635">
        <v>68</v>
      </c>
      <c r="H935" s="3">
        <v>9</v>
      </c>
      <c r="I935" s="5">
        <v>9</v>
      </c>
      <c r="J935" s="5"/>
      <c r="K935" s="5"/>
      <c r="L935" s="3"/>
      <c r="M935" s="6"/>
      <c r="N935" s="690"/>
      <c r="O935" s="690"/>
      <c r="P935" s="29"/>
      <c r="Q935" s="11"/>
      <c r="R935" s="11"/>
      <c r="S935" s="11"/>
    </row>
    <row r="936" spans="1:19" ht="14.25" hidden="1" customHeight="1">
      <c r="A936" s="3"/>
      <c r="B936" s="12" t="s">
        <v>1535</v>
      </c>
      <c r="C936" s="3"/>
      <c r="D936" s="3"/>
      <c r="E936" s="12" t="s">
        <v>1536</v>
      </c>
      <c r="F936" s="3"/>
      <c r="G936" s="635">
        <v>69</v>
      </c>
      <c r="H936" s="3">
        <v>26</v>
      </c>
      <c r="I936" s="5">
        <v>26</v>
      </c>
      <c r="J936" s="5"/>
      <c r="K936" s="5"/>
      <c r="L936" s="3"/>
      <c r="M936" s="6"/>
      <c r="N936" s="690"/>
      <c r="O936" s="690"/>
      <c r="P936" s="29"/>
      <c r="Q936" s="11"/>
      <c r="R936" s="11"/>
      <c r="S936" s="11"/>
    </row>
    <row r="937" spans="1:19" ht="14.25" hidden="1" customHeight="1">
      <c r="A937" s="3"/>
      <c r="B937" s="12" t="s">
        <v>1537</v>
      </c>
      <c r="C937" s="3"/>
      <c r="D937" s="3"/>
      <c r="E937" s="12" t="s">
        <v>3749</v>
      </c>
      <c r="F937" s="3"/>
      <c r="G937" s="635"/>
      <c r="H937" s="3"/>
      <c r="I937" s="5">
        <v>5</v>
      </c>
      <c r="J937" s="5"/>
      <c r="K937" s="5"/>
      <c r="L937" s="3"/>
      <c r="M937" s="6"/>
      <c r="N937" s="690"/>
      <c r="O937" s="690"/>
      <c r="P937" s="29"/>
      <c r="Q937" s="11"/>
      <c r="R937" s="11"/>
      <c r="S937" s="11"/>
    </row>
    <row r="938" spans="1:19" ht="14.25" hidden="1" customHeight="1">
      <c r="A938" s="3"/>
      <c r="B938" s="12" t="s">
        <v>1537</v>
      </c>
      <c r="C938" s="3"/>
      <c r="D938" s="3"/>
      <c r="E938" s="12" t="s">
        <v>1538</v>
      </c>
      <c r="F938" s="3"/>
      <c r="G938" s="635"/>
      <c r="H938" s="3"/>
      <c r="I938" s="5">
        <v>35</v>
      </c>
      <c r="J938" s="5"/>
      <c r="K938" s="5"/>
      <c r="L938" s="3"/>
      <c r="M938" s="6"/>
      <c r="N938" s="690"/>
      <c r="O938" s="690"/>
      <c r="P938" s="29"/>
      <c r="Q938" s="11"/>
      <c r="R938" s="11"/>
      <c r="S938" s="11"/>
    </row>
    <row r="939" spans="1:19" ht="14.25" hidden="1" customHeight="1">
      <c r="A939" s="3"/>
      <c r="B939" s="12" t="s">
        <v>1539</v>
      </c>
      <c r="C939" s="3"/>
      <c r="D939" s="3"/>
      <c r="E939" s="12" t="s">
        <v>1538</v>
      </c>
      <c r="F939" s="3"/>
      <c r="G939" s="635">
        <v>87.5</v>
      </c>
      <c r="H939" s="3">
        <v>12</v>
      </c>
      <c r="I939" s="5">
        <v>35</v>
      </c>
      <c r="J939" s="5"/>
      <c r="K939" s="5"/>
      <c r="L939" s="3"/>
      <c r="M939" s="6"/>
      <c r="N939" s="690"/>
      <c r="O939" s="690"/>
      <c r="P939" s="29"/>
      <c r="Q939" s="11"/>
      <c r="R939" s="11"/>
      <c r="S939" s="11"/>
    </row>
    <row r="940" spans="1:19" ht="14.25" hidden="1" customHeight="1">
      <c r="A940" s="3"/>
      <c r="B940" s="12" t="s">
        <v>1540</v>
      </c>
      <c r="C940" s="3"/>
      <c r="D940" s="3"/>
      <c r="E940" s="12" t="s">
        <v>1541</v>
      </c>
      <c r="F940" s="3"/>
      <c r="G940" s="635"/>
      <c r="H940" s="3"/>
      <c r="I940" s="5">
        <v>30</v>
      </c>
      <c r="J940" s="5"/>
      <c r="K940" s="5"/>
      <c r="L940" s="3"/>
      <c r="M940" s="6"/>
      <c r="N940" s="690"/>
      <c r="O940" s="690"/>
      <c r="P940" s="29"/>
      <c r="Q940" s="11"/>
      <c r="R940" s="11"/>
      <c r="S940" s="11"/>
    </row>
    <row r="941" spans="1:19" ht="14.25" hidden="1" customHeight="1">
      <c r="A941" s="3"/>
      <c r="B941" s="12" t="s">
        <v>1540</v>
      </c>
      <c r="C941" s="3"/>
      <c r="D941" s="3"/>
      <c r="E941" s="12" t="s">
        <v>3750</v>
      </c>
      <c r="F941" s="3"/>
      <c r="G941" s="635">
        <v>5.9</v>
      </c>
      <c r="H941" s="3"/>
      <c r="I941" s="5">
        <v>3</v>
      </c>
      <c r="J941" s="5"/>
      <c r="K941" s="5"/>
      <c r="L941" s="3"/>
      <c r="M941" s="6"/>
      <c r="N941" s="690"/>
      <c r="O941" s="690"/>
      <c r="P941" s="29"/>
      <c r="Q941" s="11"/>
      <c r="R941" s="11"/>
      <c r="S941" s="11"/>
    </row>
    <row r="942" spans="1:19" ht="14.25" hidden="1" customHeight="1">
      <c r="A942" s="3"/>
      <c r="B942" s="12" t="s">
        <v>1542</v>
      </c>
      <c r="C942" s="3"/>
      <c r="D942" s="3"/>
      <c r="E942" s="12" t="s">
        <v>1544</v>
      </c>
      <c r="F942" s="3"/>
      <c r="G942" s="635">
        <v>102.5</v>
      </c>
      <c r="H942" s="3"/>
      <c r="I942" s="5">
        <v>45</v>
      </c>
      <c r="J942" s="5"/>
      <c r="K942" s="5"/>
      <c r="L942" s="3"/>
      <c r="M942" s="6"/>
      <c r="N942" s="690"/>
      <c r="O942" s="690"/>
      <c r="P942" s="29"/>
      <c r="Q942" s="11"/>
      <c r="R942" s="11"/>
      <c r="S942" s="11"/>
    </row>
    <row r="943" spans="1:19" ht="14.25" hidden="1" customHeight="1">
      <c r="A943" s="3"/>
      <c r="B943" s="12" t="s">
        <v>1545</v>
      </c>
      <c r="C943" s="3"/>
      <c r="D943" s="3"/>
      <c r="E943" s="12" t="s">
        <v>1546</v>
      </c>
      <c r="F943" s="3"/>
      <c r="G943" s="635">
        <v>68</v>
      </c>
      <c r="H943" s="3">
        <v>14</v>
      </c>
      <c r="I943" s="5">
        <v>30</v>
      </c>
      <c r="J943" s="5"/>
      <c r="K943" s="5"/>
      <c r="L943" s="3"/>
      <c r="M943" s="6"/>
      <c r="N943" s="690"/>
      <c r="O943" s="690"/>
      <c r="P943" s="29"/>
      <c r="Q943" s="11"/>
      <c r="R943" s="11"/>
      <c r="S943" s="11"/>
    </row>
    <row r="944" spans="1:19" ht="14.25" hidden="1" customHeight="1">
      <c r="A944" s="3"/>
      <c r="B944" s="12" t="s">
        <v>3751</v>
      </c>
      <c r="C944" s="3"/>
      <c r="D944" s="3"/>
      <c r="E944" s="12" t="s">
        <v>3752</v>
      </c>
      <c r="F944" s="3"/>
      <c r="G944" s="635"/>
      <c r="H944" s="3"/>
      <c r="I944" s="5">
        <v>40</v>
      </c>
      <c r="J944" s="5"/>
      <c r="K944" s="5"/>
      <c r="L944" s="3"/>
      <c r="M944" s="6"/>
      <c r="N944" s="690"/>
      <c r="O944" s="690"/>
      <c r="P944" s="29"/>
      <c r="Q944" s="11"/>
      <c r="R944" s="11"/>
      <c r="S944" s="11"/>
    </row>
    <row r="945" spans="1:19" ht="14.25" hidden="1" customHeight="1">
      <c r="A945" s="3"/>
      <c r="B945" s="12" t="s">
        <v>1547</v>
      </c>
      <c r="C945" s="3"/>
      <c r="D945" s="3"/>
      <c r="E945" s="12" t="s">
        <v>3753</v>
      </c>
      <c r="F945" s="3"/>
      <c r="G945" s="635"/>
      <c r="H945" s="3"/>
      <c r="I945" s="5">
        <v>200</v>
      </c>
      <c r="J945" s="5"/>
      <c r="K945" s="5"/>
      <c r="L945" s="3"/>
      <c r="M945" s="6"/>
      <c r="N945" s="690"/>
      <c r="O945" s="690"/>
      <c r="P945" s="29"/>
      <c r="Q945" s="11"/>
      <c r="R945" s="11"/>
      <c r="S945" s="11"/>
    </row>
    <row r="946" spans="1:19" ht="14.25" hidden="1" customHeight="1">
      <c r="A946" s="3"/>
      <c r="B946" s="12" t="s">
        <v>3754</v>
      </c>
      <c r="C946" s="3"/>
      <c r="D946" s="3"/>
      <c r="E946" s="12" t="s">
        <v>1546</v>
      </c>
      <c r="F946" s="3"/>
      <c r="G946" s="635"/>
      <c r="H946" s="3"/>
      <c r="I946" s="5">
        <v>30</v>
      </c>
      <c r="J946" s="5"/>
      <c r="K946" s="5"/>
      <c r="L946" s="3"/>
      <c r="M946" s="6"/>
      <c r="N946" s="690"/>
      <c r="O946" s="690"/>
      <c r="P946" s="29"/>
      <c r="Q946" s="11"/>
      <c r="R946" s="11"/>
      <c r="S946" s="11"/>
    </row>
    <row r="947" spans="1:19" ht="14.25" hidden="1" customHeight="1">
      <c r="A947" s="3"/>
      <c r="B947" s="12" t="s">
        <v>3755</v>
      </c>
      <c r="C947" s="3"/>
      <c r="D947" s="3"/>
      <c r="E947" s="12" t="s">
        <v>1544</v>
      </c>
      <c r="F947" s="3"/>
      <c r="G947" s="635"/>
      <c r="H947" s="3"/>
      <c r="I947" s="5">
        <v>45</v>
      </c>
      <c r="J947" s="5"/>
      <c r="K947" s="5"/>
      <c r="L947" s="3"/>
      <c r="M947" s="6"/>
      <c r="N947" s="690"/>
      <c r="O947" s="690"/>
      <c r="P947" s="29"/>
      <c r="Q947" s="11"/>
      <c r="R947" s="11"/>
      <c r="S947" s="11"/>
    </row>
    <row r="948" spans="1:19" ht="14.25" hidden="1" customHeight="1">
      <c r="A948" s="3"/>
      <c r="B948" s="12" t="s">
        <v>3756</v>
      </c>
      <c r="C948" s="3"/>
      <c r="D948" s="3"/>
      <c r="E948" s="12" t="s">
        <v>3757</v>
      </c>
      <c r="F948" s="3"/>
      <c r="G948" s="635"/>
      <c r="H948" s="3"/>
      <c r="I948" s="5">
        <v>36</v>
      </c>
      <c r="J948" s="5"/>
      <c r="K948" s="5"/>
      <c r="L948" s="3"/>
      <c r="M948" s="6"/>
      <c r="N948" s="690"/>
      <c r="O948" s="690"/>
      <c r="P948" s="29"/>
      <c r="Q948" s="11"/>
      <c r="R948" s="11"/>
      <c r="S948" s="11"/>
    </row>
    <row r="949" spans="1:19" ht="14.25" hidden="1" customHeight="1">
      <c r="A949" s="3"/>
      <c r="B949" s="12" t="s">
        <v>3758</v>
      </c>
      <c r="C949" s="3"/>
      <c r="D949" s="3"/>
      <c r="E949" s="12" t="s">
        <v>1546</v>
      </c>
      <c r="F949" s="3"/>
      <c r="G949" s="635"/>
      <c r="H949" s="3"/>
      <c r="I949" s="5">
        <v>30</v>
      </c>
      <c r="J949" s="5"/>
      <c r="K949" s="5"/>
      <c r="L949" s="3"/>
      <c r="M949" s="6"/>
      <c r="N949" s="690"/>
      <c r="O949" s="690"/>
      <c r="P949" s="29"/>
      <c r="Q949" s="11"/>
      <c r="R949" s="11"/>
      <c r="S949" s="11"/>
    </row>
    <row r="950" spans="1:19" ht="14.25" hidden="1" customHeight="1">
      <c r="A950" s="3"/>
      <c r="B950" s="12" t="s">
        <v>1548</v>
      </c>
      <c r="C950" s="3"/>
      <c r="D950" s="3"/>
      <c r="E950" s="12" t="s">
        <v>1549</v>
      </c>
      <c r="F950" s="3"/>
      <c r="G950" s="635">
        <v>59.25</v>
      </c>
      <c r="H950" s="3">
        <v>13</v>
      </c>
      <c r="I950" s="5">
        <v>13</v>
      </c>
      <c r="J950" s="5"/>
      <c r="K950" s="5"/>
      <c r="L950" s="3"/>
      <c r="M950" s="6"/>
      <c r="N950" s="690"/>
      <c r="O950" s="690"/>
      <c r="P950" s="29"/>
      <c r="Q950" s="11"/>
      <c r="R950" s="11"/>
      <c r="S950" s="11"/>
    </row>
    <row r="951" spans="1:19" ht="14.25" hidden="1" customHeight="1">
      <c r="A951" s="3"/>
      <c r="B951" s="12" t="s">
        <v>1550</v>
      </c>
      <c r="C951" s="3"/>
      <c r="D951" s="3"/>
      <c r="E951" s="12" t="s">
        <v>1551</v>
      </c>
      <c r="F951" s="3"/>
      <c r="G951" s="635"/>
      <c r="H951" s="3"/>
      <c r="I951" s="5">
        <v>7</v>
      </c>
      <c r="J951" s="5"/>
      <c r="K951" s="5"/>
      <c r="L951" s="3"/>
      <c r="M951" s="6"/>
      <c r="N951" s="690"/>
      <c r="O951" s="690"/>
      <c r="P951" s="29"/>
      <c r="Q951" s="11"/>
      <c r="R951" s="11"/>
      <c r="S951" s="11"/>
    </row>
    <row r="952" spans="1:19" ht="14.25" hidden="1" customHeight="1">
      <c r="A952" s="3"/>
      <c r="B952" s="12" t="s">
        <v>1552</v>
      </c>
      <c r="C952" s="3"/>
      <c r="D952" s="3"/>
      <c r="E952" s="12" t="s">
        <v>3759</v>
      </c>
      <c r="F952" s="3"/>
      <c r="G952" s="635">
        <v>66</v>
      </c>
      <c r="H952" s="3"/>
      <c r="I952" s="5">
        <v>60</v>
      </c>
      <c r="J952" s="5"/>
      <c r="K952" s="5"/>
      <c r="L952" s="3"/>
      <c r="M952" s="6"/>
      <c r="N952" s="690"/>
      <c r="O952" s="690"/>
      <c r="P952" s="29"/>
      <c r="Q952" s="11"/>
      <c r="R952" s="11"/>
      <c r="S952" s="11"/>
    </row>
    <row r="953" spans="1:19" ht="14.25" hidden="1" customHeight="1">
      <c r="A953" s="3"/>
      <c r="B953" s="12" t="s">
        <v>1553</v>
      </c>
      <c r="C953" s="3"/>
      <c r="D953" s="3"/>
      <c r="E953" s="12" t="s">
        <v>1554</v>
      </c>
      <c r="F953" s="3"/>
      <c r="G953" s="635"/>
      <c r="H953" s="3"/>
      <c r="I953" s="5">
        <v>37</v>
      </c>
      <c r="J953" s="5"/>
      <c r="K953" s="5"/>
      <c r="L953" s="3"/>
      <c r="M953" s="6"/>
      <c r="N953" s="690"/>
      <c r="O953" s="690"/>
      <c r="P953" s="29"/>
      <c r="Q953" s="11"/>
      <c r="R953" s="11"/>
      <c r="S953" s="11"/>
    </row>
    <row r="954" spans="1:19" ht="14.25" hidden="1" customHeight="1">
      <c r="A954" s="3"/>
      <c r="B954" s="12" t="s">
        <v>1555</v>
      </c>
      <c r="C954" s="3"/>
      <c r="D954" s="3"/>
      <c r="E954" s="12" t="s">
        <v>1554</v>
      </c>
      <c r="F954" s="3"/>
      <c r="G954" s="635">
        <v>65.75</v>
      </c>
      <c r="H954" s="3">
        <v>18</v>
      </c>
      <c r="I954" s="5">
        <v>37</v>
      </c>
      <c r="J954" s="5"/>
      <c r="K954" s="5"/>
      <c r="L954" s="3"/>
      <c r="M954" s="6"/>
      <c r="N954" s="690"/>
      <c r="O954" s="690"/>
      <c r="P954" s="29"/>
      <c r="Q954" s="11"/>
      <c r="R954" s="11"/>
      <c r="S954" s="11"/>
    </row>
    <row r="955" spans="1:19" ht="14.25" hidden="1" customHeight="1">
      <c r="A955" s="3"/>
      <c r="B955" s="12" t="s">
        <v>1556</v>
      </c>
      <c r="C955" s="3"/>
      <c r="D955" s="3"/>
      <c r="E955" s="12" t="s">
        <v>1557</v>
      </c>
      <c r="F955" s="3"/>
      <c r="G955" s="635"/>
      <c r="H955" s="3"/>
      <c r="I955" s="5">
        <v>23</v>
      </c>
      <c r="J955" s="5"/>
      <c r="K955" s="5"/>
      <c r="L955" s="3"/>
      <c r="M955" s="6"/>
      <c r="N955" s="690"/>
      <c r="O955" s="690"/>
      <c r="P955" s="29"/>
      <c r="Q955" s="11"/>
      <c r="R955" s="11"/>
      <c r="S955" s="11"/>
    </row>
    <row r="956" spans="1:19" ht="14.25" hidden="1" customHeight="1">
      <c r="A956" s="3"/>
      <c r="B956" s="12" t="s">
        <v>1558</v>
      </c>
      <c r="C956" s="3"/>
      <c r="D956" s="3"/>
      <c r="E956" s="12" t="s">
        <v>1559</v>
      </c>
      <c r="F956" s="3"/>
      <c r="G956" s="635">
        <v>74</v>
      </c>
      <c r="H956" s="3">
        <v>2</v>
      </c>
      <c r="I956" s="5">
        <v>10</v>
      </c>
      <c r="J956" s="5"/>
      <c r="K956" s="5"/>
      <c r="L956" s="3"/>
      <c r="M956" s="6"/>
      <c r="N956" s="690"/>
      <c r="O956" s="690"/>
      <c r="P956" s="29"/>
      <c r="Q956" s="11"/>
      <c r="R956" s="11"/>
      <c r="S956" s="11"/>
    </row>
    <row r="957" spans="1:19" ht="14.25" hidden="1" customHeight="1">
      <c r="A957" s="3"/>
      <c r="B957" s="12" t="s">
        <v>3760</v>
      </c>
      <c r="C957" s="3"/>
      <c r="D957" s="3"/>
      <c r="E957" s="12" t="s">
        <v>1551</v>
      </c>
      <c r="F957" s="3"/>
      <c r="G957" s="635">
        <v>48</v>
      </c>
      <c r="H957" s="3"/>
      <c r="I957" s="5">
        <v>7</v>
      </c>
      <c r="J957" s="5"/>
      <c r="K957" s="5"/>
      <c r="L957" s="3"/>
      <c r="M957" s="6"/>
      <c r="N957" s="690"/>
      <c r="O957" s="690"/>
      <c r="P957" s="29"/>
      <c r="Q957" s="11"/>
      <c r="R957" s="11"/>
      <c r="S957" s="11"/>
    </row>
    <row r="958" spans="1:19" ht="14.25" hidden="1" customHeight="1">
      <c r="A958" s="3"/>
      <c r="B958" s="12" t="s">
        <v>1560</v>
      </c>
      <c r="C958" s="3"/>
      <c r="D958" s="3"/>
      <c r="E958" s="12" t="s">
        <v>1541</v>
      </c>
      <c r="F958" s="3"/>
      <c r="G958" s="635"/>
      <c r="H958" s="3"/>
      <c r="I958" s="5">
        <v>30</v>
      </c>
      <c r="J958" s="5"/>
      <c r="K958" s="5"/>
      <c r="L958" s="3"/>
      <c r="M958" s="6"/>
      <c r="N958" s="690"/>
      <c r="O958" s="690"/>
      <c r="P958" s="29"/>
      <c r="Q958" s="11"/>
      <c r="R958" s="11"/>
      <c r="S958" s="11"/>
    </row>
    <row r="959" spans="1:19" ht="14.25" hidden="1" customHeight="1">
      <c r="A959" s="3"/>
      <c r="B959" s="12" t="s">
        <v>1561</v>
      </c>
      <c r="C959" s="3"/>
      <c r="D959" s="3"/>
      <c r="E959" s="12" t="s">
        <v>1562</v>
      </c>
      <c r="F959" s="3"/>
      <c r="G959" s="635">
        <v>64</v>
      </c>
      <c r="H959" s="3"/>
      <c r="I959" s="5">
        <v>11</v>
      </c>
      <c r="J959" s="5"/>
      <c r="K959" s="5"/>
      <c r="L959" s="3"/>
      <c r="M959" s="6"/>
      <c r="N959" s="690"/>
      <c r="O959" s="690"/>
      <c r="P959" s="29"/>
      <c r="Q959" s="11"/>
      <c r="R959" s="11"/>
      <c r="S959" s="11"/>
    </row>
    <row r="960" spans="1:19" ht="14.25" hidden="1" customHeight="1">
      <c r="A960" s="3"/>
      <c r="B960" s="12" t="s">
        <v>1563</v>
      </c>
      <c r="C960" s="3"/>
      <c r="D960" s="3"/>
      <c r="E960" s="12" t="s">
        <v>1564</v>
      </c>
      <c r="F960" s="3"/>
      <c r="G960" s="635"/>
      <c r="H960" s="3"/>
      <c r="I960" s="5">
        <v>12</v>
      </c>
      <c r="J960" s="5"/>
      <c r="K960" s="5"/>
      <c r="L960" s="3"/>
      <c r="M960" s="6"/>
      <c r="N960" s="690"/>
      <c r="O960" s="690"/>
      <c r="P960" s="29"/>
      <c r="Q960" s="11"/>
      <c r="R960" s="11"/>
      <c r="S960" s="11"/>
    </row>
    <row r="961" spans="1:19" ht="14.25" hidden="1" customHeight="1">
      <c r="A961" s="3"/>
      <c r="B961" s="12" t="s">
        <v>1565</v>
      </c>
      <c r="C961" s="3"/>
      <c r="D961" s="3"/>
      <c r="E961" s="12" t="s">
        <v>1566</v>
      </c>
      <c r="F961" s="3"/>
      <c r="G961" s="635">
        <v>83</v>
      </c>
      <c r="H961" s="3">
        <v>10</v>
      </c>
      <c r="I961" s="5">
        <v>34</v>
      </c>
      <c r="J961" s="5"/>
      <c r="K961" s="5"/>
      <c r="L961" s="3"/>
      <c r="M961" s="6"/>
      <c r="N961" s="690"/>
      <c r="O961" s="690"/>
      <c r="P961" s="29"/>
      <c r="Q961" s="11"/>
      <c r="R961" s="11"/>
      <c r="S961" s="11"/>
    </row>
    <row r="962" spans="1:19" ht="14.25" hidden="1" customHeight="1">
      <c r="A962" s="3"/>
      <c r="B962" s="12" t="s">
        <v>1567</v>
      </c>
      <c r="C962" s="3"/>
      <c r="D962" s="3"/>
      <c r="E962" s="12" t="s">
        <v>111</v>
      </c>
      <c r="F962" s="3"/>
      <c r="G962" s="635">
        <v>31</v>
      </c>
      <c r="H962" s="3"/>
      <c r="I962" s="5">
        <v>10</v>
      </c>
      <c r="J962" s="5"/>
      <c r="K962" s="5"/>
      <c r="L962" s="3"/>
      <c r="M962" s="6"/>
      <c r="N962" s="690"/>
      <c r="O962" s="690"/>
      <c r="P962" s="29"/>
      <c r="Q962" s="11"/>
      <c r="R962" s="11"/>
      <c r="S962" s="11"/>
    </row>
    <row r="963" spans="1:19" ht="14.25" hidden="1" customHeight="1">
      <c r="A963" s="3"/>
      <c r="B963" s="12" t="s">
        <v>1568</v>
      </c>
      <c r="C963" s="3"/>
      <c r="D963" s="3"/>
      <c r="E963" s="12" t="s">
        <v>3761</v>
      </c>
      <c r="F963" s="3"/>
      <c r="G963" s="635"/>
      <c r="H963" s="3"/>
      <c r="I963" s="5">
        <v>40</v>
      </c>
      <c r="J963" s="5"/>
      <c r="K963" s="5"/>
      <c r="L963" s="3"/>
      <c r="M963" s="6"/>
      <c r="N963" s="690"/>
      <c r="O963" s="690"/>
      <c r="P963" s="29"/>
      <c r="Q963" s="11"/>
      <c r="R963" s="11"/>
      <c r="S963" s="11"/>
    </row>
    <row r="964" spans="1:19" ht="14.25" hidden="1" customHeight="1">
      <c r="A964" s="3"/>
      <c r="B964" s="12" t="s">
        <v>1569</v>
      </c>
      <c r="C964" s="3"/>
      <c r="D964" s="3"/>
      <c r="E964" s="12" t="s">
        <v>1570</v>
      </c>
      <c r="F964" s="3"/>
      <c r="G964" s="635">
        <v>83</v>
      </c>
      <c r="H964" s="3">
        <v>5</v>
      </c>
      <c r="I964" s="5">
        <v>5</v>
      </c>
      <c r="J964" s="5"/>
      <c r="K964" s="5"/>
      <c r="L964" s="3"/>
      <c r="M964" s="6"/>
      <c r="N964" s="690"/>
      <c r="O964" s="690"/>
      <c r="P964" s="29"/>
      <c r="Q964" s="11"/>
      <c r="R964" s="11"/>
      <c r="S964" s="11"/>
    </row>
    <row r="965" spans="1:19" ht="14.25" hidden="1" customHeight="1">
      <c r="A965" s="3"/>
      <c r="B965" s="12" t="s">
        <v>1571</v>
      </c>
      <c r="C965" s="3"/>
      <c r="D965" s="3"/>
      <c r="E965" s="12" t="s">
        <v>1572</v>
      </c>
      <c r="F965" s="3"/>
      <c r="G965" s="635">
        <v>66</v>
      </c>
      <c r="H965" s="3">
        <v>14</v>
      </c>
      <c r="I965" s="5">
        <v>14</v>
      </c>
      <c r="J965" s="5"/>
      <c r="K965" s="5"/>
      <c r="L965" s="3"/>
      <c r="M965" s="6"/>
      <c r="N965" s="690"/>
      <c r="O965" s="690"/>
      <c r="P965" s="29"/>
      <c r="Q965" s="11"/>
      <c r="R965" s="11"/>
      <c r="S965" s="11"/>
    </row>
    <row r="966" spans="1:19" ht="14.25" hidden="1" customHeight="1">
      <c r="A966" s="3"/>
      <c r="B966" s="12" t="s">
        <v>1573</v>
      </c>
      <c r="C966" s="3"/>
      <c r="D966" s="3"/>
      <c r="E966" s="12" t="s">
        <v>1546</v>
      </c>
      <c r="F966" s="3"/>
      <c r="G966" s="635">
        <v>74</v>
      </c>
      <c r="H966" s="3">
        <v>25</v>
      </c>
      <c r="I966" s="5">
        <v>30</v>
      </c>
      <c r="J966" s="5"/>
      <c r="K966" s="5"/>
      <c r="L966" s="3"/>
      <c r="M966" s="6"/>
      <c r="N966" s="690"/>
      <c r="O966" s="690"/>
      <c r="P966" s="29"/>
      <c r="Q966" s="11"/>
      <c r="R966" s="11"/>
      <c r="S966" s="11"/>
    </row>
    <row r="967" spans="1:19" ht="14.25" hidden="1" customHeight="1">
      <c r="A967" s="3"/>
      <c r="B967" s="12" t="s">
        <v>1574</v>
      </c>
      <c r="C967" s="3"/>
      <c r="D967" s="3"/>
      <c r="E967" s="12" t="s">
        <v>1575</v>
      </c>
      <c r="F967" s="3"/>
      <c r="G967" s="635"/>
      <c r="H967" s="3"/>
      <c r="I967" s="5">
        <v>31</v>
      </c>
      <c r="J967" s="5"/>
      <c r="K967" s="5"/>
      <c r="L967" s="3"/>
      <c r="M967" s="6"/>
      <c r="N967" s="690"/>
      <c r="O967" s="690"/>
      <c r="P967" s="29"/>
      <c r="Q967" s="11"/>
      <c r="R967" s="11"/>
      <c r="S967" s="11"/>
    </row>
    <row r="968" spans="1:19" ht="14.25" hidden="1" customHeight="1">
      <c r="A968" s="3"/>
      <c r="B968" s="12" t="s">
        <v>3762</v>
      </c>
      <c r="C968" s="3"/>
      <c r="D968" s="3"/>
      <c r="E968" s="12" t="s">
        <v>3763</v>
      </c>
      <c r="F968" s="3"/>
      <c r="G968" s="635">
        <v>247</v>
      </c>
      <c r="H968" s="3"/>
      <c r="I968" s="5">
        <v>1000</v>
      </c>
      <c r="J968" s="5"/>
      <c r="K968" s="5"/>
      <c r="L968" s="3"/>
      <c r="M968" s="6"/>
      <c r="N968" s="690"/>
      <c r="O968" s="690"/>
      <c r="P968" s="29"/>
      <c r="Q968" s="11"/>
      <c r="R968" s="11"/>
      <c r="S968" s="11"/>
    </row>
    <row r="969" spans="1:19" ht="14.25" hidden="1" customHeight="1">
      <c r="A969" s="3"/>
      <c r="B969" s="12" t="s">
        <v>3764</v>
      </c>
      <c r="C969" s="3"/>
      <c r="D969" s="3"/>
      <c r="E969" s="12" t="s">
        <v>3765</v>
      </c>
      <c r="F969" s="3"/>
      <c r="G969" s="635">
        <v>89.25</v>
      </c>
      <c r="H969" s="3"/>
      <c r="I969" s="5">
        <v>630</v>
      </c>
      <c r="J969" s="5"/>
      <c r="K969" s="5"/>
      <c r="L969" s="3"/>
      <c r="M969" s="6"/>
      <c r="N969" s="690"/>
      <c r="O969" s="690"/>
      <c r="P969" s="29"/>
      <c r="Q969" s="11"/>
      <c r="R969" s="11"/>
      <c r="S969" s="11"/>
    </row>
    <row r="970" spans="1:19" ht="14.25" hidden="1" customHeight="1">
      <c r="A970" s="3"/>
      <c r="B970" s="12" t="s">
        <v>3766</v>
      </c>
      <c r="C970" s="3"/>
      <c r="D970" s="3"/>
      <c r="E970" s="12" t="s">
        <v>3767</v>
      </c>
      <c r="F970" s="3"/>
      <c r="G970" s="635"/>
      <c r="H970" s="3"/>
      <c r="I970" s="5">
        <v>680</v>
      </c>
      <c r="J970" s="5"/>
      <c r="K970" s="5"/>
      <c r="L970" s="3"/>
      <c r="M970" s="6"/>
      <c r="N970" s="690"/>
      <c r="O970" s="690"/>
      <c r="P970" s="29"/>
      <c r="Q970" s="11"/>
      <c r="R970" s="11"/>
      <c r="S970" s="11"/>
    </row>
    <row r="971" spans="1:19" ht="14.25" hidden="1" customHeight="1">
      <c r="A971" s="3"/>
      <c r="B971" s="12" t="s">
        <v>3768</v>
      </c>
      <c r="C971" s="3"/>
      <c r="D971" s="3"/>
      <c r="E971" s="12" t="s">
        <v>3767</v>
      </c>
      <c r="F971" s="3"/>
      <c r="G971" s="635"/>
      <c r="H971" s="3"/>
      <c r="I971" s="5">
        <v>680</v>
      </c>
      <c r="J971" s="5"/>
      <c r="K971" s="5"/>
      <c r="L971" s="3"/>
      <c r="M971" s="6"/>
      <c r="N971" s="690"/>
      <c r="O971" s="690"/>
      <c r="P971" s="29"/>
      <c r="Q971" s="11"/>
      <c r="R971" s="11"/>
      <c r="S971" s="11"/>
    </row>
    <row r="972" spans="1:19" ht="14.25" hidden="1" customHeight="1">
      <c r="A972" s="3"/>
      <c r="B972" s="12" t="s">
        <v>1736</v>
      </c>
      <c r="C972" s="3"/>
      <c r="D972" s="3"/>
      <c r="E972" s="12" t="s">
        <v>1737</v>
      </c>
      <c r="F972" s="3"/>
      <c r="G972" s="635">
        <v>53</v>
      </c>
      <c r="H972" s="3"/>
      <c r="I972" s="5">
        <v>55</v>
      </c>
      <c r="J972" s="5"/>
      <c r="K972" s="5"/>
      <c r="L972" s="3"/>
      <c r="M972" s="6"/>
      <c r="N972" s="690"/>
      <c r="O972" s="690"/>
      <c r="P972" s="29"/>
      <c r="Q972" s="11"/>
      <c r="R972" s="11"/>
      <c r="S972" s="11"/>
    </row>
    <row r="973" spans="1:19" ht="14.25" hidden="1" customHeight="1">
      <c r="A973" s="3"/>
      <c r="B973" s="12" t="s">
        <v>1757</v>
      </c>
      <c r="C973" s="3"/>
      <c r="D973" s="3"/>
      <c r="E973" s="12" t="s">
        <v>1758</v>
      </c>
      <c r="F973" s="3"/>
      <c r="G973" s="635">
        <v>534.75</v>
      </c>
      <c r="H973" s="3">
        <v>500</v>
      </c>
      <c r="I973" s="5">
        <v>500</v>
      </c>
      <c r="J973" s="5"/>
      <c r="K973" s="5"/>
      <c r="L973" s="3"/>
      <c r="M973" s="6"/>
      <c r="N973" s="690"/>
      <c r="O973" s="690"/>
      <c r="P973" s="29"/>
      <c r="Q973" s="11"/>
      <c r="R973" s="11"/>
      <c r="S973" s="11"/>
    </row>
    <row r="974" spans="1:19" ht="14.25" hidden="1" customHeight="1">
      <c r="A974" s="3"/>
      <c r="B974" s="12" t="s">
        <v>1757</v>
      </c>
      <c r="C974" s="3"/>
      <c r="D974" s="3"/>
      <c r="E974" s="12" t="s">
        <v>3769</v>
      </c>
      <c r="F974" s="3"/>
      <c r="G974" s="635"/>
      <c r="H974" s="3"/>
      <c r="I974" s="5">
        <v>250</v>
      </c>
      <c r="J974" s="5"/>
      <c r="K974" s="5"/>
      <c r="L974" s="3"/>
      <c r="M974" s="6"/>
      <c r="N974" s="690"/>
      <c r="O974" s="690"/>
      <c r="P974" s="29"/>
      <c r="Q974" s="11"/>
      <c r="R974" s="11"/>
      <c r="S974" s="11"/>
    </row>
    <row r="975" spans="1:19" ht="14.25" hidden="1" customHeight="1">
      <c r="A975" s="3"/>
      <c r="B975" s="12" t="s">
        <v>3770</v>
      </c>
      <c r="C975" s="3"/>
      <c r="D975" s="3"/>
      <c r="E975" s="12" t="s">
        <v>3771</v>
      </c>
      <c r="F975" s="3"/>
      <c r="G975" s="635"/>
      <c r="H975" s="3"/>
      <c r="I975" s="5">
        <v>1000</v>
      </c>
      <c r="J975" s="5"/>
      <c r="K975" s="5"/>
      <c r="L975" s="3"/>
      <c r="M975" s="6"/>
      <c r="N975" s="690"/>
      <c r="O975" s="690"/>
      <c r="P975" s="29"/>
      <c r="Q975" s="11"/>
      <c r="R975" s="11"/>
      <c r="S975" s="11"/>
    </row>
    <row r="976" spans="1:19" ht="14.25" hidden="1" customHeight="1">
      <c r="A976" s="3"/>
      <c r="B976" s="12" t="s">
        <v>1761</v>
      </c>
      <c r="C976" s="3"/>
      <c r="D976" s="3"/>
      <c r="E976" s="12" t="s">
        <v>1763</v>
      </c>
      <c r="F976" s="3"/>
      <c r="G976" s="635"/>
      <c r="H976" s="3"/>
      <c r="I976" s="5">
        <v>250</v>
      </c>
      <c r="J976" s="5"/>
      <c r="K976" s="5"/>
      <c r="L976" s="3"/>
      <c r="M976" s="6"/>
      <c r="N976" s="690"/>
      <c r="O976" s="690"/>
      <c r="P976" s="29"/>
      <c r="Q976" s="11"/>
      <c r="R976" s="11"/>
      <c r="S976" s="11"/>
    </row>
    <row r="977" spans="1:19" ht="14.25" hidden="1" customHeight="1">
      <c r="A977" s="3"/>
      <c r="B977" s="12" t="s">
        <v>1794</v>
      </c>
      <c r="C977" s="3"/>
      <c r="D977" s="3"/>
      <c r="E977" s="12" t="s">
        <v>2703</v>
      </c>
      <c r="F977" s="3"/>
      <c r="G977" s="635">
        <v>199</v>
      </c>
      <c r="H977" s="3"/>
      <c r="I977" s="5" t="s">
        <v>1801</v>
      </c>
      <c r="J977" s="5"/>
      <c r="K977" s="5"/>
      <c r="L977" s="3"/>
      <c r="M977" s="6"/>
      <c r="N977" s="690"/>
      <c r="O977" s="690"/>
      <c r="P977" s="29"/>
      <c r="Q977" s="11"/>
      <c r="R977" s="11"/>
      <c r="S977" s="11"/>
    </row>
    <row r="978" spans="1:19" ht="14.25" hidden="1" customHeight="1">
      <c r="A978" s="3"/>
      <c r="B978" s="12" t="s">
        <v>1794</v>
      </c>
      <c r="C978" s="3"/>
      <c r="D978" s="3"/>
      <c r="E978" s="12" t="s">
        <v>3772</v>
      </c>
      <c r="F978" s="3"/>
      <c r="G978" s="635"/>
      <c r="H978" s="3"/>
      <c r="I978" s="5">
        <v>750</v>
      </c>
      <c r="J978" s="5"/>
      <c r="K978" s="5"/>
      <c r="L978" s="3"/>
      <c r="M978" s="6"/>
      <c r="N978" s="690"/>
      <c r="O978" s="690"/>
      <c r="P978" s="29"/>
      <c r="Q978" s="11"/>
      <c r="R978" s="11"/>
      <c r="S978" s="11"/>
    </row>
    <row r="979" spans="1:19" ht="14.25" hidden="1" customHeight="1">
      <c r="A979" s="3"/>
      <c r="B979" s="12" t="s">
        <v>1794</v>
      </c>
      <c r="C979" s="3"/>
      <c r="D979" s="3"/>
      <c r="E979" s="12" t="s">
        <v>3773</v>
      </c>
      <c r="F979" s="3"/>
      <c r="G979" s="635"/>
      <c r="H979" s="3"/>
      <c r="I979" s="5">
        <v>2270</v>
      </c>
      <c r="J979" s="5"/>
      <c r="K979" s="5"/>
      <c r="L979" s="3"/>
      <c r="M979" s="6"/>
      <c r="N979" s="690"/>
      <c r="O979" s="690"/>
      <c r="P979" s="29"/>
      <c r="Q979" s="11"/>
      <c r="R979" s="11"/>
      <c r="S979" s="11"/>
    </row>
    <row r="980" spans="1:19" ht="14.25" hidden="1" customHeight="1">
      <c r="A980" s="3"/>
      <c r="B980" s="12" t="s">
        <v>1794</v>
      </c>
      <c r="C980" s="3"/>
      <c r="D980" s="3"/>
      <c r="E980" s="12" t="s">
        <v>3774</v>
      </c>
      <c r="F980" s="3"/>
      <c r="G980" s="635"/>
      <c r="H980" s="3"/>
      <c r="I980" s="5">
        <v>290</v>
      </c>
      <c r="J980" s="5"/>
      <c r="K980" s="5"/>
      <c r="L980" s="3"/>
      <c r="M980" s="6"/>
      <c r="N980" s="690"/>
      <c r="O980" s="690"/>
      <c r="P980" s="29"/>
      <c r="Q980" s="11"/>
      <c r="R980" s="11"/>
      <c r="S980" s="11"/>
    </row>
    <row r="981" spans="1:19" ht="14.25" hidden="1" customHeight="1">
      <c r="A981" s="3"/>
      <c r="B981" s="12" t="s">
        <v>1794</v>
      </c>
      <c r="C981" s="3"/>
      <c r="D981" s="3"/>
      <c r="E981" s="12" t="s">
        <v>1797</v>
      </c>
      <c r="F981" s="3"/>
      <c r="G981" s="635">
        <v>103.6</v>
      </c>
      <c r="H981" s="3">
        <v>405</v>
      </c>
      <c r="I981" s="5">
        <v>405</v>
      </c>
      <c r="J981" s="5"/>
      <c r="K981" s="5"/>
      <c r="L981" s="3"/>
      <c r="M981" s="6"/>
      <c r="N981" s="690"/>
      <c r="O981" s="690"/>
      <c r="P981" s="29"/>
      <c r="Q981" s="11"/>
      <c r="R981" s="11"/>
      <c r="S981" s="11"/>
    </row>
    <row r="982" spans="1:19" ht="14.25" hidden="1" customHeight="1">
      <c r="A982" s="3"/>
      <c r="B982" s="12" t="s">
        <v>1794</v>
      </c>
      <c r="C982" s="3"/>
      <c r="D982" s="3"/>
      <c r="E982" s="12" t="s">
        <v>1799</v>
      </c>
      <c r="F982" s="3"/>
      <c r="G982" s="635">
        <v>186</v>
      </c>
      <c r="H982" s="3">
        <v>765</v>
      </c>
      <c r="I982" s="5">
        <v>765</v>
      </c>
      <c r="J982" s="5"/>
      <c r="K982" s="5"/>
      <c r="L982" s="3"/>
      <c r="M982" s="6"/>
      <c r="N982" s="690"/>
      <c r="O982" s="690"/>
      <c r="P982" s="29"/>
      <c r="Q982" s="11"/>
      <c r="R982" s="11"/>
      <c r="S982" s="11"/>
    </row>
    <row r="983" spans="1:19" ht="14.25" hidden="1" customHeight="1">
      <c r="A983" s="3"/>
      <c r="B983" s="12" t="s">
        <v>1794</v>
      </c>
      <c r="C983" s="3"/>
      <c r="D983" s="3"/>
      <c r="E983" s="12" t="s">
        <v>3775</v>
      </c>
      <c r="F983" s="3"/>
      <c r="G983" s="635"/>
      <c r="H983" s="3"/>
      <c r="I983" s="5">
        <v>2270</v>
      </c>
      <c r="J983" s="5"/>
      <c r="K983" s="5"/>
      <c r="L983" s="3"/>
      <c r="M983" s="6"/>
      <c r="N983" s="690"/>
      <c r="O983" s="690"/>
      <c r="P983" s="29"/>
      <c r="Q983" s="11"/>
      <c r="R983" s="11"/>
      <c r="S983" s="11"/>
    </row>
    <row r="984" spans="1:19" ht="14.25" hidden="1" customHeight="1">
      <c r="A984" s="3"/>
      <c r="B984" s="12" t="s">
        <v>1794</v>
      </c>
      <c r="C984" s="3"/>
      <c r="D984" s="3"/>
      <c r="E984" s="12" t="s">
        <v>3776</v>
      </c>
      <c r="F984" s="3"/>
      <c r="G984" s="635"/>
      <c r="H984" s="3"/>
      <c r="I984" s="5">
        <v>2000</v>
      </c>
      <c r="J984" s="5"/>
      <c r="K984" s="5"/>
      <c r="L984" s="3"/>
      <c r="M984" s="6"/>
      <c r="N984" s="690"/>
      <c r="O984" s="690"/>
      <c r="P984" s="29"/>
      <c r="Q984" s="11"/>
      <c r="R984" s="11"/>
      <c r="S984" s="11"/>
    </row>
    <row r="985" spans="1:19" ht="14.25" hidden="1" customHeight="1">
      <c r="A985" s="3"/>
      <c r="B985" s="12" t="s">
        <v>1794</v>
      </c>
      <c r="C985" s="3"/>
      <c r="D985" s="3"/>
      <c r="E985" s="12" t="s">
        <v>3777</v>
      </c>
      <c r="F985" s="3"/>
      <c r="G985" s="635"/>
      <c r="H985" s="3"/>
      <c r="I985" s="5">
        <v>770</v>
      </c>
      <c r="J985" s="5"/>
      <c r="K985" s="5"/>
      <c r="L985" s="3"/>
      <c r="M985" s="6"/>
      <c r="N985" s="690"/>
      <c r="O985" s="690"/>
      <c r="P985" s="29"/>
      <c r="Q985" s="11"/>
      <c r="R985" s="11"/>
      <c r="S985" s="11"/>
    </row>
    <row r="986" spans="1:19" ht="14.25" hidden="1" customHeight="1">
      <c r="A986" s="3"/>
      <c r="B986" s="12" t="s">
        <v>1794</v>
      </c>
      <c r="C986" s="3"/>
      <c r="D986" s="3"/>
      <c r="E986" s="12" t="s">
        <v>3778</v>
      </c>
      <c r="F986" s="3"/>
      <c r="G986" s="635"/>
      <c r="H986" s="3"/>
      <c r="I986" s="5">
        <v>1000</v>
      </c>
      <c r="J986" s="5"/>
      <c r="K986" s="5"/>
      <c r="L986" s="3"/>
      <c r="M986" s="6"/>
      <c r="N986" s="690"/>
      <c r="O986" s="690"/>
      <c r="P986" s="29"/>
      <c r="Q986" s="11"/>
      <c r="R986" s="11"/>
      <c r="S986" s="11"/>
    </row>
    <row r="987" spans="1:19" ht="14.25" hidden="1" customHeight="1">
      <c r="A987" s="3"/>
      <c r="B987" s="12" t="s">
        <v>1794</v>
      </c>
      <c r="C987" s="3"/>
      <c r="D987" s="3"/>
      <c r="E987" s="12" t="s">
        <v>3779</v>
      </c>
      <c r="F987" s="3"/>
      <c r="G987" s="635"/>
      <c r="H987" s="3"/>
      <c r="I987" s="5">
        <v>2270</v>
      </c>
      <c r="J987" s="5"/>
      <c r="K987" s="5"/>
      <c r="L987" s="3"/>
      <c r="M987" s="6"/>
      <c r="N987" s="690"/>
      <c r="O987" s="690"/>
      <c r="P987" s="29"/>
      <c r="Q987" s="11"/>
      <c r="R987" s="11"/>
      <c r="S987" s="11"/>
    </row>
    <row r="988" spans="1:19" ht="14.25" hidden="1" customHeight="1">
      <c r="A988" s="3"/>
      <c r="B988" s="12" t="s">
        <v>1794</v>
      </c>
      <c r="C988" s="3"/>
      <c r="D988" s="3"/>
      <c r="E988" s="12" t="s">
        <v>3780</v>
      </c>
      <c r="F988" s="3"/>
      <c r="G988" s="635">
        <v>172.8</v>
      </c>
      <c r="H988" s="3"/>
      <c r="I988" s="5">
        <v>750</v>
      </c>
      <c r="J988" s="5"/>
      <c r="K988" s="5"/>
      <c r="L988" s="3"/>
      <c r="M988" s="6"/>
      <c r="N988" s="690"/>
      <c r="O988" s="690"/>
      <c r="P988" s="29"/>
      <c r="Q988" s="11"/>
      <c r="R988" s="11"/>
      <c r="S988" s="11"/>
    </row>
    <row r="989" spans="1:19" ht="14.25" hidden="1" customHeight="1">
      <c r="A989" s="3"/>
      <c r="B989" s="12" t="s">
        <v>1872</v>
      </c>
      <c r="C989" s="3"/>
      <c r="D989" s="3"/>
      <c r="E989" s="12" t="s">
        <v>3781</v>
      </c>
      <c r="F989" s="3"/>
      <c r="G989" s="635"/>
      <c r="H989" s="3"/>
      <c r="I989" s="5">
        <v>1000</v>
      </c>
      <c r="J989" s="5"/>
      <c r="K989" s="5"/>
      <c r="L989" s="3"/>
      <c r="M989" s="6"/>
      <c r="N989" s="690"/>
      <c r="O989" s="690"/>
      <c r="P989" s="29"/>
      <c r="Q989" s="11"/>
      <c r="R989" s="11"/>
      <c r="S989" s="11"/>
    </row>
    <row r="990" spans="1:19" ht="14.25" hidden="1" customHeight="1">
      <c r="A990" s="3"/>
      <c r="B990" s="12" t="s">
        <v>1872</v>
      </c>
      <c r="C990" s="3"/>
      <c r="D990" s="3"/>
      <c r="E990" s="12" t="s">
        <v>3782</v>
      </c>
      <c r="F990" s="3"/>
      <c r="G990" s="635"/>
      <c r="H990" s="3"/>
      <c r="I990" s="5">
        <v>1000</v>
      </c>
      <c r="J990" s="5"/>
      <c r="K990" s="5"/>
      <c r="L990" s="3"/>
      <c r="M990" s="6"/>
      <c r="N990" s="690"/>
      <c r="O990" s="690"/>
      <c r="P990" s="29"/>
      <c r="Q990" s="11"/>
      <c r="R990" s="11"/>
      <c r="S990" s="11"/>
    </row>
    <row r="991" spans="1:19" ht="14.25" hidden="1" customHeight="1">
      <c r="A991" s="3"/>
      <c r="B991" s="12" t="s">
        <v>1872</v>
      </c>
      <c r="C991" s="3"/>
      <c r="D991" s="3"/>
      <c r="E991" s="12" t="s">
        <v>3783</v>
      </c>
      <c r="F991" s="3"/>
      <c r="G991" s="635">
        <v>130</v>
      </c>
      <c r="H991" s="3"/>
      <c r="I991" s="5">
        <v>480</v>
      </c>
      <c r="J991" s="5"/>
      <c r="K991" s="5"/>
      <c r="L991" s="3"/>
      <c r="M991" s="6"/>
      <c r="N991" s="690"/>
      <c r="O991" s="690"/>
      <c r="P991" s="29"/>
      <c r="Q991" s="11"/>
      <c r="R991" s="11"/>
      <c r="S991" s="11"/>
    </row>
    <row r="992" spans="1:19" ht="14.25" hidden="1" customHeight="1">
      <c r="A992" s="3"/>
      <c r="B992" s="12" t="s">
        <v>1872</v>
      </c>
      <c r="C992" s="3"/>
      <c r="D992" s="3"/>
      <c r="E992" s="12" t="s">
        <v>3784</v>
      </c>
      <c r="F992" s="3"/>
      <c r="G992" s="635"/>
      <c r="H992" s="3"/>
      <c r="I992" s="5">
        <v>500</v>
      </c>
      <c r="J992" s="5"/>
      <c r="K992" s="5"/>
      <c r="L992" s="3"/>
      <c r="M992" s="6"/>
      <c r="N992" s="690"/>
      <c r="O992" s="690"/>
      <c r="P992" s="29"/>
      <c r="Q992" s="11"/>
      <c r="R992" s="11"/>
      <c r="S992" s="11"/>
    </row>
    <row r="993" spans="1:19" ht="14.25" hidden="1" customHeight="1">
      <c r="A993" s="3"/>
      <c r="B993" s="12" t="s">
        <v>3785</v>
      </c>
      <c r="C993" s="3"/>
      <c r="D993" s="3"/>
      <c r="E993" s="12" t="s">
        <v>3786</v>
      </c>
      <c r="F993" s="3"/>
      <c r="G993" s="635"/>
      <c r="H993" s="3"/>
      <c r="I993" s="5">
        <v>180</v>
      </c>
      <c r="J993" s="5"/>
      <c r="K993" s="5"/>
      <c r="L993" s="3"/>
      <c r="M993" s="6"/>
      <c r="N993" s="690"/>
      <c r="O993" s="690"/>
      <c r="P993" s="29"/>
      <c r="Q993" s="11"/>
      <c r="R993" s="11"/>
      <c r="S993" s="11"/>
    </row>
    <row r="994" spans="1:19" ht="14.25" hidden="1" customHeight="1">
      <c r="A994" s="3"/>
      <c r="B994" s="12" t="s">
        <v>3329</v>
      </c>
      <c r="C994" s="3"/>
      <c r="D994" s="3"/>
      <c r="E994" s="12" t="s">
        <v>3787</v>
      </c>
      <c r="F994" s="3"/>
      <c r="G994" s="635">
        <v>73</v>
      </c>
      <c r="H994" s="3"/>
      <c r="I994" s="5">
        <v>405</v>
      </c>
      <c r="J994" s="5"/>
      <c r="K994" s="5"/>
      <c r="L994" s="3"/>
      <c r="M994" s="6"/>
      <c r="N994" s="690"/>
      <c r="O994" s="690"/>
      <c r="P994" s="29"/>
      <c r="Q994" s="11"/>
      <c r="R994" s="11"/>
      <c r="S994" s="11"/>
    </row>
    <row r="995" spans="1:19" ht="14.25" hidden="1" customHeight="1">
      <c r="A995" s="3"/>
      <c r="B995" s="12" t="s">
        <v>3329</v>
      </c>
      <c r="C995" s="3"/>
      <c r="D995" s="3"/>
      <c r="E995" s="12" t="s">
        <v>2816</v>
      </c>
      <c r="F995" s="3"/>
      <c r="G995" s="635">
        <v>45</v>
      </c>
      <c r="H995" s="3">
        <v>100</v>
      </c>
      <c r="I995" s="5">
        <v>100</v>
      </c>
      <c r="J995" s="5"/>
      <c r="K995" s="5"/>
      <c r="L995" s="3"/>
      <c r="M995" s="6"/>
      <c r="N995" s="690"/>
      <c r="O995" s="690"/>
      <c r="P995" s="29"/>
      <c r="Q995" s="11"/>
      <c r="R995" s="11"/>
      <c r="S995" s="11"/>
    </row>
    <row r="996" spans="1:19" ht="14.25" hidden="1" customHeight="1">
      <c r="A996" s="3"/>
      <c r="B996" s="12" t="s">
        <v>3329</v>
      </c>
      <c r="C996" s="3"/>
      <c r="D996" s="3"/>
      <c r="E996" s="12" t="s">
        <v>3788</v>
      </c>
      <c r="F996" s="3"/>
      <c r="G996" s="635">
        <v>73</v>
      </c>
      <c r="H996" s="3"/>
      <c r="I996" s="5">
        <v>220</v>
      </c>
      <c r="J996" s="5"/>
      <c r="K996" s="5"/>
      <c r="L996" s="3"/>
      <c r="M996" s="6"/>
      <c r="N996" s="690"/>
      <c r="O996" s="690"/>
      <c r="P996" s="29"/>
      <c r="Q996" s="11"/>
      <c r="R996" s="11"/>
      <c r="S996" s="11"/>
    </row>
    <row r="997" spans="1:19" ht="14.25" hidden="1" customHeight="1">
      <c r="A997" s="3"/>
      <c r="B997" s="12" t="s">
        <v>3789</v>
      </c>
      <c r="C997" s="3"/>
      <c r="D997" s="3"/>
      <c r="E997" s="12" t="s">
        <v>3790</v>
      </c>
      <c r="F997" s="3"/>
      <c r="G997" s="635"/>
      <c r="H997" s="3"/>
      <c r="I997" s="5">
        <v>160</v>
      </c>
      <c r="J997" s="5"/>
      <c r="K997" s="5"/>
      <c r="L997" s="3"/>
      <c r="M997" s="6"/>
      <c r="N997" s="690"/>
      <c r="O997" s="690"/>
      <c r="P997" s="29"/>
      <c r="Q997" s="11"/>
      <c r="R997" s="11"/>
      <c r="S997" s="11"/>
    </row>
    <row r="998" spans="1:19" ht="14.25" hidden="1" customHeight="1">
      <c r="A998" s="3"/>
      <c r="B998" s="12" t="s">
        <v>3791</v>
      </c>
      <c r="C998" s="3"/>
      <c r="D998" s="3"/>
      <c r="E998" s="12" t="s">
        <v>3792</v>
      </c>
      <c r="F998" s="3"/>
      <c r="G998" s="635"/>
      <c r="H998" s="3"/>
      <c r="I998" s="5">
        <v>450</v>
      </c>
      <c r="J998" s="5"/>
      <c r="K998" s="5"/>
      <c r="L998" s="3"/>
      <c r="M998" s="6"/>
      <c r="N998" s="690"/>
      <c r="O998" s="690"/>
      <c r="P998" s="29"/>
      <c r="Q998" s="11"/>
      <c r="R998" s="11"/>
      <c r="S998" s="11"/>
    </row>
    <row r="999" spans="1:19" ht="14.25" hidden="1" customHeight="1">
      <c r="A999" s="3"/>
      <c r="B999" s="12" t="s">
        <v>2038</v>
      </c>
      <c r="C999" s="3"/>
      <c r="D999" s="3"/>
      <c r="E999" s="12" t="s">
        <v>2041</v>
      </c>
      <c r="F999" s="3"/>
      <c r="G999" s="635">
        <v>51.1</v>
      </c>
      <c r="H999" s="3">
        <v>200</v>
      </c>
      <c r="I999" s="5">
        <v>100</v>
      </c>
      <c r="J999" s="5"/>
      <c r="K999" s="5"/>
      <c r="L999" s="3"/>
      <c r="M999" s="6"/>
      <c r="N999" s="690"/>
      <c r="O999" s="690"/>
      <c r="P999" s="29"/>
      <c r="Q999" s="11"/>
      <c r="R999" s="11"/>
      <c r="S999" s="11"/>
    </row>
    <row r="1000" spans="1:19" ht="14.25" hidden="1" customHeight="1">
      <c r="A1000" s="3"/>
      <c r="B1000" s="12" t="s">
        <v>2038</v>
      </c>
      <c r="C1000" s="3"/>
      <c r="D1000" s="3"/>
      <c r="E1000" s="12" t="s">
        <v>3793</v>
      </c>
      <c r="F1000" s="3"/>
      <c r="G1000" s="635">
        <v>126.4</v>
      </c>
      <c r="H1000" s="3"/>
      <c r="I1000" s="5">
        <v>250</v>
      </c>
      <c r="J1000" s="5"/>
      <c r="K1000" s="5"/>
      <c r="L1000" s="3"/>
      <c r="M1000" s="6"/>
      <c r="N1000" s="690"/>
      <c r="O1000" s="690"/>
      <c r="P1000" s="29"/>
      <c r="Q1000" s="11"/>
      <c r="R1000" s="11"/>
      <c r="S1000" s="11"/>
    </row>
    <row r="1001" spans="1:19" ht="14.25" hidden="1" customHeight="1">
      <c r="A1001" s="3"/>
      <c r="B1001" s="12" t="s">
        <v>2038</v>
      </c>
      <c r="C1001" s="3"/>
      <c r="D1001" s="3"/>
      <c r="E1001" s="12" t="s">
        <v>3794</v>
      </c>
      <c r="F1001" s="3"/>
      <c r="G1001" s="635"/>
      <c r="H1001" s="3"/>
      <c r="I1001" s="5">
        <v>500</v>
      </c>
      <c r="J1001" s="5"/>
      <c r="K1001" s="5"/>
      <c r="L1001" s="3"/>
      <c r="M1001" s="6"/>
      <c r="N1001" s="690"/>
      <c r="O1001" s="690"/>
      <c r="P1001" s="29"/>
      <c r="Q1001" s="11"/>
      <c r="R1001" s="11"/>
      <c r="S1001" s="11"/>
    </row>
    <row r="1002" spans="1:19" ht="14.25" hidden="1" customHeight="1">
      <c r="A1002" s="3"/>
      <c r="B1002" s="12" t="s">
        <v>2038</v>
      </c>
      <c r="C1002" s="3"/>
      <c r="D1002" s="3"/>
      <c r="E1002" s="12" t="s">
        <v>3795</v>
      </c>
      <c r="F1002" s="3"/>
      <c r="G1002" s="635"/>
      <c r="H1002" s="3"/>
      <c r="I1002" s="5">
        <v>100</v>
      </c>
      <c r="J1002" s="5"/>
      <c r="K1002" s="5"/>
      <c r="L1002" s="3"/>
      <c r="M1002" s="6"/>
      <c r="N1002" s="690"/>
      <c r="O1002" s="690"/>
      <c r="P1002" s="29"/>
      <c r="Q1002" s="11"/>
      <c r="R1002" s="11"/>
      <c r="S1002" s="11"/>
    </row>
    <row r="1003" spans="1:19" ht="14.25" hidden="1" customHeight="1">
      <c r="A1003" s="3"/>
      <c r="B1003" s="12" t="s">
        <v>2038</v>
      </c>
      <c r="C1003" s="3"/>
      <c r="D1003" s="3"/>
      <c r="E1003" s="12" t="s">
        <v>3796</v>
      </c>
      <c r="F1003" s="3"/>
      <c r="G1003" s="635"/>
      <c r="H1003" s="3"/>
      <c r="I1003" s="5">
        <v>50</v>
      </c>
      <c r="J1003" s="5"/>
      <c r="K1003" s="5"/>
      <c r="L1003" s="3"/>
      <c r="M1003" s="6"/>
      <c r="N1003" s="690"/>
      <c r="O1003" s="690"/>
      <c r="P1003" s="29"/>
      <c r="Q1003" s="11"/>
      <c r="R1003" s="11"/>
      <c r="S1003" s="11"/>
    </row>
    <row r="1004" spans="1:19" ht="14.25" hidden="1" customHeight="1">
      <c r="A1004" s="3"/>
      <c r="B1004" s="12" t="s">
        <v>2038</v>
      </c>
      <c r="C1004" s="3"/>
      <c r="D1004" s="3"/>
      <c r="E1004" s="12" t="s">
        <v>3797</v>
      </c>
      <c r="F1004" s="3"/>
      <c r="G1004" s="635"/>
      <c r="H1004" s="3"/>
      <c r="I1004" s="5">
        <v>30</v>
      </c>
      <c r="J1004" s="5"/>
      <c r="K1004" s="5"/>
      <c r="L1004" s="3"/>
      <c r="M1004" s="6"/>
      <c r="N1004" s="690"/>
      <c r="O1004" s="690"/>
      <c r="P1004" s="29"/>
      <c r="Q1004" s="11"/>
      <c r="R1004" s="11"/>
      <c r="S1004" s="11"/>
    </row>
    <row r="1005" spans="1:19" ht="14.25" hidden="1" customHeight="1">
      <c r="A1005" s="3"/>
      <c r="B1005" s="12" t="s">
        <v>2038</v>
      </c>
      <c r="C1005" s="3"/>
      <c r="D1005" s="3"/>
      <c r="E1005" s="12" t="s">
        <v>3798</v>
      </c>
      <c r="F1005" s="3"/>
      <c r="G1005" s="635"/>
      <c r="H1005" s="3"/>
      <c r="I1005" s="5">
        <v>200</v>
      </c>
      <c r="J1005" s="5"/>
      <c r="K1005" s="5"/>
      <c r="L1005" s="3"/>
      <c r="M1005" s="6"/>
      <c r="N1005" s="690"/>
      <c r="O1005" s="690"/>
      <c r="P1005" s="29"/>
      <c r="Q1005" s="11"/>
      <c r="R1005" s="11"/>
      <c r="S1005" s="11"/>
    </row>
    <row r="1006" spans="1:19" ht="14.25" hidden="1" customHeight="1">
      <c r="A1006" s="3"/>
      <c r="B1006" s="12" t="s">
        <v>2038</v>
      </c>
      <c r="C1006" s="3"/>
      <c r="D1006" s="3"/>
      <c r="E1006" s="12" t="s">
        <v>2816</v>
      </c>
      <c r="F1006" s="3"/>
      <c r="G1006" s="635"/>
      <c r="H1006" s="3"/>
      <c r="I1006" s="5">
        <v>100</v>
      </c>
      <c r="J1006" s="5"/>
      <c r="K1006" s="5"/>
      <c r="L1006" s="3"/>
      <c r="M1006" s="6"/>
      <c r="N1006" s="690"/>
      <c r="O1006" s="690"/>
      <c r="P1006" s="29"/>
      <c r="Q1006" s="11"/>
      <c r="R1006" s="11"/>
      <c r="S1006" s="11"/>
    </row>
    <row r="1007" spans="1:19" ht="14.25" hidden="1" customHeight="1">
      <c r="A1007" s="3"/>
      <c r="B1007" s="12" t="s">
        <v>2066</v>
      </c>
      <c r="C1007" s="3"/>
      <c r="D1007" s="3"/>
      <c r="E1007" s="12" t="s">
        <v>3799</v>
      </c>
      <c r="F1007" s="3"/>
      <c r="G1007" s="635"/>
      <c r="H1007" s="3"/>
      <c r="I1007" s="5">
        <v>490</v>
      </c>
      <c r="J1007" s="5"/>
      <c r="K1007" s="5"/>
      <c r="L1007" s="3"/>
      <c r="M1007" s="6"/>
      <c r="N1007" s="690"/>
      <c r="O1007" s="690"/>
      <c r="P1007" s="29"/>
      <c r="Q1007" s="11"/>
      <c r="R1007" s="11"/>
      <c r="S1007" s="11"/>
    </row>
    <row r="1008" spans="1:19" ht="14.25" hidden="1" customHeight="1">
      <c r="A1008" s="3"/>
      <c r="B1008" s="12" t="s">
        <v>2072</v>
      </c>
      <c r="C1008" s="3"/>
      <c r="D1008" s="3"/>
      <c r="E1008" s="12" t="s">
        <v>3800</v>
      </c>
      <c r="F1008" s="3"/>
      <c r="G1008" s="635"/>
      <c r="H1008" s="3"/>
      <c r="I1008" s="5">
        <v>750</v>
      </c>
      <c r="J1008" s="5"/>
      <c r="K1008" s="5"/>
      <c r="L1008" s="3"/>
      <c r="M1008" s="6"/>
      <c r="N1008" s="690"/>
      <c r="O1008" s="690"/>
      <c r="P1008" s="29"/>
      <c r="Q1008" s="11"/>
      <c r="R1008" s="11"/>
      <c r="S1008" s="11"/>
    </row>
    <row r="1009" spans="1:19" ht="14.25" hidden="1" customHeight="1">
      <c r="A1009" s="3"/>
      <c r="B1009" s="12" t="s">
        <v>2072</v>
      </c>
      <c r="C1009" s="3"/>
      <c r="D1009" s="3"/>
      <c r="E1009" s="12" t="s">
        <v>3801</v>
      </c>
      <c r="F1009" s="3"/>
      <c r="G1009" s="635"/>
      <c r="H1009" s="3"/>
      <c r="I1009" s="5">
        <v>750</v>
      </c>
      <c r="J1009" s="5"/>
      <c r="K1009" s="5"/>
      <c r="L1009" s="3"/>
      <c r="M1009" s="6"/>
      <c r="N1009" s="690"/>
      <c r="O1009" s="690"/>
      <c r="P1009" s="29"/>
      <c r="Q1009" s="11"/>
      <c r="R1009" s="11"/>
      <c r="S1009" s="11"/>
    </row>
    <row r="1010" spans="1:19" ht="14.25" hidden="1" customHeight="1">
      <c r="A1010" s="3"/>
      <c r="B1010" s="12" t="s">
        <v>2110</v>
      </c>
      <c r="C1010" s="3"/>
      <c r="D1010" s="3"/>
      <c r="E1010" s="12" t="s">
        <v>3802</v>
      </c>
      <c r="F1010" s="3"/>
      <c r="G1010" s="635"/>
      <c r="H1010" s="3"/>
      <c r="I1010" s="5">
        <v>210</v>
      </c>
      <c r="J1010" s="5"/>
      <c r="K1010" s="5"/>
      <c r="L1010" s="3"/>
      <c r="M1010" s="6"/>
      <c r="N1010" s="690"/>
      <c r="O1010" s="690"/>
      <c r="P1010" s="29"/>
      <c r="Q1010" s="11"/>
      <c r="R1010" s="11"/>
      <c r="S1010" s="11"/>
    </row>
    <row r="1011" spans="1:19" ht="14.25" hidden="1" customHeight="1">
      <c r="A1011" s="3"/>
      <c r="B1011" s="12" t="s">
        <v>2138</v>
      </c>
      <c r="C1011" s="3"/>
      <c r="D1011" s="3"/>
      <c r="E1011" s="12" t="s">
        <v>3803</v>
      </c>
      <c r="F1011" s="3"/>
      <c r="G1011" s="635"/>
      <c r="H1011" s="3"/>
      <c r="I1011" s="5">
        <v>1000</v>
      </c>
      <c r="J1011" s="5"/>
      <c r="K1011" s="5"/>
      <c r="L1011" s="3"/>
      <c r="M1011" s="6"/>
      <c r="N1011" s="690"/>
      <c r="O1011" s="690"/>
      <c r="P1011" s="29"/>
      <c r="Q1011" s="11"/>
      <c r="R1011" s="11"/>
      <c r="S1011" s="11"/>
    </row>
    <row r="1012" spans="1:19" ht="14.25" hidden="1" customHeight="1">
      <c r="A1012" s="3"/>
      <c r="B1012" s="12" t="s">
        <v>2139</v>
      </c>
      <c r="C1012" s="3"/>
      <c r="D1012" s="3"/>
      <c r="E1012" s="12" t="s">
        <v>3275</v>
      </c>
      <c r="F1012" s="3"/>
      <c r="G1012" s="635"/>
      <c r="H1012" s="3"/>
      <c r="I1012" s="5">
        <v>500</v>
      </c>
      <c r="J1012" s="5"/>
      <c r="K1012" s="5"/>
      <c r="L1012" s="3"/>
      <c r="M1012" s="6"/>
      <c r="N1012" s="690"/>
      <c r="O1012" s="690"/>
      <c r="P1012" s="29"/>
      <c r="Q1012" s="11"/>
      <c r="R1012" s="11"/>
      <c r="S1012" s="11"/>
    </row>
    <row r="1013" spans="1:19" ht="14.25" hidden="1" customHeight="1">
      <c r="A1013" s="3"/>
      <c r="B1013" s="12" t="s">
        <v>2139</v>
      </c>
      <c r="C1013" s="3"/>
      <c r="D1013" s="3"/>
      <c r="E1013" s="12" t="s">
        <v>3804</v>
      </c>
      <c r="F1013" s="3"/>
      <c r="G1013" s="635"/>
      <c r="H1013" s="3"/>
      <c r="I1013" s="5">
        <v>1000</v>
      </c>
      <c r="J1013" s="5"/>
      <c r="K1013" s="5"/>
      <c r="L1013" s="3"/>
      <c r="M1013" s="6"/>
      <c r="N1013" s="690"/>
      <c r="O1013" s="690"/>
      <c r="P1013" s="29"/>
      <c r="Q1013" s="11"/>
      <c r="R1013" s="11"/>
      <c r="S1013" s="11"/>
    </row>
    <row r="1014" spans="1:19" ht="14.25" hidden="1" customHeight="1">
      <c r="A1014" s="3"/>
      <c r="B1014" s="12" t="s">
        <v>2139</v>
      </c>
      <c r="C1014" s="3"/>
      <c r="D1014" s="3"/>
      <c r="E1014" s="12" t="s">
        <v>2817</v>
      </c>
      <c r="F1014" s="3"/>
      <c r="G1014" s="635">
        <v>32.299999999999997</v>
      </c>
      <c r="H1014" s="3">
        <v>1000</v>
      </c>
      <c r="I1014" s="5">
        <v>1000</v>
      </c>
      <c r="J1014" s="5"/>
      <c r="K1014" s="5"/>
      <c r="L1014" s="3"/>
      <c r="M1014" s="6"/>
      <c r="N1014" s="690"/>
      <c r="O1014" s="690"/>
      <c r="P1014" s="29"/>
      <c r="Q1014" s="11"/>
      <c r="R1014" s="11"/>
      <c r="S1014" s="11"/>
    </row>
    <row r="1015" spans="1:19" ht="14.25" hidden="1" customHeight="1">
      <c r="A1015" s="3"/>
      <c r="B1015" s="12" t="s">
        <v>2143</v>
      </c>
      <c r="C1015" s="3"/>
      <c r="D1015" s="3"/>
      <c r="E1015" s="12" t="s">
        <v>2706</v>
      </c>
      <c r="F1015" s="3"/>
      <c r="G1015" s="635">
        <v>25</v>
      </c>
      <c r="H1015" s="3"/>
      <c r="I1015" s="5">
        <v>1000</v>
      </c>
      <c r="J1015" s="5"/>
      <c r="K1015" s="5"/>
      <c r="L1015" s="3"/>
      <c r="M1015" s="6"/>
      <c r="N1015" s="690"/>
      <c r="O1015" s="690"/>
      <c r="P1015" s="29"/>
      <c r="Q1015" s="11"/>
      <c r="R1015" s="11"/>
      <c r="S1015" s="11"/>
    </row>
    <row r="1016" spans="1:19" ht="14.25" hidden="1" customHeight="1">
      <c r="A1016" s="3"/>
      <c r="B1016" s="12" t="s">
        <v>2204</v>
      </c>
      <c r="C1016" s="3"/>
      <c r="D1016" s="3"/>
      <c r="E1016" s="12" t="s">
        <v>3805</v>
      </c>
      <c r="F1016" s="3"/>
      <c r="G1016" s="635"/>
      <c r="H1016" s="3"/>
      <c r="I1016" s="5">
        <v>410</v>
      </c>
      <c r="J1016" s="5"/>
      <c r="K1016" s="5"/>
      <c r="L1016" s="3"/>
      <c r="M1016" s="6"/>
      <c r="N1016" s="690"/>
      <c r="O1016" s="690"/>
      <c r="P1016" s="29"/>
      <c r="Q1016" s="11"/>
      <c r="R1016" s="11"/>
      <c r="S1016" s="11"/>
    </row>
    <row r="1017" spans="1:19" ht="14.25" hidden="1" customHeight="1">
      <c r="A1017" s="3"/>
      <c r="B1017" s="12" t="s">
        <v>2204</v>
      </c>
      <c r="C1017" s="3"/>
      <c r="D1017" s="3"/>
      <c r="E1017" s="12" t="s">
        <v>2205</v>
      </c>
      <c r="F1017" s="3"/>
      <c r="G1017" s="635"/>
      <c r="H1017" s="3"/>
      <c r="I1017" s="5">
        <v>210</v>
      </c>
      <c r="J1017" s="5"/>
      <c r="K1017" s="5"/>
      <c r="L1017" s="3"/>
      <c r="M1017" s="6"/>
      <c r="N1017" s="690"/>
      <c r="O1017" s="690"/>
      <c r="P1017" s="29"/>
      <c r="Q1017" s="11"/>
      <c r="R1017" s="11"/>
      <c r="S1017" s="11"/>
    </row>
    <row r="1018" spans="1:19" ht="14.25" hidden="1" customHeight="1">
      <c r="A1018" s="3"/>
      <c r="B1018" s="12" t="s">
        <v>2204</v>
      </c>
      <c r="C1018" s="3"/>
      <c r="D1018" s="3"/>
      <c r="E1018" s="12" t="s">
        <v>3806</v>
      </c>
      <c r="F1018" s="3"/>
      <c r="G1018" s="635">
        <v>289</v>
      </c>
      <c r="H1018" s="3"/>
      <c r="I1018" s="5">
        <v>420</v>
      </c>
      <c r="J1018" s="5"/>
      <c r="K1018" s="5"/>
      <c r="L1018" s="3"/>
      <c r="M1018" s="6"/>
      <c r="N1018" s="690"/>
      <c r="O1018" s="690"/>
      <c r="P1018" s="29"/>
      <c r="Q1018" s="11"/>
      <c r="R1018" s="11"/>
      <c r="S1018" s="11"/>
    </row>
    <row r="1019" spans="1:19" ht="14.25" hidden="1" customHeight="1">
      <c r="A1019" s="3"/>
      <c r="B1019" s="12" t="s">
        <v>2204</v>
      </c>
      <c r="C1019" s="3"/>
      <c r="D1019" s="3"/>
      <c r="E1019" s="12" t="s">
        <v>3807</v>
      </c>
      <c r="F1019" s="3"/>
      <c r="G1019" s="635"/>
      <c r="H1019" s="3"/>
      <c r="I1019" s="5">
        <v>650</v>
      </c>
      <c r="J1019" s="5"/>
      <c r="K1019" s="5"/>
      <c r="L1019" s="3"/>
      <c r="M1019" s="6"/>
      <c r="N1019" s="690"/>
      <c r="O1019" s="690"/>
      <c r="P1019" s="29"/>
      <c r="Q1019" s="11"/>
      <c r="R1019" s="11"/>
      <c r="S1019" s="11"/>
    </row>
    <row r="1020" spans="1:19" ht="14.25" hidden="1" customHeight="1">
      <c r="A1020" s="3"/>
      <c r="B1020" s="12" t="s">
        <v>2204</v>
      </c>
      <c r="C1020" s="3"/>
      <c r="D1020" s="3"/>
      <c r="E1020" s="12" t="s">
        <v>3808</v>
      </c>
      <c r="F1020" s="3"/>
      <c r="G1020" s="635"/>
      <c r="H1020" s="3"/>
      <c r="I1020" s="5">
        <v>1000</v>
      </c>
      <c r="J1020" s="5"/>
      <c r="K1020" s="5"/>
      <c r="L1020" s="3"/>
      <c r="M1020" s="6"/>
      <c r="N1020" s="690"/>
      <c r="O1020" s="690"/>
      <c r="P1020" s="29"/>
      <c r="Q1020" s="11"/>
      <c r="R1020" s="11"/>
      <c r="S1020" s="11"/>
    </row>
    <row r="1021" spans="1:19" ht="14.25" hidden="1" customHeight="1">
      <c r="A1021" s="3"/>
      <c r="B1021" s="12" t="s">
        <v>2204</v>
      </c>
      <c r="C1021" s="3"/>
      <c r="D1021" s="3"/>
      <c r="E1021" s="12" t="s">
        <v>3809</v>
      </c>
      <c r="F1021" s="3"/>
      <c r="G1021" s="635"/>
      <c r="H1021" s="3"/>
      <c r="I1021" s="5">
        <v>206</v>
      </c>
      <c r="J1021" s="5"/>
      <c r="K1021" s="5"/>
      <c r="L1021" s="3"/>
      <c r="M1021" s="6"/>
      <c r="N1021" s="690"/>
      <c r="O1021" s="690"/>
      <c r="P1021" s="29"/>
      <c r="Q1021" s="11"/>
      <c r="R1021" s="11"/>
      <c r="S1021" s="11"/>
    </row>
    <row r="1022" spans="1:19" ht="14.25" hidden="1" customHeight="1">
      <c r="A1022" s="3"/>
      <c r="B1022" s="12" t="s">
        <v>2209</v>
      </c>
      <c r="C1022" s="3"/>
      <c r="D1022" s="3"/>
      <c r="E1022" s="12" t="s">
        <v>2767</v>
      </c>
      <c r="F1022" s="3"/>
      <c r="G1022" s="635"/>
      <c r="H1022" s="3"/>
      <c r="I1022" s="5">
        <v>50</v>
      </c>
      <c r="J1022" s="5"/>
      <c r="K1022" s="5"/>
      <c r="L1022" s="3"/>
      <c r="M1022" s="6"/>
      <c r="N1022" s="690"/>
      <c r="O1022" s="690"/>
      <c r="P1022" s="29"/>
      <c r="Q1022" s="11"/>
      <c r="R1022" s="11"/>
      <c r="S1022" s="11"/>
    </row>
    <row r="1023" spans="1:19" ht="14.25" hidden="1" customHeight="1">
      <c r="A1023" s="3"/>
      <c r="B1023" s="12" t="s">
        <v>2209</v>
      </c>
      <c r="C1023" s="3"/>
      <c r="D1023" s="3"/>
      <c r="E1023" s="12" t="s">
        <v>3223</v>
      </c>
      <c r="F1023" s="3"/>
      <c r="G1023" s="635"/>
      <c r="H1023" s="3"/>
      <c r="I1023" s="5">
        <v>1000</v>
      </c>
      <c r="J1023" s="5"/>
      <c r="K1023" s="5"/>
      <c r="L1023" s="3"/>
      <c r="M1023" s="6"/>
      <c r="N1023" s="690"/>
      <c r="O1023" s="690"/>
      <c r="P1023" s="29"/>
      <c r="Q1023" s="11"/>
      <c r="R1023" s="11"/>
      <c r="S1023" s="11"/>
    </row>
    <row r="1024" spans="1:19" ht="14.25" hidden="1" customHeight="1">
      <c r="A1024" s="3"/>
      <c r="B1024" s="12" t="s">
        <v>2214</v>
      </c>
      <c r="C1024" s="3"/>
      <c r="D1024" s="3"/>
      <c r="E1024" s="12" t="s">
        <v>2215</v>
      </c>
      <c r="F1024" s="3"/>
      <c r="G1024" s="635"/>
      <c r="H1024" s="3"/>
      <c r="I1024" s="5">
        <v>285</v>
      </c>
      <c r="J1024" s="5"/>
      <c r="K1024" s="5"/>
      <c r="L1024" s="3"/>
      <c r="M1024" s="6"/>
      <c r="N1024" s="690"/>
      <c r="O1024" s="690"/>
      <c r="P1024" s="29"/>
      <c r="Q1024" s="11"/>
      <c r="R1024" s="11"/>
      <c r="S1024" s="11"/>
    </row>
    <row r="1025" spans="1:19" ht="14.25" hidden="1" customHeight="1">
      <c r="A1025" s="3"/>
      <c r="B1025" s="12" t="s">
        <v>3810</v>
      </c>
      <c r="C1025" s="3"/>
      <c r="D1025" s="3"/>
      <c r="E1025" s="12" t="s">
        <v>3811</v>
      </c>
      <c r="F1025" s="3"/>
      <c r="G1025" s="635"/>
      <c r="H1025" s="3"/>
      <c r="I1025" s="5">
        <v>20</v>
      </c>
      <c r="J1025" s="5"/>
      <c r="K1025" s="5"/>
      <c r="L1025" s="3"/>
      <c r="M1025" s="6"/>
      <c r="N1025" s="690"/>
      <c r="O1025" s="690"/>
      <c r="P1025" s="29"/>
      <c r="Q1025" s="11"/>
      <c r="R1025" s="11"/>
      <c r="S1025" s="11"/>
    </row>
    <row r="1026" spans="1:19" ht="14.25" hidden="1" customHeight="1">
      <c r="A1026" s="3"/>
      <c r="B1026" s="12" t="s">
        <v>2225</v>
      </c>
      <c r="C1026" s="3"/>
      <c r="D1026" s="3"/>
      <c r="E1026" s="12" t="s">
        <v>2227</v>
      </c>
      <c r="F1026" s="3"/>
      <c r="G1026" s="635">
        <v>16</v>
      </c>
      <c r="H1026" s="3"/>
      <c r="I1026" s="5">
        <v>25</v>
      </c>
      <c r="J1026" s="5"/>
      <c r="K1026" s="5"/>
      <c r="L1026" s="3"/>
      <c r="M1026" s="6"/>
      <c r="N1026" s="690"/>
      <c r="O1026" s="690"/>
      <c r="P1026" s="29"/>
      <c r="Q1026" s="11"/>
      <c r="R1026" s="11"/>
      <c r="S1026" s="11"/>
    </row>
    <row r="1027" spans="1:19" ht="14.25" hidden="1" customHeight="1">
      <c r="A1027" s="3"/>
      <c r="B1027" s="12" t="s">
        <v>2225</v>
      </c>
      <c r="C1027" s="3"/>
      <c r="D1027" s="3"/>
      <c r="E1027" s="12" t="s">
        <v>2226</v>
      </c>
      <c r="F1027" s="3"/>
      <c r="G1027" s="635"/>
      <c r="H1027" s="3"/>
      <c r="I1027" s="5">
        <v>44</v>
      </c>
      <c r="J1027" s="5"/>
      <c r="K1027" s="5"/>
      <c r="L1027" s="3"/>
      <c r="M1027" s="6"/>
      <c r="N1027" s="690"/>
      <c r="O1027" s="690"/>
      <c r="P1027" s="29"/>
      <c r="Q1027" s="11"/>
      <c r="R1027" s="11"/>
      <c r="S1027" s="11"/>
    </row>
    <row r="1028" spans="1:19" ht="14.25" hidden="1" customHeight="1">
      <c r="A1028" s="3"/>
      <c r="B1028" s="12" t="s">
        <v>2228</v>
      </c>
      <c r="C1028" s="3"/>
      <c r="D1028" s="3"/>
      <c r="E1028" s="12" t="s">
        <v>3812</v>
      </c>
      <c r="F1028" s="3"/>
      <c r="G1028" s="635"/>
      <c r="H1028" s="3"/>
      <c r="I1028" s="5">
        <v>40</v>
      </c>
      <c r="J1028" s="5"/>
      <c r="K1028" s="5"/>
      <c r="L1028" s="3"/>
      <c r="M1028" s="6"/>
      <c r="N1028" s="690"/>
      <c r="O1028" s="690"/>
      <c r="P1028" s="29"/>
      <c r="Q1028" s="11"/>
      <c r="R1028" s="11"/>
      <c r="S1028" s="11"/>
    </row>
    <row r="1029" spans="1:19" ht="14.25" hidden="1" customHeight="1">
      <c r="A1029" s="3"/>
      <c r="B1029" s="12" t="s">
        <v>2230</v>
      </c>
      <c r="C1029" s="3"/>
      <c r="D1029" s="3"/>
      <c r="E1029" s="12" t="s">
        <v>3813</v>
      </c>
      <c r="F1029" s="3"/>
      <c r="G1029" s="635"/>
      <c r="H1029" s="3"/>
      <c r="I1029" s="5">
        <v>22</v>
      </c>
      <c r="J1029" s="5"/>
      <c r="K1029" s="5"/>
      <c r="L1029" s="3"/>
      <c r="M1029" s="6"/>
      <c r="N1029" s="690"/>
      <c r="O1029" s="690"/>
      <c r="P1029" s="29"/>
      <c r="Q1029" s="11"/>
      <c r="R1029" s="11"/>
      <c r="S1029" s="11"/>
    </row>
    <row r="1030" spans="1:19" ht="14.25" hidden="1" customHeight="1">
      <c r="A1030" s="3"/>
      <c r="B1030" s="12" t="s">
        <v>2230</v>
      </c>
      <c r="C1030" s="3"/>
      <c r="D1030" s="3"/>
      <c r="E1030" s="12" t="s">
        <v>2227</v>
      </c>
      <c r="F1030" s="3"/>
      <c r="G1030" s="635">
        <v>14.4</v>
      </c>
      <c r="H1030" s="3">
        <v>325</v>
      </c>
      <c r="I1030" s="5">
        <v>25</v>
      </c>
      <c r="J1030" s="5"/>
      <c r="K1030" s="5"/>
      <c r="L1030" s="3"/>
      <c r="M1030" s="6"/>
      <c r="N1030" s="690"/>
      <c r="O1030" s="690"/>
      <c r="P1030" s="29"/>
      <c r="Q1030" s="11"/>
      <c r="R1030" s="11"/>
      <c r="S1030" s="11"/>
    </row>
    <row r="1031" spans="1:19" ht="14.25" hidden="1" customHeight="1">
      <c r="A1031" s="3"/>
      <c r="B1031" s="12" t="s">
        <v>2230</v>
      </c>
      <c r="C1031" s="3"/>
      <c r="D1031" s="3"/>
      <c r="E1031" s="12" t="s">
        <v>2226</v>
      </c>
      <c r="F1031" s="3"/>
      <c r="G1031" s="635"/>
      <c r="H1031" s="3"/>
      <c r="I1031" s="5">
        <v>44</v>
      </c>
      <c r="J1031" s="5"/>
      <c r="K1031" s="5"/>
      <c r="L1031" s="3"/>
      <c r="M1031" s="6"/>
      <c r="N1031" s="690"/>
      <c r="O1031" s="690"/>
      <c r="P1031" s="29"/>
      <c r="Q1031" s="11"/>
      <c r="R1031" s="11"/>
      <c r="S1031" s="11"/>
    </row>
    <row r="1032" spans="1:19" ht="14.25" hidden="1" customHeight="1">
      <c r="A1032" s="3"/>
      <c r="B1032" s="12" t="s">
        <v>3814</v>
      </c>
      <c r="C1032" s="3"/>
      <c r="D1032" s="3"/>
      <c r="E1032" s="12" t="s">
        <v>3815</v>
      </c>
      <c r="F1032" s="3"/>
      <c r="G1032" s="635"/>
      <c r="H1032" s="3"/>
      <c r="I1032" s="5">
        <v>23</v>
      </c>
      <c r="J1032" s="5"/>
      <c r="K1032" s="5"/>
      <c r="L1032" s="3"/>
      <c r="M1032" s="6"/>
      <c r="N1032" s="690"/>
      <c r="O1032" s="690"/>
      <c r="P1032" s="29"/>
      <c r="Q1032" s="11"/>
      <c r="R1032" s="11"/>
      <c r="S1032" s="11"/>
    </row>
    <row r="1033" spans="1:19" ht="14.25" hidden="1" customHeight="1">
      <c r="A1033" s="3"/>
      <c r="B1033" s="12" t="s">
        <v>2231</v>
      </c>
      <c r="C1033" s="3"/>
      <c r="D1033" s="3"/>
      <c r="E1033" s="12" t="s">
        <v>3816</v>
      </c>
      <c r="F1033" s="3"/>
      <c r="G1033" s="635">
        <v>6.9</v>
      </c>
      <c r="H1033" s="3"/>
      <c r="I1033" s="5">
        <v>12</v>
      </c>
      <c r="J1033" s="5"/>
      <c r="K1033" s="5"/>
      <c r="L1033" s="3"/>
      <c r="M1033" s="6"/>
      <c r="N1033" s="690"/>
      <c r="O1033" s="690"/>
      <c r="P1033" s="29"/>
      <c r="Q1033" s="11"/>
      <c r="R1033" s="11"/>
      <c r="S1033" s="11"/>
    </row>
    <row r="1034" spans="1:19" ht="14.25" hidden="1" customHeight="1">
      <c r="A1034" s="3"/>
      <c r="B1034" s="12" t="s">
        <v>2231</v>
      </c>
      <c r="C1034" s="3"/>
      <c r="D1034" s="3"/>
      <c r="E1034" s="12" t="s">
        <v>2226</v>
      </c>
      <c r="F1034" s="3"/>
      <c r="G1034" s="635"/>
      <c r="H1034" s="3"/>
      <c r="I1034" s="5">
        <v>44</v>
      </c>
      <c r="J1034" s="5"/>
      <c r="K1034" s="5"/>
      <c r="L1034" s="3"/>
      <c r="M1034" s="6"/>
      <c r="N1034" s="690"/>
      <c r="O1034" s="690"/>
      <c r="P1034" s="29"/>
      <c r="Q1034" s="11"/>
      <c r="R1034" s="11"/>
      <c r="S1034" s="11"/>
    </row>
    <row r="1035" spans="1:19" ht="14.25" hidden="1" customHeight="1">
      <c r="A1035" s="3"/>
      <c r="B1035" s="12" t="s">
        <v>2231</v>
      </c>
      <c r="C1035" s="3"/>
      <c r="D1035" s="3"/>
      <c r="E1035" s="12" t="s">
        <v>2227</v>
      </c>
      <c r="F1035" s="3"/>
      <c r="G1035" s="635">
        <v>11.84</v>
      </c>
      <c r="H1035" s="3">
        <v>675</v>
      </c>
      <c r="I1035" s="5">
        <v>25</v>
      </c>
      <c r="J1035" s="5"/>
      <c r="K1035" s="5"/>
      <c r="L1035" s="3"/>
      <c r="M1035" s="6"/>
      <c r="N1035" s="690"/>
      <c r="O1035" s="690"/>
      <c r="P1035" s="29"/>
      <c r="Q1035" s="11"/>
      <c r="R1035" s="11"/>
      <c r="S1035" s="11"/>
    </row>
    <row r="1036" spans="1:19" ht="14.25" hidden="1" customHeight="1">
      <c r="A1036" s="3"/>
      <c r="B1036" s="12" t="s">
        <v>2269</v>
      </c>
      <c r="C1036" s="3"/>
      <c r="D1036" s="3"/>
      <c r="E1036" s="12" t="s">
        <v>3330</v>
      </c>
      <c r="F1036" s="3"/>
      <c r="G1036" s="635">
        <v>80</v>
      </c>
      <c r="H1036" s="3">
        <v>1</v>
      </c>
      <c r="I1036" s="5">
        <v>1</v>
      </c>
      <c r="J1036" s="5"/>
      <c r="K1036" s="5"/>
      <c r="L1036" s="3"/>
      <c r="M1036" s="6"/>
      <c r="N1036" s="690"/>
      <c r="O1036" s="690"/>
      <c r="P1036" s="29"/>
      <c r="Q1036" s="11"/>
      <c r="R1036" s="11"/>
      <c r="S1036" s="11"/>
    </row>
    <row r="1037" spans="1:19" ht="14.25" hidden="1" customHeight="1">
      <c r="A1037" s="3"/>
      <c r="B1037" s="12" t="s">
        <v>2269</v>
      </c>
      <c r="C1037" s="3"/>
      <c r="D1037" s="3"/>
      <c r="E1037" s="12" t="s">
        <v>2703</v>
      </c>
      <c r="F1037" s="3"/>
      <c r="G1037" s="635">
        <v>73</v>
      </c>
      <c r="H1037" s="3"/>
      <c r="I1037" s="5">
        <v>1</v>
      </c>
      <c r="J1037" s="5"/>
      <c r="K1037" s="5"/>
      <c r="L1037" s="3"/>
      <c r="M1037" s="6"/>
      <c r="N1037" s="690"/>
      <c r="O1037" s="690"/>
      <c r="P1037" s="29"/>
      <c r="Q1037" s="11"/>
      <c r="R1037" s="11"/>
      <c r="S1037" s="11"/>
    </row>
    <row r="1038" spans="1:19" ht="14.25" hidden="1" customHeight="1">
      <c r="A1038" s="3"/>
      <c r="B1038" s="12" t="s">
        <v>2269</v>
      </c>
      <c r="C1038" s="3"/>
      <c r="D1038" s="3"/>
      <c r="E1038" s="12" t="s">
        <v>2271</v>
      </c>
      <c r="F1038" s="3"/>
      <c r="G1038" s="635"/>
      <c r="H1038" s="3"/>
      <c r="I1038" s="5">
        <v>1000</v>
      </c>
      <c r="J1038" s="5"/>
      <c r="K1038" s="5"/>
      <c r="L1038" s="3"/>
      <c r="M1038" s="6"/>
      <c r="N1038" s="690"/>
      <c r="O1038" s="690"/>
      <c r="P1038" s="29"/>
      <c r="Q1038" s="11"/>
      <c r="R1038" s="11"/>
      <c r="S1038" s="11"/>
    </row>
    <row r="1039" spans="1:19" ht="14.25" hidden="1" customHeight="1">
      <c r="A1039" s="3"/>
      <c r="B1039" s="12" t="s">
        <v>2269</v>
      </c>
      <c r="C1039" s="3"/>
      <c r="D1039" s="3"/>
      <c r="E1039" s="12" t="s">
        <v>3670</v>
      </c>
      <c r="F1039" s="3"/>
      <c r="G1039" s="635">
        <v>65</v>
      </c>
      <c r="H1039" s="3"/>
      <c r="I1039" s="5">
        <v>1</v>
      </c>
      <c r="J1039" s="5"/>
      <c r="K1039" s="5"/>
      <c r="L1039" s="3"/>
      <c r="M1039" s="6"/>
      <c r="N1039" s="690"/>
      <c r="O1039" s="690"/>
      <c r="P1039" s="29"/>
      <c r="Q1039" s="11"/>
      <c r="R1039" s="11"/>
      <c r="S1039" s="11"/>
    </row>
    <row r="1040" spans="1:19" ht="14.25" hidden="1" customHeight="1">
      <c r="A1040" s="3"/>
      <c r="B1040" s="12" t="s">
        <v>2279</v>
      </c>
      <c r="C1040" s="3"/>
      <c r="D1040" s="3"/>
      <c r="E1040" s="12" t="s">
        <v>2280</v>
      </c>
      <c r="F1040" s="3"/>
      <c r="G1040" s="635"/>
      <c r="H1040" s="3"/>
      <c r="I1040" s="5">
        <v>500</v>
      </c>
      <c r="J1040" s="5"/>
      <c r="K1040" s="5"/>
      <c r="L1040" s="3"/>
      <c r="M1040" s="6"/>
      <c r="N1040" s="690"/>
      <c r="O1040" s="690"/>
      <c r="P1040" s="29"/>
      <c r="Q1040" s="11"/>
      <c r="R1040" s="11"/>
      <c r="S1040" s="11"/>
    </row>
    <row r="1041" spans="1:19" ht="14.25" hidden="1" customHeight="1">
      <c r="A1041" s="3"/>
      <c r="B1041" s="12" t="s">
        <v>3817</v>
      </c>
      <c r="C1041" s="3"/>
      <c r="D1041" s="3"/>
      <c r="E1041" s="12" t="s">
        <v>3265</v>
      </c>
      <c r="F1041" s="3"/>
      <c r="G1041" s="635"/>
      <c r="H1041" s="3"/>
      <c r="I1041" s="5">
        <v>900</v>
      </c>
      <c r="J1041" s="5"/>
      <c r="K1041" s="5"/>
      <c r="L1041" s="3"/>
      <c r="M1041" s="6"/>
      <c r="N1041" s="690"/>
      <c r="O1041" s="690"/>
      <c r="P1041" s="29"/>
      <c r="Q1041" s="11"/>
      <c r="R1041" s="11"/>
      <c r="S1041" s="11"/>
    </row>
    <row r="1042" spans="1:19" ht="14.25" hidden="1" customHeight="1">
      <c r="A1042" s="3"/>
      <c r="B1042" s="12" t="s">
        <v>3818</v>
      </c>
      <c r="C1042" s="3"/>
      <c r="D1042" s="3"/>
      <c r="E1042" s="12" t="s">
        <v>3265</v>
      </c>
      <c r="F1042" s="3"/>
      <c r="G1042" s="635"/>
      <c r="H1042" s="3"/>
      <c r="I1042" s="5">
        <v>900</v>
      </c>
      <c r="J1042" s="5"/>
      <c r="K1042" s="5"/>
      <c r="L1042" s="3"/>
      <c r="M1042" s="6"/>
      <c r="N1042" s="690"/>
      <c r="O1042" s="690"/>
      <c r="P1042" s="29"/>
      <c r="Q1042" s="11"/>
      <c r="R1042" s="11"/>
      <c r="S1042" s="11"/>
    </row>
    <row r="1043" spans="1:19" ht="14.25" hidden="1" customHeight="1">
      <c r="A1043" s="3"/>
      <c r="B1043" s="12" t="s">
        <v>2295</v>
      </c>
      <c r="C1043" s="3"/>
      <c r="D1043" s="3"/>
      <c r="E1043" s="12" t="s">
        <v>3265</v>
      </c>
      <c r="F1043" s="3"/>
      <c r="G1043" s="635">
        <v>93.5</v>
      </c>
      <c r="H1043" s="3"/>
      <c r="I1043" s="5">
        <v>900</v>
      </c>
      <c r="J1043" s="5"/>
      <c r="K1043" s="5"/>
      <c r="L1043" s="3"/>
      <c r="M1043" s="6"/>
      <c r="N1043" s="690"/>
      <c r="O1043" s="690"/>
      <c r="P1043" s="29"/>
      <c r="Q1043" s="11"/>
      <c r="R1043" s="11"/>
      <c r="S1043" s="11"/>
    </row>
    <row r="1044" spans="1:19" ht="14.25" hidden="1" customHeight="1">
      <c r="A1044" s="3"/>
      <c r="B1044" s="12" t="s">
        <v>3819</v>
      </c>
      <c r="C1044" s="3"/>
      <c r="D1044" s="3"/>
      <c r="E1044" s="12" t="s">
        <v>3674</v>
      </c>
      <c r="F1044" s="3"/>
      <c r="G1044" s="635"/>
      <c r="H1044" s="3"/>
      <c r="I1044" s="5">
        <v>50</v>
      </c>
      <c r="J1044" s="5"/>
      <c r="K1044" s="5"/>
      <c r="L1044" s="3"/>
      <c r="M1044" s="6"/>
      <c r="N1044" s="690"/>
      <c r="O1044" s="690"/>
      <c r="P1044" s="29"/>
      <c r="Q1044" s="11"/>
      <c r="R1044" s="11"/>
      <c r="S1044" s="11"/>
    </row>
    <row r="1045" spans="1:19" ht="14.25" hidden="1" customHeight="1">
      <c r="A1045" s="3"/>
      <c r="B1045" s="12" t="s">
        <v>2325</v>
      </c>
      <c r="C1045" s="3"/>
      <c r="D1045" s="3"/>
      <c r="E1045" s="12" t="s">
        <v>3223</v>
      </c>
      <c r="F1045" s="3"/>
      <c r="G1045" s="635"/>
      <c r="H1045" s="3"/>
      <c r="I1045" s="5">
        <v>1000</v>
      </c>
      <c r="J1045" s="5"/>
      <c r="K1045" s="5"/>
      <c r="L1045" s="3"/>
      <c r="M1045" s="6"/>
      <c r="N1045" s="690"/>
      <c r="O1045" s="690"/>
      <c r="P1045" s="29"/>
      <c r="Q1045" s="11"/>
      <c r="R1045" s="11"/>
      <c r="S1045" s="11"/>
    </row>
    <row r="1046" spans="1:19" ht="14.25" hidden="1" customHeight="1">
      <c r="A1046" s="3"/>
      <c r="B1046" s="12" t="s">
        <v>2325</v>
      </c>
      <c r="C1046" s="3"/>
      <c r="D1046" s="3"/>
      <c r="E1046" s="12" t="s">
        <v>2767</v>
      </c>
      <c r="F1046" s="3"/>
      <c r="G1046" s="635">
        <v>31</v>
      </c>
      <c r="H1046" s="3">
        <v>50</v>
      </c>
      <c r="I1046" s="5">
        <v>50</v>
      </c>
      <c r="J1046" s="5"/>
      <c r="K1046" s="5"/>
      <c r="L1046" s="3"/>
      <c r="M1046" s="6"/>
      <c r="N1046" s="690"/>
      <c r="O1046" s="690"/>
      <c r="P1046" s="29"/>
      <c r="Q1046" s="11"/>
      <c r="R1046" s="11"/>
      <c r="S1046" s="11"/>
    </row>
    <row r="1047" spans="1:19" ht="14.25" hidden="1" customHeight="1">
      <c r="A1047" s="3"/>
      <c r="B1047" s="12" t="s">
        <v>2340</v>
      </c>
      <c r="C1047" s="3"/>
      <c r="D1047" s="3"/>
      <c r="E1047" s="12" t="s">
        <v>1782</v>
      </c>
      <c r="F1047" s="3"/>
      <c r="G1047" s="635">
        <v>150</v>
      </c>
      <c r="H1047" s="3">
        <v>320</v>
      </c>
      <c r="I1047" s="5">
        <v>320</v>
      </c>
      <c r="J1047" s="5"/>
      <c r="K1047" s="5"/>
      <c r="L1047" s="3"/>
      <c r="M1047" s="6"/>
      <c r="N1047" s="690"/>
      <c r="O1047" s="690"/>
      <c r="P1047" s="29"/>
      <c r="Q1047" s="11"/>
      <c r="R1047" s="11"/>
      <c r="S1047" s="11"/>
    </row>
    <row r="1048" spans="1:19" ht="14.25" hidden="1" customHeight="1">
      <c r="A1048" s="3"/>
      <c r="B1048" s="12" t="s">
        <v>3820</v>
      </c>
      <c r="C1048" s="3"/>
      <c r="D1048" s="3"/>
      <c r="E1048" s="12" t="s">
        <v>3821</v>
      </c>
      <c r="F1048" s="3"/>
      <c r="G1048" s="635"/>
      <c r="H1048" s="3"/>
      <c r="I1048" s="5">
        <v>190</v>
      </c>
      <c r="J1048" s="5"/>
      <c r="K1048" s="5"/>
      <c r="L1048" s="3"/>
      <c r="M1048" s="6"/>
      <c r="N1048" s="690"/>
      <c r="O1048" s="690"/>
      <c r="P1048" s="29"/>
      <c r="Q1048" s="11"/>
      <c r="R1048" s="11"/>
      <c r="S1048" s="11"/>
    </row>
    <row r="1049" spans="1:19" ht="14.25" hidden="1" customHeight="1">
      <c r="A1049" s="3"/>
      <c r="B1049" s="12" t="s">
        <v>3822</v>
      </c>
      <c r="C1049" s="3"/>
      <c r="D1049" s="3"/>
      <c r="E1049" s="12" t="s">
        <v>3823</v>
      </c>
      <c r="F1049" s="3"/>
      <c r="G1049" s="635"/>
      <c r="H1049" s="3"/>
      <c r="I1049" s="5">
        <v>30</v>
      </c>
      <c r="J1049" s="5"/>
      <c r="K1049" s="5"/>
      <c r="L1049" s="3"/>
      <c r="M1049" s="6"/>
      <c r="N1049" s="690"/>
      <c r="O1049" s="690"/>
      <c r="P1049" s="29"/>
      <c r="Q1049" s="11"/>
      <c r="R1049" s="11"/>
      <c r="S1049" s="11"/>
    </row>
    <row r="1050" spans="1:19" ht="14.25" hidden="1" customHeight="1">
      <c r="A1050" s="3"/>
      <c r="B1050" s="12" t="s">
        <v>2376</v>
      </c>
      <c r="C1050" s="3"/>
      <c r="D1050" s="3"/>
      <c r="E1050" s="12" t="s">
        <v>2377</v>
      </c>
      <c r="F1050" s="3"/>
      <c r="G1050" s="635"/>
      <c r="H1050" s="3"/>
      <c r="I1050" s="5">
        <v>340</v>
      </c>
      <c r="J1050" s="5"/>
      <c r="K1050" s="5"/>
      <c r="L1050" s="3"/>
      <c r="M1050" s="6"/>
      <c r="N1050" s="690"/>
      <c r="O1050" s="690"/>
      <c r="P1050" s="29"/>
      <c r="Q1050" s="11"/>
      <c r="R1050" s="11"/>
      <c r="S1050" s="11"/>
    </row>
    <row r="1051" spans="1:19" ht="14.25" hidden="1" customHeight="1">
      <c r="A1051" s="3"/>
      <c r="B1051" s="12" t="s">
        <v>3824</v>
      </c>
      <c r="C1051" s="3"/>
      <c r="D1051" s="3"/>
      <c r="E1051" s="12" t="s">
        <v>3825</v>
      </c>
      <c r="F1051" s="3"/>
      <c r="G1051" s="635"/>
      <c r="H1051" s="3"/>
      <c r="I1051" s="5">
        <v>420</v>
      </c>
      <c r="J1051" s="5"/>
      <c r="K1051" s="5"/>
      <c r="L1051" s="3"/>
      <c r="M1051" s="6"/>
      <c r="N1051" s="690"/>
      <c r="O1051" s="690"/>
      <c r="P1051" s="29"/>
      <c r="Q1051" s="11"/>
      <c r="R1051" s="11"/>
      <c r="S1051" s="11"/>
    </row>
    <row r="1052" spans="1:19" ht="14.25" hidden="1" customHeight="1">
      <c r="A1052" s="3"/>
      <c r="B1052" s="12" t="s">
        <v>3826</v>
      </c>
      <c r="C1052" s="3"/>
      <c r="D1052" s="3"/>
      <c r="E1052" s="12" t="s">
        <v>3827</v>
      </c>
      <c r="F1052" s="3"/>
      <c r="G1052" s="635"/>
      <c r="H1052" s="3"/>
      <c r="I1052" s="5">
        <v>1000</v>
      </c>
      <c r="J1052" s="5"/>
      <c r="K1052" s="5"/>
      <c r="L1052" s="3"/>
      <c r="M1052" s="6"/>
      <c r="N1052" s="690"/>
      <c r="O1052" s="690"/>
      <c r="P1052" s="29"/>
      <c r="Q1052" s="11"/>
      <c r="R1052" s="11"/>
      <c r="S1052" s="11"/>
    </row>
    <row r="1053" spans="1:19" ht="14.25" hidden="1" customHeight="1">
      <c r="A1053" s="3"/>
      <c r="B1053" s="12" t="s">
        <v>3828</v>
      </c>
      <c r="C1053" s="3"/>
      <c r="D1053" s="3"/>
      <c r="E1053" s="12" t="s">
        <v>3829</v>
      </c>
      <c r="F1053" s="3"/>
      <c r="G1053" s="635">
        <v>35.200000000000003</v>
      </c>
      <c r="H1053" s="3"/>
      <c r="I1053" s="5">
        <v>64</v>
      </c>
      <c r="J1053" s="5"/>
      <c r="K1053" s="5"/>
      <c r="L1053" s="3"/>
      <c r="M1053" s="6"/>
      <c r="N1053" s="690"/>
      <c r="O1053" s="690"/>
      <c r="P1053" s="29"/>
      <c r="Q1053" s="11"/>
      <c r="R1053" s="11"/>
      <c r="S1053" s="11"/>
    </row>
    <row r="1054" spans="1:19" ht="14.25" hidden="1" customHeight="1">
      <c r="A1054" s="3"/>
      <c r="B1054" s="12" t="s">
        <v>3828</v>
      </c>
      <c r="C1054" s="3"/>
      <c r="D1054" s="3"/>
      <c r="E1054" s="12" t="s">
        <v>3830</v>
      </c>
      <c r="F1054" s="3"/>
      <c r="G1054" s="635">
        <v>22.5</v>
      </c>
      <c r="H1054" s="3"/>
      <c r="I1054" s="5">
        <v>20</v>
      </c>
      <c r="J1054" s="5"/>
      <c r="K1054" s="5"/>
      <c r="L1054" s="3"/>
      <c r="M1054" s="6"/>
      <c r="N1054" s="690"/>
      <c r="O1054" s="690"/>
      <c r="P1054" s="29"/>
      <c r="Q1054" s="11"/>
      <c r="R1054" s="11"/>
      <c r="S1054" s="11"/>
    </row>
    <row r="1055" spans="1:19" ht="14.25" hidden="1" customHeight="1">
      <c r="A1055" s="3"/>
      <c r="B1055" s="12" t="s">
        <v>2413</v>
      </c>
      <c r="C1055" s="3"/>
      <c r="D1055" s="3"/>
      <c r="E1055" s="12" t="s">
        <v>3831</v>
      </c>
      <c r="F1055" s="3"/>
      <c r="G1055" s="635">
        <v>144</v>
      </c>
      <c r="H1055" s="3"/>
      <c r="I1055" s="5">
        <v>500</v>
      </c>
      <c r="J1055" s="5"/>
      <c r="K1055" s="5"/>
      <c r="L1055" s="3"/>
      <c r="M1055" s="6"/>
      <c r="N1055" s="690"/>
      <c r="O1055" s="690"/>
      <c r="P1055" s="29"/>
      <c r="Q1055" s="11"/>
      <c r="R1055" s="11"/>
      <c r="S1055" s="11"/>
    </row>
    <row r="1056" spans="1:19" ht="14.25" hidden="1" customHeight="1">
      <c r="A1056" s="3"/>
      <c r="B1056" s="12" t="s">
        <v>2413</v>
      </c>
      <c r="C1056" s="3"/>
      <c r="D1056" s="3"/>
      <c r="E1056" s="12" t="s">
        <v>3832</v>
      </c>
      <c r="F1056" s="3"/>
      <c r="G1056" s="635"/>
      <c r="H1056" s="3"/>
      <c r="I1056" s="5">
        <v>1000</v>
      </c>
      <c r="J1056" s="5"/>
      <c r="K1056" s="5"/>
      <c r="L1056" s="3"/>
      <c r="M1056" s="6"/>
      <c r="N1056" s="690"/>
      <c r="O1056" s="690"/>
      <c r="P1056" s="29"/>
      <c r="Q1056" s="11"/>
      <c r="R1056" s="11"/>
      <c r="S1056" s="11"/>
    </row>
    <row r="1057" spans="1:19" ht="14.25" hidden="1" customHeight="1">
      <c r="A1057" s="3"/>
      <c r="B1057" s="12" t="s">
        <v>3833</v>
      </c>
      <c r="C1057" s="3"/>
      <c r="D1057" s="3"/>
      <c r="E1057" s="12" t="s">
        <v>3834</v>
      </c>
      <c r="F1057" s="3"/>
      <c r="G1057" s="635"/>
      <c r="H1057" s="3"/>
      <c r="I1057" s="5">
        <v>236</v>
      </c>
      <c r="J1057" s="5"/>
      <c r="K1057" s="5"/>
      <c r="L1057" s="3"/>
      <c r="M1057" s="6"/>
      <c r="N1057" s="690"/>
      <c r="O1057" s="690"/>
      <c r="P1057" s="29"/>
      <c r="Q1057" s="11"/>
      <c r="R1057" s="11"/>
      <c r="S1057" s="11"/>
    </row>
    <row r="1058" spans="1:19" ht="14.25" hidden="1" customHeight="1">
      <c r="A1058" s="3"/>
      <c r="B1058" s="12" t="s">
        <v>3835</v>
      </c>
      <c r="C1058" s="3"/>
      <c r="D1058" s="3"/>
      <c r="E1058" s="12" t="s">
        <v>3836</v>
      </c>
      <c r="F1058" s="3"/>
      <c r="G1058" s="635">
        <v>96.2</v>
      </c>
      <c r="H1058" s="3"/>
      <c r="I1058" s="5">
        <v>1000</v>
      </c>
      <c r="J1058" s="5"/>
      <c r="K1058" s="5"/>
      <c r="L1058" s="3"/>
      <c r="M1058" s="6"/>
      <c r="N1058" s="690"/>
      <c r="O1058" s="690"/>
      <c r="P1058" s="29"/>
      <c r="Q1058" s="11"/>
      <c r="R1058" s="11"/>
      <c r="S1058" s="11"/>
    </row>
    <row r="1059" spans="1:19" ht="14.25" hidden="1" customHeight="1">
      <c r="A1059" s="3"/>
      <c r="B1059" s="12" t="s">
        <v>2422</v>
      </c>
      <c r="C1059" s="3"/>
      <c r="D1059" s="3"/>
      <c r="E1059" s="12"/>
      <c r="F1059" s="3"/>
      <c r="G1059" s="635">
        <v>120</v>
      </c>
      <c r="H1059" s="3"/>
      <c r="I1059" s="5">
        <v>500</v>
      </c>
      <c r="J1059" s="5"/>
      <c r="K1059" s="5"/>
      <c r="L1059" s="3"/>
      <c r="M1059" s="6"/>
      <c r="N1059" s="690"/>
      <c r="O1059" s="690"/>
      <c r="P1059" s="29"/>
      <c r="Q1059" s="11"/>
      <c r="R1059" s="11"/>
      <c r="S1059" s="11"/>
    </row>
    <row r="1060" spans="1:19" ht="14.25" hidden="1" customHeight="1">
      <c r="A1060" s="3"/>
      <c r="B1060" s="12" t="s">
        <v>3837</v>
      </c>
      <c r="C1060" s="3"/>
      <c r="D1060" s="3"/>
      <c r="E1060" s="12" t="s">
        <v>3838</v>
      </c>
      <c r="F1060" s="3"/>
      <c r="G1060" s="635"/>
      <c r="H1060" s="3"/>
      <c r="I1060" s="5">
        <v>320</v>
      </c>
      <c r="J1060" s="5"/>
      <c r="K1060" s="5"/>
      <c r="L1060" s="3"/>
      <c r="M1060" s="6"/>
      <c r="N1060" s="690"/>
      <c r="O1060" s="690"/>
      <c r="P1060" s="29"/>
      <c r="Q1060" s="11"/>
      <c r="R1060" s="11"/>
      <c r="S1060" s="11"/>
    </row>
    <row r="1061" spans="1:19" ht="14.25" hidden="1" customHeight="1">
      <c r="A1061" s="3"/>
      <c r="B1061" s="12" t="s">
        <v>3837</v>
      </c>
      <c r="C1061" s="3"/>
      <c r="D1061" s="3"/>
      <c r="E1061" s="12" t="s">
        <v>3839</v>
      </c>
      <c r="F1061" s="3"/>
      <c r="G1061" s="635"/>
      <c r="H1061" s="3"/>
      <c r="I1061" s="5">
        <v>325</v>
      </c>
      <c r="J1061" s="5"/>
      <c r="K1061" s="5"/>
      <c r="L1061" s="3"/>
      <c r="M1061" s="6"/>
      <c r="N1061" s="690"/>
      <c r="O1061" s="690"/>
      <c r="P1061" s="29"/>
      <c r="Q1061" s="11"/>
      <c r="R1061" s="11"/>
      <c r="S1061" s="11"/>
    </row>
    <row r="1062" spans="1:19" ht="14.25" hidden="1" customHeight="1">
      <c r="A1062" s="3"/>
      <c r="B1062" s="12" t="s">
        <v>2446</v>
      </c>
      <c r="C1062" s="3"/>
      <c r="D1062" s="3"/>
      <c r="E1062" s="12" t="s">
        <v>2448</v>
      </c>
      <c r="F1062" s="3"/>
      <c r="G1062" s="635">
        <v>31.2</v>
      </c>
      <c r="H1062" s="3">
        <v>2250</v>
      </c>
      <c r="I1062" s="5">
        <v>150</v>
      </c>
      <c r="J1062" s="5"/>
      <c r="K1062" s="5"/>
      <c r="L1062" s="3"/>
      <c r="M1062" s="6"/>
      <c r="N1062" s="690"/>
      <c r="O1062" s="690"/>
      <c r="P1062" s="29"/>
      <c r="Q1062" s="11"/>
      <c r="R1062" s="11"/>
      <c r="S1062" s="11"/>
    </row>
    <row r="1063" spans="1:19" ht="14.25" hidden="1" customHeight="1">
      <c r="A1063" s="3"/>
      <c r="B1063" s="12" t="s">
        <v>2446</v>
      </c>
      <c r="C1063" s="3"/>
      <c r="D1063" s="3"/>
      <c r="E1063" s="12" t="s">
        <v>2449</v>
      </c>
      <c r="F1063" s="3"/>
      <c r="G1063" s="635"/>
      <c r="H1063" s="3"/>
      <c r="I1063" s="5">
        <v>70</v>
      </c>
      <c r="J1063" s="5"/>
      <c r="K1063" s="5"/>
      <c r="L1063" s="3"/>
      <c r="M1063" s="6"/>
      <c r="N1063" s="690"/>
      <c r="O1063" s="690"/>
      <c r="P1063" s="29"/>
      <c r="Q1063" s="11"/>
      <c r="R1063" s="11"/>
      <c r="S1063" s="11"/>
    </row>
    <row r="1064" spans="1:19" ht="14.25" hidden="1" customHeight="1">
      <c r="A1064" s="3"/>
      <c r="B1064" s="12" t="s">
        <v>2451</v>
      </c>
      <c r="C1064" s="3"/>
      <c r="D1064" s="3"/>
      <c r="E1064" s="12" t="s">
        <v>2703</v>
      </c>
      <c r="F1064" s="3"/>
      <c r="G1064" s="635">
        <v>135</v>
      </c>
      <c r="H1064" s="3"/>
      <c r="I1064" s="5">
        <v>1</v>
      </c>
      <c r="J1064" s="5"/>
      <c r="K1064" s="5"/>
      <c r="L1064" s="3"/>
      <c r="M1064" s="6"/>
      <c r="N1064" s="690"/>
      <c r="O1064" s="690"/>
      <c r="P1064" s="29"/>
      <c r="Q1064" s="11"/>
      <c r="R1064" s="11"/>
      <c r="S1064" s="11"/>
    </row>
    <row r="1065" spans="1:19" ht="14.25" hidden="1" customHeight="1">
      <c r="A1065" s="3"/>
      <c r="B1065" s="12" t="s">
        <v>2453</v>
      </c>
      <c r="C1065" s="3"/>
      <c r="D1065" s="3"/>
      <c r="E1065" s="12" t="s">
        <v>3265</v>
      </c>
      <c r="F1065" s="3"/>
      <c r="G1065" s="635">
        <v>84.2</v>
      </c>
      <c r="H1065" s="3">
        <v>900</v>
      </c>
      <c r="I1065" s="5">
        <v>900</v>
      </c>
      <c r="J1065" s="5"/>
      <c r="K1065" s="5"/>
      <c r="L1065" s="3"/>
      <c r="M1065" s="6"/>
      <c r="N1065" s="690"/>
      <c r="O1065" s="690"/>
      <c r="P1065" s="29"/>
      <c r="Q1065" s="11"/>
      <c r="R1065" s="11"/>
      <c r="S1065" s="11"/>
    </row>
    <row r="1066" spans="1:19" ht="14.25" hidden="1" customHeight="1">
      <c r="A1066" s="3"/>
      <c r="B1066" s="12" t="s">
        <v>2454</v>
      </c>
      <c r="C1066" s="3"/>
      <c r="D1066" s="3"/>
      <c r="E1066" s="12" t="s">
        <v>3265</v>
      </c>
      <c r="F1066" s="3"/>
      <c r="G1066" s="635"/>
      <c r="H1066" s="3"/>
      <c r="I1066" s="5">
        <v>900</v>
      </c>
      <c r="J1066" s="5"/>
      <c r="K1066" s="5"/>
      <c r="L1066" s="3"/>
      <c r="M1066" s="6"/>
      <c r="N1066" s="690"/>
      <c r="O1066" s="690"/>
      <c r="P1066" s="29"/>
      <c r="Q1066" s="11"/>
      <c r="R1066" s="11"/>
      <c r="S1066" s="11"/>
    </row>
    <row r="1067" spans="1:19" ht="14.25" hidden="1" customHeight="1">
      <c r="A1067" s="3"/>
      <c r="B1067" s="12" t="s">
        <v>3840</v>
      </c>
      <c r="C1067" s="3"/>
      <c r="D1067" s="3"/>
      <c r="E1067" s="12" t="s">
        <v>3841</v>
      </c>
      <c r="F1067" s="3"/>
      <c r="G1067" s="635"/>
      <c r="H1067" s="3"/>
      <c r="I1067" s="5">
        <v>1000</v>
      </c>
      <c r="J1067" s="5"/>
      <c r="K1067" s="5"/>
      <c r="L1067" s="3"/>
      <c r="M1067" s="6"/>
      <c r="N1067" s="690"/>
      <c r="O1067" s="690"/>
      <c r="P1067" s="29"/>
      <c r="Q1067" s="11"/>
      <c r="R1067" s="11"/>
      <c r="S1067" s="11"/>
    </row>
    <row r="1068" spans="1:19" ht="14.25" hidden="1" customHeight="1">
      <c r="A1068" s="3"/>
      <c r="B1068" s="12" t="s">
        <v>2517</v>
      </c>
      <c r="C1068" s="3"/>
      <c r="D1068" s="3"/>
      <c r="E1068" s="12" t="s">
        <v>3671</v>
      </c>
      <c r="F1068" s="3"/>
      <c r="G1068" s="635"/>
      <c r="H1068" s="3"/>
      <c r="I1068" s="5">
        <v>30</v>
      </c>
      <c r="J1068" s="5"/>
      <c r="K1068" s="5"/>
      <c r="L1068" s="3"/>
      <c r="M1068" s="6"/>
      <c r="N1068" s="690"/>
      <c r="O1068" s="690"/>
      <c r="P1068" s="29"/>
      <c r="Q1068" s="11"/>
      <c r="R1068" s="11"/>
      <c r="S1068" s="11"/>
    </row>
    <row r="1069" spans="1:19" ht="14.25" hidden="1" customHeight="1">
      <c r="A1069" s="3"/>
      <c r="B1069" s="12" t="s">
        <v>2523</v>
      </c>
      <c r="C1069" s="3"/>
      <c r="D1069" s="3"/>
      <c r="E1069" s="12" t="s">
        <v>111</v>
      </c>
      <c r="F1069" s="3"/>
      <c r="G1069" s="635">
        <v>55</v>
      </c>
      <c r="H1069" s="3"/>
      <c r="I1069" s="5">
        <v>20</v>
      </c>
      <c r="J1069" s="5"/>
      <c r="K1069" s="5"/>
      <c r="L1069" s="3"/>
      <c r="M1069" s="6"/>
      <c r="N1069" s="690"/>
      <c r="O1069" s="690"/>
      <c r="P1069" s="29"/>
      <c r="Q1069" s="11"/>
      <c r="R1069" s="11"/>
      <c r="S1069" s="11"/>
    </row>
    <row r="1070" spans="1:19" ht="14.25" hidden="1" customHeight="1">
      <c r="A1070" s="3"/>
      <c r="B1070" s="12" t="s">
        <v>3842</v>
      </c>
      <c r="C1070" s="3"/>
      <c r="D1070" s="3"/>
      <c r="E1070" s="12" t="s">
        <v>3843</v>
      </c>
      <c r="F1070" s="3"/>
      <c r="G1070" s="635"/>
      <c r="H1070" s="3"/>
      <c r="I1070" s="5">
        <v>907</v>
      </c>
      <c r="J1070" s="5"/>
      <c r="K1070" s="5"/>
      <c r="L1070" s="3"/>
      <c r="M1070" s="6"/>
      <c r="N1070" s="690"/>
      <c r="O1070" s="690"/>
      <c r="P1070" s="29"/>
      <c r="Q1070" s="11"/>
      <c r="R1070" s="11"/>
      <c r="S1070" s="11"/>
    </row>
    <row r="1071" spans="1:19" ht="14.25" hidden="1" customHeight="1">
      <c r="A1071" s="3"/>
      <c r="B1071" s="12" t="s">
        <v>3844</v>
      </c>
      <c r="C1071" s="3"/>
      <c r="D1071" s="3"/>
      <c r="E1071" s="12" t="s">
        <v>3845</v>
      </c>
      <c r="F1071" s="3"/>
      <c r="G1071" s="635"/>
      <c r="H1071" s="3"/>
      <c r="I1071" s="5">
        <v>340</v>
      </c>
      <c r="J1071" s="5"/>
      <c r="K1071" s="5"/>
      <c r="L1071" s="3"/>
      <c r="M1071" s="6"/>
      <c r="N1071" s="690"/>
      <c r="O1071" s="690"/>
      <c r="P1071" s="29"/>
      <c r="Q1071" s="11"/>
      <c r="R1071" s="11"/>
      <c r="S1071" s="11"/>
    </row>
    <row r="1072" spans="1:19" ht="14.25" hidden="1" customHeight="1">
      <c r="A1072" s="3"/>
      <c r="B1072" s="12" t="s">
        <v>2542</v>
      </c>
      <c r="C1072" s="3"/>
      <c r="D1072" s="3"/>
      <c r="E1072" s="12" t="s">
        <v>2703</v>
      </c>
      <c r="F1072" s="3"/>
      <c r="G1072" s="635">
        <v>70</v>
      </c>
      <c r="H1072" s="3">
        <v>1</v>
      </c>
      <c r="I1072" s="5">
        <v>1</v>
      </c>
      <c r="J1072" s="5"/>
      <c r="K1072" s="5"/>
      <c r="L1072" s="3"/>
      <c r="M1072" s="6"/>
      <c r="N1072" s="690"/>
      <c r="O1072" s="690"/>
      <c r="P1072" s="29"/>
      <c r="Q1072" s="11"/>
      <c r="R1072" s="11"/>
      <c r="S1072" s="11"/>
    </row>
    <row r="1073" spans="1:19" ht="14.25" hidden="1" customHeight="1">
      <c r="A1073" s="3"/>
      <c r="B1073" s="12" t="s">
        <v>3846</v>
      </c>
      <c r="C1073" s="3"/>
      <c r="D1073" s="3"/>
      <c r="E1073" s="12" t="s">
        <v>3319</v>
      </c>
      <c r="F1073" s="3"/>
      <c r="G1073" s="635"/>
      <c r="H1073" s="3"/>
      <c r="I1073" s="5">
        <v>500</v>
      </c>
      <c r="J1073" s="5"/>
      <c r="K1073" s="5"/>
      <c r="L1073" s="3"/>
      <c r="M1073" s="6"/>
      <c r="N1073" s="690"/>
      <c r="O1073" s="690"/>
      <c r="P1073" s="29"/>
      <c r="Q1073" s="11"/>
      <c r="R1073" s="11"/>
      <c r="S1073" s="11"/>
    </row>
    <row r="1074" spans="1:19" ht="14.25" hidden="1" customHeight="1">
      <c r="A1074" s="3"/>
      <c r="B1074" s="12" t="s">
        <v>3847</v>
      </c>
      <c r="C1074" s="3"/>
      <c r="D1074" s="3"/>
      <c r="E1074" s="12" t="s">
        <v>3848</v>
      </c>
      <c r="F1074" s="3"/>
      <c r="G1074" s="635"/>
      <c r="H1074" s="3"/>
      <c r="I1074" s="5">
        <v>473</v>
      </c>
      <c r="J1074" s="5"/>
      <c r="K1074" s="5"/>
      <c r="L1074" s="3"/>
      <c r="M1074" s="6"/>
      <c r="N1074" s="690"/>
      <c r="O1074" s="690"/>
      <c r="P1074" s="29"/>
      <c r="Q1074" s="11"/>
      <c r="R1074" s="11"/>
      <c r="S1074" s="11"/>
    </row>
    <row r="1075" spans="1:19" ht="14.25" hidden="1" customHeight="1">
      <c r="A1075" s="3"/>
      <c r="B1075" s="12" t="s">
        <v>3849</v>
      </c>
      <c r="C1075" s="3"/>
      <c r="D1075" s="3"/>
      <c r="E1075" s="12" t="s">
        <v>3801</v>
      </c>
      <c r="F1075" s="3"/>
      <c r="G1075" s="635">
        <v>339</v>
      </c>
      <c r="H1075" s="3"/>
      <c r="I1075" s="5">
        <v>750</v>
      </c>
      <c r="J1075" s="5"/>
      <c r="K1075" s="5"/>
      <c r="L1075" s="3"/>
      <c r="M1075" s="6"/>
      <c r="N1075" s="690"/>
      <c r="O1075" s="690"/>
      <c r="P1075" s="29"/>
      <c r="Q1075" s="11"/>
      <c r="R1075" s="11"/>
      <c r="S1075" s="11"/>
    </row>
    <row r="1076" spans="1:19" ht="14.25" hidden="1" customHeight="1">
      <c r="A1076" s="3"/>
      <c r="B1076" s="12" t="s">
        <v>3849</v>
      </c>
      <c r="C1076" s="3"/>
      <c r="D1076" s="3"/>
      <c r="E1076" s="12" t="s">
        <v>3800</v>
      </c>
      <c r="F1076" s="3"/>
      <c r="G1076" s="635"/>
      <c r="H1076" s="3"/>
      <c r="I1076" s="5">
        <v>750</v>
      </c>
      <c r="J1076" s="5"/>
      <c r="K1076" s="5"/>
      <c r="L1076" s="3"/>
      <c r="M1076" s="6"/>
      <c r="N1076" s="690"/>
      <c r="O1076" s="690"/>
      <c r="P1076" s="29"/>
      <c r="Q1076" s="11"/>
      <c r="R1076" s="11"/>
      <c r="S1076" s="11"/>
    </row>
    <row r="1077" spans="1:19" ht="14.25" hidden="1" customHeight="1">
      <c r="A1077" s="3"/>
      <c r="B1077" s="12" t="s">
        <v>2593</v>
      </c>
      <c r="C1077" s="3"/>
      <c r="D1077" s="3"/>
      <c r="E1077" s="12" t="s">
        <v>2594</v>
      </c>
      <c r="F1077" s="3"/>
      <c r="G1077" s="635"/>
      <c r="H1077" s="3"/>
      <c r="I1077" s="5">
        <v>150</v>
      </c>
      <c r="J1077" s="5"/>
      <c r="K1077" s="5"/>
      <c r="L1077" s="3"/>
      <c r="M1077" s="6"/>
      <c r="N1077" s="690"/>
      <c r="O1077" s="690"/>
      <c r="P1077" s="29"/>
      <c r="Q1077" s="11"/>
      <c r="R1077" s="11"/>
      <c r="S1077" s="11"/>
    </row>
    <row r="1078" spans="1:19" ht="14.25" hidden="1" customHeight="1">
      <c r="A1078" s="3"/>
      <c r="B1078" s="12" t="s">
        <v>2593</v>
      </c>
      <c r="C1078" s="3"/>
      <c r="D1078" s="3"/>
      <c r="E1078" s="12" t="s">
        <v>3850</v>
      </c>
      <c r="F1078" s="3"/>
      <c r="G1078" s="635"/>
      <c r="H1078" s="3"/>
      <c r="I1078" s="5">
        <v>3785</v>
      </c>
      <c r="J1078" s="5"/>
      <c r="K1078" s="5"/>
      <c r="L1078" s="3"/>
      <c r="M1078" s="6"/>
      <c r="N1078" s="690"/>
      <c r="O1078" s="690"/>
      <c r="P1078" s="29"/>
      <c r="Q1078" s="11"/>
      <c r="R1078" s="11"/>
      <c r="S1078" s="11"/>
    </row>
    <row r="1079" spans="1:19" ht="14.25" hidden="1" customHeight="1">
      <c r="A1079" s="3"/>
      <c r="B1079" s="12" t="s">
        <v>2593</v>
      </c>
      <c r="C1079" s="3"/>
      <c r="D1079" s="3"/>
      <c r="E1079" s="12" t="s">
        <v>2596</v>
      </c>
      <c r="F1079" s="3"/>
      <c r="G1079" s="635">
        <v>76</v>
      </c>
      <c r="H1079" s="3">
        <v>340</v>
      </c>
      <c r="I1079" s="5">
        <v>340</v>
      </c>
      <c r="J1079" s="5"/>
      <c r="K1079" s="5"/>
      <c r="L1079" s="3"/>
      <c r="M1079" s="6"/>
      <c r="N1079" s="690"/>
      <c r="O1079" s="690"/>
      <c r="P1079" s="29"/>
      <c r="Q1079" s="11"/>
      <c r="R1079" s="11"/>
      <c r="S1079" s="11"/>
    </row>
    <row r="1080" spans="1:19" ht="14.25" hidden="1" customHeight="1">
      <c r="A1080" s="3"/>
      <c r="B1080" s="12" t="s">
        <v>2593</v>
      </c>
      <c r="C1080" s="3"/>
      <c r="D1080" s="3"/>
      <c r="E1080" s="12" t="s">
        <v>2595</v>
      </c>
      <c r="F1080" s="3"/>
      <c r="G1080" s="635">
        <v>247.9</v>
      </c>
      <c r="H1080" s="3"/>
      <c r="I1080" s="5">
        <v>290</v>
      </c>
      <c r="J1080" s="5"/>
      <c r="K1080" s="5"/>
      <c r="L1080" s="3"/>
      <c r="M1080" s="6"/>
      <c r="N1080" s="690"/>
      <c r="O1080" s="690"/>
      <c r="P1080" s="29"/>
      <c r="Q1080" s="11"/>
      <c r="R1080" s="11"/>
      <c r="S1080" s="11"/>
    </row>
    <row r="1081" spans="1:19" ht="14.25" hidden="1" customHeight="1">
      <c r="A1081" s="3"/>
      <c r="B1081" s="12" t="s">
        <v>3851</v>
      </c>
      <c r="C1081" s="3"/>
      <c r="D1081" s="3"/>
      <c r="E1081" s="12"/>
      <c r="F1081" s="3"/>
      <c r="G1081" s="635"/>
      <c r="H1081" s="3"/>
      <c r="I1081" s="5">
        <v>1000</v>
      </c>
      <c r="J1081" s="5"/>
      <c r="K1081" s="5"/>
      <c r="L1081" s="3"/>
      <c r="M1081" s="6"/>
      <c r="N1081" s="690"/>
      <c r="O1081" s="690"/>
      <c r="P1081" s="29"/>
      <c r="Q1081" s="11"/>
      <c r="R1081" s="11"/>
      <c r="S1081" s="11"/>
    </row>
    <row r="1082" spans="1:19" ht="14.25" hidden="1" customHeight="1">
      <c r="A1082" s="3"/>
      <c r="B1082" s="12" t="s">
        <v>868</v>
      </c>
      <c r="C1082" s="3"/>
      <c r="D1082" s="3"/>
      <c r="E1082" s="12"/>
      <c r="F1082" s="3"/>
      <c r="G1082" s="635"/>
      <c r="H1082" s="3"/>
      <c r="I1082" s="5">
        <v>1000</v>
      </c>
      <c r="J1082" s="5"/>
      <c r="K1082" s="5"/>
      <c r="L1082" s="3"/>
      <c r="M1082" s="6"/>
      <c r="N1082" s="690"/>
      <c r="O1082" s="690"/>
      <c r="P1082" s="29"/>
      <c r="Q1082" s="11"/>
      <c r="R1082" s="11"/>
      <c r="S1082" s="11"/>
    </row>
    <row r="1083" spans="1:19" ht="14.25" hidden="1" customHeight="1">
      <c r="A1083" s="3"/>
      <c r="B1083" s="12" t="s">
        <v>904</v>
      </c>
      <c r="C1083" s="3"/>
      <c r="D1083" s="3"/>
      <c r="E1083" s="12"/>
      <c r="F1083" s="3"/>
      <c r="G1083" s="635">
        <v>450</v>
      </c>
      <c r="H1083" s="3"/>
      <c r="I1083" s="5">
        <v>1000</v>
      </c>
      <c r="J1083" s="5"/>
      <c r="K1083" s="5"/>
      <c r="L1083" s="3"/>
      <c r="M1083" s="6"/>
      <c r="N1083" s="690"/>
      <c r="O1083" s="690"/>
      <c r="P1083" s="29"/>
      <c r="Q1083" s="11"/>
      <c r="R1083" s="11"/>
      <c r="S1083" s="11"/>
    </row>
    <row r="1084" spans="1:19" ht="14.25" hidden="1" customHeight="1">
      <c r="A1084" s="3"/>
      <c r="B1084" s="12" t="s">
        <v>2164</v>
      </c>
      <c r="C1084" s="3"/>
      <c r="D1084" s="3"/>
      <c r="E1084" s="12"/>
      <c r="F1084" s="3"/>
      <c r="G1084" s="635">
        <v>390</v>
      </c>
      <c r="H1084" s="3"/>
      <c r="I1084" s="5">
        <v>1000</v>
      </c>
      <c r="J1084" s="5"/>
      <c r="K1084" s="5"/>
      <c r="L1084" s="3"/>
      <c r="M1084" s="6"/>
      <c r="N1084" s="690"/>
      <c r="O1084" s="690"/>
      <c r="P1084" s="29"/>
      <c r="Q1084" s="11"/>
      <c r="R1084" s="11"/>
      <c r="S1084" s="11"/>
    </row>
    <row r="1085" spans="1:19" ht="14.25" hidden="1" customHeight="1">
      <c r="A1085" s="3"/>
      <c r="B1085" s="12" t="s">
        <v>2421</v>
      </c>
      <c r="C1085" s="3"/>
      <c r="D1085" s="3"/>
      <c r="E1085" s="12"/>
      <c r="F1085" s="3"/>
      <c r="G1085" s="635"/>
      <c r="H1085" s="3"/>
      <c r="I1085" s="5">
        <v>1000</v>
      </c>
      <c r="J1085" s="5"/>
      <c r="K1085" s="5"/>
      <c r="L1085" s="3"/>
      <c r="M1085" s="6"/>
      <c r="N1085" s="690"/>
      <c r="O1085" s="690"/>
      <c r="P1085" s="29"/>
      <c r="Q1085" s="11"/>
      <c r="R1085" s="11"/>
      <c r="S1085" s="11"/>
    </row>
    <row r="1086" spans="1:19" ht="14.25" hidden="1" customHeight="1">
      <c r="A1086" s="3"/>
      <c r="B1086" s="12" t="s">
        <v>3852</v>
      </c>
      <c r="C1086" s="3"/>
      <c r="D1086" s="3"/>
      <c r="E1086" s="12"/>
      <c r="F1086" s="3"/>
      <c r="G1086" s="635"/>
      <c r="H1086" s="3"/>
      <c r="I1086" s="5">
        <v>1000</v>
      </c>
      <c r="J1086" s="5"/>
      <c r="K1086" s="5"/>
      <c r="L1086" s="3"/>
      <c r="M1086" s="6"/>
      <c r="N1086" s="690"/>
      <c r="O1086" s="690"/>
      <c r="P1086" s="29"/>
      <c r="Q1086" s="11"/>
      <c r="R1086" s="11"/>
      <c r="S1086" s="11"/>
    </row>
    <row r="1087" spans="1:19" ht="14.25" hidden="1" customHeight="1">
      <c r="A1087" s="3"/>
      <c r="B1087" s="12" t="s">
        <v>3853</v>
      </c>
      <c r="C1087" s="3"/>
      <c r="D1087" s="3"/>
      <c r="E1087" s="12"/>
      <c r="F1087" s="3"/>
      <c r="G1087" s="635"/>
      <c r="H1087" s="3"/>
      <c r="I1087" s="5">
        <v>1000</v>
      </c>
      <c r="J1087" s="5"/>
      <c r="K1087" s="5"/>
      <c r="L1087" s="3"/>
      <c r="M1087" s="6"/>
      <c r="N1087" s="690"/>
      <c r="O1087" s="690"/>
      <c r="P1087" s="29"/>
      <c r="Q1087" s="11"/>
      <c r="R1087" s="11"/>
      <c r="S1087" s="11"/>
    </row>
    <row r="1088" spans="1:19" ht="14.25" hidden="1" customHeight="1">
      <c r="A1088" s="3"/>
      <c r="B1088" s="12" t="s">
        <v>921</v>
      </c>
      <c r="C1088" s="3"/>
      <c r="D1088" s="3"/>
      <c r="E1088" s="12" t="s">
        <v>930</v>
      </c>
      <c r="F1088" s="3"/>
      <c r="G1088" s="635"/>
      <c r="H1088" s="3"/>
      <c r="I1088" s="5">
        <v>30</v>
      </c>
      <c r="J1088" s="5"/>
      <c r="K1088" s="5"/>
      <c r="L1088" s="3"/>
      <c r="M1088" s="6"/>
      <c r="N1088" s="690"/>
      <c r="O1088" s="690"/>
      <c r="P1088" s="29"/>
      <c r="Q1088" s="11"/>
      <c r="R1088" s="11"/>
      <c r="S1088" s="11"/>
    </row>
    <row r="1089" spans="1:19" ht="14.25" hidden="1" customHeight="1">
      <c r="A1089" s="3"/>
      <c r="B1089" s="12" t="s">
        <v>921</v>
      </c>
      <c r="C1089" s="3"/>
      <c r="D1089" s="3"/>
      <c r="E1089" s="12" t="s">
        <v>922</v>
      </c>
      <c r="F1089" s="3"/>
      <c r="G1089" s="635">
        <v>215</v>
      </c>
      <c r="H1089" s="3">
        <v>330</v>
      </c>
      <c r="I1089" s="5">
        <v>30</v>
      </c>
      <c r="J1089" s="5"/>
      <c r="K1089" s="5"/>
      <c r="L1089" s="3"/>
      <c r="M1089" s="6"/>
      <c r="N1089" s="690"/>
      <c r="O1089" s="690"/>
      <c r="P1089" s="29"/>
      <c r="Q1089" s="11"/>
      <c r="R1089" s="11"/>
      <c r="S1089" s="11"/>
    </row>
    <row r="1090" spans="1:19" ht="14.25" hidden="1" customHeight="1">
      <c r="A1090" s="3"/>
      <c r="B1090" s="12" t="s">
        <v>921</v>
      </c>
      <c r="C1090" s="3"/>
      <c r="D1090" s="3"/>
      <c r="E1090" s="12" t="s">
        <v>3854</v>
      </c>
      <c r="F1090" s="3"/>
      <c r="G1090" s="635"/>
      <c r="H1090" s="3"/>
      <c r="I1090" s="5">
        <v>30</v>
      </c>
      <c r="J1090" s="5"/>
      <c r="K1090" s="5"/>
      <c r="L1090" s="3"/>
      <c r="M1090" s="6"/>
      <c r="N1090" s="690"/>
      <c r="O1090" s="690"/>
      <c r="P1090" s="29"/>
      <c r="Q1090" s="11"/>
      <c r="R1090" s="11"/>
      <c r="S1090" s="11"/>
    </row>
    <row r="1091" spans="1:19" ht="14.25" hidden="1" customHeight="1">
      <c r="A1091" s="3"/>
      <c r="B1091" s="12" t="s">
        <v>3855</v>
      </c>
      <c r="C1091" s="3"/>
      <c r="D1091" s="3"/>
      <c r="E1091" s="12"/>
      <c r="F1091" s="3"/>
      <c r="G1091" s="635">
        <v>2.2000000000000002</v>
      </c>
      <c r="H1091" s="3"/>
      <c r="I1091" s="5">
        <v>1</v>
      </c>
      <c r="J1091" s="5"/>
      <c r="K1091" s="5"/>
      <c r="L1091" s="3"/>
      <c r="M1091" s="6"/>
      <c r="N1091" s="690"/>
      <c r="O1091" s="690"/>
      <c r="P1091" s="29"/>
      <c r="Q1091" s="11"/>
      <c r="R1091" s="11"/>
      <c r="S1091" s="11"/>
    </row>
    <row r="1092" spans="1:19" ht="14.25" hidden="1" customHeight="1">
      <c r="A1092" s="3"/>
      <c r="B1092" s="12" t="s">
        <v>2147</v>
      </c>
      <c r="C1092" s="3"/>
      <c r="D1092" s="3"/>
      <c r="E1092" s="12"/>
      <c r="F1092" s="3"/>
      <c r="G1092" s="635">
        <v>15</v>
      </c>
      <c r="H1092" s="3"/>
      <c r="I1092" s="5">
        <v>1</v>
      </c>
      <c r="J1092" s="5"/>
      <c r="K1092" s="5"/>
      <c r="L1092" s="3"/>
      <c r="M1092" s="6"/>
      <c r="N1092" s="690"/>
      <c r="O1092" s="690"/>
      <c r="P1092" s="29"/>
      <c r="Q1092" s="11"/>
      <c r="R1092" s="11"/>
      <c r="S1092" s="11"/>
    </row>
    <row r="1093" spans="1:19" ht="14.25" hidden="1" customHeight="1">
      <c r="A1093" s="3"/>
      <c r="B1093" s="12" t="s">
        <v>62</v>
      </c>
      <c r="C1093" s="3"/>
      <c r="D1093" s="3"/>
      <c r="E1093" s="12"/>
      <c r="F1093" s="3"/>
      <c r="G1093" s="635">
        <v>90</v>
      </c>
      <c r="H1093" s="3">
        <v>500</v>
      </c>
      <c r="I1093" s="5">
        <v>1000</v>
      </c>
      <c r="J1093" s="5"/>
      <c r="K1093" s="5"/>
      <c r="L1093" s="3"/>
      <c r="M1093" s="6"/>
      <c r="N1093" s="690"/>
      <c r="O1093" s="690"/>
      <c r="P1093" s="29"/>
      <c r="Q1093" s="11"/>
      <c r="R1093" s="11"/>
      <c r="S1093" s="11"/>
    </row>
    <row r="1094" spans="1:19" ht="14.25" hidden="1" customHeight="1">
      <c r="A1094" s="3"/>
      <c r="B1094" s="12" t="s">
        <v>113</v>
      </c>
      <c r="C1094" s="3"/>
      <c r="D1094" s="3"/>
      <c r="E1094" s="12" t="s">
        <v>2707</v>
      </c>
      <c r="F1094" s="3"/>
      <c r="G1094" s="635"/>
      <c r="H1094" s="3"/>
      <c r="I1094" s="5">
        <v>1000</v>
      </c>
      <c r="J1094" s="5"/>
      <c r="K1094" s="5"/>
      <c r="L1094" s="3"/>
      <c r="M1094" s="6"/>
      <c r="N1094" s="690"/>
      <c r="O1094" s="690"/>
      <c r="P1094" s="29"/>
      <c r="Q1094" s="11"/>
      <c r="R1094" s="11"/>
      <c r="S1094" s="11"/>
    </row>
    <row r="1095" spans="1:19" ht="14.25" hidden="1" customHeight="1">
      <c r="A1095" s="3"/>
      <c r="B1095" s="12" t="s">
        <v>184</v>
      </c>
      <c r="C1095" s="3"/>
      <c r="D1095" s="3"/>
      <c r="E1095" s="12" t="s">
        <v>2708</v>
      </c>
      <c r="F1095" s="3"/>
      <c r="G1095" s="635">
        <v>280</v>
      </c>
      <c r="H1095" s="3">
        <v>3000</v>
      </c>
      <c r="I1095" s="5">
        <v>1000</v>
      </c>
      <c r="J1095" s="5"/>
      <c r="K1095" s="5"/>
      <c r="L1095" s="3"/>
      <c r="M1095" s="6"/>
      <c r="N1095" s="690"/>
      <c r="O1095" s="690"/>
      <c r="P1095" s="29"/>
      <c r="Q1095" s="11"/>
      <c r="R1095" s="11"/>
      <c r="S1095" s="11"/>
    </row>
    <row r="1096" spans="1:19" ht="14.25" hidden="1" customHeight="1">
      <c r="A1096" s="3"/>
      <c r="B1096" s="12" t="s">
        <v>3856</v>
      </c>
      <c r="C1096" s="3"/>
      <c r="D1096" s="3"/>
      <c r="E1096" s="12" t="s">
        <v>3857</v>
      </c>
      <c r="F1096" s="3"/>
      <c r="G1096" s="635"/>
      <c r="H1096" s="3"/>
      <c r="I1096" s="5">
        <v>1000</v>
      </c>
      <c r="J1096" s="5"/>
      <c r="K1096" s="5"/>
      <c r="L1096" s="3"/>
      <c r="M1096" s="6"/>
      <c r="N1096" s="690"/>
      <c r="O1096" s="690"/>
      <c r="P1096" s="29"/>
      <c r="Q1096" s="11"/>
      <c r="R1096" s="11"/>
      <c r="S1096" s="11"/>
    </row>
    <row r="1097" spans="1:19" ht="14.25" hidden="1" customHeight="1">
      <c r="A1097" s="3"/>
      <c r="B1097" s="12" t="s">
        <v>3858</v>
      </c>
      <c r="C1097" s="3"/>
      <c r="D1097" s="3"/>
      <c r="E1097" s="12" t="s">
        <v>3859</v>
      </c>
      <c r="F1097" s="3"/>
      <c r="G1097" s="635"/>
      <c r="H1097" s="3"/>
      <c r="I1097" s="5">
        <v>420</v>
      </c>
      <c r="J1097" s="5"/>
      <c r="K1097" s="5"/>
      <c r="L1097" s="3"/>
      <c r="M1097" s="6"/>
      <c r="N1097" s="690"/>
      <c r="O1097" s="690"/>
      <c r="P1097" s="29"/>
      <c r="Q1097" s="11"/>
      <c r="R1097" s="11"/>
      <c r="S1097" s="11"/>
    </row>
    <row r="1098" spans="1:19" ht="14.25" hidden="1" customHeight="1">
      <c r="A1098" s="3"/>
      <c r="B1098" s="12" t="s">
        <v>796</v>
      </c>
      <c r="C1098" s="3"/>
      <c r="D1098" s="3"/>
      <c r="E1098" s="12" t="s">
        <v>2708</v>
      </c>
      <c r="F1098" s="3"/>
      <c r="G1098" s="635">
        <v>144</v>
      </c>
      <c r="H1098" s="3">
        <v>3000</v>
      </c>
      <c r="I1098" s="5">
        <v>1000</v>
      </c>
      <c r="J1098" s="5"/>
      <c r="K1098" s="5"/>
      <c r="L1098" s="3"/>
      <c r="M1098" s="6"/>
      <c r="N1098" s="690"/>
      <c r="O1098" s="690"/>
      <c r="P1098" s="29"/>
      <c r="Q1098" s="11"/>
      <c r="R1098" s="11"/>
      <c r="S1098" s="11"/>
    </row>
    <row r="1099" spans="1:19" ht="14.25" hidden="1" customHeight="1">
      <c r="A1099" s="3"/>
      <c r="B1099" s="12" t="s">
        <v>3860</v>
      </c>
      <c r="C1099" s="3"/>
      <c r="D1099" s="3"/>
      <c r="E1099" s="12" t="s">
        <v>2708</v>
      </c>
      <c r="F1099" s="3"/>
      <c r="G1099" s="635"/>
      <c r="H1099" s="3"/>
      <c r="I1099" s="5">
        <v>1000</v>
      </c>
      <c r="J1099" s="5"/>
      <c r="K1099" s="5"/>
      <c r="L1099" s="3"/>
      <c r="M1099" s="6"/>
      <c r="N1099" s="690"/>
      <c r="O1099" s="690"/>
      <c r="P1099" s="29"/>
      <c r="Q1099" s="11"/>
      <c r="R1099" s="11"/>
      <c r="S1099" s="11"/>
    </row>
    <row r="1100" spans="1:19" ht="14.25" hidden="1" customHeight="1">
      <c r="A1100" s="3"/>
      <c r="B1100" s="12" t="s">
        <v>863</v>
      </c>
      <c r="C1100" s="3"/>
      <c r="D1100" s="3"/>
      <c r="E1100" s="12" t="s">
        <v>3861</v>
      </c>
      <c r="F1100" s="3"/>
      <c r="G1100" s="635"/>
      <c r="H1100" s="3"/>
      <c r="I1100" s="5">
        <v>1000</v>
      </c>
      <c r="J1100" s="5"/>
      <c r="K1100" s="5"/>
      <c r="L1100" s="3"/>
      <c r="M1100" s="6"/>
      <c r="N1100" s="690"/>
      <c r="O1100" s="690"/>
      <c r="P1100" s="29"/>
      <c r="Q1100" s="11"/>
      <c r="R1100" s="11"/>
      <c r="S1100" s="11"/>
    </row>
    <row r="1101" spans="1:19" ht="14.25" hidden="1" customHeight="1">
      <c r="A1101" s="3"/>
      <c r="B1101" s="12" t="s">
        <v>889</v>
      </c>
      <c r="C1101" s="3"/>
      <c r="D1101" s="3"/>
      <c r="E1101" s="12"/>
      <c r="F1101" s="3"/>
      <c r="G1101" s="635"/>
      <c r="H1101" s="3"/>
      <c r="I1101" s="5">
        <v>1000</v>
      </c>
      <c r="J1101" s="5"/>
      <c r="K1101" s="5"/>
      <c r="L1101" s="3"/>
      <c r="M1101" s="6"/>
      <c r="N1101" s="690"/>
      <c r="O1101" s="690"/>
      <c r="P1101" s="29"/>
      <c r="Q1101" s="11"/>
      <c r="R1101" s="11"/>
      <c r="S1101" s="11"/>
    </row>
    <row r="1102" spans="1:19" ht="14.25" hidden="1" customHeight="1">
      <c r="A1102" s="3"/>
      <c r="B1102" s="12" t="s">
        <v>913</v>
      </c>
      <c r="C1102" s="3"/>
      <c r="D1102" s="3"/>
      <c r="E1102" s="12" t="s">
        <v>3862</v>
      </c>
      <c r="F1102" s="3"/>
      <c r="G1102" s="635">
        <v>260</v>
      </c>
      <c r="H1102" s="3"/>
      <c r="I1102" s="5">
        <v>1000</v>
      </c>
      <c r="J1102" s="5"/>
      <c r="K1102" s="5"/>
      <c r="L1102" s="3"/>
      <c r="M1102" s="6"/>
      <c r="N1102" s="690"/>
      <c r="O1102" s="690"/>
      <c r="P1102" s="29"/>
      <c r="Q1102" s="11"/>
      <c r="R1102" s="11"/>
      <c r="S1102" s="11"/>
    </row>
    <row r="1103" spans="1:19" ht="14.25" hidden="1" customHeight="1">
      <c r="A1103" s="3"/>
      <c r="B1103" s="12" t="s">
        <v>3863</v>
      </c>
      <c r="C1103" s="3"/>
      <c r="D1103" s="3"/>
      <c r="E1103" s="12"/>
      <c r="F1103" s="3"/>
      <c r="G1103" s="635"/>
      <c r="H1103" s="3"/>
      <c r="I1103" s="5">
        <v>1000</v>
      </c>
      <c r="J1103" s="5"/>
      <c r="K1103" s="5"/>
      <c r="L1103" s="3"/>
      <c r="M1103" s="6"/>
      <c r="N1103" s="690"/>
      <c r="O1103" s="690"/>
      <c r="P1103" s="29"/>
      <c r="Q1103" s="11"/>
      <c r="R1103" s="11"/>
      <c r="S1103" s="11"/>
    </row>
    <row r="1104" spans="1:19" ht="14.25" hidden="1" customHeight="1">
      <c r="A1104" s="3"/>
      <c r="B1104" s="12" t="s">
        <v>1047</v>
      </c>
      <c r="C1104" s="3"/>
      <c r="D1104" s="3"/>
      <c r="E1104" s="12"/>
      <c r="F1104" s="3"/>
      <c r="G1104" s="635">
        <v>250</v>
      </c>
      <c r="H1104" s="3">
        <v>2000</v>
      </c>
      <c r="I1104" s="5">
        <v>1000</v>
      </c>
      <c r="J1104" s="5"/>
      <c r="K1104" s="5"/>
      <c r="L1104" s="3"/>
      <c r="M1104" s="6"/>
      <c r="N1104" s="690"/>
      <c r="O1104" s="690"/>
      <c r="P1104" s="29"/>
      <c r="Q1104" s="11"/>
      <c r="R1104" s="11"/>
      <c r="S1104" s="11"/>
    </row>
    <row r="1105" spans="1:19" ht="14.25" hidden="1" customHeight="1">
      <c r="A1105" s="3"/>
      <c r="B1105" s="12" t="s">
        <v>3864</v>
      </c>
      <c r="C1105" s="3"/>
      <c r="D1105" s="3"/>
      <c r="E1105" s="12"/>
      <c r="F1105" s="3"/>
      <c r="G1105" s="635"/>
      <c r="H1105" s="3"/>
      <c r="I1105" s="5">
        <v>1000</v>
      </c>
      <c r="J1105" s="5"/>
      <c r="K1105" s="5"/>
      <c r="L1105" s="3"/>
      <c r="M1105" s="6"/>
      <c r="N1105" s="690"/>
      <c r="O1105" s="690"/>
      <c r="P1105" s="29"/>
      <c r="Q1105" s="11"/>
      <c r="R1105" s="11"/>
      <c r="S1105" s="11"/>
    </row>
    <row r="1106" spans="1:19" ht="14.25" hidden="1" customHeight="1">
      <c r="A1106" s="3"/>
      <c r="B1106" s="12" t="s">
        <v>3865</v>
      </c>
      <c r="C1106" s="3"/>
      <c r="D1106" s="3"/>
      <c r="E1106" s="12"/>
      <c r="F1106" s="3"/>
      <c r="G1106" s="635"/>
      <c r="H1106" s="3"/>
      <c r="I1106" s="5">
        <v>1000</v>
      </c>
      <c r="J1106" s="5"/>
      <c r="K1106" s="5"/>
      <c r="L1106" s="3"/>
      <c r="M1106" s="6"/>
      <c r="N1106" s="690"/>
      <c r="O1106" s="690"/>
      <c r="P1106" s="29"/>
      <c r="Q1106" s="11"/>
      <c r="R1106" s="11"/>
      <c r="S1106" s="11"/>
    </row>
    <row r="1107" spans="1:19" ht="14.25" hidden="1" customHeight="1">
      <c r="A1107" s="3"/>
      <c r="B1107" s="12" t="s">
        <v>3866</v>
      </c>
      <c r="C1107" s="3"/>
      <c r="D1107" s="3"/>
      <c r="E1107" s="12"/>
      <c r="F1107" s="3"/>
      <c r="G1107" s="635"/>
      <c r="H1107" s="3"/>
      <c r="I1107" s="5">
        <v>1000</v>
      </c>
      <c r="J1107" s="5"/>
      <c r="K1107" s="5"/>
      <c r="L1107" s="3"/>
      <c r="M1107" s="6"/>
      <c r="N1107" s="690"/>
      <c r="O1107" s="690"/>
      <c r="P1107" s="29"/>
      <c r="Q1107" s="11"/>
      <c r="R1107" s="11"/>
      <c r="S1107" s="11"/>
    </row>
    <row r="1108" spans="1:19" ht="14.25" hidden="1" customHeight="1">
      <c r="A1108" s="3"/>
      <c r="B1108" s="12" t="s">
        <v>3867</v>
      </c>
      <c r="C1108" s="3"/>
      <c r="D1108" s="3"/>
      <c r="E1108" s="12" t="s">
        <v>2707</v>
      </c>
      <c r="F1108" s="3"/>
      <c r="G1108" s="635">
        <v>320</v>
      </c>
      <c r="H1108" s="3"/>
      <c r="I1108" s="5">
        <v>1000</v>
      </c>
      <c r="J1108" s="5"/>
      <c r="K1108" s="5"/>
      <c r="L1108" s="3"/>
      <c r="M1108" s="6"/>
      <c r="N1108" s="690"/>
      <c r="O1108" s="690"/>
      <c r="P1108" s="29"/>
      <c r="Q1108" s="11"/>
      <c r="R1108" s="11"/>
      <c r="S1108" s="11"/>
    </row>
    <row r="1109" spans="1:19" ht="14.25" hidden="1" customHeight="1">
      <c r="A1109" s="3"/>
      <c r="B1109" s="12" t="s">
        <v>3868</v>
      </c>
      <c r="C1109" s="3"/>
      <c r="D1109" s="3"/>
      <c r="E1109" s="12"/>
      <c r="F1109" s="3"/>
      <c r="G1109" s="635"/>
      <c r="H1109" s="3"/>
      <c r="I1109" s="5">
        <v>1000</v>
      </c>
      <c r="J1109" s="5"/>
      <c r="K1109" s="5"/>
      <c r="L1109" s="3"/>
      <c r="M1109" s="6"/>
      <c r="N1109" s="690"/>
      <c r="O1109" s="690"/>
      <c r="P1109" s="29"/>
      <c r="Q1109" s="11"/>
      <c r="R1109" s="11"/>
      <c r="S1109" s="11"/>
    </row>
    <row r="1110" spans="1:19" ht="14.25" hidden="1" customHeight="1">
      <c r="A1110" s="3"/>
      <c r="B1110" s="12" t="s">
        <v>3869</v>
      </c>
      <c r="C1110" s="3"/>
      <c r="D1110" s="3"/>
      <c r="E1110" s="12" t="s">
        <v>3870</v>
      </c>
      <c r="F1110" s="3"/>
      <c r="G1110" s="635"/>
      <c r="H1110" s="3"/>
      <c r="I1110" s="5">
        <v>1000</v>
      </c>
      <c r="J1110" s="5"/>
      <c r="K1110" s="5"/>
      <c r="L1110" s="3"/>
      <c r="M1110" s="6"/>
      <c r="N1110" s="690"/>
      <c r="O1110" s="690"/>
      <c r="P1110" s="29"/>
      <c r="Q1110" s="11"/>
      <c r="R1110" s="11"/>
      <c r="S1110" s="11"/>
    </row>
    <row r="1111" spans="1:19" ht="14.25" hidden="1" customHeight="1">
      <c r="A1111" s="3"/>
      <c r="B1111" s="12" t="s">
        <v>1927</v>
      </c>
      <c r="C1111" s="3"/>
      <c r="D1111" s="3"/>
      <c r="E1111" s="12" t="s">
        <v>2708</v>
      </c>
      <c r="F1111" s="3"/>
      <c r="G1111" s="635">
        <v>700</v>
      </c>
      <c r="H1111" s="3">
        <v>1000</v>
      </c>
      <c r="I1111" s="5">
        <v>1000</v>
      </c>
      <c r="J1111" s="5"/>
      <c r="K1111" s="5"/>
      <c r="L1111" s="3"/>
      <c r="M1111" s="6"/>
      <c r="N1111" s="690"/>
      <c r="O1111" s="690"/>
      <c r="P1111" s="29"/>
      <c r="Q1111" s="11"/>
      <c r="R1111" s="11"/>
      <c r="S1111" s="11"/>
    </row>
    <row r="1112" spans="1:19" ht="14.25" hidden="1" customHeight="1">
      <c r="A1112" s="3"/>
      <c r="B1112" s="12" t="s">
        <v>3871</v>
      </c>
      <c r="C1112" s="3"/>
      <c r="D1112" s="3"/>
      <c r="E1112" s="12"/>
      <c r="F1112" s="3"/>
      <c r="G1112" s="635"/>
      <c r="H1112" s="3"/>
      <c r="I1112" s="5">
        <v>1000</v>
      </c>
      <c r="J1112" s="5"/>
      <c r="K1112" s="5"/>
      <c r="L1112" s="3"/>
      <c r="M1112" s="6"/>
      <c r="N1112" s="690"/>
      <c r="O1112" s="690"/>
      <c r="P1112" s="29"/>
      <c r="Q1112" s="11"/>
      <c r="R1112" s="11"/>
      <c r="S1112" s="11"/>
    </row>
    <row r="1113" spans="1:19" ht="14.25" hidden="1" customHeight="1">
      <c r="A1113" s="3"/>
      <c r="B1113" s="12" t="s">
        <v>1928</v>
      </c>
      <c r="C1113" s="3"/>
      <c r="D1113" s="3"/>
      <c r="E1113" s="12" t="s">
        <v>2708</v>
      </c>
      <c r="F1113" s="3"/>
      <c r="G1113" s="635"/>
      <c r="H1113" s="3"/>
      <c r="I1113" s="5">
        <v>1000</v>
      </c>
      <c r="J1113" s="5"/>
      <c r="K1113" s="5"/>
      <c r="L1113" s="3"/>
      <c r="M1113" s="6"/>
      <c r="N1113" s="690"/>
      <c r="O1113" s="690"/>
      <c r="P1113" s="29"/>
      <c r="Q1113" s="11"/>
      <c r="R1113" s="11"/>
      <c r="S1113" s="11"/>
    </row>
    <row r="1114" spans="1:19" ht="14.25" hidden="1" customHeight="1">
      <c r="A1114" s="3"/>
      <c r="B1114" s="12" t="s">
        <v>2015</v>
      </c>
      <c r="C1114" s="3"/>
      <c r="D1114" s="3"/>
      <c r="E1114" s="12"/>
      <c r="F1114" s="3"/>
      <c r="G1114" s="635"/>
      <c r="H1114" s="3"/>
      <c r="I1114" s="5">
        <v>1000</v>
      </c>
      <c r="J1114" s="5"/>
      <c r="K1114" s="5"/>
      <c r="L1114" s="3"/>
      <c r="M1114" s="6"/>
      <c r="N1114" s="690"/>
      <c r="O1114" s="690"/>
      <c r="P1114" s="29"/>
      <c r="Q1114" s="11"/>
      <c r="R1114" s="11"/>
      <c r="S1114" s="11"/>
    </row>
    <row r="1115" spans="1:19" ht="14.25" hidden="1" customHeight="1">
      <c r="A1115" s="3"/>
      <c r="B1115" s="12" t="s">
        <v>3872</v>
      </c>
      <c r="C1115" s="3"/>
      <c r="D1115" s="3"/>
      <c r="E1115" s="12"/>
      <c r="F1115" s="3"/>
      <c r="G1115" s="635"/>
      <c r="H1115" s="3"/>
      <c r="I1115" s="5">
        <v>1000</v>
      </c>
      <c r="J1115" s="5"/>
      <c r="K1115" s="5"/>
      <c r="L1115" s="3"/>
      <c r="M1115" s="6"/>
      <c r="N1115" s="690"/>
      <c r="O1115" s="690"/>
      <c r="P1115" s="29"/>
      <c r="Q1115" s="11"/>
      <c r="R1115" s="11"/>
      <c r="S1115" s="11"/>
    </row>
    <row r="1116" spans="1:19" ht="14.25" hidden="1" customHeight="1">
      <c r="A1116" s="3"/>
      <c r="B1116" s="12" t="s">
        <v>3873</v>
      </c>
      <c r="C1116" s="3"/>
      <c r="D1116" s="3"/>
      <c r="E1116" s="12" t="s">
        <v>2708</v>
      </c>
      <c r="F1116" s="3"/>
      <c r="G1116" s="635"/>
      <c r="H1116" s="3"/>
      <c r="I1116" s="5">
        <v>1000</v>
      </c>
      <c r="J1116" s="5"/>
      <c r="K1116" s="5"/>
      <c r="L1116" s="3"/>
      <c r="M1116" s="6"/>
      <c r="N1116" s="690"/>
      <c r="O1116" s="690"/>
      <c r="P1116" s="29"/>
      <c r="Q1116" s="11"/>
      <c r="R1116" s="11"/>
      <c r="S1116" s="11"/>
    </row>
    <row r="1117" spans="1:19" ht="14.25" hidden="1" customHeight="1">
      <c r="A1117" s="3"/>
      <c r="B1117" s="12" t="s">
        <v>3874</v>
      </c>
      <c r="C1117" s="3"/>
      <c r="D1117" s="3"/>
      <c r="E1117" s="12"/>
      <c r="F1117" s="3"/>
      <c r="G1117" s="635"/>
      <c r="H1117" s="3"/>
      <c r="I1117" s="5">
        <v>1000</v>
      </c>
      <c r="J1117" s="5"/>
      <c r="K1117" s="5"/>
      <c r="L1117" s="3"/>
      <c r="M1117" s="6"/>
      <c r="N1117" s="690"/>
      <c r="O1117" s="690"/>
      <c r="P1117" s="29"/>
      <c r="Q1117" s="11"/>
      <c r="R1117" s="11"/>
      <c r="S1117" s="11"/>
    </row>
    <row r="1118" spans="1:19" ht="14.25" hidden="1" customHeight="1">
      <c r="A1118" s="3"/>
      <c r="B1118" s="12" t="s">
        <v>2392</v>
      </c>
      <c r="C1118" s="3"/>
      <c r="D1118" s="3"/>
      <c r="E1118" s="12"/>
      <c r="F1118" s="3"/>
      <c r="G1118" s="635"/>
      <c r="H1118" s="3"/>
      <c r="I1118" s="5">
        <v>1000</v>
      </c>
      <c r="J1118" s="5"/>
      <c r="K1118" s="5"/>
      <c r="L1118" s="3"/>
      <c r="M1118" s="6"/>
      <c r="N1118" s="690"/>
      <c r="O1118" s="690"/>
      <c r="P1118" s="29"/>
      <c r="Q1118" s="11"/>
      <c r="R1118" s="11"/>
      <c r="S1118" s="11"/>
    </row>
    <row r="1119" spans="1:19" ht="14.25" hidden="1" customHeight="1">
      <c r="A1119" s="3"/>
      <c r="B1119" s="12" t="s">
        <v>3875</v>
      </c>
      <c r="C1119" s="3"/>
      <c r="D1119" s="3"/>
      <c r="E1119" s="12"/>
      <c r="F1119" s="3"/>
      <c r="G1119" s="635"/>
      <c r="H1119" s="3"/>
      <c r="I1119" s="5">
        <v>1000</v>
      </c>
      <c r="J1119" s="5"/>
      <c r="K1119" s="5"/>
      <c r="L1119" s="3"/>
      <c r="M1119" s="6"/>
      <c r="N1119" s="690"/>
      <c r="O1119" s="690"/>
      <c r="P1119" s="29"/>
      <c r="Q1119" s="11"/>
      <c r="R1119" s="11"/>
      <c r="S1119" s="11"/>
    </row>
    <row r="1120" spans="1:19" ht="14.25" hidden="1" customHeight="1">
      <c r="A1120" s="3"/>
      <c r="B1120" s="12" t="s">
        <v>2396</v>
      </c>
      <c r="C1120" s="3"/>
      <c r="D1120" s="3"/>
      <c r="E1120" s="12"/>
      <c r="F1120" s="3"/>
      <c r="G1120" s="635"/>
      <c r="H1120" s="3"/>
      <c r="I1120" s="5">
        <v>1000</v>
      </c>
      <c r="J1120" s="5"/>
      <c r="K1120" s="5"/>
      <c r="L1120" s="3"/>
      <c r="M1120" s="6"/>
      <c r="N1120" s="690"/>
      <c r="O1120" s="690"/>
      <c r="P1120" s="29"/>
      <c r="Q1120" s="11"/>
      <c r="R1120" s="11"/>
      <c r="S1120" s="11"/>
    </row>
    <row r="1121" spans="1:19" ht="14.25" hidden="1" customHeight="1">
      <c r="A1121" s="3"/>
      <c r="B1121" s="12" t="s">
        <v>2406</v>
      </c>
      <c r="C1121" s="3"/>
      <c r="D1121" s="3"/>
      <c r="E1121" s="12"/>
      <c r="F1121" s="3"/>
      <c r="G1121" s="635"/>
      <c r="H1121" s="3"/>
      <c r="I1121" s="5">
        <v>1000</v>
      </c>
      <c r="J1121" s="5"/>
      <c r="K1121" s="5"/>
      <c r="L1121" s="3"/>
      <c r="M1121" s="6"/>
      <c r="N1121" s="690"/>
      <c r="O1121" s="690"/>
      <c r="P1121" s="29"/>
      <c r="Q1121" s="11"/>
      <c r="R1121" s="11"/>
      <c r="S1121" s="11"/>
    </row>
    <row r="1122" spans="1:19" ht="14.25" hidden="1" customHeight="1">
      <c r="A1122" s="3"/>
      <c r="B1122" s="12" t="s">
        <v>2419</v>
      </c>
      <c r="C1122" s="3"/>
      <c r="D1122" s="3"/>
      <c r="E1122" s="12" t="s">
        <v>2708</v>
      </c>
      <c r="F1122" s="3"/>
      <c r="G1122" s="635">
        <v>160</v>
      </c>
      <c r="H1122" s="3"/>
      <c r="I1122" s="5">
        <v>1000</v>
      </c>
      <c r="J1122" s="5"/>
      <c r="K1122" s="5"/>
      <c r="L1122" s="3"/>
      <c r="M1122" s="6"/>
      <c r="N1122" s="690"/>
      <c r="O1122" s="690"/>
      <c r="P1122" s="29"/>
      <c r="Q1122" s="11"/>
      <c r="R1122" s="11"/>
      <c r="S1122" s="11"/>
    </row>
    <row r="1123" spans="1:19" ht="14.25" hidden="1" customHeight="1">
      <c r="A1123" s="3"/>
      <c r="B1123" s="12" t="s">
        <v>2500</v>
      </c>
      <c r="C1123" s="3"/>
      <c r="D1123" s="3"/>
      <c r="E1123" s="12" t="s">
        <v>3243</v>
      </c>
      <c r="F1123" s="3"/>
      <c r="G1123" s="635"/>
      <c r="H1123" s="3"/>
      <c r="I1123" s="5">
        <v>1000</v>
      </c>
      <c r="J1123" s="5"/>
      <c r="K1123" s="5"/>
      <c r="L1123" s="3"/>
      <c r="M1123" s="6"/>
      <c r="N1123" s="690"/>
      <c r="O1123" s="690"/>
      <c r="P1123" s="29"/>
      <c r="Q1123" s="11"/>
      <c r="R1123" s="11"/>
      <c r="S1123" s="11"/>
    </row>
    <row r="1124" spans="1:19" ht="14.25" hidden="1" customHeight="1">
      <c r="A1124" s="3"/>
      <c r="B1124" s="12" t="s">
        <v>2515</v>
      </c>
      <c r="C1124" s="3"/>
      <c r="D1124" s="3"/>
      <c r="E1124" s="12"/>
      <c r="F1124" s="3"/>
      <c r="G1124" s="635"/>
      <c r="H1124" s="3"/>
      <c r="I1124" s="5">
        <v>1000</v>
      </c>
      <c r="J1124" s="5"/>
      <c r="K1124" s="5"/>
      <c r="L1124" s="3"/>
      <c r="M1124" s="6"/>
      <c r="N1124" s="690"/>
      <c r="O1124" s="690"/>
      <c r="P1124" s="29"/>
      <c r="Q1124" s="11"/>
      <c r="R1124" s="11"/>
      <c r="S1124" s="11"/>
    </row>
    <row r="1125" spans="1:19" ht="14.25" hidden="1" customHeight="1">
      <c r="A1125" s="3"/>
      <c r="B1125" s="12" t="s">
        <v>2605</v>
      </c>
      <c r="C1125" s="3"/>
      <c r="D1125" s="3"/>
      <c r="E1125" s="12"/>
      <c r="F1125" s="3"/>
      <c r="G1125" s="635">
        <v>330</v>
      </c>
      <c r="H1125" s="3"/>
      <c r="I1125" s="5">
        <v>1000</v>
      </c>
      <c r="J1125" s="5"/>
      <c r="K1125" s="5"/>
      <c r="L1125" s="3"/>
      <c r="M1125" s="6"/>
      <c r="N1125" s="690"/>
      <c r="O1125" s="690"/>
      <c r="P1125" s="29"/>
      <c r="Q1125" s="11"/>
      <c r="R1125" s="11"/>
      <c r="S1125" s="11"/>
    </row>
    <row r="1126" spans="1:19" ht="14.25" hidden="1" customHeight="1">
      <c r="A1126" s="3"/>
      <c r="B1126" s="12" t="s">
        <v>122</v>
      </c>
      <c r="C1126" s="3"/>
      <c r="D1126" s="3"/>
      <c r="E1126" s="12"/>
      <c r="F1126" s="3"/>
      <c r="G1126" s="635">
        <v>35</v>
      </c>
      <c r="H1126" s="3"/>
      <c r="I1126" s="5">
        <v>1</v>
      </c>
      <c r="J1126" s="5"/>
      <c r="K1126" s="5"/>
      <c r="L1126" s="3"/>
      <c r="M1126" s="6"/>
      <c r="N1126" s="690"/>
      <c r="O1126" s="690"/>
      <c r="P1126" s="29"/>
      <c r="Q1126" s="11"/>
      <c r="R1126" s="11"/>
      <c r="S1126" s="11"/>
    </row>
    <row r="1127" spans="1:19" ht="14.25" hidden="1" customHeight="1">
      <c r="A1127" s="3"/>
      <c r="B1127" s="12" t="s">
        <v>3876</v>
      </c>
      <c r="C1127" s="3"/>
      <c r="D1127" s="3"/>
      <c r="E1127" s="12" t="s">
        <v>3877</v>
      </c>
      <c r="F1127" s="3"/>
      <c r="G1127" s="635">
        <v>170</v>
      </c>
      <c r="H1127" s="3"/>
      <c r="I1127" s="5">
        <v>1000</v>
      </c>
      <c r="J1127" s="5"/>
      <c r="K1127" s="5"/>
      <c r="L1127" s="3"/>
      <c r="M1127" s="6"/>
      <c r="N1127" s="690"/>
      <c r="O1127" s="690"/>
      <c r="P1127" s="29"/>
      <c r="Q1127" s="11"/>
      <c r="R1127" s="11"/>
      <c r="S1127" s="11"/>
    </row>
    <row r="1128" spans="1:19" ht="14.25" hidden="1" customHeight="1">
      <c r="A1128" s="3"/>
      <c r="B1128" s="12" t="s">
        <v>402</v>
      </c>
      <c r="C1128" s="3"/>
      <c r="D1128" s="3"/>
      <c r="E1128" s="12"/>
      <c r="F1128" s="3"/>
      <c r="G1128" s="635"/>
      <c r="H1128" s="3"/>
      <c r="I1128" s="5">
        <v>1</v>
      </c>
      <c r="J1128" s="5"/>
      <c r="K1128" s="5"/>
      <c r="L1128" s="3"/>
      <c r="M1128" s="6"/>
      <c r="N1128" s="690"/>
      <c r="O1128" s="690"/>
      <c r="P1128" s="29"/>
      <c r="Q1128" s="11"/>
      <c r="R1128" s="11"/>
      <c r="S1128" s="11"/>
    </row>
    <row r="1129" spans="1:19" ht="14.25" hidden="1" customHeight="1">
      <c r="A1129" s="3"/>
      <c r="B1129" s="12" t="s">
        <v>403</v>
      </c>
      <c r="C1129" s="3"/>
      <c r="D1129" s="3"/>
      <c r="E1129" s="12" t="s">
        <v>2697</v>
      </c>
      <c r="F1129" s="3"/>
      <c r="G1129" s="635">
        <v>260</v>
      </c>
      <c r="H1129" s="3"/>
      <c r="I1129" s="5">
        <v>1000</v>
      </c>
      <c r="J1129" s="5"/>
      <c r="K1129" s="5"/>
      <c r="L1129" s="3"/>
      <c r="M1129" s="6"/>
      <c r="N1129" s="690"/>
      <c r="O1129" s="690"/>
      <c r="P1129" s="29"/>
      <c r="Q1129" s="11"/>
      <c r="R1129" s="11"/>
      <c r="S1129" s="11"/>
    </row>
    <row r="1130" spans="1:19" ht="14.25" hidden="1" customHeight="1">
      <c r="A1130" s="3"/>
      <c r="B1130" s="12" t="s">
        <v>3878</v>
      </c>
      <c r="C1130" s="3"/>
      <c r="D1130" s="3"/>
      <c r="E1130" s="12"/>
      <c r="F1130" s="3"/>
      <c r="G1130" s="635"/>
      <c r="H1130" s="3"/>
      <c r="I1130" s="5">
        <v>1000</v>
      </c>
      <c r="J1130" s="5"/>
      <c r="K1130" s="5"/>
      <c r="L1130" s="3"/>
      <c r="M1130" s="6"/>
      <c r="N1130" s="690"/>
      <c r="O1130" s="690"/>
      <c r="P1130" s="29"/>
      <c r="Q1130" s="11"/>
      <c r="R1130" s="11"/>
      <c r="S1130" s="11"/>
    </row>
    <row r="1131" spans="1:19" ht="14.25" hidden="1" customHeight="1">
      <c r="A1131" s="3"/>
      <c r="B1131" s="12" t="s">
        <v>1115</v>
      </c>
      <c r="C1131" s="3"/>
      <c r="D1131" s="3"/>
      <c r="E1131" s="12"/>
      <c r="F1131" s="3"/>
      <c r="G1131" s="635"/>
      <c r="H1131" s="3"/>
      <c r="I1131" s="5">
        <v>1000</v>
      </c>
      <c r="J1131" s="5"/>
      <c r="K1131" s="5"/>
      <c r="L1131" s="3"/>
      <c r="M1131" s="6"/>
      <c r="N1131" s="690"/>
      <c r="O1131" s="690"/>
      <c r="P1131" s="29"/>
      <c r="Q1131" s="11"/>
      <c r="R1131" s="11"/>
      <c r="S1131" s="11"/>
    </row>
    <row r="1132" spans="1:19" ht="14.25" hidden="1" customHeight="1">
      <c r="A1132" s="3"/>
      <c r="B1132" s="12" t="s">
        <v>1116</v>
      </c>
      <c r="C1132" s="3"/>
      <c r="D1132" s="3"/>
      <c r="E1132" s="12"/>
      <c r="F1132" s="3"/>
      <c r="G1132" s="635">
        <v>180</v>
      </c>
      <c r="H1132" s="3">
        <v>210</v>
      </c>
      <c r="I1132" s="5">
        <v>1000</v>
      </c>
      <c r="J1132" s="5"/>
      <c r="K1132" s="5"/>
      <c r="L1132" s="3"/>
      <c r="M1132" s="6"/>
      <c r="N1132" s="690"/>
      <c r="O1132" s="690"/>
      <c r="P1132" s="29"/>
      <c r="Q1132" s="11"/>
      <c r="R1132" s="11"/>
      <c r="S1132" s="11"/>
    </row>
    <row r="1133" spans="1:19" ht="14.25" hidden="1" customHeight="1">
      <c r="A1133" s="3"/>
      <c r="B1133" s="12" t="s">
        <v>1336</v>
      </c>
      <c r="C1133" s="3"/>
      <c r="D1133" s="3"/>
      <c r="E1133" s="12"/>
      <c r="F1133" s="3"/>
      <c r="G1133" s="635">
        <v>110</v>
      </c>
      <c r="H1133" s="3">
        <v>2000</v>
      </c>
      <c r="I1133" s="5">
        <v>1000</v>
      </c>
      <c r="J1133" s="5"/>
      <c r="K1133" s="5"/>
      <c r="L1133" s="3"/>
      <c r="M1133" s="6"/>
      <c r="N1133" s="690"/>
      <c r="O1133" s="690"/>
      <c r="P1133" s="29"/>
      <c r="Q1133" s="11"/>
      <c r="R1133" s="11"/>
      <c r="S1133" s="11"/>
    </row>
    <row r="1134" spans="1:19" ht="14.25" hidden="1" customHeight="1">
      <c r="A1134" s="3"/>
      <c r="B1134" s="12" t="s">
        <v>1365</v>
      </c>
      <c r="C1134" s="3"/>
      <c r="D1134" s="3"/>
      <c r="E1134" s="12"/>
      <c r="F1134" s="3"/>
      <c r="G1134" s="635">
        <v>25</v>
      </c>
      <c r="H1134" s="3">
        <v>4</v>
      </c>
      <c r="I1134" s="5">
        <v>1</v>
      </c>
      <c r="J1134" s="5"/>
      <c r="K1134" s="5"/>
      <c r="L1134" s="3"/>
      <c r="M1134" s="6"/>
      <c r="N1134" s="690"/>
      <c r="O1134" s="690"/>
      <c r="P1134" s="29"/>
      <c r="Q1134" s="11"/>
      <c r="R1134" s="11"/>
      <c r="S1134" s="11"/>
    </row>
    <row r="1135" spans="1:19" ht="14.25" hidden="1" customHeight="1">
      <c r="A1135" s="3"/>
      <c r="B1135" s="12" t="s">
        <v>3879</v>
      </c>
      <c r="C1135" s="3"/>
      <c r="D1135" s="3"/>
      <c r="E1135" s="12"/>
      <c r="F1135" s="3"/>
      <c r="G1135" s="635"/>
      <c r="H1135" s="3"/>
      <c r="I1135" s="5">
        <v>1000</v>
      </c>
      <c r="J1135" s="5"/>
      <c r="K1135" s="5"/>
      <c r="L1135" s="3"/>
      <c r="M1135" s="6"/>
      <c r="N1135" s="690"/>
      <c r="O1135" s="690"/>
      <c r="P1135" s="29"/>
      <c r="Q1135" s="11"/>
      <c r="R1135" s="11"/>
      <c r="S1135" s="11"/>
    </row>
    <row r="1136" spans="1:19" ht="14.25" hidden="1" customHeight="1">
      <c r="A1136" s="3"/>
      <c r="B1136" s="12" t="s">
        <v>1506</v>
      </c>
      <c r="C1136" s="3"/>
      <c r="D1136" s="3"/>
      <c r="E1136" s="12"/>
      <c r="F1136" s="3"/>
      <c r="G1136" s="635"/>
      <c r="H1136" s="3"/>
      <c r="I1136" s="5">
        <v>1000</v>
      </c>
      <c r="J1136" s="5"/>
      <c r="K1136" s="5"/>
      <c r="L1136" s="3"/>
      <c r="M1136" s="6"/>
      <c r="N1136" s="690"/>
      <c r="O1136" s="690"/>
      <c r="P1136" s="29"/>
      <c r="Q1136" s="11"/>
      <c r="R1136" s="11"/>
      <c r="S1136" s="11"/>
    </row>
    <row r="1137" spans="1:19" ht="14.25" hidden="1" customHeight="1">
      <c r="A1137" s="3"/>
      <c r="B1137" s="12" t="s">
        <v>1584</v>
      </c>
      <c r="C1137" s="3"/>
      <c r="D1137" s="3"/>
      <c r="E1137" s="12"/>
      <c r="F1137" s="3"/>
      <c r="G1137" s="635">
        <v>80</v>
      </c>
      <c r="H1137" s="3">
        <v>5150</v>
      </c>
      <c r="I1137" s="5">
        <v>1000</v>
      </c>
      <c r="J1137" s="5"/>
      <c r="K1137" s="5"/>
      <c r="L1137" s="3"/>
      <c r="M1137" s="6"/>
      <c r="N1137" s="690"/>
      <c r="O1137" s="690"/>
      <c r="P1137" s="29"/>
      <c r="Q1137" s="11"/>
      <c r="R1137" s="11"/>
      <c r="S1137" s="11"/>
    </row>
    <row r="1138" spans="1:19" ht="14.25" hidden="1" customHeight="1">
      <c r="A1138" s="3"/>
      <c r="B1138" s="12" t="s">
        <v>1585</v>
      </c>
      <c r="C1138" s="3"/>
      <c r="D1138" s="3"/>
      <c r="E1138" s="12"/>
      <c r="F1138" s="3"/>
      <c r="G1138" s="635"/>
      <c r="H1138" s="3"/>
      <c r="I1138" s="5">
        <v>1000</v>
      </c>
      <c r="J1138" s="5"/>
      <c r="K1138" s="5"/>
      <c r="L1138" s="3"/>
      <c r="M1138" s="6"/>
      <c r="N1138" s="690"/>
      <c r="O1138" s="690"/>
      <c r="P1138" s="29"/>
      <c r="Q1138" s="11"/>
      <c r="R1138" s="11"/>
      <c r="S1138" s="11"/>
    </row>
    <row r="1139" spans="1:19" ht="14.25" hidden="1" customHeight="1">
      <c r="A1139" s="3"/>
      <c r="B1139" s="12" t="s">
        <v>1783</v>
      </c>
      <c r="C1139" s="3"/>
      <c r="D1139" s="3"/>
      <c r="E1139" s="12"/>
      <c r="F1139" s="3"/>
      <c r="G1139" s="635">
        <v>35</v>
      </c>
      <c r="H1139" s="3"/>
      <c r="I1139" s="5">
        <v>1000</v>
      </c>
      <c r="J1139" s="5"/>
      <c r="K1139" s="5"/>
      <c r="L1139" s="3"/>
      <c r="M1139" s="6"/>
      <c r="N1139" s="690"/>
      <c r="O1139" s="690"/>
      <c r="P1139" s="29"/>
      <c r="Q1139" s="11"/>
      <c r="R1139" s="11"/>
      <c r="S1139" s="11"/>
    </row>
    <row r="1140" spans="1:19" ht="14.25" hidden="1" customHeight="1">
      <c r="A1140" s="3"/>
      <c r="B1140" s="12" t="s">
        <v>3880</v>
      </c>
      <c r="C1140" s="3"/>
      <c r="D1140" s="3"/>
      <c r="E1140" s="12"/>
      <c r="F1140" s="3"/>
      <c r="G1140" s="635">
        <v>35</v>
      </c>
      <c r="H1140" s="3"/>
      <c r="I1140" s="5">
        <v>1</v>
      </c>
      <c r="J1140" s="5"/>
      <c r="K1140" s="5"/>
      <c r="L1140" s="3"/>
      <c r="M1140" s="6"/>
      <c r="N1140" s="690"/>
      <c r="O1140" s="690"/>
      <c r="P1140" s="29"/>
      <c r="Q1140" s="11"/>
      <c r="R1140" s="11"/>
      <c r="S1140" s="11"/>
    </row>
    <row r="1141" spans="1:19" ht="14.25" hidden="1" customHeight="1">
      <c r="A1141" s="3"/>
      <c r="B1141" s="12" t="s">
        <v>1802</v>
      </c>
      <c r="C1141" s="3"/>
      <c r="D1141" s="3"/>
      <c r="E1141" s="12"/>
      <c r="F1141" s="3"/>
      <c r="G1141" s="635">
        <v>230</v>
      </c>
      <c r="H1141" s="3"/>
      <c r="I1141" s="5">
        <v>1</v>
      </c>
      <c r="J1141" s="5"/>
      <c r="K1141" s="5"/>
      <c r="L1141" s="3"/>
      <c r="M1141" s="6"/>
      <c r="N1141" s="690"/>
      <c r="O1141" s="690"/>
      <c r="P1141" s="29"/>
      <c r="Q1141" s="11"/>
      <c r="R1141" s="11"/>
      <c r="S1141" s="11"/>
    </row>
    <row r="1142" spans="1:19" ht="14.25" hidden="1" customHeight="1">
      <c r="A1142" s="3"/>
      <c r="B1142" s="12" t="s">
        <v>1802</v>
      </c>
      <c r="C1142" s="3"/>
      <c r="D1142" s="3"/>
      <c r="E1142" s="12"/>
      <c r="F1142" s="3"/>
      <c r="G1142" s="635">
        <v>48</v>
      </c>
      <c r="H1142" s="3">
        <v>9360</v>
      </c>
      <c r="I1142" s="5">
        <v>1000</v>
      </c>
      <c r="J1142" s="5"/>
      <c r="K1142" s="5"/>
      <c r="L1142" s="3"/>
      <c r="M1142" s="6"/>
      <c r="N1142" s="690"/>
      <c r="O1142" s="690"/>
      <c r="P1142" s="29"/>
      <c r="Q1142" s="11"/>
      <c r="R1142" s="11"/>
      <c r="S1142" s="11"/>
    </row>
    <row r="1143" spans="1:19" ht="14.25" hidden="1" customHeight="1">
      <c r="A1143" s="3"/>
      <c r="B1143" s="12" t="s">
        <v>3881</v>
      </c>
      <c r="C1143" s="3"/>
      <c r="D1143" s="3"/>
      <c r="E1143" s="12"/>
      <c r="F1143" s="3"/>
      <c r="G1143" s="635"/>
      <c r="H1143" s="3"/>
      <c r="I1143" s="5">
        <v>1000</v>
      </c>
      <c r="J1143" s="5"/>
      <c r="K1143" s="5"/>
      <c r="L1143" s="3"/>
      <c r="M1143" s="6"/>
      <c r="N1143" s="690"/>
      <c r="O1143" s="690"/>
      <c r="P1143" s="29"/>
      <c r="Q1143" s="11"/>
      <c r="R1143" s="11"/>
      <c r="S1143" s="11"/>
    </row>
    <row r="1144" spans="1:19" ht="14.25" hidden="1" customHeight="1">
      <c r="A1144" s="3"/>
      <c r="B1144" s="12" t="s">
        <v>1803</v>
      </c>
      <c r="C1144" s="3"/>
      <c r="D1144" s="3"/>
      <c r="E1144" s="12"/>
      <c r="F1144" s="3"/>
      <c r="G1144" s="635"/>
      <c r="H1144" s="3"/>
      <c r="I1144" s="5">
        <v>1000</v>
      </c>
      <c r="J1144" s="5"/>
      <c r="K1144" s="5"/>
      <c r="L1144" s="3"/>
      <c r="M1144" s="6"/>
      <c r="N1144" s="690"/>
      <c r="O1144" s="690"/>
      <c r="P1144" s="29"/>
      <c r="Q1144" s="11"/>
      <c r="R1144" s="11"/>
      <c r="S1144" s="11"/>
    </row>
    <row r="1145" spans="1:19" ht="14.25" hidden="1" customHeight="1">
      <c r="A1145" s="3"/>
      <c r="B1145" s="12" t="s">
        <v>1829</v>
      </c>
      <c r="C1145" s="3"/>
      <c r="D1145" s="3"/>
      <c r="E1145" s="12"/>
      <c r="F1145" s="3"/>
      <c r="G1145" s="635">
        <v>70</v>
      </c>
      <c r="H1145" s="3">
        <v>1635</v>
      </c>
      <c r="I1145" s="5">
        <v>1000</v>
      </c>
      <c r="J1145" s="5"/>
      <c r="K1145" s="5"/>
      <c r="L1145" s="3"/>
      <c r="M1145" s="6"/>
      <c r="N1145" s="690"/>
      <c r="O1145" s="690"/>
      <c r="P1145" s="29"/>
      <c r="Q1145" s="11"/>
      <c r="R1145" s="11"/>
      <c r="S1145" s="11"/>
    </row>
    <row r="1146" spans="1:19" ht="14.25" hidden="1" customHeight="1">
      <c r="A1146" s="3"/>
      <c r="B1146" s="12" t="s">
        <v>1931</v>
      </c>
      <c r="C1146" s="3"/>
      <c r="D1146" s="3"/>
      <c r="E1146" s="12"/>
      <c r="F1146" s="3"/>
      <c r="G1146" s="635"/>
      <c r="H1146" s="3"/>
      <c r="I1146" s="5">
        <v>1</v>
      </c>
      <c r="J1146" s="5"/>
      <c r="K1146" s="5"/>
      <c r="L1146" s="3"/>
      <c r="M1146" s="6"/>
      <c r="N1146" s="690"/>
      <c r="O1146" s="690"/>
      <c r="P1146" s="29"/>
      <c r="Q1146" s="11"/>
      <c r="R1146" s="11"/>
      <c r="S1146" s="11"/>
    </row>
    <row r="1147" spans="1:19" ht="14.25" hidden="1" customHeight="1">
      <c r="A1147" s="3"/>
      <c r="B1147" s="12" t="s">
        <v>2126</v>
      </c>
      <c r="C1147" s="3"/>
      <c r="D1147" s="3"/>
      <c r="E1147" s="12"/>
      <c r="F1147" s="3"/>
      <c r="G1147" s="635">
        <v>50</v>
      </c>
      <c r="H1147" s="3"/>
      <c r="I1147" s="5">
        <v>1000</v>
      </c>
      <c r="J1147" s="5"/>
      <c r="K1147" s="5"/>
      <c r="L1147" s="3"/>
      <c r="M1147" s="6"/>
      <c r="N1147" s="690"/>
      <c r="O1147" s="690"/>
      <c r="P1147" s="29"/>
      <c r="Q1147" s="11"/>
      <c r="R1147" s="11"/>
      <c r="S1147" s="11"/>
    </row>
    <row r="1148" spans="1:19" ht="14.25" hidden="1" customHeight="1">
      <c r="A1148" s="3"/>
      <c r="B1148" s="12" t="s">
        <v>2126</v>
      </c>
      <c r="C1148" s="3"/>
      <c r="D1148" s="3"/>
      <c r="E1148" s="12"/>
      <c r="F1148" s="3"/>
      <c r="G1148" s="635">
        <v>5.0999999999999996</v>
      </c>
      <c r="H1148" s="3">
        <v>56</v>
      </c>
      <c r="I1148" s="5">
        <v>1</v>
      </c>
      <c r="J1148" s="5"/>
      <c r="K1148" s="5"/>
      <c r="L1148" s="3"/>
      <c r="M1148" s="6"/>
      <c r="N1148" s="690"/>
      <c r="O1148" s="690"/>
      <c r="P1148" s="29"/>
      <c r="Q1148" s="11"/>
      <c r="R1148" s="11"/>
      <c r="S1148" s="11"/>
    </row>
    <row r="1149" spans="1:19" ht="14.25" hidden="1" customHeight="1">
      <c r="A1149" s="3"/>
      <c r="B1149" s="12" t="s">
        <v>194</v>
      </c>
      <c r="C1149" s="3"/>
      <c r="D1149" s="3"/>
      <c r="E1149" s="12" t="s">
        <v>3882</v>
      </c>
      <c r="F1149" s="3"/>
      <c r="G1149" s="635"/>
      <c r="H1149" s="3"/>
      <c r="I1149" s="5">
        <v>100</v>
      </c>
      <c r="J1149" s="5"/>
      <c r="K1149" s="5"/>
      <c r="L1149" s="3"/>
      <c r="M1149" s="6"/>
      <c r="N1149" s="690"/>
      <c r="O1149" s="690"/>
      <c r="P1149" s="29"/>
      <c r="Q1149" s="11"/>
      <c r="R1149" s="11"/>
      <c r="S1149" s="11"/>
    </row>
    <row r="1150" spans="1:19" ht="14.25" hidden="1" customHeight="1">
      <c r="A1150" s="3"/>
      <c r="B1150" s="12" t="s">
        <v>3883</v>
      </c>
      <c r="C1150" s="3"/>
      <c r="D1150" s="3"/>
      <c r="E1150" s="12" t="s">
        <v>3884</v>
      </c>
      <c r="F1150" s="3"/>
      <c r="G1150" s="635"/>
      <c r="H1150" s="3"/>
      <c r="I1150" s="5">
        <v>250</v>
      </c>
      <c r="J1150" s="5"/>
      <c r="K1150" s="5"/>
      <c r="L1150" s="3"/>
      <c r="M1150" s="6"/>
      <c r="N1150" s="690"/>
      <c r="O1150" s="690"/>
      <c r="P1150" s="29"/>
      <c r="Q1150" s="11"/>
      <c r="R1150" s="11"/>
      <c r="S1150" s="11"/>
    </row>
    <row r="1151" spans="1:19" ht="14.25" hidden="1" customHeight="1">
      <c r="A1151" s="3"/>
      <c r="B1151" s="12" t="s">
        <v>3885</v>
      </c>
      <c r="C1151" s="3"/>
      <c r="D1151" s="3"/>
      <c r="E1151" s="12" t="s">
        <v>3886</v>
      </c>
      <c r="F1151" s="3"/>
      <c r="G1151" s="635">
        <v>1193</v>
      </c>
      <c r="H1151" s="3"/>
      <c r="I1151" s="5">
        <v>920</v>
      </c>
      <c r="J1151" s="5"/>
      <c r="K1151" s="5"/>
      <c r="L1151" s="3"/>
      <c r="M1151" s="6"/>
      <c r="N1151" s="690"/>
      <c r="O1151" s="690"/>
      <c r="P1151" s="29"/>
      <c r="Q1151" s="11"/>
      <c r="R1151" s="11"/>
      <c r="S1151" s="11"/>
    </row>
    <row r="1152" spans="1:19" ht="14.25" hidden="1" customHeight="1">
      <c r="A1152" s="3"/>
      <c r="B1152" s="12" t="s">
        <v>3887</v>
      </c>
      <c r="C1152" s="3"/>
      <c r="D1152" s="3"/>
      <c r="E1152" s="12"/>
      <c r="F1152" s="3"/>
      <c r="G1152" s="635"/>
      <c r="H1152" s="3"/>
      <c r="I1152" s="5">
        <v>1</v>
      </c>
      <c r="J1152" s="5"/>
      <c r="K1152" s="5"/>
      <c r="L1152" s="3"/>
      <c r="M1152" s="6"/>
      <c r="N1152" s="690"/>
      <c r="O1152" s="690"/>
      <c r="P1152" s="29"/>
      <c r="Q1152" s="11"/>
      <c r="R1152" s="11"/>
      <c r="S1152" s="11"/>
    </row>
    <row r="1153" spans="1:19" ht="14.25" hidden="1" customHeight="1">
      <c r="A1153" s="3"/>
      <c r="B1153" s="12" t="s">
        <v>624</v>
      </c>
      <c r="C1153" s="3"/>
      <c r="D1153" s="3"/>
      <c r="E1153" s="12" t="s">
        <v>3888</v>
      </c>
      <c r="F1153" s="3"/>
      <c r="G1153" s="635"/>
      <c r="H1153" s="3"/>
      <c r="I1153" s="5">
        <v>1</v>
      </c>
      <c r="J1153" s="5"/>
      <c r="K1153" s="5"/>
      <c r="L1153" s="3"/>
      <c r="M1153" s="6"/>
      <c r="N1153" s="690"/>
      <c r="O1153" s="690"/>
      <c r="P1153" s="29"/>
      <c r="Q1153" s="11"/>
      <c r="R1153" s="11"/>
      <c r="S1153" s="11"/>
    </row>
    <row r="1154" spans="1:19" ht="14.25" hidden="1" customHeight="1">
      <c r="A1154" s="3"/>
      <c r="B1154" s="12" t="s">
        <v>755</v>
      </c>
      <c r="C1154" s="3"/>
      <c r="D1154" s="3"/>
      <c r="E1154" s="12" t="s">
        <v>3889</v>
      </c>
      <c r="F1154" s="3"/>
      <c r="G1154" s="635"/>
      <c r="H1154" s="3"/>
      <c r="I1154" s="5">
        <v>2000</v>
      </c>
      <c r="J1154" s="5"/>
      <c r="K1154" s="5"/>
      <c r="L1154" s="3"/>
      <c r="M1154" s="6"/>
      <c r="N1154" s="690"/>
      <c r="O1154" s="690"/>
      <c r="P1154" s="29"/>
      <c r="Q1154" s="11"/>
      <c r="R1154" s="11"/>
      <c r="S1154" s="11"/>
    </row>
    <row r="1155" spans="1:19" ht="14.25" hidden="1" customHeight="1">
      <c r="A1155" s="3"/>
      <c r="B1155" s="12" t="s">
        <v>854</v>
      </c>
      <c r="C1155" s="3"/>
      <c r="D1155" s="3"/>
      <c r="E1155" s="12" t="s">
        <v>855</v>
      </c>
      <c r="F1155" s="3"/>
      <c r="G1155" s="635"/>
      <c r="H1155" s="3"/>
      <c r="I1155" s="5">
        <v>1000</v>
      </c>
      <c r="J1155" s="5"/>
      <c r="K1155" s="5"/>
      <c r="L1155" s="3"/>
      <c r="M1155" s="6"/>
      <c r="N1155" s="690"/>
      <c r="O1155" s="690"/>
      <c r="P1155" s="29"/>
      <c r="Q1155" s="11"/>
      <c r="R1155" s="11"/>
      <c r="S1155" s="11"/>
    </row>
    <row r="1156" spans="1:19" ht="14.25" hidden="1" customHeight="1">
      <c r="A1156" s="3"/>
      <c r="B1156" s="12" t="s">
        <v>3890</v>
      </c>
      <c r="C1156" s="3"/>
      <c r="D1156" s="3"/>
      <c r="E1156" s="12" t="s">
        <v>3891</v>
      </c>
      <c r="F1156" s="3"/>
      <c r="G1156" s="635"/>
      <c r="H1156" s="3"/>
      <c r="I1156" s="5">
        <v>30</v>
      </c>
      <c r="J1156" s="5"/>
      <c r="K1156" s="5"/>
      <c r="L1156" s="3"/>
      <c r="M1156" s="6"/>
      <c r="N1156" s="690"/>
      <c r="O1156" s="690"/>
      <c r="P1156" s="29"/>
      <c r="Q1156" s="11"/>
      <c r="R1156" s="11"/>
      <c r="S1156" s="11"/>
    </row>
    <row r="1157" spans="1:19" ht="14.25" hidden="1" customHeight="1">
      <c r="A1157" s="3"/>
      <c r="B1157" s="12" t="s">
        <v>870</v>
      </c>
      <c r="C1157" s="3"/>
      <c r="D1157" s="3"/>
      <c r="E1157" s="12" t="s">
        <v>871</v>
      </c>
      <c r="F1157" s="3"/>
      <c r="G1157" s="635"/>
      <c r="H1157" s="3"/>
      <c r="I1157" s="5">
        <v>1</v>
      </c>
      <c r="J1157" s="5"/>
      <c r="K1157" s="5"/>
      <c r="L1157" s="3"/>
      <c r="M1157" s="6"/>
      <c r="N1157" s="690"/>
      <c r="O1157" s="690"/>
      <c r="P1157" s="29"/>
      <c r="Q1157" s="11"/>
      <c r="R1157" s="11"/>
      <c r="S1157" s="11"/>
    </row>
    <row r="1158" spans="1:19" ht="14.25" hidden="1" customHeight="1">
      <c r="A1158" s="3"/>
      <c r="B1158" s="12" t="s">
        <v>906</v>
      </c>
      <c r="C1158" s="3"/>
      <c r="D1158" s="3"/>
      <c r="E1158" s="12" t="s">
        <v>3225</v>
      </c>
      <c r="F1158" s="3"/>
      <c r="G1158" s="635">
        <v>930</v>
      </c>
      <c r="H1158" s="3"/>
      <c r="I1158" s="5">
        <v>1000</v>
      </c>
      <c r="J1158" s="5"/>
      <c r="K1158" s="5"/>
      <c r="L1158" s="3"/>
      <c r="M1158" s="6"/>
      <c r="N1158" s="690"/>
      <c r="O1158" s="690"/>
      <c r="P1158" s="29"/>
      <c r="Q1158" s="11"/>
      <c r="R1158" s="11"/>
      <c r="S1158" s="11"/>
    </row>
    <row r="1159" spans="1:19" ht="14.25" hidden="1" customHeight="1">
      <c r="A1159" s="3"/>
      <c r="B1159" s="12" t="s">
        <v>906</v>
      </c>
      <c r="C1159" s="3"/>
      <c r="D1159" s="3"/>
      <c r="E1159" s="12" t="s">
        <v>2767</v>
      </c>
      <c r="F1159" s="3"/>
      <c r="G1159" s="635"/>
      <c r="H1159" s="3"/>
      <c r="I1159" s="5">
        <v>50</v>
      </c>
      <c r="J1159" s="5"/>
      <c r="K1159" s="5"/>
      <c r="L1159" s="3"/>
      <c r="M1159" s="6"/>
      <c r="N1159" s="690"/>
      <c r="O1159" s="690"/>
      <c r="P1159" s="29"/>
      <c r="Q1159" s="11"/>
      <c r="R1159" s="11"/>
      <c r="S1159" s="11"/>
    </row>
    <row r="1160" spans="1:19" ht="14.25" hidden="1" customHeight="1">
      <c r="A1160" s="3"/>
      <c r="B1160" s="12" t="s">
        <v>3892</v>
      </c>
      <c r="C1160" s="3"/>
      <c r="D1160" s="3"/>
      <c r="E1160" s="12" t="s">
        <v>3893</v>
      </c>
      <c r="F1160" s="3"/>
      <c r="G1160" s="635">
        <v>278</v>
      </c>
      <c r="H1160" s="3"/>
      <c r="I1160" s="5">
        <v>200</v>
      </c>
      <c r="J1160" s="5"/>
      <c r="K1160" s="5"/>
      <c r="L1160" s="3"/>
      <c r="M1160" s="6"/>
      <c r="N1160" s="690"/>
      <c r="O1160" s="690"/>
      <c r="P1160" s="29"/>
      <c r="Q1160" s="11"/>
      <c r="R1160" s="11"/>
      <c r="S1160" s="11"/>
    </row>
    <row r="1161" spans="1:19" ht="14.25" hidden="1" customHeight="1">
      <c r="A1161" s="3"/>
      <c r="B1161" s="12" t="s">
        <v>3894</v>
      </c>
      <c r="C1161" s="3"/>
      <c r="D1161" s="3"/>
      <c r="E1161" s="12" t="s">
        <v>2746</v>
      </c>
      <c r="F1161" s="3"/>
      <c r="G1161" s="635"/>
      <c r="H1161" s="3"/>
      <c r="I1161" s="5">
        <v>1</v>
      </c>
      <c r="J1161" s="5"/>
      <c r="K1161" s="5"/>
      <c r="L1161" s="3"/>
      <c r="M1161" s="6"/>
      <c r="N1161" s="690"/>
      <c r="O1161" s="690"/>
      <c r="P1161" s="29"/>
      <c r="Q1161" s="11"/>
      <c r="R1161" s="11"/>
      <c r="S1161" s="11"/>
    </row>
    <row r="1162" spans="1:19" ht="14.25" hidden="1" customHeight="1">
      <c r="A1162" s="3"/>
      <c r="B1162" s="12" t="s">
        <v>3895</v>
      </c>
      <c r="C1162" s="3"/>
      <c r="D1162" s="3"/>
      <c r="E1162" s="12" t="s">
        <v>3896</v>
      </c>
      <c r="F1162" s="3"/>
      <c r="G1162" s="635"/>
      <c r="H1162" s="3"/>
      <c r="I1162" s="5">
        <v>130</v>
      </c>
      <c r="J1162" s="5"/>
      <c r="K1162" s="5"/>
      <c r="L1162" s="3"/>
      <c r="M1162" s="6"/>
      <c r="N1162" s="690"/>
      <c r="O1162" s="690"/>
      <c r="P1162" s="29"/>
      <c r="Q1162" s="11"/>
      <c r="R1162" s="11"/>
      <c r="S1162" s="11"/>
    </row>
    <row r="1163" spans="1:19" ht="14.25" hidden="1" customHeight="1">
      <c r="A1163" s="3"/>
      <c r="B1163" s="12" t="s">
        <v>3897</v>
      </c>
      <c r="C1163" s="3"/>
      <c r="D1163" s="3"/>
      <c r="E1163" s="12" t="s">
        <v>2746</v>
      </c>
      <c r="F1163" s="3"/>
      <c r="G1163" s="635"/>
      <c r="H1163" s="3"/>
      <c r="I1163" s="5">
        <v>1</v>
      </c>
      <c r="J1163" s="5"/>
      <c r="K1163" s="5"/>
      <c r="L1163" s="3"/>
      <c r="M1163" s="6"/>
      <c r="N1163" s="690"/>
      <c r="O1163" s="690"/>
      <c r="P1163" s="29"/>
      <c r="Q1163" s="11"/>
      <c r="R1163" s="11"/>
      <c r="S1163" s="11"/>
    </row>
    <row r="1164" spans="1:19" ht="14.25" hidden="1" customHeight="1">
      <c r="A1164" s="3"/>
      <c r="B1164" s="12" t="s">
        <v>3898</v>
      </c>
      <c r="C1164" s="3"/>
      <c r="D1164" s="3"/>
      <c r="E1164" s="12" t="s">
        <v>3899</v>
      </c>
      <c r="F1164" s="3"/>
      <c r="G1164" s="635"/>
      <c r="H1164" s="3"/>
      <c r="I1164" s="5">
        <v>1</v>
      </c>
      <c r="J1164" s="5"/>
      <c r="K1164" s="5"/>
      <c r="L1164" s="3"/>
      <c r="M1164" s="6"/>
      <c r="N1164" s="690"/>
      <c r="O1164" s="690"/>
      <c r="P1164" s="29"/>
      <c r="Q1164" s="11"/>
      <c r="R1164" s="11"/>
      <c r="S1164" s="11"/>
    </row>
    <row r="1165" spans="1:19" ht="14.25" hidden="1" customHeight="1">
      <c r="A1165" s="3"/>
      <c r="B1165" s="12" t="s">
        <v>1271</v>
      </c>
      <c r="C1165" s="3"/>
      <c r="D1165" s="3"/>
      <c r="E1165" s="12" t="s">
        <v>1272</v>
      </c>
      <c r="F1165" s="3"/>
      <c r="G1165" s="635"/>
      <c r="H1165" s="3"/>
      <c r="I1165" s="5">
        <v>1000</v>
      </c>
      <c r="J1165" s="5"/>
      <c r="K1165" s="5"/>
      <c r="L1165" s="3"/>
      <c r="M1165" s="6"/>
      <c r="N1165" s="690"/>
      <c r="O1165" s="690"/>
      <c r="P1165" s="29"/>
      <c r="Q1165" s="11"/>
      <c r="R1165" s="11"/>
      <c r="S1165" s="11"/>
    </row>
    <row r="1166" spans="1:19" ht="14.25" hidden="1" customHeight="1">
      <c r="A1166" s="3"/>
      <c r="B1166" s="12" t="s">
        <v>1271</v>
      </c>
      <c r="C1166" s="3"/>
      <c r="D1166" s="3"/>
      <c r="E1166" s="12" t="s">
        <v>3900</v>
      </c>
      <c r="F1166" s="3"/>
      <c r="G1166" s="635">
        <v>152</v>
      </c>
      <c r="H1166" s="3"/>
      <c r="I1166" s="5">
        <v>300</v>
      </c>
      <c r="J1166" s="5"/>
      <c r="K1166" s="5"/>
      <c r="L1166" s="3"/>
      <c r="M1166" s="6"/>
      <c r="N1166" s="690"/>
      <c r="O1166" s="690"/>
      <c r="P1166" s="29"/>
      <c r="Q1166" s="11"/>
      <c r="R1166" s="11"/>
      <c r="S1166" s="11"/>
    </row>
    <row r="1167" spans="1:19" ht="14.25" hidden="1" customHeight="1">
      <c r="A1167" s="3"/>
      <c r="B1167" s="12" t="s">
        <v>3901</v>
      </c>
      <c r="C1167" s="3"/>
      <c r="D1167" s="3"/>
      <c r="E1167" s="12" t="s">
        <v>3902</v>
      </c>
      <c r="F1167" s="3"/>
      <c r="G1167" s="635"/>
      <c r="H1167" s="3"/>
      <c r="I1167" s="5">
        <v>500</v>
      </c>
      <c r="J1167" s="5"/>
      <c r="K1167" s="5"/>
      <c r="L1167" s="3"/>
      <c r="M1167" s="6"/>
      <c r="N1167" s="690"/>
      <c r="O1167" s="690"/>
      <c r="P1167" s="29"/>
      <c r="Q1167" s="11"/>
      <c r="R1167" s="11"/>
      <c r="S1167" s="11"/>
    </row>
    <row r="1168" spans="1:19" ht="14.25" hidden="1" customHeight="1">
      <c r="A1168" s="3"/>
      <c r="B1168" s="12" t="s">
        <v>1276</v>
      </c>
      <c r="C1168" s="3"/>
      <c r="D1168" s="3"/>
      <c r="E1168" s="12" t="s">
        <v>3903</v>
      </c>
      <c r="F1168" s="3"/>
      <c r="G1168" s="635"/>
      <c r="H1168" s="3"/>
      <c r="I1168" s="5">
        <v>1</v>
      </c>
      <c r="J1168" s="5"/>
      <c r="K1168" s="5"/>
      <c r="L1168" s="3"/>
      <c r="M1168" s="6"/>
      <c r="N1168" s="690"/>
      <c r="O1168" s="690"/>
      <c r="P1168" s="29"/>
      <c r="Q1168" s="11"/>
      <c r="R1168" s="11"/>
      <c r="S1168" s="11"/>
    </row>
    <row r="1169" spans="1:19" ht="14.25" hidden="1" customHeight="1">
      <c r="A1169" s="3"/>
      <c r="B1169" s="12" t="s">
        <v>1276</v>
      </c>
      <c r="C1169" s="3"/>
      <c r="D1169" s="3"/>
      <c r="E1169" s="12" t="s">
        <v>3904</v>
      </c>
      <c r="F1169" s="3"/>
      <c r="G1169" s="635"/>
      <c r="H1169" s="3"/>
      <c r="I1169" s="5">
        <v>25</v>
      </c>
      <c r="J1169" s="5"/>
      <c r="K1169" s="5"/>
      <c r="L1169" s="3"/>
      <c r="M1169" s="6"/>
      <c r="N1169" s="690"/>
      <c r="O1169" s="690"/>
      <c r="P1169" s="29"/>
      <c r="Q1169" s="11"/>
      <c r="R1169" s="11"/>
      <c r="S1169" s="11"/>
    </row>
    <row r="1170" spans="1:19" ht="14.25" hidden="1" customHeight="1">
      <c r="A1170" s="3"/>
      <c r="B1170" s="12" t="s">
        <v>3905</v>
      </c>
      <c r="C1170" s="3"/>
      <c r="D1170" s="3"/>
      <c r="E1170" s="12"/>
      <c r="F1170" s="3"/>
      <c r="G1170" s="635"/>
      <c r="H1170" s="3"/>
      <c r="I1170" s="5">
        <v>1</v>
      </c>
      <c r="J1170" s="5"/>
      <c r="K1170" s="5"/>
      <c r="L1170" s="3"/>
      <c r="M1170" s="6"/>
      <c r="N1170" s="690"/>
      <c r="O1170" s="690"/>
      <c r="P1170" s="29"/>
      <c r="Q1170" s="11"/>
      <c r="R1170" s="11"/>
      <c r="S1170" s="11"/>
    </row>
    <row r="1171" spans="1:19" ht="14.25" hidden="1" customHeight="1">
      <c r="A1171" s="3"/>
      <c r="B1171" s="12" t="s">
        <v>3906</v>
      </c>
      <c r="C1171" s="3"/>
      <c r="D1171" s="3"/>
      <c r="E1171" s="12" t="s">
        <v>2746</v>
      </c>
      <c r="F1171" s="3"/>
      <c r="G1171" s="635"/>
      <c r="H1171" s="3"/>
      <c r="I1171" s="5">
        <v>1</v>
      </c>
      <c r="J1171" s="5"/>
      <c r="K1171" s="5"/>
      <c r="L1171" s="3"/>
      <c r="M1171" s="6"/>
      <c r="N1171" s="690"/>
      <c r="O1171" s="690"/>
      <c r="P1171" s="29"/>
      <c r="Q1171" s="11"/>
      <c r="R1171" s="11"/>
      <c r="S1171" s="11"/>
    </row>
    <row r="1172" spans="1:19" ht="14.25" hidden="1" customHeight="1">
      <c r="A1172" s="3"/>
      <c r="B1172" s="12" t="s">
        <v>1386</v>
      </c>
      <c r="C1172" s="3"/>
      <c r="D1172" s="3"/>
      <c r="E1172" s="12" t="s">
        <v>1387</v>
      </c>
      <c r="F1172" s="3"/>
      <c r="G1172" s="635">
        <v>45</v>
      </c>
      <c r="H1172" s="3">
        <v>350</v>
      </c>
      <c r="I1172" s="5">
        <v>350</v>
      </c>
      <c r="J1172" s="5"/>
      <c r="K1172" s="5"/>
      <c r="L1172" s="3"/>
      <c r="M1172" s="6"/>
      <c r="N1172" s="690"/>
      <c r="O1172" s="690"/>
      <c r="P1172" s="29"/>
      <c r="Q1172" s="11"/>
      <c r="R1172" s="11"/>
      <c r="S1172" s="11"/>
    </row>
    <row r="1173" spans="1:19" ht="14.25" hidden="1" customHeight="1">
      <c r="A1173" s="3"/>
      <c r="B1173" s="12" t="s">
        <v>3907</v>
      </c>
      <c r="C1173" s="3"/>
      <c r="D1173" s="3"/>
      <c r="E1173" s="12"/>
      <c r="F1173" s="3"/>
      <c r="G1173" s="635"/>
      <c r="H1173" s="3"/>
      <c r="I1173" s="5">
        <v>1</v>
      </c>
      <c r="J1173" s="5"/>
      <c r="K1173" s="5"/>
      <c r="L1173" s="3"/>
      <c r="M1173" s="6"/>
      <c r="N1173" s="690"/>
      <c r="O1173" s="690"/>
      <c r="P1173" s="29"/>
      <c r="Q1173" s="11"/>
      <c r="R1173" s="11"/>
      <c r="S1173" s="11"/>
    </row>
    <row r="1174" spans="1:19" ht="14.25" hidden="1" customHeight="1">
      <c r="A1174" s="3"/>
      <c r="B1174" s="12" t="s">
        <v>1640</v>
      </c>
      <c r="C1174" s="3"/>
      <c r="D1174" s="3"/>
      <c r="E1174" s="12" t="s">
        <v>1641</v>
      </c>
      <c r="F1174" s="3"/>
      <c r="G1174" s="635">
        <v>199</v>
      </c>
      <c r="H1174" s="3">
        <v>250</v>
      </c>
      <c r="I1174" s="5">
        <v>500</v>
      </c>
      <c r="J1174" s="5"/>
      <c r="K1174" s="5"/>
      <c r="L1174" s="3"/>
      <c r="M1174" s="6"/>
      <c r="N1174" s="690"/>
      <c r="O1174" s="690"/>
      <c r="P1174" s="29"/>
      <c r="Q1174" s="11"/>
      <c r="R1174" s="11"/>
      <c r="S1174" s="11"/>
    </row>
    <row r="1175" spans="1:19" ht="14.25" hidden="1" customHeight="1">
      <c r="A1175" s="3"/>
      <c r="B1175" s="12" t="s">
        <v>1640</v>
      </c>
      <c r="C1175" s="3"/>
      <c r="D1175" s="3"/>
      <c r="E1175" s="12" t="s">
        <v>3908</v>
      </c>
      <c r="F1175" s="3"/>
      <c r="G1175" s="635"/>
      <c r="H1175" s="3"/>
      <c r="I1175" s="5">
        <v>1000</v>
      </c>
      <c r="J1175" s="5"/>
      <c r="K1175" s="5"/>
      <c r="L1175" s="3"/>
      <c r="M1175" s="6"/>
      <c r="N1175" s="690"/>
      <c r="O1175" s="690"/>
      <c r="P1175" s="29"/>
      <c r="Q1175" s="11"/>
      <c r="R1175" s="11"/>
      <c r="S1175" s="11"/>
    </row>
    <row r="1176" spans="1:19" ht="14.25" hidden="1" customHeight="1">
      <c r="A1176" s="3"/>
      <c r="B1176" s="12" t="s">
        <v>1643</v>
      </c>
      <c r="C1176" s="3"/>
      <c r="D1176" s="3"/>
      <c r="E1176" s="12"/>
      <c r="F1176" s="3"/>
      <c r="G1176" s="635"/>
      <c r="H1176" s="3"/>
      <c r="I1176" s="5">
        <v>1</v>
      </c>
      <c r="J1176" s="5"/>
      <c r="K1176" s="5"/>
      <c r="L1176" s="3"/>
      <c r="M1176" s="6"/>
      <c r="N1176" s="690"/>
      <c r="O1176" s="690"/>
      <c r="P1176" s="29"/>
      <c r="Q1176" s="11"/>
      <c r="R1176" s="11"/>
      <c r="S1176" s="11"/>
    </row>
    <row r="1177" spans="1:19" ht="14.25" hidden="1" customHeight="1">
      <c r="A1177" s="3"/>
      <c r="B1177" s="12" t="s">
        <v>3909</v>
      </c>
      <c r="C1177" s="3"/>
      <c r="D1177" s="3"/>
      <c r="E1177" s="12"/>
      <c r="F1177" s="3"/>
      <c r="G1177" s="635"/>
      <c r="H1177" s="3"/>
      <c r="I1177" s="5">
        <v>1</v>
      </c>
      <c r="J1177" s="5"/>
      <c r="K1177" s="5"/>
      <c r="L1177" s="3"/>
      <c r="M1177" s="6"/>
      <c r="N1177" s="690"/>
      <c r="O1177" s="690"/>
      <c r="P1177" s="29"/>
      <c r="Q1177" s="11"/>
      <c r="R1177" s="11"/>
      <c r="S1177" s="11"/>
    </row>
    <row r="1178" spans="1:19" ht="14.25" hidden="1" customHeight="1">
      <c r="A1178" s="3"/>
      <c r="B1178" s="12" t="s">
        <v>3910</v>
      </c>
      <c r="C1178" s="3"/>
      <c r="D1178" s="3"/>
      <c r="E1178" s="12"/>
      <c r="F1178" s="3"/>
      <c r="G1178" s="635"/>
      <c r="H1178" s="3"/>
      <c r="I1178" s="5">
        <v>1</v>
      </c>
      <c r="J1178" s="5"/>
      <c r="K1178" s="5"/>
      <c r="L1178" s="3"/>
      <c r="M1178" s="6"/>
      <c r="N1178" s="690"/>
      <c r="O1178" s="690"/>
      <c r="P1178" s="29"/>
      <c r="Q1178" s="11"/>
      <c r="R1178" s="11"/>
      <c r="S1178" s="11"/>
    </row>
    <row r="1179" spans="1:19" ht="14.25" hidden="1" customHeight="1">
      <c r="A1179" s="3"/>
      <c r="B1179" s="12" t="s">
        <v>3911</v>
      </c>
      <c r="C1179" s="3"/>
      <c r="D1179" s="3"/>
      <c r="E1179" s="12"/>
      <c r="F1179" s="3"/>
      <c r="G1179" s="635"/>
      <c r="H1179" s="3"/>
      <c r="I1179" s="5">
        <v>1</v>
      </c>
      <c r="J1179" s="5"/>
      <c r="K1179" s="5"/>
      <c r="L1179" s="3"/>
      <c r="M1179" s="6"/>
      <c r="N1179" s="690"/>
      <c r="O1179" s="690"/>
      <c r="P1179" s="29"/>
      <c r="Q1179" s="11"/>
      <c r="R1179" s="11"/>
      <c r="S1179" s="11"/>
    </row>
    <row r="1180" spans="1:19" ht="14.25" hidden="1" customHeight="1">
      <c r="A1180" s="3"/>
      <c r="B1180" s="12" t="s">
        <v>1794</v>
      </c>
      <c r="C1180" s="3"/>
      <c r="D1180" s="3"/>
      <c r="E1180" s="12" t="s">
        <v>3912</v>
      </c>
      <c r="F1180" s="3"/>
      <c r="G1180" s="635">
        <v>540</v>
      </c>
      <c r="H1180" s="3"/>
      <c r="I1180" s="5">
        <v>1800</v>
      </c>
      <c r="J1180" s="5"/>
      <c r="K1180" s="5"/>
      <c r="L1180" s="3"/>
      <c r="M1180" s="6"/>
      <c r="N1180" s="690"/>
      <c r="O1180" s="690"/>
      <c r="P1180" s="29"/>
      <c r="Q1180" s="11"/>
      <c r="R1180" s="11"/>
      <c r="S1180" s="11"/>
    </row>
    <row r="1181" spans="1:19" ht="14.25" hidden="1" customHeight="1">
      <c r="A1181" s="3"/>
      <c r="B1181" s="12" t="s">
        <v>3913</v>
      </c>
      <c r="C1181" s="3"/>
      <c r="D1181" s="3"/>
      <c r="E1181" s="12"/>
      <c r="F1181" s="3"/>
      <c r="G1181" s="635"/>
      <c r="H1181" s="3"/>
      <c r="I1181" s="5">
        <v>1</v>
      </c>
      <c r="J1181" s="5"/>
      <c r="K1181" s="5"/>
      <c r="L1181" s="3"/>
      <c r="M1181" s="6"/>
      <c r="N1181" s="690"/>
      <c r="O1181" s="690"/>
      <c r="P1181" s="29"/>
      <c r="Q1181" s="11"/>
      <c r="R1181" s="11"/>
      <c r="S1181" s="11"/>
    </row>
    <row r="1182" spans="1:19" ht="14.25" hidden="1" customHeight="1">
      <c r="A1182" s="3"/>
      <c r="B1182" s="12" t="s">
        <v>2066</v>
      </c>
      <c r="C1182" s="3"/>
      <c r="D1182" s="3"/>
      <c r="E1182" s="12" t="s">
        <v>2067</v>
      </c>
      <c r="F1182" s="3"/>
      <c r="G1182" s="635"/>
      <c r="H1182" s="3"/>
      <c r="I1182" s="5">
        <v>490</v>
      </c>
      <c r="J1182" s="5"/>
      <c r="K1182" s="5"/>
      <c r="L1182" s="3"/>
      <c r="M1182" s="6"/>
      <c r="N1182" s="690"/>
      <c r="O1182" s="690"/>
      <c r="P1182" s="29"/>
      <c r="Q1182" s="11"/>
      <c r="R1182" s="11"/>
      <c r="S1182" s="11"/>
    </row>
    <row r="1183" spans="1:19" ht="14.25" hidden="1" customHeight="1">
      <c r="A1183" s="3"/>
      <c r="B1183" s="12" t="s">
        <v>3914</v>
      </c>
      <c r="C1183" s="3"/>
      <c r="D1183" s="3"/>
      <c r="E1183" s="12" t="s">
        <v>2791</v>
      </c>
      <c r="F1183" s="3"/>
      <c r="G1183" s="635"/>
      <c r="H1183" s="3"/>
      <c r="I1183" s="5">
        <v>500</v>
      </c>
      <c r="J1183" s="5"/>
      <c r="K1183" s="5"/>
      <c r="L1183" s="3"/>
      <c r="M1183" s="6"/>
      <c r="N1183" s="690"/>
      <c r="O1183" s="690"/>
      <c r="P1183" s="29"/>
      <c r="Q1183" s="11"/>
      <c r="R1183" s="11"/>
      <c r="S1183" s="11"/>
    </row>
    <row r="1184" spans="1:19" ht="14.25" hidden="1" customHeight="1">
      <c r="A1184" s="3"/>
      <c r="B1184" s="12" t="s">
        <v>2129</v>
      </c>
      <c r="C1184" s="3"/>
      <c r="D1184" s="3"/>
      <c r="E1184" s="12" t="s">
        <v>3915</v>
      </c>
      <c r="F1184" s="3"/>
      <c r="G1184" s="635"/>
      <c r="H1184" s="3"/>
      <c r="I1184" s="5">
        <v>1</v>
      </c>
      <c r="J1184" s="5"/>
      <c r="K1184" s="5"/>
      <c r="L1184" s="3"/>
      <c r="M1184" s="6"/>
      <c r="N1184" s="690"/>
      <c r="O1184" s="690"/>
      <c r="P1184" s="29"/>
      <c r="Q1184" s="11"/>
      <c r="R1184" s="11"/>
      <c r="S1184" s="11"/>
    </row>
    <row r="1185" spans="1:19" ht="14.25" hidden="1" customHeight="1">
      <c r="A1185" s="3"/>
      <c r="B1185" s="12" t="s">
        <v>3916</v>
      </c>
      <c r="C1185" s="3"/>
      <c r="D1185" s="3"/>
      <c r="E1185" s="12" t="s">
        <v>3917</v>
      </c>
      <c r="F1185" s="3"/>
      <c r="G1185" s="635"/>
      <c r="H1185" s="3"/>
      <c r="I1185" s="5">
        <v>200</v>
      </c>
      <c r="J1185" s="5"/>
      <c r="K1185" s="5"/>
      <c r="L1185" s="3"/>
      <c r="M1185" s="6"/>
      <c r="N1185" s="690"/>
      <c r="O1185" s="690"/>
      <c r="P1185" s="29"/>
      <c r="Q1185" s="11"/>
      <c r="R1185" s="11"/>
      <c r="S1185" s="11"/>
    </row>
    <row r="1186" spans="1:19" ht="14.25" hidden="1" customHeight="1">
      <c r="A1186" s="3"/>
      <c r="B1186" s="12" t="s">
        <v>3918</v>
      </c>
      <c r="C1186" s="3"/>
      <c r="D1186" s="3"/>
      <c r="E1186" s="12" t="s">
        <v>3919</v>
      </c>
      <c r="F1186" s="3"/>
      <c r="G1186" s="635"/>
      <c r="H1186" s="3"/>
      <c r="I1186" s="5">
        <v>1000</v>
      </c>
      <c r="J1186" s="5"/>
      <c r="K1186" s="5"/>
      <c r="L1186" s="3"/>
      <c r="M1186" s="6"/>
      <c r="N1186" s="690"/>
      <c r="O1186" s="690"/>
      <c r="P1186" s="29"/>
      <c r="Q1186" s="11"/>
      <c r="R1186" s="11"/>
      <c r="S1186" s="11"/>
    </row>
    <row r="1187" spans="1:19" ht="14.25" hidden="1" customHeight="1">
      <c r="A1187" s="3"/>
      <c r="B1187" s="12" t="s">
        <v>3920</v>
      </c>
      <c r="C1187" s="3"/>
      <c r="D1187" s="3"/>
      <c r="E1187" s="12" t="s">
        <v>3921</v>
      </c>
      <c r="F1187" s="3"/>
      <c r="G1187" s="635"/>
      <c r="H1187" s="3"/>
      <c r="I1187" s="5">
        <v>1</v>
      </c>
      <c r="J1187" s="5"/>
      <c r="K1187" s="5"/>
      <c r="L1187" s="3"/>
      <c r="M1187" s="6"/>
      <c r="N1187" s="690"/>
      <c r="O1187" s="690"/>
      <c r="P1187" s="29"/>
      <c r="Q1187" s="11"/>
      <c r="R1187" s="11"/>
      <c r="S1187" s="11"/>
    </row>
    <row r="1188" spans="1:19" ht="14.25" hidden="1" customHeight="1">
      <c r="A1188" s="3"/>
      <c r="B1188" s="12" t="s">
        <v>2376</v>
      </c>
      <c r="C1188" s="3"/>
      <c r="D1188" s="3"/>
      <c r="E1188" s="12" t="s">
        <v>3922</v>
      </c>
      <c r="F1188" s="3"/>
      <c r="G1188" s="635"/>
      <c r="H1188" s="3"/>
      <c r="I1188" s="5">
        <v>340</v>
      </c>
      <c r="J1188" s="5"/>
      <c r="K1188" s="5"/>
      <c r="L1188" s="3"/>
      <c r="M1188" s="6"/>
      <c r="N1188" s="690"/>
      <c r="O1188" s="690"/>
      <c r="P1188" s="29"/>
      <c r="Q1188" s="11"/>
      <c r="R1188" s="11"/>
      <c r="S1188" s="11"/>
    </row>
    <row r="1189" spans="1:19" ht="14.25" hidden="1" customHeight="1">
      <c r="A1189" s="3"/>
      <c r="B1189" s="12" t="s">
        <v>2409</v>
      </c>
      <c r="C1189" s="3"/>
      <c r="D1189" s="3"/>
      <c r="E1189" s="12" t="s">
        <v>2410</v>
      </c>
      <c r="F1189" s="3"/>
      <c r="G1189" s="635">
        <v>220</v>
      </c>
      <c r="H1189" s="3"/>
      <c r="I1189" s="5">
        <v>700</v>
      </c>
      <c r="J1189" s="5"/>
      <c r="K1189" s="5"/>
      <c r="L1189" s="3"/>
      <c r="M1189" s="6"/>
      <c r="N1189" s="690"/>
      <c r="O1189" s="690"/>
      <c r="P1189" s="29"/>
      <c r="Q1189" s="11"/>
      <c r="R1189" s="11"/>
      <c r="S1189" s="11"/>
    </row>
    <row r="1190" spans="1:19" ht="14.25" hidden="1" customHeight="1">
      <c r="A1190" s="3"/>
      <c r="B1190" s="12" t="s">
        <v>2411</v>
      </c>
      <c r="C1190" s="3"/>
      <c r="D1190" s="3"/>
      <c r="E1190" s="12" t="s">
        <v>2788</v>
      </c>
      <c r="F1190" s="3"/>
      <c r="G1190" s="635"/>
      <c r="H1190" s="3"/>
      <c r="I1190" s="5">
        <v>1000</v>
      </c>
      <c r="J1190" s="5"/>
      <c r="K1190" s="5"/>
      <c r="L1190" s="3"/>
      <c r="M1190" s="6"/>
      <c r="N1190" s="690"/>
      <c r="O1190" s="690"/>
      <c r="P1190" s="29"/>
      <c r="Q1190" s="11"/>
      <c r="R1190" s="11"/>
      <c r="S1190" s="11"/>
    </row>
    <row r="1191" spans="1:19" ht="14.25" hidden="1" customHeight="1">
      <c r="A1191" s="3"/>
      <c r="B1191" s="12" t="s">
        <v>3923</v>
      </c>
      <c r="C1191" s="3"/>
      <c r="D1191" s="3"/>
      <c r="E1191" s="12" t="s">
        <v>3924</v>
      </c>
      <c r="F1191" s="3"/>
      <c r="G1191" s="635"/>
      <c r="H1191" s="3"/>
      <c r="I1191" s="5">
        <v>500</v>
      </c>
      <c r="J1191" s="5"/>
      <c r="K1191" s="5"/>
      <c r="L1191" s="3"/>
      <c r="M1191" s="6"/>
      <c r="N1191" s="690"/>
      <c r="O1191" s="690"/>
      <c r="P1191" s="29"/>
      <c r="Q1191" s="11"/>
      <c r="R1191" s="11"/>
      <c r="S1191" s="11"/>
    </row>
    <row r="1192" spans="1:19" ht="14.25" hidden="1" customHeight="1">
      <c r="A1192" s="3"/>
      <c r="B1192" s="12" t="s">
        <v>3925</v>
      </c>
      <c r="C1192" s="3"/>
      <c r="D1192" s="3"/>
      <c r="E1192" s="12" t="s">
        <v>3926</v>
      </c>
      <c r="F1192" s="3"/>
      <c r="G1192" s="635"/>
      <c r="H1192" s="3"/>
      <c r="I1192" s="5">
        <v>1</v>
      </c>
      <c r="J1192" s="5"/>
      <c r="K1192" s="5"/>
      <c r="L1192" s="3"/>
      <c r="M1192" s="6"/>
      <c r="N1192" s="690"/>
      <c r="O1192" s="690"/>
      <c r="P1192" s="29"/>
      <c r="Q1192" s="11"/>
      <c r="R1192" s="11"/>
      <c r="S1192" s="11"/>
    </row>
    <row r="1193" spans="1:19" ht="14.25" hidden="1" customHeight="1">
      <c r="A1193" s="3"/>
      <c r="B1193" s="12" t="s">
        <v>3927</v>
      </c>
      <c r="C1193" s="3"/>
      <c r="D1193" s="3"/>
      <c r="E1193" s="12" t="s">
        <v>3926</v>
      </c>
      <c r="F1193" s="3"/>
      <c r="G1193" s="635"/>
      <c r="H1193" s="3"/>
      <c r="I1193" s="5">
        <v>1</v>
      </c>
      <c r="J1193" s="5"/>
      <c r="K1193" s="5"/>
      <c r="L1193" s="3"/>
      <c r="M1193" s="6"/>
      <c r="N1193" s="690"/>
      <c r="O1193" s="690"/>
      <c r="P1193" s="29"/>
      <c r="Q1193" s="11"/>
      <c r="R1193" s="11"/>
      <c r="S1193" s="11"/>
    </row>
    <row r="1194" spans="1:19" ht="14.25" hidden="1" customHeight="1">
      <c r="A1194" s="3"/>
      <c r="B1194" s="12" t="s">
        <v>2461</v>
      </c>
      <c r="C1194" s="3"/>
      <c r="D1194" s="3"/>
      <c r="E1194" s="12" t="s">
        <v>3928</v>
      </c>
      <c r="F1194" s="3"/>
      <c r="G1194" s="635"/>
      <c r="H1194" s="3"/>
      <c r="I1194" s="5">
        <v>1</v>
      </c>
      <c r="J1194" s="5"/>
      <c r="K1194" s="5"/>
      <c r="L1194" s="3"/>
      <c r="M1194" s="6"/>
      <c r="N1194" s="690"/>
      <c r="O1194" s="690"/>
      <c r="P1194" s="29"/>
      <c r="Q1194" s="11"/>
      <c r="R1194" s="11"/>
      <c r="S1194" s="11"/>
    </row>
    <row r="1195" spans="1:19" ht="14.25" hidden="1" customHeight="1">
      <c r="A1195" s="3"/>
      <c r="B1195" s="12" t="s">
        <v>3929</v>
      </c>
      <c r="C1195" s="3"/>
      <c r="D1195" s="3"/>
      <c r="E1195" s="12" t="s">
        <v>3930</v>
      </c>
      <c r="F1195" s="3"/>
      <c r="G1195" s="635"/>
      <c r="H1195" s="3"/>
      <c r="I1195" s="5">
        <v>210</v>
      </c>
      <c r="J1195" s="5"/>
      <c r="K1195" s="5"/>
      <c r="L1195" s="3"/>
      <c r="M1195" s="6"/>
      <c r="N1195" s="690"/>
      <c r="O1195" s="690"/>
      <c r="P1195" s="29"/>
      <c r="Q1195" s="11"/>
      <c r="R1195" s="11"/>
      <c r="S1195" s="11"/>
    </row>
    <row r="1196" spans="1:19" ht="14.25" hidden="1" customHeight="1">
      <c r="A1196" s="3"/>
      <c r="B1196" s="12" t="s">
        <v>2553</v>
      </c>
      <c r="C1196" s="3"/>
      <c r="D1196" s="3"/>
      <c r="E1196" s="12"/>
      <c r="F1196" s="3"/>
      <c r="G1196" s="635"/>
      <c r="H1196" s="3"/>
      <c r="I1196" s="5">
        <v>1</v>
      </c>
      <c r="J1196" s="5"/>
      <c r="K1196" s="5"/>
      <c r="L1196" s="3"/>
      <c r="M1196" s="6"/>
      <c r="N1196" s="690"/>
      <c r="O1196" s="690"/>
      <c r="P1196" s="29"/>
      <c r="Q1196" s="11"/>
      <c r="R1196" s="11"/>
      <c r="S1196" s="11"/>
    </row>
    <row r="1197" spans="1:19" ht="14.25" hidden="1" customHeight="1">
      <c r="A1197" s="3"/>
      <c r="B1197" s="12" t="s">
        <v>3931</v>
      </c>
      <c r="C1197" s="3"/>
      <c r="D1197" s="3"/>
      <c r="E1197" s="12" t="s">
        <v>3919</v>
      </c>
      <c r="F1197" s="3"/>
      <c r="G1197" s="635"/>
      <c r="H1197" s="3"/>
      <c r="I1197" s="5">
        <v>1000</v>
      </c>
      <c r="J1197" s="5"/>
      <c r="K1197" s="5"/>
      <c r="L1197" s="3"/>
      <c r="M1197" s="6"/>
      <c r="N1197" s="690"/>
      <c r="O1197" s="690"/>
      <c r="P1197" s="29"/>
      <c r="Q1197" s="11"/>
      <c r="R1197" s="11"/>
      <c r="S1197" s="11"/>
    </row>
    <row r="1198" spans="1:19" ht="14.25" hidden="1" customHeight="1">
      <c r="A1198" s="3"/>
      <c r="B1198" s="12" t="s">
        <v>3932</v>
      </c>
      <c r="C1198" s="3"/>
      <c r="D1198" s="3"/>
      <c r="E1198" s="12" t="s">
        <v>3933</v>
      </c>
      <c r="F1198" s="3"/>
      <c r="G1198" s="635"/>
      <c r="H1198" s="3"/>
      <c r="I1198" s="5">
        <v>1</v>
      </c>
      <c r="J1198" s="5"/>
      <c r="K1198" s="5"/>
      <c r="L1198" s="3"/>
      <c r="M1198" s="6"/>
      <c r="N1198" s="690"/>
      <c r="O1198" s="690"/>
      <c r="P1198" s="29"/>
      <c r="Q1198" s="11"/>
      <c r="R1198" s="11"/>
      <c r="S1198" s="11"/>
    </row>
    <row r="1199" spans="1:19" ht="14.25" hidden="1" customHeight="1">
      <c r="A1199" s="3"/>
      <c r="B1199" s="12" t="s">
        <v>3934</v>
      </c>
      <c r="C1199" s="3"/>
      <c r="D1199" s="3"/>
      <c r="E1199" s="12" t="s">
        <v>2822</v>
      </c>
      <c r="F1199" s="3"/>
      <c r="G1199" s="635"/>
      <c r="H1199" s="3"/>
      <c r="I1199" s="5">
        <v>500</v>
      </c>
      <c r="J1199" s="5"/>
      <c r="K1199" s="5"/>
      <c r="L1199" s="3"/>
      <c r="M1199" s="6"/>
      <c r="N1199" s="690"/>
      <c r="O1199" s="690"/>
      <c r="P1199" s="29"/>
      <c r="Q1199" s="11"/>
      <c r="R1199" s="11"/>
      <c r="S1199" s="11"/>
    </row>
    <row r="1200" spans="1:19" ht="14.25" hidden="1" customHeight="1">
      <c r="A1200" s="3"/>
      <c r="B1200" s="12" t="s">
        <v>261</v>
      </c>
      <c r="C1200" s="3"/>
      <c r="D1200" s="3"/>
      <c r="E1200" s="12" t="s">
        <v>2709</v>
      </c>
      <c r="F1200" s="3"/>
      <c r="G1200" s="635">
        <v>41.9</v>
      </c>
      <c r="H1200" s="3">
        <v>1000</v>
      </c>
      <c r="I1200" s="5">
        <v>500</v>
      </c>
      <c r="J1200" s="5"/>
      <c r="K1200" s="5"/>
      <c r="L1200" s="3"/>
      <c r="M1200" s="6"/>
      <c r="N1200" s="690"/>
      <c r="O1200" s="690"/>
      <c r="P1200" s="29"/>
      <c r="Q1200" s="11"/>
      <c r="R1200" s="11"/>
      <c r="S1200" s="11"/>
    </row>
    <row r="1201" spans="1:19" ht="14.25" hidden="1" customHeight="1">
      <c r="A1201" s="3"/>
      <c r="B1201" s="12" t="s">
        <v>452</v>
      </c>
      <c r="C1201" s="3"/>
      <c r="D1201" s="3"/>
      <c r="E1201" s="12" t="s">
        <v>3935</v>
      </c>
      <c r="F1201" s="3"/>
      <c r="G1201" s="635"/>
      <c r="H1201" s="3"/>
      <c r="I1201" s="5">
        <v>400</v>
      </c>
      <c r="J1201" s="5"/>
      <c r="K1201" s="5"/>
      <c r="L1201" s="3"/>
      <c r="M1201" s="6"/>
      <c r="N1201" s="690"/>
      <c r="O1201" s="690"/>
      <c r="P1201" s="29"/>
      <c r="Q1201" s="11"/>
      <c r="R1201" s="11"/>
      <c r="S1201" s="11"/>
    </row>
    <row r="1202" spans="1:19" ht="14.25" hidden="1" customHeight="1">
      <c r="A1202" s="3"/>
      <c r="B1202" s="12" t="s">
        <v>452</v>
      </c>
      <c r="C1202" s="3"/>
      <c r="D1202" s="3"/>
      <c r="E1202" s="12" t="s">
        <v>3936</v>
      </c>
      <c r="F1202" s="3"/>
      <c r="G1202" s="635"/>
      <c r="H1202" s="3"/>
      <c r="I1202" s="5">
        <v>720</v>
      </c>
      <c r="J1202" s="5"/>
      <c r="K1202" s="5"/>
      <c r="L1202" s="3"/>
      <c r="M1202" s="6"/>
      <c r="N1202" s="690"/>
      <c r="O1202" s="690"/>
      <c r="P1202" s="29"/>
      <c r="Q1202" s="11"/>
      <c r="R1202" s="11"/>
      <c r="S1202" s="11"/>
    </row>
    <row r="1203" spans="1:19" ht="14.25" hidden="1" customHeight="1">
      <c r="A1203" s="3"/>
      <c r="B1203" s="12" t="s">
        <v>452</v>
      </c>
      <c r="C1203" s="3"/>
      <c r="D1203" s="3"/>
      <c r="E1203" s="12" t="s">
        <v>2769</v>
      </c>
      <c r="F1203" s="3"/>
      <c r="G1203" s="635">
        <v>132.5</v>
      </c>
      <c r="H1203" s="3">
        <v>1500</v>
      </c>
      <c r="I1203" s="5">
        <v>500</v>
      </c>
      <c r="J1203" s="5"/>
      <c r="K1203" s="5"/>
      <c r="L1203" s="3"/>
      <c r="M1203" s="6"/>
      <c r="N1203" s="690"/>
      <c r="O1203" s="690"/>
      <c r="P1203" s="29"/>
      <c r="Q1203" s="11"/>
      <c r="R1203" s="11"/>
      <c r="S1203" s="11"/>
    </row>
    <row r="1204" spans="1:19" ht="14.25" hidden="1" customHeight="1">
      <c r="A1204" s="3"/>
      <c r="B1204" s="12" t="s">
        <v>452</v>
      </c>
      <c r="C1204" s="3"/>
      <c r="D1204" s="3"/>
      <c r="E1204" s="12" t="s">
        <v>3937</v>
      </c>
      <c r="F1204" s="3"/>
      <c r="G1204" s="635"/>
      <c r="H1204" s="3"/>
      <c r="I1204" s="5">
        <v>750</v>
      </c>
      <c r="J1204" s="5"/>
      <c r="K1204" s="5"/>
      <c r="L1204" s="3"/>
      <c r="M1204" s="6"/>
      <c r="N1204" s="690"/>
      <c r="O1204" s="690"/>
      <c r="P1204" s="29"/>
      <c r="Q1204" s="11"/>
      <c r="R1204" s="11"/>
      <c r="S1204" s="11"/>
    </row>
    <row r="1205" spans="1:19" ht="14.25" hidden="1" customHeight="1">
      <c r="A1205" s="3"/>
      <c r="B1205" s="12" t="s">
        <v>452</v>
      </c>
      <c r="C1205" s="3"/>
      <c r="D1205" s="3"/>
      <c r="E1205" s="12" t="s">
        <v>3938</v>
      </c>
      <c r="F1205" s="3"/>
      <c r="G1205" s="635">
        <v>98</v>
      </c>
      <c r="H1205" s="3"/>
      <c r="I1205" s="5">
        <v>1000</v>
      </c>
      <c r="J1205" s="5"/>
      <c r="K1205" s="5"/>
      <c r="L1205" s="3"/>
      <c r="M1205" s="6"/>
      <c r="N1205" s="690"/>
      <c r="O1205" s="690"/>
      <c r="P1205" s="29"/>
      <c r="Q1205" s="11"/>
      <c r="R1205" s="11"/>
      <c r="S1205" s="11"/>
    </row>
    <row r="1206" spans="1:19" ht="14.25" hidden="1" customHeight="1">
      <c r="A1206" s="3"/>
      <c r="B1206" s="12" t="s">
        <v>459</v>
      </c>
      <c r="C1206" s="3"/>
      <c r="D1206" s="3"/>
      <c r="E1206" s="12" t="s">
        <v>3939</v>
      </c>
      <c r="F1206" s="3"/>
      <c r="G1206" s="635"/>
      <c r="H1206" s="3"/>
      <c r="I1206" s="5">
        <v>400</v>
      </c>
      <c r="J1206" s="5"/>
      <c r="K1206" s="5"/>
      <c r="L1206" s="3"/>
      <c r="M1206" s="6"/>
      <c r="N1206" s="690"/>
      <c r="O1206" s="690"/>
      <c r="P1206" s="29"/>
      <c r="Q1206" s="11"/>
      <c r="R1206" s="11"/>
      <c r="S1206" s="11"/>
    </row>
    <row r="1207" spans="1:19" ht="14.25" hidden="1" customHeight="1">
      <c r="A1207" s="3"/>
      <c r="B1207" s="12" t="s">
        <v>847</v>
      </c>
      <c r="C1207" s="3"/>
      <c r="D1207" s="3"/>
      <c r="E1207" s="12" t="s">
        <v>3256</v>
      </c>
      <c r="F1207" s="3"/>
      <c r="G1207" s="635">
        <v>1564.8</v>
      </c>
      <c r="H1207" s="3"/>
      <c r="I1207" s="5">
        <v>48</v>
      </c>
      <c r="J1207" s="5"/>
      <c r="K1207" s="5"/>
      <c r="L1207" s="3"/>
      <c r="M1207" s="6"/>
      <c r="N1207" s="690"/>
      <c r="O1207" s="690"/>
      <c r="P1207" s="29"/>
      <c r="Q1207" s="11"/>
      <c r="R1207" s="11"/>
      <c r="S1207" s="11"/>
    </row>
    <row r="1208" spans="1:19" ht="14.25" hidden="1" customHeight="1">
      <c r="A1208" s="3"/>
      <c r="B1208" s="12" t="s">
        <v>3940</v>
      </c>
      <c r="C1208" s="3"/>
      <c r="D1208" s="3"/>
      <c r="E1208" s="12" t="s">
        <v>3331</v>
      </c>
      <c r="F1208" s="3"/>
      <c r="G1208" s="635">
        <v>1018.7</v>
      </c>
      <c r="H1208" s="3"/>
      <c r="I1208" s="5">
        <v>48</v>
      </c>
      <c r="J1208" s="5"/>
      <c r="K1208" s="5"/>
      <c r="L1208" s="3"/>
      <c r="M1208" s="6"/>
      <c r="N1208" s="690"/>
      <c r="O1208" s="690"/>
      <c r="P1208" s="29"/>
      <c r="Q1208" s="11"/>
      <c r="R1208" s="11"/>
      <c r="S1208" s="11"/>
    </row>
    <row r="1209" spans="1:19" ht="14.25" hidden="1" customHeight="1">
      <c r="A1209" s="3"/>
      <c r="B1209" s="12" t="s">
        <v>3941</v>
      </c>
      <c r="C1209" s="3"/>
      <c r="D1209" s="3"/>
      <c r="E1209" s="12" t="s">
        <v>3331</v>
      </c>
      <c r="F1209" s="3"/>
      <c r="G1209" s="635">
        <v>1002.65</v>
      </c>
      <c r="H1209" s="3"/>
      <c r="I1209" s="5">
        <v>48</v>
      </c>
      <c r="J1209" s="5"/>
      <c r="K1209" s="5"/>
      <c r="L1209" s="3"/>
      <c r="M1209" s="6"/>
      <c r="N1209" s="690"/>
      <c r="O1209" s="690"/>
      <c r="P1209" s="29"/>
      <c r="Q1209" s="11"/>
      <c r="R1209" s="11"/>
      <c r="S1209" s="11"/>
    </row>
    <row r="1210" spans="1:19" ht="14.25" hidden="1" customHeight="1">
      <c r="A1210" s="3"/>
      <c r="B1210" s="12" t="s">
        <v>3942</v>
      </c>
      <c r="C1210" s="3"/>
      <c r="D1210" s="3"/>
      <c r="E1210" s="12" t="s">
        <v>3331</v>
      </c>
      <c r="F1210" s="3"/>
      <c r="G1210" s="635">
        <v>1007.15</v>
      </c>
      <c r="H1210" s="3"/>
      <c r="I1210" s="5">
        <v>48</v>
      </c>
      <c r="J1210" s="5"/>
      <c r="K1210" s="5"/>
      <c r="L1210" s="3"/>
      <c r="M1210" s="6"/>
      <c r="N1210" s="690"/>
      <c r="O1210" s="690"/>
      <c r="P1210" s="29"/>
      <c r="Q1210" s="11"/>
      <c r="R1210" s="11"/>
      <c r="S1210" s="11"/>
    </row>
    <row r="1211" spans="1:19" ht="14.25" hidden="1" customHeight="1">
      <c r="A1211" s="3"/>
      <c r="B1211" s="12" t="s">
        <v>3943</v>
      </c>
      <c r="C1211" s="3"/>
      <c r="D1211" s="3"/>
      <c r="E1211" s="12" t="s">
        <v>3331</v>
      </c>
      <c r="F1211" s="3"/>
      <c r="G1211" s="635">
        <v>1002.72</v>
      </c>
      <c r="H1211" s="3"/>
      <c r="I1211" s="5">
        <v>48</v>
      </c>
      <c r="J1211" s="5"/>
      <c r="K1211" s="5"/>
      <c r="L1211" s="3"/>
      <c r="M1211" s="6"/>
      <c r="N1211" s="690"/>
      <c r="O1211" s="690"/>
      <c r="P1211" s="29"/>
      <c r="Q1211" s="11"/>
      <c r="R1211" s="11"/>
      <c r="S1211" s="11"/>
    </row>
    <row r="1212" spans="1:19" ht="14.25" hidden="1" customHeight="1">
      <c r="A1212" s="3"/>
      <c r="B1212" s="12" t="s">
        <v>3944</v>
      </c>
      <c r="C1212" s="3"/>
      <c r="D1212" s="3"/>
      <c r="E1212" s="12" t="s">
        <v>3331</v>
      </c>
      <c r="F1212" s="3"/>
      <c r="G1212" s="635">
        <v>998.4</v>
      </c>
      <c r="H1212" s="3"/>
      <c r="I1212" s="5">
        <v>48</v>
      </c>
      <c r="J1212" s="5"/>
      <c r="K1212" s="5"/>
      <c r="L1212" s="3"/>
      <c r="M1212" s="6"/>
      <c r="N1212" s="690"/>
      <c r="O1212" s="690"/>
      <c r="P1212" s="29"/>
      <c r="Q1212" s="11"/>
      <c r="R1212" s="11"/>
      <c r="S1212" s="11"/>
    </row>
    <row r="1213" spans="1:19" ht="14.25" hidden="1" customHeight="1">
      <c r="A1213" s="3"/>
      <c r="B1213" s="12" t="s">
        <v>849</v>
      </c>
      <c r="C1213" s="3"/>
      <c r="D1213" s="3"/>
      <c r="E1213" s="12" t="s">
        <v>3331</v>
      </c>
      <c r="F1213" s="3"/>
      <c r="G1213" s="635">
        <v>1197.1500000000001</v>
      </c>
      <c r="H1213" s="3"/>
      <c r="I1213" s="5">
        <v>48</v>
      </c>
      <c r="J1213" s="5"/>
      <c r="K1213" s="5"/>
      <c r="L1213" s="3"/>
      <c r="M1213" s="6"/>
      <c r="N1213" s="690"/>
      <c r="O1213" s="690"/>
      <c r="P1213" s="29"/>
      <c r="Q1213" s="11"/>
      <c r="R1213" s="11"/>
      <c r="S1213" s="11"/>
    </row>
    <row r="1214" spans="1:19" ht="14.25" hidden="1" customHeight="1">
      <c r="A1214" s="3"/>
      <c r="B1214" s="12" t="s">
        <v>851</v>
      </c>
      <c r="C1214" s="3"/>
      <c r="D1214" s="3"/>
      <c r="E1214" s="12" t="s">
        <v>3256</v>
      </c>
      <c r="F1214" s="3"/>
      <c r="G1214" s="635">
        <v>1032</v>
      </c>
      <c r="H1214" s="3"/>
      <c r="I1214" s="5">
        <v>48</v>
      </c>
      <c r="J1214" s="5"/>
      <c r="K1214" s="5"/>
      <c r="L1214" s="3"/>
      <c r="M1214" s="6"/>
      <c r="N1214" s="690"/>
      <c r="O1214" s="690"/>
      <c r="P1214" s="29"/>
      <c r="Q1214" s="11"/>
      <c r="R1214" s="11"/>
      <c r="S1214" s="11"/>
    </row>
    <row r="1215" spans="1:19" ht="14.25" hidden="1" customHeight="1">
      <c r="A1215" s="3"/>
      <c r="B1215" s="12" t="s">
        <v>852</v>
      </c>
      <c r="C1215" s="3"/>
      <c r="D1215" s="3"/>
      <c r="E1215" s="12" t="s">
        <v>3331</v>
      </c>
      <c r="F1215" s="3"/>
      <c r="G1215" s="635">
        <v>1189.0999999999999</v>
      </c>
      <c r="H1215" s="3"/>
      <c r="I1215" s="5">
        <v>48</v>
      </c>
      <c r="J1215" s="5"/>
      <c r="K1215" s="5"/>
      <c r="L1215" s="3"/>
      <c r="M1215" s="6"/>
      <c r="N1215" s="690"/>
      <c r="O1215" s="690"/>
      <c r="P1215" s="29"/>
      <c r="Q1215" s="11"/>
      <c r="R1215" s="11"/>
      <c r="S1215" s="11"/>
    </row>
    <row r="1216" spans="1:19" ht="14.25" hidden="1" customHeight="1">
      <c r="A1216" s="3"/>
      <c r="B1216" s="12" t="s">
        <v>853</v>
      </c>
      <c r="C1216" s="3"/>
      <c r="D1216" s="3"/>
      <c r="E1216" s="12" t="s">
        <v>3331</v>
      </c>
      <c r="F1216" s="3"/>
      <c r="G1216" s="635">
        <v>1009.44</v>
      </c>
      <c r="H1216" s="3">
        <v>32</v>
      </c>
      <c r="I1216" s="5">
        <v>48</v>
      </c>
      <c r="J1216" s="5"/>
      <c r="K1216" s="5"/>
      <c r="L1216" s="3"/>
      <c r="M1216" s="6"/>
      <c r="N1216" s="690"/>
      <c r="O1216" s="690"/>
      <c r="P1216" s="29"/>
      <c r="Q1216" s="11"/>
      <c r="R1216" s="11"/>
      <c r="S1216" s="11"/>
    </row>
    <row r="1217" spans="1:19" ht="14.25" hidden="1" customHeight="1">
      <c r="A1217" s="3"/>
      <c r="B1217" s="12" t="s">
        <v>853</v>
      </c>
      <c r="C1217" s="3"/>
      <c r="D1217" s="3"/>
      <c r="E1217" s="12" t="s">
        <v>3256</v>
      </c>
      <c r="F1217" s="3"/>
      <c r="G1217" s="635">
        <v>1017.6</v>
      </c>
      <c r="H1217" s="3"/>
      <c r="I1217" s="5">
        <v>48</v>
      </c>
      <c r="J1217" s="5"/>
      <c r="K1217" s="5"/>
      <c r="L1217" s="3"/>
      <c r="M1217" s="6"/>
      <c r="N1217" s="690"/>
      <c r="O1217" s="690"/>
      <c r="P1217" s="29"/>
      <c r="Q1217" s="11"/>
      <c r="R1217" s="11"/>
      <c r="S1217" s="11"/>
    </row>
    <row r="1218" spans="1:19" ht="14.25" hidden="1" customHeight="1">
      <c r="A1218" s="3"/>
      <c r="B1218" s="12" t="s">
        <v>3945</v>
      </c>
      <c r="C1218" s="3"/>
      <c r="D1218" s="3"/>
      <c r="E1218" s="12" t="s">
        <v>3946</v>
      </c>
      <c r="F1218" s="3"/>
      <c r="G1218" s="635"/>
      <c r="H1218" s="3"/>
      <c r="I1218" s="5">
        <v>1000</v>
      </c>
      <c r="J1218" s="5"/>
      <c r="K1218" s="5"/>
      <c r="L1218" s="3"/>
      <c r="M1218" s="6"/>
      <c r="N1218" s="690"/>
      <c r="O1218" s="690"/>
      <c r="P1218" s="29"/>
      <c r="Q1218" s="11"/>
      <c r="R1218" s="11"/>
      <c r="S1218" s="11"/>
    </row>
    <row r="1219" spans="1:19" ht="14.25" hidden="1" customHeight="1">
      <c r="A1219" s="3"/>
      <c r="B1219" s="12" t="s">
        <v>3945</v>
      </c>
      <c r="C1219" s="3"/>
      <c r="D1219" s="3"/>
      <c r="E1219" s="12" t="s">
        <v>2822</v>
      </c>
      <c r="F1219" s="3"/>
      <c r="G1219" s="635"/>
      <c r="H1219" s="3"/>
      <c r="I1219" s="5">
        <v>500</v>
      </c>
      <c r="J1219" s="5"/>
      <c r="K1219" s="5"/>
      <c r="L1219" s="3"/>
      <c r="M1219" s="6"/>
      <c r="N1219" s="690"/>
      <c r="O1219" s="690"/>
      <c r="P1219" s="29"/>
      <c r="Q1219" s="11"/>
      <c r="R1219" s="11"/>
      <c r="S1219" s="11"/>
    </row>
    <row r="1220" spans="1:19" ht="14.25" hidden="1" customHeight="1">
      <c r="A1220" s="3"/>
      <c r="B1220" s="12" t="s">
        <v>3947</v>
      </c>
      <c r="C1220" s="3"/>
      <c r="D1220" s="3"/>
      <c r="E1220" s="12" t="s">
        <v>3948</v>
      </c>
      <c r="F1220" s="3"/>
      <c r="G1220" s="635"/>
      <c r="H1220" s="3"/>
      <c r="I1220" s="5">
        <v>410</v>
      </c>
      <c r="J1220" s="5"/>
      <c r="K1220" s="5"/>
      <c r="L1220" s="3"/>
      <c r="M1220" s="6"/>
      <c r="N1220" s="690"/>
      <c r="O1220" s="690"/>
      <c r="P1220" s="29"/>
      <c r="Q1220" s="11"/>
      <c r="R1220" s="11"/>
      <c r="S1220" s="11"/>
    </row>
    <row r="1221" spans="1:19" ht="14.25" hidden="1" customHeight="1">
      <c r="A1221" s="3"/>
      <c r="B1221" s="12" t="s">
        <v>3949</v>
      </c>
      <c r="C1221" s="3"/>
      <c r="D1221" s="3"/>
      <c r="E1221" s="12" t="s">
        <v>2821</v>
      </c>
      <c r="F1221" s="3"/>
      <c r="G1221" s="635"/>
      <c r="H1221" s="3"/>
      <c r="I1221" s="5">
        <v>500</v>
      </c>
      <c r="J1221" s="5"/>
      <c r="K1221" s="5"/>
      <c r="L1221" s="3"/>
      <c r="M1221" s="6"/>
      <c r="N1221" s="690"/>
      <c r="O1221" s="690"/>
      <c r="P1221" s="29"/>
      <c r="Q1221" s="11"/>
      <c r="R1221" s="11"/>
      <c r="S1221" s="11"/>
    </row>
    <row r="1222" spans="1:19" ht="14.25" hidden="1" customHeight="1">
      <c r="A1222" s="3"/>
      <c r="B1222" s="12" t="s">
        <v>3950</v>
      </c>
      <c r="C1222" s="3"/>
      <c r="D1222" s="3"/>
      <c r="E1222" s="12" t="s">
        <v>3951</v>
      </c>
      <c r="F1222" s="3"/>
      <c r="G1222" s="635"/>
      <c r="H1222" s="3"/>
      <c r="I1222" s="5">
        <v>500</v>
      </c>
      <c r="J1222" s="5"/>
      <c r="K1222" s="5"/>
      <c r="L1222" s="3"/>
      <c r="M1222" s="6"/>
      <c r="N1222" s="690"/>
      <c r="O1222" s="690"/>
      <c r="P1222" s="29"/>
      <c r="Q1222" s="11"/>
      <c r="R1222" s="11"/>
      <c r="S1222" s="11"/>
    </row>
    <row r="1223" spans="1:19" ht="14.25" hidden="1" customHeight="1">
      <c r="A1223" s="3"/>
      <c r="B1223" s="12" t="s">
        <v>3952</v>
      </c>
      <c r="C1223" s="3"/>
      <c r="D1223" s="3"/>
      <c r="E1223" s="12" t="s">
        <v>3953</v>
      </c>
      <c r="F1223" s="3"/>
      <c r="G1223" s="635"/>
      <c r="H1223" s="3"/>
      <c r="I1223" s="5">
        <v>500</v>
      </c>
      <c r="J1223" s="5"/>
      <c r="K1223" s="5"/>
      <c r="L1223" s="3"/>
      <c r="M1223" s="6"/>
      <c r="N1223" s="690"/>
      <c r="O1223" s="690"/>
      <c r="P1223" s="29"/>
      <c r="Q1223" s="11"/>
      <c r="R1223" s="11"/>
      <c r="S1223" s="11"/>
    </row>
    <row r="1224" spans="1:19" ht="14.25" hidden="1" customHeight="1">
      <c r="A1224" s="3"/>
      <c r="B1224" s="12" t="s">
        <v>1204</v>
      </c>
      <c r="C1224" s="3"/>
      <c r="D1224" s="3"/>
      <c r="E1224" s="12" t="s">
        <v>2820</v>
      </c>
      <c r="F1224" s="3"/>
      <c r="G1224" s="635"/>
      <c r="H1224" s="3"/>
      <c r="I1224" s="5">
        <v>400</v>
      </c>
      <c r="J1224" s="5"/>
      <c r="K1224" s="5"/>
      <c r="L1224" s="3"/>
      <c r="M1224" s="6"/>
      <c r="N1224" s="690"/>
      <c r="O1224" s="690"/>
      <c r="P1224" s="29"/>
      <c r="Q1224" s="11"/>
      <c r="R1224" s="11"/>
      <c r="S1224" s="11"/>
    </row>
    <row r="1225" spans="1:19" ht="14.25" hidden="1" customHeight="1">
      <c r="A1225" s="3"/>
      <c r="B1225" s="12" t="s">
        <v>1344</v>
      </c>
      <c r="C1225" s="3"/>
      <c r="D1225" s="3"/>
      <c r="E1225" s="12" t="s">
        <v>3954</v>
      </c>
      <c r="F1225" s="3"/>
      <c r="G1225" s="635"/>
      <c r="H1225" s="3"/>
      <c r="I1225" s="5">
        <v>500</v>
      </c>
      <c r="J1225" s="5"/>
      <c r="K1225" s="5"/>
      <c r="L1225" s="3"/>
      <c r="M1225" s="6"/>
      <c r="N1225" s="690"/>
      <c r="O1225" s="690"/>
      <c r="P1225" s="29"/>
      <c r="Q1225" s="11"/>
      <c r="R1225" s="11"/>
      <c r="S1225" s="11"/>
    </row>
    <row r="1226" spans="1:19" ht="14.25" hidden="1" customHeight="1">
      <c r="A1226" s="3"/>
      <c r="B1226" s="12" t="s">
        <v>1344</v>
      </c>
      <c r="C1226" s="3"/>
      <c r="D1226" s="3"/>
      <c r="E1226" s="12" t="s">
        <v>1345</v>
      </c>
      <c r="F1226" s="3"/>
      <c r="G1226" s="635">
        <v>129</v>
      </c>
      <c r="H1226" s="3"/>
      <c r="I1226" s="5">
        <v>454</v>
      </c>
      <c r="J1226" s="5"/>
      <c r="K1226" s="5"/>
      <c r="L1226" s="3"/>
      <c r="M1226" s="6"/>
      <c r="N1226" s="690"/>
      <c r="O1226" s="690"/>
      <c r="P1226" s="29"/>
      <c r="Q1226" s="11"/>
      <c r="R1226" s="11"/>
      <c r="S1226" s="11"/>
    </row>
    <row r="1227" spans="1:19" ht="14.25" hidden="1" customHeight="1">
      <c r="A1227" s="3"/>
      <c r="B1227" s="12" t="s">
        <v>3955</v>
      </c>
      <c r="C1227" s="3"/>
      <c r="D1227" s="3"/>
      <c r="E1227" s="12" t="s">
        <v>3241</v>
      </c>
      <c r="F1227" s="3"/>
      <c r="G1227" s="635"/>
      <c r="H1227" s="3"/>
      <c r="I1227" s="5">
        <v>1000</v>
      </c>
      <c r="J1227" s="5"/>
      <c r="K1227" s="5"/>
      <c r="L1227" s="3"/>
      <c r="M1227" s="6"/>
      <c r="N1227" s="690"/>
      <c r="O1227" s="690"/>
      <c r="P1227" s="29"/>
      <c r="Q1227" s="11"/>
      <c r="R1227" s="11"/>
      <c r="S1227" s="11"/>
    </row>
    <row r="1228" spans="1:19" ht="14.25" hidden="1" customHeight="1">
      <c r="A1228" s="3"/>
      <c r="B1228" s="12" t="s">
        <v>3955</v>
      </c>
      <c r="C1228" s="3"/>
      <c r="D1228" s="3"/>
      <c r="E1228" s="12" t="s">
        <v>2821</v>
      </c>
      <c r="F1228" s="3"/>
      <c r="G1228" s="635">
        <v>78.75</v>
      </c>
      <c r="H1228" s="3"/>
      <c r="I1228" s="5">
        <v>500</v>
      </c>
      <c r="J1228" s="5"/>
      <c r="K1228" s="5"/>
      <c r="L1228" s="3"/>
      <c r="M1228" s="6"/>
      <c r="N1228" s="690"/>
      <c r="O1228" s="690"/>
      <c r="P1228" s="29"/>
      <c r="Q1228" s="11"/>
      <c r="R1228" s="11"/>
      <c r="S1228" s="11"/>
    </row>
    <row r="1229" spans="1:19" ht="14.25" hidden="1" customHeight="1">
      <c r="A1229" s="3"/>
      <c r="B1229" s="12" t="s">
        <v>1402</v>
      </c>
      <c r="C1229" s="3"/>
      <c r="D1229" s="3"/>
      <c r="E1229" s="12" t="s">
        <v>2788</v>
      </c>
      <c r="F1229" s="3"/>
      <c r="G1229" s="635"/>
      <c r="H1229" s="3"/>
      <c r="I1229" s="5">
        <v>1000</v>
      </c>
      <c r="J1229" s="5"/>
      <c r="K1229" s="5"/>
      <c r="L1229" s="3"/>
      <c r="M1229" s="6"/>
      <c r="N1229" s="690"/>
      <c r="O1229" s="690"/>
      <c r="P1229" s="29"/>
      <c r="Q1229" s="11"/>
      <c r="R1229" s="11"/>
      <c r="S1229" s="11"/>
    </row>
    <row r="1230" spans="1:19" ht="14.25" hidden="1" customHeight="1">
      <c r="A1230" s="3"/>
      <c r="B1230" s="12" t="s">
        <v>1402</v>
      </c>
      <c r="C1230" s="3"/>
      <c r="D1230" s="3"/>
      <c r="E1230" s="12" t="s">
        <v>2710</v>
      </c>
      <c r="F1230" s="3"/>
      <c r="G1230" s="635">
        <v>47</v>
      </c>
      <c r="H1230" s="3"/>
      <c r="I1230" s="5">
        <v>800</v>
      </c>
      <c r="J1230" s="5"/>
      <c r="K1230" s="5"/>
      <c r="L1230" s="3"/>
      <c r="M1230" s="6"/>
      <c r="N1230" s="690"/>
      <c r="O1230" s="690"/>
      <c r="P1230" s="29"/>
      <c r="Q1230" s="11"/>
      <c r="R1230" s="11"/>
      <c r="S1230" s="11"/>
    </row>
    <row r="1231" spans="1:19" ht="14.25" hidden="1" customHeight="1">
      <c r="A1231" s="3"/>
      <c r="B1231" s="12" t="s">
        <v>1441</v>
      </c>
      <c r="C1231" s="3"/>
      <c r="D1231" s="3"/>
      <c r="E1231" s="12" t="s">
        <v>3956</v>
      </c>
      <c r="F1231" s="3"/>
      <c r="G1231" s="635"/>
      <c r="H1231" s="3"/>
      <c r="I1231" s="5">
        <v>1000</v>
      </c>
      <c r="J1231" s="5"/>
      <c r="K1231" s="5"/>
      <c r="L1231" s="3"/>
      <c r="M1231" s="6"/>
      <c r="N1231" s="690"/>
      <c r="O1231" s="690"/>
      <c r="P1231" s="29"/>
      <c r="Q1231" s="11"/>
      <c r="R1231" s="11"/>
      <c r="S1231" s="11"/>
    </row>
    <row r="1232" spans="1:19" ht="14.25" hidden="1" customHeight="1">
      <c r="A1232" s="3"/>
      <c r="B1232" s="12" t="s">
        <v>1441</v>
      </c>
      <c r="C1232" s="3"/>
      <c r="D1232" s="3"/>
      <c r="E1232" s="12" t="s">
        <v>3613</v>
      </c>
      <c r="F1232" s="3"/>
      <c r="G1232" s="635"/>
      <c r="H1232" s="3"/>
      <c r="I1232" s="5">
        <v>1000</v>
      </c>
      <c r="J1232" s="5"/>
      <c r="K1232" s="5"/>
      <c r="L1232" s="3"/>
      <c r="M1232" s="6"/>
      <c r="N1232" s="690"/>
      <c r="O1232" s="690"/>
      <c r="P1232" s="29"/>
      <c r="Q1232" s="11"/>
      <c r="R1232" s="11"/>
      <c r="S1232" s="11"/>
    </row>
    <row r="1233" spans="1:19" ht="14.25" hidden="1" customHeight="1">
      <c r="A1233" s="3"/>
      <c r="B1233" s="12" t="s">
        <v>1441</v>
      </c>
      <c r="C1233" s="3"/>
      <c r="D1233" s="3"/>
      <c r="E1233" s="12" t="s">
        <v>3957</v>
      </c>
      <c r="F1233" s="3"/>
      <c r="G1233" s="635"/>
      <c r="H1233" s="3"/>
      <c r="I1233" s="5">
        <v>400</v>
      </c>
      <c r="J1233" s="5"/>
      <c r="K1233" s="5"/>
      <c r="L1233" s="3"/>
      <c r="M1233" s="6"/>
      <c r="N1233" s="690"/>
      <c r="O1233" s="690"/>
      <c r="P1233" s="29"/>
      <c r="Q1233" s="11"/>
      <c r="R1233" s="11"/>
      <c r="S1233" s="11"/>
    </row>
    <row r="1234" spans="1:19" ht="14.25" hidden="1" customHeight="1">
      <c r="A1234" s="3"/>
      <c r="B1234" s="12" t="s">
        <v>1441</v>
      </c>
      <c r="C1234" s="3"/>
      <c r="D1234" s="3"/>
      <c r="E1234" s="12" t="s">
        <v>3958</v>
      </c>
      <c r="F1234" s="3"/>
      <c r="G1234" s="635"/>
      <c r="H1234" s="3"/>
      <c r="I1234" s="5">
        <v>900</v>
      </c>
      <c r="J1234" s="5"/>
      <c r="K1234" s="5"/>
      <c r="L1234" s="3"/>
      <c r="M1234" s="6"/>
      <c r="N1234" s="690"/>
      <c r="O1234" s="690"/>
      <c r="P1234" s="29"/>
      <c r="Q1234" s="11"/>
      <c r="R1234" s="11"/>
      <c r="S1234" s="11"/>
    </row>
    <row r="1235" spans="1:19" ht="14.25" hidden="1" customHeight="1">
      <c r="A1235" s="3"/>
      <c r="B1235" s="12" t="s">
        <v>1444</v>
      </c>
      <c r="C1235" s="3"/>
      <c r="D1235" s="3"/>
      <c r="E1235" s="12" t="s">
        <v>2821</v>
      </c>
      <c r="F1235" s="3"/>
      <c r="G1235" s="635"/>
      <c r="H1235" s="3"/>
      <c r="I1235" s="5">
        <v>500</v>
      </c>
      <c r="J1235" s="5"/>
      <c r="K1235" s="5"/>
      <c r="L1235" s="3"/>
      <c r="M1235" s="6"/>
      <c r="N1235" s="690"/>
      <c r="O1235" s="690"/>
      <c r="P1235" s="29"/>
      <c r="Q1235" s="11"/>
      <c r="R1235" s="11"/>
      <c r="S1235" s="11"/>
    </row>
    <row r="1236" spans="1:19" ht="14.25" hidden="1" customHeight="1">
      <c r="A1236" s="3"/>
      <c r="B1236" s="12" t="s">
        <v>1444</v>
      </c>
      <c r="C1236" s="3"/>
      <c r="D1236" s="3"/>
      <c r="E1236" s="12" t="s">
        <v>3241</v>
      </c>
      <c r="F1236" s="3"/>
      <c r="G1236" s="635"/>
      <c r="H1236" s="3"/>
      <c r="I1236" s="5">
        <v>1000</v>
      </c>
      <c r="J1236" s="5"/>
      <c r="K1236" s="5"/>
      <c r="L1236" s="3"/>
      <c r="M1236" s="6"/>
      <c r="N1236" s="690"/>
      <c r="O1236" s="690"/>
      <c r="P1236" s="29"/>
      <c r="Q1236" s="11"/>
      <c r="R1236" s="11"/>
      <c r="S1236" s="11"/>
    </row>
    <row r="1237" spans="1:19" ht="14.25" hidden="1" customHeight="1">
      <c r="A1237" s="3"/>
      <c r="B1237" s="12" t="s">
        <v>1444</v>
      </c>
      <c r="C1237" s="3"/>
      <c r="D1237" s="3"/>
      <c r="E1237" s="12" t="s">
        <v>2711</v>
      </c>
      <c r="F1237" s="3"/>
      <c r="G1237" s="635">
        <v>296.7</v>
      </c>
      <c r="H1237" s="3">
        <v>8000</v>
      </c>
      <c r="I1237" s="5">
        <v>5000</v>
      </c>
      <c r="J1237" s="5"/>
      <c r="K1237" s="5"/>
      <c r="L1237" s="3"/>
      <c r="M1237" s="6"/>
      <c r="N1237" s="690"/>
      <c r="O1237" s="690"/>
      <c r="P1237" s="29"/>
      <c r="Q1237" s="11"/>
      <c r="R1237" s="11"/>
      <c r="S1237" s="11"/>
    </row>
    <row r="1238" spans="1:19" ht="14.25" hidden="1" customHeight="1">
      <c r="A1238" s="3"/>
      <c r="B1238" s="12" t="s">
        <v>1444</v>
      </c>
      <c r="C1238" s="3"/>
      <c r="D1238" s="3"/>
      <c r="E1238" s="12" t="s">
        <v>3959</v>
      </c>
      <c r="F1238" s="3"/>
      <c r="G1238" s="635"/>
      <c r="H1238" s="3"/>
      <c r="I1238" s="5">
        <v>450</v>
      </c>
      <c r="J1238" s="5"/>
      <c r="K1238" s="5"/>
      <c r="L1238" s="3"/>
      <c r="M1238" s="6"/>
      <c r="N1238" s="690"/>
      <c r="O1238" s="690"/>
      <c r="P1238" s="29"/>
      <c r="Q1238" s="11"/>
      <c r="R1238" s="11"/>
      <c r="S1238" s="11"/>
    </row>
    <row r="1239" spans="1:19" ht="14.25" hidden="1" customHeight="1">
      <c r="A1239" s="3"/>
      <c r="B1239" s="12" t="s">
        <v>1444</v>
      </c>
      <c r="C1239" s="3"/>
      <c r="D1239" s="3"/>
      <c r="E1239" s="12" t="s">
        <v>3960</v>
      </c>
      <c r="F1239" s="3"/>
      <c r="G1239" s="635"/>
      <c r="H1239" s="3"/>
      <c r="I1239" s="5">
        <v>1000</v>
      </c>
      <c r="J1239" s="5"/>
      <c r="K1239" s="5"/>
      <c r="L1239" s="3"/>
      <c r="M1239" s="6"/>
      <c r="N1239" s="690"/>
      <c r="O1239" s="690"/>
      <c r="P1239" s="29"/>
      <c r="Q1239" s="11"/>
      <c r="R1239" s="11"/>
      <c r="S1239" s="11"/>
    </row>
    <row r="1240" spans="1:19" ht="14.25" hidden="1" customHeight="1">
      <c r="A1240" s="3"/>
      <c r="B1240" s="12" t="s">
        <v>1444</v>
      </c>
      <c r="C1240" s="3"/>
      <c r="D1240" s="3"/>
      <c r="E1240" s="12" t="s">
        <v>3961</v>
      </c>
      <c r="F1240" s="3"/>
      <c r="G1240" s="635">
        <v>39.700000000000003</v>
      </c>
      <c r="H1240" s="3"/>
      <c r="I1240" s="5">
        <v>400</v>
      </c>
      <c r="J1240" s="5"/>
      <c r="K1240" s="5"/>
      <c r="L1240" s="3"/>
      <c r="M1240" s="6"/>
      <c r="N1240" s="690"/>
      <c r="O1240" s="690"/>
      <c r="P1240" s="29"/>
      <c r="Q1240" s="11"/>
      <c r="R1240" s="11"/>
      <c r="S1240" s="11"/>
    </row>
    <row r="1241" spans="1:19" ht="14.25" hidden="1" customHeight="1">
      <c r="A1241" s="3"/>
      <c r="B1241" s="12" t="s">
        <v>1494</v>
      </c>
      <c r="C1241" s="3"/>
      <c r="D1241" s="3"/>
      <c r="E1241" s="12" t="s">
        <v>3962</v>
      </c>
      <c r="F1241" s="3"/>
      <c r="G1241" s="635"/>
      <c r="H1241" s="3"/>
      <c r="I1241" s="5">
        <v>454</v>
      </c>
      <c r="J1241" s="5"/>
      <c r="K1241" s="5"/>
      <c r="L1241" s="3"/>
      <c r="M1241" s="6"/>
      <c r="N1241" s="690"/>
      <c r="O1241" s="690"/>
      <c r="P1241" s="29"/>
      <c r="Q1241" s="11"/>
      <c r="R1241" s="11"/>
      <c r="S1241" s="11"/>
    </row>
    <row r="1242" spans="1:19" ht="14.25" hidden="1" customHeight="1">
      <c r="A1242" s="3"/>
      <c r="B1242" s="12" t="s">
        <v>1494</v>
      </c>
      <c r="C1242" s="3"/>
      <c r="D1242" s="3"/>
      <c r="E1242" s="12" t="s">
        <v>2791</v>
      </c>
      <c r="F1242" s="3"/>
      <c r="G1242" s="635">
        <v>30</v>
      </c>
      <c r="H1242" s="3"/>
      <c r="I1242" s="5">
        <v>500</v>
      </c>
      <c r="J1242" s="5"/>
      <c r="K1242" s="5"/>
      <c r="L1242" s="3"/>
      <c r="M1242" s="6"/>
      <c r="N1242" s="690"/>
      <c r="O1242" s="690"/>
      <c r="P1242" s="29"/>
      <c r="Q1242" s="11"/>
      <c r="R1242" s="11"/>
      <c r="S1242" s="11"/>
    </row>
    <row r="1243" spans="1:19" ht="14.25" hidden="1" customHeight="1">
      <c r="A1243" s="3"/>
      <c r="B1243" s="12" t="s">
        <v>1494</v>
      </c>
      <c r="C1243" s="3"/>
      <c r="D1243" s="3"/>
      <c r="E1243" s="12" t="s">
        <v>3230</v>
      </c>
      <c r="F1243" s="3"/>
      <c r="G1243" s="635"/>
      <c r="H1243" s="3"/>
      <c r="I1243" s="5">
        <v>1000</v>
      </c>
      <c r="J1243" s="5"/>
      <c r="K1243" s="5"/>
      <c r="L1243" s="3"/>
      <c r="M1243" s="6"/>
      <c r="N1243" s="690"/>
      <c r="O1243" s="690"/>
      <c r="P1243" s="29"/>
      <c r="Q1243" s="11"/>
      <c r="R1243" s="11"/>
      <c r="S1243" s="11"/>
    </row>
    <row r="1244" spans="1:19" ht="14.25" hidden="1" customHeight="1">
      <c r="A1244" s="3"/>
      <c r="B1244" s="12" t="s">
        <v>3963</v>
      </c>
      <c r="C1244" s="3"/>
      <c r="D1244" s="3"/>
      <c r="E1244" s="12" t="s">
        <v>3964</v>
      </c>
      <c r="F1244" s="3"/>
      <c r="G1244" s="635">
        <v>50</v>
      </c>
      <c r="H1244" s="3"/>
      <c r="I1244" s="5">
        <v>400</v>
      </c>
      <c r="J1244" s="5"/>
      <c r="K1244" s="5"/>
      <c r="L1244" s="3"/>
      <c r="M1244" s="6"/>
      <c r="N1244" s="690"/>
      <c r="O1244" s="690"/>
      <c r="P1244" s="29"/>
      <c r="Q1244" s="11"/>
      <c r="R1244" s="11"/>
      <c r="S1244" s="11"/>
    </row>
    <row r="1245" spans="1:19" ht="14.25" hidden="1" customHeight="1">
      <c r="A1245" s="3"/>
      <c r="B1245" s="12" t="s">
        <v>3963</v>
      </c>
      <c r="C1245" s="3"/>
      <c r="D1245" s="3"/>
      <c r="E1245" s="12" t="s">
        <v>3965</v>
      </c>
      <c r="F1245" s="3"/>
      <c r="G1245" s="635"/>
      <c r="H1245" s="3"/>
      <c r="I1245" s="5">
        <v>500</v>
      </c>
      <c r="J1245" s="5"/>
      <c r="K1245" s="5"/>
      <c r="L1245" s="3"/>
      <c r="M1245" s="6"/>
      <c r="N1245" s="690"/>
      <c r="O1245" s="690"/>
      <c r="P1245" s="29"/>
      <c r="Q1245" s="11"/>
      <c r="R1245" s="11"/>
      <c r="S1245" s="11"/>
    </row>
    <row r="1246" spans="1:19" ht="14.25" hidden="1" customHeight="1">
      <c r="A1246" s="3"/>
      <c r="B1246" s="12" t="s">
        <v>3963</v>
      </c>
      <c r="C1246" s="3"/>
      <c r="D1246" s="3"/>
      <c r="E1246" s="12" t="s">
        <v>3966</v>
      </c>
      <c r="F1246" s="3"/>
      <c r="G1246" s="635"/>
      <c r="H1246" s="3"/>
      <c r="I1246" s="5">
        <v>1000</v>
      </c>
      <c r="J1246" s="5"/>
      <c r="K1246" s="5"/>
      <c r="L1246" s="3"/>
      <c r="M1246" s="6"/>
      <c r="N1246" s="690"/>
      <c r="O1246" s="690"/>
      <c r="P1246" s="29"/>
      <c r="Q1246" s="11"/>
      <c r="R1246" s="11"/>
      <c r="S1246" s="11"/>
    </row>
    <row r="1247" spans="1:19" ht="14.25" hidden="1" customHeight="1">
      <c r="A1247" s="3"/>
      <c r="B1247" s="12" t="s">
        <v>1645</v>
      </c>
      <c r="C1247" s="3"/>
      <c r="D1247" s="3"/>
      <c r="E1247" s="12" t="s">
        <v>3239</v>
      </c>
      <c r="F1247" s="3"/>
      <c r="G1247" s="635"/>
      <c r="H1247" s="3"/>
      <c r="I1247" s="5">
        <v>1000</v>
      </c>
      <c r="J1247" s="5"/>
      <c r="K1247" s="5"/>
      <c r="L1247" s="3"/>
      <c r="M1247" s="6"/>
      <c r="N1247" s="690"/>
      <c r="O1247" s="690"/>
      <c r="P1247" s="29"/>
      <c r="Q1247" s="11"/>
      <c r="R1247" s="11"/>
      <c r="S1247" s="11"/>
    </row>
    <row r="1248" spans="1:19" ht="14.25" hidden="1" customHeight="1">
      <c r="A1248" s="3"/>
      <c r="B1248" s="12" t="s">
        <v>1645</v>
      </c>
      <c r="C1248" s="3"/>
      <c r="D1248" s="3"/>
      <c r="E1248" s="12" t="s">
        <v>3967</v>
      </c>
      <c r="F1248" s="3"/>
      <c r="G1248" s="635"/>
      <c r="H1248" s="3"/>
      <c r="I1248" s="5">
        <v>400</v>
      </c>
      <c r="J1248" s="5"/>
      <c r="K1248" s="5"/>
      <c r="L1248" s="3"/>
      <c r="M1248" s="6"/>
      <c r="N1248" s="690"/>
      <c r="O1248" s="690"/>
      <c r="P1248" s="29"/>
      <c r="Q1248" s="11"/>
      <c r="R1248" s="11"/>
      <c r="S1248" s="11"/>
    </row>
    <row r="1249" spans="1:19" ht="14.25" hidden="1" customHeight="1">
      <c r="A1249" s="3"/>
      <c r="B1249" s="12" t="s">
        <v>1645</v>
      </c>
      <c r="C1249" s="3"/>
      <c r="D1249" s="3"/>
      <c r="E1249" s="12" t="s">
        <v>3968</v>
      </c>
      <c r="F1249" s="3"/>
      <c r="G1249" s="635"/>
      <c r="H1249" s="3"/>
      <c r="I1249" s="5">
        <v>100</v>
      </c>
      <c r="J1249" s="5"/>
      <c r="K1249" s="5"/>
      <c r="L1249" s="3"/>
      <c r="M1249" s="6"/>
      <c r="N1249" s="690"/>
      <c r="O1249" s="690"/>
      <c r="P1249" s="29"/>
      <c r="Q1249" s="11"/>
      <c r="R1249" s="11"/>
      <c r="S1249" s="11"/>
    </row>
    <row r="1250" spans="1:19" ht="14.25" hidden="1" customHeight="1">
      <c r="A1250" s="3"/>
      <c r="B1250" s="12" t="s">
        <v>1645</v>
      </c>
      <c r="C1250" s="3"/>
      <c r="D1250" s="3"/>
      <c r="E1250" s="12" t="s">
        <v>3332</v>
      </c>
      <c r="F1250" s="3"/>
      <c r="G1250" s="635">
        <v>236.7</v>
      </c>
      <c r="H1250" s="3">
        <v>800</v>
      </c>
      <c r="I1250" s="5">
        <v>1000</v>
      </c>
      <c r="J1250" s="5"/>
      <c r="K1250" s="5"/>
      <c r="L1250" s="3"/>
      <c r="M1250" s="6"/>
      <c r="N1250" s="690"/>
      <c r="O1250" s="690"/>
      <c r="P1250" s="29"/>
      <c r="Q1250" s="11"/>
      <c r="R1250" s="11"/>
      <c r="S1250" s="11"/>
    </row>
    <row r="1251" spans="1:19" ht="14.25" hidden="1" customHeight="1">
      <c r="A1251" s="3"/>
      <c r="B1251" s="12" t="s">
        <v>1804</v>
      </c>
      <c r="C1251" s="3"/>
      <c r="D1251" s="3"/>
      <c r="E1251" s="12" t="s">
        <v>2709</v>
      </c>
      <c r="F1251" s="3"/>
      <c r="G1251" s="635">
        <v>42.2</v>
      </c>
      <c r="H1251" s="3">
        <v>4000</v>
      </c>
      <c r="I1251" s="5">
        <v>500</v>
      </c>
      <c r="J1251" s="5"/>
      <c r="K1251" s="5"/>
      <c r="L1251" s="3"/>
      <c r="M1251" s="6"/>
      <c r="N1251" s="690"/>
      <c r="O1251" s="690"/>
      <c r="P1251" s="29"/>
      <c r="Q1251" s="11"/>
      <c r="R1251" s="11"/>
      <c r="S1251" s="11"/>
    </row>
    <row r="1252" spans="1:19" ht="14.25" hidden="1" customHeight="1">
      <c r="A1252" s="3"/>
      <c r="B1252" s="12" t="s">
        <v>1804</v>
      </c>
      <c r="C1252" s="3"/>
      <c r="D1252" s="3"/>
      <c r="E1252" s="12" t="s">
        <v>3969</v>
      </c>
      <c r="F1252" s="3"/>
      <c r="G1252" s="635"/>
      <c r="H1252" s="3"/>
      <c r="I1252" s="5">
        <v>454</v>
      </c>
      <c r="J1252" s="5"/>
      <c r="K1252" s="5"/>
      <c r="L1252" s="3"/>
      <c r="M1252" s="6"/>
      <c r="N1252" s="690"/>
      <c r="O1252" s="690"/>
      <c r="P1252" s="29"/>
      <c r="Q1252" s="11"/>
      <c r="R1252" s="11"/>
      <c r="S1252" s="11"/>
    </row>
    <row r="1253" spans="1:19" ht="14.25" hidden="1" customHeight="1">
      <c r="A1253" s="3"/>
      <c r="B1253" s="12" t="s">
        <v>1804</v>
      </c>
      <c r="C1253" s="3"/>
      <c r="D1253" s="3"/>
      <c r="E1253" s="12" t="s">
        <v>3970</v>
      </c>
      <c r="F1253" s="3"/>
      <c r="G1253" s="635"/>
      <c r="H1253" s="3"/>
      <c r="I1253" s="5">
        <v>1000</v>
      </c>
      <c r="J1253" s="5"/>
      <c r="K1253" s="5"/>
      <c r="L1253" s="3"/>
      <c r="M1253" s="6"/>
      <c r="N1253" s="690"/>
      <c r="O1253" s="690"/>
      <c r="P1253" s="29"/>
      <c r="Q1253" s="11"/>
      <c r="R1253" s="11"/>
      <c r="S1253" s="11"/>
    </row>
    <row r="1254" spans="1:19" ht="14.25" hidden="1" customHeight="1">
      <c r="A1254" s="3"/>
      <c r="B1254" s="12" t="s">
        <v>1887</v>
      </c>
      <c r="C1254" s="3"/>
      <c r="D1254" s="3"/>
      <c r="E1254" s="12" t="s">
        <v>3241</v>
      </c>
      <c r="F1254" s="3"/>
      <c r="G1254" s="635"/>
      <c r="H1254" s="3"/>
      <c r="I1254" s="5">
        <v>1000</v>
      </c>
      <c r="J1254" s="5"/>
      <c r="K1254" s="5"/>
      <c r="L1254" s="3"/>
      <c r="M1254" s="6"/>
      <c r="N1254" s="690"/>
      <c r="O1254" s="690"/>
      <c r="P1254" s="29"/>
      <c r="Q1254" s="11"/>
      <c r="R1254" s="11"/>
      <c r="S1254" s="11"/>
    </row>
    <row r="1255" spans="1:19" ht="14.25" hidden="1" customHeight="1">
      <c r="A1255" s="3"/>
      <c r="B1255" s="12" t="s">
        <v>1887</v>
      </c>
      <c r="C1255" s="3"/>
      <c r="D1255" s="3"/>
      <c r="E1255" s="12" t="s">
        <v>2822</v>
      </c>
      <c r="F1255" s="3"/>
      <c r="G1255" s="635"/>
      <c r="H1255" s="3"/>
      <c r="I1255" s="5">
        <v>500</v>
      </c>
      <c r="J1255" s="5"/>
      <c r="K1255" s="5"/>
      <c r="L1255" s="3"/>
      <c r="M1255" s="6"/>
      <c r="N1255" s="690"/>
      <c r="O1255" s="690"/>
      <c r="P1255" s="29"/>
      <c r="Q1255" s="11"/>
      <c r="R1255" s="11"/>
      <c r="S1255" s="11"/>
    </row>
    <row r="1256" spans="1:19" ht="14.25" hidden="1" customHeight="1">
      <c r="A1256" s="3"/>
      <c r="B1256" s="12" t="s">
        <v>1887</v>
      </c>
      <c r="C1256" s="3"/>
      <c r="D1256" s="3"/>
      <c r="E1256" s="12" t="s">
        <v>2821</v>
      </c>
      <c r="F1256" s="3"/>
      <c r="G1256" s="635"/>
      <c r="H1256" s="3"/>
      <c r="I1256" s="5">
        <v>500</v>
      </c>
      <c r="J1256" s="5"/>
      <c r="K1256" s="5"/>
      <c r="L1256" s="3"/>
      <c r="M1256" s="6"/>
      <c r="N1256" s="690"/>
      <c r="O1256" s="690"/>
      <c r="P1256" s="29"/>
      <c r="Q1256" s="11"/>
      <c r="R1256" s="11"/>
      <c r="S1256" s="11"/>
    </row>
    <row r="1257" spans="1:19" ht="14.25" hidden="1" customHeight="1">
      <c r="A1257" s="3"/>
      <c r="B1257" s="12" t="s">
        <v>2259</v>
      </c>
      <c r="C1257" s="3"/>
      <c r="D1257" s="3"/>
      <c r="E1257" s="12" t="s">
        <v>3333</v>
      </c>
      <c r="F1257" s="3"/>
      <c r="G1257" s="635">
        <v>158.80000000000001</v>
      </c>
      <c r="H1257" s="3">
        <v>250</v>
      </c>
      <c r="I1257" s="5">
        <v>500</v>
      </c>
      <c r="J1257" s="5"/>
      <c r="K1257" s="5"/>
      <c r="L1257" s="3"/>
      <c r="M1257" s="6"/>
      <c r="N1257" s="690"/>
      <c r="O1257" s="690"/>
      <c r="P1257" s="29"/>
      <c r="Q1257" s="11"/>
      <c r="R1257" s="11"/>
      <c r="S1257" s="11"/>
    </row>
    <row r="1258" spans="1:19" ht="14.25" hidden="1" customHeight="1">
      <c r="A1258" s="3"/>
      <c r="B1258" s="12" t="s">
        <v>2259</v>
      </c>
      <c r="C1258" s="3"/>
      <c r="D1258" s="3"/>
      <c r="E1258" s="12" t="s">
        <v>3971</v>
      </c>
      <c r="F1258" s="3"/>
      <c r="G1258" s="635"/>
      <c r="H1258" s="3"/>
      <c r="I1258" s="5">
        <v>1000</v>
      </c>
      <c r="J1258" s="5"/>
      <c r="K1258" s="5"/>
      <c r="L1258" s="3"/>
      <c r="M1258" s="6"/>
      <c r="N1258" s="690"/>
      <c r="O1258" s="690"/>
      <c r="P1258" s="29"/>
      <c r="Q1258" s="11"/>
      <c r="R1258" s="11"/>
      <c r="S1258" s="11"/>
    </row>
    <row r="1259" spans="1:19" ht="14.25" hidden="1" customHeight="1">
      <c r="A1259" s="3"/>
      <c r="B1259" s="12" t="s">
        <v>2259</v>
      </c>
      <c r="C1259" s="3"/>
      <c r="D1259" s="3"/>
      <c r="E1259" s="12" t="s">
        <v>3972</v>
      </c>
      <c r="F1259" s="3"/>
      <c r="G1259" s="635"/>
      <c r="H1259" s="3"/>
      <c r="I1259" s="5">
        <v>1000</v>
      </c>
      <c r="J1259" s="5"/>
      <c r="K1259" s="5"/>
      <c r="L1259" s="3"/>
      <c r="M1259" s="6"/>
      <c r="N1259" s="690"/>
      <c r="O1259" s="690"/>
      <c r="P1259" s="29"/>
      <c r="Q1259" s="11"/>
      <c r="R1259" s="11"/>
      <c r="S1259" s="11"/>
    </row>
    <row r="1260" spans="1:19" ht="14.25" hidden="1" customHeight="1">
      <c r="A1260" s="3"/>
      <c r="B1260" s="12" t="s">
        <v>2259</v>
      </c>
      <c r="C1260" s="3"/>
      <c r="D1260" s="3"/>
      <c r="E1260" s="12" t="s">
        <v>2712</v>
      </c>
      <c r="F1260" s="3"/>
      <c r="G1260" s="635"/>
      <c r="H1260" s="3"/>
      <c r="I1260" s="5">
        <v>1000</v>
      </c>
      <c r="J1260" s="5"/>
      <c r="K1260" s="5"/>
      <c r="L1260" s="3"/>
      <c r="M1260" s="6"/>
      <c r="N1260" s="690"/>
      <c r="O1260" s="690"/>
      <c r="P1260" s="29"/>
      <c r="Q1260" s="11"/>
      <c r="R1260" s="11"/>
      <c r="S1260" s="11"/>
    </row>
    <row r="1261" spans="1:19" ht="14.25" hidden="1" customHeight="1">
      <c r="A1261" s="3"/>
      <c r="B1261" s="12" t="s">
        <v>2284</v>
      </c>
      <c r="C1261" s="3"/>
      <c r="D1261" s="3"/>
      <c r="E1261" s="12" t="s">
        <v>3241</v>
      </c>
      <c r="F1261" s="3"/>
      <c r="G1261" s="635"/>
      <c r="H1261" s="3"/>
      <c r="I1261" s="5">
        <v>1000</v>
      </c>
      <c r="J1261" s="5"/>
      <c r="K1261" s="5"/>
      <c r="L1261" s="3"/>
      <c r="M1261" s="6"/>
      <c r="N1261" s="690"/>
      <c r="O1261" s="690"/>
      <c r="P1261" s="29"/>
      <c r="Q1261" s="11"/>
      <c r="R1261" s="11"/>
      <c r="S1261" s="11"/>
    </row>
    <row r="1262" spans="1:19" ht="14.25" hidden="1" customHeight="1">
      <c r="A1262" s="3"/>
      <c r="B1262" s="12" t="s">
        <v>2284</v>
      </c>
      <c r="C1262" s="3"/>
      <c r="D1262" s="3"/>
      <c r="E1262" s="12" t="s">
        <v>3973</v>
      </c>
      <c r="F1262" s="3"/>
      <c r="G1262" s="635"/>
      <c r="H1262" s="3"/>
      <c r="I1262" s="5">
        <v>700</v>
      </c>
      <c r="J1262" s="5"/>
      <c r="K1262" s="5"/>
      <c r="L1262" s="3"/>
      <c r="M1262" s="6"/>
      <c r="N1262" s="690"/>
      <c r="O1262" s="690"/>
      <c r="P1262" s="29"/>
      <c r="Q1262" s="11"/>
      <c r="R1262" s="11"/>
      <c r="S1262" s="11"/>
    </row>
    <row r="1263" spans="1:19" ht="14.25" hidden="1" customHeight="1">
      <c r="A1263" s="3"/>
      <c r="B1263" s="12" t="s">
        <v>2284</v>
      </c>
      <c r="C1263" s="3"/>
      <c r="D1263" s="3"/>
      <c r="E1263" s="12" t="s">
        <v>3267</v>
      </c>
      <c r="F1263" s="3"/>
      <c r="G1263" s="635"/>
      <c r="H1263" s="3"/>
      <c r="I1263" s="5">
        <v>1000</v>
      </c>
      <c r="J1263" s="5"/>
      <c r="K1263" s="5"/>
      <c r="L1263" s="3"/>
      <c r="M1263" s="6"/>
      <c r="N1263" s="690"/>
      <c r="O1263" s="690"/>
      <c r="P1263" s="29"/>
      <c r="Q1263" s="11"/>
      <c r="R1263" s="11"/>
      <c r="S1263" s="11"/>
    </row>
    <row r="1264" spans="1:19" ht="14.25" hidden="1" customHeight="1">
      <c r="A1264" s="3"/>
      <c r="B1264" s="12" t="s">
        <v>2284</v>
      </c>
      <c r="C1264" s="3"/>
      <c r="D1264" s="3"/>
      <c r="E1264" s="12" t="s">
        <v>3958</v>
      </c>
      <c r="F1264" s="3"/>
      <c r="G1264" s="635">
        <v>80.2</v>
      </c>
      <c r="H1264" s="3"/>
      <c r="I1264" s="5">
        <v>900</v>
      </c>
      <c r="J1264" s="5"/>
      <c r="K1264" s="5"/>
      <c r="L1264" s="3"/>
      <c r="M1264" s="6"/>
      <c r="N1264" s="690"/>
      <c r="O1264" s="690"/>
      <c r="P1264" s="29"/>
      <c r="Q1264" s="11"/>
      <c r="R1264" s="11"/>
      <c r="S1264" s="11"/>
    </row>
    <row r="1265" spans="1:19" ht="14.25" hidden="1" customHeight="1">
      <c r="A1265" s="3"/>
      <c r="B1265" s="12" t="s">
        <v>2284</v>
      </c>
      <c r="C1265" s="3"/>
      <c r="D1265" s="3"/>
      <c r="E1265" s="12" t="s">
        <v>3265</v>
      </c>
      <c r="F1265" s="3"/>
      <c r="G1265" s="635"/>
      <c r="H1265" s="3"/>
      <c r="I1265" s="5">
        <v>900</v>
      </c>
      <c r="J1265" s="5"/>
      <c r="K1265" s="5"/>
      <c r="L1265" s="3"/>
      <c r="M1265" s="6"/>
      <c r="N1265" s="690"/>
      <c r="O1265" s="690"/>
      <c r="P1265" s="29"/>
      <c r="Q1265" s="11"/>
      <c r="R1265" s="11"/>
      <c r="S1265" s="11"/>
    </row>
    <row r="1266" spans="1:19" ht="14.25" hidden="1" customHeight="1">
      <c r="A1266" s="3"/>
      <c r="B1266" s="12" t="s">
        <v>2284</v>
      </c>
      <c r="C1266" s="3"/>
      <c r="D1266" s="3"/>
      <c r="E1266" s="12" t="s">
        <v>2770</v>
      </c>
      <c r="F1266" s="3"/>
      <c r="G1266" s="635">
        <v>71.2</v>
      </c>
      <c r="H1266" s="3"/>
      <c r="I1266" s="5">
        <v>800</v>
      </c>
      <c r="J1266" s="5"/>
      <c r="K1266" s="5"/>
      <c r="L1266" s="3"/>
      <c r="M1266" s="6"/>
      <c r="N1266" s="690"/>
      <c r="O1266" s="690"/>
      <c r="P1266" s="29"/>
      <c r="Q1266" s="11"/>
      <c r="R1266" s="11"/>
      <c r="S1266" s="11"/>
    </row>
    <row r="1267" spans="1:19" ht="14.25" hidden="1" customHeight="1">
      <c r="A1267" s="3"/>
      <c r="B1267" s="12" t="s">
        <v>2289</v>
      </c>
      <c r="C1267" s="3"/>
      <c r="D1267" s="3"/>
      <c r="E1267" s="12" t="s">
        <v>3334</v>
      </c>
      <c r="F1267" s="3"/>
      <c r="G1267" s="635">
        <v>78.56</v>
      </c>
      <c r="H1267" s="3">
        <v>800</v>
      </c>
      <c r="I1267" s="5">
        <v>800</v>
      </c>
      <c r="J1267" s="5"/>
      <c r="K1267" s="5"/>
      <c r="L1267" s="3"/>
      <c r="M1267" s="6"/>
      <c r="N1267" s="690"/>
      <c r="O1267" s="690"/>
      <c r="P1267" s="29"/>
      <c r="Q1267" s="11"/>
      <c r="R1267" s="11"/>
      <c r="S1267" s="11"/>
    </row>
    <row r="1268" spans="1:19" ht="14.25" hidden="1" customHeight="1">
      <c r="A1268" s="3"/>
      <c r="B1268" s="12" t="s">
        <v>3974</v>
      </c>
      <c r="C1268" s="3"/>
      <c r="D1268" s="3"/>
      <c r="E1268" s="12" t="s">
        <v>2821</v>
      </c>
      <c r="F1268" s="3"/>
      <c r="G1268" s="635"/>
      <c r="H1268" s="3"/>
      <c r="I1268" s="5">
        <v>500</v>
      </c>
      <c r="J1268" s="5"/>
      <c r="K1268" s="5"/>
      <c r="L1268" s="3"/>
      <c r="M1268" s="6"/>
      <c r="N1268" s="690"/>
      <c r="O1268" s="690"/>
      <c r="P1268" s="29"/>
      <c r="Q1268" s="11"/>
      <c r="R1268" s="11"/>
      <c r="S1268" s="11"/>
    </row>
    <row r="1269" spans="1:19" ht="14.25" hidden="1" customHeight="1">
      <c r="A1269" s="3"/>
      <c r="B1269" s="12" t="s">
        <v>2307</v>
      </c>
      <c r="C1269" s="3"/>
      <c r="D1269" s="3"/>
      <c r="E1269" s="12" t="s">
        <v>2822</v>
      </c>
      <c r="F1269" s="3"/>
      <c r="G1269" s="635"/>
      <c r="H1269" s="3"/>
      <c r="I1269" s="5">
        <v>500</v>
      </c>
      <c r="J1269" s="5"/>
      <c r="K1269" s="5"/>
      <c r="L1269" s="3"/>
      <c r="M1269" s="6"/>
      <c r="N1269" s="690"/>
      <c r="O1269" s="690"/>
      <c r="P1269" s="29"/>
      <c r="Q1269" s="11"/>
      <c r="R1269" s="11"/>
      <c r="S1269" s="11"/>
    </row>
    <row r="1270" spans="1:19" ht="14.25" hidden="1" customHeight="1">
      <c r="A1270" s="3"/>
      <c r="B1270" s="12" t="s">
        <v>3975</v>
      </c>
      <c r="C1270" s="3"/>
      <c r="D1270" s="3"/>
      <c r="E1270" s="12" t="s">
        <v>2821</v>
      </c>
      <c r="F1270" s="3"/>
      <c r="G1270" s="635"/>
      <c r="H1270" s="3"/>
      <c r="I1270" s="5">
        <v>500</v>
      </c>
      <c r="J1270" s="5"/>
      <c r="K1270" s="5"/>
      <c r="L1270" s="3"/>
      <c r="M1270" s="6"/>
      <c r="N1270" s="690"/>
      <c r="O1270" s="690"/>
      <c r="P1270" s="29"/>
      <c r="Q1270" s="11"/>
      <c r="R1270" s="11"/>
      <c r="S1270" s="11"/>
    </row>
    <row r="1271" spans="1:19" ht="14.25" hidden="1" customHeight="1">
      <c r="A1271" s="3"/>
      <c r="B1271" s="12" t="s">
        <v>199</v>
      </c>
      <c r="C1271" s="3"/>
      <c r="D1271" s="3"/>
      <c r="E1271" s="12" t="s">
        <v>201</v>
      </c>
      <c r="F1271" s="3"/>
      <c r="G1271" s="635">
        <v>8.1</v>
      </c>
      <c r="H1271" s="3"/>
      <c r="I1271" s="5">
        <v>1</v>
      </c>
      <c r="J1271" s="5"/>
      <c r="K1271" s="5"/>
      <c r="L1271" s="3"/>
      <c r="M1271" s="6"/>
      <c r="N1271" s="690"/>
      <c r="O1271" s="690"/>
      <c r="P1271" s="29"/>
      <c r="Q1271" s="11"/>
      <c r="R1271" s="11"/>
      <c r="S1271" s="11"/>
    </row>
    <row r="1272" spans="1:19" ht="14.25" hidden="1" customHeight="1">
      <c r="A1272" s="3"/>
      <c r="B1272" s="12" t="s">
        <v>202</v>
      </c>
      <c r="C1272" s="3"/>
      <c r="D1272" s="3"/>
      <c r="E1272" s="12" t="s">
        <v>2714</v>
      </c>
      <c r="F1272" s="3"/>
      <c r="G1272" s="635">
        <v>120.5</v>
      </c>
      <c r="H1272" s="3"/>
      <c r="I1272" s="5">
        <v>1</v>
      </c>
      <c r="J1272" s="5"/>
      <c r="K1272" s="5"/>
      <c r="L1272" s="3"/>
      <c r="M1272" s="6"/>
      <c r="N1272" s="690"/>
      <c r="O1272" s="690"/>
      <c r="P1272" s="29"/>
      <c r="Q1272" s="11"/>
      <c r="R1272" s="11"/>
      <c r="S1272" s="11"/>
    </row>
    <row r="1273" spans="1:19" ht="14.25" hidden="1" customHeight="1">
      <c r="A1273" s="3"/>
      <c r="B1273" s="12" t="s">
        <v>676</v>
      </c>
      <c r="C1273" s="3"/>
      <c r="D1273" s="3"/>
      <c r="E1273" s="12" t="s">
        <v>677</v>
      </c>
      <c r="F1273" s="3"/>
      <c r="G1273" s="635">
        <v>13.3</v>
      </c>
      <c r="H1273" s="3"/>
      <c r="I1273" s="5">
        <v>1</v>
      </c>
      <c r="J1273" s="5"/>
      <c r="K1273" s="5"/>
      <c r="L1273" s="3"/>
      <c r="M1273" s="6"/>
      <c r="N1273" s="690"/>
      <c r="O1273" s="690"/>
      <c r="P1273" s="29"/>
      <c r="Q1273" s="11"/>
      <c r="R1273" s="11"/>
      <c r="S1273" s="11"/>
    </row>
    <row r="1274" spans="1:19" ht="14.25" hidden="1" customHeight="1">
      <c r="A1274" s="3"/>
      <c r="B1274" s="12" t="s">
        <v>737</v>
      </c>
      <c r="C1274" s="3"/>
      <c r="D1274" s="3"/>
      <c r="E1274" s="12" t="s">
        <v>738</v>
      </c>
      <c r="F1274" s="3"/>
      <c r="G1274" s="635">
        <v>6.1</v>
      </c>
      <c r="H1274" s="3"/>
      <c r="I1274" s="5">
        <v>1</v>
      </c>
      <c r="J1274" s="5"/>
      <c r="K1274" s="5"/>
      <c r="L1274" s="3"/>
      <c r="M1274" s="6"/>
      <c r="N1274" s="690"/>
      <c r="O1274" s="690"/>
      <c r="P1274" s="29"/>
      <c r="Q1274" s="11"/>
      <c r="R1274" s="11"/>
      <c r="S1274" s="11"/>
    </row>
    <row r="1275" spans="1:19" ht="14.25" hidden="1" customHeight="1">
      <c r="A1275" s="3"/>
      <c r="B1275" s="12" t="s">
        <v>3976</v>
      </c>
      <c r="C1275" s="3"/>
      <c r="D1275" s="3"/>
      <c r="E1275" s="12" t="s">
        <v>3977</v>
      </c>
      <c r="F1275" s="3"/>
      <c r="G1275" s="635">
        <v>32.549999999999997</v>
      </c>
      <c r="H1275" s="3"/>
      <c r="I1275" s="5">
        <v>1</v>
      </c>
      <c r="J1275" s="5"/>
      <c r="K1275" s="5"/>
      <c r="L1275" s="3"/>
      <c r="M1275" s="6"/>
      <c r="N1275" s="690"/>
      <c r="O1275" s="690"/>
      <c r="P1275" s="29"/>
      <c r="Q1275" s="11"/>
      <c r="R1275" s="11"/>
      <c r="S1275" s="11"/>
    </row>
    <row r="1276" spans="1:19" ht="14.25" hidden="1" customHeight="1">
      <c r="A1276" s="3"/>
      <c r="B1276" s="12" t="s">
        <v>1822</v>
      </c>
      <c r="C1276" s="3"/>
      <c r="D1276" s="3"/>
      <c r="E1276" s="12" t="s">
        <v>3244</v>
      </c>
      <c r="F1276" s="3"/>
      <c r="G1276" s="635">
        <v>17.079999999999998</v>
      </c>
      <c r="H1276" s="3"/>
      <c r="I1276" s="5">
        <v>22</v>
      </c>
      <c r="J1276" s="5"/>
      <c r="K1276" s="5"/>
      <c r="L1276" s="3"/>
      <c r="M1276" s="6"/>
      <c r="N1276" s="690"/>
      <c r="O1276" s="690"/>
      <c r="P1276" s="29"/>
      <c r="Q1276" s="11"/>
      <c r="R1276" s="11"/>
      <c r="S1276" s="11"/>
    </row>
    <row r="1277" spans="1:19" ht="14.25" hidden="1" customHeight="1">
      <c r="A1277" s="3"/>
      <c r="B1277" s="12" t="s">
        <v>1822</v>
      </c>
      <c r="C1277" s="3"/>
      <c r="D1277" s="3"/>
      <c r="E1277" s="12" t="s">
        <v>3978</v>
      </c>
      <c r="F1277" s="3"/>
      <c r="G1277" s="635"/>
      <c r="H1277" s="3"/>
      <c r="I1277" s="5">
        <v>8</v>
      </c>
      <c r="J1277" s="5"/>
      <c r="K1277" s="5"/>
      <c r="L1277" s="3"/>
      <c r="M1277" s="6"/>
      <c r="N1277" s="690"/>
      <c r="O1277" s="690"/>
      <c r="P1277" s="29"/>
      <c r="Q1277" s="11"/>
      <c r="R1277" s="11"/>
      <c r="S1277" s="11"/>
    </row>
    <row r="1278" spans="1:19" ht="14.25" hidden="1" customHeight="1">
      <c r="A1278" s="3"/>
      <c r="B1278" s="12" t="s">
        <v>1822</v>
      </c>
      <c r="C1278" s="3"/>
      <c r="D1278" s="3"/>
      <c r="E1278" s="12" t="s">
        <v>3979</v>
      </c>
      <c r="F1278" s="3"/>
      <c r="G1278" s="635">
        <v>24.8</v>
      </c>
      <c r="H1278" s="3"/>
      <c r="I1278" s="5">
        <v>20</v>
      </c>
      <c r="J1278" s="5"/>
      <c r="K1278" s="5"/>
      <c r="L1278" s="3"/>
      <c r="M1278" s="6"/>
      <c r="N1278" s="690"/>
      <c r="O1278" s="690"/>
      <c r="P1278" s="29"/>
      <c r="Q1278" s="11"/>
      <c r="R1278" s="11"/>
      <c r="S1278" s="11"/>
    </row>
    <row r="1279" spans="1:19" ht="14.25" hidden="1" customHeight="1">
      <c r="A1279" s="3"/>
      <c r="B1279" s="12" t="s">
        <v>1822</v>
      </c>
      <c r="C1279" s="3"/>
      <c r="D1279" s="3"/>
      <c r="E1279" s="12" t="s">
        <v>3980</v>
      </c>
      <c r="F1279" s="3"/>
      <c r="G1279" s="635">
        <v>60</v>
      </c>
      <c r="H1279" s="3"/>
      <c r="I1279" s="5">
        <v>1</v>
      </c>
      <c r="J1279" s="5"/>
      <c r="K1279" s="5"/>
      <c r="L1279" s="3"/>
      <c r="M1279" s="6"/>
      <c r="N1279" s="690"/>
      <c r="O1279" s="690"/>
      <c r="P1279" s="29"/>
      <c r="Q1279" s="11"/>
      <c r="R1279" s="11"/>
      <c r="S1279" s="11"/>
    </row>
    <row r="1280" spans="1:19" ht="14.25" hidden="1" customHeight="1">
      <c r="A1280" s="3"/>
      <c r="B1280" s="12" t="s">
        <v>2045</v>
      </c>
      <c r="C1280" s="3"/>
      <c r="D1280" s="3"/>
      <c r="E1280" s="12" t="s">
        <v>2715</v>
      </c>
      <c r="F1280" s="3"/>
      <c r="G1280" s="635">
        <v>25.8</v>
      </c>
      <c r="H1280" s="3"/>
      <c r="I1280" s="5">
        <v>1</v>
      </c>
      <c r="J1280" s="5"/>
      <c r="K1280" s="5"/>
      <c r="L1280" s="3"/>
      <c r="M1280" s="6"/>
      <c r="N1280" s="690"/>
      <c r="O1280" s="690"/>
      <c r="P1280" s="29"/>
      <c r="Q1280" s="11"/>
      <c r="R1280" s="11"/>
      <c r="S1280" s="11"/>
    </row>
    <row r="1281" spans="1:19" ht="14.25" hidden="1" customHeight="1">
      <c r="A1281" s="3"/>
      <c r="B1281" s="12" t="s">
        <v>2160</v>
      </c>
      <c r="C1281" s="3"/>
      <c r="D1281" s="3"/>
      <c r="E1281" s="12" t="s">
        <v>3980</v>
      </c>
      <c r="F1281" s="3"/>
      <c r="G1281" s="635">
        <v>20</v>
      </c>
      <c r="H1281" s="3"/>
      <c r="I1281" s="5">
        <v>8</v>
      </c>
      <c r="J1281" s="5"/>
      <c r="K1281" s="5"/>
      <c r="L1281" s="3"/>
      <c r="M1281" s="6"/>
      <c r="N1281" s="690"/>
      <c r="O1281" s="690"/>
      <c r="P1281" s="29"/>
      <c r="Q1281" s="11"/>
      <c r="R1281" s="11"/>
      <c r="S1281" s="11"/>
    </row>
    <row r="1282" spans="1:19" ht="14.25" hidden="1" customHeight="1">
      <c r="A1282" s="3"/>
      <c r="B1282" s="12" t="s">
        <v>2160</v>
      </c>
      <c r="C1282" s="3"/>
      <c r="D1282" s="3"/>
      <c r="E1282" s="12" t="s">
        <v>3981</v>
      </c>
      <c r="F1282" s="3"/>
      <c r="G1282" s="635">
        <v>25.8</v>
      </c>
      <c r="H1282" s="3"/>
      <c r="I1282" s="5">
        <v>12</v>
      </c>
      <c r="J1282" s="5"/>
      <c r="K1282" s="5"/>
      <c r="L1282" s="3"/>
      <c r="M1282" s="6"/>
      <c r="N1282" s="690"/>
      <c r="O1282" s="690"/>
      <c r="P1282" s="29"/>
      <c r="Q1282" s="11"/>
      <c r="R1282" s="11"/>
      <c r="S1282" s="11"/>
    </row>
    <row r="1283" spans="1:19" ht="14.25" hidden="1" customHeight="1">
      <c r="A1283" s="3"/>
      <c r="B1283" s="12" t="s">
        <v>2161</v>
      </c>
      <c r="C1283" s="3"/>
      <c r="D1283" s="3"/>
      <c r="E1283" s="12" t="s">
        <v>3980</v>
      </c>
      <c r="F1283" s="3"/>
      <c r="G1283" s="635">
        <v>23.84</v>
      </c>
      <c r="H1283" s="3"/>
      <c r="I1283" s="5">
        <v>8</v>
      </c>
      <c r="J1283" s="5"/>
      <c r="K1283" s="5"/>
      <c r="L1283" s="3"/>
      <c r="M1283" s="6"/>
      <c r="N1283" s="690"/>
      <c r="O1283" s="690"/>
      <c r="P1283" s="29"/>
      <c r="Q1283" s="11"/>
      <c r="R1283" s="11"/>
      <c r="S1283" s="11"/>
    </row>
    <row r="1284" spans="1:19" ht="14.25" hidden="1" customHeight="1">
      <c r="A1284" s="3"/>
      <c r="B1284" s="12" t="s">
        <v>3982</v>
      </c>
      <c r="C1284" s="3"/>
      <c r="D1284" s="3"/>
      <c r="E1284" s="12" t="s">
        <v>3983</v>
      </c>
      <c r="F1284" s="3"/>
      <c r="G1284" s="635"/>
      <c r="H1284" s="3"/>
      <c r="I1284" s="5">
        <v>20</v>
      </c>
      <c r="J1284" s="5"/>
      <c r="K1284" s="5"/>
      <c r="L1284" s="3"/>
      <c r="M1284" s="6"/>
      <c r="N1284" s="690"/>
      <c r="O1284" s="690"/>
      <c r="P1284" s="29"/>
      <c r="Q1284" s="11"/>
      <c r="R1284" s="11"/>
      <c r="S1284" s="11"/>
    </row>
    <row r="1285" spans="1:19" ht="14.25" hidden="1" customHeight="1">
      <c r="A1285" s="3"/>
      <c r="B1285" s="12" t="s">
        <v>2162</v>
      </c>
      <c r="C1285" s="3"/>
      <c r="D1285" s="3"/>
      <c r="E1285" s="12" t="s">
        <v>2163</v>
      </c>
      <c r="F1285" s="3"/>
      <c r="G1285" s="635">
        <v>55.8</v>
      </c>
      <c r="H1285" s="3"/>
      <c r="I1285" s="5">
        <v>12</v>
      </c>
      <c r="J1285" s="5"/>
      <c r="K1285" s="5"/>
      <c r="L1285" s="3"/>
      <c r="M1285" s="6"/>
      <c r="N1285" s="690"/>
      <c r="O1285" s="690"/>
      <c r="P1285" s="29"/>
      <c r="Q1285" s="11"/>
      <c r="R1285" s="11"/>
      <c r="S1285" s="11"/>
    </row>
    <row r="1286" spans="1:19" ht="14.25" hidden="1" customHeight="1">
      <c r="A1286" s="3"/>
      <c r="B1286" s="12" t="s">
        <v>3984</v>
      </c>
      <c r="C1286" s="3"/>
      <c r="D1286" s="3"/>
      <c r="E1286" s="12" t="s">
        <v>3983</v>
      </c>
      <c r="F1286" s="3"/>
      <c r="G1286" s="635"/>
      <c r="H1286" s="3"/>
      <c r="I1286" s="5">
        <v>20</v>
      </c>
      <c r="J1286" s="5"/>
      <c r="K1286" s="5"/>
      <c r="L1286" s="3"/>
      <c r="M1286" s="6"/>
      <c r="N1286" s="690"/>
      <c r="O1286" s="690"/>
      <c r="P1286" s="29"/>
      <c r="Q1286" s="11"/>
      <c r="R1286" s="11"/>
      <c r="S1286" s="11"/>
    </row>
    <row r="1287" spans="1:19" ht="14.25" hidden="1" customHeight="1">
      <c r="A1287" s="3"/>
      <c r="B1287" s="12" t="s">
        <v>2212</v>
      </c>
      <c r="C1287" s="3"/>
      <c r="D1287" s="3"/>
      <c r="E1287" s="12" t="s">
        <v>2213</v>
      </c>
      <c r="F1287" s="3"/>
      <c r="G1287" s="635">
        <v>5.9</v>
      </c>
      <c r="H1287" s="3"/>
      <c r="I1287" s="5">
        <v>1</v>
      </c>
      <c r="J1287" s="5"/>
      <c r="K1287" s="5"/>
      <c r="L1287" s="3"/>
      <c r="M1287" s="6"/>
      <c r="N1287" s="690"/>
      <c r="O1287" s="690"/>
      <c r="P1287" s="29"/>
      <c r="Q1287" s="11"/>
      <c r="R1287" s="11"/>
      <c r="S1287" s="11"/>
    </row>
    <row r="1288" spans="1:19" ht="14.25" hidden="1" customHeight="1">
      <c r="A1288" s="3"/>
      <c r="B1288" s="12" t="s">
        <v>2425</v>
      </c>
      <c r="C1288" s="3"/>
      <c r="D1288" s="3"/>
      <c r="E1288" s="12" t="s">
        <v>3985</v>
      </c>
      <c r="F1288" s="3"/>
      <c r="G1288" s="635">
        <v>63.5</v>
      </c>
      <c r="H1288" s="3"/>
      <c r="I1288" s="5">
        <v>1</v>
      </c>
      <c r="J1288" s="5"/>
      <c r="K1288" s="5"/>
      <c r="L1288" s="3"/>
      <c r="M1288" s="6"/>
      <c r="N1288" s="690"/>
      <c r="O1288" s="690"/>
      <c r="P1288" s="29"/>
      <c r="Q1288" s="11"/>
      <c r="R1288" s="11"/>
      <c r="S1288" s="11"/>
    </row>
    <row r="1289" spans="1:19" ht="14.25" hidden="1" customHeight="1">
      <c r="A1289" s="3"/>
      <c r="B1289" s="12" t="s">
        <v>2430</v>
      </c>
      <c r="C1289" s="3"/>
      <c r="D1289" s="3"/>
      <c r="E1289" s="12" t="s">
        <v>2427</v>
      </c>
      <c r="F1289" s="3"/>
      <c r="G1289" s="635">
        <v>15.2</v>
      </c>
      <c r="H1289" s="3"/>
      <c r="I1289" s="5">
        <v>14.45</v>
      </c>
      <c r="J1289" s="5"/>
      <c r="K1289" s="5"/>
      <c r="L1289" s="3"/>
      <c r="M1289" s="6"/>
      <c r="N1289" s="690"/>
      <c r="O1289" s="690"/>
      <c r="P1289" s="29"/>
      <c r="Q1289" s="11"/>
      <c r="R1289" s="11"/>
      <c r="S1289" s="11"/>
    </row>
    <row r="1290" spans="1:19" ht="14.25" hidden="1" customHeight="1">
      <c r="A1290" s="3"/>
      <c r="B1290" s="12" t="s">
        <v>2464</v>
      </c>
      <c r="C1290" s="3"/>
      <c r="D1290" s="3"/>
      <c r="E1290" s="12" t="s">
        <v>3986</v>
      </c>
      <c r="F1290" s="3"/>
      <c r="G1290" s="635">
        <v>13</v>
      </c>
      <c r="H1290" s="3"/>
      <c r="I1290" s="5">
        <v>1</v>
      </c>
      <c r="J1290" s="5"/>
      <c r="K1290" s="5"/>
      <c r="L1290" s="3"/>
      <c r="M1290" s="6"/>
      <c r="N1290" s="690"/>
      <c r="O1290" s="690"/>
      <c r="P1290" s="29"/>
      <c r="Q1290" s="11"/>
      <c r="R1290" s="11"/>
      <c r="S1290" s="11"/>
    </row>
    <row r="1291" spans="1:19" ht="14.25" hidden="1" customHeight="1">
      <c r="A1291" s="3"/>
      <c r="B1291" s="12" t="s">
        <v>2464</v>
      </c>
      <c r="C1291" s="3"/>
      <c r="D1291" s="3"/>
      <c r="E1291" s="12" t="s">
        <v>2468</v>
      </c>
      <c r="F1291" s="3"/>
      <c r="G1291" s="635">
        <v>13</v>
      </c>
      <c r="H1291" s="3"/>
      <c r="I1291" s="5">
        <v>1</v>
      </c>
      <c r="J1291" s="5"/>
      <c r="K1291" s="5"/>
      <c r="L1291" s="3"/>
      <c r="M1291" s="6"/>
      <c r="N1291" s="690"/>
      <c r="O1291" s="690"/>
      <c r="P1291" s="29"/>
      <c r="Q1291" s="11"/>
      <c r="R1291" s="11"/>
      <c r="S1291" s="11"/>
    </row>
    <row r="1292" spans="1:19" ht="14.25" hidden="1" customHeight="1">
      <c r="A1292" s="3"/>
      <c r="B1292" s="12" t="s">
        <v>2469</v>
      </c>
      <c r="C1292" s="3"/>
      <c r="D1292" s="3"/>
      <c r="E1292" s="12" t="s">
        <v>2472</v>
      </c>
      <c r="F1292" s="3"/>
      <c r="G1292" s="635"/>
      <c r="H1292" s="3"/>
      <c r="I1292" s="5">
        <v>1</v>
      </c>
      <c r="J1292" s="5"/>
      <c r="K1292" s="5"/>
      <c r="L1292" s="3"/>
      <c r="M1292" s="6"/>
      <c r="N1292" s="690"/>
      <c r="O1292" s="690"/>
      <c r="P1292" s="29"/>
      <c r="Q1292" s="11"/>
      <c r="R1292" s="11"/>
      <c r="S1292" s="11"/>
    </row>
    <row r="1293" spans="1:19" ht="14.25" hidden="1" customHeight="1">
      <c r="A1293" s="3"/>
      <c r="B1293" s="12" t="s">
        <v>2469</v>
      </c>
      <c r="C1293" s="3"/>
      <c r="D1293" s="3"/>
      <c r="E1293" s="12" t="s">
        <v>3242</v>
      </c>
      <c r="F1293" s="3"/>
      <c r="G1293" s="635">
        <v>7.8</v>
      </c>
      <c r="H1293" s="3"/>
      <c r="I1293" s="5">
        <v>1</v>
      </c>
      <c r="J1293" s="5"/>
      <c r="K1293" s="5"/>
      <c r="L1293" s="3"/>
      <c r="M1293" s="6"/>
      <c r="N1293" s="690"/>
      <c r="O1293" s="690"/>
      <c r="P1293" s="29"/>
      <c r="Q1293" s="11"/>
      <c r="R1293" s="11"/>
      <c r="S1293" s="11"/>
    </row>
    <row r="1294" spans="1:19" ht="14.25" hidden="1" customHeight="1">
      <c r="A1294" s="3"/>
      <c r="B1294" s="12" t="s">
        <v>2469</v>
      </c>
      <c r="C1294" s="3"/>
      <c r="D1294" s="3"/>
      <c r="E1294" s="12" t="s">
        <v>3987</v>
      </c>
      <c r="F1294" s="3"/>
      <c r="G1294" s="635"/>
      <c r="H1294" s="3"/>
      <c r="I1294" s="5">
        <v>1</v>
      </c>
      <c r="J1294" s="5"/>
      <c r="K1294" s="5"/>
      <c r="L1294" s="3"/>
      <c r="M1294" s="6"/>
      <c r="N1294" s="690"/>
      <c r="O1294" s="690"/>
      <c r="P1294" s="29"/>
      <c r="Q1294" s="11"/>
      <c r="R1294" s="11"/>
      <c r="S1294" s="11"/>
    </row>
    <row r="1295" spans="1:19" ht="14.25" hidden="1" customHeight="1">
      <c r="A1295" s="3"/>
      <c r="B1295" s="12" t="s">
        <v>2469</v>
      </c>
      <c r="C1295" s="3"/>
      <c r="D1295" s="3"/>
      <c r="E1295" s="12" t="s">
        <v>3988</v>
      </c>
      <c r="F1295" s="3"/>
      <c r="G1295" s="635">
        <v>123.21</v>
      </c>
      <c r="H1295" s="3"/>
      <c r="I1295" s="5">
        <v>1</v>
      </c>
      <c r="J1295" s="5"/>
      <c r="K1295" s="5"/>
      <c r="L1295" s="3"/>
      <c r="M1295" s="6"/>
      <c r="N1295" s="690"/>
      <c r="O1295" s="690"/>
      <c r="P1295" s="29"/>
      <c r="Q1295" s="11"/>
      <c r="R1295" s="11"/>
      <c r="S1295" s="11"/>
    </row>
    <row r="1296" spans="1:19" ht="14.25" hidden="1" customHeight="1">
      <c r="A1296" s="3"/>
      <c r="B1296" s="12" t="s">
        <v>2469</v>
      </c>
      <c r="C1296" s="3"/>
      <c r="D1296" s="3"/>
      <c r="E1296" s="12" t="s">
        <v>3989</v>
      </c>
      <c r="F1296" s="3"/>
      <c r="G1296" s="635">
        <v>90.3</v>
      </c>
      <c r="H1296" s="3"/>
      <c r="I1296" s="5">
        <v>1</v>
      </c>
      <c r="J1296" s="5"/>
      <c r="K1296" s="5"/>
      <c r="L1296" s="3"/>
      <c r="M1296" s="6"/>
      <c r="N1296" s="690"/>
      <c r="O1296" s="690"/>
      <c r="P1296" s="29"/>
      <c r="Q1296" s="11"/>
      <c r="R1296" s="11"/>
      <c r="S1296" s="11"/>
    </row>
    <row r="1297" spans="1:19" ht="14.25" hidden="1" customHeight="1">
      <c r="A1297" s="3"/>
      <c r="B1297" s="12" t="s">
        <v>2469</v>
      </c>
      <c r="C1297" s="3"/>
      <c r="D1297" s="3"/>
      <c r="E1297" s="12" t="s">
        <v>3990</v>
      </c>
      <c r="F1297" s="3"/>
      <c r="G1297" s="635">
        <v>67.5</v>
      </c>
      <c r="H1297" s="3"/>
      <c r="I1297" s="5">
        <v>1</v>
      </c>
      <c r="J1297" s="5"/>
      <c r="K1297" s="5"/>
      <c r="L1297" s="3"/>
      <c r="M1297" s="6"/>
      <c r="N1297" s="690"/>
      <c r="O1297" s="690"/>
      <c r="P1297" s="29"/>
      <c r="Q1297" s="11"/>
      <c r="R1297" s="11"/>
      <c r="S1297" s="11"/>
    </row>
    <row r="1298" spans="1:19" ht="14.25" hidden="1" customHeight="1">
      <c r="A1298" s="3"/>
      <c r="B1298" s="12" t="s">
        <v>3991</v>
      </c>
      <c r="C1298" s="3"/>
      <c r="D1298" s="3"/>
      <c r="E1298" s="12" t="s">
        <v>3882</v>
      </c>
      <c r="F1298" s="3"/>
      <c r="G1298" s="635"/>
      <c r="H1298" s="3"/>
      <c r="I1298" s="5">
        <v>1</v>
      </c>
      <c r="J1298" s="5"/>
      <c r="K1298" s="5"/>
      <c r="L1298" s="3"/>
      <c r="M1298" s="6"/>
      <c r="N1298" s="690"/>
      <c r="O1298" s="690"/>
      <c r="P1298" s="29"/>
      <c r="Q1298" s="11"/>
      <c r="R1298" s="11"/>
      <c r="S1298" s="11"/>
    </row>
    <row r="1299" spans="1:19" ht="14.25" hidden="1" customHeight="1">
      <c r="A1299" s="3"/>
      <c r="B1299" s="12" t="s">
        <v>38</v>
      </c>
      <c r="C1299" s="3"/>
      <c r="D1299" s="3"/>
      <c r="E1299" s="12" t="s">
        <v>3255</v>
      </c>
      <c r="F1299" s="3"/>
      <c r="G1299" s="635"/>
      <c r="H1299" s="3"/>
      <c r="I1299" s="5">
        <v>1</v>
      </c>
      <c r="J1299" s="5"/>
      <c r="K1299" s="5"/>
      <c r="L1299" s="3"/>
      <c r="M1299" s="6"/>
      <c r="N1299" s="690"/>
      <c r="O1299" s="690"/>
      <c r="P1299" s="29"/>
      <c r="Q1299" s="11"/>
      <c r="R1299" s="11"/>
      <c r="S1299" s="11"/>
    </row>
    <row r="1300" spans="1:19" ht="14.25" hidden="1" customHeight="1">
      <c r="A1300" s="3"/>
      <c r="B1300" s="12" t="s">
        <v>38</v>
      </c>
      <c r="C1300" s="3"/>
      <c r="D1300" s="3"/>
      <c r="E1300" s="12" t="s">
        <v>3335</v>
      </c>
      <c r="F1300" s="3"/>
      <c r="G1300" s="635">
        <v>22</v>
      </c>
      <c r="H1300" s="3">
        <v>2</v>
      </c>
      <c r="I1300" s="5">
        <v>1</v>
      </c>
      <c r="J1300" s="5"/>
      <c r="K1300" s="5"/>
      <c r="L1300" s="3"/>
      <c r="M1300" s="6"/>
      <c r="N1300" s="690"/>
      <c r="O1300" s="690"/>
      <c r="P1300" s="29"/>
      <c r="Q1300" s="11"/>
      <c r="R1300" s="11"/>
      <c r="S1300" s="11"/>
    </row>
    <row r="1301" spans="1:19" ht="14.25" hidden="1" customHeight="1">
      <c r="A1301" s="3"/>
      <c r="B1301" s="12" t="s">
        <v>51</v>
      </c>
      <c r="C1301" s="3"/>
      <c r="D1301" s="3"/>
      <c r="E1301" s="12" t="s">
        <v>53</v>
      </c>
      <c r="F1301" s="3"/>
      <c r="G1301" s="635">
        <v>92.7</v>
      </c>
      <c r="H1301" s="3"/>
      <c r="I1301" s="5">
        <v>1</v>
      </c>
      <c r="J1301" s="5"/>
      <c r="K1301" s="5"/>
      <c r="L1301" s="3"/>
      <c r="M1301" s="6"/>
      <c r="N1301" s="690"/>
      <c r="O1301" s="690"/>
      <c r="P1301" s="29"/>
      <c r="Q1301" s="11"/>
      <c r="R1301" s="11"/>
      <c r="S1301" s="11"/>
    </row>
    <row r="1302" spans="1:19" ht="14.25" hidden="1" customHeight="1">
      <c r="A1302" s="3"/>
      <c r="B1302" s="12" t="s">
        <v>115</v>
      </c>
      <c r="C1302" s="3"/>
      <c r="D1302" s="3"/>
      <c r="E1302" s="12" t="s">
        <v>3992</v>
      </c>
      <c r="F1302" s="3"/>
      <c r="G1302" s="635"/>
      <c r="H1302" s="3"/>
      <c r="I1302" s="5">
        <v>1</v>
      </c>
      <c r="J1302" s="5"/>
      <c r="K1302" s="5"/>
      <c r="L1302" s="3"/>
      <c r="M1302" s="6"/>
      <c r="N1302" s="690"/>
      <c r="O1302" s="690"/>
      <c r="P1302" s="29"/>
      <c r="Q1302" s="11"/>
      <c r="R1302" s="11"/>
      <c r="S1302" s="11"/>
    </row>
    <row r="1303" spans="1:19" ht="14.25" hidden="1" customHeight="1">
      <c r="A1303" s="3"/>
      <c r="B1303" s="12" t="s">
        <v>115</v>
      </c>
      <c r="C1303" s="3"/>
      <c r="D1303" s="3"/>
      <c r="E1303" s="12" t="s">
        <v>3993</v>
      </c>
      <c r="F1303" s="3"/>
      <c r="G1303" s="635">
        <v>60</v>
      </c>
      <c r="H1303" s="3"/>
      <c r="I1303" s="5">
        <v>1</v>
      </c>
      <c r="J1303" s="5"/>
      <c r="K1303" s="5"/>
      <c r="L1303" s="3"/>
      <c r="M1303" s="6"/>
      <c r="N1303" s="690"/>
      <c r="O1303" s="690"/>
      <c r="P1303" s="29"/>
      <c r="Q1303" s="11"/>
      <c r="R1303" s="11"/>
      <c r="S1303" s="11"/>
    </row>
    <row r="1304" spans="1:19" ht="14.25" hidden="1" customHeight="1">
      <c r="A1304" s="3"/>
      <c r="B1304" s="12" t="s">
        <v>206</v>
      </c>
      <c r="C1304" s="3"/>
      <c r="D1304" s="3"/>
      <c r="E1304" s="12" t="s">
        <v>2716</v>
      </c>
      <c r="F1304" s="3"/>
      <c r="G1304" s="635"/>
      <c r="H1304" s="3"/>
      <c r="I1304" s="5">
        <v>1</v>
      </c>
      <c r="J1304" s="5"/>
      <c r="K1304" s="5"/>
      <c r="L1304" s="3"/>
      <c r="M1304" s="6"/>
      <c r="N1304" s="690"/>
      <c r="O1304" s="690"/>
      <c r="P1304" s="29"/>
      <c r="Q1304" s="11"/>
      <c r="R1304" s="11"/>
      <c r="S1304" s="11"/>
    </row>
    <row r="1305" spans="1:19" ht="14.25" hidden="1" customHeight="1">
      <c r="A1305" s="3"/>
      <c r="B1305" s="12" t="s">
        <v>206</v>
      </c>
      <c r="C1305" s="3"/>
      <c r="D1305" s="3"/>
      <c r="E1305" s="12" t="s">
        <v>3994</v>
      </c>
      <c r="F1305" s="3"/>
      <c r="G1305" s="635">
        <v>25</v>
      </c>
      <c r="H1305" s="3"/>
      <c r="I1305" s="5">
        <v>1</v>
      </c>
      <c r="J1305" s="5"/>
      <c r="K1305" s="5"/>
      <c r="L1305" s="3"/>
      <c r="M1305" s="6"/>
      <c r="N1305" s="690"/>
      <c r="O1305" s="690"/>
      <c r="P1305" s="29"/>
      <c r="Q1305" s="11"/>
      <c r="R1305" s="11"/>
      <c r="S1305" s="11"/>
    </row>
    <row r="1306" spans="1:19" ht="14.25" hidden="1" customHeight="1">
      <c r="A1306" s="3"/>
      <c r="B1306" s="12" t="s">
        <v>206</v>
      </c>
      <c r="C1306" s="3"/>
      <c r="D1306" s="3"/>
      <c r="E1306" s="12" t="s">
        <v>3995</v>
      </c>
      <c r="F1306" s="3"/>
      <c r="G1306" s="635">
        <v>25</v>
      </c>
      <c r="H1306" s="3"/>
      <c r="I1306" s="5">
        <v>1</v>
      </c>
      <c r="J1306" s="5"/>
      <c r="K1306" s="5"/>
      <c r="L1306" s="3"/>
      <c r="M1306" s="6"/>
      <c r="N1306" s="690"/>
      <c r="O1306" s="690"/>
      <c r="P1306" s="29"/>
      <c r="Q1306" s="11"/>
      <c r="R1306" s="11"/>
      <c r="S1306" s="11"/>
    </row>
    <row r="1307" spans="1:19" ht="14.25" hidden="1" customHeight="1">
      <c r="A1307" s="3"/>
      <c r="B1307" s="12" t="s">
        <v>206</v>
      </c>
      <c r="C1307" s="3"/>
      <c r="D1307" s="3"/>
      <c r="E1307" s="12" t="s">
        <v>3308</v>
      </c>
      <c r="F1307" s="3"/>
      <c r="G1307" s="635"/>
      <c r="H1307" s="3"/>
      <c r="I1307" s="5">
        <v>1</v>
      </c>
      <c r="J1307" s="5"/>
      <c r="K1307" s="5"/>
      <c r="L1307" s="3"/>
      <c r="M1307" s="6"/>
      <c r="N1307" s="690"/>
      <c r="O1307" s="690"/>
      <c r="P1307" s="29"/>
      <c r="Q1307" s="11"/>
      <c r="R1307" s="11"/>
      <c r="S1307" s="11"/>
    </row>
    <row r="1308" spans="1:19" ht="14.25" hidden="1" customHeight="1">
      <c r="A1308" s="3"/>
      <c r="B1308" s="12" t="s">
        <v>3996</v>
      </c>
      <c r="C1308" s="3"/>
      <c r="D1308" s="3"/>
      <c r="E1308" s="12" t="s">
        <v>2717</v>
      </c>
      <c r="F1308" s="3"/>
      <c r="G1308" s="635"/>
      <c r="H1308" s="3"/>
      <c r="I1308" s="5">
        <v>1</v>
      </c>
      <c r="J1308" s="5"/>
      <c r="K1308" s="5"/>
      <c r="L1308" s="3"/>
      <c r="M1308" s="6"/>
      <c r="N1308" s="690"/>
      <c r="O1308" s="690"/>
      <c r="P1308" s="29"/>
      <c r="Q1308" s="11"/>
      <c r="R1308" s="11"/>
      <c r="S1308" s="11"/>
    </row>
    <row r="1309" spans="1:19" ht="14.25" hidden="1" customHeight="1">
      <c r="A1309" s="3"/>
      <c r="B1309" s="12" t="s">
        <v>255</v>
      </c>
      <c r="C1309" s="3"/>
      <c r="D1309" s="3"/>
      <c r="E1309" s="12" t="s">
        <v>256</v>
      </c>
      <c r="F1309" s="3"/>
      <c r="G1309" s="635">
        <v>10</v>
      </c>
      <c r="H1309" s="3">
        <v>33</v>
      </c>
      <c r="I1309" s="5">
        <v>1</v>
      </c>
      <c r="J1309" s="5"/>
      <c r="K1309" s="5"/>
      <c r="L1309" s="3"/>
      <c r="M1309" s="6"/>
      <c r="N1309" s="690"/>
      <c r="O1309" s="690"/>
      <c r="P1309" s="29"/>
      <c r="Q1309" s="11"/>
      <c r="R1309" s="11"/>
      <c r="S1309" s="11"/>
    </row>
    <row r="1310" spans="1:19" ht="14.25" hidden="1" customHeight="1">
      <c r="A1310" s="3"/>
      <c r="B1310" s="12" t="s">
        <v>393</v>
      </c>
      <c r="C1310" s="3"/>
      <c r="D1310" s="3"/>
      <c r="E1310" s="12" t="s">
        <v>2717</v>
      </c>
      <c r="F1310" s="3"/>
      <c r="G1310" s="635"/>
      <c r="H1310" s="3"/>
      <c r="I1310" s="5">
        <v>1</v>
      </c>
      <c r="J1310" s="5"/>
      <c r="K1310" s="5"/>
      <c r="L1310" s="3"/>
      <c r="M1310" s="6"/>
      <c r="N1310" s="690"/>
      <c r="O1310" s="690"/>
      <c r="P1310" s="29"/>
      <c r="Q1310" s="11"/>
      <c r="R1310" s="11"/>
      <c r="S1310" s="11"/>
    </row>
    <row r="1311" spans="1:19" ht="14.25" hidden="1" customHeight="1">
      <c r="A1311" s="3"/>
      <c r="B1311" s="12" t="s">
        <v>395</v>
      </c>
      <c r="C1311" s="3"/>
      <c r="D1311" s="3"/>
      <c r="E1311" s="12"/>
      <c r="F1311" s="3"/>
      <c r="G1311" s="635"/>
      <c r="H1311" s="3"/>
      <c r="I1311" s="5">
        <v>1</v>
      </c>
      <c r="J1311" s="5"/>
      <c r="K1311" s="5"/>
      <c r="L1311" s="3"/>
      <c r="M1311" s="6"/>
      <c r="N1311" s="690"/>
      <c r="O1311" s="690"/>
      <c r="P1311" s="29"/>
      <c r="Q1311" s="11"/>
      <c r="R1311" s="11"/>
      <c r="S1311" s="11"/>
    </row>
    <row r="1312" spans="1:19" ht="14.25" hidden="1" customHeight="1">
      <c r="A1312" s="3"/>
      <c r="B1312" s="12" t="s">
        <v>397</v>
      </c>
      <c r="C1312" s="3"/>
      <c r="D1312" s="3"/>
      <c r="E1312" s="12"/>
      <c r="F1312" s="3"/>
      <c r="G1312" s="635"/>
      <c r="H1312" s="3"/>
      <c r="I1312" s="5">
        <v>1</v>
      </c>
      <c r="J1312" s="5"/>
      <c r="K1312" s="5"/>
      <c r="L1312" s="3"/>
      <c r="M1312" s="6"/>
      <c r="N1312" s="690"/>
      <c r="O1312" s="690"/>
      <c r="P1312" s="29"/>
      <c r="Q1312" s="11"/>
      <c r="R1312" s="11"/>
      <c r="S1312" s="11"/>
    </row>
    <row r="1313" spans="1:19" ht="14.25" hidden="1" customHeight="1">
      <c r="A1313" s="3"/>
      <c r="B1313" s="12" t="s">
        <v>398</v>
      </c>
      <c r="C1313" s="3"/>
      <c r="D1313" s="3"/>
      <c r="E1313" s="12"/>
      <c r="F1313" s="3"/>
      <c r="G1313" s="635"/>
      <c r="H1313" s="3"/>
      <c r="I1313" s="5">
        <v>1</v>
      </c>
      <c r="J1313" s="5"/>
      <c r="K1313" s="5"/>
      <c r="L1313" s="3"/>
      <c r="M1313" s="6"/>
      <c r="N1313" s="690"/>
      <c r="O1313" s="690"/>
      <c r="P1313" s="29"/>
      <c r="Q1313" s="11"/>
      <c r="R1313" s="11"/>
      <c r="S1313" s="11"/>
    </row>
    <row r="1314" spans="1:19" ht="14.25" hidden="1" customHeight="1">
      <c r="A1314" s="3"/>
      <c r="B1314" s="12" t="s">
        <v>399</v>
      </c>
      <c r="C1314" s="3"/>
      <c r="D1314" s="3"/>
      <c r="E1314" s="12" t="s">
        <v>2717</v>
      </c>
      <c r="F1314" s="3"/>
      <c r="G1314" s="635"/>
      <c r="H1314" s="3"/>
      <c r="I1314" s="5">
        <v>1</v>
      </c>
      <c r="J1314" s="5"/>
      <c r="K1314" s="5"/>
      <c r="L1314" s="3"/>
      <c r="M1314" s="6"/>
      <c r="N1314" s="690"/>
      <c r="O1314" s="690"/>
      <c r="P1314" s="29"/>
      <c r="Q1314" s="11"/>
      <c r="R1314" s="11"/>
      <c r="S1314" s="11"/>
    </row>
    <row r="1315" spans="1:19" ht="14.25" hidden="1" customHeight="1">
      <c r="A1315" s="3"/>
      <c r="B1315" s="12" t="s">
        <v>3997</v>
      </c>
      <c r="C1315" s="3"/>
      <c r="D1315" s="3"/>
      <c r="E1315" s="12" t="s">
        <v>2717</v>
      </c>
      <c r="F1315" s="3"/>
      <c r="G1315" s="635"/>
      <c r="H1315" s="3"/>
      <c r="I1315" s="5">
        <v>1</v>
      </c>
      <c r="J1315" s="5"/>
      <c r="K1315" s="5"/>
      <c r="L1315" s="3"/>
      <c r="M1315" s="6"/>
      <c r="N1315" s="690"/>
      <c r="O1315" s="690"/>
      <c r="P1315" s="29"/>
      <c r="Q1315" s="11"/>
      <c r="R1315" s="11"/>
      <c r="S1315" s="11"/>
    </row>
    <row r="1316" spans="1:19" ht="14.25" hidden="1" customHeight="1">
      <c r="A1316" s="3"/>
      <c r="B1316" s="12" t="s">
        <v>400</v>
      </c>
      <c r="C1316" s="3"/>
      <c r="D1316" s="3"/>
      <c r="E1316" s="12" t="s">
        <v>2717</v>
      </c>
      <c r="F1316" s="3"/>
      <c r="G1316" s="635"/>
      <c r="H1316" s="3"/>
      <c r="I1316" s="5">
        <v>1</v>
      </c>
      <c r="J1316" s="5"/>
      <c r="K1316" s="5"/>
      <c r="L1316" s="3"/>
      <c r="M1316" s="6"/>
      <c r="N1316" s="690"/>
      <c r="O1316" s="690"/>
      <c r="P1316" s="29"/>
      <c r="Q1316" s="11"/>
      <c r="R1316" s="11"/>
      <c r="S1316" s="11"/>
    </row>
    <row r="1317" spans="1:19" ht="14.25" hidden="1" customHeight="1">
      <c r="A1317" s="3"/>
      <c r="B1317" s="12" t="s">
        <v>3998</v>
      </c>
      <c r="C1317" s="3"/>
      <c r="D1317" s="3"/>
      <c r="E1317" s="12" t="s">
        <v>2717</v>
      </c>
      <c r="F1317" s="3"/>
      <c r="G1317" s="635"/>
      <c r="H1317" s="3"/>
      <c r="I1317" s="5">
        <v>1</v>
      </c>
      <c r="J1317" s="5"/>
      <c r="K1317" s="5"/>
      <c r="L1317" s="3"/>
      <c r="M1317" s="6"/>
      <c r="N1317" s="690"/>
      <c r="O1317" s="690"/>
      <c r="P1317" s="29"/>
      <c r="Q1317" s="11"/>
      <c r="R1317" s="11"/>
      <c r="S1317" s="11"/>
    </row>
    <row r="1318" spans="1:19" ht="14.25" hidden="1" customHeight="1">
      <c r="A1318" s="3"/>
      <c r="B1318" s="12" t="s">
        <v>3999</v>
      </c>
      <c r="C1318" s="3"/>
      <c r="D1318" s="3"/>
      <c r="E1318" s="12"/>
      <c r="F1318" s="3"/>
      <c r="G1318" s="635"/>
      <c r="H1318" s="3"/>
      <c r="I1318" s="5">
        <v>1</v>
      </c>
      <c r="J1318" s="5"/>
      <c r="K1318" s="5"/>
      <c r="L1318" s="3"/>
      <c r="M1318" s="6"/>
      <c r="N1318" s="690"/>
      <c r="O1318" s="690"/>
      <c r="P1318" s="29"/>
      <c r="Q1318" s="11"/>
      <c r="R1318" s="11"/>
      <c r="S1318" s="11"/>
    </row>
    <row r="1319" spans="1:19" ht="14.25" hidden="1" customHeight="1">
      <c r="A1319" s="3"/>
      <c r="B1319" s="12" t="s">
        <v>4000</v>
      </c>
      <c r="C1319" s="3"/>
      <c r="D1319" s="3"/>
      <c r="E1319" s="12"/>
      <c r="F1319" s="3"/>
      <c r="G1319" s="635"/>
      <c r="H1319" s="3"/>
      <c r="I1319" s="5">
        <v>1</v>
      </c>
      <c r="J1319" s="5"/>
      <c r="K1319" s="5"/>
      <c r="L1319" s="3"/>
      <c r="M1319" s="6"/>
      <c r="N1319" s="690"/>
      <c r="O1319" s="690"/>
      <c r="P1319" s="29"/>
      <c r="Q1319" s="11"/>
      <c r="R1319" s="11"/>
      <c r="S1319" s="11"/>
    </row>
    <row r="1320" spans="1:19" ht="14.25" hidden="1" customHeight="1">
      <c r="A1320" s="3"/>
      <c r="B1320" s="12" t="s">
        <v>650</v>
      </c>
      <c r="C1320" s="3"/>
      <c r="D1320" s="3"/>
      <c r="E1320" s="12" t="s">
        <v>4001</v>
      </c>
      <c r="F1320" s="3"/>
      <c r="G1320" s="635"/>
      <c r="H1320" s="3"/>
      <c r="I1320" s="5">
        <v>1</v>
      </c>
      <c r="J1320" s="5"/>
      <c r="K1320" s="5"/>
      <c r="L1320" s="3"/>
      <c r="M1320" s="6"/>
      <c r="N1320" s="690"/>
      <c r="O1320" s="690"/>
      <c r="P1320" s="29"/>
      <c r="Q1320" s="11"/>
      <c r="R1320" s="11"/>
      <c r="S1320" s="11"/>
    </row>
    <row r="1321" spans="1:19" ht="14.25" hidden="1" customHeight="1">
      <c r="A1321" s="3"/>
      <c r="B1321" s="12" t="s">
        <v>4002</v>
      </c>
      <c r="C1321" s="3"/>
      <c r="D1321" s="3"/>
      <c r="E1321" s="12" t="s">
        <v>4003</v>
      </c>
      <c r="F1321" s="3"/>
      <c r="G1321" s="635">
        <v>8.25</v>
      </c>
      <c r="H1321" s="3"/>
      <c r="I1321" s="5">
        <v>1</v>
      </c>
      <c r="J1321" s="5"/>
      <c r="K1321" s="5"/>
      <c r="L1321" s="3"/>
      <c r="M1321" s="6"/>
      <c r="N1321" s="690"/>
      <c r="O1321" s="690"/>
      <c r="P1321" s="29"/>
      <c r="Q1321" s="11"/>
      <c r="R1321" s="11"/>
      <c r="S1321" s="11"/>
    </row>
    <row r="1322" spans="1:19" ht="14.25" hidden="1" customHeight="1">
      <c r="A1322" s="3"/>
      <c r="B1322" s="12" t="s">
        <v>845</v>
      </c>
      <c r="C1322" s="3"/>
      <c r="D1322" s="3"/>
      <c r="E1322" s="12" t="s">
        <v>4004</v>
      </c>
      <c r="F1322" s="3"/>
      <c r="G1322" s="635">
        <v>1.25</v>
      </c>
      <c r="H1322" s="3"/>
      <c r="I1322" s="5">
        <v>1</v>
      </c>
      <c r="J1322" s="5"/>
      <c r="K1322" s="5"/>
      <c r="L1322" s="3"/>
      <c r="M1322" s="6"/>
      <c r="N1322" s="690"/>
      <c r="O1322" s="690"/>
      <c r="P1322" s="29"/>
      <c r="Q1322" s="11"/>
      <c r="R1322" s="11"/>
      <c r="S1322" s="11"/>
    </row>
    <row r="1323" spans="1:19" ht="14.25" hidden="1" customHeight="1">
      <c r="A1323" s="3"/>
      <c r="B1323" s="12" t="s">
        <v>891</v>
      </c>
      <c r="C1323" s="3"/>
      <c r="D1323" s="3"/>
      <c r="E1323" s="12" t="s">
        <v>3337</v>
      </c>
      <c r="F1323" s="3"/>
      <c r="G1323" s="635">
        <v>35</v>
      </c>
      <c r="H1323" s="3"/>
      <c r="I1323" s="5">
        <v>1</v>
      </c>
      <c r="J1323" s="5"/>
      <c r="K1323" s="5"/>
      <c r="L1323" s="3"/>
      <c r="M1323" s="6"/>
      <c r="N1323" s="690"/>
      <c r="O1323" s="690"/>
      <c r="P1323" s="29"/>
      <c r="Q1323" s="11"/>
      <c r="R1323" s="11"/>
      <c r="S1323" s="11"/>
    </row>
    <row r="1324" spans="1:19" ht="14.25" hidden="1" customHeight="1">
      <c r="A1324" s="3"/>
      <c r="B1324" s="12" t="s">
        <v>891</v>
      </c>
      <c r="C1324" s="3"/>
      <c r="D1324" s="3"/>
      <c r="E1324" s="12" t="s">
        <v>3336</v>
      </c>
      <c r="F1324" s="3"/>
      <c r="G1324" s="635">
        <v>100</v>
      </c>
      <c r="H1324" s="3">
        <v>39</v>
      </c>
      <c r="I1324" s="5">
        <v>156</v>
      </c>
      <c r="J1324" s="5"/>
      <c r="K1324" s="5"/>
      <c r="L1324" s="3"/>
      <c r="M1324" s="6"/>
      <c r="N1324" s="690"/>
      <c r="O1324" s="690"/>
      <c r="P1324" s="29"/>
      <c r="Q1324" s="11"/>
      <c r="R1324" s="11"/>
      <c r="S1324" s="11"/>
    </row>
    <row r="1325" spans="1:19" ht="14.25" hidden="1" customHeight="1">
      <c r="A1325" s="3"/>
      <c r="B1325" s="12" t="s">
        <v>897</v>
      </c>
      <c r="C1325" s="3"/>
      <c r="D1325" s="3"/>
      <c r="E1325" s="12" t="s">
        <v>3337</v>
      </c>
      <c r="F1325" s="3"/>
      <c r="G1325" s="635">
        <v>35</v>
      </c>
      <c r="H1325" s="3">
        <v>2</v>
      </c>
      <c r="I1325" s="5">
        <v>1</v>
      </c>
      <c r="J1325" s="5"/>
      <c r="K1325" s="5"/>
      <c r="L1325" s="3"/>
      <c r="M1325" s="6"/>
      <c r="N1325" s="690"/>
      <c r="O1325" s="690"/>
      <c r="P1325" s="29"/>
      <c r="Q1325" s="11"/>
      <c r="R1325" s="11"/>
      <c r="S1325" s="11"/>
    </row>
    <row r="1326" spans="1:19" ht="14.25" hidden="1" customHeight="1">
      <c r="A1326" s="3"/>
      <c r="B1326" s="12" t="s">
        <v>897</v>
      </c>
      <c r="C1326" s="3"/>
      <c r="D1326" s="3"/>
      <c r="E1326" s="12" t="s">
        <v>3338</v>
      </c>
      <c r="F1326" s="3"/>
      <c r="G1326" s="635">
        <v>100</v>
      </c>
      <c r="H1326" s="3">
        <v>208</v>
      </c>
      <c r="I1326" s="5">
        <v>122</v>
      </c>
      <c r="J1326" s="5"/>
      <c r="K1326" s="5"/>
      <c r="L1326" s="3"/>
      <c r="M1326" s="6"/>
      <c r="N1326" s="690"/>
      <c r="O1326" s="690"/>
      <c r="P1326" s="29"/>
      <c r="Q1326" s="11"/>
      <c r="R1326" s="11"/>
      <c r="S1326" s="11"/>
    </row>
    <row r="1327" spans="1:19" ht="14.25" hidden="1" customHeight="1">
      <c r="A1327" s="3"/>
      <c r="B1327" s="12" t="s">
        <v>918</v>
      </c>
      <c r="C1327" s="3"/>
      <c r="D1327" s="3"/>
      <c r="E1327" s="12" t="s">
        <v>3339</v>
      </c>
      <c r="F1327" s="3"/>
      <c r="G1327" s="635">
        <v>270.5</v>
      </c>
      <c r="H1327" s="3">
        <v>25</v>
      </c>
      <c r="I1327" s="5">
        <v>25</v>
      </c>
      <c r="J1327" s="5"/>
      <c r="K1327" s="5"/>
      <c r="L1327" s="3"/>
      <c r="M1327" s="6"/>
      <c r="N1327" s="690"/>
      <c r="O1327" s="690"/>
      <c r="P1327" s="29"/>
      <c r="Q1327" s="11"/>
      <c r="R1327" s="11"/>
      <c r="S1327" s="11"/>
    </row>
    <row r="1328" spans="1:19" ht="14.25" hidden="1" customHeight="1">
      <c r="A1328" s="3"/>
      <c r="B1328" s="12" t="s">
        <v>1002</v>
      </c>
      <c r="C1328" s="3"/>
      <c r="D1328" s="3"/>
      <c r="E1328" s="12" t="s">
        <v>1006</v>
      </c>
      <c r="F1328" s="3"/>
      <c r="G1328" s="635">
        <v>192.5</v>
      </c>
      <c r="H1328" s="3">
        <v>1</v>
      </c>
      <c r="I1328" s="5">
        <v>1</v>
      </c>
      <c r="J1328" s="5"/>
      <c r="K1328" s="5"/>
      <c r="L1328" s="3"/>
      <c r="M1328" s="6"/>
      <c r="N1328" s="690"/>
      <c r="O1328" s="690"/>
      <c r="P1328" s="29"/>
      <c r="Q1328" s="11"/>
      <c r="R1328" s="11"/>
      <c r="S1328" s="11"/>
    </row>
    <row r="1329" spans="1:19" ht="14.25" hidden="1" customHeight="1">
      <c r="A1329" s="3"/>
      <c r="B1329" s="12" t="s">
        <v>1002</v>
      </c>
      <c r="C1329" s="3"/>
      <c r="D1329" s="3"/>
      <c r="E1329" s="12" t="s">
        <v>1004</v>
      </c>
      <c r="F1329" s="3"/>
      <c r="G1329" s="635"/>
      <c r="H1329" s="3"/>
      <c r="I1329" s="5">
        <v>1</v>
      </c>
      <c r="J1329" s="5"/>
      <c r="K1329" s="5"/>
      <c r="L1329" s="3"/>
      <c r="M1329" s="6"/>
      <c r="N1329" s="690"/>
      <c r="O1329" s="690"/>
      <c r="P1329" s="29"/>
      <c r="Q1329" s="11"/>
      <c r="R1329" s="11"/>
      <c r="S1329" s="11"/>
    </row>
    <row r="1330" spans="1:19" ht="14.25" hidden="1" customHeight="1">
      <c r="A1330" s="3"/>
      <c r="B1330" s="12" t="s">
        <v>1171</v>
      </c>
      <c r="C1330" s="3"/>
      <c r="D1330" s="3"/>
      <c r="E1330" s="12" t="s">
        <v>4005</v>
      </c>
      <c r="F1330" s="3"/>
      <c r="G1330" s="635">
        <v>50</v>
      </c>
      <c r="H1330" s="3"/>
      <c r="I1330" s="5">
        <v>1</v>
      </c>
      <c r="J1330" s="5"/>
      <c r="K1330" s="5"/>
      <c r="L1330" s="3"/>
      <c r="M1330" s="6"/>
      <c r="N1330" s="690"/>
      <c r="O1330" s="690"/>
      <c r="P1330" s="29"/>
      <c r="Q1330" s="11"/>
      <c r="R1330" s="11"/>
      <c r="S1330" s="11"/>
    </row>
    <row r="1331" spans="1:19" ht="14.25" hidden="1" customHeight="1">
      <c r="A1331" s="3"/>
      <c r="B1331" s="12" t="s">
        <v>1171</v>
      </c>
      <c r="C1331" s="3"/>
      <c r="D1331" s="3"/>
      <c r="E1331" s="12" t="s">
        <v>4006</v>
      </c>
      <c r="F1331" s="3"/>
      <c r="G1331" s="635">
        <v>50</v>
      </c>
      <c r="H1331" s="3"/>
      <c r="I1331" s="5">
        <v>1</v>
      </c>
      <c r="J1331" s="5"/>
      <c r="K1331" s="5"/>
      <c r="L1331" s="3"/>
      <c r="M1331" s="6"/>
      <c r="N1331" s="690"/>
      <c r="O1331" s="690"/>
      <c r="P1331" s="29"/>
      <c r="Q1331" s="11"/>
      <c r="R1331" s="11"/>
      <c r="S1331" s="11"/>
    </row>
    <row r="1332" spans="1:19" ht="14.25" hidden="1" customHeight="1">
      <c r="A1332" s="3"/>
      <c r="B1332" s="12" t="s">
        <v>1593</v>
      </c>
      <c r="C1332" s="3"/>
      <c r="D1332" s="3"/>
      <c r="E1332" s="12" t="s">
        <v>3270</v>
      </c>
      <c r="F1332" s="3"/>
      <c r="G1332" s="635"/>
      <c r="H1332" s="3"/>
      <c r="I1332" s="5">
        <v>10</v>
      </c>
      <c r="J1332" s="5"/>
      <c r="K1332" s="5"/>
      <c r="L1332" s="3"/>
      <c r="M1332" s="6"/>
      <c r="N1332" s="690"/>
      <c r="O1332" s="690"/>
      <c r="P1332" s="29"/>
      <c r="Q1332" s="11"/>
      <c r="R1332" s="11"/>
      <c r="S1332" s="11"/>
    </row>
    <row r="1333" spans="1:19" ht="14.25" hidden="1" customHeight="1">
      <c r="A1333" s="3"/>
      <c r="B1333" s="12" t="s">
        <v>1593</v>
      </c>
      <c r="C1333" s="3"/>
      <c r="D1333" s="3"/>
      <c r="E1333" s="12" t="s">
        <v>2771</v>
      </c>
      <c r="F1333" s="3"/>
      <c r="G1333" s="635">
        <v>36.5</v>
      </c>
      <c r="H1333" s="3"/>
      <c r="I1333" s="5">
        <v>10</v>
      </c>
      <c r="J1333" s="5"/>
      <c r="K1333" s="5"/>
      <c r="L1333" s="3"/>
      <c r="M1333" s="6"/>
      <c r="N1333" s="690"/>
      <c r="O1333" s="690"/>
      <c r="P1333" s="29"/>
      <c r="Q1333" s="11"/>
      <c r="R1333" s="11"/>
      <c r="S1333" s="11"/>
    </row>
    <row r="1334" spans="1:19" ht="14.25" hidden="1" customHeight="1">
      <c r="A1334" s="3"/>
      <c r="B1334" s="12" t="s">
        <v>1598</v>
      </c>
      <c r="C1334" s="3"/>
      <c r="D1334" s="3"/>
      <c r="E1334" s="12" t="s">
        <v>4007</v>
      </c>
      <c r="F1334" s="3"/>
      <c r="G1334" s="635"/>
      <c r="H1334" s="3"/>
      <c r="I1334" s="5">
        <v>10</v>
      </c>
      <c r="J1334" s="5"/>
      <c r="K1334" s="5"/>
      <c r="L1334" s="3"/>
      <c r="M1334" s="6"/>
      <c r="N1334" s="690"/>
      <c r="O1334" s="690"/>
      <c r="P1334" s="29"/>
      <c r="Q1334" s="11"/>
      <c r="R1334" s="11"/>
      <c r="S1334" s="11"/>
    </row>
    <row r="1335" spans="1:19" ht="14.25" hidden="1" customHeight="1">
      <c r="A1335" s="3"/>
      <c r="B1335" s="12" t="s">
        <v>1598</v>
      </c>
      <c r="C1335" s="3"/>
      <c r="D1335" s="3"/>
      <c r="E1335" s="12" t="s">
        <v>2771</v>
      </c>
      <c r="F1335" s="3"/>
      <c r="G1335" s="635">
        <v>44.5</v>
      </c>
      <c r="H1335" s="3"/>
      <c r="I1335" s="5">
        <v>10</v>
      </c>
      <c r="J1335" s="5"/>
      <c r="K1335" s="5"/>
      <c r="L1335" s="3"/>
      <c r="M1335" s="6"/>
      <c r="N1335" s="690"/>
      <c r="O1335" s="690"/>
      <c r="P1335" s="29"/>
      <c r="Q1335" s="11"/>
      <c r="R1335" s="11"/>
      <c r="S1335" s="11"/>
    </row>
    <row r="1336" spans="1:19" ht="14.25" hidden="1" customHeight="1">
      <c r="A1336" s="3"/>
      <c r="B1336" s="12" t="s">
        <v>1600</v>
      </c>
      <c r="C1336" s="3"/>
      <c r="D1336" s="3"/>
      <c r="E1336" s="12" t="s">
        <v>4008</v>
      </c>
      <c r="F1336" s="3"/>
      <c r="G1336" s="635"/>
      <c r="H1336" s="3"/>
      <c r="I1336" s="5">
        <v>10</v>
      </c>
      <c r="J1336" s="5"/>
      <c r="K1336" s="5"/>
      <c r="L1336" s="3"/>
      <c r="M1336" s="6"/>
      <c r="N1336" s="690"/>
      <c r="O1336" s="690"/>
      <c r="P1336" s="29"/>
      <c r="Q1336" s="11"/>
      <c r="R1336" s="11"/>
      <c r="S1336" s="11"/>
    </row>
    <row r="1337" spans="1:19" ht="14.25" hidden="1" customHeight="1">
      <c r="A1337" s="3"/>
      <c r="B1337" s="12" t="s">
        <v>1600</v>
      </c>
      <c r="C1337" s="3"/>
      <c r="D1337" s="3"/>
      <c r="E1337" s="12" t="s">
        <v>2771</v>
      </c>
      <c r="F1337" s="3"/>
      <c r="G1337" s="635">
        <v>25</v>
      </c>
      <c r="H1337" s="3"/>
      <c r="I1337" s="5">
        <v>10</v>
      </c>
      <c r="J1337" s="5"/>
      <c r="K1337" s="5"/>
      <c r="L1337" s="3"/>
      <c r="M1337" s="6"/>
      <c r="N1337" s="690"/>
      <c r="O1337" s="690"/>
      <c r="P1337" s="29"/>
      <c r="Q1337" s="11"/>
      <c r="R1337" s="11"/>
      <c r="S1337" s="11"/>
    </row>
    <row r="1338" spans="1:19" ht="14.25" hidden="1" customHeight="1">
      <c r="A1338" s="3"/>
      <c r="B1338" s="12" t="s">
        <v>4009</v>
      </c>
      <c r="C1338" s="3"/>
      <c r="D1338" s="3"/>
      <c r="E1338" s="12" t="s">
        <v>4008</v>
      </c>
      <c r="F1338" s="3"/>
      <c r="G1338" s="635"/>
      <c r="H1338" s="3"/>
      <c r="I1338" s="5">
        <v>10</v>
      </c>
      <c r="J1338" s="5"/>
      <c r="K1338" s="5"/>
      <c r="L1338" s="3"/>
      <c r="M1338" s="6"/>
      <c r="N1338" s="690"/>
      <c r="O1338" s="690"/>
      <c r="P1338" s="29"/>
      <c r="Q1338" s="11"/>
      <c r="R1338" s="11"/>
      <c r="S1338" s="11"/>
    </row>
    <row r="1339" spans="1:19" ht="14.25" hidden="1" customHeight="1">
      <c r="A1339" s="3"/>
      <c r="B1339" s="12" t="s">
        <v>4009</v>
      </c>
      <c r="C1339" s="3"/>
      <c r="D1339" s="3"/>
      <c r="E1339" s="12" t="s">
        <v>2771</v>
      </c>
      <c r="F1339" s="3"/>
      <c r="G1339" s="635">
        <v>29.6</v>
      </c>
      <c r="H1339" s="3"/>
      <c r="I1339" s="5">
        <v>10</v>
      </c>
      <c r="J1339" s="5"/>
      <c r="K1339" s="5"/>
      <c r="L1339" s="3"/>
      <c r="M1339" s="6"/>
      <c r="N1339" s="690"/>
      <c r="O1339" s="690"/>
      <c r="P1339" s="29"/>
      <c r="Q1339" s="11"/>
      <c r="R1339" s="11"/>
      <c r="S1339" s="11"/>
    </row>
    <row r="1340" spans="1:19" ht="14.25" hidden="1" customHeight="1">
      <c r="A1340" s="3"/>
      <c r="B1340" s="12" t="s">
        <v>4010</v>
      </c>
      <c r="C1340" s="3"/>
      <c r="D1340" s="3"/>
      <c r="E1340" s="12" t="s">
        <v>4008</v>
      </c>
      <c r="F1340" s="3"/>
      <c r="G1340" s="635"/>
      <c r="H1340" s="3"/>
      <c r="I1340" s="5">
        <v>10</v>
      </c>
      <c r="J1340" s="5"/>
      <c r="K1340" s="5"/>
      <c r="L1340" s="3"/>
      <c r="M1340" s="6"/>
      <c r="N1340" s="690"/>
      <c r="O1340" s="690"/>
      <c r="P1340" s="29"/>
      <c r="Q1340" s="11"/>
      <c r="R1340" s="11"/>
      <c r="S1340" s="11"/>
    </row>
    <row r="1341" spans="1:19" ht="14.25" hidden="1" customHeight="1">
      <c r="A1341" s="3"/>
      <c r="B1341" s="12" t="s">
        <v>1836</v>
      </c>
      <c r="C1341" s="3"/>
      <c r="D1341" s="3"/>
      <c r="E1341" s="12" t="s">
        <v>3340</v>
      </c>
      <c r="F1341" s="3"/>
      <c r="G1341" s="635">
        <v>220</v>
      </c>
      <c r="H1341" s="3">
        <v>39</v>
      </c>
      <c r="I1341" s="5">
        <v>50</v>
      </c>
      <c r="J1341" s="5"/>
      <c r="K1341" s="5"/>
      <c r="L1341" s="3"/>
      <c r="M1341" s="6"/>
      <c r="N1341" s="690"/>
      <c r="O1341" s="690"/>
      <c r="P1341" s="29"/>
      <c r="Q1341" s="11"/>
      <c r="R1341" s="11"/>
      <c r="S1341" s="11"/>
    </row>
    <row r="1342" spans="1:19" ht="14.25" hidden="1" customHeight="1">
      <c r="A1342" s="3"/>
      <c r="B1342" s="12" t="s">
        <v>1830</v>
      </c>
      <c r="C1342" s="3"/>
      <c r="D1342" s="3"/>
      <c r="E1342" s="12" t="s">
        <v>3245</v>
      </c>
      <c r="F1342" s="3"/>
      <c r="G1342" s="635">
        <v>200</v>
      </c>
      <c r="H1342" s="3"/>
      <c r="I1342" s="5">
        <v>50</v>
      </c>
      <c r="J1342" s="5"/>
      <c r="K1342" s="5"/>
      <c r="L1342" s="3"/>
      <c r="M1342" s="6"/>
      <c r="N1342" s="690"/>
      <c r="O1342" s="690"/>
      <c r="P1342" s="29"/>
      <c r="Q1342" s="11"/>
      <c r="R1342" s="11"/>
      <c r="S1342" s="11"/>
    </row>
    <row r="1343" spans="1:19" ht="14.25" hidden="1" customHeight="1">
      <c r="A1343" s="3"/>
      <c r="B1343" s="12" t="s">
        <v>4011</v>
      </c>
      <c r="C1343" s="3"/>
      <c r="D1343" s="3"/>
      <c r="E1343" s="12" t="s">
        <v>3245</v>
      </c>
      <c r="F1343" s="3"/>
      <c r="G1343" s="635"/>
      <c r="H1343" s="3"/>
      <c r="I1343" s="5">
        <v>50</v>
      </c>
      <c r="J1343" s="5"/>
      <c r="K1343" s="5"/>
      <c r="L1343" s="3"/>
      <c r="M1343" s="6"/>
      <c r="N1343" s="690"/>
      <c r="O1343" s="690"/>
      <c r="P1343" s="29"/>
      <c r="Q1343" s="11"/>
      <c r="R1343" s="11"/>
      <c r="S1343" s="11"/>
    </row>
    <row r="1344" spans="1:19" ht="14.25" hidden="1" customHeight="1">
      <c r="A1344" s="3"/>
      <c r="B1344" s="12" t="s">
        <v>1839</v>
      </c>
      <c r="C1344" s="3"/>
      <c r="D1344" s="3"/>
      <c r="E1344" s="12" t="s">
        <v>3240</v>
      </c>
      <c r="F1344" s="3"/>
      <c r="G1344" s="635"/>
      <c r="H1344" s="3"/>
      <c r="I1344" s="5">
        <v>50</v>
      </c>
      <c r="J1344" s="5"/>
      <c r="K1344" s="5"/>
      <c r="L1344" s="3"/>
      <c r="M1344" s="6"/>
      <c r="N1344" s="690"/>
      <c r="O1344" s="690"/>
      <c r="P1344" s="29"/>
      <c r="Q1344" s="11"/>
      <c r="R1344" s="11"/>
      <c r="S1344" s="11"/>
    </row>
    <row r="1345" spans="1:19" ht="14.25" hidden="1" customHeight="1">
      <c r="A1345" s="3"/>
      <c r="B1345" s="12" t="s">
        <v>1842</v>
      </c>
      <c r="C1345" s="3"/>
      <c r="D1345" s="3"/>
      <c r="E1345" s="12" t="s">
        <v>4012</v>
      </c>
      <c r="F1345" s="3"/>
      <c r="G1345" s="635">
        <v>75</v>
      </c>
      <c r="H1345" s="3"/>
      <c r="I1345" s="5">
        <v>50</v>
      </c>
      <c r="J1345" s="5"/>
      <c r="K1345" s="5"/>
      <c r="L1345" s="3"/>
      <c r="M1345" s="6"/>
      <c r="N1345" s="690"/>
      <c r="O1345" s="690"/>
      <c r="P1345" s="29"/>
      <c r="Q1345" s="11"/>
      <c r="R1345" s="11"/>
      <c r="S1345" s="11"/>
    </row>
    <row r="1346" spans="1:19" ht="14.25" hidden="1" customHeight="1">
      <c r="A1346" s="3"/>
      <c r="B1346" s="12" t="s">
        <v>1842</v>
      </c>
      <c r="C1346" s="3"/>
      <c r="D1346" s="3"/>
      <c r="E1346" s="12" t="s">
        <v>3240</v>
      </c>
      <c r="F1346" s="3"/>
      <c r="G1346" s="635">
        <v>50</v>
      </c>
      <c r="H1346" s="3">
        <v>709</v>
      </c>
      <c r="I1346" s="5">
        <v>50</v>
      </c>
      <c r="J1346" s="5"/>
      <c r="K1346" s="5"/>
      <c r="L1346" s="3"/>
      <c r="M1346" s="6"/>
      <c r="N1346" s="690"/>
      <c r="O1346" s="690"/>
      <c r="P1346" s="29"/>
      <c r="Q1346" s="11"/>
      <c r="R1346" s="11"/>
      <c r="S1346" s="11"/>
    </row>
    <row r="1347" spans="1:19" ht="14.25" hidden="1" customHeight="1">
      <c r="A1347" s="3"/>
      <c r="B1347" s="12" t="s">
        <v>1842</v>
      </c>
      <c r="C1347" s="3"/>
      <c r="D1347" s="3"/>
      <c r="E1347" s="12" t="s">
        <v>4013</v>
      </c>
      <c r="F1347" s="3"/>
      <c r="G1347" s="635">
        <v>800</v>
      </c>
      <c r="H1347" s="3"/>
      <c r="I1347" s="5">
        <v>1000</v>
      </c>
      <c r="J1347" s="5"/>
      <c r="K1347" s="5"/>
      <c r="L1347" s="3"/>
      <c r="M1347" s="6"/>
      <c r="N1347" s="690"/>
      <c r="O1347" s="690"/>
      <c r="P1347" s="29"/>
      <c r="Q1347" s="11"/>
      <c r="R1347" s="11"/>
      <c r="S1347" s="11"/>
    </row>
    <row r="1348" spans="1:19" ht="14.25" hidden="1" customHeight="1">
      <c r="A1348" s="3"/>
      <c r="B1348" s="12" t="s">
        <v>1850</v>
      </c>
      <c r="C1348" s="3"/>
      <c r="D1348" s="3"/>
      <c r="E1348" s="12" t="s">
        <v>3240</v>
      </c>
      <c r="F1348" s="3"/>
      <c r="G1348" s="635">
        <v>150</v>
      </c>
      <c r="H1348" s="3">
        <v>200</v>
      </c>
      <c r="I1348" s="5">
        <v>50</v>
      </c>
      <c r="J1348" s="5"/>
      <c r="K1348" s="5"/>
      <c r="L1348" s="3"/>
      <c r="M1348" s="6"/>
      <c r="N1348" s="690"/>
      <c r="O1348" s="690"/>
      <c r="P1348" s="29"/>
      <c r="Q1348" s="11"/>
      <c r="R1348" s="11"/>
      <c r="S1348" s="11"/>
    </row>
    <row r="1349" spans="1:19" ht="14.25" hidden="1" customHeight="1">
      <c r="A1349" s="3"/>
      <c r="B1349" s="12" t="s">
        <v>4014</v>
      </c>
      <c r="C1349" s="3"/>
      <c r="D1349" s="3"/>
      <c r="E1349" s="12" t="s">
        <v>4015</v>
      </c>
      <c r="F1349" s="3"/>
      <c r="G1349" s="635">
        <v>50</v>
      </c>
      <c r="H1349" s="3"/>
      <c r="I1349" s="5">
        <v>20</v>
      </c>
      <c r="J1349" s="5"/>
      <c r="K1349" s="5"/>
      <c r="L1349" s="3"/>
      <c r="M1349" s="6"/>
      <c r="N1349" s="690"/>
      <c r="O1349" s="690"/>
      <c r="P1349" s="29"/>
      <c r="Q1349" s="11"/>
      <c r="R1349" s="11"/>
      <c r="S1349" s="11"/>
    </row>
    <row r="1350" spans="1:19" ht="14.25" hidden="1" customHeight="1">
      <c r="A1350" s="3"/>
      <c r="B1350" s="12" t="s">
        <v>4014</v>
      </c>
      <c r="C1350" s="3"/>
      <c r="D1350" s="3"/>
      <c r="E1350" s="12" t="s">
        <v>4016</v>
      </c>
      <c r="F1350" s="3"/>
      <c r="G1350" s="635"/>
      <c r="H1350" s="3"/>
      <c r="I1350" s="5">
        <v>20</v>
      </c>
      <c r="J1350" s="5"/>
      <c r="K1350" s="5"/>
      <c r="L1350" s="3"/>
      <c r="M1350" s="6"/>
      <c r="N1350" s="690"/>
      <c r="O1350" s="690"/>
      <c r="P1350" s="29"/>
      <c r="Q1350" s="11"/>
      <c r="R1350" s="11"/>
      <c r="S1350" s="11"/>
    </row>
    <row r="1351" spans="1:19" ht="14.25" hidden="1" customHeight="1">
      <c r="A1351" s="3"/>
      <c r="B1351" s="12" t="s">
        <v>4017</v>
      </c>
      <c r="C1351" s="3"/>
      <c r="D1351" s="3"/>
      <c r="E1351" s="12" t="s">
        <v>3240</v>
      </c>
      <c r="F1351" s="3"/>
      <c r="G1351" s="635"/>
      <c r="H1351" s="3"/>
      <c r="I1351" s="5">
        <v>50</v>
      </c>
      <c r="J1351" s="5"/>
      <c r="K1351" s="5"/>
      <c r="L1351" s="3"/>
      <c r="M1351" s="6"/>
      <c r="N1351" s="690"/>
      <c r="O1351" s="690"/>
      <c r="P1351" s="29"/>
      <c r="Q1351" s="11"/>
      <c r="R1351" s="11"/>
      <c r="S1351" s="11"/>
    </row>
    <row r="1352" spans="1:19" ht="14.25" hidden="1" customHeight="1">
      <c r="A1352" s="3"/>
      <c r="B1352" s="12" t="s">
        <v>1856</v>
      </c>
      <c r="C1352" s="3"/>
      <c r="D1352" s="3"/>
      <c r="E1352" s="12" t="s">
        <v>3341</v>
      </c>
      <c r="F1352" s="3"/>
      <c r="G1352" s="635">
        <v>20</v>
      </c>
      <c r="H1352" s="3">
        <v>200</v>
      </c>
      <c r="I1352" s="5">
        <v>40</v>
      </c>
      <c r="J1352" s="5"/>
      <c r="K1352" s="5"/>
      <c r="L1352" s="3"/>
      <c r="M1352" s="6"/>
      <c r="N1352" s="690"/>
      <c r="O1352" s="690"/>
      <c r="P1352" s="29"/>
      <c r="Q1352" s="11"/>
      <c r="R1352" s="11"/>
      <c r="S1352" s="11"/>
    </row>
    <row r="1353" spans="1:19" ht="14.25" hidden="1" customHeight="1">
      <c r="A1353" s="3"/>
      <c r="B1353" s="12" t="s">
        <v>1860</v>
      </c>
      <c r="C1353" s="3"/>
      <c r="D1353" s="3"/>
      <c r="E1353" s="12" t="s">
        <v>4018</v>
      </c>
      <c r="F1353" s="3"/>
      <c r="G1353" s="635"/>
      <c r="H1353" s="3"/>
      <c r="I1353" s="5">
        <v>1</v>
      </c>
      <c r="J1353" s="5"/>
      <c r="K1353" s="5"/>
      <c r="L1353" s="3"/>
      <c r="M1353" s="6"/>
      <c r="N1353" s="690"/>
      <c r="O1353" s="690"/>
      <c r="P1353" s="29"/>
      <c r="Q1353" s="11"/>
      <c r="R1353" s="11"/>
      <c r="S1353" s="11"/>
    </row>
    <row r="1354" spans="1:19" ht="14.25" hidden="1" customHeight="1">
      <c r="A1354" s="3"/>
      <c r="B1354" s="12" t="s">
        <v>1860</v>
      </c>
      <c r="C1354" s="3"/>
      <c r="D1354" s="3"/>
      <c r="E1354" s="12" t="s">
        <v>3342</v>
      </c>
      <c r="F1354" s="3"/>
      <c r="G1354" s="635">
        <v>40.799999999999997</v>
      </c>
      <c r="H1354" s="3">
        <v>4</v>
      </c>
      <c r="I1354" s="5">
        <v>1</v>
      </c>
      <c r="J1354" s="5"/>
      <c r="K1354" s="5"/>
      <c r="L1354" s="3"/>
      <c r="M1354" s="6"/>
      <c r="N1354" s="690"/>
      <c r="O1354" s="690"/>
      <c r="P1354" s="29"/>
      <c r="Q1354" s="11"/>
      <c r="R1354" s="11"/>
      <c r="S1354" s="11"/>
    </row>
    <row r="1355" spans="1:19" ht="14.25" hidden="1" customHeight="1">
      <c r="A1355" s="3"/>
      <c r="B1355" s="12" t="s">
        <v>1935</v>
      </c>
      <c r="C1355" s="3"/>
      <c r="D1355" s="3"/>
      <c r="E1355" s="12" t="s">
        <v>3240</v>
      </c>
      <c r="F1355" s="3"/>
      <c r="G1355" s="635">
        <v>100</v>
      </c>
      <c r="H1355" s="3"/>
      <c r="I1355" s="5">
        <v>50</v>
      </c>
      <c r="J1355" s="5"/>
      <c r="K1355" s="5"/>
      <c r="L1355" s="3"/>
      <c r="M1355" s="6"/>
      <c r="N1355" s="690"/>
      <c r="O1355" s="690"/>
      <c r="P1355" s="29"/>
      <c r="Q1355" s="11"/>
      <c r="R1355" s="11"/>
      <c r="S1355" s="11"/>
    </row>
    <row r="1356" spans="1:19" ht="14.25" hidden="1" customHeight="1">
      <c r="A1356" s="3"/>
      <c r="B1356" s="12" t="s">
        <v>2091</v>
      </c>
      <c r="C1356" s="3"/>
      <c r="D1356" s="3"/>
      <c r="E1356" s="12" t="s">
        <v>3343</v>
      </c>
      <c r="F1356" s="3"/>
      <c r="G1356" s="635">
        <v>550</v>
      </c>
      <c r="H1356" s="3">
        <v>2</v>
      </c>
      <c r="I1356" s="5">
        <v>1</v>
      </c>
      <c r="J1356" s="5"/>
      <c r="K1356" s="5"/>
      <c r="L1356" s="3"/>
      <c r="M1356" s="6"/>
      <c r="N1356" s="690"/>
      <c r="O1356" s="690"/>
      <c r="P1356" s="29"/>
      <c r="Q1356" s="11"/>
      <c r="R1356" s="11"/>
      <c r="S1356" s="11"/>
    </row>
    <row r="1357" spans="1:19" ht="14.25" hidden="1" customHeight="1">
      <c r="A1357" s="3"/>
      <c r="B1357" s="12" t="s">
        <v>2156</v>
      </c>
      <c r="C1357" s="3"/>
      <c r="D1357" s="3"/>
      <c r="E1357" s="12" t="s">
        <v>3344</v>
      </c>
      <c r="F1357" s="3"/>
      <c r="G1357" s="635">
        <v>90.5</v>
      </c>
      <c r="H1357" s="3">
        <v>3</v>
      </c>
      <c r="I1357" s="5">
        <v>1</v>
      </c>
      <c r="J1357" s="5"/>
      <c r="K1357" s="5"/>
      <c r="L1357" s="3"/>
      <c r="M1357" s="6"/>
      <c r="N1357" s="690"/>
      <c r="O1357" s="690"/>
      <c r="P1357" s="29"/>
      <c r="Q1357" s="11"/>
      <c r="R1357" s="11"/>
      <c r="S1357" s="11"/>
    </row>
    <row r="1358" spans="1:19" ht="14.25" hidden="1" customHeight="1">
      <c r="A1358" s="3"/>
      <c r="B1358" s="12" t="s">
        <v>2175</v>
      </c>
      <c r="C1358" s="3"/>
      <c r="D1358" s="3"/>
      <c r="E1358" s="12" t="s">
        <v>3345</v>
      </c>
      <c r="F1358" s="3"/>
      <c r="G1358" s="635">
        <v>50</v>
      </c>
      <c r="H1358" s="3">
        <v>143</v>
      </c>
      <c r="I1358" s="5">
        <v>50</v>
      </c>
      <c r="J1358" s="5"/>
      <c r="K1358" s="5"/>
      <c r="L1358" s="3"/>
      <c r="M1358" s="6"/>
      <c r="N1358" s="690"/>
      <c r="O1358" s="690"/>
      <c r="P1358" s="29"/>
      <c r="Q1358" s="11"/>
      <c r="R1358" s="11"/>
      <c r="S1358" s="11"/>
    </row>
    <row r="1359" spans="1:19" ht="14.25" hidden="1" customHeight="1">
      <c r="A1359" s="3"/>
      <c r="B1359" s="12" t="s">
        <v>2386</v>
      </c>
      <c r="C1359" s="3"/>
      <c r="D1359" s="3"/>
      <c r="E1359" s="12" t="s">
        <v>3346</v>
      </c>
      <c r="F1359" s="3"/>
      <c r="G1359" s="635">
        <v>53.6</v>
      </c>
      <c r="H1359" s="3">
        <v>4</v>
      </c>
      <c r="I1359" s="5">
        <v>1</v>
      </c>
      <c r="J1359" s="5"/>
      <c r="K1359" s="5"/>
      <c r="L1359" s="3"/>
      <c r="M1359" s="6"/>
      <c r="N1359" s="690"/>
      <c r="O1359" s="690"/>
      <c r="P1359" s="29"/>
      <c r="Q1359" s="11"/>
      <c r="R1359" s="11"/>
      <c r="S1359" s="11"/>
    </row>
    <row r="1360" spans="1:19" ht="14.25" hidden="1" customHeight="1">
      <c r="A1360" s="3"/>
      <c r="B1360" s="12" t="s">
        <v>4019</v>
      </c>
      <c r="C1360" s="3"/>
      <c r="D1360" s="3"/>
      <c r="E1360" s="12" t="s">
        <v>4020</v>
      </c>
      <c r="F1360" s="3"/>
      <c r="G1360" s="635">
        <v>98.3</v>
      </c>
      <c r="H1360" s="3"/>
      <c r="I1360" s="5">
        <v>1</v>
      </c>
      <c r="J1360" s="5"/>
      <c r="K1360" s="5"/>
      <c r="L1360" s="3"/>
      <c r="M1360" s="6"/>
      <c r="N1360" s="690"/>
      <c r="O1360" s="690"/>
      <c r="P1360" s="29"/>
      <c r="Q1360" s="11"/>
      <c r="R1360" s="11"/>
      <c r="S1360" s="11"/>
    </row>
    <row r="1361" spans="1:19" ht="14.25" hidden="1" customHeight="1">
      <c r="A1361" s="3"/>
      <c r="B1361" s="12" t="s">
        <v>2432</v>
      </c>
      <c r="C1361" s="3"/>
      <c r="D1361" s="3"/>
      <c r="E1361" s="12" t="s">
        <v>4021</v>
      </c>
      <c r="F1361" s="3"/>
      <c r="G1361" s="635">
        <v>52.64</v>
      </c>
      <c r="H1361" s="3"/>
      <c r="I1361" s="5">
        <v>1</v>
      </c>
      <c r="J1361" s="5"/>
      <c r="K1361" s="5"/>
      <c r="L1361" s="3"/>
      <c r="M1361" s="6"/>
      <c r="N1361" s="690"/>
      <c r="O1361" s="690"/>
      <c r="P1361" s="29"/>
      <c r="Q1361" s="11"/>
      <c r="R1361" s="11"/>
      <c r="S1361" s="11"/>
    </row>
    <row r="1362" spans="1:19" ht="14.25" hidden="1" customHeight="1">
      <c r="A1362" s="3"/>
      <c r="B1362" s="12" t="s">
        <v>2475</v>
      </c>
      <c r="C1362" s="3"/>
      <c r="D1362" s="3"/>
      <c r="E1362" s="12" t="s">
        <v>2717</v>
      </c>
      <c r="F1362" s="3"/>
      <c r="G1362" s="635">
        <v>15</v>
      </c>
      <c r="H1362" s="3"/>
      <c r="I1362" s="5">
        <v>1</v>
      </c>
      <c r="J1362" s="5"/>
      <c r="K1362" s="5"/>
      <c r="L1362" s="3"/>
      <c r="M1362" s="6"/>
      <c r="N1362" s="690"/>
      <c r="O1362" s="690"/>
      <c r="P1362" s="29"/>
      <c r="Q1362" s="11"/>
      <c r="R1362" s="11"/>
      <c r="S1362" s="11"/>
    </row>
    <row r="1363" spans="1:19" ht="14.25" hidden="1" customHeight="1">
      <c r="A1363" s="3"/>
      <c r="B1363" s="12" t="s">
        <v>2579</v>
      </c>
      <c r="C1363" s="3"/>
      <c r="D1363" s="3"/>
      <c r="E1363" s="12" t="s">
        <v>2718</v>
      </c>
      <c r="F1363" s="3"/>
      <c r="G1363" s="635">
        <v>22</v>
      </c>
      <c r="H1363" s="3">
        <v>3</v>
      </c>
      <c r="I1363" s="5">
        <v>1</v>
      </c>
      <c r="J1363" s="5"/>
      <c r="K1363" s="5"/>
      <c r="L1363" s="3"/>
      <c r="M1363" s="6"/>
      <c r="N1363" s="690"/>
      <c r="O1363" s="690"/>
      <c r="P1363" s="29"/>
      <c r="Q1363" s="11"/>
      <c r="R1363" s="11"/>
      <c r="S1363" s="11"/>
    </row>
    <row r="1364" spans="1:19" ht="14.25" hidden="1" customHeight="1">
      <c r="A1364" s="3"/>
      <c r="B1364" s="12" t="s">
        <v>2579</v>
      </c>
      <c r="C1364" s="3"/>
      <c r="D1364" s="3"/>
      <c r="E1364" s="12" t="s">
        <v>3246</v>
      </c>
      <c r="F1364" s="3"/>
      <c r="G1364" s="635"/>
      <c r="H1364" s="3"/>
      <c r="I1364" s="5">
        <v>1</v>
      </c>
      <c r="J1364" s="5"/>
      <c r="K1364" s="5"/>
      <c r="L1364" s="3"/>
      <c r="M1364" s="6"/>
      <c r="N1364" s="690"/>
      <c r="O1364" s="690"/>
      <c r="P1364" s="29"/>
      <c r="Q1364" s="11"/>
      <c r="R1364" s="11"/>
      <c r="S1364" s="11"/>
    </row>
    <row r="1365" spans="1:19" ht="14.25" hidden="1" customHeight="1">
      <c r="A1365" s="3"/>
      <c r="B1365" s="12" t="s">
        <v>2579</v>
      </c>
      <c r="C1365" s="3"/>
      <c r="D1365" s="3"/>
      <c r="E1365" s="12" t="s">
        <v>4022</v>
      </c>
      <c r="F1365" s="3"/>
      <c r="G1365" s="635">
        <v>22</v>
      </c>
      <c r="H1365" s="3"/>
      <c r="I1365" s="5">
        <v>1</v>
      </c>
      <c r="J1365" s="5"/>
      <c r="K1365" s="5"/>
      <c r="L1365" s="3"/>
      <c r="M1365" s="6"/>
      <c r="N1365" s="690"/>
      <c r="O1365" s="690"/>
      <c r="P1365" s="29"/>
      <c r="Q1365" s="11"/>
      <c r="R1365" s="11"/>
      <c r="S1365" s="11"/>
    </row>
    <row r="1366" spans="1:19" ht="14.25" hidden="1" customHeight="1">
      <c r="A1366" s="3"/>
      <c r="B1366" s="12" t="s">
        <v>2589</v>
      </c>
      <c r="C1366" s="3"/>
      <c r="D1366" s="3"/>
      <c r="E1366" s="12" t="s">
        <v>2718</v>
      </c>
      <c r="F1366" s="3"/>
      <c r="G1366" s="635">
        <v>22</v>
      </c>
      <c r="H1366" s="3">
        <v>3</v>
      </c>
      <c r="I1366" s="5">
        <v>1</v>
      </c>
      <c r="J1366" s="5"/>
      <c r="K1366" s="5"/>
      <c r="L1366" s="3"/>
      <c r="M1366" s="6"/>
      <c r="N1366" s="690"/>
      <c r="O1366" s="690"/>
      <c r="P1366" s="29"/>
      <c r="Q1366" s="11"/>
      <c r="R1366" s="11"/>
      <c r="S1366" s="11"/>
    </row>
    <row r="1367" spans="1:19" ht="14.25" hidden="1" customHeight="1">
      <c r="A1367" s="3"/>
      <c r="B1367" s="12" t="s">
        <v>2589</v>
      </c>
      <c r="C1367" s="3"/>
      <c r="D1367" s="3"/>
      <c r="E1367" s="12" t="s">
        <v>3246</v>
      </c>
      <c r="F1367" s="3"/>
      <c r="G1367" s="635"/>
      <c r="H1367" s="3"/>
      <c r="I1367" s="5">
        <v>1</v>
      </c>
      <c r="J1367" s="5"/>
      <c r="K1367" s="5"/>
      <c r="L1367" s="3"/>
      <c r="M1367" s="6"/>
      <c r="N1367" s="690"/>
      <c r="O1367" s="690"/>
      <c r="P1367" s="29"/>
      <c r="Q1367" s="11"/>
      <c r="R1367" s="11"/>
      <c r="S1367" s="11"/>
    </row>
    <row r="1368" spans="1:19" ht="14.25" hidden="1" customHeight="1">
      <c r="A1368" s="3"/>
      <c r="B1368" s="12" t="s">
        <v>2589</v>
      </c>
      <c r="C1368" s="3"/>
      <c r="D1368" s="3"/>
      <c r="E1368" s="12" t="s">
        <v>2718</v>
      </c>
      <c r="F1368" s="3"/>
      <c r="G1368" s="635"/>
      <c r="H1368" s="3"/>
      <c r="I1368" s="5">
        <v>1</v>
      </c>
      <c r="J1368" s="5"/>
      <c r="K1368" s="5"/>
      <c r="L1368" s="3"/>
      <c r="M1368" s="6"/>
      <c r="N1368" s="690"/>
      <c r="O1368" s="690"/>
      <c r="P1368" s="29"/>
      <c r="Q1368" s="11"/>
      <c r="R1368" s="11"/>
      <c r="S1368" s="11"/>
    </row>
    <row r="1369" spans="1:19" ht="14.25" hidden="1" customHeight="1">
      <c r="A1369" s="3"/>
      <c r="B1369" s="12" t="s">
        <v>2589</v>
      </c>
      <c r="C1369" s="3"/>
      <c r="D1369" s="3"/>
      <c r="E1369" s="12" t="s">
        <v>4022</v>
      </c>
      <c r="F1369" s="3"/>
      <c r="G1369" s="635"/>
      <c r="H1369" s="3"/>
      <c r="I1369" s="5">
        <v>1</v>
      </c>
      <c r="J1369" s="5"/>
      <c r="K1369" s="5"/>
      <c r="L1369" s="3"/>
      <c r="M1369" s="6"/>
      <c r="N1369" s="690"/>
      <c r="O1369" s="690"/>
      <c r="P1369" s="29"/>
      <c r="Q1369" s="11"/>
      <c r="R1369" s="11"/>
      <c r="S1369" s="11"/>
    </row>
    <row r="1370" spans="1:19" ht="14.25" hidden="1" customHeight="1">
      <c r="A1370" s="3"/>
      <c r="B1370" s="12" t="s">
        <v>4023</v>
      </c>
      <c r="C1370" s="3"/>
      <c r="D1370" s="3"/>
      <c r="E1370" s="12" t="s">
        <v>121</v>
      </c>
      <c r="F1370" s="3"/>
      <c r="G1370" s="635"/>
      <c r="H1370" s="3"/>
      <c r="I1370" s="5">
        <v>1</v>
      </c>
      <c r="J1370" s="5"/>
      <c r="K1370" s="5"/>
      <c r="L1370" s="3"/>
      <c r="M1370" s="6"/>
      <c r="N1370" s="690"/>
      <c r="O1370" s="690"/>
      <c r="P1370" s="29"/>
      <c r="Q1370" s="11"/>
      <c r="R1370" s="11"/>
      <c r="S1370" s="11"/>
    </row>
    <row r="1371" spans="1:19" ht="14.25" hidden="1" customHeight="1">
      <c r="A1371" s="3"/>
      <c r="B1371" s="12" t="s">
        <v>4024</v>
      </c>
      <c r="C1371" s="3"/>
      <c r="D1371" s="3"/>
      <c r="E1371" s="12" t="s">
        <v>121</v>
      </c>
      <c r="F1371" s="3"/>
      <c r="G1371" s="635"/>
      <c r="H1371" s="3"/>
      <c r="I1371" s="5">
        <v>1</v>
      </c>
      <c r="J1371" s="5"/>
      <c r="K1371" s="5"/>
      <c r="L1371" s="3"/>
      <c r="M1371" s="6"/>
      <c r="N1371" s="690"/>
      <c r="O1371" s="690"/>
      <c r="P1371" s="29"/>
      <c r="Q1371" s="11"/>
      <c r="R1371" s="11"/>
      <c r="S1371" s="11"/>
    </row>
    <row r="1372" spans="1:19" ht="14.25" hidden="1" customHeight="1">
      <c r="A1372" s="3"/>
      <c r="B1372" s="12" t="s">
        <v>4025</v>
      </c>
      <c r="C1372" s="3"/>
      <c r="D1372" s="3"/>
      <c r="E1372" s="12" t="s">
        <v>121</v>
      </c>
      <c r="F1372" s="3"/>
      <c r="G1372" s="635"/>
      <c r="H1372" s="3"/>
      <c r="I1372" s="5">
        <v>1</v>
      </c>
      <c r="J1372" s="5"/>
      <c r="K1372" s="5"/>
      <c r="L1372" s="3"/>
      <c r="M1372" s="6"/>
      <c r="N1372" s="690"/>
      <c r="O1372" s="690"/>
      <c r="P1372" s="29"/>
      <c r="Q1372" s="11"/>
      <c r="R1372" s="11"/>
      <c r="S1372" s="11"/>
    </row>
    <row r="1373" spans="1:19" ht="14.25" hidden="1" customHeight="1">
      <c r="A1373" s="3"/>
      <c r="B1373" s="12" t="s">
        <v>1958</v>
      </c>
      <c r="C1373" s="3"/>
      <c r="D1373" s="3"/>
      <c r="E1373" s="12" t="s">
        <v>121</v>
      </c>
      <c r="F1373" s="3"/>
      <c r="G1373" s="635"/>
      <c r="H1373" s="3"/>
      <c r="I1373" s="5">
        <v>1</v>
      </c>
      <c r="J1373" s="5"/>
      <c r="K1373" s="5"/>
      <c r="L1373" s="3"/>
      <c r="M1373" s="6"/>
      <c r="N1373" s="690"/>
      <c r="O1373" s="690"/>
      <c r="P1373" s="29"/>
      <c r="Q1373" s="11"/>
      <c r="R1373" s="11"/>
      <c r="S1373" s="11"/>
    </row>
    <row r="1374" spans="1:19" ht="14.25" hidden="1" customHeight="1">
      <c r="A1374" s="3"/>
      <c r="B1374" s="12" t="s">
        <v>1958</v>
      </c>
      <c r="C1374" s="3"/>
      <c r="D1374" s="3"/>
      <c r="E1374" s="12" t="s">
        <v>2692</v>
      </c>
      <c r="F1374" s="3"/>
      <c r="G1374" s="635"/>
      <c r="H1374" s="3"/>
      <c r="I1374" s="5">
        <v>1</v>
      </c>
      <c r="J1374" s="5"/>
      <c r="K1374" s="5"/>
      <c r="L1374" s="3"/>
      <c r="M1374" s="6"/>
      <c r="N1374" s="690"/>
      <c r="O1374" s="690"/>
      <c r="P1374" s="29"/>
      <c r="Q1374" s="11"/>
      <c r="R1374" s="11"/>
      <c r="S1374" s="11"/>
    </row>
    <row r="1375" spans="1:19" ht="14.25" hidden="1" customHeight="1">
      <c r="A1375" s="3"/>
      <c r="B1375" s="12" t="s">
        <v>4026</v>
      </c>
      <c r="C1375" s="3"/>
      <c r="D1375" s="3"/>
      <c r="E1375" s="12" t="s">
        <v>121</v>
      </c>
      <c r="F1375" s="3"/>
      <c r="G1375" s="635"/>
      <c r="H1375" s="3"/>
      <c r="I1375" s="5">
        <v>1</v>
      </c>
      <c r="J1375" s="5"/>
      <c r="K1375" s="5"/>
      <c r="L1375" s="3"/>
      <c r="M1375" s="6"/>
      <c r="N1375" s="690"/>
      <c r="O1375" s="690"/>
      <c r="P1375" s="29"/>
      <c r="Q1375" s="11"/>
      <c r="R1375" s="11"/>
      <c r="S1375" s="11"/>
    </row>
    <row r="1376" spans="1:19" ht="14.25" hidden="1" customHeight="1">
      <c r="A1376" s="3"/>
      <c r="B1376" s="12" t="s">
        <v>4026</v>
      </c>
      <c r="C1376" s="3"/>
      <c r="D1376" s="3"/>
      <c r="E1376" s="12" t="s">
        <v>2692</v>
      </c>
      <c r="F1376" s="3"/>
      <c r="G1376" s="635"/>
      <c r="H1376" s="3"/>
      <c r="I1376" s="5">
        <v>1</v>
      </c>
      <c r="J1376" s="5"/>
      <c r="K1376" s="5"/>
      <c r="L1376" s="3"/>
      <c r="M1376" s="6"/>
      <c r="N1376" s="690"/>
      <c r="O1376" s="690"/>
      <c r="P1376" s="29"/>
      <c r="Q1376" s="11"/>
      <c r="R1376" s="11"/>
      <c r="S1376" s="11"/>
    </row>
    <row r="1377" spans="1:19" ht="14.25" hidden="1" customHeight="1">
      <c r="A1377" s="3"/>
      <c r="B1377" s="12" t="s">
        <v>1961</v>
      </c>
      <c r="C1377" s="3"/>
      <c r="D1377" s="3"/>
      <c r="E1377" s="12" t="s">
        <v>121</v>
      </c>
      <c r="F1377" s="3"/>
      <c r="G1377" s="635"/>
      <c r="H1377" s="3"/>
      <c r="I1377" s="5">
        <v>1</v>
      </c>
      <c r="J1377" s="5"/>
      <c r="K1377" s="5"/>
      <c r="L1377" s="3"/>
      <c r="M1377" s="6"/>
      <c r="N1377" s="690"/>
      <c r="O1377" s="690"/>
      <c r="P1377" s="29"/>
      <c r="Q1377" s="11"/>
      <c r="R1377" s="11"/>
      <c r="S1377" s="11"/>
    </row>
    <row r="1378" spans="1:19" ht="14.25" hidden="1" customHeight="1">
      <c r="A1378" s="3"/>
      <c r="B1378" s="12" t="s">
        <v>1961</v>
      </c>
      <c r="C1378" s="3"/>
      <c r="D1378" s="3"/>
      <c r="E1378" s="12" t="s">
        <v>2692</v>
      </c>
      <c r="F1378" s="3"/>
      <c r="G1378" s="635">
        <v>215</v>
      </c>
      <c r="H1378" s="3"/>
      <c r="I1378" s="5">
        <v>1</v>
      </c>
      <c r="J1378" s="5"/>
      <c r="K1378" s="5"/>
      <c r="L1378" s="3"/>
      <c r="M1378" s="6"/>
      <c r="N1378" s="690"/>
      <c r="O1378" s="690"/>
      <c r="P1378" s="29"/>
      <c r="Q1378" s="11"/>
      <c r="R1378" s="11"/>
      <c r="S1378" s="11"/>
    </row>
    <row r="1379" spans="1:19" ht="14.25" hidden="1" customHeight="1">
      <c r="A1379" s="3"/>
      <c r="B1379" s="12" t="s">
        <v>1963</v>
      </c>
      <c r="C1379" s="3"/>
      <c r="D1379" s="3"/>
      <c r="E1379" s="12" t="s">
        <v>121</v>
      </c>
      <c r="F1379" s="3"/>
      <c r="G1379" s="635"/>
      <c r="H1379" s="3"/>
      <c r="I1379" s="5">
        <v>1</v>
      </c>
      <c r="J1379" s="5"/>
      <c r="K1379" s="5"/>
      <c r="L1379" s="3"/>
      <c r="M1379" s="6"/>
      <c r="N1379" s="690"/>
      <c r="O1379" s="690"/>
      <c r="P1379" s="29"/>
      <c r="Q1379" s="11"/>
      <c r="R1379" s="11"/>
      <c r="S1379" s="11"/>
    </row>
    <row r="1380" spans="1:19" ht="14.25" hidden="1" customHeight="1">
      <c r="A1380" s="3"/>
      <c r="B1380" s="12" t="s">
        <v>1963</v>
      </c>
      <c r="C1380" s="3"/>
      <c r="D1380" s="3"/>
      <c r="E1380" s="12" t="s">
        <v>3347</v>
      </c>
      <c r="F1380" s="3"/>
      <c r="G1380" s="635">
        <v>221</v>
      </c>
      <c r="H1380" s="3">
        <v>59.8</v>
      </c>
      <c r="I1380" s="5">
        <v>1</v>
      </c>
      <c r="J1380" s="5"/>
      <c r="K1380" s="5"/>
      <c r="L1380" s="3"/>
      <c r="M1380" s="6"/>
      <c r="N1380" s="690"/>
      <c r="O1380" s="690"/>
      <c r="P1380" s="29"/>
      <c r="Q1380" s="11"/>
      <c r="R1380" s="11"/>
      <c r="S1380" s="11"/>
    </row>
    <row r="1381" spans="1:19" ht="14.25" hidden="1" customHeight="1">
      <c r="A1381" s="3"/>
      <c r="B1381" s="12" t="s">
        <v>1967</v>
      </c>
      <c r="C1381" s="3"/>
      <c r="D1381" s="3"/>
      <c r="E1381" s="12" t="s">
        <v>121</v>
      </c>
      <c r="F1381" s="3"/>
      <c r="G1381" s="635"/>
      <c r="H1381" s="3"/>
      <c r="I1381" s="5">
        <v>1</v>
      </c>
      <c r="J1381" s="5"/>
      <c r="K1381" s="5"/>
      <c r="L1381" s="3"/>
      <c r="M1381" s="6"/>
      <c r="N1381" s="690"/>
      <c r="O1381" s="690"/>
      <c r="P1381" s="29"/>
      <c r="Q1381" s="11"/>
      <c r="R1381" s="11"/>
      <c r="S1381" s="11"/>
    </row>
    <row r="1382" spans="1:19" ht="14.25" hidden="1" customHeight="1">
      <c r="A1382" s="3"/>
      <c r="B1382" s="12" t="s">
        <v>1967</v>
      </c>
      <c r="C1382" s="3"/>
      <c r="D1382" s="3"/>
      <c r="E1382" s="12" t="s">
        <v>2719</v>
      </c>
      <c r="F1382" s="3"/>
      <c r="G1382" s="635">
        <v>277</v>
      </c>
      <c r="H1382" s="3">
        <v>45.72</v>
      </c>
      <c r="I1382" s="5">
        <v>1</v>
      </c>
      <c r="J1382" s="5"/>
      <c r="K1382" s="5"/>
      <c r="L1382" s="3"/>
      <c r="M1382" s="6"/>
      <c r="N1382" s="690"/>
      <c r="O1382" s="690"/>
      <c r="P1382" s="29"/>
      <c r="Q1382" s="11"/>
      <c r="R1382" s="11"/>
      <c r="S1382" s="11"/>
    </row>
    <row r="1383" spans="1:19" ht="14.25" hidden="1" customHeight="1">
      <c r="A1383" s="3"/>
      <c r="B1383" s="12" t="s">
        <v>1970</v>
      </c>
      <c r="C1383" s="3"/>
      <c r="D1383" s="3"/>
      <c r="E1383" s="12" t="s">
        <v>121</v>
      </c>
      <c r="F1383" s="3"/>
      <c r="G1383" s="635"/>
      <c r="H1383" s="3"/>
      <c r="I1383" s="5">
        <v>1</v>
      </c>
      <c r="J1383" s="5"/>
      <c r="K1383" s="5"/>
      <c r="L1383" s="3"/>
      <c r="M1383" s="6"/>
      <c r="N1383" s="690"/>
      <c r="O1383" s="690"/>
      <c r="P1383" s="29"/>
      <c r="Q1383" s="11"/>
      <c r="R1383" s="11"/>
      <c r="S1383" s="11"/>
    </row>
    <row r="1384" spans="1:19" ht="14.25" hidden="1" customHeight="1">
      <c r="A1384" s="3"/>
      <c r="B1384" s="12" t="s">
        <v>1970</v>
      </c>
      <c r="C1384" s="3"/>
      <c r="D1384" s="3"/>
      <c r="E1384" s="12" t="s">
        <v>4027</v>
      </c>
      <c r="F1384" s="3"/>
      <c r="G1384" s="635">
        <v>150</v>
      </c>
      <c r="H1384" s="3"/>
      <c r="I1384" s="5">
        <v>1</v>
      </c>
      <c r="J1384" s="5"/>
      <c r="K1384" s="5"/>
      <c r="L1384" s="3"/>
      <c r="M1384" s="6"/>
      <c r="N1384" s="690"/>
      <c r="O1384" s="690"/>
      <c r="P1384" s="29"/>
      <c r="Q1384" s="11"/>
      <c r="R1384" s="11"/>
      <c r="S1384" s="11"/>
    </row>
    <row r="1385" spans="1:19" ht="14.25" hidden="1" customHeight="1">
      <c r="A1385" s="3"/>
      <c r="B1385" s="12" t="s">
        <v>4028</v>
      </c>
      <c r="C1385" s="3"/>
      <c r="D1385" s="3"/>
      <c r="E1385" s="12" t="s">
        <v>121</v>
      </c>
      <c r="F1385" s="3"/>
      <c r="G1385" s="635"/>
      <c r="H1385" s="3"/>
      <c r="I1385" s="5">
        <v>1</v>
      </c>
      <c r="J1385" s="5"/>
      <c r="K1385" s="5"/>
      <c r="L1385" s="3"/>
      <c r="M1385" s="6"/>
      <c r="N1385" s="690"/>
      <c r="O1385" s="690"/>
      <c r="P1385" s="29"/>
      <c r="Q1385" s="11"/>
      <c r="R1385" s="11"/>
      <c r="S1385" s="11"/>
    </row>
    <row r="1386" spans="1:19" ht="14.25" hidden="1" customHeight="1">
      <c r="A1386" s="3"/>
      <c r="B1386" s="12" t="s">
        <v>4028</v>
      </c>
      <c r="C1386" s="3"/>
      <c r="D1386" s="3"/>
      <c r="E1386" s="12" t="s">
        <v>2692</v>
      </c>
      <c r="F1386" s="3"/>
      <c r="G1386" s="635"/>
      <c r="H1386" s="3"/>
      <c r="I1386" s="5">
        <v>1</v>
      </c>
      <c r="J1386" s="5"/>
      <c r="K1386" s="5"/>
      <c r="L1386" s="3"/>
      <c r="M1386" s="6"/>
      <c r="N1386" s="690"/>
      <c r="O1386" s="690"/>
      <c r="P1386" s="29"/>
      <c r="Q1386" s="11"/>
      <c r="R1386" s="11"/>
      <c r="S1386" s="11"/>
    </row>
    <row r="1387" spans="1:19" ht="14.25" hidden="1" customHeight="1">
      <c r="A1387" s="3"/>
      <c r="B1387" s="12" t="s">
        <v>1977</v>
      </c>
      <c r="C1387" s="3"/>
      <c r="D1387" s="3"/>
      <c r="E1387" s="12" t="s">
        <v>121</v>
      </c>
      <c r="F1387" s="3"/>
      <c r="G1387" s="635"/>
      <c r="H1387" s="3"/>
      <c r="I1387" s="5">
        <v>1</v>
      </c>
      <c r="J1387" s="5"/>
      <c r="K1387" s="5"/>
      <c r="L1387" s="3"/>
      <c r="M1387" s="6"/>
      <c r="N1387" s="690"/>
      <c r="O1387" s="690"/>
      <c r="P1387" s="29"/>
      <c r="Q1387" s="11"/>
      <c r="R1387" s="11"/>
      <c r="S1387" s="11"/>
    </row>
    <row r="1388" spans="1:19" ht="14.25" hidden="1" customHeight="1">
      <c r="A1388" s="3"/>
      <c r="B1388" s="12" t="s">
        <v>4029</v>
      </c>
      <c r="C1388" s="3"/>
      <c r="D1388" s="3"/>
      <c r="E1388" s="12" t="s">
        <v>2692</v>
      </c>
      <c r="F1388" s="3"/>
      <c r="G1388" s="635">
        <v>260</v>
      </c>
      <c r="H1388" s="3"/>
      <c r="I1388" s="5">
        <v>1</v>
      </c>
      <c r="J1388" s="5"/>
      <c r="K1388" s="5"/>
      <c r="L1388" s="3"/>
      <c r="M1388" s="6"/>
      <c r="N1388" s="690"/>
      <c r="O1388" s="690"/>
      <c r="P1388" s="29"/>
      <c r="Q1388" s="11"/>
      <c r="R1388" s="11"/>
      <c r="S1388" s="11"/>
    </row>
    <row r="1389" spans="1:19" ht="14.25" hidden="1" customHeight="1">
      <c r="A1389" s="3"/>
      <c r="B1389" s="12" t="s">
        <v>4030</v>
      </c>
      <c r="C1389" s="3"/>
      <c r="D1389" s="3"/>
      <c r="E1389" s="12" t="s">
        <v>121</v>
      </c>
      <c r="F1389" s="3"/>
      <c r="G1389" s="635"/>
      <c r="H1389" s="3"/>
      <c r="I1389" s="5">
        <v>1</v>
      </c>
      <c r="J1389" s="5"/>
      <c r="K1389" s="5"/>
      <c r="L1389" s="3"/>
      <c r="M1389" s="6"/>
      <c r="N1389" s="690"/>
      <c r="O1389" s="690"/>
      <c r="P1389" s="29"/>
      <c r="Q1389" s="11"/>
      <c r="R1389" s="11"/>
      <c r="S1389" s="11"/>
    </row>
    <row r="1390" spans="1:19" ht="14.25" hidden="1" customHeight="1">
      <c r="A1390" s="3"/>
      <c r="B1390" s="12" t="s">
        <v>4030</v>
      </c>
      <c r="C1390" s="3"/>
      <c r="D1390" s="3"/>
      <c r="E1390" s="12" t="s">
        <v>2692</v>
      </c>
      <c r="F1390" s="3"/>
      <c r="G1390" s="635"/>
      <c r="H1390" s="3"/>
      <c r="I1390" s="5">
        <v>1</v>
      </c>
      <c r="J1390" s="5"/>
      <c r="K1390" s="5"/>
      <c r="L1390" s="3"/>
      <c r="M1390" s="6"/>
      <c r="N1390" s="690"/>
      <c r="O1390" s="690"/>
      <c r="P1390" s="29"/>
      <c r="Q1390" s="11"/>
      <c r="R1390" s="11"/>
      <c r="S1390" s="11"/>
    </row>
    <row r="1391" spans="1:19" ht="14.25" hidden="1" customHeight="1">
      <c r="A1391" s="3"/>
      <c r="B1391" s="12" t="s">
        <v>4031</v>
      </c>
      <c r="C1391" s="3"/>
      <c r="D1391" s="3"/>
      <c r="E1391" s="12" t="s">
        <v>121</v>
      </c>
      <c r="F1391" s="3"/>
      <c r="G1391" s="635"/>
      <c r="H1391" s="3"/>
      <c r="I1391" s="5">
        <v>1</v>
      </c>
      <c r="J1391" s="5"/>
      <c r="K1391" s="5"/>
      <c r="L1391" s="3"/>
      <c r="M1391" s="6"/>
      <c r="N1391" s="690"/>
      <c r="O1391" s="690"/>
      <c r="P1391" s="29"/>
      <c r="Q1391" s="11"/>
      <c r="R1391" s="11"/>
      <c r="S1391" s="11"/>
    </row>
    <row r="1392" spans="1:19" ht="14.25" hidden="1" customHeight="1">
      <c r="A1392" s="3"/>
      <c r="B1392" s="12" t="s">
        <v>4032</v>
      </c>
      <c r="C1392" s="3"/>
      <c r="D1392" s="3"/>
      <c r="E1392" s="12" t="s">
        <v>121</v>
      </c>
      <c r="F1392" s="3"/>
      <c r="G1392" s="635"/>
      <c r="H1392" s="3"/>
      <c r="I1392" s="5">
        <v>1</v>
      </c>
      <c r="J1392" s="5"/>
      <c r="K1392" s="5"/>
      <c r="L1392" s="3"/>
      <c r="M1392" s="6"/>
      <c r="N1392" s="690"/>
      <c r="O1392" s="690"/>
      <c r="P1392" s="29"/>
      <c r="Q1392" s="11"/>
      <c r="R1392" s="11"/>
      <c r="S1392" s="11"/>
    </row>
    <row r="1393" spans="1:19" ht="14.25" hidden="1" customHeight="1">
      <c r="A1393" s="3"/>
      <c r="B1393" s="12" t="s">
        <v>4032</v>
      </c>
      <c r="C1393" s="3"/>
      <c r="D1393" s="3"/>
      <c r="E1393" s="12" t="s">
        <v>2692</v>
      </c>
      <c r="F1393" s="3"/>
      <c r="G1393" s="635"/>
      <c r="H1393" s="3"/>
      <c r="I1393" s="5">
        <v>1</v>
      </c>
      <c r="J1393" s="5"/>
      <c r="K1393" s="5"/>
      <c r="L1393" s="3"/>
      <c r="M1393" s="6"/>
      <c r="N1393" s="690"/>
      <c r="O1393" s="690"/>
      <c r="P1393" s="29"/>
      <c r="Q1393" s="11"/>
      <c r="R1393" s="11"/>
      <c r="S1393" s="11"/>
    </row>
    <row r="1394" spans="1:19" ht="14.25" hidden="1" customHeight="1">
      <c r="A1394" s="3"/>
      <c r="B1394" s="12" t="s">
        <v>1984</v>
      </c>
      <c r="C1394" s="3"/>
      <c r="D1394" s="3"/>
      <c r="E1394" s="12" t="s">
        <v>121</v>
      </c>
      <c r="F1394" s="3"/>
      <c r="G1394" s="635"/>
      <c r="H1394" s="3"/>
      <c r="I1394" s="5">
        <v>1</v>
      </c>
      <c r="J1394" s="5"/>
      <c r="K1394" s="5"/>
      <c r="L1394" s="3"/>
      <c r="M1394" s="6"/>
      <c r="N1394" s="690"/>
      <c r="O1394" s="690"/>
      <c r="P1394" s="29"/>
      <c r="Q1394" s="11"/>
      <c r="R1394" s="11"/>
      <c r="S1394" s="11"/>
    </row>
    <row r="1395" spans="1:19" ht="14.25" hidden="1" customHeight="1">
      <c r="A1395" s="3"/>
      <c r="B1395" s="12" t="s">
        <v>1984</v>
      </c>
      <c r="C1395" s="3"/>
      <c r="D1395" s="3"/>
      <c r="E1395" s="12" t="s">
        <v>560</v>
      </c>
      <c r="F1395" s="3"/>
      <c r="G1395" s="635"/>
      <c r="H1395" s="3"/>
      <c r="I1395" s="5">
        <v>1</v>
      </c>
      <c r="J1395" s="5"/>
      <c r="K1395" s="5"/>
      <c r="L1395" s="3"/>
      <c r="M1395" s="6"/>
      <c r="N1395" s="690"/>
      <c r="O1395" s="690"/>
      <c r="P1395" s="29"/>
      <c r="Q1395" s="11"/>
      <c r="R1395" s="11"/>
      <c r="S1395" s="11"/>
    </row>
    <row r="1396" spans="1:19" ht="14.25" hidden="1" customHeight="1">
      <c r="A1396" s="3"/>
      <c r="B1396" s="12" t="s">
        <v>385</v>
      </c>
      <c r="C1396" s="3"/>
      <c r="D1396" s="3"/>
      <c r="E1396" s="12" t="s">
        <v>2831</v>
      </c>
      <c r="F1396" s="3"/>
      <c r="G1396" s="635"/>
      <c r="H1396" s="3"/>
      <c r="I1396" s="5">
        <v>2</v>
      </c>
      <c r="J1396" s="5"/>
      <c r="K1396" s="5"/>
      <c r="L1396" s="3"/>
      <c r="M1396" s="6"/>
      <c r="N1396" s="690"/>
      <c r="O1396" s="690"/>
      <c r="P1396" s="29"/>
      <c r="Q1396" s="11"/>
      <c r="R1396" s="11"/>
      <c r="S1396" s="11"/>
    </row>
    <row r="1397" spans="1:19" ht="14.25" hidden="1" customHeight="1">
      <c r="A1397" s="3"/>
      <c r="B1397" s="12" t="s">
        <v>385</v>
      </c>
      <c r="C1397" s="3"/>
      <c r="D1397" s="3"/>
      <c r="E1397" s="12" t="s">
        <v>4033</v>
      </c>
      <c r="F1397" s="3"/>
      <c r="G1397" s="635"/>
      <c r="H1397" s="3"/>
      <c r="I1397" s="5">
        <v>2</v>
      </c>
      <c r="J1397" s="5"/>
      <c r="K1397" s="5"/>
      <c r="L1397" s="3"/>
      <c r="M1397" s="6"/>
      <c r="N1397" s="690"/>
      <c r="O1397" s="690"/>
      <c r="P1397" s="29"/>
      <c r="Q1397" s="11"/>
      <c r="R1397" s="11"/>
      <c r="S1397" s="11"/>
    </row>
    <row r="1398" spans="1:19" ht="14.25" hidden="1" customHeight="1">
      <c r="A1398" s="3"/>
      <c r="B1398" s="12" t="s">
        <v>1280</v>
      </c>
      <c r="C1398" s="3"/>
      <c r="D1398" s="3"/>
      <c r="E1398" s="12" t="s">
        <v>4034</v>
      </c>
      <c r="F1398" s="3"/>
      <c r="G1398" s="635">
        <v>45</v>
      </c>
      <c r="H1398" s="3"/>
      <c r="I1398" s="5">
        <v>25</v>
      </c>
      <c r="J1398" s="5"/>
      <c r="K1398" s="5"/>
      <c r="L1398" s="3"/>
      <c r="M1398" s="6"/>
      <c r="N1398" s="690"/>
      <c r="O1398" s="690"/>
      <c r="P1398" s="29"/>
      <c r="Q1398" s="11"/>
      <c r="R1398" s="11"/>
      <c r="S1398" s="11"/>
    </row>
    <row r="1399" spans="1:19" ht="14.25" hidden="1" customHeight="1">
      <c r="A1399" s="3"/>
      <c r="B1399" s="12" t="s">
        <v>1280</v>
      </c>
      <c r="C1399" s="3"/>
      <c r="D1399" s="3"/>
      <c r="E1399" s="12" t="s">
        <v>3348</v>
      </c>
      <c r="F1399" s="3"/>
      <c r="G1399" s="635">
        <v>400</v>
      </c>
      <c r="H1399" s="3">
        <v>3</v>
      </c>
      <c r="I1399" s="5">
        <v>5</v>
      </c>
      <c r="J1399" s="5"/>
      <c r="K1399" s="5"/>
      <c r="L1399" s="3"/>
      <c r="M1399" s="6"/>
      <c r="N1399" s="690"/>
      <c r="O1399" s="690"/>
      <c r="P1399" s="29"/>
      <c r="Q1399" s="11"/>
      <c r="R1399" s="11"/>
      <c r="S1399" s="11"/>
    </row>
    <row r="1400" spans="1:19" ht="14.25" hidden="1" customHeight="1">
      <c r="A1400" s="3"/>
      <c r="B1400" s="12" t="s">
        <v>1280</v>
      </c>
      <c r="C1400" s="3"/>
      <c r="D1400" s="3"/>
      <c r="E1400" s="12" t="s">
        <v>4035</v>
      </c>
      <c r="F1400" s="3"/>
      <c r="G1400" s="635"/>
      <c r="H1400" s="3"/>
      <c r="I1400" s="5">
        <v>25</v>
      </c>
      <c r="J1400" s="5"/>
      <c r="K1400" s="5"/>
      <c r="L1400" s="3"/>
      <c r="M1400" s="6"/>
      <c r="N1400" s="690"/>
      <c r="O1400" s="690"/>
      <c r="P1400" s="29"/>
      <c r="Q1400" s="11"/>
      <c r="R1400" s="11"/>
      <c r="S1400" s="11"/>
    </row>
    <row r="1401" spans="1:19" ht="14.25" hidden="1" customHeight="1">
      <c r="A1401" s="3"/>
      <c r="B1401" s="12" t="s">
        <v>1489</v>
      </c>
      <c r="C1401" s="3"/>
      <c r="D1401" s="3"/>
      <c r="E1401" s="12" t="s">
        <v>4036</v>
      </c>
      <c r="F1401" s="3"/>
      <c r="G1401" s="635"/>
      <c r="H1401" s="3"/>
      <c r="I1401" s="5">
        <v>1</v>
      </c>
      <c r="J1401" s="5"/>
      <c r="K1401" s="5"/>
      <c r="L1401" s="3"/>
      <c r="M1401" s="6"/>
      <c r="N1401" s="690"/>
      <c r="O1401" s="690"/>
      <c r="P1401" s="29"/>
      <c r="Q1401" s="11"/>
      <c r="R1401" s="11"/>
      <c r="S1401" s="11"/>
    </row>
    <row r="1402" spans="1:19" ht="14.25" hidden="1" customHeight="1">
      <c r="A1402" s="3"/>
      <c r="B1402" s="12" t="s">
        <v>1489</v>
      </c>
      <c r="C1402" s="3"/>
      <c r="D1402" s="3"/>
      <c r="E1402" s="12" t="s">
        <v>3247</v>
      </c>
      <c r="F1402" s="3"/>
      <c r="G1402" s="635">
        <v>100</v>
      </c>
      <c r="H1402" s="3">
        <v>1</v>
      </c>
      <c r="I1402" s="5">
        <v>1</v>
      </c>
      <c r="J1402" s="5"/>
      <c r="K1402" s="5"/>
      <c r="L1402" s="3"/>
      <c r="M1402" s="6"/>
      <c r="N1402" s="690"/>
      <c r="O1402" s="690"/>
      <c r="P1402" s="29"/>
      <c r="Q1402" s="11"/>
      <c r="R1402" s="11"/>
      <c r="S1402" s="11"/>
    </row>
    <row r="1403" spans="1:19" ht="14.25" hidden="1" customHeight="1">
      <c r="A1403" s="3"/>
      <c r="B1403" s="12" t="s">
        <v>2070</v>
      </c>
      <c r="C1403" s="3"/>
      <c r="D1403" s="3"/>
      <c r="E1403" s="12" t="s">
        <v>4037</v>
      </c>
      <c r="F1403" s="3"/>
      <c r="G1403" s="635"/>
      <c r="H1403" s="3"/>
      <c r="I1403" s="5">
        <v>1</v>
      </c>
      <c r="J1403" s="5"/>
      <c r="K1403" s="5"/>
      <c r="L1403" s="3"/>
      <c r="M1403" s="6"/>
      <c r="N1403" s="690"/>
      <c r="O1403" s="690"/>
      <c r="P1403" s="29"/>
      <c r="Q1403" s="11"/>
      <c r="R1403" s="11"/>
      <c r="S1403" s="11"/>
    </row>
    <row r="1404" spans="1:19" ht="14.25" hidden="1" customHeight="1">
      <c r="A1404" s="3"/>
      <c r="B1404" s="12" t="s">
        <v>2076</v>
      </c>
      <c r="C1404" s="3"/>
      <c r="D1404" s="3"/>
      <c r="E1404" s="12" t="s">
        <v>4038</v>
      </c>
      <c r="F1404" s="3"/>
      <c r="G1404" s="635"/>
      <c r="H1404" s="3"/>
      <c r="I1404" s="5">
        <v>50</v>
      </c>
      <c r="J1404" s="5"/>
      <c r="K1404" s="5"/>
      <c r="L1404" s="3"/>
      <c r="M1404" s="6"/>
      <c r="N1404" s="690"/>
      <c r="O1404" s="690"/>
      <c r="P1404" s="29"/>
      <c r="Q1404" s="11"/>
      <c r="R1404" s="11"/>
      <c r="S1404" s="11"/>
    </row>
    <row r="1405" spans="1:19" ht="14.25" hidden="1" customHeight="1">
      <c r="A1405" s="3"/>
      <c r="B1405" s="12" t="s">
        <v>2076</v>
      </c>
      <c r="C1405" s="3"/>
      <c r="D1405" s="3"/>
      <c r="E1405" s="12" t="s">
        <v>3349</v>
      </c>
      <c r="F1405" s="3"/>
      <c r="G1405" s="635">
        <v>1090</v>
      </c>
      <c r="H1405" s="3">
        <v>87.5</v>
      </c>
      <c r="I1405" s="5">
        <v>25</v>
      </c>
      <c r="J1405" s="5"/>
      <c r="K1405" s="5"/>
      <c r="L1405" s="3"/>
      <c r="M1405" s="6"/>
      <c r="N1405" s="690"/>
      <c r="O1405" s="690"/>
      <c r="P1405" s="29"/>
      <c r="Q1405" s="11"/>
      <c r="R1405" s="11"/>
      <c r="S1405" s="11"/>
    </row>
    <row r="1406" spans="1:19" ht="14.25" hidden="1" customHeight="1">
      <c r="A1406" s="3"/>
      <c r="B1406" s="12" t="s">
        <v>2076</v>
      </c>
      <c r="C1406" s="3"/>
      <c r="D1406" s="3"/>
      <c r="E1406" s="12" t="s">
        <v>2721</v>
      </c>
      <c r="F1406" s="3"/>
      <c r="G1406" s="635"/>
      <c r="H1406" s="3"/>
      <c r="I1406" s="5">
        <v>25</v>
      </c>
      <c r="J1406" s="5"/>
      <c r="K1406" s="5"/>
      <c r="L1406" s="3"/>
      <c r="M1406" s="6"/>
      <c r="N1406" s="690"/>
      <c r="O1406" s="690"/>
      <c r="P1406" s="29"/>
      <c r="Q1406" s="11"/>
      <c r="R1406" s="11"/>
      <c r="S1406" s="11"/>
    </row>
    <row r="1407" spans="1:19" ht="14.25" hidden="1" customHeight="1">
      <c r="A1407" s="3"/>
      <c r="B1407" s="12" t="s">
        <v>2076</v>
      </c>
      <c r="C1407" s="3"/>
      <c r="D1407" s="3"/>
      <c r="E1407" s="12" t="s">
        <v>4039</v>
      </c>
      <c r="F1407" s="3"/>
      <c r="G1407" s="635">
        <v>960</v>
      </c>
      <c r="H1407" s="3"/>
      <c r="I1407" s="5">
        <v>25</v>
      </c>
      <c r="J1407" s="5"/>
      <c r="K1407" s="5"/>
      <c r="L1407" s="3"/>
      <c r="M1407" s="6"/>
      <c r="N1407" s="690"/>
      <c r="O1407" s="690"/>
      <c r="P1407" s="29"/>
      <c r="Q1407" s="11"/>
      <c r="R1407" s="11"/>
      <c r="S1407" s="11"/>
    </row>
    <row r="1408" spans="1:19" ht="14.25" hidden="1" customHeight="1">
      <c r="A1408" s="3"/>
      <c r="B1408" s="12" t="s">
        <v>2076</v>
      </c>
      <c r="C1408" s="3"/>
      <c r="D1408" s="3"/>
      <c r="E1408" s="12" t="s">
        <v>4040</v>
      </c>
      <c r="F1408" s="3"/>
      <c r="G1408" s="635"/>
      <c r="H1408" s="3"/>
      <c r="I1408" s="5">
        <v>25</v>
      </c>
      <c r="J1408" s="5"/>
      <c r="K1408" s="5"/>
      <c r="L1408" s="3"/>
      <c r="M1408" s="6"/>
      <c r="N1408" s="690"/>
      <c r="O1408" s="690"/>
      <c r="P1408" s="29"/>
      <c r="Q1408" s="11"/>
      <c r="R1408" s="11"/>
      <c r="S1408" s="11"/>
    </row>
    <row r="1409" spans="1:19" ht="14.25" hidden="1" customHeight="1">
      <c r="A1409" s="3"/>
      <c r="B1409" s="12" t="s">
        <v>2076</v>
      </c>
      <c r="C1409" s="3"/>
      <c r="D1409" s="3"/>
      <c r="E1409" s="12" t="s">
        <v>4041</v>
      </c>
      <c r="F1409" s="3"/>
      <c r="G1409" s="635">
        <v>1175</v>
      </c>
      <c r="H1409" s="3"/>
      <c r="I1409" s="5">
        <v>25</v>
      </c>
      <c r="J1409" s="5"/>
      <c r="K1409" s="5"/>
      <c r="L1409" s="3"/>
      <c r="M1409" s="6"/>
      <c r="N1409" s="690"/>
      <c r="O1409" s="690"/>
      <c r="P1409" s="29"/>
      <c r="Q1409" s="11"/>
      <c r="R1409" s="11"/>
      <c r="S1409" s="11"/>
    </row>
    <row r="1410" spans="1:19" ht="14.25" hidden="1" customHeight="1">
      <c r="A1410" s="3"/>
      <c r="B1410" s="12" t="s">
        <v>1197</v>
      </c>
      <c r="C1410" s="3"/>
      <c r="D1410" s="3"/>
      <c r="E1410" s="12"/>
      <c r="F1410" s="3"/>
      <c r="G1410" s="635"/>
      <c r="H1410" s="3"/>
      <c r="I1410" s="5">
        <v>1000</v>
      </c>
      <c r="J1410" s="5"/>
      <c r="K1410" s="5"/>
      <c r="L1410" s="3"/>
      <c r="M1410" s="6"/>
      <c r="N1410" s="690"/>
      <c r="O1410" s="690"/>
      <c r="P1410" s="29"/>
      <c r="Q1410" s="11"/>
      <c r="R1410" s="11"/>
      <c r="S1410" s="11"/>
    </row>
    <row r="1411" spans="1:19" ht="14.25" hidden="1" customHeight="1">
      <c r="A1411" s="3"/>
      <c r="B1411" s="12" t="s">
        <v>4042</v>
      </c>
      <c r="C1411" s="3"/>
      <c r="D1411" s="3"/>
      <c r="E1411" s="12"/>
      <c r="F1411" s="3"/>
      <c r="G1411" s="635"/>
      <c r="H1411" s="3"/>
      <c r="I1411" s="5">
        <v>1000</v>
      </c>
      <c r="J1411" s="5"/>
      <c r="K1411" s="5"/>
      <c r="L1411" s="3"/>
      <c r="M1411" s="6"/>
      <c r="N1411" s="690"/>
      <c r="O1411" s="690"/>
      <c r="P1411" s="29"/>
      <c r="Q1411" s="11"/>
      <c r="R1411" s="11"/>
      <c r="S1411" s="11"/>
    </row>
    <row r="1412" spans="1:19" ht="14.25" hidden="1" customHeight="1">
      <c r="A1412" s="3"/>
      <c r="B1412" s="12" t="s">
        <v>4043</v>
      </c>
      <c r="C1412" s="3"/>
      <c r="D1412" s="3"/>
      <c r="E1412" s="12" t="s">
        <v>4044</v>
      </c>
      <c r="F1412" s="3"/>
      <c r="G1412" s="635"/>
      <c r="H1412" s="3"/>
      <c r="I1412" s="5">
        <v>30</v>
      </c>
      <c r="J1412" s="5"/>
      <c r="K1412" s="5"/>
      <c r="L1412" s="3"/>
      <c r="M1412" s="6"/>
      <c r="N1412" s="690"/>
      <c r="O1412" s="690"/>
      <c r="P1412" s="29"/>
      <c r="Q1412" s="11"/>
      <c r="R1412" s="11"/>
      <c r="S1412" s="11"/>
    </row>
    <row r="1413" spans="1:19" ht="14.25" hidden="1" customHeight="1">
      <c r="A1413" s="3"/>
      <c r="B1413" s="12" t="s">
        <v>4045</v>
      </c>
      <c r="C1413" s="3"/>
      <c r="D1413" s="3"/>
      <c r="E1413" s="12" t="s">
        <v>4046</v>
      </c>
      <c r="F1413" s="3"/>
      <c r="G1413" s="635"/>
      <c r="H1413" s="3"/>
      <c r="I1413" s="5">
        <v>190</v>
      </c>
      <c r="J1413" s="5"/>
      <c r="K1413" s="5"/>
      <c r="L1413" s="3"/>
      <c r="M1413" s="6"/>
      <c r="N1413" s="690"/>
      <c r="O1413" s="690"/>
      <c r="P1413" s="29"/>
      <c r="Q1413" s="11"/>
      <c r="R1413" s="11"/>
      <c r="S1413" s="11"/>
    </row>
    <row r="1414" spans="1:19" ht="14.25" hidden="1" customHeight="1">
      <c r="A1414" s="3"/>
      <c r="B1414" s="12" t="s">
        <v>4047</v>
      </c>
      <c r="C1414" s="3"/>
      <c r="D1414" s="3"/>
      <c r="E1414" s="12" t="s">
        <v>1161</v>
      </c>
      <c r="F1414" s="3"/>
      <c r="G1414" s="635"/>
      <c r="H1414" s="3"/>
      <c r="I1414" s="5">
        <v>190</v>
      </c>
      <c r="J1414" s="5"/>
      <c r="K1414" s="5"/>
      <c r="L1414" s="3"/>
      <c r="M1414" s="6"/>
      <c r="N1414" s="690"/>
      <c r="O1414" s="690"/>
      <c r="P1414" s="29"/>
      <c r="Q1414" s="11"/>
      <c r="R1414" s="11"/>
      <c r="S1414" s="11"/>
    </row>
    <row r="1415" spans="1:19" ht="14.25" hidden="1" customHeight="1">
      <c r="A1415" s="3"/>
      <c r="B1415" s="12" t="s">
        <v>251</v>
      </c>
      <c r="C1415" s="3"/>
      <c r="D1415" s="3"/>
      <c r="E1415" s="12" t="s">
        <v>3350</v>
      </c>
      <c r="F1415" s="3"/>
      <c r="G1415" s="635">
        <v>86.5</v>
      </c>
      <c r="H1415" s="3">
        <v>30</v>
      </c>
      <c r="I1415" s="5">
        <v>10</v>
      </c>
      <c r="J1415" s="5"/>
      <c r="K1415" s="5"/>
      <c r="L1415" s="3"/>
      <c r="M1415" s="6"/>
      <c r="N1415" s="690"/>
      <c r="O1415" s="690"/>
      <c r="P1415" s="29"/>
      <c r="Q1415" s="11"/>
      <c r="R1415" s="11"/>
      <c r="S1415" s="11"/>
    </row>
    <row r="1416" spans="1:19" ht="14.25" hidden="1" customHeight="1">
      <c r="A1416" s="3"/>
      <c r="B1416" s="12" t="s">
        <v>4048</v>
      </c>
      <c r="C1416" s="3"/>
      <c r="D1416" s="3"/>
      <c r="E1416" s="12" t="s">
        <v>4049</v>
      </c>
      <c r="F1416" s="3"/>
      <c r="G1416" s="635">
        <v>7.13</v>
      </c>
      <c r="H1416" s="3"/>
      <c r="I1416" s="5">
        <v>25</v>
      </c>
      <c r="J1416" s="5"/>
      <c r="K1416" s="5"/>
      <c r="L1416" s="3"/>
      <c r="M1416" s="6"/>
      <c r="N1416" s="690"/>
      <c r="O1416" s="690"/>
      <c r="P1416" s="29"/>
      <c r="Q1416" s="11"/>
      <c r="R1416" s="11"/>
      <c r="S1416" s="11"/>
    </row>
    <row r="1417" spans="1:19" ht="14.25" hidden="1" customHeight="1">
      <c r="A1417" s="3"/>
      <c r="B1417" s="12" t="s">
        <v>276</v>
      </c>
      <c r="C1417" s="3"/>
      <c r="D1417" s="3"/>
      <c r="E1417" s="12" t="s">
        <v>3351</v>
      </c>
      <c r="F1417" s="3"/>
      <c r="G1417" s="635">
        <v>60.5</v>
      </c>
      <c r="H1417" s="3">
        <v>30</v>
      </c>
      <c r="I1417" s="5">
        <v>10</v>
      </c>
      <c r="J1417" s="5"/>
      <c r="K1417" s="5"/>
      <c r="L1417" s="3"/>
      <c r="M1417" s="6"/>
      <c r="N1417" s="690"/>
      <c r="O1417" s="690"/>
      <c r="P1417" s="29"/>
      <c r="Q1417" s="11"/>
      <c r="R1417" s="11"/>
      <c r="S1417" s="11"/>
    </row>
    <row r="1418" spans="1:19" ht="14.25" hidden="1" customHeight="1">
      <c r="A1418" s="3"/>
      <c r="B1418" s="12" t="s">
        <v>272</v>
      </c>
      <c r="C1418" s="3"/>
      <c r="D1418" s="3"/>
      <c r="E1418" s="12" t="s">
        <v>3289</v>
      </c>
      <c r="F1418" s="3"/>
      <c r="G1418" s="635">
        <v>60.5</v>
      </c>
      <c r="H1418" s="3">
        <v>60</v>
      </c>
      <c r="I1418" s="5">
        <v>10</v>
      </c>
      <c r="J1418" s="5"/>
      <c r="K1418" s="5"/>
      <c r="L1418" s="3"/>
      <c r="M1418" s="6"/>
      <c r="N1418" s="690"/>
      <c r="O1418" s="690"/>
      <c r="P1418" s="29"/>
      <c r="Q1418" s="11"/>
      <c r="R1418" s="11"/>
      <c r="S1418" s="11"/>
    </row>
    <row r="1419" spans="1:19" ht="14.25" hidden="1" customHeight="1">
      <c r="A1419" s="3"/>
      <c r="B1419" s="12" t="s">
        <v>279</v>
      </c>
      <c r="C1419" s="3"/>
      <c r="D1419" s="3"/>
      <c r="E1419" s="12" t="s">
        <v>3286</v>
      </c>
      <c r="F1419" s="3"/>
      <c r="G1419" s="635">
        <v>59.1</v>
      </c>
      <c r="H1419" s="3"/>
      <c r="I1419" s="5">
        <v>10</v>
      </c>
      <c r="J1419" s="5"/>
      <c r="K1419" s="5"/>
      <c r="L1419" s="3"/>
      <c r="M1419" s="6"/>
      <c r="N1419" s="690"/>
      <c r="O1419" s="690"/>
      <c r="P1419" s="29"/>
      <c r="Q1419" s="11"/>
      <c r="R1419" s="11"/>
      <c r="S1419" s="11"/>
    </row>
    <row r="1420" spans="1:19" ht="14.25" hidden="1" customHeight="1">
      <c r="A1420" s="3"/>
      <c r="B1420" s="12" t="s">
        <v>4050</v>
      </c>
      <c r="C1420" s="3"/>
      <c r="D1420" s="3"/>
      <c r="E1420" s="12" t="s">
        <v>4051</v>
      </c>
      <c r="F1420" s="3"/>
      <c r="G1420" s="635"/>
      <c r="H1420" s="3"/>
      <c r="I1420" s="5">
        <v>10</v>
      </c>
      <c r="J1420" s="5"/>
      <c r="K1420" s="5"/>
      <c r="L1420" s="3"/>
      <c r="M1420" s="6"/>
      <c r="N1420" s="690"/>
      <c r="O1420" s="690"/>
      <c r="P1420" s="29"/>
      <c r="Q1420" s="11"/>
      <c r="R1420" s="11"/>
      <c r="S1420" s="11"/>
    </row>
    <row r="1421" spans="1:19" ht="14.25" hidden="1" customHeight="1">
      <c r="A1421" s="3"/>
      <c r="B1421" s="12" t="s">
        <v>4052</v>
      </c>
      <c r="C1421" s="3"/>
      <c r="D1421" s="3"/>
      <c r="E1421" s="12" t="s">
        <v>4053</v>
      </c>
      <c r="F1421" s="3"/>
      <c r="G1421" s="635">
        <v>19.04</v>
      </c>
      <c r="H1421" s="3"/>
      <c r="I1421" s="5">
        <v>90</v>
      </c>
      <c r="J1421" s="5"/>
      <c r="K1421" s="5"/>
      <c r="L1421" s="3"/>
      <c r="M1421" s="6"/>
      <c r="N1421" s="690"/>
      <c r="O1421" s="690"/>
      <c r="P1421" s="29"/>
      <c r="Q1421" s="11"/>
      <c r="R1421" s="11"/>
      <c r="S1421" s="11"/>
    </row>
    <row r="1422" spans="1:19" ht="14.25" hidden="1" customHeight="1">
      <c r="A1422" s="3"/>
      <c r="B1422" s="12" t="s">
        <v>338</v>
      </c>
      <c r="C1422" s="3"/>
      <c r="D1422" s="3"/>
      <c r="E1422" s="12" t="s">
        <v>3352</v>
      </c>
      <c r="F1422" s="3"/>
      <c r="G1422" s="635">
        <v>59.2</v>
      </c>
      <c r="H1422" s="3">
        <v>30</v>
      </c>
      <c r="I1422" s="5">
        <v>10</v>
      </c>
      <c r="J1422" s="5"/>
      <c r="K1422" s="5"/>
      <c r="L1422" s="3"/>
      <c r="M1422" s="6"/>
      <c r="N1422" s="690"/>
      <c r="O1422" s="690"/>
      <c r="P1422" s="29"/>
      <c r="Q1422" s="11"/>
      <c r="R1422" s="11"/>
      <c r="S1422" s="11"/>
    </row>
    <row r="1423" spans="1:19" ht="14.25" hidden="1" customHeight="1">
      <c r="A1423" s="3"/>
      <c r="B1423" s="12" t="s">
        <v>4054</v>
      </c>
      <c r="C1423" s="3"/>
      <c r="D1423" s="3"/>
      <c r="E1423" s="12" t="s">
        <v>2833</v>
      </c>
      <c r="F1423" s="3"/>
      <c r="G1423" s="635">
        <v>11.3</v>
      </c>
      <c r="H1423" s="3"/>
      <c r="I1423" s="5">
        <v>1</v>
      </c>
      <c r="J1423" s="5"/>
      <c r="K1423" s="5"/>
      <c r="L1423" s="3"/>
      <c r="M1423" s="6"/>
      <c r="N1423" s="690"/>
      <c r="O1423" s="690"/>
      <c r="P1423" s="29"/>
      <c r="Q1423" s="11"/>
      <c r="R1423" s="11"/>
      <c r="S1423" s="11"/>
    </row>
    <row r="1424" spans="1:19" ht="14.25" hidden="1" customHeight="1">
      <c r="A1424" s="3"/>
      <c r="B1424" s="12" t="s">
        <v>4055</v>
      </c>
      <c r="C1424" s="3"/>
      <c r="D1424" s="3"/>
      <c r="E1424" s="12" t="s">
        <v>2833</v>
      </c>
      <c r="F1424" s="3"/>
      <c r="G1424" s="635">
        <v>11.1</v>
      </c>
      <c r="H1424" s="3"/>
      <c r="I1424" s="5">
        <v>1</v>
      </c>
      <c r="J1424" s="5"/>
      <c r="K1424" s="5"/>
      <c r="L1424" s="3"/>
      <c r="M1424" s="6"/>
      <c r="N1424" s="690"/>
      <c r="O1424" s="690"/>
      <c r="P1424" s="29"/>
      <c r="Q1424" s="11"/>
      <c r="R1424" s="11"/>
      <c r="S1424" s="11"/>
    </row>
    <row r="1425" spans="1:19" ht="14.25" hidden="1" customHeight="1">
      <c r="A1425" s="3"/>
      <c r="B1425" s="12" t="s">
        <v>4056</v>
      </c>
      <c r="C1425" s="3"/>
      <c r="D1425" s="3"/>
      <c r="E1425" s="12" t="s">
        <v>2833</v>
      </c>
      <c r="F1425" s="3"/>
      <c r="G1425" s="635">
        <v>11.1</v>
      </c>
      <c r="H1425" s="3"/>
      <c r="I1425" s="5">
        <v>1</v>
      </c>
      <c r="J1425" s="5"/>
      <c r="K1425" s="5"/>
      <c r="L1425" s="3"/>
      <c r="M1425" s="6"/>
      <c r="N1425" s="690"/>
      <c r="O1425" s="690"/>
      <c r="P1425" s="29"/>
      <c r="Q1425" s="11"/>
      <c r="R1425" s="11"/>
      <c r="S1425" s="11"/>
    </row>
    <row r="1426" spans="1:19" ht="14.25" hidden="1" customHeight="1">
      <c r="A1426" s="3"/>
      <c r="B1426" s="12" t="s">
        <v>4057</v>
      </c>
      <c r="C1426" s="3"/>
      <c r="D1426" s="3"/>
      <c r="E1426" s="12" t="s">
        <v>2833</v>
      </c>
      <c r="F1426" s="3"/>
      <c r="G1426" s="635"/>
      <c r="H1426" s="3"/>
      <c r="I1426" s="5">
        <v>1</v>
      </c>
      <c r="J1426" s="5"/>
      <c r="K1426" s="5"/>
      <c r="L1426" s="3"/>
      <c r="M1426" s="6"/>
      <c r="N1426" s="690"/>
      <c r="O1426" s="690"/>
      <c r="P1426" s="29"/>
      <c r="Q1426" s="11"/>
      <c r="R1426" s="11"/>
      <c r="S1426" s="11"/>
    </row>
    <row r="1427" spans="1:19" ht="14.25" hidden="1" customHeight="1">
      <c r="A1427" s="3"/>
      <c r="B1427" s="12" t="s">
        <v>356</v>
      </c>
      <c r="C1427" s="3"/>
      <c r="D1427" s="3"/>
      <c r="E1427" s="12" t="s">
        <v>3266</v>
      </c>
      <c r="F1427" s="3"/>
      <c r="G1427" s="635">
        <v>1007.5</v>
      </c>
      <c r="H1427" s="3"/>
      <c r="I1427" s="5">
        <v>30</v>
      </c>
      <c r="J1427" s="5"/>
      <c r="K1427" s="5"/>
      <c r="L1427" s="3"/>
      <c r="M1427" s="6"/>
      <c r="N1427" s="690"/>
      <c r="O1427" s="690"/>
      <c r="P1427" s="29"/>
      <c r="Q1427" s="11"/>
      <c r="R1427" s="11"/>
      <c r="S1427" s="11"/>
    </row>
    <row r="1428" spans="1:19" ht="14.25" hidden="1" customHeight="1">
      <c r="A1428" s="3"/>
      <c r="B1428" s="12" t="s">
        <v>4058</v>
      </c>
      <c r="C1428" s="3"/>
      <c r="D1428" s="3"/>
      <c r="E1428" s="12" t="s">
        <v>4059</v>
      </c>
      <c r="F1428" s="3"/>
      <c r="G1428" s="635"/>
      <c r="H1428" s="3"/>
      <c r="I1428" s="5">
        <v>20</v>
      </c>
      <c r="J1428" s="5"/>
      <c r="K1428" s="5"/>
      <c r="L1428" s="3"/>
      <c r="M1428" s="6"/>
      <c r="N1428" s="690"/>
      <c r="O1428" s="690"/>
      <c r="P1428" s="29"/>
      <c r="Q1428" s="11"/>
      <c r="R1428" s="11"/>
      <c r="S1428" s="11"/>
    </row>
    <row r="1429" spans="1:19" ht="14.25" hidden="1" customHeight="1">
      <c r="A1429" s="3"/>
      <c r="B1429" s="12" t="s">
        <v>4060</v>
      </c>
      <c r="C1429" s="3"/>
      <c r="D1429" s="3"/>
      <c r="E1429" s="12" t="s">
        <v>4061</v>
      </c>
      <c r="F1429" s="3"/>
      <c r="G1429" s="635"/>
      <c r="H1429" s="3"/>
      <c r="I1429" s="5">
        <v>1</v>
      </c>
      <c r="J1429" s="5"/>
      <c r="K1429" s="5"/>
      <c r="L1429" s="3"/>
      <c r="M1429" s="6"/>
      <c r="N1429" s="690"/>
      <c r="O1429" s="690"/>
      <c r="P1429" s="29"/>
      <c r="Q1429" s="11"/>
      <c r="R1429" s="11"/>
      <c r="S1429" s="11"/>
    </row>
    <row r="1430" spans="1:19" ht="14.25" hidden="1" customHeight="1">
      <c r="A1430" s="3"/>
      <c r="B1430" s="12" t="s">
        <v>412</v>
      </c>
      <c r="C1430" s="3"/>
      <c r="D1430" s="3"/>
      <c r="E1430" s="12" t="s">
        <v>3278</v>
      </c>
      <c r="F1430" s="3"/>
      <c r="G1430" s="635">
        <v>57.2</v>
      </c>
      <c r="H1430" s="3"/>
      <c r="I1430" s="5">
        <v>10</v>
      </c>
      <c r="J1430" s="5"/>
      <c r="K1430" s="5"/>
      <c r="L1430" s="3"/>
      <c r="M1430" s="6"/>
      <c r="N1430" s="690"/>
      <c r="O1430" s="690"/>
      <c r="P1430" s="29"/>
      <c r="Q1430" s="11"/>
      <c r="R1430" s="11"/>
      <c r="S1430" s="11"/>
    </row>
    <row r="1431" spans="1:19" ht="14.25" hidden="1" customHeight="1">
      <c r="A1431" s="3"/>
      <c r="B1431" s="12" t="s">
        <v>414</v>
      </c>
      <c r="C1431" s="3"/>
      <c r="D1431" s="3"/>
      <c r="E1431" s="12" t="s">
        <v>3353</v>
      </c>
      <c r="F1431" s="3"/>
      <c r="G1431" s="635">
        <v>22</v>
      </c>
      <c r="H1431" s="3">
        <v>8</v>
      </c>
      <c r="I1431" s="5">
        <v>1</v>
      </c>
      <c r="J1431" s="5"/>
      <c r="K1431" s="5"/>
      <c r="L1431" s="3"/>
      <c r="M1431" s="6"/>
      <c r="N1431" s="690"/>
      <c r="O1431" s="690"/>
      <c r="P1431" s="29"/>
      <c r="Q1431" s="11"/>
      <c r="R1431" s="11"/>
      <c r="S1431" s="11"/>
    </row>
    <row r="1432" spans="1:19" ht="14.25" hidden="1" customHeight="1">
      <c r="A1432" s="3"/>
      <c r="B1432" s="12" t="s">
        <v>4062</v>
      </c>
      <c r="C1432" s="3"/>
      <c r="D1432" s="3"/>
      <c r="E1432" s="12" t="s">
        <v>4063</v>
      </c>
      <c r="F1432" s="3"/>
      <c r="G1432" s="635">
        <v>190</v>
      </c>
      <c r="H1432" s="3"/>
      <c r="I1432" s="5">
        <v>1</v>
      </c>
      <c r="J1432" s="5"/>
      <c r="K1432" s="5"/>
      <c r="L1432" s="3"/>
      <c r="M1432" s="6"/>
      <c r="N1432" s="690"/>
      <c r="O1432" s="690"/>
      <c r="P1432" s="29"/>
      <c r="Q1432" s="11"/>
      <c r="R1432" s="11"/>
      <c r="S1432" s="11"/>
    </row>
    <row r="1433" spans="1:19" ht="14.25" hidden="1" customHeight="1">
      <c r="A1433" s="3"/>
      <c r="B1433" s="12" t="s">
        <v>4064</v>
      </c>
      <c r="C1433" s="3"/>
      <c r="D1433" s="3"/>
      <c r="E1433" s="12" t="s">
        <v>4065</v>
      </c>
      <c r="F1433" s="3"/>
      <c r="G1433" s="635">
        <v>64</v>
      </c>
      <c r="H1433" s="3"/>
      <c r="I1433" s="5">
        <v>10</v>
      </c>
      <c r="J1433" s="5"/>
      <c r="K1433" s="5"/>
      <c r="L1433" s="3"/>
      <c r="M1433" s="6"/>
      <c r="N1433" s="690"/>
      <c r="O1433" s="690"/>
      <c r="P1433" s="29"/>
      <c r="Q1433" s="11"/>
      <c r="R1433" s="11"/>
      <c r="S1433" s="11"/>
    </row>
    <row r="1434" spans="1:19" ht="14.25" hidden="1" customHeight="1">
      <c r="A1434" s="3"/>
      <c r="B1434" s="12" t="s">
        <v>4066</v>
      </c>
      <c r="C1434" s="3"/>
      <c r="D1434" s="3"/>
      <c r="E1434" s="12" t="s">
        <v>4067</v>
      </c>
      <c r="F1434" s="3"/>
      <c r="G1434" s="635"/>
      <c r="H1434" s="3"/>
      <c r="I1434" s="5">
        <v>10</v>
      </c>
      <c r="J1434" s="5"/>
      <c r="K1434" s="5"/>
      <c r="L1434" s="3"/>
      <c r="M1434" s="6"/>
      <c r="N1434" s="690"/>
      <c r="O1434" s="690"/>
      <c r="P1434" s="29"/>
      <c r="Q1434" s="11"/>
      <c r="R1434" s="11"/>
      <c r="S1434" s="11"/>
    </row>
    <row r="1435" spans="1:19" ht="14.25" hidden="1" customHeight="1">
      <c r="A1435" s="3"/>
      <c r="B1435" s="12" t="s">
        <v>4068</v>
      </c>
      <c r="C1435" s="3"/>
      <c r="D1435" s="3"/>
      <c r="E1435" s="12" t="s">
        <v>4067</v>
      </c>
      <c r="F1435" s="3"/>
      <c r="G1435" s="635">
        <v>76.7</v>
      </c>
      <c r="H1435" s="3"/>
      <c r="I1435" s="5">
        <v>10</v>
      </c>
      <c r="J1435" s="5"/>
      <c r="K1435" s="5"/>
      <c r="L1435" s="3"/>
      <c r="M1435" s="6"/>
      <c r="N1435" s="690"/>
      <c r="O1435" s="690"/>
      <c r="P1435" s="29"/>
      <c r="Q1435" s="11"/>
      <c r="R1435" s="11"/>
      <c r="S1435" s="11"/>
    </row>
    <row r="1436" spans="1:19" ht="14.25" hidden="1" customHeight="1">
      <c r="A1436" s="3"/>
      <c r="B1436" s="12" t="s">
        <v>4068</v>
      </c>
      <c r="C1436" s="3"/>
      <c r="D1436" s="3"/>
      <c r="E1436" s="12" t="s">
        <v>4069</v>
      </c>
      <c r="F1436" s="3"/>
      <c r="G1436" s="635">
        <v>78.7</v>
      </c>
      <c r="H1436" s="3"/>
      <c r="I1436" s="5">
        <v>10</v>
      </c>
      <c r="J1436" s="5"/>
      <c r="K1436" s="5"/>
      <c r="L1436" s="3"/>
      <c r="M1436" s="6"/>
      <c r="N1436" s="690"/>
      <c r="O1436" s="690"/>
      <c r="P1436" s="29"/>
      <c r="Q1436" s="11"/>
      <c r="R1436" s="11"/>
      <c r="S1436" s="11"/>
    </row>
    <row r="1437" spans="1:19" ht="14.25" hidden="1" customHeight="1">
      <c r="A1437" s="3"/>
      <c r="B1437" s="12" t="s">
        <v>4070</v>
      </c>
      <c r="C1437" s="3"/>
      <c r="D1437" s="3"/>
      <c r="E1437" s="12" t="s">
        <v>4067</v>
      </c>
      <c r="F1437" s="3"/>
      <c r="G1437" s="635"/>
      <c r="H1437" s="3"/>
      <c r="I1437" s="5">
        <v>10</v>
      </c>
      <c r="J1437" s="5"/>
      <c r="K1437" s="5"/>
      <c r="L1437" s="3"/>
      <c r="M1437" s="6"/>
      <c r="N1437" s="690"/>
      <c r="O1437" s="690"/>
      <c r="P1437" s="29"/>
      <c r="Q1437" s="11"/>
      <c r="R1437" s="11"/>
      <c r="S1437" s="11"/>
    </row>
    <row r="1438" spans="1:19" ht="14.25" hidden="1" customHeight="1">
      <c r="A1438" s="3"/>
      <c r="B1438" s="12" t="s">
        <v>4071</v>
      </c>
      <c r="C1438" s="3"/>
      <c r="D1438" s="3"/>
      <c r="E1438" s="12" t="s">
        <v>4067</v>
      </c>
      <c r="F1438" s="3"/>
      <c r="G1438" s="635"/>
      <c r="H1438" s="3"/>
      <c r="I1438" s="5">
        <v>10</v>
      </c>
      <c r="J1438" s="5"/>
      <c r="K1438" s="5"/>
      <c r="L1438" s="3"/>
      <c r="M1438" s="6"/>
      <c r="N1438" s="690"/>
      <c r="O1438" s="690"/>
      <c r="P1438" s="29"/>
      <c r="Q1438" s="11"/>
      <c r="R1438" s="11"/>
      <c r="S1438" s="11"/>
    </row>
    <row r="1439" spans="1:19" ht="14.25" hidden="1" customHeight="1">
      <c r="A1439" s="3"/>
      <c r="B1439" s="12" t="s">
        <v>4072</v>
      </c>
      <c r="C1439" s="3"/>
      <c r="D1439" s="3"/>
      <c r="E1439" s="12" t="s">
        <v>4067</v>
      </c>
      <c r="F1439" s="3"/>
      <c r="G1439" s="635"/>
      <c r="H1439" s="3"/>
      <c r="I1439" s="5">
        <v>10</v>
      </c>
      <c r="J1439" s="5"/>
      <c r="K1439" s="5"/>
      <c r="L1439" s="3"/>
      <c r="M1439" s="6"/>
      <c r="N1439" s="690"/>
      <c r="O1439" s="690"/>
      <c r="P1439" s="29"/>
      <c r="Q1439" s="11"/>
      <c r="R1439" s="11"/>
      <c r="S1439" s="11"/>
    </row>
    <row r="1440" spans="1:19" ht="14.25" hidden="1" customHeight="1">
      <c r="A1440" s="3"/>
      <c r="B1440" s="12" t="s">
        <v>4073</v>
      </c>
      <c r="C1440" s="3"/>
      <c r="D1440" s="3"/>
      <c r="E1440" s="12" t="s">
        <v>4067</v>
      </c>
      <c r="F1440" s="3"/>
      <c r="G1440" s="635"/>
      <c r="H1440" s="3"/>
      <c r="I1440" s="5">
        <v>10</v>
      </c>
      <c r="J1440" s="5"/>
      <c r="K1440" s="5"/>
      <c r="L1440" s="3"/>
      <c r="M1440" s="6"/>
      <c r="N1440" s="690"/>
      <c r="O1440" s="690"/>
      <c r="P1440" s="29"/>
      <c r="Q1440" s="11"/>
      <c r="R1440" s="11"/>
      <c r="S1440" s="11"/>
    </row>
    <row r="1441" spans="1:19" ht="14.25" hidden="1" customHeight="1">
      <c r="A1441" s="3"/>
      <c r="B1441" s="12" t="s">
        <v>440</v>
      </c>
      <c r="C1441" s="3"/>
      <c r="D1441" s="3"/>
      <c r="E1441" s="12" t="s">
        <v>3354</v>
      </c>
      <c r="F1441" s="3"/>
      <c r="G1441" s="635">
        <v>65</v>
      </c>
      <c r="H1441" s="3">
        <v>32</v>
      </c>
      <c r="I1441" s="5">
        <v>10</v>
      </c>
      <c r="J1441" s="5"/>
      <c r="K1441" s="5"/>
      <c r="L1441" s="3"/>
      <c r="M1441" s="6"/>
      <c r="N1441" s="690"/>
      <c r="O1441" s="690"/>
      <c r="P1441" s="29"/>
      <c r="Q1441" s="11"/>
      <c r="R1441" s="11"/>
      <c r="S1441" s="11"/>
    </row>
    <row r="1442" spans="1:19" ht="14.25" hidden="1" customHeight="1">
      <c r="A1442" s="3"/>
      <c r="B1442" s="12" t="s">
        <v>440</v>
      </c>
      <c r="C1442" s="3"/>
      <c r="D1442" s="3"/>
      <c r="E1442" s="12" t="s">
        <v>4074</v>
      </c>
      <c r="F1442" s="3"/>
      <c r="G1442" s="635">
        <v>762</v>
      </c>
      <c r="H1442" s="3"/>
      <c r="I1442" s="5">
        <v>60</v>
      </c>
      <c r="J1442" s="5"/>
      <c r="K1442" s="5"/>
      <c r="L1442" s="3"/>
      <c r="M1442" s="6"/>
      <c r="N1442" s="690"/>
      <c r="O1442" s="690"/>
      <c r="P1442" s="29"/>
      <c r="Q1442" s="11"/>
      <c r="R1442" s="11"/>
      <c r="S1442" s="11"/>
    </row>
    <row r="1443" spans="1:19" ht="14.25" hidden="1" customHeight="1">
      <c r="A1443" s="3"/>
      <c r="B1443" s="12" t="s">
        <v>4075</v>
      </c>
      <c r="C1443" s="3"/>
      <c r="D1443" s="3"/>
      <c r="E1443" s="12" t="s">
        <v>4076</v>
      </c>
      <c r="F1443" s="3"/>
      <c r="G1443" s="635"/>
      <c r="H1443" s="3"/>
      <c r="I1443" s="5">
        <v>1</v>
      </c>
      <c r="J1443" s="5"/>
      <c r="K1443" s="5"/>
      <c r="L1443" s="3"/>
      <c r="M1443" s="6"/>
      <c r="N1443" s="690"/>
      <c r="O1443" s="690"/>
      <c r="P1443" s="29"/>
      <c r="Q1443" s="11"/>
      <c r="R1443" s="11"/>
      <c r="S1443" s="11"/>
    </row>
    <row r="1444" spans="1:19" ht="14.25" hidden="1" customHeight="1">
      <c r="A1444" s="3"/>
      <c r="B1444" s="12" t="s">
        <v>4075</v>
      </c>
      <c r="C1444" s="3"/>
      <c r="D1444" s="3"/>
      <c r="E1444" s="12"/>
      <c r="F1444" s="3"/>
      <c r="G1444" s="635"/>
      <c r="H1444" s="3"/>
      <c r="I1444" s="5">
        <v>1</v>
      </c>
      <c r="J1444" s="5"/>
      <c r="K1444" s="5"/>
      <c r="L1444" s="3"/>
      <c r="M1444" s="6"/>
      <c r="N1444" s="690"/>
      <c r="O1444" s="690"/>
      <c r="P1444" s="29"/>
      <c r="Q1444" s="11"/>
      <c r="R1444" s="11"/>
      <c r="S1444" s="11"/>
    </row>
    <row r="1445" spans="1:19" ht="14.25" hidden="1" customHeight="1">
      <c r="A1445" s="3"/>
      <c r="B1445" s="12" t="s">
        <v>4077</v>
      </c>
      <c r="C1445" s="3"/>
      <c r="D1445" s="3"/>
      <c r="E1445" s="12" t="s">
        <v>3368</v>
      </c>
      <c r="F1445" s="3"/>
      <c r="G1445" s="635"/>
      <c r="H1445" s="3"/>
      <c r="I1445" s="5">
        <v>24</v>
      </c>
      <c r="J1445" s="5"/>
      <c r="K1445" s="5"/>
      <c r="L1445" s="3"/>
      <c r="M1445" s="6"/>
      <c r="N1445" s="690"/>
      <c r="O1445" s="690"/>
      <c r="P1445" s="29"/>
      <c r="Q1445" s="11"/>
      <c r="R1445" s="11"/>
      <c r="S1445" s="11"/>
    </row>
    <row r="1446" spans="1:19" ht="14.25" hidden="1" customHeight="1">
      <c r="A1446" s="3"/>
      <c r="B1446" s="12" t="s">
        <v>4078</v>
      </c>
      <c r="C1446" s="3"/>
      <c r="D1446" s="3"/>
      <c r="E1446" s="12" t="s">
        <v>4079</v>
      </c>
      <c r="F1446" s="3"/>
      <c r="G1446" s="635"/>
      <c r="H1446" s="3"/>
      <c r="I1446" s="5">
        <v>10</v>
      </c>
      <c r="J1446" s="5"/>
      <c r="K1446" s="5"/>
      <c r="L1446" s="3"/>
      <c r="M1446" s="6"/>
      <c r="N1446" s="690"/>
      <c r="O1446" s="690"/>
      <c r="P1446" s="29"/>
      <c r="Q1446" s="11"/>
      <c r="R1446" s="11"/>
      <c r="S1446" s="11"/>
    </row>
    <row r="1447" spans="1:19" ht="14.25" hidden="1" customHeight="1">
      <c r="A1447" s="3"/>
      <c r="B1447" s="12" t="s">
        <v>4080</v>
      </c>
      <c r="C1447" s="3"/>
      <c r="D1447" s="3"/>
      <c r="E1447" s="12" t="s">
        <v>4081</v>
      </c>
      <c r="F1447" s="3"/>
      <c r="G1447" s="635"/>
      <c r="H1447" s="3"/>
      <c r="I1447" s="5">
        <v>25</v>
      </c>
      <c r="J1447" s="5"/>
      <c r="K1447" s="5"/>
      <c r="L1447" s="3"/>
      <c r="M1447" s="6"/>
      <c r="N1447" s="690"/>
      <c r="O1447" s="690"/>
      <c r="P1447" s="29"/>
      <c r="Q1447" s="11"/>
      <c r="R1447" s="11"/>
      <c r="S1447" s="11"/>
    </row>
    <row r="1448" spans="1:19" ht="14.25" hidden="1" customHeight="1">
      <c r="A1448" s="3"/>
      <c r="B1448" s="12" t="s">
        <v>521</v>
      </c>
      <c r="C1448" s="3"/>
      <c r="D1448" s="3"/>
      <c r="E1448" s="12" t="s">
        <v>522</v>
      </c>
      <c r="F1448" s="3"/>
      <c r="G1448" s="635">
        <v>386.8</v>
      </c>
      <c r="H1448" s="3"/>
      <c r="I1448" s="5">
        <v>25</v>
      </c>
      <c r="J1448" s="5"/>
      <c r="K1448" s="5"/>
      <c r="L1448" s="3"/>
      <c r="M1448" s="6"/>
      <c r="N1448" s="690"/>
      <c r="O1448" s="690"/>
      <c r="P1448" s="29"/>
      <c r="Q1448" s="11"/>
      <c r="R1448" s="11"/>
      <c r="S1448" s="11"/>
    </row>
    <row r="1449" spans="1:19" ht="14.25" hidden="1" customHeight="1">
      <c r="A1449" s="3"/>
      <c r="B1449" s="12" t="s">
        <v>4082</v>
      </c>
      <c r="C1449" s="3"/>
      <c r="D1449" s="3"/>
      <c r="E1449" s="12" t="s">
        <v>4081</v>
      </c>
      <c r="F1449" s="3"/>
      <c r="G1449" s="635"/>
      <c r="H1449" s="3"/>
      <c r="I1449" s="5">
        <v>25</v>
      </c>
      <c r="J1449" s="5"/>
      <c r="K1449" s="5"/>
      <c r="L1449" s="3"/>
      <c r="M1449" s="6"/>
      <c r="N1449" s="690"/>
      <c r="O1449" s="690"/>
      <c r="P1449" s="29"/>
      <c r="Q1449" s="11"/>
      <c r="R1449" s="11"/>
      <c r="S1449" s="11"/>
    </row>
    <row r="1450" spans="1:19" ht="14.25" hidden="1" customHeight="1">
      <c r="A1450" s="3"/>
      <c r="B1450" s="12" t="s">
        <v>528</v>
      </c>
      <c r="C1450" s="3"/>
      <c r="D1450" s="3"/>
      <c r="E1450" s="12" t="s">
        <v>529</v>
      </c>
      <c r="F1450" s="3"/>
      <c r="G1450" s="635">
        <v>816.4</v>
      </c>
      <c r="H1450" s="3">
        <v>50</v>
      </c>
      <c r="I1450" s="5">
        <v>50</v>
      </c>
      <c r="J1450" s="5"/>
      <c r="K1450" s="5"/>
      <c r="L1450" s="3"/>
      <c r="M1450" s="6"/>
      <c r="N1450" s="690"/>
      <c r="O1450" s="690"/>
      <c r="P1450" s="29"/>
      <c r="Q1450" s="11"/>
      <c r="R1450" s="11"/>
      <c r="S1450" s="11"/>
    </row>
    <row r="1451" spans="1:19" ht="14.25" hidden="1" customHeight="1">
      <c r="A1451" s="3"/>
      <c r="B1451" s="12" t="s">
        <v>4083</v>
      </c>
      <c r="C1451" s="3"/>
      <c r="D1451" s="3"/>
      <c r="E1451" s="12" t="s">
        <v>4084</v>
      </c>
      <c r="F1451" s="3"/>
      <c r="G1451" s="635">
        <v>1035.6500000000001</v>
      </c>
      <c r="H1451" s="3"/>
      <c r="I1451" s="5">
        <v>40</v>
      </c>
      <c r="J1451" s="5"/>
      <c r="K1451" s="5"/>
      <c r="L1451" s="3"/>
      <c r="M1451" s="6"/>
      <c r="N1451" s="690"/>
      <c r="O1451" s="690"/>
      <c r="P1451" s="29"/>
      <c r="Q1451" s="11"/>
      <c r="R1451" s="11"/>
      <c r="S1451" s="11"/>
    </row>
    <row r="1452" spans="1:19" ht="14.25" hidden="1" customHeight="1">
      <c r="A1452" s="3"/>
      <c r="B1452" s="12" t="s">
        <v>537</v>
      </c>
      <c r="C1452" s="3"/>
      <c r="D1452" s="3"/>
      <c r="E1452" s="12" t="s">
        <v>4085</v>
      </c>
      <c r="F1452" s="3"/>
      <c r="G1452" s="635">
        <v>1100</v>
      </c>
      <c r="H1452" s="3"/>
      <c r="I1452" s="5">
        <v>20</v>
      </c>
      <c r="J1452" s="5"/>
      <c r="K1452" s="5"/>
      <c r="L1452" s="3"/>
      <c r="M1452" s="6"/>
      <c r="N1452" s="690"/>
      <c r="O1452" s="690"/>
      <c r="P1452" s="29"/>
      <c r="Q1452" s="11"/>
      <c r="R1452" s="11"/>
      <c r="S1452" s="11"/>
    </row>
    <row r="1453" spans="1:19" ht="14.25" hidden="1" customHeight="1">
      <c r="A1453" s="3"/>
      <c r="B1453" s="12" t="s">
        <v>584</v>
      </c>
      <c r="C1453" s="3"/>
      <c r="D1453" s="3"/>
      <c r="E1453" s="12" t="s">
        <v>4086</v>
      </c>
      <c r="F1453" s="3"/>
      <c r="G1453" s="635"/>
      <c r="H1453" s="3"/>
      <c r="I1453" s="5">
        <v>1</v>
      </c>
      <c r="J1453" s="5"/>
      <c r="K1453" s="5"/>
      <c r="L1453" s="3"/>
      <c r="M1453" s="6"/>
      <c r="N1453" s="690"/>
      <c r="O1453" s="690"/>
      <c r="P1453" s="29"/>
      <c r="Q1453" s="11"/>
      <c r="R1453" s="11"/>
      <c r="S1453" s="11"/>
    </row>
    <row r="1454" spans="1:19" ht="14.25" hidden="1" customHeight="1">
      <c r="A1454" s="3"/>
      <c r="B1454" s="12" t="s">
        <v>4087</v>
      </c>
      <c r="C1454" s="3"/>
      <c r="D1454" s="3"/>
      <c r="E1454" s="12" t="s">
        <v>4088</v>
      </c>
      <c r="F1454" s="3"/>
      <c r="G1454" s="635">
        <v>950.75</v>
      </c>
      <c r="H1454" s="3"/>
      <c r="I1454" s="5">
        <v>50</v>
      </c>
      <c r="J1454" s="5"/>
      <c r="K1454" s="5"/>
      <c r="L1454" s="3"/>
      <c r="M1454" s="6"/>
      <c r="N1454" s="690"/>
      <c r="O1454" s="690"/>
      <c r="P1454" s="29"/>
      <c r="Q1454" s="11"/>
      <c r="R1454" s="11"/>
      <c r="S1454" s="11"/>
    </row>
    <row r="1455" spans="1:19" ht="14.25" hidden="1" customHeight="1">
      <c r="A1455" s="3"/>
      <c r="B1455" s="12" t="s">
        <v>4087</v>
      </c>
      <c r="C1455" s="3"/>
      <c r="D1455" s="3"/>
      <c r="E1455" s="12" t="s">
        <v>4089</v>
      </c>
      <c r="F1455" s="3"/>
      <c r="G1455" s="635">
        <v>7.5</v>
      </c>
      <c r="H1455" s="3"/>
      <c r="I1455" s="5">
        <v>1</v>
      </c>
      <c r="J1455" s="5"/>
      <c r="K1455" s="5"/>
      <c r="L1455" s="3"/>
      <c r="M1455" s="6"/>
      <c r="N1455" s="690"/>
      <c r="O1455" s="690"/>
      <c r="P1455" s="29"/>
      <c r="Q1455" s="11"/>
      <c r="R1455" s="11"/>
      <c r="S1455" s="11"/>
    </row>
    <row r="1456" spans="1:19" ht="14.25" hidden="1" customHeight="1">
      <c r="A1456" s="3"/>
      <c r="B1456" s="12" t="s">
        <v>4090</v>
      </c>
      <c r="C1456" s="3"/>
      <c r="D1456" s="3"/>
      <c r="E1456" s="12" t="s">
        <v>4091</v>
      </c>
      <c r="F1456" s="3"/>
      <c r="G1456" s="635"/>
      <c r="H1456" s="3"/>
      <c r="I1456" s="5">
        <v>24</v>
      </c>
      <c r="J1456" s="5"/>
      <c r="K1456" s="5"/>
      <c r="L1456" s="3"/>
      <c r="M1456" s="6"/>
      <c r="N1456" s="690"/>
      <c r="O1456" s="690"/>
      <c r="P1456" s="29"/>
      <c r="Q1456" s="11"/>
      <c r="R1456" s="11"/>
      <c r="S1456" s="11"/>
    </row>
    <row r="1457" spans="1:19" ht="14.25" hidden="1" customHeight="1">
      <c r="A1457" s="3"/>
      <c r="B1457" s="12" t="s">
        <v>4092</v>
      </c>
      <c r="C1457" s="3"/>
      <c r="D1457" s="3"/>
      <c r="E1457" s="12" t="s">
        <v>4093</v>
      </c>
      <c r="F1457" s="3"/>
      <c r="G1457" s="635">
        <v>28.9</v>
      </c>
      <c r="H1457" s="3"/>
      <c r="I1457" s="5">
        <v>1</v>
      </c>
      <c r="J1457" s="5"/>
      <c r="K1457" s="5"/>
      <c r="L1457" s="3"/>
      <c r="M1457" s="6"/>
      <c r="N1457" s="690"/>
      <c r="O1457" s="690"/>
      <c r="P1457" s="29"/>
      <c r="Q1457" s="11"/>
      <c r="R1457" s="11"/>
      <c r="S1457" s="11"/>
    </row>
    <row r="1458" spans="1:19" ht="14.25" hidden="1" customHeight="1">
      <c r="A1458" s="3"/>
      <c r="B1458" s="12" t="s">
        <v>595</v>
      </c>
      <c r="C1458" s="3"/>
      <c r="D1458" s="3"/>
      <c r="E1458" s="12" t="s">
        <v>596</v>
      </c>
      <c r="F1458" s="3"/>
      <c r="G1458" s="635">
        <v>1180.8</v>
      </c>
      <c r="H1458" s="3">
        <v>24</v>
      </c>
      <c r="I1458" s="5">
        <v>48</v>
      </c>
      <c r="J1458" s="5"/>
      <c r="K1458" s="5"/>
      <c r="L1458" s="3"/>
      <c r="M1458" s="6"/>
      <c r="N1458" s="690"/>
      <c r="O1458" s="690"/>
      <c r="P1458" s="29"/>
      <c r="Q1458" s="11"/>
      <c r="R1458" s="11"/>
      <c r="S1458" s="11"/>
    </row>
    <row r="1459" spans="1:19" ht="14.25" hidden="1" customHeight="1">
      <c r="A1459" s="3"/>
      <c r="B1459" s="12" t="s">
        <v>4094</v>
      </c>
      <c r="C1459" s="3"/>
      <c r="D1459" s="3"/>
      <c r="E1459" s="12" t="s">
        <v>4095</v>
      </c>
      <c r="F1459" s="3"/>
      <c r="G1459" s="635"/>
      <c r="H1459" s="3"/>
      <c r="I1459" s="5">
        <v>20</v>
      </c>
      <c r="J1459" s="5"/>
      <c r="K1459" s="5"/>
      <c r="L1459" s="3"/>
      <c r="M1459" s="6"/>
      <c r="N1459" s="690"/>
      <c r="O1459" s="690"/>
      <c r="P1459" s="29"/>
      <c r="Q1459" s="11"/>
      <c r="R1459" s="11"/>
      <c r="S1459" s="11"/>
    </row>
    <row r="1460" spans="1:19" ht="14.25" hidden="1" customHeight="1">
      <c r="A1460" s="3"/>
      <c r="B1460" s="12" t="s">
        <v>597</v>
      </c>
      <c r="C1460" s="3"/>
      <c r="D1460" s="3"/>
      <c r="E1460" s="12" t="s">
        <v>2834</v>
      </c>
      <c r="F1460" s="3"/>
      <c r="G1460" s="635"/>
      <c r="H1460" s="3"/>
      <c r="I1460" s="5">
        <v>1</v>
      </c>
      <c r="J1460" s="5"/>
      <c r="K1460" s="5"/>
      <c r="L1460" s="3"/>
      <c r="M1460" s="6"/>
      <c r="N1460" s="690"/>
      <c r="O1460" s="690"/>
      <c r="P1460" s="29"/>
      <c r="Q1460" s="11"/>
      <c r="R1460" s="11"/>
      <c r="S1460" s="11"/>
    </row>
    <row r="1461" spans="1:19" ht="14.25" hidden="1" customHeight="1">
      <c r="A1461" s="3"/>
      <c r="B1461" s="12" t="s">
        <v>600</v>
      </c>
      <c r="C1461" s="3"/>
      <c r="D1461" s="3"/>
      <c r="E1461" s="12" t="s">
        <v>3355</v>
      </c>
      <c r="F1461" s="3"/>
      <c r="G1461" s="635">
        <v>36.9</v>
      </c>
      <c r="H1461" s="3">
        <v>3</v>
      </c>
      <c r="I1461" s="5">
        <v>1</v>
      </c>
      <c r="J1461" s="5"/>
      <c r="K1461" s="5"/>
      <c r="L1461" s="3"/>
      <c r="M1461" s="6"/>
      <c r="N1461" s="690"/>
      <c r="O1461" s="690"/>
      <c r="P1461" s="29"/>
      <c r="Q1461" s="11"/>
      <c r="R1461" s="11"/>
      <c r="S1461" s="11"/>
    </row>
    <row r="1462" spans="1:19" ht="14.25" hidden="1" customHeight="1">
      <c r="A1462" s="3"/>
      <c r="B1462" s="12" t="s">
        <v>4096</v>
      </c>
      <c r="C1462" s="3"/>
      <c r="D1462" s="3"/>
      <c r="E1462" s="12" t="s">
        <v>2836</v>
      </c>
      <c r="F1462" s="3"/>
      <c r="G1462" s="635">
        <v>77</v>
      </c>
      <c r="H1462" s="3"/>
      <c r="I1462" s="5">
        <v>10</v>
      </c>
      <c r="J1462" s="5"/>
      <c r="K1462" s="5"/>
      <c r="L1462" s="3"/>
      <c r="M1462" s="6"/>
      <c r="N1462" s="690"/>
      <c r="O1462" s="690"/>
      <c r="P1462" s="29"/>
      <c r="Q1462" s="11"/>
      <c r="R1462" s="11"/>
      <c r="S1462" s="11"/>
    </row>
    <row r="1463" spans="1:19" ht="14.25" hidden="1" customHeight="1">
      <c r="A1463" s="3"/>
      <c r="B1463" s="12" t="s">
        <v>4097</v>
      </c>
      <c r="C1463" s="3"/>
      <c r="D1463" s="3"/>
      <c r="E1463" s="12" t="s">
        <v>2836</v>
      </c>
      <c r="F1463" s="3"/>
      <c r="G1463" s="635">
        <v>71.8</v>
      </c>
      <c r="H1463" s="3"/>
      <c r="I1463" s="5">
        <v>10</v>
      </c>
      <c r="J1463" s="5"/>
      <c r="K1463" s="5"/>
      <c r="L1463" s="3"/>
      <c r="M1463" s="6"/>
      <c r="N1463" s="690"/>
      <c r="O1463" s="690"/>
      <c r="P1463" s="29"/>
      <c r="Q1463" s="11"/>
      <c r="R1463" s="11"/>
      <c r="S1463" s="11"/>
    </row>
    <row r="1464" spans="1:19" ht="14.25" hidden="1" customHeight="1">
      <c r="A1464" s="3"/>
      <c r="B1464" s="12" t="s">
        <v>609</v>
      </c>
      <c r="C1464" s="3"/>
      <c r="D1464" s="3"/>
      <c r="E1464" s="12" t="s">
        <v>2836</v>
      </c>
      <c r="F1464" s="3"/>
      <c r="G1464" s="635"/>
      <c r="H1464" s="3"/>
      <c r="I1464" s="5">
        <v>10</v>
      </c>
      <c r="J1464" s="5"/>
      <c r="K1464" s="5"/>
      <c r="L1464" s="3"/>
      <c r="M1464" s="6"/>
      <c r="N1464" s="690"/>
      <c r="O1464" s="690"/>
      <c r="P1464" s="29"/>
      <c r="Q1464" s="11"/>
      <c r="R1464" s="11"/>
      <c r="S1464" s="11"/>
    </row>
    <row r="1465" spans="1:19" ht="14.25" hidden="1" customHeight="1">
      <c r="A1465" s="3"/>
      <c r="B1465" s="12" t="s">
        <v>610</v>
      </c>
      <c r="C1465" s="3"/>
      <c r="D1465" s="3"/>
      <c r="E1465" s="12" t="s">
        <v>2836</v>
      </c>
      <c r="F1465" s="3"/>
      <c r="G1465" s="635"/>
      <c r="H1465" s="3"/>
      <c r="I1465" s="5">
        <v>10</v>
      </c>
      <c r="J1465" s="5"/>
      <c r="K1465" s="5"/>
      <c r="L1465" s="3"/>
      <c r="M1465" s="6"/>
      <c r="N1465" s="690"/>
      <c r="O1465" s="690"/>
      <c r="P1465" s="29"/>
      <c r="Q1465" s="11"/>
      <c r="R1465" s="11"/>
      <c r="S1465" s="11"/>
    </row>
    <row r="1466" spans="1:19" ht="14.25" hidden="1" customHeight="1">
      <c r="A1466" s="3"/>
      <c r="B1466" s="12" t="s">
        <v>611</v>
      </c>
      <c r="C1466" s="3"/>
      <c r="D1466" s="3"/>
      <c r="E1466" s="12" t="s">
        <v>2836</v>
      </c>
      <c r="F1466" s="3"/>
      <c r="G1466" s="635"/>
      <c r="H1466" s="3"/>
      <c r="I1466" s="5">
        <v>10</v>
      </c>
      <c r="J1466" s="5"/>
      <c r="K1466" s="5"/>
      <c r="L1466" s="3"/>
      <c r="M1466" s="6"/>
      <c r="N1466" s="690"/>
      <c r="O1466" s="690"/>
      <c r="P1466" s="29"/>
      <c r="Q1466" s="11"/>
      <c r="R1466" s="11"/>
      <c r="S1466" s="11"/>
    </row>
    <row r="1467" spans="1:19" ht="14.25" hidden="1" customHeight="1">
      <c r="A1467" s="3"/>
      <c r="B1467" s="12" t="s">
        <v>605</v>
      </c>
      <c r="C1467" s="3"/>
      <c r="D1467" s="3"/>
      <c r="E1467" s="12" t="s">
        <v>2836</v>
      </c>
      <c r="F1467" s="3"/>
      <c r="G1467" s="635"/>
      <c r="H1467" s="3"/>
      <c r="I1467" s="5">
        <v>10</v>
      </c>
      <c r="J1467" s="5"/>
      <c r="K1467" s="5"/>
      <c r="L1467" s="3"/>
      <c r="M1467" s="6"/>
      <c r="N1467" s="690"/>
      <c r="O1467" s="690"/>
      <c r="P1467" s="29"/>
      <c r="Q1467" s="11"/>
      <c r="R1467" s="11"/>
      <c r="S1467" s="11"/>
    </row>
    <row r="1468" spans="1:19" ht="14.25" hidden="1" customHeight="1">
      <c r="A1468" s="3"/>
      <c r="B1468" s="12" t="s">
        <v>607</v>
      </c>
      <c r="C1468" s="3"/>
      <c r="D1468" s="3"/>
      <c r="E1468" s="12" t="s">
        <v>2836</v>
      </c>
      <c r="F1468" s="3"/>
      <c r="G1468" s="635"/>
      <c r="H1468" s="3"/>
      <c r="I1468" s="5">
        <v>10</v>
      </c>
      <c r="J1468" s="5"/>
      <c r="K1468" s="5"/>
      <c r="L1468" s="3"/>
      <c r="M1468" s="6"/>
      <c r="N1468" s="690"/>
      <c r="O1468" s="690"/>
      <c r="P1468" s="29"/>
      <c r="Q1468" s="11"/>
      <c r="R1468" s="11"/>
      <c r="S1468" s="11"/>
    </row>
    <row r="1469" spans="1:19" ht="14.25" hidden="1" customHeight="1">
      <c r="A1469" s="3"/>
      <c r="B1469" s="12" t="s">
        <v>4098</v>
      </c>
      <c r="C1469" s="3"/>
      <c r="D1469" s="3"/>
      <c r="E1469" s="12" t="s">
        <v>2835</v>
      </c>
      <c r="F1469" s="3"/>
      <c r="G1469" s="635">
        <v>77.7</v>
      </c>
      <c r="H1469" s="3"/>
      <c r="I1469" s="5">
        <v>10</v>
      </c>
      <c r="J1469" s="5"/>
      <c r="K1469" s="5"/>
      <c r="L1469" s="3"/>
      <c r="M1469" s="6"/>
      <c r="N1469" s="690"/>
      <c r="O1469" s="690"/>
      <c r="P1469" s="29"/>
      <c r="Q1469" s="11"/>
      <c r="R1469" s="11"/>
      <c r="S1469" s="11"/>
    </row>
    <row r="1470" spans="1:19" ht="14.25" hidden="1" customHeight="1">
      <c r="A1470" s="3"/>
      <c r="B1470" s="12" t="s">
        <v>4099</v>
      </c>
      <c r="C1470" s="3"/>
      <c r="D1470" s="3"/>
      <c r="E1470" s="12" t="s">
        <v>2835</v>
      </c>
      <c r="F1470" s="3"/>
      <c r="G1470" s="635">
        <v>78.400000000000006</v>
      </c>
      <c r="H1470" s="3"/>
      <c r="I1470" s="5">
        <v>10</v>
      </c>
      <c r="J1470" s="5"/>
      <c r="K1470" s="5"/>
      <c r="L1470" s="3"/>
      <c r="M1470" s="6"/>
      <c r="N1470" s="690"/>
      <c r="O1470" s="690"/>
      <c r="P1470" s="29"/>
      <c r="Q1470" s="11"/>
      <c r="R1470" s="11"/>
      <c r="S1470" s="11"/>
    </row>
    <row r="1471" spans="1:19" ht="14.25" hidden="1" customHeight="1">
      <c r="A1471" s="3"/>
      <c r="B1471" s="12" t="s">
        <v>4100</v>
      </c>
      <c r="C1471" s="3"/>
      <c r="D1471" s="3"/>
      <c r="E1471" s="12" t="s">
        <v>4101</v>
      </c>
      <c r="F1471" s="3"/>
      <c r="G1471" s="635">
        <v>9.4</v>
      </c>
      <c r="H1471" s="3"/>
      <c r="I1471" s="5">
        <v>10</v>
      </c>
      <c r="J1471" s="5"/>
      <c r="K1471" s="5"/>
      <c r="L1471" s="3"/>
      <c r="M1471" s="6"/>
      <c r="N1471" s="690"/>
      <c r="O1471" s="690"/>
      <c r="P1471" s="29"/>
      <c r="Q1471" s="11"/>
      <c r="R1471" s="11"/>
      <c r="S1471" s="11"/>
    </row>
    <row r="1472" spans="1:19" ht="14.25" hidden="1" customHeight="1">
      <c r="A1472" s="3"/>
      <c r="B1472" s="12" t="s">
        <v>616</v>
      </c>
      <c r="C1472" s="3"/>
      <c r="D1472" s="3"/>
      <c r="E1472" s="12" t="s">
        <v>3356</v>
      </c>
      <c r="F1472" s="3"/>
      <c r="G1472" s="635">
        <v>56.2</v>
      </c>
      <c r="H1472" s="3">
        <v>2</v>
      </c>
      <c r="I1472" s="5">
        <v>1</v>
      </c>
      <c r="J1472" s="5"/>
      <c r="K1472" s="5"/>
      <c r="L1472" s="3"/>
      <c r="M1472" s="6"/>
      <c r="N1472" s="690"/>
      <c r="O1472" s="690"/>
      <c r="P1472" s="29"/>
      <c r="Q1472" s="11"/>
      <c r="R1472" s="11"/>
      <c r="S1472" s="11"/>
    </row>
    <row r="1473" spans="1:19" ht="14.25" hidden="1" customHeight="1">
      <c r="A1473" s="3"/>
      <c r="B1473" s="12" t="s">
        <v>4102</v>
      </c>
      <c r="C1473" s="3"/>
      <c r="D1473" s="3"/>
      <c r="E1473" s="12" t="s">
        <v>4103</v>
      </c>
      <c r="F1473" s="3"/>
      <c r="G1473" s="635">
        <v>125</v>
      </c>
      <c r="H1473" s="3"/>
      <c r="I1473" s="5">
        <v>12</v>
      </c>
      <c r="J1473" s="5"/>
      <c r="K1473" s="5"/>
      <c r="L1473" s="3"/>
      <c r="M1473" s="6"/>
      <c r="N1473" s="690"/>
      <c r="O1473" s="690"/>
      <c r="P1473" s="29"/>
      <c r="Q1473" s="11"/>
      <c r="R1473" s="11"/>
      <c r="S1473" s="11"/>
    </row>
    <row r="1474" spans="1:19" ht="14.25" hidden="1" customHeight="1">
      <c r="A1474" s="3"/>
      <c r="B1474" s="12" t="s">
        <v>4104</v>
      </c>
      <c r="C1474" s="3"/>
      <c r="D1474" s="3"/>
      <c r="E1474" s="12" t="s">
        <v>4105</v>
      </c>
      <c r="F1474" s="3"/>
      <c r="G1474" s="635">
        <v>93.1</v>
      </c>
      <c r="H1474" s="3"/>
      <c r="I1474" s="5">
        <v>10</v>
      </c>
      <c r="J1474" s="5"/>
      <c r="K1474" s="5"/>
      <c r="L1474" s="3"/>
      <c r="M1474" s="6"/>
      <c r="N1474" s="690"/>
      <c r="O1474" s="690"/>
      <c r="P1474" s="29"/>
      <c r="Q1474" s="11"/>
      <c r="R1474" s="11"/>
      <c r="S1474" s="11"/>
    </row>
    <row r="1475" spans="1:19" ht="14.25" hidden="1" customHeight="1">
      <c r="A1475" s="3"/>
      <c r="B1475" s="12" t="s">
        <v>636</v>
      </c>
      <c r="C1475" s="3"/>
      <c r="D1475" s="3"/>
      <c r="E1475" s="12" t="s">
        <v>3357</v>
      </c>
      <c r="F1475" s="3"/>
      <c r="G1475" s="635">
        <v>95.3</v>
      </c>
      <c r="H1475" s="3">
        <v>36</v>
      </c>
      <c r="I1475" s="5">
        <v>12</v>
      </c>
      <c r="J1475" s="5"/>
      <c r="K1475" s="5"/>
      <c r="L1475" s="3"/>
      <c r="M1475" s="6"/>
      <c r="N1475" s="690"/>
      <c r="O1475" s="690"/>
      <c r="P1475" s="29"/>
      <c r="Q1475" s="11"/>
      <c r="R1475" s="11"/>
      <c r="S1475" s="11"/>
    </row>
    <row r="1476" spans="1:19" ht="14.25" hidden="1" customHeight="1">
      <c r="A1476" s="3"/>
      <c r="B1476" s="12" t="s">
        <v>640</v>
      </c>
      <c r="C1476" s="3"/>
      <c r="D1476" s="3"/>
      <c r="E1476" s="12" t="s">
        <v>2837</v>
      </c>
      <c r="F1476" s="3"/>
      <c r="G1476" s="635">
        <v>95.3</v>
      </c>
      <c r="H1476" s="3"/>
      <c r="I1476" s="5">
        <v>12</v>
      </c>
      <c r="J1476" s="5"/>
      <c r="K1476" s="5"/>
      <c r="L1476" s="3"/>
      <c r="M1476" s="6"/>
      <c r="N1476" s="690"/>
      <c r="O1476" s="690"/>
      <c r="P1476" s="29"/>
      <c r="Q1476" s="11"/>
      <c r="R1476" s="11"/>
      <c r="S1476" s="11"/>
    </row>
    <row r="1477" spans="1:19" ht="14.25" hidden="1" customHeight="1">
      <c r="A1477" s="3"/>
      <c r="B1477" s="12" t="s">
        <v>645</v>
      </c>
      <c r="C1477" s="3"/>
      <c r="D1477" s="3"/>
      <c r="E1477" s="12" t="s">
        <v>4106</v>
      </c>
      <c r="F1477" s="3"/>
      <c r="G1477" s="635">
        <v>1144.8</v>
      </c>
      <c r="H1477" s="3"/>
      <c r="I1477" s="5">
        <v>36</v>
      </c>
      <c r="J1477" s="5"/>
      <c r="K1477" s="5"/>
      <c r="L1477" s="3"/>
      <c r="M1477" s="6"/>
      <c r="N1477" s="690"/>
      <c r="O1477" s="690"/>
      <c r="P1477" s="29"/>
      <c r="Q1477" s="11"/>
      <c r="R1477" s="11"/>
      <c r="S1477" s="11"/>
    </row>
    <row r="1478" spans="1:19" ht="14.25" hidden="1" customHeight="1">
      <c r="A1478" s="3"/>
      <c r="B1478" s="12" t="s">
        <v>646</v>
      </c>
      <c r="C1478" s="3"/>
      <c r="D1478" s="3"/>
      <c r="E1478" s="12" t="s">
        <v>3358</v>
      </c>
      <c r="F1478" s="3"/>
      <c r="G1478" s="635">
        <v>742.65</v>
      </c>
      <c r="H1478" s="3">
        <v>105</v>
      </c>
      <c r="I1478" s="5">
        <v>105</v>
      </c>
      <c r="J1478" s="5"/>
      <c r="K1478" s="5"/>
      <c r="L1478" s="3"/>
      <c r="M1478" s="6"/>
      <c r="N1478" s="690"/>
      <c r="O1478" s="690"/>
      <c r="P1478" s="29"/>
      <c r="Q1478" s="11"/>
      <c r="R1478" s="11"/>
      <c r="S1478" s="11"/>
    </row>
    <row r="1479" spans="1:19" ht="14.25" hidden="1" customHeight="1">
      <c r="A1479" s="3"/>
      <c r="B1479" s="12" t="s">
        <v>646</v>
      </c>
      <c r="C1479" s="3"/>
      <c r="D1479" s="3"/>
      <c r="E1479" s="12" t="s">
        <v>4107</v>
      </c>
      <c r="F1479" s="3"/>
      <c r="G1479" s="635">
        <v>1028.95</v>
      </c>
      <c r="H1479" s="3"/>
      <c r="I1479" s="5">
        <v>48</v>
      </c>
      <c r="J1479" s="5"/>
      <c r="K1479" s="5"/>
      <c r="L1479" s="3"/>
      <c r="M1479" s="6"/>
      <c r="N1479" s="690"/>
      <c r="O1479" s="690"/>
      <c r="P1479" s="29"/>
      <c r="Q1479" s="11"/>
      <c r="R1479" s="11"/>
      <c r="S1479" s="11"/>
    </row>
    <row r="1480" spans="1:19" ht="14.25" hidden="1" customHeight="1">
      <c r="A1480" s="3"/>
      <c r="B1480" s="12" t="s">
        <v>709</v>
      </c>
      <c r="C1480" s="3"/>
      <c r="D1480" s="3"/>
      <c r="E1480" s="12" t="s">
        <v>3280</v>
      </c>
      <c r="F1480" s="3"/>
      <c r="G1480" s="635">
        <v>61.3</v>
      </c>
      <c r="H1480" s="3"/>
      <c r="I1480" s="5">
        <v>10</v>
      </c>
      <c r="J1480" s="5"/>
      <c r="K1480" s="5"/>
      <c r="L1480" s="3"/>
      <c r="M1480" s="6"/>
      <c r="N1480" s="690"/>
      <c r="O1480" s="690"/>
      <c r="P1480" s="29"/>
      <c r="Q1480" s="11"/>
      <c r="R1480" s="11"/>
      <c r="S1480" s="11"/>
    </row>
    <row r="1481" spans="1:19" ht="14.25" hidden="1" customHeight="1">
      <c r="A1481" s="3"/>
      <c r="B1481" s="12" t="s">
        <v>4108</v>
      </c>
      <c r="C1481" s="3"/>
      <c r="D1481" s="3"/>
      <c r="E1481" s="12" t="s">
        <v>4109</v>
      </c>
      <c r="F1481" s="3"/>
      <c r="G1481" s="635">
        <v>136.1</v>
      </c>
      <c r="H1481" s="3"/>
      <c r="I1481" s="5">
        <v>10</v>
      </c>
      <c r="J1481" s="5"/>
      <c r="K1481" s="5"/>
      <c r="L1481" s="3"/>
      <c r="M1481" s="6"/>
      <c r="N1481" s="690"/>
      <c r="O1481" s="690"/>
      <c r="P1481" s="29"/>
      <c r="Q1481" s="11"/>
      <c r="R1481" s="11"/>
      <c r="S1481" s="11"/>
    </row>
    <row r="1482" spans="1:19" ht="14.25" hidden="1" customHeight="1">
      <c r="A1482" s="3"/>
      <c r="B1482" s="12" t="s">
        <v>3226</v>
      </c>
      <c r="C1482" s="3"/>
      <c r="D1482" s="3"/>
      <c r="E1482" s="12" t="s">
        <v>3227</v>
      </c>
      <c r="F1482" s="3"/>
      <c r="G1482" s="635"/>
      <c r="H1482" s="3"/>
      <c r="I1482" s="5">
        <v>1</v>
      </c>
      <c r="J1482" s="5"/>
      <c r="K1482" s="5"/>
      <c r="L1482" s="3"/>
      <c r="M1482" s="6"/>
      <c r="N1482" s="690"/>
      <c r="O1482" s="690"/>
      <c r="P1482" s="29"/>
      <c r="Q1482" s="11"/>
      <c r="R1482" s="11"/>
      <c r="S1482" s="11"/>
    </row>
    <row r="1483" spans="1:19" ht="14.25" hidden="1" customHeight="1">
      <c r="A1483" s="3"/>
      <c r="B1483" s="12" t="s">
        <v>3359</v>
      </c>
      <c r="C1483" s="3"/>
      <c r="D1483" s="3"/>
      <c r="E1483" s="12" t="s">
        <v>3276</v>
      </c>
      <c r="F1483" s="3"/>
      <c r="G1483" s="635">
        <v>678.2</v>
      </c>
      <c r="H1483" s="3">
        <v>50</v>
      </c>
      <c r="I1483" s="5">
        <v>50</v>
      </c>
      <c r="J1483" s="5"/>
      <c r="K1483" s="5"/>
      <c r="L1483" s="3"/>
      <c r="M1483" s="6"/>
      <c r="N1483" s="690"/>
      <c r="O1483" s="690"/>
      <c r="P1483" s="29"/>
      <c r="Q1483" s="11"/>
      <c r="R1483" s="11"/>
      <c r="S1483" s="11"/>
    </row>
    <row r="1484" spans="1:19" ht="14.25" hidden="1" customHeight="1">
      <c r="A1484" s="3"/>
      <c r="B1484" s="12" t="s">
        <v>814</v>
      </c>
      <c r="C1484" s="3"/>
      <c r="D1484" s="3"/>
      <c r="E1484" s="12" t="s">
        <v>3360</v>
      </c>
      <c r="F1484" s="3"/>
      <c r="G1484" s="635">
        <v>84.2</v>
      </c>
      <c r="H1484" s="3">
        <v>30</v>
      </c>
      <c r="I1484" s="5">
        <v>10</v>
      </c>
      <c r="J1484" s="5"/>
      <c r="K1484" s="5"/>
      <c r="L1484" s="3"/>
      <c r="M1484" s="6"/>
      <c r="N1484" s="690"/>
      <c r="O1484" s="690"/>
      <c r="P1484" s="29"/>
      <c r="Q1484" s="11"/>
      <c r="R1484" s="11"/>
      <c r="S1484" s="11"/>
    </row>
    <row r="1485" spans="1:19" ht="14.25" hidden="1" customHeight="1">
      <c r="A1485" s="3"/>
      <c r="B1485" s="12" t="s">
        <v>816</v>
      </c>
      <c r="C1485" s="3"/>
      <c r="D1485" s="3"/>
      <c r="E1485" s="12" t="s">
        <v>3309</v>
      </c>
      <c r="F1485" s="3"/>
      <c r="G1485" s="635">
        <v>70.7</v>
      </c>
      <c r="H1485" s="3">
        <v>80</v>
      </c>
      <c r="I1485" s="5">
        <v>10</v>
      </c>
      <c r="J1485" s="5"/>
      <c r="K1485" s="5"/>
      <c r="L1485" s="3"/>
      <c r="M1485" s="6"/>
      <c r="N1485" s="690"/>
      <c r="O1485" s="690"/>
      <c r="P1485" s="29"/>
      <c r="Q1485" s="11"/>
      <c r="R1485" s="11"/>
      <c r="S1485" s="11"/>
    </row>
    <row r="1486" spans="1:19" ht="14.25" hidden="1" customHeight="1">
      <c r="A1486" s="3"/>
      <c r="B1486" s="12" t="s">
        <v>3361</v>
      </c>
      <c r="C1486" s="3"/>
      <c r="D1486" s="3"/>
      <c r="E1486" s="12" t="s">
        <v>3362</v>
      </c>
      <c r="F1486" s="3"/>
      <c r="G1486" s="635">
        <v>71.900000000000006</v>
      </c>
      <c r="H1486" s="3">
        <v>30</v>
      </c>
      <c r="I1486" s="5">
        <v>10</v>
      </c>
      <c r="J1486" s="5"/>
      <c r="K1486" s="5"/>
      <c r="L1486" s="3"/>
      <c r="M1486" s="6"/>
      <c r="N1486" s="690"/>
      <c r="O1486" s="690"/>
      <c r="P1486" s="29"/>
      <c r="Q1486" s="11"/>
      <c r="R1486" s="11"/>
      <c r="S1486" s="11"/>
    </row>
    <row r="1487" spans="1:19" ht="14.25" hidden="1" customHeight="1">
      <c r="A1487" s="3"/>
      <c r="B1487" s="12" t="s">
        <v>822</v>
      </c>
      <c r="C1487" s="3"/>
      <c r="D1487" s="3"/>
      <c r="E1487" s="12" t="s">
        <v>3363</v>
      </c>
      <c r="F1487" s="3"/>
      <c r="G1487" s="635">
        <v>161.19999999999999</v>
      </c>
      <c r="H1487" s="3">
        <v>36</v>
      </c>
      <c r="I1487" s="5">
        <v>12</v>
      </c>
      <c r="J1487" s="5"/>
      <c r="K1487" s="5"/>
      <c r="L1487" s="3"/>
      <c r="M1487" s="6"/>
      <c r="N1487" s="690"/>
      <c r="O1487" s="690"/>
      <c r="P1487" s="29"/>
      <c r="Q1487" s="11"/>
      <c r="R1487" s="11"/>
      <c r="S1487" s="11"/>
    </row>
    <row r="1488" spans="1:19" ht="14.25" hidden="1" customHeight="1">
      <c r="A1488" s="3"/>
      <c r="B1488" s="12" t="s">
        <v>824</v>
      </c>
      <c r="C1488" s="3"/>
      <c r="D1488" s="3"/>
      <c r="E1488" s="12" t="s">
        <v>3309</v>
      </c>
      <c r="F1488" s="3"/>
      <c r="G1488" s="635">
        <v>70.7</v>
      </c>
      <c r="H1488" s="3">
        <v>30</v>
      </c>
      <c r="I1488" s="5">
        <v>10</v>
      </c>
      <c r="J1488" s="5"/>
      <c r="K1488" s="5"/>
      <c r="L1488" s="3"/>
      <c r="M1488" s="6"/>
      <c r="N1488" s="690"/>
      <c r="O1488" s="690"/>
      <c r="P1488" s="29"/>
      <c r="Q1488" s="11"/>
      <c r="R1488" s="11"/>
      <c r="S1488" s="11"/>
    </row>
    <row r="1489" spans="1:19" ht="14.25" hidden="1" customHeight="1">
      <c r="A1489" s="3"/>
      <c r="B1489" s="12" t="s">
        <v>834</v>
      </c>
      <c r="C1489" s="3"/>
      <c r="D1489" s="3"/>
      <c r="E1489" s="12" t="s">
        <v>3258</v>
      </c>
      <c r="F1489" s="3"/>
      <c r="G1489" s="635"/>
      <c r="H1489" s="3"/>
      <c r="I1489" s="5">
        <v>90</v>
      </c>
      <c r="J1489" s="5"/>
      <c r="K1489" s="5"/>
      <c r="L1489" s="3"/>
      <c r="M1489" s="6"/>
      <c r="N1489" s="690"/>
      <c r="O1489" s="690"/>
      <c r="P1489" s="29"/>
      <c r="Q1489" s="11"/>
      <c r="R1489" s="11"/>
      <c r="S1489" s="11"/>
    </row>
    <row r="1490" spans="1:19" ht="14.25" hidden="1" customHeight="1">
      <c r="A1490" s="3"/>
      <c r="B1490" s="12" t="s">
        <v>4110</v>
      </c>
      <c r="C1490" s="3"/>
      <c r="D1490" s="3"/>
      <c r="E1490" s="12"/>
      <c r="F1490" s="3"/>
      <c r="G1490" s="635"/>
      <c r="H1490" s="3"/>
      <c r="I1490" s="5">
        <v>10</v>
      </c>
      <c r="J1490" s="5"/>
      <c r="K1490" s="5"/>
      <c r="L1490" s="3"/>
      <c r="M1490" s="6"/>
      <c r="N1490" s="690"/>
      <c r="O1490" s="690"/>
      <c r="P1490" s="29"/>
      <c r="Q1490" s="11"/>
      <c r="R1490" s="11"/>
      <c r="S1490" s="11"/>
    </row>
    <row r="1491" spans="1:19" ht="14.25" hidden="1" customHeight="1">
      <c r="A1491" s="3"/>
      <c r="B1491" s="12" t="s">
        <v>4111</v>
      </c>
      <c r="C1491" s="3"/>
      <c r="D1491" s="3"/>
      <c r="E1491" s="12" t="s">
        <v>4112</v>
      </c>
      <c r="F1491" s="3"/>
      <c r="G1491" s="635"/>
      <c r="H1491" s="3"/>
      <c r="I1491" s="5">
        <v>1</v>
      </c>
      <c r="J1491" s="5"/>
      <c r="K1491" s="5"/>
      <c r="L1491" s="3"/>
      <c r="M1491" s="6"/>
      <c r="N1491" s="690"/>
      <c r="O1491" s="690"/>
      <c r="P1491" s="29"/>
      <c r="Q1491" s="11"/>
      <c r="R1491" s="11"/>
      <c r="S1491" s="11"/>
    </row>
    <row r="1492" spans="1:19" ht="14.25" hidden="1" customHeight="1">
      <c r="A1492" s="3"/>
      <c r="B1492" s="12" t="s">
        <v>4113</v>
      </c>
      <c r="C1492" s="3"/>
      <c r="D1492" s="3"/>
      <c r="E1492" s="12" t="s">
        <v>4114</v>
      </c>
      <c r="F1492" s="3"/>
      <c r="G1492" s="635"/>
      <c r="H1492" s="3"/>
      <c r="I1492" s="5">
        <v>1</v>
      </c>
      <c r="J1492" s="5"/>
      <c r="K1492" s="5"/>
      <c r="L1492" s="3"/>
      <c r="M1492" s="6"/>
      <c r="N1492" s="690"/>
      <c r="O1492" s="690"/>
      <c r="P1492" s="29"/>
      <c r="Q1492" s="11"/>
      <c r="R1492" s="11"/>
      <c r="S1492" s="11"/>
    </row>
    <row r="1493" spans="1:19" ht="14.25" hidden="1" customHeight="1">
      <c r="A1493" s="3"/>
      <c r="B1493" s="12" t="s">
        <v>4115</v>
      </c>
      <c r="C1493" s="3"/>
      <c r="D1493" s="3"/>
      <c r="E1493" s="12" t="s">
        <v>4114</v>
      </c>
      <c r="F1493" s="3"/>
      <c r="G1493" s="635"/>
      <c r="H1493" s="3"/>
      <c r="I1493" s="5">
        <v>1</v>
      </c>
      <c r="J1493" s="5"/>
      <c r="K1493" s="5"/>
      <c r="L1493" s="3"/>
      <c r="M1493" s="6"/>
      <c r="N1493" s="690"/>
      <c r="O1493" s="690"/>
      <c r="P1493" s="29"/>
      <c r="Q1493" s="11"/>
      <c r="R1493" s="11"/>
      <c r="S1493" s="11"/>
    </row>
    <row r="1494" spans="1:19" ht="14.25" hidden="1" customHeight="1">
      <c r="A1494" s="3"/>
      <c r="B1494" s="12" t="s">
        <v>878</v>
      </c>
      <c r="C1494" s="3"/>
      <c r="D1494" s="3"/>
      <c r="E1494" s="12" t="s">
        <v>3261</v>
      </c>
      <c r="F1494" s="3"/>
      <c r="G1494" s="635">
        <v>73.900000000000006</v>
      </c>
      <c r="H1494" s="3"/>
      <c r="I1494" s="5">
        <v>10</v>
      </c>
      <c r="J1494" s="5"/>
      <c r="K1494" s="5"/>
      <c r="L1494" s="3"/>
      <c r="M1494" s="6"/>
      <c r="N1494" s="690"/>
      <c r="O1494" s="690"/>
      <c r="P1494" s="29"/>
      <c r="Q1494" s="11"/>
      <c r="R1494" s="11"/>
      <c r="S1494" s="11"/>
    </row>
    <row r="1495" spans="1:19" ht="14.25" hidden="1" customHeight="1">
      <c r="A1495" s="3"/>
      <c r="B1495" s="12" t="s">
        <v>882</v>
      </c>
      <c r="C1495" s="3"/>
      <c r="D1495" s="3"/>
      <c r="E1495" s="12" t="s">
        <v>3261</v>
      </c>
      <c r="F1495" s="3"/>
      <c r="G1495" s="635">
        <v>73.900000000000006</v>
      </c>
      <c r="H1495" s="3">
        <v>43</v>
      </c>
      <c r="I1495" s="5">
        <v>10</v>
      </c>
      <c r="J1495" s="5"/>
      <c r="K1495" s="5"/>
      <c r="L1495" s="3"/>
      <c r="M1495" s="6"/>
      <c r="N1495" s="690"/>
      <c r="O1495" s="690"/>
      <c r="P1495" s="29"/>
      <c r="Q1495" s="11"/>
      <c r="R1495" s="11"/>
      <c r="S1495" s="11"/>
    </row>
    <row r="1496" spans="1:19" ht="14.25" hidden="1" customHeight="1">
      <c r="A1496" s="3"/>
      <c r="B1496" s="12" t="s">
        <v>883</v>
      </c>
      <c r="C1496" s="3"/>
      <c r="D1496" s="3"/>
      <c r="E1496" s="12" t="s">
        <v>3364</v>
      </c>
      <c r="F1496" s="3"/>
      <c r="G1496" s="635">
        <v>81.7</v>
      </c>
      <c r="H1496" s="3">
        <v>30</v>
      </c>
      <c r="I1496" s="5">
        <v>10</v>
      </c>
      <c r="J1496" s="5"/>
      <c r="K1496" s="5"/>
      <c r="L1496" s="3"/>
      <c r="M1496" s="6"/>
      <c r="N1496" s="690"/>
      <c r="O1496" s="690"/>
      <c r="P1496" s="29"/>
      <c r="Q1496" s="11"/>
      <c r="R1496" s="11"/>
      <c r="S1496" s="11"/>
    </row>
    <row r="1497" spans="1:19" ht="14.25" hidden="1" customHeight="1">
      <c r="A1497" s="3"/>
      <c r="B1497" s="12" t="s">
        <v>885</v>
      </c>
      <c r="C1497" s="3"/>
      <c r="D1497" s="3"/>
      <c r="E1497" s="12" t="s">
        <v>3364</v>
      </c>
      <c r="F1497" s="3"/>
      <c r="G1497" s="635">
        <v>80.5</v>
      </c>
      <c r="H1497" s="3">
        <v>30</v>
      </c>
      <c r="I1497" s="5">
        <v>10</v>
      </c>
      <c r="J1497" s="5"/>
      <c r="K1497" s="5"/>
      <c r="L1497" s="3"/>
      <c r="M1497" s="6"/>
      <c r="N1497" s="690"/>
      <c r="O1497" s="690"/>
      <c r="P1497" s="29"/>
      <c r="Q1497" s="11"/>
      <c r="R1497" s="11"/>
      <c r="S1497" s="11"/>
    </row>
    <row r="1498" spans="1:19" ht="14.25" hidden="1" customHeight="1">
      <c r="A1498" s="3"/>
      <c r="B1498" s="12" t="s">
        <v>4116</v>
      </c>
      <c r="C1498" s="3"/>
      <c r="D1498" s="3"/>
      <c r="E1498" s="12" t="s">
        <v>4117</v>
      </c>
      <c r="F1498" s="3"/>
      <c r="G1498" s="635">
        <v>1224</v>
      </c>
      <c r="H1498" s="3"/>
      <c r="I1498" s="5">
        <v>60</v>
      </c>
      <c r="J1498" s="5"/>
      <c r="K1498" s="5"/>
      <c r="L1498" s="3"/>
      <c r="M1498" s="6"/>
      <c r="N1498" s="690"/>
      <c r="O1498" s="690"/>
      <c r="P1498" s="29"/>
      <c r="Q1498" s="11"/>
      <c r="R1498" s="11"/>
      <c r="S1498" s="11"/>
    </row>
    <row r="1499" spans="1:19" ht="14.25" hidden="1" customHeight="1">
      <c r="A1499" s="3"/>
      <c r="B1499" s="12" t="s">
        <v>4118</v>
      </c>
      <c r="C1499" s="3"/>
      <c r="D1499" s="3"/>
      <c r="E1499" s="12" t="s">
        <v>4119</v>
      </c>
      <c r="F1499" s="3"/>
      <c r="G1499" s="635">
        <v>114</v>
      </c>
      <c r="H1499" s="3"/>
      <c r="I1499" s="5">
        <v>10</v>
      </c>
      <c r="J1499" s="5"/>
      <c r="K1499" s="5"/>
      <c r="L1499" s="3"/>
      <c r="M1499" s="6"/>
      <c r="N1499" s="690"/>
      <c r="O1499" s="690"/>
      <c r="P1499" s="29"/>
      <c r="Q1499" s="11"/>
      <c r="R1499" s="11"/>
      <c r="S1499" s="11"/>
    </row>
    <row r="1500" spans="1:19" ht="14.25" hidden="1" customHeight="1">
      <c r="A1500" s="3"/>
      <c r="B1500" s="12" t="s">
        <v>902</v>
      </c>
      <c r="C1500" s="3"/>
      <c r="D1500" s="3"/>
      <c r="E1500" s="12" t="s">
        <v>3263</v>
      </c>
      <c r="F1500" s="3"/>
      <c r="G1500" s="635"/>
      <c r="H1500" s="3"/>
      <c r="I1500" s="5">
        <v>10</v>
      </c>
      <c r="J1500" s="5"/>
      <c r="K1500" s="5"/>
      <c r="L1500" s="3"/>
      <c r="M1500" s="6"/>
      <c r="N1500" s="690"/>
      <c r="O1500" s="690"/>
      <c r="P1500" s="29"/>
      <c r="Q1500" s="11"/>
      <c r="R1500" s="11"/>
      <c r="S1500" s="11"/>
    </row>
    <row r="1501" spans="1:19" ht="14.25" hidden="1" customHeight="1">
      <c r="A1501" s="3"/>
      <c r="B1501" s="12" t="s">
        <v>4120</v>
      </c>
      <c r="C1501" s="3"/>
      <c r="D1501" s="3"/>
      <c r="E1501" s="12" t="s">
        <v>4121</v>
      </c>
      <c r="F1501" s="3"/>
      <c r="G1501" s="635"/>
      <c r="H1501" s="3"/>
      <c r="I1501" s="5">
        <v>6</v>
      </c>
      <c r="J1501" s="5"/>
      <c r="K1501" s="5"/>
      <c r="L1501" s="3"/>
      <c r="M1501" s="6"/>
      <c r="N1501" s="690"/>
      <c r="O1501" s="690"/>
      <c r="P1501" s="29"/>
      <c r="Q1501" s="11"/>
      <c r="R1501" s="11"/>
      <c r="S1501" s="11"/>
    </row>
    <row r="1502" spans="1:19" ht="14.25" hidden="1" customHeight="1">
      <c r="A1502" s="3"/>
      <c r="B1502" s="12" t="s">
        <v>4122</v>
      </c>
      <c r="C1502" s="3"/>
      <c r="D1502" s="3"/>
      <c r="E1502" s="12" t="s">
        <v>3263</v>
      </c>
      <c r="F1502" s="3"/>
      <c r="G1502" s="635">
        <v>99.5</v>
      </c>
      <c r="H1502" s="3"/>
      <c r="I1502" s="5">
        <v>10</v>
      </c>
      <c r="J1502" s="5"/>
      <c r="K1502" s="5"/>
      <c r="L1502" s="3"/>
      <c r="M1502" s="6"/>
      <c r="N1502" s="690"/>
      <c r="O1502" s="690"/>
      <c r="P1502" s="29"/>
      <c r="Q1502" s="11"/>
      <c r="R1502" s="11"/>
      <c r="S1502" s="11"/>
    </row>
    <row r="1503" spans="1:19" ht="14.25" hidden="1" customHeight="1">
      <c r="A1503" s="3"/>
      <c r="B1503" s="12" t="s">
        <v>931</v>
      </c>
      <c r="C1503" s="3"/>
      <c r="D1503" s="3"/>
      <c r="E1503" s="12" t="s">
        <v>3365</v>
      </c>
      <c r="F1503" s="3"/>
      <c r="G1503" s="635">
        <v>664.7</v>
      </c>
      <c r="H1503" s="3">
        <v>60</v>
      </c>
      <c r="I1503" s="5">
        <v>60</v>
      </c>
      <c r="J1503" s="5"/>
      <c r="K1503" s="5"/>
      <c r="L1503" s="3"/>
      <c r="M1503" s="6"/>
      <c r="N1503" s="690"/>
      <c r="O1503" s="690"/>
      <c r="P1503" s="29"/>
      <c r="Q1503" s="11"/>
      <c r="R1503" s="11"/>
      <c r="S1503" s="11"/>
    </row>
    <row r="1504" spans="1:19" ht="14.25" hidden="1" customHeight="1">
      <c r="A1504" s="3"/>
      <c r="B1504" s="12" t="s">
        <v>931</v>
      </c>
      <c r="C1504" s="3"/>
      <c r="D1504" s="3"/>
      <c r="E1504" s="12" t="s">
        <v>3366</v>
      </c>
      <c r="F1504" s="3"/>
      <c r="G1504" s="635">
        <v>665.95</v>
      </c>
      <c r="H1504" s="3">
        <v>20</v>
      </c>
      <c r="I1504" s="5">
        <v>20</v>
      </c>
      <c r="J1504" s="5"/>
      <c r="K1504" s="5"/>
      <c r="L1504" s="3"/>
      <c r="M1504" s="6"/>
      <c r="N1504" s="690"/>
      <c r="O1504" s="690"/>
      <c r="P1504" s="29"/>
      <c r="Q1504" s="11"/>
      <c r="R1504" s="11"/>
      <c r="S1504" s="11"/>
    </row>
    <row r="1505" spans="1:19" ht="14.25" hidden="1" customHeight="1">
      <c r="A1505" s="3"/>
      <c r="B1505" s="12" t="s">
        <v>4123</v>
      </c>
      <c r="C1505" s="3"/>
      <c r="D1505" s="3"/>
      <c r="E1505" s="12" t="s">
        <v>4124</v>
      </c>
      <c r="F1505" s="3"/>
      <c r="G1505" s="635">
        <v>1034.0999999999999</v>
      </c>
      <c r="H1505" s="3"/>
      <c r="I1505" s="5">
        <v>48</v>
      </c>
      <c r="J1505" s="5"/>
      <c r="K1505" s="5"/>
      <c r="L1505" s="3"/>
      <c r="M1505" s="6"/>
      <c r="N1505" s="690"/>
      <c r="O1505" s="690"/>
      <c r="P1505" s="29"/>
      <c r="Q1505" s="11"/>
      <c r="R1505" s="11"/>
      <c r="S1505" s="11"/>
    </row>
    <row r="1506" spans="1:19" ht="14.25" hidden="1" customHeight="1">
      <c r="A1506" s="3"/>
      <c r="B1506" s="12" t="s">
        <v>967</v>
      </c>
      <c r="C1506" s="3"/>
      <c r="D1506" s="3"/>
      <c r="E1506" s="12" t="s">
        <v>4125</v>
      </c>
      <c r="F1506" s="3"/>
      <c r="G1506" s="635"/>
      <c r="H1506" s="3"/>
      <c r="I1506" s="5">
        <v>1</v>
      </c>
      <c r="J1506" s="5"/>
      <c r="K1506" s="5"/>
      <c r="L1506" s="3"/>
      <c r="M1506" s="6"/>
      <c r="N1506" s="690"/>
      <c r="O1506" s="690"/>
      <c r="P1506" s="29"/>
      <c r="Q1506" s="11"/>
      <c r="R1506" s="11"/>
      <c r="S1506" s="11"/>
    </row>
    <row r="1507" spans="1:19" ht="14.25" hidden="1" customHeight="1">
      <c r="A1507" s="3"/>
      <c r="B1507" s="12" t="s">
        <v>4126</v>
      </c>
      <c r="C1507" s="3"/>
      <c r="D1507" s="3"/>
      <c r="E1507" s="12" t="s">
        <v>3277</v>
      </c>
      <c r="F1507" s="3"/>
      <c r="G1507" s="635">
        <v>57.1</v>
      </c>
      <c r="H1507" s="3"/>
      <c r="I1507" s="5">
        <v>10</v>
      </c>
      <c r="J1507" s="5"/>
      <c r="K1507" s="5"/>
      <c r="L1507" s="3"/>
      <c r="M1507" s="6"/>
      <c r="N1507" s="690"/>
      <c r="O1507" s="690"/>
      <c r="P1507" s="29"/>
      <c r="Q1507" s="11"/>
      <c r="R1507" s="11"/>
      <c r="S1507" s="11"/>
    </row>
    <row r="1508" spans="1:19" ht="14.25" hidden="1" customHeight="1">
      <c r="A1508" s="3"/>
      <c r="B1508" s="12" t="s">
        <v>976</v>
      </c>
      <c r="C1508" s="3"/>
      <c r="D1508" s="3"/>
      <c r="E1508" s="12" t="s">
        <v>3277</v>
      </c>
      <c r="F1508" s="3"/>
      <c r="G1508" s="635">
        <v>67.099999999999994</v>
      </c>
      <c r="H1508" s="3">
        <v>80</v>
      </c>
      <c r="I1508" s="5">
        <v>10</v>
      </c>
      <c r="J1508" s="5"/>
      <c r="K1508" s="5"/>
      <c r="L1508" s="3"/>
      <c r="M1508" s="6"/>
      <c r="N1508" s="690"/>
      <c r="O1508" s="690"/>
      <c r="P1508" s="29"/>
      <c r="Q1508" s="11"/>
      <c r="R1508" s="11"/>
      <c r="S1508" s="11"/>
    </row>
    <row r="1509" spans="1:19" ht="14.25" hidden="1" customHeight="1">
      <c r="A1509" s="3"/>
      <c r="B1509" s="12" t="s">
        <v>4127</v>
      </c>
      <c r="C1509" s="3"/>
      <c r="D1509" s="3"/>
      <c r="E1509" s="12" t="s">
        <v>4128</v>
      </c>
      <c r="F1509" s="3"/>
      <c r="G1509" s="635">
        <v>180</v>
      </c>
      <c r="H1509" s="3"/>
      <c r="I1509" s="5">
        <v>1</v>
      </c>
      <c r="J1509" s="5"/>
      <c r="K1509" s="5"/>
      <c r="L1509" s="3"/>
      <c r="M1509" s="6"/>
      <c r="N1509" s="690"/>
      <c r="O1509" s="690"/>
      <c r="P1509" s="29"/>
      <c r="Q1509" s="11"/>
      <c r="R1509" s="11"/>
      <c r="S1509" s="11"/>
    </row>
    <row r="1510" spans="1:19" ht="14.25" hidden="1" customHeight="1">
      <c r="A1510" s="3"/>
      <c r="B1510" s="12" t="s">
        <v>983</v>
      </c>
      <c r="C1510" s="3"/>
      <c r="D1510" s="3"/>
      <c r="E1510" s="12" t="s">
        <v>3367</v>
      </c>
      <c r="F1510" s="3"/>
      <c r="G1510" s="635">
        <v>713.85</v>
      </c>
      <c r="H1510" s="3">
        <v>56</v>
      </c>
      <c r="I1510" s="5">
        <v>40</v>
      </c>
      <c r="J1510" s="5"/>
      <c r="K1510" s="5"/>
      <c r="L1510" s="3"/>
      <c r="M1510" s="6"/>
      <c r="N1510" s="690"/>
      <c r="O1510" s="690"/>
      <c r="P1510" s="29"/>
      <c r="Q1510" s="11"/>
      <c r="R1510" s="11"/>
      <c r="S1510" s="11"/>
    </row>
    <row r="1511" spans="1:19" ht="14.25" hidden="1" customHeight="1">
      <c r="A1511" s="3"/>
      <c r="B1511" s="12" t="s">
        <v>4129</v>
      </c>
      <c r="C1511" s="3"/>
      <c r="D1511" s="3"/>
      <c r="E1511" s="12" t="s">
        <v>4130</v>
      </c>
      <c r="F1511" s="3"/>
      <c r="G1511" s="635">
        <v>59.5</v>
      </c>
      <c r="H1511" s="3">
        <v>7</v>
      </c>
      <c r="I1511" s="5">
        <v>10</v>
      </c>
      <c r="J1511" s="5"/>
      <c r="K1511" s="5"/>
      <c r="L1511" s="3"/>
      <c r="M1511" s="6"/>
      <c r="N1511" s="690"/>
      <c r="O1511" s="690"/>
      <c r="P1511" s="29"/>
      <c r="Q1511" s="11"/>
      <c r="R1511" s="11"/>
      <c r="S1511" s="11"/>
    </row>
    <row r="1512" spans="1:19" ht="14.25" hidden="1" customHeight="1">
      <c r="A1512" s="3"/>
      <c r="B1512" s="12" t="s">
        <v>4131</v>
      </c>
      <c r="C1512" s="3"/>
      <c r="D1512" s="3"/>
      <c r="E1512" s="12" t="s">
        <v>4132</v>
      </c>
      <c r="F1512" s="3"/>
      <c r="G1512" s="635"/>
      <c r="H1512" s="3"/>
      <c r="I1512" s="5">
        <v>10</v>
      </c>
      <c r="J1512" s="5"/>
      <c r="K1512" s="5"/>
      <c r="L1512" s="3"/>
      <c r="M1512" s="6"/>
      <c r="N1512" s="690"/>
      <c r="O1512" s="690"/>
      <c r="P1512" s="29"/>
      <c r="Q1512" s="11"/>
      <c r="R1512" s="11"/>
      <c r="S1512" s="11"/>
    </row>
    <row r="1513" spans="1:19" ht="14.25" hidden="1" customHeight="1">
      <c r="A1513" s="3"/>
      <c r="B1513" s="12" t="s">
        <v>4133</v>
      </c>
      <c r="C1513" s="3"/>
      <c r="D1513" s="3"/>
      <c r="E1513" s="12" t="s">
        <v>3284</v>
      </c>
      <c r="F1513" s="3"/>
      <c r="G1513" s="635"/>
      <c r="H1513" s="3"/>
      <c r="I1513" s="5">
        <v>10</v>
      </c>
      <c r="J1513" s="5"/>
      <c r="K1513" s="5"/>
      <c r="L1513" s="3"/>
      <c r="M1513" s="6"/>
      <c r="N1513" s="690"/>
      <c r="O1513" s="690"/>
      <c r="P1513" s="29"/>
      <c r="Q1513" s="11"/>
      <c r="R1513" s="11"/>
      <c r="S1513" s="11"/>
    </row>
    <row r="1514" spans="1:19" ht="14.25" hidden="1" customHeight="1">
      <c r="A1514" s="3"/>
      <c r="B1514" s="12" t="s">
        <v>4134</v>
      </c>
      <c r="C1514" s="3"/>
      <c r="D1514" s="3"/>
      <c r="E1514" s="12" t="s">
        <v>3284</v>
      </c>
      <c r="F1514" s="3"/>
      <c r="G1514" s="635">
        <v>76.7</v>
      </c>
      <c r="H1514" s="3"/>
      <c r="I1514" s="5">
        <v>10</v>
      </c>
      <c r="J1514" s="5"/>
      <c r="K1514" s="5"/>
      <c r="L1514" s="3"/>
      <c r="M1514" s="6"/>
      <c r="N1514" s="690"/>
      <c r="O1514" s="690"/>
      <c r="P1514" s="29"/>
      <c r="Q1514" s="11"/>
      <c r="R1514" s="11"/>
      <c r="S1514" s="11"/>
    </row>
    <row r="1515" spans="1:19" ht="14.25" hidden="1" customHeight="1">
      <c r="A1515" s="3"/>
      <c r="B1515" s="12" t="s">
        <v>4135</v>
      </c>
      <c r="C1515" s="3"/>
      <c r="D1515" s="3"/>
      <c r="E1515" s="12" t="s">
        <v>4136</v>
      </c>
      <c r="F1515" s="3"/>
      <c r="G1515" s="635"/>
      <c r="H1515" s="3"/>
      <c r="I1515" s="5">
        <v>10</v>
      </c>
      <c r="J1515" s="5"/>
      <c r="K1515" s="5"/>
      <c r="L1515" s="3"/>
      <c r="M1515" s="6"/>
      <c r="N1515" s="690"/>
      <c r="O1515" s="690"/>
      <c r="P1515" s="29"/>
      <c r="Q1515" s="11"/>
      <c r="R1515" s="11"/>
      <c r="S1515" s="11"/>
    </row>
    <row r="1516" spans="1:19" ht="14.25" hidden="1" customHeight="1">
      <c r="A1516" s="3"/>
      <c r="B1516" s="12" t="s">
        <v>1059</v>
      </c>
      <c r="C1516" s="3"/>
      <c r="D1516" s="3"/>
      <c r="E1516" s="12" t="s">
        <v>3368</v>
      </c>
      <c r="F1516" s="3"/>
      <c r="G1516" s="635">
        <v>844.35</v>
      </c>
      <c r="H1516" s="3">
        <v>24</v>
      </c>
      <c r="I1516" s="5">
        <v>24</v>
      </c>
      <c r="J1516" s="5"/>
      <c r="K1516" s="5"/>
      <c r="L1516" s="3"/>
      <c r="M1516" s="6"/>
      <c r="N1516" s="690"/>
      <c r="O1516" s="690"/>
      <c r="P1516" s="29"/>
      <c r="Q1516" s="11"/>
      <c r="R1516" s="11"/>
      <c r="S1516" s="11"/>
    </row>
    <row r="1517" spans="1:19" ht="14.25" hidden="1" customHeight="1">
      <c r="A1517" s="3"/>
      <c r="B1517" s="12" t="s">
        <v>1059</v>
      </c>
      <c r="C1517" s="3"/>
      <c r="D1517" s="3"/>
      <c r="E1517" s="12" t="s">
        <v>4137</v>
      </c>
      <c r="F1517" s="3"/>
      <c r="G1517" s="635"/>
      <c r="H1517" s="3"/>
      <c r="I1517" s="5">
        <v>24</v>
      </c>
      <c r="J1517" s="5"/>
      <c r="K1517" s="5"/>
      <c r="L1517" s="3"/>
      <c r="M1517" s="6"/>
      <c r="N1517" s="690"/>
      <c r="O1517" s="690"/>
      <c r="P1517" s="29"/>
      <c r="Q1517" s="11"/>
      <c r="R1517" s="11"/>
      <c r="S1517" s="11"/>
    </row>
    <row r="1518" spans="1:19" ht="14.25" hidden="1" customHeight="1">
      <c r="A1518" s="3"/>
      <c r="B1518" s="12" t="s">
        <v>4138</v>
      </c>
      <c r="C1518" s="3"/>
      <c r="D1518" s="3"/>
      <c r="E1518" s="12" t="s">
        <v>4139</v>
      </c>
      <c r="F1518" s="3"/>
      <c r="G1518" s="635">
        <v>527.75</v>
      </c>
      <c r="H1518" s="3"/>
      <c r="I1518" s="5">
        <v>24</v>
      </c>
      <c r="J1518" s="5"/>
      <c r="K1518" s="5"/>
      <c r="L1518" s="3"/>
      <c r="M1518" s="6"/>
      <c r="N1518" s="690"/>
      <c r="O1518" s="690"/>
      <c r="P1518" s="29"/>
      <c r="Q1518" s="11"/>
      <c r="R1518" s="11"/>
      <c r="S1518" s="11"/>
    </row>
    <row r="1519" spans="1:19" ht="14.25" hidden="1" customHeight="1">
      <c r="A1519" s="3"/>
      <c r="B1519" s="12" t="s">
        <v>1106</v>
      </c>
      <c r="C1519" s="3"/>
      <c r="D1519" s="3"/>
      <c r="E1519" s="12" t="s">
        <v>2722</v>
      </c>
      <c r="F1519" s="3"/>
      <c r="G1519" s="635">
        <v>41.9</v>
      </c>
      <c r="H1519" s="3"/>
      <c r="I1519" s="5">
        <v>240</v>
      </c>
      <c r="J1519" s="5"/>
      <c r="K1519" s="5"/>
      <c r="L1519" s="3"/>
      <c r="M1519" s="6"/>
      <c r="N1519" s="690"/>
      <c r="O1519" s="690"/>
      <c r="P1519" s="29"/>
      <c r="Q1519" s="11"/>
      <c r="R1519" s="11"/>
      <c r="S1519" s="11"/>
    </row>
    <row r="1520" spans="1:19" ht="14.25" hidden="1" customHeight="1">
      <c r="A1520" s="3"/>
      <c r="B1520" s="12" t="s">
        <v>1109</v>
      </c>
      <c r="C1520" s="3"/>
      <c r="D1520" s="3"/>
      <c r="E1520" s="12" t="s">
        <v>4140</v>
      </c>
      <c r="F1520" s="3"/>
      <c r="G1520" s="635"/>
      <c r="H1520" s="3"/>
      <c r="I1520" s="5">
        <v>1</v>
      </c>
      <c r="J1520" s="5"/>
      <c r="K1520" s="5"/>
      <c r="L1520" s="3"/>
      <c r="M1520" s="6"/>
      <c r="N1520" s="690"/>
      <c r="O1520" s="690"/>
      <c r="P1520" s="29"/>
      <c r="Q1520" s="11"/>
      <c r="R1520" s="11"/>
      <c r="S1520" s="11"/>
    </row>
    <row r="1521" spans="1:19" ht="14.25" hidden="1" customHeight="1">
      <c r="A1521" s="3"/>
      <c r="B1521" s="12" t="s">
        <v>4141</v>
      </c>
      <c r="C1521" s="3"/>
      <c r="D1521" s="3"/>
      <c r="E1521" s="12" t="s">
        <v>4142</v>
      </c>
      <c r="F1521" s="3"/>
      <c r="G1521" s="635">
        <v>63.7</v>
      </c>
      <c r="H1521" s="3"/>
      <c r="I1521" s="5">
        <v>10</v>
      </c>
      <c r="J1521" s="5"/>
      <c r="K1521" s="5"/>
      <c r="L1521" s="3"/>
      <c r="M1521" s="6"/>
      <c r="N1521" s="690"/>
      <c r="O1521" s="690"/>
      <c r="P1521" s="29"/>
      <c r="Q1521" s="11"/>
      <c r="R1521" s="11"/>
      <c r="S1521" s="11"/>
    </row>
    <row r="1522" spans="1:19" ht="14.25" hidden="1" customHeight="1">
      <c r="A1522" s="3"/>
      <c r="B1522" s="12" t="s">
        <v>4143</v>
      </c>
      <c r="C1522" s="3"/>
      <c r="D1522" s="3"/>
      <c r="E1522" s="12" t="s">
        <v>3368</v>
      </c>
      <c r="F1522" s="3"/>
      <c r="G1522" s="635">
        <v>1620</v>
      </c>
      <c r="H1522" s="3"/>
      <c r="I1522" s="5">
        <v>24</v>
      </c>
      <c r="J1522" s="5"/>
      <c r="K1522" s="5"/>
      <c r="L1522" s="3"/>
      <c r="M1522" s="6"/>
      <c r="N1522" s="690"/>
      <c r="O1522" s="690"/>
      <c r="P1522" s="29"/>
      <c r="Q1522" s="11"/>
      <c r="R1522" s="11"/>
      <c r="S1522" s="11"/>
    </row>
    <row r="1523" spans="1:19" ht="14.25" hidden="1" customHeight="1">
      <c r="A1523" s="3"/>
      <c r="B1523" s="12" t="s">
        <v>4144</v>
      </c>
      <c r="C1523" s="3"/>
      <c r="D1523" s="3"/>
      <c r="E1523" s="12" t="s">
        <v>3368</v>
      </c>
      <c r="F1523" s="3"/>
      <c r="G1523" s="635">
        <v>937.92</v>
      </c>
      <c r="H1523" s="3"/>
      <c r="I1523" s="5">
        <v>24</v>
      </c>
      <c r="J1523" s="5"/>
      <c r="K1523" s="5"/>
      <c r="L1523" s="3"/>
      <c r="M1523" s="6"/>
      <c r="N1523" s="690"/>
      <c r="O1523" s="690"/>
      <c r="P1523" s="29"/>
      <c r="Q1523" s="11"/>
      <c r="R1523" s="11"/>
      <c r="S1523" s="11"/>
    </row>
    <row r="1524" spans="1:19" ht="14.25" hidden="1" customHeight="1">
      <c r="A1524" s="3"/>
      <c r="B1524" s="12" t="s">
        <v>4145</v>
      </c>
      <c r="C1524" s="3"/>
      <c r="D1524" s="3"/>
      <c r="E1524" s="12" t="s">
        <v>4146</v>
      </c>
      <c r="F1524" s="3"/>
      <c r="G1524" s="635"/>
      <c r="H1524" s="3"/>
      <c r="I1524" s="5">
        <v>1</v>
      </c>
      <c r="J1524" s="5"/>
      <c r="K1524" s="5"/>
      <c r="L1524" s="3"/>
      <c r="M1524" s="6"/>
      <c r="N1524" s="690"/>
      <c r="O1524" s="690"/>
      <c r="P1524" s="29"/>
      <c r="Q1524" s="11"/>
      <c r="R1524" s="11"/>
      <c r="S1524" s="11"/>
    </row>
    <row r="1525" spans="1:19" ht="14.25" hidden="1" customHeight="1">
      <c r="A1525" s="3"/>
      <c r="B1525" s="12" t="s">
        <v>1175</v>
      </c>
      <c r="C1525" s="3"/>
      <c r="D1525" s="3"/>
      <c r="E1525" s="12" t="s">
        <v>3369</v>
      </c>
      <c r="F1525" s="3"/>
      <c r="G1525" s="635">
        <v>60.3</v>
      </c>
      <c r="H1525" s="3">
        <v>50</v>
      </c>
      <c r="I1525" s="5">
        <v>10</v>
      </c>
      <c r="J1525" s="5"/>
      <c r="K1525" s="5"/>
      <c r="L1525" s="3"/>
      <c r="M1525" s="6"/>
      <c r="N1525" s="690"/>
      <c r="O1525" s="690"/>
      <c r="P1525" s="29"/>
      <c r="Q1525" s="11"/>
      <c r="R1525" s="11"/>
      <c r="S1525" s="11"/>
    </row>
    <row r="1526" spans="1:19" ht="14.25" hidden="1" customHeight="1">
      <c r="A1526" s="3"/>
      <c r="B1526" s="12" t="s">
        <v>4147</v>
      </c>
      <c r="C1526" s="3"/>
      <c r="D1526" s="3"/>
      <c r="E1526" s="12" t="s">
        <v>3369</v>
      </c>
      <c r="F1526" s="3"/>
      <c r="G1526" s="635">
        <v>59.2</v>
      </c>
      <c r="H1526" s="3"/>
      <c r="I1526" s="5">
        <v>10</v>
      </c>
      <c r="J1526" s="5"/>
      <c r="K1526" s="5"/>
      <c r="L1526" s="3"/>
      <c r="M1526" s="6"/>
      <c r="N1526" s="690"/>
      <c r="O1526" s="690"/>
      <c r="P1526" s="29"/>
      <c r="Q1526" s="11"/>
      <c r="R1526" s="11"/>
      <c r="S1526" s="11"/>
    </row>
    <row r="1527" spans="1:19" ht="14.25" hidden="1" customHeight="1">
      <c r="A1527" s="3"/>
      <c r="B1527" s="12" t="s">
        <v>4148</v>
      </c>
      <c r="C1527" s="3"/>
      <c r="D1527" s="3"/>
      <c r="E1527" s="12" t="s">
        <v>3369</v>
      </c>
      <c r="F1527" s="3"/>
      <c r="G1527" s="635">
        <v>59.2</v>
      </c>
      <c r="H1527" s="3"/>
      <c r="I1527" s="5">
        <v>10</v>
      </c>
      <c r="J1527" s="5"/>
      <c r="K1527" s="5"/>
      <c r="L1527" s="3"/>
      <c r="M1527" s="6"/>
      <c r="N1527" s="690"/>
      <c r="O1527" s="690"/>
      <c r="P1527" s="29"/>
      <c r="Q1527" s="11"/>
      <c r="R1527" s="11"/>
      <c r="S1527" s="11"/>
    </row>
    <row r="1528" spans="1:19" ht="14.25" hidden="1" customHeight="1">
      <c r="A1528" s="3"/>
      <c r="B1528" s="12" t="s">
        <v>4149</v>
      </c>
      <c r="C1528" s="3"/>
      <c r="D1528" s="3"/>
      <c r="E1528" s="12" t="s">
        <v>3369</v>
      </c>
      <c r="F1528" s="3"/>
      <c r="G1528" s="635">
        <v>59.2</v>
      </c>
      <c r="H1528" s="3"/>
      <c r="I1528" s="5">
        <v>10</v>
      </c>
      <c r="J1528" s="5"/>
      <c r="K1528" s="5"/>
      <c r="L1528" s="3"/>
      <c r="M1528" s="6"/>
      <c r="N1528" s="690"/>
      <c r="O1528" s="690"/>
      <c r="P1528" s="29"/>
      <c r="Q1528" s="11"/>
      <c r="R1528" s="11"/>
      <c r="S1528" s="11"/>
    </row>
    <row r="1529" spans="1:19" ht="14.25" hidden="1" customHeight="1">
      <c r="A1529" s="3"/>
      <c r="B1529" s="12" t="s">
        <v>4150</v>
      </c>
      <c r="C1529" s="3"/>
      <c r="D1529" s="3"/>
      <c r="E1529" s="12" t="s">
        <v>3369</v>
      </c>
      <c r="F1529" s="3"/>
      <c r="G1529" s="635">
        <v>59.2</v>
      </c>
      <c r="H1529" s="3"/>
      <c r="I1529" s="5">
        <v>10</v>
      </c>
      <c r="J1529" s="5"/>
      <c r="K1529" s="5"/>
      <c r="L1529" s="3"/>
      <c r="M1529" s="6"/>
      <c r="N1529" s="690"/>
      <c r="O1529" s="690"/>
      <c r="P1529" s="29"/>
      <c r="Q1529" s="11"/>
      <c r="R1529" s="11"/>
      <c r="S1529" s="11"/>
    </row>
    <row r="1530" spans="1:19" ht="14.25" hidden="1" customHeight="1">
      <c r="A1530" s="3"/>
      <c r="B1530" s="12" t="s">
        <v>1179</v>
      </c>
      <c r="C1530" s="3"/>
      <c r="D1530" s="3"/>
      <c r="E1530" s="12" t="s">
        <v>3290</v>
      </c>
      <c r="F1530" s="3"/>
      <c r="G1530" s="635">
        <v>59.2</v>
      </c>
      <c r="H1530" s="3">
        <v>30</v>
      </c>
      <c r="I1530" s="5">
        <v>10</v>
      </c>
      <c r="J1530" s="5"/>
      <c r="K1530" s="5"/>
      <c r="L1530" s="3"/>
      <c r="M1530" s="6"/>
      <c r="N1530" s="690"/>
      <c r="O1530" s="690"/>
      <c r="P1530" s="29"/>
      <c r="Q1530" s="11"/>
      <c r="R1530" s="11"/>
      <c r="S1530" s="11"/>
    </row>
    <row r="1531" spans="1:19" ht="14.25" hidden="1" customHeight="1">
      <c r="A1531" s="3"/>
      <c r="B1531" s="12" t="s">
        <v>1184</v>
      </c>
      <c r="C1531" s="3"/>
      <c r="D1531" s="3"/>
      <c r="E1531" s="12" t="s">
        <v>4151</v>
      </c>
      <c r="F1531" s="3"/>
      <c r="G1531" s="635"/>
      <c r="H1531" s="3"/>
      <c r="I1531" s="5">
        <v>24</v>
      </c>
      <c r="J1531" s="5"/>
      <c r="K1531" s="5"/>
      <c r="L1531" s="3"/>
      <c r="M1531" s="6"/>
      <c r="N1531" s="690"/>
      <c r="O1531" s="690"/>
      <c r="P1531" s="29"/>
      <c r="Q1531" s="11"/>
      <c r="R1531" s="11"/>
      <c r="S1531" s="11"/>
    </row>
    <row r="1532" spans="1:19" ht="14.25" hidden="1" customHeight="1">
      <c r="A1532" s="3"/>
      <c r="B1532" s="12" t="s">
        <v>1184</v>
      </c>
      <c r="C1532" s="3"/>
      <c r="D1532" s="3"/>
      <c r="E1532" s="12" t="s">
        <v>4152</v>
      </c>
      <c r="F1532" s="3"/>
      <c r="G1532" s="635"/>
      <c r="H1532" s="3"/>
      <c r="I1532" s="5">
        <v>16</v>
      </c>
      <c r="J1532" s="5"/>
      <c r="K1532" s="5"/>
      <c r="L1532" s="3"/>
      <c r="M1532" s="6"/>
      <c r="N1532" s="690"/>
      <c r="O1532" s="690"/>
      <c r="P1532" s="29"/>
      <c r="Q1532" s="11"/>
      <c r="R1532" s="11"/>
      <c r="S1532" s="11"/>
    </row>
    <row r="1533" spans="1:19" ht="14.25" hidden="1" customHeight="1">
      <c r="A1533" s="3"/>
      <c r="B1533" s="12" t="s">
        <v>4153</v>
      </c>
      <c r="C1533" s="3"/>
      <c r="D1533" s="3"/>
      <c r="E1533" s="12" t="s">
        <v>4154</v>
      </c>
      <c r="F1533" s="3"/>
      <c r="G1533" s="635"/>
      <c r="H1533" s="3"/>
      <c r="I1533" s="5">
        <v>24</v>
      </c>
      <c r="J1533" s="5"/>
      <c r="K1533" s="5"/>
      <c r="L1533" s="3"/>
      <c r="M1533" s="6"/>
      <c r="N1533" s="690"/>
      <c r="O1533" s="690"/>
      <c r="P1533" s="29"/>
      <c r="Q1533" s="11"/>
      <c r="R1533" s="11"/>
      <c r="S1533" s="11"/>
    </row>
    <row r="1534" spans="1:19" ht="14.25" hidden="1" customHeight="1">
      <c r="A1534" s="3"/>
      <c r="B1534" s="12" t="s">
        <v>1188</v>
      </c>
      <c r="C1534" s="3"/>
      <c r="D1534" s="3"/>
      <c r="E1534" s="12" t="s">
        <v>4155</v>
      </c>
      <c r="F1534" s="3"/>
      <c r="G1534" s="635"/>
      <c r="H1534" s="3"/>
      <c r="I1534" s="5">
        <v>1</v>
      </c>
      <c r="J1534" s="5"/>
      <c r="K1534" s="5"/>
      <c r="L1534" s="3"/>
      <c r="M1534" s="6"/>
      <c r="N1534" s="690"/>
      <c r="O1534" s="690"/>
      <c r="P1534" s="29"/>
      <c r="Q1534" s="11"/>
      <c r="R1534" s="11"/>
      <c r="S1534" s="11"/>
    </row>
    <row r="1535" spans="1:19" ht="14.25" hidden="1" customHeight="1">
      <c r="A1535" s="3"/>
      <c r="B1535" s="12" t="s">
        <v>4156</v>
      </c>
      <c r="C1535" s="3"/>
      <c r="D1535" s="3"/>
      <c r="E1535" s="12" t="s">
        <v>4155</v>
      </c>
      <c r="F1535" s="3"/>
      <c r="G1535" s="635"/>
      <c r="H1535" s="3"/>
      <c r="I1535" s="5">
        <v>1</v>
      </c>
      <c r="J1535" s="5"/>
      <c r="K1535" s="5"/>
      <c r="L1535" s="3"/>
      <c r="M1535" s="6"/>
      <c r="N1535" s="690"/>
      <c r="O1535" s="690"/>
      <c r="P1535" s="29"/>
      <c r="Q1535" s="11"/>
      <c r="R1535" s="11"/>
      <c r="S1535" s="11"/>
    </row>
    <row r="1536" spans="1:19" ht="14.25" hidden="1" customHeight="1">
      <c r="A1536" s="3"/>
      <c r="B1536" s="12" t="s">
        <v>4157</v>
      </c>
      <c r="C1536" s="3"/>
      <c r="D1536" s="3"/>
      <c r="E1536" s="12" t="s">
        <v>4155</v>
      </c>
      <c r="F1536" s="3"/>
      <c r="G1536" s="635"/>
      <c r="H1536" s="3"/>
      <c r="I1536" s="5">
        <v>1</v>
      </c>
      <c r="J1536" s="5"/>
      <c r="K1536" s="5"/>
      <c r="L1536" s="3"/>
      <c r="M1536" s="6"/>
      <c r="N1536" s="690"/>
      <c r="O1536" s="690"/>
      <c r="P1536" s="29"/>
      <c r="Q1536" s="11"/>
      <c r="R1536" s="11"/>
      <c r="S1536" s="11"/>
    </row>
    <row r="1537" spans="1:19" ht="14.25" hidden="1" customHeight="1">
      <c r="A1537" s="3"/>
      <c r="B1537" s="12" t="s">
        <v>4158</v>
      </c>
      <c r="C1537" s="3"/>
      <c r="D1537" s="3"/>
      <c r="E1537" s="12" t="s">
        <v>4155</v>
      </c>
      <c r="F1537" s="3"/>
      <c r="G1537" s="635"/>
      <c r="H1537" s="3"/>
      <c r="I1537" s="5">
        <v>1</v>
      </c>
      <c r="J1537" s="5"/>
      <c r="K1537" s="5"/>
      <c r="L1537" s="3"/>
      <c r="M1537" s="6"/>
      <c r="N1537" s="690"/>
      <c r="O1537" s="690"/>
      <c r="P1537" s="29"/>
      <c r="Q1537" s="11"/>
      <c r="R1537" s="11"/>
      <c r="S1537" s="11"/>
    </row>
    <row r="1538" spans="1:19" ht="14.25" hidden="1" customHeight="1">
      <c r="A1538" s="3"/>
      <c r="B1538" s="12" t="s">
        <v>4159</v>
      </c>
      <c r="C1538" s="3"/>
      <c r="D1538" s="3"/>
      <c r="E1538" s="12" t="s">
        <v>4160</v>
      </c>
      <c r="F1538" s="3"/>
      <c r="G1538" s="635"/>
      <c r="H1538" s="3"/>
      <c r="I1538" s="5">
        <v>10</v>
      </c>
      <c r="J1538" s="5"/>
      <c r="K1538" s="5"/>
      <c r="L1538" s="3"/>
      <c r="M1538" s="6"/>
      <c r="N1538" s="690"/>
      <c r="O1538" s="690"/>
      <c r="P1538" s="29"/>
      <c r="Q1538" s="11"/>
      <c r="R1538" s="11"/>
      <c r="S1538" s="11"/>
    </row>
    <row r="1539" spans="1:19" ht="14.25" hidden="1" customHeight="1">
      <c r="A1539" s="3"/>
      <c r="B1539" s="12" t="s">
        <v>1190</v>
      </c>
      <c r="C1539" s="3"/>
      <c r="D1539" s="3"/>
      <c r="E1539" s="12" t="s">
        <v>4160</v>
      </c>
      <c r="F1539" s="3"/>
      <c r="G1539" s="635"/>
      <c r="H1539" s="3"/>
      <c r="I1539" s="5">
        <v>10</v>
      </c>
      <c r="J1539" s="5"/>
      <c r="K1539" s="5"/>
      <c r="L1539" s="3"/>
      <c r="M1539" s="6"/>
      <c r="N1539" s="690"/>
      <c r="O1539" s="690"/>
      <c r="P1539" s="29"/>
      <c r="Q1539" s="11"/>
      <c r="R1539" s="11"/>
      <c r="S1539" s="11"/>
    </row>
    <row r="1540" spans="1:19" ht="14.25" hidden="1" customHeight="1">
      <c r="A1540" s="3"/>
      <c r="B1540" s="12" t="s">
        <v>1195</v>
      </c>
      <c r="C1540" s="3"/>
      <c r="D1540" s="3"/>
      <c r="E1540" s="12" t="s">
        <v>3370</v>
      </c>
      <c r="F1540" s="3"/>
      <c r="G1540" s="635">
        <v>61.3</v>
      </c>
      <c r="H1540" s="3">
        <v>30</v>
      </c>
      <c r="I1540" s="5">
        <v>10</v>
      </c>
      <c r="J1540" s="5"/>
      <c r="K1540" s="5"/>
      <c r="L1540" s="3"/>
      <c r="M1540" s="6"/>
      <c r="N1540" s="690"/>
      <c r="O1540" s="690"/>
      <c r="P1540" s="29"/>
      <c r="Q1540" s="11"/>
      <c r="R1540" s="11"/>
      <c r="S1540" s="11"/>
    </row>
    <row r="1541" spans="1:19" ht="14.25" hidden="1" customHeight="1">
      <c r="A1541" s="3"/>
      <c r="B1541" s="12" t="s">
        <v>1212</v>
      </c>
      <c r="C1541" s="3"/>
      <c r="D1541" s="3"/>
      <c r="E1541" s="12" t="s">
        <v>3290</v>
      </c>
      <c r="F1541" s="3"/>
      <c r="G1541" s="635"/>
      <c r="H1541" s="3"/>
      <c r="I1541" s="5">
        <v>10</v>
      </c>
      <c r="J1541" s="5"/>
      <c r="K1541" s="5"/>
      <c r="L1541" s="3"/>
      <c r="M1541" s="6"/>
      <c r="N1541" s="690"/>
      <c r="O1541" s="690"/>
      <c r="P1541" s="29"/>
      <c r="Q1541" s="11"/>
      <c r="R1541" s="11"/>
      <c r="S1541" s="11"/>
    </row>
    <row r="1542" spans="1:19" ht="14.25" hidden="1" customHeight="1">
      <c r="A1542" s="3"/>
      <c r="B1542" s="12" t="s">
        <v>4161</v>
      </c>
      <c r="C1542" s="3"/>
      <c r="D1542" s="3"/>
      <c r="E1542" s="12" t="s">
        <v>4162</v>
      </c>
      <c r="F1542" s="3"/>
      <c r="G1542" s="635"/>
      <c r="H1542" s="3"/>
      <c r="I1542" s="5">
        <v>1</v>
      </c>
      <c r="J1542" s="5"/>
      <c r="K1542" s="5"/>
      <c r="L1542" s="3"/>
      <c r="M1542" s="6"/>
      <c r="N1542" s="690"/>
      <c r="O1542" s="690"/>
      <c r="P1542" s="29"/>
      <c r="Q1542" s="11"/>
      <c r="R1542" s="11"/>
      <c r="S1542" s="11"/>
    </row>
    <row r="1543" spans="1:19" ht="14.25" hidden="1" customHeight="1">
      <c r="A1543" s="3"/>
      <c r="B1543" s="12" t="s">
        <v>4163</v>
      </c>
      <c r="C1543" s="3"/>
      <c r="D1543" s="3"/>
      <c r="E1543" s="12" t="s">
        <v>4164</v>
      </c>
      <c r="F1543" s="3"/>
      <c r="G1543" s="635"/>
      <c r="H1543" s="3"/>
      <c r="I1543" s="5">
        <v>1</v>
      </c>
      <c r="J1543" s="5"/>
      <c r="K1543" s="5"/>
      <c r="L1543" s="3"/>
      <c r="M1543" s="6"/>
      <c r="N1543" s="690"/>
      <c r="O1543" s="690"/>
      <c r="P1543" s="29"/>
      <c r="Q1543" s="11"/>
      <c r="R1543" s="11"/>
      <c r="S1543" s="11"/>
    </row>
    <row r="1544" spans="1:19" ht="14.25" hidden="1" customHeight="1">
      <c r="A1544" s="3"/>
      <c r="B1544" s="12" t="s">
        <v>4165</v>
      </c>
      <c r="C1544" s="3"/>
      <c r="D1544" s="3"/>
      <c r="E1544" s="12" t="s">
        <v>4166</v>
      </c>
      <c r="F1544" s="3"/>
      <c r="G1544" s="635"/>
      <c r="H1544" s="3"/>
      <c r="I1544" s="5">
        <v>1</v>
      </c>
      <c r="J1544" s="5"/>
      <c r="K1544" s="5"/>
      <c r="L1544" s="3"/>
      <c r="M1544" s="6"/>
      <c r="N1544" s="690"/>
      <c r="O1544" s="690"/>
      <c r="P1544" s="29"/>
      <c r="Q1544" s="11"/>
      <c r="R1544" s="11"/>
      <c r="S1544" s="11"/>
    </row>
    <row r="1545" spans="1:19" ht="14.25" hidden="1" customHeight="1">
      <c r="A1545" s="3"/>
      <c r="B1545" s="12" t="s">
        <v>4167</v>
      </c>
      <c r="C1545" s="3"/>
      <c r="D1545" s="3"/>
      <c r="E1545" s="12" t="s">
        <v>4166</v>
      </c>
      <c r="F1545" s="3"/>
      <c r="G1545" s="635"/>
      <c r="H1545" s="3"/>
      <c r="I1545" s="5">
        <v>1</v>
      </c>
      <c r="J1545" s="5"/>
      <c r="K1545" s="5"/>
      <c r="L1545" s="3"/>
      <c r="M1545" s="6"/>
      <c r="N1545" s="690"/>
      <c r="O1545" s="690"/>
      <c r="P1545" s="29"/>
      <c r="Q1545" s="11"/>
      <c r="R1545" s="11"/>
      <c r="S1545" s="11"/>
    </row>
    <row r="1546" spans="1:19" ht="14.25" hidden="1" customHeight="1">
      <c r="A1546" s="3"/>
      <c r="B1546" s="12" t="s">
        <v>4168</v>
      </c>
      <c r="C1546" s="3"/>
      <c r="D1546" s="3"/>
      <c r="E1546" s="12" t="s">
        <v>4166</v>
      </c>
      <c r="F1546" s="3"/>
      <c r="G1546" s="635"/>
      <c r="H1546" s="3"/>
      <c r="I1546" s="5">
        <v>1</v>
      </c>
      <c r="J1546" s="5"/>
      <c r="K1546" s="5"/>
      <c r="L1546" s="3"/>
      <c r="M1546" s="6"/>
      <c r="N1546" s="690"/>
      <c r="O1546" s="690"/>
      <c r="P1546" s="29"/>
      <c r="Q1546" s="11"/>
      <c r="R1546" s="11"/>
      <c r="S1546" s="11"/>
    </row>
    <row r="1547" spans="1:19" ht="14.25" hidden="1" customHeight="1">
      <c r="A1547" s="3"/>
      <c r="B1547" s="12" t="s">
        <v>4169</v>
      </c>
      <c r="C1547" s="3"/>
      <c r="D1547" s="3"/>
      <c r="E1547" s="12" t="s">
        <v>4162</v>
      </c>
      <c r="F1547" s="3"/>
      <c r="G1547" s="635"/>
      <c r="H1547" s="3"/>
      <c r="I1547" s="5">
        <v>1</v>
      </c>
      <c r="J1547" s="5"/>
      <c r="K1547" s="5"/>
      <c r="L1547" s="3"/>
      <c r="M1547" s="6"/>
      <c r="N1547" s="690"/>
      <c r="O1547" s="690"/>
      <c r="P1547" s="29"/>
      <c r="Q1547" s="11"/>
      <c r="R1547" s="11"/>
      <c r="S1547" s="11"/>
    </row>
    <row r="1548" spans="1:19" ht="14.25" hidden="1" customHeight="1">
      <c r="A1548" s="3"/>
      <c r="B1548" s="12" t="s">
        <v>4170</v>
      </c>
      <c r="C1548" s="3"/>
      <c r="D1548" s="3"/>
      <c r="E1548" s="12" t="s">
        <v>4171</v>
      </c>
      <c r="F1548" s="3"/>
      <c r="G1548" s="635">
        <v>77.52</v>
      </c>
      <c r="H1548" s="3"/>
      <c r="I1548" s="5">
        <v>12</v>
      </c>
      <c r="J1548" s="5"/>
      <c r="K1548" s="5"/>
      <c r="L1548" s="3"/>
      <c r="M1548" s="6"/>
      <c r="N1548" s="690"/>
      <c r="O1548" s="690"/>
      <c r="P1548" s="29"/>
      <c r="Q1548" s="11"/>
      <c r="R1548" s="11"/>
      <c r="S1548" s="11"/>
    </row>
    <row r="1549" spans="1:19" ht="14.25" hidden="1" customHeight="1">
      <c r="A1549" s="3"/>
      <c r="B1549" s="12" t="s">
        <v>4172</v>
      </c>
      <c r="C1549" s="3"/>
      <c r="D1549" s="3"/>
      <c r="E1549" s="12" t="s">
        <v>4173</v>
      </c>
      <c r="F1549" s="3"/>
      <c r="G1549" s="635"/>
      <c r="H1549" s="3"/>
      <c r="I1549" s="5">
        <v>1</v>
      </c>
      <c r="J1549" s="5"/>
      <c r="K1549" s="5"/>
      <c r="L1549" s="3"/>
      <c r="M1549" s="6"/>
      <c r="N1549" s="690"/>
      <c r="O1549" s="690"/>
      <c r="P1549" s="29"/>
      <c r="Q1549" s="11"/>
      <c r="R1549" s="11"/>
      <c r="S1549" s="11"/>
    </row>
    <row r="1550" spans="1:19" ht="14.25" hidden="1" customHeight="1">
      <c r="A1550" s="3"/>
      <c r="B1550" s="12" t="s">
        <v>1265</v>
      </c>
      <c r="C1550" s="3"/>
      <c r="D1550" s="3"/>
      <c r="E1550" s="12" t="s">
        <v>3283</v>
      </c>
      <c r="F1550" s="3"/>
      <c r="G1550" s="635"/>
      <c r="H1550" s="3"/>
      <c r="I1550" s="5">
        <v>10</v>
      </c>
      <c r="J1550" s="5"/>
      <c r="K1550" s="5"/>
      <c r="L1550" s="3"/>
      <c r="M1550" s="6"/>
      <c r="N1550" s="690"/>
      <c r="O1550" s="690"/>
      <c r="P1550" s="29"/>
      <c r="Q1550" s="11"/>
      <c r="R1550" s="11"/>
      <c r="S1550" s="11"/>
    </row>
    <row r="1551" spans="1:19" ht="14.25" hidden="1" customHeight="1">
      <c r="A1551" s="3"/>
      <c r="B1551" s="12" t="s">
        <v>1273</v>
      </c>
      <c r="C1551" s="3"/>
      <c r="D1551" s="3"/>
      <c r="E1551" s="12" t="s">
        <v>3283</v>
      </c>
      <c r="F1551" s="3"/>
      <c r="G1551" s="635"/>
      <c r="H1551" s="3"/>
      <c r="I1551" s="5">
        <v>10</v>
      </c>
      <c r="J1551" s="5"/>
      <c r="K1551" s="5"/>
      <c r="L1551" s="3"/>
      <c r="M1551" s="6"/>
      <c r="N1551" s="690"/>
      <c r="O1551" s="690"/>
      <c r="P1551" s="29"/>
      <c r="Q1551" s="11"/>
      <c r="R1551" s="11"/>
      <c r="S1551" s="11"/>
    </row>
    <row r="1552" spans="1:19" ht="14.25" hidden="1" customHeight="1">
      <c r="A1552" s="3"/>
      <c r="B1552" s="12" t="s">
        <v>4174</v>
      </c>
      <c r="C1552" s="3"/>
      <c r="D1552" s="3"/>
      <c r="E1552" s="12" t="s">
        <v>4175</v>
      </c>
      <c r="F1552" s="3"/>
      <c r="G1552" s="635"/>
      <c r="H1552" s="3"/>
      <c r="I1552" s="5">
        <v>1</v>
      </c>
      <c r="J1552" s="5"/>
      <c r="K1552" s="5"/>
      <c r="L1552" s="3"/>
      <c r="M1552" s="6"/>
      <c r="N1552" s="690"/>
      <c r="O1552" s="690"/>
      <c r="P1552" s="29"/>
      <c r="Q1552" s="11"/>
      <c r="R1552" s="11"/>
      <c r="S1552" s="11"/>
    </row>
    <row r="1553" spans="1:19" ht="14.25" hidden="1" customHeight="1">
      <c r="A1553" s="3"/>
      <c r="B1553" s="12" t="s">
        <v>4176</v>
      </c>
      <c r="C1553" s="3"/>
      <c r="D1553" s="3"/>
      <c r="E1553" s="12" t="s">
        <v>4177</v>
      </c>
      <c r="F1553" s="3"/>
      <c r="G1553" s="635"/>
      <c r="H1553" s="3"/>
      <c r="I1553" s="5">
        <v>1</v>
      </c>
      <c r="J1553" s="5"/>
      <c r="K1553" s="5"/>
      <c r="L1553" s="3"/>
      <c r="M1553" s="6"/>
      <c r="N1553" s="690"/>
      <c r="O1553" s="690"/>
      <c r="P1553" s="29"/>
      <c r="Q1553" s="11"/>
      <c r="R1553" s="11"/>
      <c r="S1553" s="11"/>
    </row>
    <row r="1554" spans="1:19" ht="14.25" hidden="1" customHeight="1">
      <c r="A1554" s="3"/>
      <c r="B1554" s="12" t="s">
        <v>4178</v>
      </c>
      <c r="C1554" s="3"/>
      <c r="D1554" s="3"/>
      <c r="E1554" s="12" t="s">
        <v>4179</v>
      </c>
      <c r="F1554" s="3"/>
      <c r="G1554" s="635"/>
      <c r="H1554" s="3"/>
      <c r="I1554" s="5">
        <v>1</v>
      </c>
      <c r="J1554" s="5"/>
      <c r="K1554" s="5"/>
      <c r="L1554" s="3"/>
      <c r="M1554" s="6"/>
      <c r="N1554" s="690"/>
      <c r="O1554" s="690"/>
      <c r="P1554" s="29"/>
      <c r="Q1554" s="11"/>
      <c r="R1554" s="11"/>
      <c r="S1554" s="11"/>
    </row>
    <row r="1555" spans="1:19" ht="14.25" hidden="1" customHeight="1">
      <c r="A1555" s="3"/>
      <c r="B1555" s="12" t="s">
        <v>4180</v>
      </c>
      <c r="C1555" s="3"/>
      <c r="D1555" s="3"/>
      <c r="E1555" s="12" t="s">
        <v>4181</v>
      </c>
      <c r="F1555" s="3"/>
      <c r="G1555" s="635"/>
      <c r="H1555" s="3"/>
      <c r="I1555" s="5">
        <v>1</v>
      </c>
      <c r="J1555" s="5"/>
      <c r="K1555" s="5"/>
      <c r="L1555" s="3"/>
      <c r="M1555" s="6"/>
      <c r="N1555" s="690"/>
      <c r="O1555" s="690"/>
      <c r="P1555" s="29"/>
      <c r="Q1555" s="11"/>
      <c r="R1555" s="11"/>
      <c r="S1555" s="11"/>
    </row>
    <row r="1556" spans="1:19" ht="14.25" hidden="1" customHeight="1">
      <c r="A1556" s="3"/>
      <c r="B1556" s="12" t="s">
        <v>4182</v>
      </c>
      <c r="C1556" s="3"/>
      <c r="D1556" s="3"/>
      <c r="E1556" s="12" t="s">
        <v>4183</v>
      </c>
      <c r="F1556" s="3"/>
      <c r="G1556" s="635"/>
      <c r="H1556" s="3"/>
      <c r="I1556" s="5">
        <v>1</v>
      </c>
      <c r="J1556" s="5"/>
      <c r="K1556" s="5"/>
      <c r="L1556" s="3"/>
      <c r="M1556" s="6"/>
      <c r="N1556" s="690"/>
      <c r="O1556" s="690"/>
      <c r="P1556" s="29"/>
      <c r="Q1556" s="11"/>
      <c r="R1556" s="11"/>
      <c r="S1556" s="11"/>
    </row>
    <row r="1557" spans="1:19" ht="14.25" hidden="1" customHeight="1">
      <c r="A1557" s="3"/>
      <c r="B1557" s="12" t="s">
        <v>4184</v>
      </c>
      <c r="C1557" s="3"/>
      <c r="D1557" s="3"/>
      <c r="E1557" s="12" t="s">
        <v>4183</v>
      </c>
      <c r="F1557" s="3"/>
      <c r="G1557" s="635"/>
      <c r="H1557" s="3"/>
      <c r="I1557" s="5">
        <v>1</v>
      </c>
      <c r="J1557" s="5"/>
      <c r="K1557" s="5"/>
      <c r="L1557" s="3"/>
      <c r="M1557" s="6"/>
      <c r="N1557" s="690"/>
      <c r="O1557" s="690"/>
      <c r="P1557" s="29"/>
      <c r="Q1557" s="11"/>
      <c r="R1557" s="11"/>
      <c r="S1557" s="11"/>
    </row>
    <row r="1558" spans="1:19" ht="14.25" hidden="1" customHeight="1">
      <c r="A1558" s="3"/>
      <c r="B1558" s="12" t="s">
        <v>4185</v>
      </c>
      <c r="C1558" s="3"/>
      <c r="D1558" s="3"/>
      <c r="E1558" s="12" t="s">
        <v>4183</v>
      </c>
      <c r="F1558" s="3"/>
      <c r="G1558" s="635"/>
      <c r="H1558" s="3"/>
      <c r="I1558" s="5">
        <v>1</v>
      </c>
      <c r="J1558" s="5"/>
      <c r="K1558" s="5"/>
      <c r="L1558" s="3"/>
      <c r="M1558" s="6"/>
      <c r="N1558" s="690"/>
      <c r="O1558" s="690"/>
      <c r="P1558" s="29"/>
      <c r="Q1558" s="11"/>
      <c r="R1558" s="11"/>
      <c r="S1558" s="11"/>
    </row>
    <row r="1559" spans="1:19" ht="14.25" hidden="1" customHeight="1">
      <c r="A1559" s="3"/>
      <c r="B1559" s="12" t="s">
        <v>4186</v>
      </c>
      <c r="C1559" s="3"/>
      <c r="D1559" s="3"/>
      <c r="E1559" s="12" t="s">
        <v>4183</v>
      </c>
      <c r="F1559" s="3"/>
      <c r="G1559" s="635"/>
      <c r="H1559" s="3"/>
      <c r="I1559" s="5">
        <v>1</v>
      </c>
      <c r="J1559" s="5"/>
      <c r="K1559" s="5"/>
      <c r="L1559" s="3"/>
      <c r="M1559" s="6"/>
      <c r="N1559" s="690"/>
      <c r="O1559" s="690"/>
      <c r="P1559" s="29"/>
      <c r="Q1559" s="11"/>
      <c r="R1559" s="11"/>
      <c r="S1559" s="11"/>
    </row>
    <row r="1560" spans="1:19" ht="14.25" hidden="1" customHeight="1">
      <c r="A1560" s="3"/>
      <c r="B1560" s="12" t="s">
        <v>4187</v>
      </c>
      <c r="C1560" s="3"/>
      <c r="D1560" s="3"/>
      <c r="E1560" s="12" t="s">
        <v>4188</v>
      </c>
      <c r="F1560" s="3"/>
      <c r="G1560" s="635"/>
      <c r="H1560" s="3"/>
      <c r="I1560" s="5">
        <v>1</v>
      </c>
      <c r="J1560" s="5"/>
      <c r="K1560" s="5"/>
      <c r="L1560" s="3"/>
      <c r="M1560" s="6"/>
      <c r="N1560" s="690"/>
      <c r="O1560" s="690"/>
      <c r="P1560" s="29"/>
      <c r="Q1560" s="11"/>
      <c r="R1560" s="11"/>
      <c r="S1560" s="11"/>
    </row>
    <row r="1561" spans="1:19" ht="14.25" hidden="1" customHeight="1">
      <c r="A1561" s="3"/>
      <c r="B1561" s="12" t="s">
        <v>1353</v>
      </c>
      <c r="C1561" s="3"/>
      <c r="D1561" s="3"/>
      <c r="E1561" s="12" t="s">
        <v>4189</v>
      </c>
      <c r="F1561" s="3"/>
      <c r="G1561" s="635"/>
      <c r="H1561" s="3"/>
      <c r="I1561" s="5">
        <v>10</v>
      </c>
      <c r="J1561" s="5"/>
      <c r="K1561" s="5"/>
      <c r="L1561" s="3"/>
      <c r="M1561" s="6"/>
      <c r="N1561" s="690"/>
      <c r="O1561" s="690"/>
      <c r="P1561" s="29"/>
      <c r="Q1561" s="11"/>
      <c r="R1561" s="11"/>
      <c r="S1561" s="11"/>
    </row>
    <row r="1562" spans="1:19" ht="14.25" hidden="1" customHeight="1">
      <c r="A1562" s="3"/>
      <c r="B1562" s="12" t="s">
        <v>1466</v>
      </c>
      <c r="C1562" s="3"/>
      <c r="D1562" s="3"/>
      <c r="E1562" s="12" t="s">
        <v>3371</v>
      </c>
      <c r="F1562" s="3"/>
      <c r="G1562" s="635">
        <v>7.1</v>
      </c>
      <c r="H1562" s="3">
        <v>24</v>
      </c>
      <c r="I1562" s="5">
        <v>1</v>
      </c>
      <c r="J1562" s="5"/>
      <c r="K1562" s="5"/>
      <c r="L1562" s="3"/>
      <c r="M1562" s="6"/>
      <c r="N1562" s="690"/>
      <c r="O1562" s="690"/>
      <c r="P1562" s="29"/>
      <c r="Q1562" s="11"/>
      <c r="R1562" s="11"/>
      <c r="S1562" s="11"/>
    </row>
    <row r="1563" spans="1:19" ht="14.25" hidden="1" customHeight="1">
      <c r="A1563" s="3"/>
      <c r="B1563" s="12" t="s">
        <v>4190</v>
      </c>
      <c r="C1563" s="3"/>
      <c r="D1563" s="3"/>
      <c r="E1563" s="12" t="s">
        <v>3371</v>
      </c>
      <c r="F1563" s="3"/>
      <c r="G1563" s="635"/>
      <c r="H1563" s="3"/>
      <c r="I1563" s="5">
        <v>1</v>
      </c>
      <c r="J1563" s="5"/>
      <c r="K1563" s="5"/>
      <c r="L1563" s="3"/>
      <c r="M1563" s="6"/>
      <c r="N1563" s="690"/>
      <c r="O1563" s="690"/>
      <c r="P1563" s="29"/>
      <c r="Q1563" s="11"/>
      <c r="R1563" s="11"/>
      <c r="S1563" s="11"/>
    </row>
    <row r="1564" spans="1:19" ht="14.25" hidden="1" customHeight="1">
      <c r="A1564" s="3"/>
      <c r="B1564" s="12" t="s">
        <v>1468</v>
      </c>
      <c r="C1564" s="3"/>
      <c r="D1564" s="3"/>
      <c r="E1564" s="12" t="s">
        <v>3371</v>
      </c>
      <c r="F1564" s="3"/>
      <c r="G1564" s="635">
        <v>7.2</v>
      </c>
      <c r="H1564" s="3">
        <v>9</v>
      </c>
      <c r="I1564" s="5">
        <v>1</v>
      </c>
      <c r="J1564" s="5"/>
      <c r="K1564" s="5"/>
      <c r="L1564" s="3"/>
      <c r="M1564" s="6"/>
      <c r="N1564" s="690"/>
      <c r="O1564" s="690"/>
      <c r="P1564" s="29"/>
      <c r="Q1564" s="11"/>
      <c r="R1564" s="11"/>
      <c r="S1564" s="11"/>
    </row>
    <row r="1565" spans="1:19" ht="14.25" hidden="1" customHeight="1">
      <c r="A1565" s="3"/>
      <c r="B1565" s="12" t="s">
        <v>1471</v>
      </c>
      <c r="C1565" s="3"/>
      <c r="D1565" s="3"/>
      <c r="E1565" s="12" t="s">
        <v>3372</v>
      </c>
      <c r="F1565" s="3"/>
      <c r="G1565" s="635">
        <v>57.1</v>
      </c>
      <c r="H1565" s="3">
        <v>30</v>
      </c>
      <c r="I1565" s="5">
        <v>10</v>
      </c>
      <c r="J1565" s="5"/>
      <c r="K1565" s="5"/>
      <c r="L1565" s="3"/>
      <c r="M1565" s="6"/>
      <c r="N1565" s="690"/>
      <c r="O1565" s="690"/>
      <c r="P1565" s="29"/>
      <c r="Q1565" s="11"/>
      <c r="R1565" s="11"/>
      <c r="S1565" s="11"/>
    </row>
    <row r="1566" spans="1:19" ht="14.25" hidden="1" customHeight="1">
      <c r="A1566" s="3"/>
      <c r="B1566" s="12" t="s">
        <v>1472</v>
      </c>
      <c r="C1566" s="3"/>
      <c r="D1566" s="3"/>
      <c r="E1566" s="12" t="s">
        <v>3372</v>
      </c>
      <c r="F1566" s="3"/>
      <c r="G1566" s="635">
        <v>57.1</v>
      </c>
      <c r="H1566" s="3">
        <v>30</v>
      </c>
      <c r="I1566" s="5">
        <v>10</v>
      </c>
      <c r="J1566" s="5"/>
      <c r="K1566" s="5"/>
      <c r="L1566" s="3"/>
      <c r="M1566" s="6"/>
      <c r="N1566" s="690"/>
      <c r="O1566" s="690"/>
      <c r="P1566" s="29"/>
      <c r="Q1566" s="11"/>
      <c r="R1566" s="11"/>
      <c r="S1566" s="11"/>
    </row>
    <row r="1567" spans="1:19" ht="14.25" hidden="1" customHeight="1">
      <c r="A1567" s="3"/>
      <c r="B1567" s="12" t="s">
        <v>1473</v>
      </c>
      <c r="C1567" s="3"/>
      <c r="D1567" s="3"/>
      <c r="E1567" s="12" t="s">
        <v>3372</v>
      </c>
      <c r="F1567" s="3"/>
      <c r="G1567" s="635">
        <v>57.1</v>
      </c>
      <c r="H1567" s="3">
        <v>30</v>
      </c>
      <c r="I1567" s="5">
        <v>10</v>
      </c>
      <c r="J1567" s="5"/>
      <c r="K1567" s="5"/>
      <c r="L1567" s="3"/>
      <c r="M1567" s="6"/>
      <c r="N1567" s="690"/>
      <c r="O1567" s="690"/>
      <c r="P1567" s="29"/>
      <c r="Q1567" s="11"/>
      <c r="R1567" s="11"/>
      <c r="S1567" s="11"/>
    </row>
    <row r="1568" spans="1:19" ht="14.25" hidden="1" customHeight="1">
      <c r="A1568" s="3"/>
      <c r="B1568" s="12" t="s">
        <v>1474</v>
      </c>
      <c r="C1568" s="3"/>
      <c r="D1568" s="3"/>
      <c r="E1568" s="12" t="s">
        <v>3372</v>
      </c>
      <c r="F1568" s="3"/>
      <c r="G1568" s="635">
        <v>57.1</v>
      </c>
      <c r="H1568" s="3">
        <v>60</v>
      </c>
      <c r="I1568" s="5">
        <v>10</v>
      </c>
      <c r="J1568" s="5"/>
      <c r="K1568" s="5"/>
      <c r="L1568" s="3"/>
      <c r="M1568" s="6"/>
      <c r="N1568" s="690"/>
      <c r="O1568" s="690"/>
      <c r="P1568" s="29"/>
      <c r="Q1568" s="11"/>
      <c r="R1568" s="11"/>
      <c r="S1568" s="11"/>
    </row>
    <row r="1569" spans="1:19" ht="14.25" hidden="1" customHeight="1">
      <c r="A1569" s="3"/>
      <c r="B1569" s="12" t="s">
        <v>1477</v>
      </c>
      <c r="C1569" s="3"/>
      <c r="D1569" s="3"/>
      <c r="E1569" s="12" t="s">
        <v>3373</v>
      </c>
      <c r="F1569" s="3"/>
      <c r="G1569" s="635">
        <v>56</v>
      </c>
      <c r="H1569" s="3">
        <v>60</v>
      </c>
      <c r="I1569" s="5">
        <v>10</v>
      </c>
      <c r="J1569" s="5"/>
      <c r="K1569" s="5"/>
      <c r="L1569" s="3"/>
      <c r="M1569" s="6"/>
      <c r="N1569" s="690"/>
      <c r="O1569" s="690"/>
      <c r="P1569" s="29"/>
      <c r="Q1569" s="11"/>
      <c r="R1569" s="11"/>
      <c r="S1569" s="11"/>
    </row>
    <row r="1570" spans="1:19" ht="14.25" hidden="1" customHeight="1">
      <c r="A1570" s="3"/>
      <c r="B1570" s="12" t="s">
        <v>1479</v>
      </c>
      <c r="C1570" s="3"/>
      <c r="D1570" s="3"/>
      <c r="E1570" s="12" t="s">
        <v>3373</v>
      </c>
      <c r="F1570" s="3"/>
      <c r="G1570" s="635"/>
      <c r="H1570" s="3"/>
      <c r="I1570" s="5">
        <v>10</v>
      </c>
      <c r="J1570" s="5"/>
      <c r="K1570" s="5"/>
      <c r="L1570" s="3"/>
      <c r="M1570" s="6"/>
      <c r="N1570" s="690"/>
      <c r="O1570" s="690"/>
      <c r="P1570" s="29"/>
      <c r="Q1570" s="11"/>
      <c r="R1570" s="11"/>
      <c r="S1570" s="11"/>
    </row>
    <row r="1571" spans="1:19" ht="14.25" hidden="1" customHeight="1">
      <c r="A1571" s="3"/>
      <c r="B1571" s="12" t="s">
        <v>1501</v>
      </c>
      <c r="C1571" s="3"/>
      <c r="D1571" s="3"/>
      <c r="E1571" s="12" t="s">
        <v>1502</v>
      </c>
      <c r="F1571" s="3"/>
      <c r="G1571" s="635">
        <v>390.35</v>
      </c>
      <c r="H1571" s="3"/>
      <c r="I1571" s="5">
        <v>18</v>
      </c>
      <c r="J1571" s="5"/>
      <c r="K1571" s="5"/>
      <c r="L1571" s="3"/>
      <c r="M1571" s="6"/>
      <c r="N1571" s="690"/>
      <c r="O1571" s="690"/>
      <c r="P1571" s="29"/>
      <c r="Q1571" s="11"/>
      <c r="R1571" s="11"/>
      <c r="S1571" s="11"/>
    </row>
    <row r="1572" spans="1:19" ht="14.25" hidden="1" customHeight="1">
      <c r="A1572" s="3"/>
      <c r="B1572" s="12" t="s">
        <v>4191</v>
      </c>
      <c r="C1572" s="3"/>
      <c r="D1572" s="3"/>
      <c r="E1572" s="12" t="s">
        <v>1502</v>
      </c>
      <c r="F1572" s="3"/>
      <c r="G1572" s="635"/>
      <c r="H1572" s="3"/>
      <c r="I1572" s="5">
        <v>18</v>
      </c>
      <c r="J1572" s="5"/>
      <c r="K1572" s="5"/>
      <c r="L1572" s="3"/>
      <c r="M1572" s="6"/>
      <c r="N1572" s="690"/>
      <c r="O1572" s="690"/>
      <c r="P1572" s="29"/>
      <c r="Q1572" s="11"/>
      <c r="R1572" s="11"/>
      <c r="S1572" s="11"/>
    </row>
    <row r="1573" spans="1:19" ht="14.25" hidden="1" customHeight="1">
      <c r="A1573" s="3"/>
      <c r="B1573" s="12" t="s">
        <v>4192</v>
      </c>
      <c r="C1573" s="3"/>
      <c r="D1573" s="3"/>
      <c r="E1573" s="12" t="s">
        <v>4193</v>
      </c>
      <c r="F1573" s="3"/>
      <c r="G1573" s="635"/>
      <c r="H1573" s="3"/>
      <c r="I1573" s="5">
        <v>1</v>
      </c>
      <c r="J1573" s="5"/>
      <c r="K1573" s="5"/>
      <c r="L1573" s="3"/>
      <c r="M1573" s="6"/>
      <c r="N1573" s="690"/>
      <c r="O1573" s="690"/>
      <c r="P1573" s="29"/>
      <c r="Q1573" s="11"/>
      <c r="R1573" s="11"/>
      <c r="S1573" s="11"/>
    </row>
    <row r="1574" spans="1:19" ht="14.25" hidden="1" customHeight="1">
      <c r="A1574" s="3"/>
      <c r="B1574" s="12" t="s">
        <v>1520</v>
      </c>
      <c r="C1574" s="3"/>
      <c r="D1574" s="3"/>
      <c r="E1574" s="12" t="s">
        <v>3374</v>
      </c>
      <c r="F1574" s="3"/>
      <c r="G1574" s="635">
        <v>579.6</v>
      </c>
      <c r="H1574" s="3">
        <v>30</v>
      </c>
      <c r="I1574" s="5">
        <v>30</v>
      </c>
      <c r="J1574" s="5"/>
      <c r="K1574" s="5"/>
      <c r="L1574" s="3"/>
      <c r="M1574" s="6"/>
      <c r="N1574" s="690"/>
      <c r="O1574" s="690"/>
      <c r="P1574" s="29"/>
      <c r="Q1574" s="11"/>
      <c r="R1574" s="11"/>
      <c r="S1574" s="11"/>
    </row>
    <row r="1575" spans="1:19" ht="14.25" hidden="1" customHeight="1">
      <c r="A1575" s="3"/>
      <c r="B1575" s="12" t="s">
        <v>1523</v>
      </c>
      <c r="C1575" s="3"/>
      <c r="D1575" s="3"/>
      <c r="E1575" s="12" t="s">
        <v>1524</v>
      </c>
      <c r="F1575" s="3"/>
      <c r="G1575" s="635"/>
      <c r="H1575" s="3"/>
      <c r="I1575" s="5">
        <v>1</v>
      </c>
      <c r="J1575" s="5"/>
      <c r="K1575" s="5"/>
      <c r="L1575" s="3"/>
      <c r="M1575" s="6"/>
      <c r="N1575" s="690"/>
      <c r="O1575" s="690"/>
      <c r="P1575" s="29"/>
      <c r="Q1575" s="11"/>
      <c r="R1575" s="11"/>
      <c r="S1575" s="11"/>
    </row>
    <row r="1576" spans="1:19" ht="14.25" hidden="1" customHeight="1">
      <c r="A1576" s="3"/>
      <c r="B1576" s="12" t="s">
        <v>4194</v>
      </c>
      <c r="C1576" s="3"/>
      <c r="D1576" s="3"/>
      <c r="E1576" s="12" t="s">
        <v>4195</v>
      </c>
      <c r="F1576" s="3"/>
      <c r="G1576" s="635"/>
      <c r="H1576" s="3"/>
      <c r="I1576" s="5">
        <v>1</v>
      </c>
      <c r="J1576" s="5"/>
      <c r="K1576" s="5"/>
      <c r="L1576" s="3"/>
      <c r="M1576" s="6"/>
      <c r="N1576" s="690"/>
      <c r="O1576" s="690"/>
      <c r="P1576" s="29"/>
      <c r="Q1576" s="11"/>
      <c r="R1576" s="11"/>
      <c r="S1576" s="11"/>
    </row>
    <row r="1577" spans="1:19" ht="14.25" hidden="1" customHeight="1">
      <c r="A1577" s="3"/>
      <c r="B1577" s="12" t="s">
        <v>1653</v>
      </c>
      <c r="C1577" s="3"/>
      <c r="D1577" s="3"/>
      <c r="E1577" s="12" t="s">
        <v>3375</v>
      </c>
      <c r="F1577" s="3"/>
      <c r="G1577" s="635">
        <v>16.7</v>
      </c>
      <c r="H1577" s="3">
        <v>9</v>
      </c>
      <c r="I1577" s="5">
        <v>1</v>
      </c>
      <c r="J1577" s="5"/>
      <c r="K1577" s="5"/>
      <c r="L1577" s="3"/>
      <c r="M1577" s="6"/>
      <c r="N1577" s="690"/>
      <c r="O1577" s="690"/>
      <c r="P1577" s="29"/>
      <c r="Q1577" s="11"/>
      <c r="R1577" s="11"/>
      <c r="S1577" s="11"/>
    </row>
    <row r="1578" spans="1:19" ht="14.25" hidden="1" customHeight="1">
      <c r="A1578" s="3"/>
      <c r="B1578" s="12" t="s">
        <v>1664</v>
      </c>
      <c r="C1578" s="3"/>
      <c r="D1578" s="3"/>
      <c r="E1578" s="12" t="s">
        <v>3281</v>
      </c>
      <c r="F1578" s="3"/>
      <c r="G1578" s="635">
        <v>77.099999999999994</v>
      </c>
      <c r="H1578" s="3"/>
      <c r="I1578" s="5">
        <v>8</v>
      </c>
      <c r="J1578" s="5"/>
      <c r="K1578" s="5"/>
      <c r="L1578" s="3"/>
      <c r="M1578" s="6"/>
      <c r="N1578" s="690"/>
      <c r="O1578" s="690"/>
      <c r="P1578" s="29"/>
      <c r="Q1578" s="11"/>
      <c r="R1578" s="11"/>
      <c r="S1578" s="11"/>
    </row>
    <row r="1579" spans="1:19" ht="14.25" hidden="1" customHeight="1">
      <c r="A1579" s="3"/>
      <c r="B1579" s="12" t="s">
        <v>1664</v>
      </c>
      <c r="C1579" s="3"/>
      <c r="D1579" s="3"/>
      <c r="E1579" s="12" t="s">
        <v>4196</v>
      </c>
      <c r="F1579" s="3"/>
      <c r="G1579" s="635"/>
      <c r="H1579" s="3"/>
      <c r="I1579" s="5">
        <v>12</v>
      </c>
      <c r="J1579" s="5"/>
      <c r="K1579" s="5"/>
      <c r="L1579" s="3"/>
      <c r="M1579" s="6"/>
      <c r="N1579" s="690"/>
      <c r="O1579" s="690"/>
      <c r="P1579" s="29"/>
      <c r="Q1579" s="11"/>
      <c r="R1579" s="11"/>
      <c r="S1579" s="11"/>
    </row>
    <row r="1580" spans="1:19" ht="14.25" hidden="1" customHeight="1">
      <c r="A1580" s="3"/>
      <c r="B1580" s="12" t="s">
        <v>4197</v>
      </c>
      <c r="C1580" s="3"/>
      <c r="D1580" s="3"/>
      <c r="E1580" s="12" t="s">
        <v>4198</v>
      </c>
      <c r="F1580" s="3"/>
      <c r="G1580" s="635">
        <v>76.599999999999994</v>
      </c>
      <c r="H1580" s="3"/>
      <c r="I1580" s="5">
        <v>4</v>
      </c>
      <c r="J1580" s="5"/>
      <c r="K1580" s="5"/>
      <c r="L1580" s="3"/>
      <c r="M1580" s="6"/>
      <c r="N1580" s="690"/>
      <c r="O1580" s="690"/>
      <c r="P1580" s="29"/>
      <c r="Q1580" s="11"/>
      <c r="R1580" s="11"/>
      <c r="S1580" s="11"/>
    </row>
    <row r="1581" spans="1:19" ht="14.25" hidden="1" customHeight="1">
      <c r="A1581" s="3"/>
      <c r="B1581" s="12" t="s">
        <v>4199</v>
      </c>
      <c r="C1581" s="3"/>
      <c r="D1581" s="3"/>
      <c r="E1581" s="12" t="s">
        <v>4200</v>
      </c>
      <c r="F1581" s="3"/>
      <c r="G1581" s="635"/>
      <c r="H1581" s="3"/>
      <c r="I1581" s="5">
        <v>50</v>
      </c>
      <c r="J1581" s="5"/>
      <c r="K1581" s="5"/>
      <c r="L1581" s="3"/>
      <c r="M1581" s="6"/>
      <c r="N1581" s="690"/>
      <c r="O1581" s="690"/>
      <c r="P1581" s="29"/>
      <c r="Q1581" s="11"/>
      <c r="R1581" s="11"/>
      <c r="S1581" s="11"/>
    </row>
    <row r="1582" spans="1:19" ht="14.25" hidden="1" customHeight="1">
      <c r="A1582" s="3"/>
      <c r="B1582" s="12" t="s">
        <v>1688</v>
      </c>
      <c r="C1582" s="3"/>
      <c r="D1582" s="3"/>
      <c r="E1582" s="12" t="s">
        <v>3376</v>
      </c>
      <c r="F1582" s="3"/>
      <c r="G1582" s="635">
        <v>1083.1500000000001</v>
      </c>
      <c r="H1582" s="3">
        <v>50</v>
      </c>
      <c r="I1582" s="5">
        <v>50</v>
      </c>
      <c r="J1582" s="5"/>
      <c r="K1582" s="5"/>
      <c r="L1582" s="3"/>
      <c r="M1582" s="6"/>
      <c r="N1582" s="690"/>
      <c r="O1582" s="690"/>
      <c r="P1582" s="29"/>
      <c r="Q1582" s="11"/>
      <c r="R1582" s="11"/>
      <c r="S1582" s="11"/>
    </row>
    <row r="1583" spans="1:19" ht="14.25" hidden="1" customHeight="1">
      <c r="A1583" s="3"/>
      <c r="B1583" s="12" t="s">
        <v>1708</v>
      </c>
      <c r="C1583" s="3"/>
      <c r="D1583" s="3"/>
      <c r="E1583" s="12" t="s">
        <v>4201</v>
      </c>
      <c r="F1583" s="3"/>
      <c r="G1583" s="635">
        <v>55</v>
      </c>
      <c r="H1583" s="3"/>
      <c r="I1583" s="5">
        <v>150</v>
      </c>
      <c r="J1583" s="5"/>
      <c r="K1583" s="5"/>
      <c r="L1583" s="3"/>
      <c r="M1583" s="6"/>
      <c r="N1583" s="690"/>
      <c r="O1583" s="690"/>
      <c r="P1583" s="29"/>
      <c r="Q1583" s="11"/>
      <c r="R1583" s="11"/>
      <c r="S1583" s="11"/>
    </row>
    <row r="1584" spans="1:19" ht="14.25" hidden="1" customHeight="1">
      <c r="A1584" s="3"/>
      <c r="B1584" s="12" t="s">
        <v>1708</v>
      </c>
      <c r="C1584" s="3"/>
      <c r="D1584" s="3"/>
      <c r="E1584" s="12" t="s">
        <v>4202</v>
      </c>
      <c r="F1584" s="3"/>
      <c r="G1584" s="635"/>
      <c r="H1584" s="3"/>
      <c r="I1584" s="5">
        <v>180</v>
      </c>
      <c r="J1584" s="5"/>
      <c r="K1584" s="5"/>
      <c r="L1584" s="3"/>
      <c r="M1584" s="6"/>
      <c r="N1584" s="690"/>
      <c r="O1584" s="690"/>
      <c r="P1584" s="29"/>
      <c r="Q1584" s="11"/>
      <c r="R1584" s="11"/>
      <c r="S1584" s="11"/>
    </row>
    <row r="1585" spans="1:19" ht="14.25" hidden="1" customHeight="1">
      <c r="A1585" s="3"/>
      <c r="B1585" s="12" t="s">
        <v>4203</v>
      </c>
      <c r="C1585" s="3"/>
      <c r="D1585" s="3"/>
      <c r="E1585" s="12" t="s">
        <v>4204</v>
      </c>
      <c r="F1585" s="3"/>
      <c r="G1585" s="635">
        <v>357.6</v>
      </c>
      <c r="H1585" s="3"/>
      <c r="I1585" s="5">
        <v>12</v>
      </c>
      <c r="J1585" s="5"/>
      <c r="K1585" s="5"/>
      <c r="L1585" s="3"/>
      <c r="M1585" s="6"/>
      <c r="N1585" s="690"/>
      <c r="O1585" s="690"/>
      <c r="P1585" s="29"/>
      <c r="Q1585" s="11"/>
      <c r="R1585" s="11"/>
      <c r="S1585" s="11"/>
    </row>
    <row r="1586" spans="1:19" ht="14.25" hidden="1" customHeight="1">
      <c r="A1586" s="3"/>
      <c r="B1586" s="12" t="s">
        <v>1738</v>
      </c>
      <c r="C1586" s="3"/>
      <c r="D1586" s="3"/>
      <c r="E1586" s="12" t="s">
        <v>1739</v>
      </c>
      <c r="F1586" s="3"/>
      <c r="G1586" s="635"/>
      <c r="H1586" s="3"/>
      <c r="I1586" s="5">
        <v>1</v>
      </c>
      <c r="J1586" s="5"/>
      <c r="K1586" s="5"/>
      <c r="L1586" s="3"/>
      <c r="M1586" s="6"/>
      <c r="N1586" s="690"/>
      <c r="O1586" s="690"/>
      <c r="P1586" s="29"/>
      <c r="Q1586" s="11"/>
      <c r="R1586" s="11"/>
      <c r="S1586" s="11"/>
    </row>
    <row r="1587" spans="1:19" ht="14.25" hidden="1" customHeight="1">
      <c r="A1587" s="3"/>
      <c r="B1587" s="12" t="s">
        <v>1743</v>
      </c>
      <c r="C1587" s="3"/>
      <c r="D1587" s="3"/>
      <c r="E1587" s="12" t="s">
        <v>2723</v>
      </c>
      <c r="F1587" s="3"/>
      <c r="G1587" s="635">
        <v>1675</v>
      </c>
      <c r="H1587" s="3">
        <v>2</v>
      </c>
      <c r="I1587" s="5">
        <v>50</v>
      </c>
      <c r="J1587" s="5"/>
      <c r="K1587" s="5"/>
      <c r="L1587" s="3"/>
      <c r="M1587" s="6"/>
      <c r="N1587" s="690"/>
      <c r="O1587" s="690"/>
      <c r="P1587" s="29"/>
      <c r="Q1587" s="11"/>
      <c r="R1587" s="11"/>
      <c r="S1587" s="11"/>
    </row>
    <row r="1588" spans="1:19" ht="14.25" hidden="1" customHeight="1">
      <c r="A1588" s="3"/>
      <c r="B1588" s="12" t="s">
        <v>1743</v>
      </c>
      <c r="C1588" s="3"/>
      <c r="D1588" s="3"/>
      <c r="E1588" s="12" t="s">
        <v>4205</v>
      </c>
      <c r="F1588" s="3"/>
      <c r="G1588" s="635">
        <v>15.51</v>
      </c>
      <c r="H1588" s="3"/>
      <c r="I1588" s="5">
        <v>80</v>
      </c>
      <c r="J1588" s="5"/>
      <c r="K1588" s="5"/>
      <c r="L1588" s="3"/>
      <c r="M1588" s="6"/>
      <c r="N1588" s="690"/>
      <c r="O1588" s="690"/>
      <c r="P1588" s="29"/>
      <c r="Q1588" s="11"/>
      <c r="R1588" s="11"/>
      <c r="S1588" s="11"/>
    </row>
    <row r="1589" spans="1:19" ht="14.25" hidden="1" customHeight="1">
      <c r="A1589" s="3"/>
      <c r="B1589" s="12" t="s">
        <v>4206</v>
      </c>
      <c r="C1589" s="3"/>
      <c r="D1589" s="3"/>
      <c r="E1589" s="12" t="s">
        <v>4207</v>
      </c>
      <c r="F1589" s="3"/>
      <c r="G1589" s="635">
        <v>920.35</v>
      </c>
      <c r="H1589" s="3"/>
      <c r="I1589" s="5">
        <v>30</v>
      </c>
      <c r="J1589" s="5"/>
      <c r="K1589" s="5"/>
      <c r="L1589" s="3"/>
      <c r="M1589" s="6"/>
      <c r="N1589" s="690"/>
      <c r="O1589" s="690"/>
      <c r="P1589" s="29"/>
      <c r="Q1589" s="11"/>
      <c r="R1589" s="11"/>
      <c r="S1589" s="11"/>
    </row>
    <row r="1590" spans="1:19" ht="14.25" hidden="1" customHeight="1">
      <c r="A1590" s="3"/>
      <c r="B1590" s="12" t="s">
        <v>1753</v>
      </c>
      <c r="C1590" s="3"/>
      <c r="D1590" s="3"/>
      <c r="E1590" s="12" t="s">
        <v>1754</v>
      </c>
      <c r="F1590" s="3"/>
      <c r="G1590" s="635"/>
      <c r="H1590" s="3"/>
      <c r="I1590" s="5">
        <v>1</v>
      </c>
      <c r="J1590" s="5"/>
      <c r="K1590" s="5"/>
      <c r="L1590" s="3"/>
      <c r="M1590" s="6"/>
      <c r="N1590" s="690"/>
      <c r="O1590" s="690"/>
      <c r="P1590" s="29"/>
      <c r="Q1590" s="11"/>
      <c r="R1590" s="11"/>
      <c r="S1590" s="11"/>
    </row>
    <row r="1591" spans="1:19" ht="14.25" hidden="1" customHeight="1">
      <c r="A1591" s="3"/>
      <c r="B1591" s="12" t="s">
        <v>1769</v>
      </c>
      <c r="C1591" s="3"/>
      <c r="D1591" s="3"/>
      <c r="E1591" s="12" t="s">
        <v>3377</v>
      </c>
      <c r="F1591" s="3"/>
      <c r="G1591" s="635">
        <v>671.35</v>
      </c>
      <c r="H1591" s="3">
        <v>30</v>
      </c>
      <c r="I1591" s="5">
        <v>30</v>
      </c>
      <c r="J1591" s="5"/>
      <c r="K1591" s="5"/>
      <c r="L1591" s="3"/>
      <c r="M1591" s="6"/>
      <c r="N1591" s="690"/>
      <c r="O1591" s="690"/>
      <c r="P1591" s="29"/>
      <c r="Q1591" s="11"/>
      <c r="R1591" s="11"/>
      <c r="S1591" s="11"/>
    </row>
    <row r="1592" spans="1:19" ht="14.25" hidden="1" customHeight="1">
      <c r="A1592" s="3"/>
      <c r="B1592" s="12" t="s">
        <v>1746</v>
      </c>
      <c r="C1592" s="3"/>
      <c r="D1592" s="3"/>
      <c r="E1592" s="12" t="s">
        <v>4208</v>
      </c>
      <c r="F1592" s="3"/>
      <c r="G1592" s="635">
        <v>843</v>
      </c>
      <c r="H1592" s="3"/>
      <c r="I1592" s="5">
        <v>30</v>
      </c>
      <c r="J1592" s="5"/>
      <c r="K1592" s="5"/>
      <c r="L1592" s="3"/>
      <c r="M1592" s="6"/>
      <c r="N1592" s="690"/>
      <c r="O1592" s="690"/>
      <c r="P1592" s="29"/>
      <c r="Q1592" s="11"/>
      <c r="R1592" s="11"/>
      <c r="S1592" s="11"/>
    </row>
    <row r="1593" spans="1:19" ht="14.25" hidden="1" customHeight="1">
      <c r="A1593" s="3"/>
      <c r="B1593" s="12" t="s">
        <v>4209</v>
      </c>
      <c r="C1593" s="3"/>
      <c r="D1593" s="3"/>
      <c r="E1593" s="12" t="s">
        <v>4208</v>
      </c>
      <c r="F1593" s="3"/>
      <c r="G1593" s="635">
        <v>843</v>
      </c>
      <c r="H1593" s="3"/>
      <c r="I1593" s="5">
        <v>30</v>
      </c>
      <c r="J1593" s="5"/>
      <c r="K1593" s="5"/>
      <c r="L1593" s="3"/>
      <c r="M1593" s="6"/>
      <c r="N1593" s="690"/>
      <c r="O1593" s="690"/>
      <c r="P1593" s="29"/>
      <c r="Q1593" s="11"/>
      <c r="R1593" s="11"/>
      <c r="S1593" s="11"/>
    </row>
    <row r="1594" spans="1:19" ht="14.25" hidden="1" customHeight="1">
      <c r="A1594" s="3"/>
      <c r="B1594" s="12" t="s">
        <v>1748</v>
      </c>
      <c r="C1594" s="3"/>
      <c r="D1594" s="3"/>
      <c r="E1594" s="12" t="s">
        <v>4210</v>
      </c>
      <c r="F1594" s="3"/>
      <c r="G1594" s="635"/>
      <c r="H1594" s="3"/>
      <c r="I1594" s="5">
        <v>1</v>
      </c>
      <c r="J1594" s="5"/>
      <c r="K1594" s="5"/>
      <c r="L1594" s="3"/>
      <c r="M1594" s="6"/>
      <c r="N1594" s="690"/>
      <c r="O1594" s="690"/>
      <c r="P1594" s="29"/>
      <c r="Q1594" s="11"/>
      <c r="R1594" s="11"/>
      <c r="S1594" s="11"/>
    </row>
    <row r="1595" spans="1:19" ht="14.25" hidden="1" customHeight="1">
      <c r="A1595" s="3"/>
      <c r="B1595" s="12" t="s">
        <v>4211</v>
      </c>
      <c r="C1595" s="3"/>
      <c r="D1595" s="3"/>
      <c r="E1595" s="12" t="s">
        <v>4212</v>
      </c>
      <c r="F1595" s="3"/>
      <c r="G1595" s="635">
        <v>67.5</v>
      </c>
      <c r="H1595" s="3"/>
      <c r="I1595" s="5">
        <v>9</v>
      </c>
      <c r="J1595" s="5"/>
      <c r="K1595" s="5"/>
      <c r="L1595" s="3"/>
      <c r="M1595" s="6"/>
      <c r="N1595" s="690"/>
      <c r="O1595" s="690"/>
      <c r="P1595" s="29"/>
      <c r="Q1595" s="11"/>
      <c r="R1595" s="11"/>
      <c r="S1595" s="11"/>
    </row>
    <row r="1596" spans="1:19" ht="14.25" hidden="1" customHeight="1">
      <c r="A1596" s="3"/>
      <c r="B1596" s="12" t="s">
        <v>4213</v>
      </c>
      <c r="C1596" s="3"/>
      <c r="D1596" s="3"/>
      <c r="E1596" s="12" t="s">
        <v>4212</v>
      </c>
      <c r="F1596" s="3"/>
      <c r="G1596" s="635"/>
      <c r="H1596" s="3"/>
      <c r="I1596" s="5">
        <v>9</v>
      </c>
      <c r="J1596" s="5"/>
      <c r="K1596" s="5"/>
      <c r="L1596" s="3"/>
      <c r="M1596" s="6"/>
      <c r="N1596" s="690"/>
      <c r="O1596" s="690"/>
      <c r="P1596" s="29"/>
      <c r="Q1596" s="11"/>
      <c r="R1596" s="11"/>
      <c r="S1596" s="11"/>
    </row>
    <row r="1597" spans="1:19" ht="14.25" hidden="1" customHeight="1">
      <c r="A1597" s="3"/>
      <c r="B1597" s="12" t="s">
        <v>1786</v>
      </c>
      <c r="C1597" s="3"/>
      <c r="D1597" s="3"/>
      <c r="E1597" s="12" t="s">
        <v>4212</v>
      </c>
      <c r="F1597" s="3"/>
      <c r="G1597" s="635">
        <v>76.59</v>
      </c>
      <c r="H1597" s="3"/>
      <c r="I1597" s="5">
        <v>9</v>
      </c>
      <c r="J1597" s="5"/>
      <c r="K1597" s="5"/>
      <c r="L1597" s="3"/>
      <c r="M1597" s="6"/>
      <c r="N1597" s="690"/>
      <c r="O1597" s="690"/>
      <c r="P1597" s="29"/>
      <c r="Q1597" s="11"/>
      <c r="R1597" s="11"/>
      <c r="S1597" s="11"/>
    </row>
    <row r="1598" spans="1:19" ht="14.25" hidden="1" customHeight="1">
      <c r="A1598" s="3"/>
      <c r="B1598" s="12" t="s">
        <v>4214</v>
      </c>
      <c r="C1598" s="3"/>
      <c r="D1598" s="3"/>
      <c r="E1598" s="12" t="s">
        <v>4215</v>
      </c>
      <c r="F1598" s="3"/>
      <c r="G1598" s="635"/>
      <c r="H1598" s="3"/>
      <c r="I1598" s="5">
        <v>1</v>
      </c>
      <c r="J1598" s="5"/>
      <c r="K1598" s="5"/>
      <c r="L1598" s="3"/>
      <c r="M1598" s="6"/>
      <c r="N1598" s="690"/>
      <c r="O1598" s="690"/>
      <c r="P1598" s="29"/>
      <c r="Q1598" s="11"/>
      <c r="R1598" s="11"/>
      <c r="S1598" s="11"/>
    </row>
    <row r="1599" spans="1:19" ht="14.25" hidden="1" customHeight="1">
      <c r="A1599" s="3"/>
      <c r="B1599" s="12" t="s">
        <v>1809</v>
      </c>
      <c r="C1599" s="3"/>
      <c r="D1599" s="3"/>
      <c r="E1599" s="12" t="s">
        <v>3378</v>
      </c>
      <c r="F1599" s="3"/>
      <c r="G1599" s="635">
        <v>125.4</v>
      </c>
      <c r="H1599" s="3">
        <v>18</v>
      </c>
      <c r="I1599" s="5">
        <v>10</v>
      </c>
      <c r="J1599" s="5"/>
      <c r="K1599" s="5"/>
      <c r="L1599" s="3"/>
      <c r="M1599" s="6"/>
      <c r="N1599" s="690"/>
      <c r="O1599" s="690"/>
      <c r="P1599" s="29"/>
      <c r="Q1599" s="11"/>
      <c r="R1599" s="11"/>
      <c r="S1599" s="11"/>
    </row>
    <row r="1600" spans="1:19" ht="14.25" hidden="1" customHeight="1">
      <c r="A1600" s="3"/>
      <c r="B1600" s="12" t="s">
        <v>4216</v>
      </c>
      <c r="C1600" s="3"/>
      <c r="D1600" s="3"/>
      <c r="E1600" s="12" t="s">
        <v>526</v>
      </c>
      <c r="F1600" s="3"/>
      <c r="G1600" s="635"/>
      <c r="H1600" s="3"/>
      <c r="I1600" s="5">
        <v>1</v>
      </c>
      <c r="J1600" s="5"/>
      <c r="K1600" s="5"/>
      <c r="L1600" s="3"/>
      <c r="M1600" s="6"/>
      <c r="N1600" s="690"/>
      <c r="O1600" s="690"/>
      <c r="P1600" s="29"/>
      <c r="Q1600" s="11"/>
      <c r="R1600" s="11"/>
      <c r="S1600" s="11"/>
    </row>
    <row r="1601" spans="1:19" ht="14.25" hidden="1" customHeight="1">
      <c r="A1601" s="3"/>
      <c r="B1601" s="12" t="s">
        <v>1892</v>
      </c>
      <c r="C1601" s="3"/>
      <c r="D1601" s="3"/>
      <c r="E1601" s="12" t="s">
        <v>4217</v>
      </c>
      <c r="F1601" s="3"/>
      <c r="G1601" s="635">
        <v>1596.1</v>
      </c>
      <c r="H1601" s="3"/>
      <c r="I1601" s="5">
        <v>50</v>
      </c>
      <c r="J1601" s="5"/>
      <c r="K1601" s="5"/>
      <c r="L1601" s="3"/>
      <c r="M1601" s="6"/>
      <c r="N1601" s="690"/>
      <c r="O1601" s="690"/>
      <c r="P1601" s="29"/>
      <c r="Q1601" s="11"/>
      <c r="R1601" s="11"/>
      <c r="S1601" s="11"/>
    </row>
    <row r="1602" spans="1:19" ht="14.25" hidden="1" customHeight="1">
      <c r="A1602" s="3"/>
      <c r="B1602" s="12" t="s">
        <v>1892</v>
      </c>
      <c r="C1602" s="3"/>
      <c r="D1602" s="3"/>
      <c r="E1602" s="12" t="s">
        <v>2838</v>
      </c>
      <c r="F1602" s="3"/>
      <c r="G1602" s="635"/>
      <c r="H1602" s="3"/>
      <c r="I1602" s="5">
        <v>1</v>
      </c>
      <c r="J1602" s="5"/>
      <c r="K1602" s="5"/>
      <c r="L1602" s="3"/>
      <c r="M1602" s="6"/>
      <c r="N1602" s="690"/>
      <c r="O1602" s="690"/>
      <c r="P1602" s="29"/>
      <c r="Q1602" s="11"/>
      <c r="R1602" s="11"/>
      <c r="S1602" s="11"/>
    </row>
    <row r="1603" spans="1:19" ht="14.25" hidden="1" customHeight="1">
      <c r="A1603" s="3"/>
      <c r="B1603" s="12" t="s">
        <v>4218</v>
      </c>
      <c r="C1603" s="3"/>
      <c r="D1603" s="3"/>
      <c r="E1603" s="12" t="s">
        <v>4217</v>
      </c>
      <c r="F1603" s="3"/>
      <c r="G1603" s="635"/>
      <c r="H1603" s="3"/>
      <c r="I1603" s="5">
        <v>50</v>
      </c>
      <c r="J1603" s="5"/>
      <c r="K1603" s="5"/>
      <c r="L1603" s="3"/>
      <c r="M1603" s="6"/>
      <c r="N1603" s="690"/>
      <c r="O1603" s="690"/>
      <c r="P1603" s="29"/>
      <c r="Q1603" s="11"/>
      <c r="R1603" s="11"/>
      <c r="S1603" s="11"/>
    </row>
    <row r="1604" spans="1:19" ht="14.25" hidden="1" customHeight="1">
      <c r="A1604" s="3"/>
      <c r="B1604" s="12" t="s">
        <v>4219</v>
      </c>
      <c r="C1604" s="3"/>
      <c r="D1604" s="3"/>
      <c r="E1604" s="12" t="s">
        <v>4217</v>
      </c>
      <c r="F1604" s="3"/>
      <c r="G1604" s="635">
        <v>1639.55</v>
      </c>
      <c r="H1604" s="3"/>
      <c r="I1604" s="5">
        <v>50</v>
      </c>
      <c r="J1604" s="5"/>
      <c r="K1604" s="5"/>
      <c r="L1604" s="3"/>
      <c r="M1604" s="6"/>
      <c r="N1604" s="690"/>
      <c r="O1604" s="690"/>
      <c r="P1604" s="29"/>
      <c r="Q1604" s="11"/>
      <c r="R1604" s="11"/>
      <c r="S1604" s="11"/>
    </row>
    <row r="1605" spans="1:19" ht="14.25" hidden="1" customHeight="1">
      <c r="A1605" s="3"/>
      <c r="B1605" s="12" t="s">
        <v>1894</v>
      </c>
      <c r="C1605" s="3"/>
      <c r="D1605" s="3"/>
      <c r="E1605" s="12" t="s">
        <v>4220</v>
      </c>
      <c r="F1605" s="3"/>
      <c r="G1605" s="635"/>
      <c r="H1605" s="3"/>
      <c r="I1605" s="5">
        <v>1</v>
      </c>
      <c r="J1605" s="5"/>
      <c r="K1605" s="5"/>
      <c r="L1605" s="3"/>
      <c r="M1605" s="6"/>
      <c r="N1605" s="690"/>
      <c r="O1605" s="690"/>
      <c r="P1605" s="29"/>
      <c r="Q1605" s="11"/>
      <c r="R1605" s="11"/>
      <c r="S1605" s="11"/>
    </row>
    <row r="1606" spans="1:19" ht="14.25" hidden="1" customHeight="1">
      <c r="A1606" s="3"/>
      <c r="B1606" s="12" t="s">
        <v>4221</v>
      </c>
      <c r="C1606" s="3"/>
      <c r="D1606" s="3"/>
      <c r="E1606" s="12" t="s">
        <v>4220</v>
      </c>
      <c r="F1606" s="3"/>
      <c r="G1606" s="635">
        <v>33.5</v>
      </c>
      <c r="H1606" s="3"/>
      <c r="I1606" s="5">
        <v>1</v>
      </c>
      <c r="J1606" s="5"/>
      <c r="K1606" s="5"/>
      <c r="L1606" s="3"/>
      <c r="M1606" s="6"/>
      <c r="N1606" s="690"/>
      <c r="O1606" s="690"/>
      <c r="P1606" s="29"/>
      <c r="Q1606" s="11"/>
      <c r="R1606" s="11"/>
      <c r="S1606" s="11"/>
    </row>
    <row r="1607" spans="1:19" ht="14.25" hidden="1" customHeight="1">
      <c r="A1607" s="3"/>
      <c r="B1607" s="12" t="s">
        <v>4222</v>
      </c>
      <c r="C1607" s="3"/>
      <c r="D1607" s="3"/>
      <c r="E1607" s="12" t="s">
        <v>4223</v>
      </c>
      <c r="F1607" s="3"/>
      <c r="G1607" s="635"/>
      <c r="H1607" s="3"/>
      <c r="I1607" s="5">
        <v>12</v>
      </c>
      <c r="J1607" s="5"/>
      <c r="K1607" s="5"/>
      <c r="L1607" s="3"/>
      <c r="M1607" s="6"/>
      <c r="N1607" s="690"/>
      <c r="O1607" s="690"/>
      <c r="P1607" s="29"/>
      <c r="Q1607" s="11"/>
      <c r="R1607" s="11"/>
      <c r="S1607" s="11"/>
    </row>
    <row r="1608" spans="1:19" ht="14.25" hidden="1" customHeight="1">
      <c r="A1608" s="3"/>
      <c r="B1608" s="12" t="s">
        <v>1897</v>
      </c>
      <c r="C1608" s="3"/>
      <c r="D1608" s="3"/>
      <c r="E1608" s="12" t="s">
        <v>3379</v>
      </c>
      <c r="F1608" s="3"/>
      <c r="G1608" s="635">
        <v>40.1</v>
      </c>
      <c r="H1608" s="3">
        <v>10</v>
      </c>
      <c r="I1608" s="5">
        <v>1</v>
      </c>
      <c r="J1608" s="5"/>
      <c r="K1608" s="5"/>
      <c r="L1608" s="3"/>
      <c r="M1608" s="6"/>
      <c r="N1608" s="690"/>
      <c r="O1608" s="690"/>
      <c r="P1608" s="29"/>
      <c r="Q1608" s="11"/>
      <c r="R1608" s="11"/>
      <c r="S1608" s="11"/>
    </row>
    <row r="1609" spans="1:19" ht="14.25" hidden="1" customHeight="1">
      <c r="A1609" s="3"/>
      <c r="B1609" s="12" t="s">
        <v>1899</v>
      </c>
      <c r="C1609" s="3"/>
      <c r="D1609" s="3"/>
      <c r="E1609" s="12" t="s">
        <v>3379</v>
      </c>
      <c r="F1609" s="3"/>
      <c r="G1609" s="635">
        <v>40.1</v>
      </c>
      <c r="H1609" s="3">
        <v>3</v>
      </c>
      <c r="I1609" s="5">
        <v>1</v>
      </c>
      <c r="J1609" s="5"/>
      <c r="K1609" s="5"/>
      <c r="L1609" s="3"/>
      <c r="M1609" s="6"/>
      <c r="N1609" s="690"/>
      <c r="O1609" s="690"/>
      <c r="P1609" s="29"/>
      <c r="Q1609" s="11"/>
      <c r="R1609" s="11"/>
      <c r="S1609" s="11"/>
    </row>
    <row r="1610" spans="1:19" ht="14.25" hidden="1" customHeight="1">
      <c r="A1610" s="3"/>
      <c r="B1610" s="12" t="s">
        <v>1901</v>
      </c>
      <c r="C1610" s="3"/>
      <c r="D1610" s="3"/>
      <c r="E1610" s="12" t="s">
        <v>4224</v>
      </c>
      <c r="F1610" s="3"/>
      <c r="G1610" s="635">
        <v>841.75</v>
      </c>
      <c r="H1610" s="3"/>
      <c r="I1610" s="5">
        <v>30</v>
      </c>
      <c r="J1610" s="5"/>
      <c r="K1610" s="5"/>
      <c r="L1610" s="3"/>
      <c r="M1610" s="6"/>
      <c r="N1610" s="690"/>
      <c r="O1610" s="690"/>
      <c r="P1610" s="29"/>
      <c r="Q1610" s="11"/>
      <c r="R1610" s="11"/>
      <c r="S1610" s="11"/>
    </row>
    <row r="1611" spans="1:19" ht="14.25" hidden="1" customHeight="1">
      <c r="A1611" s="3"/>
      <c r="B1611" s="12" t="s">
        <v>4225</v>
      </c>
      <c r="C1611" s="3"/>
      <c r="D1611" s="3"/>
      <c r="E1611" s="12" t="s">
        <v>4226</v>
      </c>
      <c r="F1611" s="3"/>
      <c r="G1611" s="635"/>
      <c r="H1611" s="3"/>
      <c r="I1611" s="5">
        <v>1</v>
      </c>
      <c r="J1611" s="5"/>
      <c r="K1611" s="5"/>
      <c r="L1611" s="3"/>
      <c r="M1611" s="6"/>
      <c r="N1611" s="690"/>
      <c r="O1611" s="690"/>
      <c r="P1611" s="29"/>
      <c r="Q1611" s="11"/>
      <c r="R1611" s="11"/>
      <c r="S1611" s="11"/>
    </row>
    <row r="1612" spans="1:19" ht="14.25" hidden="1" customHeight="1">
      <c r="A1612" s="3"/>
      <c r="B1612" s="12" t="s">
        <v>1942</v>
      </c>
      <c r="C1612" s="3"/>
      <c r="D1612" s="3"/>
      <c r="E1612" s="12" t="s">
        <v>3248</v>
      </c>
      <c r="F1612" s="3"/>
      <c r="G1612" s="635">
        <v>790</v>
      </c>
      <c r="H1612" s="3">
        <v>5</v>
      </c>
      <c r="I1612" s="5">
        <v>50</v>
      </c>
      <c r="J1612" s="5"/>
      <c r="K1612" s="5"/>
      <c r="L1612" s="3"/>
      <c r="M1612" s="6"/>
      <c r="N1612" s="690"/>
      <c r="O1612" s="690"/>
      <c r="P1612" s="29"/>
      <c r="Q1612" s="11"/>
      <c r="R1612" s="11"/>
      <c r="S1612" s="11"/>
    </row>
    <row r="1613" spans="1:19" ht="14.25" hidden="1" customHeight="1">
      <c r="A1613" s="3"/>
      <c r="B1613" s="12" t="s">
        <v>4227</v>
      </c>
      <c r="C1613" s="3"/>
      <c r="D1613" s="3"/>
      <c r="E1613" s="12" t="s">
        <v>4228</v>
      </c>
      <c r="F1613" s="3"/>
      <c r="G1613" s="635">
        <v>35.5</v>
      </c>
      <c r="H1613" s="3"/>
      <c r="I1613" s="5">
        <v>1</v>
      </c>
      <c r="J1613" s="5"/>
      <c r="K1613" s="5"/>
      <c r="L1613" s="3"/>
      <c r="M1613" s="6"/>
      <c r="N1613" s="690"/>
      <c r="O1613" s="690"/>
      <c r="P1613" s="29"/>
      <c r="Q1613" s="11"/>
      <c r="R1613" s="11"/>
      <c r="S1613" s="11"/>
    </row>
    <row r="1614" spans="1:19" ht="14.25" hidden="1" customHeight="1">
      <c r="A1614" s="3"/>
      <c r="B1614" s="12" t="s">
        <v>4229</v>
      </c>
      <c r="C1614" s="3"/>
      <c r="D1614" s="3"/>
      <c r="E1614" s="12" t="s">
        <v>4076</v>
      </c>
      <c r="F1614" s="3"/>
      <c r="G1614" s="635"/>
      <c r="H1614" s="3"/>
      <c r="I1614" s="5">
        <v>1</v>
      </c>
      <c r="J1614" s="5"/>
      <c r="K1614" s="5"/>
      <c r="L1614" s="3"/>
      <c r="M1614" s="6"/>
      <c r="N1614" s="690"/>
      <c r="O1614" s="690"/>
      <c r="P1614" s="29"/>
      <c r="Q1614" s="11"/>
      <c r="R1614" s="11"/>
      <c r="S1614" s="11"/>
    </row>
    <row r="1615" spans="1:19" ht="14.25" hidden="1" customHeight="1">
      <c r="A1615" s="3"/>
      <c r="B1615" s="12" t="s">
        <v>4230</v>
      </c>
      <c r="C1615" s="3"/>
      <c r="D1615" s="3"/>
      <c r="E1615" s="12" t="s">
        <v>3380</v>
      </c>
      <c r="F1615" s="3"/>
      <c r="G1615" s="635">
        <v>912.2</v>
      </c>
      <c r="H1615" s="3"/>
      <c r="I1615" s="5">
        <v>30</v>
      </c>
      <c r="J1615" s="5"/>
      <c r="K1615" s="5"/>
      <c r="L1615" s="3"/>
      <c r="M1615" s="6"/>
      <c r="N1615" s="690"/>
      <c r="O1615" s="690"/>
      <c r="P1615" s="29"/>
      <c r="Q1615" s="11"/>
      <c r="R1615" s="11"/>
      <c r="S1615" s="11"/>
    </row>
    <row r="1616" spans="1:19" ht="14.25" hidden="1" customHeight="1">
      <c r="A1616" s="3"/>
      <c r="B1616" s="12" t="s">
        <v>1989</v>
      </c>
      <c r="C1616" s="3"/>
      <c r="D1616" s="3"/>
      <c r="E1616" s="12" t="s">
        <v>3380</v>
      </c>
      <c r="F1616" s="3"/>
      <c r="G1616" s="635">
        <v>920.35</v>
      </c>
      <c r="H1616" s="3">
        <v>30</v>
      </c>
      <c r="I1616" s="5">
        <v>30</v>
      </c>
      <c r="J1616" s="5"/>
      <c r="K1616" s="5"/>
      <c r="L1616" s="3"/>
      <c r="M1616" s="6"/>
      <c r="N1616" s="690"/>
      <c r="O1616" s="690"/>
      <c r="P1616" s="29"/>
      <c r="Q1616" s="11"/>
      <c r="R1616" s="11"/>
      <c r="S1616" s="11"/>
    </row>
    <row r="1617" spans="1:19" ht="14.25" hidden="1" customHeight="1">
      <c r="A1617" s="3"/>
      <c r="B1617" s="12" t="s">
        <v>1993</v>
      </c>
      <c r="C1617" s="3"/>
      <c r="D1617" s="3"/>
      <c r="E1617" s="12" t="s">
        <v>3276</v>
      </c>
      <c r="F1617" s="3"/>
      <c r="G1617" s="635">
        <v>684.25</v>
      </c>
      <c r="H1617" s="3">
        <v>50</v>
      </c>
      <c r="I1617" s="5">
        <v>50</v>
      </c>
      <c r="J1617" s="5"/>
      <c r="K1617" s="5"/>
      <c r="L1617" s="3"/>
      <c r="M1617" s="6"/>
      <c r="N1617" s="690"/>
      <c r="O1617" s="690"/>
      <c r="P1617" s="29"/>
      <c r="Q1617" s="11"/>
      <c r="R1617" s="11"/>
      <c r="S1617" s="11"/>
    </row>
    <row r="1618" spans="1:19" ht="14.25" hidden="1" customHeight="1">
      <c r="A1618" s="3"/>
      <c r="B1618" s="12" t="s">
        <v>1994</v>
      </c>
      <c r="C1618" s="3"/>
      <c r="D1618" s="3"/>
      <c r="E1618" s="12" t="s">
        <v>3276</v>
      </c>
      <c r="F1618" s="3"/>
      <c r="G1618" s="635">
        <v>684.25</v>
      </c>
      <c r="H1618" s="3"/>
      <c r="I1618" s="5">
        <v>50</v>
      </c>
      <c r="J1618" s="5"/>
      <c r="K1618" s="5"/>
      <c r="L1618" s="3"/>
      <c r="M1618" s="6"/>
      <c r="N1618" s="690"/>
      <c r="O1618" s="690"/>
      <c r="P1618" s="29"/>
      <c r="Q1618" s="11"/>
      <c r="R1618" s="11"/>
      <c r="S1618" s="11"/>
    </row>
    <row r="1619" spans="1:19" ht="14.25" hidden="1" customHeight="1">
      <c r="A1619" s="3"/>
      <c r="B1619" s="12" t="s">
        <v>1995</v>
      </c>
      <c r="C1619" s="3"/>
      <c r="D1619" s="3"/>
      <c r="E1619" s="12" t="s">
        <v>3276</v>
      </c>
      <c r="F1619" s="3"/>
      <c r="G1619" s="635"/>
      <c r="H1619" s="3"/>
      <c r="I1619" s="5">
        <v>50</v>
      </c>
      <c r="J1619" s="5"/>
      <c r="K1619" s="5"/>
      <c r="L1619" s="3"/>
      <c r="M1619" s="6"/>
      <c r="N1619" s="690"/>
      <c r="O1619" s="690"/>
      <c r="P1619" s="29"/>
      <c r="Q1619" s="11"/>
      <c r="R1619" s="11"/>
      <c r="S1619" s="11"/>
    </row>
    <row r="1620" spans="1:19" ht="14.25" hidden="1" customHeight="1">
      <c r="A1620" s="3"/>
      <c r="B1620" s="12" t="s">
        <v>4231</v>
      </c>
      <c r="C1620" s="3"/>
      <c r="D1620" s="3"/>
      <c r="E1620" s="12" t="s">
        <v>1161</v>
      </c>
      <c r="F1620" s="3"/>
      <c r="G1620" s="635"/>
      <c r="H1620" s="3"/>
      <c r="I1620" s="5">
        <v>1</v>
      </c>
      <c r="J1620" s="5"/>
      <c r="K1620" s="5"/>
      <c r="L1620" s="3"/>
      <c r="M1620" s="6"/>
      <c r="N1620" s="690"/>
      <c r="O1620" s="690"/>
      <c r="P1620" s="29"/>
      <c r="Q1620" s="11"/>
      <c r="R1620" s="11"/>
      <c r="S1620" s="11"/>
    </row>
    <row r="1621" spans="1:19" ht="14.25" hidden="1" customHeight="1">
      <c r="A1621" s="3"/>
      <c r="B1621" s="12" t="s">
        <v>4232</v>
      </c>
      <c r="C1621" s="3"/>
      <c r="D1621" s="3"/>
      <c r="E1621" s="12" t="s">
        <v>4233</v>
      </c>
      <c r="F1621" s="3"/>
      <c r="G1621" s="635"/>
      <c r="H1621" s="3"/>
      <c r="I1621" s="5">
        <v>50</v>
      </c>
      <c r="J1621" s="5"/>
      <c r="K1621" s="5"/>
      <c r="L1621" s="3"/>
      <c r="M1621" s="6"/>
      <c r="N1621" s="690"/>
      <c r="O1621" s="690"/>
      <c r="P1621" s="29"/>
      <c r="Q1621" s="11"/>
      <c r="R1621" s="11"/>
      <c r="S1621" s="11"/>
    </row>
    <row r="1622" spans="1:19" ht="14.25" hidden="1" customHeight="1">
      <c r="A1622" s="3"/>
      <c r="B1622" s="12" t="s">
        <v>2000</v>
      </c>
      <c r="C1622" s="3"/>
      <c r="D1622" s="3"/>
      <c r="E1622" s="12" t="s">
        <v>3381</v>
      </c>
      <c r="F1622" s="3"/>
      <c r="G1622" s="635">
        <v>603.35</v>
      </c>
      <c r="H1622" s="3">
        <v>100</v>
      </c>
      <c r="I1622" s="5">
        <v>100</v>
      </c>
      <c r="J1622" s="5"/>
      <c r="K1622" s="5"/>
      <c r="L1622" s="3"/>
      <c r="M1622" s="6"/>
      <c r="N1622" s="690"/>
      <c r="O1622" s="690"/>
      <c r="P1622" s="29"/>
      <c r="Q1622" s="11"/>
      <c r="R1622" s="11"/>
      <c r="S1622" s="11"/>
    </row>
    <row r="1623" spans="1:19" ht="14.25" hidden="1" customHeight="1">
      <c r="A1623" s="3"/>
      <c r="B1623" s="12" t="s">
        <v>2000</v>
      </c>
      <c r="C1623" s="3"/>
      <c r="D1623" s="3"/>
      <c r="E1623" s="12" t="s">
        <v>4233</v>
      </c>
      <c r="F1623" s="3"/>
      <c r="G1623" s="635">
        <v>754.2</v>
      </c>
      <c r="H1623" s="3"/>
      <c r="I1623" s="5">
        <v>50</v>
      </c>
      <c r="J1623" s="5"/>
      <c r="K1623" s="5"/>
      <c r="L1623" s="3"/>
      <c r="M1623" s="6"/>
      <c r="N1623" s="690"/>
      <c r="O1623" s="690"/>
      <c r="P1623" s="29"/>
      <c r="Q1623" s="11"/>
      <c r="R1623" s="11"/>
      <c r="S1623" s="11"/>
    </row>
    <row r="1624" spans="1:19" ht="14.25" hidden="1" customHeight="1">
      <c r="A1624" s="3"/>
      <c r="B1624" s="12" t="s">
        <v>4234</v>
      </c>
      <c r="C1624" s="3"/>
      <c r="D1624" s="3"/>
      <c r="E1624" s="12" t="s">
        <v>4233</v>
      </c>
      <c r="F1624" s="3"/>
      <c r="G1624" s="635"/>
      <c r="H1624" s="3"/>
      <c r="I1624" s="5">
        <v>50</v>
      </c>
      <c r="J1624" s="5"/>
      <c r="K1624" s="5"/>
      <c r="L1624" s="3"/>
      <c r="M1624" s="6"/>
      <c r="N1624" s="690"/>
      <c r="O1624" s="690"/>
      <c r="P1624" s="29"/>
      <c r="Q1624" s="11"/>
      <c r="R1624" s="11"/>
      <c r="S1624" s="11"/>
    </row>
    <row r="1625" spans="1:19" ht="14.25" hidden="1" customHeight="1">
      <c r="A1625" s="3"/>
      <c r="B1625" s="12" t="s">
        <v>2005</v>
      </c>
      <c r="C1625" s="3"/>
      <c r="D1625" s="3"/>
      <c r="E1625" s="12" t="s">
        <v>3279</v>
      </c>
      <c r="F1625" s="3"/>
      <c r="G1625" s="635"/>
      <c r="H1625" s="3"/>
      <c r="I1625" s="5">
        <v>10</v>
      </c>
      <c r="J1625" s="5"/>
      <c r="K1625" s="5"/>
      <c r="L1625" s="3"/>
      <c r="M1625" s="6"/>
      <c r="N1625" s="690"/>
      <c r="O1625" s="690"/>
      <c r="P1625" s="29"/>
      <c r="Q1625" s="11"/>
      <c r="R1625" s="11"/>
      <c r="S1625" s="11"/>
    </row>
    <row r="1626" spans="1:19" ht="14.25" hidden="1" customHeight="1">
      <c r="A1626" s="3"/>
      <c r="B1626" s="12" t="s">
        <v>2007</v>
      </c>
      <c r="C1626" s="3"/>
      <c r="D1626" s="3"/>
      <c r="E1626" s="12" t="s">
        <v>3279</v>
      </c>
      <c r="F1626" s="3"/>
      <c r="G1626" s="635">
        <v>62.9</v>
      </c>
      <c r="H1626" s="3">
        <v>60</v>
      </c>
      <c r="I1626" s="5">
        <v>10</v>
      </c>
      <c r="J1626" s="5"/>
      <c r="K1626" s="5"/>
      <c r="L1626" s="3"/>
      <c r="M1626" s="6"/>
      <c r="N1626" s="690"/>
      <c r="O1626" s="690"/>
      <c r="P1626" s="29"/>
      <c r="Q1626" s="11"/>
      <c r="R1626" s="11"/>
      <c r="S1626" s="11"/>
    </row>
    <row r="1627" spans="1:19" ht="14.25" hidden="1" customHeight="1">
      <c r="A1627" s="3"/>
      <c r="B1627" s="12" t="s">
        <v>2008</v>
      </c>
      <c r="C1627" s="3"/>
      <c r="D1627" s="3"/>
      <c r="E1627" s="12" t="s">
        <v>3279</v>
      </c>
      <c r="F1627" s="3"/>
      <c r="G1627" s="635">
        <v>61.7</v>
      </c>
      <c r="H1627" s="3">
        <v>30</v>
      </c>
      <c r="I1627" s="5">
        <v>10</v>
      </c>
      <c r="J1627" s="5"/>
      <c r="K1627" s="5"/>
      <c r="L1627" s="3"/>
      <c r="M1627" s="6"/>
      <c r="N1627" s="690"/>
      <c r="O1627" s="690"/>
      <c r="P1627" s="29"/>
      <c r="Q1627" s="11"/>
      <c r="R1627" s="11"/>
      <c r="S1627" s="11"/>
    </row>
    <row r="1628" spans="1:19" ht="14.25" hidden="1" customHeight="1">
      <c r="A1628" s="3"/>
      <c r="B1628" s="12" t="s">
        <v>2011</v>
      </c>
      <c r="C1628" s="3"/>
      <c r="D1628" s="3"/>
      <c r="E1628" s="12" t="s">
        <v>3279</v>
      </c>
      <c r="F1628" s="3"/>
      <c r="G1628" s="635">
        <v>61.4</v>
      </c>
      <c r="H1628" s="3">
        <v>30</v>
      </c>
      <c r="I1628" s="5">
        <v>10</v>
      </c>
      <c r="J1628" s="5"/>
      <c r="K1628" s="5"/>
      <c r="L1628" s="3"/>
      <c r="M1628" s="6"/>
      <c r="N1628" s="690"/>
      <c r="O1628" s="690"/>
      <c r="P1628" s="29"/>
      <c r="Q1628" s="11"/>
      <c r="R1628" s="11"/>
      <c r="S1628" s="11"/>
    </row>
    <row r="1629" spans="1:19" ht="14.25" hidden="1" customHeight="1">
      <c r="A1629" s="3"/>
      <c r="B1629" s="12" t="s">
        <v>2009</v>
      </c>
      <c r="C1629" s="3"/>
      <c r="D1629" s="3"/>
      <c r="E1629" s="12" t="s">
        <v>3382</v>
      </c>
      <c r="F1629" s="3"/>
      <c r="G1629" s="635">
        <v>17.899999999999999</v>
      </c>
      <c r="H1629" s="3">
        <v>3</v>
      </c>
      <c r="I1629" s="5">
        <v>1</v>
      </c>
      <c r="J1629" s="5"/>
      <c r="K1629" s="5"/>
      <c r="L1629" s="3"/>
      <c r="M1629" s="6"/>
      <c r="N1629" s="690"/>
      <c r="O1629" s="690"/>
      <c r="P1629" s="29"/>
      <c r="Q1629" s="11"/>
      <c r="R1629" s="11"/>
      <c r="S1629" s="11"/>
    </row>
    <row r="1630" spans="1:19" ht="14.25" hidden="1" customHeight="1">
      <c r="A1630" s="3"/>
      <c r="B1630" s="12" t="s">
        <v>4235</v>
      </c>
      <c r="C1630" s="3"/>
      <c r="D1630" s="3"/>
      <c r="E1630" s="12" t="s">
        <v>3382</v>
      </c>
      <c r="F1630" s="3"/>
      <c r="G1630" s="635">
        <v>16.399999999999999</v>
      </c>
      <c r="H1630" s="3"/>
      <c r="I1630" s="5">
        <v>1</v>
      </c>
      <c r="J1630" s="5"/>
      <c r="K1630" s="5"/>
      <c r="L1630" s="3"/>
      <c r="M1630" s="6"/>
      <c r="N1630" s="690"/>
      <c r="O1630" s="690"/>
      <c r="P1630" s="29"/>
      <c r="Q1630" s="11"/>
      <c r="R1630" s="11"/>
      <c r="S1630" s="11"/>
    </row>
    <row r="1631" spans="1:19" ht="14.25" hidden="1" customHeight="1">
      <c r="A1631" s="3"/>
      <c r="B1631" s="12" t="s">
        <v>4236</v>
      </c>
      <c r="C1631" s="3"/>
      <c r="D1631" s="3"/>
      <c r="E1631" s="12" t="s">
        <v>3382</v>
      </c>
      <c r="F1631" s="3"/>
      <c r="G1631" s="635">
        <v>17.600000000000001</v>
      </c>
      <c r="H1631" s="3"/>
      <c r="I1631" s="5">
        <v>1</v>
      </c>
      <c r="J1631" s="5"/>
      <c r="K1631" s="5"/>
      <c r="L1631" s="3"/>
      <c r="M1631" s="6"/>
      <c r="N1631" s="690"/>
      <c r="O1631" s="690"/>
      <c r="P1631" s="29"/>
      <c r="Q1631" s="11"/>
      <c r="R1631" s="11"/>
      <c r="S1631" s="11"/>
    </row>
    <row r="1632" spans="1:19" ht="14.25" hidden="1" customHeight="1">
      <c r="A1632" s="3"/>
      <c r="B1632" s="12" t="s">
        <v>2012</v>
      </c>
      <c r="C1632" s="3"/>
      <c r="D1632" s="3"/>
      <c r="E1632" s="12" t="s">
        <v>2838</v>
      </c>
      <c r="F1632" s="3"/>
      <c r="G1632" s="635">
        <v>12.1</v>
      </c>
      <c r="H1632" s="3">
        <v>31</v>
      </c>
      <c r="I1632" s="5">
        <v>1</v>
      </c>
      <c r="J1632" s="5"/>
      <c r="K1632" s="5"/>
      <c r="L1632" s="3"/>
      <c r="M1632" s="6"/>
      <c r="N1632" s="690"/>
      <c r="O1632" s="690"/>
      <c r="P1632" s="29"/>
      <c r="Q1632" s="11"/>
      <c r="R1632" s="11"/>
      <c r="S1632" s="11"/>
    </row>
    <row r="1633" spans="1:19" ht="14.25" hidden="1" customHeight="1">
      <c r="A1633" s="3"/>
      <c r="B1633" s="12" t="s">
        <v>4237</v>
      </c>
      <c r="C1633" s="3"/>
      <c r="D1633" s="3"/>
      <c r="E1633" s="12" t="s">
        <v>4238</v>
      </c>
      <c r="F1633" s="3"/>
      <c r="G1633" s="635"/>
      <c r="H1633" s="3"/>
      <c r="I1633" s="5">
        <v>12</v>
      </c>
      <c r="J1633" s="5"/>
      <c r="K1633" s="5"/>
      <c r="L1633" s="3"/>
      <c r="M1633" s="6"/>
      <c r="N1633" s="690"/>
      <c r="O1633" s="690"/>
      <c r="P1633" s="29"/>
      <c r="Q1633" s="11"/>
      <c r="R1633" s="11"/>
      <c r="S1633" s="11"/>
    </row>
    <row r="1634" spans="1:19" ht="14.25" hidden="1" customHeight="1">
      <c r="A1634" s="3"/>
      <c r="B1634" s="12" t="s">
        <v>4239</v>
      </c>
      <c r="C1634" s="3"/>
      <c r="D1634" s="3"/>
      <c r="E1634" s="12" t="s">
        <v>4240</v>
      </c>
      <c r="F1634" s="3"/>
      <c r="G1634" s="635">
        <v>84</v>
      </c>
      <c r="H1634" s="3"/>
      <c r="I1634" s="5">
        <v>1</v>
      </c>
      <c r="J1634" s="5"/>
      <c r="K1634" s="5"/>
      <c r="L1634" s="3"/>
      <c r="M1634" s="6"/>
      <c r="N1634" s="690"/>
      <c r="O1634" s="690"/>
      <c r="P1634" s="29"/>
      <c r="Q1634" s="11"/>
      <c r="R1634" s="11"/>
      <c r="S1634" s="11"/>
    </row>
    <row r="1635" spans="1:19" ht="14.25" hidden="1" customHeight="1">
      <c r="A1635" s="3"/>
      <c r="B1635" s="12" t="s">
        <v>4239</v>
      </c>
      <c r="C1635" s="3"/>
      <c r="D1635" s="3"/>
      <c r="E1635" s="12" t="s">
        <v>4238</v>
      </c>
      <c r="F1635" s="3"/>
      <c r="G1635" s="635">
        <v>508.8</v>
      </c>
      <c r="H1635" s="3"/>
      <c r="I1635" s="5">
        <v>12</v>
      </c>
      <c r="J1635" s="5"/>
      <c r="K1635" s="5"/>
      <c r="L1635" s="3"/>
      <c r="M1635" s="6"/>
      <c r="N1635" s="690"/>
      <c r="O1635" s="690"/>
      <c r="P1635" s="29"/>
      <c r="Q1635" s="11"/>
      <c r="R1635" s="11"/>
      <c r="S1635" s="11"/>
    </row>
    <row r="1636" spans="1:19" ht="14.25" hidden="1" customHeight="1">
      <c r="A1636" s="3"/>
      <c r="B1636" s="12" t="s">
        <v>4241</v>
      </c>
      <c r="C1636" s="3"/>
      <c r="D1636" s="3"/>
      <c r="E1636" s="12" t="s">
        <v>4238</v>
      </c>
      <c r="F1636" s="3"/>
      <c r="G1636" s="635"/>
      <c r="H1636" s="3"/>
      <c r="I1636" s="5">
        <v>12</v>
      </c>
      <c r="J1636" s="5"/>
      <c r="K1636" s="5"/>
      <c r="L1636" s="3"/>
      <c r="M1636" s="6"/>
      <c r="N1636" s="690"/>
      <c r="O1636" s="690"/>
      <c r="P1636" s="29"/>
      <c r="Q1636" s="11"/>
      <c r="R1636" s="11"/>
      <c r="S1636" s="11"/>
    </row>
    <row r="1637" spans="1:19" ht="14.25" hidden="1" customHeight="1">
      <c r="A1637" s="3"/>
      <c r="B1637" s="12" t="s">
        <v>2022</v>
      </c>
      <c r="C1637" s="3"/>
      <c r="D1637" s="3"/>
      <c r="E1637" s="12" t="s">
        <v>3253</v>
      </c>
      <c r="F1637" s="3"/>
      <c r="G1637" s="635">
        <v>74.3</v>
      </c>
      <c r="H1637" s="3"/>
      <c r="I1637" s="5">
        <v>10</v>
      </c>
      <c r="J1637" s="5"/>
      <c r="K1637" s="5"/>
      <c r="L1637" s="3"/>
      <c r="M1637" s="6"/>
      <c r="N1637" s="690"/>
      <c r="O1637" s="690"/>
      <c r="P1637" s="29"/>
      <c r="Q1637" s="11"/>
      <c r="R1637" s="11"/>
      <c r="S1637" s="11"/>
    </row>
    <row r="1638" spans="1:19" ht="14.25" hidden="1" customHeight="1">
      <c r="A1638" s="3"/>
      <c r="B1638" s="12" t="s">
        <v>2026</v>
      </c>
      <c r="C1638" s="3"/>
      <c r="D1638" s="3"/>
      <c r="E1638" s="12" t="s">
        <v>3383</v>
      </c>
      <c r="F1638" s="3"/>
      <c r="G1638" s="635">
        <v>74.3</v>
      </c>
      <c r="H1638" s="3">
        <v>2</v>
      </c>
      <c r="I1638" s="5">
        <v>10</v>
      </c>
      <c r="J1638" s="5"/>
      <c r="K1638" s="5"/>
      <c r="L1638" s="3"/>
      <c r="M1638" s="6"/>
      <c r="N1638" s="690"/>
      <c r="O1638" s="690"/>
      <c r="P1638" s="29"/>
      <c r="Q1638" s="11"/>
      <c r="R1638" s="11"/>
      <c r="S1638" s="11"/>
    </row>
    <row r="1639" spans="1:19" ht="14.25" hidden="1" customHeight="1">
      <c r="A1639" s="3"/>
      <c r="B1639" s="12" t="s">
        <v>2020</v>
      </c>
      <c r="C1639" s="3"/>
      <c r="D1639" s="3"/>
      <c r="E1639" s="12" t="s">
        <v>3383</v>
      </c>
      <c r="F1639" s="3"/>
      <c r="G1639" s="635">
        <v>74.3</v>
      </c>
      <c r="H1639" s="3">
        <v>30</v>
      </c>
      <c r="I1639" s="5">
        <v>10</v>
      </c>
      <c r="J1639" s="5"/>
      <c r="K1639" s="5"/>
      <c r="L1639" s="3"/>
      <c r="M1639" s="6"/>
      <c r="N1639" s="690"/>
      <c r="O1639" s="690"/>
      <c r="P1639" s="29"/>
      <c r="Q1639" s="11"/>
      <c r="R1639" s="11"/>
      <c r="S1639" s="11"/>
    </row>
    <row r="1640" spans="1:19" ht="14.25" hidden="1" customHeight="1">
      <c r="A1640" s="3"/>
      <c r="B1640" s="12" t="s">
        <v>2024</v>
      </c>
      <c r="C1640" s="3"/>
      <c r="D1640" s="3"/>
      <c r="E1640" s="12" t="s">
        <v>3253</v>
      </c>
      <c r="F1640" s="3"/>
      <c r="G1640" s="635"/>
      <c r="H1640" s="3"/>
      <c r="I1640" s="5">
        <v>10</v>
      </c>
      <c r="J1640" s="5"/>
      <c r="K1640" s="5"/>
      <c r="L1640" s="3"/>
      <c r="M1640" s="6"/>
      <c r="N1640" s="690"/>
      <c r="O1640" s="690"/>
      <c r="P1640" s="29"/>
      <c r="Q1640" s="11"/>
      <c r="R1640" s="11"/>
      <c r="S1640" s="11"/>
    </row>
    <row r="1641" spans="1:19" ht="14.25" hidden="1" customHeight="1">
      <c r="A1641" s="3"/>
      <c r="B1641" s="12" t="s">
        <v>2060</v>
      </c>
      <c r="C1641" s="3"/>
      <c r="D1641" s="3"/>
      <c r="E1641" s="12" t="s">
        <v>4242</v>
      </c>
      <c r="F1641" s="3"/>
      <c r="G1641" s="635"/>
      <c r="H1641" s="3"/>
      <c r="I1641" s="5">
        <v>10</v>
      </c>
      <c r="J1641" s="5"/>
      <c r="K1641" s="5"/>
      <c r="L1641" s="3"/>
      <c r="M1641" s="6"/>
      <c r="N1641" s="690"/>
      <c r="O1641" s="690"/>
      <c r="P1641" s="29"/>
      <c r="Q1641" s="11"/>
      <c r="R1641" s="11"/>
      <c r="S1641" s="11"/>
    </row>
    <row r="1642" spans="1:19" ht="14.25" hidden="1" customHeight="1">
      <c r="A1642" s="3"/>
      <c r="B1642" s="12" t="s">
        <v>4243</v>
      </c>
      <c r="C1642" s="3"/>
      <c r="D1642" s="3"/>
      <c r="E1642" s="12" t="s">
        <v>4244</v>
      </c>
      <c r="F1642" s="3"/>
      <c r="G1642" s="635">
        <v>59.2</v>
      </c>
      <c r="H1642" s="3"/>
      <c r="I1642" s="5">
        <v>10</v>
      </c>
      <c r="J1642" s="5"/>
      <c r="K1642" s="5"/>
      <c r="L1642" s="3"/>
      <c r="M1642" s="6"/>
      <c r="N1642" s="690"/>
      <c r="O1642" s="690"/>
      <c r="P1642" s="29"/>
      <c r="Q1642" s="11"/>
      <c r="R1642" s="11"/>
      <c r="S1642" s="11"/>
    </row>
    <row r="1643" spans="1:19" ht="14.25" hidden="1" customHeight="1">
      <c r="A1643" s="3"/>
      <c r="B1643" s="12" t="s">
        <v>4245</v>
      </c>
      <c r="C1643" s="3"/>
      <c r="D1643" s="3"/>
      <c r="E1643" s="12" t="s">
        <v>4246</v>
      </c>
      <c r="F1643" s="3"/>
      <c r="G1643" s="635">
        <v>59.2</v>
      </c>
      <c r="H1643" s="3"/>
      <c r="I1643" s="5">
        <v>10</v>
      </c>
      <c r="J1643" s="5"/>
      <c r="K1643" s="5"/>
      <c r="L1643" s="3"/>
      <c r="M1643" s="6"/>
      <c r="N1643" s="690"/>
      <c r="O1643" s="690"/>
      <c r="P1643" s="29"/>
      <c r="Q1643" s="11"/>
      <c r="R1643" s="11"/>
      <c r="S1643" s="11"/>
    </row>
    <row r="1644" spans="1:19" ht="14.25" hidden="1" customHeight="1">
      <c r="A1644" s="3"/>
      <c r="B1644" s="12" t="s">
        <v>4247</v>
      </c>
      <c r="C1644" s="3"/>
      <c r="D1644" s="3"/>
      <c r="E1644" s="12" t="s">
        <v>4246</v>
      </c>
      <c r="F1644" s="3"/>
      <c r="G1644" s="635">
        <v>59.2</v>
      </c>
      <c r="H1644" s="3"/>
      <c r="I1644" s="5">
        <v>10</v>
      </c>
      <c r="J1644" s="5"/>
      <c r="K1644" s="5"/>
      <c r="L1644" s="3"/>
      <c r="M1644" s="6"/>
      <c r="N1644" s="690"/>
      <c r="O1644" s="690"/>
      <c r="P1644" s="29"/>
      <c r="Q1644" s="11"/>
      <c r="R1644" s="11"/>
      <c r="S1644" s="11"/>
    </row>
    <row r="1645" spans="1:19" ht="14.25" hidden="1" customHeight="1">
      <c r="A1645" s="3"/>
      <c r="B1645" s="12" t="s">
        <v>4248</v>
      </c>
      <c r="C1645" s="3"/>
      <c r="D1645" s="3"/>
      <c r="E1645" s="12" t="s">
        <v>4244</v>
      </c>
      <c r="F1645" s="3"/>
      <c r="G1645" s="635">
        <v>59.2</v>
      </c>
      <c r="H1645" s="3"/>
      <c r="I1645" s="5">
        <v>10</v>
      </c>
      <c r="J1645" s="5"/>
      <c r="K1645" s="5"/>
      <c r="L1645" s="3"/>
      <c r="M1645" s="6"/>
      <c r="N1645" s="690"/>
      <c r="O1645" s="690"/>
      <c r="P1645" s="29"/>
      <c r="Q1645" s="11"/>
      <c r="R1645" s="11"/>
      <c r="S1645" s="11"/>
    </row>
    <row r="1646" spans="1:19" ht="14.25" hidden="1" customHeight="1">
      <c r="A1646" s="3"/>
      <c r="B1646" s="12" t="s">
        <v>4249</v>
      </c>
      <c r="C1646" s="3"/>
      <c r="D1646" s="3"/>
      <c r="E1646" s="12" t="s">
        <v>4244</v>
      </c>
      <c r="F1646" s="3"/>
      <c r="G1646" s="635">
        <v>59.2</v>
      </c>
      <c r="H1646" s="3"/>
      <c r="I1646" s="5">
        <v>10</v>
      </c>
      <c r="J1646" s="5"/>
      <c r="K1646" s="5"/>
      <c r="L1646" s="3"/>
      <c r="M1646" s="6"/>
      <c r="N1646" s="690"/>
      <c r="O1646" s="690"/>
      <c r="P1646" s="29"/>
      <c r="Q1646" s="11"/>
      <c r="R1646" s="11"/>
      <c r="S1646" s="11"/>
    </row>
    <row r="1647" spans="1:19" ht="14.25" hidden="1" customHeight="1">
      <c r="A1647" s="3"/>
      <c r="B1647" s="12" t="s">
        <v>4250</v>
      </c>
      <c r="C1647" s="3"/>
      <c r="D1647" s="3"/>
      <c r="E1647" s="12" t="s">
        <v>4244</v>
      </c>
      <c r="F1647" s="3"/>
      <c r="G1647" s="635"/>
      <c r="H1647" s="3"/>
      <c r="I1647" s="5">
        <v>10</v>
      </c>
      <c r="J1647" s="5"/>
      <c r="K1647" s="5"/>
      <c r="L1647" s="3"/>
      <c r="M1647" s="6"/>
      <c r="N1647" s="690"/>
      <c r="O1647" s="690"/>
      <c r="P1647" s="29"/>
      <c r="Q1647" s="11"/>
      <c r="R1647" s="11"/>
      <c r="S1647" s="11"/>
    </row>
    <row r="1648" spans="1:19" ht="14.25" hidden="1" customHeight="1">
      <c r="A1648" s="3"/>
      <c r="B1648" s="12" t="s">
        <v>4251</v>
      </c>
      <c r="C1648" s="3"/>
      <c r="D1648" s="3"/>
      <c r="E1648" s="12" t="s">
        <v>4244</v>
      </c>
      <c r="F1648" s="3"/>
      <c r="G1648" s="635">
        <v>59.2</v>
      </c>
      <c r="H1648" s="3"/>
      <c r="I1648" s="5">
        <v>10</v>
      </c>
      <c r="J1648" s="5"/>
      <c r="K1648" s="5"/>
      <c r="L1648" s="3"/>
      <c r="M1648" s="6"/>
      <c r="N1648" s="690"/>
      <c r="O1648" s="690"/>
      <c r="P1648" s="29"/>
      <c r="Q1648" s="11"/>
      <c r="R1648" s="11"/>
      <c r="S1648" s="11"/>
    </row>
    <row r="1649" spans="1:19" ht="14.25" hidden="1" customHeight="1">
      <c r="A1649" s="3"/>
      <c r="B1649" s="12" t="s">
        <v>4252</v>
      </c>
      <c r="C1649" s="3"/>
      <c r="D1649" s="3"/>
      <c r="E1649" s="12" t="s">
        <v>4253</v>
      </c>
      <c r="F1649" s="3"/>
      <c r="G1649" s="635"/>
      <c r="H1649" s="3"/>
      <c r="I1649" s="5">
        <v>50</v>
      </c>
      <c r="J1649" s="5"/>
      <c r="K1649" s="5"/>
      <c r="L1649" s="3"/>
      <c r="M1649" s="6"/>
      <c r="N1649" s="690"/>
      <c r="O1649" s="690"/>
      <c r="P1649" s="29"/>
      <c r="Q1649" s="11"/>
      <c r="R1649" s="11"/>
      <c r="S1649" s="11"/>
    </row>
    <row r="1650" spans="1:19" ht="14.25" hidden="1" customHeight="1">
      <c r="A1650" s="3"/>
      <c r="B1650" s="12" t="s">
        <v>4254</v>
      </c>
      <c r="C1650" s="3"/>
      <c r="D1650" s="3"/>
      <c r="E1650" s="12" t="s">
        <v>3384</v>
      </c>
      <c r="F1650" s="3"/>
      <c r="G1650" s="635">
        <v>632.65</v>
      </c>
      <c r="H1650" s="3"/>
      <c r="I1650" s="5">
        <v>60</v>
      </c>
      <c r="J1650" s="5"/>
      <c r="K1650" s="5"/>
      <c r="L1650" s="3"/>
      <c r="M1650" s="6"/>
      <c r="N1650" s="690"/>
      <c r="O1650" s="690"/>
      <c r="P1650" s="29"/>
      <c r="Q1650" s="11"/>
      <c r="R1650" s="11"/>
      <c r="S1650" s="11"/>
    </row>
    <row r="1651" spans="1:19" ht="14.25" hidden="1" customHeight="1">
      <c r="A1651" s="3"/>
      <c r="B1651" s="12" t="s">
        <v>2096</v>
      </c>
      <c r="C1651" s="3"/>
      <c r="D1651" s="3"/>
      <c r="E1651" s="12" t="s">
        <v>3384</v>
      </c>
      <c r="F1651" s="3"/>
      <c r="G1651" s="635">
        <v>648</v>
      </c>
      <c r="H1651" s="3">
        <v>24</v>
      </c>
      <c r="I1651" s="5">
        <v>60</v>
      </c>
      <c r="J1651" s="5"/>
      <c r="K1651" s="5"/>
      <c r="L1651" s="3"/>
      <c r="M1651" s="6"/>
      <c r="N1651" s="690"/>
      <c r="O1651" s="690"/>
      <c r="P1651" s="29"/>
      <c r="Q1651" s="11"/>
      <c r="R1651" s="11"/>
      <c r="S1651" s="11"/>
    </row>
    <row r="1652" spans="1:19" ht="14.25" hidden="1" customHeight="1">
      <c r="A1652" s="3"/>
      <c r="B1652" s="12" t="s">
        <v>4255</v>
      </c>
      <c r="C1652" s="3"/>
      <c r="D1652" s="3"/>
      <c r="E1652" s="12" t="s">
        <v>4256</v>
      </c>
      <c r="F1652" s="3"/>
      <c r="G1652" s="635">
        <v>1.5</v>
      </c>
      <c r="H1652" s="3"/>
      <c r="I1652" s="5">
        <v>1</v>
      </c>
      <c r="J1652" s="5"/>
      <c r="K1652" s="5"/>
      <c r="L1652" s="3"/>
      <c r="M1652" s="6"/>
      <c r="N1652" s="690"/>
      <c r="O1652" s="690"/>
      <c r="P1652" s="29"/>
      <c r="Q1652" s="11"/>
      <c r="R1652" s="11"/>
      <c r="S1652" s="11"/>
    </row>
    <row r="1653" spans="1:19" ht="14.25" hidden="1" customHeight="1">
      <c r="A1653" s="3"/>
      <c r="B1653" s="12" t="s">
        <v>2099</v>
      </c>
      <c r="C1653" s="3"/>
      <c r="D1653" s="3"/>
      <c r="E1653" s="12" t="s">
        <v>4257</v>
      </c>
      <c r="F1653" s="3"/>
      <c r="G1653" s="635">
        <v>671.35</v>
      </c>
      <c r="H1653" s="3"/>
      <c r="I1653" s="5">
        <v>30</v>
      </c>
      <c r="J1653" s="5"/>
      <c r="K1653" s="5"/>
      <c r="L1653" s="3"/>
      <c r="M1653" s="6"/>
      <c r="N1653" s="690"/>
      <c r="O1653" s="690"/>
      <c r="P1653" s="29"/>
      <c r="Q1653" s="11"/>
      <c r="R1653" s="11"/>
      <c r="S1653" s="11"/>
    </row>
    <row r="1654" spans="1:19" ht="14.25" hidden="1" customHeight="1">
      <c r="A1654" s="3"/>
      <c r="B1654" s="12" t="s">
        <v>4258</v>
      </c>
      <c r="C1654" s="3"/>
      <c r="D1654" s="3"/>
      <c r="E1654" s="12" t="s">
        <v>4259</v>
      </c>
      <c r="F1654" s="3"/>
      <c r="G1654" s="635">
        <v>1154.5999999999999</v>
      </c>
      <c r="H1654" s="3"/>
      <c r="I1654" s="5">
        <v>50</v>
      </c>
      <c r="J1654" s="5"/>
      <c r="K1654" s="5"/>
      <c r="L1654" s="3"/>
      <c r="M1654" s="6"/>
      <c r="N1654" s="690"/>
      <c r="O1654" s="690"/>
      <c r="P1654" s="29"/>
      <c r="Q1654" s="11"/>
      <c r="R1654" s="11"/>
      <c r="S1654" s="11"/>
    </row>
    <row r="1655" spans="1:19" ht="14.25" hidden="1" customHeight="1">
      <c r="A1655" s="3"/>
      <c r="B1655" s="12" t="s">
        <v>4260</v>
      </c>
      <c r="C1655" s="3"/>
      <c r="D1655" s="3"/>
      <c r="E1655" s="12" t="s">
        <v>3368</v>
      </c>
      <c r="F1655" s="3"/>
      <c r="G1655" s="635"/>
      <c r="H1655" s="3"/>
      <c r="I1655" s="5">
        <v>24</v>
      </c>
      <c r="J1655" s="5"/>
      <c r="K1655" s="5"/>
      <c r="L1655" s="3"/>
      <c r="M1655" s="6"/>
      <c r="N1655" s="690"/>
      <c r="O1655" s="690"/>
      <c r="P1655" s="29"/>
      <c r="Q1655" s="11"/>
      <c r="R1655" s="11"/>
      <c r="S1655" s="11"/>
    </row>
    <row r="1656" spans="1:19" ht="14.25" hidden="1" customHeight="1">
      <c r="A1656" s="3"/>
      <c r="B1656" s="12" t="s">
        <v>2243</v>
      </c>
      <c r="C1656" s="3"/>
      <c r="D1656" s="3"/>
      <c r="E1656" s="12" t="s">
        <v>3385</v>
      </c>
      <c r="F1656" s="3"/>
      <c r="G1656" s="635">
        <v>132.30000000000001</v>
      </c>
      <c r="H1656" s="3">
        <v>72</v>
      </c>
      <c r="I1656" s="5">
        <v>24</v>
      </c>
      <c r="J1656" s="5"/>
      <c r="K1656" s="5"/>
      <c r="L1656" s="3"/>
      <c r="M1656" s="6"/>
      <c r="N1656" s="690"/>
      <c r="O1656" s="690"/>
      <c r="P1656" s="29"/>
      <c r="Q1656" s="11"/>
      <c r="R1656" s="11"/>
      <c r="S1656" s="11"/>
    </row>
    <row r="1657" spans="1:19" ht="14.25" hidden="1" customHeight="1">
      <c r="A1657" s="3"/>
      <c r="B1657" s="12" t="s">
        <v>2243</v>
      </c>
      <c r="C1657" s="3"/>
      <c r="D1657" s="3"/>
      <c r="E1657" s="12" t="s">
        <v>2246</v>
      </c>
      <c r="F1657" s="3"/>
      <c r="G1657" s="635">
        <v>201</v>
      </c>
      <c r="H1657" s="3">
        <v>2</v>
      </c>
      <c r="I1657" s="5">
        <v>1</v>
      </c>
      <c r="J1657" s="5"/>
      <c r="K1657" s="5"/>
      <c r="L1657" s="3"/>
      <c r="M1657" s="6"/>
      <c r="N1657" s="690"/>
      <c r="O1657" s="690"/>
      <c r="P1657" s="29"/>
      <c r="Q1657" s="11"/>
      <c r="R1657" s="11"/>
      <c r="S1657" s="11"/>
    </row>
    <row r="1658" spans="1:19" ht="14.25" hidden="1" customHeight="1">
      <c r="A1658" s="3"/>
      <c r="B1658" s="12" t="s">
        <v>2243</v>
      </c>
      <c r="C1658" s="3"/>
      <c r="D1658" s="3"/>
      <c r="E1658" s="12" t="s">
        <v>2724</v>
      </c>
      <c r="F1658" s="3"/>
      <c r="G1658" s="635">
        <v>58.5</v>
      </c>
      <c r="H1658" s="3">
        <v>20</v>
      </c>
      <c r="I1658" s="5">
        <v>10</v>
      </c>
      <c r="J1658" s="5"/>
      <c r="K1658" s="5"/>
      <c r="L1658" s="3"/>
      <c r="M1658" s="6"/>
      <c r="N1658" s="690"/>
      <c r="O1658" s="690"/>
      <c r="P1658" s="29"/>
      <c r="Q1658" s="11"/>
      <c r="R1658" s="11"/>
      <c r="S1658" s="11"/>
    </row>
    <row r="1659" spans="1:19" ht="14.25" hidden="1" customHeight="1">
      <c r="A1659" s="3"/>
      <c r="B1659" s="12" t="s">
        <v>4261</v>
      </c>
      <c r="C1659" s="3"/>
      <c r="D1659" s="3"/>
      <c r="E1659" s="12" t="s">
        <v>2724</v>
      </c>
      <c r="F1659" s="3"/>
      <c r="G1659" s="635"/>
      <c r="H1659" s="3"/>
      <c r="I1659" s="5">
        <v>10</v>
      </c>
      <c r="J1659" s="5"/>
      <c r="K1659" s="5"/>
      <c r="L1659" s="3"/>
      <c r="M1659" s="6"/>
      <c r="N1659" s="690"/>
      <c r="O1659" s="690"/>
      <c r="P1659" s="29"/>
      <c r="Q1659" s="11"/>
      <c r="R1659" s="11"/>
      <c r="S1659" s="11"/>
    </row>
    <row r="1660" spans="1:19" ht="14.25" hidden="1" customHeight="1">
      <c r="A1660" s="3"/>
      <c r="B1660" s="12" t="s">
        <v>4262</v>
      </c>
      <c r="C1660" s="3"/>
      <c r="D1660" s="3"/>
      <c r="E1660" s="12" t="s">
        <v>2724</v>
      </c>
      <c r="F1660" s="3"/>
      <c r="G1660" s="635"/>
      <c r="H1660" s="3"/>
      <c r="I1660" s="5">
        <v>10</v>
      </c>
      <c r="J1660" s="5"/>
      <c r="K1660" s="5"/>
      <c r="L1660" s="3"/>
      <c r="M1660" s="6"/>
      <c r="N1660" s="690"/>
      <c r="O1660" s="690"/>
      <c r="P1660" s="29"/>
      <c r="Q1660" s="11"/>
      <c r="R1660" s="11"/>
      <c r="S1660" s="11"/>
    </row>
    <row r="1661" spans="1:19" ht="14.25" hidden="1" customHeight="1">
      <c r="A1661" s="3"/>
      <c r="B1661" s="12" t="s">
        <v>4263</v>
      </c>
      <c r="C1661" s="3"/>
      <c r="D1661" s="3"/>
      <c r="E1661" s="12" t="s">
        <v>4264</v>
      </c>
      <c r="F1661" s="3"/>
      <c r="G1661" s="635"/>
      <c r="H1661" s="3"/>
      <c r="I1661" s="5">
        <v>25</v>
      </c>
      <c r="J1661" s="5"/>
      <c r="K1661" s="5"/>
      <c r="L1661" s="3"/>
      <c r="M1661" s="6"/>
      <c r="N1661" s="690"/>
      <c r="O1661" s="690"/>
      <c r="P1661" s="29"/>
      <c r="Q1661" s="11"/>
      <c r="R1661" s="11"/>
      <c r="S1661" s="11"/>
    </row>
    <row r="1662" spans="1:19" ht="14.25" hidden="1" customHeight="1">
      <c r="A1662" s="3"/>
      <c r="B1662" s="12" t="s">
        <v>4265</v>
      </c>
      <c r="C1662" s="3"/>
      <c r="D1662" s="3"/>
      <c r="E1662" s="12" t="s">
        <v>2724</v>
      </c>
      <c r="F1662" s="3"/>
      <c r="G1662" s="635"/>
      <c r="H1662" s="3"/>
      <c r="I1662" s="5">
        <v>10</v>
      </c>
      <c r="J1662" s="5"/>
      <c r="K1662" s="5"/>
      <c r="L1662" s="3"/>
      <c r="M1662" s="6"/>
      <c r="N1662" s="690"/>
      <c r="O1662" s="690"/>
      <c r="P1662" s="29"/>
      <c r="Q1662" s="11"/>
      <c r="R1662" s="11"/>
      <c r="S1662" s="11"/>
    </row>
    <row r="1663" spans="1:19" ht="14.25" hidden="1" customHeight="1">
      <c r="A1663" s="3"/>
      <c r="B1663" s="12" t="s">
        <v>2247</v>
      </c>
      <c r="C1663" s="3"/>
      <c r="D1663" s="3"/>
      <c r="E1663" s="12" t="s">
        <v>2724</v>
      </c>
      <c r="F1663" s="3"/>
      <c r="G1663" s="635">
        <v>66.599999999999994</v>
      </c>
      <c r="H1663" s="3">
        <v>30</v>
      </c>
      <c r="I1663" s="5">
        <v>10</v>
      </c>
      <c r="J1663" s="5"/>
      <c r="K1663" s="5"/>
      <c r="L1663" s="3"/>
      <c r="M1663" s="6"/>
      <c r="N1663" s="690"/>
      <c r="O1663" s="690"/>
      <c r="P1663" s="29"/>
      <c r="Q1663" s="11"/>
      <c r="R1663" s="11"/>
      <c r="S1663" s="11"/>
    </row>
    <row r="1664" spans="1:19" ht="14.25" hidden="1" customHeight="1">
      <c r="A1664" s="3"/>
      <c r="B1664" s="12" t="s">
        <v>4266</v>
      </c>
      <c r="C1664" s="3"/>
      <c r="D1664" s="3"/>
      <c r="E1664" s="12" t="s">
        <v>2724</v>
      </c>
      <c r="F1664" s="3"/>
      <c r="G1664" s="635">
        <v>65.7</v>
      </c>
      <c r="H1664" s="3"/>
      <c r="I1664" s="5">
        <v>10</v>
      </c>
      <c r="J1664" s="5"/>
      <c r="K1664" s="5"/>
      <c r="L1664" s="3"/>
      <c r="M1664" s="6"/>
      <c r="N1664" s="690"/>
      <c r="O1664" s="690"/>
      <c r="P1664" s="29"/>
      <c r="Q1664" s="11"/>
      <c r="R1664" s="11"/>
      <c r="S1664" s="11"/>
    </row>
    <row r="1665" spans="1:19" ht="14.25" hidden="1" customHeight="1">
      <c r="A1665" s="3"/>
      <c r="B1665" s="12" t="s">
        <v>2254</v>
      </c>
      <c r="C1665" s="3"/>
      <c r="D1665" s="3"/>
      <c r="E1665" s="12" t="s">
        <v>3272</v>
      </c>
      <c r="F1665" s="3"/>
      <c r="G1665" s="635">
        <v>386.8</v>
      </c>
      <c r="H1665" s="3">
        <v>25</v>
      </c>
      <c r="I1665" s="5">
        <v>25</v>
      </c>
      <c r="J1665" s="5"/>
      <c r="K1665" s="5"/>
      <c r="L1665" s="3"/>
      <c r="M1665" s="6"/>
      <c r="N1665" s="690"/>
      <c r="O1665" s="690"/>
      <c r="P1665" s="29"/>
      <c r="Q1665" s="11"/>
      <c r="R1665" s="11"/>
      <c r="S1665" s="11"/>
    </row>
    <row r="1666" spans="1:19" ht="14.25" hidden="1" customHeight="1">
      <c r="A1666" s="3"/>
      <c r="B1666" s="12" t="s">
        <v>4267</v>
      </c>
      <c r="C1666" s="3"/>
      <c r="D1666" s="3"/>
      <c r="E1666" s="12" t="s">
        <v>4268</v>
      </c>
      <c r="F1666" s="3"/>
      <c r="G1666" s="635"/>
      <c r="H1666" s="3"/>
      <c r="I1666" s="5">
        <v>1</v>
      </c>
      <c r="J1666" s="5"/>
      <c r="K1666" s="5"/>
      <c r="L1666" s="3"/>
      <c r="M1666" s="6"/>
      <c r="N1666" s="690"/>
      <c r="O1666" s="690"/>
      <c r="P1666" s="29"/>
      <c r="Q1666" s="11"/>
      <c r="R1666" s="11"/>
      <c r="S1666" s="11"/>
    </row>
    <row r="1667" spans="1:19" ht="14.25" hidden="1" customHeight="1">
      <c r="A1667" s="3"/>
      <c r="B1667" s="12" t="s">
        <v>4269</v>
      </c>
      <c r="C1667" s="3"/>
      <c r="D1667" s="3"/>
      <c r="E1667" s="12" t="s">
        <v>1161</v>
      </c>
      <c r="F1667" s="3"/>
      <c r="G1667" s="635"/>
      <c r="H1667" s="3"/>
      <c r="I1667" s="5">
        <v>1</v>
      </c>
      <c r="J1667" s="5"/>
      <c r="K1667" s="5"/>
      <c r="L1667" s="3"/>
      <c r="M1667" s="6"/>
      <c r="N1667" s="690"/>
      <c r="O1667" s="690"/>
      <c r="P1667" s="29"/>
      <c r="Q1667" s="11"/>
      <c r="R1667" s="11"/>
      <c r="S1667" s="11"/>
    </row>
    <row r="1668" spans="1:19" ht="14.25" hidden="1" customHeight="1">
      <c r="A1668" s="3"/>
      <c r="B1668" s="12" t="s">
        <v>4270</v>
      </c>
      <c r="C1668" s="3"/>
      <c r="D1668" s="3"/>
      <c r="E1668" s="12" t="s">
        <v>4271</v>
      </c>
      <c r="F1668" s="3"/>
      <c r="G1668" s="635"/>
      <c r="H1668" s="3"/>
      <c r="I1668" s="5">
        <v>1</v>
      </c>
      <c r="J1668" s="5"/>
      <c r="K1668" s="5"/>
      <c r="L1668" s="3"/>
      <c r="M1668" s="6"/>
      <c r="N1668" s="690"/>
      <c r="O1668" s="690"/>
      <c r="P1668" s="29"/>
      <c r="Q1668" s="11"/>
      <c r="R1668" s="11"/>
      <c r="S1668" s="11"/>
    </row>
    <row r="1669" spans="1:19" ht="14.25" hidden="1" customHeight="1">
      <c r="A1669" s="3"/>
      <c r="B1669" s="12" t="s">
        <v>4272</v>
      </c>
      <c r="C1669" s="3"/>
      <c r="D1669" s="3"/>
      <c r="E1669" s="12" t="s">
        <v>1161</v>
      </c>
      <c r="F1669" s="3"/>
      <c r="G1669" s="635"/>
      <c r="H1669" s="3"/>
      <c r="I1669" s="5">
        <v>1</v>
      </c>
      <c r="J1669" s="5"/>
      <c r="K1669" s="5"/>
      <c r="L1669" s="3"/>
      <c r="M1669" s="6"/>
      <c r="N1669" s="690"/>
      <c r="O1669" s="690"/>
      <c r="P1669" s="29"/>
      <c r="Q1669" s="11"/>
      <c r="R1669" s="11"/>
      <c r="S1669" s="11"/>
    </row>
    <row r="1670" spans="1:19" ht="14.25" hidden="1" customHeight="1">
      <c r="A1670" s="3"/>
      <c r="B1670" s="12" t="s">
        <v>4273</v>
      </c>
      <c r="C1670" s="3"/>
      <c r="D1670" s="3"/>
      <c r="E1670" s="12" t="s">
        <v>4274</v>
      </c>
      <c r="F1670" s="3"/>
      <c r="G1670" s="635"/>
      <c r="H1670" s="3"/>
      <c r="I1670" s="5">
        <v>1</v>
      </c>
      <c r="J1670" s="5"/>
      <c r="K1670" s="5"/>
      <c r="L1670" s="3"/>
      <c r="M1670" s="6"/>
      <c r="N1670" s="690"/>
      <c r="O1670" s="690"/>
      <c r="P1670" s="29"/>
      <c r="Q1670" s="11"/>
      <c r="R1670" s="11"/>
      <c r="S1670" s="11"/>
    </row>
    <row r="1671" spans="1:19" ht="14.25" hidden="1" customHeight="1">
      <c r="A1671" s="3"/>
      <c r="B1671" s="12" t="s">
        <v>2305</v>
      </c>
      <c r="C1671" s="3"/>
      <c r="D1671" s="3"/>
      <c r="E1671" s="12" t="s">
        <v>145</v>
      </c>
      <c r="F1671" s="3"/>
      <c r="G1671" s="635"/>
      <c r="H1671" s="3"/>
      <c r="I1671" s="5">
        <v>1</v>
      </c>
      <c r="J1671" s="5"/>
      <c r="K1671" s="5"/>
      <c r="L1671" s="3"/>
      <c r="M1671" s="6"/>
      <c r="N1671" s="690"/>
      <c r="O1671" s="690"/>
      <c r="P1671" s="29"/>
      <c r="Q1671" s="11"/>
      <c r="R1671" s="11"/>
      <c r="S1671" s="11"/>
    </row>
    <row r="1672" spans="1:19" ht="14.25" hidden="1" customHeight="1">
      <c r="A1672" s="3"/>
      <c r="B1672" s="12" t="s">
        <v>4275</v>
      </c>
      <c r="C1672" s="3"/>
      <c r="D1672" s="3"/>
      <c r="E1672" s="12" t="s">
        <v>4276</v>
      </c>
      <c r="F1672" s="3"/>
      <c r="G1672" s="635"/>
      <c r="H1672" s="3"/>
      <c r="I1672" s="5">
        <v>1</v>
      </c>
      <c r="J1672" s="5"/>
      <c r="K1672" s="5"/>
      <c r="L1672" s="3"/>
      <c r="M1672" s="6"/>
      <c r="N1672" s="690"/>
      <c r="O1672" s="690"/>
      <c r="P1672" s="29"/>
      <c r="Q1672" s="11"/>
      <c r="R1672" s="11"/>
      <c r="S1672" s="11"/>
    </row>
    <row r="1673" spans="1:19" ht="14.25" hidden="1" customHeight="1">
      <c r="A1673" s="3"/>
      <c r="B1673" s="12" t="s">
        <v>4277</v>
      </c>
      <c r="C1673" s="3"/>
      <c r="D1673" s="3"/>
      <c r="E1673" s="12" t="s">
        <v>4278</v>
      </c>
      <c r="F1673" s="3"/>
      <c r="G1673" s="635"/>
      <c r="H1673" s="3"/>
      <c r="I1673" s="5">
        <v>1</v>
      </c>
      <c r="J1673" s="5"/>
      <c r="K1673" s="5"/>
      <c r="L1673" s="3"/>
      <c r="M1673" s="6"/>
      <c r="N1673" s="690"/>
      <c r="O1673" s="690"/>
      <c r="P1673" s="29"/>
      <c r="Q1673" s="11"/>
      <c r="R1673" s="11"/>
      <c r="S1673" s="11"/>
    </row>
    <row r="1674" spans="1:19" ht="14.25" hidden="1" customHeight="1">
      <c r="A1674" s="3"/>
      <c r="B1674" s="12" t="s">
        <v>4279</v>
      </c>
      <c r="C1674" s="3"/>
      <c r="D1674" s="3"/>
      <c r="E1674" s="12" t="s">
        <v>4280</v>
      </c>
      <c r="F1674" s="3"/>
      <c r="G1674" s="635"/>
      <c r="H1674" s="3"/>
      <c r="I1674" s="5">
        <v>24</v>
      </c>
      <c r="J1674" s="5"/>
      <c r="K1674" s="5"/>
      <c r="L1674" s="3"/>
      <c r="M1674" s="6"/>
      <c r="N1674" s="690"/>
      <c r="O1674" s="690"/>
      <c r="P1674" s="29"/>
      <c r="Q1674" s="11"/>
      <c r="R1674" s="11"/>
      <c r="S1674" s="11"/>
    </row>
    <row r="1675" spans="1:19" ht="14.25" hidden="1" customHeight="1">
      <c r="A1675" s="3"/>
      <c r="B1675" s="12" t="s">
        <v>2378</v>
      </c>
      <c r="C1675" s="3"/>
      <c r="D1675" s="3"/>
      <c r="E1675" s="12" t="s">
        <v>3386</v>
      </c>
      <c r="F1675" s="3"/>
      <c r="G1675" s="635">
        <v>393.1</v>
      </c>
      <c r="H1675" s="3">
        <v>17</v>
      </c>
      <c r="I1675" s="5">
        <v>25</v>
      </c>
      <c r="J1675" s="5"/>
      <c r="K1675" s="5"/>
      <c r="L1675" s="3"/>
      <c r="M1675" s="6"/>
      <c r="N1675" s="690"/>
      <c r="O1675" s="690"/>
      <c r="P1675" s="29"/>
      <c r="Q1675" s="11"/>
      <c r="R1675" s="11"/>
      <c r="S1675" s="11"/>
    </row>
    <row r="1676" spans="1:19" ht="14.25" hidden="1" customHeight="1">
      <c r="A1676" s="3"/>
      <c r="B1676" s="12" t="s">
        <v>2402</v>
      </c>
      <c r="C1676" s="3"/>
      <c r="D1676" s="3"/>
      <c r="E1676" s="12" t="s">
        <v>2403</v>
      </c>
      <c r="F1676" s="3"/>
      <c r="G1676" s="635">
        <v>671.35</v>
      </c>
      <c r="H1676" s="3">
        <v>60</v>
      </c>
      <c r="I1676" s="5">
        <v>30</v>
      </c>
      <c r="J1676" s="5"/>
      <c r="K1676" s="5"/>
      <c r="L1676" s="3"/>
      <c r="M1676" s="6"/>
      <c r="N1676" s="690"/>
      <c r="O1676" s="690"/>
      <c r="P1676" s="29"/>
      <c r="Q1676" s="11"/>
      <c r="R1676" s="11"/>
      <c r="S1676" s="11"/>
    </row>
    <row r="1677" spans="1:19" ht="14.25" hidden="1" customHeight="1">
      <c r="A1677" s="3"/>
      <c r="B1677" s="12" t="s">
        <v>4281</v>
      </c>
      <c r="C1677" s="3"/>
      <c r="D1677" s="3"/>
      <c r="E1677" s="12" t="s">
        <v>4282</v>
      </c>
      <c r="F1677" s="3"/>
      <c r="G1677" s="635">
        <v>99</v>
      </c>
      <c r="H1677" s="3"/>
      <c r="I1677" s="5">
        <v>10</v>
      </c>
      <c r="J1677" s="5"/>
      <c r="K1677" s="5"/>
      <c r="L1677" s="3"/>
      <c r="M1677" s="6"/>
      <c r="N1677" s="690"/>
      <c r="O1677" s="690"/>
      <c r="P1677" s="29"/>
      <c r="Q1677" s="11"/>
      <c r="R1677" s="11"/>
      <c r="S1677" s="11"/>
    </row>
    <row r="1678" spans="1:19" ht="14.25" hidden="1" customHeight="1">
      <c r="A1678" s="3"/>
      <c r="B1678" s="12" t="s">
        <v>4281</v>
      </c>
      <c r="C1678" s="3"/>
      <c r="D1678" s="3"/>
      <c r="E1678" s="12" t="s">
        <v>4283</v>
      </c>
      <c r="F1678" s="3"/>
      <c r="G1678" s="635"/>
      <c r="H1678" s="3"/>
      <c r="I1678" s="5">
        <v>1</v>
      </c>
      <c r="J1678" s="5"/>
      <c r="K1678" s="5"/>
      <c r="L1678" s="3"/>
      <c r="M1678" s="6"/>
      <c r="N1678" s="690"/>
      <c r="O1678" s="690"/>
      <c r="P1678" s="29"/>
      <c r="Q1678" s="11"/>
      <c r="R1678" s="11"/>
      <c r="S1678" s="11"/>
    </row>
    <row r="1679" spans="1:19" ht="14.25" hidden="1" customHeight="1">
      <c r="A1679" s="3"/>
      <c r="B1679" s="12" t="s">
        <v>2407</v>
      </c>
      <c r="C1679" s="3"/>
      <c r="D1679" s="3"/>
      <c r="E1679" s="12" t="s">
        <v>3273</v>
      </c>
      <c r="F1679" s="3"/>
      <c r="G1679" s="635">
        <v>490.45</v>
      </c>
      <c r="H1679" s="3"/>
      <c r="I1679" s="5">
        <v>25</v>
      </c>
      <c r="J1679" s="5"/>
      <c r="K1679" s="5"/>
      <c r="L1679" s="3"/>
      <c r="M1679" s="6"/>
      <c r="N1679" s="690"/>
      <c r="O1679" s="690"/>
      <c r="P1679" s="29"/>
      <c r="Q1679" s="11"/>
      <c r="R1679" s="11"/>
      <c r="S1679" s="11"/>
    </row>
    <row r="1680" spans="1:19" ht="14.25" hidden="1" customHeight="1">
      <c r="A1680" s="3"/>
      <c r="B1680" s="12" t="s">
        <v>4284</v>
      </c>
      <c r="C1680" s="3"/>
      <c r="D1680" s="3"/>
      <c r="E1680" s="12" t="s">
        <v>4285</v>
      </c>
      <c r="F1680" s="3"/>
      <c r="G1680" s="635"/>
      <c r="H1680" s="3"/>
      <c r="I1680" s="5">
        <v>1</v>
      </c>
      <c r="J1680" s="5"/>
      <c r="K1680" s="5"/>
      <c r="L1680" s="3"/>
      <c r="M1680" s="6"/>
      <c r="N1680" s="690"/>
      <c r="O1680" s="690"/>
      <c r="P1680" s="29"/>
      <c r="Q1680" s="11"/>
      <c r="R1680" s="11"/>
      <c r="S1680" s="11"/>
    </row>
    <row r="1681" spans="1:19" ht="14.25" hidden="1" customHeight="1">
      <c r="A1681" s="3"/>
      <c r="B1681" s="12" t="s">
        <v>2457</v>
      </c>
      <c r="C1681" s="3"/>
      <c r="D1681" s="3"/>
      <c r="E1681" s="12" t="s">
        <v>3387</v>
      </c>
      <c r="F1681" s="3"/>
      <c r="G1681" s="635">
        <v>1211.6500000000001</v>
      </c>
      <c r="H1681" s="3">
        <v>8</v>
      </c>
      <c r="I1681" s="5">
        <v>50</v>
      </c>
      <c r="J1681" s="5"/>
      <c r="K1681" s="5"/>
      <c r="L1681" s="3"/>
      <c r="M1681" s="6"/>
      <c r="N1681" s="690"/>
      <c r="O1681" s="690"/>
      <c r="P1681" s="29"/>
      <c r="Q1681" s="11"/>
      <c r="R1681" s="11"/>
      <c r="S1681" s="11"/>
    </row>
    <row r="1682" spans="1:19" ht="14.25" hidden="1" customHeight="1">
      <c r="A1682" s="3"/>
      <c r="B1682" s="12" t="s">
        <v>2477</v>
      </c>
      <c r="C1682" s="3"/>
      <c r="D1682" s="3"/>
      <c r="E1682" s="12" t="s">
        <v>4286</v>
      </c>
      <c r="F1682" s="3"/>
      <c r="G1682" s="635"/>
      <c r="H1682" s="3"/>
      <c r="I1682" s="5">
        <v>10</v>
      </c>
      <c r="J1682" s="5"/>
      <c r="K1682" s="5"/>
      <c r="L1682" s="3"/>
      <c r="M1682" s="6"/>
      <c r="N1682" s="690"/>
      <c r="O1682" s="690"/>
      <c r="P1682" s="29"/>
      <c r="Q1682" s="11"/>
      <c r="R1682" s="11"/>
      <c r="S1682" s="11"/>
    </row>
    <row r="1683" spans="1:19" ht="14.25" hidden="1" customHeight="1">
      <c r="A1683" s="3"/>
      <c r="B1683" s="12" t="s">
        <v>2481</v>
      </c>
      <c r="C1683" s="3"/>
      <c r="D1683" s="3"/>
      <c r="E1683" s="12" t="s">
        <v>4287</v>
      </c>
      <c r="F1683" s="3"/>
      <c r="G1683" s="635">
        <v>1807.9999999999998</v>
      </c>
      <c r="H1683" s="3"/>
      <c r="I1683" s="5">
        <v>50</v>
      </c>
      <c r="J1683" s="5"/>
      <c r="K1683" s="5"/>
      <c r="L1683" s="3"/>
      <c r="M1683" s="6"/>
      <c r="N1683" s="690"/>
      <c r="O1683" s="690"/>
      <c r="P1683" s="29"/>
      <c r="Q1683" s="11"/>
      <c r="R1683" s="11"/>
      <c r="S1683" s="11"/>
    </row>
    <row r="1684" spans="1:19" ht="14.25" hidden="1" customHeight="1">
      <c r="A1684" s="3"/>
      <c r="B1684" s="12" t="s">
        <v>4288</v>
      </c>
      <c r="C1684" s="3"/>
      <c r="D1684" s="3"/>
      <c r="E1684" s="12" t="s">
        <v>4287</v>
      </c>
      <c r="F1684" s="3"/>
      <c r="G1684" s="635"/>
      <c r="H1684" s="3"/>
      <c r="I1684" s="5">
        <v>50</v>
      </c>
      <c r="J1684" s="5"/>
      <c r="K1684" s="5"/>
      <c r="L1684" s="3"/>
      <c r="M1684" s="6"/>
      <c r="N1684" s="690"/>
      <c r="O1684" s="690"/>
      <c r="P1684" s="29"/>
      <c r="Q1684" s="11"/>
      <c r="R1684" s="11"/>
      <c r="S1684" s="11"/>
    </row>
    <row r="1685" spans="1:19" ht="14.25" hidden="1" customHeight="1">
      <c r="A1685" s="3"/>
      <c r="B1685" s="12" t="s">
        <v>4289</v>
      </c>
      <c r="C1685" s="3"/>
      <c r="D1685" s="3"/>
      <c r="E1685" s="12" t="s">
        <v>4290</v>
      </c>
      <c r="F1685" s="3"/>
      <c r="G1685" s="635"/>
      <c r="H1685" s="3"/>
      <c r="I1685" s="5">
        <v>50</v>
      </c>
      <c r="J1685" s="5"/>
      <c r="K1685" s="5"/>
      <c r="L1685" s="3"/>
      <c r="M1685" s="6"/>
      <c r="N1685" s="690"/>
      <c r="O1685" s="690"/>
      <c r="P1685" s="29"/>
      <c r="Q1685" s="11"/>
      <c r="R1685" s="11"/>
      <c r="S1685" s="11"/>
    </row>
    <row r="1686" spans="1:19" ht="14.25" hidden="1" customHeight="1">
      <c r="A1686" s="3"/>
      <c r="B1686" s="12" t="s">
        <v>2529</v>
      </c>
      <c r="C1686" s="3"/>
      <c r="D1686" s="3"/>
      <c r="E1686" s="12" t="s">
        <v>3282</v>
      </c>
      <c r="F1686" s="3"/>
      <c r="G1686" s="635"/>
      <c r="H1686" s="3"/>
      <c r="I1686" s="5">
        <v>10</v>
      </c>
      <c r="J1686" s="5"/>
      <c r="K1686" s="5"/>
      <c r="L1686" s="3"/>
      <c r="M1686" s="6"/>
      <c r="N1686" s="690"/>
      <c r="O1686" s="690"/>
      <c r="P1686" s="29"/>
      <c r="Q1686" s="11"/>
      <c r="R1686" s="11"/>
      <c r="S1686" s="11"/>
    </row>
    <row r="1687" spans="1:19" ht="14.25" hidden="1" customHeight="1">
      <c r="A1687" s="3"/>
      <c r="B1687" s="12" t="s">
        <v>4291</v>
      </c>
      <c r="C1687" s="3"/>
      <c r="D1687" s="3"/>
      <c r="E1687" s="12" t="s">
        <v>4292</v>
      </c>
      <c r="F1687" s="3"/>
      <c r="G1687" s="635"/>
      <c r="H1687" s="3"/>
      <c r="I1687" s="5">
        <v>1</v>
      </c>
      <c r="J1687" s="5"/>
      <c r="K1687" s="5"/>
      <c r="L1687" s="3"/>
      <c r="M1687" s="6"/>
      <c r="N1687" s="690"/>
      <c r="O1687" s="690"/>
      <c r="P1687" s="29"/>
      <c r="Q1687" s="11"/>
      <c r="R1687" s="11"/>
      <c r="S1687" s="11"/>
    </row>
    <row r="1688" spans="1:19" ht="14.25" hidden="1" customHeight="1">
      <c r="A1688" s="3"/>
      <c r="B1688" s="12" t="s">
        <v>2547</v>
      </c>
      <c r="C1688" s="3"/>
      <c r="D1688" s="3"/>
      <c r="E1688" s="12" t="s">
        <v>2548</v>
      </c>
      <c r="F1688" s="3"/>
      <c r="G1688" s="635">
        <v>762</v>
      </c>
      <c r="H1688" s="3">
        <v>24</v>
      </c>
      <c r="I1688" s="5">
        <v>60</v>
      </c>
      <c r="J1688" s="5"/>
      <c r="K1688" s="5"/>
      <c r="L1688" s="3"/>
      <c r="M1688" s="6"/>
      <c r="N1688" s="690"/>
      <c r="O1688" s="690"/>
      <c r="P1688" s="29"/>
      <c r="Q1688" s="11"/>
      <c r="R1688" s="11"/>
      <c r="S1688" s="11"/>
    </row>
    <row r="1689" spans="1:19" ht="14.25" hidden="1" customHeight="1">
      <c r="A1689" s="3"/>
      <c r="B1689" s="12" t="s">
        <v>4293</v>
      </c>
      <c r="C1689" s="3"/>
      <c r="D1689" s="3"/>
      <c r="E1689" s="12" t="s">
        <v>4294</v>
      </c>
      <c r="F1689" s="3"/>
      <c r="G1689" s="635">
        <v>746.25</v>
      </c>
      <c r="H1689" s="3"/>
      <c r="I1689" s="5">
        <v>60</v>
      </c>
      <c r="J1689" s="5"/>
      <c r="K1689" s="5"/>
      <c r="L1689" s="3"/>
      <c r="M1689" s="6"/>
      <c r="N1689" s="690"/>
      <c r="O1689" s="690"/>
      <c r="P1689" s="29"/>
      <c r="Q1689" s="11"/>
      <c r="R1689" s="11"/>
      <c r="S1689" s="11"/>
    </row>
    <row r="1690" spans="1:19" ht="14.25" hidden="1" customHeight="1">
      <c r="A1690" s="3"/>
      <c r="B1690" s="12" t="s">
        <v>2549</v>
      </c>
      <c r="C1690" s="3"/>
      <c r="D1690" s="3"/>
      <c r="E1690" s="12" t="s">
        <v>3388</v>
      </c>
      <c r="F1690" s="3"/>
      <c r="G1690" s="635">
        <v>780</v>
      </c>
      <c r="H1690" s="3">
        <v>24</v>
      </c>
      <c r="I1690" s="5">
        <v>60</v>
      </c>
      <c r="J1690" s="5"/>
      <c r="K1690" s="5"/>
      <c r="L1690" s="3"/>
      <c r="M1690" s="6"/>
      <c r="N1690" s="690"/>
      <c r="O1690" s="690"/>
      <c r="P1690" s="29"/>
      <c r="Q1690" s="11"/>
      <c r="R1690" s="11"/>
      <c r="S1690" s="11"/>
    </row>
    <row r="1691" spans="1:19" ht="14.25" hidden="1" customHeight="1">
      <c r="A1691" s="3"/>
      <c r="B1691" s="12" t="s">
        <v>4295</v>
      </c>
      <c r="C1691" s="3"/>
      <c r="D1691" s="3"/>
      <c r="E1691" s="12" t="s">
        <v>4296</v>
      </c>
      <c r="F1691" s="3"/>
      <c r="G1691" s="635">
        <v>99</v>
      </c>
      <c r="H1691" s="3"/>
      <c r="I1691" s="5">
        <v>1</v>
      </c>
      <c r="J1691" s="5"/>
      <c r="K1691" s="5"/>
      <c r="L1691" s="3"/>
      <c r="M1691" s="6"/>
      <c r="N1691" s="690"/>
      <c r="O1691" s="690"/>
      <c r="P1691" s="29"/>
      <c r="Q1691" s="11"/>
      <c r="R1691" s="11"/>
      <c r="S1691" s="11"/>
    </row>
    <row r="1692" spans="1:19" ht="14.25" hidden="1" customHeight="1">
      <c r="A1692" s="3"/>
      <c r="B1692" s="12" t="s">
        <v>2551</v>
      </c>
      <c r="C1692" s="3"/>
      <c r="D1692" s="3"/>
      <c r="E1692" s="12" t="s">
        <v>4297</v>
      </c>
      <c r="F1692" s="3"/>
      <c r="G1692" s="635"/>
      <c r="H1692" s="3"/>
      <c r="I1692" s="5">
        <v>1</v>
      </c>
      <c r="J1692" s="5"/>
      <c r="K1692" s="5"/>
      <c r="L1692" s="3"/>
      <c r="M1692" s="6"/>
      <c r="N1692" s="690"/>
      <c r="O1692" s="690"/>
      <c r="P1692" s="29"/>
      <c r="Q1692" s="11"/>
      <c r="R1692" s="11"/>
      <c r="S1692" s="11"/>
    </row>
    <row r="1693" spans="1:19" ht="14.25" hidden="1" customHeight="1">
      <c r="A1693" s="3"/>
      <c r="B1693" s="12" t="s">
        <v>4298</v>
      </c>
      <c r="C1693" s="3"/>
      <c r="D1693" s="3"/>
      <c r="E1693" s="12" t="s">
        <v>4299</v>
      </c>
      <c r="F1693" s="3"/>
      <c r="G1693" s="635"/>
      <c r="H1693" s="3"/>
      <c r="I1693" s="5">
        <v>10</v>
      </c>
      <c r="J1693" s="5"/>
      <c r="K1693" s="5"/>
      <c r="L1693" s="3"/>
      <c r="M1693" s="6"/>
      <c r="N1693" s="690"/>
      <c r="O1693" s="690"/>
      <c r="P1693" s="29"/>
      <c r="Q1693" s="11"/>
      <c r="R1693" s="11"/>
      <c r="S1693" s="11"/>
    </row>
    <row r="1694" spans="1:19" ht="14.25" hidden="1" customHeight="1">
      <c r="A1694" s="3"/>
      <c r="B1694" s="12" t="s">
        <v>4300</v>
      </c>
      <c r="C1694" s="3"/>
      <c r="D1694" s="3"/>
      <c r="E1694" s="12" t="s">
        <v>4299</v>
      </c>
      <c r="F1694" s="3"/>
      <c r="G1694" s="635"/>
      <c r="H1694" s="3"/>
      <c r="I1694" s="5">
        <v>10</v>
      </c>
      <c r="J1694" s="5"/>
      <c r="K1694" s="5"/>
      <c r="L1694" s="3"/>
      <c r="M1694" s="6"/>
      <c r="N1694" s="690"/>
      <c r="O1694" s="690"/>
      <c r="P1694" s="29"/>
      <c r="Q1694" s="11"/>
      <c r="R1694" s="11"/>
      <c r="S1694" s="11"/>
    </row>
    <row r="1695" spans="1:19" ht="14.25" hidden="1" customHeight="1">
      <c r="A1695" s="3"/>
      <c r="B1695" s="12" t="s">
        <v>4301</v>
      </c>
      <c r="C1695" s="3"/>
      <c r="D1695" s="3"/>
      <c r="E1695" s="12" t="s">
        <v>4302</v>
      </c>
      <c r="F1695" s="3"/>
      <c r="G1695" s="635"/>
      <c r="H1695" s="3"/>
      <c r="I1695" s="5">
        <v>10</v>
      </c>
      <c r="J1695" s="5"/>
      <c r="K1695" s="5"/>
      <c r="L1695" s="3"/>
      <c r="M1695" s="6"/>
      <c r="N1695" s="690"/>
      <c r="O1695" s="690"/>
      <c r="P1695" s="29"/>
      <c r="Q1695" s="11"/>
      <c r="R1695" s="11"/>
      <c r="S1695" s="11"/>
    </row>
    <row r="1696" spans="1:19" ht="14.25" hidden="1" customHeight="1">
      <c r="A1696" s="3"/>
      <c r="B1696" s="12" t="s">
        <v>4303</v>
      </c>
      <c r="C1696" s="3"/>
      <c r="D1696" s="3"/>
      <c r="E1696" s="12" t="s">
        <v>4302</v>
      </c>
      <c r="F1696" s="3"/>
      <c r="G1696" s="635"/>
      <c r="H1696" s="3"/>
      <c r="I1696" s="5">
        <v>10</v>
      </c>
      <c r="J1696" s="5"/>
      <c r="K1696" s="5"/>
      <c r="L1696" s="3"/>
      <c r="M1696" s="6"/>
      <c r="N1696" s="690"/>
      <c r="O1696" s="690"/>
      <c r="P1696" s="29"/>
      <c r="Q1696" s="11"/>
      <c r="R1696" s="11"/>
      <c r="S1696" s="11"/>
    </row>
    <row r="1697" spans="1:19" ht="14.25" hidden="1" customHeight="1">
      <c r="A1697" s="3"/>
      <c r="B1697" s="12" t="s">
        <v>4304</v>
      </c>
      <c r="C1697" s="3"/>
      <c r="D1697" s="3"/>
      <c r="E1697" s="12" t="s">
        <v>4302</v>
      </c>
      <c r="F1697" s="3"/>
      <c r="G1697" s="635"/>
      <c r="H1697" s="3"/>
      <c r="I1697" s="5">
        <v>10</v>
      </c>
      <c r="J1697" s="5"/>
      <c r="K1697" s="5"/>
      <c r="L1697" s="3"/>
      <c r="M1697" s="6"/>
      <c r="N1697" s="690"/>
      <c r="O1697" s="690"/>
      <c r="P1697" s="29"/>
      <c r="Q1697" s="11"/>
      <c r="R1697" s="11"/>
      <c r="S1697" s="11"/>
    </row>
    <row r="1698" spans="1:19" ht="14.25" hidden="1" customHeight="1">
      <c r="A1698" s="3"/>
      <c r="B1698" s="12" t="s">
        <v>4305</v>
      </c>
      <c r="C1698" s="3"/>
      <c r="D1698" s="3"/>
      <c r="E1698" s="12" t="s">
        <v>4306</v>
      </c>
      <c r="F1698" s="3"/>
      <c r="G1698" s="635">
        <v>90.7</v>
      </c>
      <c r="H1698" s="3"/>
      <c r="I1698" s="5">
        <v>10</v>
      </c>
      <c r="J1698" s="5"/>
      <c r="K1698" s="5"/>
      <c r="L1698" s="3"/>
      <c r="M1698" s="6"/>
      <c r="N1698" s="690"/>
      <c r="O1698" s="690"/>
      <c r="P1698" s="29"/>
      <c r="Q1698" s="11"/>
      <c r="R1698" s="11"/>
      <c r="S1698" s="11"/>
    </row>
    <row r="1699" spans="1:19" ht="14.25" hidden="1" customHeight="1">
      <c r="A1699" s="3"/>
      <c r="B1699" s="12" t="s">
        <v>2573</v>
      </c>
      <c r="C1699" s="3"/>
      <c r="D1699" s="3"/>
      <c r="E1699" s="12" t="s">
        <v>4307</v>
      </c>
      <c r="F1699" s="3"/>
      <c r="G1699" s="635">
        <v>90.7</v>
      </c>
      <c r="H1699" s="3"/>
      <c r="I1699" s="5">
        <v>10</v>
      </c>
      <c r="J1699" s="5"/>
      <c r="K1699" s="5"/>
      <c r="L1699" s="3"/>
      <c r="M1699" s="6"/>
      <c r="N1699" s="690"/>
      <c r="O1699" s="690"/>
      <c r="P1699" s="29"/>
      <c r="Q1699" s="11"/>
      <c r="R1699" s="11"/>
      <c r="S1699" s="11"/>
    </row>
    <row r="1700" spans="1:19" ht="14.25" hidden="1" customHeight="1">
      <c r="A1700" s="3"/>
      <c r="B1700" s="12" t="s">
        <v>4308</v>
      </c>
      <c r="C1700" s="3"/>
      <c r="D1700" s="3"/>
      <c r="E1700" s="12" t="s">
        <v>4309</v>
      </c>
      <c r="F1700" s="3"/>
      <c r="G1700" s="635"/>
      <c r="H1700" s="3"/>
      <c r="I1700" s="5">
        <v>1</v>
      </c>
      <c r="J1700" s="5"/>
      <c r="K1700" s="5"/>
      <c r="L1700" s="3"/>
      <c r="M1700" s="6"/>
      <c r="N1700" s="690"/>
      <c r="O1700" s="690"/>
      <c r="P1700" s="29"/>
      <c r="Q1700" s="11"/>
      <c r="R1700" s="11"/>
      <c r="S1700" s="11"/>
    </row>
    <row r="1701" spans="1:19" ht="14.25" hidden="1" customHeight="1">
      <c r="A1701" s="3"/>
      <c r="B1701" s="12" t="s">
        <v>4310</v>
      </c>
      <c r="C1701" s="3"/>
      <c r="D1701" s="3"/>
      <c r="E1701" s="12" t="s">
        <v>4309</v>
      </c>
      <c r="F1701" s="3"/>
      <c r="G1701" s="635"/>
      <c r="H1701" s="3"/>
      <c r="I1701" s="5">
        <v>1</v>
      </c>
      <c r="J1701" s="5"/>
      <c r="K1701" s="5"/>
      <c r="L1701" s="3"/>
      <c r="M1701" s="6"/>
      <c r="N1701" s="690"/>
      <c r="O1701" s="690"/>
      <c r="P1701" s="29"/>
      <c r="Q1701" s="11"/>
      <c r="R1701" s="11"/>
      <c r="S1701" s="11"/>
    </row>
    <row r="1702" spans="1:19" ht="14.25" hidden="1" customHeight="1">
      <c r="A1702" s="3"/>
      <c r="B1702" s="12" t="s">
        <v>4311</v>
      </c>
      <c r="C1702" s="3"/>
      <c r="D1702" s="3"/>
      <c r="E1702" s="12" t="s">
        <v>4309</v>
      </c>
      <c r="F1702" s="3"/>
      <c r="G1702" s="635"/>
      <c r="H1702" s="3"/>
      <c r="I1702" s="5">
        <v>1</v>
      </c>
      <c r="J1702" s="5"/>
      <c r="K1702" s="5"/>
      <c r="L1702" s="3"/>
      <c r="M1702" s="6"/>
      <c r="N1702" s="690"/>
      <c r="O1702" s="690"/>
      <c r="P1702" s="29"/>
      <c r="Q1702" s="11"/>
      <c r="R1702" s="11"/>
      <c r="S1702" s="11"/>
    </row>
    <row r="1703" spans="1:19" ht="14.25" hidden="1" customHeight="1">
      <c r="A1703" s="3"/>
      <c r="B1703" s="12" t="s">
        <v>4312</v>
      </c>
      <c r="C1703" s="3"/>
      <c r="D1703" s="3"/>
      <c r="E1703" s="12" t="s">
        <v>4309</v>
      </c>
      <c r="F1703" s="3"/>
      <c r="G1703" s="635"/>
      <c r="H1703" s="3"/>
      <c r="I1703" s="5">
        <v>1</v>
      </c>
      <c r="J1703" s="5"/>
      <c r="K1703" s="5"/>
      <c r="L1703" s="3"/>
      <c r="M1703" s="6"/>
      <c r="N1703" s="690"/>
      <c r="O1703" s="690"/>
      <c r="P1703" s="29"/>
      <c r="Q1703" s="11"/>
      <c r="R1703" s="11"/>
      <c r="S1703" s="11"/>
    </row>
    <row r="1704" spans="1:19" ht="14.25" hidden="1" customHeight="1">
      <c r="A1704" s="3"/>
      <c r="B1704" s="12" t="s">
        <v>4313</v>
      </c>
      <c r="C1704" s="3"/>
      <c r="D1704" s="3"/>
      <c r="E1704" s="12" t="s">
        <v>4314</v>
      </c>
      <c r="F1704" s="3"/>
      <c r="G1704" s="635">
        <v>13.06</v>
      </c>
      <c r="H1704" s="3"/>
      <c r="I1704" s="5">
        <v>10</v>
      </c>
      <c r="J1704" s="5"/>
      <c r="K1704" s="5"/>
      <c r="L1704" s="3"/>
      <c r="M1704" s="6"/>
      <c r="N1704" s="690"/>
      <c r="O1704" s="690"/>
      <c r="P1704" s="29"/>
      <c r="Q1704" s="11"/>
      <c r="R1704" s="11"/>
      <c r="S1704" s="11"/>
    </row>
    <row r="1705" spans="1:19" ht="14.25" hidden="1" customHeight="1">
      <c r="A1705" s="3"/>
      <c r="B1705" s="12" t="s">
        <v>4315</v>
      </c>
      <c r="C1705" s="3"/>
      <c r="D1705" s="3"/>
      <c r="E1705" s="12" t="s">
        <v>4314</v>
      </c>
      <c r="F1705" s="3"/>
      <c r="G1705" s="635">
        <v>13.52</v>
      </c>
      <c r="H1705" s="3"/>
      <c r="I1705" s="5">
        <v>10</v>
      </c>
      <c r="J1705" s="5"/>
      <c r="K1705" s="5"/>
      <c r="L1705" s="3"/>
      <c r="M1705" s="6"/>
      <c r="N1705" s="690"/>
      <c r="O1705" s="690"/>
      <c r="P1705" s="29"/>
      <c r="Q1705" s="11"/>
      <c r="R1705" s="11"/>
      <c r="S1705" s="11"/>
    </row>
    <row r="1706" spans="1:19" ht="14.25" hidden="1" customHeight="1">
      <c r="A1706" s="3"/>
      <c r="B1706" s="12" t="s">
        <v>4316</v>
      </c>
      <c r="C1706" s="3"/>
      <c r="D1706" s="3"/>
      <c r="E1706" s="12" t="s">
        <v>4314</v>
      </c>
      <c r="F1706" s="3"/>
      <c r="G1706" s="635">
        <v>13.18</v>
      </c>
      <c r="H1706" s="3"/>
      <c r="I1706" s="5">
        <v>10</v>
      </c>
      <c r="J1706" s="5"/>
      <c r="K1706" s="5"/>
      <c r="L1706" s="3"/>
      <c r="M1706" s="6"/>
      <c r="N1706" s="690"/>
      <c r="O1706" s="690"/>
      <c r="P1706" s="29"/>
      <c r="Q1706" s="11"/>
      <c r="R1706" s="11"/>
      <c r="S1706" s="11"/>
    </row>
    <row r="1707" spans="1:19" ht="14.25" hidden="1" customHeight="1">
      <c r="A1707" s="3"/>
      <c r="B1707" s="12" t="s">
        <v>4317</v>
      </c>
      <c r="C1707" s="3"/>
      <c r="D1707" s="3"/>
      <c r="E1707" s="12" t="s">
        <v>121</v>
      </c>
      <c r="F1707" s="3"/>
      <c r="G1707" s="635"/>
      <c r="H1707" s="3"/>
      <c r="I1707" s="5">
        <v>1000</v>
      </c>
      <c r="J1707" s="5"/>
      <c r="K1707" s="5"/>
      <c r="L1707" s="3"/>
      <c r="M1707" s="6"/>
      <c r="N1707" s="690"/>
      <c r="O1707" s="690"/>
      <c r="P1707" s="29"/>
      <c r="Q1707" s="11"/>
      <c r="R1707" s="11"/>
      <c r="S1707" s="11"/>
    </row>
    <row r="1708" spans="1:19" ht="14.25" hidden="1" customHeight="1">
      <c r="A1708" s="3"/>
      <c r="B1708" s="12" t="s">
        <v>120</v>
      </c>
      <c r="C1708" s="3"/>
      <c r="D1708" s="3"/>
      <c r="E1708" s="12" t="s">
        <v>121</v>
      </c>
      <c r="F1708" s="3"/>
      <c r="G1708" s="635">
        <v>150</v>
      </c>
      <c r="H1708" s="3">
        <v>925</v>
      </c>
      <c r="I1708" s="5">
        <v>1000</v>
      </c>
      <c r="J1708" s="5"/>
      <c r="K1708" s="5"/>
      <c r="L1708" s="3"/>
      <c r="M1708" s="6"/>
      <c r="N1708" s="690"/>
      <c r="O1708" s="690"/>
      <c r="P1708" s="29"/>
      <c r="Q1708" s="11"/>
      <c r="R1708" s="11"/>
      <c r="S1708" s="11"/>
    </row>
    <row r="1709" spans="1:19" ht="14.25" hidden="1" customHeight="1">
      <c r="A1709" s="3"/>
      <c r="B1709" s="12" t="s">
        <v>4318</v>
      </c>
      <c r="C1709" s="3"/>
      <c r="D1709" s="3"/>
      <c r="E1709" s="12" t="s">
        <v>121</v>
      </c>
      <c r="F1709" s="3"/>
      <c r="G1709" s="635"/>
      <c r="H1709" s="3"/>
      <c r="I1709" s="5">
        <v>1000</v>
      </c>
      <c r="J1709" s="5"/>
      <c r="K1709" s="5"/>
      <c r="L1709" s="3"/>
      <c r="M1709" s="6"/>
      <c r="N1709" s="690"/>
      <c r="O1709" s="690"/>
      <c r="P1709" s="29"/>
      <c r="Q1709" s="11"/>
      <c r="R1709" s="11"/>
      <c r="S1709" s="11"/>
    </row>
    <row r="1710" spans="1:19" ht="14.25" hidden="1" customHeight="1">
      <c r="A1710" s="3"/>
      <c r="B1710" s="12" t="s">
        <v>158</v>
      </c>
      <c r="C1710" s="3"/>
      <c r="D1710" s="3"/>
      <c r="E1710" s="12" t="s">
        <v>121</v>
      </c>
      <c r="F1710" s="3"/>
      <c r="G1710" s="635">
        <v>200</v>
      </c>
      <c r="H1710" s="3">
        <v>685</v>
      </c>
      <c r="I1710" s="5">
        <v>1000</v>
      </c>
      <c r="J1710" s="5"/>
      <c r="K1710" s="5"/>
      <c r="L1710" s="3"/>
      <c r="M1710" s="6"/>
      <c r="N1710" s="690"/>
      <c r="O1710" s="690"/>
      <c r="P1710" s="29"/>
      <c r="Q1710" s="11"/>
      <c r="R1710" s="11"/>
      <c r="S1710" s="11"/>
    </row>
    <row r="1711" spans="1:19" ht="14.25" hidden="1" customHeight="1">
      <c r="A1711" s="3"/>
      <c r="B1711" s="12" t="s">
        <v>4319</v>
      </c>
      <c r="C1711" s="3"/>
      <c r="D1711" s="3"/>
      <c r="E1711" s="12" t="s">
        <v>121</v>
      </c>
      <c r="F1711" s="3"/>
      <c r="G1711" s="635"/>
      <c r="H1711" s="3"/>
      <c r="I1711" s="5">
        <v>1000</v>
      </c>
      <c r="J1711" s="5"/>
      <c r="K1711" s="5"/>
      <c r="L1711" s="3"/>
      <c r="M1711" s="6"/>
      <c r="N1711" s="690"/>
      <c r="O1711" s="690"/>
      <c r="P1711" s="29"/>
      <c r="Q1711" s="11"/>
      <c r="R1711" s="11"/>
      <c r="S1711" s="11"/>
    </row>
    <row r="1712" spans="1:19" ht="14.25" hidden="1" customHeight="1">
      <c r="A1712" s="3"/>
      <c r="B1712" s="12" t="s">
        <v>247</v>
      </c>
      <c r="C1712" s="3"/>
      <c r="D1712" s="3"/>
      <c r="E1712" s="12" t="s">
        <v>121</v>
      </c>
      <c r="F1712" s="3"/>
      <c r="G1712" s="635">
        <v>700</v>
      </c>
      <c r="H1712" s="3">
        <v>230</v>
      </c>
      <c r="I1712" s="5">
        <v>1000</v>
      </c>
      <c r="J1712" s="5"/>
      <c r="K1712" s="5"/>
      <c r="L1712" s="3"/>
      <c r="M1712" s="6"/>
      <c r="N1712" s="690"/>
      <c r="O1712" s="690"/>
      <c r="P1712" s="29"/>
      <c r="Q1712" s="11"/>
      <c r="R1712" s="11"/>
      <c r="S1712" s="11"/>
    </row>
    <row r="1713" spans="1:19" ht="14.25" hidden="1" customHeight="1">
      <c r="A1713" s="3"/>
      <c r="B1713" s="12" t="s">
        <v>4320</v>
      </c>
      <c r="C1713" s="3"/>
      <c r="D1713" s="3"/>
      <c r="E1713" s="12" t="s">
        <v>121</v>
      </c>
      <c r="F1713" s="3"/>
      <c r="G1713" s="635"/>
      <c r="H1713" s="3"/>
      <c r="I1713" s="5">
        <v>1000</v>
      </c>
      <c r="J1713" s="5"/>
      <c r="K1713" s="5"/>
      <c r="L1713" s="3"/>
      <c r="M1713" s="6"/>
      <c r="N1713" s="690"/>
      <c r="O1713" s="690"/>
      <c r="P1713" s="29"/>
      <c r="Q1713" s="11"/>
      <c r="R1713" s="11"/>
      <c r="S1713" s="11"/>
    </row>
    <row r="1714" spans="1:19" ht="14.25" hidden="1" customHeight="1">
      <c r="A1714" s="3"/>
      <c r="B1714" s="12" t="s">
        <v>370</v>
      </c>
      <c r="C1714" s="3"/>
      <c r="D1714" s="3"/>
      <c r="E1714" s="12" t="s">
        <v>121</v>
      </c>
      <c r="F1714" s="3"/>
      <c r="G1714" s="635">
        <v>300</v>
      </c>
      <c r="H1714" s="3">
        <v>2975</v>
      </c>
      <c r="I1714" s="5">
        <v>1000</v>
      </c>
      <c r="J1714" s="5"/>
      <c r="K1714" s="5"/>
      <c r="L1714" s="3"/>
      <c r="M1714" s="6"/>
      <c r="N1714" s="690"/>
      <c r="O1714" s="690"/>
      <c r="P1714" s="29"/>
      <c r="Q1714" s="11"/>
      <c r="R1714" s="11"/>
      <c r="S1714" s="11"/>
    </row>
    <row r="1715" spans="1:19" ht="14.25" hidden="1" customHeight="1">
      <c r="A1715" s="3"/>
      <c r="B1715" s="12" t="s">
        <v>429</v>
      </c>
      <c r="C1715" s="3"/>
      <c r="D1715" s="3"/>
      <c r="E1715" s="12" t="s">
        <v>121</v>
      </c>
      <c r="F1715" s="3"/>
      <c r="G1715" s="635">
        <v>80</v>
      </c>
      <c r="H1715" s="3">
        <v>5085</v>
      </c>
      <c r="I1715" s="5">
        <v>1000</v>
      </c>
      <c r="J1715" s="5"/>
      <c r="K1715" s="5"/>
      <c r="L1715" s="3"/>
      <c r="M1715" s="6"/>
      <c r="N1715" s="690"/>
      <c r="O1715" s="690"/>
      <c r="P1715" s="29"/>
      <c r="Q1715" s="11"/>
      <c r="R1715" s="11"/>
      <c r="S1715" s="11"/>
    </row>
    <row r="1716" spans="1:19" ht="14.25" hidden="1" customHeight="1">
      <c r="A1716" s="3"/>
      <c r="B1716" s="12" t="s">
        <v>444</v>
      </c>
      <c r="C1716" s="3"/>
      <c r="D1716" s="3"/>
      <c r="E1716" s="12" t="s">
        <v>121</v>
      </c>
      <c r="F1716" s="3"/>
      <c r="G1716" s="635">
        <v>180</v>
      </c>
      <c r="H1716" s="3">
        <v>2945</v>
      </c>
      <c r="I1716" s="5">
        <v>1000</v>
      </c>
      <c r="J1716" s="5"/>
      <c r="K1716" s="5"/>
      <c r="L1716" s="3"/>
      <c r="M1716" s="6"/>
      <c r="N1716" s="690"/>
      <c r="O1716" s="690"/>
      <c r="P1716" s="29"/>
      <c r="Q1716" s="11"/>
      <c r="R1716" s="11"/>
      <c r="S1716" s="11"/>
    </row>
    <row r="1717" spans="1:19" ht="14.25" hidden="1" customHeight="1">
      <c r="A1717" s="3"/>
      <c r="B1717" s="12" t="s">
        <v>4321</v>
      </c>
      <c r="C1717" s="3"/>
      <c r="D1717" s="3"/>
      <c r="E1717" s="12" t="s">
        <v>121</v>
      </c>
      <c r="F1717" s="3"/>
      <c r="G1717" s="635"/>
      <c r="H1717" s="3"/>
      <c r="I1717" s="5">
        <v>1000</v>
      </c>
      <c r="J1717" s="5"/>
      <c r="K1717" s="5"/>
      <c r="L1717" s="3"/>
      <c r="M1717" s="6"/>
      <c r="N1717" s="690"/>
      <c r="O1717" s="690"/>
      <c r="P1717" s="29"/>
      <c r="Q1717" s="11"/>
      <c r="R1717" s="11"/>
      <c r="S1717" s="11"/>
    </row>
    <row r="1718" spans="1:19" ht="14.25" hidden="1" customHeight="1">
      <c r="A1718" s="3"/>
      <c r="B1718" s="12" t="s">
        <v>4322</v>
      </c>
      <c r="C1718" s="3"/>
      <c r="D1718" s="3"/>
      <c r="E1718" s="12" t="s">
        <v>121</v>
      </c>
      <c r="F1718" s="3"/>
      <c r="G1718" s="635"/>
      <c r="H1718" s="3"/>
      <c r="I1718" s="5">
        <v>1000</v>
      </c>
      <c r="J1718" s="5"/>
      <c r="K1718" s="5"/>
      <c r="L1718" s="3"/>
      <c r="M1718" s="6"/>
      <c r="N1718" s="690"/>
      <c r="O1718" s="690"/>
      <c r="P1718" s="29"/>
      <c r="Q1718" s="11"/>
      <c r="R1718" s="11"/>
      <c r="S1718" s="11"/>
    </row>
    <row r="1719" spans="1:19" ht="14.25" hidden="1" customHeight="1">
      <c r="A1719" s="3"/>
      <c r="B1719" s="12" t="s">
        <v>4323</v>
      </c>
      <c r="C1719" s="3"/>
      <c r="D1719" s="3"/>
      <c r="E1719" s="12" t="s">
        <v>121</v>
      </c>
      <c r="F1719" s="3"/>
      <c r="G1719" s="635">
        <v>90</v>
      </c>
      <c r="H1719" s="3"/>
      <c r="I1719" s="5">
        <v>1000</v>
      </c>
      <c r="J1719" s="5"/>
      <c r="K1719" s="5"/>
      <c r="L1719" s="3"/>
      <c r="M1719" s="6"/>
      <c r="N1719" s="690"/>
      <c r="O1719" s="690"/>
      <c r="P1719" s="29"/>
      <c r="Q1719" s="11"/>
      <c r="R1719" s="11"/>
      <c r="S1719" s="11"/>
    </row>
    <row r="1720" spans="1:19" ht="14.25" hidden="1" customHeight="1">
      <c r="A1720" s="3"/>
      <c r="B1720" s="12" t="s">
        <v>4324</v>
      </c>
      <c r="C1720" s="3"/>
      <c r="D1720" s="3"/>
      <c r="E1720" s="12" t="s">
        <v>121</v>
      </c>
      <c r="F1720" s="3"/>
      <c r="G1720" s="635"/>
      <c r="H1720" s="3"/>
      <c r="I1720" s="5">
        <v>1</v>
      </c>
      <c r="J1720" s="5"/>
      <c r="K1720" s="5"/>
      <c r="L1720" s="3"/>
      <c r="M1720" s="6"/>
      <c r="N1720" s="690"/>
      <c r="O1720" s="690"/>
      <c r="P1720" s="29"/>
      <c r="Q1720" s="11"/>
      <c r="R1720" s="11"/>
      <c r="S1720" s="11"/>
    </row>
    <row r="1721" spans="1:19" ht="14.25" hidden="1" customHeight="1">
      <c r="A1721" s="3"/>
      <c r="B1721" s="12" t="s">
        <v>4324</v>
      </c>
      <c r="C1721" s="3"/>
      <c r="D1721" s="3"/>
      <c r="E1721" s="12" t="s">
        <v>121</v>
      </c>
      <c r="F1721" s="3"/>
      <c r="G1721" s="635"/>
      <c r="H1721" s="3"/>
      <c r="I1721" s="5">
        <v>1000</v>
      </c>
      <c r="J1721" s="5"/>
      <c r="K1721" s="5"/>
      <c r="L1721" s="3"/>
      <c r="M1721" s="6"/>
      <c r="N1721" s="690"/>
      <c r="O1721" s="690"/>
      <c r="P1721" s="29"/>
      <c r="Q1721" s="11"/>
      <c r="R1721" s="11"/>
      <c r="S1721" s="11"/>
    </row>
    <row r="1722" spans="1:19" ht="14.25" hidden="1" customHeight="1">
      <c r="A1722" s="3"/>
      <c r="B1722" s="12" t="s">
        <v>465</v>
      </c>
      <c r="C1722" s="3"/>
      <c r="D1722" s="3"/>
      <c r="E1722" s="12" t="s">
        <v>121</v>
      </c>
      <c r="F1722" s="3"/>
      <c r="G1722" s="635">
        <v>120</v>
      </c>
      <c r="H1722" s="3">
        <v>2485</v>
      </c>
      <c r="I1722" s="5">
        <v>1000</v>
      </c>
      <c r="J1722" s="5"/>
      <c r="K1722" s="5"/>
      <c r="L1722" s="3"/>
      <c r="M1722" s="6"/>
      <c r="N1722" s="690"/>
      <c r="O1722" s="690"/>
      <c r="P1722" s="29"/>
      <c r="Q1722" s="11"/>
      <c r="R1722" s="11"/>
      <c r="S1722" s="11"/>
    </row>
    <row r="1723" spans="1:19" ht="14.25" hidden="1" customHeight="1">
      <c r="A1723" s="3"/>
      <c r="B1723" s="12" t="s">
        <v>4325</v>
      </c>
      <c r="C1723" s="3"/>
      <c r="D1723" s="3"/>
      <c r="E1723" s="12" t="s">
        <v>121</v>
      </c>
      <c r="F1723" s="3"/>
      <c r="G1723" s="635"/>
      <c r="H1723" s="3"/>
      <c r="I1723" s="5">
        <v>1000</v>
      </c>
      <c r="J1723" s="5"/>
      <c r="K1723" s="5"/>
      <c r="L1723" s="3"/>
      <c r="M1723" s="6"/>
      <c r="N1723" s="690"/>
      <c r="O1723" s="690"/>
      <c r="P1723" s="29"/>
      <c r="Q1723" s="11"/>
      <c r="R1723" s="11"/>
      <c r="S1723" s="11"/>
    </row>
    <row r="1724" spans="1:19" ht="14.25" hidden="1" customHeight="1">
      <c r="A1724" s="3"/>
      <c r="B1724" s="12" t="s">
        <v>485</v>
      </c>
      <c r="C1724" s="3"/>
      <c r="D1724" s="3"/>
      <c r="E1724" s="12" t="s">
        <v>121</v>
      </c>
      <c r="F1724" s="3"/>
      <c r="G1724" s="635">
        <v>160</v>
      </c>
      <c r="H1724" s="3">
        <v>1230</v>
      </c>
      <c r="I1724" s="5">
        <v>1000</v>
      </c>
      <c r="J1724" s="5"/>
      <c r="K1724" s="5"/>
      <c r="L1724" s="3"/>
      <c r="M1724" s="6"/>
      <c r="N1724" s="690"/>
      <c r="O1724" s="690"/>
      <c r="P1724" s="29"/>
      <c r="Q1724" s="11"/>
      <c r="R1724" s="11"/>
      <c r="S1724" s="11"/>
    </row>
    <row r="1725" spans="1:19" ht="14.25" hidden="1" customHeight="1">
      <c r="A1725" s="3"/>
      <c r="B1725" s="12" t="s">
        <v>4326</v>
      </c>
      <c r="C1725" s="3"/>
      <c r="D1725" s="3"/>
      <c r="E1725" s="12" t="s">
        <v>121</v>
      </c>
      <c r="F1725" s="3"/>
      <c r="G1725" s="635">
        <v>260</v>
      </c>
      <c r="H1725" s="3"/>
      <c r="I1725" s="5">
        <v>1000</v>
      </c>
      <c r="J1725" s="5"/>
      <c r="K1725" s="5"/>
      <c r="L1725" s="3"/>
      <c r="M1725" s="6"/>
      <c r="N1725" s="690"/>
      <c r="O1725" s="690"/>
      <c r="P1725" s="29"/>
      <c r="Q1725" s="11"/>
      <c r="R1725" s="11"/>
      <c r="S1725" s="11"/>
    </row>
    <row r="1726" spans="1:19" ht="14.25" hidden="1" customHeight="1">
      <c r="A1726" s="3"/>
      <c r="B1726" s="12" t="s">
        <v>4327</v>
      </c>
      <c r="C1726" s="3"/>
      <c r="D1726" s="3"/>
      <c r="E1726" s="12" t="s">
        <v>121</v>
      </c>
      <c r="F1726" s="3"/>
      <c r="G1726" s="635"/>
      <c r="H1726" s="3"/>
      <c r="I1726" s="5">
        <v>1000</v>
      </c>
      <c r="J1726" s="5"/>
      <c r="K1726" s="5"/>
      <c r="L1726" s="3"/>
      <c r="M1726" s="6"/>
      <c r="N1726" s="690"/>
      <c r="O1726" s="690"/>
      <c r="P1726" s="29"/>
      <c r="Q1726" s="11"/>
      <c r="R1726" s="11"/>
      <c r="S1726" s="11"/>
    </row>
    <row r="1727" spans="1:19" ht="14.25" hidden="1" customHeight="1">
      <c r="A1727" s="3"/>
      <c r="B1727" s="12" t="s">
        <v>4328</v>
      </c>
      <c r="C1727" s="3"/>
      <c r="D1727" s="3"/>
      <c r="E1727" s="12" t="s">
        <v>121</v>
      </c>
      <c r="F1727" s="3"/>
      <c r="G1727" s="635"/>
      <c r="H1727" s="3"/>
      <c r="I1727" s="5">
        <v>1</v>
      </c>
      <c r="J1727" s="5"/>
      <c r="K1727" s="5"/>
      <c r="L1727" s="3"/>
      <c r="M1727" s="6"/>
      <c r="N1727" s="690"/>
      <c r="O1727" s="690"/>
      <c r="P1727" s="29"/>
      <c r="Q1727" s="11"/>
      <c r="R1727" s="11"/>
      <c r="S1727" s="11"/>
    </row>
    <row r="1728" spans="1:19" ht="14.25" hidden="1" customHeight="1">
      <c r="A1728" s="3"/>
      <c r="B1728" s="12" t="s">
        <v>4328</v>
      </c>
      <c r="C1728" s="3"/>
      <c r="D1728" s="3"/>
      <c r="E1728" s="12" t="s">
        <v>121</v>
      </c>
      <c r="F1728" s="3"/>
      <c r="G1728" s="635"/>
      <c r="H1728" s="3"/>
      <c r="I1728" s="5">
        <v>1</v>
      </c>
      <c r="J1728" s="5"/>
      <c r="K1728" s="5"/>
      <c r="L1728" s="3"/>
      <c r="M1728" s="6"/>
      <c r="N1728" s="690"/>
      <c r="O1728" s="690"/>
      <c r="P1728" s="29"/>
      <c r="Q1728" s="11"/>
      <c r="R1728" s="11"/>
      <c r="S1728" s="11"/>
    </row>
    <row r="1729" spans="1:19" ht="14.25" hidden="1" customHeight="1">
      <c r="A1729" s="3"/>
      <c r="B1729" s="12" t="s">
        <v>4329</v>
      </c>
      <c r="C1729" s="3"/>
      <c r="D1729" s="3"/>
      <c r="E1729" s="12" t="s">
        <v>121</v>
      </c>
      <c r="F1729" s="3"/>
      <c r="G1729" s="635">
        <v>20</v>
      </c>
      <c r="H1729" s="3"/>
      <c r="I1729" s="5">
        <v>1</v>
      </c>
      <c r="J1729" s="5"/>
      <c r="K1729" s="5"/>
      <c r="L1729" s="3"/>
      <c r="M1729" s="6"/>
      <c r="N1729" s="690"/>
      <c r="O1729" s="690"/>
      <c r="P1729" s="29"/>
      <c r="Q1729" s="11"/>
      <c r="R1729" s="11"/>
      <c r="S1729" s="11"/>
    </row>
    <row r="1730" spans="1:19" ht="14.25" hidden="1" customHeight="1">
      <c r="A1730" s="3"/>
      <c r="B1730" s="12" t="s">
        <v>4330</v>
      </c>
      <c r="C1730" s="3"/>
      <c r="D1730" s="3"/>
      <c r="E1730" s="12" t="s">
        <v>4331</v>
      </c>
      <c r="F1730" s="3"/>
      <c r="G1730" s="635"/>
      <c r="H1730" s="3"/>
      <c r="I1730" s="5">
        <v>1</v>
      </c>
      <c r="J1730" s="5"/>
      <c r="K1730" s="5"/>
      <c r="L1730" s="3"/>
      <c r="M1730" s="6"/>
      <c r="N1730" s="690"/>
      <c r="O1730" s="690"/>
      <c r="P1730" s="29"/>
      <c r="Q1730" s="11"/>
      <c r="R1730" s="11"/>
      <c r="S1730" s="11"/>
    </row>
    <row r="1731" spans="1:19" ht="14.25" hidden="1" customHeight="1">
      <c r="A1731" s="3"/>
      <c r="B1731" s="12" t="s">
        <v>1023</v>
      </c>
      <c r="C1731" s="3"/>
      <c r="D1731" s="3"/>
      <c r="E1731" s="12" t="s">
        <v>4332</v>
      </c>
      <c r="F1731" s="3"/>
      <c r="G1731" s="635"/>
      <c r="H1731" s="3"/>
      <c r="I1731" s="5">
        <v>200</v>
      </c>
      <c r="J1731" s="5"/>
      <c r="K1731" s="5"/>
      <c r="L1731" s="3"/>
      <c r="M1731" s="6"/>
      <c r="N1731" s="690"/>
      <c r="O1731" s="690"/>
      <c r="P1731" s="29"/>
      <c r="Q1731" s="11"/>
      <c r="R1731" s="11"/>
      <c r="S1731" s="11"/>
    </row>
    <row r="1732" spans="1:19" ht="14.25" hidden="1" customHeight="1">
      <c r="A1732" s="3"/>
      <c r="B1732" s="12" t="s">
        <v>1023</v>
      </c>
      <c r="C1732" s="3"/>
      <c r="D1732" s="3"/>
      <c r="E1732" s="12" t="s">
        <v>560</v>
      </c>
      <c r="F1732" s="3"/>
      <c r="G1732" s="635"/>
      <c r="H1732" s="3"/>
      <c r="I1732" s="5">
        <v>1000</v>
      </c>
      <c r="J1732" s="5"/>
      <c r="K1732" s="5"/>
      <c r="L1732" s="3"/>
      <c r="M1732" s="6"/>
      <c r="N1732" s="690"/>
      <c r="O1732" s="690"/>
      <c r="P1732" s="29"/>
      <c r="Q1732" s="11"/>
      <c r="R1732" s="11"/>
      <c r="S1732" s="11"/>
    </row>
    <row r="1733" spans="1:19" ht="14.25" hidden="1" customHeight="1">
      <c r="A1733" s="3"/>
      <c r="B1733" s="12" t="s">
        <v>4333</v>
      </c>
      <c r="C1733" s="3"/>
      <c r="D1733" s="3"/>
      <c r="E1733" s="12" t="s">
        <v>121</v>
      </c>
      <c r="F1733" s="3"/>
      <c r="G1733" s="635"/>
      <c r="H1733" s="3"/>
      <c r="I1733" s="5">
        <v>1000</v>
      </c>
      <c r="J1733" s="5"/>
      <c r="K1733" s="5"/>
      <c r="L1733" s="3"/>
      <c r="M1733" s="6"/>
      <c r="N1733" s="690"/>
      <c r="O1733" s="690"/>
      <c r="P1733" s="29"/>
      <c r="Q1733" s="11"/>
      <c r="R1733" s="11"/>
      <c r="S1733" s="11"/>
    </row>
    <row r="1734" spans="1:19" ht="14.25" hidden="1" customHeight="1">
      <c r="A1734" s="3"/>
      <c r="B1734" s="12" t="s">
        <v>1057</v>
      </c>
      <c r="C1734" s="3"/>
      <c r="D1734" s="3"/>
      <c r="E1734" s="12" t="s">
        <v>121</v>
      </c>
      <c r="F1734" s="3"/>
      <c r="G1734" s="635">
        <v>170</v>
      </c>
      <c r="H1734" s="3">
        <v>1000</v>
      </c>
      <c r="I1734" s="5">
        <v>1000</v>
      </c>
      <c r="J1734" s="5"/>
      <c r="K1734" s="5"/>
      <c r="L1734" s="3"/>
      <c r="M1734" s="6"/>
      <c r="N1734" s="690"/>
      <c r="O1734" s="690"/>
      <c r="P1734" s="29"/>
      <c r="Q1734" s="11"/>
      <c r="R1734" s="11"/>
      <c r="S1734" s="11"/>
    </row>
    <row r="1735" spans="1:19" ht="14.25" hidden="1" customHeight="1">
      <c r="A1735" s="3"/>
      <c r="B1735" s="12" t="s">
        <v>1078</v>
      </c>
      <c r="C1735" s="3"/>
      <c r="D1735" s="3"/>
      <c r="E1735" s="12" t="s">
        <v>121</v>
      </c>
      <c r="F1735" s="3"/>
      <c r="G1735" s="635">
        <v>150</v>
      </c>
      <c r="H1735" s="3">
        <v>440</v>
      </c>
      <c r="I1735" s="5">
        <v>1000</v>
      </c>
      <c r="J1735" s="5"/>
      <c r="K1735" s="5"/>
      <c r="L1735" s="3"/>
      <c r="M1735" s="6"/>
      <c r="N1735" s="690"/>
      <c r="O1735" s="690"/>
      <c r="P1735" s="29"/>
      <c r="Q1735" s="11"/>
      <c r="R1735" s="11"/>
      <c r="S1735" s="11"/>
    </row>
    <row r="1736" spans="1:19" ht="14.25" hidden="1" customHeight="1">
      <c r="A1736" s="3"/>
      <c r="B1736" s="12" t="s">
        <v>4334</v>
      </c>
      <c r="C1736" s="3"/>
      <c r="D1736" s="3"/>
      <c r="E1736" s="12" t="s">
        <v>121</v>
      </c>
      <c r="F1736" s="3"/>
      <c r="G1736" s="635">
        <v>70</v>
      </c>
      <c r="H1736" s="3"/>
      <c r="I1736" s="5">
        <v>1000</v>
      </c>
      <c r="J1736" s="5"/>
      <c r="K1736" s="5"/>
      <c r="L1736" s="3"/>
      <c r="M1736" s="6"/>
      <c r="N1736" s="690"/>
      <c r="O1736" s="690"/>
      <c r="P1736" s="29"/>
      <c r="Q1736" s="11"/>
      <c r="R1736" s="11"/>
      <c r="S1736" s="11"/>
    </row>
    <row r="1737" spans="1:19" ht="14.25" hidden="1" customHeight="1">
      <c r="A1737" s="3"/>
      <c r="B1737" s="12" t="s">
        <v>1294</v>
      </c>
      <c r="C1737" s="3"/>
      <c r="D1737" s="3"/>
      <c r="E1737" s="12" t="s">
        <v>121</v>
      </c>
      <c r="F1737" s="3"/>
      <c r="G1737" s="635">
        <v>75</v>
      </c>
      <c r="H1737" s="3">
        <v>1655</v>
      </c>
      <c r="I1737" s="5">
        <v>1000</v>
      </c>
      <c r="J1737" s="5"/>
      <c r="K1737" s="5"/>
      <c r="L1737" s="3"/>
      <c r="M1737" s="6"/>
      <c r="N1737" s="690"/>
      <c r="O1737" s="690"/>
      <c r="P1737" s="29"/>
      <c r="Q1737" s="11"/>
      <c r="R1737" s="11"/>
      <c r="S1737" s="11"/>
    </row>
    <row r="1738" spans="1:19" ht="14.25" hidden="1" customHeight="1">
      <c r="A1738" s="3"/>
      <c r="B1738" s="12" t="s">
        <v>1294</v>
      </c>
      <c r="C1738" s="3"/>
      <c r="D1738" s="3"/>
      <c r="E1738" s="12" t="s">
        <v>121</v>
      </c>
      <c r="F1738" s="3"/>
      <c r="G1738" s="635"/>
      <c r="H1738" s="3"/>
      <c r="I1738" s="5">
        <v>1</v>
      </c>
      <c r="J1738" s="5"/>
      <c r="K1738" s="5"/>
      <c r="L1738" s="3"/>
      <c r="M1738" s="6"/>
      <c r="N1738" s="690"/>
      <c r="O1738" s="690"/>
      <c r="P1738" s="29"/>
      <c r="Q1738" s="11"/>
      <c r="R1738" s="11"/>
      <c r="S1738" s="11"/>
    </row>
    <row r="1739" spans="1:19" ht="14.25" hidden="1" customHeight="1">
      <c r="A1739" s="3"/>
      <c r="B1739" s="12" t="s">
        <v>4335</v>
      </c>
      <c r="C1739" s="3"/>
      <c r="D1739" s="3"/>
      <c r="E1739" s="12" t="s">
        <v>121</v>
      </c>
      <c r="F1739" s="3"/>
      <c r="G1739" s="635"/>
      <c r="H1739" s="3"/>
      <c r="I1739" s="5">
        <v>1000</v>
      </c>
      <c r="J1739" s="5"/>
      <c r="K1739" s="5"/>
      <c r="L1739" s="3"/>
      <c r="M1739" s="6"/>
      <c r="N1739" s="690"/>
      <c r="O1739" s="690"/>
      <c r="P1739" s="29"/>
      <c r="Q1739" s="11"/>
      <c r="R1739" s="11"/>
      <c r="S1739" s="11"/>
    </row>
    <row r="1740" spans="1:19" ht="14.25" hidden="1" customHeight="1">
      <c r="A1740" s="3"/>
      <c r="B1740" s="12" t="s">
        <v>1329</v>
      </c>
      <c r="C1740" s="3"/>
      <c r="D1740" s="3"/>
      <c r="E1740" s="12" t="s">
        <v>121</v>
      </c>
      <c r="F1740" s="3"/>
      <c r="G1740" s="635">
        <v>100</v>
      </c>
      <c r="H1740" s="3"/>
      <c r="I1740" s="5">
        <v>1000</v>
      </c>
      <c r="J1740" s="5"/>
      <c r="K1740" s="5"/>
      <c r="L1740" s="3"/>
      <c r="M1740" s="6"/>
      <c r="N1740" s="690"/>
      <c r="O1740" s="690"/>
      <c r="P1740" s="29"/>
      <c r="Q1740" s="11"/>
      <c r="R1740" s="11"/>
      <c r="S1740" s="11"/>
    </row>
    <row r="1741" spans="1:19" ht="14.25" hidden="1" customHeight="1">
      <c r="A1741" s="3"/>
      <c r="B1741" s="12" t="s">
        <v>4336</v>
      </c>
      <c r="C1741" s="3"/>
      <c r="D1741" s="3"/>
      <c r="E1741" s="12" t="s">
        <v>121</v>
      </c>
      <c r="F1741" s="3"/>
      <c r="G1741" s="635"/>
      <c r="H1741" s="3"/>
      <c r="I1741" s="5">
        <v>1000</v>
      </c>
      <c r="J1741" s="5"/>
      <c r="K1741" s="5"/>
      <c r="L1741" s="3"/>
      <c r="M1741" s="6"/>
      <c r="N1741" s="690"/>
      <c r="O1741" s="690"/>
      <c r="P1741" s="29"/>
      <c r="Q1741" s="11"/>
      <c r="R1741" s="11"/>
      <c r="S1741" s="11"/>
    </row>
    <row r="1742" spans="1:19" ht="14.25" hidden="1" customHeight="1">
      <c r="A1742" s="3"/>
      <c r="B1742" s="12" t="s">
        <v>4337</v>
      </c>
      <c r="C1742" s="3"/>
      <c r="D1742" s="3"/>
      <c r="E1742" s="12" t="s">
        <v>121</v>
      </c>
      <c r="F1742" s="3"/>
      <c r="G1742" s="635"/>
      <c r="H1742" s="3"/>
      <c r="I1742" s="5">
        <v>1000</v>
      </c>
      <c r="J1742" s="5"/>
      <c r="K1742" s="5"/>
      <c r="L1742" s="3"/>
      <c r="M1742" s="6"/>
      <c r="N1742" s="690"/>
      <c r="O1742" s="690"/>
      <c r="P1742" s="29"/>
      <c r="Q1742" s="11"/>
      <c r="R1742" s="11"/>
      <c r="S1742" s="11"/>
    </row>
    <row r="1743" spans="1:19" ht="14.25" hidden="1" customHeight="1">
      <c r="A1743" s="3"/>
      <c r="B1743" s="12" t="s">
        <v>4338</v>
      </c>
      <c r="C1743" s="3"/>
      <c r="D1743" s="3"/>
      <c r="E1743" s="12" t="s">
        <v>3877</v>
      </c>
      <c r="F1743" s="3"/>
      <c r="G1743" s="635">
        <v>130</v>
      </c>
      <c r="H1743" s="3"/>
      <c r="I1743" s="5">
        <v>1000</v>
      </c>
      <c r="J1743" s="5"/>
      <c r="K1743" s="5"/>
      <c r="L1743" s="3"/>
      <c r="M1743" s="6"/>
      <c r="N1743" s="690"/>
      <c r="O1743" s="690"/>
      <c r="P1743" s="29"/>
      <c r="Q1743" s="11"/>
      <c r="R1743" s="11"/>
      <c r="S1743" s="11"/>
    </row>
    <row r="1744" spans="1:19" ht="14.25" hidden="1" customHeight="1">
      <c r="A1744" s="3"/>
      <c r="B1744" s="12" t="s">
        <v>1369</v>
      </c>
      <c r="C1744" s="3"/>
      <c r="D1744" s="3"/>
      <c r="E1744" s="12" t="s">
        <v>121</v>
      </c>
      <c r="F1744" s="3"/>
      <c r="G1744" s="635">
        <v>250</v>
      </c>
      <c r="H1744" s="3">
        <v>490</v>
      </c>
      <c r="I1744" s="5">
        <v>1000</v>
      </c>
      <c r="J1744" s="5"/>
      <c r="K1744" s="5"/>
      <c r="L1744" s="3"/>
      <c r="M1744" s="6"/>
      <c r="N1744" s="690"/>
      <c r="O1744" s="690"/>
      <c r="P1744" s="29"/>
      <c r="Q1744" s="11"/>
      <c r="R1744" s="11"/>
      <c r="S1744" s="11"/>
    </row>
    <row r="1745" spans="1:19" ht="14.25" hidden="1" customHeight="1">
      <c r="A1745" s="3"/>
      <c r="B1745" s="12" t="s">
        <v>4339</v>
      </c>
      <c r="C1745" s="3"/>
      <c r="D1745" s="3"/>
      <c r="E1745" s="12" t="s">
        <v>121</v>
      </c>
      <c r="F1745" s="3"/>
      <c r="G1745" s="635">
        <v>250</v>
      </c>
      <c r="H1745" s="3"/>
      <c r="I1745" s="5">
        <v>1000</v>
      </c>
      <c r="J1745" s="5"/>
      <c r="K1745" s="5"/>
      <c r="L1745" s="3"/>
      <c r="M1745" s="6"/>
      <c r="N1745" s="690"/>
      <c r="O1745" s="690"/>
      <c r="P1745" s="29"/>
      <c r="Q1745" s="11"/>
      <c r="R1745" s="11"/>
      <c r="S1745" s="11"/>
    </row>
    <row r="1746" spans="1:19" ht="14.25" hidden="1" customHeight="1">
      <c r="A1746" s="3"/>
      <c r="B1746" s="12" t="s">
        <v>4340</v>
      </c>
      <c r="C1746" s="3"/>
      <c r="D1746" s="3"/>
      <c r="E1746" s="12" t="s">
        <v>4341</v>
      </c>
      <c r="F1746" s="3"/>
      <c r="G1746" s="635">
        <v>63</v>
      </c>
      <c r="H1746" s="3"/>
      <c r="I1746" s="5">
        <v>1</v>
      </c>
      <c r="J1746" s="5"/>
      <c r="K1746" s="5"/>
      <c r="L1746" s="3"/>
      <c r="M1746" s="6"/>
      <c r="N1746" s="690"/>
      <c r="O1746" s="690"/>
      <c r="P1746" s="29"/>
      <c r="Q1746" s="11"/>
      <c r="R1746" s="11"/>
      <c r="S1746" s="11"/>
    </row>
    <row r="1747" spans="1:19" ht="14.25" hidden="1" customHeight="1">
      <c r="A1747" s="3"/>
      <c r="B1747" s="12" t="s">
        <v>1414</v>
      </c>
      <c r="C1747" s="3"/>
      <c r="D1747" s="3"/>
      <c r="E1747" s="12" t="s">
        <v>2725</v>
      </c>
      <c r="F1747" s="3"/>
      <c r="G1747" s="635"/>
      <c r="H1747" s="3"/>
      <c r="I1747" s="5">
        <v>1</v>
      </c>
      <c r="J1747" s="5"/>
      <c r="K1747" s="5"/>
      <c r="L1747" s="3"/>
      <c r="M1747" s="6"/>
      <c r="N1747" s="690"/>
      <c r="O1747" s="690"/>
      <c r="P1747" s="29"/>
      <c r="Q1747" s="11"/>
      <c r="R1747" s="11"/>
      <c r="S1747" s="11"/>
    </row>
    <row r="1748" spans="1:19" ht="14.25" hidden="1" customHeight="1">
      <c r="A1748" s="3"/>
      <c r="B1748" s="12" t="s">
        <v>1416</v>
      </c>
      <c r="C1748" s="3"/>
      <c r="D1748" s="3"/>
      <c r="E1748" s="12" t="s">
        <v>2725</v>
      </c>
      <c r="F1748" s="3"/>
      <c r="G1748" s="635">
        <v>100</v>
      </c>
      <c r="H1748" s="3"/>
      <c r="I1748" s="5">
        <v>100</v>
      </c>
      <c r="J1748" s="5"/>
      <c r="K1748" s="5"/>
      <c r="L1748" s="3"/>
      <c r="M1748" s="6"/>
      <c r="N1748" s="690"/>
      <c r="O1748" s="690"/>
      <c r="P1748" s="29"/>
      <c r="Q1748" s="11"/>
      <c r="R1748" s="11"/>
      <c r="S1748" s="11"/>
    </row>
    <row r="1749" spans="1:19" ht="14.25" hidden="1" customHeight="1">
      <c r="A1749" s="3"/>
      <c r="B1749" s="12" t="s">
        <v>1417</v>
      </c>
      <c r="C1749" s="3"/>
      <c r="D1749" s="3"/>
      <c r="E1749" s="12" t="s">
        <v>3389</v>
      </c>
      <c r="F1749" s="3"/>
      <c r="G1749" s="635">
        <v>25</v>
      </c>
      <c r="H1749" s="3">
        <v>2</v>
      </c>
      <c r="I1749" s="5">
        <v>1</v>
      </c>
      <c r="J1749" s="5"/>
      <c r="K1749" s="5"/>
      <c r="L1749" s="3"/>
      <c r="M1749" s="6"/>
      <c r="N1749" s="690"/>
      <c r="O1749" s="690"/>
      <c r="P1749" s="29"/>
      <c r="Q1749" s="11"/>
      <c r="R1749" s="11"/>
      <c r="S1749" s="11"/>
    </row>
    <row r="1750" spans="1:19" ht="14.25" hidden="1" customHeight="1">
      <c r="A1750" s="3"/>
      <c r="B1750" s="12" t="s">
        <v>4342</v>
      </c>
      <c r="C1750" s="3"/>
      <c r="D1750" s="3"/>
      <c r="E1750" s="12" t="s">
        <v>121</v>
      </c>
      <c r="F1750" s="3"/>
      <c r="G1750" s="635">
        <v>90</v>
      </c>
      <c r="H1750" s="3"/>
      <c r="I1750" s="5">
        <v>1000</v>
      </c>
      <c r="J1750" s="5"/>
      <c r="K1750" s="5"/>
      <c r="L1750" s="3"/>
      <c r="M1750" s="6"/>
      <c r="N1750" s="690"/>
      <c r="O1750" s="690"/>
      <c r="P1750" s="29"/>
      <c r="Q1750" s="11"/>
      <c r="R1750" s="11"/>
      <c r="S1750" s="11"/>
    </row>
    <row r="1751" spans="1:19" ht="14.25" hidden="1" customHeight="1">
      <c r="A1751" s="3"/>
      <c r="B1751" s="12" t="s">
        <v>4343</v>
      </c>
      <c r="C1751" s="3"/>
      <c r="D1751" s="3"/>
      <c r="E1751" s="12" t="s">
        <v>121</v>
      </c>
      <c r="F1751" s="3"/>
      <c r="G1751" s="635"/>
      <c r="H1751" s="3"/>
      <c r="I1751" s="5">
        <v>1000</v>
      </c>
      <c r="J1751" s="5"/>
      <c r="K1751" s="5"/>
      <c r="L1751" s="3"/>
      <c r="M1751" s="6"/>
      <c r="N1751" s="690"/>
      <c r="O1751" s="690"/>
      <c r="P1751" s="29"/>
      <c r="Q1751" s="11"/>
      <c r="R1751" s="11"/>
      <c r="S1751" s="11"/>
    </row>
    <row r="1752" spans="1:19" ht="14.25" hidden="1" customHeight="1">
      <c r="A1752" s="3"/>
      <c r="B1752" s="12" t="s">
        <v>4344</v>
      </c>
      <c r="C1752" s="3"/>
      <c r="D1752" s="3"/>
      <c r="E1752" s="12" t="s">
        <v>121</v>
      </c>
      <c r="F1752" s="3"/>
      <c r="G1752" s="635"/>
      <c r="H1752" s="3"/>
      <c r="I1752" s="5">
        <v>1</v>
      </c>
      <c r="J1752" s="5"/>
      <c r="K1752" s="5"/>
      <c r="L1752" s="3"/>
      <c r="M1752" s="6"/>
      <c r="N1752" s="690"/>
      <c r="O1752" s="690"/>
      <c r="P1752" s="29"/>
      <c r="Q1752" s="11"/>
      <c r="R1752" s="11"/>
      <c r="S1752" s="11"/>
    </row>
    <row r="1753" spans="1:19" ht="14.25" hidden="1" customHeight="1">
      <c r="A1753" s="3"/>
      <c r="B1753" s="12" t="s">
        <v>4345</v>
      </c>
      <c r="C1753" s="3"/>
      <c r="D1753" s="3"/>
      <c r="E1753" s="12" t="s">
        <v>4346</v>
      </c>
      <c r="F1753" s="3"/>
      <c r="G1753" s="635"/>
      <c r="H1753" s="3"/>
      <c r="I1753" s="5">
        <v>1000</v>
      </c>
      <c r="J1753" s="5"/>
      <c r="K1753" s="5"/>
      <c r="L1753" s="3"/>
      <c r="M1753" s="6"/>
      <c r="N1753" s="690"/>
      <c r="O1753" s="690"/>
      <c r="P1753" s="29"/>
      <c r="Q1753" s="11"/>
      <c r="R1753" s="11"/>
      <c r="S1753" s="11"/>
    </row>
    <row r="1754" spans="1:19" ht="14.25" hidden="1" customHeight="1">
      <c r="A1754" s="3"/>
      <c r="B1754" s="12" t="s">
        <v>4347</v>
      </c>
      <c r="C1754" s="3"/>
      <c r="D1754" s="3"/>
      <c r="E1754" s="12" t="s">
        <v>4346</v>
      </c>
      <c r="F1754" s="3"/>
      <c r="G1754" s="635"/>
      <c r="H1754" s="3"/>
      <c r="I1754" s="5">
        <v>1000</v>
      </c>
      <c r="J1754" s="5"/>
      <c r="K1754" s="5"/>
      <c r="L1754" s="3"/>
      <c r="M1754" s="6"/>
      <c r="N1754" s="690"/>
      <c r="O1754" s="690"/>
      <c r="P1754" s="29"/>
      <c r="Q1754" s="11"/>
      <c r="R1754" s="11"/>
      <c r="S1754" s="11"/>
    </row>
    <row r="1755" spans="1:19" ht="14.25" hidden="1" customHeight="1">
      <c r="A1755" s="3"/>
      <c r="B1755" s="12" t="s">
        <v>1642</v>
      </c>
      <c r="C1755" s="3"/>
      <c r="D1755" s="3"/>
      <c r="E1755" s="12"/>
      <c r="F1755" s="3"/>
      <c r="G1755" s="635">
        <v>100</v>
      </c>
      <c r="H1755" s="3"/>
      <c r="I1755" s="5">
        <v>1000</v>
      </c>
      <c r="J1755" s="5"/>
      <c r="K1755" s="5"/>
      <c r="L1755" s="3"/>
      <c r="M1755" s="6"/>
      <c r="N1755" s="690"/>
      <c r="O1755" s="690"/>
      <c r="P1755" s="29"/>
      <c r="Q1755" s="11"/>
      <c r="R1755" s="11"/>
      <c r="S1755" s="11"/>
    </row>
    <row r="1756" spans="1:19" ht="14.25" hidden="1" customHeight="1">
      <c r="A1756" s="3"/>
      <c r="B1756" s="12" t="s">
        <v>4348</v>
      </c>
      <c r="C1756" s="3"/>
      <c r="D1756" s="3"/>
      <c r="E1756" s="12" t="s">
        <v>560</v>
      </c>
      <c r="F1756" s="3"/>
      <c r="G1756" s="635"/>
      <c r="H1756" s="3"/>
      <c r="I1756" s="5">
        <v>1000</v>
      </c>
      <c r="J1756" s="5"/>
      <c r="K1756" s="5"/>
      <c r="L1756" s="3"/>
      <c r="M1756" s="6"/>
      <c r="N1756" s="690"/>
      <c r="O1756" s="690"/>
      <c r="P1756" s="29"/>
      <c r="Q1756" s="11"/>
      <c r="R1756" s="11"/>
      <c r="S1756" s="11"/>
    </row>
    <row r="1757" spans="1:19" ht="14.25" hidden="1" customHeight="1">
      <c r="A1757" s="3"/>
      <c r="B1757" s="12" t="s">
        <v>1661</v>
      </c>
      <c r="C1757" s="3"/>
      <c r="D1757" s="3"/>
      <c r="E1757" s="12" t="s">
        <v>4349</v>
      </c>
      <c r="F1757" s="3"/>
      <c r="G1757" s="635"/>
      <c r="H1757" s="3"/>
      <c r="I1757" s="5">
        <v>400</v>
      </c>
      <c r="J1757" s="5"/>
      <c r="K1757" s="5"/>
      <c r="L1757" s="3"/>
      <c r="M1757" s="6"/>
      <c r="N1757" s="690"/>
      <c r="O1757" s="690"/>
      <c r="P1757" s="29"/>
      <c r="Q1757" s="11"/>
      <c r="R1757" s="11"/>
      <c r="S1757" s="11"/>
    </row>
    <row r="1758" spans="1:19" ht="14.25" hidden="1" customHeight="1">
      <c r="A1758" s="3"/>
      <c r="B1758" s="12" t="s">
        <v>1661</v>
      </c>
      <c r="C1758" s="3"/>
      <c r="D1758" s="3"/>
      <c r="E1758" s="12" t="s">
        <v>4350</v>
      </c>
      <c r="F1758" s="3"/>
      <c r="G1758" s="635">
        <v>45</v>
      </c>
      <c r="H1758" s="3"/>
      <c r="I1758" s="5">
        <v>280</v>
      </c>
      <c r="J1758" s="5"/>
      <c r="K1758" s="5"/>
      <c r="L1758" s="3"/>
      <c r="M1758" s="6"/>
      <c r="N1758" s="690"/>
      <c r="O1758" s="690"/>
      <c r="P1758" s="29"/>
      <c r="Q1758" s="11"/>
      <c r="R1758" s="11"/>
      <c r="S1758" s="11"/>
    </row>
    <row r="1759" spans="1:19" ht="14.25" hidden="1" customHeight="1">
      <c r="A1759" s="3"/>
      <c r="B1759" s="12" t="s">
        <v>1661</v>
      </c>
      <c r="C1759" s="3"/>
      <c r="D1759" s="3"/>
      <c r="E1759" s="12" t="s">
        <v>4351</v>
      </c>
      <c r="F1759" s="3"/>
      <c r="G1759" s="635"/>
      <c r="H1759" s="3"/>
      <c r="I1759" s="5">
        <v>200</v>
      </c>
      <c r="J1759" s="5"/>
      <c r="K1759" s="5"/>
      <c r="L1759" s="3"/>
      <c r="M1759" s="6"/>
      <c r="N1759" s="690"/>
      <c r="O1759" s="690"/>
      <c r="P1759" s="29"/>
      <c r="Q1759" s="11"/>
      <c r="R1759" s="11"/>
      <c r="S1759" s="11"/>
    </row>
    <row r="1760" spans="1:19" ht="14.25" hidden="1" customHeight="1">
      <c r="A1760" s="3"/>
      <c r="B1760" s="12" t="s">
        <v>4352</v>
      </c>
      <c r="C1760" s="3"/>
      <c r="D1760" s="3"/>
      <c r="E1760" s="12" t="s">
        <v>4353</v>
      </c>
      <c r="F1760" s="3"/>
      <c r="G1760" s="635"/>
      <c r="H1760" s="3"/>
      <c r="I1760" s="5">
        <v>200</v>
      </c>
      <c r="J1760" s="5"/>
      <c r="K1760" s="5"/>
      <c r="L1760" s="3"/>
      <c r="M1760" s="6"/>
      <c r="N1760" s="690"/>
      <c r="O1760" s="690"/>
      <c r="P1760" s="29"/>
      <c r="Q1760" s="11"/>
      <c r="R1760" s="11"/>
      <c r="S1760" s="11"/>
    </row>
    <row r="1761" spans="1:19" ht="14.25" hidden="1" customHeight="1">
      <c r="A1761" s="3"/>
      <c r="B1761" s="12" t="s">
        <v>1666</v>
      </c>
      <c r="C1761" s="3"/>
      <c r="D1761" s="3"/>
      <c r="E1761" s="12" t="s">
        <v>121</v>
      </c>
      <c r="F1761" s="3"/>
      <c r="G1761" s="635">
        <v>90</v>
      </c>
      <c r="H1761" s="3">
        <v>500</v>
      </c>
      <c r="I1761" s="5">
        <v>1000</v>
      </c>
      <c r="J1761" s="5"/>
      <c r="K1761" s="5"/>
      <c r="L1761" s="3"/>
      <c r="M1761" s="6"/>
      <c r="N1761" s="690"/>
      <c r="O1761" s="690"/>
      <c r="P1761" s="29"/>
      <c r="Q1761" s="11"/>
      <c r="R1761" s="11"/>
      <c r="S1761" s="11"/>
    </row>
    <row r="1762" spans="1:19" ht="14.25" hidden="1" customHeight="1">
      <c r="A1762" s="3"/>
      <c r="B1762" s="12" t="s">
        <v>4354</v>
      </c>
      <c r="C1762" s="3"/>
      <c r="D1762" s="3"/>
      <c r="E1762" s="12" t="s">
        <v>121</v>
      </c>
      <c r="F1762" s="3"/>
      <c r="G1762" s="635"/>
      <c r="H1762" s="3"/>
      <c r="I1762" s="5">
        <v>1000</v>
      </c>
      <c r="J1762" s="5"/>
      <c r="K1762" s="5"/>
      <c r="L1762" s="3"/>
      <c r="M1762" s="6"/>
      <c r="N1762" s="690"/>
      <c r="O1762" s="690"/>
      <c r="P1762" s="29"/>
      <c r="Q1762" s="11"/>
      <c r="R1762" s="11"/>
      <c r="S1762" s="11"/>
    </row>
    <row r="1763" spans="1:19" ht="14.25" hidden="1" customHeight="1">
      <c r="A1763" s="3"/>
      <c r="B1763" s="12" t="s">
        <v>4355</v>
      </c>
      <c r="C1763" s="3"/>
      <c r="D1763" s="3"/>
      <c r="E1763" s="12" t="s">
        <v>121</v>
      </c>
      <c r="F1763" s="3"/>
      <c r="G1763" s="635"/>
      <c r="H1763" s="3"/>
      <c r="I1763" s="5">
        <v>1</v>
      </c>
      <c r="J1763" s="5"/>
      <c r="K1763" s="5"/>
      <c r="L1763" s="3"/>
      <c r="M1763" s="6"/>
      <c r="N1763" s="690"/>
      <c r="O1763" s="690"/>
      <c r="P1763" s="29"/>
      <c r="Q1763" s="11"/>
      <c r="R1763" s="11"/>
      <c r="S1763" s="11"/>
    </row>
    <row r="1764" spans="1:19" ht="14.25" hidden="1" customHeight="1">
      <c r="A1764" s="3"/>
      <c r="B1764" s="12" t="s">
        <v>1740</v>
      </c>
      <c r="C1764" s="3"/>
      <c r="D1764" s="3"/>
      <c r="E1764" s="12" t="s">
        <v>121</v>
      </c>
      <c r="F1764" s="3"/>
      <c r="G1764" s="635">
        <v>60</v>
      </c>
      <c r="H1764" s="3">
        <v>1000</v>
      </c>
      <c r="I1764" s="5">
        <v>1000</v>
      </c>
      <c r="J1764" s="5"/>
      <c r="K1764" s="5"/>
      <c r="L1764" s="3"/>
      <c r="M1764" s="6"/>
      <c r="N1764" s="690"/>
      <c r="O1764" s="690"/>
      <c r="P1764" s="29"/>
      <c r="Q1764" s="11"/>
      <c r="R1764" s="11"/>
      <c r="S1764" s="11"/>
    </row>
    <row r="1765" spans="1:19" ht="14.25" hidden="1" customHeight="1">
      <c r="A1765" s="3"/>
      <c r="B1765" s="12" t="s">
        <v>1755</v>
      </c>
      <c r="C1765" s="3"/>
      <c r="D1765" s="3"/>
      <c r="E1765" s="12" t="s">
        <v>121</v>
      </c>
      <c r="F1765" s="3"/>
      <c r="G1765" s="635">
        <v>120</v>
      </c>
      <c r="H1765" s="3">
        <v>245</v>
      </c>
      <c r="I1765" s="5">
        <v>1000</v>
      </c>
      <c r="J1765" s="5"/>
      <c r="K1765" s="5"/>
      <c r="L1765" s="3"/>
      <c r="M1765" s="6"/>
      <c r="N1765" s="690"/>
      <c r="O1765" s="690"/>
      <c r="P1765" s="29"/>
      <c r="Q1765" s="11"/>
      <c r="R1765" s="11"/>
      <c r="S1765" s="11"/>
    </row>
    <row r="1766" spans="1:19" ht="14.25" hidden="1" customHeight="1">
      <c r="A1766" s="3"/>
      <c r="B1766" s="12" t="s">
        <v>1764</v>
      </c>
      <c r="C1766" s="3"/>
      <c r="D1766" s="3"/>
      <c r="E1766" s="12" t="s">
        <v>121</v>
      </c>
      <c r="F1766" s="3"/>
      <c r="G1766" s="635">
        <v>110</v>
      </c>
      <c r="H1766" s="3">
        <v>285</v>
      </c>
      <c r="I1766" s="5">
        <v>1000</v>
      </c>
      <c r="J1766" s="5"/>
      <c r="K1766" s="5"/>
      <c r="L1766" s="3"/>
      <c r="M1766" s="6"/>
      <c r="N1766" s="690"/>
      <c r="O1766" s="690"/>
      <c r="P1766" s="29"/>
      <c r="Q1766" s="11"/>
      <c r="R1766" s="11"/>
      <c r="S1766" s="11"/>
    </row>
    <row r="1767" spans="1:19" ht="14.25" hidden="1" customHeight="1">
      <c r="A1767" s="3"/>
      <c r="B1767" s="12" t="s">
        <v>1768</v>
      </c>
      <c r="C1767" s="3"/>
      <c r="D1767" s="3"/>
      <c r="E1767" s="12" t="s">
        <v>121</v>
      </c>
      <c r="F1767" s="3"/>
      <c r="G1767" s="635">
        <v>280</v>
      </c>
      <c r="H1767" s="3">
        <v>85</v>
      </c>
      <c r="I1767" s="5">
        <v>1000</v>
      </c>
      <c r="J1767" s="5"/>
      <c r="K1767" s="5"/>
      <c r="L1767" s="3"/>
      <c r="M1767" s="6"/>
      <c r="N1767" s="690"/>
      <c r="O1767" s="690"/>
      <c r="P1767" s="29"/>
      <c r="Q1767" s="11"/>
      <c r="R1767" s="11"/>
      <c r="S1767" s="11"/>
    </row>
    <row r="1768" spans="1:19" ht="14.25" hidden="1" customHeight="1">
      <c r="A1768" s="3"/>
      <c r="B1768" s="12" t="s">
        <v>4356</v>
      </c>
      <c r="C1768" s="3"/>
      <c r="D1768" s="3"/>
      <c r="E1768" s="12" t="s">
        <v>121</v>
      </c>
      <c r="F1768" s="3"/>
      <c r="G1768" s="635"/>
      <c r="H1768" s="3"/>
      <c r="I1768" s="5">
        <v>1000</v>
      </c>
      <c r="J1768" s="5"/>
      <c r="K1768" s="5"/>
      <c r="L1768" s="3"/>
      <c r="M1768" s="6"/>
      <c r="N1768" s="690"/>
      <c r="O1768" s="690"/>
      <c r="P1768" s="29"/>
      <c r="Q1768" s="11"/>
      <c r="R1768" s="11"/>
      <c r="S1768" s="11"/>
    </row>
    <row r="1769" spans="1:19" ht="14.25" hidden="1" customHeight="1">
      <c r="A1769" s="3"/>
      <c r="B1769" s="12" t="s">
        <v>1775</v>
      </c>
      <c r="C1769" s="3"/>
      <c r="D1769" s="3"/>
      <c r="E1769" s="12" t="s">
        <v>121</v>
      </c>
      <c r="F1769" s="3"/>
      <c r="G1769" s="635"/>
      <c r="H1769" s="3"/>
      <c r="I1769" s="5">
        <v>1000</v>
      </c>
      <c r="J1769" s="5"/>
      <c r="K1769" s="5"/>
      <c r="L1769" s="3"/>
      <c r="M1769" s="6"/>
      <c r="N1769" s="690"/>
      <c r="O1769" s="690"/>
      <c r="P1769" s="29"/>
      <c r="Q1769" s="11"/>
      <c r="R1769" s="11"/>
      <c r="S1769" s="11"/>
    </row>
    <row r="1770" spans="1:19" ht="14.25" hidden="1" customHeight="1">
      <c r="A1770" s="3"/>
      <c r="B1770" s="12" t="s">
        <v>4357</v>
      </c>
      <c r="C1770" s="3"/>
      <c r="D1770" s="3"/>
      <c r="E1770" s="12" t="s">
        <v>121</v>
      </c>
      <c r="F1770" s="3"/>
      <c r="G1770" s="635"/>
      <c r="H1770" s="3"/>
      <c r="I1770" s="5">
        <v>1000</v>
      </c>
      <c r="J1770" s="5"/>
      <c r="K1770" s="5"/>
      <c r="L1770" s="3"/>
      <c r="M1770" s="6"/>
      <c r="N1770" s="690"/>
      <c r="O1770" s="690"/>
      <c r="P1770" s="29"/>
      <c r="Q1770" s="11"/>
      <c r="R1770" s="11"/>
      <c r="S1770" s="11"/>
    </row>
    <row r="1771" spans="1:19" ht="14.25" hidden="1" customHeight="1">
      <c r="A1771" s="3"/>
      <c r="B1771" s="12" t="s">
        <v>4357</v>
      </c>
      <c r="C1771" s="3"/>
      <c r="D1771" s="3"/>
      <c r="E1771" s="12" t="s">
        <v>121</v>
      </c>
      <c r="F1771" s="3"/>
      <c r="G1771" s="635"/>
      <c r="H1771" s="3"/>
      <c r="I1771" s="5">
        <v>1</v>
      </c>
      <c r="J1771" s="5"/>
      <c r="K1771" s="5"/>
      <c r="L1771" s="3"/>
      <c r="M1771" s="6"/>
      <c r="N1771" s="690"/>
      <c r="O1771" s="690"/>
      <c r="P1771" s="29"/>
      <c r="Q1771" s="11"/>
      <c r="R1771" s="11"/>
      <c r="S1771" s="11"/>
    </row>
    <row r="1772" spans="1:19" ht="14.25" hidden="1" customHeight="1">
      <c r="A1772" s="3"/>
      <c r="B1772" s="12" t="s">
        <v>4358</v>
      </c>
      <c r="C1772" s="3"/>
      <c r="D1772" s="3"/>
      <c r="E1772" s="12" t="s">
        <v>121</v>
      </c>
      <c r="F1772" s="3"/>
      <c r="G1772" s="635">
        <v>30</v>
      </c>
      <c r="H1772" s="3"/>
      <c r="I1772" s="5">
        <v>1000</v>
      </c>
      <c r="J1772" s="5"/>
      <c r="K1772" s="5"/>
      <c r="L1772" s="3"/>
      <c r="M1772" s="6"/>
      <c r="N1772" s="690"/>
      <c r="O1772" s="690"/>
      <c r="P1772" s="29"/>
      <c r="Q1772" s="11"/>
      <c r="R1772" s="11"/>
      <c r="S1772" s="11"/>
    </row>
    <row r="1773" spans="1:19" ht="14.25" hidden="1" customHeight="1">
      <c r="A1773" s="3"/>
      <c r="B1773" s="12" t="s">
        <v>4359</v>
      </c>
      <c r="C1773" s="3"/>
      <c r="D1773" s="3"/>
      <c r="E1773" s="12" t="s">
        <v>121</v>
      </c>
      <c r="F1773" s="3"/>
      <c r="G1773" s="635">
        <v>90</v>
      </c>
      <c r="H1773" s="3"/>
      <c r="I1773" s="5">
        <v>1000</v>
      </c>
      <c r="J1773" s="5"/>
      <c r="K1773" s="5"/>
      <c r="L1773" s="3"/>
      <c r="M1773" s="6"/>
      <c r="N1773" s="690"/>
      <c r="O1773" s="690"/>
      <c r="P1773" s="29"/>
      <c r="Q1773" s="11"/>
      <c r="R1773" s="11"/>
      <c r="S1773" s="11"/>
    </row>
    <row r="1774" spans="1:19" ht="14.25" hidden="1" customHeight="1">
      <c r="A1774" s="3"/>
      <c r="B1774" s="12" t="s">
        <v>4360</v>
      </c>
      <c r="C1774" s="3"/>
      <c r="D1774" s="3"/>
      <c r="E1774" s="12" t="s">
        <v>121</v>
      </c>
      <c r="F1774" s="3"/>
      <c r="G1774" s="635">
        <v>100</v>
      </c>
      <c r="H1774" s="3"/>
      <c r="I1774" s="5">
        <v>1000</v>
      </c>
      <c r="J1774" s="5"/>
      <c r="K1774" s="5"/>
      <c r="L1774" s="3"/>
      <c r="M1774" s="6"/>
      <c r="N1774" s="690"/>
      <c r="O1774" s="690"/>
      <c r="P1774" s="29"/>
      <c r="Q1774" s="11"/>
      <c r="R1774" s="11"/>
      <c r="S1774" s="11"/>
    </row>
    <row r="1775" spans="1:19" ht="14.25" hidden="1" customHeight="1">
      <c r="A1775" s="3"/>
      <c r="B1775" s="12" t="s">
        <v>4361</v>
      </c>
      <c r="C1775" s="3"/>
      <c r="D1775" s="3"/>
      <c r="E1775" s="12" t="s">
        <v>121</v>
      </c>
      <c r="F1775" s="3"/>
      <c r="G1775" s="635"/>
      <c r="H1775" s="3"/>
      <c r="I1775" s="5">
        <v>1000</v>
      </c>
      <c r="J1775" s="5"/>
      <c r="K1775" s="5"/>
      <c r="L1775" s="3"/>
      <c r="M1775" s="6"/>
      <c r="N1775" s="690"/>
      <c r="O1775" s="690"/>
      <c r="P1775" s="29"/>
      <c r="Q1775" s="11"/>
      <c r="R1775" s="11"/>
      <c r="S1775" s="11"/>
    </row>
    <row r="1776" spans="1:19" ht="14.25" hidden="1" customHeight="1">
      <c r="A1776" s="3"/>
      <c r="B1776" s="12" t="s">
        <v>4362</v>
      </c>
      <c r="C1776" s="3"/>
      <c r="D1776" s="3"/>
      <c r="E1776" s="12" t="s">
        <v>121</v>
      </c>
      <c r="F1776" s="3"/>
      <c r="G1776" s="635">
        <v>100</v>
      </c>
      <c r="H1776" s="3"/>
      <c r="I1776" s="5">
        <v>1000</v>
      </c>
      <c r="J1776" s="5"/>
      <c r="K1776" s="5"/>
      <c r="L1776" s="3"/>
      <c r="M1776" s="6"/>
      <c r="N1776" s="690"/>
      <c r="O1776" s="690"/>
      <c r="P1776" s="29"/>
      <c r="Q1776" s="11"/>
      <c r="R1776" s="11"/>
      <c r="S1776" s="11"/>
    </row>
    <row r="1777" spans="1:19" ht="14.25" hidden="1" customHeight="1">
      <c r="A1777" s="3"/>
      <c r="B1777" s="12" t="s">
        <v>1884</v>
      </c>
      <c r="C1777" s="3"/>
      <c r="D1777" s="3"/>
      <c r="E1777" s="12" t="s">
        <v>121</v>
      </c>
      <c r="F1777" s="3"/>
      <c r="G1777" s="635">
        <v>100</v>
      </c>
      <c r="H1777" s="3">
        <v>890</v>
      </c>
      <c r="I1777" s="5">
        <v>1000</v>
      </c>
      <c r="J1777" s="5"/>
      <c r="K1777" s="5"/>
      <c r="L1777" s="3"/>
      <c r="M1777" s="6"/>
      <c r="N1777" s="690"/>
      <c r="O1777" s="690"/>
      <c r="P1777" s="29"/>
      <c r="Q1777" s="11"/>
      <c r="R1777" s="11"/>
      <c r="S1777" s="11"/>
    </row>
    <row r="1778" spans="1:19" ht="14.25" hidden="1" customHeight="1">
      <c r="A1778" s="3"/>
      <c r="B1778" s="12" t="s">
        <v>1885</v>
      </c>
      <c r="C1778" s="3"/>
      <c r="D1778" s="3"/>
      <c r="E1778" s="12" t="s">
        <v>121</v>
      </c>
      <c r="F1778" s="3"/>
      <c r="G1778" s="635">
        <v>200</v>
      </c>
      <c r="H1778" s="3">
        <v>195</v>
      </c>
      <c r="I1778" s="5">
        <v>1000</v>
      </c>
      <c r="J1778" s="5"/>
      <c r="K1778" s="5"/>
      <c r="L1778" s="3"/>
      <c r="M1778" s="6"/>
      <c r="N1778" s="690"/>
      <c r="O1778" s="690"/>
      <c r="P1778" s="29"/>
      <c r="Q1778" s="11"/>
      <c r="R1778" s="11"/>
      <c r="S1778" s="11"/>
    </row>
    <row r="1779" spans="1:19" ht="14.25" hidden="1" customHeight="1">
      <c r="A1779" s="3"/>
      <c r="B1779" s="12" t="s">
        <v>1932</v>
      </c>
      <c r="C1779" s="3"/>
      <c r="D1779" s="3"/>
      <c r="E1779" s="12" t="s">
        <v>121</v>
      </c>
      <c r="F1779" s="3"/>
      <c r="G1779" s="635">
        <v>80</v>
      </c>
      <c r="H1779" s="3">
        <v>570</v>
      </c>
      <c r="I1779" s="5">
        <v>1000</v>
      </c>
      <c r="J1779" s="5"/>
      <c r="K1779" s="5"/>
      <c r="L1779" s="3"/>
      <c r="M1779" s="6"/>
      <c r="N1779" s="690"/>
      <c r="O1779" s="690"/>
      <c r="P1779" s="29"/>
      <c r="Q1779" s="11"/>
      <c r="R1779" s="11"/>
      <c r="S1779" s="11"/>
    </row>
    <row r="1780" spans="1:19" ht="14.25" hidden="1" customHeight="1">
      <c r="A1780" s="3"/>
      <c r="B1780" s="12" t="s">
        <v>1986</v>
      </c>
      <c r="C1780" s="3"/>
      <c r="D1780" s="3"/>
      <c r="E1780" s="12" t="s">
        <v>121</v>
      </c>
      <c r="F1780" s="3"/>
      <c r="G1780" s="635">
        <v>160</v>
      </c>
      <c r="H1780" s="3">
        <v>3620</v>
      </c>
      <c r="I1780" s="5">
        <v>1000</v>
      </c>
      <c r="J1780" s="5"/>
      <c r="K1780" s="5"/>
      <c r="L1780" s="3"/>
      <c r="M1780" s="6"/>
      <c r="N1780" s="690"/>
      <c r="O1780" s="690"/>
      <c r="P1780" s="29"/>
      <c r="Q1780" s="11"/>
      <c r="R1780" s="11"/>
      <c r="S1780" s="11"/>
    </row>
    <row r="1781" spans="1:19" ht="14.25" hidden="1" customHeight="1">
      <c r="A1781" s="3"/>
      <c r="B1781" s="12" t="s">
        <v>2017</v>
      </c>
      <c r="C1781" s="3"/>
      <c r="D1781" s="3"/>
      <c r="E1781" s="12" t="s">
        <v>121</v>
      </c>
      <c r="F1781" s="3"/>
      <c r="G1781" s="635"/>
      <c r="H1781" s="3"/>
      <c r="I1781" s="5">
        <v>1000</v>
      </c>
      <c r="J1781" s="5"/>
      <c r="K1781" s="5"/>
      <c r="L1781" s="3"/>
      <c r="M1781" s="6"/>
      <c r="N1781" s="690"/>
      <c r="O1781" s="690"/>
      <c r="P1781" s="29"/>
      <c r="Q1781" s="11"/>
      <c r="R1781" s="11"/>
      <c r="S1781" s="11"/>
    </row>
    <row r="1782" spans="1:19" ht="14.25" hidden="1" customHeight="1">
      <c r="A1782" s="3"/>
      <c r="B1782" s="12" t="s">
        <v>2018</v>
      </c>
      <c r="C1782" s="3"/>
      <c r="D1782" s="3"/>
      <c r="E1782" s="12" t="s">
        <v>121</v>
      </c>
      <c r="F1782" s="3"/>
      <c r="G1782" s="635">
        <v>110</v>
      </c>
      <c r="H1782" s="3">
        <v>2000</v>
      </c>
      <c r="I1782" s="5">
        <v>1000</v>
      </c>
      <c r="J1782" s="5"/>
      <c r="K1782" s="5"/>
      <c r="L1782" s="3"/>
      <c r="M1782" s="6"/>
      <c r="N1782" s="690"/>
      <c r="O1782" s="690"/>
      <c r="P1782" s="29"/>
      <c r="Q1782" s="11"/>
      <c r="R1782" s="11"/>
      <c r="S1782" s="11"/>
    </row>
    <row r="1783" spans="1:19" ht="14.25" hidden="1" customHeight="1">
      <c r="A1783" s="3"/>
      <c r="B1783" s="12" t="s">
        <v>4363</v>
      </c>
      <c r="C1783" s="3"/>
      <c r="D1783" s="3"/>
      <c r="E1783" s="12" t="s">
        <v>121</v>
      </c>
      <c r="F1783" s="3"/>
      <c r="G1783" s="635"/>
      <c r="H1783" s="3"/>
      <c r="I1783" s="5">
        <v>1</v>
      </c>
      <c r="J1783" s="5"/>
      <c r="K1783" s="5"/>
      <c r="L1783" s="3"/>
      <c r="M1783" s="6"/>
      <c r="N1783" s="690"/>
      <c r="O1783" s="690"/>
      <c r="P1783" s="29"/>
      <c r="Q1783" s="11"/>
      <c r="R1783" s="11"/>
      <c r="S1783" s="11"/>
    </row>
    <row r="1784" spans="1:19" ht="14.25" hidden="1" customHeight="1">
      <c r="A1784" s="3"/>
      <c r="B1784" s="12" t="s">
        <v>4363</v>
      </c>
      <c r="C1784" s="3"/>
      <c r="D1784" s="3"/>
      <c r="E1784" s="12" t="s">
        <v>121</v>
      </c>
      <c r="F1784" s="3"/>
      <c r="G1784" s="635"/>
      <c r="H1784" s="3"/>
      <c r="I1784" s="5">
        <v>1000</v>
      </c>
      <c r="J1784" s="5"/>
      <c r="K1784" s="5"/>
      <c r="L1784" s="3"/>
      <c r="M1784" s="6"/>
      <c r="N1784" s="690"/>
      <c r="O1784" s="690"/>
      <c r="P1784" s="29"/>
      <c r="Q1784" s="11"/>
      <c r="R1784" s="11"/>
      <c r="S1784" s="11"/>
    </row>
    <row r="1785" spans="1:19" ht="14.25" hidden="1" customHeight="1">
      <c r="A1785" s="3"/>
      <c r="B1785" s="12" t="s">
        <v>2179</v>
      </c>
      <c r="C1785" s="3"/>
      <c r="D1785" s="3"/>
      <c r="E1785" s="12" t="s">
        <v>121</v>
      </c>
      <c r="F1785" s="3"/>
      <c r="G1785" s="635">
        <v>70</v>
      </c>
      <c r="H1785" s="3">
        <v>2470</v>
      </c>
      <c r="I1785" s="5">
        <v>1000</v>
      </c>
      <c r="J1785" s="5"/>
      <c r="K1785" s="5"/>
      <c r="L1785" s="3"/>
      <c r="M1785" s="6"/>
      <c r="N1785" s="690"/>
      <c r="O1785" s="690"/>
      <c r="P1785" s="29"/>
      <c r="Q1785" s="11"/>
      <c r="R1785" s="11"/>
      <c r="S1785" s="11"/>
    </row>
    <row r="1786" spans="1:19" ht="14.25" hidden="1" customHeight="1">
      <c r="A1786" s="3"/>
      <c r="B1786" s="12" t="s">
        <v>4364</v>
      </c>
      <c r="C1786" s="3"/>
      <c r="D1786" s="3"/>
      <c r="E1786" s="12" t="s">
        <v>121</v>
      </c>
      <c r="F1786" s="3"/>
      <c r="G1786" s="635">
        <v>100</v>
      </c>
      <c r="H1786" s="3"/>
      <c r="I1786" s="5">
        <v>1000</v>
      </c>
      <c r="J1786" s="5"/>
      <c r="K1786" s="5"/>
      <c r="L1786" s="3"/>
      <c r="M1786" s="6"/>
      <c r="N1786" s="690"/>
      <c r="O1786" s="690"/>
      <c r="P1786" s="29"/>
      <c r="Q1786" s="11"/>
      <c r="R1786" s="11"/>
      <c r="S1786" s="11"/>
    </row>
    <row r="1787" spans="1:19" ht="14.25" hidden="1" customHeight="1">
      <c r="A1787" s="3"/>
      <c r="B1787" s="12" t="s">
        <v>2220</v>
      </c>
      <c r="C1787" s="3"/>
      <c r="D1787" s="3"/>
      <c r="E1787" s="12" t="s">
        <v>121</v>
      </c>
      <c r="F1787" s="3"/>
      <c r="G1787" s="635">
        <v>1000</v>
      </c>
      <c r="H1787" s="3">
        <v>50</v>
      </c>
      <c r="I1787" s="5">
        <v>1000</v>
      </c>
      <c r="J1787" s="5"/>
      <c r="K1787" s="5"/>
      <c r="L1787" s="3"/>
      <c r="M1787" s="6"/>
      <c r="N1787" s="690"/>
      <c r="O1787" s="690"/>
      <c r="P1787" s="29"/>
      <c r="Q1787" s="11"/>
      <c r="R1787" s="11"/>
      <c r="S1787" s="11"/>
    </row>
    <row r="1788" spans="1:19" ht="14.25" hidden="1" customHeight="1">
      <c r="A1788" s="3"/>
      <c r="B1788" s="12" t="s">
        <v>2221</v>
      </c>
      <c r="C1788" s="3"/>
      <c r="D1788" s="3"/>
      <c r="E1788" s="12" t="s">
        <v>121</v>
      </c>
      <c r="F1788" s="3"/>
      <c r="G1788" s="635">
        <v>500</v>
      </c>
      <c r="H1788" s="3"/>
      <c r="I1788" s="5">
        <v>1000</v>
      </c>
      <c r="J1788" s="5"/>
      <c r="K1788" s="5"/>
      <c r="L1788" s="3"/>
      <c r="M1788" s="6"/>
      <c r="N1788" s="690"/>
      <c r="O1788" s="690"/>
      <c r="P1788" s="29"/>
      <c r="Q1788" s="11"/>
      <c r="R1788" s="11"/>
      <c r="S1788" s="11"/>
    </row>
    <row r="1789" spans="1:19" ht="14.25" hidden="1" customHeight="1">
      <c r="A1789" s="3"/>
      <c r="B1789" s="12" t="s">
        <v>4365</v>
      </c>
      <c r="C1789" s="3"/>
      <c r="D1789" s="3"/>
      <c r="E1789" s="12" t="s">
        <v>121</v>
      </c>
      <c r="F1789" s="3"/>
      <c r="G1789" s="635">
        <v>60</v>
      </c>
      <c r="H1789" s="3"/>
      <c r="I1789" s="5">
        <v>1000</v>
      </c>
      <c r="J1789" s="5"/>
      <c r="K1789" s="5"/>
      <c r="L1789" s="3"/>
      <c r="M1789" s="6"/>
      <c r="N1789" s="690"/>
      <c r="O1789" s="690"/>
      <c r="P1789" s="29"/>
      <c r="Q1789" s="11"/>
      <c r="R1789" s="11"/>
      <c r="S1789" s="11"/>
    </row>
    <row r="1790" spans="1:19" ht="14.25" hidden="1" customHeight="1">
      <c r="A1790" s="3"/>
      <c r="B1790" s="12" t="s">
        <v>2237</v>
      </c>
      <c r="C1790" s="3"/>
      <c r="D1790" s="3"/>
      <c r="E1790" s="12" t="s">
        <v>121</v>
      </c>
      <c r="F1790" s="3"/>
      <c r="G1790" s="635">
        <v>120</v>
      </c>
      <c r="H1790" s="3"/>
      <c r="I1790" s="5">
        <v>1000</v>
      </c>
      <c r="J1790" s="5"/>
      <c r="K1790" s="5"/>
      <c r="L1790" s="3"/>
      <c r="M1790" s="6"/>
      <c r="N1790" s="690"/>
      <c r="O1790" s="690"/>
      <c r="P1790" s="29"/>
      <c r="Q1790" s="11"/>
      <c r="R1790" s="11"/>
      <c r="S1790" s="11"/>
    </row>
    <row r="1791" spans="1:19" ht="14.25" hidden="1" customHeight="1">
      <c r="A1791" s="3"/>
      <c r="B1791" s="12" t="s">
        <v>4366</v>
      </c>
      <c r="C1791" s="3"/>
      <c r="D1791" s="3"/>
      <c r="E1791" s="12" t="s">
        <v>121</v>
      </c>
      <c r="F1791" s="3"/>
      <c r="G1791" s="635"/>
      <c r="H1791" s="3"/>
      <c r="I1791" s="5">
        <v>1000</v>
      </c>
      <c r="J1791" s="5"/>
      <c r="K1791" s="5"/>
      <c r="L1791" s="3"/>
      <c r="M1791" s="6"/>
      <c r="N1791" s="690"/>
      <c r="O1791" s="690"/>
      <c r="P1791" s="29"/>
      <c r="Q1791" s="11"/>
      <c r="R1791" s="11"/>
      <c r="S1791" s="11"/>
    </row>
    <row r="1792" spans="1:19" ht="14.25" hidden="1" customHeight="1">
      <c r="A1792" s="3"/>
      <c r="B1792" s="12" t="s">
        <v>4367</v>
      </c>
      <c r="C1792" s="3"/>
      <c r="D1792" s="3"/>
      <c r="E1792" s="12" t="s">
        <v>121</v>
      </c>
      <c r="F1792" s="3"/>
      <c r="G1792" s="635"/>
      <c r="H1792" s="3"/>
      <c r="I1792" s="5">
        <v>1000</v>
      </c>
      <c r="J1792" s="5"/>
      <c r="K1792" s="5"/>
      <c r="L1792" s="3"/>
      <c r="M1792" s="6"/>
      <c r="N1792" s="690"/>
      <c r="O1792" s="690"/>
      <c r="P1792" s="29"/>
      <c r="Q1792" s="11"/>
      <c r="R1792" s="11"/>
      <c r="S1792" s="11"/>
    </row>
    <row r="1793" spans="1:19" ht="14.25" hidden="1" customHeight="1">
      <c r="A1793" s="3"/>
      <c r="B1793" s="12" t="s">
        <v>4368</v>
      </c>
      <c r="C1793" s="3"/>
      <c r="D1793" s="3"/>
      <c r="E1793" s="12" t="s">
        <v>121</v>
      </c>
      <c r="F1793" s="3"/>
      <c r="G1793" s="635">
        <v>600</v>
      </c>
      <c r="H1793" s="3"/>
      <c r="I1793" s="5">
        <v>1000</v>
      </c>
      <c r="J1793" s="5"/>
      <c r="K1793" s="5"/>
      <c r="L1793" s="3"/>
      <c r="M1793" s="6"/>
      <c r="N1793" s="690"/>
      <c r="O1793" s="690"/>
      <c r="P1793" s="29"/>
      <c r="Q1793" s="11"/>
      <c r="R1793" s="11"/>
      <c r="S1793" s="11"/>
    </row>
    <row r="1794" spans="1:19" ht="14.25" hidden="1" customHeight="1">
      <c r="A1794" s="3"/>
      <c r="B1794" s="12" t="s">
        <v>4369</v>
      </c>
      <c r="C1794" s="3"/>
      <c r="D1794" s="3"/>
      <c r="E1794" s="12" t="s">
        <v>121</v>
      </c>
      <c r="F1794" s="3"/>
      <c r="G1794" s="635"/>
      <c r="H1794" s="3"/>
      <c r="I1794" s="5">
        <v>1000</v>
      </c>
      <c r="J1794" s="5"/>
      <c r="K1794" s="5"/>
      <c r="L1794" s="3"/>
      <c r="M1794" s="6"/>
      <c r="N1794" s="690"/>
      <c r="O1794" s="690"/>
      <c r="P1794" s="29"/>
      <c r="Q1794" s="11"/>
      <c r="R1794" s="11"/>
      <c r="S1794" s="11"/>
    </row>
    <row r="1795" spans="1:19" ht="14.25" hidden="1" customHeight="1">
      <c r="A1795" s="3"/>
      <c r="B1795" s="12" t="s">
        <v>4370</v>
      </c>
      <c r="C1795" s="3"/>
      <c r="D1795" s="3"/>
      <c r="E1795" s="12" t="s">
        <v>121</v>
      </c>
      <c r="F1795" s="3"/>
      <c r="G1795" s="635"/>
      <c r="H1795" s="3"/>
      <c r="I1795" s="5">
        <v>1000</v>
      </c>
      <c r="J1795" s="5"/>
      <c r="K1795" s="5"/>
      <c r="L1795" s="3"/>
      <c r="M1795" s="6"/>
      <c r="N1795" s="690"/>
      <c r="O1795" s="690"/>
      <c r="P1795" s="29"/>
      <c r="Q1795" s="11"/>
      <c r="R1795" s="11"/>
      <c r="S1795" s="11"/>
    </row>
    <row r="1796" spans="1:19" ht="14.25" hidden="1" customHeight="1">
      <c r="A1796" s="3"/>
      <c r="B1796" s="12" t="s">
        <v>2390</v>
      </c>
      <c r="C1796" s="3"/>
      <c r="D1796" s="3"/>
      <c r="E1796" s="12" t="s">
        <v>121</v>
      </c>
      <c r="F1796" s="3"/>
      <c r="G1796" s="635">
        <v>130</v>
      </c>
      <c r="H1796" s="3"/>
      <c r="I1796" s="5">
        <v>1000</v>
      </c>
      <c r="J1796" s="5"/>
      <c r="K1796" s="5"/>
      <c r="L1796" s="3"/>
      <c r="M1796" s="6"/>
      <c r="N1796" s="690"/>
      <c r="O1796" s="690"/>
      <c r="P1796" s="29"/>
      <c r="Q1796" s="11"/>
      <c r="R1796" s="11"/>
      <c r="S1796" s="11"/>
    </row>
    <row r="1797" spans="1:19" ht="14.25" hidden="1" customHeight="1">
      <c r="A1797" s="3"/>
      <c r="B1797" s="12" t="s">
        <v>2393</v>
      </c>
      <c r="C1797" s="3"/>
      <c r="D1797" s="3"/>
      <c r="E1797" s="12" t="s">
        <v>121</v>
      </c>
      <c r="F1797" s="3"/>
      <c r="G1797" s="635">
        <v>100</v>
      </c>
      <c r="H1797" s="3">
        <v>250</v>
      </c>
      <c r="I1797" s="5">
        <v>1000</v>
      </c>
      <c r="J1797" s="5"/>
      <c r="K1797" s="5"/>
      <c r="L1797" s="3"/>
      <c r="M1797" s="6"/>
      <c r="N1797" s="690"/>
      <c r="O1797" s="690"/>
      <c r="P1797" s="29"/>
      <c r="Q1797" s="11"/>
      <c r="R1797" s="11"/>
      <c r="S1797" s="11"/>
    </row>
    <row r="1798" spans="1:19" ht="14.25" hidden="1" customHeight="1">
      <c r="A1798" s="3"/>
      <c r="B1798" s="12" t="s">
        <v>2393</v>
      </c>
      <c r="C1798" s="3"/>
      <c r="D1798" s="3"/>
      <c r="E1798" s="12" t="s">
        <v>121</v>
      </c>
      <c r="F1798" s="3"/>
      <c r="G1798" s="635"/>
      <c r="H1798" s="3"/>
      <c r="I1798" s="5">
        <v>1</v>
      </c>
      <c r="J1798" s="5"/>
      <c r="K1798" s="5"/>
      <c r="L1798" s="3"/>
      <c r="M1798" s="6"/>
      <c r="N1798" s="690"/>
      <c r="O1798" s="690"/>
      <c r="P1798" s="29"/>
      <c r="Q1798" s="11"/>
      <c r="R1798" s="11"/>
      <c r="S1798" s="11"/>
    </row>
    <row r="1799" spans="1:19" ht="14.25" hidden="1" customHeight="1">
      <c r="A1799" s="3"/>
      <c r="B1799" s="12" t="s">
        <v>2436</v>
      </c>
      <c r="C1799" s="3"/>
      <c r="D1799" s="3"/>
      <c r="E1799" s="12" t="s">
        <v>121</v>
      </c>
      <c r="F1799" s="3"/>
      <c r="G1799" s="635"/>
      <c r="H1799" s="3"/>
      <c r="I1799" s="5">
        <v>1000</v>
      </c>
      <c r="J1799" s="5"/>
      <c r="K1799" s="5"/>
      <c r="L1799" s="3"/>
      <c r="M1799" s="6"/>
      <c r="N1799" s="690"/>
      <c r="O1799" s="690"/>
      <c r="P1799" s="29"/>
      <c r="Q1799" s="11"/>
      <c r="R1799" s="11"/>
      <c r="S1799" s="11"/>
    </row>
    <row r="1800" spans="1:19" ht="14.25" hidden="1" customHeight="1">
      <c r="A1800" s="3"/>
      <c r="B1800" s="12" t="s">
        <v>2436</v>
      </c>
      <c r="C1800" s="3"/>
      <c r="D1800" s="3"/>
      <c r="E1800" s="12" t="s">
        <v>3232</v>
      </c>
      <c r="F1800" s="3"/>
      <c r="G1800" s="635">
        <v>60</v>
      </c>
      <c r="H1800" s="3"/>
      <c r="I1800" s="5">
        <v>500</v>
      </c>
      <c r="J1800" s="5"/>
      <c r="K1800" s="5"/>
      <c r="L1800" s="3"/>
      <c r="M1800" s="6"/>
      <c r="N1800" s="690"/>
      <c r="O1800" s="690"/>
      <c r="P1800" s="29"/>
      <c r="Q1800" s="11"/>
      <c r="R1800" s="11"/>
      <c r="S1800" s="11"/>
    </row>
    <row r="1801" spans="1:19" ht="14.25" hidden="1" customHeight="1">
      <c r="A1801" s="3"/>
      <c r="B1801" s="12" t="s">
        <v>2441</v>
      </c>
      <c r="C1801" s="3"/>
      <c r="D1801" s="3"/>
      <c r="E1801" s="12" t="s">
        <v>121</v>
      </c>
      <c r="F1801" s="3"/>
      <c r="G1801" s="635">
        <v>95</v>
      </c>
      <c r="H1801" s="3"/>
      <c r="I1801" s="5">
        <v>1000</v>
      </c>
      <c r="J1801" s="5"/>
      <c r="K1801" s="5"/>
      <c r="L1801" s="3"/>
      <c r="M1801" s="6"/>
      <c r="N1801" s="690"/>
      <c r="O1801" s="690"/>
      <c r="P1801" s="29"/>
      <c r="Q1801" s="11"/>
      <c r="R1801" s="11"/>
      <c r="S1801" s="11"/>
    </row>
    <row r="1802" spans="1:19" ht="14.25" hidden="1" customHeight="1">
      <c r="A1802" s="3"/>
      <c r="B1802" s="12" t="s">
        <v>2442</v>
      </c>
      <c r="C1802" s="3"/>
      <c r="D1802" s="3"/>
      <c r="E1802" s="12" t="s">
        <v>121</v>
      </c>
      <c r="F1802" s="3"/>
      <c r="G1802" s="635">
        <v>7</v>
      </c>
      <c r="H1802" s="3"/>
      <c r="I1802" s="5">
        <v>1</v>
      </c>
      <c r="J1802" s="5"/>
      <c r="K1802" s="5"/>
      <c r="L1802" s="3"/>
      <c r="M1802" s="6"/>
      <c r="N1802" s="690"/>
      <c r="O1802" s="690"/>
      <c r="P1802" s="29"/>
      <c r="Q1802" s="11"/>
      <c r="R1802" s="11"/>
      <c r="S1802" s="11"/>
    </row>
    <row r="1803" spans="1:19" ht="14.25" hidden="1" customHeight="1">
      <c r="A1803" s="3"/>
      <c r="B1803" s="12" t="s">
        <v>2443</v>
      </c>
      <c r="C1803" s="3"/>
      <c r="D1803" s="3"/>
      <c r="E1803" s="12" t="s">
        <v>121</v>
      </c>
      <c r="F1803" s="3"/>
      <c r="G1803" s="635">
        <v>180</v>
      </c>
      <c r="H1803" s="3">
        <v>5270</v>
      </c>
      <c r="I1803" s="5">
        <v>1000</v>
      </c>
      <c r="J1803" s="5"/>
      <c r="K1803" s="5"/>
      <c r="L1803" s="3"/>
      <c r="M1803" s="6"/>
      <c r="N1803" s="690"/>
      <c r="O1803" s="690"/>
      <c r="P1803" s="29"/>
      <c r="Q1803" s="11"/>
      <c r="R1803" s="11"/>
      <c r="S1803" s="11"/>
    </row>
    <row r="1804" spans="1:19" ht="14.25" hidden="1" customHeight="1">
      <c r="A1804" s="3"/>
      <c r="B1804" s="12" t="s">
        <v>4371</v>
      </c>
      <c r="C1804" s="3"/>
      <c r="D1804" s="3"/>
      <c r="E1804" s="12" t="s">
        <v>121</v>
      </c>
      <c r="F1804" s="3"/>
      <c r="G1804" s="635"/>
      <c r="H1804" s="3"/>
      <c r="I1804" s="5">
        <v>1000</v>
      </c>
      <c r="J1804" s="5"/>
      <c r="K1804" s="5"/>
      <c r="L1804" s="3"/>
      <c r="M1804" s="6"/>
      <c r="N1804" s="690"/>
      <c r="O1804" s="690"/>
      <c r="P1804" s="29"/>
      <c r="Q1804" s="11"/>
      <c r="R1804" s="11"/>
      <c r="S1804" s="11"/>
    </row>
    <row r="1805" spans="1:19" ht="14.25" hidden="1" customHeight="1">
      <c r="A1805" s="3"/>
      <c r="B1805" s="12" t="s">
        <v>4372</v>
      </c>
      <c r="C1805" s="3"/>
      <c r="D1805" s="3"/>
      <c r="E1805" s="12" t="s">
        <v>121</v>
      </c>
      <c r="F1805" s="3"/>
      <c r="G1805" s="635"/>
      <c r="H1805" s="3"/>
      <c r="I1805" s="5">
        <v>1000</v>
      </c>
      <c r="J1805" s="5"/>
      <c r="K1805" s="5"/>
      <c r="L1805" s="3"/>
      <c r="M1805" s="6"/>
      <c r="N1805" s="690"/>
      <c r="O1805" s="690"/>
      <c r="P1805" s="29"/>
      <c r="Q1805" s="11"/>
      <c r="R1805" s="11"/>
      <c r="S1805" s="11"/>
    </row>
    <row r="1806" spans="1:19" ht="14.25" hidden="1" customHeight="1">
      <c r="A1806" s="3"/>
      <c r="B1806" s="12" t="s">
        <v>2527</v>
      </c>
      <c r="C1806" s="3"/>
      <c r="D1806" s="3"/>
      <c r="E1806" s="12" t="s">
        <v>121</v>
      </c>
      <c r="F1806" s="3"/>
      <c r="G1806" s="635"/>
      <c r="H1806" s="3"/>
      <c r="I1806" s="5">
        <v>1000</v>
      </c>
      <c r="J1806" s="5"/>
      <c r="K1806" s="5"/>
      <c r="L1806" s="3"/>
      <c r="M1806" s="6"/>
      <c r="N1806" s="690"/>
      <c r="O1806" s="690"/>
      <c r="P1806" s="29"/>
      <c r="Q1806" s="11"/>
      <c r="R1806" s="11"/>
      <c r="S1806" s="11"/>
    </row>
    <row r="1807" spans="1:19" ht="14.25" hidden="1" customHeight="1">
      <c r="A1807" s="3"/>
      <c r="B1807" s="12" t="s">
        <v>2527</v>
      </c>
      <c r="C1807" s="3"/>
      <c r="D1807" s="3"/>
      <c r="E1807" s="12" t="s">
        <v>121</v>
      </c>
      <c r="F1807" s="3"/>
      <c r="G1807" s="635">
        <v>50</v>
      </c>
      <c r="H1807" s="3"/>
      <c r="I1807" s="5">
        <v>1</v>
      </c>
      <c r="J1807" s="5"/>
      <c r="K1807" s="5"/>
      <c r="L1807" s="3"/>
      <c r="M1807" s="6"/>
      <c r="N1807" s="690"/>
      <c r="O1807" s="690"/>
      <c r="P1807" s="29"/>
      <c r="Q1807" s="11"/>
      <c r="R1807" s="11"/>
      <c r="S1807" s="11"/>
    </row>
    <row r="1808" spans="1:19" ht="14.25" hidden="1" customHeight="1">
      <c r="A1808" s="3"/>
      <c r="B1808" s="12" t="s">
        <v>4373</v>
      </c>
      <c r="C1808" s="3"/>
      <c r="D1808" s="3"/>
      <c r="E1808" s="12" t="s">
        <v>121</v>
      </c>
      <c r="F1808" s="3"/>
      <c r="G1808" s="635"/>
      <c r="H1808" s="3"/>
      <c r="I1808" s="5">
        <v>1000</v>
      </c>
      <c r="J1808" s="5"/>
      <c r="K1808" s="5"/>
      <c r="L1808" s="3"/>
      <c r="M1808" s="6"/>
      <c r="N1808" s="690"/>
      <c r="O1808" s="690"/>
      <c r="P1808" s="29"/>
      <c r="Q1808" s="11"/>
      <c r="R1808" s="11"/>
      <c r="S1808" s="11"/>
    </row>
    <row r="1809" spans="1:19" ht="14.25" hidden="1" customHeight="1">
      <c r="A1809" s="3"/>
      <c r="B1809" s="12"/>
      <c r="C1809" s="3"/>
      <c r="D1809" s="3"/>
      <c r="E1809" s="12"/>
      <c r="F1809" s="3"/>
      <c r="G1809" s="635"/>
      <c r="H1809" s="3"/>
      <c r="I1809" s="5"/>
      <c r="J1809" s="5"/>
      <c r="K1809" s="5"/>
      <c r="L1809" s="3"/>
      <c r="M1809" s="6"/>
      <c r="N1809" s="690"/>
      <c r="O1809" s="690"/>
      <c r="P1809" s="29"/>
      <c r="Q1809" s="11"/>
      <c r="R1809" s="11"/>
      <c r="S1809" s="11"/>
    </row>
    <row r="1810" spans="1:19" ht="14.25" hidden="1" customHeight="1">
      <c r="A1810" s="3"/>
      <c r="B1810" s="12"/>
      <c r="C1810" s="3"/>
      <c r="D1810" s="3"/>
      <c r="E1810" s="12"/>
      <c r="F1810" s="3"/>
      <c r="G1810" s="635"/>
      <c r="H1810" s="3"/>
      <c r="I1810" s="5"/>
      <c r="J1810" s="5"/>
      <c r="K1810" s="5"/>
      <c r="L1810" s="3"/>
      <c r="M1810" s="6"/>
      <c r="N1810" s="690"/>
      <c r="O1810" s="690"/>
      <c r="P1810" s="29"/>
      <c r="Q1810" s="11"/>
      <c r="R1810" s="11"/>
      <c r="S1810" s="11"/>
    </row>
    <row r="1811" spans="1:19" ht="14.25" hidden="1" customHeight="1">
      <c r="A1811" s="3"/>
      <c r="B1811" s="12"/>
      <c r="C1811" s="3"/>
      <c r="D1811" s="3"/>
      <c r="E1811" s="12"/>
      <c r="F1811" s="3"/>
      <c r="G1811" s="635"/>
      <c r="H1811" s="3"/>
      <c r="I1811" s="5"/>
      <c r="J1811" s="5"/>
      <c r="K1811" s="5"/>
      <c r="L1811" s="3"/>
      <c r="M1811" s="6"/>
      <c r="N1811" s="690"/>
      <c r="O1811" s="690"/>
      <c r="P1811" s="29"/>
      <c r="Q1811" s="11"/>
      <c r="R1811" s="11"/>
      <c r="S1811" s="11"/>
    </row>
    <row r="1812" spans="1:19" ht="14.25" hidden="1" customHeight="1">
      <c r="A1812" s="3"/>
      <c r="B1812" s="12"/>
      <c r="C1812" s="3"/>
      <c r="D1812" s="3"/>
      <c r="E1812" s="12"/>
      <c r="F1812" s="3"/>
      <c r="G1812" s="635"/>
      <c r="H1812" s="3"/>
      <c r="I1812" s="5"/>
      <c r="J1812" s="5"/>
      <c r="K1812" s="5"/>
      <c r="L1812" s="3"/>
      <c r="M1812" s="6"/>
      <c r="N1812" s="690"/>
      <c r="O1812" s="690"/>
      <c r="P1812" s="29"/>
      <c r="Q1812" s="11"/>
      <c r="R1812" s="11"/>
      <c r="S1812" s="11"/>
    </row>
    <row r="1813" spans="1:19" ht="14.25" hidden="1" customHeight="1">
      <c r="A1813" s="3"/>
      <c r="B1813" s="12"/>
      <c r="C1813" s="3"/>
      <c r="D1813" s="3"/>
      <c r="E1813" s="12"/>
      <c r="F1813" s="3"/>
      <c r="G1813" s="635"/>
      <c r="H1813" s="3"/>
      <c r="I1813" s="5"/>
      <c r="J1813" s="5"/>
      <c r="K1813" s="5"/>
      <c r="L1813" s="3"/>
      <c r="M1813" s="6"/>
      <c r="N1813" s="690"/>
      <c r="O1813" s="690"/>
      <c r="P1813" s="29"/>
      <c r="Q1813" s="11"/>
      <c r="R1813" s="11"/>
      <c r="S1813" s="11"/>
    </row>
    <row r="1814" spans="1:19" ht="14.25" hidden="1" customHeight="1">
      <c r="A1814" s="3"/>
      <c r="B1814" s="12"/>
      <c r="C1814" s="3"/>
      <c r="D1814" s="3"/>
      <c r="E1814" s="12"/>
      <c r="F1814" s="3"/>
      <c r="G1814" s="635"/>
      <c r="H1814" s="3"/>
      <c r="I1814" s="5"/>
      <c r="J1814" s="5"/>
      <c r="K1814" s="5"/>
      <c r="L1814" s="3"/>
      <c r="M1814" s="6"/>
      <c r="N1814" s="690"/>
      <c r="O1814" s="690"/>
      <c r="P1814" s="29"/>
      <c r="Q1814" s="11"/>
      <c r="R1814" s="11"/>
      <c r="S1814" s="11"/>
    </row>
    <row r="1815" spans="1:19" ht="14.25" hidden="1" customHeight="1">
      <c r="A1815" s="3"/>
      <c r="B1815" s="12"/>
      <c r="C1815" s="3"/>
      <c r="D1815" s="3"/>
      <c r="E1815" s="12"/>
      <c r="F1815" s="3"/>
      <c r="G1815" s="635"/>
      <c r="H1815" s="3"/>
      <c r="I1815" s="5"/>
      <c r="J1815" s="5"/>
      <c r="K1815" s="5"/>
      <c r="L1815" s="3"/>
      <c r="M1815" s="6"/>
      <c r="N1815" s="690"/>
      <c r="O1815" s="690"/>
      <c r="P1815" s="29"/>
      <c r="Q1815" s="11"/>
      <c r="R1815" s="11"/>
      <c r="S1815" s="11"/>
    </row>
    <row r="1816" spans="1:19" ht="14.25" hidden="1" customHeight="1">
      <c r="A1816" s="3"/>
      <c r="B1816" s="12"/>
      <c r="C1816" s="3"/>
      <c r="D1816" s="3"/>
      <c r="E1816" s="12"/>
      <c r="F1816" s="3"/>
      <c r="G1816" s="635"/>
      <c r="H1816" s="3"/>
      <c r="I1816" s="5"/>
      <c r="J1816" s="5"/>
      <c r="K1816" s="5"/>
      <c r="L1816" s="3"/>
      <c r="M1816" s="6"/>
      <c r="N1816" s="690"/>
      <c r="O1816" s="690"/>
      <c r="P1816" s="29"/>
      <c r="Q1816" s="11"/>
      <c r="R1816" s="11"/>
      <c r="S1816" s="11"/>
    </row>
    <row r="1817" spans="1:19" ht="14.25" hidden="1" customHeight="1">
      <c r="A1817" s="3"/>
      <c r="B1817" s="12"/>
      <c r="C1817" s="3"/>
      <c r="D1817" s="3"/>
      <c r="E1817" s="12"/>
      <c r="F1817" s="3"/>
      <c r="G1817" s="635"/>
      <c r="H1817" s="3"/>
      <c r="I1817" s="5"/>
      <c r="J1817" s="5"/>
      <c r="K1817" s="5"/>
      <c r="L1817" s="3"/>
      <c r="M1817" s="6"/>
      <c r="N1817" s="690"/>
      <c r="O1817" s="690"/>
      <c r="P1817" s="29"/>
      <c r="Q1817" s="11"/>
      <c r="R1817" s="11"/>
      <c r="S1817" s="11"/>
    </row>
    <row r="1818" spans="1:19" ht="14.25" hidden="1" customHeight="1">
      <c r="A1818" s="3"/>
      <c r="B1818" s="12"/>
      <c r="C1818" s="3"/>
      <c r="D1818" s="3"/>
      <c r="E1818" s="12"/>
      <c r="F1818" s="3"/>
      <c r="G1818" s="635"/>
      <c r="H1818" s="3"/>
      <c r="I1818" s="5"/>
      <c r="J1818" s="5"/>
      <c r="K1818" s="5"/>
      <c r="L1818" s="3"/>
      <c r="M1818" s="6"/>
      <c r="N1818" s="690"/>
      <c r="O1818" s="690"/>
      <c r="P1818" s="29"/>
      <c r="Q1818" s="11"/>
      <c r="R1818" s="11"/>
      <c r="S1818" s="11"/>
    </row>
    <row r="1819" spans="1:19" ht="14.25" hidden="1" customHeight="1">
      <c r="A1819" s="3"/>
      <c r="B1819" s="12"/>
      <c r="C1819" s="3"/>
      <c r="D1819" s="3"/>
      <c r="E1819" s="12"/>
      <c r="F1819" s="3"/>
      <c r="G1819" s="635"/>
      <c r="H1819" s="3"/>
      <c r="I1819" s="5"/>
      <c r="J1819" s="5"/>
      <c r="K1819" s="5"/>
      <c r="L1819" s="3"/>
      <c r="M1819" s="6"/>
      <c r="N1819" s="690"/>
      <c r="O1819" s="690"/>
      <c r="P1819" s="29"/>
      <c r="Q1819" s="11"/>
      <c r="R1819" s="11"/>
      <c r="S1819" s="11"/>
    </row>
    <row r="1820" spans="1:19" ht="14.25" hidden="1" customHeight="1">
      <c r="A1820" s="3"/>
      <c r="B1820" s="12"/>
      <c r="C1820" s="3"/>
      <c r="D1820" s="3"/>
      <c r="E1820" s="12"/>
      <c r="F1820" s="3"/>
      <c r="G1820" s="635"/>
      <c r="H1820" s="3"/>
      <c r="I1820" s="5"/>
      <c r="J1820" s="5"/>
      <c r="K1820" s="5"/>
      <c r="L1820" s="3"/>
      <c r="M1820" s="6"/>
      <c r="N1820" s="690"/>
      <c r="O1820" s="690"/>
      <c r="P1820" s="29"/>
      <c r="Q1820" s="11"/>
      <c r="R1820" s="11"/>
      <c r="S1820" s="11"/>
    </row>
    <row r="1821" spans="1:19" ht="14.25" hidden="1" customHeight="1">
      <c r="A1821" s="3"/>
      <c r="B1821" s="12"/>
      <c r="C1821" s="3"/>
      <c r="D1821" s="3"/>
      <c r="E1821" s="12"/>
      <c r="F1821" s="3"/>
      <c r="G1821" s="635"/>
      <c r="H1821" s="3"/>
      <c r="I1821" s="5"/>
      <c r="J1821" s="5"/>
      <c r="K1821" s="5"/>
      <c r="L1821" s="3"/>
      <c r="M1821" s="6"/>
      <c r="N1821" s="690"/>
      <c r="O1821" s="690"/>
      <c r="P1821" s="29"/>
      <c r="Q1821" s="11"/>
      <c r="R1821" s="11"/>
      <c r="S1821" s="11"/>
    </row>
    <row r="1822" spans="1:19" ht="14.25" hidden="1" customHeight="1">
      <c r="A1822" s="3"/>
      <c r="B1822" s="12"/>
      <c r="C1822" s="3"/>
      <c r="D1822" s="3"/>
      <c r="E1822" s="12"/>
      <c r="F1822" s="3"/>
      <c r="G1822" s="635"/>
      <c r="H1822" s="3"/>
      <c r="I1822" s="5"/>
      <c r="J1822" s="5"/>
      <c r="K1822" s="5"/>
      <c r="L1822" s="3"/>
      <c r="M1822" s="6"/>
      <c r="N1822" s="690"/>
      <c r="O1822" s="690"/>
      <c r="P1822" s="29"/>
      <c r="Q1822" s="11"/>
      <c r="R1822" s="11"/>
      <c r="S1822" s="11"/>
    </row>
    <row r="1823" spans="1:19" ht="14.25" hidden="1" customHeight="1">
      <c r="A1823" s="3"/>
      <c r="B1823" s="12"/>
      <c r="C1823" s="3"/>
      <c r="D1823" s="3"/>
      <c r="E1823" s="12"/>
      <c r="F1823" s="3"/>
      <c r="G1823" s="635"/>
      <c r="H1823" s="3"/>
      <c r="I1823" s="5"/>
      <c r="J1823" s="5"/>
      <c r="K1823" s="5"/>
      <c r="L1823" s="3"/>
      <c r="M1823" s="6"/>
      <c r="N1823" s="690"/>
      <c r="O1823" s="690"/>
      <c r="P1823" s="29"/>
      <c r="Q1823" s="11"/>
      <c r="R1823" s="11"/>
      <c r="S1823" s="11"/>
    </row>
    <row r="1824" spans="1:19" ht="14.25" hidden="1" customHeight="1">
      <c r="A1824" s="3"/>
      <c r="B1824" s="12"/>
      <c r="C1824" s="3"/>
      <c r="D1824" s="3"/>
      <c r="E1824" s="12"/>
      <c r="F1824" s="3"/>
      <c r="G1824" s="635"/>
      <c r="H1824" s="3"/>
      <c r="I1824" s="5"/>
      <c r="J1824" s="5"/>
      <c r="K1824" s="5"/>
      <c r="L1824" s="3"/>
      <c r="M1824" s="6"/>
      <c r="N1824" s="690"/>
      <c r="O1824" s="690"/>
      <c r="P1824" s="29"/>
      <c r="Q1824" s="11"/>
      <c r="R1824" s="11"/>
      <c r="S1824" s="11"/>
    </row>
    <row r="1825" spans="1:19" ht="14.25" hidden="1" customHeight="1">
      <c r="A1825" s="3"/>
      <c r="B1825" s="12"/>
      <c r="C1825" s="3"/>
      <c r="D1825" s="3"/>
      <c r="E1825" s="12"/>
      <c r="F1825" s="3"/>
      <c r="G1825" s="635"/>
      <c r="H1825" s="3"/>
      <c r="I1825" s="5"/>
      <c r="J1825" s="5"/>
      <c r="K1825" s="5"/>
      <c r="L1825" s="3"/>
      <c r="M1825" s="6"/>
      <c r="N1825" s="690"/>
      <c r="O1825" s="690"/>
      <c r="P1825" s="29"/>
      <c r="Q1825" s="11"/>
      <c r="R1825" s="11"/>
      <c r="S1825" s="11"/>
    </row>
    <row r="1826" spans="1:19" ht="14.25" hidden="1" customHeight="1">
      <c r="A1826" s="3"/>
      <c r="B1826" s="12"/>
      <c r="C1826" s="3"/>
      <c r="D1826" s="3"/>
      <c r="E1826" s="12"/>
      <c r="F1826" s="3"/>
      <c r="G1826" s="635"/>
      <c r="H1826" s="3"/>
      <c r="I1826" s="5"/>
      <c r="J1826" s="5"/>
      <c r="K1826" s="5"/>
      <c r="L1826" s="3"/>
      <c r="M1826" s="6"/>
      <c r="N1826" s="690"/>
      <c r="O1826" s="690"/>
      <c r="P1826" s="29"/>
      <c r="Q1826" s="11"/>
      <c r="R1826" s="11"/>
      <c r="S1826" s="11"/>
    </row>
    <row r="1827" spans="1:19" ht="14.25" hidden="1" customHeight="1">
      <c r="A1827" s="3"/>
      <c r="B1827" s="12"/>
      <c r="C1827" s="3"/>
      <c r="D1827" s="3"/>
      <c r="E1827" s="12"/>
      <c r="F1827" s="3"/>
      <c r="G1827" s="635"/>
      <c r="H1827" s="3"/>
      <c r="I1827" s="5"/>
      <c r="J1827" s="5"/>
      <c r="K1827" s="5"/>
      <c r="L1827" s="3"/>
      <c r="M1827" s="6"/>
      <c r="N1827" s="690"/>
      <c r="O1827" s="690"/>
      <c r="P1827" s="29"/>
      <c r="Q1827" s="11"/>
      <c r="R1827" s="11"/>
      <c r="S1827" s="11"/>
    </row>
    <row r="1828" spans="1:19" ht="14.25" hidden="1" customHeight="1">
      <c r="A1828" s="3"/>
      <c r="B1828" s="12"/>
      <c r="C1828" s="3"/>
      <c r="D1828" s="3"/>
      <c r="E1828" s="12"/>
      <c r="F1828" s="3"/>
      <c r="G1828" s="635"/>
      <c r="H1828" s="3"/>
      <c r="I1828" s="5"/>
      <c r="J1828" s="5"/>
      <c r="K1828" s="5"/>
      <c r="L1828" s="3"/>
      <c r="M1828" s="6"/>
      <c r="N1828" s="690"/>
      <c r="O1828" s="690"/>
      <c r="P1828" s="29"/>
      <c r="Q1828" s="11"/>
      <c r="R1828" s="11"/>
      <c r="S1828" s="11"/>
    </row>
    <row r="1829" spans="1:19" ht="14.25" hidden="1" customHeight="1">
      <c r="A1829" s="3"/>
      <c r="B1829" s="12"/>
      <c r="C1829" s="3"/>
      <c r="D1829" s="3"/>
      <c r="E1829" s="12"/>
      <c r="F1829" s="3"/>
      <c r="G1829" s="635"/>
      <c r="H1829" s="3"/>
      <c r="I1829" s="5"/>
      <c r="J1829" s="5"/>
      <c r="K1829" s="5"/>
      <c r="L1829" s="3"/>
      <c r="M1829" s="6"/>
      <c r="N1829" s="690"/>
      <c r="O1829" s="690"/>
      <c r="P1829" s="29"/>
      <c r="Q1829" s="11"/>
      <c r="R1829" s="11"/>
      <c r="S1829" s="11"/>
    </row>
    <row r="1830" spans="1:19" ht="14.25" hidden="1" customHeight="1">
      <c r="A1830" s="3"/>
      <c r="B1830" s="12"/>
      <c r="C1830" s="3"/>
      <c r="D1830" s="3"/>
      <c r="E1830" s="12"/>
      <c r="F1830" s="3"/>
      <c r="G1830" s="635"/>
      <c r="H1830" s="3"/>
      <c r="I1830" s="5"/>
      <c r="J1830" s="5"/>
      <c r="K1830" s="5"/>
      <c r="L1830" s="3"/>
      <c r="M1830" s="6"/>
      <c r="N1830" s="690"/>
      <c r="O1830" s="690"/>
      <c r="P1830" s="29"/>
      <c r="Q1830" s="11"/>
      <c r="R1830" s="11"/>
      <c r="S1830" s="11"/>
    </row>
    <row r="1831" spans="1:19" ht="14.25" hidden="1" customHeight="1">
      <c r="A1831" s="3"/>
      <c r="B1831" s="12"/>
      <c r="C1831" s="3"/>
      <c r="D1831" s="3"/>
      <c r="E1831" s="12"/>
      <c r="F1831" s="3"/>
      <c r="G1831" s="635"/>
      <c r="H1831" s="3"/>
      <c r="I1831" s="5"/>
      <c r="J1831" s="5"/>
      <c r="K1831" s="5"/>
      <c r="L1831" s="3"/>
      <c r="M1831" s="6"/>
      <c r="N1831" s="690"/>
      <c r="O1831" s="690"/>
      <c r="P1831" s="29"/>
      <c r="Q1831" s="11"/>
      <c r="R1831" s="11"/>
      <c r="S1831" s="11"/>
    </row>
    <row r="1832" spans="1:19" ht="14.25" hidden="1" customHeight="1">
      <c r="A1832" s="3"/>
      <c r="B1832" s="12"/>
      <c r="C1832" s="3"/>
      <c r="D1832" s="3"/>
      <c r="E1832" s="12"/>
      <c r="F1832" s="3"/>
      <c r="G1832" s="635"/>
      <c r="H1832" s="3"/>
      <c r="I1832" s="5"/>
      <c r="J1832" s="5"/>
      <c r="K1832" s="5"/>
      <c r="L1832" s="3"/>
      <c r="M1832" s="6"/>
      <c r="N1832" s="690"/>
      <c r="O1832" s="690"/>
      <c r="P1832" s="29"/>
      <c r="Q1832" s="11"/>
      <c r="R1832" s="11"/>
      <c r="S1832" s="11"/>
    </row>
    <row r="1833" spans="1:19" ht="14.25" hidden="1" customHeight="1">
      <c r="A1833" s="3"/>
      <c r="B1833" s="12"/>
      <c r="C1833" s="3"/>
      <c r="D1833" s="3"/>
      <c r="E1833" s="12"/>
      <c r="F1833" s="3"/>
      <c r="G1833" s="635"/>
      <c r="H1833" s="3"/>
      <c r="I1833" s="5"/>
      <c r="J1833" s="5"/>
      <c r="K1833" s="5"/>
      <c r="L1833" s="3"/>
      <c r="M1833" s="6"/>
      <c r="N1833" s="690"/>
      <c r="O1833" s="690"/>
      <c r="P1833" s="29"/>
      <c r="Q1833" s="11"/>
      <c r="R1833" s="11"/>
      <c r="S1833" s="11"/>
    </row>
    <row r="1834" spans="1:19" ht="14.25" hidden="1" customHeight="1">
      <c r="A1834" s="3"/>
      <c r="B1834" s="12"/>
      <c r="C1834" s="3"/>
      <c r="D1834" s="3"/>
      <c r="E1834" s="12"/>
      <c r="F1834" s="3"/>
      <c r="G1834" s="635"/>
      <c r="H1834" s="3"/>
      <c r="I1834" s="5"/>
      <c r="J1834" s="5"/>
      <c r="K1834" s="5"/>
      <c r="L1834" s="3"/>
      <c r="M1834" s="6"/>
      <c r="N1834" s="690"/>
      <c r="O1834" s="690"/>
      <c r="P1834" s="29"/>
      <c r="Q1834" s="11"/>
      <c r="R1834" s="11"/>
      <c r="S1834" s="11"/>
    </row>
    <row r="1835" spans="1:19" ht="14.25" hidden="1" customHeight="1">
      <c r="A1835" s="3"/>
      <c r="B1835" s="12"/>
      <c r="C1835" s="3"/>
      <c r="D1835" s="3"/>
      <c r="E1835" s="12"/>
      <c r="F1835" s="3"/>
      <c r="G1835" s="635"/>
      <c r="H1835" s="3"/>
      <c r="I1835" s="5"/>
      <c r="J1835" s="5"/>
      <c r="K1835" s="5"/>
      <c r="L1835" s="3"/>
      <c r="M1835" s="6"/>
      <c r="N1835" s="690"/>
      <c r="O1835" s="690"/>
      <c r="P1835" s="29"/>
      <c r="Q1835" s="11"/>
      <c r="R1835" s="11"/>
      <c r="S1835" s="11"/>
    </row>
    <row r="1836" spans="1:19" ht="14.25" hidden="1" customHeight="1">
      <c r="A1836" s="3"/>
      <c r="B1836" s="12"/>
      <c r="C1836" s="3"/>
      <c r="D1836" s="3"/>
      <c r="E1836" s="12"/>
      <c r="F1836" s="3"/>
      <c r="G1836" s="635"/>
      <c r="H1836" s="3"/>
      <c r="I1836" s="5"/>
      <c r="J1836" s="5"/>
      <c r="K1836" s="5"/>
      <c r="L1836" s="3"/>
      <c r="M1836" s="6"/>
      <c r="N1836" s="690"/>
      <c r="O1836" s="690"/>
      <c r="P1836" s="29"/>
      <c r="Q1836" s="11"/>
      <c r="R1836" s="11"/>
      <c r="S1836" s="11"/>
    </row>
    <row r="1837" spans="1:19" ht="14.25" hidden="1" customHeight="1">
      <c r="A1837" s="3"/>
      <c r="B1837" s="12"/>
      <c r="C1837" s="3"/>
      <c r="D1837" s="3"/>
      <c r="E1837" s="12"/>
      <c r="F1837" s="3"/>
      <c r="G1837" s="635"/>
      <c r="H1837" s="3"/>
      <c r="I1837" s="5"/>
      <c r="J1837" s="5"/>
      <c r="K1837" s="5"/>
      <c r="L1837" s="3"/>
      <c r="M1837" s="6"/>
      <c r="N1837" s="690"/>
      <c r="O1837" s="690"/>
      <c r="P1837" s="29"/>
      <c r="Q1837" s="11"/>
      <c r="R1837" s="11"/>
      <c r="S1837" s="11"/>
    </row>
    <row r="1838" spans="1:19" ht="14.25" hidden="1" customHeight="1">
      <c r="A1838" s="3"/>
      <c r="B1838" s="12"/>
      <c r="C1838" s="3"/>
      <c r="D1838" s="3"/>
      <c r="E1838" s="12"/>
      <c r="F1838" s="3"/>
      <c r="G1838" s="635"/>
      <c r="H1838" s="3"/>
      <c r="I1838" s="5"/>
      <c r="J1838" s="5"/>
      <c r="K1838" s="5"/>
      <c r="L1838" s="3"/>
      <c r="M1838" s="6"/>
      <c r="N1838" s="690"/>
      <c r="O1838" s="690"/>
      <c r="P1838" s="29"/>
      <c r="Q1838" s="11"/>
      <c r="R1838" s="11"/>
      <c r="S1838" s="11"/>
    </row>
    <row r="1839" spans="1:19" ht="14.25" hidden="1" customHeight="1">
      <c r="A1839" s="3"/>
      <c r="B1839" s="12"/>
      <c r="C1839" s="3"/>
      <c r="D1839" s="3"/>
      <c r="E1839" s="12"/>
      <c r="F1839" s="3"/>
      <c r="G1839" s="635"/>
      <c r="H1839" s="3"/>
      <c r="I1839" s="5"/>
      <c r="J1839" s="5"/>
      <c r="K1839" s="5"/>
      <c r="L1839" s="3"/>
      <c r="M1839" s="6"/>
      <c r="N1839" s="690"/>
      <c r="O1839" s="690"/>
      <c r="P1839" s="29"/>
      <c r="Q1839" s="11"/>
      <c r="R1839" s="11"/>
      <c r="S1839" s="11"/>
    </row>
    <row r="1840" spans="1:19" ht="14.25" hidden="1" customHeight="1">
      <c r="A1840" s="3"/>
      <c r="B1840" s="12"/>
      <c r="C1840" s="3"/>
      <c r="D1840" s="3"/>
      <c r="E1840" s="12"/>
      <c r="F1840" s="3"/>
      <c r="G1840" s="635"/>
      <c r="H1840" s="3"/>
      <c r="I1840" s="5"/>
      <c r="J1840" s="5"/>
      <c r="K1840" s="5"/>
      <c r="L1840" s="3"/>
      <c r="M1840" s="6"/>
      <c r="N1840" s="690"/>
      <c r="O1840" s="690"/>
      <c r="P1840" s="29"/>
      <c r="Q1840" s="11"/>
      <c r="R1840" s="11"/>
      <c r="S1840" s="11"/>
    </row>
    <row r="1841" spans="1:19" ht="14.25" hidden="1" customHeight="1">
      <c r="A1841" s="3"/>
      <c r="B1841" s="12"/>
      <c r="C1841" s="3"/>
      <c r="D1841" s="3"/>
      <c r="E1841" s="12"/>
      <c r="F1841" s="3"/>
      <c r="G1841" s="635"/>
      <c r="H1841" s="3"/>
      <c r="I1841" s="5"/>
      <c r="J1841" s="5"/>
      <c r="K1841" s="5"/>
      <c r="L1841" s="3"/>
      <c r="M1841" s="6"/>
      <c r="N1841" s="690"/>
      <c r="O1841" s="690"/>
      <c r="P1841" s="29"/>
      <c r="Q1841" s="11"/>
      <c r="R1841" s="11"/>
      <c r="S1841" s="11"/>
    </row>
    <row r="1842" spans="1:19" ht="14.25" hidden="1" customHeight="1">
      <c r="A1842" s="3"/>
      <c r="B1842" s="12"/>
      <c r="C1842" s="3"/>
      <c r="D1842" s="3"/>
      <c r="E1842" s="12"/>
      <c r="F1842" s="3"/>
      <c r="G1842" s="635"/>
      <c r="H1842" s="3"/>
      <c r="I1842" s="5"/>
      <c r="J1842" s="5"/>
      <c r="K1842" s="5"/>
      <c r="L1842" s="3"/>
      <c r="M1842" s="6"/>
      <c r="N1842" s="690"/>
      <c r="O1842" s="690"/>
      <c r="P1842" s="29"/>
      <c r="Q1842" s="11"/>
      <c r="R1842" s="11"/>
      <c r="S1842" s="11"/>
    </row>
    <row r="1843" spans="1:19" ht="14.25" hidden="1" customHeight="1">
      <c r="A1843" s="3"/>
      <c r="B1843" s="12"/>
      <c r="C1843" s="3"/>
      <c r="D1843" s="3"/>
      <c r="E1843" s="12"/>
      <c r="F1843" s="3"/>
      <c r="G1843" s="635"/>
      <c r="H1843" s="3"/>
      <c r="I1843" s="5"/>
      <c r="J1843" s="5"/>
      <c r="K1843" s="5"/>
      <c r="L1843" s="3"/>
      <c r="M1843" s="6"/>
      <c r="N1843" s="690"/>
      <c r="O1843" s="690"/>
      <c r="P1843" s="29"/>
      <c r="Q1843" s="11"/>
      <c r="R1843" s="11"/>
      <c r="S1843" s="11"/>
    </row>
    <row r="1844" spans="1:19" ht="14.25" hidden="1" customHeight="1">
      <c r="A1844" s="3"/>
      <c r="B1844" s="12"/>
      <c r="C1844" s="3"/>
      <c r="D1844" s="3"/>
      <c r="E1844" s="12"/>
      <c r="F1844" s="3"/>
      <c r="G1844" s="635"/>
      <c r="H1844" s="3"/>
      <c r="I1844" s="5"/>
      <c r="J1844" s="5"/>
      <c r="K1844" s="5"/>
      <c r="L1844" s="3"/>
      <c r="M1844" s="6"/>
      <c r="N1844" s="690"/>
      <c r="O1844" s="690"/>
      <c r="P1844" s="29"/>
      <c r="Q1844" s="11"/>
      <c r="R1844" s="11"/>
      <c r="S1844" s="11"/>
    </row>
    <row r="1845" spans="1:19" ht="14.25" hidden="1" customHeight="1">
      <c r="A1845" s="3"/>
      <c r="B1845" s="12"/>
      <c r="C1845" s="3"/>
      <c r="D1845" s="3"/>
      <c r="E1845" s="12"/>
      <c r="F1845" s="3"/>
      <c r="G1845" s="635"/>
      <c r="H1845" s="3"/>
      <c r="I1845" s="5"/>
      <c r="J1845" s="5"/>
      <c r="K1845" s="5"/>
      <c r="L1845" s="3"/>
      <c r="M1845" s="6"/>
      <c r="N1845" s="690"/>
      <c r="O1845" s="690"/>
      <c r="P1845" s="29"/>
      <c r="Q1845" s="11"/>
      <c r="R1845" s="11"/>
      <c r="S1845" s="11"/>
    </row>
    <row r="1846" spans="1:19" ht="14.25" hidden="1" customHeight="1">
      <c r="A1846" s="3"/>
      <c r="B1846" s="12"/>
      <c r="C1846" s="3"/>
      <c r="D1846" s="3"/>
      <c r="E1846" s="12"/>
      <c r="F1846" s="3"/>
      <c r="G1846" s="635"/>
      <c r="H1846" s="3"/>
      <c r="I1846" s="5"/>
      <c r="J1846" s="5"/>
      <c r="K1846" s="5"/>
      <c r="L1846" s="3"/>
      <c r="M1846" s="6"/>
      <c r="N1846" s="690"/>
      <c r="O1846" s="690"/>
      <c r="P1846" s="29"/>
      <c r="Q1846" s="11"/>
      <c r="R1846" s="11"/>
      <c r="S1846" s="11"/>
    </row>
    <row r="1847" spans="1:19" ht="14.25" hidden="1" customHeight="1">
      <c r="A1847" s="3"/>
      <c r="B1847" s="12"/>
      <c r="C1847" s="3"/>
      <c r="D1847" s="3"/>
      <c r="E1847" s="12"/>
      <c r="F1847" s="3"/>
      <c r="G1847" s="635"/>
      <c r="H1847" s="3"/>
      <c r="I1847" s="5"/>
      <c r="J1847" s="5"/>
      <c r="K1847" s="5"/>
      <c r="L1847" s="3"/>
      <c r="M1847" s="6"/>
      <c r="N1847" s="690"/>
      <c r="O1847" s="690"/>
      <c r="P1847" s="29"/>
      <c r="Q1847" s="11"/>
      <c r="R1847" s="11"/>
      <c r="S1847" s="11"/>
    </row>
    <row r="1848" spans="1:19" ht="14.25" hidden="1" customHeight="1">
      <c r="A1848" s="3"/>
      <c r="B1848" s="12"/>
      <c r="C1848" s="3"/>
      <c r="D1848" s="3"/>
      <c r="E1848" s="12"/>
      <c r="F1848" s="3"/>
      <c r="G1848" s="635"/>
      <c r="H1848" s="3"/>
      <c r="I1848" s="5"/>
      <c r="J1848" s="5"/>
      <c r="K1848" s="5"/>
      <c r="L1848" s="3"/>
      <c r="M1848" s="6"/>
      <c r="N1848" s="690"/>
      <c r="O1848" s="690"/>
      <c r="P1848" s="29"/>
      <c r="Q1848" s="11"/>
      <c r="R1848" s="11"/>
      <c r="S1848" s="11"/>
    </row>
    <row r="1849" spans="1:19" ht="14.25" hidden="1" customHeight="1">
      <c r="A1849" s="3"/>
      <c r="B1849" s="12"/>
      <c r="C1849" s="3"/>
      <c r="D1849" s="3"/>
      <c r="E1849" s="12"/>
      <c r="F1849" s="3"/>
      <c r="G1849" s="635"/>
      <c r="H1849" s="3"/>
      <c r="I1849" s="5"/>
      <c r="J1849" s="5"/>
      <c r="K1849" s="5"/>
      <c r="L1849" s="3"/>
      <c r="M1849" s="6"/>
      <c r="N1849" s="690"/>
      <c r="O1849" s="690"/>
      <c r="P1849" s="29"/>
      <c r="Q1849" s="11"/>
      <c r="R1849" s="11"/>
      <c r="S1849" s="11"/>
    </row>
    <row r="1850" spans="1:19" ht="14.25" hidden="1" customHeight="1">
      <c r="A1850" s="3"/>
      <c r="B1850" s="12"/>
      <c r="C1850" s="3"/>
      <c r="D1850" s="3"/>
      <c r="E1850" s="12"/>
      <c r="F1850" s="3"/>
      <c r="G1850" s="635"/>
      <c r="H1850" s="3"/>
      <c r="I1850" s="5"/>
      <c r="J1850" s="5"/>
      <c r="K1850" s="5"/>
      <c r="L1850" s="3"/>
      <c r="M1850" s="6"/>
      <c r="N1850" s="690"/>
      <c r="O1850" s="690"/>
      <c r="P1850" s="29"/>
      <c r="Q1850" s="11"/>
      <c r="R1850" s="11"/>
      <c r="S1850" s="11"/>
    </row>
    <row r="1851" spans="1:19" ht="14.25" hidden="1" customHeight="1">
      <c r="A1851" s="3"/>
      <c r="B1851" s="12"/>
      <c r="C1851" s="3"/>
      <c r="D1851" s="3"/>
      <c r="E1851" s="12"/>
      <c r="F1851" s="3"/>
      <c r="G1851" s="635"/>
      <c r="H1851" s="3"/>
      <c r="I1851" s="5"/>
      <c r="J1851" s="5"/>
      <c r="K1851" s="5"/>
      <c r="L1851" s="3"/>
      <c r="M1851" s="6"/>
      <c r="N1851" s="690"/>
      <c r="O1851" s="690"/>
      <c r="P1851" s="29"/>
      <c r="Q1851" s="11"/>
      <c r="R1851" s="11"/>
      <c r="S1851" s="11"/>
    </row>
    <row r="1852" spans="1:19" ht="14.25" hidden="1" customHeight="1">
      <c r="A1852" s="3"/>
      <c r="B1852" s="12"/>
      <c r="C1852" s="3"/>
      <c r="D1852" s="3"/>
      <c r="E1852" s="12"/>
      <c r="F1852" s="3"/>
      <c r="G1852" s="635"/>
      <c r="H1852" s="3"/>
      <c r="I1852" s="5"/>
      <c r="J1852" s="5"/>
      <c r="K1852" s="5"/>
      <c r="L1852" s="3"/>
      <c r="M1852" s="6"/>
      <c r="N1852" s="690"/>
      <c r="O1852" s="690"/>
      <c r="P1852" s="29"/>
      <c r="Q1852" s="11"/>
      <c r="R1852" s="11"/>
      <c r="S1852" s="11"/>
    </row>
    <row r="1853" spans="1:19" ht="14.25" hidden="1" customHeight="1">
      <c r="A1853" s="3"/>
      <c r="B1853" s="12"/>
      <c r="C1853" s="3"/>
      <c r="D1853" s="3"/>
      <c r="E1853" s="12"/>
      <c r="F1853" s="3"/>
      <c r="G1853" s="635"/>
      <c r="H1853" s="3"/>
      <c r="I1853" s="5"/>
      <c r="J1853" s="5"/>
      <c r="K1853" s="5"/>
      <c r="L1853" s="3"/>
      <c r="M1853" s="6"/>
      <c r="N1853" s="690"/>
      <c r="O1853" s="690"/>
      <c r="P1853" s="29"/>
      <c r="Q1853" s="11"/>
      <c r="R1853" s="11"/>
      <c r="S1853" s="11"/>
    </row>
    <row r="1854" spans="1:19" ht="14.25" hidden="1" customHeight="1">
      <c r="A1854" s="3"/>
      <c r="B1854" s="12"/>
      <c r="C1854" s="3"/>
      <c r="D1854" s="3"/>
      <c r="E1854" s="12"/>
      <c r="F1854" s="3"/>
      <c r="G1854" s="635"/>
      <c r="H1854" s="3"/>
      <c r="I1854" s="5"/>
      <c r="J1854" s="5"/>
      <c r="K1854" s="5"/>
      <c r="L1854" s="3"/>
      <c r="M1854" s="6"/>
      <c r="N1854" s="690"/>
      <c r="O1854" s="690"/>
      <c r="P1854" s="29"/>
      <c r="Q1854" s="11"/>
      <c r="R1854" s="11"/>
      <c r="S1854" s="11"/>
    </row>
    <row r="1855" spans="1:19" ht="14.25" hidden="1" customHeight="1">
      <c r="A1855" s="3"/>
      <c r="B1855" s="12"/>
      <c r="C1855" s="3"/>
      <c r="D1855" s="3"/>
      <c r="E1855" s="12"/>
      <c r="F1855" s="3"/>
      <c r="G1855" s="635"/>
      <c r="H1855" s="3"/>
      <c r="I1855" s="5"/>
      <c r="J1855" s="5"/>
      <c r="K1855" s="5"/>
      <c r="L1855" s="3"/>
      <c r="M1855" s="6"/>
      <c r="N1855" s="690"/>
      <c r="O1855" s="690"/>
      <c r="P1855" s="29"/>
      <c r="Q1855" s="11"/>
      <c r="R1855" s="11"/>
      <c r="S1855" s="11"/>
    </row>
    <row r="1856" spans="1:19" ht="14.25" hidden="1" customHeight="1">
      <c r="A1856" s="3"/>
      <c r="B1856" s="12"/>
      <c r="C1856" s="3"/>
      <c r="D1856" s="3"/>
      <c r="E1856" s="12"/>
      <c r="F1856" s="3"/>
      <c r="G1856" s="635"/>
      <c r="H1856" s="3"/>
      <c r="I1856" s="5"/>
      <c r="J1856" s="5"/>
      <c r="K1856" s="5"/>
      <c r="L1856" s="3"/>
      <c r="M1856" s="6"/>
      <c r="N1856" s="690"/>
      <c r="O1856" s="690"/>
      <c r="P1856" s="29"/>
      <c r="Q1856" s="11"/>
      <c r="R1856" s="11"/>
      <c r="S1856" s="11"/>
    </row>
    <row r="1857" spans="1:19" ht="14.25" hidden="1" customHeight="1">
      <c r="A1857" s="3"/>
      <c r="B1857" s="12"/>
      <c r="C1857" s="3"/>
      <c r="D1857" s="3"/>
      <c r="E1857" s="12"/>
      <c r="F1857" s="3"/>
      <c r="G1857" s="635"/>
      <c r="H1857" s="3"/>
      <c r="I1857" s="5"/>
      <c r="J1857" s="5"/>
      <c r="K1857" s="5"/>
      <c r="L1857" s="3"/>
      <c r="M1857" s="6"/>
      <c r="N1857" s="690"/>
      <c r="O1857" s="690"/>
      <c r="P1857" s="29"/>
      <c r="Q1857" s="11"/>
      <c r="R1857" s="11"/>
      <c r="S1857" s="11"/>
    </row>
    <row r="1858" spans="1:19" ht="14.25" hidden="1" customHeight="1">
      <c r="A1858" s="3"/>
      <c r="B1858" s="12"/>
      <c r="C1858" s="3"/>
      <c r="D1858" s="3"/>
      <c r="E1858" s="12"/>
      <c r="F1858" s="3"/>
      <c r="G1858" s="635"/>
      <c r="H1858" s="3"/>
      <c r="I1858" s="5"/>
      <c r="J1858" s="5"/>
      <c r="K1858" s="5"/>
      <c r="L1858" s="3"/>
      <c r="M1858" s="6"/>
      <c r="N1858" s="690"/>
      <c r="O1858" s="690"/>
      <c r="P1858" s="29"/>
      <c r="Q1858" s="11"/>
      <c r="R1858" s="11"/>
      <c r="S1858" s="11"/>
    </row>
    <row r="1859" spans="1:19" ht="14.25" hidden="1" customHeight="1">
      <c r="A1859" s="3"/>
      <c r="B1859" s="12"/>
      <c r="C1859" s="3"/>
      <c r="D1859" s="3"/>
      <c r="E1859" s="12"/>
      <c r="F1859" s="3"/>
      <c r="G1859" s="635"/>
      <c r="H1859" s="3"/>
      <c r="I1859" s="5"/>
      <c r="J1859" s="5"/>
      <c r="K1859" s="5"/>
      <c r="L1859" s="3"/>
      <c r="M1859" s="6"/>
      <c r="N1859" s="690"/>
      <c r="O1859" s="690"/>
      <c r="P1859" s="29"/>
      <c r="Q1859" s="11"/>
      <c r="R1859" s="11"/>
      <c r="S1859" s="11"/>
    </row>
    <row r="1860" spans="1:19" ht="14.25" hidden="1" customHeight="1">
      <c r="A1860" s="3"/>
      <c r="B1860" s="12"/>
      <c r="C1860" s="3"/>
      <c r="D1860" s="3"/>
      <c r="E1860" s="12"/>
      <c r="F1860" s="3"/>
      <c r="G1860" s="635"/>
      <c r="H1860" s="3"/>
      <c r="I1860" s="5"/>
      <c r="J1860" s="5"/>
      <c r="K1860" s="5"/>
      <c r="L1860" s="3"/>
      <c r="M1860" s="6"/>
      <c r="N1860" s="690"/>
      <c r="O1860" s="690"/>
      <c r="P1860" s="29"/>
      <c r="Q1860" s="11"/>
      <c r="R1860" s="11"/>
      <c r="S1860" s="11"/>
    </row>
    <row r="1861" spans="1:19" ht="14.25" hidden="1" customHeight="1">
      <c r="A1861" s="3"/>
      <c r="B1861" s="12"/>
      <c r="C1861" s="3"/>
      <c r="D1861" s="3"/>
      <c r="E1861" s="12"/>
      <c r="F1861" s="3"/>
      <c r="G1861" s="635"/>
      <c r="H1861" s="3"/>
      <c r="I1861" s="5"/>
      <c r="J1861" s="5"/>
      <c r="K1861" s="5"/>
      <c r="L1861" s="3"/>
      <c r="M1861" s="6"/>
      <c r="N1861" s="690"/>
      <c r="O1861" s="690"/>
      <c r="P1861" s="29"/>
      <c r="Q1861" s="11"/>
      <c r="R1861" s="11"/>
      <c r="S1861" s="11"/>
    </row>
    <row r="1862" spans="1:19" ht="14.25" hidden="1" customHeight="1">
      <c r="A1862" s="3"/>
      <c r="B1862" s="12"/>
      <c r="C1862" s="3"/>
      <c r="D1862" s="3"/>
      <c r="E1862" s="12"/>
      <c r="F1862" s="3"/>
      <c r="G1862" s="635"/>
      <c r="H1862" s="3"/>
      <c r="I1862" s="5"/>
      <c r="J1862" s="5"/>
      <c r="K1862" s="5"/>
      <c r="L1862" s="3"/>
      <c r="M1862" s="6"/>
      <c r="N1862" s="690"/>
      <c r="O1862" s="690"/>
      <c r="P1862" s="29"/>
      <c r="Q1862" s="11"/>
      <c r="R1862" s="11"/>
      <c r="S1862" s="11"/>
    </row>
    <row r="1863" spans="1:19" ht="14.25" hidden="1" customHeight="1">
      <c r="A1863" s="3"/>
      <c r="B1863" s="12"/>
      <c r="C1863" s="3"/>
      <c r="D1863" s="3"/>
      <c r="E1863" s="12"/>
      <c r="F1863" s="3"/>
      <c r="G1863" s="635"/>
      <c r="H1863" s="3"/>
      <c r="I1863" s="5"/>
      <c r="J1863" s="5"/>
      <c r="K1863" s="5"/>
      <c r="L1863" s="3"/>
      <c r="M1863" s="6"/>
      <c r="N1863" s="690"/>
      <c r="O1863" s="690"/>
      <c r="P1863" s="29"/>
      <c r="Q1863" s="11"/>
      <c r="R1863" s="11"/>
      <c r="S1863" s="11"/>
    </row>
    <row r="1864" spans="1:19" ht="14.25" hidden="1" customHeight="1">
      <c r="A1864" s="3"/>
      <c r="B1864" s="12"/>
      <c r="C1864" s="3"/>
      <c r="D1864" s="3"/>
      <c r="E1864" s="12"/>
      <c r="F1864" s="3"/>
      <c r="G1864" s="635"/>
      <c r="H1864" s="3"/>
      <c r="I1864" s="5"/>
      <c r="J1864" s="5"/>
      <c r="K1864" s="5"/>
      <c r="L1864" s="3"/>
      <c r="M1864" s="6"/>
      <c r="N1864" s="690"/>
      <c r="O1864" s="690"/>
      <c r="P1864" s="29"/>
      <c r="Q1864" s="11"/>
      <c r="R1864" s="11"/>
      <c r="S1864" s="11"/>
    </row>
    <row r="1865" spans="1:19" ht="14.25" hidden="1" customHeight="1">
      <c r="A1865" s="3"/>
      <c r="B1865" s="12"/>
      <c r="C1865" s="3"/>
      <c r="D1865" s="3"/>
      <c r="E1865" s="12"/>
      <c r="F1865" s="3"/>
      <c r="G1865" s="635"/>
      <c r="H1865" s="3"/>
      <c r="I1865" s="5"/>
      <c r="J1865" s="5"/>
      <c r="K1865" s="5"/>
      <c r="L1865" s="3"/>
      <c r="M1865" s="6"/>
      <c r="N1865" s="690"/>
      <c r="O1865" s="690"/>
      <c r="P1865" s="29"/>
      <c r="Q1865" s="11"/>
      <c r="R1865" s="11"/>
      <c r="S1865" s="11"/>
    </row>
    <row r="1866" spans="1:19" ht="14.25" hidden="1" customHeight="1">
      <c r="A1866" s="3"/>
      <c r="B1866" s="12"/>
      <c r="C1866" s="3"/>
      <c r="D1866" s="3"/>
      <c r="E1866" s="12"/>
      <c r="F1866" s="3"/>
      <c r="G1866" s="635"/>
      <c r="H1866" s="3"/>
      <c r="I1866" s="5"/>
      <c r="J1866" s="5"/>
      <c r="K1866" s="5"/>
      <c r="L1866" s="3"/>
      <c r="M1866" s="6"/>
      <c r="N1866" s="690"/>
      <c r="O1866" s="690"/>
      <c r="P1866" s="29"/>
      <c r="Q1866" s="11"/>
      <c r="R1866" s="11"/>
      <c r="S1866" s="11"/>
    </row>
    <row r="1867" spans="1:19" ht="14.25" hidden="1" customHeight="1">
      <c r="A1867" s="3"/>
      <c r="B1867" s="12"/>
      <c r="C1867" s="3"/>
      <c r="D1867" s="3"/>
      <c r="E1867" s="12"/>
      <c r="F1867" s="3"/>
      <c r="G1867" s="635"/>
      <c r="H1867" s="3"/>
      <c r="I1867" s="5"/>
      <c r="J1867" s="5"/>
      <c r="K1867" s="5"/>
      <c r="L1867" s="3"/>
      <c r="M1867" s="6"/>
      <c r="N1867" s="690"/>
      <c r="O1867" s="690"/>
      <c r="P1867" s="29"/>
      <c r="Q1867" s="11"/>
      <c r="R1867" s="11"/>
      <c r="S1867" s="11"/>
    </row>
    <row r="1868" spans="1:19" ht="14.25" hidden="1" customHeight="1">
      <c r="A1868" s="3"/>
      <c r="B1868" s="12"/>
      <c r="C1868" s="3"/>
      <c r="D1868" s="3"/>
      <c r="E1868" s="12"/>
      <c r="F1868" s="3"/>
      <c r="G1868" s="635"/>
      <c r="H1868" s="3"/>
      <c r="I1868" s="5"/>
      <c r="J1868" s="5"/>
      <c r="K1868" s="5"/>
      <c r="L1868" s="3"/>
      <c r="M1868" s="6"/>
      <c r="N1868" s="690"/>
      <c r="O1868" s="690"/>
      <c r="P1868" s="29"/>
      <c r="Q1868" s="11"/>
      <c r="R1868" s="11"/>
      <c r="S1868" s="11"/>
    </row>
    <row r="1869" spans="1:19" ht="14.25" hidden="1" customHeight="1">
      <c r="A1869" s="3"/>
      <c r="B1869" s="12"/>
      <c r="C1869" s="3"/>
      <c r="D1869" s="3"/>
      <c r="E1869" s="12"/>
      <c r="F1869" s="3"/>
      <c r="G1869" s="635"/>
      <c r="H1869" s="3"/>
      <c r="I1869" s="5"/>
      <c r="J1869" s="5"/>
      <c r="K1869" s="5"/>
      <c r="L1869" s="3"/>
      <c r="M1869" s="6"/>
      <c r="N1869" s="690"/>
      <c r="O1869" s="690"/>
      <c r="P1869" s="29"/>
      <c r="Q1869" s="11"/>
      <c r="R1869" s="11"/>
      <c r="S1869" s="11"/>
    </row>
    <row r="1870" spans="1:19" ht="14.25" hidden="1" customHeight="1">
      <c r="A1870" s="3"/>
      <c r="B1870" s="12"/>
      <c r="C1870" s="3"/>
      <c r="D1870" s="3"/>
      <c r="E1870" s="12"/>
      <c r="F1870" s="3"/>
      <c r="G1870" s="635"/>
      <c r="H1870" s="3"/>
      <c r="I1870" s="5"/>
      <c r="J1870" s="5"/>
      <c r="K1870" s="5"/>
      <c r="L1870" s="3"/>
      <c r="M1870" s="6"/>
      <c r="N1870" s="690"/>
      <c r="O1870" s="690"/>
      <c r="P1870" s="29"/>
      <c r="Q1870" s="11"/>
      <c r="R1870" s="11"/>
      <c r="S1870" s="11"/>
    </row>
    <row r="1871" spans="1:19" ht="14.25" hidden="1" customHeight="1">
      <c r="A1871" s="3"/>
      <c r="B1871" s="12"/>
      <c r="C1871" s="3"/>
      <c r="D1871" s="3"/>
      <c r="E1871" s="12"/>
      <c r="F1871" s="3"/>
      <c r="G1871" s="635"/>
      <c r="H1871" s="3"/>
      <c r="I1871" s="5"/>
      <c r="J1871" s="5"/>
      <c r="K1871" s="5"/>
      <c r="L1871" s="3"/>
      <c r="M1871" s="6"/>
      <c r="N1871" s="690"/>
      <c r="O1871" s="690"/>
      <c r="P1871" s="29"/>
      <c r="Q1871" s="11"/>
      <c r="R1871" s="11"/>
      <c r="S1871" s="11"/>
    </row>
    <row r="1872" spans="1:19" ht="14.25" hidden="1" customHeight="1">
      <c r="A1872" s="3"/>
      <c r="B1872" s="12"/>
      <c r="C1872" s="3"/>
      <c r="D1872" s="3"/>
      <c r="E1872" s="12"/>
      <c r="F1872" s="3"/>
      <c r="G1872" s="635"/>
      <c r="H1872" s="3"/>
      <c r="I1872" s="5"/>
      <c r="J1872" s="5"/>
      <c r="K1872" s="5"/>
      <c r="L1872" s="3"/>
      <c r="M1872" s="6"/>
      <c r="N1872" s="690"/>
      <c r="O1872" s="690"/>
      <c r="P1872" s="29"/>
      <c r="Q1872" s="11"/>
      <c r="R1872" s="11"/>
      <c r="S1872" s="11"/>
    </row>
    <row r="1873" spans="1:19" ht="14.25" hidden="1" customHeight="1">
      <c r="A1873" s="3"/>
      <c r="B1873" s="12"/>
      <c r="C1873" s="3"/>
      <c r="D1873" s="3"/>
      <c r="E1873" s="12"/>
      <c r="F1873" s="3"/>
      <c r="G1873" s="635"/>
      <c r="H1873" s="3"/>
      <c r="I1873" s="5"/>
      <c r="J1873" s="5"/>
      <c r="K1873" s="5"/>
      <c r="L1873" s="3"/>
      <c r="M1873" s="6"/>
      <c r="N1873" s="690"/>
      <c r="O1873" s="690"/>
      <c r="P1873" s="29"/>
      <c r="Q1873" s="11"/>
      <c r="R1873" s="11"/>
      <c r="S1873" s="11"/>
    </row>
    <row r="1874" spans="1:19" ht="14.25" hidden="1" customHeight="1">
      <c r="A1874" s="3"/>
      <c r="B1874" s="12"/>
      <c r="C1874" s="3"/>
      <c r="D1874" s="3"/>
      <c r="E1874" s="12"/>
      <c r="F1874" s="3"/>
      <c r="G1874" s="635"/>
      <c r="H1874" s="3"/>
      <c r="I1874" s="5"/>
      <c r="J1874" s="5"/>
      <c r="K1874" s="5"/>
      <c r="L1874" s="3"/>
      <c r="M1874" s="6"/>
      <c r="N1874" s="690"/>
      <c r="O1874" s="690"/>
      <c r="P1874" s="29"/>
      <c r="Q1874" s="11"/>
      <c r="R1874" s="11"/>
      <c r="S1874" s="11"/>
    </row>
    <row r="1875" spans="1:19" ht="14.25" hidden="1" customHeight="1">
      <c r="A1875" s="3"/>
      <c r="B1875" s="12"/>
      <c r="C1875" s="3"/>
      <c r="D1875" s="3"/>
      <c r="E1875" s="12"/>
      <c r="F1875" s="3"/>
      <c r="G1875" s="635"/>
      <c r="H1875" s="3"/>
      <c r="I1875" s="5"/>
      <c r="J1875" s="5"/>
      <c r="K1875" s="5"/>
      <c r="L1875" s="3"/>
      <c r="M1875" s="6"/>
      <c r="N1875" s="690"/>
      <c r="O1875" s="690"/>
      <c r="P1875" s="29"/>
      <c r="Q1875" s="11"/>
      <c r="R1875" s="11"/>
      <c r="S1875" s="11"/>
    </row>
    <row r="1876" spans="1:19" ht="14.25" hidden="1" customHeight="1">
      <c r="A1876" s="3"/>
      <c r="B1876" s="12"/>
      <c r="C1876" s="3"/>
      <c r="D1876" s="3"/>
      <c r="E1876" s="12"/>
      <c r="F1876" s="3"/>
      <c r="G1876" s="635"/>
      <c r="H1876" s="3"/>
      <c r="I1876" s="5"/>
      <c r="J1876" s="5"/>
      <c r="K1876" s="5"/>
      <c r="L1876" s="3"/>
      <c r="M1876" s="6"/>
      <c r="N1876" s="690"/>
      <c r="O1876" s="690"/>
      <c r="P1876" s="29"/>
      <c r="Q1876" s="11"/>
      <c r="R1876" s="11"/>
      <c r="S1876" s="11"/>
    </row>
    <row r="1877" spans="1:19" ht="14.25" hidden="1" customHeight="1">
      <c r="A1877" s="3"/>
      <c r="B1877" s="12"/>
      <c r="C1877" s="3"/>
      <c r="D1877" s="3"/>
      <c r="E1877" s="12"/>
      <c r="F1877" s="3"/>
      <c r="G1877" s="635"/>
      <c r="H1877" s="3"/>
      <c r="I1877" s="5"/>
      <c r="J1877" s="5"/>
      <c r="K1877" s="5"/>
      <c r="L1877" s="3"/>
      <c r="M1877" s="6"/>
      <c r="N1877" s="690"/>
      <c r="O1877" s="690"/>
      <c r="P1877" s="29"/>
      <c r="Q1877" s="11"/>
      <c r="R1877" s="11"/>
      <c r="S1877" s="11"/>
    </row>
    <row r="1878" spans="1:19" ht="14.25" hidden="1" customHeight="1">
      <c r="A1878" s="3"/>
      <c r="B1878" s="12"/>
      <c r="C1878" s="3"/>
      <c r="D1878" s="3"/>
      <c r="E1878" s="12"/>
      <c r="F1878" s="3"/>
      <c r="G1878" s="635"/>
      <c r="H1878" s="3"/>
      <c r="I1878" s="5"/>
      <c r="J1878" s="5"/>
      <c r="K1878" s="5"/>
      <c r="L1878" s="3"/>
      <c r="M1878" s="6"/>
      <c r="N1878" s="690"/>
      <c r="O1878" s="690"/>
      <c r="P1878" s="29"/>
      <c r="Q1878" s="11"/>
      <c r="R1878" s="11"/>
      <c r="S1878" s="11"/>
    </row>
    <row r="1879" spans="1:19" ht="14.25" hidden="1" customHeight="1">
      <c r="A1879" s="3"/>
      <c r="B1879" s="12"/>
      <c r="C1879" s="3"/>
      <c r="D1879" s="3"/>
      <c r="E1879" s="12"/>
      <c r="F1879" s="3"/>
      <c r="G1879" s="635"/>
      <c r="H1879" s="3"/>
      <c r="I1879" s="5"/>
      <c r="J1879" s="5"/>
      <c r="K1879" s="5"/>
      <c r="L1879" s="3"/>
      <c r="M1879" s="6"/>
      <c r="N1879" s="690"/>
      <c r="O1879" s="690"/>
      <c r="P1879" s="29"/>
      <c r="Q1879" s="11"/>
      <c r="R1879" s="11"/>
      <c r="S1879" s="11"/>
    </row>
    <row r="1880" spans="1:19" ht="14.25" hidden="1" customHeight="1">
      <c r="A1880" s="3"/>
      <c r="B1880" s="12"/>
      <c r="C1880" s="3"/>
      <c r="D1880" s="3"/>
      <c r="E1880" s="12"/>
      <c r="F1880" s="3"/>
      <c r="G1880" s="635"/>
      <c r="H1880" s="3"/>
      <c r="I1880" s="5"/>
      <c r="J1880" s="5"/>
      <c r="K1880" s="5"/>
      <c r="L1880" s="3"/>
      <c r="M1880" s="6"/>
      <c r="N1880" s="690"/>
      <c r="O1880" s="690"/>
      <c r="P1880" s="29"/>
      <c r="Q1880" s="11"/>
      <c r="R1880" s="11"/>
      <c r="S1880" s="11"/>
    </row>
    <row r="1881" spans="1:19" ht="14.25" hidden="1" customHeight="1">
      <c r="A1881" s="3"/>
      <c r="B1881" s="12"/>
      <c r="C1881" s="3"/>
      <c r="D1881" s="3"/>
      <c r="E1881" s="12"/>
      <c r="F1881" s="3"/>
      <c r="G1881" s="635"/>
      <c r="H1881" s="3"/>
      <c r="I1881" s="5"/>
      <c r="J1881" s="5"/>
      <c r="K1881" s="5"/>
      <c r="L1881" s="3"/>
      <c r="M1881" s="6"/>
      <c r="N1881" s="690"/>
      <c r="O1881" s="690"/>
      <c r="P1881" s="29"/>
      <c r="Q1881" s="11"/>
      <c r="R1881" s="11"/>
      <c r="S1881" s="11"/>
    </row>
    <row r="1882" spans="1:19" ht="14.25" hidden="1" customHeight="1">
      <c r="A1882" s="3"/>
      <c r="B1882" s="12"/>
      <c r="C1882" s="3"/>
      <c r="D1882" s="3"/>
      <c r="E1882" s="12"/>
      <c r="F1882" s="3"/>
      <c r="G1882" s="635"/>
      <c r="H1882" s="3"/>
      <c r="I1882" s="5"/>
      <c r="J1882" s="5"/>
      <c r="K1882" s="5"/>
      <c r="L1882" s="3"/>
      <c r="M1882" s="6"/>
      <c r="N1882" s="690"/>
      <c r="O1882" s="690"/>
      <c r="P1882" s="29"/>
      <c r="Q1882" s="11"/>
      <c r="R1882" s="11"/>
      <c r="S1882" s="11"/>
    </row>
    <row r="1883" spans="1:19" ht="14.25" hidden="1" customHeight="1">
      <c r="A1883" s="3"/>
      <c r="B1883" s="12"/>
      <c r="C1883" s="3"/>
      <c r="D1883" s="3"/>
      <c r="E1883" s="12"/>
      <c r="F1883" s="3"/>
      <c r="G1883" s="635"/>
      <c r="H1883" s="3"/>
      <c r="I1883" s="5"/>
      <c r="J1883" s="5"/>
      <c r="K1883" s="5"/>
      <c r="L1883" s="3"/>
      <c r="M1883" s="6"/>
      <c r="N1883" s="690"/>
      <c r="O1883" s="690"/>
      <c r="P1883" s="29"/>
      <c r="Q1883" s="11"/>
      <c r="R1883" s="11"/>
      <c r="S1883" s="11"/>
    </row>
    <row r="1884" spans="1:19" ht="14.25" hidden="1" customHeight="1">
      <c r="A1884" s="3"/>
      <c r="B1884" s="12"/>
      <c r="C1884" s="3"/>
      <c r="D1884" s="3"/>
      <c r="E1884" s="12"/>
      <c r="F1884" s="3"/>
      <c r="G1884" s="635"/>
      <c r="H1884" s="3"/>
      <c r="I1884" s="5"/>
      <c r="J1884" s="5"/>
      <c r="K1884" s="5"/>
      <c r="L1884" s="3"/>
      <c r="M1884" s="6"/>
      <c r="N1884" s="690"/>
      <c r="O1884" s="690"/>
      <c r="P1884" s="29"/>
      <c r="Q1884" s="11"/>
      <c r="R1884" s="11"/>
      <c r="S1884" s="11"/>
    </row>
    <row r="1885" spans="1:19" ht="14.25" hidden="1" customHeight="1">
      <c r="A1885" s="3"/>
      <c r="B1885" s="12"/>
      <c r="C1885" s="3"/>
      <c r="D1885" s="3"/>
      <c r="E1885" s="12"/>
      <c r="F1885" s="3"/>
      <c r="G1885" s="635"/>
      <c r="H1885" s="3"/>
      <c r="I1885" s="5"/>
      <c r="J1885" s="5"/>
      <c r="K1885" s="5"/>
      <c r="L1885" s="3"/>
      <c r="M1885" s="6"/>
      <c r="N1885" s="690"/>
      <c r="O1885" s="690"/>
      <c r="P1885" s="29"/>
      <c r="Q1885" s="11"/>
      <c r="R1885" s="11"/>
      <c r="S1885" s="11"/>
    </row>
    <row r="1886" spans="1:19" ht="14.25" hidden="1" customHeight="1">
      <c r="A1886" s="3"/>
      <c r="B1886" s="12"/>
      <c r="C1886" s="3"/>
      <c r="D1886" s="3"/>
      <c r="E1886" s="12"/>
      <c r="F1886" s="3"/>
      <c r="G1886" s="635"/>
      <c r="H1886" s="3"/>
      <c r="I1886" s="5"/>
      <c r="J1886" s="5"/>
      <c r="K1886" s="5"/>
      <c r="L1886" s="3"/>
      <c r="M1886" s="6"/>
      <c r="N1886" s="690"/>
      <c r="O1886" s="690"/>
      <c r="P1886" s="29"/>
      <c r="Q1886" s="11"/>
      <c r="R1886" s="11"/>
      <c r="S1886" s="11"/>
    </row>
    <row r="1887" spans="1:19" ht="14.25" hidden="1" customHeight="1">
      <c r="A1887" s="3"/>
      <c r="B1887" s="12"/>
      <c r="C1887" s="3"/>
      <c r="D1887" s="3"/>
      <c r="E1887" s="12"/>
      <c r="F1887" s="3"/>
      <c r="G1887" s="635"/>
      <c r="H1887" s="3"/>
      <c r="I1887" s="5"/>
      <c r="J1887" s="5"/>
      <c r="K1887" s="5"/>
      <c r="L1887" s="3"/>
      <c r="M1887" s="6"/>
      <c r="N1887" s="690"/>
      <c r="O1887" s="690"/>
      <c r="P1887" s="29"/>
      <c r="Q1887" s="11"/>
      <c r="R1887" s="11"/>
      <c r="S1887" s="11"/>
    </row>
    <row r="1888" spans="1:19" ht="14.25" hidden="1" customHeight="1">
      <c r="A1888" s="3"/>
      <c r="B1888" s="12"/>
      <c r="C1888" s="3"/>
      <c r="D1888" s="3"/>
      <c r="E1888" s="12"/>
      <c r="F1888" s="3"/>
      <c r="G1888" s="635"/>
      <c r="H1888" s="3"/>
      <c r="I1888" s="5"/>
      <c r="J1888" s="5"/>
      <c r="K1888" s="5"/>
      <c r="L1888" s="3"/>
      <c r="M1888" s="6"/>
      <c r="N1888" s="690"/>
      <c r="O1888" s="690"/>
      <c r="P1888" s="29"/>
      <c r="Q1888" s="11"/>
      <c r="R1888" s="11"/>
      <c r="S1888" s="11"/>
    </row>
    <row r="1889" spans="1:19" ht="14.25" hidden="1" customHeight="1">
      <c r="A1889" s="3"/>
      <c r="B1889" s="12"/>
      <c r="C1889" s="3"/>
      <c r="D1889" s="3"/>
      <c r="E1889" s="12"/>
      <c r="F1889" s="3"/>
      <c r="G1889" s="635"/>
      <c r="H1889" s="3"/>
      <c r="I1889" s="5"/>
      <c r="J1889" s="5"/>
      <c r="K1889" s="5"/>
      <c r="L1889" s="3"/>
      <c r="M1889" s="6"/>
      <c r="N1889" s="690"/>
      <c r="O1889" s="690"/>
      <c r="P1889" s="29"/>
      <c r="Q1889" s="11"/>
      <c r="R1889" s="11"/>
      <c r="S1889" s="11"/>
    </row>
    <row r="1890" spans="1:19" ht="14.25" hidden="1" customHeight="1">
      <c r="A1890" s="3"/>
      <c r="B1890" s="12"/>
      <c r="C1890" s="3"/>
      <c r="D1890" s="3"/>
      <c r="E1890" s="12"/>
      <c r="F1890" s="3"/>
      <c r="G1890" s="635"/>
      <c r="H1890" s="3"/>
      <c r="I1890" s="5"/>
      <c r="J1890" s="5"/>
      <c r="K1890" s="5"/>
      <c r="L1890" s="3"/>
      <c r="M1890" s="6"/>
      <c r="N1890" s="690"/>
      <c r="O1890" s="690"/>
      <c r="P1890" s="29"/>
      <c r="Q1890" s="11"/>
      <c r="R1890" s="11"/>
      <c r="S1890" s="11"/>
    </row>
    <row r="1891" spans="1:19" ht="14.25" hidden="1" customHeight="1">
      <c r="A1891" s="3"/>
      <c r="B1891" s="12"/>
      <c r="C1891" s="3"/>
      <c r="D1891" s="3"/>
      <c r="E1891" s="12"/>
      <c r="F1891" s="3"/>
      <c r="G1891" s="635"/>
      <c r="H1891" s="3"/>
      <c r="I1891" s="5"/>
      <c r="J1891" s="5"/>
      <c r="K1891" s="5"/>
      <c r="L1891" s="3"/>
      <c r="M1891" s="6"/>
      <c r="N1891" s="690"/>
      <c r="O1891" s="690"/>
      <c r="P1891" s="29"/>
      <c r="Q1891" s="11"/>
      <c r="R1891" s="11"/>
      <c r="S1891" s="11"/>
    </row>
    <row r="1892" spans="1:19" ht="14.25" hidden="1" customHeight="1">
      <c r="A1892" s="3"/>
      <c r="B1892" s="12"/>
      <c r="C1892" s="3"/>
      <c r="D1892" s="3"/>
      <c r="E1892" s="12"/>
      <c r="F1892" s="3"/>
      <c r="G1892" s="635"/>
      <c r="H1892" s="3"/>
      <c r="I1892" s="5"/>
      <c r="J1892" s="5"/>
      <c r="K1892" s="5"/>
      <c r="L1892" s="3"/>
      <c r="M1892" s="6"/>
      <c r="N1892" s="690"/>
      <c r="O1892" s="690"/>
      <c r="P1892" s="29"/>
      <c r="Q1892" s="11"/>
      <c r="R1892" s="11"/>
      <c r="S1892" s="11"/>
    </row>
    <row r="1893" spans="1:19" ht="14.25" hidden="1" customHeight="1">
      <c r="A1893" s="3"/>
      <c r="B1893" s="12"/>
      <c r="C1893" s="3"/>
      <c r="D1893" s="3"/>
      <c r="E1893" s="12"/>
      <c r="F1893" s="3"/>
      <c r="G1893" s="635"/>
      <c r="H1893" s="3"/>
      <c r="I1893" s="5"/>
      <c r="J1893" s="5"/>
      <c r="K1893" s="5"/>
      <c r="L1893" s="3"/>
      <c r="M1893" s="6"/>
      <c r="N1893" s="690"/>
      <c r="O1893" s="690"/>
      <c r="P1893" s="29"/>
      <c r="Q1893" s="11"/>
      <c r="R1893" s="11"/>
      <c r="S1893" s="11"/>
    </row>
    <row r="1894" spans="1:19" ht="14.25" hidden="1" customHeight="1">
      <c r="A1894" s="3"/>
      <c r="B1894" s="12"/>
      <c r="C1894" s="3"/>
      <c r="D1894" s="3"/>
      <c r="E1894" s="12"/>
      <c r="F1894" s="3"/>
      <c r="G1894" s="635"/>
      <c r="H1894" s="3"/>
      <c r="I1894" s="5"/>
      <c r="J1894" s="5"/>
      <c r="K1894" s="5"/>
      <c r="L1894" s="3"/>
      <c r="M1894" s="6"/>
      <c r="N1894" s="690"/>
      <c r="O1894" s="690"/>
      <c r="P1894" s="29"/>
      <c r="Q1894" s="11"/>
      <c r="R1894" s="11"/>
      <c r="S1894" s="11"/>
    </row>
    <row r="1895" spans="1:19" ht="14.25" hidden="1" customHeight="1">
      <c r="A1895" s="3"/>
      <c r="B1895" s="12"/>
      <c r="C1895" s="3"/>
      <c r="D1895" s="3"/>
      <c r="E1895" s="12"/>
      <c r="F1895" s="3"/>
      <c r="G1895" s="635"/>
      <c r="H1895" s="3"/>
      <c r="I1895" s="5"/>
      <c r="J1895" s="5"/>
      <c r="K1895" s="5"/>
      <c r="L1895" s="3"/>
      <c r="M1895" s="6"/>
      <c r="N1895" s="690"/>
      <c r="O1895" s="690"/>
      <c r="P1895" s="29"/>
      <c r="Q1895" s="11"/>
      <c r="R1895" s="11"/>
      <c r="S1895" s="11"/>
    </row>
    <row r="1896" spans="1:19" ht="14.25" hidden="1" customHeight="1">
      <c r="A1896" s="3"/>
      <c r="B1896" s="12"/>
      <c r="C1896" s="3"/>
      <c r="D1896" s="3"/>
      <c r="E1896" s="12"/>
      <c r="F1896" s="3"/>
      <c r="G1896" s="635"/>
      <c r="H1896" s="3"/>
      <c r="I1896" s="5"/>
      <c r="J1896" s="5"/>
      <c r="K1896" s="5"/>
      <c r="L1896" s="3"/>
      <c r="M1896" s="6"/>
      <c r="N1896" s="690"/>
      <c r="O1896" s="690"/>
      <c r="P1896" s="29"/>
      <c r="Q1896" s="11"/>
      <c r="R1896" s="11"/>
      <c r="S1896" s="11"/>
    </row>
    <row r="1897" spans="1:19" ht="14.25" hidden="1" customHeight="1">
      <c r="A1897" s="3"/>
      <c r="B1897" s="12"/>
      <c r="C1897" s="3"/>
      <c r="D1897" s="3"/>
      <c r="E1897" s="12"/>
      <c r="F1897" s="3"/>
      <c r="G1897" s="635"/>
      <c r="H1897" s="3"/>
      <c r="I1897" s="5"/>
      <c r="J1897" s="5"/>
      <c r="K1897" s="5"/>
      <c r="L1897" s="3"/>
      <c r="M1897" s="6"/>
      <c r="N1897" s="690"/>
      <c r="O1897" s="690"/>
      <c r="P1897" s="29"/>
      <c r="Q1897" s="11"/>
      <c r="R1897" s="11"/>
      <c r="S1897" s="11"/>
    </row>
    <row r="1898" spans="1:19" ht="14.25" hidden="1" customHeight="1">
      <c r="A1898" s="3"/>
      <c r="B1898" s="12"/>
      <c r="C1898" s="3"/>
      <c r="D1898" s="3"/>
      <c r="E1898" s="12"/>
      <c r="F1898" s="3"/>
      <c r="G1898" s="635"/>
      <c r="H1898" s="3"/>
      <c r="I1898" s="5"/>
      <c r="J1898" s="5"/>
      <c r="K1898" s="5"/>
      <c r="L1898" s="3"/>
      <c r="M1898" s="6"/>
      <c r="N1898" s="690"/>
      <c r="O1898" s="690"/>
      <c r="P1898" s="29"/>
      <c r="Q1898" s="11"/>
      <c r="R1898" s="11"/>
      <c r="S1898" s="11"/>
    </row>
    <row r="1899" spans="1:19" ht="14.25" hidden="1" customHeight="1">
      <c r="A1899" s="3"/>
      <c r="B1899" s="12"/>
      <c r="C1899" s="3"/>
      <c r="D1899" s="3"/>
      <c r="E1899" s="12"/>
      <c r="F1899" s="3"/>
      <c r="G1899" s="635"/>
      <c r="H1899" s="3"/>
      <c r="I1899" s="5"/>
      <c r="J1899" s="5"/>
      <c r="K1899" s="5"/>
      <c r="L1899" s="3"/>
      <c r="M1899" s="6"/>
      <c r="N1899" s="690"/>
      <c r="O1899" s="690"/>
      <c r="P1899" s="29"/>
      <c r="Q1899" s="11"/>
      <c r="R1899" s="11"/>
      <c r="S1899" s="11"/>
    </row>
    <row r="1900" spans="1:19" ht="14.25" hidden="1" customHeight="1">
      <c r="A1900" s="3"/>
      <c r="B1900" s="12"/>
      <c r="C1900" s="3"/>
      <c r="D1900" s="3"/>
      <c r="E1900" s="12"/>
      <c r="F1900" s="3"/>
      <c r="G1900" s="635"/>
      <c r="H1900" s="3"/>
      <c r="I1900" s="5"/>
      <c r="J1900" s="5"/>
      <c r="K1900" s="5"/>
      <c r="L1900" s="3"/>
      <c r="M1900" s="6"/>
      <c r="N1900" s="690"/>
      <c r="O1900" s="690"/>
      <c r="P1900" s="29"/>
      <c r="Q1900" s="11"/>
      <c r="R1900" s="11"/>
      <c r="S1900" s="11"/>
    </row>
    <row r="1901" spans="1:19" ht="14.25" hidden="1" customHeight="1">
      <c r="A1901" s="3"/>
      <c r="B1901" s="12"/>
      <c r="C1901" s="3"/>
      <c r="D1901" s="3"/>
      <c r="E1901" s="12"/>
      <c r="F1901" s="3"/>
      <c r="G1901" s="635"/>
      <c r="H1901" s="3"/>
      <c r="I1901" s="5"/>
      <c r="J1901" s="5"/>
      <c r="K1901" s="5"/>
      <c r="L1901" s="3"/>
      <c r="M1901" s="6"/>
      <c r="N1901" s="690"/>
      <c r="O1901" s="690"/>
      <c r="P1901" s="29"/>
      <c r="Q1901" s="11"/>
      <c r="R1901" s="11"/>
      <c r="S1901" s="11"/>
    </row>
    <row r="1902" spans="1:19" ht="14.25" hidden="1" customHeight="1">
      <c r="A1902" s="3"/>
      <c r="B1902" s="12"/>
      <c r="C1902" s="3"/>
      <c r="D1902" s="3"/>
      <c r="E1902" s="12"/>
      <c r="F1902" s="3"/>
      <c r="G1902" s="635"/>
      <c r="H1902" s="3"/>
      <c r="I1902" s="5"/>
      <c r="J1902" s="5"/>
      <c r="K1902" s="5"/>
      <c r="L1902" s="3"/>
      <c r="M1902" s="6"/>
      <c r="N1902" s="690"/>
      <c r="O1902" s="690"/>
      <c r="P1902" s="29"/>
      <c r="Q1902" s="11"/>
      <c r="R1902" s="11"/>
      <c r="S1902" s="11"/>
    </row>
    <row r="1903" spans="1:19" ht="14.25" hidden="1" customHeight="1">
      <c r="A1903" s="3"/>
      <c r="B1903" s="12"/>
      <c r="C1903" s="3"/>
      <c r="D1903" s="3"/>
      <c r="E1903" s="12"/>
      <c r="F1903" s="3"/>
      <c r="G1903" s="635"/>
      <c r="H1903" s="3"/>
      <c r="I1903" s="5"/>
      <c r="J1903" s="5"/>
      <c r="K1903" s="5"/>
      <c r="L1903" s="3"/>
      <c r="M1903" s="6"/>
      <c r="N1903" s="690"/>
      <c r="O1903" s="690"/>
      <c r="P1903" s="29"/>
      <c r="Q1903" s="11"/>
      <c r="R1903" s="11"/>
      <c r="S1903" s="11"/>
    </row>
    <row r="1904" spans="1:19" ht="14.25" hidden="1" customHeight="1">
      <c r="A1904" s="3"/>
      <c r="B1904" s="12"/>
      <c r="C1904" s="3"/>
      <c r="D1904" s="3"/>
      <c r="E1904" s="12"/>
      <c r="F1904" s="3"/>
      <c r="G1904" s="635"/>
      <c r="H1904" s="3"/>
      <c r="I1904" s="5"/>
      <c r="J1904" s="5"/>
      <c r="K1904" s="5"/>
      <c r="L1904" s="3"/>
      <c r="M1904" s="6"/>
      <c r="N1904" s="690"/>
      <c r="O1904" s="690"/>
      <c r="P1904" s="29"/>
      <c r="Q1904" s="11"/>
      <c r="R1904" s="11"/>
      <c r="S1904" s="11"/>
    </row>
    <row r="1905" spans="1:19" ht="14.25" hidden="1" customHeight="1">
      <c r="A1905" s="3"/>
      <c r="B1905" s="12"/>
      <c r="C1905" s="3"/>
      <c r="D1905" s="3"/>
      <c r="E1905" s="12"/>
      <c r="F1905" s="3"/>
      <c r="G1905" s="635"/>
      <c r="H1905" s="3"/>
      <c r="I1905" s="5"/>
      <c r="J1905" s="5"/>
      <c r="K1905" s="5"/>
      <c r="L1905" s="3"/>
      <c r="M1905" s="6"/>
      <c r="N1905" s="690"/>
      <c r="O1905" s="690"/>
      <c r="P1905" s="29"/>
      <c r="Q1905" s="11"/>
      <c r="R1905" s="11"/>
      <c r="S1905" s="11"/>
    </row>
    <row r="1906" spans="1:19" ht="14.25" hidden="1" customHeight="1">
      <c r="A1906" s="3"/>
      <c r="B1906" s="12"/>
      <c r="C1906" s="3"/>
      <c r="D1906" s="3"/>
      <c r="E1906" s="12"/>
      <c r="F1906" s="3"/>
      <c r="G1906" s="635"/>
      <c r="H1906" s="3"/>
      <c r="I1906" s="5"/>
      <c r="J1906" s="5"/>
      <c r="K1906" s="5"/>
      <c r="L1906" s="3"/>
      <c r="M1906" s="6"/>
      <c r="N1906" s="690"/>
      <c r="O1906" s="690"/>
      <c r="P1906" s="29"/>
      <c r="Q1906" s="11"/>
      <c r="R1906" s="11"/>
      <c r="S1906" s="11"/>
    </row>
    <row r="1907" spans="1:19" ht="14.25" hidden="1" customHeight="1">
      <c r="A1907" s="3"/>
      <c r="B1907" s="12"/>
      <c r="C1907" s="3"/>
      <c r="D1907" s="3"/>
      <c r="E1907" s="12"/>
      <c r="F1907" s="3"/>
      <c r="G1907" s="635"/>
      <c r="H1907" s="3"/>
      <c r="I1907" s="5"/>
      <c r="J1907" s="5"/>
      <c r="K1907" s="5"/>
      <c r="L1907" s="3"/>
      <c r="M1907" s="6"/>
      <c r="N1907" s="690"/>
      <c r="O1907" s="690"/>
      <c r="P1907" s="29"/>
      <c r="Q1907" s="11"/>
      <c r="R1907" s="11"/>
      <c r="S1907" s="11"/>
    </row>
    <row r="1908" spans="1:19" ht="14.25" hidden="1" customHeight="1">
      <c r="A1908" s="3"/>
      <c r="B1908" s="12"/>
      <c r="C1908" s="3"/>
      <c r="D1908" s="3"/>
      <c r="E1908" s="12"/>
      <c r="F1908" s="3"/>
      <c r="G1908" s="635"/>
      <c r="H1908" s="3"/>
      <c r="I1908" s="5"/>
      <c r="J1908" s="5"/>
      <c r="K1908" s="5"/>
      <c r="L1908" s="3"/>
      <c r="M1908" s="6"/>
      <c r="N1908" s="690"/>
      <c r="O1908" s="690"/>
      <c r="P1908" s="29"/>
      <c r="Q1908" s="11"/>
      <c r="R1908" s="11"/>
      <c r="S1908" s="11"/>
    </row>
    <row r="1909" spans="1:19" ht="14.25" hidden="1" customHeight="1">
      <c r="A1909" s="3"/>
      <c r="B1909" s="12"/>
      <c r="C1909" s="3"/>
      <c r="D1909" s="3"/>
      <c r="E1909" s="12"/>
      <c r="F1909" s="3"/>
      <c r="G1909" s="635"/>
      <c r="H1909" s="3"/>
      <c r="I1909" s="5"/>
      <c r="J1909" s="5"/>
      <c r="K1909" s="5"/>
      <c r="L1909" s="3"/>
      <c r="M1909" s="6"/>
      <c r="N1909" s="690"/>
      <c r="O1909" s="690"/>
      <c r="P1909" s="29"/>
      <c r="Q1909" s="11"/>
      <c r="R1909" s="11"/>
      <c r="S1909" s="11"/>
    </row>
    <row r="1910" spans="1:19" ht="14.25" hidden="1" customHeight="1">
      <c r="A1910" s="3"/>
      <c r="B1910" s="12"/>
      <c r="C1910" s="3"/>
      <c r="D1910" s="3"/>
      <c r="E1910" s="12"/>
      <c r="F1910" s="3"/>
      <c r="G1910" s="635"/>
      <c r="H1910" s="3"/>
      <c r="I1910" s="5"/>
      <c r="J1910" s="5"/>
      <c r="K1910" s="5"/>
      <c r="L1910" s="3"/>
      <c r="M1910" s="6"/>
      <c r="N1910" s="690"/>
      <c r="O1910" s="690"/>
      <c r="P1910" s="29"/>
      <c r="Q1910" s="11"/>
      <c r="R1910" s="11"/>
      <c r="S1910" s="11"/>
    </row>
    <row r="1911" spans="1:19" ht="14.25" hidden="1" customHeight="1">
      <c r="A1911" s="3"/>
      <c r="B1911" s="12"/>
      <c r="C1911" s="3"/>
      <c r="D1911" s="3"/>
      <c r="E1911" s="12"/>
      <c r="F1911" s="3"/>
      <c r="G1911" s="635"/>
      <c r="H1911" s="3"/>
      <c r="I1911" s="5"/>
      <c r="J1911" s="5"/>
      <c r="K1911" s="5"/>
      <c r="L1911" s="3"/>
      <c r="M1911" s="6"/>
      <c r="N1911" s="690"/>
      <c r="O1911" s="690"/>
      <c r="P1911" s="29"/>
      <c r="Q1911" s="11"/>
      <c r="R1911" s="11"/>
      <c r="S1911" s="11"/>
    </row>
    <row r="1912" spans="1:19" ht="14.25" hidden="1" customHeight="1">
      <c r="A1912" s="3"/>
      <c r="B1912" s="12"/>
      <c r="C1912" s="3"/>
      <c r="D1912" s="3"/>
      <c r="E1912" s="12"/>
      <c r="F1912" s="3"/>
      <c r="G1912" s="635"/>
      <c r="H1912" s="3"/>
      <c r="I1912" s="5"/>
      <c r="J1912" s="5"/>
      <c r="K1912" s="5"/>
      <c r="L1912" s="3"/>
      <c r="M1912" s="6"/>
      <c r="N1912" s="690"/>
      <c r="O1912" s="690"/>
      <c r="P1912" s="29"/>
      <c r="Q1912" s="11"/>
      <c r="R1912" s="11"/>
      <c r="S1912" s="11"/>
    </row>
    <row r="1913" spans="1:19" ht="14.25" hidden="1" customHeight="1">
      <c r="A1913" s="3"/>
      <c r="B1913" s="12"/>
      <c r="C1913" s="3"/>
      <c r="D1913" s="3"/>
      <c r="E1913" s="12"/>
      <c r="F1913" s="3"/>
      <c r="G1913" s="635"/>
      <c r="H1913" s="3"/>
      <c r="I1913" s="5"/>
      <c r="J1913" s="5"/>
      <c r="K1913" s="5"/>
      <c r="L1913" s="3"/>
      <c r="M1913" s="6"/>
      <c r="N1913" s="690"/>
      <c r="O1913" s="690"/>
      <c r="P1913" s="29"/>
      <c r="Q1913" s="11"/>
      <c r="R1913" s="11"/>
      <c r="S1913" s="11"/>
    </row>
    <row r="1914" spans="1:19" ht="14.25" hidden="1" customHeight="1">
      <c r="A1914" s="3"/>
      <c r="B1914" s="12"/>
      <c r="C1914" s="3"/>
      <c r="D1914" s="3"/>
      <c r="E1914" s="12"/>
      <c r="F1914" s="3"/>
      <c r="G1914" s="635"/>
      <c r="H1914" s="3"/>
      <c r="I1914" s="5"/>
      <c r="J1914" s="5"/>
      <c r="K1914" s="5"/>
      <c r="L1914" s="3"/>
      <c r="M1914" s="6"/>
      <c r="N1914" s="690"/>
      <c r="O1914" s="690"/>
      <c r="P1914" s="29"/>
      <c r="Q1914" s="11"/>
      <c r="R1914" s="11"/>
      <c r="S1914" s="11"/>
    </row>
    <row r="1915" spans="1:19" ht="14.25" hidden="1" customHeight="1">
      <c r="A1915" s="3"/>
      <c r="B1915" s="12"/>
      <c r="C1915" s="3"/>
      <c r="D1915" s="3"/>
      <c r="E1915" s="12"/>
      <c r="F1915" s="3"/>
      <c r="G1915" s="635"/>
      <c r="H1915" s="3"/>
      <c r="I1915" s="5"/>
      <c r="J1915" s="5"/>
      <c r="K1915" s="5"/>
      <c r="L1915" s="3"/>
      <c r="M1915" s="6"/>
      <c r="N1915" s="690"/>
      <c r="O1915" s="690"/>
      <c r="P1915" s="29"/>
      <c r="Q1915" s="11"/>
      <c r="R1915" s="11"/>
      <c r="S1915" s="11"/>
    </row>
    <row r="1916" spans="1:19" ht="14.25" hidden="1" customHeight="1">
      <c r="A1916" s="3"/>
      <c r="B1916" s="12"/>
      <c r="C1916" s="3"/>
      <c r="D1916" s="3"/>
      <c r="E1916" s="12"/>
      <c r="F1916" s="3"/>
      <c r="G1916" s="635"/>
      <c r="H1916" s="3"/>
      <c r="I1916" s="5"/>
      <c r="J1916" s="5"/>
      <c r="K1916" s="5"/>
      <c r="L1916" s="3"/>
      <c r="M1916" s="6"/>
      <c r="N1916" s="690"/>
      <c r="O1916" s="690"/>
      <c r="P1916" s="29"/>
      <c r="Q1916" s="11"/>
      <c r="R1916" s="11"/>
      <c r="S1916" s="11"/>
    </row>
    <row r="1917" spans="1:19" ht="14.25" hidden="1" customHeight="1">
      <c r="A1917" s="3"/>
      <c r="B1917" s="12"/>
      <c r="C1917" s="3"/>
      <c r="D1917" s="3"/>
      <c r="E1917" s="12"/>
      <c r="F1917" s="3"/>
      <c r="G1917" s="635"/>
      <c r="H1917" s="3"/>
      <c r="I1917" s="5"/>
      <c r="J1917" s="5"/>
      <c r="K1917" s="5"/>
      <c r="L1917" s="3"/>
      <c r="M1917" s="6"/>
      <c r="N1917" s="690"/>
      <c r="O1917" s="690"/>
      <c r="P1917" s="29"/>
      <c r="Q1917" s="11"/>
      <c r="R1917" s="11"/>
      <c r="S1917" s="11"/>
    </row>
    <row r="1918" spans="1:19" ht="14.25" hidden="1" customHeight="1">
      <c r="A1918" s="3"/>
      <c r="B1918" s="12"/>
      <c r="C1918" s="3"/>
      <c r="D1918" s="3"/>
      <c r="E1918" s="12"/>
      <c r="F1918" s="3"/>
      <c r="G1918" s="635"/>
      <c r="H1918" s="3"/>
      <c r="I1918" s="5"/>
      <c r="J1918" s="5"/>
      <c r="K1918" s="5"/>
      <c r="L1918" s="3"/>
      <c r="M1918" s="6"/>
      <c r="N1918" s="690"/>
      <c r="O1918" s="690"/>
      <c r="P1918" s="29"/>
      <c r="Q1918" s="11"/>
      <c r="R1918" s="11"/>
      <c r="S1918" s="11"/>
    </row>
    <row r="1919" spans="1:19" ht="14.25" hidden="1" customHeight="1">
      <c r="A1919" s="3"/>
      <c r="B1919" s="12"/>
      <c r="C1919" s="3"/>
      <c r="D1919" s="3"/>
      <c r="E1919" s="12"/>
      <c r="F1919" s="3"/>
      <c r="G1919" s="635"/>
      <c r="H1919" s="3"/>
      <c r="I1919" s="5"/>
      <c r="J1919" s="5"/>
      <c r="K1919" s="5"/>
      <c r="L1919" s="3"/>
      <c r="M1919" s="6"/>
      <c r="N1919" s="690"/>
      <c r="O1919" s="690"/>
      <c r="P1919" s="29"/>
      <c r="Q1919" s="11"/>
      <c r="R1919" s="11"/>
      <c r="S1919" s="11"/>
    </row>
    <row r="1920" spans="1:19" ht="14.25" hidden="1" customHeight="1">
      <c r="A1920" s="3"/>
      <c r="B1920" s="12"/>
      <c r="C1920" s="3"/>
      <c r="D1920" s="3"/>
      <c r="E1920" s="12"/>
      <c r="F1920" s="3"/>
      <c r="G1920" s="635"/>
      <c r="H1920" s="3"/>
      <c r="I1920" s="5"/>
      <c r="J1920" s="5"/>
      <c r="K1920" s="5"/>
      <c r="L1920" s="3"/>
      <c r="M1920" s="6"/>
      <c r="N1920" s="690"/>
      <c r="O1920" s="690"/>
      <c r="P1920" s="29"/>
      <c r="Q1920" s="11"/>
      <c r="R1920" s="11"/>
      <c r="S1920" s="11"/>
    </row>
    <row r="1921" spans="1:19" ht="14.25" hidden="1" customHeight="1">
      <c r="A1921" s="3"/>
      <c r="B1921" s="12"/>
      <c r="C1921" s="3"/>
      <c r="D1921" s="3"/>
      <c r="E1921" s="12"/>
      <c r="F1921" s="3"/>
      <c r="G1921" s="635"/>
      <c r="H1921" s="3"/>
      <c r="I1921" s="5"/>
      <c r="J1921" s="5"/>
      <c r="K1921" s="5"/>
      <c r="L1921" s="3"/>
      <c r="M1921" s="6"/>
      <c r="N1921" s="690"/>
      <c r="O1921" s="690"/>
      <c r="P1921" s="29"/>
      <c r="Q1921" s="11"/>
      <c r="R1921" s="11"/>
      <c r="S1921" s="11"/>
    </row>
    <row r="1922" spans="1:19" ht="14.25" hidden="1" customHeight="1">
      <c r="A1922" s="3"/>
      <c r="B1922" s="12"/>
      <c r="C1922" s="3"/>
      <c r="D1922" s="3"/>
      <c r="E1922" s="12"/>
      <c r="F1922" s="3"/>
      <c r="G1922" s="635"/>
      <c r="H1922" s="3"/>
      <c r="I1922" s="5"/>
      <c r="J1922" s="5"/>
      <c r="K1922" s="5"/>
      <c r="L1922" s="3"/>
      <c r="M1922" s="6"/>
      <c r="N1922" s="690"/>
      <c r="O1922" s="690"/>
      <c r="P1922" s="29"/>
      <c r="Q1922" s="11"/>
      <c r="R1922" s="11"/>
      <c r="S1922" s="11"/>
    </row>
    <row r="1923" spans="1:19" ht="14.25" hidden="1" customHeight="1">
      <c r="A1923" s="3"/>
      <c r="B1923" s="12"/>
      <c r="C1923" s="3"/>
      <c r="D1923" s="3"/>
      <c r="E1923" s="12"/>
      <c r="F1923" s="3"/>
      <c r="G1923" s="635"/>
      <c r="H1923" s="3"/>
      <c r="I1923" s="5"/>
      <c r="J1923" s="5"/>
      <c r="K1923" s="5"/>
      <c r="L1923" s="3"/>
      <c r="M1923" s="6"/>
      <c r="N1923" s="690"/>
      <c r="O1923" s="690"/>
      <c r="P1923" s="29"/>
      <c r="Q1923" s="11"/>
      <c r="R1923" s="11"/>
      <c r="S1923" s="11"/>
    </row>
    <row r="1924" spans="1:19" ht="14.25" hidden="1" customHeight="1">
      <c r="A1924" s="3"/>
      <c r="B1924" s="12"/>
      <c r="C1924" s="3"/>
      <c r="D1924" s="3"/>
      <c r="E1924" s="12"/>
      <c r="F1924" s="3"/>
      <c r="G1924" s="635"/>
      <c r="H1924" s="3"/>
      <c r="I1924" s="5"/>
      <c r="J1924" s="5"/>
      <c r="K1924" s="5"/>
      <c r="L1924" s="3"/>
      <c r="M1924" s="6"/>
      <c r="N1924" s="690"/>
      <c r="O1924" s="690"/>
      <c r="P1924" s="29"/>
      <c r="Q1924" s="11"/>
      <c r="R1924" s="11"/>
      <c r="S1924" s="11"/>
    </row>
    <row r="1925" spans="1:19" ht="14.25" hidden="1" customHeight="1">
      <c r="A1925" s="3"/>
      <c r="B1925" s="12"/>
      <c r="C1925" s="3"/>
      <c r="D1925" s="3"/>
      <c r="E1925" s="12"/>
      <c r="F1925" s="3"/>
      <c r="G1925" s="635"/>
      <c r="H1925" s="3"/>
      <c r="I1925" s="5"/>
      <c r="J1925" s="5"/>
      <c r="K1925" s="5"/>
      <c r="L1925" s="3"/>
      <c r="M1925" s="6"/>
      <c r="N1925" s="690"/>
      <c r="O1925" s="690"/>
      <c r="P1925" s="29"/>
      <c r="Q1925" s="11"/>
      <c r="R1925" s="11"/>
      <c r="S1925" s="11"/>
    </row>
    <row r="1926" spans="1:19" ht="14.25" hidden="1" customHeight="1">
      <c r="A1926" s="3"/>
      <c r="B1926" s="12"/>
      <c r="C1926" s="3"/>
      <c r="D1926" s="3"/>
      <c r="E1926" s="12"/>
      <c r="F1926" s="3"/>
      <c r="G1926" s="635"/>
      <c r="H1926" s="3"/>
      <c r="I1926" s="5"/>
      <c r="J1926" s="5"/>
      <c r="K1926" s="5"/>
      <c r="L1926" s="3"/>
      <c r="M1926" s="6"/>
      <c r="N1926" s="690"/>
      <c r="O1926" s="690"/>
      <c r="P1926" s="29"/>
      <c r="Q1926" s="11"/>
      <c r="R1926" s="11"/>
      <c r="S1926" s="11"/>
    </row>
    <row r="1927" spans="1:19" ht="14.25" hidden="1" customHeight="1">
      <c r="A1927" s="3"/>
      <c r="B1927" s="12"/>
      <c r="C1927" s="3"/>
      <c r="D1927" s="3"/>
      <c r="E1927" s="12"/>
      <c r="F1927" s="3"/>
      <c r="G1927" s="635"/>
      <c r="H1927" s="3"/>
      <c r="I1927" s="5"/>
      <c r="J1927" s="5"/>
      <c r="K1927" s="5"/>
      <c r="L1927" s="3"/>
      <c r="M1927" s="6"/>
      <c r="N1927" s="690"/>
      <c r="O1927" s="690"/>
      <c r="P1927" s="29"/>
      <c r="Q1927" s="11"/>
      <c r="R1927" s="11"/>
      <c r="S1927" s="11"/>
    </row>
    <row r="1928" spans="1:19" ht="14.25" hidden="1" customHeight="1">
      <c r="A1928" s="3"/>
      <c r="B1928" s="12"/>
      <c r="C1928" s="3"/>
      <c r="D1928" s="3"/>
      <c r="E1928" s="12"/>
      <c r="F1928" s="3"/>
      <c r="G1928" s="635"/>
      <c r="H1928" s="3"/>
      <c r="I1928" s="5"/>
      <c r="J1928" s="5"/>
      <c r="K1928" s="5"/>
      <c r="L1928" s="3"/>
      <c r="M1928" s="6"/>
      <c r="N1928" s="690"/>
      <c r="O1928" s="690"/>
      <c r="P1928" s="29"/>
      <c r="Q1928" s="11"/>
      <c r="R1928" s="11"/>
      <c r="S1928" s="11"/>
    </row>
    <row r="1929" spans="1:19" ht="14.25" hidden="1" customHeight="1">
      <c r="A1929" s="3"/>
      <c r="B1929" s="12"/>
      <c r="C1929" s="3"/>
      <c r="D1929" s="3"/>
      <c r="E1929" s="12"/>
      <c r="F1929" s="3"/>
      <c r="G1929" s="635"/>
      <c r="H1929" s="3"/>
      <c r="I1929" s="5"/>
      <c r="J1929" s="5"/>
      <c r="K1929" s="5"/>
      <c r="L1929" s="3"/>
      <c r="M1929" s="6"/>
      <c r="N1929" s="690"/>
      <c r="O1929" s="690"/>
      <c r="P1929" s="29"/>
      <c r="Q1929" s="11"/>
      <c r="R1929" s="11"/>
      <c r="S1929" s="11"/>
    </row>
    <row r="1930" spans="1:19" ht="14.25" hidden="1" customHeight="1">
      <c r="A1930" s="3"/>
      <c r="B1930" s="12"/>
      <c r="C1930" s="3"/>
      <c r="D1930" s="3"/>
      <c r="E1930" s="12"/>
      <c r="F1930" s="3"/>
      <c r="G1930" s="635"/>
      <c r="H1930" s="3"/>
      <c r="I1930" s="5"/>
      <c r="J1930" s="5"/>
      <c r="K1930" s="5"/>
      <c r="L1930" s="3"/>
      <c r="M1930" s="6"/>
      <c r="N1930" s="690"/>
      <c r="O1930" s="690"/>
      <c r="P1930" s="29"/>
      <c r="Q1930" s="11"/>
      <c r="R1930" s="11"/>
      <c r="S1930" s="11"/>
    </row>
    <row r="1931" spans="1:19" ht="14.25" hidden="1" customHeight="1">
      <c r="A1931" s="3"/>
      <c r="B1931" s="12"/>
      <c r="C1931" s="3"/>
      <c r="D1931" s="3"/>
      <c r="E1931" s="12"/>
      <c r="F1931" s="3"/>
      <c r="G1931" s="635"/>
      <c r="H1931" s="3"/>
      <c r="I1931" s="5"/>
      <c r="J1931" s="5"/>
      <c r="K1931" s="5"/>
      <c r="L1931" s="3"/>
      <c r="M1931" s="6"/>
      <c r="N1931" s="690"/>
      <c r="O1931" s="690"/>
      <c r="P1931" s="29"/>
      <c r="Q1931" s="11"/>
      <c r="R1931" s="11"/>
      <c r="S1931" s="11"/>
    </row>
    <row r="1932" spans="1:19" ht="14.25" hidden="1" customHeight="1">
      <c r="A1932" s="3"/>
      <c r="B1932" s="12"/>
      <c r="C1932" s="3"/>
      <c r="D1932" s="3"/>
      <c r="E1932" s="12"/>
      <c r="F1932" s="3"/>
      <c r="G1932" s="635"/>
      <c r="H1932" s="3"/>
      <c r="I1932" s="5"/>
      <c r="J1932" s="5"/>
      <c r="K1932" s="5"/>
      <c r="L1932" s="3"/>
      <c r="M1932" s="6"/>
      <c r="N1932" s="690"/>
      <c r="O1932" s="690"/>
      <c r="P1932" s="29"/>
      <c r="Q1932" s="11"/>
      <c r="R1932" s="11"/>
      <c r="S1932" s="11"/>
    </row>
    <row r="1933" spans="1:19" ht="14.25" hidden="1" customHeight="1">
      <c r="A1933" s="3"/>
      <c r="B1933" s="12"/>
      <c r="C1933" s="3"/>
      <c r="D1933" s="3"/>
      <c r="E1933" s="12"/>
      <c r="F1933" s="3"/>
      <c r="G1933" s="635"/>
      <c r="H1933" s="3"/>
      <c r="I1933" s="5"/>
      <c r="J1933" s="5"/>
      <c r="K1933" s="5"/>
      <c r="L1933" s="3"/>
      <c r="M1933" s="6"/>
      <c r="N1933" s="690"/>
      <c r="O1933" s="690"/>
      <c r="P1933" s="29"/>
      <c r="Q1933" s="11"/>
      <c r="R1933" s="11"/>
      <c r="S1933" s="11"/>
    </row>
    <row r="1934" spans="1:19" ht="14.25" hidden="1" customHeight="1">
      <c r="A1934" s="3"/>
      <c r="B1934" s="12"/>
      <c r="C1934" s="3"/>
      <c r="D1934" s="3"/>
      <c r="E1934" s="12"/>
      <c r="F1934" s="3"/>
      <c r="G1934" s="635"/>
      <c r="H1934" s="3"/>
      <c r="I1934" s="5"/>
      <c r="J1934" s="5"/>
      <c r="K1934" s="5"/>
      <c r="L1934" s="3"/>
      <c r="M1934" s="6"/>
      <c r="N1934" s="690"/>
      <c r="O1934" s="690"/>
      <c r="P1934" s="29"/>
      <c r="Q1934" s="11"/>
      <c r="R1934" s="11"/>
      <c r="S1934" s="11"/>
    </row>
    <row r="1935" spans="1:19" ht="14.25" hidden="1" customHeight="1">
      <c r="A1935" s="3"/>
      <c r="B1935" s="12"/>
      <c r="C1935" s="3"/>
      <c r="D1935" s="3"/>
      <c r="E1935" s="12"/>
      <c r="F1935" s="3"/>
      <c r="G1935" s="635"/>
      <c r="H1935" s="3"/>
      <c r="I1935" s="5"/>
      <c r="J1935" s="5"/>
      <c r="K1935" s="5"/>
      <c r="L1935" s="3"/>
      <c r="M1935" s="6"/>
      <c r="N1935" s="690"/>
      <c r="O1935" s="690"/>
      <c r="P1935" s="29"/>
      <c r="Q1935" s="11"/>
      <c r="R1935" s="11"/>
      <c r="S1935" s="11"/>
    </row>
    <row r="1936" spans="1:19" ht="14.25" hidden="1" customHeight="1">
      <c r="A1936" s="3"/>
      <c r="B1936" s="12"/>
      <c r="C1936" s="3"/>
      <c r="D1936" s="3"/>
      <c r="E1936" s="12"/>
      <c r="F1936" s="3"/>
      <c r="G1936" s="635"/>
      <c r="H1936" s="3"/>
      <c r="I1936" s="5"/>
      <c r="J1936" s="5"/>
      <c r="K1936" s="5"/>
      <c r="L1936" s="3"/>
      <c r="M1936" s="6"/>
      <c r="N1936" s="690"/>
      <c r="O1936" s="690"/>
      <c r="P1936" s="29"/>
      <c r="Q1936" s="11"/>
      <c r="R1936" s="11"/>
      <c r="S1936" s="11"/>
    </row>
    <row r="1937" spans="1:19" ht="14.25" hidden="1" customHeight="1">
      <c r="A1937" s="3"/>
      <c r="B1937" s="12"/>
      <c r="C1937" s="3"/>
      <c r="D1937" s="3"/>
      <c r="E1937" s="12"/>
      <c r="F1937" s="3"/>
      <c r="G1937" s="635"/>
      <c r="H1937" s="3"/>
      <c r="I1937" s="5"/>
      <c r="J1937" s="5"/>
      <c r="K1937" s="5"/>
      <c r="L1937" s="3"/>
      <c r="M1937" s="6"/>
      <c r="N1937" s="690"/>
      <c r="O1937" s="690"/>
      <c r="P1937" s="29"/>
      <c r="Q1937" s="11"/>
      <c r="R1937" s="11"/>
      <c r="S1937" s="11"/>
    </row>
    <row r="1938" spans="1:19" ht="14.25" hidden="1" customHeight="1">
      <c r="A1938" s="3"/>
      <c r="B1938" s="12"/>
      <c r="C1938" s="3"/>
      <c r="D1938" s="3"/>
      <c r="E1938" s="12"/>
      <c r="F1938" s="3"/>
      <c r="G1938" s="635"/>
      <c r="H1938" s="3"/>
      <c r="I1938" s="5"/>
      <c r="J1938" s="5"/>
      <c r="K1938" s="5"/>
      <c r="L1938" s="3"/>
      <c r="M1938" s="6"/>
      <c r="N1938" s="690"/>
      <c r="O1938" s="690"/>
      <c r="P1938" s="29"/>
      <c r="Q1938" s="11"/>
      <c r="R1938" s="11"/>
      <c r="S1938" s="11"/>
    </row>
    <row r="1939" spans="1:19" ht="14.25" hidden="1" customHeight="1">
      <c r="A1939" s="3"/>
      <c r="B1939" s="12"/>
      <c r="C1939" s="3"/>
      <c r="D1939" s="3"/>
      <c r="E1939" s="12"/>
      <c r="F1939" s="3"/>
      <c r="G1939" s="635"/>
      <c r="H1939" s="3"/>
      <c r="I1939" s="5"/>
      <c r="J1939" s="5"/>
      <c r="K1939" s="5"/>
      <c r="L1939" s="3"/>
      <c r="M1939" s="6"/>
      <c r="N1939" s="690"/>
      <c r="O1939" s="690"/>
      <c r="P1939" s="29"/>
      <c r="Q1939" s="11"/>
      <c r="R1939" s="11"/>
      <c r="S1939" s="11"/>
    </row>
    <row r="1940" spans="1:19" ht="14.25" hidden="1" customHeight="1">
      <c r="A1940" s="3"/>
      <c r="B1940" s="12"/>
      <c r="C1940" s="3"/>
      <c r="D1940" s="3"/>
      <c r="E1940" s="12"/>
      <c r="F1940" s="3"/>
      <c r="G1940" s="635"/>
      <c r="H1940" s="3"/>
      <c r="I1940" s="5"/>
      <c r="J1940" s="5"/>
      <c r="K1940" s="5"/>
      <c r="L1940" s="3"/>
      <c r="M1940" s="6"/>
      <c r="N1940" s="690"/>
      <c r="O1940" s="690"/>
      <c r="P1940" s="29"/>
      <c r="Q1940" s="11"/>
      <c r="R1940" s="11"/>
      <c r="S1940" s="11"/>
    </row>
    <row r="1941" spans="1:19" ht="14.25" hidden="1" customHeight="1">
      <c r="A1941" s="3"/>
      <c r="B1941" s="12"/>
      <c r="C1941" s="3"/>
      <c r="D1941" s="3"/>
      <c r="E1941" s="12"/>
      <c r="F1941" s="3"/>
      <c r="G1941" s="635"/>
      <c r="H1941" s="3"/>
      <c r="I1941" s="5"/>
      <c r="J1941" s="5"/>
      <c r="K1941" s="5"/>
      <c r="L1941" s="3"/>
      <c r="M1941" s="6"/>
      <c r="N1941" s="690"/>
      <c r="O1941" s="690"/>
      <c r="P1941" s="29"/>
      <c r="Q1941" s="11"/>
      <c r="R1941" s="11"/>
      <c r="S1941" s="11"/>
    </row>
    <row r="1942" spans="1:19" ht="14.25" hidden="1" customHeight="1">
      <c r="A1942" s="3"/>
      <c r="B1942" s="12"/>
      <c r="C1942" s="3"/>
      <c r="D1942" s="3"/>
      <c r="E1942" s="12"/>
      <c r="F1942" s="3"/>
      <c r="G1942" s="635"/>
      <c r="H1942" s="3"/>
      <c r="I1942" s="5"/>
      <c r="J1942" s="5"/>
      <c r="K1942" s="5"/>
      <c r="L1942" s="3"/>
      <c r="M1942" s="6"/>
      <c r="N1942" s="690"/>
      <c r="O1942" s="690"/>
      <c r="P1942" s="29"/>
      <c r="Q1942" s="11"/>
      <c r="R1942" s="11"/>
      <c r="S1942" s="11"/>
    </row>
    <row r="1943" spans="1:19" ht="14.25" hidden="1" customHeight="1">
      <c r="A1943" s="3"/>
      <c r="B1943" s="12"/>
      <c r="C1943" s="3"/>
      <c r="D1943" s="3"/>
      <c r="E1943" s="12"/>
      <c r="F1943" s="3"/>
      <c r="G1943" s="635"/>
      <c r="H1943" s="3"/>
      <c r="I1943" s="5"/>
      <c r="J1943" s="5"/>
      <c r="K1943" s="5"/>
      <c r="L1943" s="3"/>
      <c r="M1943" s="6"/>
      <c r="N1943" s="690"/>
      <c r="O1943" s="690"/>
      <c r="P1943" s="29"/>
      <c r="Q1943" s="11"/>
      <c r="R1943" s="11"/>
      <c r="S1943" s="11"/>
    </row>
    <row r="1944" spans="1:19" ht="14.25" hidden="1" customHeight="1">
      <c r="A1944" s="3"/>
      <c r="B1944" s="12"/>
      <c r="C1944" s="3"/>
      <c r="D1944" s="3"/>
      <c r="E1944" s="12"/>
      <c r="F1944" s="3"/>
      <c r="G1944" s="635"/>
      <c r="H1944" s="3"/>
      <c r="I1944" s="5"/>
      <c r="J1944" s="5"/>
      <c r="K1944" s="5"/>
      <c r="L1944" s="3"/>
      <c r="M1944" s="6"/>
      <c r="N1944" s="690"/>
      <c r="O1944" s="690"/>
      <c r="P1944" s="29"/>
      <c r="Q1944" s="11"/>
      <c r="R1944" s="11"/>
      <c r="S1944" s="11"/>
    </row>
    <row r="1945" spans="1:19" ht="14.25" hidden="1" customHeight="1">
      <c r="A1945" s="3"/>
      <c r="B1945" s="12"/>
      <c r="C1945" s="3"/>
      <c r="D1945" s="3"/>
      <c r="E1945" s="12"/>
      <c r="F1945" s="3"/>
      <c r="G1945" s="635"/>
      <c r="H1945" s="3"/>
      <c r="I1945" s="5"/>
      <c r="J1945" s="5"/>
      <c r="K1945" s="5"/>
      <c r="L1945" s="3"/>
      <c r="M1945" s="6"/>
      <c r="N1945" s="690"/>
      <c r="O1945" s="690"/>
      <c r="P1945" s="29"/>
      <c r="Q1945" s="11"/>
      <c r="R1945" s="11"/>
      <c r="S1945" s="11"/>
    </row>
    <row r="1946" spans="1:19" ht="14.25" hidden="1" customHeight="1">
      <c r="A1946" s="3"/>
      <c r="B1946" s="12"/>
      <c r="C1946" s="3"/>
      <c r="D1946" s="3"/>
      <c r="E1946" s="12"/>
      <c r="F1946" s="3"/>
      <c r="G1946" s="635"/>
      <c r="H1946" s="3"/>
      <c r="I1946" s="5"/>
      <c r="J1946" s="5"/>
      <c r="K1946" s="5"/>
      <c r="L1946" s="3"/>
      <c r="M1946" s="6"/>
      <c r="N1946" s="690"/>
      <c r="O1946" s="690"/>
      <c r="P1946" s="29"/>
      <c r="Q1946" s="11"/>
      <c r="R1946" s="11"/>
      <c r="S1946" s="11"/>
    </row>
    <row r="1947" spans="1:19" ht="14.25" hidden="1" customHeight="1">
      <c r="A1947" s="3"/>
      <c r="B1947" s="12"/>
      <c r="C1947" s="3"/>
      <c r="D1947" s="3"/>
      <c r="E1947" s="12"/>
      <c r="F1947" s="3"/>
      <c r="G1947" s="635"/>
      <c r="H1947" s="3"/>
      <c r="I1947" s="5"/>
      <c r="J1947" s="5"/>
      <c r="K1947" s="5"/>
      <c r="L1947" s="3"/>
      <c r="M1947" s="6"/>
      <c r="N1947" s="690"/>
      <c r="O1947" s="690"/>
      <c r="P1947" s="29"/>
      <c r="Q1947" s="11"/>
      <c r="R1947" s="11"/>
      <c r="S1947" s="11"/>
    </row>
    <row r="1948" spans="1:19" ht="14.25" hidden="1" customHeight="1">
      <c r="A1948" s="3"/>
      <c r="B1948" s="12"/>
      <c r="C1948" s="3"/>
      <c r="D1948" s="3"/>
      <c r="E1948" s="12"/>
      <c r="F1948" s="3"/>
      <c r="G1948" s="635"/>
      <c r="H1948" s="3"/>
      <c r="I1948" s="5"/>
      <c r="J1948" s="5"/>
      <c r="K1948" s="5"/>
      <c r="L1948" s="3"/>
      <c r="M1948" s="6"/>
      <c r="N1948" s="690"/>
      <c r="O1948" s="690"/>
      <c r="P1948" s="29"/>
      <c r="Q1948" s="11"/>
      <c r="R1948" s="11"/>
      <c r="S1948" s="11"/>
    </row>
    <row r="1949" spans="1:19" ht="14.25" hidden="1" customHeight="1">
      <c r="A1949" s="3"/>
      <c r="B1949" s="12"/>
      <c r="C1949" s="3"/>
      <c r="D1949" s="3"/>
      <c r="E1949" s="12"/>
      <c r="F1949" s="3"/>
      <c r="G1949" s="635"/>
      <c r="H1949" s="3"/>
      <c r="I1949" s="5"/>
      <c r="J1949" s="5"/>
      <c r="K1949" s="5"/>
      <c r="L1949" s="3"/>
      <c r="M1949" s="6"/>
      <c r="N1949" s="690"/>
      <c r="O1949" s="690"/>
      <c r="P1949" s="29"/>
      <c r="Q1949" s="11"/>
      <c r="R1949" s="11"/>
      <c r="S1949" s="11"/>
    </row>
    <row r="1950" spans="1:19" ht="14.25" hidden="1" customHeight="1">
      <c r="A1950" s="3"/>
      <c r="B1950" s="12"/>
      <c r="C1950" s="3"/>
      <c r="D1950" s="3"/>
      <c r="E1950" s="12"/>
      <c r="F1950" s="3"/>
      <c r="G1950" s="635"/>
      <c r="H1950" s="3"/>
      <c r="I1950" s="5"/>
      <c r="J1950" s="5"/>
      <c r="K1950" s="5"/>
      <c r="L1950" s="3"/>
      <c r="M1950" s="6"/>
      <c r="N1950" s="690"/>
      <c r="O1950" s="690"/>
      <c r="P1950" s="29"/>
      <c r="Q1950" s="11"/>
      <c r="R1950" s="11"/>
      <c r="S1950" s="11"/>
    </row>
    <row r="1951" spans="1:19" ht="14.25" hidden="1" customHeight="1">
      <c r="A1951" s="3"/>
      <c r="B1951" s="12"/>
      <c r="C1951" s="3"/>
      <c r="D1951" s="3"/>
      <c r="E1951" s="12"/>
      <c r="F1951" s="3"/>
      <c r="G1951" s="635"/>
      <c r="H1951" s="3"/>
      <c r="I1951" s="5"/>
      <c r="J1951" s="5"/>
      <c r="K1951" s="5"/>
      <c r="L1951" s="3"/>
      <c r="M1951" s="6"/>
      <c r="N1951" s="690"/>
      <c r="O1951" s="690"/>
      <c r="P1951" s="29"/>
      <c r="Q1951" s="11"/>
      <c r="R1951" s="11"/>
      <c r="S1951" s="11"/>
    </row>
    <row r="1952" spans="1:19" ht="14.25" hidden="1" customHeight="1">
      <c r="A1952" s="3"/>
      <c r="B1952" s="12"/>
      <c r="C1952" s="3"/>
      <c r="D1952" s="3"/>
      <c r="E1952" s="12"/>
      <c r="F1952" s="3"/>
      <c r="G1952" s="635"/>
      <c r="H1952" s="3"/>
      <c r="I1952" s="5"/>
      <c r="J1952" s="5"/>
      <c r="K1952" s="5"/>
      <c r="L1952" s="3"/>
      <c r="M1952" s="6"/>
      <c r="N1952" s="690"/>
      <c r="O1952" s="690"/>
      <c r="P1952" s="29"/>
      <c r="Q1952" s="11"/>
      <c r="R1952" s="11"/>
      <c r="S1952" s="11"/>
    </row>
    <row r="1953" spans="1:19" ht="14.25" hidden="1" customHeight="1">
      <c r="A1953" s="3"/>
      <c r="B1953" s="12"/>
      <c r="C1953" s="3"/>
      <c r="D1953" s="3"/>
      <c r="E1953" s="12"/>
      <c r="F1953" s="3"/>
      <c r="G1953" s="635"/>
      <c r="H1953" s="3"/>
      <c r="I1953" s="5"/>
      <c r="J1953" s="5"/>
      <c r="K1953" s="5"/>
      <c r="L1953" s="3"/>
      <c r="M1953" s="6"/>
      <c r="N1953" s="690"/>
      <c r="O1953" s="690"/>
      <c r="P1953" s="29"/>
      <c r="Q1953" s="11"/>
      <c r="R1953" s="11"/>
      <c r="S1953" s="11"/>
    </row>
    <row r="1954" spans="1:19" ht="14.25" hidden="1" customHeight="1">
      <c r="A1954" s="3"/>
      <c r="B1954" s="12"/>
      <c r="C1954" s="3"/>
      <c r="D1954" s="3"/>
      <c r="E1954" s="12"/>
      <c r="F1954" s="3"/>
      <c r="G1954" s="635"/>
      <c r="H1954" s="3"/>
      <c r="I1954" s="5"/>
      <c r="J1954" s="5"/>
      <c r="K1954" s="5"/>
      <c r="L1954" s="3"/>
      <c r="M1954" s="6"/>
      <c r="N1954" s="690"/>
      <c r="O1954" s="690"/>
      <c r="P1954" s="29"/>
      <c r="Q1954" s="11"/>
      <c r="R1954" s="11"/>
      <c r="S1954" s="11"/>
    </row>
    <row r="1955" spans="1:19" ht="14.25" hidden="1" customHeight="1">
      <c r="A1955" s="3"/>
      <c r="B1955" s="12"/>
      <c r="C1955" s="3"/>
      <c r="D1955" s="3"/>
      <c r="E1955" s="12"/>
      <c r="F1955" s="3"/>
      <c r="G1955" s="635"/>
      <c r="H1955" s="3"/>
      <c r="I1955" s="5"/>
      <c r="J1955" s="5"/>
      <c r="K1955" s="5"/>
      <c r="L1955" s="3"/>
      <c r="M1955" s="6"/>
      <c r="N1955" s="690"/>
      <c r="O1955" s="690"/>
      <c r="P1955" s="29"/>
      <c r="Q1955" s="11"/>
      <c r="R1955" s="11"/>
      <c r="S1955" s="11"/>
    </row>
    <row r="1956" spans="1:19" ht="14.25" hidden="1" customHeight="1">
      <c r="A1956" s="3"/>
      <c r="B1956" s="12"/>
      <c r="C1956" s="3"/>
      <c r="D1956" s="3"/>
      <c r="E1956" s="12"/>
      <c r="F1956" s="3"/>
      <c r="G1956" s="635"/>
      <c r="H1956" s="3"/>
      <c r="I1956" s="5"/>
      <c r="J1956" s="5"/>
      <c r="K1956" s="5"/>
      <c r="L1956" s="3"/>
      <c r="M1956" s="6"/>
      <c r="N1956" s="690"/>
      <c r="O1956" s="690"/>
      <c r="P1956" s="29"/>
      <c r="Q1956" s="11"/>
      <c r="R1956" s="11"/>
      <c r="S1956" s="11"/>
    </row>
    <row r="1957" spans="1:19" ht="14.25" hidden="1" customHeight="1">
      <c r="A1957" s="3"/>
      <c r="B1957" s="12"/>
      <c r="C1957" s="3"/>
      <c r="D1957" s="3"/>
      <c r="E1957" s="12"/>
      <c r="F1957" s="3"/>
      <c r="G1957" s="635"/>
      <c r="H1957" s="3"/>
      <c r="I1957" s="5"/>
      <c r="J1957" s="5"/>
      <c r="K1957" s="5"/>
      <c r="L1957" s="3"/>
      <c r="M1957" s="6"/>
      <c r="N1957" s="690"/>
      <c r="O1957" s="690"/>
      <c r="P1957" s="29"/>
      <c r="Q1957" s="11"/>
      <c r="R1957" s="11"/>
      <c r="S1957" s="11"/>
    </row>
    <row r="1958" spans="1:19" ht="14.25" hidden="1" customHeight="1">
      <c r="A1958" s="3"/>
      <c r="B1958" s="12"/>
      <c r="C1958" s="3"/>
      <c r="D1958" s="3"/>
      <c r="E1958" s="12"/>
      <c r="F1958" s="3"/>
      <c r="G1958" s="635"/>
      <c r="H1958" s="3"/>
      <c r="I1958" s="5"/>
      <c r="J1958" s="5"/>
      <c r="K1958" s="5"/>
      <c r="L1958" s="3"/>
      <c r="M1958" s="6"/>
      <c r="N1958" s="690"/>
      <c r="O1958" s="690"/>
      <c r="P1958" s="29"/>
      <c r="Q1958" s="11"/>
      <c r="R1958" s="11"/>
      <c r="S1958" s="11"/>
    </row>
    <row r="1959" spans="1:19" ht="14.25" hidden="1" customHeight="1">
      <c r="A1959" s="3"/>
      <c r="B1959" s="12"/>
      <c r="C1959" s="3"/>
      <c r="D1959" s="3"/>
      <c r="E1959" s="12"/>
      <c r="F1959" s="3"/>
      <c r="G1959" s="635"/>
      <c r="H1959" s="3"/>
      <c r="I1959" s="5"/>
      <c r="J1959" s="5"/>
      <c r="K1959" s="5"/>
      <c r="L1959" s="3"/>
      <c r="M1959" s="6"/>
      <c r="N1959" s="690"/>
      <c r="O1959" s="690"/>
      <c r="P1959" s="29"/>
      <c r="Q1959" s="11"/>
      <c r="R1959" s="11"/>
      <c r="S1959" s="11"/>
    </row>
    <row r="1960" spans="1:19" ht="14.25" hidden="1" customHeight="1">
      <c r="A1960" s="3"/>
      <c r="B1960" s="12"/>
      <c r="C1960" s="3"/>
      <c r="D1960" s="3"/>
      <c r="E1960" s="12"/>
      <c r="F1960" s="3"/>
      <c r="G1960" s="635"/>
      <c r="H1960" s="3"/>
      <c r="I1960" s="5"/>
      <c r="J1960" s="5"/>
      <c r="K1960" s="5"/>
      <c r="L1960" s="3"/>
      <c r="M1960" s="6"/>
      <c r="N1960" s="690"/>
      <c r="O1960" s="690"/>
      <c r="P1960" s="29"/>
      <c r="Q1960" s="11"/>
      <c r="R1960" s="11"/>
      <c r="S1960" s="11"/>
    </row>
    <row r="1961" spans="1:19" ht="14.25" hidden="1" customHeight="1">
      <c r="A1961" s="3"/>
      <c r="B1961" s="12"/>
      <c r="C1961" s="3"/>
      <c r="D1961" s="3"/>
      <c r="E1961" s="12"/>
      <c r="F1961" s="3"/>
      <c r="G1961" s="635"/>
      <c r="H1961" s="3"/>
      <c r="I1961" s="5"/>
      <c r="J1961" s="5"/>
      <c r="K1961" s="5"/>
      <c r="L1961" s="3"/>
      <c r="M1961" s="6"/>
      <c r="N1961" s="690"/>
      <c r="O1961" s="690"/>
      <c r="P1961" s="29"/>
      <c r="Q1961" s="11"/>
      <c r="R1961" s="11"/>
      <c r="S1961" s="11"/>
    </row>
    <row r="1962" spans="1:19" ht="14.25" hidden="1" customHeight="1">
      <c r="A1962" s="3"/>
      <c r="B1962" s="12"/>
      <c r="C1962" s="3"/>
      <c r="D1962" s="3"/>
      <c r="E1962" s="12"/>
      <c r="F1962" s="3"/>
      <c r="G1962" s="635"/>
      <c r="H1962" s="3"/>
      <c r="I1962" s="5"/>
      <c r="J1962" s="5"/>
      <c r="K1962" s="5"/>
      <c r="L1962" s="3"/>
      <c r="M1962" s="6"/>
      <c r="N1962" s="690"/>
      <c r="O1962" s="690"/>
      <c r="P1962" s="29"/>
      <c r="Q1962" s="11"/>
      <c r="R1962" s="11"/>
      <c r="S1962" s="11"/>
    </row>
    <row r="1963" spans="1:19" ht="14.25" hidden="1" customHeight="1">
      <c r="A1963" s="3"/>
      <c r="B1963" s="12"/>
      <c r="C1963" s="3"/>
      <c r="D1963" s="3"/>
      <c r="E1963" s="12"/>
      <c r="F1963" s="3"/>
      <c r="G1963" s="635"/>
      <c r="H1963" s="3"/>
      <c r="I1963" s="5"/>
      <c r="J1963" s="5"/>
      <c r="K1963" s="5"/>
      <c r="L1963" s="3"/>
      <c r="M1963" s="6"/>
      <c r="N1963" s="690"/>
      <c r="O1963" s="690"/>
      <c r="P1963" s="29"/>
      <c r="Q1963" s="11"/>
      <c r="R1963" s="11"/>
      <c r="S1963" s="11"/>
    </row>
    <row r="1964" spans="1:19" ht="14.25" hidden="1" customHeight="1">
      <c r="A1964" s="3"/>
      <c r="B1964" s="12"/>
      <c r="C1964" s="3"/>
      <c r="D1964" s="3"/>
      <c r="E1964" s="12"/>
      <c r="F1964" s="3"/>
      <c r="G1964" s="635"/>
      <c r="H1964" s="3"/>
      <c r="I1964" s="5"/>
      <c r="J1964" s="5"/>
      <c r="K1964" s="5"/>
      <c r="L1964" s="3"/>
      <c r="M1964" s="6"/>
      <c r="N1964" s="690"/>
      <c r="O1964" s="690"/>
      <c r="P1964" s="29"/>
      <c r="Q1964" s="11"/>
      <c r="R1964" s="11"/>
      <c r="S1964" s="11"/>
    </row>
    <row r="1965" spans="1:19" ht="14.25" hidden="1" customHeight="1">
      <c r="A1965" s="3"/>
      <c r="B1965" s="12"/>
      <c r="C1965" s="3"/>
      <c r="D1965" s="3"/>
      <c r="E1965" s="12"/>
      <c r="F1965" s="3"/>
      <c r="G1965" s="635"/>
      <c r="H1965" s="3"/>
      <c r="I1965" s="5"/>
      <c r="J1965" s="5"/>
      <c r="K1965" s="5"/>
      <c r="L1965" s="3"/>
      <c r="M1965" s="6"/>
      <c r="N1965" s="690"/>
      <c r="O1965" s="690"/>
      <c r="P1965" s="29"/>
      <c r="Q1965" s="11"/>
      <c r="R1965" s="11"/>
      <c r="S1965" s="11"/>
    </row>
    <row r="1966" spans="1:19" ht="14.25" hidden="1" customHeight="1">
      <c r="A1966" s="3"/>
      <c r="B1966" s="12"/>
      <c r="C1966" s="3"/>
      <c r="D1966" s="3"/>
      <c r="E1966" s="12"/>
      <c r="F1966" s="3"/>
      <c r="G1966" s="635"/>
      <c r="H1966" s="3"/>
      <c r="I1966" s="5"/>
      <c r="J1966" s="5"/>
      <c r="K1966" s="5"/>
      <c r="L1966" s="3"/>
      <c r="M1966" s="6"/>
      <c r="N1966" s="690"/>
      <c r="O1966" s="690"/>
      <c r="P1966" s="29"/>
      <c r="Q1966" s="11"/>
      <c r="R1966" s="11"/>
      <c r="S1966" s="11"/>
    </row>
    <row r="1967" spans="1:19" ht="14.25" hidden="1" customHeight="1">
      <c r="A1967" s="3"/>
      <c r="B1967" s="12"/>
      <c r="C1967" s="3"/>
      <c r="D1967" s="3"/>
      <c r="E1967" s="12"/>
      <c r="F1967" s="3"/>
      <c r="G1967" s="635"/>
      <c r="H1967" s="3"/>
      <c r="I1967" s="5"/>
      <c r="J1967" s="5"/>
      <c r="K1967" s="5"/>
      <c r="L1967" s="3"/>
      <c r="M1967" s="6"/>
      <c r="N1967" s="690"/>
      <c r="O1967" s="690"/>
      <c r="P1967" s="29"/>
      <c r="Q1967" s="11"/>
      <c r="R1967" s="11"/>
      <c r="S1967" s="11"/>
    </row>
    <row r="1968" spans="1:19" ht="14.25" hidden="1" customHeight="1">
      <c r="A1968" s="3"/>
      <c r="B1968" s="12"/>
      <c r="C1968" s="3"/>
      <c r="D1968" s="3"/>
      <c r="E1968" s="12"/>
      <c r="F1968" s="3"/>
      <c r="G1968" s="635"/>
      <c r="H1968" s="3"/>
      <c r="I1968" s="5"/>
      <c r="J1968" s="5"/>
      <c r="K1968" s="5"/>
      <c r="L1968" s="3"/>
      <c r="M1968" s="6"/>
      <c r="N1968" s="690"/>
      <c r="O1968" s="690"/>
      <c r="P1968" s="29"/>
      <c r="Q1968" s="11"/>
      <c r="R1968" s="11"/>
      <c r="S1968" s="11"/>
    </row>
    <row r="1969" spans="1:19" ht="14.25" hidden="1" customHeight="1">
      <c r="A1969" s="3"/>
      <c r="B1969" s="12"/>
      <c r="C1969" s="3"/>
      <c r="D1969" s="3"/>
      <c r="E1969" s="12"/>
      <c r="F1969" s="3"/>
      <c r="G1969" s="635"/>
      <c r="H1969" s="3"/>
      <c r="I1969" s="5"/>
      <c r="J1969" s="5"/>
      <c r="K1969" s="5"/>
      <c r="L1969" s="3"/>
      <c r="M1969" s="6"/>
      <c r="N1969" s="690"/>
      <c r="O1969" s="690"/>
      <c r="P1969" s="29"/>
      <c r="Q1969" s="11"/>
      <c r="R1969" s="11"/>
      <c r="S1969" s="11"/>
    </row>
    <row r="1970" spans="1:19" ht="14.25" hidden="1" customHeight="1">
      <c r="A1970" s="3"/>
      <c r="B1970" s="12"/>
      <c r="C1970" s="3"/>
      <c r="D1970" s="3"/>
      <c r="E1970" s="12"/>
      <c r="F1970" s="3"/>
      <c r="G1970" s="635"/>
      <c r="H1970" s="3"/>
      <c r="I1970" s="5"/>
      <c r="J1970" s="5"/>
      <c r="K1970" s="5"/>
      <c r="L1970" s="3"/>
      <c r="M1970" s="6"/>
      <c r="N1970" s="690"/>
      <c r="O1970" s="690"/>
      <c r="P1970" s="29"/>
      <c r="Q1970" s="11"/>
      <c r="R1970" s="11"/>
      <c r="S1970" s="11"/>
    </row>
    <row r="1971" spans="1:19" ht="14.25" hidden="1" customHeight="1">
      <c r="A1971" s="3"/>
      <c r="B1971" s="12"/>
      <c r="C1971" s="3"/>
      <c r="D1971" s="3"/>
      <c r="E1971" s="12"/>
      <c r="F1971" s="3"/>
      <c r="G1971" s="635"/>
      <c r="H1971" s="3"/>
      <c r="I1971" s="5"/>
      <c r="J1971" s="5"/>
      <c r="K1971" s="5"/>
      <c r="L1971" s="3"/>
      <c r="M1971" s="6"/>
      <c r="N1971" s="690"/>
      <c r="O1971" s="690"/>
      <c r="P1971" s="29"/>
      <c r="Q1971" s="11"/>
      <c r="R1971" s="11"/>
      <c r="S1971" s="11"/>
    </row>
    <row r="1972" spans="1:19" ht="14.25" hidden="1" customHeight="1">
      <c r="A1972" s="3"/>
      <c r="B1972" s="12"/>
      <c r="C1972" s="3"/>
      <c r="D1972" s="3"/>
      <c r="E1972" s="12"/>
      <c r="F1972" s="3"/>
      <c r="G1972" s="635"/>
      <c r="H1972" s="3"/>
      <c r="I1972" s="5"/>
      <c r="J1972" s="5"/>
      <c r="K1972" s="5"/>
      <c r="L1972" s="3"/>
      <c r="M1972" s="6"/>
      <c r="N1972" s="690"/>
      <c r="O1972" s="690"/>
      <c r="P1972" s="29"/>
      <c r="Q1972" s="11"/>
      <c r="R1972" s="11"/>
      <c r="S1972" s="11"/>
    </row>
    <row r="1973" spans="1:19" ht="14.25" hidden="1" customHeight="1">
      <c r="A1973" s="3"/>
      <c r="B1973" s="12"/>
      <c r="C1973" s="3"/>
      <c r="D1973" s="3"/>
      <c r="E1973" s="12"/>
      <c r="F1973" s="3"/>
      <c r="G1973" s="635"/>
      <c r="H1973" s="3"/>
      <c r="I1973" s="5"/>
      <c r="J1973" s="5"/>
      <c r="K1973" s="5"/>
      <c r="L1973" s="3"/>
      <c r="M1973" s="6"/>
      <c r="N1973" s="690"/>
      <c r="O1973" s="690"/>
      <c r="P1973" s="29"/>
      <c r="Q1973" s="11"/>
      <c r="R1973" s="11"/>
      <c r="S1973" s="11"/>
    </row>
    <row r="1974" spans="1:19" ht="14.25" hidden="1" customHeight="1">
      <c r="A1974" s="3"/>
      <c r="B1974" s="12"/>
      <c r="C1974" s="3"/>
      <c r="D1974" s="3"/>
      <c r="E1974" s="12"/>
      <c r="F1974" s="3"/>
      <c r="G1974" s="635"/>
      <c r="H1974" s="3"/>
      <c r="I1974" s="5"/>
      <c r="J1974" s="5"/>
      <c r="K1974" s="5"/>
      <c r="L1974" s="3"/>
      <c r="M1974" s="6"/>
      <c r="N1974" s="690"/>
      <c r="O1974" s="690"/>
      <c r="P1974" s="29"/>
      <c r="Q1974" s="11"/>
      <c r="R1974" s="11"/>
      <c r="S1974" s="11"/>
    </row>
    <row r="1975" spans="1:19" ht="14.25" hidden="1" customHeight="1">
      <c r="A1975" s="3"/>
      <c r="B1975" s="12"/>
      <c r="C1975" s="3"/>
      <c r="D1975" s="3"/>
      <c r="E1975" s="12"/>
      <c r="F1975" s="3"/>
      <c r="G1975" s="635"/>
      <c r="H1975" s="3"/>
      <c r="I1975" s="5"/>
      <c r="J1975" s="5"/>
      <c r="K1975" s="5"/>
      <c r="L1975" s="3"/>
      <c r="M1975" s="6"/>
      <c r="N1975" s="690"/>
      <c r="O1975" s="690"/>
      <c r="P1975" s="29"/>
      <c r="Q1975" s="11"/>
      <c r="R1975" s="11"/>
      <c r="S1975" s="11"/>
    </row>
    <row r="1976" spans="1:19" ht="14.25" hidden="1" customHeight="1">
      <c r="A1976" s="3"/>
      <c r="B1976" s="12"/>
      <c r="C1976" s="3"/>
      <c r="D1976" s="3"/>
      <c r="E1976" s="12"/>
      <c r="F1976" s="3"/>
      <c r="G1976" s="635"/>
      <c r="H1976" s="3"/>
      <c r="I1976" s="5"/>
      <c r="J1976" s="5"/>
      <c r="K1976" s="5"/>
      <c r="L1976" s="3"/>
      <c r="M1976" s="6"/>
      <c r="N1976" s="690"/>
      <c r="O1976" s="690"/>
      <c r="P1976" s="29"/>
      <c r="Q1976" s="11"/>
      <c r="R1976" s="11"/>
      <c r="S1976" s="11"/>
    </row>
    <row r="1977" spans="1:19" ht="14.25" hidden="1" customHeight="1">
      <c r="A1977" s="3"/>
      <c r="B1977" s="12"/>
      <c r="C1977" s="3"/>
      <c r="D1977" s="3"/>
      <c r="E1977" s="12"/>
      <c r="F1977" s="3"/>
      <c r="G1977" s="635"/>
      <c r="H1977" s="3"/>
      <c r="I1977" s="5"/>
      <c r="J1977" s="5"/>
      <c r="K1977" s="5"/>
      <c r="L1977" s="3"/>
      <c r="M1977" s="6"/>
      <c r="N1977" s="690"/>
      <c r="O1977" s="690"/>
      <c r="P1977" s="29"/>
      <c r="Q1977" s="11"/>
      <c r="R1977" s="11"/>
      <c r="S1977" s="11"/>
    </row>
    <row r="1978" spans="1:19" ht="14.25" hidden="1" customHeight="1">
      <c r="A1978" s="3"/>
      <c r="B1978" s="12"/>
      <c r="C1978" s="3"/>
      <c r="D1978" s="3"/>
      <c r="E1978" s="12"/>
      <c r="F1978" s="3"/>
      <c r="G1978" s="635"/>
      <c r="H1978" s="3"/>
      <c r="I1978" s="5"/>
      <c r="J1978" s="5"/>
      <c r="K1978" s="5"/>
      <c r="L1978" s="3"/>
      <c r="M1978" s="6"/>
      <c r="N1978" s="690"/>
      <c r="O1978" s="690"/>
      <c r="P1978" s="29"/>
      <c r="Q1978" s="11"/>
      <c r="R1978" s="11"/>
      <c r="S1978" s="11"/>
    </row>
    <row r="1979" spans="1:19" ht="14.25" hidden="1" customHeight="1">
      <c r="A1979" s="3"/>
      <c r="B1979" s="12"/>
      <c r="C1979" s="3"/>
      <c r="D1979" s="3"/>
      <c r="E1979" s="12"/>
      <c r="F1979" s="3"/>
      <c r="G1979" s="635"/>
      <c r="H1979" s="3"/>
      <c r="I1979" s="5"/>
      <c r="J1979" s="5"/>
      <c r="K1979" s="5"/>
      <c r="L1979" s="3"/>
      <c r="M1979" s="6"/>
      <c r="N1979" s="690"/>
      <c r="O1979" s="690"/>
      <c r="P1979" s="29"/>
      <c r="Q1979" s="11"/>
      <c r="R1979" s="11"/>
      <c r="S1979" s="11"/>
    </row>
    <row r="1980" spans="1:19" ht="14.25" hidden="1" customHeight="1">
      <c r="A1980" s="3"/>
      <c r="B1980" s="12"/>
      <c r="C1980" s="3"/>
      <c r="D1980" s="3"/>
      <c r="E1980" s="12"/>
      <c r="F1980" s="3"/>
      <c r="G1980" s="635"/>
      <c r="H1980" s="3"/>
      <c r="I1980" s="5"/>
      <c r="J1980" s="5"/>
      <c r="K1980" s="5"/>
      <c r="L1980" s="3"/>
      <c r="M1980" s="6"/>
      <c r="N1980" s="690"/>
      <c r="O1980" s="690"/>
      <c r="P1980" s="29"/>
      <c r="Q1980" s="11"/>
      <c r="R1980" s="11"/>
      <c r="S1980" s="11"/>
    </row>
    <row r="1981" spans="1:19" ht="14.25" hidden="1" customHeight="1">
      <c r="A1981" s="3"/>
      <c r="B1981" s="12"/>
      <c r="C1981" s="3"/>
      <c r="D1981" s="3"/>
      <c r="E1981" s="12"/>
      <c r="F1981" s="3"/>
      <c r="G1981" s="635"/>
      <c r="H1981" s="3"/>
      <c r="I1981" s="5"/>
      <c r="J1981" s="5"/>
      <c r="K1981" s="5"/>
      <c r="L1981" s="3"/>
      <c r="M1981" s="6"/>
      <c r="N1981" s="690"/>
      <c r="O1981" s="690"/>
      <c r="P1981" s="29"/>
      <c r="Q1981" s="11"/>
      <c r="R1981" s="11"/>
      <c r="S1981" s="11"/>
    </row>
    <row r="1982" spans="1:19" ht="14.25" hidden="1" customHeight="1">
      <c r="A1982" s="3"/>
      <c r="B1982" s="12"/>
      <c r="C1982" s="3"/>
      <c r="D1982" s="3"/>
      <c r="E1982" s="12"/>
      <c r="F1982" s="3"/>
      <c r="G1982" s="635"/>
      <c r="H1982" s="3"/>
      <c r="I1982" s="5"/>
      <c r="J1982" s="5"/>
      <c r="K1982" s="5"/>
      <c r="L1982" s="3"/>
      <c r="M1982" s="6"/>
      <c r="N1982" s="690"/>
      <c r="O1982" s="690"/>
      <c r="P1982" s="29"/>
      <c r="Q1982" s="11"/>
      <c r="R1982" s="11"/>
      <c r="S1982" s="11"/>
    </row>
    <row r="1983" spans="1:19" ht="14.25" hidden="1" customHeight="1">
      <c r="A1983" s="3"/>
      <c r="B1983" s="12"/>
      <c r="C1983" s="3"/>
      <c r="D1983" s="3"/>
      <c r="E1983" s="12"/>
      <c r="F1983" s="3"/>
      <c r="G1983" s="635"/>
      <c r="H1983" s="3"/>
      <c r="I1983" s="5"/>
      <c r="J1983" s="5"/>
      <c r="K1983" s="5"/>
      <c r="L1983" s="3"/>
      <c r="M1983" s="6"/>
      <c r="N1983" s="690"/>
      <c r="O1983" s="690"/>
      <c r="P1983" s="29"/>
      <c r="Q1983" s="11"/>
      <c r="R1983" s="11"/>
      <c r="S1983" s="11"/>
    </row>
    <row r="1984" spans="1:19" ht="14.25" hidden="1" customHeight="1">
      <c r="A1984" s="3"/>
      <c r="B1984" s="12"/>
      <c r="C1984" s="3"/>
      <c r="D1984" s="3"/>
      <c r="E1984" s="12"/>
      <c r="F1984" s="3"/>
      <c r="G1984" s="635"/>
      <c r="H1984" s="3"/>
      <c r="I1984" s="5"/>
      <c r="J1984" s="5"/>
      <c r="K1984" s="5"/>
      <c r="L1984" s="3"/>
      <c r="M1984" s="6"/>
      <c r="N1984" s="690"/>
      <c r="O1984" s="690"/>
      <c r="P1984" s="29"/>
      <c r="Q1984" s="11"/>
      <c r="R1984" s="11"/>
      <c r="S1984" s="11"/>
    </row>
    <row r="1985" spans="1:19" ht="14.25" hidden="1" customHeight="1">
      <c r="A1985" s="3"/>
      <c r="B1985" s="12"/>
      <c r="C1985" s="3"/>
      <c r="D1985" s="3"/>
      <c r="E1985" s="12"/>
      <c r="F1985" s="3"/>
      <c r="G1985" s="635"/>
      <c r="H1985" s="3"/>
      <c r="I1985" s="5"/>
      <c r="J1985" s="5"/>
      <c r="K1985" s="5"/>
      <c r="L1985" s="3"/>
      <c r="M1985" s="6"/>
      <c r="N1985" s="690"/>
      <c r="O1985" s="690"/>
      <c r="P1985" s="29"/>
      <c r="Q1985" s="11"/>
      <c r="R1985" s="11"/>
      <c r="S1985" s="11"/>
    </row>
    <row r="1986" spans="1:19" ht="14.25" hidden="1" customHeight="1">
      <c r="A1986" s="3"/>
      <c r="B1986" s="12"/>
      <c r="C1986" s="3"/>
      <c r="D1986" s="3"/>
      <c r="E1986" s="12"/>
      <c r="F1986" s="3"/>
      <c r="G1986" s="635"/>
      <c r="H1986" s="3"/>
      <c r="I1986" s="5"/>
      <c r="J1986" s="5"/>
      <c r="K1986" s="5"/>
      <c r="L1986" s="3"/>
      <c r="M1986" s="6"/>
      <c r="N1986" s="690"/>
      <c r="O1986" s="690"/>
      <c r="P1986" s="29"/>
      <c r="Q1986" s="11"/>
      <c r="R1986" s="11"/>
      <c r="S1986" s="11"/>
    </row>
    <row r="1987" spans="1:19" ht="14.25" hidden="1" customHeight="1">
      <c r="A1987" s="3"/>
      <c r="B1987" s="12"/>
      <c r="C1987" s="3"/>
      <c r="D1987" s="3"/>
      <c r="E1987" s="12"/>
      <c r="F1987" s="3"/>
      <c r="G1987" s="635"/>
      <c r="H1987" s="3"/>
      <c r="I1987" s="5"/>
      <c r="J1987" s="5"/>
      <c r="K1987" s="5"/>
      <c r="L1987" s="3"/>
      <c r="M1987" s="6"/>
      <c r="N1987" s="690"/>
      <c r="O1987" s="690"/>
      <c r="P1987" s="29"/>
      <c r="Q1987" s="11"/>
      <c r="R1987" s="11"/>
      <c r="S1987" s="11"/>
    </row>
    <row r="1988" spans="1:19" ht="14.25" hidden="1" customHeight="1">
      <c r="A1988" s="3"/>
      <c r="B1988" s="12"/>
      <c r="C1988" s="3"/>
      <c r="D1988" s="3"/>
      <c r="E1988" s="12"/>
      <c r="F1988" s="3"/>
      <c r="G1988" s="635"/>
      <c r="H1988" s="3"/>
      <c r="I1988" s="5"/>
      <c r="J1988" s="5"/>
      <c r="K1988" s="5"/>
      <c r="L1988" s="3"/>
      <c r="M1988" s="6"/>
      <c r="N1988" s="690"/>
      <c r="O1988" s="690"/>
      <c r="P1988" s="29"/>
      <c r="Q1988" s="11"/>
      <c r="R1988" s="11"/>
      <c r="S1988" s="11"/>
    </row>
    <row r="1989" spans="1:19" ht="14.25" hidden="1" customHeight="1">
      <c r="A1989" s="3"/>
      <c r="B1989" s="12"/>
      <c r="C1989" s="3"/>
      <c r="D1989" s="3"/>
      <c r="E1989" s="12"/>
      <c r="F1989" s="3"/>
      <c r="G1989" s="635"/>
      <c r="H1989" s="3"/>
      <c r="I1989" s="5"/>
      <c r="J1989" s="5"/>
      <c r="K1989" s="5"/>
      <c r="L1989" s="3"/>
      <c r="M1989" s="6"/>
      <c r="N1989" s="690"/>
      <c r="O1989" s="690"/>
      <c r="P1989" s="29"/>
      <c r="Q1989" s="11"/>
      <c r="R1989" s="11"/>
      <c r="S1989" s="11"/>
    </row>
    <row r="1990" spans="1:19" ht="14.25" hidden="1" customHeight="1">
      <c r="A1990" s="3"/>
      <c r="B1990" s="12"/>
      <c r="C1990" s="3"/>
      <c r="D1990" s="3"/>
      <c r="E1990" s="12"/>
      <c r="F1990" s="3"/>
      <c r="G1990" s="635"/>
      <c r="H1990" s="3"/>
      <c r="I1990" s="5"/>
      <c r="J1990" s="5"/>
      <c r="K1990" s="5"/>
      <c r="L1990" s="3"/>
      <c r="M1990" s="6"/>
      <c r="N1990" s="690"/>
      <c r="O1990" s="690"/>
      <c r="P1990" s="29"/>
      <c r="Q1990" s="11"/>
      <c r="R1990" s="11"/>
      <c r="S1990" s="11"/>
    </row>
    <row r="1991" spans="1:19" ht="14.25" hidden="1" customHeight="1">
      <c r="A1991" s="3"/>
      <c r="B1991" s="12"/>
      <c r="C1991" s="3"/>
      <c r="D1991" s="3"/>
      <c r="E1991" s="12"/>
      <c r="F1991" s="3"/>
      <c r="G1991" s="635"/>
      <c r="H1991" s="3"/>
      <c r="I1991" s="5"/>
      <c r="J1991" s="5"/>
      <c r="K1991" s="5"/>
      <c r="L1991" s="3"/>
      <c r="M1991" s="6"/>
      <c r="N1991" s="690"/>
      <c r="O1991" s="690"/>
      <c r="P1991" s="29"/>
      <c r="Q1991" s="11"/>
      <c r="R1991" s="11"/>
      <c r="S1991" s="11"/>
    </row>
    <row r="1992" spans="1:19" ht="14.25" hidden="1" customHeight="1">
      <c r="A1992" s="3"/>
      <c r="B1992" s="12"/>
      <c r="C1992" s="3"/>
      <c r="D1992" s="3"/>
      <c r="E1992" s="12"/>
      <c r="F1992" s="3"/>
      <c r="G1992" s="635"/>
      <c r="H1992" s="3"/>
      <c r="I1992" s="5"/>
      <c r="J1992" s="5"/>
      <c r="K1992" s="5"/>
      <c r="L1992" s="3"/>
      <c r="M1992" s="6"/>
      <c r="N1992" s="690"/>
      <c r="O1992" s="690"/>
      <c r="P1992" s="29"/>
      <c r="Q1992" s="11"/>
      <c r="R1992" s="11"/>
      <c r="S1992" s="11"/>
    </row>
    <row r="1993" spans="1:19" ht="14.25" hidden="1" customHeight="1">
      <c r="A1993" s="3"/>
      <c r="B1993" s="12"/>
      <c r="C1993" s="3"/>
      <c r="D1993" s="3"/>
      <c r="E1993" s="12"/>
      <c r="F1993" s="3"/>
      <c r="G1993" s="635"/>
      <c r="H1993" s="3"/>
      <c r="I1993" s="5"/>
      <c r="J1993" s="5"/>
      <c r="K1993" s="5"/>
      <c r="L1993" s="3"/>
      <c r="M1993" s="6"/>
      <c r="N1993" s="690"/>
      <c r="O1993" s="690"/>
      <c r="P1993" s="29"/>
      <c r="Q1993" s="11"/>
      <c r="R1993" s="11"/>
      <c r="S1993" s="11"/>
    </row>
    <row r="1994" spans="1:19" ht="14.25" hidden="1" customHeight="1">
      <c r="A1994" s="3"/>
      <c r="B1994" s="12"/>
      <c r="C1994" s="3"/>
      <c r="D1994" s="3"/>
      <c r="E1994" s="12"/>
      <c r="F1994" s="3"/>
      <c r="G1994" s="635"/>
      <c r="H1994" s="3"/>
      <c r="I1994" s="5"/>
      <c r="J1994" s="5"/>
      <c r="K1994" s="5"/>
      <c r="L1994" s="3"/>
      <c r="M1994" s="6"/>
      <c r="N1994" s="690"/>
      <c r="O1994" s="690"/>
      <c r="P1994" s="29"/>
      <c r="Q1994" s="11"/>
      <c r="R1994" s="11"/>
      <c r="S1994" s="11"/>
    </row>
    <row r="1995" spans="1:19" ht="14.25" hidden="1" customHeight="1">
      <c r="A1995" s="3"/>
      <c r="B1995" s="12"/>
      <c r="C1995" s="3"/>
      <c r="D1995" s="3"/>
      <c r="E1995" s="12"/>
      <c r="F1995" s="3"/>
      <c r="G1995" s="635"/>
      <c r="H1995" s="3"/>
      <c r="I1995" s="5"/>
      <c r="J1995" s="5"/>
      <c r="K1995" s="5"/>
      <c r="L1995" s="3"/>
      <c r="M1995" s="6"/>
      <c r="N1995" s="690"/>
      <c r="O1995" s="690"/>
      <c r="P1995" s="29"/>
      <c r="Q1995" s="11"/>
      <c r="R1995" s="11"/>
      <c r="S1995" s="11"/>
    </row>
    <row r="1996" spans="1:19" ht="14.25" hidden="1" customHeight="1">
      <c r="A1996" s="3"/>
      <c r="B1996" s="12"/>
      <c r="C1996" s="3"/>
      <c r="D1996" s="3"/>
      <c r="E1996" s="12"/>
      <c r="F1996" s="3"/>
      <c r="G1996" s="635"/>
      <c r="H1996" s="3"/>
      <c r="I1996" s="5"/>
      <c r="J1996" s="5"/>
      <c r="K1996" s="5"/>
      <c r="L1996" s="3"/>
      <c r="M1996" s="6"/>
      <c r="N1996" s="690"/>
      <c r="O1996" s="690"/>
      <c r="P1996" s="29"/>
      <c r="Q1996" s="11"/>
      <c r="R1996" s="11"/>
      <c r="S1996" s="11"/>
    </row>
    <row r="1997" spans="1:19" ht="14.25" hidden="1" customHeight="1">
      <c r="A1997" s="3"/>
      <c r="B1997" s="12"/>
      <c r="C1997" s="3"/>
      <c r="D1997" s="3"/>
      <c r="E1997" s="12"/>
      <c r="F1997" s="3"/>
      <c r="G1997" s="635"/>
      <c r="H1997" s="3"/>
      <c r="I1997" s="5"/>
      <c r="J1997" s="5"/>
      <c r="K1997" s="5"/>
      <c r="L1997" s="3"/>
      <c r="M1997" s="6"/>
      <c r="N1997" s="690"/>
      <c r="O1997" s="690"/>
      <c r="P1997" s="29"/>
      <c r="Q1997" s="11"/>
      <c r="R1997" s="11"/>
      <c r="S1997" s="11"/>
    </row>
    <row r="1998" spans="1:19" ht="14.25" hidden="1" customHeight="1">
      <c r="A1998" s="3"/>
      <c r="B1998" s="12"/>
      <c r="C1998" s="3"/>
      <c r="D1998" s="3"/>
      <c r="E1998" s="12"/>
      <c r="F1998" s="3"/>
      <c r="G1998" s="635"/>
      <c r="H1998" s="3"/>
      <c r="I1998" s="5"/>
      <c r="J1998" s="5"/>
      <c r="K1998" s="5"/>
      <c r="L1998" s="3"/>
      <c r="M1998" s="6"/>
      <c r="N1998" s="690"/>
      <c r="O1998" s="690"/>
      <c r="P1998" s="29"/>
      <c r="Q1998" s="11"/>
      <c r="R1998" s="11"/>
      <c r="S1998" s="11"/>
    </row>
    <row r="1999" spans="1:19" ht="14.25" hidden="1" customHeight="1">
      <c r="A1999" s="3"/>
      <c r="B1999" s="12"/>
      <c r="C1999" s="3"/>
      <c r="D1999" s="3"/>
      <c r="E1999" s="12"/>
      <c r="F1999" s="3"/>
      <c r="G1999" s="635"/>
      <c r="H1999" s="3"/>
      <c r="I1999" s="5"/>
      <c r="J1999" s="5"/>
      <c r="K1999" s="5"/>
      <c r="L1999" s="3"/>
      <c r="M1999" s="6"/>
      <c r="N1999" s="690"/>
      <c r="O1999" s="690"/>
      <c r="P1999" s="29"/>
      <c r="Q1999" s="11"/>
      <c r="R1999" s="11"/>
      <c r="S1999" s="11"/>
    </row>
    <row r="2000" spans="1:19" ht="14.25" hidden="1" customHeight="1">
      <c r="A2000" s="3"/>
      <c r="B2000" s="12"/>
      <c r="C2000" s="3"/>
      <c r="D2000" s="3"/>
      <c r="E2000" s="12"/>
      <c r="F2000" s="3"/>
      <c r="G2000" s="635"/>
      <c r="H2000" s="3"/>
      <c r="I2000" s="5"/>
      <c r="J2000" s="5"/>
      <c r="K2000" s="5"/>
      <c r="L2000" s="3"/>
      <c r="M2000" s="6"/>
      <c r="N2000" s="690"/>
      <c r="O2000" s="690"/>
      <c r="P2000" s="29"/>
      <c r="Q2000" s="11"/>
      <c r="R2000" s="11"/>
      <c r="S2000" s="11"/>
    </row>
    <row r="2001" spans="1:19" ht="14.25" hidden="1" customHeight="1">
      <c r="A2001" s="3"/>
      <c r="B2001" s="12"/>
      <c r="C2001" s="3"/>
      <c r="D2001" s="3"/>
      <c r="E2001" s="12"/>
      <c r="F2001" s="3"/>
      <c r="G2001" s="635"/>
      <c r="H2001" s="3"/>
      <c r="I2001" s="5"/>
      <c r="J2001" s="5"/>
      <c r="K2001" s="5"/>
      <c r="L2001" s="3"/>
      <c r="M2001" s="6"/>
      <c r="N2001" s="690"/>
      <c r="O2001" s="690"/>
      <c r="P2001" s="29"/>
      <c r="Q2001" s="11"/>
      <c r="R2001" s="11"/>
      <c r="S2001" s="11"/>
    </row>
    <row r="2002" spans="1:19" ht="14.25" hidden="1" customHeight="1">
      <c r="A2002" s="3"/>
      <c r="B2002" s="12"/>
      <c r="C2002" s="3"/>
      <c r="D2002" s="3"/>
      <c r="E2002" s="12"/>
      <c r="F2002" s="3"/>
      <c r="G2002" s="635"/>
      <c r="H2002" s="3"/>
      <c r="I2002" s="5"/>
      <c r="J2002" s="5"/>
      <c r="K2002" s="5"/>
      <c r="L2002" s="3"/>
      <c r="M2002" s="6"/>
      <c r="N2002" s="690"/>
      <c r="O2002" s="690"/>
      <c r="P2002" s="29"/>
      <c r="Q2002" s="11"/>
      <c r="R2002" s="11"/>
      <c r="S2002" s="11"/>
    </row>
    <row r="2003" spans="1:19" ht="14.25" hidden="1" customHeight="1">
      <c r="A2003" s="3"/>
      <c r="B2003" s="12"/>
      <c r="C2003" s="3"/>
      <c r="D2003" s="3"/>
      <c r="E2003" s="12"/>
      <c r="F2003" s="3"/>
      <c r="G2003" s="635"/>
      <c r="H2003" s="3"/>
      <c r="I2003" s="5"/>
      <c r="J2003" s="5"/>
      <c r="K2003" s="5"/>
      <c r="L2003" s="3"/>
      <c r="M2003" s="6"/>
      <c r="N2003" s="690"/>
      <c r="O2003" s="690"/>
      <c r="P2003" s="29"/>
      <c r="Q2003" s="11"/>
      <c r="R2003" s="11"/>
      <c r="S2003" s="11"/>
    </row>
    <row r="2004" spans="1:19" ht="14.25" hidden="1" customHeight="1">
      <c r="A2004" s="3"/>
      <c r="B2004" s="12"/>
      <c r="C2004" s="3"/>
      <c r="D2004" s="3"/>
      <c r="E2004" s="12"/>
      <c r="F2004" s="3"/>
      <c r="G2004" s="635"/>
      <c r="H2004" s="3"/>
      <c r="I2004" s="5"/>
      <c r="J2004" s="5"/>
      <c r="K2004" s="5"/>
      <c r="L2004" s="3"/>
      <c r="M2004" s="6"/>
      <c r="N2004" s="690"/>
      <c r="O2004" s="690"/>
      <c r="P2004" s="29"/>
      <c r="Q2004" s="11"/>
      <c r="R2004" s="11"/>
      <c r="S2004" s="11"/>
    </row>
    <row r="2005" spans="1:19" ht="14.25" hidden="1" customHeight="1">
      <c r="A2005" s="3"/>
      <c r="B2005" s="12"/>
      <c r="C2005" s="3"/>
      <c r="D2005" s="3"/>
      <c r="E2005" s="12"/>
      <c r="F2005" s="3"/>
      <c r="G2005" s="635"/>
      <c r="H2005" s="3"/>
      <c r="I2005" s="5"/>
      <c r="J2005" s="5"/>
      <c r="K2005" s="5"/>
      <c r="L2005" s="3"/>
      <c r="M2005" s="6"/>
      <c r="N2005" s="690"/>
      <c r="O2005" s="690"/>
      <c r="P2005" s="29"/>
      <c r="Q2005" s="11"/>
      <c r="R2005" s="11"/>
      <c r="S2005" s="11"/>
    </row>
    <row r="2006" spans="1:19" ht="14.25" hidden="1" customHeight="1">
      <c r="A2006" s="3"/>
      <c r="B2006" s="12"/>
      <c r="C2006" s="3"/>
      <c r="D2006" s="3"/>
      <c r="E2006" s="12"/>
      <c r="F2006" s="3"/>
      <c r="G2006" s="635"/>
      <c r="H2006" s="3"/>
      <c r="I2006" s="5"/>
      <c r="J2006" s="5"/>
      <c r="K2006" s="5"/>
      <c r="L2006" s="3"/>
      <c r="M2006" s="6"/>
      <c r="N2006" s="690"/>
      <c r="O2006" s="690"/>
      <c r="P2006" s="29"/>
      <c r="Q2006" s="11"/>
      <c r="R2006" s="11"/>
      <c r="S2006" s="11"/>
    </row>
    <row r="2007" spans="1:19" ht="14.25" hidden="1" customHeight="1">
      <c r="A2007" s="3"/>
      <c r="B2007" s="12"/>
      <c r="C2007" s="3"/>
      <c r="D2007" s="3"/>
      <c r="E2007" s="12"/>
      <c r="F2007" s="3"/>
      <c r="G2007" s="635"/>
      <c r="H2007" s="3"/>
      <c r="I2007" s="5"/>
      <c r="J2007" s="5"/>
      <c r="K2007" s="5"/>
      <c r="L2007" s="3"/>
      <c r="M2007" s="6"/>
      <c r="N2007" s="690"/>
      <c r="O2007" s="690"/>
      <c r="P2007" s="29"/>
      <c r="Q2007" s="11"/>
      <c r="R2007" s="11"/>
      <c r="S2007" s="11"/>
    </row>
    <row r="2008" spans="1:19" ht="14.25" hidden="1" customHeight="1">
      <c r="A2008" s="3"/>
      <c r="B2008" s="12"/>
      <c r="C2008" s="3"/>
      <c r="D2008" s="3"/>
      <c r="E2008" s="12"/>
      <c r="F2008" s="3"/>
      <c r="G2008" s="635"/>
      <c r="H2008" s="3"/>
      <c r="I2008" s="5"/>
      <c r="J2008" s="5"/>
      <c r="K2008" s="5"/>
      <c r="L2008" s="3"/>
      <c r="M2008" s="6"/>
      <c r="N2008" s="690"/>
      <c r="O2008" s="690"/>
      <c r="P2008" s="29"/>
      <c r="Q2008" s="11"/>
      <c r="R2008" s="11"/>
      <c r="S2008" s="11"/>
    </row>
  </sheetData>
  <printOptions horizontalCentered="1"/>
  <pageMargins left="0.7" right="0.7" top="0.75" bottom="0.75" header="0" footer="0"/>
  <pageSetup paperSize="5" orientation="landscape"/>
  <rowBreaks count="1" manualBreakCount="1">
    <brk id="14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2745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170" si="1">H10*I10</f>
        <v>2500</v>
      </c>
      <c r="N10" s="30" t="str">
        <f t="shared" ref="N10:N264" si="2">CONCATENATE(M10,K10,J10)</f>
        <v>2500 ml</v>
      </c>
      <c r="O10" s="30">
        <f t="shared" ref="O10:O264" si="3">G10*H10</f>
        <v>675</v>
      </c>
      <c r="P10" s="31">
        <f t="shared" ref="P10:P76" si="4">O10/H10</f>
        <v>67.5</v>
      </c>
      <c r="Q10" s="29">
        <f t="shared" ref="Q10:Q170" si="5">G10-P10</f>
        <v>0</v>
      </c>
      <c r="R10" s="28"/>
      <c r="S10" s="28"/>
      <c r="T10" s="28"/>
      <c r="U10" s="28"/>
      <c r="V10" s="28"/>
      <c r="W10" s="28"/>
      <c r="X10" s="28"/>
      <c r="Y10" s="28"/>
      <c r="Z10" s="28"/>
    </row>
    <row r="11" spans="1:26" ht="15" customHeight="1">
      <c r="A11" s="111">
        <v>1</v>
      </c>
      <c r="B11" s="68" t="s">
        <v>72</v>
      </c>
      <c r="C11" s="48"/>
      <c r="D11" s="231"/>
      <c r="E11" s="116" t="s">
        <v>80</v>
      </c>
      <c r="F11" s="111"/>
      <c r="G11" s="760">
        <v>69.8</v>
      </c>
      <c r="H11" s="121">
        <v>36</v>
      </c>
      <c r="I11" s="121">
        <v>250</v>
      </c>
      <c r="J11" s="40" t="s">
        <v>2881</v>
      </c>
      <c r="K11" s="41" t="s">
        <v>26</v>
      </c>
      <c r="L11" s="42" t="str">
        <f t="shared" si="0"/>
        <v>250ML</v>
      </c>
      <c r="M11" s="658">
        <f t="shared" si="1"/>
        <v>9000</v>
      </c>
      <c r="N11" s="659" t="str">
        <f t="shared" si="2"/>
        <v>9000 ML</v>
      </c>
      <c r="O11" s="692">
        <f t="shared" si="3"/>
        <v>2512.7999999999997</v>
      </c>
      <c r="P11" s="29">
        <f t="shared" si="4"/>
        <v>69.8</v>
      </c>
      <c r="Q11" s="29">
        <f t="shared" si="5"/>
        <v>0</v>
      </c>
      <c r="R11" s="11"/>
      <c r="S11" s="28"/>
      <c r="T11" s="28"/>
      <c r="U11" s="28"/>
      <c r="V11" s="28"/>
      <c r="W11" s="28"/>
      <c r="X11" s="28"/>
      <c r="Y11" s="28"/>
      <c r="Z11" s="28"/>
    </row>
    <row r="12" spans="1:26" ht="15" customHeight="1">
      <c r="A12" s="111">
        <v>2</v>
      </c>
      <c r="B12" s="52" t="s">
        <v>90</v>
      </c>
      <c r="C12" s="48"/>
      <c r="D12" s="9"/>
      <c r="E12" s="116" t="s">
        <v>2678</v>
      </c>
      <c r="F12" s="111"/>
      <c r="G12" s="657">
        <v>52</v>
      </c>
      <c r="H12" s="121">
        <v>9</v>
      </c>
      <c r="I12" s="121">
        <v>1000</v>
      </c>
      <c r="J12" s="40" t="s">
        <v>4374</v>
      </c>
      <c r="K12" s="41" t="s">
        <v>26</v>
      </c>
      <c r="L12" s="42" t="str">
        <f t="shared" si="0"/>
        <v>1000KG</v>
      </c>
      <c r="M12" s="658">
        <f t="shared" si="1"/>
        <v>9000</v>
      </c>
      <c r="N12" s="659" t="str">
        <f t="shared" si="2"/>
        <v>9000 KG</v>
      </c>
      <c r="O12" s="692">
        <f t="shared" si="3"/>
        <v>468</v>
      </c>
      <c r="P12" s="29">
        <f t="shared" si="4"/>
        <v>52</v>
      </c>
      <c r="Q12" s="29">
        <f t="shared" si="5"/>
        <v>0</v>
      </c>
      <c r="R12" s="28"/>
      <c r="S12" s="28"/>
      <c r="T12" s="28"/>
      <c r="U12" s="28"/>
      <c r="V12" s="28"/>
      <c r="W12" s="28"/>
      <c r="X12" s="28"/>
      <c r="Y12" s="28"/>
      <c r="Z12" s="28"/>
    </row>
    <row r="13" spans="1:26" ht="15" customHeight="1">
      <c r="A13" s="111">
        <v>3</v>
      </c>
      <c r="B13" s="52" t="s">
        <v>109</v>
      </c>
      <c r="C13" s="48"/>
      <c r="D13" s="9"/>
      <c r="E13" s="52" t="s">
        <v>111</v>
      </c>
      <c r="F13" s="111"/>
      <c r="G13" s="661">
        <v>55</v>
      </c>
      <c r="H13" s="257">
        <v>1</v>
      </c>
      <c r="I13" s="257">
        <v>20</v>
      </c>
      <c r="J13" s="40" t="s">
        <v>2881</v>
      </c>
      <c r="K13" s="41" t="s">
        <v>26</v>
      </c>
      <c r="L13" s="42" t="str">
        <f t="shared" si="0"/>
        <v>20ML</v>
      </c>
      <c r="M13" s="658">
        <f t="shared" si="1"/>
        <v>20</v>
      </c>
      <c r="N13" s="659" t="str">
        <f t="shared" si="2"/>
        <v>20 ML</v>
      </c>
      <c r="O13" s="692">
        <f t="shared" si="3"/>
        <v>55</v>
      </c>
      <c r="P13" s="29">
        <f t="shared" si="4"/>
        <v>55</v>
      </c>
      <c r="Q13" s="109">
        <f t="shared" si="5"/>
        <v>0</v>
      </c>
      <c r="R13" s="11"/>
      <c r="S13" s="28"/>
      <c r="T13" s="28"/>
      <c r="U13" s="28"/>
      <c r="V13" s="28"/>
      <c r="W13" s="28"/>
      <c r="X13" s="28"/>
      <c r="Y13" s="28"/>
      <c r="Z13" s="28"/>
    </row>
    <row r="14" spans="1:26" ht="15" customHeight="1">
      <c r="A14" s="111">
        <v>4</v>
      </c>
      <c r="B14" s="68" t="s">
        <v>160</v>
      </c>
      <c r="C14" s="48"/>
      <c r="D14" s="35"/>
      <c r="E14" s="116" t="s">
        <v>162</v>
      </c>
      <c r="F14" s="111"/>
      <c r="G14" s="764">
        <v>15</v>
      </c>
      <c r="H14" s="664">
        <v>44</v>
      </c>
      <c r="I14" s="664">
        <v>50</v>
      </c>
      <c r="J14" s="40" t="s">
        <v>2864</v>
      </c>
      <c r="K14" s="41" t="s">
        <v>26</v>
      </c>
      <c r="L14" s="42" t="str">
        <f t="shared" si="0"/>
        <v>50GRAMS</v>
      </c>
      <c r="M14" s="658">
        <f t="shared" si="1"/>
        <v>2200</v>
      </c>
      <c r="N14" s="659" t="str">
        <f t="shared" si="2"/>
        <v>2200 GRAMS</v>
      </c>
      <c r="O14" s="692">
        <f t="shared" si="3"/>
        <v>660</v>
      </c>
      <c r="P14" s="29">
        <f t="shared" si="4"/>
        <v>15</v>
      </c>
      <c r="Q14" s="29">
        <f t="shared" si="5"/>
        <v>0</v>
      </c>
      <c r="R14" s="28"/>
      <c r="S14" s="28"/>
      <c r="T14" s="28"/>
      <c r="U14" s="28"/>
      <c r="V14" s="28"/>
      <c r="W14" s="28"/>
      <c r="X14" s="28"/>
      <c r="Y14" s="28"/>
      <c r="Z14" s="28"/>
    </row>
    <row r="15" spans="1:26" ht="15" customHeight="1">
      <c r="A15" s="111">
        <v>5</v>
      </c>
      <c r="B15" s="68" t="s">
        <v>165</v>
      </c>
      <c r="C15" s="48"/>
      <c r="D15" s="35"/>
      <c r="E15" s="52" t="s">
        <v>168</v>
      </c>
      <c r="F15" s="111"/>
      <c r="G15" s="661">
        <v>26</v>
      </c>
      <c r="H15" s="257">
        <v>1</v>
      </c>
      <c r="I15" s="257">
        <v>250</v>
      </c>
      <c r="J15" s="40" t="s">
        <v>59</v>
      </c>
      <c r="K15" s="41" t="s">
        <v>26</v>
      </c>
      <c r="L15" s="42" t="str">
        <f t="shared" si="0"/>
        <v>250grams</v>
      </c>
      <c r="M15" s="658">
        <f t="shared" si="1"/>
        <v>250</v>
      </c>
      <c r="N15" s="659" t="str">
        <f t="shared" si="2"/>
        <v>250 grams</v>
      </c>
      <c r="O15" s="692">
        <f t="shared" si="3"/>
        <v>26</v>
      </c>
      <c r="P15" s="29">
        <f t="shared" si="4"/>
        <v>26</v>
      </c>
      <c r="Q15" s="29">
        <f t="shared" si="5"/>
        <v>0</v>
      </c>
      <c r="R15" s="28"/>
      <c r="S15" s="28"/>
      <c r="T15" s="28"/>
      <c r="U15" s="28"/>
      <c r="V15" s="28"/>
      <c r="W15" s="28"/>
      <c r="X15" s="28"/>
      <c r="Y15" s="28"/>
      <c r="Z15" s="28"/>
    </row>
    <row r="16" spans="1:26" ht="15" customHeight="1">
      <c r="A16" s="111">
        <v>6</v>
      </c>
      <c r="B16" s="68" t="s">
        <v>165</v>
      </c>
      <c r="C16" s="48"/>
      <c r="D16" s="35"/>
      <c r="E16" s="52" t="s">
        <v>167</v>
      </c>
      <c r="F16" s="111"/>
      <c r="G16" s="760">
        <v>13.8</v>
      </c>
      <c r="H16" s="257">
        <v>1</v>
      </c>
      <c r="I16" s="257">
        <v>125</v>
      </c>
      <c r="J16" s="40" t="s">
        <v>2864</v>
      </c>
      <c r="K16" s="41" t="s">
        <v>26</v>
      </c>
      <c r="L16" s="42" t="str">
        <f t="shared" si="0"/>
        <v>125GRAMS</v>
      </c>
      <c r="M16" s="658">
        <f t="shared" si="1"/>
        <v>125</v>
      </c>
      <c r="N16" s="659" t="str">
        <f t="shared" si="2"/>
        <v>125 GRAMS</v>
      </c>
      <c r="O16" s="692">
        <f t="shared" si="3"/>
        <v>13.8</v>
      </c>
      <c r="P16" s="29">
        <f t="shared" si="4"/>
        <v>13.8</v>
      </c>
      <c r="Q16" s="29">
        <f t="shared" si="5"/>
        <v>0</v>
      </c>
      <c r="R16" s="28"/>
      <c r="S16" s="28"/>
      <c r="T16" s="28"/>
      <c r="U16" s="28"/>
      <c r="V16" s="28"/>
      <c r="W16" s="28"/>
      <c r="X16" s="28"/>
      <c r="Y16" s="28"/>
      <c r="Z16" s="28"/>
    </row>
    <row r="17" spans="1:26" ht="15" customHeight="1">
      <c r="A17" s="111">
        <v>7</v>
      </c>
      <c r="B17" s="52" t="s">
        <v>342</v>
      </c>
      <c r="C17" s="48"/>
      <c r="D17" s="35"/>
      <c r="E17" s="600" t="s">
        <v>3297</v>
      </c>
      <c r="F17" s="111"/>
      <c r="G17" s="760">
        <v>38</v>
      </c>
      <c r="H17" s="257">
        <v>16</v>
      </c>
      <c r="I17" s="257">
        <v>230</v>
      </c>
      <c r="J17" s="40" t="s">
        <v>2864</v>
      </c>
      <c r="K17" s="41" t="s">
        <v>26</v>
      </c>
      <c r="L17" s="42" t="str">
        <f t="shared" si="0"/>
        <v>230GRAMS</v>
      </c>
      <c r="M17" s="658">
        <f t="shared" si="1"/>
        <v>3680</v>
      </c>
      <c r="N17" s="659" t="str">
        <f t="shared" si="2"/>
        <v>3680 GRAMS</v>
      </c>
      <c r="O17" s="692">
        <f t="shared" si="3"/>
        <v>608</v>
      </c>
      <c r="P17" s="29">
        <f t="shared" si="4"/>
        <v>38</v>
      </c>
      <c r="Q17" s="29">
        <f t="shared" si="5"/>
        <v>0</v>
      </c>
      <c r="R17" s="28"/>
      <c r="S17" s="28"/>
      <c r="T17" s="28"/>
      <c r="U17" s="28"/>
      <c r="V17" s="28"/>
      <c r="W17" s="28"/>
      <c r="X17" s="28"/>
      <c r="Y17" s="28"/>
      <c r="Z17" s="28"/>
    </row>
    <row r="18" spans="1:26" ht="15" customHeight="1">
      <c r="A18" s="111">
        <v>8</v>
      </c>
      <c r="B18" s="52" t="s">
        <v>342</v>
      </c>
      <c r="C18" s="48"/>
      <c r="D18" s="35"/>
      <c r="E18" s="600" t="s">
        <v>2679</v>
      </c>
      <c r="F18" s="111"/>
      <c r="G18" s="760">
        <v>152</v>
      </c>
      <c r="H18" s="257">
        <v>1</v>
      </c>
      <c r="I18" s="257">
        <v>1000</v>
      </c>
      <c r="J18" s="40" t="s">
        <v>4374</v>
      </c>
      <c r="K18" s="41" t="s">
        <v>26</v>
      </c>
      <c r="L18" s="42" t="str">
        <f t="shared" si="0"/>
        <v>1000KG</v>
      </c>
      <c r="M18" s="658">
        <f t="shared" si="1"/>
        <v>1000</v>
      </c>
      <c r="N18" s="659" t="str">
        <f t="shared" si="2"/>
        <v>1000 KG</v>
      </c>
      <c r="O18" s="692">
        <f t="shared" si="3"/>
        <v>152</v>
      </c>
      <c r="P18" s="29">
        <f t="shared" si="4"/>
        <v>152</v>
      </c>
      <c r="Q18" s="29">
        <f t="shared" si="5"/>
        <v>0</v>
      </c>
      <c r="R18" s="28"/>
      <c r="S18" s="28"/>
      <c r="T18" s="28"/>
      <c r="U18" s="28"/>
      <c r="V18" s="28"/>
      <c r="W18" s="28"/>
      <c r="X18" s="28"/>
      <c r="Y18" s="28"/>
      <c r="Z18" s="28"/>
    </row>
    <row r="19" spans="1:26" ht="15" customHeight="1">
      <c r="A19" s="111">
        <v>9</v>
      </c>
      <c r="B19" s="52" t="s">
        <v>405</v>
      </c>
      <c r="C19" s="48"/>
      <c r="D19" s="35"/>
      <c r="E19" s="52" t="s">
        <v>111</v>
      </c>
      <c r="F19" s="111"/>
      <c r="G19" s="661">
        <v>55</v>
      </c>
      <c r="H19" s="257">
        <v>1</v>
      </c>
      <c r="I19" s="257">
        <v>20</v>
      </c>
      <c r="J19" s="40" t="s">
        <v>2881</v>
      </c>
      <c r="K19" s="41" t="s">
        <v>26</v>
      </c>
      <c r="L19" s="42" t="str">
        <f t="shared" si="0"/>
        <v>20ML</v>
      </c>
      <c r="M19" s="658">
        <f t="shared" si="1"/>
        <v>20</v>
      </c>
      <c r="N19" s="659" t="str">
        <f t="shared" si="2"/>
        <v>20 ML</v>
      </c>
      <c r="O19" s="692">
        <f t="shared" si="3"/>
        <v>55</v>
      </c>
      <c r="P19" s="29">
        <f t="shared" si="4"/>
        <v>55</v>
      </c>
      <c r="Q19" s="74">
        <f t="shared" si="5"/>
        <v>0</v>
      </c>
      <c r="R19" s="46"/>
      <c r="S19" s="28"/>
      <c r="T19" s="28"/>
      <c r="U19" s="28"/>
      <c r="V19" s="28"/>
      <c r="W19" s="28"/>
      <c r="X19" s="28"/>
      <c r="Y19" s="28"/>
      <c r="Z19" s="28"/>
    </row>
    <row r="20" spans="1:26" ht="15" customHeight="1">
      <c r="A20" s="111">
        <v>10</v>
      </c>
      <c r="B20" s="52" t="s">
        <v>439</v>
      </c>
      <c r="C20" s="48"/>
      <c r="D20" s="35"/>
      <c r="E20" s="52" t="s">
        <v>36</v>
      </c>
      <c r="F20" s="111"/>
      <c r="G20" s="760">
        <v>50</v>
      </c>
      <c r="H20" s="257">
        <v>5</v>
      </c>
      <c r="I20" s="257">
        <v>1000</v>
      </c>
      <c r="J20" s="40" t="s">
        <v>4374</v>
      </c>
      <c r="K20" s="41" t="s">
        <v>26</v>
      </c>
      <c r="L20" s="42" t="str">
        <f t="shared" si="0"/>
        <v>1000KG</v>
      </c>
      <c r="M20" s="658">
        <f t="shared" si="1"/>
        <v>5000</v>
      </c>
      <c r="N20" s="659" t="str">
        <f t="shared" si="2"/>
        <v>5000 KG</v>
      </c>
      <c r="O20" s="692">
        <f t="shared" si="3"/>
        <v>250</v>
      </c>
      <c r="P20" s="29">
        <f t="shared" si="4"/>
        <v>50</v>
      </c>
      <c r="Q20" s="29">
        <f t="shared" si="5"/>
        <v>0</v>
      </c>
      <c r="R20" s="28"/>
      <c r="S20" s="28"/>
      <c r="T20" s="28"/>
      <c r="U20" s="28"/>
      <c r="V20" s="28"/>
      <c r="W20" s="28"/>
      <c r="X20" s="28"/>
      <c r="Y20" s="28"/>
      <c r="Z20" s="28"/>
    </row>
    <row r="21" spans="1:26" ht="15" customHeight="1">
      <c r="A21" s="111">
        <v>11</v>
      </c>
      <c r="B21" s="68" t="s">
        <v>652</v>
      </c>
      <c r="C21" s="48"/>
      <c r="D21" s="9"/>
      <c r="E21" s="68" t="s">
        <v>2752</v>
      </c>
      <c r="F21" s="111"/>
      <c r="G21" s="760">
        <v>60.2</v>
      </c>
      <c r="H21" s="88">
        <v>1</v>
      </c>
      <c r="I21" s="88">
        <v>70</v>
      </c>
      <c r="J21" s="40" t="s">
        <v>2864</v>
      </c>
      <c r="K21" s="41" t="s">
        <v>26</v>
      </c>
      <c r="L21" s="42" t="str">
        <f t="shared" si="0"/>
        <v>70GRAMS</v>
      </c>
      <c r="M21" s="658">
        <f t="shared" si="1"/>
        <v>70</v>
      </c>
      <c r="N21" s="659" t="str">
        <f t="shared" si="2"/>
        <v>70 GRAMS</v>
      </c>
      <c r="O21" s="692">
        <f t="shared" si="3"/>
        <v>60.2</v>
      </c>
      <c r="P21" s="29">
        <f t="shared" si="4"/>
        <v>60.2</v>
      </c>
      <c r="Q21" s="29">
        <f t="shared" si="5"/>
        <v>0</v>
      </c>
      <c r="R21" s="28"/>
      <c r="S21" s="28"/>
      <c r="T21" s="28"/>
      <c r="U21" s="28"/>
      <c r="V21" s="28"/>
      <c r="W21" s="28"/>
      <c r="X21" s="28"/>
      <c r="Y21" s="28"/>
      <c r="Z21" s="28"/>
    </row>
    <row r="22" spans="1:26" ht="15" customHeight="1">
      <c r="A22" s="111">
        <v>12</v>
      </c>
      <c r="B22" s="68" t="s">
        <v>711</v>
      </c>
      <c r="C22" s="48"/>
      <c r="D22" s="9"/>
      <c r="E22" s="116" t="s">
        <v>712</v>
      </c>
      <c r="F22" s="111"/>
      <c r="G22" s="760">
        <v>56</v>
      </c>
      <c r="H22" s="88">
        <v>14</v>
      </c>
      <c r="I22" s="88">
        <v>370</v>
      </c>
      <c r="J22" s="40" t="s">
        <v>2864</v>
      </c>
      <c r="K22" s="41" t="s">
        <v>26</v>
      </c>
      <c r="L22" s="42" t="str">
        <f t="shared" si="0"/>
        <v>370GRAMS</v>
      </c>
      <c r="M22" s="658">
        <f t="shared" si="1"/>
        <v>5180</v>
      </c>
      <c r="N22" s="659" t="str">
        <f t="shared" si="2"/>
        <v>5180 GRAMS</v>
      </c>
      <c r="O22" s="692">
        <f t="shared" si="3"/>
        <v>784</v>
      </c>
      <c r="P22" s="29">
        <f t="shared" si="4"/>
        <v>56</v>
      </c>
      <c r="Q22" s="29">
        <f t="shared" si="5"/>
        <v>0</v>
      </c>
      <c r="R22" s="46"/>
      <c r="S22" s="28"/>
      <c r="T22" s="28"/>
      <c r="U22" s="28"/>
      <c r="V22" s="28"/>
      <c r="W22" s="28"/>
      <c r="X22" s="28"/>
      <c r="Y22" s="28"/>
      <c r="Z22" s="28"/>
    </row>
    <row r="23" spans="1:26" ht="15" customHeight="1">
      <c r="A23" s="111">
        <v>13</v>
      </c>
      <c r="B23" s="68" t="s">
        <v>734</v>
      </c>
      <c r="C23" s="48"/>
      <c r="D23" s="9"/>
      <c r="E23" s="62" t="s">
        <v>728</v>
      </c>
      <c r="F23" s="111"/>
      <c r="G23" s="668">
        <v>57.75</v>
      </c>
      <c r="H23" s="88">
        <v>1</v>
      </c>
      <c r="I23" s="669">
        <v>390</v>
      </c>
      <c r="J23" s="86" t="s">
        <v>2881</v>
      </c>
      <c r="K23" s="41" t="s">
        <v>26</v>
      </c>
      <c r="L23" s="42" t="str">
        <f t="shared" si="0"/>
        <v>390ML</v>
      </c>
      <c r="M23" s="658">
        <f t="shared" si="1"/>
        <v>390</v>
      </c>
      <c r="N23" s="659" t="str">
        <f t="shared" si="2"/>
        <v>390 ML</v>
      </c>
      <c r="O23" s="692">
        <f t="shared" si="3"/>
        <v>57.75</v>
      </c>
      <c r="P23" s="29">
        <f t="shared" si="4"/>
        <v>57.75</v>
      </c>
      <c r="Q23" s="74">
        <f t="shared" si="5"/>
        <v>0</v>
      </c>
      <c r="R23" s="46"/>
      <c r="S23" s="28"/>
      <c r="T23" s="28"/>
      <c r="U23" s="28"/>
      <c r="V23" s="28"/>
      <c r="W23" s="28"/>
      <c r="X23" s="28"/>
      <c r="Y23" s="28"/>
      <c r="Z23" s="28"/>
    </row>
    <row r="24" spans="1:26" ht="15" customHeight="1">
      <c r="A24" s="111">
        <v>14</v>
      </c>
      <c r="B24" s="68" t="s">
        <v>730</v>
      </c>
      <c r="C24" s="48"/>
      <c r="D24" s="9"/>
      <c r="E24" s="68" t="s">
        <v>728</v>
      </c>
      <c r="F24" s="111"/>
      <c r="G24" s="661">
        <v>54</v>
      </c>
      <c r="H24" s="88">
        <v>1</v>
      </c>
      <c r="I24" s="121">
        <v>390</v>
      </c>
      <c r="J24" s="86" t="s">
        <v>2881</v>
      </c>
      <c r="K24" s="41" t="s">
        <v>26</v>
      </c>
      <c r="L24" s="42" t="str">
        <f t="shared" si="0"/>
        <v>390ML</v>
      </c>
      <c r="M24" s="658">
        <f t="shared" si="1"/>
        <v>390</v>
      </c>
      <c r="N24" s="659" t="str">
        <f t="shared" si="2"/>
        <v>390 ML</v>
      </c>
      <c r="O24" s="692">
        <f t="shared" si="3"/>
        <v>54</v>
      </c>
      <c r="P24" s="29">
        <f t="shared" si="4"/>
        <v>54</v>
      </c>
      <c r="Q24" s="29">
        <f t="shared" si="5"/>
        <v>0</v>
      </c>
      <c r="R24" s="28"/>
      <c r="S24" s="28"/>
      <c r="T24" s="28"/>
      <c r="U24" s="28"/>
      <c r="V24" s="28"/>
      <c r="W24" s="28"/>
      <c r="X24" s="28"/>
      <c r="Y24" s="28"/>
      <c r="Z24" s="28"/>
    </row>
    <row r="25" spans="1:26" ht="15" customHeight="1">
      <c r="A25" s="111">
        <v>15</v>
      </c>
      <c r="B25" s="52" t="s">
        <v>769</v>
      </c>
      <c r="C25" s="48"/>
      <c r="D25" s="9"/>
      <c r="E25" s="52" t="s">
        <v>773</v>
      </c>
      <c r="F25" s="111"/>
      <c r="G25" s="760">
        <v>48.7</v>
      </c>
      <c r="H25" s="88">
        <v>4</v>
      </c>
      <c r="I25" s="88">
        <v>400</v>
      </c>
      <c r="J25" s="40" t="s">
        <v>2864</v>
      </c>
      <c r="K25" s="41" t="s">
        <v>26</v>
      </c>
      <c r="L25" s="42" t="str">
        <f t="shared" si="0"/>
        <v>400GRAMS</v>
      </c>
      <c r="M25" s="658">
        <f t="shared" si="1"/>
        <v>1600</v>
      </c>
      <c r="N25" s="659" t="str">
        <f t="shared" si="2"/>
        <v>1600 GRAMS</v>
      </c>
      <c r="O25" s="692">
        <f t="shared" si="3"/>
        <v>194.8</v>
      </c>
      <c r="P25" s="29">
        <f t="shared" si="4"/>
        <v>48.7</v>
      </c>
      <c r="Q25" s="29">
        <f t="shared" si="5"/>
        <v>0</v>
      </c>
      <c r="R25" s="28"/>
      <c r="S25" s="28"/>
      <c r="T25" s="28"/>
      <c r="U25" s="28"/>
      <c r="V25" s="28"/>
      <c r="W25" s="28"/>
      <c r="X25" s="28"/>
      <c r="Y25" s="28"/>
      <c r="Z25" s="28"/>
    </row>
    <row r="26" spans="1:26" ht="15" customHeight="1">
      <c r="A26" s="111">
        <v>16</v>
      </c>
      <c r="B26" s="52" t="s">
        <v>1085</v>
      </c>
      <c r="C26" s="48"/>
      <c r="D26" s="9"/>
      <c r="E26" s="52" t="s">
        <v>3269</v>
      </c>
      <c r="F26" s="111"/>
      <c r="G26" s="764">
        <v>55</v>
      </c>
      <c r="H26" s="88">
        <v>2</v>
      </c>
      <c r="I26" s="88">
        <v>500</v>
      </c>
      <c r="J26" s="88" t="s">
        <v>2864</v>
      </c>
      <c r="K26" s="41" t="s">
        <v>26</v>
      </c>
      <c r="L26" s="42" t="str">
        <f t="shared" si="0"/>
        <v>500GRAMS</v>
      </c>
      <c r="M26" s="658">
        <f t="shared" si="1"/>
        <v>1000</v>
      </c>
      <c r="N26" s="659" t="str">
        <f t="shared" si="2"/>
        <v>1000 GRAMS</v>
      </c>
      <c r="O26" s="692">
        <f t="shared" si="3"/>
        <v>110</v>
      </c>
      <c r="P26" s="29">
        <f t="shared" si="4"/>
        <v>55</v>
      </c>
      <c r="Q26" s="29">
        <f t="shared" si="5"/>
        <v>0</v>
      </c>
      <c r="R26" s="28"/>
      <c r="S26" s="28"/>
      <c r="T26" s="28"/>
      <c r="U26" s="28"/>
      <c r="V26" s="28"/>
      <c r="W26" s="28"/>
      <c r="X26" s="28"/>
      <c r="Y26" s="28"/>
      <c r="Z26" s="28"/>
    </row>
    <row r="27" spans="1:26" ht="15" customHeight="1">
      <c r="A27" s="111">
        <v>17</v>
      </c>
      <c r="B27" s="68" t="s">
        <v>1148</v>
      </c>
      <c r="C27" s="48"/>
      <c r="D27" s="9"/>
      <c r="E27" s="68" t="s">
        <v>1140</v>
      </c>
      <c r="F27" s="111"/>
      <c r="G27" s="760">
        <v>19</v>
      </c>
      <c r="H27" s="88">
        <v>40</v>
      </c>
      <c r="I27" s="88">
        <v>25</v>
      </c>
      <c r="J27" s="88" t="s">
        <v>2864</v>
      </c>
      <c r="K27" s="41" t="s">
        <v>26</v>
      </c>
      <c r="L27" s="42" t="str">
        <f t="shared" si="0"/>
        <v>25GRAMS</v>
      </c>
      <c r="M27" s="658">
        <f t="shared" si="1"/>
        <v>1000</v>
      </c>
      <c r="N27" s="659" t="str">
        <f t="shared" si="2"/>
        <v>1000 GRAMS</v>
      </c>
      <c r="O27" s="692">
        <f t="shared" si="3"/>
        <v>760</v>
      </c>
      <c r="P27" s="29">
        <f t="shared" si="4"/>
        <v>19</v>
      </c>
      <c r="Q27" s="29">
        <f t="shared" si="5"/>
        <v>0</v>
      </c>
      <c r="R27" s="28"/>
      <c r="S27" s="28"/>
      <c r="T27" s="28"/>
      <c r="U27" s="28"/>
      <c r="V27" s="28"/>
      <c r="W27" s="28"/>
      <c r="X27" s="28"/>
      <c r="Y27" s="28"/>
      <c r="Z27" s="28"/>
    </row>
    <row r="28" spans="1:26" ht="15" customHeight="1">
      <c r="A28" s="111">
        <v>18</v>
      </c>
      <c r="B28" s="52" t="s">
        <v>1225</v>
      </c>
      <c r="C28" s="48"/>
      <c r="D28" s="9"/>
      <c r="E28" s="91" t="s">
        <v>1226</v>
      </c>
      <c r="F28" s="111"/>
      <c r="G28" s="760">
        <v>57.4</v>
      </c>
      <c r="H28" s="88">
        <v>5</v>
      </c>
      <c r="I28" s="88">
        <v>500</v>
      </c>
      <c r="J28" s="88" t="s">
        <v>2864</v>
      </c>
      <c r="K28" s="41" t="s">
        <v>26</v>
      </c>
      <c r="L28" s="42" t="str">
        <f t="shared" si="0"/>
        <v>500GRAMS</v>
      </c>
      <c r="M28" s="658">
        <f t="shared" si="1"/>
        <v>2500</v>
      </c>
      <c r="N28" s="659" t="str">
        <f t="shared" si="2"/>
        <v>2500 GRAMS</v>
      </c>
      <c r="O28" s="692">
        <f t="shared" si="3"/>
        <v>287</v>
      </c>
      <c r="P28" s="29">
        <f t="shared" si="4"/>
        <v>57.4</v>
      </c>
      <c r="Q28" s="29">
        <f t="shared" si="5"/>
        <v>0</v>
      </c>
      <c r="R28" s="28"/>
      <c r="S28" s="28"/>
      <c r="T28" s="28"/>
      <c r="U28" s="28"/>
      <c r="V28" s="28"/>
      <c r="W28" s="28"/>
      <c r="X28" s="28"/>
      <c r="Y28" s="28"/>
      <c r="Z28" s="28"/>
    </row>
    <row r="29" spans="1:26" ht="15" customHeight="1">
      <c r="A29" s="111">
        <v>19</v>
      </c>
      <c r="B29" s="68" t="s">
        <v>1811</v>
      </c>
      <c r="C29" s="48"/>
      <c r="D29" s="9"/>
      <c r="E29" s="68" t="s">
        <v>1812</v>
      </c>
      <c r="F29" s="111"/>
      <c r="G29" s="760">
        <v>42</v>
      </c>
      <c r="H29" s="88">
        <v>3</v>
      </c>
      <c r="I29" s="88">
        <v>30</v>
      </c>
      <c r="J29" s="88" t="s">
        <v>2881</v>
      </c>
      <c r="K29" s="41" t="s">
        <v>26</v>
      </c>
      <c r="L29" s="42" t="str">
        <f t="shared" si="0"/>
        <v>30ML</v>
      </c>
      <c r="M29" s="658">
        <f t="shared" si="1"/>
        <v>90</v>
      </c>
      <c r="N29" s="659" t="str">
        <f t="shared" si="2"/>
        <v>90 ML</v>
      </c>
      <c r="O29" s="692">
        <f t="shared" si="3"/>
        <v>126</v>
      </c>
      <c r="P29" s="29">
        <f t="shared" si="4"/>
        <v>42</v>
      </c>
      <c r="Q29" s="29">
        <f t="shared" si="5"/>
        <v>0</v>
      </c>
      <c r="R29" s="28"/>
      <c r="S29" s="28"/>
      <c r="T29" s="28"/>
      <c r="U29" s="28"/>
      <c r="V29" s="28"/>
      <c r="W29" s="28"/>
      <c r="X29" s="28"/>
      <c r="Y29" s="28"/>
      <c r="Z29" s="28"/>
    </row>
    <row r="30" spans="1:26" ht="15" customHeight="1">
      <c r="A30" s="111">
        <v>20</v>
      </c>
      <c r="B30" s="52" t="s">
        <v>1997</v>
      </c>
      <c r="C30" s="48"/>
      <c r="D30" s="525"/>
      <c r="E30" s="52" t="s">
        <v>3298</v>
      </c>
      <c r="F30" s="111"/>
      <c r="G30" s="760">
        <v>210</v>
      </c>
      <c r="H30" s="88">
        <v>1</v>
      </c>
      <c r="I30" s="88">
        <v>2272</v>
      </c>
      <c r="J30" s="88" t="s">
        <v>2864</v>
      </c>
      <c r="K30" s="41" t="s">
        <v>26</v>
      </c>
      <c r="L30" s="42" t="str">
        <f t="shared" si="0"/>
        <v>2272GRAMS</v>
      </c>
      <c r="M30" s="658">
        <f t="shared" si="1"/>
        <v>2272</v>
      </c>
      <c r="N30" s="659" t="str">
        <f t="shared" si="2"/>
        <v>2272 GRAMS</v>
      </c>
      <c r="O30" s="692">
        <f t="shared" si="3"/>
        <v>210</v>
      </c>
      <c r="P30" s="29">
        <f t="shared" si="4"/>
        <v>210</v>
      </c>
      <c r="Q30" s="29">
        <f t="shared" si="5"/>
        <v>0</v>
      </c>
      <c r="R30" s="11"/>
      <c r="S30" s="28"/>
      <c r="T30" s="28"/>
      <c r="U30" s="28"/>
      <c r="V30" s="28"/>
      <c r="W30" s="28"/>
      <c r="X30" s="28"/>
      <c r="Y30" s="28"/>
      <c r="Z30" s="28"/>
    </row>
    <row r="31" spans="1:26" ht="15" customHeight="1">
      <c r="A31" s="111">
        <v>21</v>
      </c>
      <c r="B31" s="52" t="s">
        <v>2250</v>
      </c>
      <c r="C31" s="48"/>
      <c r="D31" s="35"/>
      <c r="E31" s="52" t="s">
        <v>3299</v>
      </c>
      <c r="F31" s="111"/>
      <c r="G31" s="760">
        <v>65</v>
      </c>
      <c r="H31" s="88">
        <v>24</v>
      </c>
      <c r="I31" s="88">
        <v>100</v>
      </c>
      <c r="J31" s="88" t="s">
        <v>2864</v>
      </c>
      <c r="K31" s="41" t="s">
        <v>26</v>
      </c>
      <c r="L31" s="42" t="str">
        <f t="shared" si="0"/>
        <v>100GRAMS</v>
      </c>
      <c r="M31" s="658">
        <f t="shared" si="1"/>
        <v>2400</v>
      </c>
      <c r="N31" s="659" t="str">
        <f t="shared" si="2"/>
        <v>2400 GRAMS</v>
      </c>
      <c r="O31" s="692">
        <f t="shared" si="3"/>
        <v>1560</v>
      </c>
      <c r="P31" s="29">
        <f t="shared" si="4"/>
        <v>65</v>
      </c>
      <c r="Q31" s="109">
        <f t="shared" si="5"/>
        <v>0</v>
      </c>
      <c r="R31" s="11"/>
      <c r="S31" s="28"/>
      <c r="T31" s="28"/>
      <c r="U31" s="28"/>
      <c r="V31" s="28"/>
      <c r="W31" s="28"/>
      <c r="X31" s="28"/>
      <c r="Y31" s="28"/>
      <c r="Z31" s="28"/>
    </row>
    <row r="32" spans="1:26" ht="15" customHeight="1">
      <c r="A32" s="111">
        <v>22</v>
      </c>
      <c r="B32" s="52" t="s">
        <v>2353</v>
      </c>
      <c r="C32" s="48"/>
      <c r="D32" s="9"/>
      <c r="E32" s="149" t="s">
        <v>36</v>
      </c>
      <c r="F32" s="111"/>
      <c r="G32" s="760">
        <v>60</v>
      </c>
      <c r="H32" s="88">
        <v>24</v>
      </c>
      <c r="I32" s="88">
        <v>1000</v>
      </c>
      <c r="J32" s="88" t="s">
        <v>4374</v>
      </c>
      <c r="K32" s="41" t="s">
        <v>26</v>
      </c>
      <c r="L32" s="42" t="str">
        <f t="shared" si="0"/>
        <v>1000KG</v>
      </c>
      <c r="M32" s="658">
        <f t="shared" si="1"/>
        <v>24000</v>
      </c>
      <c r="N32" s="659" t="str">
        <f t="shared" si="2"/>
        <v>24000 KG</v>
      </c>
      <c r="O32" s="692">
        <f t="shared" si="3"/>
        <v>1440</v>
      </c>
      <c r="P32" s="29">
        <f t="shared" si="4"/>
        <v>60</v>
      </c>
      <c r="Q32" s="29">
        <f t="shared" si="5"/>
        <v>0</v>
      </c>
      <c r="R32" s="28"/>
      <c r="S32" s="28"/>
      <c r="T32" s="28"/>
      <c r="U32" s="28"/>
      <c r="V32" s="28"/>
      <c r="W32" s="28"/>
      <c r="X32" s="28"/>
      <c r="Y32" s="28"/>
      <c r="Z32" s="28"/>
    </row>
    <row r="33" spans="1:26" ht="15" customHeight="1">
      <c r="A33" s="111">
        <v>23</v>
      </c>
      <c r="B33" s="89" t="s">
        <v>2368</v>
      </c>
      <c r="C33" s="48"/>
      <c r="D33" s="9"/>
      <c r="E33" s="149" t="s">
        <v>36</v>
      </c>
      <c r="F33" s="111"/>
      <c r="G33" s="670">
        <v>68</v>
      </c>
      <c r="H33" s="88">
        <v>22</v>
      </c>
      <c r="I33" s="88">
        <v>1000</v>
      </c>
      <c r="J33" s="88" t="s">
        <v>4374</v>
      </c>
      <c r="K33" s="41" t="s">
        <v>26</v>
      </c>
      <c r="L33" s="42" t="str">
        <f t="shared" si="0"/>
        <v>1000KG</v>
      </c>
      <c r="M33" s="658">
        <f t="shared" si="1"/>
        <v>22000</v>
      </c>
      <c r="N33" s="659" t="str">
        <f t="shared" si="2"/>
        <v>22000 KG</v>
      </c>
      <c r="O33" s="692">
        <f t="shared" si="3"/>
        <v>1496</v>
      </c>
      <c r="P33" s="29">
        <f t="shared" si="4"/>
        <v>68</v>
      </c>
      <c r="Q33" s="74">
        <f t="shared" si="5"/>
        <v>0</v>
      </c>
      <c r="R33" s="28"/>
      <c r="S33" s="28"/>
      <c r="T33" s="28"/>
      <c r="U33" s="28"/>
      <c r="V33" s="28"/>
      <c r="W33" s="28"/>
      <c r="X33" s="28"/>
      <c r="Y33" s="28"/>
      <c r="Z33" s="28"/>
    </row>
    <row r="34" spans="1:26" ht="15" customHeight="1">
      <c r="A34" s="111">
        <v>24</v>
      </c>
      <c r="B34" s="68" t="s">
        <v>2523</v>
      </c>
      <c r="C34" s="48"/>
      <c r="D34" s="9"/>
      <c r="E34" s="149" t="s">
        <v>2650</v>
      </c>
      <c r="F34" s="111"/>
      <c r="G34" s="670">
        <v>55</v>
      </c>
      <c r="H34" s="88">
        <v>1</v>
      </c>
      <c r="I34" s="88">
        <v>20</v>
      </c>
      <c r="J34" s="88" t="s">
        <v>2881</v>
      </c>
      <c r="K34" s="41" t="s">
        <v>26</v>
      </c>
      <c r="L34" s="42" t="str">
        <f t="shared" si="0"/>
        <v>20ML</v>
      </c>
      <c r="M34" s="658">
        <f t="shared" si="1"/>
        <v>20</v>
      </c>
      <c r="N34" s="659" t="str">
        <f t="shared" si="2"/>
        <v>20 ML</v>
      </c>
      <c r="O34" s="692">
        <f t="shared" si="3"/>
        <v>55</v>
      </c>
      <c r="P34" s="29">
        <f t="shared" si="4"/>
        <v>55</v>
      </c>
      <c r="Q34" s="74">
        <f t="shared" si="5"/>
        <v>0</v>
      </c>
      <c r="R34" s="28"/>
      <c r="S34" s="28"/>
      <c r="T34" s="28"/>
      <c r="U34" s="28"/>
      <c r="V34" s="28"/>
      <c r="W34" s="28"/>
      <c r="X34" s="28"/>
      <c r="Y34" s="28"/>
      <c r="Z34" s="28"/>
    </row>
    <row r="35" spans="1:26" ht="15" customHeight="1">
      <c r="A35" s="111">
        <v>25</v>
      </c>
      <c r="B35" s="116" t="s">
        <v>234</v>
      </c>
      <c r="C35" s="48"/>
      <c r="D35" s="9"/>
      <c r="E35" s="114" t="s">
        <v>235</v>
      </c>
      <c r="F35" s="111"/>
      <c r="G35" s="672">
        <v>380</v>
      </c>
      <c r="H35" s="669">
        <v>6.5</v>
      </c>
      <c r="I35" s="669">
        <v>1000</v>
      </c>
      <c r="J35" s="88" t="s">
        <v>4375</v>
      </c>
      <c r="K35" s="41" t="s">
        <v>26</v>
      </c>
      <c r="L35" s="42" t="str">
        <f t="shared" si="0"/>
        <v>1000KL</v>
      </c>
      <c r="M35" s="658">
        <f t="shared" si="1"/>
        <v>6500</v>
      </c>
      <c r="N35" s="659" t="str">
        <f t="shared" si="2"/>
        <v>6500 KL</v>
      </c>
      <c r="O35" s="692">
        <f t="shared" si="3"/>
        <v>2470</v>
      </c>
      <c r="P35" s="29">
        <f t="shared" si="4"/>
        <v>380</v>
      </c>
      <c r="Q35" s="74">
        <f t="shared" si="5"/>
        <v>0</v>
      </c>
      <c r="R35" s="28"/>
      <c r="S35" s="28"/>
      <c r="T35" s="28"/>
      <c r="U35" s="28"/>
      <c r="V35" s="28"/>
      <c r="W35" s="28"/>
      <c r="X35" s="28"/>
      <c r="Y35" s="28"/>
      <c r="Z35" s="28"/>
    </row>
    <row r="36" spans="1:26" ht="15" customHeight="1">
      <c r="A36" s="111">
        <v>26</v>
      </c>
      <c r="B36" s="33" t="s">
        <v>237</v>
      </c>
      <c r="C36" s="48"/>
      <c r="D36" s="9"/>
      <c r="E36" s="50" t="s">
        <v>235</v>
      </c>
      <c r="F36" s="111"/>
      <c r="G36" s="657">
        <v>380</v>
      </c>
      <c r="H36" s="121">
        <v>20</v>
      </c>
      <c r="I36" s="121">
        <v>1000</v>
      </c>
      <c r="J36" s="88" t="s">
        <v>4375</v>
      </c>
      <c r="K36" s="41" t="s">
        <v>26</v>
      </c>
      <c r="L36" s="42" t="str">
        <f t="shared" si="0"/>
        <v>1000KL</v>
      </c>
      <c r="M36" s="658">
        <f t="shared" si="1"/>
        <v>20000</v>
      </c>
      <c r="N36" s="659" t="str">
        <f t="shared" si="2"/>
        <v>20000 KL</v>
      </c>
      <c r="O36" s="692">
        <f t="shared" si="3"/>
        <v>7600</v>
      </c>
      <c r="P36" s="29">
        <f t="shared" si="4"/>
        <v>380</v>
      </c>
      <c r="Q36" s="29">
        <f t="shared" si="5"/>
        <v>0</v>
      </c>
      <c r="R36" s="28"/>
      <c r="S36" s="28"/>
      <c r="T36" s="28"/>
      <c r="U36" s="28"/>
      <c r="V36" s="28"/>
      <c r="W36" s="28"/>
      <c r="X36" s="28"/>
      <c r="Y36" s="28"/>
      <c r="Z36" s="28"/>
    </row>
    <row r="37" spans="1:26" ht="15" customHeight="1">
      <c r="A37" s="111">
        <v>27</v>
      </c>
      <c r="B37" s="33" t="s">
        <v>1792</v>
      </c>
      <c r="C37" s="48"/>
      <c r="D37" s="9"/>
      <c r="E37" s="50" t="s">
        <v>235</v>
      </c>
      <c r="F37" s="111"/>
      <c r="G37" s="657">
        <v>240</v>
      </c>
      <c r="H37" s="121">
        <v>17</v>
      </c>
      <c r="I37" s="121">
        <v>1000</v>
      </c>
      <c r="J37" s="88" t="s">
        <v>4375</v>
      </c>
      <c r="K37" s="41" t="s">
        <v>26</v>
      </c>
      <c r="L37" s="42" t="str">
        <f t="shared" si="0"/>
        <v>1000KL</v>
      </c>
      <c r="M37" s="658">
        <f t="shared" si="1"/>
        <v>17000</v>
      </c>
      <c r="N37" s="659" t="str">
        <f t="shared" si="2"/>
        <v>17000 KL</v>
      </c>
      <c r="O37" s="692">
        <f t="shared" si="3"/>
        <v>4080</v>
      </c>
      <c r="P37" s="29">
        <f t="shared" si="4"/>
        <v>240</v>
      </c>
      <c r="Q37" s="109">
        <f t="shared" si="5"/>
        <v>0</v>
      </c>
      <c r="R37" s="11"/>
      <c r="S37" s="28"/>
      <c r="T37" s="28"/>
      <c r="U37" s="28"/>
      <c r="V37" s="28"/>
      <c r="W37" s="28"/>
      <c r="X37" s="28"/>
      <c r="Y37" s="28"/>
      <c r="Z37" s="28"/>
    </row>
    <row r="38" spans="1:26" ht="15" customHeight="1">
      <c r="A38" s="111">
        <v>28</v>
      </c>
      <c r="B38" s="52" t="s">
        <v>423</v>
      </c>
      <c r="C38" s="48"/>
      <c r="D38" s="9"/>
      <c r="E38" s="52" t="s">
        <v>424</v>
      </c>
      <c r="F38" s="111"/>
      <c r="G38" s="760">
        <v>12.49</v>
      </c>
      <c r="H38" s="121">
        <v>16</v>
      </c>
      <c r="I38" s="121">
        <v>230</v>
      </c>
      <c r="J38" s="88" t="s">
        <v>2881</v>
      </c>
      <c r="K38" s="41" t="s">
        <v>26</v>
      </c>
      <c r="L38" s="42" t="str">
        <f t="shared" si="0"/>
        <v>230ML</v>
      </c>
      <c r="M38" s="658">
        <f t="shared" si="1"/>
        <v>3680</v>
      </c>
      <c r="N38" s="659" t="str">
        <f t="shared" si="2"/>
        <v>3680 ML</v>
      </c>
      <c r="O38" s="692">
        <f t="shared" si="3"/>
        <v>199.84</v>
      </c>
      <c r="P38" s="29">
        <f t="shared" si="4"/>
        <v>12.49</v>
      </c>
      <c r="Q38" s="74">
        <f t="shared" si="5"/>
        <v>0</v>
      </c>
      <c r="R38" s="28"/>
      <c r="S38" s="28"/>
      <c r="T38" s="28"/>
      <c r="U38" s="28"/>
      <c r="V38" s="28"/>
      <c r="W38" s="28"/>
      <c r="X38" s="28"/>
      <c r="Y38" s="28"/>
      <c r="Z38" s="28"/>
    </row>
    <row r="39" spans="1:26" ht="15" customHeight="1">
      <c r="A39" s="111">
        <v>29</v>
      </c>
      <c r="B39" s="33" t="s">
        <v>428</v>
      </c>
      <c r="C39" s="48"/>
      <c r="D39" s="9"/>
      <c r="E39" s="50" t="s">
        <v>424</v>
      </c>
      <c r="F39" s="111"/>
      <c r="G39" s="657">
        <v>12.54</v>
      </c>
      <c r="H39" s="121">
        <v>18</v>
      </c>
      <c r="I39" s="121">
        <v>230</v>
      </c>
      <c r="J39" s="88" t="s">
        <v>2881</v>
      </c>
      <c r="K39" s="41" t="s">
        <v>26</v>
      </c>
      <c r="L39" s="42" t="str">
        <f t="shared" si="0"/>
        <v>230ML</v>
      </c>
      <c r="M39" s="658">
        <f t="shared" si="1"/>
        <v>4140</v>
      </c>
      <c r="N39" s="659" t="str">
        <f t="shared" si="2"/>
        <v>4140 ML</v>
      </c>
      <c r="O39" s="692">
        <f t="shared" si="3"/>
        <v>225.71999999999997</v>
      </c>
      <c r="P39" s="29">
        <f t="shared" si="4"/>
        <v>12.54</v>
      </c>
      <c r="Q39" s="29">
        <f t="shared" si="5"/>
        <v>0</v>
      </c>
      <c r="R39" s="28"/>
      <c r="S39" s="28"/>
      <c r="T39" s="28"/>
      <c r="U39" s="28"/>
      <c r="V39" s="28"/>
      <c r="W39" s="28"/>
      <c r="X39" s="28"/>
      <c r="Y39" s="28"/>
      <c r="Z39" s="28"/>
    </row>
    <row r="40" spans="1:26" ht="15" customHeight="1">
      <c r="A40" s="111">
        <v>30</v>
      </c>
      <c r="B40" s="68" t="s">
        <v>3300</v>
      </c>
      <c r="C40" s="48"/>
      <c r="D40" s="9"/>
      <c r="E40" s="68" t="s">
        <v>3301</v>
      </c>
      <c r="F40" s="111"/>
      <c r="G40" s="760">
        <v>63</v>
      </c>
      <c r="H40" s="121">
        <v>51</v>
      </c>
      <c r="I40" s="88">
        <v>1.5</v>
      </c>
      <c r="J40" s="121" t="s">
        <v>4376</v>
      </c>
      <c r="K40" s="41" t="s">
        <v>26</v>
      </c>
      <c r="L40" s="42" t="str">
        <f t="shared" si="0"/>
        <v>1.5LITERS</v>
      </c>
      <c r="M40" s="658">
        <f t="shared" si="1"/>
        <v>76.5</v>
      </c>
      <c r="N40" s="659" t="str">
        <f t="shared" si="2"/>
        <v>76.5 LITERS</v>
      </c>
      <c r="O40" s="692">
        <f t="shared" si="3"/>
        <v>3213</v>
      </c>
      <c r="P40" s="29">
        <f t="shared" si="4"/>
        <v>63</v>
      </c>
      <c r="Q40" s="29">
        <f t="shared" si="5"/>
        <v>0</v>
      </c>
      <c r="R40" s="28"/>
      <c r="S40" s="28"/>
      <c r="T40" s="28"/>
      <c r="U40" s="28"/>
      <c r="V40" s="28"/>
      <c r="W40" s="28"/>
      <c r="X40" s="28"/>
      <c r="Y40" s="28"/>
      <c r="Z40" s="28"/>
    </row>
    <row r="41" spans="1:26" ht="15" customHeight="1">
      <c r="A41" s="111">
        <v>31</v>
      </c>
      <c r="B41" s="68" t="s">
        <v>691</v>
      </c>
      <c r="C41" s="48"/>
      <c r="D41" s="9"/>
      <c r="E41" s="574" t="s">
        <v>2657</v>
      </c>
      <c r="F41" s="111"/>
      <c r="G41" s="760">
        <v>22.16</v>
      </c>
      <c r="H41" s="88">
        <v>4</v>
      </c>
      <c r="I41" s="88">
        <v>180</v>
      </c>
      <c r="J41" s="40" t="s">
        <v>2881</v>
      </c>
      <c r="K41" s="41" t="s">
        <v>26</v>
      </c>
      <c r="L41" s="42" t="str">
        <f t="shared" si="0"/>
        <v>180ML</v>
      </c>
      <c r="M41" s="658">
        <f t="shared" si="1"/>
        <v>720</v>
      </c>
      <c r="N41" s="659" t="str">
        <f t="shared" si="2"/>
        <v>720 ML</v>
      </c>
      <c r="O41" s="692">
        <f t="shared" si="3"/>
        <v>88.64</v>
      </c>
      <c r="P41" s="29">
        <f t="shared" si="4"/>
        <v>22.16</v>
      </c>
      <c r="Q41" s="74">
        <f t="shared" si="5"/>
        <v>0</v>
      </c>
      <c r="R41" s="28"/>
      <c r="S41" s="28"/>
      <c r="T41" s="28"/>
      <c r="U41" s="28"/>
      <c r="V41" s="28"/>
      <c r="W41" s="28"/>
      <c r="X41" s="28"/>
      <c r="Y41" s="28"/>
      <c r="Z41" s="28"/>
    </row>
    <row r="42" spans="1:26" ht="15" customHeight="1">
      <c r="A42" s="111">
        <v>32</v>
      </c>
      <c r="B42" s="52" t="s">
        <v>1019</v>
      </c>
      <c r="C42" s="48"/>
      <c r="D42" s="9"/>
      <c r="E42" s="52" t="s">
        <v>3302</v>
      </c>
      <c r="F42" s="111"/>
      <c r="G42" s="760">
        <v>99</v>
      </c>
      <c r="H42" s="88">
        <v>1</v>
      </c>
      <c r="I42" s="88">
        <v>1000</v>
      </c>
      <c r="J42" s="40" t="s">
        <v>4376</v>
      </c>
      <c r="K42" s="41" t="s">
        <v>26</v>
      </c>
      <c r="L42" s="42" t="str">
        <f t="shared" si="0"/>
        <v>1000LITERS</v>
      </c>
      <c r="M42" s="658">
        <f t="shared" si="1"/>
        <v>1000</v>
      </c>
      <c r="N42" s="659" t="str">
        <f t="shared" si="2"/>
        <v>1000 LITERS</v>
      </c>
      <c r="O42" s="692">
        <f t="shared" si="3"/>
        <v>99</v>
      </c>
      <c r="P42" s="29">
        <f t="shared" si="4"/>
        <v>99</v>
      </c>
      <c r="Q42" s="74">
        <f t="shared" si="5"/>
        <v>0</v>
      </c>
      <c r="R42" s="28"/>
      <c r="S42" s="28"/>
      <c r="T42" s="28"/>
      <c r="U42" s="28"/>
      <c r="V42" s="28"/>
      <c r="W42" s="28"/>
      <c r="X42" s="28"/>
      <c r="Y42" s="28"/>
      <c r="Z42" s="28"/>
    </row>
    <row r="43" spans="1:26" ht="15" customHeight="1">
      <c r="A43" s="111">
        <v>33</v>
      </c>
      <c r="B43" s="68" t="s">
        <v>1290</v>
      </c>
      <c r="C43" s="48"/>
      <c r="D43" s="48"/>
      <c r="E43" s="68" t="s">
        <v>1292</v>
      </c>
      <c r="F43" s="111"/>
      <c r="G43" s="760">
        <v>25.44</v>
      </c>
      <c r="H43" s="88">
        <v>39</v>
      </c>
      <c r="I43" s="88">
        <v>500</v>
      </c>
      <c r="J43" s="40" t="s">
        <v>2881</v>
      </c>
      <c r="K43" s="41" t="s">
        <v>26</v>
      </c>
      <c r="L43" s="42" t="str">
        <f t="shared" si="0"/>
        <v>500ML</v>
      </c>
      <c r="M43" s="658">
        <f t="shared" si="1"/>
        <v>19500</v>
      </c>
      <c r="N43" s="659" t="str">
        <f t="shared" si="2"/>
        <v>19500 ML</v>
      </c>
      <c r="O43" s="692">
        <f t="shared" si="3"/>
        <v>992.16000000000008</v>
      </c>
      <c r="P43" s="29">
        <f t="shared" si="4"/>
        <v>25.44</v>
      </c>
      <c r="Q43" s="74">
        <f t="shared" si="5"/>
        <v>0</v>
      </c>
      <c r="R43" s="28"/>
      <c r="S43" s="28"/>
      <c r="T43" s="28"/>
      <c r="U43" s="28"/>
      <c r="V43" s="28"/>
      <c r="W43" s="28"/>
      <c r="X43" s="28"/>
      <c r="Y43" s="28"/>
      <c r="Z43" s="28"/>
    </row>
    <row r="44" spans="1:26" ht="15" customHeight="1">
      <c r="A44" s="111">
        <v>34</v>
      </c>
      <c r="B44" s="68" t="s">
        <v>1290</v>
      </c>
      <c r="C44" s="48"/>
      <c r="D44" s="48"/>
      <c r="E44" s="68" t="s">
        <v>1291</v>
      </c>
      <c r="F44" s="111"/>
      <c r="G44" s="670">
        <v>20.75</v>
      </c>
      <c r="H44" s="88">
        <v>221</v>
      </c>
      <c r="I44" s="88">
        <v>350</v>
      </c>
      <c r="J44" s="40" t="s">
        <v>2881</v>
      </c>
      <c r="K44" s="41" t="s">
        <v>26</v>
      </c>
      <c r="L44" s="42" t="str">
        <f t="shared" si="0"/>
        <v>350ML</v>
      </c>
      <c r="M44" s="658">
        <f t="shared" si="1"/>
        <v>77350</v>
      </c>
      <c r="N44" s="659" t="str">
        <f t="shared" si="2"/>
        <v>77350 ML</v>
      </c>
      <c r="O44" s="692">
        <f t="shared" si="3"/>
        <v>4585.75</v>
      </c>
      <c r="P44" s="29">
        <f t="shared" si="4"/>
        <v>20.75</v>
      </c>
      <c r="Q44" s="29">
        <f t="shared" si="5"/>
        <v>0</v>
      </c>
      <c r="R44" s="28"/>
      <c r="S44" s="28"/>
      <c r="T44" s="28"/>
      <c r="U44" s="28"/>
      <c r="V44" s="28"/>
      <c r="W44" s="28"/>
      <c r="X44" s="28"/>
      <c r="Y44" s="28"/>
      <c r="Z44" s="28"/>
    </row>
    <row r="45" spans="1:26" ht="15" customHeight="1">
      <c r="A45" s="111">
        <v>35</v>
      </c>
      <c r="B45" s="52" t="s">
        <v>1613</v>
      </c>
      <c r="C45" s="48"/>
      <c r="D45" s="48"/>
      <c r="E45" s="52" t="s">
        <v>1622</v>
      </c>
      <c r="F45" s="111"/>
      <c r="G45" s="670">
        <v>9.08</v>
      </c>
      <c r="H45" s="88">
        <v>243</v>
      </c>
      <c r="I45" s="88">
        <v>350</v>
      </c>
      <c r="J45" s="40" t="s">
        <v>2881</v>
      </c>
      <c r="K45" s="41" t="s">
        <v>26</v>
      </c>
      <c r="L45" s="42" t="str">
        <f t="shared" si="0"/>
        <v>350ML</v>
      </c>
      <c r="M45" s="658">
        <f t="shared" si="1"/>
        <v>85050</v>
      </c>
      <c r="N45" s="659" t="str">
        <f t="shared" si="2"/>
        <v>85050 ML</v>
      </c>
      <c r="O45" s="692">
        <f t="shared" si="3"/>
        <v>2206.44</v>
      </c>
      <c r="P45" s="29">
        <f t="shared" si="4"/>
        <v>9.08</v>
      </c>
      <c r="Q45" s="109">
        <f t="shared" si="5"/>
        <v>0</v>
      </c>
      <c r="R45" s="11"/>
      <c r="S45" s="28"/>
      <c r="T45" s="28"/>
      <c r="U45" s="28"/>
      <c r="V45" s="28"/>
      <c r="W45" s="28"/>
      <c r="X45" s="28"/>
      <c r="Y45" s="28"/>
      <c r="Z45" s="28"/>
    </row>
    <row r="46" spans="1:26" ht="15" customHeight="1">
      <c r="A46" s="111">
        <v>36</v>
      </c>
      <c r="B46" s="52" t="s">
        <v>1613</v>
      </c>
      <c r="C46" s="48"/>
      <c r="D46" s="48"/>
      <c r="E46" s="52" t="s">
        <v>1621</v>
      </c>
      <c r="F46" s="111"/>
      <c r="G46" s="760">
        <v>7.85</v>
      </c>
      <c r="H46" s="160">
        <v>420</v>
      </c>
      <c r="I46" s="88">
        <v>500</v>
      </c>
      <c r="J46" s="40" t="s">
        <v>2881</v>
      </c>
      <c r="K46" s="41" t="s">
        <v>26</v>
      </c>
      <c r="L46" s="42" t="str">
        <f t="shared" si="0"/>
        <v>500ML</v>
      </c>
      <c r="M46" s="658">
        <f t="shared" si="1"/>
        <v>210000</v>
      </c>
      <c r="N46" s="659" t="str">
        <f t="shared" si="2"/>
        <v>210000 ML</v>
      </c>
      <c r="O46" s="692">
        <f t="shared" si="3"/>
        <v>3297</v>
      </c>
      <c r="P46" s="29">
        <f t="shared" si="4"/>
        <v>7.85</v>
      </c>
      <c r="Q46" s="29">
        <f t="shared" si="5"/>
        <v>0</v>
      </c>
      <c r="R46" s="28"/>
      <c r="S46" s="28"/>
      <c r="T46" s="28"/>
      <c r="U46" s="28"/>
      <c r="V46" s="28"/>
      <c r="W46" s="28"/>
      <c r="X46" s="28"/>
      <c r="Y46" s="28"/>
      <c r="Z46" s="28"/>
    </row>
    <row r="47" spans="1:26" ht="15" customHeight="1">
      <c r="A47" s="111">
        <v>37</v>
      </c>
      <c r="B47" s="52" t="s">
        <v>1633</v>
      </c>
      <c r="C47" s="48"/>
      <c r="D47" s="48"/>
      <c r="E47" s="116" t="s">
        <v>1634</v>
      </c>
      <c r="F47" s="111"/>
      <c r="G47" s="670">
        <v>14.33</v>
      </c>
      <c r="H47" s="88">
        <v>12</v>
      </c>
      <c r="I47" s="88">
        <v>250</v>
      </c>
      <c r="J47" s="40" t="s">
        <v>2881</v>
      </c>
      <c r="K47" s="41" t="s">
        <v>26</v>
      </c>
      <c r="L47" s="42" t="str">
        <f t="shared" si="0"/>
        <v>250ML</v>
      </c>
      <c r="M47" s="658">
        <f t="shared" si="1"/>
        <v>3000</v>
      </c>
      <c r="N47" s="659" t="str">
        <f t="shared" si="2"/>
        <v>3000 ML</v>
      </c>
      <c r="O47" s="692">
        <f t="shared" si="3"/>
        <v>171.96</v>
      </c>
      <c r="P47" s="29">
        <f t="shared" si="4"/>
        <v>14.33</v>
      </c>
      <c r="Q47" s="109">
        <f t="shared" si="5"/>
        <v>0</v>
      </c>
      <c r="R47" s="11"/>
      <c r="S47" s="28"/>
      <c r="T47" s="28"/>
      <c r="U47" s="28"/>
      <c r="V47" s="28"/>
      <c r="W47" s="28"/>
      <c r="X47" s="28"/>
      <c r="Y47" s="28"/>
      <c r="Z47" s="28"/>
    </row>
    <row r="48" spans="1:26" ht="15" customHeight="1">
      <c r="A48" s="111">
        <v>38</v>
      </c>
      <c r="B48" s="33" t="s">
        <v>1675</v>
      </c>
      <c r="C48" s="48"/>
      <c r="D48" s="48"/>
      <c r="E48" s="116" t="s">
        <v>424</v>
      </c>
      <c r="F48" s="111"/>
      <c r="G48" s="670">
        <v>16.079999999999998</v>
      </c>
      <c r="H48" s="88">
        <v>12</v>
      </c>
      <c r="I48" s="88">
        <v>290</v>
      </c>
      <c r="J48" s="40" t="s">
        <v>2881</v>
      </c>
      <c r="K48" s="41" t="s">
        <v>26</v>
      </c>
      <c r="L48" s="42" t="str">
        <f t="shared" si="0"/>
        <v>290ML</v>
      </c>
      <c r="M48" s="658">
        <f t="shared" si="1"/>
        <v>3480</v>
      </c>
      <c r="N48" s="659" t="str">
        <f t="shared" si="2"/>
        <v>3480 ML</v>
      </c>
      <c r="O48" s="692">
        <f t="shared" si="3"/>
        <v>192.95999999999998</v>
      </c>
      <c r="P48" s="29">
        <f t="shared" si="4"/>
        <v>16.079999999999998</v>
      </c>
      <c r="Q48" s="29">
        <f t="shared" si="5"/>
        <v>0</v>
      </c>
      <c r="R48" s="28"/>
      <c r="S48" s="28"/>
      <c r="T48" s="28"/>
      <c r="U48" s="28"/>
      <c r="V48" s="28"/>
      <c r="W48" s="28"/>
      <c r="X48" s="28"/>
      <c r="Y48" s="28"/>
      <c r="Z48" s="28"/>
    </row>
    <row r="49" spans="1:26" ht="15" customHeight="1">
      <c r="A49" s="111">
        <v>39</v>
      </c>
      <c r="B49" s="68" t="s">
        <v>1919</v>
      </c>
      <c r="C49" s="48"/>
      <c r="D49" s="48"/>
      <c r="E49" s="116" t="s">
        <v>1035</v>
      </c>
      <c r="F49" s="111"/>
      <c r="G49" s="670">
        <v>136</v>
      </c>
      <c r="H49" s="88">
        <v>2</v>
      </c>
      <c r="I49" s="88"/>
      <c r="J49" s="40"/>
      <c r="K49" s="41" t="s">
        <v>26</v>
      </c>
      <c r="L49" s="42" t="str">
        <f t="shared" si="0"/>
        <v/>
      </c>
      <c r="M49" s="658">
        <f t="shared" si="1"/>
        <v>0</v>
      </c>
      <c r="N49" s="659" t="str">
        <f t="shared" si="2"/>
        <v xml:space="preserve">0 </v>
      </c>
      <c r="O49" s="692">
        <f t="shared" si="3"/>
        <v>272</v>
      </c>
      <c r="P49" s="29">
        <f t="shared" si="4"/>
        <v>136</v>
      </c>
      <c r="Q49" s="109">
        <f t="shared" si="5"/>
        <v>0</v>
      </c>
      <c r="R49" s="11"/>
      <c r="S49" s="28"/>
      <c r="T49" s="28"/>
      <c r="U49" s="28"/>
      <c r="V49" s="28"/>
      <c r="W49" s="28"/>
      <c r="X49" s="28"/>
      <c r="Y49" s="28"/>
      <c r="Z49" s="28"/>
    </row>
    <row r="50" spans="1:26" ht="15" customHeight="1">
      <c r="A50" s="111">
        <v>40</v>
      </c>
      <c r="B50" s="52" t="s">
        <v>2120</v>
      </c>
      <c r="C50" s="48"/>
      <c r="D50" s="48"/>
      <c r="E50" s="91" t="s">
        <v>1634</v>
      </c>
      <c r="F50" s="111"/>
      <c r="G50" s="670">
        <v>32.840000000000003</v>
      </c>
      <c r="H50" s="88">
        <v>15</v>
      </c>
      <c r="I50" s="88">
        <v>320</v>
      </c>
      <c r="J50" s="40" t="s">
        <v>2881</v>
      </c>
      <c r="K50" s="41" t="s">
        <v>26</v>
      </c>
      <c r="L50" s="42" t="str">
        <f t="shared" si="0"/>
        <v>320ML</v>
      </c>
      <c r="M50" s="658">
        <f t="shared" si="1"/>
        <v>4800</v>
      </c>
      <c r="N50" s="659" t="str">
        <f t="shared" si="2"/>
        <v>4800 ML</v>
      </c>
      <c r="O50" s="692">
        <f t="shared" si="3"/>
        <v>492.6</v>
      </c>
      <c r="P50" s="29">
        <f t="shared" si="4"/>
        <v>32.840000000000003</v>
      </c>
      <c r="Q50" s="29">
        <f t="shared" si="5"/>
        <v>0</v>
      </c>
      <c r="R50" s="28"/>
      <c r="S50" s="28"/>
      <c r="T50" s="28"/>
      <c r="U50" s="28"/>
      <c r="V50" s="28"/>
      <c r="W50" s="28"/>
      <c r="X50" s="28"/>
      <c r="Y50" s="28"/>
      <c r="Z50" s="28"/>
    </row>
    <row r="51" spans="1:26" ht="15" customHeight="1">
      <c r="A51" s="111">
        <v>41</v>
      </c>
      <c r="B51" s="68" t="s">
        <v>2125</v>
      </c>
      <c r="C51" s="48"/>
      <c r="D51" s="48"/>
      <c r="E51" s="344" t="s">
        <v>1634</v>
      </c>
      <c r="F51" s="111"/>
      <c r="G51" s="670">
        <v>63</v>
      </c>
      <c r="H51" s="88">
        <v>14</v>
      </c>
      <c r="I51" s="88">
        <v>1.5</v>
      </c>
      <c r="J51" s="88" t="s">
        <v>4376</v>
      </c>
      <c r="K51" s="41" t="s">
        <v>26</v>
      </c>
      <c r="L51" s="42" t="str">
        <f t="shared" si="0"/>
        <v>1.5LITERS</v>
      </c>
      <c r="M51" s="658">
        <f t="shared" si="1"/>
        <v>21</v>
      </c>
      <c r="N51" s="659" t="str">
        <f t="shared" si="2"/>
        <v>21 LITERS</v>
      </c>
      <c r="O51" s="692">
        <f t="shared" si="3"/>
        <v>882</v>
      </c>
      <c r="P51" s="29">
        <f t="shared" si="4"/>
        <v>63</v>
      </c>
      <c r="Q51" s="29">
        <f t="shared" si="5"/>
        <v>0</v>
      </c>
      <c r="R51" s="11"/>
      <c r="S51" s="28"/>
      <c r="T51" s="28"/>
      <c r="U51" s="28"/>
      <c r="V51" s="28"/>
      <c r="W51" s="28"/>
      <c r="X51" s="28"/>
      <c r="Y51" s="28"/>
      <c r="Z51" s="28"/>
    </row>
    <row r="52" spans="1:26" ht="15" customHeight="1">
      <c r="A52" s="111">
        <v>42</v>
      </c>
      <c r="B52" s="68" t="s">
        <v>2317</v>
      </c>
      <c r="C52" s="48"/>
      <c r="D52" s="48"/>
      <c r="E52" s="116" t="s">
        <v>1634</v>
      </c>
      <c r="F52" s="111"/>
      <c r="G52" s="670">
        <v>63</v>
      </c>
      <c r="H52" s="88">
        <v>12</v>
      </c>
      <c r="I52" s="88">
        <v>1.5</v>
      </c>
      <c r="J52" s="88" t="s">
        <v>4376</v>
      </c>
      <c r="K52" s="41" t="s">
        <v>26</v>
      </c>
      <c r="L52" s="42" t="str">
        <f t="shared" si="0"/>
        <v>1.5LITERS</v>
      </c>
      <c r="M52" s="658">
        <f t="shared" si="1"/>
        <v>18</v>
      </c>
      <c r="N52" s="659" t="str">
        <f t="shared" si="2"/>
        <v>18 LITERS</v>
      </c>
      <c r="O52" s="692">
        <f t="shared" si="3"/>
        <v>756</v>
      </c>
      <c r="P52" s="29">
        <f t="shared" si="4"/>
        <v>63</v>
      </c>
      <c r="Q52" s="109">
        <f t="shared" si="5"/>
        <v>0</v>
      </c>
      <c r="R52" s="11"/>
      <c r="S52" s="28"/>
      <c r="T52" s="28"/>
      <c r="U52" s="28"/>
      <c r="V52" s="28"/>
      <c r="W52" s="28"/>
      <c r="X52" s="28"/>
      <c r="Y52" s="28"/>
      <c r="Z52" s="28"/>
    </row>
    <row r="53" spans="1:26" ht="15" customHeight="1">
      <c r="A53" s="111">
        <v>43</v>
      </c>
      <c r="B53" s="33" t="s">
        <v>224</v>
      </c>
      <c r="C53" s="48"/>
      <c r="D53" s="48"/>
      <c r="E53" s="50" t="s">
        <v>80</v>
      </c>
      <c r="F53" s="111"/>
      <c r="G53" s="670">
        <v>11.1</v>
      </c>
      <c r="H53" s="88">
        <v>2</v>
      </c>
      <c r="I53" s="88">
        <v>33</v>
      </c>
      <c r="J53" s="88" t="s">
        <v>2864</v>
      </c>
      <c r="K53" s="41" t="s">
        <v>26</v>
      </c>
      <c r="L53" s="42" t="str">
        <f t="shared" si="0"/>
        <v>33GRAMS</v>
      </c>
      <c r="M53" s="658">
        <f t="shared" si="1"/>
        <v>66</v>
      </c>
      <c r="N53" s="659" t="str">
        <f t="shared" si="2"/>
        <v>66 GRAMS</v>
      </c>
      <c r="O53" s="692">
        <f t="shared" si="3"/>
        <v>22.2</v>
      </c>
      <c r="P53" s="29">
        <f t="shared" si="4"/>
        <v>11.1</v>
      </c>
      <c r="Q53" s="109">
        <f t="shared" si="5"/>
        <v>0</v>
      </c>
      <c r="R53" s="11"/>
      <c r="S53" s="28"/>
      <c r="T53" s="28"/>
      <c r="U53" s="28"/>
      <c r="V53" s="28"/>
      <c r="W53" s="28"/>
      <c r="X53" s="28"/>
      <c r="Y53" s="28"/>
      <c r="Z53" s="28"/>
    </row>
    <row r="54" spans="1:26" ht="15" customHeight="1">
      <c r="A54" s="111">
        <v>44</v>
      </c>
      <c r="B54" s="33" t="s">
        <v>1315</v>
      </c>
      <c r="C54" s="48"/>
      <c r="D54" s="48"/>
      <c r="E54" s="50" t="s">
        <v>384</v>
      </c>
      <c r="F54" s="111"/>
      <c r="G54" s="670">
        <v>7.7</v>
      </c>
      <c r="H54" s="88">
        <v>18</v>
      </c>
      <c r="I54" s="88">
        <v>30</v>
      </c>
      <c r="J54" s="88" t="s">
        <v>2864</v>
      </c>
      <c r="K54" s="41" t="s">
        <v>26</v>
      </c>
      <c r="L54" s="42" t="str">
        <f t="shared" si="0"/>
        <v>30GRAMS</v>
      </c>
      <c r="M54" s="658">
        <f t="shared" si="1"/>
        <v>540</v>
      </c>
      <c r="N54" s="659" t="str">
        <f t="shared" si="2"/>
        <v>540 GRAMS</v>
      </c>
      <c r="O54" s="692">
        <f t="shared" si="3"/>
        <v>138.6</v>
      </c>
      <c r="P54" s="29">
        <f t="shared" si="4"/>
        <v>7.6999999999999993</v>
      </c>
      <c r="Q54" s="109">
        <f t="shared" si="5"/>
        <v>0</v>
      </c>
      <c r="R54" s="11"/>
      <c r="S54" s="28"/>
      <c r="T54" s="28"/>
      <c r="U54" s="28"/>
      <c r="V54" s="28"/>
      <c r="W54" s="28"/>
      <c r="X54" s="28"/>
      <c r="Y54" s="28"/>
      <c r="Z54" s="28"/>
    </row>
    <row r="55" spans="1:26" ht="15" customHeight="1">
      <c r="A55" s="111">
        <v>45</v>
      </c>
      <c r="B55" s="33" t="s">
        <v>365</v>
      </c>
      <c r="C55" s="48"/>
      <c r="D55" s="139"/>
      <c r="E55" s="50" t="s">
        <v>366</v>
      </c>
      <c r="F55" s="111"/>
      <c r="G55" s="670">
        <v>840</v>
      </c>
      <c r="H55" s="88">
        <v>4</v>
      </c>
      <c r="I55" s="88">
        <v>1000</v>
      </c>
      <c r="J55" s="88" t="s">
        <v>4374</v>
      </c>
      <c r="K55" s="41" t="s">
        <v>26</v>
      </c>
      <c r="L55" s="42" t="str">
        <f t="shared" si="0"/>
        <v>1000KG</v>
      </c>
      <c r="M55" s="658">
        <f t="shared" si="1"/>
        <v>4000</v>
      </c>
      <c r="N55" s="659" t="str">
        <f t="shared" si="2"/>
        <v>4000 KG</v>
      </c>
      <c r="O55" s="692">
        <f t="shared" si="3"/>
        <v>3360</v>
      </c>
      <c r="P55" s="29">
        <f t="shared" si="4"/>
        <v>840</v>
      </c>
      <c r="Q55" s="109">
        <f t="shared" si="5"/>
        <v>0</v>
      </c>
      <c r="R55" s="11"/>
      <c r="S55" s="28"/>
      <c r="T55" s="28"/>
      <c r="U55" s="28"/>
      <c r="V55" s="28"/>
      <c r="W55" s="28"/>
      <c r="X55" s="28"/>
      <c r="Y55" s="28"/>
      <c r="Z55" s="28"/>
    </row>
    <row r="56" spans="1:26" ht="15" customHeight="1">
      <c r="A56" s="111">
        <v>46</v>
      </c>
      <c r="B56" s="68" t="s">
        <v>383</v>
      </c>
      <c r="C56" s="48"/>
      <c r="D56" s="139"/>
      <c r="E56" s="50" t="s">
        <v>384</v>
      </c>
      <c r="F56" s="111"/>
      <c r="G56" s="670">
        <v>7.7</v>
      </c>
      <c r="H56" s="88">
        <v>15</v>
      </c>
      <c r="I56" s="88">
        <v>25.5</v>
      </c>
      <c r="J56" s="88" t="s">
        <v>2864</v>
      </c>
      <c r="K56" s="41" t="s">
        <v>26</v>
      </c>
      <c r="L56" s="42" t="str">
        <f t="shared" si="0"/>
        <v>25.5GRAMS</v>
      </c>
      <c r="M56" s="658">
        <f t="shared" si="1"/>
        <v>382.5</v>
      </c>
      <c r="N56" s="659" t="str">
        <f t="shared" si="2"/>
        <v>382.5 GRAMS</v>
      </c>
      <c r="O56" s="692">
        <f t="shared" si="3"/>
        <v>115.5</v>
      </c>
      <c r="P56" s="29">
        <f t="shared" si="4"/>
        <v>7.7</v>
      </c>
      <c r="Q56" s="29">
        <f t="shared" si="5"/>
        <v>0</v>
      </c>
      <c r="R56" s="11"/>
      <c r="S56" s="28"/>
      <c r="T56" s="28"/>
      <c r="U56" s="28"/>
      <c r="V56" s="28"/>
      <c r="W56" s="28"/>
      <c r="X56" s="28"/>
      <c r="Y56" s="28"/>
      <c r="Z56" s="28"/>
    </row>
    <row r="57" spans="1:26" ht="15" customHeight="1">
      <c r="A57" s="111">
        <v>47</v>
      </c>
      <c r="B57" s="68" t="s">
        <v>668</v>
      </c>
      <c r="C57" s="48"/>
      <c r="D57" s="139"/>
      <c r="E57" s="50" t="s">
        <v>672</v>
      </c>
      <c r="F57" s="111"/>
      <c r="G57" s="670">
        <v>2.75</v>
      </c>
      <c r="H57" s="88">
        <v>40</v>
      </c>
      <c r="I57" s="88">
        <v>1.9</v>
      </c>
      <c r="J57" s="88" t="s">
        <v>4377</v>
      </c>
      <c r="K57" s="41" t="s">
        <v>26</v>
      </c>
      <c r="L57" s="42" t="str">
        <f t="shared" si="0"/>
        <v>1.9 GRAMS</v>
      </c>
      <c r="M57" s="658">
        <f t="shared" si="1"/>
        <v>76</v>
      </c>
      <c r="N57" s="659" t="str">
        <f t="shared" si="2"/>
        <v>76  GRAMS</v>
      </c>
      <c r="O57" s="692">
        <f t="shared" si="3"/>
        <v>110</v>
      </c>
      <c r="P57" s="29">
        <f t="shared" si="4"/>
        <v>2.75</v>
      </c>
      <c r="Q57" s="29">
        <f t="shared" si="5"/>
        <v>0</v>
      </c>
      <c r="R57" s="28"/>
      <c r="S57" s="28"/>
      <c r="T57" s="28"/>
      <c r="U57" s="28"/>
      <c r="V57" s="28"/>
      <c r="W57" s="28"/>
      <c r="X57" s="28"/>
      <c r="Y57" s="28"/>
      <c r="Z57" s="28"/>
    </row>
    <row r="58" spans="1:26" ht="15" customHeight="1">
      <c r="A58" s="111">
        <v>48</v>
      </c>
      <c r="B58" s="68" t="s">
        <v>680</v>
      </c>
      <c r="C58" s="48"/>
      <c r="D58" s="139"/>
      <c r="E58" s="50" t="s">
        <v>80</v>
      </c>
      <c r="F58" s="111"/>
      <c r="G58" s="670">
        <v>1.96</v>
      </c>
      <c r="H58" s="88">
        <v>528</v>
      </c>
      <c r="I58" s="88">
        <v>5</v>
      </c>
      <c r="J58" s="88" t="s">
        <v>2864</v>
      </c>
      <c r="K58" s="41" t="s">
        <v>26</v>
      </c>
      <c r="L58" s="42" t="str">
        <f t="shared" si="0"/>
        <v>5GRAMS</v>
      </c>
      <c r="M58" s="658">
        <f t="shared" si="1"/>
        <v>2640</v>
      </c>
      <c r="N58" s="659" t="str">
        <f t="shared" si="2"/>
        <v>2640 GRAMS</v>
      </c>
      <c r="O58" s="692">
        <f t="shared" si="3"/>
        <v>1034.8799999999999</v>
      </c>
      <c r="P58" s="29">
        <f t="shared" si="4"/>
        <v>1.9599999999999997</v>
      </c>
      <c r="Q58" s="109">
        <f t="shared" si="5"/>
        <v>0</v>
      </c>
      <c r="R58" s="11"/>
      <c r="S58" s="28"/>
      <c r="T58" s="28"/>
      <c r="U58" s="28"/>
      <c r="V58" s="28"/>
      <c r="W58" s="28"/>
      <c r="X58" s="28"/>
      <c r="Y58" s="28"/>
      <c r="Z58" s="28"/>
    </row>
    <row r="59" spans="1:26" ht="15" customHeight="1">
      <c r="A59" s="111">
        <v>49</v>
      </c>
      <c r="B59" s="48" t="s">
        <v>864</v>
      </c>
      <c r="C59" s="48"/>
      <c r="D59" s="139"/>
      <c r="E59" s="116" t="s">
        <v>865</v>
      </c>
      <c r="F59" s="111"/>
      <c r="G59" s="670">
        <v>20</v>
      </c>
      <c r="H59" s="88">
        <v>2</v>
      </c>
      <c r="I59" s="88">
        <v>19</v>
      </c>
      <c r="J59" s="88" t="s">
        <v>2864</v>
      </c>
      <c r="K59" s="41" t="s">
        <v>26</v>
      </c>
      <c r="L59" s="42" t="str">
        <f t="shared" si="0"/>
        <v>19GRAMS</v>
      </c>
      <c r="M59" s="658">
        <f t="shared" si="1"/>
        <v>38</v>
      </c>
      <c r="N59" s="659" t="str">
        <f t="shared" si="2"/>
        <v>38 GRAMS</v>
      </c>
      <c r="O59" s="692">
        <f t="shared" si="3"/>
        <v>40</v>
      </c>
      <c r="P59" s="29">
        <f t="shared" si="4"/>
        <v>20</v>
      </c>
      <c r="Q59" s="109">
        <f t="shared" si="5"/>
        <v>0</v>
      </c>
      <c r="R59" s="11"/>
      <c r="S59" s="28"/>
      <c r="T59" s="28"/>
      <c r="U59" s="28"/>
      <c r="V59" s="28"/>
      <c r="W59" s="28"/>
      <c r="X59" s="28"/>
      <c r="Y59" s="28"/>
      <c r="Z59" s="28"/>
    </row>
    <row r="60" spans="1:26" ht="15" customHeight="1">
      <c r="A60" s="111">
        <v>50</v>
      </c>
      <c r="B60" s="33" t="s">
        <v>935</v>
      </c>
      <c r="C60" s="48"/>
      <c r="D60" s="139"/>
      <c r="E60" s="50" t="s">
        <v>936</v>
      </c>
      <c r="F60" s="111"/>
      <c r="G60" s="670">
        <v>8.6999999999999993</v>
      </c>
      <c r="H60" s="88">
        <v>2</v>
      </c>
      <c r="I60" s="88">
        <v>40</v>
      </c>
      <c r="J60" s="88" t="s">
        <v>2864</v>
      </c>
      <c r="K60" s="41" t="s">
        <v>26</v>
      </c>
      <c r="L60" s="42" t="str">
        <f t="shared" si="0"/>
        <v>40GRAMS</v>
      </c>
      <c r="M60" s="658">
        <f t="shared" si="1"/>
        <v>80</v>
      </c>
      <c r="N60" s="659" t="str">
        <f t="shared" si="2"/>
        <v>80 GRAMS</v>
      </c>
      <c r="O60" s="692">
        <f t="shared" si="3"/>
        <v>17.399999999999999</v>
      </c>
      <c r="P60" s="29">
        <f t="shared" si="4"/>
        <v>8.6999999999999993</v>
      </c>
      <c r="Q60" s="109">
        <f t="shared" si="5"/>
        <v>0</v>
      </c>
      <c r="R60" s="11"/>
      <c r="S60" s="28"/>
      <c r="T60" s="28"/>
      <c r="U60" s="28"/>
      <c r="V60" s="28"/>
      <c r="W60" s="28"/>
      <c r="X60" s="28"/>
      <c r="Y60" s="28"/>
      <c r="Z60" s="28"/>
    </row>
    <row r="61" spans="1:26" ht="15" customHeight="1">
      <c r="A61" s="111">
        <v>51</v>
      </c>
      <c r="B61" s="33" t="s">
        <v>940</v>
      </c>
      <c r="C61" s="48"/>
      <c r="D61" s="139"/>
      <c r="E61" s="144" t="s">
        <v>936</v>
      </c>
      <c r="F61" s="111"/>
      <c r="G61" s="670">
        <v>8.6999999999999993</v>
      </c>
      <c r="H61" s="88">
        <v>45</v>
      </c>
      <c r="I61" s="88">
        <v>40</v>
      </c>
      <c r="J61" s="88" t="s">
        <v>2864</v>
      </c>
      <c r="K61" s="41" t="s">
        <v>26</v>
      </c>
      <c r="L61" s="42" t="str">
        <f t="shared" si="0"/>
        <v>40GRAMS</v>
      </c>
      <c r="M61" s="658">
        <f t="shared" si="1"/>
        <v>1800</v>
      </c>
      <c r="N61" s="659" t="str">
        <f t="shared" si="2"/>
        <v>1800 GRAMS</v>
      </c>
      <c r="O61" s="692">
        <f t="shared" si="3"/>
        <v>391.49999999999994</v>
      </c>
      <c r="P61" s="29">
        <f t="shared" si="4"/>
        <v>8.6999999999999993</v>
      </c>
      <c r="Q61" s="29">
        <f t="shared" si="5"/>
        <v>0</v>
      </c>
      <c r="R61" s="28"/>
      <c r="S61" s="28"/>
      <c r="T61" s="28"/>
      <c r="U61" s="28"/>
      <c r="V61" s="28"/>
      <c r="W61" s="28"/>
      <c r="X61" s="28"/>
      <c r="Y61" s="28"/>
      <c r="Z61" s="28"/>
    </row>
    <row r="62" spans="1:26" ht="15" customHeight="1">
      <c r="A62" s="111">
        <v>52</v>
      </c>
      <c r="B62" s="48" t="s">
        <v>1134</v>
      </c>
      <c r="C62" s="48"/>
      <c r="D62" s="139"/>
      <c r="E62" s="50" t="s">
        <v>1135</v>
      </c>
      <c r="F62" s="111"/>
      <c r="G62" s="670">
        <v>8.59</v>
      </c>
      <c r="H62" s="88">
        <v>6</v>
      </c>
      <c r="I62" s="88">
        <v>1.5</v>
      </c>
      <c r="J62" s="88" t="s">
        <v>2864</v>
      </c>
      <c r="K62" s="229" t="s">
        <v>26</v>
      </c>
      <c r="L62" s="42" t="str">
        <f t="shared" si="0"/>
        <v>1.5GRAMS</v>
      </c>
      <c r="M62" s="658">
        <f t="shared" si="1"/>
        <v>9</v>
      </c>
      <c r="N62" s="659" t="str">
        <f t="shared" si="2"/>
        <v>9 GRAMS</v>
      </c>
      <c r="O62" s="692">
        <f t="shared" si="3"/>
        <v>51.54</v>
      </c>
      <c r="P62" s="693">
        <f t="shared" si="4"/>
        <v>8.59</v>
      </c>
      <c r="Q62" s="82">
        <f t="shared" si="5"/>
        <v>0</v>
      </c>
      <c r="R62" s="83"/>
      <c r="S62" s="84"/>
      <c r="T62" s="84"/>
      <c r="U62" s="84"/>
      <c r="V62" s="84"/>
      <c r="W62" s="84"/>
      <c r="X62" s="84"/>
      <c r="Y62" s="84"/>
      <c r="Z62" s="84"/>
    </row>
    <row r="63" spans="1:26" ht="15" customHeight="1">
      <c r="A63" s="111">
        <v>53</v>
      </c>
      <c r="B63" s="33" t="s">
        <v>1213</v>
      </c>
      <c r="C63" s="48"/>
      <c r="D63" s="139"/>
      <c r="E63" s="50" t="s">
        <v>865</v>
      </c>
      <c r="F63" s="111"/>
      <c r="G63" s="670">
        <v>20.3</v>
      </c>
      <c r="H63" s="88">
        <v>56</v>
      </c>
      <c r="I63" s="88">
        <v>19</v>
      </c>
      <c r="J63" s="88" t="s">
        <v>2864</v>
      </c>
      <c r="K63" s="41" t="s">
        <v>26</v>
      </c>
      <c r="L63" s="42" t="str">
        <f t="shared" si="0"/>
        <v>19GRAMS</v>
      </c>
      <c r="M63" s="658">
        <f t="shared" si="1"/>
        <v>1064</v>
      </c>
      <c r="N63" s="659" t="str">
        <f t="shared" si="2"/>
        <v>1064 GRAMS</v>
      </c>
      <c r="O63" s="692">
        <f t="shared" si="3"/>
        <v>1136.8</v>
      </c>
      <c r="P63" s="29">
        <f t="shared" si="4"/>
        <v>20.3</v>
      </c>
      <c r="Q63" s="74">
        <f t="shared" si="5"/>
        <v>0</v>
      </c>
      <c r="R63" s="28"/>
      <c r="S63" s="28"/>
      <c r="T63" s="28"/>
      <c r="U63" s="28"/>
      <c r="V63" s="28"/>
      <c r="W63" s="28"/>
      <c r="X63" s="28"/>
      <c r="Y63" s="28"/>
      <c r="Z63" s="28"/>
    </row>
    <row r="64" spans="1:26" ht="15" customHeight="1">
      <c r="A64" s="111">
        <v>54</v>
      </c>
      <c r="B64" s="48" t="s">
        <v>1326</v>
      </c>
      <c r="C64" s="48"/>
      <c r="D64" s="139"/>
      <c r="E64" s="91" t="s">
        <v>384</v>
      </c>
      <c r="F64" s="111"/>
      <c r="G64" s="670">
        <v>7.7</v>
      </c>
      <c r="H64" s="88">
        <v>2</v>
      </c>
      <c r="I64" s="88">
        <v>30</v>
      </c>
      <c r="J64" s="88" t="s">
        <v>2864</v>
      </c>
      <c r="K64" s="41" t="s">
        <v>26</v>
      </c>
      <c r="L64" s="42" t="str">
        <f t="shared" si="0"/>
        <v>30GRAMS</v>
      </c>
      <c r="M64" s="658">
        <f t="shared" si="1"/>
        <v>60</v>
      </c>
      <c r="N64" s="659" t="str">
        <f t="shared" si="2"/>
        <v>60 GRAMS</v>
      </c>
      <c r="O64" s="692">
        <f t="shared" si="3"/>
        <v>15.4</v>
      </c>
      <c r="P64" s="29">
        <f t="shared" si="4"/>
        <v>7.7</v>
      </c>
      <c r="Q64" s="74">
        <f t="shared" si="5"/>
        <v>0</v>
      </c>
      <c r="R64" s="28"/>
      <c r="S64" s="28"/>
      <c r="T64" s="28"/>
      <c r="U64" s="28"/>
      <c r="V64" s="28"/>
      <c r="W64" s="28"/>
      <c r="X64" s="28"/>
      <c r="Y64" s="28"/>
      <c r="Z64" s="28"/>
    </row>
    <row r="65" spans="1:26" ht="15" customHeight="1">
      <c r="A65" s="111">
        <v>55</v>
      </c>
      <c r="B65" s="48" t="s">
        <v>1320</v>
      </c>
      <c r="C65" s="48"/>
      <c r="D65" s="139"/>
      <c r="E65" s="91" t="s">
        <v>384</v>
      </c>
      <c r="F65" s="111"/>
      <c r="G65" s="670">
        <v>7.7</v>
      </c>
      <c r="H65" s="88">
        <v>10</v>
      </c>
      <c r="I65" s="88">
        <v>30</v>
      </c>
      <c r="J65" s="88" t="s">
        <v>2864</v>
      </c>
      <c r="K65" s="41" t="s">
        <v>26</v>
      </c>
      <c r="L65" s="42" t="str">
        <f t="shared" si="0"/>
        <v>30GRAMS</v>
      </c>
      <c r="M65" s="658">
        <f t="shared" si="1"/>
        <v>300</v>
      </c>
      <c r="N65" s="659" t="str">
        <f t="shared" si="2"/>
        <v>300 GRAMS</v>
      </c>
      <c r="O65" s="692">
        <f t="shared" si="3"/>
        <v>77</v>
      </c>
      <c r="P65" s="29">
        <f t="shared" si="4"/>
        <v>7.7</v>
      </c>
      <c r="Q65" s="109">
        <f t="shared" si="5"/>
        <v>0</v>
      </c>
      <c r="R65" s="11"/>
      <c r="S65" s="28"/>
      <c r="T65" s="28"/>
      <c r="U65" s="28"/>
      <c r="V65" s="28"/>
      <c r="W65" s="28"/>
      <c r="X65" s="28"/>
      <c r="Y65" s="28"/>
      <c r="Z65" s="28"/>
    </row>
    <row r="66" spans="1:26" ht="15" customHeight="1">
      <c r="A66" s="111">
        <v>56</v>
      </c>
      <c r="B66" s="68" t="s">
        <v>1610</v>
      </c>
      <c r="C66" s="48"/>
      <c r="D66" s="139"/>
      <c r="E66" s="91" t="s">
        <v>80</v>
      </c>
      <c r="F66" s="111"/>
      <c r="G66" s="670">
        <v>8.16</v>
      </c>
      <c r="H66" s="88">
        <v>35</v>
      </c>
      <c r="I66" s="88">
        <v>24</v>
      </c>
      <c r="J66" s="88" t="s">
        <v>2864</v>
      </c>
      <c r="K66" s="41" t="s">
        <v>26</v>
      </c>
      <c r="L66" s="42" t="str">
        <f t="shared" si="0"/>
        <v>24GRAMS</v>
      </c>
      <c r="M66" s="658">
        <f t="shared" si="1"/>
        <v>840</v>
      </c>
      <c r="N66" s="659" t="str">
        <f t="shared" si="2"/>
        <v>840 GRAMS</v>
      </c>
      <c r="O66" s="692">
        <f t="shared" si="3"/>
        <v>285.60000000000002</v>
      </c>
      <c r="P66" s="29">
        <f t="shared" si="4"/>
        <v>8.16</v>
      </c>
      <c r="Q66" s="29">
        <f t="shared" si="5"/>
        <v>0</v>
      </c>
      <c r="R66" s="28"/>
      <c r="S66" s="28"/>
      <c r="T66" s="28"/>
      <c r="U66" s="28"/>
      <c r="V66" s="28"/>
      <c r="W66" s="28"/>
      <c r="X66" s="28"/>
      <c r="Y66" s="28"/>
      <c r="Z66" s="28"/>
    </row>
    <row r="67" spans="1:26" ht="15" customHeight="1">
      <c r="A67" s="111">
        <v>57</v>
      </c>
      <c r="B67" s="52" t="s">
        <v>1780</v>
      </c>
      <c r="C67" s="48"/>
      <c r="D67" s="139"/>
      <c r="E67" s="91" t="s">
        <v>865</v>
      </c>
      <c r="F67" s="111"/>
      <c r="G67" s="670">
        <v>19</v>
      </c>
      <c r="H67" s="88">
        <v>32</v>
      </c>
      <c r="I67" s="88">
        <v>19</v>
      </c>
      <c r="J67" s="88" t="s">
        <v>2864</v>
      </c>
      <c r="K67" s="41" t="s">
        <v>26</v>
      </c>
      <c r="L67" s="42" t="str">
        <f t="shared" si="0"/>
        <v>19GRAMS</v>
      </c>
      <c r="M67" s="658">
        <f t="shared" si="1"/>
        <v>608</v>
      </c>
      <c r="N67" s="659" t="str">
        <f t="shared" si="2"/>
        <v>608 GRAMS</v>
      </c>
      <c r="O67" s="692">
        <f t="shared" si="3"/>
        <v>608</v>
      </c>
      <c r="P67" s="29">
        <f t="shared" si="4"/>
        <v>19</v>
      </c>
      <c r="Q67" s="29">
        <f t="shared" si="5"/>
        <v>0</v>
      </c>
      <c r="R67" s="28"/>
      <c r="S67" s="28"/>
      <c r="T67" s="28"/>
      <c r="U67" s="28"/>
      <c r="V67" s="28"/>
      <c r="W67" s="28"/>
      <c r="X67" s="28"/>
      <c r="Y67" s="28"/>
      <c r="Z67" s="28"/>
    </row>
    <row r="68" spans="1:26" ht="15" customHeight="1">
      <c r="A68" s="111">
        <v>58</v>
      </c>
      <c r="B68" s="89" t="s">
        <v>2361</v>
      </c>
      <c r="C68" s="48"/>
      <c r="D68" s="139"/>
      <c r="E68" s="149" t="s">
        <v>2362</v>
      </c>
      <c r="F68" s="111"/>
      <c r="G68" s="670">
        <v>1.06</v>
      </c>
      <c r="H68" s="88">
        <v>1500</v>
      </c>
      <c r="I68" s="88">
        <v>5</v>
      </c>
      <c r="J68" s="88" t="s">
        <v>2864</v>
      </c>
      <c r="K68" s="41" t="s">
        <v>26</v>
      </c>
      <c r="L68" s="42" t="str">
        <f t="shared" si="0"/>
        <v>5GRAMS</v>
      </c>
      <c r="M68" s="658">
        <f t="shared" si="1"/>
        <v>7500</v>
      </c>
      <c r="N68" s="659" t="str">
        <f t="shared" si="2"/>
        <v>7500 GRAMS</v>
      </c>
      <c r="O68" s="692">
        <f t="shared" si="3"/>
        <v>1590</v>
      </c>
      <c r="P68" s="29">
        <f t="shared" si="4"/>
        <v>1.06</v>
      </c>
      <c r="Q68" s="109">
        <f t="shared" si="5"/>
        <v>0</v>
      </c>
      <c r="R68" s="11"/>
      <c r="S68" s="28"/>
      <c r="T68" s="28"/>
      <c r="U68" s="28"/>
      <c r="V68" s="28"/>
      <c r="W68" s="28"/>
      <c r="X68" s="28"/>
      <c r="Y68" s="28"/>
      <c r="Z68" s="28"/>
    </row>
    <row r="69" spans="1:26" ht="15" customHeight="1">
      <c r="A69" s="111">
        <v>59</v>
      </c>
      <c r="B69" s="68" t="s">
        <v>2601</v>
      </c>
      <c r="C69" s="48"/>
      <c r="D69" s="139"/>
      <c r="E69" s="149" t="s">
        <v>1135</v>
      </c>
      <c r="F69" s="111"/>
      <c r="G69" s="670">
        <v>4.79</v>
      </c>
      <c r="H69" s="88">
        <v>62</v>
      </c>
      <c r="I69" s="88">
        <v>2</v>
      </c>
      <c r="J69" s="88" t="s">
        <v>2864</v>
      </c>
      <c r="K69" s="41" t="s">
        <v>26</v>
      </c>
      <c r="L69" s="42" t="str">
        <f t="shared" si="0"/>
        <v>2GRAMS</v>
      </c>
      <c r="M69" s="658">
        <f t="shared" si="1"/>
        <v>124</v>
      </c>
      <c r="N69" s="659" t="str">
        <f t="shared" si="2"/>
        <v>124 GRAMS</v>
      </c>
      <c r="O69" s="692">
        <f t="shared" si="3"/>
        <v>296.98</v>
      </c>
      <c r="P69" s="29">
        <f t="shared" si="4"/>
        <v>4.79</v>
      </c>
      <c r="Q69" s="109">
        <f t="shared" si="5"/>
        <v>0</v>
      </c>
      <c r="R69" s="46"/>
      <c r="S69" s="28"/>
      <c r="T69" s="28"/>
      <c r="U69" s="28"/>
      <c r="V69" s="28"/>
      <c r="W69" s="28"/>
      <c r="X69" s="28"/>
      <c r="Y69" s="28"/>
      <c r="Z69" s="28"/>
    </row>
    <row r="70" spans="1:26" ht="15" customHeight="1">
      <c r="A70" s="111">
        <v>60</v>
      </c>
      <c r="B70" s="68" t="s">
        <v>289</v>
      </c>
      <c r="C70" s="48"/>
      <c r="D70" s="139"/>
      <c r="E70" s="91" t="s">
        <v>290</v>
      </c>
      <c r="F70" s="111"/>
      <c r="G70" s="670">
        <v>28</v>
      </c>
      <c r="H70" s="88">
        <v>14</v>
      </c>
      <c r="I70" s="88">
        <v>180</v>
      </c>
      <c r="J70" s="88" t="s">
        <v>2864</v>
      </c>
      <c r="K70" s="41" t="s">
        <v>26</v>
      </c>
      <c r="L70" s="42" t="str">
        <f t="shared" si="0"/>
        <v>180GRAMS</v>
      </c>
      <c r="M70" s="658">
        <f t="shared" si="1"/>
        <v>2520</v>
      </c>
      <c r="N70" s="659" t="str">
        <f t="shared" si="2"/>
        <v>2520 GRAMS</v>
      </c>
      <c r="O70" s="692">
        <f t="shared" si="3"/>
        <v>392</v>
      </c>
      <c r="P70" s="29">
        <f t="shared" si="4"/>
        <v>28</v>
      </c>
      <c r="Q70" s="29">
        <f t="shared" si="5"/>
        <v>0</v>
      </c>
      <c r="R70" s="11"/>
      <c r="S70" s="28"/>
      <c r="T70" s="28"/>
      <c r="U70" s="28"/>
      <c r="V70" s="28"/>
      <c r="W70" s="28"/>
      <c r="X70" s="28"/>
      <c r="Y70" s="28"/>
      <c r="Z70" s="28"/>
    </row>
    <row r="71" spans="1:26" ht="15" customHeight="1">
      <c r="A71" s="111">
        <v>61</v>
      </c>
      <c r="B71" s="68" t="s">
        <v>298</v>
      </c>
      <c r="C71" s="48"/>
      <c r="D71" s="139"/>
      <c r="E71" s="149" t="s">
        <v>299</v>
      </c>
      <c r="F71" s="111"/>
      <c r="G71" s="670">
        <v>78</v>
      </c>
      <c r="H71" s="88">
        <v>1</v>
      </c>
      <c r="I71" s="88">
        <v>70</v>
      </c>
      <c r="J71" s="88" t="s">
        <v>2864</v>
      </c>
      <c r="K71" s="41" t="s">
        <v>26</v>
      </c>
      <c r="L71" s="42" t="str">
        <f t="shared" si="0"/>
        <v>70GRAMS</v>
      </c>
      <c r="M71" s="658">
        <f t="shared" si="1"/>
        <v>70</v>
      </c>
      <c r="N71" s="659" t="str">
        <f t="shared" si="2"/>
        <v>70 GRAMS</v>
      </c>
      <c r="O71" s="692">
        <f t="shared" si="3"/>
        <v>78</v>
      </c>
      <c r="P71" s="29">
        <f t="shared" si="4"/>
        <v>78</v>
      </c>
      <c r="Q71" s="29">
        <f t="shared" si="5"/>
        <v>0</v>
      </c>
      <c r="R71" s="28"/>
      <c r="S71" s="28"/>
      <c r="T71" s="28"/>
      <c r="U71" s="28"/>
      <c r="V71" s="28"/>
      <c r="W71" s="28"/>
      <c r="X71" s="28"/>
      <c r="Y71" s="28"/>
      <c r="Z71" s="28"/>
    </row>
    <row r="72" spans="1:26" ht="15" customHeight="1">
      <c r="A72" s="111">
        <v>62</v>
      </c>
      <c r="B72" s="68" t="s">
        <v>417</v>
      </c>
      <c r="C72" s="48"/>
      <c r="D72" s="179"/>
      <c r="E72" s="50" t="s">
        <v>418</v>
      </c>
      <c r="F72" s="156"/>
      <c r="G72" s="776">
        <v>50</v>
      </c>
      <c r="H72" s="110">
        <v>22</v>
      </c>
      <c r="I72" s="110">
        <v>180</v>
      </c>
      <c r="J72" s="88" t="s">
        <v>2864</v>
      </c>
      <c r="K72" s="41" t="s">
        <v>26</v>
      </c>
      <c r="L72" s="42" t="str">
        <f t="shared" si="0"/>
        <v>180GRAMS</v>
      </c>
      <c r="M72" s="658">
        <f t="shared" si="1"/>
        <v>3960</v>
      </c>
      <c r="N72" s="659" t="str">
        <f t="shared" si="2"/>
        <v>3960 GRAMS</v>
      </c>
      <c r="O72" s="692">
        <f t="shared" si="3"/>
        <v>1100</v>
      </c>
      <c r="P72" s="29">
        <f t="shared" si="4"/>
        <v>50</v>
      </c>
      <c r="Q72" s="109">
        <f t="shared" si="5"/>
        <v>0</v>
      </c>
      <c r="R72" s="11"/>
      <c r="S72" s="28"/>
      <c r="T72" s="28"/>
      <c r="U72" s="28"/>
      <c r="V72" s="28"/>
      <c r="W72" s="28"/>
      <c r="X72" s="28"/>
      <c r="Y72" s="28"/>
      <c r="Z72" s="28"/>
    </row>
    <row r="73" spans="1:26" ht="15" customHeight="1">
      <c r="A73" s="111">
        <v>63</v>
      </c>
      <c r="B73" s="52" t="s">
        <v>1015</v>
      </c>
      <c r="C73" s="48"/>
      <c r="D73" s="179"/>
      <c r="E73" s="91" t="s">
        <v>1016</v>
      </c>
      <c r="F73" s="156"/>
      <c r="G73" s="670">
        <v>46</v>
      </c>
      <c r="H73" s="88">
        <v>1</v>
      </c>
      <c r="I73" s="88">
        <v>200</v>
      </c>
      <c r="J73" s="88" t="s">
        <v>2864</v>
      </c>
      <c r="K73" s="41" t="s">
        <v>26</v>
      </c>
      <c r="L73" s="42" t="str">
        <f t="shared" si="0"/>
        <v>200GRAMS</v>
      </c>
      <c r="M73" s="658">
        <f t="shared" si="1"/>
        <v>200</v>
      </c>
      <c r="N73" s="659" t="str">
        <f t="shared" si="2"/>
        <v>200 GRAMS</v>
      </c>
      <c r="O73" s="692">
        <f t="shared" si="3"/>
        <v>46</v>
      </c>
      <c r="P73" s="29">
        <f t="shared" si="4"/>
        <v>46</v>
      </c>
      <c r="Q73" s="74">
        <f t="shared" si="5"/>
        <v>0</v>
      </c>
      <c r="R73" s="28"/>
      <c r="S73" s="28"/>
      <c r="T73" s="28"/>
      <c r="U73" s="28"/>
      <c r="V73" s="28"/>
      <c r="W73" s="28"/>
      <c r="X73" s="28"/>
      <c r="Y73" s="28"/>
      <c r="Z73" s="28"/>
    </row>
    <row r="74" spans="1:26" ht="15" customHeight="1">
      <c r="A74" s="111">
        <v>64</v>
      </c>
      <c r="B74" s="90" t="s">
        <v>1034</v>
      </c>
      <c r="C74" s="48"/>
      <c r="D74" s="179"/>
      <c r="E74" s="91" t="s">
        <v>1035</v>
      </c>
      <c r="F74" s="156"/>
      <c r="G74" s="670">
        <v>69</v>
      </c>
      <c r="H74" s="88">
        <v>5</v>
      </c>
      <c r="I74" s="88">
        <v>266</v>
      </c>
      <c r="J74" s="88" t="s">
        <v>2864</v>
      </c>
      <c r="K74" s="41" t="s">
        <v>26</v>
      </c>
      <c r="L74" s="42" t="str">
        <f t="shared" si="0"/>
        <v>266GRAMS</v>
      </c>
      <c r="M74" s="658">
        <f t="shared" si="1"/>
        <v>1330</v>
      </c>
      <c r="N74" s="659" t="str">
        <f t="shared" si="2"/>
        <v>1330 GRAMS</v>
      </c>
      <c r="O74" s="692">
        <f t="shared" si="3"/>
        <v>345</v>
      </c>
      <c r="P74" s="29">
        <f t="shared" si="4"/>
        <v>69</v>
      </c>
      <c r="Q74" s="29">
        <f t="shared" si="5"/>
        <v>0</v>
      </c>
      <c r="R74" s="28"/>
      <c r="S74" s="28"/>
      <c r="T74" s="28"/>
      <c r="U74" s="28"/>
      <c r="V74" s="28"/>
      <c r="W74" s="28"/>
      <c r="X74" s="28"/>
      <c r="Y74" s="28"/>
      <c r="Z74" s="28"/>
    </row>
    <row r="75" spans="1:26" ht="15" customHeight="1">
      <c r="A75" s="111">
        <v>65</v>
      </c>
      <c r="B75" s="89" t="s">
        <v>1034</v>
      </c>
      <c r="C75" s="48"/>
      <c r="D75" s="179"/>
      <c r="E75" s="91" t="s">
        <v>1035</v>
      </c>
      <c r="F75" s="156"/>
      <c r="G75" s="670">
        <v>309</v>
      </c>
      <c r="H75" s="88">
        <v>6</v>
      </c>
      <c r="I75" s="88">
        <v>3033</v>
      </c>
      <c r="J75" s="88" t="s">
        <v>2864</v>
      </c>
      <c r="K75" s="41" t="s">
        <v>26</v>
      </c>
      <c r="L75" s="42" t="str">
        <f t="shared" si="0"/>
        <v>3033GRAMS</v>
      </c>
      <c r="M75" s="658">
        <f t="shared" si="1"/>
        <v>18198</v>
      </c>
      <c r="N75" s="659" t="str">
        <f t="shared" si="2"/>
        <v>18198 GRAMS</v>
      </c>
      <c r="O75" s="692">
        <f t="shared" si="3"/>
        <v>1854</v>
      </c>
      <c r="P75" s="29">
        <f t="shared" si="4"/>
        <v>309</v>
      </c>
      <c r="Q75" s="29">
        <f t="shared" si="5"/>
        <v>0</v>
      </c>
      <c r="R75" s="28"/>
      <c r="S75" s="28"/>
      <c r="T75" s="28"/>
      <c r="U75" s="28"/>
      <c r="V75" s="28"/>
      <c r="W75" s="28"/>
      <c r="X75" s="28"/>
      <c r="Y75" s="28"/>
      <c r="Z75" s="28"/>
    </row>
    <row r="76" spans="1:26" ht="15" customHeight="1">
      <c r="A76" s="111">
        <v>66</v>
      </c>
      <c r="B76" s="68" t="s">
        <v>1117</v>
      </c>
      <c r="C76" s="48"/>
      <c r="D76" s="179"/>
      <c r="E76" s="91" t="s">
        <v>1118</v>
      </c>
      <c r="F76" s="156"/>
      <c r="G76" s="670">
        <v>48</v>
      </c>
      <c r="H76" s="88">
        <v>1</v>
      </c>
      <c r="I76" s="88">
        <v>540</v>
      </c>
      <c r="J76" s="88" t="s">
        <v>2864</v>
      </c>
      <c r="K76" s="41" t="s">
        <v>26</v>
      </c>
      <c r="L76" s="42" t="str">
        <f t="shared" si="0"/>
        <v>540GRAMS</v>
      </c>
      <c r="M76" s="658">
        <f t="shared" si="1"/>
        <v>540</v>
      </c>
      <c r="N76" s="659" t="str">
        <f t="shared" si="2"/>
        <v>540 GRAMS</v>
      </c>
      <c r="O76" s="692">
        <f t="shared" si="3"/>
        <v>48</v>
      </c>
      <c r="P76" s="29">
        <f t="shared" si="4"/>
        <v>48</v>
      </c>
      <c r="Q76" s="29">
        <f t="shared" si="5"/>
        <v>0</v>
      </c>
      <c r="R76" s="28"/>
      <c r="S76" s="28"/>
      <c r="T76" s="28"/>
      <c r="U76" s="28"/>
      <c r="V76" s="28"/>
      <c r="W76" s="28"/>
      <c r="X76" s="28"/>
      <c r="Y76" s="28"/>
      <c r="Z76" s="28"/>
    </row>
    <row r="77" spans="1:26" ht="15" customHeight="1">
      <c r="A77" s="111">
        <v>67</v>
      </c>
      <c r="B77" s="68" t="s">
        <v>1300</v>
      </c>
      <c r="C77" s="48"/>
      <c r="D77" s="9"/>
      <c r="E77" s="68" t="s">
        <v>1035</v>
      </c>
      <c r="F77" s="156"/>
      <c r="G77" s="670">
        <v>56.2</v>
      </c>
      <c r="H77" s="88">
        <v>26</v>
      </c>
      <c r="I77" s="88">
        <v>260</v>
      </c>
      <c r="J77" s="88" t="s">
        <v>2864</v>
      </c>
      <c r="K77" s="41" t="s">
        <v>26</v>
      </c>
      <c r="L77" s="42" t="str">
        <f t="shared" si="0"/>
        <v>260GRAMS</v>
      </c>
      <c r="M77" s="658">
        <f t="shared" si="1"/>
        <v>6760</v>
      </c>
      <c r="N77" s="659" t="str">
        <f t="shared" si="2"/>
        <v>6760 GRAMS</v>
      </c>
      <c r="O77" s="692">
        <f t="shared" si="3"/>
        <v>1461.2</v>
      </c>
      <c r="P77" s="29"/>
      <c r="Q77" s="29">
        <f t="shared" si="5"/>
        <v>56.2</v>
      </c>
      <c r="R77" s="28"/>
      <c r="S77" s="28"/>
      <c r="T77" s="28"/>
      <c r="U77" s="28"/>
      <c r="V77" s="28"/>
      <c r="W77" s="28"/>
      <c r="X77" s="28"/>
      <c r="Y77" s="28"/>
      <c r="Z77" s="28"/>
    </row>
    <row r="78" spans="1:26" ht="15" customHeight="1">
      <c r="A78" s="111">
        <v>68</v>
      </c>
      <c r="B78" s="68" t="s">
        <v>1300</v>
      </c>
      <c r="C78" s="48"/>
      <c r="D78" s="35"/>
      <c r="E78" s="68" t="s">
        <v>1301</v>
      </c>
      <c r="F78" s="156"/>
      <c r="G78" s="675">
        <v>50</v>
      </c>
      <c r="H78" s="676">
        <v>3</v>
      </c>
      <c r="I78" s="88">
        <v>223</v>
      </c>
      <c r="J78" s="677" t="s">
        <v>2864</v>
      </c>
      <c r="K78" s="41" t="s">
        <v>26</v>
      </c>
      <c r="L78" s="42" t="str">
        <f t="shared" si="0"/>
        <v>223GRAMS</v>
      </c>
      <c r="M78" s="658">
        <f t="shared" si="1"/>
        <v>669</v>
      </c>
      <c r="N78" s="659" t="str">
        <f t="shared" si="2"/>
        <v>669 GRAMS</v>
      </c>
      <c r="O78" s="692">
        <f t="shared" si="3"/>
        <v>150</v>
      </c>
      <c r="P78" s="29">
        <f t="shared" ref="P78:P170" si="6">O78/H78</f>
        <v>50</v>
      </c>
      <c r="Q78" s="29">
        <f t="shared" si="5"/>
        <v>0</v>
      </c>
      <c r="R78" s="28"/>
      <c r="S78" s="28"/>
      <c r="T78" s="28"/>
      <c r="U78" s="28"/>
      <c r="V78" s="28"/>
      <c r="W78" s="28"/>
      <c r="X78" s="28"/>
      <c r="Y78" s="28"/>
      <c r="Z78" s="28"/>
    </row>
    <row r="79" spans="1:26" ht="15" customHeight="1">
      <c r="A79" s="111">
        <v>69</v>
      </c>
      <c r="B79" s="68" t="s">
        <v>1459</v>
      </c>
      <c r="C79" s="48"/>
      <c r="D79" s="9"/>
      <c r="E79" s="50" t="s">
        <v>1460</v>
      </c>
      <c r="F79" s="161"/>
      <c r="G79" s="670">
        <v>72</v>
      </c>
      <c r="H79" s="88">
        <v>10</v>
      </c>
      <c r="I79" s="88">
        <v>425</v>
      </c>
      <c r="J79" s="121" t="s">
        <v>2864</v>
      </c>
      <c r="K79" s="41" t="s">
        <v>26</v>
      </c>
      <c r="L79" s="42" t="str">
        <f t="shared" si="0"/>
        <v>425GRAMS</v>
      </c>
      <c r="M79" s="658">
        <f t="shared" si="1"/>
        <v>4250</v>
      </c>
      <c r="N79" s="659" t="str">
        <f t="shared" si="2"/>
        <v>4250 GRAMS</v>
      </c>
      <c r="O79" s="692">
        <f t="shared" si="3"/>
        <v>720</v>
      </c>
      <c r="P79" s="29">
        <f t="shared" si="6"/>
        <v>72</v>
      </c>
      <c r="Q79" s="29">
        <f t="shared" si="5"/>
        <v>0</v>
      </c>
      <c r="R79" s="28"/>
      <c r="S79" s="28"/>
      <c r="T79" s="28"/>
      <c r="U79" s="28"/>
      <c r="V79" s="28"/>
      <c r="W79" s="28"/>
      <c r="X79" s="28"/>
      <c r="Y79" s="28"/>
      <c r="Z79" s="28"/>
    </row>
    <row r="80" spans="1:26" ht="15" customHeight="1">
      <c r="A80" s="111">
        <v>70</v>
      </c>
      <c r="B80" s="33" t="s">
        <v>1459</v>
      </c>
      <c r="C80" s="48"/>
      <c r="D80" s="9"/>
      <c r="E80" s="50" t="s">
        <v>1463</v>
      </c>
      <c r="F80" s="161"/>
      <c r="G80" s="670">
        <v>73.099999999999994</v>
      </c>
      <c r="H80" s="88">
        <v>3</v>
      </c>
      <c r="I80" s="88">
        <v>425</v>
      </c>
      <c r="J80" s="121" t="s">
        <v>2864</v>
      </c>
      <c r="K80" s="41" t="s">
        <v>26</v>
      </c>
      <c r="L80" s="42" t="str">
        <f t="shared" si="0"/>
        <v>425GRAMS</v>
      </c>
      <c r="M80" s="658">
        <f t="shared" si="1"/>
        <v>1275</v>
      </c>
      <c r="N80" s="659" t="str">
        <f t="shared" si="2"/>
        <v>1275 GRAMS</v>
      </c>
      <c r="O80" s="692">
        <f t="shared" si="3"/>
        <v>219.29999999999998</v>
      </c>
      <c r="P80" s="29">
        <f t="shared" si="6"/>
        <v>73.099999999999994</v>
      </c>
      <c r="Q80" s="109">
        <f t="shared" si="5"/>
        <v>0</v>
      </c>
      <c r="R80" s="11"/>
      <c r="S80" s="28"/>
      <c r="T80" s="28"/>
      <c r="U80" s="28"/>
      <c r="V80" s="28"/>
      <c r="W80" s="28"/>
      <c r="X80" s="28"/>
      <c r="Y80" s="28"/>
      <c r="Z80" s="28"/>
    </row>
    <row r="81" spans="1:26" ht="15" customHeight="1">
      <c r="A81" s="111">
        <v>71</v>
      </c>
      <c r="B81" s="68" t="s">
        <v>1869</v>
      </c>
      <c r="C81" s="48"/>
      <c r="D81" s="9"/>
      <c r="E81" s="50" t="s">
        <v>1035</v>
      </c>
      <c r="F81" s="161"/>
      <c r="G81" s="670">
        <v>139</v>
      </c>
      <c r="H81" s="88">
        <v>1</v>
      </c>
      <c r="I81" s="88">
        <v>825</v>
      </c>
      <c r="J81" s="121" t="s">
        <v>2864</v>
      </c>
      <c r="K81" s="41" t="s">
        <v>26</v>
      </c>
      <c r="L81" s="42" t="str">
        <f t="shared" si="0"/>
        <v>825GRAMS</v>
      </c>
      <c r="M81" s="658">
        <f t="shared" si="1"/>
        <v>825</v>
      </c>
      <c r="N81" s="659" t="str">
        <f t="shared" si="2"/>
        <v>825 GRAMS</v>
      </c>
      <c r="O81" s="692">
        <f t="shared" si="3"/>
        <v>139</v>
      </c>
      <c r="P81" s="29">
        <f t="shared" si="6"/>
        <v>139</v>
      </c>
      <c r="Q81" s="109">
        <f t="shared" si="5"/>
        <v>0</v>
      </c>
      <c r="R81" s="11"/>
      <c r="S81" s="28"/>
      <c r="T81" s="28"/>
      <c r="U81" s="28"/>
      <c r="V81" s="28"/>
      <c r="W81" s="28"/>
      <c r="X81" s="28"/>
      <c r="Y81" s="28"/>
      <c r="Z81" s="28"/>
    </row>
    <row r="82" spans="1:26" ht="15" customHeight="1">
      <c r="A82" s="111">
        <v>72</v>
      </c>
      <c r="B82" s="68" t="s">
        <v>1923</v>
      </c>
      <c r="C82" s="48"/>
      <c r="D82" s="9"/>
      <c r="E82" s="50" t="s">
        <v>1035</v>
      </c>
      <c r="F82" s="161"/>
      <c r="G82" s="657">
        <v>78</v>
      </c>
      <c r="H82" s="121">
        <v>4</v>
      </c>
      <c r="I82" s="121">
        <v>257</v>
      </c>
      <c r="J82" s="168" t="s">
        <v>2864</v>
      </c>
      <c r="K82" s="41" t="s">
        <v>26</v>
      </c>
      <c r="L82" s="42" t="str">
        <f t="shared" si="0"/>
        <v>257GRAMS</v>
      </c>
      <c r="M82" s="658">
        <f t="shared" si="1"/>
        <v>1028</v>
      </c>
      <c r="N82" s="659" t="str">
        <f t="shared" si="2"/>
        <v>1028 GRAMS</v>
      </c>
      <c r="O82" s="692">
        <f t="shared" si="3"/>
        <v>312</v>
      </c>
      <c r="P82" s="29">
        <f t="shared" si="6"/>
        <v>78</v>
      </c>
      <c r="Q82" s="29">
        <f t="shared" si="5"/>
        <v>0</v>
      </c>
      <c r="R82" s="28"/>
      <c r="S82" s="28"/>
      <c r="T82" s="28"/>
      <c r="U82" s="28"/>
      <c r="V82" s="28"/>
      <c r="W82" s="28"/>
      <c r="X82" s="28"/>
      <c r="Y82" s="28"/>
      <c r="Z82" s="28"/>
    </row>
    <row r="83" spans="1:26" ht="15" customHeight="1">
      <c r="A83" s="111">
        <v>73</v>
      </c>
      <c r="B83" s="52" t="s">
        <v>2173</v>
      </c>
      <c r="C83" s="48"/>
      <c r="D83" s="9"/>
      <c r="E83" s="52" t="s">
        <v>2171</v>
      </c>
      <c r="F83" s="161"/>
      <c r="G83" s="760">
        <v>60</v>
      </c>
      <c r="H83" s="121">
        <v>19</v>
      </c>
      <c r="I83" s="68">
        <v>425</v>
      </c>
      <c r="J83" s="168" t="s">
        <v>2864</v>
      </c>
      <c r="K83" s="41" t="s">
        <v>26</v>
      </c>
      <c r="L83" s="42" t="str">
        <f t="shared" si="0"/>
        <v>425GRAMS</v>
      </c>
      <c r="M83" s="658">
        <f t="shared" si="1"/>
        <v>8075</v>
      </c>
      <c r="N83" s="659" t="str">
        <f t="shared" si="2"/>
        <v>8075 GRAMS</v>
      </c>
      <c r="O83" s="692">
        <f t="shared" si="3"/>
        <v>1140</v>
      </c>
      <c r="P83" s="29">
        <f t="shared" si="6"/>
        <v>60</v>
      </c>
      <c r="Q83" s="74">
        <f t="shared" si="5"/>
        <v>0</v>
      </c>
      <c r="R83" s="28"/>
      <c r="S83" s="28"/>
      <c r="T83" s="28"/>
      <c r="U83" s="28"/>
      <c r="V83" s="28"/>
      <c r="W83" s="28"/>
      <c r="X83" s="28"/>
      <c r="Y83" s="28"/>
      <c r="Z83" s="28"/>
    </row>
    <row r="84" spans="1:26" ht="15" customHeight="1">
      <c r="A84" s="111">
        <v>74</v>
      </c>
      <c r="B84" s="68" t="s">
        <v>2216</v>
      </c>
      <c r="C84" s="48"/>
      <c r="D84" s="9"/>
      <c r="E84" s="68" t="s">
        <v>2217</v>
      </c>
      <c r="F84" s="161"/>
      <c r="G84" s="760">
        <v>54</v>
      </c>
      <c r="H84" s="121">
        <v>1</v>
      </c>
      <c r="I84" s="68">
        <v>156</v>
      </c>
      <c r="J84" s="168" t="s">
        <v>2864</v>
      </c>
      <c r="K84" s="41" t="s">
        <v>26</v>
      </c>
      <c r="L84" s="42" t="str">
        <f t="shared" si="0"/>
        <v>156GRAMS</v>
      </c>
      <c r="M84" s="658">
        <f t="shared" si="1"/>
        <v>156</v>
      </c>
      <c r="N84" s="659" t="str">
        <f t="shared" si="2"/>
        <v>156 GRAMS</v>
      </c>
      <c r="O84" s="692">
        <f t="shared" si="3"/>
        <v>54</v>
      </c>
      <c r="P84" s="29">
        <f t="shared" si="6"/>
        <v>54</v>
      </c>
      <c r="Q84" s="109">
        <f t="shared" si="5"/>
        <v>0</v>
      </c>
      <c r="R84" s="11"/>
      <c r="S84" s="28"/>
      <c r="T84" s="28"/>
      <c r="U84" s="28"/>
      <c r="V84" s="28"/>
      <c r="W84" s="28"/>
      <c r="X84" s="28"/>
      <c r="Y84" s="28"/>
      <c r="Z84" s="28"/>
    </row>
    <row r="85" spans="1:26" ht="15" customHeight="1">
      <c r="A85" s="111">
        <v>75</v>
      </c>
      <c r="B85" s="33" t="s">
        <v>2193</v>
      </c>
      <c r="C85" s="48"/>
      <c r="D85" s="9"/>
      <c r="E85" s="116" t="s">
        <v>2196</v>
      </c>
      <c r="F85" s="161"/>
      <c r="G85" s="657">
        <v>49</v>
      </c>
      <c r="H85" s="121">
        <v>12</v>
      </c>
      <c r="I85" s="121" t="s">
        <v>4378</v>
      </c>
      <c r="J85" s="168" t="s">
        <v>2908</v>
      </c>
      <c r="K85" s="41" t="s">
        <v>26</v>
      </c>
      <c r="L85" s="42" t="str">
        <f t="shared" si="0"/>
        <v>PERPIECE</v>
      </c>
      <c r="M85" s="658" t="e">
        <f t="shared" si="1"/>
        <v>#VALUE!</v>
      </c>
      <c r="N85" s="659" t="e">
        <f t="shared" si="2"/>
        <v>#VALUE!</v>
      </c>
      <c r="O85" s="692">
        <f t="shared" si="3"/>
        <v>588</v>
      </c>
      <c r="P85" s="29">
        <f t="shared" si="6"/>
        <v>49</v>
      </c>
      <c r="Q85" s="74">
        <f t="shared" si="5"/>
        <v>0</v>
      </c>
      <c r="R85" s="28"/>
      <c r="S85" s="28"/>
      <c r="T85" s="28"/>
      <c r="U85" s="28"/>
      <c r="V85" s="28"/>
      <c r="W85" s="28"/>
      <c r="X85" s="28"/>
      <c r="Y85" s="28"/>
      <c r="Z85" s="28"/>
    </row>
    <row r="86" spans="1:26" ht="15" customHeight="1">
      <c r="A86" s="111">
        <v>76</v>
      </c>
      <c r="B86" s="52" t="s">
        <v>552</v>
      </c>
      <c r="C86" s="48"/>
      <c r="D86" s="9"/>
      <c r="E86" s="50" t="s">
        <v>553</v>
      </c>
      <c r="F86" s="161"/>
      <c r="G86" s="679">
        <v>265</v>
      </c>
      <c r="H86" s="121">
        <v>7</v>
      </c>
      <c r="I86" s="88">
        <v>1000</v>
      </c>
      <c r="J86" s="40" t="s">
        <v>4375</v>
      </c>
      <c r="K86" s="41" t="s">
        <v>26</v>
      </c>
      <c r="L86" s="42" t="str">
        <f t="shared" si="0"/>
        <v>1000KL</v>
      </c>
      <c r="M86" s="658">
        <f t="shared" si="1"/>
        <v>7000</v>
      </c>
      <c r="N86" s="659" t="str">
        <f t="shared" si="2"/>
        <v>7000 KL</v>
      </c>
      <c r="O86" s="692">
        <f t="shared" si="3"/>
        <v>1855</v>
      </c>
      <c r="P86" s="29">
        <f t="shared" si="6"/>
        <v>265</v>
      </c>
      <c r="Q86" s="29">
        <f t="shared" si="5"/>
        <v>0</v>
      </c>
      <c r="R86" s="28"/>
      <c r="S86" s="28"/>
      <c r="T86" s="28"/>
      <c r="U86" s="28"/>
      <c r="V86" s="28"/>
      <c r="W86" s="28"/>
      <c r="X86" s="28"/>
      <c r="Y86" s="28"/>
      <c r="Z86" s="28"/>
    </row>
    <row r="87" spans="1:26" ht="15" customHeight="1">
      <c r="A87" s="111">
        <v>77</v>
      </c>
      <c r="B87" s="52" t="s">
        <v>565</v>
      </c>
      <c r="C87" s="48"/>
      <c r="D87" s="204"/>
      <c r="E87" s="116" t="s">
        <v>553</v>
      </c>
      <c r="F87" s="161"/>
      <c r="G87" s="679">
        <v>190</v>
      </c>
      <c r="H87" s="121">
        <v>12</v>
      </c>
      <c r="I87" s="88">
        <v>1000</v>
      </c>
      <c r="J87" s="40" t="s">
        <v>4375</v>
      </c>
      <c r="K87" s="41" t="s">
        <v>26</v>
      </c>
      <c r="L87" s="42" t="str">
        <f t="shared" si="0"/>
        <v>1000KL</v>
      </c>
      <c r="M87" s="658">
        <f t="shared" si="1"/>
        <v>12000</v>
      </c>
      <c r="N87" s="659" t="str">
        <f t="shared" si="2"/>
        <v>12000 KL</v>
      </c>
      <c r="O87" s="692">
        <f t="shared" si="3"/>
        <v>2280</v>
      </c>
      <c r="P87" s="29">
        <f t="shared" si="6"/>
        <v>190</v>
      </c>
      <c r="Q87" s="109">
        <f t="shared" si="5"/>
        <v>0</v>
      </c>
      <c r="R87" s="11"/>
      <c r="S87" s="28"/>
      <c r="T87" s="28"/>
      <c r="U87" s="28"/>
      <c r="V87" s="28"/>
      <c r="W87" s="28"/>
      <c r="X87" s="28"/>
      <c r="Y87" s="28"/>
      <c r="Z87" s="28"/>
    </row>
    <row r="88" spans="1:26" ht="15" customHeight="1">
      <c r="A88" s="111">
        <v>78</v>
      </c>
      <c r="B88" s="52" t="s">
        <v>566</v>
      </c>
      <c r="C88" s="48"/>
      <c r="D88" s="204"/>
      <c r="E88" s="50" t="s">
        <v>567</v>
      </c>
      <c r="F88" s="161"/>
      <c r="G88" s="670">
        <v>300</v>
      </c>
      <c r="H88" s="88">
        <v>0.25</v>
      </c>
      <c r="I88" s="88">
        <v>1000</v>
      </c>
      <c r="J88" s="40" t="s">
        <v>2864</v>
      </c>
      <c r="K88" s="41" t="s">
        <v>26</v>
      </c>
      <c r="L88" s="42" t="str">
        <f t="shared" si="0"/>
        <v>1000GRAMS</v>
      </c>
      <c r="M88" s="658">
        <f t="shared" si="1"/>
        <v>250</v>
      </c>
      <c r="N88" s="659" t="str">
        <f t="shared" si="2"/>
        <v>250 GRAMS</v>
      </c>
      <c r="O88" s="692">
        <f t="shared" si="3"/>
        <v>75</v>
      </c>
      <c r="P88" s="29">
        <f t="shared" si="6"/>
        <v>300</v>
      </c>
      <c r="Q88" s="74">
        <f t="shared" si="5"/>
        <v>0</v>
      </c>
      <c r="R88" s="28"/>
      <c r="S88" s="28"/>
      <c r="T88" s="28"/>
      <c r="U88" s="28"/>
      <c r="V88" s="28"/>
      <c r="W88" s="28"/>
      <c r="X88" s="28"/>
      <c r="Y88" s="28"/>
      <c r="Z88" s="28"/>
    </row>
    <row r="89" spans="1:26" ht="15" customHeight="1">
      <c r="A89" s="111">
        <v>79</v>
      </c>
      <c r="B89" s="52" t="s">
        <v>628</v>
      </c>
      <c r="C89" s="48"/>
      <c r="D89" s="204"/>
      <c r="E89" s="149" t="s">
        <v>249</v>
      </c>
      <c r="F89" s="161"/>
      <c r="G89" s="670">
        <v>185</v>
      </c>
      <c r="H89" s="88">
        <v>2</v>
      </c>
      <c r="I89" s="88">
        <v>500</v>
      </c>
      <c r="J89" s="40" t="s">
        <v>2864</v>
      </c>
      <c r="K89" s="41" t="s">
        <v>26</v>
      </c>
      <c r="L89" s="42" t="str">
        <f t="shared" si="0"/>
        <v>500GRAMS</v>
      </c>
      <c r="M89" s="658">
        <f t="shared" si="1"/>
        <v>1000</v>
      </c>
      <c r="N89" s="659" t="str">
        <f t="shared" si="2"/>
        <v>1000 GRAMS</v>
      </c>
      <c r="O89" s="692">
        <f t="shared" si="3"/>
        <v>370</v>
      </c>
      <c r="P89" s="29">
        <f t="shared" si="6"/>
        <v>185</v>
      </c>
      <c r="Q89" s="74">
        <f t="shared" si="5"/>
        <v>0</v>
      </c>
      <c r="R89" s="28"/>
      <c r="S89" s="28"/>
      <c r="T89" s="28"/>
      <c r="U89" s="28"/>
      <c r="V89" s="28"/>
      <c r="W89" s="28"/>
      <c r="X89" s="28"/>
      <c r="Y89" s="28"/>
      <c r="Z89" s="28"/>
    </row>
    <row r="90" spans="1:26" ht="15" customHeight="1">
      <c r="A90" s="111">
        <v>80</v>
      </c>
      <c r="B90" s="52" t="s">
        <v>1232</v>
      </c>
      <c r="C90" s="48"/>
      <c r="D90" s="204"/>
      <c r="E90" s="149" t="s">
        <v>1233</v>
      </c>
      <c r="F90" s="161"/>
      <c r="G90" s="670">
        <v>205</v>
      </c>
      <c r="H90" s="88">
        <v>0.5</v>
      </c>
      <c r="I90" s="88">
        <v>1000</v>
      </c>
      <c r="J90" s="40" t="s">
        <v>2864</v>
      </c>
      <c r="K90" s="41" t="s">
        <v>26</v>
      </c>
      <c r="L90" s="42" t="str">
        <f t="shared" si="0"/>
        <v>1000GRAMS</v>
      </c>
      <c r="M90" s="658">
        <f t="shared" si="1"/>
        <v>500</v>
      </c>
      <c r="N90" s="659" t="str">
        <f t="shared" si="2"/>
        <v>500 GRAMS</v>
      </c>
      <c r="O90" s="692">
        <f t="shared" si="3"/>
        <v>102.5</v>
      </c>
      <c r="P90" s="29">
        <f t="shared" si="6"/>
        <v>205</v>
      </c>
      <c r="Q90" s="74">
        <f t="shared" si="5"/>
        <v>0</v>
      </c>
      <c r="R90" s="28"/>
      <c r="S90" s="28"/>
      <c r="T90" s="28"/>
      <c r="U90" s="28"/>
      <c r="V90" s="28"/>
      <c r="W90" s="28"/>
      <c r="X90" s="28"/>
      <c r="Y90" s="28"/>
      <c r="Z90" s="28"/>
    </row>
    <row r="91" spans="1:26" ht="15" customHeight="1">
      <c r="A91" s="111">
        <v>81</v>
      </c>
      <c r="B91" s="52" t="s">
        <v>1306</v>
      </c>
      <c r="C91" s="48"/>
      <c r="D91" s="204"/>
      <c r="E91" s="149" t="s">
        <v>1308</v>
      </c>
      <c r="F91" s="161"/>
      <c r="G91" s="670">
        <v>120</v>
      </c>
      <c r="H91" s="88">
        <v>3</v>
      </c>
      <c r="I91" s="88">
        <v>1000</v>
      </c>
      <c r="J91" s="40" t="s">
        <v>2864</v>
      </c>
      <c r="K91" s="41" t="s">
        <v>26</v>
      </c>
      <c r="L91" s="42" t="str">
        <f t="shared" si="0"/>
        <v>1000GRAMS</v>
      </c>
      <c r="M91" s="658">
        <f t="shared" si="1"/>
        <v>3000</v>
      </c>
      <c r="N91" s="659" t="str">
        <f t="shared" si="2"/>
        <v>3000 GRAMS</v>
      </c>
      <c r="O91" s="692">
        <f t="shared" si="3"/>
        <v>360</v>
      </c>
      <c r="P91" s="29">
        <f t="shared" si="6"/>
        <v>120</v>
      </c>
      <c r="Q91" s="74">
        <f t="shared" si="5"/>
        <v>0</v>
      </c>
      <c r="R91" s="28"/>
      <c r="S91" s="28"/>
      <c r="T91" s="28"/>
      <c r="U91" s="28"/>
      <c r="V91" s="28"/>
      <c r="W91" s="28"/>
      <c r="X91" s="28"/>
      <c r="Y91" s="28"/>
      <c r="Z91" s="28"/>
    </row>
    <row r="92" spans="1:26" ht="15" customHeight="1">
      <c r="A92" s="111">
        <v>82</v>
      </c>
      <c r="B92" s="52" t="s">
        <v>2321</v>
      </c>
      <c r="C92" s="48"/>
      <c r="D92" s="204"/>
      <c r="E92" s="149" t="s">
        <v>1308</v>
      </c>
      <c r="F92" s="161"/>
      <c r="G92" s="670">
        <v>120</v>
      </c>
      <c r="H92" s="88">
        <v>1.5</v>
      </c>
      <c r="I92" s="88">
        <v>1000</v>
      </c>
      <c r="J92" s="40" t="s">
        <v>2864</v>
      </c>
      <c r="K92" s="41" t="s">
        <v>26</v>
      </c>
      <c r="L92" s="42" t="str">
        <f t="shared" si="0"/>
        <v>1000GRAMS</v>
      </c>
      <c r="M92" s="658">
        <f t="shared" si="1"/>
        <v>1500</v>
      </c>
      <c r="N92" s="659" t="str">
        <f t="shared" si="2"/>
        <v>1500 GRAMS</v>
      </c>
      <c r="O92" s="692">
        <f t="shared" si="3"/>
        <v>180</v>
      </c>
      <c r="P92" s="29">
        <f t="shared" si="6"/>
        <v>120</v>
      </c>
      <c r="Q92" s="74">
        <f t="shared" si="5"/>
        <v>0</v>
      </c>
      <c r="R92" s="28"/>
      <c r="S92" s="28"/>
      <c r="T92" s="28"/>
      <c r="U92" s="28"/>
      <c r="V92" s="28"/>
      <c r="W92" s="28"/>
      <c r="X92" s="28"/>
      <c r="Y92" s="28"/>
      <c r="Z92" s="28"/>
    </row>
    <row r="93" spans="1:26" ht="15" customHeight="1">
      <c r="A93" s="111">
        <v>83</v>
      </c>
      <c r="B93" s="116" t="s">
        <v>136</v>
      </c>
      <c r="C93" s="48"/>
      <c r="D93" s="204"/>
      <c r="E93" s="149" t="s">
        <v>137</v>
      </c>
      <c r="F93" s="161"/>
      <c r="G93" s="661">
        <v>450</v>
      </c>
      <c r="H93" s="257">
        <v>3</v>
      </c>
      <c r="I93" s="110">
        <v>1000</v>
      </c>
      <c r="J93" s="121" t="s">
        <v>2864</v>
      </c>
      <c r="K93" s="41" t="s">
        <v>26</v>
      </c>
      <c r="L93" s="42" t="str">
        <f t="shared" si="0"/>
        <v>1000GRAMS</v>
      </c>
      <c r="M93" s="658">
        <f t="shared" si="1"/>
        <v>3000</v>
      </c>
      <c r="N93" s="659" t="str">
        <f t="shared" si="2"/>
        <v>3000 GRAMS</v>
      </c>
      <c r="O93" s="692">
        <f t="shared" si="3"/>
        <v>1350</v>
      </c>
      <c r="P93" s="29">
        <f t="shared" si="6"/>
        <v>450</v>
      </c>
      <c r="Q93" s="74">
        <f t="shared" si="5"/>
        <v>0</v>
      </c>
      <c r="R93" s="28"/>
      <c r="S93" s="28"/>
      <c r="T93" s="28"/>
      <c r="U93" s="28"/>
      <c r="V93" s="28"/>
      <c r="W93" s="28"/>
      <c r="X93" s="28"/>
      <c r="Y93" s="28"/>
      <c r="Z93" s="28"/>
    </row>
    <row r="94" spans="1:26" ht="15" customHeight="1">
      <c r="A94" s="111">
        <v>84</v>
      </c>
      <c r="B94" s="68" t="s">
        <v>153</v>
      </c>
      <c r="C94" s="48"/>
      <c r="D94" s="179"/>
      <c r="E94" s="68" t="s">
        <v>155</v>
      </c>
      <c r="F94" s="161"/>
      <c r="G94" s="670">
        <v>35</v>
      </c>
      <c r="H94" s="88">
        <v>2</v>
      </c>
      <c r="I94" s="88">
        <v>340</v>
      </c>
      <c r="J94" s="40" t="s">
        <v>2864</v>
      </c>
      <c r="K94" s="41" t="s">
        <v>26</v>
      </c>
      <c r="L94" s="42" t="str">
        <f t="shared" si="0"/>
        <v>340GRAMS</v>
      </c>
      <c r="M94" s="658">
        <f t="shared" si="1"/>
        <v>680</v>
      </c>
      <c r="N94" s="659" t="str">
        <f t="shared" si="2"/>
        <v>680 GRAMS</v>
      </c>
      <c r="O94" s="692">
        <f t="shared" si="3"/>
        <v>70</v>
      </c>
      <c r="P94" s="29">
        <f t="shared" si="6"/>
        <v>35</v>
      </c>
      <c r="Q94" s="74">
        <f t="shared" si="5"/>
        <v>0</v>
      </c>
      <c r="R94" s="28"/>
      <c r="S94" s="28"/>
      <c r="T94" s="28"/>
      <c r="U94" s="28"/>
      <c r="V94" s="28"/>
      <c r="W94" s="28"/>
      <c r="X94" s="28"/>
      <c r="Y94" s="28"/>
      <c r="Z94" s="28"/>
    </row>
    <row r="95" spans="1:26" ht="15" customHeight="1">
      <c r="A95" s="111">
        <v>85</v>
      </c>
      <c r="B95" s="52" t="s">
        <v>169</v>
      </c>
      <c r="C95" s="48"/>
      <c r="D95" s="35"/>
      <c r="E95" s="52" t="s">
        <v>174</v>
      </c>
      <c r="F95" s="161"/>
      <c r="G95" s="760">
        <v>198</v>
      </c>
      <c r="H95" s="88">
        <v>1</v>
      </c>
      <c r="I95" s="88">
        <v>330</v>
      </c>
      <c r="J95" s="40" t="s">
        <v>2864</v>
      </c>
      <c r="K95" s="41" t="s">
        <v>26</v>
      </c>
      <c r="L95" s="42" t="str">
        <f t="shared" si="0"/>
        <v>330GRAMS</v>
      </c>
      <c r="M95" s="658">
        <f t="shared" si="1"/>
        <v>330</v>
      </c>
      <c r="N95" s="659" t="str">
        <f t="shared" si="2"/>
        <v>330 GRAMS</v>
      </c>
      <c r="O95" s="692">
        <f t="shared" si="3"/>
        <v>198</v>
      </c>
      <c r="P95" s="29">
        <f t="shared" si="6"/>
        <v>198</v>
      </c>
      <c r="Q95" s="74">
        <f t="shared" si="5"/>
        <v>0</v>
      </c>
      <c r="R95" s="28"/>
      <c r="S95" s="28"/>
      <c r="T95" s="28"/>
      <c r="U95" s="28"/>
      <c r="V95" s="28"/>
      <c r="W95" s="28"/>
      <c r="X95" s="28"/>
      <c r="Y95" s="28"/>
      <c r="Z95" s="28"/>
    </row>
    <row r="96" spans="1:26" ht="15" customHeight="1">
      <c r="A96" s="111">
        <v>86</v>
      </c>
      <c r="B96" s="89" t="s">
        <v>169</v>
      </c>
      <c r="C96" s="48"/>
      <c r="D96" s="35"/>
      <c r="E96" s="52" t="s">
        <v>171</v>
      </c>
      <c r="F96" s="161"/>
      <c r="G96" s="670">
        <v>256</v>
      </c>
      <c r="H96" s="88">
        <v>1</v>
      </c>
      <c r="I96" s="88">
        <v>500</v>
      </c>
      <c r="J96" s="40" t="s">
        <v>2864</v>
      </c>
      <c r="K96" s="41" t="s">
        <v>26</v>
      </c>
      <c r="L96" s="42" t="str">
        <f t="shared" si="0"/>
        <v>500GRAMS</v>
      </c>
      <c r="M96" s="658">
        <f t="shared" si="1"/>
        <v>500</v>
      </c>
      <c r="N96" s="659" t="str">
        <f t="shared" si="2"/>
        <v>500 GRAMS</v>
      </c>
      <c r="O96" s="692">
        <f t="shared" si="3"/>
        <v>256</v>
      </c>
      <c r="P96" s="29">
        <f t="shared" si="6"/>
        <v>256</v>
      </c>
      <c r="Q96" s="74">
        <f t="shared" si="5"/>
        <v>0</v>
      </c>
      <c r="R96" s="28"/>
      <c r="S96" s="28"/>
      <c r="T96" s="28"/>
      <c r="U96" s="28"/>
      <c r="V96" s="28"/>
      <c r="W96" s="28"/>
      <c r="X96" s="28"/>
      <c r="Y96" s="28"/>
      <c r="Z96" s="28"/>
    </row>
    <row r="97" spans="1:26" ht="15" customHeight="1">
      <c r="A97" s="111">
        <v>87</v>
      </c>
      <c r="B97" s="52" t="s">
        <v>177</v>
      </c>
      <c r="C97" s="48"/>
      <c r="D97" s="35"/>
      <c r="E97" s="128" t="s">
        <v>3303</v>
      </c>
      <c r="F97" s="161"/>
      <c r="G97" s="670">
        <v>36</v>
      </c>
      <c r="H97" s="88">
        <v>2</v>
      </c>
      <c r="I97" s="88">
        <v>30</v>
      </c>
      <c r="J97" s="40" t="s">
        <v>2864</v>
      </c>
      <c r="K97" s="41" t="s">
        <v>26</v>
      </c>
      <c r="L97" s="42" t="str">
        <f t="shared" si="0"/>
        <v>30GRAMS</v>
      </c>
      <c r="M97" s="658">
        <f t="shared" si="1"/>
        <v>60</v>
      </c>
      <c r="N97" s="659" t="str">
        <f t="shared" si="2"/>
        <v>60 GRAMS</v>
      </c>
      <c r="O97" s="692">
        <f t="shared" si="3"/>
        <v>72</v>
      </c>
      <c r="P97" s="29">
        <f t="shared" si="6"/>
        <v>36</v>
      </c>
      <c r="Q97" s="74">
        <f t="shared" si="5"/>
        <v>0</v>
      </c>
      <c r="R97" s="28"/>
      <c r="S97" s="28"/>
      <c r="T97" s="28"/>
      <c r="U97" s="28"/>
      <c r="V97" s="28"/>
      <c r="W97" s="28"/>
      <c r="X97" s="28"/>
      <c r="Y97" s="28"/>
      <c r="Z97" s="28"/>
    </row>
    <row r="98" spans="1:26" ht="15" customHeight="1">
      <c r="A98" s="111">
        <v>88</v>
      </c>
      <c r="B98" s="52" t="s">
        <v>373</v>
      </c>
      <c r="C98" s="48"/>
      <c r="D98" s="35"/>
      <c r="E98" s="128" t="s">
        <v>3304</v>
      </c>
      <c r="F98" s="161"/>
      <c r="G98" s="670">
        <v>68</v>
      </c>
      <c r="H98" s="88">
        <v>7</v>
      </c>
      <c r="I98" s="88">
        <v>120</v>
      </c>
      <c r="J98" s="40" t="s">
        <v>2864</v>
      </c>
      <c r="K98" s="41" t="s">
        <v>26</v>
      </c>
      <c r="L98" s="42" t="str">
        <f t="shared" si="0"/>
        <v>120GRAMS</v>
      </c>
      <c r="M98" s="658">
        <f t="shared" si="1"/>
        <v>840</v>
      </c>
      <c r="N98" s="659" t="str">
        <f t="shared" si="2"/>
        <v>840 GRAMS</v>
      </c>
      <c r="O98" s="692">
        <f t="shared" si="3"/>
        <v>476</v>
      </c>
      <c r="P98" s="29">
        <f t="shared" si="6"/>
        <v>68</v>
      </c>
      <c r="Q98" s="74">
        <f t="shared" si="5"/>
        <v>0</v>
      </c>
      <c r="R98" s="28"/>
      <c r="S98" s="28"/>
      <c r="T98" s="28"/>
      <c r="U98" s="28"/>
      <c r="V98" s="28"/>
      <c r="W98" s="28"/>
      <c r="X98" s="28"/>
      <c r="Y98" s="28"/>
      <c r="Z98" s="28"/>
    </row>
    <row r="99" spans="1:26" ht="15" customHeight="1">
      <c r="A99" s="111">
        <v>89</v>
      </c>
      <c r="B99" s="52" t="s">
        <v>373</v>
      </c>
      <c r="C99" s="48"/>
      <c r="D99" s="35"/>
      <c r="E99" s="52" t="s">
        <v>375</v>
      </c>
      <c r="F99" s="161"/>
      <c r="G99" s="675">
        <v>35.200000000000003</v>
      </c>
      <c r="H99" s="88">
        <v>3</v>
      </c>
      <c r="I99" s="88">
        <v>60</v>
      </c>
      <c r="J99" s="40" t="s">
        <v>2864</v>
      </c>
      <c r="K99" s="41" t="s">
        <v>26</v>
      </c>
      <c r="L99" s="42" t="str">
        <f t="shared" si="0"/>
        <v>60GRAMS</v>
      </c>
      <c r="M99" s="658">
        <f t="shared" si="1"/>
        <v>180</v>
      </c>
      <c r="N99" s="659" t="str">
        <f t="shared" si="2"/>
        <v>180 GRAMS</v>
      </c>
      <c r="O99" s="692">
        <f t="shared" si="3"/>
        <v>105.60000000000001</v>
      </c>
      <c r="P99" s="29">
        <f t="shared" si="6"/>
        <v>35.200000000000003</v>
      </c>
      <c r="Q99" s="74">
        <f t="shared" si="5"/>
        <v>0</v>
      </c>
      <c r="R99" s="28" t="s">
        <v>4379</v>
      </c>
      <c r="S99" s="28"/>
      <c r="T99" s="28"/>
      <c r="U99" s="28"/>
      <c r="V99" s="28"/>
      <c r="W99" s="28"/>
      <c r="X99" s="28"/>
      <c r="Y99" s="28"/>
      <c r="Z99" s="28"/>
    </row>
    <row r="100" spans="1:26" ht="15" customHeight="1">
      <c r="A100" s="111">
        <v>90</v>
      </c>
      <c r="B100" s="52" t="s">
        <v>377</v>
      </c>
      <c r="C100" s="48"/>
      <c r="D100" s="9"/>
      <c r="E100" s="128" t="s">
        <v>374</v>
      </c>
      <c r="F100" s="161"/>
      <c r="G100" s="670">
        <v>68</v>
      </c>
      <c r="H100" s="88">
        <v>12</v>
      </c>
      <c r="I100" s="88">
        <v>120</v>
      </c>
      <c r="J100" s="88" t="s">
        <v>2864</v>
      </c>
      <c r="K100" s="41" t="s">
        <v>26</v>
      </c>
      <c r="L100" s="42" t="str">
        <f t="shared" si="0"/>
        <v>120GRAMS</v>
      </c>
      <c r="M100" s="658">
        <f t="shared" si="1"/>
        <v>1440</v>
      </c>
      <c r="N100" s="659" t="str">
        <f t="shared" si="2"/>
        <v>1440 GRAMS</v>
      </c>
      <c r="O100" s="692">
        <f t="shared" si="3"/>
        <v>816</v>
      </c>
      <c r="P100" s="29">
        <f t="shared" si="6"/>
        <v>68</v>
      </c>
      <c r="Q100" s="74">
        <f t="shared" si="5"/>
        <v>0</v>
      </c>
      <c r="R100" s="28"/>
      <c r="S100" s="28"/>
      <c r="T100" s="28"/>
      <c r="U100" s="28"/>
      <c r="V100" s="28"/>
      <c r="W100" s="28"/>
      <c r="X100" s="28"/>
      <c r="Y100" s="28"/>
      <c r="Z100" s="28"/>
    </row>
    <row r="101" spans="1:26" ht="15" customHeight="1">
      <c r="A101" s="111">
        <v>91</v>
      </c>
      <c r="B101" s="68" t="s">
        <v>479</v>
      </c>
      <c r="C101" s="48"/>
      <c r="D101" s="9"/>
      <c r="E101" s="116" t="s">
        <v>480</v>
      </c>
      <c r="F101" s="161"/>
      <c r="G101" s="670">
        <v>85</v>
      </c>
      <c r="H101" s="88">
        <v>8</v>
      </c>
      <c r="I101" s="88">
        <v>1</v>
      </c>
      <c r="J101" s="40" t="s">
        <v>4380</v>
      </c>
      <c r="K101" s="41" t="s">
        <v>26</v>
      </c>
      <c r="L101" s="42" t="str">
        <f t="shared" si="0"/>
        <v>1GAL</v>
      </c>
      <c r="M101" s="658">
        <f t="shared" si="1"/>
        <v>8</v>
      </c>
      <c r="N101" s="659" t="str">
        <f t="shared" si="2"/>
        <v>8 GAL</v>
      </c>
      <c r="O101" s="692">
        <f t="shared" si="3"/>
        <v>680</v>
      </c>
      <c r="P101" s="29">
        <f t="shared" si="6"/>
        <v>85</v>
      </c>
      <c r="Q101" s="74">
        <f t="shared" si="5"/>
        <v>0</v>
      </c>
      <c r="R101" s="28"/>
      <c r="S101" s="232"/>
      <c r="T101" s="28"/>
      <c r="U101" s="28"/>
      <c r="V101" s="28"/>
      <c r="W101" s="28"/>
      <c r="X101" s="28"/>
      <c r="Y101" s="28"/>
      <c r="Z101" s="28"/>
    </row>
    <row r="102" spans="1:26" ht="15" customHeight="1">
      <c r="A102" s="111">
        <v>92</v>
      </c>
      <c r="B102" s="339" t="s">
        <v>750</v>
      </c>
      <c r="C102" s="48"/>
      <c r="D102" s="9"/>
      <c r="E102" s="116" t="s">
        <v>480</v>
      </c>
      <c r="F102" s="161"/>
      <c r="G102" s="670">
        <v>1560</v>
      </c>
      <c r="H102" s="88">
        <v>4</v>
      </c>
      <c r="I102" s="88">
        <v>16</v>
      </c>
      <c r="J102" s="40" t="s">
        <v>4381</v>
      </c>
      <c r="K102" s="41" t="s">
        <v>26</v>
      </c>
      <c r="L102" s="42" t="str">
        <f t="shared" si="0"/>
        <v>16TINS</v>
      </c>
      <c r="M102" s="658">
        <f t="shared" si="1"/>
        <v>64</v>
      </c>
      <c r="N102" s="659" t="str">
        <f t="shared" si="2"/>
        <v>64 TINS</v>
      </c>
      <c r="O102" s="692">
        <f t="shared" si="3"/>
        <v>6240</v>
      </c>
      <c r="P102" s="29">
        <f t="shared" si="6"/>
        <v>1560</v>
      </c>
      <c r="Q102" s="74">
        <f t="shared" si="5"/>
        <v>0</v>
      </c>
      <c r="R102" s="28"/>
      <c r="S102" s="28"/>
      <c r="T102" s="28"/>
      <c r="U102" s="28"/>
      <c r="V102" s="28"/>
      <c r="W102" s="28"/>
      <c r="X102" s="28"/>
      <c r="Y102" s="28"/>
      <c r="Z102" s="28"/>
    </row>
    <row r="103" spans="1:26" ht="15" customHeight="1">
      <c r="A103" s="111">
        <v>93</v>
      </c>
      <c r="B103" s="52" t="s">
        <v>752</v>
      </c>
      <c r="C103" s="48"/>
      <c r="D103" s="9"/>
      <c r="E103" s="52" t="s">
        <v>753</v>
      </c>
      <c r="F103" s="161"/>
      <c r="G103" s="670">
        <v>78</v>
      </c>
      <c r="H103" s="88">
        <v>1</v>
      </c>
      <c r="I103" s="669">
        <v>350</v>
      </c>
      <c r="J103" s="88" t="s">
        <v>2881</v>
      </c>
      <c r="K103" s="41" t="s">
        <v>26</v>
      </c>
      <c r="L103" s="42" t="str">
        <f t="shared" si="0"/>
        <v>350ML</v>
      </c>
      <c r="M103" s="658">
        <f t="shared" si="1"/>
        <v>350</v>
      </c>
      <c r="N103" s="659" t="str">
        <f t="shared" si="2"/>
        <v>350 ML</v>
      </c>
      <c r="O103" s="692">
        <f t="shared" si="3"/>
        <v>78</v>
      </c>
      <c r="P103" s="29">
        <f t="shared" si="6"/>
        <v>78</v>
      </c>
      <c r="Q103" s="74">
        <f t="shared" si="5"/>
        <v>0</v>
      </c>
      <c r="R103" s="28"/>
      <c r="S103" s="28"/>
      <c r="T103" s="28"/>
      <c r="U103" s="28"/>
      <c r="V103" s="28"/>
      <c r="W103" s="28"/>
      <c r="X103" s="28"/>
      <c r="Y103" s="28"/>
      <c r="Z103" s="28"/>
    </row>
    <row r="104" spans="1:26" ht="15" customHeight="1">
      <c r="A104" s="111">
        <v>94</v>
      </c>
      <c r="B104" s="275" t="s">
        <v>778</v>
      </c>
      <c r="C104" s="48"/>
      <c r="D104" s="9"/>
      <c r="E104" s="116" t="s">
        <v>779</v>
      </c>
      <c r="F104" s="161"/>
      <c r="G104" s="670">
        <v>62</v>
      </c>
      <c r="H104" s="88">
        <v>2</v>
      </c>
      <c r="I104" s="88">
        <v>55</v>
      </c>
      <c r="J104" s="40" t="s">
        <v>2864</v>
      </c>
      <c r="K104" s="41" t="s">
        <v>26</v>
      </c>
      <c r="L104" s="42" t="str">
        <f t="shared" si="0"/>
        <v>55GRAMS</v>
      </c>
      <c r="M104" s="658">
        <f t="shared" si="1"/>
        <v>110</v>
      </c>
      <c r="N104" s="659" t="str">
        <f t="shared" si="2"/>
        <v>110 GRAMS</v>
      </c>
      <c r="O104" s="692">
        <f t="shared" si="3"/>
        <v>124</v>
      </c>
      <c r="P104" s="29">
        <f t="shared" si="6"/>
        <v>62</v>
      </c>
      <c r="Q104" s="74">
        <f t="shared" si="5"/>
        <v>0</v>
      </c>
      <c r="R104" s="28"/>
      <c r="S104" s="28"/>
      <c r="T104" s="28"/>
      <c r="U104" s="28"/>
      <c r="V104" s="28"/>
      <c r="W104" s="28"/>
      <c r="X104" s="28"/>
      <c r="Y104" s="28"/>
      <c r="Z104" s="28"/>
    </row>
    <row r="105" spans="1:26" ht="15" customHeight="1">
      <c r="A105" s="111">
        <v>95</v>
      </c>
      <c r="B105" s="52" t="s">
        <v>807</v>
      </c>
      <c r="C105" s="48"/>
      <c r="D105" s="9"/>
      <c r="E105" s="116" t="s">
        <v>779</v>
      </c>
      <c r="F105" s="161"/>
      <c r="G105" s="670">
        <v>52</v>
      </c>
      <c r="H105" s="88">
        <v>11</v>
      </c>
      <c r="I105" s="88">
        <v>62</v>
      </c>
      <c r="J105" s="40" t="s">
        <v>2864</v>
      </c>
      <c r="K105" s="41" t="s">
        <v>26</v>
      </c>
      <c r="L105" s="42" t="str">
        <f t="shared" si="0"/>
        <v>62GRAMS</v>
      </c>
      <c r="M105" s="658">
        <f t="shared" si="1"/>
        <v>682</v>
      </c>
      <c r="N105" s="659" t="str">
        <f t="shared" si="2"/>
        <v>682 GRAMS</v>
      </c>
      <c r="O105" s="692">
        <f t="shared" si="3"/>
        <v>572</v>
      </c>
      <c r="P105" s="29">
        <f t="shared" si="6"/>
        <v>52</v>
      </c>
      <c r="Q105" s="74">
        <f t="shared" si="5"/>
        <v>0</v>
      </c>
      <c r="R105" s="28"/>
      <c r="S105" s="28"/>
      <c r="T105" s="28"/>
      <c r="U105" s="28"/>
      <c r="V105" s="28"/>
      <c r="W105" s="28"/>
      <c r="X105" s="28"/>
      <c r="Y105" s="28"/>
      <c r="Z105" s="28"/>
    </row>
    <row r="106" spans="1:26" ht="15" customHeight="1">
      <c r="A106" s="111">
        <v>96</v>
      </c>
      <c r="B106" s="68" t="s">
        <v>1061</v>
      </c>
      <c r="C106" s="48"/>
      <c r="D106" s="9"/>
      <c r="E106" s="116" t="s">
        <v>1543</v>
      </c>
      <c r="F106" s="161"/>
      <c r="G106" s="670">
        <v>780</v>
      </c>
      <c r="H106" s="88">
        <v>1</v>
      </c>
      <c r="I106" s="88">
        <v>1000</v>
      </c>
      <c r="J106" s="40" t="s">
        <v>4374</v>
      </c>
      <c r="K106" s="41" t="s">
        <v>26</v>
      </c>
      <c r="L106" s="42" t="str">
        <f t="shared" si="0"/>
        <v>1000KG</v>
      </c>
      <c r="M106" s="658">
        <f t="shared" si="1"/>
        <v>1000</v>
      </c>
      <c r="N106" s="659" t="str">
        <f t="shared" si="2"/>
        <v>1000 KG</v>
      </c>
      <c r="O106" s="692">
        <f t="shared" si="3"/>
        <v>780</v>
      </c>
      <c r="P106" s="29">
        <f t="shared" si="6"/>
        <v>780</v>
      </c>
      <c r="Q106" s="74">
        <f t="shared" si="5"/>
        <v>0</v>
      </c>
      <c r="R106" s="28"/>
      <c r="S106" s="28"/>
      <c r="T106" s="28"/>
      <c r="U106" s="28"/>
      <c r="V106" s="28"/>
      <c r="W106" s="28"/>
      <c r="X106" s="28"/>
      <c r="Y106" s="28"/>
      <c r="Z106" s="28"/>
    </row>
    <row r="107" spans="1:26" ht="15" customHeight="1">
      <c r="A107" s="111">
        <v>97</v>
      </c>
      <c r="B107" s="52" t="s">
        <v>1209</v>
      </c>
      <c r="C107" s="48"/>
      <c r="D107" s="9"/>
      <c r="E107" s="52" t="s">
        <v>1211</v>
      </c>
      <c r="F107" s="161"/>
      <c r="G107" s="675">
        <v>330</v>
      </c>
      <c r="H107" s="88">
        <v>1</v>
      </c>
      <c r="I107" s="88">
        <v>750</v>
      </c>
      <c r="J107" s="40" t="s">
        <v>2864</v>
      </c>
      <c r="K107" s="41" t="s">
        <v>26</v>
      </c>
      <c r="L107" s="42" t="str">
        <f t="shared" si="0"/>
        <v>750GRAMS</v>
      </c>
      <c r="M107" s="658">
        <f t="shared" si="1"/>
        <v>750</v>
      </c>
      <c r="N107" s="659" t="str">
        <f t="shared" si="2"/>
        <v>750 GRAMS</v>
      </c>
      <c r="O107" s="692">
        <f t="shared" si="3"/>
        <v>330</v>
      </c>
      <c r="P107" s="29">
        <f t="shared" si="6"/>
        <v>330</v>
      </c>
      <c r="Q107" s="74">
        <f t="shared" si="5"/>
        <v>0</v>
      </c>
      <c r="R107" s="28"/>
      <c r="S107" s="28"/>
      <c r="T107" s="28"/>
      <c r="U107" s="28"/>
      <c r="V107" s="28"/>
      <c r="W107" s="28"/>
      <c r="X107" s="28"/>
      <c r="Y107" s="28"/>
      <c r="Z107" s="28"/>
    </row>
    <row r="108" spans="1:26" ht="15" customHeight="1">
      <c r="A108" s="111">
        <v>98</v>
      </c>
      <c r="B108" s="52" t="s">
        <v>1220</v>
      </c>
      <c r="C108" s="48"/>
      <c r="D108" s="35"/>
      <c r="E108" s="52" t="s">
        <v>1221</v>
      </c>
      <c r="F108" s="161"/>
      <c r="G108" s="670">
        <v>89</v>
      </c>
      <c r="H108" s="88">
        <v>1</v>
      </c>
      <c r="I108" s="88">
        <v>60</v>
      </c>
      <c r="J108" s="40" t="s">
        <v>2881</v>
      </c>
      <c r="K108" s="41" t="s">
        <v>26</v>
      </c>
      <c r="L108" s="42" t="str">
        <f t="shared" si="0"/>
        <v>60ML</v>
      </c>
      <c r="M108" s="658">
        <f t="shared" si="1"/>
        <v>60</v>
      </c>
      <c r="N108" s="659" t="str">
        <f t="shared" si="2"/>
        <v>60 ML</v>
      </c>
      <c r="O108" s="692">
        <f t="shared" si="3"/>
        <v>89</v>
      </c>
      <c r="P108" s="29">
        <f t="shared" si="6"/>
        <v>89</v>
      </c>
      <c r="Q108" s="74">
        <f t="shared" si="5"/>
        <v>0</v>
      </c>
      <c r="R108" s="28"/>
      <c r="S108" s="28"/>
      <c r="T108" s="28"/>
      <c r="U108" s="28"/>
      <c r="V108" s="28"/>
      <c r="W108" s="28"/>
      <c r="X108" s="28"/>
      <c r="Y108" s="28"/>
      <c r="Z108" s="28"/>
    </row>
    <row r="109" spans="1:26" ht="15" customHeight="1">
      <c r="A109" s="111">
        <v>99</v>
      </c>
      <c r="B109" s="68" t="s">
        <v>1222</v>
      </c>
      <c r="C109" s="48"/>
      <c r="D109" s="35"/>
      <c r="E109" s="68" t="s">
        <v>3305</v>
      </c>
      <c r="F109" s="161"/>
      <c r="G109" s="670">
        <v>22</v>
      </c>
      <c r="H109" s="88">
        <v>3</v>
      </c>
      <c r="I109" s="88">
        <v>50</v>
      </c>
      <c r="J109" s="40" t="s">
        <v>2864</v>
      </c>
      <c r="K109" s="41" t="s">
        <v>26</v>
      </c>
      <c r="L109" s="42" t="str">
        <f t="shared" si="0"/>
        <v>50GRAMS</v>
      </c>
      <c r="M109" s="658">
        <f t="shared" si="1"/>
        <v>150</v>
      </c>
      <c r="N109" s="659" t="str">
        <f t="shared" si="2"/>
        <v>150 GRAMS</v>
      </c>
      <c r="O109" s="692">
        <f t="shared" si="3"/>
        <v>66</v>
      </c>
      <c r="P109" s="29">
        <f t="shared" si="6"/>
        <v>22</v>
      </c>
      <c r="Q109" s="74">
        <f t="shared" si="5"/>
        <v>0</v>
      </c>
      <c r="R109" s="28"/>
      <c r="S109" s="28"/>
      <c r="T109" s="28"/>
      <c r="U109" s="28"/>
      <c r="V109" s="28"/>
      <c r="W109" s="28"/>
      <c r="X109" s="28"/>
      <c r="Y109" s="28"/>
      <c r="Z109" s="28"/>
    </row>
    <row r="110" spans="1:26" ht="15" customHeight="1">
      <c r="A110" s="111">
        <v>100</v>
      </c>
      <c r="B110" s="52" t="s">
        <v>1254</v>
      </c>
      <c r="C110" s="48"/>
      <c r="D110" s="35"/>
      <c r="E110" s="50" t="s">
        <v>1035</v>
      </c>
      <c r="F110" s="161"/>
      <c r="G110" s="670">
        <v>98</v>
      </c>
      <c r="H110" s="88">
        <v>5</v>
      </c>
      <c r="I110" s="40">
        <v>900</v>
      </c>
      <c r="J110" s="40" t="s">
        <v>2864</v>
      </c>
      <c r="K110" s="41" t="s">
        <v>26</v>
      </c>
      <c r="L110" s="42" t="str">
        <f t="shared" si="0"/>
        <v>900GRAMS</v>
      </c>
      <c r="M110" s="658">
        <f t="shared" si="1"/>
        <v>4500</v>
      </c>
      <c r="N110" s="659" t="str">
        <f t="shared" si="2"/>
        <v>4500 GRAMS</v>
      </c>
      <c r="O110" s="692">
        <f t="shared" si="3"/>
        <v>490</v>
      </c>
      <c r="P110" s="29">
        <f t="shared" si="6"/>
        <v>98</v>
      </c>
      <c r="Q110" s="74">
        <f t="shared" si="5"/>
        <v>0</v>
      </c>
      <c r="R110" s="28"/>
      <c r="S110" s="28"/>
      <c r="T110" s="28"/>
      <c r="U110" s="28"/>
      <c r="V110" s="28"/>
      <c r="W110" s="28"/>
      <c r="X110" s="28"/>
      <c r="Y110" s="28"/>
      <c r="Z110" s="28"/>
    </row>
    <row r="111" spans="1:26" ht="15" customHeight="1">
      <c r="A111" s="111">
        <v>101</v>
      </c>
      <c r="B111" s="52" t="s">
        <v>1359</v>
      </c>
      <c r="C111" s="48"/>
      <c r="D111" s="35"/>
      <c r="E111" s="52" t="s">
        <v>1362</v>
      </c>
      <c r="F111" s="161"/>
      <c r="G111" s="670">
        <v>77.3</v>
      </c>
      <c r="H111" s="88">
        <v>5</v>
      </c>
      <c r="I111" s="86">
        <v>1000</v>
      </c>
      <c r="J111" s="40" t="s">
        <v>4374</v>
      </c>
      <c r="K111" s="41" t="s">
        <v>26</v>
      </c>
      <c r="L111" s="42" t="str">
        <f t="shared" si="0"/>
        <v>1000KG</v>
      </c>
      <c r="M111" s="658">
        <f t="shared" si="1"/>
        <v>5000</v>
      </c>
      <c r="N111" s="659" t="str">
        <f t="shared" si="2"/>
        <v>5000 KG</v>
      </c>
      <c r="O111" s="692">
        <f t="shared" si="3"/>
        <v>386.5</v>
      </c>
      <c r="P111" s="29">
        <f t="shared" si="6"/>
        <v>77.3</v>
      </c>
      <c r="Q111" s="74">
        <f t="shared" si="5"/>
        <v>0</v>
      </c>
      <c r="R111" s="28"/>
      <c r="S111" s="28"/>
      <c r="T111" s="28"/>
      <c r="U111" s="28"/>
      <c r="V111" s="28"/>
      <c r="W111" s="28"/>
      <c r="X111" s="28"/>
      <c r="Y111" s="28"/>
      <c r="Z111" s="28"/>
    </row>
    <row r="112" spans="1:26" ht="15" customHeight="1">
      <c r="A112" s="111">
        <v>102</v>
      </c>
      <c r="B112" s="68" t="s">
        <v>1357</v>
      </c>
      <c r="C112" s="48"/>
      <c r="D112" s="35"/>
      <c r="E112" s="116" t="s">
        <v>1358</v>
      </c>
      <c r="F112" s="161"/>
      <c r="G112" s="675">
        <v>251</v>
      </c>
      <c r="H112" s="88">
        <v>4</v>
      </c>
      <c r="I112" s="88">
        <v>1</v>
      </c>
      <c r="J112" s="40" t="s">
        <v>4380</v>
      </c>
      <c r="K112" s="41" t="s">
        <v>26</v>
      </c>
      <c r="L112" s="42" t="str">
        <f t="shared" si="0"/>
        <v>1GAL</v>
      </c>
      <c r="M112" s="658">
        <f t="shared" si="1"/>
        <v>4</v>
      </c>
      <c r="N112" s="659" t="str">
        <f t="shared" si="2"/>
        <v>4 GAL</v>
      </c>
      <c r="O112" s="692">
        <f t="shared" si="3"/>
        <v>1004</v>
      </c>
      <c r="P112" s="29">
        <f t="shared" si="6"/>
        <v>251</v>
      </c>
      <c r="Q112" s="74">
        <f t="shared" si="5"/>
        <v>0</v>
      </c>
      <c r="R112" s="28"/>
      <c r="S112" s="28"/>
      <c r="T112" s="28"/>
      <c r="U112" s="28"/>
      <c r="V112" s="28"/>
      <c r="W112" s="28"/>
      <c r="X112" s="28"/>
      <c r="Y112" s="28"/>
      <c r="Z112" s="28"/>
    </row>
    <row r="113" spans="1:26" ht="15" customHeight="1">
      <c r="A113" s="111">
        <v>103</v>
      </c>
      <c r="B113" s="52" t="s">
        <v>1480</v>
      </c>
      <c r="C113" s="48"/>
      <c r="D113" s="35"/>
      <c r="E113" s="116" t="s">
        <v>1482</v>
      </c>
      <c r="F113" s="161"/>
      <c r="G113" s="670">
        <v>71.709999999999994</v>
      </c>
      <c r="H113" s="88">
        <v>4</v>
      </c>
      <c r="I113" s="88">
        <v>150</v>
      </c>
      <c r="J113" s="40" t="s">
        <v>2864</v>
      </c>
      <c r="K113" s="41" t="s">
        <v>26</v>
      </c>
      <c r="L113" s="42" t="str">
        <f t="shared" si="0"/>
        <v>150GRAMS</v>
      </c>
      <c r="M113" s="658">
        <f t="shared" si="1"/>
        <v>600</v>
      </c>
      <c r="N113" s="659" t="str">
        <f t="shared" si="2"/>
        <v>600 GRAMS</v>
      </c>
      <c r="O113" s="692">
        <f t="shared" si="3"/>
        <v>286.83999999999997</v>
      </c>
      <c r="P113" s="29">
        <f t="shared" si="6"/>
        <v>71.709999999999994</v>
      </c>
      <c r="Q113" s="74">
        <f t="shared" si="5"/>
        <v>0</v>
      </c>
      <c r="R113" s="28"/>
      <c r="S113" s="28"/>
      <c r="T113" s="28"/>
      <c r="U113" s="28"/>
      <c r="V113" s="28"/>
      <c r="W113" s="28"/>
      <c r="X113" s="28"/>
      <c r="Y113" s="28"/>
      <c r="Z113" s="28"/>
    </row>
    <row r="114" spans="1:26" ht="15" customHeight="1">
      <c r="A114" s="111">
        <v>104</v>
      </c>
      <c r="B114" s="48" t="s">
        <v>2577</v>
      </c>
      <c r="C114" s="48"/>
      <c r="D114" s="35"/>
      <c r="E114" s="116" t="s">
        <v>2578</v>
      </c>
      <c r="F114" s="156"/>
      <c r="G114" s="670">
        <v>420</v>
      </c>
      <c r="H114" s="88">
        <v>4</v>
      </c>
      <c r="I114" s="88">
        <v>3500</v>
      </c>
      <c r="J114" s="40" t="s">
        <v>2881</v>
      </c>
      <c r="K114" s="41" t="s">
        <v>26</v>
      </c>
      <c r="L114" s="42" t="str">
        <f t="shared" si="0"/>
        <v>3500ML</v>
      </c>
      <c r="M114" s="658">
        <f t="shared" si="1"/>
        <v>14000</v>
      </c>
      <c r="N114" s="659" t="str">
        <f t="shared" si="2"/>
        <v>14000 ML</v>
      </c>
      <c r="O114" s="692">
        <f t="shared" si="3"/>
        <v>1680</v>
      </c>
      <c r="P114" s="29">
        <f t="shared" si="6"/>
        <v>420</v>
      </c>
      <c r="Q114" s="74">
        <f t="shared" si="5"/>
        <v>0</v>
      </c>
      <c r="R114" s="28"/>
      <c r="S114" s="28"/>
      <c r="T114" s="28"/>
      <c r="U114" s="28"/>
      <c r="V114" s="28"/>
      <c r="W114" s="28"/>
      <c r="X114" s="28"/>
      <c r="Y114" s="28"/>
      <c r="Z114" s="28"/>
    </row>
    <row r="115" spans="1:26" ht="15" customHeight="1">
      <c r="A115" s="111">
        <v>105</v>
      </c>
      <c r="B115" s="89" t="s">
        <v>2053</v>
      </c>
      <c r="C115" s="48"/>
      <c r="D115" s="35"/>
      <c r="E115" s="149" t="s">
        <v>2658</v>
      </c>
      <c r="F115" s="156"/>
      <c r="G115" s="686">
        <v>1217</v>
      </c>
      <c r="H115" s="88">
        <v>2</v>
      </c>
      <c r="I115" s="88">
        <v>3500</v>
      </c>
      <c r="J115" s="88" t="s">
        <v>2881</v>
      </c>
      <c r="K115" s="41" t="s">
        <v>26</v>
      </c>
      <c r="L115" s="42" t="str">
        <f t="shared" si="0"/>
        <v>3500ML</v>
      </c>
      <c r="M115" s="658">
        <f t="shared" si="1"/>
        <v>7000</v>
      </c>
      <c r="N115" s="659" t="str">
        <f t="shared" si="2"/>
        <v>7000 ML</v>
      </c>
      <c r="O115" s="692">
        <f t="shared" si="3"/>
        <v>2434</v>
      </c>
      <c r="P115" s="29">
        <f t="shared" si="6"/>
        <v>1217</v>
      </c>
      <c r="Q115" s="74">
        <f t="shared" si="5"/>
        <v>0</v>
      </c>
      <c r="R115" s="28"/>
      <c r="S115" s="28"/>
      <c r="T115" s="28"/>
      <c r="U115" s="28"/>
      <c r="V115" s="28"/>
      <c r="W115" s="28"/>
      <c r="X115" s="28"/>
      <c r="Y115" s="28"/>
      <c r="Z115" s="28"/>
    </row>
    <row r="116" spans="1:26" ht="15" customHeight="1">
      <c r="A116" s="111">
        <v>106</v>
      </c>
      <c r="B116" s="50" t="s">
        <v>1542</v>
      </c>
      <c r="C116" s="48"/>
      <c r="D116" s="35"/>
      <c r="E116" s="91" t="s">
        <v>1543</v>
      </c>
      <c r="F116" s="156"/>
      <c r="G116" s="670">
        <v>102</v>
      </c>
      <c r="H116" s="88">
        <v>1</v>
      </c>
      <c r="I116" s="88">
        <v>45</v>
      </c>
      <c r="J116" s="88" t="s">
        <v>2864</v>
      </c>
      <c r="K116" s="41" t="s">
        <v>26</v>
      </c>
      <c r="L116" s="42" t="str">
        <f t="shared" si="0"/>
        <v>45GRAMS</v>
      </c>
      <c r="M116" s="658">
        <f t="shared" si="1"/>
        <v>45</v>
      </c>
      <c r="N116" s="659" t="str">
        <f t="shared" si="2"/>
        <v>45 GRAMS</v>
      </c>
      <c r="O116" s="692">
        <f t="shared" si="3"/>
        <v>102</v>
      </c>
      <c r="P116" s="29">
        <f t="shared" si="6"/>
        <v>102</v>
      </c>
      <c r="Q116" s="74">
        <f t="shared" si="5"/>
        <v>0</v>
      </c>
      <c r="R116" s="28"/>
      <c r="S116" s="28"/>
      <c r="T116" s="28"/>
      <c r="U116" s="28"/>
      <c r="V116" s="28"/>
      <c r="W116" s="28"/>
      <c r="X116" s="28"/>
      <c r="Y116" s="28"/>
      <c r="Z116" s="28"/>
    </row>
    <row r="117" spans="1:26" ht="15" customHeight="1">
      <c r="A117" s="111">
        <v>107</v>
      </c>
      <c r="B117" s="52" t="s">
        <v>1548</v>
      </c>
      <c r="C117" s="48"/>
      <c r="D117" s="35"/>
      <c r="E117" s="287" t="s">
        <v>1543</v>
      </c>
      <c r="F117" s="156"/>
      <c r="G117" s="675">
        <v>59.25</v>
      </c>
      <c r="H117" s="88">
        <v>2</v>
      </c>
      <c r="I117" s="40">
        <v>13</v>
      </c>
      <c r="J117" s="40" t="s">
        <v>2864</v>
      </c>
      <c r="K117" s="41" t="s">
        <v>26</v>
      </c>
      <c r="L117" s="42" t="str">
        <f t="shared" si="0"/>
        <v>13GRAMS</v>
      </c>
      <c r="M117" s="658">
        <f t="shared" si="1"/>
        <v>26</v>
      </c>
      <c r="N117" s="659" t="str">
        <f t="shared" si="2"/>
        <v>26 GRAMS</v>
      </c>
      <c r="O117" s="692">
        <f t="shared" si="3"/>
        <v>118.5</v>
      </c>
      <c r="P117" s="29">
        <f t="shared" si="6"/>
        <v>59.25</v>
      </c>
      <c r="Q117" s="74">
        <f t="shared" si="5"/>
        <v>0</v>
      </c>
      <c r="R117" s="28"/>
      <c r="S117" s="28"/>
      <c r="T117" s="28"/>
      <c r="U117" s="28"/>
      <c r="V117" s="28"/>
      <c r="W117" s="28"/>
      <c r="X117" s="28"/>
      <c r="Y117" s="28"/>
      <c r="Z117" s="28"/>
    </row>
    <row r="118" spans="1:26" ht="15" customHeight="1">
      <c r="A118" s="111">
        <v>108</v>
      </c>
      <c r="B118" s="52" t="s">
        <v>1552</v>
      </c>
      <c r="C118" s="48"/>
      <c r="D118" s="35"/>
      <c r="E118" s="116" t="s">
        <v>1543</v>
      </c>
      <c r="F118" s="156"/>
      <c r="G118" s="657">
        <v>89</v>
      </c>
      <c r="H118" s="88">
        <v>1</v>
      </c>
      <c r="I118" s="88">
        <v>60</v>
      </c>
      <c r="J118" s="121" t="s">
        <v>2864</v>
      </c>
      <c r="K118" s="41" t="s">
        <v>26</v>
      </c>
      <c r="L118" s="42" t="str">
        <f t="shared" si="0"/>
        <v>60GRAMS</v>
      </c>
      <c r="M118" s="658">
        <f t="shared" si="1"/>
        <v>60</v>
      </c>
      <c r="N118" s="659" t="str">
        <f t="shared" si="2"/>
        <v>60 GRAMS</v>
      </c>
      <c r="O118" s="692">
        <f t="shared" si="3"/>
        <v>89</v>
      </c>
      <c r="P118" s="29">
        <f t="shared" si="6"/>
        <v>89</v>
      </c>
      <c r="Q118" s="74">
        <f t="shared" si="5"/>
        <v>0</v>
      </c>
      <c r="R118" s="28"/>
      <c r="S118" s="28"/>
      <c r="T118" s="28"/>
      <c r="U118" s="28"/>
      <c r="V118" s="28"/>
      <c r="W118" s="28"/>
      <c r="X118" s="28"/>
      <c r="Y118" s="28"/>
      <c r="Z118" s="28"/>
    </row>
    <row r="119" spans="1:26" ht="15" customHeight="1">
      <c r="A119" s="111">
        <v>109</v>
      </c>
      <c r="B119" s="52" t="s">
        <v>1560</v>
      </c>
      <c r="C119" s="48"/>
      <c r="D119" s="35"/>
      <c r="E119" s="116" t="s">
        <v>1543</v>
      </c>
      <c r="F119" s="156"/>
      <c r="G119" s="657">
        <v>72</v>
      </c>
      <c r="H119" s="88">
        <v>1</v>
      </c>
      <c r="I119" s="40">
        <v>14</v>
      </c>
      <c r="J119" s="40" t="s">
        <v>2864</v>
      </c>
      <c r="K119" s="41" t="s">
        <v>26</v>
      </c>
      <c r="L119" s="42" t="str">
        <f t="shared" si="0"/>
        <v>14GRAMS</v>
      </c>
      <c r="M119" s="658">
        <f t="shared" si="1"/>
        <v>14</v>
      </c>
      <c r="N119" s="659" t="str">
        <f t="shared" si="2"/>
        <v>14 GRAMS</v>
      </c>
      <c r="O119" s="692">
        <f t="shared" si="3"/>
        <v>72</v>
      </c>
      <c r="P119" s="29">
        <f t="shared" si="6"/>
        <v>72</v>
      </c>
      <c r="Q119" s="74">
        <f t="shared" si="5"/>
        <v>0</v>
      </c>
      <c r="R119" s="28"/>
      <c r="S119" s="28"/>
      <c r="T119" s="28"/>
      <c r="U119" s="28"/>
      <c r="V119" s="28"/>
      <c r="W119" s="28"/>
      <c r="X119" s="28"/>
      <c r="Y119" s="28"/>
      <c r="Z119" s="28"/>
    </row>
    <row r="120" spans="1:26" ht="15" customHeight="1">
      <c r="A120" s="111">
        <v>110</v>
      </c>
      <c r="B120" s="52" t="s">
        <v>1714</v>
      </c>
      <c r="C120" s="48"/>
      <c r="D120" s="35"/>
      <c r="E120" s="780" t="s">
        <v>1715</v>
      </c>
      <c r="F120" s="156"/>
      <c r="G120" s="760">
        <v>180</v>
      </c>
      <c r="H120" s="88">
        <v>1</v>
      </c>
      <c r="I120" s="88">
        <v>896</v>
      </c>
      <c r="J120" s="121" t="s">
        <v>2864</v>
      </c>
      <c r="K120" s="41" t="s">
        <v>26</v>
      </c>
      <c r="L120" s="42" t="str">
        <f t="shared" si="0"/>
        <v>896GRAMS</v>
      </c>
      <c r="M120" s="658">
        <f t="shared" si="1"/>
        <v>896</v>
      </c>
      <c r="N120" s="659" t="str">
        <f t="shared" si="2"/>
        <v>896 GRAMS</v>
      </c>
      <c r="O120" s="692">
        <f t="shared" si="3"/>
        <v>180</v>
      </c>
      <c r="P120" s="29">
        <f t="shared" si="6"/>
        <v>180</v>
      </c>
      <c r="Q120" s="74">
        <f t="shared" si="5"/>
        <v>0</v>
      </c>
      <c r="R120" s="28"/>
      <c r="S120" s="28"/>
      <c r="T120" s="28"/>
      <c r="U120" s="28"/>
      <c r="V120" s="28"/>
      <c r="W120" s="28"/>
      <c r="X120" s="28"/>
      <c r="Y120" s="28"/>
      <c r="Z120" s="28"/>
    </row>
    <row r="121" spans="1:26" ht="15" customHeight="1">
      <c r="A121" s="111">
        <v>111</v>
      </c>
      <c r="B121" s="52" t="s">
        <v>1734</v>
      </c>
      <c r="C121" s="48"/>
      <c r="D121" s="179"/>
      <c r="E121" s="52" t="s">
        <v>779</v>
      </c>
      <c r="F121" s="156"/>
      <c r="G121" s="657">
        <v>65</v>
      </c>
      <c r="H121" s="88">
        <v>17</v>
      </c>
      <c r="I121" s="88">
        <v>55</v>
      </c>
      <c r="J121" s="121" t="s">
        <v>2864</v>
      </c>
      <c r="K121" s="41" t="s">
        <v>26</v>
      </c>
      <c r="L121" s="42" t="str">
        <f t="shared" si="0"/>
        <v>55GRAMS</v>
      </c>
      <c r="M121" s="658">
        <f t="shared" si="1"/>
        <v>935</v>
      </c>
      <c r="N121" s="659" t="str">
        <f t="shared" si="2"/>
        <v>935 GRAMS</v>
      </c>
      <c r="O121" s="692">
        <f t="shared" si="3"/>
        <v>1105</v>
      </c>
      <c r="P121" s="29">
        <f t="shared" si="6"/>
        <v>65</v>
      </c>
      <c r="Q121" s="74">
        <f t="shared" si="5"/>
        <v>0</v>
      </c>
      <c r="R121" s="28"/>
      <c r="S121" s="28"/>
      <c r="T121" s="28"/>
      <c r="U121" s="28"/>
      <c r="V121" s="28"/>
      <c r="W121" s="28"/>
      <c r="X121" s="28"/>
      <c r="Y121" s="28"/>
      <c r="Z121" s="28"/>
    </row>
    <row r="122" spans="1:26" ht="15" customHeight="1">
      <c r="A122" s="111">
        <v>112</v>
      </c>
      <c r="B122" s="68" t="s">
        <v>1761</v>
      </c>
      <c r="C122" s="48"/>
      <c r="D122" s="179"/>
      <c r="E122" s="116" t="s">
        <v>1762</v>
      </c>
      <c r="F122" s="156"/>
      <c r="G122" s="657">
        <v>290</v>
      </c>
      <c r="H122" s="88">
        <v>4</v>
      </c>
      <c r="I122" s="88">
        <v>250</v>
      </c>
      <c r="J122" s="121" t="s">
        <v>2864</v>
      </c>
      <c r="K122" s="41" t="s">
        <v>26</v>
      </c>
      <c r="L122" s="42" t="str">
        <f t="shared" si="0"/>
        <v>250GRAMS</v>
      </c>
      <c r="M122" s="658">
        <f t="shared" si="1"/>
        <v>1000</v>
      </c>
      <c r="N122" s="659" t="str">
        <f t="shared" si="2"/>
        <v>1000 GRAMS</v>
      </c>
      <c r="O122" s="692">
        <f t="shared" si="3"/>
        <v>1160</v>
      </c>
      <c r="P122" s="29">
        <f t="shared" si="6"/>
        <v>290</v>
      </c>
      <c r="Q122" s="74">
        <f t="shared" si="5"/>
        <v>0</v>
      </c>
      <c r="R122" s="28"/>
      <c r="S122" s="28"/>
      <c r="T122" s="28"/>
      <c r="U122" s="28"/>
      <c r="V122" s="28"/>
      <c r="W122" s="28"/>
      <c r="X122" s="28"/>
      <c r="Y122" s="28"/>
      <c r="Z122" s="28"/>
    </row>
    <row r="123" spans="1:26" ht="15" customHeight="1">
      <c r="A123" s="111">
        <v>113</v>
      </c>
      <c r="B123" s="52" t="s">
        <v>1794</v>
      </c>
      <c r="C123" s="48"/>
      <c r="D123" s="35"/>
      <c r="E123" s="116" t="s">
        <v>1795</v>
      </c>
      <c r="F123" s="156"/>
      <c r="G123" s="657">
        <v>165</v>
      </c>
      <c r="H123" s="88">
        <v>5</v>
      </c>
      <c r="I123" s="781">
        <v>2270</v>
      </c>
      <c r="J123" s="121" t="s">
        <v>2864</v>
      </c>
      <c r="K123" s="41" t="s">
        <v>26</v>
      </c>
      <c r="L123" s="42" t="str">
        <f t="shared" si="0"/>
        <v>2270GRAMS</v>
      </c>
      <c r="M123" s="658">
        <f t="shared" si="1"/>
        <v>11350</v>
      </c>
      <c r="N123" s="659" t="str">
        <f t="shared" si="2"/>
        <v>11350 GRAMS</v>
      </c>
      <c r="O123" s="692">
        <f t="shared" si="3"/>
        <v>825</v>
      </c>
      <c r="P123" s="29">
        <f t="shared" si="6"/>
        <v>165</v>
      </c>
      <c r="Q123" s="74">
        <f t="shared" si="5"/>
        <v>0</v>
      </c>
      <c r="R123" s="28"/>
      <c r="S123" s="28"/>
      <c r="T123" s="28"/>
      <c r="U123" s="28"/>
      <c r="V123" s="28"/>
      <c r="W123" s="28"/>
      <c r="X123" s="28"/>
      <c r="Y123" s="28"/>
      <c r="Z123" s="28"/>
    </row>
    <row r="124" spans="1:26" ht="15" customHeight="1">
      <c r="A124" s="111">
        <v>114</v>
      </c>
      <c r="B124" s="52" t="s">
        <v>2038</v>
      </c>
      <c r="C124" s="48"/>
      <c r="D124" s="35"/>
      <c r="E124" s="68" t="s">
        <v>3306</v>
      </c>
      <c r="F124" s="156"/>
      <c r="G124" s="657">
        <v>48</v>
      </c>
      <c r="H124" s="88">
        <v>7</v>
      </c>
      <c r="I124" s="88">
        <v>100</v>
      </c>
      <c r="J124" s="121" t="s">
        <v>2864</v>
      </c>
      <c r="K124" s="41" t="s">
        <v>26</v>
      </c>
      <c r="L124" s="42" t="str">
        <f t="shared" si="0"/>
        <v>100GRAMS</v>
      </c>
      <c r="M124" s="658">
        <f t="shared" si="1"/>
        <v>700</v>
      </c>
      <c r="N124" s="659" t="str">
        <f t="shared" si="2"/>
        <v>700 GRAMS</v>
      </c>
      <c r="O124" s="692">
        <f t="shared" si="3"/>
        <v>336</v>
      </c>
      <c r="P124" s="29">
        <f t="shared" si="6"/>
        <v>48</v>
      </c>
      <c r="Q124" s="74">
        <f t="shared" si="5"/>
        <v>0</v>
      </c>
      <c r="R124" s="28"/>
      <c r="S124" s="28"/>
      <c r="T124" s="28"/>
      <c r="U124" s="28"/>
      <c r="V124" s="28"/>
      <c r="W124" s="28"/>
      <c r="X124" s="28"/>
      <c r="Y124" s="28"/>
      <c r="Z124" s="28"/>
    </row>
    <row r="125" spans="1:26" ht="15" customHeight="1">
      <c r="A125" s="111">
        <v>115</v>
      </c>
      <c r="B125" s="52" t="s">
        <v>2066</v>
      </c>
      <c r="C125" s="48"/>
      <c r="D125" s="35"/>
      <c r="E125" s="52" t="s">
        <v>2066</v>
      </c>
      <c r="F125" s="156"/>
      <c r="G125" s="670">
        <v>56.4</v>
      </c>
      <c r="H125" s="88">
        <v>1</v>
      </c>
      <c r="I125" s="88">
        <v>430</v>
      </c>
      <c r="J125" s="88" t="s">
        <v>2881</v>
      </c>
      <c r="K125" s="41" t="s">
        <v>26</v>
      </c>
      <c r="L125" s="42" t="str">
        <f t="shared" si="0"/>
        <v>430ML</v>
      </c>
      <c r="M125" s="658">
        <f t="shared" si="1"/>
        <v>430</v>
      </c>
      <c r="N125" s="659" t="str">
        <f t="shared" si="2"/>
        <v>430 ML</v>
      </c>
      <c r="O125" s="692">
        <f t="shared" si="3"/>
        <v>56.4</v>
      </c>
      <c r="P125" s="29">
        <f t="shared" si="6"/>
        <v>56.4</v>
      </c>
      <c r="Q125" s="74">
        <f t="shared" si="5"/>
        <v>0</v>
      </c>
      <c r="R125" s="28"/>
      <c r="S125" s="28"/>
      <c r="T125" s="28"/>
      <c r="U125" s="28"/>
      <c r="V125" s="28"/>
      <c r="W125" s="28"/>
      <c r="X125" s="28"/>
      <c r="Y125" s="28"/>
      <c r="Z125" s="28"/>
    </row>
    <row r="126" spans="1:26" ht="15" customHeight="1">
      <c r="A126" s="111">
        <v>116</v>
      </c>
      <c r="B126" s="52" t="s">
        <v>2139</v>
      </c>
      <c r="C126" s="48"/>
      <c r="D126" s="35"/>
      <c r="E126" s="50" t="s">
        <v>1358</v>
      </c>
      <c r="F126" s="156"/>
      <c r="G126" s="760">
        <v>28</v>
      </c>
      <c r="H126" s="696">
        <v>10</v>
      </c>
      <c r="I126" s="687">
        <v>1000</v>
      </c>
      <c r="J126" s="677" t="s">
        <v>4374</v>
      </c>
      <c r="K126" s="41" t="s">
        <v>26</v>
      </c>
      <c r="L126" s="42" t="str">
        <f t="shared" si="0"/>
        <v>1000KG</v>
      </c>
      <c r="M126" s="658">
        <f t="shared" si="1"/>
        <v>10000</v>
      </c>
      <c r="N126" s="659" t="str">
        <f t="shared" si="2"/>
        <v>10000 KG</v>
      </c>
      <c r="O126" s="692">
        <f t="shared" si="3"/>
        <v>280</v>
      </c>
      <c r="P126" s="29">
        <f t="shared" si="6"/>
        <v>28</v>
      </c>
      <c r="Q126" s="74">
        <f t="shared" si="5"/>
        <v>0</v>
      </c>
      <c r="R126" s="28"/>
      <c r="S126" s="28"/>
      <c r="T126" s="28"/>
      <c r="U126" s="28"/>
      <c r="V126" s="28"/>
      <c r="W126" s="28"/>
      <c r="X126" s="28"/>
      <c r="Y126" s="28"/>
      <c r="Z126" s="28"/>
    </row>
    <row r="127" spans="1:26" ht="15" customHeight="1">
      <c r="A127" s="111">
        <v>117</v>
      </c>
      <c r="B127" s="33" t="s">
        <v>2139</v>
      </c>
      <c r="C127" s="48"/>
      <c r="D127" s="561"/>
      <c r="E127" s="50" t="s">
        <v>2140</v>
      </c>
      <c r="F127" s="156"/>
      <c r="G127" s="657">
        <v>32</v>
      </c>
      <c r="H127" s="121">
        <v>2</v>
      </c>
      <c r="I127" s="121">
        <v>1000</v>
      </c>
      <c r="J127" s="121" t="s">
        <v>4374</v>
      </c>
      <c r="K127" s="41" t="s">
        <v>26</v>
      </c>
      <c r="L127" s="42" t="str">
        <f t="shared" si="0"/>
        <v>1000KG</v>
      </c>
      <c r="M127" s="658">
        <f t="shared" si="1"/>
        <v>2000</v>
      </c>
      <c r="N127" s="659" t="str">
        <f t="shared" si="2"/>
        <v>2000 KG</v>
      </c>
      <c r="O127" s="692">
        <f t="shared" si="3"/>
        <v>64</v>
      </c>
      <c r="P127" s="29">
        <f t="shared" si="6"/>
        <v>32</v>
      </c>
      <c r="Q127" s="74">
        <f t="shared" si="5"/>
        <v>0</v>
      </c>
      <c r="R127" s="28"/>
      <c r="S127" s="28"/>
      <c r="T127" s="28"/>
      <c r="U127" s="28"/>
      <c r="V127" s="28"/>
      <c r="W127" s="28"/>
      <c r="X127" s="28"/>
      <c r="Y127" s="28"/>
      <c r="Z127" s="28"/>
    </row>
    <row r="128" spans="1:26" ht="15" customHeight="1">
      <c r="A128" s="111">
        <v>118</v>
      </c>
      <c r="B128" s="52" t="s">
        <v>2225</v>
      </c>
      <c r="C128" s="48"/>
      <c r="D128" s="9"/>
      <c r="E128" s="50" t="s">
        <v>779</v>
      </c>
      <c r="F128" s="156"/>
      <c r="G128" s="657">
        <v>28</v>
      </c>
      <c r="H128" s="121">
        <v>12</v>
      </c>
      <c r="I128" s="121">
        <v>44</v>
      </c>
      <c r="J128" s="121" t="s">
        <v>2864</v>
      </c>
      <c r="K128" s="41" t="s">
        <v>26</v>
      </c>
      <c r="L128" s="42" t="str">
        <f t="shared" si="0"/>
        <v>44GRAMS</v>
      </c>
      <c r="M128" s="658">
        <f t="shared" si="1"/>
        <v>528</v>
      </c>
      <c r="N128" s="659" t="str">
        <f t="shared" si="2"/>
        <v>528 GRAMS</v>
      </c>
      <c r="O128" s="692">
        <f t="shared" si="3"/>
        <v>336</v>
      </c>
      <c r="P128" s="29">
        <f t="shared" si="6"/>
        <v>28</v>
      </c>
      <c r="Q128" s="74">
        <f t="shared" si="5"/>
        <v>0</v>
      </c>
      <c r="R128" s="28"/>
      <c r="S128" s="28"/>
      <c r="T128" s="28"/>
      <c r="U128" s="28"/>
      <c r="V128" s="28"/>
      <c r="W128" s="28"/>
      <c r="X128" s="28"/>
      <c r="Y128" s="28"/>
      <c r="Z128" s="28"/>
    </row>
    <row r="129" spans="1:26" ht="15" customHeight="1">
      <c r="A129" s="111">
        <v>119</v>
      </c>
      <c r="B129" s="52" t="s">
        <v>2230</v>
      </c>
      <c r="C129" s="48"/>
      <c r="D129" s="9"/>
      <c r="E129" s="50" t="s">
        <v>779</v>
      </c>
      <c r="F129" s="156"/>
      <c r="G129" s="657">
        <v>14</v>
      </c>
      <c r="H129" s="121">
        <v>12</v>
      </c>
      <c r="I129" s="121">
        <v>25</v>
      </c>
      <c r="J129" s="121" t="s">
        <v>2864</v>
      </c>
      <c r="K129" s="41" t="s">
        <v>26</v>
      </c>
      <c r="L129" s="42" t="str">
        <f t="shared" si="0"/>
        <v>25GRAMS</v>
      </c>
      <c r="M129" s="658">
        <f t="shared" si="1"/>
        <v>300</v>
      </c>
      <c r="N129" s="659" t="str">
        <f t="shared" si="2"/>
        <v>300 GRAMS</v>
      </c>
      <c r="O129" s="692">
        <f t="shared" si="3"/>
        <v>168</v>
      </c>
      <c r="P129" s="29">
        <f t="shared" si="6"/>
        <v>14</v>
      </c>
      <c r="Q129" s="74">
        <f t="shared" si="5"/>
        <v>0</v>
      </c>
      <c r="R129" s="28"/>
      <c r="S129" s="28"/>
      <c r="T129" s="28"/>
      <c r="U129" s="28"/>
      <c r="V129" s="28"/>
      <c r="W129" s="28"/>
      <c r="X129" s="28"/>
      <c r="Y129" s="28"/>
      <c r="Z129" s="28"/>
    </row>
    <row r="130" spans="1:26" ht="15" customHeight="1">
      <c r="A130" s="111">
        <v>120</v>
      </c>
      <c r="B130" s="68" t="s">
        <v>2269</v>
      </c>
      <c r="C130" s="48"/>
      <c r="D130" s="35"/>
      <c r="E130" s="50" t="s">
        <v>480</v>
      </c>
      <c r="F130" s="156"/>
      <c r="G130" s="657">
        <v>10</v>
      </c>
      <c r="H130" s="121">
        <v>65</v>
      </c>
      <c r="I130" s="121">
        <v>1</v>
      </c>
      <c r="J130" s="121" t="s">
        <v>4380</v>
      </c>
      <c r="K130" s="41" t="s">
        <v>26</v>
      </c>
      <c r="L130" s="42" t="str">
        <f t="shared" si="0"/>
        <v>1GAL</v>
      </c>
      <c r="M130" s="658">
        <f t="shared" si="1"/>
        <v>65</v>
      </c>
      <c r="N130" s="659" t="str">
        <f t="shared" si="2"/>
        <v>65 GAL</v>
      </c>
      <c r="O130" s="692">
        <f t="shared" si="3"/>
        <v>650</v>
      </c>
      <c r="P130" s="29">
        <f t="shared" si="6"/>
        <v>10</v>
      </c>
      <c r="Q130" s="74">
        <f t="shared" si="5"/>
        <v>0</v>
      </c>
      <c r="R130" s="28"/>
      <c r="S130" s="28"/>
      <c r="T130" s="28"/>
      <c r="U130" s="28"/>
      <c r="V130" s="28"/>
      <c r="W130" s="28"/>
      <c r="X130" s="28"/>
      <c r="Y130" s="28"/>
      <c r="Z130" s="28"/>
    </row>
    <row r="131" spans="1:26" ht="15" customHeight="1">
      <c r="A131" s="111">
        <v>121</v>
      </c>
      <c r="B131" s="52" t="s">
        <v>2279</v>
      </c>
      <c r="C131" s="48"/>
      <c r="D131" s="35"/>
      <c r="E131" s="68" t="s">
        <v>2280</v>
      </c>
      <c r="F131" s="156"/>
      <c r="G131" s="760">
        <v>198</v>
      </c>
      <c r="H131" s="88">
        <v>1</v>
      </c>
      <c r="I131" s="121">
        <v>500</v>
      </c>
      <c r="J131" s="121" t="s">
        <v>2881</v>
      </c>
      <c r="K131" s="41" t="s">
        <v>26</v>
      </c>
      <c r="L131" s="42" t="str">
        <f t="shared" si="0"/>
        <v>500ML</v>
      </c>
      <c r="M131" s="658">
        <f t="shared" si="1"/>
        <v>500</v>
      </c>
      <c r="N131" s="659" t="str">
        <f t="shared" si="2"/>
        <v>500 ML</v>
      </c>
      <c r="O131" s="692">
        <f t="shared" si="3"/>
        <v>198</v>
      </c>
      <c r="P131" s="29">
        <f t="shared" si="6"/>
        <v>198</v>
      </c>
      <c r="Q131" s="74">
        <f t="shared" si="5"/>
        <v>0</v>
      </c>
      <c r="R131" s="28"/>
      <c r="S131" s="28"/>
      <c r="T131" s="28"/>
      <c r="U131" s="28"/>
      <c r="V131" s="28"/>
      <c r="W131" s="28"/>
      <c r="X131" s="28"/>
      <c r="Y131" s="28"/>
      <c r="Z131" s="28"/>
    </row>
    <row r="132" spans="1:26" ht="15" customHeight="1">
      <c r="A132" s="111">
        <v>122</v>
      </c>
      <c r="B132" s="52" t="s">
        <v>2446</v>
      </c>
      <c r="C132" s="48"/>
      <c r="D132" s="35"/>
      <c r="E132" s="149" t="s">
        <v>1035</v>
      </c>
      <c r="F132" s="156"/>
      <c r="G132" s="670">
        <v>32</v>
      </c>
      <c r="H132" s="88">
        <v>11</v>
      </c>
      <c r="I132" s="121">
        <v>150</v>
      </c>
      <c r="J132" s="121" t="s">
        <v>2864</v>
      </c>
      <c r="K132" s="41" t="s">
        <v>26</v>
      </c>
      <c r="L132" s="42" t="str">
        <f t="shared" si="0"/>
        <v>150GRAMS</v>
      </c>
      <c r="M132" s="658">
        <f t="shared" si="1"/>
        <v>1650</v>
      </c>
      <c r="N132" s="659" t="str">
        <f t="shared" si="2"/>
        <v>1650 GRAMS</v>
      </c>
      <c r="O132" s="692">
        <f t="shared" si="3"/>
        <v>352</v>
      </c>
      <c r="P132" s="29">
        <f t="shared" si="6"/>
        <v>32</v>
      </c>
      <c r="Q132" s="74">
        <f t="shared" si="5"/>
        <v>0</v>
      </c>
      <c r="R132" s="28"/>
      <c r="S132" s="28"/>
      <c r="T132" s="28"/>
      <c r="U132" s="28"/>
      <c r="V132" s="28"/>
      <c r="W132" s="28"/>
      <c r="X132" s="28"/>
      <c r="Y132" s="28"/>
      <c r="Z132" s="28"/>
    </row>
    <row r="133" spans="1:26" ht="15" customHeight="1">
      <c r="A133" s="111">
        <v>123</v>
      </c>
      <c r="B133" s="52" t="s">
        <v>2454</v>
      </c>
      <c r="C133" s="48"/>
      <c r="D133" s="35"/>
      <c r="E133" s="68" t="s">
        <v>3265</v>
      </c>
      <c r="F133" s="156"/>
      <c r="G133" s="760">
        <v>82.8</v>
      </c>
      <c r="H133" s="88">
        <v>5</v>
      </c>
      <c r="I133" s="121">
        <v>900</v>
      </c>
      <c r="J133" s="121" t="s">
        <v>4374</v>
      </c>
      <c r="K133" s="41" t="s">
        <v>26</v>
      </c>
      <c r="L133" s="42" t="str">
        <f t="shared" si="0"/>
        <v>900KG</v>
      </c>
      <c r="M133" s="658">
        <f t="shared" si="1"/>
        <v>4500</v>
      </c>
      <c r="N133" s="659" t="str">
        <f t="shared" si="2"/>
        <v>4500 KG</v>
      </c>
      <c r="O133" s="692">
        <f t="shared" si="3"/>
        <v>414</v>
      </c>
      <c r="P133" s="29">
        <f t="shared" si="6"/>
        <v>82.8</v>
      </c>
      <c r="Q133" s="74">
        <f t="shared" si="5"/>
        <v>0</v>
      </c>
      <c r="R133" s="28"/>
      <c r="S133" s="28"/>
      <c r="T133" s="28"/>
      <c r="U133" s="28"/>
      <c r="V133" s="28"/>
      <c r="W133" s="28"/>
      <c r="X133" s="28"/>
      <c r="Y133" s="28"/>
      <c r="Z133" s="28"/>
    </row>
    <row r="134" spans="1:26" ht="15" customHeight="1">
      <c r="A134" s="111">
        <v>124</v>
      </c>
      <c r="B134" s="52" t="s">
        <v>2542</v>
      </c>
      <c r="C134" s="48"/>
      <c r="D134" s="35"/>
      <c r="E134" s="149" t="s">
        <v>480</v>
      </c>
      <c r="F134" s="156"/>
      <c r="G134" s="670">
        <v>65</v>
      </c>
      <c r="H134" s="88">
        <v>7</v>
      </c>
      <c r="I134" s="121">
        <v>1</v>
      </c>
      <c r="J134" s="121" t="s">
        <v>4380</v>
      </c>
      <c r="K134" s="41" t="s">
        <v>26</v>
      </c>
      <c r="L134" s="42" t="str">
        <f t="shared" si="0"/>
        <v>1GAL</v>
      </c>
      <c r="M134" s="658">
        <f t="shared" si="1"/>
        <v>7</v>
      </c>
      <c r="N134" s="659" t="str">
        <f t="shared" si="2"/>
        <v>7 GAL</v>
      </c>
      <c r="O134" s="692">
        <f t="shared" si="3"/>
        <v>455</v>
      </c>
      <c r="P134" s="29">
        <f t="shared" si="6"/>
        <v>65</v>
      </c>
      <c r="Q134" s="74">
        <f t="shared" si="5"/>
        <v>0</v>
      </c>
      <c r="R134" s="28"/>
      <c r="S134" s="28"/>
      <c r="T134" s="28"/>
      <c r="U134" s="28"/>
      <c r="V134" s="28"/>
      <c r="W134" s="28"/>
      <c r="X134" s="28"/>
      <c r="Y134" s="28"/>
      <c r="Z134" s="28"/>
    </row>
    <row r="135" spans="1:26" ht="15" customHeight="1">
      <c r="A135" s="111">
        <v>125</v>
      </c>
      <c r="B135" s="52" t="s">
        <v>2593</v>
      </c>
      <c r="C135" s="48"/>
      <c r="D135" s="9"/>
      <c r="E135" s="52" t="s">
        <v>2594</v>
      </c>
      <c r="F135" s="156"/>
      <c r="G135" s="657">
        <v>98</v>
      </c>
      <c r="H135" s="121">
        <v>1</v>
      </c>
      <c r="I135" s="121">
        <v>150</v>
      </c>
      <c r="J135" s="121" t="s">
        <v>2864</v>
      </c>
      <c r="K135" s="41" t="s">
        <v>26</v>
      </c>
      <c r="L135" s="42" t="str">
        <f t="shared" si="0"/>
        <v>150GRAMS</v>
      </c>
      <c r="M135" s="658">
        <f t="shared" si="1"/>
        <v>150</v>
      </c>
      <c r="N135" s="659" t="str">
        <f t="shared" si="2"/>
        <v>150 GRAMS</v>
      </c>
      <c r="O135" s="692">
        <f t="shared" si="3"/>
        <v>98</v>
      </c>
      <c r="P135" s="29">
        <f t="shared" si="6"/>
        <v>98</v>
      </c>
      <c r="Q135" s="74">
        <f t="shared" si="5"/>
        <v>0</v>
      </c>
      <c r="R135" s="28"/>
      <c r="S135" s="28"/>
      <c r="T135" s="28"/>
      <c r="U135" s="28"/>
      <c r="V135" s="28"/>
      <c r="W135" s="28"/>
      <c r="X135" s="28"/>
      <c r="Y135" s="28"/>
      <c r="Z135" s="28"/>
    </row>
    <row r="136" spans="1:26" ht="15" customHeight="1">
      <c r="A136" s="111">
        <v>126</v>
      </c>
      <c r="B136" s="48" t="s">
        <v>924</v>
      </c>
      <c r="C136" s="48"/>
      <c r="D136" s="9"/>
      <c r="E136" s="50" t="s">
        <v>925</v>
      </c>
      <c r="F136" s="156"/>
      <c r="G136" s="657">
        <v>230</v>
      </c>
      <c r="H136" s="121">
        <v>12</v>
      </c>
      <c r="I136" s="121">
        <v>30</v>
      </c>
      <c r="J136" s="121" t="s">
        <v>2977</v>
      </c>
      <c r="K136" s="41" t="s">
        <v>26</v>
      </c>
      <c r="L136" s="42" t="str">
        <f t="shared" si="0"/>
        <v>30TRAY</v>
      </c>
      <c r="M136" s="658">
        <f t="shared" si="1"/>
        <v>360</v>
      </c>
      <c r="N136" s="659" t="str">
        <f t="shared" si="2"/>
        <v>360 TRAY</v>
      </c>
      <c r="O136" s="692">
        <f t="shared" si="3"/>
        <v>2760</v>
      </c>
      <c r="P136" s="29">
        <f t="shared" si="6"/>
        <v>230</v>
      </c>
      <c r="Q136" s="74">
        <f t="shared" si="5"/>
        <v>0</v>
      </c>
      <c r="R136" s="28"/>
      <c r="S136" s="28"/>
      <c r="T136" s="28"/>
      <c r="U136" s="28"/>
      <c r="V136" s="28"/>
      <c r="W136" s="28"/>
      <c r="X136" s="28"/>
      <c r="Y136" s="28"/>
      <c r="Z136" s="28"/>
    </row>
    <row r="137" spans="1:26" ht="15" customHeight="1">
      <c r="A137" s="111">
        <v>127</v>
      </c>
      <c r="B137" s="52" t="s">
        <v>2411</v>
      </c>
      <c r="C137" s="48"/>
      <c r="D137" s="9"/>
      <c r="E137" s="50" t="s">
        <v>137</v>
      </c>
      <c r="F137" s="156"/>
      <c r="G137" s="657">
        <v>80</v>
      </c>
      <c r="H137" s="121">
        <v>2</v>
      </c>
      <c r="I137" s="121">
        <v>500</v>
      </c>
      <c r="J137" s="68" t="s">
        <v>2864</v>
      </c>
      <c r="K137" s="41" t="s">
        <v>26</v>
      </c>
      <c r="L137" s="42" t="str">
        <f t="shared" si="0"/>
        <v>500GRAMS</v>
      </c>
      <c r="M137" s="658">
        <f t="shared" si="1"/>
        <v>1000</v>
      </c>
      <c r="N137" s="659" t="str">
        <f t="shared" si="2"/>
        <v>1000 GRAMS</v>
      </c>
      <c r="O137" s="692">
        <f t="shared" si="3"/>
        <v>160</v>
      </c>
      <c r="P137" s="29">
        <f t="shared" si="6"/>
        <v>80</v>
      </c>
      <c r="Q137" s="74">
        <f t="shared" si="5"/>
        <v>0</v>
      </c>
      <c r="R137" s="28"/>
      <c r="S137" s="28"/>
      <c r="T137" s="28"/>
      <c r="U137" s="28"/>
      <c r="V137" s="28"/>
      <c r="W137" s="28"/>
      <c r="X137" s="28"/>
      <c r="Y137" s="28"/>
      <c r="Z137" s="28"/>
    </row>
    <row r="138" spans="1:26" ht="15" customHeight="1">
      <c r="A138" s="111">
        <v>128</v>
      </c>
      <c r="B138" s="68" t="s">
        <v>261</v>
      </c>
      <c r="C138" s="48"/>
      <c r="D138" s="9"/>
      <c r="E138" s="50" t="s">
        <v>249</v>
      </c>
      <c r="F138" s="156"/>
      <c r="G138" s="657">
        <v>45</v>
      </c>
      <c r="H138" s="121">
        <v>7</v>
      </c>
      <c r="I138" s="121">
        <v>500</v>
      </c>
      <c r="J138" s="121" t="s">
        <v>2864</v>
      </c>
      <c r="K138" s="41" t="s">
        <v>26</v>
      </c>
      <c r="L138" s="42" t="str">
        <f t="shared" si="0"/>
        <v>500GRAMS</v>
      </c>
      <c r="M138" s="658">
        <f t="shared" si="1"/>
        <v>3500</v>
      </c>
      <c r="N138" s="659" t="str">
        <f t="shared" si="2"/>
        <v>3500 GRAMS</v>
      </c>
      <c r="O138" s="692">
        <f t="shared" si="3"/>
        <v>315</v>
      </c>
      <c r="P138" s="29">
        <f t="shared" si="6"/>
        <v>45</v>
      </c>
      <c r="Q138" s="74">
        <f t="shared" si="5"/>
        <v>0</v>
      </c>
      <c r="R138" s="28"/>
      <c r="S138" s="28"/>
      <c r="T138" s="28"/>
      <c r="U138" s="28"/>
      <c r="V138" s="28"/>
      <c r="W138" s="28"/>
      <c r="X138" s="28"/>
      <c r="Y138" s="28"/>
      <c r="Z138" s="28"/>
    </row>
    <row r="139" spans="1:26" ht="15" customHeight="1">
      <c r="A139" s="111">
        <v>129</v>
      </c>
      <c r="B139" s="68" t="s">
        <v>1444</v>
      </c>
      <c r="C139" s="48"/>
      <c r="D139" s="9"/>
      <c r="E139" s="68" t="s">
        <v>2821</v>
      </c>
      <c r="F139" s="156"/>
      <c r="G139" s="670">
        <v>40</v>
      </c>
      <c r="H139" s="88">
        <v>5</v>
      </c>
      <c r="I139" s="121">
        <v>500</v>
      </c>
      <c r="J139" s="88" t="s">
        <v>2864</v>
      </c>
      <c r="K139" s="41" t="s">
        <v>26</v>
      </c>
      <c r="L139" s="42" t="str">
        <f t="shared" si="0"/>
        <v>500GRAMS</v>
      </c>
      <c r="M139" s="658">
        <f t="shared" si="1"/>
        <v>2500</v>
      </c>
      <c r="N139" s="659" t="str">
        <f t="shared" si="2"/>
        <v>2500 GRAMS</v>
      </c>
      <c r="O139" s="692">
        <f t="shared" si="3"/>
        <v>200</v>
      </c>
      <c r="P139" s="29">
        <f t="shared" si="6"/>
        <v>40</v>
      </c>
      <c r="Q139" s="74">
        <f t="shared" si="5"/>
        <v>0</v>
      </c>
      <c r="R139" s="28"/>
      <c r="S139" s="28"/>
      <c r="T139" s="28"/>
      <c r="U139" s="28"/>
      <c r="V139" s="28"/>
      <c r="W139" s="28"/>
      <c r="X139" s="28"/>
      <c r="Y139" s="28"/>
      <c r="Z139" s="28"/>
    </row>
    <row r="140" spans="1:26" ht="15" customHeight="1">
      <c r="A140" s="111">
        <v>130</v>
      </c>
      <c r="B140" s="68" t="s">
        <v>1444</v>
      </c>
      <c r="C140" s="48"/>
      <c r="D140" s="9"/>
      <c r="E140" s="68" t="s">
        <v>2821</v>
      </c>
      <c r="F140" s="156"/>
      <c r="G140" s="670">
        <v>80</v>
      </c>
      <c r="H140" s="88">
        <v>5</v>
      </c>
      <c r="I140" s="121">
        <v>1000</v>
      </c>
      <c r="J140" s="88" t="s">
        <v>4374</v>
      </c>
      <c r="K140" s="41" t="s">
        <v>26</v>
      </c>
      <c r="L140" s="42" t="str">
        <f t="shared" si="0"/>
        <v>1000KG</v>
      </c>
      <c r="M140" s="658">
        <f t="shared" si="1"/>
        <v>5000</v>
      </c>
      <c r="N140" s="659" t="str">
        <f t="shared" si="2"/>
        <v>5000 KG</v>
      </c>
      <c r="O140" s="692">
        <f t="shared" si="3"/>
        <v>400</v>
      </c>
      <c r="P140" s="29">
        <f t="shared" si="6"/>
        <v>80</v>
      </c>
      <c r="Q140" s="74">
        <f t="shared" si="5"/>
        <v>0</v>
      </c>
      <c r="R140" s="28"/>
      <c r="S140" s="28"/>
      <c r="T140" s="28"/>
      <c r="U140" s="28"/>
      <c r="V140" s="28"/>
      <c r="W140" s="28"/>
      <c r="X140" s="28"/>
      <c r="Y140" s="28"/>
      <c r="Z140" s="28"/>
    </row>
    <row r="141" spans="1:26" ht="15" customHeight="1">
      <c r="A141" s="111">
        <v>131</v>
      </c>
      <c r="B141" s="68" t="s">
        <v>1645</v>
      </c>
      <c r="C141" s="48"/>
      <c r="D141" s="9"/>
      <c r="E141" s="91" t="s">
        <v>1493</v>
      </c>
      <c r="F141" s="156"/>
      <c r="G141" s="670">
        <v>120</v>
      </c>
      <c r="H141" s="110">
        <v>1</v>
      </c>
      <c r="I141" s="121">
        <v>1000</v>
      </c>
      <c r="J141" s="110" t="s">
        <v>4374</v>
      </c>
      <c r="K141" s="41" t="s">
        <v>26</v>
      </c>
      <c r="L141" s="42" t="str">
        <f t="shared" si="0"/>
        <v>1000KG</v>
      </c>
      <c r="M141" s="658">
        <f t="shared" si="1"/>
        <v>1000</v>
      </c>
      <c r="N141" s="659" t="str">
        <f t="shared" si="2"/>
        <v>1000 KG</v>
      </c>
      <c r="O141" s="692">
        <f t="shared" si="3"/>
        <v>120</v>
      </c>
      <c r="P141" s="29">
        <f t="shared" si="6"/>
        <v>120</v>
      </c>
      <c r="Q141" s="74">
        <f t="shared" si="5"/>
        <v>0</v>
      </c>
      <c r="R141" s="28"/>
      <c r="S141" s="28"/>
      <c r="T141" s="28"/>
      <c r="U141" s="28"/>
      <c r="V141" s="28"/>
      <c r="W141" s="28"/>
      <c r="X141" s="28"/>
      <c r="Y141" s="28"/>
      <c r="Z141" s="28"/>
    </row>
    <row r="142" spans="1:26" ht="15" customHeight="1">
      <c r="A142" s="111">
        <v>132</v>
      </c>
      <c r="B142" s="68" t="s">
        <v>1804</v>
      </c>
      <c r="C142" s="48"/>
      <c r="D142" s="9"/>
      <c r="E142" s="50" t="s">
        <v>1805</v>
      </c>
      <c r="F142" s="156"/>
      <c r="G142" s="670">
        <v>45</v>
      </c>
      <c r="H142" s="121">
        <v>1</v>
      </c>
      <c r="I142" s="121">
        <v>500</v>
      </c>
      <c r="J142" s="121" t="s">
        <v>2864</v>
      </c>
      <c r="K142" s="41" t="s">
        <v>26</v>
      </c>
      <c r="L142" s="42" t="str">
        <f t="shared" si="0"/>
        <v>500GRAMS</v>
      </c>
      <c r="M142" s="658">
        <f t="shared" si="1"/>
        <v>500</v>
      </c>
      <c r="N142" s="659" t="str">
        <f t="shared" si="2"/>
        <v>500 GRAMS</v>
      </c>
      <c r="O142" s="692">
        <f t="shared" si="3"/>
        <v>45</v>
      </c>
      <c r="P142" s="29">
        <f t="shared" si="6"/>
        <v>45</v>
      </c>
      <c r="Q142" s="74">
        <f t="shared" si="5"/>
        <v>0</v>
      </c>
      <c r="R142" s="28"/>
      <c r="S142" s="28"/>
      <c r="T142" s="28"/>
      <c r="U142" s="28"/>
      <c r="V142" s="28"/>
      <c r="W142" s="28"/>
      <c r="X142" s="28"/>
      <c r="Y142" s="28"/>
      <c r="Z142" s="28"/>
    </row>
    <row r="143" spans="1:26" ht="15" customHeight="1">
      <c r="A143" s="111">
        <v>133</v>
      </c>
      <c r="B143" s="68" t="s">
        <v>1887</v>
      </c>
      <c r="C143" s="48"/>
      <c r="D143" s="9"/>
      <c r="E143" s="50" t="s">
        <v>1888</v>
      </c>
      <c r="F143" s="156"/>
      <c r="G143" s="670">
        <v>80</v>
      </c>
      <c r="H143" s="121">
        <v>1</v>
      </c>
      <c r="I143" s="121">
        <v>1000</v>
      </c>
      <c r="J143" s="121" t="s">
        <v>4374</v>
      </c>
      <c r="K143" s="41" t="s">
        <v>26</v>
      </c>
      <c r="L143" s="42" t="str">
        <f t="shared" si="0"/>
        <v>1000KG</v>
      </c>
      <c r="M143" s="658">
        <f t="shared" si="1"/>
        <v>1000</v>
      </c>
      <c r="N143" s="659" t="str">
        <f t="shared" si="2"/>
        <v>1000 KG</v>
      </c>
      <c r="O143" s="692">
        <f t="shared" si="3"/>
        <v>80</v>
      </c>
      <c r="P143" s="29">
        <f t="shared" si="6"/>
        <v>80</v>
      </c>
      <c r="Q143" s="74">
        <f t="shared" si="5"/>
        <v>0</v>
      </c>
      <c r="R143" s="28"/>
      <c r="S143" s="28"/>
      <c r="T143" s="28"/>
      <c r="U143" s="28"/>
      <c r="V143" s="28"/>
      <c r="W143" s="28"/>
      <c r="X143" s="28"/>
      <c r="Y143" s="28"/>
      <c r="Z143" s="28"/>
    </row>
    <row r="144" spans="1:26" ht="15" customHeight="1">
      <c r="A144" s="111">
        <v>134</v>
      </c>
      <c r="B144" s="68" t="s">
        <v>2307</v>
      </c>
      <c r="C144" s="48"/>
      <c r="D144" s="9"/>
      <c r="E144" s="68" t="s">
        <v>2822</v>
      </c>
      <c r="F144" s="156"/>
      <c r="G144" s="760">
        <v>72</v>
      </c>
      <c r="H144" s="121">
        <v>2</v>
      </c>
      <c r="I144" s="40">
        <v>500</v>
      </c>
      <c r="J144" s="121" t="s">
        <v>2864</v>
      </c>
      <c r="K144" s="41" t="s">
        <v>26</v>
      </c>
      <c r="L144" s="42" t="str">
        <f t="shared" si="0"/>
        <v>500GRAMS</v>
      </c>
      <c r="M144" s="658">
        <f t="shared" si="1"/>
        <v>1000</v>
      </c>
      <c r="N144" s="659" t="str">
        <f t="shared" si="2"/>
        <v>1000 GRAMS</v>
      </c>
      <c r="O144" s="692">
        <f t="shared" si="3"/>
        <v>144</v>
      </c>
      <c r="P144" s="29">
        <f t="shared" si="6"/>
        <v>72</v>
      </c>
      <c r="Q144" s="74">
        <f t="shared" si="5"/>
        <v>0</v>
      </c>
      <c r="R144" s="28"/>
      <c r="S144" s="28"/>
      <c r="T144" s="28"/>
      <c r="U144" s="28"/>
      <c r="V144" s="28"/>
      <c r="W144" s="28"/>
      <c r="X144" s="28"/>
      <c r="Y144" s="28"/>
      <c r="Z144" s="28"/>
    </row>
    <row r="145" spans="1:26" ht="15" customHeight="1">
      <c r="A145" s="111">
        <v>135</v>
      </c>
      <c r="B145" s="68" t="s">
        <v>958</v>
      </c>
      <c r="C145" s="48"/>
      <c r="D145" s="9"/>
      <c r="E145" s="68" t="s">
        <v>3307</v>
      </c>
      <c r="F145" s="156"/>
      <c r="G145" s="760">
        <v>78</v>
      </c>
      <c r="H145" s="121">
        <v>2</v>
      </c>
      <c r="I145" s="40">
        <v>500</v>
      </c>
      <c r="J145" s="121" t="s">
        <v>2864</v>
      </c>
      <c r="K145" s="41" t="s">
        <v>26</v>
      </c>
      <c r="L145" s="42" t="str">
        <f t="shared" si="0"/>
        <v>500GRAMS</v>
      </c>
      <c r="M145" s="658">
        <f t="shared" si="1"/>
        <v>1000</v>
      </c>
      <c r="N145" s="659" t="str">
        <f t="shared" si="2"/>
        <v>1000 GRAMS</v>
      </c>
      <c r="O145" s="692">
        <f t="shared" si="3"/>
        <v>156</v>
      </c>
      <c r="P145" s="29">
        <f t="shared" si="6"/>
        <v>78</v>
      </c>
      <c r="Q145" s="74">
        <f t="shared" si="5"/>
        <v>0</v>
      </c>
      <c r="R145" s="28"/>
      <c r="S145" s="28"/>
      <c r="T145" s="28"/>
      <c r="U145" s="28"/>
      <c r="V145" s="28"/>
      <c r="W145" s="28"/>
      <c r="X145" s="28"/>
      <c r="Y145" s="28"/>
      <c r="Z145" s="28"/>
    </row>
    <row r="146" spans="1:26" ht="15" customHeight="1">
      <c r="A146" s="111">
        <v>136</v>
      </c>
      <c r="B146" s="33" t="s">
        <v>2425</v>
      </c>
      <c r="C146" s="48"/>
      <c r="D146" s="9"/>
      <c r="E146" s="209" t="s">
        <v>2426</v>
      </c>
      <c r="F146" s="156"/>
      <c r="G146" s="121">
        <v>12.36</v>
      </c>
      <c r="H146" s="121">
        <v>32</v>
      </c>
      <c r="I146" s="40" t="s">
        <v>4378</v>
      </c>
      <c r="J146" s="121" t="s">
        <v>3167</v>
      </c>
      <c r="K146" s="41" t="s">
        <v>26</v>
      </c>
      <c r="L146" s="42" t="str">
        <f t="shared" si="0"/>
        <v>PERPACK</v>
      </c>
      <c r="M146" s="658" t="e">
        <f t="shared" si="1"/>
        <v>#VALUE!</v>
      </c>
      <c r="N146" s="659" t="e">
        <f t="shared" si="2"/>
        <v>#VALUE!</v>
      </c>
      <c r="O146" s="692">
        <f t="shared" si="3"/>
        <v>395.52</v>
      </c>
      <c r="P146" s="29">
        <f t="shared" si="6"/>
        <v>12.36</v>
      </c>
      <c r="Q146" s="74">
        <f t="shared" si="5"/>
        <v>0</v>
      </c>
      <c r="R146" s="28"/>
      <c r="S146" s="28"/>
      <c r="T146" s="28"/>
      <c r="U146" s="28"/>
      <c r="V146" s="28"/>
      <c r="W146" s="28"/>
      <c r="X146" s="28"/>
      <c r="Y146" s="28"/>
      <c r="Z146" s="28"/>
    </row>
    <row r="147" spans="1:26" ht="15" customHeight="1">
      <c r="A147" s="111">
        <v>137</v>
      </c>
      <c r="B147" s="33" t="s">
        <v>2430</v>
      </c>
      <c r="C147" s="48"/>
      <c r="D147" s="35"/>
      <c r="E147" s="50" t="s">
        <v>2431</v>
      </c>
      <c r="F147" s="156"/>
      <c r="G147" s="657">
        <v>15.2</v>
      </c>
      <c r="H147" s="121">
        <v>4</v>
      </c>
      <c r="I147" s="40" t="s">
        <v>4378</v>
      </c>
      <c r="J147" s="121" t="s">
        <v>3167</v>
      </c>
      <c r="K147" s="41" t="s">
        <v>26</v>
      </c>
      <c r="L147" s="42" t="str">
        <f t="shared" si="0"/>
        <v>PERPACK</v>
      </c>
      <c r="M147" s="658" t="e">
        <f t="shared" si="1"/>
        <v>#VALUE!</v>
      </c>
      <c r="N147" s="659" t="e">
        <f t="shared" si="2"/>
        <v>#VALUE!</v>
      </c>
      <c r="O147" s="692">
        <f t="shared" si="3"/>
        <v>60.8</v>
      </c>
      <c r="P147" s="29">
        <f t="shared" si="6"/>
        <v>15.2</v>
      </c>
      <c r="Q147" s="74">
        <f t="shared" si="5"/>
        <v>0</v>
      </c>
      <c r="R147" s="28"/>
      <c r="S147" s="28"/>
      <c r="T147" s="28"/>
      <c r="U147" s="28"/>
      <c r="V147" s="28"/>
      <c r="W147" s="28"/>
      <c r="X147" s="28"/>
      <c r="Y147" s="28"/>
      <c r="Z147" s="28"/>
    </row>
    <row r="148" spans="1:26" ht="15" customHeight="1">
      <c r="A148" s="111">
        <v>138</v>
      </c>
      <c r="B148" s="52" t="s">
        <v>206</v>
      </c>
      <c r="C148" s="48"/>
      <c r="D148" s="35"/>
      <c r="E148" s="52" t="s">
        <v>3308</v>
      </c>
      <c r="F148" s="156"/>
      <c r="G148" s="760">
        <v>18</v>
      </c>
      <c r="H148" s="121">
        <v>4</v>
      </c>
      <c r="I148" s="40" t="s">
        <v>4382</v>
      </c>
      <c r="J148" s="121" t="s">
        <v>3167</v>
      </c>
      <c r="K148" s="41" t="s">
        <v>26</v>
      </c>
      <c r="L148" s="42" t="str">
        <f t="shared" si="0"/>
        <v>PER PACK</v>
      </c>
      <c r="M148" s="658" t="e">
        <f t="shared" si="1"/>
        <v>#VALUE!</v>
      </c>
      <c r="N148" s="659" t="e">
        <f t="shared" si="2"/>
        <v>#VALUE!</v>
      </c>
      <c r="O148" s="692">
        <f t="shared" si="3"/>
        <v>72</v>
      </c>
      <c r="P148" s="29">
        <f t="shared" si="6"/>
        <v>18</v>
      </c>
      <c r="Q148" s="74">
        <f t="shared" si="5"/>
        <v>0</v>
      </c>
      <c r="R148" s="28"/>
      <c r="S148" s="28"/>
      <c r="T148" s="28"/>
      <c r="U148" s="28"/>
      <c r="V148" s="28"/>
      <c r="W148" s="28"/>
      <c r="X148" s="28"/>
      <c r="Y148" s="28"/>
      <c r="Z148" s="28"/>
    </row>
    <row r="149" spans="1:26" ht="15" customHeight="1">
      <c r="A149" s="111">
        <v>139</v>
      </c>
      <c r="B149" s="48" t="s">
        <v>2374</v>
      </c>
      <c r="C149" s="48"/>
      <c r="D149" s="35"/>
      <c r="E149" s="50" t="s">
        <v>36</v>
      </c>
      <c r="F149" s="156"/>
      <c r="G149" s="657">
        <v>25</v>
      </c>
      <c r="H149" s="121">
        <v>3</v>
      </c>
      <c r="I149" s="40" t="s">
        <v>4378</v>
      </c>
      <c r="J149" s="121" t="s">
        <v>3167</v>
      </c>
      <c r="K149" s="41" t="s">
        <v>26</v>
      </c>
      <c r="L149" s="42" t="str">
        <f t="shared" si="0"/>
        <v>PERPACK</v>
      </c>
      <c r="M149" s="658" t="e">
        <f t="shared" si="1"/>
        <v>#VALUE!</v>
      </c>
      <c r="N149" s="659" t="e">
        <f t="shared" si="2"/>
        <v>#VALUE!</v>
      </c>
      <c r="O149" s="692">
        <f t="shared" si="3"/>
        <v>75</v>
      </c>
      <c r="P149" s="29">
        <f t="shared" si="6"/>
        <v>25</v>
      </c>
      <c r="Q149" s="74">
        <f t="shared" si="5"/>
        <v>0</v>
      </c>
      <c r="R149" s="28"/>
      <c r="S149" s="28"/>
      <c r="T149" s="28"/>
      <c r="U149" s="28"/>
      <c r="V149" s="28"/>
      <c r="W149" s="28"/>
      <c r="X149" s="28"/>
      <c r="Y149" s="28"/>
      <c r="Z149" s="28"/>
    </row>
    <row r="150" spans="1:26" ht="15" customHeight="1">
      <c r="A150" s="111">
        <v>140</v>
      </c>
      <c r="B150" s="48" t="s">
        <v>2375</v>
      </c>
      <c r="C150" s="48"/>
      <c r="D150" s="35"/>
      <c r="E150" s="287" t="s">
        <v>36</v>
      </c>
      <c r="F150" s="156"/>
      <c r="G150" s="675">
        <v>44.6</v>
      </c>
      <c r="H150" s="88">
        <v>6</v>
      </c>
      <c r="I150" s="40" t="s">
        <v>4378</v>
      </c>
      <c r="J150" s="40" t="s">
        <v>3167</v>
      </c>
      <c r="K150" s="41" t="s">
        <v>26</v>
      </c>
      <c r="L150" s="42" t="str">
        <f t="shared" si="0"/>
        <v>PERPACK</v>
      </c>
      <c r="M150" s="658" t="e">
        <f t="shared" si="1"/>
        <v>#VALUE!</v>
      </c>
      <c r="N150" s="659" t="e">
        <f t="shared" si="2"/>
        <v>#VALUE!</v>
      </c>
      <c r="O150" s="692">
        <f t="shared" si="3"/>
        <v>267.60000000000002</v>
      </c>
      <c r="P150" s="29">
        <f t="shared" si="6"/>
        <v>44.6</v>
      </c>
      <c r="Q150" s="74">
        <f t="shared" si="5"/>
        <v>0</v>
      </c>
      <c r="R150" s="28"/>
      <c r="S150" s="28"/>
      <c r="T150" s="28"/>
      <c r="U150" s="28"/>
      <c r="V150" s="28"/>
      <c r="W150" s="28"/>
      <c r="X150" s="28"/>
      <c r="Y150" s="28"/>
      <c r="Z150" s="28"/>
    </row>
    <row r="151" spans="1:26" ht="15" customHeight="1">
      <c r="A151" s="111">
        <v>141</v>
      </c>
      <c r="B151" s="48" t="s">
        <v>634</v>
      </c>
      <c r="C151" s="48"/>
      <c r="D151" s="35"/>
      <c r="E151" s="149" t="s">
        <v>635</v>
      </c>
      <c r="F151" s="156"/>
      <c r="G151" s="670">
        <v>300</v>
      </c>
      <c r="H151" s="88">
        <v>1</v>
      </c>
      <c r="I151" s="40" t="s">
        <v>4378</v>
      </c>
      <c r="J151" s="40" t="s">
        <v>3182</v>
      </c>
      <c r="K151" s="41" t="s">
        <v>26</v>
      </c>
      <c r="L151" s="42" t="str">
        <f t="shared" si="0"/>
        <v>PERROLL</v>
      </c>
      <c r="M151" s="658" t="e">
        <f t="shared" si="1"/>
        <v>#VALUE!</v>
      </c>
      <c r="N151" s="659" t="e">
        <f t="shared" si="2"/>
        <v>#VALUE!</v>
      </c>
      <c r="O151" s="692">
        <f t="shared" si="3"/>
        <v>300</v>
      </c>
      <c r="P151" s="29">
        <f t="shared" si="6"/>
        <v>300</v>
      </c>
      <c r="Q151" s="74">
        <f t="shared" si="5"/>
        <v>0</v>
      </c>
      <c r="R151" s="28"/>
      <c r="S151" s="28"/>
      <c r="T151" s="28"/>
      <c r="U151" s="28"/>
      <c r="V151" s="28"/>
      <c r="W151" s="28"/>
      <c r="X151" s="28"/>
      <c r="Y151" s="28"/>
      <c r="Z151" s="28"/>
    </row>
    <row r="152" spans="1:26" ht="15" customHeight="1">
      <c r="A152" s="111">
        <v>142</v>
      </c>
      <c r="B152" s="48" t="s">
        <v>1169</v>
      </c>
      <c r="C152" s="48"/>
      <c r="D152" s="35"/>
      <c r="E152" s="149" t="s">
        <v>1170</v>
      </c>
      <c r="F152" s="156"/>
      <c r="G152" s="670">
        <v>45</v>
      </c>
      <c r="H152" s="88">
        <v>2</v>
      </c>
      <c r="I152" s="40" t="s">
        <v>4378</v>
      </c>
      <c r="J152" s="40" t="s">
        <v>3167</v>
      </c>
      <c r="K152" s="41" t="s">
        <v>26</v>
      </c>
      <c r="L152" s="42" t="str">
        <f t="shared" si="0"/>
        <v>PERPACK</v>
      </c>
      <c r="M152" s="658" t="e">
        <f t="shared" si="1"/>
        <v>#VALUE!</v>
      </c>
      <c r="N152" s="659" t="e">
        <f t="shared" si="2"/>
        <v>#VALUE!</v>
      </c>
      <c r="O152" s="692">
        <f t="shared" si="3"/>
        <v>90</v>
      </c>
      <c r="P152" s="29">
        <f t="shared" si="6"/>
        <v>45</v>
      </c>
      <c r="Q152" s="74">
        <f t="shared" si="5"/>
        <v>0</v>
      </c>
      <c r="R152" s="28"/>
      <c r="S152" s="28"/>
      <c r="T152" s="28"/>
      <c r="U152" s="28"/>
      <c r="V152" s="28"/>
      <c r="W152" s="28"/>
      <c r="X152" s="28"/>
      <c r="Y152" s="28"/>
      <c r="Z152" s="28"/>
    </row>
    <row r="153" spans="1:26" ht="15" customHeight="1">
      <c r="A153" s="111">
        <v>143</v>
      </c>
      <c r="B153" s="48" t="s">
        <v>2049</v>
      </c>
      <c r="C153" s="48"/>
      <c r="D153" s="35"/>
      <c r="E153" s="149" t="s">
        <v>2050</v>
      </c>
      <c r="F153" s="156"/>
      <c r="G153" s="670">
        <v>3.65</v>
      </c>
      <c r="H153" s="88">
        <v>50</v>
      </c>
      <c r="I153" s="40" t="s">
        <v>4378</v>
      </c>
      <c r="J153" s="40" t="s">
        <v>2908</v>
      </c>
      <c r="K153" s="41" t="s">
        <v>26</v>
      </c>
      <c r="L153" s="42" t="str">
        <f t="shared" si="0"/>
        <v>PERPIECE</v>
      </c>
      <c r="M153" s="658" t="e">
        <f t="shared" si="1"/>
        <v>#VALUE!</v>
      </c>
      <c r="N153" s="659" t="e">
        <f t="shared" si="2"/>
        <v>#VALUE!</v>
      </c>
      <c r="O153" s="692">
        <f t="shared" si="3"/>
        <v>182.5</v>
      </c>
      <c r="P153" s="29">
        <f t="shared" si="6"/>
        <v>3.65</v>
      </c>
      <c r="Q153" s="74">
        <f t="shared" si="5"/>
        <v>0</v>
      </c>
      <c r="R153" s="28"/>
      <c r="S153" s="28"/>
      <c r="T153" s="28"/>
      <c r="U153" s="28"/>
      <c r="V153" s="28"/>
      <c r="W153" s="28"/>
      <c r="X153" s="28"/>
      <c r="Y153" s="28"/>
      <c r="Z153" s="28"/>
    </row>
    <row r="154" spans="1:26" ht="15" customHeight="1">
      <c r="A154" s="111">
        <v>144</v>
      </c>
      <c r="B154" s="48" t="s">
        <v>2052</v>
      </c>
      <c r="C154" s="48"/>
      <c r="D154" s="35"/>
      <c r="E154" s="149" t="s">
        <v>2050</v>
      </c>
      <c r="F154" s="156"/>
      <c r="G154" s="670">
        <v>4.95</v>
      </c>
      <c r="H154" s="88">
        <v>180</v>
      </c>
      <c r="I154" s="40" t="s">
        <v>4378</v>
      </c>
      <c r="J154" s="40" t="s">
        <v>2908</v>
      </c>
      <c r="K154" s="41" t="s">
        <v>26</v>
      </c>
      <c r="L154" s="42" t="str">
        <f t="shared" si="0"/>
        <v>PERPIECE</v>
      </c>
      <c r="M154" s="658" t="e">
        <f t="shared" si="1"/>
        <v>#VALUE!</v>
      </c>
      <c r="N154" s="659" t="e">
        <f t="shared" si="2"/>
        <v>#VALUE!</v>
      </c>
      <c r="O154" s="692">
        <f t="shared" si="3"/>
        <v>891</v>
      </c>
      <c r="P154" s="29">
        <f t="shared" si="6"/>
        <v>4.95</v>
      </c>
      <c r="Q154" s="74">
        <f t="shared" si="5"/>
        <v>0</v>
      </c>
      <c r="R154" s="28"/>
      <c r="S154" s="28"/>
      <c r="T154" s="28"/>
      <c r="U154" s="28"/>
      <c r="V154" s="28"/>
      <c r="W154" s="28"/>
      <c r="X154" s="28"/>
      <c r="Y154" s="28"/>
      <c r="Z154" s="28"/>
    </row>
    <row r="155" spans="1:26" ht="15" customHeight="1">
      <c r="A155" s="111">
        <v>145</v>
      </c>
      <c r="B155" s="48" t="s">
        <v>2051</v>
      </c>
      <c r="C155" s="48"/>
      <c r="D155" s="35"/>
      <c r="E155" s="149" t="s">
        <v>2050</v>
      </c>
      <c r="F155" s="156"/>
      <c r="G155" s="670">
        <v>4.45</v>
      </c>
      <c r="H155" s="88">
        <v>90</v>
      </c>
      <c r="I155" s="40" t="s">
        <v>4378</v>
      </c>
      <c r="J155" s="40" t="s">
        <v>2908</v>
      </c>
      <c r="K155" s="41" t="s">
        <v>26</v>
      </c>
      <c r="L155" s="42" t="str">
        <f t="shared" si="0"/>
        <v>PERPIECE</v>
      </c>
      <c r="M155" s="658" t="e">
        <f t="shared" si="1"/>
        <v>#VALUE!</v>
      </c>
      <c r="N155" s="659" t="e">
        <f t="shared" si="2"/>
        <v>#VALUE!</v>
      </c>
      <c r="O155" s="692">
        <f t="shared" si="3"/>
        <v>400.5</v>
      </c>
      <c r="P155" s="29">
        <f t="shared" si="6"/>
        <v>4.45</v>
      </c>
      <c r="Q155" s="74">
        <f t="shared" si="5"/>
        <v>0</v>
      </c>
      <c r="R155" s="28"/>
      <c r="S155" s="28"/>
      <c r="T155" s="28"/>
      <c r="U155" s="28"/>
      <c r="V155" s="28"/>
      <c r="W155" s="28"/>
      <c r="X155" s="28"/>
      <c r="Y155" s="28"/>
      <c r="Z155" s="28"/>
    </row>
    <row r="156" spans="1:26" ht="15" customHeight="1">
      <c r="A156" s="111">
        <v>146</v>
      </c>
      <c r="B156" s="48" t="s">
        <v>2108</v>
      </c>
      <c r="C156" s="48"/>
      <c r="D156" s="35"/>
      <c r="E156" s="149" t="s">
        <v>2050</v>
      </c>
      <c r="F156" s="156"/>
      <c r="G156" s="670">
        <v>2.5</v>
      </c>
      <c r="H156" s="88">
        <v>561</v>
      </c>
      <c r="I156" s="40" t="s">
        <v>4378</v>
      </c>
      <c r="J156" s="40" t="s">
        <v>2908</v>
      </c>
      <c r="K156" s="41" t="s">
        <v>26</v>
      </c>
      <c r="L156" s="42" t="str">
        <f t="shared" si="0"/>
        <v>PERPIECE</v>
      </c>
      <c r="M156" s="658" t="e">
        <f t="shared" si="1"/>
        <v>#VALUE!</v>
      </c>
      <c r="N156" s="659" t="e">
        <f t="shared" si="2"/>
        <v>#VALUE!</v>
      </c>
      <c r="O156" s="692">
        <f t="shared" si="3"/>
        <v>1402.5</v>
      </c>
      <c r="P156" s="29">
        <f t="shared" si="6"/>
        <v>2.5</v>
      </c>
      <c r="Q156" s="74">
        <f t="shared" si="5"/>
        <v>0</v>
      </c>
      <c r="R156" s="28"/>
      <c r="S156" s="28"/>
      <c r="T156" s="28"/>
      <c r="U156" s="28"/>
      <c r="V156" s="28"/>
      <c r="W156" s="28"/>
      <c r="X156" s="28"/>
      <c r="Y156" s="28"/>
      <c r="Z156" s="28"/>
    </row>
    <row r="157" spans="1:26" ht="15" customHeight="1">
      <c r="A157" s="111">
        <v>147</v>
      </c>
      <c r="B157" s="48" t="s">
        <v>2109</v>
      </c>
      <c r="C157" s="48"/>
      <c r="D157" s="35"/>
      <c r="E157" s="149" t="s">
        <v>2050</v>
      </c>
      <c r="F157" s="156"/>
      <c r="G157" s="670">
        <v>2.96</v>
      </c>
      <c r="H157" s="88">
        <v>567</v>
      </c>
      <c r="I157" s="40" t="s">
        <v>4378</v>
      </c>
      <c r="J157" s="40" t="s">
        <v>2908</v>
      </c>
      <c r="K157" s="41" t="s">
        <v>26</v>
      </c>
      <c r="L157" s="42" t="str">
        <f t="shared" si="0"/>
        <v>PERPIECE</v>
      </c>
      <c r="M157" s="658" t="e">
        <f t="shared" si="1"/>
        <v>#VALUE!</v>
      </c>
      <c r="N157" s="659" t="e">
        <f t="shared" si="2"/>
        <v>#VALUE!</v>
      </c>
      <c r="O157" s="692">
        <f t="shared" si="3"/>
        <v>1678.32</v>
      </c>
      <c r="P157" s="29">
        <f t="shared" si="6"/>
        <v>2.96</v>
      </c>
      <c r="Q157" s="74">
        <f t="shared" si="5"/>
        <v>0</v>
      </c>
      <c r="R157" s="28"/>
      <c r="S157" s="28"/>
      <c r="T157" s="28"/>
      <c r="U157" s="28"/>
      <c r="V157" s="28"/>
      <c r="W157" s="28"/>
      <c r="X157" s="28"/>
      <c r="Y157" s="28"/>
      <c r="Z157" s="28"/>
    </row>
    <row r="158" spans="1:26" ht="15" customHeight="1">
      <c r="A158" s="111">
        <v>148</v>
      </c>
      <c r="B158" s="48" t="s">
        <v>2093</v>
      </c>
      <c r="C158" s="48"/>
      <c r="D158" s="35"/>
      <c r="E158" s="149" t="s">
        <v>36</v>
      </c>
      <c r="F158" s="156"/>
      <c r="G158" s="670">
        <v>420</v>
      </c>
      <c r="H158" s="88">
        <v>1</v>
      </c>
      <c r="I158" s="40" t="s">
        <v>4378</v>
      </c>
      <c r="J158" s="40" t="s">
        <v>4383</v>
      </c>
      <c r="K158" s="41" t="s">
        <v>26</v>
      </c>
      <c r="L158" s="42" t="str">
        <f t="shared" si="0"/>
        <v>PERBUNDLE</v>
      </c>
      <c r="M158" s="658" t="e">
        <f t="shared" si="1"/>
        <v>#VALUE!</v>
      </c>
      <c r="N158" s="659" t="e">
        <f t="shared" si="2"/>
        <v>#VALUE!</v>
      </c>
      <c r="O158" s="692">
        <f t="shared" si="3"/>
        <v>420</v>
      </c>
      <c r="P158" s="29">
        <f t="shared" si="6"/>
        <v>420</v>
      </c>
      <c r="Q158" s="74">
        <f t="shared" si="5"/>
        <v>0</v>
      </c>
      <c r="R158" s="28"/>
      <c r="S158" s="28"/>
      <c r="T158" s="28"/>
      <c r="U158" s="28"/>
      <c r="V158" s="28"/>
      <c r="W158" s="28"/>
      <c r="X158" s="28"/>
      <c r="Y158" s="28"/>
      <c r="Z158" s="28"/>
    </row>
    <row r="159" spans="1:26" ht="15" customHeight="1">
      <c r="A159" s="111">
        <v>149</v>
      </c>
      <c r="B159" s="48" t="s">
        <v>2583</v>
      </c>
      <c r="C159" s="48"/>
      <c r="D159" s="35"/>
      <c r="E159" s="149" t="s">
        <v>36</v>
      </c>
      <c r="F159" s="156"/>
      <c r="G159" s="670">
        <v>22</v>
      </c>
      <c r="H159" s="88">
        <v>6</v>
      </c>
      <c r="I159" s="40" t="s">
        <v>4378</v>
      </c>
      <c r="J159" s="40" t="s">
        <v>3167</v>
      </c>
      <c r="K159" s="41" t="s">
        <v>26</v>
      </c>
      <c r="L159" s="42" t="str">
        <f t="shared" si="0"/>
        <v>PERPACK</v>
      </c>
      <c r="M159" s="658" t="e">
        <f t="shared" si="1"/>
        <v>#VALUE!</v>
      </c>
      <c r="N159" s="659" t="e">
        <f t="shared" si="2"/>
        <v>#VALUE!</v>
      </c>
      <c r="O159" s="692">
        <f t="shared" si="3"/>
        <v>132</v>
      </c>
      <c r="P159" s="29">
        <f t="shared" si="6"/>
        <v>22</v>
      </c>
      <c r="Q159" s="74">
        <f t="shared" si="5"/>
        <v>0</v>
      </c>
      <c r="R159" s="28"/>
      <c r="S159" s="28"/>
      <c r="T159" s="28"/>
      <c r="U159" s="28"/>
      <c r="V159" s="28"/>
      <c r="W159" s="28"/>
      <c r="X159" s="28"/>
      <c r="Y159" s="28"/>
      <c r="Z159" s="28"/>
    </row>
    <row r="160" spans="1:26" ht="15" customHeight="1">
      <c r="A160" s="111">
        <v>150</v>
      </c>
      <c r="B160" s="48" t="s">
        <v>2588</v>
      </c>
      <c r="C160" s="48"/>
      <c r="D160" s="35"/>
      <c r="E160" s="149" t="s">
        <v>36</v>
      </c>
      <c r="F160" s="156"/>
      <c r="G160" s="670">
        <v>22</v>
      </c>
      <c r="H160" s="88">
        <v>25</v>
      </c>
      <c r="I160" s="40" t="s">
        <v>4378</v>
      </c>
      <c r="J160" s="40" t="s">
        <v>3167</v>
      </c>
      <c r="K160" s="41" t="s">
        <v>26</v>
      </c>
      <c r="L160" s="42" t="str">
        <f t="shared" si="0"/>
        <v>PERPACK</v>
      </c>
      <c r="M160" s="658" t="e">
        <f t="shared" si="1"/>
        <v>#VALUE!</v>
      </c>
      <c r="N160" s="659" t="e">
        <f t="shared" si="2"/>
        <v>#VALUE!</v>
      </c>
      <c r="O160" s="692">
        <f t="shared" si="3"/>
        <v>550</v>
      </c>
      <c r="P160" s="29">
        <f t="shared" si="6"/>
        <v>22</v>
      </c>
      <c r="Q160" s="74">
        <f t="shared" si="5"/>
        <v>0</v>
      </c>
      <c r="R160" s="28"/>
      <c r="S160" s="28"/>
      <c r="T160" s="28"/>
      <c r="U160" s="28"/>
      <c r="V160" s="28"/>
      <c r="W160" s="28"/>
      <c r="X160" s="28"/>
      <c r="Y160" s="28"/>
      <c r="Z160" s="28"/>
    </row>
    <row r="161" spans="1:26" ht="15" customHeight="1">
      <c r="A161" s="111">
        <v>151</v>
      </c>
      <c r="B161" s="48" t="s">
        <v>1956</v>
      </c>
      <c r="C161" s="48"/>
      <c r="D161" s="35"/>
      <c r="E161" s="149" t="s">
        <v>1957</v>
      </c>
      <c r="F161" s="156"/>
      <c r="G161" s="670">
        <v>320</v>
      </c>
      <c r="H161" s="88">
        <v>5</v>
      </c>
      <c r="I161" s="40">
        <v>1000</v>
      </c>
      <c r="J161" s="40" t="s">
        <v>4375</v>
      </c>
      <c r="K161" s="41" t="s">
        <v>26</v>
      </c>
      <c r="L161" s="42" t="str">
        <f t="shared" si="0"/>
        <v>1000KL</v>
      </c>
      <c r="M161" s="658">
        <f t="shared" si="1"/>
        <v>5000</v>
      </c>
      <c r="N161" s="659" t="str">
        <f t="shared" si="2"/>
        <v>5000 KL</v>
      </c>
      <c r="O161" s="692">
        <f t="shared" si="3"/>
        <v>1600</v>
      </c>
      <c r="P161" s="29">
        <f t="shared" si="6"/>
        <v>320</v>
      </c>
      <c r="Q161" s="74">
        <f t="shared" si="5"/>
        <v>0</v>
      </c>
      <c r="R161" s="28"/>
      <c r="S161" s="28"/>
      <c r="T161" s="28"/>
      <c r="U161" s="28"/>
      <c r="V161" s="28"/>
      <c r="W161" s="28"/>
      <c r="X161" s="28"/>
      <c r="Y161" s="28"/>
      <c r="Z161" s="28"/>
    </row>
    <row r="162" spans="1:26" ht="15" customHeight="1">
      <c r="A162" s="111">
        <v>152</v>
      </c>
      <c r="B162" s="48" t="s">
        <v>1965</v>
      </c>
      <c r="C162" s="48"/>
      <c r="D162" s="35"/>
      <c r="E162" s="149" t="s">
        <v>1957</v>
      </c>
      <c r="F162" s="156"/>
      <c r="G162" s="670">
        <v>320</v>
      </c>
      <c r="H162" s="88">
        <v>46.5</v>
      </c>
      <c r="I162" s="40">
        <v>1000</v>
      </c>
      <c r="J162" s="40" t="s">
        <v>4375</v>
      </c>
      <c r="K162" s="41" t="s">
        <v>26</v>
      </c>
      <c r="L162" s="42" t="str">
        <f t="shared" si="0"/>
        <v>1000KL</v>
      </c>
      <c r="M162" s="658">
        <f t="shared" si="1"/>
        <v>46500</v>
      </c>
      <c r="N162" s="659" t="str">
        <f t="shared" si="2"/>
        <v>46500 KL</v>
      </c>
      <c r="O162" s="692">
        <f t="shared" si="3"/>
        <v>14880</v>
      </c>
      <c r="P162" s="29">
        <f t="shared" si="6"/>
        <v>320</v>
      </c>
      <c r="Q162" s="74">
        <f t="shared" si="5"/>
        <v>0</v>
      </c>
      <c r="R162" s="28"/>
      <c r="S162" s="28"/>
      <c r="T162" s="28"/>
      <c r="U162" s="28"/>
      <c r="V162" s="28"/>
      <c r="W162" s="28"/>
      <c r="X162" s="28"/>
      <c r="Y162" s="28"/>
      <c r="Z162" s="28"/>
    </row>
    <row r="163" spans="1:26" ht="15" customHeight="1">
      <c r="A163" s="111">
        <v>153</v>
      </c>
      <c r="B163" s="48" t="s">
        <v>1968</v>
      </c>
      <c r="C163" s="48"/>
      <c r="D163" s="35"/>
      <c r="E163" s="149" t="s">
        <v>1957</v>
      </c>
      <c r="F163" s="156"/>
      <c r="G163" s="670">
        <v>440</v>
      </c>
      <c r="H163" s="88">
        <v>10.5</v>
      </c>
      <c r="I163" s="40">
        <v>1000</v>
      </c>
      <c r="J163" s="40" t="s">
        <v>4375</v>
      </c>
      <c r="K163" s="41" t="s">
        <v>26</v>
      </c>
      <c r="L163" s="42" t="str">
        <f t="shared" si="0"/>
        <v>1000KL</v>
      </c>
      <c r="M163" s="658">
        <f t="shared" si="1"/>
        <v>10500</v>
      </c>
      <c r="N163" s="659" t="str">
        <f t="shared" si="2"/>
        <v>10500 KL</v>
      </c>
      <c r="O163" s="692">
        <f t="shared" si="3"/>
        <v>4620</v>
      </c>
      <c r="P163" s="29">
        <f t="shared" si="6"/>
        <v>440</v>
      </c>
      <c r="Q163" s="74">
        <f t="shared" si="5"/>
        <v>0</v>
      </c>
      <c r="R163" s="28"/>
      <c r="S163" s="28"/>
      <c r="T163" s="28"/>
      <c r="U163" s="28"/>
      <c r="V163" s="28"/>
      <c r="W163" s="28"/>
      <c r="X163" s="28"/>
      <c r="Y163" s="28"/>
      <c r="Z163" s="28"/>
    </row>
    <row r="164" spans="1:26" ht="15" customHeight="1">
      <c r="A164" s="111">
        <v>154</v>
      </c>
      <c r="B164" s="48" t="s">
        <v>1969</v>
      </c>
      <c r="C164" s="48"/>
      <c r="D164" s="35"/>
      <c r="E164" s="149" t="s">
        <v>1957</v>
      </c>
      <c r="F164" s="156"/>
      <c r="G164" s="670">
        <v>240</v>
      </c>
      <c r="H164" s="88">
        <v>1</v>
      </c>
      <c r="I164" s="40">
        <v>1000</v>
      </c>
      <c r="J164" s="40" t="s">
        <v>4375</v>
      </c>
      <c r="K164" s="41" t="s">
        <v>26</v>
      </c>
      <c r="L164" s="42" t="str">
        <f t="shared" si="0"/>
        <v>1000KL</v>
      </c>
      <c r="M164" s="658">
        <f t="shared" si="1"/>
        <v>1000</v>
      </c>
      <c r="N164" s="659" t="str">
        <f t="shared" si="2"/>
        <v>1000 KL</v>
      </c>
      <c r="O164" s="692">
        <f t="shared" si="3"/>
        <v>240</v>
      </c>
      <c r="P164" s="29">
        <f t="shared" si="6"/>
        <v>240</v>
      </c>
      <c r="Q164" s="74">
        <f t="shared" si="5"/>
        <v>0</v>
      </c>
      <c r="R164" s="28"/>
      <c r="S164" s="28"/>
      <c r="T164" s="28"/>
      <c r="U164" s="28"/>
      <c r="V164" s="28"/>
      <c r="W164" s="28"/>
      <c r="X164" s="28"/>
      <c r="Y164" s="28"/>
      <c r="Z164" s="28"/>
    </row>
    <row r="165" spans="1:26" ht="15" customHeight="1">
      <c r="A165" s="111">
        <v>155</v>
      </c>
      <c r="B165" s="48" t="s">
        <v>388</v>
      </c>
      <c r="C165" s="48"/>
      <c r="D165" s="35"/>
      <c r="E165" s="149" t="s">
        <v>389</v>
      </c>
      <c r="F165" s="156"/>
      <c r="G165" s="670">
        <v>115</v>
      </c>
      <c r="H165" s="88">
        <v>1</v>
      </c>
      <c r="I165" s="40">
        <v>1000</v>
      </c>
      <c r="J165" s="40" t="s">
        <v>4375</v>
      </c>
      <c r="K165" s="41" t="s">
        <v>26</v>
      </c>
      <c r="L165" s="42" t="str">
        <f t="shared" si="0"/>
        <v>1000KL</v>
      </c>
      <c r="M165" s="658">
        <f t="shared" si="1"/>
        <v>1000</v>
      </c>
      <c r="N165" s="659" t="str">
        <f t="shared" si="2"/>
        <v>1000 KL</v>
      </c>
      <c r="O165" s="692">
        <f t="shared" si="3"/>
        <v>115</v>
      </c>
      <c r="P165" s="29">
        <f t="shared" si="6"/>
        <v>115</v>
      </c>
      <c r="Q165" s="74">
        <f t="shared" si="5"/>
        <v>0</v>
      </c>
      <c r="R165" s="28"/>
      <c r="S165" s="28"/>
      <c r="T165" s="28"/>
      <c r="U165" s="28"/>
      <c r="V165" s="28"/>
      <c r="W165" s="28"/>
      <c r="X165" s="28"/>
      <c r="Y165" s="28"/>
      <c r="Z165" s="28"/>
    </row>
    <row r="166" spans="1:26" ht="15" customHeight="1">
      <c r="A166" s="111">
        <v>156</v>
      </c>
      <c r="B166" s="48" t="s">
        <v>1492</v>
      </c>
      <c r="C166" s="48"/>
      <c r="D166" s="35"/>
      <c r="E166" s="149" t="s">
        <v>1493</v>
      </c>
      <c r="F166" s="156"/>
      <c r="G166" s="670">
        <v>120</v>
      </c>
      <c r="H166" s="88">
        <v>3</v>
      </c>
      <c r="I166" s="40">
        <v>1000</v>
      </c>
      <c r="J166" s="40" t="s">
        <v>4375</v>
      </c>
      <c r="K166" s="41" t="s">
        <v>26</v>
      </c>
      <c r="L166" s="42" t="str">
        <f t="shared" si="0"/>
        <v>1000KL</v>
      </c>
      <c r="M166" s="658">
        <f t="shared" si="1"/>
        <v>3000</v>
      </c>
      <c r="N166" s="659" t="str">
        <f t="shared" si="2"/>
        <v>3000 KL</v>
      </c>
      <c r="O166" s="692">
        <f t="shared" si="3"/>
        <v>360</v>
      </c>
      <c r="P166" s="29">
        <f t="shared" si="6"/>
        <v>120</v>
      </c>
      <c r="Q166" s="74">
        <f t="shared" si="5"/>
        <v>0</v>
      </c>
      <c r="R166" s="28"/>
      <c r="S166" s="28"/>
      <c r="T166" s="28"/>
      <c r="U166" s="28"/>
      <c r="V166" s="28"/>
      <c r="W166" s="28"/>
      <c r="X166" s="28"/>
      <c r="Y166" s="28"/>
      <c r="Z166" s="28"/>
    </row>
    <row r="167" spans="1:26" ht="15" customHeight="1">
      <c r="A167" s="111">
        <v>157</v>
      </c>
      <c r="B167" s="48" t="s">
        <v>2094</v>
      </c>
      <c r="C167" s="48"/>
      <c r="D167" s="35"/>
      <c r="E167" s="149" t="s">
        <v>2095</v>
      </c>
      <c r="F167" s="156"/>
      <c r="G167" s="670">
        <v>48</v>
      </c>
      <c r="H167" s="88">
        <v>150</v>
      </c>
      <c r="I167" s="40">
        <v>1000</v>
      </c>
      <c r="J167" s="40" t="s">
        <v>4375</v>
      </c>
      <c r="K167" s="41" t="s">
        <v>26</v>
      </c>
      <c r="L167" s="42" t="str">
        <f t="shared" si="0"/>
        <v>1000KL</v>
      </c>
      <c r="M167" s="658">
        <f t="shared" si="1"/>
        <v>150000</v>
      </c>
      <c r="N167" s="659" t="str">
        <f t="shared" si="2"/>
        <v>150000 KL</v>
      </c>
      <c r="O167" s="692">
        <f t="shared" si="3"/>
        <v>7200</v>
      </c>
      <c r="P167" s="29">
        <f t="shared" si="6"/>
        <v>48</v>
      </c>
      <c r="Q167" s="74">
        <f t="shared" si="5"/>
        <v>0</v>
      </c>
      <c r="R167" s="28"/>
      <c r="S167" s="28"/>
      <c r="T167" s="28"/>
      <c r="U167" s="28"/>
      <c r="V167" s="28"/>
      <c r="W167" s="28"/>
      <c r="X167" s="28"/>
      <c r="Y167" s="28"/>
      <c r="Z167" s="28"/>
    </row>
    <row r="168" spans="1:26" ht="15" customHeight="1">
      <c r="A168" s="111">
        <v>158</v>
      </c>
      <c r="B168" s="48" t="s">
        <v>472</v>
      </c>
      <c r="C168" s="48"/>
      <c r="D168" s="35"/>
      <c r="E168" s="149" t="s">
        <v>473</v>
      </c>
      <c r="F168" s="156"/>
      <c r="G168" s="670">
        <v>98</v>
      </c>
      <c r="H168" s="88">
        <v>5</v>
      </c>
      <c r="I168" s="40">
        <v>80</v>
      </c>
      <c r="J168" s="40" t="s">
        <v>2864</v>
      </c>
      <c r="K168" s="41" t="s">
        <v>26</v>
      </c>
      <c r="L168" s="42" t="str">
        <f t="shared" si="0"/>
        <v>80GRAMS</v>
      </c>
      <c r="M168" s="658">
        <f t="shared" si="1"/>
        <v>400</v>
      </c>
      <c r="N168" s="659" t="str">
        <f t="shared" si="2"/>
        <v>400 GRAMS</v>
      </c>
      <c r="O168" s="692">
        <f t="shared" si="3"/>
        <v>490</v>
      </c>
      <c r="P168" s="29">
        <f t="shared" si="6"/>
        <v>98</v>
      </c>
      <c r="Q168" s="74">
        <f t="shared" si="5"/>
        <v>0</v>
      </c>
      <c r="R168" s="28"/>
      <c r="S168" s="28"/>
      <c r="T168" s="28"/>
      <c r="U168" s="28"/>
      <c r="V168" s="28"/>
      <c r="W168" s="28"/>
      <c r="X168" s="28"/>
      <c r="Y168" s="28"/>
      <c r="Z168" s="28"/>
    </row>
    <row r="169" spans="1:26" ht="15" customHeight="1">
      <c r="A169" s="111">
        <v>159</v>
      </c>
      <c r="B169" s="68" t="s">
        <v>3309</v>
      </c>
      <c r="C169" s="48"/>
      <c r="D169" s="35"/>
      <c r="E169" s="68" t="s">
        <v>3310</v>
      </c>
      <c r="F169" s="156"/>
      <c r="G169" s="760">
        <v>7.87</v>
      </c>
      <c r="H169" s="160">
        <v>5</v>
      </c>
      <c r="I169" s="40">
        <v>30</v>
      </c>
      <c r="J169" s="40" t="s">
        <v>2864</v>
      </c>
      <c r="K169" s="41" t="s">
        <v>26</v>
      </c>
      <c r="L169" s="42" t="str">
        <f t="shared" si="0"/>
        <v>30GRAMS</v>
      </c>
      <c r="M169" s="658">
        <f t="shared" si="1"/>
        <v>150</v>
      </c>
      <c r="N169" s="659" t="str">
        <f t="shared" si="2"/>
        <v>150 GRAMS</v>
      </c>
      <c r="O169" s="692">
        <f t="shared" si="3"/>
        <v>39.35</v>
      </c>
      <c r="P169" s="29">
        <f t="shared" si="6"/>
        <v>7.87</v>
      </c>
      <c r="Q169" s="74">
        <f t="shared" si="5"/>
        <v>0</v>
      </c>
      <c r="R169" s="28"/>
      <c r="S169" s="28"/>
      <c r="T169" s="28"/>
      <c r="U169" s="28"/>
      <c r="V169" s="28"/>
      <c r="W169" s="28"/>
      <c r="X169" s="28"/>
      <c r="Y169" s="28"/>
      <c r="Z169" s="28"/>
    </row>
    <row r="170" spans="1:26" ht="15" customHeight="1">
      <c r="A170" s="111">
        <v>160</v>
      </c>
      <c r="B170" s="52" t="s">
        <v>974</v>
      </c>
      <c r="C170" s="48"/>
      <c r="D170" s="35"/>
      <c r="E170" s="149" t="s">
        <v>3310</v>
      </c>
      <c r="F170" s="156"/>
      <c r="G170" s="760">
        <v>5.8</v>
      </c>
      <c r="H170" s="88">
        <v>140</v>
      </c>
      <c r="I170" s="40">
        <v>30</v>
      </c>
      <c r="J170" s="40" t="s">
        <v>2864</v>
      </c>
      <c r="K170" s="41" t="s">
        <v>26</v>
      </c>
      <c r="L170" s="42" t="str">
        <f t="shared" si="0"/>
        <v>30GRAMS</v>
      </c>
      <c r="M170" s="658">
        <f t="shared" si="1"/>
        <v>4200</v>
      </c>
      <c r="N170" s="659" t="str">
        <f t="shared" si="2"/>
        <v>4200 GRAMS</v>
      </c>
      <c r="O170" s="692">
        <f t="shared" si="3"/>
        <v>812</v>
      </c>
      <c r="P170" s="29">
        <f t="shared" si="6"/>
        <v>5.8</v>
      </c>
      <c r="Q170" s="74">
        <f t="shared" si="5"/>
        <v>0</v>
      </c>
      <c r="R170" s="28"/>
      <c r="S170" s="28"/>
      <c r="T170" s="28"/>
      <c r="U170" s="28"/>
      <c r="V170" s="28"/>
      <c r="W170" s="28"/>
      <c r="X170" s="28"/>
      <c r="Y170" s="28"/>
      <c r="Z170" s="28"/>
    </row>
    <row r="171" spans="1:26" ht="15" customHeight="1">
      <c r="A171" s="111">
        <v>161</v>
      </c>
      <c r="B171" s="48" t="s">
        <v>1113</v>
      </c>
      <c r="C171" s="48"/>
      <c r="D171" s="35"/>
      <c r="E171" s="149" t="s">
        <v>3310</v>
      </c>
      <c r="F171" s="156"/>
      <c r="G171" s="670">
        <v>41.9</v>
      </c>
      <c r="H171" s="88">
        <v>3</v>
      </c>
      <c r="I171" s="40">
        <v>210</v>
      </c>
      <c r="J171" s="40" t="s">
        <v>2864</v>
      </c>
      <c r="K171" s="41"/>
      <c r="L171" s="42"/>
      <c r="M171" s="658"/>
      <c r="N171" s="659" t="str">
        <f t="shared" si="2"/>
        <v>GRAMS</v>
      </c>
      <c r="O171" s="692">
        <f t="shared" si="3"/>
        <v>125.69999999999999</v>
      </c>
      <c r="P171" s="29"/>
      <c r="Q171" s="74"/>
      <c r="R171" s="28"/>
      <c r="S171" s="28"/>
      <c r="T171" s="28"/>
      <c r="U171" s="28"/>
      <c r="V171" s="28"/>
      <c r="W171" s="28"/>
      <c r="X171" s="28"/>
      <c r="Y171" s="28"/>
      <c r="Z171" s="28"/>
    </row>
    <row r="172" spans="1:26" ht="15" customHeight="1">
      <c r="A172" s="111">
        <v>162</v>
      </c>
      <c r="B172" s="48" t="s">
        <v>1186</v>
      </c>
      <c r="C172" s="48"/>
      <c r="D172" s="35"/>
      <c r="E172" s="149" t="s">
        <v>1187</v>
      </c>
      <c r="F172" s="156"/>
      <c r="G172" s="670">
        <v>38</v>
      </c>
      <c r="H172" s="88">
        <v>4</v>
      </c>
      <c r="I172" s="40">
        <v>100</v>
      </c>
      <c r="J172" s="40" t="s">
        <v>2864</v>
      </c>
      <c r="K172" s="41"/>
      <c r="L172" s="42"/>
      <c r="M172" s="658"/>
      <c r="N172" s="659" t="str">
        <f t="shared" si="2"/>
        <v>GRAMS</v>
      </c>
      <c r="O172" s="692">
        <f t="shared" si="3"/>
        <v>152</v>
      </c>
      <c r="P172" s="29"/>
      <c r="Q172" s="74"/>
      <c r="R172" s="28"/>
      <c r="S172" s="28"/>
      <c r="T172" s="28"/>
      <c r="U172" s="28"/>
      <c r="V172" s="28"/>
      <c r="W172" s="28"/>
      <c r="X172" s="28"/>
      <c r="Y172" s="28"/>
      <c r="Z172" s="28"/>
    </row>
    <row r="173" spans="1:26" ht="15" customHeight="1">
      <c r="A173" s="111">
        <v>163</v>
      </c>
      <c r="B173" s="48" t="s">
        <v>1741</v>
      </c>
      <c r="C173" s="48"/>
      <c r="D173" s="35"/>
      <c r="E173" s="149" t="s">
        <v>2659</v>
      </c>
      <c r="F173" s="156"/>
      <c r="G173" s="670">
        <v>35</v>
      </c>
      <c r="H173" s="88">
        <v>1</v>
      </c>
      <c r="I173" s="40">
        <v>78</v>
      </c>
      <c r="J173" s="40" t="s">
        <v>2864</v>
      </c>
      <c r="K173" s="41"/>
      <c r="L173" s="42"/>
      <c r="M173" s="658"/>
      <c r="N173" s="659" t="str">
        <f t="shared" si="2"/>
        <v>GRAMS</v>
      </c>
      <c r="O173" s="692">
        <f t="shared" si="3"/>
        <v>35</v>
      </c>
      <c r="P173" s="29"/>
      <c r="Q173" s="74"/>
      <c r="R173" s="28"/>
      <c r="S173" s="28"/>
      <c r="T173" s="28"/>
      <c r="U173" s="28"/>
      <c r="V173" s="28"/>
      <c r="W173" s="28"/>
      <c r="X173" s="28"/>
      <c r="Y173" s="28"/>
      <c r="Z173" s="28"/>
    </row>
    <row r="174" spans="1:26" ht="15" customHeight="1">
      <c r="A174" s="111">
        <v>164</v>
      </c>
      <c r="B174" s="68" t="s">
        <v>1995</v>
      </c>
      <c r="C174" s="48"/>
      <c r="D174" s="35"/>
      <c r="E174" s="52" t="s">
        <v>1996</v>
      </c>
      <c r="F174" s="156"/>
      <c r="G174" s="670">
        <v>13.68</v>
      </c>
      <c r="H174" s="88">
        <v>7</v>
      </c>
      <c r="I174" s="40">
        <v>50</v>
      </c>
      <c r="J174" s="40" t="s">
        <v>2864</v>
      </c>
      <c r="K174" s="41"/>
      <c r="L174" s="42"/>
      <c r="M174" s="658"/>
      <c r="N174" s="659" t="str">
        <f t="shared" si="2"/>
        <v>GRAMS</v>
      </c>
      <c r="O174" s="692">
        <f t="shared" si="3"/>
        <v>95.759999999999991</v>
      </c>
      <c r="P174" s="29"/>
      <c r="Q174" s="74"/>
      <c r="R174" s="28"/>
      <c r="S174" s="28"/>
      <c r="T174" s="28"/>
      <c r="U174" s="28"/>
      <c r="V174" s="28"/>
      <c r="W174" s="28"/>
      <c r="X174" s="28"/>
      <c r="Y174" s="28"/>
      <c r="Z174" s="28"/>
    </row>
    <row r="175" spans="1:26" ht="15" customHeight="1">
      <c r="A175" s="111">
        <v>165</v>
      </c>
      <c r="B175" s="48" t="s">
        <v>248</v>
      </c>
      <c r="C175" s="48"/>
      <c r="D175" s="35"/>
      <c r="E175" s="149" t="s">
        <v>249</v>
      </c>
      <c r="F175" s="156"/>
      <c r="G175" s="670">
        <v>195</v>
      </c>
      <c r="H175" s="88">
        <v>0.1</v>
      </c>
      <c r="I175" s="40">
        <v>1000</v>
      </c>
      <c r="J175" s="40" t="s">
        <v>2864</v>
      </c>
      <c r="K175" s="41"/>
      <c r="L175" s="42"/>
      <c r="M175" s="658"/>
      <c r="N175" s="659" t="str">
        <f t="shared" si="2"/>
        <v>GRAMS</v>
      </c>
      <c r="O175" s="692">
        <f t="shared" si="3"/>
        <v>19.5</v>
      </c>
      <c r="P175" s="29"/>
      <c r="Q175" s="74"/>
      <c r="R175" s="28"/>
      <c r="S175" s="28"/>
      <c r="T175" s="28"/>
      <c r="U175" s="28"/>
      <c r="V175" s="28"/>
      <c r="W175" s="28"/>
      <c r="X175" s="28"/>
      <c r="Y175" s="28"/>
      <c r="Z175" s="28"/>
    </row>
    <row r="176" spans="1:26" ht="15" customHeight="1">
      <c r="A176" s="111">
        <v>166</v>
      </c>
      <c r="B176" s="48" t="s">
        <v>1022</v>
      </c>
      <c r="C176" s="48"/>
      <c r="D176" s="35"/>
      <c r="E176" s="149" t="s">
        <v>249</v>
      </c>
      <c r="F176" s="156"/>
      <c r="G176" s="670">
        <v>180</v>
      </c>
      <c r="H176" s="88">
        <v>0.75</v>
      </c>
      <c r="I176" s="40">
        <v>1000</v>
      </c>
      <c r="J176" s="40" t="s">
        <v>4374</v>
      </c>
      <c r="K176" s="41"/>
      <c r="L176" s="42"/>
      <c r="M176" s="658"/>
      <c r="N176" s="659" t="str">
        <f t="shared" si="2"/>
        <v>KG</v>
      </c>
      <c r="O176" s="692">
        <f t="shared" si="3"/>
        <v>135</v>
      </c>
      <c r="P176" s="29"/>
      <c r="Q176" s="74"/>
      <c r="R176" s="28"/>
      <c r="S176" s="28"/>
      <c r="T176" s="28"/>
      <c r="U176" s="28"/>
      <c r="V176" s="28"/>
      <c r="W176" s="28"/>
      <c r="X176" s="28"/>
      <c r="Y176" s="28"/>
      <c r="Z176" s="28"/>
    </row>
    <row r="177" spans="1:26" ht="15" customHeight="1">
      <c r="A177" s="111">
        <v>167</v>
      </c>
      <c r="B177" s="48" t="s">
        <v>1079</v>
      </c>
      <c r="C177" s="48"/>
      <c r="D177" s="35"/>
      <c r="E177" s="149" t="s">
        <v>249</v>
      </c>
      <c r="F177" s="156"/>
      <c r="G177" s="670">
        <v>150</v>
      </c>
      <c r="H177" s="88">
        <v>0.2</v>
      </c>
      <c r="I177" s="40">
        <v>1000</v>
      </c>
      <c r="J177" s="40" t="s">
        <v>4374</v>
      </c>
      <c r="K177" s="41"/>
      <c r="L177" s="42"/>
      <c r="M177" s="658"/>
      <c r="N177" s="659" t="str">
        <f t="shared" si="2"/>
        <v>KG</v>
      </c>
      <c r="O177" s="692">
        <f t="shared" si="3"/>
        <v>30</v>
      </c>
      <c r="P177" s="29"/>
      <c r="Q177" s="74"/>
      <c r="R177" s="28"/>
      <c r="S177" s="28"/>
      <c r="T177" s="28"/>
      <c r="U177" s="28"/>
      <c r="V177" s="28"/>
      <c r="W177" s="28"/>
      <c r="X177" s="28"/>
      <c r="Y177" s="28"/>
      <c r="Z177" s="28"/>
    </row>
    <row r="178" spans="1:26" ht="15" customHeight="1">
      <c r="A178" s="111">
        <v>168</v>
      </c>
      <c r="B178" s="48" t="s">
        <v>1412</v>
      </c>
      <c r="C178" s="48"/>
      <c r="D178" s="35"/>
      <c r="E178" s="149" t="s">
        <v>249</v>
      </c>
      <c r="F178" s="156"/>
      <c r="G178" s="670">
        <v>180</v>
      </c>
      <c r="H178" s="88">
        <v>1</v>
      </c>
      <c r="I178" s="40">
        <v>1000</v>
      </c>
      <c r="J178" s="40" t="s">
        <v>4374</v>
      </c>
      <c r="K178" s="41"/>
      <c r="L178" s="42"/>
      <c r="M178" s="658"/>
      <c r="N178" s="659" t="str">
        <f t="shared" si="2"/>
        <v>KG</v>
      </c>
      <c r="O178" s="692">
        <f t="shared" si="3"/>
        <v>180</v>
      </c>
      <c r="P178" s="29"/>
      <c r="Q178" s="74"/>
      <c r="R178" s="28"/>
      <c r="S178" s="28"/>
      <c r="T178" s="28"/>
      <c r="U178" s="28"/>
      <c r="V178" s="28"/>
      <c r="W178" s="28"/>
      <c r="X178" s="28"/>
      <c r="Y178" s="28"/>
      <c r="Z178" s="28"/>
    </row>
    <row r="179" spans="1:26" ht="15" customHeight="1">
      <c r="A179" s="111">
        <v>169</v>
      </c>
      <c r="B179" s="48" t="s">
        <v>1663</v>
      </c>
      <c r="C179" s="48"/>
      <c r="D179" s="35"/>
      <c r="E179" s="149" t="s">
        <v>249</v>
      </c>
      <c r="F179" s="156"/>
      <c r="G179" s="670">
        <v>42</v>
      </c>
      <c r="H179" s="88">
        <v>6</v>
      </c>
      <c r="I179" s="40">
        <v>200</v>
      </c>
      <c r="J179" s="40" t="s">
        <v>2864</v>
      </c>
      <c r="K179" s="41"/>
      <c r="L179" s="42"/>
      <c r="M179" s="658"/>
      <c r="N179" s="659" t="str">
        <f t="shared" si="2"/>
        <v>GRAMS</v>
      </c>
      <c r="O179" s="692">
        <f t="shared" si="3"/>
        <v>252</v>
      </c>
      <c r="P179" s="29"/>
      <c r="Q179" s="74"/>
      <c r="R179" s="28"/>
      <c r="S179" s="28"/>
      <c r="T179" s="28"/>
      <c r="U179" s="28"/>
      <c r="V179" s="28"/>
      <c r="W179" s="28"/>
      <c r="X179" s="28"/>
      <c r="Y179" s="28"/>
      <c r="Z179" s="28"/>
    </row>
    <row r="180" spans="1:26" ht="15" customHeight="1">
      <c r="A180" s="111">
        <v>170</v>
      </c>
      <c r="B180" s="48" t="s">
        <v>1774</v>
      </c>
      <c r="C180" s="48"/>
      <c r="D180" s="35"/>
      <c r="E180" s="149" t="s">
        <v>249</v>
      </c>
      <c r="F180" s="156"/>
      <c r="G180" s="670">
        <v>110</v>
      </c>
      <c r="H180" s="88">
        <v>1.1000000000000001</v>
      </c>
      <c r="I180" s="40">
        <v>1000</v>
      </c>
      <c r="J180" s="40" t="s">
        <v>4374</v>
      </c>
      <c r="K180" s="41"/>
      <c r="L180" s="42"/>
      <c r="M180" s="658"/>
      <c r="N180" s="659" t="str">
        <f t="shared" si="2"/>
        <v>KG</v>
      </c>
      <c r="O180" s="692">
        <f t="shared" si="3"/>
        <v>121.00000000000001</v>
      </c>
      <c r="P180" s="29"/>
      <c r="Q180" s="74"/>
      <c r="R180" s="28"/>
      <c r="S180" s="28"/>
      <c r="T180" s="28"/>
      <c r="U180" s="28"/>
      <c r="V180" s="28"/>
      <c r="W180" s="28"/>
      <c r="X180" s="28"/>
      <c r="Y180" s="28"/>
      <c r="Z180" s="28"/>
    </row>
    <row r="181" spans="1:26" ht="15" customHeight="1">
      <c r="A181" s="111">
        <v>171</v>
      </c>
      <c r="B181" s="48" t="s">
        <v>1987</v>
      </c>
      <c r="C181" s="48"/>
      <c r="D181" s="35"/>
      <c r="E181" s="149" t="s">
        <v>249</v>
      </c>
      <c r="F181" s="156"/>
      <c r="G181" s="670">
        <v>160</v>
      </c>
      <c r="H181" s="88">
        <v>0.75</v>
      </c>
      <c r="I181" s="40">
        <v>1000</v>
      </c>
      <c r="J181" s="40" t="s">
        <v>4374</v>
      </c>
      <c r="K181" s="41"/>
      <c r="L181" s="42"/>
      <c r="M181" s="658"/>
      <c r="N181" s="659" t="str">
        <f t="shared" si="2"/>
        <v>KG</v>
      </c>
      <c r="O181" s="692">
        <f t="shared" si="3"/>
        <v>120</v>
      </c>
      <c r="P181" s="29"/>
      <c r="Q181" s="74"/>
      <c r="R181" s="28"/>
      <c r="S181" s="28"/>
      <c r="T181" s="28"/>
      <c r="U181" s="28"/>
      <c r="V181" s="28"/>
      <c r="W181" s="28"/>
      <c r="X181" s="28"/>
      <c r="Y181" s="28"/>
      <c r="Z181" s="28"/>
    </row>
    <row r="182" spans="1:26" ht="15" customHeight="1">
      <c r="A182" s="111">
        <v>172</v>
      </c>
      <c r="B182" s="48" t="s">
        <v>1331</v>
      </c>
      <c r="C182" s="48"/>
      <c r="D182" s="35"/>
      <c r="E182" s="149" t="s">
        <v>249</v>
      </c>
      <c r="F182" s="156"/>
      <c r="G182" s="670">
        <v>600</v>
      </c>
      <c r="H182" s="88">
        <v>0.05</v>
      </c>
      <c r="I182" s="40">
        <v>1000</v>
      </c>
      <c r="J182" s="40" t="s">
        <v>4374</v>
      </c>
      <c r="K182" s="41"/>
      <c r="L182" s="42"/>
      <c r="M182" s="658"/>
      <c r="N182" s="659" t="str">
        <f t="shared" si="2"/>
        <v>KG</v>
      </c>
      <c r="O182" s="692">
        <f t="shared" si="3"/>
        <v>30</v>
      </c>
      <c r="P182" s="29"/>
      <c r="Q182" s="74"/>
      <c r="R182" s="28"/>
      <c r="S182" s="28"/>
      <c r="T182" s="28"/>
      <c r="U182" s="28"/>
      <c r="V182" s="28"/>
      <c r="W182" s="28"/>
      <c r="X182" s="28"/>
      <c r="Y182" s="28"/>
      <c r="Z182" s="28"/>
    </row>
    <row r="183" spans="1:26" ht="15" customHeight="1">
      <c r="A183" s="111">
        <v>173</v>
      </c>
      <c r="B183" s="48" t="s">
        <v>2394</v>
      </c>
      <c r="C183" s="48"/>
      <c r="D183" s="35"/>
      <c r="E183" s="149" t="s">
        <v>249</v>
      </c>
      <c r="F183" s="156"/>
      <c r="G183" s="670">
        <v>160</v>
      </c>
      <c r="H183" s="88">
        <v>1.2</v>
      </c>
      <c r="I183" s="40">
        <v>1000</v>
      </c>
      <c r="J183" s="40" t="s">
        <v>4374</v>
      </c>
      <c r="K183" s="41"/>
      <c r="L183" s="42"/>
      <c r="M183" s="658"/>
      <c r="N183" s="659" t="str">
        <f t="shared" si="2"/>
        <v>KG</v>
      </c>
      <c r="O183" s="692">
        <f t="shared" si="3"/>
        <v>192</v>
      </c>
      <c r="P183" s="29"/>
      <c r="Q183" s="74"/>
      <c r="R183" s="28"/>
      <c r="S183" s="28"/>
      <c r="T183" s="28"/>
      <c r="U183" s="28"/>
      <c r="V183" s="28"/>
      <c r="W183" s="28"/>
      <c r="X183" s="28"/>
      <c r="Y183" s="28"/>
      <c r="Z183" s="28"/>
    </row>
    <row r="184" spans="1:26" ht="15" customHeight="1">
      <c r="A184" s="111">
        <v>174</v>
      </c>
      <c r="B184" s="48" t="s">
        <v>1293</v>
      </c>
      <c r="C184" s="48"/>
      <c r="D184" s="35"/>
      <c r="E184" s="149" t="s">
        <v>249</v>
      </c>
      <c r="F184" s="156"/>
      <c r="G184" s="670">
        <v>175</v>
      </c>
      <c r="H184" s="88">
        <v>0.5</v>
      </c>
      <c r="I184" s="40">
        <v>1000</v>
      </c>
      <c r="J184" s="40" t="s">
        <v>4374</v>
      </c>
      <c r="K184" s="41"/>
      <c r="L184" s="42"/>
      <c r="M184" s="658"/>
      <c r="N184" s="659" t="str">
        <f t="shared" si="2"/>
        <v>KG</v>
      </c>
      <c r="O184" s="692">
        <f t="shared" si="3"/>
        <v>87.5</v>
      </c>
      <c r="P184" s="29"/>
      <c r="Q184" s="74"/>
      <c r="R184" s="28"/>
      <c r="S184" s="28"/>
      <c r="T184" s="28"/>
      <c r="U184" s="28"/>
      <c r="V184" s="28"/>
      <c r="W184" s="28"/>
      <c r="X184" s="28"/>
      <c r="Y184" s="28"/>
      <c r="Z184" s="28"/>
    </row>
    <row r="185" spans="1:26" ht="15" customHeight="1">
      <c r="A185" s="111">
        <v>175</v>
      </c>
      <c r="B185" s="48" t="s">
        <v>34</v>
      </c>
      <c r="C185" s="48"/>
      <c r="D185" s="35"/>
      <c r="E185" s="149" t="s">
        <v>36</v>
      </c>
      <c r="F185" s="156"/>
      <c r="G185" s="670">
        <v>264</v>
      </c>
      <c r="H185" s="88">
        <v>1</v>
      </c>
      <c r="I185" s="40">
        <v>100</v>
      </c>
      <c r="J185" s="40" t="s">
        <v>4384</v>
      </c>
      <c r="K185" s="41"/>
      <c r="L185" s="42"/>
      <c r="M185" s="658"/>
      <c r="N185" s="659" t="str">
        <f t="shared" si="2"/>
        <v>PCS</v>
      </c>
      <c r="O185" s="692">
        <f t="shared" si="3"/>
        <v>264</v>
      </c>
      <c r="P185" s="29"/>
      <c r="Q185" s="74"/>
      <c r="R185" s="28"/>
      <c r="S185" s="28"/>
      <c r="T185" s="28"/>
      <c r="U185" s="28"/>
      <c r="V185" s="28"/>
      <c r="W185" s="28"/>
      <c r="X185" s="28"/>
      <c r="Y185" s="28"/>
      <c r="Z185" s="28"/>
    </row>
    <row r="186" spans="1:26" ht="15" customHeight="1">
      <c r="A186" s="111">
        <v>176</v>
      </c>
      <c r="B186" s="48" t="s">
        <v>2566</v>
      </c>
      <c r="C186" s="48"/>
      <c r="D186" s="35"/>
      <c r="E186" s="149" t="s">
        <v>36</v>
      </c>
      <c r="F186" s="156"/>
      <c r="G186" s="670">
        <v>2.68</v>
      </c>
      <c r="H186" s="88">
        <v>33</v>
      </c>
      <c r="I186" s="40">
        <v>100</v>
      </c>
      <c r="J186" s="40" t="s">
        <v>4384</v>
      </c>
      <c r="K186" s="41"/>
      <c r="L186" s="42"/>
      <c r="M186" s="658"/>
      <c r="N186" s="659" t="str">
        <f t="shared" si="2"/>
        <v>PCS</v>
      </c>
      <c r="O186" s="692">
        <f t="shared" si="3"/>
        <v>88.440000000000012</v>
      </c>
      <c r="P186" s="29"/>
      <c r="Q186" s="74"/>
      <c r="R186" s="28"/>
      <c r="S186" s="28"/>
      <c r="T186" s="28"/>
      <c r="U186" s="28"/>
      <c r="V186" s="28"/>
      <c r="W186" s="28"/>
      <c r="X186" s="28"/>
      <c r="Y186" s="28"/>
      <c r="Z186" s="28"/>
    </row>
    <row r="187" spans="1:26" ht="15" customHeight="1">
      <c r="A187" s="111">
        <v>177</v>
      </c>
      <c r="B187" s="48" t="s">
        <v>633</v>
      </c>
      <c r="C187" s="48"/>
      <c r="D187" s="35"/>
      <c r="E187" s="149" t="s">
        <v>36</v>
      </c>
      <c r="F187" s="156"/>
      <c r="G187" s="670">
        <v>3.96</v>
      </c>
      <c r="H187" s="88">
        <v>200</v>
      </c>
      <c r="I187" s="40"/>
      <c r="J187" s="40" t="s">
        <v>4384</v>
      </c>
      <c r="K187" s="41"/>
      <c r="L187" s="42"/>
      <c r="M187" s="658"/>
      <c r="N187" s="659" t="str">
        <f t="shared" si="2"/>
        <v>PCS</v>
      </c>
      <c r="O187" s="692">
        <f t="shared" si="3"/>
        <v>792</v>
      </c>
      <c r="P187" s="29"/>
      <c r="Q187" s="74"/>
      <c r="R187" s="28"/>
      <c r="S187" s="28"/>
      <c r="T187" s="28"/>
      <c r="U187" s="28"/>
      <c r="V187" s="28"/>
      <c r="W187" s="28"/>
      <c r="X187" s="28"/>
      <c r="Y187" s="28"/>
      <c r="Z187" s="28"/>
    </row>
    <row r="188" spans="1:26" ht="15" customHeight="1">
      <c r="A188" s="111">
        <v>178</v>
      </c>
      <c r="B188" s="48" t="s">
        <v>1356</v>
      </c>
      <c r="C188" s="48"/>
      <c r="D188" s="35"/>
      <c r="E188" s="149" t="s">
        <v>1355</v>
      </c>
      <c r="F188" s="156"/>
      <c r="G188" s="670">
        <v>7.9</v>
      </c>
      <c r="H188" s="88">
        <v>250</v>
      </c>
      <c r="I188" s="40"/>
      <c r="J188" s="40" t="s">
        <v>4384</v>
      </c>
      <c r="K188" s="41"/>
      <c r="L188" s="42"/>
      <c r="M188" s="658"/>
      <c r="N188" s="659" t="str">
        <f t="shared" si="2"/>
        <v>PCS</v>
      </c>
      <c r="O188" s="692">
        <f t="shared" si="3"/>
        <v>1975</v>
      </c>
      <c r="P188" s="29"/>
      <c r="Q188" s="74"/>
      <c r="R188" s="28"/>
      <c r="S188" s="28"/>
      <c r="T188" s="28"/>
      <c r="U188" s="28"/>
      <c r="V188" s="28"/>
      <c r="W188" s="28"/>
      <c r="X188" s="28"/>
      <c r="Y188" s="28"/>
      <c r="Z188" s="28"/>
    </row>
    <row r="189" spans="1:26" ht="15" customHeight="1">
      <c r="A189" s="111">
        <v>179</v>
      </c>
      <c r="B189" s="48" t="s">
        <v>1354</v>
      </c>
      <c r="C189" s="48"/>
      <c r="D189" s="35"/>
      <c r="E189" s="149" t="s">
        <v>1355</v>
      </c>
      <c r="F189" s="156"/>
      <c r="G189" s="670">
        <v>7.33</v>
      </c>
      <c r="H189" s="88">
        <v>370</v>
      </c>
      <c r="I189" s="40"/>
      <c r="J189" s="40" t="s">
        <v>4384</v>
      </c>
      <c r="K189" s="41"/>
      <c r="L189" s="42"/>
      <c r="M189" s="658"/>
      <c r="N189" s="659" t="str">
        <f t="shared" si="2"/>
        <v>PCS</v>
      </c>
      <c r="O189" s="692">
        <f t="shared" si="3"/>
        <v>2712.1</v>
      </c>
      <c r="P189" s="29"/>
      <c r="Q189" s="74"/>
      <c r="R189" s="28"/>
      <c r="S189" s="28"/>
      <c r="T189" s="28"/>
      <c r="U189" s="28"/>
      <c r="V189" s="28"/>
      <c r="W189" s="28"/>
      <c r="X189" s="28"/>
      <c r="Y189" s="28"/>
      <c r="Z189" s="28"/>
    </row>
    <row r="190" spans="1:26" ht="15" customHeight="1">
      <c r="A190" s="111">
        <v>180</v>
      </c>
      <c r="B190" s="48" t="s">
        <v>49</v>
      </c>
      <c r="C190" s="48"/>
      <c r="D190" s="35"/>
      <c r="E190" s="149" t="s">
        <v>36</v>
      </c>
      <c r="F190" s="156"/>
      <c r="G190" s="670">
        <v>486</v>
      </c>
      <c r="H190" s="88">
        <v>1</v>
      </c>
      <c r="I190" s="40">
        <v>100</v>
      </c>
      <c r="J190" s="40" t="s">
        <v>4384</v>
      </c>
      <c r="K190" s="41"/>
      <c r="L190" s="42"/>
      <c r="M190" s="658"/>
      <c r="N190" s="659" t="str">
        <f t="shared" si="2"/>
        <v>PCS</v>
      </c>
      <c r="O190" s="692">
        <f t="shared" si="3"/>
        <v>486</v>
      </c>
      <c r="P190" s="29"/>
      <c r="Q190" s="74"/>
      <c r="R190" s="28"/>
      <c r="S190" s="28"/>
      <c r="T190" s="28"/>
      <c r="U190" s="28"/>
      <c r="V190" s="28"/>
      <c r="W190" s="28"/>
      <c r="X190" s="28"/>
      <c r="Y190" s="28"/>
      <c r="Z190" s="28"/>
    </row>
    <row r="191" spans="1:26" ht="15" customHeight="1">
      <c r="A191" s="111">
        <v>181</v>
      </c>
      <c r="B191" s="48" t="s">
        <v>960</v>
      </c>
      <c r="C191" s="48"/>
      <c r="D191" s="35"/>
      <c r="E191" s="149" t="s">
        <v>961</v>
      </c>
      <c r="F191" s="156"/>
      <c r="G191" s="670">
        <v>179</v>
      </c>
      <c r="H191" s="88">
        <v>1</v>
      </c>
      <c r="I191" s="40">
        <v>190</v>
      </c>
      <c r="J191" s="40" t="s">
        <v>2864</v>
      </c>
      <c r="K191" s="41"/>
      <c r="L191" s="42"/>
      <c r="M191" s="658"/>
      <c r="N191" s="659" t="str">
        <f t="shared" si="2"/>
        <v>GRAMS</v>
      </c>
      <c r="O191" s="692">
        <f t="shared" si="3"/>
        <v>179</v>
      </c>
      <c r="P191" s="29"/>
      <c r="Q191" s="74"/>
      <c r="R191" s="28"/>
      <c r="S191" s="28"/>
      <c r="T191" s="28"/>
      <c r="U191" s="28"/>
      <c r="V191" s="28"/>
      <c r="W191" s="28"/>
      <c r="X191" s="28"/>
      <c r="Y191" s="28"/>
      <c r="Z191" s="28"/>
    </row>
    <row r="192" spans="1:26" ht="15" customHeight="1">
      <c r="A192" s="111">
        <v>182</v>
      </c>
      <c r="B192" s="48" t="s">
        <v>1929</v>
      </c>
      <c r="C192" s="48"/>
      <c r="D192" s="35"/>
      <c r="E192" s="149" t="s">
        <v>1930</v>
      </c>
      <c r="F192" s="156"/>
      <c r="G192" s="670">
        <v>148</v>
      </c>
      <c r="H192" s="88">
        <v>2</v>
      </c>
      <c r="I192" s="40">
        <v>400</v>
      </c>
      <c r="J192" s="40" t="s">
        <v>2864</v>
      </c>
      <c r="K192" s="41"/>
      <c r="L192" s="42"/>
      <c r="M192" s="658"/>
      <c r="N192" s="659" t="str">
        <f t="shared" si="2"/>
        <v>GRAMS</v>
      </c>
      <c r="O192" s="692">
        <f t="shared" si="3"/>
        <v>296</v>
      </c>
      <c r="P192" s="29"/>
      <c r="Q192" s="74"/>
      <c r="R192" s="28"/>
      <c r="S192" s="28"/>
      <c r="T192" s="28"/>
      <c r="U192" s="28"/>
      <c r="V192" s="28"/>
      <c r="W192" s="28"/>
      <c r="X192" s="28"/>
      <c r="Y192" s="28"/>
      <c r="Z192" s="28"/>
    </row>
    <row r="193" spans="1:26" ht="15" customHeight="1">
      <c r="A193" s="111">
        <v>183</v>
      </c>
      <c r="B193" s="48" t="s">
        <v>2330</v>
      </c>
      <c r="C193" s="48"/>
      <c r="D193" s="35"/>
      <c r="E193" s="149" t="s">
        <v>2331</v>
      </c>
      <c r="F193" s="156"/>
      <c r="G193" s="670">
        <v>202</v>
      </c>
      <c r="H193" s="88">
        <v>1</v>
      </c>
      <c r="I193" s="40">
        <v>142</v>
      </c>
      <c r="J193" s="40" t="s">
        <v>2864</v>
      </c>
      <c r="K193" s="41"/>
      <c r="L193" s="42"/>
      <c r="M193" s="658"/>
      <c r="N193" s="659" t="str">
        <f t="shared" si="2"/>
        <v>GRAMS</v>
      </c>
      <c r="O193" s="692">
        <f t="shared" si="3"/>
        <v>202</v>
      </c>
      <c r="P193" s="29"/>
      <c r="Q193" s="74"/>
      <c r="R193" s="28"/>
      <c r="S193" s="28"/>
      <c r="T193" s="28"/>
      <c r="U193" s="28"/>
      <c r="V193" s="28"/>
      <c r="W193" s="28"/>
      <c r="X193" s="28"/>
      <c r="Y193" s="28"/>
      <c r="Z193" s="28"/>
    </row>
    <row r="194" spans="1:26" ht="15" customHeight="1">
      <c r="A194" s="111">
        <v>184</v>
      </c>
      <c r="B194" s="48" t="s">
        <v>1847</v>
      </c>
      <c r="C194" s="48"/>
      <c r="D194" s="35"/>
      <c r="E194" s="149" t="s">
        <v>36</v>
      </c>
      <c r="F194" s="156"/>
      <c r="G194" s="670">
        <v>70</v>
      </c>
      <c r="H194" s="88">
        <v>11</v>
      </c>
      <c r="I194" s="40">
        <v>100</v>
      </c>
      <c r="J194" s="40" t="s">
        <v>4384</v>
      </c>
      <c r="K194" s="41"/>
      <c r="L194" s="42"/>
      <c r="M194" s="658"/>
      <c r="N194" s="659" t="str">
        <f t="shared" si="2"/>
        <v>PCS</v>
      </c>
      <c r="O194" s="692">
        <f t="shared" si="3"/>
        <v>770</v>
      </c>
      <c r="P194" s="29"/>
      <c r="Q194" s="74"/>
      <c r="R194" s="28"/>
      <c r="S194" s="28"/>
      <c r="T194" s="28"/>
      <c r="U194" s="28"/>
      <c r="V194" s="28"/>
      <c r="W194" s="28"/>
      <c r="X194" s="28"/>
      <c r="Y194" s="28"/>
      <c r="Z194" s="28"/>
    </row>
    <row r="195" spans="1:26" ht="15" customHeight="1">
      <c r="A195" s="111">
        <v>185</v>
      </c>
      <c r="B195" s="48" t="s">
        <v>1976</v>
      </c>
      <c r="C195" s="48"/>
      <c r="D195" s="35"/>
      <c r="E195" s="149" t="s">
        <v>1957</v>
      </c>
      <c r="F195" s="156"/>
      <c r="G195" s="670">
        <v>320</v>
      </c>
      <c r="H195" s="88">
        <v>10</v>
      </c>
      <c r="I195" s="40">
        <v>1000</v>
      </c>
      <c r="J195" s="40" t="s">
        <v>4375</v>
      </c>
      <c r="K195" s="41"/>
      <c r="L195" s="42"/>
      <c r="M195" s="658"/>
      <c r="N195" s="659" t="str">
        <f t="shared" si="2"/>
        <v>KL</v>
      </c>
      <c r="O195" s="692">
        <f t="shared" si="3"/>
        <v>3200</v>
      </c>
      <c r="P195" s="29"/>
      <c r="Q195" s="74"/>
      <c r="R195" s="28"/>
      <c r="S195" s="28"/>
      <c r="T195" s="28"/>
      <c r="U195" s="28"/>
      <c r="V195" s="28"/>
      <c r="W195" s="28"/>
      <c r="X195" s="28"/>
      <c r="Y195" s="28"/>
      <c r="Z195" s="28"/>
    </row>
    <row r="196" spans="1:26" ht="15" customHeight="1">
      <c r="A196" s="111">
        <v>186</v>
      </c>
      <c r="B196" s="48" t="s">
        <v>1854</v>
      </c>
      <c r="C196" s="48"/>
      <c r="D196" s="35"/>
      <c r="E196" s="149" t="s">
        <v>36</v>
      </c>
      <c r="F196" s="156"/>
      <c r="G196" s="670">
        <v>37.5</v>
      </c>
      <c r="H196" s="88">
        <v>4</v>
      </c>
      <c r="I196" s="40" t="s">
        <v>4382</v>
      </c>
      <c r="J196" s="40" t="s">
        <v>3167</v>
      </c>
      <c r="K196" s="41"/>
      <c r="L196" s="42"/>
      <c r="M196" s="658"/>
      <c r="N196" s="659" t="str">
        <f t="shared" si="2"/>
        <v>PACK</v>
      </c>
      <c r="O196" s="692">
        <f t="shared" si="3"/>
        <v>150</v>
      </c>
      <c r="P196" s="29"/>
      <c r="Q196" s="74"/>
      <c r="R196" s="28"/>
      <c r="S196" s="28"/>
      <c r="T196" s="28"/>
      <c r="U196" s="28"/>
      <c r="V196" s="28"/>
      <c r="W196" s="28"/>
      <c r="X196" s="28"/>
      <c r="Y196" s="28"/>
      <c r="Z196" s="28"/>
    </row>
    <row r="197" spans="1:26" ht="15" customHeight="1">
      <c r="A197" s="111">
        <v>187</v>
      </c>
      <c r="B197" s="48" t="s">
        <v>456</v>
      </c>
      <c r="C197" s="48"/>
      <c r="D197" s="35"/>
      <c r="E197" s="149" t="s">
        <v>249</v>
      </c>
      <c r="F197" s="156"/>
      <c r="G197" s="670">
        <v>150</v>
      </c>
      <c r="H197" s="88">
        <v>1</v>
      </c>
      <c r="I197" s="40">
        <v>1000</v>
      </c>
      <c r="J197" s="40" t="s">
        <v>4374</v>
      </c>
      <c r="K197" s="41"/>
      <c r="L197" s="42"/>
      <c r="M197" s="658"/>
      <c r="N197" s="659" t="str">
        <f t="shared" si="2"/>
        <v>KG</v>
      </c>
      <c r="O197" s="692">
        <f t="shared" si="3"/>
        <v>150</v>
      </c>
      <c r="P197" s="29"/>
      <c r="Q197" s="74"/>
      <c r="R197" s="28"/>
      <c r="S197" s="28"/>
      <c r="T197" s="28"/>
      <c r="U197" s="28"/>
      <c r="V197" s="28"/>
      <c r="W197" s="28"/>
      <c r="X197" s="28"/>
      <c r="Y197" s="28"/>
      <c r="Z197" s="28"/>
    </row>
    <row r="198" spans="1:26" ht="15" customHeight="1">
      <c r="A198" s="111">
        <v>188</v>
      </c>
      <c r="B198" s="48" t="s">
        <v>1048</v>
      </c>
      <c r="C198" s="48"/>
      <c r="D198" s="35"/>
      <c r="E198" s="149" t="s">
        <v>1049</v>
      </c>
      <c r="F198" s="156"/>
      <c r="G198" s="670">
        <v>47.2</v>
      </c>
      <c r="H198" s="88">
        <v>2</v>
      </c>
      <c r="I198" s="40">
        <v>450</v>
      </c>
      <c r="J198" s="40" t="s">
        <v>2864</v>
      </c>
      <c r="K198" s="41"/>
      <c r="L198" s="42"/>
      <c r="M198" s="658"/>
      <c r="N198" s="659" t="str">
        <f t="shared" si="2"/>
        <v>GRAMS</v>
      </c>
      <c r="O198" s="692">
        <f t="shared" si="3"/>
        <v>94.4</v>
      </c>
      <c r="P198" s="29"/>
      <c r="Q198" s="74"/>
      <c r="R198" s="28"/>
      <c r="S198" s="28"/>
      <c r="T198" s="28"/>
      <c r="U198" s="28"/>
      <c r="V198" s="28"/>
      <c r="W198" s="28"/>
      <c r="X198" s="28"/>
      <c r="Y198" s="28"/>
      <c r="Z198" s="28"/>
    </row>
    <row r="199" spans="1:26" ht="15" customHeight="1">
      <c r="A199" s="111">
        <v>189</v>
      </c>
      <c r="B199" s="48" t="s">
        <v>2415</v>
      </c>
      <c r="C199" s="48"/>
      <c r="D199" s="35"/>
      <c r="E199" s="149" t="s">
        <v>1543</v>
      </c>
      <c r="F199" s="156"/>
      <c r="G199" s="670">
        <v>67</v>
      </c>
      <c r="H199" s="88">
        <v>1</v>
      </c>
      <c r="I199" s="40">
        <v>14</v>
      </c>
      <c r="J199" s="40" t="s">
        <v>2864</v>
      </c>
      <c r="K199" s="41"/>
      <c r="L199" s="42"/>
      <c r="M199" s="658"/>
      <c r="N199" s="659" t="str">
        <f t="shared" si="2"/>
        <v>GRAMS</v>
      </c>
      <c r="O199" s="692">
        <f t="shared" si="3"/>
        <v>67</v>
      </c>
      <c r="P199" s="29"/>
      <c r="Q199" s="74"/>
      <c r="R199" s="28"/>
      <c r="S199" s="28"/>
      <c r="T199" s="28"/>
      <c r="U199" s="28"/>
      <c r="V199" s="28"/>
      <c r="W199" s="28"/>
      <c r="X199" s="28"/>
      <c r="Y199" s="28"/>
      <c r="Z199" s="28"/>
    </row>
    <row r="200" spans="1:26" ht="15" customHeight="1">
      <c r="A200" s="111">
        <v>190</v>
      </c>
      <c r="B200" s="48" t="s">
        <v>2302</v>
      </c>
      <c r="C200" s="48"/>
      <c r="D200" s="35"/>
      <c r="E200" s="149" t="s">
        <v>1543</v>
      </c>
      <c r="F200" s="156"/>
      <c r="G200" s="670">
        <v>78</v>
      </c>
      <c r="H200" s="88">
        <v>3</v>
      </c>
      <c r="I200" s="40">
        <v>34</v>
      </c>
      <c r="J200" s="40" t="s">
        <v>2864</v>
      </c>
      <c r="K200" s="41"/>
      <c r="L200" s="42"/>
      <c r="M200" s="658"/>
      <c r="N200" s="659" t="str">
        <f t="shared" si="2"/>
        <v>GRAMS</v>
      </c>
      <c r="O200" s="692">
        <f t="shared" si="3"/>
        <v>234</v>
      </c>
      <c r="P200" s="29"/>
      <c r="Q200" s="74"/>
      <c r="R200" s="28"/>
      <c r="S200" s="28"/>
      <c r="T200" s="28"/>
      <c r="U200" s="28"/>
      <c r="V200" s="28"/>
      <c r="W200" s="28"/>
      <c r="X200" s="28"/>
      <c r="Y200" s="28"/>
      <c r="Z200" s="28"/>
    </row>
    <row r="201" spans="1:26" ht="15" customHeight="1">
      <c r="A201" s="111">
        <v>191</v>
      </c>
      <c r="B201" s="48" t="s">
        <v>2516</v>
      </c>
      <c r="C201" s="48"/>
      <c r="D201" s="35"/>
      <c r="E201" s="149" t="s">
        <v>1543</v>
      </c>
      <c r="F201" s="156"/>
      <c r="G201" s="670">
        <v>78</v>
      </c>
      <c r="H201" s="88">
        <v>1</v>
      </c>
      <c r="I201" s="40">
        <v>31</v>
      </c>
      <c r="J201" s="40" t="s">
        <v>2864</v>
      </c>
      <c r="K201" s="41"/>
      <c r="L201" s="42"/>
      <c r="M201" s="658"/>
      <c r="N201" s="659" t="str">
        <f t="shared" si="2"/>
        <v>GRAMS</v>
      </c>
      <c r="O201" s="692">
        <f t="shared" si="3"/>
        <v>78</v>
      </c>
      <c r="P201" s="29"/>
      <c r="Q201" s="74"/>
      <c r="R201" s="28"/>
      <c r="S201" s="28"/>
      <c r="T201" s="28"/>
      <c r="U201" s="28"/>
      <c r="V201" s="28"/>
      <c r="W201" s="28"/>
      <c r="X201" s="28"/>
      <c r="Y201" s="28"/>
      <c r="Z201" s="28"/>
    </row>
    <row r="202" spans="1:26" ht="15" customHeight="1">
      <c r="A202" s="111">
        <v>192</v>
      </c>
      <c r="B202" s="48" t="s">
        <v>2194</v>
      </c>
      <c r="C202" s="48"/>
      <c r="D202" s="35"/>
      <c r="E202" s="149" t="s">
        <v>2195</v>
      </c>
      <c r="F202" s="156"/>
      <c r="G202" s="670">
        <v>14.55</v>
      </c>
      <c r="H202" s="88">
        <v>12</v>
      </c>
      <c r="I202" s="40" t="s">
        <v>4378</v>
      </c>
      <c r="J202" s="40" t="s">
        <v>4384</v>
      </c>
      <c r="K202" s="41"/>
      <c r="L202" s="42"/>
      <c r="M202" s="658"/>
      <c r="N202" s="659" t="str">
        <f t="shared" si="2"/>
        <v>PCS</v>
      </c>
      <c r="O202" s="692">
        <f t="shared" si="3"/>
        <v>174.60000000000002</v>
      </c>
      <c r="P202" s="29"/>
      <c r="Q202" s="74"/>
      <c r="R202" s="28"/>
      <c r="S202" s="28"/>
      <c r="T202" s="28"/>
      <c r="U202" s="28"/>
      <c r="V202" s="28"/>
      <c r="W202" s="28"/>
      <c r="X202" s="28"/>
      <c r="Y202" s="28"/>
      <c r="Z202" s="28"/>
    </row>
    <row r="203" spans="1:26" ht="15" customHeight="1">
      <c r="A203" s="111">
        <v>193</v>
      </c>
      <c r="B203" s="48"/>
      <c r="C203" s="48"/>
      <c r="D203" s="35"/>
      <c r="E203" s="149"/>
      <c r="F203" s="156"/>
      <c r="G203" s="670"/>
      <c r="H203" s="88"/>
      <c r="I203" s="40"/>
      <c r="J203" s="40"/>
      <c r="K203" s="41"/>
      <c r="L203" s="42"/>
      <c r="M203" s="658"/>
      <c r="N203" s="659" t="str">
        <f t="shared" si="2"/>
        <v/>
      </c>
      <c r="O203" s="692">
        <f t="shared" si="3"/>
        <v>0</v>
      </c>
      <c r="P203" s="29"/>
      <c r="Q203" s="74"/>
      <c r="R203" s="28"/>
      <c r="S203" s="28"/>
      <c r="T203" s="28"/>
      <c r="U203" s="28"/>
      <c r="V203" s="28"/>
      <c r="W203" s="28"/>
      <c r="X203" s="28"/>
      <c r="Y203" s="28"/>
      <c r="Z203" s="28"/>
    </row>
    <row r="204" spans="1:26" ht="15" customHeight="1">
      <c r="A204" s="111">
        <v>194</v>
      </c>
      <c r="B204" s="48"/>
      <c r="C204" s="48"/>
      <c r="D204" s="35"/>
      <c r="E204" s="149"/>
      <c r="F204" s="156"/>
      <c r="G204" s="670"/>
      <c r="H204" s="88"/>
      <c r="I204" s="40"/>
      <c r="J204" s="40"/>
      <c r="K204" s="41"/>
      <c r="L204" s="42"/>
      <c r="M204" s="658"/>
      <c r="N204" s="659" t="str">
        <f t="shared" si="2"/>
        <v/>
      </c>
      <c r="O204" s="692">
        <f t="shared" si="3"/>
        <v>0</v>
      </c>
      <c r="P204" s="29"/>
      <c r="Q204" s="74"/>
      <c r="R204" s="28"/>
      <c r="S204" s="28"/>
      <c r="T204" s="28"/>
      <c r="U204" s="28"/>
      <c r="V204" s="28"/>
      <c r="W204" s="28"/>
      <c r="X204" s="28"/>
      <c r="Y204" s="28"/>
      <c r="Z204" s="28"/>
    </row>
    <row r="205" spans="1:26" ht="15" customHeight="1">
      <c r="A205" s="111">
        <v>195</v>
      </c>
      <c r="B205" s="48"/>
      <c r="C205" s="48"/>
      <c r="D205" s="35"/>
      <c r="E205" s="149"/>
      <c r="F205" s="156"/>
      <c r="G205" s="670"/>
      <c r="H205" s="88"/>
      <c r="I205" s="40"/>
      <c r="J205" s="40"/>
      <c r="K205" s="41"/>
      <c r="L205" s="42"/>
      <c r="M205" s="658"/>
      <c r="N205" s="659" t="str">
        <f t="shared" si="2"/>
        <v/>
      </c>
      <c r="O205" s="692">
        <f t="shared" si="3"/>
        <v>0</v>
      </c>
      <c r="P205" s="29"/>
      <c r="Q205" s="74"/>
      <c r="R205" s="28"/>
      <c r="S205" s="28"/>
      <c r="T205" s="28"/>
      <c r="U205" s="28"/>
      <c r="V205" s="28"/>
      <c r="W205" s="28"/>
      <c r="X205" s="28"/>
      <c r="Y205" s="28"/>
      <c r="Z205" s="28"/>
    </row>
    <row r="206" spans="1:26" ht="15" customHeight="1">
      <c r="A206" s="111">
        <v>196</v>
      </c>
      <c r="B206" s="48"/>
      <c r="C206" s="48"/>
      <c r="D206" s="35"/>
      <c r="E206" s="149"/>
      <c r="F206" s="156"/>
      <c r="G206" s="670"/>
      <c r="H206" s="88"/>
      <c r="I206" s="40"/>
      <c r="J206" s="40"/>
      <c r="K206" s="41"/>
      <c r="L206" s="42"/>
      <c r="M206" s="658"/>
      <c r="N206" s="659" t="str">
        <f t="shared" si="2"/>
        <v/>
      </c>
      <c r="O206" s="692">
        <f t="shared" si="3"/>
        <v>0</v>
      </c>
      <c r="P206" s="29"/>
      <c r="Q206" s="74"/>
      <c r="R206" s="28"/>
      <c r="S206" s="28"/>
      <c r="T206" s="28"/>
      <c r="U206" s="28"/>
      <c r="V206" s="28"/>
      <c r="W206" s="28"/>
      <c r="X206" s="28"/>
      <c r="Y206" s="28"/>
      <c r="Z206" s="28"/>
    </row>
    <row r="207" spans="1:26" ht="15" customHeight="1">
      <c r="A207" s="111">
        <v>197</v>
      </c>
      <c r="B207" s="48"/>
      <c r="C207" s="48"/>
      <c r="D207" s="35"/>
      <c r="E207" s="149"/>
      <c r="F207" s="156"/>
      <c r="G207" s="670"/>
      <c r="H207" s="88"/>
      <c r="I207" s="40"/>
      <c r="J207" s="40"/>
      <c r="K207" s="41"/>
      <c r="L207" s="42"/>
      <c r="M207" s="658"/>
      <c r="N207" s="659" t="str">
        <f t="shared" si="2"/>
        <v/>
      </c>
      <c r="O207" s="692">
        <f t="shared" si="3"/>
        <v>0</v>
      </c>
      <c r="P207" s="29"/>
      <c r="Q207" s="74"/>
      <c r="R207" s="28"/>
      <c r="S207" s="28"/>
      <c r="T207" s="28"/>
      <c r="U207" s="28"/>
      <c r="V207" s="28"/>
      <c r="W207" s="28"/>
      <c r="X207" s="28"/>
      <c r="Y207" s="28"/>
      <c r="Z207" s="28"/>
    </row>
    <row r="208" spans="1:26" ht="15" customHeight="1">
      <c r="A208" s="111">
        <v>198</v>
      </c>
      <c r="B208" s="48"/>
      <c r="C208" s="48"/>
      <c r="D208" s="35"/>
      <c r="E208" s="149"/>
      <c r="F208" s="156"/>
      <c r="G208" s="670"/>
      <c r="H208" s="88"/>
      <c r="I208" s="40"/>
      <c r="J208" s="40"/>
      <c r="K208" s="41"/>
      <c r="L208" s="42"/>
      <c r="M208" s="658"/>
      <c r="N208" s="659" t="str">
        <f t="shared" si="2"/>
        <v/>
      </c>
      <c r="O208" s="692">
        <f t="shared" si="3"/>
        <v>0</v>
      </c>
      <c r="P208" s="29"/>
      <c r="Q208" s="74"/>
      <c r="R208" s="28"/>
      <c r="S208" s="28"/>
      <c r="T208" s="28"/>
      <c r="U208" s="28"/>
      <c r="V208" s="28"/>
      <c r="W208" s="28"/>
      <c r="X208" s="28"/>
      <c r="Y208" s="28"/>
      <c r="Z208" s="28"/>
    </row>
    <row r="209" spans="1:26" ht="15" customHeight="1">
      <c r="A209" s="111">
        <v>199</v>
      </c>
      <c r="B209" s="48"/>
      <c r="C209" s="48"/>
      <c r="D209" s="35"/>
      <c r="E209" s="149"/>
      <c r="F209" s="156"/>
      <c r="G209" s="670"/>
      <c r="H209" s="88"/>
      <c r="I209" s="40"/>
      <c r="J209" s="40"/>
      <c r="K209" s="41"/>
      <c r="L209" s="42"/>
      <c r="M209" s="658"/>
      <c r="N209" s="659" t="str">
        <f t="shared" si="2"/>
        <v/>
      </c>
      <c r="O209" s="692">
        <f t="shared" si="3"/>
        <v>0</v>
      </c>
      <c r="P209" s="29"/>
      <c r="Q209" s="74"/>
      <c r="R209" s="28"/>
      <c r="S209" s="28"/>
      <c r="T209" s="28"/>
      <c r="U209" s="28"/>
      <c r="V209" s="28"/>
      <c r="W209" s="28"/>
      <c r="X209" s="28"/>
      <c r="Y209" s="28"/>
      <c r="Z209" s="28"/>
    </row>
    <row r="210" spans="1:26" ht="15" customHeight="1">
      <c r="A210" s="111">
        <v>200</v>
      </c>
      <c r="B210" s="48"/>
      <c r="C210" s="48"/>
      <c r="D210" s="35"/>
      <c r="E210" s="149"/>
      <c r="F210" s="156"/>
      <c r="G210" s="670"/>
      <c r="H210" s="88"/>
      <c r="I210" s="40"/>
      <c r="J210" s="40"/>
      <c r="K210" s="41"/>
      <c r="L210" s="42"/>
      <c r="M210" s="658"/>
      <c r="N210" s="659" t="str">
        <f t="shared" si="2"/>
        <v/>
      </c>
      <c r="O210" s="692">
        <f t="shared" si="3"/>
        <v>0</v>
      </c>
      <c r="P210" s="29"/>
      <c r="Q210" s="74"/>
      <c r="R210" s="28"/>
      <c r="S210" s="28"/>
      <c r="T210" s="28"/>
      <c r="U210" s="28"/>
      <c r="V210" s="28"/>
      <c r="W210" s="28"/>
      <c r="X210" s="28"/>
      <c r="Y210" s="28"/>
      <c r="Z210" s="28"/>
    </row>
    <row r="211" spans="1:26" ht="15" customHeight="1">
      <c r="A211" s="111">
        <v>201</v>
      </c>
      <c r="B211" s="48"/>
      <c r="C211" s="48"/>
      <c r="D211" s="35"/>
      <c r="E211" s="149"/>
      <c r="F211" s="156"/>
      <c r="G211" s="670"/>
      <c r="H211" s="88"/>
      <c r="I211" s="40"/>
      <c r="J211" s="40"/>
      <c r="K211" s="41"/>
      <c r="L211" s="42"/>
      <c r="M211" s="658"/>
      <c r="N211" s="659" t="str">
        <f t="shared" si="2"/>
        <v/>
      </c>
      <c r="O211" s="692">
        <f t="shared" si="3"/>
        <v>0</v>
      </c>
      <c r="P211" s="29"/>
      <c r="Q211" s="74"/>
      <c r="R211" s="28"/>
      <c r="S211" s="28"/>
      <c r="T211" s="28"/>
      <c r="U211" s="28"/>
      <c r="V211" s="28"/>
      <c r="W211" s="28"/>
      <c r="X211" s="28"/>
      <c r="Y211" s="28"/>
      <c r="Z211" s="28"/>
    </row>
    <row r="212" spans="1:26" ht="15" customHeight="1">
      <c r="A212" s="111">
        <v>202</v>
      </c>
      <c r="B212" s="48"/>
      <c r="C212" s="48"/>
      <c r="D212" s="35"/>
      <c r="E212" s="149"/>
      <c r="F212" s="156"/>
      <c r="G212" s="670"/>
      <c r="H212" s="88"/>
      <c r="I212" s="40"/>
      <c r="J212" s="40"/>
      <c r="K212" s="41"/>
      <c r="L212" s="42"/>
      <c r="M212" s="658"/>
      <c r="N212" s="659" t="str">
        <f t="shared" si="2"/>
        <v/>
      </c>
      <c r="O212" s="692">
        <f t="shared" si="3"/>
        <v>0</v>
      </c>
      <c r="P212" s="29"/>
      <c r="Q212" s="74"/>
      <c r="R212" s="28"/>
      <c r="S212" s="28"/>
      <c r="T212" s="28"/>
      <c r="U212" s="28"/>
      <c r="V212" s="28"/>
      <c r="W212" s="28"/>
      <c r="X212" s="28"/>
      <c r="Y212" s="28"/>
      <c r="Z212" s="28"/>
    </row>
    <row r="213" spans="1:26" ht="15" customHeight="1">
      <c r="A213" s="111">
        <v>203</v>
      </c>
      <c r="B213" s="48"/>
      <c r="C213" s="48"/>
      <c r="D213" s="35"/>
      <c r="E213" s="149"/>
      <c r="F213" s="156"/>
      <c r="G213" s="670"/>
      <c r="H213" s="88"/>
      <c r="I213" s="40"/>
      <c r="J213" s="40"/>
      <c r="K213" s="41"/>
      <c r="L213" s="42"/>
      <c r="M213" s="658"/>
      <c r="N213" s="659" t="str">
        <f t="shared" si="2"/>
        <v/>
      </c>
      <c r="O213" s="692">
        <f t="shared" si="3"/>
        <v>0</v>
      </c>
      <c r="P213" s="29"/>
      <c r="Q213" s="74"/>
      <c r="R213" s="28"/>
      <c r="S213" s="28"/>
      <c r="T213" s="28"/>
      <c r="U213" s="28"/>
      <c r="V213" s="28"/>
      <c r="W213" s="28"/>
      <c r="X213" s="28"/>
      <c r="Y213" s="28"/>
      <c r="Z213" s="28"/>
    </row>
    <row r="214" spans="1:26" ht="15" customHeight="1">
      <c r="A214" s="111">
        <v>204</v>
      </c>
      <c r="B214" s="48"/>
      <c r="C214" s="48"/>
      <c r="D214" s="35"/>
      <c r="E214" s="149"/>
      <c r="F214" s="156"/>
      <c r="G214" s="670"/>
      <c r="H214" s="88"/>
      <c r="I214" s="40"/>
      <c r="J214" s="40"/>
      <c r="K214" s="41"/>
      <c r="L214" s="42"/>
      <c r="M214" s="658"/>
      <c r="N214" s="659" t="str">
        <f t="shared" si="2"/>
        <v/>
      </c>
      <c r="O214" s="692">
        <f t="shared" si="3"/>
        <v>0</v>
      </c>
      <c r="P214" s="29"/>
      <c r="Q214" s="74"/>
      <c r="R214" s="28"/>
      <c r="S214" s="28"/>
      <c r="T214" s="28"/>
      <c r="U214" s="28"/>
      <c r="V214" s="28"/>
      <c r="W214" s="28"/>
      <c r="X214" s="28"/>
      <c r="Y214" s="28"/>
      <c r="Z214" s="28"/>
    </row>
    <row r="215" spans="1:26" ht="15" customHeight="1">
      <c r="A215" s="111">
        <v>205</v>
      </c>
      <c r="B215" s="48"/>
      <c r="C215" s="48"/>
      <c r="D215" s="35"/>
      <c r="E215" s="149"/>
      <c r="F215" s="156"/>
      <c r="G215" s="670"/>
      <c r="H215" s="88"/>
      <c r="I215" s="40"/>
      <c r="J215" s="40"/>
      <c r="K215" s="41"/>
      <c r="L215" s="42"/>
      <c r="M215" s="658"/>
      <c r="N215" s="659" t="str">
        <f t="shared" si="2"/>
        <v/>
      </c>
      <c r="O215" s="692">
        <f t="shared" si="3"/>
        <v>0</v>
      </c>
      <c r="P215" s="29"/>
      <c r="Q215" s="74"/>
      <c r="R215" s="28"/>
      <c r="S215" s="28"/>
      <c r="T215" s="28"/>
      <c r="U215" s="28"/>
      <c r="V215" s="28"/>
      <c r="W215" s="28"/>
      <c r="X215" s="28"/>
      <c r="Y215" s="28"/>
      <c r="Z215" s="28"/>
    </row>
    <row r="216" spans="1:26" ht="15" customHeight="1">
      <c r="A216" s="111">
        <v>206</v>
      </c>
      <c r="B216" s="48"/>
      <c r="C216" s="48"/>
      <c r="D216" s="35"/>
      <c r="E216" s="149"/>
      <c r="F216" s="156"/>
      <c r="G216" s="670"/>
      <c r="H216" s="88"/>
      <c r="I216" s="40"/>
      <c r="J216" s="40"/>
      <c r="K216" s="41"/>
      <c r="L216" s="42"/>
      <c r="M216" s="658"/>
      <c r="N216" s="659" t="str">
        <f t="shared" si="2"/>
        <v/>
      </c>
      <c r="O216" s="692">
        <f t="shared" si="3"/>
        <v>0</v>
      </c>
      <c r="P216" s="29"/>
      <c r="Q216" s="74"/>
      <c r="R216" s="28"/>
      <c r="S216" s="28"/>
      <c r="T216" s="28"/>
      <c r="U216" s="28"/>
      <c r="V216" s="28"/>
      <c r="W216" s="28"/>
      <c r="X216" s="28"/>
      <c r="Y216" s="28"/>
      <c r="Z216" s="28"/>
    </row>
    <row r="217" spans="1:26" ht="15" customHeight="1">
      <c r="A217" s="111">
        <v>207</v>
      </c>
      <c r="B217" s="48"/>
      <c r="C217" s="48"/>
      <c r="D217" s="35"/>
      <c r="E217" s="149"/>
      <c r="F217" s="156"/>
      <c r="G217" s="670"/>
      <c r="H217" s="88"/>
      <c r="I217" s="40"/>
      <c r="J217" s="40"/>
      <c r="K217" s="41"/>
      <c r="L217" s="42"/>
      <c r="M217" s="658"/>
      <c r="N217" s="659" t="str">
        <f t="shared" si="2"/>
        <v/>
      </c>
      <c r="O217" s="692">
        <f t="shared" si="3"/>
        <v>0</v>
      </c>
      <c r="P217" s="29"/>
      <c r="Q217" s="74"/>
      <c r="R217" s="28"/>
      <c r="S217" s="28"/>
      <c r="T217" s="28"/>
      <c r="U217" s="28"/>
      <c r="V217" s="28"/>
      <c r="W217" s="28"/>
      <c r="X217" s="28"/>
      <c r="Y217" s="28"/>
      <c r="Z217" s="28"/>
    </row>
    <row r="218" spans="1:26" ht="15" customHeight="1">
      <c r="A218" s="111">
        <v>208</v>
      </c>
      <c r="B218" s="48"/>
      <c r="C218" s="48"/>
      <c r="D218" s="35"/>
      <c r="E218" s="149"/>
      <c r="F218" s="156"/>
      <c r="G218" s="670"/>
      <c r="H218" s="88"/>
      <c r="I218" s="40"/>
      <c r="J218" s="40"/>
      <c r="K218" s="41"/>
      <c r="L218" s="42"/>
      <c r="M218" s="658"/>
      <c r="N218" s="659" t="str">
        <f t="shared" si="2"/>
        <v/>
      </c>
      <c r="O218" s="692">
        <f t="shared" si="3"/>
        <v>0</v>
      </c>
      <c r="P218" s="29"/>
      <c r="Q218" s="74"/>
      <c r="R218" s="28"/>
      <c r="S218" s="28"/>
      <c r="T218" s="28"/>
      <c r="U218" s="28"/>
      <c r="V218" s="28"/>
      <c r="W218" s="28"/>
      <c r="X218" s="28"/>
      <c r="Y218" s="28"/>
      <c r="Z218" s="28"/>
    </row>
    <row r="219" spans="1:26" ht="15" customHeight="1">
      <c r="A219" s="111">
        <v>209</v>
      </c>
      <c r="B219" s="48"/>
      <c r="C219" s="48"/>
      <c r="D219" s="35"/>
      <c r="E219" s="149"/>
      <c r="F219" s="156"/>
      <c r="G219" s="670"/>
      <c r="H219" s="88"/>
      <c r="I219" s="40"/>
      <c r="J219" s="40"/>
      <c r="K219" s="41"/>
      <c r="L219" s="42"/>
      <c r="M219" s="658"/>
      <c r="N219" s="659" t="str">
        <f t="shared" si="2"/>
        <v/>
      </c>
      <c r="O219" s="692">
        <f t="shared" si="3"/>
        <v>0</v>
      </c>
      <c r="P219" s="29"/>
      <c r="Q219" s="74"/>
      <c r="R219" s="28"/>
      <c r="S219" s="28"/>
      <c r="T219" s="28"/>
      <c r="U219" s="28"/>
      <c r="V219" s="28"/>
      <c r="W219" s="28"/>
      <c r="X219" s="28"/>
      <c r="Y219" s="28"/>
      <c r="Z219" s="28"/>
    </row>
    <row r="220" spans="1:26" ht="15" customHeight="1">
      <c r="A220" s="111">
        <v>210</v>
      </c>
      <c r="B220" s="48"/>
      <c r="C220" s="48"/>
      <c r="D220" s="35"/>
      <c r="E220" s="149"/>
      <c r="F220" s="156"/>
      <c r="G220" s="670"/>
      <c r="H220" s="88"/>
      <c r="I220" s="40"/>
      <c r="J220" s="40"/>
      <c r="K220" s="41"/>
      <c r="L220" s="42"/>
      <c r="M220" s="658"/>
      <c r="N220" s="659" t="str">
        <f t="shared" si="2"/>
        <v/>
      </c>
      <c r="O220" s="692">
        <f t="shared" si="3"/>
        <v>0</v>
      </c>
      <c r="P220" s="29"/>
      <c r="Q220" s="74"/>
      <c r="R220" s="28"/>
      <c r="S220" s="28"/>
      <c r="T220" s="28"/>
      <c r="U220" s="28"/>
      <c r="V220" s="28"/>
      <c r="W220" s="28"/>
      <c r="X220" s="28"/>
      <c r="Y220" s="28"/>
      <c r="Z220" s="28"/>
    </row>
    <row r="221" spans="1:26" ht="15" customHeight="1">
      <c r="A221" s="111">
        <v>211</v>
      </c>
      <c r="B221" s="48"/>
      <c r="C221" s="48"/>
      <c r="D221" s="35"/>
      <c r="E221" s="149"/>
      <c r="F221" s="156"/>
      <c r="G221" s="670"/>
      <c r="H221" s="88"/>
      <c r="I221" s="40"/>
      <c r="J221" s="40"/>
      <c r="K221" s="41"/>
      <c r="L221" s="42"/>
      <c r="M221" s="658"/>
      <c r="N221" s="659" t="str">
        <f t="shared" si="2"/>
        <v/>
      </c>
      <c r="O221" s="692">
        <f t="shared" si="3"/>
        <v>0</v>
      </c>
      <c r="P221" s="29"/>
      <c r="Q221" s="74"/>
      <c r="R221" s="28"/>
      <c r="S221" s="28"/>
      <c r="T221" s="28"/>
      <c r="U221" s="28"/>
      <c r="V221" s="28"/>
      <c r="W221" s="28"/>
      <c r="X221" s="28"/>
      <c r="Y221" s="28"/>
      <c r="Z221" s="28"/>
    </row>
    <row r="222" spans="1:26" ht="15" customHeight="1">
      <c r="A222" s="111">
        <v>212</v>
      </c>
      <c r="B222" s="48"/>
      <c r="C222" s="48"/>
      <c r="D222" s="35"/>
      <c r="E222" s="149"/>
      <c r="F222" s="156"/>
      <c r="G222" s="670"/>
      <c r="H222" s="88"/>
      <c r="I222" s="40"/>
      <c r="J222" s="40"/>
      <c r="K222" s="41"/>
      <c r="L222" s="42"/>
      <c r="M222" s="658"/>
      <c r="N222" s="659" t="str">
        <f t="shared" si="2"/>
        <v/>
      </c>
      <c r="O222" s="692">
        <f t="shared" si="3"/>
        <v>0</v>
      </c>
      <c r="P222" s="29"/>
      <c r="Q222" s="74"/>
      <c r="R222" s="28"/>
      <c r="S222" s="28"/>
      <c r="T222" s="28"/>
      <c r="U222" s="28"/>
      <c r="V222" s="28"/>
      <c r="W222" s="28"/>
      <c r="X222" s="28"/>
      <c r="Y222" s="28"/>
      <c r="Z222" s="28"/>
    </row>
    <row r="223" spans="1:26" ht="15" customHeight="1">
      <c r="A223" s="111">
        <v>213</v>
      </c>
      <c r="B223" s="48"/>
      <c r="C223" s="48"/>
      <c r="D223" s="35"/>
      <c r="E223" s="149"/>
      <c r="F223" s="156"/>
      <c r="G223" s="670"/>
      <c r="H223" s="88"/>
      <c r="I223" s="40"/>
      <c r="J223" s="40"/>
      <c r="K223" s="41"/>
      <c r="L223" s="42"/>
      <c r="M223" s="658"/>
      <c r="N223" s="659" t="str">
        <f t="shared" si="2"/>
        <v/>
      </c>
      <c r="O223" s="692">
        <f t="shared" si="3"/>
        <v>0</v>
      </c>
      <c r="P223" s="29"/>
      <c r="Q223" s="74"/>
      <c r="R223" s="28"/>
      <c r="S223" s="28"/>
      <c r="T223" s="28"/>
      <c r="U223" s="28"/>
      <c r="V223" s="28"/>
      <c r="W223" s="28"/>
      <c r="X223" s="28"/>
      <c r="Y223" s="28"/>
      <c r="Z223" s="28"/>
    </row>
    <row r="224" spans="1:26" ht="15" customHeight="1">
      <c r="A224" s="111">
        <v>214</v>
      </c>
      <c r="B224" s="48"/>
      <c r="C224" s="48"/>
      <c r="D224" s="35"/>
      <c r="E224" s="149"/>
      <c r="F224" s="156"/>
      <c r="G224" s="670"/>
      <c r="H224" s="88"/>
      <c r="I224" s="40"/>
      <c r="J224" s="40"/>
      <c r="K224" s="41"/>
      <c r="L224" s="42"/>
      <c r="M224" s="658"/>
      <c r="N224" s="659" t="str">
        <f t="shared" si="2"/>
        <v/>
      </c>
      <c r="O224" s="692">
        <f t="shared" si="3"/>
        <v>0</v>
      </c>
      <c r="P224" s="29"/>
      <c r="Q224" s="74"/>
      <c r="R224" s="28"/>
      <c r="S224" s="28"/>
      <c r="T224" s="28"/>
      <c r="U224" s="28"/>
      <c r="V224" s="28"/>
      <c r="W224" s="28"/>
      <c r="X224" s="28"/>
      <c r="Y224" s="28"/>
      <c r="Z224" s="28"/>
    </row>
    <row r="225" spans="1:26" ht="15" customHeight="1">
      <c r="A225" s="111">
        <v>215</v>
      </c>
      <c r="B225" s="48"/>
      <c r="C225" s="48"/>
      <c r="D225" s="35"/>
      <c r="E225" s="149"/>
      <c r="F225" s="156"/>
      <c r="G225" s="670"/>
      <c r="H225" s="88"/>
      <c r="I225" s="40"/>
      <c r="J225" s="40"/>
      <c r="K225" s="41"/>
      <c r="L225" s="42"/>
      <c r="M225" s="658"/>
      <c r="N225" s="659" t="str">
        <f t="shared" si="2"/>
        <v/>
      </c>
      <c r="O225" s="692">
        <f t="shared" si="3"/>
        <v>0</v>
      </c>
      <c r="P225" s="29"/>
      <c r="Q225" s="74"/>
      <c r="R225" s="28"/>
      <c r="S225" s="28"/>
      <c r="T225" s="28"/>
      <c r="U225" s="28"/>
      <c r="V225" s="28"/>
      <c r="W225" s="28"/>
      <c r="X225" s="28"/>
      <c r="Y225" s="28"/>
      <c r="Z225" s="28"/>
    </row>
    <row r="226" spans="1:26" ht="15" customHeight="1">
      <c r="A226" s="111">
        <v>216</v>
      </c>
      <c r="B226" s="48"/>
      <c r="C226" s="48"/>
      <c r="D226" s="35"/>
      <c r="E226" s="149"/>
      <c r="F226" s="156"/>
      <c r="G226" s="670"/>
      <c r="H226" s="88"/>
      <c r="I226" s="40"/>
      <c r="J226" s="40"/>
      <c r="K226" s="41"/>
      <c r="L226" s="42"/>
      <c r="M226" s="658"/>
      <c r="N226" s="659" t="str">
        <f t="shared" si="2"/>
        <v/>
      </c>
      <c r="O226" s="692">
        <f t="shared" si="3"/>
        <v>0</v>
      </c>
      <c r="P226" s="29"/>
      <c r="Q226" s="74"/>
      <c r="R226" s="28"/>
      <c r="S226" s="28"/>
      <c r="T226" s="28"/>
      <c r="U226" s="28"/>
      <c r="V226" s="28"/>
      <c r="W226" s="28"/>
      <c r="X226" s="28"/>
      <c r="Y226" s="28"/>
      <c r="Z226" s="28"/>
    </row>
    <row r="227" spans="1:26" ht="15" customHeight="1">
      <c r="A227" s="111">
        <v>217</v>
      </c>
      <c r="B227" s="48"/>
      <c r="C227" s="48"/>
      <c r="D227" s="35"/>
      <c r="E227" s="149"/>
      <c r="F227" s="156"/>
      <c r="G227" s="670"/>
      <c r="H227" s="88"/>
      <c r="I227" s="40"/>
      <c r="J227" s="40"/>
      <c r="K227" s="41"/>
      <c r="L227" s="42"/>
      <c r="M227" s="658"/>
      <c r="N227" s="659" t="str">
        <f t="shared" si="2"/>
        <v/>
      </c>
      <c r="O227" s="692">
        <f t="shared" si="3"/>
        <v>0</v>
      </c>
      <c r="P227" s="29"/>
      <c r="Q227" s="74"/>
      <c r="R227" s="28"/>
      <c r="S227" s="28"/>
      <c r="T227" s="28"/>
      <c r="U227" s="28"/>
      <c r="V227" s="28"/>
      <c r="W227" s="28"/>
      <c r="X227" s="28"/>
      <c r="Y227" s="28"/>
      <c r="Z227" s="28"/>
    </row>
    <row r="228" spans="1:26" ht="15" customHeight="1">
      <c r="A228" s="111">
        <v>218</v>
      </c>
      <c r="B228" s="48"/>
      <c r="C228" s="48"/>
      <c r="D228" s="35"/>
      <c r="E228" s="149"/>
      <c r="F228" s="156"/>
      <c r="G228" s="670"/>
      <c r="H228" s="88"/>
      <c r="I228" s="40"/>
      <c r="J228" s="40"/>
      <c r="K228" s="41"/>
      <c r="L228" s="42"/>
      <c r="M228" s="658"/>
      <c r="N228" s="659" t="str">
        <f t="shared" si="2"/>
        <v/>
      </c>
      <c r="O228" s="692">
        <f t="shared" si="3"/>
        <v>0</v>
      </c>
      <c r="P228" s="29"/>
      <c r="Q228" s="74"/>
      <c r="R228" s="28"/>
      <c r="S228" s="28"/>
      <c r="T228" s="28"/>
      <c r="U228" s="28"/>
      <c r="V228" s="28"/>
      <c r="W228" s="28"/>
      <c r="X228" s="28"/>
      <c r="Y228" s="28"/>
      <c r="Z228" s="28"/>
    </row>
    <row r="229" spans="1:26" ht="15" customHeight="1">
      <c r="A229" s="111">
        <v>219</v>
      </c>
      <c r="B229" s="48"/>
      <c r="C229" s="48"/>
      <c r="D229" s="35"/>
      <c r="E229" s="149"/>
      <c r="F229" s="156"/>
      <c r="G229" s="670"/>
      <c r="H229" s="88"/>
      <c r="I229" s="40"/>
      <c r="J229" s="40"/>
      <c r="K229" s="41"/>
      <c r="L229" s="42"/>
      <c r="M229" s="658"/>
      <c r="N229" s="659" t="str">
        <f t="shared" si="2"/>
        <v/>
      </c>
      <c r="O229" s="692">
        <f t="shared" si="3"/>
        <v>0</v>
      </c>
      <c r="P229" s="29"/>
      <c r="Q229" s="74"/>
      <c r="R229" s="28"/>
      <c r="S229" s="28"/>
      <c r="T229" s="28"/>
      <c r="U229" s="28"/>
      <c r="V229" s="28"/>
      <c r="W229" s="28"/>
      <c r="X229" s="28"/>
      <c r="Y229" s="28"/>
      <c r="Z229" s="28"/>
    </row>
    <row r="230" spans="1:26" ht="15" customHeight="1">
      <c r="A230" s="111">
        <v>220</v>
      </c>
      <c r="B230" s="48"/>
      <c r="C230" s="48"/>
      <c r="D230" s="35"/>
      <c r="E230" s="149"/>
      <c r="F230" s="156"/>
      <c r="G230" s="670"/>
      <c r="H230" s="88"/>
      <c r="I230" s="40"/>
      <c r="J230" s="40"/>
      <c r="K230" s="41"/>
      <c r="L230" s="42"/>
      <c r="M230" s="658"/>
      <c r="N230" s="659" t="str">
        <f t="shared" si="2"/>
        <v/>
      </c>
      <c r="O230" s="692">
        <f t="shared" si="3"/>
        <v>0</v>
      </c>
      <c r="P230" s="29"/>
      <c r="Q230" s="74"/>
      <c r="R230" s="28"/>
      <c r="S230" s="28"/>
      <c r="T230" s="28"/>
      <c r="U230" s="28"/>
      <c r="V230" s="28"/>
      <c r="W230" s="28"/>
      <c r="X230" s="28"/>
      <c r="Y230" s="28"/>
      <c r="Z230" s="28"/>
    </row>
    <row r="231" spans="1:26" ht="15" customHeight="1">
      <c r="A231" s="111">
        <v>221</v>
      </c>
      <c r="B231" s="48"/>
      <c r="C231" s="48"/>
      <c r="D231" s="35"/>
      <c r="E231" s="149"/>
      <c r="F231" s="156"/>
      <c r="G231" s="670"/>
      <c r="H231" s="88"/>
      <c r="I231" s="40"/>
      <c r="J231" s="40"/>
      <c r="K231" s="41"/>
      <c r="L231" s="42"/>
      <c r="M231" s="658"/>
      <c r="N231" s="659" t="str">
        <f t="shared" si="2"/>
        <v/>
      </c>
      <c r="O231" s="692">
        <f t="shared" si="3"/>
        <v>0</v>
      </c>
      <c r="P231" s="29"/>
      <c r="Q231" s="74"/>
      <c r="R231" s="28"/>
      <c r="S231" s="28"/>
      <c r="T231" s="28"/>
      <c r="U231" s="28"/>
      <c r="V231" s="28"/>
      <c r="W231" s="28"/>
      <c r="X231" s="28"/>
      <c r="Y231" s="28"/>
      <c r="Z231" s="28"/>
    </row>
    <row r="232" spans="1:26" ht="15" customHeight="1">
      <c r="A232" s="111">
        <v>222</v>
      </c>
      <c r="B232" s="48"/>
      <c r="C232" s="48"/>
      <c r="D232" s="35"/>
      <c r="E232" s="149"/>
      <c r="F232" s="156"/>
      <c r="G232" s="670"/>
      <c r="H232" s="88"/>
      <c r="I232" s="40"/>
      <c r="J232" s="40"/>
      <c r="K232" s="41"/>
      <c r="L232" s="42"/>
      <c r="M232" s="658"/>
      <c r="N232" s="659" t="str">
        <f t="shared" si="2"/>
        <v/>
      </c>
      <c r="O232" s="692">
        <f t="shared" si="3"/>
        <v>0</v>
      </c>
      <c r="P232" s="29"/>
      <c r="Q232" s="74"/>
      <c r="R232" s="28"/>
      <c r="S232" s="28"/>
      <c r="T232" s="28"/>
      <c r="U232" s="28"/>
      <c r="V232" s="28"/>
      <c r="W232" s="28"/>
      <c r="X232" s="28"/>
      <c r="Y232" s="28"/>
      <c r="Z232" s="28"/>
    </row>
    <row r="233" spans="1:26" ht="15" customHeight="1">
      <c r="A233" s="111">
        <v>223</v>
      </c>
      <c r="B233" s="48"/>
      <c r="C233" s="48"/>
      <c r="D233" s="35"/>
      <c r="E233" s="149"/>
      <c r="F233" s="156"/>
      <c r="G233" s="670"/>
      <c r="H233" s="88"/>
      <c r="I233" s="40"/>
      <c r="J233" s="40"/>
      <c r="K233" s="41"/>
      <c r="L233" s="42"/>
      <c r="M233" s="658"/>
      <c r="N233" s="659" t="str">
        <f t="shared" si="2"/>
        <v/>
      </c>
      <c r="O233" s="692">
        <f t="shared" si="3"/>
        <v>0</v>
      </c>
      <c r="P233" s="29"/>
      <c r="Q233" s="74"/>
      <c r="R233" s="28"/>
      <c r="S233" s="28"/>
      <c r="T233" s="28"/>
      <c r="U233" s="28"/>
      <c r="V233" s="28"/>
      <c r="W233" s="28"/>
      <c r="X233" s="28"/>
      <c r="Y233" s="28"/>
      <c r="Z233" s="28"/>
    </row>
    <row r="234" spans="1:26" ht="15" customHeight="1">
      <c r="A234" s="111">
        <v>224</v>
      </c>
      <c r="B234" s="48"/>
      <c r="C234" s="48"/>
      <c r="D234" s="35"/>
      <c r="E234" s="149"/>
      <c r="F234" s="156"/>
      <c r="G234" s="670"/>
      <c r="H234" s="88"/>
      <c r="I234" s="40"/>
      <c r="J234" s="40"/>
      <c r="K234" s="41"/>
      <c r="L234" s="42"/>
      <c r="M234" s="658"/>
      <c r="N234" s="659" t="str">
        <f t="shared" si="2"/>
        <v/>
      </c>
      <c r="O234" s="692">
        <f t="shared" si="3"/>
        <v>0</v>
      </c>
      <c r="P234" s="29"/>
      <c r="Q234" s="74"/>
      <c r="R234" s="28"/>
      <c r="S234" s="28"/>
      <c r="T234" s="28"/>
      <c r="U234" s="28"/>
      <c r="V234" s="28"/>
      <c r="W234" s="28"/>
      <c r="X234" s="28"/>
      <c r="Y234" s="28"/>
      <c r="Z234" s="28"/>
    </row>
    <row r="235" spans="1:26" ht="15" customHeight="1">
      <c r="A235" s="111">
        <v>225</v>
      </c>
      <c r="B235" s="48"/>
      <c r="C235" s="48"/>
      <c r="D235" s="35"/>
      <c r="E235" s="149"/>
      <c r="F235" s="156"/>
      <c r="G235" s="670"/>
      <c r="H235" s="88"/>
      <c r="I235" s="40"/>
      <c r="J235" s="40"/>
      <c r="K235" s="41"/>
      <c r="L235" s="42"/>
      <c r="M235" s="658"/>
      <c r="N235" s="659" t="str">
        <f t="shared" si="2"/>
        <v/>
      </c>
      <c r="O235" s="692">
        <f t="shared" si="3"/>
        <v>0</v>
      </c>
      <c r="P235" s="29"/>
      <c r="Q235" s="74"/>
      <c r="R235" s="28"/>
      <c r="S235" s="28"/>
      <c r="T235" s="28"/>
      <c r="U235" s="28"/>
      <c r="V235" s="28"/>
      <c r="W235" s="28"/>
      <c r="X235" s="28"/>
      <c r="Y235" s="28"/>
      <c r="Z235" s="28"/>
    </row>
    <row r="236" spans="1:26" ht="15" customHeight="1">
      <c r="A236" s="111">
        <v>226</v>
      </c>
      <c r="B236" s="48"/>
      <c r="C236" s="48"/>
      <c r="D236" s="35"/>
      <c r="E236" s="149"/>
      <c r="F236" s="156"/>
      <c r="G236" s="670"/>
      <c r="H236" s="88"/>
      <c r="I236" s="40"/>
      <c r="J236" s="40"/>
      <c r="K236" s="41"/>
      <c r="L236" s="42"/>
      <c r="M236" s="658"/>
      <c r="N236" s="659" t="str">
        <f t="shared" si="2"/>
        <v/>
      </c>
      <c r="O236" s="692">
        <f t="shared" si="3"/>
        <v>0</v>
      </c>
      <c r="P236" s="29"/>
      <c r="Q236" s="74"/>
      <c r="R236" s="28"/>
      <c r="S236" s="28"/>
      <c r="T236" s="28"/>
      <c r="U236" s="28"/>
      <c r="V236" s="28"/>
      <c r="W236" s="28"/>
      <c r="X236" s="28"/>
      <c r="Y236" s="28"/>
      <c r="Z236" s="28"/>
    </row>
    <row r="237" spans="1:26" ht="15" customHeight="1">
      <c r="A237" s="111">
        <v>227</v>
      </c>
      <c r="B237" s="48"/>
      <c r="C237" s="48"/>
      <c r="D237" s="35"/>
      <c r="E237" s="149"/>
      <c r="F237" s="156"/>
      <c r="G237" s="670"/>
      <c r="H237" s="88"/>
      <c r="I237" s="40"/>
      <c r="J237" s="40"/>
      <c r="K237" s="41"/>
      <c r="L237" s="42"/>
      <c r="M237" s="658"/>
      <c r="N237" s="659" t="str">
        <f t="shared" si="2"/>
        <v/>
      </c>
      <c r="O237" s="692">
        <f t="shared" si="3"/>
        <v>0</v>
      </c>
      <c r="P237" s="29"/>
      <c r="Q237" s="74"/>
      <c r="R237" s="28"/>
      <c r="S237" s="28"/>
      <c r="T237" s="28"/>
      <c r="U237" s="28"/>
      <c r="V237" s="28"/>
      <c r="W237" s="28"/>
      <c r="X237" s="28"/>
      <c r="Y237" s="28"/>
      <c r="Z237" s="28"/>
    </row>
    <row r="238" spans="1:26" ht="15" customHeight="1">
      <c r="A238" s="111">
        <v>228</v>
      </c>
      <c r="B238" s="48"/>
      <c r="C238" s="48"/>
      <c r="D238" s="35"/>
      <c r="E238" s="149"/>
      <c r="F238" s="156"/>
      <c r="G238" s="670"/>
      <c r="H238" s="88"/>
      <c r="I238" s="40"/>
      <c r="J238" s="40"/>
      <c r="K238" s="41"/>
      <c r="L238" s="42"/>
      <c r="M238" s="658"/>
      <c r="N238" s="659" t="str">
        <f t="shared" si="2"/>
        <v/>
      </c>
      <c r="O238" s="692">
        <f t="shared" si="3"/>
        <v>0</v>
      </c>
      <c r="P238" s="29"/>
      <c r="Q238" s="74"/>
      <c r="R238" s="28"/>
      <c r="S238" s="28"/>
      <c r="T238" s="28"/>
      <c r="U238" s="28"/>
      <c r="V238" s="28"/>
      <c r="W238" s="28"/>
      <c r="X238" s="28"/>
      <c r="Y238" s="28"/>
      <c r="Z238" s="28"/>
    </row>
    <row r="239" spans="1:26" ht="15" customHeight="1">
      <c r="A239" s="111">
        <v>229</v>
      </c>
      <c r="B239" s="48"/>
      <c r="C239" s="48"/>
      <c r="D239" s="35"/>
      <c r="E239" s="149"/>
      <c r="F239" s="156"/>
      <c r="G239" s="670"/>
      <c r="H239" s="88"/>
      <c r="I239" s="40"/>
      <c r="J239" s="40"/>
      <c r="K239" s="41"/>
      <c r="L239" s="42"/>
      <c r="M239" s="658"/>
      <c r="N239" s="659" t="str">
        <f t="shared" si="2"/>
        <v/>
      </c>
      <c r="O239" s="692">
        <f t="shared" si="3"/>
        <v>0</v>
      </c>
      <c r="P239" s="29"/>
      <c r="Q239" s="74"/>
      <c r="R239" s="28"/>
      <c r="S239" s="28"/>
      <c r="T239" s="28"/>
      <c r="U239" s="28"/>
      <c r="V239" s="28"/>
      <c r="W239" s="28"/>
      <c r="X239" s="28"/>
      <c r="Y239" s="28"/>
      <c r="Z239" s="28"/>
    </row>
    <row r="240" spans="1:26" ht="15" customHeight="1">
      <c r="A240" s="111">
        <v>230</v>
      </c>
      <c r="B240" s="48"/>
      <c r="C240" s="48"/>
      <c r="D240" s="35"/>
      <c r="E240" s="149"/>
      <c r="F240" s="156"/>
      <c r="G240" s="670"/>
      <c r="H240" s="88"/>
      <c r="I240" s="40"/>
      <c r="J240" s="40"/>
      <c r="K240" s="41"/>
      <c r="L240" s="42"/>
      <c r="M240" s="658"/>
      <c r="N240" s="659" t="str">
        <f t="shared" si="2"/>
        <v/>
      </c>
      <c r="O240" s="692">
        <f t="shared" si="3"/>
        <v>0</v>
      </c>
      <c r="P240" s="29"/>
      <c r="Q240" s="74"/>
      <c r="R240" s="28"/>
      <c r="S240" s="28"/>
      <c r="T240" s="28"/>
      <c r="U240" s="28"/>
      <c r="V240" s="28"/>
      <c r="W240" s="28"/>
      <c r="X240" s="28"/>
      <c r="Y240" s="28"/>
      <c r="Z240" s="28"/>
    </row>
    <row r="241" spans="1:26" ht="15" customHeight="1">
      <c r="A241" s="111">
        <v>231</v>
      </c>
      <c r="B241" s="48"/>
      <c r="C241" s="48"/>
      <c r="D241" s="35"/>
      <c r="E241" s="149"/>
      <c r="F241" s="156"/>
      <c r="G241" s="670"/>
      <c r="H241" s="88"/>
      <c r="I241" s="40"/>
      <c r="J241" s="40"/>
      <c r="K241" s="41"/>
      <c r="L241" s="42"/>
      <c r="M241" s="658"/>
      <c r="N241" s="659" t="str">
        <f t="shared" si="2"/>
        <v/>
      </c>
      <c r="O241" s="692">
        <f t="shared" si="3"/>
        <v>0</v>
      </c>
      <c r="P241" s="29"/>
      <c r="Q241" s="74"/>
      <c r="R241" s="28"/>
      <c r="S241" s="28"/>
      <c r="T241" s="28"/>
      <c r="U241" s="28"/>
      <c r="V241" s="28"/>
      <c r="W241" s="28"/>
      <c r="X241" s="28"/>
      <c r="Y241" s="28"/>
      <c r="Z241" s="28"/>
    </row>
    <row r="242" spans="1:26" ht="15" customHeight="1">
      <c r="A242" s="111">
        <v>232</v>
      </c>
      <c r="B242" s="48"/>
      <c r="C242" s="48"/>
      <c r="D242" s="35"/>
      <c r="E242" s="149"/>
      <c r="F242" s="156"/>
      <c r="G242" s="670"/>
      <c r="H242" s="88"/>
      <c r="I242" s="40"/>
      <c r="J242" s="40"/>
      <c r="K242" s="41"/>
      <c r="L242" s="42"/>
      <c r="M242" s="658"/>
      <c r="N242" s="659" t="str">
        <f t="shared" si="2"/>
        <v/>
      </c>
      <c r="O242" s="692">
        <f t="shared" si="3"/>
        <v>0</v>
      </c>
      <c r="P242" s="29"/>
      <c r="Q242" s="74"/>
      <c r="R242" s="28"/>
      <c r="S242" s="28"/>
      <c r="T242" s="28"/>
      <c r="U242" s="28"/>
      <c r="V242" s="28"/>
      <c r="W242" s="28"/>
      <c r="X242" s="28"/>
      <c r="Y242" s="28"/>
      <c r="Z242" s="28"/>
    </row>
    <row r="243" spans="1:26" ht="15" customHeight="1">
      <c r="A243" s="111">
        <v>233</v>
      </c>
      <c r="B243" s="48"/>
      <c r="C243" s="48"/>
      <c r="D243" s="35"/>
      <c r="E243" s="149"/>
      <c r="F243" s="156"/>
      <c r="G243" s="670"/>
      <c r="H243" s="88"/>
      <c r="I243" s="40"/>
      <c r="J243" s="40"/>
      <c r="K243" s="41"/>
      <c r="L243" s="42"/>
      <c r="M243" s="658"/>
      <c r="N243" s="659" t="str">
        <f t="shared" si="2"/>
        <v/>
      </c>
      <c r="O243" s="692">
        <f t="shared" si="3"/>
        <v>0</v>
      </c>
      <c r="P243" s="29"/>
      <c r="Q243" s="74"/>
      <c r="R243" s="28"/>
      <c r="S243" s="28"/>
      <c r="T243" s="28"/>
      <c r="U243" s="28"/>
      <c r="V243" s="28"/>
      <c r="W243" s="28"/>
      <c r="X243" s="28"/>
      <c r="Y243" s="28"/>
      <c r="Z243" s="28"/>
    </row>
    <row r="244" spans="1:26" ht="15" customHeight="1">
      <c r="A244" s="111">
        <v>234</v>
      </c>
      <c r="B244" s="48"/>
      <c r="C244" s="48"/>
      <c r="D244" s="35"/>
      <c r="E244" s="149"/>
      <c r="F244" s="156"/>
      <c r="G244" s="670"/>
      <c r="H244" s="88"/>
      <c r="I244" s="40"/>
      <c r="J244" s="40"/>
      <c r="K244" s="41"/>
      <c r="L244" s="42"/>
      <c r="M244" s="658"/>
      <c r="N244" s="659" t="str">
        <f t="shared" si="2"/>
        <v/>
      </c>
      <c r="O244" s="692">
        <f t="shared" si="3"/>
        <v>0</v>
      </c>
      <c r="P244" s="29"/>
      <c r="Q244" s="74"/>
      <c r="R244" s="28"/>
      <c r="S244" s="28"/>
      <c r="T244" s="28"/>
      <c r="U244" s="28"/>
      <c r="V244" s="28"/>
      <c r="W244" s="28"/>
      <c r="X244" s="28"/>
      <c r="Y244" s="28"/>
      <c r="Z244" s="28"/>
    </row>
    <row r="245" spans="1:26" ht="15" customHeight="1">
      <c r="A245" s="111">
        <v>235</v>
      </c>
      <c r="B245" s="48"/>
      <c r="C245" s="48"/>
      <c r="D245" s="35"/>
      <c r="E245" s="149"/>
      <c r="F245" s="156"/>
      <c r="G245" s="670"/>
      <c r="H245" s="88"/>
      <c r="I245" s="40"/>
      <c r="J245" s="40"/>
      <c r="K245" s="41"/>
      <c r="L245" s="42"/>
      <c r="M245" s="658"/>
      <c r="N245" s="659" t="str">
        <f t="shared" si="2"/>
        <v/>
      </c>
      <c r="O245" s="692">
        <f t="shared" si="3"/>
        <v>0</v>
      </c>
      <c r="P245" s="29"/>
      <c r="Q245" s="74"/>
      <c r="R245" s="28"/>
      <c r="S245" s="28"/>
      <c r="T245" s="28"/>
      <c r="U245" s="28"/>
      <c r="V245" s="28"/>
      <c r="W245" s="28"/>
      <c r="X245" s="28"/>
      <c r="Y245" s="28"/>
      <c r="Z245" s="28"/>
    </row>
    <row r="246" spans="1:26" ht="15" customHeight="1">
      <c r="A246" s="111">
        <v>236</v>
      </c>
      <c r="B246" s="48"/>
      <c r="C246" s="48"/>
      <c r="D246" s="35"/>
      <c r="E246" s="149"/>
      <c r="F246" s="156"/>
      <c r="G246" s="670"/>
      <c r="H246" s="88"/>
      <c r="I246" s="40"/>
      <c r="J246" s="40"/>
      <c r="K246" s="41"/>
      <c r="L246" s="42"/>
      <c r="M246" s="658"/>
      <c r="N246" s="659" t="str">
        <f t="shared" si="2"/>
        <v/>
      </c>
      <c r="O246" s="692">
        <f t="shared" si="3"/>
        <v>0</v>
      </c>
      <c r="P246" s="29"/>
      <c r="Q246" s="74"/>
      <c r="R246" s="28"/>
      <c r="S246" s="28"/>
      <c r="T246" s="28"/>
      <c r="U246" s="28"/>
      <c r="V246" s="28"/>
      <c r="W246" s="28"/>
      <c r="X246" s="28"/>
      <c r="Y246" s="28"/>
      <c r="Z246" s="28"/>
    </row>
    <row r="247" spans="1:26" ht="15" customHeight="1">
      <c r="A247" s="111">
        <v>237</v>
      </c>
      <c r="B247" s="48"/>
      <c r="C247" s="48"/>
      <c r="D247" s="35"/>
      <c r="E247" s="149"/>
      <c r="F247" s="156"/>
      <c r="G247" s="670"/>
      <c r="H247" s="88"/>
      <c r="I247" s="40"/>
      <c r="J247" s="40"/>
      <c r="K247" s="41"/>
      <c r="L247" s="42"/>
      <c r="M247" s="658"/>
      <c r="N247" s="659" t="str">
        <f t="shared" si="2"/>
        <v/>
      </c>
      <c r="O247" s="692">
        <f t="shared" si="3"/>
        <v>0</v>
      </c>
      <c r="P247" s="29"/>
      <c r="Q247" s="74"/>
      <c r="R247" s="28"/>
      <c r="S247" s="28"/>
      <c r="T247" s="28"/>
      <c r="U247" s="28"/>
      <c r="V247" s="28"/>
      <c r="W247" s="28"/>
      <c r="X247" s="28"/>
      <c r="Y247" s="28"/>
      <c r="Z247" s="28"/>
    </row>
    <row r="248" spans="1:26" ht="15" customHeight="1">
      <c r="A248" s="111">
        <v>238</v>
      </c>
      <c r="B248" s="48"/>
      <c r="C248" s="48"/>
      <c r="D248" s="35"/>
      <c r="E248" s="149"/>
      <c r="F248" s="156"/>
      <c r="G248" s="670"/>
      <c r="H248" s="88"/>
      <c r="I248" s="40"/>
      <c r="J248" s="40"/>
      <c r="K248" s="41"/>
      <c r="L248" s="42"/>
      <c r="M248" s="658"/>
      <c r="N248" s="659" t="str">
        <f t="shared" si="2"/>
        <v/>
      </c>
      <c r="O248" s="692">
        <f t="shared" si="3"/>
        <v>0</v>
      </c>
      <c r="P248" s="29"/>
      <c r="Q248" s="74"/>
      <c r="R248" s="28"/>
      <c r="S248" s="28"/>
      <c r="T248" s="28"/>
      <c r="U248" s="28"/>
      <c r="V248" s="28"/>
      <c r="W248" s="28"/>
      <c r="X248" s="28"/>
      <c r="Y248" s="28"/>
      <c r="Z248" s="28"/>
    </row>
    <row r="249" spans="1:26" ht="15" customHeight="1">
      <c r="A249" s="111">
        <v>239</v>
      </c>
      <c r="B249" s="48"/>
      <c r="C249" s="48"/>
      <c r="D249" s="35"/>
      <c r="E249" s="149"/>
      <c r="F249" s="156"/>
      <c r="G249" s="670"/>
      <c r="H249" s="88"/>
      <c r="I249" s="40"/>
      <c r="J249" s="40"/>
      <c r="K249" s="41"/>
      <c r="L249" s="42"/>
      <c r="M249" s="658"/>
      <c r="N249" s="659" t="str">
        <f t="shared" si="2"/>
        <v/>
      </c>
      <c r="O249" s="692">
        <f t="shared" si="3"/>
        <v>0</v>
      </c>
      <c r="P249" s="29"/>
      <c r="Q249" s="74"/>
      <c r="R249" s="28"/>
      <c r="S249" s="28"/>
      <c r="T249" s="28"/>
      <c r="U249" s="28"/>
      <c r="V249" s="28"/>
      <c r="W249" s="28"/>
      <c r="X249" s="28"/>
      <c r="Y249" s="28"/>
      <c r="Z249" s="28"/>
    </row>
    <row r="250" spans="1:26" ht="15" customHeight="1">
      <c r="A250" s="111">
        <v>240</v>
      </c>
      <c r="B250" s="48"/>
      <c r="C250" s="48"/>
      <c r="D250" s="35"/>
      <c r="E250" s="149"/>
      <c r="F250" s="156"/>
      <c r="G250" s="670"/>
      <c r="H250" s="88"/>
      <c r="I250" s="40"/>
      <c r="J250" s="40"/>
      <c r="K250" s="41"/>
      <c r="L250" s="42"/>
      <c r="M250" s="658"/>
      <c r="N250" s="659" t="str">
        <f t="shared" si="2"/>
        <v/>
      </c>
      <c r="O250" s="692">
        <f t="shared" si="3"/>
        <v>0</v>
      </c>
      <c r="P250" s="29"/>
      <c r="Q250" s="74"/>
      <c r="R250" s="28"/>
      <c r="S250" s="28"/>
      <c r="T250" s="28"/>
      <c r="U250" s="28"/>
      <c r="V250" s="28"/>
      <c r="W250" s="28"/>
      <c r="X250" s="28"/>
      <c r="Y250" s="28"/>
      <c r="Z250" s="28"/>
    </row>
    <row r="251" spans="1:26" ht="15" customHeight="1">
      <c r="A251" s="111">
        <v>241</v>
      </c>
      <c r="B251" s="48"/>
      <c r="C251" s="48"/>
      <c r="D251" s="35"/>
      <c r="E251" s="149"/>
      <c r="F251" s="156"/>
      <c r="G251" s="670"/>
      <c r="H251" s="88"/>
      <c r="I251" s="40"/>
      <c r="J251" s="40"/>
      <c r="K251" s="41"/>
      <c r="L251" s="42"/>
      <c r="M251" s="658"/>
      <c r="N251" s="659" t="str">
        <f t="shared" si="2"/>
        <v/>
      </c>
      <c r="O251" s="692">
        <f t="shared" si="3"/>
        <v>0</v>
      </c>
      <c r="P251" s="29"/>
      <c r="Q251" s="74"/>
      <c r="R251" s="28"/>
      <c r="S251" s="28"/>
      <c r="T251" s="28"/>
      <c r="U251" s="28"/>
      <c r="V251" s="28"/>
      <c r="W251" s="28"/>
      <c r="X251" s="28"/>
      <c r="Y251" s="28"/>
      <c r="Z251" s="28"/>
    </row>
    <row r="252" spans="1:26" ht="15" customHeight="1">
      <c r="A252" s="111">
        <v>242</v>
      </c>
      <c r="B252" s="48"/>
      <c r="C252" s="48"/>
      <c r="D252" s="35"/>
      <c r="E252" s="149"/>
      <c r="F252" s="156"/>
      <c r="G252" s="670"/>
      <c r="H252" s="88"/>
      <c r="I252" s="40"/>
      <c r="J252" s="40"/>
      <c r="K252" s="41"/>
      <c r="L252" s="42"/>
      <c r="M252" s="658"/>
      <c r="N252" s="659" t="str">
        <f t="shared" si="2"/>
        <v/>
      </c>
      <c r="O252" s="692">
        <f t="shared" si="3"/>
        <v>0</v>
      </c>
      <c r="P252" s="29"/>
      <c r="Q252" s="74"/>
      <c r="R252" s="28"/>
      <c r="S252" s="28"/>
      <c r="T252" s="28"/>
      <c r="U252" s="28"/>
      <c r="V252" s="28"/>
      <c r="W252" s="28"/>
      <c r="X252" s="28"/>
      <c r="Y252" s="28"/>
      <c r="Z252" s="28"/>
    </row>
    <row r="253" spans="1:26" ht="15" customHeight="1">
      <c r="A253" s="111">
        <v>243</v>
      </c>
      <c r="B253" s="48"/>
      <c r="C253" s="48"/>
      <c r="D253" s="35"/>
      <c r="E253" s="149"/>
      <c r="F253" s="156"/>
      <c r="G253" s="670"/>
      <c r="H253" s="88"/>
      <c r="I253" s="40"/>
      <c r="J253" s="40"/>
      <c r="K253" s="41"/>
      <c r="L253" s="42"/>
      <c r="M253" s="658"/>
      <c r="N253" s="659" t="str">
        <f t="shared" si="2"/>
        <v/>
      </c>
      <c r="O253" s="692">
        <f t="shared" si="3"/>
        <v>0</v>
      </c>
      <c r="P253" s="29"/>
      <c r="Q253" s="74"/>
      <c r="R253" s="28"/>
      <c r="S253" s="28"/>
      <c r="T253" s="28"/>
      <c r="U253" s="28"/>
      <c r="V253" s="28"/>
      <c r="W253" s="28"/>
      <c r="X253" s="28"/>
      <c r="Y253" s="28"/>
      <c r="Z253" s="28"/>
    </row>
    <row r="254" spans="1:26" ht="15" customHeight="1">
      <c r="A254" s="111">
        <v>244</v>
      </c>
      <c r="B254" s="48"/>
      <c r="C254" s="48"/>
      <c r="D254" s="35"/>
      <c r="E254" s="149"/>
      <c r="F254" s="156"/>
      <c r="G254" s="670"/>
      <c r="H254" s="88"/>
      <c r="I254" s="40"/>
      <c r="J254" s="40"/>
      <c r="K254" s="41"/>
      <c r="L254" s="42"/>
      <c r="M254" s="658"/>
      <c r="N254" s="659" t="str">
        <f t="shared" si="2"/>
        <v/>
      </c>
      <c r="O254" s="692">
        <f t="shared" si="3"/>
        <v>0</v>
      </c>
      <c r="P254" s="29"/>
      <c r="Q254" s="74"/>
      <c r="R254" s="28"/>
      <c r="S254" s="28"/>
      <c r="T254" s="28"/>
      <c r="U254" s="28"/>
      <c r="V254" s="28"/>
      <c r="W254" s="28"/>
      <c r="X254" s="28"/>
      <c r="Y254" s="28"/>
      <c r="Z254" s="28"/>
    </row>
    <row r="255" spans="1:26" ht="15" customHeight="1">
      <c r="A255" s="111">
        <v>245</v>
      </c>
      <c r="B255" s="48"/>
      <c r="C255" s="48"/>
      <c r="D255" s="35"/>
      <c r="E255" s="149"/>
      <c r="F255" s="156"/>
      <c r="G255" s="670"/>
      <c r="H255" s="88"/>
      <c r="I255" s="40"/>
      <c r="J255" s="40"/>
      <c r="K255" s="41"/>
      <c r="L255" s="42"/>
      <c r="M255" s="658"/>
      <c r="N255" s="659" t="str">
        <f t="shared" si="2"/>
        <v/>
      </c>
      <c r="O255" s="692">
        <f t="shared" si="3"/>
        <v>0</v>
      </c>
      <c r="P255" s="29"/>
      <c r="Q255" s="74"/>
      <c r="R255" s="28"/>
      <c r="S255" s="28"/>
      <c r="T255" s="28"/>
      <c r="U255" s="28"/>
      <c r="V255" s="28"/>
      <c r="W255" s="28"/>
      <c r="X255" s="28"/>
      <c r="Y255" s="28"/>
      <c r="Z255" s="28"/>
    </row>
    <row r="256" spans="1:26" ht="15" customHeight="1">
      <c r="A256" s="111">
        <v>246</v>
      </c>
      <c r="B256" s="48"/>
      <c r="C256" s="48"/>
      <c r="D256" s="35"/>
      <c r="E256" s="149"/>
      <c r="F256" s="156"/>
      <c r="G256" s="670"/>
      <c r="H256" s="88"/>
      <c r="I256" s="40"/>
      <c r="J256" s="40"/>
      <c r="K256" s="41"/>
      <c r="L256" s="42"/>
      <c r="M256" s="658"/>
      <c r="N256" s="659" t="str">
        <f t="shared" si="2"/>
        <v/>
      </c>
      <c r="O256" s="692">
        <f t="shared" si="3"/>
        <v>0</v>
      </c>
      <c r="P256" s="29"/>
      <c r="Q256" s="74"/>
      <c r="R256" s="28"/>
      <c r="S256" s="28"/>
      <c r="T256" s="28"/>
      <c r="U256" s="28"/>
      <c r="V256" s="28"/>
      <c r="W256" s="28"/>
      <c r="X256" s="28"/>
      <c r="Y256" s="28"/>
      <c r="Z256" s="28"/>
    </row>
    <row r="257" spans="1:26" ht="15" customHeight="1">
      <c r="A257" s="111">
        <v>247</v>
      </c>
      <c r="B257" s="48"/>
      <c r="C257" s="48"/>
      <c r="D257" s="35"/>
      <c r="E257" s="149"/>
      <c r="F257" s="156"/>
      <c r="G257" s="670"/>
      <c r="H257" s="88"/>
      <c r="I257" s="40"/>
      <c r="J257" s="40"/>
      <c r="K257" s="41"/>
      <c r="L257" s="42"/>
      <c r="M257" s="658"/>
      <c r="N257" s="659" t="str">
        <f t="shared" si="2"/>
        <v/>
      </c>
      <c r="O257" s="692">
        <f t="shared" si="3"/>
        <v>0</v>
      </c>
      <c r="P257" s="29"/>
      <c r="Q257" s="74"/>
      <c r="R257" s="28"/>
      <c r="S257" s="28"/>
      <c r="T257" s="28"/>
      <c r="U257" s="28"/>
      <c r="V257" s="28"/>
      <c r="W257" s="28"/>
      <c r="X257" s="28"/>
      <c r="Y257" s="28"/>
      <c r="Z257" s="28"/>
    </row>
    <row r="258" spans="1:26" ht="15" customHeight="1">
      <c r="A258" s="111">
        <v>248</v>
      </c>
      <c r="B258" s="48"/>
      <c r="C258" s="48"/>
      <c r="D258" s="35"/>
      <c r="E258" s="149"/>
      <c r="F258" s="156"/>
      <c r="G258" s="670"/>
      <c r="H258" s="88"/>
      <c r="I258" s="40"/>
      <c r="J258" s="40"/>
      <c r="K258" s="41"/>
      <c r="L258" s="42"/>
      <c r="M258" s="658"/>
      <c r="N258" s="659" t="str">
        <f t="shared" si="2"/>
        <v/>
      </c>
      <c r="O258" s="692">
        <f t="shared" si="3"/>
        <v>0</v>
      </c>
      <c r="P258" s="29"/>
      <c r="Q258" s="74"/>
      <c r="R258" s="28"/>
      <c r="S258" s="28"/>
      <c r="T258" s="28"/>
      <c r="U258" s="28"/>
      <c r="V258" s="28"/>
      <c r="W258" s="28"/>
      <c r="X258" s="28"/>
      <c r="Y258" s="28"/>
      <c r="Z258" s="28"/>
    </row>
    <row r="259" spans="1:26" ht="15" customHeight="1">
      <c r="A259" s="111">
        <v>249</v>
      </c>
      <c r="B259" s="48"/>
      <c r="C259" s="48"/>
      <c r="D259" s="35"/>
      <c r="E259" s="149"/>
      <c r="F259" s="156"/>
      <c r="G259" s="670"/>
      <c r="H259" s="88"/>
      <c r="I259" s="40"/>
      <c r="J259" s="40"/>
      <c r="K259" s="41"/>
      <c r="L259" s="42"/>
      <c r="M259" s="658"/>
      <c r="N259" s="659" t="str">
        <f t="shared" si="2"/>
        <v/>
      </c>
      <c r="O259" s="692">
        <f t="shared" si="3"/>
        <v>0</v>
      </c>
      <c r="P259" s="29"/>
      <c r="Q259" s="74"/>
      <c r="R259" s="28"/>
      <c r="S259" s="28"/>
      <c r="T259" s="28"/>
      <c r="U259" s="28"/>
      <c r="V259" s="28"/>
      <c r="W259" s="28"/>
      <c r="X259" s="28"/>
      <c r="Y259" s="28"/>
      <c r="Z259" s="28"/>
    </row>
    <row r="260" spans="1:26" ht="15" customHeight="1">
      <c r="A260" s="111">
        <v>250</v>
      </c>
      <c r="B260" s="48"/>
      <c r="C260" s="48"/>
      <c r="D260" s="35"/>
      <c r="E260" s="149"/>
      <c r="F260" s="156"/>
      <c r="G260" s="670"/>
      <c r="H260" s="88"/>
      <c r="I260" s="40"/>
      <c r="J260" s="40"/>
      <c r="K260" s="41"/>
      <c r="L260" s="42"/>
      <c r="M260" s="658"/>
      <c r="N260" s="659" t="str">
        <f t="shared" si="2"/>
        <v/>
      </c>
      <c r="O260" s="692">
        <f t="shared" si="3"/>
        <v>0</v>
      </c>
      <c r="P260" s="29"/>
      <c r="Q260" s="74"/>
      <c r="R260" s="28"/>
      <c r="S260" s="28"/>
      <c r="T260" s="28"/>
      <c r="U260" s="28"/>
      <c r="V260" s="28"/>
      <c r="W260" s="28"/>
      <c r="X260" s="28"/>
      <c r="Y260" s="28"/>
      <c r="Z260" s="28"/>
    </row>
    <row r="261" spans="1:26" ht="15" customHeight="1">
      <c r="A261" s="111">
        <v>251</v>
      </c>
      <c r="B261" s="48"/>
      <c r="C261" s="48"/>
      <c r="D261" s="35"/>
      <c r="E261" s="149"/>
      <c r="F261" s="156"/>
      <c r="G261" s="670"/>
      <c r="H261" s="88"/>
      <c r="I261" s="40"/>
      <c r="J261" s="40"/>
      <c r="K261" s="41"/>
      <c r="L261" s="42"/>
      <c r="M261" s="658"/>
      <c r="N261" s="659" t="str">
        <f t="shared" si="2"/>
        <v/>
      </c>
      <c r="O261" s="692">
        <f t="shared" si="3"/>
        <v>0</v>
      </c>
      <c r="P261" s="29"/>
      <c r="Q261" s="74"/>
      <c r="R261" s="28"/>
      <c r="S261" s="28"/>
      <c r="T261" s="28"/>
      <c r="U261" s="28"/>
      <c r="V261" s="28"/>
      <c r="W261" s="28"/>
      <c r="X261" s="28"/>
      <c r="Y261" s="28"/>
      <c r="Z261" s="28"/>
    </row>
    <row r="262" spans="1:26" ht="15" customHeight="1">
      <c r="A262" s="111">
        <v>252</v>
      </c>
      <c r="B262" s="48"/>
      <c r="C262" s="48"/>
      <c r="D262" s="35"/>
      <c r="E262" s="149"/>
      <c r="F262" s="156"/>
      <c r="G262" s="670"/>
      <c r="H262" s="88"/>
      <c r="I262" s="40"/>
      <c r="J262" s="40"/>
      <c r="K262" s="41"/>
      <c r="L262" s="42"/>
      <c r="M262" s="658"/>
      <c r="N262" s="659" t="str">
        <f t="shared" si="2"/>
        <v/>
      </c>
      <c r="O262" s="692">
        <f t="shared" si="3"/>
        <v>0</v>
      </c>
      <c r="P262" s="29"/>
      <c r="Q262" s="74"/>
      <c r="R262" s="28"/>
      <c r="S262" s="28"/>
      <c r="T262" s="28"/>
      <c r="U262" s="28"/>
      <c r="V262" s="28"/>
      <c r="W262" s="28"/>
      <c r="X262" s="28"/>
      <c r="Y262" s="28"/>
      <c r="Z262" s="28"/>
    </row>
    <row r="263" spans="1:26" ht="15" customHeight="1">
      <c r="A263" s="111">
        <v>253</v>
      </c>
      <c r="B263" s="48"/>
      <c r="C263" s="48"/>
      <c r="D263" s="35"/>
      <c r="E263" s="149"/>
      <c r="F263" s="156"/>
      <c r="G263" s="670"/>
      <c r="H263" s="88"/>
      <c r="I263" s="40"/>
      <c r="J263" s="40"/>
      <c r="K263" s="41"/>
      <c r="L263" s="42"/>
      <c r="M263" s="658"/>
      <c r="N263" s="659" t="str">
        <f t="shared" si="2"/>
        <v/>
      </c>
      <c r="O263" s="692">
        <f t="shared" si="3"/>
        <v>0</v>
      </c>
      <c r="P263" s="29"/>
      <c r="Q263" s="74"/>
      <c r="R263" s="28"/>
      <c r="S263" s="28"/>
      <c r="T263" s="28"/>
      <c r="U263" s="28"/>
      <c r="V263" s="28"/>
      <c r="W263" s="28"/>
      <c r="X263" s="28"/>
      <c r="Y263" s="28"/>
      <c r="Z263" s="28"/>
    </row>
    <row r="264" spans="1:26" ht="15" customHeight="1">
      <c r="A264" s="111">
        <v>254</v>
      </c>
      <c r="B264" s="48"/>
      <c r="C264" s="48"/>
      <c r="D264" s="35"/>
      <c r="E264" s="149"/>
      <c r="F264" s="156"/>
      <c r="G264" s="670"/>
      <c r="H264" s="88"/>
      <c r="I264" s="40"/>
      <c r="J264" s="40"/>
      <c r="K264" s="41"/>
      <c r="L264" s="42"/>
      <c r="M264" s="658"/>
      <c r="N264" s="659" t="str">
        <f t="shared" si="2"/>
        <v/>
      </c>
      <c r="O264" s="692">
        <f t="shared" si="3"/>
        <v>0</v>
      </c>
      <c r="P264" s="29"/>
      <c r="Q264" s="74"/>
      <c r="R264" s="28"/>
      <c r="S264" s="28"/>
      <c r="T264" s="28"/>
      <c r="U264" s="28"/>
      <c r="V264" s="28"/>
      <c r="W264" s="28"/>
      <c r="X264" s="28"/>
      <c r="Y264" s="28"/>
      <c r="Z264" s="28"/>
    </row>
    <row r="265" spans="1:26" ht="15" customHeight="1">
      <c r="A265" s="111">
        <v>255</v>
      </c>
      <c r="B265" s="48"/>
      <c r="C265" s="48"/>
      <c r="D265" s="35"/>
      <c r="E265" s="149"/>
      <c r="F265" s="156"/>
      <c r="G265" s="670"/>
      <c r="H265" s="88"/>
      <c r="I265" s="40"/>
      <c r="J265" s="40"/>
      <c r="K265" s="41"/>
      <c r="L265" s="42"/>
      <c r="M265" s="658"/>
      <c r="N265" s="659" t="str">
        <f t="shared" ref="N265:N510" si="7">CONCATENATE(M265,K265,J265)</f>
        <v/>
      </c>
      <c r="O265" s="692">
        <f t="shared" ref="O265:O510" si="8">G265*H265</f>
        <v>0</v>
      </c>
      <c r="P265" s="29"/>
      <c r="Q265" s="74"/>
      <c r="R265" s="28"/>
      <c r="S265" s="28"/>
      <c r="T265" s="28"/>
      <c r="U265" s="28"/>
      <c r="V265" s="28"/>
      <c r="W265" s="28"/>
      <c r="X265" s="28"/>
      <c r="Y265" s="28"/>
      <c r="Z265" s="28"/>
    </row>
    <row r="266" spans="1:26" ht="15" customHeight="1">
      <c r="A266" s="111">
        <v>256</v>
      </c>
      <c r="B266" s="48"/>
      <c r="C266" s="48"/>
      <c r="D266" s="35"/>
      <c r="E266" s="149"/>
      <c r="F266" s="156"/>
      <c r="G266" s="670"/>
      <c r="H266" s="88"/>
      <c r="I266" s="40"/>
      <c r="J266" s="40"/>
      <c r="K266" s="41"/>
      <c r="L266" s="42"/>
      <c r="M266" s="658"/>
      <c r="N266" s="659" t="str">
        <f t="shared" si="7"/>
        <v/>
      </c>
      <c r="O266" s="692">
        <f t="shared" si="8"/>
        <v>0</v>
      </c>
      <c r="P266" s="29"/>
      <c r="Q266" s="74"/>
      <c r="R266" s="28"/>
      <c r="S266" s="28"/>
      <c r="T266" s="28"/>
      <c r="U266" s="28"/>
      <c r="V266" s="28"/>
      <c r="W266" s="28"/>
      <c r="X266" s="28"/>
      <c r="Y266" s="28"/>
      <c r="Z266" s="28"/>
    </row>
    <row r="267" spans="1:26" ht="15" customHeight="1">
      <c r="A267" s="111">
        <v>257</v>
      </c>
      <c r="B267" s="48"/>
      <c r="C267" s="48"/>
      <c r="D267" s="35"/>
      <c r="E267" s="149"/>
      <c r="F267" s="156"/>
      <c r="G267" s="670"/>
      <c r="H267" s="88"/>
      <c r="I267" s="40"/>
      <c r="J267" s="40"/>
      <c r="K267" s="41"/>
      <c r="L267" s="42"/>
      <c r="M267" s="658"/>
      <c r="N267" s="659" t="str">
        <f t="shared" si="7"/>
        <v/>
      </c>
      <c r="O267" s="692">
        <f t="shared" si="8"/>
        <v>0</v>
      </c>
      <c r="P267" s="29"/>
      <c r="Q267" s="74"/>
      <c r="R267" s="28"/>
      <c r="S267" s="28"/>
      <c r="T267" s="28"/>
      <c r="U267" s="28"/>
      <c r="V267" s="28"/>
      <c r="W267" s="28"/>
      <c r="X267" s="28"/>
      <c r="Y267" s="28"/>
      <c r="Z267" s="28"/>
    </row>
    <row r="268" spans="1:26" ht="15" customHeight="1">
      <c r="A268" s="111">
        <v>258</v>
      </c>
      <c r="B268" s="48"/>
      <c r="C268" s="48"/>
      <c r="D268" s="35"/>
      <c r="E268" s="149"/>
      <c r="F268" s="156"/>
      <c r="G268" s="670"/>
      <c r="H268" s="88"/>
      <c r="I268" s="40"/>
      <c r="J268" s="40"/>
      <c r="K268" s="41"/>
      <c r="L268" s="42"/>
      <c r="M268" s="658"/>
      <c r="N268" s="659" t="str">
        <f t="shared" si="7"/>
        <v/>
      </c>
      <c r="O268" s="692">
        <f t="shared" si="8"/>
        <v>0</v>
      </c>
      <c r="P268" s="29"/>
      <c r="Q268" s="74"/>
      <c r="R268" s="28"/>
      <c r="S268" s="28"/>
      <c r="T268" s="28"/>
      <c r="U268" s="28"/>
      <c r="V268" s="28"/>
      <c r="W268" s="28"/>
      <c r="X268" s="28"/>
      <c r="Y268" s="28"/>
      <c r="Z268" s="28"/>
    </row>
    <row r="269" spans="1:26" ht="15" customHeight="1">
      <c r="A269" s="111">
        <v>259</v>
      </c>
      <c r="B269" s="48"/>
      <c r="C269" s="48"/>
      <c r="D269" s="35"/>
      <c r="E269" s="149"/>
      <c r="F269" s="156"/>
      <c r="G269" s="670"/>
      <c r="H269" s="88"/>
      <c r="I269" s="40"/>
      <c r="J269" s="40"/>
      <c r="K269" s="41"/>
      <c r="L269" s="42"/>
      <c r="M269" s="658"/>
      <c r="N269" s="659" t="str">
        <f t="shared" si="7"/>
        <v/>
      </c>
      <c r="O269" s="692">
        <f t="shared" si="8"/>
        <v>0</v>
      </c>
      <c r="P269" s="29"/>
      <c r="Q269" s="74"/>
      <c r="R269" s="28"/>
      <c r="S269" s="28"/>
      <c r="T269" s="28"/>
      <c r="U269" s="28"/>
      <c r="V269" s="28"/>
      <c r="W269" s="28"/>
      <c r="X269" s="28"/>
      <c r="Y269" s="28"/>
      <c r="Z269" s="28"/>
    </row>
    <row r="270" spans="1:26" ht="15" customHeight="1">
      <c r="A270" s="111">
        <v>260</v>
      </c>
      <c r="B270" s="48"/>
      <c r="C270" s="48"/>
      <c r="D270" s="35"/>
      <c r="E270" s="149"/>
      <c r="F270" s="156"/>
      <c r="G270" s="670"/>
      <c r="H270" s="88"/>
      <c r="I270" s="40"/>
      <c r="J270" s="40"/>
      <c r="K270" s="41"/>
      <c r="L270" s="42"/>
      <c r="M270" s="658"/>
      <c r="N270" s="659" t="str">
        <f t="shared" si="7"/>
        <v/>
      </c>
      <c r="O270" s="692">
        <f t="shared" si="8"/>
        <v>0</v>
      </c>
      <c r="P270" s="29"/>
      <c r="Q270" s="74"/>
      <c r="R270" s="28"/>
      <c r="S270" s="28"/>
      <c r="T270" s="28"/>
      <c r="U270" s="28"/>
      <c r="V270" s="28"/>
      <c r="W270" s="28"/>
      <c r="X270" s="28"/>
      <c r="Y270" s="28"/>
      <c r="Z270" s="28"/>
    </row>
    <row r="271" spans="1:26" ht="15" customHeight="1">
      <c r="A271" s="111">
        <v>261</v>
      </c>
      <c r="B271" s="48"/>
      <c r="C271" s="48"/>
      <c r="D271" s="35"/>
      <c r="E271" s="149"/>
      <c r="F271" s="156"/>
      <c r="G271" s="670"/>
      <c r="H271" s="88"/>
      <c r="I271" s="40"/>
      <c r="J271" s="40"/>
      <c r="K271" s="41"/>
      <c r="L271" s="42"/>
      <c r="M271" s="658"/>
      <c r="N271" s="659" t="str">
        <f t="shared" si="7"/>
        <v/>
      </c>
      <c r="O271" s="692">
        <f t="shared" si="8"/>
        <v>0</v>
      </c>
      <c r="P271" s="29"/>
      <c r="Q271" s="74"/>
      <c r="R271" s="28"/>
      <c r="S271" s="28"/>
      <c r="T271" s="28"/>
      <c r="U271" s="28"/>
      <c r="V271" s="28"/>
      <c r="W271" s="28"/>
      <c r="X271" s="28"/>
      <c r="Y271" s="28"/>
      <c r="Z271" s="28"/>
    </row>
    <row r="272" spans="1:26" ht="15" customHeight="1">
      <c r="A272" s="111">
        <v>262</v>
      </c>
      <c r="B272" s="48"/>
      <c r="C272" s="48"/>
      <c r="D272" s="35"/>
      <c r="E272" s="149"/>
      <c r="F272" s="156"/>
      <c r="G272" s="670"/>
      <c r="H272" s="88"/>
      <c r="I272" s="40"/>
      <c r="J272" s="40"/>
      <c r="K272" s="41"/>
      <c r="L272" s="42"/>
      <c r="M272" s="658"/>
      <c r="N272" s="659" t="str">
        <f t="shared" si="7"/>
        <v/>
      </c>
      <c r="O272" s="692">
        <f t="shared" si="8"/>
        <v>0</v>
      </c>
      <c r="P272" s="29"/>
      <c r="Q272" s="74"/>
      <c r="R272" s="28"/>
      <c r="S272" s="28"/>
      <c r="T272" s="28"/>
      <c r="U272" s="28"/>
      <c r="V272" s="28"/>
      <c r="W272" s="28"/>
      <c r="X272" s="28"/>
      <c r="Y272" s="28"/>
      <c r="Z272" s="28"/>
    </row>
    <row r="273" spans="1:26" ht="15" customHeight="1">
      <c r="A273" s="111">
        <v>263</v>
      </c>
      <c r="B273" s="48"/>
      <c r="C273" s="48"/>
      <c r="D273" s="35"/>
      <c r="E273" s="149"/>
      <c r="F273" s="156"/>
      <c r="G273" s="670"/>
      <c r="H273" s="88"/>
      <c r="I273" s="40"/>
      <c r="J273" s="40"/>
      <c r="K273" s="41"/>
      <c r="L273" s="42"/>
      <c r="M273" s="658"/>
      <c r="N273" s="659" t="str">
        <f t="shared" si="7"/>
        <v/>
      </c>
      <c r="O273" s="692">
        <f t="shared" si="8"/>
        <v>0</v>
      </c>
      <c r="P273" s="29"/>
      <c r="Q273" s="74"/>
      <c r="R273" s="28"/>
      <c r="S273" s="28"/>
      <c r="T273" s="28"/>
      <c r="U273" s="28"/>
      <c r="V273" s="28"/>
      <c r="W273" s="28"/>
      <c r="X273" s="28"/>
      <c r="Y273" s="28"/>
      <c r="Z273" s="28"/>
    </row>
    <row r="274" spans="1:26" ht="15" customHeight="1">
      <c r="A274" s="111">
        <v>264</v>
      </c>
      <c r="B274" s="48"/>
      <c r="C274" s="48"/>
      <c r="D274" s="35"/>
      <c r="E274" s="149"/>
      <c r="F274" s="156"/>
      <c r="G274" s="670"/>
      <c r="H274" s="88"/>
      <c r="I274" s="40"/>
      <c r="J274" s="40"/>
      <c r="K274" s="41"/>
      <c r="L274" s="42"/>
      <c r="M274" s="658"/>
      <c r="N274" s="659" t="str">
        <f t="shared" si="7"/>
        <v/>
      </c>
      <c r="O274" s="692">
        <f t="shared" si="8"/>
        <v>0</v>
      </c>
      <c r="P274" s="29"/>
      <c r="Q274" s="74"/>
      <c r="R274" s="28"/>
      <c r="S274" s="28"/>
      <c r="T274" s="28"/>
      <c r="U274" s="28"/>
      <c r="V274" s="28"/>
      <c r="W274" s="28"/>
      <c r="X274" s="28"/>
      <c r="Y274" s="28"/>
      <c r="Z274" s="28"/>
    </row>
    <row r="275" spans="1:26" ht="15" customHeight="1">
      <c r="A275" s="111">
        <v>265</v>
      </c>
      <c r="B275" s="48"/>
      <c r="C275" s="48"/>
      <c r="D275" s="35"/>
      <c r="E275" s="149"/>
      <c r="F275" s="156"/>
      <c r="G275" s="670"/>
      <c r="H275" s="88"/>
      <c r="I275" s="40"/>
      <c r="J275" s="40"/>
      <c r="K275" s="41"/>
      <c r="L275" s="42"/>
      <c r="M275" s="658"/>
      <c r="N275" s="659" t="str">
        <f t="shared" si="7"/>
        <v/>
      </c>
      <c r="O275" s="692">
        <f t="shared" si="8"/>
        <v>0</v>
      </c>
      <c r="P275" s="29"/>
      <c r="Q275" s="74"/>
      <c r="R275" s="28"/>
      <c r="S275" s="28"/>
      <c r="T275" s="28"/>
      <c r="U275" s="28"/>
      <c r="V275" s="28"/>
      <c r="W275" s="28"/>
      <c r="X275" s="28"/>
      <c r="Y275" s="28"/>
      <c r="Z275" s="28"/>
    </row>
    <row r="276" spans="1:26" ht="15" customHeight="1">
      <c r="A276" s="111">
        <v>266</v>
      </c>
      <c r="B276" s="48"/>
      <c r="C276" s="48"/>
      <c r="D276" s="35"/>
      <c r="E276" s="149"/>
      <c r="F276" s="156"/>
      <c r="G276" s="670"/>
      <c r="H276" s="88"/>
      <c r="I276" s="40"/>
      <c r="J276" s="40"/>
      <c r="K276" s="41"/>
      <c r="L276" s="42"/>
      <c r="M276" s="658"/>
      <c r="N276" s="659" t="str">
        <f t="shared" si="7"/>
        <v/>
      </c>
      <c r="O276" s="692">
        <f t="shared" si="8"/>
        <v>0</v>
      </c>
      <c r="P276" s="29"/>
      <c r="Q276" s="74"/>
      <c r="R276" s="28"/>
      <c r="S276" s="28"/>
      <c r="T276" s="28"/>
      <c r="U276" s="28"/>
      <c r="V276" s="28"/>
      <c r="W276" s="28"/>
      <c r="X276" s="28"/>
      <c r="Y276" s="28"/>
      <c r="Z276" s="28"/>
    </row>
    <row r="277" spans="1:26" ht="15" customHeight="1">
      <c r="A277" s="111">
        <v>267</v>
      </c>
      <c r="B277" s="48"/>
      <c r="C277" s="48"/>
      <c r="D277" s="35"/>
      <c r="E277" s="149"/>
      <c r="F277" s="156"/>
      <c r="G277" s="670"/>
      <c r="H277" s="88"/>
      <c r="I277" s="40"/>
      <c r="J277" s="40"/>
      <c r="K277" s="41"/>
      <c r="L277" s="42"/>
      <c r="M277" s="658"/>
      <c r="N277" s="659" t="str">
        <f t="shared" si="7"/>
        <v/>
      </c>
      <c r="O277" s="692">
        <f t="shared" si="8"/>
        <v>0</v>
      </c>
      <c r="P277" s="29"/>
      <c r="Q277" s="74"/>
      <c r="R277" s="28"/>
      <c r="S277" s="28"/>
      <c r="T277" s="28"/>
      <c r="U277" s="28"/>
      <c r="V277" s="28"/>
      <c r="W277" s="28"/>
      <c r="X277" s="28"/>
      <c r="Y277" s="28"/>
      <c r="Z277" s="28"/>
    </row>
    <row r="278" spans="1:26" ht="15" customHeight="1">
      <c r="A278" s="111">
        <v>268</v>
      </c>
      <c r="B278" s="48"/>
      <c r="C278" s="48"/>
      <c r="D278" s="35"/>
      <c r="E278" s="149"/>
      <c r="F278" s="156"/>
      <c r="G278" s="670"/>
      <c r="H278" s="88"/>
      <c r="I278" s="40"/>
      <c r="J278" s="40"/>
      <c r="K278" s="41"/>
      <c r="L278" s="42"/>
      <c r="M278" s="658"/>
      <c r="N278" s="659" t="str">
        <f t="shared" si="7"/>
        <v/>
      </c>
      <c r="O278" s="692">
        <f t="shared" si="8"/>
        <v>0</v>
      </c>
      <c r="P278" s="29"/>
      <c r="Q278" s="74"/>
      <c r="R278" s="28"/>
      <c r="S278" s="28"/>
      <c r="T278" s="28"/>
      <c r="U278" s="28"/>
      <c r="V278" s="28"/>
      <c r="W278" s="28"/>
      <c r="X278" s="28"/>
      <c r="Y278" s="28"/>
      <c r="Z278" s="28"/>
    </row>
    <row r="279" spans="1:26" ht="15" customHeight="1">
      <c r="A279" s="111">
        <v>269</v>
      </c>
      <c r="B279" s="48"/>
      <c r="C279" s="48"/>
      <c r="D279" s="35"/>
      <c r="E279" s="149"/>
      <c r="F279" s="156"/>
      <c r="G279" s="670"/>
      <c r="H279" s="88"/>
      <c r="I279" s="40"/>
      <c r="J279" s="40"/>
      <c r="K279" s="41"/>
      <c r="L279" s="42"/>
      <c r="M279" s="658"/>
      <c r="N279" s="659" t="str">
        <f t="shared" si="7"/>
        <v/>
      </c>
      <c r="O279" s="692">
        <f t="shared" si="8"/>
        <v>0</v>
      </c>
      <c r="P279" s="29"/>
      <c r="Q279" s="74"/>
      <c r="R279" s="28"/>
      <c r="S279" s="28"/>
      <c r="T279" s="28"/>
      <c r="U279" s="28"/>
      <c r="V279" s="28"/>
      <c r="W279" s="28"/>
      <c r="X279" s="28"/>
      <c r="Y279" s="28"/>
      <c r="Z279" s="28"/>
    </row>
    <row r="280" spans="1:26" ht="15" customHeight="1">
      <c r="A280" s="111">
        <v>270</v>
      </c>
      <c r="B280" s="48"/>
      <c r="C280" s="48"/>
      <c r="D280" s="35"/>
      <c r="E280" s="149"/>
      <c r="F280" s="156"/>
      <c r="G280" s="670"/>
      <c r="H280" s="88"/>
      <c r="I280" s="40"/>
      <c r="J280" s="40"/>
      <c r="K280" s="41"/>
      <c r="L280" s="42"/>
      <c r="M280" s="658"/>
      <c r="N280" s="659" t="str">
        <f t="shared" si="7"/>
        <v/>
      </c>
      <c r="O280" s="692">
        <f t="shared" si="8"/>
        <v>0</v>
      </c>
      <c r="P280" s="29"/>
      <c r="Q280" s="74"/>
      <c r="R280" s="28"/>
      <c r="S280" s="28"/>
      <c r="T280" s="28"/>
      <c r="U280" s="28"/>
      <c r="V280" s="28"/>
      <c r="W280" s="28"/>
      <c r="X280" s="28"/>
      <c r="Y280" s="28"/>
      <c r="Z280" s="28"/>
    </row>
    <row r="281" spans="1:26" ht="15" customHeight="1">
      <c r="A281" s="111">
        <v>271</v>
      </c>
      <c r="B281" s="48"/>
      <c r="C281" s="48"/>
      <c r="D281" s="35"/>
      <c r="E281" s="149"/>
      <c r="F281" s="156"/>
      <c r="G281" s="670"/>
      <c r="H281" s="88"/>
      <c r="I281" s="40"/>
      <c r="J281" s="40"/>
      <c r="K281" s="41"/>
      <c r="L281" s="42"/>
      <c r="M281" s="658"/>
      <c r="N281" s="659" t="str">
        <f t="shared" si="7"/>
        <v/>
      </c>
      <c r="O281" s="692">
        <f t="shared" si="8"/>
        <v>0</v>
      </c>
      <c r="P281" s="29"/>
      <c r="Q281" s="74"/>
      <c r="R281" s="28"/>
      <c r="S281" s="28"/>
      <c r="T281" s="28"/>
      <c r="U281" s="28"/>
      <c r="V281" s="28"/>
      <c r="W281" s="28"/>
      <c r="X281" s="28"/>
      <c r="Y281" s="28"/>
      <c r="Z281" s="28"/>
    </row>
    <row r="282" spans="1:26" ht="15" customHeight="1">
      <c r="A282" s="111">
        <v>272</v>
      </c>
      <c r="B282" s="48"/>
      <c r="C282" s="48"/>
      <c r="D282" s="35"/>
      <c r="E282" s="149"/>
      <c r="F282" s="156"/>
      <c r="G282" s="670"/>
      <c r="H282" s="88"/>
      <c r="I282" s="40"/>
      <c r="J282" s="40"/>
      <c r="K282" s="41"/>
      <c r="L282" s="42"/>
      <c r="M282" s="658"/>
      <c r="N282" s="659" t="str">
        <f t="shared" si="7"/>
        <v/>
      </c>
      <c r="O282" s="692">
        <f t="shared" si="8"/>
        <v>0</v>
      </c>
      <c r="P282" s="29"/>
      <c r="Q282" s="74"/>
      <c r="R282" s="28"/>
      <c r="S282" s="28"/>
      <c r="T282" s="28"/>
      <c r="U282" s="28"/>
      <c r="V282" s="28"/>
      <c r="W282" s="28"/>
      <c r="X282" s="28"/>
      <c r="Y282" s="28"/>
      <c r="Z282" s="28"/>
    </row>
    <row r="283" spans="1:26" ht="15" customHeight="1">
      <c r="A283" s="111">
        <v>273</v>
      </c>
      <c r="B283" s="48"/>
      <c r="C283" s="48"/>
      <c r="D283" s="35"/>
      <c r="E283" s="149"/>
      <c r="F283" s="156"/>
      <c r="G283" s="670"/>
      <c r="H283" s="88"/>
      <c r="I283" s="40"/>
      <c r="J283" s="40"/>
      <c r="K283" s="41"/>
      <c r="L283" s="42"/>
      <c r="M283" s="658"/>
      <c r="N283" s="659" t="str">
        <f t="shared" si="7"/>
        <v/>
      </c>
      <c r="O283" s="692">
        <f t="shared" si="8"/>
        <v>0</v>
      </c>
      <c r="P283" s="29"/>
      <c r="Q283" s="74"/>
      <c r="R283" s="28"/>
      <c r="S283" s="28"/>
      <c r="T283" s="28"/>
      <c r="U283" s="28"/>
      <c r="V283" s="28"/>
      <c r="W283" s="28"/>
      <c r="X283" s="28"/>
      <c r="Y283" s="28"/>
      <c r="Z283" s="28"/>
    </row>
    <row r="284" spans="1:26" ht="15" customHeight="1">
      <c r="A284" s="111">
        <v>274</v>
      </c>
      <c r="B284" s="48"/>
      <c r="C284" s="48"/>
      <c r="D284" s="35"/>
      <c r="E284" s="149"/>
      <c r="F284" s="156"/>
      <c r="G284" s="670"/>
      <c r="H284" s="88"/>
      <c r="I284" s="40"/>
      <c r="J284" s="40"/>
      <c r="K284" s="41"/>
      <c r="L284" s="42"/>
      <c r="M284" s="658"/>
      <c r="N284" s="659" t="str">
        <f t="shared" si="7"/>
        <v/>
      </c>
      <c r="O284" s="692">
        <f t="shared" si="8"/>
        <v>0</v>
      </c>
      <c r="P284" s="29"/>
      <c r="Q284" s="74"/>
      <c r="R284" s="28"/>
      <c r="S284" s="28"/>
      <c r="T284" s="28"/>
      <c r="U284" s="28"/>
      <c r="V284" s="28"/>
      <c r="W284" s="28"/>
      <c r="X284" s="28"/>
      <c r="Y284" s="28"/>
      <c r="Z284" s="28"/>
    </row>
    <row r="285" spans="1:26" ht="15" customHeight="1">
      <c r="A285" s="111">
        <v>275</v>
      </c>
      <c r="B285" s="48"/>
      <c r="C285" s="48"/>
      <c r="D285" s="35"/>
      <c r="E285" s="149"/>
      <c r="F285" s="156"/>
      <c r="G285" s="670"/>
      <c r="H285" s="88"/>
      <c r="I285" s="40"/>
      <c r="J285" s="40"/>
      <c r="K285" s="41"/>
      <c r="L285" s="42"/>
      <c r="M285" s="658"/>
      <c r="N285" s="659" t="str">
        <f t="shared" si="7"/>
        <v/>
      </c>
      <c r="O285" s="692">
        <f t="shared" si="8"/>
        <v>0</v>
      </c>
      <c r="P285" s="29"/>
      <c r="Q285" s="74"/>
      <c r="R285" s="28"/>
      <c r="S285" s="28"/>
      <c r="T285" s="28"/>
      <c r="U285" s="28"/>
      <c r="V285" s="28"/>
      <c r="W285" s="28"/>
      <c r="X285" s="28"/>
      <c r="Y285" s="28"/>
      <c r="Z285" s="28"/>
    </row>
    <row r="286" spans="1:26" ht="15" customHeight="1">
      <c r="A286" s="111">
        <v>276</v>
      </c>
      <c r="B286" s="48"/>
      <c r="C286" s="48"/>
      <c r="D286" s="35"/>
      <c r="E286" s="149"/>
      <c r="F286" s="156"/>
      <c r="G286" s="670"/>
      <c r="H286" s="88"/>
      <c r="I286" s="40"/>
      <c r="J286" s="40"/>
      <c r="K286" s="41"/>
      <c r="L286" s="42"/>
      <c r="M286" s="658"/>
      <c r="N286" s="659" t="str">
        <f t="shared" si="7"/>
        <v/>
      </c>
      <c r="O286" s="692">
        <f t="shared" si="8"/>
        <v>0</v>
      </c>
      <c r="P286" s="29"/>
      <c r="Q286" s="74"/>
      <c r="R286" s="28"/>
      <c r="S286" s="28"/>
      <c r="T286" s="28"/>
      <c r="U286" s="28"/>
      <c r="V286" s="28"/>
      <c r="W286" s="28"/>
      <c r="X286" s="28"/>
      <c r="Y286" s="28"/>
      <c r="Z286" s="28"/>
    </row>
    <row r="287" spans="1:26" ht="15" customHeight="1">
      <c r="A287" s="111">
        <v>277</v>
      </c>
      <c r="B287" s="48"/>
      <c r="C287" s="48"/>
      <c r="D287" s="35"/>
      <c r="E287" s="149"/>
      <c r="F287" s="156"/>
      <c r="G287" s="670"/>
      <c r="H287" s="88"/>
      <c r="I287" s="40"/>
      <c r="J287" s="40"/>
      <c r="K287" s="41"/>
      <c r="L287" s="42"/>
      <c r="M287" s="658"/>
      <c r="N287" s="659" t="str">
        <f t="shared" si="7"/>
        <v/>
      </c>
      <c r="O287" s="692">
        <f t="shared" si="8"/>
        <v>0</v>
      </c>
      <c r="P287" s="29"/>
      <c r="Q287" s="74"/>
      <c r="R287" s="28"/>
      <c r="S287" s="28"/>
      <c r="T287" s="28"/>
      <c r="U287" s="28"/>
      <c r="V287" s="28"/>
      <c r="W287" s="28"/>
      <c r="X287" s="28"/>
      <c r="Y287" s="28"/>
      <c r="Z287" s="28"/>
    </row>
    <row r="288" spans="1:26" ht="15" customHeight="1">
      <c r="A288" s="111">
        <v>278</v>
      </c>
      <c r="B288" s="48"/>
      <c r="C288" s="48"/>
      <c r="D288" s="35"/>
      <c r="E288" s="149"/>
      <c r="F288" s="156"/>
      <c r="G288" s="670"/>
      <c r="H288" s="88"/>
      <c r="I288" s="40"/>
      <c r="J288" s="40"/>
      <c r="K288" s="41"/>
      <c r="L288" s="42"/>
      <c r="M288" s="658"/>
      <c r="N288" s="659" t="str">
        <f t="shared" si="7"/>
        <v/>
      </c>
      <c r="O288" s="692">
        <f t="shared" si="8"/>
        <v>0</v>
      </c>
      <c r="P288" s="29"/>
      <c r="Q288" s="74"/>
      <c r="R288" s="28"/>
      <c r="S288" s="28"/>
      <c r="T288" s="28"/>
      <c r="U288" s="28"/>
      <c r="V288" s="28"/>
      <c r="W288" s="28"/>
      <c r="X288" s="28"/>
      <c r="Y288" s="28"/>
      <c r="Z288" s="28"/>
    </row>
    <row r="289" spans="1:26" ht="15" customHeight="1">
      <c r="A289" s="111">
        <v>279</v>
      </c>
      <c r="B289" s="48"/>
      <c r="C289" s="48"/>
      <c r="D289" s="35"/>
      <c r="E289" s="149"/>
      <c r="F289" s="156"/>
      <c r="G289" s="670"/>
      <c r="H289" s="88"/>
      <c r="I289" s="40"/>
      <c r="J289" s="40"/>
      <c r="K289" s="41"/>
      <c r="L289" s="42"/>
      <c r="M289" s="658"/>
      <c r="N289" s="659" t="str">
        <f t="shared" si="7"/>
        <v/>
      </c>
      <c r="O289" s="692">
        <f t="shared" si="8"/>
        <v>0</v>
      </c>
      <c r="P289" s="29"/>
      <c r="Q289" s="74"/>
      <c r="R289" s="28"/>
      <c r="S289" s="28"/>
      <c r="T289" s="28"/>
      <c r="U289" s="28"/>
      <c r="V289" s="28"/>
      <c r="W289" s="28"/>
      <c r="X289" s="28"/>
      <c r="Y289" s="28"/>
      <c r="Z289" s="28"/>
    </row>
    <row r="290" spans="1:26" ht="15" customHeight="1">
      <c r="A290" s="111">
        <v>280</v>
      </c>
      <c r="B290" s="48"/>
      <c r="C290" s="48"/>
      <c r="D290" s="35"/>
      <c r="E290" s="149"/>
      <c r="F290" s="156"/>
      <c r="G290" s="670"/>
      <c r="H290" s="88"/>
      <c r="I290" s="40"/>
      <c r="J290" s="40"/>
      <c r="K290" s="41"/>
      <c r="L290" s="42"/>
      <c r="M290" s="658"/>
      <c r="N290" s="659" t="str">
        <f t="shared" si="7"/>
        <v/>
      </c>
      <c r="O290" s="692">
        <f t="shared" si="8"/>
        <v>0</v>
      </c>
      <c r="P290" s="29"/>
      <c r="Q290" s="74"/>
      <c r="R290" s="28"/>
      <c r="S290" s="28"/>
      <c r="T290" s="28"/>
      <c r="U290" s="28"/>
      <c r="V290" s="28"/>
      <c r="W290" s="28"/>
      <c r="X290" s="28"/>
      <c r="Y290" s="28"/>
      <c r="Z290" s="28"/>
    </row>
    <row r="291" spans="1:26" ht="15" customHeight="1">
      <c r="A291" s="111">
        <v>281</v>
      </c>
      <c r="B291" s="48"/>
      <c r="C291" s="48"/>
      <c r="D291" s="35"/>
      <c r="E291" s="149"/>
      <c r="F291" s="156"/>
      <c r="G291" s="670"/>
      <c r="H291" s="88"/>
      <c r="I291" s="40"/>
      <c r="J291" s="40"/>
      <c r="K291" s="41"/>
      <c r="L291" s="42"/>
      <c r="M291" s="658"/>
      <c r="N291" s="659" t="str">
        <f t="shared" si="7"/>
        <v/>
      </c>
      <c r="O291" s="692">
        <f t="shared" si="8"/>
        <v>0</v>
      </c>
      <c r="P291" s="29"/>
      <c r="Q291" s="74"/>
      <c r="R291" s="28"/>
      <c r="S291" s="28"/>
      <c r="T291" s="28"/>
      <c r="U291" s="28"/>
      <c r="V291" s="28"/>
      <c r="W291" s="28"/>
      <c r="X291" s="28"/>
      <c r="Y291" s="28"/>
      <c r="Z291" s="28"/>
    </row>
    <row r="292" spans="1:26" ht="15" customHeight="1">
      <c r="A292" s="111">
        <v>282</v>
      </c>
      <c r="B292" s="48"/>
      <c r="C292" s="48"/>
      <c r="D292" s="35"/>
      <c r="E292" s="149"/>
      <c r="F292" s="156"/>
      <c r="G292" s="670"/>
      <c r="H292" s="88"/>
      <c r="I292" s="40"/>
      <c r="J292" s="40"/>
      <c r="K292" s="41"/>
      <c r="L292" s="42"/>
      <c r="M292" s="658"/>
      <c r="N292" s="659" t="str">
        <f t="shared" si="7"/>
        <v/>
      </c>
      <c r="O292" s="692">
        <f t="shared" si="8"/>
        <v>0</v>
      </c>
      <c r="P292" s="29"/>
      <c r="Q292" s="74"/>
      <c r="R292" s="28"/>
      <c r="S292" s="28"/>
      <c r="T292" s="28"/>
      <c r="U292" s="28"/>
      <c r="V292" s="28"/>
      <c r="W292" s="28"/>
      <c r="X292" s="28"/>
      <c r="Y292" s="28"/>
      <c r="Z292" s="28"/>
    </row>
    <row r="293" spans="1:26" ht="15" customHeight="1">
      <c r="A293" s="111">
        <v>283</v>
      </c>
      <c r="B293" s="48"/>
      <c r="C293" s="48"/>
      <c r="D293" s="35"/>
      <c r="E293" s="149"/>
      <c r="F293" s="156"/>
      <c r="G293" s="670"/>
      <c r="H293" s="88"/>
      <c r="I293" s="40"/>
      <c r="J293" s="40"/>
      <c r="K293" s="41"/>
      <c r="L293" s="42"/>
      <c r="M293" s="658"/>
      <c r="N293" s="659" t="str">
        <f t="shared" si="7"/>
        <v/>
      </c>
      <c r="O293" s="692">
        <f t="shared" si="8"/>
        <v>0</v>
      </c>
      <c r="P293" s="29"/>
      <c r="Q293" s="74"/>
      <c r="R293" s="28"/>
      <c r="S293" s="28"/>
      <c r="T293" s="28"/>
      <c r="U293" s="28"/>
      <c r="V293" s="28"/>
      <c r="W293" s="28"/>
      <c r="X293" s="28"/>
      <c r="Y293" s="28"/>
      <c r="Z293" s="28"/>
    </row>
    <row r="294" spans="1:26" ht="15" customHeight="1">
      <c r="A294" s="111">
        <v>284</v>
      </c>
      <c r="B294" s="48"/>
      <c r="C294" s="48"/>
      <c r="D294" s="35"/>
      <c r="E294" s="149"/>
      <c r="F294" s="156"/>
      <c r="G294" s="670"/>
      <c r="H294" s="88"/>
      <c r="I294" s="40"/>
      <c r="J294" s="40"/>
      <c r="K294" s="41"/>
      <c r="L294" s="42"/>
      <c r="M294" s="658"/>
      <c r="N294" s="659" t="str">
        <f t="shared" si="7"/>
        <v/>
      </c>
      <c r="O294" s="692">
        <f t="shared" si="8"/>
        <v>0</v>
      </c>
      <c r="P294" s="29"/>
      <c r="Q294" s="74"/>
      <c r="R294" s="28"/>
      <c r="S294" s="28"/>
      <c r="T294" s="28"/>
      <c r="U294" s="28"/>
      <c r="V294" s="28"/>
      <c r="W294" s="28"/>
      <c r="X294" s="28"/>
      <c r="Y294" s="28"/>
      <c r="Z294" s="28"/>
    </row>
    <row r="295" spans="1:26" ht="15" customHeight="1">
      <c r="A295" s="111">
        <v>285</v>
      </c>
      <c r="B295" s="48"/>
      <c r="C295" s="48"/>
      <c r="D295" s="35"/>
      <c r="E295" s="149"/>
      <c r="F295" s="156"/>
      <c r="G295" s="670"/>
      <c r="H295" s="88"/>
      <c r="I295" s="40"/>
      <c r="J295" s="40"/>
      <c r="K295" s="41"/>
      <c r="L295" s="42"/>
      <c r="M295" s="658"/>
      <c r="N295" s="659" t="str">
        <f t="shared" si="7"/>
        <v/>
      </c>
      <c r="O295" s="692">
        <f t="shared" si="8"/>
        <v>0</v>
      </c>
      <c r="P295" s="29"/>
      <c r="Q295" s="74"/>
      <c r="R295" s="28"/>
      <c r="S295" s="28"/>
      <c r="T295" s="28"/>
      <c r="U295" s="28"/>
      <c r="V295" s="28"/>
      <c r="W295" s="28"/>
      <c r="X295" s="28"/>
      <c r="Y295" s="28"/>
      <c r="Z295" s="28"/>
    </row>
    <row r="296" spans="1:26" ht="15" customHeight="1">
      <c r="A296" s="111">
        <v>286</v>
      </c>
      <c r="B296" s="48"/>
      <c r="C296" s="48"/>
      <c r="D296" s="35"/>
      <c r="E296" s="149"/>
      <c r="F296" s="156"/>
      <c r="G296" s="670"/>
      <c r="H296" s="88"/>
      <c r="I296" s="40"/>
      <c r="J296" s="40"/>
      <c r="K296" s="41"/>
      <c r="L296" s="42"/>
      <c r="M296" s="658"/>
      <c r="N296" s="659" t="str">
        <f t="shared" si="7"/>
        <v/>
      </c>
      <c r="O296" s="692">
        <f t="shared" si="8"/>
        <v>0</v>
      </c>
      <c r="P296" s="29"/>
      <c r="Q296" s="74"/>
      <c r="R296" s="28"/>
      <c r="S296" s="28"/>
      <c r="T296" s="28"/>
      <c r="U296" s="28"/>
      <c r="V296" s="28"/>
      <c r="W296" s="28"/>
      <c r="X296" s="28"/>
      <c r="Y296" s="28"/>
      <c r="Z296" s="28"/>
    </row>
    <row r="297" spans="1:26" ht="15" customHeight="1">
      <c r="A297" s="111">
        <v>287</v>
      </c>
      <c r="B297" s="48"/>
      <c r="C297" s="48"/>
      <c r="D297" s="35"/>
      <c r="E297" s="149"/>
      <c r="F297" s="156"/>
      <c r="G297" s="670"/>
      <c r="H297" s="88"/>
      <c r="I297" s="40"/>
      <c r="J297" s="40"/>
      <c r="K297" s="41"/>
      <c r="L297" s="42"/>
      <c r="M297" s="658"/>
      <c r="N297" s="659" t="str">
        <f t="shared" si="7"/>
        <v/>
      </c>
      <c r="O297" s="692">
        <f t="shared" si="8"/>
        <v>0</v>
      </c>
      <c r="P297" s="29"/>
      <c r="Q297" s="74"/>
      <c r="R297" s="28"/>
      <c r="S297" s="28"/>
      <c r="T297" s="28"/>
      <c r="U297" s="28"/>
      <c r="V297" s="28"/>
      <c r="W297" s="28"/>
      <c r="X297" s="28"/>
      <c r="Y297" s="28"/>
      <c r="Z297" s="28"/>
    </row>
    <row r="298" spans="1:26" ht="15" customHeight="1">
      <c r="A298" s="111">
        <v>288</v>
      </c>
      <c r="B298" s="48"/>
      <c r="C298" s="48"/>
      <c r="D298" s="35"/>
      <c r="E298" s="149"/>
      <c r="F298" s="156"/>
      <c r="G298" s="670"/>
      <c r="H298" s="88"/>
      <c r="I298" s="40"/>
      <c r="J298" s="40"/>
      <c r="K298" s="41"/>
      <c r="L298" s="42"/>
      <c r="M298" s="658"/>
      <c r="N298" s="659" t="str">
        <f t="shared" si="7"/>
        <v/>
      </c>
      <c r="O298" s="692">
        <f t="shared" si="8"/>
        <v>0</v>
      </c>
      <c r="P298" s="29"/>
      <c r="Q298" s="74"/>
      <c r="R298" s="28"/>
      <c r="S298" s="28"/>
      <c r="T298" s="28"/>
      <c r="U298" s="28"/>
      <c r="V298" s="28"/>
      <c r="W298" s="28"/>
      <c r="X298" s="28"/>
      <c r="Y298" s="28"/>
      <c r="Z298" s="28"/>
    </row>
    <row r="299" spans="1:26" ht="15" customHeight="1">
      <c r="A299" s="111">
        <v>289</v>
      </c>
      <c r="B299" s="48"/>
      <c r="C299" s="48"/>
      <c r="D299" s="35"/>
      <c r="E299" s="149"/>
      <c r="F299" s="156"/>
      <c r="G299" s="670"/>
      <c r="H299" s="88"/>
      <c r="I299" s="40"/>
      <c r="J299" s="40"/>
      <c r="K299" s="41"/>
      <c r="L299" s="42"/>
      <c r="M299" s="658"/>
      <c r="N299" s="659" t="str">
        <f t="shared" si="7"/>
        <v/>
      </c>
      <c r="O299" s="692">
        <f t="shared" si="8"/>
        <v>0</v>
      </c>
      <c r="P299" s="29"/>
      <c r="Q299" s="74"/>
      <c r="R299" s="28"/>
      <c r="S299" s="28"/>
      <c r="T299" s="28"/>
      <c r="U299" s="28"/>
      <c r="V299" s="28"/>
      <c r="W299" s="28"/>
      <c r="X299" s="28"/>
      <c r="Y299" s="28"/>
      <c r="Z299" s="28"/>
    </row>
    <row r="300" spans="1:26" ht="15" customHeight="1">
      <c r="A300" s="111">
        <v>290</v>
      </c>
      <c r="B300" s="48"/>
      <c r="C300" s="48"/>
      <c r="D300" s="35"/>
      <c r="E300" s="149"/>
      <c r="F300" s="156"/>
      <c r="G300" s="670"/>
      <c r="H300" s="88"/>
      <c r="I300" s="40"/>
      <c r="J300" s="40"/>
      <c r="K300" s="41"/>
      <c r="L300" s="42"/>
      <c r="M300" s="658"/>
      <c r="N300" s="659" t="str">
        <f t="shared" si="7"/>
        <v/>
      </c>
      <c r="O300" s="692">
        <f t="shared" si="8"/>
        <v>0</v>
      </c>
      <c r="P300" s="29"/>
      <c r="Q300" s="74"/>
      <c r="R300" s="28"/>
      <c r="S300" s="28"/>
      <c r="T300" s="28"/>
      <c r="U300" s="28"/>
      <c r="V300" s="28"/>
      <c r="W300" s="28"/>
      <c r="X300" s="28"/>
      <c r="Y300" s="28"/>
      <c r="Z300" s="28"/>
    </row>
    <row r="301" spans="1:26" ht="15" customHeight="1">
      <c r="A301" s="111">
        <v>291</v>
      </c>
      <c r="B301" s="48"/>
      <c r="C301" s="48"/>
      <c r="D301" s="35"/>
      <c r="E301" s="149"/>
      <c r="F301" s="156"/>
      <c r="G301" s="670"/>
      <c r="H301" s="88"/>
      <c r="I301" s="40"/>
      <c r="J301" s="40"/>
      <c r="K301" s="41"/>
      <c r="L301" s="42"/>
      <c r="M301" s="658"/>
      <c r="N301" s="659" t="str">
        <f t="shared" si="7"/>
        <v/>
      </c>
      <c r="O301" s="692">
        <f t="shared" si="8"/>
        <v>0</v>
      </c>
      <c r="P301" s="29"/>
      <c r="Q301" s="74"/>
      <c r="R301" s="28"/>
      <c r="S301" s="28"/>
      <c r="T301" s="28"/>
      <c r="U301" s="28"/>
      <c r="V301" s="28"/>
      <c r="W301" s="28"/>
      <c r="X301" s="28"/>
      <c r="Y301" s="28"/>
      <c r="Z301" s="28"/>
    </row>
    <row r="302" spans="1:26" ht="15" customHeight="1">
      <c r="A302" s="111">
        <v>292</v>
      </c>
      <c r="B302" s="48"/>
      <c r="C302" s="48"/>
      <c r="D302" s="35"/>
      <c r="E302" s="149"/>
      <c r="F302" s="156"/>
      <c r="G302" s="670"/>
      <c r="H302" s="88"/>
      <c r="I302" s="40"/>
      <c r="J302" s="40"/>
      <c r="K302" s="41"/>
      <c r="L302" s="42"/>
      <c r="M302" s="658"/>
      <c r="N302" s="659" t="str">
        <f t="shared" si="7"/>
        <v/>
      </c>
      <c r="O302" s="692">
        <f t="shared" si="8"/>
        <v>0</v>
      </c>
      <c r="P302" s="29"/>
      <c r="Q302" s="74"/>
      <c r="R302" s="28"/>
      <c r="S302" s="28"/>
      <c r="T302" s="28"/>
      <c r="U302" s="28"/>
      <c r="V302" s="28"/>
      <c r="W302" s="28"/>
      <c r="X302" s="28"/>
      <c r="Y302" s="28"/>
      <c r="Z302" s="28"/>
    </row>
    <row r="303" spans="1:26" ht="15" customHeight="1">
      <c r="A303" s="111">
        <v>293</v>
      </c>
      <c r="B303" s="48"/>
      <c r="C303" s="48"/>
      <c r="D303" s="35"/>
      <c r="E303" s="149"/>
      <c r="F303" s="156"/>
      <c r="G303" s="670"/>
      <c r="H303" s="88"/>
      <c r="I303" s="40"/>
      <c r="J303" s="40"/>
      <c r="K303" s="41"/>
      <c r="L303" s="42"/>
      <c r="M303" s="658"/>
      <c r="N303" s="659" t="str">
        <f t="shared" si="7"/>
        <v/>
      </c>
      <c r="O303" s="692">
        <f t="shared" si="8"/>
        <v>0</v>
      </c>
      <c r="P303" s="29"/>
      <c r="Q303" s="74"/>
      <c r="R303" s="28"/>
      <c r="S303" s="28"/>
      <c r="T303" s="28"/>
      <c r="U303" s="28"/>
      <c r="V303" s="28"/>
      <c r="W303" s="28"/>
      <c r="X303" s="28"/>
      <c r="Y303" s="28"/>
      <c r="Z303" s="28"/>
    </row>
    <row r="304" spans="1:26" ht="15" customHeight="1">
      <c r="A304" s="111">
        <v>294</v>
      </c>
      <c r="B304" s="48"/>
      <c r="C304" s="48"/>
      <c r="D304" s="35"/>
      <c r="E304" s="149"/>
      <c r="F304" s="156"/>
      <c r="G304" s="670"/>
      <c r="H304" s="88"/>
      <c r="I304" s="40"/>
      <c r="J304" s="40"/>
      <c r="K304" s="41"/>
      <c r="L304" s="42"/>
      <c r="M304" s="658"/>
      <c r="N304" s="659" t="str">
        <f t="shared" si="7"/>
        <v/>
      </c>
      <c r="O304" s="692">
        <f t="shared" si="8"/>
        <v>0</v>
      </c>
      <c r="P304" s="29"/>
      <c r="Q304" s="74"/>
      <c r="R304" s="28"/>
      <c r="S304" s="28"/>
      <c r="T304" s="28"/>
      <c r="U304" s="28"/>
      <c r="V304" s="28"/>
      <c r="W304" s="28"/>
      <c r="X304" s="28"/>
      <c r="Y304" s="28"/>
      <c r="Z304" s="28"/>
    </row>
    <row r="305" spans="1:26" ht="15" customHeight="1">
      <c r="A305" s="111">
        <v>295</v>
      </c>
      <c r="B305" s="48"/>
      <c r="C305" s="48"/>
      <c r="D305" s="35"/>
      <c r="E305" s="149"/>
      <c r="F305" s="156"/>
      <c r="G305" s="670"/>
      <c r="H305" s="88"/>
      <c r="I305" s="40"/>
      <c r="J305" s="40"/>
      <c r="K305" s="41"/>
      <c r="L305" s="42"/>
      <c r="M305" s="658"/>
      <c r="N305" s="659" t="str">
        <f t="shared" si="7"/>
        <v/>
      </c>
      <c r="O305" s="692">
        <f t="shared" si="8"/>
        <v>0</v>
      </c>
      <c r="P305" s="29"/>
      <c r="Q305" s="74"/>
      <c r="R305" s="28"/>
      <c r="S305" s="28"/>
      <c r="T305" s="28"/>
      <c r="U305" s="28"/>
      <c r="V305" s="28"/>
      <c r="W305" s="28"/>
      <c r="X305" s="28"/>
      <c r="Y305" s="28"/>
      <c r="Z305" s="28"/>
    </row>
    <row r="306" spans="1:26" ht="15" customHeight="1">
      <c r="A306" s="111">
        <v>296</v>
      </c>
      <c r="B306" s="48"/>
      <c r="C306" s="48"/>
      <c r="D306" s="35"/>
      <c r="E306" s="149"/>
      <c r="F306" s="156"/>
      <c r="G306" s="670"/>
      <c r="H306" s="88"/>
      <c r="I306" s="40"/>
      <c r="J306" s="40"/>
      <c r="K306" s="41"/>
      <c r="L306" s="42"/>
      <c r="M306" s="658"/>
      <c r="N306" s="659" t="str">
        <f t="shared" si="7"/>
        <v/>
      </c>
      <c r="O306" s="692">
        <f t="shared" si="8"/>
        <v>0</v>
      </c>
      <c r="P306" s="29"/>
      <c r="Q306" s="74"/>
      <c r="R306" s="28"/>
      <c r="S306" s="28"/>
      <c r="T306" s="28"/>
      <c r="U306" s="28"/>
      <c r="V306" s="28"/>
      <c r="W306" s="28"/>
      <c r="X306" s="28"/>
      <c r="Y306" s="28"/>
      <c r="Z306" s="28"/>
    </row>
    <row r="307" spans="1:26" ht="15" customHeight="1">
      <c r="A307" s="111">
        <v>297</v>
      </c>
      <c r="B307" s="48"/>
      <c r="C307" s="48"/>
      <c r="D307" s="35"/>
      <c r="E307" s="149"/>
      <c r="F307" s="156"/>
      <c r="G307" s="670"/>
      <c r="H307" s="88"/>
      <c r="I307" s="40"/>
      <c r="J307" s="40"/>
      <c r="K307" s="41"/>
      <c r="L307" s="42"/>
      <c r="M307" s="658"/>
      <c r="N307" s="659" t="str">
        <f t="shared" si="7"/>
        <v/>
      </c>
      <c r="O307" s="692">
        <f t="shared" si="8"/>
        <v>0</v>
      </c>
      <c r="P307" s="29"/>
      <c r="Q307" s="74"/>
      <c r="R307" s="28"/>
      <c r="S307" s="28"/>
      <c r="T307" s="28"/>
      <c r="U307" s="28"/>
      <c r="V307" s="28"/>
      <c r="W307" s="28"/>
      <c r="X307" s="28"/>
      <c r="Y307" s="28"/>
      <c r="Z307" s="28"/>
    </row>
    <row r="308" spans="1:26" ht="15" customHeight="1">
      <c r="A308" s="111">
        <v>298</v>
      </c>
      <c r="B308" s="48"/>
      <c r="C308" s="48"/>
      <c r="D308" s="35"/>
      <c r="E308" s="149"/>
      <c r="F308" s="156"/>
      <c r="G308" s="670"/>
      <c r="H308" s="88"/>
      <c r="I308" s="40"/>
      <c r="J308" s="40"/>
      <c r="K308" s="41"/>
      <c r="L308" s="42"/>
      <c r="M308" s="658"/>
      <c r="N308" s="659" t="str">
        <f t="shared" si="7"/>
        <v/>
      </c>
      <c r="O308" s="692">
        <f t="shared" si="8"/>
        <v>0</v>
      </c>
      <c r="P308" s="29"/>
      <c r="Q308" s="74"/>
      <c r="R308" s="28"/>
      <c r="S308" s="28"/>
      <c r="T308" s="28"/>
      <c r="U308" s="28"/>
      <c r="V308" s="28"/>
      <c r="W308" s="28"/>
      <c r="X308" s="28"/>
      <c r="Y308" s="28"/>
      <c r="Z308" s="28"/>
    </row>
    <row r="309" spans="1:26" ht="15" customHeight="1">
      <c r="A309" s="111">
        <v>299</v>
      </c>
      <c r="B309" s="48"/>
      <c r="C309" s="48"/>
      <c r="D309" s="35"/>
      <c r="E309" s="149"/>
      <c r="F309" s="156"/>
      <c r="G309" s="670"/>
      <c r="H309" s="88"/>
      <c r="I309" s="40"/>
      <c r="J309" s="40"/>
      <c r="K309" s="41"/>
      <c r="L309" s="42"/>
      <c r="M309" s="658"/>
      <c r="N309" s="659" t="str">
        <f t="shared" si="7"/>
        <v/>
      </c>
      <c r="O309" s="692">
        <f t="shared" si="8"/>
        <v>0</v>
      </c>
      <c r="P309" s="29"/>
      <c r="Q309" s="74"/>
      <c r="R309" s="28"/>
      <c r="S309" s="28"/>
      <c r="T309" s="28"/>
      <c r="U309" s="28"/>
      <c r="V309" s="28"/>
      <c r="W309" s="28"/>
      <c r="X309" s="28"/>
      <c r="Y309" s="28"/>
      <c r="Z309" s="28"/>
    </row>
    <row r="310" spans="1:26" ht="15" customHeight="1">
      <c r="A310" s="111">
        <v>300</v>
      </c>
      <c r="B310" s="48"/>
      <c r="C310" s="48"/>
      <c r="D310" s="35"/>
      <c r="E310" s="149"/>
      <c r="F310" s="156"/>
      <c r="G310" s="670"/>
      <c r="H310" s="88"/>
      <c r="I310" s="40"/>
      <c r="J310" s="40"/>
      <c r="K310" s="41"/>
      <c r="L310" s="42"/>
      <c r="M310" s="658"/>
      <c r="N310" s="659" t="str">
        <f t="shared" si="7"/>
        <v/>
      </c>
      <c r="O310" s="692">
        <f t="shared" si="8"/>
        <v>0</v>
      </c>
      <c r="P310" s="29"/>
      <c r="Q310" s="74"/>
      <c r="R310" s="28"/>
      <c r="S310" s="28"/>
      <c r="T310" s="28"/>
      <c r="U310" s="28"/>
      <c r="V310" s="28"/>
      <c r="W310" s="28"/>
      <c r="X310" s="28"/>
      <c r="Y310" s="28"/>
      <c r="Z310" s="28"/>
    </row>
    <row r="311" spans="1:26" ht="15" customHeight="1">
      <c r="A311" s="111">
        <v>301</v>
      </c>
      <c r="B311" s="48"/>
      <c r="C311" s="48"/>
      <c r="D311" s="35"/>
      <c r="E311" s="149"/>
      <c r="F311" s="156"/>
      <c r="G311" s="670"/>
      <c r="H311" s="88"/>
      <c r="I311" s="40"/>
      <c r="J311" s="40"/>
      <c r="K311" s="41"/>
      <c r="L311" s="42"/>
      <c r="M311" s="658"/>
      <c r="N311" s="659" t="str">
        <f t="shared" si="7"/>
        <v/>
      </c>
      <c r="O311" s="692">
        <f t="shared" si="8"/>
        <v>0</v>
      </c>
      <c r="P311" s="29"/>
      <c r="Q311" s="74"/>
      <c r="R311" s="28"/>
      <c r="S311" s="28"/>
      <c r="T311" s="28"/>
      <c r="U311" s="28"/>
      <c r="V311" s="28"/>
      <c r="W311" s="28"/>
      <c r="X311" s="28"/>
      <c r="Y311" s="28"/>
      <c r="Z311" s="28"/>
    </row>
    <row r="312" spans="1:26" ht="15" customHeight="1">
      <c r="A312" s="111">
        <v>302</v>
      </c>
      <c r="B312" s="48"/>
      <c r="C312" s="48"/>
      <c r="D312" s="35"/>
      <c r="E312" s="149"/>
      <c r="F312" s="156"/>
      <c r="G312" s="670"/>
      <c r="H312" s="88"/>
      <c r="I312" s="40"/>
      <c r="J312" s="40"/>
      <c r="K312" s="41"/>
      <c r="L312" s="42"/>
      <c r="M312" s="658"/>
      <c r="N312" s="659" t="str">
        <f t="shared" si="7"/>
        <v/>
      </c>
      <c r="O312" s="692">
        <f t="shared" si="8"/>
        <v>0</v>
      </c>
      <c r="P312" s="29"/>
      <c r="Q312" s="74"/>
      <c r="R312" s="28"/>
      <c r="S312" s="28"/>
      <c r="T312" s="28"/>
      <c r="U312" s="28"/>
      <c r="V312" s="28"/>
      <c r="W312" s="28"/>
      <c r="X312" s="28"/>
      <c r="Y312" s="28"/>
      <c r="Z312" s="28"/>
    </row>
    <row r="313" spans="1:26" ht="15" customHeight="1">
      <c r="A313" s="111">
        <v>303</v>
      </c>
      <c r="B313" s="48"/>
      <c r="C313" s="48"/>
      <c r="D313" s="35"/>
      <c r="E313" s="149"/>
      <c r="F313" s="156"/>
      <c r="G313" s="670"/>
      <c r="H313" s="88"/>
      <c r="I313" s="40"/>
      <c r="J313" s="40"/>
      <c r="K313" s="41"/>
      <c r="L313" s="42"/>
      <c r="M313" s="658"/>
      <c r="N313" s="659" t="str">
        <f t="shared" si="7"/>
        <v/>
      </c>
      <c r="O313" s="692">
        <f t="shared" si="8"/>
        <v>0</v>
      </c>
      <c r="P313" s="29"/>
      <c r="Q313" s="74"/>
      <c r="R313" s="28"/>
      <c r="S313" s="28"/>
      <c r="T313" s="28"/>
      <c r="U313" s="28"/>
      <c r="V313" s="28"/>
      <c r="W313" s="28"/>
      <c r="X313" s="28"/>
      <c r="Y313" s="28"/>
      <c r="Z313" s="28"/>
    </row>
    <row r="314" spans="1:26" ht="15" customHeight="1">
      <c r="A314" s="111">
        <v>304</v>
      </c>
      <c r="B314" s="48"/>
      <c r="C314" s="48"/>
      <c r="D314" s="35"/>
      <c r="E314" s="149"/>
      <c r="F314" s="156"/>
      <c r="G314" s="670"/>
      <c r="H314" s="88"/>
      <c r="I314" s="40"/>
      <c r="J314" s="40"/>
      <c r="K314" s="41"/>
      <c r="L314" s="42"/>
      <c r="M314" s="658"/>
      <c r="N314" s="659" t="str">
        <f t="shared" si="7"/>
        <v/>
      </c>
      <c r="O314" s="692">
        <f t="shared" si="8"/>
        <v>0</v>
      </c>
      <c r="P314" s="29"/>
      <c r="Q314" s="74"/>
      <c r="R314" s="28"/>
      <c r="S314" s="28"/>
      <c r="T314" s="28"/>
      <c r="U314" s="28"/>
      <c r="V314" s="28"/>
      <c r="W314" s="28"/>
      <c r="X314" s="28"/>
      <c r="Y314" s="28"/>
      <c r="Z314" s="28"/>
    </row>
    <row r="315" spans="1:26" ht="15" customHeight="1">
      <c r="A315" s="111">
        <v>305</v>
      </c>
      <c r="B315" s="48"/>
      <c r="C315" s="48"/>
      <c r="D315" s="35"/>
      <c r="E315" s="149"/>
      <c r="F315" s="156"/>
      <c r="G315" s="670"/>
      <c r="H315" s="88"/>
      <c r="I315" s="40"/>
      <c r="J315" s="40"/>
      <c r="K315" s="41"/>
      <c r="L315" s="42"/>
      <c r="M315" s="658"/>
      <c r="N315" s="659" t="str">
        <f t="shared" si="7"/>
        <v/>
      </c>
      <c r="O315" s="692">
        <f t="shared" si="8"/>
        <v>0</v>
      </c>
      <c r="P315" s="29"/>
      <c r="Q315" s="74"/>
      <c r="R315" s="28"/>
      <c r="S315" s="28"/>
      <c r="T315" s="28"/>
      <c r="U315" s="28"/>
      <c r="V315" s="28"/>
      <c r="W315" s="28"/>
      <c r="X315" s="28"/>
      <c r="Y315" s="28"/>
      <c r="Z315" s="28"/>
    </row>
    <row r="316" spans="1:26" ht="15" customHeight="1">
      <c r="A316" s="111">
        <v>306</v>
      </c>
      <c r="B316" s="48"/>
      <c r="C316" s="48"/>
      <c r="D316" s="35"/>
      <c r="E316" s="149"/>
      <c r="F316" s="156"/>
      <c r="G316" s="670"/>
      <c r="H316" s="88"/>
      <c r="I316" s="40"/>
      <c r="J316" s="40"/>
      <c r="K316" s="41"/>
      <c r="L316" s="42"/>
      <c r="M316" s="658"/>
      <c r="N316" s="659" t="str">
        <f t="shared" si="7"/>
        <v/>
      </c>
      <c r="O316" s="692">
        <f t="shared" si="8"/>
        <v>0</v>
      </c>
      <c r="P316" s="29"/>
      <c r="Q316" s="74"/>
      <c r="R316" s="28"/>
      <c r="S316" s="28"/>
      <c r="T316" s="28"/>
      <c r="U316" s="28"/>
      <c r="V316" s="28"/>
      <c r="W316" s="28"/>
      <c r="X316" s="28"/>
      <c r="Y316" s="28"/>
      <c r="Z316" s="28"/>
    </row>
    <row r="317" spans="1:26" ht="15" customHeight="1">
      <c r="A317" s="111">
        <v>307</v>
      </c>
      <c r="B317" s="48"/>
      <c r="C317" s="48"/>
      <c r="D317" s="35"/>
      <c r="E317" s="149"/>
      <c r="F317" s="156"/>
      <c r="G317" s="670"/>
      <c r="H317" s="88"/>
      <c r="I317" s="40"/>
      <c r="J317" s="40"/>
      <c r="K317" s="41"/>
      <c r="L317" s="42"/>
      <c r="M317" s="658"/>
      <c r="N317" s="659" t="str">
        <f t="shared" si="7"/>
        <v/>
      </c>
      <c r="O317" s="692">
        <f t="shared" si="8"/>
        <v>0</v>
      </c>
      <c r="P317" s="29"/>
      <c r="Q317" s="74"/>
      <c r="R317" s="28"/>
      <c r="S317" s="28"/>
      <c r="T317" s="28"/>
      <c r="U317" s="28"/>
      <c r="V317" s="28"/>
      <c r="W317" s="28"/>
      <c r="X317" s="28"/>
      <c r="Y317" s="28"/>
      <c r="Z317" s="28"/>
    </row>
    <row r="318" spans="1:26" ht="15" customHeight="1">
      <c r="A318" s="111">
        <v>308</v>
      </c>
      <c r="B318" s="48"/>
      <c r="C318" s="48"/>
      <c r="D318" s="35"/>
      <c r="E318" s="149"/>
      <c r="F318" s="156"/>
      <c r="G318" s="670"/>
      <c r="H318" s="88"/>
      <c r="I318" s="40"/>
      <c r="J318" s="40"/>
      <c r="K318" s="41"/>
      <c r="L318" s="42"/>
      <c r="M318" s="658"/>
      <c r="N318" s="659" t="str">
        <f t="shared" si="7"/>
        <v/>
      </c>
      <c r="O318" s="692">
        <f t="shared" si="8"/>
        <v>0</v>
      </c>
      <c r="P318" s="29"/>
      <c r="Q318" s="74"/>
      <c r="R318" s="28"/>
      <c r="S318" s="28"/>
      <c r="T318" s="28"/>
      <c r="U318" s="28"/>
      <c r="V318" s="28"/>
      <c r="W318" s="28"/>
      <c r="X318" s="28"/>
      <c r="Y318" s="28"/>
      <c r="Z318" s="28"/>
    </row>
    <row r="319" spans="1:26" ht="15" customHeight="1">
      <c r="A319" s="111">
        <v>309</v>
      </c>
      <c r="B319" s="48"/>
      <c r="C319" s="48"/>
      <c r="D319" s="35"/>
      <c r="E319" s="149"/>
      <c r="F319" s="156"/>
      <c r="G319" s="670"/>
      <c r="H319" s="88"/>
      <c r="I319" s="40"/>
      <c r="J319" s="40"/>
      <c r="K319" s="41"/>
      <c r="L319" s="42"/>
      <c r="M319" s="658"/>
      <c r="N319" s="659" t="str">
        <f t="shared" si="7"/>
        <v/>
      </c>
      <c r="O319" s="692">
        <f t="shared" si="8"/>
        <v>0</v>
      </c>
      <c r="P319" s="29"/>
      <c r="Q319" s="74"/>
      <c r="R319" s="28"/>
      <c r="S319" s="28"/>
      <c r="T319" s="28"/>
      <c r="U319" s="28"/>
      <c r="V319" s="28"/>
      <c r="W319" s="28"/>
      <c r="X319" s="28"/>
      <c r="Y319" s="28"/>
      <c r="Z319" s="28"/>
    </row>
    <row r="320" spans="1:26" ht="15" customHeight="1">
      <c r="A320" s="111">
        <v>310</v>
      </c>
      <c r="B320" s="48"/>
      <c r="C320" s="48"/>
      <c r="D320" s="35"/>
      <c r="E320" s="149"/>
      <c r="F320" s="156"/>
      <c r="G320" s="670"/>
      <c r="H320" s="88"/>
      <c r="I320" s="40"/>
      <c r="J320" s="40"/>
      <c r="K320" s="41"/>
      <c r="L320" s="42"/>
      <c r="M320" s="658"/>
      <c r="N320" s="659" t="str">
        <f t="shared" si="7"/>
        <v/>
      </c>
      <c r="O320" s="692">
        <f t="shared" si="8"/>
        <v>0</v>
      </c>
      <c r="P320" s="29"/>
      <c r="Q320" s="74"/>
      <c r="R320" s="28"/>
      <c r="S320" s="28"/>
      <c r="T320" s="28"/>
      <c r="U320" s="28"/>
      <c r="V320" s="28"/>
      <c r="W320" s="28"/>
      <c r="X320" s="28"/>
      <c r="Y320" s="28"/>
      <c r="Z320" s="28"/>
    </row>
    <row r="321" spans="1:26" ht="15" customHeight="1">
      <c r="A321" s="111">
        <v>311</v>
      </c>
      <c r="B321" s="48"/>
      <c r="C321" s="48"/>
      <c r="D321" s="35"/>
      <c r="E321" s="149"/>
      <c r="F321" s="156"/>
      <c r="G321" s="670"/>
      <c r="H321" s="88"/>
      <c r="I321" s="40"/>
      <c r="J321" s="40"/>
      <c r="K321" s="41"/>
      <c r="L321" s="42"/>
      <c r="M321" s="658"/>
      <c r="N321" s="659" t="str">
        <f t="shared" si="7"/>
        <v/>
      </c>
      <c r="O321" s="692">
        <f t="shared" si="8"/>
        <v>0</v>
      </c>
      <c r="P321" s="29"/>
      <c r="Q321" s="74"/>
      <c r="R321" s="28"/>
      <c r="S321" s="28"/>
      <c r="T321" s="28"/>
      <c r="U321" s="28"/>
      <c r="V321" s="28"/>
      <c r="W321" s="28"/>
      <c r="X321" s="28"/>
      <c r="Y321" s="28"/>
      <c r="Z321" s="28"/>
    </row>
    <row r="322" spans="1:26" ht="15" customHeight="1">
      <c r="A322" s="111">
        <v>312</v>
      </c>
      <c r="B322" s="48"/>
      <c r="C322" s="48"/>
      <c r="D322" s="35"/>
      <c r="E322" s="149"/>
      <c r="F322" s="156"/>
      <c r="G322" s="670"/>
      <c r="H322" s="88"/>
      <c r="I322" s="40"/>
      <c r="J322" s="40"/>
      <c r="K322" s="41"/>
      <c r="L322" s="42"/>
      <c r="M322" s="658"/>
      <c r="N322" s="659" t="str">
        <f t="shared" si="7"/>
        <v/>
      </c>
      <c r="O322" s="692">
        <f t="shared" si="8"/>
        <v>0</v>
      </c>
      <c r="P322" s="29"/>
      <c r="Q322" s="74"/>
      <c r="R322" s="28"/>
      <c r="S322" s="28"/>
      <c r="T322" s="28"/>
      <c r="U322" s="28"/>
      <c r="V322" s="28"/>
      <c r="W322" s="28"/>
      <c r="X322" s="28"/>
      <c r="Y322" s="28"/>
      <c r="Z322" s="28"/>
    </row>
    <row r="323" spans="1:26" ht="15" customHeight="1">
      <c r="A323" s="111">
        <v>313</v>
      </c>
      <c r="B323" s="48"/>
      <c r="C323" s="48"/>
      <c r="D323" s="35"/>
      <c r="E323" s="149"/>
      <c r="F323" s="156"/>
      <c r="G323" s="670"/>
      <c r="H323" s="88"/>
      <c r="I323" s="40"/>
      <c r="J323" s="40"/>
      <c r="K323" s="41"/>
      <c r="L323" s="42"/>
      <c r="M323" s="658"/>
      <c r="N323" s="659" t="str">
        <f t="shared" si="7"/>
        <v/>
      </c>
      <c r="O323" s="692">
        <f t="shared" si="8"/>
        <v>0</v>
      </c>
      <c r="P323" s="29"/>
      <c r="Q323" s="74"/>
      <c r="R323" s="28"/>
      <c r="S323" s="28"/>
      <c r="T323" s="28"/>
      <c r="U323" s="28"/>
      <c r="V323" s="28"/>
      <c r="W323" s="28"/>
      <c r="X323" s="28"/>
      <c r="Y323" s="28"/>
      <c r="Z323" s="28"/>
    </row>
    <row r="324" spans="1:26" ht="15" customHeight="1">
      <c r="A324" s="111">
        <v>314</v>
      </c>
      <c r="B324" s="48"/>
      <c r="C324" s="48"/>
      <c r="D324" s="35"/>
      <c r="E324" s="149"/>
      <c r="F324" s="156"/>
      <c r="G324" s="670"/>
      <c r="H324" s="88"/>
      <c r="I324" s="40"/>
      <c r="J324" s="40"/>
      <c r="K324" s="41"/>
      <c r="L324" s="42"/>
      <c r="M324" s="658"/>
      <c r="N324" s="659" t="str">
        <f t="shared" si="7"/>
        <v/>
      </c>
      <c r="O324" s="692">
        <f t="shared" si="8"/>
        <v>0</v>
      </c>
      <c r="P324" s="29"/>
      <c r="Q324" s="74"/>
      <c r="R324" s="28"/>
      <c r="S324" s="28"/>
      <c r="T324" s="28"/>
      <c r="U324" s="28"/>
      <c r="V324" s="28"/>
      <c r="W324" s="28"/>
      <c r="X324" s="28"/>
      <c r="Y324" s="28"/>
      <c r="Z324" s="28"/>
    </row>
    <row r="325" spans="1:26" ht="15" customHeight="1">
      <c r="A325" s="111">
        <v>315</v>
      </c>
      <c r="B325" s="48"/>
      <c r="C325" s="48"/>
      <c r="D325" s="35"/>
      <c r="E325" s="149"/>
      <c r="F325" s="156"/>
      <c r="G325" s="670"/>
      <c r="H325" s="88"/>
      <c r="I325" s="40"/>
      <c r="J325" s="40"/>
      <c r="K325" s="41"/>
      <c r="L325" s="42"/>
      <c r="M325" s="658"/>
      <c r="N325" s="659" t="str">
        <f t="shared" si="7"/>
        <v/>
      </c>
      <c r="O325" s="692">
        <f t="shared" si="8"/>
        <v>0</v>
      </c>
      <c r="P325" s="29"/>
      <c r="Q325" s="74"/>
      <c r="R325" s="28"/>
      <c r="S325" s="28"/>
      <c r="T325" s="28"/>
      <c r="U325" s="28"/>
      <c r="V325" s="28"/>
      <c r="W325" s="28"/>
      <c r="X325" s="28"/>
      <c r="Y325" s="28"/>
      <c r="Z325" s="28"/>
    </row>
    <row r="326" spans="1:26" ht="15" customHeight="1">
      <c r="A326" s="111">
        <v>316</v>
      </c>
      <c r="B326" s="48"/>
      <c r="C326" s="48"/>
      <c r="D326" s="35"/>
      <c r="E326" s="149"/>
      <c r="F326" s="156"/>
      <c r="G326" s="670"/>
      <c r="H326" s="88"/>
      <c r="I326" s="40"/>
      <c r="J326" s="40"/>
      <c r="K326" s="41"/>
      <c r="L326" s="42"/>
      <c r="M326" s="658"/>
      <c r="N326" s="659" t="str">
        <f t="shared" si="7"/>
        <v/>
      </c>
      <c r="O326" s="692">
        <f t="shared" si="8"/>
        <v>0</v>
      </c>
      <c r="P326" s="29"/>
      <c r="Q326" s="74"/>
      <c r="R326" s="28"/>
      <c r="S326" s="28"/>
      <c r="T326" s="28"/>
      <c r="U326" s="28"/>
      <c r="V326" s="28"/>
      <c r="W326" s="28"/>
      <c r="X326" s="28"/>
      <c r="Y326" s="28"/>
      <c r="Z326" s="28"/>
    </row>
    <row r="327" spans="1:26" ht="15" customHeight="1">
      <c r="A327" s="111">
        <v>317</v>
      </c>
      <c r="B327" s="48"/>
      <c r="C327" s="48"/>
      <c r="D327" s="35"/>
      <c r="E327" s="149"/>
      <c r="F327" s="156"/>
      <c r="G327" s="670"/>
      <c r="H327" s="88"/>
      <c r="I327" s="40"/>
      <c r="J327" s="40"/>
      <c r="K327" s="41"/>
      <c r="L327" s="42"/>
      <c r="M327" s="658"/>
      <c r="N327" s="659" t="str">
        <f t="shared" si="7"/>
        <v/>
      </c>
      <c r="O327" s="692">
        <f t="shared" si="8"/>
        <v>0</v>
      </c>
      <c r="P327" s="29"/>
      <c r="Q327" s="74"/>
      <c r="R327" s="28"/>
      <c r="S327" s="28"/>
      <c r="T327" s="28"/>
      <c r="U327" s="28"/>
      <c r="V327" s="28"/>
      <c r="W327" s="28"/>
      <c r="X327" s="28"/>
      <c r="Y327" s="28"/>
      <c r="Z327" s="28"/>
    </row>
    <row r="328" spans="1:26" ht="15" customHeight="1">
      <c r="A328" s="111">
        <v>318</v>
      </c>
      <c r="B328" s="48"/>
      <c r="C328" s="48"/>
      <c r="D328" s="35"/>
      <c r="E328" s="149"/>
      <c r="F328" s="156"/>
      <c r="G328" s="670"/>
      <c r="H328" s="88"/>
      <c r="I328" s="40"/>
      <c r="J328" s="40"/>
      <c r="K328" s="41"/>
      <c r="L328" s="42"/>
      <c r="M328" s="658"/>
      <c r="N328" s="659" t="str">
        <f t="shared" si="7"/>
        <v/>
      </c>
      <c r="O328" s="692">
        <f t="shared" si="8"/>
        <v>0</v>
      </c>
      <c r="P328" s="29"/>
      <c r="Q328" s="74"/>
      <c r="R328" s="28"/>
      <c r="S328" s="28"/>
      <c r="T328" s="28"/>
      <c r="U328" s="28"/>
      <c r="V328" s="28"/>
      <c r="W328" s="28"/>
      <c r="X328" s="28"/>
      <c r="Y328" s="28"/>
      <c r="Z328" s="28"/>
    </row>
    <row r="329" spans="1:26" ht="15" customHeight="1">
      <c r="A329" s="111">
        <v>319</v>
      </c>
      <c r="B329" s="48"/>
      <c r="C329" s="48"/>
      <c r="D329" s="35"/>
      <c r="E329" s="149"/>
      <c r="F329" s="156"/>
      <c r="G329" s="670"/>
      <c r="H329" s="88"/>
      <c r="I329" s="40"/>
      <c r="J329" s="40"/>
      <c r="K329" s="41"/>
      <c r="L329" s="42"/>
      <c r="M329" s="658"/>
      <c r="N329" s="659" t="str">
        <f t="shared" si="7"/>
        <v/>
      </c>
      <c r="O329" s="692">
        <f t="shared" si="8"/>
        <v>0</v>
      </c>
      <c r="P329" s="29"/>
      <c r="Q329" s="74"/>
      <c r="R329" s="28"/>
      <c r="S329" s="28"/>
      <c r="T329" s="28"/>
      <c r="U329" s="28"/>
      <c r="V329" s="28"/>
      <c r="W329" s="28"/>
      <c r="X329" s="28"/>
      <c r="Y329" s="28"/>
      <c r="Z329" s="28"/>
    </row>
    <row r="330" spans="1:26" ht="15" customHeight="1">
      <c r="A330" s="111">
        <v>320</v>
      </c>
      <c r="B330" s="48"/>
      <c r="C330" s="48"/>
      <c r="D330" s="35"/>
      <c r="E330" s="149"/>
      <c r="F330" s="156"/>
      <c r="G330" s="670"/>
      <c r="H330" s="88"/>
      <c r="I330" s="40"/>
      <c r="J330" s="40"/>
      <c r="K330" s="41"/>
      <c r="L330" s="42"/>
      <c r="M330" s="658"/>
      <c r="N330" s="659" t="str">
        <f t="shared" si="7"/>
        <v/>
      </c>
      <c r="O330" s="692">
        <f t="shared" si="8"/>
        <v>0</v>
      </c>
      <c r="P330" s="29"/>
      <c r="Q330" s="74"/>
      <c r="R330" s="28"/>
      <c r="S330" s="28"/>
      <c r="T330" s="28"/>
      <c r="U330" s="28"/>
      <c r="V330" s="28"/>
      <c r="W330" s="28"/>
      <c r="X330" s="28"/>
      <c r="Y330" s="28"/>
      <c r="Z330" s="28"/>
    </row>
    <row r="331" spans="1:26" ht="15" customHeight="1">
      <c r="A331" s="111">
        <v>321</v>
      </c>
      <c r="B331" s="48"/>
      <c r="C331" s="48"/>
      <c r="D331" s="35"/>
      <c r="E331" s="149"/>
      <c r="F331" s="156"/>
      <c r="G331" s="670"/>
      <c r="H331" s="88"/>
      <c r="I331" s="40"/>
      <c r="J331" s="40"/>
      <c r="K331" s="41"/>
      <c r="L331" s="42"/>
      <c r="M331" s="658"/>
      <c r="N331" s="659" t="str">
        <f t="shared" si="7"/>
        <v/>
      </c>
      <c r="O331" s="692">
        <f t="shared" si="8"/>
        <v>0</v>
      </c>
      <c r="P331" s="29"/>
      <c r="Q331" s="74"/>
      <c r="R331" s="28"/>
      <c r="S331" s="28"/>
      <c r="T331" s="28"/>
      <c r="U331" s="28"/>
      <c r="V331" s="28"/>
      <c r="W331" s="28"/>
      <c r="X331" s="28"/>
      <c r="Y331" s="28"/>
      <c r="Z331" s="28"/>
    </row>
    <row r="332" spans="1:26" ht="15" customHeight="1">
      <c r="A332" s="111">
        <v>322</v>
      </c>
      <c r="B332" s="48"/>
      <c r="C332" s="48"/>
      <c r="D332" s="35"/>
      <c r="E332" s="149"/>
      <c r="F332" s="156"/>
      <c r="G332" s="670"/>
      <c r="H332" s="88"/>
      <c r="I332" s="40"/>
      <c r="J332" s="40"/>
      <c r="K332" s="41"/>
      <c r="L332" s="42"/>
      <c r="M332" s="658"/>
      <c r="N332" s="659" t="str">
        <f t="shared" si="7"/>
        <v/>
      </c>
      <c r="O332" s="692">
        <f t="shared" si="8"/>
        <v>0</v>
      </c>
      <c r="P332" s="29"/>
      <c r="Q332" s="74"/>
      <c r="R332" s="28"/>
      <c r="S332" s="28"/>
      <c r="T332" s="28"/>
      <c r="U332" s="28"/>
      <c r="V332" s="28"/>
      <c r="W332" s="28"/>
      <c r="X332" s="28"/>
      <c r="Y332" s="28"/>
      <c r="Z332" s="28"/>
    </row>
    <row r="333" spans="1:26" ht="15" customHeight="1">
      <c r="A333" s="111">
        <v>323</v>
      </c>
      <c r="B333" s="48"/>
      <c r="C333" s="48"/>
      <c r="D333" s="35"/>
      <c r="E333" s="149"/>
      <c r="F333" s="156"/>
      <c r="G333" s="670"/>
      <c r="H333" s="88"/>
      <c r="I333" s="40"/>
      <c r="J333" s="40"/>
      <c r="K333" s="41"/>
      <c r="L333" s="42"/>
      <c r="M333" s="658"/>
      <c r="N333" s="659" t="str">
        <f t="shared" si="7"/>
        <v/>
      </c>
      <c r="O333" s="692">
        <f t="shared" si="8"/>
        <v>0</v>
      </c>
      <c r="P333" s="29"/>
      <c r="Q333" s="74"/>
      <c r="R333" s="28"/>
      <c r="S333" s="28"/>
      <c r="T333" s="28"/>
      <c r="U333" s="28"/>
      <c r="V333" s="28"/>
      <c r="W333" s="28"/>
      <c r="X333" s="28"/>
      <c r="Y333" s="28"/>
      <c r="Z333" s="28"/>
    </row>
    <row r="334" spans="1:26" ht="15" customHeight="1">
      <c r="A334" s="111">
        <v>324</v>
      </c>
      <c r="B334" s="48"/>
      <c r="C334" s="48"/>
      <c r="D334" s="35"/>
      <c r="E334" s="149"/>
      <c r="F334" s="156"/>
      <c r="G334" s="670"/>
      <c r="H334" s="88"/>
      <c r="I334" s="40"/>
      <c r="J334" s="40"/>
      <c r="K334" s="41"/>
      <c r="L334" s="42"/>
      <c r="M334" s="658"/>
      <c r="N334" s="659" t="str">
        <f t="shared" si="7"/>
        <v/>
      </c>
      <c r="O334" s="692">
        <f t="shared" si="8"/>
        <v>0</v>
      </c>
      <c r="P334" s="29"/>
      <c r="Q334" s="74"/>
      <c r="R334" s="28"/>
      <c r="S334" s="28"/>
      <c r="T334" s="28"/>
      <c r="U334" s="28"/>
      <c r="V334" s="28"/>
      <c r="W334" s="28"/>
      <c r="X334" s="28"/>
      <c r="Y334" s="28"/>
      <c r="Z334" s="28"/>
    </row>
    <row r="335" spans="1:26" ht="15" customHeight="1">
      <c r="A335" s="111">
        <v>325</v>
      </c>
      <c r="B335" s="48"/>
      <c r="C335" s="48"/>
      <c r="D335" s="35"/>
      <c r="E335" s="149"/>
      <c r="F335" s="156"/>
      <c r="G335" s="670"/>
      <c r="H335" s="88"/>
      <c r="I335" s="40"/>
      <c r="J335" s="40"/>
      <c r="K335" s="41"/>
      <c r="L335" s="42"/>
      <c r="M335" s="658"/>
      <c r="N335" s="659" t="str">
        <f t="shared" si="7"/>
        <v/>
      </c>
      <c r="O335" s="692">
        <f t="shared" si="8"/>
        <v>0</v>
      </c>
      <c r="P335" s="29"/>
      <c r="Q335" s="74"/>
      <c r="R335" s="28"/>
      <c r="S335" s="28"/>
      <c r="T335" s="28"/>
      <c r="U335" s="28"/>
      <c r="V335" s="28"/>
      <c r="W335" s="28"/>
      <c r="X335" s="28"/>
      <c r="Y335" s="28"/>
      <c r="Z335" s="28"/>
    </row>
    <row r="336" spans="1:26" ht="15" customHeight="1">
      <c r="A336" s="111">
        <v>326</v>
      </c>
      <c r="B336" s="48"/>
      <c r="C336" s="48"/>
      <c r="D336" s="35"/>
      <c r="E336" s="149"/>
      <c r="F336" s="156"/>
      <c r="G336" s="670"/>
      <c r="H336" s="88"/>
      <c r="I336" s="40"/>
      <c r="J336" s="40"/>
      <c r="K336" s="41"/>
      <c r="L336" s="42"/>
      <c r="M336" s="658"/>
      <c r="N336" s="659" t="str">
        <f t="shared" si="7"/>
        <v/>
      </c>
      <c r="O336" s="692">
        <f t="shared" si="8"/>
        <v>0</v>
      </c>
      <c r="P336" s="29"/>
      <c r="Q336" s="74"/>
      <c r="R336" s="28"/>
      <c r="S336" s="28"/>
      <c r="T336" s="28"/>
      <c r="U336" s="28"/>
      <c r="V336" s="28"/>
      <c r="W336" s="28"/>
      <c r="X336" s="28"/>
      <c r="Y336" s="28"/>
      <c r="Z336" s="28"/>
    </row>
    <row r="337" spans="1:26" ht="15" customHeight="1">
      <c r="A337" s="111">
        <v>327</v>
      </c>
      <c r="B337" s="48"/>
      <c r="C337" s="48"/>
      <c r="D337" s="35"/>
      <c r="E337" s="149"/>
      <c r="F337" s="156"/>
      <c r="G337" s="670"/>
      <c r="H337" s="88"/>
      <c r="I337" s="40"/>
      <c r="J337" s="40"/>
      <c r="K337" s="41"/>
      <c r="L337" s="42"/>
      <c r="M337" s="658"/>
      <c r="N337" s="659" t="str">
        <f t="shared" si="7"/>
        <v/>
      </c>
      <c r="O337" s="692">
        <f t="shared" si="8"/>
        <v>0</v>
      </c>
      <c r="P337" s="29"/>
      <c r="Q337" s="74"/>
      <c r="R337" s="28"/>
      <c r="S337" s="28"/>
      <c r="T337" s="28"/>
      <c r="U337" s="28"/>
      <c r="V337" s="28"/>
      <c r="W337" s="28"/>
      <c r="X337" s="28"/>
      <c r="Y337" s="28"/>
      <c r="Z337" s="28"/>
    </row>
    <row r="338" spans="1:26" ht="15" customHeight="1">
      <c r="A338" s="111">
        <v>328</v>
      </c>
      <c r="B338" s="48"/>
      <c r="C338" s="48"/>
      <c r="D338" s="35"/>
      <c r="E338" s="149"/>
      <c r="F338" s="156"/>
      <c r="G338" s="670"/>
      <c r="H338" s="88"/>
      <c r="I338" s="40"/>
      <c r="J338" s="40"/>
      <c r="K338" s="41"/>
      <c r="L338" s="42"/>
      <c r="M338" s="658"/>
      <c r="N338" s="659" t="str">
        <f t="shared" si="7"/>
        <v/>
      </c>
      <c r="O338" s="692">
        <f t="shared" si="8"/>
        <v>0</v>
      </c>
      <c r="P338" s="29"/>
      <c r="Q338" s="74"/>
      <c r="R338" s="28"/>
      <c r="S338" s="28"/>
      <c r="T338" s="28"/>
      <c r="U338" s="28"/>
      <c r="V338" s="28"/>
      <c r="W338" s="28"/>
      <c r="X338" s="28"/>
      <c r="Y338" s="28"/>
      <c r="Z338" s="28"/>
    </row>
    <row r="339" spans="1:26" ht="15" customHeight="1">
      <c r="A339" s="111">
        <v>329</v>
      </c>
      <c r="B339" s="48"/>
      <c r="C339" s="48"/>
      <c r="D339" s="35"/>
      <c r="E339" s="149"/>
      <c r="F339" s="156"/>
      <c r="G339" s="670"/>
      <c r="H339" s="88"/>
      <c r="I339" s="40"/>
      <c r="J339" s="40"/>
      <c r="K339" s="41"/>
      <c r="L339" s="42"/>
      <c r="M339" s="658"/>
      <c r="N339" s="659" t="str">
        <f t="shared" si="7"/>
        <v/>
      </c>
      <c r="O339" s="692">
        <f t="shared" si="8"/>
        <v>0</v>
      </c>
      <c r="P339" s="29"/>
      <c r="Q339" s="74"/>
      <c r="R339" s="28"/>
      <c r="S339" s="28"/>
      <c r="T339" s="28"/>
      <c r="U339" s="28"/>
      <c r="V339" s="28"/>
      <c r="W339" s="28"/>
      <c r="X339" s="28"/>
      <c r="Y339" s="28"/>
      <c r="Z339" s="28"/>
    </row>
    <row r="340" spans="1:26" ht="15" customHeight="1">
      <c r="A340" s="111">
        <v>330</v>
      </c>
      <c r="B340" s="48"/>
      <c r="C340" s="48"/>
      <c r="D340" s="35"/>
      <c r="E340" s="149"/>
      <c r="F340" s="156"/>
      <c r="G340" s="670"/>
      <c r="H340" s="88"/>
      <c r="I340" s="40"/>
      <c r="J340" s="40"/>
      <c r="K340" s="41"/>
      <c r="L340" s="42"/>
      <c r="M340" s="658"/>
      <c r="N340" s="659" t="str">
        <f t="shared" si="7"/>
        <v/>
      </c>
      <c r="O340" s="692">
        <f t="shared" si="8"/>
        <v>0</v>
      </c>
      <c r="P340" s="29"/>
      <c r="Q340" s="74"/>
      <c r="R340" s="28"/>
      <c r="S340" s="28"/>
      <c r="T340" s="28"/>
      <c r="U340" s="28"/>
      <c r="V340" s="28"/>
      <c r="W340" s="28"/>
      <c r="X340" s="28"/>
      <c r="Y340" s="28"/>
      <c r="Z340" s="28"/>
    </row>
    <row r="341" spans="1:26" ht="15" customHeight="1">
      <c r="A341" s="111">
        <v>331</v>
      </c>
      <c r="B341" s="48"/>
      <c r="C341" s="48"/>
      <c r="D341" s="35"/>
      <c r="E341" s="149"/>
      <c r="F341" s="156"/>
      <c r="G341" s="670"/>
      <c r="H341" s="88"/>
      <c r="I341" s="40"/>
      <c r="J341" s="40"/>
      <c r="K341" s="41"/>
      <c r="L341" s="42"/>
      <c r="M341" s="658"/>
      <c r="N341" s="659" t="str">
        <f t="shared" si="7"/>
        <v/>
      </c>
      <c r="O341" s="692">
        <f t="shared" si="8"/>
        <v>0</v>
      </c>
      <c r="P341" s="29"/>
      <c r="Q341" s="74"/>
      <c r="R341" s="28"/>
      <c r="S341" s="28"/>
      <c r="T341" s="28"/>
      <c r="U341" s="28"/>
      <c r="V341" s="28"/>
      <c r="W341" s="28"/>
      <c r="X341" s="28"/>
      <c r="Y341" s="28"/>
      <c r="Z341" s="28"/>
    </row>
    <row r="342" spans="1:26" ht="15" customHeight="1">
      <c r="A342" s="111">
        <v>332</v>
      </c>
      <c r="B342" s="48"/>
      <c r="C342" s="48"/>
      <c r="D342" s="35"/>
      <c r="E342" s="149"/>
      <c r="F342" s="156"/>
      <c r="G342" s="670"/>
      <c r="H342" s="88"/>
      <c r="I342" s="40"/>
      <c r="J342" s="40"/>
      <c r="K342" s="41"/>
      <c r="L342" s="42"/>
      <c r="M342" s="658"/>
      <c r="N342" s="659" t="str">
        <f t="shared" si="7"/>
        <v/>
      </c>
      <c r="O342" s="692">
        <f t="shared" si="8"/>
        <v>0</v>
      </c>
      <c r="P342" s="29"/>
      <c r="Q342" s="74"/>
      <c r="R342" s="28"/>
      <c r="S342" s="28"/>
      <c r="T342" s="28"/>
      <c r="U342" s="28"/>
      <c r="V342" s="28"/>
      <c r="W342" s="28"/>
      <c r="X342" s="28"/>
      <c r="Y342" s="28"/>
      <c r="Z342" s="28"/>
    </row>
    <row r="343" spans="1:26" ht="15" customHeight="1">
      <c r="A343" s="111">
        <v>333</v>
      </c>
      <c r="B343" s="48"/>
      <c r="C343" s="48"/>
      <c r="D343" s="35"/>
      <c r="E343" s="149"/>
      <c r="F343" s="156"/>
      <c r="G343" s="670"/>
      <c r="H343" s="88"/>
      <c r="I343" s="40"/>
      <c r="J343" s="40"/>
      <c r="K343" s="41"/>
      <c r="L343" s="42"/>
      <c r="M343" s="658"/>
      <c r="N343" s="659" t="str">
        <f t="shared" si="7"/>
        <v/>
      </c>
      <c r="O343" s="692">
        <f t="shared" si="8"/>
        <v>0</v>
      </c>
      <c r="P343" s="29"/>
      <c r="Q343" s="74"/>
      <c r="R343" s="28"/>
      <c r="S343" s="28"/>
      <c r="T343" s="28"/>
      <c r="U343" s="28"/>
      <c r="V343" s="28"/>
      <c r="W343" s="28"/>
      <c r="X343" s="28"/>
      <c r="Y343" s="28"/>
      <c r="Z343" s="28"/>
    </row>
    <row r="344" spans="1:26" ht="15" customHeight="1">
      <c r="A344" s="111">
        <v>334</v>
      </c>
      <c r="B344" s="48"/>
      <c r="C344" s="48"/>
      <c r="D344" s="35"/>
      <c r="E344" s="149"/>
      <c r="F344" s="156"/>
      <c r="G344" s="670"/>
      <c r="H344" s="88"/>
      <c r="I344" s="40"/>
      <c r="J344" s="40"/>
      <c r="K344" s="41"/>
      <c r="L344" s="42"/>
      <c r="M344" s="658"/>
      <c r="N344" s="659" t="str">
        <f t="shared" si="7"/>
        <v/>
      </c>
      <c r="O344" s="692">
        <f t="shared" si="8"/>
        <v>0</v>
      </c>
      <c r="P344" s="29"/>
      <c r="Q344" s="74"/>
      <c r="R344" s="28"/>
      <c r="S344" s="28"/>
      <c r="T344" s="28"/>
      <c r="U344" s="28"/>
      <c r="V344" s="28"/>
      <c r="W344" s="28"/>
      <c r="X344" s="28"/>
      <c r="Y344" s="28"/>
      <c r="Z344" s="28"/>
    </row>
    <row r="345" spans="1:26" ht="15" customHeight="1">
      <c r="A345" s="111">
        <v>335</v>
      </c>
      <c r="B345" s="48"/>
      <c r="C345" s="48"/>
      <c r="D345" s="35"/>
      <c r="E345" s="149"/>
      <c r="F345" s="156"/>
      <c r="G345" s="670"/>
      <c r="H345" s="88"/>
      <c r="I345" s="40"/>
      <c r="J345" s="40"/>
      <c r="K345" s="41"/>
      <c r="L345" s="42"/>
      <c r="M345" s="658"/>
      <c r="N345" s="659" t="str">
        <f t="shared" si="7"/>
        <v/>
      </c>
      <c r="O345" s="692">
        <f t="shared" si="8"/>
        <v>0</v>
      </c>
      <c r="P345" s="29"/>
      <c r="Q345" s="74"/>
      <c r="R345" s="28"/>
      <c r="S345" s="28"/>
      <c r="T345" s="28"/>
      <c r="U345" s="28"/>
      <c r="V345" s="28"/>
      <c r="W345" s="28"/>
      <c r="X345" s="28"/>
      <c r="Y345" s="28"/>
      <c r="Z345" s="28"/>
    </row>
    <row r="346" spans="1:26" ht="15" customHeight="1">
      <c r="A346" s="111">
        <v>336</v>
      </c>
      <c r="B346" s="48"/>
      <c r="C346" s="48"/>
      <c r="D346" s="35"/>
      <c r="E346" s="149"/>
      <c r="F346" s="156"/>
      <c r="G346" s="670"/>
      <c r="H346" s="88"/>
      <c r="I346" s="40"/>
      <c r="J346" s="40"/>
      <c r="K346" s="41"/>
      <c r="L346" s="42"/>
      <c r="M346" s="658"/>
      <c r="N346" s="659" t="str">
        <f t="shared" si="7"/>
        <v/>
      </c>
      <c r="O346" s="692">
        <f t="shared" si="8"/>
        <v>0</v>
      </c>
      <c r="P346" s="29"/>
      <c r="Q346" s="74"/>
      <c r="R346" s="28"/>
      <c r="S346" s="28"/>
      <c r="T346" s="28"/>
      <c r="U346" s="28"/>
      <c r="V346" s="28"/>
      <c r="W346" s="28"/>
      <c r="X346" s="28"/>
      <c r="Y346" s="28"/>
      <c r="Z346" s="28"/>
    </row>
    <row r="347" spans="1:26" ht="15" customHeight="1">
      <c r="A347" s="111">
        <v>337</v>
      </c>
      <c r="B347" s="48"/>
      <c r="C347" s="48"/>
      <c r="D347" s="35"/>
      <c r="E347" s="149"/>
      <c r="F347" s="156"/>
      <c r="G347" s="670"/>
      <c r="H347" s="88"/>
      <c r="I347" s="40"/>
      <c r="J347" s="40"/>
      <c r="K347" s="41"/>
      <c r="L347" s="42"/>
      <c r="M347" s="658"/>
      <c r="N347" s="659" t="str">
        <f t="shared" si="7"/>
        <v/>
      </c>
      <c r="O347" s="692">
        <f t="shared" si="8"/>
        <v>0</v>
      </c>
      <c r="P347" s="29"/>
      <c r="Q347" s="74"/>
      <c r="R347" s="28"/>
      <c r="S347" s="28"/>
      <c r="T347" s="28"/>
      <c r="U347" s="28"/>
      <c r="V347" s="28"/>
      <c r="W347" s="28"/>
      <c r="X347" s="28"/>
      <c r="Y347" s="28"/>
      <c r="Z347" s="28"/>
    </row>
    <row r="348" spans="1:26" ht="15" customHeight="1">
      <c r="A348" s="111">
        <v>338</v>
      </c>
      <c r="B348" s="48"/>
      <c r="C348" s="48"/>
      <c r="D348" s="35"/>
      <c r="E348" s="149"/>
      <c r="F348" s="156"/>
      <c r="G348" s="670"/>
      <c r="H348" s="88"/>
      <c r="I348" s="40"/>
      <c r="J348" s="40"/>
      <c r="K348" s="41"/>
      <c r="L348" s="42"/>
      <c r="M348" s="658"/>
      <c r="N348" s="659" t="str">
        <f t="shared" si="7"/>
        <v/>
      </c>
      <c r="O348" s="692">
        <f t="shared" si="8"/>
        <v>0</v>
      </c>
      <c r="P348" s="29"/>
      <c r="Q348" s="74"/>
      <c r="R348" s="28"/>
      <c r="S348" s="28"/>
      <c r="T348" s="28"/>
      <c r="U348" s="28"/>
      <c r="V348" s="28"/>
      <c r="W348" s="28"/>
      <c r="X348" s="28"/>
      <c r="Y348" s="28"/>
      <c r="Z348" s="28"/>
    </row>
    <row r="349" spans="1:26" ht="15" customHeight="1">
      <c r="A349" s="111">
        <v>339</v>
      </c>
      <c r="B349" s="48"/>
      <c r="C349" s="48"/>
      <c r="D349" s="35"/>
      <c r="E349" s="149"/>
      <c r="F349" s="156"/>
      <c r="G349" s="670"/>
      <c r="H349" s="88"/>
      <c r="I349" s="40"/>
      <c r="J349" s="40"/>
      <c r="K349" s="41"/>
      <c r="L349" s="42"/>
      <c r="M349" s="658"/>
      <c r="N349" s="659" t="str">
        <f t="shared" si="7"/>
        <v/>
      </c>
      <c r="O349" s="692">
        <f t="shared" si="8"/>
        <v>0</v>
      </c>
      <c r="P349" s="29"/>
      <c r="Q349" s="74"/>
      <c r="R349" s="28"/>
      <c r="S349" s="28"/>
      <c r="T349" s="28"/>
      <c r="U349" s="28"/>
      <c r="V349" s="28"/>
      <c r="W349" s="28"/>
      <c r="X349" s="28"/>
      <c r="Y349" s="28"/>
      <c r="Z349" s="28"/>
    </row>
    <row r="350" spans="1:26" ht="15" customHeight="1">
      <c r="A350" s="111">
        <v>340</v>
      </c>
      <c r="B350" s="48"/>
      <c r="C350" s="48"/>
      <c r="D350" s="35"/>
      <c r="E350" s="149"/>
      <c r="F350" s="156"/>
      <c r="G350" s="670"/>
      <c r="H350" s="88"/>
      <c r="I350" s="40"/>
      <c r="J350" s="40"/>
      <c r="K350" s="41"/>
      <c r="L350" s="42"/>
      <c r="M350" s="658"/>
      <c r="N350" s="659" t="str">
        <f t="shared" si="7"/>
        <v/>
      </c>
      <c r="O350" s="692">
        <f t="shared" si="8"/>
        <v>0</v>
      </c>
      <c r="P350" s="29"/>
      <c r="Q350" s="74"/>
      <c r="R350" s="28"/>
      <c r="S350" s="28"/>
      <c r="T350" s="28"/>
      <c r="U350" s="28"/>
      <c r="V350" s="28"/>
      <c r="W350" s="28"/>
      <c r="X350" s="28"/>
      <c r="Y350" s="28"/>
      <c r="Z350" s="28"/>
    </row>
    <row r="351" spans="1:26" ht="15" customHeight="1">
      <c r="A351" s="111">
        <v>341</v>
      </c>
      <c r="B351" s="48"/>
      <c r="C351" s="48"/>
      <c r="D351" s="35"/>
      <c r="E351" s="149"/>
      <c r="F351" s="156"/>
      <c r="G351" s="670"/>
      <c r="H351" s="88"/>
      <c r="I351" s="40"/>
      <c r="J351" s="40"/>
      <c r="K351" s="41"/>
      <c r="L351" s="42"/>
      <c r="M351" s="658"/>
      <c r="N351" s="659" t="str">
        <f t="shared" si="7"/>
        <v/>
      </c>
      <c r="O351" s="692">
        <f t="shared" si="8"/>
        <v>0</v>
      </c>
      <c r="P351" s="29"/>
      <c r="Q351" s="74"/>
      <c r="R351" s="28"/>
      <c r="S351" s="28"/>
      <c r="T351" s="28"/>
      <c r="U351" s="28"/>
      <c r="V351" s="28"/>
      <c r="W351" s="28"/>
      <c r="X351" s="28"/>
      <c r="Y351" s="28"/>
      <c r="Z351" s="28"/>
    </row>
    <row r="352" spans="1:26" ht="15" customHeight="1">
      <c r="A352" s="111">
        <v>342</v>
      </c>
      <c r="B352" s="48"/>
      <c r="C352" s="48"/>
      <c r="D352" s="35"/>
      <c r="E352" s="149"/>
      <c r="F352" s="156"/>
      <c r="G352" s="670"/>
      <c r="H352" s="88"/>
      <c r="I352" s="40"/>
      <c r="J352" s="40"/>
      <c r="K352" s="41"/>
      <c r="L352" s="42"/>
      <c r="M352" s="658"/>
      <c r="N352" s="659" t="str">
        <f t="shared" si="7"/>
        <v/>
      </c>
      <c r="O352" s="692">
        <f t="shared" si="8"/>
        <v>0</v>
      </c>
      <c r="P352" s="29"/>
      <c r="Q352" s="74"/>
      <c r="R352" s="28"/>
      <c r="S352" s="28"/>
      <c r="T352" s="28"/>
      <c r="U352" s="28"/>
      <c r="V352" s="28"/>
      <c r="W352" s="28"/>
      <c r="X352" s="28"/>
      <c r="Y352" s="28"/>
      <c r="Z352" s="28"/>
    </row>
    <row r="353" spans="1:26" ht="15" customHeight="1">
      <c r="A353" s="111">
        <v>343</v>
      </c>
      <c r="B353" s="48"/>
      <c r="C353" s="48"/>
      <c r="D353" s="35"/>
      <c r="E353" s="149"/>
      <c r="F353" s="156"/>
      <c r="G353" s="670"/>
      <c r="H353" s="88"/>
      <c r="I353" s="40"/>
      <c r="J353" s="40"/>
      <c r="K353" s="41"/>
      <c r="L353" s="42"/>
      <c r="M353" s="658"/>
      <c r="N353" s="659" t="str">
        <f t="shared" si="7"/>
        <v/>
      </c>
      <c r="O353" s="692">
        <f t="shared" si="8"/>
        <v>0</v>
      </c>
      <c r="P353" s="29"/>
      <c r="Q353" s="74"/>
      <c r="R353" s="28"/>
      <c r="S353" s="28"/>
      <c r="T353" s="28"/>
      <c r="U353" s="28"/>
      <c r="V353" s="28"/>
      <c r="W353" s="28"/>
      <c r="X353" s="28"/>
      <c r="Y353" s="28"/>
      <c r="Z353" s="28"/>
    </row>
    <row r="354" spans="1:26" ht="15" customHeight="1">
      <c r="A354" s="111">
        <v>344</v>
      </c>
      <c r="B354" s="48"/>
      <c r="C354" s="48"/>
      <c r="D354" s="35"/>
      <c r="E354" s="149"/>
      <c r="F354" s="156"/>
      <c r="G354" s="670"/>
      <c r="H354" s="88"/>
      <c r="I354" s="40"/>
      <c r="J354" s="40"/>
      <c r="K354" s="41"/>
      <c r="L354" s="42"/>
      <c r="M354" s="658"/>
      <c r="N354" s="659" t="str">
        <f t="shared" si="7"/>
        <v/>
      </c>
      <c r="O354" s="692">
        <f t="shared" si="8"/>
        <v>0</v>
      </c>
      <c r="P354" s="29"/>
      <c r="Q354" s="74"/>
      <c r="R354" s="28"/>
      <c r="S354" s="28"/>
      <c r="T354" s="28"/>
      <c r="U354" s="28"/>
      <c r="V354" s="28"/>
      <c r="W354" s="28"/>
      <c r="X354" s="28"/>
      <c r="Y354" s="28"/>
      <c r="Z354" s="28"/>
    </row>
    <row r="355" spans="1:26" ht="15" customHeight="1">
      <c r="A355" s="111">
        <v>345</v>
      </c>
      <c r="B355" s="48"/>
      <c r="C355" s="48"/>
      <c r="D355" s="35"/>
      <c r="E355" s="149"/>
      <c r="F355" s="156"/>
      <c r="G355" s="670"/>
      <c r="H355" s="88"/>
      <c r="I355" s="40"/>
      <c r="J355" s="40"/>
      <c r="K355" s="41"/>
      <c r="L355" s="42"/>
      <c r="M355" s="658"/>
      <c r="N355" s="659" t="str">
        <f t="shared" si="7"/>
        <v/>
      </c>
      <c r="O355" s="692">
        <f t="shared" si="8"/>
        <v>0</v>
      </c>
      <c r="P355" s="29"/>
      <c r="Q355" s="74"/>
      <c r="R355" s="28"/>
      <c r="S355" s="28"/>
      <c r="T355" s="28"/>
      <c r="U355" s="28"/>
      <c r="V355" s="28"/>
      <c r="W355" s="28"/>
      <c r="X355" s="28"/>
      <c r="Y355" s="28"/>
      <c r="Z355" s="28"/>
    </row>
    <row r="356" spans="1:26" ht="15" customHeight="1">
      <c r="A356" s="111">
        <v>346</v>
      </c>
      <c r="B356" s="48"/>
      <c r="C356" s="48"/>
      <c r="D356" s="35"/>
      <c r="E356" s="149"/>
      <c r="F356" s="156"/>
      <c r="G356" s="670"/>
      <c r="H356" s="88"/>
      <c r="I356" s="40"/>
      <c r="J356" s="40"/>
      <c r="K356" s="41"/>
      <c r="L356" s="42"/>
      <c r="M356" s="658"/>
      <c r="N356" s="659" t="str">
        <f t="shared" si="7"/>
        <v/>
      </c>
      <c r="O356" s="692">
        <f t="shared" si="8"/>
        <v>0</v>
      </c>
      <c r="P356" s="29"/>
      <c r="Q356" s="74"/>
      <c r="R356" s="28"/>
      <c r="S356" s="28"/>
      <c r="T356" s="28"/>
      <c r="U356" s="28"/>
      <c r="V356" s="28"/>
      <c r="W356" s="28"/>
      <c r="X356" s="28"/>
      <c r="Y356" s="28"/>
      <c r="Z356" s="28"/>
    </row>
    <row r="357" spans="1:26" ht="15" customHeight="1">
      <c r="A357" s="111">
        <v>347</v>
      </c>
      <c r="B357" s="48"/>
      <c r="C357" s="48"/>
      <c r="D357" s="35"/>
      <c r="E357" s="149"/>
      <c r="F357" s="156"/>
      <c r="G357" s="670"/>
      <c r="H357" s="88"/>
      <c r="I357" s="40"/>
      <c r="J357" s="40"/>
      <c r="K357" s="41"/>
      <c r="L357" s="42"/>
      <c r="M357" s="658"/>
      <c r="N357" s="659" t="str">
        <f t="shared" si="7"/>
        <v/>
      </c>
      <c r="O357" s="692">
        <f t="shared" si="8"/>
        <v>0</v>
      </c>
      <c r="P357" s="29"/>
      <c r="Q357" s="74"/>
      <c r="R357" s="28"/>
      <c r="S357" s="28"/>
      <c r="T357" s="28"/>
      <c r="U357" s="28"/>
      <c r="V357" s="28"/>
      <c r="W357" s="28"/>
      <c r="X357" s="28"/>
      <c r="Y357" s="28"/>
      <c r="Z357" s="28"/>
    </row>
    <row r="358" spans="1:26" ht="15" customHeight="1">
      <c r="A358" s="111">
        <v>348</v>
      </c>
      <c r="B358" s="48"/>
      <c r="C358" s="48"/>
      <c r="D358" s="35"/>
      <c r="E358" s="149"/>
      <c r="F358" s="156"/>
      <c r="G358" s="670"/>
      <c r="H358" s="88"/>
      <c r="I358" s="40"/>
      <c r="J358" s="40"/>
      <c r="K358" s="41"/>
      <c r="L358" s="42"/>
      <c r="M358" s="658"/>
      <c r="N358" s="659" t="str">
        <f t="shared" si="7"/>
        <v/>
      </c>
      <c r="O358" s="692">
        <f t="shared" si="8"/>
        <v>0</v>
      </c>
      <c r="P358" s="29"/>
      <c r="Q358" s="74"/>
      <c r="R358" s="28"/>
      <c r="S358" s="28"/>
      <c r="T358" s="28"/>
      <c r="U358" s="28"/>
      <c r="V358" s="28"/>
      <c r="W358" s="28"/>
      <c r="X358" s="28"/>
      <c r="Y358" s="28"/>
      <c r="Z358" s="28"/>
    </row>
    <row r="359" spans="1:26" ht="15" customHeight="1">
      <c r="A359" s="111">
        <v>349</v>
      </c>
      <c r="B359" s="48"/>
      <c r="C359" s="48"/>
      <c r="D359" s="35"/>
      <c r="E359" s="149"/>
      <c r="F359" s="156"/>
      <c r="G359" s="670"/>
      <c r="H359" s="88"/>
      <c r="I359" s="40"/>
      <c r="J359" s="40"/>
      <c r="K359" s="41"/>
      <c r="L359" s="42"/>
      <c r="M359" s="658"/>
      <c r="N359" s="659" t="str">
        <f t="shared" si="7"/>
        <v/>
      </c>
      <c r="O359" s="692">
        <f t="shared" si="8"/>
        <v>0</v>
      </c>
      <c r="P359" s="29"/>
      <c r="Q359" s="74"/>
      <c r="R359" s="28"/>
      <c r="S359" s="28"/>
      <c r="T359" s="28"/>
      <c r="U359" s="28"/>
      <c r="V359" s="28"/>
      <c r="W359" s="28"/>
      <c r="X359" s="28"/>
      <c r="Y359" s="28"/>
      <c r="Z359" s="28"/>
    </row>
    <row r="360" spans="1:26" ht="15" customHeight="1">
      <c r="A360" s="111">
        <v>350</v>
      </c>
      <c r="B360" s="48"/>
      <c r="C360" s="48"/>
      <c r="D360" s="35"/>
      <c r="E360" s="149"/>
      <c r="F360" s="156"/>
      <c r="G360" s="670"/>
      <c r="H360" s="88"/>
      <c r="I360" s="40"/>
      <c r="J360" s="40"/>
      <c r="K360" s="41"/>
      <c r="L360" s="42"/>
      <c r="M360" s="658"/>
      <c r="N360" s="659" t="str">
        <f t="shared" si="7"/>
        <v/>
      </c>
      <c r="O360" s="692">
        <f t="shared" si="8"/>
        <v>0</v>
      </c>
      <c r="P360" s="29"/>
      <c r="Q360" s="74"/>
      <c r="R360" s="28"/>
      <c r="S360" s="28"/>
      <c r="T360" s="28"/>
      <c r="U360" s="28"/>
      <c r="V360" s="28"/>
      <c r="W360" s="28"/>
      <c r="X360" s="28"/>
      <c r="Y360" s="28"/>
      <c r="Z360" s="28"/>
    </row>
    <row r="361" spans="1:26" ht="15" customHeight="1">
      <c r="A361" s="111">
        <v>351</v>
      </c>
      <c r="B361" s="48"/>
      <c r="C361" s="48"/>
      <c r="D361" s="35"/>
      <c r="E361" s="149"/>
      <c r="F361" s="156"/>
      <c r="G361" s="670"/>
      <c r="H361" s="88"/>
      <c r="I361" s="40"/>
      <c r="J361" s="40"/>
      <c r="K361" s="41"/>
      <c r="L361" s="42"/>
      <c r="M361" s="658"/>
      <c r="N361" s="659" t="str">
        <f t="shared" si="7"/>
        <v/>
      </c>
      <c r="O361" s="692">
        <f t="shared" si="8"/>
        <v>0</v>
      </c>
      <c r="P361" s="29"/>
      <c r="Q361" s="74"/>
      <c r="R361" s="28"/>
      <c r="S361" s="28"/>
      <c r="T361" s="28"/>
      <c r="U361" s="28"/>
      <c r="V361" s="28"/>
      <c r="W361" s="28"/>
      <c r="X361" s="28"/>
      <c r="Y361" s="28"/>
      <c r="Z361" s="28"/>
    </row>
    <row r="362" spans="1:26" ht="15" customHeight="1">
      <c r="A362" s="111">
        <v>352</v>
      </c>
      <c r="B362" s="48"/>
      <c r="C362" s="48"/>
      <c r="D362" s="35"/>
      <c r="E362" s="149"/>
      <c r="F362" s="156"/>
      <c r="G362" s="670"/>
      <c r="H362" s="88"/>
      <c r="I362" s="40"/>
      <c r="J362" s="40"/>
      <c r="K362" s="41"/>
      <c r="L362" s="42"/>
      <c r="M362" s="658"/>
      <c r="N362" s="659" t="str">
        <f t="shared" si="7"/>
        <v/>
      </c>
      <c r="O362" s="692">
        <f t="shared" si="8"/>
        <v>0</v>
      </c>
      <c r="P362" s="29"/>
      <c r="Q362" s="74"/>
      <c r="R362" s="28"/>
      <c r="S362" s="28"/>
      <c r="T362" s="28"/>
      <c r="U362" s="28"/>
      <c r="V362" s="28"/>
      <c r="W362" s="28"/>
      <c r="X362" s="28"/>
      <c r="Y362" s="28"/>
      <c r="Z362" s="28"/>
    </row>
    <row r="363" spans="1:26" ht="15" customHeight="1">
      <c r="A363" s="111">
        <v>353</v>
      </c>
      <c r="B363" s="48"/>
      <c r="C363" s="48"/>
      <c r="D363" s="35"/>
      <c r="E363" s="149"/>
      <c r="F363" s="156"/>
      <c r="G363" s="670"/>
      <c r="H363" s="88"/>
      <c r="I363" s="40"/>
      <c r="J363" s="40"/>
      <c r="K363" s="41"/>
      <c r="L363" s="42"/>
      <c r="M363" s="658"/>
      <c r="N363" s="659" t="str">
        <f t="shared" si="7"/>
        <v/>
      </c>
      <c r="O363" s="692">
        <f t="shared" si="8"/>
        <v>0</v>
      </c>
      <c r="P363" s="29"/>
      <c r="Q363" s="74"/>
      <c r="R363" s="28"/>
      <c r="S363" s="28"/>
      <c r="T363" s="28"/>
      <c r="U363" s="28"/>
      <c r="V363" s="28"/>
      <c r="W363" s="28"/>
      <c r="X363" s="28"/>
      <c r="Y363" s="28"/>
      <c r="Z363" s="28"/>
    </row>
    <row r="364" spans="1:26" ht="15" customHeight="1">
      <c r="A364" s="111">
        <v>354</v>
      </c>
      <c r="B364" s="48"/>
      <c r="C364" s="48"/>
      <c r="D364" s="35"/>
      <c r="E364" s="149"/>
      <c r="F364" s="156"/>
      <c r="G364" s="670"/>
      <c r="H364" s="88"/>
      <c r="I364" s="40"/>
      <c r="J364" s="40"/>
      <c r="K364" s="41"/>
      <c r="L364" s="42"/>
      <c r="M364" s="658"/>
      <c r="N364" s="659" t="str">
        <f t="shared" si="7"/>
        <v/>
      </c>
      <c r="O364" s="692">
        <f t="shared" si="8"/>
        <v>0</v>
      </c>
      <c r="P364" s="29"/>
      <c r="Q364" s="74"/>
      <c r="R364" s="28"/>
      <c r="S364" s="28"/>
      <c r="T364" s="28"/>
      <c r="U364" s="28"/>
      <c r="V364" s="28"/>
      <c r="W364" s="28"/>
      <c r="X364" s="28"/>
      <c r="Y364" s="28"/>
      <c r="Z364" s="28"/>
    </row>
    <row r="365" spans="1:26" ht="15" customHeight="1">
      <c r="A365" s="111">
        <v>355</v>
      </c>
      <c r="B365" s="48"/>
      <c r="C365" s="48"/>
      <c r="D365" s="35"/>
      <c r="E365" s="149"/>
      <c r="F365" s="156"/>
      <c r="G365" s="670"/>
      <c r="H365" s="88"/>
      <c r="I365" s="40"/>
      <c r="J365" s="40"/>
      <c r="K365" s="41"/>
      <c r="L365" s="42"/>
      <c r="M365" s="658"/>
      <c r="N365" s="659" t="str">
        <f t="shared" si="7"/>
        <v/>
      </c>
      <c r="O365" s="692">
        <f t="shared" si="8"/>
        <v>0</v>
      </c>
      <c r="P365" s="29"/>
      <c r="Q365" s="74"/>
      <c r="R365" s="28"/>
      <c r="S365" s="28"/>
      <c r="T365" s="28"/>
      <c r="U365" s="28"/>
      <c r="V365" s="28"/>
      <c r="W365" s="28"/>
      <c r="X365" s="28"/>
      <c r="Y365" s="28"/>
      <c r="Z365" s="28"/>
    </row>
    <row r="366" spans="1:26" ht="15" customHeight="1">
      <c r="A366" s="111">
        <v>356</v>
      </c>
      <c r="B366" s="48"/>
      <c r="C366" s="48"/>
      <c r="D366" s="35"/>
      <c r="E366" s="149"/>
      <c r="F366" s="156"/>
      <c r="G366" s="670"/>
      <c r="H366" s="88"/>
      <c r="I366" s="40"/>
      <c r="J366" s="40"/>
      <c r="K366" s="41"/>
      <c r="L366" s="42"/>
      <c r="M366" s="658"/>
      <c r="N366" s="659" t="str">
        <f t="shared" si="7"/>
        <v/>
      </c>
      <c r="O366" s="692">
        <f t="shared" si="8"/>
        <v>0</v>
      </c>
      <c r="P366" s="29"/>
      <c r="Q366" s="74"/>
      <c r="R366" s="28"/>
      <c r="S366" s="28"/>
      <c r="T366" s="28"/>
      <c r="U366" s="28"/>
      <c r="V366" s="28"/>
      <c r="W366" s="28"/>
      <c r="X366" s="28"/>
      <c r="Y366" s="28"/>
      <c r="Z366" s="28"/>
    </row>
    <row r="367" spans="1:26" ht="15" customHeight="1">
      <c r="A367" s="111">
        <v>357</v>
      </c>
      <c r="B367" s="48"/>
      <c r="C367" s="48"/>
      <c r="D367" s="35"/>
      <c r="E367" s="149"/>
      <c r="F367" s="156"/>
      <c r="G367" s="670"/>
      <c r="H367" s="88"/>
      <c r="I367" s="40"/>
      <c r="J367" s="40"/>
      <c r="K367" s="41"/>
      <c r="L367" s="42"/>
      <c r="M367" s="658"/>
      <c r="N367" s="659" t="str">
        <f t="shared" si="7"/>
        <v/>
      </c>
      <c r="O367" s="692">
        <f t="shared" si="8"/>
        <v>0</v>
      </c>
      <c r="P367" s="29"/>
      <c r="Q367" s="74"/>
      <c r="R367" s="28"/>
      <c r="S367" s="28"/>
      <c r="T367" s="28"/>
      <c r="U367" s="28"/>
      <c r="V367" s="28"/>
      <c r="W367" s="28"/>
      <c r="X367" s="28"/>
      <c r="Y367" s="28"/>
      <c r="Z367" s="28"/>
    </row>
    <row r="368" spans="1:26" ht="15" customHeight="1">
      <c r="A368" s="111">
        <v>358</v>
      </c>
      <c r="B368" s="48"/>
      <c r="C368" s="48"/>
      <c r="D368" s="35"/>
      <c r="E368" s="149"/>
      <c r="F368" s="156"/>
      <c r="G368" s="670"/>
      <c r="H368" s="88"/>
      <c r="I368" s="40"/>
      <c r="J368" s="40"/>
      <c r="K368" s="41"/>
      <c r="L368" s="42"/>
      <c r="M368" s="658"/>
      <c r="N368" s="659" t="str">
        <f t="shared" si="7"/>
        <v/>
      </c>
      <c r="O368" s="692">
        <f t="shared" si="8"/>
        <v>0</v>
      </c>
      <c r="P368" s="29"/>
      <c r="Q368" s="74"/>
      <c r="R368" s="28"/>
      <c r="S368" s="28"/>
      <c r="T368" s="28"/>
      <c r="U368" s="28"/>
      <c r="V368" s="28"/>
      <c r="W368" s="28"/>
      <c r="X368" s="28"/>
      <c r="Y368" s="28"/>
      <c r="Z368" s="28"/>
    </row>
    <row r="369" spans="1:26" ht="15" customHeight="1">
      <c r="A369" s="111">
        <v>359</v>
      </c>
      <c r="B369" s="48"/>
      <c r="C369" s="48"/>
      <c r="D369" s="35"/>
      <c r="E369" s="149"/>
      <c r="F369" s="156"/>
      <c r="G369" s="670"/>
      <c r="H369" s="88"/>
      <c r="I369" s="40"/>
      <c r="J369" s="40"/>
      <c r="K369" s="41"/>
      <c r="L369" s="42"/>
      <c r="M369" s="658"/>
      <c r="N369" s="659" t="str">
        <f t="shared" si="7"/>
        <v/>
      </c>
      <c r="O369" s="692">
        <f t="shared" si="8"/>
        <v>0</v>
      </c>
      <c r="P369" s="29"/>
      <c r="Q369" s="74"/>
      <c r="R369" s="28"/>
      <c r="S369" s="28"/>
      <c r="T369" s="28"/>
      <c r="U369" s="28"/>
      <c r="V369" s="28"/>
      <c r="W369" s="28"/>
      <c r="X369" s="28"/>
      <c r="Y369" s="28"/>
      <c r="Z369" s="28"/>
    </row>
    <row r="370" spans="1:26" ht="15" customHeight="1">
      <c r="A370" s="111">
        <v>360</v>
      </c>
      <c r="B370" s="48"/>
      <c r="C370" s="48"/>
      <c r="D370" s="35"/>
      <c r="E370" s="149"/>
      <c r="F370" s="156"/>
      <c r="G370" s="670"/>
      <c r="H370" s="88"/>
      <c r="I370" s="40"/>
      <c r="J370" s="40"/>
      <c r="K370" s="41"/>
      <c r="L370" s="42"/>
      <c r="M370" s="658"/>
      <c r="N370" s="659" t="str">
        <f t="shared" si="7"/>
        <v/>
      </c>
      <c r="O370" s="692">
        <f t="shared" si="8"/>
        <v>0</v>
      </c>
      <c r="P370" s="29"/>
      <c r="Q370" s="74"/>
      <c r="R370" s="28"/>
      <c r="S370" s="28"/>
      <c r="T370" s="28"/>
      <c r="U370" s="28"/>
      <c r="V370" s="28"/>
      <c r="W370" s="28"/>
      <c r="X370" s="28"/>
      <c r="Y370" s="28"/>
      <c r="Z370" s="28"/>
    </row>
    <row r="371" spans="1:26" ht="15" customHeight="1">
      <c r="A371" s="111">
        <v>361</v>
      </c>
      <c r="B371" s="48"/>
      <c r="C371" s="48"/>
      <c r="D371" s="35"/>
      <c r="E371" s="149"/>
      <c r="F371" s="156"/>
      <c r="G371" s="670"/>
      <c r="H371" s="88"/>
      <c r="I371" s="40"/>
      <c r="J371" s="40"/>
      <c r="K371" s="41"/>
      <c r="L371" s="42"/>
      <c r="M371" s="658"/>
      <c r="N371" s="659" t="str">
        <f t="shared" si="7"/>
        <v/>
      </c>
      <c r="O371" s="692">
        <f t="shared" si="8"/>
        <v>0</v>
      </c>
      <c r="P371" s="29"/>
      <c r="Q371" s="74"/>
      <c r="R371" s="28"/>
      <c r="S371" s="28"/>
      <c r="T371" s="28"/>
      <c r="U371" s="28"/>
      <c r="V371" s="28"/>
      <c r="W371" s="28"/>
      <c r="X371" s="28"/>
      <c r="Y371" s="28"/>
      <c r="Z371" s="28"/>
    </row>
    <row r="372" spans="1:26" ht="15" customHeight="1">
      <c r="A372" s="111">
        <v>362</v>
      </c>
      <c r="B372" s="48"/>
      <c r="C372" s="48"/>
      <c r="D372" s="35"/>
      <c r="E372" s="149"/>
      <c r="F372" s="156"/>
      <c r="G372" s="670"/>
      <c r="H372" s="88"/>
      <c r="I372" s="40"/>
      <c r="J372" s="40"/>
      <c r="K372" s="41"/>
      <c r="L372" s="42"/>
      <c r="M372" s="658"/>
      <c r="N372" s="659" t="str">
        <f t="shared" si="7"/>
        <v/>
      </c>
      <c r="O372" s="692">
        <f t="shared" si="8"/>
        <v>0</v>
      </c>
      <c r="P372" s="29"/>
      <c r="Q372" s="74"/>
      <c r="R372" s="28"/>
      <c r="S372" s="28"/>
      <c r="T372" s="28"/>
      <c r="U372" s="28"/>
      <c r="V372" s="28"/>
      <c r="W372" s="28"/>
      <c r="X372" s="28"/>
      <c r="Y372" s="28"/>
      <c r="Z372" s="28"/>
    </row>
    <row r="373" spans="1:26" ht="15" customHeight="1">
      <c r="A373" s="111">
        <v>363</v>
      </c>
      <c r="B373" s="48"/>
      <c r="C373" s="48"/>
      <c r="D373" s="35"/>
      <c r="E373" s="149"/>
      <c r="F373" s="156"/>
      <c r="G373" s="670"/>
      <c r="H373" s="88"/>
      <c r="I373" s="40"/>
      <c r="J373" s="40"/>
      <c r="K373" s="41"/>
      <c r="L373" s="42"/>
      <c r="M373" s="658"/>
      <c r="N373" s="659" t="str">
        <f t="shared" si="7"/>
        <v/>
      </c>
      <c r="O373" s="692">
        <f t="shared" si="8"/>
        <v>0</v>
      </c>
      <c r="P373" s="29"/>
      <c r="Q373" s="74"/>
      <c r="R373" s="28"/>
      <c r="S373" s="28"/>
      <c r="T373" s="28"/>
      <c r="U373" s="28"/>
      <c r="V373" s="28"/>
      <c r="W373" s="28"/>
      <c r="X373" s="28"/>
      <c r="Y373" s="28"/>
      <c r="Z373" s="28"/>
    </row>
    <row r="374" spans="1:26" ht="15" customHeight="1">
      <c r="A374" s="111">
        <v>364</v>
      </c>
      <c r="B374" s="48"/>
      <c r="C374" s="48"/>
      <c r="D374" s="35"/>
      <c r="E374" s="149"/>
      <c r="F374" s="156"/>
      <c r="G374" s="670"/>
      <c r="H374" s="88"/>
      <c r="I374" s="40"/>
      <c r="J374" s="40"/>
      <c r="K374" s="41"/>
      <c r="L374" s="42"/>
      <c r="M374" s="658"/>
      <c r="N374" s="659" t="str">
        <f t="shared" si="7"/>
        <v/>
      </c>
      <c r="O374" s="692">
        <f t="shared" si="8"/>
        <v>0</v>
      </c>
      <c r="P374" s="29"/>
      <c r="Q374" s="74"/>
      <c r="R374" s="28"/>
      <c r="S374" s="28"/>
      <c r="T374" s="28"/>
      <c r="U374" s="28"/>
      <c r="V374" s="28"/>
      <c r="W374" s="28"/>
      <c r="X374" s="28"/>
      <c r="Y374" s="28"/>
      <c r="Z374" s="28"/>
    </row>
    <row r="375" spans="1:26" ht="15" customHeight="1">
      <c r="A375" s="111">
        <v>365</v>
      </c>
      <c r="B375" s="48"/>
      <c r="C375" s="48"/>
      <c r="D375" s="35"/>
      <c r="E375" s="149"/>
      <c r="F375" s="156"/>
      <c r="G375" s="670"/>
      <c r="H375" s="88"/>
      <c r="I375" s="40"/>
      <c r="J375" s="40"/>
      <c r="K375" s="41"/>
      <c r="L375" s="42"/>
      <c r="M375" s="658"/>
      <c r="N375" s="659" t="str">
        <f t="shared" si="7"/>
        <v/>
      </c>
      <c r="O375" s="692">
        <f t="shared" si="8"/>
        <v>0</v>
      </c>
      <c r="P375" s="29"/>
      <c r="Q375" s="74"/>
      <c r="R375" s="28"/>
      <c r="S375" s="28"/>
      <c r="T375" s="28"/>
      <c r="U375" s="28"/>
      <c r="V375" s="28"/>
      <c r="W375" s="28"/>
      <c r="X375" s="28"/>
      <c r="Y375" s="28"/>
      <c r="Z375" s="28"/>
    </row>
    <row r="376" spans="1:26" ht="15" customHeight="1">
      <c r="A376" s="111">
        <v>366</v>
      </c>
      <c r="B376" s="48"/>
      <c r="C376" s="48"/>
      <c r="D376" s="35"/>
      <c r="E376" s="149"/>
      <c r="F376" s="156"/>
      <c r="G376" s="670"/>
      <c r="H376" s="88"/>
      <c r="I376" s="40"/>
      <c r="J376" s="40"/>
      <c r="K376" s="41"/>
      <c r="L376" s="42"/>
      <c r="M376" s="658"/>
      <c r="N376" s="659" t="str">
        <f t="shared" si="7"/>
        <v/>
      </c>
      <c r="O376" s="692">
        <f t="shared" si="8"/>
        <v>0</v>
      </c>
      <c r="P376" s="29"/>
      <c r="Q376" s="74"/>
      <c r="R376" s="28"/>
      <c r="S376" s="28"/>
      <c r="T376" s="28"/>
      <c r="U376" s="28"/>
      <c r="V376" s="28"/>
      <c r="W376" s="28"/>
      <c r="X376" s="28"/>
      <c r="Y376" s="28"/>
      <c r="Z376" s="28"/>
    </row>
    <row r="377" spans="1:26" ht="15" customHeight="1">
      <c r="A377" s="111">
        <v>367</v>
      </c>
      <c r="B377" s="48"/>
      <c r="C377" s="48"/>
      <c r="D377" s="35"/>
      <c r="E377" s="149"/>
      <c r="F377" s="156"/>
      <c r="G377" s="670"/>
      <c r="H377" s="88"/>
      <c r="I377" s="40"/>
      <c r="J377" s="40"/>
      <c r="K377" s="41"/>
      <c r="L377" s="42"/>
      <c r="M377" s="658"/>
      <c r="N377" s="659" t="str">
        <f t="shared" si="7"/>
        <v/>
      </c>
      <c r="O377" s="692">
        <f t="shared" si="8"/>
        <v>0</v>
      </c>
      <c r="P377" s="29"/>
      <c r="Q377" s="74"/>
      <c r="R377" s="28"/>
      <c r="S377" s="28"/>
      <c r="T377" s="28"/>
      <c r="U377" s="28"/>
      <c r="V377" s="28"/>
      <c r="W377" s="28"/>
      <c r="X377" s="28"/>
      <c r="Y377" s="28"/>
      <c r="Z377" s="28"/>
    </row>
    <row r="378" spans="1:26" ht="15" customHeight="1">
      <c r="A378" s="111">
        <v>368</v>
      </c>
      <c r="B378" s="48"/>
      <c r="C378" s="48"/>
      <c r="D378" s="35"/>
      <c r="E378" s="149"/>
      <c r="F378" s="156"/>
      <c r="G378" s="670"/>
      <c r="H378" s="88"/>
      <c r="I378" s="40"/>
      <c r="J378" s="40"/>
      <c r="K378" s="41"/>
      <c r="L378" s="42"/>
      <c r="M378" s="658"/>
      <c r="N378" s="659" t="str">
        <f t="shared" si="7"/>
        <v/>
      </c>
      <c r="O378" s="692">
        <f t="shared" si="8"/>
        <v>0</v>
      </c>
      <c r="P378" s="29"/>
      <c r="Q378" s="74"/>
      <c r="R378" s="28"/>
      <c r="S378" s="28"/>
      <c r="T378" s="28"/>
      <c r="U378" s="28"/>
      <c r="V378" s="28"/>
      <c r="W378" s="28"/>
      <c r="X378" s="28"/>
      <c r="Y378" s="28"/>
      <c r="Z378" s="28"/>
    </row>
    <row r="379" spans="1:26" ht="15" customHeight="1">
      <c r="A379" s="111">
        <v>369</v>
      </c>
      <c r="B379" s="48"/>
      <c r="C379" s="48"/>
      <c r="D379" s="35"/>
      <c r="E379" s="149"/>
      <c r="F379" s="156"/>
      <c r="G379" s="670"/>
      <c r="H379" s="88"/>
      <c r="I379" s="40"/>
      <c r="J379" s="40"/>
      <c r="K379" s="41"/>
      <c r="L379" s="42"/>
      <c r="M379" s="658"/>
      <c r="N379" s="659" t="str">
        <f t="shared" si="7"/>
        <v/>
      </c>
      <c r="O379" s="692">
        <f t="shared" si="8"/>
        <v>0</v>
      </c>
      <c r="P379" s="29"/>
      <c r="Q379" s="74"/>
      <c r="R379" s="28"/>
      <c r="S379" s="28"/>
      <c r="T379" s="28"/>
      <c r="U379" s="28"/>
      <c r="V379" s="28"/>
      <c r="W379" s="28"/>
      <c r="X379" s="28"/>
      <c r="Y379" s="28"/>
      <c r="Z379" s="28"/>
    </row>
    <row r="380" spans="1:26" ht="15" customHeight="1">
      <c r="A380" s="111">
        <v>370</v>
      </c>
      <c r="B380" s="48"/>
      <c r="C380" s="48"/>
      <c r="D380" s="35"/>
      <c r="E380" s="149"/>
      <c r="F380" s="156"/>
      <c r="G380" s="670"/>
      <c r="H380" s="88"/>
      <c r="I380" s="40"/>
      <c r="J380" s="40"/>
      <c r="K380" s="41"/>
      <c r="L380" s="42"/>
      <c r="M380" s="658"/>
      <c r="N380" s="659" t="str">
        <f t="shared" si="7"/>
        <v/>
      </c>
      <c r="O380" s="692">
        <f t="shared" si="8"/>
        <v>0</v>
      </c>
      <c r="P380" s="29"/>
      <c r="Q380" s="74"/>
      <c r="R380" s="28"/>
      <c r="S380" s="28"/>
      <c r="T380" s="28"/>
      <c r="U380" s="28"/>
      <c r="V380" s="28"/>
      <c r="W380" s="28"/>
      <c r="X380" s="28"/>
      <c r="Y380" s="28"/>
      <c r="Z380" s="28"/>
    </row>
    <row r="381" spans="1:26" ht="15" customHeight="1">
      <c r="A381" s="111">
        <v>371</v>
      </c>
      <c r="B381" s="48"/>
      <c r="C381" s="48"/>
      <c r="D381" s="35"/>
      <c r="E381" s="149"/>
      <c r="F381" s="156"/>
      <c r="G381" s="670"/>
      <c r="H381" s="88"/>
      <c r="I381" s="40"/>
      <c r="J381" s="40"/>
      <c r="K381" s="41"/>
      <c r="L381" s="42"/>
      <c r="M381" s="658"/>
      <c r="N381" s="659" t="str">
        <f t="shared" si="7"/>
        <v/>
      </c>
      <c r="O381" s="692">
        <f t="shared" si="8"/>
        <v>0</v>
      </c>
      <c r="P381" s="29"/>
      <c r="Q381" s="74"/>
      <c r="R381" s="28"/>
      <c r="S381" s="28"/>
      <c r="T381" s="28"/>
      <c r="U381" s="28"/>
      <c r="V381" s="28"/>
      <c r="W381" s="28"/>
      <c r="X381" s="28"/>
      <c r="Y381" s="28"/>
      <c r="Z381" s="28"/>
    </row>
    <row r="382" spans="1:26" ht="15" customHeight="1">
      <c r="A382" s="111">
        <v>372</v>
      </c>
      <c r="B382" s="48"/>
      <c r="C382" s="48"/>
      <c r="D382" s="35"/>
      <c r="E382" s="149"/>
      <c r="F382" s="156"/>
      <c r="G382" s="670"/>
      <c r="H382" s="88"/>
      <c r="I382" s="40"/>
      <c r="J382" s="40"/>
      <c r="K382" s="41"/>
      <c r="L382" s="42"/>
      <c r="M382" s="658"/>
      <c r="N382" s="659" t="str">
        <f t="shared" si="7"/>
        <v/>
      </c>
      <c r="O382" s="692">
        <f t="shared" si="8"/>
        <v>0</v>
      </c>
      <c r="P382" s="29"/>
      <c r="Q382" s="74"/>
      <c r="R382" s="28"/>
      <c r="S382" s="28"/>
      <c r="T382" s="28"/>
      <c r="U382" s="28"/>
      <c r="V382" s="28"/>
      <c r="W382" s="28"/>
      <c r="X382" s="28"/>
      <c r="Y382" s="28"/>
      <c r="Z382" s="28"/>
    </row>
    <row r="383" spans="1:26" ht="15" customHeight="1">
      <c r="A383" s="111">
        <v>373</v>
      </c>
      <c r="B383" s="48"/>
      <c r="C383" s="48"/>
      <c r="D383" s="35"/>
      <c r="E383" s="149"/>
      <c r="F383" s="156"/>
      <c r="G383" s="670"/>
      <c r="H383" s="88"/>
      <c r="I383" s="40"/>
      <c r="J383" s="40"/>
      <c r="K383" s="41"/>
      <c r="L383" s="42"/>
      <c r="M383" s="658"/>
      <c r="N383" s="659" t="str">
        <f t="shared" si="7"/>
        <v/>
      </c>
      <c r="O383" s="692">
        <f t="shared" si="8"/>
        <v>0</v>
      </c>
      <c r="P383" s="29"/>
      <c r="Q383" s="74"/>
      <c r="R383" s="28"/>
      <c r="S383" s="28"/>
      <c r="T383" s="28"/>
      <c r="U383" s="28"/>
      <c r="V383" s="28"/>
      <c r="W383" s="28"/>
      <c r="X383" s="28"/>
      <c r="Y383" s="28"/>
      <c r="Z383" s="28"/>
    </row>
    <row r="384" spans="1:26" ht="15" customHeight="1">
      <c r="A384" s="111">
        <v>374</v>
      </c>
      <c r="B384" s="48"/>
      <c r="C384" s="48"/>
      <c r="D384" s="35"/>
      <c r="E384" s="149"/>
      <c r="F384" s="156"/>
      <c r="G384" s="670"/>
      <c r="H384" s="88"/>
      <c r="I384" s="40"/>
      <c r="J384" s="40"/>
      <c r="K384" s="41"/>
      <c r="L384" s="42"/>
      <c r="M384" s="658"/>
      <c r="N384" s="659" t="str">
        <f t="shared" si="7"/>
        <v/>
      </c>
      <c r="O384" s="692">
        <f t="shared" si="8"/>
        <v>0</v>
      </c>
      <c r="P384" s="29"/>
      <c r="Q384" s="74"/>
      <c r="R384" s="28"/>
      <c r="S384" s="28"/>
      <c r="T384" s="28"/>
      <c r="U384" s="28"/>
      <c r="V384" s="28"/>
      <c r="W384" s="28"/>
      <c r="X384" s="28"/>
      <c r="Y384" s="28"/>
      <c r="Z384" s="28"/>
    </row>
    <row r="385" spans="1:26" ht="15" customHeight="1">
      <c r="A385" s="111">
        <v>375</v>
      </c>
      <c r="B385" s="48"/>
      <c r="C385" s="48"/>
      <c r="D385" s="35"/>
      <c r="E385" s="149"/>
      <c r="F385" s="156"/>
      <c r="G385" s="670"/>
      <c r="H385" s="88"/>
      <c r="I385" s="40"/>
      <c r="J385" s="40"/>
      <c r="K385" s="41"/>
      <c r="L385" s="42"/>
      <c r="M385" s="658"/>
      <c r="N385" s="659" t="str">
        <f t="shared" si="7"/>
        <v/>
      </c>
      <c r="O385" s="692">
        <f t="shared" si="8"/>
        <v>0</v>
      </c>
      <c r="P385" s="29"/>
      <c r="Q385" s="74"/>
      <c r="R385" s="28"/>
      <c r="S385" s="28"/>
      <c r="T385" s="28"/>
      <c r="U385" s="28"/>
      <c r="V385" s="28"/>
      <c r="W385" s="28"/>
      <c r="X385" s="28"/>
      <c r="Y385" s="28"/>
      <c r="Z385" s="28"/>
    </row>
    <row r="386" spans="1:26" ht="15" customHeight="1">
      <c r="A386" s="111">
        <v>376</v>
      </c>
      <c r="B386" s="48"/>
      <c r="C386" s="48"/>
      <c r="D386" s="35"/>
      <c r="E386" s="149"/>
      <c r="F386" s="156"/>
      <c r="G386" s="670"/>
      <c r="H386" s="88"/>
      <c r="I386" s="40"/>
      <c r="J386" s="40"/>
      <c r="K386" s="41"/>
      <c r="L386" s="42"/>
      <c r="M386" s="658"/>
      <c r="N386" s="659" t="str">
        <f t="shared" si="7"/>
        <v/>
      </c>
      <c r="O386" s="692">
        <f t="shared" si="8"/>
        <v>0</v>
      </c>
      <c r="P386" s="29"/>
      <c r="Q386" s="74"/>
      <c r="R386" s="28"/>
      <c r="S386" s="28"/>
      <c r="T386" s="28"/>
      <c r="U386" s="28"/>
      <c r="V386" s="28"/>
      <c r="W386" s="28"/>
      <c r="X386" s="28"/>
      <c r="Y386" s="28"/>
      <c r="Z386" s="28"/>
    </row>
    <row r="387" spans="1:26" ht="15" customHeight="1">
      <c r="A387" s="111">
        <v>377</v>
      </c>
      <c r="B387" s="48"/>
      <c r="C387" s="48"/>
      <c r="D387" s="35"/>
      <c r="E387" s="149"/>
      <c r="F387" s="156"/>
      <c r="G387" s="670"/>
      <c r="H387" s="88"/>
      <c r="I387" s="40"/>
      <c r="J387" s="40"/>
      <c r="K387" s="41"/>
      <c r="L387" s="42"/>
      <c r="M387" s="658"/>
      <c r="N387" s="659" t="str">
        <f t="shared" si="7"/>
        <v/>
      </c>
      <c r="O387" s="692">
        <f t="shared" si="8"/>
        <v>0</v>
      </c>
      <c r="P387" s="29"/>
      <c r="Q387" s="74"/>
      <c r="R387" s="28"/>
      <c r="S387" s="28"/>
      <c r="T387" s="28"/>
      <c r="U387" s="28"/>
      <c r="V387" s="28"/>
      <c r="W387" s="28"/>
      <c r="X387" s="28"/>
      <c r="Y387" s="28"/>
      <c r="Z387" s="28"/>
    </row>
    <row r="388" spans="1:26" ht="15" customHeight="1">
      <c r="A388" s="111">
        <v>378</v>
      </c>
      <c r="B388" s="48"/>
      <c r="C388" s="48"/>
      <c r="D388" s="35"/>
      <c r="E388" s="149"/>
      <c r="F388" s="156"/>
      <c r="G388" s="670"/>
      <c r="H388" s="88"/>
      <c r="I388" s="40"/>
      <c r="J388" s="40"/>
      <c r="K388" s="41"/>
      <c r="L388" s="42"/>
      <c r="M388" s="658"/>
      <c r="N388" s="659" t="str">
        <f t="shared" si="7"/>
        <v/>
      </c>
      <c r="O388" s="692">
        <f t="shared" si="8"/>
        <v>0</v>
      </c>
      <c r="P388" s="29"/>
      <c r="Q388" s="74"/>
      <c r="R388" s="28"/>
      <c r="S388" s="28"/>
      <c r="T388" s="28"/>
      <c r="U388" s="28"/>
      <c r="V388" s="28"/>
      <c r="W388" s="28"/>
      <c r="X388" s="28"/>
      <c r="Y388" s="28"/>
      <c r="Z388" s="28"/>
    </row>
    <row r="389" spans="1:26" ht="15" customHeight="1">
      <c r="A389" s="111">
        <v>379</v>
      </c>
      <c r="B389" s="48"/>
      <c r="C389" s="48"/>
      <c r="D389" s="35"/>
      <c r="E389" s="149"/>
      <c r="F389" s="156"/>
      <c r="G389" s="670"/>
      <c r="H389" s="88"/>
      <c r="I389" s="40"/>
      <c r="J389" s="40"/>
      <c r="K389" s="41"/>
      <c r="L389" s="42"/>
      <c r="M389" s="658"/>
      <c r="N389" s="659" t="str">
        <f t="shared" si="7"/>
        <v/>
      </c>
      <c r="O389" s="692">
        <f t="shared" si="8"/>
        <v>0</v>
      </c>
      <c r="P389" s="29"/>
      <c r="Q389" s="74"/>
      <c r="R389" s="28"/>
      <c r="S389" s="28"/>
      <c r="T389" s="28"/>
      <c r="U389" s="28"/>
      <c r="V389" s="28"/>
      <c r="W389" s="28"/>
      <c r="X389" s="28"/>
      <c r="Y389" s="28"/>
      <c r="Z389" s="28"/>
    </row>
    <row r="390" spans="1:26" ht="15" customHeight="1">
      <c r="A390" s="111">
        <v>380</v>
      </c>
      <c r="B390" s="48"/>
      <c r="C390" s="48"/>
      <c r="D390" s="35"/>
      <c r="E390" s="149"/>
      <c r="F390" s="156"/>
      <c r="G390" s="670"/>
      <c r="H390" s="88"/>
      <c r="I390" s="40"/>
      <c r="J390" s="40"/>
      <c r="K390" s="41"/>
      <c r="L390" s="42"/>
      <c r="M390" s="658"/>
      <c r="N390" s="659" t="str">
        <f t="shared" si="7"/>
        <v/>
      </c>
      <c r="O390" s="692">
        <f t="shared" si="8"/>
        <v>0</v>
      </c>
      <c r="P390" s="29"/>
      <c r="Q390" s="74"/>
      <c r="R390" s="28"/>
      <c r="S390" s="28"/>
      <c r="T390" s="28"/>
      <c r="U390" s="28"/>
      <c r="V390" s="28"/>
      <c r="W390" s="28"/>
      <c r="X390" s="28"/>
      <c r="Y390" s="28"/>
      <c r="Z390" s="28"/>
    </row>
    <row r="391" spans="1:26" ht="15" customHeight="1">
      <c r="A391" s="111">
        <v>381</v>
      </c>
      <c r="B391" s="48"/>
      <c r="C391" s="48"/>
      <c r="D391" s="35"/>
      <c r="E391" s="149"/>
      <c r="F391" s="156"/>
      <c r="G391" s="670"/>
      <c r="H391" s="88"/>
      <c r="I391" s="40"/>
      <c r="J391" s="40"/>
      <c r="K391" s="41"/>
      <c r="L391" s="42"/>
      <c r="M391" s="658"/>
      <c r="N391" s="659" t="str">
        <f t="shared" si="7"/>
        <v/>
      </c>
      <c r="O391" s="692">
        <f t="shared" si="8"/>
        <v>0</v>
      </c>
      <c r="P391" s="29"/>
      <c r="Q391" s="74"/>
      <c r="R391" s="28"/>
      <c r="S391" s="28"/>
      <c r="T391" s="28"/>
      <c r="U391" s="28"/>
      <c r="V391" s="28"/>
      <c r="W391" s="28"/>
      <c r="X391" s="28"/>
      <c r="Y391" s="28"/>
      <c r="Z391" s="28"/>
    </row>
    <row r="392" spans="1:26" ht="15" customHeight="1">
      <c r="A392" s="111">
        <v>382</v>
      </c>
      <c r="B392" s="48"/>
      <c r="C392" s="48"/>
      <c r="D392" s="35"/>
      <c r="E392" s="149"/>
      <c r="F392" s="156"/>
      <c r="G392" s="670"/>
      <c r="H392" s="88"/>
      <c r="I392" s="40"/>
      <c r="J392" s="40"/>
      <c r="K392" s="41"/>
      <c r="L392" s="42"/>
      <c r="M392" s="658"/>
      <c r="N392" s="659" t="str">
        <f t="shared" si="7"/>
        <v/>
      </c>
      <c r="O392" s="692">
        <f t="shared" si="8"/>
        <v>0</v>
      </c>
      <c r="P392" s="29"/>
      <c r="Q392" s="74"/>
      <c r="R392" s="28"/>
      <c r="S392" s="28"/>
      <c r="T392" s="28"/>
      <c r="U392" s="28"/>
      <c r="V392" s="28"/>
      <c r="W392" s="28"/>
      <c r="X392" s="28"/>
      <c r="Y392" s="28"/>
      <c r="Z392" s="28"/>
    </row>
    <row r="393" spans="1:26" ht="15" customHeight="1">
      <c r="A393" s="111">
        <v>383</v>
      </c>
      <c r="B393" s="48"/>
      <c r="C393" s="48"/>
      <c r="D393" s="35"/>
      <c r="E393" s="149"/>
      <c r="F393" s="156"/>
      <c r="G393" s="670"/>
      <c r="H393" s="88"/>
      <c r="I393" s="40"/>
      <c r="J393" s="40"/>
      <c r="K393" s="41"/>
      <c r="L393" s="42"/>
      <c r="M393" s="658"/>
      <c r="N393" s="659" t="str">
        <f t="shared" si="7"/>
        <v/>
      </c>
      <c r="O393" s="692">
        <f t="shared" si="8"/>
        <v>0</v>
      </c>
      <c r="P393" s="29"/>
      <c r="Q393" s="74"/>
      <c r="R393" s="28"/>
      <c r="S393" s="28"/>
      <c r="T393" s="28"/>
      <c r="U393" s="28"/>
      <c r="V393" s="28"/>
      <c r="W393" s="28"/>
      <c r="X393" s="28"/>
      <c r="Y393" s="28"/>
      <c r="Z393" s="28"/>
    </row>
    <row r="394" spans="1:26" ht="15" customHeight="1">
      <c r="A394" s="111">
        <v>384</v>
      </c>
      <c r="B394" s="48"/>
      <c r="C394" s="48"/>
      <c r="D394" s="35"/>
      <c r="E394" s="149"/>
      <c r="F394" s="156"/>
      <c r="G394" s="670"/>
      <c r="H394" s="88"/>
      <c r="I394" s="40"/>
      <c r="J394" s="40"/>
      <c r="K394" s="41"/>
      <c r="L394" s="42"/>
      <c r="M394" s="658"/>
      <c r="N394" s="659" t="str">
        <f t="shared" si="7"/>
        <v/>
      </c>
      <c r="O394" s="692">
        <f t="shared" si="8"/>
        <v>0</v>
      </c>
      <c r="P394" s="29"/>
      <c r="Q394" s="74"/>
      <c r="R394" s="28"/>
      <c r="S394" s="28"/>
      <c r="T394" s="28"/>
      <c r="U394" s="28"/>
      <c r="V394" s="28"/>
      <c r="W394" s="28"/>
      <c r="X394" s="28"/>
      <c r="Y394" s="28"/>
      <c r="Z394" s="28"/>
    </row>
    <row r="395" spans="1:26" ht="15" customHeight="1">
      <c r="A395" s="111">
        <v>385</v>
      </c>
      <c r="B395" s="48"/>
      <c r="C395" s="48"/>
      <c r="D395" s="35"/>
      <c r="E395" s="149"/>
      <c r="F395" s="156"/>
      <c r="G395" s="670"/>
      <c r="H395" s="88"/>
      <c r="I395" s="40"/>
      <c r="J395" s="40"/>
      <c r="K395" s="41"/>
      <c r="L395" s="42"/>
      <c r="M395" s="658"/>
      <c r="N395" s="659" t="str">
        <f t="shared" si="7"/>
        <v/>
      </c>
      <c r="O395" s="692">
        <f t="shared" si="8"/>
        <v>0</v>
      </c>
      <c r="P395" s="29"/>
      <c r="Q395" s="74"/>
      <c r="R395" s="28"/>
      <c r="S395" s="28"/>
      <c r="T395" s="28"/>
      <c r="U395" s="28"/>
      <c r="V395" s="28"/>
      <c r="W395" s="28"/>
      <c r="X395" s="28"/>
      <c r="Y395" s="28"/>
      <c r="Z395" s="28"/>
    </row>
    <row r="396" spans="1:26" ht="15" customHeight="1">
      <c r="A396" s="111">
        <v>386</v>
      </c>
      <c r="B396" s="48"/>
      <c r="C396" s="48"/>
      <c r="D396" s="35"/>
      <c r="E396" s="149"/>
      <c r="F396" s="156"/>
      <c r="G396" s="670"/>
      <c r="H396" s="88"/>
      <c r="I396" s="40"/>
      <c r="J396" s="40"/>
      <c r="K396" s="41"/>
      <c r="L396" s="42"/>
      <c r="M396" s="658"/>
      <c r="N396" s="659" t="str">
        <f t="shared" si="7"/>
        <v/>
      </c>
      <c r="O396" s="692">
        <f t="shared" si="8"/>
        <v>0</v>
      </c>
      <c r="P396" s="29"/>
      <c r="Q396" s="74"/>
      <c r="R396" s="28"/>
      <c r="S396" s="28"/>
      <c r="T396" s="28"/>
      <c r="U396" s="28"/>
      <c r="V396" s="28"/>
      <c r="W396" s="28"/>
      <c r="X396" s="28"/>
      <c r="Y396" s="28"/>
      <c r="Z396" s="28"/>
    </row>
    <row r="397" spans="1:26" ht="15" customHeight="1">
      <c r="A397" s="111">
        <v>387</v>
      </c>
      <c r="B397" s="48"/>
      <c r="C397" s="48"/>
      <c r="D397" s="35"/>
      <c r="E397" s="149"/>
      <c r="F397" s="156"/>
      <c r="G397" s="670"/>
      <c r="H397" s="88"/>
      <c r="I397" s="40"/>
      <c r="J397" s="40"/>
      <c r="K397" s="41"/>
      <c r="L397" s="42"/>
      <c r="M397" s="658"/>
      <c r="N397" s="659" t="str">
        <f t="shared" si="7"/>
        <v/>
      </c>
      <c r="O397" s="692">
        <f t="shared" si="8"/>
        <v>0</v>
      </c>
      <c r="P397" s="29"/>
      <c r="Q397" s="74"/>
      <c r="R397" s="28"/>
      <c r="S397" s="28"/>
      <c r="T397" s="28"/>
      <c r="U397" s="28"/>
      <c r="V397" s="28"/>
      <c r="W397" s="28"/>
      <c r="X397" s="28"/>
      <c r="Y397" s="28"/>
      <c r="Z397" s="28"/>
    </row>
    <row r="398" spans="1:26" ht="15" customHeight="1">
      <c r="A398" s="111">
        <v>388</v>
      </c>
      <c r="B398" s="48"/>
      <c r="C398" s="48"/>
      <c r="D398" s="35"/>
      <c r="E398" s="149"/>
      <c r="F398" s="156"/>
      <c r="G398" s="670"/>
      <c r="H398" s="88"/>
      <c r="I398" s="40"/>
      <c r="J398" s="40"/>
      <c r="K398" s="41"/>
      <c r="L398" s="42"/>
      <c r="M398" s="658"/>
      <c r="N398" s="659" t="str">
        <f t="shared" si="7"/>
        <v/>
      </c>
      <c r="O398" s="692">
        <f t="shared" si="8"/>
        <v>0</v>
      </c>
      <c r="P398" s="29"/>
      <c r="Q398" s="74"/>
      <c r="R398" s="28"/>
      <c r="S398" s="28"/>
      <c r="T398" s="28"/>
      <c r="U398" s="28"/>
      <c r="V398" s="28"/>
      <c r="W398" s="28"/>
      <c r="X398" s="28"/>
      <c r="Y398" s="28"/>
      <c r="Z398" s="28"/>
    </row>
    <row r="399" spans="1:26" ht="15" customHeight="1">
      <c r="A399" s="111">
        <v>389</v>
      </c>
      <c r="B399" s="48"/>
      <c r="C399" s="48"/>
      <c r="D399" s="35"/>
      <c r="E399" s="149"/>
      <c r="F399" s="156"/>
      <c r="G399" s="670"/>
      <c r="H399" s="88"/>
      <c r="I399" s="40"/>
      <c r="J399" s="40"/>
      <c r="K399" s="41"/>
      <c r="L399" s="42"/>
      <c r="M399" s="658"/>
      <c r="N399" s="659" t="str">
        <f t="shared" si="7"/>
        <v/>
      </c>
      <c r="O399" s="692">
        <f t="shared" si="8"/>
        <v>0</v>
      </c>
      <c r="P399" s="29"/>
      <c r="Q399" s="74"/>
      <c r="R399" s="28"/>
      <c r="S399" s="28"/>
      <c r="T399" s="28"/>
      <c r="U399" s="28"/>
      <c r="V399" s="28"/>
      <c r="W399" s="28"/>
      <c r="X399" s="28"/>
      <c r="Y399" s="28"/>
      <c r="Z399" s="28"/>
    </row>
    <row r="400" spans="1:26" ht="15" customHeight="1">
      <c r="A400" s="111">
        <v>390</v>
      </c>
      <c r="B400" s="48"/>
      <c r="C400" s="48"/>
      <c r="D400" s="35"/>
      <c r="E400" s="149"/>
      <c r="F400" s="156"/>
      <c r="G400" s="670"/>
      <c r="H400" s="88"/>
      <c r="I400" s="40"/>
      <c r="J400" s="40"/>
      <c r="K400" s="41"/>
      <c r="L400" s="42"/>
      <c r="M400" s="658"/>
      <c r="N400" s="659" t="str">
        <f t="shared" si="7"/>
        <v/>
      </c>
      <c r="O400" s="692">
        <f t="shared" si="8"/>
        <v>0</v>
      </c>
      <c r="P400" s="29"/>
      <c r="Q400" s="74"/>
      <c r="R400" s="28"/>
      <c r="S400" s="28"/>
      <c r="T400" s="28"/>
      <c r="U400" s="28"/>
      <c r="V400" s="28"/>
      <c r="W400" s="28"/>
      <c r="X400" s="28"/>
      <c r="Y400" s="28"/>
      <c r="Z400" s="28"/>
    </row>
    <row r="401" spans="1:26" ht="15" customHeight="1">
      <c r="A401" s="111">
        <v>391</v>
      </c>
      <c r="B401" s="48"/>
      <c r="C401" s="48"/>
      <c r="D401" s="35"/>
      <c r="E401" s="149"/>
      <c r="F401" s="156"/>
      <c r="G401" s="670"/>
      <c r="H401" s="88"/>
      <c r="I401" s="40"/>
      <c r="J401" s="40"/>
      <c r="K401" s="41"/>
      <c r="L401" s="42"/>
      <c r="M401" s="658"/>
      <c r="N401" s="659" t="str">
        <f t="shared" si="7"/>
        <v/>
      </c>
      <c r="O401" s="692">
        <f t="shared" si="8"/>
        <v>0</v>
      </c>
      <c r="P401" s="29"/>
      <c r="Q401" s="74"/>
      <c r="R401" s="28"/>
      <c r="S401" s="28"/>
      <c r="T401" s="28"/>
      <c r="U401" s="28"/>
      <c r="V401" s="28"/>
      <c r="W401" s="28"/>
      <c r="X401" s="28"/>
      <c r="Y401" s="28"/>
      <c r="Z401" s="28"/>
    </row>
    <row r="402" spans="1:26" ht="15" customHeight="1">
      <c r="A402" s="111">
        <v>392</v>
      </c>
      <c r="B402" s="48"/>
      <c r="C402" s="48"/>
      <c r="D402" s="35"/>
      <c r="E402" s="149"/>
      <c r="F402" s="156"/>
      <c r="G402" s="670"/>
      <c r="H402" s="88"/>
      <c r="I402" s="40"/>
      <c r="J402" s="40"/>
      <c r="K402" s="41"/>
      <c r="L402" s="42"/>
      <c r="M402" s="658"/>
      <c r="N402" s="659" t="str">
        <f t="shared" si="7"/>
        <v/>
      </c>
      <c r="O402" s="692">
        <f t="shared" si="8"/>
        <v>0</v>
      </c>
      <c r="P402" s="29"/>
      <c r="Q402" s="74"/>
      <c r="R402" s="28"/>
      <c r="S402" s="28"/>
      <c r="T402" s="28"/>
      <c r="U402" s="28"/>
      <c r="V402" s="28"/>
      <c r="W402" s="28"/>
      <c r="X402" s="28"/>
      <c r="Y402" s="28"/>
      <c r="Z402" s="28"/>
    </row>
    <row r="403" spans="1:26" ht="15" customHeight="1">
      <c r="A403" s="111">
        <v>393</v>
      </c>
      <c r="B403" s="48"/>
      <c r="C403" s="48"/>
      <c r="D403" s="35"/>
      <c r="E403" s="149"/>
      <c r="F403" s="156"/>
      <c r="G403" s="670"/>
      <c r="H403" s="88"/>
      <c r="I403" s="40"/>
      <c r="J403" s="40"/>
      <c r="K403" s="41"/>
      <c r="L403" s="42"/>
      <c r="M403" s="658"/>
      <c r="N403" s="659" t="str">
        <f t="shared" si="7"/>
        <v/>
      </c>
      <c r="O403" s="692">
        <f t="shared" si="8"/>
        <v>0</v>
      </c>
      <c r="P403" s="29"/>
      <c r="Q403" s="74"/>
      <c r="R403" s="28"/>
      <c r="S403" s="28"/>
      <c r="T403" s="28"/>
      <c r="U403" s="28"/>
      <c r="V403" s="28"/>
      <c r="W403" s="28"/>
      <c r="X403" s="28"/>
      <c r="Y403" s="28"/>
      <c r="Z403" s="28"/>
    </row>
    <row r="404" spans="1:26" ht="15" customHeight="1">
      <c r="A404" s="111">
        <v>394</v>
      </c>
      <c r="B404" s="48"/>
      <c r="C404" s="48"/>
      <c r="D404" s="35"/>
      <c r="E404" s="149"/>
      <c r="F404" s="156"/>
      <c r="G404" s="670"/>
      <c r="H404" s="88"/>
      <c r="I404" s="40"/>
      <c r="J404" s="40"/>
      <c r="K404" s="41"/>
      <c r="L404" s="42"/>
      <c r="M404" s="658"/>
      <c r="N404" s="659" t="str">
        <f t="shared" si="7"/>
        <v/>
      </c>
      <c r="O404" s="692">
        <f t="shared" si="8"/>
        <v>0</v>
      </c>
      <c r="P404" s="29"/>
      <c r="Q404" s="74"/>
      <c r="R404" s="28"/>
      <c r="S404" s="28"/>
      <c r="T404" s="28"/>
      <c r="U404" s="28"/>
      <c r="V404" s="28"/>
      <c r="W404" s="28"/>
      <c r="X404" s="28"/>
      <c r="Y404" s="28"/>
      <c r="Z404" s="28"/>
    </row>
    <row r="405" spans="1:26" ht="15" customHeight="1">
      <c r="A405" s="111">
        <v>395</v>
      </c>
      <c r="B405" s="48"/>
      <c r="C405" s="48"/>
      <c r="D405" s="35"/>
      <c r="E405" s="149"/>
      <c r="F405" s="156"/>
      <c r="G405" s="670"/>
      <c r="H405" s="88"/>
      <c r="I405" s="40"/>
      <c r="J405" s="40"/>
      <c r="K405" s="41"/>
      <c r="L405" s="42"/>
      <c r="M405" s="658"/>
      <c r="N405" s="659" t="str">
        <f t="shared" si="7"/>
        <v/>
      </c>
      <c r="O405" s="692">
        <f t="shared" si="8"/>
        <v>0</v>
      </c>
      <c r="P405" s="29"/>
      <c r="Q405" s="74"/>
      <c r="R405" s="28"/>
      <c r="S405" s="28"/>
      <c r="T405" s="28"/>
      <c r="U405" s="28"/>
      <c r="V405" s="28"/>
      <c r="W405" s="28"/>
      <c r="X405" s="28"/>
      <c r="Y405" s="28"/>
      <c r="Z405" s="28"/>
    </row>
    <row r="406" spans="1:26" ht="15" customHeight="1">
      <c r="A406" s="111">
        <v>396</v>
      </c>
      <c r="B406" s="48"/>
      <c r="C406" s="48"/>
      <c r="D406" s="35"/>
      <c r="E406" s="149"/>
      <c r="F406" s="156"/>
      <c r="G406" s="670"/>
      <c r="H406" s="88"/>
      <c r="I406" s="40"/>
      <c r="J406" s="40"/>
      <c r="K406" s="41"/>
      <c r="L406" s="42"/>
      <c r="M406" s="658"/>
      <c r="N406" s="659" t="str">
        <f t="shared" si="7"/>
        <v/>
      </c>
      <c r="O406" s="692">
        <f t="shared" si="8"/>
        <v>0</v>
      </c>
      <c r="P406" s="29"/>
      <c r="Q406" s="74"/>
      <c r="R406" s="28"/>
      <c r="S406" s="28"/>
      <c r="T406" s="28"/>
      <c r="U406" s="28"/>
      <c r="V406" s="28"/>
      <c r="W406" s="28"/>
      <c r="X406" s="28"/>
      <c r="Y406" s="28"/>
      <c r="Z406" s="28"/>
    </row>
    <row r="407" spans="1:26" ht="15" customHeight="1">
      <c r="A407" s="111">
        <v>397</v>
      </c>
      <c r="B407" s="48"/>
      <c r="C407" s="48"/>
      <c r="D407" s="35"/>
      <c r="E407" s="149"/>
      <c r="F407" s="156"/>
      <c r="G407" s="670"/>
      <c r="H407" s="88"/>
      <c r="I407" s="40"/>
      <c r="J407" s="40"/>
      <c r="K407" s="41"/>
      <c r="L407" s="42"/>
      <c r="M407" s="658"/>
      <c r="N407" s="659" t="str">
        <f t="shared" si="7"/>
        <v/>
      </c>
      <c r="O407" s="692">
        <f t="shared" si="8"/>
        <v>0</v>
      </c>
      <c r="P407" s="29"/>
      <c r="Q407" s="74"/>
      <c r="R407" s="28"/>
      <c r="S407" s="28"/>
      <c r="T407" s="28"/>
      <c r="U407" s="28"/>
      <c r="V407" s="28"/>
      <c r="W407" s="28"/>
      <c r="X407" s="28"/>
      <c r="Y407" s="28"/>
      <c r="Z407" s="28"/>
    </row>
    <row r="408" spans="1:26" ht="15" customHeight="1">
      <c r="A408" s="111">
        <v>398</v>
      </c>
      <c r="B408" s="48"/>
      <c r="C408" s="48"/>
      <c r="D408" s="35"/>
      <c r="E408" s="149"/>
      <c r="F408" s="156"/>
      <c r="G408" s="670"/>
      <c r="H408" s="88"/>
      <c r="I408" s="40"/>
      <c r="J408" s="40"/>
      <c r="K408" s="41"/>
      <c r="L408" s="42"/>
      <c r="M408" s="658"/>
      <c r="N408" s="659" t="str">
        <f t="shared" si="7"/>
        <v/>
      </c>
      <c r="O408" s="692">
        <f t="shared" si="8"/>
        <v>0</v>
      </c>
      <c r="P408" s="29"/>
      <c r="Q408" s="74"/>
      <c r="R408" s="28"/>
      <c r="S408" s="28"/>
      <c r="T408" s="28"/>
      <c r="U408" s="28"/>
      <c r="V408" s="28"/>
      <c r="W408" s="28"/>
      <c r="X408" s="28"/>
      <c r="Y408" s="28"/>
      <c r="Z408" s="28"/>
    </row>
    <row r="409" spans="1:26" ht="15" customHeight="1">
      <c r="A409" s="111">
        <v>399</v>
      </c>
      <c r="B409" s="48"/>
      <c r="C409" s="48"/>
      <c r="D409" s="35"/>
      <c r="E409" s="149"/>
      <c r="F409" s="156"/>
      <c r="G409" s="670"/>
      <c r="H409" s="88"/>
      <c r="I409" s="40"/>
      <c r="J409" s="40"/>
      <c r="K409" s="41"/>
      <c r="L409" s="42"/>
      <c r="M409" s="658"/>
      <c r="N409" s="659" t="str">
        <f t="shared" si="7"/>
        <v/>
      </c>
      <c r="O409" s="692">
        <f t="shared" si="8"/>
        <v>0</v>
      </c>
      <c r="P409" s="29"/>
      <c r="Q409" s="74"/>
      <c r="R409" s="28"/>
      <c r="S409" s="28"/>
      <c r="T409" s="28"/>
      <c r="U409" s="28"/>
      <c r="V409" s="28"/>
      <c r="W409" s="28"/>
      <c r="X409" s="28"/>
      <c r="Y409" s="28"/>
      <c r="Z409" s="28"/>
    </row>
    <row r="410" spans="1:26" ht="15" customHeight="1">
      <c r="A410" s="111">
        <v>400</v>
      </c>
      <c r="B410" s="48"/>
      <c r="C410" s="48"/>
      <c r="D410" s="35"/>
      <c r="E410" s="149"/>
      <c r="F410" s="156"/>
      <c r="G410" s="670"/>
      <c r="H410" s="88"/>
      <c r="I410" s="40"/>
      <c r="J410" s="40"/>
      <c r="K410" s="41"/>
      <c r="L410" s="42"/>
      <c r="M410" s="658"/>
      <c r="N410" s="659" t="str">
        <f t="shared" si="7"/>
        <v/>
      </c>
      <c r="O410" s="692">
        <f t="shared" si="8"/>
        <v>0</v>
      </c>
      <c r="P410" s="29"/>
      <c r="Q410" s="74"/>
      <c r="R410" s="28"/>
      <c r="S410" s="28"/>
      <c r="T410" s="28"/>
      <c r="U410" s="28"/>
      <c r="V410" s="28"/>
      <c r="W410" s="28"/>
      <c r="X410" s="28"/>
      <c r="Y410" s="28"/>
      <c r="Z410" s="28"/>
    </row>
    <row r="411" spans="1:26" ht="15" customHeight="1">
      <c r="A411" s="111">
        <v>401</v>
      </c>
      <c r="B411" s="48"/>
      <c r="C411" s="48"/>
      <c r="D411" s="35"/>
      <c r="E411" s="149"/>
      <c r="F411" s="156"/>
      <c r="G411" s="670"/>
      <c r="H411" s="88"/>
      <c r="I411" s="40"/>
      <c r="J411" s="40"/>
      <c r="K411" s="41"/>
      <c r="L411" s="42"/>
      <c r="M411" s="658"/>
      <c r="N411" s="659" t="str">
        <f t="shared" si="7"/>
        <v/>
      </c>
      <c r="O411" s="692">
        <f t="shared" si="8"/>
        <v>0</v>
      </c>
      <c r="P411" s="29"/>
      <c r="Q411" s="74"/>
      <c r="R411" s="28"/>
      <c r="S411" s="28"/>
      <c r="T411" s="28"/>
      <c r="U411" s="28"/>
      <c r="V411" s="28"/>
      <c r="W411" s="28"/>
      <c r="X411" s="28"/>
      <c r="Y411" s="28"/>
      <c r="Z411" s="28"/>
    </row>
    <row r="412" spans="1:26" ht="15" customHeight="1">
      <c r="A412" s="111">
        <v>402</v>
      </c>
      <c r="B412" s="48"/>
      <c r="C412" s="48"/>
      <c r="D412" s="35"/>
      <c r="E412" s="149"/>
      <c r="F412" s="156"/>
      <c r="G412" s="670"/>
      <c r="H412" s="88"/>
      <c r="I412" s="40"/>
      <c r="J412" s="40"/>
      <c r="K412" s="41"/>
      <c r="L412" s="42"/>
      <c r="M412" s="658"/>
      <c r="N412" s="659" t="str">
        <f t="shared" si="7"/>
        <v/>
      </c>
      <c r="O412" s="692">
        <f t="shared" si="8"/>
        <v>0</v>
      </c>
      <c r="P412" s="29"/>
      <c r="Q412" s="74"/>
      <c r="R412" s="28"/>
      <c r="S412" s="28"/>
      <c r="T412" s="28"/>
      <c r="U412" s="28"/>
      <c r="V412" s="28"/>
      <c r="W412" s="28"/>
      <c r="X412" s="28"/>
      <c r="Y412" s="28"/>
      <c r="Z412" s="28"/>
    </row>
    <row r="413" spans="1:26" ht="15" customHeight="1">
      <c r="A413" s="111">
        <v>403</v>
      </c>
      <c r="B413" s="48"/>
      <c r="C413" s="48"/>
      <c r="D413" s="35"/>
      <c r="E413" s="149"/>
      <c r="F413" s="156"/>
      <c r="G413" s="670"/>
      <c r="H413" s="88"/>
      <c r="I413" s="40"/>
      <c r="J413" s="40"/>
      <c r="K413" s="41"/>
      <c r="L413" s="42"/>
      <c r="M413" s="658"/>
      <c r="N413" s="659" t="str">
        <f t="shared" si="7"/>
        <v/>
      </c>
      <c r="O413" s="692">
        <f t="shared" si="8"/>
        <v>0</v>
      </c>
      <c r="P413" s="29"/>
      <c r="Q413" s="74"/>
      <c r="R413" s="28"/>
      <c r="S413" s="28"/>
      <c r="T413" s="28"/>
      <c r="U413" s="28"/>
      <c r="V413" s="28"/>
      <c r="W413" s="28"/>
      <c r="X413" s="28"/>
      <c r="Y413" s="28"/>
      <c r="Z413" s="28"/>
    </row>
    <row r="414" spans="1:26" ht="15" customHeight="1">
      <c r="A414" s="111">
        <v>404</v>
      </c>
      <c r="B414" s="48"/>
      <c r="C414" s="48"/>
      <c r="D414" s="35"/>
      <c r="E414" s="149"/>
      <c r="F414" s="156"/>
      <c r="G414" s="670"/>
      <c r="H414" s="88"/>
      <c r="I414" s="40"/>
      <c r="J414" s="40"/>
      <c r="K414" s="41"/>
      <c r="L414" s="42"/>
      <c r="M414" s="658"/>
      <c r="N414" s="659" t="str">
        <f t="shared" si="7"/>
        <v/>
      </c>
      <c r="O414" s="692">
        <f t="shared" si="8"/>
        <v>0</v>
      </c>
      <c r="P414" s="29"/>
      <c r="Q414" s="74"/>
      <c r="R414" s="28"/>
      <c r="S414" s="28"/>
      <c r="T414" s="28"/>
      <c r="U414" s="28"/>
      <c r="V414" s="28"/>
      <c r="W414" s="28"/>
      <c r="X414" s="28"/>
      <c r="Y414" s="28"/>
      <c r="Z414" s="28"/>
    </row>
    <row r="415" spans="1:26" ht="15" customHeight="1">
      <c r="A415" s="111">
        <v>405</v>
      </c>
      <c r="B415" s="48"/>
      <c r="C415" s="48"/>
      <c r="D415" s="35"/>
      <c r="E415" s="149"/>
      <c r="F415" s="156"/>
      <c r="G415" s="670"/>
      <c r="H415" s="88"/>
      <c r="I415" s="40"/>
      <c r="J415" s="40"/>
      <c r="K415" s="41"/>
      <c r="L415" s="42"/>
      <c r="M415" s="658"/>
      <c r="N415" s="659" t="str">
        <f t="shared" si="7"/>
        <v/>
      </c>
      <c r="O415" s="692">
        <f t="shared" si="8"/>
        <v>0</v>
      </c>
      <c r="P415" s="29"/>
      <c r="Q415" s="74"/>
      <c r="R415" s="28"/>
      <c r="S415" s="28"/>
      <c r="T415" s="28"/>
      <c r="U415" s="28"/>
      <c r="V415" s="28"/>
      <c r="W415" s="28"/>
      <c r="X415" s="28"/>
      <c r="Y415" s="28"/>
      <c r="Z415" s="28"/>
    </row>
    <row r="416" spans="1:26" ht="15" customHeight="1">
      <c r="A416" s="111">
        <v>406</v>
      </c>
      <c r="B416" s="48"/>
      <c r="C416" s="48"/>
      <c r="D416" s="35"/>
      <c r="E416" s="149"/>
      <c r="F416" s="156"/>
      <c r="G416" s="670"/>
      <c r="H416" s="88"/>
      <c r="I416" s="40"/>
      <c r="J416" s="40"/>
      <c r="K416" s="41"/>
      <c r="L416" s="42"/>
      <c r="M416" s="658"/>
      <c r="N416" s="659" t="str">
        <f t="shared" si="7"/>
        <v/>
      </c>
      <c r="O416" s="692">
        <f t="shared" si="8"/>
        <v>0</v>
      </c>
      <c r="P416" s="29"/>
      <c r="Q416" s="74"/>
      <c r="R416" s="28"/>
      <c r="S416" s="28"/>
      <c r="T416" s="28"/>
      <c r="U416" s="28"/>
      <c r="V416" s="28"/>
      <c r="W416" s="28"/>
      <c r="X416" s="28"/>
      <c r="Y416" s="28"/>
      <c r="Z416" s="28"/>
    </row>
    <row r="417" spans="1:26" ht="15" customHeight="1">
      <c r="A417" s="111">
        <v>407</v>
      </c>
      <c r="B417" s="48"/>
      <c r="C417" s="48"/>
      <c r="D417" s="35"/>
      <c r="E417" s="149"/>
      <c r="F417" s="156"/>
      <c r="G417" s="670"/>
      <c r="H417" s="88"/>
      <c r="I417" s="40"/>
      <c r="J417" s="40"/>
      <c r="K417" s="41"/>
      <c r="L417" s="42"/>
      <c r="M417" s="658"/>
      <c r="N417" s="659" t="str">
        <f t="shared" si="7"/>
        <v/>
      </c>
      <c r="O417" s="692">
        <f t="shared" si="8"/>
        <v>0</v>
      </c>
      <c r="P417" s="29"/>
      <c r="Q417" s="74"/>
      <c r="R417" s="28"/>
      <c r="S417" s="28"/>
      <c r="T417" s="28"/>
      <c r="U417" s="28"/>
      <c r="V417" s="28"/>
      <c r="W417" s="28"/>
      <c r="X417" s="28"/>
      <c r="Y417" s="28"/>
      <c r="Z417" s="28"/>
    </row>
    <row r="418" spans="1:26" ht="15" customHeight="1">
      <c r="A418" s="111">
        <v>408</v>
      </c>
      <c r="B418" s="48"/>
      <c r="C418" s="48"/>
      <c r="D418" s="35"/>
      <c r="E418" s="149"/>
      <c r="F418" s="156"/>
      <c r="G418" s="670"/>
      <c r="H418" s="88"/>
      <c r="I418" s="40"/>
      <c r="J418" s="40"/>
      <c r="K418" s="41"/>
      <c r="L418" s="42"/>
      <c r="M418" s="658"/>
      <c r="N418" s="659" t="str">
        <f t="shared" si="7"/>
        <v/>
      </c>
      <c r="O418" s="692">
        <f t="shared" si="8"/>
        <v>0</v>
      </c>
      <c r="P418" s="29"/>
      <c r="Q418" s="74"/>
      <c r="R418" s="28"/>
      <c r="S418" s="28"/>
      <c r="T418" s="28"/>
      <c r="U418" s="28"/>
      <c r="V418" s="28"/>
      <c r="W418" s="28"/>
      <c r="X418" s="28"/>
      <c r="Y418" s="28"/>
      <c r="Z418" s="28"/>
    </row>
    <row r="419" spans="1:26" ht="15" customHeight="1">
      <c r="A419" s="111">
        <v>409</v>
      </c>
      <c r="B419" s="48"/>
      <c r="C419" s="48"/>
      <c r="D419" s="35"/>
      <c r="E419" s="149"/>
      <c r="F419" s="156"/>
      <c r="G419" s="670"/>
      <c r="H419" s="88"/>
      <c r="I419" s="40"/>
      <c r="J419" s="40"/>
      <c r="K419" s="41"/>
      <c r="L419" s="42"/>
      <c r="M419" s="658"/>
      <c r="N419" s="659" t="str">
        <f t="shared" si="7"/>
        <v/>
      </c>
      <c r="O419" s="692">
        <f t="shared" si="8"/>
        <v>0</v>
      </c>
      <c r="P419" s="29"/>
      <c r="Q419" s="74"/>
      <c r="R419" s="28"/>
      <c r="S419" s="28"/>
      <c r="T419" s="28"/>
      <c r="U419" s="28"/>
      <c r="V419" s="28"/>
      <c r="W419" s="28"/>
      <c r="X419" s="28"/>
      <c r="Y419" s="28"/>
      <c r="Z419" s="28"/>
    </row>
    <row r="420" spans="1:26" ht="15" customHeight="1">
      <c r="A420" s="111">
        <v>410</v>
      </c>
      <c r="B420" s="48"/>
      <c r="C420" s="48"/>
      <c r="D420" s="35"/>
      <c r="E420" s="149"/>
      <c r="F420" s="156"/>
      <c r="G420" s="670"/>
      <c r="H420" s="88"/>
      <c r="I420" s="40"/>
      <c r="J420" s="40"/>
      <c r="K420" s="41"/>
      <c r="L420" s="42"/>
      <c r="M420" s="658"/>
      <c r="N420" s="659" t="str">
        <f t="shared" si="7"/>
        <v/>
      </c>
      <c r="O420" s="692">
        <f t="shared" si="8"/>
        <v>0</v>
      </c>
      <c r="P420" s="29"/>
      <c r="Q420" s="74"/>
      <c r="R420" s="28"/>
      <c r="S420" s="28"/>
      <c r="T420" s="28"/>
      <c r="U420" s="28"/>
      <c r="V420" s="28"/>
      <c r="W420" s="28"/>
      <c r="X420" s="28"/>
      <c r="Y420" s="28"/>
      <c r="Z420" s="28"/>
    </row>
    <row r="421" spans="1:26" ht="15" customHeight="1">
      <c r="A421" s="111">
        <v>411</v>
      </c>
      <c r="B421" s="48"/>
      <c r="C421" s="48"/>
      <c r="D421" s="35"/>
      <c r="E421" s="149"/>
      <c r="F421" s="156"/>
      <c r="G421" s="670"/>
      <c r="H421" s="88"/>
      <c r="I421" s="40"/>
      <c r="J421" s="40"/>
      <c r="K421" s="41"/>
      <c r="L421" s="42"/>
      <c r="M421" s="658"/>
      <c r="N421" s="659" t="str">
        <f t="shared" si="7"/>
        <v/>
      </c>
      <c r="O421" s="692">
        <f t="shared" si="8"/>
        <v>0</v>
      </c>
      <c r="P421" s="29"/>
      <c r="Q421" s="74"/>
      <c r="R421" s="28"/>
      <c r="S421" s="28"/>
      <c r="T421" s="28"/>
      <c r="U421" s="28"/>
      <c r="V421" s="28"/>
      <c r="W421" s="28"/>
      <c r="X421" s="28"/>
      <c r="Y421" s="28"/>
      <c r="Z421" s="28"/>
    </row>
    <row r="422" spans="1:26" ht="15" customHeight="1">
      <c r="A422" s="111">
        <v>412</v>
      </c>
      <c r="B422" s="48"/>
      <c r="C422" s="48"/>
      <c r="D422" s="35"/>
      <c r="E422" s="149"/>
      <c r="F422" s="156"/>
      <c r="G422" s="670"/>
      <c r="H422" s="88"/>
      <c r="I422" s="40"/>
      <c r="J422" s="40"/>
      <c r="K422" s="41"/>
      <c r="L422" s="42"/>
      <c r="M422" s="658"/>
      <c r="N422" s="659" t="str">
        <f t="shared" si="7"/>
        <v/>
      </c>
      <c r="O422" s="692">
        <f t="shared" si="8"/>
        <v>0</v>
      </c>
      <c r="P422" s="29"/>
      <c r="Q422" s="74"/>
      <c r="R422" s="28"/>
      <c r="S422" s="28"/>
      <c r="T422" s="28"/>
      <c r="U422" s="28"/>
      <c r="V422" s="28"/>
      <c r="W422" s="28"/>
      <c r="X422" s="28"/>
      <c r="Y422" s="28"/>
      <c r="Z422" s="28"/>
    </row>
    <row r="423" spans="1:26" ht="15" customHeight="1">
      <c r="A423" s="111">
        <v>413</v>
      </c>
      <c r="B423" s="48"/>
      <c r="C423" s="48"/>
      <c r="D423" s="35"/>
      <c r="E423" s="149"/>
      <c r="F423" s="156"/>
      <c r="G423" s="670"/>
      <c r="H423" s="88"/>
      <c r="I423" s="40"/>
      <c r="J423" s="40"/>
      <c r="K423" s="41"/>
      <c r="L423" s="42"/>
      <c r="M423" s="658"/>
      <c r="N423" s="659" t="str">
        <f t="shared" si="7"/>
        <v/>
      </c>
      <c r="O423" s="692">
        <f t="shared" si="8"/>
        <v>0</v>
      </c>
      <c r="P423" s="29"/>
      <c r="Q423" s="74"/>
      <c r="R423" s="28"/>
      <c r="S423" s="28"/>
      <c r="T423" s="28"/>
      <c r="U423" s="28"/>
      <c r="V423" s="28"/>
      <c r="W423" s="28"/>
      <c r="X423" s="28"/>
      <c r="Y423" s="28"/>
      <c r="Z423" s="28"/>
    </row>
    <row r="424" spans="1:26" ht="15" customHeight="1">
      <c r="A424" s="111">
        <v>414</v>
      </c>
      <c r="B424" s="48"/>
      <c r="C424" s="48"/>
      <c r="D424" s="35"/>
      <c r="E424" s="149"/>
      <c r="F424" s="156"/>
      <c r="G424" s="670"/>
      <c r="H424" s="88"/>
      <c r="I424" s="40"/>
      <c r="J424" s="40"/>
      <c r="K424" s="41"/>
      <c r="L424" s="42"/>
      <c r="M424" s="658"/>
      <c r="N424" s="659" t="str">
        <f t="shared" si="7"/>
        <v/>
      </c>
      <c r="O424" s="692">
        <f t="shared" si="8"/>
        <v>0</v>
      </c>
      <c r="P424" s="29"/>
      <c r="Q424" s="74"/>
      <c r="R424" s="28"/>
      <c r="S424" s="28"/>
      <c r="T424" s="28"/>
      <c r="U424" s="28"/>
      <c r="V424" s="28"/>
      <c r="W424" s="28"/>
      <c r="X424" s="28"/>
      <c r="Y424" s="28"/>
      <c r="Z424" s="28"/>
    </row>
    <row r="425" spans="1:26" ht="15" customHeight="1">
      <c r="A425" s="111">
        <v>415</v>
      </c>
      <c r="B425" s="48"/>
      <c r="C425" s="48"/>
      <c r="D425" s="35"/>
      <c r="E425" s="149"/>
      <c r="F425" s="156"/>
      <c r="G425" s="670"/>
      <c r="H425" s="88"/>
      <c r="I425" s="40"/>
      <c r="J425" s="40"/>
      <c r="K425" s="41"/>
      <c r="L425" s="42"/>
      <c r="M425" s="658"/>
      <c r="N425" s="659" t="str">
        <f t="shared" si="7"/>
        <v/>
      </c>
      <c r="O425" s="692">
        <f t="shared" si="8"/>
        <v>0</v>
      </c>
      <c r="P425" s="29"/>
      <c r="Q425" s="74"/>
      <c r="R425" s="28"/>
      <c r="S425" s="28"/>
      <c r="T425" s="28"/>
      <c r="U425" s="28"/>
      <c r="V425" s="28"/>
      <c r="W425" s="28"/>
      <c r="X425" s="28"/>
      <c r="Y425" s="28"/>
      <c r="Z425" s="28"/>
    </row>
    <row r="426" spans="1:26" ht="15" customHeight="1">
      <c r="A426" s="111">
        <v>416</v>
      </c>
      <c r="B426" s="48"/>
      <c r="C426" s="48"/>
      <c r="D426" s="35"/>
      <c r="E426" s="149"/>
      <c r="F426" s="156"/>
      <c r="G426" s="670"/>
      <c r="H426" s="88"/>
      <c r="I426" s="40"/>
      <c r="J426" s="40"/>
      <c r="K426" s="41"/>
      <c r="L426" s="42"/>
      <c r="M426" s="658"/>
      <c r="N426" s="659" t="str">
        <f t="shared" si="7"/>
        <v/>
      </c>
      <c r="O426" s="692">
        <f t="shared" si="8"/>
        <v>0</v>
      </c>
      <c r="P426" s="29"/>
      <c r="Q426" s="74"/>
      <c r="R426" s="28"/>
      <c r="S426" s="28"/>
      <c r="T426" s="28"/>
      <c r="U426" s="28"/>
      <c r="V426" s="28"/>
      <c r="W426" s="28"/>
      <c r="X426" s="28"/>
      <c r="Y426" s="28"/>
      <c r="Z426" s="28"/>
    </row>
    <row r="427" spans="1:26" ht="15" customHeight="1">
      <c r="A427" s="111">
        <v>417</v>
      </c>
      <c r="B427" s="48"/>
      <c r="C427" s="48"/>
      <c r="D427" s="35"/>
      <c r="E427" s="149"/>
      <c r="F427" s="156"/>
      <c r="G427" s="670"/>
      <c r="H427" s="88"/>
      <c r="I427" s="40"/>
      <c r="J427" s="40"/>
      <c r="K427" s="41"/>
      <c r="L427" s="42"/>
      <c r="M427" s="658"/>
      <c r="N427" s="659" t="str">
        <f t="shared" si="7"/>
        <v/>
      </c>
      <c r="O427" s="692">
        <f t="shared" si="8"/>
        <v>0</v>
      </c>
      <c r="P427" s="29"/>
      <c r="Q427" s="74"/>
      <c r="R427" s="28"/>
      <c r="S427" s="28"/>
      <c r="T427" s="28"/>
      <c r="U427" s="28"/>
      <c r="V427" s="28"/>
      <c r="W427" s="28"/>
      <c r="X427" s="28"/>
      <c r="Y427" s="28"/>
      <c r="Z427" s="28"/>
    </row>
    <row r="428" spans="1:26" ht="15" customHeight="1">
      <c r="A428" s="111">
        <v>418</v>
      </c>
      <c r="B428" s="48"/>
      <c r="C428" s="48"/>
      <c r="D428" s="35"/>
      <c r="E428" s="149"/>
      <c r="F428" s="156"/>
      <c r="G428" s="670"/>
      <c r="H428" s="88"/>
      <c r="I428" s="40"/>
      <c r="J428" s="40"/>
      <c r="K428" s="41"/>
      <c r="L428" s="42"/>
      <c r="M428" s="658"/>
      <c r="N428" s="659" t="str">
        <f t="shared" si="7"/>
        <v/>
      </c>
      <c r="O428" s="692">
        <f t="shared" si="8"/>
        <v>0</v>
      </c>
      <c r="P428" s="29"/>
      <c r="Q428" s="74"/>
      <c r="R428" s="28"/>
      <c r="S428" s="28"/>
      <c r="T428" s="28"/>
      <c r="U428" s="28"/>
      <c r="V428" s="28"/>
      <c r="W428" s="28"/>
      <c r="X428" s="28"/>
      <c r="Y428" s="28"/>
      <c r="Z428" s="28"/>
    </row>
    <row r="429" spans="1:26" ht="15" customHeight="1">
      <c r="A429" s="111">
        <v>419</v>
      </c>
      <c r="B429" s="48"/>
      <c r="C429" s="48"/>
      <c r="D429" s="35"/>
      <c r="E429" s="149"/>
      <c r="F429" s="156"/>
      <c r="G429" s="670"/>
      <c r="H429" s="88"/>
      <c r="I429" s="40"/>
      <c r="J429" s="40"/>
      <c r="K429" s="41"/>
      <c r="L429" s="42"/>
      <c r="M429" s="658"/>
      <c r="N429" s="659" t="str">
        <f t="shared" si="7"/>
        <v/>
      </c>
      <c r="O429" s="692">
        <f t="shared" si="8"/>
        <v>0</v>
      </c>
      <c r="P429" s="29"/>
      <c r="Q429" s="74"/>
      <c r="R429" s="28"/>
      <c r="S429" s="28"/>
      <c r="T429" s="28"/>
      <c r="U429" s="28"/>
      <c r="V429" s="28"/>
      <c r="W429" s="28"/>
      <c r="X429" s="28"/>
      <c r="Y429" s="28"/>
      <c r="Z429" s="28"/>
    </row>
    <row r="430" spans="1:26" ht="15" customHeight="1">
      <c r="A430" s="111">
        <v>420</v>
      </c>
      <c r="B430" s="48"/>
      <c r="C430" s="48"/>
      <c r="D430" s="35"/>
      <c r="E430" s="149"/>
      <c r="F430" s="156"/>
      <c r="G430" s="670"/>
      <c r="H430" s="88"/>
      <c r="I430" s="40"/>
      <c r="J430" s="40"/>
      <c r="K430" s="41"/>
      <c r="L430" s="42"/>
      <c r="M430" s="658"/>
      <c r="N430" s="659" t="str">
        <f t="shared" si="7"/>
        <v/>
      </c>
      <c r="O430" s="692">
        <f t="shared" si="8"/>
        <v>0</v>
      </c>
      <c r="P430" s="29"/>
      <c r="Q430" s="74"/>
      <c r="R430" s="28"/>
      <c r="S430" s="28"/>
      <c r="T430" s="28"/>
      <c r="U430" s="28"/>
      <c r="V430" s="28"/>
      <c r="W430" s="28"/>
      <c r="X430" s="28"/>
      <c r="Y430" s="28"/>
      <c r="Z430" s="28"/>
    </row>
    <row r="431" spans="1:26" ht="15" customHeight="1">
      <c r="A431" s="111">
        <v>421</v>
      </c>
      <c r="B431" s="48"/>
      <c r="C431" s="48"/>
      <c r="D431" s="35"/>
      <c r="E431" s="149"/>
      <c r="F431" s="156"/>
      <c r="G431" s="670"/>
      <c r="H431" s="88"/>
      <c r="I431" s="40"/>
      <c r="J431" s="40"/>
      <c r="K431" s="41"/>
      <c r="L431" s="42"/>
      <c r="M431" s="658"/>
      <c r="N431" s="659" t="str">
        <f t="shared" si="7"/>
        <v/>
      </c>
      <c r="O431" s="692">
        <f t="shared" si="8"/>
        <v>0</v>
      </c>
      <c r="P431" s="29"/>
      <c r="Q431" s="74"/>
      <c r="R431" s="28"/>
      <c r="S431" s="28"/>
      <c r="T431" s="28"/>
      <c r="U431" s="28"/>
      <c r="V431" s="28"/>
      <c r="W431" s="28"/>
      <c r="X431" s="28"/>
      <c r="Y431" s="28"/>
      <c r="Z431" s="28"/>
    </row>
    <row r="432" spans="1:26" ht="15" customHeight="1">
      <c r="A432" s="111">
        <v>422</v>
      </c>
      <c r="B432" s="48"/>
      <c r="C432" s="48"/>
      <c r="D432" s="35"/>
      <c r="E432" s="149"/>
      <c r="F432" s="156"/>
      <c r="G432" s="670"/>
      <c r="H432" s="88"/>
      <c r="I432" s="40"/>
      <c r="J432" s="40"/>
      <c r="K432" s="41"/>
      <c r="L432" s="42"/>
      <c r="M432" s="658"/>
      <c r="N432" s="659" t="str">
        <f t="shared" si="7"/>
        <v/>
      </c>
      <c r="O432" s="692">
        <f t="shared" si="8"/>
        <v>0</v>
      </c>
      <c r="P432" s="29"/>
      <c r="Q432" s="74"/>
      <c r="R432" s="28"/>
      <c r="S432" s="28"/>
      <c r="T432" s="28"/>
      <c r="U432" s="28"/>
      <c r="V432" s="28"/>
      <c r="W432" s="28"/>
      <c r="X432" s="28"/>
      <c r="Y432" s="28"/>
      <c r="Z432" s="28"/>
    </row>
    <row r="433" spans="1:26" ht="15" customHeight="1">
      <c r="A433" s="111">
        <v>423</v>
      </c>
      <c r="B433" s="48"/>
      <c r="C433" s="48"/>
      <c r="D433" s="35"/>
      <c r="E433" s="149"/>
      <c r="F433" s="156"/>
      <c r="G433" s="670"/>
      <c r="H433" s="88"/>
      <c r="I433" s="40"/>
      <c r="J433" s="40"/>
      <c r="K433" s="41"/>
      <c r="L433" s="42"/>
      <c r="M433" s="658"/>
      <c r="N433" s="659" t="str">
        <f t="shared" si="7"/>
        <v/>
      </c>
      <c r="O433" s="692">
        <f t="shared" si="8"/>
        <v>0</v>
      </c>
      <c r="P433" s="29"/>
      <c r="Q433" s="74"/>
      <c r="R433" s="28"/>
      <c r="S433" s="28"/>
      <c r="T433" s="28"/>
      <c r="U433" s="28"/>
      <c r="V433" s="28"/>
      <c r="W433" s="28"/>
      <c r="X433" s="28"/>
      <c r="Y433" s="28"/>
      <c r="Z433" s="28"/>
    </row>
    <row r="434" spans="1:26" ht="15" customHeight="1">
      <c r="A434" s="111">
        <v>424</v>
      </c>
      <c r="B434" s="48"/>
      <c r="C434" s="48"/>
      <c r="D434" s="35"/>
      <c r="E434" s="149"/>
      <c r="F434" s="156"/>
      <c r="G434" s="670"/>
      <c r="H434" s="88"/>
      <c r="I434" s="40"/>
      <c r="J434" s="40"/>
      <c r="K434" s="41"/>
      <c r="L434" s="42"/>
      <c r="M434" s="658"/>
      <c r="N434" s="659" t="str">
        <f t="shared" si="7"/>
        <v/>
      </c>
      <c r="O434" s="692">
        <f t="shared" si="8"/>
        <v>0</v>
      </c>
      <c r="P434" s="29"/>
      <c r="Q434" s="74"/>
      <c r="R434" s="28"/>
      <c r="S434" s="28"/>
      <c r="T434" s="28"/>
      <c r="U434" s="28"/>
      <c r="V434" s="28"/>
      <c r="W434" s="28"/>
      <c r="X434" s="28"/>
      <c r="Y434" s="28"/>
      <c r="Z434" s="28"/>
    </row>
    <row r="435" spans="1:26" ht="15" customHeight="1">
      <c r="A435" s="111">
        <v>425</v>
      </c>
      <c r="B435" s="48"/>
      <c r="C435" s="48"/>
      <c r="D435" s="35"/>
      <c r="E435" s="149"/>
      <c r="F435" s="156"/>
      <c r="G435" s="670"/>
      <c r="H435" s="88"/>
      <c r="I435" s="40"/>
      <c r="J435" s="40"/>
      <c r="K435" s="41"/>
      <c r="L435" s="42"/>
      <c r="M435" s="658"/>
      <c r="N435" s="659" t="str">
        <f t="shared" si="7"/>
        <v/>
      </c>
      <c r="O435" s="692">
        <f t="shared" si="8"/>
        <v>0</v>
      </c>
      <c r="P435" s="29"/>
      <c r="Q435" s="74"/>
      <c r="R435" s="28"/>
      <c r="S435" s="28"/>
      <c r="T435" s="28"/>
      <c r="U435" s="28"/>
      <c r="V435" s="28"/>
      <c r="W435" s="28"/>
      <c r="X435" s="28"/>
      <c r="Y435" s="28"/>
      <c r="Z435" s="28"/>
    </row>
    <row r="436" spans="1:26" ht="15" customHeight="1">
      <c r="A436" s="111">
        <v>426</v>
      </c>
      <c r="B436" s="48"/>
      <c r="C436" s="48"/>
      <c r="D436" s="35"/>
      <c r="E436" s="149"/>
      <c r="F436" s="156"/>
      <c r="G436" s="670"/>
      <c r="H436" s="88"/>
      <c r="I436" s="40"/>
      <c r="J436" s="40"/>
      <c r="K436" s="41"/>
      <c r="L436" s="42"/>
      <c r="M436" s="658"/>
      <c r="N436" s="659" t="str">
        <f t="shared" si="7"/>
        <v/>
      </c>
      <c r="O436" s="692">
        <f t="shared" si="8"/>
        <v>0</v>
      </c>
      <c r="P436" s="29"/>
      <c r="Q436" s="74"/>
      <c r="R436" s="28"/>
      <c r="S436" s="28"/>
      <c r="T436" s="28"/>
      <c r="U436" s="28"/>
      <c r="V436" s="28"/>
      <c r="W436" s="28"/>
      <c r="X436" s="28"/>
      <c r="Y436" s="28"/>
      <c r="Z436" s="28"/>
    </row>
    <row r="437" spans="1:26" ht="15" customHeight="1">
      <c r="A437" s="111">
        <v>427</v>
      </c>
      <c r="B437" s="48"/>
      <c r="C437" s="48"/>
      <c r="D437" s="35"/>
      <c r="E437" s="149"/>
      <c r="F437" s="156"/>
      <c r="G437" s="670"/>
      <c r="H437" s="88"/>
      <c r="I437" s="40"/>
      <c r="J437" s="40"/>
      <c r="K437" s="41"/>
      <c r="L437" s="42"/>
      <c r="M437" s="658"/>
      <c r="N437" s="659" t="str">
        <f t="shared" si="7"/>
        <v/>
      </c>
      <c r="O437" s="692">
        <f t="shared" si="8"/>
        <v>0</v>
      </c>
      <c r="P437" s="29"/>
      <c r="Q437" s="74"/>
      <c r="R437" s="28"/>
      <c r="S437" s="28"/>
      <c r="T437" s="28"/>
      <c r="U437" s="28"/>
      <c r="V437" s="28"/>
      <c r="W437" s="28"/>
      <c r="X437" s="28"/>
      <c r="Y437" s="28"/>
      <c r="Z437" s="28"/>
    </row>
    <row r="438" spans="1:26" ht="15" customHeight="1">
      <c r="A438" s="111">
        <v>428</v>
      </c>
      <c r="B438" s="48"/>
      <c r="C438" s="48"/>
      <c r="D438" s="35"/>
      <c r="E438" s="149"/>
      <c r="F438" s="156"/>
      <c r="G438" s="670"/>
      <c r="H438" s="88"/>
      <c r="I438" s="40"/>
      <c r="J438" s="40"/>
      <c r="K438" s="41"/>
      <c r="L438" s="42"/>
      <c r="M438" s="658"/>
      <c r="N438" s="659" t="str">
        <f t="shared" si="7"/>
        <v/>
      </c>
      <c r="O438" s="692">
        <f t="shared" si="8"/>
        <v>0</v>
      </c>
      <c r="P438" s="29"/>
      <c r="Q438" s="74"/>
      <c r="R438" s="28"/>
      <c r="S438" s="28"/>
      <c r="T438" s="28"/>
      <c r="U438" s="28"/>
      <c r="V438" s="28"/>
      <c r="W438" s="28"/>
      <c r="X438" s="28"/>
      <c r="Y438" s="28"/>
      <c r="Z438" s="28"/>
    </row>
    <row r="439" spans="1:26" ht="15" customHeight="1">
      <c r="A439" s="111">
        <v>429</v>
      </c>
      <c r="B439" s="48"/>
      <c r="C439" s="48"/>
      <c r="D439" s="35"/>
      <c r="E439" s="149"/>
      <c r="F439" s="156"/>
      <c r="G439" s="670"/>
      <c r="H439" s="88"/>
      <c r="I439" s="40"/>
      <c r="J439" s="40"/>
      <c r="K439" s="41"/>
      <c r="L439" s="42"/>
      <c r="M439" s="658"/>
      <c r="N439" s="659" t="str">
        <f t="shared" si="7"/>
        <v/>
      </c>
      <c r="O439" s="692">
        <f t="shared" si="8"/>
        <v>0</v>
      </c>
      <c r="P439" s="29"/>
      <c r="Q439" s="74"/>
      <c r="R439" s="28"/>
      <c r="S439" s="28"/>
      <c r="T439" s="28"/>
      <c r="U439" s="28"/>
      <c r="V439" s="28"/>
      <c r="W439" s="28"/>
      <c r="X439" s="28"/>
      <c r="Y439" s="28"/>
      <c r="Z439" s="28"/>
    </row>
    <row r="440" spans="1:26" ht="15" customHeight="1">
      <c r="A440" s="111">
        <v>430</v>
      </c>
      <c r="B440" s="48"/>
      <c r="C440" s="48"/>
      <c r="D440" s="35"/>
      <c r="E440" s="149"/>
      <c r="F440" s="156"/>
      <c r="G440" s="670"/>
      <c r="H440" s="88"/>
      <c r="I440" s="40"/>
      <c r="J440" s="40"/>
      <c r="K440" s="41"/>
      <c r="L440" s="42"/>
      <c r="M440" s="658"/>
      <c r="N440" s="659" t="str">
        <f t="shared" si="7"/>
        <v/>
      </c>
      <c r="O440" s="692">
        <f t="shared" si="8"/>
        <v>0</v>
      </c>
      <c r="P440" s="29"/>
      <c r="Q440" s="74"/>
      <c r="R440" s="28"/>
      <c r="S440" s="28"/>
      <c r="T440" s="28"/>
      <c r="U440" s="28"/>
      <c r="V440" s="28"/>
      <c r="W440" s="28"/>
      <c r="X440" s="28"/>
      <c r="Y440" s="28"/>
      <c r="Z440" s="28"/>
    </row>
    <row r="441" spans="1:26" ht="15" customHeight="1">
      <c r="A441" s="111">
        <v>431</v>
      </c>
      <c r="B441" s="48"/>
      <c r="C441" s="48"/>
      <c r="D441" s="35"/>
      <c r="E441" s="149"/>
      <c r="F441" s="156"/>
      <c r="G441" s="670"/>
      <c r="H441" s="88"/>
      <c r="I441" s="40"/>
      <c r="J441" s="40"/>
      <c r="K441" s="41"/>
      <c r="L441" s="42"/>
      <c r="M441" s="658"/>
      <c r="N441" s="659" t="str">
        <f t="shared" si="7"/>
        <v/>
      </c>
      <c r="O441" s="692">
        <f t="shared" si="8"/>
        <v>0</v>
      </c>
      <c r="P441" s="29"/>
      <c r="Q441" s="74"/>
      <c r="R441" s="28"/>
      <c r="S441" s="28"/>
      <c r="T441" s="28"/>
      <c r="U441" s="28"/>
      <c r="V441" s="28"/>
      <c r="W441" s="28"/>
      <c r="X441" s="28"/>
      <c r="Y441" s="28"/>
      <c r="Z441" s="28"/>
    </row>
    <row r="442" spans="1:26" ht="15" customHeight="1">
      <c r="A442" s="111">
        <v>432</v>
      </c>
      <c r="B442" s="48"/>
      <c r="C442" s="48"/>
      <c r="D442" s="35"/>
      <c r="E442" s="149"/>
      <c r="F442" s="156"/>
      <c r="G442" s="670"/>
      <c r="H442" s="88"/>
      <c r="I442" s="40"/>
      <c r="J442" s="40"/>
      <c r="K442" s="41"/>
      <c r="L442" s="42"/>
      <c r="M442" s="658"/>
      <c r="N442" s="659" t="str">
        <f t="shared" si="7"/>
        <v/>
      </c>
      <c r="O442" s="692">
        <f t="shared" si="8"/>
        <v>0</v>
      </c>
      <c r="P442" s="29"/>
      <c r="Q442" s="74"/>
      <c r="R442" s="28"/>
      <c r="S442" s="28"/>
      <c r="T442" s="28"/>
      <c r="U442" s="28"/>
      <c r="V442" s="28"/>
      <c r="W442" s="28"/>
      <c r="X442" s="28"/>
      <c r="Y442" s="28"/>
      <c r="Z442" s="28"/>
    </row>
    <row r="443" spans="1:26" ht="15" customHeight="1">
      <c r="A443" s="111">
        <v>433</v>
      </c>
      <c r="B443" s="48"/>
      <c r="C443" s="48"/>
      <c r="D443" s="35"/>
      <c r="E443" s="149"/>
      <c r="F443" s="156"/>
      <c r="G443" s="670"/>
      <c r="H443" s="88"/>
      <c r="I443" s="40"/>
      <c r="J443" s="40"/>
      <c r="K443" s="41"/>
      <c r="L443" s="42"/>
      <c r="M443" s="658"/>
      <c r="N443" s="659" t="str">
        <f t="shared" si="7"/>
        <v/>
      </c>
      <c r="O443" s="692">
        <f t="shared" si="8"/>
        <v>0</v>
      </c>
      <c r="P443" s="29"/>
      <c r="Q443" s="74"/>
      <c r="R443" s="28"/>
      <c r="S443" s="28"/>
      <c r="T443" s="28"/>
      <c r="U443" s="28"/>
      <c r="V443" s="28"/>
      <c r="W443" s="28"/>
      <c r="X443" s="28"/>
      <c r="Y443" s="28"/>
      <c r="Z443" s="28"/>
    </row>
    <row r="444" spans="1:26" ht="15" customHeight="1">
      <c r="A444" s="111">
        <v>434</v>
      </c>
      <c r="B444" s="48"/>
      <c r="C444" s="48"/>
      <c r="D444" s="35"/>
      <c r="E444" s="149"/>
      <c r="F444" s="156"/>
      <c r="G444" s="670"/>
      <c r="H444" s="88"/>
      <c r="I444" s="40"/>
      <c r="J444" s="40"/>
      <c r="K444" s="41"/>
      <c r="L444" s="42"/>
      <c r="M444" s="658"/>
      <c r="N444" s="659" t="str">
        <f t="shared" si="7"/>
        <v/>
      </c>
      <c r="O444" s="692">
        <f t="shared" si="8"/>
        <v>0</v>
      </c>
      <c r="P444" s="29"/>
      <c r="Q444" s="74"/>
      <c r="R444" s="28"/>
      <c r="S444" s="28"/>
      <c r="T444" s="28"/>
      <c r="U444" s="28"/>
      <c r="V444" s="28"/>
      <c r="W444" s="28"/>
      <c r="X444" s="28"/>
      <c r="Y444" s="28"/>
      <c r="Z444" s="28"/>
    </row>
    <row r="445" spans="1:26" ht="15" customHeight="1">
      <c r="A445" s="111">
        <v>435</v>
      </c>
      <c r="B445" s="48"/>
      <c r="C445" s="48"/>
      <c r="D445" s="35"/>
      <c r="E445" s="149"/>
      <c r="F445" s="156"/>
      <c r="G445" s="670"/>
      <c r="H445" s="88"/>
      <c r="I445" s="40"/>
      <c r="J445" s="40"/>
      <c r="K445" s="41"/>
      <c r="L445" s="42"/>
      <c r="M445" s="658"/>
      <c r="N445" s="659" t="str">
        <f t="shared" si="7"/>
        <v/>
      </c>
      <c r="O445" s="692">
        <f t="shared" si="8"/>
        <v>0</v>
      </c>
      <c r="P445" s="29"/>
      <c r="Q445" s="74"/>
      <c r="R445" s="28"/>
      <c r="S445" s="28"/>
      <c r="T445" s="28"/>
      <c r="U445" s="28"/>
      <c r="V445" s="28"/>
      <c r="W445" s="28"/>
      <c r="X445" s="28"/>
      <c r="Y445" s="28"/>
      <c r="Z445" s="28"/>
    </row>
    <row r="446" spans="1:26" ht="15" customHeight="1">
      <c r="A446" s="111">
        <v>436</v>
      </c>
      <c r="B446" s="48"/>
      <c r="C446" s="48"/>
      <c r="D446" s="35"/>
      <c r="E446" s="149"/>
      <c r="F446" s="156"/>
      <c r="G446" s="670"/>
      <c r="H446" s="88"/>
      <c r="I446" s="40"/>
      <c r="J446" s="40"/>
      <c r="K446" s="41"/>
      <c r="L446" s="42"/>
      <c r="M446" s="658"/>
      <c r="N446" s="659" t="str">
        <f t="shared" si="7"/>
        <v/>
      </c>
      <c r="O446" s="692">
        <f t="shared" si="8"/>
        <v>0</v>
      </c>
      <c r="P446" s="29"/>
      <c r="Q446" s="74"/>
      <c r="R446" s="28"/>
      <c r="S446" s="28"/>
      <c r="T446" s="28"/>
      <c r="U446" s="28"/>
      <c r="V446" s="28"/>
      <c r="W446" s="28"/>
      <c r="X446" s="28"/>
      <c r="Y446" s="28"/>
      <c r="Z446" s="28"/>
    </row>
    <row r="447" spans="1:26" ht="15" customHeight="1">
      <c r="A447" s="111">
        <v>437</v>
      </c>
      <c r="B447" s="48"/>
      <c r="C447" s="48"/>
      <c r="D447" s="35"/>
      <c r="E447" s="149"/>
      <c r="F447" s="156"/>
      <c r="G447" s="670"/>
      <c r="H447" s="88"/>
      <c r="I447" s="40"/>
      <c r="J447" s="40"/>
      <c r="K447" s="41"/>
      <c r="L447" s="42"/>
      <c r="M447" s="658"/>
      <c r="N447" s="659" t="str">
        <f t="shared" si="7"/>
        <v/>
      </c>
      <c r="O447" s="692">
        <f t="shared" si="8"/>
        <v>0</v>
      </c>
      <c r="P447" s="29"/>
      <c r="Q447" s="74"/>
      <c r="R447" s="28"/>
      <c r="S447" s="28"/>
      <c r="T447" s="28"/>
      <c r="U447" s="28"/>
      <c r="V447" s="28"/>
      <c r="W447" s="28"/>
      <c r="X447" s="28"/>
      <c r="Y447" s="28"/>
      <c r="Z447" s="28"/>
    </row>
    <row r="448" spans="1:26" ht="15" customHeight="1">
      <c r="A448" s="111">
        <v>438</v>
      </c>
      <c r="B448" s="48"/>
      <c r="C448" s="48"/>
      <c r="D448" s="35"/>
      <c r="E448" s="149"/>
      <c r="F448" s="156"/>
      <c r="G448" s="670"/>
      <c r="H448" s="88"/>
      <c r="I448" s="40"/>
      <c r="J448" s="40"/>
      <c r="K448" s="41"/>
      <c r="L448" s="42"/>
      <c r="M448" s="658"/>
      <c r="N448" s="659" t="str">
        <f t="shared" si="7"/>
        <v/>
      </c>
      <c r="O448" s="692">
        <f t="shared" si="8"/>
        <v>0</v>
      </c>
      <c r="P448" s="29"/>
      <c r="Q448" s="74"/>
      <c r="R448" s="28"/>
      <c r="S448" s="28"/>
      <c r="T448" s="28"/>
      <c r="U448" s="28"/>
      <c r="V448" s="28"/>
      <c r="W448" s="28"/>
      <c r="X448" s="28"/>
      <c r="Y448" s="28"/>
      <c r="Z448" s="28"/>
    </row>
    <row r="449" spans="1:26" ht="15" customHeight="1">
      <c r="A449" s="111">
        <v>439</v>
      </c>
      <c r="B449" s="48"/>
      <c r="C449" s="48"/>
      <c r="D449" s="35"/>
      <c r="E449" s="149"/>
      <c r="F449" s="156"/>
      <c r="G449" s="670"/>
      <c r="H449" s="88"/>
      <c r="I449" s="40"/>
      <c r="J449" s="40"/>
      <c r="K449" s="41"/>
      <c r="L449" s="42"/>
      <c r="M449" s="658"/>
      <c r="N449" s="659" t="str">
        <f t="shared" si="7"/>
        <v/>
      </c>
      <c r="O449" s="692">
        <f t="shared" si="8"/>
        <v>0</v>
      </c>
      <c r="P449" s="29"/>
      <c r="Q449" s="74"/>
      <c r="R449" s="28"/>
      <c r="S449" s="28"/>
      <c r="T449" s="28"/>
      <c r="U449" s="28"/>
      <c r="V449" s="28"/>
      <c r="W449" s="28"/>
      <c r="X449" s="28"/>
      <c r="Y449" s="28"/>
      <c r="Z449" s="28"/>
    </row>
    <row r="450" spans="1:26" ht="15" customHeight="1">
      <c r="A450" s="111">
        <v>440</v>
      </c>
      <c r="B450" s="48"/>
      <c r="C450" s="48"/>
      <c r="D450" s="35"/>
      <c r="E450" s="149"/>
      <c r="F450" s="156"/>
      <c r="G450" s="670"/>
      <c r="H450" s="88"/>
      <c r="I450" s="40"/>
      <c r="J450" s="40"/>
      <c r="K450" s="41"/>
      <c r="L450" s="42"/>
      <c r="M450" s="658"/>
      <c r="N450" s="659" t="str">
        <f t="shared" si="7"/>
        <v/>
      </c>
      <c r="O450" s="692">
        <f t="shared" si="8"/>
        <v>0</v>
      </c>
      <c r="P450" s="29"/>
      <c r="Q450" s="74"/>
      <c r="R450" s="28"/>
      <c r="S450" s="28"/>
      <c r="T450" s="28"/>
      <c r="U450" s="28"/>
      <c r="V450" s="28"/>
      <c r="W450" s="28"/>
      <c r="X450" s="28"/>
      <c r="Y450" s="28"/>
      <c r="Z450" s="28"/>
    </row>
    <row r="451" spans="1:26" ht="15" customHeight="1">
      <c r="A451" s="111">
        <v>441</v>
      </c>
      <c r="B451" s="48"/>
      <c r="C451" s="48"/>
      <c r="D451" s="35"/>
      <c r="E451" s="149"/>
      <c r="F451" s="156"/>
      <c r="G451" s="670"/>
      <c r="H451" s="88"/>
      <c r="I451" s="40"/>
      <c r="J451" s="40"/>
      <c r="K451" s="41"/>
      <c r="L451" s="42"/>
      <c r="M451" s="658"/>
      <c r="N451" s="659" t="str">
        <f t="shared" si="7"/>
        <v/>
      </c>
      <c r="O451" s="692">
        <f t="shared" si="8"/>
        <v>0</v>
      </c>
      <c r="P451" s="29"/>
      <c r="Q451" s="74"/>
      <c r="R451" s="28"/>
      <c r="S451" s="28"/>
      <c r="T451" s="28"/>
      <c r="U451" s="28"/>
      <c r="V451" s="28"/>
      <c r="W451" s="28"/>
      <c r="X451" s="28"/>
      <c r="Y451" s="28"/>
      <c r="Z451" s="28"/>
    </row>
    <row r="452" spans="1:26" ht="15" customHeight="1">
      <c r="A452" s="111">
        <v>442</v>
      </c>
      <c r="B452" s="48"/>
      <c r="C452" s="48"/>
      <c r="D452" s="35"/>
      <c r="E452" s="149"/>
      <c r="F452" s="156"/>
      <c r="G452" s="670"/>
      <c r="H452" s="88"/>
      <c r="I452" s="40"/>
      <c r="J452" s="40"/>
      <c r="K452" s="41"/>
      <c r="L452" s="42"/>
      <c r="M452" s="658"/>
      <c r="N452" s="659" t="str">
        <f t="shared" si="7"/>
        <v/>
      </c>
      <c r="O452" s="692">
        <f t="shared" si="8"/>
        <v>0</v>
      </c>
      <c r="P452" s="29"/>
      <c r="Q452" s="74"/>
      <c r="R452" s="28"/>
      <c r="S452" s="28"/>
      <c r="T452" s="28"/>
      <c r="U452" s="28"/>
      <c r="V452" s="28"/>
      <c r="W452" s="28"/>
      <c r="X452" s="28"/>
      <c r="Y452" s="28"/>
      <c r="Z452" s="28"/>
    </row>
    <row r="453" spans="1:26" ht="15" customHeight="1">
      <c r="A453" s="111">
        <v>443</v>
      </c>
      <c r="B453" s="48"/>
      <c r="C453" s="48"/>
      <c r="D453" s="35"/>
      <c r="E453" s="149"/>
      <c r="F453" s="156"/>
      <c r="G453" s="670"/>
      <c r="H453" s="88"/>
      <c r="I453" s="40"/>
      <c r="J453" s="40"/>
      <c r="K453" s="41"/>
      <c r="L453" s="42"/>
      <c r="M453" s="658"/>
      <c r="N453" s="659" t="str">
        <f t="shared" si="7"/>
        <v/>
      </c>
      <c r="O453" s="692">
        <f t="shared" si="8"/>
        <v>0</v>
      </c>
      <c r="P453" s="29"/>
      <c r="Q453" s="74"/>
      <c r="R453" s="28"/>
      <c r="S453" s="28"/>
      <c r="T453" s="28"/>
      <c r="U453" s="28"/>
      <c r="V453" s="28"/>
      <c r="W453" s="28"/>
      <c r="X453" s="28"/>
      <c r="Y453" s="28"/>
      <c r="Z453" s="28"/>
    </row>
    <row r="454" spans="1:26" ht="15" customHeight="1">
      <c r="A454" s="111">
        <v>444</v>
      </c>
      <c r="B454" s="48"/>
      <c r="C454" s="48"/>
      <c r="D454" s="35"/>
      <c r="E454" s="149"/>
      <c r="F454" s="156"/>
      <c r="G454" s="670"/>
      <c r="H454" s="88"/>
      <c r="I454" s="40"/>
      <c r="J454" s="40"/>
      <c r="K454" s="41"/>
      <c r="L454" s="42"/>
      <c r="M454" s="658"/>
      <c r="N454" s="659" t="str">
        <f t="shared" si="7"/>
        <v/>
      </c>
      <c r="O454" s="692">
        <f t="shared" si="8"/>
        <v>0</v>
      </c>
      <c r="P454" s="29"/>
      <c r="Q454" s="74"/>
      <c r="R454" s="28"/>
      <c r="S454" s="28"/>
      <c r="T454" s="28"/>
      <c r="U454" s="28"/>
      <c r="V454" s="28"/>
      <c r="W454" s="28"/>
      <c r="X454" s="28"/>
      <c r="Y454" s="28"/>
      <c r="Z454" s="28"/>
    </row>
    <row r="455" spans="1:26" ht="15" customHeight="1">
      <c r="A455" s="111">
        <v>445</v>
      </c>
      <c r="B455" s="48"/>
      <c r="C455" s="48"/>
      <c r="D455" s="35"/>
      <c r="E455" s="149"/>
      <c r="F455" s="156"/>
      <c r="G455" s="670"/>
      <c r="H455" s="88"/>
      <c r="I455" s="40"/>
      <c r="J455" s="40"/>
      <c r="K455" s="41"/>
      <c r="L455" s="42"/>
      <c r="M455" s="658"/>
      <c r="N455" s="659" t="str">
        <f t="shared" si="7"/>
        <v/>
      </c>
      <c r="O455" s="692">
        <f t="shared" si="8"/>
        <v>0</v>
      </c>
      <c r="P455" s="29"/>
      <c r="Q455" s="74"/>
      <c r="R455" s="28"/>
      <c r="S455" s="28"/>
      <c r="T455" s="28"/>
      <c r="U455" s="28"/>
      <c r="V455" s="28"/>
      <c r="W455" s="28"/>
      <c r="X455" s="28"/>
      <c r="Y455" s="28"/>
      <c r="Z455" s="28"/>
    </row>
    <row r="456" spans="1:26" ht="15" customHeight="1">
      <c r="A456" s="111">
        <v>446</v>
      </c>
      <c r="B456" s="48"/>
      <c r="C456" s="48"/>
      <c r="D456" s="35"/>
      <c r="E456" s="149"/>
      <c r="F456" s="156"/>
      <c r="G456" s="670"/>
      <c r="H456" s="88"/>
      <c r="I456" s="40"/>
      <c r="J456" s="40"/>
      <c r="K456" s="41"/>
      <c r="L456" s="42"/>
      <c r="M456" s="658"/>
      <c r="N456" s="659" t="str">
        <f t="shared" si="7"/>
        <v/>
      </c>
      <c r="O456" s="692">
        <f t="shared" si="8"/>
        <v>0</v>
      </c>
      <c r="P456" s="29"/>
      <c r="Q456" s="74"/>
      <c r="R456" s="28"/>
      <c r="S456" s="28"/>
      <c r="T456" s="28"/>
      <c r="U456" s="28"/>
      <c r="V456" s="28"/>
      <c r="W456" s="28"/>
      <c r="X456" s="28"/>
      <c r="Y456" s="28"/>
      <c r="Z456" s="28"/>
    </row>
    <row r="457" spans="1:26" ht="15" customHeight="1">
      <c r="A457" s="111">
        <v>447</v>
      </c>
      <c r="B457" s="48"/>
      <c r="C457" s="48"/>
      <c r="D457" s="35"/>
      <c r="E457" s="149"/>
      <c r="F457" s="156"/>
      <c r="G457" s="670"/>
      <c r="H457" s="88"/>
      <c r="I457" s="40"/>
      <c r="J457" s="40"/>
      <c r="K457" s="41"/>
      <c r="L457" s="42"/>
      <c r="M457" s="658"/>
      <c r="N457" s="659" t="str">
        <f t="shared" si="7"/>
        <v/>
      </c>
      <c r="O457" s="692">
        <f t="shared" si="8"/>
        <v>0</v>
      </c>
      <c r="P457" s="29"/>
      <c r="Q457" s="74"/>
      <c r="R457" s="28"/>
      <c r="S457" s="28"/>
      <c r="T457" s="28"/>
      <c r="U457" s="28"/>
      <c r="V457" s="28"/>
      <c r="W457" s="28"/>
      <c r="X457" s="28"/>
      <c r="Y457" s="28"/>
      <c r="Z457" s="28"/>
    </row>
    <row r="458" spans="1:26" ht="15" customHeight="1">
      <c r="A458" s="111">
        <v>448</v>
      </c>
      <c r="B458" s="48"/>
      <c r="C458" s="48"/>
      <c r="D458" s="35"/>
      <c r="E458" s="149"/>
      <c r="F458" s="156"/>
      <c r="G458" s="670"/>
      <c r="H458" s="88"/>
      <c r="I458" s="40"/>
      <c r="J458" s="40"/>
      <c r="K458" s="41"/>
      <c r="L458" s="42"/>
      <c r="M458" s="658"/>
      <c r="N458" s="659" t="str">
        <f t="shared" si="7"/>
        <v/>
      </c>
      <c r="O458" s="692">
        <f t="shared" si="8"/>
        <v>0</v>
      </c>
      <c r="P458" s="29"/>
      <c r="Q458" s="74"/>
      <c r="R458" s="28"/>
      <c r="S458" s="28"/>
      <c r="T458" s="28"/>
      <c r="U458" s="28"/>
      <c r="V458" s="28"/>
      <c r="W458" s="28"/>
      <c r="X458" s="28"/>
      <c r="Y458" s="28"/>
      <c r="Z458" s="28"/>
    </row>
    <row r="459" spans="1:26" ht="15" customHeight="1">
      <c r="A459" s="111">
        <v>449</v>
      </c>
      <c r="B459" s="48"/>
      <c r="C459" s="48"/>
      <c r="D459" s="35"/>
      <c r="E459" s="149"/>
      <c r="F459" s="156"/>
      <c r="G459" s="670"/>
      <c r="H459" s="88"/>
      <c r="I459" s="40"/>
      <c r="J459" s="40"/>
      <c r="K459" s="41"/>
      <c r="L459" s="42"/>
      <c r="M459" s="658"/>
      <c r="N459" s="659" t="str">
        <f t="shared" si="7"/>
        <v/>
      </c>
      <c r="O459" s="692">
        <f t="shared" si="8"/>
        <v>0</v>
      </c>
      <c r="P459" s="29"/>
      <c r="Q459" s="74"/>
      <c r="R459" s="28"/>
      <c r="S459" s="28"/>
      <c r="T459" s="28"/>
      <c r="U459" s="28"/>
      <c r="V459" s="28"/>
      <c r="W459" s="28"/>
      <c r="X459" s="28"/>
      <c r="Y459" s="28"/>
      <c r="Z459" s="28"/>
    </row>
    <row r="460" spans="1:26" ht="15" customHeight="1">
      <c r="A460" s="111">
        <v>450</v>
      </c>
      <c r="B460" s="48"/>
      <c r="C460" s="48"/>
      <c r="D460" s="35"/>
      <c r="E460" s="149"/>
      <c r="F460" s="156"/>
      <c r="G460" s="670"/>
      <c r="H460" s="88"/>
      <c r="I460" s="40"/>
      <c r="J460" s="40"/>
      <c r="K460" s="41"/>
      <c r="L460" s="42"/>
      <c r="M460" s="658"/>
      <c r="N460" s="659" t="str">
        <f t="shared" si="7"/>
        <v/>
      </c>
      <c r="O460" s="692">
        <f t="shared" si="8"/>
        <v>0</v>
      </c>
      <c r="P460" s="29"/>
      <c r="Q460" s="74"/>
      <c r="R460" s="28"/>
      <c r="S460" s="28"/>
      <c r="T460" s="28"/>
      <c r="U460" s="28"/>
      <c r="V460" s="28"/>
      <c r="W460" s="28"/>
      <c r="X460" s="28"/>
      <c r="Y460" s="28"/>
      <c r="Z460" s="28"/>
    </row>
    <row r="461" spans="1:26" ht="15" customHeight="1">
      <c r="A461" s="111">
        <v>451</v>
      </c>
      <c r="B461" s="48"/>
      <c r="C461" s="48"/>
      <c r="D461" s="35"/>
      <c r="E461" s="149"/>
      <c r="F461" s="156"/>
      <c r="G461" s="670"/>
      <c r="H461" s="88"/>
      <c r="I461" s="40"/>
      <c r="J461" s="40"/>
      <c r="K461" s="41"/>
      <c r="L461" s="42"/>
      <c r="M461" s="658"/>
      <c r="N461" s="659" t="str">
        <f t="shared" si="7"/>
        <v/>
      </c>
      <c r="O461" s="692">
        <f t="shared" si="8"/>
        <v>0</v>
      </c>
      <c r="P461" s="29"/>
      <c r="Q461" s="74"/>
      <c r="R461" s="28"/>
      <c r="S461" s="28"/>
      <c r="T461" s="28"/>
      <c r="U461" s="28"/>
      <c r="V461" s="28"/>
      <c r="W461" s="28"/>
      <c r="X461" s="28"/>
      <c r="Y461" s="28"/>
      <c r="Z461" s="28"/>
    </row>
    <row r="462" spans="1:26" ht="15" customHeight="1">
      <c r="A462" s="111">
        <v>452</v>
      </c>
      <c r="B462" s="48"/>
      <c r="C462" s="48"/>
      <c r="D462" s="35"/>
      <c r="E462" s="149"/>
      <c r="F462" s="156"/>
      <c r="G462" s="670"/>
      <c r="H462" s="88"/>
      <c r="I462" s="40"/>
      <c r="J462" s="40"/>
      <c r="K462" s="41"/>
      <c r="L462" s="42"/>
      <c r="M462" s="658"/>
      <c r="N462" s="659" t="str">
        <f t="shared" si="7"/>
        <v/>
      </c>
      <c r="O462" s="692">
        <f t="shared" si="8"/>
        <v>0</v>
      </c>
      <c r="P462" s="29"/>
      <c r="Q462" s="74"/>
      <c r="R462" s="28"/>
      <c r="S462" s="28"/>
      <c r="T462" s="28"/>
      <c r="U462" s="28"/>
      <c r="V462" s="28"/>
      <c r="W462" s="28"/>
      <c r="X462" s="28"/>
      <c r="Y462" s="28"/>
      <c r="Z462" s="28"/>
    </row>
    <row r="463" spans="1:26" ht="15" customHeight="1">
      <c r="A463" s="111">
        <v>453</v>
      </c>
      <c r="B463" s="48"/>
      <c r="C463" s="48"/>
      <c r="D463" s="35"/>
      <c r="E463" s="149"/>
      <c r="F463" s="156"/>
      <c r="G463" s="670"/>
      <c r="H463" s="88"/>
      <c r="I463" s="40"/>
      <c r="J463" s="40"/>
      <c r="K463" s="41"/>
      <c r="L463" s="42"/>
      <c r="M463" s="658"/>
      <c r="N463" s="659" t="str">
        <f t="shared" si="7"/>
        <v/>
      </c>
      <c r="O463" s="692">
        <f t="shared" si="8"/>
        <v>0</v>
      </c>
      <c r="P463" s="29"/>
      <c r="Q463" s="74"/>
      <c r="R463" s="28"/>
      <c r="S463" s="28"/>
      <c r="T463" s="28"/>
      <c r="U463" s="28"/>
      <c r="V463" s="28"/>
      <c r="W463" s="28"/>
      <c r="X463" s="28"/>
      <c r="Y463" s="28"/>
      <c r="Z463" s="28"/>
    </row>
    <row r="464" spans="1:26" ht="15" customHeight="1">
      <c r="A464" s="111">
        <v>454</v>
      </c>
      <c r="B464" s="48"/>
      <c r="C464" s="48"/>
      <c r="D464" s="35"/>
      <c r="E464" s="149"/>
      <c r="F464" s="156"/>
      <c r="G464" s="670"/>
      <c r="H464" s="88"/>
      <c r="I464" s="40"/>
      <c r="J464" s="40"/>
      <c r="K464" s="41"/>
      <c r="L464" s="42"/>
      <c r="M464" s="658"/>
      <c r="N464" s="659" t="str">
        <f t="shared" si="7"/>
        <v/>
      </c>
      <c r="O464" s="692">
        <f t="shared" si="8"/>
        <v>0</v>
      </c>
      <c r="P464" s="29"/>
      <c r="Q464" s="74"/>
      <c r="R464" s="28"/>
      <c r="S464" s="28"/>
      <c r="T464" s="28"/>
      <c r="U464" s="28"/>
      <c r="V464" s="28"/>
      <c r="W464" s="28"/>
      <c r="X464" s="28"/>
      <c r="Y464" s="28"/>
      <c r="Z464" s="28"/>
    </row>
    <row r="465" spans="1:26" ht="15" customHeight="1">
      <c r="A465" s="111">
        <v>455</v>
      </c>
      <c r="B465" s="48"/>
      <c r="C465" s="48"/>
      <c r="D465" s="35"/>
      <c r="E465" s="149"/>
      <c r="F465" s="156"/>
      <c r="G465" s="670"/>
      <c r="H465" s="88"/>
      <c r="I465" s="40"/>
      <c r="J465" s="40"/>
      <c r="K465" s="41"/>
      <c r="L465" s="42"/>
      <c r="M465" s="658"/>
      <c r="N465" s="659" t="str">
        <f t="shared" si="7"/>
        <v/>
      </c>
      <c r="O465" s="692">
        <f t="shared" si="8"/>
        <v>0</v>
      </c>
      <c r="P465" s="29"/>
      <c r="Q465" s="74"/>
      <c r="R465" s="28"/>
      <c r="S465" s="28"/>
      <c r="T465" s="28"/>
      <c r="U465" s="28"/>
      <c r="V465" s="28"/>
      <c r="W465" s="28"/>
      <c r="X465" s="28"/>
      <c r="Y465" s="28"/>
      <c r="Z465" s="28"/>
    </row>
    <row r="466" spans="1:26" ht="15" customHeight="1">
      <c r="A466" s="111">
        <v>456</v>
      </c>
      <c r="B466" s="48"/>
      <c r="C466" s="48"/>
      <c r="D466" s="35"/>
      <c r="E466" s="149"/>
      <c r="F466" s="156"/>
      <c r="G466" s="670"/>
      <c r="H466" s="88"/>
      <c r="I466" s="40"/>
      <c r="J466" s="40"/>
      <c r="K466" s="41"/>
      <c r="L466" s="42"/>
      <c r="M466" s="658"/>
      <c r="N466" s="659" t="str">
        <f t="shared" si="7"/>
        <v/>
      </c>
      <c r="O466" s="692">
        <f t="shared" si="8"/>
        <v>0</v>
      </c>
      <c r="P466" s="29"/>
      <c r="Q466" s="74"/>
      <c r="R466" s="28"/>
      <c r="S466" s="28"/>
      <c r="T466" s="28"/>
      <c r="U466" s="28"/>
      <c r="V466" s="28"/>
      <c r="W466" s="28"/>
      <c r="X466" s="28"/>
      <c r="Y466" s="28"/>
      <c r="Z466" s="28"/>
    </row>
    <row r="467" spans="1:26" ht="15" customHeight="1">
      <c r="A467" s="111">
        <v>457</v>
      </c>
      <c r="B467" s="48"/>
      <c r="C467" s="48"/>
      <c r="D467" s="35"/>
      <c r="E467" s="149"/>
      <c r="F467" s="156"/>
      <c r="G467" s="670"/>
      <c r="H467" s="88"/>
      <c r="I467" s="40"/>
      <c r="J467" s="40"/>
      <c r="K467" s="41"/>
      <c r="L467" s="42"/>
      <c r="M467" s="658"/>
      <c r="N467" s="659" t="str">
        <f t="shared" si="7"/>
        <v/>
      </c>
      <c r="O467" s="692">
        <f t="shared" si="8"/>
        <v>0</v>
      </c>
      <c r="P467" s="29"/>
      <c r="Q467" s="74"/>
      <c r="R467" s="28"/>
      <c r="S467" s="28"/>
      <c r="T467" s="28"/>
      <c r="U467" s="28"/>
      <c r="V467" s="28"/>
      <c r="W467" s="28"/>
      <c r="X467" s="28"/>
      <c r="Y467" s="28"/>
      <c r="Z467" s="28"/>
    </row>
    <row r="468" spans="1:26" ht="15" customHeight="1">
      <c r="A468" s="111">
        <v>458</v>
      </c>
      <c r="B468" s="48"/>
      <c r="C468" s="48"/>
      <c r="D468" s="35"/>
      <c r="E468" s="149"/>
      <c r="F468" s="156"/>
      <c r="G468" s="670"/>
      <c r="H468" s="88"/>
      <c r="I468" s="40"/>
      <c r="J468" s="40"/>
      <c r="K468" s="41"/>
      <c r="L468" s="42"/>
      <c r="M468" s="658"/>
      <c r="N468" s="659" t="str">
        <f t="shared" si="7"/>
        <v/>
      </c>
      <c r="O468" s="692">
        <f t="shared" si="8"/>
        <v>0</v>
      </c>
      <c r="P468" s="29"/>
      <c r="Q468" s="74"/>
      <c r="R468" s="28"/>
      <c r="S468" s="28"/>
      <c r="T468" s="28"/>
      <c r="U468" s="28"/>
      <c r="V468" s="28"/>
      <c r="W468" s="28"/>
      <c r="X468" s="28"/>
      <c r="Y468" s="28"/>
      <c r="Z468" s="28"/>
    </row>
    <row r="469" spans="1:26" ht="15" customHeight="1">
      <c r="A469" s="111">
        <v>459</v>
      </c>
      <c r="B469" s="48"/>
      <c r="C469" s="48"/>
      <c r="D469" s="35"/>
      <c r="E469" s="149"/>
      <c r="F469" s="156"/>
      <c r="G469" s="670"/>
      <c r="H469" s="88"/>
      <c r="I469" s="40"/>
      <c r="J469" s="40"/>
      <c r="K469" s="41"/>
      <c r="L469" s="42"/>
      <c r="M469" s="658"/>
      <c r="N469" s="659" t="str">
        <f t="shared" si="7"/>
        <v/>
      </c>
      <c r="O469" s="692">
        <f t="shared" si="8"/>
        <v>0</v>
      </c>
      <c r="P469" s="29"/>
      <c r="Q469" s="74"/>
      <c r="R469" s="28"/>
      <c r="S469" s="28"/>
      <c r="T469" s="28"/>
      <c r="U469" s="28"/>
      <c r="V469" s="28"/>
      <c r="W469" s="28"/>
      <c r="X469" s="28"/>
      <c r="Y469" s="28"/>
      <c r="Z469" s="28"/>
    </row>
    <row r="470" spans="1:26" ht="15" customHeight="1">
      <c r="A470" s="111">
        <v>460</v>
      </c>
      <c r="B470" s="48"/>
      <c r="C470" s="48"/>
      <c r="D470" s="35"/>
      <c r="E470" s="149"/>
      <c r="F470" s="156"/>
      <c r="G470" s="670"/>
      <c r="H470" s="88"/>
      <c r="I470" s="40"/>
      <c r="J470" s="40"/>
      <c r="K470" s="41"/>
      <c r="L470" s="42"/>
      <c r="M470" s="658"/>
      <c r="N470" s="659" t="str">
        <f t="shared" si="7"/>
        <v/>
      </c>
      <c r="O470" s="692">
        <f t="shared" si="8"/>
        <v>0</v>
      </c>
      <c r="P470" s="29"/>
      <c r="Q470" s="74"/>
      <c r="R470" s="28"/>
      <c r="S470" s="28"/>
      <c r="T470" s="28"/>
      <c r="U470" s="28"/>
      <c r="V470" s="28"/>
      <c r="W470" s="28"/>
      <c r="X470" s="28"/>
      <c r="Y470" s="28"/>
      <c r="Z470" s="28"/>
    </row>
    <row r="471" spans="1:26" ht="15" customHeight="1">
      <c r="A471" s="111">
        <v>461</v>
      </c>
      <c r="B471" s="48"/>
      <c r="C471" s="48"/>
      <c r="D471" s="35"/>
      <c r="E471" s="149"/>
      <c r="F471" s="156"/>
      <c r="G471" s="670"/>
      <c r="H471" s="88"/>
      <c r="I471" s="40"/>
      <c r="J471" s="40"/>
      <c r="K471" s="41"/>
      <c r="L471" s="42"/>
      <c r="M471" s="658"/>
      <c r="N471" s="659" t="str">
        <f t="shared" si="7"/>
        <v/>
      </c>
      <c r="O471" s="692">
        <f t="shared" si="8"/>
        <v>0</v>
      </c>
      <c r="P471" s="29"/>
      <c r="Q471" s="74"/>
      <c r="R471" s="28"/>
      <c r="S471" s="28"/>
      <c r="T471" s="28"/>
      <c r="U471" s="28"/>
      <c r="V471" s="28"/>
      <c r="W471" s="28"/>
      <c r="X471" s="28"/>
      <c r="Y471" s="28"/>
      <c r="Z471" s="28"/>
    </row>
    <row r="472" spans="1:26" ht="15" customHeight="1">
      <c r="A472" s="111">
        <v>462</v>
      </c>
      <c r="B472" s="48"/>
      <c r="C472" s="48"/>
      <c r="D472" s="35"/>
      <c r="E472" s="149"/>
      <c r="F472" s="156"/>
      <c r="G472" s="670"/>
      <c r="H472" s="88"/>
      <c r="I472" s="40"/>
      <c r="J472" s="40"/>
      <c r="K472" s="41"/>
      <c r="L472" s="42"/>
      <c r="M472" s="658"/>
      <c r="N472" s="659" t="str">
        <f t="shared" si="7"/>
        <v/>
      </c>
      <c r="O472" s="692">
        <f t="shared" si="8"/>
        <v>0</v>
      </c>
      <c r="P472" s="29"/>
      <c r="Q472" s="74"/>
      <c r="R472" s="28"/>
      <c r="S472" s="28"/>
      <c r="T472" s="28"/>
      <c r="U472" s="28"/>
      <c r="V472" s="28"/>
      <c r="W472" s="28"/>
      <c r="X472" s="28"/>
      <c r="Y472" s="28"/>
      <c r="Z472" s="28"/>
    </row>
    <row r="473" spans="1:26" ht="15" customHeight="1">
      <c r="A473" s="111">
        <v>463</v>
      </c>
      <c r="B473" s="48"/>
      <c r="C473" s="48"/>
      <c r="D473" s="35"/>
      <c r="E473" s="149"/>
      <c r="F473" s="156"/>
      <c r="G473" s="670"/>
      <c r="H473" s="88"/>
      <c r="I473" s="40"/>
      <c r="J473" s="40"/>
      <c r="K473" s="41"/>
      <c r="L473" s="42"/>
      <c r="M473" s="658"/>
      <c r="N473" s="659" t="str">
        <f t="shared" si="7"/>
        <v/>
      </c>
      <c r="O473" s="692">
        <f t="shared" si="8"/>
        <v>0</v>
      </c>
      <c r="P473" s="29"/>
      <c r="Q473" s="74"/>
      <c r="R473" s="28"/>
      <c r="S473" s="28"/>
      <c r="T473" s="28"/>
      <c r="U473" s="28"/>
      <c r="V473" s="28"/>
      <c r="W473" s="28"/>
      <c r="X473" s="28"/>
      <c r="Y473" s="28"/>
      <c r="Z473" s="28"/>
    </row>
    <row r="474" spans="1:26" ht="15" customHeight="1">
      <c r="A474" s="111">
        <v>464</v>
      </c>
      <c r="B474" s="48"/>
      <c r="C474" s="48"/>
      <c r="D474" s="35"/>
      <c r="E474" s="149"/>
      <c r="F474" s="156"/>
      <c r="G474" s="670"/>
      <c r="H474" s="88"/>
      <c r="I474" s="40"/>
      <c r="J474" s="40"/>
      <c r="K474" s="41"/>
      <c r="L474" s="42"/>
      <c r="M474" s="658"/>
      <c r="N474" s="659" t="str">
        <f t="shared" si="7"/>
        <v/>
      </c>
      <c r="O474" s="692">
        <f t="shared" si="8"/>
        <v>0</v>
      </c>
      <c r="P474" s="29"/>
      <c r="Q474" s="74"/>
      <c r="R474" s="28"/>
      <c r="S474" s="28"/>
      <c r="T474" s="28"/>
      <c r="U474" s="28"/>
      <c r="V474" s="28"/>
      <c r="W474" s="28"/>
      <c r="X474" s="28"/>
      <c r="Y474" s="28"/>
      <c r="Z474" s="28"/>
    </row>
    <row r="475" spans="1:26" ht="15" customHeight="1">
      <c r="A475" s="111">
        <v>465</v>
      </c>
      <c r="B475" s="48"/>
      <c r="C475" s="48"/>
      <c r="D475" s="35"/>
      <c r="E475" s="149"/>
      <c r="F475" s="156"/>
      <c r="G475" s="670"/>
      <c r="H475" s="88"/>
      <c r="I475" s="40"/>
      <c r="J475" s="40"/>
      <c r="K475" s="41"/>
      <c r="L475" s="42"/>
      <c r="M475" s="658"/>
      <c r="N475" s="659" t="str">
        <f t="shared" si="7"/>
        <v/>
      </c>
      <c r="O475" s="692">
        <f t="shared" si="8"/>
        <v>0</v>
      </c>
      <c r="P475" s="29"/>
      <c r="Q475" s="74"/>
      <c r="R475" s="28"/>
      <c r="S475" s="28"/>
      <c r="T475" s="28"/>
      <c r="U475" s="28"/>
      <c r="V475" s="28"/>
      <c r="W475" s="28"/>
      <c r="X475" s="28"/>
      <c r="Y475" s="28"/>
      <c r="Z475" s="28"/>
    </row>
    <row r="476" spans="1:26" ht="15" customHeight="1">
      <c r="A476" s="111">
        <v>466</v>
      </c>
      <c r="B476" s="48"/>
      <c r="C476" s="48"/>
      <c r="D476" s="35"/>
      <c r="E476" s="149"/>
      <c r="F476" s="156"/>
      <c r="G476" s="670"/>
      <c r="H476" s="88"/>
      <c r="I476" s="40"/>
      <c r="J476" s="40"/>
      <c r="K476" s="41"/>
      <c r="L476" s="42"/>
      <c r="M476" s="658"/>
      <c r="N476" s="659" t="str">
        <f t="shared" si="7"/>
        <v/>
      </c>
      <c r="O476" s="692">
        <f t="shared" si="8"/>
        <v>0</v>
      </c>
      <c r="P476" s="29"/>
      <c r="Q476" s="74"/>
      <c r="R476" s="28"/>
      <c r="S476" s="28"/>
      <c r="T476" s="28"/>
      <c r="U476" s="28"/>
      <c r="V476" s="28"/>
      <c r="W476" s="28"/>
      <c r="X476" s="28"/>
      <c r="Y476" s="28"/>
      <c r="Z476" s="28"/>
    </row>
    <row r="477" spans="1:26" ht="15" customHeight="1">
      <c r="A477" s="111">
        <v>467</v>
      </c>
      <c r="B477" s="48"/>
      <c r="C477" s="48"/>
      <c r="D477" s="35"/>
      <c r="E477" s="149"/>
      <c r="F477" s="156"/>
      <c r="G477" s="670"/>
      <c r="H477" s="88"/>
      <c r="I477" s="40"/>
      <c r="J477" s="40"/>
      <c r="K477" s="41"/>
      <c r="L477" s="42"/>
      <c r="M477" s="658"/>
      <c r="N477" s="659" t="str">
        <f t="shared" si="7"/>
        <v/>
      </c>
      <c r="O477" s="692">
        <f t="shared" si="8"/>
        <v>0</v>
      </c>
      <c r="P477" s="29"/>
      <c r="Q477" s="74"/>
      <c r="R477" s="28"/>
      <c r="S477" s="28"/>
      <c r="T477" s="28"/>
      <c r="U477" s="28"/>
      <c r="V477" s="28"/>
      <c r="W477" s="28"/>
      <c r="X477" s="28"/>
      <c r="Y477" s="28"/>
      <c r="Z477" s="28"/>
    </row>
    <row r="478" spans="1:26" ht="15" customHeight="1">
      <c r="A478" s="111">
        <v>468</v>
      </c>
      <c r="B478" s="48"/>
      <c r="C478" s="48"/>
      <c r="D478" s="35"/>
      <c r="E478" s="149"/>
      <c r="F478" s="156"/>
      <c r="G478" s="670"/>
      <c r="H478" s="88"/>
      <c r="I478" s="40"/>
      <c r="J478" s="40"/>
      <c r="K478" s="41"/>
      <c r="L478" s="42"/>
      <c r="M478" s="658"/>
      <c r="N478" s="659" t="str">
        <f t="shared" si="7"/>
        <v/>
      </c>
      <c r="O478" s="692">
        <f t="shared" si="8"/>
        <v>0</v>
      </c>
      <c r="P478" s="29"/>
      <c r="Q478" s="74"/>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658"/>
      <c r="N479" s="659" t="str">
        <f t="shared" si="7"/>
        <v/>
      </c>
      <c r="O479" s="692">
        <f t="shared" si="8"/>
        <v>0</v>
      </c>
      <c r="P479" s="29"/>
      <c r="Q479" s="74"/>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658"/>
      <c r="N480" s="659" t="str">
        <f t="shared" si="7"/>
        <v/>
      </c>
      <c r="O480" s="692">
        <f t="shared" si="8"/>
        <v>0</v>
      </c>
      <c r="P480" s="29"/>
      <c r="Q480" s="74"/>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658"/>
      <c r="N481" s="659" t="str">
        <f t="shared" si="7"/>
        <v/>
      </c>
      <c r="O481" s="692">
        <f t="shared" si="8"/>
        <v>0</v>
      </c>
      <c r="P481" s="29"/>
      <c r="Q481" s="74"/>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658"/>
      <c r="N482" s="659" t="str">
        <f t="shared" si="7"/>
        <v/>
      </c>
      <c r="O482" s="692">
        <f t="shared" si="8"/>
        <v>0</v>
      </c>
      <c r="P482" s="29"/>
      <c r="Q482" s="74"/>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658"/>
      <c r="N483" s="659" t="str">
        <f t="shared" si="7"/>
        <v/>
      </c>
      <c r="O483" s="692">
        <f t="shared" si="8"/>
        <v>0</v>
      </c>
      <c r="P483" s="29"/>
      <c r="Q483" s="74"/>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658"/>
      <c r="N484" s="659" t="str">
        <f t="shared" si="7"/>
        <v/>
      </c>
      <c r="O484" s="692">
        <f t="shared" si="8"/>
        <v>0</v>
      </c>
      <c r="P484" s="29"/>
      <c r="Q484" s="74"/>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658"/>
      <c r="N485" s="659" t="str">
        <f t="shared" si="7"/>
        <v/>
      </c>
      <c r="O485" s="692">
        <f t="shared" si="8"/>
        <v>0</v>
      </c>
      <c r="P485" s="29"/>
      <c r="Q485" s="74"/>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658"/>
      <c r="N486" s="659" t="str">
        <f t="shared" si="7"/>
        <v/>
      </c>
      <c r="O486" s="692">
        <f t="shared" si="8"/>
        <v>0</v>
      </c>
      <c r="P486" s="29"/>
      <c r="Q486" s="74"/>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658"/>
      <c r="N487" s="659" t="str">
        <f t="shared" si="7"/>
        <v/>
      </c>
      <c r="O487" s="692">
        <f t="shared" si="8"/>
        <v>0</v>
      </c>
      <c r="P487" s="29"/>
      <c r="Q487" s="74"/>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658"/>
      <c r="N488" s="659" t="str">
        <f t="shared" si="7"/>
        <v/>
      </c>
      <c r="O488" s="692">
        <f t="shared" si="8"/>
        <v>0</v>
      </c>
      <c r="P488" s="29"/>
      <c r="Q488" s="74"/>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658"/>
      <c r="N489" s="659" t="str">
        <f t="shared" si="7"/>
        <v/>
      </c>
      <c r="O489" s="692">
        <f t="shared" si="8"/>
        <v>0</v>
      </c>
      <c r="P489" s="29"/>
      <c r="Q489" s="74"/>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658"/>
      <c r="N490" s="659" t="str">
        <f t="shared" si="7"/>
        <v/>
      </c>
      <c r="O490" s="692">
        <f t="shared" si="8"/>
        <v>0</v>
      </c>
      <c r="P490" s="29"/>
      <c r="Q490" s="74"/>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658"/>
      <c r="N491" s="659" t="str">
        <f t="shared" si="7"/>
        <v/>
      </c>
      <c r="O491" s="692">
        <f t="shared" si="8"/>
        <v>0</v>
      </c>
      <c r="P491" s="29"/>
      <c r="Q491" s="74"/>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658"/>
      <c r="N492" s="659" t="str">
        <f t="shared" si="7"/>
        <v/>
      </c>
      <c r="O492" s="692">
        <f t="shared" si="8"/>
        <v>0</v>
      </c>
      <c r="P492" s="29"/>
      <c r="Q492" s="74"/>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658"/>
      <c r="N493" s="659" t="str">
        <f t="shared" si="7"/>
        <v/>
      </c>
      <c r="O493" s="692">
        <f t="shared" si="8"/>
        <v>0</v>
      </c>
      <c r="P493" s="29"/>
      <c r="Q493" s="74"/>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658"/>
      <c r="N494" s="659" t="str">
        <f t="shared" si="7"/>
        <v/>
      </c>
      <c r="O494" s="692">
        <f t="shared" si="8"/>
        <v>0</v>
      </c>
      <c r="P494" s="29"/>
      <c r="Q494" s="74"/>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658"/>
      <c r="N495" s="659" t="str">
        <f t="shared" si="7"/>
        <v/>
      </c>
      <c r="O495" s="692">
        <f t="shared" si="8"/>
        <v>0</v>
      </c>
      <c r="P495" s="29"/>
      <c r="Q495" s="74"/>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658"/>
      <c r="N496" s="659" t="str">
        <f t="shared" si="7"/>
        <v/>
      </c>
      <c r="O496" s="692">
        <f t="shared" si="8"/>
        <v>0</v>
      </c>
      <c r="P496" s="29"/>
      <c r="Q496" s="74"/>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658"/>
      <c r="N497" s="659" t="str">
        <f t="shared" si="7"/>
        <v/>
      </c>
      <c r="O497" s="692">
        <f t="shared" si="8"/>
        <v>0</v>
      </c>
      <c r="P497" s="29"/>
      <c r="Q497" s="74"/>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658"/>
      <c r="N498" s="659" t="str">
        <f t="shared" si="7"/>
        <v/>
      </c>
      <c r="O498" s="692">
        <f t="shared" si="8"/>
        <v>0</v>
      </c>
      <c r="P498" s="29"/>
      <c r="Q498" s="74"/>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658"/>
      <c r="N499" s="659" t="str">
        <f t="shared" si="7"/>
        <v/>
      </c>
      <c r="O499" s="692">
        <f t="shared" si="8"/>
        <v>0</v>
      </c>
      <c r="P499" s="29"/>
      <c r="Q499" s="74"/>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658"/>
      <c r="N500" s="659" t="str">
        <f t="shared" si="7"/>
        <v/>
      </c>
      <c r="O500" s="692">
        <f t="shared" si="8"/>
        <v>0</v>
      </c>
      <c r="P500" s="29"/>
      <c r="Q500" s="74"/>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658"/>
      <c r="N501" s="659" t="str">
        <f t="shared" si="7"/>
        <v/>
      </c>
      <c r="O501" s="692">
        <f t="shared" si="8"/>
        <v>0</v>
      </c>
      <c r="P501" s="29"/>
      <c r="Q501" s="74"/>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658"/>
      <c r="N502" s="659" t="str">
        <f t="shared" si="7"/>
        <v/>
      </c>
      <c r="O502" s="692">
        <f t="shared" si="8"/>
        <v>0</v>
      </c>
      <c r="P502" s="29"/>
      <c r="Q502" s="74"/>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658"/>
      <c r="N503" s="659" t="str">
        <f t="shared" si="7"/>
        <v/>
      </c>
      <c r="O503" s="692">
        <f t="shared" si="8"/>
        <v>0</v>
      </c>
      <c r="P503" s="29"/>
      <c r="Q503" s="74"/>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658"/>
      <c r="N504" s="659" t="str">
        <f t="shared" si="7"/>
        <v/>
      </c>
      <c r="O504" s="692">
        <f t="shared" si="8"/>
        <v>0</v>
      </c>
      <c r="P504" s="29"/>
      <c r="Q504" s="74"/>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658"/>
      <c r="N505" s="659" t="str">
        <f t="shared" si="7"/>
        <v/>
      </c>
      <c r="O505" s="692">
        <f t="shared" si="8"/>
        <v>0</v>
      </c>
      <c r="P505" s="29"/>
      <c r="Q505" s="74"/>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658"/>
      <c r="N506" s="659" t="str">
        <f t="shared" si="7"/>
        <v/>
      </c>
      <c r="O506" s="692">
        <f t="shared" si="8"/>
        <v>0</v>
      </c>
      <c r="P506" s="29"/>
      <c r="Q506" s="74"/>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658"/>
      <c r="N507" s="659" t="str">
        <f t="shared" si="7"/>
        <v/>
      </c>
      <c r="O507" s="692">
        <f t="shared" si="8"/>
        <v>0</v>
      </c>
      <c r="P507" s="29"/>
      <c r="Q507" s="74"/>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t="s">
        <v>26</v>
      </c>
      <c r="L508" s="42" t="str">
        <f t="shared" ref="L508:L511" si="9">CONCATENATE(I508,J508)</f>
        <v/>
      </c>
      <c r="M508" s="658">
        <f t="shared" ref="M508:M510" si="10">H508*I508</f>
        <v>0</v>
      </c>
      <c r="N508" s="659" t="str">
        <f t="shared" si="7"/>
        <v xml:space="preserve">0 </v>
      </c>
      <c r="O508" s="692">
        <f t="shared" si="8"/>
        <v>0</v>
      </c>
      <c r="P508" s="29" t="e">
        <f t="shared" ref="P508:P511" si="11">O508/H508</f>
        <v>#DIV/0!</v>
      </c>
      <c r="Q508" s="74" t="e">
        <f t="shared" ref="Q508:Q510" si="12">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t="s">
        <v>26</v>
      </c>
      <c r="L509" s="42" t="str">
        <f t="shared" si="9"/>
        <v/>
      </c>
      <c r="M509" s="658">
        <f t="shared" si="10"/>
        <v>0</v>
      </c>
      <c r="N509" s="659" t="str">
        <f t="shared" si="7"/>
        <v xml:space="preserve">0 </v>
      </c>
      <c r="O509" s="692">
        <f t="shared" si="8"/>
        <v>0</v>
      </c>
      <c r="P509" s="29" t="e">
        <f t="shared" si="11"/>
        <v>#DIV/0!</v>
      </c>
      <c r="Q509" s="74" t="e">
        <f t="shared" si="12"/>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t="s">
        <v>26</v>
      </c>
      <c r="L510" s="42" t="str">
        <f t="shared" si="9"/>
        <v/>
      </c>
      <c r="M510" s="658">
        <f t="shared" si="10"/>
        <v>0</v>
      </c>
      <c r="N510" s="659" t="str">
        <f t="shared" si="7"/>
        <v xml:space="preserve">0 </v>
      </c>
      <c r="O510" s="692">
        <f t="shared" si="8"/>
        <v>0</v>
      </c>
      <c r="P510" s="29" t="e">
        <f t="shared" si="11"/>
        <v>#DIV/0!</v>
      </c>
      <c r="Q510" s="74" t="e">
        <f t="shared" si="12"/>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t="str">
        <f t="shared" si="9"/>
        <v/>
      </c>
      <c r="M511" s="704"/>
      <c r="N511" s="705"/>
      <c r="O511" s="706">
        <f>SUM(O11:O510)</f>
        <v>147765.75000000006</v>
      </c>
      <c r="P511" s="29" t="e">
        <f t="shared" si="11"/>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4385</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t="s">
        <v>4386</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t="s">
        <v>2860</v>
      </c>
      <c r="H538" s="11" t="s">
        <v>2861</v>
      </c>
      <c r="I538" s="11"/>
      <c r="J538" s="11"/>
      <c r="K538" s="11"/>
      <c r="L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1967"/>
  <sheetViews>
    <sheetView workbookViewId="0"/>
  </sheetViews>
  <sheetFormatPr defaultColWidth="12.6640625" defaultRowHeight="15" customHeight="1" outlineLevelCol="1"/>
  <cols>
    <col min="1" max="1" width="7.6640625" customWidth="1"/>
    <col min="2" max="2" width="26" customWidth="1"/>
    <col min="3" max="3" width="19.6640625" hidden="1" customWidth="1"/>
    <col min="4" max="4" width="22.109375" hidden="1" customWidth="1"/>
    <col min="5" max="5" width="25.33203125" customWidth="1"/>
    <col min="6" max="6" width="12.44140625" customWidth="1"/>
    <col min="7" max="7" width="11" customWidth="1"/>
    <col min="8" max="10" width="11.109375" customWidth="1"/>
    <col min="11" max="11" width="11.109375" hidden="1" customWidth="1"/>
    <col min="12" max="12" width="18.109375" hidden="1" customWidth="1"/>
    <col min="13" max="13" width="8.109375" hidden="1" customWidth="1"/>
    <col min="14" max="14" width="12.77734375" customWidth="1"/>
    <col min="15" max="15" width="13.77734375" customWidth="1"/>
    <col min="16" max="16" width="9.88671875" customWidth="1" outlineLevel="1"/>
    <col min="17" max="17" width="9.109375" hidden="1" customWidth="1"/>
    <col min="18" max="18" width="11.109375" customWidth="1"/>
  </cols>
  <sheetData>
    <row r="1" spans="1:18" ht="14.25" customHeight="1">
      <c r="A1" s="1" t="s">
        <v>0</v>
      </c>
      <c r="B1" s="2"/>
      <c r="C1" s="3"/>
      <c r="D1" s="3"/>
      <c r="E1" s="2"/>
      <c r="F1" s="3"/>
      <c r="G1" s="4"/>
      <c r="H1" s="3"/>
      <c r="I1" s="5"/>
      <c r="J1" s="5"/>
      <c r="K1" s="5"/>
      <c r="L1" s="3"/>
      <c r="M1" s="6"/>
      <c r="N1" s="4"/>
      <c r="O1" s="4"/>
      <c r="P1" s="7"/>
      <c r="Q1" s="7"/>
      <c r="R1" s="7"/>
    </row>
    <row r="2" spans="1:18" ht="14.25" customHeight="1">
      <c r="A2" s="3"/>
      <c r="B2" s="12"/>
      <c r="C2" s="3"/>
      <c r="D2" s="3"/>
      <c r="E2" s="12"/>
      <c r="F2" s="3"/>
      <c r="G2" s="690"/>
      <c r="H2" s="3"/>
      <c r="I2" s="5"/>
      <c r="J2" s="5"/>
      <c r="K2" s="5"/>
      <c r="L2" s="3"/>
      <c r="M2" s="636" t="s">
        <v>2668</v>
      </c>
      <c r="N2" s="691"/>
      <c r="O2" s="690"/>
      <c r="P2" s="11"/>
      <c r="Q2" s="11"/>
      <c r="R2" s="11"/>
    </row>
    <row r="3" spans="1:18" ht="14.25" customHeight="1">
      <c r="A3" s="8" t="s">
        <v>1</v>
      </c>
      <c r="B3" s="8"/>
      <c r="C3" s="8"/>
      <c r="D3" s="8"/>
      <c r="E3" s="8"/>
      <c r="F3" s="8"/>
      <c r="G3" s="8"/>
      <c r="H3" s="8"/>
      <c r="I3" s="8"/>
      <c r="J3" s="8"/>
      <c r="K3" s="8"/>
      <c r="L3" s="8"/>
      <c r="M3" s="8"/>
      <c r="N3" s="10"/>
      <c r="O3" s="8"/>
      <c r="P3" s="11" t="s">
        <v>3</v>
      </c>
      <c r="Q3" s="11"/>
      <c r="R3" s="11"/>
    </row>
    <row r="4" spans="1:18" ht="14.25" customHeight="1">
      <c r="A4" s="8" t="s">
        <v>4</v>
      </c>
      <c r="B4" s="8"/>
      <c r="C4" s="8"/>
      <c r="D4" s="8"/>
      <c r="E4" s="8"/>
      <c r="F4" s="8"/>
      <c r="G4" s="8"/>
      <c r="H4" s="8"/>
      <c r="I4" s="8"/>
      <c r="J4" s="8"/>
      <c r="K4" s="8"/>
      <c r="L4" s="8"/>
      <c r="M4" s="8"/>
      <c r="N4" s="10"/>
      <c r="O4" s="8"/>
      <c r="P4" s="11"/>
      <c r="Q4" s="11"/>
      <c r="R4" s="11"/>
    </row>
    <row r="5" spans="1:18" ht="14.25" customHeight="1">
      <c r="A5" s="12" t="s">
        <v>5</v>
      </c>
      <c r="B5" s="12"/>
      <c r="C5" s="12"/>
      <c r="D5" s="12"/>
      <c r="E5" s="12"/>
      <c r="F5" s="12"/>
      <c r="G5" s="12"/>
      <c r="H5" s="12"/>
      <c r="I5" s="12"/>
      <c r="J5" s="12"/>
      <c r="K5" s="12"/>
      <c r="L5" s="12"/>
      <c r="M5" s="12"/>
      <c r="N5" s="690"/>
      <c r="O5" s="12"/>
      <c r="P5" s="11"/>
      <c r="Q5" s="11"/>
      <c r="R5" s="11"/>
    </row>
    <row r="6" spans="1:18" ht="14.2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row>
    <row r="7" spans="1:18" ht="14.25" customHeight="1">
      <c r="A7" s="13"/>
      <c r="B7" s="14"/>
      <c r="C7" s="14" t="s">
        <v>2669</v>
      </c>
      <c r="D7" s="14" t="s">
        <v>2670</v>
      </c>
      <c r="E7" s="14" t="s">
        <v>10</v>
      </c>
      <c r="F7" s="13"/>
      <c r="G7" s="15"/>
      <c r="H7" s="14"/>
      <c r="I7" s="25"/>
      <c r="J7" s="25"/>
      <c r="K7" s="26"/>
      <c r="L7" s="19"/>
      <c r="M7" s="20"/>
      <c r="N7" s="21"/>
      <c r="O7" s="22"/>
      <c r="P7" s="24"/>
      <c r="Q7" s="24"/>
      <c r="R7" s="24"/>
    </row>
    <row r="8" spans="1:18" ht="14.25" customHeight="1">
      <c r="A8" s="13"/>
      <c r="B8" s="14"/>
      <c r="C8" s="14"/>
      <c r="D8" s="14"/>
      <c r="E8" s="14"/>
      <c r="F8" s="13"/>
      <c r="G8" s="15"/>
      <c r="H8" s="14"/>
      <c r="I8" s="25"/>
      <c r="J8" s="25"/>
      <c r="K8" s="26"/>
      <c r="L8" s="518" t="s">
        <v>2671</v>
      </c>
      <c r="M8" s="20"/>
      <c r="N8" s="21"/>
      <c r="O8" s="22"/>
      <c r="P8" s="24"/>
      <c r="Q8" s="24"/>
      <c r="R8" s="24"/>
    </row>
    <row r="9" spans="1:18" ht="14.25" customHeight="1">
      <c r="A9" s="13"/>
      <c r="B9" s="14"/>
      <c r="C9" s="14"/>
      <c r="D9" s="14"/>
      <c r="E9" s="14"/>
      <c r="F9" s="27" t="s">
        <v>2672</v>
      </c>
      <c r="G9" s="15"/>
      <c r="H9" s="14"/>
      <c r="I9" s="642"/>
      <c r="J9" s="642"/>
      <c r="K9" s="643"/>
      <c r="L9" s="518" t="s">
        <v>2673</v>
      </c>
      <c r="M9" s="20"/>
      <c r="N9" s="21"/>
      <c r="O9" s="22"/>
      <c r="P9" s="28" t="s">
        <v>23</v>
      </c>
      <c r="Q9" s="28"/>
      <c r="R9" s="28"/>
    </row>
    <row r="10" spans="1:18" ht="14.25" customHeight="1">
      <c r="A10" s="644" t="s">
        <v>2674</v>
      </c>
      <c r="B10" s="645" t="s">
        <v>2675</v>
      </c>
      <c r="C10" s="645" t="s">
        <v>3221</v>
      </c>
      <c r="D10" s="644"/>
      <c r="E10" s="646" t="s">
        <v>79</v>
      </c>
      <c r="F10" s="644" t="s">
        <v>76</v>
      </c>
      <c r="G10" s="647">
        <v>67.5</v>
      </c>
      <c r="H10" s="648">
        <v>10</v>
      </c>
      <c r="I10" s="648">
        <v>250</v>
      </c>
      <c r="J10" s="649" t="s">
        <v>29</v>
      </c>
      <c r="K10" s="650" t="s">
        <v>26</v>
      </c>
      <c r="L10" s="651" t="str">
        <f>CONCATENATE(I10,J10)</f>
        <v>250ml</v>
      </c>
      <c r="M10" s="652">
        <f>H10*I10</f>
        <v>2500</v>
      </c>
      <c r="N10" s="30" t="str">
        <f t="shared" ref="N10:N264" si="0">CONCATENATE(M10,K10,J10)</f>
        <v>2500 ml</v>
      </c>
      <c r="O10" s="30">
        <f t="shared" ref="O10:O264" si="1">G10*H10</f>
        <v>675</v>
      </c>
      <c r="P10" s="31">
        <f t="shared" ref="P10:P264" si="2">O10/H10</f>
        <v>67.5</v>
      </c>
      <c r="Q10" s="29">
        <f>G10-P10</f>
        <v>0</v>
      </c>
      <c r="R10" s="28"/>
    </row>
    <row r="11" spans="1:18" ht="14.25" customHeight="1">
      <c r="A11" s="111">
        <v>433</v>
      </c>
      <c r="B11" s="52" t="s">
        <v>2220</v>
      </c>
      <c r="C11" s="68"/>
      <c r="D11" s="68"/>
      <c r="E11" s="68" t="s">
        <v>121</v>
      </c>
      <c r="F11" s="37"/>
      <c r="G11" s="760">
        <v>195</v>
      </c>
      <c r="H11" s="160">
        <v>0.2</v>
      </c>
      <c r="I11" s="160">
        <v>1000</v>
      </c>
      <c r="J11" s="160" t="s">
        <v>59</v>
      </c>
      <c r="K11" s="41"/>
      <c r="L11" s="42"/>
      <c r="M11" s="658"/>
      <c r="N11" s="659" t="str">
        <f t="shared" si="0"/>
        <v>grams</v>
      </c>
      <c r="O11" s="692">
        <f t="shared" si="1"/>
        <v>39</v>
      </c>
      <c r="P11" s="761">
        <f t="shared" si="2"/>
        <v>195</v>
      </c>
      <c r="Q11" s="74"/>
      <c r="R11" s="28"/>
    </row>
    <row r="12" spans="1:18" ht="14.25" customHeight="1">
      <c r="A12" s="111">
        <v>434</v>
      </c>
      <c r="B12" s="52" t="s">
        <v>2221</v>
      </c>
      <c r="C12" s="68"/>
      <c r="D12" s="68"/>
      <c r="E12" s="68" t="s">
        <v>121</v>
      </c>
      <c r="F12" s="37"/>
      <c r="G12" s="760">
        <v>200</v>
      </c>
      <c r="H12" s="160">
        <v>0.2</v>
      </c>
      <c r="I12" s="160">
        <v>1000</v>
      </c>
      <c r="J12" s="160" t="s">
        <v>59</v>
      </c>
      <c r="K12" s="41"/>
      <c r="L12" s="42"/>
      <c r="M12" s="658"/>
      <c r="N12" s="659" t="str">
        <f t="shared" si="0"/>
        <v>grams</v>
      </c>
      <c r="O12" s="692">
        <f t="shared" si="1"/>
        <v>40</v>
      </c>
      <c r="P12" s="761">
        <f t="shared" si="2"/>
        <v>200</v>
      </c>
      <c r="Q12" s="74"/>
      <c r="R12" s="28"/>
    </row>
    <row r="13" spans="1:18" ht="14.25" customHeight="1">
      <c r="A13" s="111">
        <v>360</v>
      </c>
      <c r="B13" s="52" t="s">
        <v>158</v>
      </c>
      <c r="C13" s="68"/>
      <c r="D13" s="68"/>
      <c r="E13" s="68" t="s">
        <v>121</v>
      </c>
      <c r="F13" s="37"/>
      <c r="G13" s="760">
        <v>170</v>
      </c>
      <c r="H13" s="160">
        <v>0.25</v>
      </c>
      <c r="I13" s="160">
        <v>1000</v>
      </c>
      <c r="J13" s="160" t="s">
        <v>59</v>
      </c>
      <c r="K13" s="41"/>
      <c r="L13" s="42"/>
      <c r="M13" s="658"/>
      <c r="N13" s="659" t="str">
        <f t="shared" si="0"/>
        <v>grams</v>
      </c>
      <c r="O13" s="692">
        <f t="shared" si="1"/>
        <v>42.5</v>
      </c>
      <c r="P13" s="761">
        <f t="shared" si="2"/>
        <v>170</v>
      </c>
      <c r="Q13" s="74"/>
      <c r="R13" s="28"/>
    </row>
    <row r="14" spans="1:18" ht="14.25" customHeight="1">
      <c r="A14" s="111">
        <v>362</v>
      </c>
      <c r="B14" s="52" t="s">
        <v>247</v>
      </c>
      <c r="C14" s="68"/>
      <c r="D14" s="68"/>
      <c r="E14" s="68" t="s">
        <v>121</v>
      </c>
      <c r="F14" s="37"/>
      <c r="G14" s="760">
        <v>195</v>
      </c>
      <c r="H14" s="160">
        <v>0.25</v>
      </c>
      <c r="I14" s="160">
        <v>1000</v>
      </c>
      <c r="J14" s="160" t="s">
        <v>59</v>
      </c>
      <c r="K14" s="41"/>
      <c r="L14" s="42"/>
      <c r="M14" s="658"/>
      <c r="N14" s="659" t="str">
        <f t="shared" si="0"/>
        <v>grams</v>
      </c>
      <c r="O14" s="692">
        <f t="shared" si="1"/>
        <v>48.75</v>
      </c>
      <c r="P14" s="761">
        <f t="shared" si="2"/>
        <v>195</v>
      </c>
      <c r="Q14" s="74"/>
      <c r="R14" s="28"/>
    </row>
    <row r="15" spans="1:18" ht="14.25" customHeight="1">
      <c r="A15" s="111">
        <v>444</v>
      </c>
      <c r="B15" s="52" t="s">
        <v>2393</v>
      </c>
      <c r="C15" s="68"/>
      <c r="D15" s="68"/>
      <c r="E15" s="68" t="s">
        <v>121</v>
      </c>
      <c r="F15" s="37"/>
      <c r="G15" s="760">
        <v>60</v>
      </c>
      <c r="H15" s="160">
        <v>0.25</v>
      </c>
      <c r="I15" s="160">
        <v>1</v>
      </c>
      <c r="J15" s="160" t="s">
        <v>3222</v>
      </c>
      <c r="K15" s="41"/>
      <c r="L15" s="42"/>
      <c r="M15" s="658"/>
      <c r="N15" s="659" t="str">
        <f t="shared" si="0"/>
        <v>tali</v>
      </c>
      <c r="O15" s="692">
        <f t="shared" si="1"/>
        <v>15</v>
      </c>
      <c r="P15" s="761">
        <f t="shared" si="2"/>
        <v>60</v>
      </c>
      <c r="Q15" s="74"/>
      <c r="R15" s="28"/>
    </row>
    <row r="16" spans="1:18" ht="14.25" customHeight="1">
      <c r="A16" s="111">
        <v>194</v>
      </c>
      <c r="B16" s="52" t="s">
        <v>962</v>
      </c>
      <c r="C16" s="52"/>
      <c r="D16" s="52"/>
      <c r="E16" s="52" t="s">
        <v>2693</v>
      </c>
      <c r="F16" s="37"/>
      <c r="G16" s="760">
        <v>120</v>
      </c>
      <c r="H16" s="160">
        <v>0.5</v>
      </c>
      <c r="I16" s="160">
        <v>1000</v>
      </c>
      <c r="J16" s="160" t="s">
        <v>59</v>
      </c>
      <c r="K16" s="41"/>
      <c r="L16" s="42"/>
      <c r="M16" s="658"/>
      <c r="N16" s="659" t="str">
        <f t="shared" si="0"/>
        <v>grams</v>
      </c>
      <c r="O16" s="692">
        <f t="shared" si="1"/>
        <v>60</v>
      </c>
      <c r="P16" s="761">
        <f t="shared" si="2"/>
        <v>120</v>
      </c>
      <c r="Q16" s="74"/>
      <c r="R16" s="28"/>
    </row>
    <row r="17" spans="1:18" ht="14.25" customHeight="1">
      <c r="A17" s="111">
        <v>129</v>
      </c>
      <c r="B17" s="68" t="s">
        <v>1350</v>
      </c>
      <c r="C17" s="68"/>
      <c r="D17" s="68"/>
      <c r="E17" s="68" t="s">
        <v>3223</v>
      </c>
      <c r="F17" s="37"/>
      <c r="G17" s="760">
        <v>98</v>
      </c>
      <c r="H17" s="160">
        <v>0.5</v>
      </c>
      <c r="I17" s="160">
        <v>1000</v>
      </c>
      <c r="J17" s="160" t="s">
        <v>59</v>
      </c>
      <c r="K17" s="41" t="s">
        <v>26</v>
      </c>
      <c r="L17" s="42" t="str">
        <f>CONCATENATE(I17,J17)</f>
        <v>1000grams</v>
      </c>
      <c r="M17" s="658">
        <f>H17*I17</f>
        <v>500</v>
      </c>
      <c r="N17" s="659" t="str">
        <f t="shared" si="0"/>
        <v>500 grams</v>
      </c>
      <c r="O17" s="692">
        <f t="shared" si="1"/>
        <v>49</v>
      </c>
      <c r="P17" s="761">
        <f t="shared" si="2"/>
        <v>98</v>
      </c>
      <c r="Q17" s="74">
        <f>G17-P17</f>
        <v>0</v>
      </c>
      <c r="R17" s="28"/>
    </row>
    <row r="18" spans="1:18" ht="14.25" customHeight="1">
      <c r="A18" s="111">
        <v>394</v>
      </c>
      <c r="B18" s="52" t="s">
        <v>1369</v>
      </c>
      <c r="C18" s="68"/>
      <c r="D18" s="68"/>
      <c r="E18" s="68" t="s">
        <v>121</v>
      </c>
      <c r="F18" s="37"/>
      <c r="G18" s="760">
        <v>195</v>
      </c>
      <c r="H18" s="160">
        <v>0.5</v>
      </c>
      <c r="I18" s="160">
        <v>1000</v>
      </c>
      <c r="J18" s="160" t="s">
        <v>59</v>
      </c>
      <c r="K18" s="41"/>
      <c r="L18" s="42"/>
      <c r="M18" s="658"/>
      <c r="N18" s="659" t="str">
        <f t="shared" si="0"/>
        <v>grams</v>
      </c>
      <c r="O18" s="692">
        <f t="shared" si="1"/>
        <v>97.5</v>
      </c>
      <c r="P18" s="761">
        <f t="shared" si="2"/>
        <v>195</v>
      </c>
      <c r="Q18" s="74"/>
      <c r="R18" s="28"/>
    </row>
    <row r="19" spans="1:18" ht="14.25" customHeight="1">
      <c r="A19" s="111">
        <v>353</v>
      </c>
      <c r="B19" s="52" t="s">
        <v>1803</v>
      </c>
      <c r="C19" s="68"/>
      <c r="D19" s="68"/>
      <c r="E19" s="68"/>
      <c r="F19" s="37"/>
      <c r="G19" s="760">
        <v>80</v>
      </c>
      <c r="H19" s="160">
        <v>0.5</v>
      </c>
      <c r="I19" s="160">
        <v>1000</v>
      </c>
      <c r="J19" s="160" t="s">
        <v>59</v>
      </c>
      <c r="K19" s="41"/>
      <c r="L19" s="42"/>
      <c r="M19" s="658"/>
      <c r="N19" s="659" t="str">
        <f t="shared" si="0"/>
        <v>grams</v>
      </c>
      <c r="O19" s="692">
        <f t="shared" si="1"/>
        <v>40</v>
      </c>
      <c r="P19" s="761">
        <f t="shared" si="2"/>
        <v>80</v>
      </c>
      <c r="Q19" s="74"/>
      <c r="R19" s="28"/>
    </row>
    <row r="20" spans="1:18" ht="14.25" customHeight="1">
      <c r="A20" s="111">
        <v>258</v>
      </c>
      <c r="B20" s="68" t="s">
        <v>2325</v>
      </c>
      <c r="C20" s="68"/>
      <c r="D20" s="68"/>
      <c r="E20" s="68" t="s">
        <v>3223</v>
      </c>
      <c r="F20" s="37"/>
      <c r="G20" s="760">
        <v>800</v>
      </c>
      <c r="H20" s="562">
        <v>0.5</v>
      </c>
      <c r="I20" s="160">
        <v>1000</v>
      </c>
      <c r="J20" s="160" t="s">
        <v>59</v>
      </c>
      <c r="K20" s="41"/>
      <c r="L20" s="42"/>
      <c r="M20" s="658"/>
      <c r="N20" s="659" t="str">
        <f t="shared" si="0"/>
        <v>grams</v>
      </c>
      <c r="O20" s="692">
        <f t="shared" si="1"/>
        <v>400</v>
      </c>
      <c r="P20" s="761">
        <f t="shared" si="2"/>
        <v>800</v>
      </c>
      <c r="Q20" s="74"/>
      <c r="R20" s="28"/>
    </row>
    <row r="21" spans="1:18" ht="14.25" customHeight="1">
      <c r="A21" s="111">
        <v>20</v>
      </c>
      <c r="B21" s="68" t="s">
        <v>160</v>
      </c>
      <c r="C21" s="68"/>
      <c r="D21" s="68"/>
      <c r="E21" s="68" t="s">
        <v>3224</v>
      </c>
      <c r="F21" s="111"/>
      <c r="G21" s="760">
        <v>208</v>
      </c>
      <c r="H21" s="160">
        <v>1</v>
      </c>
      <c r="I21" s="160">
        <v>1000</v>
      </c>
      <c r="J21" s="160" t="s">
        <v>59</v>
      </c>
      <c r="K21" s="41" t="s">
        <v>26</v>
      </c>
      <c r="L21" s="42" t="str">
        <f t="shared" ref="L21:L22" si="3">CONCATENATE(I21,J21)</f>
        <v>1000grams</v>
      </c>
      <c r="M21" s="658">
        <f t="shared" ref="M21:M22" si="4">H21*I21</f>
        <v>1000</v>
      </c>
      <c r="N21" s="659" t="str">
        <f t="shared" si="0"/>
        <v>1000 grams</v>
      </c>
      <c r="O21" s="692">
        <f t="shared" si="1"/>
        <v>208</v>
      </c>
      <c r="P21" s="761">
        <f t="shared" si="2"/>
        <v>208</v>
      </c>
      <c r="Q21" s="29">
        <f t="shared" ref="Q21:Q22" si="5">G21-P21</f>
        <v>0</v>
      </c>
      <c r="R21" s="11"/>
    </row>
    <row r="22" spans="1:18" ht="14.25" customHeight="1">
      <c r="A22" s="111">
        <v>4</v>
      </c>
      <c r="B22" s="52" t="s">
        <v>206</v>
      </c>
      <c r="C22" s="52"/>
      <c r="D22" s="52"/>
      <c r="E22" s="52" t="s">
        <v>2716</v>
      </c>
      <c r="F22" s="111"/>
      <c r="G22" s="760">
        <v>25</v>
      </c>
      <c r="H22" s="160">
        <v>1</v>
      </c>
      <c r="I22" s="160">
        <v>1</v>
      </c>
      <c r="J22" s="160" t="s">
        <v>42</v>
      </c>
      <c r="K22" s="41" t="s">
        <v>26</v>
      </c>
      <c r="L22" s="42" t="str">
        <f t="shared" si="3"/>
        <v>1packs</v>
      </c>
      <c r="M22" s="658">
        <f t="shared" si="4"/>
        <v>1</v>
      </c>
      <c r="N22" s="659" t="str">
        <f t="shared" si="0"/>
        <v>1 packs</v>
      </c>
      <c r="O22" s="692">
        <f t="shared" si="1"/>
        <v>25</v>
      </c>
      <c r="P22" s="761">
        <f t="shared" si="2"/>
        <v>25</v>
      </c>
      <c r="Q22" s="29">
        <f t="shared" si="5"/>
        <v>0</v>
      </c>
      <c r="R22" s="28"/>
    </row>
    <row r="23" spans="1:18" ht="14.25" customHeight="1">
      <c r="A23" s="111">
        <v>338</v>
      </c>
      <c r="B23" s="52" t="s">
        <v>402</v>
      </c>
      <c r="C23" s="68"/>
      <c r="D23" s="68"/>
      <c r="E23" s="68"/>
      <c r="F23" s="37"/>
      <c r="G23" s="760">
        <v>46</v>
      </c>
      <c r="H23" s="160">
        <v>1</v>
      </c>
      <c r="I23" s="160">
        <v>1</v>
      </c>
      <c r="J23" s="160" t="s">
        <v>37</v>
      </c>
      <c r="K23" s="41"/>
      <c r="L23" s="42"/>
      <c r="M23" s="658"/>
      <c r="N23" s="659" t="str">
        <f t="shared" si="0"/>
        <v>pieces</v>
      </c>
      <c r="O23" s="692">
        <f t="shared" si="1"/>
        <v>46</v>
      </c>
      <c r="P23" s="761">
        <f t="shared" si="2"/>
        <v>46</v>
      </c>
      <c r="Q23" s="74"/>
      <c r="R23" s="28"/>
    </row>
    <row r="24" spans="1:18" ht="14.25" customHeight="1">
      <c r="A24" s="111">
        <v>46</v>
      </c>
      <c r="B24" s="52" t="s">
        <v>405</v>
      </c>
      <c r="C24" s="52"/>
      <c r="D24" s="52"/>
      <c r="E24" s="52" t="s">
        <v>111</v>
      </c>
      <c r="F24" s="111"/>
      <c r="G24" s="760">
        <v>32</v>
      </c>
      <c r="H24" s="160">
        <v>1</v>
      </c>
      <c r="I24" s="160">
        <v>20</v>
      </c>
      <c r="J24" s="160" t="s">
        <v>29</v>
      </c>
      <c r="K24" s="41" t="s">
        <v>26</v>
      </c>
      <c r="L24" s="42" t="str">
        <f>CONCATENATE(I24,J24)</f>
        <v>20ml</v>
      </c>
      <c r="M24" s="658">
        <f>H24*I24</f>
        <v>20</v>
      </c>
      <c r="N24" s="659" t="str">
        <f t="shared" si="0"/>
        <v>20 ml</v>
      </c>
      <c r="O24" s="692">
        <f t="shared" si="1"/>
        <v>32</v>
      </c>
      <c r="P24" s="761">
        <f t="shared" si="2"/>
        <v>32</v>
      </c>
      <c r="Q24" s="29">
        <f>G24-P24</f>
        <v>0</v>
      </c>
      <c r="R24" s="11"/>
    </row>
    <row r="25" spans="1:18" ht="14.25" customHeight="1">
      <c r="A25" s="111">
        <v>375</v>
      </c>
      <c r="B25" s="52" t="s">
        <v>485</v>
      </c>
      <c r="C25" s="68"/>
      <c r="D25" s="68"/>
      <c r="E25" s="68" t="s">
        <v>121</v>
      </c>
      <c r="F25" s="37"/>
      <c r="G25" s="760">
        <v>235</v>
      </c>
      <c r="H25" s="160">
        <v>1</v>
      </c>
      <c r="I25" s="160">
        <v>1000</v>
      </c>
      <c r="J25" s="160" t="s">
        <v>59</v>
      </c>
      <c r="K25" s="41"/>
      <c r="L25" s="42"/>
      <c r="M25" s="658"/>
      <c r="N25" s="659" t="str">
        <f t="shared" si="0"/>
        <v>grams</v>
      </c>
      <c r="O25" s="692">
        <f t="shared" si="1"/>
        <v>235</v>
      </c>
      <c r="P25" s="761">
        <f t="shared" si="2"/>
        <v>235</v>
      </c>
      <c r="Q25" s="74"/>
      <c r="R25" s="28"/>
    </row>
    <row r="26" spans="1:18" ht="14.25" customHeight="1">
      <c r="A26" s="111">
        <v>57</v>
      </c>
      <c r="B26" s="52" t="s">
        <v>618</v>
      </c>
      <c r="C26" s="52"/>
      <c r="D26" s="52"/>
      <c r="E26" s="52" t="s">
        <v>619</v>
      </c>
      <c r="F26" s="111"/>
      <c r="G26" s="760">
        <v>274.5</v>
      </c>
      <c r="H26" s="160">
        <v>1</v>
      </c>
      <c r="I26" s="160">
        <v>623</v>
      </c>
      <c r="J26" s="160" t="s">
        <v>59</v>
      </c>
      <c r="K26" s="41" t="s">
        <v>26</v>
      </c>
      <c r="L26" s="42" t="str">
        <f t="shared" ref="L26:L28" si="6">CONCATENATE(I26,J26)</f>
        <v>623grams</v>
      </c>
      <c r="M26" s="658">
        <f t="shared" ref="M26:M28" si="7">H26*I26</f>
        <v>623</v>
      </c>
      <c r="N26" s="659" t="str">
        <f t="shared" si="0"/>
        <v>623 grams</v>
      </c>
      <c r="O26" s="692">
        <f t="shared" si="1"/>
        <v>274.5</v>
      </c>
      <c r="P26" s="761">
        <f t="shared" si="2"/>
        <v>274.5</v>
      </c>
      <c r="Q26" s="29">
        <f t="shared" ref="Q26:Q28" si="8">G26-P26</f>
        <v>0</v>
      </c>
      <c r="R26" s="28"/>
    </row>
    <row r="27" spans="1:18" ht="14.25" customHeight="1">
      <c r="A27" s="111">
        <v>80</v>
      </c>
      <c r="B27" s="52" t="s">
        <v>769</v>
      </c>
      <c r="C27" s="52"/>
      <c r="D27" s="52"/>
      <c r="E27" s="52" t="s">
        <v>3225</v>
      </c>
      <c r="F27" s="37"/>
      <c r="G27" s="760">
        <v>60</v>
      </c>
      <c r="H27" s="160">
        <v>1</v>
      </c>
      <c r="I27" s="160">
        <v>1000</v>
      </c>
      <c r="J27" s="160" t="s">
        <v>59</v>
      </c>
      <c r="K27" s="41" t="s">
        <v>26</v>
      </c>
      <c r="L27" s="42" t="str">
        <f t="shared" si="6"/>
        <v>1000grams</v>
      </c>
      <c r="M27" s="658">
        <f t="shared" si="7"/>
        <v>1000</v>
      </c>
      <c r="N27" s="659" t="str">
        <f t="shared" si="0"/>
        <v>1000 grams</v>
      </c>
      <c r="O27" s="692">
        <f t="shared" si="1"/>
        <v>60</v>
      </c>
      <c r="P27" s="761">
        <f t="shared" si="2"/>
        <v>60</v>
      </c>
      <c r="Q27" s="74">
        <f t="shared" si="8"/>
        <v>0</v>
      </c>
      <c r="R27" s="28"/>
    </row>
    <row r="28" spans="1:18" ht="14.25" customHeight="1">
      <c r="A28" s="111">
        <v>160</v>
      </c>
      <c r="B28" s="68" t="s">
        <v>3226</v>
      </c>
      <c r="C28" s="68"/>
      <c r="D28" s="68"/>
      <c r="E28" s="68" t="s">
        <v>3227</v>
      </c>
      <c r="F28" s="37"/>
      <c r="G28" s="760">
        <v>23</v>
      </c>
      <c r="H28" s="160">
        <v>1</v>
      </c>
      <c r="I28" s="160">
        <v>1</v>
      </c>
      <c r="J28" s="160" t="s">
        <v>37</v>
      </c>
      <c r="K28" s="41" t="s">
        <v>26</v>
      </c>
      <c r="L28" s="42" t="str">
        <f t="shared" si="6"/>
        <v>1pieces</v>
      </c>
      <c r="M28" s="658">
        <f t="shared" si="7"/>
        <v>1</v>
      </c>
      <c r="N28" s="659" t="str">
        <f t="shared" si="0"/>
        <v>1 pieces</v>
      </c>
      <c r="O28" s="692">
        <f t="shared" si="1"/>
        <v>23</v>
      </c>
      <c r="P28" s="761">
        <f t="shared" si="2"/>
        <v>23</v>
      </c>
      <c r="Q28" s="74">
        <f t="shared" si="8"/>
        <v>0</v>
      </c>
      <c r="R28" s="28"/>
    </row>
    <row r="29" spans="1:18" ht="14.25" customHeight="1">
      <c r="A29" s="111">
        <v>306</v>
      </c>
      <c r="B29" s="52" t="s">
        <v>796</v>
      </c>
      <c r="C29" s="197"/>
      <c r="D29" s="197"/>
      <c r="E29" s="197" t="s">
        <v>2708</v>
      </c>
      <c r="F29" s="37"/>
      <c r="G29" s="760">
        <v>165</v>
      </c>
      <c r="H29" s="160">
        <v>1</v>
      </c>
      <c r="I29" s="160">
        <v>1000</v>
      </c>
      <c r="J29" s="198" t="s">
        <v>59</v>
      </c>
      <c r="K29" s="41"/>
      <c r="L29" s="42"/>
      <c r="M29" s="658"/>
      <c r="N29" s="659" t="str">
        <f t="shared" si="0"/>
        <v>grams</v>
      </c>
      <c r="O29" s="692">
        <f t="shared" si="1"/>
        <v>165</v>
      </c>
      <c r="P29" s="761">
        <f t="shared" si="2"/>
        <v>165</v>
      </c>
      <c r="Q29" s="74"/>
      <c r="R29" s="28"/>
    </row>
    <row r="30" spans="1:18" ht="14.25" customHeight="1">
      <c r="A30" s="111">
        <v>86</v>
      </c>
      <c r="B30" s="52" t="s">
        <v>832</v>
      </c>
      <c r="C30" s="52"/>
      <c r="D30" s="52"/>
      <c r="E30" s="52" t="s">
        <v>3228</v>
      </c>
      <c r="F30" s="37"/>
      <c r="G30" s="760">
        <v>21</v>
      </c>
      <c r="H30" s="160">
        <v>1</v>
      </c>
      <c r="I30" s="160">
        <v>62</v>
      </c>
      <c r="J30" s="160" t="s">
        <v>59</v>
      </c>
      <c r="K30" s="41" t="s">
        <v>26</v>
      </c>
      <c r="L30" s="42" t="str">
        <f t="shared" ref="L30:L34" si="9">CONCATENATE(I30,J30)</f>
        <v>62grams</v>
      </c>
      <c r="M30" s="658">
        <f t="shared" ref="M30:M34" si="10">H30*I30</f>
        <v>62</v>
      </c>
      <c r="N30" s="659" t="str">
        <f t="shared" si="0"/>
        <v>62 grams</v>
      </c>
      <c r="O30" s="692">
        <f t="shared" si="1"/>
        <v>21</v>
      </c>
      <c r="P30" s="761">
        <f t="shared" si="2"/>
        <v>21</v>
      </c>
      <c r="Q30" s="74">
        <f t="shared" ref="Q30:Q34" si="11">G30-P30</f>
        <v>0</v>
      </c>
      <c r="R30" s="28"/>
    </row>
    <row r="31" spans="1:18" ht="14.25" customHeight="1">
      <c r="A31" s="111">
        <v>90</v>
      </c>
      <c r="B31" s="52" t="s">
        <v>909</v>
      </c>
      <c r="C31" s="52"/>
      <c r="D31" s="52"/>
      <c r="E31" s="52" t="s">
        <v>3229</v>
      </c>
      <c r="F31" s="37"/>
      <c r="G31" s="760">
        <v>120</v>
      </c>
      <c r="H31" s="160">
        <v>1</v>
      </c>
      <c r="I31" s="762">
        <v>1000</v>
      </c>
      <c r="J31" s="160" t="s">
        <v>59</v>
      </c>
      <c r="K31" s="41" t="s">
        <v>26</v>
      </c>
      <c r="L31" s="42" t="str">
        <f t="shared" si="9"/>
        <v>1000grams</v>
      </c>
      <c r="M31" s="658">
        <f t="shared" si="10"/>
        <v>1000</v>
      </c>
      <c r="N31" s="659" t="str">
        <f t="shared" si="0"/>
        <v>1000 grams</v>
      </c>
      <c r="O31" s="692">
        <f t="shared" si="1"/>
        <v>120</v>
      </c>
      <c r="P31" s="761">
        <f t="shared" si="2"/>
        <v>120</v>
      </c>
      <c r="Q31" s="74">
        <f t="shared" si="11"/>
        <v>0</v>
      </c>
      <c r="R31" s="28"/>
    </row>
    <row r="32" spans="1:18" ht="14.25" customHeight="1">
      <c r="A32" s="111">
        <v>97</v>
      </c>
      <c r="B32" s="52" t="s">
        <v>988</v>
      </c>
      <c r="C32" s="52"/>
      <c r="D32" s="52"/>
      <c r="E32" s="52" t="s">
        <v>989</v>
      </c>
      <c r="F32" s="37"/>
      <c r="G32" s="760">
        <v>120</v>
      </c>
      <c r="H32" s="160">
        <v>1</v>
      </c>
      <c r="I32" s="160">
        <v>454</v>
      </c>
      <c r="J32" s="160" t="s">
        <v>59</v>
      </c>
      <c r="K32" s="41" t="s">
        <v>26</v>
      </c>
      <c r="L32" s="42" t="str">
        <f t="shared" si="9"/>
        <v>454grams</v>
      </c>
      <c r="M32" s="658">
        <f t="shared" si="10"/>
        <v>454</v>
      </c>
      <c r="N32" s="659" t="str">
        <f t="shared" si="0"/>
        <v>454 grams</v>
      </c>
      <c r="O32" s="692">
        <f t="shared" si="1"/>
        <v>120</v>
      </c>
      <c r="P32" s="761">
        <f t="shared" si="2"/>
        <v>120</v>
      </c>
      <c r="Q32" s="74">
        <f t="shared" si="11"/>
        <v>0</v>
      </c>
      <c r="R32" s="28"/>
    </row>
    <row r="33" spans="1:18" ht="14.25" customHeight="1">
      <c r="A33" s="111">
        <v>101</v>
      </c>
      <c r="B33" s="52" t="s">
        <v>992</v>
      </c>
      <c r="C33" s="52"/>
      <c r="D33" s="52"/>
      <c r="E33" s="52" t="s">
        <v>111</v>
      </c>
      <c r="F33" s="37"/>
      <c r="G33" s="760">
        <v>35</v>
      </c>
      <c r="H33" s="160">
        <v>1</v>
      </c>
      <c r="I33" s="160">
        <v>20</v>
      </c>
      <c r="J33" s="160" t="s">
        <v>29</v>
      </c>
      <c r="K33" s="41" t="s">
        <v>26</v>
      </c>
      <c r="L33" s="42" t="str">
        <f t="shared" si="9"/>
        <v>20ml</v>
      </c>
      <c r="M33" s="658">
        <f t="shared" si="10"/>
        <v>20</v>
      </c>
      <c r="N33" s="659" t="str">
        <f t="shared" si="0"/>
        <v>20 ml</v>
      </c>
      <c r="O33" s="692">
        <f t="shared" si="1"/>
        <v>35</v>
      </c>
      <c r="P33" s="761">
        <f t="shared" si="2"/>
        <v>35</v>
      </c>
      <c r="Q33" s="74">
        <f t="shared" si="11"/>
        <v>0</v>
      </c>
      <c r="R33" s="28"/>
    </row>
    <row r="34" spans="1:18" ht="14.25" customHeight="1">
      <c r="A34" s="111">
        <v>120</v>
      </c>
      <c r="B34" s="52" t="s">
        <v>1146</v>
      </c>
      <c r="C34" s="68"/>
      <c r="D34" s="68"/>
      <c r="E34" s="68" t="s">
        <v>1140</v>
      </c>
      <c r="F34" s="37"/>
      <c r="G34" s="760">
        <v>20</v>
      </c>
      <c r="H34" s="160">
        <v>1</v>
      </c>
      <c r="I34" s="160">
        <v>25</v>
      </c>
      <c r="J34" s="160" t="s">
        <v>59</v>
      </c>
      <c r="K34" s="41" t="s">
        <v>26</v>
      </c>
      <c r="L34" s="42" t="str">
        <f t="shared" si="9"/>
        <v>25grams</v>
      </c>
      <c r="M34" s="658">
        <f t="shared" si="10"/>
        <v>25</v>
      </c>
      <c r="N34" s="659" t="str">
        <f t="shared" si="0"/>
        <v>25 grams</v>
      </c>
      <c r="O34" s="692">
        <f t="shared" si="1"/>
        <v>20</v>
      </c>
      <c r="P34" s="761">
        <f t="shared" si="2"/>
        <v>20</v>
      </c>
      <c r="Q34" s="74">
        <f t="shared" si="11"/>
        <v>0</v>
      </c>
      <c r="R34" s="28"/>
    </row>
    <row r="35" spans="1:18" ht="14.25" customHeight="1">
      <c r="A35" s="111">
        <v>314</v>
      </c>
      <c r="B35" s="68" t="s">
        <v>1197</v>
      </c>
      <c r="C35" s="68"/>
      <c r="D35" s="68"/>
      <c r="E35" s="68"/>
      <c r="F35" s="37"/>
      <c r="G35" s="760">
        <v>530</v>
      </c>
      <c r="H35" s="160">
        <v>1</v>
      </c>
      <c r="I35" s="160">
        <v>1000</v>
      </c>
      <c r="J35" s="198" t="s">
        <v>59</v>
      </c>
      <c r="K35" s="41"/>
      <c r="L35" s="42"/>
      <c r="M35" s="658"/>
      <c r="N35" s="659" t="str">
        <f t="shared" si="0"/>
        <v>grams</v>
      </c>
      <c r="O35" s="692">
        <f t="shared" si="1"/>
        <v>530</v>
      </c>
      <c r="P35" s="761">
        <f t="shared" si="2"/>
        <v>530</v>
      </c>
      <c r="Q35" s="74"/>
      <c r="R35" s="28"/>
    </row>
    <row r="36" spans="1:18" ht="14.25" customHeight="1">
      <c r="A36" s="111">
        <v>114</v>
      </c>
      <c r="B36" s="52" t="s">
        <v>1206</v>
      </c>
      <c r="C36" s="52"/>
      <c r="D36" s="52"/>
      <c r="E36" s="52" t="s">
        <v>1208</v>
      </c>
      <c r="F36" s="37"/>
      <c r="G36" s="760">
        <v>235</v>
      </c>
      <c r="H36" s="160">
        <v>1</v>
      </c>
      <c r="I36" s="160">
        <v>397</v>
      </c>
      <c r="J36" s="160" t="s">
        <v>59</v>
      </c>
      <c r="K36" s="41" t="s">
        <v>26</v>
      </c>
      <c r="L36" s="42" t="str">
        <f t="shared" ref="L36:L37" si="12">CONCATENATE(I36,J36)</f>
        <v>397grams</v>
      </c>
      <c r="M36" s="658">
        <f t="shared" ref="M36:M37" si="13">H36*I36</f>
        <v>397</v>
      </c>
      <c r="N36" s="659" t="str">
        <f t="shared" si="0"/>
        <v>397 grams</v>
      </c>
      <c r="O36" s="692">
        <f t="shared" si="1"/>
        <v>235</v>
      </c>
      <c r="P36" s="761">
        <f t="shared" si="2"/>
        <v>235</v>
      </c>
      <c r="Q36" s="74">
        <f t="shared" ref="Q36:Q37" si="14">G36-P36</f>
        <v>0</v>
      </c>
      <c r="R36" s="28"/>
    </row>
    <row r="37" spans="1:18" ht="14.25" customHeight="1">
      <c r="A37" s="111">
        <v>134</v>
      </c>
      <c r="B37" s="52" t="s">
        <v>1359</v>
      </c>
      <c r="C37" s="52"/>
      <c r="D37" s="52"/>
      <c r="E37" s="52" t="s">
        <v>1361</v>
      </c>
      <c r="F37" s="37"/>
      <c r="G37" s="760">
        <v>48.7</v>
      </c>
      <c r="H37" s="160">
        <v>1</v>
      </c>
      <c r="I37" s="198">
        <v>550</v>
      </c>
      <c r="J37" s="160" t="s">
        <v>59</v>
      </c>
      <c r="K37" s="41" t="s">
        <v>26</v>
      </c>
      <c r="L37" s="42" t="str">
        <f t="shared" si="12"/>
        <v>550grams</v>
      </c>
      <c r="M37" s="658">
        <f t="shared" si="13"/>
        <v>550</v>
      </c>
      <c r="N37" s="659" t="str">
        <f t="shared" si="0"/>
        <v>550 grams</v>
      </c>
      <c r="O37" s="692">
        <f t="shared" si="1"/>
        <v>48.7</v>
      </c>
      <c r="P37" s="761">
        <f t="shared" si="2"/>
        <v>48.7</v>
      </c>
      <c r="Q37" s="74">
        <f t="shared" si="14"/>
        <v>0</v>
      </c>
      <c r="R37" s="28"/>
    </row>
    <row r="38" spans="1:18" ht="14.25" customHeight="1">
      <c r="A38" s="111">
        <v>344</v>
      </c>
      <c r="B38" s="52" t="s">
        <v>1365</v>
      </c>
      <c r="C38" s="68"/>
      <c r="D38" s="68"/>
      <c r="E38" s="68"/>
      <c r="F38" s="37"/>
      <c r="G38" s="760">
        <v>28</v>
      </c>
      <c r="H38" s="160">
        <v>1</v>
      </c>
      <c r="I38" s="160">
        <v>1</v>
      </c>
      <c r="J38" s="160" t="s">
        <v>37</v>
      </c>
      <c r="K38" s="41"/>
      <c r="L38" s="42"/>
      <c r="M38" s="658"/>
      <c r="N38" s="659" t="str">
        <f t="shared" si="0"/>
        <v>pieces</v>
      </c>
      <c r="O38" s="692">
        <f t="shared" si="1"/>
        <v>28</v>
      </c>
      <c r="P38" s="761">
        <f t="shared" si="2"/>
        <v>28</v>
      </c>
      <c r="Q38" s="74"/>
      <c r="R38" s="28"/>
    </row>
    <row r="39" spans="1:18" ht="14.25" customHeight="1">
      <c r="A39" s="111">
        <v>132</v>
      </c>
      <c r="B39" s="52" t="s">
        <v>1379</v>
      </c>
      <c r="C39" s="68"/>
      <c r="D39" s="68"/>
      <c r="E39" s="68" t="s">
        <v>1381</v>
      </c>
      <c r="F39" s="37"/>
      <c r="G39" s="760">
        <v>65</v>
      </c>
      <c r="H39" s="160">
        <v>1</v>
      </c>
      <c r="I39" s="160">
        <v>350</v>
      </c>
      <c r="J39" s="160" t="s">
        <v>29</v>
      </c>
      <c r="K39" s="41" t="s">
        <v>26</v>
      </c>
      <c r="L39" s="42" t="str">
        <f>CONCATENATE(I39,J39)</f>
        <v>350ml</v>
      </c>
      <c r="M39" s="658">
        <f>H39*I39</f>
        <v>350</v>
      </c>
      <c r="N39" s="659" t="str">
        <f t="shared" si="0"/>
        <v>350 ml</v>
      </c>
      <c r="O39" s="692">
        <f t="shared" si="1"/>
        <v>65</v>
      </c>
      <c r="P39" s="761">
        <f t="shared" si="2"/>
        <v>65</v>
      </c>
      <c r="Q39" s="74">
        <f>G39-P39</f>
        <v>0</v>
      </c>
      <c r="R39" s="28"/>
    </row>
    <row r="40" spans="1:18" ht="14.25" customHeight="1">
      <c r="A40" s="111">
        <v>397</v>
      </c>
      <c r="B40" s="68" t="s">
        <v>1414</v>
      </c>
      <c r="C40" s="68"/>
      <c r="D40" s="68"/>
      <c r="E40" s="68" t="s">
        <v>2725</v>
      </c>
      <c r="F40" s="37"/>
      <c r="G40" s="760">
        <v>45</v>
      </c>
      <c r="H40" s="160">
        <v>1</v>
      </c>
      <c r="I40" s="160">
        <v>1</v>
      </c>
      <c r="J40" s="160" t="s">
        <v>42</v>
      </c>
      <c r="K40" s="41"/>
      <c r="L40" s="42"/>
      <c r="M40" s="658"/>
      <c r="N40" s="659" t="str">
        <f t="shared" si="0"/>
        <v>packs</v>
      </c>
      <c r="O40" s="692">
        <f t="shared" si="1"/>
        <v>45</v>
      </c>
      <c r="P40" s="761">
        <f t="shared" si="2"/>
        <v>45</v>
      </c>
      <c r="Q40" s="74"/>
      <c r="R40" s="28"/>
    </row>
    <row r="41" spans="1:18" ht="14.25" customHeight="1">
      <c r="A41" s="111">
        <v>446</v>
      </c>
      <c r="B41" s="68" t="s">
        <v>1494</v>
      </c>
      <c r="C41" s="68"/>
      <c r="D41" s="68"/>
      <c r="E41" s="68" t="s">
        <v>3230</v>
      </c>
      <c r="F41" s="37"/>
      <c r="G41" s="763">
        <v>47</v>
      </c>
      <c r="H41" s="160">
        <v>1</v>
      </c>
      <c r="I41" s="160">
        <v>1000</v>
      </c>
      <c r="J41" s="160" t="s">
        <v>59</v>
      </c>
      <c r="K41" s="41"/>
      <c r="L41" s="42"/>
      <c r="M41" s="658"/>
      <c r="N41" s="659" t="str">
        <f t="shared" si="0"/>
        <v>grams</v>
      </c>
      <c r="O41" s="692">
        <f t="shared" si="1"/>
        <v>47</v>
      </c>
      <c r="P41" s="761">
        <f t="shared" si="2"/>
        <v>47</v>
      </c>
      <c r="Q41" s="74"/>
      <c r="R41" s="28"/>
    </row>
    <row r="42" spans="1:18" ht="14.25" customHeight="1">
      <c r="A42" s="111">
        <v>138</v>
      </c>
      <c r="B42" s="68" t="s">
        <v>1507</v>
      </c>
      <c r="C42" s="68"/>
      <c r="D42" s="68"/>
      <c r="E42" s="68" t="s">
        <v>1509</v>
      </c>
      <c r="F42" s="37"/>
      <c r="G42" s="760">
        <v>47</v>
      </c>
      <c r="H42" s="198">
        <v>1</v>
      </c>
      <c r="I42" s="160">
        <v>200</v>
      </c>
      <c r="J42" s="160" t="s">
        <v>59</v>
      </c>
      <c r="K42" s="41" t="s">
        <v>26</v>
      </c>
      <c r="L42" s="42" t="str">
        <f>CONCATENATE(I42,J42)</f>
        <v>200grams</v>
      </c>
      <c r="M42" s="658">
        <f>H42*I42</f>
        <v>200</v>
      </c>
      <c r="N42" s="659" t="str">
        <f t="shared" si="0"/>
        <v>200 grams</v>
      </c>
      <c r="O42" s="692">
        <f t="shared" si="1"/>
        <v>47</v>
      </c>
      <c r="P42" s="761">
        <f t="shared" si="2"/>
        <v>47</v>
      </c>
      <c r="Q42" s="74">
        <f>G42-P42</f>
        <v>0</v>
      </c>
      <c r="R42" s="28"/>
    </row>
    <row r="43" spans="1:18" ht="14.25" customHeight="1">
      <c r="A43" s="111">
        <v>162</v>
      </c>
      <c r="B43" s="52" t="s">
        <v>1545</v>
      </c>
      <c r="C43" s="52"/>
      <c r="D43" s="52"/>
      <c r="E43" s="52" t="s">
        <v>1546</v>
      </c>
      <c r="F43" s="37"/>
      <c r="G43" s="764">
        <v>98</v>
      </c>
      <c r="H43" s="160">
        <v>1</v>
      </c>
      <c r="I43" s="198">
        <v>30</v>
      </c>
      <c r="J43" s="198" t="s">
        <v>59</v>
      </c>
      <c r="K43" s="41"/>
      <c r="L43" s="42"/>
      <c r="M43" s="658"/>
      <c r="N43" s="659" t="str">
        <f t="shared" si="0"/>
        <v>grams</v>
      </c>
      <c r="O43" s="692">
        <f t="shared" si="1"/>
        <v>98</v>
      </c>
      <c r="P43" s="761">
        <f t="shared" si="2"/>
        <v>98</v>
      </c>
      <c r="Q43" s="74"/>
      <c r="R43" s="28"/>
    </row>
    <row r="44" spans="1:18" ht="14.25" customHeight="1">
      <c r="A44" s="111">
        <v>172</v>
      </c>
      <c r="B44" s="68" t="s">
        <v>1553</v>
      </c>
      <c r="C44" s="68"/>
      <c r="D44" s="68"/>
      <c r="E44" s="68" t="s">
        <v>1554</v>
      </c>
      <c r="F44" s="37"/>
      <c r="G44" s="760">
        <v>105</v>
      </c>
      <c r="H44" s="160">
        <v>1</v>
      </c>
      <c r="I44" s="160">
        <v>37</v>
      </c>
      <c r="J44" s="160" t="s">
        <v>59</v>
      </c>
      <c r="K44" s="41"/>
      <c r="L44" s="42"/>
      <c r="M44" s="658"/>
      <c r="N44" s="659" t="str">
        <f t="shared" si="0"/>
        <v>grams</v>
      </c>
      <c r="O44" s="692">
        <f t="shared" si="1"/>
        <v>105</v>
      </c>
      <c r="P44" s="761">
        <f t="shared" si="2"/>
        <v>105</v>
      </c>
      <c r="Q44" s="74"/>
      <c r="R44" s="28"/>
    </row>
    <row r="45" spans="1:18" ht="14.25" customHeight="1">
      <c r="A45" s="111">
        <v>180</v>
      </c>
      <c r="B45" s="52" t="s">
        <v>1565</v>
      </c>
      <c r="C45" s="68"/>
      <c r="D45" s="68"/>
      <c r="E45" s="68" t="s">
        <v>1566</v>
      </c>
      <c r="F45" s="37"/>
      <c r="G45" s="760">
        <v>29.75</v>
      </c>
      <c r="H45" s="160">
        <v>1</v>
      </c>
      <c r="I45" s="160">
        <v>34</v>
      </c>
      <c r="J45" s="160" t="s">
        <v>59</v>
      </c>
      <c r="K45" s="41"/>
      <c r="L45" s="42"/>
      <c r="M45" s="658"/>
      <c r="N45" s="659" t="str">
        <f t="shared" si="0"/>
        <v>grams</v>
      </c>
      <c r="O45" s="692">
        <f t="shared" si="1"/>
        <v>29.75</v>
      </c>
      <c r="P45" s="761">
        <f t="shared" si="2"/>
        <v>29.75</v>
      </c>
      <c r="Q45" s="74"/>
      <c r="R45" s="28"/>
    </row>
    <row r="46" spans="1:18" ht="14.25" customHeight="1">
      <c r="A46" s="111">
        <v>409</v>
      </c>
      <c r="B46" s="52" t="s">
        <v>1666</v>
      </c>
      <c r="C46" s="68"/>
      <c r="D46" s="68"/>
      <c r="E46" s="68" t="s">
        <v>121</v>
      </c>
      <c r="F46" s="37"/>
      <c r="G46" s="760">
        <v>95</v>
      </c>
      <c r="H46" s="160">
        <v>1</v>
      </c>
      <c r="I46" s="160">
        <v>1000</v>
      </c>
      <c r="J46" s="160" t="s">
        <v>59</v>
      </c>
      <c r="K46" s="41"/>
      <c r="L46" s="42"/>
      <c r="M46" s="658"/>
      <c r="N46" s="659" t="str">
        <f t="shared" si="0"/>
        <v>grams</v>
      </c>
      <c r="O46" s="692">
        <f t="shared" si="1"/>
        <v>95</v>
      </c>
      <c r="P46" s="761">
        <f t="shared" si="2"/>
        <v>95</v>
      </c>
      <c r="Q46" s="74"/>
      <c r="R46" s="28"/>
    </row>
    <row r="47" spans="1:18" ht="14.25" customHeight="1">
      <c r="A47" s="111">
        <v>489</v>
      </c>
      <c r="B47" s="128" t="s">
        <v>1756</v>
      </c>
      <c r="C47" s="122"/>
      <c r="D47" s="563"/>
      <c r="E47" s="122" t="s">
        <v>121</v>
      </c>
      <c r="F47" s="377"/>
      <c r="G47" s="739">
        <v>105</v>
      </c>
      <c r="H47" s="196">
        <v>1</v>
      </c>
      <c r="I47" s="196">
        <v>1000</v>
      </c>
      <c r="J47" s="196" t="s">
        <v>59</v>
      </c>
      <c r="K47" s="41"/>
      <c r="L47" s="42"/>
      <c r="M47" s="658"/>
      <c r="N47" s="659" t="str">
        <f t="shared" si="0"/>
        <v>grams</v>
      </c>
      <c r="O47" s="692">
        <f t="shared" si="1"/>
        <v>105</v>
      </c>
      <c r="P47" s="761">
        <f t="shared" si="2"/>
        <v>105</v>
      </c>
      <c r="Q47" s="74"/>
      <c r="R47" s="28"/>
    </row>
    <row r="48" spans="1:18" ht="14.25" customHeight="1">
      <c r="A48" s="111">
        <v>195</v>
      </c>
      <c r="B48" s="68" t="s">
        <v>1761</v>
      </c>
      <c r="C48" s="68"/>
      <c r="D48" s="68"/>
      <c r="E48" s="68" t="s">
        <v>1763</v>
      </c>
      <c r="F48" s="37"/>
      <c r="G48" s="760">
        <v>263.5</v>
      </c>
      <c r="H48" s="160">
        <v>1</v>
      </c>
      <c r="I48" s="160">
        <v>250</v>
      </c>
      <c r="J48" s="160" t="s">
        <v>29</v>
      </c>
      <c r="K48" s="41"/>
      <c r="L48" s="42"/>
      <c r="M48" s="658"/>
      <c r="N48" s="659" t="str">
        <f t="shared" si="0"/>
        <v>ml</v>
      </c>
      <c r="O48" s="692">
        <f t="shared" si="1"/>
        <v>263.5</v>
      </c>
      <c r="P48" s="761">
        <f t="shared" si="2"/>
        <v>263.5</v>
      </c>
      <c r="Q48" s="74"/>
      <c r="R48" s="28"/>
    </row>
    <row r="49" spans="1:18" ht="14.25" customHeight="1">
      <c r="A49" s="111">
        <v>423</v>
      </c>
      <c r="B49" s="52" t="s">
        <v>1884</v>
      </c>
      <c r="C49" s="68"/>
      <c r="D49" s="68"/>
      <c r="E49" s="68" t="s">
        <v>121</v>
      </c>
      <c r="F49" s="37"/>
      <c r="G49" s="760">
        <v>50</v>
      </c>
      <c r="H49" s="160">
        <v>1</v>
      </c>
      <c r="I49" s="160">
        <v>1000</v>
      </c>
      <c r="J49" s="160" t="s">
        <v>59</v>
      </c>
      <c r="K49" s="41"/>
      <c r="L49" s="42"/>
      <c r="M49" s="658"/>
      <c r="N49" s="659" t="str">
        <f t="shared" si="0"/>
        <v>grams</v>
      </c>
      <c r="O49" s="692">
        <f t="shared" si="1"/>
        <v>50</v>
      </c>
      <c r="P49" s="761">
        <f t="shared" si="2"/>
        <v>50</v>
      </c>
      <c r="Q49" s="74"/>
      <c r="R49" s="28"/>
    </row>
    <row r="50" spans="1:18" ht="14.25" customHeight="1">
      <c r="A50" s="111">
        <v>424</v>
      </c>
      <c r="B50" s="52" t="s">
        <v>1885</v>
      </c>
      <c r="C50" s="68"/>
      <c r="D50" s="68"/>
      <c r="E50" s="68" t="s">
        <v>121</v>
      </c>
      <c r="F50" s="37"/>
      <c r="G50" s="760">
        <v>80</v>
      </c>
      <c r="H50" s="160">
        <v>1</v>
      </c>
      <c r="I50" s="160">
        <v>1000</v>
      </c>
      <c r="J50" s="160" t="s">
        <v>59</v>
      </c>
      <c r="K50" s="41"/>
      <c r="L50" s="42"/>
      <c r="M50" s="658"/>
      <c r="N50" s="659" t="str">
        <f t="shared" si="0"/>
        <v>grams</v>
      </c>
      <c r="O50" s="692">
        <f t="shared" si="1"/>
        <v>80</v>
      </c>
      <c r="P50" s="761">
        <f t="shared" si="2"/>
        <v>80</v>
      </c>
      <c r="Q50" s="74"/>
      <c r="R50" s="28"/>
    </row>
    <row r="51" spans="1:18" ht="14.25" customHeight="1">
      <c r="A51" s="111">
        <v>226</v>
      </c>
      <c r="B51" s="68" t="s">
        <v>1978</v>
      </c>
      <c r="C51" s="68"/>
      <c r="D51" s="68"/>
      <c r="E51" s="68" t="s">
        <v>3231</v>
      </c>
      <c r="F51" s="37"/>
      <c r="G51" s="760">
        <v>140</v>
      </c>
      <c r="H51" s="160">
        <v>1</v>
      </c>
      <c r="I51" s="160">
        <v>1000</v>
      </c>
      <c r="J51" s="160" t="s">
        <v>59</v>
      </c>
      <c r="K51" s="41"/>
      <c r="L51" s="42"/>
      <c r="M51" s="658"/>
      <c r="N51" s="659" t="str">
        <f t="shared" si="0"/>
        <v>grams</v>
      </c>
      <c r="O51" s="692">
        <f t="shared" si="1"/>
        <v>140</v>
      </c>
      <c r="P51" s="761">
        <f t="shared" si="2"/>
        <v>140</v>
      </c>
      <c r="Q51" s="74"/>
      <c r="R51" s="28"/>
    </row>
    <row r="52" spans="1:18" ht="14.25" customHeight="1">
      <c r="A52" s="111">
        <v>414</v>
      </c>
      <c r="B52" s="68" t="s">
        <v>2031</v>
      </c>
      <c r="C52" s="68"/>
      <c r="D52" s="68"/>
      <c r="E52" s="68" t="s">
        <v>2688</v>
      </c>
      <c r="F52" s="37"/>
      <c r="G52" s="760">
        <v>64.5</v>
      </c>
      <c r="H52" s="160">
        <v>1</v>
      </c>
      <c r="I52" s="160">
        <v>6</v>
      </c>
      <c r="J52" s="160" t="s">
        <v>37</v>
      </c>
      <c r="K52" s="41"/>
      <c r="L52" s="42"/>
      <c r="M52" s="658"/>
      <c r="N52" s="659" t="str">
        <f t="shared" si="0"/>
        <v>pieces</v>
      </c>
      <c r="O52" s="692">
        <f t="shared" si="1"/>
        <v>64.5</v>
      </c>
      <c r="P52" s="761">
        <f t="shared" si="2"/>
        <v>64.5</v>
      </c>
      <c r="Q52" s="74"/>
      <c r="R52" s="28"/>
    </row>
    <row r="53" spans="1:18" ht="14.25" customHeight="1">
      <c r="A53" s="111">
        <v>166</v>
      </c>
      <c r="B53" s="68" t="s">
        <v>2043</v>
      </c>
      <c r="C53" s="68"/>
      <c r="D53" s="68"/>
      <c r="E53" s="68"/>
      <c r="F53" s="37"/>
      <c r="G53" s="760">
        <v>125</v>
      </c>
      <c r="H53" s="562">
        <v>1</v>
      </c>
      <c r="I53" s="160">
        <v>1000</v>
      </c>
      <c r="J53" s="160" t="s">
        <v>59</v>
      </c>
      <c r="K53" s="41"/>
      <c r="L53" s="42"/>
      <c r="M53" s="658"/>
      <c r="N53" s="659" t="str">
        <f t="shared" si="0"/>
        <v>grams</v>
      </c>
      <c r="O53" s="692">
        <f t="shared" si="1"/>
        <v>125</v>
      </c>
      <c r="P53" s="761">
        <f t="shared" si="2"/>
        <v>125</v>
      </c>
      <c r="Q53" s="74"/>
      <c r="R53" s="28"/>
    </row>
    <row r="54" spans="1:18" ht="14.25" customHeight="1">
      <c r="A54" s="111">
        <v>251</v>
      </c>
      <c r="B54" s="68" t="s">
        <v>2269</v>
      </c>
      <c r="C54" s="68"/>
      <c r="D54" s="68"/>
      <c r="E54" s="68" t="s">
        <v>2271</v>
      </c>
      <c r="F54" s="37"/>
      <c r="G54" s="760">
        <v>370</v>
      </c>
      <c r="H54" s="562">
        <v>1</v>
      </c>
      <c r="I54" s="160">
        <v>1000</v>
      </c>
      <c r="J54" s="160" t="s">
        <v>29</v>
      </c>
      <c r="K54" s="41"/>
      <c r="L54" s="42"/>
      <c r="M54" s="658"/>
      <c r="N54" s="659" t="str">
        <f t="shared" si="0"/>
        <v>ml</v>
      </c>
      <c r="O54" s="692">
        <f t="shared" si="1"/>
        <v>370</v>
      </c>
      <c r="P54" s="761">
        <f t="shared" si="2"/>
        <v>370</v>
      </c>
      <c r="Q54" s="74"/>
      <c r="R54" s="28"/>
    </row>
    <row r="55" spans="1:18" ht="14.25" customHeight="1">
      <c r="A55" s="111">
        <v>466</v>
      </c>
      <c r="B55" s="122" t="s">
        <v>2273</v>
      </c>
      <c r="C55" s="128"/>
      <c r="D55" s="595"/>
      <c r="E55" s="128" t="s">
        <v>2274</v>
      </c>
      <c r="F55" s="377"/>
      <c r="G55" s="739">
        <v>11</v>
      </c>
      <c r="H55" s="196">
        <v>1</v>
      </c>
      <c r="I55" s="196">
        <v>200</v>
      </c>
      <c r="J55" s="196" t="s">
        <v>42</v>
      </c>
      <c r="K55" s="41"/>
      <c r="L55" s="42"/>
      <c r="M55" s="658"/>
      <c r="N55" s="659" t="str">
        <f t="shared" si="0"/>
        <v>packs</v>
      </c>
      <c r="O55" s="692">
        <f t="shared" si="1"/>
        <v>11</v>
      </c>
      <c r="P55" s="761">
        <f t="shared" si="2"/>
        <v>11</v>
      </c>
      <c r="Q55" s="74"/>
      <c r="R55" s="28"/>
    </row>
    <row r="56" spans="1:18" ht="14.25" customHeight="1">
      <c r="A56" s="111">
        <v>446</v>
      </c>
      <c r="B56" s="52" t="s">
        <v>2436</v>
      </c>
      <c r="C56" s="68"/>
      <c r="D56" s="68"/>
      <c r="E56" s="68" t="s">
        <v>3232</v>
      </c>
      <c r="F56" s="37"/>
      <c r="G56" s="760">
        <v>50</v>
      </c>
      <c r="H56" s="160">
        <v>1</v>
      </c>
      <c r="I56" s="160">
        <v>500</v>
      </c>
      <c r="J56" s="160" t="s">
        <v>59</v>
      </c>
      <c r="K56" s="41"/>
      <c r="L56" s="42"/>
      <c r="M56" s="658"/>
      <c r="N56" s="659" t="str">
        <f t="shared" si="0"/>
        <v>grams</v>
      </c>
      <c r="O56" s="692">
        <f t="shared" si="1"/>
        <v>50</v>
      </c>
      <c r="P56" s="761">
        <f t="shared" si="2"/>
        <v>50</v>
      </c>
      <c r="Q56" s="74"/>
      <c r="R56" s="28"/>
    </row>
    <row r="57" spans="1:18" ht="14.25" customHeight="1">
      <c r="A57" s="111">
        <v>36</v>
      </c>
      <c r="B57" s="243" t="s">
        <v>305</v>
      </c>
      <c r="C57" s="243"/>
      <c r="D57" s="243"/>
      <c r="E57" s="243" t="s">
        <v>2702</v>
      </c>
      <c r="F57" s="111"/>
      <c r="G57" s="765">
        <v>590</v>
      </c>
      <c r="H57" s="198">
        <v>1.5</v>
      </c>
      <c r="I57" s="766">
        <v>1000</v>
      </c>
      <c r="J57" s="160" t="s">
        <v>59</v>
      </c>
      <c r="K57" s="41" t="s">
        <v>26</v>
      </c>
      <c r="L57" s="42" t="str">
        <f t="shared" ref="L57:L59" si="15">CONCATENATE(I57,J57)</f>
        <v>1000grams</v>
      </c>
      <c r="M57" s="658">
        <f t="shared" ref="M57:M59" si="16">H57*I57</f>
        <v>1500</v>
      </c>
      <c r="N57" s="659" t="str">
        <f t="shared" si="0"/>
        <v>1500 grams</v>
      </c>
      <c r="O57" s="692">
        <f t="shared" si="1"/>
        <v>885</v>
      </c>
      <c r="P57" s="761">
        <f t="shared" si="2"/>
        <v>590</v>
      </c>
      <c r="Q57" s="29">
        <f t="shared" ref="Q57:Q59" si="17">G57-P57</f>
        <v>0</v>
      </c>
      <c r="R57" s="28"/>
    </row>
    <row r="58" spans="1:18" ht="14.25" customHeight="1">
      <c r="A58" s="111">
        <v>1</v>
      </c>
      <c r="B58" s="68" t="s">
        <v>51</v>
      </c>
      <c r="C58" s="68"/>
      <c r="D58" s="68"/>
      <c r="E58" s="68" t="s">
        <v>53</v>
      </c>
      <c r="F58" s="111"/>
      <c r="G58" s="760">
        <v>92.7</v>
      </c>
      <c r="H58" s="160">
        <v>2</v>
      </c>
      <c r="I58" s="160">
        <v>1</v>
      </c>
      <c r="J58" s="160" t="s">
        <v>42</v>
      </c>
      <c r="K58" s="41" t="s">
        <v>26</v>
      </c>
      <c r="L58" s="42" t="str">
        <f t="shared" si="15"/>
        <v>1packs</v>
      </c>
      <c r="M58" s="658">
        <f t="shared" si="16"/>
        <v>2</v>
      </c>
      <c r="N58" s="659" t="str">
        <f t="shared" si="0"/>
        <v>2 packs</v>
      </c>
      <c r="O58" s="692">
        <f t="shared" si="1"/>
        <v>185.4</v>
      </c>
      <c r="P58" s="761">
        <f t="shared" si="2"/>
        <v>92.7</v>
      </c>
      <c r="Q58" s="29">
        <f t="shared" si="17"/>
        <v>0</v>
      </c>
      <c r="R58" s="11"/>
    </row>
    <row r="59" spans="1:18" ht="14.25" customHeight="1">
      <c r="A59" s="111">
        <v>117</v>
      </c>
      <c r="B59" s="68" t="s">
        <v>69</v>
      </c>
      <c r="C59" s="52"/>
      <c r="D59" s="52"/>
      <c r="E59" s="52" t="s">
        <v>71</v>
      </c>
      <c r="F59" s="37"/>
      <c r="G59" s="760">
        <v>95</v>
      </c>
      <c r="H59" s="160">
        <v>2</v>
      </c>
      <c r="I59" s="160">
        <v>1</v>
      </c>
      <c r="J59" s="160" t="s">
        <v>37</v>
      </c>
      <c r="K59" s="41" t="s">
        <v>26</v>
      </c>
      <c r="L59" s="42" t="str">
        <f t="shared" si="15"/>
        <v>1pieces</v>
      </c>
      <c r="M59" s="658">
        <f t="shared" si="16"/>
        <v>2</v>
      </c>
      <c r="N59" s="659" t="str">
        <f t="shared" si="0"/>
        <v>2 pieces</v>
      </c>
      <c r="O59" s="692">
        <f t="shared" si="1"/>
        <v>190</v>
      </c>
      <c r="P59" s="761">
        <f t="shared" si="2"/>
        <v>95</v>
      </c>
      <c r="Q59" s="74">
        <f t="shared" si="17"/>
        <v>0</v>
      </c>
      <c r="R59" s="28"/>
    </row>
    <row r="60" spans="1:18" ht="14.25" customHeight="1">
      <c r="A60" s="111">
        <v>336</v>
      </c>
      <c r="B60" s="52" t="s">
        <v>122</v>
      </c>
      <c r="C60" s="68"/>
      <c r="D60" s="68"/>
      <c r="E60" s="68"/>
      <c r="F60" s="37"/>
      <c r="G60" s="760">
        <v>40</v>
      </c>
      <c r="H60" s="160">
        <v>2</v>
      </c>
      <c r="I60" s="160">
        <v>1</v>
      </c>
      <c r="J60" s="160" t="s">
        <v>37</v>
      </c>
      <c r="K60" s="41"/>
      <c r="L60" s="42"/>
      <c r="M60" s="658"/>
      <c r="N60" s="659" t="str">
        <f t="shared" si="0"/>
        <v>pieces</v>
      </c>
      <c r="O60" s="692">
        <f t="shared" si="1"/>
        <v>80</v>
      </c>
      <c r="P60" s="761">
        <f t="shared" si="2"/>
        <v>40</v>
      </c>
      <c r="Q60" s="74"/>
      <c r="R60" s="28"/>
    </row>
    <row r="61" spans="1:18" ht="14.25" customHeight="1">
      <c r="A61" s="111">
        <v>164</v>
      </c>
      <c r="B61" s="68" t="s">
        <v>139</v>
      </c>
      <c r="C61" s="68"/>
      <c r="D61" s="68"/>
      <c r="E61" s="68" t="s">
        <v>3233</v>
      </c>
      <c r="F61" s="37"/>
      <c r="G61" s="760">
        <v>75</v>
      </c>
      <c r="H61" s="160">
        <v>2</v>
      </c>
      <c r="I61" s="411">
        <v>230</v>
      </c>
      <c r="J61" s="160" t="s">
        <v>59</v>
      </c>
      <c r="K61" s="41"/>
      <c r="L61" s="42"/>
      <c r="M61" s="658"/>
      <c r="N61" s="659" t="str">
        <f t="shared" si="0"/>
        <v>grams</v>
      </c>
      <c r="O61" s="692">
        <f t="shared" si="1"/>
        <v>150</v>
      </c>
      <c r="P61" s="761">
        <f t="shared" si="2"/>
        <v>75</v>
      </c>
      <c r="Q61" s="74"/>
      <c r="R61" s="28"/>
    </row>
    <row r="62" spans="1:18" ht="14.25" customHeight="1">
      <c r="A62" s="111">
        <v>454</v>
      </c>
      <c r="B62" s="68" t="s">
        <v>291</v>
      </c>
      <c r="C62" s="68"/>
      <c r="D62" s="68"/>
      <c r="E62" s="68" t="s">
        <v>2816</v>
      </c>
      <c r="F62" s="37"/>
      <c r="G62" s="760">
        <v>15.8</v>
      </c>
      <c r="H62" s="160">
        <v>2</v>
      </c>
      <c r="I62" s="160">
        <v>100</v>
      </c>
      <c r="J62" s="160" t="s">
        <v>59</v>
      </c>
      <c r="K62" s="41"/>
      <c r="L62" s="42"/>
      <c r="M62" s="658"/>
      <c r="N62" s="659" t="str">
        <f t="shared" si="0"/>
        <v>grams</v>
      </c>
      <c r="O62" s="692">
        <f t="shared" si="1"/>
        <v>31.6</v>
      </c>
      <c r="P62" s="761">
        <f t="shared" si="2"/>
        <v>15.8</v>
      </c>
      <c r="Q62" s="74"/>
      <c r="R62" s="28"/>
    </row>
    <row r="63" spans="1:18" ht="14.25" customHeight="1">
      <c r="A63" s="111">
        <v>455</v>
      </c>
      <c r="B63" s="68" t="s">
        <v>298</v>
      </c>
      <c r="C63" s="68"/>
      <c r="D63" s="68"/>
      <c r="E63" s="68" t="s">
        <v>300</v>
      </c>
      <c r="F63" s="37"/>
      <c r="G63" s="760">
        <v>161</v>
      </c>
      <c r="H63" s="160">
        <v>2</v>
      </c>
      <c r="I63" s="160">
        <v>165</v>
      </c>
      <c r="J63" s="160" t="s">
        <v>3234</v>
      </c>
      <c r="K63" s="41"/>
      <c r="L63" s="42"/>
      <c r="M63" s="658"/>
      <c r="N63" s="659" t="str">
        <f t="shared" si="0"/>
        <v>grams/drained weight</v>
      </c>
      <c r="O63" s="692">
        <f t="shared" si="1"/>
        <v>322</v>
      </c>
      <c r="P63" s="761">
        <f t="shared" si="2"/>
        <v>161</v>
      </c>
      <c r="Q63" s="74"/>
      <c r="R63" s="28"/>
    </row>
    <row r="64" spans="1:18" ht="14.25" customHeight="1">
      <c r="A64" s="111">
        <v>373</v>
      </c>
      <c r="B64" s="52" t="s">
        <v>465</v>
      </c>
      <c r="C64" s="68"/>
      <c r="D64" s="68"/>
      <c r="E64" s="68" t="s">
        <v>121</v>
      </c>
      <c r="F64" s="37"/>
      <c r="G64" s="760">
        <v>160</v>
      </c>
      <c r="H64" s="160">
        <v>2</v>
      </c>
      <c r="I64" s="160">
        <v>1000</v>
      </c>
      <c r="J64" s="160" t="s">
        <v>59</v>
      </c>
      <c r="K64" s="41"/>
      <c r="L64" s="42"/>
      <c r="M64" s="658"/>
      <c r="N64" s="659" t="str">
        <f t="shared" si="0"/>
        <v>grams</v>
      </c>
      <c r="O64" s="692">
        <f t="shared" si="1"/>
        <v>320</v>
      </c>
      <c r="P64" s="761">
        <f t="shared" si="2"/>
        <v>160</v>
      </c>
      <c r="Q64" s="74"/>
      <c r="R64" s="28"/>
    </row>
    <row r="65" spans="1:18" ht="14.25" customHeight="1">
      <c r="A65" s="111">
        <v>82</v>
      </c>
      <c r="B65" s="339" t="s">
        <v>750</v>
      </c>
      <c r="C65" s="68"/>
      <c r="D65" s="68"/>
      <c r="E65" s="68" t="s">
        <v>3235</v>
      </c>
      <c r="F65" s="37"/>
      <c r="G65" s="760">
        <v>1768.3</v>
      </c>
      <c r="H65" s="160">
        <v>2</v>
      </c>
      <c r="I65" s="198">
        <v>16</v>
      </c>
      <c r="J65" s="160" t="s">
        <v>2759</v>
      </c>
      <c r="K65" s="41" t="s">
        <v>26</v>
      </c>
      <c r="L65" s="42" t="str">
        <f t="shared" ref="L65:L68" si="18">CONCATENATE(I65,J65)</f>
        <v>16kilo</v>
      </c>
      <c r="M65" s="658">
        <f t="shared" ref="M65:M68" si="19">H65*I65</f>
        <v>32</v>
      </c>
      <c r="N65" s="659" t="str">
        <f t="shared" si="0"/>
        <v>32 kilo</v>
      </c>
      <c r="O65" s="692">
        <f t="shared" si="1"/>
        <v>3536.6</v>
      </c>
      <c r="P65" s="761">
        <f t="shared" si="2"/>
        <v>1768.3</v>
      </c>
      <c r="Q65" s="74">
        <f t="shared" ref="Q65:Q68" si="20">G65-P65</f>
        <v>0</v>
      </c>
      <c r="R65" s="28"/>
    </row>
    <row r="66" spans="1:18" ht="14.25" customHeight="1">
      <c r="A66" s="111">
        <v>100</v>
      </c>
      <c r="B66" s="68" t="s">
        <v>856</v>
      </c>
      <c r="C66" s="68"/>
      <c r="D66" s="68"/>
      <c r="E66" s="68" t="s">
        <v>3236</v>
      </c>
      <c r="F66" s="37"/>
      <c r="G66" s="760">
        <v>250</v>
      </c>
      <c r="H66" s="160">
        <v>2</v>
      </c>
      <c r="I66" s="160">
        <v>500</v>
      </c>
      <c r="J66" s="160" t="s">
        <v>59</v>
      </c>
      <c r="K66" s="41" t="s">
        <v>26</v>
      </c>
      <c r="L66" s="42" t="str">
        <f t="shared" si="18"/>
        <v>500grams</v>
      </c>
      <c r="M66" s="658">
        <f t="shared" si="19"/>
        <v>1000</v>
      </c>
      <c r="N66" s="659" t="str">
        <f t="shared" si="0"/>
        <v>1000 grams</v>
      </c>
      <c r="O66" s="692">
        <f t="shared" si="1"/>
        <v>500</v>
      </c>
      <c r="P66" s="761">
        <f t="shared" si="2"/>
        <v>250</v>
      </c>
      <c r="Q66" s="74">
        <f t="shared" si="20"/>
        <v>0</v>
      </c>
      <c r="R66" s="28"/>
    </row>
    <row r="67" spans="1:18" ht="14.25" customHeight="1">
      <c r="A67" s="111">
        <v>104</v>
      </c>
      <c r="B67" s="52" t="s">
        <v>966</v>
      </c>
      <c r="C67" s="52"/>
      <c r="D67" s="52"/>
      <c r="E67" s="52" t="s">
        <v>2703</v>
      </c>
      <c r="F67" s="37"/>
      <c r="G67" s="760">
        <v>65</v>
      </c>
      <c r="H67" s="160">
        <v>2</v>
      </c>
      <c r="I67" s="160">
        <v>1</v>
      </c>
      <c r="J67" s="160" t="s">
        <v>2705</v>
      </c>
      <c r="K67" s="41" t="s">
        <v>26</v>
      </c>
      <c r="L67" s="42" t="str">
        <f t="shared" si="18"/>
        <v>1gallon</v>
      </c>
      <c r="M67" s="658">
        <f t="shared" si="19"/>
        <v>2</v>
      </c>
      <c r="N67" s="659" t="str">
        <f t="shared" si="0"/>
        <v>2 gallon</v>
      </c>
      <c r="O67" s="692">
        <f t="shared" si="1"/>
        <v>130</v>
      </c>
      <c r="P67" s="761">
        <f t="shared" si="2"/>
        <v>65</v>
      </c>
      <c r="Q67" s="74">
        <f t="shared" si="20"/>
        <v>0</v>
      </c>
      <c r="R67" s="28"/>
    </row>
    <row r="68" spans="1:18" ht="14.25" customHeight="1">
      <c r="A68" s="111">
        <v>22</v>
      </c>
      <c r="B68" s="68" t="s">
        <v>1002</v>
      </c>
      <c r="C68" s="68"/>
      <c r="D68" s="68"/>
      <c r="E68" s="68" t="s">
        <v>1004</v>
      </c>
      <c r="F68" s="111"/>
      <c r="G68" s="760">
        <v>340</v>
      </c>
      <c r="H68" s="198">
        <v>2</v>
      </c>
      <c r="I68" s="198">
        <v>1</v>
      </c>
      <c r="J68" s="160" t="s">
        <v>2747</v>
      </c>
      <c r="K68" s="41" t="s">
        <v>26</v>
      </c>
      <c r="L68" s="42" t="str">
        <f t="shared" si="18"/>
        <v>1roll</v>
      </c>
      <c r="M68" s="658">
        <f t="shared" si="19"/>
        <v>2</v>
      </c>
      <c r="N68" s="659" t="str">
        <f t="shared" si="0"/>
        <v>2 roll</v>
      </c>
      <c r="O68" s="692">
        <f t="shared" si="1"/>
        <v>680</v>
      </c>
      <c r="P68" s="761">
        <f t="shared" si="2"/>
        <v>340</v>
      </c>
      <c r="Q68" s="29">
        <f t="shared" si="20"/>
        <v>0</v>
      </c>
      <c r="R68" s="28"/>
    </row>
    <row r="69" spans="1:18" ht="14.25" customHeight="1">
      <c r="A69" s="111">
        <v>386</v>
      </c>
      <c r="B69" s="52" t="s">
        <v>1078</v>
      </c>
      <c r="C69" s="68"/>
      <c r="D69" s="68"/>
      <c r="E69" s="68" t="s">
        <v>121</v>
      </c>
      <c r="F69" s="37"/>
      <c r="G69" s="760">
        <v>150</v>
      </c>
      <c r="H69" s="160">
        <v>2</v>
      </c>
      <c r="I69" s="160">
        <v>1000</v>
      </c>
      <c r="J69" s="160" t="s">
        <v>59</v>
      </c>
      <c r="K69" s="41"/>
      <c r="L69" s="42"/>
      <c r="M69" s="658"/>
      <c r="N69" s="659" t="str">
        <f t="shared" si="0"/>
        <v>grams</v>
      </c>
      <c r="O69" s="692">
        <f t="shared" si="1"/>
        <v>300</v>
      </c>
      <c r="P69" s="761">
        <f t="shared" si="2"/>
        <v>150</v>
      </c>
      <c r="Q69" s="74"/>
      <c r="R69" s="28"/>
    </row>
    <row r="70" spans="1:18" ht="14.25" customHeight="1">
      <c r="A70" s="111">
        <v>8</v>
      </c>
      <c r="B70" s="68" t="s">
        <v>1260</v>
      </c>
      <c r="C70" s="52"/>
      <c r="D70" s="52"/>
      <c r="E70" s="52" t="s">
        <v>3237</v>
      </c>
      <c r="F70" s="111"/>
      <c r="G70" s="739">
        <v>170.6</v>
      </c>
      <c r="H70" s="767">
        <v>2</v>
      </c>
      <c r="I70" s="196">
        <v>340</v>
      </c>
      <c r="J70" s="196" t="s">
        <v>59</v>
      </c>
      <c r="K70" s="41" t="s">
        <v>26</v>
      </c>
      <c r="L70" s="42" t="str">
        <f>CONCATENATE(I70,J70)</f>
        <v>340grams</v>
      </c>
      <c r="M70" s="658">
        <f>H70*I70</f>
        <v>680</v>
      </c>
      <c r="N70" s="659" t="str">
        <f t="shared" si="0"/>
        <v>680 grams</v>
      </c>
      <c r="O70" s="692">
        <f t="shared" si="1"/>
        <v>341.2</v>
      </c>
      <c r="P70" s="761">
        <f t="shared" si="2"/>
        <v>170.6</v>
      </c>
      <c r="Q70" s="29">
        <f>G70-P70</f>
        <v>0</v>
      </c>
      <c r="R70" s="28"/>
    </row>
    <row r="71" spans="1:18" ht="14.25" customHeight="1">
      <c r="A71" s="111">
        <v>468</v>
      </c>
      <c r="B71" s="122" t="s">
        <v>1277</v>
      </c>
      <c r="C71" s="128"/>
      <c r="D71" s="595"/>
      <c r="E71" s="128" t="s">
        <v>1278</v>
      </c>
      <c r="F71" s="377"/>
      <c r="G71" s="739">
        <v>285</v>
      </c>
      <c r="H71" s="196">
        <v>2</v>
      </c>
      <c r="I71" s="196">
        <v>1000</v>
      </c>
      <c r="J71" s="196" t="s">
        <v>42</v>
      </c>
      <c r="K71" s="41"/>
      <c r="L71" s="42"/>
      <c r="M71" s="658"/>
      <c r="N71" s="659" t="str">
        <f t="shared" si="0"/>
        <v>packs</v>
      </c>
      <c r="O71" s="692">
        <f t="shared" si="1"/>
        <v>570</v>
      </c>
      <c r="P71" s="761">
        <f t="shared" si="2"/>
        <v>285</v>
      </c>
      <c r="Q71" s="74"/>
      <c r="R71" s="28"/>
    </row>
    <row r="72" spans="1:18" ht="14.25" customHeight="1">
      <c r="A72" s="111">
        <v>388</v>
      </c>
      <c r="B72" s="52" t="s">
        <v>1294</v>
      </c>
      <c r="C72" s="68"/>
      <c r="D72" s="68"/>
      <c r="E72" s="68" t="s">
        <v>121</v>
      </c>
      <c r="F72" s="156"/>
      <c r="G72" s="760">
        <v>95</v>
      </c>
      <c r="H72" s="160">
        <v>2</v>
      </c>
      <c r="I72" s="160">
        <v>1</v>
      </c>
      <c r="J72" s="160" t="s">
        <v>3238</v>
      </c>
      <c r="K72" s="41"/>
      <c r="L72" s="42"/>
      <c r="M72" s="658"/>
      <c r="N72" s="659" t="str">
        <f t="shared" si="0"/>
        <v>bundle/tali</v>
      </c>
      <c r="O72" s="692">
        <f t="shared" si="1"/>
        <v>190</v>
      </c>
      <c r="P72" s="761">
        <f t="shared" si="2"/>
        <v>95</v>
      </c>
      <c r="Q72" s="74"/>
      <c r="R72" s="28"/>
    </row>
    <row r="73" spans="1:18" ht="14.25" customHeight="1">
      <c r="A73" s="111">
        <v>390</v>
      </c>
      <c r="B73" s="52" t="s">
        <v>1329</v>
      </c>
      <c r="C73" s="68"/>
      <c r="D73" s="68"/>
      <c r="E73" s="68" t="s">
        <v>121</v>
      </c>
      <c r="F73" s="156"/>
      <c r="G73" s="760">
        <v>46</v>
      </c>
      <c r="H73" s="160">
        <v>2</v>
      </c>
      <c r="I73" s="160">
        <v>1000</v>
      </c>
      <c r="J73" s="160" t="s">
        <v>59</v>
      </c>
      <c r="K73" s="41"/>
      <c r="L73" s="42"/>
      <c r="M73" s="658"/>
      <c r="N73" s="659" t="str">
        <f t="shared" si="0"/>
        <v>grams</v>
      </c>
      <c r="O73" s="692">
        <f t="shared" si="1"/>
        <v>92</v>
      </c>
      <c r="P73" s="761">
        <f t="shared" si="2"/>
        <v>46</v>
      </c>
      <c r="Q73" s="74"/>
      <c r="R73" s="28"/>
    </row>
    <row r="74" spans="1:18" ht="14.25" customHeight="1">
      <c r="A74" s="111">
        <v>141</v>
      </c>
      <c r="B74" s="52" t="s">
        <v>1507</v>
      </c>
      <c r="C74" s="52"/>
      <c r="D74" s="52"/>
      <c r="E74" s="52" t="s">
        <v>1516</v>
      </c>
      <c r="F74" s="156"/>
      <c r="G74" s="764">
        <v>299.2</v>
      </c>
      <c r="H74" s="160">
        <v>2</v>
      </c>
      <c r="I74" s="160">
        <v>1000</v>
      </c>
      <c r="J74" s="160" t="s">
        <v>59</v>
      </c>
      <c r="K74" s="41" t="s">
        <v>26</v>
      </c>
      <c r="L74" s="42" t="str">
        <f>CONCATENATE(I74,J74)</f>
        <v>1000grams</v>
      </c>
      <c r="M74" s="658">
        <f>H74*I74</f>
        <v>2000</v>
      </c>
      <c r="N74" s="659" t="str">
        <f t="shared" si="0"/>
        <v>2000 grams</v>
      </c>
      <c r="O74" s="692">
        <f t="shared" si="1"/>
        <v>598.4</v>
      </c>
      <c r="P74" s="761">
        <f t="shared" si="2"/>
        <v>299.2</v>
      </c>
      <c r="Q74" s="74">
        <f>G74-P74</f>
        <v>0</v>
      </c>
      <c r="R74" s="28"/>
    </row>
    <row r="75" spans="1:18" ht="14.25" customHeight="1">
      <c r="A75" s="111">
        <v>450</v>
      </c>
      <c r="B75" s="68" t="s">
        <v>1645</v>
      </c>
      <c r="C75" s="52"/>
      <c r="D75" s="52"/>
      <c r="E75" s="52" t="s">
        <v>3239</v>
      </c>
      <c r="F75" s="156"/>
      <c r="G75" s="763">
        <v>125</v>
      </c>
      <c r="H75" s="160">
        <v>2</v>
      </c>
      <c r="I75" s="160">
        <v>1000</v>
      </c>
      <c r="J75" s="160" t="s">
        <v>59</v>
      </c>
      <c r="K75" s="41"/>
      <c r="L75" s="42"/>
      <c r="M75" s="658"/>
      <c r="N75" s="659" t="str">
        <f t="shared" si="0"/>
        <v>grams</v>
      </c>
      <c r="O75" s="692">
        <f t="shared" si="1"/>
        <v>250</v>
      </c>
      <c r="P75" s="761">
        <f t="shared" si="2"/>
        <v>125</v>
      </c>
      <c r="Q75" s="74"/>
      <c r="R75" s="28"/>
    </row>
    <row r="76" spans="1:18" ht="14.25" customHeight="1">
      <c r="A76" s="111">
        <v>417</v>
      </c>
      <c r="B76" s="52" t="s">
        <v>1775</v>
      </c>
      <c r="C76" s="68"/>
      <c r="D76" s="68"/>
      <c r="E76" s="68" t="s">
        <v>121</v>
      </c>
      <c r="F76" s="156"/>
      <c r="G76" s="760">
        <v>140</v>
      </c>
      <c r="H76" s="160">
        <v>2</v>
      </c>
      <c r="I76" s="160">
        <v>1000</v>
      </c>
      <c r="J76" s="160" t="s">
        <v>59</v>
      </c>
      <c r="K76" s="41"/>
      <c r="L76" s="42"/>
      <c r="M76" s="658"/>
      <c r="N76" s="659" t="str">
        <f t="shared" si="0"/>
        <v>grams</v>
      </c>
      <c r="O76" s="692">
        <f t="shared" si="1"/>
        <v>280</v>
      </c>
      <c r="P76" s="761">
        <f t="shared" si="2"/>
        <v>140</v>
      </c>
      <c r="Q76" s="74"/>
      <c r="R76" s="28"/>
    </row>
    <row r="77" spans="1:18" ht="14.25" customHeight="1">
      <c r="A77" s="111">
        <v>196</v>
      </c>
      <c r="B77" s="52" t="s">
        <v>1794</v>
      </c>
      <c r="C77" s="52"/>
      <c r="D77" s="52"/>
      <c r="E77" s="52" t="s">
        <v>2703</v>
      </c>
      <c r="F77" s="156"/>
      <c r="G77" s="760">
        <v>200</v>
      </c>
      <c r="H77" s="160">
        <v>2</v>
      </c>
      <c r="I77" s="768" t="s">
        <v>1800</v>
      </c>
      <c r="J77" s="160" t="s">
        <v>2705</v>
      </c>
      <c r="K77" s="41"/>
      <c r="L77" s="42"/>
      <c r="M77" s="658"/>
      <c r="N77" s="659" t="str">
        <f t="shared" si="0"/>
        <v>gallon</v>
      </c>
      <c r="O77" s="692">
        <f t="shared" si="1"/>
        <v>400</v>
      </c>
      <c r="P77" s="761">
        <f t="shared" si="2"/>
        <v>200</v>
      </c>
      <c r="Q77" s="74"/>
      <c r="R77" s="28"/>
    </row>
    <row r="78" spans="1:18" ht="14.25" customHeight="1">
      <c r="A78" s="111">
        <v>38</v>
      </c>
      <c r="B78" s="52" t="s">
        <v>1850</v>
      </c>
      <c r="C78" s="52"/>
      <c r="D78" s="52"/>
      <c r="E78" s="52" t="s">
        <v>3240</v>
      </c>
      <c r="F78" s="155"/>
      <c r="G78" s="760">
        <v>200</v>
      </c>
      <c r="H78" s="160">
        <v>2</v>
      </c>
      <c r="I78" s="160">
        <v>50</v>
      </c>
      <c r="J78" s="160" t="s">
        <v>37</v>
      </c>
      <c r="K78" s="41" t="s">
        <v>26</v>
      </c>
      <c r="L78" s="42" t="str">
        <f>CONCATENATE(I78,J78)</f>
        <v>50pieces</v>
      </c>
      <c r="M78" s="658">
        <f>H78*I78</f>
        <v>100</v>
      </c>
      <c r="N78" s="659" t="str">
        <f t="shared" si="0"/>
        <v>100 pieces</v>
      </c>
      <c r="O78" s="692">
        <f t="shared" si="1"/>
        <v>400</v>
      </c>
      <c r="P78" s="761">
        <f t="shared" si="2"/>
        <v>200</v>
      </c>
      <c r="Q78" s="29">
        <f>G78-P78</f>
        <v>0</v>
      </c>
      <c r="R78" s="28"/>
    </row>
    <row r="79" spans="1:18" ht="14.25" customHeight="1">
      <c r="A79" s="111">
        <v>457</v>
      </c>
      <c r="B79" s="68" t="s">
        <v>1887</v>
      </c>
      <c r="C79" s="68"/>
      <c r="D79" s="68"/>
      <c r="E79" s="68" t="s">
        <v>3241</v>
      </c>
      <c r="F79" s="161"/>
      <c r="G79" s="760">
        <v>75</v>
      </c>
      <c r="H79" s="198">
        <v>2</v>
      </c>
      <c r="I79" s="160">
        <v>1000</v>
      </c>
      <c r="J79" s="160" t="s">
        <v>59</v>
      </c>
      <c r="K79" s="41"/>
      <c r="L79" s="42"/>
      <c r="M79" s="658"/>
      <c r="N79" s="659" t="str">
        <f t="shared" si="0"/>
        <v>grams</v>
      </c>
      <c r="O79" s="692">
        <f t="shared" si="1"/>
        <v>150</v>
      </c>
      <c r="P79" s="761">
        <f t="shared" si="2"/>
        <v>75</v>
      </c>
      <c r="Q79" s="74"/>
      <c r="R79" s="28"/>
    </row>
    <row r="80" spans="1:18" ht="14.25" customHeight="1">
      <c r="A80" s="111">
        <v>221</v>
      </c>
      <c r="B80" s="52" t="s">
        <v>2038</v>
      </c>
      <c r="C80" s="52"/>
      <c r="D80" s="52"/>
      <c r="E80" s="52" t="s">
        <v>2816</v>
      </c>
      <c r="F80" s="161"/>
      <c r="G80" s="760">
        <v>49</v>
      </c>
      <c r="H80" s="160">
        <v>2</v>
      </c>
      <c r="I80" s="160">
        <v>100</v>
      </c>
      <c r="J80" s="160" t="s">
        <v>59</v>
      </c>
      <c r="K80" s="41"/>
      <c r="L80" s="42"/>
      <c r="M80" s="658"/>
      <c r="N80" s="659" t="str">
        <f t="shared" si="0"/>
        <v>grams</v>
      </c>
      <c r="O80" s="692">
        <f t="shared" si="1"/>
        <v>98</v>
      </c>
      <c r="P80" s="761">
        <f t="shared" si="2"/>
        <v>49</v>
      </c>
      <c r="Q80" s="74"/>
      <c r="R80" s="28"/>
    </row>
    <row r="81" spans="1:18" ht="14.25" customHeight="1">
      <c r="A81" s="111">
        <v>431</v>
      </c>
      <c r="B81" s="52" t="s">
        <v>2179</v>
      </c>
      <c r="C81" s="68"/>
      <c r="D81" s="68"/>
      <c r="E81" s="68" t="s">
        <v>121</v>
      </c>
      <c r="F81" s="161"/>
      <c r="G81" s="760">
        <v>35</v>
      </c>
      <c r="H81" s="160">
        <v>2</v>
      </c>
      <c r="I81" s="160">
        <v>1000</v>
      </c>
      <c r="J81" s="160" t="s">
        <v>59</v>
      </c>
      <c r="K81" s="41"/>
      <c r="L81" s="42"/>
      <c r="M81" s="658"/>
      <c r="N81" s="659" t="str">
        <f t="shared" si="0"/>
        <v>grams</v>
      </c>
      <c r="O81" s="692">
        <f t="shared" si="1"/>
        <v>70</v>
      </c>
      <c r="P81" s="761">
        <f t="shared" si="2"/>
        <v>35</v>
      </c>
      <c r="Q81" s="74"/>
      <c r="R81" s="28"/>
    </row>
    <row r="82" spans="1:18" ht="14.25" customHeight="1">
      <c r="A82" s="111">
        <v>442</v>
      </c>
      <c r="B82" s="52" t="s">
        <v>2390</v>
      </c>
      <c r="C82" s="68"/>
      <c r="D82" s="68"/>
      <c r="E82" s="68" t="s">
        <v>121</v>
      </c>
      <c r="F82" s="161"/>
      <c r="G82" s="760">
        <v>140</v>
      </c>
      <c r="H82" s="160">
        <v>2</v>
      </c>
      <c r="I82" s="160">
        <v>1000</v>
      </c>
      <c r="J82" s="160" t="s">
        <v>59</v>
      </c>
      <c r="K82" s="41"/>
      <c r="L82" s="42"/>
      <c r="M82" s="658"/>
      <c r="N82" s="659" t="str">
        <f t="shared" si="0"/>
        <v>grams</v>
      </c>
      <c r="O82" s="692">
        <f t="shared" si="1"/>
        <v>280</v>
      </c>
      <c r="P82" s="761">
        <f t="shared" si="2"/>
        <v>140</v>
      </c>
      <c r="Q82" s="74"/>
      <c r="R82" s="28"/>
    </row>
    <row r="83" spans="1:18" ht="14.25" customHeight="1">
      <c r="A83" s="111">
        <v>494</v>
      </c>
      <c r="B83" s="68" t="s">
        <v>2469</v>
      </c>
      <c r="C83" s="68"/>
      <c r="D83" s="68"/>
      <c r="E83" s="68" t="s">
        <v>3242</v>
      </c>
      <c r="F83" s="161"/>
      <c r="G83" s="760">
        <v>8</v>
      </c>
      <c r="H83" s="562">
        <v>2</v>
      </c>
      <c r="I83" s="160">
        <v>1</v>
      </c>
      <c r="J83" s="160" t="s">
        <v>37</v>
      </c>
      <c r="K83" s="41"/>
      <c r="L83" s="42"/>
      <c r="M83" s="658"/>
      <c r="N83" s="659" t="str">
        <f t="shared" si="0"/>
        <v>pieces</v>
      </c>
      <c r="O83" s="692">
        <f t="shared" si="1"/>
        <v>16</v>
      </c>
      <c r="P83" s="761">
        <f t="shared" si="2"/>
        <v>8</v>
      </c>
      <c r="Q83" s="74"/>
      <c r="R83" s="28"/>
    </row>
    <row r="84" spans="1:18" ht="14.25" customHeight="1">
      <c r="A84" s="111">
        <v>333</v>
      </c>
      <c r="B84" s="68" t="s">
        <v>2500</v>
      </c>
      <c r="C84" s="68"/>
      <c r="D84" s="68"/>
      <c r="E84" s="68" t="s">
        <v>3243</v>
      </c>
      <c r="F84" s="161"/>
      <c r="G84" s="760">
        <v>460</v>
      </c>
      <c r="H84" s="160">
        <v>2</v>
      </c>
      <c r="I84" s="160">
        <v>1000</v>
      </c>
      <c r="J84" s="198" t="s">
        <v>59</v>
      </c>
      <c r="K84" s="41"/>
      <c r="L84" s="42"/>
      <c r="M84" s="658"/>
      <c r="N84" s="659" t="str">
        <f t="shared" si="0"/>
        <v>grams</v>
      </c>
      <c r="O84" s="692">
        <f t="shared" si="1"/>
        <v>920</v>
      </c>
      <c r="P84" s="761">
        <f t="shared" si="2"/>
        <v>460</v>
      </c>
      <c r="Q84" s="74"/>
      <c r="R84" s="28"/>
    </row>
    <row r="85" spans="1:18" ht="14.25" customHeight="1">
      <c r="A85" s="111">
        <v>365</v>
      </c>
      <c r="B85" s="52" t="s">
        <v>429</v>
      </c>
      <c r="C85" s="68"/>
      <c r="D85" s="68"/>
      <c r="E85" s="68" t="s">
        <v>121</v>
      </c>
      <c r="F85" s="161"/>
      <c r="G85" s="760">
        <v>62</v>
      </c>
      <c r="H85" s="160">
        <v>2.2000000000000002</v>
      </c>
      <c r="I85" s="160">
        <v>1000</v>
      </c>
      <c r="J85" s="160" t="s">
        <v>59</v>
      </c>
      <c r="K85" s="41"/>
      <c r="L85" s="42"/>
      <c r="M85" s="658"/>
      <c r="N85" s="659" t="str">
        <f t="shared" si="0"/>
        <v>grams</v>
      </c>
      <c r="O85" s="692">
        <f t="shared" si="1"/>
        <v>136.4</v>
      </c>
      <c r="P85" s="761">
        <f t="shared" si="2"/>
        <v>62</v>
      </c>
      <c r="Q85" s="74"/>
      <c r="R85" s="28"/>
    </row>
    <row r="86" spans="1:18" ht="14.25" customHeight="1">
      <c r="A86" s="111">
        <v>217</v>
      </c>
      <c r="B86" s="52" t="s">
        <v>1306</v>
      </c>
      <c r="C86" s="68"/>
      <c r="D86" s="68"/>
      <c r="E86" s="68" t="s">
        <v>2693</v>
      </c>
      <c r="F86" s="161"/>
      <c r="G86" s="760">
        <v>120</v>
      </c>
      <c r="H86" s="160">
        <v>2.5</v>
      </c>
      <c r="I86" s="160">
        <v>1000</v>
      </c>
      <c r="J86" s="160" t="s">
        <v>59</v>
      </c>
      <c r="K86" s="41"/>
      <c r="L86" s="42"/>
      <c r="M86" s="658"/>
      <c r="N86" s="659" t="str">
        <f t="shared" si="0"/>
        <v>grams</v>
      </c>
      <c r="O86" s="692">
        <f t="shared" si="1"/>
        <v>300</v>
      </c>
      <c r="P86" s="761">
        <f t="shared" si="2"/>
        <v>120</v>
      </c>
      <c r="Q86" s="74"/>
      <c r="R86" s="28"/>
    </row>
    <row r="87" spans="1:18" ht="14.25" customHeight="1">
      <c r="A87" s="111">
        <v>358</v>
      </c>
      <c r="B87" s="52" t="s">
        <v>120</v>
      </c>
      <c r="C87" s="68"/>
      <c r="D87" s="68"/>
      <c r="E87" s="68" t="s">
        <v>121</v>
      </c>
      <c r="F87" s="161"/>
      <c r="G87" s="760">
        <v>160</v>
      </c>
      <c r="H87" s="160">
        <v>3</v>
      </c>
      <c r="I87" s="160">
        <v>1000</v>
      </c>
      <c r="J87" s="160" t="s">
        <v>59</v>
      </c>
      <c r="K87" s="41"/>
      <c r="L87" s="42"/>
      <c r="M87" s="658"/>
      <c r="N87" s="659" t="str">
        <f t="shared" si="0"/>
        <v>grams</v>
      </c>
      <c r="O87" s="692">
        <f t="shared" si="1"/>
        <v>480</v>
      </c>
      <c r="P87" s="761">
        <f t="shared" si="2"/>
        <v>160</v>
      </c>
      <c r="Q87" s="74"/>
      <c r="R87" s="28"/>
    </row>
    <row r="88" spans="1:18" ht="14.25" customHeight="1">
      <c r="A88" s="111">
        <v>26</v>
      </c>
      <c r="B88" s="68" t="s">
        <v>165</v>
      </c>
      <c r="C88" s="52"/>
      <c r="D88" s="52"/>
      <c r="E88" s="52" t="s">
        <v>168</v>
      </c>
      <c r="F88" s="162"/>
      <c r="G88" s="760">
        <v>118</v>
      </c>
      <c r="H88" s="160">
        <v>3</v>
      </c>
      <c r="I88" s="160">
        <v>250</v>
      </c>
      <c r="J88" s="160" t="s">
        <v>59</v>
      </c>
      <c r="K88" s="41" t="s">
        <v>26</v>
      </c>
      <c r="L88" s="42" t="str">
        <f>CONCATENATE(I88,J88)</f>
        <v>250grams</v>
      </c>
      <c r="M88" s="658">
        <f>H88*I88</f>
        <v>750</v>
      </c>
      <c r="N88" s="659" t="str">
        <f t="shared" si="0"/>
        <v>750 grams</v>
      </c>
      <c r="O88" s="692">
        <f t="shared" si="1"/>
        <v>354</v>
      </c>
      <c r="P88" s="761">
        <f t="shared" si="2"/>
        <v>118</v>
      </c>
      <c r="Q88" s="29">
        <f>G88-P88</f>
        <v>0</v>
      </c>
      <c r="R88" s="28"/>
    </row>
    <row r="89" spans="1:18" ht="14.25" customHeight="1">
      <c r="A89" s="111">
        <v>304</v>
      </c>
      <c r="B89" s="52" t="s">
        <v>184</v>
      </c>
      <c r="C89" s="197"/>
      <c r="D89" s="197"/>
      <c r="E89" s="197" t="s">
        <v>2708</v>
      </c>
      <c r="F89" s="161"/>
      <c r="G89" s="760">
        <v>300</v>
      </c>
      <c r="H89" s="160">
        <v>3</v>
      </c>
      <c r="I89" s="160">
        <v>1000</v>
      </c>
      <c r="J89" s="198" t="s">
        <v>59</v>
      </c>
      <c r="K89" s="41"/>
      <c r="L89" s="42"/>
      <c r="M89" s="658"/>
      <c r="N89" s="659" t="str">
        <f t="shared" si="0"/>
        <v>grams</v>
      </c>
      <c r="O89" s="692">
        <f t="shared" si="1"/>
        <v>900</v>
      </c>
      <c r="P89" s="761">
        <f t="shared" si="2"/>
        <v>300</v>
      </c>
      <c r="Q89" s="74"/>
      <c r="R89" s="28"/>
    </row>
    <row r="90" spans="1:18" ht="14.25" customHeight="1">
      <c r="A90" s="111">
        <v>445</v>
      </c>
      <c r="B90" s="68" t="s">
        <v>243</v>
      </c>
      <c r="C90" s="68"/>
      <c r="D90" s="68"/>
      <c r="E90" s="68" t="s">
        <v>245</v>
      </c>
      <c r="F90" s="161"/>
      <c r="G90" s="760">
        <v>31</v>
      </c>
      <c r="H90" s="160">
        <v>3</v>
      </c>
      <c r="I90" s="160">
        <v>250</v>
      </c>
      <c r="J90" s="769" t="s">
        <v>59</v>
      </c>
      <c r="K90" s="41"/>
      <c r="L90" s="42"/>
      <c r="M90" s="658"/>
      <c r="N90" s="659" t="str">
        <f t="shared" si="0"/>
        <v>grams</v>
      </c>
      <c r="O90" s="692">
        <f t="shared" si="1"/>
        <v>93</v>
      </c>
      <c r="P90" s="761">
        <f t="shared" si="2"/>
        <v>31</v>
      </c>
      <c r="Q90" s="74"/>
      <c r="R90" s="28"/>
    </row>
    <row r="91" spans="1:18" ht="14.25" customHeight="1">
      <c r="A91" s="111">
        <v>45</v>
      </c>
      <c r="B91" s="243" t="s">
        <v>373</v>
      </c>
      <c r="C91" s="52"/>
      <c r="D91" s="52"/>
      <c r="E91" s="52" t="s">
        <v>375</v>
      </c>
      <c r="F91" s="162"/>
      <c r="G91" s="765">
        <v>35.200000000000003</v>
      </c>
      <c r="H91" s="160">
        <v>3</v>
      </c>
      <c r="I91" s="484">
        <v>60</v>
      </c>
      <c r="J91" s="484" t="s">
        <v>59</v>
      </c>
      <c r="K91" s="41" t="s">
        <v>26</v>
      </c>
      <c r="L91" s="42" t="str">
        <f t="shared" ref="L91:L94" si="21">CONCATENATE(I91,J91)</f>
        <v>60grams</v>
      </c>
      <c r="M91" s="658">
        <f t="shared" ref="M91:M94" si="22">H91*I91</f>
        <v>180</v>
      </c>
      <c r="N91" s="659" t="str">
        <f t="shared" si="0"/>
        <v>180 grams</v>
      </c>
      <c r="O91" s="692">
        <f t="shared" si="1"/>
        <v>105.60000000000001</v>
      </c>
      <c r="P91" s="761">
        <f t="shared" si="2"/>
        <v>35.200000000000003</v>
      </c>
      <c r="Q91" s="109">
        <f t="shared" ref="Q91:Q94" si="23">G91-P91</f>
        <v>0</v>
      </c>
      <c r="R91" s="11"/>
    </row>
    <row r="92" spans="1:18" ht="14.25" customHeight="1">
      <c r="A92" s="111">
        <v>46</v>
      </c>
      <c r="B92" s="243" t="s">
        <v>377</v>
      </c>
      <c r="C92" s="52"/>
      <c r="D92" s="52"/>
      <c r="E92" s="52" t="s">
        <v>375</v>
      </c>
      <c r="F92" s="162"/>
      <c r="G92" s="765">
        <v>35.200000000000003</v>
      </c>
      <c r="H92" s="198">
        <v>3</v>
      </c>
      <c r="I92" s="484">
        <v>60</v>
      </c>
      <c r="J92" s="484" t="s">
        <v>59</v>
      </c>
      <c r="K92" s="41" t="s">
        <v>26</v>
      </c>
      <c r="L92" s="42" t="str">
        <f t="shared" si="21"/>
        <v>60grams</v>
      </c>
      <c r="M92" s="658">
        <f t="shared" si="22"/>
        <v>180</v>
      </c>
      <c r="N92" s="659" t="str">
        <f t="shared" si="0"/>
        <v>180 grams</v>
      </c>
      <c r="O92" s="692">
        <f t="shared" si="1"/>
        <v>105.60000000000001</v>
      </c>
      <c r="P92" s="761">
        <f t="shared" si="2"/>
        <v>35.200000000000003</v>
      </c>
      <c r="Q92" s="29">
        <f t="shared" si="23"/>
        <v>0</v>
      </c>
      <c r="R92" s="11"/>
    </row>
    <row r="93" spans="1:18" ht="14.25" customHeight="1">
      <c r="A93" s="111">
        <v>47</v>
      </c>
      <c r="B93" s="52" t="s">
        <v>378</v>
      </c>
      <c r="C93" s="52"/>
      <c r="D93" s="52"/>
      <c r="E93" s="52" t="s">
        <v>375</v>
      </c>
      <c r="F93" s="162"/>
      <c r="G93" s="760">
        <v>35.200000000000003</v>
      </c>
      <c r="H93" s="160">
        <v>3</v>
      </c>
      <c r="I93" s="484">
        <v>60</v>
      </c>
      <c r="J93" s="160" t="s">
        <v>59</v>
      </c>
      <c r="K93" s="41" t="s">
        <v>26</v>
      </c>
      <c r="L93" s="42" t="str">
        <f t="shared" si="21"/>
        <v>60grams</v>
      </c>
      <c r="M93" s="658">
        <f t="shared" si="22"/>
        <v>180</v>
      </c>
      <c r="N93" s="659" t="str">
        <f t="shared" si="0"/>
        <v>180 grams</v>
      </c>
      <c r="O93" s="692">
        <f t="shared" si="1"/>
        <v>105.60000000000001</v>
      </c>
      <c r="P93" s="761">
        <f t="shared" si="2"/>
        <v>35.200000000000003</v>
      </c>
      <c r="Q93" s="29">
        <f t="shared" si="23"/>
        <v>0</v>
      </c>
      <c r="R93" s="28"/>
    </row>
    <row r="94" spans="1:18" ht="14.25" customHeight="1">
      <c r="A94" s="111">
        <v>75</v>
      </c>
      <c r="B94" s="52" t="s">
        <v>656</v>
      </c>
      <c r="C94" s="52"/>
      <c r="D94" s="52"/>
      <c r="E94" s="52" t="s">
        <v>2704</v>
      </c>
      <c r="F94" s="161"/>
      <c r="G94" s="760">
        <v>685.1</v>
      </c>
      <c r="H94" s="160">
        <v>3</v>
      </c>
      <c r="I94" s="160">
        <v>24</v>
      </c>
      <c r="J94" s="160" t="s">
        <v>42</v>
      </c>
      <c r="K94" s="41" t="s">
        <v>26</v>
      </c>
      <c r="L94" s="42" t="str">
        <f t="shared" si="21"/>
        <v>24packs</v>
      </c>
      <c r="M94" s="658">
        <f t="shared" si="22"/>
        <v>72</v>
      </c>
      <c r="N94" s="659" t="str">
        <f t="shared" si="0"/>
        <v>72 packs</v>
      </c>
      <c r="O94" s="692">
        <f t="shared" si="1"/>
        <v>2055.3000000000002</v>
      </c>
      <c r="P94" s="761">
        <f t="shared" si="2"/>
        <v>685.1</v>
      </c>
      <c r="Q94" s="74">
        <f t="shared" si="23"/>
        <v>0</v>
      </c>
      <c r="R94" s="28"/>
    </row>
    <row r="95" spans="1:18" ht="14.25" customHeight="1">
      <c r="A95" s="111">
        <v>196</v>
      </c>
      <c r="B95" s="52" t="s">
        <v>1007</v>
      </c>
      <c r="C95" s="52"/>
      <c r="D95" s="52"/>
      <c r="E95" s="52" t="s">
        <v>2694</v>
      </c>
      <c r="F95" s="161"/>
      <c r="G95" s="760">
        <v>179</v>
      </c>
      <c r="H95" s="160">
        <v>3</v>
      </c>
      <c r="I95" s="160">
        <v>1000</v>
      </c>
      <c r="J95" s="160" t="s">
        <v>59</v>
      </c>
      <c r="K95" s="41"/>
      <c r="L95" s="42"/>
      <c r="M95" s="658"/>
      <c r="N95" s="659" t="str">
        <f t="shared" si="0"/>
        <v>grams</v>
      </c>
      <c r="O95" s="692">
        <f t="shared" si="1"/>
        <v>537</v>
      </c>
      <c r="P95" s="761">
        <f t="shared" si="2"/>
        <v>179</v>
      </c>
      <c r="Q95" s="74"/>
      <c r="R95" s="28"/>
    </row>
    <row r="96" spans="1:18" ht="14.25" customHeight="1">
      <c r="A96" s="111">
        <v>123</v>
      </c>
      <c r="B96" s="68" t="s">
        <v>1148</v>
      </c>
      <c r="C96" s="68"/>
      <c r="D96" s="68"/>
      <c r="E96" s="68" t="s">
        <v>1140</v>
      </c>
      <c r="F96" s="161"/>
      <c r="G96" s="760">
        <v>20</v>
      </c>
      <c r="H96" s="160">
        <v>3</v>
      </c>
      <c r="I96" s="160">
        <v>25</v>
      </c>
      <c r="J96" s="160" t="s">
        <v>59</v>
      </c>
      <c r="K96" s="41" t="s">
        <v>26</v>
      </c>
      <c r="L96" s="42" t="str">
        <f t="shared" ref="L96:L98" si="24">CONCATENATE(I96,J96)</f>
        <v>25grams</v>
      </c>
      <c r="M96" s="658">
        <f t="shared" ref="M96:M98" si="25">H96*I96</f>
        <v>75</v>
      </c>
      <c r="N96" s="659" t="str">
        <f t="shared" si="0"/>
        <v>75 grams</v>
      </c>
      <c r="O96" s="692">
        <f t="shared" si="1"/>
        <v>60</v>
      </c>
      <c r="P96" s="761">
        <f t="shared" si="2"/>
        <v>20</v>
      </c>
      <c r="Q96" s="74">
        <f t="shared" ref="Q96:Q98" si="26">G96-P96</f>
        <v>0</v>
      </c>
      <c r="R96" s="28"/>
    </row>
    <row r="97" spans="1:18" ht="14.25" customHeight="1">
      <c r="A97" s="111">
        <v>124</v>
      </c>
      <c r="B97" s="33" t="s">
        <v>1171</v>
      </c>
      <c r="C97" s="33"/>
      <c r="D97" s="33"/>
      <c r="E97" s="33" t="s">
        <v>1173</v>
      </c>
      <c r="F97" s="161"/>
      <c r="G97" s="121">
        <v>49</v>
      </c>
      <c r="H97" s="160">
        <v>3</v>
      </c>
      <c r="I97" s="121">
        <v>1</v>
      </c>
      <c r="J97" s="121" t="s">
        <v>37</v>
      </c>
      <c r="K97" s="41" t="s">
        <v>26</v>
      </c>
      <c r="L97" s="42" t="str">
        <f t="shared" si="24"/>
        <v>1pieces</v>
      </c>
      <c r="M97" s="658">
        <f t="shared" si="25"/>
        <v>3</v>
      </c>
      <c r="N97" s="659" t="str">
        <f t="shared" si="0"/>
        <v>3 pieces</v>
      </c>
      <c r="O97" s="692">
        <f t="shared" si="1"/>
        <v>147</v>
      </c>
      <c r="P97" s="761">
        <f t="shared" si="2"/>
        <v>49</v>
      </c>
      <c r="Q97" s="74">
        <f t="shared" si="26"/>
        <v>0</v>
      </c>
      <c r="R97" s="28"/>
    </row>
    <row r="98" spans="1:18" ht="14.25" customHeight="1">
      <c r="A98" s="111">
        <v>151</v>
      </c>
      <c r="B98" s="52" t="s">
        <v>1529</v>
      </c>
      <c r="C98" s="52"/>
      <c r="D98" s="52"/>
      <c r="E98" s="52" t="s">
        <v>2701</v>
      </c>
      <c r="F98" s="161"/>
      <c r="G98" s="760">
        <v>490.7</v>
      </c>
      <c r="H98" s="160">
        <v>3</v>
      </c>
      <c r="I98" s="160">
        <v>3500</v>
      </c>
      <c r="J98" s="160" t="s">
        <v>29</v>
      </c>
      <c r="K98" s="41" t="s">
        <v>26</v>
      </c>
      <c r="L98" s="42" t="str">
        <f t="shared" si="24"/>
        <v>3500ml</v>
      </c>
      <c r="M98" s="658">
        <f t="shared" si="25"/>
        <v>10500</v>
      </c>
      <c r="N98" s="659" t="str">
        <f t="shared" si="0"/>
        <v>10500 ml</v>
      </c>
      <c r="O98" s="692">
        <f t="shared" si="1"/>
        <v>1472.1</v>
      </c>
      <c r="P98" s="761">
        <f t="shared" si="2"/>
        <v>490.7</v>
      </c>
      <c r="Q98" s="74">
        <f t="shared" si="26"/>
        <v>0</v>
      </c>
      <c r="R98" s="28"/>
    </row>
    <row r="99" spans="1:18" ht="14.25" customHeight="1">
      <c r="A99" s="111">
        <v>191</v>
      </c>
      <c r="B99" s="68" t="s">
        <v>1736</v>
      </c>
      <c r="C99" s="68"/>
      <c r="D99" s="68"/>
      <c r="E99" s="68" t="s">
        <v>1737</v>
      </c>
      <c r="F99" s="161"/>
      <c r="G99" s="760">
        <v>52.6</v>
      </c>
      <c r="H99" s="160">
        <v>3</v>
      </c>
      <c r="I99" s="160">
        <v>55</v>
      </c>
      <c r="J99" s="160" t="s">
        <v>59</v>
      </c>
      <c r="K99" s="41"/>
      <c r="L99" s="42"/>
      <c r="M99" s="658"/>
      <c r="N99" s="659" t="str">
        <f t="shared" si="0"/>
        <v>grams</v>
      </c>
      <c r="O99" s="692">
        <f t="shared" si="1"/>
        <v>157.80000000000001</v>
      </c>
      <c r="P99" s="761">
        <f t="shared" si="2"/>
        <v>52.6</v>
      </c>
      <c r="Q99" s="74"/>
      <c r="R99" s="28"/>
    </row>
    <row r="100" spans="1:18" ht="14.25" customHeight="1">
      <c r="A100" s="111">
        <v>250</v>
      </c>
      <c r="B100" s="52" t="s">
        <v>1743</v>
      </c>
      <c r="C100" s="52"/>
      <c r="D100" s="52"/>
      <c r="E100" s="52" t="s">
        <v>2723</v>
      </c>
      <c r="F100" s="161"/>
      <c r="G100" s="760">
        <v>33.5</v>
      </c>
      <c r="H100" s="160">
        <v>3</v>
      </c>
      <c r="I100" s="198">
        <v>50</v>
      </c>
      <c r="J100" s="160" t="s">
        <v>37</v>
      </c>
      <c r="K100" s="41"/>
      <c r="L100" s="42"/>
      <c r="M100" s="658"/>
      <c r="N100" s="659" t="str">
        <f t="shared" si="0"/>
        <v>pieces</v>
      </c>
      <c r="O100" s="692">
        <f t="shared" si="1"/>
        <v>100.5</v>
      </c>
      <c r="P100" s="761">
        <f t="shared" si="2"/>
        <v>33.5</v>
      </c>
      <c r="Q100" s="74"/>
      <c r="R100" s="28"/>
    </row>
    <row r="101" spans="1:18" ht="14.25" customHeight="1">
      <c r="A101" s="111">
        <v>479</v>
      </c>
      <c r="B101" s="33" t="s">
        <v>1822</v>
      </c>
      <c r="C101" s="33"/>
      <c r="D101" s="33"/>
      <c r="E101" s="33" t="s">
        <v>3244</v>
      </c>
      <c r="F101" s="161"/>
      <c r="G101" s="760">
        <v>17.079999999999998</v>
      </c>
      <c r="H101" s="160">
        <v>3</v>
      </c>
      <c r="I101" s="121">
        <v>22</v>
      </c>
      <c r="J101" s="121" t="s">
        <v>2746</v>
      </c>
      <c r="K101" s="41"/>
      <c r="L101" s="42"/>
      <c r="M101" s="658"/>
      <c r="N101" s="659" t="str">
        <f t="shared" si="0"/>
        <v>pack</v>
      </c>
      <c r="O101" s="692">
        <f t="shared" si="1"/>
        <v>51.239999999999995</v>
      </c>
      <c r="P101" s="761">
        <f t="shared" si="2"/>
        <v>17.079999999999998</v>
      </c>
      <c r="Q101" s="74"/>
      <c r="R101" s="28"/>
    </row>
    <row r="102" spans="1:18" ht="14.25" customHeight="1">
      <c r="A102" s="111">
        <v>33</v>
      </c>
      <c r="B102" s="52" t="s">
        <v>1830</v>
      </c>
      <c r="C102" s="52"/>
      <c r="D102" s="52"/>
      <c r="E102" s="52" t="s">
        <v>3245</v>
      </c>
      <c r="F102" s="162"/>
      <c r="G102" s="760">
        <v>250</v>
      </c>
      <c r="H102" s="160">
        <v>3</v>
      </c>
      <c r="I102" s="160">
        <v>50</v>
      </c>
      <c r="J102" s="198" t="s">
        <v>37</v>
      </c>
      <c r="K102" s="41" t="s">
        <v>26</v>
      </c>
      <c r="L102" s="42" t="str">
        <f>CONCATENATE(I102,J102)</f>
        <v>50pieces</v>
      </c>
      <c r="M102" s="658">
        <f>H102*I102</f>
        <v>150</v>
      </c>
      <c r="N102" s="659" t="str">
        <f t="shared" si="0"/>
        <v>150 pieces</v>
      </c>
      <c r="O102" s="692">
        <f t="shared" si="1"/>
        <v>750</v>
      </c>
      <c r="P102" s="761">
        <f t="shared" si="2"/>
        <v>250</v>
      </c>
      <c r="Q102" s="74">
        <f>G102-P102</f>
        <v>0</v>
      </c>
      <c r="R102" s="28"/>
    </row>
    <row r="103" spans="1:18" ht="14.25" customHeight="1">
      <c r="A103" s="111">
        <v>426</v>
      </c>
      <c r="B103" s="52" t="s">
        <v>1986</v>
      </c>
      <c r="C103" s="68"/>
      <c r="D103" s="68"/>
      <c r="E103" s="68" t="s">
        <v>121</v>
      </c>
      <c r="F103" s="161"/>
      <c r="G103" s="760">
        <v>140</v>
      </c>
      <c r="H103" s="160">
        <v>3</v>
      </c>
      <c r="I103" s="160">
        <v>1000</v>
      </c>
      <c r="J103" s="160" t="s">
        <v>59</v>
      </c>
      <c r="K103" s="41"/>
      <c r="L103" s="42"/>
      <c r="M103" s="658"/>
      <c r="N103" s="659" t="str">
        <f t="shared" si="0"/>
        <v>grams</v>
      </c>
      <c r="O103" s="692">
        <f t="shared" si="1"/>
        <v>420</v>
      </c>
      <c r="P103" s="761">
        <f t="shared" si="2"/>
        <v>140</v>
      </c>
      <c r="Q103" s="74"/>
      <c r="R103" s="28"/>
    </row>
    <row r="104" spans="1:18" ht="14.25" customHeight="1">
      <c r="A104" s="111">
        <v>323</v>
      </c>
      <c r="B104" s="68" t="s">
        <v>2015</v>
      </c>
      <c r="C104" s="68"/>
      <c r="D104" s="68"/>
      <c r="E104" s="68"/>
      <c r="F104" s="161"/>
      <c r="G104" s="760">
        <v>280</v>
      </c>
      <c r="H104" s="160">
        <v>3</v>
      </c>
      <c r="I104" s="160">
        <v>1000</v>
      </c>
      <c r="J104" s="198" t="s">
        <v>59</v>
      </c>
      <c r="K104" s="41"/>
      <c r="L104" s="42"/>
      <c r="M104" s="658"/>
      <c r="N104" s="659" t="str">
        <f t="shared" si="0"/>
        <v>grams</v>
      </c>
      <c r="O104" s="692">
        <f t="shared" si="1"/>
        <v>840</v>
      </c>
      <c r="P104" s="761">
        <f t="shared" si="2"/>
        <v>280</v>
      </c>
      <c r="Q104" s="74"/>
      <c r="R104" s="28"/>
    </row>
    <row r="105" spans="1:18" ht="14.25" customHeight="1">
      <c r="A105" s="111">
        <v>330</v>
      </c>
      <c r="B105" s="68" t="s">
        <v>2396</v>
      </c>
      <c r="C105" s="197"/>
      <c r="D105" s="197"/>
      <c r="E105" s="197"/>
      <c r="F105" s="161"/>
      <c r="G105" s="760">
        <v>420</v>
      </c>
      <c r="H105" s="160">
        <v>3</v>
      </c>
      <c r="I105" s="160">
        <v>1000</v>
      </c>
      <c r="J105" s="198" t="s">
        <v>59</v>
      </c>
      <c r="K105" s="41"/>
      <c r="L105" s="42"/>
      <c r="M105" s="658"/>
      <c r="N105" s="659" t="str">
        <f t="shared" si="0"/>
        <v>grams</v>
      </c>
      <c r="O105" s="692">
        <f t="shared" si="1"/>
        <v>1260</v>
      </c>
      <c r="P105" s="761">
        <f t="shared" si="2"/>
        <v>420</v>
      </c>
      <c r="Q105" s="74"/>
      <c r="R105" s="28"/>
    </row>
    <row r="106" spans="1:18" ht="15.75" customHeight="1">
      <c r="A106" s="3">
        <v>53</v>
      </c>
      <c r="B106" s="367" t="s">
        <v>2579</v>
      </c>
      <c r="C106" s="598"/>
      <c r="D106" s="598"/>
      <c r="E106" s="598" t="s">
        <v>3246</v>
      </c>
      <c r="F106" s="3"/>
      <c r="G106" s="770">
        <v>22</v>
      </c>
      <c r="H106" s="731">
        <v>3</v>
      </c>
      <c r="I106" s="697">
        <v>1</v>
      </c>
      <c r="J106" s="548" t="s">
        <v>42</v>
      </c>
      <c r="K106" s="41" t="s">
        <v>26</v>
      </c>
      <c r="L106" s="802" t="str">
        <f t="shared" ref="L106:L108" si="27">CONCATENATE(I106,J106)</f>
        <v>1packs</v>
      </c>
      <c r="M106" s="771">
        <f t="shared" ref="M106:M108" si="28">H106*I106</f>
        <v>3</v>
      </c>
      <c r="N106" s="772" t="str">
        <f t="shared" si="0"/>
        <v>3 packs</v>
      </c>
      <c r="O106" s="773">
        <f t="shared" si="1"/>
        <v>66</v>
      </c>
      <c r="P106" s="29">
        <f t="shared" si="2"/>
        <v>22</v>
      </c>
      <c r="Q106" s="74">
        <f t="shared" ref="Q106:Q108" si="29">G106-P106</f>
        <v>0</v>
      </c>
      <c r="R106" s="28"/>
    </row>
    <row r="107" spans="1:18" ht="14.25" customHeight="1">
      <c r="A107" s="111">
        <v>91</v>
      </c>
      <c r="B107" s="52" t="s">
        <v>1489</v>
      </c>
      <c r="C107" s="52"/>
      <c r="D107" s="52"/>
      <c r="E107" s="52" t="s">
        <v>3247</v>
      </c>
      <c r="F107" s="161"/>
      <c r="G107" s="760">
        <v>85</v>
      </c>
      <c r="H107" s="160">
        <v>3.5</v>
      </c>
      <c r="I107" s="160">
        <v>1</v>
      </c>
      <c r="J107" s="160" t="s">
        <v>2776</v>
      </c>
      <c r="K107" s="41" t="s">
        <v>26</v>
      </c>
      <c r="L107" s="42" t="str">
        <f t="shared" si="27"/>
        <v>1kilos</v>
      </c>
      <c r="M107" s="658">
        <f t="shared" si="28"/>
        <v>3.5</v>
      </c>
      <c r="N107" s="659" t="str">
        <f t="shared" si="0"/>
        <v>3.5 kilos</v>
      </c>
      <c r="O107" s="692">
        <f t="shared" si="1"/>
        <v>297.5</v>
      </c>
      <c r="P107" s="761">
        <f t="shared" si="2"/>
        <v>85</v>
      </c>
      <c r="Q107" s="74">
        <f t="shared" si="29"/>
        <v>0</v>
      </c>
      <c r="R107" s="28"/>
    </row>
    <row r="108" spans="1:18" ht="14.25" customHeight="1">
      <c r="A108" s="111">
        <v>115</v>
      </c>
      <c r="B108" s="52" t="s">
        <v>1143</v>
      </c>
      <c r="C108" s="68"/>
      <c r="D108" s="68"/>
      <c r="E108" s="68" t="s">
        <v>1140</v>
      </c>
      <c r="F108" s="161"/>
      <c r="G108" s="760">
        <v>20</v>
      </c>
      <c r="H108" s="160">
        <v>4</v>
      </c>
      <c r="I108" s="160">
        <v>25</v>
      </c>
      <c r="J108" s="769" t="s">
        <v>59</v>
      </c>
      <c r="K108" s="41" t="s">
        <v>26</v>
      </c>
      <c r="L108" s="42" t="str">
        <f t="shared" si="27"/>
        <v>25grams</v>
      </c>
      <c r="M108" s="658">
        <f t="shared" si="28"/>
        <v>100</v>
      </c>
      <c r="N108" s="659" t="str">
        <f t="shared" si="0"/>
        <v>100 grams</v>
      </c>
      <c r="O108" s="692">
        <f t="shared" si="1"/>
        <v>80</v>
      </c>
      <c r="P108" s="761">
        <f t="shared" si="2"/>
        <v>20</v>
      </c>
      <c r="Q108" s="74">
        <f t="shared" si="29"/>
        <v>0</v>
      </c>
      <c r="R108" s="28"/>
    </row>
    <row r="109" spans="1:18" ht="14.25" customHeight="1">
      <c r="A109" s="111">
        <v>273</v>
      </c>
      <c r="B109" s="68" t="s">
        <v>1942</v>
      </c>
      <c r="C109" s="52"/>
      <c r="D109" s="52"/>
      <c r="E109" s="52" t="s">
        <v>3248</v>
      </c>
      <c r="F109" s="161"/>
      <c r="G109" s="760">
        <v>16</v>
      </c>
      <c r="H109" s="160">
        <v>4</v>
      </c>
      <c r="I109" s="160">
        <v>50</v>
      </c>
      <c r="J109" s="160" t="s">
        <v>37</v>
      </c>
      <c r="K109" s="41"/>
      <c r="L109" s="42"/>
      <c r="M109" s="658"/>
      <c r="N109" s="659" t="str">
        <f t="shared" si="0"/>
        <v>pieces</v>
      </c>
      <c r="O109" s="692">
        <f t="shared" si="1"/>
        <v>64</v>
      </c>
      <c r="P109" s="761">
        <f t="shared" si="2"/>
        <v>16</v>
      </c>
      <c r="Q109" s="74"/>
      <c r="R109" s="28"/>
    </row>
    <row r="110" spans="1:18" ht="14.25" customHeight="1">
      <c r="A110" s="111">
        <v>487</v>
      </c>
      <c r="B110" s="345" t="s">
        <v>2162</v>
      </c>
      <c r="C110" s="345"/>
      <c r="D110" s="345"/>
      <c r="E110" s="345" t="s">
        <v>2163</v>
      </c>
      <c r="F110" s="161"/>
      <c r="G110" s="765">
        <v>55.8</v>
      </c>
      <c r="H110" s="562">
        <v>4</v>
      </c>
      <c r="I110" s="774">
        <v>12</v>
      </c>
      <c r="J110" s="484" t="s">
        <v>37</v>
      </c>
      <c r="K110" s="41"/>
      <c r="L110" s="42"/>
      <c r="M110" s="658"/>
      <c r="N110" s="659" t="str">
        <f t="shared" si="0"/>
        <v>pieces</v>
      </c>
      <c r="O110" s="692">
        <f t="shared" si="1"/>
        <v>223.2</v>
      </c>
      <c r="P110" s="761">
        <f t="shared" si="2"/>
        <v>55.8</v>
      </c>
      <c r="Q110" s="74"/>
      <c r="R110" s="28"/>
    </row>
    <row r="111" spans="1:18" ht="14.25" customHeight="1">
      <c r="A111" s="111">
        <v>472</v>
      </c>
      <c r="B111" s="128" t="s">
        <v>2591</v>
      </c>
      <c r="C111" s="330"/>
      <c r="D111" s="132"/>
      <c r="E111" s="330" t="s">
        <v>3249</v>
      </c>
      <c r="F111" s="564"/>
      <c r="G111" s="207">
        <v>25</v>
      </c>
      <c r="H111" s="775">
        <v>4</v>
      </c>
      <c r="I111" s="387">
        <v>1</v>
      </c>
      <c r="J111" s="196" t="s">
        <v>42</v>
      </c>
      <c r="K111" s="41"/>
      <c r="L111" s="42"/>
      <c r="M111" s="658"/>
      <c r="N111" s="659" t="str">
        <f t="shared" si="0"/>
        <v>packs</v>
      </c>
      <c r="O111" s="692">
        <f t="shared" si="1"/>
        <v>100</v>
      </c>
      <c r="P111" s="761">
        <f t="shared" si="2"/>
        <v>25</v>
      </c>
      <c r="Q111" s="74"/>
      <c r="R111" s="28"/>
    </row>
    <row r="112" spans="1:18" ht="14.25" customHeight="1">
      <c r="A112" s="111">
        <v>6</v>
      </c>
      <c r="B112" s="52" t="s">
        <v>2321</v>
      </c>
      <c r="C112" s="68"/>
      <c r="D112" s="68"/>
      <c r="E112" s="68" t="s">
        <v>2693</v>
      </c>
      <c r="F112" s="162"/>
      <c r="G112" s="760">
        <v>120</v>
      </c>
      <c r="H112" s="160">
        <v>4.5</v>
      </c>
      <c r="I112" s="160">
        <v>1000</v>
      </c>
      <c r="J112" s="160" t="s">
        <v>59</v>
      </c>
      <c r="K112" s="41" t="s">
        <v>26</v>
      </c>
      <c r="L112" s="42" t="str">
        <f>CONCATENATE(I112,J112)</f>
        <v>1000grams</v>
      </c>
      <c r="M112" s="658">
        <f>H112*I112</f>
        <v>4500</v>
      </c>
      <c r="N112" s="659" t="str">
        <f t="shared" si="0"/>
        <v>4500 grams</v>
      </c>
      <c r="O112" s="692">
        <f t="shared" si="1"/>
        <v>540</v>
      </c>
      <c r="P112" s="761">
        <f t="shared" si="2"/>
        <v>120</v>
      </c>
      <c r="Q112" s="29">
        <f>G112-P112</f>
        <v>0</v>
      </c>
      <c r="R112" s="28"/>
    </row>
    <row r="113" spans="1:18" ht="14.25" customHeight="1">
      <c r="A113" s="111">
        <v>165</v>
      </c>
      <c r="B113" s="52" t="s">
        <v>332</v>
      </c>
      <c r="C113" s="52"/>
      <c r="D113" s="52"/>
      <c r="E113" s="52" t="s">
        <v>3250</v>
      </c>
      <c r="F113" s="161"/>
      <c r="G113" s="760">
        <v>44.21</v>
      </c>
      <c r="H113" s="160">
        <v>5</v>
      </c>
      <c r="I113" s="160">
        <v>240</v>
      </c>
      <c r="J113" s="160" t="s">
        <v>59</v>
      </c>
      <c r="K113" s="41"/>
      <c r="L113" s="42"/>
      <c r="M113" s="658"/>
      <c r="N113" s="659" t="str">
        <f t="shared" si="0"/>
        <v>grams</v>
      </c>
      <c r="O113" s="692">
        <f t="shared" si="1"/>
        <v>221.05</v>
      </c>
      <c r="P113" s="761">
        <f t="shared" si="2"/>
        <v>44.21</v>
      </c>
      <c r="Q113" s="74"/>
      <c r="R113" s="28"/>
    </row>
    <row r="114" spans="1:18" ht="14.25" customHeight="1">
      <c r="A114" s="111">
        <v>31</v>
      </c>
      <c r="B114" s="52" t="s">
        <v>342</v>
      </c>
      <c r="C114" s="52"/>
      <c r="D114" s="52"/>
      <c r="E114" s="52" t="s">
        <v>3251</v>
      </c>
      <c r="F114" s="155"/>
      <c r="G114" s="760">
        <v>36.700000000000003</v>
      </c>
      <c r="H114" s="160">
        <v>5</v>
      </c>
      <c r="I114" s="160">
        <v>230</v>
      </c>
      <c r="J114" s="160" t="s">
        <v>59</v>
      </c>
      <c r="K114" s="41" t="s">
        <v>26</v>
      </c>
      <c r="L114" s="42" t="str">
        <f t="shared" ref="L114:L117" si="30">CONCATENATE(I114,J114)</f>
        <v>230grams</v>
      </c>
      <c r="M114" s="658">
        <f t="shared" ref="M114:M117" si="31">H114*I114</f>
        <v>1150</v>
      </c>
      <c r="N114" s="659" t="str">
        <f t="shared" si="0"/>
        <v>1150 grams</v>
      </c>
      <c r="O114" s="692">
        <f t="shared" si="1"/>
        <v>183.5</v>
      </c>
      <c r="P114" s="761">
        <f t="shared" si="2"/>
        <v>36.700000000000003</v>
      </c>
      <c r="Q114" s="74">
        <f t="shared" ref="Q114:Q117" si="32">G114-P114</f>
        <v>0</v>
      </c>
      <c r="R114" s="28"/>
    </row>
    <row r="115" spans="1:18" ht="14.25" customHeight="1">
      <c r="A115" s="111">
        <v>48</v>
      </c>
      <c r="B115" s="52" t="s">
        <v>478</v>
      </c>
      <c r="C115" s="52"/>
      <c r="D115" s="52"/>
      <c r="E115" s="52" t="s">
        <v>2788</v>
      </c>
      <c r="F115" s="155"/>
      <c r="G115" s="760">
        <v>65</v>
      </c>
      <c r="H115" s="160">
        <v>5</v>
      </c>
      <c r="I115" s="762">
        <v>1000</v>
      </c>
      <c r="J115" s="160" t="s">
        <v>59</v>
      </c>
      <c r="K115" s="41" t="s">
        <v>26</v>
      </c>
      <c r="L115" s="42" t="str">
        <f t="shared" si="30"/>
        <v>1000grams</v>
      </c>
      <c r="M115" s="658">
        <f t="shared" si="31"/>
        <v>5000</v>
      </c>
      <c r="N115" s="659" t="str">
        <f t="shared" si="0"/>
        <v>5000 grams</v>
      </c>
      <c r="O115" s="692">
        <f t="shared" si="1"/>
        <v>325</v>
      </c>
      <c r="P115" s="761">
        <f t="shared" si="2"/>
        <v>65</v>
      </c>
      <c r="Q115" s="109">
        <f t="shared" si="32"/>
        <v>0</v>
      </c>
      <c r="R115" s="11"/>
    </row>
    <row r="116" spans="1:18" ht="14.25" customHeight="1">
      <c r="A116" s="111">
        <v>127</v>
      </c>
      <c r="B116" s="52" t="s">
        <v>1225</v>
      </c>
      <c r="C116" s="52"/>
      <c r="D116" s="52"/>
      <c r="E116" s="52" t="s">
        <v>1229</v>
      </c>
      <c r="F116" s="156"/>
      <c r="G116" s="760">
        <v>77</v>
      </c>
      <c r="H116" s="198">
        <v>5</v>
      </c>
      <c r="I116" s="160">
        <v>500</v>
      </c>
      <c r="J116" s="160" t="s">
        <v>59</v>
      </c>
      <c r="K116" s="41" t="s">
        <v>26</v>
      </c>
      <c r="L116" s="42" t="str">
        <f t="shared" si="30"/>
        <v>500grams</v>
      </c>
      <c r="M116" s="658">
        <f t="shared" si="31"/>
        <v>2500</v>
      </c>
      <c r="N116" s="659" t="str">
        <f t="shared" si="0"/>
        <v>2500 grams</v>
      </c>
      <c r="O116" s="692">
        <f t="shared" si="1"/>
        <v>385</v>
      </c>
      <c r="P116" s="761">
        <f t="shared" si="2"/>
        <v>77</v>
      </c>
      <c r="Q116" s="74">
        <f t="shared" si="32"/>
        <v>0</v>
      </c>
      <c r="R116" s="28"/>
    </row>
    <row r="117" spans="1:18" ht="14.25" customHeight="1">
      <c r="A117" s="111">
        <v>10</v>
      </c>
      <c r="B117" s="68" t="s">
        <v>1300</v>
      </c>
      <c r="C117" s="68"/>
      <c r="D117" s="68"/>
      <c r="E117" s="68" t="s">
        <v>1303</v>
      </c>
      <c r="F117" s="155"/>
      <c r="G117" s="739">
        <v>40.200000000000003</v>
      </c>
      <c r="H117" s="160">
        <v>5</v>
      </c>
      <c r="I117" s="196">
        <v>250</v>
      </c>
      <c r="J117" s="378" t="s">
        <v>3252</v>
      </c>
      <c r="K117" s="41" t="s">
        <v>26</v>
      </c>
      <c r="L117" s="42" t="str">
        <f t="shared" si="30"/>
        <v>250Drained Weight grams</v>
      </c>
      <c r="M117" s="658">
        <f t="shared" si="31"/>
        <v>1250</v>
      </c>
      <c r="N117" s="659" t="str">
        <f t="shared" si="0"/>
        <v>1250 Drained Weight grams</v>
      </c>
      <c r="O117" s="692">
        <f t="shared" si="1"/>
        <v>201</v>
      </c>
      <c r="P117" s="761">
        <f t="shared" si="2"/>
        <v>40.200000000000003</v>
      </c>
      <c r="Q117" s="29">
        <f t="shared" si="32"/>
        <v>0</v>
      </c>
      <c r="R117" s="28"/>
    </row>
    <row r="118" spans="1:18" ht="14.25" customHeight="1">
      <c r="A118" s="111">
        <v>294</v>
      </c>
      <c r="B118" s="68" t="s">
        <v>2022</v>
      </c>
      <c r="C118" s="68"/>
      <c r="D118" s="68"/>
      <c r="E118" s="68" t="s">
        <v>3253</v>
      </c>
      <c r="F118" s="156"/>
      <c r="G118" s="760">
        <v>7</v>
      </c>
      <c r="H118" s="160">
        <v>5</v>
      </c>
      <c r="I118" s="160">
        <v>10</v>
      </c>
      <c r="J118" s="160" t="s">
        <v>37</v>
      </c>
      <c r="K118" s="41"/>
      <c r="L118" s="42"/>
      <c r="M118" s="658"/>
      <c r="N118" s="659" t="str">
        <f t="shared" si="0"/>
        <v>pieces</v>
      </c>
      <c r="O118" s="692">
        <f t="shared" si="1"/>
        <v>35</v>
      </c>
      <c r="P118" s="761">
        <f t="shared" si="2"/>
        <v>7</v>
      </c>
      <c r="Q118" s="74"/>
      <c r="R118" s="28"/>
    </row>
    <row r="119" spans="1:18" ht="14.25" customHeight="1">
      <c r="A119" s="111">
        <v>55</v>
      </c>
      <c r="B119" s="52" t="s">
        <v>2589</v>
      </c>
      <c r="C119" s="52"/>
      <c r="D119" s="52"/>
      <c r="E119" s="52" t="s">
        <v>2718</v>
      </c>
      <c r="F119" s="155"/>
      <c r="G119" s="760">
        <v>22</v>
      </c>
      <c r="H119" s="562">
        <v>5</v>
      </c>
      <c r="I119" s="160">
        <v>1</v>
      </c>
      <c r="J119" s="160" t="s">
        <v>42</v>
      </c>
      <c r="K119" s="41" t="s">
        <v>26</v>
      </c>
      <c r="L119" s="42" t="str">
        <f t="shared" ref="L119:L122" si="33">CONCATENATE(I119,J119)</f>
        <v>1packs</v>
      </c>
      <c r="M119" s="658">
        <f t="shared" ref="M119:M122" si="34">H119*I119</f>
        <v>5</v>
      </c>
      <c r="N119" s="659" t="str">
        <f t="shared" si="0"/>
        <v>5 packs</v>
      </c>
      <c r="O119" s="692">
        <f t="shared" si="1"/>
        <v>110</v>
      </c>
      <c r="P119" s="761">
        <f t="shared" si="2"/>
        <v>22</v>
      </c>
      <c r="Q119" s="109">
        <f t="shared" ref="Q119:Q122" si="35">G119-P119</f>
        <v>0</v>
      </c>
      <c r="R119" s="11"/>
    </row>
    <row r="120" spans="1:18" ht="14.25" customHeight="1">
      <c r="A120" s="111">
        <v>76</v>
      </c>
      <c r="B120" s="68" t="s">
        <v>746</v>
      </c>
      <c r="C120" s="68"/>
      <c r="D120" s="68"/>
      <c r="E120" s="68" t="s">
        <v>2705</v>
      </c>
      <c r="F120" s="156"/>
      <c r="G120" s="760">
        <v>340</v>
      </c>
      <c r="H120" s="160">
        <v>6</v>
      </c>
      <c r="I120" s="160">
        <v>1</v>
      </c>
      <c r="J120" s="160" t="s">
        <v>2705</v>
      </c>
      <c r="K120" s="41" t="s">
        <v>26</v>
      </c>
      <c r="L120" s="42" t="str">
        <f t="shared" si="33"/>
        <v>1gallon</v>
      </c>
      <c r="M120" s="658">
        <f t="shared" si="34"/>
        <v>6</v>
      </c>
      <c r="N120" s="659" t="str">
        <f t="shared" si="0"/>
        <v>6 gallon</v>
      </c>
      <c r="O120" s="692">
        <f t="shared" si="1"/>
        <v>2040</v>
      </c>
      <c r="P120" s="761">
        <f t="shared" si="2"/>
        <v>340</v>
      </c>
      <c r="Q120" s="29">
        <f t="shared" si="35"/>
        <v>0</v>
      </c>
      <c r="R120" s="28"/>
    </row>
    <row r="121" spans="1:18" ht="14.25" customHeight="1">
      <c r="A121" s="111">
        <v>129</v>
      </c>
      <c r="B121" s="68" t="s">
        <v>1669</v>
      </c>
      <c r="C121" s="52"/>
      <c r="D121" s="52"/>
      <c r="E121" s="52" t="s">
        <v>3254</v>
      </c>
      <c r="F121" s="156"/>
      <c r="G121" s="760">
        <v>110</v>
      </c>
      <c r="H121" s="160">
        <v>6</v>
      </c>
      <c r="I121" s="160">
        <v>1</v>
      </c>
      <c r="J121" s="160" t="s">
        <v>37</v>
      </c>
      <c r="K121" s="41" t="s">
        <v>26</v>
      </c>
      <c r="L121" s="42" t="str">
        <f t="shared" si="33"/>
        <v>1pieces</v>
      </c>
      <c r="M121" s="658">
        <f t="shared" si="34"/>
        <v>6</v>
      </c>
      <c r="N121" s="659" t="str">
        <f t="shared" si="0"/>
        <v>6 pieces</v>
      </c>
      <c r="O121" s="692">
        <f t="shared" si="1"/>
        <v>660</v>
      </c>
      <c r="P121" s="761">
        <f t="shared" si="2"/>
        <v>110</v>
      </c>
      <c r="Q121" s="74">
        <f t="shared" si="35"/>
        <v>0</v>
      </c>
      <c r="R121" s="28"/>
    </row>
    <row r="122" spans="1:18" ht="14.25" customHeight="1">
      <c r="A122" s="111">
        <v>499</v>
      </c>
      <c r="B122" s="52" t="s">
        <v>38</v>
      </c>
      <c r="C122" s="52"/>
      <c r="D122" s="52"/>
      <c r="E122" s="52" t="s">
        <v>3255</v>
      </c>
      <c r="F122" s="156"/>
      <c r="G122" s="760">
        <v>25</v>
      </c>
      <c r="H122" s="160">
        <v>7</v>
      </c>
      <c r="I122" s="160">
        <v>1</v>
      </c>
      <c r="J122" s="160" t="s">
        <v>42</v>
      </c>
      <c r="K122" s="41" t="s">
        <v>26</v>
      </c>
      <c r="L122" s="42" t="str">
        <f t="shared" si="33"/>
        <v>1packs</v>
      </c>
      <c r="M122" s="658">
        <f t="shared" si="34"/>
        <v>7</v>
      </c>
      <c r="N122" s="659" t="str">
        <f t="shared" si="0"/>
        <v>7 packs</v>
      </c>
      <c r="O122" s="692">
        <f t="shared" si="1"/>
        <v>175</v>
      </c>
      <c r="P122" s="761">
        <f t="shared" si="2"/>
        <v>25</v>
      </c>
      <c r="Q122" s="74">
        <f t="shared" si="35"/>
        <v>0</v>
      </c>
      <c r="R122" s="28"/>
    </row>
    <row r="123" spans="1:18" ht="14.25" customHeight="1">
      <c r="A123" s="111">
        <v>405</v>
      </c>
      <c r="B123" s="68" t="s">
        <v>261</v>
      </c>
      <c r="C123" s="52"/>
      <c r="D123" s="52"/>
      <c r="E123" s="52" t="s">
        <v>2709</v>
      </c>
      <c r="F123" s="156"/>
      <c r="G123" s="760">
        <v>41.9</v>
      </c>
      <c r="H123" s="160">
        <v>7</v>
      </c>
      <c r="I123" s="160">
        <v>500</v>
      </c>
      <c r="J123" s="160" t="s">
        <v>59</v>
      </c>
      <c r="K123" s="41"/>
      <c r="L123" s="42"/>
      <c r="M123" s="658"/>
      <c r="N123" s="659" t="str">
        <f t="shared" si="0"/>
        <v>grams</v>
      </c>
      <c r="O123" s="692">
        <f t="shared" si="1"/>
        <v>293.3</v>
      </c>
      <c r="P123" s="761">
        <f t="shared" si="2"/>
        <v>41.9</v>
      </c>
      <c r="Q123" s="74"/>
      <c r="R123" s="28"/>
    </row>
    <row r="124" spans="1:18" ht="14.25" customHeight="1">
      <c r="A124" s="111">
        <v>419</v>
      </c>
      <c r="B124" s="68" t="s">
        <v>851</v>
      </c>
      <c r="C124" s="243"/>
      <c r="D124" s="243"/>
      <c r="E124" s="243" t="s">
        <v>3256</v>
      </c>
      <c r="F124" s="156"/>
      <c r="G124" s="765">
        <v>21.5</v>
      </c>
      <c r="H124" s="198">
        <v>7</v>
      </c>
      <c r="I124" s="484">
        <v>48</v>
      </c>
      <c r="J124" s="484" t="s">
        <v>37</v>
      </c>
      <c r="K124" s="41"/>
      <c r="L124" s="42"/>
      <c r="M124" s="658"/>
      <c r="N124" s="659" t="str">
        <f t="shared" si="0"/>
        <v>pieces</v>
      </c>
      <c r="O124" s="692">
        <f t="shared" si="1"/>
        <v>150.5</v>
      </c>
      <c r="P124" s="761">
        <f t="shared" si="2"/>
        <v>21.5</v>
      </c>
      <c r="Q124" s="74"/>
      <c r="R124" s="28"/>
    </row>
    <row r="125" spans="1:18" ht="14.25" customHeight="1">
      <c r="A125" s="111">
        <v>42</v>
      </c>
      <c r="B125" s="68" t="s">
        <v>1459</v>
      </c>
      <c r="C125" s="68"/>
      <c r="D125" s="68"/>
      <c r="E125" s="68" t="s">
        <v>3257</v>
      </c>
      <c r="F125" s="155"/>
      <c r="G125" s="760">
        <v>73.599999999999994</v>
      </c>
      <c r="H125" s="160">
        <v>7</v>
      </c>
      <c r="I125" s="160">
        <v>425</v>
      </c>
      <c r="J125" s="160" t="s">
        <v>59</v>
      </c>
      <c r="K125" s="41" t="s">
        <v>26</v>
      </c>
      <c r="L125" s="42" t="str">
        <f>CONCATENATE(I125,J125)</f>
        <v>425grams</v>
      </c>
      <c r="M125" s="658">
        <f>H125*I125</f>
        <v>2975</v>
      </c>
      <c r="N125" s="659" t="str">
        <f t="shared" si="0"/>
        <v>2975 grams</v>
      </c>
      <c r="O125" s="692">
        <f t="shared" si="1"/>
        <v>515.19999999999993</v>
      </c>
      <c r="P125" s="761">
        <f t="shared" si="2"/>
        <v>73.599999999999994</v>
      </c>
      <c r="Q125" s="109">
        <f>G125-P125</f>
        <v>0</v>
      </c>
      <c r="R125" s="11"/>
    </row>
    <row r="126" spans="1:18" ht="14.25" customHeight="1">
      <c r="A126" s="111">
        <v>454</v>
      </c>
      <c r="B126" s="68" t="s">
        <v>1804</v>
      </c>
      <c r="C126" s="52"/>
      <c r="D126" s="52"/>
      <c r="E126" s="52" t="s">
        <v>2709</v>
      </c>
      <c r="F126" s="156"/>
      <c r="G126" s="760">
        <v>42.2</v>
      </c>
      <c r="H126" s="160">
        <v>7</v>
      </c>
      <c r="I126" s="160">
        <v>500</v>
      </c>
      <c r="J126" s="160" t="s">
        <v>59</v>
      </c>
      <c r="K126" s="41"/>
      <c r="L126" s="42"/>
      <c r="M126" s="658"/>
      <c r="N126" s="659" t="str">
        <f t="shared" si="0"/>
        <v>grams</v>
      </c>
      <c r="O126" s="692">
        <f t="shared" si="1"/>
        <v>295.40000000000003</v>
      </c>
      <c r="P126" s="761">
        <f t="shared" si="2"/>
        <v>42.2</v>
      </c>
      <c r="Q126" s="74"/>
      <c r="R126" s="28"/>
    </row>
    <row r="127" spans="1:18" ht="14.25" customHeight="1">
      <c r="A127" s="111">
        <v>134</v>
      </c>
      <c r="B127" s="33" t="s">
        <v>2193</v>
      </c>
      <c r="C127" s="33"/>
      <c r="D127" s="33"/>
      <c r="E127" s="33" t="s">
        <v>2182</v>
      </c>
      <c r="F127" s="156"/>
      <c r="G127" s="121">
        <v>14.55</v>
      </c>
      <c r="H127" s="160">
        <v>7</v>
      </c>
      <c r="I127" s="121">
        <v>1</v>
      </c>
      <c r="J127" s="121" t="s">
        <v>37</v>
      </c>
      <c r="K127" s="41" t="s">
        <v>26</v>
      </c>
      <c r="L127" s="42" t="str">
        <f t="shared" ref="L127:L128" si="36">CONCATENATE(I127,J127)</f>
        <v>1pieces</v>
      </c>
      <c r="M127" s="658">
        <f t="shared" ref="M127:M128" si="37">H127*I127</f>
        <v>7</v>
      </c>
      <c r="N127" s="659" t="str">
        <f t="shared" si="0"/>
        <v>7 pieces</v>
      </c>
      <c r="O127" s="692">
        <f t="shared" si="1"/>
        <v>101.85000000000001</v>
      </c>
      <c r="P127" s="761">
        <f t="shared" si="2"/>
        <v>14.55</v>
      </c>
      <c r="Q127" s="74">
        <f t="shared" ref="Q127:Q128" si="38">G127-P127</f>
        <v>0</v>
      </c>
      <c r="R127" s="28"/>
    </row>
    <row r="128" spans="1:18" ht="14.25" customHeight="1">
      <c r="A128" s="111">
        <v>93</v>
      </c>
      <c r="B128" s="68" t="s">
        <v>2503</v>
      </c>
      <c r="C128" s="52"/>
      <c r="D128" s="52"/>
      <c r="E128" s="52" t="s">
        <v>48</v>
      </c>
      <c r="F128" s="156"/>
      <c r="G128" s="760">
        <v>22</v>
      </c>
      <c r="H128" s="160">
        <v>7</v>
      </c>
      <c r="I128" s="160">
        <v>1</v>
      </c>
      <c r="J128" s="160" t="s">
        <v>37</v>
      </c>
      <c r="K128" s="41" t="s">
        <v>26</v>
      </c>
      <c r="L128" s="42" t="str">
        <f t="shared" si="36"/>
        <v>1pieces</v>
      </c>
      <c r="M128" s="658">
        <f t="shared" si="37"/>
        <v>7</v>
      </c>
      <c r="N128" s="659" t="str">
        <f t="shared" si="0"/>
        <v>7 pieces</v>
      </c>
      <c r="O128" s="692">
        <f t="shared" si="1"/>
        <v>154</v>
      </c>
      <c r="P128" s="761">
        <f t="shared" si="2"/>
        <v>22</v>
      </c>
      <c r="Q128" s="74">
        <f t="shared" si="38"/>
        <v>0</v>
      </c>
      <c r="R128" s="28"/>
    </row>
    <row r="129" spans="1:18" ht="14.25" customHeight="1">
      <c r="A129" s="111">
        <v>462</v>
      </c>
      <c r="B129" s="68" t="s">
        <v>417</v>
      </c>
      <c r="C129" s="50"/>
      <c r="D129" s="50"/>
      <c r="E129" s="50" t="s">
        <v>418</v>
      </c>
      <c r="F129" s="156"/>
      <c r="G129" s="776">
        <v>50</v>
      </c>
      <c r="H129" s="160">
        <v>8</v>
      </c>
      <c r="I129" s="121">
        <v>180</v>
      </c>
      <c r="J129" s="121" t="s">
        <v>3252</v>
      </c>
      <c r="K129" s="41"/>
      <c r="L129" s="42"/>
      <c r="M129" s="658"/>
      <c r="N129" s="659" t="str">
        <f t="shared" si="0"/>
        <v>Drained Weight grams</v>
      </c>
      <c r="O129" s="692">
        <f t="shared" si="1"/>
        <v>400</v>
      </c>
      <c r="P129" s="761">
        <f t="shared" si="2"/>
        <v>50</v>
      </c>
      <c r="Q129" s="74"/>
      <c r="R129" s="28"/>
    </row>
    <row r="130" spans="1:18" ht="14.25" customHeight="1">
      <c r="A130" s="111">
        <v>165</v>
      </c>
      <c r="B130" s="345" t="s">
        <v>834</v>
      </c>
      <c r="C130" s="345"/>
      <c r="D130" s="345"/>
      <c r="E130" s="345" t="s">
        <v>3258</v>
      </c>
      <c r="F130" s="156"/>
      <c r="G130" s="765">
        <v>23.1</v>
      </c>
      <c r="H130" s="160">
        <v>8</v>
      </c>
      <c r="I130" s="484">
        <v>1</v>
      </c>
      <c r="J130" s="484" t="s">
        <v>37</v>
      </c>
      <c r="K130" s="41"/>
      <c r="L130" s="42"/>
      <c r="M130" s="658"/>
      <c r="N130" s="659" t="str">
        <f t="shared" si="0"/>
        <v>pieces</v>
      </c>
      <c r="O130" s="692">
        <f t="shared" si="1"/>
        <v>184.8</v>
      </c>
      <c r="P130" s="761">
        <f t="shared" si="2"/>
        <v>23.1</v>
      </c>
      <c r="Q130" s="74"/>
      <c r="R130" s="28"/>
    </row>
    <row r="131" spans="1:18" ht="14.25" customHeight="1">
      <c r="A131" s="111">
        <v>476</v>
      </c>
      <c r="B131" s="122" t="s">
        <v>1746</v>
      </c>
      <c r="C131" s="122"/>
      <c r="D131" s="595"/>
      <c r="E131" s="122" t="s">
        <v>3259</v>
      </c>
      <c r="F131" s="589"/>
      <c r="G131" s="739">
        <v>24.6</v>
      </c>
      <c r="H131" s="196">
        <v>8</v>
      </c>
      <c r="I131" s="196">
        <v>1</v>
      </c>
      <c r="J131" s="196" t="s">
        <v>42</v>
      </c>
      <c r="K131" s="41"/>
      <c r="L131" s="42"/>
      <c r="M131" s="658"/>
      <c r="N131" s="659" t="str">
        <f t="shared" si="0"/>
        <v>packs</v>
      </c>
      <c r="O131" s="692">
        <f t="shared" si="1"/>
        <v>196.8</v>
      </c>
      <c r="P131" s="761">
        <f t="shared" si="2"/>
        <v>24.6</v>
      </c>
      <c r="Q131" s="74"/>
      <c r="R131" s="28"/>
    </row>
    <row r="132" spans="1:18" ht="14.25" customHeight="1">
      <c r="A132" s="111">
        <v>44</v>
      </c>
      <c r="B132" s="243" t="s">
        <v>1935</v>
      </c>
      <c r="C132" s="243"/>
      <c r="D132" s="243"/>
      <c r="E132" s="243" t="s">
        <v>3240</v>
      </c>
      <c r="F132" s="155"/>
      <c r="G132" s="765">
        <v>100</v>
      </c>
      <c r="H132" s="562">
        <v>8</v>
      </c>
      <c r="I132" s="484">
        <v>50</v>
      </c>
      <c r="J132" s="484" t="s">
        <v>37</v>
      </c>
      <c r="K132" s="41" t="s">
        <v>26</v>
      </c>
      <c r="L132" s="42" t="str">
        <f>CONCATENATE(I132,J132)</f>
        <v>50pieces</v>
      </c>
      <c r="M132" s="658">
        <f>H132*I132</f>
        <v>400</v>
      </c>
      <c r="N132" s="659" t="str">
        <f t="shared" si="0"/>
        <v>400 pieces</v>
      </c>
      <c r="O132" s="692">
        <f t="shared" si="1"/>
        <v>800</v>
      </c>
      <c r="P132" s="761">
        <f t="shared" si="2"/>
        <v>100</v>
      </c>
      <c r="Q132" s="109">
        <f>G132-P132</f>
        <v>0</v>
      </c>
      <c r="R132" s="11"/>
    </row>
    <row r="133" spans="1:18" ht="14.25" customHeight="1">
      <c r="A133" s="111">
        <v>209</v>
      </c>
      <c r="B133" s="52" t="s">
        <v>1232</v>
      </c>
      <c r="C133" s="52"/>
      <c r="D133" s="52"/>
      <c r="E133" s="52" t="s">
        <v>2695</v>
      </c>
      <c r="F133" s="156"/>
      <c r="G133" s="760">
        <v>189</v>
      </c>
      <c r="H133" s="160">
        <v>9</v>
      </c>
      <c r="I133" s="160">
        <v>1000</v>
      </c>
      <c r="J133" s="160" t="s">
        <v>59</v>
      </c>
      <c r="K133" s="41"/>
      <c r="L133" s="42"/>
      <c r="M133" s="658"/>
      <c r="N133" s="659" t="str">
        <f t="shared" si="0"/>
        <v>grams</v>
      </c>
      <c r="O133" s="692">
        <f t="shared" si="1"/>
        <v>1701</v>
      </c>
      <c r="P133" s="761">
        <f t="shared" si="2"/>
        <v>189</v>
      </c>
      <c r="Q133" s="74"/>
      <c r="R133" s="28"/>
    </row>
    <row r="134" spans="1:18" ht="14.25" customHeight="1">
      <c r="A134" s="111">
        <v>35</v>
      </c>
      <c r="B134" s="52" t="s">
        <v>1839</v>
      </c>
      <c r="C134" s="52"/>
      <c r="D134" s="52"/>
      <c r="E134" s="52" t="s">
        <v>3240</v>
      </c>
      <c r="F134" s="155"/>
      <c r="G134" s="760">
        <v>100</v>
      </c>
      <c r="H134" s="160">
        <v>9</v>
      </c>
      <c r="I134" s="160">
        <v>50</v>
      </c>
      <c r="J134" s="160" t="s">
        <v>2755</v>
      </c>
      <c r="K134" s="41" t="s">
        <v>26</v>
      </c>
      <c r="L134" s="42" t="str">
        <f>CONCATENATE(I134,J134)</f>
        <v>50piece</v>
      </c>
      <c r="M134" s="658">
        <f>H134*I134</f>
        <v>450</v>
      </c>
      <c r="N134" s="659" t="str">
        <f t="shared" si="0"/>
        <v>450 piece</v>
      </c>
      <c r="O134" s="692">
        <f t="shared" si="1"/>
        <v>900</v>
      </c>
      <c r="P134" s="761">
        <f t="shared" si="2"/>
        <v>100</v>
      </c>
      <c r="Q134" s="109">
        <f>G134-P134</f>
        <v>0</v>
      </c>
      <c r="R134" s="11"/>
    </row>
    <row r="135" spans="1:18" ht="14.25" customHeight="1">
      <c r="A135" s="111">
        <v>305</v>
      </c>
      <c r="B135" s="52" t="s">
        <v>2318</v>
      </c>
      <c r="C135" s="52"/>
      <c r="D135" s="52"/>
      <c r="E135" s="52" t="s">
        <v>3260</v>
      </c>
      <c r="F135" s="156"/>
      <c r="G135" s="760">
        <v>32.840000000000003</v>
      </c>
      <c r="H135" s="198">
        <v>9</v>
      </c>
      <c r="I135" s="160">
        <v>24</v>
      </c>
      <c r="J135" s="160" t="s">
        <v>37</v>
      </c>
      <c r="K135" s="41"/>
      <c r="L135" s="42"/>
      <c r="M135" s="658"/>
      <c r="N135" s="659" t="str">
        <f t="shared" si="0"/>
        <v>pieces</v>
      </c>
      <c r="O135" s="692">
        <f t="shared" si="1"/>
        <v>295.56000000000006</v>
      </c>
      <c r="P135" s="761">
        <f t="shared" si="2"/>
        <v>32.840000000000003</v>
      </c>
      <c r="Q135" s="74"/>
      <c r="R135" s="28"/>
    </row>
    <row r="136" spans="1:18" ht="14.25" customHeight="1">
      <c r="A136" s="111">
        <v>412</v>
      </c>
      <c r="B136" s="345" t="s">
        <v>847</v>
      </c>
      <c r="C136" s="243"/>
      <c r="D136" s="243"/>
      <c r="E136" s="243" t="s">
        <v>3256</v>
      </c>
      <c r="F136" s="156"/>
      <c r="G136" s="765">
        <v>32.6</v>
      </c>
      <c r="H136" s="160">
        <v>10</v>
      </c>
      <c r="I136" s="484">
        <v>48</v>
      </c>
      <c r="J136" s="484" t="s">
        <v>37</v>
      </c>
      <c r="K136" s="41"/>
      <c r="L136" s="42"/>
      <c r="M136" s="658"/>
      <c r="N136" s="659" t="str">
        <f t="shared" si="0"/>
        <v>pieces</v>
      </c>
      <c r="O136" s="692">
        <f t="shared" si="1"/>
        <v>326</v>
      </c>
      <c r="P136" s="761">
        <f t="shared" si="2"/>
        <v>32.6</v>
      </c>
      <c r="Q136" s="74"/>
      <c r="R136" s="28"/>
    </row>
    <row r="137" spans="1:18" ht="14.25" customHeight="1">
      <c r="A137" s="111">
        <v>172</v>
      </c>
      <c r="B137" s="52" t="s">
        <v>882</v>
      </c>
      <c r="C137" s="52"/>
      <c r="D137" s="52"/>
      <c r="E137" s="52" t="s">
        <v>3261</v>
      </c>
      <c r="F137" s="156"/>
      <c r="G137" s="760">
        <v>73.900000000000006</v>
      </c>
      <c r="H137" s="160">
        <v>10</v>
      </c>
      <c r="I137" s="160">
        <v>10</v>
      </c>
      <c r="J137" s="160" t="s">
        <v>37</v>
      </c>
      <c r="K137" s="41"/>
      <c r="L137" s="42"/>
      <c r="M137" s="658"/>
      <c r="N137" s="659" t="str">
        <f t="shared" si="0"/>
        <v>pieces</v>
      </c>
      <c r="O137" s="692">
        <f t="shared" si="1"/>
        <v>739</v>
      </c>
      <c r="P137" s="761">
        <f t="shared" si="2"/>
        <v>73.900000000000006</v>
      </c>
      <c r="Q137" s="74"/>
      <c r="R137" s="28"/>
    </row>
    <row r="138" spans="1:18" ht="14.25" customHeight="1">
      <c r="A138" s="111">
        <v>499</v>
      </c>
      <c r="B138" s="68" t="s">
        <v>1080</v>
      </c>
      <c r="C138" s="68"/>
      <c r="D138" s="68"/>
      <c r="E138" s="68" t="s">
        <v>245</v>
      </c>
      <c r="F138" s="156"/>
      <c r="G138" s="760">
        <v>41.6</v>
      </c>
      <c r="H138" s="160">
        <v>10</v>
      </c>
      <c r="I138" s="160">
        <v>250</v>
      </c>
      <c r="J138" s="364" t="s">
        <v>59</v>
      </c>
      <c r="K138" s="41" t="s">
        <v>26</v>
      </c>
      <c r="L138" s="42" t="str">
        <f t="shared" ref="L138:L139" si="39">CONCATENATE(I138,J138)</f>
        <v>250grams</v>
      </c>
      <c r="M138" s="658">
        <f t="shared" ref="M138:M139" si="40">H138*I138</f>
        <v>2500</v>
      </c>
      <c r="N138" s="659" t="str">
        <f t="shared" si="0"/>
        <v>2500 grams</v>
      </c>
      <c r="O138" s="692">
        <f t="shared" si="1"/>
        <v>416</v>
      </c>
      <c r="P138" s="761">
        <f t="shared" si="2"/>
        <v>41.6</v>
      </c>
      <c r="Q138" s="74">
        <f t="shared" ref="Q138:Q139" si="41">G138-P138</f>
        <v>0</v>
      </c>
      <c r="R138" s="28"/>
    </row>
    <row r="139" spans="1:18" ht="14.25" customHeight="1">
      <c r="A139" s="111">
        <v>5</v>
      </c>
      <c r="B139" s="68" t="s">
        <v>1130</v>
      </c>
      <c r="C139" s="68"/>
      <c r="D139" s="68"/>
      <c r="E139" s="68" t="s">
        <v>1131</v>
      </c>
      <c r="F139" s="155"/>
      <c r="G139" s="760">
        <v>23.9</v>
      </c>
      <c r="H139" s="160">
        <v>10</v>
      </c>
      <c r="I139" s="160">
        <v>113</v>
      </c>
      <c r="J139" s="364" t="s">
        <v>3252</v>
      </c>
      <c r="K139" s="41" t="s">
        <v>26</v>
      </c>
      <c r="L139" s="42" t="str">
        <f t="shared" si="39"/>
        <v>113Drained Weight grams</v>
      </c>
      <c r="M139" s="658">
        <f t="shared" si="40"/>
        <v>1130</v>
      </c>
      <c r="N139" s="659" t="str">
        <f t="shared" si="0"/>
        <v>1130 Drained Weight grams</v>
      </c>
      <c r="O139" s="692">
        <f t="shared" si="1"/>
        <v>239</v>
      </c>
      <c r="P139" s="761">
        <f t="shared" si="2"/>
        <v>23.9</v>
      </c>
      <c r="Q139" s="29">
        <f t="shared" si="41"/>
        <v>0</v>
      </c>
      <c r="R139" s="28"/>
    </row>
    <row r="140" spans="1:18" ht="14.25" customHeight="1">
      <c r="A140" s="111">
        <v>480</v>
      </c>
      <c r="B140" s="122" t="s">
        <v>1497</v>
      </c>
      <c r="C140" s="128"/>
      <c r="D140" s="595"/>
      <c r="E140" s="128" t="s">
        <v>1498</v>
      </c>
      <c r="F140" s="589"/>
      <c r="G140" s="739">
        <v>18.8</v>
      </c>
      <c r="H140" s="196">
        <v>10</v>
      </c>
      <c r="I140" s="196">
        <v>1</v>
      </c>
      <c r="J140" s="196" t="s">
        <v>42</v>
      </c>
      <c r="K140" s="41"/>
      <c r="L140" s="42"/>
      <c r="M140" s="658"/>
      <c r="N140" s="659" t="str">
        <f t="shared" si="0"/>
        <v>packs</v>
      </c>
      <c r="O140" s="692">
        <f t="shared" si="1"/>
        <v>188</v>
      </c>
      <c r="P140" s="761">
        <f t="shared" si="2"/>
        <v>18.8</v>
      </c>
      <c r="Q140" s="74"/>
      <c r="R140" s="28"/>
    </row>
    <row r="141" spans="1:18" ht="14.25" customHeight="1">
      <c r="A141" s="111">
        <v>474</v>
      </c>
      <c r="B141" s="128" t="s">
        <v>1589</v>
      </c>
      <c r="C141" s="128"/>
      <c r="D141" s="595"/>
      <c r="E141" s="128" t="s">
        <v>1590</v>
      </c>
      <c r="F141" s="589"/>
      <c r="G141" s="740">
        <v>2.99</v>
      </c>
      <c r="H141" s="196">
        <v>10</v>
      </c>
      <c r="I141" s="196">
        <v>1</v>
      </c>
      <c r="J141" s="387" t="s">
        <v>37</v>
      </c>
      <c r="K141" s="41"/>
      <c r="L141" s="42"/>
      <c r="M141" s="658"/>
      <c r="N141" s="659" t="str">
        <f t="shared" si="0"/>
        <v>pieces</v>
      </c>
      <c r="O141" s="692">
        <f t="shared" si="1"/>
        <v>29.900000000000002</v>
      </c>
      <c r="P141" s="761">
        <f t="shared" si="2"/>
        <v>2.99</v>
      </c>
      <c r="Q141" s="74"/>
      <c r="R141" s="28"/>
    </row>
    <row r="142" spans="1:18" ht="14.25" customHeight="1">
      <c r="A142" s="111">
        <v>426</v>
      </c>
      <c r="B142" s="68" t="s">
        <v>2345</v>
      </c>
      <c r="C142" s="68"/>
      <c r="D142" s="68"/>
      <c r="E142" s="68" t="s">
        <v>3262</v>
      </c>
      <c r="F142" s="156"/>
      <c r="G142" s="760">
        <v>1.5</v>
      </c>
      <c r="H142" s="562">
        <v>10</v>
      </c>
      <c r="I142" s="160">
        <v>50</v>
      </c>
      <c r="J142" s="160" t="s">
        <v>37</v>
      </c>
      <c r="K142" s="41"/>
      <c r="L142" s="42"/>
      <c r="M142" s="658"/>
      <c r="N142" s="659" t="str">
        <f t="shared" si="0"/>
        <v>pieces</v>
      </c>
      <c r="O142" s="692">
        <f t="shared" si="1"/>
        <v>15</v>
      </c>
      <c r="P142" s="761">
        <f t="shared" si="2"/>
        <v>1.5</v>
      </c>
      <c r="Q142" s="74"/>
      <c r="R142" s="28"/>
    </row>
    <row r="143" spans="1:18" ht="14.25" customHeight="1">
      <c r="A143" s="111">
        <v>175</v>
      </c>
      <c r="B143" s="68" t="s">
        <v>902</v>
      </c>
      <c r="C143" s="68"/>
      <c r="D143" s="68"/>
      <c r="E143" s="68" t="s">
        <v>3263</v>
      </c>
      <c r="F143" s="156"/>
      <c r="G143" s="760">
        <v>7</v>
      </c>
      <c r="H143" s="160">
        <v>11</v>
      </c>
      <c r="I143" s="160">
        <v>10</v>
      </c>
      <c r="J143" s="160" t="s">
        <v>37</v>
      </c>
      <c r="K143" s="41"/>
      <c r="L143" s="42"/>
      <c r="M143" s="658"/>
      <c r="N143" s="659" t="str">
        <f t="shared" si="0"/>
        <v>pieces</v>
      </c>
      <c r="O143" s="692">
        <f t="shared" si="1"/>
        <v>77</v>
      </c>
      <c r="P143" s="761">
        <f t="shared" si="2"/>
        <v>7</v>
      </c>
      <c r="Q143" s="74"/>
      <c r="R143" s="28"/>
    </row>
    <row r="144" spans="1:18" ht="14.25" customHeight="1">
      <c r="A144" s="111">
        <v>204</v>
      </c>
      <c r="B144" s="52" t="s">
        <v>1166</v>
      </c>
      <c r="C144" s="52"/>
      <c r="D144" s="52"/>
      <c r="E144" s="52" t="s">
        <v>3264</v>
      </c>
      <c r="F144" s="156"/>
      <c r="G144" s="760">
        <v>61.7</v>
      </c>
      <c r="H144" s="160">
        <v>11</v>
      </c>
      <c r="I144" s="160">
        <v>250</v>
      </c>
      <c r="J144" s="160" t="s">
        <v>59</v>
      </c>
      <c r="K144" s="41"/>
      <c r="L144" s="42"/>
      <c r="M144" s="658"/>
      <c r="N144" s="659" t="str">
        <f t="shared" si="0"/>
        <v>grams</v>
      </c>
      <c r="O144" s="692">
        <f t="shared" si="1"/>
        <v>678.7</v>
      </c>
      <c r="P144" s="761">
        <f t="shared" si="2"/>
        <v>61.7</v>
      </c>
      <c r="Q144" s="74"/>
      <c r="R144" s="28"/>
    </row>
    <row r="145" spans="1:18" ht="14.25" customHeight="1">
      <c r="A145" s="111">
        <v>256</v>
      </c>
      <c r="B145" s="52" t="s">
        <v>2295</v>
      </c>
      <c r="C145" s="52"/>
      <c r="D145" s="52"/>
      <c r="E145" s="52" t="s">
        <v>3265</v>
      </c>
      <c r="F145" s="156"/>
      <c r="G145" s="760">
        <v>99.6</v>
      </c>
      <c r="H145" s="562">
        <v>11</v>
      </c>
      <c r="I145" s="160">
        <v>900</v>
      </c>
      <c r="J145" s="160" t="s">
        <v>59</v>
      </c>
      <c r="K145" s="41"/>
      <c r="L145" s="42"/>
      <c r="M145" s="658"/>
      <c r="N145" s="659" t="str">
        <f t="shared" si="0"/>
        <v>grams</v>
      </c>
      <c r="O145" s="692">
        <f t="shared" si="1"/>
        <v>1095.5999999999999</v>
      </c>
      <c r="P145" s="761">
        <f t="shared" si="2"/>
        <v>99.6</v>
      </c>
      <c r="Q145" s="74"/>
      <c r="R145" s="28"/>
    </row>
    <row r="146" spans="1:18" ht="14.25" customHeight="1">
      <c r="A146" s="111">
        <v>114</v>
      </c>
      <c r="B146" s="68" t="s">
        <v>356</v>
      </c>
      <c r="C146" s="52"/>
      <c r="D146" s="52"/>
      <c r="E146" s="52" t="s">
        <v>3266</v>
      </c>
      <c r="F146" s="156"/>
      <c r="G146" s="760">
        <v>36</v>
      </c>
      <c r="H146" s="160">
        <v>12</v>
      </c>
      <c r="I146" s="160">
        <v>30</v>
      </c>
      <c r="J146" s="160" t="s">
        <v>37</v>
      </c>
      <c r="K146" s="41" t="s">
        <v>26</v>
      </c>
      <c r="L146" s="42" t="str">
        <f t="shared" ref="L146:L148" si="42">CONCATENATE(I146,J146)</f>
        <v>30pieces</v>
      </c>
      <c r="M146" s="658">
        <f t="shared" ref="M146:M148" si="43">H146*I146</f>
        <v>360</v>
      </c>
      <c r="N146" s="659" t="str">
        <f t="shared" si="0"/>
        <v>360 pieces</v>
      </c>
      <c r="O146" s="692">
        <f t="shared" si="1"/>
        <v>432</v>
      </c>
      <c r="P146" s="761">
        <f t="shared" si="2"/>
        <v>36</v>
      </c>
      <c r="Q146" s="74">
        <f t="shared" ref="Q146:Q148" si="44">G146-P146</f>
        <v>0</v>
      </c>
      <c r="R146" s="28"/>
    </row>
    <row r="147" spans="1:18" ht="14.25" customHeight="1">
      <c r="A147" s="111">
        <v>93</v>
      </c>
      <c r="B147" s="68" t="s">
        <v>952</v>
      </c>
      <c r="C147" s="68"/>
      <c r="D147" s="68"/>
      <c r="E147" s="68" t="s">
        <v>956</v>
      </c>
      <c r="F147" s="156"/>
      <c r="G147" s="760">
        <v>31.9</v>
      </c>
      <c r="H147" s="160">
        <v>12</v>
      </c>
      <c r="I147" s="160">
        <v>410</v>
      </c>
      <c r="J147" s="160" t="s">
        <v>29</v>
      </c>
      <c r="K147" s="41" t="s">
        <v>26</v>
      </c>
      <c r="L147" s="42" t="str">
        <f t="shared" si="42"/>
        <v>410ml</v>
      </c>
      <c r="M147" s="658">
        <f t="shared" si="43"/>
        <v>4920</v>
      </c>
      <c r="N147" s="659" t="str">
        <f t="shared" si="0"/>
        <v>4920 ml</v>
      </c>
      <c r="O147" s="692">
        <f t="shared" si="1"/>
        <v>382.79999999999995</v>
      </c>
      <c r="P147" s="761">
        <f t="shared" si="2"/>
        <v>31.899999999999995</v>
      </c>
      <c r="Q147" s="74">
        <f t="shared" si="44"/>
        <v>0</v>
      </c>
      <c r="R147" s="28"/>
    </row>
    <row r="148" spans="1:18" ht="14.25" customHeight="1">
      <c r="A148" s="111">
        <v>62</v>
      </c>
      <c r="B148" s="68" t="s">
        <v>1923</v>
      </c>
      <c r="C148" s="68"/>
      <c r="D148" s="68"/>
      <c r="E148" s="68" t="s">
        <v>2758</v>
      </c>
      <c r="F148" s="156"/>
      <c r="G148" s="760">
        <v>29.2</v>
      </c>
      <c r="H148" s="160">
        <v>12</v>
      </c>
      <c r="I148" s="160">
        <v>112</v>
      </c>
      <c r="J148" s="364" t="s">
        <v>3252</v>
      </c>
      <c r="K148" s="41" t="s">
        <v>26</v>
      </c>
      <c r="L148" s="42" t="str">
        <f t="shared" si="42"/>
        <v>112Drained Weight grams</v>
      </c>
      <c r="M148" s="658">
        <f t="shared" si="43"/>
        <v>1344</v>
      </c>
      <c r="N148" s="659" t="str">
        <f t="shared" si="0"/>
        <v>1344 Drained Weight grams</v>
      </c>
      <c r="O148" s="692">
        <f t="shared" si="1"/>
        <v>350.4</v>
      </c>
      <c r="P148" s="761">
        <f t="shared" si="2"/>
        <v>29.2</v>
      </c>
      <c r="Q148" s="109">
        <f t="shared" si="44"/>
        <v>0</v>
      </c>
      <c r="R148" s="11"/>
    </row>
    <row r="149" spans="1:18" ht="14.25" customHeight="1">
      <c r="A149" s="111">
        <v>232</v>
      </c>
      <c r="B149" s="68" t="s">
        <v>1980</v>
      </c>
      <c r="C149" s="68"/>
      <c r="D149" s="68"/>
      <c r="E149" s="68" t="s">
        <v>2761</v>
      </c>
      <c r="F149" s="156"/>
      <c r="G149" s="760">
        <v>126.9</v>
      </c>
      <c r="H149" s="160">
        <v>12</v>
      </c>
      <c r="I149" s="160">
        <v>450</v>
      </c>
      <c r="J149" s="160" t="s">
        <v>59</v>
      </c>
      <c r="K149" s="41"/>
      <c r="L149" s="42"/>
      <c r="M149" s="658"/>
      <c r="N149" s="659" t="str">
        <f t="shared" si="0"/>
        <v>grams</v>
      </c>
      <c r="O149" s="692">
        <f t="shared" si="1"/>
        <v>1522.8000000000002</v>
      </c>
      <c r="P149" s="761">
        <f t="shared" si="2"/>
        <v>126.90000000000002</v>
      </c>
      <c r="Q149" s="74"/>
      <c r="R149" s="28"/>
    </row>
    <row r="150" spans="1:18" ht="14.25" customHeight="1">
      <c r="A150" s="111">
        <v>466</v>
      </c>
      <c r="B150" s="68" t="s">
        <v>2284</v>
      </c>
      <c r="C150" s="68"/>
      <c r="D150" s="68"/>
      <c r="E150" s="68" t="s">
        <v>3267</v>
      </c>
      <c r="F150" s="156"/>
      <c r="G150" s="760">
        <v>75</v>
      </c>
      <c r="H150" s="562">
        <v>12</v>
      </c>
      <c r="I150" s="160">
        <v>1000</v>
      </c>
      <c r="J150" s="160" t="s">
        <v>59</v>
      </c>
      <c r="K150" s="41"/>
      <c r="L150" s="42"/>
      <c r="M150" s="658"/>
      <c r="N150" s="659" t="str">
        <f t="shared" si="0"/>
        <v>grams</v>
      </c>
      <c r="O150" s="692">
        <f t="shared" si="1"/>
        <v>900</v>
      </c>
      <c r="P150" s="761">
        <f t="shared" si="2"/>
        <v>75</v>
      </c>
      <c r="Q150" s="74"/>
      <c r="R150" s="28"/>
    </row>
    <row r="151" spans="1:18" ht="14.25" customHeight="1">
      <c r="A151" s="111">
        <v>52</v>
      </c>
      <c r="B151" s="52" t="s">
        <v>479</v>
      </c>
      <c r="C151" s="52"/>
      <c r="D151" s="52"/>
      <c r="E151" s="52" t="s">
        <v>2703</v>
      </c>
      <c r="F151" s="155"/>
      <c r="G151" s="760">
        <v>80</v>
      </c>
      <c r="H151" s="198">
        <v>13</v>
      </c>
      <c r="I151" s="160">
        <v>1</v>
      </c>
      <c r="J151" s="160" t="s">
        <v>2705</v>
      </c>
      <c r="K151" s="229" t="s">
        <v>26</v>
      </c>
      <c r="L151" s="42" t="str">
        <f t="shared" ref="L151:L154" si="45">CONCATENATE(I151,J151)</f>
        <v>1gallon</v>
      </c>
      <c r="M151" s="658">
        <f t="shared" ref="M151:M154" si="46">H151*I151</f>
        <v>13</v>
      </c>
      <c r="N151" s="659" t="str">
        <f t="shared" si="0"/>
        <v>13 gallon</v>
      </c>
      <c r="O151" s="692">
        <f t="shared" si="1"/>
        <v>1040</v>
      </c>
      <c r="P151" s="761">
        <f t="shared" si="2"/>
        <v>80</v>
      </c>
      <c r="Q151" s="82">
        <f t="shared" ref="Q151:Q154" si="47">G151-P151</f>
        <v>0</v>
      </c>
      <c r="R151" s="83"/>
    </row>
    <row r="152" spans="1:18" ht="14.25" customHeight="1">
      <c r="A152" s="111">
        <v>29</v>
      </c>
      <c r="B152" s="52" t="s">
        <v>1600</v>
      </c>
      <c r="C152" s="52"/>
      <c r="D152" s="52"/>
      <c r="E152" s="52" t="s">
        <v>2771</v>
      </c>
      <c r="F152" s="155"/>
      <c r="G152" s="764">
        <v>2.6</v>
      </c>
      <c r="H152" s="160">
        <v>13</v>
      </c>
      <c r="I152" s="160">
        <v>10</v>
      </c>
      <c r="J152" s="198" t="s">
        <v>37</v>
      </c>
      <c r="K152" s="41" t="s">
        <v>26</v>
      </c>
      <c r="L152" s="42" t="str">
        <f t="shared" si="45"/>
        <v>10pieces</v>
      </c>
      <c r="M152" s="658">
        <f t="shared" si="46"/>
        <v>130</v>
      </c>
      <c r="N152" s="659" t="str">
        <f t="shared" si="0"/>
        <v>130 pieces</v>
      </c>
      <c r="O152" s="692">
        <f t="shared" si="1"/>
        <v>33.800000000000004</v>
      </c>
      <c r="P152" s="761">
        <f t="shared" si="2"/>
        <v>2.6000000000000005</v>
      </c>
      <c r="Q152" s="29">
        <f t="shared" si="47"/>
        <v>0</v>
      </c>
      <c r="R152" s="28"/>
    </row>
    <row r="153" spans="1:18" ht="14.25" customHeight="1">
      <c r="A153" s="111">
        <v>131</v>
      </c>
      <c r="B153" s="52" t="s">
        <v>2183</v>
      </c>
      <c r="C153" s="52"/>
      <c r="D153" s="52"/>
      <c r="E153" s="52" t="s">
        <v>2184</v>
      </c>
      <c r="F153" s="156"/>
      <c r="G153" s="760">
        <v>33</v>
      </c>
      <c r="H153" s="160">
        <v>14</v>
      </c>
      <c r="I153" s="160">
        <v>1</v>
      </c>
      <c r="J153" s="160" t="s">
        <v>37</v>
      </c>
      <c r="K153" s="41" t="s">
        <v>26</v>
      </c>
      <c r="L153" s="42" t="str">
        <f t="shared" si="45"/>
        <v>1pieces</v>
      </c>
      <c r="M153" s="658">
        <f t="shared" si="46"/>
        <v>14</v>
      </c>
      <c r="N153" s="659" t="str">
        <f t="shared" si="0"/>
        <v>14 pieces</v>
      </c>
      <c r="O153" s="692">
        <f t="shared" si="1"/>
        <v>462</v>
      </c>
      <c r="P153" s="761">
        <f t="shared" si="2"/>
        <v>33</v>
      </c>
      <c r="Q153" s="74">
        <f t="shared" si="47"/>
        <v>0</v>
      </c>
      <c r="R153" s="28"/>
    </row>
    <row r="154" spans="1:18" ht="14.25" customHeight="1">
      <c r="A154" s="111">
        <v>8</v>
      </c>
      <c r="B154" s="52" t="s">
        <v>90</v>
      </c>
      <c r="C154" s="52"/>
      <c r="D154" s="52"/>
      <c r="E154" s="52" t="s">
        <v>3225</v>
      </c>
      <c r="F154" s="155"/>
      <c r="G154" s="760">
        <v>65</v>
      </c>
      <c r="H154" s="160">
        <v>15</v>
      </c>
      <c r="I154" s="160">
        <v>1000</v>
      </c>
      <c r="J154" s="160" t="s">
        <v>59</v>
      </c>
      <c r="K154" s="41" t="s">
        <v>26</v>
      </c>
      <c r="L154" s="42" t="str">
        <f t="shared" si="45"/>
        <v>1000grams</v>
      </c>
      <c r="M154" s="658">
        <f t="shared" si="46"/>
        <v>15000</v>
      </c>
      <c r="N154" s="659" t="str">
        <f t="shared" si="0"/>
        <v>15000 grams</v>
      </c>
      <c r="O154" s="692">
        <f t="shared" si="1"/>
        <v>975</v>
      </c>
      <c r="P154" s="761">
        <f t="shared" si="2"/>
        <v>65</v>
      </c>
      <c r="Q154" s="29">
        <f t="shared" si="47"/>
        <v>0</v>
      </c>
      <c r="R154" s="28"/>
    </row>
    <row r="155" spans="1:18" ht="14.25" customHeight="1">
      <c r="A155" s="111">
        <v>217</v>
      </c>
      <c r="B155" s="68" t="s">
        <v>701</v>
      </c>
      <c r="C155" s="52"/>
      <c r="D155" s="52"/>
      <c r="E155" s="52" t="s">
        <v>3268</v>
      </c>
      <c r="F155" s="156"/>
      <c r="G155" s="760">
        <v>32.700000000000003</v>
      </c>
      <c r="H155" s="160">
        <v>15</v>
      </c>
      <c r="I155" s="160">
        <v>24</v>
      </c>
      <c r="J155" s="160" t="s">
        <v>37</v>
      </c>
      <c r="K155" s="41"/>
      <c r="L155" s="42"/>
      <c r="M155" s="658"/>
      <c r="N155" s="659" t="str">
        <f t="shared" si="0"/>
        <v>pieces</v>
      </c>
      <c r="O155" s="692">
        <f t="shared" si="1"/>
        <v>490.50000000000006</v>
      </c>
      <c r="P155" s="761">
        <f t="shared" si="2"/>
        <v>32.700000000000003</v>
      </c>
      <c r="Q155" s="74"/>
      <c r="R155" s="28"/>
    </row>
    <row r="156" spans="1:18" ht="14.25" customHeight="1">
      <c r="A156" s="111">
        <v>106</v>
      </c>
      <c r="B156" s="52" t="s">
        <v>1085</v>
      </c>
      <c r="C156" s="52"/>
      <c r="D156" s="52"/>
      <c r="E156" s="52" t="s">
        <v>3269</v>
      </c>
      <c r="F156" s="156"/>
      <c r="G156" s="764">
        <v>50</v>
      </c>
      <c r="H156" s="198">
        <v>15</v>
      </c>
      <c r="I156" s="160">
        <v>500</v>
      </c>
      <c r="J156" s="160" t="s">
        <v>59</v>
      </c>
      <c r="K156" s="41" t="s">
        <v>26</v>
      </c>
      <c r="L156" s="42" t="str">
        <f t="shared" ref="L156:L158" si="48">CONCATENATE(I156,J156)</f>
        <v>500grams</v>
      </c>
      <c r="M156" s="658">
        <f t="shared" ref="M156:M158" si="49">H156*I156</f>
        <v>7500</v>
      </c>
      <c r="N156" s="659" t="str">
        <f t="shared" si="0"/>
        <v>7500 grams</v>
      </c>
      <c r="O156" s="692">
        <f t="shared" si="1"/>
        <v>750</v>
      </c>
      <c r="P156" s="761">
        <f t="shared" si="2"/>
        <v>50</v>
      </c>
      <c r="Q156" s="74">
        <f t="shared" ref="Q156:Q158" si="50">G156-P156</f>
        <v>0</v>
      </c>
      <c r="R156" s="28"/>
    </row>
    <row r="157" spans="1:18" ht="14.25" customHeight="1">
      <c r="A157" s="111">
        <v>15</v>
      </c>
      <c r="B157" s="68" t="s">
        <v>1397</v>
      </c>
      <c r="C157" s="52"/>
      <c r="D157" s="52"/>
      <c r="E157" s="52" t="s">
        <v>1398</v>
      </c>
      <c r="F157" s="155"/>
      <c r="G157" s="760">
        <v>25</v>
      </c>
      <c r="H157" s="160">
        <v>15</v>
      </c>
      <c r="I157" s="160">
        <v>85</v>
      </c>
      <c r="J157" s="160" t="s">
        <v>59</v>
      </c>
      <c r="K157" s="41" t="s">
        <v>26</v>
      </c>
      <c r="L157" s="42" t="str">
        <f t="shared" si="48"/>
        <v>85grams</v>
      </c>
      <c r="M157" s="658">
        <f t="shared" si="49"/>
        <v>1275</v>
      </c>
      <c r="N157" s="659" t="str">
        <f t="shared" si="0"/>
        <v>1275 grams</v>
      </c>
      <c r="O157" s="692">
        <f t="shared" si="1"/>
        <v>375</v>
      </c>
      <c r="P157" s="761">
        <f t="shared" si="2"/>
        <v>25</v>
      </c>
      <c r="Q157" s="29">
        <f t="shared" si="50"/>
        <v>0</v>
      </c>
      <c r="R157" s="28"/>
    </row>
    <row r="158" spans="1:18" ht="14.25" customHeight="1">
      <c r="A158" s="111">
        <v>24</v>
      </c>
      <c r="B158" s="52" t="s">
        <v>1593</v>
      </c>
      <c r="C158" s="52"/>
      <c r="D158" s="52"/>
      <c r="E158" s="52" t="s">
        <v>3270</v>
      </c>
      <c r="F158" s="155"/>
      <c r="G158" s="760">
        <v>3.65</v>
      </c>
      <c r="H158" s="160">
        <v>15</v>
      </c>
      <c r="I158" s="160">
        <v>10</v>
      </c>
      <c r="J158" s="198" t="s">
        <v>37</v>
      </c>
      <c r="K158" s="41" t="s">
        <v>26</v>
      </c>
      <c r="L158" s="42" t="str">
        <f t="shared" si="48"/>
        <v>10pieces</v>
      </c>
      <c r="M158" s="658">
        <f t="shared" si="49"/>
        <v>150</v>
      </c>
      <c r="N158" s="659" t="str">
        <f t="shared" si="0"/>
        <v>150 pieces</v>
      </c>
      <c r="O158" s="692">
        <f t="shared" si="1"/>
        <v>54.75</v>
      </c>
      <c r="P158" s="761">
        <f t="shared" si="2"/>
        <v>3.65</v>
      </c>
      <c r="Q158" s="74">
        <f t="shared" si="50"/>
        <v>0</v>
      </c>
      <c r="R158" s="28"/>
    </row>
    <row r="159" spans="1:18" ht="14.25" customHeight="1">
      <c r="A159" s="111">
        <v>313</v>
      </c>
      <c r="B159" s="339" t="s">
        <v>2249</v>
      </c>
      <c r="C159" s="52"/>
      <c r="D159" s="52"/>
      <c r="E159" s="52" t="s">
        <v>2724</v>
      </c>
      <c r="F159" s="156"/>
      <c r="G159" s="388">
        <v>6.66</v>
      </c>
      <c r="H159" s="160">
        <v>16</v>
      </c>
      <c r="I159" s="160">
        <v>10</v>
      </c>
      <c r="J159" s="411" t="s">
        <v>37</v>
      </c>
      <c r="K159" s="41"/>
      <c r="L159" s="42"/>
      <c r="M159" s="658"/>
      <c r="N159" s="659" t="str">
        <f t="shared" si="0"/>
        <v>pieces</v>
      </c>
      <c r="O159" s="692">
        <f t="shared" si="1"/>
        <v>106.56</v>
      </c>
      <c r="P159" s="761">
        <f t="shared" si="2"/>
        <v>6.66</v>
      </c>
      <c r="Q159" s="74"/>
      <c r="R159" s="28"/>
    </row>
    <row r="160" spans="1:18" ht="14.25" customHeight="1">
      <c r="A160" s="111">
        <v>250</v>
      </c>
      <c r="B160" s="52" t="s">
        <v>2269</v>
      </c>
      <c r="C160" s="52"/>
      <c r="D160" s="52"/>
      <c r="E160" s="52" t="s">
        <v>2703</v>
      </c>
      <c r="F160" s="156"/>
      <c r="G160" s="760">
        <v>73</v>
      </c>
      <c r="H160" s="562">
        <v>16</v>
      </c>
      <c r="I160" s="160">
        <v>1</v>
      </c>
      <c r="J160" s="160" t="s">
        <v>2705</v>
      </c>
      <c r="K160" s="41"/>
      <c r="L160" s="42"/>
      <c r="M160" s="658"/>
      <c r="N160" s="659" t="str">
        <f t="shared" si="0"/>
        <v>gallon</v>
      </c>
      <c r="O160" s="692">
        <f t="shared" si="1"/>
        <v>1168</v>
      </c>
      <c r="P160" s="761">
        <f t="shared" si="2"/>
        <v>73</v>
      </c>
      <c r="Q160" s="74"/>
      <c r="R160" s="28"/>
    </row>
    <row r="161" spans="1:18" ht="14.25" customHeight="1">
      <c r="A161" s="111">
        <v>332</v>
      </c>
      <c r="B161" s="68" t="s">
        <v>2419</v>
      </c>
      <c r="C161" s="197"/>
      <c r="D161" s="197"/>
      <c r="E161" s="197" t="s">
        <v>2708</v>
      </c>
      <c r="F161" s="156"/>
      <c r="G161" s="760">
        <v>160</v>
      </c>
      <c r="H161" s="160">
        <v>16</v>
      </c>
      <c r="I161" s="160">
        <v>1000</v>
      </c>
      <c r="J161" s="198" t="s">
        <v>59</v>
      </c>
      <c r="K161" s="41"/>
      <c r="L161" s="42"/>
      <c r="M161" s="658"/>
      <c r="N161" s="659" t="str">
        <f t="shared" si="0"/>
        <v>grams</v>
      </c>
      <c r="O161" s="692">
        <f t="shared" si="1"/>
        <v>2560</v>
      </c>
      <c r="P161" s="761">
        <f t="shared" si="2"/>
        <v>160</v>
      </c>
      <c r="Q161" s="74"/>
      <c r="R161" s="28"/>
    </row>
    <row r="162" spans="1:18" ht="14.25" customHeight="1">
      <c r="A162" s="111">
        <v>98</v>
      </c>
      <c r="B162" s="68" t="s">
        <v>2511</v>
      </c>
      <c r="C162" s="68"/>
      <c r="D162" s="68"/>
      <c r="E162" s="68" t="s">
        <v>2513</v>
      </c>
      <c r="F162" s="156"/>
      <c r="G162" s="760">
        <v>98.4</v>
      </c>
      <c r="H162" s="160">
        <v>16</v>
      </c>
      <c r="I162" s="160">
        <v>420</v>
      </c>
      <c r="J162" s="364" t="s">
        <v>59</v>
      </c>
      <c r="K162" s="41" t="s">
        <v>26</v>
      </c>
      <c r="L162" s="42" t="str">
        <f>CONCATENATE(I162,J162)</f>
        <v>420grams</v>
      </c>
      <c r="M162" s="658">
        <f>H162*I162</f>
        <v>6720</v>
      </c>
      <c r="N162" s="659" t="str">
        <f t="shared" si="0"/>
        <v>6720 grams</v>
      </c>
      <c r="O162" s="692">
        <f t="shared" si="1"/>
        <v>1574.4</v>
      </c>
      <c r="P162" s="761">
        <f t="shared" si="2"/>
        <v>98.4</v>
      </c>
      <c r="Q162" s="74">
        <f>G162-P162</f>
        <v>0</v>
      </c>
      <c r="R162" s="28"/>
    </row>
    <row r="163" spans="1:18" ht="14.25" customHeight="1">
      <c r="A163" s="111">
        <v>496</v>
      </c>
      <c r="B163" s="52" t="s">
        <v>1050</v>
      </c>
      <c r="C163" s="68"/>
      <c r="D163" s="68"/>
      <c r="E163" s="68" t="s">
        <v>1056</v>
      </c>
      <c r="F163" s="156"/>
      <c r="G163" s="760">
        <v>48</v>
      </c>
      <c r="H163" s="160">
        <v>17</v>
      </c>
      <c r="I163" s="160">
        <v>113</v>
      </c>
      <c r="J163" s="160" t="s">
        <v>3271</v>
      </c>
      <c r="K163" s="41"/>
      <c r="L163" s="42"/>
      <c r="M163" s="658"/>
      <c r="N163" s="659" t="str">
        <f t="shared" si="0"/>
        <v>Drained weight grams</v>
      </c>
      <c r="O163" s="692">
        <f t="shared" si="1"/>
        <v>816</v>
      </c>
      <c r="P163" s="761">
        <f t="shared" si="2"/>
        <v>48</v>
      </c>
      <c r="Q163" s="74"/>
      <c r="R163" s="28"/>
    </row>
    <row r="164" spans="1:18" ht="14.25" customHeight="1">
      <c r="A164" s="111">
        <v>90</v>
      </c>
      <c r="B164" s="52" t="s">
        <v>807</v>
      </c>
      <c r="C164" s="52"/>
      <c r="D164" s="52"/>
      <c r="E164" s="52" t="s">
        <v>810</v>
      </c>
      <c r="F164" s="156"/>
      <c r="G164" s="760">
        <v>52.6</v>
      </c>
      <c r="H164" s="160">
        <v>18</v>
      </c>
      <c r="I164" s="160">
        <v>62</v>
      </c>
      <c r="J164" s="160" t="s">
        <v>59</v>
      </c>
      <c r="K164" s="41" t="s">
        <v>26</v>
      </c>
      <c r="L164" s="42" t="str">
        <f>CONCATENATE(I164,J164)</f>
        <v>62grams</v>
      </c>
      <c r="M164" s="658">
        <f>H164*I164</f>
        <v>1116</v>
      </c>
      <c r="N164" s="659" t="str">
        <f t="shared" si="0"/>
        <v>1116 grams</v>
      </c>
      <c r="O164" s="692">
        <f t="shared" si="1"/>
        <v>946.80000000000007</v>
      </c>
      <c r="P164" s="761">
        <f t="shared" si="2"/>
        <v>52.6</v>
      </c>
      <c r="Q164" s="74">
        <f>G164-P164</f>
        <v>0</v>
      </c>
      <c r="R164" s="28"/>
    </row>
    <row r="165" spans="1:18" ht="14.25" customHeight="1">
      <c r="A165" s="111">
        <v>241</v>
      </c>
      <c r="B165" s="52" t="s">
        <v>2225</v>
      </c>
      <c r="C165" s="68"/>
      <c r="D165" s="68"/>
      <c r="E165" s="68" t="s">
        <v>2226</v>
      </c>
      <c r="F165" s="156"/>
      <c r="G165" s="760">
        <v>28</v>
      </c>
      <c r="H165" s="160">
        <v>19</v>
      </c>
      <c r="I165" s="160">
        <v>44</v>
      </c>
      <c r="J165" s="160" t="s">
        <v>59</v>
      </c>
      <c r="K165" s="41"/>
      <c r="L165" s="42"/>
      <c r="M165" s="658"/>
      <c r="N165" s="659" t="str">
        <f t="shared" si="0"/>
        <v>grams</v>
      </c>
      <c r="O165" s="692">
        <f t="shared" si="1"/>
        <v>532</v>
      </c>
      <c r="P165" s="761">
        <f t="shared" si="2"/>
        <v>28</v>
      </c>
      <c r="Q165" s="74"/>
      <c r="R165" s="28"/>
    </row>
    <row r="166" spans="1:18" ht="14.25" customHeight="1">
      <c r="A166" s="111">
        <v>318</v>
      </c>
      <c r="B166" s="68" t="s">
        <v>2254</v>
      </c>
      <c r="C166" s="52"/>
      <c r="D166" s="52"/>
      <c r="E166" s="52" t="s">
        <v>3272</v>
      </c>
      <c r="F166" s="156"/>
      <c r="G166" s="739">
        <v>15.45</v>
      </c>
      <c r="H166" s="196">
        <v>19</v>
      </c>
      <c r="I166" s="160">
        <v>50</v>
      </c>
      <c r="J166" s="196" t="s">
        <v>37</v>
      </c>
      <c r="K166" s="41"/>
      <c r="L166" s="42"/>
      <c r="M166" s="658"/>
      <c r="N166" s="659" t="str">
        <f t="shared" si="0"/>
        <v>pieces</v>
      </c>
      <c r="O166" s="692">
        <f t="shared" si="1"/>
        <v>293.55</v>
      </c>
      <c r="P166" s="761">
        <f t="shared" si="2"/>
        <v>15.450000000000001</v>
      </c>
      <c r="Q166" s="74"/>
      <c r="R166" s="28"/>
    </row>
    <row r="167" spans="1:18" ht="14.25" customHeight="1">
      <c r="A167" s="111">
        <v>492</v>
      </c>
      <c r="B167" s="52" t="s">
        <v>2464</v>
      </c>
      <c r="C167" s="52"/>
      <c r="D167" s="52"/>
      <c r="E167" s="52" t="s">
        <v>2468</v>
      </c>
      <c r="F167" s="156"/>
      <c r="G167" s="760">
        <v>25</v>
      </c>
      <c r="H167" s="562">
        <v>19</v>
      </c>
      <c r="I167" s="160">
        <v>1</v>
      </c>
      <c r="J167" s="160" t="s">
        <v>37</v>
      </c>
      <c r="K167" s="41"/>
      <c r="L167" s="42"/>
      <c r="M167" s="658"/>
      <c r="N167" s="659" t="str">
        <f t="shared" si="0"/>
        <v>pieces</v>
      </c>
      <c r="O167" s="692">
        <f t="shared" si="1"/>
        <v>475</v>
      </c>
      <c r="P167" s="761">
        <f t="shared" si="2"/>
        <v>25</v>
      </c>
      <c r="Q167" s="74"/>
      <c r="R167" s="28"/>
    </row>
    <row r="168" spans="1:18" ht="14.25" customHeight="1">
      <c r="A168" s="111">
        <v>282</v>
      </c>
      <c r="B168" s="52" t="s">
        <v>2542</v>
      </c>
      <c r="C168" s="52"/>
      <c r="D168" s="52"/>
      <c r="E168" s="52" t="s">
        <v>2703</v>
      </c>
      <c r="F168" s="156"/>
      <c r="G168" s="760">
        <v>70</v>
      </c>
      <c r="H168" s="562">
        <v>19</v>
      </c>
      <c r="I168" s="160">
        <v>1</v>
      </c>
      <c r="J168" s="160" t="s">
        <v>2705</v>
      </c>
      <c r="K168" s="41"/>
      <c r="L168" s="42"/>
      <c r="M168" s="658"/>
      <c r="N168" s="659" t="str">
        <f t="shared" si="0"/>
        <v>gallon</v>
      </c>
      <c r="O168" s="692">
        <f t="shared" si="1"/>
        <v>1330</v>
      </c>
      <c r="P168" s="761">
        <f t="shared" si="2"/>
        <v>70</v>
      </c>
      <c r="Q168" s="74"/>
      <c r="R168" s="28"/>
    </row>
    <row r="169" spans="1:18" ht="14.25" customHeight="1">
      <c r="A169" s="111">
        <v>239</v>
      </c>
      <c r="B169" s="339" t="s">
        <v>1523</v>
      </c>
      <c r="C169" s="339"/>
      <c r="D169" s="339"/>
      <c r="E169" s="339" t="s">
        <v>1524</v>
      </c>
      <c r="F169" s="156"/>
      <c r="G169" s="388">
        <v>19.899999999999999</v>
      </c>
      <c r="H169" s="160">
        <v>20</v>
      </c>
      <c r="I169" s="411">
        <v>1</v>
      </c>
      <c r="J169" s="411" t="s">
        <v>37</v>
      </c>
      <c r="K169" s="41"/>
      <c r="L169" s="42"/>
      <c r="M169" s="658"/>
      <c r="N169" s="659" t="str">
        <f t="shared" si="0"/>
        <v>pieces</v>
      </c>
      <c r="O169" s="692">
        <f t="shared" si="1"/>
        <v>398</v>
      </c>
      <c r="P169" s="761">
        <f t="shared" si="2"/>
        <v>19.899999999999999</v>
      </c>
      <c r="Q169" s="74"/>
      <c r="R169" s="28"/>
    </row>
    <row r="170" spans="1:18" ht="14.25" customHeight="1">
      <c r="A170" s="111">
        <v>489</v>
      </c>
      <c r="B170" s="68" t="s">
        <v>2212</v>
      </c>
      <c r="C170" s="68"/>
      <c r="D170" s="68"/>
      <c r="E170" s="68" t="s">
        <v>2213</v>
      </c>
      <c r="F170" s="156"/>
      <c r="G170" s="760">
        <v>5.9</v>
      </c>
      <c r="H170" s="562">
        <v>20</v>
      </c>
      <c r="I170" s="160">
        <v>1</v>
      </c>
      <c r="J170" s="160" t="s">
        <v>2755</v>
      </c>
      <c r="K170" s="41"/>
      <c r="L170" s="42"/>
      <c r="M170" s="658"/>
      <c r="N170" s="659" t="str">
        <f t="shared" si="0"/>
        <v>piece</v>
      </c>
      <c r="O170" s="692">
        <f t="shared" si="1"/>
        <v>118</v>
      </c>
      <c r="P170" s="761">
        <f t="shared" si="2"/>
        <v>5.9</v>
      </c>
      <c r="Q170" s="74"/>
      <c r="R170" s="28"/>
    </row>
    <row r="171" spans="1:18" ht="14.25" customHeight="1">
      <c r="A171" s="111">
        <v>71</v>
      </c>
      <c r="B171" s="52" t="s">
        <v>2173</v>
      </c>
      <c r="C171" s="52"/>
      <c r="D171" s="52"/>
      <c r="E171" s="52" t="s">
        <v>2171</v>
      </c>
      <c r="F171" s="156"/>
      <c r="G171" s="760">
        <v>60.3</v>
      </c>
      <c r="H171" s="160">
        <v>21</v>
      </c>
      <c r="I171" s="160">
        <v>425</v>
      </c>
      <c r="J171" s="160" t="s">
        <v>59</v>
      </c>
      <c r="K171" s="41" t="s">
        <v>26</v>
      </c>
      <c r="L171" s="42" t="str">
        <f>CONCATENATE(I171,J171)</f>
        <v>425grams</v>
      </c>
      <c r="M171" s="658">
        <f>H171*I171</f>
        <v>8925</v>
      </c>
      <c r="N171" s="659" t="str">
        <f t="shared" si="0"/>
        <v>8925 grams</v>
      </c>
      <c r="O171" s="692">
        <f t="shared" si="1"/>
        <v>1266.3</v>
      </c>
      <c r="P171" s="761">
        <f t="shared" si="2"/>
        <v>60.3</v>
      </c>
      <c r="Q171" s="109">
        <f>G171-P171</f>
        <v>0</v>
      </c>
      <c r="R171" s="11"/>
    </row>
    <row r="172" spans="1:18" ht="14.25" customHeight="1">
      <c r="A172" s="111">
        <v>179</v>
      </c>
      <c r="B172" s="52" t="s">
        <v>2354</v>
      </c>
      <c r="C172" s="52"/>
      <c r="D172" s="52"/>
      <c r="E172" s="52" t="s">
        <v>2681</v>
      </c>
      <c r="F172" s="156"/>
      <c r="G172" s="760">
        <v>98</v>
      </c>
      <c r="H172" s="562">
        <v>23</v>
      </c>
      <c r="I172" s="160">
        <v>1000</v>
      </c>
      <c r="J172" s="160" t="s">
        <v>59</v>
      </c>
      <c r="K172" s="41"/>
      <c r="L172" s="42"/>
      <c r="M172" s="658"/>
      <c r="N172" s="659" t="str">
        <f t="shared" si="0"/>
        <v>grams</v>
      </c>
      <c r="O172" s="692">
        <f t="shared" si="1"/>
        <v>2254</v>
      </c>
      <c r="P172" s="761">
        <f t="shared" si="2"/>
        <v>98</v>
      </c>
      <c r="Q172" s="74"/>
      <c r="R172" s="28"/>
    </row>
    <row r="173" spans="1:18" ht="14.25" customHeight="1">
      <c r="A173" s="111">
        <v>218</v>
      </c>
      <c r="B173" s="68" t="s">
        <v>706</v>
      </c>
      <c r="C173" s="68"/>
      <c r="D173" s="68"/>
      <c r="E173" s="68" t="s">
        <v>2684</v>
      </c>
      <c r="F173" s="156"/>
      <c r="G173" s="760">
        <v>32.840000000000003</v>
      </c>
      <c r="H173" s="160">
        <v>24</v>
      </c>
      <c r="I173" s="160">
        <v>24</v>
      </c>
      <c r="J173" s="160" t="s">
        <v>37</v>
      </c>
      <c r="K173" s="41"/>
      <c r="L173" s="42"/>
      <c r="M173" s="658"/>
      <c r="N173" s="659" t="str">
        <f t="shared" si="0"/>
        <v>pieces</v>
      </c>
      <c r="O173" s="692">
        <f t="shared" si="1"/>
        <v>788.16000000000008</v>
      </c>
      <c r="P173" s="761">
        <f t="shared" si="2"/>
        <v>32.840000000000003</v>
      </c>
      <c r="Q173" s="74"/>
      <c r="R173" s="28"/>
    </row>
    <row r="174" spans="1:18" ht="14.25" customHeight="1">
      <c r="A174" s="111">
        <v>253</v>
      </c>
      <c r="B174" s="68" t="s">
        <v>1753</v>
      </c>
      <c r="C174" s="68"/>
      <c r="D174" s="68"/>
      <c r="E174" s="68" t="s">
        <v>1754</v>
      </c>
      <c r="F174" s="156"/>
      <c r="G174" s="760">
        <v>34.9</v>
      </c>
      <c r="H174" s="160">
        <v>25</v>
      </c>
      <c r="I174" s="160">
        <v>1</v>
      </c>
      <c r="J174" s="160" t="s">
        <v>37</v>
      </c>
      <c r="K174" s="41"/>
      <c r="L174" s="42"/>
      <c r="M174" s="658"/>
      <c r="N174" s="659" t="str">
        <f t="shared" si="0"/>
        <v>pieces</v>
      </c>
      <c r="O174" s="692">
        <f t="shared" si="1"/>
        <v>872.5</v>
      </c>
      <c r="P174" s="761">
        <f t="shared" si="2"/>
        <v>34.9</v>
      </c>
      <c r="Q174" s="74"/>
      <c r="R174" s="28"/>
    </row>
    <row r="175" spans="1:18" ht="14.25" customHeight="1">
      <c r="A175" s="111">
        <v>173</v>
      </c>
      <c r="B175" s="52" t="s">
        <v>2348</v>
      </c>
      <c r="C175" s="52"/>
      <c r="D175" s="52"/>
      <c r="E175" s="52" t="s">
        <v>2681</v>
      </c>
      <c r="F175" s="156"/>
      <c r="G175" s="764">
        <v>86.2</v>
      </c>
      <c r="H175" s="562">
        <v>25</v>
      </c>
      <c r="I175" s="160">
        <v>1000</v>
      </c>
      <c r="J175" s="160" t="s">
        <v>59</v>
      </c>
      <c r="K175" s="41"/>
      <c r="L175" s="42"/>
      <c r="M175" s="658"/>
      <c r="N175" s="659" t="str">
        <f t="shared" si="0"/>
        <v>grams</v>
      </c>
      <c r="O175" s="692">
        <f t="shared" si="1"/>
        <v>2155</v>
      </c>
      <c r="P175" s="761">
        <f t="shared" si="2"/>
        <v>86.2</v>
      </c>
      <c r="Q175" s="74"/>
      <c r="R175" s="28"/>
    </row>
    <row r="176" spans="1:18" ht="14.25" customHeight="1">
      <c r="A176" s="111">
        <v>331</v>
      </c>
      <c r="B176" s="68" t="s">
        <v>2407</v>
      </c>
      <c r="C176" s="52"/>
      <c r="D176" s="52"/>
      <c r="E176" s="52" t="s">
        <v>3273</v>
      </c>
      <c r="F176" s="156"/>
      <c r="G176" s="760">
        <v>19.61</v>
      </c>
      <c r="H176" s="160">
        <v>25</v>
      </c>
      <c r="I176" s="160">
        <v>25</v>
      </c>
      <c r="J176" s="160" t="s">
        <v>37</v>
      </c>
      <c r="K176" s="41"/>
      <c r="L176" s="42"/>
      <c r="M176" s="658"/>
      <c r="N176" s="659" t="str">
        <f t="shared" si="0"/>
        <v>pieces</v>
      </c>
      <c r="O176" s="692">
        <f t="shared" si="1"/>
        <v>490.25</v>
      </c>
      <c r="P176" s="761">
        <f t="shared" si="2"/>
        <v>19.61</v>
      </c>
      <c r="Q176" s="74"/>
      <c r="R176" s="28"/>
    </row>
    <row r="177" spans="1:18" ht="14.25" customHeight="1">
      <c r="A177" s="111">
        <v>348</v>
      </c>
      <c r="B177" s="68" t="s">
        <v>668</v>
      </c>
      <c r="C177" s="68"/>
      <c r="D177" s="68"/>
      <c r="E177" s="68" t="s">
        <v>2754</v>
      </c>
      <c r="F177" s="156"/>
      <c r="G177" s="760">
        <v>132</v>
      </c>
      <c r="H177" s="160">
        <v>25.18</v>
      </c>
      <c r="I177" s="160">
        <v>48</v>
      </c>
      <c r="J177" s="160" t="s">
        <v>37</v>
      </c>
      <c r="K177" s="41"/>
      <c r="L177" s="42"/>
      <c r="M177" s="658"/>
      <c r="N177" s="659" t="str">
        <f t="shared" si="0"/>
        <v>pieces</v>
      </c>
      <c r="O177" s="692">
        <f t="shared" si="1"/>
        <v>3323.7599999999998</v>
      </c>
      <c r="P177" s="761">
        <f t="shared" si="2"/>
        <v>132</v>
      </c>
      <c r="Q177" s="74"/>
      <c r="R177" s="28"/>
    </row>
    <row r="178" spans="1:18" ht="14.25" customHeight="1">
      <c r="A178" s="111">
        <v>72</v>
      </c>
      <c r="B178" s="68" t="s">
        <v>719</v>
      </c>
      <c r="C178" s="68"/>
      <c r="D178" s="68"/>
      <c r="E178" s="68" t="s">
        <v>720</v>
      </c>
      <c r="F178" s="156"/>
      <c r="G178" s="760">
        <v>52.7</v>
      </c>
      <c r="H178" s="160">
        <v>26</v>
      </c>
      <c r="I178" s="160">
        <v>380</v>
      </c>
      <c r="J178" s="160" t="s">
        <v>29</v>
      </c>
      <c r="K178" s="41" t="s">
        <v>26</v>
      </c>
      <c r="L178" s="42" t="str">
        <f>CONCATENATE(I178,J178)</f>
        <v>380ml</v>
      </c>
      <c r="M178" s="658">
        <f>H178*I178</f>
        <v>9880</v>
      </c>
      <c r="N178" s="659" t="str">
        <f t="shared" si="0"/>
        <v>9880 ml</v>
      </c>
      <c r="O178" s="692">
        <f t="shared" si="1"/>
        <v>1370.2</v>
      </c>
      <c r="P178" s="761">
        <f t="shared" si="2"/>
        <v>52.7</v>
      </c>
      <c r="Q178" s="29">
        <f>G178-P178</f>
        <v>0</v>
      </c>
      <c r="R178" s="28"/>
    </row>
    <row r="179" spans="1:18" ht="14.25" customHeight="1">
      <c r="A179" s="111">
        <v>486</v>
      </c>
      <c r="B179" s="122" t="s">
        <v>602</v>
      </c>
      <c r="C179" s="128"/>
      <c r="D179" s="563"/>
      <c r="E179" s="128" t="s">
        <v>3274</v>
      </c>
      <c r="F179" s="589"/>
      <c r="G179" s="739">
        <v>36</v>
      </c>
      <c r="H179" s="196">
        <v>28</v>
      </c>
      <c r="I179" s="196">
        <v>24</v>
      </c>
      <c r="J179" s="196" t="s">
        <v>37</v>
      </c>
      <c r="K179" s="41"/>
      <c r="L179" s="42"/>
      <c r="M179" s="658"/>
      <c r="N179" s="659" t="str">
        <f t="shared" si="0"/>
        <v>pieces</v>
      </c>
      <c r="O179" s="692">
        <f t="shared" si="1"/>
        <v>1008</v>
      </c>
      <c r="P179" s="761">
        <f t="shared" si="2"/>
        <v>36</v>
      </c>
      <c r="Q179" s="74"/>
      <c r="R179" s="28"/>
    </row>
    <row r="180" spans="1:18" ht="14.25" customHeight="1">
      <c r="A180" s="111">
        <v>298</v>
      </c>
      <c r="B180" s="68" t="s">
        <v>921</v>
      </c>
      <c r="C180" s="68"/>
      <c r="D180" s="68"/>
      <c r="E180" s="68" t="s">
        <v>922</v>
      </c>
      <c r="F180" s="156"/>
      <c r="G180" s="760">
        <v>222</v>
      </c>
      <c r="H180" s="160">
        <v>30</v>
      </c>
      <c r="I180" s="160">
        <v>30</v>
      </c>
      <c r="J180" s="160" t="s">
        <v>37</v>
      </c>
      <c r="K180" s="41"/>
      <c r="L180" s="42"/>
      <c r="M180" s="658"/>
      <c r="N180" s="659" t="str">
        <f t="shared" si="0"/>
        <v>pieces</v>
      </c>
      <c r="O180" s="692">
        <f t="shared" si="1"/>
        <v>6660</v>
      </c>
      <c r="P180" s="761">
        <f t="shared" si="2"/>
        <v>222</v>
      </c>
      <c r="Q180" s="74"/>
      <c r="R180" s="28"/>
    </row>
    <row r="181" spans="1:18" ht="14.25" customHeight="1">
      <c r="A181" s="111">
        <v>227</v>
      </c>
      <c r="B181" s="52" t="s">
        <v>2139</v>
      </c>
      <c r="C181" s="52"/>
      <c r="D181" s="52"/>
      <c r="E181" s="52" t="s">
        <v>3275</v>
      </c>
      <c r="F181" s="156"/>
      <c r="G181" s="760">
        <v>25</v>
      </c>
      <c r="H181" s="160">
        <v>30</v>
      </c>
      <c r="I181" s="160">
        <v>500</v>
      </c>
      <c r="J181" s="160" t="s">
        <v>59</v>
      </c>
      <c r="K181" s="41"/>
      <c r="L181" s="42"/>
      <c r="M181" s="658"/>
      <c r="N181" s="659" t="str">
        <f t="shared" si="0"/>
        <v>grams</v>
      </c>
      <c r="O181" s="692">
        <f t="shared" si="1"/>
        <v>750</v>
      </c>
      <c r="P181" s="761">
        <f t="shared" si="2"/>
        <v>25</v>
      </c>
      <c r="Q181" s="74"/>
      <c r="R181" s="28"/>
    </row>
    <row r="182" spans="1:18" ht="14.25" customHeight="1">
      <c r="A182" s="111">
        <v>329</v>
      </c>
      <c r="B182" s="52" t="s">
        <v>2402</v>
      </c>
      <c r="C182" s="52"/>
      <c r="D182" s="52"/>
      <c r="E182" s="52" t="s">
        <v>2403</v>
      </c>
      <c r="F182" s="156"/>
      <c r="G182" s="760">
        <v>22.37</v>
      </c>
      <c r="H182" s="160">
        <v>30</v>
      </c>
      <c r="I182" s="160">
        <v>30</v>
      </c>
      <c r="J182" s="160" t="s">
        <v>37</v>
      </c>
      <c r="K182" s="41"/>
      <c r="L182" s="42"/>
      <c r="M182" s="658"/>
      <c r="N182" s="659" t="str">
        <f t="shared" si="0"/>
        <v>pieces</v>
      </c>
      <c r="O182" s="692">
        <f t="shared" si="1"/>
        <v>671.1</v>
      </c>
      <c r="P182" s="761">
        <f t="shared" si="2"/>
        <v>22.37</v>
      </c>
      <c r="Q182" s="74"/>
      <c r="R182" s="28"/>
    </row>
    <row r="183" spans="1:18" ht="14.25" customHeight="1">
      <c r="A183" s="111">
        <v>235</v>
      </c>
      <c r="B183" s="52" t="s">
        <v>1501</v>
      </c>
      <c r="C183" s="52"/>
      <c r="D183" s="52"/>
      <c r="E183" s="52" t="s">
        <v>1502</v>
      </c>
      <c r="F183" s="156"/>
      <c r="G183" s="764">
        <v>21.68</v>
      </c>
      <c r="H183" s="160">
        <v>33</v>
      </c>
      <c r="I183" s="160">
        <v>18</v>
      </c>
      <c r="J183" s="198" t="s">
        <v>37</v>
      </c>
      <c r="K183" s="41"/>
      <c r="L183" s="42"/>
      <c r="M183" s="658"/>
      <c r="N183" s="659" t="str">
        <f t="shared" si="0"/>
        <v>pieces</v>
      </c>
      <c r="O183" s="692">
        <f t="shared" si="1"/>
        <v>715.43999999999994</v>
      </c>
      <c r="P183" s="761">
        <f t="shared" si="2"/>
        <v>21.68</v>
      </c>
      <c r="Q183" s="74"/>
      <c r="R183" s="28"/>
    </row>
    <row r="184" spans="1:18" ht="14.25" customHeight="1">
      <c r="A184" s="111">
        <v>279</v>
      </c>
      <c r="B184" s="68" t="s">
        <v>1994</v>
      </c>
      <c r="C184" s="52"/>
      <c r="D184" s="52"/>
      <c r="E184" s="52" t="s">
        <v>3276</v>
      </c>
      <c r="F184" s="156"/>
      <c r="G184" s="760">
        <v>13.68</v>
      </c>
      <c r="H184" s="160">
        <v>36</v>
      </c>
      <c r="I184" s="160">
        <v>50</v>
      </c>
      <c r="J184" s="160" t="s">
        <v>37</v>
      </c>
      <c r="K184" s="41"/>
      <c r="L184" s="42"/>
      <c r="M184" s="658"/>
      <c r="N184" s="659" t="str">
        <f t="shared" si="0"/>
        <v>pieces</v>
      </c>
      <c r="O184" s="692">
        <f t="shared" si="1"/>
        <v>492.48</v>
      </c>
      <c r="P184" s="761">
        <f t="shared" si="2"/>
        <v>13.68</v>
      </c>
      <c r="Q184" s="74"/>
      <c r="R184" s="28"/>
    </row>
    <row r="185" spans="1:18" ht="14.25" customHeight="1">
      <c r="A185" s="111">
        <v>239</v>
      </c>
      <c r="B185" s="68" t="s">
        <v>1067</v>
      </c>
      <c r="C185" s="52"/>
      <c r="D185" s="52"/>
      <c r="E185" s="52" t="s">
        <v>1068</v>
      </c>
      <c r="F185" s="156"/>
      <c r="G185" s="760">
        <v>33.619999999999997</v>
      </c>
      <c r="H185" s="160">
        <f>24+14</f>
        <v>38</v>
      </c>
      <c r="I185" s="160">
        <v>24</v>
      </c>
      <c r="J185" s="160" t="s">
        <v>37</v>
      </c>
      <c r="K185" s="41"/>
      <c r="L185" s="42"/>
      <c r="M185" s="658"/>
      <c r="N185" s="659" t="str">
        <f t="shared" si="0"/>
        <v>pieces</v>
      </c>
      <c r="O185" s="692">
        <f t="shared" si="1"/>
        <v>1277.56</v>
      </c>
      <c r="P185" s="761">
        <f t="shared" si="2"/>
        <v>33.619999999999997</v>
      </c>
      <c r="Q185" s="74"/>
      <c r="R185" s="28"/>
    </row>
    <row r="186" spans="1:18" ht="14.25" customHeight="1">
      <c r="A186" s="111">
        <v>182</v>
      </c>
      <c r="B186" s="52" t="s">
        <v>980</v>
      </c>
      <c r="C186" s="52"/>
      <c r="D186" s="52"/>
      <c r="E186" s="52" t="s">
        <v>3277</v>
      </c>
      <c r="F186" s="156"/>
      <c r="G186" s="760">
        <v>6</v>
      </c>
      <c r="H186" s="160">
        <v>44</v>
      </c>
      <c r="I186" s="160">
        <v>10</v>
      </c>
      <c r="J186" s="160" t="s">
        <v>37</v>
      </c>
      <c r="K186" s="41"/>
      <c r="L186" s="42"/>
      <c r="M186" s="658"/>
      <c r="N186" s="659" t="str">
        <f t="shared" si="0"/>
        <v>pieces</v>
      </c>
      <c r="O186" s="692">
        <f t="shared" si="1"/>
        <v>264</v>
      </c>
      <c r="P186" s="761">
        <f t="shared" si="2"/>
        <v>6</v>
      </c>
      <c r="Q186" s="74"/>
      <c r="R186" s="28"/>
    </row>
    <row r="187" spans="1:18" ht="14.25" customHeight="1">
      <c r="A187" s="111">
        <v>117</v>
      </c>
      <c r="B187" s="68" t="s">
        <v>412</v>
      </c>
      <c r="C187" s="52"/>
      <c r="D187" s="52"/>
      <c r="E187" s="52" t="s">
        <v>3278</v>
      </c>
      <c r="F187" s="156"/>
      <c r="G187" s="760">
        <v>5.72</v>
      </c>
      <c r="H187" s="160">
        <v>47</v>
      </c>
      <c r="I187" s="160">
        <v>10</v>
      </c>
      <c r="J187" s="160" t="s">
        <v>37</v>
      </c>
      <c r="K187" s="41" t="s">
        <v>26</v>
      </c>
      <c r="L187" s="42" t="str">
        <f>CONCATENATE(I187,J187)</f>
        <v>10pieces</v>
      </c>
      <c r="M187" s="658">
        <f>H187*I187</f>
        <v>470</v>
      </c>
      <c r="N187" s="659" t="str">
        <f t="shared" si="0"/>
        <v>470 pieces</v>
      </c>
      <c r="O187" s="692">
        <f t="shared" si="1"/>
        <v>268.83999999999997</v>
      </c>
      <c r="P187" s="761">
        <f t="shared" si="2"/>
        <v>5.72</v>
      </c>
      <c r="Q187" s="74">
        <f>G187-P187</f>
        <v>0</v>
      </c>
      <c r="R187" s="28"/>
    </row>
    <row r="188" spans="1:18" ht="14.25" customHeight="1">
      <c r="A188" s="111">
        <v>286</v>
      </c>
      <c r="B188" s="68" t="s">
        <v>2007</v>
      </c>
      <c r="C188" s="52"/>
      <c r="D188" s="52"/>
      <c r="E188" s="52" t="s">
        <v>3279</v>
      </c>
      <c r="F188" s="156"/>
      <c r="G188" s="760">
        <v>6.9</v>
      </c>
      <c r="H188" s="160">
        <v>48</v>
      </c>
      <c r="I188" s="160">
        <v>10</v>
      </c>
      <c r="J188" s="160" t="s">
        <v>37</v>
      </c>
      <c r="K188" s="41"/>
      <c r="L188" s="42"/>
      <c r="M188" s="658"/>
      <c r="N188" s="659" t="str">
        <f t="shared" si="0"/>
        <v>pieces</v>
      </c>
      <c r="O188" s="692">
        <f t="shared" si="1"/>
        <v>331.20000000000005</v>
      </c>
      <c r="P188" s="761">
        <f t="shared" si="2"/>
        <v>6.9000000000000012</v>
      </c>
      <c r="Q188" s="74"/>
      <c r="R188" s="28"/>
    </row>
    <row r="189" spans="1:18" ht="14.25" customHeight="1">
      <c r="A189" s="111">
        <v>2</v>
      </c>
      <c r="B189" s="68" t="s">
        <v>72</v>
      </c>
      <c r="C189" s="68"/>
      <c r="D189" s="68"/>
      <c r="E189" s="68" t="s">
        <v>2751</v>
      </c>
      <c r="F189" s="155"/>
      <c r="G189" s="760">
        <v>68.900000000000006</v>
      </c>
      <c r="H189" s="160">
        <v>49</v>
      </c>
      <c r="I189" s="160">
        <v>250</v>
      </c>
      <c r="J189" s="160" t="s">
        <v>29</v>
      </c>
      <c r="K189" s="41" t="s">
        <v>26</v>
      </c>
      <c r="L189" s="42" t="str">
        <f t="shared" ref="L189:L191" si="51">CONCATENATE(I189,J189)</f>
        <v>250ml</v>
      </c>
      <c r="M189" s="658">
        <f t="shared" ref="M189:M191" si="52">H189*I189</f>
        <v>12250</v>
      </c>
      <c r="N189" s="659" t="str">
        <f t="shared" si="0"/>
        <v>12250 ml</v>
      </c>
      <c r="O189" s="692">
        <f t="shared" si="1"/>
        <v>3376.1000000000004</v>
      </c>
      <c r="P189" s="761">
        <f t="shared" si="2"/>
        <v>68.900000000000006</v>
      </c>
      <c r="Q189" s="29">
        <f t="shared" ref="Q189:Q191" si="53">G189-P189</f>
        <v>0</v>
      </c>
      <c r="R189" s="28"/>
    </row>
    <row r="190" spans="1:18" ht="14.25" customHeight="1">
      <c r="A190" s="111">
        <v>69</v>
      </c>
      <c r="B190" s="52" t="s">
        <v>1963</v>
      </c>
      <c r="C190" s="68"/>
      <c r="D190" s="68"/>
      <c r="E190" s="68" t="s">
        <v>2692</v>
      </c>
      <c r="F190" s="156"/>
      <c r="G190" s="760">
        <v>218</v>
      </c>
      <c r="H190" s="160">
        <v>49</v>
      </c>
      <c r="I190" s="160">
        <v>1</v>
      </c>
      <c r="J190" s="160" t="s">
        <v>2776</v>
      </c>
      <c r="K190" s="41" t="s">
        <v>26</v>
      </c>
      <c r="L190" s="42" t="str">
        <f t="shared" si="51"/>
        <v>1kilos</v>
      </c>
      <c r="M190" s="658">
        <f t="shared" si="52"/>
        <v>49</v>
      </c>
      <c r="N190" s="659" t="str">
        <f t="shared" si="0"/>
        <v>49 kilos</v>
      </c>
      <c r="O190" s="692">
        <f t="shared" si="1"/>
        <v>10682</v>
      </c>
      <c r="P190" s="761">
        <f t="shared" si="2"/>
        <v>218</v>
      </c>
      <c r="Q190" s="29">
        <f t="shared" si="53"/>
        <v>0</v>
      </c>
      <c r="R190" s="28"/>
    </row>
    <row r="191" spans="1:18" ht="14.25" customHeight="1">
      <c r="A191" s="111">
        <v>158</v>
      </c>
      <c r="B191" s="68" t="s">
        <v>709</v>
      </c>
      <c r="C191" s="52"/>
      <c r="D191" s="52"/>
      <c r="E191" s="52" t="s">
        <v>3280</v>
      </c>
      <c r="F191" s="156"/>
      <c r="G191" s="760">
        <v>6.13</v>
      </c>
      <c r="H191" s="160">
        <v>50</v>
      </c>
      <c r="I191" s="160">
        <v>10</v>
      </c>
      <c r="J191" s="160" t="s">
        <v>37</v>
      </c>
      <c r="K191" s="41" t="s">
        <v>26</v>
      </c>
      <c r="L191" s="42" t="str">
        <f t="shared" si="51"/>
        <v>10pieces</v>
      </c>
      <c r="M191" s="658">
        <f t="shared" si="52"/>
        <v>500</v>
      </c>
      <c r="N191" s="659" t="str">
        <f t="shared" si="0"/>
        <v>500 pieces</v>
      </c>
      <c r="O191" s="692">
        <f t="shared" si="1"/>
        <v>306.5</v>
      </c>
      <c r="P191" s="761">
        <f t="shared" si="2"/>
        <v>6.13</v>
      </c>
      <c r="Q191" s="74">
        <f t="shared" si="53"/>
        <v>0</v>
      </c>
      <c r="R191" s="28"/>
    </row>
    <row r="192" spans="1:18" ht="14.25" customHeight="1">
      <c r="A192" s="111">
        <v>242</v>
      </c>
      <c r="B192" s="68" t="s">
        <v>1664</v>
      </c>
      <c r="C192" s="68"/>
      <c r="D192" s="68"/>
      <c r="E192" s="68" t="s">
        <v>3281</v>
      </c>
      <c r="F192" s="156"/>
      <c r="G192" s="760">
        <v>15</v>
      </c>
      <c r="H192" s="160">
        <v>58</v>
      </c>
      <c r="I192" s="769">
        <v>8</v>
      </c>
      <c r="J192" s="411" t="s">
        <v>37</v>
      </c>
      <c r="K192" s="41"/>
      <c r="L192" s="42"/>
      <c r="M192" s="658"/>
      <c r="N192" s="659" t="str">
        <f t="shared" si="0"/>
        <v>pieces</v>
      </c>
      <c r="O192" s="692">
        <f t="shared" si="1"/>
        <v>870</v>
      </c>
      <c r="P192" s="761">
        <f t="shared" si="2"/>
        <v>15</v>
      </c>
      <c r="Q192" s="74"/>
      <c r="R192" s="28"/>
    </row>
    <row r="193" spans="1:18" ht="14.25" customHeight="1">
      <c r="A193" s="111">
        <v>338</v>
      </c>
      <c r="B193" s="68" t="s">
        <v>2529</v>
      </c>
      <c r="C193" s="600"/>
      <c r="D193" s="600"/>
      <c r="E193" s="600" t="s">
        <v>3282</v>
      </c>
      <c r="F193" s="156"/>
      <c r="G193" s="760">
        <v>6</v>
      </c>
      <c r="H193" s="160">
        <v>60</v>
      </c>
      <c r="I193" s="198">
        <v>10</v>
      </c>
      <c r="J193" s="198" t="s">
        <v>37</v>
      </c>
      <c r="K193" s="41"/>
      <c r="L193" s="42"/>
      <c r="M193" s="658"/>
      <c r="N193" s="659" t="str">
        <f t="shared" si="0"/>
        <v>pieces</v>
      </c>
      <c r="O193" s="692">
        <f t="shared" si="1"/>
        <v>360</v>
      </c>
      <c r="P193" s="761">
        <f t="shared" si="2"/>
        <v>6</v>
      </c>
      <c r="Q193" s="74"/>
      <c r="R193" s="28"/>
    </row>
    <row r="194" spans="1:18" ht="14.25" customHeight="1">
      <c r="A194" s="111">
        <v>198</v>
      </c>
      <c r="B194" s="52" t="s">
        <v>240</v>
      </c>
      <c r="C194" s="68"/>
      <c r="D194" s="68"/>
      <c r="E194" s="68" t="s">
        <v>241</v>
      </c>
      <c r="F194" s="156"/>
      <c r="G194" s="760">
        <v>320</v>
      </c>
      <c r="H194" s="160">
        <v>62</v>
      </c>
      <c r="I194" s="160">
        <v>1</v>
      </c>
      <c r="J194" s="198" t="s">
        <v>2776</v>
      </c>
      <c r="K194" s="41"/>
      <c r="L194" s="42"/>
      <c r="M194" s="658"/>
      <c r="N194" s="659" t="str">
        <f t="shared" si="0"/>
        <v>kilos</v>
      </c>
      <c r="O194" s="692">
        <f t="shared" si="1"/>
        <v>19840</v>
      </c>
      <c r="P194" s="761">
        <f t="shared" si="2"/>
        <v>320</v>
      </c>
      <c r="Q194" s="74"/>
      <c r="R194" s="28"/>
    </row>
    <row r="195" spans="1:18" ht="14.25" customHeight="1">
      <c r="A195" s="111">
        <v>153</v>
      </c>
      <c r="B195" s="52" t="s">
        <v>556</v>
      </c>
      <c r="C195" s="68"/>
      <c r="D195" s="68"/>
      <c r="E195" s="68" t="s">
        <v>2692</v>
      </c>
      <c r="F195" s="156"/>
      <c r="G195" s="764">
        <v>134</v>
      </c>
      <c r="H195" s="160">
        <v>64</v>
      </c>
      <c r="I195" s="198">
        <v>1</v>
      </c>
      <c r="J195" s="160" t="s">
        <v>2776</v>
      </c>
      <c r="K195" s="41" t="s">
        <v>26</v>
      </c>
      <c r="L195" s="42" t="str">
        <f>CONCATENATE(I195,J195)</f>
        <v>1kilos</v>
      </c>
      <c r="M195" s="658">
        <f>H195*I195</f>
        <v>64</v>
      </c>
      <c r="N195" s="659" t="str">
        <f t="shared" si="0"/>
        <v>64 kilos</v>
      </c>
      <c r="O195" s="692">
        <f t="shared" si="1"/>
        <v>8576</v>
      </c>
      <c r="P195" s="761">
        <f t="shared" si="2"/>
        <v>134</v>
      </c>
      <c r="Q195" s="74">
        <f>G195-P195</f>
        <v>0</v>
      </c>
      <c r="R195" s="28"/>
    </row>
    <row r="196" spans="1:18" ht="14.25" customHeight="1">
      <c r="A196" s="111">
        <v>286</v>
      </c>
      <c r="B196" s="68" t="s">
        <v>1919</v>
      </c>
      <c r="C196" s="52"/>
      <c r="D196" s="52"/>
      <c r="E196" s="52" t="s">
        <v>2685</v>
      </c>
      <c r="F196" s="156"/>
      <c r="G196" s="760">
        <v>29.41</v>
      </c>
      <c r="H196" s="160">
        <v>72</v>
      </c>
      <c r="I196" s="160">
        <v>24</v>
      </c>
      <c r="J196" s="160" t="s">
        <v>37</v>
      </c>
      <c r="K196" s="41"/>
      <c r="L196" s="42"/>
      <c r="M196" s="658"/>
      <c r="N196" s="659" t="str">
        <f t="shared" si="0"/>
        <v>pieces</v>
      </c>
      <c r="O196" s="692">
        <f t="shared" si="1"/>
        <v>2117.52</v>
      </c>
      <c r="P196" s="761">
        <f t="shared" si="2"/>
        <v>29.41</v>
      </c>
      <c r="Q196" s="74"/>
      <c r="R196" s="28"/>
    </row>
    <row r="197" spans="1:18" ht="14.25" customHeight="1">
      <c r="A197" s="111">
        <v>218</v>
      </c>
      <c r="B197" s="68" t="s">
        <v>1265</v>
      </c>
      <c r="C197" s="68"/>
      <c r="D197" s="68"/>
      <c r="E197" s="68" t="s">
        <v>3283</v>
      </c>
      <c r="F197" s="156"/>
      <c r="G197" s="760">
        <v>6.5</v>
      </c>
      <c r="H197" s="160">
        <v>80</v>
      </c>
      <c r="I197" s="160">
        <v>10</v>
      </c>
      <c r="J197" s="160" t="s">
        <v>37</v>
      </c>
      <c r="K197" s="41"/>
      <c r="L197" s="42"/>
      <c r="M197" s="658"/>
      <c r="N197" s="659" t="str">
        <f t="shared" si="0"/>
        <v>pieces</v>
      </c>
      <c r="O197" s="692">
        <f t="shared" si="1"/>
        <v>520</v>
      </c>
      <c r="P197" s="761">
        <f t="shared" si="2"/>
        <v>6.5</v>
      </c>
      <c r="Q197" s="74"/>
      <c r="R197" s="28"/>
    </row>
    <row r="198" spans="1:18" ht="14.25" customHeight="1">
      <c r="A198" s="111">
        <v>185</v>
      </c>
      <c r="B198" s="52" t="s">
        <v>1044</v>
      </c>
      <c r="C198" s="52"/>
      <c r="D198" s="52"/>
      <c r="E198" s="52" t="s">
        <v>3284</v>
      </c>
      <c r="F198" s="156"/>
      <c r="G198" s="760">
        <v>7</v>
      </c>
      <c r="H198" s="160">
        <v>83</v>
      </c>
      <c r="I198" s="198">
        <v>10</v>
      </c>
      <c r="J198" s="160" t="s">
        <v>37</v>
      </c>
      <c r="K198" s="41"/>
      <c r="L198" s="42"/>
      <c r="M198" s="658"/>
      <c r="N198" s="659" t="str">
        <f t="shared" si="0"/>
        <v>pieces</v>
      </c>
      <c r="O198" s="692">
        <f t="shared" si="1"/>
        <v>581</v>
      </c>
      <c r="P198" s="761">
        <f t="shared" si="2"/>
        <v>7</v>
      </c>
      <c r="Q198" s="74"/>
      <c r="R198" s="28"/>
    </row>
    <row r="199" spans="1:18" ht="14.25" customHeight="1">
      <c r="A199" s="111">
        <v>109</v>
      </c>
      <c r="B199" s="68" t="s">
        <v>338</v>
      </c>
      <c r="C199" s="52"/>
      <c r="D199" s="52"/>
      <c r="E199" s="52" t="s">
        <v>3285</v>
      </c>
      <c r="F199" s="156"/>
      <c r="G199" s="760">
        <v>6</v>
      </c>
      <c r="H199" s="160">
        <v>84</v>
      </c>
      <c r="I199" s="198">
        <v>10</v>
      </c>
      <c r="J199" s="160" t="s">
        <v>37</v>
      </c>
      <c r="K199" s="41" t="s">
        <v>26</v>
      </c>
      <c r="L199" s="42" t="str">
        <f>CONCATENATE(I199,J199)</f>
        <v>10pieces</v>
      </c>
      <c r="M199" s="658">
        <f>H199*I199</f>
        <v>840</v>
      </c>
      <c r="N199" s="659" t="str">
        <f t="shared" si="0"/>
        <v>840 pieces</v>
      </c>
      <c r="O199" s="692">
        <f t="shared" si="1"/>
        <v>504</v>
      </c>
      <c r="P199" s="761">
        <f t="shared" si="2"/>
        <v>6</v>
      </c>
      <c r="Q199" s="74">
        <f>G199-P199</f>
        <v>0</v>
      </c>
      <c r="R199" s="28"/>
    </row>
    <row r="200" spans="1:18" ht="14.25" customHeight="1">
      <c r="A200" s="111">
        <v>465</v>
      </c>
      <c r="B200" s="122" t="s">
        <v>2444</v>
      </c>
      <c r="C200" s="128"/>
      <c r="D200" s="132"/>
      <c r="E200" s="128" t="s">
        <v>2445</v>
      </c>
      <c r="F200" s="589"/>
      <c r="G200" s="739">
        <v>3.45</v>
      </c>
      <c r="H200" s="196">
        <v>87</v>
      </c>
      <c r="I200" s="196">
        <v>12</v>
      </c>
      <c r="J200" s="196" t="s">
        <v>42</v>
      </c>
      <c r="K200" s="41"/>
      <c r="L200" s="42"/>
      <c r="M200" s="658"/>
      <c r="N200" s="659" t="str">
        <f t="shared" si="0"/>
        <v>packs</v>
      </c>
      <c r="O200" s="692">
        <f t="shared" si="1"/>
        <v>300.15000000000003</v>
      </c>
      <c r="P200" s="761">
        <f t="shared" si="2"/>
        <v>3.45</v>
      </c>
      <c r="Q200" s="74"/>
      <c r="R200" s="28"/>
    </row>
    <row r="201" spans="1:18" ht="14.25" customHeight="1">
      <c r="A201" s="111">
        <v>106</v>
      </c>
      <c r="B201" s="68" t="s">
        <v>279</v>
      </c>
      <c r="C201" s="52"/>
      <c r="D201" s="52"/>
      <c r="E201" s="52" t="s">
        <v>3286</v>
      </c>
      <c r="F201" s="156"/>
      <c r="G201" s="760">
        <v>6</v>
      </c>
      <c r="H201" s="160">
        <v>100</v>
      </c>
      <c r="I201" s="160">
        <v>10</v>
      </c>
      <c r="J201" s="160" t="s">
        <v>37</v>
      </c>
      <c r="K201" s="41" t="s">
        <v>26</v>
      </c>
      <c r="L201" s="42" t="str">
        <f t="shared" ref="L201:L202" si="54">CONCATENATE(I201,J201)</f>
        <v>10pieces</v>
      </c>
      <c r="M201" s="658">
        <f t="shared" ref="M201:M202" si="55">H201*I201</f>
        <v>1000</v>
      </c>
      <c r="N201" s="659" t="str">
        <f t="shared" si="0"/>
        <v>1000 pieces</v>
      </c>
      <c r="O201" s="692">
        <f t="shared" si="1"/>
        <v>600</v>
      </c>
      <c r="P201" s="761">
        <f t="shared" si="2"/>
        <v>6</v>
      </c>
      <c r="Q201" s="74">
        <f t="shared" ref="Q201:Q202" si="56">G201-P201</f>
        <v>0</v>
      </c>
      <c r="R201" s="28"/>
    </row>
    <row r="202" spans="1:18" ht="14.25" customHeight="1">
      <c r="A202" s="111">
        <v>13</v>
      </c>
      <c r="B202" s="68" t="s">
        <v>400</v>
      </c>
      <c r="C202" s="68"/>
      <c r="D202" s="68"/>
      <c r="E202" s="68" t="s">
        <v>2717</v>
      </c>
      <c r="F202" s="155"/>
      <c r="G202" s="760">
        <v>0.5</v>
      </c>
      <c r="H202" s="198">
        <v>100</v>
      </c>
      <c r="I202" s="160">
        <v>1</v>
      </c>
      <c r="J202" s="160" t="s">
        <v>42</v>
      </c>
      <c r="K202" s="41" t="s">
        <v>26</v>
      </c>
      <c r="L202" s="42" t="str">
        <f t="shared" si="54"/>
        <v>1packs</v>
      </c>
      <c r="M202" s="658">
        <f t="shared" si="55"/>
        <v>100</v>
      </c>
      <c r="N202" s="659" t="str">
        <f t="shared" si="0"/>
        <v>100 packs</v>
      </c>
      <c r="O202" s="692">
        <f t="shared" si="1"/>
        <v>50</v>
      </c>
      <c r="P202" s="761">
        <f t="shared" si="2"/>
        <v>0.5</v>
      </c>
      <c r="Q202" s="74">
        <f t="shared" si="56"/>
        <v>0</v>
      </c>
      <c r="R202" s="46"/>
    </row>
    <row r="203" spans="1:18" ht="14.25" customHeight="1">
      <c r="A203" s="111">
        <v>285</v>
      </c>
      <c r="B203" s="68" t="s">
        <v>2005</v>
      </c>
      <c r="C203" s="52"/>
      <c r="D203" s="52"/>
      <c r="E203" s="52" t="s">
        <v>3279</v>
      </c>
      <c r="F203" s="156"/>
      <c r="G203" s="760">
        <v>6.88</v>
      </c>
      <c r="H203" s="160">
        <v>100</v>
      </c>
      <c r="I203" s="160">
        <v>10</v>
      </c>
      <c r="J203" s="160" t="s">
        <v>37</v>
      </c>
      <c r="K203" s="41"/>
      <c r="L203" s="42"/>
      <c r="M203" s="658"/>
      <c r="N203" s="659" t="str">
        <f t="shared" si="0"/>
        <v>pieces</v>
      </c>
      <c r="O203" s="692">
        <f t="shared" si="1"/>
        <v>688</v>
      </c>
      <c r="P203" s="761">
        <f t="shared" si="2"/>
        <v>6.88</v>
      </c>
      <c r="Q203" s="74"/>
      <c r="R203" s="28"/>
    </row>
    <row r="204" spans="1:18" ht="14.25" customHeight="1">
      <c r="A204" s="111">
        <v>143</v>
      </c>
      <c r="B204" s="122" t="s">
        <v>2487</v>
      </c>
      <c r="C204" s="128"/>
      <c r="D204" s="563"/>
      <c r="E204" s="128" t="s">
        <v>3287</v>
      </c>
      <c r="F204" s="589"/>
      <c r="G204" s="739">
        <v>6</v>
      </c>
      <c r="H204" s="562">
        <v>100</v>
      </c>
      <c r="I204" s="196">
        <v>1</v>
      </c>
      <c r="J204" s="178" t="s">
        <v>37</v>
      </c>
      <c r="K204" s="41" t="s">
        <v>26</v>
      </c>
      <c r="L204" s="42" t="str">
        <f t="shared" ref="L204:L205" si="57">CONCATENATE(I204,J204)</f>
        <v>1pieces</v>
      </c>
      <c r="M204" s="658">
        <f t="shared" ref="M204:M205" si="58">H204*I204</f>
        <v>100</v>
      </c>
      <c r="N204" s="659" t="str">
        <f t="shared" si="0"/>
        <v>100 pieces</v>
      </c>
      <c r="O204" s="692">
        <f t="shared" si="1"/>
        <v>600</v>
      </c>
      <c r="P204" s="761">
        <f t="shared" si="2"/>
        <v>6</v>
      </c>
      <c r="Q204" s="74">
        <f t="shared" ref="Q204:Q205" si="59">G204-P204</f>
        <v>0</v>
      </c>
      <c r="R204" s="28"/>
    </row>
    <row r="205" spans="1:18" ht="14.25" customHeight="1">
      <c r="A205" s="111">
        <v>144</v>
      </c>
      <c r="B205" s="122" t="s">
        <v>2490</v>
      </c>
      <c r="C205" s="128"/>
      <c r="D205" s="563"/>
      <c r="E205" s="128" t="s">
        <v>3288</v>
      </c>
      <c r="F205" s="589"/>
      <c r="G205" s="739">
        <v>6</v>
      </c>
      <c r="H205" s="562">
        <v>113</v>
      </c>
      <c r="I205" s="196">
        <v>1</v>
      </c>
      <c r="J205" s="178" t="s">
        <v>37</v>
      </c>
      <c r="K205" s="41" t="s">
        <v>26</v>
      </c>
      <c r="L205" s="42" t="str">
        <f t="shared" si="57"/>
        <v>1pieces</v>
      </c>
      <c r="M205" s="658">
        <f t="shared" si="58"/>
        <v>113</v>
      </c>
      <c r="N205" s="659" t="str">
        <f t="shared" si="0"/>
        <v>113 pieces</v>
      </c>
      <c r="O205" s="692">
        <f t="shared" si="1"/>
        <v>678</v>
      </c>
      <c r="P205" s="761">
        <f t="shared" si="2"/>
        <v>6</v>
      </c>
      <c r="Q205" s="74">
        <f t="shared" si="59"/>
        <v>0</v>
      </c>
      <c r="R205" s="28"/>
    </row>
    <row r="206" spans="1:18" ht="14.25" customHeight="1">
      <c r="A206" s="111">
        <v>473</v>
      </c>
      <c r="B206" s="128" t="s">
        <v>1589</v>
      </c>
      <c r="C206" s="128"/>
      <c r="D206" s="596"/>
      <c r="E206" s="128" t="s">
        <v>1590</v>
      </c>
      <c r="F206" s="589"/>
      <c r="G206" s="740">
        <v>12</v>
      </c>
      <c r="H206" s="196">
        <v>120</v>
      </c>
      <c r="I206" s="196">
        <v>1</v>
      </c>
      <c r="J206" s="387" t="s">
        <v>37</v>
      </c>
      <c r="K206" s="41"/>
      <c r="L206" s="42"/>
      <c r="M206" s="658"/>
      <c r="N206" s="659" t="str">
        <f t="shared" si="0"/>
        <v>pieces</v>
      </c>
      <c r="O206" s="692">
        <f t="shared" si="1"/>
        <v>1440</v>
      </c>
      <c r="P206" s="761">
        <f t="shared" si="2"/>
        <v>12</v>
      </c>
      <c r="Q206" s="74"/>
      <c r="R206" s="28"/>
    </row>
    <row r="207" spans="1:18" ht="14.25" customHeight="1">
      <c r="A207" s="111">
        <v>482</v>
      </c>
      <c r="B207" s="122" t="s">
        <v>1882</v>
      </c>
      <c r="C207" s="128"/>
      <c r="D207" s="595"/>
      <c r="E207" s="128" t="s">
        <v>1883</v>
      </c>
      <c r="F207" s="589"/>
      <c r="G207" s="739">
        <v>6</v>
      </c>
      <c r="H207" s="196">
        <v>130</v>
      </c>
      <c r="I207" s="196">
        <v>10</v>
      </c>
      <c r="J207" s="196" t="s">
        <v>42</v>
      </c>
      <c r="K207" s="41"/>
      <c r="L207" s="42"/>
      <c r="M207" s="658"/>
      <c r="N207" s="659" t="str">
        <f t="shared" si="0"/>
        <v>packs</v>
      </c>
      <c r="O207" s="692">
        <f t="shared" si="1"/>
        <v>780</v>
      </c>
      <c r="P207" s="761">
        <f t="shared" si="2"/>
        <v>6</v>
      </c>
      <c r="Q207" s="74"/>
      <c r="R207" s="28"/>
    </row>
    <row r="208" spans="1:18" ht="14.25" customHeight="1">
      <c r="A208" s="111">
        <v>368</v>
      </c>
      <c r="B208" s="50" t="s">
        <v>1132</v>
      </c>
      <c r="C208" s="50"/>
      <c r="D208" s="50"/>
      <c r="E208" s="50" t="s">
        <v>2687</v>
      </c>
      <c r="F208" s="156"/>
      <c r="G208" s="776">
        <v>5.44</v>
      </c>
      <c r="H208" s="160">
        <v>150</v>
      </c>
      <c r="I208" s="121">
        <v>14</v>
      </c>
      <c r="J208" s="160" t="s">
        <v>37</v>
      </c>
      <c r="K208" s="41"/>
      <c r="L208" s="42"/>
      <c r="M208" s="658"/>
      <c r="N208" s="659" t="str">
        <f t="shared" si="0"/>
        <v>pieces</v>
      </c>
      <c r="O208" s="692">
        <f t="shared" si="1"/>
        <v>816.00000000000011</v>
      </c>
      <c r="P208" s="761">
        <f t="shared" si="2"/>
        <v>5.44</v>
      </c>
      <c r="Q208" s="74"/>
      <c r="R208" s="28"/>
    </row>
    <row r="209" spans="1:18" ht="14.25" customHeight="1">
      <c r="A209" s="111">
        <v>105</v>
      </c>
      <c r="B209" s="68" t="s">
        <v>278</v>
      </c>
      <c r="C209" s="52"/>
      <c r="D209" s="52"/>
      <c r="E209" s="52" t="s">
        <v>3289</v>
      </c>
      <c r="F209" s="156"/>
      <c r="G209" s="760">
        <v>6</v>
      </c>
      <c r="H209" s="562">
        <v>154</v>
      </c>
      <c r="I209" s="160">
        <v>10</v>
      </c>
      <c r="J209" s="160" t="s">
        <v>37</v>
      </c>
      <c r="K209" s="41" t="s">
        <v>26</v>
      </c>
      <c r="L209" s="42" t="str">
        <f>CONCATENATE(I209,J209)</f>
        <v>10pieces</v>
      </c>
      <c r="M209" s="658">
        <f>H209*I209</f>
        <v>1540</v>
      </c>
      <c r="N209" s="659" t="str">
        <f t="shared" si="0"/>
        <v>1540 pieces</v>
      </c>
      <c r="O209" s="692">
        <f t="shared" si="1"/>
        <v>924</v>
      </c>
      <c r="P209" s="761">
        <f t="shared" si="2"/>
        <v>6</v>
      </c>
      <c r="Q209" s="74">
        <f>G209-P209</f>
        <v>0</v>
      </c>
      <c r="R209" s="28"/>
    </row>
    <row r="210" spans="1:18" ht="14.25" customHeight="1">
      <c r="A210" s="111">
        <v>196</v>
      </c>
      <c r="B210" s="68" t="s">
        <v>1179</v>
      </c>
      <c r="C210" s="52"/>
      <c r="D210" s="52"/>
      <c r="E210" s="52" t="s">
        <v>3290</v>
      </c>
      <c r="F210" s="156"/>
      <c r="G210" s="760">
        <v>6.5</v>
      </c>
      <c r="H210" s="160">
        <v>180</v>
      </c>
      <c r="I210" s="160">
        <v>10</v>
      </c>
      <c r="J210" s="160" t="s">
        <v>37</v>
      </c>
      <c r="K210" s="41"/>
      <c r="L210" s="42"/>
      <c r="M210" s="658"/>
      <c r="N210" s="659" t="str">
        <f t="shared" si="0"/>
        <v>pieces</v>
      </c>
      <c r="O210" s="692">
        <f t="shared" si="1"/>
        <v>1170</v>
      </c>
      <c r="P210" s="761">
        <f t="shared" si="2"/>
        <v>6.5</v>
      </c>
      <c r="Q210" s="74"/>
      <c r="R210" s="28"/>
    </row>
    <row r="211" spans="1:18" ht="14.25" customHeight="1">
      <c r="A211" s="111">
        <v>459</v>
      </c>
      <c r="B211" s="122" t="s">
        <v>2601</v>
      </c>
      <c r="C211" s="122"/>
      <c r="D211" s="509"/>
      <c r="E211" s="122" t="s">
        <v>2603</v>
      </c>
      <c r="F211" s="589"/>
      <c r="G211" s="739">
        <v>10.09</v>
      </c>
      <c r="H211" s="775">
        <v>217</v>
      </c>
      <c r="I211" s="196">
        <v>15</v>
      </c>
      <c r="J211" s="196" t="s">
        <v>37</v>
      </c>
      <c r="K211" s="41"/>
      <c r="L211" s="42"/>
      <c r="M211" s="658"/>
      <c r="N211" s="659" t="str">
        <f t="shared" si="0"/>
        <v>pieces</v>
      </c>
      <c r="O211" s="692">
        <f t="shared" si="1"/>
        <v>2189.5299999999997</v>
      </c>
      <c r="P211" s="761">
        <f t="shared" si="2"/>
        <v>10.089999999999998</v>
      </c>
      <c r="Q211" s="74"/>
      <c r="R211" s="28"/>
    </row>
    <row r="212" spans="1:18" ht="14.25" customHeight="1">
      <c r="A212" s="111">
        <v>399</v>
      </c>
      <c r="B212" s="68" t="s">
        <v>1732</v>
      </c>
      <c r="C212" s="68"/>
      <c r="D212" s="68"/>
      <c r="E212" s="68" t="s">
        <v>2806</v>
      </c>
      <c r="F212" s="156"/>
      <c r="G212" s="760">
        <v>12.26</v>
      </c>
      <c r="H212" s="160">
        <f>220+35</f>
        <v>255</v>
      </c>
      <c r="I212" s="160">
        <v>10</v>
      </c>
      <c r="J212" s="160" t="s">
        <v>37</v>
      </c>
      <c r="K212" s="41"/>
      <c r="L212" s="42"/>
      <c r="M212" s="658"/>
      <c r="N212" s="659" t="str">
        <f t="shared" si="0"/>
        <v>pieces</v>
      </c>
      <c r="O212" s="692">
        <f t="shared" si="1"/>
        <v>3126.2999999999997</v>
      </c>
      <c r="P212" s="761">
        <f t="shared" si="2"/>
        <v>12.26</v>
      </c>
      <c r="Q212" s="74"/>
      <c r="R212" s="28"/>
    </row>
    <row r="213" spans="1:18" ht="14.25" customHeight="1">
      <c r="A213" s="111">
        <v>416</v>
      </c>
      <c r="B213" s="68" t="s">
        <v>2132</v>
      </c>
      <c r="C213" s="68"/>
      <c r="D213" s="68"/>
      <c r="E213" s="68" t="s">
        <v>3291</v>
      </c>
      <c r="F213" s="156"/>
      <c r="G213" s="760">
        <v>3.99</v>
      </c>
      <c r="H213" s="160">
        <f>264+15</f>
        <v>279</v>
      </c>
      <c r="I213" s="160">
        <v>72</v>
      </c>
      <c r="J213" s="160" t="s">
        <v>37</v>
      </c>
      <c r="K213" s="41"/>
      <c r="L213" s="42"/>
      <c r="M213" s="658"/>
      <c r="N213" s="659" t="str">
        <f t="shared" si="0"/>
        <v>pieces</v>
      </c>
      <c r="O213" s="692">
        <f t="shared" si="1"/>
        <v>1113.21</v>
      </c>
      <c r="P213" s="761">
        <f t="shared" si="2"/>
        <v>3.99</v>
      </c>
      <c r="Q213" s="74"/>
      <c r="R213" s="28"/>
    </row>
    <row r="214" spans="1:18" ht="14.25" customHeight="1">
      <c r="A214" s="111">
        <v>326</v>
      </c>
      <c r="B214" s="68" t="s">
        <v>220</v>
      </c>
      <c r="C214" s="52"/>
      <c r="D214" s="52"/>
      <c r="E214" s="52" t="s">
        <v>3292</v>
      </c>
      <c r="F214" s="156"/>
      <c r="G214" s="764">
        <v>11.1</v>
      </c>
      <c r="H214" s="160">
        <f>272+24</f>
        <v>296</v>
      </c>
      <c r="I214" s="160">
        <v>1</v>
      </c>
      <c r="J214" s="160" t="s">
        <v>37</v>
      </c>
      <c r="K214" s="41"/>
      <c r="L214" s="42"/>
      <c r="M214" s="658"/>
      <c r="N214" s="659" t="str">
        <f t="shared" si="0"/>
        <v>pieces</v>
      </c>
      <c r="O214" s="692">
        <f t="shared" si="1"/>
        <v>3285.6</v>
      </c>
      <c r="P214" s="761">
        <f t="shared" si="2"/>
        <v>11.1</v>
      </c>
      <c r="Q214" s="74"/>
      <c r="R214" s="28"/>
    </row>
    <row r="215" spans="1:18" ht="14.25" customHeight="1">
      <c r="A215" s="111">
        <v>396</v>
      </c>
      <c r="B215" s="68" t="s">
        <v>1725</v>
      </c>
      <c r="C215" s="68"/>
      <c r="D215" s="68"/>
      <c r="E215" s="68" t="s">
        <v>3293</v>
      </c>
      <c r="F215" s="156"/>
      <c r="G215" s="760">
        <v>8.6</v>
      </c>
      <c r="H215" s="160">
        <v>493</v>
      </c>
      <c r="I215" s="160">
        <v>30</v>
      </c>
      <c r="J215" s="160" t="s">
        <v>37</v>
      </c>
      <c r="K215" s="41"/>
      <c r="L215" s="42"/>
      <c r="M215" s="658"/>
      <c r="N215" s="659" t="str">
        <f t="shared" si="0"/>
        <v>pieces</v>
      </c>
      <c r="O215" s="692">
        <f t="shared" si="1"/>
        <v>4239.8</v>
      </c>
      <c r="P215" s="761">
        <f t="shared" si="2"/>
        <v>8.6</v>
      </c>
      <c r="Q215" s="74"/>
      <c r="R215" s="28"/>
    </row>
    <row r="216" spans="1:18" ht="14.25" customHeight="1">
      <c r="A216" s="111">
        <v>390</v>
      </c>
      <c r="B216" s="68" t="s">
        <v>1610</v>
      </c>
      <c r="C216" s="68"/>
      <c r="D216" s="68"/>
      <c r="E216" s="68" t="s">
        <v>2805</v>
      </c>
      <c r="F216" s="156"/>
      <c r="G216" s="760">
        <v>8.9</v>
      </c>
      <c r="H216" s="160">
        <v>576</v>
      </c>
      <c r="I216" s="160">
        <v>12</v>
      </c>
      <c r="J216" s="160" t="s">
        <v>37</v>
      </c>
      <c r="K216" s="41"/>
      <c r="L216" s="42"/>
      <c r="M216" s="658"/>
      <c r="N216" s="659" t="str">
        <f t="shared" si="0"/>
        <v>pieces</v>
      </c>
      <c r="O216" s="692">
        <f t="shared" si="1"/>
        <v>5126.4000000000005</v>
      </c>
      <c r="P216" s="761">
        <f t="shared" si="2"/>
        <v>8.9</v>
      </c>
      <c r="Q216" s="74"/>
      <c r="R216" s="28"/>
    </row>
    <row r="217" spans="1:18" ht="14.25" customHeight="1">
      <c r="A217" s="111">
        <v>144</v>
      </c>
      <c r="B217" s="52" t="s">
        <v>1480</v>
      </c>
      <c r="C217" s="68"/>
      <c r="D217" s="68"/>
      <c r="E217" s="68" t="s">
        <v>1487</v>
      </c>
      <c r="F217" s="156"/>
      <c r="G217" s="760">
        <v>4.92</v>
      </c>
      <c r="H217" s="198">
        <v>700</v>
      </c>
      <c r="I217" s="160">
        <v>8</v>
      </c>
      <c r="J217" s="160" t="s">
        <v>59</v>
      </c>
      <c r="K217" s="41" t="s">
        <v>26</v>
      </c>
      <c r="L217" s="42" t="str">
        <f>CONCATENATE(I217,J217)</f>
        <v>8grams</v>
      </c>
      <c r="M217" s="658">
        <f>H217*I217</f>
        <v>5600</v>
      </c>
      <c r="N217" s="659" t="str">
        <f t="shared" si="0"/>
        <v>5600 grams</v>
      </c>
      <c r="O217" s="692">
        <f t="shared" si="1"/>
        <v>3444</v>
      </c>
      <c r="P217" s="761">
        <f t="shared" si="2"/>
        <v>4.92</v>
      </c>
      <c r="Q217" s="74">
        <f>G217-P217</f>
        <v>0</v>
      </c>
      <c r="R217" s="28"/>
    </row>
    <row r="218" spans="1:18" ht="14.25" customHeight="1">
      <c r="A218" s="111">
        <v>395</v>
      </c>
      <c r="B218" s="345" t="s">
        <v>1716</v>
      </c>
      <c r="C218" s="345"/>
      <c r="D218" s="345"/>
      <c r="E218" s="345" t="s">
        <v>3294</v>
      </c>
      <c r="F218" s="156"/>
      <c r="G218" s="765">
        <v>7.65</v>
      </c>
      <c r="H218" s="160">
        <v>763</v>
      </c>
      <c r="I218" s="484">
        <v>20</v>
      </c>
      <c r="J218" s="160" t="s">
        <v>37</v>
      </c>
      <c r="K218" s="41"/>
      <c r="L218" s="42"/>
      <c r="M218" s="658"/>
      <c r="N218" s="659" t="str">
        <f t="shared" si="0"/>
        <v>pieces</v>
      </c>
      <c r="O218" s="692">
        <f t="shared" si="1"/>
        <v>5836.95</v>
      </c>
      <c r="P218" s="761">
        <f t="shared" si="2"/>
        <v>7.6499999999999995</v>
      </c>
      <c r="Q218" s="74"/>
      <c r="R218" s="28"/>
    </row>
    <row r="219" spans="1:18" ht="14.25" customHeight="1">
      <c r="A219" s="111">
        <v>181</v>
      </c>
      <c r="B219" s="116" t="s">
        <v>2354</v>
      </c>
      <c r="C219" s="50"/>
      <c r="D219" s="50"/>
      <c r="E219" s="50" t="s">
        <v>2355</v>
      </c>
      <c r="F219" s="156"/>
      <c r="G219" s="776">
        <v>1.65</v>
      </c>
      <c r="H219" s="562">
        <v>978</v>
      </c>
      <c r="I219" s="121">
        <v>5</v>
      </c>
      <c r="J219" s="121" t="s">
        <v>59</v>
      </c>
      <c r="K219" s="41"/>
      <c r="L219" s="42"/>
      <c r="M219" s="658"/>
      <c r="N219" s="659" t="str">
        <f t="shared" si="0"/>
        <v>grams</v>
      </c>
      <c r="O219" s="692">
        <f t="shared" si="1"/>
        <v>1613.6999999999998</v>
      </c>
      <c r="P219" s="761">
        <f t="shared" si="2"/>
        <v>1.65</v>
      </c>
      <c r="Q219" s="74"/>
      <c r="R219" s="28"/>
    </row>
    <row r="220" spans="1:18" ht="14.25" customHeight="1">
      <c r="A220" s="111">
        <v>498</v>
      </c>
      <c r="B220" s="52" t="s">
        <v>3991</v>
      </c>
      <c r="C220" s="68"/>
      <c r="D220" s="68"/>
      <c r="E220" s="68" t="s">
        <v>3882</v>
      </c>
      <c r="F220" s="156"/>
      <c r="G220" s="760">
        <v>25</v>
      </c>
      <c r="H220" s="160"/>
      <c r="I220" s="160">
        <v>1</v>
      </c>
      <c r="J220" s="160" t="s">
        <v>42</v>
      </c>
      <c r="K220" s="41" t="s">
        <v>26</v>
      </c>
      <c r="L220" s="42" t="str">
        <f t="shared" ref="L220:L222" si="60">CONCATENATE(I220,J220)</f>
        <v>1packs</v>
      </c>
      <c r="M220" s="658">
        <f t="shared" ref="M220:M222" si="61">H220*I220</f>
        <v>0</v>
      </c>
      <c r="N220" s="659" t="str">
        <f t="shared" si="0"/>
        <v>0 packs</v>
      </c>
      <c r="O220" s="692">
        <f t="shared" si="1"/>
        <v>0</v>
      </c>
      <c r="P220" s="761" t="e">
        <f t="shared" si="2"/>
        <v>#DIV/0!</v>
      </c>
      <c r="Q220" s="74" t="e">
        <f t="shared" ref="Q220:Q222" si="62">G220-P220</f>
        <v>#DIV/0!</v>
      </c>
      <c r="R220" s="28"/>
    </row>
    <row r="221" spans="1:18" ht="14.25" customHeight="1">
      <c r="A221" s="111">
        <v>500</v>
      </c>
      <c r="B221" s="52" t="s">
        <v>38</v>
      </c>
      <c r="C221" s="52"/>
      <c r="D221" s="52"/>
      <c r="E221" s="52" t="s">
        <v>3335</v>
      </c>
      <c r="F221" s="156"/>
      <c r="G221" s="760">
        <v>25</v>
      </c>
      <c r="H221" s="160"/>
      <c r="I221" s="160">
        <v>1</v>
      </c>
      <c r="J221" s="160" t="s">
        <v>42</v>
      </c>
      <c r="K221" s="41" t="s">
        <v>26</v>
      </c>
      <c r="L221" s="42" t="str">
        <f t="shared" si="60"/>
        <v>1packs</v>
      </c>
      <c r="M221" s="658">
        <f t="shared" si="61"/>
        <v>0</v>
      </c>
      <c r="N221" s="659" t="str">
        <f t="shared" si="0"/>
        <v>0 packs</v>
      </c>
      <c r="O221" s="692">
        <f t="shared" si="1"/>
        <v>0</v>
      </c>
      <c r="P221" s="761" t="e">
        <f t="shared" si="2"/>
        <v>#DIV/0!</v>
      </c>
      <c r="Q221" s="74" t="e">
        <f t="shared" si="62"/>
        <v>#DIV/0!</v>
      </c>
      <c r="R221" s="28"/>
    </row>
    <row r="222" spans="1:18" ht="14.25" customHeight="1">
      <c r="A222" s="111">
        <v>98</v>
      </c>
      <c r="B222" s="68" t="s">
        <v>4043</v>
      </c>
      <c r="C222" s="68"/>
      <c r="D222" s="68"/>
      <c r="E222" s="68" t="s">
        <v>4044</v>
      </c>
      <c r="F222" s="156"/>
      <c r="G222" s="760"/>
      <c r="H222" s="160"/>
      <c r="I222" s="160">
        <v>30</v>
      </c>
      <c r="J222" s="160" t="s">
        <v>37</v>
      </c>
      <c r="K222" s="41" t="s">
        <v>26</v>
      </c>
      <c r="L222" s="42" t="str">
        <f t="shared" si="60"/>
        <v>30pieces</v>
      </c>
      <c r="M222" s="658">
        <f t="shared" si="61"/>
        <v>0</v>
      </c>
      <c r="N222" s="659" t="str">
        <f t="shared" si="0"/>
        <v>0 pieces</v>
      </c>
      <c r="O222" s="692">
        <f t="shared" si="1"/>
        <v>0</v>
      </c>
      <c r="P222" s="761" t="e">
        <f t="shared" si="2"/>
        <v>#DIV/0!</v>
      </c>
      <c r="Q222" s="74" t="e">
        <f t="shared" si="62"/>
        <v>#DIV/0!</v>
      </c>
      <c r="R222" s="28"/>
    </row>
    <row r="223" spans="1:18" ht="14.25" customHeight="1">
      <c r="A223" s="111">
        <v>442</v>
      </c>
      <c r="B223" s="68" t="s">
        <v>46</v>
      </c>
      <c r="C223" s="68"/>
      <c r="D223" s="68"/>
      <c r="E223" s="68" t="s">
        <v>48</v>
      </c>
      <c r="F223" s="156"/>
      <c r="G223" s="760">
        <v>32.299999999999997</v>
      </c>
      <c r="H223" s="160"/>
      <c r="I223" s="160">
        <v>1</v>
      </c>
      <c r="J223" s="160" t="s">
        <v>37</v>
      </c>
      <c r="K223" s="41"/>
      <c r="L223" s="42"/>
      <c r="M223" s="658"/>
      <c r="N223" s="659" t="str">
        <f t="shared" si="0"/>
        <v>pieces</v>
      </c>
      <c r="O223" s="692">
        <f t="shared" si="1"/>
        <v>0</v>
      </c>
      <c r="P223" s="761" t="e">
        <f t="shared" si="2"/>
        <v>#DIV/0!</v>
      </c>
      <c r="Q223" s="74"/>
      <c r="R223" s="28"/>
    </row>
    <row r="224" spans="1:18" ht="14.25" customHeight="1">
      <c r="A224" s="111">
        <v>200</v>
      </c>
      <c r="B224" s="68" t="s">
        <v>4387</v>
      </c>
      <c r="C224" s="52"/>
      <c r="D224" s="52"/>
      <c r="E224" s="52" t="s">
        <v>1695</v>
      </c>
      <c r="F224" s="156"/>
      <c r="G224" s="760"/>
      <c r="H224" s="562"/>
      <c r="I224" s="160">
        <v>24</v>
      </c>
      <c r="J224" s="160" t="s">
        <v>37</v>
      </c>
      <c r="K224" s="41"/>
      <c r="L224" s="42"/>
      <c r="M224" s="658"/>
      <c r="N224" s="659" t="str">
        <f t="shared" si="0"/>
        <v>pieces</v>
      </c>
      <c r="O224" s="692">
        <f t="shared" si="1"/>
        <v>0</v>
      </c>
      <c r="P224" s="761" t="e">
        <f t="shared" si="2"/>
        <v>#DIV/0!</v>
      </c>
      <c r="Q224" s="74"/>
      <c r="R224" s="28"/>
    </row>
    <row r="225" spans="1:18" ht="14.25" customHeight="1">
      <c r="A225" s="111">
        <v>15</v>
      </c>
      <c r="B225" s="52" t="s">
        <v>56</v>
      </c>
      <c r="C225" s="52"/>
      <c r="D225" s="52"/>
      <c r="E225" s="52" t="s">
        <v>3647</v>
      </c>
      <c r="F225" s="155"/>
      <c r="G225" s="760"/>
      <c r="H225" s="160"/>
      <c r="I225" s="160">
        <v>500</v>
      </c>
      <c r="J225" s="160" t="s">
        <v>59</v>
      </c>
      <c r="K225" s="41" t="s">
        <v>26</v>
      </c>
      <c r="L225" s="42" t="str">
        <f>CONCATENATE(I225,J225)</f>
        <v>500grams</v>
      </c>
      <c r="M225" s="658">
        <f>H225*I225</f>
        <v>0</v>
      </c>
      <c r="N225" s="659" t="str">
        <f t="shared" si="0"/>
        <v>0 grams</v>
      </c>
      <c r="O225" s="692">
        <f t="shared" si="1"/>
        <v>0</v>
      </c>
      <c r="P225" s="761" t="e">
        <f t="shared" si="2"/>
        <v>#DIV/0!</v>
      </c>
      <c r="Q225" s="29" t="e">
        <f>G225-P225</f>
        <v>#DIV/0!</v>
      </c>
      <c r="R225" s="28"/>
    </row>
    <row r="226" spans="1:18" ht="14.25" customHeight="1">
      <c r="A226" s="111">
        <v>302</v>
      </c>
      <c r="B226" s="52" t="s">
        <v>62</v>
      </c>
      <c r="C226" s="68"/>
      <c r="D226" s="68"/>
      <c r="E226" s="68"/>
      <c r="F226" s="156"/>
      <c r="G226" s="760">
        <v>55</v>
      </c>
      <c r="H226" s="160"/>
      <c r="I226" s="160">
        <v>1000</v>
      </c>
      <c r="J226" s="198" t="s">
        <v>59</v>
      </c>
      <c r="K226" s="41"/>
      <c r="L226" s="42"/>
      <c r="M226" s="658"/>
      <c r="N226" s="659" t="str">
        <f t="shared" si="0"/>
        <v>grams</v>
      </c>
      <c r="O226" s="692">
        <f t="shared" si="1"/>
        <v>0</v>
      </c>
      <c r="P226" s="761" t="e">
        <f t="shared" si="2"/>
        <v>#DIV/0!</v>
      </c>
      <c r="Q226" s="74"/>
      <c r="R226" s="28"/>
    </row>
    <row r="227" spans="1:18" ht="14.25" customHeight="1">
      <c r="A227" s="111">
        <v>318</v>
      </c>
      <c r="B227" s="68" t="s">
        <v>63</v>
      </c>
      <c r="C227" s="68"/>
      <c r="D227" s="68"/>
      <c r="E227" s="68" t="s">
        <v>4388</v>
      </c>
      <c r="F227" s="156"/>
      <c r="G227" s="763"/>
      <c r="H227" s="160"/>
      <c r="I227" s="160">
        <v>680</v>
      </c>
      <c r="J227" s="160" t="s">
        <v>59</v>
      </c>
      <c r="K227" s="41"/>
      <c r="L227" s="42"/>
      <c r="M227" s="658"/>
      <c r="N227" s="659" t="str">
        <f t="shared" si="0"/>
        <v>grams</v>
      </c>
      <c r="O227" s="692">
        <f t="shared" si="1"/>
        <v>0</v>
      </c>
      <c r="P227" s="761" t="e">
        <f t="shared" si="2"/>
        <v>#DIV/0!</v>
      </c>
      <c r="Q227" s="74"/>
      <c r="R227" s="28"/>
    </row>
    <row r="228" spans="1:18" ht="14.25" customHeight="1">
      <c r="A228" s="111">
        <v>319</v>
      </c>
      <c r="B228" s="68" t="s">
        <v>63</v>
      </c>
      <c r="C228" s="68"/>
      <c r="D228" s="68"/>
      <c r="E228" s="68" t="s">
        <v>4389</v>
      </c>
      <c r="F228" s="156"/>
      <c r="G228" s="760"/>
      <c r="H228" s="160"/>
      <c r="I228" s="160">
        <v>1</v>
      </c>
      <c r="J228" s="160" t="s">
        <v>37</v>
      </c>
      <c r="K228" s="41"/>
      <c r="L228" s="42"/>
      <c r="M228" s="658"/>
      <c r="N228" s="659" t="str">
        <f t="shared" si="0"/>
        <v>pieces</v>
      </c>
      <c r="O228" s="692">
        <f t="shared" si="1"/>
        <v>0</v>
      </c>
      <c r="P228" s="761" t="e">
        <f t="shared" si="2"/>
        <v>#DIV/0!</v>
      </c>
      <c r="Q228" s="74"/>
      <c r="R228" s="28"/>
    </row>
    <row r="229" spans="1:18" ht="14.25" customHeight="1">
      <c r="A229" s="111">
        <v>1</v>
      </c>
      <c r="B229" s="68" t="s">
        <v>2675</v>
      </c>
      <c r="C229" s="68"/>
      <c r="D229" s="68"/>
      <c r="E229" s="68" t="s">
        <v>4390</v>
      </c>
      <c r="F229" s="155"/>
      <c r="G229" s="760"/>
      <c r="H229" s="160"/>
      <c r="I229" s="160">
        <v>250</v>
      </c>
      <c r="J229" s="769" t="s">
        <v>59</v>
      </c>
      <c r="K229" s="41" t="s">
        <v>26</v>
      </c>
      <c r="L229" s="42" t="str">
        <f t="shared" ref="L229:L246" si="63">CONCATENATE(I229,J229)</f>
        <v>250grams</v>
      </c>
      <c r="M229" s="658">
        <f t="shared" ref="M229:M246" si="64">H229*I229</f>
        <v>0</v>
      </c>
      <c r="N229" s="659" t="str">
        <f t="shared" si="0"/>
        <v>0 grams</v>
      </c>
      <c r="O229" s="692">
        <f t="shared" si="1"/>
        <v>0</v>
      </c>
      <c r="P229" s="761" t="e">
        <f t="shared" si="2"/>
        <v>#DIV/0!</v>
      </c>
      <c r="Q229" s="29" t="e">
        <f t="shared" ref="Q229:Q246" si="65">G229-P229</f>
        <v>#DIV/0!</v>
      </c>
      <c r="R229" s="11"/>
    </row>
    <row r="230" spans="1:18" ht="14.25" customHeight="1">
      <c r="A230" s="111">
        <v>3</v>
      </c>
      <c r="B230" s="68" t="s">
        <v>72</v>
      </c>
      <c r="C230" s="68"/>
      <c r="D230" s="68"/>
      <c r="E230" s="68" t="s">
        <v>4391</v>
      </c>
      <c r="F230" s="155"/>
      <c r="G230" s="760"/>
      <c r="H230" s="160"/>
      <c r="I230" s="160">
        <v>250</v>
      </c>
      <c r="J230" s="160" t="s">
        <v>4392</v>
      </c>
      <c r="K230" s="41" t="s">
        <v>26</v>
      </c>
      <c r="L230" s="42" t="str">
        <f t="shared" si="63"/>
        <v>250mL</v>
      </c>
      <c r="M230" s="658">
        <f t="shared" si="64"/>
        <v>0</v>
      </c>
      <c r="N230" s="659" t="str">
        <f t="shared" si="0"/>
        <v>0 mL</v>
      </c>
      <c r="O230" s="692">
        <f t="shared" si="1"/>
        <v>0</v>
      </c>
      <c r="P230" s="761" t="e">
        <f t="shared" si="2"/>
        <v>#DIV/0!</v>
      </c>
      <c r="Q230" s="109" t="e">
        <f t="shared" si="65"/>
        <v>#DIV/0!</v>
      </c>
      <c r="R230" s="11"/>
    </row>
    <row r="231" spans="1:18" ht="14.25" customHeight="1">
      <c r="A231" s="111">
        <v>4</v>
      </c>
      <c r="B231" s="68" t="s">
        <v>72</v>
      </c>
      <c r="C231" s="68"/>
      <c r="D231" s="68"/>
      <c r="E231" s="68" t="s">
        <v>2751</v>
      </c>
      <c r="F231" s="155"/>
      <c r="G231" s="760"/>
      <c r="H231" s="160"/>
      <c r="I231" s="160">
        <v>250</v>
      </c>
      <c r="J231" s="769" t="s">
        <v>4392</v>
      </c>
      <c r="K231" s="41" t="s">
        <v>26</v>
      </c>
      <c r="L231" s="42" t="str">
        <f t="shared" si="63"/>
        <v>250mL</v>
      </c>
      <c r="M231" s="658">
        <f t="shared" si="64"/>
        <v>0</v>
      </c>
      <c r="N231" s="659" t="str">
        <f t="shared" si="0"/>
        <v>0 mL</v>
      </c>
      <c r="O231" s="692">
        <f t="shared" si="1"/>
        <v>0</v>
      </c>
      <c r="P231" s="761" t="e">
        <f t="shared" si="2"/>
        <v>#DIV/0!</v>
      </c>
      <c r="Q231" s="29" t="e">
        <f t="shared" si="65"/>
        <v>#DIV/0!</v>
      </c>
      <c r="R231" s="28"/>
    </row>
    <row r="232" spans="1:18" ht="14.25" customHeight="1">
      <c r="A232" s="111">
        <v>5</v>
      </c>
      <c r="B232" s="68" t="s">
        <v>72</v>
      </c>
      <c r="C232" s="68"/>
      <c r="D232" s="68"/>
      <c r="E232" s="68" t="s">
        <v>4393</v>
      </c>
      <c r="F232" s="155"/>
      <c r="G232" s="760"/>
      <c r="H232" s="160"/>
      <c r="I232" s="160">
        <v>250</v>
      </c>
      <c r="J232" s="160" t="s">
        <v>29</v>
      </c>
      <c r="K232" s="41" t="s">
        <v>26</v>
      </c>
      <c r="L232" s="42" t="str">
        <f t="shared" si="63"/>
        <v>250ml</v>
      </c>
      <c r="M232" s="658">
        <f t="shared" si="64"/>
        <v>0</v>
      </c>
      <c r="N232" s="659" t="str">
        <f t="shared" si="0"/>
        <v>0 ml</v>
      </c>
      <c r="O232" s="692">
        <f t="shared" si="1"/>
        <v>0</v>
      </c>
      <c r="P232" s="761" t="e">
        <f t="shared" si="2"/>
        <v>#DIV/0!</v>
      </c>
      <c r="Q232" s="29" t="e">
        <f t="shared" si="65"/>
        <v>#DIV/0!</v>
      </c>
      <c r="R232" s="28"/>
    </row>
    <row r="233" spans="1:18" ht="14.25" customHeight="1">
      <c r="A233" s="111">
        <v>6</v>
      </c>
      <c r="B233" s="68" t="s">
        <v>72</v>
      </c>
      <c r="C233" s="68"/>
      <c r="D233" s="68"/>
      <c r="E233" s="68" t="s">
        <v>4394</v>
      </c>
      <c r="F233" s="155"/>
      <c r="G233" s="760"/>
      <c r="H233" s="160"/>
      <c r="I233" s="160">
        <v>250</v>
      </c>
      <c r="J233" s="160" t="s">
        <v>29</v>
      </c>
      <c r="K233" s="41" t="s">
        <v>26</v>
      </c>
      <c r="L233" s="42" t="str">
        <f t="shared" si="63"/>
        <v>250ml</v>
      </c>
      <c r="M233" s="658">
        <f t="shared" si="64"/>
        <v>0</v>
      </c>
      <c r="N233" s="659" t="str">
        <f t="shared" si="0"/>
        <v>0 ml</v>
      </c>
      <c r="O233" s="692">
        <f t="shared" si="1"/>
        <v>0</v>
      </c>
      <c r="P233" s="761" t="e">
        <f t="shared" si="2"/>
        <v>#DIV/0!</v>
      </c>
      <c r="Q233" s="29" t="e">
        <f t="shared" si="65"/>
        <v>#DIV/0!</v>
      </c>
      <c r="R233" s="28"/>
    </row>
    <row r="234" spans="1:18" ht="14.25" customHeight="1">
      <c r="A234" s="111">
        <v>16</v>
      </c>
      <c r="B234" s="52" t="s">
        <v>83</v>
      </c>
      <c r="C234" s="52"/>
      <c r="D234" s="52"/>
      <c r="E234" s="52" t="s">
        <v>2701</v>
      </c>
      <c r="F234" s="155"/>
      <c r="G234" s="760"/>
      <c r="H234" s="160"/>
      <c r="I234" s="160">
        <v>1</v>
      </c>
      <c r="J234" s="160" t="s">
        <v>2705</v>
      </c>
      <c r="K234" s="41" t="s">
        <v>26</v>
      </c>
      <c r="L234" s="42" t="str">
        <f t="shared" si="63"/>
        <v>1gallon</v>
      </c>
      <c r="M234" s="658">
        <f t="shared" si="64"/>
        <v>0</v>
      </c>
      <c r="N234" s="659" t="str">
        <f t="shared" si="0"/>
        <v>0 gallon</v>
      </c>
      <c r="O234" s="692">
        <f t="shared" si="1"/>
        <v>0</v>
      </c>
      <c r="P234" s="761" t="e">
        <f t="shared" si="2"/>
        <v>#DIV/0!</v>
      </c>
      <c r="Q234" s="29" t="e">
        <f t="shared" si="65"/>
        <v>#DIV/0!</v>
      </c>
      <c r="R234" s="28"/>
    </row>
    <row r="235" spans="1:18" ht="14.25" customHeight="1">
      <c r="A235" s="111">
        <v>7</v>
      </c>
      <c r="B235" s="52" t="s">
        <v>90</v>
      </c>
      <c r="C235" s="52"/>
      <c r="D235" s="52"/>
      <c r="E235" s="52" t="s">
        <v>4395</v>
      </c>
      <c r="F235" s="155"/>
      <c r="G235" s="760"/>
      <c r="H235" s="160"/>
      <c r="I235" s="160">
        <v>25</v>
      </c>
      <c r="J235" s="160" t="s">
        <v>59</v>
      </c>
      <c r="K235" s="41" t="s">
        <v>26</v>
      </c>
      <c r="L235" s="42" t="str">
        <f t="shared" si="63"/>
        <v>25grams</v>
      </c>
      <c r="M235" s="658">
        <f t="shared" si="64"/>
        <v>0</v>
      </c>
      <c r="N235" s="659" t="str">
        <f t="shared" si="0"/>
        <v>0 grams</v>
      </c>
      <c r="O235" s="692">
        <f t="shared" si="1"/>
        <v>0</v>
      </c>
      <c r="P235" s="761" t="e">
        <f t="shared" si="2"/>
        <v>#DIV/0!</v>
      </c>
      <c r="Q235" s="29" t="e">
        <f t="shared" si="65"/>
        <v>#DIV/0!</v>
      </c>
      <c r="R235" s="28"/>
    </row>
    <row r="236" spans="1:18" ht="14.25" customHeight="1">
      <c r="A236" s="111">
        <v>9</v>
      </c>
      <c r="B236" s="52" t="s">
        <v>90</v>
      </c>
      <c r="C236" s="52"/>
      <c r="D236" s="52"/>
      <c r="E236" s="52" t="s">
        <v>4396</v>
      </c>
      <c r="F236" s="155"/>
      <c r="G236" s="760"/>
      <c r="H236" s="160"/>
      <c r="I236" s="160">
        <v>1000</v>
      </c>
      <c r="J236" s="160" t="s">
        <v>59</v>
      </c>
      <c r="K236" s="41" t="s">
        <v>26</v>
      </c>
      <c r="L236" s="42" t="str">
        <f t="shared" si="63"/>
        <v>1000grams</v>
      </c>
      <c r="M236" s="658">
        <f t="shared" si="64"/>
        <v>0</v>
      </c>
      <c r="N236" s="659" t="str">
        <f t="shared" si="0"/>
        <v>0 grams</v>
      </c>
      <c r="O236" s="692">
        <f t="shared" si="1"/>
        <v>0</v>
      </c>
      <c r="P236" s="761" t="e">
        <f t="shared" si="2"/>
        <v>#DIV/0!</v>
      </c>
      <c r="Q236" s="74" t="e">
        <f t="shared" si="65"/>
        <v>#DIV/0!</v>
      </c>
      <c r="R236" s="46"/>
    </row>
    <row r="237" spans="1:18" ht="14.25" customHeight="1">
      <c r="A237" s="111">
        <v>10</v>
      </c>
      <c r="B237" s="52" t="s">
        <v>90</v>
      </c>
      <c r="C237" s="52"/>
      <c r="D237" s="52"/>
      <c r="E237" s="52" t="s">
        <v>2775</v>
      </c>
      <c r="F237" s="155"/>
      <c r="G237" s="764"/>
      <c r="H237" s="160"/>
      <c r="I237" s="160">
        <v>500</v>
      </c>
      <c r="J237" s="160" t="s">
        <v>59</v>
      </c>
      <c r="K237" s="41" t="s">
        <v>26</v>
      </c>
      <c r="L237" s="42" t="str">
        <f t="shared" si="63"/>
        <v>500grams</v>
      </c>
      <c r="M237" s="658">
        <f t="shared" si="64"/>
        <v>0</v>
      </c>
      <c r="N237" s="659" t="str">
        <f t="shared" si="0"/>
        <v>0 grams</v>
      </c>
      <c r="O237" s="692">
        <f t="shared" si="1"/>
        <v>0</v>
      </c>
      <c r="P237" s="761" t="e">
        <f t="shared" si="2"/>
        <v>#DIV/0!</v>
      </c>
      <c r="Q237" s="29" t="e">
        <f t="shared" si="65"/>
        <v>#DIV/0!</v>
      </c>
      <c r="R237" s="28"/>
    </row>
    <row r="238" spans="1:18" ht="14.25" customHeight="1">
      <c r="A238" s="111">
        <v>11</v>
      </c>
      <c r="B238" s="52" t="s">
        <v>90</v>
      </c>
      <c r="C238" s="52"/>
      <c r="D238" s="52"/>
      <c r="E238" s="52" t="s">
        <v>95</v>
      </c>
      <c r="F238" s="155"/>
      <c r="G238" s="764">
        <v>1020.75</v>
      </c>
      <c r="H238" s="160"/>
      <c r="I238" s="160">
        <f>24*400</f>
        <v>9600</v>
      </c>
      <c r="J238" s="160" t="s">
        <v>59</v>
      </c>
      <c r="K238" s="41" t="s">
        <v>26</v>
      </c>
      <c r="L238" s="42" t="str">
        <f t="shared" si="63"/>
        <v>9600grams</v>
      </c>
      <c r="M238" s="658">
        <f t="shared" si="64"/>
        <v>0</v>
      </c>
      <c r="N238" s="659" t="str">
        <f t="shared" si="0"/>
        <v>0 grams</v>
      </c>
      <c r="O238" s="692">
        <f t="shared" si="1"/>
        <v>0</v>
      </c>
      <c r="P238" s="761" t="e">
        <f t="shared" si="2"/>
        <v>#DIV/0!</v>
      </c>
      <c r="Q238" s="29" t="e">
        <f t="shared" si="65"/>
        <v>#DIV/0!</v>
      </c>
      <c r="R238" s="28"/>
    </row>
    <row r="239" spans="1:18" ht="14.25" customHeight="1">
      <c r="A239" s="111">
        <v>12</v>
      </c>
      <c r="B239" s="52" t="s">
        <v>90</v>
      </c>
      <c r="C239" s="52"/>
      <c r="D239" s="52"/>
      <c r="E239" s="52" t="s">
        <v>4397</v>
      </c>
      <c r="F239" s="155"/>
      <c r="G239" s="764"/>
      <c r="H239" s="160"/>
      <c r="I239" s="160">
        <v>200</v>
      </c>
      <c r="J239" s="160" t="s">
        <v>59</v>
      </c>
      <c r="K239" s="41" t="s">
        <v>26</v>
      </c>
      <c r="L239" s="42" t="str">
        <f t="shared" si="63"/>
        <v>200grams</v>
      </c>
      <c r="M239" s="658">
        <f t="shared" si="64"/>
        <v>0</v>
      </c>
      <c r="N239" s="659" t="str">
        <f t="shared" si="0"/>
        <v>0 grams</v>
      </c>
      <c r="O239" s="692">
        <f t="shared" si="1"/>
        <v>0</v>
      </c>
      <c r="P239" s="761" t="e">
        <f t="shared" si="2"/>
        <v>#DIV/0!</v>
      </c>
      <c r="Q239" s="29" t="e">
        <f t="shared" si="65"/>
        <v>#DIV/0!</v>
      </c>
      <c r="R239" s="46"/>
    </row>
    <row r="240" spans="1:18" ht="14.25" customHeight="1">
      <c r="A240" s="111">
        <v>13</v>
      </c>
      <c r="B240" s="52" t="s">
        <v>90</v>
      </c>
      <c r="C240" s="52"/>
      <c r="D240" s="52"/>
      <c r="E240" s="52" t="s">
        <v>4398</v>
      </c>
      <c r="F240" s="155"/>
      <c r="G240" s="764"/>
      <c r="H240" s="160"/>
      <c r="I240" s="160">
        <v>25</v>
      </c>
      <c r="J240" s="160" t="s">
        <v>59</v>
      </c>
      <c r="K240" s="41" t="s">
        <v>26</v>
      </c>
      <c r="L240" s="42" t="str">
        <f t="shared" si="63"/>
        <v>25grams</v>
      </c>
      <c r="M240" s="658">
        <f t="shared" si="64"/>
        <v>0</v>
      </c>
      <c r="N240" s="659" t="str">
        <f t="shared" si="0"/>
        <v>0 grams</v>
      </c>
      <c r="O240" s="692">
        <f t="shared" si="1"/>
        <v>0</v>
      </c>
      <c r="P240" s="761" t="e">
        <f t="shared" si="2"/>
        <v>#DIV/0!</v>
      </c>
      <c r="Q240" s="74" t="e">
        <f t="shared" si="65"/>
        <v>#DIV/0!</v>
      </c>
      <c r="R240" s="46"/>
    </row>
    <row r="241" spans="1:18" ht="14.25" customHeight="1">
      <c r="A241" s="111">
        <v>14</v>
      </c>
      <c r="B241" s="339" t="s">
        <v>90</v>
      </c>
      <c r="C241" s="339"/>
      <c r="D241" s="339"/>
      <c r="E241" s="339" t="s">
        <v>4399</v>
      </c>
      <c r="F241" s="155"/>
      <c r="G241" s="388"/>
      <c r="H241" s="160"/>
      <c r="I241" s="411">
        <v>200</v>
      </c>
      <c r="J241" s="411" t="s">
        <v>59</v>
      </c>
      <c r="K241" s="41" t="s">
        <v>26</v>
      </c>
      <c r="L241" s="42" t="str">
        <f t="shared" si="63"/>
        <v>200grams</v>
      </c>
      <c r="M241" s="658">
        <f t="shared" si="64"/>
        <v>0</v>
      </c>
      <c r="N241" s="659" t="str">
        <f t="shared" si="0"/>
        <v>0 grams</v>
      </c>
      <c r="O241" s="692">
        <f t="shared" si="1"/>
        <v>0</v>
      </c>
      <c r="P241" s="761" t="e">
        <f t="shared" si="2"/>
        <v>#DIV/0!</v>
      </c>
      <c r="Q241" s="29" t="e">
        <f t="shared" si="65"/>
        <v>#DIV/0!</v>
      </c>
      <c r="R241" s="28"/>
    </row>
    <row r="242" spans="1:18" ht="14.25" customHeight="1">
      <c r="A242" s="111">
        <v>15</v>
      </c>
      <c r="B242" s="52" t="s">
        <v>90</v>
      </c>
      <c r="C242" s="52"/>
      <c r="D242" s="52"/>
      <c r="E242" s="52" t="s">
        <v>4400</v>
      </c>
      <c r="F242" s="155"/>
      <c r="G242" s="764"/>
      <c r="H242" s="160"/>
      <c r="I242" s="762">
        <v>800</v>
      </c>
      <c r="J242" s="160" t="s">
        <v>3296</v>
      </c>
      <c r="K242" s="41" t="s">
        <v>26</v>
      </c>
      <c r="L242" s="42" t="str">
        <f t="shared" si="63"/>
        <v>800 grams</v>
      </c>
      <c r="M242" s="658">
        <f t="shared" si="64"/>
        <v>0</v>
      </c>
      <c r="N242" s="659" t="str">
        <f t="shared" si="0"/>
        <v>0  grams</v>
      </c>
      <c r="O242" s="692">
        <f t="shared" si="1"/>
        <v>0</v>
      </c>
      <c r="P242" s="761" t="e">
        <f t="shared" si="2"/>
        <v>#DIV/0!</v>
      </c>
      <c r="Q242" s="29" t="e">
        <f t="shared" si="65"/>
        <v>#DIV/0!</v>
      </c>
      <c r="R242" s="28"/>
    </row>
    <row r="243" spans="1:18" ht="14.25" customHeight="1">
      <c r="A243" s="111">
        <v>16</v>
      </c>
      <c r="B243" s="52" t="s">
        <v>90</v>
      </c>
      <c r="C243" s="52"/>
      <c r="D243" s="52"/>
      <c r="E243" s="52" t="s">
        <v>4401</v>
      </c>
      <c r="F243" s="155"/>
      <c r="G243" s="764"/>
      <c r="H243" s="160"/>
      <c r="I243" s="762">
        <v>1000</v>
      </c>
      <c r="J243" s="160" t="s">
        <v>3296</v>
      </c>
      <c r="K243" s="41" t="s">
        <v>26</v>
      </c>
      <c r="L243" s="42" t="str">
        <f t="shared" si="63"/>
        <v>1000 grams</v>
      </c>
      <c r="M243" s="658">
        <f t="shared" si="64"/>
        <v>0</v>
      </c>
      <c r="N243" s="659" t="str">
        <f t="shared" si="0"/>
        <v>0  grams</v>
      </c>
      <c r="O243" s="692">
        <f t="shared" si="1"/>
        <v>0</v>
      </c>
      <c r="P243" s="761" t="e">
        <f t="shared" si="2"/>
        <v>#DIV/0!</v>
      </c>
      <c r="Q243" s="29" t="e">
        <f t="shared" si="65"/>
        <v>#DIV/0!</v>
      </c>
      <c r="R243" s="28"/>
    </row>
    <row r="244" spans="1:18" ht="14.25" customHeight="1">
      <c r="A244" s="111">
        <v>17</v>
      </c>
      <c r="B244" s="116" t="s">
        <v>90</v>
      </c>
      <c r="C244" s="116"/>
      <c r="D244" s="116"/>
      <c r="E244" s="116" t="s">
        <v>2676</v>
      </c>
      <c r="F244" s="155"/>
      <c r="G244" s="776">
        <v>48</v>
      </c>
      <c r="H244" s="160"/>
      <c r="I244" s="121">
        <v>1000</v>
      </c>
      <c r="J244" s="121" t="s">
        <v>59</v>
      </c>
      <c r="K244" s="41" t="s">
        <v>26</v>
      </c>
      <c r="L244" s="42" t="str">
        <f t="shared" si="63"/>
        <v>1000grams</v>
      </c>
      <c r="M244" s="658">
        <f t="shared" si="64"/>
        <v>0</v>
      </c>
      <c r="N244" s="659" t="str">
        <f t="shared" si="0"/>
        <v>0 grams</v>
      </c>
      <c r="O244" s="692">
        <f t="shared" si="1"/>
        <v>0</v>
      </c>
      <c r="P244" s="761" t="e">
        <f t="shared" si="2"/>
        <v>#DIV/0!</v>
      </c>
      <c r="Q244" s="29" t="e">
        <f t="shared" si="65"/>
        <v>#DIV/0!</v>
      </c>
      <c r="R244" s="28"/>
    </row>
    <row r="245" spans="1:18" ht="14.25" customHeight="1">
      <c r="A245" s="111">
        <v>18</v>
      </c>
      <c r="B245" s="116" t="s">
        <v>108</v>
      </c>
      <c r="C245" s="116"/>
      <c r="D245" s="116"/>
      <c r="E245" s="116" t="s">
        <v>2678</v>
      </c>
      <c r="F245" s="155"/>
      <c r="G245" s="776">
        <v>48</v>
      </c>
      <c r="H245" s="160"/>
      <c r="I245" s="121">
        <v>1000</v>
      </c>
      <c r="J245" s="121" t="s">
        <v>59</v>
      </c>
      <c r="K245" s="41" t="s">
        <v>26</v>
      </c>
      <c r="L245" s="42" t="str">
        <f t="shared" si="63"/>
        <v>1000grams</v>
      </c>
      <c r="M245" s="658">
        <f t="shared" si="64"/>
        <v>0</v>
      </c>
      <c r="N245" s="659" t="str">
        <f t="shared" si="0"/>
        <v>0 grams</v>
      </c>
      <c r="O245" s="692">
        <f t="shared" si="1"/>
        <v>0</v>
      </c>
      <c r="P245" s="761" t="e">
        <f t="shared" si="2"/>
        <v>#DIV/0!</v>
      </c>
      <c r="Q245" s="29" t="e">
        <f t="shared" si="65"/>
        <v>#DIV/0!</v>
      </c>
      <c r="R245" s="28"/>
    </row>
    <row r="246" spans="1:18" ht="14.25" customHeight="1">
      <c r="A246" s="111">
        <v>19</v>
      </c>
      <c r="B246" s="52" t="s">
        <v>109</v>
      </c>
      <c r="C246" s="52"/>
      <c r="D246" s="52"/>
      <c r="E246" s="52" t="s">
        <v>111</v>
      </c>
      <c r="F246" s="155"/>
      <c r="G246" s="764"/>
      <c r="H246" s="160"/>
      <c r="I246" s="198">
        <v>20</v>
      </c>
      <c r="J246" s="198" t="s">
        <v>29</v>
      </c>
      <c r="K246" s="41" t="s">
        <v>26</v>
      </c>
      <c r="L246" s="42" t="str">
        <f t="shared" si="63"/>
        <v>20ml</v>
      </c>
      <c r="M246" s="658">
        <f t="shared" si="64"/>
        <v>0</v>
      </c>
      <c r="N246" s="659" t="str">
        <f t="shared" si="0"/>
        <v>0 ml</v>
      </c>
      <c r="O246" s="692">
        <f t="shared" si="1"/>
        <v>0</v>
      </c>
      <c r="P246" s="761" t="e">
        <f t="shared" si="2"/>
        <v>#DIV/0!</v>
      </c>
      <c r="Q246" s="29" t="e">
        <f t="shared" si="65"/>
        <v>#DIV/0!</v>
      </c>
      <c r="R246" s="28"/>
    </row>
    <row r="247" spans="1:18" ht="14.25" customHeight="1">
      <c r="A247" s="111">
        <v>357</v>
      </c>
      <c r="B247" s="52" t="s">
        <v>4317</v>
      </c>
      <c r="C247" s="68"/>
      <c r="D247" s="68"/>
      <c r="E247" s="68" t="s">
        <v>121</v>
      </c>
      <c r="F247" s="156"/>
      <c r="G247" s="760"/>
      <c r="H247" s="160"/>
      <c r="I247" s="160">
        <v>1000</v>
      </c>
      <c r="J247" s="160" t="s">
        <v>59</v>
      </c>
      <c r="K247" s="41"/>
      <c r="L247" s="42"/>
      <c r="M247" s="658"/>
      <c r="N247" s="659" t="str">
        <f t="shared" si="0"/>
        <v>grams</v>
      </c>
      <c r="O247" s="692">
        <f t="shared" si="1"/>
        <v>0</v>
      </c>
      <c r="P247" s="761" t="e">
        <f t="shared" si="2"/>
        <v>#DIV/0!</v>
      </c>
      <c r="Q247" s="74"/>
      <c r="R247" s="28"/>
    </row>
    <row r="248" spans="1:18" ht="14.25" customHeight="1">
      <c r="A248" s="111">
        <v>303</v>
      </c>
      <c r="B248" s="52" t="s">
        <v>113</v>
      </c>
      <c r="C248" s="197"/>
      <c r="D248" s="197"/>
      <c r="E248" s="197" t="s">
        <v>2707</v>
      </c>
      <c r="F248" s="156"/>
      <c r="G248" s="760"/>
      <c r="H248" s="160"/>
      <c r="I248" s="160">
        <v>1000</v>
      </c>
      <c r="J248" s="198" t="s">
        <v>59</v>
      </c>
      <c r="K248" s="41"/>
      <c r="L248" s="42"/>
      <c r="M248" s="658"/>
      <c r="N248" s="659" t="str">
        <f t="shared" si="0"/>
        <v>grams</v>
      </c>
      <c r="O248" s="692">
        <f t="shared" si="1"/>
        <v>0</v>
      </c>
      <c r="P248" s="761" t="e">
        <f t="shared" si="2"/>
        <v>#DIV/0!</v>
      </c>
      <c r="Q248" s="74"/>
      <c r="R248" s="28"/>
    </row>
    <row r="249" spans="1:18" ht="14.25" customHeight="1">
      <c r="A249" s="111">
        <v>2</v>
      </c>
      <c r="B249" s="68" t="s">
        <v>115</v>
      </c>
      <c r="C249" s="68"/>
      <c r="D249" s="68"/>
      <c r="E249" s="68" t="s">
        <v>3992</v>
      </c>
      <c r="F249" s="155"/>
      <c r="G249" s="760"/>
      <c r="H249" s="160"/>
      <c r="I249" s="160">
        <v>1</v>
      </c>
      <c r="J249" s="160" t="s">
        <v>37</v>
      </c>
      <c r="K249" s="41" t="s">
        <v>26</v>
      </c>
      <c r="L249" s="42" t="str">
        <f t="shared" ref="L249:L250" si="66">CONCATENATE(I249,J249)</f>
        <v>1pieces</v>
      </c>
      <c r="M249" s="658">
        <f t="shared" ref="M249:M250" si="67">H249*I249</f>
        <v>0</v>
      </c>
      <c r="N249" s="659" t="str">
        <f t="shared" si="0"/>
        <v>0 pieces</v>
      </c>
      <c r="O249" s="692">
        <f t="shared" si="1"/>
        <v>0</v>
      </c>
      <c r="P249" s="761" t="e">
        <f t="shared" si="2"/>
        <v>#DIV/0!</v>
      </c>
      <c r="Q249" s="29" t="e">
        <f t="shared" ref="Q249:Q250" si="68">G249-P249</f>
        <v>#DIV/0!</v>
      </c>
      <c r="R249" s="28"/>
    </row>
    <row r="250" spans="1:18" ht="14.25" customHeight="1">
      <c r="A250" s="111">
        <v>3</v>
      </c>
      <c r="B250" s="52" t="s">
        <v>115</v>
      </c>
      <c r="C250" s="52"/>
      <c r="D250" s="52"/>
      <c r="E250" s="52" t="s">
        <v>3993</v>
      </c>
      <c r="F250" s="155"/>
      <c r="G250" s="760"/>
      <c r="H250" s="160"/>
      <c r="I250" s="160">
        <v>1</v>
      </c>
      <c r="J250" s="160" t="s">
        <v>2747</v>
      </c>
      <c r="K250" s="41" t="s">
        <v>26</v>
      </c>
      <c r="L250" s="42" t="str">
        <f t="shared" si="66"/>
        <v>1roll</v>
      </c>
      <c r="M250" s="658">
        <f t="shared" si="67"/>
        <v>0</v>
      </c>
      <c r="N250" s="659" t="str">
        <f t="shared" si="0"/>
        <v>0 roll</v>
      </c>
      <c r="O250" s="692">
        <f t="shared" si="1"/>
        <v>0</v>
      </c>
      <c r="P250" s="761" t="e">
        <f t="shared" si="2"/>
        <v>#DIV/0!</v>
      </c>
      <c r="Q250" s="109" t="e">
        <f t="shared" si="68"/>
        <v>#DIV/0!</v>
      </c>
      <c r="R250" s="11"/>
    </row>
    <row r="251" spans="1:18" ht="14.25" customHeight="1">
      <c r="A251" s="111">
        <v>320</v>
      </c>
      <c r="B251" s="68" t="s">
        <v>4402</v>
      </c>
      <c r="C251" s="68"/>
      <c r="D251" s="68"/>
      <c r="E251" s="68" t="s">
        <v>4403</v>
      </c>
      <c r="F251" s="156"/>
      <c r="G251" s="760"/>
      <c r="H251" s="160"/>
      <c r="I251" s="160">
        <v>1</v>
      </c>
      <c r="J251" s="160" t="s">
        <v>37</v>
      </c>
      <c r="K251" s="41"/>
      <c r="L251" s="42"/>
      <c r="M251" s="658"/>
      <c r="N251" s="659" t="str">
        <f t="shared" si="0"/>
        <v>pieces</v>
      </c>
      <c r="O251" s="692">
        <f t="shared" si="1"/>
        <v>0</v>
      </c>
      <c r="P251" s="761" t="e">
        <f t="shared" si="2"/>
        <v>#DIV/0!</v>
      </c>
      <c r="Q251" s="74"/>
      <c r="R251" s="28"/>
    </row>
    <row r="252" spans="1:18" ht="14.25" customHeight="1">
      <c r="A252" s="111">
        <v>17</v>
      </c>
      <c r="B252" s="52" t="s">
        <v>3648</v>
      </c>
      <c r="C252" s="52"/>
      <c r="D252" s="52"/>
      <c r="E252" s="52" t="s">
        <v>3649</v>
      </c>
      <c r="F252" s="155"/>
      <c r="G252" s="760"/>
      <c r="H252" s="160"/>
      <c r="I252" s="160">
        <v>56</v>
      </c>
      <c r="J252" s="160" t="s">
        <v>59</v>
      </c>
      <c r="K252" s="41" t="s">
        <v>26</v>
      </c>
      <c r="L252" s="42" t="str">
        <f>CONCATENATE(I252,J252)</f>
        <v>56grams</v>
      </c>
      <c r="M252" s="658">
        <f>H252*I252</f>
        <v>0</v>
      </c>
      <c r="N252" s="659" t="str">
        <f t="shared" si="0"/>
        <v>0 grams</v>
      </c>
      <c r="O252" s="692">
        <f t="shared" si="1"/>
        <v>0</v>
      </c>
      <c r="P252" s="761" t="e">
        <f t="shared" si="2"/>
        <v>#DIV/0!</v>
      </c>
      <c r="Q252" s="29" t="e">
        <f>G252-P252</f>
        <v>#DIV/0!</v>
      </c>
      <c r="R252" s="28"/>
    </row>
    <row r="253" spans="1:18" ht="14.25" customHeight="1">
      <c r="A253" s="111">
        <v>404</v>
      </c>
      <c r="B253" s="68" t="s">
        <v>3934</v>
      </c>
      <c r="C253" s="68"/>
      <c r="D253" s="68"/>
      <c r="E253" s="68" t="s">
        <v>2822</v>
      </c>
      <c r="F253" s="156"/>
      <c r="G253" s="760"/>
      <c r="H253" s="160"/>
      <c r="I253" s="160">
        <v>500</v>
      </c>
      <c r="J253" s="160" t="s">
        <v>59</v>
      </c>
      <c r="K253" s="41"/>
      <c r="L253" s="42"/>
      <c r="M253" s="658"/>
      <c r="N253" s="659" t="str">
        <f t="shared" si="0"/>
        <v>grams</v>
      </c>
      <c r="O253" s="692">
        <f t="shared" si="1"/>
        <v>0</v>
      </c>
      <c r="P253" s="761" t="e">
        <f t="shared" si="2"/>
        <v>#DIV/0!</v>
      </c>
      <c r="Q253" s="74"/>
      <c r="R253" s="28"/>
    </row>
    <row r="254" spans="1:18" ht="14.25" customHeight="1">
      <c r="A254" s="111">
        <v>160</v>
      </c>
      <c r="B254" s="68" t="s">
        <v>3584</v>
      </c>
      <c r="C254" s="68"/>
      <c r="D254" s="68"/>
      <c r="E254" s="68" t="s">
        <v>2695</v>
      </c>
      <c r="F254" s="156"/>
      <c r="G254" s="760"/>
      <c r="H254" s="160"/>
      <c r="I254" s="160">
        <v>1000</v>
      </c>
      <c r="J254" s="160" t="s">
        <v>59</v>
      </c>
      <c r="K254" s="41" t="s">
        <v>26</v>
      </c>
      <c r="L254" s="42" t="str">
        <f>CONCATENATE(I254,J254)</f>
        <v>1000grams</v>
      </c>
      <c r="M254" s="658">
        <f>H254*I254</f>
        <v>0</v>
      </c>
      <c r="N254" s="659" t="str">
        <f t="shared" si="0"/>
        <v>0 grams</v>
      </c>
      <c r="O254" s="692">
        <f t="shared" si="1"/>
        <v>0</v>
      </c>
      <c r="P254" s="761" t="e">
        <f t="shared" si="2"/>
        <v>#DIV/0!</v>
      </c>
      <c r="Q254" s="74" t="e">
        <f>G254-P254</f>
        <v>#DIV/0!</v>
      </c>
      <c r="R254" s="28"/>
    </row>
    <row r="255" spans="1:18" ht="14.25" customHeight="1">
      <c r="A255" s="111">
        <v>321</v>
      </c>
      <c r="B255" s="68" t="s">
        <v>4404</v>
      </c>
      <c r="C255" s="68"/>
      <c r="D255" s="68"/>
      <c r="E255" s="68" t="s">
        <v>4405</v>
      </c>
      <c r="F255" s="156"/>
      <c r="G255" s="760"/>
      <c r="H255" s="160"/>
      <c r="I255" s="160">
        <v>1</v>
      </c>
      <c r="J255" s="160" t="s">
        <v>37</v>
      </c>
      <c r="K255" s="41"/>
      <c r="L255" s="42"/>
      <c r="M255" s="658"/>
      <c r="N255" s="659" t="str">
        <f t="shared" si="0"/>
        <v>pieces</v>
      </c>
      <c r="O255" s="692">
        <f t="shared" si="1"/>
        <v>0</v>
      </c>
      <c r="P255" s="761" t="e">
        <f t="shared" si="2"/>
        <v>#DIV/0!</v>
      </c>
      <c r="Q255" s="74"/>
      <c r="R255" s="28"/>
    </row>
    <row r="256" spans="1:18" ht="14.25" customHeight="1">
      <c r="A256" s="111">
        <v>18</v>
      </c>
      <c r="B256" s="52" t="s">
        <v>123</v>
      </c>
      <c r="C256" s="52"/>
      <c r="D256" s="52"/>
      <c r="E256" s="52" t="s">
        <v>3650</v>
      </c>
      <c r="F256" s="155"/>
      <c r="G256" s="764"/>
      <c r="H256" s="160"/>
      <c r="I256" s="198">
        <v>473</v>
      </c>
      <c r="J256" s="198" t="s">
        <v>29</v>
      </c>
      <c r="K256" s="41" t="s">
        <v>26</v>
      </c>
      <c r="L256" s="42" t="str">
        <f>CONCATENATE(I256,J256)</f>
        <v>473ml</v>
      </c>
      <c r="M256" s="658">
        <f>H256*I256</f>
        <v>0</v>
      </c>
      <c r="N256" s="659" t="str">
        <f t="shared" si="0"/>
        <v>0 ml</v>
      </c>
      <c r="O256" s="692">
        <f t="shared" si="1"/>
        <v>0</v>
      </c>
      <c r="P256" s="761" t="e">
        <f t="shared" si="2"/>
        <v>#DIV/0!</v>
      </c>
      <c r="Q256" s="29" t="e">
        <f>G256-P256</f>
        <v>#DIV/0!</v>
      </c>
      <c r="R256" s="28"/>
    </row>
    <row r="257" spans="1:18" ht="14.25" customHeight="1">
      <c r="A257" s="111">
        <v>201</v>
      </c>
      <c r="B257" s="52" t="s">
        <v>125</v>
      </c>
      <c r="C257" s="52"/>
      <c r="D257" s="52"/>
      <c r="E257" s="52" t="s">
        <v>2683</v>
      </c>
      <c r="F257" s="156"/>
      <c r="G257" s="760"/>
      <c r="H257" s="562"/>
      <c r="I257" s="160">
        <v>10</v>
      </c>
      <c r="J257" s="160" t="s">
        <v>37</v>
      </c>
      <c r="K257" s="41"/>
      <c r="L257" s="42"/>
      <c r="M257" s="658"/>
      <c r="N257" s="659" t="str">
        <f t="shared" si="0"/>
        <v>pieces</v>
      </c>
      <c r="O257" s="692">
        <f t="shared" si="1"/>
        <v>0</v>
      </c>
      <c r="P257" s="761" t="e">
        <f t="shared" si="2"/>
        <v>#DIV/0!</v>
      </c>
      <c r="Q257" s="74"/>
      <c r="R257" s="28"/>
    </row>
    <row r="258" spans="1:18" ht="14.25" customHeight="1">
      <c r="A258" s="111">
        <v>202</v>
      </c>
      <c r="B258" s="52" t="s">
        <v>125</v>
      </c>
      <c r="C258" s="52"/>
      <c r="D258" s="52"/>
      <c r="E258" s="52" t="s">
        <v>4406</v>
      </c>
      <c r="F258" s="156"/>
      <c r="G258" s="760"/>
      <c r="H258" s="562"/>
      <c r="I258" s="160">
        <v>1</v>
      </c>
      <c r="J258" s="160" t="s">
        <v>37</v>
      </c>
      <c r="K258" s="41"/>
      <c r="L258" s="42"/>
      <c r="M258" s="658"/>
      <c r="N258" s="659" t="str">
        <f t="shared" si="0"/>
        <v>pieces</v>
      </c>
      <c r="O258" s="692">
        <f t="shared" si="1"/>
        <v>0</v>
      </c>
      <c r="P258" s="761" t="e">
        <f t="shared" si="2"/>
        <v>#DIV/0!</v>
      </c>
      <c r="Q258" s="74"/>
      <c r="R258" s="28"/>
    </row>
    <row r="259" spans="1:18" ht="14.25" customHeight="1">
      <c r="A259" s="111">
        <v>203</v>
      </c>
      <c r="B259" s="52" t="s">
        <v>125</v>
      </c>
      <c r="C259" s="52"/>
      <c r="D259" s="52"/>
      <c r="E259" s="52" t="s">
        <v>4407</v>
      </c>
      <c r="F259" s="156"/>
      <c r="G259" s="760"/>
      <c r="H259" s="160"/>
      <c r="I259" s="160">
        <v>1</v>
      </c>
      <c r="J259" s="160" t="s">
        <v>37</v>
      </c>
      <c r="K259" s="41"/>
      <c r="L259" s="42"/>
      <c r="M259" s="658"/>
      <c r="N259" s="659" t="str">
        <f t="shared" si="0"/>
        <v>pieces</v>
      </c>
      <c r="O259" s="692">
        <f t="shared" si="1"/>
        <v>0</v>
      </c>
      <c r="P259" s="761" t="e">
        <f t="shared" si="2"/>
        <v>#DIV/0!</v>
      </c>
      <c r="Q259" s="74"/>
      <c r="R259" s="28"/>
    </row>
    <row r="260" spans="1:18" ht="14.25" customHeight="1">
      <c r="A260" s="111">
        <v>443</v>
      </c>
      <c r="B260" s="68" t="s">
        <v>128</v>
      </c>
      <c r="C260" s="68"/>
      <c r="D260" s="68"/>
      <c r="E260" s="68" t="s">
        <v>130</v>
      </c>
      <c r="F260" s="156"/>
      <c r="G260" s="764"/>
      <c r="H260" s="160"/>
      <c r="I260" s="160">
        <v>270</v>
      </c>
      <c r="J260" s="160" t="s">
        <v>59</v>
      </c>
      <c r="K260" s="41"/>
      <c r="L260" s="42"/>
      <c r="M260" s="658"/>
      <c r="N260" s="659" t="str">
        <f t="shared" si="0"/>
        <v>grams</v>
      </c>
      <c r="O260" s="692">
        <f t="shared" si="1"/>
        <v>0</v>
      </c>
      <c r="P260" s="761" t="e">
        <f t="shared" si="2"/>
        <v>#DIV/0!</v>
      </c>
      <c r="Q260" s="74"/>
      <c r="R260" s="28"/>
    </row>
    <row r="261" spans="1:18" ht="14.25" customHeight="1">
      <c r="A261" s="111">
        <v>359</v>
      </c>
      <c r="B261" s="52" t="s">
        <v>4318</v>
      </c>
      <c r="C261" s="68"/>
      <c r="D261" s="68"/>
      <c r="E261" s="68" t="s">
        <v>121</v>
      </c>
      <c r="F261" s="156"/>
      <c r="G261" s="760"/>
      <c r="H261" s="160"/>
      <c r="I261" s="160">
        <v>1000</v>
      </c>
      <c r="J261" s="160" t="s">
        <v>59</v>
      </c>
      <c r="K261" s="41"/>
      <c r="L261" s="42"/>
      <c r="M261" s="658"/>
      <c r="N261" s="659" t="str">
        <f t="shared" si="0"/>
        <v>grams</v>
      </c>
      <c r="O261" s="692">
        <f t="shared" si="1"/>
        <v>0</v>
      </c>
      <c r="P261" s="761" t="e">
        <f t="shared" si="2"/>
        <v>#DIV/0!</v>
      </c>
      <c r="Q261" s="74"/>
      <c r="R261" s="28"/>
    </row>
    <row r="262" spans="1:18" ht="14.25" customHeight="1">
      <c r="A262" s="111">
        <v>432</v>
      </c>
      <c r="B262" s="68" t="s">
        <v>4408</v>
      </c>
      <c r="C262" s="52"/>
      <c r="D262" s="52"/>
      <c r="E262" s="52" t="s">
        <v>4409</v>
      </c>
      <c r="F262" s="156"/>
      <c r="G262" s="760">
        <v>20</v>
      </c>
      <c r="H262" s="160"/>
      <c r="I262" s="160">
        <v>1</v>
      </c>
      <c r="J262" s="160" t="s">
        <v>37</v>
      </c>
      <c r="K262" s="41"/>
      <c r="L262" s="42"/>
      <c r="M262" s="658"/>
      <c r="N262" s="659" t="str">
        <f t="shared" si="0"/>
        <v>pieces</v>
      </c>
      <c r="O262" s="692">
        <f t="shared" si="1"/>
        <v>0</v>
      </c>
      <c r="P262" s="761" t="e">
        <f t="shared" si="2"/>
        <v>#DIV/0!</v>
      </c>
      <c r="Q262" s="74"/>
      <c r="R262" s="28"/>
    </row>
    <row r="263" spans="1:18" ht="14.25" customHeight="1">
      <c r="A263" s="111">
        <v>433</v>
      </c>
      <c r="B263" s="68" t="s">
        <v>4408</v>
      </c>
      <c r="C263" s="52"/>
      <c r="D263" s="52"/>
      <c r="E263" s="52" t="s">
        <v>4410</v>
      </c>
      <c r="F263" s="156"/>
      <c r="G263" s="760"/>
      <c r="H263" s="160"/>
      <c r="I263" s="160">
        <v>1</v>
      </c>
      <c r="J263" s="160" t="s">
        <v>37</v>
      </c>
      <c r="K263" s="41"/>
      <c r="L263" s="42"/>
      <c r="M263" s="658"/>
      <c r="N263" s="659" t="str">
        <f t="shared" si="0"/>
        <v>pieces</v>
      </c>
      <c r="O263" s="692">
        <f t="shared" si="1"/>
        <v>0</v>
      </c>
      <c r="P263" s="761" t="e">
        <f t="shared" si="2"/>
        <v>#DIV/0!</v>
      </c>
      <c r="Q263" s="74"/>
      <c r="R263" s="28"/>
    </row>
    <row r="264" spans="1:18" ht="14.25" customHeight="1">
      <c r="A264" s="111">
        <v>99</v>
      </c>
      <c r="B264" s="68" t="s">
        <v>4408</v>
      </c>
      <c r="C264" s="68"/>
      <c r="D264" s="68"/>
      <c r="E264" s="68" t="s">
        <v>2746</v>
      </c>
      <c r="F264" s="156"/>
      <c r="G264" s="760">
        <v>20</v>
      </c>
      <c r="H264" s="160"/>
      <c r="I264" s="160">
        <v>1</v>
      </c>
      <c r="J264" s="160" t="s">
        <v>37</v>
      </c>
      <c r="K264" s="41" t="s">
        <v>26</v>
      </c>
      <c r="L264" s="42" t="str">
        <f t="shared" ref="L264:L265" si="69">CONCATENATE(I264,J264)</f>
        <v>1pieces</v>
      </c>
      <c r="M264" s="658">
        <f t="shared" ref="M264:M265" si="70">H264*I264</f>
        <v>0</v>
      </c>
      <c r="N264" s="659" t="str">
        <f t="shared" si="0"/>
        <v>0 pieces</v>
      </c>
      <c r="O264" s="692">
        <f t="shared" si="1"/>
        <v>0</v>
      </c>
      <c r="P264" s="761" t="e">
        <f t="shared" si="2"/>
        <v>#DIV/0!</v>
      </c>
      <c r="Q264" s="74" t="e">
        <f t="shared" ref="Q264:Q265" si="71">G264-P264</f>
        <v>#DIV/0!</v>
      </c>
      <c r="R264" s="28"/>
    </row>
    <row r="265" spans="1:18" ht="14.25" customHeight="1">
      <c r="A265" s="111">
        <v>19</v>
      </c>
      <c r="B265" s="116" t="s">
        <v>136</v>
      </c>
      <c r="C265" s="116"/>
      <c r="D265" s="116"/>
      <c r="E265" s="116" t="s">
        <v>2788</v>
      </c>
      <c r="F265" s="155"/>
      <c r="G265" s="776">
        <v>650</v>
      </c>
      <c r="H265" s="160"/>
      <c r="I265" s="121">
        <v>1000</v>
      </c>
      <c r="J265" s="121" t="s">
        <v>59</v>
      </c>
      <c r="K265" s="41" t="s">
        <v>26</v>
      </c>
      <c r="L265" s="42" t="str">
        <f t="shared" si="69"/>
        <v>1000grams</v>
      </c>
      <c r="M265" s="658">
        <f t="shared" si="70"/>
        <v>0</v>
      </c>
      <c r="N265" s="659" t="str">
        <f t="shared" ref="N265:N519" si="72">CONCATENATE(M265,K265,J265)</f>
        <v>0 grams</v>
      </c>
      <c r="O265" s="692">
        <f t="shared" ref="O265:O519" si="73">G265*H265</f>
        <v>0</v>
      </c>
      <c r="P265" s="761" t="e">
        <f t="shared" ref="P265:P519" si="74">O265/H265</f>
        <v>#DIV/0!</v>
      </c>
      <c r="Q265" s="29" t="e">
        <f t="shared" si="71"/>
        <v>#DIV/0!</v>
      </c>
      <c r="R265" s="28"/>
    </row>
    <row r="266" spans="1:18" ht="14.25" customHeight="1">
      <c r="A266" s="111">
        <v>337</v>
      </c>
      <c r="B266" s="68" t="s">
        <v>3876</v>
      </c>
      <c r="C266" s="68"/>
      <c r="D266" s="68"/>
      <c r="E266" s="68" t="s">
        <v>3877</v>
      </c>
      <c r="F266" s="156"/>
      <c r="G266" s="760">
        <v>170</v>
      </c>
      <c r="H266" s="160"/>
      <c r="I266" s="160">
        <v>1000</v>
      </c>
      <c r="J266" s="160" t="s">
        <v>59</v>
      </c>
      <c r="K266" s="41"/>
      <c r="L266" s="42"/>
      <c r="M266" s="658"/>
      <c r="N266" s="659" t="str">
        <f t="shared" si="72"/>
        <v>grams</v>
      </c>
      <c r="O266" s="692">
        <f t="shared" si="73"/>
        <v>0</v>
      </c>
      <c r="P266" s="761" t="e">
        <f t="shared" si="74"/>
        <v>#DIV/0!</v>
      </c>
      <c r="Q266" s="74"/>
      <c r="R266" s="28"/>
    </row>
    <row r="267" spans="1:18" ht="14.25" customHeight="1">
      <c r="A267" s="111">
        <v>20</v>
      </c>
      <c r="B267" s="68" t="s">
        <v>138</v>
      </c>
      <c r="C267" s="68"/>
      <c r="D267" s="68"/>
      <c r="E267" s="68"/>
      <c r="F267" s="155"/>
      <c r="G267" s="760">
        <v>220</v>
      </c>
      <c r="H267" s="160"/>
      <c r="I267" s="160">
        <v>1000</v>
      </c>
      <c r="J267" s="160" t="s">
        <v>59</v>
      </c>
      <c r="K267" s="41" t="s">
        <v>26</v>
      </c>
      <c r="L267" s="42" t="str">
        <f>CONCATENATE(I267,J267)</f>
        <v>1000grams</v>
      </c>
      <c r="M267" s="658">
        <f>H267*I267</f>
        <v>0</v>
      </c>
      <c r="N267" s="659" t="str">
        <f t="shared" si="72"/>
        <v>0 grams</v>
      </c>
      <c r="O267" s="692">
        <f t="shared" si="73"/>
        <v>0</v>
      </c>
      <c r="P267" s="761" t="e">
        <f t="shared" si="74"/>
        <v>#DIV/0!</v>
      </c>
      <c r="Q267" s="29" t="e">
        <f>G267-P267</f>
        <v>#DIV/0!</v>
      </c>
      <c r="R267" s="11"/>
    </row>
    <row r="268" spans="1:18" ht="14.25" customHeight="1">
      <c r="A268" s="111">
        <v>161</v>
      </c>
      <c r="B268" s="68" t="s">
        <v>139</v>
      </c>
      <c r="C268" s="68"/>
      <c r="D268" s="68"/>
      <c r="E268" s="68" t="s">
        <v>2700</v>
      </c>
      <c r="F268" s="156"/>
      <c r="G268" s="760"/>
      <c r="H268" s="160"/>
      <c r="I268" s="160">
        <v>250</v>
      </c>
      <c r="J268" s="160" t="s">
        <v>59</v>
      </c>
      <c r="K268" s="41"/>
      <c r="L268" s="42"/>
      <c r="M268" s="658"/>
      <c r="N268" s="659" t="str">
        <f t="shared" si="72"/>
        <v>grams</v>
      </c>
      <c r="O268" s="692">
        <f t="shared" si="73"/>
        <v>0</v>
      </c>
      <c r="P268" s="761" t="e">
        <f t="shared" si="74"/>
        <v>#DIV/0!</v>
      </c>
      <c r="Q268" s="74"/>
      <c r="R268" s="28"/>
    </row>
    <row r="269" spans="1:18" ht="14.25" customHeight="1">
      <c r="A269" s="111">
        <v>162</v>
      </c>
      <c r="B269" s="68" t="s">
        <v>139</v>
      </c>
      <c r="C269" s="68"/>
      <c r="D269" s="68"/>
      <c r="E269" s="68" t="s">
        <v>3586</v>
      </c>
      <c r="F269" s="156"/>
      <c r="G269" s="760"/>
      <c r="H269" s="160"/>
      <c r="I269" s="160">
        <v>500</v>
      </c>
      <c r="J269" s="160" t="s">
        <v>59</v>
      </c>
      <c r="K269" s="41"/>
      <c r="L269" s="42"/>
      <c r="M269" s="658"/>
      <c r="N269" s="659" t="str">
        <f t="shared" si="72"/>
        <v>grams</v>
      </c>
      <c r="O269" s="692">
        <f t="shared" si="73"/>
        <v>0</v>
      </c>
      <c r="P269" s="761" t="e">
        <f t="shared" si="74"/>
        <v>#DIV/0!</v>
      </c>
      <c r="Q269" s="74"/>
      <c r="R269" s="28"/>
    </row>
    <row r="270" spans="1:18" ht="14.25" customHeight="1">
      <c r="A270" s="111">
        <v>163</v>
      </c>
      <c r="B270" s="52" t="s">
        <v>139</v>
      </c>
      <c r="C270" s="52"/>
      <c r="D270" s="52"/>
      <c r="E270" s="52" t="s">
        <v>3587</v>
      </c>
      <c r="F270" s="156"/>
      <c r="G270" s="760"/>
      <c r="H270" s="160"/>
      <c r="I270" s="160">
        <v>200</v>
      </c>
      <c r="J270" s="160" t="s">
        <v>59</v>
      </c>
      <c r="K270" s="41"/>
      <c r="L270" s="42"/>
      <c r="M270" s="658"/>
      <c r="N270" s="659" t="str">
        <f t="shared" si="72"/>
        <v>grams</v>
      </c>
      <c r="O270" s="692">
        <f t="shared" si="73"/>
        <v>0</v>
      </c>
      <c r="P270" s="761" t="e">
        <f t="shared" si="74"/>
        <v>#DIV/0!</v>
      </c>
      <c r="Q270" s="74"/>
      <c r="R270" s="28"/>
    </row>
    <row r="271" spans="1:18" ht="14.25" customHeight="1">
      <c r="A271" s="111">
        <v>460</v>
      </c>
      <c r="B271" s="122" t="s">
        <v>139</v>
      </c>
      <c r="C271" s="122"/>
      <c r="D271" s="777"/>
      <c r="E271" s="122" t="s">
        <v>4411</v>
      </c>
      <c r="F271" s="589"/>
      <c r="G271" s="739">
        <v>369</v>
      </c>
      <c r="H271" s="196"/>
      <c r="I271" s="196">
        <v>1000</v>
      </c>
      <c r="J271" s="196" t="s">
        <v>59</v>
      </c>
      <c r="K271" s="41"/>
      <c r="L271" s="42"/>
      <c r="M271" s="658"/>
      <c r="N271" s="659" t="str">
        <f t="shared" si="72"/>
        <v>grams</v>
      </c>
      <c r="O271" s="692">
        <f t="shared" si="73"/>
        <v>0</v>
      </c>
      <c r="P271" s="761" t="e">
        <f t="shared" si="74"/>
        <v>#DIV/0!</v>
      </c>
      <c r="Q271" s="74"/>
      <c r="R271" s="28"/>
    </row>
    <row r="272" spans="1:18" ht="14.25" customHeight="1">
      <c r="A272" s="111">
        <v>21</v>
      </c>
      <c r="B272" s="116" t="s">
        <v>146</v>
      </c>
      <c r="C272" s="116"/>
      <c r="D272" s="116"/>
      <c r="E272" s="116" t="s">
        <v>148</v>
      </c>
      <c r="F272" s="155"/>
      <c r="G272" s="778">
        <v>199.95</v>
      </c>
      <c r="H272" s="198"/>
      <c r="I272" s="257">
        <v>198.5</v>
      </c>
      <c r="J272" s="257" t="s">
        <v>59</v>
      </c>
      <c r="K272" s="41" t="s">
        <v>26</v>
      </c>
      <c r="L272" s="42" t="str">
        <f t="shared" ref="L272:L274" si="75">CONCATENATE(I272,J272)</f>
        <v>198.5grams</v>
      </c>
      <c r="M272" s="658">
        <f t="shared" ref="M272:M274" si="76">H272*I272</f>
        <v>0</v>
      </c>
      <c r="N272" s="659" t="str">
        <f t="shared" si="72"/>
        <v>0 grams</v>
      </c>
      <c r="O272" s="692">
        <f t="shared" si="73"/>
        <v>0</v>
      </c>
      <c r="P272" s="761" t="e">
        <f t="shared" si="74"/>
        <v>#DIV/0!</v>
      </c>
      <c r="Q272" s="109" t="e">
        <f t="shared" ref="Q272:Q274" si="77">G272-P272</f>
        <v>#DIV/0!</v>
      </c>
      <c r="R272" s="11"/>
    </row>
    <row r="273" spans="1:18" ht="14.25" customHeight="1">
      <c r="A273" s="111">
        <v>22</v>
      </c>
      <c r="B273" s="52" t="s">
        <v>149</v>
      </c>
      <c r="C273" s="52"/>
      <c r="D273" s="52"/>
      <c r="E273" s="52" t="s">
        <v>151</v>
      </c>
      <c r="F273" s="155"/>
      <c r="G273" s="760"/>
      <c r="H273" s="160"/>
      <c r="I273" s="160">
        <v>250</v>
      </c>
      <c r="J273" s="160" t="s">
        <v>59</v>
      </c>
      <c r="K273" s="41" t="s">
        <v>26</v>
      </c>
      <c r="L273" s="42" t="str">
        <f t="shared" si="75"/>
        <v>250grams</v>
      </c>
      <c r="M273" s="658">
        <f t="shared" si="76"/>
        <v>0</v>
      </c>
      <c r="N273" s="659" t="str">
        <f t="shared" si="72"/>
        <v>0 grams</v>
      </c>
      <c r="O273" s="692">
        <f t="shared" si="73"/>
        <v>0</v>
      </c>
      <c r="P273" s="761" t="e">
        <f t="shared" si="74"/>
        <v>#DIV/0!</v>
      </c>
      <c r="Q273" s="29" t="e">
        <f t="shared" si="77"/>
        <v>#DIV/0!</v>
      </c>
      <c r="R273" s="28"/>
    </row>
    <row r="274" spans="1:18" ht="14.25" customHeight="1">
      <c r="A274" s="111">
        <v>23</v>
      </c>
      <c r="B274" s="68" t="s">
        <v>153</v>
      </c>
      <c r="C274" s="68"/>
      <c r="D274" s="68"/>
      <c r="E274" s="68" t="s">
        <v>155</v>
      </c>
      <c r="F274" s="155"/>
      <c r="G274" s="760"/>
      <c r="H274" s="160"/>
      <c r="I274" s="198">
        <v>340</v>
      </c>
      <c r="J274" s="160" t="s">
        <v>59</v>
      </c>
      <c r="K274" s="41" t="s">
        <v>26</v>
      </c>
      <c r="L274" s="42" t="str">
        <f t="shared" si="75"/>
        <v>340grams</v>
      </c>
      <c r="M274" s="658">
        <f t="shared" si="76"/>
        <v>0</v>
      </c>
      <c r="N274" s="659" t="str">
        <f t="shared" si="72"/>
        <v>0 grams</v>
      </c>
      <c r="O274" s="692">
        <f t="shared" si="73"/>
        <v>0</v>
      </c>
      <c r="P274" s="761" t="e">
        <f t="shared" si="74"/>
        <v>#DIV/0!</v>
      </c>
      <c r="Q274" s="74" t="e">
        <f t="shared" si="77"/>
        <v>#DIV/0!</v>
      </c>
      <c r="R274" s="28"/>
    </row>
    <row r="275" spans="1:18" ht="14.25" customHeight="1">
      <c r="A275" s="111">
        <v>444</v>
      </c>
      <c r="B275" s="52" t="s">
        <v>4412</v>
      </c>
      <c r="C275" s="52"/>
      <c r="D275" s="52"/>
      <c r="E275" s="52" t="s">
        <v>4413</v>
      </c>
      <c r="F275" s="156"/>
      <c r="G275" s="764"/>
      <c r="H275" s="160"/>
      <c r="I275" s="198">
        <v>230</v>
      </c>
      <c r="J275" s="160" t="s">
        <v>59</v>
      </c>
      <c r="K275" s="41"/>
      <c r="L275" s="42"/>
      <c r="M275" s="658"/>
      <c r="N275" s="659" t="str">
        <f t="shared" si="72"/>
        <v>grams</v>
      </c>
      <c r="O275" s="692">
        <f t="shared" si="73"/>
        <v>0</v>
      </c>
      <c r="P275" s="761" t="e">
        <f t="shared" si="74"/>
        <v>#DIV/0!</v>
      </c>
      <c r="Q275" s="74"/>
      <c r="R275" s="28"/>
    </row>
    <row r="276" spans="1:18" ht="14.25" customHeight="1">
      <c r="A276" s="111">
        <v>21</v>
      </c>
      <c r="B276" s="68" t="s">
        <v>160</v>
      </c>
      <c r="C276" s="68"/>
      <c r="D276" s="68"/>
      <c r="E276" s="68" t="s">
        <v>164</v>
      </c>
      <c r="F276" s="155"/>
      <c r="G276" s="764"/>
      <c r="H276" s="160"/>
      <c r="I276" s="160">
        <v>50</v>
      </c>
      <c r="J276" s="160" t="s">
        <v>59</v>
      </c>
      <c r="K276" s="41" t="s">
        <v>26</v>
      </c>
      <c r="L276" s="42" t="str">
        <f t="shared" ref="L276:L285" si="78">CONCATENATE(I276,J276)</f>
        <v>50grams</v>
      </c>
      <c r="M276" s="658">
        <f t="shared" ref="M276:M285" si="79">H276*I276</f>
        <v>0</v>
      </c>
      <c r="N276" s="659" t="str">
        <f t="shared" si="72"/>
        <v>0 grams</v>
      </c>
      <c r="O276" s="692">
        <f t="shared" si="73"/>
        <v>0</v>
      </c>
      <c r="P276" s="761" t="e">
        <f t="shared" si="74"/>
        <v>#DIV/0!</v>
      </c>
      <c r="Q276" s="109" t="e">
        <f t="shared" ref="Q276:Q285" si="80">G276-P276</f>
        <v>#DIV/0!</v>
      </c>
      <c r="R276" s="11"/>
    </row>
    <row r="277" spans="1:18" ht="14.25" customHeight="1">
      <c r="A277" s="111">
        <v>22</v>
      </c>
      <c r="B277" s="68" t="s">
        <v>160</v>
      </c>
      <c r="C277" s="68"/>
      <c r="D277" s="68"/>
      <c r="E277" s="68" t="s">
        <v>4414</v>
      </c>
      <c r="F277" s="155"/>
      <c r="G277" s="764"/>
      <c r="H277" s="160"/>
      <c r="I277" s="160">
        <v>100</v>
      </c>
      <c r="J277" s="160" t="s">
        <v>59</v>
      </c>
      <c r="K277" s="41" t="s">
        <v>26</v>
      </c>
      <c r="L277" s="42" t="str">
        <f t="shared" si="78"/>
        <v>100grams</v>
      </c>
      <c r="M277" s="658">
        <f t="shared" si="79"/>
        <v>0</v>
      </c>
      <c r="N277" s="659" t="str">
        <f t="shared" si="72"/>
        <v>0 grams</v>
      </c>
      <c r="O277" s="692">
        <f t="shared" si="73"/>
        <v>0</v>
      </c>
      <c r="P277" s="761" t="e">
        <f t="shared" si="74"/>
        <v>#DIV/0!</v>
      </c>
      <c r="Q277" s="29" t="e">
        <f t="shared" si="80"/>
        <v>#DIV/0!</v>
      </c>
      <c r="R277" s="28"/>
    </row>
    <row r="278" spans="1:18" ht="14.25" customHeight="1">
      <c r="A278" s="111">
        <v>23</v>
      </c>
      <c r="B278" s="68" t="s">
        <v>160</v>
      </c>
      <c r="C278" s="68"/>
      <c r="D278" s="68"/>
      <c r="E278" s="68" t="s">
        <v>4415</v>
      </c>
      <c r="F278" s="155"/>
      <c r="G278" s="760"/>
      <c r="H278" s="160"/>
      <c r="I278" s="160">
        <v>50</v>
      </c>
      <c r="J278" s="160" t="s">
        <v>59</v>
      </c>
      <c r="K278" s="41" t="s">
        <v>26</v>
      </c>
      <c r="L278" s="42" t="str">
        <f t="shared" si="78"/>
        <v>50grams</v>
      </c>
      <c r="M278" s="658">
        <f t="shared" si="79"/>
        <v>0</v>
      </c>
      <c r="N278" s="659" t="str">
        <f t="shared" si="72"/>
        <v>0 grams</v>
      </c>
      <c r="O278" s="692">
        <f t="shared" si="73"/>
        <v>0</v>
      </c>
      <c r="P278" s="761" t="e">
        <f t="shared" si="74"/>
        <v>#DIV/0!</v>
      </c>
      <c r="Q278" s="74" t="e">
        <f t="shared" si="80"/>
        <v>#DIV/0!</v>
      </c>
      <c r="R278" s="28"/>
    </row>
    <row r="279" spans="1:18" ht="14.25" customHeight="1">
      <c r="A279" s="111">
        <v>24</v>
      </c>
      <c r="B279" s="68" t="s">
        <v>165</v>
      </c>
      <c r="C279" s="68"/>
      <c r="D279" s="68"/>
      <c r="E279" s="68" t="s">
        <v>4416</v>
      </c>
      <c r="F279" s="155"/>
      <c r="G279" s="760"/>
      <c r="H279" s="160"/>
      <c r="I279" s="160">
        <v>150</v>
      </c>
      <c r="J279" s="160" t="s">
        <v>59</v>
      </c>
      <c r="K279" s="41" t="s">
        <v>26</v>
      </c>
      <c r="L279" s="42" t="str">
        <f t="shared" si="78"/>
        <v>150grams</v>
      </c>
      <c r="M279" s="658">
        <f t="shared" si="79"/>
        <v>0</v>
      </c>
      <c r="N279" s="659" t="str">
        <f t="shared" si="72"/>
        <v>0 grams</v>
      </c>
      <c r="O279" s="692">
        <f t="shared" si="73"/>
        <v>0</v>
      </c>
      <c r="P279" s="761" t="e">
        <f t="shared" si="74"/>
        <v>#DIV/0!</v>
      </c>
      <c r="Q279" s="74" t="e">
        <f t="shared" si="80"/>
        <v>#DIV/0!</v>
      </c>
      <c r="R279" s="28"/>
    </row>
    <row r="280" spans="1:18" ht="14.25" customHeight="1">
      <c r="A280" s="111">
        <v>25</v>
      </c>
      <c r="B280" s="68" t="s">
        <v>165</v>
      </c>
      <c r="C280" s="52"/>
      <c r="D280" s="52"/>
      <c r="E280" s="52" t="s">
        <v>4417</v>
      </c>
      <c r="F280" s="155"/>
      <c r="G280" s="760"/>
      <c r="H280" s="160"/>
      <c r="I280" s="160">
        <v>500</v>
      </c>
      <c r="J280" s="160" t="s">
        <v>59</v>
      </c>
      <c r="K280" s="41" t="s">
        <v>26</v>
      </c>
      <c r="L280" s="42" t="str">
        <f t="shared" si="78"/>
        <v>500grams</v>
      </c>
      <c r="M280" s="658">
        <f t="shared" si="79"/>
        <v>0</v>
      </c>
      <c r="N280" s="659" t="str">
        <f t="shared" si="72"/>
        <v>0 grams</v>
      </c>
      <c r="O280" s="692">
        <f t="shared" si="73"/>
        <v>0</v>
      </c>
      <c r="P280" s="761" t="e">
        <f t="shared" si="74"/>
        <v>#DIV/0!</v>
      </c>
      <c r="Q280" s="74" t="e">
        <f t="shared" si="80"/>
        <v>#DIV/0!</v>
      </c>
      <c r="R280" s="28"/>
    </row>
    <row r="281" spans="1:18" ht="14.25" customHeight="1">
      <c r="A281" s="111">
        <v>27</v>
      </c>
      <c r="B281" s="68" t="s">
        <v>165</v>
      </c>
      <c r="C281" s="52"/>
      <c r="D281" s="52"/>
      <c r="E281" s="52" t="s">
        <v>167</v>
      </c>
      <c r="F281" s="155"/>
      <c r="G281" s="760"/>
      <c r="H281" s="160"/>
      <c r="I281" s="160">
        <v>125</v>
      </c>
      <c r="J281" s="160" t="s">
        <v>59</v>
      </c>
      <c r="K281" s="41" t="s">
        <v>26</v>
      </c>
      <c r="L281" s="42" t="str">
        <f t="shared" si="78"/>
        <v>125grams</v>
      </c>
      <c r="M281" s="658">
        <f t="shared" si="79"/>
        <v>0</v>
      </c>
      <c r="N281" s="659" t="str">
        <f t="shared" si="72"/>
        <v>0 grams</v>
      </c>
      <c r="O281" s="692">
        <f t="shared" si="73"/>
        <v>0</v>
      </c>
      <c r="P281" s="761" t="e">
        <f t="shared" si="74"/>
        <v>#DIV/0!</v>
      </c>
      <c r="Q281" s="109" t="e">
        <f t="shared" si="80"/>
        <v>#DIV/0!</v>
      </c>
      <c r="R281" s="11"/>
    </row>
    <row r="282" spans="1:18" ht="14.25" customHeight="1">
      <c r="A282" s="111">
        <v>28</v>
      </c>
      <c r="B282" s="68" t="s">
        <v>165</v>
      </c>
      <c r="C282" s="52"/>
      <c r="D282" s="52"/>
      <c r="E282" s="52" t="s">
        <v>4418</v>
      </c>
      <c r="F282" s="155"/>
      <c r="G282" s="764"/>
      <c r="H282" s="160"/>
      <c r="I282" s="160">
        <v>500</v>
      </c>
      <c r="J282" s="160" t="s">
        <v>59</v>
      </c>
      <c r="K282" s="41" t="s">
        <v>26</v>
      </c>
      <c r="L282" s="42" t="str">
        <f t="shared" si="78"/>
        <v>500grams</v>
      </c>
      <c r="M282" s="658">
        <f t="shared" si="79"/>
        <v>0</v>
      </c>
      <c r="N282" s="659" t="str">
        <f t="shared" si="72"/>
        <v>0 grams</v>
      </c>
      <c r="O282" s="692">
        <f t="shared" si="73"/>
        <v>0</v>
      </c>
      <c r="P282" s="761" t="e">
        <f t="shared" si="74"/>
        <v>#DIV/0!</v>
      </c>
      <c r="Q282" s="74" t="e">
        <f t="shared" si="80"/>
        <v>#DIV/0!</v>
      </c>
      <c r="R282" s="28"/>
    </row>
    <row r="283" spans="1:18" ht="14.25" customHeight="1">
      <c r="A283" s="111">
        <v>29</v>
      </c>
      <c r="B283" s="68" t="s">
        <v>165</v>
      </c>
      <c r="C283" s="68"/>
      <c r="D283" s="68"/>
      <c r="E283" s="68" t="s">
        <v>4419</v>
      </c>
      <c r="F283" s="155"/>
      <c r="G283" s="764"/>
      <c r="H283" s="160"/>
      <c r="I283" s="198">
        <v>454</v>
      </c>
      <c r="J283" s="160" t="s">
        <v>59</v>
      </c>
      <c r="K283" s="41" t="s">
        <v>26</v>
      </c>
      <c r="L283" s="42" t="str">
        <f t="shared" si="78"/>
        <v>454grams</v>
      </c>
      <c r="M283" s="658">
        <f t="shared" si="79"/>
        <v>0</v>
      </c>
      <c r="N283" s="659" t="str">
        <f t="shared" si="72"/>
        <v>0 grams</v>
      </c>
      <c r="O283" s="692">
        <f t="shared" si="73"/>
        <v>0</v>
      </c>
      <c r="P283" s="761" t="e">
        <f t="shared" si="74"/>
        <v>#DIV/0!</v>
      </c>
      <c r="Q283" s="29" t="e">
        <f t="shared" si="80"/>
        <v>#DIV/0!</v>
      </c>
      <c r="R283" s="28"/>
    </row>
    <row r="284" spans="1:18" ht="14.25" customHeight="1">
      <c r="A284" s="111">
        <v>24</v>
      </c>
      <c r="B284" s="52" t="s">
        <v>169</v>
      </c>
      <c r="C284" s="52"/>
      <c r="D284" s="52"/>
      <c r="E284" s="52" t="s">
        <v>174</v>
      </c>
      <c r="F284" s="155"/>
      <c r="G284" s="760"/>
      <c r="H284" s="198"/>
      <c r="I284" s="160">
        <v>330</v>
      </c>
      <c r="J284" s="160" t="s">
        <v>29</v>
      </c>
      <c r="K284" s="41" t="s">
        <v>26</v>
      </c>
      <c r="L284" s="42" t="str">
        <f t="shared" si="78"/>
        <v>330ml</v>
      </c>
      <c r="M284" s="658">
        <f t="shared" si="79"/>
        <v>0</v>
      </c>
      <c r="N284" s="659" t="str">
        <f t="shared" si="72"/>
        <v>0 ml</v>
      </c>
      <c r="O284" s="692">
        <f t="shared" si="73"/>
        <v>0</v>
      </c>
      <c r="P284" s="761" t="e">
        <f t="shared" si="74"/>
        <v>#DIV/0!</v>
      </c>
      <c r="Q284" s="74" t="e">
        <f t="shared" si="80"/>
        <v>#DIV/0!</v>
      </c>
      <c r="R284" s="28"/>
    </row>
    <row r="285" spans="1:18" ht="14.25" customHeight="1">
      <c r="A285" s="111">
        <v>25</v>
      </c>
      <c r="B285" s="52" t="s">
        <v>169</v>
      </c>
      <c r="C285" s="52"/>
      <c r="D285" s="52"/>
      <c r="E285" s="52" t="s">
        <v>171</v>
      </c>
      <c r="F285" s="155"/>
      <c r="G285" s="760"/>
      <c r="H285" s="160"/>
      <c r="I285" s="160">
        <v>500</v>
      </c>
      <c r="J285" s="160" t="s">
        <v>29</v>
      </c>
      <c r="K285" s="41" t="s">
        <v>26</v>
      </c>
      <c r="L285" s="42" t="str">
        <f t="shared" si="78"/>
        <v>500ml</v>
      </c>
      <c r="M285" s="658">
        <f t="shared" si="79"/>
        <v>0</v>
      </c>
      <c r="N285" s="659" t="str">
        <f t="shared" si="72"/>
        <v>0 ml</v>
      </c>
      <c r="O285" s="692">
        <f t="shared" si="73"/>
        <v>0</v>
      </c>
      <c r="P285" s="761" t="e">
        <f t="shared" si="74"/>
        <v>#DIV/0!</v>
      </c>
      <c r="Q285" s="74" t="e">
        <f t="shared" si="80"/>
        <v>#DIV/0!</v>
      </c>
      <c r="R285" s="28"/>
    </row>
    <row r="286" spans="1:18" ht="14.25" customHeight="1">
      <c r="A286" s="111">
        <v>322</v>
      </c>
      <c r="B286" s="68" t="s">
        <v>4420</v>
      </c>
      <c r="C286" s="68"/>
      <c r="D286" s="68"/>
      <c r="E286" s="68" t="s">
        <v>4421</v>
      </c>
      <c r="F286" s="156"/>
      <c r="G286" s="760"/>
      <c r="H286" s="160"/>
      <c r="I286" s="160">
        <v>10</v>
      </c>
      <c r="J286" s="160" t="s">
        <v>37</v>
      </c>
      <c r="K286" s="41"/>
      <c r="L286" s="42"/>
      <c r="M286" s="658"/>
      <c r="N286" s="659" t="str">
        <f t="shared" si="72"/>
        <v>pieces</v>
      </c>
      <c r="O286" s="692">
        <f t="shared" si="73"/>
        <v>0</v>
      </c>
      <c r="P286" s="761" t="e">
        <f t="shared" si="74"/>
        <v>#DIV/0!</v>
      </c>
      <c r="Q286" s="74"/>
      <c r="R286" s="28"/>
    </row>
    <row r="287" spans="1:18" ht="14.25" customHeight="1">
      <c r="A287" s="111">
        <v>26</v>
      </c>
      <c r="B287" s="68" t="s">
        <v>3651</v>
      </c>
      <c r="C287" s="68"/>
      <c r="D287" s="68"/>
      <c r="E287" s="68" t="s">
        <v>3652</v>
      </c>
      <c r="F287" s="155"/>
      <c r="G287" s="760"/>
      <c r="H287" s="160"/>
      <c r="I287" s="160">
        <v>100</v>
      </c>
      <c r="J287" s="160" t="s">
        <v>59</v>
      </c>
      <c r="K287" s="41" t="s">
        <v>26</v>
      </c>
      <c r="L287" s="42" t="str">
        <f t="shared" ref="L287:L294" si="81">CONCATENATE(I287,J287)</f>
        <v>100grams</v>
      </c>
      <c r="M287" s="658">
        <f t="shared" ref="M287:M294" si="82">H287*I287</f>
        <v>0</v>
      </c>
      <c r="N287" s="659" t="str">
        <f t="shared" si="72"/>
        <v>0 grams</v>
      </c>
      <c r="O287" s="692">
        <f t="shared" si="73"/>
        <v>0</v>
      </c>
      <c r="P287" s="761" t="e">
        <f t="shared" si="74"/>
        <v>#DIV/0!</v>
      </c>
      <c r="Q287" s="29" t="e">
        <f t="shared" ref="Q287:Q294" si="83">G287-P287</f>
        <v>#DIV/0!</v>
      </c>
      <c r="R287" s="28"/>
    </row>
    <row r="288" spans="1:18" ht="14.25" customHeight="1">
      <c r="A288" s="111">
        <v>27</v>
      </c>
      <c r="B288" s="52" t="s">
        <v>177</v>
      </c>
      <c r="C288" s="52"/>
      <c r="D288" s="52"/>
      <c r="E288" s="52" t="s">
        <v>3654</v>
      </c>
      <c r="F288" s="155"/>
      <c r="G288" s="760"/>
      <c r="H288" s="198"/>
      <c r="I288" s="160">
        <v>50</v>
      </c>
      <c r="J288" s="160" t="s">
        <v>59</v>
      </c>
      <c r="K288" s="41" t="s">
        <v>26</v>
      </c>
      <c r="L288" s="42" t="str">
        <f t="shared" si="81"/>
        <v>50grams</v>
      </c>
      <c r="M288" s="658">
        <f t="shared" si="82"/>
        <v>0</v>
      </c>
      <c r="N288" s="659" t="str">
        <f t="shared" si="72"/>
        <v>0 grams</v>
      </c>
      <c r="O288" s="692">
        <f t="shared" si="73"/>
        <v>0</v>
      </c>
      <c r="P288" s="761" t="e">
        <f t="shared" si="74"/>
        <v>#DIV/0!</v>
      </c>
      <c r="Q288" s="109" t="e">
        <f t="shared" si="83"/>
        <v>#DIV/0!</v>
      </c>
      <c r="R288" s="11"/>
    </row>
    <row r="289" spans="1:18" ht="14.25" customHeight="1">
      <c r="A289" s="111">
        <v>28</v>
      </c>
      <c r="B289" s="52" t="s">
        <v>179</v>
      </c>
      <c r="C289" s="52"/>
      <c r="D289" s="52"/>
      <c r="E289" s="52" t="s">
        <v>181</v>
      </c>
      <c r="F289" s="155"/>
      <c r="G289" s="764"/>
      <c r="H289" s="198"/>
      <c r="I289" s="160">
        <v>25</v>
      </c>
      <c r="J289" s="160" t="s">
        <v>29</v>
      </c>
      <c r="K289" s="41" t="s">
        <v>26</v>
      </c>
      <c r="L289" s="42" t="str">
        <f t="shared" si="81"/>
        <v>25ml</v>
      </c>
      <c r="M289" s="658">
        <f t="shared" si="82"/>
        <v>0</v>
      </c>
      <c r="N289" s="659" t="str">
        <f t="shared" si="72"/>
        <v>0 ml</v>
      </c>
      <c r="O289" s="692">
        <f t="shared" si="73"/>
        <v>0</v>
      </c>
      <c r="P289" s="761" t="e">
        <f t="shared" si="74"/>
        <v>#DIV/0!</v>
      </c>
      <c r="Q289" s="74" t="e">
        <f t="shared" si="83"/>
        <v>#DIV/0!</v>
      </c>
      <c r="R289" s="28"/>
    </row>
    <row r="290" spans="1:18" ht="14.25" customHeight="1">
      <c r="A290" s="111">
        <v>29</v>
      </c>
      <c r="B290" s="52" t="s">
        <v>179</v>
      </c>
      <c r="C290" s="52"/>
      <c r="D290" s="52"/>
      <c r="E290" s="52" t="s">
        <v>3655</v>
      </c>
      <c r="F290" s="155"/>
      <c r="G290" s="764"/>
      <c r="H290" s="160"/>
      <c r="I290" s="160">
        <v>90</v>
      </c>
      <c r="J290" s="160" t="s">
        <v>29</v>
      </c>
      <c r="K290" s="41" t="s">
        <v>26</v>
      </c>
      <c r="L290" s="42" t="str">
        <f t="shared" si="81"/>
        <v>90ml</v>
      </c>
      <c r="M290" s="658">
        <f t="shared" si="82"/>
        <v>0</v>
      </c>
      <c r="N290" s="659" t="str">
        <f t="shared" si="72"/>
        <v>0 ml</v>
      </c>
      <c r="O290" s="692">
        <f t="shared" si="73"/>
        <v>0</v>
      </c>
      <c r="P290" s="761" t="e">
        <f t="shared" si="74"/>
        <v>#DIV/0!</v>
      </c>
      <c r="Q290" s="29" t="e">
        <f t="shared" si="83"/>
        <v>#DIV/0!</v>
      </c>
      <c r="R290" s="28"/>
    </row>
    <row r="291" spans="1:18" ht="14.25" customHeight="1">
      <c r="A291" s="111">
        <v>30</v>
      </c>
      <c r="B291" s="68" t="s">
        <v>4422</v>
      </c>
      <c r="C291" s="68"/>
      <c r="D291" s="68"/>
      <c r="E291" s="68" t="s">
        <v>1812</v>
      </c>
      <c r="F291" s="155"/>
      <c r="G291" s="760"/>
      <c r="H291" s="160"/>
      <c r="I291" s="160">
        <v>30</v>
      </c>
      <c r="J291" s="769" t="s">
        <v>29</v>
      </c>
      <c r="K291" s="41" t="s">
        <v>26</v>
      </c>
      <c r="L291" s="42" t="str">
        <f t="shared" si="81"/>
        <v>30ml</v>
      </c>
      <c r="M291" s="658">
        <f t="shared" si="82"/>
        <v>0</v>
      </c>
      <c r="N291" s="659" t="str">
        <f t="shared" si="72"/>
        <v>0 ml</v>
      </c>
      <c r="O291" s="692">
        <f t="shared" si="73"/>
        <v>0</v>
      </c>
      <c r="P291" s="761" t="e">
        <f t="shared" si="74"/>
        <v>#DIV/0!</v>
      </c>
      <c r="Q291" s="29" t="e">
        <f t="shared" si="83"/>
        <v>#DIV/0!</v>
      </c>
      <c r="R291" s="28"/>
    </row>
    <row r="292" spans="1:18" ht="14.25" customHeight="1">
      <c r="A292" s="111">
        <v>30</v>
      </c>
      <c r="B292" s="52" t="s">
        <v>3656</v>
      </c>
      <c r="C292" s="68"/>
      <c r="D292" s="68"/>
      <c r="E292" s="68" t="s">
        <v>3657</v>
      </c>
      <c r="F292" s="155"/>
      <c r="G292" s="760"/>
      <c r="H292" s="160"/>
      <c r="I292" s="548">
        <v>320</v>
      </c>
      <c r="J292" s="160" t="s">
        <v>29</v>
      </c>
      <c r="K292" s="41" t="s">
        <v>26</v>
      </c>
      <c r="L292" s="42" t="str">
        <f t="shared" si="81"/>
        <v>320ml</v>
      </c>
      <c r="M292" s="658">
        <f t="shared" si="82"/>
        <v>0</v>
      </c>
      <c r="N292" s="659" t="str">
        <f t="shared" si="72"/>
        <v>0 ml</v>
      </c>
      <c r="O292" s="692">
        <f t="shared" si="73"/>
        <v>0</v>
      </c>
      <c r="P292" s="761" t="e">
        <f t="shared" si="74"/>
        <v>#DIV/0!</v>
      </c>
      <c r="Q292" s="29" t="e">
        <f t="shared" si="83"/>
        <v>#DIV/0!</v>
      </c>
      <c r="R292" s="28"/>
    </row>
    <row r="293" spans="1:18" ht="14.25" customHeight="1">
      <c r="A293" s="111">
        <v>100</v>
      </c>
      <c r="B293" s="68" t="s">
        <v>4045</v>
      </c>
      <c r="C293" s="52"/>
      <c r="D293" s="52"/>
      <c r="E293" s="52" t="s">
        <v>4046</v>
      </c>
      <c r="F293" s="156"/>
      <c r="G293" s="760"/>
      <c r="H293" s="160"/>
      <c r="I293" s="160">
        <v>190</v>
      </c>
      <c r="J293" s="160" t="s">
        <v>37</v>
      </c>
      <c r="K293" s="41" t="s">
        <v>26</v>
      </c>
      <c r="L293" s="42" t="str">
        <f t="shared" si="81"/>
        <v>190pieces</v>
      </c>
      <c r="M293" s="658">
        <f t="shared" si="82"/>
        <v>0</v>
      </c>
      <c r="N293" s="659" t="str">
        <f t="shared" si="72"/>
        <v>0 pieces</v>
      </c>
      <c r="O293" s="692">
        <f t="shared" si="73"/>
        <v>0</v>
      </c>
      <c r="P293" s="761" t="e">
        <f t="shared" si="74"/>
        <v>#DIV/0!</v>
      </c>
      <c r="Q293" s="74" t="e">
        <f t="shared" si="83"/>
        <v>#DIV/0!</v>
      </c>
      <c r="R293" s="28"/>
    </row>
    <row r="294" spans="1:18" ht="14.25" customHeight="1">
      <c r="A294" s="111">
        <v>101</v>
      </c>
      <c r="B294" s="68" t="s">
        <v>4047</v>
      </c>
      <c r="C294" s="52"/>
      <c r="D294" s="52"/>
      <c r="E294" s="52" t="s">
        <v>1161</v>
      </c>
      <c r="F294" s="156"/>
      <c r="G294" s="760"/>
      <c r="H294" s="160"/>
      <c r="I294" s="160">
        <v>190</v>
      </c>
      <c r="J294" s="160" t="s">
        <v>37</v>
      </c>
      <c r="K294" s="41" t="s">
        <v>26</v>
      </c>
      <c r="L294" s="42" t="str">
        <f t="shared" si="81"/>
        <v>190pieces</v>
      </c>
      <c r="M294" s="658">
        <f t="shared" si="82"/>
        <v>0</v>
      </c>
      <c r="N294" s="659" t="str">
        <f t="shared" si="72"/>
        <v>0 pieces</v>
      </c>
      <c r="O294" s="692">
        <f t="shared" si="73"/>
        <v>0</v>
      </c>
      <c r="P294" s="761" t="e">
        <f t="shared" si="74"/>
        <v>#DIV/0!</v>
      </c>
      <c r="Q294" s="74" t="e">
        <f t="shared" si="83"/>
        <v>#DIV/0!</v>
      </c>
      <c r="R294" s="28"/>
    </row>
    <row r="295" spans="1:18" ht="14.25" customHeight="1">
      <c r="A295" s="111">
        <v>357</v>
      </c>
      <c r="B295" s="68" t="s">
        <v>194</v>
      </c>
      <c r="C295" s="68"/>
      <c r="D295" s="68"/>
      <c r="E295" s="68" t="s">
        <v>3882</v>
      </c>
      <c r="F295" s="156"/>
      <c r="G295" s="760"/>
      <c r="H295" s="160"/>
      <c r="I295" s="160">
        <v>100</v>
      </c>
      <c r="J295" s="160" t="s">
        <v>2746</v>
      </c>
      <c r="K295" s="41"/>
      <c r="L295" s="42"/>
      <c r="M295" s="658"/>
      <c r="N295" s="659" t="str">
        <f t="shared" si="72"/>
        <v>pack</v>
      </c>
      <c r="O295" s="692">
        <f t="shared" si="73"/>
        <v>0</v>
      </c>
      <c r="P295" s="761" t="e">
        <f t="shared" si="74"/>
        <v>#DIV/0!</v>
      </c>
      <c r="Q295" s="74"/>
      <c r="R295" s="28"/>
    </row>
    <row r="296" spans="1:18" ht="14.25" customHeight="1">
      <c r="A296" s="111">
        <v>361</v>
      </c>
      <c r="B296" s="52" t="s">
        <v>4319</v>
      </c>
      <c r="C296" s="68"/>
      <c r="D296" s="68"/>
      <c r="E296" s="68" t="s">
        <v>121</v>
      </c>
      <c r="F296" s="156"/>
      <c r="G296" s="760"/>
      <c r="H296" s="160"/>
      <c r="I296" s="160">
        <v>1000</v>
      </c>
      <c r="J296" s="160" t="s">
        <v>59</v>
      </c>
      <c r="K296" s="41"/>
      <c r="L296" s="42"/>
      <c r="M296" s="658"/>
      <c r="N296" s="659" t="str">
        <f t="shared" si="72"/>
        <v>grams</v>
      </c>
      <c r="O296" s="692">
        <f t="shared" si="73"/>
        <v>0</v>
      </c>
      <c r="P296" s="761" t="e">
        <f t="shared" si="74"/>
        <v>#DIV/0!</v>
      </c>
      <c r="Q296" s="74"/>
      <c r="R296" s="28"/>
    </row>
    <row r="297" spans="1:18" ht="14.25" customHeight="1">
      <c r="A297" s="111">
        <v>470</v>
      </c>
      <c r="B297" s="122" t="s">
        <v>4423</v>
      </c>
      <c r="C297" s="122"/>
      <c r="D297" s="132"/>
      <c r="E297" s="122" t="s">
        <v>4424</v>
      </c>
      <c r="F297" s="589"/>
      <c r="G297" s="739">
        <v>110</v>
      </c>
      <c r="H297" s="196"/>
      <c r="I297" s="196">
        <v>1</v>
      </c>
      <c r="J297" s="196" t="s">
        <v>37</v>
      </c>
      <c r="K297" s="41"/>
      <c r="L297" s="42"/>
      <c r="M297" s="658"/>
      <c r="N297" s="659" t="str">
        <f t="shared" si="72"/>
        <v>pieces</v>
      </c>
      <c r="O297" s="692">
        <f t="shared" si="73"/>
        <v>0</v>
      </c>
      <c r="P297" s="761" t="e">
        <f t="shared" si="74"/>
        <v>#DIV/0!</v>
      </c>
      <c r="Q297" s="74"/>
      <c r="R297" s="28"/>
    </row>
    <row r="298" spans="1:18" ht="14.25" customHeight="1">
      <c r="A298" s="111">
        <v>474</v>
      </c>
      <c r="B298" s="68" t="s">
        <v>199</v>
      </c>
      <c r="C298" s="68"/>
      <c r="D298" s="68"/>
      <c r="E298" s="68" t="s">
        <v>201</v>
      </c>
      <c r="F298" s="156"/>
      <c r="G298" s="760">
        <v>8.1</v>
      </c>
      <c r="H298" s="160"/>
      <c r="I298" s="160">
        <v>1</v>
      </c>
      <c r="J298" s="160" t="s">
        <v>2755</v>
      </c>
      <c r="K298" s="41"/>
      <c r="L298" s="42"/>
      <c r="M298" s="658"/>
      <c r="N298" s="659" t="str">
        <f t="shared" si="72"/>
        <v>piece</v>
      </c>
      <c r="O298" s="692">
        <f t="shared" si="73"/>
        <v>0</v>
      </c>
      <c r="P298" s="761" t="e">
        <f t="shared" si="74"/>
        <v>#DIV/0!</v>
      </c>
      <c r="Q298" s="74"/>
      <c r="R298" s="28"/>
    </row>
    <row r="299" spans="1:18" ht="14.25" customHeight="1">
      <c r="A299" s="111">
        <v>475</v>
      </c>
      <c r="B299" s="345" t="s">
        <v>202</v>
      </c>
      <c r="C299" s="345"/>
      <c r="D299" s="345"/>
      <c r="E299" s="345" t="s">
        <v>2714</v>
      </c>
      <c r="F299" s="156"/>
      <c r="G299" s="765">
        <v>120.5</v>
      </c>
      <c r="H299" s="160"/>
      <c r="I299" s="774">
        <v>12</v>
      </c>
      <c r="J299" s="121" t="s">
        <v>37</v>
      </c>
      <c r="K299" s="41"/>
      <c r="L299" s="42"/>
      <c r="M299" s="658"/>
      <c r="N299" s="659" t="str">
        <f t="shared" si="72"/>
        <v>pieces</v>
      </c>
      <c r="O299" s="692">
        <f t="shared" si="73"/>
        <v>0</v>
      </c>
      <c r="P299" s="761" t="e">
        <f t="shared" si="74"/>
        <v>#DIV/0!</v>
      </c>
      <c r="Q299" s="74"/>
      <c r="R299" s="28"/>
    </row>
    <row r="300" spans="1:18" ht="14.25" customHeight="1">
      <c r="A300" s="111">
        <v>31</v>
      </c>
      <c r="B300" s="52" t="s">
        <v>204</v>
      </c>
      <c r="C300" s="52"/>
      <c r="D300" s="52"/>
      <c r="E300" s="52" t="s">
        <v>205</v>
      </c>
      <c r="F300" s="155"/>
      <c r="G300" s="760"/>
      <c r="H300" s="160"/>
      <c r="I300" s="160">
        <v>350</v>
      </c>
      <c r="J300" s="160" t="s">
        <v>29</v>
      </c>
      <c r="K300" s="41" t="s">
        <v>26</v>
      </c>
      <c r="L300" s="42" t="str">
        <f t="shared" ref="L300:L301" si="84">CONCATENATE(I300,J300)</f>
        <v>350ml</v>
      </c>
      <c r="M300" s="658">
        <f t="shared" ref="M300:M301" si="85">H300*I300</f>
        <v>0</v>
      </c>
      <c r="N300" s="659" t="str">
        <f t="shared" si="72"/>
        <v>0 ml</v>
      </c>
      <c r="O300" s="692">
        <f t="shared" si="73"/>
        <v>0</v>
      </c>
      <c r="P300" s="761" t="e">
        <f t="shared" si="74"/>
        <v>#DIV/0!</v>
      </c>
      <c r="Q300" s="74" t="e">
        <f t="shared" ref="Q300:Q301" si="86">G300-P300</f>
        <v>#DIV/0!</v>
      </c>
      <c r="R300" s="28"/>
    </row>
    <row r="301" spans="1:18" ht="14.25" customHeight="1">
      <c r="A301" s="111">
        <v>5</v>
      </c>
      <c r="B301" s="52" t="s">
        <v>206</v>
      </c>
      <c r="C301" s="52"/>
      <c r="D301" s="52"/>
      <c r="E301" s="52" t="s">
        <v>3308</v>
      </c>
      <c r="F301" s="155"/>
      <c r="G301" s="760"/>
      <c r="H301" s="160"/>
      <c r="I301" s="160">
        <v>1</v>
      </c>
      <c r="J301" s="160" t="s">
        <v>42</v>
      </c>
      <c r="K301" s="41" t="s">
        <v>26</v>
      </c>
      <c r="L301" s="42" t="str">
        <f t="shared" si="84"/>
        <v>1packs</v>
      </c>
      <c r="M301" s="658">
        <f t="shared" si="85"/>
        <v>0</v>
      </c>
      <c r="N301" s="659" t="str">
        <f t="shared" si="72"/>
        <v>0 packs</v>
      </c>
      <c r="O301" s="692">
        <f t="shared" si="73"/>
        <v>0</v>
      </c>
      <c r="P301" s="761" t="e">
        <f t="shared" si="74"/>
        <v>#DIV/0!</v>
      </c>
      <c r="Q301" s="29" t="e">
        <f t="shared" si="86"/>
        <v>#DIV/0!</v>
      </c>
      <c r="R301" s="28"/>
    </row>
    <row r="302" spans="1:18" ht="14.25" customHeight="1">
      <c r="A302" s="111">
        <v>323</v>
      </c>
      <c r="B302" s="68" t="s">
        <v>213</v>
      </c>
      <c r="C302" s="52"/>
      <c r="D302" s="52"/>
      <c r="E302" s="52" t="s">
        <v>2800</v>
      </c>
      <c r="F302" s="156"/>
      <c r="G302" s="764"/>
      <c r="H302" s="160"/>
      <c r="I302" s="160">
        <v>1</v>
      </c>
      <c r="J302" s="160" t="s">
        <v>37</v>
      </c>
      <c r="K302" s="41"/>
      <c r="L302" s="42"/>
      <c r="M302" s="658"/>
      <c r="N302" s="659" t="str">
        <f t="shared" si="72"/>
        <v>pieces</v>
      </c>
      <c r="O302" s="692">
        <f t="shared" si="73"/>
        <v>0</v>
      </c>
      <c r="P302" s="761" t="e">
        <f t="shared" si="74"/>
        <v>#DIV/0!</v>
      </c>
      <c r="Q302" s="74"/>
      <c r="R302" s="28"/>
    </row>
    <row r="303" spans="1:18" ht="14.25" customHeight="1">
      <c r="A303" s="111">
        <v>324</v>
      </c>
      <c r="B303" s="33" t="s">
        <v>217</v>
      </c>
      <c r="C303" s="33"/>
      <c r="D303" s="33"/>
      <c r="E303" s="33" t="s">
        <v>4425</v>
      </c>
      <c r="F303" s="156"/>
      <c r="G303" s="121">
        <v>18.850000000000001</v>
      </c>
      <c r="H303" s="160"/>
      <c r="I303" s="121">
        <v>33</v>
      </c>
      <c r="J303" s="121" t="s">
        <v>37</v>
      </c>
      <c r="K303" s="41"/>
      <c r="L303" s="42"/>
      <c r="M303" s="658"/>
      <c r="N303" s="659" t="str">
        <f t="shared" si="72"/>
        <v>pieces</v>
      </c>
      <c r="O303" s="692">
        <f t="shared" si="73"/>
        <v>0</v>
      </c>
      <c r="P303" s="761" t="e">
        <f t="shared" si="74"/>
        <v>#DIV/0!</v>
      </c>
      <c r="Q303" s="74"/>
      <c r="R303" s="28"/>
    </row>
    <row r="304" spans="1:18" ht="14.25" customHeight="1">
      <c r="A304" s="111">
        <v>325</v>
      </c>
      <c r="B304" s="68" t="s">
        <v>4426</v>
      </c>
      <c r="C304" s="52"/>
      <c r="D304" s="52"/>
      <c r="E304" s="52" t="s">
        <v>2800</v>
      </c>
      <c r="F304" s="156"/>
      <c r="G304" s="760"/>
      <c r="H304" s="160"/>
      <c r="I304" s="160">
        <v>1</v>
      </c>
      <c r="J304" s="160" t="s">
        <v>37</v>
      </c>
      <c r="K304" s="41"/>
      <c r="L304" s="42"/>
      <c r="M304" s="658"/>
      <c r="N304" s="659" t="str">
        <f t="shared" si="72"/>
        <v>pieces</v>
      </c>
      <c r="O304" s="692">
        <f t="shared" si="73"/>
        <v>0</v>
      </c>
      <c r="P304" s="761" t="e">
        <f t="shared" si="74"/>
        <v>#DIV/0!</v>
      </c>
      <c r="Q304" s="74"/>
      <c r="R304" s="28"/>
    </row>
    <row r="305" spans="1:18" ht="14.25" customHeight="1">
      <c r="A305" s="111">
        <v>204</v>
      </c>
      <c r="B305" s="52" t="s">
        <v>218</v>
      </c>
      <c r="C305" s="52"/>
      <c r="D305" s="52"/>
      <c r="E305" s="52" t="s">
        <v>4393</v>
      </c>
      <c r="F305" s="156"/>
      <c r="G305" s="760"/>
      <c r="H305" s="160"/>
      <c r="I305" s="160">
        <v>1</v>
      </c>
      <c r="J305" s="160" t="s">
        <v>37</v>
      </c>
      <c r="K305" s="41"/>
      <c r="L305" s="42"/>
      <c r="M305" s="658"/>
      <c r="N305" s="659" t="str">
        <f t="shared" si="72"/>
        <v>pieces</v>
      </c>
      <c r="O305" s="692">
        <f t="shared" si="73"/>
        <v>0</v>
      </c>
      <c r="P305" s="761" t="e">
        <f t="shared" si="74"/>
        <v>#DIV/0!</v>
      </c>
      <c r="Q305" s="74"/>
      <c r="R305" s="28"/>
    </row>
    <row r="306" spans="1:18" ht="14.25" customHeight="1">
      <c r="A306" s="111">
        <v>195</v>
      </c>
      <c r="B306" s="52" t="s">
        <v>234</v>
      </c>
      <c r="C306" s="68"/>
      <c r="D306" s="68"/>
      <c r="E306" s="68" t="s">
        <v>4427</v>
      </c>
      <c r="F306" s="156"/>
      <c r="G306" s="760"/>
      <c r="H306" s="198"/>
      <c r="I306" s="160">
        <v>1</v>
      </c>
      <c r="J306" s="198" t="s">
        <v>2776</v>
      </c>
      <c r="K306" s="41"/>
      <c r="L306" s="42"/>
      <c r="M306" s="658"/>
      <c r="N306" s="659" t="str">
        <f t="shared" si="72"/>
        <v>kilos</v>
      </c>
      <c r="O306" s="692">
        <f t="shared" si="73"/>
        <v>0</v>
      </c>
      <c r="P306" s="761" t="e">
        <f t="shared" si="74"/>
        <v>#DIV/0!</v>
      </c>
      <c r="Q306" s="74"/>
      <c r="R306" s="28"/>
    </row>
    <row r="307" spans="1:18" ht="14.25" customHeight="1">
      <c r="A307" s="111">
        <v>196</v>
      </c>
      <c r="B307" s="116" t="s">
        <v>234</v>
      </c>
      <c r="C307" s="50"/>
      <c r="D307" s="50"/>
      <c r="E307" s="50" t="s">
        <v>236</v>
      </c>
      <c r="F307" s="156"/>
      <c r="G307" s="776"/>
      <c r="H307" s="160"/>
      <c r="I307" s="121">
        <v>1</v>
      </c>
      <c r="J307" s="198" t="s">
        <v>2776</v>
      </c>
      <c r="K307" s="41"/>
      <c r="L307" s="42"/>
      <c r="M307" s="658"/>
      <c r="N307" s="659" t="str">
        <f t="shared" si="72"/>
        <v>kilos</v>
      </c>
      <c r="O307" s="692">
        <f t="shared" si="73"/>
        <v>0</v>
      </c>
      <c r="P307" s="761" t="e">
        <f t="shared" si="74"/>
        <v>#DIV/0!</v>
      </c>
      <c r="Q307" s="74"/>
      <c r="R307" s="28"/>
    </row>
    <row r="308" spans="1:18" ht="14.25" customHeight="1">
      <c r="A308" s="111">
        <v>197</v>
      </c>
      <c r="B308" s="52" t="s">
        <v>239</v>
      </c>
      <c r="C308" s="52"/>
      <c r="D308" s="52"/>
      <c r="E308" s="52"/>
      <c r="F308" s="156"/>
      <c r="G308" s="764"/>
      <c r="H308" s="160"/>
      <c r="I308" s="198">
        <v>1</v>
      </c>
      <c r="J308" s="198" t="s">
        <v>2776</v>
      </c>
      <c r="K308" s="41"/>
      <c r="L308" s="42"/>
      <c r="M308" s="658"/>
      <c r="N308" s="659" t="str">
        <f t="shared" si="72"/>
        <v>kilos</v>
      </c>
      <c r="O308" s="692">
        <f t="shared" si="73"/>
        <v>0</v>
      </c>
      <c r="P308" s="761" t="e">
        <f t="shared" si="74"/>
        <v>#DIV/0!</v>
      </c>
      <c r="Q308" s="74"/>
      <c r="R308" s="28"/>
    </row>
    <row r="309" spans="1:18" ht="14.25" customHeight="1">
      <c r="A309" s="111">
        <v>6</v>
      </c>
      <c r="B309" s="52" t="s">
        <v>3996</v>
      </c>
      <c r="C309" s="68"/>
      <c r="D309" s="68"/>
      <c r="E309" s="68" t="s">
        <v>2717</v>
      </c>
      <c r="F309" s="155"/>
      <c r="G309" s="760"/>
      <c r="H309" s="160"/>
      <c r="I309" s="160">
        <v>1</v>
      </c>
      <c r="J309" s="160" t="s">
        <v>42</v>
      </c>
      <c r="K309" s="41" t="s">
        <v>26</v>
      </c>
      <c r="L309" s="42" t="str">
        <f t="shared" ref="L309:L310" si="87">CONCATENATE(I309,J309)</f>
        <v>1packs</v>
      </c>
      <c r="M309" s="658">
        <f t="shared" ref="M309:M310" si="88">H309*I309</f>
        <v>0</v>
      </c>
      <c r="N309" s="659" t="str">
        <f t="shared" si="72"/>
        <v>0 packs</v>
      </c>
      <c r="O309" s="692">
        <f t="shared" si="73"/>
        <v>0</v>
      </c>
      <c r="P309" s="761" t="e">
        <f t="shared" si="74"/>
        <v>#DIV/0!</v>
      </c>
      <c r="Q309" s="29" t="e">
        <f t="shared" ref="Q309:Q310" si="89">G309-P309</f>
        <v>#DIV/0!</v>
      </c>
      <c r="R309" s="28"/>
    </row>
    <row r="310" spans="1:18" ht="14.25" customHeight="1">
      <c r="A310" s="111">
        <v>102</v>
      </c>
      <c r="B310" s="68" t="s">
        <v>251</v>
      </c>
      <c r="C310" s="68"/>
      <c r="D310" s="68"/>
      <c r="E310" s="68" t="s">
        <v>3350</v>
      </c>
      <c r="F310" s="156"/>
      <c r="G310" s="760"/>
      <c r="H310" s="562"/>
      <c r="I310" s="160">
        <v>10</v>
      </c>
      <c r="J310" s="160" t="s">
        <v>37</v>
      </c>
      <c r="K310" s="41" t="s">
        <v>26</v>
      </c>
      <c r="L310" s="42" t="str">
        <f t="shared" si="87"/>
        <v>10pieces</v>
      </c>
      <c r="M310" s="658">
        <f t="shared" si="88"/>
        <v>0</v>
      </c>
      <c r="N310" s="659" t="str">
        <f t="shared" si="72"/>
        <v>0 pieces</v>
      </c>
      <c r="O310" s="692">
        <f t="shared" si="73"/>
        <v>0</v>
      </c>
      <c r="P310" s="761" t="e">
        <f t="shared" si="74"/>
        <v>#DIV/0!</v>
      </c>
      <c r="Q310" s="74" t="e">
        <f t="shared" si="89"/>
        <v>#DIV/0!</v>
      </c>
      <c r="R310" s="28"/>
    </row>
    <row r="311" spans="1:18" ht="14.25" customHeight="1">
      <c r="A311" s="111">
        <v>358</v>
      </c>
      <c r="B311" s="52" t="s">
        <v>3883</v>
      </c>
      <c r="C311" s="68"/>
      <c r="D311" s="68"/>
      <c r="E311" s="68" t="s">
        <v>3884</v>
      </c>
      <c r="F311" s="156"/>
      <c r="G311" s="760"/>
      <c r="H311" s="160"/>
      <c r="I311" s="160">
        <v>250</v>
      </c>
      <c r="J311" s="160" t="s">
        <v>59</v>
      </c>
      <c r="K311" s="41"/>
      <c r="L311" s="42"/>
      <c r="M311" s="658"/>
      <c r="N311" s="659" t="str">
        <f t="shared" si="72"/>
        <v>grams</v>
      </c>
      <c r="O311" s="692">
        <f t="shared" si="73"/>
        <v>0</v>
      </c>
      <c r="P311" s="761" t="e">
        <f t="shared" si="74"/>
        <v>#DIV/0!</v>
      </c>
      <c r="Q311" s="74"/>
      <c r="R311" s="28"/>
    </row>
    <row r="312" spans="1:18" ht="14.25" customHeight="1">
      <c r="A312" s="111">
        <v>103</v>
      </c>
      <c r="B312" s="68" t="s">
        <v>4048</v>
      </c>
      <c r="C312" s="68"/>
      <c r="D312" s="68"/>
      <c r="E312" s="68" t="s">
        <v>4049</v>
      </c>
      <c r="F312" s="156"/>
      <c r="G312" s="760">
        <v>7.13</v>
      </c>
      <c r="H312" s="562"/>
      <c r="I312" s="160">
        <v>25</v>
      </c>
      <c r="J312" s="160" t="s">
        <v>37</v>
      </c>
      <c r="K312" s="41" t="s">
        <v>26</v>
      </c>
      <c r="L312" s="42" t="str">
        <f>CONCATENATE(I312,J312)</f>
        <v>25pieces</v>
      </c>
      <c r="M312" s="658">
        <f>H312*I312</f>
        <v>0</v>
      </c>
      <c r="N312" s="659" t="str">
        <f t="shared" si="72"/>
        <v>0 pieces</v>
      </c>
      <c r="O312" s="692">
        <f t="shared" si="73"/>
        <v>0</v>
      </c>
      <c r="P312" s="761" t="e">
        <f t="shared" si="74"/>
        <v>#DIV/0!</v>
      </c>
      <c r="Q312" s="74" t="e">
        <f>G312-P312</f>
        <v>#DIV/0!</v>
      </c>
      <c r="R312" s="28"/>
    </row>
    <row r="313" spans="1:18" ht="14.25" customHeight="1">
      <c r="A313" s="111">
        <v>471</v>
      </c>
      <c r="B313" s="122" t="s">
        <v>4428</v>
      </c>
      <c r="C313" s="122"/>
      <c r="D313" s="132"/>
      <c r="E313" s="122" t="s">
        <v>4424</v>
      </c>
      <c r="F313" s="589"/>
      <c r="G313" s="739">
        <v>25</v>
      </c>
      <c r="H313" s="196"/>
      <c r="I313" s="196">
        <v>1</v>
      </c>
      <c r="J313" s="196" t="s">
        <v>37</v>
      </c>
      <c r="K313" s="41"/>
      <c r="L313" s="42"/>
      <c r="M313" s="658"/>
      <c r="N313" s="659" t="str">
        <f t="shared" si="72"/>
        <v>pieces</v>
      </c>
      <c r="O313" s="692">
        <f t="shared" si="73"/>
        <v>0</v>
      </c>
      <c r="P313" s="761" t="e">
        <f t="shared" si="74"/>
        <v>#DIV/0!</v>
      </c>
      <c r="Q313" s="74"/>
      <c r="R313" s="28"/>
    </row>
    <row r="314" spans="1:18" ht="14.25" customHeight="1">
      <c r="A314" s="111">
        <v>104</v>
      </c>
      <c r="B314" s="68" t="s">
        <v>276</v>
      </c>
      <c r="C314" s="52"/>
      <c r="D314" s="52"/>
      <c r="E314" s="52" t="s">
        <v>4429</v>
      </c>
      <c r="F314" s="156"/>
      <c r="G314" s="760"/>
      <c r="H314" s="562"/>
      <c r="I314" s="160">
        <v>10</v>
      </c>
      <c r="J314" s="160" t="s">
        <v>37</v>
      </c>
      <c r="K314" s="41" t="s">
        <v>26</v>
      </c>
      <c r="L314" s="42" t="str">
        <f>CONCATENATE(I314,J314)</f>
        <v>10pieces</v>
      </c>
      <c r="M314" s="658">
        <f>H314*I314</f>
        <v>0</v>
      </c>
      <c r="N314" s="659" t="str">
        <f t="shared" si="72"/>
        <v>0 pieces</v>
      </c>
      <c r="O314" s="692">
        <f t="shared" si="73"/>
        <v>0</v>
      </c>
      <c r="P314" s="761" t="e">
        <f t="shared" si="74"/>
        <v>#DIV/0!</v>
      </c>
      <c r="Q314" s="74" t="e">
        <f>G314-P314</f>
        <v>#DIV/0!</v>
      </c>
      <c r="R314" s="28"/>
    </row>
    <row r="315" spans="1:18" ht="14.25" customHeight="1">
      <c r="A315" s="111">
        <v>327</v>
      </c>
      <c r="B315" s="68" t="s">
        <v>282</v>
      </c>
      <c r="C315" s="68"/>
      <c r="D315" s="68"/>
      <c r="E315" s="68" t="s">
        <v>4430</v>
      </c>
      <c r="F315" s="156"/>
      <c r="G315" s="760"/>
      <c r="H315" s="160"/>
      <c r="I315" s="160">
        <v>1</v>
      </c>
      <c r="J315" s="160" t="s">
        <v>37</v>
      </c>
      <c r="K315" s="41"/>
      <c r="L315" s="42"/>
      <c r="M315" s="658"/>
      <c r="N315" s="659" t="str">
        <f t="shared" si="72"/>
        <v>pieces</v>
      </c>
      <c r="O315" s="692">
        <f t="shared" si="73"/>
        <v>0</v>
      </c>
      <c r="P315" s="761" t="e">
        <f t="shared" si="74"/>
        <v>#DIV/0!</v>
      </c>
      <c r="Q315" s="74"/>
      <c r="R315" s="28"/>
    </row>
    <row r="316" spans="1:18" ht="14.25" customHeight="1">
      <c r="A316" s="111">
        <v>446</v>
      </c>
      <c r="B316" s="68" t="s">
        <v>286</v>
      </c>
      <c r="C316" s="68"/>
      <c r="D316" s="68"/>
      <c r="E316" s="68" t="s">
        <v>292</v>
      </c>
      <c r="F316" s="156"/>
      <c r="G316" s="760"/>
      <c r="H316" s="160"/>
      <c r="I316" s="160">
        <v>180</v>
      </c>
      <c r="J316" s="160" t="s">
        <v>59</v>
      </c>
      <c r="K316" s="41"/>
      <c r="L316" s="42"/>
      <c r="M316" s="658"/>
      <c r="N316" s="659" t="str">
        <f t="shared" si="72"/>
        <v>grams</v>
      </c>
      <c r="O316" s="692">
        <f t="shared" si="73"/>
        <v>0</v>
      </c>
      <c r="P316" s="761" t="e">
        <f t="shared" si="74"/>
        <v>#DIV/0!</v>
      </c>
      <c r="Q316" s="74"/>
      <c r="R316" s="28"/>
    </row>
    <row r="317" spans="1:18" ht="14.25" customHeight="1">
      <c r="A317" s="111">
        <v>447</v>
      </c>
      <c r="B317" s="68" t="s">
        <v>286</v>
      </c>
      <c r="C317" s="68"/>
      <c r="D317" s="68"/>
      <c r="E317" s="68" t="s">
        <v>287</v>
      </c>
      <c r="F317" s="156"/>
      <c r="G317" s="760"/>
      <c r="H317" s="160"/>
      <c r="I317" s="160">
        <v>180</v>
      </c>
      <c r="J317" s="364" t="s">
        <v>59</v>
      </c>
      <c r="K317" s="41"/>
      <c r="L317" s="42"/>
      <c r="M317" s="658"/>
      <c r="N317" s="659" t="str">
        <f t="shared" si="72"/>
        <v>grams</v>
      </c>
      <c r="O317" s="692">
        <f t="shared" si="73"/>
        <v>0</v>
      </c>
      <c r="P317" s="761" t="e">
        <f t="shared" si="74"/>
        <v>#DIV/0!</v>
      </c>
      <c r="Q317" s="74"/>
      <c r="R317" s="28"/>
    </row>
    <row r="318" spans="1:18" ht="14.25" customHeight="1">
      <c r="A318" s="111">
        <v>448</v>
      </c>
      <c r="B318" s="68" t="s">
        <v>286</v>
      </c>
      <c r="C318" s="68"/>
      <c r="D318" s="68"/>
      <c r="E318" s="68" t="s">
        <v>4431</v>
      </c>
      <c r="F318" s="156"/>
      <c r="G318" s="760"/>
      <c r="H318" s="160"/>
      <c r="I318" s="160">
        <v>180</v>
      </c>
      <c r="J318" s="160" t="s">
        <v>59</v>
      </c>
      <c r="K318" s="41"/>
      <c r="L318" s="42"/>
      <c r="M318" s="658"/>
      <c r="N318" s="659" t="str">
        <f t="shared" si="72"/>
        <v>grams</v>
      </c>
      <c r="O318" s="692">
        <f t="shared" si="73"/>
        <v>0</v>
      </c>
      <c r="P318" s="761" t="e">
        <f t="shared" si="74"/>
        <v>#DIV/0!</v>
      </c>
      <c r="Q318" s="74"/>
      <c r="R318" s="28"/>
    </row>
    <row r="319" spans="1:18" ht="14.25" customHeight="1">
      <c r="A319" s="111">
        <v>449</v>
      </c>
      <c r="B319" s="68" t="s">
        <v>286</v>
      </c>
      <c r="C319" s="68"/>
      <c r="D319" s="68"/>
      <c r="E319" s="68" t="s">
        <v>4432</v>
      </c>
      <c r="F319" s="156"/>
      <c r="G319" s="760"/>
      <c r="H319" s="160"/>
      <c r="I319" s="160">
        <v>100</v>
      </c>
      <c r="J319" s="160" t="s">
        <v>59</v>
      </c>
      <c r="K319" s="41"/>
      <c r="L319" s="42"/>
      <c r="M319" s="658"/>
      <c r="N319" s="659" t="str">
        <f t="shared" si="72"/>
        <v>grams</v>
      </c>
      <c r="O319" s="692">
        <f t="shared" si="73"/>
        <v>0</v>
      </c>
      <c r="P319" s="761" t="e">
        <f t="shared" si="74"/>
        <v>#DIV/0!</v>
      </c>
      <c r="Q319" s="74"/>
      <c r="R319" s="28"/>
    </row>
    <row r="320" spans="1:18" ht="14.25" customHeight="1">
      <c r="A320" s="111">
        <v>450</v>
      </c>
      <c r="B320" s="68" t="s">
        <v>289</v>
      </c>
      <c r="C320" s="68"/>
      <c r="D320" s="68"/>
      <c r="E320" s="68" t="s">
        <v>288</v>
      </c>
      <c r="F320" s="156"/>
      <c r="G320" s="760"/>
      <c r="H320" s="160"/>
      <c r="I320" s="160">
        <v>180</v>
      </c>
      <c r="J320" s="769" t="s">
        <v>59</v>
      </c>
      <c r="K320" s="41"/>
      <c r="L320" s="42"/>
      <c r="M320" s="658"/>
      <c r="N320" s="659" t="str">
        <f t="shared" si="72"/>
        <v>grams</v>
      </c>
      <c r="O320" s="692">
        <f t="shared" si="73"/>
        <v>0</v>
      </c>
      <c r="P320" s="761" t="e">
        <f t="shared" si="74"/>
        <v>#DIV/0!</v>
      </c>
      <c r="Q320" s="74"/>
      <c r="R320" s="28"/>
    </row>
    <row r="321" spans="1:18" ht="14.25" customHeight="1">
      <c r="A321" s="111">
        <v>451</v>
      </c>
      <c r="B321" s="68" t="s">
        <v>291</v>
      </c>
      <c r="C321" s="68"/>
      <c r="D321" s="68"/>
      <c r="E321" s="68" t="s">
        <v>292</v>
      </c>
      <c r="F321" s="156"/>
      <c r="G321" s="760"/>
      <c r="H321" s="160"/>
      <c r="I321" s="160">
        <v>180</v>
      </c>
      <c r="J321" s="160" t="s">
        <v>59</v>
      </c>
      <c r="K321" s="41"/>
      <c r="L321" s="42"/>
      <c r="M321" s="658"/>
      <c r="N321" s="659" t="str">
        <f t="shared" si="72"/>
        <v>grams</v>
      </c>
      <c r="O321" s="692">
        <f t="shared" si="73"/>
        <v>0</v>
      </c>
      <c r="P321" s="761" t="e">
        <f t="shared" si="74"/>
        <v>#DIV/0!</v>
      </c>
      <c r="Q321" s="74"/>
      <c r="R321" s="28"/>
    </row>
    <row r="322" spans="1:18" ht="14.25" customHeight="1">
      <c r="A322" s="111">
        <v>452</v>
      </c>
      <c r="B322" s="68" t="s">
        <v>291</v>
      </c>
      <c r="C322" s="52"/>
      <c r="D322" s="52"/>
      <c r="E322" s="52" t="s">
        <v>4433</v>
      </c>
      <c r="F322" s="156"/>
      <c r="G322" s="760"/>
      <c r="H322" s="160"/>
      <c r="I322" s="160">
        <v>110</v>
      </c>
      <c r="J322" s="160" t="s">
        <v>59</v>
      </c>
      <c r="K322" s="41"/>
      <c r="L322" s="42"/>
      <c r="M322" s="658"/>
      <c r="N322" s="659" t="str">
        <f t="shared" si="72"/>
        <v>grams</v>
      </c>
      <c r="O322" s="692">
        <f t="shared" si="73"/>
        <v>0</v>
      </c>
      <c r="P322" s="761" t="e">
        <f t="shared" si="74"/>
        <v>#DIV/0!</v>
      </c>
      <c r="Q322" s="74"/>
      <c r="R322" s="28"/>
    </row>
    <row r="323" spans="1:18" ht="14.25" customHeight="1">
      <c r="A323" s="111">
        <v>453</v>
      </c>
      <c r="B323" s="68" t="s">
        <v>291</v>
      </c>
      <c r="C323" s="52"/>
      <c r="D323" s="52"/>
      <c r="E323" s="52" t="s">
        <v>288</v>
      </c>
      <c r="F323" s="156"/>
      <c r="G323" s="760"/>
      <c r="H323" s="160"/>
      <c r="I323" s="160">
        <v>180</v>
      </c>
      <c r="J323" s="160" t="s">
        <v>59</v>
      </c>
      <c r="K323" s="41"/>
      <c r="L323" s="42"/>
      <c r="M323" s="658"/>
      <c r="N323" s="659" t="str">
        <f t="shared" si="72"/>
        <v>grams</v>
      </c>
      <c r="O323" s="692">
        <f t="shared" si="73"/>
        <v>0</v>
      </c>
      <c r="P323" s="761" t="e">
        <f t="shared" si="74"/>
        <v>#DIV/0!</v>
      </c>
      <c r="Q323" s="74"/>
      <c r="R323" s="28"/>
    </row>
    <row r="324" spans="1:18" ht="14.25" customHeight="1">
      <c r="A324" s="111">
        <v>328</v>
      </c>
      <c r="B324" s="68" t="s">
        <v>4434</v>
      </c>
      <c r="C324" s="68"/>
      <c r="D324" s="68"/>
      <c r="E324" s="68" t="s">
        <v>2801</v>
      </c>
      <c r="F324" s="156"/>
      <c r="G324" s="760"/>
      <c r="H324" s="160"/>
      <c r="I324" s="160">
        <v>1</v>
      </c>
      <c r="J324" s="160" t="s">
        <v>37</v>
      </c>
      <c r="K324" s="41"/>
      <c r="L324" s="42"/>
      <c r="M324" s="658"/>
      <c r="N324" s="659" t="str">
        <f t="shared" si="72"/>
        <v>pieces</v>
      </c>
      <c r="O324" s="692">
        <f t="shared" si="73"/>
        <v>0</v>
      </c>
      <c r="P324" s="761" t="e">
        <f t="shared" si="74"/>
        <v>#DIV/0!</v>
      </c>
      <c r="Q324" s="74"/>
      <c r="R324" s="28"/>
    </row>
    <row r="325" spans="1:18" ht="14.25" customHeight="1">
      <c r="A325" s="111">
        <v>32</v>
      </c>
      <c r="B325" s="68" t="s">
        <v>294</v>
      </c>
      <c r="C325" s="68"/>
      <c r="D325" s="68"/>
      <c r="E325" s="68" t="s">
        <v>3658</v>
      </c>
      <c r="F325" s="155"/>
      <c r="G325" s="760"/>
      <c r="H325" s="160"/>
      <c r="I325" s="160">
        <v>250</v>
      </c>
      <c r="J325" s="160" t="s">
        <v>59</v>
      </c>
      <c r="K325" s="41" t="s">
        <v>26</v>
      </c>
      <c r="L325" s="42" t="str">
        <f t="shared" ref="L325:L334" si="90">CONCATENATE(I325,J325)</f>
        <v>250grams</v>
      </c>
      <c r="M325" s="658">
        <f t="shared" ref="M325:M334" si="91">H325*I325</f>
        <v>0</v>
      </c>
      <c r="N325" s="659" t="str">
        <f t="shared" si="72"/>
        <v>0 grams</v>
      </c>
      <c r="O325" s="692">
        <f t="shared" si="73"/>
        <v>0</v>
      </c>
      <c r="P325" s="761" t="e">
        <f t="shared" si="74"/>
        <v>#DIV/0!</v>
      </c>
      <c r="Q325" s="74" t="e">
        <f t="shared" ref="Q325:Q334" si="92">G325-P325</f>
        <v>#DIV/0!</v>
      </c>
      <c r="R325" s="28"/>
    </row>
    <row r="326" spans="1:18" ht="14.25" customHeight="1">
      <c r="A326" s="111">
        <v>33</v>
      </c>
      <c r="B326" s="52" t="s">
        <v>303</v>
      </c>
      <c r="C326" s="52"/>
      <c r="D326" s="52"/>
      <c r="E326" s="52" t="s">
        <v>2764</v>
      </c>
      <c r="F326" s="155"/>
      <c r="G326" s="760"/>
      <c r="H326" s="198"/>
      <c r="I326" s="160">
        <v>100</v>
      </c>
      <c r="J326" s="160" t="s">
        <v>59</v>
      </c>
      <c r="K326" s="41" t="s">
        <v>26</v>
      </c>
      <c r="L326" s="42" t="str">
        <f t="shared" si="90"/>
        <v>100grams</v>
      </c>
      <c r="M326" s="658">
        <f t="shared" si="91"/>
        <v>0</v>
      </c>
      <c r="N326" s="659" t="str">
        <f t="shared" si="72"/>
        <v>0 grams</v>
      </c>
      <c r="O326" s="692">
        <f t="shared" si="73"/>
        <v>0</v>
      </c>
      <c r="P326" s="761" t="e">
        <f t="shared" si="74"/>
        <v>#DIV/0!</v>
      </c>
      <c r="Q326" s="74" t="e">
        <f t="shared" si="92"/>
        <v>#DIV/0!</v>
      </c>
      <c r="R326" s="28"/>
    </row>
    <row r="327" spans="1:18" ht="14.25" customHeight="1">
      <c r="A327" s="111">
        <v>34</v>
      </c>
      <c r="B327" s="52" t="s">
        <v>303</v>
      </c>
      <c r="C327" s="52"/>
      <c r="D327" s="52"/>
      <c r="E327" s="52" t="s">
        <v>3659</v>
      </c>
      <c r="F327" s="155"/>
      <c r="G327" s="760"/>
      <c r="H327" s="160"/>
      <c r="I327" s="198">
        <v>30</v>
      </c>
      <c r="J327" s="160" t="s">
        <v>59</v>
      </c>
      <c r="K327" s="41" t="s">
        <v>26</v>
      </c>
      <c r="L327" s="42" t="str">
        <f t="shared" si="90"/>
        <v>30grams</v>
      </c>
      <c r="M327" s="658">
        <f t="shared" si="91"/>
        <v>0</v>
      </c>
      <c r="N327" s="659" t="str">
        <f t="shared" si="72"/>
        <v>0 grams</v>
      </c>
      <c r="O327" s="692">
        <f t="shared" si="73"/>
        <v>0</v>
      </c>
      <c r="P327" s="761" t="e">
        <f t="shared" si="74"/>
        <v>#DIV/0!</v>
      </c>
      <c r="Q327" s="29" t="e">
        <f t="shared" si="92"/>
        <v>#DIV/0!</v>
      </c>
      <c r="R327" s="28"/>
    </row>
    <row r="328" spans="1:18" ht="14.25" customHeight="1">
      <c r="A328" s="111">
        <v>35</v>
      </c>
      <c r="B328" s="52" t="s">
        <v>305</v>
      </c>
      <c r="C328" s="52"/>
      <c r="D328" s="52"/>
      <c r="E328" s="52" t="s">
        <v>3660</v>
      </c>
      <c r="F328" s="155"/>
      <c r="G328" s="760"/>
      <c r="H328" s="160"/>
      <c r="I328" s="198">
        <v>100</v>
      </c>
      <c r="J328" s="160" t="s">
        <v>59</v>
      </c>
      <c r="K328" s="41" t="s">
        <v>26</v>
      </c>
      <c r="L328" s="42" t="str">
        <f t="shared" si="90"/>
        <v>100grams</v>
      </c>
      <c r="M328" s="658">
        <f t="shared" si="91"/>
        <v>0</v>
      </c>
      <c r="N328" s="659" t="str">
        <f t="shared" si="72"/>
        <v>0 grams</v>
      </c>
      <c r="O328" s="692">
        <f t="shared" si="73"/>
        <v>0</v>
      </c>
      <c r="P328" s="761" t="e">
        <f t="shared" si="74"/>
        <v>#DIV/0!</v>
      </c>
      <c r="Q328" s="109" t="e">
        <f t="shared" si="92"/>
        <v>#DIV/0!</v>
      </c>
      <c r="R328" s="11"/>
    </row>
    <row r="329" spans="1:18" ht="14.25" customHeight="1">
      <c r="A329" s="111">
        <v>37</v>
      </c>
      <c r="B329" s="68" t="s">
        <v>307</v>
      </c>
      <c r="C329" s="68"/>
      <c r="D329" s="68"/>
      <c r="E329" s="68" t="s">
        <v>3661</v>
      </c>
      <c r="F329" s="155"/>
      <c r="G329" s="760"/>
      <c r="H329" s="160"/>
      <c r="I329" s="160">
        <v>1000</v>
      </c>
      <c r="J329" s="160" t="s">
        <v>59</v>
      </c>
      <c r="K329" s="41" t="s">
        <v>26</v>
      </c>
      <c r="L329" s="42" t="str">
        <f t="shared" si="90"/>
        <v>1000grams</v>
      </c>
      <c r="M329" s="658">
        <f t="shared" si="91"/>
        <v>0</v>
      </c>
      <c r="N329" s="659" t="str">
        <f t="shared" si="72"/>
        <v>0 grams</v>
      </c>
      <c r="O329" s="692">
        <f t="shared" si="73"/>
        <v>0</v>
      </c>
      <c r="P329" s="761" t="e">
        <f t="shared" si="74"/>
        <v>#DIV/0!</v>
      </c>
      <c r="Q329" s="109" t="e">
        <f t="shared" si="92"/>
        <v>#DIV/0!</v>
      </c>
      <c r="R329" s="11"/>
    </row>
    <row r="330" spans="1:18" ht="14.25" customHeight="1">
      <c r="A330" s="111">
        <v>38</v>
      </c>
      <c r="B330" s="68" t="s">
        <v>307</v>
      </c>
      <c r="C330" s="52"/>
      <c r="D330" s="52"/>
      <c r="E330" s="52" t="s">
        <v>2815</v>
      </c>
      <c r="F330" s="155"/>
      <c r="G330" s="760"/>
      <c r="H330" s="160"/>
      <c r="I330" s="160">
        <v>30</v>
      </c>
      <c r="J330" s="160" t="s">
        <v>59</v>
      </c>
      <c r="K330" s="41" t="s">
        <v>26</v>
      </c>
      <c r="L330" s="42" t="str">
        <f t="shared" si="90"/>
        <v>30grams</v>
      </c>
      <c r="M330" s="658">
        <f t="shared" si="91"/>
        <v>0</v>
      </c>
      <c r="N330" s="659" t="str">
        <f t="shared" si="72"/>
        <v>0 grams</v>
      </c>
      <c r="O330" s="692">
        <f t="shared" si="73"/>
        <v>0</v>
      </c>
      <c r="P330" s="761" t="e">
        <f t="shared" si="74"/>
        <v>#DIV/0!</v>
      </c>
      <c r="Q330" s="29" t="e">
        <f t="shared" si="92"/>
        <v>#DIV/0!</v>
      </c>
      <c r="R330" s="28"/>
    </row>
    <row r="331" spans="1:18" ht="14.25" customHeight="1">
      <c r="A331" s="111">
        <v>39</v>
      </c>
      <c r="B331" s="50" t="s">
        <v>3662</v>
      </c>
      <c r="C331" s="68"/>
      <c r="D331" s="68"/>
      <c r="E331" s="68" t="s">
        <v>3663</v>
      </c>
      <c r="F331" s="155"/>
      <c r="G331" s="760">
        <v>450</v>
      </c>
      <c r="H331" s="160"/>
      <c r="I331" s="160">
        <v>1000</v>
      </c>
      <c r="J331" s="160" t="s">
        <v>59</v>
      </c>
      <c r="K331" s="41" t="s">
        <v>26</v>
      </c>
      <c r="L331" s="42" t="str">
        <f t="shared" si="90"/>
        <v>1000grams</v>
      </c>
      <c r="M331" s="658">
        <f t="shared" si="91"/>
        <v>0</v>
      </c>
      <c r="N331" s="659" t="str">
        <f t="shared" si="72"/>
        <v>0 grams</v>
      </c>
      <c r="O331" s="692">
        <f t="shared" si="73"/>
        <v>0</v>
      </c>
      <c r="P331" s="761" t="e">
        <f t="shared" si="74"/>
        <v>#DIV/0!</v>
      </c>
      <c r="Q331" s="109" t="e">
        <f t="shared" si="92"/>
        <v>#DIV/0!</v>
      </c>
      <c r="R331" s="11"/>
    </row>
    <row r="332" spans="1:18" ht="14.25" customHeight="1">
      <c r="A332" s="111">
        <v>40</v>
      </c>
      <c r="B332" s="52" t="s">
        <v>4435</v>
      </c>
      <c r="C332" s="52"/>
      <c r="D332" s="52"/>
      <c r="E332" s="52" t="s">
        <v>4436</v>
      </c>
      <c r="F332" s="155"/>
      <c r="G332" s="760"/>
      <c r="H332" s="160"/>
      <c r="I332" s="160">
        <v>330</v>
      </c>
      <c r="J332" s="160" t="s">
        <v>59</v>
      </c>
      <c r="K332" s="41" t="s">
        <v>26</v>
      </c>
      <c r="L332" s="42" t="str">
        <f t="shared" si="90"/>
        <v>330grams</v>
      </c>
      <c r="M332" s="658">
        <f t="shared" si="91"/>
        <v>0</v>
      </c>
      <c r="N332" s="659" t="str">
        <f t="shared" si="72"/>
        <v>0 grams</v>
      </c>
      <c r="O332" s="692">
        <f t="shared" si="73"/>
        <v>0</v>
      </c>
      <c r="P332" s="761" t="e">
        <f t="shared" si="74"/>
        <v>#DIV/0!</v>
      </c>
      <c r="Q332" s="29" t="e">
        <f t="shared" si="92"/>
        <v>#DIV/0!</v>
      </c>
      <c r="R332" s="28"/>
    </row>
    <row r="333" spans="1:18" ht="14.25" customHeight="1">
      <c r="A333" s="111">
        <v>41</v>
      </c>
      <c r="B333" s="52" t="s">
        <v>4435</v>
      </c>
      <c r="C333" s="52"/>
      <c r="D333" s="52"/>
      <c r="E333" s="52" t="s">
        <v>4437</v>
      </c>
      <c r="F333" s="155"/>
      <c r="G333" s="760"/>
      <c r="H333" s="160"/>
      <c r="I333" s="160">
        <v>330</v>
      </c>
      <c r="J333" s="160" t="s">
        <v>59</v>
      </c>
      <c r="K333" s="41" t="s">
        <v>26</v>
      </c>
      <c r="L333" s="42" t="str">
        <f t="shared" si="90"/>
        <v>330grams</v>
      </c>
      <c r="M333" s="658">
        <f t="shared" si="91"/>
        <v>0</v>
      </c>
      <c r="N333" s="659" t="str">
        <f t="shared" si="72"/>
        <v>0 grams</v>
      </c>
      <c r="O333" s="692">
        <f t="shared" si="73"/>
        <v>0</v>
      </c>
      <c r="P333" s="761" t="e">
        <f t="shared" si="74"/>
        <v>#DIV/0!</v>
      </c>
      <c r="Q333" s="29" t="e">
        <f t="shared" si="92"/>
        <v>#DIV/0!</v>
      </c>
      <c r="R333" s="11"/>
    </row>
    <row r="334" spans="1:18" ht="14.25" customHeight="1">
      <c r="A334" s="111">
        <v>42</v>
      </c>
      <c r="B334" s="52" t="s">
        <v>4435</v>
      </c>
      <c r="C334" s="52"/>
      <c r="D334" s="52"/>
      <c r="E334" s="52" t="s">
        <v>4438</v>
      </c>
      <c r="F334" s="155"/>
      <c r="G334" s="760"/>
      <c r="H334" s="160"/>
      <c r="I334" s="160">
        <v>170</v>
      </c>
      <c r="J334" s="160" t="s">
        <v>59</v>
      </c>
      <c r="K334" s="41" t="s">
        <v>26</v>
      </c>
      <c r="L334" s="42" t="str">
        <f t="shared" si="90"/>
        <v>170grams</v>
      </c>
      <c r="M334" s="658">
        <f t="shared" si="91"/>
        <v>0</v>
      </c>
      <c r="N334" s="659" t="str">
        <f t="shared" si="72"/>
        <v>0 grams</v>
      </c>
      <c r="O334" s="692">
        <f t="shared" si="73"/>
        <v>0</v>
      </c>
      <c r="P334" s="761" t="e">
        <f t="shared" si="74"/>
        <v>#DIV/0!</v>
      </c>
      <c r="Q334" s="109" t="e">
        <f t="shared" si="92"/>
        <v>#DIV/0!</v>
      </c>
      <c r="R334" s="11"/>
    </row>
    <row r="335" spans="1:18" ht="14.25" customHeight="1">
      <c r="A335" s="111">
        <v>329</v>
      </c>
      <c r="B335" s="68" t="s">
        <v>317</v>
      </c>
      <c r="C335" s="68"/>
      <c r="D335" s="68"/>
      <c r="E335" s="68" t="s">
        <v>2801</v>
      </c>
      <c r="F335" s="156"/>
      <c r="G335" s="760"/>
      <c r="H335" s="160"/>
      <c r="I335" s="160">
        <v>1</v>
      </c>
      <c r="J335" s="160" t="s">
        <v>37</v>
      </c>
      <c r="K335" s="41"/>
      <c r="L335" s="42"/>
      <c r="M335" s="658"/>
      <c r="N335" s="659" t="str">
        <f t="shared" si="72"/>
        <v>pieces</v>
      </c>
      <c r="O335" s="692">
        <f t="shared" si="73"/>
        <v>0</v>
      </c>
      <c r="P335" s="761" t="e">
        <f t="shared" si="74"/>
        <v>#DIV/0!</v>
      </c>
      <c r="Q335" s="74"/>
      <c r="R335" s="28"/>
    </row>
    <row r="336" spans="1:18" ht="14.25" customHeight="1">
      <c r="A336" s="111">
        <v>118</v>
      </c>
      <c r="B336" s="68" t="s">
        <v>320</v>
      </c>
      <c r="C336" s="52"/>
      <c r="D336" s="52"/>
      <c r="E336" s="52" t="s">
        <v>322</v>
      </c>
      <c r="F336" s="156"/>
      <c r="G336" s="760"/>
      <c r="H336" s="160"/>
      <c r="I336" s="160">
        <v>1</v>
      </c>
      <c r="J336" s="160" t="s">
        <v>3458</v>
      </c>
      <c r="K336" s="41" t="s">
        <v>26</v>
      </c>
      <c r="L336" s="42" t="str">
        <f>CONCATENATE(I336,J336)</f>
        <v>1gal</v>
      </c>
      <c r="M336" s="658">
        <f>H336*I336</f>
        <v>0</v>
      </c>
      <c r="N336" s="659" t="str">
        <f t="shared" si="72"/>
        <v>0 gal</v>
      </c>
      <c r="O336" s="692">
        <f t="shared" si="73"/>
        <v>0</v>
      </c>
      <c r="P336" s="761" t="e">
        <f t="shared" si="74"/>
        <v>#DIV/0!</v>
      </c>
      <c r="Q336" s="74" t="e">
        <f>G336-P336</f>
        <v>#DIV/0!</v>
      </c>
      <c r="R336" s="28"/>
    </row>
    <row r="337" spans="1:18" ht="14.25" customHeight="1">
      <c r="A337" s="111">
        <v>330</v>
      </c>
      <c r="B337" s="68" t="s">
        <v>325</v>
      </c>
      <c r="C337" s="52"/>
      <c r="D337" s="52"/>
      <c r="E337" s="52" t="s">
        <v>4439</v>
      </c>
      <c r="F337" s="156"/>
      <c r="G337" s="763"/>
      <c r="H337" s="160"/>
      <c r="I337" s="160">
        <v>1</v>
      </c>
      <c r="J337" s="160" t="s">
        <v>37</v>
      </c>
      <c r="K337" s="41"/>
      <c r="L337" s="42"/>
      <c r="M337" s="658"/>
      <c r="N337" s="659" t="str">
        <f t="shared" si="72"/>
        <v>pieces</v>
      </c>
      <c r="O337" s="692">
        <f t="shared" si="73"/>
        <v>0</v>
      </c>
      <c r="P337" s="761" t="e">
        <f t="shared" si="74"/>
        <v>#DIV/0!</v>
      </c>
      <c r="Q337" s="74"/>
      <c r="R337" s="28"/>
    </row>
    <row r="338" spans="1:18" ht="14.25" customHeight="1">
      <c r="A338" s="111">
        <v>331</v>
      </c>
      <c r="B338" s="52" t="s">
        <v>4440</v>
      </c>
      <c r="C338" s="52"/>
      <c r="D338" s="52"/>
      <c r="E338" s="52" t="s">
        <v>4441</v>
      </c>
      <c r="F338" s="156"/>
      <c r="G338" s="764"/>
      <c r="H338" s="160"/>
      <c r="I338" s="198">
        <v>200</v>
      </c>
      <c r="J338" s="198" t="s">
        <v>59</v>
      </c>
      <c r="K338" s="41"/>
      <c r="L338" s="42"/>
      <c r="M338" s="658"/>
      <c r="N338" s="659" t="str">
        <f t="shared" si="72"/>
        <v>grams</v>
      </c>
      <c r="O338" s="692">
        <f t="shared" si="73"/>
        <v>0</v>
      </c>
      <c r="P338" s="761" t="e">
        <f t="shared" si="74"/>
        <v>#DIV/0!</v>
      </c>
      <c r="Q338" s="74"/>
      <c r="R338" s="28"/>
    </row>
    <row r="339" spans="1:18" ht="14.25" customHeight="1">
      <c r="A339" s="111">
        <v>305</v>
      </c>
      <c r="B339" s="52" t="s">
        <v>3856</v>
      </c>
      <c r="C339" s="197"/>
      <c r="D339" s="197"/>
      <c r="E339" s="197" t="s">
        <v>3857</v>
      </c>
      <c r="F339" s="156"/>
      <c r="G339" s="760"/>
      <c r="H339" s="160"/>
      <c r="I339" s="160">
        <v>1000</v>
      </c>
      <c r="J339" s="198" t="s">
        <v>59</v>
      </c>
      <c r="K339" s="41"/>
      <c r="L339" s="42"/>
      <c r="M339" s="658"/>
      <c r="N339" s="659" t="str">
        <f t="shared" si="72"/>
        <v>grams</v>
      </c>
      <c r="O339" s="692">
        <f t="shared" si="73"/>
        <v>0</v>
      </c>
      <c r="P339" s="761" t="e">
        <f t="shared" si="74"/>
        <v>#DIV/0!</v>
      </c>
      <c r="Q339" s="74"/>
      <c r="R339" s="28"/>
    </row>
    <row r="340" spans="1:18" ht="14.25" customHeight="1">
      <c r="A340" s="111">
        <v>456</v>
      </c>
      <c r="B340" s="68" t="s">
        <v>4442</v>
      </c>
      <c r="C340" s="68"/>
      <c r="D340" s="68"/>
      <c r="E340" s="68" t="s">
        <v>4443</v>
      </c>
      <c r="F340" s="156"/>
      <c r="G340" s="760"/>
      <c r="H340" s="198"/>
      <c r="I340" s="160">
        <v>170</v>
      </c>
      <c r="J340" s="364" t="s">
        <v>59</v>
      </c>
      <c r="K340" s="41"/>
      <c r="L340" s="42"/>
      <c r="M340" s="658"/>
      <c r="N340" s="659" t="str">
        <f t="shared" si="72"/>
        <v>grams</v>
      </c>
      <c r="O340" s="692">
        <f t="shared" si="73"/>
        <v>0</v>
      </c>
      <c r="P340" s="761" t="e">
        <f t="shared" si="74"/>
        <v>#DIV/0!</v>
      </c>
      <c r="Q340" s="74"/>
      <c r="R340" s="28"/>
    </row>
    <row r="341" spans="1:18" ht="14.25" customHeight="1">
      <c r="A341" s="111">
        <v>457</v>
      </c>
      <c r="B341" s="68" t="s">
        <v>4442</v>
      </c>
      <c r="C341" s="68"/>
      <c r="D341" s="68"/>
      <c r="E341" s="68" t="s">
        <v>4444</v>
      </c>
      <c r="F341" s="156"/>
      <c r="G341" s="760"/>
      <c r="H341" s="160"/>
      <c r="I341" s="160">
        <v>595</v>
      </c>
      <c r="J341" s="160" t="s">
        <v>59</v>
      </c>
      <c r="K341" s="41"/>
      <c r="L341" s="42"/>
      <c r="M341" s="658"/>
      <c r="N341" s="659" t="str">
        <f t="shared" si="72"/>
        <v>grams</v>
      </c>
      <c r="O341" s="692">
        <f t="shared" si="73"/>
        <v>0</v>
      </c>
      <c r="P341" s="761" t="e">
        <f t="shared" si="74"/>
        <v>#DIV/0!</v>
      </c>
      <c r="Q341" s="74"/>
      <c r="R341" s="28"/>
    </row>
    <row r="342" spans="1:18" ht="14.25" customHeight="1">
      <c r="A342" s="111">
        <v>458</v>
      </c>
      <c r="B342" s="68" t="s">
        <v>4442</v>
      </c>
      <c r="C342" s="68"/>
      <c r="D342" s="68"/>
      <c r="E342" s="68" t="s">
        <v>4445</v>
      </c>
      <c r="F342" s="156"/>
      <c r="G342" s="760"/>
      <c r="H342" s="160"/>
      <c r="I342" s="160">
        <v>595</v>
      </c>
      <c r="J342" s="364" t="s">
        <v>59</v>
      </c>
      <c r="K342" s="41"/>
      <c r="L342" s="42"/>
      <c r="M342" s="658"/>
      <c r="N342" s="659" t="str">
        <f t="shared" si="72"/>
        <v>grams</v>
      </c>
      <c r="O342" s="692">
        <f t="shared" si="73"/>
        <v>0</v>
      </c>
      <c r="P342" s="761" t="e">
        <f t="shared" si="74"/>
        <v>#DIV/0!</v>
      </c>
      <c r="Q342" s="74"/>
      <c r="R342" s="28"/>
    </row>
    <row r="343" spans="1:18" ht="14.25" customHeight="1">
      <c r="A343" s="111">
        <v>459</v>
      </c>
      <c r="B343" s="68" t="s">
        <v>4442</v>
      </c>
      <c r="C343" s="52"/>
      <c r="D343" s="52"/>
      <c r="E343" s="52" t="s">
        <v>4446</v>
      </c>
      <c r="F343" s="156"/>
      <c r="G343" s="760"/>
      <c r="H343" s="160"/>
      <c r="I343" s="160">
        <v>595</v>
      </c>
      <c r="J343" s="160" t="s">
        <v>59</v>
      </c>
      <c r="K343" s="41"/>
      <c r="L343" s="42"/>
      <c r="M343" s="658"/>
      <c r="N343" s="659" t="str">
        <f t="shared" si="72"/>
        <v>grams</v>
      </c>
      <c r="O343" s="692">
        <f t="shared" si="73"/>
        <v>0</v>
      </c>
      <c r="P343" s="761" t="e">
        <f t="shared" si="74"/>
        <v>#DIV/0!</v>
      </c>
      <c r="Q343" s="74"/>
      <c r="R343" s="28"/>
    </row>
    <row r="344" spans="1:18" ht="14.25" customHeight="1">
      <c r="A344" s="111">
        <v>43</v>
      </c>
      <c r="B344" s="52" t="s">
        <v>3664</v>
      </c>
      <c r="C344" s="52"/>
      <c r="D344" s="52"/>
      <c r="E344" s="52" t="s">
        <v>1782</v>
      </c>
      <c r="F344" s="155"/>
      <c r="G344" s="760"/>
      <c r="H344" s="198"/>
      <c r="I344" s="160">
        <v>320</v>
      </c>
      <c r="J344" s="160" t="s">
        <v>59</v>
      </c>
      <c r="K344" s="41" t="s">
        <v>26</v>
      </c>
      <c r="L344" s="42" t="str">
        <f>CONCATENATE(I344,J344)</f>
        <v>320grams</v>
      </c>
      <c r="M344" s="658">
        <f>H344*I344</f>
        <v>0</v>
      </c>
      <c r="N344" s="659" t="str">
        <f t="shared" si="72"/>
        <v>0 grams</v>
      </c>
      <c r="O344" s="692">
        <f t="shared" si="73"/>
        <v>0</v>
      </c>
      <c r="P344" s="761" t="e">
        <f t="shared" si="74"/>
        <v>#DIV/0!</v>
      </c>
      <c r="Q344" s="109" t="e">
        <f>G344-P344</f>
        <v>#DIV/0!</v>
      </c>
      <c r="R344" s="11"/>
    </row>
    <row r="345" spans="1:18" ht="14.25" customHeight="1">
      <c r="A345" s="111">
        <v>363</v>
      </c>
      <c r="B345" s="52" t="s">
        <v>4320</v>
      </c>
      <c r="C345" s="68"/>
      <c r="D345" s="68"/>
      <c r="E345" s="68" t="s">
        <v>121</v>
      </c>
      <c r="F345" s="156"/>
      <c r="G345" s="760"/>
      <c r="H345" s="160"/>
      <c r="I345" s="160">
        <v>1000</v>
      </c>
      <c r="J345" s="160" t="s">
        <v>59</v>
      </c>
      <c r="K345" s="41"/>
      <c r="L345" s="42"/>
      <c r="M345" s="658"/>
      <c r="N345" s="659" t="str">
        <f t="shared" si="72"/>
        <v>grams</v>
      </c>
      <c r="O345" s="692">
        <f t="shared" si="73"/>
        <v>0</v>
      </c>
      <c r="P345" s="761" t="e">
        <f t="shared" si="74"/>
        <v>#DIV/0!</v>
      </c>
      <c r="Q345" s="74"/>
      <c r="R345" s="28"/>
    </row>
    <row r="346" spans="1:18" ht="14.25" customHeight="1">
      <c r="A346" s="111">
        <v>107</v>
      </c>
      <c r="B346" s="68" t="s">
        <v>4050</v>
      </c>
      <c r="C346" s="68"/>
      <c r="D346" s="68"/>
      <c r="E346" s="68" t="s">
        <v>4051</v>
      </c>
      <c r="F346" s="156"/>
      <c r="G346" s="760"/>
      <c r="H346" s="160"/>
      <c r="I346" s="160">
        <v>10</v>
      </c>
      <c r="J346" s="160" t="s">
        <v>37</v>
      </c>
      <c r="K346" s="41" t="s">
        <v>26</v>
      </c>
      <c r="L346" s="42" t="str">
        <f t="shared" ref="L346:L365" si="93">CONCATENATE(I346,J346)</f>
        <v>10pieces</v>
      </c>
      <c r="M346" s="658">
        <f t="shared" ref="M346:M365" si="94">H346*I346</f>
        <v>0</v>
      </c>
      <c r="N346" s="659" t="str">
        <f t="shared" si="72"/>
        <v>0 pieces</v>
      </c>
      <c r="O346" s="692">
        <f t="shared" si="73"/>
        <v>0</v>
      </c>
      <c r="P346" s="761" t="e">
        <f t="shared" si="74"/>
        <v>#DIV/0!</v>
      </c>
      <c r="Q346" s="74" t="e">
        <f t="shared" ref="Q346:Q365" si="95">G346-P346</f>
        <v>#DIV/0!</v>
      </c>
      <c r="R346" s="28"/>
    </row>
    <row r="347" spans="1:18" ht="14.25" customHeight="1">
      <c r="A347" s="111">
        <v>108</v>
      </c>
      <c r="B347" s="68" t="s">
        <v>4052</v>
      </c>
      <c r="C347" s="68"/>
      <c r="D347" s="68"/>
      <c r="E347" s="68" t="s">
        <v>4053</v>
      </c>
      <c r="F347" s="156"/>
      <c r="G347" s="760">
        <v>1713.6</v>
      </c>
      <c r="H347" s="160"/>
      <c r="I347" s="160">
        <v>90</v>
      </c>
      <c r="J347" s="160" t="s">
        <v>37</v>
      </c>
      <c r="K347" s="41" t="s">
        <v>26</v>
      </c>
      <c r="L347" s="42" t="str">
        <f t="shared" si="93"/>
        <v>90pieces</v>
      </c>
      <c r="M347" s="658">
        <f t="shared" si="94"/>
        <v>0</v>
      </c>
      <c r="N347" s="659" t="str">
        <f t="shared" si="72"/>
        <v>0 pieces</v>
      </c>
      <c r="O347" s="692">
        <f t="shared" si="73"/>
        <v>0</v>
      </c>
      <c r="P347" s="761" t="e">
        <f t="shared" si="74"/>
        <v>#DIV/0!</v>
      </c>
      <c r="Q347" s="74" t="e">
        <f t="shared" si="95"/>
        <v>#DIV/0!</v>
      </c>
      <c r="R347" s="28"/>
    </row>
    <row r="348" spans="1:18" ht="14.25" customHeight="1">
      <c r="A348" s="111">
        <v>32</v>
      </c>
      <c r="B348" s="52" t="s">
        <v>342</v>
      </c>
      <c r="C348" s="52"/>
      <c r="D348" s="52"/>
      <c r="E348" s="52" t="s">
        <v>4447</v>
      </c>
      <c r="F348" s="155"/>
      <c r="G348" s="764"/>
      <c r="H348" s="160"/>
      <c r="I348" s="198">
        <v>1000</v>
      </c>
      <c r="J348" s="198" t="s">
        <v>59</v>
      </c>
      <c r="K348" s="41" t="s">
        <v>26</v>
      </c>
      <c r="L348" s="42" t="str">
        <f t="shared" si="93"/>
        <v>1000grams</v>
      </c>
      <c r="M348" s="658">
        <f t="shared" si="94"/>
        <v>0</v>
      </c>
      <c r="N348" s="659" t="str">
        <f t="shared" si="72"/>
        <v>0 grams</v>
      </c>
      <c r="O348" s="692">
        <f t="shared" si="73"/>
        <v>0</v>
      </c>
      <c r="P348" s="761" t="e">
        <f t="shared" si="74"/>
        <v>#DIV/0!</v>
      </c>
      <c r="Q348" s="74" t="e">
        <f t="shared" si="95"/>
        <v>#DIV/0!</v>
      </c>
      <c r="R348" s="28"/>
    </row>
    <row r="349" spans="1:18" ht="14.25" customHeight="1">
      <c r="A349" s="111">
        <v>33</v>
      </c>
      <c r="B349" s="52" t="s">
        <v>342</v>
      </c>
      <c r="C349" s="52"/>
      <c r="D349" s="52"/>
      <c r="E349" s="52" t="s">
        <v>3333</v>
      </c>
      <c r="F349" s="155"/>
      <c r="G349" s="760"/>
      <c r="H349" s="160"/>
      <c r="I349" s="160">
        <v>500</v>
      </c>
      <c r="J349" s="160" t="s">
        <v>59</v>
      </c>
      <c r="K349" s="41" t="s">
        <v>26</v>
      </c>
      <c r="L349" s="42" t="str">
        <f t="shared" si="93"/>
        <v>500grams</v>
      </c>
      <c r="M349" s="658">
        <f t="shared" si="94"/>
        <v>0</v>
      </c>
      <c r="N349" s="659" t="str">
        <f t="shared" si="72"/>
        <v>0 grams</v>
      </c>
      <c r="O349" s="692">
        <f t="shared" si="73"/>
        <v>0</v>
      </c>
      <c r="P349" s="761" t="e">
        <f t="shared" si="74"/>
        <v>#DIV/0!</v>
      </c>
      <c r="Q349" s="74" t="e">
        <f t="shared" si="95"/>
        <v>#DIV/0!</v>
      </c>
      <c r="R349" s="28"/>
    </row>
    <row r="350" spans="1:18" ht="14.25" customHeight="1">
      <c r="A350" s="111">
        <v>34</v>
      </c>
      <c r="B350" s="52" t="s">
        <v>342</v>
      </c>
      <c r="C350" s="52"/>
      <c r="D350" s="52"/>
      <c r="E350" s="52" t="s">
        <v>4448</v>
      </c>
      <c r="F350" s="155"/>
      <c r="G350" s="760"/>
      <c r="H350" s="160"/>
      <c r="I350" s="160">
        <v>1000</v>
      </c>
      <c r="J350" s="160" t="s">
        <v>59</v>
      </c>
      <c r="K350" s="41" t="s">
        <v>26</v>
      </c>
      <c r="L350" s="42" t="str">
        <f t="shared" si="93"/>
        <v>1000grams</v>
      </c>
      <c r="M350" s="658">
        <f t="shared" si="94"/>
        <v>0</v>
      </c>
      <c r="N350" s="659" t="str">
        <f t="shared" si="72"/>
        <v>0 grams</v>
      </c>
      <c r="O350" s="692">
        <f t="shared" si="73"/>
        <v>0</v>
      </c>
      <c r="P350" s="761" t="e">
        <f t="shared" si="74"/>
        <v>#DIV/0!</v>
      </c>
      <c r="Q350" s="29" t="e">
        <f t="shared" si="95"/>
        <v>#DIV/0!</v>
      </c>
      <c r="R350" s="28"/>
    </row>
    <row r="351" spans="1:18" ht="14.25" customHeight="1">
      <c r="A351" s="111">
        <v>35</v>
      </c>
      <c r="B351" s="52" t="s">
        <v>342</v>
      </c>
      <c r="C351" s="52"/>
      <c r="D351" s="52"/>
      <c r="E351" s="52" t="s">
        <v>2779</v>
      </c>
      <c r="F351" s="155"/>
      <c r="G351" s="760"/>
      <c r="H351" s="160"/>
      <c r="I351" s="160">
        <v>230</v>
      </c>
      <c r="J351" s="160" t="s">
        <v>59</v>
      </c>
      <c r="K351" s="41" t="s">
        <v>26</v>
      </c>
      <c r="L351" s="42" t="str">
        <f t="shared" si="93"/>
        <v>230grams</v>
      </c>
      <c r="M351" s="658">
        <f t="shared" si="94"/>
        <v>0</v>
      </c>
      <c r="N351" s="659" t="str">
        <f t="shared" si="72"/>
        <v>0 grams</v>
      </c>
      <c r="O351" s="692">
        <f t="shared" si="73"/>
        <v>0</v>
      </c>
      <c r="P351" s="761" t="e">
        <f t="shared" si="74"/>
        <v>#DIV/0!</v>
      </c>
      <c r="Q351" s="109" t="e">
        <f t="shared" si="95"/>
        <v>#DIV/0!</v>
      </c>
      <c r="R351" s="11"/>
    </row>
    <row r="352" spans="1:18" ht="14.25" customHeight="1">
      <c r="A352" s="111">
        <v>36</v>
      </c>
      <c r="B352" s="52" t="s">
        <v>342</v>
      </c>
      <c r="C352" s="52"/>
      <c r="D352" s="52"/>
      <c r="E352" s="52" t="s">
        <v>3251</v>
      </c>
      <c r="F352" s="155"/>
      <c r="G352" s="760"/>
      <c r="H352" s="160"/>
      <c r="I352" s="160">
        <v>230</v>
      </c>
      <c r="J352" s="160" t="s">
        <v>59</v>
      </c>
      <c r="K352" s="41" t="s">
        <v>26</v>
      </c>
      <c r="L352" s="42" t="str">
        <f t="shared" si="93"/>
        <v>230grams</v>
      </c>
      <c r="M352" s="658">
        <f t="shared" si="94"/>
        <v>0</v>
      </c>
      <c r="N352" s="659" t="str">
        <f t="shared" si="72"/>
        <v>0 grams</v>
      </c>
      <c r="O352" s="692">
        <f t="shared" si="73"/>
        <v>0</v>
      </c>
      <c r="P352" s="761" t="e">
        <f t="shared" si="74"/>
        <v>#DIV/0!</v>
      </c>
      <c r="Q352" s="29" t="e">
        <f t="shared" si="95"/>
        <v>#DIV/0!</v>
      </c>
      <c r="R352" s="28"/>
    </row>
    <row r="353" spans="1:18" ht="14.25" customHeight="1">
      <c r="A353" s="111">
        <v>37</v>
      </c>
      <c r="B353" s="52" t="s">
        <v>342</v>
      </c>
      <c r="C353" s="52"/>
      <c r="D353" s="52"/>
      <c r="E353" s="52" t="s">
        <v>3972</v>
      </c>
      <c r="F353" s="155"/>
      <c r="G353" s="760"/>
      <c r="H353" s="160"/>
      <c r="I353" s="160">
        <v>1000</v>
      </c>
      <c r="J353" s="160" t="s">
        <v>59</v>
      </c>
      <c r="K353" s="41" t="s">
        <v>26</v>
      </c>
      <c r="L353" s="42" t="str">
        <f t="shared" si="93"/>
        <v>1000grams</v>
      </c>
      <c r="M353" s="658">
        <f t="shared" si="94"/>
        <v>0</v>
      </c>
      <c r="N353" s="659" t="str">
        <f t="shared" si="72"/>
        <v>0 grams</v>
      </c>
      <c r="O353" s="692">
        <f t="shared" si="73"/>
        <v>0</v>
      </c>
      <c r="P353" s="761" t="e">
        <f t="shared" si="74"/>
        <v>#DIV/0!</v>
      </c>
      <c r="Q353" s="109" t="e">
        <f t="shared" si="95"/>
        <v>#DIV/0!</v>
      </c>
      <c r="R353" s="11"/>
    </row>
    <row r="354" spans="1:18" ht="14.25" customHeight="1">
      <c r="A354" s="111">
        <v>38</v>
      </c>
      <c r="B354" s="52" t="s">
        <v>342</v>
      </c>
      <c r="C354" s="52"/>
      <c r="D354" s="52"/>
      <c r="E354" s="52" t="s">
        <v>3333</v>
      </c>
      <c r="F354" s="155"/>
      <c r="G354" s="763"/>
      <c r="H354" s="160"/>
      <c r="I354" s="160">
        <v>500</v>
      </c>
      <c r="J354" s="160" t="s">
        <v>59</v>
      </c>
      <c r="K354" s="41" t="s">
        <v>26</v>
      </c>
      <c r="L354" s="42" t="str">
        <f t="shared" si="93"/>
        <v>500grams</v>
      </c>
      <c r="M354" s="658">
        <f t="shared" si="94"/>
        <v>0</v>
      </c>
      <c r="N354" s="659" t="str">
        <f t="shared" si="72"/>
        <v>0 grams</v>
      </c>
      <c r="O354" s="692">
        <f t="shared" si="73"/>
        <v>0</v>
      </c>
      <c r="P354" s="761" t="e">
        <f t="shared" si="74"/>
        <v>#DIV/0!</v>
      </c>
      <c r="Q354" s="29" t="e">
        <f t="shared" si="95"/>
        <v>#DIV/0!</v>
      </c>
      <c r="R354" s="28"/>
    </row>
    <row r="355" spans="1:18" ht="14.25" customHeight="1">
      <c r="A355" s="111">
        <v>39</v>
      </c>
      <c r="B355" s="339" t="s">
        <v>342</v>
      </c>
      <c r="C355" s="339"/>
      <c r="D355" s="339"/>
      <c r="E355" s="339" t="s">
        <v>4449</v>
      </c>
      <c r="F355" s="155"/>
      <c r="G355" s="388"/>
      <c r="H355" s="160"/>
      <c r="I355" s="411">
        <v>230</v>
      </c>
      <c r="J355" s="411" t="s">
        <v>59</v>
      </c>
      <c r="K355" s="41" t="s">
        <v>26</v>
      </c>
      <c r="L355" s="42" t="str">
        <f t="shared" si="93"/>
        <v>230grams</v>
      </c>
      <c r="M355" s="658">
        <f t="shared" si="94"/>
        <v>0</v>
      </c>
      <c r="N355" s="659" t="str">
        <f t="shared" si="72"/>
        <v>0 grams</v>
      </c>
      <c r="O355" s="692">
        <f t="shared" si="73"/>
        <v>0</v>
      </c>
      <c r="P355" s="761" t="e">
        <f t="shared" si="74"/>
        <v>#DIV/0!</v>
      </c>
      <c r="Q355" s="109" t="e">
        <f t="shared" si="95"/>
        <v>#DIV/0!</v>
      </c>
      <c r="R355" s="11"/>
    </row>
    <row r="356" spans="1:18" ht="14.25" customHeight="1">
      <c r="A356" s="111">
        <v>40</v>
      </c>
      <c r="B356" s="52" t="s">
        <v>342</v>
      </c>
      <c r="C356" s="339"/>
      <c r="D356" s="339"/>
      <c r="E356" s="339" t="s">
        <v>4450</v>
      </c>
      <c r="F356" s="155"/>
      <c r="G356" s="760"/>
      <c r="H356" s="160"/>
      <c r="I356" s="160">
        <v>1000</v>
      </c>
      <c r="J356" s="160" t="s">
        <v>59</v>
      </c>
      <c r="K356" s="41" t="s">
        <v>26</v>
      </c>
      <c r="L356" s="42" t="str">
        <f t="shared" si="93"/>
        <v>1000grams</v>
      </c>
      <c r="M356" s="658">
        <f t="shared" si="94"/>
        <v>0</v>
      </c>
      <c r="N356" s="659" t="str">
        <f t="shared" si="72"/>
        <v>0 grams</v>
      </c>
      <c r="O356" s="692">
        <f t="shared" si="73"/>
        <v>0</v>
      </c>
      <c r="P356" s="761" t="e">
        <f t="shared" si="74"/>
        <v>#DIV/0!</v>
      </c>
      <c r="Q356" s="29" t="e">
        <f t="shared" si="95"/>
        <v>#DIV/0!</v>
      </c>
      <c r="R356" s="28"/>
    </row>
    <row r="357" spans="1:18" ht="14.25" customHeight="1">
      <c r="A357" s="111">
        <v>41</v>
      </c>
      <c r="B357" s="52" t="s">
        <v>342</v>
      </c>
      <c r="C357" s="52"/>
      <c r="D357" s="52"/>
      <c r="E357" s="52" t="s">
        <v>3314</v>
      </c>
      <c r="F357" s="155"/>
      <c r="G357" s="760"/>
      <c r="H357" s="198"/>
      <c r="I357" s="160">
        <v>230</v>
      </c>
      <c r="J357" s="160" t="s">
        <v>59</v>
      </c>
      <c r="K357" s="41" t="s">
        <v>26</v>
      </c>
      <c r="L357" s="42" t="str">
        <f t="shared" si="93"/>
        <v>230grams</v>
      </c>
      <c r="M357" s="658">
        <f t="shared" si="94"/>
        <v>0</v>
      </c>
      <c r="N357" s="659" t="str">
        <f t="shared" si="72"/>
        <v>0 grams</v>
      </c>
      <c r="O357" s="692">
        <f t="shared" si="73"/>
        <v>0</v>
      </c>
      <c r="P357" s="761" t="e">
        <f t="shared" si="74"/>
        <v>#DIV/0!</v>
      </c>
      <c r="Q357" s="29" t="e">
        <f t="shared" si="95"/>
        <v>#DIV/0!</v>
      </c>
      <c r="R357" s="11"/>
    </row>
    <row r="358" spans="1:18" ht="14.25" customHeight="1">
      <c r="A358" s="111">
        <v>42</v>
      </c>
      <c r="B358" s="52" t="s">
        <v>342</v>
      </c>
      <c r="C358" s="600"/>
      <c r="D358" s="600"/>
      <c r="E358" s="600" t="s">
        <v>3297</v>
      </c>
      <c r="F358" s="155"/>
      <c r="G358" s="760"/>
      <c r="H358" s="198"/>
      <c r="I358" s="160">
        <v>230</v>
      </c>
      <c r="J358" s="160" t="s">
        <v>59</v>
      </c>
      <c r="K358" s="41" t="s">
        <v>26</v>
      </c>
      <c r="L358" s="42" t="str">
        <f t="shared" si="93"/>
        <v>230grams</v>
      </c>
      <c r="M358" s="658">
        <f t="shared" si="94"/>
        <v>0</v>
      </c>
      <c r="N358" s="659" t="str">
        <f t="shared" si="72"/>
        <v>0 grams</v>
      </c>
      <c r="O358" s="692">
        <f t="shared" si="73"/>
        <v>0</v>
      </c>
      <c r="P358" s="761" t="e">
        <f t="shared" si="74"/>
        <v>#DIV/0!</v>
      </c>
      <c r="Q358" s="109" t="e">
        <f t="shared" si="95"/>
        <v>#DIV/0!</v>
      </c>
      <c r="R358" s="11"/>
    </row>
    <row r="359" spans="1:18" ht="14.25" customHeight="1">
      <c r="A359" s="111">
        <v>43</v>
      </c>
      <c r="B359" s="52" t="s">
        <v>342</v>
      </c>
      <c r="C359" s="600"/>
      <c r="D359" s="600"/>
      <c r="E359" s="600" t="s">
        <v>2679</v>
      </c>
      <c r="F359" s="155"/>
      <c r="G359" s="760"/>
      <c r="H359" s="160"/>
      <c r="I359" s="160">
        <v>1000</v>
      </c>
      <c r="J359" s="160" t="s">
        <v>59</v>
      </c>
      <c r="K359" s="41" t="s">
        <v>26</v>
      </c>
      <c r="L359" s="42" t="str">
        <f t="shared" si="93"/>
        <v>1000grams</v>
      </c>
      <c r="M359" s="658">
        <f t="shared" si="94"/>
        <v>0</v>
      </c>
      <c r="N359" s="659" t="str">
        <f t="shared" si="72"/>
        <v>0 grams</v>
      </c>
      <c r="O359" s="692">
        <f t="shared" si="73"/>
        <v>0</v>
      </c>
      <c r="P359" s="761" t="e">
        <f t="shared" si="74"/>
        <v>#DIV/0!</v>
      </c>
      <c r="Q359" s="109" t="e">
        <f t="shared" si="95"/>
        <v>#DIV/0!</v>
      </c>
      <c r="R359" s="11"/>
    </row>
    <row r="360" spans="1:18" ht="14.25" customHeight="1">
      <c r="A360" s="111">
        <v>44</v>
      </c>
      <c r="B360" s="68" t="s">
        <v>342</v>
      </c>
      <c r="C360" s="68"/>
      <c r="D360" s="68"/>
      <c r="E360" s="68" t="s">
        <v>2680</v>
      </c>
      <c r="F360" s="155"/>
      <c r="G360" s="760"/>
      <c r="H360" s="160"/>
      <c r="I360" s="160">
        <v>1000</v>
      </c>
      <c r="J360" s="160" t="s">
        <v>59</v>
      </c>
      <c r="K360" s="41" t="s">
        <v>26</v>
      </c>
      <c r="L360" s="42" t="str">
        <f t="shared" si="93"/>
        <v>1000grams</v>
      </c>
      <c r="M360" s="658">
        <f t="shared" si="94"/>
        <v>0</v>
      </c>
      <c r="N360" s="659" t="str">
        <f t="shared" si="72"/>
        <v>0 grams</v>
      </c>
      <c r="O360" s="692">
        <f t="shared" si="73"/>
        <v>0</v>
      </c>
      <c r="P360" s="761" t="e">
        <f t="shared" si="74"/>
        <v>#DIV/0!</v>
      </c>
      <c r="Q360" s="109" t="e">
        <f t="shared" si="95"/>
        <v>#DIV/0!</v>
      </c>
      <c r="R360" s="11"/>
    </row>
    <row r="361" spans="1:18" ht="14.25" customHeight="1">
      <c r="A361" s="111">
        <v>110</v>
      </c>
      <c r="B361" s="68" t="s">
        <v>4054</v>
      </c>
      <c r="C361" s="52"/>
      <c r="D361" s="52"/>
      <c r="E361" s="52" t="s">
        <v>2833</v>
      </c>
      <c r="F361" s="156"/>
      <c r="G361" s="760">
        <v>11.3</v>
      </c>
      <c r="H361" s="160"/>
      <c r="I361" s="160">
        <v>1</v>
      </c>
      <c r="J361" s="160" t="s">
        <v>37</v>
      </c>
      <c r="K361" s="41" t="s">
        <v>26</v>
      </c>
      <c r="L361" s="42" t="str">
        <f t="shared" si="93"/>
        <v>1pieces</v>
      </c>
      <c r="M361" s="658">
        <f t="shared" si="94"/>
        <v>0</v>
      </c>
      <c r="N361" s="659" t="str">
        <f t="shared" si="72"/>
        <v>0 pieces</v>
      </c>
      <c r="O361" s="692">
        <f t="shared" si="73"/>
        <v>0</v>
      </c>
      <c r="P361" s="761" t="e">
        <f t="shared" si="74"/>
        <v>#DIV/0!</v>
      </c>
      <c r="Q361" s="74" t="e">
        <f t="shared" si="95"/>
        <v>#DIV/0!</v>
      </c>
      <c r="R361" s="28"/>
    </row>
    <row r="362" spans="1:18" ht="14.25" customHeight="1">
      <c r="A362" s="111">
        <v>111</v>
      </c>
      <c r="B362" s="68" t="s">
        <v>4055</v>
      </c>
      <c r="C362" s="52"/>
      <c r="D362" s="52"/>
      <c r="E362" s="52" t="s">
        <v>2833</v>
      </c>
      <c r="F362" s="156"/>
      <c r="G362" s="760"/>
      <c r="H362" s="160"/>
      <c r="I362" s="160">
        <v>1</v>
      </c>
      <c r="J362" s="160" t="s">
        <v>37</v>
      </c>
      <c r="K362" s="41" t="s">
        <v>26</v>
      </c>
      <c r="L362" s="42" t="str">
        <f t="shared" si="93"/>
        <v>1pieces</v>
      </c>
      <c r="M362" s="658">
        <f t="shared" si="94"/>
        <v>0</v>
      </c>
      <c r="N362" s="659" t="str">
        <f t="shared" si="72"/>
        <v>0 pieces</v>
      </c>
      <c r="O362" s="692">
        <f t="shared" si="73"/>
        <v>0</v>
      </c>
      <c r="P362" s="761" t="e">
        <f t="shared" si="74"/>
        <v>#DIV/0!</v>
      </c>
      <c r="Q362" s="74" t="e">
        <f t="shared" si="95"/>
        <v>#DIV/0!</v>
      </c>
      <c r="R362" s="28"/>
    </row>
    <row r="363" spans="1:18" ht="14.25" customHeight="1">
      <c r="A363" s="111">
        <v>112</v>
      </c>
      <c r="B363" s="68" t="s">
        <v>4056</v>
      </c>
      <c r="C363" s="52"/>
      <c r="D363" s="52"/>
      <c r="E363" s="52" t="s">
        <v>2833</v>
      </c>
      <c r="F363" s="156"/>
      <c r="G363" s="760">
        <v>11.1</v>
      </c>
      <c r="H363" s="160"/>
      <c r="I363" s="160">
        <v>1</v>
      </c>
      <c r="J363" s="160" t="s">
        <v>37</v>
      </c>
      <c r="K363" s="41" t="s">
        <v>26</v>
      </c>
      <c r="L363" s="42" t="str">
        <f t="shared" si="93"/>
        <v>1pieces</v>
      </c>
      <c r="M363" s="658">
        <f t="shared" si="94"/>
        <v>0</v>
      </c>
      <c r="N363" s="659" t="str">
        <f t="shared" si="72"/>
        <v>0 pieces</v>
      </c>
      <c r="O363" s="692">
        <f t="shared" si="73"/>
        <v>0</v>
      </c>
      <c r="P363" s="761" t="e">
        <f t="shared" si="74"/>
        <v>#DIV/0!</v>
      </c>
      <c r="Q363" s="74" t="e">
        <f t="shared" si="95"/>
        <v>#DIV/0!</v>
      </c>
      <c r="R363" s="28"/>
    </row>
    <row r="364" spans="1:18" ht="14.25" customHeight="1">
      <c r="A364" s="111">
        <v>113</v>
      </c>
      <c r="B364" s="68" t="s">
        <v>4057</v>
      </c>
      <c r="C364" s="52"/>
      <c r="D364" s="52"/>
      <c r="E364" s="52" t="s">
        <v>2833</v>
      </c>
      <c r="F364" s="156"/>
      <c r="G364" s="760"/>
      <c r="H364" s="160"/>
      <c r="I364" s="160">
        <v>1</v>
      </c>
      <c r="J364" s="160" t="s">
        <v>37</v>
      </c>
      <c r="K364" s="41" t="s">
        <v>26</v>
      </c>
      <c r="L364" s="42" t="str">
        <f t="shared" si="93"/>
        <v>1pieces</v>
      </c>
      <c r="M364" s="658">
        <f t="shared" si="94"/>
        <v>0</v>
      </c>
      <c r="N364" s="659" t="str">
        <f t="shared" si="72"/>
        <v>0 pieces</v>
      </c>
      <c r="O364" s="692">
        <f t="shared" si="73"/>
        <v>0</v>
      </c>
      <c r="P364" s="761" t="e">
        <f t="shared" si="74"/>
        <v>#DIV/0!</v>
      </c>
      <c r="Q364" s="74" t="e">
        <f t="shared" si="95"/>
        <v>#DIV/0!</v>
      </c>
      <c r="R364" s="28"/>
    </row>
    <row r="365" spans="1:18" ht="14.25" customHeight="1">
      <c r="A365" s="111">
        <v>45</v>
      </c>
      <c r="B365" s="33" t="s">
        <v>355</v>
      </c>
      <c r="C365" s="33"/>
      <c r="D365" s="33"/>
      <c r="E365" s="33" t="s">
        <v>4451</v>
      </c>
      <c r="F365" s="155"/>
      <c r="G365" s="121">
        <v>49</v>
      </c>
      <c r="H365" s="160"/>
      <c r="I365" s="121">
        <v>250</v>
      </c>
      <c r="J365" s="121" t="s">
        <v>37</v>
      </c>
      <c r="K365" s="41" t="s">
        <v>26</v>
      </c>
      <c r="L365" s="42" t="str">
        <f t="shared" si="93"/>
        <v>250pieces</v>
      </c>
      <c r="M365" s="658">
        <f t="shared" si="94"/>
        <v>0</v>
      </c>
      <c r="N365" s="659" t="str">
        <f t="shared" si="72"/>
        <v>0 pieces</v>
      </c>
      <c r="O365" s="692">
        <f t="shared" si="73"/>
        <v>0</v>
      </c>
      <c r="P365" s="761" t="e">
        <f t="shared" si="74"/>
        <v>#DIV/0!</v>
      </c>
      <c r="Q365" s="109" t="e">
        <f t="shared" si="95"/>
        <v>#DIV/0!</v>
      </c>
      <c r="R365" s="11"/>
    </row>
    <row r="366" spans="1:18" ht="14.25" customHeight="1">
      <c r="A366" s="111">
        <v>332</v>
      </c>
      <c r="B366" s="68" t="s">
        <v>367</v>
      </c>
      <c r="C366" s="68"/>
      <c r="D366" s="68"/>
      <c r="E366" s="68" t="s">
        <v>4452</v>
      </c>
      <c r="F366" s="156"/>
      <c r="G366" s="760"/>
      <c r="H366" s="160"/>
      <c r="I366" s="160">
        <v>500</v>
      </c>
      <c r="J366" s="160" t="s">
        <v>59</v>
      </c>
      <c r="K366" s="41"/>
      <c r="L366" s="42"/>
      <c r="M366" s="658"/>
      <c r="N366" s="659" t="str">
        <f t="shared" si="72"/>
        <v>grams</v>
      </c>
      <c r="O366" s="692">
        <f t="shared" si="73"/>
        <v>0</v>
      </c>
      <c r="P366" s="761" t="e">
        <f t="shared" si="74"/>
        <v>#DIV/0!</v>
      </c>
      <c r="Q366" s="74"/>
      <c r="R366" s="28"/>
    </row>
    <row r="367" spans="1:18" ht="14.25" customHeight="1">
      <c r="A367" s="111">
        <v>333</v>
      </c>
      <c r="B367" s="68" t="s">
        <v>367</v>
      </c>
      <c r="C367" s="68"/>
      <c r="D367" s="68"/>
      <c r="E367" s="68" t="s">
        <v>4453</v>
      </c>
      <c r="F367" s="156"/>
      <c r="G367" s="760"/>
      <c r="H367" s="160"/>
      <c r="I367" s="160">
        <v>500</v>
      </c>
      <c r="J367" s="198" t="s">
        <v>59</v>
      </c>
      <c r="K367" s="41"/>
      <c r="L367" s="42"/>
      <c r="M367" s="658"/>
      <c r="N367" s="659" t="str">
        <f t="shared" si="72"/>
        <v>grams</v>
      </c>
      <c r="O367" s="692">
        <f t="shared" si="73"/>
        <v>0</v>
      </c>
      <c r="P367" s="761" t="e">
        <f t="shared" si="74"/>
        <v>#DIV/0!</v>
      </c>
      <c r="Q367" s="74"/>
      <c r="R367" s="28"/>
    </row>
    <row r="368" spans="1:18" ht="14.25" customHeight="1">
      <c r="A368" s="111">
        <v>364</v>
      </c>
      <c r="B368" s="52" t="s">
        <v>370</v>
      </c>
      <c r="C368" s="68"/>
      <c r="D368" s="68"/>
      <c r="E368" s="68" t="s">
        <v>121</v>
      </c>
      <c r="F368" s="156"/>
      <c r="G368" s="760">
        <v>210</v>
      </c>
      <c r="H368" s="160"/>
      <c r="I368" s="160">
        <v>1000</v>
      </c>
      <c r="J368" s="160" t="s">
        <v>59</v>
      </c>
      <c r="K368" s="41"/>
      <c r="L368" s="42"/>
      <c r="M368" s="658"/>
      <c r="N368" s="659" t="str">
        <f t="shared" si="72"/>
        <v>grams</v>
      </c>
      <c r="O368" s="692">
        <f t="shared" si="73"/>
        <v>0</v>
      </c>
      <c r="P368" s="761" t="e">
        <f t="shared" si="74"/>
        <v>#DIV/0!</v>
      </c>
      <c r="Q368" s="74"/>
      <c r="R368" s="28"/>
    </row>
    <row r="369" spans="1:18" ht="14.25" customHeight="1">
      <c r="A369" s="111">
        <v>44</v>
      </c>
      <c r="B369" s="52" t="s">
        <v>373</v>
      </c>
      <c r="C369" s="52"/>
      <c r="D369" s="52"/>
      <c r="E369" s="52" t="s">
        <v>3665</v>
      </c>
      <c r="F369" s="155"/>
      <c r="G369" s="760"/>
      <c r="H369" s="198"/>
      <c r="I369" s="160">
        <v>1</v>
      </c>
      <c r="J369" s="160" t="s">
        <v>59</v>
      </c>
      <c r="K369" s="41" t="s">
        <v>26</v>
      </c>
      <c r="L369" s="42" t="str">
        <f t="shared" ref="L369:L370" si="96">CONCATENATE(I369,J369)</f>
        <v>1grams</v>
      </c>
      <c r="M369" s="658">
        <f t="shared" ref="M369:M370" si="97">H369*I369</f>
        <v>0</v>
      </c>
      <c r="N369" s="659" t="str">
        <f t="shared" si="72"/>
        <v>0 grams</v>
      </c>
      <c r="O369" s="692">
        <f t="shared" si="73"/>
        <v>0</v>
      </c>
      <c r="P369" s="761" t="e">
        <f t="shared" si="74"/>
        <v>#DIV/0!</v>
      </c>
      <c r="Q369" s="109" t="e">
        <f t="shared" ref="Q369:Q370" si="98">G369-P369</f>
        <v>#DIV/0!</v>
      </c>
      <c r="R369" s="11"/>
    </row>
    <row r="370" spans="1:18" ht="14.25" customHeight="1">
      <c r="A370" s="111">
        <v>48</v>
      </c>
      <c r="B370" s="52" t="s">
        <v>3666</v>
      </c>
      <c r="C370" s="52"/>
      <c r="D370" s="52"/>
      <c r="E370" s="52" t="s">
        <v>375</v>
      </c>
      <c r="F370" s="155"/>
      <c r="G370" s="760"/>
      <c r="H370" s="160"/>
      <c r="I370" s="484">
        <v>60</v>
      </c>
      <c r="J370" s="160" t="s">
        <v>59</v>
      </c>
      <c r="K370" s="41" t="s">
        <v>26</v>
      </c>
      <c r="L370" s="42" t="str">
        <f t="shared" si="96"/>
        <v>60grams</v>
      </c>
      <c r="M370" s="658">
        <f t="shared" si="97"/>
        <v>0</v>
      </c>
      <c r="N370" s="659" t="str">
        <f t="shared" si="72"/>
        <v>0 grams</v>
      </c>
      <c r="O370" s="692">
        <f t="shared" si="73"/>
        <v>0</v>
      </c>
      <c r="P370" s="761" t="e">
        <f t="shared" si="74"/>
        <v>#DIV/0!</v>
      </c>
      <c r="Q370" s="109" t="e">
        <f t="shared" si="98"/>
        <v>#DIV/0!</v>
      </c>
      <c r="R370" s="11"/>
    </row>
    <row r="371" spans="1:18" ht="14.25" customHeight="1">
      <c r="A371" s="111">
        <v>334</v>
      </c>
      <c r="B371" s="68" t="s">
        <v>4454</v>
      </c>
      <c r="C371" s="68"/>
      <c r="D371" s="68"/>
      <c r="E371" s="68" t="s">
        <v>4455</v>
      </c>
      <c r="F371" s="156"/>
      <c r="G371" s="760"/>
      <c r="H371" s="160"/>
      <c r="I371" s="160">
        <v>1</v>
      </c>
      <c r="J371" s="160" t="s">
        <v>37</v>
      </c>
      <c r="K371" s="41"/>
      <c r="L371" s="42"/>
      <c r="M371" s="658"/>
      <c r="N371" s="659" t="str">
        <f t="shared" si="72"/>
        <v>pieces</v>
      </c>
      <c r="O371" s="692">
        <f t="shared" si="73"/>
        <v>0</v>
      </c>
      <c r="P371" s="761" t="e">
        <f t="shared" si="74"/>
        <v>#DIV/0!</v>
      </c>
      <c r="Q371" s="74"/>
      <c r="R371" s="28"/>
    </row>
    <row r="372" spans="1:18" ht="14.25" customHeight="1">
      <c r="A372" s="111">
        <v>335</v>
      </c>
      <c r="B372" s="68" t="s">
        <v>383</v>
      </c>
      <c r="C372" s="68"/>
      <c r="D372" s="68"/>
      <c r="E372" s="68" t="s">
        <v>4456</v>
      </c>
      <c r="F372" s="156"/>
      <c r="G372" s="760"/>
      <c r="H372" s="160"/>
      <c r="I372" s="160">
        <v>1</v>
      </c>
      <c r="J372" s="160" t="s">
        <v>37</v>
      </c>
      <c r="K372" s="41"/>
      <c r="L372" s="42"/>
      <c r="M372" s="658"/>
      <c r="N372" s="659" t="str">
        <f t="shared" si="72"/>
        <v>pieces</v>
      </c>
      <c r="O372" s="692">
        <f t="shared" si="73"/>
        <v>0</v>
      </c>
      <c r="P372" s="761" t="e">
        <f t="shared" si="74"/>
        <v>#DIV/0!</v>
      </c>
      <c r="Q372" s="74"/>
      <c r="R372" s="28"/>
    </row>
    <row r="373" spans="1:18" ht="14.25" customHeight="1">
      <c r="A373" s="111">
        <v>85</v>
      </c>
      <c r="B373" s="52" t="s">
        <v>385</v>
      </c>
      <c r="C373" s="68"/>
      <c r="D373" s="68"/>
      <c r="E373" s="68" t="s">
        <v>2831</v>
      </c>
      <c r="F373" s="156"/>
      <c r="G373" s="760"/>
      <c r="H373" s="160"/>
      <c r="I373" s="160">
        <v>2</v>
      </c>
      <c r="J373" s="160" t="s">
        <v>2776</v>
      </c>
      <c r="K373" s="41" t="s">
        <v>26</v>
      </c>
      <c r="L373" s="42" t="str">
        <f t="shared" ref="L373:L385" si="99">CONCATENATE(I373,J373)</f>
        <v>2kilos</v>
      </c>
      <c r="M373" s="658">
        <f t="shared" ref="M373:M385" si="100">H373*I373</f>
        <v>0</v>
      </c>
      <c r="N373" s="659" t="str">
        <f t="shared" si="72"/>
        <v>0 kilos</v>
      </c>
      <c r="O373" s="692">
        <f t="shared" si="73"/>
        <v>0</v>
      </c>
      <c r="P373" s="761" t="e">
        <f t="shared" si="74"/>
        <v>#DIV/0!</v>
      </c>
      <c r="Q373" s="74" t="e">
        <f t="shared" ref="Q373:Q385" si="101">G373-P373</f>
        <v>#DIV/0!</v>
      </c>
      <c r="R373" s="28"/>
    </row>
    <row r="374" spans="1:18" ht="14.25" customHeight="1">
      <c r="A374" s="111">
        <v>86</v>
      </c>
      <c r="B374" s="52" t="s">
        <v>385</v>
      </c>
      <c r="C374" s="52"/>
      <c r="D374" s="52"/>
      <c r="E374" s="52" t="s">
        <v>4033</v>
      </c>
      <c r="F374" s="156"/>
      <c r="G374" s="760"/>
      <c r="H374" s="160"/>
      <c r="I374" s="160">
        <v>2</v>
      </c>
      <c r="J374" s="160" t="s">
        <v>2776</v>
      </c>
      <c r="K374" s="41" t="s">
        <v>26</v>
      </c>
      <c r="L374" s="42" t="str">
        <f t="shared" si="99"/>
        <v>2kilos</v>
      </c>
      <c r="M374" s="658">
        <f t="shared" si="100"/>
        <v>0</v>
      </c>
      <c r="N374" s="659" t="str">
        <f t="shared" si="72"/>
        <v>0 kilos</v>
      </c>
      <c r="O374" s="692">
        <f t="shared" si="73"/>
        <v>0</v>
      </c>
      <c r="P374" s="761" t="e">
        <f t="shared" si="74"/>
        <v>#DIV/0!</v>
      </c>
      <c r="Q374" s="74" t="e">
        <f t="shared" si="101"/>
        <v>#DIV/0!</v>
      </c>
      <c r="R374" s="28"/>
    </row>
    <row r="375" spans="1:18" ht="14.25" customHeight="1">
      <c r="A375" s="111">
        <v>7</v>
      </c>
      <c r="B375" s="68" t="s">
        <v>393</v>
      </c>
      <c r="C375" s="68"/>
      <c r="D375" s="68"/>
      <c r="E375" s="68" t="s">
        <v>2717</v>
      </c>
      <c r="F375" s="155"/>
      <c r="G375" s="760"/>
      <c r="H375" s="160"/>
      <c r="I375" s="160">
        <v>1</v>
      </c>
      <c r="J375" s="160" t="s">
        <v>42</v>
      </c>
      <c r="K375" s="41" t="s">
        <v>26</v>
      </c>
      <c r="L375" s="42" t="str">
        <f t="shared" si="99"/>
        <v>1packs</v>
      </c>
      <c r="M375" s="658">
        <f t="shared" si="100"/>
        <v>0</v>
      </c>
      <c r="N375" s="659" t="str">
        <f t="shared" si="72"/>
        <v>0 packs</v>
      </c>
      <c r="O375" s="692">
        <f t="shared" si="73"/>
        <v>0</v>
      </c>
      <c r="P375" s="761" t="e">
        <f t="shared" si="74"/>
        <v>#DIV/0!</v>
      </c>
      <c r="Q375" s="29" t="e">
        <f t="shared" si="101"/>
        <v>#DIV/0!</v>
      </c>
      <c r="R375" s="28"/>
    </row>
    <row r="376" spans="1:18" ht="14.25" customHeight="1">
      <c r="A376" s="111">
        <v>8</v>
      </c>
      <c r="B376" s="68" t="s">
        <v>395</v>
      </c>
      <c r="C376" s="52"/>
      <c r="D376" s="52"/>
      <c r="E376" s="52"/>
      <c r="F376" s="155"/>
      <c r="G376" s="764"/>
      <c r="H376" s="160"/>
      <c r="I376" s="160">
        <v>1</v>
      </c>
      <c r="J376" s="160" t="s">
        <v>42</v>
      </c>
      <c r="K376" s="41" t="s">
        <v>26</v>
      </c>
      <c r="L376" s="42" t="str">
        <f t="shared" si="99"/>
        <v>1packs</v>
      </c>
      <c r="M376" s="658">
        <f t="shared" si="100"/>
        <v>0</v>
      </c>
      <c r="N376" s="659" t="str">
        <f t="shared" si="72"/>
        <v>0 packs</v>
      </c>
      <c r="O376" s="692">
        <f t="shared" si="73"/>
        <v>0</v>
      </c>
      <c r="P376" s="761" t="e">
        <f t="shared" si="74"/>
        <v>#DIV/0!</v>
      </c>
      <c r="Q376" s="29" t="e">
        <f t="shared" si="101"/>
        <v>#DIV/0!</v>
      </c>
      <c r="R376" s="28"/>
    </row>
    <row r="377" spans="1:18" ht="14.25" customHeight="1">
      <c r="A377" s="111">
        <v>9</v>
      </c>
      <c r="B377" s="68" t="s">
        <v>397</v>
      </c>
      <c r="C377" s="52"/>
      <c r="D377" s="52"/>
      <c r="E377" s="52"/>
      <c r="F377" s="155"/>
      <c r="G377" s="764"/>
      <c r="H377" s="160"/>
      <c r="I377" s="160">
        <v>1</v>
      </c>
      <c r="J377" s="160" t="s">
        <v>42</v>
      </c>
      <c r="K377" s="41" t="s">
        <v>26</v>
      </c>
      <c r="L377" s="42" t="str">
        <f t="shared" si="99"/>
        <v>1packs</v>
      </c>
      <c r="M377" s="658">
        <f t="shared" si="100"/>
        <v>0</v>
      </c>
      <c r="N377" s="659" t="str">
        <f t="shared" si="72"/>
        <v>0 packs</v>
      </c>
      <c r="O377" s="692">
        <f t="shared" si="73"/>
        <v>0</v>
      </c>
      <c r="P377" s="761" t="e">
        <f t="shared" si="74"/>
        <v>#DIV/0!</v>
      </c>
      <c r="Q377" s="74" t="e">
        <f t="shared" si="101"/>
        <v>#DIV/0!</v>
      </c>
      <c r="R377" s="46"/>
    </row>
    <row r="378" spans="1:18" ht="14.25" customHeight="1">
      <c r="A378" s="111">
        <v>10</v>
      </c>
      <c r="B378" s="68" t="s">
        <v>398</v>
      </c>
      <c r="C378" s="52"/>
      <c r="D378" s="52"/>
      <c r="E378" s="52"/>
      <c r="F378" s="155"/>
      <c r="G378" s="764">
        <v>1.85</v>
      </c>
      <c r="H378" s="160"/>
      <c r="I378" s="160">
        <v>1</v>
      </c>
      <c r="J378" s="160" t="s">
        <v>42</v>
      </c>
      <c r="K378" s="41" t="s">
        <v>26</v>
      </c>
      <c r="L378" s="42" t="str">
        <f t="shared" si="99"/>
        <v>1packs</v>
      </c>
      <c r="M378" s="658">
        <f t="shared" si="100"/>
        <v>0</v>
      </c>
      <c r="N378" s="659" t="str">
        <f t="shared" si="72"/>
        <v>0 packs</v>
      </c>
      <c r="O378" s="692">
        <f t="shared" si="73"/>
        <v>0</v>
      </c>
      <c r="P378" s="761" t="e">
        <f t="shared" si="74"/>
        <v>#DIV/0!</v>
      </c>
      <c r="Q378" s="29" t="e">
        <f t="shared" si="101"/>
        <v>#DIV/0!</v>
      </c>
      <c r="R378" s="28"/>
    </row>
    <row r="379" spans="1:18" ht="14.25" customHeight="1">
      <c r="A379" s="111">
        <v>11</v>
      </c>
      <c r="B379" s="68" t="s">
        <v>399</v>
      </c>
      <c r="C379" s="68"/>
      <c r="D379" s="68"/>
      <c r="E379" s="68" t="s">
        <v>2717</v>
      </c>
      <c r="F379" s="155"/>
      <c r="G379" s="760"/>
      <c r="H379" s="198"/>
      <c r="I379" s="160">
        <v>1</v>
      </c>
      <c r="J379" s="160" t="s">
        <v>42</v>
      </c>
      <c r="K379" s="41" t="s">
        <v>26</v>
      </c>
      <c r="L379" s="42" t="str">
        <f t="shared" si="99"/>
        <v>1packs</v>
      </c>
      <c r="M379" s="658">
        <f t="shared" si="100"/>
        <v>0</v>
      </c>
      <c r="N379" s="659" t="str">
        <f t="shared" si="72"/>
        <v>0 packs</v>
      </c>
      <c r="O379" s="692">
        <f t="shared" si="73"/>
        <v>0</v>
      </c>
      <c r="P379" s="761" t="e">
        <f t="shared" si="74"/>
        <v>#DIV/0!</v>
      </c>
      <c r="Q379" s="29" t="e">
        <f t="shared" si="101"/>
        <v>#DIV/0!</v>
      </c>
      <c r="R379" s="28"/>
    </row>
    <row r="380" spans="1:18" ht="14.25" customHeight="1">
      <c r="A380" s="111">
        <v>12</v>
      </c>
      <c r="B380" s="68" t="s">
        <v>3997</v>
      </c>
      <c r="C380" s="68"/>
      <c r="D380" s="68"/>
      <c r="E380" s="68" t="s">
        <v>2717</v>
      </c>
      <c r="F380" s="155"/>
      <c r="G380" s="760"/>
      <c r="H380" s="198"/>
      <c r="I380" s="160">
        <v>1</v>
      </c>
      <c r="J380" s="160" t="s">
        <v>42</v>
      </c>
      <c r="K380" s="41" t="s">
        <v>26</v>
      </c>
      <c r="L380" s="42" t="str">
        <f t="shared" si="99"/>
        <v>1packs</v>
      </c>
      <c r="M380" s="658">
        <f t="shared" si="100"/>
        <v>0</v>
      </c>
      <c r="N380" s="659" t="str">
        <f t="shared" si="72"/>
        <v>0 packs</v>
      </c>
      <c r="O380" s="692">
        <f t="shared" si="73"/>
        <v>0</v>
      </c>
      <c r="P380" s="761" t="e">
        <f t="shared" si="74"/>
        <v>#DIV/0!</v>
      </c>
      <c r="Q380" s="29" t="e">
        <f t="shared" si="101"/>
        <v>#DIV/0!</v>
      </c>
      <c r="R380" s="46"/>
    </row>
    <row r="381" spans="1:18" ht="14.25" customHeight="1">
      <c r="A381" s="111">
        <v>14</v>
      </c>
      <c r="B381" s="68" t="s">
        <v>3998</v>
      </c>
      <c r="C381" s="68"/>
      <c r="D381" s="68"/>
      <c r="E381" s="68" t="s">
        <v>2717</v>
      </c>
      <c r="F381" s="155"/>
      <c r="G381" s="760"/>
      <c r="H381" s="198"/>
      <c r="I381" s="160">
        <v>1</v>
      </c>
      <c r="J381" s="160" t="s">
        <v>42</v>
      </c>
      <c r="K381" s="41" t="s">
        <v>26</v>
      </c>
      <c r="L381" s="42" t="str">
        <f t="shared" si="99"/>
        <v>1packs</v>
      </c>
      <c r="M381" s="658">
        <f t="shared" si="100"/>
        <v>0</v>
      </c>
      <c r="N381" s="659" t="str">
        <f t="shared" si="72"/>
        <v>0 packs</v>
      </c>
      <c r="O381" s="692">
        <f t="shared" si="73"/>
        <v>0</v>
      </c>
      <c r="P381" s="761" t="e">
        <f t="shared" si="74"/>
        <v>#DIV/0!</v>
      </c>
      <c r="Q381" s="29" t="e">
        <f t="shared" si="101"/>
        <v>#DIV/0!</v>
      </c>
      <c r="R381" s="28"/>
    </row>
    <row r="382" spans="1:18" ht="14.25" customHeight="1">
      <c r="A382" s="111">
        <v>15</v>
      </c>
      <c r="B382" s="68" t="s">
        <v>3999</v>
      </c>
      <c r="C382" s="52"/>
      <c r="D382" s="52"/>
      <c r="E382" s="52"/>
      <c r="F382" s="155"/>
      <c r="G382" s="764"/>
      <c r="H382" s="198"/>
      <c r="I382" s="160">
        <v>1</v>
      </c>
      <c r="J382" s="160" t="s">
        <v>42</v>
      </c>
      <c r="K382" s="41" t="s">
        <v>26</v>
      </c>
      <c r="L382" s="42" t="str">
        <f t="shared" si="99"/>
        <v>1packs</v>
      </c>
      <c r="M382" s="658">
        <f t="shared" si="100"/>
        <v>0</v>
      </c>
      <c r="N382" s="659" t="str">
        <f t="shared" si="72"/>
        <v>0 packs</v>
      </c>
      <c r="O382" s="692">
        <f t="shared" si="73"/>
        <v>0</v>
      </c>
      <c r="P382" s="761" t="e">
        <f t="shared" si="74"/>
        <v>#DIV/0!</v>
      </c>
      <c r="Q382" s="29" t="e">
        <f t="shared" si="101"/>
        <v>#DIV/0!</v>
      </c>
      <c r="R382" s="28"/>
    </row>
    <row r="383" spans="1:18" ht="14.25" customHeight="1">
      <c r="A383" s="111">
        <v>16</v>
      </c>
      <c r="B383" s="68" t="s">
        <v>4000</v>
      </c>
      <c r="C383" s="52"/>
      <c r="D383" s="52"/>
      <c r="E383" s="52"/>
      <c r="F383" s="155"/>
      <c r="G383" s="764"/>
      <c r="H383" s="198"/>
      <c r="I383" s="160">
        <v>1</v>
      </c>
      <c r="J383" s="160" t="s">
        <v>42</v>
      </c>
      <c r="K383" s="41" t="s">
        <v>26</v>
      </c>
      <c r="L383" s="42" t="str">
        <f t="shared" si="99"/>
        <v>1packs</v>
      </c>
      <c r="M383" s="658">
        <f t="shared" si="100"/>
        <v>0</v>
      </c>
      <c r="N383" s="659" t="str">
        <f t="shared" si="72"/>
        <v>0 packs</v>
      </c>
      <c r="O383" s="692">
        <f t="shared" si="73"/>
        <v>0</v>
      </c>
      <c r="P383" s="761" t="e">
        <f t="shared" si="74"/>
        <v>#DIV/0!</v>
      </c>
      <c r="Q383" s="29" t="e">
        <f t="shared" si="101"/>
        <v>#DIV/0!</v>
      </c>
      <c r="R383" s="28"/>
    </row>
    <row r="384" spans="1:18" ht="14.25" customHeight="1">
      <c r="A384" s="111">
        <v>115</v>
      </c>
      <c r="B384" s="68" t="s">
        <v>4058</v>
      </c>
      <c r="C384" s="52"/>
      <c r="D384" s="52"/>
      <c r="E384" s="52" t="s">
        <v>4059</v>
      </c>
      <c r="F384" s="156"/>
      <c r="G384" s="760"/>
      <c r="H384" s="160"/>
      <c r="I384" s="160">
        <v>20</v>
      </c>
      <c r="J384" s="160" t="s">
        <v>37</v>
      </c>
      <c r="K384" s="41" t="s">
        <v>26</v>
      </c>
      <c r="L384" s="42" t="str">
        <f t="shared" si="99"/>
        <v>20pieces</v>
      </c>
      <c r="M384" s="658">
        <f t="shared" si="100"/>
        <v>0</v>
      </c>
      <c r="N384" s="659" t="str">
        <f t="shared" si="72"/>
        <v>0 pieces</v>
      </c>
      <c r="O384" s="692">
        <f t="shared" si="73"/>
        <v>0</v>
      </c>
      <c r="P384" s="761" t="e">
        <f t="shared" si="74"/>
        <v>#DIV/0!</v>
      </c>
      <c r="Q384" s="74" t="e">
        <f t="shared" si="101"/>
        <v>#DIV/0!</v>
      </c>
      <c r="R384" s="28"/>
    </row>
    <row r="385" spans="1:18" ht="14.25" customHeight="1">
      <c r="A385" s="111">
        <v>116</v>
      </c>
      <c r="B385" s="68" t="s">
        <v>4060</v>
      </c>
      <c r="C385" s="52"/>
      <c r="D385" s="52"/>
      <c r="E385" s="52" t="s">
        <v>4061</v>
      </c>
      <c r="F385" s="156"/>
      <c r="G385" s="760"/>
      <c r="H385" s="160"/>
      <c r="I385" s="160">
        <v>1</v>
      </c>
      <c r="J385" s="160" t="s">
        <v>37</v>
      </c>
      <c r="K385" s="41" t="s">
        <v>26</v>
      </c>
      <c r="L385" s="42" t="str">
        <f t="shared" si="99"/>
        <v>1pieces</v>
      </c>
      <c r="M385" s="658">
        <f t="shared" si="100"/>
        <v>0</v>
      </c>
      <c r="N385" s="659" t="str">
        <f t="shared" si="72"/>
        <v>0 pieces</v>
      </c>
      <c r="O385" s="692">
        <f t="shared" si="73"/>
        <v>0</v>
      </c>
      <c r="P385" s="761" t="e">
        <f t="shared" si="74"/>
        <v>#DIV/0!</v>
      </c>
      <c r="Q385" s="74" t="e">
        <f t="shared" si="101"/>
        <v>#DIV/0!</v>
      </c>
      <c r="R385" s="28"/>
    </row>
    <row r="386" spans="1:18" ht="14.25" customHeight="1">
      <c r="A386" s="111">
        <v>462</v>
      </c>
      <c r="B386" s="122" t="s">
        <v>4457</v>
      </c>
      <c r="C386" s="122"/>
      <c r="D386" s="132"/>
      <c r="E386" s="122" t="s">
        <v>4458</v>
      </c>
      <c r="F386" s="589"/>
      <c r="G386" s="739">
        <v>45.35</v>
      </c>
      <c r="H386" s="196"/>
      <c r="I386" s="196">
        <v>240</v>
      </c>
      <c r="J386" s="196" t="s">
        <v>59</v>
      </c>
      <c r="K386" s="41"/>
      <c r="L386" s="42"/>
      <c r="M386" s="658"/>
      <c r="N386" s="659" t="str">
        <f t="shared" si="72"/>
        <v>grams</v>
      </c>
      <c r="O386" s="692">
        <f t="shared" si="73"/>
        <v>0</v>
      </c>
      <c r="P386" s="761" t="e">
        <f t="shared" si="74"/>
        <v>#DIV/0!</v>
      </c>
      <c r="Q386" s="74"/>
      <c r="R386" s="28"/>
    </row>
    <row r="387" spans="1:18" ht="14.25" customHeight="1">
      <c r="A387" s="111">
        <v>434</v>
      </c>
      <c r="B387" s="779" t="s">
        <v>4459</v>
      </c>
      <c r="C387" s="243"/>
      <c r="D387" s="243"/>
      <c r="E387" s="243" t="s">
        <v>4460</v>
      </c>
      <c r="F387" s="156"/>
      <c r="G387" s="765">
        <v>65</v>
      </c>
      <c r="H387" s="160"/>
      <c r="I387" s="774">
        <v>12</v>
      </c>
      <c r="J387" s="484" t="s">
        <v>37</v>
      </c>
      <c r="K387" s="41"/>
      <c r="L387" s="42"/>
      <c r="M387" s="658"/>
      <c r="N387" s="659" t="str">
        <f t="shared" si="72"/>
        <v>pieces</v>
      </c>
      <c r="O387" s="692">
        <f t="shared" si="73"/>
        <v>0</v>
      </c>
      <c r="P387" s="761" t="e">
        <f t="shared" si="74"/>
        <v>#DIV/0!</v>
      </c>
      <c r="Q387" s="74"/>
      <c r="R387" s="28"/>
    </row>
    <row r="388" spans="1:18" ht="14.25" customHeight="1">
      <c r="A388" s="111">
        <v>339</v>
      </c>
      <c r="B388" s="68" t="s">
        <v>403</v>
      </c>
      <c r="C388" s="68"/>
      <c r="D388" s="68"/>
      <c r="E388" s="68" t="s">
        <v>2697</v>
      </c>
      <c r="F388" s="156"/>
      <c r="G388" s="760">
        <v>260</v>
      </c>
      <c r="H388" s="160"/>
      <c r="I388" s="160">
        <v>1000</v>
      </c>
      <c r="J388" s="160" t="s">
        <v>59</v>
      </c>
      <c r="K388" s="41"/>
      <c r="L388" s="42"/>
      <c r="M388" s="658"/>
      <c r="N388" s="659" t="str">
        <f t="shared" si="72"/>
        <v>grams</v>
      </c>
      <c r="O388" s="692">
        <f t="shared" si="73"/>
        <v>0</v>
      </c>
      <c r="P388" s="761" t="e">
        <f t="shared" si="74"/>
        <v>#DIV/0!</v>
      </c>
      <c r="Q388" s="74"/>
      <c r="R388" s="28"/>
    </row>
    <row r="389" spans="1:18" ht="14.25" customHeight="1">
      <c r="A389" s="111">
        <v>166</v>
      </c>
      <c r="B389" s="52" t="s">
        <v>408</v>
      </c>
      <c r="C389" s="52"/>
      <c r="D389" s="52"/>
      <c r="E389" s="52" t="s">
        <v>409</v>
      </c>
      <c r="F389" s="156"/>
      <c r="G389" s="760"/>
      <c r="H389" s="160"/>
      <c r="I389" s="160">
        <v>912</v>
      </c>
      <c r="J389" s="160" t="s">
        <v>59</v>
      </c>
      <c r="K389" s="41"/>
      <c r="L389" s="42"/>
      <c r="M389" s="658"/>
      <c r="N389" s="659" t="str">
        <f t="shared" si="72"/>
        <v>grams</v>
      </c>
      <c r="O389" s="692">
        <f t="shared" si="73"/>
        <v>0</v>
      </c>
      <c r="P389" s="761" t="e">
        <f t="shared" si="74"/>
        <v>#DIV/0!</v>
      </c>
      <c r="Q389" s="74"/>
      <c r="R389" s="28"/>
    </row>
    <row r="390" spans="1:18" ht="14.25" customHeight="1">
      <c r="A390" s="111">
        <v>118</v>
      </c>
      <c r="B390" s="68" t="s">
        <v>4062</v>
      </c>
      <c r="C390" s="52"/>
      <c r="D390" s="52"/>
      <c r="E390" s="52" t="s">
        <v>4063</v>
      </c>
      <c r="F390" s="156"/>
      <c r="G390" s="760"/>
      <c r="H390" s="160"/>
      <c r="I390" s="160">
        <v>1</v>
      </c>
      <c r="J390" s="160" t="s">
        <v>37</v>
      </c>
      <c r="K390" s="41" t="s">
        <v>26</v>
      </c>
      <c r="L390" s="42" t="str">
        <f t="shared" ref="L390:L391" si="102">CONCATENATE(I390,J390)</f>
        <v>1pieces</v>
      </c>
      <c r="M390" s="658">
        <f t="shared" ref="M390:M391" si="103">H390*I390</f>
        <v>0</v>
      </c>
      <c r="N390" s="659" t="str">
        <f t="shared" si="72"/>
        <v>0 pieces</v>
      </c>
      <c r="O390" s="692">
        <f t="shared" si="73"/>
        <v>0</v>
      </c>
      <c r="P390" s="761" t="e">
        <f t="shared" si="74"/>
        <v>#DIV/0!</v>
      </c>
      <c r="Q390" s="74" t="e">
        <f t="shared" ref="Q390:Q391" si="104">G390-P390</f>
        <v>#DIV/0!</v>
      </c>
      <c r="R390" s="28"/>
    </row>
    <row r="391" spans="1:18" ht="14.25" customHeight="1">
      <c r="A391" s="111">
        <v>119</v>
      </c>
      <c r="B391" s="52" t="s">
        <v>4064</v>
      </c>
      <c r="C391" s="52"/>
      <c r="D391" s="52"/>
      <c r="E391" s="52" t="s">
        <v>4065</v>
      </c>
      <c r="F391" s="156"/>
      <c r="G391" s="764"/>
      <c r="H391" s="160"/>
      <c r="I391" s="198">
        <v>10</v>
      </c>
      <c r="J391" s="160" t="s">
        <v>37</v>
      </c>
      <c r="K391" s="41" t="s">
        <v>26</v>
      </c>
      <c r="L391" s="42" t="str">
        <f t="shared" si="102"/>
        <v>10pieces</v>
      </c>
      <c r="M391" s="658">
        <f t="shared" si="103"/>
        <v>0</v>
      </c>
      <c r="N391" s="659" t="str">
        <f t="shared" si="72"/>
        <v>0 pieces</v>
      </c>
      <c r="O391" s="692">
        <f t="shared" si="73"/>
        <v>0</v>
      </c>
      <c r="P391" s="761" t="e">
        <f t="shared" si="74"/>
        <v>#DIV/0!</v>
      </c>
      <c r="Q391" s="74" t="e">
        <f t="shared" si="104"/>
        <v>#DIV/0!</v>
      </c>
      <c r="R391" s="28"/>
    </row>
    <row r="392" spans="1:18" ht="14.25" customHeight="1">
      <c r="A392" s="111">
        <v>460</v>
      </c>
      <c r="B392" s="68" t="s">
        <v>417</v>
      </c>
      <c r="C392" s="68"/>
      <c r="D392" s="68"/>
      <c r="E392" s="68" t="s">
        <v>4461</v>
      </c>
      <c r="F392" s="156"/>
      <c r="G392" s="760"/>
      <c r="H392" s="160"/>
      <c r="I392" s="160">
        <v>200</v>
      </c>
      <c r="J392" s="364" t="s">
        <v>3252</v>
      </c>
      <c r="K392" s="41"/>
      <c r="L392" s="42"/>
      <c r="M392" s="658"/>
      <c r="N392" s="659" t="str">
        <f t="shared" si="72"/>
        <v>Drained Weight grams</v>
      </c>
      <c r="O392" s="692">
        <f t="shared" si="73"/>
        <v>0</v>
      </c>
      <c r="P392" s="761" t="e">
        <f t="shared" si="74"/>
        <v>#DIV/0!</v>
      </c>
      <c r="Q392" s="74"/>
      <c r="R392" s="28"/>
    </row>
    <row r="393" spans="1:18" ht="14.25" customHeight="1">
      <c r="A393" s="111">
        <v>461</v>
      </c>
      <c r="B393" s="68" t="s">
        <v>417</v>
      </c>
      <c r="C393" s="68"/>
      <c r="D393" s="68"/>
      <c r="E393" s="68" t="s">
        <v>419</v>
      </c>
      <c r="F393" s="156"/>
      <c r="G393" s="760"/>
      <c r="H393" s="160"/>
      <c r="I393" s="160">
        <v>156</v>
      </c>
      <c r="J393" s="364" t="s">
        <v>3252</v>
      </c>
      <c r="K393" s="41"/>
      <c r="L393" s="42"/>
      <c r="M393" s="658"/>
      <c r="N393" s="659" t="str">
        <f t="shared" si="72"/>
        <v>Drained Weight grams</v>
      </c>
      <c r="O393" s="692">
        <f t="shared" si="73"/>
        <v>0</v>
      </c>
      <c r="P393" s="761" t="e">
        <f t="shared" si="74"/>
        <v>#DIV/0!</v>
      </c>
      <c r="Q393" s="74"/>
      <c r="R393" s="28"/>
    </row>
    <row r="394" spans="1:18" ht="14.25" customHeight="1">
      <c r="A394" s="111">
        <v>338</v>
      </c>
      <c r="B394" s="68" t="s">
        <v>4462</v>
      </c>
      <c r="C394" s="68"/>
      <c r="D394" s="68"/>
      <c r="E394" s="68" t="s">
        <v>4463</v>
      </c>
      <c r="F394" s="156"/>
      <c r="G394" s="760"/>
      <c r="H394" s="160"/>
      <c r="I394" s="160">
        <v>1</v>
      </c>
      <c r="J394" s="160" t="s">
        <v>37</v>
      </c>
      <c r="K394" s="41"/>
      <c r="L394" s="42"/>
      <c r="M394" s="658"/>
      <c r="N394" s="659" t="str">
        <f t="shared" si="72"/>
        <v>pieces</v>
      </c>
      <c r="O394" s="692">
        <f t="shared" si="73"/>
        <v>0</v>
      </c>
      <c r="P394" s="761" t="e">
        <f t="shared" si="74"/>
        <v>#DIV/0!</v>
      </c>
      <c r="Q394" s="74"/>
      <c r="R394" s="28"/>
    </row>
    <row r="395" spans="1:18" ht="14.25" customHeight="1">
      <c r="A395" s="111">
        <v>205</v>
      </c>
      <c r="B395" s="52" t="s">
        <v>423</v>
      </c>
      <c r="C395" s="52"/>
      <c r="D395" s="52"/>
      <c r="E395" s="52" t="s">
        <v>427</v>
      </c>
      <c r="F395" s="156"/>
      <c r="G395" s="760"/>
      <c r="H395" s="160"/>
      <c r="I395" s="160">
        <v>24</v>
      </c>
      <c r="J395" s="160" t="s">
        <v>37</v>
      </c>
      <c r="K395" s="41"/>
      <c r="L395" s="42"/>
      <c r="M395" s="658"/>
      <c r="N395" s="659" t="str">
        <f t="shared" si="72"/>
        <v>pieces</v>
      </c>
      <c r="O395" s="692">
        <f t="shared" si="73"/>
        <v>0</v>
      </c>
      <c r="P395" s="761" t="e">
        <f t="shared" si="74"/>
        <v>#DIV/0!</v>
      </c>
      <c r="Q395" s="74"/>
      <c r="R395" s="28"/>
    </row>
    <row r="396" spans="1:18" ht="14.25" customHeight="1">
      <c r="A396" s="111">
        <v>206</v>
      </c>
      <c r="B396" s="52" t="s">
        <v>4464</v>
      </c>
      <c r="C396" s="52"/>
      <c r="D396" s="52"/>
      <c r="E396" s="52" t="s">
        <v>427</v>
      </c>
      <c r="F396" s="156"/>
      <c r="G396" s="760"/>
      <c r="H396" s="160"/>
      <c r="I396" s="160">
        <v>24</v>
      </c>
      <c r="J396" s="160" t="s">
        <v>37</v>
      </c>
      <c r="K396" s="41"/>
      <c r="L396" s="42"/>
      <c r="M396" s="658"/>
      <c r="N396" s="659" t="str">
        <f t="shared" si="72"/>
        <v>pieces</v>
      </c>
      <c r="O396" s="692">
        <f t="shared" si="73"/>
        <v>0</v>
      </c>
      <c r="P396" s="761" t="e">
        <f t="shared" si="74"/>
        <v>#DIV/0!</v>
      </c>
      <c r="Q396" s="74"/>
      <c r="R396" s="28"/>
    </row>
    <row r="397" spans="1:18" ht="14.25" customHeight="1">
      <c r="A397" s="111">
        <v>207</v>
      </c>
      <c r="B397" s="52" t="s">
        <v>4465</v>
      </c>
      <c r="C397" s="52"/>
      <c r="D397" s="52"/>
      <c r="E397" s="52" t="s">
        <v>427</v>
      </c>
      <c r="F397" s="156"/>
      <c r="G397" s="760"/>
      <c r="H397" s="160"/>
      <c r="I397" s="160">
        <v>24</v>
      </c>
      <c r="J397" s="160" t="s">
        <v>37</v>
      </c>
      <c r="K397" s="41"/>
      <c r="L397" s="42"/>
      <c r="M397" s="658"/>
      <c r="N397" s="659" t="str">
        <f t="shared" si="72"/>
        <v>pieces</v>
      </c>
      <c r="O397" s="692">
        <f t="shared" si="73"/>
        <v>0</v>
      </c>
      <c r="P397" s="761" t="e">
        <f t="shared" si="74"/>
        <v>#DIV/0!</v>
      </c>
      <c r="Q397" s="74"/>
      <c r="R397" s="28"/>
    </row>
    <row r="398" spans="1:18" ht="14.25" customHeight="1">
      <c r="A398" s="111">
        <v>208</v>
      </c>
      <c r="B398" s="52" t="s">
        <v>4466</v>
      </c>
      <c r="C398" s="52"/>
      <c r="D398" s="52"/>
      <c r="E398" s="52" t="s">
        <v>4467</v>
      </c>
      <c r="F398" s="156"/>
      <c r="G398" s="760"/>
      <c r="H398" s="160"/>
      <c r="I398" s="160">
        <v>1</v>
      </c>
      <c r="J398" s="160" t="s">
        <v>37</v>
      </c>
      <c r="K398" s="41"/>
      <c r="L398" s="42"/>
      <c r="M398" s="658"/>
      <c r="N398" s="659" t="str">
        <f t="shared" si="72"/>
        <v>pieces</v>
      </c>
      <c r="O398" s="692">
        <f t="shared" si="73"/>
        <v>0</v>
      </c>
      <c r="P398" s="761" t="e">
        <f t="shared" si="74"/>
        <v>#DIV/0!</v>
      </c>
      <c r="Q398" s="74"/>
      <c r="R398" s="28"/>
    </row>
    <row r="399" spans="1:18" ht="14.25" customHeight="1">
      <c r="A399" s="111">
        <v>336</v>
      </c>
      <c r="B399" s="68" t="s">
        <v>4468</v>
      </c>
      <c r="C399" s="68"/>
      <c r="D399" s="68"/>
      <c r="E399" s="68" t="s">
        <v>4469</v>
      </c>
      <c r="F399" s="156"/>
      <c r="G399" s="760"/>
      <c r="H399" s="160"/>
      <c r="I399" s="160">
        <v>1</v>
      </c>
      <c r="J399" s="160" t="s">
        <v>37</v>
      </c>
      <c r="K399" s="41"/>
      <c r="L399" s="42"/>
      <c r="M399" s="658"/>
      <c r="N399" s="659" t="str">
        <f t="shared" si="72"/>
        <v>pieces</v>
      </c>
      <c r="O399" s="692">
        <f t="shared" si="73"/>
        <v>0</v>
      </c>
      <c r="P399" s="761" t="e">
        <f t="shared" si="74"/>
        <v>#DIV/0!</v>
      </c>
      <c r="Q399" s="74"/>
      <c r="R399" s="28"/>
    </row>
    <row r="400" spans="1:18" ht="14.25" customHeight="1">
      <c r="A400" s="111">
        <v>49</v>
      </c>
      <c r="B400" s="68" t="s">
        <v>433</v>
      </c>
      <c r="C400" s="116"/>
      <c r="D400" s="116"/>
      <c r="E400" s="116" t="s">
        <v>434</v>
      </c>
      <c r="F400" s="155"/>
      <c r="G400" s="760">
        <v>37.25</v>
      </c>
      <c r="H400" s="160"/>
      <c r="I400" s="160">
        <v>40</v>
      </c>
      <c r="J400" s="160" t="s">
        <v>59</v>
      </c>
      <c r="K400" s="41" t="s">
        <v>26</v>
      </c>
      <c r="L400" s="42" t="str">
        <f t="shared" ref="L400:L409" si="105">CONCATENATE(I400,J400)</f>
        <v>40grams</v>
      </c>
      <c r="M400" s="658">
        <f t="shared" ref="M400:M409" si="106">H400*I400</f>
        <v>0</v>
      </c>
      <c r="N400" s="659" t="str">
        <f t="shared" si="72"/>
        <v>0 grams</v>
      </c>
      <c r="O400" s="692">
        <f t="shared" si="73"/>
        <v>0</v>
      </c>
      <c r="P400" s="761" t="e">
        <f t="shared" si="74"/>
        <v>#DIV/0!</v>
      </c>
      <c r="Q400" s="109" t="e">
        <f t="shared" ref="Q400:Q409" si="107">G400-P400</f>
        <v>#DIV/0!</v>
      </c>
      <c r="R400" s="11"/>
    </row>
    <row r="401" spans="1:18" ht="14.25" customHeight="1">
      <c r="A401" s="111">
        <v>120</v>
      </c>
      <c r="B401" s="68" t="s">
        <v>4066</v>
      </c>
      <c r="C401" s="68"/>
      <c r="D401" s="68"/>
      <c r="E401" s="68" t="s">
        <v>4067</v>
      </c>
      <c r="F401" s="156"/>
      <c r="G401" s="760"/>
      <c r="H401" s="160"/>
      <c r="I401" s="160">
        <v>10</v>
      </c>
      <c r="J401" s="160" t="s">
        <v>37</v>
      </c>
      <c r="K401" s="41" t="s">
        <v>26</v>
      </c>
      <c r="L401" s="42" t="str">
        <f t="shared" si="105"/>
        <v>10pieces</v>
      </c>
      <c r="M401" s="658">
        <f t="shared" si="106"/>
        <v>0</v>
      </c>
      <c r="N401" s="659" t="str">
        <f t="shared" si="72"/>
        <v>0 pieces</v>
      </c>
      <c r="O401" s="692">
        <f t="shared" si="73"/>
        <v>0</v>
      </c>
      <c r="P401" s="761" t="e">
        <f t="shared" si="74"/>
        <v>#DIV/0!</v>
      </c>
      <c r="Q401" s="74" t="e">
        <f t="shared" si="107"/>
        <v>#DIV/0!</v>
      </c>
      <c r="R401" s="28"/>
    </row>
    <row r="402" spans="1:18" ht="14.25" customHeight="1">
      <c r="A402" s="111">
        <v>121</v>
      </c>
      <c r="B402" s="68" t="s">
        <v>4068</v>
      </c>
      <c r="C402" s="68"/>
      <c r="D402" s="68"/>
      <c r="E402" s="68" t="s">
        <v>4067</v>
      </c>
      <c r="F402" s="156"/>
      <c r="G402" s="760">
        <v>76.7</v>
      </c>
      <c r="H402" s="160"/>
      <c r="I402" s="160">
        <v>10</v>
      </c>
      <c r="J402" s="160" t="s">
        <v>37</v>
      </c>
      <c r="K402" s="41" t="s">
        <v>26</v>
      </c>
      <c r="L402" s="42" t="str">
        <f t="shared" si="105"/>
        <v>10pieces</v>
      </c>
      <c r="M402" s="658">
        <f t="shared" si="106"/>
        <v>0</v>
      </c>
      <c r="N402" s="659" t="str">
        <f t="shared" si="72"/>
        <v>0 pieces</v>
      </c>
      <c r="O402" s="692">
        <f t="shared" si="73"/>
        <v>0</v>
      </c>
      <c r="P402" s="761" t="e">
        <f t="shared" si="74"/>
        <v>#DIV/0!</v>
      </c>
      <c r="Q402" s="74" t="e">
        <f t="shared" si="107"/>
        <v>#DIV/0!</v>
      </c>
      <c r="R402" s="28"/>
    </row>
    <row r="403" spans="1:18" ht="14.25" customHeight="1">
      <c r="A403" s="111">
        <v>122</v>
      </c>
      <c r="B403" s="68" t="s">
        <v>4070</v>
      </c>
      <c r="C403" s="68"/>
      <c r="D403" s="68"/>
      <c r="E403" s="68" t="s">
        <v>4067</v>
      </c>
      <c r="F403" s="156"/>
      <c r="G403" s="760"/>
      <c r="H403" s="198"/>
      <c r="I403" s="160">
        <v>10</v>
      </c>
      <c r="J403" s="160" t="s">
        <v>37</v>
      </c>
      <c r="K403" s="41" t="s">
        <v>26</v>
      </c>
      <c r="L403" s="42" t="str">
        <f t="shared" si="105"/>
        <v>10pieces</v>
      </c>
      <c r="M403" s="658">
        <f t="shared" si="106"/>
        <v>0</v>
      </c>
      <c r="N403" s="659" t="str">
        <f t="shared" si="72"/>
        <v>0 pieces</v>
      </c>
      <c r="O403" s="692">
        <f t="shared" si="73"/>
        <v>0</v>
      </c>
      <c r="P403" s="761" t="e">
        <f t="shared" si="74"/>
        <v>#DIV/0!</v>
      </c>
      <c r="Q403" s="74" t="e">
        <f t="shared" si="107"/>
        <v>#DIV/0!</v>
      </c>
      <c r="R403" s="28"/>
    </row>
    <row r="404" spans="1:18" ht="14.25" customHeight="1">
      <c r="A404" s="111">
        <v>123</v>
      </c>
      <c r="B404" s="68" t="s">
        <v>4071</v>
      </c>
      <c r="C404" s="68"/>
      <c r="D404" s="68"/>
      <c r="E404" s="68" t="s">
        <v>4067</v>
      </c>
      <c r="F404" s="156"/>
      <c r="G404" s="760"/>
      <c r="H404" s="160"/>
      <c r="I404" s="160">
        <v>10</v>
      </c>
      <c r="J404" s="160" t="s">
        <v>37</v>
      </c>
      <c r="K404" s="41" t="s">
        <v>26</v>
      </c>
      <c r="L404" s="42" t="str">
        <f t="shared" si="105"/>
        <v>10pieces</v>
      </c>
      <c r="M404" s="658">
        <f t="shared" si="106"/>
        <v>0</v>
      </c>
      <c r="N404" s="659" t="str">
        <f t="shared" si="72"/>
        <v>0 pieces</v>
      </c>
      <c r="O404" s="692">
        <f t="shared" si="73"/>
        <v>0</v>
      </c>
      <c r="P404" s="761" t="e">
        <f t="shared" si="74"/>
        <v>#DIV/0!</v>
      </c>
      <c r="Q404" s="74" t="e">
        <f t="shared" si="107"/>
        <v>#DIV/0!</v>
      </c>
      <c r="R404" s="28"/>
    </row>
    <row r="405" spans="1:18" ht="14.25" customHeight="1">
      <c r="A405" s="111">
        <v>124</v>
      </c>
      <c r="B405" s="68" t="s">
        <v>4072</v>
      </c>
      <c r="C405" s="68"/>
      <c r="D405" s="68"/>
      <c r="E405" s="68" t="s">
        <v>4067</v>
      </c>
      <c r="F405" s="156"/>
      <c r="G405" s="760"/>
      <c r="H405" s="160"/>
      <c r="I405" s="160">
        <v>10</v>
      </c>
      <c r="J405" s="160" t="s">
        <v>37</v>
      </c>
      <c r="K405" s="41" t="s">
        <v>26</v>
      </c>
      <c r="L405" s="42" t="str">
        <f t="shared" si="105"/>
        <v>10pieces</v>
      </c>
      <c r="M405" s="658">
        <f t="shared" si="106"/>
        <v>0</v>
      </c>
      <c r="N405" s="659" t="str">
        <f t="shared" si="72"/>
        <v>0 pieces</v>
      </c>
      <c r="O405" s="692">
        <f t="shared" si="73"/>
        <v>0</v>
      </c>
      <c r="P405" s="761" t="e">
        <f t="shared" si="74"/>
        <v>#DIV/0!</v>
      </c>
      <c r="Q405" s="74" t="e">
        <f t="shared" si="107"/>
        <v>#DIV/0!</v>
      </c>
      <c r="R405" s="28"/>
    </row>
    <row r="406" spans="1:18" ht="14.25" customHeight="1">
      <c r="A406" s="111">
        <v>125</v>
      </c>
      <c r="B406" s="68" t="s">
        <v>4073</v>
      </c>
      <c r="C406" s="68"/>
      <c r="D406" s="68"/>
      <c r="E406" s="68" t="s">
        <v>4067</v>
      </c>
      <c r="F406" s="156"/>
      <c r="G406" s="760"/>
      <c r="H406" s="160"/>
      <c r="I406" s="160">
        <v>10</v>
      </c>
      <c r="J406" s="160" t="s">
        <v>37</v>
      </c>
      <c r="K406" s="41" t="s">
        <v>26</v>
      </c>
      <c r="L406" s="42" t="str">
        <f t="shared" si="105"/>
        <v>10pieces</v>
      </c>
      <c r="M406" s="658">
        <f t="shared" si="106"/>
        <v>0</v>
      </c>
      <c r="N406" s="659" t="str">
        <f t="shared" si="72"/>
        <v>0 pieces</v>
      </c>
      <c r="O406" s="692">
        <f t="shared" si="73"/>
        <v>0</v>
      </c>
      <c r="P406" s="761" t="e">
        <f t="shared" si="74"/>
        <v>#DIV/0!</v>
      </c>
      <c r="Q406" s="74" t="e">
        <f t="shared" si="107"/>
        <v>#DIV/0!</v>
      </c>
      <c r="R406" s="28"/>
    </row>
    <row r="407" spans="1:18" ht="14.25" customHeight="1">
      <c r="A407" s="111">
        <v>126</v>
      </c>
      <c r="B407" s="68" t="s">
        <v>4470</v>
      </c>
      <c r="C407" s="68"/>
      <c r="D407" s="68"/>
      <c r="E407" s="68" t="s">
        <v>4069</v>
      </c>
      <c r="F407" s="156"/>
      <c r="G407" s="760">
        <v>78.7</v>
      </c>
      <c r="H407" s="160"/>
      <c r="I407" s="198">
        <v>10</v>
      </c>
      <c r="J407" s="160" t="s">
        <v>37</v>
      </c>
      <c r="K407" s="41" t="s">
        <v>26</v>
      </c>
      <c r="L407" s="42" t="str">
        <f t="shared" si="105"/>
        <v>10pieces</v>
      </c>
      <c r="M407" s="658">
        <f t="shared" si="106"/>
        <v>0</v>
      </c>
      <c r="N407" s="659" t="str">
        <f t="shared" si="72"/>
        <v>0 pieces</v>
      </c>
      <c r="O407" s="692">
        <f t="shared" si="73"/>
        <v>0</v>
      </c>
      <c r="P407" s="761" t="e">
        <f t="shared" si="74"/>
        <v>#DIV/0!</v>
      </c>
      <c r="Q407" s="74" t="e">
        <f t="shared" si="107"/>
        <v>#DIV/0!</v>
      </c>
      <c r="R407" s="28"/>
    </row>
    <row r="408" spans="1:18" ht="14.25" customHeight="1">
      <c r="A408" s="111">
        <v>47</v>
      </c>
      <c r="B408" s="52" t="s">
        <v>439</v>
      </c>
      <c r="C408" s="52"/>
      <c r="D408" s="52"/>
      <c r="E408" s="52" t="s">
        <v>2788</v>
      </c>
      <c r="F408" s="155"/>
      <c r="G408" s="760"/>
      <c r="H408" s="160"/>
      <c r="I408" s="762">
        <v>1000</v>
      </c>
      <c r="J408" s="160" t="s">
        <v>59</v>
      </c>
      <c r="K408" s="41" t="s">
        <v>26</v>
      </c>
      <c r="L408" s="42" t="str">
        <f t="shared" si="105"/>
        <v>1000grams</v>
      </c>
      <c r="M408" s="658">
        <f t="shared" si="106"/>
        <v>0</v>
      </c>
      <c r="N408" s="659" t="str">
        <f t="shared" si="72"/>
        <v>0 grams</v>
      </c>
      <c r="O408" s="692">
        <f t="shared" si="73"/>
        <v>0</v>
      </c>
      <c r="P408" s="761" t="e">
        <f t="shared" si="74"/>
        <v>#DIV/0!</v>
      </c>
      <c r="Q408" s="29" t="e">
        <f t="shared" si="107"/>
        <v>#DIV/0!</v>
      </c>
      <c r="R408" s="28"/>
    </row>
    <row r="409" spans="1:18" ht="14.25" customHeight="1">
      <c r="A409" s="111">
        <v>127</v>
      </c>
      <c r="B409" s="68" t="s">
        <v>440</v>
      </c>
      <c r="C409" s="68"/>
      <c r="D409" s="68"/>
      <c r="E409" s="68" t="s">
        <v>3384</v>
      </c>
      <c r="F409" s="156"/>
      <c r="G409" s="760">
        <v>741.7</v>
      </c>
      <c r="H409" s="160"/>
      <c r="I409" s="160">
        <v>60</v>
      </c>
      <c r="J409" s="160" t="s">
        <v>37</v>
      </c>
      <c r="K409" s="41" t="s">
        <v>26</v>
      </c>
      <c r="L409" s="42" t="str">
        <f t="shared" si="105"/>
        <v>60pieces</v>
      </c>
      <c r="M409" s="658">
        <f t="shared" si="106"/>
        <v>0</v>
      </c>
      <c r="N409" s="659" t="str">
        <f t="shared" si="72"/>
        <v>0 pieces</v>
      </c>
      <c r="O409" s="692">
        <f t="shared" si="73"/>
        <v>0</v>
      </c>
      <c r="P409" s="761" t="e">
        <f t="shared" si="74"/>
        <v>#DIV/0!</v>
      </c>
      <c r="Q409" s="74" t="e">
        <f t="shared" si="107"/>
        <v>#DIV/0!</v>
      </c>
      <c r="R409" s="28"/>
    </row>
    <row r="410" spans="1:18" ht="14.25" customHeight="1">
      <c r="A410" s="111">
        <v>366</v>
      </c>
      <c r="B410" s="52" t="s">
        <v>443</v>
      </c>
      <c r="C410" s="68"/>
      <c r="D410" s="68"/>
      <c r="E410" s="68" t="s">
        <v>121</v>
      </c>
      <c r="F410" s="156"/>
      <c r="G410" s="760">
        <v>50</v>
      </c>
      <c r="H410" s="160"/>
      <c r="I410" s="160">
        <v>1000</v>
      </c>
      <c r="J410" s="160" t="s">
        <v>59</v>
      </c>
      <c r="K410" s="41"/>
      <c r="L410" s="42"/>
      <c r="M410" s="658"/>
      <c r="N410" s="659" t="str">
        <f t="shared" si="72"/>
        <v>grams</v>
      </c>
      <c r="O410" s="692">
        <f t="shared" si="73"/>
        <v>0</v>
      </c>
      <c r="P410" s="761" t="e">
        <f t="shared" si="74"/>
        <v>#DIV/0!</v>
      </c>
      <c r="Q410" s="74"/>
      <c r="R410" s="28"/>
    </row>
    <row r="411" spans="1:18" ht="14.25" customHeight="1">
      <c r="A411" s="111">
        <v>367</v>
      </c>
      <c r="B411" s="52" t="s">
        <v>444</v>
      </c>
      <c r="C411" s="68"/>
      <c r="D411" s="68"/>
      <c r="E411" s="68" t="s">
        <v>121</v>
      </c>
      <c r="F411" s="156"/>
      <c r="G411" s="760">
        <v>105</v>
      </c>
      <c r="H411" s="160"/>
      <c r="I411" s="160">
        <v>1000</v>
      </c>
      <c r="J411" s="160" t="s">
        <v>59</v>
      </c>
      <c r="K411" s="41"/>
      <c r="L411" s="42"/>
      <c r="M411" s="658"/>
      <c r="N411" s="659" t="str">
        <f t="shared" si="72"/>
        <v>grams</v>
      </c>
      <c r="O411" s="692">
        <f t="shared" si="73"/>
        <v>0</v>
      </c>
      <c r="P411" s="761" t="e">
        <f t="shared" si="74"/>
        <v>#DIV/0!</v>
      </c>
      <c r="Q411" s="74"/>
      <c r="R411" s="28"/>
    </row>
    <row r="412" spans="1:18" ht="14.25" customHeight="1">
      <c r="A412" s="111">
        <v>209</v>
      </c>
      <c r="B412" s="52" t="s">
        <v>4471</v>
      </c>
      <c r="C412" s="52"/>
      <c r="D412" s="52"/>
      <c r="E412" s="52" t="s">
        <v>4472</v>
      </c>
      <c r="F412" s="156"/>
      <c r="G412" s="760"/>
      <c r="H412" s="160"/>
      <c r="I412" s="160">
        <v>1</v>
      </c>
      <c r="J412" s="160" t="s">
        <v>37</v>
      </c>
      <c r="K412" s="41"/>
      <c r="L412" s="42"/>
      <c r="M412" s="658"/>
      <c r="N412" s="659" t="str">
        <f t="shared" si="72"/>
        <v>pieces</v>
      </c>
      <c r="O412" s="692">
        <f t="shared" si="73"/>
        <v>0</v>
      </c>
      <c r="P412" s="761" t="e">
        <f t="shared" si="74"/>
        <v>#DIV/0!</v>
      </c>
      <c r="Q412" s="74"/>
      <c r="R412" s="28"/>
    </row>
    <row r="413" spans="1:18" ht="14.25" customHeight="1">
      <c r="A413" s="111">
        <v>210</v>
      </c>
      <c r="B413" s="68" t="s">
        <v>446</v>
      </c>
      <c r="C413" s="68"/>
      <c r="D413" s="68"/>
      <c r="E413" s="68" t="s">
        <v>447</v>
      </c>
      <c r="F413" s="156"/>
      <c r="G413" s="760"/>
      <c r="H413" s="160"/>
      <c r="I413" s="160">
        <v>18</v>
      </c>
      <c r="J413" s="160" t="s">
        <v>37</v>
      </c>
      <c r="K413" s="41"/>
      <c r="L413" s="42"/>
      <c r="M413" s="658"/>
      <c r="N413" s="659" t="str">
        <f t="shared" si="72"/>
        <v>pieces</v>
      </c>
      <c r="O413" s="692">
        <f t="shared" si="73"/>
        <v>0</v>
      </c>
      <c r="P413" s="761" t="e">
        <f t="shared" si="74"/>
        <v>#DIV/0!</v>
      </c>
      <c r="Q413" s="74"/>
      <c r="R413" s="28"/>
    </row>
    <row r="414" spans="1:18" ht="14.25" customHeight="1">
      <c r="A414" s="111">
        <v>337</v>
      </c>
      <c r="B414" s="68" t="s">
        <v>4473</v>
      </c>
      <c r="C414" s="68"/>
      <c r="D414" s="68"/>
      <c r="E414" s="68" t="s">
        <v>4474</v>
      </c>
      <c r="F414" s="156"/>
      <c r="G414" s="760"/>
      <c r="H414" s="160"/>
      <c r="I414" s="160">
        <v>19</v>
      </c>
      <c r="J414" s="160" t="s">
        <v>59</v>
      </c>
      <c r="K414" s="41"/>
      <c r="L414" s="42"/>
      <c r="M414" s="658"/>
      <c r="N414" s="659" t="str">
        <f t="shared" si="72"/>
        <v>grams</v>
      </c>
      <c r="O414" s="692">
        <f t="shared" si="73"/>
        <v>0</v>
      </c>
      <c r="P414" s="761" t="e">
        <f t="shared" si="74"/>
        <v>#DIV/0!</v>
      </c>
      <c r="Q414" s="74"/>
      <c r="R414" s="28"/>
    </row>
    <row r="415" spans="1:18" ht="14.25" customHeight="1">
      <c r="A415" s="111">
        <v>368</v>
      </c>
      <c r="B415" s="52" t="s">
        <v>4321</v>
      </c>
      <c r="C415" s="68"/>
      <c r="D415" s="68"/>
      <c r="E415" s="68" t="s">
        <v>121</v>
      </c>
      <c r="F415" s="156"/>
      <c r="G415" s="760"/>
      <c r="H415" s="160"/>
      <c r="I415" s="160">
        <v>1000</v>
      </c>
      <c r="J415" s="160" t="s">
        <v>59</v>
      </c>
      <c r="K415" s="41"/>
      <c r="L415" s="42"/>
      <c r="M415" s="658"/>
      <c r="N415" s="659" t="str">
        <f t="shared" si="72"/>
        <v>grams</v>
      </c>
      <c r="O415" s="692">
        <f t="shared" si="73"/>
        <v>0</v>
      </c>
      <c r="P415" s="761" t="e">
        <f t="shared" si="74"/>
        <v>#DIV/0!</v>
      </c>
      <c r="Q415" s="74"/>
      <c r="R415" s="28"/>
    </row>
    <row r="416" spans="1:18" ht="14.25" customHeight="1">
      <c r="A416" s="111">
        <v>369</v>
      </c>
      <c r="B416" s="52" t="s">
        <v>4322</v>
      </c>
      <c r="C416" s="68"/>
      <c r="D416" s="68"/>
      <c r="E416" s="68" t="s">
        <v>121</v>
      </c>
      <c r="F416" s="156"/>
      <c r="G416" s="760"/>
      <c r="H416" s="160"/>
      <c r="I416" s="160">
        <v>1000</v>
      </c>
      <c r="J416" s="160" t="s">
        <v>59</v>
      </c>
      <c r="K416" s="41"/>
      <c r="L416" s="42"/>
      <c r="M416" s="658"/>
      <c r="N416" s="659" t="str">
        <f t="shared" si="72"/>
        <v>grams</v>
      </c>
      <c r="O416" s="692">
        <f t="shared" si="73"/>
        <v>0</v>
      </c>
      <c r="P416" s="761" t="e">
        <f t="shared" si="74"/>
        <v>#DIV/0!</v>
      </c>
      <c r="Q416" s="74"/>
      <c r="R416" s="28"/>
    </row>
    <row r="417" spans="1:18" ht="14.25" customHeight="1">
      <c r="A417" s="111">
        <v>370</v>
      </c>
      <c r="B417" s="52" t="s">
        <v>4323</v>
      </c>
      <c r="C417" s="68"/>
      <c r="D417" s="68"/>
      <c r="E417" s="68" t="s">
        <v>121</v>
      </c>
      <c r="F417" s="156"/>
      <c r="G417" s="760">
        <v>75</v>
      </c>
      <c r="H417" s="160"/>
      <c r="I417" s="160">
        <v>1000</v>
      </c>
      <c r="J417" s="160" t="s">
        <v>59</v>
      </c>
      <c r="K417" s="41"/>
      <c r="L417" s="42"/>
      <c r="M417" s="658"/>
      <c r="N417" s="659" t="str">
        <f t="shared" si="72"/>
        <v>grams</v>
      </c>
      <c r="O417" s="692">
        <f t="shared" si="73"/>
        <v>0</v>
      </c>
      <c r="P417" s="761" t="e">
        <f t="shared" si="74"/>
        <v>#DIV/0!</v>
      </c>
      <c r="Q417" s="74"/>
      <c r="R417" s="28"/>
    </row>
    <row r="418" spans="1:18" ht="14.25" customHeight="1">
      <c r="A418" s="111">
        <v>371</v>
      </c>
      <c r="B418" s="52" t="s">
        <v>4324</v>
      </c>
      <c r="C418" s="68"/>
      <c r="D418" s="68"/>
      <c r="E418" s="68" t="s">
        <v>121</v>
      </c>
      <c r="F418" s="156"/>
      <c r="G418" s="760"/>
      <c r="H418" s="160"/>
      <c r="I418" s="160">
        <v>1</v>
      </c>
      <c r="J418" s="160" t="s">
        <v>3222</v>
      </c>
      <c r="K418" s="41"/>
      <c r="L418" s="42"/>
      <c r="M418" s="658"/>
      <c r="N418" s="659" t="str">
        <f t="shared" si="72"/>
        <v>tali</v>
      </c>
      <c r="O418" s="692">
        <f t="shared" si="73"/>
        <v>0</v>
      </c>
      <c r="P418" s="761" t="e">
        <f t="shared" si="74"/>
        <v>#DIV/0!</v>
      </c>
      <c r="Q418" s="74"/>
      <c r="R418" s="28"/>
    </row>
    <row r="419" spans="1:18" ht="14.25" customHeight="1">
      <c r="A419" s="111">
        <v>372</v>
      </c>
      <c r="B419" s="52" t="s">
        <v>4324</v>
      </c>
      <c r="C419" s="68"/>
      <c r="D419" s="68"/>
      <c r="E419" s="68" t="s">
        <v>121</v>
      </c>
      <c r="F419" s="156"/>
      <c r="G419" s="760"/>
      <c r="H419" s="160"/>
      <c r="I419" s="160">
        <v>1000</v>
      </c>
      <c r="J419" s="160" t="s">
        <v>59</v>
      </c>
      <c r="K419" s="41"/>
      <c r="L419" s="42"/>
      <c r="M419" s="658"/>
      <c r="N419" s="659" t="str">
        <f t="shared" si="72"/>
        <v>grams</v>
      </c>
      <c r="O419" s="692">
        <f t="shared" si="73"/>
        <v>0</v>
      </c>
      <c r="P419" s="761" t="e">
        <f t="shared" si="74"/>
        <v>#DIV/0!</v>
      </c>
      <c r="Q419" s="74"/>
      <c r="R419" s="28"/>
    </row>
    <row r="420" spans="1:18" ht="14.25" customHeight="1">
      <c r="A420" s="111">
        <v>406</v>
      </c>
      <c r="B420" s="68" t="s">
        <v>452</v>
      </c>
      <c r="C420" s="68"/>
      <c r="D420" s="68"/>
      <c r="E420" s="68" t="s">
        <v>3935</v>
      </c>
      <c r="F420" s="156"/>
      <c r="G420" s="760"/>
      <c r="H420" s="160"/>
      <c r="I420" s="198">
        <v>400</v>
      </c>
      <c r="J420" s="160" t="s">
        <v>59</v>
      </c>
      <c r="K420" s="41"/>
      <c r="L420" s="42"/>
      <c r="M420" s="658"/>
      <c r="N420" s="659" t="str">
        <f t="shared" si="72"/>
        <v>grams</v>
      </c>
      <c r="O420" s="692">
        <f t="shared" si="73"/>
        <v>0</v>
      </c>
      <c r="P420" s="761" t="e">
        <f t="shared" si="74"/>
        <v>#DIV/0!</v>
      </c>
      <c r="Q420" s="74"/>
      <c r="R420" s="28"/>
    </row>
    <row r="421" spans="1:18" ht="14.25" customHeight="1">
      <c r="A421" s="111">
        <v>407</v>
      </c>
      <c r="B421" s="339" t="s">
        <v>452</v>
      </c>
      <c r="C421" s="339"/>
      <c r="D421" s="339"/>
      <c r="E421" s="339" t="s">
        <v>3936</v>
      </c>
      <c r="F421" s="156"/>
      <c r="G421" s="388"/>
      <c r="H421" s="160"/>
      <c r="I421" s="411">
        <v>720</v>
      </c>
      <c r="J421" s="411" t="s">
        <v>59</v>
      </c>
      <c r="K421" s="41"/>
      <c r="L421" s="42"/>
      <c r="M421" s="658"/>
      <c r="N421" s="659" t="str">
        <f t="shared" si="72"/>
        <v>grams</v>
      </c>
      <c r="O421" s="692">
        <f t="shared" si="73"/>
        <v>0</v>
      </c>
      <c r="P421" s="761" t="e">
        <f t="shared" si="74"/>
        <v>#DIV/0!</v>
      </c>
      <c r="Q421" s="74"/>
      <c r="R421" s="28"/>
    </row>
    <row r="422" spans="1:18" ht="14.25" customHeight="1">
      <c r="A422" s="111">
        <v>408</v>
      </c>
      <c r="B422" s="68" t="s">
        <v>452</v>
      </c>
      <c r="C422" s="68"/>
      <c r="D422" s="68"/>
      <c r="E422" s="68" t="s">
        <v>2769</v>
      </c>
      <c r="F422" s="156"/>
      <c r="G422" s="760"/>
      <c r="H422" s="160"/>
      <c r="I422" s="198">
        <v>500</v>
      </c>
      <c r="J422" s="411" t="s">
        <v>59</v>
      </c>
      <c r="K422" s="41"/>
      <c r="L422" s="42"/>
      <c r="M422" s="658"/>
      <c r="N422" s="659" t="str">
        <f t="shared" si="72"/>
        <v>grams</v>
      </c>
      <c r="O422" s="692">
        <f t="shared" si="73"/>
        <v>0</v>
      </c>
      <c r="P422" s="761" t="e">
        <f t="shared" si="74"/>
        <v>#DIV/0!</v>
      </c>
      <c r="Q422" s="74"/>
      <c r="R422" s="28"/>
    </row>
    <row r="423" spans="1:18" ht="14.25" customHeight="1">
      <c r="A423" s="111">
        <v>409</v>
      </c>
      <c r="B423" s="68" t="s">
        <v>452</v>
      </c>
      <c r="C423" s="52"/>
      <c r="D423" s="52"/>
      <c r="E423" s="52" t="s">
        <v>3937</v>
      </c>
      <c r="F423" s="156"/>
      <c r="G423" s="760"/>
      <c r="H423" s="160"/>
      <c r="I423" s="160">
        <v>750</v>
      </c>
      <c r="J423" s="160" t="s">
        <v>59</v>
      </c>
      <c r="K423" s="41"/>
      <c r="L423" s="42"/>
      <c r="M423" s="658"/>
      <c r="N423" s="659" t="str">
        <f t="shared" si="72"/>
        <v>grams</v>
      </c>
      <c r="O423" s="692">
        <f t="shared" si="73"/>
        <v>0</v>
      </c>
      <c r="P423" s="761" t="e">
        <f t="shared" si="74"/>
        <v>#DIV/0!</v>
      </c>
      <c r="Q423" s="74"/>
      <c r="R423" s="28"/>
    </row>
    <row r="424" spans="1:18" ht="14.25" customHeight="1">
      <c r="A424" s="111">
        <v>410</v>
      </c>
      <c r="B424" s="803" t="s">
        <v>452</v>
      </c>
      <c r="C424" s="803"/>
      <c r="D424" s="803"/>
      <c r="E424" s="803" t="s">
        <v>3938</v>
      </c>
      <c r="F424" s="156"/>
      <c r="G424" s="804">
        <v>98</v>
      </c>
      <c r="H424" s="160"/>
      <c r="I424" s="774">
        <v>1000</v>
      </c>
      <c r="J424" s="774" t="s">
        <v>59</v>
      </c>
      <c r="K424" s="41"/>
      <c r="L424" s="42"/>
      <c r="M424" s="658"/>
      <c r="N424" s="659" t="str">
        <f t="shared" si="72"/>
        <v>grams</v>
      </c>
      <c r="O424" s="692">
        <f t="shared" si="73"/>
        <v>0</v>
      </c>
      <c r="P424" s="761" t="e">
        <f t="shared" si="74"/>
        <v>#DIV/0!</v>
      </c>
      <c r="Q424" s="74"/>
      <c r="R424" s="28"/>
    </row>
    <row r="425" spans="1:18" ht="14.25" customHeight="1">
      <c r="A425" s="111">
        <v>411</v>
      </c>
      <c r="B425" s="68" t="s">
        <v>459</v>
      </c>
      <c r="C425" s="68"/>
      <c r="D425" s="68"/>
      <c r="E425" s="68" t="s">
        <v>3939</v>
      </c>
      <c r="F425" s="156"/>
      <c r="G425" s="760"/>
      <c r="H425" s="562"/>
      <c r="I425" s="160">
        <v>400</v>
      </c>
      <c r="J425" s="160" t="s">
        <v>59</v>
      </c>
      <c r="K425" s="41"/>
      <c r="L425" s="42"/>
      <c r="M425" s="658"/>
      <c r="N425" s="659" t="str">
        <f t="shared" si="72"/>
        <v>grams</v>
      </c>
      <c r="O425" s="692">
        <f t="shared" si="73"/>
        <v>0</v>
      </c>
      <c r="P425" s="761" t="e">
        <f t="shared" si="74"/>
        <v>#DIV/0!</v>
      </c>
      <c r="Q425" s="74"/>
      <c r="R425" s="28"/>
    </row>
    <row r="426" spans="1:18" ht="14.25" customHeight="1">
      <c r="A426" s="111">
        <v>463</v>
      </c>
      <c r="B426" s="68" t="s">
        <v>4475</v>
      </c>
      <c r="C426" s="68"/>
      <c r="D426" s="68"/>
      <c r="E426" s="68" t="s">
        <v>4476</v>
      </c>
      <c r="F426" s="156"/>
      <c r="G426" s="760"/>
      <c r="H426" s="160"/>
      <c r="I426" s="160">
        <v>60</v>
      </c>
      <c r="J426" s="364" t="s">
        <v>59</v>
      </c>
      <c r="K426" s="41"/>
      <c r="L426" s="42"/>
      <c r="M426" s="658"/>
      <c r="N426" s="659" t="str">
        <f t="shared" si="72"/>
        <v>grams</v>
      </c>
      <c r="O426" s="692">
        <f t="shared" si="73"/>
        <v>0</v>
      </c>
      <c r="P426" s="761" t="e">
        <f t="shared" si="74"/>
        <v>#DIV/0!</v>
      </c>
      <c r="Q426" s="74"/>
      <c r="R426" s="28"/>
    </row>
    <row r="427" spans="1:18" ht="14.25" customHeight="1">
      <c r="A427" s="111">
        <v>50</v>
      </c>
      <c r="B427" s="52" t="s">
        <v>3667</v>
      </c>
      <c r="C427" s="52"/>
      <c r="D427" s="52"/>
      <c r="E427" s="52" t="s">
        <v>3668</v>
      </c>
      <c r="F427" s="155"/>
      <c r="G427" s="760"/>
      <c r="H427" s="198"/>
      <c r="I427" s="160">
        <v>200</v>
      </c>
      <c r="J427" s="160" t="s">
        <v>3234</v>
      </c>
      <c r="K427" s="41" t="s">
        <v>26</v>
      </c>
      <c r="L427" s="42" t="str">
        <f t="shared" ref="L427:L429" si="108">CONCATENATE(I427,J427)</f>
        <v>200grams/drained weight</v>
      </c>
      <c r="M427" s="658">
        <f t="shared" ref="M427:M429" si="109">H427*I427</f>
        <v>0</v>
      </c>
      <c r="N427" s="659" t="str">
        <f t="shared" si="72"/>
        <v>0 grams/drained weight</v>
      </c>
      <c r="O427" s="692">
        <f t="shared" si="73"/>
        <v>0</v>
      </c>
      <c r="P427" s="761" t="e">
        <f t="shared" si="74"/>
        <v>#DIV/0!</v>
      </c>
      <c r="Q427" s="109" t="e">
        <f t="shared" ref="Q427:Q429" si="110">G427-P427</f>
        <v>#DIV/0!</v>
      </c>
      <c r="R427" s="11"/>
    </row>
    <row r="428" spans="1:18" ht="14.25" customHeight="1">
      <c r="A428" s="111">
        <v>128</v>
      </c>
      <c r="B428" s="68" t="s">
        <v>4075</v>
      </c>
      <c r="C428" s="52"/>
      <c r="D428" s="52"/>
      <c r="E428" s="52" t="s">
        <v>4076</v>
      </c>
      <c r="F428" s="156"/>
      <c r="G428" s="760"/>
      <c r="H428" s="160"/>
      <c r="I428" s="160">
        <v>1</v>
      </c>
      <c r="J428" s="160" t="s">
        <v>37</v>
      </c>
      <c r="K428" s="41" t="s">
        <v>26</v>
      </c>
      <c r="L428" s="42" t="str">
        <f t="shared" si="108"/>
        <v>1pieces</v>
      </c>
      <c r="M428" s="658">
        <f t="shared" si="109"/>
        <v>0</v>
      </c>
      <c r="N428" s="659" t="str">
        <f t="shared" si="72"/>
        <v>0 pieces</v>
      </c>
      <c r="O428" s="692">
        <f t="shared" si="73"/>
        <v>0</v>
      </c>
      <c r="P428" s="761" t="e">
        <f t="shared" si="74"/>
        <v>#DIV/0!</v>
      </c>
      <c r="Q428" s="74" t="e">
        <f t="shared" si="110"/>
        <v>#DIV/0!</v>
      </c>
      <c r="R428" s="28"/>
    </row>
    <row r="429" spans="1:18" ht="14.25" customHeight="1">
      <c r="A429" s="111">
        <v>129</v>
      </c>
      <c r="B429" s="68" t="s">
        <v>4077</v>
      </c>
      <c r="C429" s="52"/>
      <c r="D429" s="52"/>
      <c r="E429" s="52" t="s">
        <v>3368</v>
      </c>
      <c r="F429" s="156"/>
      <c r="G429" s="760"/>
      <c r="H429" s="160"/>
      <c r="I429" s="160">
        <v>24</v>
      </c>
      <c r="J429" s="160" t="s">
        <v>37</v>
      </c>
      <c r="K429" s="41" t="s">
        <v>26</v>
      </c>
      <c r="L429" s="42" t="str">
        <f t="shared" si="108"/>
        <v>24pieces</v>
      </c>
      <c r="M429" s="658">
        <f t="shared" si="109"/>
        <v>0</v>
      </c>
      <c r="N429" s="659" t="str">
        <f t="shared" si="72"/>
        <v>0 pieces</v>
      </c>
      <c r="O429" s="692">
        <f t="shared" si="73"/>
        <v>0</v>
      </c>
      <c r="P429" s="761" t="e">
        <f t="shared" si="74"/>
        <v>#DIV/0!</v>
      </c>
      <c r="Q429" s="74" t="e">
        <f t="shared" si="110"/>
        <v>#DIV/0!</v>
      </c>
      <c r="R429" s="28"/>
    </row>
    <row r="430" spans="1:18" ht="14.25" customHeight="1">
      <c r="A430" s="111">
        <v>374</v>
      </c>
      <c r="B430" s="52" t="s">
        <v>4325</v>
      </c>
      <c r="C430" s="68"/>
      <c r="D430" s="68"/>
      <c r="E430" s="68" t="s">
        <v>121</v>
      </c>
      <c r="F430" s="156"/>
      <c r="G430" s="760">
        <v>60</v>
      </c>
      <c r="H430" s="160"/>
      <c r="I430" s="160">
        <v>1000</v>
      </c>
      <c r="J430" s="160" t="s">
        <v>59</v>
      </c>
      <c r="K430" s="41"/>
      <c r="L430" s="42"/>
      <c r="M430" s="658"/>
      <c r="N430" s="659" t="str">
        <f t="shared" si="72"/>
        <v>grams</v>
      </c>
      <c r="O430" s="692">
        <f t="shared" si="73"/>
        <v>0</v>
      </c>
      <c r="P430" s="761" t="e">
        <f t="shared" si="74"/>
        <v>#DIV/0!</v>
      </c>
      <c r="Q430" s="74"/>
      <c r="R430" s="28"/>
    </row>
    <row r="431" spans="1:18" ht="14.25" customHeight="1">
      <c r="A431" s="111">
        <v>51</v>
      </c>
      <c r="B431" s="52" t="s">
        <v>479</v>
      </c>
      <c r="C431" s="52"/>
      <c r="D431" s="52"/>
      <c r="E431" s="52" t="s">
        <v>3330</v>
      </c>
      <c r="F431" s="155"/>
      <c r="G431" s="760"/>
      <c r="H431" s="198"/>
      <c r="I431" s="160">
        <v>1</v>
      </c>
      <c r="J431" s="160" t="s">
        <v>2705</v>
      </c>
      <c r="K431" s="41" t="s">
        <v>26</v>
      </c>
      <c r="L431" s="42" t="str">
        <f t="shared" ref="L431:L435" si="111">CONCATENATE(I431,J431)</f>
        <v>1gallon</v>
      </c>
      <c r="M431" s="658">
        <f t="shared" ref="M431:M435" si="112">H431*I431</f>
        <v>0</v>
      </c>
      <c r="N431" s="659" t="str">
        <f t="shared" si="72"/>
        <v>0 gallon</v>
      </c>
      <c r="O431" s="692">
        <f t="shared" si="73"/>
        <v>0</v>
      </c>
      <c r="P431" s="761" t="e">
        <f t="shared" si="74"/>
        <v>#DIV/0!</v>
      </c>
      <c r="Q431" s="29" t="e">
        <f t="shared" ref="Q431:Q435" si="113">G431-P431</f>
        <v>#DIV/0!</v>
      </c>
      <c r="R431" s="28"/>
    </row>
    <row r="432" spans="1:18" ht="14.25" customHeight="1">
      <c r="A432" s="111">
        <v>53</v>
      </c>
      <c r="B432" s="52" t="s">
        <v>479</v>
      </c>
      <c r="C432" s="52"/>
      <c r="D432" s="52"/>
      <c r="E432" s="52" t="s">
        <v>3669</v>
      </c>
      <c r="F432" s="155"/>
      <c r="G432" s="760"/>
      <c r="H432" s="160"/>
      <c r="I432" s="160">
        <v>320</v>
      </c>
      <c r="J432" s="160" t="s">
        <v>59</v>
      </c>
      <c r="K432" s="41" t="s">
        <v>26</v>
      </c>
      <c r="L432" s="42" t="str">
        <f t="shared" si="111"/>
        <v>320grams</v>
      </c>
      <c r="M432" s="658">
        <f t="shared" si="112"/>
        <v>0</v>
      </c>
      <c r="N432" s="659" t="str">
        <f t="shared" si="72"/>
        <v>0 grams</v>
      </c>
      <c r="O432" s="692">
        <f t="shared" si="73"/>
        <v>0</v>
      </c>
      <c r="P432" s="761" t="e">
        <f t="shared" si="74"/>
        <v>#DIV/0!</v>
      </c>
      <c r="Q432" s="74" t="e">
        <f t="shared" si="113"/>
        <v>#DIV/0!</v>
      </c>
      <c r="R432" s="28"/>
    </row>
    <row r="433" spans="1:18" ht="14.25" customHeight="1">
      <c r="A433" s="111">
        <v>54</v>
      </c>
      <c r="B433" s="68" t="s">
        <v>479</v>
      </c>
      <c r="C433" s="68"/>
      <c r="D433" s="68"/>
      <c r="E433" s="68" t="s">
        <v>3670</v>
      </c>
      <c r="F433" s="155"/>
      <c r="G433" s="760">
        <v>80</v>
      </c>
      <c r="H433" s="198"/>
      <c r="I433" s="160">
        <v>1</v>
      </c>
      <c r="J433" s="160" t="s">
        <v>2705</v>
      </c>
      <c r="K433" s="41" t="s">
        <v>26</v>
      </c>
      <c r="L433" s="42" t="str">
        <f t="shared" si="111"/>
        <v>1gallon</v>
      </c>
      <c r="M433" s="658">
        <f t="shared" si="112"/>
        <v>0</v>
      </c>
      <c r="N433" s="659" t="str">
        <f t="shared" si="72"/>
        <v>0 gallon</v>
      </c>
      <c r="O433" s="692">
        <f t="shared" si="73"/>
        <v>0</v>
      </c>
      <c r="P433" s="761" t="e">
        <f t="shared" si="74"/>
        <v>#DIV/0!</v>
      </c>
      <c r="Q433" s="74" t="e">
        <f t="shared" si="113"/>
        <v>#DIV/0!</v>
      </c>
      <c r="R433" s="28"/>
    </row>
    <row r="434" spans="1:18" ht="14.25" customHeight="1">
      <c r="A434" s="111">
        <v>55</v>
      </c>
      <c r="B434" s="52" t="s">
        <v>488</v>
      </c>
      <c r="C434" s="52"/>
      <c r="D434" s="52"/>
      <c r="E434" s="52" t="s">
        <v>3671</v>
      </c>
      <c r="F434" s="155"/>
      <c r="G434" s="764"/>
      <c r="H434" s="160"/>
      <c r="I434" s="160">
        <v>30</v>
      </c>
      <c r="J434" s="160" t="s">
        <v>59</v>
      </c>
      <c r="K434" s="41" t="s">
        <v>26</v>
      </c>
      <c r="L434" s="42" t="str">
        <f t="shared" si="111"/>
        <v>30grams</v>
      </c>
      <c r="M434" s="658">
        <f t="shared" si="112"/>
        <v>0</v>
      </c>
      <c r="N434" s="659" t="str">
        <f t="shared" si="72"/>
        <v>0 grams</v>
      </c>
      <c r="O434" s="692">
        <f t="shared" si="73"/>
        <v>0</v>
      </c>
      <c r="P434" s="761" t="e">
        <f t="shared" si="74"/>
        <v>#DIV/0!</v>
      </c>
      <c r="Q434" s="109" t="e">
        <f t="shared" si="113"/>
        <v>#DIV/0!</v>
      </c>
      <c r="R434" s="11"/>
    </row>
    <row r="435" spans="1:18" ht="14.25" customHeight="1">
      <c r="A435" s="111">
        <v>56</v>
      </c>
      <c r="B435" s="52" t="s">
        <v>3672</v>
      </c>
      <c r="C435" s="52"/>
      <c r="D435" s="52"/>
      <c r="E435" s="52" t="s">
        <v>3673</v>
      </c>
      <c r="F435" s="155"/>
      <c r="G435" s="760"/>
      <c r="H435" s="160"/>
      <c r="I435" s="160">
        <v>1000</v>
      </c>
      <c r="J435" s="160" t="s">
        <v>29</v>
      </c>
      <c r="K435" s="41" t="s">
        <v>26</v>
      </c>
      <c r="L435" s="42" t="str">
        <f t="shared" si="111"/>
        <v>1000ml</v>
      </c>
      <c r="M435" s="658">
        <f t="shared" si="112"/>
        <v>0</v>
      </c>
      <c r="N435" s="659" t="str">
        <f t="shared" si="72"/>
        <v>0 ml</v>
      </c>
      <c r="O435" s="692">
        <f t="shared" si="73"/>
        <v>0</v>
      </c>
      <c r="P435" s="761" t="e">
        <f t="shared" si="74"/>
        <v>#DIV/0!</v>
      </c>
      <c r="Q435" s="29" t="e">
        <f t="shared" si="113"/>
        <v>#DIV/0!</v>
      </c>
      <c r="R435" s="28"/>
    </row>
    <row r="436" spans="1:18" ht="14.25" customHeight="1">
      <c r="A436" s="111">
        <v>376</v>
      </c>
      <c r="B436" s="52" t="s">
        <v>4326</v>
      </c>
      <c r="C436" s="68"/>
      <c r="D436" s="68"/>
      <c r="E436" s="68" t="s">
        <v>121</v>
      </c>
      <c r="F436" s="156"/>
      <c r="G436" s="760">
        <v>105</v>
      </c>
      <c r="H436" s="160"/>
      <c r="I436" s="160">
        <v>1000</v>
      </c>
      <c r="J436" s="160" t="s">
        <v>59</v>
      </c>
      <c r="K436" s="41"/>
      <c r="L436" s="42"/>
      <c r="M436" s="658"/>
      <c r="N436" s="659" t="str">
        <f t="shared" si="72"/>
        <v>grams</v>
      </c>
      <c r="O436" s="692">
        <f t="shared" si="73"/>
        <v>0</v>
      </c>
      <c r="P436" s="761" t="e">
        <f t="shared" si="74"/>
        <v>#DIV/0!</v>
      </c>
      <c r="Q436" s="74"/>
      <c r="R436" s="28"/>
    </row>
    <row r="437" spans="1:18" ht="14.25" customHeight="1">
      <c r="A437" s="111">
        <v>339</v>
      </c>
      <c r="B437" s="68" t="s">
        <v>493</v>
      </c>
      <c r="C437" s="68"/>
      <c r="D437" s="68"/>
      <c r="E437" s="68" t="s">
        <v>4477</v>
      </c>
      <c r="F437" s="156"/>
      <c r="G437" s="760"/>
      <c r="H437" s="160"/>
      <c r="I437" s="160">
        <v>1</v>
      </c>
      <c r="J437" s="160" t="s">
        <v>37</v>
      </c>
      <c r="K437" s="41"/>
      <c r="L437" s="42"/>
      <c r="M437" s="658"/>
      <c r="N437" s="659" t="str">
        <f t="shared" si="72"/>
        <v>pieces</v>
      </c>
      <c r="O437" s="692">
        <f t="shared" si="73"/>
        <v>0</v>
      </c>
      <c r="P437" s="761" t="e">
        <f t="shared" si="74"/>
        <v>#DIV/0!</v>
      </c>
      <c r="Q437" s="74"/>
      <c r="R437" s="28"/>
    </row>
    <row r="438" spans="1:18" ht="14.25" customHeight="1">
      <c r="A438" s="111">
        <v>49</v>
      </c>
      <c r="B438" s="52" t="s">
        <v>4478</v>
      </c>
      <c r="C438" s="52"/>
      <c r="D438" s="52"/>
      <c r="E438" s="52" t="s">
        <v>4479</v>
      </c>
      <c r="F438" s="155"/>
      <c r="G438" s="764">
        <v>57</v>
      </c>
      <c r="H438" s="160"/>
      <c r="I438" s="198">
        <v>350</v>
      </c>
      <c r="J438" s="198" t="s">
        <v>59</v>
      </c>
      <c r="K438" s="41" t="s">
        <v>26</v>
      </c>
      <c r="L438" s="42" t="str">
        <f t="shared" ref="L438:L441" si="114">CONCATENATE(I438,J438)</f>
        <v>350grams</v>
      </c>
      <c r="M438" s="658">
        <f t="shared" ref="M438:M441" si="115">H438*I438</f>
        <v>0</v>
      </c>
      <c r="N438" s="659" t="str">
        <f t="shared" si="72"/>
        <v>0 grams</v>
      </c>
      <c r="O438" s="692">
        <f t="shared" si="73"/>
        <v>0</v>
      </c>
      <c r="P438" s="761" t="e">
        <f t="shared" si="74"/>
        <v>#DIV/0!</v>
      </c>
      <c r="Q438" s="109" t="e">
        <f t="shared" ref="Q438:Q441" si="116">G438-P438</f>
        <v>#DIV/0!</v>
      </c>
      <c r="R438" s="11"/>
    </row>
    <row r="439" spans="1:18" ht="14.25" customHeight="1">
      <c r="A439" s="111">
        <v>50</v>
      </c>
      <c r="B439" s="68" t="s">
        <v>501</v>
      </c>
      <c r="C439" s="68"/>
      <c r="D439" s="68"/>
      <c r="E439" s="68" t="s">
        <v>507</v>
      </c>
      <c r="F439" s="155"/>
      <c r="G439" s="760"/>
      <c r="H439" s="160"/>
      <c r="I439" s="160">
        <v>160</v>
      </c>
      <c r="J439" s="160" t="s">
        <v>59</v>
      </c>
      <c r="K439" s="41" t="s">
        <v>26</v>
      </c>
      <c r="L439" s="42" t="str">
        <f t="shared" si="114"/>
        <v>160grams</v>
      </c>
      <c r="M439" s="658">
        <f t="shared" si="115"/>
        <v>0</v>
      </c>
      <c r="N439" s="659" t="str">
        <f t="shared" si="72"/>
        <v>0 grams</v>
      </c>
      <c r="O439" s="692">
        <f t="shared" si="73"/>
        <v>0</v>
      </c>
      <c r="P439" s="761" t="e">
        <f t="shared" si="74"/>
        <v>#DIV/0!</v>
      </c>
      <c r="Q439" s="109" t="e">
        <f t="shared" si="116"/>
        <v>#DIV/0!</v>
      </c>
      <c r="R439" s="11"/>
    </row>
    <row r="440" spans="1:18" ht="14.25" customHeight="1">
      <c r="A440" s="111">
        <v>51</v>
      </c>
      <c r="B440" s="345" t="s">
        <v>501</v>
      </c>
      <c r="C440" s="345"/>
      <c r="D440" s="345"/>
      <c r="E440" s="345" t="s">
        <v>508</v>
      </c>
      <c r="F440" s="155"/>
      <c r="G440" s="765">
        <v>143.5</v>
      </c>
      <c r="H440" s="160"/>
      <c r="I440" s="484">
        <v>430</v>
      </c>
      <c r="J440" s="484" t="s">
        <v>59</v>
      </c>
      <c r="K440" s="41" t="s">
        <v>26</v>
      </c>
      <c r="L440" s="42" t="str">
        <f t="shared" si="114"/>
        <v>430grams</v>
      </c>
      <c r="M440" s="658">
        <f t="shared" si="115"/>
        <v>0</v>
      </c>
      <c r="N440" s="659" t="str">
        <f t="shared" si="72"/>
        <v>0 grams</v>
      </c>
      <c r="O440" s="692">
        <f t="shared" si="73"/>
        <v>0</v>
      </c>
      <c r="P440" s="761" t="e">
        <f t="shared" si="74"/>
        <v>#DIV/0!</v>
      </c>
      <c r="Q440" s="29" t="e">
        <f t="shared" si="116"/>
        <v>#DIV/0!</v>
      </c>
      <c r="R440" s="28"/>
    </row>
    <row r="441" spans="1:18" ht="14.25" customHeight="1">
      <c r="A441" s="111">
        <v>52</v>
      </c>
      <c r="B441" s="68" t="s">
        <v>501</v>
      </c>
      <c r="C441" s="68"/>
      <c r="D441" s="68"/>
      <c r="E441" s="68" t="s">
        <v>4480</v>
      </c>
      <c r="F441" s="155"/>
      <c r="G441" s="760">
        <v>35.82</v>
      </c>
      <c r="H441" s="198"/>
      <c r="I441" s="160">
        <v>160</v>
      </c>
      <c r="J441" s="160" t="s">
        <v>59</v>
      </c>
      <c r="K441" s="229" t="s">
        <v>26</v>
      </c>
      <c r="L441" s="42" t="str">
        <f t="shared" si="114"/>
        <v>160grams</v>
      </c>
      <c r="M441" s="658">
        <f t="shared" si="115"/>
        <v>0</v>
      </c>
      <c r="N441" s="659" t="str">
        <f t="shared" si="72"/>
        <v>0 grams</v>
      </c>
      <c r="O441" s="692">
        <f t="shared" si="73"/>
        <v>0</v>
      </c>
      <c r="P441" s="761" t="e">
        <f t="shared" si="74"/>
        <v>#DIV/0!</v>
      </c>
      <c r="Q441" s="82" t="e">
        <f t="shared" si="116"/>
        <v>#DIV/0!</v>
      </c>
      <c r="R441" s="83"/>
    </row>
    <row r="442" spans="1:18" ht="14.25" customHeight="1">
      <c r="A442" s="111">
        <v>456</v>
      </c>
      <c r="B442" s="314" t="s">
        <v>501</v>
      </c>
      <c r="C442" s="314"/>
      <c r="D442" s="132"/>
      <c r="E442" s="314" t="s">
        <v>4481</v>
      </c>
      <c r="F442" s="589"/>
      <c r="G442" s="765">
        <v>55.9</v>
      </c>
      <c r="H442" s="160"/>
      <c r="I442" s="293">
        <v>430</v>
      </c>
      <c r="J442" s="293" t="s">
        <v>59</v>
      </c>
      <c r="K442" s="41"/>
      <c r="L442" s="42"/>
      <c r="M442" s="658"/>
      <c r="N442" s="659" t="str">
        <f t="shared" si="72"/>
        <v>grams</v>
      </c>
      <c r="O442" s="692">
        <f t="shared" si="73"/>
        <v>0</v>
      </c>
      <c r="P442" s="761" t="e">
        <f t="shared" si="74"/>
        <v>#DIV/0!</v>
      </c>
      <c r="Q442" s="74"/>
      <c r="R442" s="28"/>
    </row>
    <row r="443" spans="1:18" ht="14.25" customHeight="1">
      <c r="A443" s="111">
        <v>130</v>
      </c>
      <c r="B443" s="68" t="s">
        <v>4078</v>
      </c>
      <c r="C443" s="68"/>
      <c r="D443" s="68"/>
      <c r="E443" s="68" t="s">
        <v>4079</v>
      </c>
      <c r="F443" s="156"/>
      <c r="G443" s="760"/>
      <c r="H443" s="160"/>
      <c r="I443" s="160">
        <v>10</v>
      </c>
      <c r="J443" s="160" t="s">
        <v>37</v>
      </c>
      <c r="K443" s="41" t="s">
        <v>26</v>
      </c>
      <c r="L443" s="42" t="str">
        <f t="shared" ref="L443:L450" si="117">CONCATENATE(I443,J443)</f>
        <v>10pieces</v>
      </c>
      <c r="M443" s="658">
        <f t="shared" ref="M443:M450" si="118">H443*I443</f>
        <v>0</v>
      </c>
      <c r="N443" s="659" t="str">
        <f t="shared" si="72"/>
        <v>0 pieces</v>
      </c>
      <c r="O443" s="692">
        <f t="shared" si="73"/>
        <v>0</v>
      </c>
      <c r="P443" s="761" t="e">
        <f t="shared" si="74"/>
        <v>#DIV/0!</v>
      </c>
      <c r="Q443" s="74" t="e">
        <f t="shared" ref="Q443:Q450" si="119">G443-P443</f>
        <v>#DIV/0!</v>
      </c>
      <c r="R443" s="28"/>
    </row>
    <row r="444" spans="1:18" ht="14.25" customHeight="1">
      <c r="A444" s="111">
        <v>57</v>
      </c>
      <c r="B444" s="52" t="s">
        <v>514</v>
      </c>
      <c r="C444" s="68"/>
      <c r="D444" s="68"/>
      <c r="E444" s="68" t="s">
        <v>3674</v>
      </c>
      <c r="F444" s="155"/>
      <c r="G444" s="760"/>
      <c r="H444" s="160"/>
      <c r="I444" s="160">
        <v>50</v>
      </c>
      <c r="J444" s="160" t="s">
        <v>59</v>
      </c>
      <c r="K444" s="41" t="s">
        <v>26</v>
      </c>
      <c r="L444" s="42" t="str">
        <f t="shared" si="117"/>
        <v>50grams</v>
      </c>
      <c r="M444" s="658">
        <f t="shared" si="118"/>
        <v>0</v>
      </c>
      <c r="N444" s="659" t="str">
        <f t="shared" si="72"/>
        <v>0 grams</v>
      </c>
      <c r="O444" s="692">
        <f t="shared" si="73"/>
        <v>0</v>
      </c>
      <c r="P444" s="761" t="e">
        <f t="shared" si="74"/>
        <v>#DIV/0!</v>
      </c>
      <c r="Q444" s="29" t="e">
        <f t="shared" si="119"/>
        <v>#DIV/0!</v>
      </c>
      <c r="R444" s="28"/>
    </row>
    <row r="445" spans="1:18" ht="14.25" customHeight="1">
      <c r="A445" s="111">
        <v>58</v>
      </c>
      <c r="B445" s="116" t="s">
        <v>514</v>
      </c>
      <c r="C445" s="50"/>
      <c r="D445" s="50"/>
      <c r="E445" s="50" t="s">
        <v>2765</v>
      </c>
      <c r="F445" s="155"/>
      <c r="G445" s="776">
        <v>88</v>
      </c>
      <c r="H445" s="160"/>
      <c r="I445" s="121">
        <v>250</v>
      </c>
      <c r="J445" s="121" t="s">
        <v>59</v>
      </c>
      <c r="K445" s="41" t="s">
        <v>26</v>
      </c>
      <c r="L445" s="42" t="str">
        <f t="shared" si="117"/>
        <v>250grams</v>
      </c>
      <c r="M445" s="658">
        <f t="shared" si="118"/>
        <v>0</v>
      </c>
      <c r="N445" s="659" t="str">
        <f t="shared" si="72"/>
        <v>0 grams</v>
      </c>
      <c r="O445" s="692">
        <f t="shared" si="73"/>
        <v>0</v>
      </c>
      <c r="P445" s="761" t="e">
        <f t="shared" si="74"/>
        <v>#DIV/0!</v>
      </c>
      <c r="Q445" s="109" t="e">
        <f t="shared" si="119"/>
        <v>#DIV/0!</v>
      </c>
      <c r="R445" s="11"/>
    </row>
    <row r="446" spans="1:18" ht="14.25" customHeight="1">
      <c r="A446" s="111">
        <v>59</v>
      </c>
      <c r="B446" s="68" t="s">
        <v>514</v>
      </c>
      <c r="C446" s="68"/>
      <c r="D446" s="68"/>
      <c r="E446" s="68" t="s">
        <v>3675</v>
      </c>
      <c r="F446" s="155"/>
      <c r="G446" s="760">
        <v>40.5</v>
      </c>
      <c r="H446" s="160"/>
      <c r="I446" s="160">
        <v>100</v>
      </c>
      <c r="J446" s="160" t="s">
        <v>59</v>
      </c>
      <c r="K446" s="41" t="s">
        <v>26</v>
      </c>
      <c r="L446" s="42" t="str">
        <f t="shared" si="117"/>
        <v>100grams</v>
      </c>
      <c r="M446" s="658">
        <f t="shared" si="118"/>
        <v>0</v>
      </c>
      <c r="N446" s="659" t="str">
        <f t="shared" si="72"/>
        <v>0 grams</v>
      </c>
      <c r="O446" s="692">
        <f t="shared" si="73"/>
        <v>0</v>
      </c>
      <c r="P446" s="761" t="e">
        <f t="shared" si="74"/>
        <v>#DIV/0!</v>
      </c>
      <c r="Q446" s="109" t="e">
        <f t="shared" si="119"/>
        <v>#DIV/0!</v>
      </c>
      <c r="R446" s="46"/>
    </row>
    <row r="447" spans="1:18" ht="14.25" customHeight="1">
      <c r="A447" s="111">
        <v>131</v>
      </c>
      <c r="B447" s="68" t="s">
        <v>4080</v>
      </c>
      <c r="C447" s="68"/>
      <c r="D447" s="68"/>
      <c r="E447" s="68" t="s">
        <v>4081</v>
      </c>
      <c r="F447" s="156"/>
      <c r="G447" s="760"/>
      <c r="H447" s="160"/>
      <c r="I447" s="160">
        <v>25</v>
      </c>
      <c r="J447" s="160" t="s">
        <v>37</v>
      </c>
      <c r="K447" s="41" t="s">
        <v>26</v>
      </c>
      <c r="L447" s="42" t="str">
        <f t="shared" si="117"/>
        <v>25pieces</v>
      </c>
      <c r="M447" s="658">
        <f t="shared" si="118"/>
        <v>0</v>
      </c>
      <c r="N447" s="659" t="str">
        <f t="shared" si="72"/>
        <v>0 pieces</v>
      </c>
      <c r="O447" s="692">
        <f t="shared" si="73"/>
        <v>0</v>
      </c>
      <c r="P447" s="761" t="e">
        <f t="shared" si="74"/>
        <v>#DIV/0!</v>
      </c>
      <c r="Q447" s="74" t="e">
        <f t="shared" si="119"/>
        <v>#DIV/0!</v>
      </c>
      <c r="R447" s="28"/>
    </row>
    <row r="448" spans="1:18" ht="14.25" customHeight="1">
      <c r="A448" s="111">
        <v>132</v>
      </c>
      <c r="B448" s="68" t="s">
        <v>521</v>
      </c>
      <c r="C448" s="68"/>
      <c r="D448" s="68"/>
      <c r="E448" s="68" t="s">
        <v>4081</v>
      </c>
      <c r="F448" s="156"/>
      <c r="G448" s="760">
        <v>395</v>
      </c>
      <c r="H448" s="160"/>
      <c r="I448" s="160">
        <v>25</v>
      </c>
      <c r="J448" s="160" t="s">
        <v>37</v>
      </c>
      <c r="K448" s="41" t="s">
        <v>26</v>
      </c>
      <c r="L448" s="42" t="str">
        <f t="shared" si="117"/>
        <v>25pieces</v>
      </c>
      <c r="M448" s="658">
        <f t="shared" si="118"/>
        <v>0</v>
      </c>
      <c r="N448" s="659" t="str">
        <f t="shared" si="72"/>
        <v>0 pieces</v>
      </c>
      <c r="O448" s="692">
        <f t="shared" si="73"/>
        <v>0</v>
      </c>
      <c r="P448" s="761" t="e">
        <f t="shared" si="74"/>
        <v>#DIV/0!</v>
      </c>
      <c r="Q448" s="74" t="e">
        <f t="shared" si="119"/>
        <v>#DIV/0!</v>
      </c>
      <c r="R448" s="28"/>
    </row>
    <row r="449" spans="1:18" ht="14.25" customHeight="1">
      <c r="A449" s="111">
        <v>53</v>
      </c>
      <c r="B449" s="68" t="s">
        <v>4482</v>
      </c>
      <c r="C449" s="68"/>
      <c r="D449" s="68"/>
      <c r="E449" s="68" t="s">
        <v>4483</v>
      </c>
      <c r="F449" s="155"/>
      <c r="G449" s="760"/>
      <c r="H449" s="160"/>
      <c r="I449" s="160">
        <v>140</v>
      </c>
      <c r="J449" s="160" t="s">
        <v>59</v>
      </c>
      <c r="K449" s="41" t="s">
        <v>26</v>
      </c>
      <c r="L449" s="42" t="str">
        <f t="shared" si="117"/>
        <v>140grams</v>
      </c>
      <c r="M449" s="658">
        <f t="shared" si="118"/>
        <v>0</v>
      </c>
      <c r="N449" s="659" t="str">
        <f t="shared" si="72"/>
        <v>0 grams</v>
      </c>
      <c r="O449" s="692">
        <f t="shared" si="73"/>
        <v>0</v>
      </c>
      <c r="P449" s="761" t="e">
        <f t="shared" si="74"/>
        <v>#DIV/0!</v>
      </c>
      <c r="Q449" s="74" t="e">
        <f t="shared" si="119"/>
        <v>#DIV/0!</v>
      </c>
      <c r="R449" s="28"/>
    </row>
    <row r="450" spans="1:18" ht="14.25" customHeight="1">
      <c r="A450" s="111">
        <v>133</v>
      </c>
      <c r="B450" s="68" t="s">
        <v>4082</v>
      </c>
      <c r="C450" s="68"/>
      <c r="D450" s="68"/>
      <c r="E450" s="68" t="s">
        <v>4081</v>
      </c>
      <c r="F450" s="156"/>
      <c r="G450" s="760"/>
      <c r="H450" s="160"/>
      <c r="I450" s="160">
        <v>25</v>
      </c>
      <c r="J450" s="160" t="s">
        <v>37</v>
      </c>
      <c r="K450" s="41" t="s">
        <v>26</v>
      </c>
      <c r="L450" s="42" t="str">
        <f t="shared" si="117"/>
        <v>25pieces</v>
      </c>
      <c r="M450" s="658">
        <f t="shared" si="118"/>
        <v>0</v>
      </c>
      <c r="N450" s="659" t="str">
        <f t="shared" si="72"/>
        <v>0 pieces</v>
      </c>
      <c r="O450" s="692">
        <f t="shared" si="73"/>
        <v>0</v>
      </c>
      <c r="P450" s="761" t="e">
        <f t="shared" si="74"/>
        <v>#DIV/0!</v>
      </c>
      <c r="Q450" s="74" t="e">
        <f t="shared" si="119"/>
        <v>#DIV/0!</v>
      </c>
      <c r="R450" s="28"/>
    </row>
    <row r="451" spans="1:18" ht="14.25" customHeight="1">
      <c r="A451" s="111">
        <v>167</v>
      </c>
      <c r="B451" s="52" t="s">
        <v>3588</v>
      </c>
      <c r="C451" s="52"/>
      <c r="D451" s="52"/>
      <c r="E451" s="52" t="s">
        <v>3589</v>
      </c>
      <c r="F451" s="156"/>
      <c r="G451" s="760"/>
      <c r="H451" s="198"/>
      <c r="I451" s="160">
        <v>1000</v>
      </c>
      <c r="J451" s="160" t="s">
        <v>59</v>
      </c>
      <c r="K451" s="41"/>
      <c r="L451" s="42"/>
      <c r="M451" s="658"/>
      <c r="N451" s="659" t="str">
        <f t="shared" si="72"/>
        <v>grams</v>
      </c>
      <c r="O451" s="692">
        <f t="shared" si="73"/>
        <v>0</v>
      </c>
      <c r="P451" s="761" t="e">
        <f t="shared" si="74"/>
        <v>#DIV/0!</v>
      </c>
      <c r="Q451" s="74"/>
      <c r="R451" s="28"/>
    </row>
    <row r="452" spans="1:18" ht="14.25" customHeight="1">
      <c r="A452" s="111">
        <v>464</v>
      </c>
      <c r="B452" s="122" t="s">
        <v>4484</v>
      </c>
      <c r="C452" s="122"/>
      <c r="D452" s="132"/>
      <c r="E452" s="122" t="s">
        <v>4485</v>
      </c>
      <c r="F452" s="589"/>
      <c r="G452" s="739">
        <v>175</v>
      </c>
      <c r="H452" s="196"/>
      <c r="I452" s="196">
        <v>1000</v>
      </c>
      <c r="J452" s="196" t="s">
        <v>59</v>
      </c>
      <c r="K452" s="41"/>
      <c r="L452" s="42"/>
      <c r="M452" s="658"/>
      <c r="N452" s="659" t="str">
        <f t="shared" si="72"/>
        <v>grams</v>
      </c>
      <c r="O452" s="692">
        <f t="shared" si="73"/>
        <v>0</v>
      </c>
      <c r="P452" s="761" t="e">
        <f t="shared" si="74"/>
        <v>#DIV/0!</v>
      </c>
      <c r="Q452" s="74"/>
      <c r="R452" s="28"/>
    </row>
    <row r="453" spans="1:18" ht="14.25" customHeight="1">
      <c r="A453" s="111">
        <v>134</v>
      </c>
      <c r="B453" s="68" t="s">
        <v>528</v>
      </c>
      <c r="C453" s="68"/>
      <c r="D453" s="68"/>
      <c r="E453" s="68" t="s">
        <v>530</v>
      </c>
      <c r="F453" s="156"/>
      <c r="G453" s="760">
        <v>1280</v>
      </c>
      <c r="H453" s="160"/>
      <c r="I453" s="160">
        <v>50</v>
      </c>
      <c r="J453" s="160" t="s">
        <v>37</v>
      </c>
      <c r="K453" s="41" t="s">
        <v>26</v>
      </c>
      <c r="L453" s="42" t="str">
        <f>CONCATENATE(I453,J453)</f>
        <v>50pieces</v>
      </c>
      <c r="M453" s="658">
        <f>H453*I453</f>
        <v>0</v>
      </c>
      <c r="N453" s="659" t="str">
        <f t="shared" si="72"/>
        <v>0 pieces</v>
      </c>
      <c r="O453" s="692">
        <f t="shared" si="73"/>
        <v>0</v>
      </c>
      <c r="P453" s="761" t="e">
        <f t="shared" si="74"/>
        <v>#DIV/0!</v>
      </c>
      <c r="Q453" s="74" t="e">
        <f>G453-P453</f>
        <v>#DIV/0!</v>
      </c>
      <c r="R453" s="28"/>
    </row>
    <row r="454" spans="1:18" ht="14.25" customHeight="1">
      <c r="A454" s="111">
        <v>479</v>
      </c>
      <c r="B454" s="122" t="s">
        <v>4486</v>
      </c>
      <c r="C454" s="128"/>
      <c r="D454" s="595"/>
      <c r="E454" s="128" t="s">
        <v>4487</v>
      </c>
      <c r="F454" s="589"/>
      <c r="G454" s="739">
        <v>51.8</v>
      </c>
      <c r="H454" s="196"/>
      <c r="I454" s="196">
        <v>1</v>
      </c>
      <c r="J454" s="196" t="s">
        <v>42</v>
      </c>
      <c r="K454" s="41"/>
      <c r="L454" s="42"/>
      <c r="M454" s="658"/>
      <c r="N454" s="659" t="str">
        <f t="shared" si="72"/>
        <v>packs</v>
      </c>
      <c r="O454" s="692">
        <f t="shared" si="73"/>
        <v>0</v>
      </c>
      <c r="P454" s="761" t="e">
        <f t="shared" si="74"/>
        <v>#DIV/0!</v>
      </c>
      <c r="Q454" s="74"/>
      <c r="R454" s="28"/>
    </row>
    <row r="455" spans="1:18" ht="14.25" customHeight="1">
      <c r="A455" s="111">
        <v>135</v>
      </c>
      <c r="B455" s="68" t="s">
        <v>537</v>
      </c>
      <c r="C455" s="68"/>
      <c r="D455" s="68"/>
      <c r="E455" s="68"/>
      <c r="F455" s="156"/>
      <c r="G455" s="760"/>
      <c r="H455" s="160"/>
      <c r="I455" s="160">
        <v>1</v>
      </c>
      <c r="J455" s="160" t="s">
        <v>37</v>
      </c>
      <c r="K455" s="41" t="s">
        <v>26</v>
      </c>
      <c r="L455" s="42" t="str">
        <f t="shared" ref="L455:L463" si="120">CONCATENATE(I455,J455)</f>
        <v>1pieces</v>
      </c>
      <c r="M455" s="658">
        <f t="shared" ref="M455:M463" si="121">H455*I455</f>
        <v>0</v>
      </c>
      <c r="N455" s="659" t="str">
        <f t="shared" si="72"/>
        <v>0 pieces</v>
      </c>
      <c r="O455" s="692">
        <f t="shared" si="73"/>
        <v>0</v>
      </c>
      <c r="P455" s="761" t="e">
        <f t="shared" si="74"/>
        <v>#DIV/0!</v>
      </c>
      <c r="Q455" s="74" t="e">
        <f t="shared" ref="Q455:Q463" si="122">G455-P455</f>
        <v>#DIV/0!</v>
      </c>
      <c r="R455" s="28"/>
    </row>
    <row r="456" spans="1:18" ht="14.25" customHeight="1">
      <c r="A456" s="111">
        <v>60</v>
      </c>
      <c r="B456" s="68" t="s">
        <v>539</v>
      </c>
      <c r="C456" s="68"/>
      <c r="D456" s="68"/>
      <c r="E456" s="68"/>
      <c r="F456" s="155"/>
      <c r="G456" s="760">
        <v>220</v>
      </c>
      <c r="H456" s="160"/>
      <c r="I456" s="160">
        <v>1000</v>
      </c>
      <c r="J456" s="160" t="s">
        <v>59</v>
      </c>
      <c r="K456" s="41" t="s">
        <v>26</v>
      </c>
      <c r="L456" s="42" t="str">
        <f t="shared" si="120"/>
        <v>1000grams</v>
      </c>
      <c r="M456" s="658">
        <f t="shared" si="121"/>
        <v>0</v>
      </c>
      <c r="N456" s="659" t="str">
        <f t="shared" si="72"/>
        <v>0 grams</v>
      </c>
      <c r="O456" s="692">
        <f t="shared" si="73"/>
        <v>0</v>
      </c>
      <c r="P456" s="761" t="e">
        <f t="shared" si="74"/>
        <v>#DIV/0!</v>
      </c>
      <c r="Q456" s="29" t="e">
        <f t="shared" si="122"/>
        <v>#DIV/0!</v>
      </c>
      <c r="R456" s="11"/>
    </row>
    <row r="457" spans="1:18" ht="14.25" customHeight="1">
      <c r="A457" s="111">
        <v>61</v>
      </c>
      <c r="B457" s="52" t="s">
        <v>543</v>
      </c>
      <c r="C457" s="52"/>
      <c r="D457" s="52"/>
      <c r="E457" s="52" t="s">
        <v>544</v>
      </c>
      <c r="F457" s="155"/>
      <c r="G457" s="760"/>
      <c r="H457" s="160"/>
      <c r="I457" s="160">
        <v>60</v>
      </c>
      <c r="J457" s="160" t="s">
        <v>59</v>
      </c>
      <c r="K457" s="41" t="s">
        <v>26</v>
      </c>
      <c r="L457" s="42" t="str">
        <f t="shared" si="120"/>
        <v>60grams</v>
      </c>
      <c r="M457" s="658">
        <f t="shared" si="121"/>
        <v>0</v>
      </c>
      <c r="N457" s="659" t="str">
        <f t="shared" si="72"/>
        <v>0 grams</v>
      </c>
      <c r="O457" s="692">
        <f t="shared" si="73"/>
        <v>0</v>
      </c>
      <c r="P457" s="761" t="e">
        <f t="shared" si="74"/>
        <v>#DIV/0!</v>
      </c>
      <c r="Q457" s="29" t="e">
        <f t="shared" si="122"/>
        <v>#DIV/0!</v>
      </c>
      <c r="R457" s="28"/>
    </row>
    <row r="458" spans="1:18" ht="14.25" customHeight="1">
      <c r="A458" s="111">
        <v>147</v>
      </c>
      <c r="B458" s="52" t="s">
        <v>3577</v>
      </c>
      <c r="C458" s="68"/>
      <c r="D458" s="68"/>
      <c r="E458" s="122" t="s">
        <v>2692</v>
      </c>
      <c r="F458" s="589"/>
      <c r="G458" s="740"/>
      <c r="H458" s="198"/>
      <c r="I458" s="387">
        <v>1</v>
      </c>
      <c r="J458" s="196" t="s">
        <v>2776</v>
      </c>
      <c r="K458" s="41" t="s">
        <v>26</v>
      </c>
      <c r="L458" s="42" t="str">
        <f t="shared" si="120"/>
        <v>1kilos</v>
      </c>
      <c r="M458" s="658">
        <f t="shared" si="121"/>
        <v>0</v>
      </c>
      <c r="N458" s="659" t="str">
        <f t="shared" si="72"/>
        <v>0 kilos</v>
      </c>
      <c r="O458" s="692">
        <f t="shared" si="73"/>
        <v>0</v>
      </c>
      <c r="P458" s="761" t="e">
        <f t="shared" si="74"/>
        <v>#DIV/0!</v>
      </c>
      <c r="Q458" s="74" t="e">
        <f t="shared" si="122"/>
        <v>#DIV/0!</v>
      </c>
      <c r="R458" s="28"/>
    </row>
    <row r="459" spans="1:18" ht="14.25" customHeight="1">
      <c r="A459" s="111">
        <v>148</v>
      </c>
      <c r="B459" s="68" t="s">
        <v>547</v>
      </c>
      <c r="C459" s="52"/>
      <c r="D459" s="52"/>
      <c r="E459" s="52" t="s">
        <v>3578</v>
      </c>
      <c r="F459" s="156"/>
      <c r="G459" s="760"/>
      <c r="H459" s="198"/>
      <c r="I459" s="198">
        <v>1</v>
      </c>
      <c r="J459" s="160" t="s">
        <v>2776</v>
      </c>
      <c r="K459" s="41" t="s">
        <v>26</v>
      </c>
      <c r="L459" s="42" t="str">
        <f t="shared" si="120"/>
        <v>1kilos</v>
      </c>
      <c r="M459" s="658">
        <f t="shared" si="121"/>
        <v>0</v>
      </c>
      <c r="N459" s="659" t="str">
        <f t="shared" si="72"/>
        <v>0 kilos</v>
      </c>
      <c r="O459" s="692">
        <f t="shared" si="73"/>
        <v>0</v>
      </c>
      <c r="P459" s="761" t="e">
        <f t="shared" si="74"/>
        <v>#DIV/0!</v>
      </c>
      <c r="Q459" s="74" t="e">
        <f t="shared" si="122"/>
        <v>#DIV/0!</v>
      </c>
      <c r="R459" s="28"/>
    </row>
    <row r="460" spans="1:18" ht="14.25" customHeight="1">
      <c r="A460" s="111">
        <v>149</v>
      </c>
      <c r="B460" s="68" t="s">
        <v>547</v>
      </c>
      <c r="C460" s="52"/>
      <c r="D460" s="52"/>
      <c r="E460" s="52" t="s">
        <v>548</v>
      </c>
      <c r="F460" s="156"/>
      <c r="G460" s="760">
        <v>290</v>
      </c>
      <c r="H460" s="160"/>
      <c r="I460" s="198">
        <v>1</v>
      </c>
      <c r="J460" s="160" t="s">
        <v>2776</v>
      </c>
      <c r="K460" s="41" t="s">
        <v>26</v>
      </c>
      <c r="L460" s="42" t="str">
        <f t="shared" si="120"/>
        <v>1kilos</v>
      </c>
      <c r="M460" s="658">
        <f t="shared" si="121"/>
        <v>0</v>
      </c>
      <c r="N460" s="659" t="str">
        <f t="shared" si="72"/>
        <v>0 kilos</v>
      </c>
      <c r="O460" s="692">
        <f t="shared" si="73"/>
        <v>0</v>
      </c>
      <c r="P460" s="761" t="e">
        <f t="shared" si="74"/>
        <v>#DIV/0!</v>
      </c>
      <c r="Q460" s="74" t="e">
        <f t="shared" si="122"/>
        <v>#DIV/0!</v>
      </c>
      <c r="R460" s="28"/>
    </row>
    <row r="461" spans="1:18" ht="14.25" customHeight="1">
      <c r="A461" s="111">
        <v>150</v>
      </c>
      <c r="B461" s="68" t="s">
        <v>3590</v>
      </c>
      <c r="C461" s="52"/>
      <c r="D461" s="52"/>
      <c r="E461" s="52" t="s">
        <v>3591</v>
      </c>
      <c r="F461" s="156"/>
      <c r="G461" s="760"/>
      <c r="H461" s="160"/>
      <c r="I461" s="160">
        <v>228</v>
      </c>
      <c r="J461" s="160" t="s">
        <v>59</v>
      </c>
      <c r="K461" s="41" t="s">
        <v>26</v>
      </c>
      <c r="L461" s="42" t="str">
        <f t="shared" si="120"/>
        <v>228grams</v>
      </c>
      <c r="M461" s="658">
        <f t="shared" si="121"/>
        <v>0</v>
      </c>
      <c r="N461" s="659" t="str">
        <f t="shared" si="72"/>
        <v>0 grams</v>
      </c>
      <c r="O461" s="692">
        <f t="shared" si="73"/>
        <v>0</v>
      </c>
      <c r="P461" s="761" t="e">
        <f t="shared" si="74"/>
        <v>#DIV/0!</v>
      </c>
      <c r="Q461" s="74" t="e">
        <f t="shared" si="122"/>
        <v>#DIV/0!</v>
      </c>
      <c r="R461" s="28"/>
    </row>
    <row r="462" spans="1:18" ht="14.25" customHeight="1">
      <c r="A462" s="111">
        <v>151</v>
      </c>
      <c r="B462" s="52" t="s">
        <v>3579</v>
      </c>
      <c r="C462" s="68"/>
      <c r="D462" s="68"/>
      <c r="E462" s="68" t="s">
        <v>3580</v>
      </c>
      <c r="F462" s="156"/>
      <c r="G462" s="760"/>
      <c r="H462" s="160"/>
      <c r="I462" s="198">
        <v>1</v>
      </c>
      <c r="J462" s="160" t="s">
        <v>2776</v>
      </c>
      <c r="K462" s="41" t="s">
        <v>26</v>
      </c>
      <c r="L462" s="42" t="str">
        <f t="shared" si="120"/>
        <v>1kilos</v>
      </c>
      <c r="M462" s="658">
        <f t="shared" si="121"/>
        <v>0</v>
      </c>
      <c r="N462" s="659" t="str">
        <f t="shared" si="72"/>
        <v>0 kilos</v>
      </c>
      <c r="O462" s="692">
        <f t="shared" si="73"/>
        <v>0</v>
      </c>
      <c r="P462" s="761" t="e">
        <f t="shared" si="74"/>
        <v>#DIV/0!</v>
      </c>
      <c r="Q462" s="74" t="e">
        <f t="shared" si="122"/>
        <v>#DIV/0!</v>
      </c>
      <c r="R462" s="28"/>
    </row>
    <row r="463" spans="1:18" ht="14.25" customHeight="1">
      <c r="A463" s="111">
        <v>152</v>
      </c>
      <c r="B463" s="52" t="s">
        <v>552</v>
      </c>
      <c r="C463" s="68"/>
      <c r="D463" s="68"/>
      <c r="E463" s="68" t="s">
        <v>3581</v>
      </c>
      <c r="F463" s="156"/>
      <c r="G463" s="760"/>
      <c r="H463" s="160"/>
      <c r="I463" s="198">
        <v>1</v>
      </c>
      <c r="J463" s="160" t="s">
        <v>2776</v>
      </c>
      <c r="K463" s="41" t="s">
        <v>26</v>
      </c>
      <c r="L463" s="42" t="str">
        <f t="shared" si="120"/>
        <v>1kilos</v>
      </c>
      <c r="M463" s="658">
        <f t="shared" si="121"/>
        <v>0</v>
      </c>
      <c r="N463" s="659" t="str">
        <f t="shared" si="72"/>
        <v>0 kilos</v>
      </c>
      <c r="O463" s="692">
        <f t="shared" si="73"/>
        <v>0</v>
      </c>
      <c r="P463" s="761" t="e">
        <f t="shared" si="74"/>
        <v>#DIV/0!</v>
      </c>
      <c r="Q463" s="74" t="e">
        <f t="shared" si="122"/>
        <v>#DIV/0!</v>
      </c>
      <c r="R463" s="28"/>
    </row>
    <row r="464" spans="1:18" ht="14.25" customHeight="1">
      <c r="A464" s="111">
        <v>168</v>
      </c>
      <c r="B464" s="52" t="s">
        <v>3592</v>
      </c>
      <c r="C464" s="52"/>
      <c r="D464" s="52"/>
      <c r="E464" s="52" t="s">
        <v>3589</v>
      </c>
      <c r="F464" s="156"/>
      <c r="G464" s="760"/>
      <c r="H464" s="160"/>
      <c r="I464" s="160">
        <v>1000</v>
      </c>
      <c r="J464" s="160" t="s">
        <v>59</v>
      </c>
      <c r="K464" s="41"/>
      <c r="L464" s="42"/>
      <c r="M464" s="658"/>
      <c r="N464" s="659" t="str">
        <f t="shared" si="72"/>
        <v>grams</v>
      </c>
      <c r="O464" s="692">
        <f t="shared" si="73"/>
        <v>0</v>
      </c>
      <c r="P464" s="761" t="e">
        <f t="shared" si="74"/>
        <v>#DIV/0!</v>
      </c>
      <c r="Q464" s="74"/>
      <c r="R464" s="28"/>
    </row>
    <row r="465" spans="1:18" ht="14.25" customHeight="1">
      <c r="A465" s="111">
        <v>169</v>
      </c>
      <c r="B465" s="52" t="s">
        <v>3592</v>
      </c>
      <c r="C465" s="68"/>
      <c r="D465" s="68"/>
      <c r="E465" s="68" t="s">
        <v>3593</v>
      </c>
      <c r="F465" s="156"/>
      <c r="G465" s="760"/>
      <c r="H465" s="160"/>
      <c r="I465" s="160">
        <v>1000</v>
      </c>
      <c r="J465" s="160" t="s">
        <v>59</v>
      </c>
      <c r="K465" s="41"/>
      <c r="L465" s="42"/>
      <c r="M465" s="658"/>
      <c r="N465" s="659" t="str">
        <f t="shared" si="72"/>
        <v>grams</v>
      </c>
      <c r="O465" s="692">
        <f t="shared" si="73"/>
        <v>0</v>
      </c>
      <c r="P465" s="761" t="e">
        <f t="shared" si="74"/>
        <v>#DIV/0!</v>
      </c>
      <c r="Q465" s="74"/>
      <c r="R465" s="28"/>
    </row>
    <row r="466" spans="1:18" ht="14.25" customHeight="1">
      <c r="A466" s="111">
        <v>463</v>
      </c>
      <c r="B466" s="122" t="s">
        <v>554</v>
      </c>
      <c r="C466" s="122"/>
      <c r="D466" s="132"/>
      <c r="E466" s="122" t="s">
        <v>4488</v>
      </c>
      <c r="F466" s="589"/>
      <c r="G466" s="739">
        <v>175</v>
      </c>
      <c r="H466" s="196"/>
      <c r="I466" s="196">
        <v>1000</v>
      </c>
      <c r="J466" s="196" t="s">
        <v>59</v>
      </c>
      <c r="K466" s="41"/>
      <c r="L466" s="42"/>
      <c r="M466" s="658"/>
      <c r="N466" s="659" t="str">
        <f t="shared" si="72"/>
        <v>grams</v>
      </c>
      <c r="O466" s="692">
        <f t="shared" si="73"/>
        <v>0</v>
      </c>
      <c r="P466" s="761" t="e">
        <f t="shared" si="74"/>
        <v>#DIV/0!</v>
      </c>
      <c r="Q466" s="74"/>
      <c r="R466" s="28"/>
    </row>
    <row r="467" spans="1:18" ht="14.25" customHeight="1">
      <c r="A467" s="111">
        <v>170</v>
      </c>
      <c r="B467" s="52" t="s">
        <v>3582</v>
      </c>
      <c r="C467" s="52"/>
      <c r="D467" s="52"/>
      <c r="E467" s="52" t="s">
        <v>121</v>
      </c>
      <c r="F467" s="156"/>
      <c r="G467" s="760"/>
      <c r="H467" s="160"/>
      <c r="I467" s="198">
        <v>1</v>
      </c>
      <c r="J467" s="160" t="s">
        <v>2776</v>
      </c>
      <c r="K467" s="41"/>
      <c r="L467" s="42"/>
      <c r="M467" s="658"/>
      <c r="N467" s="659" t="str">
        <f t="shared" si="72"/>
        <v>kilos</v>
      </c>
      <c r="O467" s="692">
        <f t="shared" si="73"/>
        <v>0</v>
      </c>
      <c r="P467" s="761" t="e">
        <f t="shared" si="74"/>
        <v>#DIV/0!</v>
      </c>
      <c r="Q467" s="74"/>
      <c r="R467" s="28"/>
    </row>
    <row r="468" spans="1:18" ht="14.25" customHeight="1">
      <c r="A468" s="111">
        <v>171</v>
      </c>
      <c r="B468" s="68" t="s">
        <v>3582</v>
      </c>
      <c r="C468" s="68"/>
      <c r="D468" s="68"/>
      <c r="E468" s="68" t="s">
        <v>2692</v>
      </c>
      <c r="F468" s="156"/>
      <c r="G468" s="760"/>
      <c r="H468" s="160"/>
      <c r="I468" s="198">
        <v>1</v>
      </c>
      <c r="J468" s="160" t="s">
        <v>2776</v>
      </c>
      <c r="K468" s="41"/>
      <c r="L468" s="42"/>
      <c r="M468" s="658"/>
      <c r="N468" s="659" t="str">
        <f t="shared" si="72"/>
        <v>kilos</v>
      </c>
      <c r="O468" s="692">
        <f t="shared" si="73"/>
        <v>0</v>
      </c>
      <c r="P468" s="761" t="e">
        <f t="shared" si="74"/>
        <v>#DIV/0!</v>
      </c>
      <c r="Q468" s="74"/>
      <c r="R468" s="28"/>
    </row>
    <row r="469" spans="1:18" ht="14.25" customHeight="1">
      <c r="A469" s="111">
        <v>172</v>
      </c>
      <c r="B469" s="52" t="s">
        <v>3594</v>
      </c>
      <c r="C469" s="52"/>
      <c r="D469" s="52"/>
      <c r="E469" s="52" t="s">
        <v>2695</v>
      </c>
      <c r="F469" s="156"/>
      <c r="G469" s="764"/>
      <c r="H469" s="160"/>
      <c r="I469" s="198">
        <v>1000</v>
      </c>
      <c r="J469" s="198" t="s">
        <v>59</v>
      </c>
      <c r="K469" s="41"/>
      <c r="L469" s="42"/>
      <c r="M469" s="658"/>
      <c r="N469" s="659" t="str">
        <f t="shared" si="72"/>
        <v>grams</v>
      </c>
      <c r="O469" s="692">
        <f t="shared" si="73"/>
        <v>0</v>
      </c>
      <c r="P469" s="761" t="e">
        <f t="shared" si="74"/>
        <v>#DIV/0!</v>
      </c>
      <c r="Q469" s="74"/>
      <c r="R469" s="28"/>
    </row>
    <row r="470" spans="1:18" ht="14.25" customHeight="1">
      <c r="A470" s="111">
        <v>154</v>
      </c>
      <c r="B470" s="68" t="s">
        <v>3583</v>
      </c>
      <c r="C470" s="52"/>
      <c r="D470" s="52"/>
      <c r="E470" s="52" t="s">
        <v>121</v>
      </c>
      <c r="F470" s="156"/>
      <c r="G470" s="760"/>
      <c r="H470" s="160"/>
      <c r="I470" s="198">
        <v>1</v>
      </c>
      <c r="J470" s="160" t="s">
        <v>2776</v>
      </c>
      <c r="K470" s="41" t="s">
        <v>26</v>
      </c>
      <c r="L470" s="42" t="str">
        <f t="shared" ref="L470:L471" si="123">CONCATENATE(I470,J470)</f>
        <v>1kilos</v>
      </c>
      <c r="M470" s="658">
        <f t="shared" ref="M470:M471" si="124">H470*I470</f>
        <v>0</v>
      </c>
      <c r="N470" s="659" t="str">
        <f t="shared" si="72"/>
        <v>0 kilos</v>
      </c>
      <c r="O470" s="692">
        <f t="shared" si="73"/>
        <v>0</v>
      </c>
      <c r="P470" s="761" t="e">
        <f t="shared" si="74"/>
        <v>#DIV/0!</v>
      </c>
      <c r="Q470" s="74" t="e">
        <f t="shared" ref="Q470:Q471" si="125">G470-P470</f>
        <v>#DIV/0!</v>
      </c>
      <c r="R470" s="28"/>
    </row>
    <row r="471" spans="1:18" ht="14.25" customHeight="1">
      <c r="A471" s="111">
        <v>155</v>
      </c>
      <c r="B471" s="68" t="s">
        <v>3583</v>
      </c>
      <c r="C471" s="68"/>
      <c r="D471" s="68"/>
      <c r="E471" s="68" t="s">
        <v>2692</v>
      </c>
      <c r="F471" s="156"/>
      <c r="G471" s="760"/>
      <c r="H471" s="160"/>
      <c r="I471" s="198">
        <v>1</v>
      </c>
      <c r="J471" s="160" t="s">
        <v>2776</v>
      </c>
      <c r="K471" s="41" t="s">
        <v>26</v>
      </c>
      <c r="L471" s="42" t="str">
        <f t="shared" si="123"/>
        <v>1kilos</v>
      </c>
      <c r="M471" s="658">
        <f t="shared" si="124"/>
        <v>0</v>
      </c>
      <c r="N471" s="659" t="str">
        <f t="shared" si="72"/>
        <v>0 kilos</v>
      </c>
      <c r="O471" s="692">
        <f t="shared" si="73"/>
        <v>0</v>
      </c>
      <c r="P471" s="761" t="e">
        <f t="shared" si="74"/>
        <v>#DIV/0!</v>
      </c>
      <c r="Q471" s="74" t="e">
        <f t="shared" si="125"/>
        <v>#DIV/0!</v>
      </c>
      <c r="R471" s="28"/>
    </row>
    <row r="472" spans="1:18" ht="14.25" customHeight="1">
      <c r="A472" s="111">
        <v>173</v>
      </c>
      <c r="B472" s="52" t="s">
        <v>3595</v>
      </c>
      <c r="C472" s="52"/>
      <c r="D472" s="52"/>
      <c r="E472" s="52" t="s">
        <v>2699</v>
      </c>
      <c r="F472" s="156"/>
      <c r="G472" s="760"/>
      <c r="H472" s="160"/>
      <c r="I472" s="160">
        <v>1000</v>
      </c>
      <c r="J472" s="160" t="s">
        <v>59</v>
      </c>
      <c r="K472" s="41"/>
      <c r="L472" s="42"/>
      <c r="M472" s="658"/>
      <c r="N472" s="659" t="str">
        <f t="shared" si="72"/>
        <v>grams</v>
      </c>
      <c r="O472" s="692">
        <f t="shared" si="73"/>
        <v>0</v>
      </c>
      <c r="P472" s="761" t="e">
        <f t="shared" si="74"/>
        <v>#DIV/0!</v>
      </c>
      <c r="Q472" s="74"/>
      <c r="R472" s="28"/>
    </row>
    <row r="473" spans="1:18" ht="14.25" customHeight="1">
      <c r="A473" s="111">
        <v>159</v>
      </c>
      <c r="B473" s="52" t="s">
        <v>565</v>
      </c>
      <c r="C473" s="52"/>
      <c r="D473" s="52"/>
      <c r="E473" s="52" t="s">
        <v>121</v>
      </c>
      <c r="F473" s="156"/>
      <c r="G473" s="764"/>
      <c r="H473" s="160"/>
      <c r="I473" s="198">
        <v>1</v>
      </c>
      <c r="J473" s="160" t="s">
        <v>2776</v>
      </c>
      <c r="K473" s="41" t="s">
        <v>26</v>
      </c>
      <c r="L473" s="42" t="str">
        <f>CONCATENATE(I473,J473)</f>
        <v>1kilos</v>
      </c>
      <c r="M473" s="658">
        <f>H473*I473</f>
        <v>0</v>
      </c>
      <c r="N473" s="659" t="str">
        <f t="shared" si="72"/>
        <v>0 kilos</v>
      </c>
      <c r="O473" s="692">
        <f t="shared" si="73"/>
        <v>0</v>
      </c>
      <c r="P473" s="761" t="e">
        <f t="shared" si="74"/>
        <v>#DIV/0!</v>
      </c>
      <c r="Q473" s="74" t="e">
        <f>G473-P473</f>
        <v>#DIV/0!</v>
      </c>
      <c r="R473" s="28"/>
    </row>
    <row r="474" spans="1:18" ht="14.25" customHeight="1">
      <c r="A474" s="111">
        <v>174</v>
      </c>
      <c r="B474" s="52" t="s">
        <v>566</v>
      </c>
      <c r="C474" s="68"/>
      <c r="D474" s="68"/>
      <c r="E474" s="68" t="s">
        <v>3596</v>
      </c>
      <c r="F474" s="156"/>
      <c r="G474" s="760"/>
      <c r="H474" s="160"/>
      <c r="I474" s="160">
        <v>500</v>
      </c>
      <c r="J474" s="160" t="s">
        <v>59</v>
      </c>
      <c r="K474" s="41"/>
      <c r="L474" s="42"/>
      <c r="M474" s="658"/>
      <c r="N474" s="659" t="str">
        <f t="shared" si="72"/>
        <v>grams</v>
      </c>
      <c r="O474" s="692">
        <f t="shared" si="73"/>
        <v>0</v>
      </c>
      <c r="P474" s="761" t="e">
        <f t="shared" si="74"/>
        <v>#DIV/0!</v>
      </c>
      <c r="Q474" s="74"/>
      <c r="R474" s="28"/>
    </row>
    <row r="475" spans="1:18" ht="14.25" customHeight="1">
      <c r="A475" s="111">
        <v>175</v>
      </c>
      <c r="B475" s="52" t="s">
        <v>566</v>
      </c>
      <c r="C475" s="68"/>
      <c r="D475" s="68"/>
      <c r="E475" s="68" t="s">
        <v>3589</v>
      </c>
      <c r="F475" s="156"/>
      <c r="G475" s="760"/>
      <c r="H475" s="160"/>
      <c r="I475" s="160">
        <v>1000</v>
      </c>
      <c r="J475" s="160" t="s">
        <v>59</v>
      </c>
      <c r="K475" s="41"/>
      <c r="L475" s="42"/>
      <c r="M475" s="658"/>
      <c r="N475" s="659" t="str">
        <f t="shared" si="72"/>
        <v>grams</v>
      </c>
      <c r="O475" s="692">
        <f t="shared" si="73"/>
        <v>0</v>
      </c>
      <c r="P475" s="761" t="e">
        <f t="shared" si="74"/>
        <v>#DIV/0!</v>
      </c>
      <c r="Q475" s="74"/>
      <c r="R475" s="28"/>
    </row>
    <row r="476" spans="1:18" ht="14.25" customHeight="1">
      <c r="A476" s="111">
        <v>176</v>
      </c>
      <c r="B476" s="68" t="s">
        <v>568</v>
      </c>
      <c r="C476" s="68"/>
      <c r="D476" s="68"/>
      <c r="E476" s="68" t="s">
        <v>3597</v>
      </c>
      <c r="F476" s="156"/>
      <c r="G476" s="760"/>
      <c r="H476" s="160"/>
      <c r="I476" s="160">
        <v>450</v>
      </c>
      <c r="J476" s="160" t="s">
        <v>59</v>
      </c>
      <c r="K476" s="41"/>
      <c r="L476" s="42"/>
      <c r="M476" s="658"/>
      <c r="N476" s="659" t="str">
        <f t="shared" si="72"/>
        <v>grams</v>
      </c>
      <c r="O476" s="692">
        <f t="shared" si="73"/>
        <v>0</v>
      </c>
      <c r="P476" s="761" t="e">
        <f t="shared" si="74"/>
        <v>#DIV/0!</v>
      </c>
      <c r="Q476" s="74"/>
      <c r="R476" s="28"/>
    </row>
    <row r="477" spans="1:18" ht="14.25" customHeight="1">
      <c r="A477" s="111">
        <v>156</v>
      </c>
      <c r="B477" s="52" t="s">
        <v>570</v>
      </c>
      <c r="C477" s="52"/>
      <c r="D477" s="52"/>
      <c r="E477" s="52" t="s">
        <v>121</v>
      </c>
      <c r="F477" s="156"/>
      <c r="G477" s="764"/>
      <c r="H477" s="160"/>
      <c r="I477" s="198">
        <v>1</v>
      </c>
      <c r="J477" s="160" t="s">
        <v>2776</v>
      </c>
      <c r="K477" s="41" t="s">
        <v>26</v>
      </c>
      <c r="L477" s="42" t="str">
        <f t="shared" ref="L477:L485" si="126">CONCATENATE(I477,J477)</f>
        <v>1kilos</v>
      </c>
      <c r="M477" s="658">
        <f t="shared" ref="M477:M485" si="127">H477*I477</f>
        <v>0</v>
      </c>
      <c r="N477" s="659" t="str">
        <f t="shared" si="72"/>
        <v>0 kilos</v>
      </c>
      <c r="O477" s="692">
        <f t="shared" si="73"/>
        <v>0</v>
      </c>
      <c r="P477" s="761" t="e">
        <f t="shared" si="74"/>
        <v>#DIV/0!</v>
      </c>
      <c r="Q477" s="74" t="e">
        <f t="shared" ref="Q477:Q485" si="128">G477-P477</f>
        <v>#DIV/0!</v>
      </c>
      <c r="R477" s="28"/>
    </row>
    <row r="478" spans="1:18" ht="14.25" customHeight="1">
      <c r="A478" s="111">
        <v>157</v>
      </c>
      <c r="B478" s="52" t="s">
        <v>570</v>
      </c>
      <c r="C478" s="68"/>
      <c r="D478" s="68"/>
      <c r="E478" s="68" t="s">
        <v>2692</v>
      </c>
      <c r="F478" s="156"/>
      <c r="G478" s="764"/>
      <c r="H478" s="160"/>
      <c r="I478" s="198">
        <v>1</v>
      </c>
      <c r="J478" s="160" t="s">
        <v>2776</v>
      </c>
      <c r="K478" s="41" t="s">
        <v>26</v>
      </c>
      <c r="L478" s="42" t="str">
        <f t="shared" si="126"/>
        <v>1kilos</v>
      </c>
      <c r="M478" s="658">
        <f t="shared" si="127"/>
        <v>0</v>
      </c>
      <c r="N478" s="659" t="str">
        <f t="shared" si="72"/>
        <v>0 kilos</v>
      </c>
      <c r="O478" s="692">
        <f t="shared" si="73"/>
        <v>0</v>
      </c>
      <c r="P478" s="761" t="e">
        <f t="shared" si="74"/>
        <v>#DIV/0!</v>
      </c>
      <c r="Q478" s="74" t="e">
        <f t="shared" si="128"/>
        <v>#DIV/0!</v>
      </c>
      <c r="R478" s="28"/>
    </row>
    <row r="479" spans="1:18" ht="14.25" customHeight="1">
      <c r="A479" s="111">
        <v>158</v>
      </c>
      <c r="B479" s="68" t="s">
        <v>571</v>
      </c>
      <c r="C479" s="52"/>
      <c r="D479" s="52"/>
      <c r="E479" s="52" t="s">
        <v>121</v>
      </c>
      <c r="F479" s="156"/>
      <c r="G479" s="760"/>
      <c r="H479" s="160"/>
      <c r="I479" s="198">
        <v>1</v>
      </c>
      <c r="J479" s="160" t="s">
        <v>2776</v>
      </c>
      <c r="K479" s="41" t="s">
        <v>26</v>
      </c>
      <c r="L479" s="42" t="str">
        <f t="shared" si="126"/>
        <v>1kilos</v>
      </c>
      <c r="M479" s="658">
        <f t="shared" si="127"/>
        <v>0</v>
      </c>
      <c r="N479" s="659" t="str">
        <f t="shared" si="72"/>
        <v>0 kilos</v>
      </c>
      <c r="O479" s="692">
        <f t="shared" si="73"/>
        <v>0</v>
      </c>
      <c r="P479" s="761" t="e">
        <f t="shared" si="74"/>
        <v>#DIV/0!</v>
      </c>
      <c r="Q479" s="74" t="e">
        <f t="shared" si="128"/>
        <v>#DIV/0!</v>
      </c>
      <c r="R479" s="28"/>
    </row>
    <row r="480" spans="1:18" ht="14.25" customHeight="1">
      <c r="A480" s="111">
        <v>62</v>
      </c>
      <c r="B480" s="52" t="s">
        <v>3676</v>
      </c>
      <c r="C480" s="52"/>
      <c r="D480" s="52"/>
      <c r="E480" s="52" t="s">
        <v>3677</v>
      </c>
      <c r="F480" s="156"/>
      <c r="G480" s="764"/>
      <c r="H480" s="160"/>
      <c r="I480" s="198">
        <v>50</v>
      </c>
      <c r="J480" s="198" t="s">
        <v>59</v>
      </c>
      <c r="K480" s="41" t="s">
        <v>26</v>
      </c>
      <c r="L480" s="42" t="str">
        <f t="shared" si="126"/>
        <v>50grams</v>
      </c>
      <c r="M480" s="658">
        <f t="shared" si="127"/>
        <v>0</v>
      </c>
      <c r="N480" s="659" t="str">
        <f t="shared" si="72"/>
        <v>0 grams</v>
      </c>
      <c r="O480" s="692">
        <f t="shared" si="73"/>
        <v>0</v>
      </c>
      <c r="P480" s="761" t="e">
        <f t="shared" si="74"/>
        <v>#DIV/0!</v>
      </c>
      <c r="Q480" s="109" t="e">
        <f t="shared" si="128"/>
        <v>#DIV/0!</v>
      </c>
      <c r="R480" s="11"/>
    </row>
    <row r="481" spans="1:18" ht="14.25" customHeight="1">
      <c r="A481" s="111">
        <v>63</v>
      </c>
      <c r="B481" s="52" t="s">
        <v>3676</v>
      </c>
      <c r="C481" s="52"/>
      <c r="D481" s="52"/>
      <c r="E481" s="52" t="s">
        <v>3678</v>
      </c>
      <c r="F481" s="156"/>
      <c r="G481" s="764"/>
      <c r="H481" s="160"/>
      <c r="I481" s="198">
        <v>40</v>
      </c>
      <c r="J481" s="198" t="s">
        <v>59</v>
      </c>
      <c r="K481" s="41" t="s">
        <v>26</v>
      </c>
      <c r="L481" s="42" t="str">
        <f t="shared" si="126"/>
        <v>40grams</v>
      </c>
      <c r="M481" s="658">
        <f t="shared" si="127"/>
        <v>0</v>
      </c>
      <c r="N481" s="659" t="str">
        <f t="shared" si="72"/>
        <v>0 grams</v>
      </c>
      <c r="O481" s="692">
        <f t="shared" si="73"/>
        <v>0</v>
      </c>
      <c r="P481" s="761" t="e">
        <f t="shared" si="74"/>
        <v>#DIV/0!</v>
      </c>
      <c r="Q481" s="74" t="e">
        <f t="shared" si="128"/>
        <v>#DIV/0!</v>
      </c>
      <c r="R481" s="28"/>
    </row>
    <row r="482" spans="1:18" ht="14.25" customHeight="1">
      <c r="A482" s="111">
        <v>64</v>
      </c>
      <c r="B482" s="52" t="s">
        <v>3676</v>
      </c>
      <c r="C482" s="52"/>
      <c r="D482" s="52"/>
      <c r="E482" s="52" t="s">
        <v>4489</v>
      </c>
      <c r="F482" s="156"/>
      <c r="G482" s="760"/>
      <c r="H482" s="160"/>
      <c r="I482" s="160">
        <v>40</v>
      </c>
      <c r="J482" s="160" t="s">
        <v>59</v>
      </c>
      <c r="K482" s="41" t="s">
        <v>26</v>
      </c>
      <c r="L482" s="42" t="str">
        <f t="shared" si="126"/>
        <v>40grams</v>
      </c>
      <c r="M482" s="658">
        <f t="shared" si="127"/>
        <v>0</v>
      </c>
      <c r="N482" s="659" t="str">
        <f t="shared" si="72"/>
        <v>0 grams</v>
      </c>
      <c r="O482" s="692">
        <f t="shared" si="73"/>
        <v>0</v>
      </c>
      <c r="P482" s="761" t="e">
        <f t="shared" si="74"/>
        <v>#DIV/0!</v>
      </c>
      <c r="Q482" s="29" t="e">
        <f t="shared" si="128"/>
        <v>#DIV/0!</v>
      </c>
      <c r="R482" s="28"/>
    </row>
    <row r="483" spans="1:18" ht="14.25" customHeight="1">
      <c r="A483" s="111">
        <v>65</v>
      </c>
      <c r="B483" s="52" t="s">
        <v>3676</v>
      </c>
      <c r="C483" s="52"/>
      <c r="D483" s="52"/>
      <c r="E483" s="52" t="s">
        <v>2815</v>
      </c>
      <c r="F483" s="156"/>
      <c r="G483" s="760"/>
      <c r="H483" s="160"/>
      <c r="I483" s="160">
        <v>30</v>
      </c>
      <c r="J483" s="160" t="s">
        <v>59</v>
      </c>
      <c r="K483" s="41" t="s">
        <v>26</v>
      </c>
      <c r="L483" s="42" t="str">
        <f t="shared" si="126"/>
        <v>30grams</v>
      </c>
      <c r="M483" s="658">
        <f t="shared" si="127"/>
        <v>0</v>
      </c>
      <c r="N483" s="659" t="str">
        <f t="shared" si="72"/>
        <v>0 grams</v>
      </c>
      <c r="O483" s="692">
        <f t="shared" si="73"/>
        <v>0</v>
      </c>
      <c r="P483" s="761" t="e">
        <f t="shared" si="74"/>
        <v>#DIV/0!</v>
      </c>
      <c r="Q483" s="29" t="e">
        <f t="shared" si="128"/>
        <v>#DIV/0!</v>
      </c>
      <c r="R483" s="28"/>
    </row>
    <row r="484" spans="1:18" ht="14.25" customHeight="1">
      <c r="A484" s="111">
        <v>66</v>
      </c>
      <c r="B484" s="52" t="s">
        <v>574</v>
      </c>
      <c r="C484" s="52"/>
      <c r="D484" s="52"/>
      <c r="E484" s="52" t="s">
        <v>576</v>
      </c>
      <c r="F484" s="156"/>
      <c r="G484" s="764"/>
      <c r="H484" s="160"/>
      <c r="I484" s="198">
        <v>226</v>
      </c>
      <c r="J484" s="198" t="s">
        <v>59</v>
      </c>
      <c r="K484" s="41" t="s">
        <v>26</v>
      </c>
      <c r="L484" s="42" t="str">
        <f t="shared" si="126"/>
        <v>226grams</v>
      </c>
      <c r="M484" s="658">
        <f t="shared" si="127"/>
        <v>0</v>
      </c>
      <c r="N484" s="659" t="str">
        <f t="shared" si="72"/>
        <v>0 grams</v>
      </c>
      <c r="O484" s="692">
        <f t="shared" si="73"/>
        <v>0</v>
      </c>
      <c r="P484" s="761" t="e">
        <f t="shared" si="74"/>
        <v>#DIV/0!</v>
      </c>
      <c r="Q484" s="29" t="e">
        <f t="shared" si="128"/>
        <v>#DIV/0!</v>
      </c>
      <c r="R484" s="28"/>
    </row>
    <row r="485" spans="1:18" ht="14.25" customHeight="1">
      <c r="A485" s="111">
        <v>67</v>
      </c>
      <c r="B485" s="52" t="s">
        <v>574</v>
      </c>
      <c r="C485" s="52"/>
      <c r="D485" s="52"/>
      <c r="E485" s="52" t="s">
        <v>3679</v>
      </c>
      <c r="F485" s="156"/>
      <c r="G485" s="760"/>
      <c r="H485" s="160"/>
      <c r="I485" s="160">
        <v>370</v>
      </c>
      <c r="J485" s="160" t="s">
        <v>59</v>
      </c>
      <c r="K485" s="41" t="s">
        <v>26</v>
      </c>
      <c r="L485" s="42" t="str">
        <f t="shared" si="126"/>
        <v>370grams</v>
      </c>
      <c r="M485" s="658">
        <f t="shared" si="127"/>
        <v>0</v>
      </c>
      <c r="N485" s="659" t="str">
        <f t="shared" si="72"/>
        <v>0 grams</v>
      </c>
      <c r="O485" s="692">
        <f t="shared" si="73"/>
        <v>0</v>
      </c>
      <c r="P485" s="761" t="e">
        <f t="shared" si="74"/>
        <v>#DIV/0!</v>
      </c>
      <c r="Q485" s="29" t="e">
        <f t="shared" si="128"/>
        <v>#DIV/0!</v>
      </c>
      <c r="R485" s="28"/>
    </row>
    <row r="486" spans="1:18" ht="14.25" customHeight="1">
      <c r="A486" s="111">
        <v>359</v>
      </c>
      <c r="B486" s="33" t="s">
        <v>3885</v>
      </c>
      <c r="C486" s="33"/>
      <c r="D486" s="33"/>
      <c r="E486" s="33" t="s">
        <v>3886</v>
      </c>
      <c r="F486" s="156"/>
      <c r="G486" s="121">
        <v>1193</v>
      </c>
      <c r="H486" s="160"/>
      <c r="I486" s="121">
        <v>920</v>
      </c>
      <c r="J486" s="121" t="s">
        <v>59</v>
      </c>
      <c r="K486" s="41"/>
      <c r="L486" s="42"/>
      <c r="M486" s="658"/>
      <c r="N486" s="659" t="str">
        <f t="shared" si="72"/>
        <v>grams</v>
      </c>
      <c r="O486" s="692">
        <f t="shared" si="73"/>
        <v>0</v>
      </c>
      <c r="P486" s="761" t="e">
        <f t="shared" si="74"/>
        <v>#DIV/0!</v>
      </c>
      <c r="Q486" s="74"/>
      <c r="R486" s="28"/>
    </row>
    <row r="487" spans="1:18" ht="14.25" customHeight="1">
      <c r="A487" s="111">
        <v>464</v>
      </c>
      <c r="B487" s="52" t="s">
        <v>4490</v>
      </c>
      <c r="C487" s="52"/>
      <c r="D487" s="52"/>
      <c r="E487" s="52" t="s">
        <v>4491</v>
      </c>
      <c r="F487" s="156"/>
      <c r="G487" s="760"/>
      <c r="H487" s="160"/>
      <c r="I487" s="762">
        <v>1</v>
      </c>
      <c r="J487" s="160" t="s">
        <v>2755</v>
      </c>
      <c r="K487" s="41"/>
      <c r="L487" s="42"/>
      <c r="M487" s="658"/>
      <c r="N487" s="659" t="str">
        <f t="shared" si="72"/>
        <v>piece</v>
      </c>
      <c r="O487" s="692">
        <f t="shared" si="73"/>
        <v>0</v>
      </c>
      <c r="P487" s="761" t="e">
        <f t="shared" si="74"/>
        <v>#DIV/0!</v>
      </c>
      <c r="Q487" s="74"/>
      <c r="R487" s="28"/>
    </row>
    <row r="488" spans="1:18" ht="14.25" customHeight="1">
      <c r="A488" s="111">
        <v>68</v>
      </c>
      <c r="B488" s="52" t="s">
        <v>3680</v>
      </c>
      <c r="C488" s="52"/>
      <c r="D488" s="52"/>
      <c r="E488" s="52" t="s">
        <v>3671</v>
      </c>
      <c r="F488" s="156"/>
      <c r="G488" s="760"/>
      <c r="H488" s="160"/>
      <c r="I488" s="160">
        <v>30</v>
      </c>
      <c r="J488" s="160" t="s">
        <v>59</v>
      </c>
      <c r="K488" s="41" t="s">
        <v>26</v>
      </c>
      <c r="L488" s="42" t="str">
        <f t="shared" ref="L488:L497" si="129">CONCATENATE(I488,J488)</f>
        <v>30grams</v>
      </c>
      <c r="M488" s="658">
        <f t="shared" ref="M488:M497" si="130">H488*I488</f>
        <v>0</v>
      </c>
      <c r="N488" s="659" t="str">
        <f t="shared" si="72"/>
        <v>0 grams</v>
      </c>
      <c r="O488" s="692">
        <f t="shared" si="73"/>
        <v>0</v>
      </c>
      <c r="P488" s="761" t="e">
        <f t="shared" si="74"/>
        <v>#DIV/0!</v>
      </c>
      <c r="Q488" s="29" t="e">
        <f t="shared" ref="Q488:Q497" si="131">G488-P488</f>
        <v>#DIV/0!</v>
      </c>
      <c r="R488" s="28"/>
    </row>
    <row r="489" spans="1:18" ht="14.25" customHeight="1">
      <c r="A489" s="111">
        <v>69</v>
      </c>
      <c r="B489" s="52" t="s">
        <v>3680</v>
      </c>
      <c r="C489" s="52"/>
      <c r="D489" s="52"/>
      <c r="E489" s="52" t="s">
        <v>2815</v>
      </c>
      <c r="F489" s="156"/>
      <c r="G489" s="760"/>
      <c r="H489" s="160"/>
      <c r="I489" s="160">
        <v>30</v>
      </c>
      <c r="J489" s="160" t="s">
        <v>59</v>
      </c>
      <c r="K489" s="41" t="s">
        <v>26</v>
      </c>
      <c r="L489" s="42" t="str">
        <f t="shared" si="129"/>
        <v>30grams</v>
      </c>
      <c r="M489" s="658">
        <f t="shared" si="130"/>
        <v>0</v>
      </c>
      <c r="N489" s="659" t="str">
        <f t="shared" si="72"/>
        <v>0 grams</v>
      </c>
      <c r="O489" s="692">
        <f t="shared" si="73"/>
        <v>0</v>
      </c>
      <c r="P489" s="761" t="e">
        <f t="shared" si="74"/>
        <v>#DIV/0!</v>
      </c>
      <c r="Q489" s="29" t="e">
        <f t="shared" si="131"/>
        <v>#DIV/0!</v>
      </c>
      <c r="R489" s="28"/>
    </row>
    <row r="490" spans="1:18" ht="14.25" customHeight="1">
      <c r="A490" s="111">
        <v>136</v>
      </c>
      <c r="B490" s="68" t="s">
        <v>584</v>
      </c>
      <c r="C490" s="68"/>
      <c r="D490" s="68"/>
      <c r="E490" s="68" t="s">
        <v>4086</v>
      </c>
      <c r="F490" s="156"/>
      <c r="G490" s="760">
        <v>23.6</v>
      </c>
      <c r="H490" s="160"/>
      <c r="I490" s="160">
        <v>1</v>
      </c>
      <c r="J490" s="160" t="s">
        <v>37</v>
      </c>
      <c r="K490" s="41" t="s">
        <v>26</v>
      </c>
      <c r="L490" s="42" t="str">
        <f t="shared" si="129"/>
        <v>1pieces</v>
      </c>
      <c r="M490" s="658">
        <f t="shared" si="130"/>
        <v>0</v>
      </c>
      <c r="N490" s="659" t="str">
        <f t="shared" si="72"/>
        <v>0 pieces</v>
      </c>
      <c r="O490" s="692">
        <f t="shared" si="73"/>
        <v>0</v>
      </c>
      <c r="P490" s="761" t="e">
        <f t="shared" si="74"/>
        <v>#DIV/0!</v>
      </c>
      <c r="Q490" s="74" t="e">
        <f t="shared" si="131"/>
        <v>#DIV/0!</v>
      </c>
      <c r="R490" s="28"/>
    </row>
    <row r="491" spans="1:18" ht="14.25" customHeight="1">
      <c r="A491" s="111">
        <v>70</v>
      </c>
      <c r="B491" s="52" t="s">
        <v>3681</v>
      </c>
      <c r="C491" s="68"/>
      <c r="D491" s="68"/>
      <c r="E491" s="68" t="s">
        <v>3682</v>
      </c>
      <c r="F491" s="156"/>
      <c r="G491" s="760"/>
      <c r="H491" s="160"/>
      <c r="I491" s="160">
        <v>25</v>
      </c>
      <c r="J491" s="160" t="s">
        <v>59</v>
      </c>
      <c r="K491" s="41" t="s">
        <v>26</v>
      </c>
      <c r="L491" s="42" t="str">
        <f t="shared" si="129"/>
        <v>25grams</v>
      </c>
      <c r="M491" s="658">
        <f t="shared" si="130"/>
        <v>0</v>
      </c>
      <c r="N491" s="659" t="str">
        <f t="shared" si="72"/>
        <v>0 grams</v>
      </c>
      <c r="O491" s="692">
        <f t="shared" si="73"/>
        <v>0</v>
      </c>
      <c r="P491" s="761" t="e">
        <f t="shared" si="74"/>
        <v>#DIV/0!</v>
      </c>
      <c r="Q491" s="109" t="e">
        <f t="shared" si="131"/>
        <v>#DIV/0!</v>
      </c>
      <c r="R491" s="11"/>
    </row>
    <row r="492" spans="1:18" ht="14.25" customHeight="1">
      <c r="A492" s="111">
        <v>137</v>
      </c>
      <c r="B492" s="68" t="s">
        <v>4087</v>
      </c>
      <c r="C492" s="68"/>
      <c r="D492" s="68"/>
      <c r="E492" s="68" t="s">
        <v>4088</v>
      </c>
      <c r="F492" s="156"/>
      <c r="G492" s="760">
        <v>950.75</v>
      </c>
      <c r="H492" s="160"/>
      <c r="I492" s="160">
        <v>50</v>
      </c>
      <c r="J492" s="160" t="s">
        <v>37</v>
      </c>
      <c r="K492" s="41" t="s">
        <v>26</v>
      </c>
      <c r="L492" s="42" t="str">
        <f t="shared" si="129"/>
        <v>50pieces</v>
      </c>
      <c r="M492" s="658">
        <f t="shared" si="130"/>
        <v>0</v>
      </c>
      <c r="N492" s="659" t="str">
        <f t="shared" si="72"/>
        <v>0 pieces</v>
      </c>
      <c r="O492" s="692">
        <f t="shared" si="73"/>
        <v>0</v>
      </c>
      <c r="P492" s="761" t="e">
        <f t="shared" si="74"/>
        <v>#DIV/0!</v>
      </c>
      <c r="Q492" s="74" t="e">
        <f t="shared" si="131"/>
        <v>#DIV/0!</v>
      </c>
      <c r="R492" s="28"/>
    </row>
    <row r="493" spans="1:18" ht="14.25" customHeight="1">
      <c r="A493" s="111">
        <v>138</v>
      </c>
      <c r="B493" s="68" t="s">
        <v>4087</v>
      </c>
      <c r="C493" s="68"/>
      <c r="D493" s="68"/>
      <c r="E493" s="68" t="s">
        <v>4089</v>
      </c>
      <c r="F493" s="156"/>
      <c r="G493" s="760">
        <v>7.5</v>
      </c>
      <c r="H493" s="160"/>
      <c r="I493" s="160">
        <v>1</v>
      </c>
      <c r="J493" s="160" t="s">
        <v>37</v>
      </c>
      <c r="K493" s="41" t="s">
        <v>26</v>
      </c>
      <c r="L493" s="42" t="str">
        <f t="shared" si="129"/>
        <v>1pieces</v>
      </c>
      <c r="M493" s="658">
        <f t="shared" si="130"/>
        <v>0</v>
      </c>
      <c r="N493" s="659" t="str">
        <f t="shared" si="72"/>
        <v>0 pieces</v>
      </c>
      <c r="O493" s="692">
        <f t="shared" si="73"/>
        <v>0</v>
      </c>
      <c r="P493" s="761" t="e">
        <f t="shared" si="74"/>
        <v>#DIV/0!</v>
      </c>
      <c r="Q493" s="74" t="e">
        <f t="shared" si="131"/>
        <v>#DIV/0!</v>
      </c>
      <c r="R493" s="28"/>
    </row>
    <row r="494" spans="1:18" ht="14.25" customHeight="1">
      <c r="A494" s="111">
        <v>139</v>
      </c>
      <c r="B494" s="68" t="s">
        <v>4090</v>
      </c>
      <c r="C494" s="52"/>
      <c r="D494" s="52"/>
      <c r="E494" s="52" t="s">
        <v>4091</v>
      </c>
      <c r="F494" s="156"/>
      <c r="G494" s="760"/>
      <c r="H494" s="160"/>
      <c r="I494" s="160">
        <v>24</v>
      </c>
      <c r="J494" s="160" t="s">
        <v>37</v>
      </c>
      <c r="K494" s="41" t="s">
        <v>26</v>
      </c>
      <c r="L494" s="42" t="str">
        <f t="shared" si="129"/>
        <v>24pieces</v>
      </c>
      <c r="M494" s="658">
        <f t="shared" si="130"/>
        <v>0</v>
      </c>
      <c r="N494" s="659" t="str">
        <f t="shared" si="72"/>
        <v>0 pieces</v>
      </c>
      <c r="O494" s="692">
        <f t="shared" si="73"/>
        <v>0</v>
      </c>
      <c r="P494" s="761" t="e">
        <f t="shared" si="74"/>
        <v>#DIV/0!</v>
      </c>
      <c r="Q494" s="74" t="e">
        <f t="shared" si="131"/>
        <v>#DIV/0!</v>
      </c>
      <c r="R494" s="28"/>
    </row>
    <row r="495" spans="1:18" ht="14.25" customHeight="1">
      <c r="A495" s="111">
        <v>140</v>
      </c>
      <c r="B495" s="68" t="s">
        <v>4092</v>
      </c>
      <c r="C495" s="68"/>
      <c r="D495" s="68"/>
      <c r="E495" s="68" t="s">
        <v>4492</v>
      </c>
      <c r="F495" s="156"/>
      <c r="G495" s="763"/>
      <c r="H495" s="160"/>
      <c r="I495" s="160">
        <v>1</v>
      </c>
      <c r="J495" s="160" t="s">
        <v>37</v>
      </c>
      <c r="K495" s="41" t="s">
        <v>26</v>
      </c>
      <c r="L495" s="42" t="str">
        <f t="shared" si="129"/>
        <v>1pieces</v>
      </c>
      <c r="M495" s="658">
        <f t="shared" si="130"/>
        <v>0</v>
      </c>
      <c r="N495" s="659" t="str">
        <f t="shared" si="72"/>
        <v>0 pieces</v>
      </c>
      <c r="O495" s="692">
        <f t="shared" si="73"/>
        <v>0</v>
      </c>
      <c r="P495" s="761" t="e">
        <f t="shared" si="74"/>
        <v>#DIV/0!</v>
      </c>
      <c r="Q495" s="74" t="e">
        <f t="shared" si="131"/>
        <v>#DIV/0!</v>
      </c>
      <c r="R495" s="28"/>
    </row>
    <row r="496" spans="1:18" ht="14.25" customHeight="1">
      <c r="A496" s="111">
        <v>141</v>
      </c>
      <c r="B496" s="68" t="s">
        <v>595</v>
      </c>
      <c r="C496" s="68"/>
      <c r="D496" s="68"/>
      <c r="E496" s="68" t="s">
        <v>596</v>
      </c>
      <c r="F496" s="156"/>
      <c r="G496" s="760"/>
      <c r="H496" s="160"/>
      <c r="I496" s="160">
        <v>48</v>
      </c>
      <c r="J496" s="160" t="s">
        <v>37</v>
      </c>
      <c r="K496" s="41" t="s">
        <v>26</v>
      </c>
      <c r="L496" s="42" t="str">
        <f t="shared" si="129"/>
        <v>48pieces</v>
      </c>
      <c r="M496" s="658">
        <f t="shared" si="130"/>
        <v>0</v>
      </c>
      <c r="N496" s="659" t="str">
        <f t="shared" si="72"/>
        <v>0 pieces</v>
      </c>
      <c r="O496" s="692">
        <f t="shared" si="73"/>
        <v>0</v>
      </c>
      <c r="P496" s="761" t="e">
        <f t="shared" si="74"/>
        <v>#DIV/0!</v>
      </c>
      <c r="Q496" s="74" t="e">
        <f t="shared" si="131"/>
        <v>#DIV/0!</v>
      </c>
      <c r="R496" s="28"/>
    </row>
    <row r="497" spans="1:18" ht="14.25" customHeight="1">
      <c r="A497" s="111">
        <v>142</v>
      </c>
      <c r="B497" s="68" t="s">
        <v>4094</v>
      </c>
      <c r="C497" s="68"/>
      <c r="D497" s="68"/>
      <c r="E497" s="68" t="s">
        <v>4095</v>
      </c>
      <c r="F497" s="156"/>
      <c r="G497" s="760"/>
      <c r="H497" s="160"/>
      <c r="I497" s="160">
        <v>20</v>
      </c>
      <c r="J497" s="160" t="s">
        <v>37</v>
      </c>
      <c r="K497" s="41" t="s">
        <v>26</v>
      </c>
      <c r="L497" s="42" t="str">
        <f t="shared" si="129"/>
        <v>20pieces</v>
      </c>
      <c r="M497" s="658">
        <f t="shared" si="130"/>
        <v>0</v>
      </c>
      <c r="N497" s="659" t="str">
        <f t="shared" si="72"/>
        <v>0 pieces</v>
      </c>
      <c r="O497" s="692">
        <f t="shared" si="73"/>
        <v>0</v>
      </c>
      <c r="P497" s="761" t="e">
        <f t="shared" si="74"/>
        <v>#DIV/0!</v>
      </c>
      <c r="Q497" s="74" t="e">
        <f t="shared" si="131"/>
        <v>#DIV/0!</v>
      </c>
      <c r="R497" s="28"/>
    </row>
    <row r="498" spans="1:18" ht="14.25" customHeight="1">
      <c r="A498" s="111">
        <v>340</v>
      </c>
      <c r="B498" s="68" t="s">
        <v>4493</v>
      </c>
      <c r="C498" s="68"/>
      <c r="D498" s="68"/>
      <c r="E498" s="68" t="s">
        <v>4494</v>
      </c>
      <c r="F498" s="156"/>
      <c r="G498" s="760"/>
      <c r="H498" s="160"/>
      <c r="I498" s="160">
        <v>1</v>
      </c>
      <c r="J498" s="160" t="s">
        <v>37</v>
      </c>
      <c r="K498" s="41"/>
      <c r="L498" s="42"/>
      <c r="M498" s="658"/>
      <c r="N498" s="659" t="str">
        <f t="shared" si="72"/>
        <v>pieces</v>
      </c>
      <c r="O498" s="692">
        <f t="shared" si="73"/>
        <v>0</v>
      </c>
      <c r="P498" s="761" t="e">
        <f t="shared" si="74"/>
        <v>#DIV/0!</v>
      </c>
      <c r="Q498" s="74"/>
      <c r="R498" s="28"/>
    </row>
    <row r="499" spans="1:18" ht="14.25" customHeight="1">
      <c r="A499" s="111">
        <v>143</v>
      </c>
      <c r="B499" s="68" t="s">
        <v>597</v>
      </c>
      <c r="C499" s="68"/>
      <c r="D499" s="68"/>
      <c r="E499" s="68" t="s">
        <v>2834</v>
      </c>
      <c r="F499" s="156"/>
      <c r="G499" s="760"/>
      <c r="H499" s="160"/>
      <c r="I499" s="160">
        <v>1</v>
      </c>
      <c r="J499" s="160" t="s">
        <v>37</v>
      </c>
      <c r="K499" s="41" t="s">
        <v>26</v>
      </c>
      <c r="L499" s="42" t="str">
        <f t="shared" ref="L499:L508" si="132">CONCATENATE(I499,J499)</f>
        <v>1pieces</v>
      </c>
      <c r="M499" s="658">
        <f t="shared" ref="M499:M508" si="133">H499*I499</f>
        <v>0</v>
      </c>
      <c r="N499" s="659" t="str">
        <f t="shared" si="72"/>
        <v>0 pieces</v>
      </c>
      <c r="O499" s="692">
        <f t="shared" si="73"/>
        <v>0</v>
      </c>
      <c r="P499" s="761" t="e">
        <f t="shared" si="74"/>
        <v>#DIV/0!</v>
      </c>
      <c r="Q499" s="74" t="e">
        <f t="shared" ref="Q499:Q508" si="134">G499-P499</f>
        <v>#DIV/0!</v>
      </c>
      <c r="R499" s="28"/>
    </row>
    <row r="500" spans="1:18" ht="14.25" customHeight="1">
      <c r="A500" s="111">
        <v>144</v>
      </c>
      <c r="B500" s="68" t="s">
        <v>600</v>
      </c>
      <c r="C500" s="68"/>
      <c r="D500" s="68"/>
      <c r="E500" s="68" t="s">
        <v>3355</v>
      </c>
      <c r="F500" s="156"/>
      <c r="G500" s="760">
        <v>36.9</v>
      </c>
      <c r="H500" s="160"/>
      <c r="I500" s="160">
        <v>1</v>
      </c>
      <c r="J500" s="160" t="s">
        <v>37</v>
      </c>
      <c r="K500" s="41" t="s">
        <v>26</v>
      </c>
      <c r="L500" s="42" t="str">
        <f t="shared" si="132"/>
        <v>1pieces</v>
      </c>
      <c r="M500" s="658">
        <f t="shared" si="133"/>
        <v>0</v>
      </c>
      <c r="N500" s="659" t="str">
        <f t="shared" si="72"/>
        <v>0 pieces</v>
      </c>
      <c r="O500" s="692">
        <f t="shared" si="73"/>
        <v>0</v>
      </c>
      <c r="P500" s="761" t="e">
        <f t="shared" si="74"/>
        <v>#DIV/0!</v>
      </c>
      <c r="Q500" s="74" t="e">
        <f t="shared" si="134"/>
        <v>#DIV/0!</v>
      </c>
      <c r="R500" s="28"/>
    </row>
    <row r="501" spans="1:18" ht="14.25" customHeight="1">
      <c r="A501" s="111">
        <v>150</v>
      </c>
      <c r="B501" s="68" t="s">
        <v>605</v>
      </c>
      <c r="C501" s="68"/>
      <c r="D501" s="68"/>
      <c r="E501" s="68" t="s">
        <v>2836</v>
      </c>
      <c r="F501" s="156"/>
      <c r="G501" s="760"/>
      <c r="H501" s="160"/>
      <c r="I501" s="160">
        <v>10</v>
      </c>
      <c r="J501" s="160" t="s">
        <v>37</v>
      </c>
      <c r="K501" s="41" t="s">
        <v>26</v>
      </c>
      <c r="L501" s="42" t="str">
        <f t="shared" si="132"/>
        <v>10pieces</v>
      </c>
      <c r="M501" s="658">
        <f t="shared" si="133"/>
        <v>0</v>
      </c>
      <c r="N501" s="659" t="str">
        <f t="shared" si="72"/>
        <v>0 pieces</v>
      </c>
      <c r="O501" s="692">
        <f t="shared" si="73"/>
        <v>0</v>
      </c>
      <c r="P501" s="761" t="e">
        <f t="shared" si="74"/>
        <v>#DIV/0!</v>
      </c>
      <c r="Q501" s="74" t="e">
        <f t="shared" si="134"/>
        <v>#DIV/0!</v>
      </c>
      <c r="R501" s="28"/>
    </row>
    <row r="502" spans="1:18" ht="14.25" customHeight="1">
      <c r="A502" s="111">
        <v>151</v>
      </c>
      <c r="B502" s="68" t="s">
        <v>607</v>
      </c>
      <c r="C502" s="68"/>
      <c r="D502" s="68"/>
      <c r="E502" s="68" t="s">
        <v>2836</v>
      </c>
      <c r="F502" s="156"/>
      <c r="G502" s="760"/>
      <c r="H502" s="160"/>
      <c r="I502" s="160">
        <v>10</v>
      </c>
      <c r="J502" s="160" t="s">
        <v>37</v>
      </c>
      <c r="K502" s="41" t="s">
        <v>26</v>
      </c>
      <c r="L502" s="42" t="str">
        <f t="shared" si="132"/>
        <v>10pieces</v>
      </c>
      <c r="M502" s="658">
        <f t="shared" si="133"/>
        <v>0</v>
      </c>
      <c r="N502" s="659" t="str">
        <f t="shared" si="72"/>
        <v>0 pieces</v>
      </c>
      <c r="O502" s="692">
        <f t="shared" si="73"/>
        <v>0</v>
      </c>
      <c r="P502" s="761" t="e">
        <f t="shared" si="74"/>
        <v>#DIV/0!</v>
      </c>
      <c r="Q502" s="74" t="e">
        <f t="shared" si="134"/>
        <v>#DIV/0!</v>
      </c>
      <c r="R502" s="28"/>
    </row>
    <row r="503" spans="1:18" ht="14.25" customHeight="1">
      <c r="A503" s="111">
        <v>145</v>
      </c>
      <c r="B503" s="68" t="s">
        <v>4096</v>
      </c>
      <c r="C503" s="68"/>
      <c r="D503" s="68"/>
      <c r="E503" s="68" t="s">
        <v>2836</v>
      </c>
      <c r="F503" s="156"/>
      <c r="G503" s="760">
        <v>77</v>
      </c>
      <c r="H503" s="160"/>
      <c r="I503" s="160">
        <v>10</v>
      </c>
      <c r="J503" s="160" t="s">
        <v>37</v>
      </c>
      <c r="K503" s="41" t="s">
        <v>26</v>
      </c>
      <c r="L503" s="42" t="str">
        <f t="shared" si="132"/>
        <v>10pieces</v>
      </c>
      <c r="M503" s="658">
        <f t="shared" si="133"/>
        <v>0</v>
      </c>
      <c r="N503" s="659" t="str">
        <f t="shared" si="72"/>
        <v>0 pieces</v>
      </c>
      <c r="O503" s="692">
        <f t="shared" si="73"/>
        <v>0</v>
      </c>
      <c r="P503" s="761" t="e">
        <f t="shared" si="74"/>
        <v>#DIV/0!</v>
      </c>
      <c r="Q503" s="74" t="e">
        <f t="shared" si="134"/>
        <v>#DIV/0!</v>
      </c>
      <c r="R503" s="28"/>
    </row>
    <row r="504" spans="1:18" ht="14.25" customHeight="1">
      <c r="A504" s="111">
        <v>146</v>
      </c>
      <c r="B504" s="68" t="s">
        <v>4097</v>
      </c>
      <c r="C504" s="68"/>
      <c r="D504" s="68"/>
      <c r="E504" s="68" t="s">
        <v>2836</v>
      </c>
      <c r="F504" s="156"/>
      <c r="G504" s="760"/>
      <c r="H504" s="160"/>
      <c r="I504" s="160">
        <v>10</v>
      </c>
      <c r="J504" s="160" t="s">
        <v>37</v>
      </c>
      <c r="K504" s="41" t="s">
        <v>26</v>
      </c>
      <c r="L504" s="42" t="str">
        <f t="shared" si="132"/>
        <v>10pieces</v>
      </c>
      <c r="M504" s="658">
        <f t="shared" si="133"/>
        <v>0</v>
      </c>
      <c r="N504" s="659" t="str">
        <f t="shared" si="72"/>
        <v>0 pieces</v>
      </c>
      <c r="O504" s="692">
        <f t="shared" si="73"/>
        <v>0</v>
      </c>
      <c r="P504" s="761" t="e">
        <f t="shared" si="74"/>
        <v>#DIV/0!</v>
      </c>
      <c r="Q504" s="74" t="e">
        <f t="shared" si="134"/>
        <v>#DIV/0!</v>
      </c>
      <c r="R504" s="28"/>
    </row>
    <row r="505" spans="1:18" ht="14.25" customHeight="1">
      <c r="A505" s="111">
        <v>147</v>
      </c>
      <c r="B505" s="68" t="s">
        <v>609</v>
      </c>
      <c r="C505" s="68"/>
      <c r="D505" s="68"/>
      <c r="E505" s="68" t="s">
        <v>2836</v>
      </c>
      <c r="F505" s="156"/>
      <c r="G505" s="760"/>
      <c r="H505" s="160"/>
      <c r="I505" s="160">
        <v>10</v>
      </c>
      <c r="J505" s="160" t="s">
        <v>37</v>
      </c>
      <c r="K505" s="41" t="s">
        <v>26</v>
      </c>
      <c r="L505" s="42" t="str">
        <f t="shared" si="132"/>
        <v>10pieces</v>
      </c>
      <c r="M505" s="658">
        <f t="shared" si="133"/>
        <v>0</v>
      </c>
      <c r="N505" s="659" t="str">
        <f t="shared" si="72"/>
        <v>0 pieces</v>
      </c>
      <c r="O505" s="692">
        <f t="shared" si="73"/>
        <v>0</v>
      </c>
      <c r="P505" s="761" t="e">
        <f t="shared" si="74"/>
        <v>#DIV/0!</v>
      </c>
      <c r="Q505" s="74" t="e">
        <f t="shared" si="134"/>
        <v>#DIV/0!</v>
      </c>
      <c r="R505" s="28"/>
    </row>
    <row r="506" spans="1:18" ht="14.25" customHeight="1">
      <c r="A506" s="111">
        <v>148</v>
      </c>
      <c r="B506" s="68" t="s">
        <v>610</v>
      </c>
      <c r="C506" s="68"/>
      <c r="D506" s="68"/>
      <c r="E506" s="68" t="s">
        <v>2836</v>
      </c>
      <c r="F506" s="156"/>
      <c r="G506" s="760"/>
      <c r="H506" s="160"/>
      <c r="I506" s="160">
        <v>10</v>
      </c>
      <c r="J506" s="160" t="s">
        <v>37</v>
      </c>
      <c r="K506" s="41" t="s">
        <v>26</v>
      </c>
      <c r="L506" s="42" t="str">
        <f t="shared" si="132"/>
        <v>10pieces</v>
      </c>
      <c r="M506" s="658">
        <f t="shared" si="133"/>
        <v>0</v>
      </c>
      <c r="N506" s="659" t="str">
        <f t="shared" si="72"/>
        <v>0 pieces</v>
      </c>
      <c r="O506" s="692">
        <f t="shared" si="73"/>
        <v>0</v>
      </c>
      <c r="P506" s="761" t="e">
        <f t="shared" si="74"/>
        <v>#DIV/0!</v>
      </c>
      <c r="Q506" s="74" t="e">
        <f t="shared" si="134"/>
        <v>#DIV/0!</v>
      </c>
      <c r="R506" s="28"/>
    </row>
    <row r="507" spans="1:18" ht="14.25" customHeight="1">
      <c r="A507" s="111">
        <v>149</v>
      </c>
      <c r="B507" s="68" t="s">
        <v>611</v>
      </c>
      <c r="C507" s="68"/>
      <c r="D507" s="68"/>
      <c r="E507" s="68" t="s">
        <v>2836</v>
      </c>
      <c r="F507" s="156"/>
      <c r="G507" s="760"/>
      <c r="H507" s="160"/>
      <c r="I507" s="160">
        <v>10</v>
      </c>
      <c r="J507" s="160" t="s">
        <v>37</v>
      </c>
      <c r="K507" s="41" t="s">
        <v>26</v>
      </c>
      <c r="L507" s="42" t="str">
        <f t="shared" si="132"/>
        <v>10pieces</v>
      </c>
      <c r="M507" s="658">
        <f t="shared" si="133"/>
        <v>0</v>
      </c>
      <c r="N507" s="659" t="str">
        <f t="shared" si="72"/>
        <v>0 pieces</v>
      </c>
      <c r="O507" s="692">
        <f t="shared" si="73"/>
        <v>0</v>
      </c>
      <c r="P507" s="761" t="e">
        <f t="shared" si="74"/>
        <v>#DIV/0!</v>
      </c>
      <c r="Q507" s="74" t="e">
        <f t="shared" si="134"/>
        <v>#DIV/0!</v>
      </c>
      <c r="R507" s="28"/>
    </row>
    <row r="508" spans="1:18" ht="14.25" customHeight="1">
      <c r="A508" s="111">
        <v>152</v>
      </c>
      <c r="B508" s="68" t="s">
        <v>4100</v>
      </c>
      <c r="C508" s="68"/>
      <c r="D508" s="68"/>
      <c r="E508" s="68" t="s">
        <v>4101</v>
      </c>
      <c r="F508" s="156"/>
      <c r="G508" s="760">
        <v>9.4</v>
      </c>
      <c r="H508" s="160"/>
      <c r="I508" s="160">
        <v>10</v>
      </c>
      <c r="J508" s="160" t="s">
        <v>37</v>
      </c>
      <c r="K508" s="41" t="s">
        <v>26</v>
      </c>
      <c r="L508" s="42" t="str">
        <f t="shared" si="132"/>
        <v>10pieces</v>
      </c>
      <c r="M508" s="658">
        <f t="shared" si="133"/>
        <v>0</v>
      </c>
      <c r="N508" s="659" t="str">
        <f t="shared" si="72"/>
        <v>0 pieces</v>
      </c>
      <c r="O508" s="692">
        <f t="shared" si="73"/>
        <v>0</v>
      </c>
      <c r="P508" s="761" t="e">
        <f t="shared" si="74"/>
        <v>#DIV/0!</v>
      </c>
      <c r="Q508" s="74" t="e">
        <f t="shared" si="134"/>
        <v>#DIV/0!</v>
      </c>
      <c r="R508" s="28"/>
    </row>
    <row r="509" spans="1:18" ht="14.25" customHeight="1">
      <c r="A509" s="111">
        <v>341</v>
      </c>
      <c r="B509" s="68" t="s">
        <v>4495</v>
      </c>
      <c r="C509" s="68"/>
      <c r="D509" s="68"/>
      <c r="E509" s="68" t="s">
        <v>4496</v>
      </c>
      <c r="F509" s="156"/>
      <c r="G509" s="760"/>
      <c r="H509" s="160"/>
      <c r="I509" s="160">
        <v>1</v>
      </c>
      <c r="J509" s="160" t="s">
        <v>37</v>
      </c>
      <c r="K509" s="41"/>
      <c r="L509" s="42"/>
      <c r="M509" s="658"/>
      <c r="N509" s="659" t="str">
        <f t="shared" si="72"/>
        <v>pieces</v>
      </c>
      <c r="O509" s="692">
        <f t="shared" si="73"/>
        <v>0</v>
      </c>
      <c r="P509" s="761" t="e">
        <f t="shared" si="74"/>
        <v>#DIV/0!</v>
      </c>
      <c r="Q509" s="74"/>
      <c r="R509" s="28"/>
    </row>
    <row r="510" spans="1:18" ht="14.25" customHeight="1">
      <c r="A510" s="111">
        <v>54</v>
      </c>
      <c r="B510" s="52" t="s">
        <v>4497</v>
      </c>
      <c r="C510" s="52"/>
      <c r="D510" s="52"/>
      <c r="E510" s="52" t="s">
        <v>2780</v>
      </c>
      <c r="F510" s="155"/>
      <c r="G510" s="760"/>
      <c r="H510" s="160"/>
      <c r="I510" s="160">
        <v>350</v>
      </c>
      <c r="J510" s="160" t="s">
        <v>59</v>
      </c>
      <c r="K510" s="41" t="s">
        <v>26</v>
      </c>
      <c r="L510" s="42" t="str">
        <f t="shared" ref="L510:L513" si="135">CONCATENATE(I510,J510)</f>
        <v>350grams</v>
      </c>
      <c r="M510" s="658">
        <f t="shared" ref="M510:M513" si="136">H510*I510</f>
        <v>0</v>
      </c>
      <c r="N510" s="659" t="str">
        <f t="shared" si="72"/>
        <v>0 grams</v>
      </c>
      <c r="O510" s="692">
        <f t="shared" si="73"/>
        <v>0</v>
      </c>
      <c r="P510" s="761" t="e">
        <f t="shared" si="74"/>
        <v>#DIV/0!</v>
      </c>
      <c r="Q510" s="74" t="e">
        <f t="shared" ref="Q510:Q513" si="137">G510-P510</f>
        <v>#DIV/0!</v>
      </c>
      <c r="R510" s="28"/>
    </row>
    <row r="511" spans="1:18" ht="14.25" customHeight="1">
      <c r="A511" s="111">
        <v>55</v>
      </c>
      <c r="B511" s="52" t="s">
        <v>4497</v>
      </c>
      <c r="C511" s="68"/>
      <c r="D511" s="68"/>
      <c r="E511" s="68" t="s">
        <v>4498</v>
      </c>
      <c r="F511" s="111"/>
      <c r="G511" s="760"/>
      <c r="H511" s="160"/>
      <c r="I511" s="160">
        <v>70</v>
      </c>
      <c r="J511" s="160" t="s">
        <v>59</v>
      </c>
      <c r="K511" s="41" t="s">
        <v>26</v>
      </c>
      <c r="L511" s="42" t="str">
        <f t="shared" si="135"/>
        <v>70grams</v>
      </c>
      <c r="M511" s="658">
        <f t="shared" si="136"/>
        <v>0</v>
      </c>
      <c r="N511" s="659" t="str">
        <f t="shared" si="72"/>
        <v>0 grams</v>
      </c>
      <c r="O511" s="692">
        <f t="shared" si="73"/>
        <v>0</v>
      </c>
      <c r="P511" s="761" t="e">
        <f t="shared" si="74"/>
        <v>#DIV/0!</v>
      </c>
      <c r="Q511" s="109" t="e">
        <f t="shared" si="137"/>
        <v>#DIV/0!</v>
      </c>
      <c r="R511" s="11"/>
    </row>
    <row r="512" spans="1:18" ht="14.25" customHeight="1">
      <c r="A512" s="111">
        <v>56</v>
      </c>
      <c r="B512" s="116" t="s">
        <v>4497</v>
      </c>
      <c r="C512" s="116"/>
      <c r="D512" s="116"/>
      <c r="E512" s="116" t="s">
        <v>4499</v>
      </c>
      <c r="F512" s="111"/>
      <c r="G512" s="776">
        <v>140</v>
      </c>
      <c r="H512" s="160"/>
      <c r="I512" s="121">
        <v>500</v>
      </c>
      <c r="J512" s="121" t="s">
        <v>59</v>
      </c>
      <c r="K512" s="41" t="s">
        <v>26</v>
      </c>
      <c r="L512" s="42" t="str">
        <f t="shared" si="135"/>
        <v>500grams</v>
      </c>
      <c r="M512" s="658">
        <f t="shared" si="136"/>
        <v>0</v>
      </c>
      <c r="N512" s="659" t="str">
        <f t="shared" si="72"/>
        <v>0 grams</v>
      </c>
      <c r="O512" s="692">
        <f t="shared" si="73"/>
        <v>0</v>
      </c>
      <c r="P512" s="761" t="e">
        <f t="shared" si="74"/>
        <v>#DIV/0!</v>
      </c>
      <c r="Q512" s="29" t="e">
        <f t="shared" si="137"/>
        <v>#DIV/0!</v>
      </c>
      <c r="R512" s="28"/>
    </row>
    <row r="513" spans="1:18" ht="14.25" customHeight="1">
      <c r="A513" s="111">
        <v>153</v>
      </c>
      <c r="B513" s="68" t="s">
        <v>616</v>
      </c>
      <c r="C513" s="68"/>
      <c r="D513" s="68"/>
      <c r="E513" s="68" t="s">
        <v>3356</v>
      </c>
      <c r="F513" s="37"/>
      <c r="G513" s="760"/>
      <c r="H513" s="160"/>
      <c r="I513" s="160">
        <v>1</v>
      </c>
      <c r="J513" s="160" t="s">
        <v>37</v>
      </c>
      <c r="K513" s="41" t="s">
        <v>26</v>
      </c>
      <c r="L513" s="42" t="str">
        <f t="shared" si="135"/>
        <v>1pieces</v>
      </c>
      <c r="M513" s="658">
        <f t="shared" si="136"/>
        <v>0</v>
      </c>
      <c r="N513" s="659" t="str">
        <f t="shared" si="72"/>
        <v>0 pieces</v>
      </c>
      <c r="O513" s="692">
        <f t="shared" si="73"/>
        <v>0</v>
      </c>
      <c r="P513" s="761" t="e">
        <f t="shared" si="74"/>
        <v>#DIV/0!</v>
      </c>
      <c r="Q513" s="74" t="e">
        <f t="shared" si="137"/>
        <v>#DIV/0!</v>
      </c>
      <c r="R513" s="28"/>
    </row>
    <row r="514" spans="1:18" ht="14.25" customHeight="1">
      <c r="A514" s="111">
        <v>342</v>
      </c>
      <c r="B514" s="68" t="s">
        <v>4500</v>
      </c>
      <c r="C514" s="68"/>
      <c r="D514" s="68"/>
      <c r="E514" s="68" t="s">
        <v>4455</v>
      </c>
      <c r="F514" s="37"/>
      <c r="G514" s="760"/>
      <c r="H514" s="160"/>
      <c r="I514" s="160">
        <v>1</v>
      </c>
      <c r="J514" s="160" t="s">
        <v>37</v>
      </c>
      <c r="K514" s="41"/>
      <c r="L514" s="42"/>
      <c r="M514" s="658"/>
      <c r="N514" s="659" t="str">
        <f t="shared" si="72"/>
        <v>pieces</v>
      </c>
      <c r="O514" s="692">
        <f t="shared" si="73"/>
        <v>0</v>
      </c>
      <c r="P514" s="761" t="e">
        <f t="shared" si="74"/>
        <v>#DIV/0!</v>
      </c>
      <c r="Q514" s="74"/>
      <c r="R514" s="28"/>
    </row>
    <row r="515" spans="1:18" ht="14.25" customHeight="1">
      <c r="A515" s="111">
        <v>211</v>
      </c>
      <c r="B515" s="52" t="s">
        <v>4501</v>
      </c>
      <c r="C515" s="52"/>
      <c r="D515" s="52"/>
      <c r="E515" s="52" t="s">
        <v>4502</v>
      </c>
      <c r="F515" s="37"/>
      <c r="G515" s="760"/>
      <c r="H515" s="160"/>
      <c r="I515" s="160">
        <v>1</v>
      </c>
      <c r="J515" s="160" t="s">
        <v>37</v>
      </c>
      <c r="K515" s="41"/>
      <c r="L515" s="42"/>
      <c r="M515" s="658"/>
      <c r="N515" s="659" t="str">
        <f t="shared" si="72"/>
        <v>pieces</v>
      </c>
      <c r="O515" s="692">
        <f t="shared" si="73"/>
        <v>0</v>
      </c>
      <c r="P515" s="761" t="e">
        <f t="shared" si="74"/>
        <v>#DIV/0!</v>
      </c>
      <c r="Q515" s="74"/>
      <c r="R515" s="28"/>
    </row>
    <row r="516" spans="1:18" ht="14.25" customHeight="1">
      <c r="A516" s="111">
        <v>212</v>
      </c>
      <c r="B516" s="52" t="s">
        <v>4501</v>
      </c>
      <c r="C516" s="52"/>
      <c r="D516" s="52"/>
      <c r="E516" s="52" t="s">
        <v>4503</v>
      </c>
      <c r="F516" s="37"/>
      <c r="G516" s="760"/>
      <c r="H516" s="160"/>
      <c r="I516" s="160">
        <v>1</v>
      </c>
      <c r="J516" s="160" t="s">
        <v>37</v>
      </c>
      <c r="K516" s="41"/>
      <c r="L516" s="42"/>
      <c r="M516" s="658"/>
      <c r="N516" s="659" t="str">
        <f t="shared" si="72"/>
        <v>pieces</v>
      </c>
      <c r="O516" s="692">
        <f t="shared" si="73"/>
        <v>0</v>
      </c>
      <c r="P516" s="761" t="e">
        <f t="shared" si="74"/>
        <v>#DIV/0!</v>
      </c>
      <c r="Q516" s="74"/>
      <c r="R516" s="28"/>
    </row>
    <row r="517" spans="1:18" ht="14.25" customHeight="1">
      <c r="A517" s="111">
        <v>213</v>
      </c>
      <c r="B517" s="52" t="s">
        <v>4501</v>
      </c>
      <c r="C517" s="52"/>
      <c r="D517" s="52"/>
      <c r="E517" s="52" t="s">
        <v>4504</v>
      </c>
      <c r="F517" s="37"/>
      <c r="G517" s="760"/>
      <c r="H517" s="160"/>
      <c r="I517" s="160">
        <v>1</v>
      </c>
      <c r="J517" s="160" t="s">
        <v>37</v>
      </c>
      <c r="K517" s="41"/>
      <c r="L517" s="42"/>
      <c r="M517" s="658"/>
      <c r="N517" s="659" t="str">
        <f t="shared" si="72"/>
        <v>pieces</v>
      </c>
      <c r="O517" s="692">
        <f t="shared" si="73"/>
        <v>0</v>
      </c>
      <c r="P517" s="761" t="e">
        <f t="shared" si="74"/>
        <v>#DIV/0!</v>
      </c>
      <c r="Q517" s="74"/>
      <c r="R517" s="28"/>
    </row>
    <row r="518" spans="1:18" ht="14.25" customHeight="1">
      <c r="A518" s="111">
        <v>343</v>
      </c>
      <c r="B518" s="68" t="s">
        <v>4505</v>
      </c>
      <c r="C518" s="68"/>
      <c r="D518" s="68"/>
      <c r="E518" s="68" t="s">
        <v>4506</v>
      </c>
      <c r="F518" s="37"/>
      <c r="G518" s="760"/>
      <c r="H518" s="160"/>
      <c r="I518" s="160">
        <v>1</v>
      </c>
      <c r="J518" s="160" t="s">
        <v>37</v>
      </c>
      <c r="K518" s="41"/>
      <c r="L518" s="42"/>
      <c r="M518" s="658"/>
      <c r="N518" s="659" t="str">
        <f t="shared" si="72"/>
        <v>pieces</v>
      </c>
      <c r="O518" s="692">
        <f t="shared" si="73"/>
        <v>0</v>
      </c>
      <c r="P518" s="761" t="e">
        <f t="shared" si="74"/>
        <v>#DIV/0!</v>
      </c>
      <c r="Q518" s="74"/>
      <c r="R518" s="28"/>
    </row>
    <row r="519" spans="1:18" ht="14.25" customHeight="1">
      <c r="A519" s="111">
        <v>58</v>
      </c>
      <c r="B519" s="52" t="s">
        <v>618</v>
      </c>
      <c r="C519" s="52"/>
      <c r="D519" s="52"/>
      <c r="E519" s="52" t="s">
        <v>4507</v>
      </c>
      <c r="F519" s="111"/>
      <c r="G519" s="764"/>
      <c r="H519" s="160"/>
      <c r="I519" s="198">
        <v>450</v>
      </c>
      <c r="J519" s="198" t="s">
        <v>59</v>
      </c>
      <c r="K519" s="41" t="s">
        <v>26</v>
      </c>
      <c r="L519" s="42" t="str">
        <f>CONCATENATE(I519,J519)</f>
        <v>450grams</v>
      </c>
      <c r="M519" s="658">
        <f>H519*I519</f>
        <v>0</v>
      </c>
      <c r="N519" s="659" t="str">
        <f t="shared" si="72"/>
        <v>0 grams</v>
      </c>
      <c r="O519" s="692">
        <f t="shared" si="73"/>
        <v>0</v>
      </c>
      <c r="P519" s="761" t="e">
        <f t="shared" si="74"/>
        <v>#DIV/0!</v>
      </c>
      <c r="Q519" s="109" t="e">
        <f>G519-P519</f>
        <v>#DIV/0!</v>
      </c>
      <c r="R519" s="11"/>
    </row>
    <row r="520" spans="1:18" ht="14.25" customHeight="1">
      <c r="A520" s="111">
        <v>487</v>
      </c>
      <c r="B520" s="122" t="s">
        <v>4508</v>
      </c>
      <c r="C520" s="128"/>
      <c r="D520" s="563"/>
      <c r="E520" s="128" t="s">
        <v>4509</v>
      </c>
      <c r="F520" s="377"/>
      <c r="G520" s="739">
        <v>60.2</v>
      </c>
      <c r="H520" s="196"/>
      <c r="I520" s="196">
        <v>10</v>
      </c>
      <c r="J520" s="196" t="s">
        <v>37</v>
      </c>
      <c r="K520" s="41"/>
      <c r="L520" s="42"/>
      <c r="M520" s="658"/>
      <c r="N520" s="659" t="str">
        <f t="shared" ref="N520:N774" si="138">CONCATENATE(M520,K520,J520)</f>
        <v>pieces</v>
      </c>
      <c r="O520" s="692">
        <f t="shared" ref="O520:O774" si="139">G520*H520</f>
        <v>0</v>
      </c>
      <c r="P520" s="761" t="e">
        <f t="shared" ref="P520:P774" si="140">O520/H520</f>
        <v>#DIV/0!</v>
      </c>
      <c r="Q520" s="74"/>
      <c r="R520" s="28"/>
    </row>
    <row r="521" spans="1:18" ht="14.25" customHeight="1">
      <c r="A521" s="111">
        <v>154</v>
      </c>
      <c r="B521" s="68" t="s">
        <v>4102</v>
      </c>
      <c r="C521" s="68"/>
      <c r="D521" s="68"/>
      <c r="E521" s="68" t="s">
        <v>4510</v>
      </c>
      <c r="F521" s="37"/>
      <c r="G521" s="760"/>
      <c r="H521" s="160"/>
      <c r="I521" s="160">
        <v>12</v>
      </c>
      <c r="J521" s="160" t="s">
        <v>37</v>
      </c>
      <c r="K521" s="41" t="s">
        <v>26</v>
      </c>
      <c r="L521" s="42" t="str">
        <f>CONCATENATE(I521,J521)</f>
        <v>12pieces</v>
      </c>
      <c r="M521" s="658">
        <f>H521*I521</f>
        <v>0</v>
      </c>
      <c r="N521" s="659" t="str">
        <f t="shared" si="138"/>
        <v>0 pieces</v>
      </c>
      <c r="O521" s="692">
        <f t="shared" si="139"/>
        <v>0</v>
      </c>
      <c r="P521" s="761" t="e">
        <f t="shared" si="140"/>
        <v>#DIV/0!</v>
      </c>
      <c r="Q521" s="74" t="e">
        <f>G521-P521</f>
        <v>#DIV/0!</v>
      </c>
      <c r="R521" s="28"/>
    </row>
    <row r="522" spans="1:18" ht="14.25" customHeight="1">
      <c r="A522" s="111">
        <v>360</v>
      </c>
      <c r="B522" s="52" t="s">
        <v>3887</v>
      </c>
      <c r="C522" s="68"/>
      <c r="D522" s="68"/>
      <c r="E522" s="68"/>
      <c r="F522" s="37"/>
      <c r="G522" s="760"/>
      <c r="H522" s="160"/>
      <c r="I522" s="160">
        <v>1</v>
      </c>
      <c r="J522" s="160" t="s">
        <v>37</v>
      </c>
      <c r="K522" s="41"/>
      <c r="L522" s="42"/>
      <c r="M522" s="658"/>
      <c r="N522" s="659" t="str">
        <f t="shared" si="138"/>
        <v>pieces</v>
      </c>
      <c r="O522" s="692">
        <f t="shared" si="139"/>
        <v>0</v>
      </c>
      <c r="P522" s="761" t="e">
        <f t="shared" si="140"/>
        <v>#DIV/0!</v>
      </c>
      <c r="Q522" s="74"/>
      <c r="R522" s="28"/>
    </row>
    <row r="523" spans="1:18" ht="14.25" customHeight="1">
      <c r="A523" s="111">
        <v>361</v>
      </c>
      <c r="B523" s="52" t="s">
        <v>624</v>
      </c>
      <c r="C523" s="68"/>
      <c r="D523" s="68"/>
      <c r="E523" s="68" t="s">
        <v>3888</v>
      </c>
      <c r="F523" s="37"/>
      <c r="G523" s="760"/>
      <c r="H523" s="160"/>
      <c r="I523" s="160">
        <v>1</v>
      </c>
      <c r="J523" s="160" t="s">
        <v>42</v>
      </c>
      <c r="K523" s="41"/>
      <c r="L523" s="42"/>
      <c r="M523" s="658"/>
      <c r="N523" s="659" t="str">
        <f t="shared" si="138"/>
        <v>packs</v>
      </c>
      <c r="O523" s="692">
        <f t="shared" si="139"/>
        <v>0</v>
      </c>
      <c r="P523" s="761" t="e">
        <f t="shared" si="140"/>
        <v>#DIV/0!</v>
      </c>
      <c r="Q523" s="74"/>
      <c r="R523" s="28"/>
    </row>
    <row r="524" spans="1:18" ht="14.25" customHeight="1">
      <c r="A524" s="111">
        <v>177</v>
      </c>
      <c r="B524" s="52" t="s">
        <v>626</v>
      </c>
      <c r="C524" s="52"/>
      <c r="D524" s="52"/>
      <c r="E524" s="52" t="s">
        <v>3598</v>
      </c>
      <c r="F524" s="37"/>
      <c r="G524" s="760"/>
      <c r="H524" s="160"/>
      <c r="I524" s="160">
        <v>70</v>
      </c>
      <c r="J524" s="160" t="s">
        <v>59</v>
      </c>
      <c r="K524" s="41"/>
      <c r="L524" s="42"/>
      <c r="M524" s="658"/>
      <c r="N524" s="659" t="str">
        <f t="shared" si="138"/>
        <v>grams</v>
      </c>
      <c r="O524" s="692">
        <f t="shared" si="139"/>
        <v>0</v>
      </c>
      <c r="P524" s="761" t="e">
        <f t="shared" si="140"/>
        <v>#DIV/0!</v>
      </c>
      <c r="Q524" s="74"/>
      <c r="R524" s="28"/>
    </row>
    <row r="525" spans="1:18" ht="14.25" customHeight="1">
      <c r="A525" s="111">
        <v>178</v>
      </c>
      <c r="B525" s="52" t="s">
        <v>626</v>
      </c>
      <c r="C525" s="52"/>
      <c r="D525" s="52"/>
      <c r="E525" s="52" t="s">
        <v>2811</v>
      </c>
      <c r="F525" s="37"/>
      <c r="G525" s="760"/>
      <c r="H525" s="160"/>
      <c r="I525" s="160">
        <v>210</v>
      </c>
      <c r="J525" s="160" t="s">
        <v>59</v>
      </c>
      <c r="K525" s="41"/>
      <c r="L525" s="42"/>
      <c r="M525" s="658"/>
      <c r="N525" s="659" t="str">
        <f t="shared" si="138"/>
        <v>grams</v>
      </c>
      <c r="O525" s="692">
        <f t="shared" si="139"/>
        <v>0</v>
      </c>
      <c r="P525" s="761" t="e">
        <f t="shared" si="140"/>
        <v>#DIV/0!</v>
      </c>
      <c r="Q525" s="74"/>
      <c r="R525" s="28"/>
    </row>
    <row r="526" spans="1:18" ht="14.25" customHeight="1">
      <c r="A526" s="111">
        <v>214</v>
      </c>
      <c r="B526" s="339" t="s">
        <v>629</v>
      </c>
      <c r="C526" s="339"/>
      <c r="D526" s="339"/>
      <c r="E526" s="339" t="s">
        <v>4511</v>
      </c>
      <c r="F526" s="37"/>
      <c r="G526" s="388"/>
      <c r="H526" s="160"/>
      <c r="I526" s="411">
        <v>1</v>
      </c>
      <c r="J526" s="411" t="s">
        <v>37</v>
      </c>
      <c r="K526" s="41"/>
      <c r="L526" s="42"/>
      <c r="M526" s="658"/>
      <c r="N526" s="659" t="str">
        <f t="shared" si="138"/>
        <v>pieces</v>
      </c>
      <c r="O526" s="692">
        <f t="shared" si="139"/>
        <v>0</v>
      </c>
      <c r="P526" s="761" t="e">
        <f t="shared" si="140"/>
        <v>#DIV/0!</v>
      </c>
      <c r="Q526" s="74"/>
      <c r="R526" s="28"/>
    </row>
    <row r="527" spans="1:18" ht="14.25" customHeight="1">
      <c r="A527" s="111">
        <v>71</v>
      </c>
      <c r="B527" s="52" t="s">
        <v>631</v>
      </c>
      <c r="C527" s="68"/>
      <c r="D527" s="68"/>
      <c r="E527" s="68" t="s">
        <v>4512</v>
      </c>
      <c r="F527" s="37"/>
      <c r="G527" s="760"/>
      <c r="H527" s="160"/>
      <c r="I527" s="160">
        <v>439.9</v>
      </c>
      <c r="J527" s="160" t="s">
        <v>59</v>
      </c>
      <c r="K527" s="41" t="s">
        <v>26</v>
      </c>
      <c r="L527" s="42" t="str">
        <f>CONCATENATE(I527,J527)</f>
        <v>439.9grams</v>
      </c>
      <c r="M527" s="658">
        <f>H527*I527</f>
        <v>0</v>
      </c>
      <c r="N527" s="659" t="str">
        <f t="shared" si="138"/>
        <v>0 grams</v>
      </c>
      <c r="O527" s="692">
        <f t="shared" si="139"/>
        <v>0</v>
      </c>
      <c r="P527" s="761" t="e">
        <f t="shared" si="140"/>
        <v>#DIV/0!</v>
      </c>
      <c r="Q527" s="109" t="e">
        <f>G527-P527</f>
        <v>#DIV/0!</v>
      </c>
      <c r="R527" s="11"/>
    </row>
    <row r="528" spans="1:18" ht="14.25" customHeight="1">
      <c r="A528" s="111">
        <v>377</v>
      </c>
      <c r="B528" s="52" t="s">
        <v>4327</v>
      </c>
      <c r="C528" s="68"/>
      <c r="D528" s="68"/>
      <c r="E528" s="68" t="s">
        <v>121</v>
      </c>
      <c r="F528" s="37"/>
      <c r="G528" s="760"/>
      <c r="H528" s="160"/>
      <c r="I528" s="160">
        <v>1000</v>
      </c>
      <c r="J528" s="160" t="s">
        <v>59</v>
      </c>
      <c r="K528" s="41"/>
      <c r="L528" s="42"/>
      <c r="M528" s="658"/>
      <c r="N528" s="659" t="str">
        <f t="shared" si="138"/>
        <v>grams</v>
      </c>
      <c r="O528" s="692">
        <f t="shared" si="139"/>
        <v>0</v>
      </c>
      <c r="P528" s="761" t="e">
        <f t="shared" si="140"/>
        <v>#DIV/0!</v>
      </c>
      <c r="Q528" s="74"/>
      <c r="R528" s="28"/>
    </row>
    <row r="529" spans="1:18" ht="14.25" customHeight="1">
      <c r="A529" s="111">
        <v>72</v>
      </c>
      <c r="B529" s="52" t="s">
        <v>3683</v>
      </c>
      <c r="C529" s="52"/>
      <c r="D529" s="52"/>
      <c r="E529" s="52" t="s">
        <v>3684</v>
      </c>
      <c r="F529" s="37"/>
      <c r="G529" s="760"/>
      <c r="H529" s="160"/>
      <c r="I529" s="160">
        <v>20</v>
      </c>
      <c r="J529" s="160" t="s">
        <v>59</v>
      </c>
      <c r="K529" s="41" t="s">
        <v>26</v>
      </c>
      <c r="L529" s="42" t="str">
        <f t="shared" ref="L529:L534" si="141">CONCATENATE(I529,J529)</f>
        <v>20grams</v>
      </c>
      <c r="M529" s="658">
        <f t="shared" ref="M529:M534" si="142">H529*I529</f>
        <v>0</v>
      </c>
      <c r="N529" s="659" t="str">
        <f t="shared" si="138"/>
        <v>0 grams</v>
      </c>
      <c r="O529" s="692">
        <f t="shared" si="139"/>
        <v>0</v>
      </c>
      <c r="P529" s="761" t="e">
        <f t="shared" si="140"/>
        <v>#DIV/0!</v>
      </c>
      <c r="Q529" s="29" t="e">
        <f t="shared" ref="Q529:Q534" si="143">G529-P529</f>
        <v>#DIV/0!</v>
      </c>
      <c r="R529" s="28"/>
    </row>
    <row r="530" spans="1:18" ht="14.25" customHeight="1">
      <c r="A530" s="111">
        <v>73</v>
      </c>
      <c r="B530" s="68" t="s">
        <v>3683</v>
      </c>
      <c r="C530" s="68"/>
      <c r="D530" s="68"/>
      <c r="E530" s="68" t="s">
        <v>3685</v>
      </c>
      <c r="F530" s="37"/>
      <c r="G530" s="760"/>
      <c r="H530" s="160"/>
      <c r="I530" s="198">
        <v>20</v>
      </c>
      <c r="J530" s="160" t="s">
        <v>59</v>
      </c>
      <c r="K530" s="41" t="s">
        <v>26</v>
      </c>
      <c r="L530" s="42" t="str">
        <f t="shared" si="141"/>
        <v>20grams</v>
      </c>
      <c r="M530" s="658">
        <f t="shared" si="142"/>
        <v>0</v>
      </c>
      <c r="N530" s="659" t="str">
        <f t="shared" si="138"/>
        <v>0 grams</v>
      </c>
      <c r="O530" s="692">
        <f t="shared" si="139"/>
        <v>0</v>
      </c>
      <c r="P530" s="761" t="e">
        <f t="shared" si="140"/>
        <v>#DIV/0!</v>
      </c>
      <c r="Q530" s="74" t="e">
        <f t="shared" si="143"/>
        <v>#DIV/0!</v>
      </c>
      <c r="R530" s="28"/>
    </row>
    <row r="531" spans="1:18" ht="14.25" customHeight="1">
      <c r="A531" s="111">
        <v>74</v>
      </c>
      <c r="B531" s="116" t="s">
        <v>3683</v>
      </c>
      <c r="C531" s="116"/>
      <c r="D531" s="116"/>
      <c r="E531" s="116" t="s">
        <v>3686</v>
      </c>
      <c r="F531" s="37"/>
      <c r="G531" s="776"/>
      <c r="H531" s="160"/>
      <c r="I531" s="121">
        <v>50</v>
      </c>
      <c r="J531" s="121" t="s">
        <v>59</v>
      </c>
      <c r="K531" s="41" t="s">
        <v>26</v>
      </c>
      <c r="L531" s="42" t="str">
        <f t="shared" si="141"/>
        <v>50grams</v>
      </c>
      <c r="M531" s="658">
        <f t="shared" si="142"/>
        <v>0</v>
      </c>
      <c r="N531" s="659" t="str">
        <f t="shared" si="138"/>
        <v>0 grams</v>
      </c>
      <c r="O531" s="692">
        <f t="shared" si="139"/>
        <v>0</v>
      </c>
      <c r="P531" s="761" t="e">
        <f t="shared" si="140"/>
        <v>#DIV/0!</v>
      </c>
      <c r="Q531" s="109" t="e">
        <f t="shared" si="143"/>
        <v>#DIV/0!</v>
      </c>
      <c r="R531" s="11"/>
    </row>
    <row r="532" spans="1:18" ht="14.25" customHeight="1">
      <c r="A532" s="111">
        <v>155</v>
      </c>
      <c r="B532" s="68" t="s">
        <v>636</v>
      </c>
      <c r="C532" s="68"/>
      <c r="D532" s="68"/>
      <c r="E532" s="68" t="s">
        <v>3357</v>
      </c>
      <c r="F532" s="37"/>
      <c r="G532" s="760"/>
      <c r="H532" s="160"/>
      <c r="I532" s="160">
        <v>12</v>
      </c>
      <c r="J532" s="160" t="s">
        <v>37</v>
      </c>
      <c r="K532" s="41" t="s">
        <v>26</v>
      </c>
      <c r="L532" s="42" t="str">
        <f t="shared" si="141"/>
        <v>12pieces</v>
      </c>
      <c r="M532" s="658">
        <f t="shared" si="142"/>
        <v>0</v>
      </c>
      <c r="N532" s="659" t="str">
        <f t="shared" si="138"/>
        <v>0 pieces</v>
      </c>
      <c r="O532" s="692">
        <f t="shared" si="139"/>
        <v>0</v>
      </c>
      <c r="P532" s="761" t="e">
        <f t="shared" si="140"/>
        <v>#DIV/0!</v>
      </c>
      <c r="Q532" s="74" t="e">
        <f t="shared" si="143"/>
        <v>#DIV/0!</v>
      </c>
      <c r="R532" s="28"/>
    </row>
    <row r="533" spans="1:18" ht="14.25" customHeight="1">
      <c r="A533" s="111">
        <v>156</v>
      </c>
      <c r="B533" s="68" t="s">
        <v>640</v>
      </c>
      <c r="C533" s="68"/>
      <c r="D533" s="68"/>
      <c r="E533" s="68" t="s">
        <v>2837</v>
      </c>
      <c r="F533" s="37"/>
      <c r="G533" s="760">
        <v>181.2</v>
      </c>
      <c r="H533" s="160"/>
      <c r="I533" s="160">
        <v>12</v>
      </c>
      <c r="J533" s="160" t="s">
        <v>37</v>
      </c>
      <c r="K533" s="41" t="s">
        <v>26</v>
      </c>
      <c r="L533" s="42" t="str">
        <f t="shared" si="141"/>
        <v>12pieces</v>
      </c>
      <c r="M533" s="658">
        <f t="shared" si="142"/>
        <v>0</v>
      </c>
      <c r="N533" s="659" t="str">
        <f t="shared" si="138"/>
        <v>0 pieces</v>
      </c>
      <c r="O533" s="692">
        <f t="shared" si="139"/>
        <v>0</v>
      </c>
      <c r="P533" s="761" t="e">
        <f t="shared" si="140"/>
        <v>#DIV/0!</v>
      </c>
      <c r="Q533" s="74" t="e">
        <f t="shared" si="143"/>
        <v>#DIV/0!</v>
      </c>
      <c r="R533" s="28"/>
    </row>
    <row r="534" spans="1:18" ht="14.25" customHeight="1">
      <c r="A534" s="111">
        <v>157</v>
      </c>
      <c r="B534" s="68" t="s">
        <v>645</v>
      </c>
      <c r="C534" s="68"/>
      <c r="D534" s="68"/>
      <c r="E534" s="68" t="s">
        <v>4513</v>
      </c>
      <c r="F534" s="37"/>
      <c r="G534" s="760">
        <f>31.8*36</f>
        <v>1144.8</v>
      </c>
      <c r="H534" s="160"/>
      <c r="I534" s="160">
        <v>36</v>
      </c>
      <c r="J534" s="160" t="s">
        <v>37</v>
      </c>
      <c r="K534" s="41" t="s">
        <v>26</v>
      </c>
      <c r="L534" s="42" t="str">
        <f t="shared" si="141"/>
        <v>36pieces</v>
      </c>
      <c r="M534" s="658">
        <f t="shared" si="142"/>
        <v>0</v>
      </c>
      <c r="N534" s="659" t="str">
        <f t="shared" si="138"/>
        <v>0 pieces</v>
      </c>
      <c r="O534" s="692">
        <f t="shared" si="139"/>
        <v>0</v>
      </c>
      <c r="P534" s="761" t="e">
        <f t="shared" si="140"/>
        <v>#DIV/0!</v>
      </c>
      <c r="Q534" s="74" t="e">
        <f t="shared" si="143"/>
        <v>#DIV/0!</v>
      </c>
      <c r="R534" s="28"/>
    </row>
    <row r="535" spans="1:18" ht="14.25" customHeight="1">
      <c r="A535" s="111">
        <v>179</v>
      </c>
      <c r="B535" s="52" t="s">
        <v>3599</v>
      </c>
      <c r="C535" s="68"/>
      <c r="D535" s="68"/>
      <c r="E535" s="68" t="s">
        <v>2695</v>
      </c>
      <c r="F535" s="37"/>
      <c r="G535" s="760">
        <v>213</v>
      </c>
      <c r="H535" s="160"/>
      <c r="I535" s="160">
        <v>1000</v>
      </c>
      <c r="J535" s="160" t="s">
        <v>59</v>
      </c>
      <c r="K535" s="41"/>
      <c r="L535" s="42"/>
      <c r="M535" s="658"/>
      <c r="N535" s="659" t="str">
        <f t="shared" si="138"/>
        <v>grams</v>
      </c>
      <c r="O535" s="692">
        <f t="shared" si="139"/>
        <v>0</v>
      </c>
      <c r="P535" s="761" t="e">
        <f t="shared" si="140"/>
        <v>#DIV/0!</v>
      </c>
      <c r="Q535" s="74"/>
      <c r="R535" s="28"/>
    </row>
    <row r="536" spans="1:18" ht="14.25" customHeight="1">
      <c r="A536" s="111">
        <v>17</v>
      </c>
      <c r="B536" s="52" t="s">
        <v>650</v>
      </c>
      <c r="C536" s="52"/>
      <c r="D536" s="52"/>
      <c r="E536" s="52" t="s">
        <v>2717</v>
      </c>
      <c r="F536" s="111"/>
      <c r="G536" s="764"/>
      <c r="H536" s="198"/>
      <c r="I536" s="160">
        <v>1</v>
      </c>
      <c r="J536" s="160" t="s">
        <v>42</v>
      </c>
      <c r="K536" s="41" t="s">
        <v>26</v>
      </c>
      <c r="L536" s="42" t="str">
        <f t="shared" ref="L536:L543" si="144">CONCATENATE(I536,J536)</f>
        <v>1packs</v>
      </c>
      <c r="M536" s="658">
        <f t="shared" ref="M536:M543" si="145">H536*I536</f>
        <v>0</v>
      </c>
      <c r="N536" s="659" t="str">
        <f t="shared" si="138"/>
        <v>0 packs</v>
      </c>
      <c r="O536" s="692">
        <f t="shared" si="139"/>
        <v>0</v>
      </c>
      <c r="P536" s="761" t="e">
        <f t="shared" si="140"/>
        <v>#DIV/0!</v>
      </c>
      <c r="Q536" s="29" t="e">
        <f t="shared" ref="Q536:Q543" si="146">G536-P536</f>
        <v>#DIV/0!</v>
      </c>
      <c r="R536" s="28"/>
    </row>
    <row r="537" spans="1:18" ht="14.25" customHeight="1">
      <c r="A537" s="111">
        <v>59</v>
      </c>
      <c r="B537" s="68" t="s">
        <v>652</v>
      </c>
      <c r="C537" s="68"/>
      <c r="D537" s="68"/>
      <c r="E537" s="68" t="s">
        <v>2782</v>
      </c>
      <c r="F537" s="111"/>
      <c r="G537" s="760"/>
      <c r="H537" s="160"/>
      <c r="I537" s="160">
        <v>500</v>
      </c>
      <c r="J537" s="160" t="s">
        <v>59</v>
      </c>
      <c r="K537" s="41" t="s">
        <v>26</v>
      </c>
      <c r="L537" s="42" t="str">
        <f t="shared" si="144"/>
        <v>500grams</v>
      </c>
      <c r="M537" s="658">
        <f t="shared" si="145"/>
        <v>0</v>
      </c>
      <c r="N537" s="659" t="str">
        <f t="shared" si="138"/>
        <v>0 grams</v>
      </c>
      <c r="O537" s="692">
        <f t="shared" si="139"/>
        <v>0</v>
      </c>
      <c r="P537" s="761" t="e">
        <f t="shared" si="140"/>
        <v>#DIV/0!</v>
      </c>
      <c r="Q537" s="109" t="e">
        <f t="shared" si="146"/>
        <v>#DIV/0!</v>
      </c>
      <c r="R537" s="46"/>
    </row>
    <row r="538" spans="1:18" ht="14.25" customHeight="1">
      <c r="A538" s="111">
        <v>60</v>
      </c>
      <c r="B538" s="68" t="s">
        <v>652</v>
      </c>
      <c r="C538" s="68"/>
      <c r="D538" s="68"/>
      <c r="E538" s="68" t="s">
        <v>2752</v>
      </c>
      <c r="F538" s="111"/>
      <c r="G538" s="760"/>
      <c r="H538" s="160"/>
      <c r="I538" s="160">
        <v>70</v>
      </c>
      <c r="J538" s="160" t="s">
        <v>59</v>
      </c>
      <c r="K538" s="41" t="s">
        <v>26</v>
      </c>
      <c r="L538" s="42" t="str">
        <f t="shared" si="144"/>
        <v>70grams</v>
      </c>
      <c r="M538" s="658">
        <f t="shared" si="145"/>
        <v>0</v>
      </c>
      <c r="N538" s="659" t="str">
        <f t="shared" si="138"/>
        <v>0 grams</v>
      </c>
      <c r="O538" s="692">
        <f t="shared" si="139"/>
        <v>0</v>
      </c>
      <c r="P538" s="761" t="e">
        <f t="shared" si="140"/>
        <v>#DIV/0!</v>
      </c>
      <c r="Q538" s="29" t="e">
        <f t="shared" si="146"/>
        <v>#DIV/0!</v>
      </c>
      <c r="R538" s="11"/>
    </row>
    <row r="539" spans="1:18" ht="14.25" customHeight="1">
      <c r="A539" s="111">
        <v>61</v>
      </c>
      <c r="B539" s="68" t="s">
        <v>652</v>
      </c>
      <c r="C539" s="68"/>
      <c r="D539" s="68"/>
      <c r="E539" s="68" t="s">
        <v>4514</v>
      </c>
      <c r="F539" s="111"/>
      <c r="G539" s="760"/>
      <c r="H539" s="160"/>
      <c r="I539" s="160">
        <v>100</v>
      </c>
      <c r="J539" s="160" t="s">
        <v>59</v>
      </c>
      <c r="K539" s="41" t="s">
        <v>26</v>
      </c>
      <c r="L539" s="42" t="str">
        <f t="shared" si="144"/>
        <v>100grams</v>
      </c>
      <c r="M539" s="658">
        <f t="shared" si="145"/>
        <v>0</v>
      </c>
      <c r="N539" s="659" t="str">
        <f t="shared" si="138"/>
        <v>0 grams</v>
      </c>
      <c r="O539" s="692">
        <f t="shared" si="139"/>
        <v>0</v>
      </c>
      <c r="P539" s="761" t="e">
        <f t="shared" si="140"/>
        <v>#DIV/0!</v>
      </c>
      <c r="Q539" s="29" t="e">
        <f t="shared" si="146"/>
        <v>#DIV/0!</v>
      </c>
      <c r="R539" s="28"/>
    </row>
    <row r="540" spans="1:18" ht="14.25" customHeight="1">
      <c r="A540" s="111">
        <v>62</v>
      </c>
      <c r="B540" s="68" t="s">
        <v>652</v>
      </c>
      <c r="C540" s="339"/>
      <c r="D540" s="339"/>
      <c r="E540" s="339" t="s">
        <v>4515</v>
      </c>
      <c r="F540" s="37"/>
      <c r="G540" s="388"/>
      <c r="H540" s="160"/>
      <c r="I540" s="411">
        <v>75</v>
      </c>
      <c r="J540" s="411" t="s">
        <v>59</v>
      </c>
      <c r="K540" s="41" t="s">
        <v>26</v>
      </c>
      <c r="L540" s="42" t="str">
        <f t="shared" si="144"/>
        <v>75grams</v>
      </c>
      <c r="M540" s="658">
        <f t="shared" si="145"/>
        <v>0</v>
      </c>
      <c r="N540" s="659" t="str">
        <f t="shared" si="138"/>
        <v>0 grams</v>
      </c>
      <c r="O540" s="692">
        <f t="shared" si="139"/>
        <v>0</v>
      </c>
      <c r="P540" s="761" t="e">
        <f t="shared" si="140"/>
        <v>#DIV/0!</v>
      </c>
      <c r="Q540" s="109" t="e">
        <f t="shared" si="146"/>
        <v>#DIV/0!</v>
      </c>
      <c r="R540" s="11"/>
    </row>
    <row r="541" spans="1:18" ht="14.25" customHeight="1">
      <c r="A541" s="111">
        <v>63</v>
      </c>
      <c r="B541" s="68" t="s">
        <v>652</v>
      </c>
      <c r="C541" s="68"/>
      <c r="D541" s="68"/>
      <c r="E541" s="68" t="s">
        <v>2783</v>
      </c>
      <c r="F541" s="37"/>
      <c r="G541" s="760"/>
      <c r="H541" s="160"/>
      <c r="I541" s="160">
        <v>1000</v>
      </c>
      <c r="J541" s="160" t="s">
        <v>59</v>
      </c>
      <c r="K541" s="41" t="s">
        <v>26</v>
      </c>
      <c r="L541" s="42" t="str">
        <f t="shared" si="144"/>
        <v>1000grams</v>
      </c>
      <c r="M541" s="658">
        <f t="shared" si="145"/>
        <v>0</v>
      </c>
      <c r="N541" s="659" t="str">
        <f t="shared" si="138"/>
        <v>0 grams</v>
      </c>
      <c r="O541" s="692">
        <f t="shared" si="139"/>
        <v>0</v>
      </c>
      <c r="P541" s="761" t="e">
        <f t="shared" si="140"/>
        <v>#DIV/0!</v>
      </c>
      <c r="Q541" s="74" t="e">
        <f t="shared" si="146"/>
        <v>#DIV/0!</v>
      </c>
      <c r="R541" s="28"/>
    </row>
    <row r="542" spans="1:18" ht="14.25" customHeight="1">
      <c r="A542" s="111">
        <v>64</v>
      </c>
      <c r="B542" s="52" t="s">
        <v>4516</v>
      </c>
      <c r="C542" s="52"/>
      <c r="D542" s="52"/>
      <c r="E542" s="52" t="s">
        <v>4517</v>
      </c>
      <c r="F542" s="37"/>
      <c r="G542" s="760"/>
      <c r="H542" s="160"/>
      <c r="I542" s="160">
        <v>350</v>
      </c>
      <c r="J542" s="160" t="s">
        <v>59</v>
      </c>
      <c r="K542" s="41" t="s">
        <v>26</v>
      </c>
      <c r="L542" s="42" t="str">
        <f t="shared" si="144"/>
        <v>350grams</v>
      </c>
      <c r="M542" s="658">
        <f t="shared" si="145"/>
        <v>0</v>
      </c>
      <c r="N542" s="659" t="str">
        <f t="shared" si="138"/>
        <v>0 grams</v>
      </c>
      <c r="O542" s="692">
        <f t="shared" si="139"/>
        <v>0</v>
      </c>
      <c r="P542" s="761" t="e">
        <f t="shared" si="140"/>
        <v>#DIV/0!</v>
      </c>
      <c r="Q542" s="29" t="e">
        <f t="shared" si="146"/>
        <v>#DIV/0!</v>
      </c>
      <c r="R542" s="28"/>
    </row>
    <row r="543" spans="1:18" ht="14.25" customHeight="1">
      <c r="A543" s="111">
        <v>65</v>
      </c>
      <c r="B543" s="52" t="s">
        <v>4516</v>
      </c>
      <c r="C543" s="52"/>
      <c r="D543" s="52"/>
      <c r="E543" s="52" t="s">
        <v>4518</v>
      </c>
      <c r="F543" s="37"/>
      <c r="G543" s="760"/>
      <c r="H543" s="160"/>
      <c r="I543" s="160">
        <v>250</v>
      </c>
      <c r="J543" s="160" t="s">
        <v>59</v>
      </c>
      <c r="K543" s="41" t="s">
        <v>26</v>
      </c>
      <c r="L543" s="42" t="str">
        <f t="shared" si="144"/>
        <v>250grams</v>
      </c>
      <c r="M543" s="658">
        <f t="shared" si="145"/>
        <v>0</v>
      </c>
      <c r="N543" s="659" t="str">
        <f t="shared" si="138"/>
        <v>0 grams</v>
      </c>
      <c r="O543" s="692">
        <f t="shared" si="139"/>
        <v>0</v>
      </c>
      <c r="P543" s="761" t="e">
        <f t="shared" si="140"/>
        <v>#DIV/0!</v>
      </c>
      <c r="Q543" s="29" t="e">
        <f t="shared" si="146"/>
        <v>#DIV/0!</v>
      </c>
      <c r="R543" s="28"/>
    </row>
    <row r="544" spans="1:18" ht="14.25" customHeight="1">
      <c r="A544" s="111">
        <v>465</v>
      </c>
      <c r="B544" s="52" t="s">
        <v>4519</v>
      </c>
      <c r="C544" s="68"/>
      <c r="D544" s="68"/>
      <c r="E544" s="68" t="s">
        <v>4520</v>
      </c>
      <c r="F544" s="37"/>
      <c r="G544" s="760"/>
      <c r="H544" s="160"/>
      <c r="I544" s="160">
        <v>400</v>
      </c>
      <c r="J544" s="160" t="s">
        <v>29</v>
      </c>
      <c r="K544" s="41"/>
      <c r="L544" s="42"/>
      <c r="M544" s="658"/>
      <c r="N544" s="659" t="str">
        <f t="shared" si="138"/>
        <v>ml</v>
      </c>
      <c r="O544" s="692">
        <f t="shared" si="139"/>
        <v>0</v>
      </c>
      <c r="P544" s="761" t="e">
        <f t="shared" si="140"/>
        <v>#DIV/0!</v>
      </c>
      <c r="Q544" s="74"/>
      <c r="R544" s="28"/>
    </row>
    <row r="545" spans="1:18" ht="14.25" customHeight="1">
      <c r="A545" s="111">
        <v>466</v>
      </c>
      <c r="B545" s="52" t="s">
        <v>4519</v>
      </c>
      <c r="C545" s="68"/>
      <c r="D545" s="68"/>
      <c r="E545" s="68" t="s">
        <v>4521</v>
      </c>
      <c r="F545" s="37"/>
      <c r="G545" s="760"/>
      <c r="H545" s="160"/>
      <c r="I545" s="160">
        <v>200</v>
      </c>
      <c r="J545" s="160" t="s">
        <v>29</v>
      </c>
      <c r="K545" s="41"/>
      <c r="L545" s="42"/>
      <c r="M545" s="658"/>
      <c r="N545" s="659" t="str">
        <f t="shared" si="138"/>
        <v>ml</v>
      </c>
      <c r="O545" s="692">
        <f t="shared" si="139"/>
        <v>0</v>
      </c>
      <c r="P545" s="761" t="e">
        <f t="shared" si="140"/>
        <v>#DIV/0!</v>
      </c>
      <c r="Q545" s="74"/>
      <c r="R545" s="28"/>
    </row>
    <row r="546" spans="1:18" ht="14.25" customHeight="1">
      <c r="A546" s="111">
        <v>344</v>
      </c>
      <c r="B546" s="339" t="s">
        <v>4522</v>
      </c>
      <c r="C546" s="339"/>
      <c r="D546" s="339"/>
      <c r="E546" s="339" t="s">
        <v>4523</v>
      </c>
      <c r="F546" s="37"/>
      <c r="G546" s="70"/>
      <c r="H546" s="160"/>
      <c r="I546" s="411">
        <v>1</v>
      </c>
      <c r="J546" s="411" t="s">
        <v>37</v>
      </c>
      <c r="K546" s="41"/>
      <c r="L546" s="42"/>
      <c r="M546" s="658"/>
      <c r="N546" s="659" t="str">
        <f t="shared" si="138"/>
        <v>pieces</v>
      </c>
      <c r="O546" s="692">
        <f t="shared" si="139"/>
        <v>0</v>
      </c>
      <c r="P546" s="761" t="e">
        <f t="shared" si="140"/>
        <v>#DIV/0!</v>
      </c>
      <c r="Q546" s="74"/>
      <c r="R546" s="28"/>
    </row>
    <row r="547" spans="1:18" ht="14.25" customHeight="1">
      <c r="A547" s="111">
        <v>345</v>
      </c>
      <c r="B547" s="68" t="s">
        <v>662</v>
      </c>
      <c r="C547" s="339"/>
      <c r="D547" s="339"/>
      <c r="E547" s="339" t="s">
        <v>4523</v>
      </c>
      <c r="F547" s="37"/>
      <c r="G547" s="760"/>
      <c r="H547" s="160"/>
      <c r="I547" s="160">
        <v>1</v>
      </c>
      <c r="J547" s="160" t="s">
        <v>37</v>
      </c>
      <c r="K547" s="41"/>
      <c r="L547" s="42"/>
      <c r="M547" s="658"/>
      <c r="N547" s="659" t="str">
        <f t="shared" si="138"/>
        <v>pieces</v>
      </c>
      <c r="O547" s="692">
        <f t="shared" si="139"/>
        <v>0</v>
      </c>
      <c r="P547" s="761" t="e">
        <f t="shared" si="140"/>
        <v>#DIV/0!</v>
      </c>
      <c r="Q547" s="74"/>
      <c r="R547" s="28"/>
    </row>
    <row r="548" spans="1:18" ht="14.25" customHeight="1">
      <c r="A548" s="111">
        <v>346</v>
      </c>
      <c r="B548" s="68" t="s">
        <v>4524</v>
      </c>
      <c r="C548" s="339"/>
      <c r="D548" s="339"/>
      <c r="E548" s="339" t="s">
        <v>4525</v>
      </c>
      <c r="F548" s="37"/>
      <c r="G548" s="760"/>
      <c r="H548" s="160"/>
      <c r="I548" s="160">
        <v>1</v>
      </c>
      <c r="J548" s="160" t="s">
        <v>37</v>
      </c>
      <c r="K548" s="41"/>
      <c r="L548" s="42"/>
      <c r="M548" s="658"/>
      <c r="N548" s="659" t="str">
        <f t="shared" si="138"/>
        <v>pieces</v>
      </c>
      <c r="O548" s="692">
        <f t="shared" si="139"/>
        <v>0</v>
      </c>
      <c r="P548" s="761" t="e">
        <f t="shared" si="140"/>
        <v>#DIV/0!</v>
      </c>
      <c r="Q548" s="74"/>
      <c r="R548" s="28"/>
    </row>
    <row r="549" spans="1:18" ht="14.25" customHeight="1">
      <c r="A549" s="111">
        <v>364</v>
      </c>
      <c r="B549" s="33" t="s">
        <v>664</v>
      </c>
      <c r="C549" s="33"/>
      <c r="D549" s="33"/>
      <c r="E549" s="33" t="s">
        <v>665</v>
      </c>
      <c r="F549" s="37"/>
      <c r="G549" s="121"/>
      <c r="H549" s="160"/>
      <c r="I549" s="121">
        <v>1</v>
      </c>
      <c r="J549" s="121" t="s">
        <v>37</v>
      </c>
      <c r="K549" s="41"/>
      <c r="L549" s="42"/>
      <c r="M549" s="658"/>
      <c r="N549" s="659" t="str">
        <f t="shared" si="138"/>
        <v>pieces</v>
      </c>
      <c r="O549" s="692">
        <f t="shared" si="139"/>
        <v>0</v>
      </c>
      <c r="P549" s="761" t="e">
        <f t="shared" si="140"/>
        <v>#DIV/0!</v>
      </c>
      <c r="Q549" s="74"/>
      <c r="R549" s="28"/>
    </row>
    <row r="550" spans="1:18" ht="14.25" customHeight="1">
      <c r="A550" s="111">
        <v>347</v>
      </c>
      <c r="B550" s="68" t="s">
        <v>4526</v>
      </c>
      <c r="C550" s="68"/>
      <c r="D550" s="68"/>
      <c r="E550" s="68" t="s">
        <v>4527</v>
      </c>
      <c r="F550" s="37"/>
      <c r="G550" s="760"/>
      <c r="H550" s="160"/>
      <c r="I550" s="160">
        <v>1</v>
      </c>
      <c r="J550" s="160" t="s">
        <v>37</v>
      </c>
      <c r="K550" s="41"/>
      <c r="L550" s="42"/>
      <c r="M550" s="658"/>
      <c r="N550" s="659" t="str">
        <f t="shared" si="138"/>
        <v>pieces</v>
      </c>
      <c r="O550" s="692">
        <f t="shared" si="139"/>
        <v>0</v>
      </c>
      <c r="P550" s="761" t="e">
        <f t="shared" si="140"/>
        <v>#DIV/0!</v>
      </c>
      <c r="Q550" s="74"/>
      <c r="R550" s="28"/>
    </row>
    <row r="551" spans="1:18" ht="14.25" customHeight="1">
      <c r="A551" s="111">
        <v>349</v>
      </c>
      <c r="B551" s="68" t="s">
        <v>668</v>
      </c>
      <c r="C551" s="68"/>
      <c r="D551" s="68"/>
      <c r="E551" s="68" t="s">
        <v>4528</v>
      </c>
      <c r="F551" s="37"/>
      <c r="G551" s="760"/>
      <c r="H551" s="160"/>
      <c r="I551" s="160">
        <v>1</v>
      </c>
      <c r="J551" s="160" t="s">
        <v>37</v>
      </c>
      <c r="K551" s="41"/>
      <c r="L551" s="42"/>
      <c r="M551" s="658"/>
      <c r="N551" s="659" t="str">
        <f t="shared" si="138"/>
        <v>pieces</v>
      </c>
      <c r="O551" s="692">
        <f t="shared" si="139"/>
        <v>0</v>
      </c>
      <c r="P551" s="761" t="e">
        <f t="shared" si="140"/>
        <v>#DIV/0!</v>
      </c>
      <c r="Q551" s="74"/>
      <c r="R551" s="28"/>
    </row>
    <row r="552" spans="1:18" ht="14.25" customHeight="1">
      <c r="A552" s="111">
        <v>476</v>
      </c>
      <c r="B552" s="243" t="s">
        <v>676</v>
      </c>
      <c r="C552" s="243"/>
      <c r="D552" s="243"/>
      <c r="E552" s="243" t="s">
        <v>677</v>
      </c>
      <c r="F552" s="37"/>
      <c r="G552" s="765">
        <v>13.3</v>
      </c>
      <c r="H552" s="160"/>
      <c r="I552" s="774">
        <v>1</v>
      </c>
      <c r="J552" s="121" t="s">
        <v>2746</v>
      </c>
      <c r="K552" s="41"/>
      <c r="L552" s="42"/>
      <c r="M552" s="658"/>
      <c r="N552" s="659" t="str">
        <f t="shared" si="138"/>
        <v>pack</v>
      </c>
      <c r="O552" s="692">
        <f t="shared" si="139"/>
        <v>0</v>
      </c>
      <c r="P552" s="761" t="e">
        <f t="shared" si="140"/>
        <v>#DIV/0!</v>
      </c>
      <c r="Q552" s="74"/>
      <c r="R552" s="28"/>
    </row>
    <row r="553" spans="1:18" ht="14.25" customHeight="1">
      <c r="A553" s="111">
        <v>350</v>
      </c>
      <c r="B553" s="68" t="s">
        <v>680</v>
      </c>
      <c r="C553" s="68"/>
      <c r="D553" s="68"/>
      <c r="E553" s="68" t="s">
        <v>4529</v>
      </c>
      <c r="F553" s="37"/>
      <c r="G553" s="760">
        <v>1.96</v>
      </c>
      <c r="H553" s="160"/>
      <c r="I553" s="160">
        <v>1</v>
      </c>
      <c r="J553" s="160" t="s">
        <v>37</v>
      </c>
      <c r="K553" s="41"/>
      <c r="L553" s="42"/>
      <c r="M553" s="658"/>
      <c r="N553" s="659" t="str">
        <f t="shared" si="138"/>
        <v>pieces</v>
      </c>
      <c r="O553" s="692">
        <f t="shared" si="139"/>
        <v>0</v>
      </c>
      <c r="P553" s="761" t="e">
        <f t="shared" si="140"/>
        <v>#DIV/0!</v>
      </c>
      <c r="Q553" s="74"/>
      <c r="R553" s="28"/>
    </row>
    <row r="554" spans="1:18" ht="14.25" customHeight="1">
      <c r="A554" s="111">
        <v>351</v>
      </c>
      <c r="B554" s="68" t="s">
        <v>680</v>
      </c>
      <c r="C554" s="68"/>
      <c r="D554" s="68"/>
      <c r="E554" s="68" t="s">
        <v>4530</v>
      </c>
      <c r="F554" s="37"/>
      <c r="G554" s="760"/>
      <c r="H554" s="160"/>
      <c r="I554" s="160">
        <v>400</v>
      </c>
      <c r="J554" s="160" t="s">
        <v>59</v>
      </c>
      <c r="K554" s="41"/>
      <c r="L554" s="42"/>
      <c r="M554" s="658"/>
      <c r="N554" s="659" t="str">
        <f t="shared" si="138"/>
        <v>grams</v>
      </c>
      <c r="O554" s="692">
        <f t="shared" si="139"/>
        <v>0</v>
      </c>
      <c r="P554" s="761" t="e">
        <f t="shared" si="140"/>
        <v>#DIV/0!</v>
      </c>
      <c r="Q554" s="74"/>
      <c r="R554" s="28"/>
    </row>
    <row r="555" spans="1:18" ht="14.25" customHeight="1">
      <c r="A555" s="111">
        <v>352</v>
      </c>
      <c r="B555" s="50" t="s">
        <v>680</v>
      </c>
      <c r="C555" s="50"/>
      <c r="D555" s="50"/>
      <c r="E555" s="50" t="s">
        <v>4531</v>
      </c>
      <c r="F555" s="37"/>
      <c r="G555" s="776">
        <v>69.95</v>
      </c>
      <c r="H555" s="160"/>
      <c r="I555" s="121">
        <v>220</v>
      </c>
      <c r="J555" s="160" t="s">
        <v>59</v>
      </c>
      <c r="K555" s="41"/>
      <c r="L555" s="42"/>
      <c r="M555" s="658"/>
      <c r="N555" s="659" t="str">
        <f t="shared" si="138"/>
        <v>grams</v>
      </c>
      <c r="O555" s="692">
        <f t="shared" si="139"/>
        <v>0</v>
      </c>
      <c r="P555" s="761" t="e">
        <f t="shared" si="140"/>
        <v>#DIV/0!</v>
      </c>
      <c r="Q555" s="74"/>
      <c r="R555" s="28"/>
    </row>
    <row r="556" spans="1:18" ht="14.25" customHeight="1">
      <c r="A556" s="111">
        <v>215</v>
      </c>
      <c r="B556" s="68" t="s">
        <v>3300</v>
      </c>
      <c r="C556" s="68"/>
      <c r="D556" s="68"/>
      <c r="E556" s="68" t="s">
        <v>3301</v>
      </c>
      <c r="F556" s="37"/>
      <c r="G556" s="760"/>
      <c r="H556" s="160"/>
      <c r="I556" s="160">
        <v>12</v>
      </c>
      <c r="J556" s="160" t="s">
        <v>37</v>
      </c>
      <c r="K556" s="41"/>
      <c r="L556" s="42"/>
      <c r="M556" s="658"/>
      <c r="N556" s="659" t="str">
        <f t="shared" si="138"/>
        <v>pieces</v>
      </c>
      <c r="O556" s="692">
        <f t="shared" si="139"/>
        <v>0</v>
      </c>
      <c r="P556" s="761" t="e">
        <f t="shared" si="140"/>
        <v>#DIV/0!</v>
      </c>
      <c r="Q556" s="74"/>
      <c r="R556" s="28"/>
    </row>
    <row r="557" spans="1:18" ht="14.25" customHeight="1">
      <c r="A557" s="111">
        <v>216</v>
      </c>
      <c r="B557" s="68" t="s">
        <v>4532</v>
      </c>
      <c r="C557" s="68"/>
      <c r="D557" s="68"/>
      <c r="E557" s="68" t="s">
        <v>697</v>
      </c>
      <c r="F557" s="37"/>
      <c r="G557" s="760"/>
      <c r="H557" s="160"/>
      <c r="I557" s="160">
        <v>12</v>
      </c>
      <c r="J557" s="160" t="s">
        <v>37</v>
      </c>
      <c r="K557" s="41"/>
      <c r="L557" s="42"/>
      <c r="M557" s="658"/>
      <c r="N557" s="659" t="str">
        <f t="shared" si="138"/>
        <v>pieces</v>
      </c>
      <c r="O557" s="692">
        <f t="shared" si="139"/>
        <v>0</v>
      </c>
      <c r="P557" s="761" t="e">
        <f t="shared" si="140"/>
        <v>#DIV/0!</v>
      </c>
      <c r="Q557" s="74"/>
      <c r="R557" s="28"/>
    </row>
    <row r="558" spans="1:18" ht="14.25" customHeight="1">
      <c r="A558" s="111">
        <v>66</v>
      </c>
      <c r="B558" s="68" t="s">
        <v>711</v>
      </c>
      <c r="C558" s="68"/>
      <c r="D558" s="68"/>
      <c r="E558" s="68" t="s">
        <v>715</v>
      </c>
      <c r="F558" s="37"/>
      <c r="G558" s="760">
        <v>53.47</v>
      </c>
      <c r="H558" s="160"/>
      <c r="I558" s="160">
        <v>370</v>
      </c>
      <c r="J558" s="160" t="s">
        <v>59</v>
      </c>
      <c r="K558" s="41" t="s">
        <v>26</v>
      </c>
      <c r="L558" s="42" t="str">
        <f t="shared" ref="L558:L568" si="147">CONCATENATE(I558,J558)</f>
        <v>370grams</v>
      </c>
      <c r="M558" s="658">
        <f t="shared" ref="M558:M568" si="148">H558*I558</f>
        <v>0</v>
      </c>
      <c r="N558" s="659" t="str">
        <f t="shared" si="138"/>
        <v>0 grams</v>
      </c>
      <c r="O558" s="692">
        <f t="shared" si="139"/>
        <v>0</v>
      </c>
      <c r="P558" s="761" t="e">
        <f t="shared" si="140"/>
        <v>#DIV/0!</v>
      </c>
      <c r="Q558" s="29" t="e">
        <f t="shared" ref="Q558:Q568" si="149">G558-P558</f>
        <v>#DIV/0!</v>
      </c>
      <c r="R558" s="28"/>
    </row>
    <row r="559" spans="1:18" ht="14.25" customHeight="1">
      <c r="A559" s="111">
        <v>67</v>
      </c>
      <c r="B559" s="68" t="s">
        <v>4533</v>
      </c>
      <c r="C559" s="68"/>
      <c r="D559" s="68"/>
      <c r="E559" s="68" t="s">
        <v>4534</v>
      </c>
      <c r="F559" s="37"/>
      <c r="G559" s="760"/>
      <c r="H559" s="160"/>
      <c r="I559" s="160">
        <v>374</v>
      </c>
      <c r="J559" s="160" t="s">
        <v>59</v>
      </c>
      <c r="K559" s="41" t="s">
        <v>26</v>
      </c>
      <c r="L559" s="42" t="str">
        <f t="shared" si="147"/>
        <v>374grams</v>
      </c>
      <c r="M559" s="658">
        <f t="shared" si="148"/>
        <v>0</v>
      </c>
      <c r="N559" s="659" t="str">
        <f t="shared" si="138"/>
        <v>0 grams</v>
      </c>
      <c r="O559" s="692">
        <f t="shared" si="139"/>
        <v>0</v>
      </c>
      <c r="P559" s="761" t="e">
        <f t="shared" si="140"/>
        <v>#DIV/0!</v>
      </c>
      <c r="Q559" s="29" t="e">
        <f t="shared" si="149"/>
        <v>#DIV/0!</v>
      </c>
      <c r="R559" s="28"/>
    </row>
    <row r="560" spans="1:18" ht="14.25" customHeight="1">
      <c r="A560" s="111">
        <v>68</v>
      </c>
      <c r="B560" s="68" t="s">
        <v>719</v>
      </c>
      <c r="C560" s="68"/>
      <c r="D560" s="68"/>
      <c r="E560" s="68" t="s">
        <v>723</v>
      </c>
      <c r="F560" s="37"/>
      <c r="G560" s="760"/>
      <c r="H560" s="160"/>
      <c r="I560" s="160">
        <v>300</v>
      </c>
      <c r="J560" s="160" t="s">
        <v>29</v>
      </c>
      <c r="K560" s="41" t="s">
        <v>26</v>
      </c>
      <c r="L560" s="42" t="str">
        <f t="shared" si="147"/>
        <v>300ml</v>
      </c>
      <c r="M560" s="658">
        <f t="shared" si="148"/>
        <v>0</v>
      </c>
      <c r="N560" s="659" t="str">
        <f t="shared" si="138"/>
        <v>0 ml</v>
      </c>
      <c r="O560" s="692">
        <f t="shared" si="139"/>
        <v>0</v>
      </c>
      <c r="P560" s="761" t="e">
        <f t="shared" si="140"/>
        <v>#DIV/0!</v>
      </c>
      <c r="Q560" s="29" t="e">
        <f t="shared" si="149"/>
        <v>#DIV/0!</v>
      </c>
      <c r="R560" s="28"/>
    </row>
    <row r="561" spans="1:18" ht="14.25" customHeight="1">
      <c r="A561" s="111">
        <v>69</v>
      </c>
      <c r="B561" s="68" t="s">
        <v>719</v>
      </c>
      <c r="C561" s="68"/>
      <c r="D561" s="68"/>
      <c r="E561" s="68" t="s">
        <v>4535</v>
      </c>
      <c r="F561" s="37"/>
      <c r="G561" s="760"/>
      <c r="H561" s="160"/>
      <c r="I561" s="160">
        <v>300</v>
      </c>
      <c r="J561" s="160" t="s">
        <v>29</v>
      </c>
      <c r="K561" s="41" t="s">
        <v>26</v>
      </c>
      <c r="L561" s="42" t="str">
        <f t="shared" si="147"/>
        <v>300ml</v>
      </c>
      <c r="M561" s="658">
        <f t="shared" si="148"/>
        <v>0</v>
      </c>
      <c r="N561" s="659" t="str">
        <f t="shared" si="138"/>
        <v>0 ml</v>
      </c>
      <c r="O561" s="692">
        <f t="shared" si="139"/>
        <v>0</v>
      </c>
      <c r="P561" s="761" t="e">
        <f t="shared" si="140"/>
        <v>#DIV/0!</v>
      </c>
      <c r="Q561" s="29" t="e">
        <f t="shared" si="149"/>
        <v>#DIV/0!</v>
      </c>
      <c r="R561" s="28"/>
    </row>
    <row r="562" spans="1:18" ht="14.25" customHeight="1">
      <c r="A562" s="111">
        <v>70</v>
      </c>
      <c r="B562" s="68" t="s">
        <v>719</v>
      </c>
      <c r="C562" s="68"/>
      <c r="D562" s="68"/>
      <c r="E562" s="68" t="s">
        <v>724</v>
      </c>
      <c r="F562" s="37"/>
      <c r="G562" s="760"/>
      <c r="H562" s="160"/>
      <c r="I562" s="160">
        <v>374</v>
      </c>
      <c r="J562" s="160" t="s">
        <v>29</v>
      </c>
      <c r="K562" s="41" t="s">
        <v>26</v>
      </c>
      <c r="L562" s="42" t="str">
        <f t="shared" si="147"/>
        <v>374ml</v>
      </c>
      <c r="M562" s="658">
        <f t="shared" si="148"/>
        <v>0</v>
      </c>
      <c r="N562" s="659" t="str">
        <f t="shared" si="138"/>
        <v>0 ml</v>
      </c>
      <c r="O562" s="692">
        <f t="shared" si="139"/>
        <v>0</v>
      </c>
      <c r="P562" s="761" t="e">
        <f t="shared" si="140"/>
        <v>#DIV/0!</v>
      </c>
      <c r="Q562" s="109" t="e">
        <f t="shared" si="149"/>
        <v>#DIV/0!</v>
      </c>
      <c r="R562" s="11"/>
    </row>
    <row r="563" spans="1:18" ht="14.25" customHeight="1">
      <c r="A563" s="111">
        <v>71</v>
      </c>
      <c r="B563" s="68" t="s">
        <v>719</v>
      </c>
      <c r="C563" s="68"/>
      <c r="D563" s="68"/>
      <c r="E563" s="68" t="s">
        <v>4536</v>
      </c>
      <c r="F563" s="37"/>
      <c r="G563" s="763"/>
      <c r="H563" s="160"/>
      <c r="I563" s="160">
        <v>375</v>
      </c>
      <c r="J563" s="160" t="s">
        <v>29</v>
      </c>
      <c r="K563" s="41" t="s">
        <v>26</v>
      </c>
      <c r="L563" s="42" t="str">
        <f t="shared" si="147"/>
        <v>375ml</v>
      </c>
      <c r="M563" s="658">
        <f t="shared" si="148"/>
        <v>0</v>
      </c>
      <c r="N563" s="659" t="str">
        <f t="shared" si="138"/>
        <v>0 ml</v>
      </c>
      <c r="O563" s="692">
        <f t="shared" si="139"/>
        <v>0</v>
      </c>
      <c r="P563" s="761" t="e">
        <f t="shared" si="140"/>
        <v>#DIV/0!</v>
      </c>
      <c r="Q563" s="109" t="e">
        <f t="shared" si="149"/>
        <v>#DIV/0!</v>
      </c>
      <c r="R563" s="11"/>
    </row>
    <row r="564" spans="1:18" ht="14.25" customHeight="1">
      <c r="A564" s="111">
        <v>73</v>
      </c>
      <c r="B564" s="68" t="s">
        <v>719</v>
      </c>
      <c r="C564" s="68"/>
      <c r="D564" s="68"/>
      <c r="E564" s="68" t="s">
        <v>726</v>
      </c>
      <c r="F564" s="37"/>
      <c r="G564" s="760"/>
      <c r="H564" s="160"/>
      <c r="I564" s="160">
        <v>390</v>
      </c>
      <c r="J564" s="160" t="s">
        <v>29</v>
      </c>
      <c r="K564" s="41" t="s">
        <v>26</v>
      </c>
      <c r="L564" s="42" t="str">
        <f t="shared" si="147"/>
        <v>390ml</v>
      </c>
      <c r="M564" s="658">
        <f t="shared" si="148"/>
        <v>0</v>
      </c>
      <c r="N564" s="659" t="str">
        <f t="shared" si="138"/>
        <v>0 ml</v>
      </c>
      <c r="O564" s="692">
        <f t="shared" si="139"/>
        <v>0</v>
      </c>
      <c r="P564" s="761" t="e">
        <f t="shared" si="140"/>
        <v>#DIV/0!</v>
      </c>
      <c r="Q564" s="74" t="e">
        <f t="shared" si="149"/>
        <v>#DIV/0!</v>
      </c>
      <c r="R564" s="28"/>
    </row>
    <row r="565" spans="1:18" ht="14.25" customHeight="1">
      <c r="A565" s="111">
        <v>74</v>
      </c>
      <c r="B565" s="68" t="s">
        <v>719</v>
      </c>
      <c r="C565" s="52"/>
      <c r="D565" s="52"/>
      <c r="E565" s="52" t="s">
        <v>4537</v>
      </c>
      <c r="F565" s="37"/>
      <c r="G565" s="764"/>
      <c r="H565" s="160"/>
      <c r="I565" s="198">
        <v>300</v>
      </c>
      <c r="J565" s="198" t="s">
        <v>29</v>
      </c>
      <c r="K565" s="41" t="s">
        <v>26</v>
      </c>
      <c r="L565" s="42" t="str">
        <f t="shared" si="147"/>
        <v>300ml</v>
      </c>
      <c r="M565" s="658">
        <f t="shared" si="148"/>
        <v>0</v>
      </c>
      <c r="N565" s="659" t="str">
        <f t="shared" si="138"/>
        <v>0 ml</v>
      </c>
      <c r="O565" s="692">
        <f t="shared" si="139"/>
        <v>0</v>
      </c>
      <c r="P565" s="761" t="e">
        <f t="shared" si="140"/>
        <v>#DIV/0!</v>
      </c>
      <c r="Q565" s="109" t="e">
        <f t="shared" si="149"/>
        <v>#DIV/0!</v>
      </c>
      <c r="R565" s="11"/>
    </row>
    <row r="566" spans="1:18" ht="14.25" customHeight="1">
      <c r="A566" s="111">
        <v>75</v>
      </c>
      <c r="B566" s="68" t="s">
        <v>729</v>
      </c>
      <c r="C566" s="68"/>
      <c r="D566" s="68"/>
      <c r="E566" s="68" t="s">
        <v>728</v>
      </c>
      <c r="F566" s="37"/>
      <c r="G566" s="760"/>
      <c r="H566" s="160"/>
      <c r="I566" s="160">
        <v>390</v>
      </c>
      <c r="J566" s="160" t="s">
        <v>29</v>
      </c>
      <c r="K566" s="41" t="s">
        <v>26</v>
      </c>
      <c r="L566" s="42" t="str">
        <f t="shared" si="147"/>
        <v>390ml</v>
      </c>
      <c r="M566" s="658">
        <f t="shared" si="148"/>
        <v>0</v>
      </c>
      <c r="N566" s="659" t="str">
        <f t="shared" si="138"/>
        <v>0 ml</v>
      </c>
      <c r="O566" s="692">
        <f t="shared" si="139"/>
        <v>0</v>
      </c>
      <c r="P566" s="761" t="e">
        <f t="shared" si="140"/>
        <v>#DIV/0!</v>
      </c>
      <c r="Q566" s="74" t="e">
        <f t="shared" si="149"/>
        <v>#DIV/0!</v>
      </c>
      <c r="R566" s="28"/>
    </row>
    <row r="567" spans="1:18" ht="14.25" customHeight="1">
      <c r="A567" s="111">
        <v>76</v>
      </c>
      <c r="B567" s="68" t="s">
        <v>732</v>
      </c>
      <c r="C567" s="68"/>
      <c r="D567" s="68"/>
      <c r="E567" s="68" t="s">
        <v>728</v>
      </c>
      <c r="F567" s="37"/>
      <c r="G567" s="760"/>
      <c r="H567" s="160"/>
      <c r="I567" s="160">
        <v>390</v>
      </c>
      <c r="J567" s="160" t="s">
        <v>29</v>
      </c>
      <c r="K567" s="41" t="s">
        <v>26</v>
      </c>
      <c r="L567" s="42" t="str">
        <f t="shared" si="147"/>
        <v>390ml</v>
      </c>
      <c r="M567" s="658">
        <f t="shared" si="148"/>
        <v>0</v>
      </c>
      <c r="N567" s="659" t="str">
        <f t="shared" si="138"/>
        <v>0 ml</v>
      </c>
      <c r="O567" s="692">
        <f t="shared" si="139"/>
        <v>0</v>
      </c>
      <c r="P567" s="761" t="e">
        <f t="shared" si="140"/>
        <v>#DIV/0!</v>
      </c>
      <c r="Q567" s="29" t="e">
        <f t="shared" si="149"/>
        <v>#DIV/0!</v>
      </c>
      <c r="R567" s="28"/>
    </row>
    <row r="568" spans="1:18" ht="14.25" customHeight="1">
      <c r="A568" s="111">
        <v>77</v>
      </c>
      <c r="B568" s="68" t="s">
        <v>4538</v>
      </c>
      <c r="C568" s="68"/>
      <c r="D568" s="68"/>
      <c r="E568" s="68" t="s">
        <v>4539</v>
      </c>
      <c r="F568" s="37"/>
      <c r="G568" s="760">
        <v>62.25</v>
      </c>
      <c r="H568" s="160"/>
      <c r="I568" s="160">
        <v>370</v>
      </c>
      <c r="J568" s="160" t="s">
        <v>59</v>
      </c>
      <c r="K568" s="41" t="s">
        <v>26</v>
      </c>
      <c r="L568" s="42" t="str">
        <f t="shared" si="147"/>
        <v>370grams</v>
      </c>
      <c r="M568" s="658">
        <f t="shared" si="148"/>
        <v>0</v>
      </c>
      <c r="N568" s="659" t="str">
        <f t="shared" si="138"/>
        <v>0 grams</v>
      </c>
      <c r="O568" s="692">
        <f t="shared" si="139"/>
        <v>0</v>
      </c>
      <c r="P568" s="761" t="e">
        <f t="shared" si="140"/>
        <v>#DIV/0!</v>
      </c>
      <c r="Q568" s="109" t="e">
        <f t="shared" si="149"/>
        <v>#DIV/0!</v>
      </c>
      <c r="R568" s="11"/>
    </row>
    <row r="569" spans="1:18" ht="14.25" customHeight="1">
      <c r="A569" s="111">
        <v>477</v>
      </c>
      <c r="B569" s="68" t="s">
        <v>737</v>
      </c>
      <c r="C569" s="68"/>
      <c r="D569" s="68"/>
      <c r="E569" s="68" t="s">
        <v>738</v>
      </c>
      <c r="F569" s="37"/>
      <c r="G569" s="760">
        <v>6.1</v>
      </c>
      <c r="H569" s="160"/>
      <c r="I569" s="160">
        <v>1</v>
      </c>
      <c r="J569" s="160" t="s">
        <v>2755</v>
      </c>
      <c r="K569" s="41"/>
      <c r="L569" s="42"/>
      <c r="M569" s="658"/>
      <c r="N569" s="659" t="str">
        <f t="shared" si="138"/>
        <v>piece</v>
      </c>
      <c r="O569" s="692">
        <f t="shared" si="139"/>
        <v>0</v>
      </c>
      <c r="P569" s="761" t="e">
        <f t="shared" si="140"/>
        <v>#DIV/0!</v>
      </c>
      <c r="Q569" s="74"/>
      <c r="R569" s="28"/>
    </row>
    <row r="570" spans="1:18" ht="14.25" customHeight="1">
      <c r="A570" s="111">
        <v>78</v>
      </c>
      <c r="B570" s="52" t="s">
        <v>739</v>
      </c>
      <c r="C570" s="52"/>
      <c r="D570" s="52"/>
      <c r="E570" s="52" t="s">
        <v>740</v>
      </c>
      <c r="F570" s="37"/>
      <c r="G570" s="760"/>
      <c r="H570" s="198"/>
      <c r="I570" s="160">
        <v>450</v>
      </c>
      <c r="J570" s="160" t="s">
        <v>59</v>
      </c>
      <c r="K570" s="41" t="s">
        <v>26</v>
      </c>
      <c r="L570" s="42" t="str">
        <f t="shared" ref="L570:L571" si="150">CONCATENATE(I570,J570)</f>
        <v>450grams</v>
      </c>
      <c r="M570" s="658">
        <f t="shared" ref="M570:M571" si="151">H570*I570</f>
        <v>0</v>
      </c>
      <c r="N570" s="659" t="str">
        <f t="shared" si="138"/>
        <v>0 grams</v>
      </c>
      <c r="O570" s="692">
        <f t="shared" si="139"/>
        <v>0</v>
      </c>
      <c r="P570" s="761" t="e">
        <f t="shared" si="140"/>
        <v>#DIV/0!</v>
      </c>
      <c r="Q570" s="74" t="e">
        <f t="shared" ref="Q570:Q571" si="152">G570-P570</f>
        <v>#DIV/0!</v>
      </c>
      <c r="R570" s="28"/>
    </row>
    <row r="571" spans="1:18" ht="14.25" customHeight="1">
      <c r="A571" s="111">
        <v>79</v>
      </c>
      <c r="B571" s="52" t="s">
        <v>4540</v>
      </c>
      <c r="C571" s="52"/>
      <c r="D571" s="52"/>
      <c r="E571" s="52" t="s">
        <v>3298</v>
      </c>
      <c r="F571" s="37"/>
      <c r="G571" s="760"/>
      <c r="H571" s="160"/>
      <c r="I571" s="762">
        <v>2272</v>
      </c>
      <c r="J571" s="160" t="s">
        <v>59</v>
      </c>
      <c r="K571" s="41" t="s">
        <v>26</v>
      </c>
      <c r="L571" s="42" t="str">
        <f t="shared" si="150"/>
        <v>2272grams</v>
      </c>
      <c r="M571" s="658">
        <f t="shared" si="151"/>
        <v>0</v>
      </c>
      <c r="N571" s="659" t="str">
        <f t="shared" si="138"/>
        <v>0 grams</v>
      </c>
      <c r="O571" s="692">
        <f t="shared" si="139"/>
        <v>0</v>
      </c>
      <c r="P571" s="761" t="e">
        <f t="shared" si="140"/>
        <v>#DIV/0!</v>
      </c>
      <c r="Q571" s="74" t="e">
        <f t="shared" si="152"/>
        <v>#DIV/0!</v>
      </c>
      <c r="R571" s="28"/>
    </row>
    <row r="572" spans="1:18" ht="14.25" customHeight="1">
      <c r="A572" s="111">
        <v>180</v>
      </c>
      <c r="B572" s="52" t="s">
        <v>741</v>
      </c>
      <c r="C572" s="68"/>
      <c r="D572" s="68"/>
      <c r="E572" s="68" t="s">
        <v>3600</v>
      </c>
      <c r="F572" s="156"/>
      <c r="G572" s="760"/>
      <c r="H572" s="160"/>
      <c r="I572" s="160">
        <v>500</v>
      </c>
      <c r="J572" s="160" t="s">
        <v>59</v>
      </c>
      <c r="K572" s="41"/>
      <c r="L572" s="42"/>
      <c r="M572" s="658"/>
      <c r="N572" s="659" t="str">
        <f t="shared" si="138"/>
        <v>grams</v>
      </c>
      <c r="O572" s="692">
        <f t="shared" si="139"/>
        <v>0</v>
      </c>
      <c r="P572" s="761" t="e">
        <f t="shared" si="140"/>
        <v>#DIV/0!</v>
      </c>
      <c r="Q572" s="74"/>
      <c r="R572" s="28"/>
    </row>
    <row r="573" spans="1:18" ht="14.25" customHeight="1">
      <c r="A573" s="111">
        <v>181</v>
      </c>
      <c r="B573" s="52" t="s">
        <v>741</v>
      </c>
      <c r="C573" s="52"/>
      <c r="D573" s="52"/>
      <c r="E573" s="52" t="s">
        <v>3327</v>
      </c>
      <c r="F573" s="156"/>
      <c r="G573" s="760"/>
      <c r="H573" s="160"/>
      <c r="I573" s="160">
        <v>250</v>
      </c>
      <c r="J573" s="160" t="s">
        <v>59</v>
      </c>
      <c r="K573" s="41"/>
      <c r="L573" s="42"/>
      <c r="M573" s="658"/>
      <c r="N573" s="659" t="str">
        <f t="shared" si="138"/>
        <v>grams</v>
      </c>
      <c r="O573" s="692">
        <f t="shared" si="139"/>
        <v>0</v>
      </c>
      <c r="P573" s="761" t="e">
        <f t="shared" si="140"/>
        <v>#DIV/0!</v>
      </c>
      <c r="Q573" s="74"/>
      <c r="R573" s="28"/>
    </row>
    <row r="574" spans="1:18" ht="14.25" customHeight="1">
      <c r="A574" s="111">
        <v>77</v>
      </c>
      <c r="B574" s="68" t="s">
        <v>746</v>
      </c>
      <c r="C574" s="68"/>
      <c r="D574" s="68"/>
      <c r="E574" s="68" t="s">
        <v>3687</v>
      </c>
      <c r="F574" s="156"/>
      <c r="G574" s="760"/>
      <c r="H574" s="160"/>
      <c r="I574" s="160">
        <v>16000</v>
      </c>
      <c r="J574" s="160" t="s">
        <v>29</v>
      </c>
      <c r="K574" s="41" t="s">
        <v>26</v>
      </c>
      <c r="L574" s="42" t="str">
        <f t="shared" ref="L574:L580" si="153">CONCATENATE(I574,J574)</f>
        <v>16000ml</v>
      </c>
      <c r="M574" s="658">
        <f t="shared" ref="M574:M580" si="154">H574*I574</f>
        <v>0</v>
      </c>
      <c r="N574" s="659" t="str">
        <f t="shared" si="138"/>
        <v>0 ml</v>
      </c>
      <c r="O574" s="692">
        <f t="shared" si="139"/>
        <v>0</v>
      </c>
      <c r="P574" s="761" t="e">
        <f t="shared" si="140"/>
        <v>#DIV/0!</v>
      </c>
      <c r="Q574" s="109" t="e">
        <f t="shared" ref="Q574:Q580" si="155">G574-P574</f>
        <v>#DIV/0!</v>
      </c>
      <c r="R574" s="11"/>
    </row>
    <row r="575" spans="1:18" ht="14.25" customHeight="1">
      <c r="A575" s="111">
        <v>78</v>
      </c>
      <c r="B575" s="68" t="s">
        <v>746</v>
      </c>
      <c r="C575" s="68"/>
      <c r="D575" s="68"/>
      <c r="E575" s="68" t="s">
        <v>3688</v>
      </c>
      <c r="F575" s="156"/>
      <c r="G575" s="760"/>
      <c r="H575" s="160"/>
      <c r="I575" s="160">
        <v>2000</v>
      </c>
      <c r="J575" s="160" t="s">
        <v>29</v>
      </c>
      <c r="K575" s="41" t="s">
        <v>26</v>
      </c>
      <c r="L575" s="42" t="str">
        <f t="shared" si="153"/>
        <v>2000ml</v>
      </c>
      <c r="M575" s="658">
        <f t="shared" si="154"/>
        <v>0</v>
      </c>
      <c r="N575" s="659" t="str">
        <f t="shared" si="138"/>
        <v>0 ml</v>
      </c>
      <c r="O575" s="692">
        <f t="shared" si="139"/>
        <v>0</v>
      </c>
      <c r="P575" s="761" t="e">
        <f t="shared" si="140"/>
        <v>#DIV/0!</v>
      </c>
      <c r="Q575" s="74" t="e">
        <f t="shared" si="155"/>
        <v>#DIV/0!</v>
      </c>
      <c r="R575" s="28"/>
    </row>
    <row r="576" spans="1:18" ht="14.25" customHeight="1">
      <c r="A576" s="111">
        <v>79</v>
      </c>
      <c r="B576" s="68" t="s">
        <v>746</v>
      </c>
      <c r="C576" s="68"/>
      <c r="D576" s="68"/>
      <c r="E576" s="68" t="s">
        <v>3689</v>
      </c>
      <c r="F576" s="156"/>
      <c r="G576" s="760"/>
      <c r="H576" s="160"/>
      <c r="I576" s="198">
        <v>1</v>
      </c>
      <c r="J576" s="160" t="s">
        <v>2705</v>
      </c>
      <c r="K576" s="41" t="s">
        <v>26</v>
      </c>
      <c r="L576" s="42" t="str">
        <f t="shared" si="153"/>
        <v>1gallon</v>
      </c>
      <c r="M576" s="658">
        <f t="shared" si="154"/>
        <v>0</v>
      </c>
      <c r="N576" s="659" t="str">
        <f t="shared" si="138"/>
        <v>0 gallon</v>
      </c>
      <c r="O576" s="692">
        <f t="shared" si="139"/>
        <v>0</v>
      </c>
      <c r="P576" s="761" t="e">
        <f t="shared" si="140"/>
        <v>#DIV/0!</v>
      </c>
      <c r="Q576" s="74" t="e">
        <f t="shared" si="155"/>
        <v>#DIV/0!</v>
      </c>
      <c r="R576" s="28"/>
    </row>
    <row r="577" spans="1:18" ht="14.25" customHeight="1">
      <c r="A577" s="111">
        <v>80</v>
      </c>
      <c r="B577" s="339" t="s">
        <v>746</v>
      </c>
      <c r="C577" s="339"/>
      <c r="D577" s="339"/>
      <c r="E577" s="339" t="s">
        <v>3690</v>
      </c>
      <c r="F577" s="156"/>
      <c r="G577" s="388"/>
      <c r="H577" s="160"/>
      <c r="I577" s="411">
        <v>1800</v>
      </c>
      <c r="J577" s="411" t="s">
        <v>29</v>
      </c>
      <c r="K577" s="41" t="s">
        <v>26</v>
      </c>
      <c r="L577" s="42" t="str">
        <f t="shared" si="153"/>
        <v>1800ml</v>
      </c>
      <c r="M577" s="658">
        <f t="shared" si="154"/>
        <v>0</v>
      </c>
      <c r="N577" s="659" t="str">
        <f t="shared" si="138"/>
        <v>0 ml</v>
      </c>
      <c r="O577" s="692">
        <f t="shared" si="139"/>
        <v>0</v>
      </c>
      <c r="P577" s="761" t="e">
        <f t="shared" si="140"/>
        <v>#DIV/0!</v>
      </c>
      <c r="Q577" s="74" t="e">
        <f t="shared" si="155"/>
        <v>#DIV/0!</v>
      </c>
      <c r="R577" s="28"/>
    </row>
    <row r="578" spans="1:18" ht="14.25" customHeight="1">
      <c r="A578" s="111">
        <v>81</v>
      </c>
      <c r="B578" s="68" t="s">
        <v>3691</v>
      </c>
      <c r="C578" s="68"/>
      <c r="D578" s="68"/>
      <c r="E578" s="68" t="s">
        <v>3692</v>
      </c>
      <c r="F578" s="156"/>
      <c r="G578" s="760"/>
      <c r="H578" s="160"/>
      <c r="I578" s="160">
        <v>16000</v>
      </c>
      <c r="J578" s="160" t="s">
        <v>29</v>
      </c>
      <c r="K578" s="41" t="s">
        <v>26</v>
      </c>
      <c r="L578" s="42" t="str">
        <f t="shared" si="153"/>
        <v>16000ml</v>
      </c>
      <c r="M578" s="658">
        <f t="shared" si="154"/>
        <v>0</v>
      </c>
      <c r="N578" s="659" t="str">
        <f t="shared" si="138"/>
        <v>0 ml</v>
      </c>
      <c r="O578" s="692">
        <f t="shared" si="139"/>
        <v>0</v>
      </c>
      <c r="P578" s="761" t="e">
        <f t="shared" si="140"/>
        <v>#DIV/0!</v>
      </c>
      <c r="Q578" s="74" t="e">
        <f t="shared" si="155"/>
        <v>#DIV/0!</v>
      </c>
      <c r="R578" s="28"/>
    </row>
    <row r="579" spans="1:18" ht="14.25" customHeight="1">
      <c r="A579" s="111">
        <v>83</v>
      </c>
      <c r="B579" s="339" t="s">
        <v>750</v>
      </c>
      <c r="C579" s="339"/>
      <c r="D579" s="339"/>
      <c r="E579" s="339" t="s">
        <v>3693</v>
      </c>
      <c r="F579" s="161"/>
      <c r="G579" s="388"/>
      <c r="H579" s="160"/>
      <c r="I579" s="411">
        <v>1800</v>
      </c>
      <c r="J579" s="411" t="s">
        <v>29</v>
      </c>
      <c r="K579" s="41" t="s">
        <v>26</v>
      </c>
      <c r="L579" s="42" t="str">
        <f t="shared" si="153"/>
        <v>1800ml</v>
      </c>
      <c r="M579" s="658">
        <f t="shared" si="154"/>
        <v>0</v>
      </c>
      <c r="N579" s="659" t="str">
        <f t="shared" si="138"/>
        <v>0 ml</v>
      </c>
      <c r="O579" s="692">
        <f t="shared" si="139"/>
        <v>0</v>
      </c>
      <c r="P579" s="761" t="e">
        <f t="shared" si="140"/>
        <v>#DIV/0!</v>
      </c>
      <c r="Q579" s="74" t="e">
        <f t="shared" si="155"/>
        <v>#DIV/0!</v>
      </c>
      <c r="R579" s="28"/>
    </row>
    <row r="580" spans="1:18" ht="14.25" customHeight="1">
      <c r="A580" s="111">
        <v>84</v>
      </c>
      <c r="B580" s="52" t="s">
        <v>752</v>
      </c>
      <c r="C580" s="52"/>
      <c r="D580" s="52"/>
      <c r="E580" s="52" t="s">
        <v>753</v>
      </c>
      <c r="F580" s="161"/>
      <c r="G580" s="760"/>
      <c r="H580" s="160"/>
      <c r="I580" s="160">
        <v>350</v>
      </c>
      <c r="J580" s="160" t="s">
        <v>29</v>
      </c>
      <c r="K580" s="41" t="s">
        <v>26</v>
      </c>
      <c r="L580" s="42" t="str">
        <f t="shared" si="153"/>
        <v>350ml</v>
      </c>
      <c r="M580" s="658">
        <f t="shared" si="154"/>
        <v>0</v>
      </c>
      <c r="N580" s="659" t="str">
        <f t="shared" si="138"/>
        <v>0 ml</v>
      </c>
      <c r="O580" s="692">
        <f t="shared" si="139"/>
        <v>0</v>
      </c>
      <c r="P580" s="761" t="e">
        <f t="shared" si="140"/>
        <v>#DIV/0!</v>
      </c>
      <c r="Q580" s="74" t="e">
        <f t="shared" si="155"/>
        <v>#DIV/0!</v>
      </c>
      <c r="R580" s="28"/>
    </row>
    <row r="581" spans="1:18" ht="14.25" customHeight="1">
      <c r="A581" s="111">
        <v>362</v>
      </c>
      <c r="B581" s="52" t="s">
        <v>755</v>
      </c>
      <c r="C581" s="68"/>
      <c r="D581" s="68"/>
      <c r="E581" s="68" t="s">
        <v>3889</v>
      </c>
      <c r="F581" s="161"/>
      <c r="G581" s="760"/>
      <c r="H581" s="160"/>
      <c r="I581" s="160">
        <v>2000</v>
      </c>
      <c r="J581" s="160" t="s">
        <v>29</v>
      </c>
      <c r="K581" s="41"/>
      <c r="L581" s="42"/>
      <c r="M581" s="658"/>
      <c r="N581" s="659" t="str">
        <f t="shared" si="138"/>
        <v>ml</v>
      </c>
      <c r="O581" s="692">
        <f t="shared" si="139"/>
        <v>0</v>
      </c>
      <c r="P581" s="761" t="e">
        <f t="shared" si="140"/>
        <v>#DIV/0!</v>
      </c>
      <c r="Q581" s="74"/>
      <c r="R581" s="28"/>
    </row>
    <row r="582" spans="1:18" ht="14.25" customHeight="1">
      <c r="A582" s="111">
        <v>159</v>
      </c>
      <c r="B582" s="52" t="s">
        <v>4541</v>
      </c>
      <c r="C582" s="52"/>
      <c r="D582" s="52"/>
      <c r="E582" s="52" t="s">
        <v>4542</v>
      </c>
      <c r="F582" s="161"/>
      <c r="G582" s="760">
        <v>130</v>
      </c>
      <c r="H582" s="160"/>
      <c r="I582" s="160">
        <v>10</v>
      </c>
      <c r="J582" s="160" t="s">
        <v>37</v>
      </c>
      <c r="K582" s="41" t="s">
        <v>26</v>
      </c>
      <c r="L582" s="42" t="str">
        <f>CONCATENATE(I582,J582)</f>
        <v>10pieces</v>
      </c>
      <c r="M582" s="658">
        <f>H582*I582</f>
        <v>0</v>
      </c>
      <c r="N582" s="659" t="str">
        <f t="shared" si="138"/>
        <v>0 pieces</v>
      </c>
      <c r="O582" s="692">
        <f t="shared" si="139"/>
        <v>0</v>
      </c>
      <c r="P582" s="761" t="e">
        <f t="shared" si="140"/>
        <v>#DIV/0!</v>
      </c>
      <c r="Q582" s="74" t="e">
        <f>G582-P582</f>
        <v>#DIV/0!</v>
      </c>
      <c r="R582" s="28"/>
    </row>
    <row r="583" spans="1:18" ht="14.25" customHeight="1">
      <c r="A583" s="111">
        <v>467</v>
      </c>
      <c r="B583" s="68" t="s">
        <v>759</v>
      </c>
      <c r="C583" s="68"/>
      <c r="D583" s="68"/>
      <c r="E583" s="68" t="s">
        <v>4543</v>
      </c>
      <c r="F583" s="161"/>
      <c r="G583" s="764">
        <v>183.7</v>
      </c>
      <c r="H583" s="160"/>
      <c r="I583" s="160">
        <v>380</v>
      </c>
      <c r="J583" s="160" t="s">
        <v>59</v>
      </c>
      <c r="K583" s="41"/>
      <c r="L583" s="42"/>
      <c r="M583" s="658"/>
      <c r="N583" s="659" t="str">
        <f t="shared" si="138"/>
        <v>grams</v>
      </c>
      <c r="O583" s="692">
        <f t="shared" si="139"/>
        <v>0</v>
      </c>
      <c r="P583" s="761" t="e">
        <f t="shared" si="140"/>
        <v>#DIV/0!</v>
      </c>
      <c r="Q583" s="74"/>
      <c r="R583" s="28"/>
    </row>
    <row r="584" spans="1:18" ht="14.25" customHeight="1">
      <c r="A584" s="111">
        <v>468</v>
      </c>
      <c r="B584" s="68" t="s">
        <v>759</v>
      </c>
      <c r="C584" s="68"/>
      <c r="D584" s="68"/>
      <c r="E584" s="68" t="s">
        <v>760</v>
      </c>
      <c r="F584" s="161"/>
      <c r="G584" s="760">
        <v>31.9</v>
      </c>
      <c r="H584" s="160"/>
      <c r="I584" s="160">
        <v>260</v>
      </c>
      <c r="J584" s="160" t="s">
        <v>59</v>
      </c>
      <c r="K584" s="41"/>
      <c r="L584" s="42"/>
      <c r="M584" s="658"/>
      <c r="N584" s="659" t="str">
        <f t="shared" si="138"/>
        <v>grams</v>
      </c>
      <c r="O584" s="692">
        <f t="shared" si="139"/>
        <v>0</v>
      </c>
      <c r="P584" s="761" t="e">
        <f t="shared" si="140"/>
        <v>#DIV/0!</v>
      </c>
      <c r="Q584" s="74"/>
      <c r="R584" s="28"/>
    </row>
    <row r="585" spans="1:18" ht="14.25" customHeight="1">
      <c r="A585" s="111">
        <v>469</v>
      </c>
      <c r="B585" s="68" t="s">
        <v>759</v>
      </c>
      <c r="C585" s="68"/>
      <c r="D585" s="68"/>
      <c r="E585" s="68" t="s">
        <v>4544</v>
      </c>
      <c r="F585" s="161"/>
      <c r="G585" s="760"/>
      <c r="H585" s="160"/>
      <c r="I585" s="160">
        <v>260</v>
      </c>
      <c r="J585" s="160" t="s">
        <v>59</v>
      </c>
      <c r="K585" s="41"/>
      <c r="L585" s="42"/>
      <c r="M585" s="658"/>
      <c r="N585" s="659" t="str">
        <f t="shared" si="138"/>
        <v>grams</v>
      </c>
      <c r="O585" s="692">
        <f t="shared" si="139"/>
        <v>0</v>
      </c>
      <c r="P585" s="761" t="e">
        <f t="shared" si="140"/>
        <v>#DIV/0!</v>
      </c>
      <c r="Q585" s="74"/>
      <c r="R585" s="28"/>
    </row>
    <row r="586" spans="1:18" ht="14.25" customHeight="1">
      <c r="A586" s="111">
        <v>470</v>
      </c>
      <c r="B586" s="68" t="s">
        <v>759</v>
      </c>
      <c r="C586" s="68"/>
      <c r="D586" s="68"/>
      <c r="E586" s="68" t="s">
        <v>4545</v>
      </c>
      <c r="F586" s="161"/>
      <c r="G586" s="764"/>
      <c r="H586" s="160"/>
      <c r="I586" s="198">
        <v>150</v>
      </c>
      <c r="J586" s="198" t="s">
        <v>59</v>
      </c>
      <c r="K586" s="41"/>
      <c r="L586" s="42"/>
      <c r="M586" s="658"/>
      <c r="N586" s="659" t="str">
        <f t="shared" si="138"/>
        <v>grams</v>
      </c>
      <c r="O586" s="692">
        <f t="shared" si="139"/>
        <v>0</v>
      </c>
      <c r="P586" s="761" t="e">
        <f t="shared" si="140"/>
        <v>#DIV/0!</v>
      </c>
      <c r="Q586" s="74"/>
      <c r="R586" s="28"/>
    </row>
    <row r="587" spans="1:18" ht="14.25" customHeight="1">
      <c r="A587" s="111">
        <v>471</v>
      </c>
      <c r="B587" s="68" t="s">
        <v>764</v>
      </c>
      <c r="C587" s="68"/>
      <c r="D587" s="68"/>
      <c r="E587" s="68" t="s">
        <v>765</v>
      </c>
      <c r="F587" s="161"/>
      <c r="G587" s="760"/>
      <c r="H587" s="160"/>
      <c r="I587" s="160">
        <v>180</v>
      </c>
      <c r="J587" s="160" t="s">
        <v>59</v>
      </c>
      <c r="K587" s="41"/>
      <c r="L587" s="42"/>
      <c r="M587" s="658"/>
      <c r="N587" s="659" t="str">
        <f t="shared" si="138"/>
        <v>grams</v>
      </c>
      <c r="O587" s="692">
        <f t="shared" si="139"/>
        <v>0</v>
      </c>
      <c r="P587" s="761" t="e">
        <f t="shared" si="140"/>
        <v>#DIV/0!</v>
      </c>
      <c r="Q587" s="74"/>
      <c r="R587" s="28"/>
    </row>
    <row r="588" spans="1:18" ht="14.25" customHeight="1">
      <c r="A588" s="111">
        <v>472</v>
      </c>
      <c r="B588" s="68" t="s">
        <v>764</v>
      </c>
      <c r="C588" s="68"/>
      <c r="D588" s="68"/>
      <c r="E588" s="68" t="s">
        <v>4546</v>
      </c>
      <c r="F588" s="161"/>
      <c r="G588" s="760"/>
      <c r="H588" s="160"/>
      <c r="I588" s="160">
        <v>150</v>
      </c>
      <c r="J588" s="160" t="s">
        <v>59</v>
      </c>
      <c r="K588" s="41"/>
      <c r="L588" s="42"/>
      <c r="M588" s="658"/>
      <c r="N588" s="659" t="str">
        <f t="shared" si="138"/>
        <v>grams</v>
      </c>
      <c r="O588" s="692">
        <f t="shared" si="139"/>
        <v>0</v>
      </c>
      <c r="P588" s="761" t="e">
        <f t="shared" si="140"/>
        <v>#DIV/0!</v>
      </c>
      <c r="Q588" s="74"/>
      <c r="R588" s="28"/>
    </row>
    <row r="589" spans="1:18" ht="14.25" customHeight="1">
      <c r="A589" s="111">
        <v>473</v>
      </c>
      <c r="B589" s="68" t="s">
        <v>764</v>
      </c>
      <c r="C589" s="68"/>
      <c r="D589" s="68"/>
      <c r="E589" s="68" t="s">
        <v>4547</v>
      </c>
      <c r="F589" s="161"/>
      <c r="G589" s="760"/>
      <c r="H589" s="160"/>
      <c r="I589" s="160">
        <v>425</v>
      </c>
      <c r="J589" s="160" t="s">
        <v>59</v>
      </c>
      <c r="K589" s="41"/>
      <c r="L589" s="42"/>
      <c r="M589" s="658"/>
      <c r="N589" s="659" t="str">
        <f t="shared" si="138"/>
        <v>grams</v>
      </c>
      <c r="O589" s="692">
        <f t="shared" si="139"/>
        <v>0</v>
      </c>
      <c r="P589" s="761" t="e">
        <f t="shared" si="140"/>
        <v>#DIV/0!</v>
      </c>
      <c r="Q589" s="74"/>
      <c r="R589" s="28"/>
    </row>
    <row r="590" spans="1:18" ht="14.25" customHeight="1">
      <c r="A590" s="111">
        <v>474</v>
      </c>
      <c r="B590" s="68" t="s">
        <v>764</v>
      </c>
      <c r="C590" s="68"/>
      <c r="D590" s="68"/>
      <c r="E590" s="68" t="s">
        <v>4548</v>
      </c>
      <c r="F590" s="161"/>
      <c r="G590" s="760"/>
      <c r="H590" s="160"/>
      <c r="I590" s="160">
        <v>85</v>
      </c>
      <c r="J590" s="160" t="s">
        <v>59</v>
      </c>
      <c r="K590" s="41"/>
      <c r="L590" s="42"/>
      <c r="M590" s="658"/>
      <c r="N590" s="659" t="str">
        <f t="shared" si="138"/>
        <v>grams</v>
      </c>
      <c r="O590" s="692">
        <f t="shared" si="139"/>
        <v>0</v>
      </c>
      <c r="P590" s="761" t="e">
        <f t="shared" si="140"/>
        <v>#DIV/0!</v>
      </c>
      <c r="Q590" s="74"/>
      <c r="R590" s="28"/>
    </row>
    <row r="591" spans="1:18" ht="14.25" customHeight="1">
      <c r="A591" s="111">
        <v>475</v>
      </c>
      <c r="B591" s="339" t="s">
        <v>764</v>
      </c>
      <c r="C591" s="339"/>
      <c r="D591" s="339"/>
      <c r="E591" s="339" t="s">
        <v>4549</v>
      </c>
      <c r="F591" s="161"/>
      <c r="G591" s="70">
        <v>27.89</v>
      </c>
      <c r="H591" s="160"/>
      <c r="I591" s="411">
        <v>1</v>
      </c>
      <c r="J591" s="411" t="s">
        <v>37</v>
      </c>
      <c r="K591" s="41"/>
      <c r="L591" s="42"/>
      <c r="M591" s="658"/>
      <c r="N591" s="659" t="str">
        <f t="shared" si="138"/>
        <v>pieces</v>
      </c>
      <c r="O591" s="692">
        <f t="shared" si="139"/>
        <v>0</v>
      </c>
      <c r="P591" s="761" t="e">
        <f t="shared" si="140"/>
        <v>#DIV/0!</v>
      </c>
      <c r="Q591" s="74"/>
      <c r="R591" s="28"/>
    </row>
    <row r="592" spans="1:18" ht="14.25" customHeight="1">
      <c r="A592" s="111">
        <v>476</v>
      </c>
      <c r="B592" s="339" t="s">
        <v>4550</v>
      </c>
      <c r="C592" s="339"/>
      <c r="D592" s="339"/>
      <c r="E592" s="339" t="s">
        <v>48</v>
      </c>
      <c r="F592" s="161"/>
      <c r="G592" s="70">
        <v>27.4</v>
      </c>
      <c r="H592" s="160"/>
      <c r="I592" s="411">
        <v>155</v>
      </c>
      <c r="J592" s="411" t="s">
        <v>37</v>
      </c>
      <c r="K592" s="41"/>
      <c r="L592" s="42"/>
      <c r="M592" s="658"/>
      <c r="N592" s="659" t="str">
        <f t="shared" si="138"/>
        <v>pieces</v>
      </c>
      <c r="O592" s="692">
        <f t="shared" si="139"/>
        <v>0</v>
      </c>
      <c r="P592" s="761" t="e">
        <f t="shared" si="140"/>
        <v>#DIV/0!</v>
      </c>
      <c r="Q592" s="74"/>
      <c r="R592" s="28"/>
    </row>
    <row r="593" spans="1:18" ht="14.25" customHeight="1">
      <c r="A593" s="111">
        <v>182</v>
      </c>
      <c r="B593" s="52" t="s">
        <v>4551</v>
      </c>
      <c r="C593" s="68"/>
      <c r="D593" s="68"/>
      <c r="E593" s="68" t="s">
        <v>3601</v>
      </c>
      <c r="F593" s="161"/>
      <c r="G593" s="760"/>
      <c r="H593" s="160"/>
      <c r="I593" s="198">
        <v>1000</v>
      </c>
      <c r="J593" s="160" t="s">
        <v>59</v>
      </c>
      <c r="K593" s="41"/>
      <c r="L593" s="42"/>
      <c r="M593" s="658"/>
      <c r="N593" s="659" t="str">
        <f t="shared" si="138"/>
        <v>grams</v>
      </c>
      <c r="O593" s="692">
        <f t="shared" si="139"/>
        <v>0</v>
      </c>
      <c r="P593" s="761" t="e">
        <f t="shared" si="140"/>
        <v>#DIV/0!</v>
      </c>
      <c r="Q593" s="74"/>
      <c r="R593" s="28"/>
    </row>
    <row r="594" spans="1:18" ht="14.25" customHeight="1">
      <c r="A594" s="111">
        <v>183</v>
      </c>
      <c r="B594" s="52" t="s">
        <v>4551</v>
      </c>
      <c r="C594" s="52"/>
      <c r="D594" s="52"/>
      <c r="E594" s="52" t="s">
        <v>3589</v>
      </c>
      <c r="F594" s="161"/>
      <c r="G594" s="760"/>
      <c r="H594" s="160"/>
      <c r="I594" s="160">
        <v>1000</v>
      </c>
      <c r="J594" s="160" t="s">
        <v>59</v>
      </c>
      <c r="K594" s="41"/>
      <c r="L594" s="42"/>
      <c r="M594" s="658"/>
      <c r="N594" s="659" t="str">
        <f t="shared" si="138"/>
        <v>grams</v>
      </c>
      <c r="O594" s="692">
        <f t="shared" si="139"/>
        <v>0</v>
      </c>
      <c r="P594" s="761" t="e">
        <f t="shared" si="140"/>
        <v>#DIV/0!</v>
      </c>
      <c r="Q594" s="74"/>
      <c r="R594" s="28"/>
    </row>
    <row r="595" spans="1:18" ht="14.25" customHeight="1">
      <c r="A595" s="111">
        <v>184</v>
      </c>
      <c r="B595" s="52" t="s">
        <v>4551</v>
      </c>
      <c r="C595" s="52"/>
      <c r="D595" s="52"/>
      <c r="E595" s="52" t="s">
        <v>3602</v>
      </c>
      <c r="F595" s="161"/>
      <c r="G595" s="760"/>
      <c r="H595" s="160"/>
      <c r="I595" s="160">
        <v>4000</v>
      </c>
      <c r="J595" s="160" t="s">
        <v>59</v>
      </c>
      <c r="K595" s="41"/>
      <c r="L595" s="42"/>
      <c r="M595" s="658"/>
      <c r="N595" s="659" t="str">
        <f t="shared" si="138"/>
        <v>grams</v>
      </c>
      <c r="O595" s="692">
        <f t="shared" si="139"/>
        <v>0</v>
      </c>
      <c r="P595" s="761" t="e">
        <f t="shared" si="140"/>
        <v>#DIV/0!</v>
      </c>
      <c r="Q595" s="74"/>
      <c r="R595" s="28"/>
    </row>
    <row r="596" spans="1:18" ht="14.25" customHeight="1">
      <c r="A596" s="111">
        <v>185</v>
      </c>
      <c r="B596" s="339" t="s">
        <v>4551</v>
      </c>
      <c r="C596" s="339"/>
      <c r="D596" s="339"/>
      <c r="E596" s="339" t="s">
        <v>2694</v>
      </c>
      <c r="F596" s="161"/>
      <c r="G596" s="388"/>
      <c r="H596" s="160"/>
      <c r="I596" s="411">
        <v>1000</v>
      </c>
      <c r="J596" s="411" t="s">
        <v>59</v>
      </c>
      <c r="K596" s="41"/>
      <c r="L596" s="42"/>
      <c r="M596" s="658"/>
      <c r="N596" s="659" t="str">
        <f t="shared" si="138"/>
        <v>grams</v>
      </c>
      <c r="O596" s="692">
        <f t="shared" si="139"/>
        <v>0</v>
      </c>
      <c r="P596" s="761" t="e">
        <f t="shared" si="140"/>
        <v>#DIV/0!</v>
      </c>
      <c r="Q596" s="74"/>
      <c r="R596" s="28"/>
    </row>
    <row r="597" spans="1:18" ht="14.25" customHeight="1">
      <c r="A597" s="111">
        <v>186</v>
      </c>
      <c r="B597" s="52" t="s">
        <v>4551</v>
      </c>
      <c r="C597" s="52"/>
      <c r="D597" s="52"/>
      <c r="E597" s="52" t="s">
        <v>3327</v>
      </c>
      <c r="F597" s="161"/>
      <c r="G597" s="760"/>
      <c r="H597" s="160"/>
      <c r="I597" s="160">
        <v>250</v>
      </c>
      <c r="J597" s="160" t="s">
        <v>59</v>
      </c>
      <c r="K597" s="41"/>
      <c r="L597" s="42"/>
      <c r="M597" s="658"/>
      <c r="N597" s="659" t="str">
        <f t="shared" si="138"/>
        <v>grams</v>
      </c>
      <c r="O597" s="692">
        <f t="shared" si="139"/>
        <v>0</v>
      </c>
      <c r="P597" s="761" t="e">
        <f t="shared" si="140"/>
        <v>#DIV/0!</v>
      </c>
      <c r="Q597" s="74"/>
      <c r="R597" s="28"/>
    </row>
    <row r="598" spans="1:18" ht="14.25" customHeight="1">
      <c r="A598" s="111">
        <v>187</v>
      </c>
      <c r="B598" s="52" t="s">
        <v>4551</v>
      </c>
      <c r="C598" s="52"/>
      <c r="D598" s="52"/>
      <c r="E598" s="52" t="s">
        <v>3603</v>
      </c>
      <c r="F598" s="161"/>
      <c r="G598" s="760"/>
      <c r="H598" s="160"/>
      <c r="I598" s="160">
        <v>5000</v>
      </c>
      <c r="J598" s="160" t="s">
        <v>59</v>
      </c>
      <c r="K598" s="41"/>
      <c r="L598" s="42"/>
      <c r="M598" s="658"/>
      <c r="N598" s="659" t="str">
        <f t="shared" si="138"/>
        <v>grams</v>
      </c>
      <c r="O598" s="692">
        <f t="shared" si="139"/>
        <v>0</v>
      </c>
      <c r="P598" s="761" t="e">
        <f t="shared" si="140"/>
        <v>#DIV/0!</v>
      </c>
      <c r="Q598" s="74"/>
      <c r="R598" s="28"/>
    </row>
    <row r="599" spans="1:18" ht="14.25" customHeight="1">
      <c r="A599" s="111">
        <v>188</v>
      </c>
      <c r="B599" s="52" t="s">
        <v>4551</v>
      </c>
      <c r="C599" s="68"/>
      <c r="D599" s="68"/>
      <c r="E599" s="68" t="s">
        <v>3604</v>
      </c>
      <c r="F599" s="161"/>
      <c r="G599" s="760"/>
      <c r="H599" s="160"/>
      <c r="I599" s="160">
        <v>3000</v>
      </c>
      <c r="J599" s="160" t="s">
        <v>59</v>
      </c>
      <c r="K599" s="41"/>
      <c r="L599" s="42"/>
      <c r="M599" s="658"/>
      <c r="N599" s="659" t="str">
        <f t="shared" si="138"/>
        <v>grams</v>
      </c>
      <c r="O599" s="692">
        <f t="shared" si="139"/>
        <v>0</v>
      </c>
      <c r="P599" s="761" t="e">
        <f t="shared" si="140"/>
        <v>#DIV/0!</v>
      </c>
      <c r="Q599" s="74"/>
      <c r="R599" s="28"/>
    </row>
    <row r="600" spans="1:18" ht="14.25" customHeight="1">
      <c r="A600" s="111">
        <v>477</v>
      </c>
      <c r="B600" s="68" t="s">
        <v>4552</v>
      </c>
      <c r="C600" s="68"/>
      <c r="D600" s="68"/>
      <c r="E600" s="68" t="s">
        <v>4553</v>
      </c>
      <c r="F600" s="161"/>
      <c r="G600" s="760">
        <v>30</v>
      </c>
      <c r="H600" s="160"/>
      <c r="I600" s="160">
        <v>85</v>
      </c>
      <c r="J600" s="160" t="s">
        <v>37</v>
      </c>
      <c r="K600" s="41"/>
      <c r="L600" s="42"/>
      <c r="M600" s="658"/>
      <c r="N600" s="659" t="str">
        <f t="shared" si="138"/>
        <v>pieces</v>
      </c>
      <c r="O600" s="692">
        <f t="shared" si="139"/>
        <v>0</v>
      </c>
      <c r="P600" s="761" t="e">
        <f t="shared" si="140"/>
        <v>#DIV/0!</v>
      </c>
      <c r="Q600" s="74"/>
      <c r="R600" s="28"/>
    </row>
    <row r="601" spans="1:18" ht="14.25" customHeight="1">
      <c r="A601" s="111">
        <v>81</v>
      </c>
      <c r="B601" s="52" t="s">
        <v>769</v>
      </c>
      <c r="C601" s="52"/>
      <c r="D601" s="52"/>
      <c r="E601" s="52" t="s">
        <v>4554</v>
      </c>
      <c r="F601" s="161"/>
      <c r="G601" s="760"/>
      <c r="H601" s="160"/>
      <c r="I601" s="160">
        <v>400</v>
      </c>
      <c r="J601" s="160" t="s">
        <v>59</v>
      </c>
      <c r="K601" s="41" t="s">
        <v>26</v>
      </c>
      <c r="L601" s="42" t="str">
        <f t="shared" ref="L601:L607" si="156">CONCATENATE(I601,J601)</f>
        <v>400grams</v>
      </c>
      <c r="M601" s="658">
        <f t="shared" ref="M601:M607" si="157">H601*I601</f>
        <v>0</v>
      </c>
      <c r="N601" s="659" t="str">
        <f t="shared" si="138"/>
        <v>0 grams</v>
      </c>
      <c r="O601" s="692">
        <f t="shared" si="139"/>
        <v>0</v>
      </c>
      <c r="P601" s="761" t="e">
        <f t="shared" si="140"/>
        <v>#DIV/0!</v>
      </c>
      <c r="Q601" s="74" t="e">
        <f t="shared" ref="Q601:Q607" si="158">G601-P601</f>
        <v>#DIV/0!</v>
      </c>
      <c r="R601" s="28"/>
    </row>
    <row r="602" spans="1:18" ht="14.25" customHeight="1">
      <c r="A602" s="111">
        <v>82</v>
      </c>
      <c r="B602" s="52" t="s">
        <v>769</v>
      </c>
      <c r="C602" s="52"/>
      <c r="D602" s="52"/>
      <c r="E602" s="52" t="s">
        <v>4555</v>
      </c>
      <c r="F602" s="161"/>
      <c r="G602" s="760"/>
      <c r="H602" s="160"/>
      <c r="I602" s="160">
        <v>1000</v>
      </c>
      <c r="J602" s="160" t="s">
        <v>59</v>
      </c>
      <c r="K602" s="41" t="s">
        <v>26</v>
      </c>
      <c r="L602" s="42" t="str">
        <f t="shared" si="156"/>
        <v>1000grams</v>
      </c>
      <c r="M602" s="658">
        <f t="shared" si="157"/>
        <v>0</v>
      </c>
      <c r="N602" s="659" t="str">
        <f t="shared" si="138"/>
        <v>0 grams</v>
      </c>
      <c r="O602" s="692">
        <f t="shared" si="139"/>
        <v>0</v>
      </c>
      <c r="P602" s="761" t="e">
        <f t="shared" si="140"/>
        <v>#DIV/0!</v>
      </c>
      <c r="Q602" s="74" t="e">
        <f t="shared" si="158"/>
        <v>#DIV/0!</v>
      </c>
      <c r="R602" s="28"/>
    </row>
    <row r="603" spans="1:18" ht="14.25" customHeight="1">
      <c r="A603" s="111">
        <v>83</v>
      </c>
      <c r="B603" s="52" t="s">
        <v>769</v>
      </c>
      <c r="C603" s="52"/>
      <c r="D603" s="52"/>
      <c r="E603" s="52" t="s">
        <v>773</v>
      </c>
      <c r="F603" s="161"/>
      <c r="G603" s="760"/>
      <c r="H603" s="160"/>
      <c r="I603" s="160">
        <v>400</v>
      </c>
      <c r="J603" s="160" t="s">
        <v>59</v>
      </c>
      <c r="K603" s="41" t="s">
        <v>26</v>
      </c>
      <c r="L603" s="42" t="str">
        <f t="shared" si="156"/>
        <v>400grams</v>
      </c>
      <c r="M603" s="658">
        <f t="shared" si="157"/>
        <v>0</v>
      </c>
      <c r="N603" s="659" t="str">
        <f t="shared" si="138"/>
        <v>0 grams</v>
      </c>
      <c r="O603" s="692">
        <f t="shared" si="139"/>
        <v>0</v>
      </c>
      <c r="P603" s="761" t="e">
        <f t="shared" si="140"/>
        <v>#DIV/0!</v>
      </c>
      <c r="Q603" s="74" t="e">
        <f t="shared" si="158"/>
        <v>#DIV/0!</v>
      </c>
      <c r="R603" s="28"/>
    </row>
    <row r="604" spans="1:18" ht="14.25" customHeight="1">
      <c r="A604" s="111">
        <v>84</v>
      </c>
      <c r="B604" s="52" t="s">
        <v>769</v>
      </c>
      <c r="C604" s="52"/>
      <c r="D604" s="52"/>
      <c r="E604" s="52" t="s">
        <v>4555</v>
      </c>
      <c r="F604" s="161"/>
      <c r="G604" s="760"/>
      <c r="H604" s="160"/>
      <c r="I604" s="160">
        <v>1000</v>
      </c>
      <c r="J604" s="160" t="s">
        <v>59</v>
      </c>
      <c r="K604" s="41" t="s">
        <v>26</v>
      </c>
      <c r="L604" s="42" t="str">
        <f t="shared" si="156"/>
        <v>1000grams</v>
      </c>
      <c r="M604" s="658">
        <f t="shared" si="157"/>
        <v>0</v>
      </c>
      <c r="N604" s="659" t="str">
        <f t="shared" si="138"/>
        <v>0 grams</v>
      </c>
      <c r="O604" s="692">
        <f t="shared" si="139"/>
        <v>0</v>
      </c>
      <c r="P604" s="761" t="e">
        <f t="shared" si="140"/>
        <v>#DIV/0!</v>
      </c>
      <c r="Q604" s="74" t="e">
        <f t="shared" si="158"/>
        <v>#DIV/0!</v>
      </c>
      <c r="R604" s="28"/>
    </row>
    <row r="605" spans="1:18" ht="14.25" customHeight="1">
      <c r="A605" s="111">
        <v>85</v>
      </c>
      <c r="B605" s="52" t="s">
        <v>780</v>
      </c>
      <c r="C605" s="52"/>
      <c r="D605" s="52"/>
      <c r="E605" s="52" t="s">
        <v>781</v>
      </c>
      <c r="F605" s="161"/>
      <c r="G605" s="760">
        <v>33.6</v>
      </c>
      <c r="H605" s="160"/>
      <c r="I605" s="160">
        <v>37</v>
      </c>
      <c r="J605" s="160" t="s">
        <v>59</v>
      </c>
      <c r="K605" s="41" t="s">
        <v>26</v>
      </c>
      <c r="L605" s="42" t="str">
        <f t="shared" si="156"/>
        <v>37grams</v>
      </c>
      <c r="M605" s="658">
        <f t="shared" si="157"/>
        <v>0</v>
      </c>
      <c r="N605" s="659" t="str">
        <f t="shared" si="138"/>
        <v>0 grams</v>
      </c>
      <c r="O605" s="692">
        <f t="shared" si="139"/>
        <v>0</v>
      </c>
      <c r="P605" s="761" t="e">
        <f t="shared" si="140"/>
        <v>#DIV/0!</v>
      </c>
      <c r="Q605" s="74" t="e">
        <f t="shared" si="158"/>
        <v>#DIV/0!</v>
      </c>
      <c r="R605" s="28"/>
    </row>
    <row r="606" spans="1:18" ht="14.25" customHeight="1">
      <c r="A606" s="111">
        <v>86</v>
      </c>
      <c r="B606" s="339" t="s">
        <v>3694</v>
      </c>
      <c r="C606" s="339"/>
      <c r="D606" s="339"/>
      <c r="E606" s="339" t="s">
        <v>3695</v>
      </c>
      <c r="F606" s="161"/>
      <c r="G606" s="388"/>
      <c r="H606" s="160"/>
      <c r="I606" s="411">
        <v>60</v>
      </c>
      <c r="J606" s="411" t="s">
        <v>59</v>
      </c>
      <c r="K606" s="41" t="s">
        <v>26</v>
      </c>
      <c r="L606" s="42" t="str">
        <f t="shared" si="156"/>
        <v>60grams</v>
      </c>
      <c r="M606" s="658">
        <f t="shared" si="157"/>
        <v>0</v>
      </c>
      <c r="N606" s="659" t="str">
        <f t="shared" si="138"/>
        <v>0 grams</v>
      </c>
      <c r="O606" s="692">
        <f t="shared" si="139"/>
        <v>0</v>
      </c>
      <c r="P606" s="761" t="e">
        <f t="shared" si="140"/>
        <v>#DIV/0!</v>
      </c>
      <c r="Q606" s="74" t="e">
        <f t="shared" si="158"/>
        <v>#DIV/0!</v>
      </c>
      <c r="R606" s="28"/>
    </row>
    <row r="607" spans="1:18" ht="14.25" customHeight="1">
      <c r="A607" s="111">
        <v>87</v>
      </c>
      <c r="B607" s="52" t="s">
        <v>3696</v>
      </c>
      <c r="C607" s="52"/>
      <c r="D607" s="52"/>
      <c r="E607" s="52"/>
      <c r="F607" s="161"/>
      <c r="G607" s="760"/>
      <c r="H607" s="160"/>
      <c r="I607" s="160">
        <v>55</v>
      </c>
      <c r="J607" s="160" t="s">
        <v>59</v>
      </c>
      <c r="K607" s="41" t="s">
        <v>26</v>
      </c>
      <c r="L607" s="42" t="str">
        <f t="shared" si="156"/>
        <v>55grams</v>
      </c>
      <c r="M607" s="658">
        <f t="shared" si="157"/>
        <v>0</v>
      </c>
      <c r="N607" s="659" t="str">
        <f t="shared" si="138"/>
        <v>0 grams</v>
      </c>
      <c r="O607" s="692">
        <f t="shared" si="139"/>
        <v>0</v>
      </c>
      <c r="P607" s="761" t="e">
        <f t="shared" si="140"/>
        <v>#DIV/0!</v>
      </c>
      <c r="Q607" s="74" t="e">
        <f t="shared" si="158"/>
        <v>#DIV/0!</v>
      </c>
      <c r="R607" s="28"/>
    </row>
    <row r="608" spans="1:18" ht="14.25" customHeight="1">
      <c r="A608" s="111">
        <v>161</v>
      </c>
      <c r="B608" s="68" t="s">
        <v>3359</v>
      </c>
      <c r="C608" s="52"/>
      <c r="D608" s="52"/>
      <c r="E608" s="52" t="s">
        <v>3276</v>
      </c>
      <c r="F608" s="161"/>
      <c r="G608" s="760">
        <v>678.2</v>
      </c>
      <c r="H608" s="160"/>
      <c r="I608" s="160">
        <v>50</v>
      </c>
      <c r="J608" s="160" t="s">
        <v>37</v>
      </c>
      <c r="K608" s="41"/>
      <c r="L608" s="42"/>
      <c r="M608" s="658"/>
      <c r="N608" s="659" t="str">
        <f t="shared" si="138"/>
        <v>pieces</v>
      </c>
      <c r="O608" s="692">
        <f t="shared" si="139"/>
        <v>0</v>
      </c>
      <c r="P608" s="761" t="e">
        <f t="shared" si="140"/>
        <v>#DIV/0!</v>
      </c>
      <c r="Q608" s="74"/>
      <c r="R608" s="28"/>
    </row>
    <row r="609" spans="1:18" ht="14.25" customHeight="1">
      <c r="A609" s="111">
        <v>353</v>
      </c>
      <c r="B609" s="68" t="s">
        <v>4556</v>
      </c>
      <c r="C609" s="68"/>
      <c r="D609" s="68"/>
      <c r="E609" s="68" t="s">
        <v>4557</v>
      </c>
      <c r="F609" s="161"/>
      <c r="G609" s="760"/>
      <c r="H609" s="160"/>
      <c r="I609" s="160">
        <v>1</v>
      </c>
      <c r="J609" s="160" t="s">
        <v>37</v>
      </c>
      <c r="K609" s="41"/>
      <c r="L609" s="42"/>
      <c r="M609" s="658"/>
      <c r="N609" s="659" t="str">
        <f t="shared" si="138"/>
        <v>pieces</v>
      </c>
      <c r="O609" s="692">
        <f t="shared" si="139"/>
        <v>0</v>
      </c>
      <c r="P609" s="761" t="e">
        <f t="shared" si="140"/>
        <v>#DIV/0!</v>
      </c>
      <c r="Q609" s="74"/>
      <c r="R609" s="28"/>
    </row>
    <row r="610" spans="1:18" ht="14.25" customHeight="1">
      <c r="A610" s="111">
        <v>85</v>
      </c>
      <c r="B610" s="68" t="s">
        <v>4558</v>
      </c>
      <c r="C610" s="68"/>
      <c r="D610" s="68"/>
      <c r="E610" s="68" t="s">
        <v>4559</v>
      </c>
      <c r="F610" s="161"/>
      <c r="G610" s="760"/>
      <c r="H610" s="160"/>
      <c r="I610" s="160">
        <v>225</v>
      </c>
      <c r="J610" s="160" t="s">
        <v>59</v>
      </c>
      <c r="K610" s="41" t="s">
        <v>26</v>
      </c>
      <c r="L610" s="42" t="str">
        <f>CONCATENATE(I610,J610)</f>
        <v>225grams</v>
      </c>
      <c r="M610" s="658">
        <f>H610*I610</f>
        <v>0</v>
      </c>
      <c r="N610" s="659" t="str">
        <f t="shared" si="138"/>
        <v>0 grams</v>
      </c>
      <c r="O610" s="692">
        <f t="shared" si="139"/>
        <v>0</v>
      </c>
      <c r="P610" s="761" t="e">
        <f t="shared" si="140"/>
        <v>#DIV/0!</v>
      </c>
      <c r="Q610" s="74" t="e">
        <f>G610-P610</f>
        <v>#DIV/0!</v>
      </c>
      <c r="R610" s="28"/>
    </row>
    <row r="611" spans="1:18" ht="14.25" customHeight="1">
      <c r="A611" s="111">
        <v>478</v>
      </c>
      <c r="B611" s="52" t="s">
        <v>803</v>
      </c>
      <c r="C611" s="52"/>
      <c r="D611" s="52"/>
      <c r="E611" s="52" t="s">
        <v>804</v>
      </c>
      <c r="F611" s="161"/>
      <c r="G611" s="760"/>
      <c r="H611" s="160"/>
      <c r="I611" s="160">
        <v>425</v>
      </c>
      <c r="J611" s="160" t="s">
        <v>59</v>
      </c>
      <c r="K611" s="41"/>
      <c r="L611" s="42"/>
      <c r="M611" s="658"/>
      <c r="N611" s="659" t="str">
        <f t="shared" si="138"/>
        <v>grams</v>
      </c>
      <c r="O611" s="692">
        <f t="shared" si="139"/>
        <v>0</v>
      </c>
      <c r="P611" s="761" t="e">
        <f t="shared" si="140"/>
        <v>#DIV/0!</v>
      </c>
      <c r="Q611" s="74"/>
      <c r="R611" s="28"/>
    </row>
    <row r="612" spans="1:18" ht="14.25" customHeight="1">
      <c r="A612" s="111">
        <v>479</v>
      </c>
      <c r="B612" s="52" t="s">
        <v>803</v>
      </c>
      <c r="C612" s="68"/>
      <c r="D612" s="68"/>
      <c r="E612" s="68" t="s">
        <v>805</v>
      </c>
      <c r="F612" s="161"/>
      <c r="G612" s="760"/>
      <c r="H612" s="160"/>
      <c r="I612" s="160">
        <v>425</v>
      </c>
      <c r="J612" s="364" t="s">
        <v>59</v>
      </c>
      <c r="K612" s="41"/>
      <c r="L612" s="42"/>
      <c r="M612" s="658"/>
      <c r="N612" s="659" t="str">
        <f t="shared" si="138"/>
        <v>grams</v>
      </c>
      <c r="O612" s="692">
        <f t="shared" si="139"/>
        <v>0</v>
      </c>
      <c r="P612" s="761" t="e">
        <f t="shared" si="140"/>
        <v>#DIV/0!</v>
      </c>
      <c r="Q612" s="74"/>
      <c r="R612" s="28"/>
    </row>
    <row r="613" spans="1:18" ht="14.25" customHeight="1">
      <c r="A613" s="111">
        <v>480</v>
      </c>
      <c r="B613" s="52" t="s">
        <v>803</v>
      </c>
      <c r="C613" s="52"/>
      <c r="D613" s="52"/>
      <c r="E613" s="52" t="s">
        <v>4560</v>
      </c>
      <c r="F613" s="161"/>
      <c r="G613" s="760"/>
      <c r="H613" s="160"/>
      <c r="I613" s="160">
        <v>425</v>
      </c>
      <c r="J613" s="364" t="s">
        <v>59</v>
      </c>
      <c r="K613" s="41"/>
      <c r="L613" s="42"/>
      <c r="M613" s="658"/>
      <c r="N613" s="659" t="str">
        <f t="shared" si="138"/>
        <v>grams</v>
      </c>
      <c r="O613" s="692">
        <f t="shared" si="139"/>
        <v>0</v>
      </c>
      <c r="P613" s="761" t="e">
        <f t="shared" si="140"/>
        <v>#DIV/0!</v>
      </c>
      <c r="Q613" s="74"/>
      <c r="R613" s="28"/>
    </row>
    <row r="614" spans="1:18" ht="14.25" customHeight="1">
      <c r="A614" s="111">
        <v>481</v>
      </c>
      <c r="B614" s="52" t="s">
        <v>803</v>
      </c>
      <c r="C614" s="68"/>
      <c r="D614" s="68"/>
      <c r="E614" s="68" t="s">
        <v>4561</v>
      </c>
      <c r="F614" s="156"/>
      <c r="G614" s="760"/>
      <c r="H614" s="160"/>
      <c r="I614" s="160">
        <v>425</v>
      </c>
      <c r="J614" s="160" t="s">
        <v>59</v>
      </c>
      <c r="K614" s="41"/>
      <c r="L614" s="42"/>
      <c r="M614" s="658"/>
      <c r="N614" s="659" t="str">
        <f t="shared" si="138"/>
        <v>grams</v>
      </c>
      <c r="O614" s="692">
        <f t="shared" si="139"/>
        <v>0</v>
      </c>
      <c r="P614" s="761" t="e">
        <f t="shared" si="140"/>
        <v>#DIV/0!</v>
      </c>
      <c r="Q614" s="74"/>
      <c r="R614" s="28"/>
    </row>
    <row r="615" spans="1:18" ht="14.25" customHeight="1">
      <c r="A615" s="111">
        <v>482</v>
      </c>
      <c r="B615" s="52" t="s">
        <v>803</v>
      </c>
      <c r="C615" s="68"/>
      <c r="D615" s="68"/>
      <c r="E615" s="68" t="s">
        <v>4562</v>
      </c>
      <c r="F615" s="156"/>
      <c r="G615" s="760"/>
      <c r="H615" s="160"/>
      <c r="I615" s="160">
        <v>250</v>
      </c>
      <c r="J615" s="160" t="s">
        <v>59</v>
      </c>
      <c r="K615" s="41"/>
      <c r="L615" s="42"/>
      <c r="M615" s="658"/>
      <c r="N615" s="659" t="str">
        <f t="shared" si="138"/>
        <v>grams</v>
      </c>
      <c r="O615" s="692">
        <f t="shared" si="139"/>
        <v>0</v>
      </c>
      <c r="P615" s="761" t="e">
        <f t="shared" si="140"/>
        <v>#DIV/0!</v>
      </c>
      <c r="Q615" s="74"/>
      <c r="R615" s="28"/>
    </row>
    <row r="616" spans="1:18" ht="14.25" customHeight="1">
      <c r="A616" s="111">
        <v>483</v>
      </c>
      <c r="B616" s="52" t="s">
        <v>803</v>
      </c>
      <c r="C616" s="68"/>
      <c r="D616" s="68"/>
      <c r="E616" s="68" t="s">
        <v>4563</v>
      </c>
      <c r="F616" s="156"/>
      <c r="G616" s="760"/>
      <c r="H616" s="160"/>
      <c r="I616" s="160">
        <v>250</v>
      </c>
      <c r="J616" s="160" t="s">
        <v>59</v>
      </c>
      <c r="K616" s="41"/>
      <c r="L616" s="42"/>
      <c r="M616" s="658"/>
      <c r="N616" s="659" t="str">
        <f t="shared" si="138"/>
        <v>grams</v>
      </c>
      <c r="O616" s="692">
        <f t="shared" si="139"/>
        <v>0</v>
      </c>
      <c r="P616" s="761" t="e">
        <f t="shared" si="140"/>
        <v>#DIV/0!</v>
      </c>
      <c r="Q616" s="74"/>
      <c r="R616" s="28"/>
    </row>
    <row r="617" spans="1:18" ht="14.25" customHeight="1">
      <c r="A617" s="111">
        <v>88</v>
      </c>
      <c r="B617" s="52" t="s">
        <v>807</v>
      </c>
      <c r="C617" s="52"/>
      <c r="D617" s="52"/>
      <c r="E617" s="52" t="s">
        <v>3698</v>
      </c>
      <c r="F617" s="156"/>
      <c r="G617" s="760"/>
      <c r="H617" s="160"/>
      <c r="I617" s="160">
        <v>60</v>
      </c>
      <c r="J617" s="160" t="s">
        <v>59</v>
      </c>
      <c r="K617" s="41" t="s">
        <v>26</v>
      </c>
      <c r="L617" s="42" t="str">
        <f t="shared" ref="L617:L620" si="159">CONCATENATE(I617,J617)</f>
        <v>60grams</v>
      </c>
      <c r="M617" s="658">
        <f t="shared" ref="M617:M620" si="160">H617*I617</f>
        <v>0</v>
      </c>
      <c r="N617" s="659" t="str">
        <f t="shared" si="138"/>
        <v>0 grams</v>
      </c>
      <c r="O617" s="692">
        <f t="shared" si="139"/>
        <v>0</v>
      </c>
      <c r="P617" s="761" t="e">
        <f t="shared" si="140"/>
        <v>#DIV/0!</v>
      </c>
      <c r="Q617" s="74" t="e">
        <f t="shared" ref="Q617:Q620" si="161">G617-P617</f>
        <v>#DIV/0!</v>
      </c>
      <c r="R617" s="28"/>
    </row>
    <row r="618" spans="1:18" ht="14.25" customHeight="1">
      <c r="A618" s="111">
        <v>89</v>
      </c>
      <c r="B618" s="52" t="s">
        <v>807</v>
      </c>
      <c r="C618" s="52"/>
      <c r="D618" s="52"/>
      <c r="E618" s="52" t="s">
        <v>3699</v>
      </c>
      <c r="F618" s="156"/>
      <c r="G618" s="760"/>
      <c r="H618" s="160"/>
      <c r="I618" s="160">
        <v>50</v>
      </c>
      <c r="J618" s="160" t="s">
        <v>59</v>
      </c>
      <c r="K618" s="41" t="s">
        <v>26</v>
      </c>
      <c r="L618" s="42" t="str">
        <f t="shared" si="159"/>
        <v>50grams</v>
      </c>
      <c r="M618" s="658">
        <f t="shared" si="160"/>
        <v>0</v>
      </c>
      <c r="N618" s="659" t="str">
        <f t="shared" si="138"/>
        <v>0 grams</v>
      </c>
      <c r="O618" s="692">
        <f t="shared" si="139"/>
        <v>0</v>
      </c>
      <c r="P618" s="761" t="e">
        <f t="shared" si="140"/>
        <v>#DIV/0!</v>
      </c>
      <c r="Q618" s="74" t="e">
        <f t="shared" si="161"/>
        <v>#DIV/0!</v>
      </c>
      <c r="R618" s="28"/>
    </row>
    <row r="619" spans="1:18" ht="14.25" customHeight="1">
      <c r="A619" s="111">
        <v>91</v>
      </c>
      <c r="B619" s="339" t="s">
        <v>807</v>
      </c>
      <c r="C619" s="339"/>
      <c r="D619" s="339"/>
      <c r="E619" s="339" t="s">
        <v>3700</v>
      </c>
      <c r="F619" s="156"/>
      <c r="G619" s="388"/>
      <c r="H619" s="160"/>
      <c r="I619" s="411">
        <v>70</v>
      </c>
      <c r="J619" s="411" t="s">
        <v>59</v>
      </c>
      <c r="K619" s="41" t="s">
        <v>26</v>
      </c>
      <c r="L619" s="42" t="str">
        <f t="shared" si="159"/>
        <v>70grams</v>
      </c>
      <c r="M619" s="658">
        <f t="shared" si="160"/>
        <v>0</v>
      </c>
      <c r="N619" s="659" t="str">
        <f t="shared" si="138"/>
        <v>0 grams</v>
      </c>
      <c r="O619" s="692">
        <f t="shared" si="139"/>
        <v>0</v>
      </c>
      <c r="P619" s="761" t="e">
        <f t="shared" si="140"/>
        <v>#DIV/0!</v>
      </c>
      <c r="Q619" s="74" t="e">
        <f t="shared" si="161"/>
        <v>#DIV/0!</v>
      </c>
      <c r="R619" s="28"/>
    </row>
    <row r="620" spans="1:18" ht="14.25" customHeight="1">
      <c r="A620" s="111">
        <v>92</v>
      </c>
      <c r="B620" s="52" t="s">
        <v>3701</v>
      </c>
      <c r="C620" s="52"/>
      <c r="D620" s="52"/>
      <c r="E620" s="52" t="s">
        <v>3702</v>
      </c>
      <c r="F620" s="156"/>
      <c r="G620" s="760"/>
      <c r="H620" s="160"/>
      <c r="I620" s="160">
        <v>70</v>
      </c>
      <c r="J620" s="160" t="s">
        <v>59</v>
      </c>
      <c r="K620" s="41" t="s">
        <v>26</v>
      </c>
      <c r="L620" s="42" t="str">
        <f t="shared" si="159"/>
        <v>70grams</v>
      </c>
      <c r="M620" s="658">
        <f t="shared" si="160"/>
        <v>0</v>
      </c>
      <c r="N620" s="659" t="str">
        <f t="shared" si="138"/>
        <v>0 grams</v>
      </c>
      <c r="O620" s="692">
        <f t="shared" si="139"/>
        <v>0</v>
      </c>
      <c r="P620" s="761" t="e">
        <f t="shared" si="140"/>
        <v>#DIV/0!</v>
      </c>
      <c r="Q620" s="74" t="e">
        <f t="shared" si="161"/>
        <v>#DIV/0!</v>
      </c>
      <c r="R620" s="28"/>
    </row>
    <row r="621" spans="1:18" ht="14.25" customHeight="1">
      <c r="A621" s="111">
        <v>162</v>
      </c>
      <c r="B621" s="68" t="s">
        <v>816</v>
      </c>
      <c r="C621" s="68"/>
      <c r="D621" s="68"/>
      <c r="E621" s="68" t="s">
        <v>3261</v>
      </c>
      <c r="F621" s="156"/>
      <c r="G621" s="760"/>
      <c r="H621" s="160"/>
      <c r="I621" s="160">
        <v>10</v>
      </c>
      <c r="J621" s="160" t="s">
        <v>37</v>
      </c>
      <c r="K621" s="41"/>
      <c r="L621" s="42"/>
      <c r="M621" s="658"/>
      <c r="N621" s="659" t="str">
        <f t="shared" si="138"/>
        <v>pieces</v>
      </c>
      <c r="O621" s="692">
        <f t="shared" si="139"/>
        <v>0</v>
      </c>
      <c r="P621" s="761" t="e">
        <f t="shared" si="140"/>
        <v>#DIV/0!</v>
      </c>
      <c r="Q621" s="74"/>
      <c r="R621" s="28"/>
    </row>
    <row r="622" spans="1:18" ht="14.25" customHeight="1">
      <c r="A622" s="111">
        <v>163</v>
      </c>
      <c r="B622" s="68" t="s">
        <v>3361</v>
      </c>
      <c r="C622" s="68"/>
      <c r="D622" s="68"/>
      <c r="E622" s="68" t="s">
        <v>3362</v>
      </c>
      <c r="F622" s="156"/>
      <c r="G622" s="760"/>
      <c r="H622" s="160"/>
      <c r="I622" s="160">
        <v>10</v>
      </c>
      <c r="J622" s="160" t="s">
        <v>37</v>
      </c>
      <c r="K622" s="41"/>
      <c r="L622" s="42"/>
      <c r="M622" s="658"/>
      <c r="N622" s="659" t="str">
        <f t="shared" si="138"/>
        <v>pieces</v>
      </c>
      <c r="O622" s="692">
        <f t="shared" si="139"/>
        <v>0</v>
      </c>
      <c r="P622" s="761" t="e">
        <f t="shared" si="140"/>
        <v>#DIV/0!</v>
      </c>
      <c r="Q622" s="74"/>
      <c r="R622" s="28"/>
    </row>
    <row r="623" spans="1:18" ht="14.25" customHeight="1">
      <c r="A623" s="111">
        <v>164</v>
      </c>
      <c r="B623" s="68" t="s">
        <v>824</v>
      </c>
      <c r="C623" s="68"/>
      <c r="D623" s="68"/>
      <c r="E623" s="68" t="s">
        <v>3309</v>
      </c>
      <c r="F623" s="156"/>
      <c r="G623" s="760">
        <v>78.7</v>
      </c>
      <c r="H623" s="160"/>
      <c r="I623" s="160">
        <v>10</v>
      </c>
      <c r="J623" s="160" t="s">
        <v>37</v>
      </c>
      <c r="K623" s="41"/>
      <c r="L623" s="42"/>
      <c r="M623" s="658"/>
      <c r="N623" s="659" t="str">
        <f t="shared" si="138"/>
        <v>pieces</v>
      </c>
      <c r="O623" s="692">
        <f t="shared" si="139"/>
        <v>0</v>
      </c>
      <c r="P623" s="761" t="e">
        <f t="shared" si="140"/>
        <v>#DIV/0!</v>
      </c>
      <c r="Q623" s="74"/>
      <c r="R623" s="28"/>
    </row>
    <row r="624" spans="1:18" ht="14.25" customHeight="1">
      <c r="A624" s="111">
        <v>354</v>
      </c>
      <c r="B624" s="68" t="s">
        <v>827</v>
      </c>
      <c r="C624" s="68"/>
      <c r="D624" s="68"/>
      <c r="E624" s="68" t="s">
        <v>4564</v>
      </c>
      <c r="F624" s="156"/>
      <c r="G624" s="760"/>
      <c r="H624" s="160"/>
      <c r="I624" s="160">
        <v>1</v>
      </c>
      <c r="J624" s="160" t="s">
        <v>37</v>
      </c>
      <c r="K624" s="41"/>
      <c r="L624" s="42"/>
      <c r="M624" s="658"/>
      <c r="N624" s="659" t="str">
        <f t="shared" si="138"/>
        <v>pieces</v>
      </c>
      <c r="O624" s="692">
        <f t="shared" si="139"/>
        <v>0</v>
      </c>
      <c r="P624" s="761" t="e">
        <f t="shared" si="140"/>
        <v>#DIV/0!</v>
      </c>
      <c r="Q624" s="74"/>
      <c r="R624" s="28"/>
    </row>
    <row r="625" spans="1:18" ht="14.25" customHeight="1">
      <c r="A625" s="111">
        <v>189</v>
      </c>
      <c r="B625" s="68" t="s">
        <v>3605</v>
      </c>
      <c r="C625" s="52"/>
      <c r="D625" s="52"/>
      <c r="E625" s="52" t="s">
        <v>2526</v>
      </c>
      <c r="F625" s="156"/>
      <c r="G625" s="760"/>
      <c r="H625" s="160"/>
      <c r="I625" s="160">
        <v>228</v>
      </c>
      <c r="J625" s="160" t="s">
        <v>59</v>
      </c>
      <c r="K625" s="41"/>
      <c r="L625" s="42"/>
      <c r="M625" s="658"/>
      <c r="N625" s="659" t="str">
        <f t="shared" si="138"/>
        <v>grams</v>
      </c>
      <c r="O625" s="692">
        <f t="shared" si="139"/>
        <v>0</v>
      </c>
      <c r="P625" s="761" t="e">
        <f t="shared" si="140"/>
        <v>#DIV/0!</v>
      </c>
      <c r="Q625" s="74"/>
      <c r="R625" s="28"/>
    </row>
    <row r="626" spans="1:18" ht="14.25" customHeight="1">
      <c r="A626" s="111">
        <v>166</v>
      </c>
      <c r="B626" s="339" t="s">
        <v>4110</v>
      </c>
      <c r="C626" s="339"/>
      <c r="D626" s="339"/>
      <c r="E626" s="339"/>
      <c r="F626" s="156"/>
      <c r="G626" s="388">
        <v>97.92</v>
      </c>
      <c r="H626" s="160"/>
      <c r="I626" s="411">
        <v>10</v>
      </c>
      <c r="J626" s="411" t="s">
        <v>37</v>
      </c>
      <c r="K626" s="41"/>
      <c r="L626" s="42"/>
      <c r="M626" s="658"/>
      <c r="N626" s="659" t="str">
        <f t="shared" si="138"/>
        <v>pieces</v>
      </c>
      <c r="O626" s="692">
        <f t="shared" si="139"/>
        <v>0</v>
      </c>
      <c r="P626" s="761" t="e">
        <f t="shared" si="140"/>
        <v>#DIV/0!</v>
      </c>
      <c r="Q626" s="74"/>
      <c r="R626" s="28"/>
    </row>
    <row r="627" spans="1:18" ht="14.25" customHeight="1">
      <c r="A627" s="111">
        <v>87</v>
      </c>
      <c r="B627" s="52" t="s">
        <v>838</v>
      </c>
      <c r="C627" s="52"/>
      <c r="D627" s="52"/>
      <c r="E627" s="52" t="s">
        <v>4565</v>
      </c>
      <c r="F627" s="156"/>
      <c r="G627" s="760"/>
      <c r="H627" s="160"/>
      <c r="I627" s="160">
        <v>200</v>
      </c>
      <c r="J627" s="160" t="s">
        <v>59</v>
      </c>
      <c r="K627" s="41" t="s">
        <v>26</v>
      </c>
      <c r="L627" s="42" t="str">
        <f>CONCATENATE(I627,J627)</f>
        <v>200grams</v>
      </c>
      <c r="M627" s="658">
        <f>H627*I627</f>
        <v>0</v>
      </c>
      <c r="N627" s="659" t="str">
        <f t="shared" si="138"/>
        <v>0 grams</v>
      </c>
      <c r="O627" s="692">
        <f t="shared" si="139"/>
        <v>0</v>
      </c>
      <c r="P627" s="761" t="e">
        <f t="shared" si="140"/>
        <v>#DIV/0!</v>
      </c>
      <c r="Q627" s="74" t="e">
        <f>G627-P627</f>
        <v>#DIV/0!</v>
      </c>
      <c r="R627" s="28"/>
    </row>
    <row r="628" spans="1:18" ht="14.25" customHeight="1">
      <c r="A628" s="111">
        <v>355</v>
      </c>
      <c r="B628" s="52" t="s">
        <v>4566</v>
      </c>
      <c r="C628" s="52"/>
      <c r="D628" s="52"/>
      <c r="E628" s="52" t="s">
        <v>4441</v>
      </c>
      <c r="F628" s="156"/>
      <c r="G628" s="764"/>
      <c r="H628" s="160"/>
      <c r="I628" s="198">
        <v>200</v>
      </c>
      <c r="J628" s="198" t="s">
        <v>59</v>
      </c>
      <c r="K628" s="41"/>
      <c r="L628" s="42"/>
      <c r="M628" s="658"/>
      <c r="N628" s="659" t="str">
        <f t="shared" si="138"/>
        <v>grams</v>
      </c>
      <c r="O628" s="692">
        <f t="shared" si="139"/>
        <v>0</v>
      </c>
      <c r="P628" s="761" t="e">
        <f t="shared" si="140"/>
        <v>#DIV/0!</v>
      </c>
      <c r="Q628" s="74"/>
      <c r="R628" s="28"/>
    </row>
    <row r="629" spans="1:18" ht="14.25" customHeight="1">
      <c r="A629" s="111">
        <v>93</v>
      </c>
      <c r="B629" s="68" t="s">
        <v>843</v>
      </c>
      <c r="C629" s="68"/>
      <c r="D629" s="68"/>
      <c r="E629" s="68" t="s">
        <v>3703</v>
      </c>
      <c r="F629" s="156"/>
      <c r="G629" s="760">
        <v>18.25</v>
      </c>
      <c r="H629" s="160"/>
      <c r="I629" s="160">
        <v>20</v>
      </c>
      <c r="J629" s="160" t="s">
        <v>59</v>
      </c>
      <c r="K629" s="41" t="s">
        <v>26</v>
      </c>
      <c r="L629" s="42" t="str">
        <f t="shared" ref="L629:L631" si="162">CONCATENATE(I629,J629)</f>
        <v>20grams</v>
      </c>
      <c r="M629" s="658">
        <f t="shared" ref="M629:M631" si="163">H629*I629</f>
        <v>0</v>
      </c>
      <c r="N629" s="659" t="str">
        <f t="shared" si="138"/>
        <v>0 grams</v>
      </c>
      <c r="O629" s="692">
        <f t="shared" si="139"/>
        <v>0</v>
      </c>
      <c r="P629" s="761" t="e">
        <f t="shared" si="140"/>
        <v>#DIV/0!</v>
      </c>
      <c r="Q629" s="74" t="e">
        <f t="shared" ref="Q629:Q631" si="164">G629-P629</f>
        <v>#DIV/0!</v>
      </c>
      <c r="R629" s="28"/>
    </row>
    <row r="630" spans="1:18" ht="14.25" customHeight="1">
      <c r="A630" s="111">
        <v>18</v>
      </c>
      <c r="B630" s="50" t="s">
        <v>4002</v>
      </c>
      <c r="C630" s="50"/>
      <c r="D630" s="50"/>
      <c r="E630" s="50" t="s">
        <v>4003</v>
      </c>
      <c r="F630" s="155"/>
      <c r="G630" s="121">
        <v>8.25</v>
      </c>
      <c r="H630" s="198"/>
      <c r="I630" s="121">
        <v>1</v>
      </c>
      <c r="J630" s="121" t="s">
        <v>37</v>
      </c>
      <c r="K630" s="41" t="s">
        <v>26</v>
      </c>
      <c r="L630" s="42" t="str">
        <f t="shared" si="162"/>
        <v>1pieces</v>
      </c>
      <c r="M630" s="658">
        <f t="shared" si="163"/>
        <v>0</v>
      </c>
      <c r="N630" s="659" t="str">
        <f t="shared" si="138"/>
        <v>0 pieces</v>
      </c>
      <c r="O630" s="692">
        <f t="shared" si="139"/>
        <v>0</v>
      </c>
      <c r="P630" s="761" t="e">
        <f t="shared" si="140"/>
        <v>#DIV/0!</v>
      </c>
      <c r="Q630" s="29" t="e">
        <f t="shared" si="164"/>
        <v>#DIV/0!</v>
      </c>
      <c r="R630" s="28"/>
    </row>
    <row r="631" spans="1:18" ht="14.25" customHeight="1">
      <c r="A631" s="111">
        <v>19</v>
      </c>
      <c r="B631" s="33" t="s">
        <v>845</v>
      </c>
      <c r="C631" s="50"/>
      <c r="D631" s="50"/>
      <c r="E631" s="50" t="s">
        <v>4004</v>
      </c>
      <c r="F631" s="155"/>
      <c r="G631" s="121">
        <v>1.25</v>
      </c>
      <c r="H631" s="198"/>
      <c r="I631" s="121">
        <v>1</v>
      </c>
      <c r="J631" s="121" t="s">
        <v>37</v>
      </c>
      <c r="K631" s="41" t="s">
        <v>26</v>
      </c>
      <c r="L631" s="42" t="str">
        <f t="shared" si="162"/>
        <v>1pieces</v>
      </c>
      <c r="M631" s="658">
        <f t="shared" si="163"/>
        <v>0</v>
      </c>
      <c r="N631" s="659" t="str">
        <f t="shared" si="138"/>
        <v>0 pieces</v>
      </c>
      <c r="O631" s="692">
        <f t="shared" si="139"/>
        <v>0</v>
      </c>
      <c r="P631" s="761" t="e">
        <f t="shared" si="140"/>
        <v>#DIV/0!</v>
      </c>
      <c r="Q631" s="29" t="e">
        <f t="shared" si="164"/>
        <v>#DIV/0!</v>
      </c>
      <c r="R631" s="28"/>
    </row>
    <row r="632" spans="1:18" ht="14.25" customHeight="1">
      <c r="A632" s="111">
        <v>413</v>
      </c>
      <c r="B632" s="68" t="s">
        <v>3941</v>
      </c>
      <c r="C632" s="52"/>
      <c r="D632" s="52"/>
      <c r="E632" s="52" t="s">
        <v>3331</v>
      </c>
      <c r="F632" s="156"/>
      <c r="G632" s="760">
        <v>1002.65</v>
      </c>
      <c r="H632" s="160"/>
      <c r="I632" s="160">
        <v>48</v>
      </c>
      <c r="J632" s="160" t="s">
        <v>37</v>
      </c>
      <c r="K632" s="41"/>
      <c r="L632" s="42"/>
      <c r="M632" s="658"/>
      <c r="N632" s="659" t="str">
        <f t="shared" si="138"/>
        <v>pieces</v>
      </c>
      <c r="O632" s="692">
        <f t="shared" si="139"/>
        <v>0</v>
      </c>
      <c r="P632" s="761" t="e">
        <f t="shared" si="140"/>
        <v>#DIV/0!</v>
      </c>
      <c r="Q632" s="74"/>
      <c r="R632" s="28"/>
    </row>
    <row r="633" spans="1:18" ht="14.25" customHeight="1">
      <c r="A633" s="111">
        <v>414</v>
      </c>
      <c r="B633" s="68" t="s">
        <v>3944</v>
      </c>
      <c r="C633" s="52"/>
      <c r="D633" s="52"/>
      <c r="E633" s="52" t="s">
        <v>3331</v>
      </c>
      <c r="F633" s="156"/>
      <c r="G633" s="760">
        <v>998.4</v>
      </c>
      <c r="H633" s="160"/>
      <c r="I633" s="160">
        <v>48</v>
      </c>
      <c r="J633" s="160" t="s">
        <v>37</v>
      </c>
      <c r="K633" s="41"/>
      <c r="L633" s="42"/>
      <c r="M633" s="658"/>
      <c r="N633" s="659" t="str">
        <f t="shared" si="138"/>
        <v>pieces</v>
      </c>
      <c r="O633" s="692">
        <f t="shared" si="139"/>
        <v>0</v>
      </c>
      <c r="P633" s="761" t="e">
        <f t="shared" si="140"/>
        <v>#DIV/0!</v>
      </c>
      <c r="Q633" s="74"/>
      <c r="R633" s="28"/>
    </row>
    <row r="634" spans="1:18" ht="14.25" customHeight="1">
      <c r="A634" s="111">
        <v>415</v>
      </c>
      <c r="B634" s="68" t="s">
        <v>849</v>
      </c>
      <c r="C634" s="52"/>
      <c r="D634" s="52"/>
      <c r="E634" s="52" t="s">
        <v>3331</v>
      </c>
      <c r="F634" s="156"/>
      <c r="G634" s="760"/>
      <c r="H634" s="160"/>
      <c r="I634" s="160">
        <v>48</v>
      </c>
      <c r="J634" s="160" t="s">
        <v>37</v>
      </c>
      <c r="K634" s="41"/>
      <c r="L634" s="42"/>
      <c r="M634" s="658"/>
      <c r="N634" s="659" t="str">
        <f t="shared" si="138"/>
        <v>pieces</v>
      </c>
      <c r="O634" s="692">
        <f t="shared" si="139"/>
        <v>0</v>
      </c>
      <c r="P634" s="761" t="e">
        <f t="shared" si="140"/>
        <v>#DIV/0!</v>
      </c>
      <c r="Q634" s="74"/>
      <c r="R634" s="28"/>
    </row>
    <row r="635" spans="1:18" ht="14.25" customHeight="1">
      <c r="A635" s="111">
        <v>416</v>
      </c>
      <c r="B635" s="68" t="s">
        <v>852</v>
      </c>
      <c r="C635" s="52"/>
      <c r="D635" s="52"/>
      <c r="E635" s="52" t="s">
        <v>3331</v>
      </c>
      <c r="F635" s="156"/>
      <c r="G635" s="760"/>
      <c r="H635" s="160"/>
      <c r="I635" s="160">
        <v>48</v>
      </c>
      <c r="J635" s="160" t="s">
        <v>37</v>
      </c>
      <c r="K635" s="41"/>
      <c r="L635" s="42"/>
      <c r="M635" s="658"/>
      <c r="N635" s="659" t="str">
        <f t="shared" si="138"/>
        <v>pieces</v>
      </c>
      <c r="O635" s="692">
        <f t="shared" si="139"/>
        <v>0</v>
      </c>
      <c r="P635" s="761" t="e">
        <f t="shared" si="140"/>
        <v>#DIV/0!</v>
      </c>
      <c r="Q635" s="74"/>
      <c r="R635" s="28"/>
    </row>
    <row r="636" spans="1:18" ht="14.25" customHeight="1">
      <c r="A636" s="111">
        <v>417</v>
      </c>
      <c r="B636" s="68" t="s">
        <v>853</v>
      </c>
      <c r="C636" s="52"/>
      <c r="D636" s="52"/>
      <c r="E636" s="52" t="s">
        <v>3331</v>
      </c>
      <c r="F636" s="156"/>
      <c r="G636" s="760">
        <v>1009.44</v>
      </c>
      <c r="H636" s="160"/>
      <c r="I636" s="160">
        <v>48</v>
      </c>
      <c r="J636" s="160" t="s">
        <v>37</v>
      </c>
      <c r="K636" s="41"/>
      <c r="L636" s="42"/>
      <c r="M636" s="658"/>
      <c r="N636" s="659" t="str">
        <f t="shared" si="138"/>
        <v>pieces</v>
      </c>
      <c r="O636" s="692">
        <f t="shared" si="139"/>
        <v>0</v>
      </c>
      <c r="P636" s="761" t="e">
        <f t="shared" si="140"/>
        <v>#DIV/0!</v>
      </c>
      <c r="Q636" s="74"/>
      <c r="R636" s="28"/>
    </row>
    <row r="637" spans="1:18" ht="14.25" customHeight="1">
      <c r="A637" s="111">
        <v>418</v>
      </c>
      <c r="B637" s="68" t="s">
        <v>853</v>
      </c>
      <c r="C637" s="243"/>
      <c r="D637" s="243"/>
      <c r="E637" s="243" t="s">
        <v>3256</v>
      </c>
      <c r="F637" s="156"/>
      <c r="G637" s="765">
        <v>1017.6</v>
      </c>
      <c r="H637" s="198"/>
      <c r="I637" s="484">
        <v>48</v>
      </c>
      <c r="J637" s="484" t="s">
        <v>37</v>
      </c>
      <c r="K637" s="41"/>
      <c r="L637" s="42"/>
      <c r="M637" s="658"/>
      <c r="N637" s="659" t="str">
        <f t="shared" si="138"/>
        <v>pieces</v>
      </c>
      <c r="O637" s="692">
        <f t="shared" si="139"/>
        <v>0</v>
      </c>
      <c r="P637" s="761" t="e">
        <f t="shared" si="140"/>
        <v>#DIV/0!</v>
      </c>
      <c r="Q637" s="74"/>
      <c r="R637" s="28"/>
    </row>
    <row r="638" spans="1:18" ht="14.25" customHeight="1">
      <c r="A638" s="111">
        <v>420</v>
      </c>
      <c r="B638" s="68" t="s">
        <v>4567</v>
      </c>
      <c r="C638" s="52"/>
      <c r="D638" s="52"/>
      <c r="E638" s="52" t="s">
        <v>3331</v>
      </c>
      <c r="F638" s="156"/>
      <c r="G638" s="760">
        <v>1002.72</v>
      </c>
      <c r="H638" s="160"/>
      <c r="I638" s="160">
        <v>48</v>
      </c>
      <c r="J638" s="160" t="s">
        <v>37</v>
      </c>
      <c r="K638" s="41"/>
      <c r="L638" s="42"/>
      <c r="M638" s="658"/>
      <c r="N638" s="659" t="str">
        <f t="shared" si="138"/>
        <v>pieces</v>
      </c>
      <c r="O638" s="692">
        <f t="shared" si="139"/>
        <v>0</v>
      </c>
      <c r="P638" s="761" t="e">
        <f t="shared" si="140"/>
        <v>#DIV/0!</v>
      </c>
      <c r="Q638" s="74"/>
      <c r="R638" s="28"/>
    </row>
    <row r="639" spans="1:18" ht="14.25" customHeight="1">
      <c r="A639" s="111">
        <v>363</v>
      </c>
      <c r="B639" s="52" t="s">
        <v>854</v>
      </c>
      <c r="C639" s="68"/>
      <c r="D639" s="68"/>
      <c r="E639" s="68" t="s">
        <v>855</v>
      </c>
      <c r="F639" s="156"/>
      <c r="G639" s="760"/>
      <c r="H639" s="160"/>
      <c r="I639" s="160">
        <v>1000</v>
      </c>
      <c r="J639" s="160" t="s">
        <v>59</v>
      </c>
      <c r="K639" s="41"/>
      <c r="L639" s="42"/>
      <c r="M639" s="658"/>
      <c r="N639" s="659" t="str">
        <f t="shared" si="138"/>
        <v>grams</v>
      </c>
      <c r="O639" s="692">
        <f t="shared" si="139"/>
        <v>0</v>
      </c>
      <c r="P639" s="761" t="e">
        <f t="shared" si="140"/>
        <v>#DIV/0!</v>
      </c>
      <c r="Q639" s="74"/>
      <c r="R639" s="28"/>
    </row>
    <row r="640" spans="1:18" ht="14.25" customHeight="1">
      <c r="A640" s="111">
        <v>364</v>
      </c>
      <c r="B640" s="52" t="s">
        <v>3890</v>
      </c>
      <c r="C640" s="68"/>
      <c r="D640" s="68"/>
      <c r="E640" s="68" t="s">
        <v>3891</v>
      </c>
      <c r="F640" s="156"/>
      <c r="G640" s="760"/>
      <c r="H640" s="160"/>
      <c r="I640" s="160">
        <v>30</v>
      </c>
      <c r="J640" s="160" t="s">
        <v>59</v>
      </c>
      <c r="K640" s="41"/>
      <c r="L640" s="42"/>
      <c r="M640" s="658"/>
      <c r="N640" s="659" t="str">
        <f t="shared" si="138"/>
        <v>grams</v>
      </c>
      <c r="O640" s="692">
        <f t="shared" si="139"/>
        <v>0</v>
      </c>
      <c r="P640" s="761" t="e">
        <f t="shared" si="140"/>
        <v>#DIV/0!</v>
      </c>
      <c r="Q640" s="74"/>
      <c r="R640" s="28"/>
    </row>
    <row r="641" spans="1:18" ht="14.25" customHeight="1">
      <c r="A641" s="111">
        <v>94</v>
      </c>
      <c r="B641" s="52" t="s">
        <v>856</v>
      </c>
      <c r="C641" s="52"/>
      <c r="D641" s="52"/>
      <c r="E641" s="52" t="s">
        <v>3704</v>
      </c>
      <c r="F641" s="156"/>
      <c r="G641" s="760"/>
      <c r="H641" s="160"/>
      <c r="I641" s="160">
        <v>100</v>
      </c>
      <c r="J641" s="160" t="s">
        <v>59</v>
      </c>
      <c r="K641" s="41" t="s">
        <v>26</v>
      </c>
      <c r="L641" s="42" t="str">
        <f t="shared" ref="L641:L646" si="165">CONCATENATE(I641,J641)</f>
        <v>100grams</v>
      </c>
      <c r="M641" s="658">
        <f t="shared" ref="M641:M646" si="166">H641*I641</f>
        <v>0</v>
      </c>
      <c r="N641" s="659" t="str">
        <f t="shared" si="138"/>
        <v>0 grams</v>
      </c>
      <c r="O641" s="692">
        <f t="shared" si="139"/>
        <v>0</v>
      </c>
      <c r="P641" s="761" t="e">
        <f t="shared" si="140"/>
        <v>#DIV/0!</v>
      </c>
      <c r="Q641" s="74" t="e">
        <f t="shared" ref="Q641:Q646" si="167">G641-P641</f>
        <v>#DIV/0!</v>
      </c>
      <c r="R641" s="28"/>
    </row>
    <row r="642" spans="1:18" ht="14.25" customHeight="1">
      <c r="A642" s="111">
        <v>95</v>
      </c>
      <c r="B642" s="52" t="s">
        <v>856</v>
      </c>
      <c r="C642" s="52"/>
      <c r="D642" s="52"/>
      <c r="E642" s="52" t="s">
        <v>3705</v>
      </c>
      <c r="F642" s="156"/>
      <c r="G642" s="760"/>
      <c r="H642" s="160"/>
      <c r="I642" s="160">
        <v>30</v>
      </c>
      <c r="J642" s="160" t="s">
        <v>59</v>
      </c>
      <c r="K642" s="41" t="s">
        <v>26</v>
      </c>
      <c r="L642" s="42" t="str">
        <f t="shared" si="165"/>
        <v>30grams</v>
      </c>
      <c r="M642" s="658">
        <f t="shared" si="166"/>
        <v>0</v>
      </c>
      <c r="N642" s="659" t="str">
        <f t="shared" si="138"/>
        <v>0 grams</v>
      </c>
      <c r="O642" s="692">
        <f t="shared" si="139"/>
        <v>0</v>
      </c>
      <c r="P642" s="761" t="e">
        <f t="shared" si="140"/>
        <v>#DIV/0!</v>
      </c>
      <c r="Q642" s="74" t="e">
        <f t="shared" si="167"/>
        <v>#DIV/0!</v>
      </c>
      <c r="R642" s="28"/>
    </row>
    <row r="643" spans="1:18" ht="14.25" customHeight="1">
      <c r="A643" s="111">
        <v>96</v>
      </c>
      <c r="B643" s="68" t="s">
        <v>856</v>
      </c>
      <c r="C643" s="68"/>
      <c r="D643" s="68"/>
      <c r="E643" s="68" t="s">
        <v>2766</v>
      </c>
      <c r="F643" s="156"/>
      <c r="G643" s="760">
        <v>113</v>
      </c>
      <c r="H643" s="160"/>
      <c r="I643" s="198">
        <v>50</v>
      </c>
      <c r="J643" s="160" t="s">
        <v>59</v>
      </c>
      <c r="K643" s="41" t="s">
        <v>26</v>
      </c>
      <c r="L643" s="42" t="str">
        <f t="shared" si="165"/>
        <v>50grams</v>
      </c>
      <c r="M643" s="658">
        <f t="shared" si="166"/>
        <v>0</v>
      </c>
      <c r="N643" s="659" t="str">
        <f t="shared" si="138"/>
        <v>0 grams</v>
      </c>
      <c r="O643" s="692">
        <f t="shared" si="139"/>
        <v>0</v>
      </c>
      <c r="P643" s="761" t="e">
        <f t="shared" si="140"/>
        <v>#DIV/0!</v>
      </c>
      <c r="Q643" s="74" t="e">
        <f t="shared" si="167"/>
        <v>#DIV/0!</v>
      </c>
      <c r="R643" s="28"/>
    </row>
    <row r="644" spans="1:18" ht="14.25" customHeight="1">
      <c r="A644" s="111">
        <v>97</v>
      </c>
      <c r="B644" s="68" t="s">
        <v>856</v>
      </c>
      <c r="C644" s="52"/>
      <c r="D644" s="52"/>
      <c r="E644" s="52" t="s">
        <v>3706</v>
      </c>
      <c r="F644" s="156"/>
      <c r="G644" s="760"/>
      <c r="H644" s="160"/>
      <c r="I644" s="198">
        <v>50</v>
      </c>
      <c r="J644" s="160" t="s">
        <v>59</v>
      </c>
      <c r="K644" s="41" t="s">
        <v>26</v>
      </c>
      <c r="L644" s="42" t="str">
        <f t="shared" si="165"/>
        <v>50grams</v>
      </c>
      <c r="M644" s="658">
        <f t="shared" si="166"/>
        <v>0</v>
      </c>
      <c r="N644" s="659" t="str">
        <f t="shared" si="138"/>
        <v>0 grams</v>
      </c>
      <c r="O644" s="692">
        <f t="shared" si="139"/>
        <v>0</v>
      </c>
      <c r="P644" s="761" t="e">
        <f t="shared" si="140"/>
        <v>#DIV/0!</v>
      </c>
      <c r="Q644" s="74" t="e">
        <f t="shared" si="167"/>
        <v>#DIV/0!</v>
      </c>
      <c r="R644" s="28"/>
    </row>
    <row r="645" spans="1:18" ht="14.25" customHeight="1">
      <c r="A645" s="111">
        <v>98</v>
      </c>
      <c r="B645" s="116" t="s">
        <v>856</v>
      </c>
      <c r="C645" s="116"/>
      <c r="D645" s="116"/>
      <c r="E645" s="116" t="s">
        <v>3707</v>
      </c>
      <c r="F645" s="156"/>
      <c r="G645" s="776">
        <v>85.5</v>
      </c>
      <c r="H645" s="160"/>
      <c r="I645" s="121">
        <v>250</v>
      </c>
      <c r="J645" s="121" t="s">
        <v>59</v>
      </c>
      <c r="K645" s="41" t="s">
        <v>26</v>
      </c>
      <c r="L645" s="42" t="str">
        <f t="shared" si="165"/>
        <v>250grams</v>
      </c>
      <c r="M645" s="658">
        <f t="shared" si="166"/>
        <v>0</v>
      </c>
      <c r="N645" s="659" t="str">
        <f t="shared" si="138"/>
        <v>0 grams</v>
      </c>
      <c r="O645" s="692">
        <f t="shared" si="139"/>
        <v>0</v>
      </c>
      <c r="P645" s="761" t="e">
        <f t="shared" si="140"/>
        <v>#DIV/0!</v>
      </c>
      <c r="Q645" s="74" t="e">
        <f t="shared" si="167"/>
        <v>#DIV/0!</v>
      </c>
      <c r="R645" s="28"/>
    </row>
    <row r="646" spans="1:18" ht="14.25" customHeight="1">
      <c r="A646" s="111">
        <v>99</v>
      </c>
      <c r="B646" s="116" t="s">
        <v>856</v>
      </c>
      <c r="C646" s="116"/>
      <c r="D646" s="116"/>
      <c r="E646" s="116" t="s">
        <v>2815</v>
      </c>
      <c r="F646" s="156"/>
      <c r="G646" s="776">
        <v>32.75</v>
      </c>
      <c r="H646" s="160"/>
      <c r="I646" s="121">
        <v>30</v>
      </c>
      <c r="J646" s="121" t="s">
        <v>59</v>
      </c>
      <c r="K646" s="41" t="s">
        <v>26</v>
      </c>
      <c r="L646" s="42" t="str">
        <f t="shared" si="165"/>
        <v>30grams</v>
      </c>
      <c r="M646" s="658">
        <f t="shared" si="166"/>
        <v>0</v>
      </c>
      <c r="N646" s="659" t="str">
        <f t="shared" si="138"/>
        <v>0 grams</v>
      </c>
      <c r="O646" s="692">
        <f t="shared" si="139"/>
        <v>0</v>
      </c>
      <c r="P646" s="761" t="e">
        <f t="shared" si="140"/>
        <v>#DIV/0!</v>
      </c>
      <c r="Q646" s="74" t="e">
        <f t="shared" si="167"/>
        <v>#DIV/0!</v>
      </c>
      <c r="R646" s="28"/>
    </row>
    <row r="647" spans="1:18" ht="14.25" customHeight="1">
      <c r="A647" s="111">
        <v>378</v>
      </c>
      <c r="B647" s="52" t="s">
        <v>4328</v>
      </c>
      <c r="C647" s="68"/>
      <c r="D647" s="68"/>
      <c r="E647" s="68" t="s">
        <v>121</v>
      </c>
      <c r="F647" s="156"/>
      <c r="G647" s="760"/>
      <c r="H647" s="160"/>
      <c r="I647" s="160">
        <v>1</v>
      </c>
      <c r="J647" s="160" t="s">
        <v>396</v>
      </c>
      <c r="K647" s="41"/>
      <c r="L647" s="42"/>
      <c r="M647" s="658"/>
      <c r="N647" s="659" t="str">
        <f t="shared" si="138"/>
        <v>bundle</v>
      </c>
      <c r="O647" s="692">
        <f t="shared" si="139"/>
        <v>0</v>
      </c>
      <c r="P647" s="761" t="e">
        <f t="shared" si="140"/>
        <v>#DIV/0!</v>
      </c>
      <c r="Q647" s="74"/>
      <c r="R647" s="28"/>
    </row>
    <row r="648" spans="1:18" ht="14.25" customHeight="1">
      <c r="A648" s="111">
        <v>379</v>
      </c>
      <c r="B648" s="52" t="s">
        <v>4328</v>
      </c>
      <c r="C648" s="68"/>
      <c r="D648" s="68"/>
      <c r="E648" s="68" t="s">
        <v>121</v>
      </c>
      <c r="F648" s="156"/>
      <c r="G648" s="760"/>
      <c r="H648" s="160"/>
      <c r="I648" s="160">
        <v>1</v>
      </c>
      <c r="J648" s="160" t="s">
        <v>3222</v>
      </c>
      <c r="K648" s="41"/>
      <c r="L648" s="42"/>
      <c r="M648" s="658"/>
      <c r="N648" s="659" t="str">
        <f t="shared" si="138"/>
        <v>tali</v>
      </c>
      <c r="O648" s="692">
        <f t="shared" si="139"/>
        <v>0</v>
      </c>
      <c r="P648" s="761" t="e">
        <f t="shared" si="140"/>
        <v>#DIV/0!</v>
      </c>
      <c r="Q648" s="74"/>
      <c r="R648" s="28"/>
    </row>
    <row r="649" spans="1:18" ht="14.25" customHeight="1">
      <c r="A649" s="111">
        <v>380</v>
      </c>
      <c r="B649" s="52" t="s">
        <v>4329</v>
      </c>
      <c r="C649" s="68"/>
      <c r="D649" s="68"/>
      <c r="E649" s="68" t="s">
        <v>121</v>
      </c>
      <c r="F649" s="156"/>
      <c r="G649" s="760"/>
      <c r="H649" s="160"/>
      <c r="I649" s="160">
        <v>1</v>
      </c>
      <c r="J649" s="160" t="s">
        <v>3222</v>
      </c>
      <c r="K649" s="41"/>
      <c r="L649" s="42"/>
      <c r="M649" s="658"/>
      <c r="N649" s="659" t="str">
        <f t="shared" si="138"/>
        <v>tali</v>
      </c>
      <c r="O649" s="692">
        <f t="shared" si="139"/>
        <v>0</v>
      </c>
      <c r="P649" s="761" t="e">
        <f t="shared" si="140"/>
        <v>#DIV/0!</v>
      </c>
      <c r="Q649" s="74"/>
      <c r="R649" s="28"/>
    </row>
    <row r="650" spans="1:18" ht="14.25" customHeight="1">
      <c r="A650" s="111">
        <v>290</v>
      </c>
      <c r="B650" s="68" t="s">
        <v>3851</v>
      </c>
      <c r="C650" s="68"/>
      <c r="D650" s="68"/>
      <c r="E650" s="68"/>
      <c r="F650" s="156"/>
      <c r="G650" s="760">
        <v>460</v>
      </c>
      <c r="H650" s="160"/>
      <c r="I650" s="160">
        <v>1000</v>
      </c>
      <c r="J650" s="160" t="s">
        <v>59</v>
      </c>
      <c r="K650" s="41"/>
      <c r="L650" s="42"/>
      <c r="M650" s="658"/>
      <c r="N650" s="659" t="str">
        <f t="shared" si="138"/>
        <v>grams</v>
      </c>
      <c r="O650" s="692">
        <f t="shared" si="139"/>
        <v>0</v>
      </c>
      <c r="P650" s="761" t="e">
        <f t="shared" si="140"/>
        <v>#DIV/0!</v>
      </c>
      <c r="Q650" s="74"/>
      <c r="R650" s="28"/>
    </row>
    <row r="651" spans="1:18" ht="14.25" customHeight="1">
      <c r="A651" s="111">
        <v>307</v>
      </c>
      <c r="B651" s="68" t="s">
        <v>3860</v>
      </c>
      <c r="C651" s="197"/>
      <c r="D651" s="197"/>
      <c r="E651" s="197" t="s">
        <v>2708</v>
      </c>
      <c r="F651" s="156"/>
      <c r="G651" s="760"/>
      <c r="H651" s="160"/>
      <c r="I651" s="160">
        <v>1000</v>
      </c>
      <c r="J651" s="198" t="s">
        <v>59</v>
      </c>
      <c r="K651" s="41"/>
      <c r="L651" s="42"/>
      <c r="M651" s="658"/>
      <c r="N651" s="659" t="str">
        <f t="shared" si="138"/>
        <v>grams</v>
      </c>
      <c r="O651" s="692">
        <f t="shared" si="139"/>
        <v>0</v>
      </c>
      <c r="P651" s="761" t="e">
        <f t="shared" si="140"/>
        <v>#DIV/0!</v>
      </c>
      <c r="Q651" s="74"/>
      <c r="R651" s="28"/>
    </row>
    <row r="652" spans="1:18" ht="14.25" customHeight="1">
      <c r="A652" s="111">
        <v>308</v>
      </c>
      <c r="B652" s="68" t="s">
        <v>863</v>
      </c>
      <c r="C652" s="197"/>
      <c r="D652" s="197"/>
      <c r="E652" s="197" t="s">
        <v>3861</v>
      </c>
      <c r="F652" s="156"/>
      <c r="G652" s="760"/>
      <c r="H652" s="160"/>
      <c r="I652" s="160">
        <v>1000</v>
      </c>
      <c r="J652" s="198" t="s">
        <v>59</v>
      </c>
      <c r="K652" s="41"/>
      <c r="L652" s="42"/>
      <c r="M652" s="658"/>
      <c r="N652" s="659" t="str">
        <f t="shared" si="138"/>
        <v>grams</v>
      </c>
      <c r="O652" s="692">
        <f t="shared" si="139"/>
        <v>0</v>
      </c>
      <c r="P652" s="761" t="e">
        <f t="shared" si="140"/>
        <v>#DIV/0!</v>
      </c>
      <c r="Q652" s="74"/>
      <c r="R652" s="28"/>
    </row>
    <row r="653" spans="1:18" ht="14.25" customHeight="1">
      <c r="A653" s="111">
        <v>219</v>
      </c>
      <c r="B653" s="68" t="s">
        <v>4568</v>
      </c>
      <c r="C653" s="52"/>
      <c r="D653" s="52"/>
      <c r="E653" s="52" t="s">
        <v>4569</v>
      </c>
      <c r="F653" s="156"/>
      <c r="G653" s="760"/>
      <c r="H653" s="160"/>
      <c r="I653" s="160">
        <v>24</v>
      </c>
      <c r="J653" s="160" t="s">
        <v>37</v>
      </c>
      <c r="K653" s="41"/>
      <c r="L653" s="42"/>
      <c r="M653" s="658"/>
      <c r="N653" s="659" t="str">
        <f t="shared" si="138"/>
        <v>pieces</v>
      </c>
      <c r="O653" s="692">
        <f t="shared" si="139"/>
        <v>0</v>
      </c>
      <c r="P653" s="761" t="e">
        <f t="shared" si="140"/>
        <v>#DIV/0!</v>
      </c>
      <c r="Q653" s="74"/>
      <c r="R653" s="28"/>
    </row>
    <row r="654" spans="1:18" ht="14.25" customHeight="1">
      <c r="A654" s="111">
        <v>220</v>
      </c>
      <c r="B654" s="52" t="s">
        <v>4568</v>
      </c>
      <c r="C654" s="52"/>
      <c r="D654" s="52"/>
      <c r="E654" s="52" t="s">
        <v>4570</v>
      </c>
      <c r="F654" s="156"/>
      <c r="G654" s="760"/>
      <c r="H654" s="160"/>
      <c r="I654" s="160">
        <v>1</v>
      </c>
      <c r="J654" s="160" t="s">
        <v>37</v>
      </c>
      <c r="K654" s="41"/>
      <c r="L654" s="42"/>
      <c r="M654" s="658"/>
      <c r="N654" s="659" t="str">
        <f t="shared" si="138"/>
        <v>pieces</v>
      </c>
      <c r="O654" s="692">
        <f t="shared" si="139"/>
        <v>0</v>
      </c>
      <c r="P654" s="761" t="e">
        <f t="shared" si="140"/>
        <v>#DIV/0!</v>
      </c>
      <c r="Q654" s="74"/>
      <c r="R654" s="28"/>
    </row>
    <row r="655" spans="1:18" ht="14.25" customHeight="1">
      <c r="A655" s="111">
        <v>356</v>
      </c>
      <c r="B655" s="68" t="s">
        <v>866</v>
      </c>
      <c r="C655" s="52"/>
      <c r="D655" s="52"/>
      <c r="E655" s="52" t="s">
        <v>867</v>
      </c>
      <c r="F655" s="156"/>
      <c r="G655" s="760"/>
      <c r="H655" s="160"/>
      <c r="I655" s="160">
        <v>19</v>
      </c>
      <c r="J655" s="160" t="s">
        <v>59</v>
      </c>
      <c r="K655" s="41"/>
      <c r="L655" s="42"/>
      <c r="M655" s="658"/>
      <c r="N655" s="659" t="str">
        <f t="shared" si="138"/>
        <v>grams</v>
      </c>
      <c r="O655" s="692">
        <f t="shared" si="139"/>
        <v>0</v>
      </c>
      <c r="P655" s="761" t="e">
        <f t="shared" si="140"/>
        <v>#DIV/0!</v>
      </c>
      <c r="Q655" s="74"/>
      <c r="R655" s="28"/>
    </row>
    <row r="656" spans="1:18" ht="14.25" customHeight="1">
      <c r="A656" s="111">
        <v>291</v>
      </c>
      <c r="B656" s="52" t="s">
        <v>868</v>
      </c>
      <c r="C656" s="52"/>
      <c r="D656" s="52"/>
      <c r="E656" s="52"/>
      <c r="F656" s="156"/>
      <c r="G656" s="760"/>
      <c r="H656" s="160"/>
      <c r="I656" s="160">
        <v>1000</v>
      </c>
      <c r="J656" s="160" t="s">
        <v>59</v>
      </c>
      <c r="K656" s="41"/>
      <c r="L656" s="42"/>
      <c r="M656" s="658"/>
      <c r="N656" s="659" t="str">
        <f t="shared" si="138"/>
        <v>grams</v>
      </c>
      <c r="O656" s="692">
        <f t="shared" si="139"/>
        <v>0</v>
      </c>
      <c r="P656" s="761" t="e">
        <f t="shared" si="140"/>
        <v>#DIV/0!</v>
      </c>
      <c r="Q656" s="74"/>
      <c r="R656" s="28"/>
    </row>
    <row r="657" spans="1:18" ht="14.25" customHeight="1">
      <c r="A657" s="111">
        <v>167</v>
      </c>
      <c r="B657" s="68" t="s">
        <v>4111</v>
      </c>
      <c r="C657" s="68"/>
      <c r="D657" s="68"/>
      <c r="E657" s="68" t="s">
        <v>4112</v>
      </c>
      <c r="F657" s="156"/>
      <c r="G657" s="760"/>
      <c r="H657" s="160"/>
      <c r="I657" s="160">
        <v>1</v>
      </c>
      <c r="J657" s="160" t="s">
        <v>37</v>
      </c>
      <c r="K657" s="41"/>
      <c r="L657" s="42"/>
      <c r="M657" s="658"/>
      <c r="N657" s="659" t="str">
        <f t="shared" si="138"/>
        <v>pieces</v>
      </c>
      <c r="O657" s="692">
        <f t="shared" si="139"/>
        <v>0</v>
      </c>
      <c r="P657" s="761" t="e">
        <f t="shared" si="140"/>
        <v>#DIV/0!</v>
      </c>
      <c r="Q657" s="74"/>
      <c r="R657" s="28"/>
    </row>
    <row r="658" spans="1:18" ht="14.25" customHeight="1">
      <c r="A658" s="111">
        <v>168</v>
      </c>
      <c r="B658" s="68" t="s">
        <v>4113</v>
      </c>
      <c r="C658" s="68"/>
      <c r="D658" s="68"/>
      <c r="E658" s="68" t="s">
        <v>4114</v>
      </c>
      <c r="F658" s="156"/>
      <c r="G658" s="760"/>
      <c r="H658" s="160"/>
      <c r="I658" s="160">
        <v>1</v>
      </c>
      <c r="J658" s="160" t="s">
        <v>37</v>
      </c>
      <c r="K658" s="41"/>
      <c r="L658" s="42"/>
      <c r="M658" s="658"/>
      <c r="N658" s="659" t="str">
        <f t="shared" si="138"/>
        <v>pieces</v>
      </c>
      <c r="O658" s="692">
        <f t="shared" si="139"/>
        <v>0</v>
      </c>
      <c r="P658" s="761" t="e">
        <f t="shared" si="140"/>
        <v>#DIV/0!</v>
      </c>
      <c r="Q658" s="74"/>
      <c r="R658" s="28"/>
    </row>
    <row r="659" spans="1:18" ht="14.25" customHeight="1">
      <c r="A659" s="111">
        <v>169</v>
      </c>
      <c r="B659" s="68" t="s">
        <v>4115</v>
      </c>
      <c r="C659" s="68"/>
      <c r="D659" s="68"/>
      <c r="E659" s="68" t="s">
        <v>4114</v>
      </c>
      <c r="F659" s="156"/>
      <c r="G659" s="760"/>
      <c r="H659" s="160"/>
      <c r="I659" s="160">
        <v>1</v>
      </c>
      <c r="J659" s="160" t="s">
        <v>37</v>
      </c>
      <c r="K659" s="41"/>
      <c r="L659" s="42"/>
      <c r="M659" s="658"/>
      <c r="N659" s="659" t="str">
        <f t="shared" si="138"/>
        <v>pieces</v>
      </c>
      <c r="O659" s="692">
        <f t="shared" si="139"/>
        <v>0</v>
      </c>
      <c r="P659" s="761" t="e">
        <f t="shared" si="140"/>
        <v>#DIV/0!</v>
      </c>
      <c r="Q659" s="74"/>
      <c r="R659" s="28"/>
    </row>
    <row r="660" spans="1:18" ht="14.25" customHeight="1">
      <c r="A660" s="111">
        <v>365</v>
      </c>
      <c r="B660" s="52" t="s">
        <v>870</v>
      </c>
      <c r="C660" s="68"/>
      <c r="D660" s="68"/>
      <c r="E660" s="68" t="s">
        <v>871</v>
      </c>
      <c r="F660" s="156"/>
      <c r="G660" s="760"/>
      <c r="H660" s="160"/>
      <c r="I660" s="160">
        <v>1</v>
      </c>
      <c r="J660" s="160" t="s">
        <v>59</v>
      </c>
      <c r="K660" s="41"/>
      <c r="L660" s="42"/>
      <c r="M660" s="658"/>
      <c r="N660" s="659" t="str">
        <f t="shared" si="138"/>
        <v>grams</v>
      </c>
      <c r="O660" s="692">
        <f t="shared" si="139"/>
        <v>0</v>
      </c>
      <c r="P660" s="761" t="e">
        <f t="shared" si="140"/>
        <v>#DIV/0!</v>
      </c>
      <c r="Q660" s="74"/>
      <c r="R660" s="28"/>
    </row>
    <row r="661" spans="1:18" ht="14.25" customHeight="1">
      <c r="A661" s="111">
        <v>101</v>
      </c>
      <c r="B661" s="33" t="s">
        <v>3708</v>
      </c>
      <c r="C661" s="33"/>
      <c r="D661" s="33"/>
      <c r="E661" s="33" t="s">
        <v>3709</v>
      </c>
      <c r="F661" s="156"/>
      <c r="G661" s="121">
        <v>69.099999999999994</v>
      </c>
      <c r="H661" s="160"/>
      <c r="I661" s="121">
        <v>567</v>
      </c>
      <c r="J661" s="121" t="s">
        <v>37</v>
      </c>
      <c r="K661" s="41" t="s">
        <v>26</v>
      </c>
      <c r="L661" s="42" t="str">
        <f>CONCATENATE(I661,J661)</f>
        <v>567pieces</v>
      </c>
      <c r="M661" s="658">
        <f>H661*I661</f>
        <v>0</v>
      </c>
      <c r="N661" s="659" t="str">
        <f t="shared" si="138"/>
        <v>0 pieces</v>
      </c>
      <c r="O661" s="692">
        <f t="shared" si="139"/>
        <v>0</v>
      </c>
      <c r="P661" s="761" t="e">
        <f t="shared" si="140"/>
        <v>#DIV/0!</v>
      </c>
      <c r="Q661" s="74" t="e">
        <f>G661-P661</f>
        <v>#DIV/0!</v>
      </c>
      <c r="R661" s="28"/>
    </row>
    <row r="662" spans="1:18" ht="14.25" customHeight="1">
      <c r="A662" s="111">
        <v>221</v>
      </c>
      <c r="B662" s="68" t="s">
        <v>4571</v>
      </c>
      <c r="C662" s="52"/>
      <c r="D662" s="52"/>
      <c r="E662" s="52" t="s">
        <v>4572</v>
      </c>
      <c r="F662" s="156"/>
      <c r="G662" s="760"/>
      <c r="H662" s="160"/>
      <c r="I662" s="160">
        <v>1</v>
      </c>
      <c r="J662" s="160" t="s">
        <v>37</v>
      </c>
      <c r="K662" s="41"/>
      <c r="L662" s="42"/>
      <c r="M662" s="658"/>
      <c r="N662" s="659" t="str">
        <f t="shared" si="138"/>
        <v>pieces</v>
      </c>
      <c r="O662" s="692">
        <f t="shared" si="139"/>
        <v>0</v>
      </c>
      <c r="P662" s="761" t="e">
        <f t="shared" si="140"/>
        <v>#DIV/0!</v>
      </c>
      <c r="Q662" s="74"/>
      <c r="R662" s="28"/>
    </row>
    <row r="663" spans="1:18" ht="14.25" customHeight="1">
      <c r="A663" s="111">
        <v>222</v>
      </c>
      <c r="B663" s="68" t="s">
        <v>4571</v>
      </c>
      <c r="C663" s="52"/>
      <c r="D663" s="52"/>
      <c r="E663" s="52" t="s">
        <v>4573</v>
      </c>
      <c r="F663" s="156"/>
      <c r="G663" s="760"/>
      <c r="H663" s="160"/>
      <c r="I663" s="160">
        <v>1</v>
      </c>
      <c r="J663" s="160" t="s">
        <v>37</v>
      </c>
      <c r="K663" s="41"/>
      <c r="L663" s="42"/>
      <c r="M663" s="658"/>
      <c r="N663" s="659" t="str">
        <f t="shared" si="138"/>
        <v>pieces</v>
      </c>
      <c r="O663" s="692">
        <f t="shared" si="139"/>
        <v>0</v>
      </c>
      <c r="P663" s="761" t="e">
        <f t="shared" si="140"/>
        <v>#DIV/0!</v>
      </c>
      <c r="Q663" s="74"/>
      <c r="R663" s="28"/>
    </row>
    <row r="664" spans="1:18" ht="14.25" customHeight="1">
      <c r="A664" s="111">
        <v>170</v>
      </c>
      <c r="B664" s="68" t="s">
        <v>878</v>
      </c>
      <c r="C664" s="68"/>
      <c r="D664" s="68"/>
      <c r="E664" s="68" t="s">
        <v>4574</v>
      </c>
      <c r="F664" s="156"/>
      <c r="G664" s="760"/>
      <c r="H664" s="160"/>
      <c r="I664" s="160">
        <v>10</v>
      </c>
      <c r="J664" s="160" t="s">
        <v>37</v>
      </c>
      <c r="K664" s="41"/>
      <c r="L664" s="42"/>
      <c r="M664" s="658"/>
      <c r="N664" s="659" t="str">
        <f t="shared" si="138"/>
        <v>pieces</v>
      </c>
      <c r="O664" s="692">
        <f t="shared" si="139"/>
        <v>0</v>
      </c>
      <c r="P664" s="761" t="e">
        <f t="shared" si="140"/>
        <v>#DIV/0!</v>
      </c>
      <c r="Q664" s="74"/>
      <c r="R664" s="28"/>
    </row>
    <row r="665" spans="1:18" ht="14.25" customHeight="1">
      <c r="A665" s="111">
        <v>171</v>
      </c>
      <c r="B665" s="68" t="s">
        <v>880</v>
      </c>
      <c r="C665" s="68"/>
      <c r="D665" s="68"/>
      <c r="E665" s="68" t="s">
        <v>4575</v>
      </c>
      <c r="F665" s="156"/>
      <c r="G665" s="760"/>
      <c r="H665" s="160"/>
      <c r="I665" s="160">
        <v>10</v>
      </c>
      <c r="J665" s="160" t="s">
        <v>37</v>
      </c>
      <c r="K665" s="41"/>
      <c r="L665" s="42"/>
      <c r="M665" s="658"/>
      <c r="N665" s="659" t="str">
        <f t="shared" si="138"/>
        <v>pieces</v>
      </c>
      <c r="O665" s="692">
        <f t="shared" si="139"/>
        <v>0</v>
      </c>
      <c r="P665" s="761" t="e">
        <f t="shared" si="140"/>
        <v>#DIV/0!</v>
      </c>
      <c r="Q665" s="74"/>
      <c r="R665" s="28"/>
    </row>
    <row r="666" spans="1:18" ht="14.25" customHeight="1">
      <c r="A666" s="111">
        <v>484</v>
      </c>
      <c r="B666" s="68" t="s">
        <v>4576</v>
      </c>
      <c r="C666" s="68"/>
      <c r="D666" s="68"/>
      <c r="E666" s="68" t="s">
        <v>3556</v>
      </c>
      <c r="F666" s="156"/>
      <c r="G666" s="760"/>
      <c r="H666" s="160"/>
      <c r="I666" s="160">
        <v>400</v>
      </c>
      <c r="J666" s="160" t="s">
        <v>59</v>
      </c>
      <c r="K666" s="41"/>
      <c r="L666" s="42"/>
      <c r="M666" s="658"/>
      <c r="N666" s="659" t="str">
        <f t="shared" si="138"/>
        <v>grams</v>
      </c>
      <c r="O666" s="692">
        <f t="shared" si="139"/>
        <v>0</v>
      </c>
      <c r="P666" s="761" t="e">
        <f t="shared" si="140"/>
        <v>#DIV/0!</v>
      </c>
      <c r="Q666" s="74"/>
      <c r="R666" s="28"/>
    </row>
    <row r="667" spans="1:18" ht="14.25" customHeight="1">
      <c r="A667" s="111">
        <v>309</v>
      </c>
      <c r="B667" s="52" t="s">
        <v>889</v>
      </c>
      <c r="C667" s="68"/>
      <c r="D667" s="68"/>
      <c r="E667" s="68"/>
      <c r="F667" s="156"/>
      <c r="G667" s="760">
        <v>190</v>
      </c>
      <c r="H667" s="160"/>
      <c r="I667" s="160">
        <v>1000</v>
      </c>
      <c r="J667" s="198" t="s">
        <v>59</v>
      </c>
      <c r="K667" s="41"/>
      <c r="L667" s="42"/>
      <c r="M667" s="658"/>
      <c r="N667" s="659" t="str">
        <f t="shared" si="138"/>
        <v>grams</v>
      </c>
      <c r="O667" s="692">
        <f t="shared" si="139"/>
        <v>0</v>
      </c>
      <c r="P667" s="761" t="e">
        <f t="shared" si="140"/>
        <v>#DIV/0!</v>
      </c>
      <c r="Q667" s="74"/>
      <c r="R667" s="28"/>
    </row>
    <row r="668" spans="1:18" ht="14.25" customHeight="1">
      <c r="A668" s="111">
        <v>173</v>
      </c>
      <c r="B668" s="68" t="s">
        <v>4116</v>
      </c>
      <c r="C668" s="68"/>
      <c r="D668" s="68"/>
      <c r="E668" s="68" t="s">
        <v>4117</v>
      </c>
      <c r="F668" s="156"/>
      <c r="G668" s="760"/>
      <c r="H668" s="160"/>
      <c r="I668" s="160">
        <v>60</v>
      </c>
      <c r="J668" s="160" t="s">
        <v>37</v>
      </c>
      <c r="K668" s="41"/>
      <c r="L668" s="42"/>
      <c r="M668" s="658"/>
      <c r="N668" s="659" t="str">
        <f t="shared" si="138"/>
        <v>pieces</v>
      </c>
      <c r="O668" s="692">
        <f t="shared" si="139"/>
        <v>0</v>
      </c>
      <c r="P668" s="761" t="e">
        <f t="shared" si="140"/>
        <v>#DIV/0!</v>
      </c>
      <c r="Q668" s="74"/>
      <c r="R668" s="28"/>
    </row>
    <row r="669" spans="1:18" ht="14.25" customHeight="1">
      <c r="A669" s="111">
        <v>174</v>
      </c>
      <c r="B669" s="68" t="s">
        <v>4118</v>
      </c>
      <c r="C669" s="68"/>
      <c r="D669" s="68"/>
      <c r="E669" s="68" t="s">
        <v>4119</v>
      </c>
      <c r="F669" s="156"/>
      <c r="G669" s="760">
        <v>114</v>
      </c>
      <c r="H669" s="160"/>
      <c r="I669" s="160">
        <v>10</v>
      </c>
      <c r="J669" s="160" t="s">
        <v>2755</v>
      </c>
      <c r="K669" s="41"/>
      <c r="L669" s="42"/>
      <c r="M669" s="658"/>
      <c r="N669" s="659" t="str">
        <f t="shared" si="138"/>
        <v>piece</v>
      </c>
      <c r="O669" s="692">
        <f t="shared" si="139"/>
        <v>0</v>
      </c>
      <c r="P669" s="761" t="e">
        <f t="shared" si="140"/>
        <v>#DIV/0!</v>
      </c>
      <c r="Q669" s="74"/>
      <c r="R669" s="28"/>
    </row>
    <row r="670" spans="1:18" ht="14.25" customHeight="1">
      <c r="A670" s="111">
        <v>119</v>
      </c>
      <c r="B670" s="50" t="s">
        <v>890</v>
      </c>
      <c r="C670" s="116"/>
      <c r="D670" s="116"/>
      <c r="E670" s="116" t="s">
        <v>322</v>
      </c>
      <c r="F670" s="156"/>
      <c r="G670" s="776">
        <v>309</v>
      </c>
      <c r="H670" s="160"/>
      <c r="I670" s="121">
        <v>1</v>
      </c>
      <c r="J670" s="121" t="s">
        <v>3458</v>
      </c>
      <c r="K670" s="41" t="s">
        <v>26</v>
      </c>
      <c r="L670" s="42" t="str">
        <f t="shared" ref="L670:L672" si="168">CONCATENATE(I670,J670)</f>
        <v>1gal</v>
      </c>
      <c r="M670" s="658">
        <f t="shared" ref="M670:M672" si="169">H670*I670</f>
        <v>0</v>
      </c>
      <c r="N670" s="659" t="str">
        <f t="shared" si="138"/>
        <v>0 gal</v>
      </c>
      <c r="O670" s="692">
        <f t="shared" si="139"/>
        <v>0</v>
      </c>
      <c r="P670" s="761" t="e">
        <f t="shared" si="140"/>
        <v>#DIV/0!</v>
      </c>
      <c r="Q670" s="74" t="e">
        <f t="shared" ref="Q670:Q672" si="170">G670-P670</f>
        <v>#DIV/0!</v>
      </c>
      <c r="R670" s="28"/>
    </row>
    <row r="671" spans="1:18" ht="14.25" customHeight="1">
      <c r="A671" s="111">
        <v>20</v>
      </c>
      <c r="B671" s="52" t="s">
        <v>891</v>
      </c>
      <c r="C671" s="52"/>
      <c r="D671" s="52"/>
      <c r="E671" s="52" t="s">
        <v>3337</v>
      </c>
      <c r="F671" s="155"/>
      <c r="G671" s="764"/>
      <c r="H671" s="198"/>
      <c r="I671" s="160">
        <v>1</v>
      </c>
      <c r="J671" s="160" t="s">
        <v>42</v>
      </c>
      <c r="K671" s="41" t="s">
        <v>26</v>
      </c>
      <c r="L671" s="42" t="str">
        <f t="shared" si="168"/>
        <v>1packs</v>
      </c>
      <c r="M671" s="658">
        <f t="shared" si="169"/>
        <v>0</v>
      </c>
      <c r="N671" s="659" t="str">
        <f t="shared" si="138"/>
        <v>0 packs</v>
      </c>
      <c r="O671" s="692">
        <f t="shared" si="139"/>
        <v>0</v>
      </c>
      <c r="P671" s="761" t="e">
        <f t="shared" si="140"/>
        <v>#DIV/0!</v>
      </c>
      <c r="Q671" s="29" t="e">
        <f t="shared" si="170"/>
        <v>#DIV/0!</v>
      </c>
      <c r="R671" s="11"/>
    </row>
    <row r="672" spans="1:18" ht="14.25" customHeight="1">
      <c r="A672" s="111">
        <v>21</v>
      </c>
      <c r="B672" s="52" t="s">
        <v>897</v>
      </c>
      <c r="C672" s="52"/>
      <c r="D672" s="52"/>
      <c r="E672" s="52" t="s">
        <v>3337</v>
      </c>
      <c r="F672" s="155"/>
      <c r="G672" s="764"/>
      <c r="H672" s="198"/>
      <c r="I672" s="160">
        <v>1</v>
      </c>
      <c r="J672" s="160" t="s">
        <v>42</v>
      </c>
      <c r="K672" s="41" t="s">
        <v>26</v>
      </c>
      <c r="L672" s="42" t="str">
        <f t="shared" si="168"/>
        <v>1packs</v>
      </c>
      <c r="M672" s="658">
        <f t="shared" si="169"/>
        <v>0</v>
      </c>
      <c r="N672" s="659" t="str">
        <f t="shared" si="138"/>
        <v>0 packs</v>
      </c>
      <c r="O672" s="692">
        <f t="shared" si="139"/>
        <v>0</v>
      </c>
      <c r="P672" s="761" t="e">
        <f t="shared" si="140"/>
        <v>#DIV/0!</v>
      </c>
      <c r="Q672" s="109" t="e">
        <f t="shared" si="170"/>
        <v>#DIV/0!</v>
      </c>
      <c r="R672" s="11"/>
    </row>
    <row r="673" spans="1:18" ht="14.25" customHeight="1">
      <c r="A673" s="111">
        <v>223</v>
      </c>
      <c r="B673" s="52" t="s">
        <v>4577</v>
      </c>
      <c r="C673" s="52"/>
      <c r="D673" s="52"/>
      <c r="E673" s="52" t="s">
        <v>4578</v>
      </c>
      <c r="F673" s="156"/>
      <c r="G673" s="760"/>
      <c r="H673" s="160"/>
      <c r="I673" s="160">
        <v>1</v>
      </c>
      <c r="J673" s="160" t="s">
        <v>37</v>
      </c>
      <c r="K673" s="41"/>
      <c r="L673" s="42"/>
      <c r="M673" s="658"/>
      <c r="N673" s="659" t="str">
        <f t="shared" si="138"/>
        <v>pieces</v>
      </c>
      <c r="O673" s="692">
        <f t="shared" si="139"/>
        <v>0</v>
      </c>
      <c r="P673" s="761" t="e">
        <f t="shared" si="140"/>
        <v>#DIV/0!</v>
      </c>
      <c r="Q673" s="74"/>
      <c r="R673" s="28"/>
    </row>
    <row r="674" spans="1:18" ht="14.25" customHeight="1">
      <c r="A674" s="111">
        <v>224</v>
      </c>
      <c r="B674" s="52" t="s">
        <v>4579</v>
      </c>
      <c r="C674" s="52"/>
      <c r="D674" s="52"/>
      <c r="E674" s="52" t="s">
        <v>4578</v>
      </c>
      <c r="F674" s="156"/>
      <c r="G674" s="760"/>
      <c r="H674" s="160"/>
      <c r="I674" s="160">
        <v>1</v>
      </c>
      <c r="J674" s="160" t="s">
        <v>37</v>
      </c>
      <c r="K674" s="41"/>
      <c r="L674" s="42"/>
      <c r="M674" s="658"/>
      <c r="N674" s="659" t="str">
        <f t="shared" si="138"/>
        <v>pieces</v>
      </c>
      <c r="O674" s="692">
        <f t="shared" si="139"/>
        <v>0</v>
      </c>
      <c r="P674" s="761" t="e">
        <f t="shared" si="140"/>
        <v>#DIV/0!</v>
      </c>
      <c r="Q674" s="74"/>
      <c r="R674" s="28"/>
    </row>
    <row r="675" spans="1:18" ht="14.25" customHeight="1">
      <c r="A675" s="111">
        <v>176</v>
      </c>
      <c r="B675" s="68" t="s">
        <v>4120</v>
      </c>
      <c r="C675" s="68"/>
      <c r="D675" s="68"/>
      <c r="E675" s="68" t="s">
        <v>4121</v>
      </c>
      <c r="F675" s="156"/>
      <c r="G675" s="760"/>
      <c r="H675" s="160"/>
      <c r="I675" s="160">
        <v>6</v>
      </c>
      <c r="J675" s="160" t="s">
        <v>37</v>
      </c>
      <c r="K675" s="41"/>
      <c r="L675" s="42"/>
      <c r="M675" s="658"/>
      <c r="N675" s="659" t="str">
        <f t="shared" si="138"/>
        <v>pieces</v>
      </c>
      <c r="O675" s="692">
        <f t="shared" si="139"/>
        <v>0</v>
      </c>
      <c r="P675" s="761" t="e">
        <f t="shared" si="140"/>
        <v>#DIV/0!</v>
      </c>
      <c r="Q675" s="74"/>
      <c r="R675" s="28"/>
    </row>
    <row r="676" spans="1:18" ht="14.25" customHeight="1">
      <c r="A676" s="111">
        <v>177</v>
      </c>
      <c r="B676" s="52" t="s">
        <v>4122</v>
      </c>
      <c r="C676" s="68"/>
      <c r="D676" s="68"/>
      <c r="E676" s="68" t="s">
        <v>3263</v>
      </c>
      <c r="F676" s="156"/>
      <c r="G676" s="760"/>
      <c r="H676" s="160"/>
      <c r="I676" s="160">
        <v>10</v>
      </c>
      <c r="J676" s="160" t="s">
        <v>37</v>
      </c>
      <c r="K676" s="41"/>
      <c r="L676" s="42"/>
      <c r="M676" s="658"/>
      <c r="N676" s="659" t="str">
        <f t="shared" si="138"/>
        <v>pieces</v>
      </c>
      <c r="O676" s="692">
        <f t="shared" si="139"/>
        <v>0</v>
      </c>
      <c r="P676" s="761" t="e">
        <f t="shared" si="140"/>
        <v>#DIV/0!</v>
      </c>
      <c r="Q676" s="74"/>
      <c r="R676" s="28"/>
    </row>
    <row r="677" spans="1:18" ht="14.25" customHeight="1">
      <c r="A677" s="111">
        <v>340</v>
      </c>
      <c r="B677" s="52" t="s">
        <v>3878</v>
      </c>
      <c r="C677" s="68"/>
      <c r="D677" s="68"/>
      <c r="E677" s="68"/>
      <c r="F677" s="156"/>
      <c r="G677" s="760"/>
      <c r="H677" s="160"/>
      <c r="I677" s="160">
        <v>1000</v>
      </c>
      <c r="J677" s="160" t="s">
        <v>59</v>
      </c>
      <c r="K677" s="41"/>
      <c r="L677" s="42"/>
      <c r="M677" s="658"/>
      <c r="N677" s="659" t="str">
        <f t="shared" si="138"/>
        <v>grams</v>
      </c>
      <c r="O677" s="692">
        <f t="shared" si="139"/>
        <v>0</v>
      </c>
      <c r="P677" s="761" t="e">
        <f t="shared" si="140"/>
        <v>#DIV/0!</v>
      </c>
      <c r="Q677" s="74"/>
      <c r="R677" s="28"/>
    </row>
    <row r="678" spans="1:18" ht="14.25" customHeight="1">
      <c r="A678" s="111">
        <v>292</v>
      </c>
      <c r="B678" s="52" t="s">
        <v>904</v>
      </c>
      <c r="C678" s="52"/>
      <c r="D678" s="52"/>
      <c r="E678" s="52"/>
      <c r="F678" s="156"/>
      <c r="G678" s="760">
        <v>420</v>
      </c>
      <c r="H678" s="160"/>
      <c r="I678" s="160">
        <v>1000</v>
      </c>
      <c r="J678" s="160" t="s">
        <v>59</v>
      </c>
      <c r="K678" s="41"/>
      <c r="L678" s="42"/>
      <c r="M678" s="658"/>
      <c r="N678" s="659" t="str">
        <f t="shared" si="138"/>
        <v>grams</v>
      </c>
      <c r="O678" s="692">
        <f t="shared" si="139"/>
        <v>0</v>
      </c>
      <c r="P678" s="761" t="e">
        <f t="shared" si="140"/>
        <v>#DIV/0!</v>
      </c>
      <c r="Q678" s="74"/>
      <c r="R678" s="28"/>
    </row>
    <row r="679" spans="1:18" ht="14.25" customHeight="1">
      <c r="A679" s="111">
        <v>381</v>
      </c>
      <c r="B679" s="52" t="s">
        <v>4330</v>
      </c>
      <c r="C679" s="52"/>
      <c r="D679" s="52"/>
      <c r="E679" s="52" t="s">
        <v>4331</v>
      </c>
      <c r="F679" s="156"/>
      <c r="G679" s="760"/>
      <c r="H679" s="160"/>
      <c r="I679" s="160">
        <v>1</v>
      </c>
      <c r="J679" s="160" t="s">
        <v>59</v>
      </c>
      <c r="K679" s="41"/>
      <c r="L679" s="42"/>
      <c r="M679" s="658"/>
      <c r="N679" s="659" t="str">
        <f t="shared" si="138"/>
        <v>grams</v>
      </c>
      <c r="O679" s="692">
        <f t="shared" si="139"/>
        <v>0</v>
      </c>
      <c r="P679" s="761" t="e">
        <f t="shared" si="140"/>
        <v>#DIV/0!</v>
      </c>
      <c r="Q679" s="74"/>
      <c r="R679" s="28"/>
    </row>
    <row r="680" spans="1:18" ht="14.25" customHeight="1">
      <c r="A680" s="111">
        <v>102</v>
      </c>
      <c r="B680" s="68" t="s">
        <v>906</v>
      </c>
      <c r="C680" s="68"/>
      <c r="D680" s="68"/>
      <c r="E680" s="68" t="s">
        <v>2788</v>
      </c>
      <c r="F680" s="156"/>
      <c r="G680" s="760"/>
      <c r="H680" s="160"/>
      <c r="I680" s="160">
        <v>1000</v>
      </c>
      <c r="J680" s="160" t="s">
        <v>59</v>
      </c>
      <c r="K680" s="41" t="s">
        <v>26</v>
      </c>
      <c r="L680" s="42" t="str">
        <f t="shared" ref="L680:L681" si="171">CONCATENATE(I680,J680)</f>
        <v>1000grams</v>
      </c>
      <c r="M680" s="658">
        <f t="shared" ref="M680:M681" si="172">H680*I680</f>
        <v>0</v>
      </c>
      <c r="N680" s="659" t="str">
        <f t="shared" si="138"/>
        <v>0 grams</v>
      </c>
      <c r="O680" s="692">
        <f t="shared" si="139"/>
        <v>0</v>
      </c>
      <c r="P680" s="761" t="e">
        <f t="shared" si="140"/>
        <v>#DIV/0!</v>
      </c>
      <c r="Q680" s="74" t="e">
        <f t="shared" ref="Q680:Q681" si="173">G680-P680</f>
        <v>#DIV/0!</v>
      </c>
      <c r="R680" s="28"/>
    </row>
    <row r="681" spans="1:18" ht="14.25" customHeight="1">
      <c r="A681" s="111">
        <v>103</v>
      </c>
      <c r="B681" s="68" t="s">
        <v>906</v>
      </c>
      <c r="C681" s="68"/>
      <c r="D681" s="68"/>
      <c r="E681" s="68" t="s">
        <v>3710</v>
      </c>
      <c r="F681" s="156"/>
      <c r="G681" s="760">
        <v>250</v>
      </c>
      <c r="H681" s="160"/>
      <c r="I681" s="160">
        <v>500</v>
      </c>
      <c r="J681" s="160" t="s">
        <v>59</v>
      </c>
      <c r="K681" s="41" t="s">
        <v>26</v>
      </c>
      <c r="L681" s="42" t="str">
        <f t="shared" si="171"/>
        <v>500grams</v>
      </c>
      <c r="M681" s="658">
        <f t="shared" si="172"/>
        <v>0</v>
      </c>
      <c r="N681" s="659" t="str">
        <f t="shared" si="138"/>
        <v>0 grams</v>
      </c>
      <c r="O681" s="692">
        <f t="shared" si="139"/>
        <v>0</v>
      </c>
      <c r="P681" s="761" t="e">
        <f t="shared" si="140"/>
        <v>#DIV/0!</v>
      </c>
      <c r="Q681" s="74" t="e">
        <f t="shared" si="173"/>
        <v>#DIV/0!</v>
      </c>
      <c r="R681" s="28"/>
    </row>
    <row r="682" spans="1:18" ht="14.25" customHeight="1">
      <c r="A682" s="111">
        <v>366</v>
      </c>
      <c r="B682" s="52" t="s">
        <v>906</v>
      </c>
      <c r="C682" s="68"/>
      <c r="D682" s="68"/>
      <c r="E682" s="68" t="s">
        <v>2788</v>
      </c>
      <c r="F682" s="156"/>
      <c r="G682" s="760"/>
      <c r="H682" s="160"/>
      <c r="I682" s="160">
        <v>1000</v>
      </c>
      <c r="J682" s="160" t="s">
        <v>59</v>
      </c>
      <c r="K682" s="41"/>
      <c r="L682" s="42"/>
      <c r="M682" s="658"/>
      <c r="N682" s="659" t="str">
        <f t="shared" si="138"/>
        <v>grams</v>
      </c>
      <c r="O682" s="692">
        <f t="shared" si="139"/>
        <v>0</v>
      </c>
      <c r="P682" s="761" t="e">
        <f t="shared" si="140"/>
        <v>#DIV/0!</v>
      </c>
      <c r="Q682" s="74"/>
      <c r="R682" s="28"/>
    </row>
    <row r="683" spans="1:18" ht="14.25" customHeight="1">
      <c r="A683" s="111">
        <v>367</v>
      </c>
      <c r="B683" s="52" t="s">
        <v>3892</v>
      </c>
      <c r="C683" s="68"/>
      <c r="D683" s="68"/>
      <c r="E683" s="68" t="s">
        <v>3893</v>
      </c>
      <c r="F683" s="156"/>
      <c r="G683" s="760"/>
      <c r="H683" s="160"/>
      <c r="I683" s="160">
        <v>200</v>
      </c>
      <c r="J683" s="160" t="s">
        <v>59</v>
      </c>
      <c r="K683" s="41"/>
      <c r="L683" s="42"/>
      <c r="M683" s="658"/>
      <c r="N683" s="659" t="str">
        <f t="shared" si="138"/>
        <v>grams</v>
      </c>
      <c r="O683" s="692">
        <f t="shared" si="139"/>
        <v>0</v>
      </c>
      <c r="P683" s="761" t="e">
        <f t="shared" si="140"/>
        <v>#DIV/0!</v>
      </c>
      <c r="Q683" s="74"/>
      <c r="R683" s="28"/>
    </row>
    <row r="684" spans="1:18" ht="14.25" customHeight="1">
      <c r="A684" s="111">
        <v>88</v>
      </c>
      <c r="B684" s="52" t="s">
        <v>909</v>
      </c>
      <c r="C684" s="52"/>
      <c r="D684" s="52"/>
      <c r="E684" s="52" t="s">
        <v>4580</v>
      </c>
      <c r="F684" s="156"/>
      <c r="G684" s="760"/>
      <c r="H684" s="160"/>
      <c r="I684" s="160">
        <v>500</v>
      </c>
      <c r="J684" s="160" t="s">
        <v>59</v>
      </c>
      <c r="K684" s="41" t="s">
        <v>26</v>
      </c>
      <c r="L684" s="42" t="str">
        <f t="shared" ref="L684:L685" si="174">CONCATENATE(I684,J684)</f>
        <v>500grams</v>
      </c>
      <c r="M684" s="658">
        <f t="shared" ref="M684:M685" si="175">H684*I684</f>
        <v>0</v>
      </c>
      <c r="N684" s="659" t="str">
        <f t="shared" si="138"/>
        <v>0 grams</v>
      </c>
      <c r="O684" s="692">
        <f t="shared" si="139"/>
        <v>0</v>
      </c>
      <c r="P684" s="761" t="e">
        <f t="shared" si="140"/>
        <v>#DIV/0!</v>
      </c>
      <c r="Q684" s="74" t="e">
        <f t="shared" ref="Q684:Q685" si="176">G684-P684</f>
        <v>#DIV/0!</v>
      </c>
      <c r="R684" s="28"/>
    </row>
    <row r="685" spans="1:18" ht="14.25" customHeight="1">
      <c r="A685" s="111">
        <v>89</v>
      </c>
      <c r="B685" s="52" t="s">
        <v>909</v>
      </c>
      <c r="C685" s="52"/>
      <c r="D685" s="52"/>
      <c r="E685" s="52" t="s">
        <v>2785</v>
      </c>
      <c r="F685" s="156"/>
      <c r="G685" s="764"/>
      <c r="H685" s="160"/>
      <c r="I685" s="160">
        <v>500</v>
      </c>
      <c r="J685" s="160" t="s">
        <v>59</v>
      </c>
      <c r="K685" s="41" t="s">
        <v>26</v>
      </c>
      <c r="L685" s="42" t="str">
        <f t="shared" si="174"/>
        <v>500grams</v>
      </c>
      <c r="M685" s="658">
        <f t="shared" si="175"/>
        <v>0</v>
      </c>
      <c r="N685" s="659" t="str">
        <f t="shared" si="138"/>
        <v>0 grams</v>
      </c>
      <c r="O685" s="692">
        <f t="shared" si="139"/>
        <v>0</v>
      </c>
      <c r="P685" s="761" t="e">
        <f t="shared" si="140"/>
        <v>#DIV/0!</v>
      </c>
      <c r="Q685" s="74" t="e">
        <f t="shared" si="176"/>
        <v>#DIV/0!</v>
      </c>
      <c r="R685" s="28"/>
    </row>
    <row r="686" spans="1:18" ht="14.25" customHeight="1">
      <c r="A686" s="111">
        <v>310</v>
      </c>
      <c r="B686" s="52" t="s">
        <v>913</v>
      </c>
      <c r="C686" s="68"/>
      <c r="D686" s="68"/>
      <c r="E686" s="68" t="s">
        <v>3862</v>
      </c>
      <c r="F686" s="156"/>
      <c r="G686" s="760"/>
      <c r="H686" s="160"/>
      <c r="I686" s="160">
        <v>1000</v>
      </c>
      <c r="J686" s="198" t="s">
        <v>59</v>
      </c>
      <c r="K686" s="41"/>
      <c r="L686" s="42"/>
      <c r="M686" s="658"/>
      <c r="N686" s="659" t="str">
        <f t="shared" si="138"/>
        <v>grams</v>
      </c>
      <c r="O686" s="692">
        <f t="shared" si="139"/>
        <v>0</v>
      </c>
      <c r="P686" s="761" t="e">
        <f t="shared" si="140"/>
        <v>#DIV/0!</v>
      </c>
      <c r="Q686" s="74"/>
      <c r="R686" s="28"/>
    </row>
    <row r="687" spans="1:18" ht="14.25" customHeight="1">
      <c r="A687" s="111">
        <v>190</v>
      </c>
      <c r="B687" s="68" t="s">
        <v>3606</v>
      </c>
      <c r="C687" s="52"/>
      <c r="D687" s="52"/>
      <c r="E687" s="52" t="s">
        <v>3607</v>
      </c>
      <c r="F687" s="156"/>
      <c r="G687" s="760"/>
      <c r="H687" s="160"/>
      <c r="I687" s="160">
        <v>1000</v>
      </c>
      <c r="J687" s="160" t="s">
        <v>59</v>
      </c>
      <c r="K687" s="41"/>
      <c r="L687" s="42"/>
      <c r="M687" s="658"/>
      <c r="N687" s="659" t="str">
        <f t="shared" si="138"/>
        <v>grams</v>
      </c>
      <c r="O687" s="692">
        <f t="shared" si="139"/>
        <v>0</v>
      </c>
      <c r="P687" s="761" t="e">
        <f t="shared" si="140"/>
        <v>#DIV/0!</v>
      </c>
      <c r="Q687" s="74"/>
      <c r="R687" s="28"/>
    </row>
    <row r="688" spans="1:18" ht="14.25" customHeight="1">
      <c r="A688" s="111">
        <v>311</v>
      </c>
      <c r="B688" s="52" t="s">
        <v>3863</v>
      </c>
      <c r="C688" s="197"/>
      <c r="D688" s="197"/>
      <c r="E688" s="197"/>
      <c r="F688" s="156"/>
      <c r="G688" s="760"/>
      <c r="H688" s="160"/>
      <c r="I688" s="160">
        <v>1000</v>
      </c>
      <c r="J688" s="198" t="s">
        <v>59</v>
      </c>
      <c r="K688" s="41"/>
      <c r="L688" s="42"/>
      <c r="M688" s="658"/>
      <c r="N688" s="659" t="str">
        <f t="shared" si="138"/>
        <v>grams</v>
      </c>
      <c r="O688" s="692">
        <f t="shared" si="139"/>
        <v>0</v>
      </c>
      <c r="P688" s="761" t="e">
        <f t="shared" si="140"/>
        <v>#DIV/0!</v>
      </c>
      <c r="Q688" s="74"/>
      <c r="R688" s="28"/>
    </row>
    <row r="689" spans="1:18" ht="14.25" customHeight="1">
      <c r="A689" s="111">
        <v>225</v>
      </c>
      <c r="B689" s="339" t="s">
        <v>4581</v>
      </c>
      <c r="C689" s="339"/>
      <c r="D689" s="339"/>
      <c r="E689" s="339" t="s">
        <v>4582</v>
      </c>
      <c r="F689" s="156"/>
      <c r="G689" s="70"/>
      <c r="H689" s="160"/>
      <c r="I689" s="411">
        <v>24</v>
      </c>
      <c r="J689" s="411" t="s">
        <v>37</v>
      </c>
      <c r="K689" s="41"/>
      <c r="L689" s="42"/>
      <c r="M689" s="658"/>
      <c r="N689" s="659" t="str">
        <f t="shared" si="138"/>
        <v>pieces</v>
      </c>
      <c r="O689" s="692">
        <f t="shared" si="139"/>
        <v>0</v>
      </c>
      <c r="P689" s="761" t="e">
        <f t="shared" si="140"/>
        <v>#DIV/0!</v>
      </c>
      <c r="Q689" s="74"/>
      <c r="R689" s="28"/>
    </row>
    <row r="690" spans="1:18" ht="14.25" customHeight="1">
      <c r="A690" s="111">
        <v>469</v>
      </c>
      <c r="B690" s="122" t="s">
        <v>4583</v>
      </c>
      <c r="C690" s="122"/>
      <c r="D690" s="595"/>
      <c r="E690" s="122"/>
      <c r="F690" s="589"/>
      <c r="G690" s="739">
        <v>10</v>
      </c>
      <c r="H690" s="196"/>
      <c r="I690" s="196">
        <v>1</v>
      </c>
      <c r="J690" s="196" t="s">
        <v>37</v>
      </c>
      <c r="K690" s="41"/>
      <c r="L690" s="42"/>
      <c r="M690" s="658"/>
      <c r="N690" s="659" t="str">
        <f t="shared" si="138"/>
        <v>pieces</v>
      </c>
      <c r="O690" s="692">
        <f t="shared" si="139"/>
        <v>0</v>
      </c>
      <c r="P690" s="761" t="e">
        <f t="shared" si="140"/>
        <v>#DIV/0!</v>
      </c>
      <c r="Q690" s="74"/>
      <c r="R690" s="28"/>
    </row>
    <row r="691" spans="1:18" ht="14.25" customHeight="1">
      <c r="A691" s="111">
        <v>120</v>
      </c>
      <c r="B691" s="68" t="s">
        <v>3566</v>
      </c>
      <c r="C691" s="52"/>
      <c r="D691" s="52"/>
      <c r="E691" s="52" t="s">
        <v>3567</v>
      </c>
      <c r="F691" s="156"/>
      <c r="G691" s="760"/>
      <c r="H691" s="160"/>
      <c r="I691" s="160">
        <v>1</v>
      </c>
      <c r="J691" s="160" t="s">
        <v>3458</v>
      </c>
      <c r="K691" s="41" t="s">
        <v>26</v>
      </c>
      <c r="L691" s="42" t="str">
        <f>CONCATENATE(I691,J691)</f>
        <v>1gal</v>
      </c>
      <c r="M691" s="658">
        <f>H691*I691</f>
        <v>0</v>
      </c>
      <c r="N691" s="659" t="str">
        <f t="shared" si="138"/>
        <v>0 gal</v>
      </c>
      <c r="O691" s="692">
        <f t="shared" si="139"/>
        <v>0</v>
      </c>
      <c r="P691" s="761" t="e">
        <f t="shared" si="140"/>
        <v>#DIV/0!</v>
      </c>
      <c r="Q691" s="74" t="e">
        <f>G691-P691</f>
        <v>#DIV/0!</v>
      </c>
      <c r="R691" s="28"/>
    </row>
    <row r="692" spans="1:18" ht="14.25" customHeight="1">
      <c r="A692" s="111">
        <v>297</v>
      </c>
      <c r="B692" s="68" t="s">
        <v>921</v>
      </c>
      <c r="C692" s="68"/>
      <c r="D692" s="68"/>
      <c r="E692" s="68" t="s">
        <v>930</v>
      </c>
      <c r="F692" s="156"/>
      <c r="G692" s="760"/>
      <c r="H692" s="160"/>
      <c r="I692" s="160">
        <v>30</v>
      </c>
      <c r="J692" s="160" t="s">
        <v>37</v>
      </c>
      <c r="K692" s="41"/>
      <c r="L692" s="42"/>
      <c r="M692" s="658"/>
      <c r="N692" s="659" t="str">
        <f t="shared" si="138"/>
        <v>pieces</v>
      </c>
      <c r="O692" s="692">
        <f t="shared" si="139"/>
        <v>0</v>
      </c>
      <c r="P692" s="761" t="e">
        <f t="shared" si="140"/>
        <v>#DIV/0!</v>
      </c>
      <c r="Q692" s="74"/>
      <c r="R692" s="28"/>
    </row>
    <row r="693" spans="1:18" ht="14.25" customHeight="1">
      <c r="A693" s="111">
        <v>299</v>
      </c>
      <c r="B693" s="68" t="s">
        <v>921</v>
      </c>
      <c r="C693" s="68"/>
      <c r="D693" s="68"/>
      <c r="E693" s="68" t="s">
        <v>3854</v>
      </c>
      <c r="F693" s="156"/>
      <c r="G693" s="760"/>
      <c r="H693" s="160"/>
      <c r="I693" s="160">
        <v>30</v>
      </c>
      <c r="J693" s="160" t="s">
        <v>37</v>
      </c>
      <c r="K693" s="41"/>
      <c r="L693" s="42"/>
      <c r="M693" s="658"/>
      <c r="N693" s="659" t="str">
        <f t="shared" si="138"/>
        <v>pieces</v>
      </c>
      <c r="O693" s="692">
        <f t="shared" si="139"/>
        <v>0</v>
      </c>
      <c r="P693" s="761" t="e">
        <f t="shared" si="140"/>
        <v>#DIV/0!</v>
      </c>
      <c r="Q693" s="74"/>
      <c r="R693" s="28"/>
    </row>
    <row r="694" spans="1:18" ht="14.25" customHeight="1">
      <c r="A694" s="111">
        <v>178</v>
      </c>
      <c r="B694" s="52" t="s">
        <v>931</v>
      </c>
      <c r="C694" s="68"/>
      <c r="D694" s="68"/>
      <c r="E694" s="68" t="s">
        <v>3366</v>
      </c>
      <c r="F694" s="156"/>
      <c r="G694" s="760">
        <v>665.35</v>
      </c>
      <c r="H694" s="160"/>
      <c r="I694" s="160">
        <v>20</v>
      </c>
      <c r="J694" s="160" t="s">
        <v>37</v>
      </c>
      <c r="K694" s="41"/>
      <c r="L694" s="42"/>
      <c r="M694" s="658"/>
      <c r="N694" s="659" t="str">
        <f t="shared" si="138"/>
        <v>pieces</v>
      </c>
      <c r="O694" s="692">
        <f t="shared" si="139"/>
        <v>0</v>
      </c>
      <c r="P694" s="761" t="e">
        <f t="shared" si="140"/>
        <v>#DIV/0!</v>
      </c>
      <c r="Q694" s="74"/>
      <c r="R694" s="28"/>
    </row>
    <row r="695" spans="1:18" ht="14.25" customHeight="1">
      <c r="A695" s="111">
        <v>357</v>
      </c>
      <c r="B695" s="68" t="s">
        <v>934</v>
      </c>
      <c r="C695" s="68"/>
      <c r="D695" s="68"/>
      <c r="E695" s="68" t="s">
        <v>4584</v>
      </c>
      <c r="F695" s="156"/>
      <c r="G695" s="760"/>
      <c r="H695" s="160"/>
      <c r="I695" s="160">
        <v>1</v>
      </c>
      <c r="J695" s="160" t="s">
        <v>37</v>
      </c>
      <c r="K695" s="41"/>
      <c r="L695" s="42"/>
      <c r="M695" s="658"/>
      <c r="N695" s="659" t="str">
        <f t="shared" si="138"/>
        <v>pieces</v>
      </c>
      <c r="O695" s="692">
        <f t="shared" si="139"/>
        <v>0</v>
      </c>
      <c r="P695" s="761" t="e">
        <f t="shared" si="140"/>
        <v>#DIV/0!</v>
      </c>
      <c r="Q695" s="74"/>
      <c r="R695" s="28"/>
    </row>
    <row r="696" spans="1:18" ht="14.25" customHeight="1">
      <c r="A696" s="111">
        <v>358</v>
      </c>
      <c r="B696" s="68" t="s">
        <v>937</v>
      </c>
      <c r="C696" s="68"/>
      <c r="D696" s="68"/>
      <c r="E696" s="68" t="s">
        <v>2802</v>
      </c>
      <c r="F696" s="156"/>
      <c r="G696" s="760"/>
      <c r="H696" s="160"/>
      <c r="I696" s="160">
        <v>1</v>
      </c>
      <c r="J696" s="160" t="s">
        <v>37</v>
      </c>
      <c r="K696" s="41"/>
      <c r="L696" s="42"/>
      <c r="M696" s="658"/>
      <c r="N696" s="659" t="str">
        <f t="shared" si="138"/>
        <v>pieces</v>
      </c>
      <c r="O696" s="692">
        <f t="shared" si="139"/>
        <v>0</v>
      </c>
      <c r="P696" s="761" t="e">
        <f t="shared" si="140"/>
        <v>#DIV/0!</v>
      </c>
      <c r="Q696" s="74"/>
      <c r="R696" s="28"/>
    </row>
    <row r="697" spans="1:18" ht="14.25" customHeight="1">
      <c r="A697" s="111">
        <v>359</v>
      </c>
      <c r="B697" s="68" t="s">
        <v>941</v>
      </c>
      <c r="C697" s="68"/>
      <c r="D697" s="68"/>
      <c r="E697" s="68" t="s">
        <v>2802</v>
      </c>
      <c r="F697" s="156"/>
      <c r="G697" s="760"/>
      <c r="H697" s="160"/>
      <c r="I697" s="160">
        <v>1</v>
      </c>
      <c r="J697" s="160" t="s">
        <v>37</v>
      </c>
      <c r="K697" s="41"/>
      <c r="L697" s="42"/>
      <c r="M697" s="658"/>
      <c r="N697" s="659" t="str">
        <f t="shared" si="138"/>
        <v>pieces</v>
      </c>
      <c r="O697" s="692">
        <f t="shared" si="139"/>
        <v>0</v>
      </c>
      <c r="P697" s="761" t="e">
        <f t="shared" si="140"/>
        <v>#DIV/0!</v>
      </c>
      <c r="Q697" s="74"/>
      <c r="R697" s="28"/>
    </row>
    <row r="698" spans="1:18" ht="14.25" customHeight="1">
      <c r="A698" s="111">
        <v>91</v>
      </c>
      <c r="B698" s="68" t="s">
        <v>952</v>
      </c>
      <c r="C698" s="68"/>
      <c r="D698" s="68"/>
      <c r="E698" s="68" t="s">
        <v>953</v>
      </c>
      <c r="F698" s="156"/>
      <c r="G698" s="760"/>
      <c r="H698" s="160"/>
      <c r="I698" s="160">
        <v>360</v>
      </c>
      <c r="J698" s="160" t="s">
        <v>29</v>
      </c>
      <c r="K698" s="41" t="s">
        <v>26</v>
      </c>
      <c r="L698" s="42" t="str">
        <f t="shared" ref="L698:L702" si="177">CONCATENATE(I698,J698)</f>
        <v>360ml</v>
      </c>
      <c r="M698" s="658">
        <f t="shared" ref="M698:M702" si="178">H698*I698</f>
        <v>0</v>
      </c>
      <c r="N698" s="659" t="str">
        <f t="shared" si="138"/>
        <v>0 ml</v>
      </c>
      <c r="O698" s="692">
        <f t="shared" si="139"/>
        <v>0</v>
      </c>
      <c r="P698" s="761" t="e">
        <f t="shared" si="140"/>
        <v>#DIV/0!</v>
      </c>
      <c r="Q698" s="74" t="e">
        <f t="shared" ref="Q698:Q702" si="179">G698-P698</f>
        <v>#DIV/0!</v>
      </c>
      <c r="R698" s="28"/>
    </row>
    <row r="699" spans="1:18" ht="14.25" customHeight="1">
      <c r="A699" s="111">
        <v>92</v>
      </c>
      <c r="B699" s="68" t="s">
        <v>952</v>
      </c>
      <c r="C699" s="68"/>
      <c r="D699" s="68"/>
      <c r="E699" s="68" t="s">
        <v>951</v>
      </c>
      <c r="F699" s="156"/>
      <c r="G699" s="760"/>
      <c r="H699" s="160"/>
      <c r="I699" s="160">
        <v>360</v>
      </c>
      <c r="J699" s="160" t="s">
        <v>29</v>
      </c>
      <c r="K699" s="41" t="s">
        <v>26</v>
      </c>
      <c r="L699" s="42" t="str">
        <f t="shared" si="177"/>
        <v>360ml</v>
      </c>
      <c r="M699" s="658">
        <f t="shared" si="178"/>
        <v>0</v>
      </c>
      <c r="N699" s="659" t="str">
        <f t="shared" si="138"/>
        <v>0 ml</v>
      </c>
      <c r="O699" s="692">
        <f t="shared" si="139"/>
        <v>0</v>
      </c>
      <c r="P699" s="761" t="e">
        <f t="shared" si="140"/>
        <v>#DIV/0!</v>
      </c>
      <c r="Q699" s="74" t="e">
        <f t="shared" si="179"/>
        <v>#DIV/0!</v>
      </c>
      <c r="R699" s="28"/>
    </row>
    <row r="700" spans="1:18" ht="14.25" customHeight="1">
      <c r="A700" s="111">
        <v>94</v>
      </c>
      <c r="B700" s="68" t="s">
        <v>952</v>
      </c>
      <c r="C700" s="68"/>
      <c r="D700" s="68"/>
      <c r="E700" s="68" t="s">
        <v>4585</v>
      </c>
      <c r="F700" s="156"/>
      <c r="G700" s="763"/>
      <c r="H700" s="160"/>
      <c r="I700" s="160">
        <v>370</v>
      </c>
      <c r="J700" s="160" t="s">
        <v>29</v>
      </c>
      <c r="K700" s="41" t="s">
        <v>26</v>
      </c>
      <c r="L700" s="42" t="str">
        <f t="shared" si="177"/>
        <v>370ml</v>
      </c>
      <c r="M700" s="658">
        <f t="shared" si="178"/>
        <v>0</v>
      </c>
      <c r="N700" s="659" t="str">
        <f t="shared" si="138"/>
        <v>0 ml</v>
      </c>
      <c r="O700" s="692">
        <f t="shared" si="139"/>
        <v>0</v>
      </c>
      <c r="P700" s="761" t="e">
        <f t="shared" si="140"/>
        <v>#DIV/0!</v>
      </c>
      <c r="Q700" s="74" t="e">
        <f t="shared" si="179"/>
        <v>#DIV/0!</v>
      </c>
      <c r="R700" s="28"/>
    </row>
    <row r="701" spans="1:18" ht="14.25" customHeight="1">
      <c r="A701" s="111">
        <v>95</v>
      </c>
      <c r="B701" s="68" t="s">
        <v>952</v>
      </c>
      <c r="C701" s="68"/>
      <c r="D701" s="68"/>
      <c r="E701" s="68" t="s">
        <v>4586</v>
      </c>
      <c r="F701" s="156"/>
      <c r="G701" s="760"/>
      <c r="H701" s="160"/>
      <c r="I701" s="160">
        <v>1000</v>
      </c>
      <c r="J701" s="160" t="s">
        <v>29</v>
      </c>
      <c r="K701" s="41" t="s">
        <v>26</v>
      </c>
      <c r="L701" s="42" t="str">
        <f t="shared" si="177"/>
        <v>1000ml</v>
      </c>
      <c r="M701" s="658">
        <f t="shared" si="178"/>
        <v>0</v>
      </c>
      <c r="N701" s="659" t="str">
        <f t="shared" si="138"/>
        <v>0 ml</v>
      </c>
      <c r="O701" s="692">
        <f t="shared" si="139"/>
        <v>0</v>
      </c>
      <c r="P701" s="761" t="e">
        <f t="shared" si="140"/>
        <v>#DIV/0!</v>
      </c>
      <c r="Q701" s="74" t="e">
        <f t="shared" si="179"/>
        <v>#DIV/0!</v>
      </c>
      <c r="R701" s="28"/>
    </row>
    <row r="702" spans="1:18" ht="14.25" customHeight="1">
      <c r="A702" s="111">
        <v>96</v>
      </c>
      <c r="B702" s="50" t="s">
        <v>952</v>
      </c>
      <c r="C702" s="50"/>
      <c r="D702" s="50"/>
      <c r="E702" s="50" t="s">
        <v>954</v>
      </c>
      <c r="F702" s="156"/>
      <c r="G702" s="776">
        <v>54.1</v>
      </c>
      <c r="H702" s="160"/>
      <c r="I702" s="121">
        <v>360</v>
      </c>
      <c r="J702" s="121" t="s">
        <v>29</v>
      </c>
      <c r="K702" s="41" t="s">
        <v>26</v>
      </c>
      <c r="L702" s="42" t="str">
        <f t="shared" si="177"/>
        <v>360ml</v>
      </c>
      <c r="M702" s="658">
        <f t="shared" si="178"/>
        <v>0</v>
      </c>
      <c r="N702" s="659" t="str">
        <f t="shared" si="138"/>
        <v>0 ml</v>
      </c>
      <c r="O702" s="692">
        <f t="shared" si="139"/>
        <v>0</v>
      </c>
      <c r="P702" s="761" t="e">
        <f t="shared" si="140"/>
        <v>#DIV/0!</v>
      </c>
      <c r="Q702" s="74" t="e">
        <f t="shared" si="179"/>
        <v>#DIV/0!</v>
      </c>
      <c r="R702" s="28"/>
    </row>
    <row r="703" spans="1:18" ht="14.25" customHeight="1">
      <c r="A703" s="111">
        <v>421</v>
      </c>
      <c r="B703" s="68" t="s">
        <v>3945</v>
      </c>
      <c r="C703" s="52"/>
      <c r="D703" s="52"/>
      <c r="E703" s="52" t="s">
        <v>3946</v>
      </c>
      <c r="F703" s="156"/>
      <c r="G703" s="760"/>
      <c r="H703" s="160"/>
      <c r="I703" s="160">
        <v>1000</v>
      </c>
      <c r="J703" s="160" t="s">
        <v>59</v>
      </c>
      <c r="K703" s="41"/>
      <c r="L703" s="42"/>
      <c r="M703" s="658"/>
      <c r="N703" s="659" t="str">
        <f t="shared" si="138"/>
        <v>grams</v>
      </c>
      <c r="O703" s="692">
        <f t="shared" si="139"/>
        <v>0</v>
      </c>
      <c r="P703" s="761" t="e">
        <f t="shared" si="140"/>
        <v>#DIV/0!</v>
      </c>
      <c r="Q703" s="74"/>
      <c r="R703" s="28"/>
    </row>
    <row r="704" spans="1:18" ht="14.25" customHeight="1">
      <c r="A704" s="111">
        <v>422</v>
      </c>
      <c r="B704" s="68" t="s">
        <v>3945</v>
      </c>
      <c r="C704" s="68"/>
      <c r="D704" s="68"/>
      <c r="E704" s="68" t="s">
        <v>2822</v>
      </c>
      <c r="F704" s="156"/>
      <c r="G704" s="760"/>
      <c r="H704" s="160"/>
      <c r="I704" s="160">
        <v>500</v>
      </c>
      <c r="J704" s="160" t="s">
        <v>59</v>
      </c>
      <c r="K704" s="41"/>
      <c r="L704" s="42"/>
      <c r="M704" s="658"/>
      <c r="N704" s="659" t="str">
        <f t="shared" si="138"/>
        <v>grams</v>
      </c>
      <c r="O704" s="692">
        <f t="shared" si="139"/>
        <v>0</v>
      </c>
      <c r="P704" s="761" t="e">
        <f t="shared" si="140"/>
        <v>#DIV/0!</v>
      </c>
      <c r="Q704" s="74"/>
      <c r="R704" s="28"/>
    </row>
    <row r="705" spans="1:18" ht="14.25" customHeight="1">
      <c r="A705" s="111">
        <v>191</v>
      </c>
      <c r="B705" s="52" t="s">
        <v>962</v>
      </c>
      <c r="C705" s="52"/>
      <c r="D705" s="52"/>
      <c r="E705" s="52" t="s">
        <v>3608</v>
      </c>
      <c r="F705" s="156"/>
      <c r="G705" s="760"/>
      <c r="H705" s="160"/>
      <c r="I705" s="160">
        <v>1000</v>
      </c>
      <c r="J705" s="160" t="s">
        <v>59</v>
      </c>
      <c r="K705" s="41"/>
      <c r="L705" s="42"/>
      <c r="M705" s="658"/>
      <c r="N705" s="659" t="str">
        <f t="shared" si="138"/>
        <v>grams</v>
      </c>
      <c r="O705" s="692">
        <f t="shared" si="139"/>
        <v>0</v>
      </c>
      <c r="P705" s="761" t="e">
        <f t="shared" si="140"/>
        <v>#DIV/0!</v>
      </c>
      <c r="Q705" s="74"/>
      <c r="R705" s="28"/>
    </row>
    <row r="706" spans="1:18" ht="14.25" customHeight="1">
      <c r="A706" s="111">
        <v>192</v>
      </c>
      <c r="B706" s="52" t="s">
        <v>3609</v>
      </c>
      <c r="C706" s="52"/>
      <c r="D706" s="52"/>
      <c r="E706" s="52" t="s">
        <v>3610</v>
      </c>
      <c r="F706" s="156"/>
      <c r="G706" s="760"/>
      <c r="H706" s="160"/>
      <c r="I706" s="160">
        <v>500</v>
      </c>
      <c r="J706" s="160" t="s">
        <v>59</v>
      </c>
      <c r="K706" s="41"/>
      <c r="L706" s="42"/>
      <c r="M706" s="658"/>
      <c r="N706" s="659" t="str">
        <f t="shared" si="138"/>
        <v>grams</v>
      </c>
      <c r="O706" s="692">
        <f t="shared" si="139"/>
        <v>0</v>
      </c>
      <c r="P706" s="761" t="e">
        <f t="shared" si="140"/>
        <v>#DIV/0!</v>
      </c>
      <c r="Q706" s="74"/>
      <c r="R706" s="28"/>
    </row>
    <row r="707" spans="1:18" ht="14.25" customHeight="1">
      <c r="A707" s="111">
        <v>193</v>
      </c>
      <c r="B707" s="52" t="s">
        <v>3609</v>
      </c>
      <c r="C707" s="52"/>
      <c r="D707" s="52"/>
      <c r="E707" s="52" t="s">
        <v>3611</v>
      </c>
      <c r="F707" s="156"/>
      <c r="G707" s="760"/>
      <c r="H707" s="160"/>
      <c r="I707" s="160">
        <v>200</v>
      </c>
      <c r="J707" s="160" t="s">
        <v>59</v>
      </c>
      <c r="K707" s="41"/>
      <c r="L707" s="42"/>
      <c r="M707" s="658"/>
      <c r="N707" s="659" t="str">
        <f t="shared" si="138"/>
        <v>grams</v>
      </c>
      <c r="O707" s="692">
        <f t="shared" si="139"/>
        <v>0</v>
      </c>
      <c r="P707" s="761" t="e">
        <f t="shared" si="140"/>
        <v>#DIV/0!</v>
      </c>
      <c r="Q707" s="74"/>
      <c r="R707" s="28"/>
    </row>
    <row r="708" spans="1:18" ht="14.25" customHeight="1">
      <c r="A708" s="111">
        <v>195</v>
      </c>
      <c r="B708" s="52" t="s">
        <v>962</v>
      </c>
      <c r="C708" s="52"/>
      <c r="D708" s="52"/>
      <c r="E708" s="52" t="s">
        <v>2763</v>
      </c>
      <c r="F708" s="156"/>
      <c r="G708" s="760"/>
      <c r="H708" s="160"/>
      <c r="I708" s="160">
        <v>250</v>
      </c>
      <c r="J708" s="160" t="s">
        <v>59</v>
      </c>
      <c r="K708" s="41"/>
      <c r="L708" s="42"/>
      <c r="M708" s="658"/>
      <c r="N708" s="659" t="str">
        <f t="shared" si="138"/>
        <v>grams</v>
      </c>
      <c r="O708" s="692">
        <f t="shared" si="139"/>
        <v>0</v>
      </c>
      <c r="P708" s="761" t="e">
        <f t="shared" si="140"/>
        <v>#DIV/0!</v>
      </c>
      <c r="Q708" s="74"/>
      <c r="R708" s="28"/>
    </row>
    <row r="709" spans="1:18" ht="14.25" customHeight="1">
      <c r="A709" s="111">
        <v>179</v>
      </c>
      <c r="B709" s="68" t="s">
        <v>4123</v>
      </c>
      <c r="C709" s="68"/>
      <c r="D709" s="68"/>
      <c r="E709" s="68" t="s">
        <v>4587</v>
      </c>
      <c r="F709" s="156"/>
      <c r="G709" s="760"/>
      <c r="H709" s="160"/>
      <c r="I709" s="160">
        <v>1</v>
      </c>
      <c r="J709" s="160" t="s">
        <v>37</v>
      </c>
      <c r="K709" s="41"/>
      <c r="L709" s="42"/>
      <c r="M709" s="658"/>
      <c r="N709" s="659" t="str">
        <f t="shared" si="138"/>
        <v>pieces</v>
      </c>
      <c r="O709" s="692">
        <f t="shared" si="139"/>
        <v>0</v>
      </c>
      <c r="P709" s="761" t="e">
        <f t="shared" si="140"/>
        <v>#DIV/0!</v>
      </c>
      <c r="Q709" s="74"/>
      <c r="R709" s="28"/>
    </row>
    <row r="710" spans="1:18" ht="14.25" customHeight="1">
      <c r="A710" s="111">
        <v>105</v>
      </c>
      <c r="B710" s="52" t="s">
        <v>966</v>
      </c>
      <c r="C710" s="68"/>
      <c r="D710" s="68"/>
      <c r="E710" s="68" t="s">
        <v>3711</v>
      </c>
      <c r="F710" s="156"/>
      <c r="G710" s="760"/>
      <c r="H710" s="160"/>
      <c r="I710" s="198">
        <v>1000</v>
      </c>
      <c r="J710" s="160" t="s">
        <v>2705</v>
      </c>
      <c r="K710" s="41" t="s">
        <v>26</v>
      </c>
      <c r="L710" s="42" t="str">
        <f>CONCATENATE(I710,J710)</f>
        <v>1000gallon</v>
      </c>
      <c r="M710" s="658">
        <f>H710*I710</f>
        <v>0</v>
      </c>
      <c r="N710" s="659" t="str">
        <f t="shared" si="138"/>
        <v>0 gallon</v>
      </c>
      <c r="O710" s="692">
        <f t="shared" si="139"/>
        <v>0</v>
      </c>
      <c r="P710" s="761" t="e">
        <f t="shared" si="140"/>
        <v>#DIV/0!</v>
      </c>
      <c r="Q710" s="74" t="e">
        <f>G710-P710</f>
        <v>#DIV/0!</v>
      </c>
      <c r="R710" s="28"/>
    </row>
    <row r="711" spans="1:18" ht="14.25" customHeight="1">
      <c r="A711" s="111">
        <v>180</v>
      </c>
      <c r="B711" s="68" t="s">
        <v>967</v>
      </c>
      <c r="C711" s="52"/>
      <c r="D711" s="52"/>
      <c r="E711" s="52" t="s">
        <v>4125</v>
      </c>
      <c r="F711" s="156"/>
      <c r="G711" s="763"/>
      <c r="H711" s="160"/>
      <c r="I711" s="160">
        <v>1</v>
      </c>
      <c r="J711" s="160" t="s">
        <v>37</v>
      </c>
      <c r="K711" s="41"/>
      <c r="L711" s="42"/>
      <c r="M711" s="658"/>
      <c r="N711" s="659" t="str">
        <f t="shared" si="138"/>
        <v>pieces</v>
      </c>
      <c r="O711" s="692">
        <f t="shared" si="139"/>
        <v>0</v>
      </c>
      <c r="P711" s="761" t="e">
        <f t="shared" si="140"/>
        <v>#DIV/0!</v>
      </c>
      <c r="Q711" s="74"/>
      <c r="R711" s="28"/>
    </row>
    <row r="712" spans="1:18" ht="14.25" customHeight="1">
      <c r="A712" s="111">
        <v>226</v>
      </c>
      <c r="B712" s="68" t="s">
        <v>4588</v>
      </c>
      <c r="C712" s="68"/>
      <c r="D712" s="68"/>
      <c r="E712" s="68" t="s">
        <v>972</v>
      </c>
      <c r="F712" s="156"/>
      <c r="G712" s="760"/>
      <c r="H712" s="160"/>
      <c r="I712" s="411">
        <v>24</v>
      </c>
      <c r="J712" s="160" t="s">
        <v>37</v>
      </c>
      <c r="K712" s="41"/>
      <c r="L712" s="42"/>
      <c r="M712" s="658"/>
      <c r="N712" s="659" t="str">
        <f t="shared" si="138"/>
        <v>pieces</v>
      </c>
      <c r="O712" s="692">
        <f t="shared" si="139"/>
        <v>0</v>
      </c>
      <c r="P712" s="761" t="e">
        <f t="shared" si="140"/>
        <v>#DIV/0!</v>
      </c>
      <c r="Q712" s="74"/>
      <c r="R712" s="28"/>
    </row>
    <row r="713" spans="1:18" ht="14.25" customHeight="1">
      <c r="A713" s="111">
        <v>227</v>
      </c>
      <c r="B713" s="68" t="s">
        <v>971</v>
      </c>
      <c r="C713" s="68"/>
      <c r="D713" s="68"/>
      <c r="E713" s="68" t="s">
        <v>972</v>
      </c>
      <c r="F713" s="156"/>
      <c r="G713" s="760"/>
      <c r="H713" s="160"/>
      <c r="I713" s="411">
        <v>24</v>
      </c>
      <c r="J713" s="160" t="s">
        <v>37</v>
      </c>
      <c r="K713" s="41"/>
      <c r="L713" s="42"/>
      <c r="M713" s="658"/>
      <c r="N713" s="659" t="str">
        <f t="shared" si="138"/>
        <v>pieces</v>
      </c>
      <c r="O713" s="692">
        <f t="shared" si="139"/>
        <v>0</v>
      </c>
      <c r="P713" s="761" t="e">
        <f t="shared" si="140"/>
        <v>#DIV/0!</v>
      </c>
      <c r="Q713" s="74"/>
      <c r="R713" s="28"/>
    </row>
    <row r="714" spans="1:18" ht="14.25" customHeight="1">
      <c r="A714" s="111">
        <v>228</v>
      </c>
      <c r="B714" s="68" t="s">
        <v>4589</v>
      </c>
      <c r="C714" s="68"/>
      <c r="D714" s="68"/>
      <c r="E714" s="68" t="s">
        <v>972</v>
      </c>
      <c r="F714" s="156"/>
      <c r="G714" s="760"/>
      <c r="H714" s="160"/>
      <c r="I714" s="411">
        <v>24</v>
      </c>
      <c r="J714" s="160" t="s">
        <v>37</v>
      </c>
      <c r="K714" s="41"/>
      <c r="L714" s="42"/>
      <c r="M714" s="658"/>
      <c r="N714" s="659" t="str">
        <f t="shared" si="138"/>
        <v>pieces</v>
      </c>
      <c r="O714" s="692">
        <f t="shared" si="139"/>
        <v>0</v>
      </c>
      <c r="P714" s="761" t="e">
        <f t="shared" si="140"/>
        <v>#DIV/0!</v>
      </c>
      <c r="Q714" s="74"/>
      <c r="R714" s="28"/>
    </row>
    <row r="715" spans="1:18" ht="14.25" customHeight="1">
      <c r="A715" s="111">
        <v>181</v>
      </c>
      <c r="B715" s="345" t="s">
        <v>4127</v>
      </c>
      <c r="C715" s="243"/>
      <c r="D715" s="243"/>
      <c r="E715" s="243" t="s">
        <v>4128</v>
      </c>
      <c r="F715" s="156"/>
      <c r="G715" s="765">
        <v>180</v>
      </c>
      <c r="H715" s="160"/>
      <c r="I715" s="484">
        <v>1</v>
      </c>
      <c r="J715" s="160" t="s">
        <v>37</v>
      </c>
      <c r="K715" s="41"/>
      <c r="L715" s="42"/>
      <c r="M715" s="658"/>
      <c r="N715" s="659" t="str">
        <f t="shared" si="138"/>
        <v>pieces</v>
      </c>
      <c r="O715" s="692">
        <f t="shared" si="139"/>
        <v>0</v>
      </c>
      <c r="P715" s="761" t="e">
        <f t="shared" si="140"/>
        <v>#DIV/0!</v>
      </c>
      <c r="Q715" s="74"/>
      <c r="R715" s="28"/>
    </row>
    <row r="716" spans="1:18" ht="14.25" customHeight="1">
      <c r="A716" s="111">
        <v>484</v>
      </c>
      <c r="B716" s="122" t="s">
        <v>978</v>
      </c>
      <c r="C716" s="128"/>
      <c r="D716" s="595"/>
      <c r="E716" s="128" t="s">
        <v>4590</v>
      </c>
      <c r="F716" s="589"/>
      <c r="G716" s="739">
        <v>57.1</v>
      </c>
      <c r="H716" s="196"/>
      <c r="I716" s="196">
        <v>10</v>
      </c>
      <c r="J716" s="196" t="s">
        <v>42</v>
      </c>
      <c r="K716" s="41"/>
      <c r="L716" s="42"/>
      <c r="M716" s="658"/>
      <c r="N716" s="659" t="str">
        <f t="shared" si="138"/>
        <v>packs</v>
      </c>
      <c r="O716" s="692">
        <f t="shared" si="139"/>
        <v>0</v>
      </c>
      <c r="P716" s="761" t="e">
        <f t="shared" si="140"/>
        <v>#DIV/0!</v>
      </c>
      <c r="Q716" s="74"/>
      <c r="R716" s="28"/>
    </row>
    <row r="717" spans="1:18" ht="14.25" customHeight="1">
      <c r="A717" s="111">
        <v>423</v>
      </c>
      <c r="B717" s="68" t="s">
        <v>3947</v>
      </c>
      <c r="C717" s="68"/>
      <c r="D717" s="68"/>
      <c r="E717" s="68" t="s">
        <v>3948</v>
      </c>
      <c r="F717" s="156"/>
      <c r="G717" s="760"/>
      <c r="H717" s="160"/>
      <c r="I717" s="160">
        <v>410</v>
      </c>
      <c r="J717" s="160" t="s">
        <v>59</v>
      </c>
      <c r="K717" s="41"/>
      <c r="L717" s="42"/>
      <c r="M717" s="658"/>
      <c r="N717" s="659" t="str">
        <f t="shared" si="138"/>
        <v>grams</v>
      </c>
      <c r="O717" s="692">
        <f t="shared" si="139"/>
        <v>0</v>
      </c>
      <c r="P717" s="761" t="e">
        <f t="shared" si="140"/>
        <v>#DIV/0!</v>
      </c>
      <c r="Q717" s="74"/>
      <c r="R717" s="28"/>
    </row>
    <row r="718" spans="1:18" ht="14.25" customHeight="1">
      <c r="A718" s="111">
        <v>121</v>
      </c>
      <c r="B718" s="68" t="s">
        <v>3568</v>
      </c>
      <c r="C718" s="52"/>
      <c r="D718" s="52"/>
      <c r="E718" s="52" t="s">
        <v>2184</v>
      </c>
      <c r="F718" s="156"/>
      <c r="G718" s="760"/>
      <c r="H718" s="160"/>
      <c r="I718" s="160">
        <v>1</v>
      </c>
      <c r="J718" s="160" t="s">
        <v>37</v>
      </c>
      <c r="K718" s="41" t="s">
        <v>26</v>
      </c>
      <c r="L718" s="42" t="str">
        <f t="shared" ref="L718:L723" si="180">CONCATENATE(I718,J718)</f>
        <v>1pieces</v>
      </c>
      <c r="M718" s="658">
        <f t="shared" ref="M718:M723" si="181">H718*I718</f>
        <v>0</v>
      </c>
      <c r="N718" s="659" t="str">
        <f t="shared" si="138"/>
        <v>0 pieces</v>
      </c>
      <c r="O718" s="692">
        <f t="shared" si="139"/>
        <v>0</v>
      </c>
      <c r="P718" s="761" t="e">
        <f t="shared" si="140"/>
        <v>#DIV/0!</v>
      </c>
      <c r="Q718" s="74" t="e">
        <f t="shared" ref="Q718:Q723" si="182">G718-P718</f>
        <v>#DIV/0!</v>
      </c>
      <c r="R718" s="28"/>
    </row>
    <row r="719" spans="1:18" ht="14.25" customHeight="1">
      <c r="A719" s="111">
        <v>122</v>
      </c>
      <c r="B719" s="68" t="s">
        <v>3568</v>
      </c>
      <c r="C719" s="52"/>
      <c r="D719" s="52"/>
      <c r="E719" s="52"/>
      <c r="F719" s="156"/>
      <c r="G719" s="760"/>
      <c r="H719" s="160"/>
      <c r="I719" s="160">
        <v>1</v>
      </c>
      <c r="J719" s="160" t="s">
        <v>37</v>
      </c>
      <c r="K719" s="41" t="s">
        <v>26</v>
      </c>
      <c r="L719" s="42" t="str">
        <f t="shared" si="180"/>
        <v>1pieces</v>
      </c>
      <c r="M719" s="658">
        <f t="shared" si="181"/>
        <v>0</v>
      </c>
      <c r="N719" s="659" t="str">
        <f t="shared" si="138"/>
        <v>0 pieces</v>
      </c>
      <c r="O719" s="692">
        <f t="shared" si="139"/>
        <v>0</v>
      </c>
      <c r="P719" s="761" t="e">
        <f t="shared" si="140"/>
        <v>#DIV/0!</v>
      </c>
      <c r="Q719" s="74" t="e">
        <f t="shared" si="182"/>
        <v>#DIV/0!</v>
      </c>
      <c r="R719" s="28"/>
    </row>
    <row r="720" spans="1:18" ht="14.25" customHeight="1">
      <c r="A720" s="111">
        <v>99</v>
      </c>
      <c r="B720" s="116" t="s">
        <v>4591</v>
      </c>
      <c r="C720" s="116"/>
      <c r="D720" s="116"/>
      <c r="E720" s="116" t="s">
        <v>111</v>
      </c>
      <c r="F720" s="156"/>
      <c r="G720" s="776">
        <v>46.5</v>
      </c>
      <c r="H720" s="160"/>
      <c r="I720" s="121">
        <v>20</v>
      </c>
      <c r="J720" s="121" t="s">
        <v>29</v>
      </c>
      <c r="K720" s="41" t="s">
        <v>26</v>
      </c>
      <c r="L720" s="42" t="str">
        <f t="shared" si="180"/>
        <v>20ml</v>
      </c>
      <c r="M720" s="658">
        <f t="shared" si="181"/>
        <v>0</v>
      </c>
      <c r="N720" s="659" t="str">
        <f t="shared" si="138"/>
        <v>0 ml</v>
      </c>
      <c r="O720" s="692">
        <f t="shared" si="139"/>
        <v>0</v>
      </c>
      <c r="P720" s="761" t="e">
        <f t="shared" si="140"/>
        <v>#DIV/0!</v>
      </c>
      <c r="Q720" s="74" t="e">
        <f t="shared" si="182"/>
        <v>#DIV/0!</v>
      </c>
      <c r="R720" s="28"/>
    </row>
    <row r="721" spans="1:18" ht="14.25" customHeight="1">
      <c r="A721" s="111">
        <v>100</v>
      </c>
      <c r="B721" s="116" t="s">
        <v>4592</v>
      </c>
      <c r="C721" s="116"/>
      <c r="D721" s="116"/>
      <c r="E721" s="116" t="s">
        <v>111</v>
      </c>
      <c r="F721" s="156"/>
      <c r="G721" s="776">
        <v>35</v>
      </c>
      <c r="H721" s="160"/>
      <c r="I721" s="121">
        <v>20</v>
      </c>
      <c r="J721" s="121" t="s">
        <v>29</v>
      </c>
      <c r="K721" s="41" t="s">
        <v>26</v>
      </c>
      <c r="L721" s="42" t="str">
        <f t="shared" si="180"/>
        <v>20ml</v>
      </c>
      <c r="M721" s="658">
        <f t="shared" si="181"/>
        <v>0</v>
      </c>
      <c r="N721" s="659" t="str">
        <f t="shared" si="138"/>
        <v>0 ml</v>
      </c>
      <c r="O721" s="692">
        <f t="shared" si="139"/>
        <v>0</v>
      </c>
      <c r="P721" s="761" t="e">
        <f t="shared" si="140"/>
        <v>#DIV/0!</v>
      </c>
      <c r="Q721" s="74" t="e">
        <f t="shared" si="182"/>
        <v>#DIV/0!</v>
      </c>
      <c r="R721" s="28"/>
    </row>
    <row r="722" spans="1:18" ht="14.25" customHeight="1">
      <c r="A722" s="111">
        <v>102</v>
      </c>
      <c r="B722" s="52" t="s">
        <v>994</v>
      </c>
      <c r="C722" s="52"/>
      <c r="D722" s="52"/>
      <c r="E722" s="52" t="s">
        <v>111</v>
      </c>
      <c r="F722" s="156"/>
      <c r="G722" s="760">
        <v>98</v>
      </c>
      <c r="H722" s="160"/>
      <c r="I722" s="160">
        <v>20</v>
      </c>
      <c r="J722" s="160" t="s">
        <v>29</v>
      </c>
      <c r="K722" s="41" t="s">
        <v>26</v>
      </c>
      <c r="L722" s="42" t="str">
        <f t="shared" si="180"/>
        <v>20ml</v>
      </c>
      <c r="M722" s="658">
        <f t="shared" si="181"/>
        <v>0</v>
      </c>
      <c r="N722" s="659" t="str">
        <f t="shared" si="138"/>
        <v>0 ml</v>
      </c>
      <c r="O722" s="692">
        <f t="shared" si="139"/>
        <v>0</v>
      </c>
      <c r="P722" s="761" t="e">
        <f t="shared" si="140"/>
        <v>#DIV/0!</v>
      </c>
      <c r="Q722" s="74" t="e">
        <f t="shared" si="182"/>
        <v>#DIV/0!</v>
      </c>
      <c r="R722" s="28"/>
    </row>
    <row r="723" spans="1:18" ht="14.25" customHeight="1">
      <c r="A723" s="111">
        <v>103</v>
      </c>
      <c r="B723" s="52" t="s">
        <v>995</v>
      </c>
      <c r="C723" s="52"/>
      <c r="D723" s="52"/>
      <c r="E723" s="52" t="s">
        <v>996</v>
      </c>
      <c r="F723" s="156"/>
      <c r="G723" s="760"/>
      <c r="H723" s="160"/>
      <c r="I723" s="160">
        <v>20</v>
      </c>
      <c r="J723" s="160" t="s">
        <v>29</v>
      </c>
      <c r="K723" s="41" t="s">
        <v>26</v>
      </c>
      <c r="L723" s="42" t="str">
        <f t="shared" si="180"/>
        <v>20ml</v>
      </c>
      <c r="M723" s="658">
        <f t="shared" si="181"/>
        <v>0</v>
      </c>
      <c r="N723" s="659" t="str">
        <f t="shared" si="138"/>
        <v>0 ml</v>
      </c>
      <c r="O723" s="692">
        <f t="shared" si="139"/>
        <v>0</v>
      </c>
      <c r="P723" s="761" t="e">
        <f t="shared" si="140"/>
        <v>#DIV/0!</v>
      </c>
      <c r="Q723" s="74" t="e">
        <f t="shared" si="182"/>
        <v>#DIV/0!</v>
      </c>
      <c r="R723" s="28"/>
    </row>
    <row r="724" spans="1:18" ht="14.25" customHeight="1">
      <c r="A724" s="111">
        <v>360</v>
      </c>
      <c r="B724" s="68" t="s">
        <v>4593</v>
      </c>
      <c r="C724" s="68"/>
      <c r="D724" s="68"/>
      <c r="E724" s="68" t="s">
        <v>4594</v>
      </c>
      <c r="F724" s="156"/>
      <c r="G724" s="760"/>
      <c r="H724" s="160"/>
      <c r="I724" s="160">
        <v>25</v>
      </c>
      <c r="J724" s="160" t="s">
        <v>37</v>
      </c>
      <c r="K724" s="41"/>
      <c r="L724" s="42"/>
      <c r="M724" s="658"/>
      <c r="N724" s="659" t="str">
        <f t="shared" si="138"/>
        <v>pieces</v>
      </c>
      <c r="O724" s="692">
        <f t="shared" si="139"/>
        <v>0</v>
      </c>
      <c r="P724" s="761" t="e">
        <f t="shared" si="140"/>
        <v>#DIV/0!</v>
      </c>
      <c r="Q724" s="74"/>
      <c r="R724" s="28"/>
    </row>
    <row r="725" spans="1:18" ht="14.25" customHeight="1">
      <c r="A725" s="111">
        <v>361</v>
      </c>
      <c r="B725" s="68" t="s">
        <v>1010</v>
      </c>
      <c r="C725" s="68"/>
      <c r="D725" s="68"/>
      <c r="E725" s="68" t="s">
        <v>867</v>
      </c>
      <c r="F725" s="156"/>
      <c r="G725" s="760"/>
      <c r="H725" s="160"/>
      <c r="I725" s="160">
        <v>19</v>
      </c>
      <c r="J725" s="160" t="s">
        <v>59</v>
      </c>
      <c r="K725" s="41"/>
      <c r="L725" s="42"/>
      <c r="M725" s="658"/>
      <c r="N725" s="659" t="str">
        <f t="shared" si="138"/>
        <v>grams</v>
      </c>
      <c r="O725" s="692">
        <f t="shared" si="139"/>
        <v>0</v>
      </c>
      <c r="P725" s="761" t="e">
        <f t="shared" si="140"/>
        <v>#DIV/0!</v>
      </c>
      <c r="Q725" s="74"/>
      <c r="R725" s="28"/>
    </row>
    <row r="726" spans="1:18" ht="14.25" customHeight="1">
      <c r="A726" s="111">
        <v>229</v>
      </c>
      <c r="B726" s="52" t="s">
        <v>1011</v>
      </c>
      <c r="C726" s="52"/>
      <c r="D726" s="52"/>
      <c r="E726" s="52" t="s">
        <v>2685</v>
      </c>
      <c r="F726" s="156"/>
      <c r="G726" s="760">
        <v>706.35</v>
      </c>
      <c r="H726" s="160"/>
      <c r="I726" s="160">
        <v>24</v>
      </c>
      <c r="J726" s="160" t="s">
        <v>37</v>
      </c>
      <c r="K726" s="41"/>
      <c r="L726" s="42"/>
      <c r="M726" s="658"/>
      <c r="N726" s="659" t="str">
        <f t="shared" si="138"/>
        <v>pieces</v>
      </c>
      <c r="O726" s="692">
        <f t="shared" si="139"/>
        <v>0</v>
      </c>
      <c r="P726" s="761" t="e">
        <f t="shared" si="140"/>
        <v>#DIV/0!</v>
      </c>
      <c r="Q726" s="74"/>
      <c r="R726" s="28"/>
    </row>
    <row r="727" spans="1:18" ht="14.25" customHeight="1">
      <c r="A727" s="111">
        <v>230</v>
      </c>
      <c r="B727" s="52" t="s">
        <v>1011</v>
      </c>
      <c r="C727" s="52"/>
      <c r="D727" s="52"/>
      <c r="E727" s="52" t="s">
        <v>3316</v>
      </c>
      <c r="F727" s="156"/>
      <c r="G727" s="760"/>
      <c r="H727" s="160"/>
      <c r="I727" s="160">
        <v>1</v>
      </c>
      <c r="J727" s="160" t="s">
        <v>37</v>
      </c>
      <c r="K727" s="41"/>
      <c r="L727" s="42"/>
      <c r="M727" s="658"/>
      <c r="N727" s="659" t="str">
        <f t="shared" si="138"/>
        <v>pieces</v>
      </c>
      <c r="O727" s="692">
        <f t="shared" si="139"/>
        <v>0</v>
      </c>
      <c r="P727" s="761" t="e">
        <f t="shared" si="140"/>
        <v>#DIV/0!</v>
      </c>
      <c r="Q727" s="74"/>
      <c r="R727" s="28"/>
    </row>
    <row r="728" spans="1:18" ht="14.25" customHeight="1">
      <c r="A728" s="111">
        <v>231</v>
      </c>
      <c r="B728" s="52" t="s">
        <v>4595</v>
      </c>
      <c r="C728" s="52"/>
      <c r="D728" s="52"/>
      <c r="E728" s="52" t="s">
        <v>4596</v>
      </c>
      <c r="F728" s="156"/>
      <c r="G728" s="760"/>
      <c r="H728" s="160"/>
      <c r="I728" s="160">
        <v>1</v>
      </c>
      <c r="J728" s="160" t="s">
        <v>37</v>
      </c>
      <c r="K728" s="41"/>
      <c r="L728" s="42"/>
      <c r="M728" s="658"/>
      <c r="N728" s="659" t="str">
        <f t="shared" si="138"/>
        <v>pieces</v>
      </c>
      <c r="O728" s="692">
        <f t="shared" si="139"/>
        <v>0</v>
      </c>
      <c r="P728" s="761" t="e">
        <f t="shared" si="140"/>
        <v>#DIV/0!</v>
      </c>
      <c r="Q728" s="74"/>
      <c r="R728" s="28"/>
    </row>
    <row r="729" spans="1:18" ht="14.25" customHeight="1">
      <c r="A729" s="111">
        <v>197</v>
      </c>
      <c r="B729" s="68" t="s">
        <v>1013</v>
      </c>
      <c r="C729" s="52"/>
      <c r="D729" s="52"/>
      <c r="E729" s="52" t="s">
        <v>3612</v>
      </c>
      <c r="F729" s="156"/>
      <c r="G729" s="764"/>
      <c r="H729" s="160"/>
      <c r="I729" s="198">
        <v>1000</v>
      </c>
      <c r="J729" s="198" t="s">
        <v>59</v>
      </c>
      <c r="K729" s="41"/>
      <c r="L729" s="42"/>
      <c r="M729" s="658"/>
      <c r="N729" s="659" t="str">
        <f t="shared" si="138"/>
        <v>grams</v>
      </c>
      <c r="O729" s="692">
        <f t="shared" si="139"/>
        <v>0</v>
      </c>
      <c r="P729" s="761" t="e">
        <f t="shared" si="140"/>
        <v>#DIV/0!</v>
      </c>
      <c r="Q729" s="74"/>
      <c r="R729" s="28"/>
    </row>
    <row r="730" spans="1:18" ht="14.25" customHeight="1">
      <c r="A730" s="111">
        <v>198</v>
      </c>
      <c r="B730" s="68" t="s">
        <v>1013</v>
      </c>
      <c r="C730" s="52"/>
      <c r="D730" s="52"/>
      <c r="E730" s="52" t="s">
        <v>3613</v>
      </c>
      <c r="F730" s="156"/>
      <c r="G730" s="764"/>
      <c r="H730" s="160"/>
      <c r="I730" s="198">
        <v>1000</v>
      </c>
      <c r="J730" s="198" t="s">
        <v>59</v>
      </c>
      <c r="K730" s="41"/>
      <c r="L730" s="42"/>
      <c r="M730" s="658"/>
      <c r="N730" s="659" t="str">
        <f t="shared" si="138"/>
        <v>grams</v>
      </c>
      <c r="O730" s="692">
        <f t="shared" si="139"/>
        <v>0</v>
      </c>
      <c r="P730" s="761" t="e">
        <f t="shared" si="140"/>
        <v>#DIV/0!</v>
      </c>
      <c r="Q730" s="74"/>
      <c r="R730" s="28"/>
    </row>
    <row r="731" spans="1:18" ht="14.25" customHeight="1">
      <c r="A731" s="111">
        <v>485</v>
      </c>
      <c r="B731" s="52" t="s">
        <v>1015</v>
      </c>
      <c r="C731" s="68"/>
      <c r="D731" s="68"/>
      <c r="E731" s="68" t="s">
        <v>4597</v>
      </c>
      <c r="F731" s="156"/>
      <c r="G731" s="760"/>
      <c r="H731" s="160"/>
      <c r="I731" s="160">
        <v>200</v>
      </c>
      <c r="J731" s="160" t="s">
        <v>59</v>
      </c>
      <c r="K731" s="41"/>
      <c r="L731" s="42"/>
      <c r="M731" s="658"/>
      <c r="N731" s="659" t="str">
        <f t="shared" si="138"/>
        <v>grams</v>
      </c>
      <c r="O731" s="692">
        <f t="shared" si="139"/>
        <v>0</v>
      </c>
      <c r="P731" s="761" t="e">
        <f t="shared" si="140"/>
        <v>#DIV/0!</v>
      </c>
      <c r="Q731" s="74"/>
      <c r="R731" s="28"/>
    </row>
    <row r="732" spans="1:18" ht="14.25" customHeight="1">
      <c r="A732" s="111">
        <v>486</v>
      </c>
      <c r="B732" s="52" t="s">
        <v>1015</v>
      </c>
      <c r="C732" s="68"/>
      <c r="D732" s="68"/>
      <c r="E732" s="68" t="s">
        <v>3478</v>
      </c>
      <c r="F732" s="156"/>
      <c r="G732" s="760"/>
      <c r="H732" s="160"/>
      <c r="I732" s="160">
        <v>200</v>
      </c>
      <c r="J732" s="160" t="s">
        <v>59</v>
      </c>
      <c r="K732" s="41"/>
      <c r="L732" s="42"/>
      <c r="M732" s="658"/>
      <c r="N732" s="659" t="str">
        <f t="shared" si="138"/>
        <v>grams</v>
      </c>
      <c r="O732" s="692">
        <f t="shared" si="139"/>
        <v>0</v>
      </c>
      <c r="P732" s="761" t="e">
        <f t="shared" si="140"/>
        <v>#DIV/0!</v>
      </c>
      <c r="Q732" s="74"/>
      <c r="R732" s="28"/>
    </row>
    <row r="733" spans="1:18" ht="14.25" customHeight="1">
      <c r="A733" s="111">
        <v>487</v>
      </c>
      <c r="B733" s="52" t="s">
        <v>3479</v>
      </c>
      <c r="C733" s="68"/>
      <c r="D733" s="68"/>
      <c r="E733" s="68" t="s">
        <v>3478</v>
      </c>
      <c r="F733" s="156"/>
      <c r="G733" s="760"/>
      <c r="H733" s="160"/>
      <c r="I733" s="160">
        <v>200</v>
      </c>
      <c r="J733" s="160" t="s">
        <v>59</v>
      </c>
      <c r="K733" s="41"/>
      <c r="L733" s="42"/>
      <c r="M733" s="658"/>
      <c r="N733" s="659" t="str">
        <f t="shared" si="138"/>
        <v>grams</v>
      </c>
      <c r="O733" s="692">
        <f t="shared" si="139"/>
        <v>0</v>
      </c>
      <c r="P733" s="761" t="e">
        <f t="shared" si="140"/>
        <v>#DIV/0!</v>
      </c>
      <c r="Q733" s="74"/>
      <c r="R733" s="28"/>
    </row>
    <row r="734" spans="1:18" ht="14.25" customHeight="1">
      <c r="A734" s="111">
        <v>488</v>
      </c>
      <c r="B734" s="52" t="s">
        <v>3479</v>
      </c>
      <c r="C734" s="68"/>
      <c r="D734" s="68"/>
      <c r="E734" s="68" t="s">
        <v>3480</v>
      </c>
      <c r="F734" s="156"/>
      <c r="G734" s="760"/>
      <c r="H734" s="160"/>
      <c r="I734" s="160">
        <v>400</v>
      </c>
      <c r="J734" s="160" t="s">
        <v>59</v>
      </c>
      <c r="K734" s="41"/>
      <c r="L734" s="42"/>
      <c r="M734" s="658"/>
      <c r="N734" s="659" t="str">
        <f t="shared" si="138"/>
        <v>grams</v>
      </c>
      <c r="O734" s="692">
        <f t="shared" si="139"/>
        <v>0</v>
      </c>
      <c r="P734" s="761" t="e">
        <f t="shared" si="140"/>
        <v>#DIV/0!</v>
      </c>
      <c r="Q734" s="74"/>
      <c r="R734" s="28"/>
    </row>
    <row r="735" spans="1:18" ht="14.25" customHeight="1">
      <c r="A735" s="111">
        <v>232</v>
      </c>
      <c r="B735" s="68" t="s">
        <v>1017</v>
      </c>
      <c r="C735" s="68"/>
      <c r="D735" s="68"/>
      <c r="E735" s="68" t="s">
        <v>4598</v>
      </c>
      <c r="F735" s="156"/>
      <c r="G735" s="760"/>
      <c r="H735" s="160"/>
      <c r="I735" s="160">
        <v>1</v>
      </c>
      <c r="J735" s="160" t="s">
        <v>37</v>
      </c>
      <c r="K735" s="41"/>
      <c r="L735" s="42"/>
      <c r="M735" s="658"/>
      <c r="N735" s="659" t="str">
        <f t="shared" si="138"/>
        <v>pieces</v>
      </c>
      <c r="O735" s="692">
        <f t="shared" si="139"/>
        <v>0</v>
      </c>
      <c r="P735" s="761" t="e">
        <f t="shared" si="140"/>
        <v>#DIV/0!</v>
      </c>
      <c r="Q735" s="74"/>
      <c r="R735" s="28"/>
    </row>
    <row r="736" spans="1:18" ht="14.25" customHeight="1">
      <c r="A736" s="111">
        <v>233</v>
      </c>
      <c r="B736" s="68" t="s">
        <v>1017</v>
      </c>
      <c r="C736" s="52"/>
      <c r="D736" s="52"/>
      <c r="E736" s="52" t="s">
        <v>2751</v>
      </c>
      <c r="F736" s="156"/>
      <c r="G736" s="760"/>
      <c r="H736" s="160"/>
      <c r="I736" s="160">
        <v>1</v>
      </c>
      <c r="J736" s="160" t="s">
        <v>37</v>
      </c>
      <c r="K736" s="41"/>
      <c r="L736" s="42"/>
      <c r="M736" s="658"/>
      <c r="N736" s="659" t="str">
        <f t="shared" si="138"/>
        <v>pieces</v>
      </c>
      <c r="O736" s="692">
        <f t="shared" si="139"/>
        <v>0</v>
      </c>
      <c r="P736" s="761" t="e">
        <f t="shared" si="140"/>
        <v>#DIV/0!</v>
      </c>
      <c r="Q736" s="74"/>
      <c r="R736" s="28"/>
    </row>
    <row r="737" spans="1:18" ht="14.25" customHeight="1">
      <c r="A737" s="111">
        <v>234</v>
      </c>
      <c r="B737" s="52" t="s">
        <v>1019</v>
      </c>
      <c r="C737" s="52"/>
      <c r="D737" s="52"/>
      <c r="E737" s="52" t="s">
        <v>4599</v>
      </c>
      <c r="F737" s="156"/>
      <c r="G737" s="760"/>
      <c r="H737" s="160"/>
      <c r="I737" s="160">
        <v>1</v>
      </c>
      <c r="J737" s="160" t="s">
        <v>37</v>
      </c>
      <c r="K737" s="41"/>
      <c r="L737" s="42"/>
      <c r="M737" s="658"/>
      <c r="N737" s="659" t="str">
        <f t="shared" si="138"/>
        <v>pieces</v>
      </c>
      <c r="O737" s="692">
        <f t="shared" si="139"/>
        <v>0</v>
      </c>
      <c r="P737" s="761" t="e">
        <f t="shared" si="140"/>
        <v>#DIV/0!</v>
      </c>
      <c r="Q737" s="74"/>
      <c r="R737" s="28"/>
    </row>
    <row r="738" spans="1:18" ht="14.25" customHeight="1">
      <c r="A738" s="111">
        <v>235</v>
      </c>
      <c r="B738" s="52" t="s">
        <v>1019</v>
      </c>
      <c r="C738" s="52"/>
      <c r="D738" s="52"/>
      <c r="E738" s="52" t="s">
        <v>3302</v>
      </c>
      <c r="F738" s="156"/>
      <c r="G738" s="760"/>
      <c r="H738" s="160"/>
      <c r="I738" s="160">
        <v>1</v>
      </c>
      <c r="J738" s="160" t="s">
        <v>37</v>
      </c>
      <c r="K738" s="41"/>
      <c r="L738" s="42"/>
      <c r="M738" s="658"/>
      <c r="N738" s="659" t="str">
        <f t="shared" si="138"/>
        <v>pieces</v>
      </c>
      <c r="O738" s="692">
        <f t="shared" si="139"/>
        <v>0</v>
      </c>
      <c r="P738" s="761" t="e">
        <f t="shared" si="140"/>
        <v>#DIV/0!</v>
      </c>
      <c r="Q738" s="74"/>
      <c r="R738" s="28"/>
    </row>
    <row r="739" spans="1:18" ht="14.25" customHeight="1">
      <c r="A739" s="111">
        <v>382</v>
      </c>
      <c r="B739" s="52" t="s">
        <v>1023</v>
      </c>
      <c r="C739" s="52"/>
      <c r="D739" s="52"/>
      <c r="E739" s="52" t="s">
        <v>4332</v>
      </c>
      <c r="F739" s="156"/>
      <c r="G739" s="760"/>
      <c r="H739" s="160"/>
      <c r="I739" s="198">
        <v>200</v>
      </c>
      <c r="J739" s="198" t="s">
        <v>59</v>
      </c>
      <c r="K739" s="41"/>
      <c r="L739" s="42"/>
      <c r="M739" s="658"/>
      <c r="N739" s="659" t="str">
        <f t="shared" si="138"/>
        <v>grams</v>
      </c>
      <c r="O739" s="692">
        <f t="shared" si="139"/>
        <v>0</v>
      </c>
      <c r="P739" s="761" t="e">
        <f t="shared" si="140"/>
        <v>#DIV/0!</v>
      </c>
      <c r="Q739" s="74"/>
      <c r="R739" s="28"/>
    </row>
    <row r="740" spans="1:18" ht="14.25" customHeight="1">
      <c r="A740" s="111">
        <v>383</v>
      </c>
      <c r="B740" s="52" t="s">
        <v>1023</v>
      </c>
      <c r="C740" s="52"/>
      <c r="D740" s="52"/>
      <c r="E740" s="52" t="s">
        <v>560</v>
      </c>
      <c r="F740" s="156"/>
      <c r="G740" s="760"/>
      <c r="H740" s="160"/>
      <c r="I740" s="198">
        <v>1000</v>
      </c>
      <c r="J740" s="198" t="s">
        <v>59</v>
      </c>
      <c r="K740" s="41"/>
      <c r="L740" s="42"/>
      <c r="M740" s="658"/>
      <c r="N740" s="659" t="str">
        <f t="shared" si="138"/>
        <v>grams</v>
      </c>
      <c r="O740" s="692">
        <f t="shared" si="139"/>
        <v>0</v>
      </c>
      <c r="P740" s="761" t="e">
        <f t="shared" si="140"/>
        <v>#DIV/0!</v>
      </c>
      <c r="Q740" s="74"/>
      <c r="R740" s="28"/>
    </row>
    <row r="741" spans="1:18" ht="14.25" customHeight="1">
      <c r="A741" s="111">
        <v>413</v>
      </c>
      <c r="B741" s="52" t="s">
        <v>1023</v>
      </c>
      <c r="C741" s="68"/>
      <c r="D741" s="68"/>
      <c r="E741" s="68" t="s">
        <v>121</v>
      </c>
      <c r="F741" s="156"/>
      <c r="G741" s="760">
        <v>65</v>
      </c>
      <c r="H741" s="160"/>
      <c r="I741" s="160">
        <v>1000</v>
      </c>
      <c r="J741" s="160" t="s">
        <v>59</v>
      </c>
      <c r="K741" s="41"/>
      <c r="L741" s="42"/>
      <c r="M741" s="658"/>
      <c r="N741" s="659" t="str">
        <f t="shared" si="138"/>
        <v>grams</v>
      </c>
      <c r="O741" s="692">
        <f t="shared" si="139"/>
        <v>0</v>
      </c>
      <c r="P741" s="761" t="e">
        <f t="shared" si="140"/>
        <v>#DIV/0!</v>
      </c>
      <c r="Q741" s="74"/>
      <c r="R741" s="28"/>
    </row>
    <row r="742" spans="1:18" ht="14.25" customHeight="1">
      <c r="A742" s="111">
        <v>419</v>
      </c>
      <c r="B742" s="52" t="s">
        <v>1023</v>
      </c>
      <c r="C742" s="68"/>
      <c r="D742" s="68"/>
      <c r="E742" s="68" t="s">
        <v>121</v>
      </c>
      <c r="F742" s="156"/>
      <c r="G742" s="760"/>
      <c r="H742" s="160"/>
      <c r="I742" s="160">
        <v>1</v>
      </c>
      <c r="J742" s="160" t="s">
        <v>3222</v>
      </c>
      <c r="K742" s="41"/>
      <c r="L742" s="42"/>
      <c r="M742" s="658"/>
      <c r="N742" s="659" t="str">
        <f t="shared" si="138"/>
        <v>tali</v>
      </c>
      <c r="O742" s="692">
        <f t="shared" si="139"/>
        <v>0</v>
      </c>
      <c r="P742" s="761" t="e">
        <f t="shared" si="140"/>
        <v>#DIV/0!</v>
      </c>
      <c r="Q742" s="74"/>
      <c r="R742" s="28"/>
    </row>
    <row r="743" spans="1:18" ht="14.25" customHeight="1">
      <c r="A743" s="111">
        <v>489</v>
      </c>
      <c r="B743" s="52" t="s">
        <v>1028</v>
      </c>
      <c r="C743" s="52"/>
      <c r="D743" s="52"/>
      <c r="E743" s="52" t="s">
        <v>4600</v>
      </c>
      <c r="F743" s="156"/>
      <c r="G743" s="760"/>
      <c r="H743" s="198"/>
      <c r="I743" s="160">
        <v>507</v>
      </c>
      <c r="J743" s="160" t="s">
        <v>59</v>
      </c>
      <c r="K743" s="41"/>
      <c r="L743" s="42"/>
      <c r="M743" s="658"/>
      <c r="N743" s="659" t="str">
        <f t="shared" si="138"/>
        <v>grams</v>
      </c>
      <c r="O743" s="692">
        <f t="shared" si="139"/>
        <v>0</v>
      </c>
      <c r="P743" s="761" t="e">
        <f t="shared" si="140"/>
        <v>#DIV/0!</v>
      </c>
      <c r="Q743" s="74"/>
      <c r="R743" s="28"/>
    </row>
    <row r="744" spans="1:18" ht="14.25" customHeight="1">
      <c r="A744" s="111">
        <v>490</v>
      </c>
      <c r="B744" s="68" t="s">
        <v>1028</v>
      </c>
      <c r="C744" s="68"/>
      <c r="D744" s="68"/>
      <c r="E744" s="68" t="s">
        <v>1031</v>
      </c>
      <c r="F744" s="156"/>
      <c r="G744" s="760">
        <v>68.5</v>
      </c>
      <c r="H744" s="160"/>
      <c r="I744" s="160">
        <v>422</v>
      </c>
      <c r="J744" s="160" t="s">
        <v>59</v>
      </c>
      <c r="K744" s="41"/>
      <c r="L744" s="42"/>
      <c r="M744" s="658"/>
      <c r="N744" s="659" t="str">
        <f t="shared" si="138"/>
        <v>grams</v>
      </c>
      <c r="O744" s="692">
        <f t="shared" si="139"/>
        <v>0</v>
      </c>
      <c r="P744" s="761" t="e">
        <f t="shared" si="140"/>
        <v>#DIV/0!</v>
      </c>
      <c r="Q744" s="74"/>
      <c r="R744" s="28"/>
    </row>
    <row r="745" spans="1:18" ht="14.25" customHeight="1">
      <c r="A745" s="111">
        <v>491</v>
      </c>
      <c r="B745" s="68" t="s">
        <v>1028</v>
      </c>
      <c r="C745" s="68"/>
      <c r="D745" s="68"/>
      <c r="E745" s="68" t="s">
        <v>1029</v>
      </c>
      <c r="F745" s="156"/>
      <c r="G745" s="805">
        <v>296.2</v>
      </c>
      <c r="H745" s="160"/>
      <c r="I745" s="160">
        <v>3033</v>
      </c>
      <c r="J745" s="160" t="s">
        <v>59</v>
      </c>
      <c r="K745" s="41"/>
      <c r="L745" s="42"/>
      <c r="M745" s="658"/>
      <c r="N745" s="659" t="str">
        <f t="shared" si="138"/>
        <v>grams</v>
      </c>
      <c r="O745" s="692">
        <f t="shared" si="139"/>
        <v>0</v>
      </c>
      <c r="P745" s="761" t="e">
        <f t="shared" si="140"/>
        <v>#DIV/0!</v>
      </c>
      <c r="Q745" s="74"/>
      <c r="R745" s="28"/>
    </row>
    <row r="746" spans="1:18" ht="14.25" customHeight="1">
      <c r="A746" s="111">
        <v>492</v>
      </c>
      <c r="B746" s="68" t="s">
        <v>1028</v>
      </c>
      <c r="C746" s="68"/>
      <c r="D746" s="68"/>
      <c r="E746" s="68" t="s">
        <v>4601</v>
      </c>
      <c r="F746" s="156"/>
      <c r="G746" s="760"/>
      <c r="H746" s="160"/>
      <c r="I746" s="160">
        <v>507</v>
      </c>
      <c r="J746" s="160" t="s">
        <v>59</v>
      </c>
      <c r="K746" s="41"/>
      <c r="L746" s="42"/>
      <c r="M746" s="658"/>
      <c r="N746" s="659" t="str">
        <f t="shared" si="138"/>
        <v>grams</v>
      </c>
      <c r="O746" s="692">
        <f t="shared" si="139"/>
        <v>0</v>
      </c>
      <c r="P746" s="761" t="e">
        <f t="shared" si="140"/>
        <v>#DIV/0!</v>
      </c>
      <c r="Q746" s="74"/>
      <c r="R746" s="28"/>
    </row>
    <row r="747" spans="1:18" ht="14.25" customHeight="1">
      <c r="A747" s="111">
        <v>236</v>
      </c>
      <c r="B747" s="52" t="s">
        <v>1039</v>
      </c>
      <c r="C747" s="52"/>
      <c r="D747" s="52"/>
      <c r="E747" s="52" t="s">
        <v>4602</v>
      </c>
      <c r="F747" s="156"/>
      <c r="G747" s="760"/>
      <c r="H747" s="160"/>
      <c r="I747" s="160">
        <v>48</v>
      </c>
      <c r="J747" s="160" t="s">
        <v>37</v>
      </c>
      <c r="K747" s="41"/>
      <c r="L747" s="42"/>
      <c r="M747" s="658"/>
      <c r="N747" s="659" t="str">
        <f t="shared" si="138"/>
        <v>pieces</v>
      </c>
      <c r="O747" s="692">
        <f t="shared" si="139"/>
        <v>0</v>
      </c>
      <c r="P747" s="761" t="e">
        <f t="shared" si="140"/>
        <v>#DIV/0!</v>
      </c>
      <c r="Q747" s="74"/>
      <c r="R747" s="28"/>
    </row>
    <row r="748" spans="1:18" ht="14.25" customHeight="1">
      <c r="A748" s="111">
        <v>237</v>
      </c>
      <c r="B748" s="52" t="s">
        <v>4603</v>
      </c>
      <c r="C748" s="52"/>
      <c r="D748" s="52"/>
      <c r="E748" s="52" t="s">
        <v>4602</v>
      </c>
      <c r="F748" s="156"/>
      <c r="G748" s="760"/>
      <c r="H748" s="160"/>
      <c r="I748" s="160">
        <v>48</v>
      </c>
      <c r="J748" s="160" t="s">
        <v>37</v>
      </c>
      <c r="K748" s="41"/>
      <c r="L748" s="42"/>
      <c r="M748" s="658"/>
      <c r="N748" s="659" t="str">
        <f t="shared" si="138"/>
        <v>pieces</v>
      </c>
      <c r="O748" s="692">
        <f t="shared" si="139"/>
        <v>0</v>
      </c>
      <c r="P748" s="761" t="e">
        <f t="shared" si="140"/>
        <v>#DIV/0!</v>
      </c>
      <c r="Q748" s="74"/>
      <c r="R748" s="28"/>
    </row>
    <row r="749" spans="1:18" ht="14.25" customHeight="1">
      <c r="A749" s="111">
        <v>183</v>
      </c>
      <c r="B749" s="52" t="s">
        <v>1042</v>
      </c>
      <c r="C749" s="52"/>
      <c r="D749" s="52"/>
      <c r="E749" s="52" t="s">
        <v>4132</v>
      </c>
      <c r="F749" s="156"/>
      <c r="G749" s="760"/>
      <c r="H749" s="160"/>
      <c r="I749" s="198">
        <v>10</v>
      </c>
      <c r="J749" s="160" t="s">
        <v>37</v>
      </c>
      <c r="K749" s="41"/>
      <c r="L749" s="42"/>
      <c r="M749" s="658"/>
      <c r="N749" s="659" t="str">
        <f t="shared" si="138"/>
        <v>pieces</v>
      </c>
      <c r="O749" s="692">
        <f t="shared" si="139"/>
        <v>0</v>
      </c>
      <c r="P749" s="761" t="e">
        <f t="shared" si="140"/>
        <v>#DIV/0!</v>
      </c>
      <c r="Q749" s="74"/>
      <c r="R749" s="28"/>
    </row>
    <row r="750" spans="1:18" ht="14.25" customHeight="1">
      <c r="A750" s="111">
        <v>184</v>
      </c>
      <c r="B750" s="52" t="s">
        <v>4604</v>
      </c>
      <c r="C750" s="52"/>
      <c r="D750" s="52"/>
      <c r="E750" s="52" t="s">
        <v>3284</v>
      </c>
      <c r="F750" s="156"/>
      <c r="G750" s="760"/>
      <c r="H750" s="160"/>
      <c r="I750" s="198">
        <v>10</v>
      </c>
      <c r="J750" s="160" t="s">
        <v>37</v>
      </c>
      <c r="K750" s="41"/>
      <c r="L750" s="42"/>
      <c r="M750" s="658"/>
      <c r="N750" s="659" t="str">
        <f t="shared" si="138"/>
        <v>pieces</v>
      </c>
      <c r="O750" s="692">
        <f t="shared" si="139"/>
        <v>0</v>
      </c>
      <c r="P750" s="761" t="e">
        <f t="shared" si="140"/>
        <v>#DIV/0!</v>
      </c>
      <c r="Q750" s="74"/>
      <c r="R750" s="28"/>
    </row>
    <row r="751" spans="1:18" ht="14.25" customHeight="1">
      <c r="A751" s="111">
        <v>186</v>
      </c>
      <c r="B751" s="52" t="s">
        <v>4605</v>
      </c>
      <c r="C751" s="52"/>
      <c r="D751" s="52"/>
      <c r="E751" s="52" t="s">
        <v>3284</v>
      </c>
      <c r="F751" s="37"/>
      <c r="G751" s="760"/>
      <c r="H751" s="160"/>
      <c r="I751" s="198">
        <v>10</v>
      </c>
      <c r="J751" s="160" t="s">
        <v>37</v>
      </c>
      <c r="K751" s="41"/>
      <c r="L751" s="42"/>
      <c r="M751" s="658"/>
      <c r="N751" s="659" t="str">
        <f t="shared" si="138"/>
        <v>pieces</v>
      </c>
      <c r="O751" s="692">
        <f t="shared" si="139"/>
        <v>0</v>
      </c>
      <c r="P751" s="761" t="e">
        <f t="shared" si="140"/>
        <v>#DIV/0!</v>
      </c>
      <c r="Q751" s="74"/>
      <c r="R751" s="28"/>
    </row>
    <row r="752" spans="1:18" ht="14.25" customHeight="1">
      <c r="A752" s="111">
        <v>238</v>
      </c>
      <c r="B752" s="68" t="s">
        <v>4606</v>
      </c>
      <c r="C752" s="68"/>
      <c r="D752" s="68"/>
      <c r="E752" s="68" t="s">
        <v>4607</v>
      </c>
      <c r="F752" s="37"/>
      <c r="G752" s="760"/>
      <c r="H752" s="160"/>
      <c r="I752" s="160">
        <v>28</v>
      </c>
      <c r="J752" s="160" t="s">
        <v>37</v>
      </c>
      <c r="K752" s="41"/>
      <c r="L752" s="42"/>
      <c r="M752" s="658"/>
      <c r="N752" s="659" t="str">
        <f t="shared" si="138"/>
        <v>pieces</v>
      </c>
      <c r="O752" s="692">
        <f t="shared" si="139"/>
        <v>0</v>
      </c>
      <c r="P752" s="761" t="e">
        <f t="shared" si="140"/>
        <v>#DIV/0!</v>
      </c>
      <c r="Q752" s="74"/>
      <c r="R752" s="28"/>
    </row>
    <row r="753" spans="1:18" ht="14.25" customHeight="1">
      <c r="A753" s="111">
        <v>368</v>
      </c>
      <c r="B753" s="52" t="s">
        <v>3894</v>
      </c>
      <c r="C753" s="68"/>
      <c r="D753" s="68"/>
      <c r="E753" s="68" t="s">
        <v>2746</v>
      </c>
      <c r="F753" s="37"/>
      <c r="G753" s="760"/>
      <c r="H753" s="160"/>
      <c r="I753" s="160">
        <v>1</v>
      </c>
      <c r="J753" s="160" t="s">
        <v>2738</v>
      </c>
      <c r="K753" s="41"/>
      <c r="L753" s="42"/>
      <c r="M753" s="658"/>
      <c r="N753" s="659" t="str">
        <f t="shared" si="138"/>
        <v>pc</v>
      </c>
      <c r="O753" s="692">
        <f t="shared" si="139"/>
        <v>0</v>
      </c>
      <c r="P753" s="761" t="e">
        <f t="shared" si="140"/>
        <v>#DIV/0!</v>
      </c>
      <c r="Q753" s="74"/>
      <c r="R753" s="28"/>
    </row>
    <row r="754" spans="1:18" ht="14.25" customHeight="1">
      <c r="A754" s="111">
        <v>424</v>
      </c>
      <c r="B754" s="52" t="s">
        <v>3949</v>
      </c>
      <c r="C754" s="52"/>
      <c r="D754" s="52"/>
      <c r="E754" s="52" t="s">
        <v>2821</v>
      </c>
      <c r="F754" s="37"/>
      <c r="G754" s="764"/>
      <c r="H754" s="160"/>
      <c r="I754" s="198">
        <v>500</v>
      </c>
      <c r="J754" s="198" t="s">
        <v>59</v>
      </c>
      <c r="K754" s="41"/>
      <c r="L754" s="42"/>
      <c r="M754" s="658"/>
      <c r="N754" s="659" t="str">
        <f t="shared" si="138"/>
        <v>grams</v>
      </c>
      <c r="O754" s="692">
        <f t="shared" si="139"/>
        <v>0</v>
      </c>
      <c r="P754" s="761" t="e">
        <f t="shared" si="140"/>
        <v>#DIV/0!</v>
      </c>
      <c r="Q754" s="74"/>
      <c r="R754" s="28"/>
    </row>
    <row r="755" spans="1:18" ht="14.25" customHeight="1">
      <c r="A755" s="111">
        <v>384</v>
      </c>
      <c r="B755" s="52" t="s">
        <v>4333</v>
      </c>
      <c r="C755" s="68"/>
      <c r="D755" s="68"/>
      <c r="E755" s="68" t="s">
        <v>121</v>
      </c>
      <c r="F755" s="37"/>
      <c r="G755" s="760"/>
      <c r="H755" s="160"/>
      <c r="I755" s="160">
        <v>1000</v>
      </c>
      <c r="J755" s="160" t="s">
        <v>59</v>
      </c>
      <c r="K755" s="41"/>
      <c r="L755" s="42"/>
      <c r="M755" s="658"/>
      <c r="N755" s="659" t="str">
        <f t="shared" si="138"/>
        <v>grams</v>
      </c>
      <c r="O755" s="692">
        <f t="shared" si="139"/>
        <v>0</v>
      </c>
      <c r="P755" s="761" t="e">
        <f t="shared" si="140"/>
        <v>#DIV/0!</v>
      </c>
      <c r="Q755" s="74"/>
      <c r="R755" s="28"/>
    </row>
    <row r="756" spans="1:18" ht="14.25" customHeight="1">
      <c r="A756" s="111">
        <v>312</v>
      </c>
      <c r="B756" s="68" t="s">
        <v>1047</v>
      </c>
      <c r="C756" s="68"/>
      <c r="D756" s="68"/>
      <c r="E756" s="68"/>
      <c r="F756" s="37"/>
      <c r="G756" s="760">
        <v>330</v>
      </c>
      <c r="H756" s="160"/>
      <c r="I756" s="160">
        <v>1000</v>
      </c>
      <c r="J756" s="198" t="s">
        <v>59</v>
      </c>
      <c r="K756" s="41"/>
      <c r="L756" s="42"/>
      <c r="M756" s="658"/>
      <c r="N756" s="659" t="str">
        <f t="shared" si="138"/>
        <v>grams</v>
      </c>
      <c r="O756" s="692">
        <f t="shared" si="139"/>
        <v>0</v>
      </c>
      <c r="P756" s="761" t="e">
        <f t="shared" si="140"/>
        <v>#DIV/0!</v>
      </c>
      <c r="Q756" s="74"/>
      <c r="R756" s="28"/>
    </row>
    <row r="757" spans="1:18" ht="14.25" customHeight="1">
      <c r="A757" s="111">
        <v>493</v>
      </c>
      <c r="B757" s="68" t="s">
        <v>1050</v>
      </c>
      <c r="C757" s="68"/>
      <c r="D757" s="68"/>
      <c r="E757" s="68" t="s">
        <v>3484</v>
      </c>
      <c r="F757" s="37"/>
      <c r="G757" s="760"/>
      <c r="H757" s="160"/>
      <c r="I757" s="160">
        <v>425</v>
      </c>
      <c r="J757" s="160" t="s">
        <v>4608</v>
      </c>
      <c r="K757" s="41"/>
      <c r="L757" s="42"/>
      <c r="M757" s="658"/>
      <c r="N757" s="659" t="str">
        <f t="shared" si="138"/>
        <v>gms.</v>
      </c>
      <c r="O757" s="692">
        <f t="shared" si="139"/>
        <v>0</v>
      </c>
      <c r="P757" s="761" t="e">
        <f t="shared" si="140"/>
        <v>#DIV/0!</v>
      </c>
      <c r="Q757" s="74"/>
      <c r="R757" s="28"/>
    </row>
    <row r="758" spans="1:18" ht="14.25" customHeight="1">
      <c r="A758" s="111">
        <v>494</v>
      </c>
      <c r="B758" s="68" t="s">
        <v>1050</v>
      </c>
      <c r="C758" s="68"/>
      <c r="D758" s="68"/>
      <c r="E758" s="68" t="s">
        <v>2690</v>
      </c>
      <c r="F758" s="37"/>
      <c r="G758" s="760"/>
      <c r="H758" s="160"/>
      <c r="I758" s="160">
        <v>113</v>
      </c>
      <c r="J758" s="160" t="s">
        <v>3271</v>
      </c>
      <c r="K758" s="41"/>
      <c r="L758" s="42"/>
      <c r="M758" s="658"/>
      <c r="N758" s="659" t="str">
        <f t="shared" si="138"/>
        <v>Drained weight grams</v>
      </c>
      <c r="O758" s="692">
        <f t="shared" si="139"/>
        <v>0</v>
      </c>
      <c r="P758" s="761" t="e">
        <f t="shared" si="140"/>
        <v>#DIV/0!</v>
      </c>
      <c r="Q758" s="74"/>
      <c r="R758" s="28"/>
    </row>
    <row r="759" spans="1:18" ht="14.25" customHeight="1">
      <c r="A759" s="111">
        <v>495</v>
      </c>
      <c r="B759" s="68" t="s">
        <v>1050</v>
      </c>
      <c r="C759" s="68"/>
      <c r="D759" s="68"/>
      <c r="E759" s="68" t="s">
        <v>1055</v>
      </c>
      <c r="F759" s="37"/>
      <c r="G759" s="764"/>
      <c r="H759" s="160"/>
      <c r="I759" s="160">
        <v>220</v>
      </c>
      <c r="J759" s="160" t="s">
        <v>3271</v>
      </c>
      <c r="K759" s="41"/>
      <c r="L759" s="42"/>
      <c r="M759" s="658"/>
      <c r="N759" s="659" t="str">
        <f t="shared" si="138"/>
        <v>Drained weight grams</v>
      </c>
      <c r="O759" s="692">
        <f t="shared" si="139"/>
        <v>0</v>
      </c>
      <c r="P759" s="761" t="e">
        <f t="shared" si="140"/>
        <v>#DIV/0!</v>
      </c>
      <c r="Q759" s="74"/>
      <c r="R759" s="28"/>
    </row>
    <row r="760" spans="1:18" ht="14.25" customHeight="1">
      <c r="A760" s="111">
        <v>497</v>
      </c>
      <c r="B760" s="68" t="s">
        <v>1050</v>
      </c>
      <c r="C760" s="68"/>
      <c r="D760" s="68"/>
      <c r="E760" s="68" t="s">
        <v>3485</v>
      </c>
      <c r="F760" s="37"/>
      <c r="G760" s="760"/>
      <c r="H760" s="160"/>
      <c r="I760" s="160">
        <v>113</v>
      </c>
      <c r="J760" s="160" t="s">
        <v>3271</v>
      </c>
      <c r="K760" s="41"/>
      <c r="L760" s="42"/>
      <c r="M760" s="658"/>
      <c r="N760" s="659" t="str">
        <f t="shared" si="138"/>
        <v>Drained weight grams</v>
      </c>
      <c r="O760" s="692">
        <f t="shared" si="139"/>
        <v>0</v>
      </c>
      <c r="P760" s="761" t="e">
        <f t="shared" si="140"/>
        <v>#DIV/0!</v>
      </c>
      <c r="Q760" s="74"/>
      <c r="R760" s="28"/>
    </row>
    <row r="761" spans="1:18" ht="14.25" customHeight="1">
      <c r="A761" s="111">
        <v>498</v>
      </c>
      <c r="B761" s="50" t="s">
        <v>1050</v>
      </c>
      <c r="C761" s="50"/>
      <c r="D761" s="50"/>
      <c r="E761" s="50" t="s">
        <v>3486</v>
      </c>
      <c r="F761" s="37"/>
      <c r="G761" s="778">
        <v>17</v>
      </c>
      <c r="H761" s="160"/>
      <c r="I761" s="121">
        <v>100</v>
      </c>
      <c r="J761" s="121" t="s">
        <v>3271</v>
      </c>
      <c r="K761" s="41" t="s">
        <v>26</v>
      </c>
      <c r="L761" s="42" t="str">
        <f>CONCATENATE(I761,J761)</f>
        <v>100Drained weight grams</v>
      </c>
      <c r="M761" s="658">
        <f>H761*I761</f>
        <v>0</v>
      </c>
      <c r="N761" s="659" t="str">
        <f t="shared" si="138"/>
        <v>0 Drained weight grams</v>
      </c>
      <c r="O761" s="692">
        <f t="shared" si="139"/>
        <v>0</v>
      </c>
      <c r="P761" s="761" t="e">
        <f t="shared" si="140"/>
        <v>#DIV/0!</v>
      </c>
      <c r="Q761" s="74" t="e">
        <f>G761-P761</f>
        <v>#DIV/0!</v>
      </c>
      <c r="R761" s="28"/>
    </row>
    <row r="762" spans="1:18" ht="14.25" customHeight="1">
      <c r="A762" s="111">
        <v>385</v>
      </c>
      <c r="B762" s="52" t="s">
        <v>1057</v>
      </c>
      <c r="C762" s="68"/>
      <c r="D762" s="68"/>
      <c r="E762" s="68" t="s">
        <v>121</v>
      </c>
      <c r="F762" s="37"/>
      <c r="G762" s="760">
        <v>140</v>
      </c>
      <c r="H762" s="160"/>
      <c r="I762" s="160">
        <v>1000</v>
      </c>
      <c r="J762" s="160" t="s">
        <v>59</v>
      </c>
      <c r="K762" s="41"/>
      <c r="L762" s="42"/>
      <c r="M762" s="658"/>
      <c r="N762" s="659" t="str">
        <f t="shared" si="138"/>
        <v>grams</v>
      </c>
      <c r="O762" s="692">
        <f t="shared" si="139"/>
        <v>0</v>
      </c>
      <c r="P762" s="761" t="e">
        <f t="shared" si="140"/>
        <v>#DIV/0!</v>
      </c>
      <c r="Q762" s="74"/>
      <c r="R762" s="28"/>
    </row>
    <row r="763" spans="1:18" ht="14.25" customHeight="1">
      <c r="A763" s="111">
        <v>369</v>
      </c>
      <c r="B763" s="52" t="s">
        <v>3895</v>
      </c>
      <c r="C763" s="68"/>
      <c r="D763" s="68"/>
      <c r="E763" s="68" t="s">
        <v>3896</v>
      </c>
      <c r="F763" s="37"/>
      <c r="G763" s="760"/>
      <c r="H763" s="160"/>
      <c r="I763" s="160">
        <v>130</v>
      </c>
      <c r="J763" s="160" t="s">
        <v>59</v>
      </c>
      <c r="K763" s="41"/>
      <c r="L763" s="42"/>
      <c r="M763" s="658"/>
      <c r="N763" s="659" t="str">
        <f t="shared" si="138"/>
        <v>grams</v>
      </c>
      <c r="O763" s="692">
        <f t="shared" si="139"/>
        <v>0</v>
      </c>
      <c r="P763" s="761" t="e">
        <f t="shared" si="140"/>
        <v>#DIV/0!</v>
      </c>
      <c r="Q763" s="74"/>
      <c r="R763" s="28"/>
    </row>
    <row r="764" spans="1:18" ht="14.25" customHeight="1">
      <c r="A764" s="111">
        <v>187</v>
      </c>
      <c r="B764" s="52" t="s">
        <v>1059</v>
      </c>
      <c r="C764" s="52"/>
      <c r="D764" s="52"/>
      <c r="E764" s="52" t="s">
        <v>3368</v>
      </c>
      <c r="F764" s="37"/>
      <c r="G764" s="760"/>
      <c r="H764" s="160"/>
      <c r="I764" s="198">
        <v>24</v>
      </c>
      <c r="J764" s="160" t="s">
        <v>37</v>
      </c>
      <c r="K764" s="41"/>
      <c r="L764" s="42"/>
      <c r="M764" s="658"/>
      <c r="N764" s="659" t="str">
        <f t="shared" si="138"/>
        <v>pieces</v>
      </c>
      <c r="O764" s="692">
        <f t="shared" si="139"/>
        <v>0</v>
      </c>
      <c r="P764" s="761" t="e">
        <f t="shared" si="140"/>
        <v>#DIV/0!</v>
      </c>
      <c r="Q764" s="74"/>
      <c r="R764" s="28"/>
    </row>
    <row r="765" spans="1:18" ht="14.25" customHeight="1">
      <c r="A765" s="111">
        <v>188</v>
      </c>
      <c r="B765" s="52" t="s">
        <v>1059</v>
      </c>
      <c r="C765" s="52"/>
      <c r="D765" s="52"/>
      <c r="E765" s="52" t="s">
        <v>4137</v>
      </c>
      <c r="F765" s="37"/>
      <c r="G765" s="760"/>
      <c r="H765" s="160"/>
      <c r="I765" s="160">
        <v>24</v>
      </c>
      <c r="J765" s="160" t="s">
        <v>37</v>
      </c>
      <c r="K765" s="41"/>
      <c r="L765" s="42"/>
      <c r="M765" s="658"/>
      <c r="N765" s="659" t="str">
        <f t="shared" si="138"/>
        <v>pieces</v>
      </c>
      <c r="O765" s="692">
        <f t="shared" si="139"/>
        <v>0</v>
      </c>
      <c r="P765" s="761" t="e">
        <f t="shared" si="140"/>
        <v>#DIV/0!</v>
      </c>
      <c r="Q765" s="74"/>
      <c r="R765" s="28"/>
    </row>
    <row r="766" spans="1:18" ht="14.25" customHeight="1">
      <c r="A766" s="111">
        <v>106</v>
      </c>
      <c r="B766" s="52" t="s">
        <v>1061</v>
      </c>
      <c r="C766" s="52"/>
      <c r="D766" s="52"/>
      <c r="E766" s="52" t="s">
        <v>3712</v>
      </c>
      <c r="F766" s="37"/>
      <c r="G766" s="764"/>
      <c r="H766" s="160"/>
      <c r="I766" s="198">
        <v>30</v>
      </c>
      <c r="J766" s="198" t="s">
        <v>59</v>
      </c>
      <c r="K766" s="41" t="s">
        <v>26</v>
      </c>
      <c r="L766" s="42" t="str">
        <f t="shared" ref="L766:L769" si="183">CONCATENATE(I766,J766)</f>
        <v>30grams</v>
      </c>
      <c r="M766" s="658">
        <f t="shared" ref="M766:M769" si="184">H766*I766</f>
        <v>0</v>
      </c>
      <c r="N766" s="659" t="str">
        <f t="shared" si="138"/>
        <v>0 grams</v>
      </c>
      <c r="O766" s="692">
        <f t="shared" si="139"/>
        <v>0</v>
      </c>
      <c r="P766" s="761" t="e">
        <f t="shared" si="140"/>
        <v>#DIV/0!</v>
      </c>
      <c r="Q766" s="74" t="e">
        <f t="shared" ref="Q766:Q769" si="185">G766-P766</f>
        <v>#DIV/0!</v>
      </c>
      <c r="R766" s="28"/>
    </row>
    <row r="767" spans="1:18" ht="14.25" customHeight="1">
      <c r="A767" s="111">
        <v>107</v>
      </c>
      <c r="B767" s="68" t="s">
        <v>1061</v>
      </c>
      <c r="C767" s="68"/>
      <c r="D767" s="68"/>
      <c r="E767" s="68" t="s">
        <v>3674</v>
      </c>
      <c r="F767" s="37"/>
      <c r="G767" s="760"/>
      <c r="H767" s="160"/>
      <c r="I767" s="160">
        <v>50</v>
      </c>
      <c r="J767" s="160" t="s">
        <v>59</v>
      </c>
      <c r="K767" s="41" t="s">
        <v>26</v>
      </c>
      <c r="L767" s="42" t="str">
        <f t="shared" si="183"/>
        <v>50grams</v>
      </c>
      <c r="M767" s="658">
        <f t="shared" si="184"/>
        <v>0</v>
      </c>
      <c r="N767" s="659" t="str">
        <f t="shared" si="138"/>
        <v>0 grams</v>
      </c>
      <c r="O767" s="692">
        <f t="shared" si="139"/>
        <v>0</v>
      </c>
      <c r="P767" s="761" t="e">
        <f t="shared" si="140"/>
        <v>#DIV/0!</v>
      </c>
      <c r="Q767" s="74" t="e">
        <f t="shared" si="185"/>
        <v>#DIV/0!</v>
      </c>
      <c r="R767" s="28"/>
    </row>
    <row r="768" spans="1:18" ht="14.25" customHeight="1">
      <c r="A768" s="111">
        <v>108</v>
      </c>
      <c r="B768" s="52" t="s">
        <v>1061</v>
      </c>
      <c r="C768" s="52"/>
      <c r="D768" s="52"/>
      <c r="E768" s="52" t="s">
        <v>2815</v>
      </c>
      <c r="F768" s="37"/>
      <c r="G768" s="760"/>
      <c r="H768" s="160"/>
      <c r="I768" s="160">
        <v>30</v>
      </c>
      <c r="J768" s="160" t="s">
        <v>59</v>
      </c>
      <c r="K768" s="41" t="s">
        <v>26</v>
      </c>
      <c r="L768" s="42" t="str">
        <f t="shared" si="183"/>
        <v>30grams</v>
      </c>
      <c r="M768" s="658">
        <f t="shared" si="184"/>
        <v>0</v>
      </c>
      <c r="N768" s="659" t="str">
        <f t="shared" si="138"/>
        <v>0 grams</v>
      </c>
      <c r="O768" s="692">
        <f t="shared" si="139"/>
        <v>0</v>
      </c>
      <c r="P768" s="761" t="e">
        <f t="shared" si="140"/>
        <v>#DIV/0!</v>
      </c>
      <c r="Q768" s="74" t="e">
        <f t="shared" si="185"/>
        <v>#DIV/0!</v>
      </c>
      <c r="R768" s="28"/>
    </row>
    <row r="769" spans="1:18" ht="14.25" customHeight="1">
      <c r="A769" s="111">
        <v>109</v>
      </c>
      <c r="B769" s="68" t="s">
        <v>1061</v>
      </c>
      <c r="C769" s="68"/>
      <c r="D769" s="68"/>
      <c r="E769" s="68" t="s">
        <v>3713</v>
      </c>
      <c r="F769" s="37"/>
      <c r="G769" s="760">
        <v>780</v>
      </c>
      <c r="H769" s="160"/>
      <c r="I769" s="160">
        <v>1000</v>
      </c>
      <c r="J769" s="160" t="s">
        <v>59</v>
      </c>
      <c r="K769" s="41" t="s">
        <v>26</v>
      </c>
      <c r="L769" s="42" t="str">
        <f t="shared" si="183"/>
        <v>1000grams</v>
      </c>
      <c r="M769" s="658">
        <f t="shared" si="184"/>
        <v>0</v>
      </c>
      <c r="N769" s="659" t="str">
        <f t="shared" si="138"/>
        <v>0 grams</v>
      </c>
      <c r="O769" s="692">
        <f t="shared" si="139"/>
        <v>0</v>
      </c>
      <c r="P769" s="761" t="e">
        <f t="shared" si="140"/>
        <v>#DIV/0!</v>
      </c>
      <c r="Q769" s="74" t="e">
        <f t="shared" si="185"/>
        <v>#DIV/0!</v>
      </c>
      <c r="R769" s="28"/>
    </row>
    <row r="770" spans="1:18" ht="14.25" customHeight="1">
      <c r="A770" s="111">
        <v>240</v>
      </c>
      <c r="B770" s="68" t="s">
        <v>1069</v>
      </c>
      <c r="C770" s="52"/>
      <c r="D770" s="52"/>
      <c r="E770" s="52" t="s">
        <v>1068</v>
      </c>
      <c r="F770" s="37"/>
      <c r="G770" s="760"/>
      <c r="H770" s="160"/>
      <c r="I770" s="160">
        <v>24</v>
      </c>
      <c r="J770" s="160" t="s">
        <v>37</v>
      </c>
      <c r="K770" s="41"/>
      <c r="L770" s="42"/>
      <c r="M770" s="658"/>
      <c r="N770" s="659" t="str">
        <f t="shared" si="138"/>
        <v>pieces</v>
      </c>
      <c r="O770" s="692">
        <f t="shared" si="139"/>
        <v>0</v>
      </c>
      <c r="P770" s="761" t="e">
        <f t="shared" si="140"/>
        <v>#DIV/0!</v>
      </c>
      <c r="Q770" s="74"/>
      <c r="R770" s="28"/>
    </row>
    <row r="771" spans="1:18" ht="14.25" customHeight="1">
      <c r="A771" s="111">
        <v>241</v>
      </c>
      <c r="B771" s="68" t="s">
        <v>4609</v>
      </c>
      <c r="C771" s="52"/>
      <c r="D771" s="52"/>
      <c r="E771" s="52" t="s">
        <v>1068</v>
      </c>
      <c r="F771" s="37"/>
      <c r="G771" s="760"/>
      <c r="H771" s="160"/>
      <c r="I771" s="160">
        <v>24</v>
      </c>
      <c r="J771" s="160" t="s">
        <v>37</v>
      </c>
      <c r="K771" s="41"/>
      <c r="L771" s="42"/>
      <c r="M771" s="658"/>
      <c r="N771" s="659" t="str">
        <f t="shared" si="138"/>
        <v>pieces</v>
      </c>
      <c r="O771" s="692">
        <f t="shared" si="139"/>
        <v>0</v>
      </c>
      <c r="P771" s="761" t="e">
        <f t="shared" si="140"/>
        <v>#DIV/0!</v>
      </c>
      <c r="Q771" s="74"/>
      <c r="R771" s="28"/>
    </row>
    <row r="772" spans="1:18" ht="14.25" customHeight="1">
      <c r="A772" s="111">
        <v>242</v>
      </c>
      <c r="B772" s="68" t="s">
        <v>4610</v>
      </c>
      <c r="C772" s="52"/>
      <c r="D772" s="52"/>
      <c r="E772" s="52" t="s">
        <v>1068</v>
      </c>
      <c r="F772" s="37"/>
      <c r="G772" s="760"/>
      <c r="H772" s="160"/>
      <c r="I772" s="160">
        <v>24</v>
      </c>
      <c r="J772" s="160" t="s">
        <v>37</v>
      </c>
      <c r="K772" s="41"/>
      <c r="L772" s="42"/>
      <c r="M772" s="658"/>
      <c r="N772" s="659" t="str">
        <f t="shared" si="138"/>
        <v>pieces</v>
      </c>
      <c r="O772" s="692">
        <f t="shared" si="139"/>
        <v>0</v>
      </c>
      <c r="P772" s="761" t="e">
        <f t="shared" si="140"/>
        <v>#DIV/0!</v>
      </c>
      <c r="Q772" s="74"/>
      <c r="R772" s="28"/>
    </row>
    <row r="773" spans="1:18" ht="14.25" customHeight="1">
      <c r="A773" s="111">
        <v>123</v>
      </c>
      <c r="B773" s="68" t="s">
        <v>1075</v>
      </c>
      <c r="C773" s="52"/>
      <c r="D773" s="52"/>
      <c r="E773" s="52" t="s">
        <v>322</v>
      </c>
      <c r="F773" s="37"/>
      <c r="G773" s="760"/>
      <c r="H773" s="160"/>
      <c r="I773" s="160">
        <v>1</v>
      </c>
      <c r="J773" s="160" t="s">
        <v>3458</v>
      </c>
      <c r="K773" s="41" t="s">
        <v>26</v>
      </c>
      <c r="L773" s="42" t="str">
        <f>CONCATENATE(I773,J773)</f>
        <v>1gal</v>
      </c>
      <c r="M773" s="658">
        <f>H773*I773</f>
        <v>0</v>
      </c>
      <c r="N773" s="659" t="str">
        <f t="shared" si="138"/>
        <v>0 gal</v>
      </c>
      <c r="O773" s="692">
        <f t="shared" si="139"/>
        <v>0</v>
      </c>
      <c r="P773" s="761" t="e">
        <f t="shared" si="140"/>
        <v>#DIV/0!</v>
      </c>
      <c r="Q773" s="74" t="e">
        <f>G773-P773</f>
        <v>#DIV/0!</v>
      </c>
      <c r="R773" s="28"/>
    </row>
    <row r="774" spans="1:18" ht="14.25" customHeight="1">
      <c r="A774" s="111">
        <v>199</v>
      </c>
      <c r="B774" s="68" t="s">
        <v>3614</v>
      </c>
      <c r="C774" s="68"/>
      <c r="D774" s="68"/>
      <c r="E774" s="68" t="s">
        <v>3615</v>
      </c>
      <c r="F774" s="37"/>
      <c r="G774" s="760"/>
      <c r="H774" s="160"/>
      <c r="I774" s="160">
        <v>500</v>
      </c>
      <c r="J774" s="160" t="s">
        <v>59</v>
      </c>
      <c r="K774" s="41"/>
      <c r="L774" s="42"/>
      <c r="M774" s="658"/>
      <c r="N774" s="659" t="str">
        <f t="shared" si="138"/>
        <v>grams</v>
      </c>
      <c r="O774" s="692">
        <f t="shared" si="139"/>
        <v>0</v>
      </c>
      <c r="P774" s="761" t="e">
        <f t="shared" si="140"/>
        <v>#DIV/0!</v>
      </c>
      <c r="Q774" s="74"/>
      <c r="R774" s="28"/>
    </row>
    <row r="775" spans="1:18" ht="14.25" customHeight="1">
      <c r="A775" s="111">
        <v>200</v>
      </c>
      <c r="B775" s="68" t="s">
        <v>3614</v>
      </c>
      <c r="C775" s="68"/>
      <c r="D775" s="68"/>
      <c r="E775" s="68" t="s">
        <v>3616</v>
      </c>
      <c r="F775" s="37"/>
      <c r="G775" s="760"/>
      <c r="H775" s="160"/>
      <c r="I775" s="160">
        <v>500</v>
      </c>
      <c r="J775" s="160" t="s">
        <v>59</v>
      </c>
      <c r="K775" s="41"/>
      <c r="L775" s="42"/>
      <c r="M775" s="658"/>
      <c r="N775" s="659" t="str">
        <f t="shared" ref="N775:N1029" si="186">CONCATENATE(M775,K775,J775)</f>
        <v>grams</v>
      </c>
      <c r="O775" s="692">
        <f t="shared" ref="O775:O1029" si="187">G775*H775</f>
        <v>0</v>
      </c>
      <c r="P775" s="761" t="e">
        <f t="shared" ref="P775:P1029" si="188">O775/H775</f>
        <v>#DIV/0!</v>
      </c>
      <c r="Q775" s="74"/>
      <c r="R775" s="28"/>
    </row>
    <row r="776" spans="1:18" ht="14.25" customHeight="1">
      <c r="A776" s="111">
        <v>201</v>
      </c>
      <c r="B776" s="52" t="s">
        <v>3614</v>
      </c>
      <c r="C776" s="68"/>
      <c r="D776" s="68"/>
      <c r="E776" s="68" t="s">
        <v>2695</v>
      </c>
      <c r="F776" s="37"/>
      <c r="G776" s="760"/>
      <c r="H776" s="160"/>
      <c r="I776" s="160">
        <v>1000</v>
      </c>
      <c r="J776" s="160" t="s">
        <v>59</v>
      </c>
      <c r="K776" s="41"/>
      <c r="L776" s="42"/>
      <c r="M776" s="658"/>
      <c r="N776" s="659" t="str">
        <f t="shared" si="186"/>
        <v>grams</v>
      </c>
      <c r="O776" s="692">
        <f t="shared" si="187"/>
        <v>0</v>
      </c>
      <c r="P776" s="761" t="e">
        <f t="shared" si="188"/>
        <v>#DIV/0!</v>
      </c>
      <c r="Q776" s="74"/>
      <c r="R776" s="28"/>
    </row>
    <row r="777" spans="1:18" ht="14.25" customHeight="1">
      <c r="A777" s="111">
        <v>362</v>
      </c>
      <c r="B777" s="68" t="s">
        <v>4611</v>
      </c>
      <c r="C777" s="68"/>
      <c r="D777" s="68"/>
      <c r="E777" s="68" t="s">
        <v>4594</v>
      </c>
      <c r="F777" s="37"/>
      <c r="G777" s="760"/>
      <c r="H777" s="160"/>
      <c r="I777" s="160">
        <v>25</v>
      </c>
      <c r="J777" s="160" t="s">
        <v>37</v>
      </c>
      <c r="K777" s="41"/>
      <c r="L777" s="42"/>
      <c r="M777" s="658"/>
      <c r="N777" s="659" t="str">
        <f t="shared" si="186"/>
        <v>pieces</v>
      </c>
      <c r="O777" s="692">
        <f t="shared" si="187"/>
        <v>0</v>
      </c>
      <c r="P777" s="761" t="e">
        <f t="shared" si="188"/>
        <v>#DIV/0!</v>
      </c>
      <c r="Q777" s="74"/>
      <c r="R777" s="28"/>
    </row>
    <row r="778" spans="1:18" ht="14.25" customHeight="1">
      <c r="A778" s="111">
        <v>363</v>
      </c>
      <c r="B778" s="68" t="s">
        <v>4612</v>
      </c>
      <c r="C778" s="52"/>
      <c r="D778" s="52"/>
      <c r="E778" s="52" t="s">
        <v>4613</v>
      </c>
      <c r="F778" s="37"/>
      <c r="G778" s="760"/>
      <c r="H778" s="160"/>
      <c r="I778" s="160">
        <v>1</v>
      </c>
      <c r="J778" s="160" t="s">
        <v>37</v>
      </c>
      <c r="K778" s="41"/>
      <c r="L778" s="42"/>
      <c r="M778" s="658"/>
      <c r="N778" s="659" t="str">
        <f t="shared" si="186"/>
        <v>pieces</v>
      </c>
      <c r="O778" s="692">
        <f t="shared" si="187"/>
        <v>0</v>
      </c>
      <c r="P778" s="761" t="e">
        <f t="shared" si="188"/>
        <v>#DIV/0!</v>
      </c>
      <c r="Q778" s="74"/>
      <c r="R778" s="28"/>
    </row>
    <row r="779" spans="1:18" ht="14.25" customHeight="1">
      <c r="A779" s="111">
        <v>425</v>
      </c>
      <c r="B779" s="68" t="s">
        <v>3950</v>
      </c>
      <c r="C779" s="68"/>
      <c r="D779" s="68"/>
      <c r="E779" s="68" t="s">
        <v>3951</v>
      </c>
      <c r="F779" s="37"/>
      <c r="G779" s="760"/>
      <c r="H779" s="160"/>
      <c r="I779" s="160">
        <v>500</v>
      </c>
      <c r="J779" s="160" t="s">
        <v>59</v>
      </c>
      <c r="K779" s="41"/>
      <c r="L779" s="42"/>
      <c r="M779" s="658"/>
      <c r="N779" s="659" t="str">
        <f t="shared" si="186"/>
        <v>grams</v>
      </c>
      <c r="O779" s="692">
        <f t="shared" si="187"/>
        <v>0</v>
      </c>
      <c r="P779" s="761" t="e">
        <f t="shared" si="188"/>
        <v>#DIV/0!</v>
      </c>
      <c r="Q779" s="74"/>
      <c r="R779" s="28"/>
    </row>
    <row r="780" spans="1:18" ht="14.25" customHeight="1">
      <c r="A780" s="111">
        <v>104</v>
      </c>
      <c r="B780" s="52" t="s">
        <v>1085</v>
      </c>
      <c r="C780" s="52"/>
      <c r="D780" s="52"/>
      <c r="E780" s="52" t="s">
        <v>2786</v>
      </c>
      <c r="F780" s="37"/>
      <c r="G780" s="764"/>
      <c r="H780" s="160"/>
      <c r="I780" s="160">
        <v>500</v>
      </c>
      <c r="J780" s="160" t="s">
        <v>59</v>
      </c>
      <c r="K780" s="41" t="s">
        <v>26</v>
      </c>
      <c r="L780" s="42" t="str">
        <f t="shared" ref="L780:L785" si="189">CONCATENATE(I780,J780)</f>
        <v>500grams</v>
      </c>
      <c r="M780" s="658">
        <f t="shared" ref="M780:M785" si="190">H780*I780</f>
        <v>0</v>
      </c>
      <c r="N780" s="659" t="str">
        <f t="shared" si="186"/>
        <v>0 grams</v>
      </c>
      <c r="O780" s="692">
        <f t="shared" si="187"/>
        <v>0</v>
      </c>
      <c r="P780" s="761" t="e">
        <f t="shared" si="188"/>
        <v>#DIV/0!</v>
      </c>
      <c r="Q780" s="74" t="e">
        <f t="shared" ref="Q780:Q785" si="191">G780-P780</f>
        <v>#DIV/0!</v>
      </c>
      <c r="R780" s="28"/>
    </row>
    <row r="781" spans="1:18" ht="14.25" customHeight="1">
      <c r="A781" s="111">
        <v>105</v>
      </c>
      <c r="B781" s="52" t="s">
        <v>1085</v>
      </c>
      <c r="C781" s="52"/>
      <c r="D781" s="52"/>
      <c r="E781" s="52" t="s">
        <v>4614</v>
      </c>
      <c r="F781" s="37"/>
      <c r="G781" s="764"/>
      <c r="H781" s="160"/>
      <c r="I781" s="160">
        <v>500</v>
      </c>
      <c r="J781" s="160" t="s">
        <v>59</v>
      </c>
      <c r="K781" s="41" t="s">
        <v>26</v>
      </c>
      <c r="L781" s="42" t="str">
        <f t="shared" si="189"/>
        <v>500grams</v>
      </c>
      <c r="M781" s="658">
        <f t="shared" si="190"/>
        <v>0</v>
      </c>
      <c r="N781" s="659" t="str">
        <f t="shared" si="186"/>
        <v>0 grams</v>
      </c>
      <c r="O781" s="692">
        <f t="shared" si="187"/>
        <v>0</v>
      </c>
      <c r="P781" s="761" t="e">
        <f t="shared" si="188"/>
        <v>#DIV/0!</v>
      </c>
      <c r="Q781" s="74" t="e">
        <f t="shared" si="191"/>
        <v>#DIV/0!</v>
      </c>
      <c r="R781" s="28"/>
    </row>
    <row r="782" spans="1:18" ht="14.25" customHeight="1">
      <c r="A782" s="111">
        <v>107</v>
      </c>
      <c r="B782" s="52" t="s">
        <v>1085</v>
      </c>
      <c r="C782" s="52"/>
      <c r="D782" s="52"/>
      <c r="E782" s="52" t="s">
        <v>2787</v>
      </c>
      <c r="F782" s="37"/>
      <c r="G782" s="764"/>
      <c r="H782" s="198"/>
      <c r="I782" s="160">
        <v>500</v>
      </c>
      <c r="J782" s="160" t="s">
        <v>59</v>
      </c>
      <c r="K782" s="41" t="s">
        <v>26</v>
      </c>
      <c r="L782" s="42" t="str">
        <f t="shared" si="189"/>
        <v>500grams</v>
      </c>
      <c r="M782" s="658">
        <f t="shared" si="190"/>
        <v>0</v>
      </c>
      <c r="N782" s="659" t="str">
        <f t="shared" si="186"/>
        <v>0 grams</v>
      </c>
      <c r="O782" s="692">
        <f t="shared" si="187"/>
        <v>0</v>
      </c>
      <c r="P782" s="761" t="e">
        <f t="shared" si="188"/>
        <v>#DIV/0!</v>
      </c>
      <c r="Q782" s="74" t="e">
        <f t="shared" si="191"/>
        <v>#DIV/0!</v>
      </c>
      <c r="R782" s="28"/>
    </row>
    <row r="783" spans="1:18" ht="14.25" customHeight="1">
      <c r="A783" s="111">
        <v>108</v>
      </c>
      <c r="B783" s="52" t="s">
        <v>1085</v>
      </c>
      <c r="C783" s="52"/>
      <c r="D783" s="52"/>
      <c r="E783" s="52" t="s">
        <v>4615</v>
      </c>
      <c r="F783" s="37"/>
      <c r="G783" s="763"/>
      <c r="H783" s="198"/>
      <c r="I783" s="160">
        <v>1000</v>
      </c>
      <c r="J783" s="160" t="s">
        <v>59</v>
      </c>
      <c r="K783" s="41" t="s">
        <v>26</v>
      </c>
      <c r="L783" s="42" t="str">
        <f t="shared" si="189"/>
        <v>1000grams</v>
      </c>
      <c r="M783" s="658">
        <f t="shared" si="190"/>
        <v>0</v>
      </c>
      <c r="N783" s="659" t="str">
        <f t="shared" si="186"/>
        <v>0 grams</v>
      </c>
      <c r="O783" s="692">
        <f t="shared" si="187"/>
        <v>0</v>
      </c>
      <c r="P783" s="761" t="e">
        <f t="shared" si="188"/>
        <v>#DIV/0!</v>
      </c>
      <c r="Q783" s="74" t="e">
        <f t="shared" si="191"/>
        <v>#DIV/0!</v>
      </c>
      <c r="R783" s="28"/>
    </row>
    <row r="784" spans="1:18" ht="14.25" customHeight="1">
      <c r="A784" s="111">
        <v>109</v>
      </c>
      <c r="B784" s="52" t="s">
        <v>1085</v>
      </c>
      <c r="C784" s="52"/>
      <c r="D784" s="52"/>
      <c r="E784" s="52" t="s">
        <v>3269</v>
      </c>
      <c r="F784" s="37"/>
      <c r="G784" s="760"/>
      <c r="H784" s="160"/>
      <c r="I784" s="160">
        <v>500</v>
      </c>
      <c r="J784" s="160" t="s">
        <v>59</v>
      </c>
      <c r="K784" s="41" t="s">
        <v>26</v>
      </c>
      <c r="L784" s="42" t="str">
        <f t="shared" si="189"/>
        <v>500grams</v>
      </c>
      <c r="M784" s="658">
        <f t="shared" si="190"/>
        <v>0</v>
      </c>
      <c r="N784" s="659" t="str">
        <f t="shared" si="186"/>
        <v>0 grams</v>
      </c>
      <c r="O784" s="692">
        <f t="shared" si="187"/>
        <v>0</v>
      </c>
      <c r="P784" s="761" t="e">
        <f t="shared" si="188"/>
        <v>#DIV/0!</v>
      </c>
      <c r="Q784" s="74" t="e">
        <f t="shared" si="191"/>
        <v>#DIV/0!</v>
      </c>
      <c r="R784" s="28"/>
    </row>
    <row r="785" spans="1:18" ht="14.25" customHeight="1">
      <c r="A785" s="111">
        <v>110</v>
      </c>
      <c r="B785" s="68" t="s">
        <v>4616</v>
      </c>
      <c r="C785" s="68"/>
      <c r="D785" s="68"/>
      <c r="E785" s="68" t="s">
        <v>2787</v>
      </c>
      <c r="F785" s="37"/>
      <c r="G785" s="760"/>
      <c r="H785" s="160"/>
      <c r="I785" s="198">
        <v>500</v>
      </c>
      <c r="J785" s="160" t="s">
        <v>59</v>
      </c>
      <c r="K785" s="41" t="s">
        <v>26</v>
      </c>
      <c r="L785" s="42" t="str">
        <f t="shared" si="189"/>
        <v>500grams</v>
      </c>
      <c r="M785" s="658">
        <f t="shared" si="190"/>
        <v>0</v>
      </c>
      <c r="N785" s="659" t="str">
        <f t="shared" si="186"/>
        <v>0 grams</v>
      </c>
      <c r="O785" s="692">
        <f t="shared" si="187"/>
        <v>0</v>
      </c>
      <c r="P785" s="761" t="e">
        <f t="shared" si="188"/>
        <v>#DIV/0!</v>
      </c>
      <c r="Q785" s="74" t="e">
        <f t="shared" si="191"/>
        <v>#DIV/0!</v>
      </c>
      <c r="R785" s="28"/>
    </row>
    <row r="786" spans="1:18" ht="14.25" customHeight="1">
      <c r="A786" s="111">
        <v>426</v>
      </c>
      <c r="B786" s="52" t="s">
        <v>3952</v>
      </c>
      <c r="C786" s="52"/>
      <c r="D786" s="52"/>
      <c r="E786" s="52" t="s">
        <v>3953</v>
      </c>
      <c r="F786" s="37"/>
      <c r="G786" s="764"/>
      <c r="H786" s="160"/>
      <c r="I786" s="198">
        <v>500</v>
      </c>
      <c r="J786" s="198" t="s">
        <v>59</v>
      </c>
      <c r="K786" s="41"/>
      <c r="L786" s="42"/>
      <c r="M786" s="658"/>
      <c r="N786" s="659" t="str">
        <f t="shared" si="186"/>
        <v>grams</v>
      </c>
      <c r="O786" s="692">
        <f t="shared" si="187"/>
        <v>0</v>
      </c>
      <c r="P786" s="761" t="e">
        <f t="shared" si="188"/>
        <v>#DIV/0!</v>
      </c>
      <c r="Q786" s="74"/>
      <c r="R786" s="28"/>
    </row>
    <row r="787" spans="1:18" ht="14.25" customHeight="1">
      <c r="A787" s="111">
        <v>199</v>
      </c>
      <c r="B787" s="52" t="s">
        <v>1102</v>
      </c>
      <c r="C787" s="68"/>
      <c r="D787" s="68"/>
      <c r="E787" s="68"/>
      <c r="F787" s="37"/>
      <c r="G787" s="760"/>
      <c r="H787" s="562"/>
      <c r="I787" s="160">
        <v>1</v>
      </c>
      <c r="J787" s="198" t="s">
        <v>2776</v>
      </c>
      <c r="K787" s="41"/>
      <c r="L787" s="42"/>
      <c r="M787" s="658"/>
      <c r="N787" s="659" t="str">
        <f t="shared" si="186"/>
        <v>kilos</v>
      </c>
      <c r="O787" s="692">
        <f t="shared" si="187"/>
        <v>0</v>
      </c>
      <c r="P787" s="761" t="e">
        <f t="shared" si="188"/>
        <v>#DIV/0!</v>
      </c>
      <c r="Q787" s="74"/>
      <c r="R787" s="28"/>
    </row>
    <row r="788" spans="1:18" ht="14.25" customHeight="1">
      <c r="A788" s="111">
        <v>111</v>
      </c>
      <c r="B788" s="68" t="s">
        <v>4617</v>
      </c>
      <c r="C788" s="68"/>
      <c r="D788" s="68"/>
      <c r="E788" s="68" t="s">
        <v>4618</v>
      </c>
      <c r="F788" s="37"/>
      <c r="G788" s="760">
        <v>118</v>
      </c>
      <c r="H788" s="160"/>
      <c r="I788" s="160">
        <v>170</v>
      </c>
      <c r="J788" s="160" t="s">
        <v>37</v>
      </c>
      <c r="K788" s="41" t="s">
        <v>26</v>
      </c>
      <c r="L788" s="42" t="str">
        <f>CONCATENATE(I788,J788)</f>
        <v>170pieces</v>
      </c>
      <c r="M788" s="658">
        <f>H788*I788</f>
        <v>0</v>
      </c>
      <c r="N788" s="659" t="str">
        <f t="shared" si="186"/>
        <v>0 pieces</v>
      </c>
      <c r="O788" s="692">
        <f t="shared" si="187"/>
        <v>0</v>
      </c>
      <c r="P788" s="761" t="e">
        <f t="shared" si="188"/>
        <v>#DIV/0!</v>
      </c>
      <c r="Q788" s="74" t="e">
        <f>G788-P788</f>
        <v>#DIV/0!</v>
      </c>
      <c r="R788" s="28"/>
    </row>
    <row r="789" spans="1:18" ht="14.25" customHeight="1">
      <c r="A789" s="111">
        <v>189</v>
      </c>
      <c r="B789" s="68" t="s">
        <v>1106</v>
      </c>
      <c r="C789" s="52"/>
      <c r="D789" s="52"/>
      <c r="E789" s="52" t="s">
        <v>2722</v>
      </c>
      <c r="F789" s="37"/>
      <c r="G789" s="760">
        <v>41.9</v>
      </c>
      <c r="H789" s="160"/>
      <c r="I789" s="160">
        <v>1</v>
      </c>
      <c r="J789" s="160" t="s">
        <v>37</v>
      </c>
      <c r="K789" s="41"/>
      <c r="L789" s="42"/>
      <c r="M789" s="658"/>
      <c r="N789" s="659" t="str">
        <f t="shared" si="186"/>
        <v>pieces</v>
      </c>
      <c r="O789" s="692">
        <f t="shared" si="187"/>
        <v>0</v>
      </c>
      <c r="P789" s="761" t="e">
        <f t="shared" si="188"/>
        <v>#DIV/0!</v>
      </c>
      <c r="Q789" s="74"/>
      <c r="R789" s="28"/>
    </row>
    <row r="790" spans="1:18" ht="14.25" customHeight="1">
      <c r="A790" s="111">
        <v>190</v>
      </c>
      <c r="B790" s="68" t="s">
        <v>1109</v>
      </c>
      <c r="C790" s="52"/>
      <c r="D790" s="52"/>
      <c r="E790" s="52" t="s">
        <v>4140</v>
      </c>
      <c r="F790" s="37"/>
      <c r="G790" s="760"/>
      <c r="H790" s="160"/>
      <c r="I790" s="160">
        <v>1</v>
      </c>
      <c r="J790" s="160" t="s">
        <v>37</v>
      </c>
      <c r="K790" s="41"/>
      <c r="L790" s="42"/>
      <c r="M790" s="658"/>
      <c r="N790" s="659" t="str">
        <f t="shared" si="186"/>
        <v>pieces</v>
      </c>
      <c r="O790" s="692">
        <f t="shared" si="187"/>
        <v>0</v>
      </c>
      <c r="P790" s="761" t="e">
        <f t="shared" si="188"/>
        <v>#DIV/0!</v>
      </c>
      <c r="Q790" s="74"/>
      <c r="R790" s="28"/>
    </row>
    <row r="791" spans="1:18" ht="14.25" customHeight="1">
      <c r="A791" s="111">
        <v>191</v>
      </c>
      <c r="B791" s="68" t="s">
        <v>4141</v>
      </c>
      <c r="C791" s="68"/>
      <c r="D791" s="68"/>
      <c r="E791" s="68" t="s">
        <v>4142</v>
      </c>
      <c r="F791" s="37"/>
      <c r="G791" s="760">
        <v>63.7</v>
      </c>
      <c r="H791" s="160"/>
      <c r="I791" s="160">
        <v>10</v>
      </c>
      <c r="J791" s="160" t="s">
        <v>37</v>
      </c>
      <c r="K791" s="41"/>
      <c r="L791" s="42"/>
      <c r="M791" s="658"/>
      <c r="N791" s="659" t="str">
        <f t="shared" si="186"/>
        <v>pieces</v>
      </c>
      <c r="O791" s="692">
        <f t="shared" si="187"/>
        <v>0</v>
      </c>
      <c r="P791" s="761" t="e">
        <f t="shared" si="188"/>
        <v>#DIV/0!</v>
      </c>
      <c r="Q791" s="74"/>
      <c r="R791" s="28"/>
    </row>
    <row r="792" spans="1:18" ht="14.25" customHeight="1">
      <c r="A792" s="111">
        <v>341</v>
      </c>
      <c r="B792" s="68" t="s">
        <v>1115</v>
      </c>
      <c r="C792" s="52"/>
      <c r="D792" s="52"/>
      <c r="E792" s="52"/>
      <c r="F792" s="37"/>
      <c r="G792" s="760"/>
      <c r="H792" s="160"/>
      <c r="I792" s="160">
        <v>1000</v>
      </c>
      <c r="J792" s="160" t="s">
        <v>59</v>
      </c>
      <c r="K792" s="41"/>
      <c r="L792" s="42"/>
      <c r="M792" s="658"/>
      <c r="N792" s="659" t="str">
        <f t="shared" si="186"/>
        <v>grams</v>
      </c>
      <c r="O792" s="692">
        <f t="shared" si="187"/>
        <v>0</v>
      </c>
      <c r="P792" s="761" t="e">
        <f t="shared" si="188"/>
        <v>#DIV/0!</v>
      </c>
      <c r="Q792" s="74"/>
      <c r="R792" s="28"/>
    </row>
    <row r="793" spans="1:18" ht="14.25" customHeight="1">
      <c r="A793" s="111">
        <v>342</v>
      </c>
      <c r="B793" s="68" t="s">
        <v>1116</v>
      </c>
      <c r="C793" s="52"/>
      <c r="D793" s="52"/>
      <c r="E793" s="52"/>
      <c r="F793" s="37"/>
      <c r="G793" s="760">
        <v>130</v>
      </c>
      <c r="H793" s="160"/>
      <c r="I793" s="160">
        <v>1000</v>
      </c>
      <c r="J793" s="160" t="s">
        <v>59</v>
      </c>
      <c r="K793" s="41"/>
      <c r="L793" s="42"/>
      <c r="M793" s="658"/>
      <c r="N793" s="659" t="str">
        <f t="shared" si="186"/>
        <v>grams</v>
      </c>
      <c r="O793" s="692">
        <f t="shared" si="187"/>
        <v>0</v>
      </c>
      <c r="P793" s="761" t="e">
        <f t="shared" si="188"/>
        <v>#DIV/0!</v>
      </c>
      <c r="Q793" s="74"/>
      <c r="R793" s="28"/>
    </row>
    <row r="794" spans="1:18" ht="14.25" customHeight="1">
      <c r="A794" s="111">
        <v>500</v>
      </c>
      <c r="B794" s="68" t="s">
        <v>1117</v>
      </c>
      <c r="C794" s="68"/>
      <c r="D794" s="68"/>
      <c r="E794" s="68" t="s">
        <v>3488</v>
      </c>
      <c r="F794" s="37"/>
      <c r="G794" s="760"/>
      <c r="H794" s="160"/>
      <c r="I794" s="160">
        <v>540</v>
      </c>
      <c r="J794" s="160" t="s">
        <v>59</v>
      </c>
      <c r="K794" s="41" t="s">
        <v>26</v>
      </c>
      <c r="L794" s="42" t="str">
        <f t="shared" ref="L794:L796" si="192">CONCATENATE(I794,J794)</f>
        <v>540grams</v>
      </c>
      <c r="M794" s="658">
        <f t="shared" ref="M794:M796" si="193">H794*I794</f>
        <v>0</v>
      </c>
      <c r="N794" s="659" t="str">
        <f t="shared" si="186"/>
        <v>0 grams</v>
      </c>
      <c r="O794" s="692">
        <f t="shared" si="187"/>
        <v>0</v>
      </c>
      <c r="P794" s="761" t="e">
        <f t="shared" si="188"/>
        <v>#DIV/0!</v>
      </c>
      <c r="Q794" s="74" t="e">
        <f t="shared" ref="Q794:Q796" si="194">G794-P794</f>
        <v>#DIV/0!</v>
      </c>
      <c r="R794" s="28"/>
    </row>
    <row r="795" spans="1:18" ht="14.25" customHeight="1">
      <c r="A795" s="111">
        <v>1</v>
      </c>
      <c r="B795" s="68" t="s">
        <v>1117</v>
      </c>
      <c r="C795" s="52"/>
      <c r="D795" s="52"/>
      <c r="E795" s="52" t="s">
        <v>3489</v>
      </c>
      <c r="F795" s="111"/>
      <c r="G795" s="760"/>
      <c r="H795" s="160"/>
      <c r="I795" s="160">
        <v>540</v>
      </c>
      <c r="J795" s="160" t="s">
        <v>59</v>
      </c>
      <c r="K795" s="41" t="s">
        <v>26</v>
      </c>
      <c r="L795" s="42" t="str">
        <f t="shared" si="192"/>
        <v>540grams</v>
      </c>
      <c r="M795" s="658">
        <f t="shared" si="193"/>
        <v>0</v>
      </c>
      <c r="N795" s="659" t="str">
        <f t="shared" si="186"/>
        <v>0 grams</v>
      </c>
      <c r="O795" s="692">
        <f t="shared" si="187"/>
        <v>0</v>
      </c>
      <c r="P795" s="761" t="e">
        <f t="shared" si="188"/>
        <v>#DIV/0!</v>
      </c>
      <c r="Q795" s="29" t="e">
        <f t="shared" si="194"/>
        <v>#DIV/0!</v>
      </c>
      <c r="R795" s="11"/>
    </row>
    <row r="796" spans="1:18" ht="14.25" customHeight="1">
      <c r="A796" s="111">
        <v>2</v>
      </c>
      <c r="B796" s="68" t="s">
        <v>1117</v>
      </c>
      <c r="C796" s="52"/>
      <c r="D796" s="52"/>
      <c r="E796" s="52" t="s">
        <v>3490</v>
      </c>
      <c r="F796" s="111"/>
      <c r="G796" s="764"/>
      <c r="H796" s="160"/>
      <c r="I796" s="160">
        <v>400</v>
      </c>
      <c r="J796" s="364" t="s">
        <v>3252</v>
      </c>
      <c r="K796" s="41" t="s">
        <v>26</v>
      </c>
      <c r="L796" s="42" t="str">
        <f t="shared" si="192"/>
        <v>400Drained Weight grams</v>
      </c>
      <c r="M796" s="658">
        <f t="shared" si="193"/>
        <v>0</v>
      </c>
      <c r="N796" s="659" t="str">
        <f t="shared" si="186"/>
        <v>0 Drained Weight grams</v>
      </c>
      <c r="O796" s="692">
        <f t="shared" si="187"/>
        <v>0</v>
      </c>
      <c r="P796" s="761" t="e">
        <f t="shared" si="188"/>
        <v>#DIV/0!</v>
      </c>
      <c r="Q796" s="29" t="e">
        <f t="shared" si="194"/>
        <v>#DIV/0!</v>
      </c>
      <c r="R796" s="28"/>
    </row>
    <row r="797" spans="1:18" ht="14.25" customHeight="1">
      <c r="A797" s="111">
        <v>365</v>
      </c>
      <c r="B797" s="68" t="s">
        <v>4619</v>
      </c>
      <c r="C797" s="52"/>
      <c r="D797" s="52"/>
      <c r="E797" s="52" t="s">
        <v>4620</v>
      </c>
      <c r="F797" s="37"/>
      <c r="G797" s="760"/>
      <c r="H797" s="160"/>
      <c r="I797" s="160">
        <v>10</v>
      </c>
      <c r="J797" s="160" t="s">
        <v>37</v>
      </c>
      <c r="K797" s="41"/>
      <c r="L797" s="42"/>
      <c r="M797" s="658"/>
      <c r="N797" s="659" t="str">
        <f t="shared" si="186"/>
        <v>pieces</v>
      </c>
      <c r="O797" s="692">
        <f t="shared" si="187"/>
        <v>0</v>
      </c>
      <c r="P797" s="761" t="e">
        <f t="shared" si="188"/>
        <v>#DIV/0!</v>
      </c>
      <c r="Q797" s="74"/>
      <c r="R797" s="28"/>
    </row>
    <row r="798" spans="1:18" ht="14.25" customHeight="1">
      <c r="A798" s="111">
        <v>366</v>
      </c>
      <c r="B798" s="68" t="s">
        <v>1122</v>
      </c>
      <c r="C798" s="52"/>
      <c r="D798" s="52"/>
      <c r="E798" s="52" t="s">
        <v>4620</v>
      </c>
      <c r="F798" s="37"/>
      <c r="G798" s="760"/>
      <c r="H798" s="160"/>
      <c r="I798" s="160">
        <v>10</v>
      </c>
      <c r="J798" s="160" t="s">
        <v>37</v>
      </c>
      <c r="K798" s="41"/>
      <c r="L798" s="42"/>
      <c r="M798" s="658"/>
      <c r="N798" s="659" t="str">
        <f t="shared" si="186"/>
        <v>pieces</v>
      </c>
      <c r="O798" s="692">
        <f t="shared" si="187"/>
        <v>0</v>
      </c>
      <c r="P798" s="761" t="e">
        <f t="shared" si="188"/>
        <v>#DIV/0!</v>
      </c>
      <c r="Q798" s="74"/>
      <c r="R798" s="28"/>
    </row>
    <row r="799" spans="1:18" ht="14.25" customHeight="1">
      <c r="A799" s="111">
        <v>367</v>
      </c>
      <c r="B799" s="33" t="s">
        <v>4621</v>
      </c>
      <c r="C799" s="33"/>
      <c r="D799" s="33"/>
      <c r="E799" s="33" t="s">
        <v>4622</v>
      </c>
      <c r="F799" s="37"/>
      <c r="G799" s="121"/>
      <c r="H799" s="160"/>
      <c r="I799" s="121">
        <v>1</v>
      </c>
      <c r="J799" s="121" t="s">
        <v>37</v>
      </c>
      <c r="K799" s="41"/>
      <c r="L799" s="42"/>
      <c r="M799" s="658"/>
      <c r="N799" s="659" t="str">
        <f t="shared" si="186"/>
        <v>pieces</v>
      </c>
      <c r="O799" s="692">
        <f t="shared" si="187"/>
        <v>0</v>
      </c>
      <c r="P799" s="761" t="e">
        <f t="shared" si="188"/>
        <v>#DIV/0!</v>
      </c>
      <c r="Q799" s="74"/>
      <c r="R799" s="28"/>
    </row>
    <row r="800" spans="1:18" ht="14.25" customHeight="1">
      <c r="A800" s="111">
        <v>110</v>
      </c>
      <c r="B800" s="52" t="s">
        <v>1126</v>
      </c>
      <c r="C800" s="52"/>
      <c r="D800" s="52"/>
      <c r="E800" s="52" t="s">
        <v>1127</v>
      </c>
      <c r="F800" s="37"/>
      <c r="G800" s="760"/>
      <c r="H800" s="160"/>
      <c r="I800" s="160">
        <v>200</v>
      </c>
      <c r="J800" s="160" t="s">
        <v>59</v>
      </c>
      <c r="K800" s="41" t="s">
        <v>26</v>
      </c>
      <c r="L800" s="42" t="str">
        <f t="shared" ref="L800:L804" si="195">CONCATENATE(I800,J800)</f>
        <v>200grams</v>
      </c>
      <c r="M800" s="658">
        <f t="shared" ref="M800:M804" si="196">H800*I800</f>
        <v>0</v>
      </c>
      <c r="N800" s="659" t="str">
        <f t="shared" si="186"/>
        <v>0 grams</v>
      </c>
      <c r="O800" s="692">
        <f t="shared" si="187"/>
        <v>0</v>
      </c>
      <c r="P800" s="761" t="e">
        <f t="shared" si="188"/>
        <v>#DIV/0!</v>
      </c>
      <c r="Q800" s="74" t="e">
        <f t="shared" ref="Q800:Q804" si="197">G800-P800</f>
        <v>#DIV/0!</v>
      </c>
      <c r="R800" s="28"/>
    </row>
    <row r="801" spans="1:18" ht="14.25" customHeight="1">
      <c r="A801" s="111">
        <v>3</v>
      </c>
      <c r="B801" s="68" t="s">
        <v>1130</v>
      </c>
      <c r="C801" s="68"/>
      <c r="D801" s="68"/>
      <c r="E801" s="68" t="s">
        <v>3491</v>
      </c>
      <c r="F801" s="111"/>
      <c r="G801" s="760"/>
      <c r="H801" s="160"/>
      <c r="I801" s="160">
        <v>155</v>
      </c>
      <c r="J801" s="364" t="s">
        <v>3252</v>
      </c>
      <c r="K801" s="41" t="s">
        <v>26</v>
      </c>
      <c r="L801" s="42" t="str">
        <f t="shared" si="195"/>
        <v>155Drained Weight grams</v>
      </c>
      <c r="M801" s="658">
        <f t="shared" si="196"/>
        <v>0</v>
      </c>
      <c r="N801" s="659" t="str">
        <f t="shared" si="186"/>
        <v>0 Drained Weight grams</v>
      </c>
      <c r="O801" s="692">
        <f t="shared" si="187"/>
        <v>0</v>
      </c>
      <c r="P801" s="761" t="e">
        <f t="shared" si="188"/>
        <v>#DIV/0!</v>
      </c>
      <c r="Q801" s="109" t="e">
        <f t="shared" si="197"/>
        <v>#DIV/0!</v>
      </c>
      <c r="R801" s="11"/>
    </row>
    <row r="802" spans="1:18" ht="14.25" customHeight="1">
      <c r="A802" s="111">
        <v>4</v>
      </c>
      <c r="B802" s="68" t="s">
        <v>1130</v>
      </c>
      <c r="C802" s="68"/>
      <c r="D802" s="68"/>
      <c r="E802" s="68" t="s">
        <v>3492</v>
      </c>
      <c r="F802" s="111"/>
      <c r="G802" s="760"/>
      <c r="H802" s="160"/>
      <c r="I802" s="160">
        <v>155</v>
      </c>
      <c r="J802" s="364" t="s">
        <v>3252</v>
      </c>
      <c r="K802" s="41" t="s">
        <v>26</v>
      </c>
      <c r="L802" s="42" t="str">
        <f t="shared" si="195"/>
        <v>155Drained Weight grams</v>
      </c>
      <c r="M802" s="658">
        <f t="shared" si="196"/>
        <v>0</v>
      </c>
      <c r="N802" s="659" t="str">
        <f t="shared" si="186"/>
        <v>0 Drained Weight grams</v>
      </c>
      <c r="O802" s="692">
        <f t="shared" si="187"/>
        <v>0</v>
      </c>
      <c r="P802" s="761" t="e">
        <f t="shared" si="188"/>
        <v>#DIV/0!</v>
      </c>
      <c r="Q802" s="29" t="e">
        <f t="shared" si="197"/>
        <v>#DIV/0!</v>
      </c>
      <c r="R802" s="28"/>
    </row>
    <row r="803" spans="1:18" ht="14.25" customHeight="1">
      <c r="A803" s="111">
        <v>6</v>
      </c>
      <c r="B803" s="68" t="s">
        <v>1130</v>
      </c>
      <c r="C803" s="52"/>
      <c r="D803" s="52"/>
      <c r="E803" s="52" t="s">
        <v>3493</v>
      </c>
      <c r="F803" s="111"/>
      <c r="G803" s="764"/>
      <c r="H803" s="160"/>
      <c r="I803" s="198">
        <v>400</v>
      </c>
      <c r="J803" s="364" t="s">
        <v>3252</v>
      </c>
      <c r="K803" s="41" t="s">
        <v>26</v>
      </c>
      <c r="L803" s="42" t="str">
        <f t="shared" si="195"/>
        <v>400Drained Weight grams</v>
      </c>
      <c r="M803" s="658">
        <f t="shared" si="196"/>
        <v>0</v>
      </c>
      <c r="N803" s="659" t="str">
        <f t="shared" si="186"/>
        <v>0 Drained Weight grams</v>
      </c>
      <c r="O803" s="692">
        <f t="shared" si="187"/>
        <v>0</v>
      </c>
      <c r="P803" s="761" t="e">
        <f t="shared" si="188"/>
        <v>#DIV/0!</v>
      </c>
      <c r="Q803" s="29" t="e">
        <f t="shared" si="197"/>
        <v>#DIV/0!</v>
      </c>
      <c r="R803" s="28"/>
    </row>
    <row r="804" spans="1:18" ht="14.25" customHeight="1">
      <c r="A804" s="111">
        <v>7</v>
      </c>
      <c r="B804" s="68" t="s">
        <v>1130</v>
      </c>
      <c r="C804" s="68"/>
      <c r="D804" s="68"/>
      <c r="E804" s="68" t="s">
        <v>1055</v>
      </c>
      <c r="F804" s="111"/>
      <c r="G804" s="739"/>
      <c r="H804" s="160"/>
      <c r="I804" s="196">
        <v>450</v>
      </c>
      <c r="J804" s="378" t="s">
        <v>3252</v>
      </c>
      <c r="K804" s="41" t="s">
        <v>26</v>
      </c>
      <c r="L804" s="42" t="str">
        <f t="shared" si="195"/>
        <v>450Drained Weight grams</v>
      </c>
      <c r="M804" s="658">
        <f t="shared" si="196"/>
        <v>0</v>
      </c>
      <c r="N804" s="659" t="str">
        <f t="shared" si="186"/>
        <v>0 Drained Weight grams</v>
      </c>
      <c r="O804" s="692">
        <f t="shared" si="187"/>
        <v>0</v>
      </c>
      <c r="P804" s="761" t="e">
        <f t="shared" si="188"/>
        <v>#DIV/0!</v>
      </c>
      <c r="Q804" s="29" t="e">
        <f t="shared" si="197"/>
        <v>#DIV/0!</v>
      </c>
      <c r="R804" s="28"/>
    </row>
    <row r="805" spans="1:18" ht="14.25" customHeight="1">
      <c r="A805" s="111">
        <v>369</v>
      </c>
      <c r="B805" s="68" t="s">
        <v>4623</v>
      </c>
      <c r="C805" s="68"/>
      <c r="D805" s="68"/>
      <c r="E805" s="68" t="s">
        <v>4594</v>
      </c>
      <c r="F805" s="37"/>
      <c r="G805" s="760">
        <v>424</v>
      </c>
      <c r="H805" s="160"/>
      <c r="I805" s="160">
        <v>25</v>
      </c>
      <c r="J805" s="160" t="s">
        <v>37</v>
      </c>
      <c r="K805" s="41"/>
      <c r="L805" s="42"/>
      <c r="M805" s="658"/>
      <c r="N805" s="659" t="str">
        <f t="shared" si="186"/>
        <v>pieces</v>
      </c>
      <c r="O805" s="692">
        <f t="shared" si="187"/>
        <v>0</v>
      </c>
      <c r="P805" s="761" t="e">
        <f t="shared" si="188"/>
        <v>#DIV/0!</v>
      </c>
      <c r="Q805" s="74"/>
      <c r="R805" s="28"/>
    </row>
    <row r="806" spans="1:18" ht="14.25" customHeight="1">
      <c r="A806" s="111">
        <v>370</v>
      </c>
      <c r="B806" s="68" t="s">
        <v>4624</v>
      </c>
      <c r="C806" s="68"/>
      <c r="D806" s="68"/>
      <c r="E806" s="68" t="s">
        <v>4594</v>
      </c>
      <c r="F806" s="37"/>
      <c r="G806" s="760"/>
      <c r="H806" s="160"/>
      <c r="I806" s="160">
        <v>25</v>
      </c>
      <c r="J806" s="160" t="s">
        <v>37</v>
      </c>
      <c r="K806" s="41"/>
      <c r="L806" s="42"/>
      <c r="M806" s="658"/>
      <c r="N806" s="659" t="str">
        <f t="shared" si="186"/>
        <v>pieces</v>
      </c>
      <c r="O806" s="692">
        <f t="shared" si="187"/>
        <v>0</v>
      </c>
      <c r="P806" s="761" t="e">
        <f t="shared" si="188"/>
        <v>#DIV/0!</v>
      </c>
      <c r="Q806" s="74"/>
      <c r="R806" s="28"/>
    </row>
    <row r="807" spans="1:18" ht="14.25" customHeight="1">
      <c r="A807" s="111">
        <v>192</v>
      </c>
      <c r="B807" s="68" t="s">
        <v>4143</v>
      </c>
      <c r="C807" s="68"/>
      <c r="D807" s="68"/>
      <c r="E807" s="68" t="s">
        <v>3368</v>
      </c>
      <c r="F807" s="37"/>
      <c r="G807" s="760">
        <f>67.5*24</f>
        <v>1620</v>
      </c>
      <c r="H807" s="160"/>
      <c r="I807" s="160">
        <v>24</v>
      </c>
      <c r="J807" s="160" t="s">
        <v>37</v>
      </c>
      <c r="K807" s="41"/>
      <c r="L807" s="42"/>
      <c r="M807" s="658"/>
      <c r="N807" s="659" t="str">
        <f t="shared" si="186"/>
        <v>pieces</v>
      </c>
      <c r="O807" s="692">
        <f t="shared" si="187"/>
        <v>0</v>
      </c>
      <c r="P807" s="761" t="e">
        <f t="shared" si="188"/>
        <v>#DIV/0!</v>
      </c>
      <c r="Q807" s="74"/>
      <c r="R807" s="28"/>
    </row>
    <row r="808" spans="1:18" ht="14.25" customHeight="1">
      <c r="A808" s="111">
        <v>193</v>
      </c>
      <c r="B808" s="68" t="s">
        <v>4144</v>
      </c>
      <c r="C808" s="68"/>
      <c r="D808" s="68"/>
      <c r="E808" s="68" t="s">
        <v>3368</v>
      </c>
      <c r="F808" s="37"/>
      <c r="G808" s="760">
        <f>39.08*24</f>
        <v>937.92</v>
      </c>
      <c r="H808" s="160"/>
      <c r="I808" s="160">
        <v>24</v>
      </c>
      <c r="J808" s="160" t="s">
        <v>37</v>
      </c>
      <c r="K808" s="41"/>
      <c r="L808" s="42"/>
      <c r="M808" s="658"/>
      <c r="N808" s="659" t="str">
        <f t="shared" si="186"/>
        <v>pieces</v>
      </c>
      <c r="O808" s="692">
        <f t="shared" si="187"/>
        <v>0</v>
      </c>
      <c r="P808" s="761" t="e">
        <f t="shared" si="188"/>
        <v>#DIV/0!</v>
      </c>
      <c r="Q808" s="74"/>
      <c r="R808" s="28"/>
    </row>
    <row r="809" spans="1:18" ht="14.25" customHeight="1">
      <c r="A809" s="111">
        <v>112</v>
      </c>
      <c r="B809" s="68" t="s">
        <v>1139</v>
      </c>
      <c r="C809" s="68"/>
      <c r="D809" s="68"/>
      <c r="E809" s="68" t="s">
        <v>1140</v>
      </c>
      <c r="F809" s="37"/>
      <c r="G809" s="760"/>
      <c r="H809" s="160"/>
      <c r="I809" s="160">
        <v>25</v>
      </c>
      <c r="J809" s="160" t="s">
        <v>59</v>
      </c>
      <c r="K809" s="41" t="s">
        <v>26</v>
      </c>
      <c r="L809" s="42" t="str">
        <f t="shared" ref="L809:L818" si="198">CONCATENATE(I809,J809)</f>
        <v>25grams</v>
      </c>
      <c r="M809" s="658">
        <f t="shared" ref="M809:M818" si="199">H809*I809</f>
        <v>0</v>
      </c>
      <c r="N809" s="659" t="str">
        <f t="shared" si="186"/>
        <v>0 grams</v>
      </c>
      <c r="O809" s="692">
        <f t="shared" si="187"/>
        <v>0</v>
      </c>
      <c r="P809" s="761" t="e">
        <f t="shared" si="188"/>
        <v>#DIV/0!</v>
      </c>
      <c r="Q809" s="74" t="e">
        <f t="shared" ref="Q809:Q818" si="200">G809-P809</f>
        <v>#DIV/0!</v>
      </c>
      <c r="R809" s="28"/>
    </row>
    <row r="810" spans="1:18" ht="14.25" customHeight="1">
      <c r="A810" s="111">
        <v>113</v>
      </c>
      <c r="B810" s="52" t="s">
        <v>1141</v>
      </c>
      <c r="C810" s="68"/>
      <c r="D810" s="68"/>
      <c r="E810" s="68" t="s">
        <v>1140</v>
      </c>
      <c r="F810" s="37"/>
      <c r="G810" s="760"/>
      <c r="H810" s="160"/>
      <c r="I810" s="160">
        <v>25</v>
      </c>
      <c r="J810" s="160" t="s">
        <v>59</v>
      </c>
      <c r="K810" s="41" t="s">
        <v>26</v>
      </c>
      <c r="L810" s="42" t="str">
        <f t="shared" si="198"/>
        <v>25grams</v>
      </c>
      <c r="M810" s="658">
        <f t="shared" si="199"/>
        <v>0</v>
      </c>
      <c r="N810" s="659" t="str">
        <f t="shared" si="186"/>
        <v>0 grams</v>
      </c>
      <c r="O810" s="692">
        <f t="shared" si="187"/>
        <v>0</v>
      </c>
      <c r="P810" s="761" t="e">
        <f t="shared" si="188"/>
        <v>#DIV/0!</v>
      </c>
      <c r="Q810" s="74" t="e">
        <f t="shared" si="200"/>
        <v>#DIV/0!</v>
      </c>
      <c r="R810" s="28"/>
    </row>
    <row r="811" spans="1:18" ht="14.25" customHeight="1">
      <c r="A811" s="111">
        <v>114</v>
      </c>
      <c r="B811" s="52" t="s">
        <v>4625</v>
      </c>
      <c r="C811" s="68"/>
      <c r="D811" s="68"/>
      <c r="E811" s="68" t="s">
        <v>1140</v>
      </c>
      <c r="F811" s="37"/>
      <c r="G811" s="760"/>
      <c r="H811" s="160"/>
      <c r="I811" s="160">
        <v>25</v>
      </c>
      <c r="J811" s="160" t="s">
        <v>59</v>
      </c>
      <c r="K811" s="41" t="s">
        <v>26</v>
      </c>
      <c r="L811" s="42" t="str">
        <f t="shared" si="198"/>
        <v>25grams</v>
      </c>
      <c r="M811" s="658">
        <f t="shared" si="199"/>
        <v>0</v>
      </c>
      <c r="N811" s="659" t="str">
        <f t="shared" si="186"/>
        <v>0 grams</v>
      </c>
      <c r="O811" s="692">
        <f t="shared" si="187"/>
        <v>0</v>
      </c>
      <c r="P811" s="761" t="e">
        <f t="shared" si="188"/>
        <v>#DIV/0!</v>
      </c>
      <c r="Q811" s="74" t="e">
        <f t="shared" si="200"/>
        <v>#DIV/0!</v>
      </c>
      <c r="R811" s="28"/>
    </row>
    <row r="812" spans="1:18" ht="14.25" customHeight="1">
      <c r="A812" s="111">
        <v>116</v>
      </c>
      <c r="B812" s="52" t="s">
        <v>4626</v>
      </c>
      <c r="C812" s="68"/>
      <c r="D812" s="68"/>
      <c r="E812" s="68" t="s">
        <v>1140</v>
      </c>
      <c r="F812" s="156"/>
      <c r="G812" s="760"/>
      <c r="H812" s="160"/>
      <c r="I812" s="160">
        <v>25</v>
      </c>
      <c r="J812" s="160" t="s">
        <v>59</v>
      </c>
      <c r="K812" s="41" t="s">
        <v>26</v>
      </c>
      <c r="L812" s="42" t="str">
        <f t="shared" si="198"/>
        <v>25grams</v>
      </c>
      <c r="M812" s="658">
        <f t="shared" si="199"/>
        <v>0</v>
      </c>
      <c r="N812" s="659" t="str">
        <f t="shared" si="186"/>
        <v>0 grams</v>
      </c>
      <c r="O812" s="692">
        <f t="shared" si="187"/>
        <v>0</v>
      </c>
      <c r="P812" s="761" t="e">
        <f t="shared" si="188"/>
        <v>#DIV/0!</v>
      </c>
      <c r="Q812" s="74" t="e">
        <f t="shared" si="200"/>
        <v>#DIV/0!</v>
      </c>
      <c r="R812" s="28"/>
    </row>
    <row r="813" spans="1:18" ht="14.25" customHeight="1">
      <c r="A813" s="111">
        <v>117</v>
      </c>
      <c r="B813" s="52" t="s">
        <v>1144</v>
      </c>
      <c r="C813" s="68"/>
      <c r="D813" s="68"/>
      <c r="E813" s="68" t="s">
        <v>1140</v>
      </c>
      <c r="F813" s="156"/>
      <c r="G813" s="760"/>
      <c r="H813" s="160"/>
      <c r="I813" s="160">
        <v>25</v>
      </c>
      <c r="J813" s="160" t="s">
        <v>59</v>
      </c>
      <c r="K813" s="41" t="s">
        <v>26</v>
      </c>
      <c r="L813" s="42" t="str">
        <f t="shared" si="198"/>
        <v>25grams</v>
      </c>
      <c r="M813" s="658">
        <f t="shared" si="199"/>
        <v>0</v>
      </c>
      <c r="N813" s="659" t="str">
        <f t="shared" si="186"/>
        <v>0 grams</v>
      </c>
      <c r="O813" s="692">
        <f t="shared" si="187"/>
        <v>0</v>
      </c>
      <c r="P813" s="761" t="e">
        <f t="shared" si="188"/>
        <v>#DIV/0!</v>
      </c>
      <c r="Q813" s="74" t="e">
        <f t="shared" si="200"/>
        <v>#DIV/0!</v>
      </c>
      <c r="R813" s="28"/>
    </row>
    <row r="814" spans="1:18" ht="14.25" customHeight="1">
      <c r="A814" s="111">
        <v>118</v>
      </c>
      <c r="B814" s="52" t="s">
        <v>1145</v>
      </c>
      <c r="C814" s="68"/>
      <c r="D814" s="68"/>
      <c r="E814" s="68" t="s">
        <v>1140</v>
      </c>
      <c r="F814" s="156"/>
      <c r="G814" s="760"/>
      <c r="H814" s="160"/>
      <c r="I814" s="160">
        <v>25</v>
      </c>
      <c r="J814" s="160" t="s">
        <v>59</v>
      </c>
      <c r="K814" s="41" t="s">
        <v>26</v>
      </c>
      <c r="L814" s="42" t="str">
        <f t="shared" si="198"/>
        <v>25grams</v>
      </c>
      <c r="M814" s="658">
        <f t="shared" si="199"/>
        <v>0</v>
      </c>
      <c r="N814" s="659" t="str">
        <f t="shared" si="186"/>
        <v>0 grams</v>
      </c>
      <c r="O814" s="692">
        <f t="shared" si="187"/>
        <v>0</v>
      </c>
      <c r="P814" s="761" t="e">
        <f t="shared" si="188"/>
        <v>#DIV/0!</v>
      </c>
      <c r="Q814" s="74" t="e">
        <f t="shared" si="200"/>
        <v>#DIV/0!</v>
      </c>
      <c r="R814" s="28"/>
    </row>
    <row r="815" spans="1:18" ht="14.25" customHeight="1">
      <c r="A815" s="111">
        <v>119</v>
      </c>
      <c r="B815" s="52" t="s">
        <v>4627</v>
      </c>
      <c r="C815" s="68"/>
      <c r="D815" s="68"/>
      <c r="E815" s="68" t="s">
        <v>4628</v>
      </c>
      <c r="F815" s="156"/>
      <c r="G815" s="760"/>
      <c r="H815" s="160"/>
      <c r="I815" s="160">
        <v>25</v>
      </c>
      <c r="J815" s="160" t="s">
        <v>59</v>
      </c>
      <c r="K815" s="41" t="s">
        <v>26</v>
      </c>
      <c r="L815" s="42" t="str">
        <f t="shared" si="198"/>
        <v>25grams</v>
      </c>
      <c r="M815" s="658">
        <f t="shared" si="199"/>
        <v>0</v>
      </c>
      <c r="N815" s="659" t="str">
        <f t="shared" si="186"/>
        <v>0 grams</v>
      </c>
      <c r="O815" s="692">
        <f t="shared" si="187"/>
        <v>0</v>
      </c>
      <c r="P815" s="761" t="e">
        <f t="shared" si="188"/>
        <v>#DIV/0!</v>
      </c>
      <c r="Q815" s="74" t="e">
        <f t="shared" si="200"/>
        <v>#DIV/0!</v>
      </c>
      <c r="R815" s="28"/>
    </row>
    <row r="816" spans="1:18" ht="14.25" customHeight="1">
      <c r="A816" s="111">
        <v>121</v>
      </c>
      <c r="B816" s="52" t="s">
        <v>4629</v>
      </c>
      <c r="C816" s="68"/>
      <c r="D816" s="68"/>
      <c r="E816" s="68" t="s">
        <v>1140</v>
      </c>
      <c r="F816" s="156"/>
      <c r="G816" s="760"/>
      <c r="H816" s="160"/>
      <c r="I816" s="160">
        <v>25</v>
      </c>
      <c r="J816" s="160" t="s">
        <v>59</v>
      </c>
      <c r="K816" s="41" t="s">
        <v>26</v>
      </c>
      <c r="L816" s="42" t="str">
        <f t="shared" si="198"/>
        <v>25grams</v>
      </c>
      <c r="M816" s="658">
        <f t="shared" si="199"/>
        <v>0</v>
      </c>
      <c r="N816" s="659" t="str">
        <f t="shared" si="186"/>
        <v>0 grams</v>
      </c>
      <c r="O816" s="692">
        <f t="shared" si="187"/>
        <v>0</v>
      </c>
      <c r="P816" s="761" t="e">
        <f t="shared" si="188"/>
        <v>#DIV/0!</v>
      </c>
      <c r="Q816" s="74" t="e">
        <f t="shared" si="200"/>
        <v>#DIV/0!</v>
      </c>
      <c r="R816" s="28"/>
    </row>
    <row r="817" spans="1:18" ht="14.25" customHeight="1">
      <c r="A817" s="111">
        <v>122</v>
      </c>
      <c r="B817" s="52" t="s">
        <v>4630</v>
      </c>
      <c r="C817" s="68"/>
      <c r="D817" s="68"/>
      <c r="E817" s="68" t="s">
        <v>1140</v>
      </c>
      <c r="F817" s="156"/>
      <c r="G817" s="760"/>
      <c r="H817" s="160"/>
      <c r="I817" s="160">
        <v>25</v>
      </c>
      <c r="J817" s="769" t="s">
        <v>59</v>
      </c>
      <c r="K817" s="41" t="s">
        <v>26</v>
      </c>
      <c r="L817" s="42" t="str">
        <f t="shared" si="198"/>
        <v>25grams</v>
      </c>
      <c r="M817" s="658">
        <f t="shared" si="199"/>
        <v>0</v>
      </c>
      <c r="N817" s="659" t="str">
        <f t="shared" si="186"/>
        <v>0 grams</v>
      </c>
      <c r="O817" s="692">
        <f t="shared" si="187"/>
        <v>0</v>
      </c>
      <c r="P817" s="761" t="e">
        <f t="shared" si="188"/>
        <v>#DIV/0!</v>
      </c>
      <c r="Q817" s="74" t="e">
        <f t="shared" si="200"/>
        <v>#DIV/0!</v>
      </c>
      <c r="R817" s="28"/>
    </row>
    <row r="818" spans="1:18" ht="14.25" customHeight="1">
      <c r="A818" s="111">
        <v>124</v>
      </c>
      <c r="B818" s="52" t="s">
        <v>1149</v>
      </c>
      <c r="C818" s="68"/>
      <c r="D818" s="68"/>
      <c r="E818" s="68" t="s">
        <v>1140</v>
      </c>
      <c r="F818" s="156"/>
      <c r="G818" s="760"/>
      <c r="H818" s="160"/>
      <c r="I818" s="160">
        <v>24</v>
      </c>
      <c r="J818" s="769" t="s">
        <v>59</v>
      </c>
      <c r="K818" s="41" t="s">
        <v>26</v>
      </c>
      <c r="L818" s="42" t="str">
        <f t="shared" si="198"/>
        <v>24grams</v>
      </c>
      <c r="M818" s="658">
        <f t="shared" si="199"/>
        <v>0</v>
      </c>
      <c r="N818" s="659" t="str">
        <f t="shared" si="186"/>
        <v>0 grams</v>
      </c>
      <c r="O818" s="692">
        <f t="shared" si="187"/>
        <v>0</v>
      </c>
      <c r="P818" s="761" t="e">
        <f t="shared" si="188"/>
        <v>#DIV/0!</v>
      </c>
      <c r="Q818" s="74" t="e">
        <f t="shared" si="200"/>
        <v>#DIV/0!</v>
      </c>
      <c r="R818" s="28"/>
    </row>
    <row r="819" spans="1:18" ht="14.25" customHeight="1">
      <c r="A819" s="111">
        <v>243</v>
      </c>
      <c r="B819" s="68" t="s">
        <v>4631</v>
      </c>
      <c r="C819" s="52"/>
      <c r="D819" s="52"/>
      <c r="E819" s="52" t="s">
        <v>4632</v>
      </c>
      <c r="F819" s="161"/>
      <c r="G819" s="760"/>
      <c r="H819" s="160"/>
      <c r="I819" s="160">
        <v>24</v>
      </c>
      <c r="J819" s="160" t="s">
        <v>37</v>
      </c>
      <c r="K819" s="41"/>
      <c r="L819" s="42"/>
      <c r="M819" s="658"/>
      <c r="N819" s="659" t="str">
        <f t="shared" si="186"/>
        <v>pieces</v>
      </c>
      <c r="O819" s="692">
        <f t="shared" si="187"/>
        <v>0</v>
      </c>
      <c r="P819" s="761" t="e">
        <f t="shared" si="188"/>
        <v>#DIV/0!</v>
      </c>
      <c r="Q819" s="74"/>
      <c r="R819" s="28"/>
    </row>
    <row r="820" spans="1:18" ht="14.25" customHeight="1">
      <c r="A820" s="111">
        <v>244</v>
      </c>
      <c r="B820" s="68" t="s">
        <v>4631</v>
      </c>
      <c r="C820" s="52"/>
      <c r="D820" s="52"/>
      <c r="E820" s="52" t="s">
        <v>4633</v>
      </c>
      <c r="F820" s="161"/>
      <c r="G820" s="760"/>
      <c r="H820" s="160"/>
      <c r="I820" s="160">
        <v>10</v>
      </c>
      <c r="J820" s="160" t="s">
        <v>37</v>
      </c>
      <c r="K820" s="41"/>
      <c r="L820" s="42"/>
      <c r="M820" s="658"/>
      <c r="N820" s="659" t="str">
        <f t="shared" si="186"/>
        <v>pieces</v>
      </c>
      <c r="O820" s="692">
        <f t="shared" si="187"/>
        <v>0</v>
      </c>
      <c r="P820" s="761" t="e">
        <f t="shared" si="188"/>
        <v>#DIV/0!</v>
      </c>
      <c r="Q820" s="74"/>
      <c r="R820" s="28"/>
    </row>
    <row r="821" spans="1:18" ht="14.25" customHeight="1">
      <c r="A821" s="111">
        <v>245</v>
      </c>
      <c r="B821" s="52" t="s">
        <v>1164</v>
      </c>
      <c r="C821" s="52"/>
      <c r="D821" s="52"/>
      <c r="E821" s="52" t="s">
        <v>1165</v>
      </c>
      <c r="F821" s="161"/>
      <c r="G821" s="760"/>
      <c r="H821" s="160"/>
      <c r="I821" s="160">
        <v>10</v>
      </c>
      <c r="J821" s="160" t="s">
        <v>37</v>
      </c>
      <c r="K821" s="41"/>
      <c r="L821" s="42"/>
      <c r="M821" s="658"/>
      <c r="N821" s="659" t="str">
        <f t="shared" si="186"/>
        <v>pieces</v>
      </c>
      <c r="O821" s="692">
        <f t="shared" si="187"/>
        <v>0</v>
      </c>
      <c r="P821" s="761" t="e">
        <f t="shared" si="188"/>
        <v>#DIV/0!</v>
      </c>
      <c r="Q821" s="74"/>
      <c r="R821" s="28"/>
    </row>
    <row r="822" spans="1:18" ht="14.25" customHeight="1">
      <c r="A822" s="111">
        <v>371</v>
      </c>
      <c r="B822" s="68" t="s">
        <v>4634</v>
      </c>
      <c r="C822" s="68"/>
      <c r="D822" s="68"/>
      <c r="E822" s="68" t="s">
        <v>4635</v>
      </c>
      <c r="F822" s="161"/>
      <c r="G822" s="760"/>
      <c r="H822" s="160"/>
      <c r="I822" s="160">
        <v>10</v>
      </c>
      <c r="J822" s="160" t="s">
        <v>37</v>
      </c>
      <c r="K822" s="41"/>
      <c r="L822" s="42"/>
      <c r="M822" s="658"/>
      <c r="N822" s="659" t="str">
        <f t="shared" si="186"/>
        <v>pieces</v>
      </c>
      <c r="O822" s="692">
        <f t="shared" si="187"/>
        <v>0</v>
      </c>
      <c r="P822" s="761" t="e">
        <f t="shared" si="188"/>
        <v>#DIV/0!</v>
      </c>
      <c r="Q822" s="74"/>
      <c r="R822" s="28"/>
    </row>
    <row r="823" spans="1:18" ht="14.25" customHeight="1">
      <c r="A823" s="111">
        <v>370</v>
      </c>
      <c r="B823" s="52" t="s">
        <v>3897</v>
      </c>
      <c r="C823" s="68"/>
      <c r="D823" s="68"/>
      <c r="E823" s="68" t="s">
        <v>2746</v>
      </c>
      <c r="F823" s="161"/>
      <c r="G823" s="760"/>
      <c r="H823" s="160"/>
      <c r="I823" s="160">
        <v>1</v>
      </c>
      <c r="J823" s="160" t="s">
        <v>2746</v>
      </c>
      <c r="K823" s="41"/>
      <c r="L823" s="42"/>
      <c r="M823" s="658"/>
      <c r="N823" s="659" t="str">
        <f t="shared" si="186"/>
        <v>pack</v>
      </c>
      <c r="O823" s="692">
        <f t="shared" si="187"/>
        <v>0</v>
      </c>
      <c r="P823" s="761" t="e">
        <f t="shared" si="188"/>
        <v>#DIV/0!</v>
      </c>
      <c r="Q823" s="74"/>
      <c r="R823" s="28"/>
    </row>
    <row r="824" spans="1:18" ht="14.25" customHeight="1">
      <c r="A824" s="111">
        <v>194</v>
      </c>
      <c r="B824" s="68" t="s">
        <v>4145</v>
      </c>
      <c r="C824" s="68"/>
      <c r="D824" s="68"/>
      <c r="E824" s="68" t="s">
        <v>4146</v>
      </c>
      <c r="F824" s="161"/>
      <c r="G824" s="760"/>
      <c r="H824" s="160"/>
      <c r="I824" s="160">
        <v>1</v>
      </c>
      <c r="J824" s="160" t="s">
        <v>37</v>
      </c>
      <c r="K824" s="41"/>
      <c r="L824" s="42"/>
      <c r="M824" s="658"/>
      <c r="N824" s="659" t="str">
        <f t="shared" si="186"/>
        <v>pieces</v>
      </c>
      <c r="O824" s="692">
        <f t="shared" si="187"/>
        <v>0</v>
      </c>
      <c r="P824" s="761" t="e">
        <f t="shared" si="188"/>
        <v>#DIV/0!</v>
      </c>
      <c r="Q824" s="74"/>
      <c r="R824" s="28"/>
    </row>
    <row r="825" spans="1:18" ht="14.25" customHeight="1">
      <c r="A825" s="111">
        <v>313</v>
      </c>
      <c r="B825" s="68" t="s">
        <v>3864</v>
      </c>
      <c r="C825" s="68"/>
      <c r="D825" s="68"/>
      <c r="E825" s="68"/>
      <c r="F825" s="161"/>
      <c r="G825" s="760"/>
      <c r="H825" s="160"/>
      <c r="I825" s="160">
        <v>1000</v>
      </c>
      <c r="J825" s="198" t="s">
        <v>59</v>
      </c>
      <c r="K825" s="41"/>
      <c r="L825" s="42"/>
      <c r="M825" s="658"/>
      <c r="N825" s="659" t="str">
        <f t="shared" si="186"/>
        <v>grams</v>
      </c>
      <c r="O825" s="692">
        <f t="shared" si="187"/>
        <v>0</v>
      </c>
      <c r="P825" s="761" t="e">
        <f t="shared" si="188"/>
        <v>#DIV/0!</v>
      </c>
      <c r="Q825" s="74"/>
      <c r="R825" s="28"/>
    </row>
    <row r="826" spans="1:18" ht="14.25" customHeight="1">
      <c r="A826" s="111">
        <v>478</v>
      </c>
      <c r="B826" s="122" t="s">
        <v>4636</v>
      </c>
      <c r="C826" s="128"/>
      <c r="D826" s="132"/>
      <c r="E826" s="128" t="s">
        <v>4637</v>
      </c>
      <c r="F826" s="564"/>
      <c r="G826" s="739">
        <v>44.9</v>
      </c>
      <c r="H826" s="196"/>
      <c r="I826" s="196">
        <v>50</v>
      </c>
      <c r="J826" s="196" t="s">
        <v>42</v>
      </c>
      <c r="K826" s="41"/>
      <c r="L826" s="42"/>
      <c r="M826" s="658"/>
      <c r="N826" s="659" t="str">
        <f t="shared" si="186"/>
        <v>packs</v>
      </c>
      <c r="O826" s="692">
        <f t="shared" si="187"/>
        <v>0</v>
      </c>
      <c r="P826" s="761" t="e">
        <f t="shared" si="188"/>
        <v>#DIV/0!</v>
      </c>
      <c r="Q826" s="74"/>
      <c r="R826" s="28"/>
    </row>
    <row r="827" spans="1:18" ht="14.25" customHeight="1">
      <c r="A827" s="111">
        <v>202</v>
      </c>
      <c r="B827" s="339" t="s">
        <v>1166</v>
      </c>
      <c r="C827" s="68"/>
      <c r="D827" s="68"/>
      <c r="E827" s="68" t="s">
        <v>3327</v>
      </c>
      <c r="F827" s="161"/>
      <c r="G827" s="760"/>
      <c r="H827" s="160"/>
      <c r="I827" s="160">
        <v>250</v>
      </c>
      <c r="J827" s="160" t="s">
        <v>59</v>
      </c>
      <c r="K827" s="41"/>
      <c r="L827" s="42"/>
      <c r="M827" s="658"/>
      <c r="N827" s="659" t="str">
        <f t="shared" si="186"/>
        <v>grams</v>
      </c>
      <c r="O827" s="692">
        <f t="shared" si="187"/>
        <v>0</v>
      </c>
      <c r="P827" s="761" t="e">
        <f t="shared" si="188"/>
        <v>#DIV/0!</v>
      </c>
      <c r="Q827" s="74"/>
      <c r="R827" s="28"/>
    </row>
    <row r="828" spans="1:18" ht="14.25" customHeight="1">
      <c r="A828" s="111">
        <v>203</v>
      </c>
      <c r="B828" s="339" t="s">
        <v>1166</v>
      </c>
      <c r="C828" s="339"/>
      <c r="D828" s="339"/>
      <c r="E828" s="339" t="s">
        <v>3326</v>
      </c>
      <c r="F828" s="161"/>
      <c r="G828" s="388"/>
      <c r="H828" s="198"/>
      <c r="I828" s="411">
        <v>150</v>
      </c>
      <c r="J828" s="411" t="s">
        <v>59</v>
      </c>
      <c r="K828" s="41"/>
      <c r="L828" s="42"/>
      <c r="M828" s="658"/>
      <c r="N828" s="659" t="str">
        <f t="shared" si="186"/>
        <v>grams</v>
      </c>
      <c r="O828" s="692">
        <f t="shared" si="187"/>
        <v>0</v>
      </c>
      <c r="P828" s="761" t="e">
        <f t="shared" si="188"/>
        <v>#DIV/0!</v>
      </c>
      <c r="Q828" s="74"/>
      <c r="R828" s="28"/>
    </row>
    <row r="829" spans="1:18" ht="14.25" customHeight="1">
      <c r="A829" s="111">
        <v>205</v>
      </c>
      <c r="B829" s="52" t="s">
        <v>1166</v>
      </c>
      <c r="C829" s="52"/>
      <c r="D829" s="52"/>
      <c r="E829" s="52" t="s">
        <v>3617</v>
      </c>
      <c r="F829" s="161"/>
      <c r="G829" s="760"/>
      <c r="H829" s="160"/>
      <c r="I829" s="160">
        <v>250</v>
      </c>
      <c r="J829" s="160" t="s">
        <v>59</v>
      </c>
      <c r="K829" s="41"/>
      <c r="L829" s="42"/>
      <c r="M829" s="658"/>
      <c r="N829" s="659" t="str">
        <f t="shared" si="186"/>
        <v>grams</v>
      </c>
      <c r="O829" s="692">
        <f t="shared" si="187"/>
        <v>0</v>
      </c>
      <c r="P829" s="761" t="e">
        <f t="shared" si="188"/>
        <v>#DIV/0!</v>
      </c>
      <c r="Q829" s="74"/>
      <c r="R829" s="28"/>
    </row>
    <row r="830" spans="1:18" ht="14.25" customHeight="1">
      <c r="A830" s="111">
        <v>435</v>
      </c>
      <c r="B830" s="68" t="s">
        <v>4638</v>
      </c>
      <c r="C830" s="52"/>
      <c r="D830" s="52"/>
      <c r="E830" s="52"/>
      <c r="F830" s="161"/>
      <c r="G830" s="760"/>
      <c r="H830" s="160"/>
      <c r="I830" s="160">
        <v>1</v>
      </c>
      <c r="J830" s="160" t="s">
        <v>42</v>
      </c>
      <c r="K830" s="41"/>
      <c r="L830" s="42"/>
      <c r="M830" s="658"/>
      <c r="N830" s="659" t="str">
        <f t="shared" si="186"/>
        <v>packs</v>
      </c>
      <c r="O830" s="692">
        <f t="shared" si="187"/>
        <v>0</v>
      </c>
      <c r="P830" s="761" t="e">
        <f t="shared" si="188"/>
        <v>#DIV/0!</v>
      </c>
      <c r="Q830" s="74"/>
      <c r="R830" s="28"/>
    </row>
    <row r="831" spans="1:18" ht="14.25" customHeight="1">
      <c r="A831" s="111">
        <v>23</v>
      </c>
      <c r="B831" s="68" t="s">
        <v>1171</v>
      </c>
      <c r="C831" s="68"/>
      <c r="D831" s="68"/>
      <c r="E831" s="68" t="s">
        <v>4005</v>
      </c>
      <c r="F831" s="162"/>
      <c r="G831" s="760">
        <v>35</v>
      </c>
      <c r="H831" s="160"/>
      <c r="I831" s="198">
        <v>1</v>
      </c>
      <c r="J831" s="160" t="s">
        <v>231</v>
      </c>
      <c r="K831" s="41" t="s">
        <v>26</v>
      </c>
      <c r="L831" s="42" t="str">
        <f t="shared" ref="L831:L833" si="201">CONCATENATE(I831,J831)</f>
        <v>1box</v>
      </c>
      <c r="M831" s="658">
        <f t="shared" ref="M831:M833" si="202">H831*I831</f>
        <v>0</v>
      </c>
      <c r="N831" s="659" t="str">
        <f t="shared" si="186"/>
        <v>0 box</v>
      </c>
      <c r="O831" s="692">
        <f t="shared" si="187"/>
        <v>0</v>
      </c>
      <c r="P831" s="761" t="e">
        <f t="shared" si="188"/>
        <v>#DIV/0!</v>
      </c>
      <c r="Q831" s="74" t="e">
        <f t="shared" ref="Q831:Q833" si="203">G831-P831</f>
        <v>#DIV/0!</v>
      </c>
      <c r="R831" s="28"/>
    </row>
    <row r="832" spans="1:18" ht="14.25" customHeight="1">
      <c r="A832" s="111">
        <v>125</v>
      </c>
      <c r="B832" s="68" t="s">
        <v>1174</v>
      </c>
      <c r="C832" s="52"/>
      <c r="D832" s="52"/>
      <c r="E832" s="52" t="s">
        <v>322</v>
      </c>
      <c r="F832" s="161"/>
      <c r="G832" s="760"/>
      <c r="H832" s="160"/>
      <c r="I832" s="160">
        <v>1</v>
      </c>
      <c r="J832" s="160" t="s">
        <v>3458</v>
      </c>
      <c r="K832" s="41" t="s">
        <v>26</v>
      </c>
      <c r="L832" s="42" t="str">
        <f t="shared" si="201"/>
        <v>1gal</v>
      </c>
      <c r="M832" s="658">
        <f t="shared" si="202"/>
        <v>0</v>
      </c>
      <c r="N832" s="659" t="str">
        <f t="shared" si="186"/>
        <v>0 gal</v>
      </c>
      <c r="O832" s="692">
        <f t="shared" si="187"/>
        <v>0</v>
      </c>
      <c r="P832" s="761" t="e">
        <f t="shared" si="188"/>
        <v>#DIV/0!</v>
      </c>
      <c r="Q832" s="74" t="e">
        <f t="shared" si="203"/>
        <v>#DIV/0!</v>
      </c>
      <c r="R832" s="28"/>
    </row>
    <row r="833" spans="1:18" ht="14.25" customHeight="1">
      <c r="A833" s="111">
        <v>126</v>
      </c>
      <c r="B833" s="68" t="s">
        <v>3569</v>
      </c>
      <c r="C833" s="52"/>
      <c r="D833" s="52"/>
      <c r="E833" s="52" t="s">
        <v>322</v>
      </c>
      <c r="F833" s="161"/>
      <c r="G833" s="760"/>
      <c r="H833" s="160"/>
      <c r="I833" s="160">
        <v>1</v>
      </c>
      <c r="J833" s="160" t="s">
        <v>3458</v>
      </c>
      <c r="K833" s="41" t="s">
        <v>26</v>
      </c>
      <c r="L833" s="42" t="str">
        <f t="shared" si="201"/>
        <v>1gal</v>
      </c>
      <c r="M833" s="658">
        <f t="shared" si="202"/>
        <v>0</v>
      </c>
      <c r="N833" s="659" t="str">
        <f t="shared" si="186"/>
        <v>0 gal</v>
      </c>
      <c r="O833" s="692">
        <f t="shared" si="187"/>
        <v>0</v>
      </c>
      <c r="P833" s="761" t="e">
        <f t="shared" si="188"/>
        <v>#DIV/0!</v>
      </c>
      <c r="Q833" s="74" t="e">
        <f t="shared" si="203"/>
        <v>#DIV/0!</v>
      </c>
      <c r="R833" s="28"/>
    </row>
    <row r="834" spans="1:18" ht="14.25" customHeight="1">
      <c r="A834" s="111">
        <v>195</v>
      </c>
      <c r="B834" s="68" t="s">
        <v>4150</v>
      </c>
      <c r="C834" s="52"/>
      <c r="D834" s="52"/>
      <c r="E834" s="52" t="s">
        <v>3369</v>
      </c>
      <c r="F834" s="161"/>
      <c r="G834" s="760"/>
      <c r="H834" s="160"/>
      <c r="I834" s="160">
        <v>10</v>
      </c>
      <c r="J834" s="160" t="s">
        <v>37</v>
      </c>
      <c r="K834" s="41"/>
      <c r="L834" s="42"/>
      <c r="M834" s="658"/>
      <c r="N834" s="659" t="str">
        <f t="shared" si="186"/>
        <v>pieces</v>
      </c>
      <c r="O834" s="692">
        <f t="shared" si="187"/>
        <v>0</v>
      </c>
      <c r="P834" s="761" t="e">
        <f t="shared" si="188"/>
        <v>#DIV/0!</v>
      </c>
      <c r="Q834" s="74"/>
      <c r="R834" s="28"/>
    </row>
    <row r="835" spans="1:18" ht="14.25" customHeight="1">
      <c r="A835" s="111">
        <v>197</v>
      </c>
      <c r="B835" s="68" t="s">
        <v>1181</v>
      </c>
      <c r="C835" s="52"/>
      <c r="D835" s="52"/>
      <c r="E835" s="52" t="s">
        <v>3369</v>
      </c>
      <c r="F835" s="161"/>
      <c r="G835" s="760"/>
      <c r="H835" s="160"/>
      <c r="I835" s="198">
        <v>10</v>
      </c>
      <c r="J835" s="160" t="s">
        <v>37</v>
      </c>
      <c r="K835" s="41"/>
      <c r="L835" s="42"/>
      <c r="M835" s="658"/>
      <c r="N835" s="659" t="str">
        <f t="shared" si="186"/>
        <v>pieces</v>
      </c>
      <c r="O835" s="692">
        <f t="shared" si="187"/>
        <v>0</v>
      </c>
      <c r="P835" s="761" t="e">
        <f t="shared" si="188"/>
        <v>#DIV/0!</v>
      </c>
      <c r="Q835" s="74"/>
      <c r="R835" s="28"/>
    </row>
    <row r="836" spans="1:18" ht="14.25" customHeight="1">
      <c r="A836" s="111">
        <v>198</v>
      </c>
      <c r="B836" s="68" t="s">
        <v>1182</v>
      </c>
      <c r="C836" s="52"/>
      <c r="D836" s="52"/>
      <c r="E836" s="52" t="s">
        <v>3369</v>
      </c>
      <c r="F836" s="161"/>
      <c r="G836" s="760">
        <v>59.2</v>
      </c>
      <c r="H836" s="160"/>
      <c r="I836" s="198">
        <v>10</v>
      </c>
      <c r="J836" s="160" t="s">
        <v>37</v>
      </c>
      <c r="K836" s="41"/>
      <c r="L836" s="42"/>
      <c r="M836" s="658"/>
      <c r="N836" s="659" t="str">
        <f t="shared" si="186"/>
        <v>pieces</v>
      </c>
      <c r="O836" s="692">
        <f t="shared" si="187"/>
        <v>0</v>
      </c>
      <c r="P836" s="761" t="e">
        <f t="shared" si="188"/>
        <v>#DIV/0!</v>
      </c>
      <c r="Q836" s="74"/>
      <c r="R836" s="28"/>
    </row>
    <row r="837" spans="1:18" ht="14.25" customHeight="1">
      <c r="A837" s="111">
        <v>199</v>
      </c>
      <c r="B837" s="68" t="s">
        <v>1184</v>
      </c>
      <c r="C837" s="52"/>
      <c r="D837" s="52"/>
      <c r="E837" s="52" t="s">
        <v>4151</v>
      </c>
      <c r="F837" s="161"/>
      <c r="G837" s="760"/>
      <c r="H837" s="160"/>
      <c r="I837" s="160">
        <v>24</v>
      </c>
      <c r="J837" s="160" t="s">
        <v>42</v>
      </c>
      <c r="K837" s="41"/>
      <c r="L837" s="42"/>
      <c r="M837" s="658"/>
      <c r="N837" s="659" t="str">
        <f t="shared" si="186"/>
        <v>packs</v>
      </c>
      <c r="O837" s="692">
        <f t="shared" si="187"/>
        <v>0</v>
      </c>
      <c r="P837" s="761" t="e">
        <f t="shared" si="188"/>
        <v>#DIV/0!</v>
      </c>
      <c r="Q837" s="74"/>
      <c r="R837" s="28"/>
    </row>
    <row r="838" spans="1:18" ht="14.25" customHeight="1">
      <c r="A838" s="111">
        <v>200</v>
      </c>
      <c r="B838" s="68" t="s">
        <v>1184</v>
      </c>
      <c r="C838" s="52"/>
      <c r="D838" s="52"/>
      <c r="E838" s="52" t="s">
        <v>4152</v>
      </c>
      <c r="F838" s="161"/>
      <c r="G838" s="760"/>
      <c r="H838" s="160"/>
      <c r="I838" s="160">
        <v>16</v>
      </c>
      <c r="J838" s="160" t="s">
        <v>42</v>
      </c>
      <c r="K838" s="41"/>
      <c r="L838" s="42"/>
      <c r="M838" s="658"/>
      <c r="N838" s="659" t="str">
        <f t="shared" si="186"/>
        <v>packs</v>
      </c>
      <c r="O838" s="692">
        <f t="shared" si="187"/>
        <v>0</v>
      </c>
      <c r="P838" s="761" t="e">
        <f t="shared" si="188"/>
        <v>#DIV/0!</v>
      </c>
      <c r="Q838" s="74"/>
      <c r="R838" s="28"/>
    </row>
    <row r="839" spans="1:18" ht="14.25" customHeight="1">
      <c r="A839" s="111">
        <v>485</v>
      </c>
      <c r="B839" s="122" t="s">
        <v>4639</v>
      </c>
      <c r="C839" s="128"/>
      <c r="D839" s="595"/>
      <c r="E839" s="128" t="s">
        <v>4640</v>
      </c>
      <c r="F839" s="564"/>
      <c r="G839" s="739">
        <v>138.80000000000001</v>
      </c>
      <c r="H839" s="196"/>
      <c r="I839" s="196">
        <v>1</v>
      </c>
      <c r="J839" s="196" t="s">
        <v>37</v>
      </c>
      <c r="K839" s="41"/>
      <c r="L839" s="42"/>
      <c r="M839" s="658"/>
      <c r="N839" s="659" t="str">
        <f t="shared" si="186"/>
        <v>pieces</v>
      </c>
      <c r="O839" s="692">
        <f t="shared" si="187"/>
        <v>0</v>
      </c>
      <c r="P839" s="761" t="e">
        <f t="shared" si="188"/>
        <v>#DIV/0!</v>
      </c>
      <c r="Q839" s="74"/>
      <c r="R839" s="28"/>
    </row>
    <row r="840" spans="1:18" ht="14.25" customHeight="1">
      <c r="A840" s="111">
        <v>201</v>
      </c>
      <c r="B840" s="806" t="s">
        <v>4153</v>
      </c>
      <c r="C840" s="52"/>
      <c r="D840" s="52"/>
      <c r="E840" s="52" t="s">
        <v>4154</v>
      </c>
      <c r="F840" s="161"/>
      <c r="G840" s="760"/>
      <c r="H840" s="160"/>
      <c r="I840" s="160">
        <v>24</v>
      </c>
      <c r="J840" s="160" t="s">
        <v>37</v>
      </c>
      <c r="K840" s="41"/>
      <c r="L840" s="42"/>
      <c r="M840" s="658"/>
      <c r="N840" s="659" t="str">
        <f t="shared" si="186"/>
        <v>pieces</v>
      </c>
      <c r="O840" s="692">
        <f t="shared" si="187"/>
        <v>0</v>
      </c>
      <c r="P840" s="761" t="e">
        <f t="shared" si="188"/>
        <v>#DIV/0!</v>
      </c>
      <c r="Q840" s="74"/>
      <c r="R840" s="28"/>
    </row>
    <row r="841" spans="1:18" ht="14.25" customHeight="1">
      <c r="A841" s="111">
        <v>202</v>
      </c>
      <c r="B841" s="68" t="s">
        <v>1188</v>
      </c>
      <c r="C841" s="68"/>
      <c r="D841" s="68"/>
      <c r="E841" s="68" t="s">
        <v>4155</v>
      </c>
      <c r="F841" s="161"/>
      <c r="G841" s="760"/>
      <c r="H841" s="160"/>
      <c r="I841" s="160">
        <v>1</v>
      </c>
      <c r="J841" s="160" t="s">
        <v>37</v>
      </c>
      <c r="K841" s="41"/>
      <c r="L841" s="42"/>
      <c r="M841" s="658"/>
      <c r="N841" s="659" t="str">
        <f t="shared" si="186"/>
        <v>pieces</v>
      </c>
      <c r="O841" s="692">
        <f t="shared" si="187"/>
        <v>0</v>
      </c>
      <c r="P841" s="761" t="e">
        <f t="shared" si="188"/>
        <v>#DIV/0!</v>
      </c>
      <c r="Q841" s="74"/>
      <c r="R841" s="28"/>
    </row>
    <row r="842" spans="1:18" ht="14.25" customHeight="1">
      <c r="A842" s="111">
        <v>203</v>
      </c>
      <c r="B842" s="68" t="s">
        <v>4156</v>
      </c>
      <c r="C842" s="68"/>
      <c r="D842" s="68"/>
      <c r="E842" s="68" t="s">
        <v>4155</v>
      </c>
      <c r="F842" s="161"/>
      <c r="G842" s="760"/>
      <c r="H842" s="160"/>
      <c r="I842" s="160">
        <v>1</v>
      </c>
      <c r="J842" s="160" t="s">
        <v>37</v>
      </c>
      <c r="K842" s="41"/>
      <c r="L842" s="42"/>
      <c r="M842" s="658"/>
      <c r="N842" s="659" t="str">
        <f t="shared" si="186"/>
        <v>pieces</v>
      </c>
      <c r="O842" s="692">
        <f t="shared" si="187"/>
        <v>0</v>
      </c>
      <c r="P842" s="761" t="e">
        <f t="shared" si="188"/>
        <v>#DIV/0!</v>
      </c>
      <c r="Q842" s="74"/>
      <c r="R842" s="28"/>
    </row>
    <row r="843" spans="1:18" ht="14.25" customHeight="1">
      <c r="A843" s="111">
        <v>204</v>
      </c>
      <c r="B843" s="68" t="s">
        <v>4157</v>
      </c>
      <c r="C843" s="68"/>
      <c r="D843" s="68"/>
      <c r="E843" s="68" t="s">
        <v>4155</v>
      </c>
      <c r="F843" s="161"/>
      <c r="G843" s="760"/>
      <c r="H843" s="160"/>
      <c r="I843" s="160">
        <v>1</v>
      </c>
      <c r="J843" s="160" t="s">
        <v>37</v>
      </c>
      <c r="K843" s="41"/>
      <c r="L843" s="42"/>
      <c r="M843" s="658"/>
      <c r="N843" s="659" t="str">
        <f t="shared" si="186"/>
        <v>pieces</v>
      </c>
      <c r="O843" s="692">
        <f t="shared" si="187"/>
        <v>0</v>
      </c>
      <c r="P843" s="761" t="e">
        <f t="shared" si="188"/>
        <v>#DIV/0!</v>
      </c>
      <c r="Q843" s="74"/>
      <c r="R843" s="28"/>
    </row>
    <row r="844" spans="1:18" ht="14.25" customHeight="1">
      <c r="A844" s="111">
        <v>205</v>
      </c>
      <c r="B844" s="68" t="s">
        <v>4158</v>
      </c>
      <c r="C844" s="68"/>
      <c r="D844" s="68"/>
      <c r="E844" s="68" t="s">
        <v>4155</v>
      </c>
      <c r="F844" s="161"/>
      <c r="G844" s="760"/>
      <c r="H844" s="160"/>
      <c r="I844" s="160">
        <v>1</v>
      </c>
      <c r="J844" s="160" t="s">
        <v>37</v>
      </c>
      <c r="K844" s="41"/>
      <c r="L844" s="42"/>
      <c r="M844" s="658"/>
      <c r="N844" s="659" t="str">
        <f t="shared" si="186"/>
        <v>pieces</v>
      </c>
      <c r="O844" s="692">
        <f t="shared" si="187"/>
        <v>0</v>
      </c>
      <c r="P844" s="761" t="e">
        <f t="shared" si="188"/>
        <v>#DIV/0!</v>
      </c>
      <c r="Q844" s="74"/>
      <c r="R844" s="28"/>
    </row>
    <row r="845" spans="1:18" ht="14.25" customHeight="1">
      <c r="A845" s="111">
        <v>206</v>
      </c>
      <c r="B845" s="68" t="s">
        <v>4159</v>
      </c>
      <c r="C845" s="68"/>
      <c r="D845" s="68"/>
      <c r="E845" s="68" t="s">
        <v>4160</v>
      </c>
      <c r="F845" s="161"/>
      <c r="G845" s="760"/>
      <c r="H845" s="160"/>
      <c r="I845" s="160">
        <v>10</v>
      </c>
      <c r="J845" s="160" t="s">
        <v>37</v>
      </c>
      <c r="K845" s="41"/>
      <c r="L845" s="42"/>
      <c r="M845" s="658"/>
      <c r="N845" s="659" t="str">
        <f t="shared" si="186"/>
        <v>pieces</v>
      </c>
      <c r="O845" s="692">
        <f t="shared" si="187"/>
        <v>0</v>
      </c>
      <c r="P845" s="761" t="e">
        <f t="shared" si="188"/>
        <v>#DIV/0!</v>
      </c>
      <c r="Q845" s="74"/>
      <c r="R845" s="28"/>
    </row>
    <row r="846" spans="1:18" ht="14.25" customHeight="1">
      <c r="A846" s="111">
        <v>207</v>
      </c>
      <c r="B846" s="68" t="s">
        <v>1190</v>
      </c>
      <c r="C846" s="68"/>
      <c r="D846" s="68"/>
      <c r="E846" s="68" t="s">
        <v>4160</v>
      </c>
      <c r="F846" s="161"/>
      <c r="G846" s="760"/>
      <c r="H846" s="160"/>
      <c r="I846" s="160">
        <v>10</v>
      </c>
      <c r="J846" s="160" t="s">
        <v>37</v>
      </c>
      <c r="K846" s="41"/>
      <c r="L846" s="42"/>
      <c r="M846" s="658"/>
      <c r="N846" s="659" t="str">
        <f t="shared" si="186"/>
        <v>pieces</v>
      </c>
      <c r="O846" s="692">
        <f t="shared" si="187"/>
        <v>0</v>
      </c>
      <c r="P846" s="761" t="e">
        <f t="shared" si="188"/>
        <v>#DIV/0!</v>
      </c>
      <c r="Q846" s="74"/>
      <c r="R846" s="28"/>
    </row>
    <row r="847" spans="1:18" ht="14.25" customHeight="1">
      <c r="A847" s="111">
        <v>111</v>
      </c>
      <c r="B847" s="52" t="s">
        <v>3714</v>
      </c>
      <c r="C847" s="68"/>
      <c r="D847" s="68"/>
      <c r="E847" s="68" t="s">
        <v>3715</v>
      </c>
      <c r="F847" s="161"/>
      <c r="G847" s="760"/>
      <c r="H847" s="160"/>
      <c r="I847" s="160">
        <v>19</v>
      </c>
      <c r="J847" s="160" t="s">
        <v>59</v>
      </c>
      <c r="K847" s="41" t="s">
        <v>26</v>
      </c>
      <c r="L847" s="42" t="str">
        <f>CONCATENATE(I847,J847)</f>
        <v>19grams</v>
      </c>
      <c r="M847" s="658">
        <f>H847*I847</f>
        <v>0</v>
      </c>
      <c r="N847" s="659" t="str">
        <f t="shared" si="186"/>
        <v>0 grams</v>
      </c>
      <c r="O847" s="692">
        <f t="shared" si="187"/>
        <v>0</v>
      </c>
      <c r="P847" s="761" t="e">
        <f t="shared" si="188"/>
        <v>#DIV/0!</v>
      </c>
      <c r="Q847" s="74" t="e">
        <f>G847-P847</f>
        <v>#DIV/0!</v>
      </c>
      <c r="R847" s="28"/>
    </row>
    <row r="848" spans="1:18" ht="14.25" customHeight="1">
      <c r="A848" s="111">
        <v>208</v>
      </c>
      <c r="B848" s="68" t="s">
        <v>1202</v>
      </c>
      <c r="C848" s="68"/>
      <c r="D848" s="68"/>
      <c r="E848" s="68" t="s">
        <v>3370</v>
      </c>
      <c r="F848" s="161"/>
      <c r="G848" s="760">
        <v>60</v>
      </c>
      <c r="H848" s="160"/>
      <c r="I848" s="160">
        <v>10</v>
      </c>
      <c r="J848" s="160" t="s">
        <v>37</v>
      </c>
      <c r="K848" s="41"/>
      <c r="L848" s="42"/>
      <c r="M848" s="658"/>
      <c r="N848" s="659" t="str">
        <f t="shared" si="186"/>
        <v>pieces</v>
      </c>
      <c r="O848" s="692">
        <f t="shared" si="187"/>
        <v>0</v>
      </c>
      <c r="P848" s="761" t="e">
        <f t="shared" si="188"/>
        <v>#DIV/0!</v>
      </c>
      <c r="Q848" s="74"/>
      <c r="R848" s="28"/>
    </row>
    <row r="849" spans="1:18" ht="14.25" customHeight="1">
      <c r="A849" s="111">
        <v>315</v>
      </c>
      <c r="B849" s="68" t="s">
        <v>3865</v>
      </c>
      <c r="C849" s="68"/>
      <c r="D849" s="68"/>
      <c r="E849" s="68"/>
      <c r="F849" s="161"/>
      <c r="G849" s="760"/>
      <c r="H849" s="160"/>
      <c r="I849" s="160">
        <v>1000</v>
      </c>
      <c r="J849" s="198" t="s">
        <v>59</v>
      </c>
      <c r="K849" s="41"/>
      <c r="L849" s="42"/>
      <c r="M849" s="658"/>
      <c r="N849" s="659" t="str">
        <f t="shared" si="186"/>
        <v>grams</v>
      </c>
      <c r="O849" s="692">
        <f t="shared" si="187"/>
        <v>0</v>
      </c>
      <c r="P849" s="761" t="e">
        <f t="shared" si="188"/>
        <v>#DIV/0!</v>
      </c>
      <c r="Q849" s="74"/>
      <c r="R849" s="28"/>
    </row>
    <row r="850" spans="1:18" ht="14.25" customHeight="1">
      <c r="A850" s="111">
        <v>427</v>
      </c>
      <c r="B850" s="68" t="s">
        <v>1204</v>
      </c>
      <c r="C850" s="68"/>
      <c r="D850" s="68"/>
      <c r="E850" s="68" t="s">
        <v>2820</v>
      </c>
      <c r="F850" s="161"/>
      <c r="G850" s="760"/>
      <c r="H850" s="160"/>
      <c r="I850" s="160">
        <v>400</v>
      </c>
      <c r="J850" s="160" t="s">
        <v>59</v>
      </c>
      <c r="K850" s="41"/>
      <c r="L850" s="42"/>
      <c r="M850" s="658"/>
      <c r="N850" s="659" t="str">
        <f t="shared" si="186"/>
        <v>grams</v>
      </c>
      <c r="O850" s="692">
        <f t="shared" si="187"/>
        <v>0</v>
      </c>
      <c r="P850" s="761" t="e">
        <f t="shared" si="188"/>
        <v>#DIV/0!</v>
      </c>
      <c r="Q850" s="74"/>
      <c r="R850" s="28"/>
    </row>
    <row r="851" spans="1:18" ht="14.25" customHeight="1">
      <c r="A851" s="111">
        <v>112</v>
      </c>
      <c r="B851" s="52" t="s">
        <v>1206</v>
      </c>
      <c r="C851" s="52"/>
      <c r="D851" s="52"/>
      <c r="E851" s="52" t="s">
        <v>3716</v>
      </c>
      <c r="F851" s="161"/>
      <c r="G851" s="760"/>
      <c r="H851" s="160"/>
      <c r="I851" s="198">
        <v>100</v>
      </c>
      <c r="J851" s="160" t="s">
        <v>59</v>
      </c>
      <c r="K851" s="41" t="s">
        <v>26</v>
      </c>
      <c r="L851" s="42" t="str">
        <f t="shared" ref="L851:L855" si="204">CONCATENATE(I851,J851)</f>
        <v>100grams</v>
      </c>
      <c r="M851" s="658">
        <f t="shared" ref="M851:M855" si="205">H851*I851</f>
        <v>0</v>
      </c>
      <c r="N851" s="659" t="str">
        <f t="shared" si="186"/>
        <v>0 grams</v>
      </c>
      <c r="O851" s="692">
        <f t="shared" si="187"/>
        <v>0</v>
      </c>
      <c r="P851" s="761" t="e">
        <f t="shared" si="188"/>
        <v>#DIV/0!</v>
      </c>
      <c r="Q851" s="74" t="e">
        <f t="shared" ref="Q851:Q855" si="206">G851-P851</f>
        <v>#DIV/0!</v>
      </c>
      <c r="R851" s="28"/>
    </row>
    <row r="852" spans="1:18" ht="14.25" customHeight="1">
      <c r="A852" s="111">
        <v>113</v>
      </c>
      <c r="B852" s="52" t="s">
        <v>1206</v>
      </c>
      <c r="C852" s="52"/>
      <c r="D852" s="52"/>
      <c r="E852" s="52" t="s">
        <v>3717</v>
      </c>
      <c r="F852" s="161"/>
      <c r="G852" s="760"/>
      <c r="H852" s="160"/>
      <c r="I852" s="160">
        <v>226</v>
      </c>
      <c r="J852" s="160" t="s">
        <v>59</v>
      </c>
      <c r="K852" s="41" t="s">
        <v>26</v>
      </c>
      <c r="L852" s="42" t="str">
        <f t="shared" si="204"/>
        <v>226grams</v>
      </c>
      <c r="M852" s="658">
        <f t="shared" si="205"/>
        <v>0</v>
      </c>
      <c r="N852" s="659" t="str">
        <f t="shared" si="186"/>
        <v>0 grams</v>
      </c>
      <c r="O852" s="692">
        <f t="shared" si="187"/>
        <v>0</v>
      </c>
      <c r="P852" s="761" t="e">
        <f t="shared" si="188"/>
        <v>#DIV/0!</v>
      </c>
      <c r="Q852" s="74" t="e">
        <f t="shared" si="206"/>
        <v>#DIV/0!</v>
      </c>
      <c r="R852" s="28"/>
    </row>
    <row r="853" spans="1:18" ht="14.25" customHeight="1">
      <c r="A853" s="111">
        <v>115</v>
      </c>
      <c r="B853" s="52" t="s">
        <v>1206</v>
      </c>
      <c r="C853" s="52"/>
      <c r="D853" s="52"/>
      <c r="E853" s="52" t="s">
        <v>1207</v>
      </c>
      <c r="F853" s="161"/>
      <c r="G853" s="760"/>
      <c r="H853" s="160"/>
      <c r="I853" s="160">
        <v>240</v>
      </c>
      <c r="J853" s="160" t="s">
        <v>59</v>
      </c>
      <c r="K853" s="41" t="s">
        <v>26</v>
      </c>
      <c r="L853" s="42" t="str">
        <f t="shared" si="204"/>
        <v>240grams</v>
      </c>
      <c r="M853" s="658">
        <f t="shared" si="205"/>
        <v>0</v>
      </c>
      <c r="N853" s="659" t="str">
        <f t="shared" si="186"/>
        <v>0 grams</v>
      </c>
      <c r="O853" s="692">
        <f t="shared" si="187"/>
        <v>0</v>
      </c>
      <c r="P853" s="761" t="e">
        <f t="shared" si="188"/>
        <v>#DIV/0!</v>
      </c>
      <c r="Q853" s="74" t="e">
        <f t="shared" si="206"/>
        <v>#DIV/0!</v>
      </c>
      <c r="R853" s="28"/>
    </row>
    <row r="854" spans="1:18" ht="14.25" customHeight="1">
      <c r="A854" s="111">
        <v>125</v>
      </c>
      <c r="B854" s="52" t="s">
        <v>1209</v>
      </c>
      <c r="C854" s="52"/>
      <c r="D854" s="52"/>
      <c r="E854" s="52" t="s">
        <v>4641</v>
      </c>
      <c r="F854" s="156"/>
      <c r="G854" s="764"/>
      <c r="H854" s="160"/>
      <c r="I854" s="198">
        <v>400</v>
      </c>
      <c r="J854" s="198" t="s">
        <v>59</v>
      </c>
      <c r="K854" s="41" t="s">
        <v>26</v>
      </c>
      <c r="L854" s="42" t="str">
        <f t="shared" si="204"/>
        <v>400grams</v>
      </c>
      <c r="M854" s="658">
        <f t="shared" si="205"/>
        <v>0</v>
      </c>
      <c r="N854" s="659" t="str">
        <f t="shared" si="186"/>
        <v>0 grams</v>
      </c>
      <c r="O854" s="692">
        <f t="shared" si="187"/>
        <v>0</v>
      </c>
      <c r="P854" s="761" t="e">
        <f t="shared" si="188"/>
        <v>#DIV/0!</v>
      </c>
      <c r="Q854" s="74" t="e">
        <f t="shared" si="206"/>
        <v>#DIV/0!</v>
      </c>
      <c r="R854" s="28"/>
    </row>
    <row r="855" spans="1:18" ht="14.25" customHeight="1">
      <c r="A855" s="111">
        <v>116</v>
      </c>
      <c r="B855" s="52" t="s">
        <v>1209</v>
      </c>
      <c r="C855" s="52"/>
      <c r="D855" s="52"/>
      <c r="E855" s="52" t="s">
        <v>1211</v>
      </c>
      <c r="F855" s="156"/>
      <c r="G855" s="760"/>
      <c r="H855" s="160"/>
      <c r="I855" s="160">
        <v>750</v>
      </c>
      <c r="J855" s="160" t="s">
        <v>29</v>
      </c>
      <c r="K855" s="41" t="s">
        <v>26</v>
      </c>
      <c r="L855" s="42" t="str">
        <f t="shared" si="204"/>
        <v>750ml</v>
      </c>
      <c r="M855" s="658">
        <f t="shared" si="205"/>
        <v>0</v>
      </c>
      <c r="N855" s="659" t="str">
        <f t="shared" si="186"/>
        <v>0 ml</v>
      </c>
      <c r="O855" s="692">
        <f t="shared" si="187"/>
        <v>0</v>
      </c>
      <c r="P855" s="761" t="e">
        <f t="shared" si="188"/>
        <v>#DIV/0!</v>
      </c>
      <c r="Q855" s="74" t="e">
        <f t="shared" si="206"/>
        <v>#DIV/0!</v>
      </c>
      <c r="R855" s="28"/>
    </row>
    <row r="856" spans="1:18" ht="14.25" customHeight="1">
      <c r="A856" s="111">
        <v>209</v>
      </c>
      <c r="B856" s="68" t="s">
        <v>1212</v>
      </c>
      <c r="C856" s="52"/>
      <c r="D856" s="52"/>
      <c r="E856" s="52" t="s">
        <v>3290</v>
      </c>
      <c r="F856" s="156"/>
      <c r="G856" s="763"/>
      <c r="H856" s="160"/>
      <c r="I856" s="160">
        <v>10</v>
      </c>
      <c r="J856" s="160" t="s">
        <v>37</v>
      </c>
      <c r="K856" s="41"/>
      <c r="L856" s="42"/>
      <c r="M856" s="658"/>
      <c r="N856" s="659" t="str">
        <f t="shared" si="186"/>
        <v>pieces</v>
      </c>
      <c r="O856" s="692">
        <f t="shared" si="187"/>
        <v>0</v>
      </c>
      <c r="P856" s="761" t="e">
        <f t="shared" si="188"/>
        <v>#DIV/0!</v>
      </c>
      <c r="Q856" s="74"/>
      <c r="R856" s="28"/>
    </row>
    <row r="857" spans="1:18" ht="14.25" customHeight="1">
      <c r="A857" s="111">
        <v>372</v>
      </c>
      <c r="B857" s="68" t="s">
        <v>4642</v>
      </c>
      <c r="C857" s="68"/>
      <c r="D857" s="68"/>
      <c r="E857" s="68" t="s">
        <v>867</v>
      </c>
      <c r="F857" s="156"/>
      <c r="G857" s="760"/>
      <c r="H857" s="160"/>
      <c r="I857" s="160">
        <v>19</v>
      </c>
      <c r="J857" s="160" t="s">
        <v>59</v>
      </c>
      <c r="K857" s="41"/>
      <c r="L857" s="42"/>
      <c r="M857" s="658"/>
      <c r="N857" s="659" t="str">
        <f t="shared" si="186"/>
        <v>grams</v>
      </c>
      <c r="O857" s="692">
        <f t="shared" si="187"/>
        <v>0</v>
      </c>
      <c r="P857" s="761" t="e">
        <f t="shared" si="188"/>
        <v>#DIV/0!</v>
      </c>
      <c r="Q857" s="74"/>
      <c r="R857" s="28"/>
    </row>
    <row r="858" spans="1:18" ht="14.25" customHeight="1">
      <c r="A858" s="111">
        <v>126</v>
      </c>
      <c r="B858" s="52" t="s">
        <v>1214</v>
      </c>
      <c r="C858" s="68"/>
      <c r="D858" s="68"/>
      <c r="E858" s="68" t="s">
        <v>4643</v>
      </c>
      <c r="F858" s="156"/>
      <c r="G858" s="760"/>
      <c r="H858" s="198"/>
      <c r="I858" s="160">
        <v>220</v>
      </c>
      <c r="J858" s="160" t="s">
        <v>29</v>
      </c>
      <c r="K858" s="41" t="s">
        <v>26</v>
      </c>
      <c r="L858" s="42" t="str">
        <f>CONCATENATE(I858,J858)</f>
        <v>220ml</v>
      </c>
      <c r="M858" s="658">
        <f>H858*I858</f>
        <v>0</v>
      </c>
      <c r="N858" s="659" t="str">
        <f t="shared" si="186"/>
        <v>0 ml</v>
      </c>
      <c r="O858" s="692">
        <f t="shared" si="187"/>
        <v>0</v>
      </c>
      <c r="P858" s="761" t="e">
        <f t="shared" si="188"/>
        <v>#DIV/0!</v>
      </c>
      <c r="Q858" s="74" t="e">
        <f>G858-P858</f>
        <v>#DIV/0!</v>
      </c>
      <c r="R858" s="28"/>
    </row>
    <row r="859" spans="1:18" ht="14.25" customHeight="1">
      <c r="A859" s="111">
        <v>371</v>
      </c>
      <c r="B859" s="52" t="s">
        <v>3898</v>
      </c>
      <c r="C859" s="68"/>
      <c r="D859" s="68"/>
      <c r="E859" s="68" t="s">
        <v>3899</v>
      </c>
      <c r="F859" s="156"/>
      <c r="G859" s="760"/>
      <c r="H859" s="160"/>
      <c r="I859" s="160">
        <v>1</v>
      </c>
      <c r="J859" s="160" t="s">
        <v>37</v>
      </c>
      <c r="K859" s="41"/>
      <c r="L859" s="42"/>
      <c r="M859" s="658"/>
      <c r="N859" s="659" t="str">
        <f t="shared" si="186"/>
        <v>pieces</v>
      </c>
      <c r="O859" s="692">
        <f t="shared" si="187"/>
        <v>0</v>
      </c>
      <c r="P859" s="761" t="e">
        <f t="shared" si="188"/>
        <v>#DIV/0!</v>
      </c>
      <c r="Q859" s="74"/>
      <c r="R859" s="28"/>
    </row>
    <row r="860" spans="1:18" ht="14.25" customHeight="1">
      <c r="A860" s="111">
        <v>117</v>
      </c>
      <c r="B860" s="52" t="s">
        <v>1220</v>
      </c>
      <c r="C860" s="52"/>
      <c r="D860" s="52"/>
      <c r="E860" s="52" t="s">
        <v>1221</v>
      </c>
      <c r="F860" s="156"/>
      <c r="G860" s="760"/>
      <c r="H860" s="160"/>
      <c r="I860" s="160">
        <v>60</v>
      </c>
      <c r="J860" s="160" t="s">
        <v>29</v>
      </c>
      <c r="K860" s="41" t="s">
        <v>26</v>
      </c>
      <c r="L860" s="42" t="str">
        <f t="shared" ref="L860:L863" si="207">CONCATENATE(I860,J860)</f>
        <v>60ml</v>
      </c>
      <c r="M860" s="658">
        <f t="shared" ref="M860:M863" si="208">H860*I860</f>
        <v>0</v>
      </c>
      <c r="N860" s="659" t="str">
        <f t="shared" si="186"/>
        <v>0 ml</v>
      </c>
      <c r="O860" s="692">
        <f t="shared" si="187"/>
        <v>0</v>
      </c>
      <c r="P860" s="761" t="e">
        <f t="shared" si="188"/>
        <v>#DIV/0!</v>
      </c>
      <c r="Q860" s="74" t="e">
        <f t="shared" ref="Q860:Q863" si="209">G860-P860</f>
        <v>#DIV/0!</v>
      </c>
      <c r="R860" s="28"/>
    </row>
    <row r="861" spans="1:18" ht="14.25" customHeight="1">
      <c r="A861" s="111">
        <v>118</v>
      </c>
      <c r="B861" s="68" t="s">
        <v>1222</v>
      </c>
      <c r="C861" s="68"/>
      <c r="D861" s="68"/>
      <c r="E861" s="68" t="s">
        <v>3718</v>
      </c>
      <c r="F861" s="156"/>
      <c r="G861" s="760"/>
      <c r="H861" s="160"/>
      <c r="I861" s="160">
        <v>100</v>
      </c>
      <c r="J861" s="160" t="s">
        <v>59</v>
      </c>
      <c r="K861" s="41" t="s">
        <v>26</v>
      </c>
      <c r="L861" s="42" t="str">
        <f t="shared" si="207"/>
        <v>100grams</v>
      </c>
      <c r="M861" s="658">
        <f t="shared" si="208"/>
        <v>0</v>
      </c>
      <c r="N861" s="659" t="str">
        <f t="shared" si="186"/>
        <v>0 grams</v>
      </c>
      <c r="O861" s="692">
        <f t="shared" si="187"/>
        <v>0</v>
      </c>
      <c r="P861" s="761" t="e">
        <f t="shared" si="188"/>
        <v>#DIV/0!</v>
      </c>
      <c r="Q861" s="74" t="e">
        <f t="shared" si="209"/>
        <v>#DIV/0!</v>
      </c>
      <c r="R861" s="28"/>
    </row>
    <row r="862" spans="1:18" ht="14.25" customHeight="1">
      <c r="A862" s="111">
        <v>119</v>
      </c>
      <c r="B862" s="68" t="s">
        <v>1222</v>
      </c>
      <c r="C862" s="68"/>
      <c r="D862" s="68"/>
      <c r="E862" s="68" t="s">
        <v>3719</v>
      </c>
      <c r="F862" s="156"/>
      <c r="G862" s="760">
        <v>198</v>
      </c>
      <c r="H862" s="160"/>
      <c r="I862" s="160">
        <v>1</v>
      </c>
      <c r="J862" s="160" t="s">
        <v>2705</v>
      </c>
      <c r="K862" s="41" t="s">
        <v>26</v>
      </c>
      <c r="L862" s="42" t="str">
        <f t="shared" si="207"/>
        <v>1gallon</v>
      </c>
      <c r="M862" s="658">
        <f t="shared" si="208"/>
        <v>0</v>
      </c>
      <c r="N862" s="659" t="str">
        <f t="shared" si="186"/>
        <v>0 gallon</v>
      </c>
      <c r="O862" s="692">
        <f t="shared" si="187"/>
        <v>0</v>
      </c>
      <c r="P862" s="761" t="e">
        <f t="shared" si="188"/>
        <v>#DIV/0!</v>
      </c>
      <c r="Q862" s="74" t="e">
        <f t="shared" si="209"/>
        <v>#DIV/0!</v>
      </c>
      <c r="R862" s="28"/>
    </row>
    <row r="863" spans="1:18" ht="14.25" customHeight="1">
      <c r="A863" s="111">
        <v>120</v>
      </c>
      <c r="B863" s="52" t="s">
        <v>3720</v>
      </c>
      <c r="C863" s="68"/>
      <c r="D863" s="68"/>
      <c r="E863" s="68" t="s">
        <v>3721</v>
      </c>
      <c r="F863" s="156"/>
      <c r="G863" s="760"/>
      <c r="H863" s="160"/>
      <c r="I863" s="160">
        <v>165</v>
      </c>
      <c r="J863" s="160" t="s">
        <v>59</v>
      </c>
      <c r="K863" s="41" t="s">
        <v>26</v>
      </c>
      <c r="L863" s="42" t="str">
        <f t="shared" si="207"/>
        <v>165grams</v>
      </c>
      <c r="M863" s="658">
        <f t="shared" si="208"/>
        <v>0</v>
      </c>
      <c r="N863" s="659" t="str">
        <f t="shared" si="186"/>
        <v>0 grams</v>
      </c>
      <c r="O863" s="692">
        <f t="shared" si="187"/>
        <v>0</v>
      </c>
      <c r="P863" s="761" t="e">
        <f t="shared" si="188"/>
        <v>#DIV/0!</v>
      </c>
      <c r="Q863" s="74" t="e">
        <f t="shared" si="209"/>
        <v>#DIV/0!</v>
      </c>
      <c r="R863" s="28"/>
    </row>
    <row r="864" spans="1:18" ht="14.25" customHeight="1">
      <c r="A864" s="111">
        <v>206</v>
      </c>
      <c r="B864" s="52" t="s">
        <v>3618</v>
      </c>
      <c r="C864" s="52"/>
      <c r="D864" s="52"/>
      <c r="E864" s="52" t="s">
        <v>3589</v>
      </c>
      <c r="F864" s="156"/>
      <c r="G864" s="760"/>
      <c r="H864" s="160"/>
      <c r="I864" s="160">
        <v>1000</v>
      </c>
      <c r="J864" s="160" t="s">
        <v>59</v>
      </c>
      <c r="K864" s="41"/>
      <c r="L864" s="42"/>
      <c r="M864" s="658"/>
      <c r="N864" s="659" t="str">
        <f t="shared" si="186"/>
        <v>grams</v>
      </c>
      <c r="O864" s="692">
        <f t="shared" si="187"/>
        <v>0</v>
      </c>
      <c r="P864" s="761" t="e">
        <f t="shared" si="188"/>
        <v>#DIV/0!</v>
      </c>
      <c r="Q864" s="74"/>
      <c r="R864" s="28"/>
    </row>
    <row r="865" spans="1:18" ht="14.25" customHeight="1">
      <c r="A865" s="111">
        <v>436</v>
      </c>
      <c r="B865" s="68" t="s">
        <v>4644</v>
      </c>
      <c r="C865" s="52"/>
      <c r="D865" s="52"/>
      <c r="E865" s="52"/>
      <c r="F865" s="156"/>
      <c r="G865" s="760"/>
      <c r="H865" s="160"/>
      <c r="I865" s="160">
        <v>1</v>
      </c>
      <c r="J865" s="160" t="s">
        <v>42</v>
      </c>
      <c r="K865" s="41"/>
      <c r="L865" s="42"/>
      <c r="M865" s="658"/>
      <c r="N865" s="659" t="str">
        <f t="shared" si="186"/>
        <v>packs</v>
      </c>
      <c r="O865" s="692">
        <f t="shared" si="187"/>
        <v>0</v>
      </c>
      <c r="P865" s="761" t="e">
        <f t="shared" si="188"/>
        <v>#DIV/0!</v>
      </c>
      <c r="Q865" s="74"/>
      <c r="R865" s="28"/>
    </row>
    <row r="866" spans="1:18" ht="14.25" customHeight="1">
      <c r="A866" s="111">
        <v>207</v>
      </c>
      <c r="B866" s="52" t="s">
        <v>3619</v>
      </c>
      <c r="C866" s="68"/>
      <c r="D866" s="68"/>
      <c r="E866" s="68" t="s">
        <v>3596</v>
      </c>
      <c r="F866" s="156"/>
      <c r="G866" s="760">
        <v>96.25</v>
      </c>
      <c r="H866" s="160"/>
      <c r="I866" s="160">
        <v>500</v>
      </c>
      <c r="J866" s="160" t="s">
        <v>59</v>
      </c>
      <c r="K866" s="41"/>
      <c r="L866" s="42"/>
      <c r="M866" s="658"/>
      <c r="N866" s="659" t="str">
        <f t="shared" si="186"/>
        <v>grams</v>
      </c>
      <c r="O866" s="692">
        <f t="shared" si="187"/>
        <v>0</v>
      </c>
      <c r="P866" s="761" t="e">
        <f t="shared" si="188"/>
        <v>#DIV/0!</v>
      </c>
      <c r="Q866" s="74"/>
      <c r="R866" s="28"/>
    </row>
    <row r="867" spans="1:18" ht="14.25" customHeight="1">
      <c r="A867" s="111">
        <v>208</v>
      </c>
      <c r="B867" s="52" t="s">
        <v>3620</v>
      </c>
      <c r="C867" s="68"/>
      <c r="D867" s="68"/>
      <c r="E867" s="68" t="s">
        <v>2695</v>
      </c>
      <c r="F867" s="156"/>
      <c r="G867" s="760"/>
      <c r="H867" s="160"/>
      <c r="I867" s="160">
        <v>1000</v>
      </c>
      <c r="J867" s="160" t="s">
        <v>59</v>
      </c>
      <c r="K867" s="41"/>
      <c r="L867" s="42"/>
      <c r="M867" s="658"/>
      <c r="N867" s="659" t="str">
        <f t="shared" si="186"/>
        <v>grams</v>
      </c>
      <c r="O867" s="692">
        <f t="shared" si="187"/>
        <v>0</v>
      </c>
      <c r="P867" s="761" t="e">
        <f t="shared" si="188"/>
        <v>#DIV/0!</v>
      </c>
      <c r="Q867" s="74"/>
      <c r="R867" s="28"/>
    </row>
    <row r="868" spans="1:18" ht="14.25" customHeight="1">
      <c r="A868" s="111">
        <v>210</v>
      </c>
      <c r="B868" s="52" t="s">
        <v>1235</v>
      </c>
      <c r="C868" s="68"/>
      <c r="D868" s="68"/>
      <c r="E868" s="68" t="s">
        <v>2695</v>
      </c>
      <c r="F868" s="156"/>
      <c r="G868" s="760">
        <v>178</v>
      </c>
      <c r="H868" s="160"/>
      <c r="I868" s="160">
        <v>1000</v>
      </c>
      <c r="J868" s="160" t="s">
        <v>59</v>
      </c>
      <c r="K868" s="41"/>
      <c r="L868" s="42"/>
      <c r="M868" s="658"/>
      <c r="N868" s="659" t="str">
        <f t="shared" si="186"/>
        <v>grams</v>
      </c>
      <c r="O868" s="692">
        <f t="shared" si="187"/>
        <v>0</v>
      </c>
      <c r="P868" s="761" t="e">
        <f t="shared" si="188"/>
        <v>#DIV/0!</v>
      </c>
      <c r="Q868" s="74"/>
      <c r="R868" s="28"/>
    </row>
    <row r="869" spans="1:18" ht="14.25" customHeight="1">
      <c r="A869" s="111">
        <v>211</v>
      </c>
      <c r="B869" s="52" t="s">
        <v>1238</v>
      </c>
      <c r="C869" s="52"/>
      <c r="D869" s="52"/>
      <c r="E869" s="52" t="s">
        <v>2760</v>
      </c>
      <c r="F869" s="156"/>
      <c r="G869" s="760"/>
      <c r="H869" s="160"/>
      <c r="I869" s="160">
        <v>1000</v>
      </c>
      <c r="J869" s="160" t="s">
        <v>59</v>
      </c>
      <c r="K869" s="41"/>
      <c r="L869" s="42"/>
      <c r="M869" s="658"/>
      <c r="N869" s="659" t="str">
        <f t="shared" si="186"/>
        <v>grams</v>
      </c>
      <c r="O869" s="692">
        <f t="shared" si="187"/>
        <v>0</v>
      </c>
      <c r="P869" s="761" t="e">
        <f t="shared" si="188"/>
        <v>#DIV/0!</v>
      </c>
      <c r="Q869" s="74"/>
      <c r="R869" s="28"/>
    </row>
    <row r="870" spans="1:18" ht="14.25" customHeight="1">
      <c r="A870" s="111">
        <v>212</v>
      </c>
      <c r="B870" s="68" t="s">
        <v>1241</v>
      </c>
      <c r="C870" s="68"/>
      <c r="D870" s="68"/>
      <c r="E870" s="68" t="s">
        <v>3621</v>
      </c>
      <c r="F870" s="156"/>
      <c r="G870" s="760">
        <v>265</v>
      </c>
      <c r="H870" s="160"/>
      <c r="I870" s="160">
        <v>1000</v>
      </c>
      <c r="J870" s="160" t="s">
        <v>59</v>
      </c>
      <c r="K870" s="41"/>
      <c r="L870" s="42"/>
      <c r="M870" s="658"/>
      <c r="N870" s="659" t="str">
        <f t="shared" si="186"/>
        <v>grams</v>
      </c>
      <c r="O870" s="692">
        <f t="shared" si="187"/>
        <v>0</v>
      </c>
      <c r="P870" s="761" t="e">
        <f t="shared" si="188"/>
        <v>#DIV/0!</v>
      </c>
      <c r="Q870" s="74"/>
      <c r="R870" s="28"/>
    </row>
    <row r="871" spans="1:18" ht="14.25" customHeight="1">
      <c r="A871" s="111">
        <v>213</v>
      </c>
      <c r="B871" s="52" t="s">
        <v>3622</v>
      </c>
      <c r="C871" s="68"/>
      <c r="D871" s="68"/>
      <c r="E871" s="68" t="s">
        <v>2695</v>
      </c>
      <c r="F871" s="156"/>
      <c r="G871" s="760"/>
      <c r="H871" s="160"/>
      <c r="I871" s="160">
        <v>1000</v>
      </c>
      <c r="J871" s="160" t="s">
        <v>59</v>
      </c>
      <c r="K871" s="41"/>
      <c r="L871" s="42"/>
      <c r="M871" s="658"/>
      <c r="N871" s="659" t="str">
        <f t="shared" si="186"/>
        <v>grams</v>
      </c>
      <c r="O871" s="692">
        <f t="shared" si="187"/>
        <v>0</v>
      </c>
      <c r="P871" s="761" t="e">
        <f t="shared" si="188"/>
        <v>#DIV/0!</v>
      </c>
      <c r="Q871" s="74"/>
      <c r="R871" s="28"/>
    </row>
    <row r="872" spans="1:18" ht="14.25" customHeight="1">
      <c r="A872" s="111">
        <v>210</v>
      </c>
      <c r="B872" s="68" t="s">
        <v>4161</v>
      </c>
      <c r="C872" s="68"/>
      <c r="D872" s="68"/>
      <c r="E872" s="68" t="s">
        <v>4162</v>
      </c>
      <c r="F872" s="156"/>
      <c r="G872" s="760"/>
      <c r="H872" s="160"/>
      <c r="I872" s="160">
        <v>1</v>
      </c>
      <c r="J872" s="160" t="s">
        <v>37</v>
      </c>
      <c r="K872" s="41"/>
      <c r="L872" s="42"/>
      <c r="M872" s="658"/>
      <c r="N872" s="659" t="str">
        <f t="shared" si="186"/>
        <v>pieces</v>
      </c>
      <c r="O872" s="692">
        <f t="shared" si="187"/>
        <v>0</v>
      </c>
      <c r="P872" s="761" t="e">
        <f t="shared" si="188"/>
        <v>#DIV/0!</v>
      </c>
      <c r="Q872" s="74"/>
      <c r="R872" s="28"/>
    </row>
    <row r="873" spans="1:18" ht="14.25" customHeight="1">
      <c r="A873" s="111">
        <v>211</v>
      </c>
      <c r="B873" s="68" t="s">
        <v>4163</v>
      </c>
      <c r="C873" s="68"/>
      <c r="D873" s="68"/>
      <c r="E873" s="68" t="s">
        <v>4164</v>
      </c>
      <c r="F873" s="156"/>
      <c r="G873" s="760"/>
      <c r="H873" s="160"/>
      <c r="I873" s="160">
        <v>1</v>
      </c>
      <c r="J873" s="160" t="s">
        <v>37</v>
      </c>
      <c r="K873" s="41"/>
      <c r="L873" s="42"/>
      <c r="M873" s="658"/>
      <c r="N873" s="659" t="str">
        <f t="shared" si="186"/>
        <v>pieces</v>
      </c>
      <c r="O873" s="692">
        <f t="shared" si="187"/>
        <v>0</v>
      </c>
      <c r="P873" s="761" t="e">
        <f t="shared" si="188"/>
        <v>#DIV/0!</v>
      </c>
      <c r="Q873" s="74"/>
      <c r="R873" s="28"/>
    </row>
    <row r="874" spans="1:18" ht="14.25" customHeight="1">
      <c r="A874" s="111">
        <v>212</v>
      </c>
      <c r="B874" s="68" t="s">
        <v>4165</v>
      </c>
      <c r="C874" s="68"/>
      <c r="D874" s="68"/>
      <c r="E874" s="68" t="s">
        <v>4166</v>
      </c>
      <c r="F874" s="156"/>
      <c r="G874" s="760"/>
      <c r="H874" s="160"/>
      <c r="I874" s="160">
        <v>1</v>
      </c>
      <c r="J874" s="160" t="s">
        <v>37</v>
      </c>
      <c r="K874" s="41"/>
      <c r="L874" s="42"/>
      <c r="M874" s="658"/>
      <c r="N874" s="659" t="str">
        <f t="shared" si="186"/>
        <v>pieces</v>
      </c>
      <c r="O874" s="692">
        <f t="shared" si="187"/>
        <v>0</v>
      </c>
      <c r="P874" s="761" t="e">
        <f t="shared" si="188"/>
        <v>#DIV/0!</v>
      </c>
      <c r="Q874" s="74"/>
      <c r="R874" s="28"/>
    </row>
    <row r="875" spans="1:18" ht="14.25" customHeight="1">
      <c r="A875" s="111">
        <v>213</v>
      </c>
      <c r="B875" s="68" t="s">
        <v>4167</v>
      </c>
      <c r="C875" s="68"/>
      <c r="D875" s="68"/>
      <c r="E875" s="68" t="s">
        <v>4166</v>
      </c>
      <c r="F875" s="156"/>
      <c r="G875" s="760"/>
      <c r="H875" s="160"/>
      <c r="I875" s="160">
        <v>1</v>
      </c>
      <c r="J875" s="160" t="s">
        <v>37</v>
      </c>
      <c r="K875" s="41"/>
      <c r="L875" s="42"/>
      <c r="M875" s="658"/>
      <c r="N875" s="659" t="str">
        <f t="shared" si="186"/>
        <v>pieces</v>
      </c>
      <c r="O875" s="692">
        <f t="shared" si="187"/>
        <v>0</v>
      </c>
      <c r="P875" s="761" t="e">
        <f t="shared" si="188"/>
        <v>#DIV/0!</v>
      </c>
      <c r="Q875" s="74"/>
      <c r="R875" s="28"/>
    </row>
    <row r="876" spans="1:18" ht="14.25" customHeight="1">
      <c r="A876" s="111">
        <v>214</v>
      </c>
      <c r="B876" s="68" t="s">
        <v>4168</v>
      </c>
      <c r="C876" s="68"/>
      <c r="D876" s="68"/>
      <c r="E876" s="68" t="s">
        <v>4166</v>
      </c>
      <c r="F876" s="156"/>
      <c r="G876" s="760"/>
      <c r="H876" s="160"/>
      <c r="I876" s="160">
        <v>1</v>
      </c>
      <c r="J876" s="160" t="s">
        <v>37</v>
      </c>
      <c r="K876" s="41"/>
      <c r="L876" s="42"/>
      <c r="M876" s="658"/>
      <c r="N876" s="659" t="str">
        <f t="shared" si="186"/>
        <v>pieces</v>
      </c>
      <c r="O876" s="692">
        <f t="shared" si="187"/>
        <v>0</v>
      </c>
      <c r="P876" s="761" t="e">
        <f t="shared" si="188"/>
        <v>#DIV/0!</v>
      </c>
      <c r="Q876" s="74"/>
      <c r="R876" s="28"/>
    </row>
    <row r="877" spans="1:18" ht="14.25" customHeight="1">
      <c r="A877" s="111">
        <v>215</v>
      </c>
      <c r="B877" s="68" t="s">
        <v>4169</v>
      </c>
      <c r="C877" s="68"/>
      <c r="D877" s="68"/>
      <c r="E877" s="68" t="s">
        <v>4162</v>
      </c>
      <c r="F877" s="156"/>
      <c r="G877" s="760"/>
      <c r="H877" s="160"/>
      <c r="I877" s="160">
        <v>1</v>
      </c>
      <c r="J877" s="160" t="s">
        <v>37</v>
      </c>
      <c r="K877" s="41"/>
      <c r="L877" s="42"/>
      <c r="M877" s="658"/>
      <c r="N877" s="659" t="str">
        <f t="shared" si="186"/>
        <v>pieces</v>
      </c>
      <c r="O877" s="692">
        <f t="shared" si="187"/>
        <v>0</v>
      </c>
      <c r="P877" s="761" t="e">
        <f t="shared" si="188"/>
        <v>#DIV/0!</v>
      </c>
      <c r="Q877" s="74"/>
      <c r="R877" s="28"/>
    </row>
    <row r="878" spans="1:18" ht="14.25" customHeight="1">
      <c r="A878" s="111">
        <v>216</v>
      </c>
      <c r="B878" s="68" t="s">
        <v>4170</v>
      </c>
      <c r="C878" s="68"/>
      <c r="D878" s="68"/>
      <c r="E878" s="68" t="s">
        <v>4171</v>
      </c>
      <c r="F878" s="156"/>
      <c r="G878" s="760">
        <f>6.46*12</f>
        <v>77.52</v>
      </c>
      <c r="H878" s="160"/>
      <c r="I878" s="160">
        <v>12</v>
      </c>
      <c r="J878" s="160" t="s">
        <v>37</v>
      </c>
      <c r="K878" s="41"/>
      <c r="L878" s="42"/>
      <c r="M878" s="658"/>
      <c r="N878" s="659" t="str">
        <f t="shared" si="186"/>
        <v>pieces</v>
      </c>
      <c r="O878" s="692">
        <f t="shared" si="187"/>
        <v>0</v>
      </c>
      <c r="P878" s="761" t="e">
        <f t="shared" si="188"/>
        <v>#DIV/0!</v>
      </c>
      <c r="Q878" s="74"/>
      <c r="R878" s="28"/>
    </row>
    <row r="879" spans="1:18" ht="14.25" customHeight="1">
      <c r="A879" s="111">
        <v>373</v>
      </c>
      <c r="B879" s="68" t="s">
        <v>4645</v>
      </c>
      <c r="C879" s="68"/>
      <c r="D879" s="68"/>
      <c r="E879" s="68" t="s">
        <v>4557</v>
      </c>
      <c r="F879" s="156"/>
      <c r="G879" s="760"/>
      <c r="H879" s="160"/>
      <c r="I879" s="160">
        <v>20</v>
      </c>
      <c r="J879" s="160" t="s">
        <v>59</v>
      </c>
      <c r="K879" s="41"/>
      <c r="L879" s="42"/>
      <c r="M879" s="658"/>
      <c r="N879" s="659" t="str">
        <f t="shared" si="186"/>
        <v>grams</v>
      </c>
      <c r="O879" s="692">
        <f t="shared" si="187"/>
        <v>0</v>
      </c>
      <c r="P879" s="761" t="e">
        <f t="shared" si="188"/>
        <v>#DIV/0!</v>
      </c>
      <c r="Q879" s="74"/>
      <c r="R879" s="28"/>
    </row>
    <row r="880" spans="1:18" ht="14.25" customHeight="1">
      <c r="A880" s="111">
        <v>246</v>
      </c>
      <c r="B880" s="52" t="s">
        <v>4646</v>
      </c>
      <c r="C880" s="52"/>
      <c r="D880" s="52"/>
      <c r="E880" s="52" t="s">
        <v>4647</v>
      </c>
      <c r="F880" s="156"/>
      <c r="G880" s="760"/>
      <c r="H880" s="160"/>
      <c r="I880" s="160">
        <v>1</v>
      </c>
      <c r="J880" s="160" t="s">
        <v>37</v>
      </c>
      <c r="K880" s="41"/>
      <c r="L880" s="42"/>
      <c r="M880" s="658"/>
      <c r="N880" s="659" t="str">
        <f t="shared" si="186"/>
        <v>pieces</v>
      </c>
      <c r="O880" s="692">
        <f t="shared" si="187"/>
        <v>0</v>
      </c>
      <c r="P880" s="761" t="e">
        <f t="shared" si="188"/>
        <v>#DIV/0!</v>
      </c>
      <c r="Q880" s="74"/>
      <c r="R880" s="28"/>
    </row>
    <row r="881" spans="1:18" ht="14.25" customHeight="1">
      <c r="A881" s="111">
        <v>247</v>
      </c>
      <c r="B881" s="52" t="s">
        <v>4648</v>
      </c>
      <c r="C881" s="52"/>
      <c r="D881" s="52"/>
      <c r="E881" s="52" t="s">
        <v>4647</v>
      </c>
      <c r="F881" s="156"/>
      <c r="G881" s="760"/>
      <c r="H881" s="160"/>
      <c r="I881" s="160">
        <v>1</v>
      </c>
      <c r="J881" s="160" t="s">
        <v>37</v>
      </c>
      <c r="K881" s="41"/>
      <c r="L881" s="42"/>
      <c r="M881" s="658"/>
      <c r="N881" s="659" t="str">
        <f t="shared" si="186"/>
        <v>pieces</v>
      </c>
      <c r="O881" s="692">
        <f t="shared" si="187"/>
        <v>0</v>
      </c>
      <c r="P881" s="761" t="e">
        <f t="shared" si="188"/>
        <v>#DIV/0!</v>
      </c>
      <c r="Q881" s="74"/>
      <c r="R881" s="28"/>
    </row>
    <row r="882" spans="1:18" ht="14.25" customHeight="1">
      <c r="A882" s="111">
        <v>217</v>
      </c>
      <c r="B882" s="68" t="s">
        <v>4172</v>
      </c>
      <c r="C882" s="52"/>
      <c r="D882" s="52"/>
      <c r="E882" s="52" t="s">
        <v>4173</v>
      </c>
      <c r="F882" s="156"/>
      <c r="G882" s="760"/>
      <c r="H882" s="160"/>
      <c r="I882" s="160">
        <v>1</v>
      </c>
      <c r="J882" s="160" t="s">
        <v>37</v>
      </c>
      <c r="K882" s="41"/>
      <c r="L882" s="42"/>
      <c r="M882" s="658"/>
      <c r="N882" s="659" t="str">
        <f t="shared" si="186"/>
        <v>pieces</v>
      </c>
      <c r="O882" s="692">
        <f t="shared" si="187"/>
        <v>0</v>
      </c>
      <c r="P882" s="761" t="e">
        <f t="shared" si="188"/>
        <v>#DIV/0!</v>
      </c>
      <c r="Q882" s="74"/>
      <c r="R882" s="28"/>
    </row>
    <row r="883" spans="1:18" ht="14.25" customHeight="1">
      <c r="A883" s="111">
        <v>128</v>
      </c>
      <c r="B883" s="116" t="s">
        <v>1247</v>
      </c>
      <c r="C883" s="116"/>
      <c r="D883" s="116"/>
      <c r="E883" s="116" t="s">
        <v>4649</v>
      </c>
      <c r="F883" s="156"/>
      <c r="G883" s="776">
        <v>88.1</v>
      </c>
      <c r="H883" s="160"/>
      <c r="I883" s="49">
        <v>500</v>
      </c>
      <c r="J883" s="121" t="s">
        <v>59</v>
      </c>
      <c r="K883" s="41" t="s">
        <v>26</v>
      </c>
      <c r="L883" s="42" t="str">
        <f t="shared" ref="L883:L884" si="210">CONCATENATE(I883,J883)</f>
        <v>500grams</v>
      </c>
      <c r="M883" s="658">
        <f t="shared" ref="M883:M884" si="211">H883*I883</f>
        <v>0</v>
      </c>
      <c r="N883" s="659" t="str">
        <f t="shared" si="186"/>
        <v>0 grams</v>
      </c>
      <c r="O883" s="692">
        <f t="shared" si="187"/>
        <v>0</v>
      </c>
      <c r="P883" s="761" t="e">
        <f t="shared" si="188"/>
        <v>#DIV/0!</v>
      </c>
      <c r="Q883" s="74" t="e">
        <f t="shared" ref="Q883:Q884" si="212">G883-P883</f>
        <v>#DIV/0!</v>
      </c>
      <c r="R883" s="28"/>
    </row>
    <row r="884" spans="1:18" ht="14.25" customHeight="1">
      <c r="A884" s="111">
        <v>121</v>
      </c>
      <c r="B884" s="52" t="s">
        <v>1254</v>
      </c>
      <c r="C884" s="68"/>
      <c r="D884" s="68"/>
      <c r="E884" s="68" t="s">
        <v>3265</v>
      </c>
      <c r="F884" s="156"/>
      <c r="G884" s="760"/>
      <c r="H884" s="160"/>
      <c r="I884" s="160">
        <v>900</v>
      </c>
      <c r="J884" s="160" t="s">
        <v>59</v>
      </c>
      <c r="K884" s="41" t="s">
        <v>26</v>
      </c>
      <c r="L884" s="42" t="str">
        <f t="shared" si="210"/>
        <v>900grams</v>
      </c>
      <c r="M884" s="658">
        <f t="shared" si="211"/>
        <v>0</v>
      </c>
      <c r="N884" s="659" t="str">
        <f t="shared" si="186"/>
        <v>0 grams</v>
      </c>
      <c r="O884" s="692">
        <f t="shared" si="187"/>
        <v>0</v>
      </c>
      <c r="P884" s="761" t="e">
        <f t="shared" si="188"/>
        <v>#DIV/0!</v>
      </c>
      <c r="Q884" s="74" t="e">
        <f t="shared" si="212"/>
        <v>#DIV/0!</v>
      </c>
      <c r="R884" s="28"/>
    </row>
    <row r="885" spans="1:18" ht="14.25" customHeight="1">
      <c r="A885" s="111">
        <v>372</v>
      </c>
      <c r="B885" s="68" t="s">
        <v>1271</v>
      </c>
      <c r="C885" s="68"/>
      <c r="D885" s="68"/>
      <c r="E885" s="68" t="s">
        <v>1272</v>
      </c>
      <c r="F885" s="156"/>
      <c r="G885" s="760"/>
      <c r="H885" s="160"/>
      <c r="I885" s="160">
        <v>1000</v>
      </c>
      <c r="J885" s="160" t="s">
        <v>29</v>
      </c>
      <c r="K885" s="41"/>
      <c r="L885" s="42"/>
      <c r="M885" s="658"/>
      <c r="N885" s="659" t="str">
        <f t="shared" si="186"/>
        <v>ml</v>
      </c>
      <c r="O885" s="692">
        <f t="shared" si="187"/>
        <v>0</v>
      </c>
      <c r="P885" s="761" t="e">
        <f t="shared" si="188"/>
        <v>#DIV/0!</v>
      </c>
      <c r="Q885" s="74"/>
      <c r="R885" s="28"/>
    </row>
    <row r="886" spans="1:18" ht="14.25" customHeight="1">
      <c r="A886" s="111">
        <v>219</v>
      </c>
      <c r="B886" s="68" t="s">
        <v>1273</v>
      </c>
      <c r="C886" s="68"/>
      <c r="D886" s="68"/>
      <c r="E886" s="68" t="s">
        <v>3283</v>
      </c>
      <c r="F886" s="156"/>
      <c r="G886" s="760"/>
      <c r="H886" s="160"/>
      <c r="I886" s="160">
        <v>10</v>
      </c>
      <c r="J886" s="160" t="s">
        <v>37</v>
      </c>
      <c r="K886" s="41"/>
      <c r="L886" s="42"/>
      <c r="M886" s="658"/>
      <c r="N886" s="659" t="str">
        <f t="shared" si="186"/>
        <v>pieces</v>
      </c>
      <c r="O886" s="692">
        <f t="shared" si="187"/>
        <v>0</v>
      </c>
      <c r="P886" s="761" t="e">
        <f t="shared" si="188"/>
        <v>#DIV/0!</v>
      </c>
      <c r="Q886" s="74"/>
      <c r="R886" s="28"/>
    </row>
    <row r="887" spans="1:18" ht="14.25" customHeight="1">
      <c r="A887" s="111">
        <v>373</v>
      </c>
      <c r="B887" s="52" t="s">
        <v>3901</v>
      </c>
      <c r="C887" s="68"/>
      <c r="D887" s="68"/>
      <c r="E887" s="68" t="s">
        <v>3902</v>
      </c>
      <c r="F887" s="156"/>
      <c r="G887" s="760"/>
      <c r="H887" s="160"/>
      <c r="I887" s="160">
        <v>500</v>
      </c>
      <c r="J887" s="160" t="s">
        <v>29</v>
      </c>
      <c r="K887" s="41"/>
      <c r="L887" s="42"/>
      <c r="M887" s="658"/>
      <c r="N887" s="659" t="str">
        <f t="shared" si="186"/>
        <v>ml</v>
      </c>
      <c r="O887" s="692">
        <f t="shared" si="187"/>
        <v>0</v>
      </c>
      <c r="P887" s="761" t="e">
        <f t="shared" si="188"/>
        <v>#DIV/0!</v>
      </c>
      <c r="Q887" s="74"/>
      <c r="R887" s="28"/>
    </row>
    <row r="888" spans="1:18" ht="14.25" customHeight="1">
      <c r="A888" s="111">
        <v>374</v>
      </c>
      <c r="B888" s="52" t="s">
        <v>1276</v>
      </c>
      <c r="C888" s="52"/>
      <c r="D888" s="52"/>
      <c r="E888" s="52" t="s">
        <v>3903</v>
      </c>
      <c r="F888" s="156"/>
      <c r="G888" s="760"/>
      <c r="H888" s="160"/>
      <c r="I888" s="160">
        <v>1</v>
      </c>
      <c r="J888" s="160" t="s">
        <v>2776</v>
      </c>
      <c r="K888" s="41"/>
      <c r="L888" s="42"/>
      <c r="M888" s="658"/>
      <c r="N888" s="659" t="str">
        <f t="shared" si="186"/>
        <v>kilos</v>
      </c>
      <c r="O888" s="692">
        <f t="shared" si="187"/>
        <v>0</v>
      </c>
      <c r="P888" s="761" t="e">
        <f t="shared" si="188"/>
        <v>#DIV/0!</v>
      </c>
      <c r="Q888" s="74"/>
      <c r="R888" s="28"/>
    </row>
    <row r="889" spans="1:18" ht="14.25" customHeight="1">
      <c r="A889" s="111">
        <v>375</v>
      </c>
      <c r="B889" s="68" t="s">
        <v>1276</v>
      </c>
      <c r="C889" s="68"/>
      <c r="D889" s="68"/>
      <c r="E889" s="68" t="s">
        <v>3904</v>
      </c>
      <c r="F889" s="156"/>
      <c r="G889" s="760"/>
      <c r="H889" s="160"/>
      <c r="I889" s="160">
        <v>25</v>
      </c>
      <c r="J889" s="160" t="s">
        <v>2776</v>
      </c>
      <c r="K889" s="41"/>
      <c r="L889" s="42"/>
      <c r="M889" s="658"/>
      <c r="N889" s="659" t="str">
        <f t="shared" si="186"/>
        <v>kilos</v>
      </c>
      <c r="O889" s="692">
        <f t="shared" si="187"/>
        <v>0</v>
      </c>
      <c r="P889" s="761" t="e">
        <f t="shared" si="188"/>
        <v>#DIV/0!</v>
      </c>
      <c r="Q889" s="74"/>
      <c r="R889" s="28"/>
    </row>
    <row r="890" spans="1:18" ht="14.25" customHeight="1">
      <c r="A890" s="111">
        <v>376</v>
      </c>
      <c r="B890" s="52" t="s">
        <v>3905</v>
      </c>
      <c r="C890" s="68"/>
      <c r="D890" s="68"/>
      <c r="E890" s="68"/>
      <c r="F890" s="156"/>
      <c r="G890" s="760"/>
      <c r="H890" s="160"/>
      <c r="I890" s="160">
        <v>1</v>
      </c>
      <c r="J890" s="160" t="s">
        <v>37</v>
      </c>
      <c r="K890" s="41"/>
      <c r="L890" s="42"/>
      <c r="M890" s="658"/>
      <c r="N890" s="659" t="str">
        <f t="shared" si="186"/>
        <v>pieces</v>
      </c>
      <c r="O890" s="692">
        <f t="shared" si="187"/>
        <v>0</v>
      </c>
      <c r="P890" s="761" t="e">
        <f t="shared" si="188"/>
        <v>#DIV/0!</v>
      </c>
      <c r="Q890" s="74"/>
      <c r="R890" s="28"/>
    </row>
    <row r="891" spans="1:18" ht="14.25" customHeight="1">
      <c r="A891" s="111">
        <v>87</v>
      </c>
      <c r="B891" s="68" t="s">
        <v>1280</v>
      </c>
      <c r="C891" s="68"/>
      <c r="D891" s="68"/>
      <c r="E891" s="68" t="s">
        <v>4034</v>
      </c>
      <c r="F891" s="156"/>
      <c r="G891" s="760">
        <v>45</v>
      </c>
      <c r="H891" s="160"/>
      <c r="I891" s="160">
        <v>25</v>
      </c>
      <c r="J891" s="160" t="s">
        <v>2759</v>
      </c>
      <c r="K891" s="41" t="s">
        <v>26</v>
      </c>
      <c r="L891" s="42" t="str">
        <f t="shared" ref="L891:L893" si="213">CONCATENATE(I891,J891)</f>
        <v>25kilo</v>
      </c>
      <c r="M891" s="658">
        <f t="shared" ref="M891:M893" si="214">H891*I891</f>
        <v>0</v>
      </c>
      <c r="N891" s="659" t="str">
        <f t="shared" si="186"/>
        <v>0 kilo</v>
      </c>
      <c r="O891" s="692">
        <f t="shared" si="187"/>
        <v>0</v>
      </c>
      <c r="P891" s="761" t="e">
        <f t="shared" si="188"/>
        <v>#DIV/0!</v>
      </c>
      <c r="Q891" s="74" t="e">
        <f t="shared" ref="Q891:Q893" si="215">G891-P891</f>
        <v>#DIV/0!</v>
      </c>
      <c r="R891" s="28"/>
    </row>
    <row r="892" spans="1:18" ht="14.25" customHeight="1">
      <c r="A892" s="111">
        <v>88</v>
      </c>
      <c r="B892" s="68" t="s">
        <v>1280</v>
      </c>
      <c r="C892" s="52"/>
      <c r="D892" s="52"/>
      <c r="E892" s="52" t="s">
        <v>3348</v>
      </c>
      <c r="F892" s="156"/>
      <c r="G892" s="760"/>
      <c r="H892" s="160"/>
      <c r="I892" s="160">
        <v>5</v>
      </c>
      <c r="J892" s="160" t="s">
        <v>2776</v>
      </c>
      <c r="K892" s="41" t="s">
        <v>26</v>
      </c>
      <c r="L892" s="42" t="str">
        <f t="shared" si="213"/>
        <v>5kilos</v>
      </c>
      <c r="M892" s="658">
        <f t="shared" si="214"/>
        <v>0</v>
      </c>
      <c r="N892" s="659" t="str">
        <f t="shared" si="186"/>
        <v>0 kilos</v>
      </c>
      <c r="O892" s="692">
        <f t="shared" si="187"/>
        <v>0</v>
      </c>
      <c r="P892" s="761" t="e">
        <f t="shared" si="188"/>
        <v>#DIV/0!</v>
      </c>
      <c r="Q892" s="74" t="e">
        <f t="shared" si="215"/>
        <v>#DIV/0!</v>
      </c>
      <c r="R892" s="28"/>
    </row>
    <row r="893" spans="1:18" ht="14.25" customHeight="1">
      <c r="A893" s="111">
        <v>89</v>
      </c>
      <c r="B893" s="68" t="s">
        <v>1280</v>
      </c>
      <c r="C893" s="68"/>
      <c r="D893" s="68"/>
      <c r="E893" s="68" t="s">
        <v>4035</v>
      </c>
      <c r="F893" s="156"/>
      <c r="G893" s="760"/>
      <c r="H893" s="160"/>
      <c r="I893" s="198">
        <v>25</v>
      </c>
      <c r="J893" s="160" t="s">
        <v>2776</v>
      </c>
      <c r="K893" s="41" t="s">
        <v>26</v>
      </c>
      <c r="L893" s="42" t="str">
        <f t="shared" si="213"/>
        <v>25kilos</v>
      </c>
      <c r="M893" s="658">
        <f t="shared" si="214"/>
        <v>0</v>
      </c>
      <c r="N893" s="659" t="str">
        <f t="shared" si="186"/>
        <v>0 kilos</v>
      </c>
      <c r="O893" s="692">
        <f t="shared" si="187"/>
        <v>0</v>
      </c>
      <c r="P893" s="761" t="e">
        <f t="shared" si="188"/>
        <v>#DIV/0!</v>
      </c>
      <c r="Q893" s="74" t="e">
        <f t="shared" si="215"/>
        <v>#DIV/0!</v>
      </c>
      <c r="R893" s="28"/>
    </row>
    <row r="894" spans="1:18" ht="14.25" customHeight="1">
      <c r="A894" s="111">
        <v>220</v>
      </c>
      <c r="B894" s="68" t="s">
        <v>4174</v>
      </c>
      <c r="C894" s="52"/>
      <c r="D894" s="52"/>
      <c r="E894" s="52" t="s">
        <v>4175</v>
      </c>
      <c r="F894" s="156"/>
      <c r="G894" s="760"/>
      <c r="H894" s="160"/>
      <c r="I894" s="160">
        <v>1</v>
      </c>
      <c r="J894" s="160" t="s">
        <v>37</v>
      </c>
      <c r="K894" s="41"/>
      <c r="L894" s="42"/>
      <c r="M894" s="658"/>
      <c r="N894" s="659" t="str">
        <f t="shared" si="186"/>
        <v>pieces</v>
      </c>
      <c r="O894" s="692">
        <f t="shared" si="187"/>
        <v>0</v>
      </c>
      <c r="P894" s="761" t="e">
        <f t="shared" si="188"/>
        <v>#DIV/0!</v>
      </c>
      <c r="Q894" s="74"/>
      <c r="R894" s="28"/>
    </row>
    <row r="895" spans="1:18" ht="14.25" customHeight="1">
      <c r="A895" s="111">
        <v>127</v>
      </c>
      <c r="B895" s="68" t="s">
        <v>1283</v>
      </c>
      <c r="C895" s="52"/>
      <c r="D895" s="52"/>
      <c r="E895" s="52" t="s">
        <v>3567</v>
      </c>
      <c r="F895" s="156"/>
      <c r="G895" s="760"/>
      <c r="H895" s="160"/>
      <c r="I895" s="160">
        <v>1</v>
      </c>
      <c r="J895" s="160" t="s">
        <v>3458</v>
      </c>
      <c r="K895" s="41" t="s">
        <v>26</v>
      </c>
      <c r="L895" s="42" t="str">
        <f>CONCATENATE(I895,J895)</f>
        <v>1gal</v>
      </c>
      <c r="M895" s="658">
        <f>H895*I895</f>
        <v>0</v>
      </c>
      <c r="N895" s="659" t="str">
        <f t="shared" si="186"/>
        <v>0 gal</v>
      </c>
      <c r="O895" s="692">
        <f t="shared" si="187"/>
        <v>0</v>
      </c>
      <c r="P895" s="761" t="e">
        <f t="shared" si="188"/>
        <v>#DIV/0!</v>
      </c>
      <c r="Q895" s="74" t="e">
        <f>G895-P895</f>
        <v>#DIV/0!</v>
      </c>
      <c r="R895" s="28"/>
    </row>
    <row r="896" spans="1:18" ht="14.25" customHeight="1">
      <c r="A896" s="111">
        <v>248</v>
      </c>
      <c r="B896" s="68" t="s">
        <v>1290</v>
      </c>
      <c r="C896" s="68"/>
      <c r="D896" s="68"/>
      <c r="E896" s="68" t="s">
        <v>1292</v>
      </c>
      <c r="F896" s="156"/>
      <c r="G896" s="760">
        <v>453.6</v>
      </c>
      <c r="H896" s="160"/>
      <c r="I896" s="160">
        <v>18</v>
      </c>
      <c r="J896" s="160" t="s">
        <v>37</v>
      </c>
      <c r="K896" s="41"/>
      <c r="L896" s="42"/>
      <c r="M896" s="658"/>
      <c r="N896" s="659" t="str">
        <f t="shared" si="186"/>
        <v>pieces</v>
      </c>
      <c r="O896" s="692">
        <f t="shared" si="187"/>
        <v>0</v>
      </c>
      <c r="P896" s="761" t="e">
        <f t="shared" si="188"/>
        <v>#DIV/0!</v>
      </c>
      <c r="Q896" s="74"/>
      <c r="R896" s="28"/>
    </row>
    <row r="897" spans="1:18" ht="14.25" customHeight="1">
      <c r="A897" s="111">
        <v>249</v>
      </c>
      <c r="B897" s="68" t="s">
        <v>1290</v>
      </c>
      <c r="C897" s="52"/>
      <c r="D897" s="52"/>
      <c r="E897" s="52" t="s">
        <v>4632</v>
      </c>
      <c r="F897" s="156"/>
      <c r="G897" s="760"/>
      <c r="H897" s="160"/>
      <c r="I897" s="160">
        <v>24</v>
      </c>
      <c r="J897" s="160" t="s">
        <v>37</v>
      </c>
      <c r="K897" s="41"/>
      <c r="L897" s="42"/>
      <c r="M897" s="658"/>
      <c r="N897" s="659" t="str">
        <f t="shared" si="186"/>
        <v>pieces</v>
      </c>
      <c r="O897" s="692">
        <f t="shared" si="187"/>
        <v>0</v>
      </c>
      <c r="P897" s="761" t="e">
        <f t="shared" si="188"/>
        <v>#DIV/0!</v>
      </c>
      <c r="Q897" s="74"/>
      <c r="R897" s="28"/>
    </row>
    <row r="898" spans="1:18" ht="14.25" customHeight="1">
      <c r="A898" s="111">
        <v>250</v>
      </c>
      <c r="B898" s="52" t="s">
        <v>4650</v>
      </c>
      <c r="C898" s="52"/>
      <c r="D898" s="52"/>
      <c r="E898" s="52" t="s">
        <v>4472</v>
      </c>
      <c r="F898" s="156"/>
      <c r="G898" s="760"/>
      <c r="H898" s="160"/>
      <c r="I898" s="160">
        <v>1</v>
      </c>
      <c r="J898" s="160" t="s">
        <v>37</v>
      </c>
      <c r="K898" s="41"/>
      <c r="L898" s="42"/>
      <c r="M898" s="658"/>
      <c r="N898" s="659" t="str">
        <f t="shared" si="186"/>
        <v>pieces</v>
      </c>
      <c r="O898" s="692">
        <f t="shared" si="187"/>
        <v>0</v>
      </c>
      <c r="P898" s="761" t="e">
        <f t="shared" si="188"/>
        <v>#DIV/0!</v>
      </c>
      <c r="Q898" s="74"/>
      <c r="R898" s="28"/>
    </row>
    <row r="899" spans="1:18" ht="14.25" customHeight="1">
      <c r="A899" s="111">
        <v>251</v>
      </c>
      <c r="B899" s="68" t="s">
        <v>1290</v>
      </c>
      <c r="C899" s="68"/>
      <c r="D899" s="68"/>
      <c r="E899" s="68" t="s">
        <v>1291</v>
      </c>
      <c r="F899" s="156"/>
      <c r="G899" s="760">
        <f>20.75*24</f>
        <v>498</v>
      </c>
      <c r="H899" s="160"/>
      <c r="I899" s="160">
        <v>24</v>
      </c>
      <c r="J899" s="160" t="s">
        <v>37</v>
      </c>
      <c r="K899" s="41"/>
      <c r="L899" s="42"/>
      <c r="M899" s="658"/>
      <c r="N899" s="659" t="str">
        <f t="shared" si="186"/>
        <v>pieces</v>
      </c>
      <c r="O899" s="692">
        <f t="shared" si="187"/>
        <v>0</v>
      </c>
      <c r="P899" s="761" t="e">
        <f t="shared" si="188"/>
        <v>#DIV/0!</v>
      </c>
      <c r="Q899" s="74"/>
      <c r="R899" s="28"/>
    </row>
    <row r="900" spans="1:18" ht="14.25" customHeight="1">
      <c r="A900" s="111">
        <v>387</v>
      </c>
      <c r="B900" s="52" t="s">
        <v>1294</v>
      </c>
      <c r="C900" s="68"/>
      <c r="D900" s="68"/>
      <c r="E900" s="68" t="s">
        <v>121</v>
      </c>
      <c r="F900" s="156"/>
      <c r="G900" s="760">
        <v>150</v>
      </c>
      <c r="H900" s="160"/>
      <c r="I900" s="160">
        <v>1000</v>
      </c>
      <c r="J900" s="160" t="s">
        <v>59</v>
      </c>
      <c r="K900" s="41"/>
      <c r="L900" s="42"/>
      <c r="M900" s="658"/>
      <c r="N900" s="659" t="str">
        <f t="shared" si="186"/>
        <v>grams</v>
      </c>
      <c r="O900" s="692">
        <f t="shared" si="187"/>
        <v>0</v>
      </c>
      <c r="P900" s="761" t="e">
        <f t="shared" si="188"/>
        <v>#DIV/0!</v>
      </c>
      <c r="Q900" s="74"/>
      <c r="R900" s="28"/>
    </row>
    <row r="901" spans="1:18" ht="14.25" customHeight="1">
      <c r="A901" s="111">
        <v>122</v>
      </c>
      <c r="B901" s="68" t="s">
        <v>3722</v>
      </c>
      <c r="C901" s="68"/>
      <c r="D901" s="68"/>
      <c r="E901" s="68" t="s">
        <v>3723</v>
      </c>
      <c r="F901" s="156"/>
      <c r="G901" s="760"/>
      <c r="H901" s="160"/>
      <c r="I901" s="160">
        <v>896</v>
      </c>
      <c r="J901" s="160" t="s">
        <v>59</v>
      </c>
      <c r="K901" s="41" t="s">
        <v>26</v>
      </c>
      <c r="L901" s="42" t="str">
        <f t="shared" ref="L901:L903" si="216">CONCATENATE(I901,J901)</f>
        <v>896grams</v>
      </c>
      <c r="M901" s="658">
        <f t="shared" ref="M901:M903" si="217">H901*I901</f>
        <v>0</v>
      </c>
      <c r="N901" s="659" t="str">
        <f t="shared" si="186"/>
        <v>0 grams</v>
      </c>
      <c r="O901" s="692">
        <f t="shared" si="187"/>
        <v>0</v>
      </c>
      <c r="P901" s="761" t="e">
        <f t="shared" si="188"/>
        <v>#DIV/0!</v>
      </c>
      <c r="Q901" s="74" t="e">
        <f t="shared" ref="Q901:Q903" si="218">G901-P901</f>
        <v>#DIV/0!</v>
      </c>
      <c r="R901" s="28"/>
    </row>
    <row r="902" spans="1:18" ht="14.25" customHeight="1">
      <c r="A902" s="111">
        <v>123</v>
      </c>
      <c r="B902" s="52" t="s">
        <v>3724</v>
      </c>
      <c r="C902" s="52"/>
      <c r="D902" s="52"/>
      <c r="E902" s="52" t="s">
        <v>3725</v>
      </c>
      <c r="F902" s="156"/>
      <c r="G902" s="760"/>
      <c r="H902" s="160"/>
      <c r="I902" s="160">
        <v>907</v>
      </c>
      <c r="J902" s="160" t="s">
        <v>59</v>
      </c>
      <c r="K902" s="41" t="s">
        <v>26</v>
      </c>
      <c r="L902" s="42" t="str">
        <f t="shared" si="216"/>
        <v>907grams</v>
      </c>
      <c r="M902" s="658">
        <f t="shared" si="217"/>
        <v>0</v>
      </c>
      <c r="N902" s="659" t="str">
        <f t="shared" si="186"/>
        <v>0 grams</v>
      </c>
      <c r="O902" s="692">
        <f t="shared" si="187"/>
        <v>0</v>
      </c>
      <c r="P902" s="761" t="e">
        <f t="shared" si="188"/>
        <v>#DIV/0!</v>
      </c>
      <c r="Q902" s="74" t="e">
        <f t="shared" si="218"/>
        <v>#DIV/0!</v>
      </c>
      <c r="R902" s="28"/>
    </row>
    <row r="903" spans="1:18" ht="14.25" customHeight="1">
      <c r="A903" s="111">
        <v>124</v>
      </c>
      <c r="B903" s="52" t="s">
        <v>3726</v>
      </c>
      <c r="C903" s="52"/>
      <c r="D903" s="52"/>
      <c r="E903" s="52" t="s">
        <v>3725</v>
      </c>
      <c r="F903" s="156"/>
      <c r="G903" s="760"/>
      <c r="H903" s="160"/>
      <c r="I903" s="160">
        <v>907</v>
      </c>
      <c r="J903" s="160" t="s">
        <v>59</v>
      </c>
      <c r="K903" s="41" t="s">
        <v>26</v>
      </c>
      <c r="L903" s="42" t="str">
        <f t="shared" si="216"/>
        <v>907grams</v>
      </c>
      <c r="M903" s="658">
        <f t="shared" si="217"/>
        <v>0</v>
      </c>
      <c r="N903" s="659" t="str">
        <f t="shared" si="186"/>
        <v>0 grams</v>
      </c>
      <c r="O903" s="692">
        <f t="shared" si="187"/>
        <v>0</v>
      </c>
      <c r="P903" s="761" t="e">
        <f t="shared" si="188"/>
        <v>#DIV/0!</v>
      </c>
      <c r="Q903" s="74" t="e">
        <f t="shared" si="218"/>
        <v>#DIV/0!</v>
      </c>
      <c r="R903" s="28"/>
    </row>
    <row r="904" spans="1:18" ht="14.25" customHeight="1">
      <c r="A904" s="111">
        <v>374</v>
      </c>
      <c r="B904" s="68" t="s">
        <v>1298</v>
      </c>
      <c r="C904" s="68"/>
      <c r="D904" s="68"/>
      <c r="E904" s="68" t="s">
        <v>3319</v>
      </c>
      <c r="F904" s="156"/>
      <c r="G904" s="760"/>
      <c r="H904" s="160"/>
      <c r="I904" s="160">
        <v>500</v>
      </c>
      <c r="J904" s="160" t="s">
        <v>59</v>
      </c>
      <c r="K904" s="41"/>
      <c r="L904" s="42"/>
      <c r="M904" s="658"/>
      <c r="N904" s="659" t="str">
        <f t="shared" si="186"/>
        <v>grams</v>
      </c>
      <c r="O904" s="692">
        <f t="shared" si="187"/>
        <v>0</v>
      </c>
      <c r="P904" s="761" t="e">
        <f t="shared" si="188"/>
        <v>#DIV/0!</v>
      </c>
      <c r="Q904" s="74"/>
      <c r="R904" s="28"/>
    </row>
    <row r="905" spans="1:18" ht="14.25" customHeight="1">
      <c r="A905" s="111">
        <v>221</v>
      </c>
      <c r="B905" s="68" t="s">
        <v>4176</v>
      </c>
      <c r="C905" s="52"/>
      <c r="D905" s="52"/>
      <c r="E905" s="52" t="s">
        <v>4177</v>
      </c>
      <c r="F905" s="156"/>
      <c r="G905" s="760"/>
      <c r="H905" s="160"/>
      <c r="I905" s="160">
        <v>1</v>
      </c>
      <c r="J905" s="160" t="s">
        <v>37</v>
      </c>
      <c r="K905" s="41"/>
      <c r="L905" s="42"/>
      <c r="M905" s="658"/>
      <c r="N905" s="659" t="str">
        <f t="shared" si="186"/>
        <v>pieces</v>
      </c>
      <c r="O905" s="692">
        <f t="shared" si="187"/>
        <v>0</v>
      </c>
      <c r="P905" s="761" t="e">
        <f t="shared" si="188"/>
        <v>#DIV/0!</v>
      </c>
      <c r="Q905" s="74"/>
      <c r="R905" s="28"/>
    </row>
    <row r="906" spans="1:18" ht="14.25" customHeight="1">
      <c r="A906" s="111">
        <v>125</v>
      </c>
      <c r="B906" s="68" t="s">
        <v>3727</v>
      </c>
      <c r="C906" s="68"/>
      <c r="D906" s="68"/>
      <c r="E906" s="68" t="s">
        <v>3728</v>
      </c>
      <c r="F906" s="156"/>
      <c r="G906" s="760"/>
      <c r="H906" s="160"/>
      <c r="I906" s="160">
        <v>10</v>
      </c>
      <c r="J906" s="160" t="s">
        <v>59</v>
      </c>
      <c r="K906" s="41" t="s">
        <v>26</v>
      </c>
      <c r="L906" s="42" t="str">
        <f>CONCATENATE(I906,J906)</f>
        <v>10grams</v>
      </c>
      <c r="M906" s="658">
        <f>H906*I906</f>
        <v>0</v>
      </c>
      <c r="N906" s="659" t="str">
        <f t="shared" si="186"/>
        <v>0 grams</v>
      </c>
      <c r="O906" s="692">
        <f t="shared" si="187"/>
        <v>0</v>
      </c>
      <c r="P906" s="761" t="e">
        <f t="shared" si="188"/>
        <v>#DIV/0!</v>
      </c>
      <c r="Q906" s="74" t="e">
        <f>G906-P906</f>
        <v>#DIV/0!</v>
      </c>
      <c r="R906" s="28"/>
    </row>
    <row r="907" spans="1:18" ht="14.25" customHeight="1">
      <c r="A907" s="111">
        <v>377</v>
      </c>
      <c r="B907" s="52" t="s">
        <v>3906</v>
      </c>
      <c r="C907" s="68"/>
      <c r="D907" s="68"/>
      <c r="E907" s="68" t="s">
        <v>2746</v>
      </c>
      <c r="F907" s="156"/>
      <c r="G907" s="760"/>
      <c r="H907" s="160"/>
      <c r="I907" s="160">
        <v>1</v>
      </c>
      <c r="J907" s="160" t="s">
        <v>59</v>
      </c>
      <c r="K907" s="41"/>
      <c r="L907" s="42"/>
      <c r="M907" s="658"/>
      <c r="N907" s="659" t="str">
        <f t="shared" si="186"/>
        <v>grams</v>
      </c>
      <c r="O907" s="692">
        <f t="shared" si="187"/>
        <v>0</v>
      </c>
      <c r="P907" s="761" t="e">
        <f t="shared" si="188"/>
        <v>#DIV/0!</v>
      </c>
      <c r="Q907" s="74"/>
      <c r="R907" s="28"/>
    </row>
    <row r="908" spans="1:18" ht="14.25" customHeight="1">
      <c r="A908" s="111">
        <v>9</v>
      </c>
      <c r="B908" s="68" t="s">
        <v>1300</v>
      </c>
      <c r="C908" s="68"/>
      <c r="D908" s="68"/>
      <c r="E908" s="68" t="s">
        <v>1302</v>
      </c>
      <c r="F908" s="155"/>
      <c r="G908" s="739"/>
      <c r="H908" s="160"/>
      <c r="I908" s="196">
        <v>425</v>
      </c>
      <c r="J908" s="378" t="s">
        <v>59</v>
      </c>
      <c r="K908" s="41" t="s">
        <v>26</v>
      </c>
      <c r="L908" s="42" t="str">
        <f t="shared" ref="L908:L910" si="219">CONCATENATE(I908,J908)</f>
        <v>425grams</v>
      </c>
      <c r="M908" s="658">
        <f t="shared" ref="M908:M910" si="220">H908*I908</f>
        <v>0</v>
      </c>
      <c r="N908" s="659" t="str">
        <f t="shared" si="186"/>
        <v>0 grams</v>
      </c>
      <c r="O908" s="692">
        <f t="shared" si="187"/>
        <v>0</v>
      </c>
      <c r="P908" s="761" t="e">
        <f t="shared" si="188"/>
        <v>#DIV/0!</v>
      </c>
      <c r="Q908" s="74" t="e">
        <f t="shared" ref="Q908:Q910" si="221">G908-P908</f>
        <v>#DIV/0!</v>
      </c>
      <c r="R908" s="46"/>
    </row>
    <row r="909" spans="1:18" ht="14.25" customHeight="1">
      <c r="A909" s="111">
        <v>11</v>
      </c>
      <c r="B909" s="68" t="s">
        <v>1300</v>
      </c>
      <c r="C909" s="68"/>
      <c r="D909" s="68"/>
      <c r="E909" s="68" t="s">
        <v>3494</v>
      </c>
      <c r="F909" s="155"/>
      <c r="G909" s="739"/>
      <c r="H909" s="160"/>
      <c r="I909" s="196">
        <v>250</v>
      </c>
      <c r="J909" s="378" t="s">
        <v>3252</v>
      </c>
      <c r="K909" s="41" t="s">
        <v>26</v>
      </c>
      <c r="L909" s="42" t="str">
        <f t="shared" si="219"/>
        <v>250Drained Weight grams</v>
      </c>
      <c r="M909" s="658">
        <f t="shared" si="220"/>
        <v>0</v>
      </c>
      <c r="N909" s="659" t="str">
        <f t="shared" si="186"/>
        <v>0 Drained Weight grams</v>
      </c>
      <c r="O909" s="692">
        <f t="shared" si="187"/>
        <v>0</v>
      </c>
      <c r="P909" s="761" t="e">
        <f t="shared" si="188"/>
        <v>#DIV/0!</v>
      </c>
      <c r="Q909" s="29" t="e">
        <f t="shared" si="221"/>
        <v>#DIV/0!</v>
      </c>
      <c r="R909" s="28"/>
    </row>
    <row r="910" spans="1:18" ht="14.25" customHeight="1">
      <c r="A910" s="111">
        <v>12</v>
      </c>
      <c r="B910" s="68" t="s">
        <v>1300</v>
      </c>
      <c r="C910" s="68"/>
      <c r="D910" s="68"/>
      <c r="E910" s="68" t="s">
        <v>3495</v>
      </c>
      <c r="F910" s="155"/>
      <c r="G910" s="760"/>
      <c r="H910" s="198"/>
      <c r="I910" s="160">
        <v>223</v>
      </c>
      <c r="J910" s="364" t="s">
        <v>3252</v>
      </c>
      <c r="K910" s="41" t="s">
        <v>26</v>
      </c>
      <c r="L910" s="42" t="str">
        <f t="shared" si="219"/>
        <v>223Drained Weight grams</v>
      </c>
      <c r="M910" s="658">
        <f t="shared" si="220"/>
        <v>0</v>
      </c>
      <c r="N910" s="659" t="str">
        <f t="shared" si="186"/>
        <v>0 Drained Weight grams</v>
      </c>
      <c r="O910" s="692">
        <f t="shared" si="187"/>
        <v>0</v>
      </c>
      <c r="P910" s="761" t="e">
        <f t="shared" si="188"/>
        <v>#DIV/0!</v>
      </c>
      <c r="Q910" s="29" t="e">
        <f t="shared" si="221"/>
        <v>#DIV/0!</v>
      </c>
      <c r="R910" s="46"/>
    </row>
    <row r="911" spans="1:18" ht="14.25" customHeight="1">
      <c r="A911" s="111">
        <v>214</v>
      </c>
      <c r="B911" s="52" t="s">
        <v>1306</v>
      </c>
      <c r="C911" s="68"/>
      <c r="D911" s="68"/>
      <c r="E911" s="68" t="s">
        <v>3623</v>
      </c>
      <c r="F911" s="156"/>
      <c r="G911" s="760"/>
      <c r="H911" s="160"/>
      <c r="I911" s="160">
        <v>250</v>
      </c>
      <c r="J911" s="160" t="s">
        <v>59</v>
      </c>
      <c r="K911" s="41"/>
      <c r="L911" s="42"/>
      <c r="M911" s="658"/>
      <c r="N911" s="659" t="str">
        <f t="shared" si="186"/>
        <v>grams</v>
      </c>
      <c r="O911" s="692">
        <f t="shared" si="187"/>
        <v>0</v>
      </c>
      <c r="P911" s="761" t="e">
        <f t="shared" si="188"/>
        <v>#DIV/0!</v>
      </c>
      <c r="Q911" s="74"/>
      <c r="R911" s="28"/>
    </row>
    <row r="912" spans="1:18" ht="14.25" customHeight="1">
      <c r="A912" s="111">
        <v>215</v>
      </c>
      <c r="B912" s="52" t="s">
        <v>1306</v>
      </c>
      <c r="C912" s="68"/>
      <c r="D912" s="68"/>
      <c r="E912" s="68" t="s">
        <v>3610</v>
      </c>
      <c r="F912" s="156"/>
      <c r="G912" s="760"/>
      <c r="H912" s="160"/>
      <c r="I912" s="160">
        <v>500</v>
      </c>
      <c r="J912" s="160" t="s">
        <v>59</v>
      </c>
      <c r="K912" s="41"/>
      <c r="L912" s="42"/>
      <c r="M912" s="658"/>
      <c r="N912" s="659" t="str">
        <f t="shared" si="186"/>
        <v>grams</v>
      </c>
      <c r="O912" s="692">
        <f t="shared" si="187"/>
        <v>0</v>
      </c>
      <c r="P912" s="761" t="e">
        <f t="shared" si="188"/>
        <v>#DIV/0!</v>
      </c>
      <c r="Q912" s="74"/>
      <c r="R912" s="28"/>
    </row>
    <row r="913" spans="1:18" ht="14.25" customHeight="1">
      <c r="A913" s="111">
        <v>216</v>
      </c>
      <c r="B913" s="52" t="s">
        <v>1306</v>
      </c>
      <c r="C913" s="68"/>
      <c r="D913" s="68"/>
      <c r="E913" s="68" t="s">
        <v>3624</v>
      </c>
      <c r="F913" s="156"/>
      <c r="G913" s="760"/>
      <c r="H913" s="160"/>
      <c r="I913" s="160">
        <v>500</v>
      </c>
      <c r="J913" s="160" t="s">
        <v>59</v>
      </c>
      <c r="K913" s="41"/>
      <c r="L913" s="42"/>
      <c r="M913" s="658"/>
      <c r="N913" s="659" t="str">
        <f t="shared" si="186"/>
        <v>grams</v>
      </c>
      <c r="O913" s="692">
        <f t="shared" si="187"/>
        <v>0</v>
      </c>
      <c r="P913" s="761" t="e">
        <f t="shared" si="188"/>
        <v>#DIV/0!</v>
      </c>
      <c r="Q913" s="74"/>
      <c r="R913" s="28"/>
    </row>
    <row r="914" spans="1:18" ht="14.25" customHeight="1">
      <c r="A914" s="111">
        <v>218</v>
      </c>
      <c r="B914" s="52" t="s">
        <v>1306</v>
      </c>
      <c r="C914" s="68"/>
      <c r="D914" s="68"/>
      <c r="E914" s="68" t="s">
        <v>3625</v>
      </c>
      <c r="F914" s="156"/>
      <c r="G914" s="760"/>
      <c r="H914" s="198"/>
      <c r="I914" s="160">
        <v>500</v>
      </c>
      <c r="J914" s="160" t="s">
        <v>59</v>
      </c>
      <c r="K914" s="41"/>
      <c r="L914" s="42"/>
      <c r="M914" s="658"/>
      <c r="N914" s="659" t="str">
        <f t="shared" si="186"/>
        <v>grams</v>
      </c>
      <c r="O914" s="692">
        <f t="shared" si="187"/>
        <v>0</v>
      </c>
      <c r="P914" s="761" t="e">
        <f t="shared" si="188"/>
        <v>#DIV/0!</v>
      </c>
      <c r="Q914" s="74"/>
      <c r="R914" s="28"/>
    </row>
    <row r="915" spans="1:18" ht="14.25" customHeight="1">
      <c r="A915" s="111">
        <v>219</v>
      </c>
      <c r="B915" s="52" t="s">
        <v>1306</v>
      </c>
      <c r="C915" s="68"/>
      <c r="D915" s="68"/>
      <c r="E915" s="68" t="s">
        <v>2763</v>
      </c>
      <c r="F915" s="156"/>
      <c r="G915" s="760"/>
      <c r="H915" s="160"/>
      <c r="I915" s="160">
        <v>250</v>
      </c>
      <c r="J915" s="160" t="s">
        <v>59</v>
      </c>
      <c r="K915" s="41"/>
      <c r="L915" s="42"/>
      <c r="M915" s="658"/>
      <c r="N915" s="659" t="str">
        <f t="shared" si="186"/>
        <v>grams</v>
      </c>
      <c r="O915" s="692">
        <f t="shared" si="187"/>
        <v>0</v>
      </c>
      <c r="P915" s="761" t="e">
        <f t="shared" si="188"/>
        <v>#DIV/0!</v>
      </c>
      <c r="Q915" s="74"/>
      <c r="R915" s="28"/>
    </row>
    <row r="916" spans="1:18" ht="14.25" customHeight="1">
      <c r="A916" s="111">
        <v>389</v>
      </c>
      <c r="B916" s="52" t="s">
        <v>4335</v>
      </c>
      <c r="C916" s="68"/>
      <c r="D916" s="68"/>
      <c r="E916" s="68" t="s">
        <v>121</v>
      </c>
      <c r="F916" s="156"/>
      <c r="G916" s="760"/>
      <c r="H916" s="160"/>
      <c r="I916" s="160">
        <v>1000</v>
      </c>
      <c r="J916" s="160" t="s">
        <v>59</v>
      </c>
      <c r="K916" s="41"/>
      <c r="L916" s="42"/>
      <c r="M916" s="658"/>
      <c r="N916" s="659" t="str">
        <f t="shared" si="186"/>
        <v>grams</v>
      </c>
      <c r="O916" s="692">
        <f t="shared" si="187"/>
        <v>0</v>
      </c>
      <c r="P916" s="761" t="e">
        <f t="shared" si="188"/>
        <v>#DIV/0!</v>
      </c>
      <c r="Q916" s="74"/>
      <c r="R916" s="28"/>
    </row>
    <row r="917" spans="1:18" ht="14.25" customHeight="1">
      <c r="A917" s="111">
        <v>222</v>
      </c>
      <c r="B917" s="68" t="s">
        <v>4178</v>
      </c>
      <c r="C917" s="52"/>
      <c r="D917" s="52"/>
      <c r="E917" s="52" t="s">
        <v>4179</v>
      </c>
      <c r="F917" s="156"/>
      <c r="G917" s="763"/>
      <c r="H917" s="160"/>
      <c r="I917" s="160">
        <v>1</v>
      </c>
      <c r="J917" s="160" t="s">
        <v>37</v>
      </c>
      <c r="K917" s="41"/>
      <c r="L917" s="42"/>
      <c r="M917" s="658"/>
      <c r="N917" s="659" t="str">
        <f t="shared" si="186"/>
        <v>pieces</v>
      </c>
      <c r="O917" s="692">
        <f t="shared" si="187"/>
        <v>0</v>
      </c>
      <c r="P917" s="761" t="e">
        <f t="shared" si="188"/>
        <v>#DIV/0!</v>
      </c>
      <c r="Q917" s="74"/>
      <c r="R917" s="28"/>
    </row>
    <row r="918" spans="1:18" ht="14.25" customHeight="1">
      <c r="A918" s="111">
        <v>223</v>
      </c>
      <c r="B918" s="68" t="s">
        <v>4180</v>
      </c>
      <c r="C918" s="68"/>
      <c r="D918" s="68"/>
      <c r="E918" s="68" t="s">
        <v>4181</v>
      </c>
      <c r="F918" s="156"/>
      <c r="G918" s="760"/>
      <c r="H918" s="160"/>
      <c r="I918" s="160">
        <v>1</v>
      </c>
      <c r="J918" s="160" t="s">
        <v>37</v>
      </c>
      <c r="K918" s="41"/>
      <c r="L918" s="42"/>
      <c r="M918" s="658"/>
      <c r="N918" s="659" t="str">
        <f t="shared" si="186"/>
        <v>pieces</v>
      </c>
      <c r="O918" s="692">
        <f t="shared" si="187"/>
        <v>0</v>
      </c>
      <c r="P918" s="761" t="e">
        <f t="shared" si="188"/>
        <v>#DIV/0!</v>
      </c>
      <c r="Q918" s="74"/>
      <c r="R918" s="28"/>
    </row>
    <row r="919" spans="1:18" ht="14.25" customHeight="1">
      <c r="A919" s="111">
        <v>224</v>
      </c>
      <c r="B919" s="68" t="s">
        <v>4182</v>
      </c>
      <c r="C919" s="68"/>
      <c r="D919" s="68"/>
      <c r="E919" s="68" t="s">
        <v>4183</v>
      </c>
      <c r="F919" s="156"/>
      <c r="G919" s="760"/>
      <c r="H919" s="160"/>
      <c r="I919" s="160">
        <v>1</v>
      </c>
      <c r="J919" s="160" t="s">
        <v>37</v>
      </c>
      <c r="K919" s="41"/>
      <c r="L919" s="42"/>
      <c r="M919" s="658"/>
      <c r="N919" s="659" t="str">
        <f t="shared" si="186"/>
        <v>pieces</v>
      </c>
      <c r="O919" s="692">
        <f t="shared" si="187"/>
        <v>0</v>
      </c>
      <c r="P919" s="761" t="e">
        <f t="shared" si="188"/>
        <v>#DIV/0!</v>
      </c>
      <c r="Q919" s="74"/>
      <c r="R919" s="28"/>
    </row>
    <row r="920" spans="1:18" ht="14.25" customHeight="1">
      <c r="A920" s="111">
        <v>225</v>
      </c>
      <c r="B920" s="68" t="s">
        <v>4184</v>
      </c>
      <c r="C920" s="68"/>
      <c r="D920" s="68"/>
      <c r="E920" s="68" t="s">
        <v>4183</v>
      </c>
      <c r="F920" s="156"/>
      <c r="G920" s="760"/>
      <c r="H920" s="160"/>
      <c r="I920" s="160">
        <v>1</v>
      </c>
      <c r="J920" s="160" t="s">
        <v>37</v>
      </c>
      <c r="K920" s="41"/>
      <c r="L920" s="42"/>
      <c r="M920" s="658"/>
      <c r="N920" s="659" t="str">
        <f t="shared" si="186"/>
        <v>pieces</v>
      </c>
      <c r="O920" s="692">
        <f t="shared" si="187"/>
        <v>0</v>
      </c>
      <c r="P920" s="761" t="e">
        <f t="shared" si="188"/>
        <v>#DIV/0!</v>
      </c>
      <c r="Q920" s="74"/>
      <c r="R920" s="28"/>
    </row>
    <row r="921" spans="1:18" ht="14.25" customHeight="1">
      <c r="A921" s="111">
        <v>226</v>
      </c>
      <c r="B921" s="68" t="s">
        <v>4185</v>
      </c>
      <c r="C921" s="68"/>
      <c r="D921" s="68"/>
      <c r="E921" s="68" t="s">
        <v>4183</v>
      </c>
      <c r="F921" s="156"/>
      <c r="G921" s="760"/>
      <c r="H921" s="160"/>
      <c r="I921" s="160">
        <v>1</v>
      </c>
      <c r="J921" s="160" t="s">
        <v>37</v>
      </c>
      <c r="K921" s="41"/>
      <c r="L921" s="42"/>
      <c r="M921" s="658"/>
      <c r="N921" s="659" t="str">
        <f t="shared" si="186"/>
        <v>pieces</v>
      </c>
      <c r="O921" s="692">
        <f t="shared" si="187"/>
        <v>0</v>
      </c>
      <c r="P921" s="761" t="e">
        <f t="shared" si="188"/>
        <v>#DIV/0!</v>
      </c>
      <c r="Q921" s="74"/>
      <c r="R921" s="28"/>
    </row>
    <row r="922" spans="1:18" ht="14.25" customHeight="1">
      <c r="A922" s="111">
        <v>227</v>
      </c>
      <c r="B922" s="68" t="s">
        <v>4186</v>
      </c>
      <c r="C922" s="68"/>
      <c r="D922" s="68"/>
      <c r="E922" s="68" t="s">
        <v>4183</v>
      </c>
      <c r="F922" s="156"/>
      <c r="G922" s="760"/>
      <c r="H922" s="160"/>
      <c r="I922" s="160">
        <v>1</v>
      </c>
      <c r="J922" s="160" t="s">
        <v>37</v>
      </c>
      <c r="K922" s="41"/>
      <c r="L922" s="42"/>
      <c r="M922" s="658"/>
      <c r="N922" s="659" t="str">
        <f t="shared" si="186"/>
        <v>pieces</v>
      </c>
      <c r="O922" s="692">
        <f t="shared" si="187"/>
        <v>0</v>
      </c>
      <c r="P922" s="761" t="e">
        <f t="shared" si="188"/>
        <v>#DIV/0!</v>
      </c>
      <c r="Q922" s="74"/>
      <c r="R922" s="28"/>
    </row>
    <row r="923" spans="1:18" ht="14.25" customHeight="1">
      <c r="A923" s="111">
        <v>375</v>
      </c>
      <c r="B923" s="68" t="s">
        <v>1314</v>
      </c>
      <c r="C923" s="68"/>
      <c r="D923" s="68"/>
      <c r="E923" s="68" t="s">
        <v>4651</v>
      </c>
      <c r="F923" s="156"/>
      <c r="G923" s="760">
        <v>77</v>
      </c>
      <c r="H923" s="160"/>
      <c r="I923" s="160">
        <v>10</v>
      </c>
      <c r="J923" s="160" t="s">
        <v>37</v>
      </c>
      <c r="K923" s="41"/>
      <c r="L923" s="42"/>
      <c r="M923" s="658"/>
      <c r="N923" s="659" t="str">
        <f t="shared" si="186"/>
        <v>pieces</v>
      </c>
      <c r="O923" s="692">
        <f t="shared" si="187"/>
        <v>0</v>
      </c>
      <c r="P923" s="761" t="e">
        <f t="shared" si="188"/>
        <v>#DIV/0!</v>
      </c>
      <c r="Q923" s="74"/>
      <c r="R923" s="28"/>
    </row>
    <row r="924" spans="1:18" ht="14.25" customHeight="1">
      <c r="A924" s="111">
        <v>376</v>
      </c>
      <c r="B924" s="68" t="s">
        <v>1319</v>
      </c>
      <c r="C924" s="68"/>
      <c r="D924" s="68"/>
      <c r="E924" s="68" t="s">
        <v>4651</v>
      </c>
      <c r="F924" s="156"/>
      <c r="G924" s="760">
        <v>77</v>
      </c>
      <c r="H924" s="160"/>
      <c r="I924" s="160">
        <v>10</v>
      </c>
      <c r="J924" s="160" t="s">
        <v>37</v>
      </c>
      <c r="K924" s="41"/>
      <c r="L924" s="42"/>
      <c r="M924" s="658"/>
      <c r="N924" s="659" t="str">
        <f t="shared" si="186"/>
        <v>pieces</v>
      </c>
      <c r="O924" s="692">
        <f t="shared" si="187"/>
        <v>0</v>
      </c>
      <c r="P924" s="761" t="e">
        <f t="shared" si="188"/>
        <v>#DIV/0!</v>
      </c>
      <c r="Q924" s="74"/>
      <c r="R924" s="28"/>
    </row>
    <row r="925" spans="1:18" ht="14.25" customHeight="1">
      <c r="A925" s="111">
        <v>377</v>
      </c>
      <c r="B925" s="68" t="s">
        <v>1322</v>
      </c>
      <c r="C925" s="68"/>
      <c r="D925" s="68"/>
      <c r="E925" s="68" t="s">
        <v>2803</v>
      </c>
      <c r="F925" s="156"/>
      <c r="G925" s="760">
        <v>77</v>
      </c>
      <c r="H925" s="160"/>
      <c r="I925" s="160">
        <v>10</v>
      </c>
      <c r="J925" s="160" t="s">
        <v>37</v>
      </c>
      <c r="K925" s="41"/>
      <c r="L925" s="42"/>
      <c r="M925" s="658"/>
      <c r="N925" s="659" t="str">
        <f t="shared" si="186"/>
        <v>pieces</v>
      </c>
      <c r="O925" s="692">
        <f t="shared" si="187"/>
        <v>0</v>
      </c>
      <c r="P925" s="761" t="e">
        <f t="shared" si="188"/>
        <v>#DIV/0!</v>
      </c>
      <c r="Q925" s="74"/>
      <c r="R925" s="28"/>
    </row>
    <row r="926" spans="1:18" ht="14.25" customHeight="1">
      <c r="A926" s="111">
        <v>378</v>
      </c>
      <c r="B926" s="68" t="s">
        <v>4652</v>
      </c>
      <c r="C926" s="68"/>
      <c r="D926" s="68"/>
      <c r="E926" s="68" t="s">
        <v>4653</v>
      </c>
      <c r="F926" s="156"/>
      <c r="G926" s="760"/>
      <c r="H926" s="160"/>
      <c r="I926" s="160">
        <v>10</v>
      </c>
      <c r="J926" s="160" t="s">
        <v>37</v>
      </c>
      <c r="K926" s="41"/>
      <c r="L926" s="42"/>
      <c r="M926" s="658"/>
      <c r="N926" s="659" t="str">
        <f t="shared" si="186"/>
        <v>pieces</v>
      </c>
      <c r="O926" s="692">
        <f t="shared" si="187"/>
        <v>0</v>
      </c>
      <c r="P926" s="761" t="e">
        <f t="shared" si="188"/>
        <v>#DIV/0!</v>
      </c>
      <c r="Q926" s="74"/>
      <c r="R926" s="28"/>
    </row>
    <row r="927" spans="1:18" ht="14.25" customHeight="1">
      <c r="A927" s="111">
        <v>252</v>
      </c>
      <c r="B927" s="52" t="s">
        <v>4654</v>
      </c>
      <c r="C927" s="52"/>
      <c r="D927" s="52"/>
      <c r="E927" s="52" t="s">
        <v>4655</v>
      </c>
      <c r="F927" s="156"/>
      <c r="G927" s="760"/>
      <c r="H927" s="160"/>
      <c r="I927" s="160">
        <v>1</v>
      </c>
      <c r="J927" s="160" t="s">
        <v>37</v>
      </c>
      <c r="K927" s="41"/>
      <c r="L927" s="42"/>
      <c r="M927" s="658"/>
      <c r="N927" s="659" t="str">
        <f t="shared" si="186"/>
        <v>pieces</v>
      </c>
      <c r="O927" s="692">
        <f t="shared" si="187"/>
        <v>0</v>
      </c>
      <c r="P927" s="761" t="e">
        <f t="shared" si="188"/>
        <v>#DIV/0!</v>
      </c>
      <c r="Q927" s="74"/>
      <c r="R927" s="28"/>
    </row>
    <row r="928" spans="1:18" ht="14.25" customHeight="1">
      <c r="A928" s="111">
        <v>379</v>
      </c>
      <c r="B928" s="68" t="s">
        <v>1324</v>
      </c>
      <c r="C928" s="68"/>
      <c r="D928" s="68"/>
      <c r="E928" s="68" t="s">
        <v>2804</v>
      </c>
      <c r="F928" s="156"/>
      <c r="G928" s="760"/>
      <c r="H928" s="160"/>
      <c r="I928" s="160">
        <v>20</v>
      </c>
      <c r="J928" s="160" t="s">
        <v>37</v>
      </c>
      <c r="K928" s="41"/>
      <c r="L928" s="42"/>
      <c r="M928" s="658"/>
      <c r="N928" s="659" t="str">
        <f t="shared" si="186"/>
        <v>pieces</v>
      </c>
      <c r="O928" s="692">
        <f t="shared" si="187"/>
        <v>0</v>
      </c>
      <c r="P928" s="761" t="e">
        <f t="shared" si="188"/>
        <v>#DIV/0!</v>
      </c>
      <c r="Q928" s="74"/>
      <c r="R928" s="28"/>
    </row>
    <row r="929" spans="1:18" ht="14.25" customHeight="1">
      <c r="A929" s="111">
        <v>380</v>
      </c>
      <c r="B929" s="33" t="s">
        <v>4656</v>
      </c>
      <c r="C929" s="33"/>
      <c r="D929" s="33"/>
      <c r="E929" s="33" t="s">
        <v>4657</v>
      </c>
      <c r="F929" s="156"/>
      <c r="G929" s="121">
        <v>2.95</v>
      </c>
      <c r="H929" s="160"/>
      <c r="I929" s="121">
        <v>12</v>
      </c>
      <c r="J929" s="121" t="s">
        <v>37</v>
      </c>
      <c r="K929" s="41"/>
      <c r="L929" s="42"/>
      <c r="M929" s="658"/>
      <c r="N929" s="659" t="str">
        <f t="shared" si="186"/>
        <v>pieces</v>
      </c>
      <c r="O929" s="692">
        <f t="shared" si="187"/>
        <v>0</v>
      </c>
      <c r="P929" s="761" t="e">
        <f t="shared" si="188"/>
        <v>#DIV/0!</v>
      </c>
      <c r="Q929" s="74"/>
      <c r="R929" s="28"/>
    </row>
    <row r="930" spans="1:18" ht="14.25" customHeight="1">
      <c r="A930" s="111">
        <v>228</v>
      </c>
      <c r="B930" s="68" t="s">
        <v>4187</v>
      </c>
      <c r="C930" s="68"/>
      <c r="D930" s="68"/>
      <c r="E930" s="68" t="s">
        <v>4188</v>
      </c>
      <c r="F930" s="156"/>
      <c r="G930" s="760"/>
      <c r="H930" s="160"/>
      <c r="I930" s="160">
        <v>1</v>
      </c>
      <c r="J930" s="160" t="s">
        <v>37</v>
      </c>
      <c r="K930" s="41"/>
      <c r="L930" s="42"/>
      <c r="M930" s="658"/>
      <c r="N930" s="659" t="str">
        <f t="shared" si="186"/>
        <v>pieces</v>
      </c>
      <c r="O930" s="692">
        <f t="shared" si="187"/>
        <v>0</v>
      </c>
      <c r="P930" s="761" t="e">
        <f t="shared" si="188"/>
        <v>#DIV/0!</v>
      </c>
      <c r="Q930" s="74"/>
      <c r="R930" s="28"/>
    </row>
    <row r="931" spans="1:18" ht="14.25" customHeight="1">
      <c r="A931" s="111">
        <v>381</v>
      </c>
      <c r="B931" s="68" t="s">
        <v>4658</v>
      </c>
      <c r="C931" s="68"/>
      <c r="D931" s="68"/>
      <c r="E931" s="68" t="s">
        <v>4659</v>
      </c>
      <c r="F931" s="156"/>
      <c r="G931" s="760"/>
      <c r="H931" s="160"/>
      <c r="I931" s="160">
        <v>1</v>
      </c>
      <c r="J931" s="160" t="s">
        <v>37</v>
      </c>
      <c r="K931" s="41"/>
      <c r="L931" s="42"/>
      <c r="M931" s="658"/>
      <c r="N931" s="659" t="str">
        <f t="shared" si="186"/>
        <v>pieces</v>
      </c>
      <c r="O931" s="692">
        <f t="shared" si="187"/>
        <v>0</v>
      </c>
      <c r="P931" s="761" t="e">
        <f t="shared" si="188"/>
        <v>#DIV/0!</v>
      </c>
      <c r="Q931" s="74"/>
      <c r="R931" s="28"/>
    </row>
    <row r="932" spans="1:18" ht="14.25" customHeight="1">
      <c r="A932" s="111">
        <v>391</v>
      </c>
      <c r="B932" s="52" t="s">
        <v>4336</v>
      </c>
      <c r="C932" s="68"/>
      <c r="D932" s="68"/>
      <c r="E932" s="68" t="s">
        <v>121</v>
      </c>
      <c r="F932" s="156"/>
      <c r="G932" s="760"/>
      <c r="H932" s="160"/>
      <c r="I932" s="160">
        <v>1000</v>
      </c>
      <c r="J932" s="160" t="s">
        <v>59</v>
      </c>
      <c r="K932" s="41"/>
      <c r="L932" s="42"/>
      <c r="M932" s="658"/>
      <c r="N932" s="659" t="str">
        <f t="shared" si="186"/>
        <v>grams</v>
      </c>
      <c r="O932" s="692">
        <f t="shared" si="187"/>
        <v>0</v>
      </c>
      <c r="P932" s="761" t="e">
        <f t="shared" si="188"/>
        <v>#DIV/0!</v>
      </c>
      <c r="Q932" s="74"/>
      <c r="R932" s="28"/>
    </row>
    <row r="933" spans="1:18" ht="14.25" customHeight="1">
      <c r="A933" s="111">
        <v>392</v>
      </c>
      <c r="B933" s="52" t="s">
        <v>4337</v>
      </c>
      <c r="C933" s="68"/>
      <c r="D933" s="68"/>
      <c r="E933" s="68" t="s">
        <v>121</v>
      </c>
      <c r="F933" s="156"/>
      <c r="G933" s="760">
        <v>100</v>
      </c>
      <c r="H933" s="196"/>
      <c r="I933" s="160">
        <v>1000</v>
      </c>
      <c r="J933" s="160" t="s">
        <v>59</v>
      </c>
      <c r="K933" s="41"/>
      <c r="L933" s="42"/>
      <c r="M933" s="658"/>
      <c r="N933" s="659" t="str">
        <f t="shared" si="186"/>
        <v>grams</v>
      </c>
      <c r="O933" s="692">
        <f t="shared" si="187"/>
        <v>0</v>
      </c>
      <c r="P933" s="761" t="e">
        <f t="shared" si="188"/>
        <v>#DIV/0!</v>
      </c>
      <c r="Q933" s="74"/>
      <c r="R933" s="28"/>
    </row>
    <row r="934" spans="1:18" ht="14.25" customHeight="1">
      <c r="A934" s="111">
        <v>343</v>
      </c>
      <c r="B934" s="68" t="s">
        <v>1336</v>
      </c>
      <c r="C934" s="52"/>
      <c r="D934" s="52"/>
      <c r="E934" s="52"/>
      <c r="F934" s="156"/>
      <c r="G934" s="760">
        <v>100</v>
      </c>
      <c r="H934" s="160"/>
      <c r="I934" s="160">
        <v>1000</v>
      </c>
      <c r="J934" s="160" t="s">
        <v>59</v>
      </c>
      <c r="K934" s="41"/>
      <c r="L934" s="42"/>
      <c r="M934" s="658"/>
      <c r="N934" s="659" t="str">
        <f t="shared" si="186"/>
        <v>grams</v>
      </c>
      <c r="O934" s="692">
        <f t="shared" si="187"/>
        <v>0</v>
      </c>
      <c r="P934" s="761" t="e">
        <f t="shared" si="188"/>
        <v>#DIV/0!</v>
      </c>
      <c r="Q934" s="74"/>
      <c r="R934" s="28"/>
    </row>
    <row r="935" spans="1:18" ht="14.25" customHeight="1">
      <c r="A935" s="111">
        <v>126</v>
      </c>
      <c r="B935" s="52" t="s">
        <v>1339</v>
      </c>
      <c r="C935" s="52"/>
      <c r="D935" s="52"/>
      <c r="E935" s="52" t="s">
        <v>3725</v>
      </c>
      <c r="F935" s="156"/>
      <c r="G935" s="760"/>
      <c r="H935" s="160"/>
      <c r="I935" s="160">
        <v>907</v>
      </c>
      <c r="J935" s="160" t="s">
        <v>59</v>
      </c>
      <c r="K935" s="41" t="s">
        <v>26</v>
      </c>
      <c r="L935" s="42" t="str">
        <f t="shared" ref="L935:L937" si="222">CONCATENATE(I935,J935)</f>
        <v>907grams</v>
      </c>
      <c r="M935" s="658">
        <f t="shared" ref="M935:M937" si="223">H935*I935</f>
        <v>0</v>
      </c>
      <c r="N935" s="659" t="str">
        <f t="shared" si="186"/>
        <v>0 grams</v>
      </c>
      <c r="O935" s="692">
        <f t="shared" si="187"/>
        <v>0</v>
      </c>
      <c r="P935" s="761" t="e">
        <f t="shared" si="188"/>
        <v>#DIV/0!</v>
      </c>
      <c r="Q935" s="74" t="e">
        <f t="shared" ref="Q935:Q937" si="224">G935-P935</f>
        <v>#DIV/0!</v>
      </c>
      <c r="R935" s="28"/>
    </row>
    <row r="936" spans="1:18" ht="14.25" customHeight="1">
      <c r="A936" s="111">
        <v>127</v>
      </c>
      <c r="B936" s="52" t="s">
        <v>1339</v>
      </c>
      <c r="C936" s="52"/>
      <c r="D936" s="52"/>
      <c r="E936" s="52" t="s">
        <v>1340</v>
      </c>
      <c r="F936" s="156"/>
      <c r="G936" s="760"/>
      <c r="H936" s="160"/>
      <c r="I936" s="160">
        <v>340</v>
      </c>
      <c r="J936" s="160" t="s">
        <v>59</v>
      </c>
      <c r="K936" s="41" t="s">
        <v>26</v>
      </c>
      <c r="L936" s="42" t="str">
        <f t="shared" si="222"/>
        <v>340grams</v>
      </c>
      <c r="M936" s="658">
        <f t="shared" si="223"/>
        <v>0</v>
      </c>
      <c r="N936" s="659" t="str">
        <f t="shared" si="186"/>
        <v>0 grams</v>
      </c>
      <c r="O936" s="692">
        <f t="shared" si="187"/>
        <v>0</v>
      </c>
      <c r="P936" s="761" t="e">
        <f t="shared" si="188"/>
        <v>#DIV/0!</v>
      </c>
      <c r="Q936" s="74" t="e">
        <f t="shared" si="224"/>
        <v>#DIV/0!</v>
      </c>
      <c r="R936" s="28"/>
    </row>
    <row r="937" spans="1:18" ht="14.25" customHeight="1">
      <c r="A937" s="111">
        <v>128</v>
      </c>
      <c r="B937" s="52" t="s">
        <v>1339</v>
      </c>
      <c r="C937" s="52"/>
      <c r="D937" s="52"/>
      <c r="E937" s="52" t="s">
        <v>3729</v>
      </c>
      <c r="F937" s="156"/>
      <c r="G937" s="760"/>
      <c r="H937" s="160"/>
      <c r="I937" s="160">
        <v>340</v>
      </c>
      <c r="J937" s="160" t="s">
        <v>59</v>
      </c>
      <c r="K937" s="41" t="s">
        <v>26</v>
      </c>
      <c r="L937" s="42" t="str">
        <f t="shared" si="222"/>
        <v>340grams</v>
      </c>
      <c r="M937" s="658">
        <f t="shared" si="223"/>
        <v>0</v>
      </c>
      <c r="N937" s="659" t="str">
        <f t="shared" si="186"/>
        <v>0 grams</v>
      </c>
      <c r="O937" s="692">
        <f t="shared" si="187"/>
        <v>0</v>
      </c>
      <c r="P937" s="761" t="e">
        <f t="shared" si="188"/>
        <v>#DIV/0!</v>
      </c>
      <c r="Q937" s="74" t="e">
        <f t="shared" si="224"/>
        <v>#DIV/0!</v>
      </c>
      <c r="R937" s="28"/>
    </row>
    <row r="938" spans="1:18" ht="14.25" customHeight="1">
      <c r="A938" s="111">
        <v>393</v>
      </c>
      <c r="B938" s="52" t="s">
        <v>4338</v>
      </c>
      <c r="C938" s="68"/>
      <c r="D938" s="68"/>
      <c r="E938" s="68" t="s">
        <v>3877</v>
      </c>
      <c r="F938" s="156"/>
      <c r="G938" s="760"/>
      <c r="H938" s="196"/>
      <c r="I938" s="160">
        <v>1000</v>
      </c>
      <c r="J938" s="160" t="s">
        <v>59</v>
      </c>
      <c r="K938" s="41"/>
      <c r="L938" s="42"/>
      <c r="M938" s="658"/>
      <c r="N938" s="659" t="str">
        <f t="shared" si="186"/>
        <v>grams</v>
      </c>
      <c r="O938" s="692">
        <f t="shared" si="187"/>
        <v>0</v>
      </c>
      <c r="P938" s="761" t="e">
        <f t="shared" si="188"/>
        <v>#DIV/0!</v>
      </c>
      <c r="Q938" s="74"/>
      <c r="R938" s="28"/>
    </row>
    <row r="939" spans="1:18" ht="14.25" customHeight="1">
      <c r="A939" s="111">
        <v>129</v>
      </c>
      <c r="B939" s="52" t="s">
        <v>1341</v>
      </c>
      <c r="C939" s="52"/>
      <c r="D939" s="52"/>
      <c r="E939" s="52" t="s">
        <v>1343</v>
      </c>
      <c r="F939" s="156"/>
      <c r="G939" s="760"/>
      <c r="H939" s="160"/>
      <c r="I939" s="762">
        <v>11000</v>
      </c>
      <c r="J939" s="160" t="s">
        <v>59</v>
      </c>
      <c r="K939" s="41" t="s">
        <v>26</v>
      </c>
      <c r="L939" s="42" t="str">
        <f t="shared" ref="L939:L940" si="225">CONCATENATE(I939,J939)</f>
        <v>11000grams</v>
      </c>
      <c r="M939" s="658">
        <f t="shared" ref="M939:M940" si="226">H939*I939</f>
        <v>0</v>
      </c>
      <c r="N939" s="659" t="str">
        <f t="shared" si="186"/>
        <v>0 grams</v>
      </c>
      <c r="O939" s="692">
        <f t="shared" si="187"/>
        <v>0</v>
      </c>
      <c r="P939" s="761" t="e">
        <f t="shared" si="188"/>
        <v>#DIV/0!</v>
      </c>
      <c r="Q939" s="74" t="e">
        <f t="shared" ref="Q939:Q940" si="227">G939-P939</f>
        <v>#DIV/0!</v>
      </c>
      <c r="R939" s="28"/>
    </row>
    <row r="940" spans="1:18" ht="14.25" customHeight="1">
      <c r="A940" s="111">
        <v>130</v>
      </c>
      <c r="B940" s="116" t="s">
        <v>1341</v>
      </c>
      <c r="C940" s="116"/>
      <c r="D940" s="116"/>
      <c r="E940" s="116" t="s">
        <v>1512</v>
      </c>
      <c r="F940" s="156"/>
      <c r="G940" s="776">
        <v>48.18</v>
      </c>
      <c r="H940" s="160"/>
      <c r="I940" s="49">
        <v>500</v>
      </c>
      <c r="J940" s="121" t="s">
        <v>59</v>
      </c>
      <c r="K940" s="41" t="s">
        <v>26</v>
      </c>
      <c r="L940" s="42" t="str">
        <f t="shared" si="225"/>
        <v>500grams</v>
      </c>
      <c r="M940" s="658">
        <f t="shared" si="226"/>
        <v>0</v>
      </c>
      <c r="N940" s="659" t="str">
        <f t="shared" si="186"/>
        <v>0 grams</v>
      </c>
      <c r="O940" s="692">
        <f t="shared" si="187"/>
        <v>0</v>
      </c>
      <c r="P940" s="761" t="e">
        <f t="shared" si="188"/>
        <v>#DIV/0!</v>
      </c>
      <c r="Q940" s="74" t="e">
        <f t="shared" si="227"/>
        <v>#DIV/0!</v>
      </c>
      <c r="R940" s="28"/>
    </row>
    <row r="941" spans="1:18" ht="14.25" customHeight="1">
      <c r="A941" s="111">
        <v>428</v>
      </c>
      <c r="B941" s="68" t="s">
        <v>1344</v>
      </c>
      <c r="C941" s="68"/>
      <c r="D941" s="68"/>
      <c r="E941" s="68" t="s">
        <v>3954</v>
      </c>
      <c r="F941" s="156"/>
      <c r="G941" s="760"/>
      <c r="H941" s="160"/>
      <c r="I941" s="160">
        <v>500</v>
      </c>
      <c r="J941" s="160" t="s">
        <v>59</v>
      </c>
      <c r="K941" s="41"/>
      <c r="L941" s="42"/>
      <c r="M941" s="658"/>
      <c r="N941" s="659" t="str">
        <f t="shared" si="186"/>
        <v>grams</v>
      </c>
      <c r="O941" s="692">
        <f t="shared" si="187"/>
        <v>0</v>
      </c>
      <c r="P941" s="761" t="e">
        <f t="shared" si="188"/>
        <v>#DIV/0!</v>
      </c>
      <c r="Q941" s="74"/>
      <c r="R941" s="28"/>
    </row>
    <row r="942" spans="1:18" ht="14.25" customHeight="1">
      <c r="A942" s="111">
        <v>429</v>
      </c>
      <c r="B942" s="68" t="s">
        <v>1344</v>
      </c>
      <c r="C942" s="68"/>
      <c r="D942" s="68"/>
      <c r="E942" s="68" t="s">
        <v>1345</v>
      </c>
      <c r="F942" s="156"/>
      <c r="G942" s="760">
        <v>129</v>
      </c>
      <c r="H942" s="160"/>
      <c r="I942" s="160">
        <v>454</v>
      </c>
      <c r="J942" s="160" t="s">
        <v>59</v>
      </c>
      <c r="K942" s="41"/>
      <c r="L942" s="42"/>
      <c r="M942" s="658"/>
      <c r="N942" s="659" t="str">
        <f t="shared" si="186"/>
        <v>grams</v>
      </c>
      <c r="O942" s="692">
        <f t="shared" si="187"/>
        <v>0</v>
      </c>
      <c r="P942" s="761" t="e">
        <f t="shared" si="188"/>
        <v>#DIV/0!</v>
      </c>
      <c r="Q942" s="74"/>
      <c r="R942" s="28"/>
    </row>
    <row r="943" spans="1:18" ht="14.25" customHeight="1">
      <c r="A943" s="111">
        <v>130</v>
      </c>
      <c r="B943" s="52" t="s">
        <v>1350</v>
      </c>
      <c r="C943" s="68"/>
      <c r="D943" s="68"/>
      <c r="E943" s="68" t="s">
        <v>3730</v>
      </c>
      <c r="F943" s="156"/>
      <c r="G943" s="760"/>
      <c r="H943" s="160"/>
      <c r="I943" s="160">
        <v>8</v>
      </c>
      <c r="J943" s="160" t="s">
        <v>59</v>
      </c>
      <c r="K943" s="41" t="s">
        <v>26</v>
      </c>
      <c r="L943" s="42" t="str">
        <f t="shared" ref="L943:L946" si="228">CONCATENATE(I943,J943)</f>
        <v>8grams</v>
      </c>
      <c r="M943" s="658">
        <f t="shared" ref="M943:M946" si="229">H943*I943</f>
        <v>0</v>
      </c>
      <c r="N943" s="659" t="str">
        <f t="shared" si="186"/>
        <v>0 grams</v>
      </c>
      <c r="O943" s="692">
        <f t="shared" si="187"/>
        <v>0</v>
      </c>
      <c r="P943" s="761" t="e">
        <f t="shared" si="188"/>
        <v>#DIV/0!</v>
      </c>
      <c r="Q943" s="74" t="e">
        <f t="shared" ref="Q943:Q946" si="230">G943-P943</f>
        <v>#DIV/0!</v>
      </c>
      <c r="R943" s="28"/>
    </row>
    <row r="944" spans="1:18" ht="14.25" customHeight="1">
      <c r="A944" s="111">
        <v>131</v>
      </c>
      <c r="B944" s="52" t="s">
        <v>1350</v>
      </c>
      <c r="C944" s="52"/>
      <c r="D944" s="52"/>
      <c r="E944" s="52" t="s">
        <v>3731</v>
      </c>
      <c r="F944" s="156"/>
      <c r="G944" s="760"/>
      <c r="H944" s="160"/>
      <c r="I944" s="160">
        <v>30</v>
      </c>
      <c r="J944" s="160" t="s">
        <v>59</v>
      </c>
      <c r="K944" s="41" t="s">
        <v>26</v>
      </c>
      <c r="L944" s="42" t="str">
        <f t="shared" si="228"/>
        <v>30grams</v>
      </c>
      <c r="M944" s="658">
        <f t="shared" si="229"/>
        <v>0</v>
      </c>
      <c r="N944" s="659" t="str">
        <f t="shared" si="186"/>
        <v>0 grams</v>
      </c>
      <c r="O944" s="692">
        <f t="shared" si="187"/>
        <v>0</v>
      </c>
      <c r="P944" s="761" t="e">
        <f t="shared" si="188"/>
        <v>#DIV/0!</v>
      </c>
      <c r="Q944" s="74" t="e">
        <f t="shared" si="230"/>
        <v>#DIV/0!</v>
      </c>
      <c r="R944" s="28"/>
    </row>
    <row r="945" spans="1:18" ht="14.25" customHeight="1">
      <c r="A945" s="111">
        <v>132</v>
      </c>
      <c r="B945" s="52" t="s">
        <v>1350</v>
      </c>
      <c r="C945" s="52"/>
      <c r="D945" s="52"/>
      <c r="E945" s="52" t="s">
        <v>3732</v>
      </c>
      <c r="F945" s="156"/>
      <c r="G945" s="760"/>
      <c r="H945" s="160"/>
      <c r="I945" s="160">
        <v>20</v>
      </c>
      <c r="J945" s="160" t="s">
        <v>59</v>
      </c>
      <c r="K945" s="41" t="s">
        <v>26</v>
      </c>
      <c r="L945" s="42" t="str">
        <f t="shared" si="228"/>
        <v>20grams</v>
      </c>
      <c r="M945" s="658">
        <f t="shared" si="229"/>
        <v>0</v>
      </c>
      <c r="N945" s="659" t="str">
        <f t="shared" si="186"/>
        <v>0 grams</v>
      </c>
      <c r="O945" s="692">
        <f t="shared" si="187"/>
        <v>0</v>
      </c>
      <c r="P945" s="761" t="e">
        <f t="shared" si="188"/>
        <v>#DIV/0!</v>
      </c>
      <c r="Q945" s="74" t="e">
        <f t="shared" si="230"/>
        <v>#DIV/0!</v>
      </c>
      <c r="R945" s="28"/>
    </row>
    <row r="946" spans="1:18" ht="14.25" customHeight="1">
      <c r="A946" s="111">
        <v>133</v>
      </c>
      <c r="B946" s="116" t="s">
        <v>1350</v>
      </c>
      <c r="C946" s="116"/>
      <c r="D946" s="116"/>
      <c r="E946" s="116" t="s">
        <v>3733</v>
      </c>
      <c r="F946" s="156"/>
      <c r="G946" s="776"/>
      <c r="H946" s="160"/>
      <c r="I946" s="121">
        <v>370</v>
      </c>
      <c r="J946" s="121" t="s">
        <v>59</v>
      </c>
      <c r="K946" s="41" t="s">
        <v>26</v>
      </c>
      <c r="L946" s="42" t="str">
        <f t="shared" si="228"/>
        <v>370grams</v>
      </c>
      <c r="M946" s="658">
        <f t="shared" si="229"/>
        <v>0</v>
      </c>
      <c r="N946" s="659" t="str">
        <f t="shared" si="186"/>
        <v>0 grams</v>
      </c>
      <c r="O946" s="692">
        <f t="shared" si="187"/>
        <v>0</v>
      </c>
      <c r="P946" s="761" t="e">
        <f t="shared" si="188"/>
        <v>#DIV/0!</v>
      </c>
      <c r="Q946" s="74" t="e">
        <f t="shared" si="230"/>
        <v>#DIV/0!</v>
      </c>
      <c r="R946" s="28"/>
    </row>
    <row r="947" spans="1:18" ht="14.25" customHeight="1">
      <c r="A947" s="111">
        <v>229</v>
      </c>
      <c r="B947" s="68" t="s">
        <v>1353</v>
      </c>
      <c r="C947" s="68"/>
      <c r="D947" s="68"/>
      <c r="E947" s="68" t="s">
        <v>4189</v>
      </c>
      <c r="F947" s="156"/>
      <c r="G947" s="760"/>
      <c r="H947" s="160"/>
      <c r="I947" s="160">
        <v>10</v>
      </c>
      <c r="J947" s="160" t="s">
        <v>37</v>
      </c>
      <c r="K947" s="41"/>
      <c r="L947" s="42"/>
      <c r="M947" s="658"/>
      <c r="N947" s="659" t="str">
        <f t="shared" si="186"/>
        <v>pieces</v>
      </c>
      <c r="O947" s="692">
        <f t="shared" si="187"/>
        <v>0</v>
      </c>
      <c r="P947" s="761" t="e">
        <f t="shared" si="188"/>
        <v>#DIV/0!</v>
      </c>
      <c r="Q947" s="74"/>
      <c r="R947" s="28"/>
    </row>
    <row r="948" spans="1:18" ht="14.25" customHeight="1">
      <c r="A948" s="111">
        <v>135</v>
      </c>
      <c r="B948" s="52" t="s">
        <v>1359</v>
      </c>
      <c r="C948" s="52"/>
      <c r="D948" s="52"/>
      <c r="E948" s="52" t="s">
        <v>1362</v>
      </c>
      <c r="F948" s="156"/>
      <c r="G948" s="760"/>
      <c r="H948" s="160"/>
      <c r="I948" s="160">
        <v>1000</v>
      </c>
      <c r="J948" s="160" t="s">
        <v>59</v>
      </c>
      <c r="K948" s="41" t="s">
        <v>26</v>
      </c>
      <c r="L948" s="42" t="str">
        <f t="shared" ref="L948:L950" si="231">CONCATENATE(I948,J948)</f>
        <v>1000grams</v>
      </c>
      <c r="M948" s="658">
        <f t="shared" ref="M948:M950" si="232">H948*I948</f>
        <v>0</v>
      </c>
      <c r="N948" s="659" t="str">
        <f t="shared" si="186"/>
        <v>0 grams</v>
      </c>
      <c r="O948" s="692">
        <f t="shared" si="187"/>
        <v>0</v>
      </c>
      <c r="P948" s="761" t="e">
        <f t="shared" si="188"/>
        <v>#DIV/0!</v>
      </c>
      <c r="Q948" s="74" t="e">
        <f t="shared" ref="Q948:Q950" si="233">G948-P948</f>
        <v>#DIV/0!</v>
      </c>
      <c r="R948" s="28"/>
    </row>
    <row r="949" spans="1:18" ht="14.25" customHeight="1">
      <c r="A949" s="111">
        <v>136</v>
      </c>
      <c r="B949" s="243" t="s">
        <v>1359</v>
      </c>
      <c r="C949" s="243"/>
      <c r="D949" s="243"/>
      <c r="E949" s="243" t="s">
        <v>1362</v>
      </c>
      <c r="F949" s="156"/>
      <c r="G949" s="765">
        <v>12</v>
      </c>
      <c r="H949" s="160"/>
      <c r="I949" s="484">
        <v>100</v>
      </c>
      <c r="J949" s="484" t="s">
        <v>59</v>
      </c>
      <c r="K949" s="41" t="s">
        <v>26</v>
      </c>
      <c r="L949" s="42" t="str">
        <f t="shared" si="231"/>
        <v>100grams</v>
      </c>
      <c r="M949" s="658">
        <f t="shared" si="232"/>
        <v>0</v>
      </c>
      <c r="N949" s="659" t="str">
        <f t="shared" si="186"/>
        <v>0 grams</v>
      </c>
      <c r="O949" s="692">
        <f t="shared" si="187"/>
        <v>0</v>
      </c>
      <c r="P949" s="761" t="e">
        <f t="shared" si="188"/>
        <v>#DIV/0!</v>
      </c>
      <c r="Q949" s="74" t="e">
        <f t="shared" si="233"/>
        <v>#DIV/0!</v>
      </c>
      <c r="R949" s="28"/>
    </row>
    <row r="950" spans="1:18" ht="14.25" customHeight="1">
      <c r="A950" s="111">
        <v>137</v>
      </c>
      <c r="B950" s="68" t="s">
        <v>1359</v>
      </c>
      <c r="C950" s="68"/>
      <c r="D950" s="68"/>
      <c r="E950" s="68" t="s">
        <v>3719</v>
      </c>
      <c r="F950" s="156"/>
      <c r="G950" s="760">
        <v>251</v>
      </c>
      <c r="H950" s="160"/>
      <c r="I950" s="160">
        <v>1</v>
      </c>
      <c r="J950" s="160" t="s">
        <v>2705</v>
      </c>
      <c r="K950" s="41" t="s">
        <v>26</v>
      </c>
      <c r="L950" s="42" t="str">
        <f t="shared" si="231"/>
        <v>1gallon</v>
      </c>
      <c r="M950" s="658">
        <f t="shared" si="232"/>
        <v>0</v>
      </c>
      <c r="N950" s="659" t="str">
        <f t="shared" si="186"/>
        <v>0 gallon</v>
      </c>
      <c r="O950" s="692">
        <f t="shared" si="187"/>
        <v>0</v>
      </c>
      <c r="P950" s="761" t="e">
        <f t="shared" si="188"/>
        <v>#DIV/0!</v>
      </c>
      <c r="Q950" s="74" t="e">
        <f t="shared" si="233"/>
        <v>#DIV/0!</v>
      </c>
      <c r="R950" s="28"/>
    </row>
    <row r="951" spans="1:18" ht="14.25" customHeight="1">
      <c r="A951" s="111">
        <v>382</v>
      </c>
      <c r="B951" s="68" t="s">
        <v>1368</v>
      </c>
      <c r="C951" s="68"/>
      <c r="D951" s="68"/>
      <c r="E951" s="68" t="s">
        <v>867</v>
      </c>
      <c r="F951" s="156"/>
      <c r="G951" s="760"/>
      <c r="H951" s="160"/>
      <c r="I951" s="160">
        <v>19</v>
      </c>
      <c r="J951" s="160" t="s">
        <v>59</v>
      </c>
      <c r="K951" s="41"/>
      <c r="L951" s="42"/>
      <c r="M951" s="658"/>
      <c r="N951" s="659" t="str">
        <f t="shared" si="186"/>
        <v>grams</v>
      </c>
      <c r="O951" s="692">
        <f t="shared" si="187"/>
        <v>0</v>
      </c>
      <c r="P951" s="761" t="e">
        <f t="shared" si="188"/>
        <v>#DIV/0!</v>
      </c>
      <c r="Q951" s="74"/>
      <c r="R951" s="28"/>
    </row>
    <row r="952" spans="1:18" ht="14.25" customHeight="1">
      <c r="A952" s="111">
        <v>383</v>
      </c>
      <c r="B952" s="68" t="s">
        <v>1368</v>
      </c>
      <c r="C952" s="52"/>
      <c r="D952" s="52"/>
      <c r="E952" s="52" t="s">
        <v>4660</v>
      </c>
      <c r="F952" s="156"/>
      <c r="G952" s="760"/>
      <c r="H952" s="160"/>
      <c r="I952" s="160">
        <v>200</v>
      </c>
      <c r="J952" s="160" t="s">
        <v>59</v>
      </c>
      <c r="K952" s="41"/>
      <c r="L952" s="42"/>
      <c r="M952" s="658"/>
      <c r="N952" s="659" t="str">
        <f t="shared" si="186"/>
        <v>grams</v>
      </c>
      <c r="O952" s="692">
        <f t="shared" si="187"/>
        <v>0</v>
      </c>
      <c r="P952" s="761" t="e">
        <f t="shared" si="188"/>
        <v>#DIV/0!</v>
      </c>
      <c r="Q952" s="74"/>
      <c r="R952" s="28"/>
    </row>
    <row r="953" spans="1:18" ht="14.25" customHeight="1">
      <c r="A953" s="111">
        <v>384</v>
      </c>
      <c r="B953" s="52" t="s">
        <v>4661</v>
      </c>
      <c r="C953" s="52"/>
      <c r="D953" s="52"/>
      <c r="E953" s="52" t="s">
        <v>4660</v>
      </c>
      <c r="F953" s="156"/>
      <c r="G953" s="764"/>
      <c r="H953" s="160"/>
      <c r="I953" s="198">
        <v>200</v>
      </c>
      <c r="J953" s="198" t="s">
        <v>59</v>
      </c>
      <c r="K953" s="41"/>
      <c r="L953" s="42"/>
      <c r="M953" s="658"/>
      <c r="N953" s="659" t="str">
        <f t="shared" si="186"/>
        <v>grams</v>
      </c>
      <c r="O953" s="692">
        <f t="shared" si="187"/>
        <v>0</v>
      </c>
      <c r="P953" s="761" t="e">
        <f t="shared" si="188"/>
        <v>#DIV/0!</v>
      </c>
      <c r="Q953" s="74"/>
      <c r="R953" s="28"/>
    </row>
    <row r="954" spans="1:18" ht="14.25" customHeight="1">
      <c r="A954" s="111">
        <v>385</v>
      </c>
      <c r="B954" s="68" t="s">
        <v>4662</v>
      </c>
      <c r="C954" s="68"/>
      <c r="D954" s="68"/>
      <c r="E954" s="68" t="s">
        <v>4663</v>
      </c>
      <c r="F954" s="156"/>
      <c r="G954" s="760"/>
      <c r="H954" s="160"/>
      <c r="I954" s="160">
        <v>10</v>
      </c>
      <c r="J954" s="160" t="s">
        <v>37</v>
      </c>
      <c r="K954" s="41"/>
      <c r="L954" s="42"/>
      <c r="M954" s="658"/>
      <c r="N954" s="659" t="str">
        <f t="shared" si="186"/>
        <v>pieces</v>
      </c>
      <c r="O954" s="692">
        <f t="shared" si="187"/>
        <v>0</v>
      </c>
      <c r="P954" s="761" t="e">
        <f t="shared" si="188"/>
        <v>#DIV/0!</v>
      </c>
      <c r="Q954" s="74"/>
      <c r="R954" s="28"/>
    </row>
    <row r="955" spans="1:18" ht="14.25" customHeight="1">
      <c r="A955" s="111">
        <v>253</v>
      </c>
      <c r="B955" s="52" t="s">
        <v>4664</v>
      </c>
      <c r="C955" s="52"/>
      <c r="D955" s="52"/>
      <c r="E955" s="52" t="s">
        <v>4665</v>
      </c>
      <c r="F955" s="156"/>
      <c r="G955" s="760"/>
      <c r="H955" s="160"/>
      <c r="I955" s="160">
        <v>1</v>
      </c>
      <c r="J955" s="160" t="s">
        <v>37</v>
      </c>
      <c r="K955" s="41"/>
      <c r="L955" s="42"/>
      <c r="M955" s="658"/>
      <c r="N955" s="659" t="str">
        <f t="shared" si="186"/>
        <v>pieces</v>
      </c>
      <c r="O955" s="692">
        <f t="shared" si="187"/>
        <v>0</v>
      </c>
      <c r="P955" s="761" t="e">
        <f t="shared" si="188"/>
        <v>#DIV/0!</v>
      </c>
      <c r="Q955" s="74"/>
      <c r="R955" s="28"/>
    </row>
    <row r="956" spans="1:18" ht="14.25" customHeight="1">
      <c r="A956" s="111">
        <v>395</v>
      </c>
      <c r="B956" s="52" t="s">
        <v>4339</v>
      </c>
      <c r="C956" s="68"/>
      <c r="D956" s="68"/>
      <c r="E956" s="68" t="s">
        <v>121</v>
      </c>
      <c r="F956" s="156"/>
      <c r="G956" s="760"/>
      <c r="H956" s="160"/>
      <c r="I956" s="160">
        <v>1000</v>
      </c>
      <c r="J956" s="160" t="s">
        <v>59</v>
      </c>
      <c r="K956" s="41"/>
      <c r="L956" s="42"/>
      <c r="M956" s="658"/>
      <c r="N956" s="659" t="str">
        <f t="shared" si="186"/>
        <v>grams</v>
      </c>
      <c r="O956" s="692">
        <f t="shared" si="187"/>
        <v>0</v>
      </c>
      <c r="P956" s="761" t="e">
        <f t="shared" si="188"/>
        <v>#DIV/0!</v>
      </c>
      <c r="Q956" s="74"/>
      <c r="R956" s="28"/>
    </row>
    <row r="957" spans="1:18" ht="14.25" customHeight="1">
      <c r="A957" s="111">
        <v>131</v>
      </c>
      <c r="B957" s="52" t="s">
        <v>1379</v>
      </c>
      <c r="C957" s="52"/>
      <c r="D957" s="52"/>
      <c r="E957" s="52" t="s">
        <v>1380</v>
      </c>
      <c r="F957" s="156"/>
      <c r="G957" s="760"/>
      <c r="H957" s="160"/>
      <c r="I957" s="762">
        <v>350</v>
      </c>
      <c r="J957" s="160" t="s">
        <v>29</v>
      </c>
      <c r="K957" s="41" t="s">
        <v>26</v>
      </c>
      <c r="L957" s="42" t="str">
        <f t="shared" ref="L957:L959" si="234">CONCATENATE(I957,J957)</f>
        <v>350ml</v>
      </c>
      <c r="M957" s="658">
        <f t="shared" ref="M957:M959" si="235">H957*I957</f>
        <v>0</v>
      </c>
      <c r="N957" s="659" t="str">
        <f t="shared" si="186"/>
        <v>0 ml</v>
      </c>
      <c r="O957" s="692">
        <f t="shared" si="187"/>
        <v>0</v>
      </c>
      <c r="P957" s="761" t="e">
        <f t="shared" si="188"/>
        <v>#DIV/0!</v>
      </c>
      <c r="Q957" s="74" t="e">
        <f t="shared" ref="Q957:Q959" si="236">G957-P957</f>
        <v>#DIV/0!</v>
      </c>
      <c r="R957" s="28"/>
    </row>
    <row r="958" spans="1:18" ht="14.25" customHeight="1">
      <c r="A958" s="111">
        <v>133</v>
      </c>
      <c r="B958" s="52" t="s">
        <v>1379</v>
      </c>
      <c r="C958" s="68"/>
      <c r="D958" s="68"/>
      <c r="E958" s="68" t="s">
        <v>4666</v>
      </c>
      <c r="F958" s="156"/>
      <c r="G958" s="760"/>
      <c r="H958" s="160"/>
      <c r="I958" s="160">
        <v>350</v>
      </c>
      <c r="J958" s="160" t="s">
        <v>29</v>
      </c>
      <c r="K958" s="41" t="s">
        <v>26</v>
      </c>
      <c r="L958" s="42" t="str">
        <f t="shared" si="234"/>
        <v>350ml</v>
      </c>
      <c r="M958" s="658">
        <f t="shared" si="235"/>
        <v>0</v>
      </c>
      <c r="N958" s="659" t="str">
        <f t="shared" si="186"/>
        <v>0 ml</v>
      </c>
      <c r="O958" s="692">
        <f t="shared" si="187"/>
        <v>0</v>
      </c>
      <c r="P958" s="761" t="e">
        <f t="shared" si="188"/>
        <v>#DIV/0!</v>
      </c>
      <c r="Q958" s="74" t="e">
        <f t="shared" si="236"/>
        <v>#DIV/0!</v>
      </c>
      <c r="R958" s="28"/>
    </row>
    <row r="959" spans="1:18" ht="14.25" customHeight="1">
      <c r="A959" s="111">
        <v>128</v>
      </c>
      <c r="B959" s="68" t="s">
        <v>1384</v>
      </c>
      <c r="C959" s="52"/>
      <c r="D959" s="52"/>
      <c r="E959" s="52" t="s">
        <v>3567</v>
      </c>
      <c r="F959" s="156"/>
      <c r="G959" s="760"/>
      <c r="H959" s="160"/>
      <c r="I959" s="160">
        <v>1</v>
      </c>
      <c r="J959" s="160" t="s">
        <v>3458</v>
      </c>
      <c r="K959" s="41" t="s">
        <v>26</v>
      </c>
      <c r="L959" s="42" t="str">
        <f t="shared" si="234"/>
        <v>1gal</v>
      </c>
      <c r="M959" s="658">
        <f t="shared" si="235"/>
        <v>0</v>
      </c>
      <c r="N959" s="659" t="str">
        <f t="shared" si="186"/>
        <v>0 gal</v>
      </c>
      <c r="O959" s="692">
        <f t="shared" si="187"/>
        <v>0</v>
      </c>
      <c r="P959" s="761" t="e">
        <f t="shared" si="188"/>
        <v>#DIV/0!</v>
      </c>
      <c r="Q959" s="74" t="e">
        <f t="shared" si="236"/>
        <v>#DIV/0!</v>
      </c>
      <c r="R959" s="28"/>
    </row>
    <row r="960" spans="1:18" ht="14.25" customHeight="1">
      <c r="A960" s="111">
        <v>378</v>
      </c>
      <c r="B960" s="52" t="s">
        <v>1386</v>
      </c>
      <c r="C960" s="68"/>
      <c r="D960" s="68"/>
      <c r="E960" s="68" t="s">
        <v>1387</v>
      </c>
      <c r="F960" s="156"/>
      <c r="G960" s="760"/>
      <c r="H960" s="160"/>
      <c r="I960" s="160">
        <v>350</v>
      </c>
      <c r="J960" s="160" t="s">
        <v>29</v>
      </c>
      <c r="K960" s="41"/>
      <c r="L960" s="42"/>
      <c r="M960" s="658"/>
      <c r="N960" s="659" t="str">
        <f t="shared" si="186"/>
        <v>ml</v>
      </c>
      <c r="O960" s="692">
        <f t="shared" si="187"/>
        <v>0</v>
      </c>
      <c r="P960" s="761" t="e">
        <f t="shared" si="188"/>
        <v>#DIV/0!</v>
      </c>
      <c r="Q960" s="74"/>
      <c r="R960" s="28"/>
    </row>
    <row r="961" spans="1:18" ht="14.25" customHeight="1">
      <c r="A961" s="111">
        <v>430</v>
      </c>
      <c r="B961" s="68" t="s">
        <v>3955</v>
      </c>
      <c r="C961" s="68"/>
      <c r="D961" s="68"/>
      <c r="E961" s="68" t="s">
        <v>3241</v>
      </c>
      <c r="F961" s="156"/>
      <c r="G961" s="760"/>
      <c r="H961" s="160"/>
      <c r="I961" s="160">
        <v>1000</v>
      </c>
      <c r="J961" s="160" t="s">
        <v>59</v>
      </c>
      <c r="K961" s="41"/>
      <c r="L961" s="42"/>
      <c r="M961" s="658"/>
      <c r="N961" s="659" t="str">
        <f t="shared" si="186"/>
        <v>grams</v>
      </c>
      <c r="O961" s="692">
        <f t="shared" si="187"/>
        <v>0</v>
      </c>
      <c r="P961" s="761" t="e">
        <f t="shared" si="188"/>
        <v>#DIV/0!</v>
      </c>
      <c r="Q961" s="74"/>
      <c r="R961" s="28"/>
    </row>
    <row r="962" spans="1:18" ht="14.25" customHeight="1">
      <c r="A962" s="111">
        <v>431</v>
      </c>
      <c r="B962" s="68" t="s">
        <v>3955</v>
      </c>
      <c r="C962" s="68"/>
      <c r="D962" s="68"/>
      <c r="E962" s="68" t="s">
        <v>2821</v>
      </c>
      <c r="F962" s="156"/>
      <c r="G962" s="760">
        <v>78.75</v>
      </c>
      <c r="H962" s="160"/>
      <c r="I962" s="160">
        <v>500</v>
      </c>
      <c r="J962" s="160" t="s">
        <v>59</v>
      </c>
      <c r="K962" s="41"/>
      <c r="L962" s="42"/>
      <c r="M962" s="658"/>
      <c r="N962" s="659" t="str">
        <f t="shared" si="186"/>
        <v>grams</v>
      </c>
      <c r="O962" s="692">
        <f t="shared" si="187"/>
        <v>0</v>
      </c>
      <c r="P962" s="761" t="e">
        <f t="shared" si="188"/>
        <v>#DIV/0!</v>
      </c>
      <c r="Q962" s="74"/>
      <c r="R962" s="28"/>
    </row>
    <row r="963" spans="1:18" ht="14.25" customHeight="1">
      <c r="A963" s="111">
        <v>134</v>
      </c>
      <c r="B963" s="52" t="s">
        <v>4667</v>
      </c>
      <c r="C963" s="52"/>
      <c r="D963" s="52"/>
      <c r="E963" s="52" t="s">
        <v>4668</v>
      </c>
      <c r="F963" s="156"/>
      <c r="G963" s="764"/>
      <c r="H963" s="160"/>
      <c r="I963" s="160">
        <v>500</v>
      </c>
      <c r="J963" s="160" t="s">
        <v>59</v>
      </c>
      <c r="K963" s="41" t="s">
        <v>26</v>
      </c>
      <c r="L963" s="42" t="str">
        <f t="shared" ref="L963:L972" si="237">CONCATENATE(I963,J963)</f>
        <v>500grams</v>
      </c>
      <c r="M963" s="658">
        <f t="shared" ref="M963:M972" si="238">H963*I963</f>
        <v>0</v>
      </c>
      <c r="N963" s="659" t="str">
        <f t="shared" si="186"/>
        <v>0 grams</v>
      </c>
      <c r="O963" s="692">
        <f t="shared" si="187"/>
        <v>0</v>
      </c>
      <c r="P963" s="761" t="e">
        <f t="shared" si="188"/>
        <v>#DIV/0!</v>
      </c>
      <c r="Q963" s="74" t="e">
        <f t="shared" ref="Q963:Q972" si="239">G963-P963</f>
        <v>#DIV/0!</v>
      </c>
      <c r="R963" s="28"/>
    </row>
    <row r="964" spans="1:18" ht="14.25" customHeight="1">
      <c r="A964" s="111">
        <v>135</v>
      </c>
      <c r="B964" s="52" t="s">
        <v>1389</v>
      </c>
      <c r="C964" s="52"/>
      <c r="D964" s="52"/>
      <c r="E964" s="52" t="s">
        <v>1390</v>
      </c>
      <c r="F964" s="156"/>
      <c r="G964" s="764"/>
      <c r="H964" s="160"/>
      <c r="I964" s="160">
        <v>1000</v>
      </c>
      <c r="J964" s="160" t="s">
        <v>29</v>
      </c>
      <c r="K964" s="41" t="s">
        <v>26</v>
      </c>
      <c r="L964" s="42" t="str">
        <f t="shared" si="237"/>
        <v>1000ml</v>
      </c>
      <c r="M964" s="658">
        <f t="shared" si="238"/>
        <v>0</v>
      </c>
      <c r="N964" s="659" t="str">
        <f t="shared" si="186"/>
        <v>0 ml</v>
      </c>
      <c r="O964" s="692">
        <f t="shared" si="187"/>
        <v>0</v>
      </c>
      <c r="P964" s="761" t="e">
        <f t="shared" si="188"/>
        <v>#DIV/0!</v>
      </c>
      <c r="Q964" s="74" t="e">
        <f t="shared" si="239"/>
        <v>#DIV/0!</v>
      </c>
      <c r="R964" s="28"/>
    </row>
    <row r="965" spans="1:18" ht="14.25" customHeight="1">
      <c r="A965" s="111">
        <v>138</v>
      </c>
      <c r="B965" s="68" t="s">
        <v>1392</v>
      </c>
      <c r="C965" s="68"/>
      <c r="D965" s="68"/>
      <c r="E965" s="68" t="s">
        <v>3734</v>
      </c>
      <c r="F965" s="156"/>
      <c r="G965" s="760"/>
      <c r="H965" s="160"/>
      <c r="I965" s="198">
        <v>1800</v>
      </c>
      <c r="J965" s="160" t="s">
        <v>29</v>
      </c>
      <c r="K965" s="41" t="s">
        <v>26</v>
      </c>
      <c r="L965" s="42" t="str">
        <f t="shared" si="237"/>
        <v>1800ml</v>
      </c>
      <c r="M965" s="658">
        <f t="shared" si="238"/>
        <v>0</v>
      </c>
      <c r="N965" s="659" t="str">
        <f t="shared" si="186"/>
        <v>0 ml</v>
      </c>
      <c r="O965" s="692">
        <f t="shared" si="187"/>
        <v>0</v>
      </c>
      <c r="P965" s="761" t="e">
        <f t="shared" si="188"/>
        <v>#DIV/0!</v>
      </c>
      <c r="Q965" s="74" t="e">
        <f t="shared" si="239"/>
        <v>#DIV/0!</v>
      </c>
      <c r="R965" s="28"/>
    </row>
    <row r="966" spans="1:18" ht="14.25" customHeight="1">
      <c r="A966" s="111">
        <v>139</v>
      </c>
      <c r="B966" s="68" t="s">
        <v>1394</v>
      </c>
      <c r="C966" s="68"/>
      <c r="D966" s="68"/>
      <c r="E966" s="68" t="s">
        <v>1393</v>
      </c>
      <c r="F966" s="156"/>
      <c r="G966" s="760"/>
      <c r="H966" s="160"/>
      <c r="I966" s="160">
        <v>1000</v>
      </c>
      <c r="J966" s="160" t="s">
        <v>29</v>
      </c>
      <c r="K966" s="41" t="s">
        <v>26</v>
      </c>
      <c r="L966" s="42" t="str">
        <f t="shared" si="237"/>
        <v>1000ml</v>
      </c>
      <c r="M966" s="658">
        <f t="shared" si="238"/>
        <v>0</v>
      </c>
      <c r="N966" s="659" t="str">
        <f t="shared" si="186"/>
        <v>0 ml</v>
      </c>
      <c r="O966" s="692">
        <f t="shared" si="187"/>
        <v>0</v>
      </c>
      <c r="P966" s="761" t="e">
        <f t="shared" si="188"/>
        <v>#DIV/0!</v>
      </c>
      <c r="Q966" s="74" t="e">
        <f t="shared" si="239"/>
        <v>#DIV/0!</v>
      </c>
      <c r="R966" s="28"/>
    </row>
    <row r="967" spans="1:18" ht="14.25" customHeight="1">
      <c r="A967" s="111">
        <v>140</v>
      </c>
      <c r="B967" s="68" t="s">
        <v>1394</v>
      </c>
      <c r="C967" s="68"/>
      <c r="D967" s="68"/>
      <c r="E967" s="68" t="s">
        <v>3735</v>
      </c>
      <c r="F967" s="156"/>
      <c r="G967" s="760">
        <v>160.30000000000001</v>
      </c>
      <c r="H967" s="160"/>
      <c r="I967" s="160">
        <v>500</v>
      </c>
      <c r="J967" s="160" t="s">
        <v>29</v>
      </c>
      <c r="K967" s="41" t="s">
        <v>26</v>
      </c>
      <c r="L967" s="42" t="str">
        <f t="shared" si="237"/>
        <v>500ml</v>
      </c>
      <c r="M967" s="658">
        <f t="shared" si="238"/>
        <v>0</v>
      </c>
      <c r="N967" s="659" t="str">
        <f t="shared" si="186"/>
        <v>0 ml</v>
      </c>
      <c r="O967" s="692">
        <f t="shared" si="187"/>
        <v>0</v>
      </c>
      <c r="P967" s="761" t="e">
        <f t="shared" si="188"/>
        <v>#DIV/0!</v>
      </c>
      <c r="Q967" s="74" t="e">
        <f t="shared" si="239"/>
        <v>#DIV/0!</v>
      </c>
      <c r="R967" s="28"/>
    </row>
    <row r="968" spans="1:18" ht="14.25" customHeight="1">
      <c r="A968" s="111">
        <v>13</v>
      </c>
      <c r="B968" s="68" t="s">
        <v>1397</v>
      </c>
      <c r="C968" s="68"/>
      <c r="D968" s="68"/>
      <c r="E968" s="68" t="s">
        <v>3496</v>
      </c>
      <c r="F968" s="155"/>
      <c r="G968" s="760"/>
      <c r="H968" s="160"/>
      <c r="I968" s="160">
        <v>85</v>
      </c>
      <c r="J968" s="160" t="s">
        <v>59</v>
      </c>
      <c r="K968" s="41" t="s">
        <v>26</v>
      </c>
      <c r="L968" s="42" t="str">
        <f t="shared" si="237"/>
        <v>85grams</v>
      </c>
      <c r="M968" s="658">
        <f t="shared" si="238"/>
        <v>0</v>
      </c>
      <c r="N968" s="659" t="str">
        <f t="shared" si="186"/>
        <v>0 grams</v>
      </c>
      <c r="O968" s="692">
        <f t="shared" si="187"/>
        <v>0</v>
      </c>
      <c r="P968" s="761" t="e">
        <f t="shared" si="188"/>
        <v>#DIV/0!</v>
      </c>
      <c r="Q968" s="74" t="e">
        <f t="shared" si="239"/>
        <v>#DIV/0!</v>
      </c>
      <c r="R968" s="46"/>
    </row>
    <row r="969" spans="1:18" ht="14.25" customHeight="1">
      <c r="A969" s="111">
        <v>14</v>
      </c>
      <c r="B969" s="68" t="s">
        <v>1397</v>
      </c>
      <c r="C969" s="68"/>
      <c r="D969" s="68"/>
      <c r="E969" s="68" t="s">
        <v>1399</v>
      </c>
      <c r="F969" s="155"/>
      <c r="G969" s="760"/>
      <c r="H969" s="160"/>
      <c r="I969" s="160">
        <v>85</v>
      </c>
      <c r="J969" s="160" t="s">
        <v>59</v>
      </c>
      <c r="K969" s="41" t="s">
        <v>26</v>
      </c>
      <c r="L969" s="42" t="str">
        <f t="shared" si="237"/>
        <v>85grams</v>
      </c>
      <c r="M969" s="658">
        <f t="shared" si="238"/>
        <v>0</v>
      </c>
      <c r="N969" s="659" t="str">
        <f t="shared" si="186"/>
        <v>0 grams</v>
      </c>
      <c r="O969" s="692">
        <f t="shared" si="187"/>
        <v>0</v>
      </c>
      <c r="P969" s="761" t="e">
        <f t="shared" si="188"/>
        <v>#DIV/0!</v>
      </c>
      <c r="Q969" s="29" t="e">
        <f t="shared" si="239"/>
        <v>#DIV/0!</v>
      </c>
      <c r="R969" s="28"/>
    </row>
    <row r="970" spans="1:18" ht="14.25" customHeight="1">
      <c r="A970" s="111">
        <v>16</v>
      </c>
      <c r="B970" s="68" t="s">
        <v>1397</v>
      </c>
      <c r="C970" s="68"/>
      <c r="D970" s="68"/>
      <c r="E970" s="68" t="s">
        <v>1400</v>
      </c>
      <c r="F970" s="155"/>
      <c r="G970" s="760"/>
      <c r="H970" s="160"/>
      <c r="I970" s="160">
        <v>85</v>
      </c>
      <c r="J970" s="160" t="s">
        <v>59</v>
      </c>
      <c r="K970" s="41" t="s">
        <v>26</v>
      </c>
      <c r="L970" s="42" t="str">
        <f t="shared" si="237"/>
        <v>85grams</v>
      </c>
      <c r="M970" s="658">
        <f t="shared" si="238"/>
        <v>0</v>
      </c>
      <c r="N970" s="659" t="str">
        <f t="shared" si="186"/>
        <v>0 grams</v>
      </c>
      <c r="O970" s="692">
        <f t="shared" si="187"/>
        <v>0</v>
      </c>
      <c r="P970" s="761" t="e">
        <f t="shared" si="188"/>
        <v>#DIV/0!</v>
      </c>
      <c r="Q970" s="29" t="e">
        <f t="shared" si="239"/>
        <v>#DIV/0!</v>
      </c>
      <c r="R970" s="28"/>
    </row>
    <row r="971" spans="1:18" ht="14.25" customHeight="1">
      <c r="A971" s="111">
        <v>17</v>
      </c>
      <c r="B971" s="52" t="s">
        <v>1397</v>
      </c>
      <c r="C971" s="52"/>
      <c r="D971" s="52"/>
      <c r="E971" s="52" t="s">
        <v>760</v>
      </c>
      <c r="F971" s="155"/>
      <c r="G971" s="764"/>
      <c r="H971" s="160"/>
      <c r="I971" s="198">
        <v>260</v>
      </c>
      <c r="J971" s="160" t="s">
        <v>59</v>
      </c>
      <c r="K971" s="41" t="s">
        <v>26</v>
      </c>
      <c r="L971" s="42" t="str">
        <f t="shared" si="237"/>
        <v>260grams</v>
      </c>
      <c r="M971" s="658">
        <f t="shared" si="238"/>
        <v>0</v>
      </c>
      <c r="N971" s="659" t="str">
        <f t="shared" si="186"/>
        <v>0 grams</v>
      </c>
      <c r="O971" s="692">
        <f t="shared" si="187"/>
        <v>0</v>
      </c>
      <c r="P971" s="761" t="e">
        <f t="shared" si="188"/>
        <v>#DIV/0!</v>
      </c>
      <c r="Q971" s="29" t="e">
        <f t="shared" si="239"/>
        <v>#DIV/0!</v>
      </c>
      <c r="R971" s="28"/>
    </row>
    <row r="972" spans="1:18" ht="14.25" customHeight="1">
      <c r="A972" s="111">
        <v>18</v>
      </c>
      <c r="B972" s="50" t="s">
        <v>1397</v>
      </c>
      <c r="C972" s="50"/>
      <c r="D972" s="50"/>
      <c r="E972" s="50" t="s">
        <v>3497</v>
      </c>
      <c r="F972" s="155"/>
      <c r="G972" s="776">
        <v>57.5</v>
      </c>
      <c r="H972" s="160"/>
      <c r="I972" s="121">
        <v>230</v>
      </c>
      <c r="J972" s="121" t="s">
        <v>59</v>
      </c>
      <c r="K972" s="41" t="s">
        <v>26</v>
      </c>
      <c r="L972" s="42" t="str">
        <f t="shared" si="237"/>
        <v>230grams</v>
      </c>
      <c r="M972" s="658">
        <f t="shared" si="238"/>
        <v>0</v>
      </c>
      <c r="N972" s="659" t="str">
        <f t="shared" si="186"/>
        <v>0 grams</v>
      </c>
      <c r="O972" s="692">
        <f t="shared" si="187"/>
        <v>0</v>
      </c>
      <c r="P972" s="761" t="e">
        <f t="shared" si="188"/>
        <v>#DIV/0!</v>
      </c>
      <c r="Q972" s="29" t="e">
        <f t="shared" si="239"/>
        <v>#DIV/0!</v>
      </c>
      <c r="R972" s="28"/>
    </row>
    <row r="973" spans="1:18" ht="14.25" customHeight="1">
      <c r="A973" s="111">
        <v>481</v>
      </c>
      <c r="B973" s="122" t="s">
        <v>4669</v>
      </c>
      <c r="C973" s="128"/>
      <c r="D973" s="595"/>
      <c r="E973" s="128" t="s">
        <v>4670</v>
      </c>
      <c r="F973" s="589"/>
      <c r="G973" s="739">
        <v>17</v>
      </c>
      <c r="H973" s="196"/>
      <c r="I973" s="196">
        <v>1</v>
      </c>
      <c r="J973" s="196" t="s">
        <v>42</v>
      </c>
      <c r="K973" s="41"/>
      <c r="L973" s="42"/>
      <c r="M973" s="658"/>
      <c r="N973" s="659" t="str">
        <f t="shared" si="186"/>
        <v>packs</v>
      </c>
      <c r="O973" s="692">
        <f t="shared" si="187"/>
        <v>0</v>
      </c>
      <c r="P973" s="761" t="e">
        <f t="shared" si="188"/>
        <v>#DIV/0!</v>
      </c>
      <c r="Q973" s="74"/>
      <c r="R973" s="28"/>
    </row>
    <row r="974" spans="1:18" ht="14.25" customHeight="1">
      <c r="A974" s="111">
        <v>432</v>
      </c>
      <c r="B974" s="68" t="s">
        <v>1402</v>
      </c>
      <c r="C974" s="68"/>
      <c r="D974" s="68"/>
      <c r="E974" s="68" t="s">
        <v>2788</v>
      </c>
      <c r="F974" s="156"/>
      <c r="G974" s="760"/>
      <c r="H974" s="160"/>
      <c r="I974" s="160">
        <v>1000</v>
      </c>
      <c r="J974" s="160" t="s">
        <v>59</v>
      </c>
      <c r="K974" s="41"/>
      <c r="L974" s="42"/>
      <c r="M974" s="658"/>
      <c r="N974" s="659" t="str">
        <f t="shared" si="186"/>
        <v>grams</v>
      </c>
      <c r="O974" s="692">
        <f t="shared" si="187"/>
        <v>0</v>
      </c>
      <c r="P974" s="761" t="e">
        <f t="shared" si="188"/>
        <v>#DIV/0!</v>
      </c>
      <c r="Q974" s="74"/>
      <c r="R974" s="28"/>
    </row>
    <row r="975" spans="1:18" ht="14.25" customHeight="1">
      <c r="A975" s="111">
        <v>433</v>
      </c>
      <c r="B975" s="68" t="s">
        <v>1402</v>
      </c>
      <c r="C975" s="68"/>
      <c r="D975" s="68"/>
      <c r="E975" s="68" t="s">
        <v>2710</v>
      </c>
      <c r="F975" s="156"/>
      <c r="G975" s="760">
        <v>47</v>
      </c>
      <c r="H975" s="160"/>
      <c r="I975" s="160">
        <v>800</v>
      </c>
      <c r="J975" s="160" t="s">
        <v>59</v>
      </c>
      <c r="K975" s="41"/>
      <c r="L975" s="42"/>
      <c r="M975" s="658"/>
      <c r="N975" s="659" t="str">
        <f t="shared" si="186"/>
        <v>grams</v>
      </c>
      <c r="O975" s="692">
        <f t="shared" si="187"/>
        <v>0</v>
      </c>
      <c r="P975" s="761" t="e">
        <f t="shared" si="188"/>
        <v>#DIV/0!</v>
      </c>
      <c r="Q975" s="74"/>
      <c r="R975" s="28"/>
    </row>
    <row r="976" spans="1:18" ht="14.25" customHeight="1">
      <c r="A976" s="111">
        <v>254</v>
      </c>
      <c r="B976" s="68" t="s">
        <v>4671</v>
      </c>
      <c r="C976" s="68"/>
      <c r="D976" s="68"/>
      <c r="E976" s="68" t="s">
        <v>4599</v>
      </c>
      <c r="F976" s="156"/>
      <c r="G976" s="760"/>
      <c r="H976" s="160"/>
      <c r="I976" s="160">
        <v>1000</v>
      </c>
      <c r="J976" s="160" t="s">
        <v>37</v>
      </c>
      <c r="K976" s="41"/>
      <c r="L976" s="42"/>
      <c r="M976" s="658"/>
      <c r="N976" s="659" t="str">
        <f t="shared" si="186"/>
        <v>pieces</v>
      </c>
      <c r="O976" s="692">
        <f t="shared" si="187"/>
        <v>0</v>
      </c>
      <c r="P976" s="761" t="e">
        <f t="shared" si="188"/>
        <v>#DIV/0!</v>
      </c>
      <c r="Q976" s="74"/>
      <c r="R976" s="28"/>
    </row>
    <row r="977" spans="1:18" ht="14.25" customHeight="1">
      <c r="A977" s="111">
        <v>316</v>
      </c>
      <c r="B977" s="68" t="s">
        <v>3866</v>
      </c>
      <c r="C977" s="68"/>
      <c r="D977" s="68"/>
      <c r="E977" s="68"/>
      <c r="F977" s="156"/>
      <c r="G977" s="760"/>
      <c r="H977" s="160"/>
      <c r="I977" s="160">
        <v>1000</v>
      </c>
      <c r="J977" s="198" t="s">
        <v>59</v>
      </c>
      <c r="K977" s="41"/>
      <c r="L977" s="42"/>
      <c r="M977" s="658"/>
      <c r="N977" s="659" t="str">
        <f t="shared" si="186"/>
        <v>grams</v>
      </c>
      <c r="O977" s="692">
        <f t="shared" si="187"/>
        <v>0</v>
      </c>
      <c r="P977" s="761" t="e">
        <f t="shared" si="188"/>
        <v>#DIV/0!</v>
      </c>
      <c r="Q977" s="74"/>
      <c r="R977" s="28"/>
    </row>
    <row r="978" spans="1:18" ht="14.25" customHeight="1">
      <c r="A978" s="111">
        <v>396</v>
      </c>
      <c r="B978" s="68" t="s">
        <v>4340</v>
      </c>
      <c r="C978" s="68"/>
      <c r="D978" s="68"/>
      <c r="E978" s="68" t="s">
        <v>4341</v>
      </c>
      <c r="F978" s="156"/>
      <c r="G978" s="760"/>
      <c r="H978" s="160"/>
      <c r="I978" s="160">
        <v>1</v>
      </c>
      <c r="J978" s="160" t="s">
        <v>42</v>
      </c>
      <c r="K978" s="41"/>
      <c r="L978" s="42"/>
      <c r="M978" s="658"/>
      <c r="N978" s="659" t="str">
        <f t="shared" si="186"/>
        <v>packs</v>
      </c>
      <c r="O978" s="692">
        <f t="shared" si="187"/>
        <v>0</v>
      </c>
      <c r="P978" s="761" t="e">
        <f t="shared" si="188"/>
        <v>#DIV/0!</v>
      </c>
      <c r="Q978" s="74"/>
      <c r="R978" s="28"/>
    </row>
    <row r="979" spans="1:18" ht="14.25" customHeight="1">
      <c r="A979" s="111">
        <v>398</v>
      </c>
      <c r="B979" s="68" t="s">
        <v>1416</v>
      </c>
      <c r="C979" s="68"/>
      <c r="D979" s="68"/>
      <c r="E979" s="68" t="s">
        <v>2725</v>
      </c>
      <c r="F979" s="156"/>
      <c r="G979" s="760"/>
      <c r="H979" s="160"/>
      <c r="I979" s="160">
        <v>1</v>
      </c>
      <c r="J979" s="160" t="s">
        <v>42</v>
      </c>
      <c r="K979" s="41"/>
      <c r="L979" s="42"/>
      <c r="M979" s="658"/>
      <c r="N979" s="659" t="str">
        <f t="shared" si="186"/>
        <v>packs</v>
      </c>
      <c r="O979" s="692">
        <f t="shared" si="187"/>
        <v>0</v>
      </c>
      <c r="P979" s="761" t="e">
        <f t="shared" si="188"/>
        <v>#DIV/0!</v>
      </c>
      <c r="Q979" s="74"/>
      <c r="R979" s="28"/>
    </row>
    <row r="980" spans="1:18" ht="14.25" customHeight="1">
      <c r="A980" s="111">
        <v>399</v>
      </c>
      <c r="B980" s="68" t="s">
        <v>1417</v>
      </c>
      <c r="C980" s="68"/>
      <c r="D980" s="68"/>
      <c r="E980" s="68" t="s">
        <v>3389</v>
      </c>
      <c r="F980" s="156"/>
      <c r="G980" s="760">
        <v>35</v>
      </c>
      <c r="H980" s="160"/>
      <c r="I980" s="160">
        <v>1</v>
      </c>
      <c r="J980" s="160" t="s">
        <v>42</v>
      </c>
      <c r="K980" s="41"/>
      <c r="L980" s="42"/>
      <c r="M980" s="658"/>
      <c r="N980" s="659" t="str">
        <f t="shared" si="186"/>
        <v>packs</v>
      </c>
      <c r="O980" s="692">
        <f t="shared" si="187"/>
        <v>0</v>
      </c>
      <c r="P980" s="761" t="e">
        <f t="shared" si="188"/>
        <v>#DIV/0!</v>
      </c>
      <c r="Q980" s="74"/>
      <c r="R980" s="28"/>
    </row>
    <row r="981" spans="1:18" ht="14.25" customHeight="1">
      <c r="A981" s="111">
        <v>19</v>
      </c>
      <c r="B981" s="68" t="s">
        <v>1419</v>
      </c>
      <c r="C981" s="68"/>
      <c r="D981" s="68"/>
      <c r="E981" s="68" t="s">
        <v>3498</v>
      </c>
      <c r="F981" s="155"/>
      <c r="G981" s="760">
        <v>213</v>
      </c>
      <c r="H981" s="160"/>
      <c r="I981" s="160">
        <v>340</v>
      </c>
      <c r="J981" s="160" t="s">
        <v>59</v>
      </c>
      <c r="K981" s="41" t="s">
        <v>26</v>
      </c>
      <c r="L981" s="42" t="str">
        <f t="shared" ref="L981:L997" si="240">CONCATENATE(I981,J981)</f>
        <v>340grams</v>
      </c>
      <c r="M981" s="658">
        <f t="shared" ref="M981:M997" si="241">H981*I981</f>
        <v>0</v>
      </c>
      <c r="N981" s="659" t="str">
        <f t="shared" si="186"/>
        <v>0 grams</v>
      </c>
      <c r="O981" s="692">
        <f t="shared" si="187"/>
        <v>0</v>
      </c>
      <c r="P981" s="761" t="e">
        <f t="shared" si="188"/>
        <v>#DIV/0!</v>
      </c>
      <c r="Q981" s="29" t="e">
        <f t="shared" ref="Q981:Q997" si="242">G981-P981</f>
        <v>#DIV/0!</v>
      </c>
      <c r="R981" s="28"/>
    </row>
    <row r="982" spans="1:18" ht="14.25" customHeight="1">
      <c r="A982" s="111">
        <v>20</v>
      </c>
      <c r="B982" s="68" t="s">
        <v>1419</v>
      </c>
      <c r="C982" s="68"/>
      <c r="D982" s="68"/>
      <c r="E982" s="68" t="s">
        <v>1420</v>
      </c>
      <c r="F982" s="155"/>
      <c r="G982" s="760"/>
      <c r="H982" s="160"/>
      <c r="I982" s="160">
        <v>340</v>
      </c>
      <c r="J982" s="160" t="s">
        <v>59</v>
      </c>
      <c r="K982" s="41" t="s">
        <v>26</v>
      </c>
      <c r="L982" s="42" t="str">
        <f t="shared" si="240"/>
        <v>340grams</v>
      </c>
      <c r="M982" s="658">
        <f t="shared" si="241"/>
        <v>0</v>
      </c>
      <c r="N982" s="659" t="str">
        <f t="shared" si="186"/>
        <v>0 grams</v>
      </c>
      <c r="O982" s="692">
        <f t="shared" si="187"/>
        <v>0</v>
      </c>
      <c r="P982" s="761" t="e">
        <f t="shared" si="188"/>
        <v>#DIV/0!</v>
      </c>
      <c r="Q982" s="29" t="e">
        <f t="shared" si="242"/>
        <v>#DIV/0!</v>
      </c>
      <c r="R982" s="11"/>
    </row>
    <row r="983" spans="1:18" ht="14.25" customHeight="1">
      <c r="A983" s="111">
        <v>21</v>
      </c>
      <c r="B983" s="52" t="s">
        <v>1419</v>
      </c>
      <c r="C983" s="52"/>
      <c r="D983" s="52"/>
      <c r="E983" s="52" t="s">
        <v>1424</v>
      </c>
      <c r="F983" s="155"/>
      <c r="G983" s="760"/>
      <c r="H983" s="160"/>
      <c r="I983" s="160">
        <v>340</v>
      </c>
      <c r="J983" s="160" t="s">
        <v>59</v>
      </c>
      <c r="K983" s="41" t="s">
        <v>26</v>
      </c>
      <c r="L983" s="42" t="str">
        <f t="shared" si="240"/>
        <v>340grams</v>
      </c>
      <c r="M983" s="658">
        <f t="shared" si="241"/>
        <v>0</v>
      </c>
      <c r="N983" s="659" t="str">
        <f t="shared" si="186"/>
        <v>0 grams</v>
      </c>
      <c r="O983" s="692">
        <f t="shared" si="187"/>
        <v>0</v>
      </c>
      <c r="P983" s="761" t="e">
        <f t="shared" si="188"/>
        <v>#DIV/0!</v>
      </c>
      <c r="Q983" s="109" t="e">
        <f t="shared" si="242"/>
        <v>#DIV/0!</v>
      </c>
      <c r="R983" s="11"/>
    </row>
    <row r="984" spans="1:18" ht="14.25" customHeight="1">
      <c r="A984" s="111">
        <v>22</v>
      </c>
      <c r="B984" s="52" t="s">
        <v>1419</v>
      </c>
      <c r="C984" s="52"/>
      <c r="D984" s="52"/>
      <c r="E984" s="52" t="s">
        <v>3499</v>
      </c>
      <c r="F984" s="155"/>
      <c r="G984" s="760"/>
      <c r="H984" s="160"/>
      <c r="I984" s="160">
        <v>430</v>
      </c>
      <c r="J984" s="160" t="s">
        <v>59</v>
      </c>
      <c r="K984" s="41" t="s">
        <v>26</v>
      </c>
      <c r="L984" s="42" t="str">
        <f t="shared" si="240"/>
        <v>430grams</v>
      </c>
      <c r="M984" s="658">
        <f t="shared" si="241"/>
        <v>0</v>
      </c>
      <c r="N984" s="659" t="str">
        <f t="shared" si="186"/>
        <v>0 grams</v>
      </c>
      <c r="O984" s="692">
        <f t="shared" si="187"/>
        <v>0</v>
      </c>
      <c r="P984" s="761" t="e">
        <f t="shared" si="188"/>
        <v>#DIV/0!</v>
      </c>
      <c r="Q984" s="29" t="e">
        <f t="shared" si="242"/>
        <v>#DIV/0!</v>
      </c>
      <c r="R984" s="28"/>
    </row>
    <row r="985" spans="1:18" ht="14.25" customHeight="1">
      <c r="A985" s="111">
        <v>23</v>
      </c>
      <c r="B985" s="52" t="s">
        <v>1419</v>
      </c>
      <c r="C985" s="52"/>
      <c r="D985" s="52"/>
      <c r="E985" s="52" t="s">
        <v>3500</v>
      </c>
      <c r="F985" s="155"/>
      <c r="G985" s="760">
        <v>115.5</v>
      </c>
      <c r="H985" s="160"/>
      <c r="I985" s="160">
        <v>397</v>
      </c>
      <c r="J985" s="160" t="s">
        <v>59</v>
      </c>
      <c r="K985" s="41" t="s">
        <v>26</v>
      </c>
      <c r="L985" s="42" t="str">
        <f t="shared" si="240"/>
        <v>397grams</v>
      </c>
      <c r="M985" s="658">
        <f t="shared" si="241"/>
        <v>0</v>
      </c>
      <c r="N985" s="659" t="str">
        <f t="shared" si="186"/>
        <v>0 grams</v>
      </c>
      <c r="O985" s="692">
        <f t="shared" si="187"/>
        <v>0</v>
      </c>
      <c r="P985" s="761" t="e">
        <f t="shared" si="188"/>
        <v>#DIV/0!</v>
      </c>
      <c r="Q985" s="74" t="e">
        <f t="shared" si="242"/>
        <v>#DIV/0!</v>
      </c>
      <c r="R985" s="28"/>
    </row>
    <row r="986" spans="1:18" ht="14.25" customHeight="1">
      <c r="A986" s="111">
        <v>24</v>
      </c>
      <c r="B986" s="52" t="s">
        <v>1419</v>
      </c>
      <c r="C986" s="68"/>
      <c r="D986" s="68"/>
      <c r="E986" s="68" t="s">
        <v>3501</v>
      </c>
      <c r="F986" s="155"/>
      <c r="G986" s="764"/>
      <c r="H986" s="160"/>
      <c r="I986" s="198">
        <v>360</v>
      </c>
      <c r="J986" s="160" t="s">
        <v>59</v>
      </c>
      <c r="K986" s="41" t="s">
        <v>26</v>
      </c>
      <c r="L986" s="42" t="str">
        <f t="shared" si="240"/>
        <v>360grams</v>
      </c>
      <c r="M986" s="658">
        <f t="shared" si="241"/>
        <v>0</v>
      </c>
      <c r="N986" s="659" t="str">
        <f t="shared" si="186"/>
        <v>0 grams</v>
      </c>
      <c r="O986" s="692">
        <f t="shared" si="187"/>
        <v>0</v>
      </c>
      <c r="P986" s="761" t="e">
        <f t="shared" si="188"/>
        <v>#DIV/0!</v>
      </c>
      <c r="Q986" s="74" t="e">
        <f t="shared" si="242"/>
        <v>#DIV/0!</v>
      </c>
      <c r="R986" s="28"/>
    </row>
    <row r="987" spans="1:18" ht="14.25" customHeight="1">
      <c r="A987" s="111">
        <v>25</v>
      </c>
      <c r="B987" s="68" t="s">
        <v>3502</v>
      </c>
      <c r="C987" s="68"/>
      <c r="D987" s="68"/>
      <c r="E987" s="68" t="s">
        <v>1423</v>
      </c>
      <c r="F987" s="155"/>
      <c r="G987" s="760"/>
      <c r="H987" s="160"/>
      <c r="I987" s="160">
        <v>350</v>
      </c>
      <c r="J987" s="160" t="s">
        <v>59</v>
      </c>
      <c r="K987" s="41" t="s">
        <v>26</v>
      </c>
      <c r="L987" s="42" t="str">
        <f t="shared" si="240"/>
        <v>350grams</v>
      </c>
      <c r="M987" s="658">
        <f t="shared" si="241"/>
        <v>0</v>
      </c>
      <c r="N987" s="659" t="str">
        <f t="shared" si="186"/>
        <v>0 grams</v>
      </c>
      <c r="O987" s="692">
        <f t="shared" si="187"/>
        <v>0</v>
      </c>
      <c r="P987" s="761" t="e">
        <f t="shared" si="188"/>
        <v>#DIV/0!</v>
      </c>
      <c r="Q987" s="74" t="e">
        <f t="shared" si="242"/>
        <v>#DIV/0!</v>
      </c>
      <c r="R987" s="28"/>
    </row>
    <row r="988" spans="1:18" ht="14.25" customHeight="1">
      <c r="A988" s="111">
        <v>26</v>
      </c>
      <c r="B988" s="52" t="s">
        <v>1422</v>
      </c>
      <c r="C988" s="52"/>
      <c r="D988" s="52"/>
      <c r="E988" s="52" t="s">
        <v>1424</v>
      </c>
      <c r="F988" s="155"/>
      <c r="G988" s="760"/>
      <c r="H988" s="160"/>
      <c r="I988" s="160">
        <v>340</v>
      </c>
      <c r="J988" s="160" t="s">
        <v>59</v>
      </c>
      <c r="K988" s="41" t="s">
        <v>26</v>
      </c>
      <c r="L988" s="42" t="str">
        <f t="shared" si="240"/>
        <v>340grams</v>
      </c>
      <c r="M988" s="658">
        <f t="shared" si="241"/>
        <v>0</v>
      </c>
      <c r="N988" s="659" t="str">
        <f t="shared" si="186"/>
        <v>0 grams</v>
      </c>
      <c r="O988" s="692">
        <f t="shared" si="187"/>
        <v>0</v>
      </c>
      <c r="P988" s="761" t="e">
        <f t="shared" si="188"/>
        <v>#DIV/0!</v>
      </c>
      <c r="Q988" s="29" t="e">
        <f t="shared" si="242"/>
        <v>#DIV/0!</v>
      </c>
      <c r="R988" s="28"/>
    </row>
    <row r="989" spans="1:18" ht="14.25" customHeight="1">
      <c r="A989" s="111">
        <v>27</v>
      </c>
      <c r="B989" s="52" t="s">
        <v>1422</v>
      </c>
      <c r="C989" s="52"/>
      <c r="D989" s="52"/>
      <c r="E989" s="52" t="s">
        <v>3503</v>
      </c>
      <c r="F989" s="155"/>
      <c r="G989" s="760"/>
      <c r="H989" s="160"/>
      <c r="I989" s="160">
        <v>340</v>
      </c>
      <c r="J989" s="160" t="s">
        <v>59</v>
      </c>
      <c r="K989" s="41" t="s">
        <v>26</v>
      </c>
      <c r="L989" s="42" t="str">
        <f t="shared" si="240"/>
        <v>340grams</v>
      </c>
      <c r="M989" s="658">
        <f t="shared" si="241"/>
        <v>0</v>
      </c>
      <c r="N989" s="659" t="str">
        <f t="shared" si="186"/>
        <v>0 grams</v>
      </c>
      <c r="O989" s="692">
        <f t="shared" si="187"/>
        <v>0</v>
      </c>
      <c r="P989" s="761" t="e">
        <f t="shared" si="188"/>
        <v>#DIV/0!</v>
      </c>
      <c r="Q989" s="109" t="e">
        <f t="shared" si="242"/>
        <v>#DIV/0!</v>
      </c>
      <c r="R989" s="11"/>
    </row>
    <row r="990" spans="1:18" ht="14.25" customHeight="1">
      <c r="A990" s="111">
        <v>28</v>
      </c>
      <c r="B990" s="52" t="s">
        <v>1422</v>
      </c>
      <c r="C990" s="52"/>
      <c r="D990" s="52"/>
      <c r="E990" s="52" t="s">
        <v>1423</v>
      </c>
      <c r="F990" s="155"/>
      <c r="G990" s="760"/>
      <c r="H990" s="160"/>
      <c r="I990" s="160">
        <v>350</v>
      </c>
      <c r="J990" s="160" t="s">
        <v>59</v>
      </c>
      <c r="K990" s="41" t="s">
        <v>26</v>
      </c>
      <c r="L990" s="42" t="str">
        <f t="shared" si="240"/>
        <v>350grams</v>
      </c>
      <c r="M990" s="658">
        <f t="shared" si="241"/>
        <v>0</v>
      </c>
      <c r="N990" s="659" t="str">
        <f t="shared" si="186"/>
        <v>0 grams</v>
      </c>
      <c r="O990" s="692">
        <f t="shared" si="187"/>
        <v>0</v>
      </c>
      <c r="P990" s="761" t="e">
        <f t="shared" si="188"/>
        <v>#DIV/0!</v>
      </c>
      <c r="Q990" s="74" t="e">
        <f t="shared" si="242"/>
        <v>#DIV/0!</v>
      </c>
      <c r="R990" s="28"/>
    </row>
    <row r="991" spans="1:18" ht="14.25" customHeight="1">
      <c r="A991" s="111">
        <v>29</v>
      </c>
      <c r="B991" s="52" t="s">
        <v>1422</v>
      </c>
      <c r="C991" s="52"/>
      <c r="D991" s="52"/>
      <c r="E991" s="52" t="s">
        <v>3504</v>
      </c>
      <c r="F991" s="155"/>
      <c r="G991" s="760"/>
      <c r="H991" s="160"/>
      <c r="I991" s="160">
        <v>397</v>
      </c>
      <c r="J991" s="160" t="s">
        <v>59</v>
      </c>
      <c r="K991" s="41" t="s">
        <v>26</v>
      </c>
      <c r="L991" s="42" t="str">
        <f t="shared" si="240"/>
        <v>397grams</v>
      </c>
      <c r="M991" s="658">
        <f t="shared" si="241"/>
        <v>0</v>
      </c>
      <c r="N991" s="659" t="str">
        <f t="shared" si="186"/>
        <v>0 grams</v>
      </c>
      <c r="O991" s="692">
        <f t="shared" si="187"/>
        <v>0</v>
      </c>
      <c r="P991" s="761" t="e">
        <f t="shared" si="188"/>
        <v>#DIV/0!</v>
      </c>
      <c r="Q991" s="29" t="e">
        <f t="shared" si="242"/>
        <v>#DIV/0!</v>
      </c>
      <c r="R991" s="28"/>
    </row>
    <row r="992" spans="1:18" ht="14.25" customHeight="1">
      <c r="A992" s="111">
        <v>30</v>
      </c>
      <c r="B992" s="52" t="s">
        <v>1422</v>
      </c>
      <c r="C992" s="68"/>
      <c r="D992" s="68"/>
      <c r="E992" s="68" t="s">
        <v>1420</v>
      </c>
      <c r="F992" s="155"/>
      <c r="G992" s="760"/>
      <c r="H992" s="160"/>
      <c r="I992" s="198">
        <v>360</v>
      </c>
      <c r="J992" s="160" t="s">
        <v>59</v>
      </c>
      <c r="K992" s="41" t="s">
        <v>26</v>
      </c>
      <c r="L992" s="42" t="str">
        <f t="shared" si="240"/>
        <v>360grams</v>
      </c>
      <c r="M992" s="658">
        <f t="shared" si="241"/>
        <v>0</v>
      </c>
      <c r="N992" s="659" t="str">
        <f t="shared" si="186"/>
        <v>0 grams</v>
      </c>
      <c r="O992" s="692">
        <f t="shared" si="187"/>
        <v>0</v>
      </c>
      <c r="P992" s="761" t="e">
        <f t="shared" si="188"/>
        <v>#DIV/0!</v>
      </c>
      <c r="Q992" s="29" t="e">
        <f t="shared" si="242"/>
        <v>#DIV/0!</v>
      </c>
      <c r="R992" s="28"/>
    </row>
    <row r="993" spans="1:18" ht="14.25" customHeight="1">
      <c r="A993" s="111">
        <v>31</v>
      </c>
      <c r="B993" s="52" t="s">
        <v>1422</v>
      </c>
      <c r="C993" s="68"/>
      <c r="D993" s="68"/>
      <c r="E993" s="68" t="s">
        <v>3504</v>
      </c>
      <c r="F993" s="155"/>
      <c r="G993" s="760"/>
      <c r="H993" s="160"/>
      <c r="I993" s="160">
        <v>397</v>
      </c>
      <c r="J993" s="160" t="s">
        <v>59</v>
      </c>
      <c r="K993" s="41" t="s">
        <v>26</v>
      </c>
      <c r="L993" s="42" t="str">
        <f t="shared" si="240"/>
        <v>397grams</v>
      </c>
      <c r="M993" s="658">
        <f t="shared" si="241"/>
        <v>0</v>
      </c>
      <c r="N993" s="659" t="str">
        <f t="shared" si="186"/>
        <v>0 grams</v>
      </c>
      <c r="O993" s="692">
        <f t="shared" si="187"/>
        <v>0</v>
      </c>
      <c r="P993" s="761" t="e">
        <f t="shared" si="188"/>
        <v>#DIV/0!</v>
      </c>
      <c r="Q993" s="74" t="e">
        <f t="shared" si="242"/>
        <v>#DIV/0!</v>
      </c>
      <c r="R993" s="28"/>
    </row>
    <row r="994" spans="1:18" ht="14.25" customHeight="1">
      <c r="A994" s="111">
        <v>32</v>
      </c>
      <c r="B994" s="52" t="s">
        <v>1422</v>
      </c>
      <c r="C994" s="52"/>
      <c r="D994" s="52"/>
      <c r="E994" s="52" t="s">
        <v>3499</v>
      </c>
      <c r="F994" s="155"/>
      <c r="G994" s="760"/>
      <c r="H994" s="160"/>
      <c r="I994" s="160">
        <v>340</v>
      </c>
      <c r="J994" s="364" t="s">
        <v>59</v>
      </c>
      <c r="K994" s="41" t="s">
        <v>26</v>
      </c>
      <c r="L994" s="42" t="str">
        <f t="shared" si="240"/>
        <v>340grams</v>
      </c>
      <c r="M994" s="658">
        <f t="shared" si="241"/>
        <v>0</v>
      </c>
      <c r="N994" s="659" t="str">
        <f t="shared" si="186"/>
        <v>0 grams</v>
      </c>
      <c r="O994" s="692">
        <f t="shared" si="187"/>
        <v>0</v>
      </c>
      <c r="P994" s="761" t="e">
        <f t="shared" si="188"/>
        <v>#DIV/0!</v>
      </c>
      <c r="Q994" s="74" t="e">
        <f t="shared" si="242"/>
        <v>#DIV/0!</v>
      </c>
      <c r="R994" s="28"/>
    </row>
    <row r="995" spans="1:18" ht="14.25" customHeight="1">
      <c r="A995" s="111">
        <v>33</v>
      </c>
      <c r="B995" s="52" t="s">
        <v>1425</v>
      </c>
      <c r="C995" s="52"/>
      <c r="D995" s="52"/>
      <c r="E995" s="52" t="s">
        <v>1427</v>
      </c>
      <c r="F995" s="155"/>
      <c r="G995" s="760"/>
      <c r="H995" s="160"/>
      <c r="I995" s="160">
        <v>350</v>
      </c>
      <c r="J995" s="160" t="s">
        <v>59</v>
      </c>
      <c r="K995" s="41" t="s">
        <v>26</v>
      </c>
      <c r="L995" s="42" t="str">
        <f t="shared" si="240"/>
        <v>350grams</v>
      </c>
      <c r="M995" s="658">
        <f t="shared" si="241"/>
        <v>0</v>
      </c>
      <c r="N995" s="659" t="str">
        <f t="shared" si="186"/>
        <v>0 grams</v>
      </c>
      <c r="O995" s="692">
        <f t="shared" si="187"/>
        <v>0</v>
      </c>
      <c r="P995" s="761" t="e">
        <f t="shared" si="188"/>
        <v>#DIV/0!</v>
      </c>
      <c r="Q995" s="74" t="e">
        <f t="shared" si="242"/>
        <v>#DIV/0!</v>
      </c>
      <c r="R995" s="28"/>
    </row>
    <row r="996" spans="1:18" ht="14.25" customHeight="1">
      <c r="A996" s="111">
        <v>34</v>
      </c>
      <c r="B996" s="52" t="s">
        <v>1425</v>
      </c>
      <c r="C996" s="52"/>
      <c r="D996" s="52"/>
      <c r="E996" s="52" t="s">
        <v>1426</v>
      </c>
      <c r="F996" s="155"/>
      <c r="G996" s="760"/>
      <c r="H996" s="160"/>
      <c r="I996" s="160">
        <v>350</v>
      </c>
      <c r="J996" s="160" t="s">
        <v>59</v>
      </c>
      <c r="K996" s="41" t="s">
        <v>26</v>
      </c>
      <c r="L996" s="42" t="str">
        <f t="shared" si="240"/>
        <v>350grams</v>
      </c>
      <c r="M996" s="658">
        <f t="shared" si="241"/>
        <v>0</v>
      </c>
      <c r="N996" s="659" t="str">
        <f t="shared" si="186"/>
        <v>0 grams</v>
      </c>
      <c r="O996" s="692">
        <f t="shared" si="187"/>
        <v>0</v>
      </c>
      <c r="P996" s="761" t="e">
        <f t="shared" si="188"/>
        <v>#DIV/0!</v>
      </c>
      <c r="Q996" s="29" t="e">
        <f t="shared" si="242"/>
        <v>#DIV/0!</v>
      </c>
      <c r="R996" s="28"/>
    </row>
    <row r="997" spans="1:18" ht="14.25" customHeight="1">
      <c r="A997" s="111">
        <v>35</v>
      </c>
      <c r="B997" s="52" t="s">
        <v>1433</v>
      </c>
      <c r="C997" s="52"/>
      <c r="D997" s="52"/>
      <c r="E997" s="52" t="s">
        <v>3489</v>
      </c>
      <c r="F997" s="155"/>
      <c r="G997" s="760"/>
      <c r="H997" s="160"/>
      <c r="I997" s="160">
        <v>540</v>
      </c>
      <c r="J997" s="160" t="s">
        <v>3252</v>
      </c>
      <c r="K997" s="41" t="s">
        <v>26</v>
      </c>
      <c r="L997" s="42" t="str">
        <f t="shared" si="240"/>
        <v>540Drained Weight grams</v>
      </c>
      <c r="M997" s="658">
        <f t="shared" si="241"/>
        <v>0</v>
      </c>
      <c r="N997" s="659" t="str">
        <f t="shared" si="186"/>
        <v>0 Drained Weight grams</v>
      </c>
      <c r="O997" s="692">
        <f t="shared" si="187"/>
        <v>0</v>
      </c>
      <c r="P997" s="761" t="e">
        <f t="shared" si="188"/>
        <v>#DIV/0!</v>
      </c>
      <c r="Q997" s="109" t="e">
        <f t="shared" si="242"/>
        <v>#DIV/0!</v>
      </c>
      <c r="R997" s="11"/>
    </row>
    <row r="998" spans="1:18" ht="14.25" customHeight="1">
      <c r="A998" s="111">
        <v>386</v>
      </c>
      <c r="B998" s="52" t="s">
        <v>4672</v>
      </c>
      <c r="C998" s="52"/>
      <c r="D998" s="52"/>
      <c r="E998" s="52" t="s">
        <v>867</v>
      </c>
      <c r="F998" s="156"/>
      <c r="G998" s="760"/>
      <c r="H998" s="160"/>
      <c r="I998" s="160">
        <v>19</v>
      </c>
      <c r="J998" s="160" t="s">
        <v>59</v>
      </c>
      <c r="K998" s="41"/>
      <c r="L998" s="42"/>
      <c r="M998" s="658"/>
      <c r="N998" s="659" t="str">
        <f t="shared" si="186"/>
        <v>grams</v>
      </c>
      <c r="O998" s="692">
        <f t="shared" si="187"/>
        <v>0</v>
      </c>
      <c r="P998" s="761" t="e">
        <f t="shared" si="188"/>
        <v>#DIV/0!</v>
      </c>
      <c r="Q998" s="74"/>
      <c r="R998" s="28"/>
    </row>
    <row r="999" spans="1:18" ht="14.25" customHeight="1">
      <c r="A999" s="111">
        <v>36</v>
      </c>
      <c r="B999" s="52" t="s">
        <v>1435</v>
      </c>
      <c r="C999" s="52"/>
      <c r="D999" s="52"/>
      <c r="E999" s="52" t="s">
        <v>3505</v>
      </c>
      <c r="F999" s="155"/>
      <c r="G999" s="760"/>
      <c r="H999" s="160"/>
      <c r="I999" s="198">
        <v>565</v>
      </c>
      <c r="J999" s="160" t="s">
        <v>59</v>
      </c>
      <c r="K999" s="41" t="s">
        <v>26</v>
      </c>
      <c r="L999" s="42" t="str">
        <f t="shared" ref="L999:L1002" si="243">CONCATENATE(I999,J999)</f>
        <v>565grams</v>
      </c>
      <c r="M999" s="658">
        <f t="shared" ref="M999:M1002" si="244">H999*I999</f>
        <v>0</v>
      </c>
      <c r="N999" s="659" t="str">
        <f t="shared" si="186"/>
        <v>0 grams</v>
      </c>
      <c r="O999" s="692">
        <f t="shared" si="187"/>
        <v>0</v>
      </c>
      <c r="P999" s="761" t="e">
        <f t="shared" si="188"/>
        <v>#DIV/0!</v>
      </c>
      <c r="Q999" s="29" t="e">
        <f t="shared" ref="Q999:Q1002" si="245">G999-P999</f>
        <v>#DIV/0!</v>
      </c>
      <c r="R999" s="28"/>
    </row>
    <row r="1000" spans="1:18" ht="14.25" customHeight="1">
      <c r="A1000" s="111">
        <v>37</v>
      </c>
      <c r="B1000" s="116" t="s">
        <v>1435</v>
      </c>
      <c r="C1000" s="116"/>
      <c r="D1000" s="116"/>
      <c r="E1000" s="116" t="s">
        <v>1436</v>
      </c>
      <c r="F1000" s="155"/>
      <c r="G1000" s="776">
        <v>106.5</v>
      </c>
      <c r="H1000" s="160"/>
      <c r="I1000" s="257">
        <v>565</v>
      </c>
      <c r="J1000" s="121" t="s">
        <v>59</v>
      </c>
      <c r="K1000" s="41" t="s">
        <v>26</v>
      </c>
      <c r="L1000" s="42" t="str">
        <f t="shared" si="243"/>
        <v>565grams</v>
      </c>
      <c r="M1000" s="658">
        <f t="shared" si="244"/>
        <v>0</v>
      </c>
      <c r="N1000" s="659" t="str">
        <f t="shared" si="186"/>
        <v>0 grams</v>
      </c>
      <c r="O1000" s="692">
        <f t="shared" si="187"/>
        <v>0</v>
      </c>
      <c r="P1000" s="761" t="e">
        <f t="shared" si="188"/>
        <v>#DIV/0!</v>
      </c>
      <c r="Q1000" s="109" t="e">
        <f t="shared" si="245"/>
        <v>#DIV/0!</v>
      </c>
      <c r="R1000" s="11"/>
    </row>
    <row r="1001" spans="1:18" ht="14.25" customHeight="1">
      <c r="A1001" s="111">
        <v>136</v>
      </c>
      <c r="B1001" s="52" t="s">
        <v>1437</v>
      </c>
      <c r="C1001" s="52"/>
      <c r="D1001" s="52"/>
      <c r="E1001" s="52" t="s">
        <v>4673</v>
      </c>
      <c r="F1001" s="156"/>
      <c r="G1001" s="760"/>
      <c r="H1001" s="160"/>
      <c r="I1001" s="160">
        <v>60</v>
      </c>
      <c r="J1001" s="160" t="s">
        <v>29</v>
      </c>
      <c r="K1001" s="41" t="s">
        <v>26</v>
      </c>
      <c r="L1001" s="42" t="str">
        <f t="shared" si="243"/>
        <v>60ml</v>
      </c>
      <c r="M1001" s="658">
        <f t="shared" si="244"/>
        <v>0</v>
      </c>
      <c r="N1001" s="659" t="str">
        <f t="shared" si="186"/>
        <v>0 ml</v>
      </c>
      <c r="O1001" s="692">
        <f t="shared" si="187"/>
        <v>0</v>
      </c>
      <c r="P1001" s="761" t="e">
        <f t="shared" si="188"/>
        <v>#DIV/0!</v>
      </c>
      <c r="Q1001" s="74" t="e">
        <f t="shared" si="245"/>
        <v>#DIV/0!</v>
      </c>
      <c r="R1001" s="28"/>
    </row>
    <row r="1002" spans="1:18" ht="14.25" customHeight="1">
      <c r="A1002" s="111">
        <v>137</v>
      </c>
      <c r="B1002" s="68" t="s">
        <v>1437</v>
      </c>
      <c r="C1002" s="68"/>
      <c r="D1002" s="68"/>
      <c r="E1002" s="68" t="s">
        <v>1383</v>
      </c>
      <c r="F1002" s="156"/>
      <c r="G1002" s="760"/>
      <c r="H1002" s="160"/>
      <c r="I1002" s="160">
        <v>375</v>
      </c>
      <c r="J1002" s="160" t="s">
        <v>29</v>
      </c>
      <c r="K1002" s="41" t="s">
        <v>26</v>
      </c>
      <c r="L1002" s="42" t="str">
        <f t="shared" si="243"/>
        <v>375ml</v>
      </c>
      <c r="M1002" s="658">
        <f t="shared" si="244"/>
        <v>0</v>
      </c>
      <c r="N1002" s="659" t="str">
        <f t="shared" si="186"/>
        <v>0 ml</v>
      </c>
      <c r="O1002" s="692">
        <f t="shared" si="187"/>
        <v>0</v>
      </c>
      <c r="P1002" s="761" t="e">
        <f t="shared" si="188"/>
        <v>#DIV/0!</v>
      </c>
      <c r="Q1002" s="74" t="e">
        <f t="shared" si="245"/>
        <v>#DIV/0!</v>
      </c>
      <c r="R1002" s="28"/>
    </row>
    <row r="1003" spans="1:18" ht="14.25" customHeight="1">
      <c r="A1003" s="111">
        <v>434</v>
      </c>
      <c r="B1003" s="68" t="s">
        <v>1441</v>
      </c>
      <c r="C1003" s="68"/>
      <c r="D1003" s="68"/>
      <c r="E1003" s="68" t="s">
        <v>3956</v>
      </c>
      <c r="F1003" s="156"/>
      <c r="G1003" s="760"/>
      <c r="H1003" s="160"/>
      <c r="I1003" s="160">
        <v>1000</v>
      </c>
      <c r="J1003" s="160" t="s">
        <v>59</v>
      </c>
      <c r="K1003" s="41"/>
      <c r="L1003" s="42"/>
      <c r="M1003" s="658"/>
      <c r="N1003" s="659" t="str">
        <f t="shared" si="186"/>
        <v>grams</v>
      </c>
      <c r="O1003" s="692">
        <f t="shared" si="187"/>
        <v>0</v>
      </c>
      <c r="P1003" s="761" t="e">
        <f t="shared" si="188"/>
        <v>#DIV/0!</v>
      </c>
      <c r="Q1003" s="74"/>
      <c r="R1003" s="28"/>
    </row>
    <row r="1004" spans="1:18" ht="14.25" customHeight="1">
      <c r="A1004" s="111">
        <v>435</v>
      </c>
      <c r="B1004" s="68" t="s">
        <v>1441</v>
      </c>
      <c r="C1004" s="52"/>
      <c r="D1004" s="52"/>
      <c r="E1004" s="52" t="s">
        <v>3613</v>
      </c>
      <c r="F1004" s="156"/>
      <c r="G1004" s="760"/>
      <c r="H1004" s="160"/>
      <c r="I1004" s="198">
        <v>1000</v>
      </c>
      <c r="J1004" s="160" t="s">
        <v>59</v>
      </c>
      <c r="K1004" s="41"/>
      <c r="L1004" s="42"/>
      <c r="M1004" s="658"/>
      <c r="N1004" s="659" t="str">
        <f t="shared" si="186"/>
        <v>grams</v>
      </c>
      <c r="O1004" s="692">
        <f t="shared" si="187"/>
        <v>0</v>
      </c>
      <c r="P1004" s="761" t="e">
        <f t="shared" si="188"/>
        <v>#DIV/0!</v>
      </c>
      <c r="Q1004" s="74"/>
      <c r="R1004" s="28"/>
    </row>
    <row r="1005" spans="1:18" ht="14.25" customHeight="1">
      <c r="A1005" s="111">
        <v>436</v>
      </c>
      <c r="B1005" s="68" t="s">
        <v>1441</v>
      </c>
      <c r="C1005" s="52"/>
      <c r="D1005" s="52"/>
      <c r="E1005" s="52" t="s">
        <v>3957</v>
      </c>
      <c r="F1005" s="156"/>
      <c r="G1005" s="760">
        <v>65.8</v>
      </c>
      <c r="H1005" s="160"/>
      <c r="I1005" s="198">
        <v>400</v>
      </c>
      <c r="J1005" s="160" t="s">
        <v>59</v>
      </c>
      <c r="K1005" s="41"/>
      <c r="L1005" s="42"/>
      <c r="M1005" s="658"/>
      <c r="N1005" s="659" t="str">
        <f t="shared" si="186"/>
        <v>grams</v>
      </c>
      <c r="O1005" s="692">
        <f t="shared" si="187"/>
        <v>0</v>
      </c>
      <c r="P1005" s="761" t="e">
        <f t="shared" si="188"/>
        <v>#DIV/0!</v>
      </c>
      <c r="Q1005" s="74"/>
      <c r="R1005" s="28"/>
    </row>
    <row r="1006" spans="1:18" ht="14.25" customHeight="1">
      <c r="A1006" s="111">
        <v>437</v>
      </c>
      <c r="B1006" s="68" t="s">
        <v>1441</v>
      </c>
      <c r="C1006" s="68"/>
      <c r="D1006" s="68"/>
      <c r="E1006" s="68" t="s">
        <v>3958</v>
      </c>
      <c r="F1006" s="156"/>
      <c r="G1006" s="760"/>
      <c r="H1006" s="160"/>
      <c r="I1006" s="160">
        <v>900</v>
      </c>
      <c r="J1006" s="160" t="s">
        <v>59</v>
      </c>
      <c r="K1006" s="41"/>
      <c r="L1006" s="42"/>
      <c r="M1006" s="658"/>
      <c r="N1006" s="659" t="str">
        <f t="shared" si="186"/>
        <v>grams</v>
      </c>
      <c r="O1006" s="692">
        <f t="shared" si="187"/>
        <v>0</v>
      </c>
      <c r="P1006" s="761" t="e">
        <f t="shared" si="188"/>
        <v>#DIV/0!</v>
      </c>
      <c r="Q1006" s="74"/>
      <c r="R1006" s="28"/>
    </row>
    <row r="1007" spans="1:18" ht="14.25" customHeight="1">
      <c r="A1007" s="111">
        <v>438</v>
      </c>
      <c r="B1007" s="68" t="s">
        <v>1444</v>
      </c>
      <c r="C1007" s="68"/>
      <c r="D1007" s="68"/>
      <c r="E1007" s="68" t="s">
        <v>2821</v>
      </c>
      <c r="F1007" s="156"/>
      <c r="G1007" s="760"/>
      <c r="H1007" s="160"/>
      <c r="I1007" s="160">
        <v>500</v>
      </c>
      <c r="J1007" s="160" t="s">
        <v>59</v>
      </c>
      <c r="K1007" s="41"/>
      <c r="L1007" s="42"/>
      <c r="M1007" s="658"/>
      <c r="N1007" s="659" t="str">
        <f t="shared" si="186"/>
        <v>grams</v>
      </c>
      <c r="O1007" s="692">
        <f t="shared" si="187"/>
        <v>0</v>
      </c>
      <c r="P1007" s="761" t="e">
        <f t="shared" si="188"/>
        <v>#DIV/0!</v>
      </c>
      <c r="Q1007" s="74"/>
      <c r="R1007" s="28"/>
    </row>
    <row r="1008" spans="1:18" ht="14.25" customHeight="1">
      <c r="A1008" s="111">
        <v>439</v>
      </c>
      <c r="B1008" s="68" t="s">
        <v>1444</v>
      </c>
      <c r="C1008" s="68"/>
      <c r="D1008" s="68"/>
      <c r="E1008" s="68" t="s">
        <v>3241</v>
      </c>
      <c r="F1008" s="156"/>
      <c r="G1008" s="760">
        <v>75</v>
      </c>
      <c r="H1008" s="160"/>
      <c r="I1008" s="160">
        <v>1000</v>
      </c>
      <c r="J1008" s="160" t="s">
        <v>59</v>
      </c>
      <c r="K1008" s="41"/>
      <c r="L1008" s="42"/>
      <c r="M1008" s="658"/>
      <c r="N1008" s="659" t="str">
        <f t="shared" si="186"/>
        <v>grams</v>
      </c>
      <c r="O1008" s="692">
        <f t="shared" si="187"/>
        <v>0</v>
      </c>
      <c r="P1008" s="761" t="e">
        <f t="shared" si="188"/>
        <v>#DIV/0!</v>
      </c>
      <c r="Q1008" s="74"/>
      <c r="R1008" s="28"/>
    </row>
    <row r="1009" spans="1:18" ht="14.25" customHeight="1">
      <c r="A1009" s="111">
        <v>440</v>
      </c>
      <c r="B1009" s="68" t="s">
        <v>1444</v>
      </c>
      <c r="C1009" s="68"/>
      <c r="D1009" s="68"/>
      <c r="E1009" s="68" t="s">
        <v>2711</v>
      </c>
      <c r="F1009" s="156"/>
      <c r="G1009" s="760">
        <v>296.7</v>
      </c>
      <c r="H1009" s="160"/>
      <c r="I1009" s="160">
        <v>5000</v>
      </c>
      <c r="J1009" s="160" t="s">
        <v>59</v>
      </c>
      <c r="K1009" s="41"/>
      <c r="L1009" s="42"/>
      <c r="M1009" s="658"/>
      <c r="N1009" s="659" t="str">
        <f t="shared" si="186"/>
        <v>grams</v>
      </c>
      <c r="O1009" s="692">
        <f t="shared" si="187"/>
        <v>0</v>
      </c>
      <c r="P1009" s="761" t="e">
        <f t="shared" si="188"/>
        <v>#DIV/0!</v>
      </c>
      <c r="Q1009" s="74"/>
      <c r="R1009" s="28"/>
    </row>
    <row r="1010" spans="1:18" ht="14.25" customHeight="1">
      <c r="A1010" s="111">
        <v>441</v>
      </c>
      <c r="B1010" s="68" t="s">
        <v>1444</v>
      </c>
      <c r="C1010" s="68"/>
      <c r="D1010" s="68"/>
      <c r="E1010" s="68" t="s">
        <v>3959</v>
      </c>
      <c r="F1010" s="156"/>
      <c r="G1010" s="760"/>
      <c r="H1010" s="160"/>
      <c r="I1010" s="160">
        <v>450</v>
      </c>
      <c r="J1010" s="160" t="s">
        <v>59</v>
      </c>
      <c r="K1010" s="41"/>
      <c r="L1010" s="42"/>
      <c r="M1010" s="658"/>
      <c r="N1010" s="659" t="str">
        <f t="shared" si="186"/>
        <v>grams</v>
      </c>
      <c r="O1010" s="692">
        <f t="shared" si="187"/>
        <v>0</v>
      </c>
      <c r="P1010" s="761" t="e">
        <f t="shared" si="188"/>
        <v>#DIV/0!</v>
      </c>
      <c r="Q1010" s="74"/>
      <c r="R1010" s="28"/>
    </row>
    <row r="1011" spans="1:18" ht="14.25" customHeight="1">
      <c r="A1011" s="111">
        <v>442</v>
      </c>
      <c r="B1011" s="68" t="s">
        <v>1444</v>
      </c>
      <c r="C1011" s="339"/>
      <c r="D1011" s="339"/>
      <c r="E1011" s="339" t="s">
        <v>3960</v>
      </c>
      <c r="F1011" s="156"/>
      <c r="G1011" s="388"/>
      <c r="H1011" s="160"/>
      <c r="I1011" s="411">
        <v>1000</v>
      </c>
      <c r="J1011" s="411" t="s">
        <v>59</v>
      </c>
      <c r="K1011" s="41"/>
      <c r="L1011" s="42"/>
      <c r="M1011" s="658"/>
      <c r="N1011" s="659" t="str">
        <f t="shared" si="186"/>
        <v>grams</v>
      </c>
      <c r="O1011" s="692">
        <f t="shared" si="187"/>
        <v>0</v>
      </c>
      <c r="P1011" s="761" t="e">
        <f t="shared" si="188"/>
        <v>#DIV/0!</v>
      </c>
      <c r="Q1011" s="74"/>
      <c r="R1011" s="28"/>
    </row>
    <row r="1012" spans="1:18" ht="14.25" customHeight="1">
      <c r="A1012" s="111">
        <v>443</v>
      </c>
      <c r="B1012" s="345" t="s">
        <v>1444</v>
      </c>
      <c r="C1012" s="345"/>
      <c r="D1012" s="345"/>
      <c r="E1012" s="345" t="s">
        <v>3961</v>
      </c>
      <c r="F1012" s="156"/>
      <c r="G1012" s="765">
        <v>39.700000000000003</v>
      </c>
      <c r="H1012" s="160"/>
      <c r="I1012" s="774">
        <v>400</v>
      </c>
      <c r="J1012" s="484" t="s">
        <v>59</v>
      </c>
      <c r="K1012" s="41"/>
      <c r="L1012" s="42"/>
      <c r="M1012" s="658"/>
      <c r="N1012" s="659" t="str">
        <f t="shared" si="186"/>
        <v>grams</v>
      </c>
      <c r="O1012" s="692">
        <f t="shared" si="187"/>
        <v>0</v>
      </c>
      <c r="P1012" s="761" t="e">
        <f t="shared" si="188"/>
        <v>#DIV/0!</v>
      </c>
      <c r="Q1012" s="74"/>
      <c r="R1012" s="28"/>
    </row>
    <row r="1013" spans="1:18" ht="14.25" customHeight="1">
      <c r="A1013" s="111">
        <v>38</v>
      </c>
      <c r="B1013" s="68" t="s">
        <v>1459</v>
      </c>
      <c r="C1013" s="68"/>
      <c r="D1013" s="68"/>
      <c r="E1013" s="68" t="s">
        <v>3506</v>
      </c>
      <c r="F1013" s="155"/>
      <c r="G1013" s="760"/>
      <c r="H1013" s="160"/>
      <c r="I1013" s="160">
        <v>425</v>
      </c>
      <c r="J1013" s="160" t="s">
        <v>59</v>
      </c>
      <c r="K1013" s="41" t="s">
        <v>26</v>
      </c>
      <c r="L1013" s="42" t="str">
        <f t="shared" ref="L1013:L1019" si="246">CONCATENATE(I1013,J1013)</f>
        <v>425grams</v>
      </c>
      <c r="M1013" s="658">
        <f t="shared" ref="M1013:M1019" si="247">H1013*I1013</f>
        <v>0</v>
      </c>
      <c r="N1013" s="659" t="str">
        <f t="shared" si="186"/>
        <v>0 grams</v>
      </c>
      <c r="O1013" s="692">
        <f t="shared" si="187"/>
        <v>0</v>
      </c>
      <c r="P1013" s="761" t="e">
        <f t="shared" si="188"/>
        <v>#DIV/0!</v>
      </c>
      <c r="Q1013" s="29" t="e">
        <f t="shared" ref="Q1013:Q1019" si="248">G1013-P1013</f>
        <v>#DIV/0!</v>
      </c>
      <c r="R1013" s="28"/>
    </row>
    <row r="1014" spans="1:18" ht="14.25" customHeight="1">
      <c r="A1014" s="111">
        <v>39</v>
      </c>
      <c r="B1014" s="68" t="s">
        <v>1459</v>
      </c>
      <c r="C1014" s="68"/>
      <c r="D1014" s="68"/>
      <c r="E1014" s="68" t="s">
        <v>3507</v>
      </c>
      <c r="F1014" s="155"/>
      <c r="G1014" s="764"/>
      <c r="H1014" s="198"/>
      <c r="I1014" s="160">
        <v>155</v>
      </c>
      <c r="J1014" s="160" t="s">
        <v>59</v>
      </c>
      <c r="K1014" s="41" t="s">
        <v>26</v>
      </c>
      <c r="L1014" s="42" t="str">
        <f t="shared" si="246"/>
        <v>155grams</v>
      </c>
      <c r="M1014" s="658">
        <f t="shared" si="247"/>
        <v>0</v>
      </c>
      <c r="N1014" s="659" t="str">
        <f t="shared" si="186"/>
        <v>0 grams</v>
      </c>
      <c r="O1014" s="692">
        <f t="shared" si="187"/>
        <v>0</v>
      </c>
      <c r="P1014" s="761" t="e">
        <f t="shared" si="188"/>
        <v>#DIV/0!</v>
      </c>
      <c r="Q1014" s="109" t="e">
        <f t="shared" si="248"/>
        <v>#DIV/0!</v>
      </c>
      <c r="R1014" s="11"/>
    </row>
    <row r="1015" spans="1:18" ht="14.25" customHeight="1">
      <c r="A1015" s="111">
        <v>40</v>
      </c>
      <c r="B1015" s="68" t="s">
        <v>1459</v>
      </c>
      <c r="C1015" s="68"/>
      <c r="D1015" s="68"/>
      <c r="E1015" s="68" t="s">
        <v>1461</v>
      </c>
      <c r="F1015" s="155"/>
      <c r="G1015" s="764"/>
      <c r="H1015" s="198"/>
      <c r="I1015" s="160">
        <v>425</v>
      </c>
      <c r="J1015" s="160" t="s">
        <v>59</v>
      </c>
      <c r="K1015" s="41" t="s">
        <v>26</v>
      </c>
      <c r="L1015" s="42" t="str">
        <f t="shared" si="246"/>
        <v>425grams</v>
      </c>
      <c r="M1015" s="658">
        <f t="shared" si="247"/>
        <v>0</v>
      </c>
      <c r="N1015" s="659" t="str">
        <f t="shared" si="186"/>
        <v>0 grams</v>
      </c>
      <c r="O1015" s="692">
        <f t="shared" si="187"/>
        <v>0</v>
      </c>
      <c r="P1015" s="761" t="e">
        <f t="shared" si="188"/>
        <v>#DIV/0!</v>
      </c>
      <c r="Q1015" s="29" t="e">
        <f t="shared" si="248"/>
        <v>#DIV/0!</v>
      </c>
      <c r="R1015" s="28"/>
    </row>
    <row r="1016" spans="1:18" ht="14.25" customHeight="1">
      <c r="A1016" s="111">
        <v>41</v>
      </c>
      <c r="B1016" s="68" t="s">
        <v>1459</v>
      </c>
      <c r="C1016" s="68"/>
      <c r="D1016" s="68"/>
      <c r="E1016" s="68" t="s">
        <v>3508</v>
      </c>
      <c r="F1016" s="155"/>
      <c r="G1016" s="764"/>
      <c r="H1016" s="198"/>
      <c r="I1016" s="160">
        <v>425</v>
      </c>
      <c r="J1016" s="160" t="s">
        <v>59</v>
      </c>
      <c r="K1016" s="41" t="s">
        <v>26</v>
      </c>
      <c r="L1016" s="42" t="str">
        <f t="shared" si="246"/>
        <v>425grams</v>
      </c>
      <c r="M1016" s="658">
        <f t="shared" si="247"/>
        <v>0</v>
      </c>
      <c r="N1016" s="659" t="str">
        <f t="shared" si="186"/>
        <v>0 grams</v>
      </c>
      <c r="O1016" s="692">
        <f t="shared" si="187"/>
        <v>0</v>
      </c>
      <c r="P1016" s="761" t="e">
        <f t="shared" si="188"/>
        <v>#DIV/0!</v>
      </c>
      <c r="Q1016" s="29" t="e">
        <f t="shared" si="248"/>
        <v>#DIV/0!</v>
      </c>
      <c r="R1016" s="11"/>
    </row>
    <row r="1017" spans="1:18" ht="14.25" customHeight="1">
      <c r="A1017" s="111">
        <v>43</v>
      </c>
      <c r="B1017" s="68" t="s">
        <v>1459</v>
      </c>
      <c r="C1017" s="68"/>
      <c r="D1017" s="68"/>
      <c r="E1017" s="68" t="s">
        <v>3509</v>
      </c>
      <c r="F1017" s="155"/>
      <c r="G1017" s="760"/>
      <c r="H1017" s="160"/>
      <c r="I1017" s="160">
        <v>155</v>
      </c>
      <c r="J1017" s="160" t="s">
        <v>59</v>
      </c>
      <c r="K1017" s="41" t="s">
        <v>26</v>
      </c>
      <c r="L1017" s="42" t="str">
        <f t="shared" si="246"/>
        <v>155grams</v>
      </c>
      <c r="M1017" s="658">
        <f t="shared" si="247"/>
        <v>0</v>
      </c>
      <c r="N1017" s="659" t="str">
        <f t="shared" si="186"/>
        <v>0 grams</v>
      </c>
      <c r="O1017" s="692">
        <f t="shared" si="187"/>
        <v>0</v>
      </c>
      <c r="P1017" s="761" t="e">
        <f t="shared" si="188"/>
        <v>#DIV/0!</v>
      </c>
      <c r="Q1017" s="109" t="e">
        <f t="shared" si="248"/>
        <v>#DIV/0!</v>
      </c>
      <c r="R1017" s="11"/>
    </row>
    <row r="1018" spans="1:18" ht="14.25" customHeight="1">
      <c r="A1018" s="111">
        <v>44</v>
      </c>
      <c r="B1018" s="68" t="s">
        <v>1459</v>
      </c>
      <c r="C1018" s="68"/>
      <c r="D1018" s="68"/>
      <c r="E1018" s="68" t="s">
        <v>3510</v>
      </c>
      <c r="F1018" s="155"/>
      <c r="G1018" s="760"/>
      <c r="H1018" s="160"/>
      <c r="I1018" s="160">
        <v>425</v>
      </c>
      <c r="J1018" s="160" t="s">
        <v>59</v>
      </c>
      <c r="K1018" s="41" t="s">
        <v>26</v>
      </c>
      <c r="L1018" s="42" t="str">
        <f t="shared" si="246"/>
        <v>425grams</v>
      </c>
      <c r="M1018" s="658">
        <f t="shared" si="247"/>
        <v>0</v>
      </c>
      <c r="N1018" s="659" t="str">
        <f t="shared" si="186"/>
        <v>0 grams</v>
      </c>
      <c r="O1018" s="692">
        <f t="shared" si="187"/>
        <v>0</v>
      </c>
      <c r="P1018" s="761" t="e">
        <f t="shared" si="188"/>
        <v>#DIV/0!</v>
      </c>
      <c r="Q1018" s="109" t="e">
        <f t="shared" si="248"/>
        <v>#DIV/0!</v>
      </c>
      <c r="R1018" s="11"/>
    </row>
    <row r="1019" spans="1:18" ht="14.25" customHeight="1">
      <c r="A1019" s="111">
        <v>141</v>
      </c>
      <c r="B1019" s="52" t="s">
        <v>1464</v>
      </c>
      <c r="C1019" s="68"/>
      <c r="D1019" s="68"/>
      <c r="E1019" s="68" t="s">
        <v>1465</v>
      </c>
      <c r="F1019" s="156"/>
      <c r="G1019" s="760"/>
      <c r="H1019" s="160"/>
      <c r="I1019" s="160">
        <v>130</v>
      </c>
      <c r="J1019" s="160" t="s">
        <v>29</v>
      </c>
      <c r="K1019" s="41" t="s">
        <v>26</v>
      </c>
      <c r="L1019" s="42" t="str">
        <f t="shared" si="246"/>
        <v>130ml</v>
      </c>
      <c r="M1019" s="658">
        <f t="shared" si="247"/>
        <v>0</v>
      </c>
      <c r="N1019" s="659" t="str">
        <f t="shared" si="186"/>
        <v>0 ml</v>
      </c>
      <c r="O1019" s="692">
        <f t="shared" si="187"/>
        <v>0</v>
      </c>
      <c r="P1019" s="761" t="e">
        <f t="shared" si="188"/>
        <v>#DIV/0!</v>
      </c>
      <c r="Q1019" s="74" t="e">
        <f t="shared" si="248"/>
        <v>#DIV/0!</v>
      </c>
      <c r="R1019" s="28"/>
    </row>
    <row r="1020" spans="1:18" ht="14.25" customHeight="1">
      <c r="A1020" s="111">
        <v>230</v>
      </c>
      <c r="B1020" s="68" t="s">
        <v>4674</v>
      </c>
      <c r="C1020" s="52"/>
      <c r="D1020" s="52"/>
      <c r="E1020" s="52" t="s">
        <v>3371</v>
      </c>
      <c r="F1020" s="156"/>
      <c r="G1020" s="760"/>
      <c r="H1020" s="160"/>
      <c r="I1020" s="160">
        <v>1</v>
      </c>
      <c r="J1020" s="160" t="s">
        <v>37</v>
      </c>
      <c r="K1020" s="41"/>
      <c r="L1020" s="42"/>
      <c r="M1020" s="658"/>
      <c r="N1020" s="659" t="str">
        <f t="shared" si="186"/>
        <v>pieces</v>
      </c>
      <c r="O1020" s="692">
        <f t="shared" si="187"/>
        <v>0</v>
      </c>
      <c r="P1020" s="761" t="e">
        <f t="shared" si="188"/>
        <v>#DIV/0!</v>
      </c>
      <c r="Q1020" s="74"/>
      <c r="R1020" s="28"/>
    </row>
    <row r="1021" spans="1:18" ht="14.25" customHeight="1">
      <c r="A1021" s="111">
        <v>231</v>
      </c>
      <c r="B1021" s="68" t="s">
        <v>1469</v>
      </c>
      <c r="C1021" s="68"/>
      <c r="D1021" s="68"/>
      <c r="E1021" s="68" t="s">
        <v>3372</v>
      </c>
      <c r="F1021" s="156"/>
      <c r="G1021" s="760"/>
      <c r="H1021" s="160"/>
      <c r="I1021" s="160">
        <v>10</v>
      </c>
      <c r="J1021" s="160" t="s">
        <v>37</v>
      </c>
      <c r="K1021" s="41"/>
      <c r="L1021" s="42"/>
      <c r="M1021" s="658"/>
      <c r="N1021" s="659" t="str">
        <f t="shared" si="186"/>
        <v>pieces</v>
      </c>
      <c r="O1021" s="692">
        <f t="shared" si="187"/>
        <v>0</v>
      </c>
      <c r="P1021" s="761" t="e">
        <f t="shared" si="188"/>
        <v>#DIV/0!</v>
      </c>
      <c r="Q1021" s="74"/>
      <c r="R1021" s="28"/>
    </row>
    <row r="1022" spans="1:18" ht="14.25" customHeight="1">
      <c r="A1022" s="111">
        <v>232</v>
      </c>
      <c r="B1022" s="68" t="s">
        <v>4675</v>
      </c>
      <c r="C1022" s="68"/>
      <c r="D1022" s="68"/>
      <c r="E1022" s="68" t="s">
        <v>3372</v>
      </c>
      <c r="F1022" s="156"/>
      <c r="G1022" s="760"/>
      <c r="H1022" s="160"/>
      <c r="I1022" s="160">
        <v>10</v>
      </c>
      <c r="J1022" s="160" t="s">
        <v>37</v>
      </c>
      <c r="K1022" s="41"/>
      <c r="L1022" s="42"/>
      <c r="M1022" s="658"/>
      <c r="N1022" s="659" t="str">
        <f t="shared" si="186"/>
        <v>pieces</v>
      </c>
      <c r="O1022" s="692">
        <f t="shared" si="187"/>
        <v>0</v>
      </c>
      <c r="P1022" s="761" t="e">
        <f t="shared" si="188"/>
        <v>#DIV/0!</v>
      </c>
      <c r="Q1022" s="74"/>
      <c r="R1022" s="28"/>
    </row>
    <row r="1023" spans="1:18" ht="14.25" customHeight="1">
      <c r="A1023" s="111">
        <v>233</v>
      </c>
      <c r="B1023" s="52" t="s">
        <v>1477</v>
      </c>
      <c r="C1023" s="52"/>
      <c r="D1023" s="52"/>
      <c r="E1023" s="52" t="s">
        <v>3373</v>
      </c>
      <c r="F1023" s="156"/>
      <c r="G1023" s="764"/>
      <c r="H1023" s="160"/>
      <c r="I1023" s="160">
        <v>10</v>
      </c>
      <c r="J1023" s="198" t="s">
        <v>37</v>
      </c>
      <c r="K1023" s="41"/>
      <c r="L1023" s="42"/>
      <c r="M1023" s="658"/>
      <c r="N1023" s="659" t="str">
        <f t="shared" si="186"/>
        <v>pieces</v>
      </c>
      <c r="O1023" s="692">
        <f t="shared" si="187"/>
        <v>0</v>
      </c>
      <c r="P1023" s="761" t="e">
        <f t="shared" si="188"/>
        <v>#DIV/0!</v>
      </c>
      <c r="Q1023" s="74"/>
      <c r="R1023" s="28"/>
    </row>
    <row r="1024" spans="1:18" ht="14.25" customHeight="1">
      <c r="A1024" s="111">
        <v>234</v>
      </c>
      <c r="B1024" s="52" t="s">
        <v>1479</v>
      </c>
      <c r="C1024" s="52"/>
      <c r="D1024" s="52"/>
      <c r="E1024" s="52" t="s">
        <v>3373</v>
      </c>
      <c r="F1024" s="156"/>
      <c r="G1024" s="764"/>
      <c r="H1024" s="160"/>
      <c r="I1024" s="160">
        <v>10</v>
      </c>
      <c r="J1024" s="198" t="s">
        <v>37</v>
      </c>
      <c r="K1024" s="41"/>
      <c r="L1024" s="42"/>
      <c r="M1024" s="658"/>
      <c r="N1024" s="659" t="str">
        <f t="shared" si="186"/>
        <v>pieces</v>
      </c>
      <c r="O1024" s="692">
        <f t="shared" si="187"/>
        <v>0</v>
      </c>
      <c r="P1024" s="761" t="e">
        <f t="shared" si="188"/>
        <v>#DIV/0!</v>
      </c>
      <c r="Q1024" s="74"/>
      <c r="R1024" s="28"/>
    </row>
    <row r="1025" spans="1:18" ht="14.25" customHeight="1">
      <c r="A1025" s="111">
        <v>142</v>
      </c>
      <c r="B1025" s="52" t="s">
        <v>1480</v>
      </c>
      <c r="C1025" s="68"/>
      <c r="D1025" s="68"/>
      <c r="E1025" s="68" t="s">
        <v>1484</v>
      </c>
      <c r="F1025" s="156"/>
      <c r="G1025" s="760"/>
      <c r="H1025" s="160"/>
      <c r="I1025" s="160">
        <v>150</v>
      </c>
      <c r="J1025" s="160" t="s">
        <v>4608</v>
      </c>
      <c r="K1025" s="41" t="s">
        <v>26</v>
      </c>
      <c r="L1025" s="42" t="str">
        <f t="shared" ref="L1025:L1026" si="249">CONCATENATE(I1025,J1025)</f>
        <v>150gms.</v>
      </c>
      <c r="M1025" s="658">
        <f t="shared" ref="M1025:M1026" si="250">H1025*I1025</f>
        <v>0</v>
      </c>
      <c r="N1025" s="659" t="str">
        <f t="shared" si="186"/>
        <v>0 gms.</v>
      </c>
      <c r="O1025" s="692">
        <f t="shared" si="187"/>
        <v>0</v>
      </c>
      <c r="P1025" s="761" t="e">
        <f t="shared" si="188"/>
        <v>#DIV/0!</v>
      </c>
      <c r="Q1025" s="74" t="e">
        <f t="shared" ref="Q1025:Q1026" si="251">G1025-P1025</f>
        <v>#DIV/0!</v>
      </c>
      <c r="R1025" s="28"/>
    </row>
    <row r="1026" spans="1:18" ht="14.25" customHeight="1">
      <c r="A1026" s="111">
        <v>143</v>
      </c>
      <c r="B1026" s="52" t="s">
        <v>1480</v>
      </c>
      <c r="C1026" s="68"/>
      <c r="D1026" s="68"/>
      <c r="E1026" s="68" t="s">
        <v>3739</v>
      </c>
      <c r="F1026" s="156"/>
      <c r="G1026" s="760"/>
      <c r="H1026" s="160"/>
      <c r="I1026" s="160">
        <v>21</v>
      </c>
      <c r="J1026" s="160" t="s">
        <v>59</v>
      </c>
      <c r="K1026" s="41" t="s">
        <v>26</v>
      </c>
      <c r="L1026" s="42" t="str">
        <f t="shared" si="249"/>
        <v>21grams</v>
      </c>
      <c r="M1026" s="658">
        <f t="shared" si="250"/>
        <v>0</v>
      </c>
      <c r="N1026" s="659" t="str">
        <f t="shared" si="186"/>
        <v>0 grams</v>
      </c>
      <c r="O1026" s="692">
        <f t="shared" si="187"/>
        <v>0</v>
      </c>
      <c r="P1026" s="761" t="e">
        <f t="shared" si="188"/>
        <v>#DIV/0!</v>
      </c>
      <c r="Q1026" s="74" t="e">
        <f t="shared" si="251"/>
        <v>#DIV/0!</v>
      </c>
      <c r="R1026" s="28"/>
    </row>
    <row r="1027" spans="1:18" ht="14.25" customHeight="1">
      <c r="A1027" s="111">
        <v>400</v>
      </c>
      <c r="B1027" s="52" t="s">
        <v>4343</v>
      </c>
      <c r="C1027" s="68"/>
      <c r="D1027" s="68"/>
      <c r="E1027" s="68" t="s">
        <v>121</v>
      </c>
      <c r="F1027" s="156"/>
      <c r="G1027" s="760">
        <v>55</v>
      </c>
      <c r="H1027" s="160"/>
      <c r="I1027" s="160">
        <v>1000</v>
      </c>
      <c r="J1027" s="160" t="s">
        <v>59</v>
      </c>
      <c r="K1027" s="41"/>
      <c r="L1027" s="42"/>
      <c r="M1027" s="658"/>
      <c r="N1027" s="659" t="str">
        <f t="shared" si="186"/>
        <v>grams</v>
      </c>
      <c r="O1027" s="692">
        <f t="shared" si="187"/>
        <v>0</v>
      </c>
      <c r="P1027" s="761" t="e">
        <f t="shared" si="188"/>
        <v>#DIV/0!</v>
      </c>
      <c r="Q1027" s="74"/>
      <c r="R1027" s="28"/>
    </row>
    <row r="1028" spans="1:18" ht="14.25" customHeight="1">
      <c r="A1028" s="111">
        <v>90</v>
      </c>
      <c r="B1028" s="52" t="s">
        <v>1489</v>
      </c>
      <c r="C1028" s="52"/>
      <c r="D1028" s="52"/>
      <c r="E1028" s="52" t="s">
        <v>4036</v>
      </c>
      <c r="F1028" s="156"/>
      <c r="G1028" s="760"/>
      <c r="H1028" s="160"/>
      <c r="I1028" s="160">
        <v>1</v>
      </c>
      <c r="J1028" s="160" t="s">
        <v>2776</v>
      </c>
      <c r="K1028" s="41" t="s">
        <v>26</v>
      </c>
      <c r="L1028" s="42" t="str">
        <f>CONCATENATE(I1028,J1028)</f>
        <v>1kilos</v>
      </c>
      <c r="M1028" s="658">
        <f>H1028*I1028</f>
        <v>0</v>
      </c>
      <c r="N1028" s="659" t="str">
        <f t="shared" si="186"/>
        <v>0 kilos</v>
      </c>
      <c r="O1028" s="692">
        <f t="shared" si="187"/>
        <v>0</v>
      </c>
      <c r="P1028" s="761" t="e">
        <f t="shared" si="188"/>
        <v>#DIV/0!</v>
      </c>
      <c r="Q1028" s="74" t="e">
        <f>G1028-P1028</f>
        <v>#DIV/0!</v>
      </c>
      <c r="R1028" s="28"/>
    </row>
    <row r="1029" spans="1:18" ht="14.25" customHeight="1">
      <c r="A1029" s="111">
        <v>401</v>
      </c>
      <c r="B1029" s="52" t="s">
        <v>4344</v>
      </c>
      <c r="C1029" s="68"/>
      <c r="D1029" s="68"/>
      <c r="E1029" s="68" t="s">
        <v>121</v>
      </c>
      <c r="F1029" s="156"/>
      <c r="G1029" s="760"/>
      <c r="H1029" s="160"/>
      <c r="I1029" s="160">
        <v>1</v>
      </c>
      <c r="J1029" s="160" t="s">
        <v>3222</v>
      </c>
      <c r="K1029" s="41"/>
      <c r="L1029" s="42"/>
      <c r="M1029" s="658"/>
      <c r="N1029" s="659" t="str">
        <f t="shared" si="186"/>
        <v>tali</v>
      </c>
      <c r="O1029" s="692">
        <f t="shared" si="187"/>
        <v>0</v>
      </c>
      <c r="P1029" s="761" t="e">
        <f t="shared" si="188"/>
        <v>#DIV/0!</v>
      </c>
      <c r="Q1029" s="74"/>
      <c r="R1029" s="28"/>
    </row>
    <row r="1030" spans="1:18" ht="14.25" customHeight="1">
      <c r="A1030" s="111">
        <v>379</v>
      </c>
      <c r="B1030" s="52" t="s">
        <v>3907</v>
      </c>
      <c r="C1030" s="68"/>
      <c r="D1030" s="68"/>
      <c r="E1030" s="68"/>
      <c r="F1030" s="156"/>
      <c r="G1030" s="760"/>
      <c r="H1030" s="160"/>
      <c r="I1030" s="160">
        <v>1</v>
      </c>
      <c r="J1030" s="160" t="s">
        <v>59</v>
      </c>
      <c r="K1030" s="41"/>
      <c r="L1030" s="42"/>
      <c r="M1030" s="658"/>
      <c r="N1030" s="659" t="str">
        <f t="shared" ref="N1030:N1284" si="252">CONCATENATE(M1030,K1030,J1030)</f>
        <v>grams</v>
      </c>
      <c r="O1030" s="692">
        <f t="shared" ref="O1030:O1284" si="253">G1030*H1030</f>
        <v>0</v>
      </c>
      <c r="P1030" s="761" t="e">
        <f t="shared" ref="P1030:P1284" si="254">O1030/H1030</f>
        <v>#DIV/0!</v>
      </c>
      <c r="Q1030" s="74"/>
      <c r="R1030" s="28"/>
    </row>
    <row r="1031" spans="1:18" ht="14.25" customHeight="1">
      <c r="A1031" s="111">
        <v>444</v>
      </c>
      <c r="B1031" s="68" t="s">
        <v>1494</v>
      </c>
      <c r="C1031" s="68"/>
      <c r="D1031" s="68"/>
      <c r="E1031" s="68" t="s">
        <v>3962</v>
      </c>
      <c r="F1031" s="156"/>
      <c r="G1031" s="760"/>
      <c r="H1031" s="160"/>
      <c r="I1031" s="160">
        <v>454</v>
      </c>
      <c r="J1031" s="160" t="s">
        <v>59</v>
      </c>
      <c r="K1031" s="41"/>
      <c r="L1031" s="42"/>
      <c r="M1031" s="658"/>
      <c r="N1031" s="659" t="str">
        <f t="shared" si="252"/>
        <v>grams</v>
      </c>
      <c r="O1031" s="692">
        <f t="shared" si="253"/>
        <v>0</v>
      </c>
      <c r="P1031" s="761" t="e">
        <f t="shared" si="254"/>
        <v>#DIV/0!</v>
      </c>
      <c r="Q1031" s="74"/>
      <c r="R1031" s="28"/>
    </row>
    <row r="1032" spans="1:18" ht="14.25" customHeight="1">
      <c r="A1032" s="111">
        <v>445</v>
      </c>
      <c r="B1032" s="68" t="s">
        <v>1494</v>
      </c>
      <c r="C1032" s="68"/>
      <c r="D1032" s="68"/>
      <c r="E1032" s="68" t="s">
        <v>2791</v>
      </c>
      <c r="F1032" s="156"/>
      <c r="G1032" s="760"/>
      <c r="H1032" s="160"/>
      <c r="I1032" s="160">
        <v>500</v>
      </c>
      <c r="J1032" s="160" t="s">
        <v>59</v>
      </c>
      <c r="K1032" s="41"/>
      <c r="L1032" s="42"/>
      <c r="M1032" s="658"/>
      <c r="N1032" s="659" t="str">
        <f t="shared" si="252"/>
        <v>grams</v>
      </c>
      <c r="O1032" s="692">
        <f t="shared" si="253"/>
        <v>0</v>
      </c>
      <c r="P1032" s="761" t="e">
        <f t="shared" si="254"/>
        <v>#DIV/0!</v>
      </c>
      <c r="Q1032" s="74"/>
      <c r="R1032" s="28"/>
    </row>
    <row r="1033" spans="1:18" ht="14.25" customHeight="1">
      <c r="A1033" s="111">
        <v>236</v>
      </c>
      <c r="B1033" s="68" t="s">
        <v>4191</v>
      </c>
      <c r="C1033" s="52"/>
      <c r="D1033" s="52"/>
      <c r="E1033" s="52" t="s">
        <v>1502</v>
      </c>
      <c r="F1033" s="156"/>
      <c r="G1033" s="763"/>
      <c r="H1033" s="160"/>
      <c r="I1033" s="160">
        <v>18</v>
      </c>
      <c r="J1033" s="160" t="s">
        <v>37</v>
      </c>
      <c r="K1033" s="41"/>
      <c r="L1033" s="42"/>
      <c r="M1033" s="658"/>
      <c r="N1033" s="659" t="str">
        <f t="shared" si="252"/>
        <v>pieces</v>
      </c>
      <c r="O1033" s="692">
        <f t="shared" si="253"/>
        <v>0</v>
      </c>
      <c r="P1033" s="761" t="e">
        <f t="shared" si="254"/>
        <v>#DIV/0!</v>
      </c>
      <c r="Q1033" s="74"/>
      <c r="R1033" s="28"/>
    </row>
    <row r="1034" spans="1:18" ht="14.25" customHeight="1">
      <c r="A1034" s="111">
        <v>237</v>
      </c>
      <c r="B1034" s="68" t="s">
        <v>4192</v>
      </c>
      <c r="C1034" s="52"/>
      <c r="D1034" s="52"/>
      <c r="E1034" s="52" t="s">
        <v>4193</v>
      </c>
      <c r="F1034" s="156"/>
      <c r="G1034" s="760"/>
      <c r="H1034" s="160"/>
      <c r="I1034" s="160">
        <v>1</v>
      </c>
      <c r="J1034" s="160" t="s">
        <v>37</v>
      </c>
      <c r="K1034" s="41"/>
      <c r="L1034" s="42"/>
      <c r="M1034" s="658"/>
      <c r="N1034" s="659" t="str">
        <f t="shared" si="252"/>
        <v>pieces</v>
      </c>
      <c r="O1034" s="692">
        <f t="shared" si="253"/>
        <v>0</v>
      </c>
      <c r="P1034" s="761" t="e">
        <f t="shared" si="254"/>
        <v>#DIV/0!</v>
      </c>
      <c r="Q1034" s="74"/>
      <c r="R1034" s="28"/>
    </row>
    <row r="1035" spans="1:18" ht="14.25" customHeight="1">
      <c r="A1035" s="111">
        <v>345</v>
      </c>
      <c r="B1035" s="52" t="s">
        <v>3879</v>
      </c>
      <c r="C1035" s="68"/>
      <c r="D1035" s="68"/>
      <c r="E1035" s="68"/>
      <c r="F1035" s="156"/>
      <c r="G1035" s="760">
        <v>235</v>
      </c>
      <c r="H1035" s="160"/>
      <c r="I1035" s="160">
        <v>1000</v>
      </c>
      <c r="J1035" s="160" t="s">
        <v>59</v>
      </c>
      <c r="K1035" s="41"/>
      <c r="L1035" s="42"/>
      <c r="M1035" s="658"/>
      <c r="N1035" s="659" t="str">
        <f t="shared" si="252"/>
        <v>grams</v>
      </c>
      <c r="O1035" s="692">
        <f t="shared" si="253"/>
        <v>0</v>
      </c>
      <c r="P1035" s="761" t="e">
        <f t="shared" si="254"/>
        <v>#DIV/0!</v>
      </c>
      <c r="Q1035" s="74"/>
      <c r="R1035" s="28"/>
    </row>
    <row r="1036" spans="1:18" ht="14.25" customHeight="1">
      <c r="A1036" s="111">
        <v>255</v>
      </c>
      <c r="B1036" s="52" t="s">
        <v>1505</v>
      </c>
      <c r="C1036" s="52"/>
      <c r="D1036" s="52"/>
      <c r="E1036" s="52" t="s">
        <v>1165</v>
      </c>
      <c r="F1036" s="156"/>
      <c r="G1036" s="760"/>
      <c r="H1036" s="160"/>
      <c r="I1036" s="160">
        <v>10</v>
      </c>
      <c r="J1036" s="160" t="s">
        <v>37</v>
      </c>
      <c r="K1036" s="41"/>
      <c r="L1036" s="42"/>
      <c r="M1036" s="658"/>
      <c r="N1036" s="659" t="str">
        <f t="shared" si="252"/>
        <v>pieces</v>
      </c>
      <c r="O1036" s="692">
        <f t="shared" si="253"/>
        <v>0</v>
      </c>
      <c r="P1036" s="761" t="e">
        <f t="shared" si="254"/>
        <v>#DIV/0!</v>
      </c>
      <c r="Q1036" s="74"/>
      <c r="R1036" s="28"/>
    </row>
    <row r="1037" spans="1:18" ht="14.25" customHeight="1">
      <c r="A1037" s="111">
        <v>256</v>
      </c>
      <c r="B1037" s="68" t="s">
        <v>1505</v>
      </c>
      <c r="C1037" s="52"/>
      <c r="D1037" s="52"/>
      <c r="E1037" s="52" t="s">
        <v>4676</v>
      </c>
      <c r="F1037" s="156"/>
      <c r="G1037" s="760"/>
      <c r="H1037" s="160"/>
      <c r="I1037" s="160">
        <v>24</v>
      </c>
      <c r="J1037" s="160" t="s">
        <v>37</v>
      </c>
      <c r="K1037" s="41"/>
      <c r="L1037" s="42"/>
      <c r="M1037" s="658"/>
      <c r="N1037" s="659" t="str">
        <f t="shared" si="252"/>
        <v>pieces</v>
      </c>
      <c r="O1037" s="692">
        <f t="shared" si="253"/>
        <v>0</v>
      </c>
      <c r="P1037" s="761" t="e">
        <f t="shared" si="254"/>
        <v>#DIV/0!</v>
      </c>
      <c r="Q1037" s="74"/>
      <c r="R1037" s="28"/>
    </row>
    <row r="1038" spans="1:18" ht="14.25" customHeight="1">
      <c r="A1038" s="111">
        <v>257</v>
      </c>
      <c r="B1038" s="68" t="s">
        <v>1505</v>
      </c>
      <c r="C1038" s="52"/>
      <c r="D1038" s="52"/>
      <c r="E1038" s="52" t="s">
        <v>4569</v>
      </c>
      <c r="F1038" s="156"/>
      <c r="G1038" s="760"/>
      <c r="H1038" s="160"/>
      <c r="I1038" s="160">
        <v>24</v>
      </c>
      <c r="J1038" s="160" t="s">
        <v>37</v>
      </c>
      <c r="K1038" s="41"/>
      <c r="L1038" s="42"/>
      <c r="M1038" s="658"/>
      <c r="N1038" s="659" t="str">
        <f t="shared" si="252"/>
        <v>pieces</v>
      </c>
      <c r="O1038" s="692">
        <f t="shared" si="253"/>
        <v>0</v>
      </c>
      <c r="P1038" s="761" t="e">
        <f t="shared" si="254"/>
        <v>#DIV/0!</v>
      </c>
      <c r="Q1038" s="74"/>
      <c r="R1038" s="28"/>
    </row>
    <row r="1039" spans="1:18" ht="14.25" customHeight="1">
      <c r="A1039" s="111">
        <v>346</v>
      </c>
      <c r="B1039" s="68" t="s">
        <v>1506</v>
      </c>
      <c r="C1039" s="52"/>
      <c r="D1039" s="52"/>
      <c r="E1039" s="52"/>
      <c r="F1039" s="156"/>
      <c r="G1039" s="760">
        <v>185</v>
      </c>
      <c r="H1039" s="160"/>
      <c r="I1039" s="160">
        <v>1000</v>
      </c>
      <c r="J1039" s="160" t="s">
        <v>59</v>
      </c>
      <c r="K1039" s="41"/>
      <c r="L1039" s="42"/>
      <c r="M1039" s="658"/>
      <c r="N1039" s="659" t="str">
        <f t="shared" si="252"/>
        <v>grams</v>
      </c>
      <c r="O1039" s="692">
        <f t="shared" si="253"/>
        <v>0</v>
      </c>
      <c r="P1039" s="761" t="e">
        <f t="shared" si="254"/>
        <v>#DIV/0!</v>
      </c>
      <c r="Q1039" s="74"/>
      <c r="R1039" s="28"/>
    </row>
    <row r="1040" spans="1:18" ht="14.25" customHeight="1">
      <c r="A1040" s="111">
        <v>402</v>
      </c>
      <c r="B1040" s="52" t="s">
        <v>4345</v>
      </c>
      <c r="C1040" s="52"/>
      <c r="D1040" s="52"/>
      <c r="E1040" s="52" t="s">
        <v>4346</v>
      </c>
      <c r="F1040" s="156"/>
      <c r="G1040" s="760"/>
      <c r="H1040" s="160"/>
      <c r="I1040" s="160">
        <v>1000</v>
      </c>
      <c r="J1040" s="160" t="s">
        <v>59</v>
      </c>
      <c r="K1040" s="41"/>
      <c r="L1040" s="42"/>
      <c r="M1040" s="658"/>
      <c r="N1040" s="659" t="str">
        <f t="shared" si="252"/>
        <v>grams</v>
      </c>
      <c r="O1040" s="692">
        <f t="shared" si="253"/>
        <v>0</v>
      </c>
      <c r="P1040" s="761" t="e">
        <f t="shared" si="254"/>
        <v>#DIV/0!</v>
      </c>
      <c r="Q1040" s="74"/>
      <c r="R1040" s="28"/>
    </row>
    <row r="1041" spans="1:18" ht="14.25" customHeight="1">
      <c r="A1041" s="111">
        <v>403</v>
      </c>
      <c r="B1041" s="52" t="s">
        <v>4347</v>
      </c>
      <c r="C1041" s="52"/>
      <c r="D1041" s="52"/>
      <c r="E1041" s="52" t="s">
        <v>4346</v>
      </c>
      <c r="F1041" s="156"/>
      <c r="G1041" s="760"/>
      <c r="H1041" s="160"/>
      <c r="I1041" s="160">
        <v>1000</v>
      </c>
      <c r="J1041" s="160" t="s">
        <v>59</v>
      </c>
      <c r="K1041" s="41"/>
      <c r="L1041" s="42"/>
      <c r="M1041" s="658"/>
      <c r="N1041" s="659" t="str">
        <f t="shared" si="252"/>
        <v>grams</v>
      </c>
      <c r="O1041" s="692">
        <f t="shared" si="253"/>
        <v>0</v>
      </c>
      <c r="P1041" s="761" t="e">
        <f t="shared" si="254"/>
        <v>#DIV/0!</v>
      </c>
      <c r="Q1041" s="74"/>
      <c r="R1041" s="28"/>
    </row>
    <row r="1042" spans="1:18" ht="14.25" customHeight="1">
      <c r="A1042" s="111">
        <v>145</v>
      </c>
      <c r="B1042" s="52" t="s">
        <v>3741</v>
      </c>
      <c r="C1042" s="68"/>
      <c r="D1042" s="68"/>
      <c r="E1042" s="68" t="s">
        <v>3742</v>
      </c>
      <c r="F1042" s="156"/>
      <c r="G1042" s="760"/>
      <c r="H1042" s="160"/>
      <c r="I1042" s="160">
        <v>355</v>
      </c>
      <c r="J1042" s="160" t="s">
        <v>29</v>
      </c>
      <c r="K1042" s="41" t="s">
        <v>26</v>
      </c>
      <c r="L1042" s="42" t="str">
        <f t="shared" ref="L1042:L1049" si="255">CONCATENATE(I1042,J1042)</f>
        <v>355ml</v>
      </c>
      <c r="M1042" s="658">
        <f t="shared" ref="M1042:M1049" si="256">H1042*I1042</f>
        <v>0</v>
      </c>
      <c r="N1042" s="659" t="str">
        <f t="shared" si="252"/>
        <v>0 ml</v>
      </c>
      <c r="O1042" s="692">
        <f t="shared" si="253"/>
        <v>0</v>
      </c>
      <c r="P1042" s="761" t="e">
        <f t="shared" si="254"/>
        <v>#DIV/0!</v>
      </c>
      <c r="Q1042" s="74" t="e">
        <f t="shared" ref="Q1042:Q1049" si="257">G1042-P1042</f>
        <v>#DIV/0!</v>
      </c>
      <c r="R1042" s="28"/>
    </row>
    <row r="1043" spans="1:18" ht="14.25" customHeight="1">
      <c r="A1043" s="111">
        <v>139</v>
      </c>
      <c r="B1043" s="52" t="s">
        <v>1507</v>
      </c>
      <c r="C1043" s="52"/>
      <c r="D1043" s="52"/>
      <c r="E1043" s="52" t="s">
        <v>1343</v>
      </c>
      <c r="F1043" s="156"/>
      <c r="G1043" s="760"/>
      <c r="H1043" s="198"/>
      <c r="I1043" s="160">
        <v>11000</v>
      </c>
      <c r="J1043" s="160" t="s">
        <v>59</v>
      </c>
      <c r="K1043" s="41" t="s">
        <v>26</v>
      </c>
      <c r="L1043" s="42" t="str">
        <f t="shared" si="255"/>
        <v>11000grams</v>
      </c>
      <c r="M1043" s="658">
        <f t="shared" si="256"/>
        <v>0</v>
      </c>
      <c r="N1043" s="659" t="str">
        <f t="shared" si="252"/>
        <v>0 grams</v>
      </c>
      <c r="O1043" s="692">
        <f t="shared" si="253"/>
        <v>0</v>
      </c>
      <c r="P1043" s="761" t="e">
        <f t="shared" si="254"/>
        <v>#DIV/0!</v>
      </c>
      <c r="Q1043" s="74" t="e">
        <f t="shared" si="257"/>
        <v>#DIV/0!</v>
      </c>
      <c r="R1043" s="28"/>
    </row>
    <row r="1044" spans="1:18" ht="14.25" customHeight="1">
      <c r="A1044" s="111">
        <v>140</v>
      </c>
      <c r="B1044" s="52" t="s">
        <v>1507</v>
      </c>
      <c r="C1044" s="52"/>
      <c r="D1044" s="52"/>
      <c r="E1044" s="52" t="s">
        <v>4677</v>
      </c>
      <c r="F1044" s="156"/>
      <c r="G1044" s="760"/>
      <c r="H1044" s="198"/>
      <c r="I1044" s="160">
        <v>2000</v>
      </c>
      <c r="J1044" s="160" t="s">
        <v>59</v>
      </c>
      <c r="K1044" s="41" t="s">
        <v>26</v>
      </c>
      <c r="L1044" s="42" t="str">
        <f t="shared" si="255"/>
        <v>2000grams</v>
      </c>
      <c r="M1044" s="658">
        <f t="shared" si="256"/>
        <v>0</v>
      </c>
      <c r="N1044" s="659" t="str">
        <f t="shared" si="252"/>
        <v>0 grams</v>
      </c>
      <c r="O1044" s="692">
        <f t="shared" si="253"/>
        <v>0</v>
      </c>
      <c r="P1044" s="761" t="e">
        <f t="shared" si="254"/>
        <v>#DIV/0!</v>
      </c>
      <c r="Q1044" s="74" t="e">
        <f t="shared" si="257"/>
        <v>#DIV/0!</v>
      </c>
      <c r="R1044" s="28"/>
    </row>
    <row r="1045" spans="1:18" ht="14.25" customHeight="1">
      <c r="A1045" s="111">
        <v>142</v>
      </c>
      <c r="B1045" s="52" t="s">
        <v>1507</v>
      </c>
      <c r="C1045" s="52"/>
      <c r="D1045" s="52"/>
      <c r="E1045" s="52" t="s">
        <v>1511</v>
      </c>
      <c r="F1045" s="156"/>
      <c r="G1045" s="764"/>
      <c r="H1045" s="160"/>
      <c r="I1045" s="762">
        <v>11000</v>
      </c>
      <c r="J1045" s="160" t="s">
        <v>59</v>
      </c>
      <c r="K1045" s="41" t="s">
        <v>26</v>
      </c>
      <c r="L1045" s="42" t="str">
        <f t="shared" si="255"/>
        <v>11000grams</v>
      </c>
      <c r="M1045" s="658">
        <f t="shared" si="256"/>
        <v>0</v>
      </c>
      <c r="N1045" s="659" t="str">
        <f t="shared" si="252"/>
        <v>0 grams</v>
      </c>
      <c r="O1045" s="692">
        <f t="shared" si="253"/>
        <v>0</v>
      </c>
      <c r="P1045" s="761" t="e">
        <f t="shared" si="254"/>
        <v>#DIV/0!</v>
      </c>
      <c r="Q1045" s="74" t="e">
        <f t="shared" si="257"/>
        <v>#DIV/0!</v>
      </c>
      <c r="R1045" s="28"/>
    </row>
    <row r="1046" spans="1:18" ht="14.25" customHeight="1">
      <c r="A1046" s="111">
        <v>143</v>
      </c>
      <c r="B1046" s="68" t="s">
        <v>1507</v>
      </c>
      <c r="C1046" s="68"/>
      <c r="D1046" s="68"/>
      <c r="E1046" s="68" t="s">
        <v>1510</v>
      </c>
      <c r="F1046" s="156"/>
      <c r="G1046" s="760"/>
      <c r="H1046" s="160"/>
      <c r="I1046" s="160">
        <v>200</v>
      </c>
      <c r="J1046" s="160" t="s">
        <v>59</v>
      </c>
      <c r="K1046" s="41" t="s">
        <v>26</v>
      </c>
      <c r="L1046" s="42" t="str">
        <f t="shared" si="255"/>
        <v>200grams</v>
      </c>
      <c r="M1046" s="658">
        <f t="shared" si="256"/>
        <v>0</v>
      </c>
      <c r="N1046" s="659" t="str">
        <f t="shared" si="252"/>
        <v>0 grams</v>
      </c>
      <c r="O1046" s="692">
        <f t="shared" si="253"/>
        <v>0</v>
      </c>
      <c r="P1046" s="761" t="e">
        <f t="shared" si="254"/>
        <v>#DIV/0!</v>
      </c>
      <c r="Q1046" s="74" t="e">
        <f t="shared" si="257"/>
        <v>#DIV/0!</v>
      </c>
      <c r="R1046" s="28"/>
    </row>
    <row r="1047" spans="1:18" ht="14.25" customHeight="1">
      <c r="A1047" s="111">
        <v>144</v>
      </c>
      <c r="B1047" s="116" t="s">
        <v>1507</v>
      </c>
      <c r="C1047" s="116"/>
      <c r="D1047" s="116"/>
      <c r="E1047" s="116" t="s">
        <v>1512</v>
      </c>
      <c r="F1047" s="156"/>
      <c r="G1047" s="776">
        <v>49.09</v>
      </c>
      <c r="H1047" s="198"/>
      <c r="I1047" s="121">
        <v>500</v>
      </c>
      <c r="J1047" s="121" t="s">
        <v>59</v>
      </c>
      <c r="K1047" s="41" t="s">
        <v>26</v>
      </c>
      <c r="L1047" s="42" t="str">
        <f t="shared" si="255"/>
        <v>500grams</v>
      </c>
      <c r="M1047" s="658">
        <f t="shared" si="256"/>
        <v>0</v>
      </c>
      <c r="N1047" s="659" t="str">
        <f t="shared" si="252"/>
        <v>0 grams</v>
      </c>
      <c r="O1047" s="692">
        <f t="shared" si="253"/>
        <v>0</v>
      </c>
      <c r="P1047" s="761" t="e">
        <f t="shared" si="254"/>
        <v>#DIV/0!</v>
      </c>
      <c r="Q1047" s="74" t="e">
        <f t="shared" si="257"/>
        <v>#DIV/0!</v>
      </c>
      <c r="R1047" s="28"/>
    </row>
    <row r="1048" spans="1:18" ht="14.25" customHeight="1">
      <c r="A1048" s="111">
        <v>145</v>
      </c>
      <c r="B1048" s="68" t="s">
        <v>1507</v>
      </c>
      <c r="C1048" s="68"/>
      <c r="D1048" s="68"/>
      <c r="E1048" s="68" t="s">
        <v>4678</v>
      </c>
      <c r="F1048" s="156"/>
      <c r="G1048" s="562"/>
      <c r="H1048" s="160"/>
      <c r="I1048" s="160">
        <v>1000</v>
      </c>
      <c r="J1048" s="562"/>
      <c r="K1048" s="41" t="s">
        <v>26</v>
      </c>
      <c r="L1048" s="42" t="str">
        <f t="shared" si="255"/>
        <v>1000</v>
      </c>
      <c r="M1048" s="658">
        <f t="shared" si="256"/>
        <v>0</v>
      </c>
      <c r="N1048" s="659" t="str">
        <f t="shared" si="252"/>
        <v xml:space="preserve">0 </v>
      </c>
      <c r="O1048" s="692">
        <f t="shared" si="253"/>
        <v>0</v>
      </c>
      <c r="P1048" s="761" t="e">
        <f t="shared" si="254"/>
        <v>#DIV/0!</v>
      </c>
      <c r="Q1048" s="74" t="e">
        <f t="shared" si="257"/>
        <v>#DIV/0!</v>
      </c>
      <c r="R1048" s="28"/>
    </row>
    <row r="1049" spans="1:18" ht="14.25" customHeight="1">
      <c r="A1049" s="111">
        <v>146</v>
      </c>
      <c r="B1049" s="33" t="s">
        <v>1517</v>
      </c>
      <c r="C1049" s="33"/>
      <c r="D1049" s="33"/>
      <c r="E1049" s="33" t="s">
        <v>1518</v>
      </c>
      <c r="F1049" s="156"/>
      <c r="G1049" s="121">
        <v>120</v>
      </c>
      <c r="H1049" s="160"/>
      <c r="I1049" s="121">
        <v>680</v>
      </c>
      <c r="J1049" s="121" t="s">
        <v>59</v>
      </c>
      <c r="K1049" s="41" t="s">
        <v>26</v>
      </c>
      <c r="L1049" s="42" t="str">
        <f t="shared" si="255"/>
        <v>680grams</v>
      </c>
      <c r="M1049" s="658">
        <f t="shared" si="256"/>
        <v>0</v>
      </c>
      <c r="N1049" s="659" t="str">
        <f t="shared" si="252"/>
        <v>0 grams</v>
      </c>
      <c r="O1049" s="692">
        <f t="shared" si="253"/>
        <v>0</v>
      </c>
      <c r="P1049" s="761" t="e">
        <f t="shared" si="254"/>
        <v>#DIV/0!</v>
      </c>
      <c r="Q1049" s="74" t="e">
        <f t="shared" si="257"/>
        <v>#DIV/0!</v>
      </c>
      <c r="R1049" s="28"/>
    </row>
    <row r="1050" spans="1:18" ht="14.25" customHeight="1">
      <c r="A1050" s="111">
        <v>238</v>
      </c>
      <c r="B1050" s="68" t="s">
        <v>1520</v>
      </c>
      <c r="C1050" s="52"/>
      <c r="D1050" s="52"/>
      <c r="E1050" s="52" t="s">
        <v>3374</v>
      </c>
      <c r="F1050" s="156"/>
      <c r="G1050" s="760"/>
      <c r="H1050" s="160"/>
      <c r="I1050" s="160">
        <v>30</v>
      </c>
      <c r="J1050" s="160" t="s">
        <v>37</v>
      </c>
      <c r="K1050" s="41"/>
      <c r="L1050" s="42"/>
      <c r="M1050" s="658"/>
      <c r="N1050" s="659" t="str">
        <f t="shared" si="252"/>
        <v>pieces</v>
      </c>
      <c r="O1050" s="692">
        <f t="shared" si="253"/>
        <v>0</v>
      </c>
      <c r="P1050" s="761" t="e">
        <f t="shared" si="254"/>
        <v>#DIV/0!</v>
      </c>
      <c r="Q1050" s="74"/>
      <c r="R1050" s="28"/>
    </row>
    <row r="1051" spans="1:18" ht="14.25" customHeight="1">
      <c r="A1051" s="111">
        <v>317</v>
      </c>
      <c r="B1051" s="68" t="s">
        <v>3867</v>
      </c>
      <c r="C1051" s="68"/>
      <c r="D1051" s="68"/>
      <c r="E1051" s="68" t="s">
        <v>2707</v>
      </c>
      <c r="F1051" s="156"/>
      <c r="G1051" s="760">
        <v>330</v>
      </c>
      <c r="H1051" s="160"/>
      <c r="I1051" s="160">
        <v>1000</v>
      </c>
      <c r="J1051" s="198" t="s">
        <v>59</v>
      </c>
      <c r="K1051" s="41"/>
      <c r="L1051" s="42"/>
      <c r="M1051" s="658"/>
      <c r="N1051" s="659" t="str">
        <f t="shared" si="252"/>
        <v>grams</v>
      </c>
      <c r="O1051" s="692">
        <f t="shared" si="253"/>
        <v>0</v>
      </c>
      <c r="P1051" s="761" t="e">
        <f t="shared" si="254"/>
        <v>#DIV/0!</v>
      </c>
      <c r="Q1051" s="74"/>
      <c r="R1051" s="28"/>
    </row>
    <row r="1052" spans="1:18" ht="14.25" customHeight="1">
      <c r="A1052" s="111">
        <v>318</v>
      </c>
      <c r="B1052" s="68" t="s">
        <v>3868</v>
      </c>
      <c r="C1052" s="68"/>
      <c r="D1052" s="68"/>
      <c r="E1052" s="68"/>
      <c r="F1052" s="156"/>
      <c r="G1052" s="760"/>
      <c r="H1052" s="160"/>
      <c r="I1052" s="160">
        <v>1000</v>
      </c>
      <c r="J1052" s="198" t="s">
        <v>59</v>
      </c>
      <c r="K1052" s="41"/>
      <c r="L1052" s="42"/>
      <c r="M1052" s="658"/>
      <c r="N1052" s="659" t="str">
        <f t="shared" si="252"/>
        <v>grams</v>
      </c>
      <c r="O1052" s="692">
        <f t="shared" si="253"/>
        <v>0</v>
      </c>
      <c r="P1052" s="761" t="e">
        <f t="shared" si="254"/>
        <v>#DIV/0!</v>
      </c>
      <c r="Q1052" s="74"/>
      <c r="R1052" s="28"/>
    </row>
    <row r="1053" spans="1:18" ht="14.25" customHeight="1">
      <c r="A1053" s="111">
        <v>146</v>
      </c>
      <c r="B1053" s="68" t="s">
        <v>1525</v>
      </c>
      <c r="C1053" s="68"/>
      <c r="D1053" s="68"/>
      <c r="E1053" s="68" t="s">
        <v>2701</v>
      </c>
      <c r="F1053" s="156"/>
      <c r="G1053" s="760"/>
      <c r="H1053" s="160"/>
      <c r="I1053" s="160">
        <v>3500</v>
      </c>
      <c r="J1053" s="160" t="s">
        <v>29</v>
      </c>
      <c r="K1053" s="41" t="s">
        <v>26</v>
      </c>
      <c r="L1053" s="42" t="str">
        <f t="shared" ref="L1053:L1066" si="258">CONCATENATE(I1053,J1053)</f>
        <v>3500ml</v>
      </c>
      <c r="M1053" s="658">
        <f t="shared" ref="M1053:M1066" si="259">H1053*I1053</f>
        <v>0</v>
      </c>
      <c r="N1053" s="659" t="str">
        <f t="shared" si="252"/>
        <v>0 ml</v>
      </c>
      <c r="O1053" s="692">
        <f t="shared" si="253"/>
        <v>0</v>
      </c>
      <c r="P1053" s="761" t="e">
        <f t="shared" si="254"/>
        <v>#DIV/0!</v>
      </c>
      <c r="Q1053" s="74" t="e">
        <f t="shared" ref="Q1053:Q1066" si="260">G1053-P1053</f>
        <v>#DIV/0!</v>
      </c>
      <c r="R1053" s="28"/>
    </row>
    <row r="1054" spans="1:18" ht="14.25" customHeight="1">
      <c r="A1054" s="111">
        <v>147</v>
      </c>
      <c r="B1054" s="52" t="s">
        <v>1525</v>
      </c>
      <c r="C1054" s="52"/>
      <c r="D1054" s="52"/>
      <c r="E1054" s="52" t="s">
        <v>3743</v>
      </c>
      <c r="F1054" s="156"/>
      <c r="G1054" s="760"/>
      <c r="H1054" s="160"/>
      <c r="I1054" s="160">
        <v>3500</v>
      </c>
      <c r="J1054" s="160" t="s">
        <v>29</v>
      </c>
      <c r="K1054" s="41" t="s">
        <v>26</v>
      </c>
      <c r="L1054" s="42" t="str">
        <f t="shared" si="258"/>
        <v>3500ml</v>
      </c>
      <c r="M1054" s="658">
        <f t="shared" si="259"/>
        <v>0</v>
      </c>
      <c r="N1054" s="659" t="str">
        <f t="shared" si="252"/>
        <v>0 ml</v>
      </c>
      <c r="O1054" s="692">
        <f t="shared" si="253"/>
        <v>0</v>
      </c>
      <c r="P1054" s="761" t="e">
        <f t="shared" si="254"/>
        <v>#DIV/0!</v>
      </c>
      <c r="Q1054" s="74" t="e">
        <f t="shared" si="260"/>
        <v>#DIV/0!</v>
      </c>
      <c r="R1054" s="28"/>
    </row>
    <row r="1055" spans="1:18" ht="14.25" customHeight="1">
      <c r="A1055" s="111">
        <v>148</v>
      </c>
      <c r="B1055" s="52" t="s">
        <v>1525</v>
      </c>
      <c r="C1055" s="52"/>
      <c r="D1055" s="52"/>
      <c r="E1055" s="52" t="s">
        <v>3744</v>
      </c>
      <c r="F1055" s="156"/>
      <c r="G1055" s="760"/>
      <c r="H1055" s="160"/>
      <c r="I1055" s="160">
        <v>5500</v>
      </c>
      <c r="J1055" s="160" t="s">
        <v>29</v>
      </c>
      <c r="K1055" s="41" t="s">
        <v>26</v>
      </c>
      <c r="L1055" s="42" t="str">
        <f t="shared" si="258"/>
        <v>5500ml</v>
      </c>
      <c r="M1055" s="658">
        <f t="shared" si="259"/>
        <v>0</v>
      </c>
      <c r="N1055" s="659" t="str">
        <f t="shared" si="252"/>
        <v>0 ml</v>
      </c>
      <c r="O1055" s="692">
        <f t="shared" si="253"/>
        <v>0</v>
      </c>
      <c r="P1055" s="761" t="e">
        <f t="shared" si="254"/>
        <v>#DIV/0!</v>
      </c>
      <c r="Q1055" s="74" t="e">
        <f t="shared" si="260"/>
        <v>#DIV/0!</v>
      </c>
      <c r="R1055" s="28"/>
    </row>
    <row r="1056" spans="1:18" ht="14.25" customHeight="1">
      <c r="A1056" s="111">
        <v>149</v>
      </c>
      <c r="B1056" s="52" t="s">
        <v>1525</v>
      </c>
      <c r="C1056" s="52"/>
      <c r="D1056" s="52"/>
      <c r="E1056" s="52" t="s">
        <v>1526</v>
      </c>
      <c r="F1056" s="156"/>
      <c r="G1056" s="760"/>
      <c r="H1056" s="160"/>
      <c r="I1056" s="160">
        <v>24</v>
      </c>
      <c r="J1056" s="160" t="s">
        <v>59</v>
      </c>
      <c r="K1056" s="41" t="s">
        <v>26</v>
      </c>
      <c r="L1056" s="42" t="str">
        <f t="shared" si="258"/>
        <v>24grams</v>
      </c>
      <c r="M1056" s="658">
        <f t="shared" si="259"/>
        <v>0</v>
      </c>
      <c r="N1056" s="659" t="str">
        <f t="shared" si="252"/>
        <v>0 grams</v>
      </c>
      <c r="O1056" s="692">
        <f t="shared" si="253"/>
        <v>0</v>
      </c>
      <c r="P1056" s="761" t="e">
        <f t="shared" si="254"/>
        <v>#DIV/0!</v>
      </c>
      <c r="Q1056" s="74" t="e">
        <f t="shared" si="260"/>
        <v>#DIV/0!</v>
      </c>
      <c r="R1056" s="28"/>
    </row>
    <row r="1057" spans="1:18" ht="14.25" customHeight="1">
      <c r="A1057" s="111">
        <v>150</v>
      </c>
      <c r="B1057" s="52" t="s">
        <v>3745</v>
      </c>
      <c r="C1057" s="52"/>
      <c r="D1057" s="52"/>
      <c r="E1057" s="52" t="s">
        <v>2701</v>
      </c>
      <c r="F1057" s="156"/>
      <c r="G1057" s="760"/>
      <c r="H1057" s="160"/>
      <c r="I1057" s="160">
        <v>3500</v>
      </c>
      <c r="J1057" s="160" t="s">
        <v>29</v>
      </c>
      <c r="K1057" s="41" t="s">
        <v>26</v>
      </c>
      <c r="L1057" s="42" t="str">
        <f t="shared" si="258"/>
        <v>3500ml</v>
      </c>
      <c r="M1057" s="658">
        <f t="shared" si="259"/>
        <v>0</v>
      </c>
      <c r="N1057" s="659" t="str">
        <f t="shared" si="252"/>
        <v>0 ml</v>
      </c>
      <c r="O1057" s="692">
        <f t="shared" si="253"/>
        <v>0</v>
      </c>
      <c r="P1057" s="761" t="e">
        <f t="shared" si="254"/>
        <v>#DIV/0!</v>
      </c>
      <c r="Q1057" s="74" t="e">
        <f t="shared" si="260"/>
        <v>#DIV/0!</v>
      </c>
      <c r="R1057" s="28"/>
    </row>
    <row r="1058" spans="1:18" ht="14.25" customHeight="1">
      <c r="A1058" s="111">
        <v>152</v>
      </c>
      <c r="B1058" s="52" t="s">
        <v>1529</v>
      </c>
      <c r="C1058" s="52"/>
      <c r="D1058" s="52"/>
      <c r="E1058" s="52" t="s">
        <v>3746</v>
      </c>
      <c r="F1058" s="156"/>
      <c r="G1058" s="760">
        <v>233</v>
      </c>
      <c r="H1058" s="160"/>
      <c r="I1058" s="160">
        <v>470</v>
      </c>
      <c r="J1058" s="160" t="s">
        <v>29</v>
      </c>
      <c r="K1058" s="41" t="s">
        <v>26</v>
      </c>
      <c r="L1058" s="42" t="str">
        <f t="shared" si="258"/>
        <v>470ml</v>
      </c>
      <c r="M1058" s="658">
        <f t="shared" si="259"/>
        <v>0</v>
      </c>
      <c r="N1058" s="659" t="str">
        <f t="shared" si="252"/>
        <v>0 ml</v>
      </c>
      <c r="O1058" s="692">
        <f t="shared" si="253"/>
        <v>0</v>
      </c>
      <c r="P1058" s="761" t="e">
        <f t="shared" si="254"/>
        <v>#DIV/0!</v>
      </c>
      <c r="Q1058" s="74" t="e">
        <f t="shared" si="260"/>
        <v>#DIV/0!</v>
      </c>
      <c r="R1058" s="28"/>
    </row>
    <row r="1059" spans="1:18" ht="14.25" customHeight="1">
      <c r="A1059" s="111">
        <v>153</v>
      </c>
      <c r="B1059" s="52" t="s">
        <v>3747</v>
      </c>
      <c r="C1059" s="52"/>
      <c r="D1059" s="52"/>
      <c r="E1059" s="52" t="s">
        <v>3748</v>
      </c>
      <c r="F1059" s="156"/>
      <c r="G1059" s="760"/>
      <c r="H1059" s="160"/>
      <c r="I1059" s="160">
        <v>3500</v>
      </c>
      <c r="J1059" s="160" t="s">
        <v>29</v>
      </c>
      <c r="K1059" s="41" t="s">
        <v>26</v>
      </c>
      <c r="L1059" s="42" t="str">
        <f t="shared" si="258"/>
        <v>3500ml</v>
      </c>
      <c r="M1059" s="658">
        <f t="shared" si="259"/>
        <v>0</v>
      </c>
      <c r="N1059" s="659" t="str">
        <f t="shared" si="252"/>
        <v>0 ml</v>
      </c>
      <c r="O1059" s="692">
        <f t="shared" si="253"/>
        <v>0</v>
      </c>
      <c r="P1059" s="761" t="e">
        <f t="shared" si="254"/>
        <v>#DIV/0!</v>
      </c>
      <c r="Q1059" s="74" t="e">
        <f t="shared" si="260"/>
        <v>#DIV/0!</v>
      </c>
      <c r="R1059" s="28"/>
    </row>
    <row r="1060" spans="1:18" ht="14.25" customHeight="1">
      <c r="A1060" s="111">
        <v>154</v>
      </c>
      <c r="B1060" s="52" t="s">
        <v>1531</v>
      </c>
      <c r="C1060" s="68"/>
      <c r="D1060" s="68"/>
      <c r="E1060" s="68" t="s">
        <v>1532</v>
      </c>
      <c r="F1060" s="156"/>
      <c r="G1060" s="760"/>
      <c r="H1060" s="160"/>
      <c r="I1060" s="160">
        <v>32</v>
      </c>
      <c r="J1060" s="160" t="s">
        <v>59</v>
      </c>
      <c r="K1060" s="41" t="s">
        <v>26</v>
      </c>
      <c r="L1060" s="42" t="str">
        <f t="shared" si="258"/>
        <v>32grams</v>
      </c>
      <c r="M1060" s="658">
        <f t="shared" si="259"/>
        <v>0</v>
      </c>
      <c r="N1060" s="659" t="str">
        <f t="shared" si="252"/>
        <v>0 grams</v>
      </c>
      <c r="O1060" s="692">
        <f t="shared" si="253"/>
        <v>0</v>
      </c>
      <c r="P1060" s="761" t="e">
        <f t="shared" si="254"/>
        <v>#DIV/0!</v>
      </c>
      <c r="Q1060" s="74" t="e">
        <f t="shared" si="260"/>
        <v>#DIV/0!</v>
      </c>
      <c r="R1060" s="28"/>
    </row>
    <row r="1061" spans="1:18" ht="14.25" customHeight="1">
      <c r="A1061" s="111">
        <v>155</v>
      </c>
      <c r="B1061" s="68" t="s">
        <v>1533</v>
      </c>
      <c r="C1061" s="68"/>
      <c r="D1061" s="68"/>
      <c r="E1061" s="68" t="s">
        <v>1534</v>
      </c>
      <c r="F1061" s="156"/>
      <c r="G1061" s="760">
        <v>98</v>
      </c>
      <c r="H1061" s="160"/>
      <c r="I1061" s="160">
        <v>9</v>
      </c>
      <c r="J1061" s="160" t="s">
        <v>59</v>
      </c>
      <c r="K1061" s="41" t="s">
        <v>26</v>
      </c>
      <c r="L1061" s="42" t="str">
        <f t="shared" si="258"/>
        <v>9grams</v>
      </c>
      <c r="M1061" s="658">
        <f t="shared" si="259"/>
        <v>0</v>
      </c>
      <c r="N1061" s="659" t="str">
        <f t="shared" si="252"/>
        <v>0 grams</v>
      </c>
      <c r="O1061" s="692">
        <f t="shared" si="253"/>
        <v>0</v>
      </c>
      <c r="P1061" s="761" t="e">
        <f t="shared" si="254"/>
        <v>#DIV/0!</v>
      </c>
      <c r="Q1061" s="74" t="e">
        <f t="shared" si="260"/>
        <v>#DIV/0!</v>
      </c>
      <c r="R1061" s="28"/>
    </row>
    <row r="1062" spans="1:18" ht="14.25" customHeight="1">
      <c r="A1062" s="111">
        <v>156</v>
      </c>
      <c r="B1062" s="68" t="s">
        <v>1535</v>
      </c>
      <c r="C1062" s="52"/>
      <c r="D1062" s="52"/>
      <c r="E1062" s="52" t="s">
        <v>1536</v>
      </c>
      <c r="F1062" s="156"/>
      <c r="G1062" s="760"/>
      <c r="H1062" s="160"/>
      <c r="I1062" s="160">
        <v>26</v>
      </c>
      <c r="J1062" s="364" t="s">
        <v>59</v>
      </c>
      <c r="K1062" s="41" t="s">
        <v>26</v>
      </c>
      <c r="L1062" s="42" t="str">
        <f t="shared" si="258"/>
        <v>26grams</v>
      </c>
      <c r="M1062" s="658">
        <f t="shared" si="259"/>
        <v>0</v>
      </c>
      <c r="N1062" s="659" t="str">
        <f t="shared" si="252"/>
        <v>0 grams</v>
      </c>
      <c r="O1062" s="692">
        <f t="shared" si="253"/>
        <v>0</v>
      </c>
      <c r="P1062" s="761" t="e">
        <f t="shared" si="254"/>
        <v>#DIV/0!</v>
      </c>
      <c r="Q1062" s="74" t="e">
        <f t="shared" si="260"/>
        <v>#DIV/0!</v>
      </c>
      <c r="R1062" s="28"/>
    </row>
    <row r="1063" spans="1:18" ht="14.25" customHeight="1">
      <c r="A1063" s="111">
        <v>157</v>
      </c>
      <c r="B1063" s="68" t="s">
        <v>1537</v>
      </c>
      <c r="C1063" s="52"/>
      <c r="D1063" s="52"/>
      <c r="E1063" s="52" t="s">
        <v>3749</v>
      </c>
      <c r="F1063" s="156"/>
      <c r="G1063" s="760"/>
      <c r="H1063" s="160"/>
      <c r="I1063" s="160">
        <v>5</v>
      </c>
      <c r="J1063" s="160" t="s">
        <v>59</v>
      </c>
      <c r="K1063" s="41" t="s">
        <v>26</v>
      </c>
      <c r="L1063" s="42" t="str">
        <f t="shared" si="258"/>
        <v>5grams</v>
      </c>
      <c r="M1063" s="658">
        <f t="shared" si="259"/>
        <v>0</v>
      </c>
      <c r="N1063" s="659" t="str">
        <f t="shared" si="252"/>
        <v>0 grams</v>
      </c>
      <c r="O1063" s="692">
        <f t="shared" si="253"/>
        <v>0</v>
      </c>
      <c r="P1063" s="761" t="e">
        <f t="shared" si="254"/>
        <v>#DIV/0!</v>
      </c>
      <c r="Q1063" s="74" t="e">
        <f t="shared" si="260"/>
        <v>#DIV/0!</v>
      </c>
      <c r="R1063" s="28"/>
    </row>
    <row r="1064" spans="1:18" ht="14.25" customHeight="1">
      <c r="A1064" s="111">
        <v>158</v>
      </c>
      <c r="B1064" s="50" t="s">
        <v>1537</v>
      </c>
      <c r="C1064" s="116"/>
      <c r="D1064" s="116"/>
      <c r="E1064" s="116" t="s">
        <v>1538</v>
      </c>
      <c r="F1064" s="156"/>
      <c r="G1064" s="776">
        <v>87.5</v>
      </c>
      <c r="H1064" s="160"/>
      <c r="I1064" s="121">
        <v>35</v>
      </c>
      <c r="J1064" s="121" t="s">
        <v>59</v>
      </c>
      <c r="K1064" s="41" t="s">
        <v>26</v>
      </c>
      <c r="L1064" s="42" t="str">
        <f t="shared" si="258"/>
        <v>35grams</v>
      </c>
      <c r="M1064" s="658">
        <f t="shared" si="259"/>
        <v>0</v>
      </c>
      <c r="N1064" s="659" t="str">
        <f t="shared" si="252"/>
        <v>0 grams</v>
      </c>
      <c r="O1064" s="692">
        <f t="shared" si="253"/>
        <v>0</v>
      </c>
      <c r="P1064" s="761" t="e">
        <f t="shared" si="254"/>
        <v>#DIV/0!</v>
      </c>
      <c r="Q1064" s="74" t="e">
        <f t="shared" si="260"/>
        <v>#DIV/0!</v>
      </c>
      <c r="R1064" s="28"/>
    </row>
    <row r="1065" spans="1:18" ht="14.25" customHeight="1">
      <c r="A1065" s="111">
        <v>159</v>
      </c>
      <c r="B1065" s="52" t="s">
        <v>1540</v>
      </c>
      <c r="C1065" s="52"/>
      <c r="D1065" s="52"/>
      <c r="E1065" s="52" t="s">
        <v>1541</v>
      </c>
      <c r="F1065" s="156"/>
      <c r="G1065" s="760"/>
      <c r="H1065" s="160"/>
      <c r="I1065" s="160">
        <v>30</v>
      </c>
      <c r="J1065" s="160" t="s">
        <v>59</v>
      </c>
      <c r="K1065" s="41" t="s">
        <v>26</v>
      </c>
      <c r="L1065" s="42" t="str">
        <f t="shared" si="258"/>
        <v>30grams</v>
      </c>
      <c r="M1065" s="658">
        <f t="shared" si="259"/>
        <v>0</v>
      </c>
      <c r="N1065" s="659" t="str">
        <f t="shared" si="252"/>
        <v>0 grams</v>
      </c>
      <c r="O1065" s="692">
        <f t="shared" si="253"/>
        <v>0</v>
      </c>
      <c r="P1065" s="761" t="e">
        <f t="shared" si="254"/>
        <v>#DIV/0!</v>
      </c>
      <c r="Q1065" s="74" t="e">
        <f t="shared" si="260"/>
        <v>#DIV/0!</v>
      </c>
      <c r="R1065" s="28"/>
    </row>
    <row r="1066" spans="1:18" ht="14.25" customHeight="1">
      <c r="A1066" s="111">
        <v>160</v>
      </c>
      <c r="B1066" s="116" t="s">
        <v>1540</v>
      </c>
      <c r="C1066" s="116"/>
      <c r="D1066" s="116"/>
      <c r="E1066" s="116" t="s">
        <v>3750</v>
      </c>
      <c r="F1066" s="156"/>
      <c r="G1066" s="776">
        <v>5.9</v>
      </c>
      <c r="H1066" s="160"/>
      <c r="I1066" s="121">
        <v>3</v>
      </c>
      <c r="J1066" s="121" t="s">
        <v>59</v>
      </c>
      <c r="K1066" s="41" t="s">
        <v>26</v>
      </c>
      <c r="L1066" s="42" t="str">
        <f t="shared" si="258"/>
        <v>3grams</v>
      </c>
      <c r="M1066" s="658">
        <f t="shared" si="259"/>
        <v>0</v>
      </c>
      <c r="N1066" s="659" t="str">
        <f t="shared" si="252"/>
        <v>0 grams</v>
      </c>
      <c r="O1066" s="692">
        <f t="shared" si="253"/>
        <v>0</v>
      </c>
      <c r="P1066" s="761" t="e">
        <f t="shared" si="254"/>
        <v>#DIV/0!</v>
      </c>
      <c r="Q1066" s="74" t="e">
        <f t="shared" si="260"/>
        <v>#DIV/0!</v>
      </c>
      <c r="R1066" s="28"/>
    </row>
    <row r="1067" spans="1:18" ht="14.25" customHeight="1">
      <c r="A1067" s="111">
        <v>161</v>
      </c>
      <c r="B1067" s="50" t="s">
        <v>1542</v>
      </c>
      <c r="C1067" s="116"/>
      <c r="D1067" s="116"/>
      <c r="E1067" s="116" t="s">
        <v>1544</v>
      </c>
      <c r="F1067" s="156"/>
      <c r="G1067" s="776">
        <v>102.5</v>
      </c>
      <c r="H1067" s="160"/>
      <c r="I1067" s="121">
        <v>45</v>
      </c>
      <c r="J1067" s="121" t="s">
        <v>59</v>
      </c>
      <c r="K1067" s="41"/>
      <c r="L1067" s="42"/>
      <c r="M1067" s="658"/>
      <c r="N1067" s="659" t="str">
        <f t="shared" si="252"/>
        <v>grams</v>
      </c>
      <c r="O1067" s="692">
        <f t="shared" si="253"/>
        <v>0</v>
      </c>
      <c r="P1067" s="761" t="e">
        <f t="shared" si="254"/>
        <v>#DIV/0!</v>
      </c>
      <c r="Q1067" s="74"/>
      <c r="R1067" s="28"/>
    </row>
    <row r="1068" spans="1:18" ht="14.25" customHeight="1">
      <c r="A1068" s="111">
        <v>163</v>
      </c>
      <c r="B1068" s="52" t="s">
        <v>3751</v>
      </c>
      <c r="C1068" s="52"/>
      <c r="D1068" s="52"/>
      <c r="E1068" s="52" t="s">
        <v>3752</v>
      </c>
      <c r="F1068" s="156"/>
      <c r="G1068" s="760"/>
      <c r="H1068" s="160"/>
      <c r="I1068" s="160">
        <v>40</v>
      </c>
      <c r="J1068" s="160" t="s">
        <v>59</v>
      </c>
      <c r="K1068" s="41"/>
      <c r="L1068" s="42"/>
      <c r="M1068" s="658"/>
      <c r="N1068" s="659" t="str">
        <f t="shared" si="252"/>
        <v>grams</v>
      </c>
      <c r="O1068" s="692">
        <f t="shared" si="253"/>
        <v>0</v>
      </c>
      <c r="P1068" s="761" t="e">
        <f t="shared" si="254"/>
        <v>#DIV/0!</v>
      </c>
      <c r="Q1068" s="74"/>
      <c r="R1068" s="28"/>
    </row>
    <row r="1069" spans="1:18" ht="14.25" customHeight="1">
      <c r="A1069" s="111">
        <v>164</v>
      </c>
      <c r="B1069" s="52" t="s">
        <v>1547</v>
      </c>
      <c r="C1069" s="52"/>
      <c r="D1069" s="52"/>
      <c r="E1069" s="52" t="s">
        <v>3753</v>
      </c>
      <c r="F1069" s="156"/>
      <c r="G1069" s="764"/>
      <c r="H1069" s="160"/>
      <c r="I1069" s="198">
        <v>200</v>
      </c>
      <c r="J1069" s="198" t="s">
        <v>59</v>
      </c>
      <c r="K1069" s="41"/>
      <c r="L1069" s="42"/>
      <c r="M1069" s="658"/>
      <c r="N1069" s="659" t="str">
        <f t="shared" si="252"/>
        <v>grams</v>
      </c>
      <c r="O1069" s="692">
        <f t="shared" si="253"/>
        <v>0</v>
      </c>
      <c r="P1069" s="761" t="e">
        <f t="shared" si="254"/>
        <v>#DIV/0!</v>
      </c>
      <c r="Q1069" s="74"/>
      <c r="R1069" s="28"/>
    </row>
    <row r="1070" spans="1:18" ht="14.25" customHeight="1">
      <c r="A1070" s="111">
        <v>165</v>
      </c>
      <c r="B1070" s="52" t="s">
        <v>3754</v>
      </c>
      <c r="C1070" s="52"/>
      <c r="D1070" s="52"/>
      <c r="E1070" s="52" t="s">
        <v>1546</v>
      </c>
      <c r="F1070" s="156"/>
      <c r="G1070" s="760"/>
      <c r="H1070" s="160"/>
      <c r="I1070" s="160">
        <v>30</v>
      </c>
      <c r="J1070" s="160" t="s">
        <v>59</v>
      </c>
      <c r="K1070" s="41"/>
      <c r="L1070" s="42"/>
      <c r="M1070" s="658"/>
      <c r="N1070" s="659" t="str">
        <f t="shared" si="252"/>
        <v>grams</v>
      </c>
      <c r="O1070" s="692">
        <f t="shared" si="253"/>
        <v>0</v>
      </c>
      <c r="P1070" s="761" t="e">
        <f t="shared" si="254"/>
        <v>#DIV/0!</v>
      </c>
      <c r="Q1070" s="74"/>
      <c r="R1070" s="28"/>
    </row>
    <row r="1071" spans="1:18" ht="14.25" customHeight="1">
      <c r="A1071" s="111">
        <v>166</v>
      </c>
      <c r="B1071" s="68" t="s">
        <v>3755</v>
      </c>
      <c r="C1071" s="52"/>
      <c r="D1071" s="52"/>
      <c r="E1071" s="52" t="s">
        <v>1544</v>
      </c>
      <c r="F1071" s="156"/>
      <c r="G1071" s="760"/>
      <c r="H1071" s="160"/>
      <c r="I1071" s="160">
        <v>45</v>
      </c>
      <c r="J1071" s="160" t="s">
        <v>59</v>
      </c>
      <c r="K1071" s="41"/>
      <c r="L1071" s="42"/>
      <c r="M1071" s="658"/>
      <c r="N1071" s="659" t="str">
        <f t="shared" si="252"/>
        <v>grams</v>
      </c>
      <c r="O1071" s="692">
        <f t="shared" si="253"/>
        <v>0</v>
      </c>
      <c r="P1071" s="761" t="e">
        <f t="shared" si="254"/>
        <v>#DIV/0!</v>
      </c>
      <c r="Q1071" s="74"/>
      <c r="R1071" s="28"/>
    </row>
    <row r="1072" spans="1:18" ht="14.25" customHeight="1">
      <c r="A1072" s="111">
        <v>167</v>
      </c>
      <c r="B1072" s="68" t="s">
        <v>3756</v>
      </c>
      <c r="C1072" s="68"/>
      <c r="D1072" s="68"/>
      <c r="E1072" s="68" t="s">
        <v>3757</v>
      </c>
      <c r="F1072" s="156"/>
      <c r="G1072" s="760"/>
      <c r="H1072" s="160"/>
      <c r="I1072" s="160">
        <v>36</v>
      </c>
      <c r="J1072" s="160" t="s">
        <v>59</v>
      </c>
      <c r="K1072" s="41"/>
      <c r="L1072" s="42"/>
      <c r="M1072" s="658"/>
      <c r="N1072" s="659" t="str">
        <f t="shared" si="252"/>
        <v>grams</v>
      </c>
      <c r="O1072" s="692">
        <f t="shared" si="253"/>
        <v>0</v>
      </c>
      <c r="P1072" s="761" t="e">
        <f t="shared" si="254"/>
        <v>#DIV/0!</v>
      </c>
      <c r="Q1072" s="74"/>
      <c r="R1072" s="28"/>
    </row>
    <row r="1073" spans="1:18" ht="14.25" customHeight="1">
      <c r="A1073" s="111">
        <v>168</v>
      </c>
      <c r="B1073" s="68" t="s">
        <v>3758</v>
      </c>
      <c r="C1073" s="52"/>
      <c r="D1073" s="52"/>
      <c r="E1073" s="52" t="s">
        <v>1546</v>
      </c>
      <c r="F1073" s="156"/>
      <c r="G1073" s="760"/>
      <c r="H1073" s="160"/>
      <c r="I1073" s="160">
        <v>30</v>
      </c>
      <c r="J1073" s="160" t="s">
        <v>59</v>
      </c>
      <c r="K1073" s="41"/>
      <c r="L1073" s="42"/>
      <c r="M1073" s="658"/>
      <c r="N1073" s="659" t="str">
        <f t="shared" si="252"/>
        <v>grams</v>
      </c>
      <c r="O1073" s="692">
        <f t="shared" si="253"/>
        <v>0</v>
      </c>
      <c r="P1073" s="761" t="e">
        <f t="shared" si="254"/>
        <v>#DIV/0!</v>
      </c>
      <c r="Q1073" s="74"/>
      <c r="R1073" s="28"/>
    </row>
    <row r="1074" spans="1:18" ht="14.25" customHeight="1">
      <c r="A1074" s="111">
        <v>169</v>
      </c>
      <c r="B1074" s="52" t="s">
        <v>1548</v>
      </c>
      <c r="C1074" s="52"/>
      <c r="D1074" s="52"/>
      <c r="E1074" s="52" t="s">
        <v>1549</v>
      </c>
      <c r="F1074" s="156"/>
      <c r="G1074" s="760">
        <v>98</v>
      </c>
      <c r="H1074" s="160"/>
      <c r="I1074" s="160">
        <v>13</v>
      </c>
      <c r="J1074" s="160" t="s">
        <v>59</v>
      </c>
      <c r="K1074" s="41"/>
      <c r="L1074" s="42"/>
      <c r="M1074" s="658"/>
      <c r="N1074" s="659" t="str">
        <f t="shared" si="252"/>
        <v>grams</v>
      </c>
      <c r="O1074" s="692">
        <f t="shared" si="253"/>
        <v>0</v>
      </c>
      <c r="P1074" s="761" t="e">
        <f t="shared" si="254"/>
        <v>#DIV/0!</v>
      </c>
      <c r="Q1074" s="74"/>
      <c r="R1074" s="28"/>
    </row>
    <row r="1075" spans="1:18" ht="14.25" customHeight="1">
      <c r="A1075" s="111">
        <v>170</v>
      </c>
      <c r="B1075" s="52" t="s">
        <v>1550</v>
      </c>
      <c r="C1075" s="68"/>
      <c r="D1075" s="68"/>
      <c r="E1075" s="68" t="s">
        <v>1551</v>
      </c>
      <c r="F1075" s="156"/>
      <c r="G1075" s="760"/>
      <c r="H1075" s="160"/>
      <c r="I1075" s="160">
        <v>7</v>
      </c>
      <c r="J1075" s="160" t="s">
        <v>59</v>
      </c>
      <c r="K1075" s="41"/>
      <c r="L1075" s="42"/>
      <c r="M1075" s="658"/>
      <c r="N1075" s="659" t="str">
        <f t="shared" si="252"/>
        <v>grams</v>
      </c>
      <c r="O1075" s="692">
        <f t="shared" si="253"/>
        <v>0</v>
      </c>
      <c r="P1075" s="761" t="e">
        <f t="shared" si="254"/>
        <v>#DIV/0!</v>
      </c>
      <c r="Q1075" s="74"/>
      <c r="R1075" s="28"/>
    </row>
    <row r="1076" spans="1:18" ht="14.25" customHeight="1">
      <c r="A1076" s="111">
        <v>171</v>
      </c>
      <c r="B1076" s="52" t="s">
        <v>1552</v>
      </c>
      <c r="C1076" s="52"/>
      <c r="D1076" s="52"/>
      <c r="E1076" s="52" t="s">
        <v>4679</v>
      </c>
      <c r="F1076" s="156"/>
      <c r="G1076" s="764"/>
      <c r="H1076" s="160"/>
      <c r="I1076" s="198">
        <v>1</v>
      </c>
      <c r="J1076" s="198" t="s">
        <v>59</v>
      </c>
      <c r="K1076" s="41"/>
      <c r="L1076" s="42"/>
      <c r="M1076" s="658"/>
      <c r="N1076" s="659" t="str">
        <f t="shared" si="252"/>
        <v>grams</v>
      </c>
      <c r="O1076" s="692">
        <f t="shared" si="253"/>
        <v>0</v>
      </c>
      <c r="P1076" s="761" t="e">
        <f t="shared" si="254"/>
        <v>#DIV/0!</v>
      </c>
      <c r="Q1076" s="74"/>
      <c r="R1076" s="28"/>
    </row>
    <row r="1077" spans="1:18" ht="14.25" customHeight="1">
      <c r="A1077" s="111">
        <v>173</v>
      </c>
      <c r="B1077" s="52" t="s">
        <v>1555</v>
      </c>
      <c r="C1077" s="68"/>
      <c r="D1077" s="68"/>
      <c r="E1077" s="68" t="s">
        <v>1554</v>
      </c>
      <c r="F1077" s="156"/>
      <c r="G1077" s="760"/>
      <c r="H1077" s="160"/>
      <c r="I1077" s="160">
        <v>37</v>
      </c>
      <c r="J1077" s="160" t="s">
        <v>59</v>
      </c>
      <c r="K1077" s="41"/>
      <c r="L1077" s="42"/>
      <c r="M1077" s="658"/>
      <c r="N1077" s="659" t="str">
        <f t="shared" si="252"/>
        <v>grams</v>
      </c>
      <c r="O1077" s="692">
        <f t="shared" si="253"/>
        <v>0</v>
      </c>
      <c r="P1077" s="761" t="e">
        <f t="shared" si="254"/>
        <v>#DIV/0!</v>
      </c>
      <c r="Q1077" s="74"/>
      <c r="R1077" s="28"/>
    </row>
    <row r="1078" spans="1:18" ht="14.25" customHeight="1">
      <c r="A1078" s="111">
        <v>174</v>
      </c>
      <c r="B1078" s="52" t="s">
        <v>1556</v>
      </c>
      <c r="C1078" s="52"/>
      <c r="D1078" s="52"/>
      <c r="E1078" s="52" t="s">
        <v>1557</v>
      </c>
      <c r="F1078" s="156"/>
      <c r="G1078" s="764">
        <v>120</v>
      </c>
      <c r="H1078" s="160"/>
      <c r="I1078" s="198">
        <v>23</v>
      </c>
      <c r="J1078" s="198" t="s">
        <v>59</v>
      </c>
      <c r="K1078" s="41"/>
      <c r="L1078" s="42"/>
      <c r="M1078" s="658"/>
      <c r="N1078" s="659" t="str">
        <f t="shared" si="252"/>
        <v>grams</v>
      </c>
      <c r="O1078" s="692">
        <f t="shared" si="253"/>
        <v>0</v>
      </c>
      <c r="P1078" s="761" t="e">
        <f t="shared" si="254"/>
        <v>#DIV/0!</v>
      </c>
      <c r="Q1078" s="74"/>
      <c r="R1078" s="28"/>
    </row>
    <row r="1079" spans="1:18" ht="14.25" customHeight="1">
      <c r="A1079" s="111">
        <v>175</v>
      </c>
      <c r="B1079" s="52" t="s">
        <v>1558</v>
      </c>
      <c r="C1079" s="52"/>
      <c r="D1079" s="52"/>
      <c r="E1079" s="52" t="s">
        <v>1559</v>
      </c>
      <c r="F1079" s="156"/>
      <c r="G1079" s="764"/>
      <c r="H1079" s="160"/>
      <c r="I1079" s="198">
        <v>10</v>
      </c>
      <c r="J1079" s="198" t="s">
        <v>59</v>
      </c>
      <c r="K1079" s="41"/>
      <c r="L1079" s="42"/>
      <c r="M1079" s="658"/>
      <c r="N1079" s="659" t="str">
        <f t="shared" si="252"/>
        <v>grams</v>
      </c>
      <c r="O1079" s="692">
        <f t="shared" si="253"/>
        <v>0</v>
      </c>
      <c r="P1079" s="761" t="e">
        <f t="shared" si="254"/>
        <v>#DIV/0!</v>
      </c>
      <c r="Q1079" s="74"/>
      <c r="R1079" s="28"/>
    </row>
    <row r="1080" spans="1:18" ht="14.25" customHeight="1">
      <c r="A1080" s="111">
        <v>176</v>
      </c>
      <c r="B1080" s="52" t="s">
        <v>3760</v>
      </c>
      <c r="C1080" s="68"/>
      <c r="D1080" s="68"/>
      <c r="E1080" s="68" t="s">
        <v>1551</v>
      </c>
      <c r="F1080" s="156"/>
      <c r="G1080" s="760">
        <v>48</v>
      </c>
      <c r="H1080" s="160"/>
      <c r="I1080" s="160">
        <v>7</v>
      </c>
      <c r="J1080" s="160" t="s">
        <v>59</v>
      </c>
      <c r="K1080" s="41"/>
      <c r="L1080" s="42"/>
      <c r="M1080" s="658"/>
      <c r="N1080" s="659" t="str">
        <f t="shared" si="252"/>
        <v>grams</v>
      </c>
      <c r="O1080" s="692">
        <f t="shared" si="253"/>
        <v>0</v>
      </c>
      <c r="P1080" s="761" t="e">
        <f t="shared" si="254"/>
        <v>#DIV/0!</v>
      </c>
      <c r="Q1080" s="74"/>
      <c r="R1080" s="28"/>
    </row>
    <row r="1081" spans="1:18" ht="14.25" customHeight="1">
      <c r="A1081" s="111">
        <v>177</v>
      </c>
      <c r="B1081" s="52" t="s">
        <v>1560</v>
      </c>
      <c r="C1081" s="52"/>
      <c r="D1081" s="52"/>
      <c r="E1081" s="52" t="s">
        <v>1541</v>
      </c>
      <c r="F1081" s="156"/>
      <c r="G1081" s="764"/>
      <c r="H1081" s="160"/>
      <c r="I1081" s="160">
        <v>30</v>
      </c>
      <c r="J1081" s="160" t="s">
        <v>59</v>
      </c>
      <c r="K1081" s="41"/>
      <c r="L1081" s="42"/>
      <c r="M1081" s="658"/>
      <c r="N1081" s="659" t="str">
        <f t="shared" si="252"/>
        <v>grams</v>
      </c>
      <c r="O1081" s="692">
        <f t="shared" si="253"/>
        <v>0</v>
      </c>
      <c r="P1081" s="761" t="e">
        <f t="shared" si="254"/>
        <v>#DIV/0!</v>
      </c>
      <c r="Q1081" s="74"/>
      <c r="R1081" s="28"/>
    </row>
    <row r="1082" spans="1:18" ht="14.25" customHeight="1">
      <c r="A1082" s="111">
        <v>178</v>
      </c>
      <c r="B1082" s="68" t="s">
        <v>1561</v>
      </c>
      <c r="C1082" s="68"/>
      <c r="D1082" s="68"/>
      <c r="E1082" s="68" t="s">
        <v>1562</v>
      </c>
      <c r="F1082" s="156"/>
      <c r="G1082" s="760">
        <v>98</v>
      </c>
      <c r="H1082" s="160"/>
      <c r="I1082" s="160">
        <v>11</v>
      </c>
      <c r="J1082" s="160" t="s">
        <v>59</v>
      </c>
      <c r="K1082" s="41"/>
      <c r="L1082" s="42"/>
      <c r="M1082" s="658"/>
      <c r="N1082" s="659" t="str">
        <f t="shared" si="252"/>
        <v>grams</v>
      </c>
      <c r="O1082" s="692">
        <f t="shared" si="253"/>
        <v>0</v>
      </c>
      <c r="P1082" s="761" t="e">
        <f t="shared" si="254"/>
        <v>#DIV/0!</v>
      </c>
      <c r="Q1082" s="74"/>
      <c r="R1082" s="28"/>
    </row>
    <row r="1083" spans="1:18" ht="14.25" customHeight="1">
      <c r="A1083" s="111">
        <v>179</v>
      </c>
      <c r="B1083" s="52" t="s">
        <v>1563</v>
      </c>
      <c r="C1083" s="68"/>
      <c r="D1083" s="68"/>
      <c r="E1083" s="68" t="s">
        <v>1564</v>
      </c>
      <c r="F1083" s="156"/>
      <c r="G1083" s="760"/>
      <c r="H1083" s="160"/>
      <c r="I1083" s="160">
        <v>12</v>
      </c>
      <c r="J1083" s="160" t="s">
        <v>59</v>
      </c>
      <c r="K1083" s="41"/>
      <c r="L1083" s="42"/>
      <c r="M1083" s="658"/>
      <c r="N1083" s="659" t="str">
        <f t="shared" si="252"/>
        <v>grams</v>
      </c>
      <c r="O1083" s="692">
        <f t="shared" si="253"/>
        <v>0</v>
      </c>
      <c r="P1083" s="761" t="e">
        <f t="shared" si="254"/>
        <v>#DIV/0!</v>
      </c>
      <c r="Q1083" s="74"/>
      <c r="R1083" s="28"/>
    </row>
    <row r="1084" spans="1:18" ht="14.25" customHeight="1">
      <c r="A1084" s="111">
        <v>181</v>
      </c>
      <c r="B1084" s="116" t="s">
        <v>1567</v>
      </c>
      <c r="C1084" s="116"/>
      <c r="D1084" s="116"/>
      <c r="E1084" s="116" t="s">
        <v>111</v>
      </c>
      <c r="F1084" s="156"/>
      <c r="G1084" s="776">
        <v>31</v>
      </c>
      <c r="H1084" s="160"/>
      <c r="I1084" s="121">
        <v>10</v>
      </c>
      <c r="J1084" s="121" t="s">
        <v>59</v>
      </c>
      <c r="K1084" s="41"/>
      <c r="L1084" s="42"/>
      <c r="M1084" s="658"/>
      <c r="N1084" s="659" t="str">
        <f t="shared" si="252"/>
        <v>grams</v>
      </c>
      <c r="O1084" s="692">
        <f t="shared" si="253"/>
        <v>0</v>
      </c>
      <c r="P1084" s="761" t="e">
        <f t="shared" si="254"/>
        <v>#DIV/0!</v>
      </c>
      <c r="Q1084" s="74"/>
      <c r="R1084" s="28"/>
    </row>
    <row r="1085" spans="1:18" ht="14.25" customHeight="1">
      <c r="A1085" s="111">
        <v>182</v>
      </c>
      <c r="B1085" s="52" t="s">
        <v>1568</v>
      </c>
      <c r="C1085" s="68"/>
      <c r="D1085" s="68"/>
      <c r="E1085" s="68" t="s">
        <v>3761</v>
      </c>
      <c r="F1085" s="156"/>
      <c r="G1085" s="760"/>
      <c r="H1085" s="160"/>
      <c r="I1085" s="160">
        <v>40</v>
      </c>
      <c r="J1085" s="160" t="s">
        <v>59</v>
      </c>
      <c r="K1085" s="41"/>
      <c r="L1085" s="42"/>
      <c r="M1085" s="658"/>
      <c r="N1085" s="659" t="str">
        <f t="shared" si="252"/>
        <v>grams</v>
      </c>
      <c r="O1085" s="692">
        <f t="shared" si="253"/>
        <v>0</v>
      </c>
      <c r="P1085" s="761" t="e">
        <f t="shared" si="254"/>
        <v>#DIV/0!</v>
      </c>
      <c r="Q1085" s="74"/>
      <c r="R1085" s="28"/>
    </row>
    <row r="1086" spans="1:18" ht="14.25" customHeight="1">
      <c r="A1086" s="111">
        <v>183</v>
      </c>
      <c r="B1086" s="52" t="s">
        <v>1569</v>
      </c>
      <c r="C1086" s="52"/>
      <c r="D1086" s="52"/>
      <c r="E1086" s="52" t="s">
        <v>1570</v>
      </c>
      <c r="F1086" s="156"/>
      <c r="G1086" s="764"/>
      <c r="H1086" s="160"/>
      <c r="I1086" s="198">
        <v>5</v>
      </c>
      <c r="J1086" s="198" t="s">
        <v>59</v>
      </c>
      <c r="K1086" s="41"/>
      <c r="L1086" s="42"/>
      <c r="M1086" s="658"/>
      <c r="N1086" s="659" t="str">
        <f t="shared" si="252"/>
        <v>grams</v>
      </c>
      <c r="O1086" s="692">
        <f t="shared" si="253"/>
        <v>0</v>
      </c>
      <c r="P1086" s="761" t="e">
        <f t="shared" si="254"/>
        <v>#DIV/0!</v>
      </c>
      <c r="Q1086" s="74"/>
      <c r="R1086" s="28"/>
    </row>
    <row r="1087" spans="1:18" ht="14.25" customHeight="1">
      <c r="A1087" s="111">
        <v>184</v>
      </c>
      <c r="B1087" s="52" t="s">
        <v>1571</v>
      </c>
      <c r="C1087" s="52"/>
      <c r="D1087" s="52"/>
      <c r="E1087" s="52" t="s">
        <v>1572</v>
      </c>
      <c r="F1087" s="156"/>
      <c r="G1087" s="764">
        <v>98</v>
      </c>
      <c r="H1087" s="160"/>
      <c r="I1087" s="198">
        <v>14</v>
      </c>
      <c r="J1087" s="198" t="s">
        <v>59</v>
      </c>
      <c r="K1087" s="41"/>
      <c r="L1087" s="42"/>
      <c r="M1087" s="658"/>
      <c r="N1087" s="659" t="str">
        <f t="shared" si="252"/>
        <v>grams</v>
      </c>
      <c r="O1087" s="692">
        <f t="shared" si="253"/>
        <v>0</v>
      </c>
      <c r="P1087" s="761" t="e">
        <f t="shared" si="254"/>
        <v>#DIV/0!</v>
      </c>
      <c r="Q1087" s="74"/>
      <c r="R1087" s="28"/>
    </row>
    <row r="1088" spans="1:18" ht="14.25" customHeight="1">
      <c r="A1088" s="111">
        <v>185</v>
      </c>
      <c r="B1088" s="52" t="s">
        <v>1573</v>
      </c>
      <c r="C1088" s="52"/>
      <c r="D1088" s="52"/>
      <c r="E1088" s="52" t="s">
        <v>1546</v>
      </c>
      <c r="F1088" s="156"/>
      <c r="G1088" s="764"/>
      <c r="H1088" s="160"/>
      <c r="I1088" s="198">
        <v>30</v>
      </c>
      <c r="J1088" s="198" t="s">
        <v>59</v>
      </c>
      <c r="K1088" s="41"/>
      <c r="L1088" s="42"/>
      <c r="M1088" s="658"/>
      <c r="N1088" s="659" t="str">
        <f t="shared" si="252"/>
        <v>grams</v>
      </c>
      <c r="O1088" s="692">
        <f t="shared" si="253"/>
        <v>0</v>
      </c>
      <c r="P1088" s="761" t="e">
        <f t="shared" si="254"/>
        <v>#DIV/0!</v>
      </c>
      <c r="Q1088" s="74"/>
      <c r="R1088" s="28"/>
    </row>
    <row r="1089" spans="1:18" ht="14.25" customHeight="1">
      <c r="A1089" s="111">
        <v>186</v>
      </c>
      <c r="B1089" s="68" t="s">
        <v>1574</v>
      </c>
      <c r="C1089" s="68"/>
      <c r="D1089" s="68"/>
      <c r="E1089" s="68" t="s">
        <v>1575</v>
      </c>
      <c r="F1089" s="156"/>
      <c r="G1089" s="760"/>
      <c r="H1089" s="160"/>
      <c r="I1089" s="160">
        <v>31</v>
      </c>
      <c r="J1089" s="160" t="s">
        <v>59</v>
      </c>
      <c r="K1089" s="41"/>
      <c r="L1089" s="42"/>
      <c r="M1089" s="658"/>
      <c r="N1089" s="659" t="str">
        <f t="shared" si="252"/>
        <v>grams</v>
      </c>
      <c r="O1089" s="692">
        <f t="shared" si="253"/>
        <v>0</v>
      </c>
      <c r="P1089" s="761" t="e">
        <f t="shared" si="254"/>
        <v>#DIV/0!</v>
      </c>
      <c r="Q1089" s="74"/>
      <c r="R1089" s="28"/>
    </row>
    <row r="1090" spans="1:18" ht="14.25" customHeight="1">
      <c r="A1090" s="111">
        <v>387</v>
      </c>
      <c r="B1090" s="68" t="s">
        <v>1652</v>
      </c>
      <c r="C1090" s="68"/>
      <c r="D1090" s="68"/>
      <c r="E1090" s="68" t="s">
        <v>4680</v>
      </c>
      <c r="F1090" s="156"/>
      <c r="G1090" s="760"/>
      <c r="H1090" s="160"/>
      <c r="I1090" s="160">
        <v>424</v>
      </c>
      <c r="J1090" s="160" t="s">
        <v>59</v>
      </c>
      <c r="K1090" s="41"/>
      <c r="L1090" s="42"/>
      <c r="M1090" s="658"/>
      <c r="N1090" s="659" t="str">
        <f t="shared" si="252"/>
        <v>grams</v>
      </c>
      <c r="O1090" s="692">
        <f t="shared" si="253"/>
        <v>0</v>
      </c>
      <c r="P1090" s="761" t="e">
        <f t="shared" si="254"/>
        <v>#DIV/0!</v>
      </c>
      <c r="Q1090" s="74"/>
      <c r="R1090" s="28"/>
    </row>
    <row r="1091" spans="1:18" ht="14.25" customHeight="1">
      <c r="A1091" s="111">
        <v>45</v>
      </c>
      <c r="B1091" s="68" t="s">
        <v>1578</v>
      </c>
      <c r="C1091" s="68"/>
      <c r="D1091" s="68"/>
      <c r="E1091" s="68" t="s">
        <v>245</v>
      </c>
      <c r="F1091" s="155"/>
      <c r="G1091" s="760">
        <v>31.9</v>
      </c>
      <c r="H1091" s="160"/>
      <c r="I1091" s="160">
        <v>250</v>
      </c>
      <c r="J1091" s="160" t="s">
        <v>59</v>
      </c>
      <c r="K1091" s="41" t="s">
        <v>26</v>
      </c>
      <c r="L1091" s="42" t="str">
        <f>CONCATENATE(I1091,J1091)</f>
        <v>250grams</v>
      </c>
      <c r="M1091" s="658">
        <f>H1091*I1091</f>
        <v>0</v>
      </c>
      <c r="N1091" s="659" t="str">
        <f t="shared" si="252"/>
        <v>0 grams</v>
      </c>
      <c r="O1091" s="692">
        <f t="shared" si="253"/>
        <v>0</v>
      </c>
      <c r="P1091" s="761" t="e">
        <f t="shared" si="254"/>
        <v>#DIV/0!</v>
      </c>
      <c r="Q1091" s="109" t="e">
        <f>G1091-P1091</f>
        <v>#DIV/0!</v>
      </c>
      <c r="R1091" s="11"/>
    </row>
    <row r="1092" spans="1:18" ht="14.25" customHeight="1">
      <c r="A1092" s="111">
        <v>347</v>
      </c>
      <c r="B1092" s="68" t="s">
        <v>1584</v>
      </c>
      <c r="C1092" s="68"/>
      <c r="D1092" s="68"/>
      <c r="E1092" s="68"/>
      <c r="F1092" s="156"/>
      <c r="G1092" s="760">
        <v>80</v>
      </c>
      <c r="H1092" s="160"/>
      <c r="I1092" s="160">
        <v>1000</v>
      </c>
      <c r="J1092" s="160" t="s">
        <v>59</v>
      </c>
      <c r="K1092" s="41"/>
      <c r="L1092" s="42"/>
      <c r="M1092" s="658"/>
      <c r="N1092" s="659" t="str">
        <f t="shared" si="252"/>
        <v>grams</v>
      </c>
      <c r="O1092" s="692">
        <f t="shared" si="253"/>
        <v>0</v>
      </c>
      <c r="P1092" s="761" t="e">
        <f t="shared" si="254"/>
        <v>#DIV/0!</v>
      </c>
      <c r="Q1092" s="74"/>
      <c r="R1092" s="28"/>
    </row>
    <row r="1093" spans="1:18" ht="14.25" customHeight="1">
      <c r="A1093" s="111">
        <v>348</v>
      </c>
      <c r="B1093" s="68" t="s">
        <v>1585</v>
      </c>
      <c r="C1093" s="68"/>
      <c r="D1093" s="68"/>
      <c r="E1093" s="68"/>
      <c r="F1093" s="156"/>
      <c r="G1093" s="760"/>
      <c r="H1093" s="160"/>
      <c r="I1093" s="160">
        <v>1000</v>
      </c>
      <c r="J1093" s="160" t="s">
        <v>59</v>
      </c>
      <c r="K1093" s="41"/>
      <c r="L1093" s="42"/>
      <c r="M1093" s="658"/>
      <c r="N1093" s="659" t="str">
        <f t="shared" si="252"/>
        <v>grams</v>
      </c>
      <c r="O1093" s="692">
        <f t="shared" si="253"/>
        <v>0</v>
      </c>
      <c r="P1093" s="761" t="e">
        <f t="shared" si="254"/>
        <v>#DIV/0!</v>
      </c>
      <c r="Q1093" s="74"/>
      <c r="R1093" s="28"/>
    </row>
    <row r="1094" spans="1:18" ht="14.25" customHeight="1">
      <c r="A1094" s="111">
        <v>388</v>
      </c>
      <c r="B1094" s="68" t="s">
        <v>4681</v>
      </c>
      <c r="C1094" s="68"/>
      <c r="D1094" s="68"/>
      <c r="E1094" s="68" t="s">
        <v>867</v>
      </c>
      <c r="F1094" s="156"/>
      <c r="G1094" s="760"/>
      <c r="H1094" s="160"/>
      <c r="I1094" s="160">
        <v>19</v>
      </c>
      <c r="J1094" s="160" t="s">
        <v>59</v>
      </c>
      <c r="K1094" s="41"/>
      <c r="L1094" s="42"/>
      <c r="M1094" s="658"/>
      <c r="N1094" s="659" t="str">
        <f t="shared" si="252"/>
        <v>grams</v>
      </c>
      <c r="O1094" s="692">
        <f t="shared" si="253"/>
        <v>0</v>
      </c>
      <c r="P1094" s="761" t="e">
        <f t="shared" si="254"/>
        <v>#DIV/0!</v>
      </c>
      <c r="Q1094" s="74"/>
      <c r="R1094" s="28"/>
    </row>
    <row r="1095" spans="1:18" ht="14.25" customHeight="1">
      <c r="A1095" s="111">
        <v>25</v>
      </c>
      <c r="B1095" s="52" t="s">
        <v>1593</v>
      </c>
      <c r="C1095" s="52"/>
      <c r="D1095" s="52"/>
      <c r="E1095" s="52" t="s">
        <v>2771</v>
      </c>
      <c r="F1095" s="155"/>
      <c r="G1095" s="760">
        <v>36.5</v>
      </c>
      <c r="H1095" s="160"/>
      <c r="I1095" s="160">
        <v>10</v>
      </c>
      <c r="J1095" s="198" t="s">
        <v>37</v>
      </c>
      <c r="K1095" s="41" t="s">
        <v>26</v>
      </c>
      <c r="L1095" s="42" t="str">
        <f t="shared" ref="L1095:L1101" si="261">CONCATENATE(I1095,J1095)</f>
        <v>10pieces</v>
      </c>
      <c r="M1095" s="658">
        <f t="shared" ref="M1095:M1101" si="262">H1095*I1095</f>
        <v>0</v>
      </c>
      <c r="N1095" s="659" t="str">
        <f t="shared" si="252"/>
        <v>0 pieces</v>
      </c>
      <c r="O1095" s="692">
        <f t="shared" si="253"/>
        <v>0</v>
      </c>
      <c r="P1095" s="761" t="e">
        <f t="shared" si="254"/>
        <v>#DIV/0!</v>
      </c>
      <c r="Q1095" s="74" t="e">
        <f t="shared" ref="Q1095:Q1101" si="263">G1095-P1095</f>
        <v>#DIV/0!</v>
      </c>
      <c r="R1095" s="28"/>
    </row>
    <row r="1096" spans="1:18" ht="14.25" customHeight="1">
      <c r="A1096" s="111">
        <v>26</v>
      </c>
      <c r="B1096" s="52" t="s">
        <v>1598</v>
      </c>
      <c r="C1096" s="52"/>
      <c r="D1096" s="52"/>
      <c r="E1096" s="52" t="s">
        <v>4007</v>
      </c>
      <c r="F1096" s="155"/>
      <c r="G1096" s="760"/>
      <c r="H1096" s="160"/>
      <c r="I1096" s="160">
        <v>10</v>
      </c>
      <c r="J1096" s="198" t="s">
        <v>37</v>
      </c>
      <c r="K1096" s="41" t="s">
        <v>26</v>
      </c>
      <c r="L1096" s="42" t="str">
        <f t="shared" si="261"/>
        <v>10pieces</v>
      </c>
      <c r="M1096" s="658">
        <f t="shared" si="262"/>
        <v>0</v>
      </c>
      <c r="N1096" s="659" t="str">
        <f t="shared" si="252"/>
        <v>0 pieces</v>
      </c>
      <c r="O1096" s="692">
        <f t="shared" si="253"/>
        <v>0</v>
      </c>
      <c r="P1096" s="761" t="e">
        <f t="shared" si="254"/>
        <v>#DIV/0!</v>
      </c>
      <c r="Q1096" s="29" t="e">
        <f t="shared" si="263"/>
        <v>#DIV/0!</v>
      </c>
      <c r="R1096" s="28"/>
    </row>
    <row r="1097" spans="1:18" ht="14.25" customHeight="1">
      <c r="A1097" s="111">
        <v>27</v>
      </c>
      <c r="B1097" s="52" t="s">
        <v>1598</v>
      </c>
      <c r="C1097" s="52"/>
      <c r="D1097" s="52"/>
      <c r="E1097" s="52" t="s">
        <v>2771</v>
      </c>
      <c r="F1097" s="155"/>
      <c r="G1097" s="760">
        <v>44.5</v>
      </c>
      <c r="H1097" s="160"/>
      <c r="I1097" s="160">
        <v>10</v>
      </c>
      <c r="J1097" s="198" t="s">
        <v>37</v>
      </c>
      <c r="K1097" s="41" t="s">
        <v>26</v>
      </c>
      <c r="L1097" s="42" t="str">
        <f t="shared" si="261"/>
        <v>10pieces</v>
      </c>
      <c r="M1097" s="658">
        <f t="shared" si="262"/>
        <v>0</v>
      </c>
      <c r="N1097" s="659" t="str">
        <f t="shared" si="252"/>
        <v>0 pieces</v>
      </c>
      <c r="O1097" s="692">
        <f t="shared" si="253"/>
        <v>0</v>
      </c>
      <c r="P1097" s="761" t="e">
        <f t="shared" si="254"/>
        <v>#DIV/0!</v>
      </c>
      <c r="Q1097" s="109" t="e">
        <f t="shared" si="263"/>
        <v>#DIV/0!</v>
      </c>
      <c r="R1097" s="11"/>
    </row>
    <row r="1098" spans="1:18" ht="14.25" customHeight="1">
      <c r="A1098" s="111">
        <v>28</v>
      </c>
      <c r="B1098" s="52" t="s">
        <v>1600</v>
      </c>
      <c r="C1098" s="52"/>
      <c r="D1098" s="52"/>
      <c r="E1098" s="52" t="s">
        <v>4008</v>
      </c>
      <c r="F1098" s="155"/>
      <c r="G1098" s="764"/>
      <c r="H1098" s="160"/>
      <c r="I1098" s="160">
        <v>10</v>
      </c>
      <c r="J1098" s="198" t="s">
        <v>37</v>
      </c>
      <c r="K1098" s="41" t="s">
        <v>26</v>
      </c>
      <c r="L1098" s="42" t="str">
        <f t="shared" si="261"/>
        <v>10pieces</v>
      </c>
      <c r="M1098" s="658">
        <f t="shared" si="262"/>
        <v>0</v>
      </c>
      <c r="N1098" s="659" t="str">
        <f t="shared" si="252"/>
        <v>0 pieces</v>
      </c>
      <c r="O1098" s="692">
        <f t="shared" si="253"/>
        <v>0</v>
      </c>
      <c r="P1098" s="761" t="e">
        <f t="shared" si="254"/>
        <v>#DIV/0!</v>
      </c>
      <c r="Q1098" s="74" t="e">
        <f t="shared" si="263"/>
        <v>#DIV/0!</v>
      </c>
      <c r="R1098" s="28"/>
    </row>
    <row r="1099" spans="1:18" ht="14.25" customHeight="1">
      <c r="A1099" s="111">
        <v>30</v>
      </c>
      <c r="B1099" s="52" t="s">
        <v>4009</v>
      </c>
      <c r="C1099" s="52"/>
      <c r="D1099" s="52"/>
      <c r="E1099" s="52" t="s">
        <v>4008</v>
      </c>
      <c r="F1099" s="155"/>
      <c r="G1099" s="764"/>
      <c r="H1099" s="160"/>
      <c r="I1099" s="160">
        <v>10</v>
      </c>
      <c r="J1099" s="198" t="s">
        <v>37</v>
      </c>
      <c r="K1099" s="41" t="s">
        <v>26</v>
      </c>
      <c r="L1099" s="42" t="str">
        <f t="shared" si="261"/>
        <v>10pieces</v>
      </c>
      <c r="M1099" s="658">
        <f t="shared" si="262"/>
        <v>0</v>
      </c>
      <c r="N1099" s="659" t="str">
        <f t="shared" si="252"/>
        <v>0 pieces</v>
      </c>
      <c r="O1099" s="692">
        <f t="shared" si="253"/>
        <v>0</v>
      </c>
      <c r="P1099" s="761" t="e">
        <f t="shared" si="254"/>
        <v>#DIV/0!</v>
      </c>
      <c r="Q1099" s="29" t="e">
        <f t="shared" si="263"/>
        <v>#DIV/0!</v>
      </c>
      <c r="R1099" s="28"/>
    </row>
    <row r="1100" spans="1:18" ht="14.25" customHeight="1">
      <c r="A1100" s="111">
        <v>31</v>
      </c>
      <c r="B1100" s="52" t="s">
        <v>4009</v>
      </c>
      <c r="C1100" s="52"/>
      <c r="D1100" s="52"/>
      <c r="E1100" s="52" t="s">
        <v>2771</v>
      </c>
      <c r="F1100" s="155"/>
      <c r="G1100" s="764">
        <v>29.6</v>
      </c>
      <c r="H1100" s="160"/>
      <c r="I1100" s="160">
        <v>10</v>
      </c>
      <c r="J1100" s="198" t="s">
        <v>37</v>
      </c>
      <c r="K1100" s="41" t="s">
        <v>26</v>
      </c>
      <c r="L1100" s="42" t="str">
        <f t="shared" si="261"/>
        <v>10pieces</v>
      </c>
      <c r="M1100" s="658">
        <f t="shared" si="262"/>
        <v>0</v>
      </c>
      <c r="N1100" s="659" t="str">
        <f t="shared" si="252"/>
        <v>0 pieces</v>
      </c>
      <c r="O1100" s="692">
        <f t="shared" si="253"/>
        <v>0</v>
      </c>
      <c r="P1100" s="761" t="e">
        <f t="shared" si="254"/>
        <v>#DIV/0!</v>
      </c>
      <c r="Q1100" s="74" t="e">
        <f t="shared" si="263"/>
        <v>#DIV/0!</v>
      </c>
      <c r="R1100" s="28"/>
    </row>
    <row r="1101" spans="1:18" ht="14.25" customHeight="1">
      <c r="A1101" s="111">
        <v>32</v>
      </c>
      <c r="B1101" s="52" t="s">
        <v>4010</v>
      </c>
      <c r="C1101" s="52"/>
      <c r="D1101" s="52"/>
      <c r="E1101" s="52" t="s">
        <v>4008</v>
      </c>
      <c r="F1101" s="155"/>
      <c r="G1101" s="764"/>
      <c r="H1101" s="160"/>
      <c r="I1101" s="160">
        <v>10</v>
      </c>
      <c r="J1101" s="198" t="s">
        <v>37</v>
      </c>
      <c r="K1101" s="41" t="s">
        <v>26</v>
      </c>
      <c r="L1101" s="42" t="str">
        <f t="shared" si="261"/>
        <v>10pieces</v>
      </c>
      <c r="M1101" s="658">
        <f t="shared" si="262"/>
        <v>0</v>
      </c>
      <c r="N1101" s="659" t="str">
        <f t="shared" si="252"/>
        <v>0 pieces</v>
      </c>
      <c r="O1101" s="692">
        <f t="shared" si="253"/>
        <v>0</v>
      </c>
      <c r="P1101" s="761" t="e">
        <f t="shared" si="254"/>
        <v>#DIV/0!</v>
      </c>
      <c r="Q1101" s="74" t="e">
        <f t="shared" si="263"/>
        <v>#DIV/0!</v>
      </c>
      <c r="R1101" s="28"/>
    </row>
    <row r="1102" spans="1:18" ht="14.25" customHeight="1">
      <c r="A1102" s="111">
        <v>240</v>
      </c>
      <c r="B1102" s="68" t="s">
        <v>4194</v>
      </c>
      <c r="C1102" s="68"/>
      <c r="D1102" s="68"/>
      <c r="E1102" s="68" t="s">
        <v>4195</v>
      </c>
      <c r="F1102" s="156"/>
      <c r="G1102" s="760"/>
      <c r="H1102" s="160"/>
      <c r="I1102" s="769">
        <v>1</v>
      </c>
      <c r="J1102" s="411" t="s">
        <v>37</v>
      </c>
      <c r="K1102" s="41"/>
      <c r="L1102" s="42"/>
      <c r="M1102" s="658"/>
      <c r="N1102" s="659" t="str">
        <f t="shared" si="252"/>
        <v>pieces</v>
      </c>
      <c r="O1102" s="692">
        <f t="shared" si="253"/>
        <v>0</v>
      </c>
      <c r="P1102" s="761" t="e">
        <f t="shared" si="254"/>
        <v>#DIV/0!</v>
      </c>
      <c r="Q1102" s="74"/>
      <c r="R1102" s="28"/>
    </row>
    <row r="1103" spans="1:18" ht="14.25" customHeight="1">
      <c r="A1103" s="111">
        <v>447</v>
      </c>
      <c r="B1103" s="68" t="s">
        <v>3963</v>
      </c>
      <c r="C1103" s="68"/>
      <c r="D1103" s="68"/>
      <c r="E1103" s="68" t="s">
        <v>3964</v>
      </c>
      <c r="F1103" s="156"/>
      <c r="G1103" s="760"/>
      <c r="H1103" s="160"/>
      <c r="I1103" s="160">
        <v>400</v>
      </c>
      <c r="J1103" s="160" t="s">
        <v>59</v>
      </c>
      <c r="K1103" s="41"/>
      <c r="L1103" s="42"/>
      <c r="M1103" s="658"/>
      <c r="N1103" s="659" t="str">
        <f t="shared" si="252"/>
        <v>grams</v>
      </c>
      <c r="O1103" s="692">
        <f t="shared" si="253"/>
        <v>0</v>
      </c>
      <c r="P1103" s="761" t="e">
        <f t="shared" si="254"/>
        <v>#DIV/0!</v>
      </c>
      <c r="Q1103" s="74"/>
      <c r="R1103" s="28"/>
    </row>
    <row r="1104" spans="1:18" ht="14.25" customHeight="1">
      <c r="A1104" s="111">
        <v>448</v>
      </c>
      <c r="B1104" s="68" t="s">
        <v>3963</v>
      </c>
      <c r="C1104" s="68"/>
      <c r="D1104" s="68"/>
      <c r="E1104" s="68" t="s">
        <v>3965</v>
      </c>
      <c r="F1104" s="156"/>
      <c r="G1104" s="760"/>
      <c r="H1104" s="160"/>
      <c r="I1104" s="160">
        <v>500</v>
      </c>
      <c r="J1104" s="160" t="s">
        <v>59</v>
      </c>
      <c r="K1104" s="41"/>
      <c r="L1104" s="42"/>
      <c r="M1104" s="658"/>
      <c r="N1104" s="659" t="str">
        <f t="shared" si="252"/>
        <v>grams</v>
      </c>
      <c r="O1104" s="692">
        <f t="shared" si="253"/>
        <v>0</v>
      </c>
      <c r="P1104" s="761" t="e">
        <f t="shared" si="254"/>
        <v>#DIV/0!</v>
      </c>
      <c r="Q1104" s="74"/>
      <c r="R1104" s="28"/>
    </row>
    <row r="1105" spans="1:18" ht="14.25" customHeight="1">
      <c r="A1105" s="111">
        <v>449</v>
      </c>
      <c r="B1105" s="68" t="s">
        <v>3963</v>
      </c>
      <c r="C1105" s="68"/>
      <c r="D1105" s="68"/>
      <c r="E1105" s="68" t="s">
        <v>3966</v>
      </c>
      <c r="F1105" s="156"/>
      <c r="G1105" s="760">
        <v>47</v>
      </c>
      <c r="H1105" s="160"/>
      <c r="I1105" s="160">
        <v>1000</v>
      </c>
      <c r="J1105" s="160" t="s">
        <v>59</v>
      </c>
      <c r="K1105" s="41"/>
      <c r="L1105" s="42"/>
      <c r="M1105" s="658"/>
      <c r="N1105" s="659" t="str">
        <f t="shared" si="252"/>
        <v>grams</v>
      </c>
      <c r="O1105" s="692">
        <f t="shared" si="253"/>
        <v>0</v>
      </c>
      <c r="P1105" s="761" t="e">
        <f t="shared" si="254"/>
        <v>#DIV/0!</v>
      </c>
      <c r="Q1105" s="74"/>
      <c r="R1105" s="28"/>
    </row>
    <row r="1106" spans="1:18" ht="14.25" customHeight="1">
      <c r="A1106" s="111">
        <v>389</v>
      </c>
      <c r="B1106" s="68" t="s">
        <v>4682</v>
      </c>
      <c r="C1106" s="68"/>
      <c r="D1106" s="68"/>
      <c r="E1106" s="68" t="s">
        <v>4683</v>
      </c>
      <c r="F1106" s="156"/>
      <c r="G1106" s="760"/>
      <c r="H1106" s="160"/>
      <c r="I1106" s="160">
        <v>26</v>
      </c>
      <c r="J1106" s="160" t="s">
        <v>37</v>
      </c>
      <c r="K1106" s="41"/>
      <c r="L1106" s="42"/>
      <c r="M1106" s="658"/>
      <c r="N1106" s="659" t="str">
        <f t="shared" si="252"/>
        <v>pieces</v>
      </c>
      <c r="O1106" s="692">
        <f t="shared" si="253"/>
        <v>0</v>
      </c>
      <c r="P1106" s="761" t="e">
        <f t="shared" si="254"/>
        <v>#DIV/0!</v>
      </c>
      <c r="Q1106" s="74"/>
      <c r="R1106" s="28"/>
    </row>
    <row r="1107" spans="1:18" ht="14.25" customHeight="1">
      <c r="A1107" s="111">
        <v>147</v>
      </c>
      <c r="B1107" s="50" t="s">
        <v>1607</v>
      </c>
      <c r="C1107" s="50"/>
      <c r="D1107" s="50"/>
      <c r="E1107" s="50" t="s">
        <v>1608</v>
      </c>
      <c r="F1107" s="156"/>
      <c r="G1107" s="121">
        <v>150</v>
      </c>
      <c r="H1107" s="160"/>
      <c r="I1107" s="121">
        <v>1000</v>
      </c>
      <c r="J1107" s="121" t="s">
        <v>59</v>
      </c>
      <c r="K1107" s="41" t="s">
        <v>26</v>
      </c>
      <c r="L1107" s="42" t="str">
        <f>CONCATENATE(I1107,J1107)</f>
        <v>1000grams</v>
      </c>
      <c r="M1107" s="658">
        <f>H1107*I1107</f>
        <v>0</v>
      </c>
      <c r="N1107" s="659" t="str">
        <f t="shared" si="252"/>
        <v>0 grams</v>
      </c>
      <c r="O1107" s="692">
        <f t="shared" si="253"/>
        <v>0</v>
      </c>
      <c r="P1107" s="761" t="e">
        <f t="shared" si="254"/>
        <v>#DIV/0!</v>
      </c>
      <c r="Q1107" s="74" t="e">
        <f>G1107-P1107</f>
        <v>#DIV/0!</v>
      </c>
      <c r="R1107" s="28"/>
    </row>
    <row r="1108" spans="1:18" ht="14.25" customHeight="1">
      <c r="A1108" s="111">
        <v>258</v>
      </c>
      <c r="B1108" s="68" t="s">
        <v>1613</v>
      </c>
      <c r="C1108" s="68"/>
      <c r="D1108" s="68"/>
      <c r="E1108" s="68" t="s">
        <v>2614</v>
      </c>
      <c r="F1108" s="156"/>
      <c r="G1108" s="760">
        <v>468</v>
      </c>
      <c r="H1108" s="160"/>
      <c r="I1108" s="160">
        <v>12</v>
      </c>
      <c r="J1108" s="160" t="s">
        <v>2755</v>
      </c>
      <c r="K1108" s="41"/>
      <c r="L1108" s="42"/>
      <c r="M1108" s="658"/>
      <c r="N1108" s="659" t="str">
        <f t="shared" si="252"/>
        <v>piece</v>
      </c>
      <c r="O1108" s="692">
        <f t="shared" si="253"/>
        <v>0</v>
      </c>
      <c r="P1108" s="761" t="e">
        <f t="shared" si="254"/>
        <v>#DIV/0!</v>
      </c>
      <c r="Q1108" s="74"/>
      <c r="R1108" s="28"/>
    </row>
    <row r="1109" spans="1:18" ht="14.25" customHeight="1">
      <c r="A1109" s="111">
        <v>259</v>
      </c>
      <c r="B1109" s="68" t="s">
        <v>1613</v>
      </c>
      <c r="C1109" s="68"/>
      <c r="D1109" s="68"/>
      <c r="E1109" s="68" t="s">
        <v>1614</v>
      </c>
      <c r="F1109" s="156"/>
      <c r="G1109" s="760">
        <v>90</v>
      </c>
      <c r="H1109" s="160"/>
      <c r="I1109" s="160">
        <v>1</v>
      </c>
      <c r="J1109" s="160" t="s">
        <v>2755</v>
      </c>
      <c r="K1109" s="41"/>
      <c r="L1109" s="42"/>
      <c r="M1109" s="658"/>
      <c r="N1109" s="659" t="str">
        <f t="shared" si="252"/>
        <v>piece</v>
      </c>
      <c r="O1109" s="692">
        <f t="shared" si="253"/>
        <v>0</v>
      </c>
      <c r="P1109" s="761" t="e">
        <f t="shared" si="254"/>
        <v>#DIV/0!</v>
      </c>
      <c r="Q1109" s="74"/>
      <c r="R1109" s="28"/>
    </row>
    <row r="1110" spans="1:18" ht="14.25" customHeight="1">
      <c r="A1110" s="111">
        <v>260</v>
      </c>
      <c r="B1110" s="68" t="s">
        <v>1613</v>
      </c>
      <c r="C1110" s="68"/>
      <c r="D1110" s="68"/>
      <c r="E1110" s="68" t="s">
        <v>1615</v>
      </c>
      <c r="F1110" s="156"/>
      <c r="G1110" s="760">
        <v>114</v>
      </c>
      <c r="H1110" s="160"/>
      <c r="I1110" s="160">
        <v>1</v>
      </c>
      <c r="J1110" s="160" t="s">
        <v>2755</v>
      </c>
      <c r="K1110" s="41"/>
      <c r="L1110" s="42"/>
      <c r="M1110" s="658"/>
      <c r="N1110" s="659" t="str">
        <f t="shared" si="252"/>
        <v>piece</v>
      </c>
      <c r="O1110" s="692">
        <f t="shared" si="253"/>
        <v>0</v>
      </c>
      <c r="P1110" s="761" t="e">
        <f t="shared" si="254"/>
        <v>#DIV/0!</v>
      </c>
      <c r="Q1110" s="74"/>
      <c r="R1110" s="28"/>
    </row>
    <row r="1111" spans="1:18" ht="14.25" customHeight="1">
      <c r="A1111" s="111">
        <v>261</v>
      </c>
      <c r="B1111" s="52" t="s">
        <v>1613</v>
      </c>
      <c r="C1111" s="52"/>
      <c r="D1111" s="52"/>
      <c r="E1111" s="52" t="s">
        <v>4684</v>
      </c>
      <c r="F1111" s="156"/>
      <c r="G1111" s="760"/>
      <c r="H1111" s="160"/>
      <c r="I1111" s="160">
        <v>1</v>
      </c>
      <c r="J1111" s="160" t="s">
        <v>37</v>
      </c>
      <c r="K1111" s="41"/>
      <c r="L1111" s="42"/>
      <c r="M1111" s="658"/>
      <c r="N1111" s="659" t="str">
        <f t="shared" si="252"/>
        <v>pieces</v>
      </c>
      <c r="O1111" s="692">
        <f t="shared" si="253"/>
        <v>0</v>
      </c>
      <c r="P1111" s="761" t="e">
        <f t="shared" si="254"/>
        <v>#DIV/0!</v>
      </c>
      <c r="Q1111" s="74"/>
      <c r="R1111" s="28"/>
    </row>
    <row r="1112" spans="1:18" ht="14.25" customHeight="1">
      <c r="A1112" s="111">
        <v>262</v>
      </c>
      <c r="B1112" s="52" t="s">
        <v>1613</v>
      </c>
      <c r="C1112" s="52"/>
      <c r="D1112" s="52"/>
      <c r="E1112" s="52" t="s">
        <v>2795</v>
      </c>
      <c r="F1112" s="156"/>
      <c r="G1112" s="760"/>
      <c r="H1112" s="160"/>
      <c r="I1112" s="160">
        <v>1</v>
      </c>
      <c r="J1112" s="160" t="s">
        <v>37</v>
      </c>
      <c r="K1112" s="41"/>
      <c r="L1112" s="42"/>
      <c r="M1112" s="658"/>
      <c r="N1112" s="659" t="str">
        <f t="shared" si="252"/>
        <v>pieces</v>
      </c>
      <c r="O1112" s="692">
        <f t="shared" si="253"/>
        <v>0</v>
      </c>
      <c r="P1112" s="761" t="e">
        <f t="shared" si="254"/>
        <v>#DIV/0!</v>
      </c>
      <c r="Q1112" s="74"/>
      <c r="R1112" s="28"/>
    </row>
    <row r="1113" spans="1:18" ht="14.25" customHeight="1">
      <c r="A1113" s="111">
        <v>263</v>
      </c>
      <c r="B1113" s="52" t="s">
        <v>1613</v>
      </c>
      <c r="C1113" s="52"/>
      <c r="D1113" s="52"/>
      <c r="E1113" s="52" t="s">
        <v>4685</v>
      </c>
      <c r="F1113" s="156"/>
      <c r="G1113" s="760"/>
      <c r="H1113" s="160"/>
      <c r="I1113" s="160">
        <v>1</v>
      </c>
      <c r="J1113" s="160" t="s">
        <v>37</v>
      </c>
      <c r="K1113" s="41"/>
      <c r="L1113" s="42"/>
      <c r="M1113" s="658"/>
      <c r="N1113" s="659" t="str">
        <f t="shared" si="252"/>
        <v>pieces</v>
      </c>
      <c r="O1113" s="692">
        <f t="shared" si="253"/>
        <v>0</v>
      </c>
      <c r="P1113" s="761" t="e">
        <f t="shared" si="254"/>
        <v>#DIV/0!</v>
      </c>
      <c r="Q1113" s="74"/>
      <c r="R1113" s="28"/>
    </row>
    <row r="1114" spans="1:18" ht="14.25" customHeight="1">
      <c r="A1114" s="111">
        <v>264</v>
      </c>
      <c r="B1114" s="52" t="s">
        <v>1613</v>
      </c>
      <c r="C1114" s="52"/>
      <c r="D1114" s="52"/>
      <c r="E1114" s="52" t="s">
        <v>4684</v>
      </c>
      <c r="F1114" s="156"/>
      <c r="G1114" s="760"/>
      <c r="H1114" s="160"/>
      <c r="I1114" s="160">
        <v>1</v>
      </c>
      <c r="J1114" s="160" t="s">
        <v>37</v>
      </c>
      <c r="K1114" s="41"/>
      <c r="L1114" s="42"/>
      <c r="M1114" s="658"/>
      <c r="N1114" s="659" t="str">
        <f t="shared" si="252"/>
        <v>pieces</v>
      </c>
      <c r="O1114" s="692">
        <f t="shared" si="253"/>
        <v>0</v>
      </c>
      <c r="P1114" s="761" t="e">
        <f t="shared" si="254"/>
        <v>#DIV/0!</v>
      </c>
      <c r="Q1114" s="74"/>
      <c r="R1114" s="28"/>
    </row>
    <row r="1115" spans="1:18" ht="14.25" customHeight="1">
      <c r="A1115" s="111">
        <v>265</v>
      </c>
      <c r="B1115" s="52" t="s">
        <v>1613</v>
      </c>
      <c r="C1115" s="52"/>
      <c r="D1115" s="52"/>
      <c r="E1115" s="52" t="s">
        <v>4686</v>
      </c>
      <c r="F1115" s="156"/>
      <c r="G1115" s="760"/>
      <c r="H1115" s="160"/>
      <c r="I1115" s="160">
        <v>1</v>
      </c>
      <c r="J1115" s="160" t="s">
        <v>37</v>
      </c>
      <c r="K1115" s="41"/>
      <c r="L1115" s="42"/>
      <c r="M1115" s="658"/>
      <c r="N1115" s="659" t="str">
        <f t="shared" si="252"/>
        <v>pieces</v>
      </c>
      <c r="O1115" s="692">
        <f t="shared" si="253"/>
        <v>0</v>
      </c>
      <c r="P1115" s="761" t="e">
        <f t="shared" si="254"/>
        <v>#DIV/0!</v>
      </c>
      <c r="Q1115" s="74"/>
      <c r="R1115" s="28"/>
    </row>
    <row r="1116" spans="1:18" ht="14.25" customHeight="1">
      <c r="A1116" s="111">
        <v>266</v>
      </c>
      <c r="B1116" s="52" t="s">
        <v>1613</v>
      </c>
      <c r="C1116" s="52"/>
      <c r="D1116" s="52"/>
      <c r="E1116" s="52" t="s">
        <v>1626</v>
      </c>
      <c r="F1116" s="156"/>
      <c r="G1116" s="760">
        <v>276.5</v>
      </c>
      <c r="H1116" s="160"/>
      <c r="I1116" s="160">
        <v>35</v>
      </c>
      <c r="J1116" s="160" t="s">
        <v>37</v>
      </c>
      <c r="K1116" s="41"/>
      <c r="L1116" s="42"/>
      <c r="M1116" s="658"/>
      <c r="N1116" s="659" t="str">
        <f t="shared" si="252"/>
        <v>pieces</v>
      </c>
      <c r="O1116" s="692">
        <f t="shared" si="253"/>
        <v>0</v>
      </c>
      <c r="P1116" s="761" t="e">
        <f t="shared" si="254"/>
        <v>#DIV/0!</v>
      </c>
      <c r="Q1116" s="74"/>
      <c r="R1116" s="28"/>
    </row>
    <row r="1117" spans="1:18" ht="14.25" customHeight="1">
      <c r="A1117" s="111">
        <v>267</v>
      </c>
      <c r="B1117" s="52" t="s">
        <v>1613</v>
      </c>
      <c r="C1117" s="52"/>
      <c r="D1117" s="52"/>
      <c r="E1117" s="52" t="s">
        <v>4687</v>
      </c>
      <c r="F1117" s="156"/>
      <c r="G1117" s="760"/>
      <c r="H1117" s="160"/>
      <c r="I1117" s="160">
        <v>35</v>
      </c>
      <c r="J1117" s="160" t="s">
        <v>37</v>
      </c>
      <c r="K1117" s="41"/>
      <c r="L1117" s="42"/>
      <c r="M1117" s="658"/>
      <c r="N1117" s="659" t="str">
        <f t="shared" si="252"/>
        <v>pieces</v>
      </c>
      <c r="O1117" s="692">
        <f t="shared" si="253"/>
        <v>0</v>
      </c>
      <c r="P1117" s="761" t="e">
        <f t="shared" si="254"/>
        <v>#DIV/0!</v>
      </c>
      <c r="Q1117" s="74"/>
      <c r="R1117" s="28"/>
    </row>
    <row r="1118" spans="1:18" ht="14.25" customHeight="1">
      <c r="A1118" s="111">
        <v>268</v>
      </c>
      <c r="B1118" s="52" t="s">
        <v>1613</v>
      </c>
      <c r="C1118" s="52"/>
      <c r="D1118" s="52"/>
      <c r="E1118" s="52" t="s">
        <v>4688</v>
      </c>
      <c r="F1118" s="156"/>
      <c r="G1118" s="763"/>
      <c r="H1118" s="160"/>
      <c r="I1118" s="160">
        <v>24</v>
      </c>
      <c r="J1118" s="160" t="s">
        <v>37</v>
      </c>
      <c r="K1118" s="41"/>
      <c r="L1118" s="42"/>
      <c r="M1118" s="658"/>
      <c r="N1118" s="659" t="str">
        <f t="shared" si="252"/>
        <v>pieces</v>
      </c>
      <c r="O1118" s="692">
        <f t="shared" si="253"/>
        <v>0</v>
      </c>
      <c r="P1118" s="761" t="e">
        <f t="shared" si="254"/>
        <v>#DIV/0!</v>
      </c>
      <c r="Q1118" s="74"/>
      <c r="R1118" s="28"/>
    </row>
    <row r="1119" spans="1:18" ht="14.25" customHeight="1">
      <c r="A1119" s="111">
        <v>269</v>
      </c>
      <c r="B1119" s="339" t="s">
        <v>1613</v>
      </c>
      <c r="C1119" s="339"/>
      <c r="D1119" s="339"/>
      <c r="E1119" s="339" t="s">
        <v>4689</v>
      </c>
      <c r="F1119" s="156"/>
      <c r="G1119" s="388"/>
      <c r="H1119" s="160"/>
      <c r="I1119" s="160">
        <v>35</v>
      </c>
      <c r="J1119" s="411" t="s">
        <v>37</v>
      </c>
      <c r="K1119" s="41"/>
      <c r="L1119" s="42"/>
      <c r="M1119" s="658"/>
      <c r="N1119" s="659" t="str">
        <f t="shared" si="252"/>
        <v>pieces</v>
      </c>
      <c r="O1119" s="692">
        <f t="shared" si="253"/>
        <v>0</v>
      </c>
      <c r="P1119" s="761" t="e">
        <f t="shared" si="254"/>
        <v>#DIV/0!</v>
      </c>
      <c r="Q1119" s="74"/>
      <c r="R1119" s="28"/>
    </row>
    <row r="1120" spans="1:18" ht="14.25" customHeight="1">
      <c r="A1120" s="111">
        <v>270</v>
      </c>
      <c r="B1120" s="339" t="s">
        <v>1613</v>
      </c>
      <c r="C1120" s="52"/>
      <c r="D1120" s="52"/>
      <c r="E1120" s="52" t="s">
        <v>1625</v>
      </c>
      <c r="F1120" s="156"/>
      <c r="G1120" s="760">
        <v>10.16</v>
      </c>
      <c r="H1120" s="160"/>
      <c r="I1120" s="160">
        <v>24</v>
      </c>
      <c r="J1120" s="160" t="s">
        <v>37</v>
      </c>
      <c r="K1120" s="41"/>
      <c r="L1120" s="42"/>
      <c r="M1120" s="658"/>
      <c r="N1120" s="659" t="str">
        <f t="shared" si="252"/>
        <v>pieces</v>
      </c>
      <c r="O1120" s="692">
        <f t="shared" si="253"/>
        <v>0</v>
      </c>
      <c r="P1120" s="761" t="e">
        <f t="shared" si="254"/>
        <v>#DIV/0!</v>
      </c>
      <c r="Q1120" s="74"/>
      <c r="R1120" s="28"/>
    </row>
    <row r="1121" spans="1:18" ht="14.25" customHeight="1">
      <c r="A1121" s="111">
        <v>458</v>
      </c>
      <c r="B1121" s="209" t="s">
        <v>1619</v>
      </c>
      <c r="C1121" s="209"/>
      <c r="D1121" s="509"/>
      <c r="E1121" s="209" t="s">
        <v>4690</v>
      </c>
      <c r="F1121" s="589"/>
      <c r="G1121" s="178">
        <v>85</v>
      </c>
      <c r="H1121" s="196"/>
      <c r="I1121" s="178">
        <v>1</v>
      </c>
      <c r="J1121" s="178" t="s">
        <v>37</v>
      </c>
      <c r="K1121" s="41"/>
      <c r="L1121" s="42"/>
      <c r="M1121" s="658"/>
      <c r="N1121" s="659" t="str">
        <f t="shared" si="252"/>
        <v>pieces</v>
      </c>
      <c r="O1121" s="692">
        <f t="shared" si="253"/>
        <v>0</v>
      </c>
      <c r="P1121" s="761" t="e">
        <f t="shared" si="254"/>
        <v>#DIV/0!</v>
      </c>
      <c r="Q1121" s="74"/>
      <c r="R1121" s="28"/>
    </row>
    <row r="1122" spans="1:18" ht="14.25" customHeight="1">
      <c r="A1122" s="111">
        <v>271</v>
      </c>
      <c r="B1122" s="52" t="s">
        <v>1633</v>
      </c>
      <c r="C1122" s="52"/>
      <c r="D1122" s="52"/>
      <c r="E1122" s="52" t="s">
        <v>2796</v>
      </c>
      <c r="F1122" s="156"/>
      <c r="G1122" s="760"/>
      <c r="H1122" s="160"/>
      <c r="I1122" s="160">
        <v>24</v>
      </c>
      <c r="J1122" s="160" t="s">
        <v>37</v>
      </c>
      <c r="K1122" s="41"/>
      <c r="L1122" s="42"/>
      <c r="M1122" s="658"/>
      <c r="N1122" s="659" t="str">
        <f t="shared" si="252"/>
        <v>pieces</v>
      </c>
      <c r="O1122" s="692">
        <f t="shared" si="253"/>
        <v>0</v>
      </c>
      <c r="P1122" s="761" t="e">
        <f t="shared" si="254"/>
        <v>#DIV/0!</v>
      </c>
      <c r="Q1122" s="74"/>
      <c r="R1122" s="28"/>
    </row>
    <row r="1123" spans="1:18" ht="14.25" customHeight="1">
      <c r="A1123" s="111">
        <v>272</v>
      </c>
      <c r="B1123" s="52" t="s">
        <v>1636</v>
      </c>
      <c r="C1123" s="52"/>
      <c r="D1123" s="52"/>
      <c r="E1123" s="52" t="s">
        <v>4691</v>
      </c>
      <c r="F1123" s="156"/>
      <c r="G1123" s="760"/>
      <c r="H1123" s="160"/>
      <c r="I1123" s="160">
        <v>10</v>
      </c>
      <c r="J1123" s="160" t="s">
        <v>37</v>
      </c>
      <c r="K1123" s="41"/>
      <c r="L1123" s="42"/>
      <c r="M1123" s="658"/>
      <c r="N1123" s="659" t="str">
        <f t="shared" si="252"/>
        <v>pieces</v>
      </c>
      <c r="O1123" s="692">
        <f t="shared" si="253"/>
        <v>0</v>
      </c>
      <c r="P1123" s="761" t="e">
        <f t="shared" si="254"/>
        <v>#DIV/0!</v>
      </c>
      <c r="Q1123" s="74"/>
      <c r="R1123" s="28"/>
    </row>
    <row r="1124" spans="1:18" ht="14.25" customHeight="1">
      <c r="A1124" s="111">
        <v>273</v>
      </c>
      <c r="B1124" s="52" t="s">
        <v>1639</v>
      </c>
      <c r="C1124" s="52"/>
      <c r="D1124" s="52"/>
      <c r="E1124" s="52" t="s">
        <v>4691</v>
      </c>
      <c r="F1124" s="156"/>
      <c r="G1124" s="760"/>
      <c r="H1124" s="160"/>
      <c r="I1124" s="160">
        <v>10</v>
      </c>
      <c r="J1124" s="160" t="s">
        <v>37</v>
      </c>
      <c r="K1124" s="41"/>
      <c r="L1124" s="42"/>
      <c r="M1124" s="658"/>
      <c r="N1124" s="659" t="str">
        <f t="shared" si="252"/>
        <v>pieces</v>
      </c>
      <c r="O1124" s="692">
        <f t="shared" si="253"/>
        <v>0</v>
      </c>
      <c r="P1124" s="761" t="e">
        <f t="shared" si="254"/>
        <v>#DIV/0!</v>
      </c>
      <c r="Q1124" s="74"/>
      <c r="R1124" s="28"/>
    </row>
    <row r="1125" spans="1:18" ht="14.25" customHeight="1">
      <c r="A1125" s="111">
        <v>380</v>
      </c>
      <c r="B1125" s="52" t="s">
        <v>1640</v>
      </c>
      <c r="C1125" s="68"/>
      <c r="D1125" s="68"/>
      <c r="E1125" s="68" t="s">
        <v>3908</v>
      </c>
      <c r="F1125" s="156"/>
      <c r="G1125" s="760"/>
      <c r="H1125" s="160"/>
      <c r="I1125" s="160">
        <v>1000</v>
      </c>
      <c r="J1125" s="160" t="s">
        <v>59</v>
      </c>
      <c r="K1125" s="41"/>
      <c r="L1125" s="42"/>
      <c r="M1125" s="658"/>
      <c r="N1125" s="659" t="str">
        <f t="shared" si="252"/>
        <v>grams</v>
      </c>
      <c r="O1125" s="692">
        <f t="shared" si="253"/>
        <v>0</v>
      </c>
      <c r="P1125" s="761" t="e">
        <f t="shared" si="254"/>
        <v>#DIV/0!</v>
      </c>
      <c r="Q1125" s="74"/>
      <c r="R1125" s="28"/>
    </row>
    <row r="1126" spans="1:18" ht="14.25" customHeight="1">
      <c r="A1126" s="111">
        <v>404</v>
      </c>
      <c r="B1126" s="52" t="s">
        <v>1642</v>
      </c>
      <c r="C1126" s="68"/>
      <c r="D1126" s="68"/>
      <c r="E1126" s="68"/>
      <c r="F1126" s="156"/>
      <c r="G1126" s="760">
        <v>60</v>
      </c>
      <c r="H1126" s="160"/>
      <c r="I1126" s="160">
        <v>1000</v>
      </c>
      <c r="J1126" s="160" t="s">
        <v>59</v>
      </c>
      <c r="K1126" s="41"/>
      <c r="L1126" s="42"/>
      <c r="M1126" s="658"/>
      <c r="N1126" s="659" t="str">
        <f t="shared" si="252"/>
        <v>grams</v>
      </c>
      <c r="O1126" s="692">
        <f t="shared" si="253"/>
        <v>0</v>
      </c>
      <c r="P1126" s="761" t="e">
        <f t="shared" si="254"/>
        <v>#DIV/0!</v>
      </c>
      <c r="Q1126" s="74"/>
      <c r="R1126" s="28"/>
    </row>
    <row r="1127" spans="1:18" ht="14.25" customHeight="1">
      <c r="A1127" s="111">
        <v>381</v>
      </c>
      <c r="B1127" s="52" t="s">
        <v>1643</v>
      </c>
      <c r="C1127" s="68"/>
      <c r="D1127" s="68"/>
      <c r="E1127" s="68"/>
      <c r="F1127" s="156"/>
      <c r="G1127" s="760"/>
      <c r="H1127" s="160"/>
      <c r="I1127" s="160">
        <v>1</v>
      </c>
      <c r="J1127" s="160" t="s">
        <v>59</v>
      </c>
      <c r="K1127" s="41"/>
      <c r="L1127" s="42"/>
      <c r="M1127" s="658"/>
      <c r="N1127" s="659" t="str">
        <f t="shared" si="252"/>
        <v>grams</v>
      </c>
      <c r="O1127" s="692">
        <f t="shared" si="253"/>
        <v>0</v>
      </c>
      <c r="P1127" s="761" t="e">
        <f t="shared" si="254"/>
        <v>#DIV/0!</v>
      </c>
      <c r="Q1127" s="74"/>
      <c r="R1127" s="28"/>
    </row>
    <row r="1128" spans="1:18" ht="14.25" customHeight="1">
      <c r="A1128" s="111">
        <v>451</v>
      </c>
      <c r="B1128" s="68" t="s">
        <v>1645</v>
      </c>
      <c r="C1128" s="52"/>
      <c r="D1128" s="52"/>
      <c r="E1128" s="52" t="s">
        <v>3967</v>
      </c>
      <c r="F1128" s="156"/>
      <c r="G1128" s="760"/>
      <c r="H1128" s="160"/>
      <c r="I1128" s="160">
        <v>400</v>
      </c>
      <c r="J1128" s="160" t="s">
        <v>59</v>
      </c>
      <c r="K1128" s="41"/>
      <c r="L1128" s="42"/>
      <c r="M1128" s="658"/>
      <c r="N1128" s="659" t="str">
        <f t="shared" si="252"/>
        <v>grams</v>
      </c>
      <c r="O1128" s="692">
        <f t="shared" si="253"/>
        <v>0</v>
      </c>
      <c r="P1128" s="761" t="e">
        <f t="shared" si="254"/>
        <v>#DIV/0!</v>
      </c>
      <c r="Q1128" s="74"/>
      <c r="R1128" s="28"/>
    </row>
    <row r="1129" spans="1:18" ht="14.25" customHeight="1">
      <c r="A1129" s="111">
        <v>452</v>
      </c>
      <c r="B1129" s="68" t="s">
        <v>1645</v>
      </c>
      <c r="C1129" s="600"/>
      <c r="D1129" s="600"/>
      <c r="E1129" s="600" t="s">
        <v>3968</v>
      </c>
      <c r="F1129" s="156"/>
      <c r="G1129" s="760"/>
      <c r="H1129" s="160"/>
      <c r="I1129" s="160">
        <v>100</v>
      </c>
      <c r="J1129" s="160" t="s">
        <v>59</v>
      </c>
      <c r="K1129" s="41"/>
      <c r="L1129" s="42"/>
      <c r="M1129" s="658"/>
      <c r="N1129" s="659" t="str">
        <f t="shared" si="252"/>
        <v>grams</v>
      </c>
      <c r="O1129" s="692">
        <f t="shared" si="253"/>
        <v>0</v>
      </c>
      <c r="P1129" s="761" t="e">
        <f t="shared" si="254"/>
        <v>#DIV/0!</v>
      </c>
      <c r="Q1129" s="74"/>
      <c r="R1129" s="28"/>
    </row>
    <row r="1130" spans="1:18" ht="14.25" customHeight="1">
      <c r="A1130" s="111">
        <v>453</v>
      </c>
      <c r="B1130" s="68" t="s">
        <v>1645</v>
      </c>
      <c r="C1130" s="600"/>
      <c r="D1130" s="600"/>
      <c r="E1130" s="600" t="s">
        <v>3332</v>
      </c>
      <c r="F1130" s="156"/>
      <c r="G1130" s="760"/>
      <c r="H1130" s="160"/>
      <c r="I1130" s="160">
        <v>1000</v>
      </c>
      <c r="J1130" s="160" t="s">
        <v>59</v>
      </c>
      <c r="K1130" s="41"/>
      <c r="L1130" s="42"/>
      <c r="M1130" s="658"/>
      <c r="N1130" s="659" t="str">
        <f t="shared" si="252"/>
        <v>grams</v>
      </c>
      <c r="O1130" s="692">
        <f t="shared" si="253"/>
        <v>0</v>
      </c>
      <c r="P1130" s="761" t="e">
        <f t="shared" si="254"/>
        <v>#DIV/0!</v>
      </c>
      <c r="Q1130" s="74"/>
      <c r="R1130" s="28"/>
    </row>
    <row r="1131" spans="1:18" ht="14.25" customHeight="1">
      <c r="A1131" s="111">
        <v>405</v>
      </c>
      <c r="B1131" s="52" t="s">
        <v>4348</v>
      </c>
      <c r="C1131" s="68"/>
      <c r="D1131" s="68"/>
      <c r="E1131" s="68" t="s">
        <v>560</v>
      </c>
      <c r="F1131" s="156"/>
      <c r="G1131" s="760"/>
      <c r="H1131" s="160"/>
      <c r="I1131" s="160">
        <v>1000</v>
      </c>
      <c r="J1131" s="160" t="s">
        <v>59</v>
      </c>
      <c r="K1131" s="41"/>
      <c r="L1131" s="42"/>
      <c r="M1131" s="658"/>
      <c r="N1131" s="659" t="str">
        <f t="shared" si="252"/>
        <v>grams</v>
      </c>
      <c r="O1131" s="692">
        <f t="shared" si="253"/>
        <v>0</v>
      </c>
      <c r="P1131" s="761" t="e">
        <f t="shared" si="254"/>
        <v>#DIV/0!</v>
      </c>
      <c r="Q1131" s="74"/>
      <c r="R1131" s="28"/>
    </row>
    <row r="1132" spans="1:18" ht="14.25" customHeight="1">
      <c r="A1132" s="111">
        <v>382</v>
      </c>
      <c r="B1132" s="52" t="s">
        <v>3909</v>
      </c>
      <c r="C1132" s="68"/>
      <c r="D1132" s="68"/>
      <c r="E1132" s="68"/>
      <c r="F1132" s="156"/>
      <c r="G1132" s="760"/>
      <c r="H1132" s="160"/>
      <c r="I1132" s="160">
        <v>1</v>
      </c>
      <c r="J1132" s="160" t="s">
        <v>59</v>
      </c>
      <c r="K1132" s="41"/>
      <c r="L1132" s="42"/>
      <c r="M1132" s="658"/>
      <c r="N1132" s="659" t="str">
        <f t="shared" si="252"/>
        <v>grams</v>
      </c>
      <c r="O1132" s="692">
        <f t="shared" si="253"/>
        <v>0</v>
      </c>
      <c r="P1132" s="761" t="e">
        <f t="shared" si="254"/>
        <v>#DIV/0!</v>
      </c>
      <c r="Q1132" s="74"/>
      <c r="R1132" s="28"/>
    </row>
    <row r="1133" spans="1:18" ht="14.25" customHeight="1">
      <c r="A1133" s="111">
        <v>241</v>
      </c>
      <c r="B1133" s="68" t="s">
        <v>1653</v>
      </c>
      <c r="C1133" s="68"/>
      <c r="D1133" s="68"/>
      <c r="E1133" s="68" t="s">
        <v>3375</v>
      </c>
      <c r="F1133" s="156"/>
      <c r="G1133" s="760">
        <v>16.399999999999999</v>
      </c>
      <c r="H1133" s="160"/>
      <c r="I1133" s="160">
        <v>1</v>
      </c>
      <c r="J1133" s="411" t="s">
        <v>37</v>
      </c>
      <c r="K1133" s="41"/>
      <c r="L1133" s="42"/>
      <c r="M1133" s="658"/>
      <c r="N1133" s="659" t="str">
        <f t="shared" si="252"/>
        <v>pieces</v>
      </c>
      <c r="O1133" s="692">
        <f t="shared" si="253"/>
        <v>0</v>
      </c>
      <c r="P1133" s="761" t="e">
        <f t="shared" si="254"/>
        <v>#DIV/0!</v>
      </c>
      <c r="Q1133" s="74"/>
      <c r="R1133" s="28"/>
    </row>
    <row r="1134" spans="1:18" ht="14.25" customHeight="1">
      <c r="A1134" s="111">
        <v>274</v>
      </c>
      <c r="B1134" s="52" t="s">
        <v>4692</v>
      </c>
      <c r="C1134" s="52"/>
      <c r="D1134" s="52"/>
      <c r="E1134" s="52" t="s">
        <v>3317</v>
      </c>
      <c r="F1134" s="156"/>
      <c r="G1134" s="760">
        <v>1004.6</v>
      </c>
      <c r="H1134" s="160"/>
      <c r="I1134" s="160">
        <v>24</v>
      </c>
      <c r="J1134" s="160" t="s">
        <v>37</v>
      </c>
      <c r="K1134" s="41"/>
      <c r="L1134" s="42"/>
      <c r="M1134" s="658"/>
      <c r="N1134" s="659" t="str">
        <f t="shared" si="252"/>
        <v>pieces</v>
      </c>
      <c r="O1134" s="692">
        <f t="shared" si="253"/>
        <v>0</v>
      </c>
      <c r="P1134" s="761" t="e">
        <f t="shared" si="254"/>
        <v>#DIV/0!</v>
      </c>
      <c r="Q1134" s="74"/>
      <c r="R1134" s="28"/>
    </row>
    <row r="1135" spans="1:18" ht="14.25" customHeight="1">
      <c r="A1135" s="111">
        <v>275</v>
      </c>
      <c r="B1135" s="52" t="s">
        <v>4693</v>
      </c>
      <c r="C1135" s="52"/>
      <c r="D1135" s="52"/>
      <c r="E1135" s="52" t="s">
        <v>3317</v>
      </c>
      <c r="F1135" s="156"/>
      <c r="G1135" s="760"/>
      <c r="H1135" s="160"/>
      <c r="I1135" s="160">
        <v>24</v>
      </c>
      <c r="J1135" s="160" t="s">
        <v>37</v>
      </c>
      <c r="K1135" s="41"/>
      <c r="L1135" s="42"/>
      <c r="M1135" s="658"/>
      <c r="N1135" s="659" t="str">
        <f t="shared" si="252"/>
        <v>pieces</v>
      </c>
      <c r="O1135" s="692">
        <f t="shared" si="253"/>
        <v>0</v>
      </c>
      <c r="P1135" s="761" t="e">
        <f t="shared" si="254"/>
        <v>#DIV/0!</v>
      </c>
      <c r="Q1135" s="74"/>
      <c r="R1135" s="28"/>
    </row>
    <row r="1136" spans="1:18" ht="14.25" customHeight="1">
      <c r="A1136" s="111">
        <v>406</v>
      </c>
      <c r="B1136" s="68" t="s">
        <v>1661</v>
      </c>
      <c r="C1136" s="52"/>
      <c r="D1136" s="52"/>
      <c r="E1136" s="52" t="s">
        <v>4349</v>
      </c>
      <c r="F1136" s="156"/>
      <c r="G1136" s="760"/>
      <c r="H1136" s="160"/>
      <c r="I1136" s="198">
        <v>400</v>
      </c>
      <c r="J1136" s="160" t="s">
        <v>59</v>
      </c>
      <c r="K1136" s="41"/>
      <c r="L1136" s="42"/>
      <c r="M1136" s="658"/>
      <c r="N1136" s="659" t="str">
        <f t="shared" si="252"/>
        <v>grams</v>
      </c>
      <c r="O1136" s="692">
        <f t="shared" si="253"/>
        <v>0</v>
      </c>
      <c r="P1136" s="761" t="e">
        <f t="shared" si="254"/>
        <v>#DIV/0!</v>
      </c>
      <c r="Q1136" s="74"/>
      <c r="R1136" s="28"/>
    </row>
    <row r="1137" spans="1:18" ht="14.25" customHeight="1">
      <c r="A1137" s="111">
        <v>407</v>
      </c>
      <c r="B1137" s="68" t="s">
        <v>1661</v>
      </c>
      <c r="C1137" s="68"/>
      <c r="D1137" s="68"/>
      <c r="E1137" s="68" t="s">
        <v>4351</v>
      </c>
      <c r="F1137" s="156"/>
      <c r="G1137" s="760"/>
      <c r="H1137" s="160"/>
      <c r="I1137" s="160">
        <v>200</v>
      </c>
      <c r="J1137" s="160" t="s">
        <v>59</v>
      </c>
      <c r="K1137" s="41"/>
      <c r="L1137" s="42"/>
      <c r="M1137" s="658"/>
      <c r="N1137" s="659" t="str">
        <f t="shared" si="252"/>
        <v>grams</v>
      </c>
      <c r="O1137" s="692">
        <f t="shared" si="253"/>
        <v>0</v>
      </c>
      <c r="P1137" s="761" t="e">
        <f t="shared" si="254"/>
        <v>#DIV/0!</v>
      </c>
      <c r="Q1137" s="74"/>
      <c r="R1137" s="28"/>
    </row>
    <row r="1138" spans="1:18" ht="14.25" customHeight="1">
      <c r="A1138" s="111">
        <v>408</v>
      </c>
      <c r="B1138" s="68" t="s">
        <v>4352</v>
      </c>
      <c r="C1138" s="68"/>
      <c r="D1138" s="68"/>
      <c r="E1138" s="68" t="s">
        <v>4353</v>
      </c>
      <c r="F1138" s="156"/>
      <c r="G1138" s="760"/>
      <c r="H1138" s="160"/>
      <c r="I1138" s="160">
        <v>200</v>
      </c>
      <c r="J1138" s="160" t="s">
        <v>59</v>
      </c>
      <c r="K1138" s="41"/>
      <c r="L1138" s="42"/>
      <c r="M1138" s="658"/>
      <c r="N1138" s="659" t="str">
        <f t="shared" si="252"/>
        <v>grams</v>
      </c>
      <c r="O1138" s="692">
        <f t="shared" si="253"/>
        <v>0</v>
      </c>
      <c r="P1138" s="761" t="e">
        <f t="shared" si="254"/>
        <v>#DIV/0!</v>
      </c>
      <c r="Q1138" s="74"/>
      <c r="R1138" s="28"/>
    </row>
    <row r="1139" spans="1:18" ht="14.25" customHeight="1">
      <c r="A1139" s="111">
        <v>243</v>
      </c>
      <c r="B1139" s="68" t="s">
        <v>1664</v>
      </c>
      <c r="C1139" s="68"/>
      <c r="D1139" s="68"/>
      <c r="E1139" s="68" t="s">
        <v>4694</v>
      </c>
      <c r="F1139" s="156"/>
      <c r="G1139" s="760"/>
      <c r="H1139" s="160"/>
      <c r="I1139" s="198">
        <v>12</v>
      </c>
      <c r="J1139" s="411" t="s">
        <v>37</v>
      </c>
      <c r="K1139" s="41"/>
      <c r="L1139" s="42"/>
      <c r="M1139" s="658"/>
      <c r="N1139" s="659" t="str">
        <f t="shared" si="252"/>
        <v>pieces</v>
      </c>
      <c r="O1139" s="692">
        <f t="shared" si="253"/>
        <v>0</v>
      </c>
      <c r="P1139" s="761" t="e">
        <f t="shared" si="254"/>
        <v>#DIV/0!</v>
      </c>
      <c r="Q1139" s="74"/>
      <c r="R1139" s="28"/>
    </row>
    <row r="1140" spans="1:18" ht="14.25" customHeight="1">
      <c r="A1140" s="111">
        <v>130</v>
      </c>
      <c r="B1140" s="68" t="s">
        <v>1669</v>
      </c>
      <c r="C1140" s="52"/>
      <c r="D1140" s="52"/>
      <c r="E1140" s="52" t="s">
        <v>3320</v>
      </c>
      <c r="F1140" s="156"/>
      <c r="G1140" s="760"/>
      <c r="H1140" s="160"/>
      <c r="I1140" s="160">
        <v>1</v>
      </c>
      <c r="J1140" s="160" t="s">
        <v>37</v>
      </c>
      <c r="K1140" s="41" t="s">
        <v>26</v>
      </c>
      <c r="L1140" s="42" t="str">
        <f>CONCATENATE(I1140,J1140)</f>
        <v>1pieces</v>
      </c>
      <c r="M1140" s="658">
        <f>H1140*I1140</f>
        <v>0</v>
      </c>
      <c r="N1140" s="659" t="str">
        <f t="shared" si="252"/>
        <v>0 pieces</v>
      </c>
      <c r="O1140" s="692">
        <f t="shared" si="253"/>
        <v>0</v>
      </c>
      <c r="P1140" s="761" t="e">
        <f t="shared" si="254"/>
        <v>#DIV/0!</v>
      </c>
      <c r="Q1140" s="74" t="e">
        <f>G1140-P1140</f>
        <v>#DIV/0!</v>
      </c>
      <c r="R1140" s="28"/>
    </row>
    <row r="1141" spans="1:18" ht="14.25" customHeight="1">
      <c r="A1141" s="111">
        <v>276</v>
      </c>
      <c r="B1141" s="33" t="s">
        <v>1675</v>
      </c>
      <c r="C1141" s="33"/>
      <c r="D1141" s="33"/>
      <c r="E1141" s="33" t="s">
        <v>2615</v>
      </c>
      <c r="F1141" s="156"/>
      <c r="G1141" s="121">
        <v>192</v>
      </c>
      <c r="H1141" s="160"/>
      <c r="I1141" s="121">
        <v>12</v>
      </c>
      <c r="J1141" s="121" t="s">
        <v>37</v>
      </c>
      <c r="K1141" s="41"/>
      <c r="L1141" s="42"/>
      <c r="M1141" s="658"/>
      <c r="N1141" s="659" t="str">
        <f t="shared" si="252"/>
        <v>pieces</v>
      </c>
      <c r="O1141" s="692">
        <f t="shared" si="253"/>
        <v>0</v>
      </c>
      <c r="P1141" s="761" t="e">
        <f t="shared" si="254"/>
        <v>#DIV/0!</v>
      </c>
      <c r="Q1141" s="74"/>
      <c r="R1141" s="28"/>
    </row>
    <row r="1142" spans="1:18" ht="14.25" customHeight="1">
      <c r="A1142" s="111">
        <v>457</v>
      </c>
      <c r="B1142" s="209" t="s">
        <v>1675</v>
      </c>
      <c r="C1142" s="209"/>
      <c r="D1142" s="345"/>
      <c r="E1142" s="209" t="s">
        <v>4695</v>
      </c>
      <c r="F1142" s="589"/>
      <c r="G1142" s="178">
        <v>385.92</v>
      </c>
      <c r="H1142" s="196"/>
      <c r="I1142" s="178">
        <v>12</v>
      </c>
      <c r="J1142" s="178" t="s">
        <v>37</v>
      </c>
      <c r="K1142" s="41"/>
      <c r="L1142" s="42"/>
      <c r="M1142" s="658"/>
      <c r="N1142" s="659" t="str">
        <f t="shared" si="252"/>
        <v>pieces</v>
      </c>
      <c r="O1142" s="692">
        <f t="shared" si="253"/>
        <v>0</v>
      </c>
      <c r="P1142" s="761" t="e">
        <f t="shared" si="254"/>
        <v>#DIV/0!</v>
      </c>
      <c r="Q1142" s="74"/>
      <c r="R1142" s="28"/>
    </row>
    <row r="1143" spans="1:18" ht="14.25" customHeight="1">
      <c r="A1143" s="111">
        <v>277</v>
      </c>
      <c r="B1143" s="52" t="s">
        <v>4696</v>
      </c>
      <c r="C1143" s="52"/>
      <c r="D1143" s="52"/>
      <c r="E1143" s="52" t="s">
        <v>4697</v>
      </c>
      <c r="F1143" s="156"/>
      <c r="G1143" s="760"/>
      <c r="H1143" s="160"/>
      <c r="I1143" s="160">
        <v>12</v>
      </c>
      <c r="J1143" s="160" t="s">
        <v>37</v>
      </c>
      <c r="K1143" s="41"/>
      <c r="L1143" s="42"/>
      <c r="M1143" s="658"/>
      <c r="N1143" s="659" t="str">
        <f t="shared" si="252"/>
        <v>pieces</v>
      </c>
      <c r="O1143" s="692">
        <f t="shared" si="253"/>
        <v>0</v>
      </c>
      <c r="P1143" s="761" t="e">
        <f t="shared" si="254"/>
        <v>#DIV/0!</v>
      </c>
      <c r="Q1143" s="74"/>
      <c r="R1143" s="28"/>
    </row>
    <row r="1144" spans="1:18" ht="14.25" customHeight="1">
      <c r="A1144" s="111">
        <v>478</v>
      </c>
      <c r="B1144" s="33" t="s">
        <v>3976</v>
      </c>
      <c r="C1144" s="33"/>
      <c r="D1144" s="33"/>
      <c r="E1144" s="33" t="s">
        <v>3977</v>
      </c>
      <c r="F1144" s="156"/>
      <c r="G1144" s="121">
        <v>32.549999999999997</v>
      </c>
      <c r="H1144" s="160"/>
      <c r="I1144" s="121">
        <v>1</v>
      </c>
      <c r="J1144" s="121" t="s">
        <v>37</v>
      </c>
      <c r="K1144" s="41"/>
      <c r="L1144" s="42"/>
      <c r="M1144" s="658"/>
      <c r="N1144" s="659" t="str">
        <f t="shared" si="252"/>
        <v>pieces</v>
      </c>
      <c r="O1144" s="692">
        <f t="shared" si="253"/>
        <v>0</v>
      </c>
      <c r="P1144" s="761" t="e">
        <f t="shared" si="254"/>
        <v>#DIV/0!</v>
      </c>
      <c r="Q1144" s="74"/>
      <c r="R1144" s="28"/>
    </row>
    <row r="1145" spans="1:18" ht="14.25" customHeight="1">
      <c r="A1145" s="111">
        <v>244</v>
      </c>
      <c r="B1145" s="52" t="s">
        <v>1680</v>
      </c>
      <c r="C1145" s="68"/>
      <c r="D1145" s="68"/>
      <c r="E1145" s="68" t="s">
        <v>4200</v>
      </c>
      <c r="F1145" s="156"/>
      <c r="G1145" s="760">
        <v>1100</v>
      </c>
      <c r="H1145" s="160"/>
      <c r="I1145" s="198">
        <v>50</v>
      </c>
      <c r="J1145" s="198" t="s">
        <v>37</v>
      </c>
      <c r="K1145" s="41"/>
      <c r="L1145" s="42"/>
      <c r="M1145" s="658"/>
      <c r="N1145" s="659" t="str">
        <f t="shared" si="252"/>
        <v>pieces</v>
      </c>
      <c r="O1145" s="692">
        <f t="shared" si="253"/>
        <v>0</v>
      </c>
      <c r="P1145" s="761" t="e">
        <f t="shared" si="254"/>
        <v>#DIV/0!</v>
      </c>
      <c r="Q1145" s="74"/>
      <c r="R1145" s="28"/>
    </row>
    <row r="1146" spans="1:18" ht="14.25" customHeight="1">
      <c r="A1146" s="111">
        <v>245</v>
      </c>
      <c r="B1146" s="68" t="s">
        <v>1688</v>
      </c>
      <c r="C1146" s="68"/>
      <c r="D1146" s="68"/>
      <c r="E1146" s="68" t="s">
        <v>4200</v>
      </c>
      <c r="F1146" s="156"/>
      <c r="G1146" s="760"/>
      <c r="H1146" s="160"/>
      <c r="I1146" s="160">
        <v>50</v>
      </c>
      <c r="J1146" s="160" t="s">
        <v>37</v>
      </c>
      <c r="K1146" s="41"/>
      <c r="L1146" s="42"/>
      <c r="M1146" s="658"/>
      <c r="N1146" s="659" t="str">
        <f t="shared" si="252"/>
        <v>pieces</v>
      </c>
      <c r="O1146" s="692">
        <f t="shared" si="253"/>
        <v>0</v>
      </c>
      <c r="P1146" s="761" t="e">
        <f t="shared" si="254"/>
        <v>#DIV/0!</v>
      </c>
      <c r="Q1146" s="74"/>
      <c r="R1146" s="28"/>
    </row>
    <row r="1147" spans="1:18" ht="14.25" customHeight="1">
      <c r="A1147" s="111">
        <v>187</v>
      </c>
      <c r="B1147" s="33" t="s">
        <v>3762</v>
      </c>
      <c r="C1147" s="33"/>
      <c r="D1147" s="33"/>
      <c r="E1147" s="33" t="s">
        <v>3763</v>
      </c>
      <c r="F1147" s="156"/>
      <c r="G1147" s="121">
        <v>247</v>
      </c>
      <c r="H1147" s="160"/>
      <c r="I1147" s="121">
        <v>1000</v>
      </c>
      <c r="J1147" s="160" t="s">
        <v>59</v>
      </c>
      <c r="K1147" s="41"/>
      <c r="L1147" s="42"/>
      <c r="M1147" s="658"/>
      <c r="N1147" s="659" t="str">
        <f t="shared" si="252"/>
        <v>grams</v>
      </c>
      <c r="O1147" s="692">
        <f t="shared" si="253"/>
        <v>0</v>
      </c>
      <c r="P1147" s="761" t="e">
        <f t="shared" si="254"/>
        <v>#DIV/0!</v>
      </c>
      <c r="Q1147" s="74"/>
      <c r="R1147" s="28"/>
    </row>
    <row r="1148" spans="1:18" ht="14.25" customHeight="1">
      <c r="A1148" s="111">
        <v>278</v>
      </c>
      <c r="B1148" s="52" t="s">
        <v>1692</v>
      </c>
      <c r="C1148" s="52"/>
      <c r="D1148" s="52"/>
      <c r="E1148" s="52" t="s">
        <v>4698</v>
      </c>
      <c r="F1148" s="156"/>
      <c r="G1148" s="760">
        <v>663.4</v>
      </c>
      <c r="H1148" s="160"/>
      <c r="I1148" s="160">
        <v>24</v>
      </c>
      <c r="J1148" s="160" t="s">
        <v>37</v>
      </c>
      <c r="K1148" s="41"/>
      <c r="L1148" s="42"/>
      <c r="M1148" s="658"/>
      <c r="N1148" s="659" t="str">
        <f t="shared" si="252"/>
        <v>pieces</v>
      </c>
      <c r="O1148" s="692">
        <f t="shared" si="253"/>
        <v>0</v>
      </c>
      <c r="P1148" s="761" t="e">
        <f t="shared" si="254"/>
        <v>#DIV/0!</v>
      </c>
      <c r="Q1148" s="74"/>
      <c r="R1148" s="28"/>
    </row>
    <row r="1149" spans="1:18" ht="14.25" customHeight="1">
      <c r="A1149" s="111">
        <v>279</v>
      </c>
      <c r="B1149" s="68" t="s">
        <v>1694</v>
      </c>
      <c r="C1149" s="52"/>
      <c r="D1149" s="52"/>
      <c r="E1149" s="52" t="s">
        <v>1696</v>
      </c>
      <c r="F1149" s="156"/>
      <c r="G1149" s="760">
        <v>721.7</v>
      </c>
      <c r="H1149" s="160"/>
      <c r="I1149" s="160">
        <v>24</v>
      </c>
      <c r="J1149" s="160" t="s">
        <v>37</v>
      </c>
      <c r="K1149" s="41"/>
      <c r="L1149" s="42"/>
      <c r="M1149" s="658"/>
      <c r="N1149" s="659" t="str">
        <f t="shared" si="252"/>
        <v>pieces</v>
      </c>
      <c r="O1149" s="692">
        <f t="shared" si="253"/>
        <v>0</v>
      </c>
      <c r="P1149" s="761" t="e">
        <f t="shared" si="254"/>
        <v>#DIV/0!</v>
      </c>
      <c r="Q1149" s="74"/>
      <c r="R1149" s="28"/>
    </row>
    <row r="1150" spans="1:18" ht="14.25" customHeight="1">
      <c r="A1150" s="111">
        <v>148</v>
      </c>
      <c r="B1150" s="52" t="s">
        <v>4699</v>
      </c>
      <c r="C1150" s="52"/>
      <c r="D1150" s="52"/>
      <c r="E1150" s="52" t="s">
        <v>4700</v>
      </c>
      <c r="F1150" s="156"/>
      <c r="G1150" s="760"/>
      <c r="H1150" s="160"/>
      <c r="I1150" s="762">
        <v>500</v>
      </c>
      <c r="J1150" s="160" t="s">
        <v>59</v>
      </c>
      <c r="K1150" s="41" t="s">
        <v>26</v>
      </c>
      <c r="L1150" s="42" t="str">
        <f>CONCATENATE(I1150,J1150)</f>
        <v>500grams</v>
      </c>
      <c r="M1150" s="658">
        <f>H1150*I1150</f>
        <v>0</v>
      </c>
      <c r="N1150" s="659" t="str">
        <f t="shared" si="252"/>
        <v>0 grams</v>
      </c>
      <c r="O1150" s="692">
        <f t="shared" si="253"/>
        <v>0</v>
      </c>
      <c r="P1150" s="761" t="e">
        <f t="shared" si="254"/>
        <v>#DIV/0!</v>
      </c>
      <c r="Q1150" s="74" t="e">
        <f>G1150-P1150</f>
        <v>#DIV/0!</v>
      </c>
      <c r="R1150" s="28"/>
    </row>
    <row r="1151" spans="1:18" ht="14.25" customHeight="1">
      <c r="A1151" s="111">
        <v>188</v>
      </c>
      <c r="B1151" s="116" t="s">
        <v>3764</v>
      </c>
      <c r="C1151" s="116"/>
      <c r="D1151" s="116"/>
      <c r="E1151" s="116" t="s">
        <v>3765</v>
      </c>
      <c r="F1151" s="156"/>
      <c r="G1151" s="776">
        <v>89.25</v>
      </c>
      <c r="H1151" s="160"/>
      <c r="I1151" s="121">
        <v>630</v>
      </c>
      <c r="J1151" s="121" t="s">
        <v>2705</v>
      </c>
      <c r="K1151" s="41"/>
      <c r="L1151" s="42"/>
      <c r="M1151" s="658"/>
      <c r="N1151" s="659" t="str">
        <f t="shared" si="252"/>
        <v>gallon</v>
      </c>
      <c r="O1151" s="692">
        <f t="shared" si="253"/>
        <v>0</v>
      </c>
      <c r="P1151" s="761" t="e">
        <f t="shared" si="254"/>
        <v>#DIV/0!</v>
      </c>
      <c r="Q1151" s="74"/>
      <c r="R1151" s="28"/>
    </row>
    <row r="1152" spans="1:18" ht="14.25" customHeight="1">
      <c r="A1152" s="111">
        <v>46</v>
      </c>
      <c r="B1152" s="68" t="s">
        <v>2691</v>
      </c>
      <c r="C1152" s="68"/>
      <c r="D1152" s="68"/>
      <c r="E1152" s="68" t="s">
        <v>3511</v>
      </c>
      <c r="F1152" s="155"/>
      <c r="G1152" s="760"/>
      <c r="H1152" s="160"/>
      <c r="I1152" s="160">
        <v>156</v>
      </c>
      <c r="J1152" s="160" t="s">
        <v>3252</v>
      </c>
      <c r="K1152" s="41" t="s">
        <v>26</v>
      </c>
      <c r="L1152" s="42" t="str">
        <f t="shared" ref="L1152:L1158" si="264">CONCATENATE(I1152,J1152)</f>
        <v>156Drained Weight grams</v>
      </c>
      <c r="M1152" s="658">
        <f t="shared" ref="M1152:M1158" si="265">H1152*I1152</f>
        <v>0</v>
      </c>
      <c r="N1152" s="659" t="str">
        <f t="shared" si="252"/>
        <v>0 Drained Weight grams</v>
      </c>
      <c r="O1152" s="692">
        <f t="shared" si="253"/>
        <v>0</v>
      </c>
      <c r="P1152" s="761" t="e">
        <f t="shared" si="254"/>
        <v>#DIV/0!</v>
      </c>
      <c r="Q1152" s="29" t="e">
        <f t="shared" ref="Q1152:Q1158" si="266">G1152-P1152</f>
        <v>#DIV/0!</v>
      </c>
      <c r="R1152" s="11"/>
    </row>
    <row r="1153" spans="1:18" ht="14.25" customHeight="1">
      <c r="A1153" s="111">
        <v>47</v>
      </c>
      <c r="B1153" s="68" t="s">
        <v>2691</v>
      </c>
      <c r="C1153" s="68"/>
      <c r="D1153" s="68"/>
      <c r="E1153" s="68" t="s">
        <v>3512</v>
      </c>
      <c r="F1153" s="155"/>
      <c r="G1153" s="805"/>
      <c r="H1153" s="160"/>
      <c r="I1153" s="160">
        <v>200</v>
      </c>
      <c r="J1153" s="364" t="s">
        <v>3252</v>
      </c>
      <c r="K1153" s="41" t="s">
        <v>26</v>
      </c>
      <c r="L1153" s="42" t="str">
        <f t="shared" si="264"/>
        <v>200Drained Weight grams</v>
      </c>
      <c r="M1153" s="658">
        <f t="shared" si="265"/>
        <v>0</v>
      </c>
      <c r="N1153" s="659" t="str">
        <f t="shared" si="252"/>
        <v>0 Drained Weight grams</v>
      </c>
      <c r="O1153" s="692">
        <f t="shared" si="253"/>
        <v>0</v>
      </c>
      <c r="P1153" s="761" t="e">
        <f t="shared" si="254"/>
        <v>#DIV/0!</v>
      </c>
      <c r="Q1153" s="29" t="e">
        <f t="shared" si="266"/>
        <v>#DIV/0!</v>
      </c>
      <c r="R1153" s="28"/>
    </row>
    <row r="1154" spans="1:18" ht="14.25" customHeight="1">
      <c r="A1154" s="111">
        <v>48</v>
      </c>
      <c r="B1154" s="68" t="s">
        <v>2691</v>
      </c>
      <c r="C1154" s="68"/>
      <c r="D1154" s="68"/>
      <c r="E1154" s="68" t="s">
        <v>1704</v>
      </c>
      <c r="F1154" s="155"/>
      <c r="G1154" s="760"/>
      <c r="H1154" s="160"/>
      <c r="I1154" s="160">
        <v>156</v>
      </c>
      <c r="J1154" s="364" t="s">
        <v>3252</v>
      </c>
      <c r="K1154" s="41" t="s">
        <v>26</v>
      </c>
      <c r="L1154" s="42" t="str">
        <f t="shared" si="264"/>
        <v>156Drained Weight grams</v>
      </c>
      <c r="M1154" s="658">
        <f t="shared" si="265"/>
        <v>0</v>
      </c>
      <c r="N1154" s="659" t="str">
        <f t="shared" si="252"/>
        <v>0 Drained Weight grams</v>
      </c>
      <c r="O1154" s="692">
        <f t="shared" si="253"/>
        <v>0</v>
      </c>
      <c r="P1154" s="761" t="e">
        <f t="shared" si="254"/>
        <v>#DIV/0!</v>
      </c>
      <c r="Q1154" s="109" t="e">
        <f t="shared" si="266"/>
        <v>#DIV/0!</v>
      </c>
      <c r="R1154" s="11"/>
    </row>
    <row r="1155" spans="1:18" ht="14.25" customHeight="1">
      <c r="A1155" s="111">
        <v>49</v>
      </c>
      <c r="B1155" s="68" t="s">
        <v>2691</v>
      </c>
      <c r="C1155" s="68"/>
      <c r="D1155" s="68"/>
      <c r="E1155" s="68" t="s">
        <v>3490</v>
      </c>
      <c r="F1155" s="155"/>
      <c r="G1155" s="760"/>
      <c r="H1155" s="160"/>
      <c r="I1155" s="160">
        <v>400</v>
      </c>
      <c r="J1155" s="364" t="s">
        <v>3252</v>
      </c>
      <c r="K1155" s="41" t="s">
        <v>26</v>
      </c>
      <c r="L1155" s="42" t="str">
        <f t="shared" si="264"/>
        <v>400Drained Weight grams</v>
      </c>
      <c r="M1155" s="658">
        <f t="shared" si="265"/>
        <v>0</v>
      </c>
      <c r="N1155" s="659" t="str">
        <f t="shared" si="252"/>
        <v>0 Drained Weight grams</v>
      </c>
      <c r="O1155" s="692">
        <f t="shared" si="253"/>
        <v>0</v>
      </c>
      <c r="P1155" s="761" t="e">
        <f t="shared" si="254"/>
        <v>#DIV/0!</v>
      </c>
      <c r="Q1155" s="109" t="e">
        <f t="shared" si="266"/>
        <v>#DIV/0!</v>
      </c>
      <c r="R1155" s="11"/>
    </row>
    <row r="1156" spans="1:18" ht="14.25" customHeight="1">
      <c r="A1156" s="111">
        <v>50</v>
      </c>
      <c r="B1156" s="68" t="s">
        <v>2691</v>
      </c>
      <c r="C1156" s="68"/>
      <c r="D1156" s="68"/>
      <c r="E1156" s="68" t="s">
        <v>3513</v>
      </c>
      <c r="F1156" s="155"/>
      <c r="G1156" s="760"/>
      <c r="H1156" s="160"/>
      <c r="I1156" s="160">
        <v>200</v>
      </c>
      <c r="J1156" s="364" t="s">
        <v>3252</v>
      </c>
      <c r="K1156" s="41" t="s">
        <v>26</v>
      </c>
      <c r="L1156" s="42" t="str">
        <f t="shared" si="264"/>
        <v>200Drained Weight grams</v>
      </c>
      <c r="M1156" s="658">
        <f t="shared" si="265"/>
        <v>0</v>
      </c>
      <c r="N1156" s="659" t="str">
        <f t="shared" si="252"/>
        <v>0 Drained Weight grams</v>
      </c>
      <c r="O1156" s="692">
        <f t="shared" si="253"/>
        <v>0</v>
      </c>
      <c r="P1156" s="761" t="e">
        <f t="shared" si="254"/>
        <v>#DIV/0!</v>
      </c>
      <c r="Q1156" s="109" t="e">
        <f t="shared" si="266"/>
        <v>#DIV/0!</v>
      </c>
      <c r="R1156" s="11"/>
    </row>
    <row r="1157" spans="1:18" ht="14.25" customHeight="1">
      <c r="A1157" s="111">
        <v>51</v>
      </c>
      <c r="B1157" s="807" t="s">
        <v>2691</v>
      </c>
      <c r="C1157" s="68"/>
      <c r="D1157" s="68"/>
      <c r="E1157" s="68" t="s">
        <v>3514</v>
      </c>
      <c r="F1157" s="155"/>
      <c r="G1157" s="760"/>
      <c r="H1157" s="160"/>
      <c r="I1157" s="160">
        <v>180</v>
      </c>
      <c r="J1157" s="364" t="s">
        <v>3252</v>
      </c>
      <c r="K1157" s="41" t="s">
        <v>26</v>
      </c>
      <c r="L1157" s="42" t="str">
        <f t="shared" si="264"/>
        <v>180Drained Weight grams</v>
      </c>
      <c r="M1157" s="658">
        <f t="shared" si="265"/>
        <v>0</v>
      </c>
      <c r="N1157" s="659" t="str">
        <f t="shared" si="252"/>
        <v>0 Drained Weight grams</v>
      </c>
      <c r="O1157" s="692">
        <f t="shared" si="253"/>
        <v>0</v>
      </c>
      <c r="P1157" s="761" t="e">
        <f t="shared" si="254"/>
        <v>#DIV/0!</v>
      </c>
      <c r="Q1157" s="29" t="e">
        <f t="shared" si="266"/>
        <v>#DIV/0!</v>
      </c>
      <c r="R1157" s="28"/>
    </row>
    <row r="1158" spans="1:18" ht="14.25" customHeight="1">
      <c r="A1158" s="111">
        <v>52</v>
      </c>
      <c r="B1158" s="68" t="s">
        <v>2691</v>
      </c>
      <c r="C1158" s="68"/>
      <c r="D1158" s="68"/>
      <c r="E1158" s="68" t="s">
        <v>3515</v>
      </c>
      <c r="F1158" s="155"/>
      <c r="G1158" s="760"/>
      <c r="H1158" s="160"/>
      <c r="I1158" s="160">
        <v>425</v>
      </c>
      <c r="J1158" s="364" t="s">
        <v>3252</v>
      </c>
      <c r="K1158" s="229" t="s">
        <v>26</v>
      </c>
      <c r="L1158" s="42" t="str">
        <f t="shared" si="264"/>
        <v>425Drained Weight grams</v>
      </c>
      <c r="M1158" s="658">
        <f t="shared" si="265"/>
        <v>0</v>
      </c>
      <c r="N1158" s="659" t="str">
        <f t="shared" si="252"/>
        <v>0 Drained Weight grams</v>
      </c>
      <c r="O1158" s="692">
        <f t="shared" si="253"/>
        <v>0</v>
      </c>
      <c r="P1158" s="761" t="e">
        <f t="shared" si="254"/>
        <v>#DIV/0!</v>
      </c>
      <c r="Q1158" s="82" t="e">
        <f t="shared" si="266"/>
        <v>#DIV/0!</v>
      </c>
      <c r="R1158" s="83"/>
    </row>
    <row r="1159" spans="1:18" ht="14.25" customHeight="1">
      <c r="A1159" s="111">
        <v>410</v>
      </c>
      <c r="B1159" s="52" t="s">
        <v>4354</v>
      </c>
      <c r="C1159" s="68"/>
      <c r="D1159" s="68"/>
      <c r="E1159" s="68" t="s">
        <v>121</v>
      </c>
      <c r="F1159" s="156"/>
      <c r="G1159" s="760"/>
      <c r="H1159" s="160"/>
      <c r="I1159" s="160">
        <v>1000</v>
      </c>
      <c r="J1159" s="160" t="s">
        <v>59</v>
      </c>
      <c r="K1159" s="41"/>
      <c r="L1159" s="42"/>
      <c r="M1159" s="658"/>
      <c r="N1159" s="659" t="str">
        <f t="shared" si="252"/>
        <v>grams</v>
      </c>
      <c r="O1159" s="692">
        <f t="shared" si="253"/>
        <v>0</v>
      </c>
      <c r="P1159" s="761" t="e">
        <f t="shared" si="254"/>
        <v>#DIV/0!</v>
      </c>
      <c r="Q1159" s="74"/>
      <c r="R1159" s="28"/>
    </row>
    <row r="1160" spans="1:18" ht="14.25" customHeight="1">
      <c r="A1160" s="111">
        <v>391</v>
      </c>
      <c r="B1160" s="68" t="s">
        <v>4701</v>
      </c>
      <c r="C1160" s="68"/>
      <c r="D1160" s="68"/>
      <c r="E1160" s="68" t="s">
        <v>4702</v>
      </c>
      <c r="F1160" s="156"/>
      <c r="G1160" s="760"/>
      <c r="H1160" s="160"/>
      <c r="I1160" s="160">
        <v>1</v>
      </c>
      <c r="J1160" s="160" t="s">
        <v>37</v>
      </c>
      <c r="K1160" s="41"/>
      <c r="L1160" s="42"/>
      <c r="M1160" s="658"/>
      <c r="N1160" s="659" t="str">
        <f t="shared" si="252"/>
        <v>pieces</v>
      </c>
      <c r="O1160" s="692">
        <f t="shared" si="253"/>
        <v>0</v>
      </c>
      <c r="P1160" s="761" t="e">
        <f t="shared" si="254"/>
        <v>#DIV/0!</v>
      </c>
      <c r="Q1160" s="74"/>
      <c r="R1160" s="28"/>
    </row>
    <row r="1161" spans="1:18" ht="14.25" customHeight="1">
      <c r="A1161" s="111">
        <v>246</v>
      </c>
      <c r="B1161" s="52" t="s">
        <v>1708</v>
      </c>
      <c r="C1161" s="52"/>
      <c r="D1161" s="52"/>
      <c r="E1161" s="52" t="s">
        <v>4201</v>
      </c>
      <c r="F1161" s="156"/>
      <c r="G1161" s="760"/>
      <c r="H1161" s="548"/>
      <c r="I1161" s="160">
        <v>150</v>
      </c>
      <c r="J1161" s="160" t="s">
        <v>59</v>
      </c>
      <c r="K1161" s="41"/>
      <c r="L1161" s="42"/>
      <c r="M1161" s="658"/>
      <c r="N1161" s="659" t="str">
        <f t="shared" si="252"/>
        <v>grams</v>
      </c>
      <c r="O1161" s="692">
        <f t="shared" si="253"/>
        <v>0</v>
      </c>
      <c r="P1161" s="761" t="e">
        <f t="shared" si="254"/>
        <v>#DIV/0!</v>
      </c>
      <c r="Q1161" s="74"/>
      <c r="R1161" s="28"/>
    </row>
    <row r="1162" spans="1:18" ht="14.25" customHeight="1">
      <c r="A1162" s="111">
        <v>247</v>
      </c>
      <c r="B1162" s="52" t="s">
        <v>1708</v>
      </c>
      <c r="C1162" s="52"/>
      <c r="D1162" s="52"/>
      <c r="E1162" s="52" t="s">
        <v>4202</v>
      </c>
      <c r="F1162" s="156"/>
      <c r="G1162" s="760"/>
      <c r="H1162" s="160"/>
      <c r="I1162" s="160">
        <v>180</v>
      </c>
      <c r="J1162" s="160" t="s">
        <v>59</v>
      </c>
      <c r="K1162" s="41"/>
      <c r="L1162" s="42"/>
      <c r="M1162" s="658"/>
      <c r="N1162" s="659" t="str">
        <f t="shared" si="252"/>
        <v>grams</v>
      </c>
      <c r="O1162" s="692">
        <f t="shared" si="253"/>
        <v>0</v>
      </c>
      <c r="P1162" s="761" t="e">
        <f t="shared" si="254"/>
        <v>#DIV/0!</v>
      </c>
      <c r="Q1162" s="74"/>
      <c r="R1162" s="28"/>
    </row>
    <row r="1163" spans="1:18" ht="14.25" customHeight="1">
      <c r="A1163" s="111">
        <v>383</v>
      </c>
      <c r="B1163" s="52" t="s">
        <v>3910</v>
      </c>
      <c r="C1163" s="68"/>
      <c r="D1163" s="68"/>
      <c r="E1163" s="68"/>
      <c r="F1163" s="156"/>
      <c r="G1163" s="760"/>
      <c r="H1163" s="160"/>
      <c r="I1163" s="160">
        <v>1</v>
      </c>
      <c r="J1163" s="160" t="s">
        <v>59</v>
      </c>
      <c r="K1163" s="41"/>
      <c r="L1163" s="42"/>
      <c r="M1163" s="658"/>
      <c r="N1163" s="659" t="str">
        <f t="shared" si="252"/>
        <v>grams</v>
      </c>
      <c r="O1163" s="692">
        <f t="shared" si="253"/>
        <v>0</v>
      </c>
      <c r="P1163" s="761" t="e">
        <f t="shared" si="254"/>
        <v>#DIV/0!</v>
      </c>
      <c r="Q1163" s="74"/>
      <c r="R1163" s="28"/>
    </row>
    <row r="1164" spans="1:18" ht="14.25" customHeight="1">
      <c r="A1164" s="111">
        <v>189</v>
      </c>
      <c r="B1164" s="52" t="s">
        <v>3766</v>
      </c>
      <c r="C1164" s="780"/>
      <c r="D1164" s="780"/>
      <c r="E1164" s="780" t="s">
        <v>3767</v>
      </c>
      <c r="F1164" s="156"/>
      <c r="G1164" s="760"/>
      <c r="H1164" s="160"/>
      <c r="I1164" s="160">
        <v>680</v>
      </c>
      <c r="J1164" s="160" t="s">
        <v>59</v>
      </c>
      <c r="K1164" s="41"/>
      <c r="L1164" s="42"/>
      <c r="M1164" s="658"/>
      <c r="N1164" s="659" t="str">
        <f t="shared" si="252"/>
        <v>grams</v>
      </c>
      <c r="O1164" s="692">
        <f t="shared" si="253"/>
        <v>0</v>
      </c>
      <c r="P1164" s="761" t="e">
        <f t="shared" si="254"/>
        <v>#DIV/0!</v>
      </c>
      <c r="Q1164" s="74"/>
      <c r="R1164" s="28"/>
    </row>
    <row r="1165" spans="1:18" ht="14.25" customHeight="1">
      <c r="A1165" s="111">
        <v>190</v>
      </c>
      <c r="B1165" s="52" t="s">
        <v>3768</v>
      </c>
      <c r="C1165" s="780"/>
      <c r="D1165" s="780"/>
      <c r="E1165" s="780" t="s">
        <v>3767</v>
      </c>
      <c r="F1165" s="156"/>
      <c r="G1165" s="760"/>
      <c r="H1165" s="160"/>
      <c r="I1165" s="160">
        <v>680</v>
      </c>
      <c r="J1165" s="160" t="s">
        <v>59</v>
      </c>
      <c r="K1165" s="41"/>
      <c r="L1165" s="42"/>
      <c r="M1165" s="658"/>
      <c r="N1165" s="659" t="str">
        <f t="shared" si="252"/>
        <v>grams</v>
      </c>
      <c r="O1165" s="692">
        <f t="shared" si="253"/>
        <v>0</v>
      </c>
      <c r="P1165" s="761" t="e">
        <f t="shared" si="254"/>
        <v>#DIV/0!</v>
      </c>
      <c r="Q1165" s="74"/>
      <c r="R1165" s="28"/>
    </row>
    <row r="1166" spans="1:18" ht="14.25" customHeight="1">
      <c r="A1166" s="111">
        <v>392</v>
      </c>
      <c r="B1166" s="68" t="s">
        <v>4703</v>
      </c>
      <c r="C1166" s="68"/>
      <c r="D1166" s="68"/>
      <c r="E1166" s="68" t="s">
        <v>2756</v>
      </c>
      <c r="F1166" s="156"/>
      <c r="G1166" s="760"/>
      <c r="H1166" s="160"/>
      <c r="I1166" s="160">
        <v>30</v>
      </c>
      <c r="J1166" s="160" t="s">
        <v>37</v>
      </c>
      <c r="K1166" s="41"/>
      <c r="L1166" s="42"/>
      <c r="M1166" s="658"/>
      <c r="N1166" s="659" t="str">
        <f t="shared" si="252"/>
        <v>pieces</v>
      </c>
      <c r="O1166" s="692">
        <f t="shared" si="253"/>
        <v>0</v>
      </c>
      <c r="P1166" s="761" t="e">
        <f t="shared" si="254"/>
        <v>#DIV/0!</v>
      </c>
      <c r="Q1166" s="74"/>
      <c r="R1166" s="28"/>
    </row>
    <row r="1167" spans="1:18" ht="14.25" customHeight="1">
      <c r="A1167" s="111">
        <v>393</v>
      </c>
      <c r="B1167" s="68" t="s">
        <v>4704</v>
      </c>
      <c r="C1167" s="68"/>
      <c r="D1167" s="68"/>
      <c r="E1167" s="68" t="s">
        <v>4705</v>
      </c>
      <c r="F1167" s="156"/>
      <c r="G1167" s="760">
        <v>240</v>
      </c>
      <c r="H1167" s="160"/>
      <c r="I1167" s="160">
        <v>30</v>
      </c>
      <c r="J1167" s="160" t="s">
        <v>37</v>
      </c>
      <c r="K1167" s="41"/>
      <c r="L1167" s="42"/>
      <c r="M1167" s="658"/>
      <c r="N1167" s="659" t="str">
        <f t="shared" si="252"/>
        <v>pieces</v>
      </c>
      <c r="O1167" s="692">
        <f t="shared" si="253"/>
        <v>0</v>
      </c>
      <c r="P1167" s="761" t="e">
        <f t="shared" si="254"/>
        <v>#DIV/0!</v>
      </c>
      <c r="Q1167" s="74"/>
      <c r="R1167" s="28"/>
    </row>
    <row r="1168" spans="1:18" ht="14.25" customHeight="1">
      <c r="A1168" s="111">
        <v>394</v>
      </c>
      <c r="B1168" s="68" t="s">
        <v>1716</v>
      </c>
      <c r="C1168" s="68"/>
      <c r="D1168" s="68"/>
      <c r="E1168" s="68" t="s">
        <v>2756</v>
      </c>
      <c r="F1168" s="156"/>
      <c r="G1168" s="760"/>
      <c r="H1168" s="160"/>
      <c r="I1168" s="160">
        <v>30</v>
      </c>
      <c r="J1168" s="160" t="s">
        <v>37</v>
      </c>
      <c r="K1168" s="41"/>
      <c r="L1168" s="42"/>
      <c r="M1168" s="658"/>
      <c r="N1168" s="659" t="str">
        <f t="shared" si="252"/>
        <v>pieces</v>
      </c>
      <c r="O1168" s="692">
        <f t="shared" si="253"/>
        <v>0</v>
      </c>
      <c r="P1168" s="761" t="e">
        <f t="shared" si="254"/>
        <v>#DIV/0!</v>
      </c>
      <c r="Q1168" s="74"/>
      <c r="R1168" s="28"/>
    </row>
    <row r="1169" spans="1:18" ht="14.25" customHeight="1">
      <c r="A1169" s="111">
        <v>397</v>
      </c>
      <c r="B1169" s="68" t="s">
        <v>4706</v>
      </c>
      <c r="C1169" s="68"/>
      <c r="D1169" s="68"/>
      <c r="E1169" s="68" t="s">
        <v>4707</v>
      </c>
      <c r="F1169" s="156"/>
      <c r="G1169" s="760"/>
      <c r="H1169" s="160"/>
      <c r="I1169" s="160">
        <v>170</v>
      </c>
      <c r="J1169" s="160" t="s">
        <v>59</v>
      </c>
      <c r="K1169" s="41"/>
      <c r="L1169" s="42"/>
      <c r="M1169" s="658"/>
      <c r="N1169" s="659" t="str">
        <f t="shared" si="252"/>
        <v>grams</v>
      </c>
      <c r="O1169" s="692">
        <f t="shared" si="253"/>
        <v>0</v>
      </c>
      <c r="P1169" s="761" t="e">
        <f t="shared" si="254"/>
        <v>#DIV/0!</v>
      </c>
      <c r="Q1169" s="74"/>
      <c r="R1169" s="28"/>
    </row>
    <row r="1170" spans="1:18" ht="14.25" customHeight="1">
      <c r="A1170" s="111">
        <v>398</v>
      </c>
      <c r="B1170" s="68" t="s">
        <v>4708</v>
      </c>
      <c r="C1170" s="68"/>
      <c r="D1170" s="68"/>
      <c r="E1170" s="68" t="s">
        <v>4709</v>
      </c>
      <c r="F1170" s="156"/>
      <c r="G1170" s="760"/>
      <c r="H1170" s="160"/>
      <c r="I1170" s="160">
        <v>100</v>
      </c>
      <c r="J1170" s="160" t="s">
        <v>59</v>
      </c>
      <c r="K1170" s="41"/>
      <c r="L1170" s="42"/>
      <c r="M1170" s="658"/>
      <c r="N1170" s="659" t="str">
        <f t="shared" si="252"/>
        <v>grams</v>
      </c>
      <c r="O1170" s="692">
        <f t="shared" si="253"/>
        <v>0</v>
      </c>
      <c r="P1170" s="761" t="e">
        <f t="shared" si="254"/>
        <v>#DIV/0!</v>
      </c>
      <c r="Q1170" s="74"/>
      <c r="R1170" s="28"/>
    </row>
    <row r="1171" spans="1:18" ht="14.25" customHeight="1">
      <c r="A1171" s="111">
        <v>400</v>
      </c>
      <c r="B1171" s="68" t="s">
        <v>4710</v>
      </c>
      <c r="C1171" s="68"/>
      <c r="D1171" s="68"/>
      <c r="E1171" s="68" t="s">
        <v>4441</v>
      </c>
      <c r="F1171" s="156"/>
      <c r="G1171" s="760"/>
      <c r="H1171" s="160"/>
      <c r="I1171" s="160">
        <v>200</v>
      </c>
      <c r="J1171" s="160" t="s">
        <v>59</v>
      </c>
      <c r="K1171" s="41"/>
      <c r="L1171" s="42"/>
      <c r="M1171" s="658"/>
      <c r="N1171" s="659" t="str">
        <f t="shared" si="252"/>
        <v>grams</v>
      </c>
      <c r="O1171" s="692">
        <f t="shared" si="253"/>
        <v>0</v>
      </c>
      <c r="P1171" s="761" t="e">
        <f t="shared" si="254"/>
        <v>#DIV/0!</v>
      </c>
      <c r="Q1171" s="74"/>
      <c r="R1171" s="28"/>
    </row>
    <row r="1172" spans="1:18" ht="14.25" customHeight="1">
      <c r="A1172" s="111">
        <v>248</v>
      </c>
      <c r="B1172" s="345" t="s">
        <v>4203</v>
      </c>
      <c r="C1172" s="345"/>
      <c r="D1172" s="345"/>
      <c r="E1172" s="345" t="s">
        <v>4204</v>
      </c>
      <c r="F1172" s="156"/>
      <c r="G1172" s="765">
        <v>357.6</v>
      </c>
      <c r="H1172" s="160"/>
      <c r="I1172" s="774">
        <v>12</v>
      </c>
      <c r="J1172" s="484" t="s">
        <v>37</v>
      </c>
      <c r="K1172" s="41"/>
      <c r="L1172" s="42"/>
      <c r="M1172" s="658"/>
      <c r="N1172" s="659" t="str">
        <f t="shared" si="252"/>
        <v>pieces</v>
      </c>
      <c r="O1172" s="692">
        <f t="shared" si="253"/>
        <v>0</v>
      </c>
      <c r="P1172" s="761" t="e">
        <f t="shared" si="254"/>
        <v>#DIV/0!</v>
      </c>
      <c r="Q1172" s="74"/>
      <c r="R1172" s="28"/>
    </row>
    <row r="1173" spans="1:18" ht="14.25" customHeight="1">
      <c r="A1173" s="111">
        <v>249</v>
      </c>
      <c r="B1173" s="68" t="s">
        <v>1738</v>
      </c>
      <c r="C1173" s="68"/>
      <c r="D1173" s="68"/>
      <c r="E1173" s="68" t="s">
        <v>1739</v>
      </c>
      <c r="F1173" s="156"/>
      <c r="G1173" s="760"/>
      <c r="H1173" s="160"/>
      <c r="I1173" s="160">
        <v>1</v>
      </c>
      <c r="J1173" s="160" t="s">
        <v>37</v>
      </c>
      <c r="K1173" s="41"/>
      <c r="L1173" s="42"/>
      <c r="M1173" s="658"/>
      <c r="N1173" s="659" t="str">
        <f t="shared" si="252"/>
        <v>pieces</v>
      </c>
      <c r="O1173" s="692">
        <f t="shared" si="253"/>
        <v>0</v>
      </c>
      <c r="P1173" s="761" t="e">
        <f t="shared" si="254"/>
        <v>#DIV/0!</v>
      </c>
      <c r="Q1173" s="74"/>
      <c r="R1173" s="28"/>
    </row>
    <row r="1174" spans="1:18" ht="14.25" customHeight="1">
      <c r="A1174" s="111">
        <v>411</v>
      </c>
      <c r="B1174" s="52" t="s">
        <v>4355</v>
      </c>
      <c r="C1174" s="68"/>
      <c r="D1174" s="68"/>
      <c r="E1174" s="68" t="s">
        <v>121</v>
      </c>
      <c r="F1174" s="156"/>
      <c r="G1174" s="760"/>
      <c r="H1174" s="160"/>
      <c r="I1174" s="160">
        <v>1</v>
      </c>
      <c r="J1174" s="160" t="s">
        <v>2755</v>
      </c>
      <c r="K1174" s="41"/>
      <c r="L1174" s="42"/>
      <c r="M1174" s="658"/>
      <c r="N1174" s="659" t="str">
        <f t="shared" si="252"/>
        <v>piece</v>
      </c>
      <c r="O1174" s="692">
        <f t="shared" si="253"/>
        <v>0</v>
      </c>
      <c r="P1174" s="761" t="e">
        <f t="shared" si="254"/>
        <v>#DIV/0!</v>
      </c>
      <c r="Q1174" s="74"/>
      <c r="R1174" s="28"/>
    </row>
    <row r="1175" spans="1:18" ht="14.25" customHeight="1">
      <c r="A1175" s="111">
        <v>412</v>
      </c>
      <c r="B1175" s="52" t="s">
        <v>1740</v>
      </c>
      <c r="C1175" s="68"/>
      <c r="D1175" s="68"/>
      <c r="E1175" s="68" t="s">
        <v>121</v>
      </c>
      <c r="F1175" s="156"/>
      <c r="G1175" s="760"/>
      <c r="H1175" s="160"/>
      <c r="I1175" s="160">
        <v>1000</v>
      </c>
      <c r="J1175" s="160" t="s">
        <v>59</v>
      </c>
      <c r="K1175" s="41"/>
      <c r="L1175" s="42"/>
      <c r="M1175" s="658"/>
      <c r="N1175" s="659" t="str">
        <f t="shared" si="252"/>
        <v>grams</v>
      </c>
      <c r="O1175" s="692">
        <f t="shared" si="253"/>
        <v>0</v>
      </c>
      <c r="P1175" s="761" t="e">
        <f t="shared" si="254"/>
        <v>#DIV/0!</v>
      </c>
      <c r="Q1175" s="74"/>
      <c r="R1175" s="28"/>
    </row>
    <row r="1176" spans="1:18" ht="14.25" customHeight="1">
      <c r="A1176" s="111">
        <v>384</v>
      </c>
      <c r="B1176" s="52" t="s">
        <v>3911</v>
      </c>
      <c r="C1176" s="68"/>
      <c r="D1176" s="68"/>
      <c r="E1176" s="68"/>
      <c r="F1176" s="156"/>
      <c r="G1176" s="760"/>
      <c r="H1176" s="160"/>
      <c r="I1176" s="160">
        <v>1</v>
      </c>
      <c r="J1176" s="160" t="s">
        <v>59</v>
      </c>
      <c r="K1176" s="41"/>
      <c r="L1176" s="42"/>
      <c r="M1176" s="658"/>
      <c r="N1176" s="659" t="str">
        <f t="shared" si="252"/>
        <v>grams</v>
      </c>
      <c r="O1176" s="692">
        <f t="shared" si="253"/>
        <v>0</v>
      </c>
      <c r="P1176" s="761" t="e">
        <f t="shared" si="254"/>
        <v>#DIV/0!</v>
      </c>
      <c r="Q1176" s="74"/>
      <c r="R1176" s="28"/>
    </row>
    <row r="1177" spans="1:18" ht="14.25" customHeight="1">
      <c r="A1177" s="111">
        <v>251</v>
      </c>
      <c r="B1177" s="68" t="s">
        <v>1743</v>
      </c>
      <c r="C1177" s="68"/>
      <c r="D1177" s="68"/>
      <c r="E1177" s="68" t="s">
        <v>4205</v>
      </c>
      <c r="F1177" s="156"/>
      <c r="G1177" s="760"/>
      <c r="H1177" s="160"/>
      <c r="I1177" s="160">
        <v>80</v>
      </c>
      <c r="J1177" s="160" t="s">
        <v>37</v>
      </c>
      <c r="K1177" s="41"/>
      <c r="L1177" s="42"/>
      <c r="M1177" s="658"/>
      <c r="N1177" s="659" t="str">
        <f t="shared" si="252"/>
        <v>pieces</v>
      </c>
      <c r="O1177" s="692">
        <f t="shared" si="253"/>
        <v>0</v>
      </c>
      <c r="P1177" s="761" t="e">
        <f t="shared" si="254"/>
        <v>#DIV/0!</v>
      </c>
      <c r="Q1177" s="74"/>
      <c r="R1177" s="28"/>
    </row>
    <row r="1178" spans="1:18" ht="14.25" customHeight="1">
      <c r="A1178" s="111">
        <v>254</v>
      </c>
      <c r="B1178" s="68" t="s">
        <v>1746</v>
      </c>
      <c r="C1178" s="68"/>
      <c r="D1178" s="68"/>
      <c r="E1178" s="68" t="s">
        <v>4208</v>
      </c>
      <c r="F1178" s="156"/>
      <c r="G1178" s="760">
        <f t="shared" ref="G1178:G1179" si="267">28.1*30</f>
        <v>843</v>
      </c>
      <c r="H1178" s="160"/>
      <c r="I1178" s="160">
        <v>30</v>
      </c>
      <c r="J1178" s="160" t="s">
        <v>37</v>
      </c>
      <c r="K1178" s="41"/>
      <c r="L1178" s="42"/>
      <c r="M1178" s="658"/>
      <c r="N1178" s="659" t="str">
        <f t="shared" si="252"/>
        <v>pieces</v>
      </c>
      <c r="O1178" s="692">
        <f t="shared" si="253"/>
        <v>0</v>
      </c>
      <c r="P1178" s="761" t="e">
        <f t="shared" si="254"/>
        <v>#DIV/0!</v>
      </c>
      <c r="Q1178" s="74"/>
      <c r="R1178" s="28"/>
    </row>
    <row r="1179" spans="1:18" ht="14.25" customHeight="1">
      <c r="A1179" s="111">
        <v>255</v>
      </c>
      <c r="B1179" s="68" t="s">
        <v>4209</v>
      </c>
      <c r="C1179" s="68"/>
      <c r="D1179" s="68"/>
      <c r="E1179" s="68" t="s">
        <v>4208</v>
      </c>
      <c r="F1179" s="156"/>
      <c r="G1179" s="760">
        <f t="shared" si="267"/>
        <v>843</v>
      </c>
      <c r="H1179" s="160"/>
      <c r="I1179" s="160">
        <v>30</v>
      </c>
      <c r="J1179" s="160" t="s">
        <v>37</v>
      </c>
      <c r="K1179" s="41"/>
      <c r="L1179" s="42"/>
      <c r="M1179" s="658"/>
      <c r="N1179" s="659" t="str">
        <f t="shared" si="252"/>
        <v>pieces</v>
      </c>
      <c r="O1179" s="692">
        <f t="shared" si="253"/>
        <v>0</v>
      </c>
      <c r="P1179" s="761" t="e">
        <f t="shared" si="254"/>
        <v>#DIV/0!</v>
      </c>
      <c r="Q1179" s="74"/>
      <c r="R1179" s="28"/>
    </row>
    <row r="1180" spans="1:18" ht="14.25" customHeight="1">
      <c r="A1180" s="111">
        <v>256</v>
      </c>
      <c r="B1180" s="68" t="s">
        <v>1748</v>
      </c>
      <c r="C1180" s="52"/>
      <c r="D1180" s="52"/>
      <c r="E1180" s="52" t="s">
        <v>4210</v>
      </c>
      <c r="F1180" s="156"/>
      <c r="G1180" s="760"/>
      <c r="H1180" s="160"/>
      <c r="I1180" s="160">
        <v>1</v>
      </c>
      <c r="J1180" s="160" t="s">
        <v>37</v>
      </c>
      <c r="K1180" s="41"/>
      <c r="L1180" s="42"/>
      <c r="M1180" s="658"/>
      <c r="N1180" s="659" t="str">
        <f t="shared" si="252"/>
        <v>pieces</v>
      </c>
      <c r="O1180" s="692">
        <f t="shared" si="253"/>
        <v>0</v>
      </c>
      <c r="P1180" s="761" t="e">
        <f t="shared" si="254"/>
        <v>#DIV/0!</v>
      </c>
      <c r="Q1180" s="74"/>
      <c r="R1180" s="28"/>
    </row>
    <row r="1181" spans="1:18" ht="14.25" customHeight="1">
      <c r="A1181" s="111">
        <v>252</v>
      </c>
      <c r="B1181" s="345" t="s">
        <v>4206</v>
      </c>
      <c r="C1181" s="243"/>
      <c r="D1181" s="243"/>
      <c r="E1181" s="243" t="s">
        <v>4207</v>
      </c>
      <c r="F1181" s="156"/>
      <c r="G1181" s="765">
        <v>920.35</v>
      </c>
      <c r="H1181" s="160"/>
      <c r="I1181" s="484">
        <v>30</v>
      </c>
      <c r="J1181" s="484" t="s">
        <v>37</v>
      </c>
      <c r="K1181" s="41"/>
      <c r="L1181" s="42"/>
      <c r="M1181" s="658"/>
      <c r="N1181" s="659" t="str">
        <f t="shared" si="252"/>
        <v>pieces</v>
      </c>
      <c r="O1181" s="692">
        <f t="shared" si="253"/>
        <v>0</v>
      </c>
      <c r="P1181" s="761" t="e">
        <f t="shared" si="254"/>
        <v>#DIV/0!</v>
      </c>
      <c r="Q1181" s="74"/>
      <c r="R1181" s="28"/>
    </row>
    <row r="1182" spans="1:18" ht="14.25" customHeight="1">
      <c r="A1182" s="111">
        <v>192</v>
      </c>
      <c r="B1182" s="52" t="s">
        <v>1757</v>
      </c>
      <c r="C1182" s="52"/>
      <c r="D1182" s="52"/>
      <c r="E1182" s="52" t="s">
        <v>1758</v>
      </c>
      <c r="F1182" s="156"/>
      <c r="G1182" s="760"/>
      <c r="H1182" s="160"/>
      <c r="I1182" s="160">
        <v>500</v>
      </c>
      <c r="J1182" s="160" t="s">
        <v>29</v>
      </c>
      <c r="K1182" s="41"/>
      <c r="L1182" s="42"/>
      <c r="M1182" s="658"/>
      <c r="N1182" s="659" t="str">
        <f t="shared" si="252"/>
        <v>ml</v>
      </c>
      <c r="O1182" s="692">
        <f t="shared" si="253"/>
        <v>0</v>
      </c>
      <c r="P1182" s="761" t="e">
        <f t="shared" si="254"/>
        <v>#DIV/0!</v>
      </c>
      <c r="Q1182" s="74"/>
      <c r="R1182" s="28"/>
    </row>
    <row r="1183" spans="1:18" ht="14.25" customHeight="1">
      <c r="A1183" s="111">
        <v>193</v>
      </c>
      <c r="B1183" s="52" t="s">
        <v>1757</v>
      </c>
      <c r="C1183" s="52"/>
      <c r="D1183" s="52"/>
      <c r="E1183" s="52" t="s">
        <v>3769</v>
      </c>
      <c r="F1183" s="156"/>
      <c r="G1183" s="760"/>
      <c r="H1183" s="160"/>
      <c r="I1183" s="160">
        <v>250</v>
      </c>
      <c r="J1183" s="160" t="s">
        <v>29</v>
      </c>
      <c r="K1183" s="41"/>
      <c r="L1183" s="42"/>
      <c r="M1183" s="658"/>
      <c r="N1183" s="659" t="str">
        <f t="shared" si="252"/>
        <v>ml</v>
      </c>
      <c r="O1183" s="692">
        <f t="shared" si="253"/>
        <v>0</v>
      </c>
      <c r="P1183" s="761" t="e">
        <f t="shared" si="254"/>
        <v>#DIV/0!</v>
      </c>
      <c r="Q1183" s="74"/>
      <c r="R1183" s="28"/>
    </row>
    <row r="1184" spans="1:18" ht="14.25" customHeight="1">
      <c r="A1184" s="111">
        <v>194</v>
      </c>
      <c r="B1184" s="52" t="s">
        <v>3770</v>
      </c>
      <c r="C1184" s="68"/>
      <c r="D1184" s="68"/>
      <c r="E1184" s="68" t="s">
        <v>3771</v>
      </c>
      <c r="F1184" s="156"/>
      <c r="G1184" s="760"/>
      <c r="H1184" s="160"/>
      <c r="I1184" s="160">
        <v>1000</v>
      </c>
      <c r="J1184" s="160" t="s">
        <v>4392</v>
      </c>
      <c r="K1184" s="41"/>
      <c r="L1184" s="42"/>
      <c r="M1184" s="658"/>
      <c r="N1184" s="659" t="str">
        <f t="shared" si="252"/>
        <v>mL</v>
      </c>
      <c r="O1184" s="692">
        <f t="shared" si="253"/>
        <v>0</v>
      </c>
      <c r="P1184" s="761" t="e">
        <f t="shared" si="254"/>
        <v>#DIV/0!</v>
      </c>
      <c r="Q1184" s="74"/>
      <c r="R1184" s="28"/>
    </row>
    <row r="1185" spans="1:18" ht="14.25" customHeight="1">
      <c r="A1185" s="111">
        <v>414</v>
      </c>
      <c r="B1185" s="52" t="s">
        <v>1764</v>
      </c>
      <c r="C1185" s="68"/>
      <c r="D1185" s="68"/>
      <c r="E1185" s="68" t="s">
        <v>121</v>
      </c>
      <c r="F1185" s="156"/>
      <c r="G1185" s="760">
        <v>130</v>
      </c>
      <c r="H1185" s="160"/>
      <c r="I1185" s="160">
        <v>1000</v>
      </c>
      <c r="J1185" s="160" t="s">
        <v>59</v>
      </c>
      <c r="K1185" s="41"/>
      <c r="L1185" s="42"/>
      <c r="M1185" s="658"/>
      <c r="N1185" s="659" t="str">
        <f t="shared" si="252"/>
        <v>grams</v>
      </c>
      <c r="O1185" s="692">
        <f t="shared" si="253"/>
        <v>0</v>
      </c>
      <c r="P1185" s="761" t="e">
        <f t="shared" si="254"/>
        <v>#DIV/0!</v>
      </c>
      <c r="Q1185" s="74"/>
      <c r="R1185" s="28"/>
    </row>
    <row r="1186" spans="1:18" ht="14.25" customHeight="1">
      <c r="A1186" s="111">
        <v>415</v>
      </c>
      <c r="B1186" s="52" t="s">
        <v>1768</v>
      </c>
      <c r="C1186" s="68"/>
      <c r="D1186" s="68"/>
      <c r="E1186" s="68" t="s">
        <v>121</v>
      </c>
      <c r="F1186" s="156"/>
      <c r="G1186" s="760">
        <v>180</v>
      </c>
      <c r="H1186" s="160"/>
      <c r="I1186" s="160">
        <v>1000</v>
      </c>
      <c r="J1186" s="160" t="s">
        <v>59</v>
      </c>
      <c r="K1186" s="41"/>
      <c r="L1186" s="42"/>
      <c r="M1186" s="658"/>
      <c r="N1186" s="659" t="str">
        <f t="shared" si="252"/>
        <v>grams</v>
      </c>
      <c r="O1186" s="692">
        <f t="shared" si="253"/>
        <v>0</v>
      </c>
      <c r="P1186" s="761" t="e">
        <f t="shared" si="254"/>
        <v>#DIV/0!</v>
      </c>
      <c r="Q1186" s="74"/>
      <c r="R1186" s="28"/>
    </row>
    <row r="1187" spans="1:18" ht="14.25" customHeight="1">
      <c r="A1187" s="111">
        <v>416</v>
      </c>
      <c r="B1187" s="52" t="s">
        <v>4356</v>
      </c>
      <c r="C1187" s="68"/>
      <c r="D1187" s="68"/>
      <c r="E1187" s="68" t="s">
        <v>121</v>
      </c>
      <c r="F1187" s="156"/>
      <c r="G1187" s="760"/>
      <c r="H1187" s="160"/>
      <c r="I1187" s="160">
        <v>1000</v>
      </c>
      <c r="J1187" s="160" t="s">
        <v>59</v>
      </c>
      <c r="K1187" s="41"/>
      <c r="L1187" s="42"/>
      <c r="M1187" s="658"/>
      <c r="N1187" s="659" t="str">
        <f t="shared" si="252"/>
        <v>grams</v>
      </c>
      <c r="O1187" s="692">
        <f t="shared" si="253"/>
        <v>0</v>
      </c>
      <c r="P1187" s="761" t="e">
        <f t="shared" si="254"/>
        <v>#DIV/0!</v>
      </c>
      <c r="Q1187" s="74"/>
      <c r="R1187" s="28"/>
    </row>
    <row r="1188" spans="1:18" ht="14.25" customHeight="1">
      <c r="A1188" s="111">
        <v>488</v>
      </c>
      <c r="B1188" s="122" t="s">
        <v>4711</v>
      </c>
      <c r="C1188" s="128"/>
      <c r="D1188" s="563"/>
      <c r="E1188" s="128" t="s">
        <v>4712</v>
      </c>
      <c r="F1188" s="589"/>
      <c r="G1188" s="739">
        <v>687</v>
      </c>
      <c r="H1188" s="196"/>
      <c r="I1188" s="196">
        <v>30</v>
      </c>
      <c r="J1188" s="196" t="s">
        <v>37</v>
      </c>
      <c r="K1188" s="41"/>
      <c r="L1188" s="42"/>
      <c r="M1188" s="658"/>
      <c r="N1188" s="659" t="str">
        <f t="shared" si="252"/>
        <v>pieces</v>
      </c>
      <c r="O1188" s="692">
        <f t="shared" si="253"/>
        <v>0</v>
      </c>
      <c r="P1188" s="761" t="e">
        <f t="shared" si="254"/>
        <v>#DIV/0!</v>
      </c>
      <c r="Q1188" s="74"/>
      <c r="R1188" s="28"/>
    </row>
    <row r="1189" spans="1:18" ht="14.25" customHeight="1">
      <c r="A1189" s="111">
        <v>401</v>
      </c>
      <c r="B1189" s="52" t="s">
        <v>1776</v>
      </c>
      <c r="C1189" s="52"/>
      <c r="D1189" s="52"/>
      <c r="E1189" s="52" t="s">
        <v>1165</v>
      </c>
      <c r="F1189" s="156"/>
      <c r="G1189" s="760"/>
      <c r="H1189" s="160"/>
      <c r="I1189" s="160">
        <v>10</v>
      </c>
      <c r="J1189" s="160" t="s">
        <v>37</v>
      </c>
      <c r="K1189" s="41"/>
      <c r="L1189" s="42"/>
      <c r="M1189" s="658"/>
      <c r="N1189" s="659" t="str">
        <f t="shared" si="252"/>
        <v>pieces</v>
      </c>
      <c r="O1189" s="692">
        <f t="shared" si="253"/>
        <v>0</v>
      </c>
      <c r="P1189" s="761" t="e">
        <f t="shared" si="254"/>
        <v>#DIV/0!</v>
      </c>
      <c r="Q1189" s="74"/>
      <c r="R1189" s="28"/>
    </row>
    <row r="1190" spans="1:18" ht="14.25" customHeight="1">
      <c r="A1190" s="111">
        <v>402</v>
      </c>
      <c r="B1190" s="52" t="s">
        <v>1780</v>
      </c>
      <c r="C1190" s="52"/>
      <c r="D1190" s="52"/>
      <c r="E1190" s="52" t="s">
        <v>4713</v>
      </c>
      <c r="F1190" s="156"/>
      <c r="G1190" s="760"/>
      <c r="H1190" s="160"/>
      <c r="I1190" s="160">
        <v>19</v>
      </c>
      <c r="J1190" s="160" t="s">
        <v>59</v>
      </c>
      <c r="K1190" s="41"/>
      <c r="L1190" s="42"/>
      <c r="M1190" s="658"/>
      <c r="N1190" s="659" t="str">
        <f t="shared" si="252"/>
        <v>grams</v>
      </c>
      <c r="O1190" s="692">
        <f t="shared" si="253"/>
        <v>0</v>
      </c>
      <c r="P1190" s="761" t="e">
        <f t="shared" si="254"/>
        <v>#DIV/0!</v>
      </c>
      <c r="Q1190" s="74"/>
      <c r="R1190" s="28"/>
    </row>
    <row r="1191" spans="1:18" ht="14.25" customHeight="1">
      <c r="A1191" s="111">
        <v>349</v>
      </c>
      <c r="B1191" s="52" t="s">
        <v>1783</v>
      </c>
      <c r="C1191" s="52"/>
      <c r="D1191" s="52"/>
      <c r="E1191" s="52"/>
      <c r="F1191" s="156"/>
      <c r="G1191" s="760"/>
      <c r="H1191" s="160"/>
      <c r="I1191" s="160">
        <v>1000</v>
      </c>
      <c r="J1191" s="160" t="s">
        <v>37</v>
      </c>
      <c r="K1191" s="41"/>
      <c r="L1191" s="42"/>
      <c r="M1191" s="658"/>
      <c r="N1191" s="659" t="str">
        <f t="shared" si="252"/>
        <v>pieces</v>
      </c>
      <c r="O1191" s="692">
        <f t="shared" si="253"/>
        <v>0</v>
      </c>
      <c r="P1191" s="761" t="e">
        <f t="shared" si="254"/>
        <v>#DIV/0!</v>
      </c>
      <c r="Q1191" s="74"/>
      <c r="R1191" s="28"/>
    </row>
    <row r="1192" spans="1:18" ht="14.25" customHeight="1">
      <c r="A1192" s="111">
        <v>350</v>
      </c>
      <c r="B1192" s="68" t="s">
        <v>3880</v>
      </c>
      <c r="C1192" s="68"/>
      <c r="D1192" s="68"/>
      <c r="E1192" s="68"/>
      <c r="F1192" s="156"/>
      <c r="G1192" s="760">
        <v>40</v>
      </c>
      <c r="H1192" s="160"/>
      <c r="I1192" s="160">
        <v>1</v>
      </c>
      <c r="J1192" s="160" t="s">
        <v>37</v>
      </c>
      <c r="K1192" s="41"/>
      <c r="L1192" s="42"/>
      <c r="M1192" s="658"/>
      <c r="N1192" s="659" t="str">
        <f t="shared" si="252"/>
        <v>pieces</v>
      </c>
      <c r="O1192" s="692">
        <f t="shared" si="253"/>
        <v>0</v>
      </c>
      <c r="P1192" s="761" t="e">
        <f t="shared" si="254"/>
        <v>#DIV/0!</v>
      </c>
      <c r="Q1192" s="74"/>
      <c r="R1192" s="28"/>
    </row>
    <row r="1193" spans="1:18" ht="14.25" customHeight="1">
      <c r="A1193" s="111">
        <v>257</v>
      </c>
      <c r="B1193" s="68" t="s">
        <v>4211</v>
      </c>
      <c r="C1193" s="68"/>
      <c r="D1193" s="68"/>
      <c r="E1193" s="68" t="s">
        <v>4212</v>
      </c>
      <c r="F1193" s="156"/>
      <c r="G1193" s="760"/>
      <c r="H1193" s="160"/>
      <c r="I1193" s="160">
        <v>9</v>
      </c>
      <c r="J1193" s="160" t="s">
        <v>37</v>
      </c>
      <c r="K1193" s="41"/>
      <c r="L1193" s="42"/>
      <c r="M1193" s="658"/>
      <c r="N1193" s="659" t="str">
        <f t="shared" si="252"/>
        <v>pieces</v>
      </c>
      <c r="O1193" s="692">
        <f t="shared" si="253"/>
        <v>0</v>
      </c>
      <c r="P1193" s="761" t="e">
        <f t="shared" si="254"/>
        <v>#DIV/0!</v>
      </c>
      <c r="Q1193" s="74"/>
      <c r="R1193" s="28"/>
    </row>
    <row r="1194" spans="1:18" ht="14.25" customHeight="1">
      <c r="A1194" s="111">
        <v>258</v>
      </c>
      <c r="B1194" s="68" t="s">
        <v>4213</v>
      </c>
      <c r="C1194" s="68"/>
      <c r="D1194" s="68"/>
      <c r="E1194" s="68" t="s">
        <v>4212</v>
      </c>
      <c r="F1194" s="156"/>
      <c r="G1194" s="760"/>
      <c r="H1194" s="160"/>
      <c r="I1194" s="160">
        <v>9</v>
      </c>
      <c r="J1194" s="160" t="s">
        <v>37</v>
      </c>
      <c r="K1194" s="41"/>
      <c r="L1194" s="42"/>
      <c r="M1194" s="658"/>
      <c r="N1194" s="659" t="str">
        <f t="shared" si="252"/>
        <v>pieces</v>
      </c>
      <c r="O1194" s="692">
        <f t="shared" si="253"/>
        <v>0</v>
      </c>
      <c r="P1194" s="761" t="e">
        <f t="shared" si="254"/>
        <v>#DIV/0!</v>
      </c>
      <c r="Q1194" s="74"/>
      <c r="R1194" s="28"/>
    </row>
    <row r="1195" spans="1:18" ht="14.25" customHeight="1">
      <c r="A1195" s="111">
        <v>259</v>
      </c>
      <c r="B1195" s="68" t="s">
        <v>1786</v>
      </c>
      <c r="C1195" s="68"/>
      <c r="D1195" s="68"/>
      <c r="E1195" s="68" t="s">
        <v>4212</v>
      </c>
      <c r="F1195" s="156"/>
      <c r="G1195" s="760">
        <v>76.59</v>
      </c>
      <c r="H1195" s="160"/>
      <c r="I1195" s="160">
        <v>9</v>
      </c>
      <c r="J1195" s="160" t="s">
        <v>37</v>
      </c>
      <c r="K1195" s="41"/>
      <c r="L1195" s="42"/>
      <c r="M1195" s="658"/>
      <c r="N1195" s="659" t="str">
        <f t="shared" si="252"/>
        <v>pieces</v>
      </c>
      <c r="O1195" s="692">
        <f t="shared" si="253"/>
        <v>0</v>
      </c>
      <c r="P1195" s="761" t="e">
        <f t="shared" si="254"/>
        <v>#DIV/0!</v>
      </c>
      <c r="Q1195" s="74"/>
      <c r="R1195" s="28"/>
    </row>
    <row r="1196" spans="1:18" ht="14.25" customHeight="1">
      <c r="A1196" s="111">
        <v>197</v>
      </c>
      <c r="B1196" s="52" t="s">
        <v>1794</v>
      </c>
      <c r="C1196" s="52"/>
      <c r="D1196" s="52"/>
      <c r="E1196" s="52" t="s">
        <v>3772</v>
      </c>
      <c r="F1196" s="156"/>
      <c r="G1196" s="760"/>
      <c r="H1196" s="160"/>
      <c r="I1196" s="160">
        <v>750</v>
      </c>
      <c r="J1196" s="160" t="s">
        <v>29</v>
      </c>
      <c r="K1196" s="41"/>
      <c r="L1196" s="42"/>
      <c r="M1196" s="658"/>
      <c r="N1196" s="659" t="str">
        <f t="shared" si="252"/>
        <v>ml</v>
      </c>
      <c r="O1196" s="692">
        <f t="shared" si="253"/>
        <v>0</v>
      </c>
      <c r="P1196" s="761" t="e">
        <f t="shared" si="254"/>
        <v>#DIV/0!</v>
      </c>
      <c r="Q1196" s="74"/>
      <c r="R1196" s="28"/>
    </row>
    <row r="1197" spans="1:18" ht="14.25" customHeight="1">
      <c r="A1197" s="111">
        <v>198</v>
      </c>
      <c r="B1197" s="52" t="s">
        <v>1794</v>
      </c>
      <c r="C1197" s="52"/>
      <c r="D1197" s="52"/>
      <c r="E1197" s="52" t="s">
        <v>3773</v>
      </c>
      <c r="F1197" s="156"/>
      <c r="G1197" s="760"/>
      <c r="H1197" s="160"/>
      <c r="I1197" s="160">
        <v>2270</v>
      </c>
      <c r="J1197" s="160" t="s">
        <v>59</v>
      </c>
      <c r="K1197" s="41"/>
      <c r="L1197" s="42"/>
      <c r="M1197" s="658"/>
      <c r="N1197" s="659" t="str">
        <f t="shared" si="252"/>
        <v>grams</v>
      </c>
      <c r="O1197" s="692">
        <f t="shared" si="253"/>
        <v>0</v>
      </c>
      <c r="P1197" s="761" t="e">
        <f t="shared" si="254"/>
        <v>#DIV/0!</v>
      </c>
      <c r="Q1197" s="74"/>
      <c r="R1197" s="28"/>
    </row>
    <row r="1198" spans="1:18" ht="14.25" customHeight="1">
      <c r="A1198" s="111">
        <v>199</v>
      </c>
      <c r="B1198" s="52" t="s">
        <v>1794</v>
      </c>
      <c r="C1198" s="52"/>
      <c r="D1198" s="52"/>
      <c r="E1198" s="52" t="s">
        <v>3774</v>
      </c>
      <c r="F1198" s="156"/>
      <c r="G1198" s="760"/>
      <c r="H1198" s="160"/>
      <c r="I1198" s="160">
        <v>290</v>
      </c>
      <c r="J1198" s="160" t="s">
        <v>29</v>
      </c>
      <c r="K1198" s="41"/>
      <c r="L1198" s="42"/>
      <c r="M1198" s="658"/>
      <c r="N1198" s="659" t="str">
        <f t="shared" si="252"/>
        <v>ml</v>
      </c>
      <c r="O1198" s="692">
        <f t="shared" si="253"/>
        <v>0</v>
      </c>
      <c r="P1198" s="761" t="e">
        <f t="shared" si="254"/>
        <v>#DIV/0!</v>
      </c>
      <c r="Q1198" s="74"/>
      <c r="R1198" s="28"/>
    </row>
    <row r="1199" spans="1:18" ht="14.25" customHeight="1">
      <c r="A1199" s="111">
        <v>200</v>
      </c>
      <c r="B1199" s="52" t="s">
        <v>1794</v>
      </c>
      <c r="C1199" s="52"/>
      <c r="D1199" s="52"/>
      <c r="E1199" s="52" t="s">
        <v>1797</v>
      </c>
      <c r="F1199" s="156"/>
      <c r="G1199" s="760"/>
      <c r="H1199" s="160"/>
      <c r="I1199" s="160">
        <v>405</v>
      </c>
      <c r="J1199" s="160" t="s">
        <v>59</v>
      </c>
      <c r="K1199" s="41"/>
      <c r="L1199" s="42"/>
      <c r="M1199" s="658"/>
      <c r="N1199" s="659" t="str">
        <f t="shared" si="252"/>
        <v>grams</v>
      </c>
      <c r="O1199" s="692">
        <f t="shared" si="253"/>
        <v>0</v>
      </c>
      <c r="P1199" s="761" t="e">
        <f t="shared" si="254"/>
        <v>#DIV/0!</v>
      </c>
      <c r="Q1199" s="74"/>
      <c r="R1199" s="28"/>
    </row>
    <row r="1200" spans="1:18" ht="14.25" customHeight="1">
      <c r="A1200" s="111">
        <v>201</v>
      </c>
      <c r="B1200" s="52" t="s">
        <v>1794</v>
      </c>
      <c r="C1200" s="52"/>
      <c r="D1200" s="52"/>
      <c r="E1200" s="52" t="s">
        <v>3775</v>
      </c>
      <c r="F1200" s="156"/>
      <c r="G1200" s="760"/>
      <c r="H1200" s="160"/>
      <c r="I1200" s="160">
        <v>2270</v>
      </c>
      <c r="J1200" s="160" t="s">
        <v>29</v>
      </c>
      <c r="K1200" s="41"/>
      <c r="L1200" s="42"/>
      <c r="M1200" s="658"/>
      <c r="N1200" s="659" t="str">
        <f t="shared" si="252"/>
        <v>ml</v>
      </c>
      <c r="O1200" s="692">
        <f t="shared" si="253"/>
        <v>0</v>
      </c>
      <c r="P1200" s="761" t="e">
        <f t="shared" si="254"/>
        <v>#DIV/0!</v>
      </c>
      <c r="Q1200" s="74"/>
      <c r="R1200" s="28"/>
    </row>
    <row r="1201" spans="1:18" ht="14.25" customHeight="1">
      <c r="A1201" s="111">
        <v>202</v>
      </c>
      <c r="B1201" s="68" t="s">
        <v>1794</v>
      </c>
      <c r="C1201" s="68"/>
      <c r="D1201" s="68"/>
      <c r="E1201" s="68" t="s">
        <v>3776</v>
      </c>
      <c r="F1201" s="156"/>
      <c r="G1201" s="760"/>
      <c r="H1201" s="160"/>
      <c r="I1201" s="198">
        <v>2000</v>
      </c>
      <c r="J1201" s="198" t="s">
        <v>29</v>
      </c>
      <c r="K1201" s="41"/>
      <c r="L1201" s="42"/>
      <c r="M1201" s="658"/>
      <c r="N1201" s="659" t="str">
        <f t="shared" si="252"/>
        <v>ml</v>
      </c>
      <c r="O1201" s="692">
        <f t="shared" si="253"/>
        <v>0</v>
      </c>
      <c r="P1201" s="761" t="e">
        <f t="shared" si="254"/>
        <v>#DIV/0!</v>
      </c>
      <c r="Q1201" s="74"/>
      <c r="R1201" s="28"/>
    </row>
    <row r="1202" spans="1:18" ht="14.25" customHeight="1">
      <c r="A1202" s="111">
        <v>203</v>
      </c>
      <c r="B1202" s="52" t="s">
        <v>1794</v>
      </c>
      <c r="C1202" s="52"/>
      <c r="D1202" s="52"/>
      <c r="E1202" s="52" t="s">
        <v>3777</v>
      </c>
      <c r="F1202" s="156"/>
      <c r="G1202" s="760"/>
      <c r="H1202" s="160"/>
      <c r="I1202" s="160">
        <v>770</v>
      </c>
      <c r="J1202" s="160" t="s">
        <v>59</v>
      </c>
      <c r="K1202" s="41"/>
      <c r="L1202" s="42"/>
      <c r="M1202" s="658"/>
      <c r="N1202" s="659" t="str">
        <f t="shared" si="252"/>
        <v>grams</v>
      </c>
      <c r="O1202" s="692">
        <f t="shared" si="253"/>
        <v>0</v>
      </c>
      <c r="P1202" s="761" t="e">
        <f t="shared" si="254"/>
        <v>#DIV/0!</v>
      </c>
      <c r="Q1202" s="74"/>
      <c r="R1202" s="28"/>
    </row>
    <row r="1203" spans="1:18" ht="14.25" customHeight="1">
      <c r="A1203" s="111">
        <v>204</v>
      </c>
      <c r="B1203" s="52" t="s">
        <v>1794</v>
      </c>
      <c r="C1203" s="52"/>
      <c r="D1203" s="52"/>
      <c r="E1203" s="52" t="s">
        <v>3778</v>
      </c>
      <c r="F1203" s="156"/>
      <c r="G1203" s="760"/>
      <c r="H1203" s="160"/>
      <c r="I1203" s="160">
        <v>1000</v>
      </c>
      <c r="J1203" s="160" t="s">
        <v>59</v>
      </c>
      <c r="K1203" s="41"/>
      <c r="L1203" s="42"/>
      <c r="M1203" s="658"/>
      <c r="N1203" s="659" t="str">
        <f t="shared" si="252"/>
        <v>grams</v>
      </c>
      <c r="O1203" s="692">
        <f t="shared" si="253"/>
        <v>0</v>
      </c>
      <c r="P1203" s="761" t="e">
        <f t="shared" si="254"/>
        <v>#DIV/0!</v>
      </c>
      <c r="Q1203" s="74"/>
      <c r="R1203" s="28"/>
    </row>
    <row r="1204" spans="1:18" ht="14.25" customHeight="1">
      <c r="A1204" s="111">
        <v>205</v>
      </c>
      <c r="B1204" s="52" t="s">
        <v>1794</v>
      </c>
      <c r="C1204" s="68"/>
      <c r="D1204" s="68"/>
      <c r="E1204" s="68" t="s">
        <v>3779</v>
      </c>
      <c r="F1204" s="156"/>
      <c r="G1204" s="760"/>
      <c r="H1204" s="160"/>
      <c r="I1204" s="160">
        <v>2270</v>
      </c>
      <c r="J1204" s="160" t="s">
        <v>29</v>
      </c>
      <c r="K1204" s="41"/>
      <c r="L1204" s="42"/>
      <c r="M1204" s="658"/>
      <c r="N1204" s="659" t="str">
        <f t="shared" si="252"/>
        <v>ml</v>
      </c>
      <c r="O1204" s="692">
        <f t="shared" si="253"/>
        <v>0</v>
      </c>
      <c r="P1204" s="761" t="e">
        <f t="shared" si="254"/>
        <v>#DIV/0!</v>
      </c>
      <c r="Q1204" s="74"/>
      <c r="R1204" s="28"/>
    </row>
    <row r="1205" spans="1:18" ht="14.25" customHeight="1">
      <c r="A1205" s="111">
        <v>206</v>
      </c>
      <c r="B1205" s="50" t="s">
        <v>1794</v>
      </c>
      <c r="C1205" s="50"/>
      <c r="D1205" s="50"/>
      <c r="E1205" s="50" t="s">
        <v>3780</v>
      </c>
      <c r="F1205" s="156"/>
      <c r="G1205" s="121">
        <v>172.8</v>
      </c>
      <c r="H1205" s="160"/>
      <c r="I1205" s="121">
        <v>750</v>
      </c>
      <c r="J1205" s="121" t="s">
        <v>59</v>
      </c>
      <c r="K1205" s="41"/>
      <c r="L1205" s="42"/>
      <c r="M1205" s="658"/>
      <c r="N1205" s="659" t="str">
        <f t="shared" si="252"/>
        <v>grams</v>
      </c>
      <c r="O1205" s="692">
        <f t="shared" si="253"/>
        <v>0</v>
      </c>
      <c r="P1205" s="761" t="e">
        <f t="shared" si="254"/>
        <v>#DIV/0!</v>
      </c>
      <c r="Q1205" s="74"/>
      <c r="R1205" s="28"/>
    </row>
    <row r="1206" spans="1:18" ht="14.25" customHeight="1">
      <c r="A1206" s="111">
        <v>385</v>
      </c>
      <c r="B1206" s="33" t="s">
        <v>1794</v>
      </c>
      <c r="C1206" s="33"/>
      <c r="D1206" s="33"/>
      <c r="E1206" s="33" t="s">
        <v>3912</v>
      </c>
      <c r="F1206" s="156"/>
      <c r="G1206" s="121">
        <v>540</v>
      </c>
      <c r="H1206" s="160"/>
      <c r="I1206" s="121">
        <v>1800</v>
      </c>
      <c r="J1206" s="121" t="s">
        <v>29</v>
      </c>
      <c r="K1206" s="41"/>
      <c r="L1206" s="42"/>
      <c r="M1206" s="658"/>
      <c r="N1206" s="659" t="str">
        <f t="shared" si="252"/>
        <v>ml</v>
      </c>
      <c r="O1206" s="692">
        <f t="shared" si="253"/>
        <v>0</v>
      </c>
      <c r="P1206" s="761" t="e">
        <f t="shared" si="254"/>
        <v>#DIV/0!</v>
      </c>
      <c r="Q1206" s="74"/>
      <c r="R1206" s="28"/>
    </row>
    <row r="1207" spans="1:18" ht="14.25" customHeight="1">
      <c r="A1207" s="111">
        <v>437</v>
      </c>
      <c r="B1207" s="68" t="s">
        <v>4714</v>
      </c>
      <c r="C1207" s="52"/>
      <c r="D1207" s="52"/>
      <c r="E1207" s="52" t="s">
        <v>4460</v>
      </c>
      <c r="F1207" s="156"/>
      <c r="G1207" s="760"/>
      <c r="H1207" s="160"/>
      <c r="I1207" s="160">
        <v>1</v>
      </c>
      <c r="J1207" s="160" t="s">
        <v>37</v>
      </c>
      <c r="K1207" s="41"/>
      <c r="L1207" s="42"/>
      <c r="M1207" s="658"/>
      <c r="N1207" s="659" t="str">
        <f t="shared" si="252"/>
        <v>pieces</v>
      </c>
      <c r="O1207" s="692">
        <f t="shared" si="253"/>
        <v>0</v>
      </c>
      <c r="P1207" s="761" t="e">
        <f t="shared" si="254"/>
        <v>#DIV/0!</v>
      </c>
      <c r="Q1207" s="74"/>
      <c r="R1207" s="28"/>
    </row>
    <row r="1208" spans="1:18" ht="14.25" customHeight="1">
      <c r="A1208" s="111">
        <v>351</v>
      </c>
      <c r="B1208" s="52" t="s">
        <v>1802</v>
      </c>
      <c r="C1208" s="68"/>
      <c r="D1208" s="68"/>
      <c r="E1208" s="68"/>
      <c r="F1208" s="156"/>
      <c r="G1208" s="760"/>
      <c r="H1208" s="160"/>
      <c r="I1208" s="160">
        <v>1000</v>
      </c>
      <c r="J1208" s="160" t="s">
        <v>59</v>
      </c>
      <c r="K1208" s="41"/>
      <c r="L1208" s="42"/>
      <c r="M1208" s="658"/>
      <c r="N1208" s="659" t="str">
        <f t="shared" si="252"/>
        <v>grams</v>
      </c>
      <c r="O1208" s="692">
        <f t="shared" si="253"/>
        <v>0</v>
      </c>
      <c r="P1208" s="761" t="e">
        <f t="shared" si="254"/>
        <v>#DIV/0!</v>
      </c>
      <c r="Q1208" s="74"/>
      <c r="R1208" s="28"/>
    </row>
    <row r="1209" spans="1:18" ht="14.25" customHeight="1">
      <c r="A1209" s="111">
        <v>352</v>
      </c>
      <c r="B1209" s="52" t="s">
        <v>3881</v>
      </c>
      <c r="C1209" s="68"/>
      <c r="D1209" s="68"/>
      <c r="E1209" s="68"/>
      <c r="F1209" s="156"/>
      <c r="G1209" s="760">
        <v>60</v>
      </c>
      <c r="H1209" s="160"/>
      <c r="I1209" s="160">
        <v>1000</v>
      </c>
      <c r="J1209" s="160" t="s">
        <v>59</v>
      </c>
      <c r="K1209" s="41"/>
      <c r="L1209" s="42"/>
      <c r="M1209" s="658"/>
      <c r="N1209" s="659" t="str">
        <f t="shared" si="252"/>
        <v>grams</v>
      </c>
      <c r="O1209" s="692">
        <f t="shared" si="253"/>
        <v>0</v>
      </c>
      <c r="P1209" s="761" t="e">
        <f t="shared" si="254"/>
        <v>#DIV/0!</v>
      </c>
      <c r="Q1209" s="74"/>
      <c r="R1209" s="28"/>
    </row>
    <row r="1210" spans="1:18" ht="14.25" customHeight="1">
      <c r="A1210" s="111">
        <v>455</v>
      </c>
      <c r="B1210" s="68" t="s">
        <v>1804</v>
      </c>
      <c r="C1210" s="68"/>
      <c r="D1210" s="68"/>
      <c r="E1210" s="68" t="s">
        <v>3969</v>
      </c>
      <c r="F1210" s="156"/>
      <c r="G1210" s="760"/>
      <c r="H1210" s="160"/>
      <c r="I1210" s="160">
        <v>454</v>
      </c>
      <c r="J1210" s="160" t="s">
        <v>59</v>
      </c>
      <c r="K1210" s="41"/>
      <c r="L1210" s="42"/>
      <c r="M1210" s="658"/>
      <c r="N1210" s="659" t="str">
        <f t="shared" si="252"/>
        <v>grams</v>
      </c>
      <c r="O1210" s="692">
        <f t="shared" si="253"/>
        <v>0</v>
      </c>
      <c r="P1210" s="761" t="e">
        <f t="shared" si="254"/>
        <v>#DIV/0!</v>
      </c>
      <c r="Q1210" s="74"/>
      <c r="R1210" s="28"/>
    </row>
    <row r="1211" spans="1:18" ht="14.25" customHeight="1">
      <c r="A1211" s="111">
        <v>456</v>
      </c>
      <c r="B1211" s="68" t="s">
        <v>1804</v>
      </c>
      <c r="C1211" s="52"/>
      <c r="D1211" s="52"/>
      <c r="E1211" s="52" t="s">
        <v>3970</v>
      </c>
      <c r="F1211" s="156"/>
      <c r="G1211" s="760"/>
      <c r="H1211" s="160"/>
      <c r="I1211" s="160">
        <v>1000</v>
      </c>
      <c r="J1211" s="160" t="s">
        <v>59</v>
      </c>
      <c r="K1211" s="41"/>
      <c r="L1211" s="42"/>
      <c r="M1211" s="658"/>
      <c r="N1211" s="659" t="str">
        <f t="shared" si="252"/>
        <v>grams</v>
      </c>
      <c r="O1211" s="692">
        <f t="shared" si="253"/>
        <v>0</v>
      </c>
      <c r="P1211" s="761" t="e">
        <f t="shared" si="254"/>
        <v>#DIV/0!</v>
      </c>
      <c r="Q1211" s="74"/>
      <c r="R1211" s="28"/>
    </row>
    <row r="1212" spans="1:18" ht="14.25" customHeight="1">
      <c r="A1212" s="111">
        <v>403</v>
      </c>
      <c r="B1212" s="68" t="s">
        <v>4715</v>
      </c>
      <c r="C1212" s="52"/>
      <c r="D1212" s="52"/>
      <c r="E1212" s="52" t="s">
        <v>4716</v>
      </c>
      <c r="F1212" s="156"/>
      <c r="G1212" s="760"/>
      <c r="H1212" s="160"/>
      <c r="I1212" s="160">
        <v>500</v>
      </c>
      <c r="J1212" s="160" t="s">
        <v>59</v>
      </c>
      <c r="K1212" s="41"/>
      <c r="L1212" s="42"/>
      <c r="M1212" s="658"/>
      <c r="N1212" s="659" t="str">
        <f t="shared" si="252"/>
        <v>grams</v>
      </c>
      <c r="O1212" s="692">
        <f t="shared" si="253"/>
        <v>0</v>
      </c>
      <c r="P1212" s="761" t="e">
        <f t="shared" si="254"/>
        <v>#DIV/0!</v>
      </c>
      <c r="Q1212" s="74"/>
      <c r="R1212" s="28"/>
    </row>
    <row r="1213" spans="1:18" ht="14.25" customHeight="1">
      <c r="A1213" s="111">
        <v>404</v>
      </c>
      <c r="B1213" s="52" t="s">
        <v>4717</v>
      </c>
      <c r="C1213" s="52"/>
      <c r="D1213" s="52"/>
      <c r="E1213" s="52" t="s">
        <v>4716</v>
      </c>
      <c r="F1213" s="156"/>
      <c r="G1213" s="764"/>
      <c r="H1213" s="160"/>
      <c r="I1213" s="198">
        <v>500</v>
      </c>
      <c r="J1213" s="198" t="s">
        <v>59</v>
      </c>
      <c r="K1213" s="41"/>
      <c r="L1213" s="42"/>
      <c r="M1213" s="658"/>
      <c r="N1213" s="659" t="str">
        <f t="shared" si="252"/>
        <v>grams</v>
      </c>
      <c r="O1213" s="692">
        <f t="shared" si="253"/>
        <v>0</v>
      </c>
      <c r="P1213" s="761" t="e">
        <f t="shared" si="254"/>
        <v>#DIV/0!</v>
      </c>
      <c r="Q1213" s="74"/>
      <c r="R1213" s="28"/>
    </row>
    <row r="1214" spans="1:18" ht="14.25" customHeight="1">
      <c r="A1214" s="111">
        <v>405</v>
      </c>
      <c r="B1214" s="68" t="s">
        <v>4718</v>
      </c>
      <c r="C1214" s="52"/>
      <c r="D1214" s="52"/>
      <c r="E1214" s="52" t="s">
        <v>4716</v>
      </c>
      <c r="F1214" s="156"/>
      <c r="G1214" s="760"/>
      <c r="H1214" s="160"/>
      <c r="I1214" s="160">
        <v>500</v>
      </c>
      <c r="J1214" s="160" t="s">
        <v>59</v>
      </c>
      <c r="K1214" s="41"/>
      <c r="L1214" s="42"/>
      <c r="M1214" s="658"/>
      <c r="N1214" s="659" t="str">
        <f t="shared" si="252"/>
        <v>grams</v>
      </c>
      <c r="O1214" s="692">
        <f t="shared" si="253"/>
        <v>0</v>
      </c>
      <c r="P1214" s="761" t="e">
        <f t="shared" si="254"/>
        <v>#DIV/0!</v>
      </c>
      <c r="Q1214" s="74"/>
      <c r="R1214" s="28"/>
    </row>
    <row r="1215" spans="1:18" ht="14.25" customHeight="1">
      <c r="A1215" s="111">
        <v>406</v>
      </c>
      <c r="B1215" s="68" t="s">
        <v>4719</v>
      </c>
      <c r="C1215" s="52"/>
      <c r="D1215" s="52"/>
      <c r="E1215" s="52" t="s">
        <v>4716</v>
      </c>
      <c r="F1215" s="156"/>
      <c r="G1215" s="760"/>
      <c r="H1215" s="160"/>
      <c r="I1215" s="160">
        <v>500</v>
      </c>
      <c r="J1215" s="160" t="s">
        <v>59</v>
      </c>
      <c r="K1215" s="41"/>
      <c r="L1215" s="42"/>
      <c r="M1215" s="658"/>
      <c r="N1215" s="659" t="str">
        <f t="shared" si="252"/>
        <v>grams</v>
      </c>
      <c r="O1215" s="692">
        <f t="shared" si="253"/>
        <v>0</v>
      </c>
      <c r="P1215" s="761" t="e">
        <f t="shared" si="254"/>
        <v>#DIV/0!</v>
      </c>
      <c r="Q1215" s="74"/>
      <c r="R1215" s="28"/>
    </row>
    <row r="1216" spans="1:18" ht="14.25" customHeight="1">
      <c r="A1216" s="111">
        <v>407</v>
      </c>
      <c r="B1216" s="68" t="s">
        <v>4720</v>
      </c>
      <c r="C1216" s="52"/>
      <c r="D1216" s="52"/>
      <c r="E1216" s="52" t="s">
        <v>4716</v>
      </c>
      <c r="F1216" s="156"/>
      <c r="G1216" s="760"/>
      <c r="H1216" s="160"/>
      <c r="I1216" s="160">
        <v>500</v>
      </c>
      <c r="J1216" s="160" t="s">
        <v>59</v>
      </c>
      <c r="K1216" s="41"/>
      <c r="L1216" s="42"/>
      <c r="M1216" s="658"/>
      <c r="N1216" s="659" t="str">
        <f t="shared" si="252"/>
        <v>grams</v>
      </c>
      <c r="O1216" s="692">
        <f t="shared" si="253"/>
        <v>0</v>
      </c>
      <c r="P1216" s="761" t="e">
        <f t="shared" si="254"/>
        <v>#DIV/0!</v>
      </c>
      <c r="Q1216" s="74"/>
      <c r="R1216" s="28"/>
    </row>
    <row r="1217" spans="1:18" ht="14.25" customHeight="1">
      <c r="A1217" s="111">
        <v>280</v>
      </c>
      <c r="B1217" s="52" t="s">
        <v>4721</v>
      </c>
      <c r="C1217" s="52"/>
      <c r="D1217" s="52"/>
      <c r="E1217" s="52" t="s">
        <v>4722</v>
      </c>
      <c r="F1217" s="156"/>
      <c r="G1217" s="760"/>
      <c r="H1217" s="160"/>
      <c r="I1217" s="160">
        <v>24</v>
      </c>
      <c r="J1217" s="160" t="s">
        <v>37</v>
      </c>
      <c r="K1217" s="41"/>
      <c r="L1217" s="42"/>
      <c r="M1217" s="658"/>
      <c r="N1217" s="659" t="str">
        <f t="shared" si="252"/>
        <v>pieces</v>
      </c>
      <c r="O1217" s="692">
        <f t="shared" si="253"/>
        <v>0</v>
      </c>
      <c r="P1217" s="761" t="e">
        <f t="shared" si="254"/>
        <v>#DIV/0!</v>
      </c>
      <c r="Q1217" s="74"/>
      <c r="R1217" s="28"/>
    </row>
    <row r="1218" spans="1:18" ht="14.25" customHeight="1">
      <c r="A1218" s="111">
        <v>319</v>
      </c>
      <c r="B1218" s="68" t="s">
        <v>3869</v>
      </c>
      <c r="C1218" s="68"/>
      <c r="D1218" s="68"/>
      <c r="E1218" s="68" t="s">
        <v>3870</v>
      </c>
      <c r="F1218" s="156"/>
      <c r="G1218" s="760"/>
      <c r="H1218" s="160"/>
      <c r="I1218" s="160">
        <v>1000</v>
      </c>
      <c r="J1218" s="198" t="s">
        <v>59</v>
      </c>
      <c r="K1218" s="41"/>
      <c r="L1218" s="42"/>
      <c r="M1218" s="658"/>
      <c r="N1218" s="659" t="str">
        <f t="shared" si="252"/>
        <v>grams</v>
      </c>
      <c r="O1218" s="692">
        <f t="shared" si="253"/>
        <v>0</v>
      </c>
      <c r="P1218" s="761" t="e">
        <f t="shared" si="254"/>
        <v>#DIV/0!</v>
      </c>
      <c r="Q1218" s="74"/>
      <c r="R1218" s="28"/>
    </row>
    <row r="1219" spans="1:18" ht="14.25" customHeight="1">
      <c r="A1219" s="111">
        <v>260</v>
      </c>
      <c r="B1219" s="68" t="s">
        <v>4214</v>
      </c>
      <c r="C1219" s="52"/>
      <c r="D1219" s="52"/>
      <c r="E1219" s="52" t="s">
        <v>4215</v>
      </c>
      <c r="F1219" s="156"/>
      <c r="G1219" s="760"/>
      <c r="H1219" s="160"/>
      <c r="I1219" s="160">
        <v>1</v>
      </c>
      <c r="J1219" s="160" t="s">
        <v>37</v>
      </c>
      <c r="K1219" s="41"/>
      <c r="L1219" s="42"/>
      <c r="M1219" s="658"/>
      <c r="N1219" s="659" t="str">
        <f t="shared" si="252"/>
        <v>pieces</v>
      </c>
      <c r="O1219" s="692">
        <f t="shared" si="253"/>
        <v>0</v>
      </c>
      <c r="P1219" s="761" t="e">
        <f t="shared" si="254"/>
        <v>#DIV/0!</v>
      </c>
      <c r="Q1219" s="74"/>
      <c r="R1219" s="28"/>
    </row>
    <row r="1220" spans="1:18" ht="14.25" customHeight="1">
      <c r="A1220" s="111">
        <v>261</v>
      </c>
      <c r="B1220" s="68" t="s">
        <v>4723</v>
      </c>
      <c r="C1220" s="68"/>
      <c r="D1220" s="68"/>
      <c r="E1220" s="68" t="s">
        <v>3378</v>
      </c>
      <c r="F1220" s="156"/>
      <c r="G1220" s="760"/>
      <c r="H1220" s="160"/>
      <c r="I1220" s="160">
        <v>10</v>
      </c>
      <c r="J1220" s="160" t="s">
        <v>37</v>
      </c>
      <c r="K1220" s="41"/>
      <c r="L1220" s="42"/>
      <c r="M1220" s="658"/>
      <c r="N1220" s="659" t="str">
        <f t="shared" si="252"/>
        <v>pieces</v>
      </c>
      <c r="O1220" s="692">
        <f t="shared" si="253"/>
        <v>0</v>
      </c>
      <c r="P1220" s="761" t="e">
        <f t="shared" si="254"/>
        <v>#DIV/0!</v>
      </c>
      <c r="Q1220" s="74"/>
      <c r="R1220" s="28"/>
    </row>
    <row r="1221" spans="1:18" ht="14.25" customHeight="1">
      <c r="A1221" s="111">
        <v>149</v>
      </c>
      <c r="B1221" s="68" t="s">
        <v>1811</v>
      </c>
      <c r="C1221" s="68"/>
      <c r="D1221" s="68"/>
      <c r="E1221" s="68" t="s">
        <v>1812</v>
      </c>
      <c r="F1221" s="156"/>
      <c r="G1221" s="760"/>
      <c r="H1221" s="160"/>
      <c r="I1221" s="160">
        <v>30</v>
      </c>
      <c r="J1221" s="769" t="s">
        <v>4392</v>
      </c>
      <c r="K1221" s="41" t="s">
        <v>26</v>
      </c>
      <c r="L1221" s="42" t="str">
        <f>CONCATENATE(I1221,J1221)</f>
        <v>30mL</v>
      </c>
      <c r="M1221" s="658">
        <f>H1221*I1221</f>
        <v>0</v>
      </c>
      <c r="N1221" s="659" t="str">
        <f t="shared" si="252"/>
        <v>0 mL</v>
      </c>
      <c r="O1221" s="692">
        <f t="shared" si="253"/>
        <v>0</v>
      </c>
      <c r="P1221" s="761" t="e">
        <f t="shared" si="254"/>
        <v>#DIV/0!</v>
      </c>
      <c r="Q1221" s="74" t="e">
        <f>G1221-P1221</f>
        <v>#DIV/0!</v>
      </c>
      <c r="R1221" s="28"/>
    </row>
    <row r="1222" spans="1:18" ht="14.25" customHeight="1">
      <c r="A1222" s="111">
        <v>418</v>
      </c>
      <c r="B1222" s="52" t="s">
        <v>4357</v>
      </c>
      <c r="C1222" s="68"/>
      <c r="D1222" s="68"/>
      <c r="E1222" s="68" t="s">
        <v>121</v>
      </c>
      <c r="F1222" s="156"/>
      <c r="G1222" s="739">
        <v>30</v>
      </c>
      <c r="H1222" s="196"/>
      <c r="I1222" s="160">
        <v>1000</v>
      </c>
      <c r="J1222" s="196" t="s">
        <v>59</v>
      </c>
      <c r="K1222" s="41"/>
      <c r="L1222" s="42"/>
      <c r="M1222" s="658"/>
      <c r="N1222" s="659" t="str">
        <f t="shared" si="252"/>
        <v>grams</v>
      </c>
      <c r="O1222" s="692">
        <f t="shared" si="253"/>
        <v>0</v>
      </c>
      <c r="P1222" s="761" t="e">
        <f t="shared" si="254"/>
        <v>#DIV/0!</v>
      </c>
      <c r="Q1222" s="74"/>
      <c r="R1222" s="28"/>
    </row>
    <row r="1223" spans="1:18" ht="14.25" customHeight="1">
      <c r="A1223" s="111">
        <v>408</v>
      </c>
      <c r="B1223" s="68" t="s">
        <v>1817</v>
      </c>
      <c r="C1223" s="68"/>
      <c r="D1223" s="68"/>
      <c r="E1223" s="68" t="s">
        <v>4477</v>
      </c>
      <c r="F1223" s="156"/>
      <c r="G1223" s="760"/>
      <c r="H1223" s="160"/>
      <c r="I1223" s="160">
        <v>1</v>
      </c>
      <c r="J1223" s="160" t="s">
        <v>37</v>
      </c>
      <c r="K1223" s="41"/>
      <c r="L1223" s="42"/>
      <c r="M1223" s="658"/>
      <c r="N1223" s="659" t="str">
        <f t="shared" si="252"/>
        <v>pieces</v>
      </c>
      <c r="O1223" s="692">
        <f t="shared" si="253"/>
        <v>0</v>
      </c>
      <c r="P1223" s="761" t="e">
        <f t="shared" si="254"/>
        <v>#DIV/0!</v>
      </c>
      <c r="Q1223" s="74"/>
      <c r="R1223" s="28"/>
    </row>
    <row r="1224" spans="1:18" ht="14.25" customHeight="1">
      <c r="A1224" s="111">
        <v>480</v>
      </c>
      <c r="B1224" s="52" t="s">
        <v>1822</v>
      </c>
      <c r="C1224" s="52"/>
      <c r="D1224" s="52"/>
      <c r="E1224" s="52" t="s">
        <v>3978</v>
      </c>
      <c r="F1224" s="156"/>
      <c r="G1224" s="760"/>
      <c r="H1224" s="160"/>
      <c r="I1224" s="160">
        <v>8</v>
      </c>
      <c r="J1224" s="160" t="s">
        <v>37</v>
      </c>
      <c r="K1224" s="41"/>
      <c r="L1224" s="42"/>
      <c r="M1224" s="658"/>
      <c r="N1224" s="659" t="str">
        <f t="shared" si="252"/>
        <v>pieces</v>
      </c>
      <c r="O1224" s="692">
        <f t="shared" si="253"/>
        <v>0</v>
      </c>
      <c r="P1224" s="761" t="e">
        <f t="shared" si="254"/>
        <v>#DIV/0!</v>
      </c>
      <c r="Q1224" s="74"/>
      <c r="R1224" s="28"/>
    </row>
    <row r="1225" spans="1:18" ht="14.25" customHeight="1">
      <c r="A1225" s="111">
        <v>481</v>
      </c>
      <c r="B1225" s="52" t="s">
        <v>1822</v>
      </c>
      <c r="C1225" s="52"/>
      <c r="D1225" s="52"/>
      <c r="E1225" s="52" t="s">
        <v>3979</v>
      </c>
      <c r="F1225" s="156"/>
      <c r="G1225" s="760">
        <v>26.9</v>
      </c>
      <c r="H1225" s="562"/>
      <c r="I1225" s="160">
        <v>20</v>
      </c>
      <c r="J1225" s="160" t="s">
        <v>37</v>
      </c>
      <c r="K1225" s="41"/>
      <c r="L1225" s="42"/>
      <c r="M1225" s="658"/>
      <c r="N1225" s="659" t="str">
        <f t="shared" si="252"/>
        <v>pieces</v>
      </c>
      <c r="O1225" s="692">
        <f t="shared" si="253"/>
        <v>0</v>
      </c>
      <c r="P1225" s="761" t="e">
        <f t="shared" si="254"/>
        <v>#DIV/0!</v>
      </c>
      <c r="Q1225" s="74"/>
      <c r="R1225" s="28"/>
    </row>
    <row r="1226" spans="1:18" ht="14.25" customHeight="1">
      <c r="A1226" s="111">
        <v>482</v>
      </c>
      <c r="B1226" s="52" t="s">
        <v>1822</v>
      </c>
      <c r="C1226" s="33"/>
      <c r="D1226" s="33"/>
      <c r="E1226" s="33" t="s">
        <v>3980</v>
      </c>
      <c r="F1226" s="156"/>
      <c r="G1226" s="121">
        <f>7.5*8</f>
        <v>60</v>
      </c>
      <c r="H1226" s="562"/>
      <c r="I1226" s="121">
        <v>1</v>
      </c>
      <c r="J1226" s="121" t="s">
        <v>2746</v>
      </c>
      <c r="K1226" s="41"/>
      <c r="L1226" s="42"/>
      <c r="M1226" s="658"/>
      <c r="N1226" s="659" t="str">
        <f t="shared" si="252"/>
        <v>pack</v>
      </c>
      <c r="O1226" s="692">
        <f t="shared" si="253"/>
        <v>0</v>
      </c>
      <c r="P1226" s="761" t="e">
        <f t="shared" si="254"/>
        <v>#DIV/0!</v>
      </c>
      <c r="Q1226" s="74"/>
      <c r="R1226" s="28"/>
    </row>
    <row r="1227" spans="1:18" ht="14.25" customHeight="1">
      <c r="A1227" s="111">
        <v>354</v>
      </c>
      <c r="B1227" s="68" t="s">
        <v>1829</v>
      </c>
      <c r="C1227" s="68"/>
      <c r="D1227" s="68"/>
      <c r="E1227" s="68"/>
      <c r="F1227" s="156"/>
      <c r="G1227" s="760"/>
      <c r="H1227" s="160"/>
      <c r="I1227" s="160">
        <v>1000</v>
      </c>
      <c r="J1227" s="160" t="s">
        <v>59</v>
      </c>
      <c r="K1227" s="41"/>
      <c r="L1227" s="42"/>
      <c r="M1227" s="658"/>
      <c r="N1227" s="659" t="str">
        <f t="shared" si="252"/>
        <v>grams</v>
      </c>
      <c r="O1227" s="692">
        <f t="shared" si="253"/>
        <v>0</v>
      </c>
      <c r="P1227" s="761" t="e">
        <f t="shared" si="254"/>
        <v>#DIV/0!</v>
      </c>
      <c r="Q1227" s="74"/>
      <c r="R1227" s="28"/>
    </row>
    <row r="1228" spans="1:18" ht="14.25" customHeight="1">
      <c r="A1228" s="111">
        <v>420</v>
      </c>
      <c r="B1228" s="52" t="s">
        <v>4724</v>
      </c>
      <c r="C1228" s="68"/>
      <c r="D1228" s="68"/>
      <c r="E1228" s="68" t="s">
        <v>121</v>
      </c>
      <c r="F1228" s="156"/>
      <c r="G1228" s="760">
        <v>40</v>
      </c>
      <c r="H1228" s="160"/>
      <c r="I1228" s="160">
        <v>1000</v>
      </c>
      <c r="J1228" s="160" t="s">
        <v>59</v>
      </c>
      <c r="K1228" s="41"/>
      <c r="L1228" s="42"/>
      <c r="M1228" s="658"/>
      <c r="N1228" s="659" t="str">
        <f t="shared" si="252"/>
        <v>grams</v>
      </c>
      <c r="O1228" s="692">
        <f t="shared" si="253"/>
        <v>0</v>
      </c>
      <c r="P1228" s="761" t="e">
        <f t="shared" si="254"/>
        <v>#DIV/0!</v>
      </c>
      <c r="Q1228" s="74"/>
      <c r="R1228" s="28"/>
    </row>
    <row r="1229" spans="1:18" ht="14.25" customHeight="1">
      <c r="A1229" s="111">
        <v>34</v>
      </c>
      <c r="B1229" s="52" t="s">
        <v>4011</v>
      </c>
      <c r="C1229" s="52"/>
      <c r="D1229" s="52"/>
      <c r="E1229" s="52" t="s">
        <v>3245</v>
      </c>
      <c r="F1229" s="155"/>
      <c r="G1229" s="760">
        <v>300</v>
      </c>
      <c r="H1229" s="160"/>
      <c r="I1229" s="160">
        <v>50</v>
      </c>
      <c r="J1229" s="160" t="s">
        <v>37</v>
      </c>
      <c r="K1229" s="41" t="s">
        <v>26</v>
      </c>
      <c r="L1229" s="42" t="str">
        <f>CONCATENATE(I1229,J1229)</f>
        <v>50pieces</v>
      </c>
      <c r="M1229" s="658">
        <f>H1229*I1229</f>
        <v>0</v>
      </c>
      <c r="N1229" s="659" t="str">
        <f t="shared" si="252"/>
        <v>0 pieces</v>
      </c>
      <c r="O1229" s="692">
        <f t="shared" si="253"/>
        <v>0</v>
      </c>
      <c r="P1229" s="761" t="e">
        <f t="shared" si="254"/>
        <v>#DIV/0!</v>
      </c>
      <c r="Q1229" s="29" t="e">
        <f>G1229-P1229</f>
        <v>#DIV/0!</v>
      </c>
      <c r="R1229" s="28"/>
    </row>
    <row r="1230" spans="1:18" ht="14.25" customHeight="1">
      <c r="A1230" s="111">
        <v>475</v>
      </c>
      <c r="B1230" s="128" t="s">
        <v>4725</v>
      </c>
      <c r="C1230" s="128"/>
      <c r="D1230" s="595"/>
      <c r="E1230" s="128" t="s">
        <v>3245</v>
      </c>
      <c r="F1230" s="589"/>
      <c r="G1230" s="739">
        <v>200</v>
      </c>
      <c r="H1230" s="196"/>
      <c r="I1230" s="196">
        <v>50</v>
      </c>
      <c r="J1230" s="387" t="s">
        <v>37</v>
      </c>
      <c r="K1230" s="41"/>
      <c r="L1230" s="42"/>
      <c r="M1230" s="658"/>
      <c r="N1230" s="659" t="str">
        <f t="shared" si="252"/>
        <v>pieces</v>
      </c>
      <c r="O1230" s="692">
        <f t="shared" si="253"/>
        <v>0</v>
      </c>
      <c r="P1230" s="761" t="e">
        <f t="shared" si="254"/>
        <v>#DIV/0!</v>
      </c>
      <c r="Q1230" s="74"/>
      <c r="R1230" s="28"/>
    </row>
    <row r="1231" spans="1:18" ht="14.25" customHeight="1">
      <c r="A1231" s="111">
        <v>36</v>
      </c>
      <c r="B1231" s="52" t="s">
        <v>1842</v>
      </c>
      <c r="C1231" s="52"/>
      <c r="D1231" s="52"/>
      <c r="E1231" s="52" t="s">
        <v>4012</v>
      </c>
      <c r="F1231" s="155"/>
      <c r="G1231" s="760"/>
      <c r="H1231" s="160"/>
      <c r="I1231" s="160">
        <v>50</v>
      </c>
      <c r="J1231" s="160" t="s">
        <v>37</v>
      </c>
      <c r="K1231" s="41" t="s">
        <v>26</v>
      </c>
      <c r="L1231" s="42" t="str">
        <f t="shared" ref="L1231:L1244" si="268">CONCATENATE(I1231,J1231)</f>
        <v>50pieces</v>
      </c>
      <c r="M1231" s="658">
        <f t="shared" ref="M1231:M1244" si="269">H1231*I1231</f>
        <v>0</v>
      </c>
      <c r="N1231" s="659" t="str">
        <f t="shared" si="252"/>
        <v>0 pieces</v>
      </c>
      <c r="O1231" s="692">
        <f t="shared" si="253"/>
        <v>0</v>
      </c>
      <c r="P1231" s="761" t="e">
        <f t="shared" si="254"/>
        <v>#DIV/0!</v>
      </c>
      <c r="Q1231" s="29" t="e">
        <f t="shared" ref="Q1231:Q1244" si="270">G1231-P1231</f>
        <v>#DIV/0!</v>
      </c>
      <c r="R1231" s="28"/>
    </row>
    <row r="1232" spans="1:18" ht="14.25" customHeight="1">
      <c r="A1232" s="111">
        <v>37</v>
      </c>
      <c r="B1232" s="243" t="s">
        <v>1842</v>
      </c>
      <c r="C1232" s="243"/>
      <c r="D1232" s="243"/>
      <c r="E1232" s="243" t="s">
        <v>4013</v>
      </c>
      <c r="F1232" s="155"/>
      <c r="G1232" s="765">
        <v>800</v>
      </c>
      <c r="H1232" s="160"/>
      <c r="I1232" s="774">
        <v>1000</v>
      </c>
      <c r="J1232" s="484" t="s">
        <v>37</v>
      </c>
      <c r="K1232" s="41" t="s">
        <v>26</v>
      </c>
      <c r="L1232" s="42" t="str">
        <f t="shared" si="268"/>
        <v>1000pieces</v>
      </c>
      <c r="M1232" s="658">
        <f t="shared" si="269"/>
        <v>0</v>
      </c>
      <c r="N1232" s="659" t="str">
        <f t="shared" si="252"/>
        <v>0 pieces</v>
      </c>
      <c r="O1232" s="692">
        <f t="shared" si="253"/>
        <v>0</v>
      </c>
      <c r="P1232" s="761" t="e">
        <f t="shared" si="254"/>
        <v>#DIV/0!</v>
      </c>
      <c r="Q1232" s="109" t="e">
        <f t="shared" si="270"/>
        <v>#DIV/0!</v>
      </c>
      <c r="R1232" s="11"/>
    </row>
    <row r="1233" spans="1:18" ht="14.25" customHeight="1">
      <c r="A1233" s="111">
        <v>39</v>
      </c>
      <c r="B1233" s="52" t="s">
        <v>4014</v>
      </c>
      <c r="C1233" s="52"/>
      <c r="D1233" s="52"/>
      <c r="E1233" s="52" t="s">
        <v>4015</v>
      </c>
      <c r="F1233" s="155"/>
      <c r="G1233" s="760"/>
      <c r="H1233" s="160"/>
      <c r="I1233" s="160">
        <v>20</v>
      </c>
      <c r="J1233" s="160" t="s">
        <v>37</v>
      </c>
      <c r="K1233" s="41" t="s">
        <v>26</v>
      </c>
      <c r="L1233" s="42" t="str">
        <f t="shared" si="268"/>
        <v>20pieces</v>
      </c>
      <c r="M1233" s="658">
        <f t="shared" si="269"/>
        <v>0</v>
      </c>
      <c r="N1233" s="659" t="str">
        <f t="shared" si="252"/>
        <v>0 pieces</v>
      </c>
      <c r="O1233" s="692">
        <f t="shared" si="253"/>
        <v>0</v>
      </c>
      <c r="P1233" s="761" t="e">
        <f t="shared" si="254"/>
        <v>#DIV/0!</v>
      </c>
      <c r="Q1233" s="109" t="e">
        <f t="shared" si="270"/>
        <v>#DIV/0!</v>
      </c>
      <c r="R1233" s="11"/>
    </row>
    <row r="1234" spans="1:18" ht="14.25" customHeight="1">
      <c r="A1234" s="111">
        <v>40</v>
      </c>
      <c r="B1234" s="52" t="s">
        <v>4014</v>
      </c>
      <c r="C1234" s="52"/>
      <c r="D1234" s="52"/>
      <c r="E1234" s="52" t="s">
        <v>4016</v>
      </c>
      <c r="F1234" s="155"/>
      <c r="G1234" s="760"/>
      <c r="H1234" s="198"/>
      <c r="I1234" s="160">
        <v>20</v>
      </c>
      <c r="J1234" s="160" t="s">
        <v>37</v>
      </c>
      <c r="K1234" s="41" t="s">
        <v>26</v>
      </c>
      <c r="L1234" s="42" t="str">
        <f t="shared" si="268"/>
        <v>20pieces</v>
      </c>
      <c r="M1234" s="658">
        <f t="shared" si="269"/>
        <v>0</v>
      </c>
      <c r="N1234" s="659" t="str">
        <f t="shared" si="252"/>
        <v>0 pieces</v>
      </c>
      <c r="O1234" s="692">
        <f t="shared" si="253"/>
        <v>0</v>
      </c>
      <c r="P1234" s="761" t="e">
        <f t="shared" si="254"/>
        <v>#DIV/0!</v>
      </c>
      <c r="Q1234" s="29" t="e">
        <f t="shared" si="270"/>
        <v>#DIV/0!</v>
      </c>
      <c r="R1234" s="28"/>
    </row>
    <row r="1235" spans="1:18" ht="14.25" customHeight="1">
      <c r="A1235" s="111">
        <v>41</v>
      </c>
      <c r="B1235" s="52" t="s">
        <v>4017</v>
      </c>
      <c r="C1235" s="52"/>
      <c r="D1235" s="52"/>
      <c r="E1235" s="52" t="s">
        <v>3240</v>
      </c>
      <c r="F1235" s="155"/>
      <c r="G1235" s="760"/>
      <c r="H1235" s="160"/>
      <c r="I1235" s="160">
        <v>50</v>
      </c>
      <c r="J1235" s="160" t="s">
        <v>37</v>
      </c>
      <c r="K1235" s="41" t="s">
        <v>26</v>
      </c>
      <c r="L1235" s="42" t="str">
        <f t="shared" si="268"/>
        <v>50pieces</v>
      </c>
      <c r="M1235" s="658">
        <f t="shared" si="269"/>
        <v>0</v>
      </c>
      <c r="N1235" s="659" t="str">
        <f t="shared" si="252"/>
        <v>0 pieces</v>
      </c>
      <c r="O1235" s="692">
        <f t="shared" si="253"/>
        <v>0</v>
      </c>
      <c r="P1235" s="761" t="e">
        <f t="shared" si="254"/>
        <v>#DIV/0!</v>
      </c>
      <c r="Q1235" s="29" t="e">
        <f t="shared" si="270"/>
        <v>#DIV/0!</v>
      </c>
      <c r="R1235" s="11"/>
    </row>
    <row r="1236" spans="1:18" ht="14.25" customHeight="1">
      <c r="A1236" s="111">
        <v>42</v>
      </c>
      <c r="B1236" s="52" t="s">
        <v>1856</v>
      </c>
      <c r="C1236" s="52"/>
      <c r="D1236" s="52"/>
      <c r="E1236" s="52" t="s">
        <v>3341</v>
      </c>
      <c r="F1236" s="155"/>
      <c r="G1236" s="760"/>
      <c r="H1236" s="160"/>
      <c r="I1236" s="160">
        <v>40</v>
      </c>
      <c r="J1236" s="160" t="s">
        <v>37</v>
      </c>
      <c r="K1236" s="41" t="s">
        <v>26</v>
      </c>
      <c r="L1236" s="42" t="str">
        <f t="shared" si="268"/>
        <v>40pieces</v>
      </c>
      <c r="M1236" s="658">
        <f t="shared" si="269"/>
        <v>0</v>
      </c>
      <c r="N1236" s="659" t="str">
        <f t="shared" si="252"/>
        <v>0 pieces</v>
      </c>
      <c r="O1236" s="692">
        <f t="shared" si="253"/>
        <v>0</v>
      </c>
      <c r="P1236" s="761" t="e">
        <f t="shared" si="254"/>
        <v>#DIV/0!</v>
      </c>
      <c r="Q1236" s="109" t="e">
        <f t="shared" si="270"/>
        <v>#DIV/0!</v>
      </c>
      <c r="R1236" s="11"/>
    </row>
    <row r="1237" spans="1:18" ht="14.25" customHeight="1">
      <c r="A1237" s="111">
        <v>43</v>
      </c>
      <c r="B1237" s="52" t="s">
        <v>1860</v>
      </c>
      <c r="C1237" s="52"/>
      <c r="D1237" s="52"/>
      <c r="E1237" s="52" t="s">
        <v>4018</v>
      </c>
      <c r="F1237" s="155"/>
      <c r="G1237" s="760"/>
      <c r="H1237" s="160"/>
      <c r="I1237" s="160">
        <v>1</v>
      </c>
      <c r="J1237" s="160" t="s">
        <v>37</v>
      </c>
      <c r="K1237" s="41" t="s">
        <v>26</v>
      </c>
      <c r="L1237" s="42" t="str">
        <f t="shared" si="268"/>
        <v>1pieces</v>
      </c>
      <c r="M1237" s="658">
        <f t="shared" si="269"/>
        <v>0</v>
      </c>
      <c r="N1237" s="659" t="str">
        <f t="shared" si="252"/>
        <v>0 pieces</v>
      </c>
      <c r="O1237" s="692">
        <f t="shared" si="253"/>
        <v>0</v>
      </c>
      <c r="P1237" s="761" t="e">
        <f t="shared" si="254"/>
        <v>#DIV/0!</v>
      </c>
      <c r="Q1237" s="109" t="e">
        <f t="shared" si="270"/>
        <v>#DIV/0!</v>
      </c>
      <c r="R1237" s="11"/>
    </row>
    <row r="1238" spans="1:18" ht="14.25" customHeight="1">
      <c r="A1238" s="111">
        <v>150</v>
      </c>
      <c r="B1238" s="68" t="s">
        <v>1865</v>
      </c>
      <c r="C1238" s="68"/>
      <c r="D1238" s="68"/>
      <c r="E1238" s="68" t="s">
        <v>4726</v>
      </c>
      <c r="F1238" s="156"/>
      <c r="G1238" s="760"/>
      <c r="H1238" s="808"/>
      <c r="I1238" s="160">
        <v>227</v>
      </c>
      <c r="J1238" s="160" t="s">
        <v>59</v>
      </c>
      <c r="K1238" s="41" t="s">
        <v>26</v>
      </c>
      <c r="L1238" s="42" t="str">
        <f t="shared" si="268"/>
        <v>227grams</v>
      </c>
      <c r="M1238" s="658">
        <f t="shared" si="269"/>
        <v>0</v>
      </c>
      <c r="N1238" s="659" t="str">
        <f t="shared" si="252"/>
        <v>0 grams</v>
      </c>
      <c r="O1238" s="692">
        <f t="shared" si="253"/>
        <v>0</v>
      </c>
      <c r="P1238" s="761" t="e">
        <f t="shared" si="254"/>
        <v>#DIV/0!</v>
      </c>
      <c r="Q1238" s="74" t="e">
        <f t="shared" si="270"/>
        <v>#DIV/0!</v>
      </c>
      <c r="R1238" s="28"/>
    </row>
    <row r="1239" spans="1:18" ht="14.25" customHeight="1">
      <c r="A1239" s="111">
        <v>151</v>
      </c>
      <c r="B1239" s="68" t="s">
        <v>1865</v>
      </c>
      <c r="C1239" s="68"/>
      <c r="D1239" s="68"/>
      <c r="E1239" s="68" t="s">
        <v>4727</v>
      </c>
      <c r="F1239" s="156"/>
      <c r="G1239" s="760"/>
      <c r="H1239" s="808"/>
      <c r="I1239" s="160">
        <v>227</v>
      </c>
      <c r="J1239" s="160" t="s">
        <v>59</v>
      </c>
      <c r="K1239" s="41" t="s">
        <v>26</v>
      </c>
      <c r="L1239" s="42" t="str">
        <f t="shared" si="268"/>
        <v>227grams</v>
      </c>
      <c r="M1239" s="658">
        <f t="shared" si="269"/>
        <v>0</v>
      </c>
      <c r="N1239" s="659" t="str">
        <f t="shared" si="252"/>
        <v>0 grams</v>
      </c>
      <c r="O1239" s="692">
        <f t="shared" si="253"/>
        <v>0</v>
      </c>
      <c r="P1239" s="761" t="e">
        <f t="shared" si="254"/>
        <v>#DIV/0!</v>
      </c>
      <c r="Q1239" s="74" t="e">
        <f t="shared" si="270"/>
        <v>#DIV/0!</v>
      </c>
      <c r="R1239" s="28"/>
    </row>
    <row r="1240" spans="1:18" ht="14.25" customHeight="1">
      <c r="A1240" s="111">
        <v>152</v>
      </c>
      <c r="B1240" s="52" t="s">
        <v>1865</v>
      </c>
      <c r="C1240" s="52"/>
      <c r="D1240" s="52"/>
      <c r="E1240" s="52" t="s">
        <v>4728</v>
      </c>
      <c r="F1240" s="156"/>
      <c r="G1240" s="764"/>
      <c r="H1240" s="808"/>
      <c r="I1240" s="198">
        <v>454</v>
      </c>
      <c r="J1240" s="198" t="s">
        <v>59</v>
      </c>
      <c r="K1240" s="41" t="s">
        <v>26</v>
      </c>
      <c r="L1240" s="42" t="str">
        <f t="shared" si="268"/>
        <v>454grams</v>
      </c>
      <c r="M1240" s="658">
        <f t="shared" si="269"/>
        <v>0</v>
      </c>
      <c r="N1240" s="659" t="str">
        <f t="shared" si="252"/>
        <v>0 grams</v>
      </c>
      <c r="O1240" s="692">
        <f t="shared" si="253"/>
        <v>0</v>
      </c>
      <c r="P1240" s="761" t="e">
        <f t="shared" si="254"/>
        <v>#DIV/0!</v>
      </c>
      <c r="Q1240" s="74" t="e">
        <f t="shared" si="270"/>
        <v>#DIV/0!</v>
      </c>
      <c r="R1240" s="28"/>
    </row>
    <row r="1241" spans="1:18" ht="14.25" customHeight="1">
      <c r="A1241" s="111">
        <v>153</v>
      </c>
      <c r="B1241" s="52" t="s">
        <v>1865</v>
      </c>
      <c r="C1241" s="52"/>
      <c r="D1241" s="52"/>
      <c r="E1241" s="52" t="s">
        <v>4729</v>
      </c>
      <c r="F1241" s="156"/>
      <c r="G1241" s="764"/>
      <c r="H1241" s="808"/>
      <c r="I1241" s="198">
        <v>227</v>
      </c>
      <c r="J1241" s="198" t="s">
        <v>59</v>
      </c>
      <c r="K1241" s="41" t="s">
        <v>26</v>
      </c>
      <c r="L1241" s="42" t="str">
        <f t="shared" si="268"/>
        <v>227grams</v>
      </c>
      <c r="M1241" s="658">
        <f t="shared" si="269"/>
        <v>0</v>
      </c>
      <c r="N1241" s="659" t="str">
        <f t="shared" si="252"/>
        <v>0 grams</v>
      </c>
      <c r="O1241" s="692">
        <f t="shared" si="253"/>
        <v>0</v>
      </c>
      <c r="P1241" s="761" t="e">
        <f t="shared" si="254"/>
        <v>#DIV/0!</v>
      </c>
      <c r="Q1241" s="74" t="e">
        <f t="shared" si="270"/>
        <v>#DIV/0!</v>
      </c>
      <c r="R1241" s="28"/>
    </row>
    <row r="1242" spans="1:18" ht="14.25" customHeight="1">
      <c r="A1242" s="111">
        <v>154</v>
      </c>
      <c r="B1242" s="52" t="s">
        <v>1865</v>
      </c>
      <c r="C1242" s="52"/>
      <c r="D1242" s="52"/>
      <c r="E1242" s="52" t="s">
        <v>4730</v>
      </c>
      <c r="F1242" s="156"/>
      <c r="G1242" s="760">
        <v>390</v>
      </c>
      <c r="H1242" s="160"/>
      <c r="I1242" s="160">
        <v>227</v>
      </c>
      <c r="J1242" s="160" t="s">
        <v>59</v>
      </c>
      <c r="K1242" s="41" t="s">
        <v>26</v>
      </c>
      <c r="L1242" s="42" t="str">
        <f t="shared" si="268"/>
        <v>227grams</v>
      </c>
      <c r="M1242" s="658">
        <f t="shared" si="269"/>
        <v>0</v>
      </c>
      <c r="N1242" s="659" t="str">
        <f t="shared" si="252"/>
        <v>0 grams</v>
      </c>
      <c r="O1242" s="692">
        <f t="shared" si="253"/>
        <v>0</v>
      </c>
      <c r="P1242" s="761" t="e">
        <f t="shared" si="254"/>
        <v>#DIV/0!</v>
      </c>
      <c r="Q1242" s="74" t="e">
        <f t="shared" si="270"/>
        <v>#DIV/0!</v>
      </c>
      <c r="R1242" s="28"/>
    </row>
    <row r="1243" spans="1:18" ht="14.25" customHeight="1">
      <c r="A1243" s="111">
        <v>155</v>
      </c>
      <c r="B1243" s="52" t="s">
        <v>1865</v>
      </c>
      <c r="C1243" s="52"/>
      <c r="D1243" s="52"/>
      <c r="E1243" s="52" t="s">
        <v>4731</v>
      </c>
      <c r="F1243" s="156"/>
      <c r="G1243" s="760"/>
      <c r="H1243" s="160"/>
      <c r="I1243" s="160">
        <v>240</v>
      </c>
      <c r="J1243" s="160" t="s">
        <v>59</v>
      </c>
      <c r="K1243" s="41" t="s">
        <v>26</v>
      </c>
      <c r="L1243" s="42" t="str">
        <f t="shared" si="268"/>
        <v>240grams</v>
      </c>
      <c r="M1243" s="658">
        <f t="shared" si="269"/>
        <v>0</v>
      </c>
      <c r="N1243" s="659" t="str">
        <f t="shared" si="252"/>
        <v>0 grams</v>
      </c>
      <c r="O1243" s="692">
        <f t="shared" si="253"/>
        <v>0</v>
      </c>
      <c r="P1243" s="761" t="e">
        <f t="shared" si="254"/>
        <v>#DIV/0!</v>
      </c>
      <c r="Q1243" s="74" t="e">
        <f t="shared" si="270"/>
        <v>#DIV/0!</v>
      </c>
      <c r="R1243" s="28"/>
    </row>
    <row r="1244" spans="1:18" ht="14.25" customHeight="1">
      <c r="A1244" s="111">
        <v>156</v>
      </c>
      <c r="B1244" s="116" t="s">
        <v>1865</v>
      </c>
      <c r="C1244" s="116"/>
      <c r="D1244" s="116"/>
      <c r="E1244" s="116" t="s">
        <v>4732</v>
      </c>
      <c r="F1244" s="156"/>
      <c r="G1244" s="778">
        <v>160.5</v>
      </c>
      <c r="H1244" s="160"/>
      <c r="I1244" s="257">
        <v>85</v>
      </c>
      <c r="J1244" s="257" t="s">
        <v>59</v>
      </c>
      <c r="K1244" s="41" t="s">
        <v>26</v>
      </c>
      <c r="L1244" s="42" t="str">
        <f t="shared" si="268"/>
        <v>85grams</v>
      </c>
      <c r="M1244" s="658">
        <f t="shared" si="269"/>
        <v>0</v>
      </c>
      <c r="N1244" s="659" t="str">
        <f t="shared" si="252"/>
        <v>0 grams</v>
      </c>
      <c r="O1244" s="692">
        <f t="shared" si="253"/>
        <v>0</v>
      </c>
      <c r="P1244" s="761" t="e">
        <f t="shared" si="254"/>
        <v>#DIV/0!</v>
      </c>
      <c r="Q1244" s="74" t="e">
        <f t="shared" si="270"/>
        <v>#DIV/0!</v>
      </c>
      <c r="R1244" s="28"/>
    </row>
    <row r="1245" spans="1:18" ht="14.25" customHeight="1">
      <c r="A1245" s="111">
        <v>421</v>
      </c>
      <c r="B1245" s="52" t="s">
        <v>4361</v>
      </c>
      <c r="C1245" s="68"/>
      <c r="D1245" s="68"/>
      <c r="E1245" s="68" t="s">
        <v>121</v>
      </c>
      <c r="F1245" s="156"/>
      <c r="G1245" s="760">
        <v>520</v>
      </c>
      <c r="H1245" s="160"/>
      <c r="I1245" s="160">
        <v>1000</v>
      </c>
      <c r="J1245" s="160" t="s">
        <v>59</v>
      </c>
      <c r="K1245" s="41"/>
      <c r="L1245" s="42"/>
      <c r="M1245" s="658"/>
      <c r="N1245" s="659" t="str">
        <f t="shared" si="252"/>
        <v>grams</v>
      </c>
      <c r="O1245" s="692">
        <f t="shared" si="253"/>
        <v>0</v>
      </c>
      <c r="P1245" s="761" t="e">
        <f t="shared" si="254"/>
        <v>#DIV/0!</v>
      </c>
      <c r="Q1245" s="74"/>
      <c r="R1245" s="28"/>
    </row>
    <row r="1246" spans="1:18" ht="14.25" customHeight="1">
      <c r="A1246" s="111">
        <v>438</v>
      </c>
      <c r="B1246" s="68" t="s">
        <v>4733</v>
      </c>
      <c r="C1246" s="52"/>
      <c r="D1246" s="52"/>
      <c r="E1246" s="52" t="s">
        <v>4734</v>
      </c>
      <c r="F1246" s="156"/>
      <c r="G1246" s="760"/>
      <c r="H1246" s="160"/>
      <c r="I1246" s="160">
        <v>25</v>
      </c>
      <c r="J1246" s="160" t="s">
        <v>37</v>
      </c>
      <c r="K1246" s="41"/>
      <c r="L1246" s="42"/>
      <c r="M1246" s="658"/>
      <c r="N1246" s="659" t="str">
        <f t="shared" si="252"/>
        <v>pieces</v>
      </c>
      <c r="O1246" s="692">
        <f t="shared" si="253"/>
        <v>0</v>
      </c>
      <c r="P1246" s="761" t="e">
        <f t="shared" si="254"/>
        <v>#DIV/0!</v>
      </c>
      <c r="Q1246" s="74"/>
      <c r="R1246" s="28"/>
    </row>
    <row r="1247" spans="1:18" ht="14.25" customHeight="1">
      <c r="A1247" s="111">
        <v>439</v>
      </c>
      <c r="B1247" s="68" t="s">
        <v>4735</v>
      </c>
      <c r="C1247" s="52"/>
      <c r="D1247" s="52"/>
      <c r="E1247" s="52" t="s">
        <v>4736</v>
      </c>
      <c r="F1247" s="156"/>
      <c r="G1247" s="760"/>
      <c r="H1247" s="160"/>
      <c r="I1247" s="160">
        <v>25</v>
      </c>
      <c r="J1247" s="160" t="s">
        <v>37</v>
      </c>
      <c r="K1247" s="41"/>
      <c r="L1247" s="42"/>
      <c r="M1247" s="658"/>
      <c r="N1247" s="659" t="str">
        <f t="shared" si="252"/>
        <v>pieces</v>
      </c>
      <c r="O1247" s="692">
        <f t="shared" si="253"/>
        <v>0</v>
      </c>
      <c r="P1247" s="761" t="e">
        <f t="shared" si="254"/>
        <v>#DIV/0!</v>
      </c>
      <c r="Q1247" s="74"/>
      <c r="R1247" s="28"/>
    </row>
    <row r="1248" spans="1:18" ht="14.25" customHeight="1">
      <c r="A1248" s="111">
        <v>422</v>
      </c>
      <c r="B1248" s="52" t="s">
        <v>4362</v>
      </c>
      <c r="C1248" s="68"/>
      <c r="D1248" s="68"/>
      <c r="E1248" s="68" t="s">
        <v>121</v>
      </c>
      <c r="F1248" s="156"/>
      <c r="G1248" s="760"/>
      <c r="H1248" s="160"/>
      <c r="I1248" s="160">
        <v>1000</v>
      </c>
      <c r="J1248" s="160" t="s">
        <v>59</v>
      </c>
      <c r="K1248" s="41"/>
      <c r="L1248" s="42"/>
      <c r="M1248" s="658"/>
      <c r="N1248" s="659" t="str">
        <f t="shared" si="252"/>
        <v>grams</v>
      </c>
      <c r="O1248" s="692">
        <f t="shared" si="253"/>
        <v>0</v>
      </c>
      <c r="P1248" s="761" t="e">
        <f t="shared" si="254"/>
        <v>#DIV/0!</v>
      </c>
      <c r="Q1248" s="74"/>
      <c r="R1248" s="28"/>
    </row>
    <row r="1249" spans="1:18" ht="14.25" customHeight="1">
      <c r="A1249" s="111">
        <v>53</v>
      </c>
      <c r="B1249" s="68" t="s">
        <v>1869</v>
      </c>
      <c r="C1249" s="68"/>
      <c r="D1249" s="68"/>
      <c r="E1249" s="68" t="s">
        <v>3516</v>
      </c>
      <c r="F1249" s="155"/>
      <c r="G1249" s="760">
        <v>115</v>
      </c>
      <c r="H1249" s="160"/>
      <c r="I1249" s="198">
        <v>825</v>
      </c>
      <c r="J1249" s="160" t="s">
        <v>59</v>
      </c>
      <c r="K1249" s="41" t="s">
        <v>26</v>
      </c>
      <c r="L1249" s="42" t="str">
        <f t="shared" ref="L1249:L1252" si="271">CONCATENATE(I1249,J1249)</f>
        <v>825grams</v>
      </c>
      <c r="M1249" s="658">
        <f t="shared" ref="M1249:M1252" si="272">H1249*I1249</f>
        <v>0</v>
      </c>
      <c r="N1249" s="659" t="str">
        <f t="shared" si="252"/>
        <v>0 grams</v>
      </c>
      <c r="O1249" s="692">
        <f t="shared" si="253"/>
        <v>0</v>
      </c>
      <c r="P1249" s="761" t="e">
        <f t="shared" si="254"/>
        <v>#DIV/0!</v>
      </c>
      <c r="Q1249" s="74" t="e">
        <f t="shared" ref="Q1249:Q1252" si="273">G1249-P1249</f>
        <v>#DIV/0!</v>
      </c>
      <c r="R1249" s="28"/>
    </row>
    <row r="1250" spans="1:18" ht="14.25" customHeight="1">
      <c r="A1250" s="111">
        <v>54</v>
      </c>
      <c r="B1250" s="68" t="s">
        <v>1869</v>
      </c>
      <c r="C1250" s="68"/>
      <c r="D1250" s="68"/>
      <c r="E1250" s="68" t="s">
        <v>3517</v>
      </c>
      <c r="F1250" s="155"/>
      <c r="G1250" s="760"/>
      <c r="H1250" s="160"/>
      <c r="I1250" s="160">
        <v>460</v>
      </c>
      <c r="J1250" s="364" t="s">
        <v>3252</v>
      </c>
      <c r="K1250" s="41" t="s">
        <v>26</v>
      </c>
      <c r="L1250" s="42" t="str">
        <f t="shared" si="271"/>
        <v>460Drained Weight grams</v>
      </c>
      <c r="M1250" s="658">
        <f t="shared" si="272"/>
        <v>0</v>
      </c>
      <c r="N1250" s="659" t="str">
        <f t="shared" si="252"/>
        <v>0 Drained Weight grams</v>
      </c>
      <c r="O1250" s="692">
        <f t="shared" si="253"/>
        <v>0</v>
      </c>
      <c r="P1250" s="761" t="e">
        <f t="shared" si="254"/>
        <v>#DIV/0!</v>
      </c>
      <c r="Q1250" s="74" t="e">
        <f t="shared" si="273"/>
        <v>#DIV/0!</v>
      </c>
      <c r="R1250" s="28"/>
    </row>
    <row r="1251" spans="1:18" ht="14.25" customHeight="1">
      <c r="A1251" s="111">
        <v>55</v>
      </c>
      <c r="B1251" s="68" t="s">
        <v>1869</v>
      </c>
      <c r="C1251" s="52"/>
      <c r="D1251" s="52"/>
      <c r="E1251" s="52" t="s">
        <v>3518</v>
      </c>
      <c r="F1251" s="111"/>
      <c r="G1251" s="760"/>
      <c r="H1251" s="160"/>
      <c r="I1251" s="160">
        <v>460</v>
      </c>
      <c r="J1251" s="364" t="s">
        <v>3252</v>
      </c>
      <c r="K1251" s="41" t="s">
        <v>26</v>
      </c>
      <c r="L1251" s="42" t="str">
        <f t="shared" si="271"/>
        <v>460Drained Weight grams</v>
      </c>
      <c r="M1251" s="658">
        <f t="shared" si="272"/>
        <v>0</v>
      </c>
      <c r="N1251" s="659" t="str">
        <f t="shared" si="252"/>
        <v>0 Drained Weight grams</v>
      </c>
      <c r="O1251" s="692">
        <f t="shared" si="253"/>
        <v>0</v>
      </c>
      <c r="P1251" s="761" t="e">
        <f t="shared" si="254"/>
        <v>#DIV/0!</v>
      </c>
      <c r="Q1251" s="109" t="e">
        <f t="shared" si="273"/>
        <v>#DIV/0!</v>
      </c>
      <c r="R1251" s="11"/>
    </row>
    <row r="1252" spans="1:18" ht="14.25" customHeight="1">
      <c r="A1252" s="111">
        <v>157</v>
      </c>
      <c r="B1252" s="52" t="s">
        <v>1872</v>
      </c>
      <c r="C1252" s="52"/>
      <c r="D1252" s="52"/>
      <c r="E1252" s="52" t="s">
        <v>1875</v>
      </c>
      <c r="F1252" s="37"/>
      <c r="G1252" s="760"/>
      <c r="H1252" s="160"/>
      <c r="I1252" s="160">
        <v>504</v>
      </c>
      <c r="J1252" s="160" t="s">
        <v>59</v>
      </c>
      <c r="K1252" s="41" t="s">
        <v>26</v>
      </c>
      <c r="L1252" s="42" t="str">
        <f t="shared" si="271"/>
        <v>504grams</v>
      </c>
      <c r="M1252" s="658">
        <f t="shared" si="272"/>
        <v>0</v>
      </c>
      <c r="N1252" s="659" t="str">
        <f t="shared" si="252"/>
        <v>0 grams</v>
      </c>
      <c r="O1252" s="692">
        <f t="shared" si="253"/>
        <v>0</v>
      </c>
      <c r="P1252" s="761" t="e">
        <f t="shared" si="254"/>
        <v>#DIV/0!</v>
      </c>
      <c r="Q1252" s="74" t="e">
        <f t="shared" si="273"/>
        <v>#DIV/0!</v>
      </c>
      <c r="R1252" s="28"/>
    </row>
    <row r="1253" spans="1:18" ht="14.25" customHeight="1">
      <c r="A1253" s="111">
        <v>207</v>
      </c>
      <c r="B1253" s="68" t="s">
        <v>1872</v>
      </c>
      <c r="C1253" s="68"/>
      <c r="D1253" s="68"/>
      <c r="E1253" s="68" t="s">
        <v>3781</v>
      </c>
      <c r="F1253" s="37"/>
      <c r="G1253" s="760"/>
      <c r="H1253" s="160"/>
      <c r="I1253" s="160">
        <v>1000</v>
      </c>
      <c r="J1253" s="160" t="s">
        <v>59</v>
      </c>
      <c r="K1253" s="41"/>
      <c r="L1253" s="42"/>
      <c r="M1253" s="658"/>
      <c r="N1253" s="659" t="str">
        <f t="shared" si="252"/>
        <v>grams</v>
      </c>
      <c r="O1253" s="692">
        <f t="shared" si="253"/>
        <v>0</v>
      </c>
      <c r="P1253" s="761" t="e">
        <f t="shared" si="254"/>
        <v>#DIV/0!</v>
      </c>
      <c r="Q1253" s="74"/>
      <c r="R1253" s="28"/>
    </row>
    <row r="1254" spans="1:18" ht="14.25" customHeight="1">
      <c r="A1254" s="111">
        <v>208</v>
      </c>
      <c r="B1254" s="68" t="s">
        <v>1872</v>
      </c>
      <c r="C1254" s="68"/>
      <c r="D1254" s="68"/>
      <c r="E1254" s="68" t="s">
        <v>3782</v>
      </c>
      <c r="F1254" s="37"/>
      <c r="G1254" s="760"/>
      <c r="H1254" s="160"/>
      <c r="I1254" s="160">
        <v>1000</v>
      </c>
      <c r="J1254" s="160" t="s">
        <v>59</v>
      </c>
      <c r="K1254" s="41"/>
      <c r="L1254" s="42"/>
      <c r="M1254" s="658"/>
      <c r="N1254" s="659" t="str">
        <f t="shared" si="252"/>
        <v>grams</v>
      </c>
      <c r="O1254" s="692">
        <f t="shared" si="253"/>
        <v>0</v>
      </c>
      <c r="P1254" s="761" t="e">
        <f t="shared" si="254"/>
        <v>#DIV/0!</v>
      </c>
      <c r="Q1254" s="74"/>
      <c r="R1254" s="28"/>
    </row>
    <row r="1255" spans="1:18" ht="14.25" customHeight="1">
      <c r="A1255" s="111">
        <v>209</v>
      </c>
      <c r="B1255" s="68" t="s">
        <v>1872</v>
      </c>
      <c r="C1255" s="68"/>
      <c r="D1255" s="68"/>
      <c r="E1255" s="68" t="s">
        <v>3784</v>
      </c>
      <c r="F1255" s="37"/>
      <c r="G1255" s="760"/>
      <c r="H1255" s="160"/>
      <c r="I1255" s="160">
        <v>500</v>
      </c>
      <c r="J1255" s="160" t="s">
        <v>59</v>
      </c>
      <c r="K1255" s="41"/>
      <c r="L1255" s="42"/>
      <c r="M1255" s="658"/>
      <c r="N1255" s="659" t="str">
        <f t="shared" si="252"/>
        <v>grams</v>
      </c>
      <c r="O1255" s="692">
        <f t="shared" si="253"/>
        <v>0</v>
      </c>
      <c r="P1255" s="761" t="e">
        <f t="shared" si="254"/>
        <v>#DIV/0!</v>
      </c>
      <c r="Q1255" s="74"/>
      <c r="R1255" s="28"/>
    </row>
    <row r="1256" spans="1:18" ht="14.25" customHeight="1">
      <c r="A1256" s="111">
        <v>158</v>
      </c>
      <c r="B1256" s="68" t="s">
        <v>1880</v>
      </c>
      <c r="C1256" s="68"/>
      <c r="D1256" s="68"/>
      <c r="E1256" s="68" t="s">
        <v>4737</v>
      </c>
      <c r="F1256" s="37"/>
      <c r="G1256" s="760"/>
      <c r="H1256" s="160"/>
      <c r="I1256" s="160">
        <v>2000</v>
      </c>
      <c r="J1256" s="160" t="s">
        <v>59</v>
      </c>
      <c r="K1256" s="41" t="s">
        <v>26</v>
      </c>
      <c r="L1256" s="42" t="str">
        <f t="shared" ref="L1256:L1258" si="274">CONCATENATE(I1256,J1256)</f>
        <v>2000grams</v>
      </c>
      <c r="M1256" s="658">
        <f t="shared" ref="M1256:M1258" si="275">H1256*I1256</f>
        <v>0</v>
      </c>
      <c r="N1256" s="659" t="str">
        <f t="shared" si="252"/>
        <v>0 grams</v>
      </c>
      <c r="O1256" s="692">
        <f t="shared" si="253"/>
        <v>0</v>
      </c>
      <c r="P1256" s="761" t="e">
        <f t="shared" si="254"/>
        <v>#DIV/0!</v>
      </c>
      <c r="Q1256" s="74" t="e">
        <f t="shared" ref="Q1256:Q1258" si="276">G1256-P1256</f>
        <v>#DIV/0!</v>
      </c>
      <c r="R1256" s="28"/>
    </row>
    <row r="1257" spans="1:18" ht="14.25" customHeight="1">
      <c r="A1257" s="111">
        <v>159</v>
      </c>
      <c r="B1257" s="68" t="s">
        <v>1880</v>
      </c>
      <c r="C1257" s="68"/>
      <c r="D1257" s="68"/>
      <c r="E1257" s="68" t="s">
        <v>3781</v>
      </c>
      <c r="F1257" s="37"/>
      <c r="G1257" s="760"/>
      <c r="H1257" s="160"/>
      <c r="I1257" s="160">
        <v>1000</v>
      </c>
      <c r="J1257" s="160" t="s">
        <v>59</v>
      </c>
      <c r="K1257" s="41" t="s">
        <v>26</v>
      </c>
      <c r="L1257" s="42" t="str">
        <f t="shared" si="274"/>
        <v>1000grams</v>
      </c>
      <c r="M1257" s="658">
        <f t="shared" si="275"/>
        <v>0</v>
      </c>
      <c r="N1257" s="659" t="str">
        <f t="shared" si="252"/>
        <v>0 grams</v>
      </c>
      <c r="O1257" s="692">
        <f t="shared" si="253"/>
        <v>0</v>
      </c>
      <c r="P1257" s="761" t="e">
        <f t="shared" si="254"/>
        <v>#DIV/0!</v>
      </c>
      <c r="Q1257" s="74" t="e">
        <f t="shared" si="276"/>
        <v>#DIV/0!</v>
      </c>
      <c r="R1257" s="28"/>
    </row>
    <row r="1258" spans="1:18" ht="14.25" customHeight="1">
      <c r="A1258" s="111">
        <v>160</v>
      </c>
      <c r="B1258" s="68" t="s">
        <v>1880</v>
      </c>
      <c r="C1258" s="68"/>
      <c r="D1258" s="68"/>
      <c r="E1258" s="68" t="s">
        <v>1881</v>
      </c>
      <c r="F1258" s="37"/>
      <c r="G1258" s="760">
        <v>230</v>
      </c>
      <c r="H1258" s="160"/>
      <c r="I1258" s="160">
        <v>1800</v>
      </c>
      <c r="J1258" s="160" t="s">
        <v>59</v>
      </c>
      <c r="K1258" s="41" t="s">
        <v>26</v>
      </c>
      <c r="L1258" s="42" t="str">
        <f t="shared" si="274"/>
        <v>1800grams</v>
      </c>
      <c r="M1258" s="658">
        <f t="shared" si="275"/>
        <v>0</v>
      </c>
      <c r="N1258" s="659" t="str">
        <f t="shared" si="252"/>
        <v>0 grams</v>
      </c>
      <c r="O1258" s="692">
        <f t="shared" si="253"/>
        <v>0</v>
      </c>
      <c r="P1258" s="761" t="e">
        <f t="shared" si="254"/>
        <v>#DIV/0!</v>
      </c>
      <c r="Q1258" s="74" t="e">
        <f t="shared" si="276"/>
        <v>#DIV/0!</v>
      </c>
      <c r="R1258" s="28"/>
    </row>
    <row r="1259" spans="1:18" ht="14.25" customHeight="1">
      <c r="A1259" s="111">
        <v>161</v>
      </c>
      <c r="B1259" s="68" t="s">
        <v>4738</v>
      </c>
      <c r="C1259" s="68"/>
      <c r="D1259" s="68"/>
      <c r="E1259" s="68" t="s">
        <v>4739</v>
      </c>
      <c r="F1259" s="37"/>
      <c r="G1259" s="760"/>
      <c r="H1259" s="160"/>
      <c r="I1259" s="160">
        <v>1000</v>
      </c>
      <c r="J1259" s="160" t="s">
        <v>59</v>
      </c>
      <c r="K1259" s="41"/>
      <c r="L1259" s="42"/>
      <c r="M1259" s="658"/>
      <c r="N1259" s="659" t="str">
        <f t="shared" si="252"/>
        <v>grams</v>
      </c>
      <c r="O1259" s="692">
        <f t="shared" si="253"/>
        <v>0</v>
      </c>
      <c r="P1259" s="761" t="e">
        <f t="shared" si="254"/>
        <v>#DIV/0!</v>
      </c>
      <c r="Q1259" s="74"/>
      <c r="R1259" s="28"/>
    </row>
    <row r="1260" spans="1:18" ht="14.25" customHeight="1">
      <c r="A1260" s="111">
        <v>262</v>
      </c>
      <c r="B1260" s="52" t="s">
        <v>4216</v>
      </c>
      <c r="C1260" s="52"/>
      <c r="D1260" s="52"/>
      <c r="E1260" s="52" t="s">
        <v>526</v>
      </c>
      <c r="F1260" s="37"/>
      <c r="G1260" s="764"/>
      <c r="H1260" s="160"/>
      <c r="I1260" s="160">
        <v>1</v>
      </c>
      <c r="J1260" s="160" t="s">
        <v>37</v>
      </c>
      <c r="K1260" s="41"/>
      <c r="L1260" s="42"/>
      <c r="M1260" s="658"/>
      <c r="N1260" s="659" t="str">
        <f t="shared" si="252"/>
        <v>pieces</v>
      </c>
      <c r="O1260" s="692">
        <f t="shared" si="253"/>
        <v>0</v>
      </c>
      <c r="P1260" s="761" t="e">
        <f t="shared" si="254"/>
        <v>#DIV/0!</v>
      </c>
      <c r="Q1260" s="74"/>
      <c r="R1260" s="28"/>
    </row>
    <row r="1261" spans="1:18" ht="14.25" customHeight="1">
      <c r="A1261" s="111">
        <v>458</v>
      </c>
      <c r="B1261" s="68" t="s">
        <v>1887</v>
      </c>
      <c r="C1261" s="68"/>
      <c r="D1261" s="68"/>
      <c r="E1261" s="68" t="s">
        <v>2822</v>
      </c>
      <c r="F1261" s="37"/>
      <c r="G1261" s="760"/>
      <c r="H1261" s="160"/>
      <c r="I1261" s="160">
        <v>500</v>
      </c>
      <c r="J1261" s="160" t="s">
        <v>59</v>
      </c>
      <c r="K1261" s="41"/>
      <c r="L1261" s="42"/>
      <c r="M1261" s="658"/>
      <c r="N1261" s="659" t="str">
        <f t="shared" si="252"/>
        <v>grams</v>
      </c>
      <c r="O1261" s="692">
        <f t="shared" si="253"/>
        <v>0</v>
      </c>
      <c r="P1261" s="761" t="e">
        <f t="shared" si="254"/>
        <v>#DIV/0!</v>
      </c>
      <c r="Q1261" s="74"/>
      <c r="R1261" s="28"/>
    </row>
    <row r="1262" spans="1:18" ht="14.25" customHeight="1">
      <c r="A1262" s="111">
        <v>459</v>
      </c>
      <c r="B1262" s="68" t="s">
        <v>1887</v>
      </c>
      <c r="C1262" s="68"/>
      <c r="D1262" s="68"/>
      <c r="E1262" s="68" t="s">
        <v>2821</v>
      </c>
      <c r="F1262" s="37"/>
      <c r="G1262" s="760"/>
      <c r="H1262" s="160"/>
      <c r="I1262" s="160">
        <v>500</v>
      </c>
      <c r="J1262" s="160" t="s">
        <v>59</v>
      </c>
      <c r="K1262" s="41"/>
      <c r="L1262" s="42"/>
      <c r="M1262" s="658"/>
      <c r="N1262" s="659" t="str">
        <f t="shared" si="252"/>
        <v>grams</v>
      </c>
      <c r="O1262" s="692">
        <f t="shared" si="253"/>
        <v>0</v>
      </c>
      <c r="P1262" s="761" t="e">
        <f t="shared" si="254"/>
        <v>#DIV/0!</v>
      </c>
      <c r="Q1262" s="74"/>
      <c r="R1262" s="28"/>
    </row>
    <row r="1263" spans="1:18" ht="14.25" customHeight="1">
      <c r="A1263" s="111">
        <v>281</v>
      </c>
      <c r="B1263" s="33" t="s">
        <v>1676</v>
      </c>
      <c r="C1263" s="33"/>
      <c r="D1263" s="33"/>
      <c r="E1263" s="33" t="s">
        <v>4740</v>
      </c>
      <c r="F1263" s="37"/>
      <c r="G1263" s="121">
        <v>16.3</v>
      </c>
      <c r="H1263" s="160"/>
      <c r="I1263" s="121">
        <v>12</v>
      </c>
      <c r="J1263" s="121" t="s">
        <v>37</v>
      </c>
      <c r="K1263" s="41"/>
      <c r="L1263" s="42"/>
      <c r="M1263" s="658"/>
      <c r="N1263" s="659" t="str">
        <f t="shared" si="252"/>
        <v>pieces</v>
      </c>
      <c r="O1263" s="692">
        <f t="shared" si="253"/>
        <v>0</v>
      </c>
      <c r="P1263" s="761" t="e">
        <f t="shared" si="254"/>
        <v>#DIV/0!</v>
      </c>
      <c r="Q1263" s="74"/>
      <c r="R1263" s="28"/>
    </row>
    <row r="1264" spans="1:18" ht="14.25" customHeight="1">
      <c r="A1264" s="111">
        <v>282</v>
      </c>
      <c r="B1264" s="52" t="s">
        <v>4741</v>
      </c>
      <c r="C1264" s="52"/>
      <c r="D1264" s="52"/>
      <c r="E1264" s="52" t="s">
        <v>4742</v>
      </c>
      <c r="F1264" s="37"/>
      <c r="G1264" s="760">
        <v>669.25</v>
      </c>
      <c r="H1264" s="160"/>
      <c r="I1264" s="562"/>
      <c r="J1264" s="160" t="s">
        <v>37</v>
      </c>
      <c r="K1264" s="41"/>
      <c r="L1264" s="42"/>
      <c r="M1264" s="658"/>
      <c r="N1264" s="659" t="str">
        <f t="shared" si="252"/>
        <v>pieces</v>
      </c>
      <c r="O1264" s="692">
        <f t="shared" si="253"/>
        <v>0</v>
      </c>
      <c r="P1264" s="761" t="e">
        <f t="shared" si="254"/>
        <v>#DIV/0!</v>
      </c>
      <c r="Q1264" s="74"/>
      <c r="R1264" s="28"/>
    </row>
    <row r="1265" spans="1:18" ht="14.25" customHeight="1">
      <c r="A1265" s="111">
        <v>210</v>
      </c>
      <c r="B1265" s="52" t="s">
        <v>3785</v>
      </c>
      <c r="C1265" s="52"/>
      <c r="D1265" s="52"/>
      <c r="E1265" s="52" t="s">
        <v>3786</v>
      </c>
      <c r="F1265" s="37"/>
      <c r="G1265" s="760"/>
      <c r="H1265" s="160"/>
      <c r="I1265" s="160">
        <v>180</v>
      </c>
      <c r="J1265" s="160" t="s">
        <v>59</v>
      </c>
      <c r="K1265" s="41"/>
      <c r="L1265" s="42"/>
      <c r="M1265" s="658"/>
      <c r="N1265" s="659" t="str">
        <f t="shared" si="252"/>
        <v>grams</v>
      </c>
      <c r="O1265" s="692">
        <f t="shared" si="253"/>
        <v>0</v>
      </c>
      <c r="P1265" s="761" t="e">
        <f t="shared" si="254"/>
        <v>#DIV/0!</v>
      </c>
      <c r="Q1265" s="74"/>
      <c r="R1265" s="28"/>
    </row>
    <row r="1266" spans="1:18" ht="14.25" customHeight="1">
      <c r="A1266" s="111">
        <v>263</v>
      </c>
      <c r="B1266" s="68" t="s">
        <v>1892</v>
      </c>
      <c r="C1266" s="52"/>
      <c r="D1266" s="52"/>
      <c r="E1266" s="52" t="s">
        <v>4217</v>
      </c>
      <c r="F1266" s="37"/>
      <c r="G1266" s="760"/>
      <c r="H1266" s="160"/>
      <c r="I1266" s="160">
        <v>50</v>
      </c>
      <c r="J1266" s="160" t="s">
        <v>37</v>
      </c>
      <c r="K1266" s="41"/>
      <c r="L1266" s="42"/>
      <c r="M1266" s="658"/>
      <c r="N1266" s="659" t="str">
        <f t="shared" si="252"/>
        <v>pieces</v>
      </c>
      <c r="O1266" s="692">
        <f t="shared" si="253"/>
        <v>0</v>
      </c>
      <c r="P1266" s="761" t="e">
        <f t="shared" si="254"/>
        <v>#DIV/0!</v>
      </c>
      <c r="Q1266" s="74"/>
      <c r="R1266" s="28"/>
    </row>
    <row r="1267" spans="1:18" ht="14.25" customHeight="1">
      <c r="A1267" s="111">
        <v>265</v>
      </c>
      <c r="B1267" s="68" t="s">
        <v>1892</v>
      </c>
      <c r="C1267" s="52"/>
      <c r="D1267" s="52"/>
      <c r="E1267" s="52" t="s">
        <v>2838</v>
      </c>
      <c r="F1267" s="37"/>
      <c r="G1267" s="760"/>
      <c r="H1267" s="160"/>
      <c r="I1267" s="160">
        <v>1</v>
      </c>
      <c r="J1267" s="160" t="s">
        <v>37</v>
      </c>
      <c r="K1267" s="41"/>
      <c r="L1267" s="42"/>
      <c r="M1267" s="658"/>
      <c r="N1267" s="659" t="str">
        <f t="shared" si="252"/>
        <v>pieces</v>
      </c>
      <c r="O1267" s="692">
        <f t="shared" si="253"/>
        <v>0</v>
      </c>
      <c r="P1267" s="761" t="e">
        <f t="shared" si="254"/>
        <v>#DIV/0!</v>
      </c>
      <c r="Q1267" s="74"/>
      <c r="R1267" s="28"/>
    </row>
    <row r="1268" spans="1:18" ht="14.25" customHeight="1">
      <c r="A1268" s="111">
        <v>266</v>
      </c>
      <c r="B1268" s="68" t="s">
        <v>4218</v>
      </c>
      <c r="C1268" s="52"/>
      <c r="D1268" s="52"/>
      <c r="E1268" s="52" t="s">
        <v>4217</v>
      </c>
      <c r="F1268" s="37"/>
      <c r="G1268" s="760"/>
      <c r="H1268" s="160"/>
      <c r="I1268" s="160">
        <v>50</v>
      </c>
      <c r="J1268" s="160" t="s">
        <v>37</v>
      </c>
      <c r="K1268" s="41"/>
      <c r="L1268" s="42"/>
      <c r="M1268" s="658"/>
      <c r="N1268" s="659" t="str">
        <f t="shared" si="252"/>
        <v>pieces</v>
      </c>
      <c r="O1268" s="692">
        <f t="shared" si="253"/>
        <v>0</v>
      </c>
      <c r="P1268" s="761" t="e">
        <f t="shared" si="254"/>
        <v>#DIV/0!</v>
      </c>
      <c r="Q1268" s="74"/>
      <c r="R1268" s="28"/>
    </row>
    <row r="1269" spans="1:18" ht="14.25" customHeight="1">
      <c r="A1269" s="111">
        <v>264</v>
      </c>
      <c r="B1269" s="68" t="s">
        <v>4219</v>
      </c>
      <c r="C1269" s="52"/>
      <c r="D1269" s="52"/>
      <c r="E1269" s="52" t="s">
        <v>4217</v>
      </c>
      <c r="F1269" s="37"/>
      <c r="G1269" s="760">
        <v>1639.55</v>
      </c>
      <c r="H1269" s="160"/>
      <c r="I1269" s="160">
        <v>50</v>
      </c>
      <c r="J1269" s="160" t="s">
        <v>37</v>
      </c>
      <c r="K1269" s="41"/>
      <c r="L1269" s="42"/>
      <c r="M1269" s="658"/>
      <c r="N1269" s="659" t="str">
        <f t="shared" si="252"/>
        <v>pieces</v>
      </c>
      <c r="O1269" s="692">
        <f t="shared" si="253"/>
        <v>0</v>
      </c>
      <c r="P1269" s="761" t="e">
        <f t="shared" si="254"/>
        <v>#DIV/0!</v>
      </c>
      <c r="Q1269" s="74"/>
      <c r="R1269" s="28"/>
    </row>
    <row r="1270" spans="1:18" ht="14.25" customHeight="1">
      <c r="A1270" s="111">
        <v>267</v>
      </c>
      <c r="B1270" s="52" t="s">
        <v>1894</v>
      </c>
      <c r="C1270" s="52"/>
      <c r="D1270" s="52"/>
      <c r="E1270" s="52" t="s">
        <v>4220</v>
      </c>
      <c r="F1270" s="37"/>
      <c r="G1270" s="760">
        <v>33.799999999999997</v>
      </c>
      <c r="H1270" s="160"/>
      <c r="I1270" s="160">
        <v>1</v>
      </c>
      <c r="J1270" s="160" t="s">
        <v>37</v>
      </c>
      <c r="K1270" s="41"/>
      <c r="L1270" s="42"/>
      <c r="M1270" s="658"/>
      <c r="N1270" s="659" t="str">
        <f t="shared" si="252"/>
        <v>pieces</v>
      </c>
      <c r="O1270" s="692">
        <f t="shared" si="253"/>
        <v>0</v>
      </c>
      <c r="P1270" s="761" t="e">
        <f t="shared" si="254"/>
        <v>#DIV/0!</v>
      </c>
      <c r="Q1270" s="74"/>
      <c r="R1270" s="28"/>
    </row>
    <row r="1271" spans="1:18" ht="14.25" customHeight="1">
      <c r="A1271" s="111">
        <v>211</v>
      </c>
      <c r="B1271" s="52" t="s">
        <v>3329</v>
      </c>
      <c r="C1271" s="52"/>
      <c r="D1271" s="52"/>
      <c r="E1271" s="52" t="s">
        <v>3787</v>
      </c>
      <c r="F1271" s="37"/>
      <c r="G1271" s="760"/>
      <c r="H1271" s="160"/>
      <c r="I1271" s="160">
        <v>405</v>
      </c>
      <c r="J1271" s="160" t="s">
        <v>59</v>
      </c>
      <c r="K1271" s="41"/>
      <c r="L1271" s="42"/>
      <c r="M1271" s="658"/>
      <c r="N1271" s="659" t="str">
        <f t="shared" si="252"/>
        <v>grams</v>
      </c>
      <c r="O1271" s="692">
        <f t="shared" si="253"/>
        <v>0</v>
      </c>
      <c r="P1271" s="761" t="e">
        <f t="shared" si="254"/>
        <v>#DIV/0!</v>
      </c>
      <c r="Q1271" s="74"/>
      <c r="R1271" s="28"/>
    </row>
    <row r="1272" spans="1:18" ht="14.25" customHeight="1">
      <c r="A1272" s="111">
        <v>212</v>
      </c>
      <c r="B1272" s="52" t="s">
        <v>3329</v>
      </c>
      <c r="C1272" s="243"/>
      <c r="D1272" s="243"/>
      <c r="E1272" s="243" t="s">
        <v>3788</v>
      </c>
      <c r="F1272" s="37"/>
      <c r="G1272" s="760">
        <v>73</v>
      </c>
      <c r="H1272" s="160"/>
      <c r="I1272" s="484">
        <v>220</v>
      </c>
      <c r="J1272" s="484" t="s">
        <v>59</v>
      </c>
      <c r="K1272" s="41"/>
      <c r="L1272" s="42"/>
      <c r="M1272" s="658"/>
      <c r="N1272" s="659" t="str">
        <f t="shared" si="252"/>
        <v>grams</v>
      </c>
      <c r="O1272" s="692">
        <f t="shared" si="253"/>
        <v>0</v>
      </c>
      <c r="P1272" s="761" t="e">
        <f t="shared" si="254"/>
        <v>#DIV/0!</v>
      </c>
      <c r="Q1272" s="74"/>
      <c r="R1272" s="28"/>
    </row>
    <row r="1273" spans="1:18" ht="14.25" customHeight="1">
      <c r="A1273" s="111">
        <v>213</v>
      </c>
      <c r="B1273" s="52" t="s">
        <v>3789</v>
      </c>
      <c r="C1273" s="52"/>
      <c r="D1273" s="52"/>
      <c r="E1273" s="52" t="s">
        <v>3790</v>
      </c>
      <c r="F1273" s="37"/>
      <c r="G1273" s="760"/>
      <c r="H1273" s="160"/>
      <c r="I1273" s="160">
        <v>160</v>
      </c>
      <c r="J1273" s="160" t="s">
        <v>59</v>
      </c>
      <c r="K1273" s="41"/>
      <c r="L1273" s="42"/>
      <c r="M1273" s="658"/>
      <c r="N1273" s="659" t="str">
        <f t="shared" si="252"/>
        <v>grams</v>
      </c>
      <c r="O1273" s="692">
        <f t="shared" si="253"/>
        <v>0</v>
      </c>
      <c r="P1273" s="761" t="e">
        <f t="shared" si="254"/>
        <v>#DIV/0!</v>
      </c>
      <c r="Q1273" s="74"/>
      <c r="R1273" s="28"/>
    </row>
    <row r="1274" spans="1:18" ht="14.25" customHeight="1">
      <c r="A1274" s="111">
        <v>268</v>
      </c>
      <c r="B1274" s="68" t="s">
        <v>4222</v>
      </c>
      <c r="C1274" s="52"/>
      <c r="D1274" s="52"/>
      <c r="E1274" s="52" t="s">
        <v>4223</v>
      </c>
      <c r="F1274" s="37"/>
      <c r="G1274" s="760"/>
      <c r="H1274" s="160"/>
      <c r="I1274" s="160">
        <v>12</v>
      </c>
      <c r="J1274" s="160" t="s">
        <v>37</v>
      </c>
      <c r="K1274" s="41"/>
      <c r="L1274" s="42"/>
      <c r="M1274" s="658"/>
      <c r="N1274" s="659" t="str">
        <f t="shared" si="252"/>
        <v>pieces</v>
      </c>
      <c r="O1274" s="692">
        <f t="shared" si="253"/>
        <v>0</v>
      </c>
      <c r="P1274" s="761" t="e">
        <f t="shared" si="254"/>
        <v>#DIV/0!</v>
      </c>
      <c r="Q1274" s="74"/>
      <c r="R1274" s="28"/>
    </row>
    <row r="1275" spans="1:18" ht="14.25" customHeight="1">
      <c r="A1275" s="111">
        <v>269</v>
      </c>
      <c r="B1275" s="68" t="s">
        <v>1897</v>
      </c>
      <c r="C1275" s="52"/>
      <c r="D1275" s="52"/>
      <c r="E1275" s="52" t="s">
        <v>3379</v>
      </c>
      <c r="F1275" s="37"/>
      <c r="G1275" s="760"/>
      <c r="H1275" s="160"/>
      <c r="I1275" s="160">
        <v>1</v>
      </c>
      <c r="J1275" s="160" t="s">
        <v>37</v>
      </c>
      <c r="K1275" s="41"/>
      <c r="L1275" s="42"/>
      <c r="M1275" s="658"/>
      <c r="N1275" s="659" t="str">
        <f t="shared" si="252"/>
        <v>pieces</v>
      </c>
      <c r="O1275" s="692">
        <f t="shared" si="253"/>
        <v>0</v>
      </c>
      <c r="P1275" s="761" t="e">
        <f t="shared" si="254"/>
        <v>#DIV/0!</v>
      </c>
      <c r="Q1275" s="74"/>
      <c r="R1275" s="28"/>
    </row>
    <row r="1276" spans="1:18" ht="14.25" customHeight="1">
      <c r="A1276" s="111">
        <v>270</v>
      </c>
      <c r="B1276" s="68" t="s">
        <v>1899</v>
      </c>
      <c r="C1276" s="52"/>
      <c r="D1276" s="52"/>
      <c r="E1276" s="52" t="s">
        <v>3379</v>
      </c>
      <c r="F1276" s="37"/>
      <c r="G1276" s="760"/>
      <c r="H1276" s="160"/>
      <c r="I1276" s="160">
        <v>1</v>
      </c>
      <c r="J1276" s="160" t="s">
        <v>37</v>
      </c>
      <c r="K1276" s="41"/>
      <c r="L1276" s="42"/>
      <c r="M1276" s="658"/>
      <c r="N1276" s="659" t="str">
        <f t="shared" si="252"/>
        <v>pieces</v>
      </c>
      <c r="O1276" s="692">
        <f t="shared" si="253"/>
        <v>0</v>
      </c>
      <c r="P1276" s="761" t="e">
        <f t="shared" si="254"/>
        <v>#DIV/0!</v>
      </c>
      <c r="Q1276" s="74"/>
      <c r="R1276" s="28"/>
    </row>
    <row r="1277" spans="1:18" ht="14.25" customHeight="1">
      <c r="A1277" s="111">
        <v>271</v>
      </c>
      <c r="B1277" s="345" t="s">
        <v>1901</v>
      </c>
      <c r="C1277" s="243"/>
      <c r="D1277" s="243"/>
      <c r="E1277" s="243" t="s">
        <v>4224</v>
      </c>
      <c r="F1277" s="37"/>
      <c r="G1277" s="765">
        <v>841.75</v>
      </c>
      <c r="H1277" s="160"/>
      <c r="I1277" s="484">
        <v>30</v>
      </c>
      <c r="J1277" s="484" t="s">
        <v>37</v>
      </c>
      <c r="K1277" s="41"/>
      <c r="L1277" s="42"/>
      <c r="M1277" s="658"/>
      <c r="N1277" s="659" t="str">
        <f t="shared" si="252"/>
        <v>pieces</v>
      </c>
      <c r="O1277" s="692">
        <f t="shared" si="253"/>
        <v>0</v>
      </c>
      <c r="P1277" s="761" t="e">
        <f t="shared" si="254"/>
        <v>#DIV/0!</v>
      </c>
      <c r="Q1277" s="74"/>
      <c r="R1277" s="28"/>
    </row>
    <row r="1278" spans="1:18" ht="14.25" customHeight="1">
      <c r="A1278" s="111">
        <v>56</v>
      </c>
      <c r="B1278" s="52" t="s">
        <v>1908</v>
      </c>
      <c r="C1278" s="52"/>
      <c r="D1278" s="52"/>
      <c r="E1278" s="52" t="s">
        <v>1909</v>
      </c>
      <c r="F1278" s="111"/>
      <c r="G1278" s="760"/>
      <c r="H1278" s="160"/>
      <c r="I1278" s="160">
        <v>200</v>
      </c>
      <c r="J1278" s="160" t="s">
        <v>59</v>
      </c>
      <c r="K1278" s="41" t="s">
        <v>26</v>
      </c>
      <c r="L1278" s="42" t="str">
        <f t="shared" ref="L1278:L1283" si="277">CONCATENATE(I1278,J1278)</f>
        <v>200grams</v>
      </c>
      <c r="M1278" s="658">
        <f t="shared" ref="M1278:M1283" si="278">H1278*I1278</f>
        <v>0</v>
      </c>
      <c r="N1278" s="659" t="str">
        <f t="shared" si="252"/>
        <v>0 grams</v>
      </c>
      <c r="O1278" s="692">
        <f t="shared" si="253"/>
        <v>0</v>
      </c>
      <c r="P1278" s="761" t="e">
        <f t="shared" si="254"/>
        <v>#DIV/0!</v>
      </c>
      <c r="Q1278" s="29" t="e">
        <f t="shared" ref="Q1278:Q1283" si="279">G1278-P1278</f>
        <v>#DIV/0!</v>
      </c>
      <c r="R1278" s="28"/>
    </row>
    <row r="1279" spans="1:18" ht="14.25" customHeight="1">
      <c r="A1279" s="111">
        <v>57</v>
      </c>
      <c r="B1279" s="68" t="s">
        <v>1908</v>
      </c>
      <c r="C1279" s="68"/>
      <c r="D1279" s="68"/>
      <c r="E1279" s="68" t="s">
        <v>3519</v>
      </c>
      <c r="F1279" s="111"/>
      <c r="G1279" s="764"/>
      <c r="H1279" s="160"/>
      <c r="I1279" s="160">
        <v>257</v>
      </c>
      <c r="J1279" s="160" t="s">
        <v>59</v>
      </c>
      <c r="K1279" s="41" t="s">
        <v>26</v>
      </c>
      <c r="L1279" s="42" t="str">
        <f t="shared" si="277"/>
        <v>257grams</v>
      </c>
      <c r="M1279" s="658">
        <f t="shared" si="278"/>
        <v>0</v>
      </c>
      <c r="N1279" s="659" t="str">
        <f t="shared" si="252"/>
        <v>0 grams</v>
      </c>
      <c r="O1279" s="692">
        <f t="shared" si="253"/>
        <v>0</v>
      </c>
      <c r="P1279" s="761" t="e">
        <f t="shared" si="254"/>
        <v>#DIV/0!</v>
      </c>
      <c r="Q1279" s="29" t="e">
        <f t="shared" si="279"/>
        <v>#DIV/0!</v>
      </c>
      <c r="R1279" s="28"/>
    </row>
    <row r="1280" spans="1:18" ht="14.25" customHeight="1">
      <c r="A1280" s="111">
        <v>58</v>
      </c>
      <c r="B1280" s="68" t="s">
        <v>1908</v>
      </c>
      <c r="C1280" s="68"/>
      <c r="D1280" s="68"/>
      <c r="E1280" s="68" t="s">
        <v>3520</v>
      </c>
      <c r="F1280" s="111"/>
      <c r="G1280" s="760"/>
      <c r="H1280" s="160"/>
      <c r="I1280" s="160">
        <v>137</v>
      </c>
      <c r="J1280" s="160" t="s">
        <v>59</v>
      </c>
      <c r="K1280" s="41" t="s">
        <v>26</v>
      </c>
      <c r="L1280" s="42" t="str">
        <f t="shared" si="277"/>
        <v>137grams</v>
      </c>
      <c r="M1280" s="658">
        <f t="shared" si="278"/>
        <v>0</v>
      </c>
      <c r="N1280" s="659" t="str">
        <f t="shared" si="252"/>
        <v>0 grams</v>
      </c>
      <c r="O1280" s="692">
        <f t="shared" si="253"/>
        <v>0</v>
      </c>
      <c r="P1280" s="761" t="e">
        <f t="shared" si="254"/>
        <v>#DIV/0!</v>
      </c>
      <c r="Q1280" s="109" t="e">
        <f t="shared" si="279"/>
        <v>#DIV/0!</v>
      </c>
      <c r="R1280" s="11"/>
    </row>
    <row r="1281" spans="1:18" ht="14.25" customHeight="1">
      <c r="A1281" s="111">
        <v>59</v>
      </c>
      <c r="B1281" s="68" t="s">
        <v>1908</v>
      </c>
      <c r="C1281" s="68"/>
      <c r="D1281" s="68"/>
      <c r="E1281" s="68" t="s">
        <v>1925</v>
      </c>
      <c r="F1281" s="111"/>
      <c r="G1281" s="760"/>
      <c r="H1281" s="160"/>
      <c r="I1281" s="160">
        <v>137</v>
      </c>
      <c r="J1281" s="364" t="s">
        <v>3252</v>
      </c>
      <c r="K1281" s="41" t="s">
        <v>26</v>
      </c>
      <c r="L1281" s="42" t="str">
        <f t="shared" si="277"/>
        <v>137Drained Weight grams</v>
      </c>
      <c r="M1281" s="658">
        <f t="shared" si="278"/>
        <v>0</v>
      </c>
      <c r="N1281" s="659" t="str">
        <f t="shared" si="252"/>
        <v>0 Drained Weight grams</v>
      </c>
      <c r="O1281" s="692">
        <f t="shared" si="253"/>
        <v>0</v>
      </c>
      <c r="P1281" s="761" t="e">
        <f t="shared" si="254"/>
        <v>#DIV/0!</v>
      </c>
      <c r="Q1281" s="109" t="e">
        <f t="shared" si="279"/>
        <v>#DIV/0!</v>
      </c>
      <c r="R1281" s="46"/>
    </row>
    <row r="1282" spans="1:18" ht="14.25" customHeight="1">
      <c r="A1282" s="111">
        <v>60</v>
      </c>
      <c r="B1282" s="52" t="s">
        <v>1908</v>
      </c>
      <c r="C1282" s="68"/>
      <c r="D1282" s="68"/>
      <c r="E1282" s="68" t="s">
        <v>3521</v>
      </c>
      <c r="F1282" s="111"/>
      <c r="G1282" s="760"/>
      <c r="H1282" s="160"/>
      <c r="I1282" s="160">
        <v>257</v>
      </c>
      <c r="J1282" s="364" t="s">
        <v>3252</v>
      </c>
      <c r="K1282" s="41" t="s">
        <v>26</v>
      </c>
      <c r="L1282" s="42" t="str">
        <f t="shared" si="277"/>
        <v>257Drained Weight grams</v>
      </c>
      <c r="M1282" s="658">
        <f t="shared" si="278"/>
        <v>0</v>
      </c>
      <c r="N1282" s="659" t="str">
        <f t="shared" si="252"/>
        <v>0 Drained Weight grams</v>
      </c>
      <c r="O1282" s="692">
        <f t="shared" si="253"/>
        <v>0</v>
      </c>
      <c r="P1282" s="761" t="e">
        <f t="shared" si="254"/>
        <v>#DIV/0!</v>
      </c>
      <c r="Q1282" s="29" t="e">
        <f t="shared" si="279"/>
        <v>#DIV/0!</v>
      </c>
      <c r="R1282" s="11"/>
    </row>
    <row r="1283" spans="1:18" ht="14.25" customHeight="1">
      <c r="A1283" s="111">
        <v>61</v>
      </c>
      <c r="B1283" s="68" t="s">
        <v>3522</v>
      </c>
      <c r="C1283" s="52"/>
      <c r="D1283" s="52"/>
      <c r="E1283" s="52" t="s">
        <v>3523</v>
      </c>
      <c r="F1283" s="111"/>
      <c r="G1283" s="760"/>
      <c r="H1283" s="160"/>
      <c r="I1283" s="160">
        <v>149</v>
      </c>
      <c r="J1283" s="364" t="s">
        <v>3252</v>
      </c>
      <c r="K1283" s="41" t="s">
        <v>26</v>
      </c>
      <c r="L1283" s="42" t="str">
        <f t="shared" si="277"/>
        <v>149Drained Weight grams</v>
      </c>
      <c r="M1283" s="658">
        <f t="shared" si="278"/>
        <v>0</v>
      </c>
      <c r="N1283" s="659" t="str">
        <f t="shared" si="252"/>
        <v>0 Drained Weight grams</v>
      </c>
      <c r="O1283" s="692">
        <f t="shared" si="253"/>
        <v>0</v>
      </c>
      <c r="P1283" s="761" t="e">
        <f t="shared" si="254"/>
        <v>#DIV/0!</v>
      </c>
      <c r="Q1283" s="29" t="e">
        <f t="shared" si="279"/>
        <v>#DIV/0!</v>
      </c>
      <c r="R1283" s="28"/>
    </row>
    <row r="1284" spans="1:18" ht="14.25" customHeight="1">
      <c r="A1284" s="111">
        <v>214</v>
      </c>
      <c r="B1284" s="68" t="s">
        <v>3791</v>
      </c>
      <c r="C1284" s="68"/>
      <c r="D1284" s="68"/>
      <c r="E1284" s="68" t="s">
        <v>3792</v>
      </c>
      <c r="F1284" s="37"/>
      <c r="G1284" s="760"/>
      <c r="H1284" s="160"/>
      <c r="I1284" s="160">
        <v>450</v>
      </c>
      <c r="J1284" s="160" t="s">
        <v>59</v>
      </c>
      <c r="K1284" s="41"/>
      <c r="L1284" s="42"/>
      <c r="M1284" s="658"/>
      <c r="N1284" s="659" t="str">
        <f t="shared" si="252"/>
        <v>grams</v>
      </c>
      <c r="O1284" s="692">
        <f t="shared" si="253"/>
        <v>0</v>
      </c>
      <c r="P1284" s="761" t="e">
        <f t="shared" si="254"/>
        <v>#DIV/0!</v>
      </c>
      <c r="Q1284" s="74"/>
      <c r="R1284" s="28"/>
    </row>
    <row r="1285" spans="1:18" ht="14.25" customHeight="1">
      <c r="A1285" s="111">
        <v>283</v>
      </c>
      <c r="B1285" s="52" t="s">
        <v>4743</v>
      </c>
      <c r="C1285" s="52"/>
      <c r="D1285" s="52"/>
      <c r="E1285" s="52" t="s">
        <v>4744</v>
      </c>
      <c r="F1285" s="37"/>
      <c r="G1285" s="760"/>
      <c r="H1285" s="160"/>
      <c r="I1285" s="160">
        <v>10</v>
      </c>
      <c r="J1285" s="160" t="s">
        <v>37</v>
      </c>
      <c r="K1285" s="41"/>
      <c r="L1285" s="42"/>
      <c r="M1285" s="658"/>
      <c r="N1285" s="659" t="str">
        <f t="shared" ref="N1285:N1539" si="280">CONCATENATE(M1285,K1285,J1285)</f>
        <v>pieces</v>
      </c>
      <c r="O1285" s="692">
        <f t="shared" ref="O1285:O1539" si="281">G1285*H1285</f>
        <v>0</v>
      </c>
      <c r="P1285" s="761" t="e">
        <f t="shared" ref="P1285:P1539" si="282">O1285/H1285</f>
        <v>#DIV/0!</v>
      </c>
      <c r="Q1285" s="74"/>
      <c r="R1285" s="28"/>
    </row>
    <row r="1286" spans="1:18" ht="14.25" customHeight="1">
      <c r="A1286" s="111">
        <v>284</v>
      </c>
      <c r="B1286" s="68" t="s">
        <v>4745</v>
      </c>
      <c r="C1286" s="52"/>
      <c r="D1286" s="52"/>
      <c r="E1286" s="52" t="s">
        <v>4746</v>
      </c>
      <c r="F1286" s="37"/>
      <c r="G1286" s="760"/>
      <c r="H1286" s="160"/>
      <c r="I1286" s="160">
        <v>24</v>
      </c>
      <c r="J1286" s="160" t="s">
        <v>37</v>
      </c>
      <c r="K1286" s="41"/>
      <c r="L1286" s="42"/>
      <c r="M1286" s="658"/>
      <c r="N1286" s="659" t="str">
        <f t="shared" si="280"/>
        <v>pieces</v>
      </c>
      <c r="O1286" s="692">
        <f t="shared" si="281"/>
        <v>0</v>
      </c>
      <c r="P1286" s="761" t="e">
        <f t="shared" si="282"/>
        <v>#DIV/0!</v>
      </c>
      <c r="Q1286" s="74"/>
      <c r="R1286" s="28"/>
    </row>
    <row r="1287" spans="1:18" ht="14.25" customHeight="1">
      <c r="A1287" s="111">
        <v>285</v>
      </c>
      <c r="B1287" s="52" t="s">
        <v>4747</v>
      </c>
      <c r="C1287" s="52"/>
      <c r="D1287" s="52"/>
      <c r="E1287" s="52" t="s">
        <v>4676</v>
      </c>
      <c r="F1287" s="37"/>
      <c r="G1287" s="760">
        <v>747.3</v>
      </c>
      <c r="H1287" s="160"/>
      <c r="I1287" s="160">
        <v>24</v>
      </c>
      <c r="J1287" s="160" t="s">
        <v>37</v>
      </c>
      <c r="K1287" s="41"/>
      <c r="L1287" s="42"/>
      <c r="M1287" s="658"/>
      <c r="N1287" s="659" t="str">
        <f t="shared" si="280"/>
        <v>pieces</v>
      </c>
      <c r="O1287" s="692">
        <f t="shared" si="281"/>
        <v>0</v>
      </c>
      <c r="P1287" s="761" t="e">
        <f t="shared" si="282"/>
        <v>#DIV/0!</v>
      </c>
      <c r="Q1287" s="74"/>
      <c r="R1287" s="28"/>
    </row>
    <row r="1288" spans="1:18" ht="14.25" customHeight="1">
      <c r="A1288" s="111">
        <v>409</v>
      </c>
      <c r="B1288" s="68" t="s">
        <v>1916</v>
      </c>
      <c r="C1288" s="68"/>
      <c r="D1288" s="68"/>
      <c r="E1288" s="68" t="s">
        <v>4441</v>
      </c>
      <c r="F1288" s="37"/>
      <c r="G1288" s="760"/>
      <c r="H1288" s="160"/>
      <c r="I1288" s="160">
        <v>200</v>
      </c>
      <c r="J1288" s="160" t="s">
        <v>59</v>
      </c>
      <c r="K1288" s="41"/>
      <c r="L1288" s="42"/>
      <c r="M1288" s="658"/>
      <c r="N1288" s="659" t="str">
        <f t="shared" si="280"/>
        <v>grams</v>
      </c>
      <c r="O1288" s="692">
        <f t="shared" si="281"/>
        <v>0</v>
      </c>
      <c r="P1288" s="761" t="e">
        <f t="shared" si="282"/>
        <v>#DIV/0!</v>
      </c>
      <c r="Q1288" s="74"/>
      <c r="R1288" s="28"/>
    </row>
    <row r="1289" spans="1:18" ht="14.25" customHeight="1">
      <c r="A1289" s="111">
        <v>410</v>
      </c>
      <c r="B1289" s="68" t="s">
        <v>1916</v>
      </c>
      <c r="C1289" s="68"/>
      <c r="D1289" s="68"/>
      <c r="E1289" s="68" t="s">
        <v>867</v>
      </c>
      <c r="F1289" s="37"/>
      <c r="G1289" s="760"/>
      <c r="H1289" s="160"/>
      <c r="I1289" s="160">
        <v>19</v>
      </c>
      <c r="J1289" s="160" t="s">
        <v>59</v>
      </c>
      <c r="K1289" s="41"/>
      <c r="L1289" s="42"/>
      <c r="M1289" s="658"/>
      <c r="N1289" s="659" t="str">
        <f t="shared" si="280"/>
        <v>grams</v>
      </c>
      <c r="O1289" s="692">
        <f t="shared" si="281"/>
        <v>0</v>
      </c>
      <c r="P1289" s="761" t="e">
        <f t="shared" si="282"/>
        <v>#DIV/0!</v>
      </c>
      <c r="Q1289" s="74"/>
      <c r="R1289" s="28"/>
    </row>
    <row r="1290" spans="1:18" ht="14.25" customHeight="1">
      <c r="A1290" s="111">
        <v>287</v>
      </c>
      <c r="B1290" s="68" t="s">
        <v>1919</v>
      </c>
      <c r="C1290" s="52"/>
      <c r="D1290" s="52"/>
      <c r="E1290" s="52" t="s">
        <v>3316</v>
      </c>
      <c r="F1290" s="37"/>
      <c r="G1290" s="760"/>
      <c r="H1290" s="160"/>
      <c r="I1290" s="160">
        <v>1</v>
      </c>
      <c r="J1290" s="160" t="s">
        <v>37</v>
      </c>
      <c r="K1290" s="41"/>
      <c r="L1290" s="42"/>
      <c r="M1290" s="658"/>
      <c r="N1290" s="659" t="str">
        <f t="shared" si="280"/>
        <v>pieces</v>
      </c>
      <c r="O1290" s="692">
        <f t="shared" si="281"/>
        <v>0</v>
      </c>
      <c r="P1290" s="761" t="e">
        <f t="shared" si="282"/>
        <v>#DIV/0!</v>
      </c>
      <c r="Q1290" s="74"/>
      <c r="R1290" s="28"/>
    </row>
    <row r="1291" spans="1:18" ht="14.25" customHeight="1">
      <c r="A1291" s="111">
        <v>288</v>
      </c>
      <c r="B1291" s="68" t="s">
        <v>1920</v>
      </c>
      <c r="C1291" s="52"/>
      <c r="D1291" s="52"/>
      <c r="E1291" s="52" t="s">
        <v>4676</v>
      </c>
      <c r="F1291" s="37"/>
      <c r="G1291" s="760"/>
      <c r="H1291" s="160"/>
      <c r="I1291" s="160">
        <v>24</v>
      </c>
      <c r="J1291" s="160" t="s">
        <v>37</v>
      </c>
      <c r="K1291" s="41"/>
      <c r="L1291" s="42"/>
      <c r="M1291" s="658"/>
      <c r="N1291" s="659" t="str">
        <f t="shared" si="280"/>
        <v>pieces</v>
      </c>
      <c r="O1291" s="692">
        <f t="shared" si="281"/>
        <v>0</v>
      </c>
      <c r="P1291" s="761" t="e">
        <f t="shared" si="282"/>
        <v>#DIV/0!</v>
      </c>
      <c r="Q1291" s="74"/>
      <c r="R1291" s="28"/>
    </row>
    <row r="1292" spans="1:18" ht="14.25" customHeight="1">
      <c r="A1292" s="111">
        <v>63</v>
      </c>
      <c r="B1292" s="68" t="s">
        <v>1923</v>
      </c>
      <c r="C1292" s="68"/>
      <c r="D1292" s="68"/>
      <c r="E1292" s="68" t="s">
        <v>3519</v>
      </c>
      <c r="F1292" s="37"/>
      <c r="G1292" s="760"/>
      <c r="H1292" s="160"/>
      <c r="I1292" s="160">
        <v>257</v>
      </c>
      <c r="J1292" s="364" t="s">
        <v>3252</v>
      </c>
      <c r="K1292" s="41" t="s">
        <v>26</v>
      </c>
      <c r="L1292" s="42" t="str">
        <f t="shared" ref="L1292:L1293" si="283">CONCATENATE(I1292,J1292)</f>
        <v>257Drained Weight grams</v>
      </c>
      <c r="M1292" s="658">
        <f t="shared" ref="M1292:M1293" si="284">H1292*I1292</f>
        <v>0</v>
      </c>
      <c r="N1292" s="659" t="str">
        <f t="shared" si="280"/>
        <v>0 Drained Weight grams</v>
      </c>
      <c r="O1292" s="692">
        <f t="shared" si="281"/>
        <v>0</v>
      </c>
      <c r="P1292" s="761" t="e">
        <f t="shared" si="282"/>
        <v>#DIV/0!</v>
      </c>
      <c r="Q1292" s="74" t="e">
        <f t="shared" ref="Q1292:Q1293" si="285">G1292-P1292</f>
        <v>#DIV/0!</v>
      </c>
      <c r="R1292" s="28"/>
    </row>
    <row r="1293" spans="1:18" ht="14.25" customHeight="1">
      <c r="A1293" s="111">
        <v>64</v>
      </c>
      <c r="B1293" s="50" t="s">
        <v>1923</v>
      </c>
      <c r="C1293" s="50"/>
      <c r="D1293" s="50"/>
      <c r="E1293" s="50" t="s">
        <v>1925</v>
      </c>
      <c r="F1293" s="37"/>
      <c r="G1293" s="776">
        <v>35.5</v>
      </c>
      <c r="H1293" s="160"/>
      <c r="I1293" s="121">
        <v>137</v>
      </c>
      <c r="J1293" s="809" t="s">
        <v>3252</v>
      </c>
      <c r="K1293" s="41" t="s">
        <v>26</v>
      </c>
      <c r="L1293" s="42" t="str">
        <f t="shared" si="283"/>
        <v>137Drained Weight grams</v>
      </c>
      <c r="M1293" s="658">
        <f t="shared" si="284"/>
        <v>0</v>
      </c>
      <c r="N1293" s="659" t="str">
        <f t="shared" si="280"/>
        <v>0 Drained Weight grams</v>
      </c>
      <c r="O1293" s="692">
        <f t="shared" si="281"/>
        <v>0</v>
      </c>
      <c r="P1293" s="761" t="e">
        <f t="shared" si="282"/>
        <v>#DIV/0!</v>
      </c>
      <c r="Q1293" s="29" t="e">
        <f t="shared" si="285"/>
        <v>#DIV/0!</v>
      </c>
      <c r="R1293" s="28"/>
    </row>
    <row r="1294" spans="1:18" ht="14.25" customHeight="1">
      <c r="A1294" s="111">
        <v>320</v>
      </c>
      <c r="B1294" s="68" t="s">
        <v>1927</v>
      </c>
      <c r="C1294" s="197"/>
      <c r="D1294" s="197"/>
      <c r="E1294" s="197" t="s">
        <v>2708</v>
      </c>
      <c r="F1294" s="37"/>
      <c r="G1294" s="760"/>
      <c r="H1294" s="160"/>
      <c r="I1294" s="160">
        <v>1000</v>
      </c>
      <c r="J1294" s="198" t="s">
        <v>59</v>
      </c>
      <c r="K1294" s="41"/>
      <c r="L1294" s="42"/>
      <c r="M1294" s="658"/>
      <c r="N1294" s="659" t="str">
        <f t="shared" si="280"/>
        <v>grams</v>
      </c>
      <c r="O1294" s="692">
        <f t="shared" si="281"/>
        <v>0</v>
      </c>
      <c r="P1294" s="761" t="e">
        <f t="shared" si="282"/>
        <v>#DIV/0!</v>
      </c>
      <c r="Q1294" s="74"/>
      <c r="R1294" s="28"/>
    </row>
    <row r="1295" spans="1:18" ht="14.25" customHeight="1">
      <c r="A1295" s="111">
        <v>321</v>
      </c>
      <c r="B1295" s="68" t="s">
        <v>3871</v>
      </c>
      <c r="C1295" s="68"/>
      <c r="D1295" s="68"/>
      <c r="E1295" s="68"/>
      <c r="F1295" s="37"/>
      <c r="G1295" s="760"/>
      <c r="H1295" s="160"/>
      <c r="I1295" s="160">
        <v>1000</v>
      </c>
      <c r="J1295" s="198" t="s">
        <v>59</v>
      </c>
      <c r="K1295" s="41"/>
      <c r="L1295" s="42"/>
      <c r="M1295" s="658"/>
      <c r="N1295" s="659" t="str">
        <f t="shared" si="280"/>
        <v>grams</v>
      </c>
      <c r="O1295" s="692">
        <f t="shared" si="281"/>
        <v>0</v>
      </c>
      <c r="P1295" s="761" t="e">
        <f t="shared" si="282"/>
        <v>#DIV/0!</v>
      </c>
      <c r="Q1295" s="74"/>
      <c r="R1295" s="28"/>
    </row>
    <row r="1296" spans="1:18" ht="14.25" customHeight="1">
      <c r="A1296" s="111">
        <v>322</v>
      </c>
      <c r="B1296" s="68" t="s">
        <v>1928</v>
      </c>
      <c r="C1296" s="197"/>
      <c r="D1296" s="197"/>
      <c r="E1296" s="197" t="s">
        <v>2708</v>
      </c>
      <c r="F1296" s="37"/>
      <c r="G1296" s="760">
        <v>220</v>
      </c>
      <c r="H1296" s="160"/>
      <c r="I1296" s="160">
        <v>1000</v>
      </c>
      <c r="J1296" s="198" t="s">
        <v>59</v>
      </c>
      <c r="K1296" s="41"/>
      <c r="L1296" s="42"/>
      <c r="M1296" s="658"/>
      <c r="N1296" s="659" t="str">
        <f t="shared" si="280"/>
        <v>grams</v>
      </c>
      <c r="O1296" s="692">
        <f t="shared" si="281"/>
        <v>0</v>
      </c>
      <c r="P1296" s="761" t="e">
        <f t="shared" si="282"/>
        <v>#DIV/0!</v>
      </c>
      <c r="Q1296" s="74"/>
      <c r="R1296" s="28"/>
    </row>
    <row r="1297" spans="1:18" ht="14.25" customHeight="1">
      <c r="A1297" s="111">
        <v>355</v>
      </c>
      <c r="B1297" s="52" t="s">
        <v>1931</v>
      </c>
      <c r="C1297" s="68"/>
      <c r="D1297" s="68"/>
      <c r="E1297" s="68"/>
      <c r="F1297" s="37"/>
      <c r="G1297" s="760"/>
      <c r="H1297" s="562"/>
      <c r="I1297" s="160">
        <v>1</v>
      </c>
      <c r="J1297" s="160" t="s">
        <v>37</v>
      </c>
      <c r="K1297" s="41"/>
      <c r="L1297" s="42"/>
      <c r="M1297" s="658"/>
      <c r="N1297" s="659" t="str">
        <f t="shared" si="280"/>
        <v>pieces</v>
      </c>
      <c r="O1297" s="692">
        <f t="shared" si="281"/>
        <v>0</v>
      </c>
      <c r="P1297" s="761" t="e">
        <f t="shared" si="282"/>
        <v>#DIV/0!</v>
      </c>
      <c r="Q1297" s="74"/>
      <c r="R1297" s="28"/>
    </row>
    <row r="1298" spans="1:18" ht="14.25" customHeight="1">
      <c r="A1298" s="111">
        <v>425</v>
      </c>
      <c r="B1298" s="52" t="s">
        <v>1932</v>
      </c>
      <c r="C1298" s="68"/>
      <c r="D1298" s="68"/>
      <c r="E1298" s="68" t="s">
        <v>121</v>
      </c>
      <c r="F1298" s="37"/>
      <c r="G1298" s="760">
        <v>120</v>
      </c>
      <c r="H1298" s="160"/>
      <c r="I1298" s="160">
        <v>1000</v>
      </c>
      <c r="J1298" s="160" t="s">
        <v>59</v>
      </c>
      <c r="K1298" s="41"/>
      <c r="L1298" s="42"/>
      <c r="M1298" s="658"/>
      <c r="N1298" s="659" t="str">
        <f t="shared" si="280"/>
        <v>grams</v>
      </c>
      <c r="O1298" s="692">
        <f t="shared" si="281"/>
        <v>0</v>
      </c>
      <c r="P1298" s="761" t="e">
        <f t="shared" si="282"/>
        <v>#DIV/0!</v>
      </c>
      <c r="Q1298" s="74"/>
      <c r="R1298" s="28"/>
    </row>
    <row r="1299" spans="1:18" ht="14.25" customHeight="1">
      <c r="A1299" s="111">
        <v>272</v>
      </c>
      <c r="B1299" s="68" t="s">
        <v>4225</v>
      </c>
      <c r="C1299" s="52"/>
      <c r="D1299" s="52"/>
      <c r="E1299" s="52" t="s">
        <v>4226</v>
      </c>
      <c r="F1299" s="37"/>
      <c r="G1299" s="760"/>
      <c r="H1299" s="160"/>
      <c r="I1299" s="160">
        <v>1</v>
      </c>
      <c r="J1299" s="160" t="s">
        <v>37</v>
      </c>
      <c r="K1299" s="41"/>
      <c r="L1299" s="42"/>
      <c r="M1299" s="658"/>
      <c r="N1299" s="659" t="str">
        <f t="shared" si="280"/>
        <v>pieces</v>
      </c>
      <c r="O1299" s="692">
        <f t="shared" si="281"/>
        <v>0</v>
      </c>
      <c r="P1299" s="761" t="e">
        <f t="shared" si="282"/>
        <v>#DIV/0!</v>
      </c>
      <c r="Q1299" s="74"/>
      <c r="R1299" s="28"/>
    </row>
    <row r="1300" spans="1:18" ht="14.25" customHeight="1">
      <c r="A1300" s="111">
        <v>289</v>
      </c>
      <c r="B1300" s="52" t="s">
        <v>1938</v>
      </c>
      <c r="C1300" s="52"/>
      <c r="D1300" s="52"/>
      <c r="E1300" s="52" t="s">
        <v>2664</v>
      </c>
      <c r="F1300" s="37"/>
      <c r="G1300" s="760"/>
      <c r="H1300" s="160"/>
      <c r="I1300" s="160">
        <v>24</v>
      </c>
      <c r="J1300" s="160" t="s">
        <v>37</v>
      </c>
      <c r="K1300" s="41"/>
      <c r="L1300" s="42"/>
      <c r="M1300" s="658"/>
      <c r="N1300" s="659" t="str">
        <f t="shared" si="280"/>
        <v>pieces</v>
      </c>
      <c r="O1300" s="692">
        <f t="shared" si="281"/>
        <v>0</v>
      </c>
      <c r="P1300" s="761" t="e">
        <f t="shared" si="282"/>
        <v>#DIV/0!</v>
      </c>
      <c r="Q1300" s="74"/>
      <c r="R1300" s="28"/>
    </row>
    <row r="1301" spans="1:18" ht="14.25" customHeight="1">
      <c r="A1301" s="111">
        <v>290</v>
      </c>
      <c r="B1301" s="68" t="s">
        <v>1938</v>
      </c>
      <c r="C1301" s="68"/>
      <c r="D1301" s="68"/>
      <c r="E1301" s="68" t="s">
        <v>4748</v>
      </c>
      <c r="F1301" s="37"/>
      <c r="G1301" s="760"/>
      <c r="H1301" s="160"/>
      <c r="I1301" s="160">
        <v>24</v>
      </c>
      <c r="J1301" s="160" t="s">
        <v>37</v>
      </c>
      <c r="K1301" s="41"/>
      <c r="L1301" s="42"/>
      <c r="M1301" s="658"/>
      <c r="N1301" s="659" t="str">
        <f t="shared" si="280"/>
        <v>pieces</v>
      </c>
      <c r="O1301" s="692">
        <f t="shared" si="281"/>
        <v>0</v>
      </c>
      <c r="P1301" s="761" t="e">
        <f t="shared" si="282"/>
        <v>#DIV/0!</v>
      </c>
      <c r="Q1301" s="74"/>
      <c r="R1301" s="28"/>
    </row>
    <row r="1302" spans="1:18" ht="14.25" customHeight="1">
      <c r="A1302" s="111">
        <v>274</v>
      </c>
      <c r="B1302" s="52" t="s">
        <v>4227</v>
      </c>
      <c r="C1302" s="52"/>
      <c r="D1302" s="52"/>
      <c r="E1302" s="52"/>
      <c r="F1302" s="37"/>
      <c r="G1302" s="760"/>
      <c r="H1302" s="160"/>
      <c r="I1302" s="160">
        <v>1</v>
      </c>
      <c r="J1302" s="160" t="s">
        <v>37</v>
      </c>
      <c r="K1302" s="41"/>
      <c r="L1302" s="42"/>
      <c r="M1302" s="658"/>
      <c r="N1302" s="659" t="str">
        <f t="shared" si="280"/>
        <v>pieces</v>
      </c>
      <c r="O1302" s="692">
        <f t="shared" si="281"/>
        <v>0</v>
      </c>
      <c r="P1302" s="761" t="e">
        <f t="shared" si="282"/>
        <v>#DIV/0!</v>
      </c>
      <c r="Q1302" s="74"/>
      <c r="R1302" s="28"/>
    </row>
    <row r="1303" spans="1:18" ht="14.25" customHeight="1">
      <c r="A1303" s="111">
        <v>65</v>
      </c>
      <c r="B1303" s="68" t="s">
        <v>1947</v>
      </c>
      <c r="C1303" s="68"/>
      <c r="D1303" s="68"/>
      <c r="E1303" s="68" t="s">
        <v>1948</v>
      </c>
      <c r="F1303" s="37"/>
      <c r="G1303" s="764">
        <v>35</v>
      </c>
      <c r="H1303" s="160"/>
      <c r="I1303" s="160">
        <v>425</v>
      </c>
      <c r="J1303" s="160" t="s">
        <v>59</v>
      </c>
      <c r="K1303" s="41" t="s">
        <v>26</v>
      </c>
      <c r="L1303" s="42" t="str">
        <f t="shared" ref="L1303:L1305" si="286">CONCATENATE(I1303,J1303)</f>
        <v>425grams</v>
      </c>
      <c r="M1303" s="658">
        <f t="shared" ref="M1303:M1305" si="287">H1303*I1303</f>
        <v>0</v>
      </c>
      <c r="N1303" s="659" t="str">
        <f t="shared" si="280"/>
        <v>0 grams</v>
      </c>
      <c r="O1303" s="692">
        <f t="shared" si="281"/>
        <v>0</v>
      </c>
      <c r="P1303" s="761" t="e">
        <f t="shared" si="282"/>
        <v>#DIV/0!</v>
      </c>
      <c r="Q1303" s="29" t="e">
        <f t="shared" ref="Q1303:Q1305" si="288">G1303-P1303</f>
        <v>#DIV/0!</v>
      </c>
      <c r="R1303" s="28"/>
    </row>
    <row r="1304" spans="1:18" ht="14.25" customHeight="1">
      <c r="A1304" s="111">
        <v>66</v>
      </c>
      <c r="B1304" s="68" t="s">
        <v>1947</v>
      </c>
      <c r="C1304" s="68"/>
      <c r="D1304" s="68"/>
      <c r="E1304" s="68" t="s">
        <v>3524</v>
      </c>
      <c r="F1304" s="37"/>
      <c r="G1304" s="764"/>
      <c r="H1304" s="160"/>
      <c r="I1304" s="160">
        <v>390</v>
      </c>
      <c r="J1304" s="160" t="s">
        <v>59</v>
      </c>
      <c r="K1304" s="41" t="s">
        <v>26</v>
      </c>
      <c r="L1304" s="42" t="str">
        <f t="shared" si="286"/>
        <v>390grams</v>
      </c>
      <c r="M1304" s="658">
        <f t="shared" si="287"/>
        <v>0</v>
      </c>
      <c r="N1304" s="659" t="str">
        <f t="shared" si="280"/>
        <v>0 grams</v>
      </c>
      <c r="O1304" s="692">
        <f t="shared" si="281"/>
        <v>0</v>
      </c>
      <c r="P1304" s="761" t="e">
        <f t="shared" si="282"/>
        <v>#DIV/0!</v>
      </c>
      <c r="Q1304" s="29" t="e">
        <f t="shared" si="288"/>
        <v>#DIV/0!</v>
      </c>
      <c r="R1304" s="28"/>
    </row>
    <row r="1305" spans="1:18" ht="14.25" customHeight="1">
      <c r="A1305" s="111">
        <v>59</v>
      </c>
      <c r="B1305" s="52" t="s">
        <v>4023</v>
      </c>
      <c r="C1305" s="68"/>
      <c r="D1305" s="68"/>
      <c r="E1305" s="68" t="s">
        <v>121</v>
      </c>
      <c r="F1305" s="111"/>
      <c r="G1305" s="760"/>
      <c r="H1305" s="160"/>
      <c r="I1305" s="160">
        <v>1</v>
      </c>
      <c r="J1305" s="160" t="s">
        <v>2776</v>
      </c>
      <c r="K1305" s="41" t="s">
        <v>26</v>
      </c>
      <c r="L1305" s="42" t="str">
        <f t="shared" si="286"/>
        <v>1kilos</v>
      </c>
      <c r="M1305" s="658">
        <f t="shared" si="287"/>
        <v>0</v>
      </c>
      <c r="N1305" s="659" t="str">
        <f t="shared" si="280"/>
        <v>0 kilos</v>
      </c>
      <c r="O1305" s="692">
        <f t="shared" si="281"/>
        <v>0</v>
      </c>
      <c r="P1305" s="761" t="e">
        <f t="shared" si="282"/>
        <v>#DIV/0!</v>
      </c>
      <c r="Q1305" s="109" t="e">
        <f t="shared" si="288"/>
        <v>#DIV/0!</v>
      </c>
      <c r="R1305" s="46"/>
    </row>
    <row r="1306" spans="1:18" ht="14.25" customHeight="1">
      <c r="A1306" s="111">
        <v>220</v>
      </c>
      <c r="B1306" s="68" t="s">
        <v>4749</v>
      </c>
      <c r="C1306" s="52"/>
      <c r="D1306" s="52"/>
      <c r="E1306" s="52" t="s">
        <v>3250</v>
      </c>
      <c r="F1306" s="37"/>
      <c r="G1306" s="760">
        <v>43.36</v>
      </c>
      <c r="H1306" s="160"/>
      <c r="I1306" s="160">
        <v>240</v>
      </c>
      <c r="J1306" s="160" t="s">
        <v>59</v>
      </c>
      <c r="K1306" s="41"/>
      <c r="L1306" s="42"/>
      <c r="M1306" s="658"/>
      <c r="N1306" s="659" t="str">
        <f t="shared" si="280"/>
        <v>grams</v>
      </c>
      <c r="O1306" s="692">
        <f t="shared" si="281"/>
        <v>0</v>
      </c>
      <c r="P1306" s="761" t="e">
        <f t="shared" si="282"/>
        <v>#DIV/0!</v>
      </c>
      <c r="Q1306" s="74"/>
      <c r="R1306" s="28"/>
    </row>
    <row r="1307" spans="1:18" ht="14.25" customHeight="1">
      <c r="A1307" s="111">
        <v>60</v>
      </c>
      <c r="B1307" s="52" t="s">
        <v>4024</v>
      </c>
      <c r="C1307" s="68"/>
      <c r="D1307" s="68"/>
      <c r="E1307" s="68" t="s">
        <v>121</v>
      </c>
      <c r="F1307" s="111"/>
      <c r="G1307" s="763"/>
      <c r="H1307" s="160"/>
      <c r="I1307" s="160">
        <v>1</v>
      </c>
      <c r="J1307" s="160" t="s">
        <v>2776</v>
      </c>
      <c r="K1307" s="41" t="s">
        <v>26</v>
      </c>
      <c r="L1307" s="42" t="str">
        <f t="shared" ref="L1307:L1308" si="289">CONCATENATE(I1307,J1307)</f>
        <v>1kilos</v>
      </c>
      <c r="M1307" s="658">
        <f t="shared" ref="M1307:M1308" si="290">H1307*I1307</f>
        <v>0</v>
      </c>
      <c r="N1307" s="659" t="str">
        <f t="shared" si="280"/>
        <v>0 kilos</v>
      </c>
      <c r="O1307" s="692">
        <f t="shared" si="281"/>
        <v>0</v>
      </c>
      <c r="P1307" s="761" t="e">
        <f t="shared" si="282"/>
        <v>#DIV/0!</v>
      </c>
      <c r="Q1307" s="29" t="e">
        <f t="shared" ref="Q1307:Q1308" si="291">G1307-P1307</f>
        <v>#DIV/0!</v>
      </c>
      <c r="R1307" s="11"/>
    </row>
    <row r="1308" spans="1:18" ht="14.25" customHeight="1">
      <c r="A1308" s="111">
        <v>61</v>
      </c>
      <c r="B1308" s="52" t="s">
        <v>4025</v>
      </c>
      <c r="C1308" s="68"/>
      <c r="D1308" s="68"/>
      <c r="E1308" s="68" t="s">
        <v>121</v>
      </c>
      <c r="F1308" s="111"/>
      <c r="G1308" s="760"/>
      <c r="H1308" s="160"/>
      <c r="I1308" s="160">
        <v>1</v>
      </c>
      <c r="J1308" s="160" t="s">
        <v>2776</v>
      </c>
      <c r="K1308" s="41" t="s">
        <v>26</v>
      </c>
      <c r="L1308" s="42" t="str">
        <f t="shared" si="289"/>
        <v>1kilos</v>
      </c>
      <c r="M1308" s="658">
        <f t="shared" si="290"/>
        <v>0</v>
      </c>
      <c r="N1308" s="659" t="str">
        <f t="shared" si="280"/>
        <v>0 kilos</v>
      </c>
      <c r="O1308" s="692">
        <f t="shared" si="281"/>
        <v>0</v>
      </c>
      <c r="P1308" s="761" t="e">
        <f t="shared" si="282"/>
        <v>#DIV/0!</v>
      </c>
      <c r="Q1308" s="29" t="e">
        <f t="shared" si="291"/>
        <v>#DIV/0!</v>
      </c>
      <c r="R1308" s="28"/>
    </row>
    <row r="1309" spans="1:18" ht="14.25" customHeight="1">
      <c r="A1309" s="111">
        <v>221</v>
      </c>
      <c r="B1309" s="68" t="s">
        <v>3626</v>
      </c>
      <c r="C1309" s="68"/>
      <c r="D1309" s="68"/>
      <c r="E1309" s="68" t="s">
        <v>3627</v>
      </c>
      <c r="F1309" s="37"/>
      <c r="G1309" s="760">
        <v>55</v>
      </c>
      <c r="H1309" s="160"/>
      <c r="I1309" s="160">
        <v>500</v>
      </c>
      <c r="J1309" s="160" t="s">
        <v>59</v>
      </c>
      <c r="K1309" s="41"/>
      <c r="L1309" s="42"/>
      <c r="M1309" s="658"/>
      <c r="N1309" s="659" t="str">
        <f t="shared" si="280"/>
        <v>grams</v>
      </c>
      <c r="O1309" s="692">
        <f t="shared" si="281"/>
        <v>0</v>
      </c>
      <c r="P1309" s="761" t="e">
        <f t="shared" si="282"/>
        <v>#DIV/0!</v>
      </c>
      <c r="Q1309" s="74"/>
      <c r="R1309" s="28"/>
    </row>
    <row r="1310" spans="1:18" ht="14.25" customHeight="1">
      <c r="A1310" s="111">
        <v>62</v>
      </c>
      <c r="B1310" s="52" t="s">
        <v>1958</v>
      </c>
      <c r="C1310" s="68"/>
      <c r="D1310" s="68"/>
      <c r="E1310" s="68" t="s">
        <v>121</v>
      </c>
      <c r="F1310" s="37"/>
      <c r="G1310" s="760">
        <v>380</v>
      </c>
      <c r="H1310" s="160"/>
      <c r="I1310" s="160">
        <v>1</v>
      </c>
      <c r="J1310" s="160" t="s">
        <v>2776</v>
      </c>
      <c r="K1310" s="41" t="s">
        <v>26</v>
      </c>
      <c r="L1310" s="42" t="str">
        <f t="shared" ref="L1310:L1313" si="292">CONCATENATE(I1310,J1310)</f>
        <v>1kilos</v>
      </c>
      <c r="M1310" s="658">
        <f t="shared" ref="M1310:M1313" si="293">H1310*I1310</f>
        <v>0</v>
      </c>
      <c r="N1310" s="659" t="str">
        <f t="shared" si="280"/>
        <v>0 kilos</v>
      </c>
      <c r="O1310" s="692">
        <f t="shared" si="281"/>
        <v>0</v>
      </c>
      <c r="P1310" s="761" t="e">
        <f t="shared" si="282"/>
        <v>#DIV/0!</v>
      </c>
      <c r="Q1310" s="109" t="e">
        <f t="shared" ref="Q1310:Q1313" si="294">G1310-P1310</f>
        <v>#DIV/0!</v>
      </c>
      <c r="R1310" s="11"/>
    </row>
    <row r="1311" spans="1:18" ht="14.25" customHeight="1">
      <c r="A1311" s="111">
        <v>63</v>
      </c>
      <c r="B1311" s="52" t="s">
        <v>1958</v>
      </c>
      <c r="C1311" s="68"/>
      <c r="D1311" s="68"/>
      <c r="E1311" s="68" t="s">
        <v>2692</v>
      </c>
      <c r="F1311" s="37"/>
      <c r="G1311" s="760"/>
      <c r="H1311" s="160"/>
      <c r="I1311" s="160">
        <v>1</v>
      </c>
      <c r="J1311" s="160" t="s">
        <v>2776</v>
      </c>
      <c r="K1311" s="41" t="s">
        <v>26</v>
      </c>
      <c r="L1311" s="42" t="str">
        <f t="shared" si="292"/>
        <v>1kilos</v>
      </c>
      <c r="M1311" s="658">
        <f t="shared" si="293"/>
        <v>0</v>
      </c>
      <c r="N1311" s="659" t="str">
        <f t="shared" si="280"/>
        <v>0 kilos</v>
      </c>
      <c r="O1311" s="692">
        <f t="shared" si="281"/>
        <v>0</v>
      </c>
      <c r="P1311" s="761" t="e">
        <f t="shared" si="282"/>
        <v>#DIV/0!</v>
      </c>
      <c r="Q1311" s="74" t="e">
        <f t="shared" si="294"/>
        <v>#DIV/0!</v>
      </c>
      <c r="R1311" s="28"/>
    </row>
    <row r="1312" spans="1:18" ht="14.25" customHeight="1">
      <c r="A1312" s="111">
        <v>64</v>
      </c>
      <c r="B1312" s="52" t="s">
        <v>4026</v>
      </c>
      <c r="C1312" s="68"/>
      <c r="D1312" s="68"/>
      <c r="E1312" s="68" t="s">
        <v>121</v>
      </c>
      <c r="F1312" s="156"/>
      <c r="G1312" s="760"/>
      <c r="H1312" s="198"/>
      <c r="I1312" s="160">
        <v>1</v>
      </c>
      <c r="J1312" s="160" t="s">
        <v>2776</v>
      </c>
      <c r="K1312" s="41" t="s">
        <v>26</v>
      </c>
      <c r="L1312" s="42" t="str">
        <f t="shared" si="292"/>
        <v>1kilos</v>
      </c>
      <c r="M1312" s="658">
        <f t="shared" si="293"/>
        <v>0</v>
      </c>
      <c r="N1312" s="659" t="str">
        <f t="shared" si="280"/>
        <v>0 kilos</v>
      </c>
      <c r="O1312" s="692">
        <f t="shared" si="281"/>
        <v>0</v>
      </c>
      <c r="P1312" s="761" t="e">
        <f t="shared" si="282"/>
        <v>#DIV/0!</v>
      </c>
      <c r="Q1312" s="29" t="e">
        <f t="shared" si="294"/>
        <v>#DIV/0!</v>
      </c>
      <c r="R1312" s="28"/>
    </row>
    <row r="1313" spans="1:18" ht="14.25" customHeight="1">
      <c r="A1313" s="111">
        <v>65</v>
      </c>
      <c r="B1313" s="52" t="s">
        <v>4026</v>
      </c>
      <c r="C1313" s="68"/>
      <c r="D1313" s="68"/>
      <c r="E1313" s="68" t="s">
        <v>2692</v>
      </c>
      <c r="F1313" s="156"/>
      <c r="G1313" s="760"/>
      <c r="H1313" s="198"/>
      <c r="I1313" s="160">
        <v>1</v>
      </c>
      <c r="J1313" s="160" t="s">
        <v>2776</v>
      </c>
      <c r="K1313" s="41" t="s">
        <v>26</v>
      </c>
      <c r="L1313" s="42" t="str">
        <f t="shared" si="292"/>
        <v>1kilos</v>
      </c>
      <c r="M1313" s="658">
        <f t="shared" si="293"/>
        <v>0</v>
      </c>
      <c r="N1313" s="659" t="str">
        <f t="shared" si="280"/>
        <v>0 kilos</v>
      </c>
      <c r="O1313" s="692">
        <f t="shared" si="281"/>
        <v>0</v>
      </c>
      <c r="P1313" s="761" t="e">
        <f t="shared" si="282"/>
        <v>#DIV/0!</v>
      </c>
      <c r="Q1313" s="29" t="e">
        <f t="shared" si="294"/>
        <v>#DIV/0!</v>
      </c>
      <c r="R1313" s="28"/>
    </row>
    <row r="1314" spans="1:18" ht="14.25" customHeight="1">
      <c r="A1314" s="111">
        <v>222</v>
      </c>
      <c r="B1314" s="68" t="s">
        <v>3628</v>
      </c>
      <c r="C1314" s="68"/>
      <c r="D1314" s="68"/>
      <c r="E1314" s="68" t="s">
        <v>3629</v>
      </c>
      <c r="F1314" s="156"/>
      <c r="G1314" s="760"/>
      <c r="H1314" s="160"/>
      <c r="I1314" s="160">
        <v>1000</v>
      </c>
      <c r="J1314" s="160" t="s">
        <v>59</v>
      </c>
      <c r="K1314" s="41"/>
      <c r="L1314" s="42"/>
      <c r="M1314" s="658"/>
      <c r="N1314" s="659" t="str">
        <f t="shared" si="280"/>
        <v>grams</v>
      </c>
      <c r="O1314" s="692">
        <f t="shared" si="281"/>
        <v>0</v>
      </c>
      <c r="P1314" s="761" t="e">
        <f t="shared" si="282"/>
        <v>#DIV/0!</v>
      </c>
      <c r="Q1314" s="74"/>
      <c r="R1314" s="28"/>
    </row>
    <row r="1315" spans="1:18" ht="14.25" customHeight="1">
      <c r="A1315" s="111">
        <v>66</v>
      </c>
      <c r="B1315" s="52" t="s">
        <v>1961</v>
      </c>
      <c r="C1315" s="68"/>
      <c r="D1315" s="68"/>
      <c r="E1315" s="68" t="s">
        <v>121</v>
      </c>
      <c r="F1315" s="156"/>
      <c r="G1315" s="760"/>
      <c r="H1315" s="160"/>
      <c r="I1315" s="160">
        <v>1</v>
      </c>
      <c r="J1315" s="160" t="s">
        <v>2776</v>
      </c>
      <c r="K1315" s="41" t="s">
        <v>26</v>
      </c>
      <c r="L1315" s="42" t="str">
        <f t="shared" ref="L1315:L1321" si="295">CONCATENATE(I1315,J1315)</f>
        <v>1kilos</v>
      </c>
      <c r="M1315" s="658">
        <f t="shared" ref="M1315:M1321" si="296">H1315*I1315</f>
        <v>0</v>
      </c>
      <c r="N1315" s="659" t="str">
        <f t="shared" si="280"/>
        <v>0 kilos</v>
      </c>
      <c r="O1315" s="692">
        <f t="shared" si="281"/>
        <v>0</v>
      </c>
      <c r="P1315" s="761" t="e">
        <f t="shared" si="282"/>
        <v>#DIV/0!</v>
      </c>
      <c r="Q1315" s="29" t="e">
        <f t="shared" ref="Q1315:Q1321" si="297">G1315-P1315</f>
        <v>#DIV/0!</v>
      </c>
      <c r="R1315" s="28"/>
    </row>
    <row r="1316" spans="1:18" ht="14.25" customHeight="1">
      <c r="A1316" s="111">
        <v>67</v>
      </c>
      <c r="B1316" s="52" t="s">
        <v>1961</v>
      </c>
      <c r="C1316" s="68"/>
      <c r="D1316" s="68"/>
      <c r="E1316" s="68" t="s">
        <v>2692</v>
      </c>
      <c r="F1316" s="156"/>
      <c r="G1316" s="760"/>
      <c r="H1316" s="160"/>
      <c r="I1316" s="160">
        <v>1</v>
      </c>
      <c r="J1316" s="160" t="s">
        <v>2776</v>
      </c>
      <c r="K1316" s="41" t="s">
        <v>26</v>
      </c>
      <c r="L1316" s="42" t="str">
        <f t="shared" si="295"/>
        <v>1kilos</v>
      </c>
      <c r="M1316" s="658">
        <f t="shared" si="296"/>
        <v>0</v>
      </c>
      <c r="N1316" s="659" t="str">
        <f t="shared" si="280"/>
        <v>0 kilos</v>
      </c>
      <c r="O1316" s="692">
        <f t="shared" si="281"/>
        <v>0</v>
      </c>
      <c r="P1316" s="761" t="e">
        <f t="shared" si="282"/>
        <v>#DIV/0!</v>
      </c>
      <c r="Q1316" s="29" t="e">
        <f t="shared" si="297"/>
        <v>#DIV/0!</v>
      </c>
      <c r="R1316" s="28"/>
    </row>
    <row r="1317" spans="1:18" ht="14.25" customHeight="1">
      <c r="A1317" s="111">
        <v>68</v>
      </c>
      <c r="B1317" s="52" t="s">
        <v>1963</v>
      </c>
      <c r="C1317" s="68"/>
      <c r="D1317" s="68"/>
      <c r="E1317" s="68" t="s">
        <v>121</v>
      </c>
      <c r="F1317" s="156"/>
      <c r="G1317" s="760"/>
      <c r="H1317" s="160"/>
      <c r="I1317" s="160">
        <v>1</v>
      </c>
      <c r="J1317" s="160" t="s">
        <v>2776</v>
      </c>
      <c r="K1317" s="41" t="s">
        <v>26</v>
      </c>
      <c r="L1317" s="42" t="str">
        <f t="shared" si="295"/>
        <v>1kilos</v>
      </c>
      <c r="M1317" s="658">
        <f t="shared" si="296"/>
        <v>0</v>
      </c>
      <c r="N1317" s="659" t="str">
        <f t="shared" si="280"/>
        <v>0 kilos</v>
      </c>
      <c r="O1317" s="692">
        <f t="shared" si="281"/>
        <v>0</v>
      </c>
      <c r="P1317" s="761" t="e">
        <f t="shared" si="282"/>
        <v>#DIV/0!</v>
      </c>
      <c r="Q1317" s="29" t="e">
        <f t="shared" si="297"/>
        <v>#DIV/0!</v>
      </c>
      <c r="R1317" s="28"/>
    </row>
    <row r="1318" spans="1:18" ht="14.25" customHeight="1">
      <c r="A1318" s="111">
        <v>70</v>
      </c>
      <c r="B1318" s="52" t="s">
        <v>1967</v>
      </c>
      <c r="C1318" s="68"/>
      <c r="D1318" s="68"/>
      <c r="E1318" s="68" t="s">
        <v>121</v>
      </c>
      <c r="F1318" s="156"/>
      <c r="G1318" s="760"/>
      <c r="H1318" s="160"/>
      <c r="I1318" s="160">
        <v>1</v>
      </c>
      <c r="J1318" s="160" t="s">
        <v>2776</v>
      </c>
      <c r="K1318" s="41" t="s">
        <v>26</v>
      </c>
      <c r="L1318" s="42" t="str">
        <f t="shared" si="295"/>
        <v>1kilos</v>
      </c>
      <c r="M1318" s="658">
        <f t="shared" si="296"/>
        <v>0</v>
      </c>
      <c r="N1318" s="659" t="str">
        <f t="shared" si="280"/>
        <v>0 kilos</v>
      </c>
      <c r="O1318" s="692">
        <f t="shared" si="281"/>
        <v>0</v>
      </c>
      <c r="P1318" s="761" t="e">
        <f t="shared" si="282"/>
        <v>#DIV/0!</v>
      </c>
      <c r="Q1318" s="109" t="e">
        <f t="shared" si="297"/>
        <v>#DIV/0!</v>
      </c>
      <c r="R1318" s="11"/>
    </row>
    <row r="1319" spans="1:18" ht="14.25" customHeight="1">
      <c r="A1319" s="111">
        <v>71</v>
      </c>
      <c r="B1319" s="52" t="s">
        <v>1967</v>
      </c>
      <c r="C1319" s="68"/>
      <c r="D1319" s="68"/>
      <c r="E1319" s="68" t="s">
        <v>2719</v>
      </c>
      <c r="F1319" s="161"/>
      <c r="G1319" s="760"/>
      <c r="H1319" s="160"/>
      <c r="I1319" s="160">
        <v>1</v>
      </c>
      <c r="J1319" s="160" t="s">
        <v>2776</v>
      </c>
      <c r="K1319" s="41" t="s">
        <v>26</v>
      </c>
      <c r="L1319" s="42" t="str">
        <f t="shared" si="295"/>
        <v>1kilos</v>
      </c>
      <c r="M1319" s="658">
        <f t="shared" si="296"/>
        <v>0</v>
      </c>
      <c r="N1319" s="659" t="str">
        <f t="shared" si="280"/>
        <v>0 kilos</v>
      </c>
      <c r="O1319" s="692">
        <f t="shared" si="281"/>
        <v>0</v>
      </c>
      <c r="P1319" s="761" t="e">
        <f t="shared" si="282"/>
        <v>#DIV/0!</v>
      </c>
      <c r="Q1319" s="109" t="e">
        <f t="shared" si="297"/>
        <v>#DIV/0!</v>
      </c>
      <c r="R1319" s="11"/>
    </row>
    <row r="1320" spans="1:18" ht="14.25" customHeight="1">
      <c r="A1320" s="111">
        <v>72</v>
      </c>
      <c r="B1320" s="52" t="s">
        <v>1970</v>
      </c>
      <c r="C1320" s="68"/>
      <c r="D1320" s="68"/>
      <c r="E1320" s="68" t="s">
        <v>121</v>
      </c>
      <c r="F1320" s="161"/>
      <c r="G1320" s="760"/>
      <c r="H1320" s="160"/>
      <c r="I1320" s="160">
        <v>1</v>
      </c>
      <c r="J1320" s="160" t="s">
        <v>2776</v>
      </c>
      <c r="K1320" s="41" t="s">
        <v>26</v>
      </c>
      <c r="L1320" s="42" t="str">
        <f t="shared" si="295"/>
        <v>1kilos</v>
      </c>
      <c r="M1320" s="658">
        <f t="shared" si="296"/>
        <v>0</v>
      </c>
      <c r="N1320" s="659" t="str">
        <f t="shared" si="280"/>
        <v>0 kilos</v>
      </c>
      <c r="O1320" s="692">
        <f t="shared" si="281"/>
        <v>0</v>
      </c>
      <c r="P1320" s="761" t="e">
        <f t="shared" si="282"/>
        <v>#DIV/0!</v>
      </c>
      <c r="Q1320" s="29" t="e">
        <f t="shared" si="297"/>
        <v>#DIV/0!</v>
      </c>
      <c r="R1320" s="28"/>
    </row>
    <row r="1321" spans="1:18" ht="14.25" customHeight="1">
      <c r="A1321" s="111">
        <v>73</v>
      </c>
      <c r="B1321" s="52" t="s">
        <v>1970</v>
      </c>
      <c r="C1321" s="68"/>
      <c r="D1321" s="68"/>
      <c r="E1321" s="68" t="s">
        <v>2692</v>
      </c>
      <c r="F1321" s="161"/>
      <c r="G1321" s="760">
        <v>88</v>
      </c>
      <c r="H1321" s="160"/>
      <c r="I1321" s="160">
        <v>1</v>
      </c>
      <c r="J1321" s="160" t="s">
        <v>2776</v>
      </c>
      <c r="K1321" s="41" t="s">
        <v>26</v>
      </c>
      <c r="L1321" s="42" t="str">
        <f t="shared" si="295"/>
        <v>1kilos</v>
      </c>
      <c r="M1321" s="658">
        <f t="shared" si="296"/>
        <v>0</v>
      </c>
      <c r="N1321" s="659" t="str">
        <f t="shared" si="280"/>
        <v>0 kilos</v>
      </c>
      <c r="O1321" s="692">
        <f t="shared" si="281"/>
        <v>0</v>
      </c>
      <c r="P1321" s="761" t="e">
        <f t="shared" si="282"/>
        <v>#DIV/0!</v>
      </c>
      <c r="Q1321" s="74" t="e">
        <f t="shared" si="297"/>
        <v>#DIV/0!</v>
      </c>
      <c r="R1321" s="28"/>
    </row>
    <row r="1322" spans="1:18" ht="14.25" customHeight="1">
      <c r="A1322" s="111">
        <v>223</v>
      </c>
      <c r="B1322" s="68" t="s">
        <v>1972</v>
      </c>
      <c r="C1322" s="68"/>
      <c r="D1322" s="68"/>
      <c r="E1322" s="68" t="s">
        <v>2697</v>
      </c>
      <c r="F1322" s="161"/>
      <c r="G1322" s="760">
        <v>140</v>
      </c>
      <c r="H1322" s="160"/>
      <c r="I1322" s="160">
        <v>1000</v>
      </c>
      <c r="J1322" s="160" t="s">
        <v>59</v>
      </c>
      <c r="K1322" s="41"/>
      <c r="L1322" s="42"/>
      <c r="M1322" s="658"/>
      <c r="N1322" s="659" t="str">
        <f t="shared" si="280"/>
        <v>grams</v>
      </c>
      <c r="O1322" s="692">
        <f t="shared" si="281"/>
        <v>0</v>
      </c>
      <c r="P1322" s="761" t="e">
        <f t="shared" si="282"/>
        <v>#DIV/0!</v>
      </c>
      <c r="Q1322" s="74"/>
      <c r="R1322" s="28"/>
    </row>
    <row r="1323" spans="1:18" ht="14.25" customHeight="1">
      <c r="A1323" s="111">
        <v>224</v>
      </c>
      <c r="B1323" s="68" t="s">
        <v>1973</v>
      </c>
      <c r="C1323" s="52"/>
      <c r="D1323" s="52"/>
      <c r="E1323" s="52" t="s">
        <v>3327</v>
      </c>
      <c r="F1323" s="161"/>
      <c r="G1323" s="760"/>
      <c r="H1323" s="160"/>
      <c r="I1323" s="160">
        <v>250</v>
      </c>
      <c r="J1323" s="160" t="s">
        <v>59</v>
      </c>
      <c r="K1323" s="41"/>
      <c r="L1323" s="42"/>
      <c r="M1323" s="658"/>
      <c r="N1323" s="659" t="str">
        <f t="shared" si="280"/>
        <v>grams</v>
      </c>
      <c r="O1323" s="692">
        <f t="shared" si="281"/>
        <v>0</v>
      </c>
      <c r="P1323" s="761" t="e">
        <f t="shared" si="282"/>
        <v>#DIV/0!</v>
      </c>
      <c r="Q1323" s="74"/>
      <c r="R1323" s="28"/>
    </row>
    <row r="1324" spans="1:18" ht="14.25" customHeight="1">
      <c r="A1324" s="111">
        <v>74</v>
      </c>
      <c r="B1324" s="52" t="s">
        <v>4028</v>
      </c>
      <c r="C1324" s="68"/>
      <c r="D1324" s="68"/>
      <c r="E1324" s="68" t="s">
        <v>121</v>
      </c>
      <c r="F1324" s="161"/>
      <c r="G1324" s="760"/>
      <c r="H1324" s="160"/>
      <c r="I1324" s="160">
        <v>1</v>
      </c>
      <c r="J1324" s="160" t="s">
        <v>2776</v>
      </c>
      <c r="K1324" s="41" t="s">
        <v>26</v>
      </c>
      <c r="L1324" s="42" t="str">
        <f t="shared" ref="L1324:L1327" si="298">CONCATENATE(I1324,J1324)</f>
        <v>1kilos</v>
      </c>
      <c r="M1324" s="658">
        <f t="shared" ref="M1324:M1327" si="299">H1324*I1324</f>
        <v>0</v>
      </c>
      <c r="N1324" s="659" t="str">
        <f t="shared" si="280"/>
        <v>0 kilos</v>
      </c>
      <c r="O1324" s="692">
        <f t="shared" si="281"/>
        <v>0</v>
      </c>
      <c r="P1324" s="761" t="e">
        <f t="shared" si="282"/>
        <v>#DIV/0!</v>
      </c>
      <c r="Q1324" s="109" t="e">
        <f t="shared" ref="Q1324:Q1327" si="300">G1324-P1324</f>
        <v>#DIV/0!</v>
      </c>
      <c r="R1324" s="11"/>
    </row>
    <row r="1325" spans="1:18" ht="14.25" customHeight="1">
      <c r="A1325" s="111">
        <v>75</v>
      </c>
      <c r="B1325" s="52" t="s">
        <v>4028</v>
      </c>
      <c r="C1325" s="68"/>
      <c r="D1325" s="68"/>
      <c r="E1325" s="68" t="s">
        <v>2692</v>
      </c>
      <c r="F1325" s="161"/>
      <c r="G1325" s="760"/>
      <c r="H1325" s="160"/>
      <c r="I1325" s="160">
        <v>1</v>
      </c>
      <c r="J1325" s="160" t="s">
        <v>2776</v>
      </c>
      <c r="K1325" s="41" t="s">
        <v>26</v>
      </c>
      <c r="L1325" s="42" t="str">
        <f t="shared" si="298"/>
        <v>1kilos</v>
      </c>
      <c r="M1325" s="658">
        <f t="shared" si="299"/>
        <v>0</v>
      </c>
      <c r="N1325" s="659" t="str">
        <f t="shared" si="280"/>
        <v>0 kilos</v>
      </c>
      <c r="O1325" s="692">
        <f t="shared" si="281"/>
        <v>0</v>
      </c>
      <c r="P1325" s="761" t="e">
        <f t="shared" si="282"/>
        <v>#DIV/0!</v>
      </c>
      <c r="Q1325" s="74" t="e">
        <f t="shared" si="300"/>
        <v>#DIV/0!</v>
      </c>
      <c r="R1325" s="28"/>
    </row>
    <row r="1326" spans="1:18" ht="14.25" customHeight="1">
      <c r="A1326" s="111">
        <v>76</v>
      </c>
      <c r="B1326" s="52" t="s">
        <v>1977</v>
      </c>
      <c r="C1326" s="780"/>
      <c r="D1326" s="780"/>
      <c r="E1326" s="780" t="s">
        <v>121</v>
      </c>
      <c r="F1326" s="161"/>
      <c r="G1326" s="764"/>
      <c r="H1326" s="160"/>
      <c r="I1326" s="160">
        <v>1</v>
      </c>
      <c r="J1326" s="160" t="s">
        <v>2776</v>
      </c>
      <c r="K1326" s="41" t="s">
        <v>26</v>
      </c>
      <c r="L1326" s="42" t="str">
        <f t="shared" si="298"/>
        <v>1kilos</v>
      </c>
      <c r="M1326" s="658">
        <f t="shared" si="299"/>
        <v>0</v>
      </c>
      <c r="N1326" s="659" t="str">
        <f t="shared" si="280"/>
        <v>0 kilos</v>
      </c>
      <c r="O1326" s="692">
        <f t="shared" si="281"/>
        <v>0</v>
      </c>
      <c r="P1326" s="761" t="e">
        <f t="shared" si="282"/>
        <v>#DIV/0!</v>
      </c>
      <c r="Q1326" s="29" t="e">
        <f t="shared" si="300"/>
        <v>#DIV/0!</v>
      </c>
      <c r="R1326" s="28"/>
    </row>
    <row r="1327" spans="1:18" ht="14.25" customHeight="1">
      <c r="A1327" s="111">
        <v>77</v>
      </c>
      <c r="B1327" s="68" t="s">
        <v>4029</v>
      </c>
      <c r="C1327" s="68"/>
      <c r="D1327" s="68"/>
      <c r="E1327" s="68" t="s">
        <v>2692</v>
      </c>
      <c r="F1327" s="161"/>
      <c r="G1327" s="760">
        <v>260</v>
      </c>
      <c r="H1327" s="160"/>
      <c r="I1327" s="160">
        <v>1</v>
      </c>
      <c r="J1327" s="160" t="s">
        <v>2776</v>
      </c>
      <c r="K1327" s="41" t="s">
        <v>26</v>
      </c>
      <c r="L1327" s="42" t="str">
        <f t="shared" si="298"/>
        <v>1kilos</v>
      </c>
      <c r="M1327" s="658">
        <f t="shared" si="299"/>
        <v>0</v>
      </c>
      <c r="N1327" s="659" t="str">
        <f t="shared" si="280"/>
        <v>0 kilos</v>
      </c>
      <c r="O1327" s="692">
        <f t="shared" si="281"/>
        <v>0</v>
      </c>
      <c r="P1327" s="761" t="e">
        <f t="shared" si="282"/>
        <v>#DIV/0!</v>
      </c>
      <c r="Q1327" s="109" t="e">
        <f t="shared" si="300"/>
        <v>#DIV/0!</v>
      </c>
      <c r="R1327" s="11"/>
    </row>
    <row r="1328" spans="1:18" ht="14.25" customHeight="1">
      <c r="A1328" s="111">
        <v>225</v>
      </c>
      <c r="B1328" s="68" t="s">
        <v>1978</v>
      </c>
      <c r="C1328" s="68"/>
      <c r="D1328" s="68"/>
      <c r="E1328" s="68" t="s">
        <v>3630</v>
      </c>
      <c r="F1328" s="161"/>
      <c r="G1328" s="760">
        <v>250</v>
      </c>
      <c r="H1328" s="160"/>
      <c r="I1328" s="160">
        <v>400</v>
      </c>
      <c r="J1328" s="160" t="s">
        <v>59</v>
      </c>
      <c r="K1328" s="41"/>
      <c r="L1328" s="42"/>
      <c r="M1328" s="658"/>
      <c r="N1328" s="659" t="str">
        <f t="shared" si="280"/>
        <v>grams</v>
      </c>
      <c r="O1328" s="692">
        <f t="shared" si="281"/>
        <v>0</v>
      </c>
      <c r="P1328" s="761" t="e">
        <f t="shared" si="282"/>
        <v>#DIV/0!</v>
      </c>
      <c r="Q1328" s="74"/>
      <c r="R1328" s="28"/>
    </row>
    <row r="1329" spans="1:18" ht="14.25" customHeight="1">
      <c r="A1329" s="111">
        <v>227</v>
      </c>
      <c r="B1329" s="68" t="s">
        <v>3631</v>
      </c>
      <c r="C1329" s="52"/>
      <c r="D1329" s="52"/>
      <c r="E1329" s="52" t="s">
        <v>2812</v>
      </c>
      <c r="F1329" s="161"/>
      <c r="G1329" s="760">
        <v>55</v>
      </c>
      <c r="H1329" s="160"/>
      <c r="I1329" s="411">
        <v>250</v>
      </c>
      <c r="J1329" s="160" t="s">
        <v>59</v>
      </c>
      <c r="K1329" s="41"/>
      <c r="L1329" s="42"/>
      <c r="M1329" s="658"/>
      <c r="N1329" s="659" t="str">
        <f t="shared" si="280"/>
        <v>grams</v>
      </c>
      <c r="O1329" s="692">
        <f t="shared" si="281"/>
        <v>0</v>
      </c>
      <c r="P1329" s="761" t="e">
        <f t="shared" si="282"/>
        <v>#DIV/0!</v>
      </c>
      <c r="Q1329" s="74"/>
      <c r="R1329" s="28"/>
    </row>
    <row r="1330" spans="1:18" ht="14.25" customHeight="1">
      <c r="A1330" s="111">
        <v>78</v>
      </c>
      <c r="B1330" s="52" t="s">
        <v>4030</v>
      </c>
      <c r="C1330" s="68"/>
      <c r="D1330" s="68"/>
      <c r="E1330" s="68" t="s">
        <v>121</v>
      </c>
      <c r="F1330" s="161"/>
      <c r="G1330" s="760"/>
      <c r="H1330" s="160"/>
      <c r="I1330" s="160">
        <v>1</v>
      </c>
      <c r="J1330" s="160" t="s">
        <v>2776</v>
      </c>
      <c r="K1330" s="41" t="s">
        <v>26</v>
      </c>
      <c r="L1330" s="42" t="str">
        <f t="shared" ref="L1330:L1332" si="301">CONCATENATE(I1330,J1330)</f>
        <v>1kilos</v>
      </c>
      <c r="M1330" s="658">
        <f t="shared" ref="M1330:M1332" si="302">H1330*I1330</f>
        <v>0</v>
      </c>
      <c r="N1330" s="659" t="str">
        <f t="shared" si="280"/>
        <v>0 kilos</v>
      </c>
      <c r="O1330" s="692">
        <f t="shared" si="281"/>
        <v>0</v>
      </c>
      <c r="P1330" s="761" t="e">
        <f t="shared" si="282"/>
        <v>#DIV/0!</v>
      </c>
      <c r="Q1330" s="74" t="e">
        <f t="shared" ref="Q1330:Q1332" si="303">G1330-P1330</f>
        <v>#DIV/0!</v>
      </c>
      <c r="R1330" s="28"/>
    </row>
    <row r="1331" spans="1:18" ht="14.25" customHeight="1">
      <c r="A1331" s="111">
        <v>79</v>
      </c>
      <c r="B1331" s="52" t="s">
        <v>4030</v>
      </c>
      <c r="C1331" s="68"/>
      <c r="D1331" s="68"/>
      <c r="E1331" s="68" t="s">
        <v>2692</v>
      </c>
      <c r="F1331" s="161"/>
      <c r="G1331" s="760"/>
      <c r="H1331" s="160"/>
      <c r="I1331" s="160">
        <v>1</v>
      </c>
      <c r="J1331" s="160" t="s">
        <v>2776</v>
      </c>
      <c r="K1331" s="41" t="s">
        <v>26</v>
      </c>
      <c r="L1331" s="42" t="str">
        <f t="shared" si="301"/>
        <v>1kilos</v>
      </c>
      <c r="M1331" s="658">
        <f t="shared" si="302"/>
        <v>0</v>
      </c>
      <c r="N1331" s="659" t="str">
        <f t="shared" si="280"/>
        <v>0 kilos</v>
      </c>
      <c r="O1331" s="692">
        <f t="shared" si="281"/>
        <v>0</v>
      </c>
      <c r="P1331" s="761" t="e">
        <f t="shared" si="282"/>
        <v>#DIV/0!</v>
      </c>
      <c r="Q1331" s="74" t="e">
        <f t="shared" si="303"/>
        <v>#DIV/0!</v>
      </c>
      <c r="R1331" s="28"/>
    </row>
    <row r="1332" spans="1:18" ht="14.25" customHeight="1">
      <c r="A1332" s="111">
        <v>80</v>
      </c>
      <c r="B1332" s="52" t="s">
        <v>4031</v>
      </c>
      <c r="C1332" s="780"/>
      <c r="D1332" s="780"/>
      <c r="E1332" s="780" t="s">
        <v>121</v>
      </c>
      <c r="F1332" s="161"/>
      <c r="G1332" s="764"/>
      <c r="H1332" s="160"/>
      <c r="I1332" s="160">
        <v>1</v>
      </c>
      <c r="J1332" s="160" t="s">
        <v>2776</v>
      </c>
      <c r="K1332" s="41" t="s">
        <v>26</v>
      </c>
      <c r="L1332" s="42" t="str">
        <f t="shared" si="301"/>
        <v>1kilos</v>
      </c>
      <c r="M1332" s="658">
        <f t="shared" si="302"/>
        <v>0</v>
      </c>
      <c r="N1332" s="659" t="str">
        <f t="shared" si="280"/>
        <v>0 kilos</v>
      </c>
      <c r="O1332" s="692">
        <f t="shared" si="281"/>
        <v>0</v>
      </c>
      <c r="P1332" s="761" t="e">
        <f t="shared" si="282"/>
        <v>#DIV/0!</v>
      </c>
      <c r="Q1332" s="74" t="e">
        <f t="shared" si="303"/>
        <v>#DIV/0!</v>
      </c>
      <c r="R1332" s="28"/>
    </row>
    <row r="1333" spans="1:18" ht="14.25" customHeight="1">
      <c r="A1333" s="111">
        <v>228</v>
      </c>
      <c r="B1333" s="52" t="s">
        <v>1980</v>
      </c>
      <c r="C1333" s="52"/>
      <c r="D1333" s="52"/>
      <c r="E1333" s="52" t="s">
        <v>3589</v>
      </c>
      <c r="F1333" s="161"/>
      <c r="G1333" s="760"/>
      <c r="H1333" s="160"/>
      <c r="I1333" s="160">
        <v>1000</v>
      </c>
      <c r="J1333" s="160" t="s">
        <v>59</v>
      </c>
      <c r="K1333" s="41"/>
      <c r="L1333" s="42"/>
      <c r="M1333" s="658"/>
      <c r="N1333" s="659" t="str">
        <f t="shared" si="280"/>
        <v>grams</v>
      </c>
      <c r="O1333" s="692">
        <f t="shared" si="281"/>
        <v>0</v>
      </c>
      <c r="P1333" s="761" t="e">
        <f t="shared" si="282"/>
        <v>#DIV/0!</v>
      </c>
      <c r="Q1333" s="74"/>
      <c r="R1333" s="28"/>
    </row>
    <row r="1334" spans="1:18" ht="14.25" customHeight="1">
      <c r="A1334" s="111">
        <v>229</v>
      </c>
      <c r="B1334" s="52" t="s">
        <v>1980</v>
      </c>
      <c r="C1334" s="52"/>
      <c r="D1334" s="52"/>
      <c r="E1334" s="52" t="s">
        <v>3323</v>
      </c>
      <c r="F1334" s="161"/>
      <c r="G1334" s="760"/>
      <c r="H1334" s="160"/>
      <c r="I1334" s="198">
        <v>225</v>
      </c>
      <c r="J1334" s="160" t="s">
        <v>59</v>
      </c>
      <c r="K1334" s="41"/>
      <c r="L1334" s="42"/>
      <c r="M1334" s="658"/>
      <c r="N1334" s="659" t="str">
        <f t="shared" si="280"/>
        <v>grams</v>
      </c>
      <c r="O1334" s="692">
        <f t="shared" si="281"/>
        <v>0</v>
      </c>
      <c r="P1334" s="761" t="e">
        <f t="shared" si="282"/>
        <v>#DIV/0!</v>
      </c>
      <c r="Q1334" s="74"/>
      <c r="R1334" s="28"/>
    </row>
    <row r="1335" spans="1:18" ht="14.25" customHeight="1">
      <c r="A1335" s="111">
        <v>230</v>
      </c>
      <c r="B1335" s="68" t="s">
        <v>1980</v>
      </c>
      <c r="C1335" s="68"/>
      <c r="D1335" s="68"/>
      <c r="E1335" s="68" t="s">
        <v>2699</v>
      </c>
      <c r="F1335" s="161"/>
      <c r="G1335" s="760"/>
      <c r="H1335" s="160"/>
      <c r="I1335" s="160">
        <v>1000</v>
      </c>
      <c r="J1335" s="160" t="s">
        <v>59</v>
      </c>
      <c r="K1335" s="41"/>
      <c r="L1335" s="42"/>
      <c r="M1335" s="658"/>
      <c r="N1335" s="659" t="str">
        <f t="shared" si="280"/>
        <v>grams</v>
      </c>
      <c r="O1335" s="692">
        <f t="shared" si="281"/>
        <v>0</v>
      </c>
      <c r="P1335" s="761" t="e">
        <f t="shared" si="282"/>
        <v>#DIV/0!</v>
      </c>
      <c r="Q1335" s="74"/>
      <c r="R1335" s="28"/>
    </row>
    <row r="1336" spans="1:18" ht="14.25" customHeight="1">
      <c r="A1336" s="111">
        <v>231</v>
      </c>
      <c r="B1336" s="68" t="s">
        <v>1980</v>
      </c>
      <c r="C1336" s="68"/>
      <c r="D1336" s="68"/>
      <c r="E1336" s="68" t="s">
        <v>3632</v>
      </c>
      <c r="F1336" s="161"/>
      <c r="G1336" s="760"/>
      <c r="H1336" s="160"/>
      <c r="I1336" s="160">
        <v>1000</v>
      </c>
      <c r="J1336" s="160" t="s">
        <v>59</v>
      </c>
      <c r="K1336" s="41"/>
      <c r="L1336" s="42"/>
      <c r="M1336" s="658"/>
      <c r="N1336" s="659" t="str">
        <f t="shared" si="280"/>
        <v>grams</v>
      </c>
      <c r="O1336" s="692">
        <f t="shared" si="281"/>
        <v>0</v>
      </c>
      <c r="P1336" s="761" t="e">
        <f t="shared" si="282"/>
        <v>#DIV/0!</v>
      </c>
      <c r="Q1336" s="74"/>
      <c r="R1336" s="28"/>
    </row>
    <row r="1337" spans="1:18" ht="14.25" customHeight="1">
      <c r="A1337" s="111">
        <v>233</v>
      </c>
      <c r="B1337" s="68" t="s">
        <v>1980</v>
      </c>
      <c r="C1337" s="68"/>
      <c r="D1337" s="68"/>
      <c r="E1337" s="68" t="s">
        <v>3323</v>
      </c>
      <c r="F1337" s="161"/>
      <c r="G1337" s="760"/>
      <c r="H1337" s="160"/>
      <c r="I1337" s="160">
        <v>225</v>
      </c>
      <c r="J1337" s="160" t="s">
        <v>59</v>
      </c>
      <c r="K1337" s="41"/>
      <c r="L1337" s="42"/>
      <c r="M1337" s="658"/>
      <c r="N1337" s="659" t="str">
        <f t="shared" si="280"/>
        <v>grams</v>
      </c>
      <c r="O1337" s="692">
        <f t="shared" si="281"/>
        <v>0</v>
      </c>
      <c r="P1337" s="761" t="e">
        <f t="shared" si="282"/>
        <v>#DIV/0!</v>
      </c>
      <c r="Q1337" s="74"/>
      <c r="R1337" s="28"/>
    </row>
    <row r="1338" spans="1:18" ht="14.25" customHeight="1">
      <c r="A1338" s="111">
        <v>81</v>
      </c>
      <c r="B1338" s="52" t="s">
        <v>4032</v>
      </c>
      <c r="C1338" s="68"/>
      <c r="D1338" s="68"/>
      <c r="E1338" s="68" t="s">
        <v>121</v>
      </c>
      <c r="F1338" s="161"/>
      <c r="G1338" s="760"/>
      <c r="H1338" s="160"/>
      <c r="I1338" s="160">
        <v>1</v>
      </c>
      <c r="J1338" s="160" t="s">
        <v>2776</v>
      </c>
      <c r="K1338" s="41" t="s">
        <v>26</v>
      </c>
      <c r="L1338" s="42" t="str">
        <f t="shared" ref="L1338:L1341" si="304">CONCATENATE(I1338,J1338)</f>
        <v>1kilos</v>
      </c>
      <c r="M1338" s="658">
        <f t="shared" ref="M1338:M1341" si="305">H1338*I1338</f>
        <v>0</v>
      </c>
      <c r="N1338" s="659" t="str">
        <f t="shared" si="280"/>
        <v>0 kilos</v>
      </c>
      <c r="O1338" s="692">
        <f t="shared" si="281"/>
        <v>0</v>
      </c>
      <c r="P1338" s="761" t="e">
        <f t="shared" si="282"/>
        <v>#DIV/0!</v>
      </c>
      <c r="Q1338" s="74" t="e">
        <f t="shared" ref="Q1338:Q1341" si="306">G1338-P1338</f>
        <v>#DIV/0!</v>
      </c>
      <c r="R1338" s="28"/>
    </row>
    <row r="1339" spans="1:18" ht="14.25" customHeight="1">
      <c r="A1339" s="111">
        <v>82</v>
      </c>
      <c r="B1339" s="52" t="s">
        <v>4032</v>
      </c>
      <c r="C1339" s="68"/>
      <c r="D1339" s="68"/>
      <c r="E1339" s="68" t="s">
        <v>2692</v>
      </c>
      <c r="F1339" s="161"/>
      <c r="G1339" s="760"/>
      <c r="H1339" s="160"/>
      <c r="I1339" s="160">
        <v>1</v>
      </c>
      <c r="J1339" s="160" t="s">
        <v>2776</v>
      </c>
      <c r="K1339" s="41" t="s">
        <v>26</v>
      </c>
      <c r="L1339" s="42" t="str">
        <f t="shared" si="304"/>
        <v>1kilos</v>
      </c>
      <c r="M1339" s="658">
        <f t="shared" si="305"/>
        <v>0</v>
      </c>
      <c r="N1339" s="659" t="str">
        <f t="shared" si="280"/>
        <v>0 kilos</v>
      </c>
      <c r="O1339" s="692">
        <f t="shared" si="281"/>
        <v>0</v>
      </c>
      <c r="P1339" s="761" t="e">
        <f t="shared" si="282"/>
        <v>#DIV/0!</v>
      </c>
      <c r="Q1339" s="74" t="e">
        <f t="shared" si="306"/>
        <v>#DIV/0!</v>
      </c>
      <c r="R1339" s="28"/>
    </row>
    <row r="1340" spans="1:18" ht="14.25" customHeight="1">
      <c r="A1340" s="111">
        <v>83</v>
      </c>
      <c r="B1340" s="52" t="s">
        <v>1984</v>
      </c>
      <c r="C1340" s="68"/>
      <c r="D1340" s="68"/>
      <c r="E1340" s="68" t="s">
        <v>121</v>
      </c>
      <c r="F1340" s="161"/>
      <c r="G1340" s="760"/>
      <c r="H1340" s="160"/>
      <c r="I1340" s="160">
        <v>1</v>
      </c>
      <c r="J1340" s="160" t="s">
        <v>2776</v>
      </c>
      <c r="K1340" s="41" t="s">
        <v>26</v>
      </c>
      <c r="L1340" s="42" t="str">
        <f t="shared" si="304"/>
        <v>1kilos</v>
      </c>
      <c r="M1340" s="658">
        <f t="shared" si="305"/>
        <v>0</v>
      </c>
      <c r="N1340" s="659" t="str">
        <f t="shared" si="280"/>
        <v>0 kilos</v>
      </c>
      <c r="O1340" s="692">
        <f t="shared" si="281"/>
        <v>0</v>
      </c>
      <c r="P1340" s="761" t="e">
        <f t="shared" si="282"/>
        <v>#DIV/0!</v>
      </c>
      <c r="Q1340" s="74" t="e">
        <f t="shared" si="306"/>
        <v>#DIV/0!</v>
      </c>
      <c r="R1340" s="28"/>
    </row>
    <row r="1341" spans="1:18" ht="14.25" customHeight="1">
      <c r="A1341" s="111">
        <v>84</v>
      </c>
      <c r="B1341" s="52" t="s">
        <v>1984</v>
      </c>
      <c r="C1341" s="68"/>
      <c r="D1341" s="68"/>
      <c r="E1341" s="68" t="s">
        <v>560</v>
      </c>
      <c r="F1341" s="161"/>
      <c r="G1341" s="760"/>
      <c r="H1341" s="562"/>
      <c r="I1341" s="160">
        <v>1</v>
      </c>
      <c r="J1341" s="160" t="s">
        <v>2776</v>
      </c>
      <c r="K1341" s="41" t="s">
        <v>26</v>
      </c>
      <c r="L1341" s="42" t="str">
        <f t="shared" si="304"/>
        <v>1kilos</v>
      </c>
      <c r="M1341" s="658">
        <f t="shared" si="305"/>
        <v>0</v>
      </c>
      <c r="N1341" s="659" t="str">
        <f t="shared" si="280"/>
        <v>0 kilos</v>
      </c>
      <c r="O1341" s="692">
        <f t="shared" si="281"/>
        <v>0</v>
      </c>
      <c r="P1341" s="761" t="e">
        <f t="shared" si="282"/>
        <v>#DIV/0!</v>
      </c>
      <c r="Q1341" s="74" t="e">
        <f t="shared" si="306"/>
        <v>#DIV/0!</v>
      </c>
      <c r="R1341" s="28"/>
    </row>
    <row r="1342" spans="1:18" ht="14.25" customHeight="1">
      <c r="A1342" s="111">
        <v>275</v>
      </c>
      <c r="B1342" s="52" t="s">
        <v>4229</v>
      </c>
      <c r="C1342" s="52"/>
      <c r="D1342" s="52"/>
      <c r="E1342" s="52" t="s">
        <v>4076</v>
      </c>
      <c r="F1342" s="161"/>
      <c r="G1342" s="760"/>
      <c r="H1342" s="160"/>
      <c r="I1342" s="160">
        <v>1</v>
      </c>
      <c r="J1342" s="160" t="s">
        <v>37</v>
      </c>
      <c r="K1342" s="41"/>
      <c r="L1342" s="42"/>
      <c r="M1342" s="658"/>
      <c r="N1342" s="659" t="str">
        <f t="shared" si="280"/>
        <v>pieces</v>
      </c>
      <c r="O1342" s="692">
        <f t="shared" si="281"/>
        <v>0</v>
      </c>
      <c r="P1342" s="761" t="e">
        <f t="shared" si="282"/>
        <v>#DIV/0!</v>
      </c>
      <c r="Q1342" s="74"/>
      <c r="R1342" s="28"/>
    </row>
    <row r="1343" spans="1:18" ht="14.25" customHeight="1">
      <c r="A1343" s="111">
        <v>276</v>
      </c>
      <c r="B1343" s="52" t="s">
        <v>4230</v>
      </c>
      <c r="C1343" s="52"/>
      <c r="D1343" s="52"/>
      <c r="E1343" s="52" t="s">
        <v>3380</v>
      </c>
      <c r="F1343" s="161"/>
      <c r="G1343" s="760">
        <v>912.2</v>
      </c>
      <c r="H1343" s="160"/>
      <c r="I1343" s="160">
        <v>50</v>
      </c>
      <c r="J1343" s="160" t="s">
        <v>37</v>
      </c>
      <c r="K1343" s="41"/>
      <c r="L1343" s="42"/>
      <c r="M1343" s="658"/>
      <c r="N1343" s="659" t="str">
        <f t="shared" si="280"/>
        <v>pieces</v>
      </c>
      <c r="O1343" s="692">
        <f t="shared" si="281"/>
        <v>0</v>
      </c>
      <c r="P1343" s="761" t="e">
        <f t="shared" si="282"/>
        <v>#DIV/0!</v>
      </c>
      <c r="Q1343" s="74"/>
      <c r="R1343" s="28"/>
    </row>
    <row r="1344" spans="1:18" ht="14.25" customHeight="1">
      <c r="A1344" s="111">
        <v>277</v>
      </c>
      <c r="B1344" s="52" t="s">
        <v>1989</v>
      </c>
      <c r="C1344" s="52"/>
      <c r="D1344" s="52"/>
      <c r="E1344" s="52" t="s">
        <v>3380</v>
      </c>
      <c r="F1344" s="161"/>
      <c r="G1344" s="760"/>
      <c r="H1344" s="160"/>
      <c r="I1344" s="160">
        <v>30</v>
      </c>
      <c r="J1344" s="160" t="s">
        <v>37</v>
      </c>
      <c r="K1344" s="41"/>
      <c r="L1344" s="42"/>
      <c r="M1344" s="658"/>
      <c r="N1344" s="659" t="str">
        <f t="shared" si="280"/>
        <v>pieces</v>
      </c>
      <c r="O1344" s="692">
        <f t="shared" si="281"/>
        <v>0</v>
      </c>
      <c r="P1344" s="761" t="e">
        <f t="shared" si="282"/>
        <v>#DIV/0!</v>
      </c>
      <c r="Q1344" s="74"/>
      <c r="R1344" s="28"/>
    </row>
    <row r="1345" spans="1:18" ht="14.25" customHeight="1">
      <c r="A1345" s="111">
        <v>278</v>
      </c>
      <c r="B1345" s="68" t="s">
        <v>1993</v>
      </c>
      <c r="C1345" s="52"/>
      <c r="D1345" s="52"/>
      <c r="E1345" s="52" t="s">
        <v>3276</v>
      </c>
      <c r="F1345" s="161"/>
      <c r="G1345" s="760"/>
      <c r="H1345" s="160"/>
      <c r="I1345" s="160">
        <v>50</v>
      </c>
      <c r="J1345" s="160" t="s">
        <v>37</v>
      </c>
      <c r="K1345" s="41"/>
      <c r="L1345" s="42"/>
      <c r="M1345" s="658"/>
      <c r="N1345" s="659" t="str">
        <f t="shared" si="280"/>
        <v>pieces</v>
      </c>
      <c r="O1345" s="692">
        <f t="shared" si="281"/>
        <v>0</v>
      </c>
      <c r="P1345" s="761" t="e">
        <f t="shared" si="282"/>
        <v>#DIV/0!</v>
      </c>
      <c r="Q1345" s="74"/>
      <c r="R1345" s="28"/>
    </row>
    <row r="1346" spans="1:18" ht="14.25" customHeight="1">
      <c r="A1346" s="111">
        <v>280</v>
      </c>
      <c r="B1346" s="68" t="s">
        <v>1995</v>
      </c>
      <c r="C1346" s="52"/>
      <c r="D1346" s="52"/>
      <c r="E1346" s="52" t="s">
        <v>3276</v>
      </c>
      <c r="F1346" s="161"/>
      <c r="G1346" s="760"/>
      <c r="H1346" s="160"/>
      <c r="I1346" s="160">
        <v>50</v>
      </c>
      <c r="J1346" s="160" t="s">
        <v>37</v>
      </c>
      <c r="K1346" s="41"/>
      <c r="L1346" s="42"/>
      <c r="M1346" s="658"/>
      <c r="N1346" s="659" t="str">
        <f t="shared" si="280"/>
        <v>pieces</v>
      </c>
      <c r="O1346" s="692">
        <f t="shared" si="281"/>
        <v>0</v>
      </c>
      <c r="P1346" s="761" t="e">
        <f t="shared" si="282"/>
        <v>#DIV/0!</v>
      </c>
      <c r="Q1346" s="74"/>
      <c r="R1346" s="28"/>
    </row>
    <row r="1347" spans="1:18" ht="14.25" customHeight="1">
      <c r="A1347" s="111">
        <v>281</v>
      </c>
      <c r="B1347" s="68" t="s">
        <v>4231</v>
      </c>
      <c r="C1347" s="52"/>
      <c r="D1347" s="52"/>
      <c r="E1347" s="52" t="s">
        <v>1161</v>
      </c>
      <c r="F1347" s="161"/>
      <c r="G1347" s="760">
        <v>0.69</v>
      </c>
      <c r="H1347" s="160"/>
      <c r="I1347" s="160">
        <v>1</v>
      </c>
      <c r="J1347" s="160" t="s">
        <v>59</v>
      </c>
      <c r="K1347" s="41"/>
      <c r="L1347" s="42"/>
      <c r="M1347" s="658"/>
      <c r="N1347" s="659" t="str">
        <f t="shared" si="280"/>
        <v>grams</v>
      </c>
      <c r="O1347" s="692">
        <f t="shared" si="281"/>
        <v>0</v>
      </c>
      <c r="P1347" s="761" t="e">
        <f t="shared" si="282"/>
        <v>#DIV/0!</v>
      </c>
      <c r="Q1347" s="74"/>
      <c r="R1347" s="28"/>
    </row>
    <row r="1348" spans="1:18" ht="14.25" customHeight="1">
      <c r="A1348" s="111">
        <v>162</v>
      </c>
      <c r="B1348" s="52" t="s">
        <v>1997</v>
      </c>
      <c r="C1348" s="52"/>
      <c r="D1348" s="52"/>
      <c r="E1348" s="52" t="s">
        <v>3298</v>
      </c>
      <c r="F1348" s="161"/>
      <c r="G1348" s="760"/>
      <c r="H1348" s="160"/>
      <c r="I1348" s="762">
        <v>2272</v>
      </c>
      <c r="J1348" s="160" t="s">
        <v>59</v>
      </c>
      <c r="K1348" s="41"/>
      <c r="L1348" s="42"/>
      <c r="M1348" s="658"/>
      <c r="N1348" s="659" t="str">
        <f t="shared" si="280"/>
        <v>grams</v>
      </c>
      <c r="O1348" s="692">
        <f t="shared" si="281"/>
        <v>0</v>
      </c>
      <c r="P1348" s="761" t="e">
        <f t="shared" si="282"/>
        <v>#DIV/0!</v>
      </c>
      <c r="Q1348" s="74"/>
      <c r="R1348" s="28"/>
    </row>
    <row r="1349" spans="1:18" ht="14.25" customHeight="1">
      <c r="A1349" s="111">
        <v>282</v>
      </c>
      <c r="B1349" s="810" t="s">
        <v>4232</v>
      </c>
      <c r="C1349" s="52"/>
      <c r="D1349" s="52"/>
      <c r="E1349" s="52" t="s">
        <v>4233</v>
      </c>
      <c r="F1349" s="161"/>
      <c r="G1349" s="760"/>
      <c r="H1349" s="160"/>
      <c r="I1349" s="160">
        <v>50</v>
      </c>
      <c r="J1349" s="160" t="s">
        <v>37</v>
      </c>
      <c r="K1349" s="41"/>
      <c r="L1349" s="42"/>
      <c r="M1349" s="658"/>
      <c r="N1349" s="659" t="str">
        <f t="shared" si="280"/>
        <v>pieces</v>
      </c>
      <c r="O1349" s="692">
        <f t="shared" si="281"/>
        <v>0</v>
      </c>
      <c r="P1349" s="761" t="e">
        <f t="shared" si="282"/>
        <v>#DIV/0!</v>
      </c>
      <c r="Q1349" s="74"/>
      <c r="R1349" s="28"/>
    </row>
    <row r="1350" spans="1:18" ht="14.25" customHeight="1">
      <c r="A1350" s="111">
        <v>283</v>
      </c>
      <c r="B1350" s="68" t="s">
        <v>2000</v>
      </c>
      <c r="C1350" s="52"/>
      <c r="D1350" s="52"/>
      <c r="E1350" s="52" t="s">
        <v>4233</v>
      </c>
      <c r="F1350" s="161"/>
      <c r="G1350" s="760"/>
      <c r="H1350" s="160"/>
      <c r="I1350" s="160">
        <v>50</v>
      </c>
      <c r="J1350" s="160" t="s">
        <v>37</v>
      </c>
      <c r="K1350" s="41"/>
      <c r="L1350" s="42"/>
      <c r="M1350" s="658"/>
      <c r="N1350" s="659" t="str">
        <f t="shared" si="280"/>
        <v>pieces</v>
      </c>
      <c r="O1350" s="692">
        <f t="shared" si="281"/>
        <v>0</v>
      </c>
      <c r="P1350" s="761" t="e">
        <f t="shared" si="282"/>
        <v>#DIV/0!</v>
      </c>
      <c r="Q1350" s="74"/>
      <c r="R1350" s="28"/>
    </row>
    <row r="1351" spans="1:18" ht="14.25" customHeight="1">
      <c r="A1351" s="111">
        <v>284</v>
      </c>
      <c r="B1351" s="52" t="s">
        <v>4234</v>
      </c>
      <c r="C1351" s="52"/>
      <c r="D1351" s="52"/>
      <c r="E1351" s="52" t="s">
        <v>4233</v>
      </c>
      <c r="F1351" s="161"/>
      <c r="G1351" s="764"/>
      <c r="H1351" s="160"/>
      <c r="I1351" s="160">
        <v>50</v>
      </c>
      <c r="J1351" s="160" t="s">
        <v>37</v>
      </c>
      <c r="K1351" s="41"/>
      <c r="L1351" s="42"/>
      <c r="M1351" s="658"/>
      <c r="N1351" s="659" t="str">
        <f t="shared" si="280"/>
        <v>pieces</v>
      </c>
      <c r="O1351" s="692">
        <f t="shared" si="281"/>
        <v>0</v>
      </c>
      <c r="P1351" s="761" t="e">
        <f t="shared" si="282"/>
        <v>#DIV/0!</v>
      </c>
      <c r="Q1351" s="74"/>
      <c r="R1351" s="28"/>
    </row>
    <row r="1352" spans="1:18" ht="14.25" customHeight="1">
      <c r="A1352" s="111">
        <v>411</v>
      </c>
      <c r="B1352" s="68" t="s">
        <v>4750</v>
      </c>
      <c r="C1352" s="68"/>
      <c r="D1352" s="68"/>
      <c r="E1352" s="68" t="s">
        <v>4751</v>
      </c>
      <c r="F1352" s="161"/>
      <c r="G1352" s="760"/>
      <c r="H1352" s="160"/>
      <c r="I1352" s="160">
        <v>1000</v>
      </c>
      <c r="J1352" s="160" t="s">
        <v>59</v>
      </c>
      <c r="K1352" s="41"/>
      <c r="L1352" s="42"/>
      <c r="M1352" s="658"/>
      <c r="N1352" s="659" t="str">
        <f t="shared" si="280"/>
        <v>grams</v>
      </c>
      <c r="O1352" s="692">
        <f t="shared" si="281"/>
        <v>0</v>
      </c>
      <c r="P1352" s="761" t="e">
        <f t="shared" si="282"/>
        <v>#DIV/0!</v>
      </c>
      <c r="Q1352" s="74"/>
      <c r="R1352" s="28"/>
    </row>
    <row r="1353" spans="1:18" ht="14.25" customHeight="1">
      <c r="A1353" s="111">
        <v>287</v>
      </c>
      <c r="B1353" s="52" t="s">
        <v>2008</v>
      </c>
      <c r="C1353" s="52"/>
      <c r="D1353" s="52"/>
      <c r="E1353" s="52" t="s">
        <v>3279</v>
      </c>
      <c r="F1353" s="161"/>
      <c r="G1353" s="760"/>
      <c r="H1353" s="160"/>
      <c r="I1353" s="160">
        <v>10</v>
      </c>
      <c r="J1353" s="160" t="s">
        <v>37</v>
      </c>
      <c r="K1353" s="41"/>
      <c r="L1353" s="42"/>
      <c r="M1353" s="658"/>
      <c r="N1353" s="659" t="str">
        <f t="shared" si="280"/>
        <v>pieces</v>
      </c>
      <c r="O1353" s="692">
        <f t="shared" si="281"/>
        <v>0</v>
      </c>
      <c r="P1353" s="761" t="e">
        <f t="shared" si="282"/>
        <v>#DIV/0!</v>
      </c>
      <c r="Q1353" s="74"/>
      <c r="R1353" s="28"/>
    </row>
    <row r="1354" spans="1:18" ht="14.25" customHeight="1">
      <c r="A1354" s="111">
        <v>288</v>
      </c>
      <c r="B1354" s="52" t="s">
        <v>2011</v>
      </c>
      <c r="C1354" s="52"/>
      <c r="D1354" s="52"/>
      <c r="E1354" s="52" t="s">
        <v>3279</v>
      </c>
      <c r="F1354" s="156"/>
      <c r="G1354" s="760"/>
      <c r="H1354" s="160"/>
      <c r="I1354" s="160">
        <v>10</v>
      </c>
      <c r="J1354" s="160" t="s">
        <v>37</v>
      </c>
      <c r="K1354" s="41"/>
      <c r="L1354" s="42"/>
      <c r="M1354" s="658"/>
      <c r="N1354" s="659" t="str">
        <f t="shared" si="280"/>
        <v>pieces</v>
      </c>
      <c r="O1354" s="692">
        <f t="shared" si="281"/>
        <v>0</v>
      </c>
      <c r="P1354" s="761" t="e">
        <f t="shared" si="282"/>
        <v>#DIV/0!</v>
      </c>
      <c r="Q1354" s="74"/>
      <c r="R1354" s="28"/>
    </row>
    <row r="1355" spans="1:18" ht="14.25" customHeight="1">
      <c r="A1355" s="111">
        <v>289</v>
      </c>
      <c r="B1355" s="52" t="s">
        <v>2012</v>
      </c>
      <c r="C1355" s="52"/>
      <c r="D1355" s="52"/>
      <c r="E1355" s="52" t="s">
        <v>2838</v>
      </c>
      <c r="F1355" s="156"/>
      <c r="G1355" s="760"/>
      <c r="H1355" s="160"/>
      <c r="I1355" s="160">
        <v>1</v>
      </c>
      <c r="J1355" s="160" t="s">
        <v>37</v>
      </c>
      <c r="K1355" s="41"/>
      <c r="L1355" s="42"/>
      <c r="M1355" s="658"/>
      <c r="N1355" s="659" t="str">
        <f t="shared" si="280"/>
        <v>pieces</v>
      </c>
      <c r="O1355" s="692">
        <f t="shared" si="281"/>
        <v>0</v>
      </c>
      <c r="P1355" s="761" t="e">
        <f t="shared" si="282"/>
        <v>#DIV/0!</v>
      </c>
      <c r="Q1355" s="74"/>
      <c r="R1355" s="28"/>
    </row>
    <row r="1356" spans="1:18" ht="14.25" customHeight="1">
      <c r="A1356" s="111">
        <v>290</v>
      </c>
      <c r="B1356" s="52" t="s">
        <v>4237</v>
      </c>
      <c r="C1356" s="68"/>
      <c r="D1356" s="68"/>
      <c r="E1356" s="68" t="s">
        <v>4238</v>
      </c>
      <c r="F1356" s="156"/>
      <c r="G1356" s="760"/>
      <c r="H1356" s="160"/>
      <c r="I1356" s="160">
        <v>12</v>
      </c>
      <c r="J1356" s="160" t="s">
        <v>37</v>
      </c>
      <c r="K1356" s="41"/>
      <c r="L1356" s="42"/>
      <c r="M1356" s="658"/>
      <c r="N1356" s="659" t="str">
        <f t="shared" si="280"/>
        <v>pieces</v>
      </c>
      <c r="O1356" s="692">
        <f t="shared" si="281"/>
        <v>0</v>
      </c>
      <c r="P1356" s="761" t="e">
        <f t="shared" si="282"/>
        <v>#DIV/0!</v>
      </c>
      <c r="Q1356" s="74"/>
      <c r="R1356" s="28"/>
    </row>
    <row r="1357" spans="1:18" ht="14.25" customHeight="1">
      <c r="A1357" s="111">
        <v>291</v>
      </c>
      <c r="B1357" s="68" t="s">
        <v>4239</v>
      </c>
      <c r="C1357" s="68"/>
      <c r="D1357" s="68"/>
      <c r="E1357" s="68" t="s">
        <v>4240</v>
      </c>
      <c r="F1357" s="156"/>
      <c r="G1357" s="760">
        <v>84</v>
      </c>
      <c r="H1357" s="160"/>
      <c r="I1357" s="160">
        <v>1</v>
      </c>
      <c r="J1357" s="160" t="s">
        <v>37</v>
      </c>
      <c r="K1357" s="41"/>
      <c r="L1357" s="42"/>
      <c r="M1357" s="658"/>
      <c r="N1357" s="659" t="str">
        <f t="shared" si="280"/>
        <v>pieces</v>
      </c>
      <c r="O1357" s="692">
        <f t="shared" si="281"/>
        <v>0</v>
      </c>
      <c r="P1357" s="761" t="e">
        <f t="shared" si="282"/>
        <v>#DIV/0!</v>
      </c>
      <c r="Q1357" s="74"/>
      <c r="R1357" s="28"/>
    </row>
    <row r="1358" spans="1:18" ht="14.25" customHeight="1">
      <c r="A1358" s="111">
        <v>292</v>
      </c>
      <c r="B1358" s="68" t="s">
        <v>4239</v>
      </c>
      <c r="C1358" s="68"/>
      <c r="D1358" s="68"/>
      <c r="E1358" s="68" t="s">
        <v>4238</v>
      </c>
      <c r="F1358" s="156"/>
      <c r="G1358" s="760"/>
      <c r="H1358" s="160"/>
      <c r="I1358" s="160">
        <v>12</v>
      </c>
      <c r="J1358" s="160" t="s">
        <v>37</v>
      </c>
      <c r="K1358" s="41"/>
      <c r="L1358" s="42"/>
      <c r="M1358" s="658"/>
      <c r="N1358" s="659" t="str">
        <f t="shared" si="280"/>
        <v>pieces</v>
      </c>
      <c r="O1358" s="692">
        <f t="shared" si="281"/>
        <v>0</v>
      </c>
      <c r="P1358" s="761" t="e">
        <f t="shared" si="282"/>
        <v>#DIV/0!</v>
      </c>
      <c r="Q1358" s="74"/>
      <c r="R1358" s="28"/>
    </row>
    <row r="1359" spans="1:18" ht="14.25" customHeight="1">
      <c r="A1359" s="111">
        <v>293</v>
      </c>
      <c r="B1359" s="68" t="s">
        <v>4241</v>
      </c>
      <c r="C1359" s="68"/>
      <c r="D1359" s="68"/>
      <c r="E1359" s="68" t="s">
        <v>4238</v>
      </c>
      <c r="F1359" s="156"/>
      <c r="G1359" s="760"/>
      <c r="H1359" s="160"/>
      <c r="I1359" s="160">
        <v>12</v>
      </c>
      <c r="J1359" s="160" t="s">
        <v>37</v>
      </c>
      <c r="K1359" s="41"/>
      <c r="L1359" s="42"/>
      <c r="M1359" s="658"/>
      <c r="N1359" s="659" t="str">
        <f t="shared" si="280"/>
        <v>pieces</v>
      </c>
      <c r="O1359" s="692">
        <f t="shared" si="281"/>
        <v>0</v>
      </c>
      <c r="P1359" s="761" t="e">
        <f t="shared" si="282"/>
        <v>#DIV/0!</v>
      </c>
      <c r="Q1359" s="74"/>
      <c r="R1359" s="28"/>
    </row>
    <row r="1360" spans="1:18" ht="14.25" customHeight="1">
      <c r="A1360" s="111">
        <v>163</v>
      </c>
      <c r="B1360" s="116" t="s">
        <v>4752</v>
      </c>
      <c r="C1360" s="116"/>
      <c r="D1360" s="116"/>
      <c r="E1360" s="116" t="s">
        <v>4753</v>
      </c>
      <c r="F1360" s="156"/>
      <c r="G1360" s="776">
        <v>140.5</v>
      </c>
      <c r="H1360" s="562"/>
      <c r="I1360" s="121">
        <v>440</v>
      </c>
      <c r="J1360" s="121" t="s">
        <v>59</v>
      </c>
      <c r="K1360" s="41"/>
      <c r="L1360" s="42"/>
      <c r="M1360" s="658"/>
      <c r="N1360" s="659" t="str">
        <f t="shared" si="280"/>
        <v>grams</v>
      </c>
      <c r="O1360" s="692">
        <f t="shared" si="281"/>
        <v>0</v>
      </c>
      <c r="P1360" s="761" t="e">
        <f t="shared" si="282"/>
        <v>#DIV/0!</v>
      </c>
      <c r="Q1360" s="74"/>
      <c r="R1360" s="28"/>
    </row>
    <row r="1361" spans="1:18" ht="14.25" customHeight="1">
      <c r="A1361" s="111">
        <v>412</v>
      </c>
      <c r="B1361" s="68" t="s">
        <v>4754</v>
      </c>
      <c r="C1361" s="68"/>
      <c r="D1361" s="68"/>
      <c r="E1361" s="68" t="s">
        <v>4755</v>
      </c>
      <c r="F1361" s="156"/>
      <c r="G1361" s="760"/>
      <c r="H1361" s="160"/>
      <c r="I1361" s="160">
        <v>25</v>
      </c>
      <c r="J1361" s="160" t="s">
        <v>37</v>
      </c>
      <c r="K1361" s="41"/>
      <c r="L1361" s="42"/>
      <c r="M1361" s="658"/>
      <c r="N1361" s="659" t="str">
        <f t="shared" si="280"/>
        <v>pieces</v>
      </c>
      <c r="O1361" s="692">
        <f t="shared" si="281"/>
        <v>0</v>
      </c>
      <c r="P1361" s="761" t="e">
        <f t="shared" si="282"/>
        <v>#DIV/0!</v>
      </c>
      <c r="Q1361" s="74"/>
      <c r="R1361" s="28"/>
    </row>
    <row r="1362" spans="1:18" ht="14.25" customHeight="1">
      <c r="A1362" s="111">
        <v>291</v>
      </c>
      <c r="B1362" s="68" t="s">
        <v>4756</v>
      </c>
      <c r="C1362" s="68"/>
      <c r="D1362" s="68"/>
      <c r="E1362" s="68" t="s">
        <v>4757</v>
      </c>
      <c r="F1362" s="156"/>
      <c r="G1362" s="760"/>
      <c r="H1362" s="160"/>
      <c r="I1362" s="160">
        <v>1</v>
      </c>
      <c r="J1362" s="160" t="s">
        <v>37</v>
      </c>
      <c r="K1362" s="41"/>
      <c r="L1362" s="42"/>
      <c r="M1362" s="658"/>
      <c r="N1362" s="659" t="str">
        <f t="shared" si="280"/>
        <v>pieces</v>
      </c>
      <c r="O1362" s="692">
        <f t="shared" si="281"/>
        <v>0</v>
      </c>
      <c r="P1362" s="761" t="e">
        <f t="shared" si="282"/>
        <v>#DIV/0!</v>
      </c>
      <c r="Q1362" s="74"/>
      <c r="R1362" s="28"/>
    </row>
    <row r="1363" spans="1:18" ht="14.25" customHeight="1">
      <c r="A1363" s="111">
        <v>292</v>
      </c>
      <c r="B1363" s="68" t="s">
        <v>4756</v>
      </c>
      <c r="C1363" s="68"/>
      <c r="D1363" s="68"/>
      <c r="E1363" s="68" t="s">
        <v>4758</v>
      </c>
      <c r="F1363" s="156"/>
      <c r="G1363" s="760"/>
      <c r="H1363" s="160"/>
      <c r="I1363" s="160">
        <v>1</v>
      </c>
      <c r="J1363" s="160" t="s">
        <v>37</v>
      </c>
      <c r="K1363" s="41"/>
      <c r="L1363" s="42"/>
      <c r="M1363" s="658"/>
      <c r="N1363" s="659" t="str">
        <f t="shared" si="280"/>
        <v>pieces</v>
      </c>
      <c r="O1363" s="692">
        <f t="shared" si="281"/>
        <v>0</v>
      </c>
      <c r="P1363" s="761" t="e">
        <f t="shared" si="282"/>
        <v>#DIV/0!</v>
      </c>
      <c r="Q1363" s="74"/>
      <c r="R1363" s="28"/>
    </row>
    <row r="1364" spans="1:18" ht="14.25" customHeight="1">
      <c r="A1364" s="111">
        <v>427</v>
      </c>
      <c r="B1364" s="52" t="s">
        <v>2017</v>
      </c>
      <c r="C1364" s="68"/>
      <c r="D1364" s="68"/>
      <c r="E1364" s="68" t="s">
        <v>121</v>
      </c>
      <c r="F1364" s="156"/>
      <c r="G1364" s="760">
        <v>46</v>
      </c>
      <c r="H1364" s="160"/>
      <c r="I1364" s="160">
        <v>1000</v>
      </c>
      <c r="J1364" s="160" t="s">
        <v>59</v>
      </c>
      <c r="K1364" s="41"/>
      <c r="L1364" s="42"/>
      <c r="M1364" s="658"/>
      <c r="N1364" s="659" t="str">
        <f t="shared" si="280"/>
        <v>grams</v>
      </c>
      <c r="O1364" s="692">
        <f t="shared" si="281"/>
        <v>0</v>
      </c>
      <c r="P1364" s="761" t="e">
        <f t="shared" si="282"/>
        <v>#DIV/0!</v>
      </c>
      <c r="Q1364" s="74"/>
      <c r="R1364" s="28"/>
    </row>
    <row r="1365" spans="1:18" ht="14.25" customHeight="1">
      <c r="A1365" s="111">
        <v>428</v>
      </c>
      <c r="B1365" s="52" t="s">
        <v>2018</v>
      </c>
      <c r="C1365" s="68"/>
      <c r="D1365" s="68"/>
      <c r="E1365" s="68" t="s">
        <v>121</v>
      </c>
      <c r="F1365" s="156"/>
      <c r="G1365" s="760">
        <v>120</v>
      </c>
      <c r="H1365" s="160"/>
      <c r="I1365" s="160">
        <v>1000</v>
      </c>
      <c r="J1365" s="160" t="s">
        <v>59</v>
      </c>
      <c r="K1365" s="41"/>
      <c r="L1365" s="42"/>
      <c r="M1365" s="658"/>
      <c r="N1365" s="659" t="str">
        <f t="shared" si="280"/>
        <v>grams</v>
      </c>
      <c r="O1365" s="692">
        <f t="shared" si="281"/>
        <v>0</v>
      </c>
      <c r="P1365" s="761" t="e">
        <f t="shared" si="282"/>
        <v>#DIV/0!</v>
      </c>
      <c r="Q1365" s="74"/>
      <c r="R1365" s="28"/>
    </row>
    <row r="1366" spans="1:18" ht="14.25" customHeight="1">
      <c r="A1366" s="111">
        <v>300</v>
      </c>
      <c r="B1366" s="68" t="s">
        <v>3855</v>
      </c>
      <c r="C1366" s="68"/>
      <c r="D1366" s="68"/>
      <c r="E1366" s="68"/>
      <c r="F1366" s="156"/>
      <c r="G1366" s="760"/>
      <c r="H1366" s="160"/>
      <c r="I1366" s="160">
        <v>1</v>
      </c>
      <c r="J1366" s="160" t="s">
        <v>37</v>
      </c>
      <c r="K1366" s="41"/>
      <c r="L1366" s="42"/>
      <c r="M1366" s="658"/>
      <c r="N1366" s="659" t="str">
        <f t="shared" si="280"/>
        <v>pieces</v>
      </c>
      <c r="O1366" s="692">
        <f t="shared" si="281"/>
        <v>0</v>
      </c>
      <c r="P1366" s="761" t="e">
        <f t="shared" si="282"/>
        <v>#DIV/0!</v>
      </c>
      <c r="Q1366" s="74"/>
      <c r="R1366" s="28"/>
    </row>
    <row r="1367" spans="1:18" ht="14.25" customHeight="1">
      <c r="A1367" s="111">
        <v>295</v>
      </c>
      <c r="B1367" s="68" t="s">
        <v>2024</v>
      </c>
      <c r="C1367" s="68"/>
      <c r="D1367" s="68"/>
      <c r="E1367" s="68" t="s">
        <v>3253</v>
      </c>
      <c r="F1367" s="156"/>
      <c r="G1367" s="760"/>
      <c r="H1367" s="160"/>
      <c r="I1367" s="160">
        <v>10</v>
      </c>
      <c r="J1367" s="160" t="s">
        <v>37</v>
      </c>
      <c r="K1367" s="41"/>
      <c r="L1367" s="42"/>
      <c r="M1367" s="658"/>
      <c r="N1367" s="659" t="str">
        <f t="shared" si="280"/>
        <v>pieces</v>
      </c>
      <c r="O1367" s="692">
        <f t="shared" si="281"/>
        <v>0</v>
      </c>
      <c r="P1367" s="761" t="e">
        <f t="shared" si="282"/>
        <v>#DIV/0!</v>
      </c>
      <c r="Q1367" s="74"/>
      <c r="R1367" s="28"/>
    </row>
    <row r="1368" spans="1:18" ht="14.25" customHeight="1">
      <c r="A1368" s="111">
        <v>413</v>
      </c>
      <c r="B1368" s="68" t="s">
        <v>2027</v>
      </c>
      <c r="C1368" s="68"/>
      <c r="D1368" s="68"/>
      <c r="E1368" s="68" t="s">
        <v>2688</v>
      </c>
      <c r="F1368" s="156"/>
      <c r="G1368" s="760"/>
      <c r="H1368" s="160"/>
      <c r="I1368" s="160">
        <v>6</v>
      </c>
      <c r="J1368" s="160" t="s">
        <v>37</v>
      </c>
      <c r="K1368" s="41"/>
      <c r="L1368" s="42"/>
      <c r="M1368" s="658"/>
      <c r="N1368" s="659" t="str">
        <f t="shared" si="280"/>
        <v>pieces</v>
      </c>
      <c r="O1368" s="692">
        <f t="shared" si="281"/>
        <v>0</v>
      </c>
      <c r="P1368" s="761" t="e">
        <f t="shared" si="282"/>
        <v>#DIV/0!</v>
      </c>
      <c r="Q1368" s="74"/>
      <c r="R1368" s="28"/>
    </row>
    <row r="1369" spans="1:18" ht="14.25" customHeight="1">
      <c r="A1369" s="111">
        <v>415</v>
      </c>
      <c r="B1369" s="68" t="s">
        <v>2032</v>
      </c>
      <c r="C1369" s="68"/>
      <c r="D1369" s="68"/>
      <c r="E1369" s="68" t="s">
        <v>2688</v>
      </c>
      <c r="F1369" s="156"/>
      <c r="G1369" s="760"/>
      <c r="H1369" s="160"/>
      <c r="I1369" s="160">
        <v>6</v>
      </c>
      <c r="J1369" s="160" t="s">
        <v>37</v>
      </c>
      <c r="K1369" s="41"/>
      <c r="L1369" s="42"/>
      <c r="M1369" s="658"/>
      <c r="N1369" s="659" t="str">
        <f t="shared" si="280"/>
        <v>pieces</v>
      </c>
      <c r="O1369" s="692">
        <f t="shared" si="281"/>
        <v>0</v>
      </c>
      <c r="P1369" s="761" t="e">
        <f t="shared" si="282"/>
        <v>#DIV/0!</v>
      </c>
      <c r="Q1369" s="74"/>
      <c r="R1369" s="28"/>
    </row>
    <row r="1370" spans="1:18" ht="14.25" customHeight="1">
      <c r="A1370" s="111">
        <v>164</v>
      </c>
      <c r="B1370" s="50" t="s">
        <v>4759</v>
      </c>
      <c r="C1370" s="50"/>
      <c r="D1370" s="50"/>
      <c r="E1370" s="50" t="s">
        <v>4760</v>
      </c>
      <c r="F1370" s="156"/>
      <c r="G1370" s="121">
        <v>768</v>
      </c>
      <c r="H1370" s="562"/>
      <c r="I1370" s="121">
        <v>720</v>
      </c>
      <c r="J1370" s="121" t="s">
        <v>59</v>
      </c>
      <c r="K1370" s="41"/>
      <c r="L1370" s="42"/>
      <c r="M1370" s="658"/>
      <c r="N1370" s="659" t="str">
        <f t="shared" si="280"/>
        <v>grams</v>
      </c>
      <c r="O1370" s="692">
        <f t="shared" si="281"/>
        <v>0</v>
      </c>
      <c r="P1370" s="761" t="e">
        <f t="shared" si="282"/>
        <v>#DIV/0!</v>
      </c>
      <c r="Q1370" s="74"/>
      <c r="R1370" s="28"/>
    </row>
    <row r="1371" spans="1:18" ht="14.25" customHeight="1">
      <c r="A1371" s="111">
        <v>165</v>
      </c>
      <c r="B1371" s="52" t="s">
        <v>4761</v>
      </c>
      <c r="C1371" s="52"/>
      <c r="D1371" s="52"/>
      <c r="E1371" s="52" t="s">
        <v>4762</v>
      </c>
      <c r="F1371" s="156"/>
      <c r="G1371" s="760"/>
      <c r="H1371" s="562"/>
      <c r="I1371" s="160">
        <v>430</v>
      </c>
      <c r="J1371" s="160" t="s">
        <v>59</v>
      </c>
      <c r="K1371" s="41"/>
      <c r="L1371" s="42"/>
      <c r="M1371" s="658"/>
      <c r="N1371" s="659" t="str">
        <f t="shared" si="280"/>
        <v>grams</v>
      </c>
      <c r="O1371" s="692">
        <f t="shared" si="281"/>
        <v>0</v>
      </c>
      <c r="P1371" s="761" t="e">
        <f t="shared" si="282"/>
        <v>#DIV/0!</v>
      </c>
      <c r="Q1371" s="74"/>
      <c r="R1371" s="28"/>
    </row>
    <row r="1372" spans="1:18" ht="14.25" customHeight="1">
      <c r="A1372" s="111">
        <v>215</v>
      </c>
      <c r="B1372" s="52" t="s">
        <v>2038</v>
      </c>
      <c r="C1372" s="68"/>
      <c r="D1372" s="68"/>
      <c r="E1372" s="68" t="s">
        <v>2041</v>
      </c>
      <c r="F1372" s="156"/>
      <c r="G1372" s="760"/>
      <c r="H1372" s="160"/>
      <c r="I1372" s="160">
        <v>100</v>
      </c>
      <c r="J1372" s="160" t="s">
        <v>59</v>
      </c>
      <c r="K1372" s="41"/>
      <c r="L1372" s="42"/>
      <c r="M1372" s="658"/>
      <c r="N1372" s="659" t="str">
        <f t="shared" si="280"/>
        <v>grams</v>
      </c>
      <c r="O1372" s="692">
        <f t="shared" si="281"/>
        <v>0</v>
      </c>
      <c r="P1372" s="761" t="e">
        <f t="shared" si="282"/>
        <v>#DIV/0!</v>
      </c>
      <c r="Q1372" s="74"/>
      <c r="R1372" s="28"/>
    </row>
    <row r="1373" spans="1:18" ht="14.25" customHeight="1">
      <c r="A1373" s="111">
        <v>216</v>
      </c>
      <c r="B1373" s="52" t="s">
        <v>2038</v>
      </c>
      <c r="C1373" s="68"/>
      <c r="D1373" s="68"/>
      <c r="E1373" s="68" t="s">
        <v>3794</v>
      </c>
      <c r="F1373" s="156"/>
      <c r="G1373" s="760"/>
      <c r="H1373" s="160"/>
      <c r="I1373" s="160">
        <v>500</v>
      </c>
      <c r="J1373" s="160" t="s">
        <v>59</v>
      </c>
      <c r="K1373" s="41"/>
      <c r="L1373" s="42"/>
      <c r="M1373" s="658"/>
      <c r="N1373" s="659" t="str">
        <f t="shared" si="280"/>
        <v>grams</v>
      </c>
      <c r="O1373" s="692">
        <f t="shared" si="281"/>
        <v>0</v>
      </c>
      <c r="P1373" s="761" t="e">
        <f t="shared" si="282"/>
        <v>#DIV/0!</v>
      </c>
      <c r="Q1373" s="74"/>
      <c r="R1373" s="28"/>
    </row>
    <row r="1374" spans="1:18" ht="14.25" customHeight="1">
      <c r="A1374" s="111">
        <v>217</v>
      </c>
      <c r="B1374" s="52" t="s">
        <v>2038</v>
      </c>
      <c r="C1374" s="339"/>
      <c r="D1374" s="339"/>
      <c r="E1374" s="339" t="s">
        <v>3795</v>
      </c>
      <c r="F1374" s="156"/>
      <c r="G1374" s="388"/>
      <c r="H1374" s="160"/>
      <c r="I1374" s="411">
        <v>100</v>
      </c>
      <c r="J1374" s="411" t="s">
        <v>59</v>
      </c>
      <c r="K1374" s="41"/>
      <c r="L1374" s="42"/>
      <c r="M1374" s="658"/>
      <c r="N1374" s="659" t="str">
        <f t="shared" si="280"/>
        <v>grams</v>
      </c>
      <c r="O1374" s="692">
        <f t="shared" si="281"/>
        <v>0</v>
      </c>
      <c r="P1374" s="761" t="e">
        <f t="shared" si="282"/>
        <v>#DIV/0!</v>
      </c>
      <c r="Q1374" s="74"/>
      <c r="R1374" s="28"/>
    </row>
    <row r="1375" spans="1:18" ht="14.25" customHeight="1">
      <c r="A1375" s="111">
        <v>218</v>
      </c>
      <c r="B1375" s="52" t="s">
        <v>2038</v>
      </c>
      <c r="C1375" s="68"/>
      <c r="D1375" s="68"/>
      <c r="E1375" s="68" t="s">
        <v>3796</v>
      </c>
      <c r="F1375" s="156"/>
      <c r="G1375" s="760"/>
      <c r="H1375" s="160"/>
      <c r="I1375" s="160">
        <v>50</v>
      </c>
      <c r="J1375" s="160" t="s">
        <v>59</v>
      </c>
      <c r="K1375" s="41"/>
      <c r="L1375" s="42"/>
      <c r="M1375" s="658"/>
      <c r="N1375" s="659" t="str">
        <f t="shared" si="280"/>
        <v>grams</v>
      </c>
      <c r="O1375" s="692">
        <f t="shared" si="281"/>
        <v>0</v>
      </c>
      <c r="P1375" s="761" t="e">
        <f t="shared" si="282"/>
        <v>#DIV/0!</v>
      </c>
      <c r="Q1375" s="74"/>
      <c r="R1375" s="28"/>
    </row>
    <row r="1376" spans="1:18" ht="14.25" customHeight="1">
      <c r="A1376" s="111">
        <v>219</v>
      </c>
      <c r="B1376" s="52" t="s">
        <v>2038</v>
      </c>
      <c r="C1376" s="52"/>
      <c r="D1376" s="52"/>
      <c r="E1376" s="52" t="s">
        <v>3797</v>
      </c>
      <c r="F1376" s="156"/>
      <c r="G1376" s="760"/>
      <c r="H1376" s="160"/>
      <c r="I1376" s="160">
        <v>30</v>
      </c>
      <c r="J1376" s="160" t="s">
        <v>59</v>
      </c>
      <c r="K1376" s="41"/>
      <c r="L1376" s="42"/>
      <c r="M1376" s="658"/>
      <c r="N1376" s="659" t="str">
        <f t="shared" si="280"/>
        <v>grams</v>
      </c>
      <c r="O1376" s="692">
        <f t="shared" si="281"/>
        <v>0</v>
      </c>
      <c r="P1376" s="761" t="e">
        <f t="shared" si="282"/>
        <v>#DIV/0!</v>
      </c>
      <c r="Q1376" s="74"/>
      <c r="R1376" s="28"/>
    </row>
    <row r="1377" spans="1:18" ht="14.25" customHeight="1">
      <c r="A1377" s="111">
        <v>220</v>
      </c>
      <c r="B1377" s="52" t="s">
        <v>2038</v>
      </c>
      <c r="C1377" s="52"/>
      <c r="D1377" s="52"/>
      <c r="E1377" s="52" t="s">
        <v>3798</v>
      </c>
      <c r="F1377" s="156"/>
      <c r="G1377" s="760"/>
      <c r="H1377" s="160"/>
      <c r="I1377" s="160">
        <v>200</v>
      </c>
      <c r="J1377" s="160" t="s">
        <v>59</v>
      </c>
      <c r="K1377" s="41"/>
      <c r="L1377" s="42"/>
      <c r="M1377" s="658"/>
      <c r="N1377" s="659" t="str">
        <f t="shared" si="280"/>
        <v>grams</v>
      </c>
      <c r="O1377" s="692">
        <f t="shared" si="281"/>
        <v>0</v>
      </c>
      <c r="P1377" s="761" t="e">
        <f t="shared" si="282"/>
        <v>#DIV/0!</v>
      </c>
      <c r="Q1377" s="74"/>
      <c r="R1377" s="28"/>
    </row>
    <row r="1378" spans="1:18" ht="14.25" customHeight="1">
      <c r="A1378" s="111">
        <v>386</v>
      </c>
      <c r="B1378" s="52" t="s">
        <v>3913</v>
      </c>
      <c r="C1378" s="68"/>
      <c r="D1378" s="68"/>
      <c r="E1378" s="68"/>
      <c r="F1378" s="156"/>
      <c r="G1378" s="760"/>
      <c r="H1378" s="160"/>
      <c r="I1378" s="160">
        <v>1</v>
      </c>
      <c r="J1378" s="160" t="s">
        <v>59</v>
      </c>
      <c r="K1378" s="41"/>
      <c r="L1378" s="42"/>
      <c r="M1378" s="658"/>
      <c r="N1378" s="659" t="str">
        <f t="shared" si="280"/>
        <v>grams</v>
      </c>
      <c r="O1378" s="692">
        <f t="shared" si="281"/>
        <v>0</v>
      </c>
      <c r="P1378" s="761" t="e">
        <f t="shared" si="282"/>
        <v>#DIV/0!</v>
      </c>
      <c r="Q1378" s="74"/>
      <c r="R1378" s="28"/>
    </row>
    <row r="1379" spans="1:18" ht="14.25" customHeight="1">
      <c r="A1379" s="111">
        <v>483</v>
      </c>
      <c r="B1379" s="68" t="s">
        <v>2045</v>
      </c>
      <c r="C1379" s="68"/>
      <c r="D1379" s="68"/>
      <c r="E1379" s="68" t="s">
        <v>2715</v>
      </c>
      <c r="F1379" s="156"/>
      <c r="G1379" s="760">
        <v>25.8</v>
      </c>
      <c r="H1379" s="562"/>
      <c r="I1379" s="160">
        <v>1</v>
      </c>
      <c r="J1379" s="160" t="s">
        <v>2755</v>
      </c>
      <c r="K1379" s="41"/>
      <c r="L1379" s="42"/>
      <c r="M1379" s="658"/>
      <c r="N1379" s="659" t="str">
        <f t="shared" si="280"/>
        <v>piece</v>
      </c>
      <c r="O1379" s="692">
        <f t="shared" si="281"/>
        <v>0</v>
      </c>
      <c r="P1379" s="761" t="e">
        <f t="shared" si="282"/>
        <v>#DIV/0!</v>
      </c>
      <c r="Q1379" s="74"/>
      <c r="R1379" s="28"/>
    </row>
    <row r="1380" spans="1:18" ht="14.25" customHeight="1">
      <c r="A1380" s="111">
        <v>293</v>
      </c>
      <c r="B1380" s="33" t="s">
        <v>2047</v>
      </c>
      <c r="C1380" s="33"/>
      <c r="D1380" s="33"/>
      <c r="E1380" s="33" t="s">
        <v>2666</v>
      </c>
      <c r="F1380" s="156"/>
      <c r="G1380" s="121">
        <v>10.65</v>
      </c>
      <c r="H1380" s="160"/>
      <c r="I1380" s="121">
        <v>12</v>
      </c>
      <c r="J1380" s="121" t="s">
        <v>37</v>
      </c>
      <c r="K1380" s="41"/>
      <c r="L1380" s="42"/>
      <c r="M1380" s="658"/>
      <c r="N1380" s="659" t="str">
        <f t="shared" si="280"/>
        <v>pieces</v>
      </c>
      <c r="O1380" s="692">
        <f t="shared" si="281"/>
        <v>0</v>
      </c>
      <c r="P1380" s="761" t="e">
        <f t="shared" si="282"/>
        <v>#DIV/0!</v>
      </c>
      <c r="Q1380" s="74"/>
      <c r="R1380" s="28"/>
    </row>
    <row r="1381" spans="1:18" ht="14.25" customHeight="1">
      <c r="A1381" s="111">
        <v>296</v>
      </c>
      <c r="B1381" s="52" t="s">
        <v>2060</v>
      </c>
      <c r="C1381" s="52"/>
      <c r="D1381" s="52"/>
      <c r="E1381" s="52" t="s">
        <v>4242</v>
      </c>
      <c r="F1381" s="156"/>
      <c r="G1381" s="760">
        <v>59.2</v>
      </c>
      <c r="H1381" s="160"/>
      <c r="I1381" s="160">
        <v>10</v>
      </c>
      <c r="J1381" s="160" t="s">
        <v>37</v>
      </c>
      <c r="K1381" s="41"/>
      <c r="L1381" s="42"/>
      <c r="M1381" s="658"/>
      <c r="N1381" s="659" t="str">
        <f t="shared" si="280"/>
        <v>pieces</v>
      </c>
      <c r="O1381" s="692">
        <f t="shared" si="281"/>
        <v>0</v>
      </c>
      <c r="P1381" s="761" t="e">
        <f t="shared" si="282"/>
        <v>#DIV/0!</v>
      </c>
      <c r="Q1381" s="74"/>
      <c r="R1381" s="28"/>
    </row>
    <row r="1382" spans="1:18" ht="14.25" customHeight="1">
      <c r="A1382" s="111">
        <v>297</v>
      </c>
      <c r="B1382" s="52" t="s">
        <v>4763</v>
      </c>
      <c r="C1382" s="52"/>
      <c r="D1382" s="52"/>
      <c r="E1382" s="52" t="s">
        <v>4242</v>
      </c>
      <c r="F1382" s="156"/>
      <c r="G1382" s="760"/>
      <c r="H1382" s="160"/>
      <c r="I1382" s="160">
        <v>10</v>
      </c>
      <c r="J1382" s="198" t="s">
        <v>37</v>
      </c>
      <c r="K1382" s="41"/>
      <c r="L1382" s="42"/>
      <c r="M1382" s="658"/>
      <c r="N1382" s="659" t="str">
        <f t="shared" si="280"/>
        <v>pieces</v>
      </c>
      <c r="O1382" s="692">
        <f t="shared" si="281"/>
        <v>0</v>
      </c>
      <c r="P1382" s="761" t="e">
        <f t="shared" si="282"/>
        <v>#DIV/0!</v>
      </c>
      <c r="Q1382" s="74"/>
      <c r="R1382" s="28"/>
    </row>
    <row r="1383" spans="1:18" ht="14.25" customHeight="1">
      <c r="A1383" s="111">
        <v>298</v>
      </c>
      <c r="B1383" s="68" t="s">
        <v>2063</v>
      </c>
      <c r="C1383" s="68"/>
      <c r="D1383" s="68"/>
      <c r="E1383" s="68" t="s">
        <v>4764</v>
      </c>
      <c r="F1383" s="156"/>
      <c r="G1383" s="760">
        <v>68.88</v>
      </c>
      <c r="H1383" s="160"/>
      <c r="I1383" s="160">
        <v>10</v>
      </c>
      <c r="J1383" s="160" t="s">
        <v>37</v>
      </c>
      <c r="K1383" s="41"/>
      <c r="L1383" s="42"/>
      <c r="M1383" s="658"/>
      <c r="N1383" s="659" t="str">
        <f t="shared" si="280"/>
        <v>pieces</v>
      </c>
      <c r="O1383" s="692">
        <f t="shared" si="281"/>
        <v>0</v>
      </c>
      <c r="P1383" s="761" t="e">
        <f t="shared" si="282"/>
        <v>#DIV/0!</v>
      </c>
      <c r="Q1383" s="74"/>
      <c r="R1383" s="28"/>
    </row>
    <row r="1384" spans="1:18" ht="14.25" customHeight="1">
      <c r="A1384" s="111">
        <v>299</v>
      </c>
      <c r="B1384" s="52" t="s">
        <v>4765</v>
      </c>
      <c r="C1384" s="52"/>
      <c r="D1384" s="52"/>
      <c r="E1384" s="52" t="s">
        <v>4244</v>
      </c>
      <c r="F1384" s="156"/>
      <c r="G1384" s="760"/>
      <c r="H1384" s="160"/>
      <c r="I1384" s="160">
        <v>10</v>
      </c>
      <c r="J1384" s="160" t="s">
        <v>37</v>
      </c>
      <c r="K1384" s="41"/>
      <c r="L1384" s="42"/>
      <c r="M1384" s="658"/>
      <c r="N1384" s="659" t="str">
        <f t="shared" si="280"/>
        <v>pieces</v>
      </c>
      <c r="O1384" s="692">
        <f t="shared" si="281"/>
        <v>0</v>
      </c>
      <c r="P1384" s="761" t="e">
        <f t="shared" si="282"/>
        <v>#DIV/0!</v>
      </c>
      <c r="Q1384" s="74"/>
      <c r="R1384" s="28"/>
    </row>
    <row r="1385" spans="1:18" ht="14.25" customHeight="1">
      <c r="A1385" s="111">
        <v>300</v>
      </c>
      <c r="B1385" s="52" t="s">
        <v>4766</v>
      </c>
      <c r="C1385" s="52"/>
      <c r="D1385" s="52"/>
      <c r="E1385" s="52" t="s">
        <v>4242</v>
      </c>
      <c r="F1385" s="156"/>
      <c r="G1385" s="760"/>
      <c r="H1385" s="160"/>
      <c r="I1385" s="160">
        <v>10</v>
      </c>
      <c r="J1385" s="160" t="s">
        <v>37</v>
      </c>
      <c r="K1385" s="41"/>
      <c r="L1385" s="42"/>
      <c r="M1385" s="658"/>
      <c r="N1385" s="659" t="str">
        <f t="shared" si="280"/>
        <v>pieces</v>
      </c>
      <c r="O1385" s="692">
        <f t="shared" si="281"/>
        <v>0</v>
      </c>
      <c r="P1385" s="761" t="e">
        <f t="shared" si="282"/>
        <v>#DIV/0!</v>
      </c>
      <c r="Q1385" s="74"/>
      <c r="R1385" s="28"/>
    </row>
    <row r="1386" spans="1:18" ht="14.25" customHeight="1">
      <c r="A1386" s="111">
        <v>301</v>
      </c>
      <c r="B1386" s="52" t="s">
        <v>4767</v>
      </c>
      <c r="C1386" s="52"/>
      <c r="D1386" s="52"/>
      <c r="E1386" s="52" t="s">
        <v>4242</v>
      </c>
      <c r="F1386" s="156"/>
      <c r="G1386" s="760"/>
      <c r="H1386" s="160"/>
      <c r="I1386" s="160">
        <v>10</v>
      </c>
      <c r="J1386" s="160" t="s">
        <v>37</v>
      </c>
      <c r="K1386" s="41"/>
      <c r="L1386" s="42"/>
      <c r="M1386" s="658"/>
      <c r="N1386" s="659" t="str">
        <f t="shared" si="280"/>
        <v>pieces</v>
      </c>
      <c r="O1386" s="692">
        <f t="shared" si="281"/>
        <v>0</v>
      </c>
      <c r="P1386" s="761" t="e">
        <f t="shared" si="282"/>
        <v>#DIV/0!</v>
      </c>
      <c r="Q1386" s="74"/>
      <c r="R1386" s="28"/>
    </row>
    <row r="1387" spans="1:18" ht="14.25" customHeight="1">
      <c r="A1387" s="111">
        <v>302</v>
      </c>
      <c r="B1387" s="52" t="s">
        <v>4768</v>
      </c>
      <c r="C1387" s="52"/>
      <c r="D1387" s="52"/>
      <c r="E1387" s="52" t="s">
        <v>4244</v>
      </c>
      <c r="F1387" s="156"/>
      <c r="G1387" s="760"/>
      <c r="H1387" s="160"/>
      <c r="I1387" s="160">
        <v>10</v>
      </c>
      <c r="J1387" s="160" t="s">
        <v>37</v>
      </c>
      <c r="K1387" s="41"/>
      <c r="L1387" s="42"/>
      <c r="M1387" s="658"/>
      <c r="N1387" s="659" t="str">
        <f t="shared" si="280"/>
        <v>pieces</v>
      </c>
      <c r="O1387" s="692">
        <f t="shared" si="281"/>
        <v>0</v>
      </c>
      <c r="P1387" s="761" t="e">
        <f t="shared" si="282"/>
        <v>#DIV/0!</v>
      </c>
      <c r="Q1387" s="74"/>
      <c r="R1387" s="28"/>
    </row>
    <row r="1388" spans="1:18" ht="14.25" customHeight="1">
      <c r="A1388" s="111">
        <v>222</v>
      </c>
      <c r="B1388" s="52" t="s">
        <v>2066</v>
      </c>
      <c r="C1388" s="52"/>
      <c r="D1388" s="52"/>
      <c r="E1388" s="52" t="s">
        <v>3799</v>
      </c>
      <c r="F1388" s="156"/>
      <c r="G1388" s="760"/>
      <c r="H1388" s="160"/>
      <c r="I1388" s="160">
        <v>490</v>
      </c>
      <c r="J1388" s="160" t="s">
        <v>29</v>
      </c>
      <c r="K1388" s="41"/>
      <c r="L1388" s="42"/>
      <c r="M1388" s="658"/>
      <c r="N1388" s="659" t="str">
        <f t="shared" si="280"/>
        <v>ml</v>
      </c>
      <c r="O1388" s="692">
        <f t="shared" si="281"/>
        <v>0</v>
      </c>
      <c r="P1388" s="761" t="e">
        <f t="shared" si="282"/>
        <v>#DIV/0!</v>
      </c>
      <c r="Q1388" s="74"/>
      <c r="R1388" s="28"/>
    </row>
    <row r="1389" spans="1:18" ht="14.25" customHeight="1">
      <c r="A1389" s="111">
        <v>387</v>
      </c>
      <c r="B1389" s="52" t="s">
        <v>2066</v>
      </c>
      <c r="C1389" s="68"/>
      <c r="D1389" s="68"/>
      <c r="E1389" s="68" t="s">
        <v>2067</v>
      </c>
      <c r="F1389" s="156"/>
      <c r="G1389" s="760"/>
      <c r="H1389" s="160"/>
      <c r="I1389" s="160">
        <v>490</v>
      </c>
      <c r="J1389" s="160" t="s">
        <v>29</v>
      </c>
      <c r="K1389" s="41"/>
      <c r="L1389" s="42"/>
      <c r="M1389" s="658"/>
      <c r="N1389" s="659" t="str">
        <f t="shared" si="280"/>
        <v>ml</v>
      </c>
      <c r="O1389" s="692">
        <f t="shared" si="281"/>
        <v>0</v>
      </c>
      <c r="P1389" s="761" t="e">
        <f t="shared" si="282"/>
        <v>#DIV/0!</v>
      </c>
      <c r="Q1389" s="74"/>
      <c r="R1389" s="28"/>
    </row>
    <row r="1390" spans="1:18" ht="14.25" customHeight="1">
      <c r="A1390" s="111">
        <v>67</v>
      </c>
      <c r="B1390" s="68" t="s">
        <v>2068</v>
      </c>
      <c r="C1390" s="68"/>
      <c r="D1390" s="68"/>
      <c r="E1390" s="68" t="s">
        <v>3525</v>
      </c>
      <c r="F1390" s="156"/>
      <c r="G1390" s="760"/>
      <c r="H1390" s="160"/>
      <c r="I1390" s="160">
        <v>113</v>
      </c>
      <c r="J1390" s="160" t="s">
        <v>59</v>
      </c>
      <c r="K1390" s="41" t="s">
        <v>26</v>
      </c>
      <c r="L1390" s="42" t="str">
        <f t="shared" ref="L1390:L1393" si="307">CONCATENATE(I1390,J1390)</f>
        <v>113grams</v>
      </c>
      <c r="M1390" s="658">
        <f t="shared" ref="M1390:M1393" si="308">H1390*I1390</f>
        <v>0</v>
      </c>
      <c r="N1390" s="659" t="str">
        <f t="shared" si="280"/>
        <v>0 grams</v>
      </c>
      <c r="O1390" s="692">
        <f t="shared" si="281"/>
        <v>0</v>
      </c>
      <c r="P1390" s="761" t="e">
        <f t="shared" si="282"/>
        <v>#DIV/0!</v>
      </c>
      <c r="Q1390" s="29" t="e">
        <f t="shared" ref="Q1390:Q1393" si="309">G1390-P1390</f>
        <v>#DIV/0!</v>
      </c>
      <c r="R1390" s="28"/>
    </row>
    <row r="1391" spans="1:18" ht="14.25" customHeight="1">
      <c r="A1391" s="111">
        <v>68</v>
      </c>
      <c r="B1391" s="68" t="s">
        <v>2068</v>
      </c>
      <c r="C1391" s="68"/>
      <c r="D1391" s="68"/>
      <c r="E1391" s="68" t="s">
        <v>3526</v>
      </c>
      <c r="F1391" s="156"/>
      <c r="G1391" s="760"/>
      <c r="H1391" s="160"/>
      <c r="I1391" s="160">
        <v>125</v>
      </c>
      <c r="J1391" s="160" t="s">
        <v>59</v>
      </c>
      <c r="K1391" s="41" t="s">
        <v>26</v>
      </c>
      <c r="L1391" s="42" t="str">
        <f t="shared" si="307"/>
        <v>125grams</v>
      </c>
      <c r="M1391" s="658">
        <f t="shared" si="308"/>
        <v>0</v>
      </c>
      <c r="N1391" s="659" t="str">
        <f t="shared" si="280"/>
        <v>0 grams</v>
      </c>
      <c r="O1391" s="692">
        <f t="shared" si="281"/>
        <v>0</v>
      </c>
      <c r="P1391" s="761" t="e">
        <f t="shared" si="282"/>
        <v>#DIV/0!</v>
      </c>
      <c r="Q1391" s="29" t="e">
        <f t="shared" si="309"/>
        <v>#DIV/0!</v>
      </c>
      <c r="R1391" s="28"/>
    </row>
    <row r="1392" spans="1:18" ht="14.25" customHeight="1">
      <c r="A1392" s="111">
        <v>69</v>
      </c>
      <c r="B1392" s="68" t="s">
        <v>2068</v>
      </c>
      <c r="C1392" s="68"/>
      <c r="D1392" s="68"/>
      <c r="E1392" s="68" t="s">
        <v>2069</v>
      </c>
      <c r="F1392" s="156"/>
      <c r="G1392" s="760"/>
      <c r="H1392" s="160"/>
      <c r="I1392" s="160">
        <v>185</v>
      </c>
      <c r="J1392" s="160" t="s">
        <v>59</v>
      </c>
      <c r="K1392" s="41" t="s">
        <v>26</v>
      </c>
      <c r="L1392" s="42" t="str">
        <f t="shared" si="307"/>
        <v>185grams</v>
      </c>
      <c r="M1392" s="658">
        <f t="shared" si="308"/>
        <v>0</v>
      </c>
      <c r="N1392" s="659" t="str">
        <f t="shared" si="280"/>
        <v>0 grams</v>
      </c>
      <c r="O1392" s="692">
        <f t="shared" si="281"/>
        <v>0</v>
      </c>
      <c r="P1392" s="761" t="e">
        <f t="shared" si="282"/>
        <v>#DIV/0!</v>
      </c>
      <c r="Q1392" s="29" t="e">
        <f t="shared" si="309"/>
        <v>#DIV/0!</v>
      </c>
      <c r="R1392" s="28"/>
    </row>
    <row r="1393" spans="1:18" ht="14.25" customHeight="1">
      <c r="A1393" s="111">
        <v>92</v>
      </c>
      <c r="B1393" s="339" t="s">
        <v>2070</v>
      </c>
      <c r="C1393" s="339"/>
      <c r="D1393" s="339"/>
      <c r="E1393" s="339" t="s">
        <v>4037</v>
      </c>
      <c r="F1393" s="156"/>
      <c r="G1393" s="388"/>
      <c r="H1393" s="160"/>
      <c r="I1393" s="160">
        <v>1</v>
      </c>
      <c r="J1393" s="160" t="s">
        <v>2776</v>
      </c>
      <c r="K1393" s="41" t="s">
        <v>26</v>
      </c>
      <c r="L1393" s="42" t="str">
        <f t="shared" si="307"/>
        <v>1kilos</v>
      </c>
      <c r="M1393" s="658">
        <f t="shared" si="308"/>
        <v>0</v>
      </c>
      <c r="N1393" s="659" t="str">
        <f t="shared" si="280"/>
        <v>0 kilos</v>
      </c>
      <c r="O1393" s="692">
        <f t="shared" si="281"/>
        <v>0</v>
      </c>
      <c r="P1393" s="761" t="e">
        <f t="shared" si="282"/>
        <v>#DIV/0!</v>
      </c>
      <c r="Q1393" s="74" t="e">
        <f t="shared" si="309"/>
        <v>#DIV/0!</v>
      </c>
      <c r="R1393" s="28"/>
    </row>
    <row r="1394" spans="1:18" ht="14.25" customHeight="1">
      <c r="A1394" s="111">
        <v>223</v>
      </c>
      <c r="B1394" s="52" t="s">
        <v>2072</v>
      </c>
      <c r="C1394" s="52"/>
      <c r="D1394" s="52"/>
      <c r="E1394" s="52" t="s">
        <v>3800</v>
      </c>
      <c r="F1394" s="156"/>
      <c r="G1394" s="760"/>
      <c r="H1394" s="160"/>
      <c r="I1394" s="762">
        <v>750</v>
      </c>
      <c r="J1394" s="160" t="s">
        <v>29</v>
      </c>
      <c r="K1394" s="41"/>
      <c r="L1394" s="42"/>
      <c r="M1394" s="658"/>
      <c r="N1394" s="659" t="str">
        <f t="shared" si="280"/>
        <v>ml</v>
      </c>
      <c r="O1394" s="692">
        <f t="shared" si="281"/>
        <v>0</v>
      </c>
      <c r="P1394" s="761" t="e">
        <f t="shared" si="282"/>
        <v>#DIV/0!</v>
      </c>
      <c r="Q1394" s="74"/>
      <c r="R1394" s="28"/>
    </row>
    <row r="1395" spans="1:18" ht="14.25" customHeight="1">
      <c r="A1395" s="111">
        <v>224</v>
      </c>
      <c r="B1395" s="52" t="s">
        <v>2072</v>
      </c>
      <c r="C1395" s="52"/>
      <c r="D1395" s="52"/>
      <c r="E1395" s="52" t="s">
        <v>3801</v>
      </c>
      <c r="F1395" s="156"/>
      <c r="G1395" s="760"/>
      <c r="H1395" s="160"/>
      <c r="I1395" s="762">
        <v>750</v>
      </c>
      <c r="J1395" s="160" t="s">
        <v>29</v>
      </c>
      <c r="K1395" s="41"/>
      <c r="L1395" s="42"/>
      <c r="M1395" s="658"/>
      <c r="N1395" s="659" t="str">
        <f t="shared" si="280"/>
        <v>ml</v>
      </c>
      <c r="O1395" s="692">
        <f t="shared" si="281"/>
        <v>0</v>
      </c>
      <c r="P1395" s="761" t="e">
        <f t="shared" si="282"/>
        <v>#DIV/0!</v>
      </c>
      <c r="Q1395" s="74"/>
      <c r="R1395" s="28"/>
    </row>
    <row r="1396" spans="1:18" ht="14.25" customHeight="1">
      <c r="A1396" s="111">
        <v>303</v>
      </c>
      <c r="B1396" s="52" t="s">
        <v>4252</v>
      </c>
      <c r="C1396" s="52"/>
      <c r="D1396" s="52"/>
      <c r="E1396" s="52" t="s">
        <v>4253</v>
      </c>
      <c r="F1396" s="156"/>
      <c r="G1396" s="760"/>
      <c r="H1396" s="160"/>
      <c r="I1396" s="160">
        <v>50</v>
      </c>
      <c r="J1396" s="160" t="s">
        <v>37</v>
      </c>
      <c r="K1396" s="41"/>
      <c r="L1396" s="42"/>
      <c r="M1396" s="658"/>
      <c r="N1396" s="659" t="str">
        <f t="shared" si="280"/>
        <v>pieces</v>
      </c>
      <c r="O1396" s="692">
        <f t="shared" si="281"/>
        <v>0</v>
      </c>
      <c r="P1396" s="761" t="e">
        <f t="shared" si="282"/>
        <v>#DIV/0!</v>
      </c>
      <c r="Q1396" s="74"/>
      <c r="R1396" s="28"/>
    </row>
    <row r="1397" spans="1:18" ht="14.25" customHeight="1">
      <c r="A1397" s="111">
        <v>93</v>
      </c>
      <c r="B1397" s="52" t="s">
        <v>2076</v>
      </c>
      <c r="C1397" s="68"/>
      <c r="D1397" s="68"/>
      <c r="E1397" s="68" t="s">
        <v>4038</v>
      </c>
      <c r="F1397" s="156"/>
      <c r="G1397" s="760"/>
      <c r="H1397" s="160"/>
      <c r="I1397" s="160">
        <v>50</v>
      </c>
      <c r="J1397" s="160" t="s">
        <v>2776</v>
      </c>
      <c r="K1397" s="41" t="s">
        <v>26</v>
      </c>
      <c r="L1397" s="42" t="str">
        <f t="shared" ref="L1397:L1402" si="310">CONCATENATE(I1397,J1397)</f>
        <v>50kilos</v>
      </c>
      <c r="M1397" s="658">
        <f t="shared" ref="M1397:M1402" si="311">H1397*I1397</f>
        <v>0</v>
      </c>
      <c r="N1397" s="659" t="str">
        <f t="shared" si="280"/>
        <v>0 kilos</v>
      </c>
      <c r="O1397" s="692">
        <f t="shared" si="281"/>
        <v>0</v>
      </c>
      <c r="P1397" s="761" t="e">
        <f t="shared" si="282"/>
        <v>#DIV/0!</v>
      </c>
      <c r="Q1397" s="74" t="e">
        <f t="shared" ref="Q1397:Q1402" si="312">G1397-P1397</f>
        <v>#DIV/0!</v>
      </c>
      <c r="R1397" s="28"/>
    </row>
    <row r="1398" spans="1:18" ht="14.25" customHeight="1">
      <c r="A1398" s="111">
        <v>94</v>
      </c>
      <c r="B1398" s="52" t="s">
        <v>2076</v>
      </c>
      <c r="C1398" s="68"/>
      <c r="D1398" s="68"/>
      <c r="E1398" s="68" t="s">
        <v>3349</v>
      </c>
      <c r="F1398" s="156"/>
      <c r="G1398" s="760"/>
      <c r="H1398" s="160"/>
      <c r="I1398" s="160">
        <v>25</v>
      </c>
      <c r="J1398" s="160" t="s">
        <v>2776</v>
      </c>
      <c r="K1398" s="41" t="s">
        <v>26</v>
      </c>
      <c r="L1398" s="42" t="str">
        <f t="shared" si="310"/>
        <v>25kilos</v>
      </c>
      <c r="M1398" s="658">
        <f t="shared" si="311"/>
        <v>0</v>
      </c>
      <c r="N1398" s="659" t="str">
        <f t="shared" si="280"/>
        <v>0 kilos</v>
      </c>
      <c r="O1398" s="692">
        <f t="shared" si="281"/>
        <v>0</v>
      </c>
      <c r="P1398" s="761" t="e">
        <f t="shared" si="282"/>
        <v>#DIV/0!</v>
      </c>
      <c r="Q1398" s="74" t="e">
        <f t="shared" si="312"/>
        <v>#DIV/0!</v>
      </c>
      <c r="R1398" s="28"/>
    </row>
    <row r="1399" spans="1:18" ht="14.25" customHeight="1">
      <c r="A1399" s="111">
        <v>95</v>
      </c>
      <c r="B1399" s="52" t="s">
        <v>2076</v>
      </c>
      <c r="C1399" s="68"/>
      <c r="D1399" s="68"/>
      <c r="E1399" s="68" t="s">
        <v>2721</v>
      </c>
      <c r="F1399" s="156"/>
      <c r="G1399" s="760"/>
      <c r="H1399" s="160"/>
      <c r="I1399" s="160">
        <v>25</v>
      </c>
      <c r="J1399" s="160" t="s">
        <v>2776</v>
      </c>
      <c r="K1399" s="41" t="s">
        <v>26</v>
      </c>
      <c r="L1399" s="42" t="str">
        <f t="shared" si="310"/>
        <v>25kilos</v>
      </c>
      <c r="M1399" s="658">
        <f t="shared" si="311"/>
        <v>0</v>
      </c>
      <c r="N1399" s="659" t="str">
        <f t="shared" si="280"/>
        <v>0 kilos</v>
      </c>
      <c r="O1399" s="692">
        <f t="shared" si="281"/>
        <v>0</v>
      </c>
      <c r="P1399" s="761" t="e">
        <f t="shared" si="282"/>
        <v>#DIV/0!</v>
      </c>
      <c r="Q1399" s="74" t="e">
        <f t="shared" si="312"/>
        <v>#DIV/0!</v>
      </c>
      <c r="R1399" s="28"/>
    </row>
    <row r="1400" spans="1:18" ht="14.25" customHeight="1">
      <c r="A1400" s="111">
        <v>96</v>
      </c>
      <c r="B1400" s="339" t="s">
        <v>2076</v>
      </c>
      <c r="C1400" s="339"/>
      <c r="D1400" s="339"/>
      <c r="E1400" s="339" t="s">
        <v>4040</v>
      </c>
      <c r="F1400" s="156"/>
      <c r="G1400" s="388"/>
      <c r="H1400" s="562"/>
      <c r="I1400" s="411">
        <v>25</v>
      </c>
      <c r="J1400" s="160" t="s">
        <v>2776</v>
      </c>
      <c r="K1400" s="41" t="s">
        <v>26</v>
      </c>
      <c r="L1400" s="42" t="str">
        <f t="shared" si="310"/>
        <v>25kilos</v>
      </c>
      <c r="M1400" s="658">
        <f t="shared" si="311"/>
        <v>0</v>
      </c>
      <c r="N1400" s="659" t="str">
        <f t="shared" si="280"/>
        <v>0 kilos</v>
      </c>
      <c r="O1400" s="692">
        <f t="shared" si="281"/>
        <v>0</v>
      </c>
      <c r="P1400" s="761" t="e">
        <f t="shared" si="282"/>
        <v>#DIV/0!</v>
      </c>
      <c r="Q1400" s="74" t="e">
        <f t="shared" si="312"/>
        <v>#DIV/0!</v>
      </c>
      <c r="R1400" s="28"/>
    </row>
    <row r="1401" spans="1:18" ht="14.25" customHeight="1">
      <c r="A1401" s="111">
        <v>97</v>
      </c>
      <c r="B1401" s="339" t="s">
        <v>2076</v>
      </c>
      <c r="C1401" s="345"/>
      <c r="D1401" s="345"/>
      <c r="E1401" s="345" t="s">
        <v>2773</v>
      </c>
      <c r="F1401" s="156"/>
      <c r="G1401" s="765">
        <v>1150</v>
      </c>
      <c r="H1401" s="562"/>
      <c r="I1401" s="411">
        <v>25</v>
      </c>
      <c r="J1401" s="484" t="s">
        <v>2776</v>
      </c>
      <c r="K1401" s="41" t="s">
        <v>26</v>
      </c>
      <c r="L1401" s="42" t="str">
        <f t="shared" si="310"/>
        <v>25kilos</v>
      </c>
      <c r="M1401" s="658">
        <f t="shared" si="311"/>
        <v>0</v>
      </c>
      <c r="N1401" s="659" t="str">
        <f t="shared" si="280"/>
        <v>0 kilos</v>
      </c>
      <c r="O1401" s="692">
        <f t="shared" si="281"/>
        <v>0</v>
      </c>
      <c r="P1401" s="761" t="e">
        <f t="shared" si="282"/>
        <v>#DIV/0!</v>
      </c>
      <c r="Q1401" s="74" t="e">
        <f t="shared" si="312"/>
        <v>#DIV/0!</v>
      </c>
      <c r="R1401" s="28"/>
    </row>
    <row r="1402" spans="1:18" ht="14.25" customHeight="1">
      <c r="A1402" s="111">
        <v>45</v>
      </c>
      <c r="B1402" s="52" t="s">
        <v>2091</v>
      </c>
      <c r="C1402" s="52"/>
      <c r="D1402" s="52"/>
      <c r="E1402" s="52" t="s">
        <v>3343</v>
      </c>
      <c r="F1402" s="155"/>
      <c r="G1402" s="760">
        <v>800</v>
      </c>
      <c r="H1402" s="562"/>
      <c r="I1402" s="160">
        <v>1</v>
      </c>
      <c r="J1402" s="160" t="s">
        <v>396</v>
      </c>
      <c r="K1402" s="41" t="s">
        <v>26</v>
      </c>
      <c r="L1402" s="42" t="str">
        <f t="shared" si="310"/>
        <v>1bundle</v>
      </c>
      <c r="M1402" s="658">
        <f t="shared" si="311"/>
        <v>0</v>
      </c>
      <c r="N1402" s="659" t="str">
        <f t="shared" si="280"/>
        <v>0 bundle</v>
      </c>
      <c r="O1402" s="692">
        <f t="shared" si="281"/>
        <v>0</v>
      </c>
      <c r="P1402" s="761" t="e">
        <f t="shared" si="282"/>
        <v>#DIV/0!</v>
      </c>
      <c r="Q1402" s="109" t="e">
        <f t="shared" si="312"/>
        <v>#DIV/0!</v>
      </c>
      <c r="R1402" s="11"/>
    </row>
    <row r="1403" spans="1:18" ht="14.25" customHeight="1">
      <c r="A1403" s="111">
        <v>304</v>
      </c>
      <c r="B1403" s="52" t="s">
        <v>2096</v>
      </c>
      <c r="C1403" s="52"/>
      <c r="D1403" s="52"/>
      <c r="E1403" s="52" t="s">
        <v>3384</v>
      </c>
      <c r="F1403" s="156"/>
      <c r="G1403" s="760">
        <v>60.2</v>
      </c>
      <c r="H1403" s="160"/>
      <c r="I1403" s="160">
        <v>10</v>
      </c>
      <c r="J1403" s="160" t="s">
        <v>37</v>
      </c>
      <c r="K1403" s="41"/>
      <c r="L1403" s="42"/>
      <c r="M1403" s="658"/>
      <c r="N1403" s="659" t="str">
        <f t="shared" si="280"/>
        <v>pieces</v>
      </c>
      <c r="O1403" s="692">
        <f t="shared" si="281"/>
        <v>0</v>
      </c>
      <c r="P1403" s="761" t="e">
        <f t="shared" si="282"/>
        <v>#DIV/0!</v>
      </c>
      <c r="Q1403" s="74"/>
      <c r="R1403" s="28"/>
    </row>
    <row r="1404" spans="1:18" ht="14.25" customHeight="1">
      <c r="A1404" s="111">
        <v>305</v>
      </c>
      <c r="B1404" s="779" t="s">
        <v>4255</v>
      </c>
      <c r="C1404" s="243"/>
      <c r="D1404" s="243"/>
      <c r="E1404" s="243" t="s">
        <v>4256</v>
      </c>
      <c r="F1404" s="156"/>
      <c r="G1404" s="765">
        <v>1.5</v>
      </c>
      <c r="H1404" s="160"/>
      <c r="I1404" s="766">
        <v>1</v>
      </c>
      <c r="J1404" s="484" t="s">
        <v>37</v>
      </c>
      <c r="K1404" s="41"/>
      <c r="L1404" s="42"/>
      <c r="M1404" s="658"/>
      <c r="N1404" s="659" t="str">
        <f t="shared" si="280"/>
        <v>pieces</v>
      </c>
      <c r="O1404" s="692">
        <f t="shared" si="281"/>
        <v>0</v>
      </c>
      <c r="P1404" s="761" t="e">
        <f t="shared" si="282"/>
        <v>#DIV/0!</v>
      </c>
      <c r="Q1404" s="74"/>
      <c r="R1404" s="28"/>
    </row>
    <row r="1405" spans="1:18" ht="14.25" customHeight="1">
      <c r="A1405" s="111">
        <v>306</v>
      </c>
      <c r="B1405" s="68" t="s">
        <v>2099</v>
      </c>
      <c r="C1405" s="52"/>
      <c r="D1405" s="52"/>
      <c r="E1405" s="52" t="s">
        <v>4257</v>
      </c>
      <c r="F1405" s="156"/>
      <c r="G1405" s="760">
        <v>671.35</v>
      </c>
      <c r="H1405" s="160"/>
      <c r="I1405" s="160">
        <v>30</v>
      </c>
      <c r="J1405" s="160" t="s">
        <v>37</v>
      </c>
      <c r="K1405" s="41"/>
      <c r="L1405" s="42"/>
      <c r="M1405" s="658"/>
      <c r="N1405" s="659" t="str">
        <f t="shared" si="280"/>
        <v>pieces</v>
      </c>
      <c r="O1405" s="692">
        <f t="shared" si="281"/>
        <v>0</v>
      </c>
      <c r="P1405" s="761" t="e">
        <f t="shared" si="282"/>
        <v>#DIV/0!</v>
      </c>
      <c r="Q1405" s="74"/>
      <c r="R1405" s="28"/>
    </row>
    <row r="1406" spans="1:18" ht="14.25" customHeight="1">
      <c r="A1406" s="111">
        <v>294</v>
      </c>
      <c r="B1406" s="52" t="s">
        <v>2100</v>
      </c>
      <c r="C1406" s="52"/>
      <c r="D1406" s="52"/>
      <c r="E1406" s="52" t="s">
        <v>2686</v>
      </c>
      <c r="F1406" s="156"/>
      <c r="G1406" s="760"/>
      <c r="H1406" s="160"/>
      <c r="I1406" s="160">
        <v>24</v>
      </c>
      <c r="J1406" s="160" t="s">
        <v>37</v>
      </c>
      <c r="K1406" s="41"/>
      <c r="L1406" s="42"/>
      <c r="M1406" s="658"/>
      <c r="N1406" s="659" t="str">
        <f t="shared" si="280"/>
        <v>pieces</v>
      </c>
      <c r="O1406" s="692">
        <f t="shared" si="281"/>
        <v>0</v>
      </c>
      <c r="P1406" s="761" t="e">
        <f t="shared" si="282"/>
        <v>#DIV/0!</v>
      </c>
      <c r="Q1406" s="74"/>
      <c r="R1406" s="28"/>
    </row>
    <row r="1407" spans="1:18" ht="14.25" customHeight="1">
      <c r="A1407" s="111">
        <v>295</v>
      </c>
      <c r="B1407" s="52" t="s">
        <v>2103</v>
      </c>
      <c r="C1407" s="52"/>
      <c r="D1407" s="52"/>
      <c r="E1407" s="52" t="s">
        <v>2686</v>
      </c>
      <c r="F1407" s="156"/>
      <c r="G1407" s="760">
        <v>615.15</v>
      </c>
      <c r="H1407" s="160"/>
      <c r="I1407" s="160">
        <v>24</v>
      </c>
      <c r="J1407" s="160" t="s">
        <v>37</v>
      </c>
      <c r="K1407" s="41"/>
      <c r="L1407" s="42"/>
      <c r="M1407" s="658"/>
      <c r="N1407" s="659" t="str">
        <f t="shared" si="280"/>
        <v>pieces</v>
      </c>
      <c r="O1407" s="692">
        <f t="shared" si="281"/>
        <v>0</v>
      </c>
      <c r="P1407" s="761" t="e">
        <f t="shared" si="282"/>
        <v>#DIV/0!</v>
      </c>
      <c r="Q1407" s="74"/>
      <c r="R1407" s="28"/>
    </row>
    <row r="1408" spans="1:18" ht="14.25" customHeight="1">
      <c r="A1408" s="111">
        <v>296</v>
      </c>
      <c r="B1408" s="52" t="s">
        <v>2104</v>
      </c>
      <c r="C1408" s="52"/>
      <c r="D1408" s="52"/>
      <c r="E1408" s="52" t="s">
        <v>2686</v>
      </c>
      <c r="F1408" s="156"/>
      <c r="G1408" s="760"/>
      <c r="H1408" s="160"/>
      <c r="I1408" s="160">
        <v>24</v>
      </c>
      <c r="J1408" s="160" t="s">
        <v>37</v>
      </c>
      <c r="K1408" s="41"/>
      <c r="L1408" s="42"/>
      <c r="M1408" s="658"/>
      <c r="N1408" s="659" t="str">
        <f t="shared" si="280"/>
        <v>pieces</v>
      </c>
      <c r="O1408" s="692">
        <f t="shared" si="281"/>
        <v>0</v>
      </c>
      <c r="P1408" s="761" t="e">
        <f t="shared" si="282"/>
        <v>#DIV/0!</v>
      </c>
      <c r="Q1408" s="74"/>
      <c r="R1408" s="28"/>
    </row>
    <row r="1409" spans="1:18" ht="14.25" customHeight="1">
      <c r="A1409" s="111">
        <v>225</v>
      </c>
      <c r="B1409" s="52" t="s">
        <v>2110</v>
      </c>
      <c r="C1409" s="52"/>
      <c r="D1409" s="52"/>
      <c r="E1409" s="52" t="s">
        <v>3802</v>
      </c>
      <c r="F1409" s="156"/>
      <c r="G1409" s="764"/>
      <c r="H1409" s="160"/>
      <c r="I1409" s="198">
        <v>210</v>
      </c>
      <c r="J1409" s="198" t="s">
        <v>29</v>
      </c>
      <c r="K1409" s="41"/>
      <c r="L1409" s="42"/>
      <c r="M1409" s="658"/>
      <c r="N1409" s="659" t="str">
        <f t="shared" si="280"/>
        <v>ml</v>
      </c>
      <c r="O1409" s="692">
        <f t="shared" si="281"/>
        <v>0</v>
      </c>
      <c r="P1409" s="761" t="e">
        <f t="shared" si="282"/>
        <v>#DIV/0!</v>
      </c>
      <c r="Q1409" s="74"/>
      <c r="R1409" s="28"/>
    </row>
    <row r="1410" spans="1:18" ht="14.25" customHeight="1">
      <c r="A1410" s="111">
        <v>307</v>
      </c>
      <c r="B1410" s="68" t="s">
        <v>4258</v>
      </c>
      <c r="C1410" s="52"/>
      <c r="D1410" s="52"/>
      <c r="E1410" s="52" t="s">
        <v>4259</v>
      </c>
      <c r="F1410" s="156"/>
      <c r="G1410" s="760"/>
      <c r="H1410" s="160"/>
      <c r="I1410" s="160">
        <v>50</v>
      </c>
      <c r="J1410" s="160" t="s">
        <v>37</v>
      </c>
      <c r="K1410" s="41"/>
      <c r="L1410" s="42"/>
      <c r="M1410" s="658"/>
      <c r="N1410" s="659" t="str">
        <f t="shared" si="280"/>
        <v>pieces</v>
      </c>
      <c r="O1410" s="692">
        <f t="shared" si="281"/>
        <v>0</v>
      </c>
      <c r="P1410" s="761" t="e">
        <f t="shared" si="282"/>
        <v>#DIV/0!</v>
      </c>
      <c r="Q1410" s="74"/>
      <c r="R1410" s="28"/>
    </row>
    <row r="1411" spans="1:18" ht="14.25" customHeight="1">
      <c r="A1411" s="111">
        <v>297</v>
      </c>
      <c r="B1411" s="52" t="s">
        <v>2120</v>
      </c>
      <c r="C1411" s="52"/>
      <c r="D1411" s="52"/>
      <c r="E1411" s="52" t="s">
        <v>2794</v>
      </c>
      <c r="F1411" s="156"/>
      <c r="G1411" s="760">
        <v>788.25</v>
      </c>
      <c r="H1411" s="160"/>
      <c r="I1411" s="160">
        <v>24</v>
      </c>
      <c r="J1411" s="160" t="s">
        <v>37</v>
      </c>
      <c r="K1411" s="41"/>
      <c r="L1411" s="42"/>
      <c r="M1411" s="658"/>
      <c r="N1411" s="659" t="str">
        <f t="shared" si="280"/>
        <v>pieces</v>
      </c>
      <c r="O1411" s="692">
        <f t="shared" si="281"/>
        <v>0</v>
      </c>
      <c r="P1411" s="761" t="e">
        <f t="shared" si="282"/>
        <v>#DIV/0!</v>
      </c>
      <c r="Q1411" s="74"/>
      <c r="R1411" s="28"/>
    </row>
    <row r="1412" spans="1:18" ht="14.25" customHeight="1">
      <c r="A1412" s="111">
        <v>70</v>
      </c>
      <c r="B1412" s="52" t="s">
        <v>3527</v>
      </c>
      <c r="C1412" s="52"/>
      <c r="D1412" s="52"/>
      <c r="E1412" s="52" t="s">
        <v>3528</v>
      </c>
      <c r="F1412" s="156"/>
      <c r="G1412" s="760"/>
      <c r="H1412" s="160"/>
      <c r="I1412" s="160">
        <v>595</v>
      </c>
      <c r="J1412" s="160" t="s">
        <v>59</v>
      </c>
      <c r="K1412" s="41" t="s">
        <v>26</v>
      </c>
      <c r="L1412" s="42" t="str">
        <f>CONCATENATE(I1412,J1412)</f>
        <v>595grams</v>
      </c>
      <c r="M1412" s="658">
        <f>H1412*I1412</f>
        <v>0</v>
      </c>
      <c r="N1412" s="659" t="str">
        <f t="shared" si="280"/>
        <v>0 grams</v>
      </c>
      <c r="O1412" s="692">
        <f t="shared" si="281"/>
        <v>0</v>
      </c>
      <c r="P1412" s="761" t="e">
        <f t="shared" si="282"/>
        <v>#DIV/0!</v>
      </c>
      <c r="Q1412" s="109" t="e">
        <f>G1412-P1412</f>
        <v>#DIV/0!</v>
      </c>
      <c r="R1412" s="11"/>
    </row>
    <row r="1413" spans="1:18" ht="14.25" customHeight="1">
      <c r="A1413" s="111">
        <v>298</v>
      </c>
      <c r="B1413" s="52" t="s">
        <v>2123</v>
      </c>
      <c r="C1413" s="52"/>
      <c r="D1413" s="52"/>
      <c r="E1413" s="52" t="s">
        <v>2617</v>
      </c>
      <c r="F1413" s="156"/>
      <c r="G1413" s="760"/>
      <c r="H1413" s="160"/>
      <c r="I1413" s="160">
        <v>24</v>
      </c>
      <c r="J1413" s="160" t="s">
        <v>37</v>
      </c>
      <c r="K1413" s="41"/>
      <c r="L1413" s="42"/>
      <c r="M1413" s="658"/>
      <c r="N1413" s="659" t="str">
        <f t="shared" si="280"/>
        <v>pieces</v>
      </c>
      <c r="O1413" s="692">
        <f t="shared" si="281"/>
        <v>0</v>
      </c>
      <c r="P1413" s="761" t="e">
        <f t="shared" si="282"/>
        <v>#DIV/0!</v>
      </c>
      <c r="Q1413" s="74"/>
      <c r="R1413" s="28"/>
    </row>
    <row r="1414" spans="1:18" ht="14.25" customHeight="1">
      <c r="A1414" s="111">
        <v>299</v>
      </c>
      <c r="B1414" s="68" t="s">
        <v>4769</v>
      </c>
      <c r="C1414" s="68"/>
      <c r="D1414" s="68"/>
      <c r="E1414" s="68" t="s">
        <v>4770</v>
      </c>
      <c r="F1414" s="156"/>
      <c r="G1414" s="760">
        <v>681.6</v>
      </c>
      <c r="H1414" s="160"/>
      <c r="I1414" s="160">
        <v>12</v>
      </c>
      <c r="J1414" s="160" t="s">
        <v>37</v>
      </c>
      <c r="K1414" s="41"/>
      <c r="L1414" s="42"/>
      <c r="M1414" s="658"/>
      <c r="N1414" s="659" t="str">
        <f t="shared" si="280"/>
        <v>pieces</v>
      </c>
      <c r="O1414" s="692">
        <f t="shared" si="281"/>
        <v>0</v>
      </c>
      <c r="P1414" s="761" t="e">
        <f t="shared" si="282"/>
        <v>#DIV/0!</v>
      </c>
      <c r="Q1414" s="74"/>
      <c r="R1414" s="28"/>
    </row>
    <row r="1415" spans="1:18" ht="14.25" customHeight="1">
      <c r="A1415" s="111">
        <v>356</v>
      </c>
      <c r="B1415" s="52" t="s">
        <v>2126</v>
      </c>
      <c r="C1415" s="68"/>
      <c r="D1415" s="68"/>
      <c r="E1415" s="68"/>
      <c r="F1415" s="156"/>
      <c r="G1415" s="760">
        <v>5</v>
      </c>
      <c r="H1415" s="562"/>
      <c r="I1415" s="160">
        <v>1</v>
      </c>
      <c r="J1415" s="160" t="s">
        <v>37</v>
      </c>
      <c r="K1415" s="41"/>
      <c r="L1415" s="42"/>
      <c r="M1415" s="658"/>
      <c r="N1415" s="659" t="str">
        <f t="shared" si="280"/>
        <v>pieces</v>
      </c>
      <c r="O1415" s="692">
        <f t="shared" si="281"/>
        <v>0</v>
      </c>
      <c r="P1415" s="761" t="e">
        <f t="shared" si="282"/>
        <v>#DIV/0!</v>
      </c>
      <c r="Q1415" s="74"/>
      <c r="R1415" s="28"/>
    </row>
    <row r="1416" spans="1:18" ht="14.25" customHeight="1">
      <c r="A1416" s="111">
        <v>388</v>
      </c>
      <c r="B1416" s="52" t="s">
        <v>3914</v>
      </c>
      <c r="C1416" s="68"/>
      <c r="D1416" s="68"/>
      <c r="E1416" s="68" t="s">
        <v>2791</v>
      </c>
      <c r="F1416" s="156"/>
      <c r="G1416" s="760"/>
      <c r="H1416" s="160"/>
      <c r="I1416" s="160">
        <v>500</v>
      </c>
      <c r="J1416" s="160" t="s">
        <v>59</v>
      </c>
      <c r="K1416" s="41"/>
      <c r="L1416" s="42"/>
      <c r="M1416" s="658"/>
      <c r="N1416" s="659" t="str">
        <f t="shared" si="280"/>
        <v>grams</v>
      </c>
      <c r="O1416" s="692">
        <f t="shared" si="281"/>
        <v>0</v>
      </c>
      <c r="P1416" s="761" t="e">
        <f t="shared" si="282"/>
        <v>#DIV/0!</v>
      </c>
      <c r="Q1416" s="74"/>
      <c r="R1416" s="28"/>
    </row>
    <row r="1417" spans="1:18" ht="14.25" customHeight="1">
      <c r="A1417" s="111">
        <v>389</v>
      </c>
      <c r="B1417" s="52" t="s">
        <v>2129</v>
      </c>
      <c r="C1417" s="68"/>
      <c r="D1417" s="68"/>
      <c r="E1417" s="68" t="s">
        <v>3915</v>
      </c>
      <c r="F1417" s="156"/>
      <c r="G1417" s="760"/>
      <c r="H1417" s="160"/>
      <c r="I1417" s="160">
        <v>1</v>
      </c>
      <c r="J1417" s="160" t="s">
        <v>29</v>
      </c>
      <c r="K1417" s="41"/>
      <c r="L1417" s="42"/>
      <c r="M1417" s="658"/>
      <c r="N1417" s="659" t="str">
        <f t="shared" si="280"/>
        <v>ml</v>
      </c>
      <c r="O1417" s="692">
        <f t="shared" si="281"/>
        <v>0</v>
      </c>
      <c r="P1417" s="761" t="e">
        <f t="shared" si="282"/>
        <v>#DIV/0!</v>
      </c>
      <c r="Q1417" s="74"/>
      <c r="R1417" s="28"/>
    </row>
    <row r="1418" spans="1:18" ht="14.25" customHeight="1">
      <c r="A1418" s="111">
        <v>234</v>
      </c>
      <c r="B1418" s="52" t="s">
        <v>2134</v>
      </c>
      <c r="C1418" s="52"/>
      <c r="D1418" s="52"/>
      <c r="E1418" s="52" t="s">
        <v>2812</v>
      </c>
      <c r="F1418" s="156"/>
      <c r="G1418" s="760"/>
      <c r="H1418" s="160"/>
      <c r="I1418" s="160">
        <v>250</v>
      </c>
      <c r="J1418" s="160" t="s">
        <v>59</v>
      </c>
      <c r="K1418" s="41"/>
      <c r="L1418" s="42"/>
      <c r="M1418" s="658"/>
      <c r="N1418" s="659" t="str">
        <f t="shared" si="280"/>
        <v>grams</v>
      </c>
      <c r="O1418" s="692">
        <f t="shared" si="281"/>
        <v>0</v>
      </c>
      <c r="P1418" s="761" t="e">
        <f t="shared" si="282"/>
        <v>#DIV/0!</v>
      </c>
      <c r="Q1418" s="74"/>
      <c r="R1418" s="28"/>
    </row>
    <row r="1419" spans="1:18" ht="14.25" customHeight="1">
      <c r="A1419" s="111">
        <v>324</v>
      </c>
      <c r="B1419" s="68" t="s">
        <v>3872</v>
      </c>
      <c r="C1419" s="68"/>
      <c r="D1419" s="68"/>
      <c r="E1419" s="68"/>
      <c r="F1419" s="156"/>
      <c r="G1419" s="760"/>
      <c r="H1419" s="160"/>
      <c r="I1419" s="160">
        <v>1000</v>
      </c>
      <c r="J1419" s="198" t="s">
        <v>59</v>
      </c>
      <c r="K1419" s="41"/>
      <c r="L1419" s="42"/>
      <c r="M1419" s="658"/>
      <c r="N1419" s="659" t="str">
        <f t="shared" si="280"/>
        <v>grams</v>
      </c>
      <c r="O1419" s="692">
        <f t="shared" si="281"/>
        <v>0</v>
      </c>
      <c r="P1419" s="761" t="e">
        <f t="shared" si="282"/>
        <v>#DIV/0!</v>
      </c>
      <c r="Q1419" s="74"/>
      <c r="R1419" s="28"/>
    </row>
    <row r="1420" spans="1:18" ht="14.25" customHeight="1">
      <c r="A1420" s="111">
        <v>325</v>
      </c>
      <c r="B1420" s="52" t="s">
        <v>3873</v>
      </c>
      <c r="C1420" s="197"/>
      <c r="D1420" s="197"/>
      <c r="E1420" s="197" t="s">
        <v>2708</v>
      </c>
      <c r="F1420" s="156"/>
      <c r="G1420" s="760"/>
      <c r="H1420" s="160"/>
      <c r="I1420" s="160">
        <v>1000</v>
      </c>
      <c r="J1420" s="198" t="s">
        <v>59</v>
      </c>
      <c r="K1420" s="41"/>
      <c r="L1420" s="42"/>
      <c r="M1420" s="658"/>
      <c r="N1420" s="659" t="str">
        <f t="shared" si="280"/>
        <v>grams</v>
      </c>
      <c r="O1420" s="692">
        <f t="shared" si="281"/>
        <v>0</v>
      </c>
      <c r="P1420" s="761" t="e">
        <f t="shared" si="282"/>
        <v>#DIV/0!</v>
      </c>
      <c r="Q1420" s="74"/>
      <c r="R1420" s="28"/>
    </row>
    <row r="1421" spans="1:18" ht="14.25" customHeight="1">
      <c r="A1421" s="111">
        <v>226</v>
      </c>
      <c r="B1421" s="68" t="s">
        <v>2138</v>
      </c>
      <c r="C1421" s="68"/>
      <c r="D1421" s="68"/>
      <c r="E1421" s="68" t="s">
        <v>3803</v>
      </c>
      <c r="F1421" s="156"/>
      <c r="G1421" s="760"/>
      <c r="H1421" s="160"/>
      <c r="I1421" s="198">
        <v>1000</v>
      </c>
      <c r="J1421" s="160" t="s">
        <v>59</v>
      </c>
      <c r="K1421" s="41"/>
      <c r="L1421" s="42"/>
      <c r="M1421" s="658"/>
      <c r="N1421" s="659" t="str">
        <f t="shared" si="280"/>
        <v>grams</v>
      </c>
      <c r="O1421" s="692">
        <f t="shared" si="281"/>
        <v>0</v>
      </c>
      <c r="P1421" s="761" t="e">
        <f t="shared" si="282"/>
        <v>#DIV/0!</v>
      </c>
      <c r="Q1421" s="74"/>
      <c r="R1421" s="28"/>
    </row>
    <row r="1422" spans="1:18" ht="14.25" customHeight="1">
      <c r="A1422" s="111">
        <v>228</v>
      </c>
      <c r="B1422" s="52" t="s">
        <v>2139</v>
      </c>
      <c r="C1422" s="52"/>
      <c r="D1422" s="52"/>
      <c r="E1422" s="52" t="s">
        <v>3804</v>
      </c>
      <c r="F1422" s="156"/>
      <c r="G1422" s="760"/>
      <c r="H1422" s="160"/>
      <c r="I1422" s="160">
        <v>1000</v>
      </c>
      <c r="J1422" s="160" t="s">
        <v>59</v>
      </c>
      <c r="K1422" s="41"/>
      <c r="L1422" s="42"/>
      <c r="M1422" s="658"/>
      <c r="N1422" s="659" t="str">
        <f t="shared" si="280"/>
        <v>grams</v>
      </c>
      <c r="O1422" s="692">
        <f t="shared" si="281"/>
        <v>0</v>
      </c>
      <c r="P1422" s="761" t="e">
        <f t="shared" si="282"/>
        <v>#DIV/0!</v>
      </c>
      <c r="Q1422" s="74"/>
      <c r="R1422" s="28"/>
    </row>
    <row r="1423" spans="1:18" ht="14.25" customHeight="1">
      <c r="A1423" s="111">
        <v>229</v>
      </c>
      <c r="B1423" s="52" t="s">
        <v>2139</v>
      </c>
      <c r="C1423" s="52"/>
      <c r="D1423" s="52"/>
      <c r="E1423" s="52" t="s">
        <v>2817</v>
      </c>
      <c r="F1423" s="156"/>
      <c r="G1423" s="760">
        <v>25</v>
      </c>
      <c r="H1423" s="160"/>
      <c r="I1423" s="160">
        <v>1000</v>
      </c>
      <c r="J1423" s="160" t="s">
        <v>59</v>
      </c>
      <c r="K1423" s="41"/>
      <c r="L1423" s="42"/>
      <c r="M1423" s="658"/>
      <c r="N1423" s="659" t="str">
        <f t="shared" si="280"/>
        <v>grams</v>
      </c>
      <c r="O1423" s="692">
        <f t="shared" si="281"/>
        <v>0</v>
      </c>
      <c r="P1423" s="761" t="e">
        <f t="shared" si="282"/>
        <v>#DIV/0!</v>
      </c>
      <c r="Q1423" s="74"/>
      <c r="R1423" s="28"/>
    </row>
    <row r="1424" spans="1:18" ht="14.25" customHeight="1">
      <c r="A1424" s="111">
        <v>230</v>
      </c>
      <c r="B1424" s="50" t="s">
        <v>2143</v>
      </c>
      <c r="C1424" s="50"/>
      <c r="D1424" s="50"/>
      <c r="E1424" s="50" t="s">
        <v>2706</v>
      </c>
      <c r="F1424" s="156"/>
      <c r="G1424" s="776">
        <v>50</v>
      </c>
      <c r="H1424" s="160"/>
      <c r="I1424" s="257">
        <v>1000</v>
      </c>
      <c r="J1424" s="121" t="s">
        <v>59</v>
      </c>
      <c r="K1424" s="41"/>
      <c r="L1424" s="42"/>
      <c r="M1424" s="658"/>
      <c r="N1424" s="659" t="str">
        <f t="shared" si="280"/>
        <v>grams</v>
      </c>
      <c r="O1424" s="692">
        <f t="shared" si="281"/>
        <v>0</v>
      </c>
      <c r="P1424" s="761" t="e">
        <f t="shared" si="282"/>
        <v>#DIV/0!</v>
      </c>
      <c r="Q1424" s="74"/>
      <c r="R1424" s="28"/>
    </row>
    <row r="1425" spans="1:18" ht="14.25" customHeight="1">
      <c r="A1425" s="111">
        <v>301</v>
      </c>
      <c r="B1425" s="52" t="s">
        <v>2147</v>
      </c>
      <c r="C1425" s="52"/>
      <c r="D1425" s="52"/>
      <c r="E1425" s="52"/>
      <c r="F1425" s="156"/>
      <c r="G1425" s="764"/>
      <c r="H1425" s="198"/>
      <c r="I1425" s="198">
        <v>1</v>
      </c>
      <c r="J1425" s="160" t="s">
        <v>37</v>
      </c>
      <c r="K1425" s="41"/>
      <c r="L1425" s="42"/>
      <c r="M1425" s="658"/>
      <c r="N1425" s="659" t="str">
        <f t="shared" si="280"/>
        <v>pieces</v>
      </c>
      <c r="O1425" s="692">
        <f t="shared" si="281"/>
        <v>0</v>
      </c>
      <c r="P1425" s="761" t="e">
        <f t="shared" si="282"/>
        <v>#DIV/0!</v>
      </c>
      <c r="Q1425" s="74"/>
      <c r="R1425" s="28"/>
    </row>
    <row r="1426" spans="1:18" ht="14.25" customHeight="1">
      <c r="A1426" s="111">
        <v>429</v>
      </c>
      <c r="B1426" s="52" t="s">
        <v>4363</v>
      </c>
      <c r="C1426" s="68"/>
      <c r="D1426" s="68"/>
      <c r="E1426" s="68" t="s">
        <v>121</v>
      </c>
      <c r="F1426" s="156"/>
      <c r="G1426" s="760"/>
      <c r="H1426" s="160"/>
      <c r="I1426" s="160">
        <v>1</v>
      </c>
      <c r="J1426" s="160" t="s">
        <v>3222</v>
      </c>
      <c r="K1426" s="41"/>
      <c r="L1426" s="42"/>
      <c r="M1426" s="658"/>
      <c r="N1426" s="659" t="str">
        <f t="shared" si="280"/>
        <v>tali</v>
      </c>
      <c r="O1426" s="692">
        <f t="shared" si="281"/>
        <v>0</v>
      </c>
      <c r="P1426" s="761" t="e">
        <f t="shared" si="282"/>
        <v>#DIV/0!</v>
      </c>
      <c r="Q1426" s="74"/>
      <c r="R1426" s="28"/>
    </row>
    <row r="1427" spans="1:18" ht="14.25" customHeight="1">
      <c r="A1427" s="111">
        <v>430</v>
      </c>
      <c r="B1427" s="52" t="s">
        <v>4363</v>
      </c>
      <c r="C1427" s="68"/>
      <c r="D1427" s="68"/>
      <c r="E1427" s="68" t="s">
        <v>121</v>
      </c>
      <c r="F1427" s="156"/>
      <c r="G1427" s="760"/>
      <c r="H1427" s="160"/>
      <c r="I1427" s="160">
        <v>1000</v>
      </c>
      <c r="J1427" s="160" t="s">
        <v>59</v>
      </c>
      <c r="K1427" s="41"/>
      <c r="L1427" s="42"/>
      <c r="M1427" s="658"/>
      <c r="N1427" s="659" t="str">
        <f t="shared" si="280"/>
        <v>grams</v>
      </c>
      <c r="O1427" s="692">
        <f t="shared" si="281"/>
        <v>0</v>
      </c>
      <c r="P1427" s="761" t="e">
        <f t="shared" si="282"/>
        <v>#DIV/0!</v>
      </c>
      <c r="Q1427" s="74"/>
      <c r="R1427" s="28"/>
    </row>
    <row r="1428" spans="1:18" ht="14.25" customHeight="1">
      <c r="A1428" s="111">
        <v>417</v>
      </c>
      <c r="B1428" s="339" t="s">
        <v>2152</v>
      </c>
      <c r="C1428" s="339"/>
      <c r="D1428" s="339"/>
      <c r="E1428" s="339" t="s">
        <v>4771</v>
      </c>
      <c r="F1428" s="156"/>
      <c r="G1428" s="388">
        <v>84.5</v>
      </c>
      <c r="H1428" s="562"/>
      <c r="I1428" s="411">
        <v>10</v>
      </c>
      <c r="J1428" s="411" t="s">
        <v>37</v>
      </c>
      <c r="K1428" s="41"/>
      <c r="L1428" s="42"/>
      <c r="M1428" s="658"/>
      <c r="N1428" s="659" t="str">
        <f t="shared" si="280"/>
        <v>pieces</v>
      </c>
      <c r="O1428" s="692">
        <f t="shared" si="281"/>
        <v>0</v>
      </c>
      <c r="P1428" s="761" t="e">
        <f t="shared" si="282"/>
        <v>#DIV/0!</v>
      </c>
      <c r="Q1428" s="74"/>
      <c r="R1428" s="28"/>
    </row>
    <row r="1429" spans="1:18" ht="14.25" customHeight="1">
      <c r="A1429" s="111">
        <v>418</v>
      </c>
      <c r="B1429" s="811" t="s">
        <v>2152</v>
      </c>
      <c r="C1429" s="811"/>
      <c r="D1429" s="811"/>
      <c r="E1429" s="811" t="s">
        <v>2807</v>
      </c>
      <c r="F1429" s="156"/>
      <c r="G1429" s="812">
        <v>6.69</v>
      </c>
      <c r="H1429" s="562"/>
      <c r="I1429" s="813">
        <v>1</v>
      </c>
      <c r="J1429" s="411" t="s">
        <v>37</v>
      </c>
      <c r="K1429" s="41"/>
      <c r="L1429" s="42"/>
      <c r="M1429" s="658"/>
      <c r="N1429" s="659" t="str">
        <f t="shared" si="280"/>
        <v>pieces</v>
      </c>
      <c r="O1429" s="692">
        <f t="shared" si="281"/>
        <v>0</v>
      </c>
      <c r="P1429" s="761" t="e">
        <f t="shared" si="282"/>
        <v>#DIV/0!</v>
      </c>
      <c r="Q1429" s="74"/>
      <c r="R1429" s="28"/>
    </row>
    <row r="1430" spans="1:18" ht="14.25" customHeight="1">
      <c r="A1430" s="111">
        <v>419</v>
      </c>
      <c r="B1430" s="68" t="s">
        <v>2154</v>
      </c>
      <c r="C1430" s="339"/>
      <c r="D1430" s="339"/>
      <c r="E1430" s="339" t="s">
        <v>4771</v>
      </c>
      <c r="F1430" s="156"/>
      <c r="G1430" s="760"/>
      <c r="H1430" s="814"/>
      <c r="I1430" s="160">
        <v>10</v>
      </c>
      <c r="J1430" s="411" t="s">
        <v>37</v>
      </c>
      <c r="K1430" s="41"/>
      <c r="L1430" s="42"/>
      <c r="M1430" s="658"/>
      <c r="N1430" s="659" t="str">
        <f t="shared" si="280"/>
        <v>pieces</v>
      </c>
      <c r="O1430" s="692">
        <f t="shared" si="281"/>
        <v>0</v>
      </c>
      <c r="P1430" s="761" t="e">
        <f t="shared" si="282"/>
        <v>#DIV/0!</v>
      </c>
      <c r="Q1430" s="74"/>
      <c r="R1430" s="28"/>
    </row>
    <row r="1431" spans="1:18" ht="14.25" customHeight="1">
      <c r="A1431" s="111">
        <v>420</v>
      </c>
      <c r="B1431" s="68" t="s">
        <v>4772</v>
      </c>
      <c r="C1431" s="339"/>
      <c r="D1431" s="339"/>
      <c r="E1431" s="339" t="s">
        <v>4771</v>
      </c>
      <c r="F1431" s="156"/>
      <c r="G1431" s="760"/>
      <c r="H1431" s="562"/>
      <c r="I1431" s="160">
        <v>10</v>
      </c>
      <c r="J1431" s="411" t="s">
        <v>37</v>
      </c>
      <c r="K1431" s="41"/>
      <c r="L1431" s="42"/>
      <c r="M1431" s="658"/>
      <c r="N1431" s="659" t="str">
        <f t="shared" si="280"/>
        <v>pieces</v>
      </c>
      <c r="O1431" s="692">
        <f t="shared" si="281"/>
        <v>0</v>
      </c>
      <c r="P1431" s="761" t="e">
        <f t="shared" si="282"/>
        <v>#DIV/0!</v>
      </c>
      <c r="Q1431" s="74"/>
      <c r="R1431" s="28"/>
    </row>
    <row r="1432" spans="1:18" ht="14.25" customHeight="1">
      <c r="A1432" s="111">
        <v>300</v>
      </c>
      <c r="B1432" s="52" t="s">
        <v>4773</v>
      </c>
      <c r="C1432" s="52"/>
      <c r="D1432" s="52"/>
      <c r="E1432" s="52" t="s">
        <v>4774</v>
      </c>
      <c r="F1432" s="156"/>
      <c r="G1432" s="760"/>
      <c r="H1432" s="160"/>
      <c r="I1432" s="160">
        <v>24</v>
      </c>
      <c r="J1432" s="160" t="s">
        <v>37</v>
      </c>
      <c r="K1432" s="41"/>
      <c r="L1432" s="42"/>
      <c r="M1432" s="658"/>
      <c r="N1432" s="659" t="str">
        <f t="shared" si="280"/>
        <v>pieces</v>
      </c>
      <c r="O1432" s="692">
        <f t="shared" si="281"/>
        <v>0</v>
      </c>
      <c r="P1432" s="761" t="e">
        <f t="shared" si="282"/>
        <v>#DIV/0!</v>
      </c>
      <c r="Q1432" s="74"/>
      <c r="R1432" s="28"/>
    </row>
    <row r="1433" spans="1:18" ht="14.25" customHeight="1">
      <c r="A1433" s="111">
        <v>46</v>
      </c>
      <c r="B1433" s="52" t="s">
        <v>2156</v>
      </c>
      <c r="C1433" s="52"/>
      <c r="D1433" s="52"/>
      <c r="E1433" s="52" t="s">
        <v>3344</v>
      </c>
      <c r="F1433" s="155"/>
      <c r="G1433" s="760"/>
      <c r="H1433" s="562"/>
      <c r="I1433" s="160">
        <v>1</v>
      </c>
      <c r="J1433" s="160" t="s">
        <v>231</v>
      </c>
      <c r="K1433" s="41" t="s">
        <v>26</v>
      </c>
      <c r="L1433" s="42" t="str">
        <f>CONCATENATE(I1433,J1433)</f>
        <v>1box</v>
      </c>
      <c r="M1433" s="658">
        <f>H1433*I1433</f>
        <v>0</v>
      </c>
      <c r="N1433" s="659" t="str">
        <f t="shared" si="280"/>
        <v>0 box</v>
      </c>
      <c r="O1433" s="692">
        <f t="shared" si="281"/>
        <v>0</v>
      </c>
      <c r="P1433" s="761" t="e">
        <f t="shared" si="282"/>
        <v>#DIV/0!</v>
      </c>
      <c r="Q1433" s="29" t="e">
        <f>G1433-P1433</f>
        <v>#DIV/0!</v>
      </c>
      <c r="R1433" s="11"/>
    </row>
    <row r="1434" spans="1:18" ht="14.25" customHeight="1">
      <c r="A1434" s="111">
        <v>484</v>
      </c>
      <c r="B1434" s="33" t="s">
        <v>2160</v>
      </c>
      <c r="C1434" s="33"/>
      <c r="D1434" s="33"/>
      <c r="E1434" s="33" t="s">
        <v>3980</v>
      </c>
      <c r="F1434" s="156"/>
      <c r="G1434" s="760">
        <f>2.5*8</f>
        <v>20</v>
      </c>
      <c r="H1434" s="562"/>
      <c r="I1434" s="121">
        <v>8</v>
      </c>
      <c r="J1434" s="160" t="s">
        <v>37</v>
      </c>
      <c r="K1434" s="41"/>
      <c r="L1434" s="42"/>
      <c r="M1434" s="658"/>
      <c r="N1434" s="659" t="str">
        <f t="shared" si="280"/>
        <v>pieces</v>
      </c>
      <c r="O1434" s="692">
        <f t="shared" si="281"/>
        <v>0</v>
      </c>
      <c r="P1434" s="761" t="e">
        <f t="shared" si="282"/>
        <v>#DIV/0!</v>
      </c>
      <c r="Q1434" s="74"/>
      <c r="R1434" s="28"/>
    </row>
    <row r="1435" spans="1:18" ht="14.25" customHeight="1">
      <c r="A1435" s="111">
        <v>485</v>
      </c>
      <c r="B1435" s="33" t="s">
        <v>2161</v>
      </c>
      <c r="C1435" s="33"/>
      <c r="D1435" s="33"/>
      <c r="E1435" s="33" t="s">
        <v>3980</v>
      </c>
      <c r="F1435" s="156"/>
      <c r="G1435" s="760">
        <f>2.98*8</f>
        <v>23.84</v>
      </c>
      <c r="H1435" s="562"/>
      <c r="I1435" s="121">
        <v>8</v>
      </c>
      <c r="J1435" s="160" t="s">
        <v>37</v>
      </c>
      <c r="K1435" s="41"/>
      <c r="L1435" s="42"/>
      <c r="M1435" s="658"/>
      <c r="N1435" s="659" t="str">
        <f t="shared" si="280"/>
        <v>pieces</v>
      </c>
      <c r="O1435" s="692">
        <f t="shared" si="281"/>
        <v>0</v>
      </c>
      <c r="P1435" s="761" t="e">
        <f t="shared" si="282"/>
        <v>#DIV/0!</v>
      </c>
      <c r="Q1435" s="74"/>
      <c r="R1435" s="28"/>
    </row>
    <row r="1436" spans="1:18" ht="14.25" customHeight="1">
      <c r="A1436" s="111">
        <v>486</v>
      </c>
      <c r="B1436" s="52" t="s">
        <v>3982</v>
      </c>
      <c r="C1436" s="52"/>
      <c r="D1436" s="52"/>
      <c r="E1436" s="52" t="s">
        <v>3983</v>
      </c>
      <c r="F1436" s="156"/>
      <c r="G1436" s="760"/>
      <c r="H1436" s="562"/>
      <c r="I1436" s="160">
        <v>20</v>
      </c>
      <c r="J1436" s="160" t="s">
        <v>37</v>
      </c>
      <c r="K1436" s="41"/>
      <c r="L1436" s="42"/>
      <c r="M1436" s="658"/>
      <c r="N1436" s="659" t="str">
        <f t="shared" si="280"/>
        <v>pieces</v>
      </c>
      <c r="O1436" s="692">
        <f t="shared" si="281"/>
        <v>0</v>
      </c>
      <c r="P1436" s="761" t="e">
        <f t="shared" si="282"/>
        <v>#DIV/0!</v>
      </c>
      <c r="Q1436" s="74"/>
      <c r="R1436" s="28"/>
    </row>
    <row r="1437" spans="1:18" ht="14.25" customHeight="1">
      <c r="A1437" s="111">
        <v>488</v>
      </c>
      <c r="B1437" s="52" t="s">
        <v>3984</v>
      </c>
      <c r="C1437" s="52"/>
      <c r="D1437" s="52"/>
      <c r="E1437" s="52" t="s">
        <v>3983</v>
      </c>
      <c r="F1437" s="156"/>
      <c r="G1437" s="760"/>
      <c r="H1437" s="562"/>
      <c r="I1437" s="160">
        <v>20</v>
      </c>
      <c r="J1437" s="160" t="s">
        <v>37</v>
      </c>
      <c r="K1437" s="41"/>
      <c r="L1437" s="42"/>
      <c r="M1437" s="658"/>
      <c r="N1437" s="659" t="str">
        <f t="shared" si="280"/>
        <v>pieces</v>
      </c>
      <c r="O1437" s="692">
        <f t="shared" si="281"/>
        <v>0</v>
      </c>
      <c r="P1437" s="761" t="e">
        <f t="shared" si="282"/>
        <v>#DIV/0!</v>
      </c>
      <c r="Q1437" s="74"/>
      <c r="R1437" s="28"/>
    </row>
    <row r="1438" spans="1:18" ht="14.25" customHeight="1">
      <c r="A1438" s="111">
        <v>293</v>
      </c>
      <c r="B1438" s="68" t="s">
        <v>2164</v>
      </c>
      <c r="C1438" s="68"/>
      <c r="D1438" s="68"/>
      <c r="E1438" s="68"/>
      <c r="F1438" s="156"/>
      <c r="G1438" s="760"/>
      <c r="H1438" s="160"/>
      <c r="I1438" s="160">
        <v>1000</v>
      </c>
      <c r="J1438" s="160" t="s">
        <v>59</v>
      </c>
      <c r="K1438" s="41"/>
      <c r="L1438" s="42"/>
      <c r="M1438" s="658"/>
      <c r="N1438" s="659" t="str">
        <f t="shared" si="280"/>
        <v>grams</v>
      </c>
      <c r="O1438" s="692">
        <f t="shared" si="281"/>
        <v>0</v>
      </c>
      <c r="P1438" s="761" t="e">
        <f t="shared" si="282"/>
        <v>#DIV/0!</v>
      </c>
      <c r="Q1438" s="74"/>
      <c r="R1438" s="28"/>
    </row>
    <row r="1439" spans="1:18" ht="14.25" customHeight="1">
      <c r="A1439" s="111">
        <v>72</v>
      </c>
      <c r="B1439" s="52" t="s">
        <v>2173</v>
      </c>
      <c r="C1439" s="68"/>
      <c r="D1439" s="68"/>
      <c r="E1439" s="68" t="s">
        <v>3529</v>
      </c>
      <c r="F1439" s="156"/>
      <c r="G1439" s="764"/>
      <c r="H1439" s="160"/>
      <c r="I1439" s="160">
        <v>425</v>
      </c>
      <c r="J1439" s="160" t="s">
        <v>59</v>
      </c>
      <c r="K1439" s="41" t="s">
        <v>26</v>
      </c>
      <c r="L1439" s="42" t="str">
        <f t="shared" ref="L1439:L1445" si="313">CONCATENATE(I1439,J1439)</f>
        <v>425grams</v>
      </c>
      <c r="M1439" s="658">
        <f t="shared" ref="M1439:M1445" si="314">H1439*I1439</f>
        <v>0</v>
      </c>
      <c r="N1439" s="659" t="str">
        <f t="shared" si="280"/>
        <v>0 grams</v>
      </c>
      <c r="O1439" s="692">
        <f t="shared" si="281"/>
        <v>0</v>
      </c>
      <c r="P1439" s="761" t="e">
        <f t="shared" si="282"/>
        <v>#DIV/0!</v>
      </c>
      <c r="Q1439" s="29" t="e">
        <f t="shared" ref="Q1439:Q1445" si="315">G1439-P1439</f>
        <v>#DIV/0!</v>
      </c>
      <c r="R1439" s="28"/>
    </row>
    <row r="1440" spans="1:18" ht="14.25" customHeight="1">
      <c r="A1440" s="111">
        <v>73</v>
      </c>
      <c r="B1440" s="52" t="s">
        <v>2173</v>
      </c>
      <c r="C1440" s="68"/>
      <c r="D1440" s="68"/>
      <c r="E1440" s="68" t="s">
        <v>3508</v>
      </c>
      <c r="F1440" s="156"/>
      <c r="G1440" s="764"/>
      <c r="H1440" s="160"/>
      <c r="I1440" s="160">
        <v>425</v>
      </c>
      <c r="J1440" s="160" t="s">
        <v>59</v>
      </c>
      <c r="K1440" s="41" t="s">
        <v>26</v>
      </c>
      <c r="L1440" s="42" t="str">
        <f t="shared" si="313"/>
        <v>425grams</v>
      </c>
      <c r="M1440" s="658">
        <f t="shared" si="314"/>
        <v>0</v>
      </c>
      <c r="N1440" s="659" t="str">
        <f t="shared" si="280"/>
        <v>0 grams</v>
      </c>
      <c r="O1440" s="692">
        <f t="shared" si="281"/>
        <v>0</v>
      </c>
      <c r="P1440" s="761" t="e">
        <f t="shared" si="282"/>
        <v>#DIV/0!</v>
      </c>
      <c r="Q1440" s="74" t="e">
        <f t="shared" si="315"/>
        <v>#DIV/0!</v>
      </c>
      <c r="R1440" s="28"/>
    </row>
    <row r="1441" spans="1:18" ht="14.25" customHeight="1">
      <c r="A1441" s="111">
        <v>74</v>
      </c>
      <c r="B1441" s="52" t="s">
        <v>2173</v>
      </c>
      <c r="C1441" s="68"/>
      <c r="D1441" s="68"/>
      <c r="E1441" s="68" t="s">
        <v>1461</v>
      </c>
      <c r="F1441" s="156"/>
      <c r="G1441" s="764"/>
      <c r="H1441" s="160"/>
      <c r="I1441" s="160">
        <v>425</v>
      </c>
      <c r="J1441" s="160" t="s">
        <v>59</v>
      </c>
      <c r="K1441" s="41" t="s">
        <v>26</v>
      </c>
      <c r="L1441" s="42" t="str">
        <f t="shared" si="313"/>
        <v>425grams</v>
      </c>
      <c r="M1441" s="658">
        <f t="shared" si="314"/>
        <v>0</v>
      </c>
      <c r="N1441" s="659" t="str">
        <f t="shared" si="280"/>
        <v>0 grams</v>
      </c>
      <c r="O1441" s="692">
        <f t="shared" si="281"/>
        <v>0</v>
      </c>
      <c r="P1441" s="761" t="e">
        <f t="shared" si="282"/>
        <v>#DIV/0!</v>
      </c>
      <c r="Q1441" s="109" t="e">
        <f t="shared" si="315"/>
        <v>#DIV/0!</v>
      </c>
      <c r="R1441" s="11"/>
    </row>
    <row r="1442" spans="1:18" ht="14.25" customHeight="1">
      <c r="A1442" s="111">
        <v>75</v>
      </c>
      <c r="B1442" s="52" t="s">
        <v>2173</v>
      </c>
      <c r="C1442" s="339"/>
      <c r="D1442" s="339"/>
      <c r="E1442" s="339" t="s">
        <v>3530</v>
      </c>
      <c r="F1442" s="156"/>
      <c r="G1442" s="388"/>
      <c r="H1442" s="160"/>
      <c r="I1442" s="411">
        <v>1</v>
      </c>
      <c r="J1442" s="411" t="s">
        <v>37</v>
      </c>
      <c r="K1442" s="41" t="s">
        <v>26</v>
      </c>
      <c r="L1442" s="42" t="str">
        <f t="shared" si="313"/>
        <v>1pieces</v>
      </c>
      <c r="M1442" s="658">
        <f t="shared" si="314"/>
        <v>0</v>
      </c>
      <c r="N1442" s="659" t="str">
        <f t="shared" si="280"/>
        <v>0 pieces</v>
      </c>
      <c r="O1442" s="692">
        <f t="shared" si="281"/>
        <v>0</v>
      </c>
      <c r="P1442" s="761" t="e">
        <f t="shared" si="282"/>
        <v>#DIV/0!</v>
      </c>
      <c r="Q1442" s="74" t="e">
        <f t="shared" si="315"/>
        <v>#DIV/0!</v>
      </c>
      <c r="R1442" s="28"/>
    </row>
    <row r="1443" spans="1:18" ht="14.25" customHeight="1">
      <c r="A1443" s="111">
        <v>76</v>
      </c>
      <c r="B1443" s="68" t="s">
        <v>3531</v>
      </c>
      <c r="C1443" s="68"/>
      <c r="D1443" s="68"/>
      <c r="E1443" s="68" t="s">
        <v>3257</v>
      </c>
      <c r="F1443" s="156"/>
      <c r="G1443" s="760"/>
      <c r="H1443" s="160"/>
      <c r="I1443" s="160">
        <v>425</v>
      </c>
      <c r="J1443" s="160" t="s">
        <v>59</v>
      </c>
      <c r="K1443" s="41" t="s">
        <v>26</v>
      </c>
      <c r="L1443" s="42" t="str">
        <f t="shared" si="313"/>
        <v>425grams</v>
      </c>
      <c r="M1443" s="658">
        <f t="shared" si="314"/>
        <v>0</v>
      </c>
      <c r="N1443" s="659" t="str">
        <f t="shared" si="280"/>
        <v>0 grams</v>
      </c>
      <c r="O1443" s="692">
        <f t="shared" si="281"/>
        <v>0</v>
      </c>
      <c r="P1443" s="761" t="e">
        <f t="shared" si="282"/>
        <v>#DIV/0!</v>
      </c>
      <c r="Q1443" s="29" t="e">
        <f t="shared" si="315"/>
        <v>#DIV/0!</v>
      </c>
      <c r="R1443" s="28"/>
    </row>
    <row r="1444" spans="1:18" ht="14.25" customHeight="1">
      <c r="A1444" s="111">
        <v>77</v>
      </c>
      <c r="B1444" s="68" t="s">
        <v>3531</v>
      </c>
      <c r="C1444" s="68"/>
      <c r="D1444" s="68"/>
      <c r="E1444" s="68" t="s">
        <v>48</v>
      </c>
      <c r="F1444" s="156"/>
      <c r="G1444" s="760"/>
      <c r="H1444" s="160"/>
      <c r="I1444" s="160">
        <v>1</v>
      </c>
      <c r="J1444" s="160" t="s">
        <v>37</v>
      </c>
      <c r="K1444" s="41" t="s">
        <v>26</v>
      </c>
      <c r="L1444" s="42" t="str">
        <f t="shared" si="313"/>
        <v>1pieces</v>
      </c>
      <c r="M1444" s="658">
        <f t="shared" si="314"/>
        <v>0</v>
      </c>
      <c r="N1444" s="659" t="str">
        <f t="shared" si="280"/>
        <v>0 pieces</v>
      </c>
      <c r="O1444" s="692">
        <f t="shared" si="281"/>
        <v>0</v>
      </c>
      <c r="P1444" s="761" t="e">
        <f t="shared" si="282"/>
        <v>#DIV/0!</v>
      </c>
      <c r="Q1444" s="109" t="e">
        <f t="shared" si="315"/>
        <v>#DIV/0!</v>
      </c>
      <c r="R1444" s="11"/>
    </row>
    <row r="1445" spans="1:18" ht="14.25" customHeight="1">
      <c r="A1445" s="111">
        <v>47</v>
      </c>
      <c r="B1445" s="52" t="s">
        <v>2175</v>
      </c>
      <c r="C1445" s="52"/>
      <c r="D1445" s="52"/>
      <c r="E1445" s="52" t="s">
        <v>3345</v>
      </c>
      <c r="F1445" s="155"/>
      <c r="G1445" s="760"/>
      <c r="H1445" s="562"/>
      <c r="I1445" s="160">
        <v>50</v>
      </c>
      <c r="J1445" s="160" t="s">
        <v>37</v>
      </c>
      <c r="K1445" s="41" t="s">
        <v>26</v>
      </c>
      <c r="L1445" s="42" t="str">
        <f t="shared" si="313"/>
        <v>50pieces</v>
      </c>
      <c r="M1445" s="658">
        <f t="shared" si="314"/>
        <v>0</v>
      </c>
      <c r="N1445" s="659" t="str">
        <f t="shared" si="280"/>
        <v>0 pieces</v>
      </c>
      <c r="O1445" s="692">
        <f t="shared" si="281"/>
        <v>0</v>
      </c>
      <c r="P1445" s="761" t="e">
        <f t="shared" si="282"/>
        <v>#DIV/0!</v>
      </c>
      <c r="Q1445" s="29" t="e">
        <f t="shared" si="315"/>
        <v>#DIV/0!</v>
      </c>
      <c r="R1445" s="28"/>
    </row>
    <row r="1446" spans="1:18" ht="14.25" customHeight="1">
      <c r="A1446" s="111">
        <v>308</v>
      </c>
      <c r="B1446" s="68" t="s">
        <v>4260</v>
      </c>
      <c r="C1446" s="52"/>
      <c r="D1446" s="52"/>
      <c r="E1446" s="52" t="s">
        <v>3368</v>
      </c>
      <c r="F1446" s="156"/>
      <c r="G1446" s="760"/>
      <c r="H1446" s="160"/>
      <c r="I1446" s="160">
        <v>24</v>
      </c>
      <c r="J1446" s="160" t="s">
        <v>37</v>
      </c>
      <c r="K1446" s="41"/>
      <c r="L1446" s="42"/>
      <c r="M1446" s="658"/>
      <c r="N1446" s="659" t="str">
        <f t="shared" si="280"/>
        <v>pieces</v>
      </c>
      <c r="O1446" s="692">
        <f t="shared" si="281"/>
        <v>0</v>
      </c>
      <c r="P1446" s="761" t="e">
        <f t="shared" si="282"/>
        <v>#DIV/0!</v>
      </c>
      <c r="Q1446" s="74"/>
      <c r="R1446" s="28"/>
    </row>
    <row r="1447" spans="1:18" ht="14.25" customHeight="1">
      <c r="A1447" s="111">
        <v>235</v>
      </c>
      <c r="B1447" s="68" t="s">
        <v>3633</v>
      </c>
      <c r="C1447" s="68"/>
      <c r="D1447" s="68"/>
      <c r="E1447" s="68" t="s">
        <v>3621</v>
      </c>
      <c r="F1447" s="156"/>
      <c r="G1447" s="760"/>
      <c r="H1447" s="160"/>
      <c r="I1447" s="160">
        <v>1000</v>
      </c>
      <c r="J1447" s="160" t="s">
        <v>59</v>
      </c>
      <c r="K1447" s="41"/>
      <c r="L1447" s="42"/>
      <c r="M1447" s="658"/>
      <c r="N1447" s="659" t="str">
        <f t="shared" si="280"/>
        <v>grams</v>
      </c>
      <c r="O1447" s="692">
        <f t="shared" si="281"/>
        <v>0</v>
      </c>
      <c r="P1447" s="761" t="e">
        <f t="shared" si="282"/>
        <v>#DIV/0!</v>
      </c>
      <c r="Q1447" s="74"/>
      <c r="R1447" s="28"/>
    </row>
    <row r="1448" spans="1:18" ht="14.25" customHeight="1">
      <c r="A1448" s="111">
        <v>132</v>
      </c>
      <c r="B1448" s="68" t="s">
        <v>2185</v>
      </c>
      <c r="C1448" s="52"/>
      <c r="D1448" s="52"/>
      <c r="E1448" s="52" t="s">
        <v>4775</v>
      </c>
      <c r="F1448" s="156"/>
      <c r="G1448" s="760"/>
      <c r="H1448" s="160"/>
      <c r="I1448" s="160">
        <v>1</v>
      </c>
      <c r="J1448" s="160" t="s">
        <v>37</v>
      </c>
      <c r="K1448" s="41" t="s">
        <v>26</v>
      </c>
      <c r="L1448" s="42" t="str">
        <f t="shared" ref="L1448:L1451" si="316">CONCATENATE(I1448,J1448)</f>
        <v>1pieces</v>
      </c>
      <c r="M1448" s="658">
        <f t="shared" ref="M1448:M1451" si="317">H1448*I1448</f>
        <v>0</v>
      </c>
      <c r="N1448" s="659" t="str">
        <f t="shared" si="280"/>
        <v>0 pieces</v>
      </c>
      <c r="O1448" s="692">
        <f t="shared" si="281"/>
        <v>0</v>
      </c>
      <c r="P1448" s="761" t="e">
        <f t="shared" si="282"/>
        <v>#DIV/0!</v>
      </c>
      <c r="Q1448" s="74" t="e">
        <f t="shared" ref="Q1448:Q1451" si="318">G1448-P1448</f>
        <v>#DIV/0!</v>
      </c>
      <c r="R1448" s="28"/>
    </row>
    <row r="1449" spans="1:18" ht="14.25" customHeight="1">
      <c r="A1449" s="111">
        <v>133</v>
      </c>
      <c r="B1449" s="68" t="s">
        <v>2185</v>
      </c>
      <c r="C1449" s="52"/>
      <c r="D1449" s="52"/>
      <c r="E1449" s="52" t="s">
        <v>3571</v>
      </c>
      <c r="F1449" s="156"/>
      <c r="G1449" s="760"/>
      <c r="H1449" s="160"/>
      <c r="I1449" s="160">
        <v>1</v>
      </c>
      <c r="J1449" s="160" t="s">
        <v>37</v>
      </c>
      <c r="K1449" s="41" t="s">
        <v>26</v>
      </c>
      <c r="L1449" s="42" t="str">
        <f t="shared" si="316"/>
        <v>1pieces</v>
      </c>
      <c r="M1449" s="658">
        <f t="shared" si="317"/>
        <v>0</v>
      </c>
      <c r="N1449" s="659" t="str">
        <f t="shared" si="280"/>
        <v>0 pieces</v>
      </c>
      <c r="O1449" s="692">
        <f t="shared" si="281"/>
        <v>0</v>
      </c>
      <c r="P1449" s="761" t="e">
        <f t="shared" si="282"/>
        <v>#DIV/0!</v>
      </c>
      <c r="Q1449" s="74" t="e">
        <f t="shared" si="318"/>
        <v>#DIV/0!</v>
      </c>
      <c r="R1449" s="28"/>
    </row>
    <row r="1450" spans="1:18" ht="14.25" customHeight="1">
      <c r="A1450" s="111">
        <v>135</v>
      </c>
      <c r="B1450" s="50" t="s">
        <v>2198</v>
      </c>
      <c r="C1450" s="116"/>
      <c r="D1450" s="116"/>
      <c r="E1450" s="116" t="s">
        <v>2185</v>
      </c>
      <c r="F1450" s="156"/>
      <c r="G1450" s="776">
        <v>34</v>
      </c>
      <c r="H1450" s="160"/>
      <c r="I1450" s="121">
        <v>1</v>
      </c>
      <c r="J1450" s="121" t="s">
        <v>37</v>
      </c>
      <c r="K1450" s="41" t="s">
        <v>26</v>
      </c>
      <c r="L1450" s="42" t="str">
        <f t="shared" si="316"/>
        <v>1pieces</v>
      </c>
      <c r="M1450" s="658">
        <f t="shared" si="317"/>
        <v>0</v>
      </c>
      <c r="N1450" s="659" t="str">
        <f t="shared" si="280"/>
        <v>0 pieces</v>
      </c>
      <c r="O1450" s="692">
        <f t="shared" si="281"/>
        <v>0</v>
      </c>
      <c r="P1450" s="761" t="e">
        <f t="shared" si="282"/>
        <v>#DIV/0!</v>
      </c>
      <c r="Q1450" s="74" t="e">
        <f t="shared" si="318"/>
        <v>#DIV/0!</v>
      </c>
      <c r="R1450" s="28"/>
    </row>
    <row r="1451" spans="1:18" ht="14.25" customHeight="1">
      <c r="A1451" s="111">
        <v>136</v>
      </c>
      <c r="B1451" s="50" t="s">
        <v>2199</v>
      </c>
      <c r="C1451" s="116"/>
      <c r="D1451" s="116"/>
      <c r="E1451" s="116" t="s">
        <v>2185</v>
      </c>
      <c r="F1451" s="156"/>
      <c r="G1451" s="776">
        <v>34</v>
      </c>
      <c r="H1451" s="160"/>
      <c r="I1451" s="121">
        <v>1</v>
      </c>
      <c r="J1451" s="121" t="s">
        <v>37</v>
      </c>
      <c r="K1451" s="41" t="s">
        <v>26</v>
      </c>
      <c r="L1451" s="42" t="str">
        <f t="shared" si="316"/>
        <v>1pieces</v>
      </c>
      <c r="M1451" s="658">
        <f t="shared" si="317"/>
        <v>0</v>
      </c>
      <c r="N1451" s="659" t="str">
        <f t="shared" si="280"/>
        <v>0 pieces</v>
      </c>
      <c r="O1451" s="692">
        <f t="shared" si="281"/>
        <v>0</v>
      </c>
      <c r="P1451" s="761" t="e">
        <f t="shared" si="282"/>
        <v>#DIV/0!</v>
      </c>
      <c r="Q1451" s="74" t="e">
        <f t="shared" si="318"/>
        <v>#DIV/0!</v>
      </c>
      <c r="R1451" s="28"/>
    </row>
    <row r="1452" spans="1:18" ht="14.25" customHeight="1">
      <c r="A1452" s="111">
        <v>231</v>
      </c>
      <c r="B1452" s="52" t="s">
        <v>2204</v>
      </c>
      <c r="C1452" s="52"/>
      <c r="D1452" s="52"/>
      <c r="E1452" s="52" t="s">
        <v>3805</v>
      </c>
      <c r="F1452" s="156"/>
      <c r="G1452" s="764"/>
      <c r="H1452" s="160"/>
      <c r="I1452" s="198">
        <v>410</v>
      </c>
      <c r="J1452" s="160" t="s">
        <v>59</v>
      </c>
      <c r="K1452" s="41"/>
      <c r="L1452" s="42"/>
      <c r="M1452" s="658"/>
      <c r="N1452" s="659" t="str">
        <f t="shared" si="280"/>
        <v>grams</v>
      </c>
      <c r="O1452" s="692">
        <f t="shared" si="281"/>
        <v>0</v>
      </c>
      <c r="P1452" s="761" t="e">
        <f t="shared" si="282"/>
        <v>#DIV/0!</v>
      </c>
      <c r="Q1452" s="74"/>
      <c r="R1452" s="28"/>
    </row>
    <row r="1453" spans="1:18" ht="14.25" customHeight="1">
      <c r="A1453" s="111">
        <v>232</v>
      </c>
      <c r="B1453" s="52" t="s">
        <v>2204</v>
      </c>
      <c r="C1453" s="52"/>
      <c r="D1453" s="52"/>
      <c r="E1453" s="52" t="s">
        <v>2205</v>
      </c>
      <c r="F1453" s="156"/>
      <c r="G1453" s="760">
        <v>153.75</v>
      </c>
      <c r="H1453" s="160"/>
      <c r="I1453" s="160">
        <v>210</v>
      </c>
      <c r="J1453" s="160" t="s">
        <v>29</v>
      </c>
      <c r="K1453" s="41"/>
      <c r="L1453" s="42"/>
      <c r="M1453" s="658"/>
      <c r="N1453" s="659" t="str">
        <f t="shared" si="280"/>
        <v>ml</v>
      </c>
      <c r="O1453" s="692">
        <f t="shared" si="281"/>
        <v>0</v>
      </c>
      <c r="P1453" s="761" t="e">
        <f t="shared" si="282"/>
        <v>#DIV/0!</v>
      </c>
      <c r="Q1453" s="74"/>
      <c r="R1453" s="28"/>
    </row>
    <row r="1454" spans="1:18" ht="14.25" customHeight="1">
      <c r="A1454" s="111">
        <v>233</v>
      </c>
      <c r="B1454" s="52" t="s">
        <v>2204</v>
      </c>
      <c r="C1454" s="52"/>
      <c r="D1454" s="52"/>
      <c r="E1454" s="52" t="s">
        <v>3806</v>
      </c>
      <c r="F1454" s="156"/>
      <c r="G1454" s="760"/>
      <c r="H1454" s="160"/>
      <c r="I1454" s="160">
        <v>420</v>
      </c>
      <c r="J1454" s="160" t="s">
        <v>29</v>
      </c>
      <c r="K1454" s="41"/>
      <c r="L1454" s="42"/>
      <c r="M1454" s="658"/>
      <c r="N1454" s="659" t="str">
        <f t="shared" si="280"/>
        <v>ml</v>
      </c>
      <c r="O1454" s="692">
        <f t="shared" si="281"/>
        <v>0</v>
      </c>
      <c r="P1454" s="761" t="e">
        <f t="shared" si="282"/>
        <v>#DIV/0!</v>
      </c>
      <c r="Q1454" s="74"/>
      <c r="R1454" s="28"/>
    </row>
    <row r="1455" spans="1:18" ht="14.25" customHeight="1">
      <c r="A1455" s="111">
        <v>234</v>
      </c>
      <c r="B1455" s="52" t="s">
        <v>2204</v>
      </c>
      <c r="C1455" s="52"/>
      <c r="D1455" s="52"/>
      <c r="E1455" s="52" t="s">
        <v>3808</v>
      </c>
      <c r="F1455" s="156"/>
      <c r="G1455" s="760"/>
      <c r="H1455" s="160"/>
      <c r="I1455" s="160">
        <v>1000</v>
      </c>
      <c r="J1455" s="160" t="s">
        <v>29</v>
      </c>
      <c r="K1455" s="41"/>
      <c r="L1455" s="42"/>
      <c r="M1455" s="658"/>
      <c r="N1455" s="659" t="str">
        <f t="shared" si="280"/>
        <v>ml</v>
      </c>
      <c r="O1455" s="692">
        <f t="shared" si="281"/>
        <v>0</v>
      </c>
      <c r="P1455" s="761" t="e">
        <f t="shared" si="282"/>
        <v>#DIV/0!</v>
      </c>
      <c r="Q1455" s="74"/>
      <c r="R1455" s="28"/>
    </row>
    <row r="1456" spans="1:18" ht="14.25" customHeight="1">
      <c r="A1456" s="111">
        <v>235</v>
      </c>
      <c r="B1456" s="52" t="s">
        <v>2204</v>
      </c>
      <c r="C1456" s="52"/>
      <c r="D1456" s="52"/>
      <c r="E1456" s="52" t="s">
        <v>3809</v>
      </c>
      <c r="F1456" s="156"/>
      <c r="G1456" s="760"/>
      <c r="H1456" s="160"/>
      <c r="I1456" s="160">
        <v>206</v>
      </c>
      <c r="J1456" s="160" t="s">
        <v>59</v>
      </c>
      <c r="K1456" s="41"/>
      <c r="L1456" s="42"/>
      <c r="M1456" s="658"/>
      <c r="N1456" s="659" t="str">
        <f t="shared" si="280"/>
        <v>grams</v>
      </c>
      <c r="O1456" s="692">
        <f t="shared" si="281"/>
        <v>0</v>
      </c>
      <c r="P1456" s="761" t="e">
        <f t="shared" si="282"/>
        <v>#DIV/0!</v>
      </c>
      <c r="Q1456" s="74"/>
      <c r="R1456" s="28"/>
    </row>
    <row r="1457" spans="1:18" ht="14.25" customHeight="1">
      <c r="A1457" s="111">
        <v>236</v>
      </c>
      <c r="B1457" s="52" t="s">
        <v>2209</v>
      </c>
      <c r="C1457" s="52"/>
      <c r="D1457" s="52"/>
      <c r="E1457" s="52" t="s">
        <v>2767</v>
      </c>
      <c r="F1457" s="156"/>
      <c r="G1457" s="760"/>
      <c r="H1457" s="160"/>
      <c r="I1457" s="160">
        <v>50</v>
      </c>
      <c r="J1457" s="160" t="s">
        <v>59</v>
      </c>
      <c r="K1457" s="41"/>
      <c r="L1457" s="42"/>
      <c r="M1457" s="658"/>
      <c r="N1457" s="659" t="str">
        <f t="shared" si="280"/>
        <v>grams</v>
      </c>
      <c r="O1457" s="692">
        <f t="shared" si="281"/>
        <v>0</v>
      </c>
      <c r="P1457" s="761" t="e">
        <f t="shared" si="282"/>
        <v>#DIV/0!</v>
      </c>
      <c r="Q1457" s="74"/>
      <c r="R1457" s="28"/>
    </row>
    <row r="1458" spans="1:18" ht="14.25" customHeight="1">
      <c r="A1458" s="111">
        <v>237</v>
      </c>
      <c r="B1458" s="52" t="s">
        <v>2209</v>
      </c>
      <c r="C1458" s="52"/>
      <c r="D1458" s="52"/>
      <c r="E1458" s="52" t="s">
        <v>3223</v>
      </c>
      <c r="F1458" s="156"/>
      <c r="G1458" s="764"/>
      <c r="H1458" s="160"/>
      <c r="I1458" s="198">
        <v>1000</v>
      </c>
      <c r="J1458" s="198" t="s">
        <v>59</v>
      </c>
      <c r="K1458" s="41"/>
      <c r="L1458" s="42"/>
      <c r="M1458" s="658"/>
      <c r="N1458" s="659" t="str">
        <f t="shared" si="280"/>
        <v>grams</v>
      </c>
      <c r="O1458" s="692">
        <f t="shared" si="281"/>
        <v>0</v>
      </c>
      <c r="P1458" s="761" t="e">
        <f t="shared" si="282"/>
        <v>#DIV/0!</v>
      </c>
      <c r="Q1458" s="74"/>
      <c r="R1458" s="28"/>
    </row>
    <row r="1459" spans="1:18" ht="14.25" customHeight="1">
      <c r="A1459" s="111">
        <v>238</v>
      </c>
      <c r="B1459" s="52" t="s">
        <v>2214</v>
      </c>
      <c r="C1459" s="68"/>
      <c r="D1459" s="68"/>
      <c r="E1459" s="68" t="s">
        <v>2215</v>
      </c>
      <c r="F1459" s="156"/>
      <c r="G1459" s="760"/>
      <c r="H1459" s="160"/>
      <c r="I1459" s="160">
        <v>285</v>
      </c>
      <c r="J1459" s="160" t="s">
        <v>29</v>
      </c>
      <c r="K1459" s="41"/>
      <c r="L1459" s="42"/>
      <c r="M1459" s="658"/>
      <c r="N1459" s="659" t="str">
        <f t="shared" si="280"/>
        <v>ml</v>
      </c>
      <c r="O1459" s="692">
        <f t="shared" si="281"/>
        <v>0</v>
      </c>
      <c r="P1459" s="761" t="e">
        <f t="shared" si="282"/>
        <v>#DIV/0!</v>
      </c>
      <c r="Q1459" s="74"/>
      <c r="R1459" s="28"/>
    </row>
    <row r="1460" spans="1:18" ht="14.25" customHeight="1">
      <c r="A1460" s="111">
        <v>390</v>
      </c>
      <c r="B1460" s="52" t="s">
        <v>3916</v>
      </c>
      <c r="C1460" s="68"/>
      <c r="D1460" s="68"/>
      <c r="E1460" s="68" t="s">
        <v>3917</v>
      </c>
      <c r="F1460" s="156"/>
      <c r="G1460" s="760"/>
      <c r="H1460" s="160"/>
      <c r="I1460" s="160">
        <v>200</v>
      </c>
      <c r="J1460" s="160" t="s">
        <v>59</v>
      </c>
      <c r="K1460" s="41"/>
      <c r="L1460" s="42"/>
      <c r="M1460" s="658"/>
      <c r="N1460" s="659" t="str">
        <f t="shared" si="280"/>
        <v>grams</v>
      </c>
      <c r="O1460" s="692">
        <f t="shared" si="281"/>
        <v>0</v>
      </c>
      <c r="P1460" s="761" t="e">
        <f t="shared" si="282"/>
        <v>#DIV/0!</v>
      </c>
      <c r="Q1460" s="74"/>
      <c r="R1460" s="28"/>
    </row>
    <row r="1461" spans="1:18" ht="14.25" customHeight="1">
      <c r="A1461" s="111">
        <v>78</v>
      </c>
      <c r="B1461" s="339" t="s">
        <v>2216</v>
      </c>
      <c r="C1461" s="339"/>
      <c r="D1461" s="339"/>
      <c r="E1461" s="339" t="s">
        <v>3532</v>
      </c>
      <c r="F1461" s="156"/>
      <c r="G1461" s="388"/>
      <c r="H1461" s="160"/>
      <c r="I1461" s="411">
        <v>156</v>
      </c>
      <c r="J1461" s="815" t="s">
        <v>3252</v>
      </c>
      <c r="K1461" s="41" t="s">
        <v>26</v>
      </c>
      <c r="L1461" s="42" t="str">
        <f t="shared" ref="L1461:L1464" si="319">CONCATENATE(I1461,J1461)</f>
        <v>156Drained Weight grams</v>
      </c>
      <c r="M1461" s="658">
        <f t="shared" ref="M1461:M1464" si="320">H1461*I1461</f>
        <v>0</v>
      </c>
      <c r="N1461" s="659" t="str">
        <f t="shared" si="280"/>
        <v>0 Drained Weight grams</v>
      </c>
      <c r="O1461" s="692">
        <f t="shared" si="281"/>
        <v>0</v>
      </c>
      <c r="P1461" s="761" t="e">
        <f t="shared" si="282"/>
        <v>#DIV/0!</v>
      </c>
      <c r="Q1461" s="74" t="e">
        <f t="shared" ref="Q1461:Q1464" si="321">G1461-P1461</f>
        <v>#DIV/0!</v>
      </c>
      <c r="R1461" s="28"/>
    </row>
    <row r="1462" spans="1:18" ht="14.25" customHeight="1">
      <c r="A1462" s="111">
        <v>79</v>
      </c>
      <c r="B1462" s="68" t="s">
        <v>2216</v>
      </c>
      <c r="C1462" s="68"/>
      <c r="D1462" s="68"/>
      <c r="E1462" s="68" t="s">
        <v>3533</v>
      </c>
      <c r="F1462" s="156"/>
      <c r="G1462" s="760"/>
      <c r="H1462" s="160"/>
      <c r="I1462" s="160">
        <v>227</v>
      </c>
      <c r="J1462" s="160" t="s">
        <v>59</v>
      </c>
      <c r="K1462" s="41" t="s">
        <v>26</v>
      </c>
      <c r="L1462" s="42" t="str">
        <f t="shared" si="319"/>
        <v>227grams</v>
      </c>
      <c r="M1462" s="658">
        <f t="shared" si="320"/>
        <v>0</v>
      </c>
      <c r="N1462" s="659" t="str">
        <f t="shared" si="280"/>
        <v>0 grams</v>
      </c>
      <c r="O1462" s="692">
        <f t="shared" si="281"/>
        <v>0</v>
      </c>
      <c r="P1462" s="761" t="e">
        <f t="shared" si="282"/>
        <v>#DIV/0!</v>
      </c>
      <c r="Q1462" s="74" t="e">
        <f t="shared" si="321"/>
        <v>#DIV/0!</v>
      </c>
      <c r="R1462" s="28"/>
    </row>
    <row r="1463" spans="1:18" ht="14.25" customHeight="1">
      <c r="A1463" s="111">
        <v>80</v>
      </c>
      <c r="B1463" s="68" t="s">
        <v>2216</v>
      </c>
      <c r="C1463" s="68"/>
      <c r="D1463" s="68"/>
      <c r="E1463" s="68" t="s">
        <v>2217</v>
      </c>
      <c r="F1463" s="156"/>
      <c r="G1463" s="760"/>
      <c r="H1463" s="160"/>
      <c r="I1463" s="160">
        <v>156</v>
      </c>
      <c r="J1463" s="364" t="s">
        <v>59</v>
      </c>
      <c r="K1463" s="41" t="s">
        <v>26</v>
      </c>
      <c r="L1463" s="42" t="str">
        <f t="shared" si="319"/>
        <v>156grams</v>
      </c>
      <c r="M1463" s="658">
        <f t="shared" si="320"/>
        <v>0</v>
      </c>
      <c r="N1463" s="659" t="str">
        <f t="shared" si="280"/>
        <v>0 grams</v>
      </c>
      <c r="O1463" s="692">
        <f t="shared" si="281"/>
        <v>0</v>
      </c>
      <c r="P1463" s="761" t="e">
        <f t="shared" si="282"/>
        <v>#DIV/0!</v>
      </c>
      <c r="Q1463" s="74" t="e">
        <f t="shared" si="321"/>
        <v>#DIV/0!</v>
      </c>
      <c r="R1463" s="28"/>
    </row>
    <row r="1464" spans="1:18" ht="14.25" customHeight="1">
      <c r="A1464" s="111">
        <v>81</v>
      </c>
      <c r="B1464" s="811" t="s">
        <v>2216</v>
      </c>
      <c r="C1464" s="811"/>
      <c r="D1464" s="811"/>
      <c r="E1464" s="811" t="s">
        <v>3534</v>
      </c>
      <c r="F1464" s="156"/>
      <c r="G1464" s="812">
        <v>39.5</v>
      </c>
      <c r="H1464" s="160"/>
      <c r="I1464" s="813">
        <v>284</v>
      </c>
      <c r="J1464" s="816" t="s">
        <v>4776</v>
      </c>
      <c r="K1464" s="41" t="s">
        <v>26</v>
      </c>
      <c r="L1464" s="42" t="str">
        <f t="shared" si="319"/>
        <v>284Net Weigth</v>
      </c>
      <c r="M1464" s="658">
        <f t="shared" si="320"/>
        <v>0</v>
      </c>
      <c r="N1464" s="659" t="str">
        <f t="shared" si="280"/>
        <v>0 Net Weigth</v>
      </c>
      <c r="O1464" s="692">
        <f t="shared" si="281"/>
        <v>0</v>
      </c>
      <c r="P1464" s="761" t="e">
        <f t="shared" si="282"/>
        <v>#DIV/0!</v>
      </c>
      <c r="Q1464" s="74" t="e">
        <f t="shared" si="321"/>
        <v>#DIV/0!</v>
      </c>
      <c r="R1464" s="28"/>
    </row>
    <row r="1465" spans="1:18" ht="14.25" customHeight="1">
      <c r="A1465" s="111">
        <v>239</v>
      </c>
      <c r="B1465" s="52" t="s">
        <v>3810</v>
      </c>
      <c r="C1465" s="52"/>
      <c r="D1465" s="52"/>
      <c r="E1465" s="52" t="s">
        <v>3811</v>
      </c>
      <c r="F1465" s="156"/>
      <c r="G1465" s="760"/>
      <c r="H1465" s="160"/>
      <c r="I1465" s="160">
        <v>20</v>
      </c>
      <c r="J1465" s="160" t="s">
        <v>59</v>
      </c>
      <c r="K1465" s="41"/>
      <c r="L1465" s="42"/>
      <c r="M1465" s="658"/>
      <c r="N1465" s="659" t="str">
        <f t="shared" si="280"/>
        <v>grams</v>
      </c>
      <c r="O1465" s="692">
        <f t="shared" si="281"/>
        <v>0</v>
      </c>
      <c r="P1465" s="761" t="e">
        <f t="shared" si="282"/>
        <v>#DIV/0!</v>
      </c>
      <c r="Q1465" s="74"/>
      <c r="R1465" s="28"/>
    </row>
    <row r="1466" spans="1:18" ht="14.25" customHeight="1">
      <c r="A1466" s="111">
        <v>432</v>
      </c>
      <c r="B1466" s="52" t="s">
        <v>4364</v>
      </c>
      <c r="C1466" s="68"/>
      <c r="D1466" s="68"/>
      <c r="E1466" s="68" t="s">
        <v>121</v>
      </c>
      <c r="F1466" s="156"/>
      <c r="G1466" s="760"/>
      <c r="H1466" s="160"/>
      <c r="I1466" s="160">
        <v>1000</v>
      </c>
      <c r="J1466" s="160" t="s">
        <v>59</v>
      </c>
      <c r="K1466" s="41"/>
      <c r="L1466" s="42"/>
      <c r="M1466" s="658"/>
      <c r="N1466" s="659" t="str">
        <f t="shared" si="280"/>
        <v>grams</v>
      </c>
      <c r="O1466" s="692">
        <f t="shared" si="281"/>
        <v>0</v>
      </c>
      <c r="P1466" s="761" t="e">
        <f t="shared" si="282"/>
        <v>#DIV/0!</v>
      </c>
      <c r="Q1466" s="74"/>
      <c r="R1466" s="28"/>
    </row>
    <row r="1467" spans="1:18" ht="14.25" customHeight="1">
      <c r="A1467" s="111">
        <v>435</v>
      </c>
      <c r="B1467" s="52" t="s">
        <v>4365</v>
      </c>
      <c r="C1467" s="68"/>
      <c r="D1467" s="68"/>
      <c r="E1467" s="68" t="s">
        <v>121</v>
      </c>
      <c r="F1467" s="156"/>
      <c r="G1467" s="760"/>
      <c r="H1467" s="160"/>
      <c r="I1467" s="160">
        <v>1000</v>
      </c>
      <c r="J1467" s="160" t="s">
        <v>59</v>
      </c>
      <c r="K1467" s="41"/>
      <c r="L1467" s="42"/>
      <c r="M1467" s="658"/>
      <c r="N1467" s="659" t="str">
        <f t="shared" si="280"/>
        <v>grams</v>
      </c>
      <c r="O1467" s="692">
        <f t="shared" si="281"/>
        <v>0</v>
      </c>
      <c r="P1467" s="761" t="e">
        <f t="shared" si="282"/>
        <v>#DIV/0!</v>
      </c>
      <c r="Q1467" s="74"/>
      <c r="R1467" s="28"/>
    </row>
    <row r="1468" spans="1:18" ht="14.25" customHeight="1">
      <c r="A1468" s="111">
        <v>240</v>
      </c>
      <c r="B1468" s="52" t="s">
        <v>2225</v>
      </c>
      <c r="C1468" s="52"/>
      <c r="D1468" s="52"/>
      <c r="E1468" s="52" t="s">
        <v>2227</v>
      </c>
      <c r="F1468" s="156"/>
      <c r="G1468" s="760"/>
      <c r="H1468" s="160"/>
      <c r="I1468" s="160">
        <v>25</v>
      </c>
      <c r="J1468" s="160" t="s">
        <v>59</v>
      </c>
      <c r="K1468" s="41"/>
      <c r="L1468" s="42"/>
      <c r="M1468" s="658"/>
      <c r="N1468" s="659" t="str">
        <f t="shared" si="280"/>
        <v>grams</v>
      </c>
      <c r="O1468" s="692">
        <f t="shared" si="281"/>
        <v>0</v>
      </c>
      <c r="P1468" s="761" t="e">
        <f t="shared" si="282"/>
        <v>#DIV/0!</v>
      </c>
      <c r="Q1468" s="74"/>
      <c r="R1468" s="28"/>
    </row>
    <row r="1469" spans="1:18" ht="14.25" customHeight="1">
      <c r="A1469" s="111">
        <v>242</v>
      </c>
      <c r="B1469" s="52" t="s">
        <v>2228</v>
      </c>
      <c r="C1469" s="52"/>
      <c r="D1469" s="52"/>
      <c r="E1469" s="52" t="s">
        <v>3812</v>
      </c>
      <c r="F1469" s="156"/>
      <c r="G1469" s="760"/>
      <c r="H1469" s="160"/>
      <c r="I1469" s="160">
        <v>40</v>
      </c>
      <c r="J1469" s="160" t="s">
        <v>59</v>
      </c>
      <c r="K1469" s="41"/>
      <c r="L1469" s="42"/>
      <c r="M1469" s="658"/>
      <c r="N1469" s="659" t="str">
        <f t="shared" si="280"/>
        <v>grams</v>
      </c>
      <c r="O1469" s="692">
        <f t="shared" si="281"/>
        <v>0</v>
      </c>
      <c r="P1469" s="761" t="e">
        <f t="shared" si="282"/>
        <v>#DIV/0!</v>
      </c>
      <c r="Q1469" s="74"/>
      <c r="R1469" s="28"/>
    </row>
    <row r="1470" spans="1:18" ht="14.25" customHeight="1">
      <c r="A1470" s="111">
        <v>243</v>
      </c>
      <c r="B1470" s="68" t="s">
        <v>2230</v>
      </c>
      <c r="C1470" s="52"/>
      <c r="D1470" s="52"/>
      <c r="E1470" s="52" t="s">
        <v>3813</v>
      </c>
      <c r="F1470" s="156"/>
      <c r="G1470" s="760"/>
      <c r="H1470" s="160"/>
      <c r="I1470" s="160">
        <v>22</v>
      </c>
      <c r="J1470" s="160" t="s">
        <v>59</v>
      </c>
      <c r="K1470" s="41"/>
      <c r="L1470" s="42"/>
      <c r="M1470" s="658"/>
      <c r="N1470" s="659" t="str">
        <f t="shared" si="280"/>
        <v>grams</v>
      </c>
      <c r="O1470" s="692">
        <f t="shared" si="281"/>
        <v>0</v>
      </c>
      <c r="P1470" s="761" t="e">
        <f t="shared" si="282"/>
        <v>#DIV/0!</v>
      </c>
      <c r="Q1470" s="74"/>
      <c r="R1470" s="28"/>
    </row>
    <row r="1471" spans="1:18" ht="14.25" customHeight="1">
      <c r="A1471" s="111">
        <v>244</v>
      </c>
      <c r="B1471" s="52" t="s">
        <v>2230</v>
      </c>
      <c r="C1471" s="52"/>
      <c r="D1471" s="52"/>
      <c r="E1471" s="52" t="s">
        <v>2227</v>
      </c>
      <c r="F1471" s="156"/>
      <c r="G1471" s="760"/>
      <c r="H1471" s="562"/>
      <c r="I1471" s="160">
        <v>25</v>
      </c>
      <c r="J1471" s="160" t="s">
        <v>59</v>
      </c>
      <c r="K1471" s="41"/>
      <c r="L1471" s="42"/>
      <c r="M1471" s="658"/>
      <c r="N1471" s="659" t="str">
        <f t="shared" si="280"/>
        <v>grams</v>
      </c>
      <c r="O1471" s="692">
        <f t="shared" si="281"/>
        <v>0</v>
      </c>
      <c r="P1471" s="761" t="e">
        <f t="shared" si="282"/>
        <v>#DIV/0!</v>
      </c>
      <c r="Q1471" s="74"/>
      <c r="R1471" s="28"/>
    </row>
    <row r="1472" spans="1:18" ht="14.25" customHeight="1">
      <c r="A1472" s="111">
        <v>245</v>
      </c>
      <c r="B1472" s="52" t="s">
        <v>2230</v>
      </c>
      <c r="C1472" s="68"/>
      <c r="D1472" s="68"/>
      <c r="E1472" s="68" t="s">
        <v>2226</v>
      </c>
      <c r="F1472" s="156"/>
      <c r="G1472" s="760"/>
      <c r="H1472" s="562"/>
      <c r="I1472" s="160">
        <v>44</v>
      </c>
      <c r="J1472" s="160" t="s">
        <v>59</v>
      </c>
      <c r="K1472" s="41"/>
      <c r="L1472" s="42"/>
      <c r="M1472" s="658"/>
      <c r="N1472" s="659" t="str">
        <f t="shared" si="280"/>
        <v>grams</v>
      </c>
      <c r="O1472" s="692">
        <f t="shared" si="281"/>
        <v>0</v>
      </c>
      <c r="P1472" s="761" t="e">
        <f t="shared" si="282"/>
        <v>#DIV/0!</v>
      </c>
      <c r="Q1472" s="74"/>
      <c r="R1472" s="28"/>
    </row>
    <row r="1473" spans="1:18" ht="14.25" customHeight="1">
      <c r="A1473" s="111">
        <v>246</v>
      </c>
      <c r="B1473" s="52" t="s">
        <v>3814</v>
      </c>
      <c r="C1473" s="68"/>
      <c r="D1473" s="68"/>
      <c r="E1473" s="68" t="s">
        <v>3815</v>
      </c>
      <c r="F1473" s="156"/>
      <c r="G1473" s="760"/>
      <c r="H1473" s="562"/>
      <c r="I1473" s="160">
        <v>23</v>
      </c>
      <c r="J1473" s="160" t="s">
        <v>59</v>
      </c>
      <c r="K1473" s="41"/>
      <c r="L1473" s="42"/>
      <c r="M1473" s="658"/>
      <c r="N1473" s="659" t="str">
        <f t="shared" si="280"/>
        <v>grams</v>
      </c>
      <c r="O1473" s="692">
        <f t="shared" si="281"/>
        <v>0</v>
      </c>
      <c r="P1473" s="761" t="e">
        <f t="shared" si="282"/>
        <v>#DIV/0!</v>
      </c>
      <c r="Q1473" s="74"/>
      <c r="R1473" s="28"/>
    </row>
    <row r="1474" spans="1:18" ht="14.25" customHeight="1">
      <c r="A1474" s="111">
        <v>247</v>
      </c>
      <c r="B1474" s="52" t="s">
        <v>2231</v>
      </c>
      <c r="C1474" s="52"/>
      <c r="D1474" s="52"/>
      <c r="E1474" s="52" t="s">
        <v>2226</v>
      </c>
      <c r="F1474" s="156"/>
      <c r="G1474" s="760"/>
      <c r="H1474" s="562"/>
      <c r="I1474" s="160">
        <v>44</v>
      </c>
      <c r="J1474" s="160" t="s">
        <v>59</v>
      </c>
      <c r="K1474" s="41"/>
      <c r="L1474" s="42"/>
      <c r="M1474" s="658"/>
      <c r="N1474" s="659" t="str">
        <f t="shared" si="280"/>
        <v>grams</v>
      </c>
      <c r="O1474" s="692">
        <f t="shared" si="281"/>
        <v>0</v>
      </c>
      <c r="P1474" s="761" t="e">
        <f t="shared" si="282"/>
        <v>#DIV/0!</v>
      </c>
      <c r="Q1474" s="74"/>
      <c r="R1474" s="28"/>
    </row>
    <row r="1475" spans="1:18" ht="14.25" customHeight="1">
      <c r="A1475" s="111">
        <v>248</v>
      </c>
      <c r="B1475" s="52" t="s">
        <v>2231</v>
      </c>
      <c r="C1475" s="52"/>
      <c r="D1475" s="52"/>
      <c r="E1475" s="52" t="s">
        <v>2227</v>
      </c>
      <c r="F1475" s="156"/>
      <c r="G1475" s="760"/>
      <c r="H1475" s="562"/>
      <c r="I1475" s="160">
        <v>25</v>
      </c>
      <c r="J1475" s="160" t="s">
        <v>59</v>
      </c>
      <c r="K1475" s="41"/>
      <c r="L1475" s="42"/>
      <c r="M1475" s="658"/>
      <c r="N1475" s="659" t="str">
        <f t="shared" si="280"/>
        <v>grams</v>
      </c>
      <c r="O1475" s="692">
        <f t="shared" si="281"/>
        <v>0</v>
      </c>
      <c r="P1475" s="761" t="e">
        <f t="shared" si="282"/>
        <v>#DIV/0!</v>
      </c>
      <c r="Q1475" s="74"/>
      <c r="R1475" s="28"/>
    </row>
    <row r="1476" spans="1:18" ht="14.25" customHeight="1">
      <c r="A1476" s="111">
        <v>436</v>
      </c>
      <c r="B1476" s="52" t="s">
        <v>2237</v>
      </c>
      <c r="C1476" s="68"/>
      <c r="D1476" s="68"/>
      <c r="E1476" s="68" t="s">
        <v>121</v>
      </c>
      <c r="F1476" s="156"/>
      <c r="G1476" s="760">
        <v>80</v>
      </c>
      <c r="H1476" s="160"/>
      <c r="I1476" s="160">
        <v>1000</v>
      </c>
      <c r="J1476" s="160" t="s">
        <v>59</v>
      </c>
      <c r="K1476" s="41"/>
      <c r="L1476" s="42"/>
      <c r="M1476" s="658"/>
      <c r="N1476" s="659" t="str">
        <f t="shared" si="280"/>
        <v>grams</v>
      </c>
      <c r="O1476" s="692">
        <f t="shared" si="281"/>
        <v>0</v>
      </c>
      <c r="P1476" s="761" t="e">
        <f t="shared" si="282"/>
        <v>#DIV/0!</v>
      </c>
      <c r="Q1476" s="74"/>
      <c r="R1476" s="28"/>
    </row>
    <row r="1477" spans="1:18" ht="14.25" customHeight="1">
      <c r="A1477" s="111">
        <v>236</v>
      </c>
      <c r="B1477" s="68" t="s">
        <v>3634</v>
      </c>
      <c r="C1477" s="52"/>
      <c r="D1477" s="52"/>
      <c r="E1477" s="52" t="s">
        <v>3327</v>
      </c>
      <c r="F1477" s="156"/>
      <c r="G1477" s="760">
        <v>42</v>
      </c>
      <c r="H1477" s="160"/>
      <c r="I1477" s="160">
        <v>250</v>
      </c>
      <c r="J1477" s="160" t="s">
        <v>59</v>
      </c>
      <c r="K1477" s="41"/>
      <c r="L1477" s="42"/>
      <c r="M1477" s="658"/>
      <c r="N1477" s="659" t="str">
        <f t="shared" si="280"/>
        <v>grams</v>
      </c>
      <c r="O1477" s="692">
        <f t="shared" si="281"/>
        <v>0</v>
      </c>
      <c r="P1477" s="761" t="e">
        <f t="shared" si="282"/>
        <v>#DIV/0!</v>
      </c>
      <c r="Q1477" s="74"/>
      <c r="R1477" s="28"/>
    </row>
    <row r="1478" spans="1:18" ht="14.25" customHeight="1">
      <c r="A1478" s="111">
        <v>237</v>
      </c>
      <c r="B1478" s="52" t="s">
        <v>2238</v>
      </c>
      <c r="C1478" s="52"/>
      <c r="D1478" s="52"/>
      <c r="E1478" s="52" t="s">
        <v>3635</v>
      </c>
      <c r="F1478" s="156"/>
      <c r="G1478" s="760"/>
      <c r="H1478" s="160"/>
      <c r="I1478" s="160">
        <v>500</v>
      </c>
      <c r="J1478" s="160" t="s">
        <v>59</v>
      </c>
      <c r="K1478" s="41"/>
      <c r="L1478" s="42"/>
      <c r="M1478" s="658"/>
      <c r="N1478" s="659" t="str">
        <f t="shared" si="280"/>
        <v>grams</v>
      </c>
      <c r="O1478" s="692">
        <f t="shared" si="281"/>
        <v>0</v>
      </c>
      <c r="P1478" s="761" t="e">
        <f t="shared" si="282"/>
        <v>#DIV/0!</v>
      </c>
      <c r="Q1478" s="74"/>
      <c r="R1478" s="28"/>
    </row>
    <row r="1479" spans="1:18" ht="14.25" customHeight="1">
      <c r="A1479" s="111">
        <v>238</v>
      </c>
      <c r="B1479" s="52" t="s">
        <v>2238</v>
      </c>
      <c r="C1479" s="68"/>
      <c r="D1479" s="68"/>
      <c r="E1479" s="68" t="s">
        <v>3636</v>
      </c>
      <c r="F1479" s="156"/>
      <c r="G1479" s="760"/>
      <c r="H1479" s="160"/>
      <c r="I1479" s="160">
        <v>500</v>
      </c>
      <c r="J1479" s="160" t="s">
        <v>59</v>
      </c>
      <c r="K1479" s="41"/>
      <c r="L1479" s="42"/>
      <c r="M1479" s="658"/>
      <c r="N1479" s="659" t="str">
        <f t="shared" si="280"/>
        <v>grams</v>
      </c>
      <c r="O1479" s="692">
        <f t="shared" si="281"/>
        <v>0</v>
      </c>
      <c r="P1479" s="761" t="e">
        <f t="shared" si="282"/>
        <v>#DIV/0!</v>
      </c>
      <c r="Q1479" s="74"/>
      <c r="R1479" s="28"/>
    </row>
    <row r="1480" spans="1:18" ht="14.25" customHeight="1">
      <c r="A1480" s="111">
        <v>239</v>
      </c>
      <c r="B1480" s="52" t="s">
        <v>2238</v>
      </c>
      <c r="C1480" s="68"/>
      <c r="D1480" s="68"/>
      <c r="E1480" s="68" t="s">
        <v>2762</v>
      </c>
      <c r="F1480" s="156"/>
      <c r="G1480" s="760">
        <v>70</v>
      </c>
      <c r="H1480" s="160"/>
      <c r="I1480" s="411">
        <v>360</v>
      </c>
      <c r="J1480" s="484" t="s">
        <v>59</v>
      </c>
      <c r="K1480" s="41"/>
      <c r="L1480" s="42"/>
      <c r="M1480" s="658"/>
      <c r="N1480" s="659" t="str">
        <f t="shared" si="280"/>
        <v>grams</v>
      </c>
      <c r="O1480" s="692">
        <f t="shared" si="281"/>
        <v>0</v>
      </c>
      <c r="P1480" s="761" t="e">
        <f t="shared" si="282"/>
        <v>#DIV/0!</v>
      </c>
      <c r="Q1480" s="74"/>
      <c r="R1480" s="28"/>
    </row>
    <row r="1481" spans="1:18" ht="14.25" customHeight="1">
      <c r="A1481" s="111">
        <v>240</v>
      </c>
      <c r="B1481" s="52" t="s">
        <v>3637</v>
      </c>
      <c r="C1481" s="68"/>
      <c r="D1481" s="68"/>
      <c r="E1481" s="68" t="s">
        <v>3638</v>
      </c>
      <c r="F1481" s="156"/>
      <c r="G1481" s="760"/>
      <c r="H1481" s="160"/>
      <c r="I1481" s="160">
        <v>200</v>
      </c>
      <c r="J1481" s="160" t="s">
        <v>59</v>
      </c>
      <c r="K1481" s="41"/>
      <c r="L1481" s="42"/>
      <c r="M1481" s="658"/>
      <c r="N1481" s="659" t="str">
        <f t="shared" si="280"/>
        <v>grams</v>
      </c>
      <c r="O1481" s="692">
        <f t="shared" si="281"/>
        <v>0</v>
      </c>
      <c r="P1481" s="761" t="e">
        <f t="shared" si="282"/>
        <v>#DIV/0!</v>
      </c>
      <c r="Q1481" s="74"/>
      <c r="R1481" s="28"/>
    </row>
    <row r="1482" spans="1:18" ht="14.25" customHeight="1">
      <c r="A1482" s="111">
        <v>309</v>
      </c>
      <c r="B1482" s="68" t="s">
        <v>2248</v>
      </c>
      <c r="C1482" s="52"/>
      <c r="D1482" s="52"/>
      <c r="E1482" s="52" t="s">
        <v>3385</v>
      </c>
      <c r="F1482" s="156"/>
      <c r="G1482" s="760"/>
      <c r="H1482" s="160"/>
      <c r="I1482" s="160">
        <v>24</v>
      </c>
      <c r="J1482" s="160" t="s">
        <v>37</v>
      </c>
      <c r="K1482" s="41"/>
      <c r="L1482" s="42"/>
      <c r="M1482" s="658"/>
      <c r="N1482" s="659" t="str">
        <f t="shared" si="280"/>
        <v>pieces</v>
      </c>
      <c r="O1482" s="692">
        <f t="shared" si="281"/>
        <v>0</v>
      </c>
      <c r="P1482" s="761" t="e">
        <f t="shared" si="282"/>
        <v>#DIV/0!</v>
      </c>
      <c r="Q1482" s="74"/>
      <c r="R1482" s="28"/>
    </row>
    <row r="1483" spans="1:18" ht="14.25" customHeight="1">
      <c r="A1483" s="111">
        <v>310</v>
      </c>
      <c r="B1483" s="68" t="s">
        <v>2248</v>
      </c>
      <c r="C1483" s="52"/>
      <c r="D1483" s="52"/>
      <c r="E1483" s="52" t="s">
        <v>2246</v>
      </c>
      <c r="F1483" s="156"/>
      <c r="G1483" s="760">
        <v>201</v>
      </c>
      <c r="H1483" s="160"/>
      <c r="I1483" s="160">
        <v>1</v>
      </c>
      <c r="J1483" s="160" t="s">
        <v>37</v>
      </c>
      <c r="K1483" s="41"/>
      <c r="L1483" s="42"/>
      <c r="M1483" s="658"/>
      <c r="N1483" s="659" t="str">
        <f t="shared" si="280"/>
        <v>pieces</v>
      </c>
      <c r="O1483" s="692">
        <f t="shared" si="281"/>
        <v>0</v>
      </c>
      <c r="P1483" s="761" t="e">
        <f t="shared" si="282"/>
        <v>#DIV/0!</v>
      </c>
      <c r="Q1483" s="74"/>
      <c r="R1483" s="28"/>
    </row>
    <row r="1484" spans="1:18" ht="14.25" customHeight="1">
      <c r="A1484" s="111">
        <v>311</v>
      </c>
      <c r="B1484" s="68" t="s">
        <v>2248</v>
      </c>
      <c r="C1484" s="52"/>
      <c r="D1484" s="52"/>
      <c r="E1484" s="52" t="s">
        <v>2724</v>
      </c>
      <c r="F1484" s="156"/>
      <c r="G1484" s="760">
        <v>58.5</v>
      </c>
      <c r="H1484" s="160"/>
      <c r="I1484" s="160">
        <v>10</v>
      </c>
      <c r="J1484" s="160" t="s">
        <v>37</v>
      </c>
      <c r="K1484" s="41"/>
      <c r="L1484" s="42"/>
      <c r="M1484" s="658"/>
      <c r="N1484" s="659" t="str">
        <f t="shared" si="280"/>
        <v>pieces</v>
      </c>
      <c r="O1484" s="692">
        <f t="shared" si="281"/>
        <v>0</v>
      </c>
      <c r="P1484" s="761" t="e">
        <f t="shared" si="282"/>
        <v>#DIV/0!</v>
      </c>
      <c r="Q1484" s="74"/>
      <c r="R1484" s="28"/>
    </row>
    <row r="1485" spans="1:18" ht="14.25" customHeight="1">
      <c r="A1485" s="111">
        <v>312</v>
      </c>
      <c r="B1485" s="52" t="s">
        <v>4777</v>
      </c>
      <c r="C1485" s="52"/>
      <c r="D1485" s="52"/>
      <c r="E1485" s="52" t="s">
        <v>2724</v>
      </c>
      <c r="F1485" s="156"/>
      <c r="G1485" s="764"/>
      <c r="H1485" s="160"/>
      <c r="I1485" s="160">
        <v>10</v>
      </c>
      <c r="J1485" s="198" t="s">
        <v>37</v>
      </c>
      <c r="K1485" s="41"/>
      <c r="L1485" s="42"/>
      <c r="M1485" s="658"/>
      <c r="N1485" s="659" t="str">
        <f t="shared" si="280"/>
        <v>pieces</v>
      </c>
      <c r="O1485" s="692">
        <f t="shared" si="281"/>
        <v>0</v>
      </c>
      <c r="P1485" s="761" t="e">
        <f t="shared" si="282"/>
        <v>#DIV/0!</v>
      </c>
      <c r="Q1485" s="74"/>
      <c r="R1485" s="28"/>
    </row>
    <row r="1486" spans="1:18" ht="14.25" customHeight="1">
      <c r="A1486" s="111">
        <v>314</v>
      </c>
      <c r="B1486" s="68" t="s">
        <v>4778</v>
      </c>
      <c r="C1486" s="68"/>
      <c r="D1486" s="68"/>
      <c r="E1486" s="68" t="s">
        <v>4264</v>
      </c>
      <c r="F1486" s="156"/>
      <c r="G1486" s="760"/>
      <c r="H1486" s="160"/>
      <c r="I1486" s="160">
        <v>25</v>
      </c>
      <c r="J1486" s="160" t="s">
        <v>37</v>
      </c>
      <c r="K1486" s="41"/>
      <c r="L1486" s="42"/>
      <c r="M1486" s="658"/>
      <c r="N1486" s="659" t="str">
        <f t="shared" si="280"/>
        <v>pieces</v>
      </c>
      <c r="O1486" s="692">
        <f t="shared" si="281"/>
        <v>0</v>
      </c>
      <c r="P1486" s="761" t="e">
        <f t="shared" si="282"/>
        <v>#DIV/0!</v>
      </c>
      <c r="Q1486" s="74"/>
      <c r="R1486" s="28"/>
    </row>
    <row r="1487" spans="1:18" ht="14.25" customHeight="1">
      <c r="A1487" s="111">
        <v>315</v>
      </c>
      <c r="B1487" s="52" t="s">
        <v>4779</v>
      </c>
      <c r="C1487" s="52"/>
      <c r="D1487" s="52"/>
      <c r="E1487" s="52" t="s">
        <v>2724</v>
      </c>
      <c r="F1487" s="156"/>
      <c r="G1487" s="764"/>
      <c r="H1487" s="160"/>
      <c r="I1487" s="198">
        <v>10</v>
      </c>
      <c r="J1487" s="198" t="s">
        <v>37</v>
      </c>
      <c r="K1487" s="41"/>
      <c r="L1487" s="42"/>
      <c r="M1487" s="658"/>
      <c r="N1487" s="659" t="str">
        <f t="shared" si="280"/>
        <v>pieces</v>
      </c>
      <c r="O1487" s="692">
        <f t="shared" si="281"/>
        <v>0</v>
      </c>
      <c r="P1487" s="761" t="e">
        <f t="shared" si="282"/>
        <v>#DIV/0!</v>
      </c>
      <c r="Q1487" s="74"/>
      <c r="R1487" s="28"/>
    </row>
    <row r="1488" spans="1:18" ht="14.25" customHeight="1">
      <c r="A1488" s="111">
        <v>316</v>
      </c>
      <c r="B1488" s="52" t="s">
        <v>4780</v>
      </c>
      <c r="C1488" s="52"/>
      <c r="D1488" s="52"/>
      <c r="E1488" s="52" t="s">
        <v>2724</v>
      </c>
      <c r="F1488" s="156"/>
      <c r="G1488" s="764">
        <v>66.599999999999994</v>
      </c>
      <c r="H1488" s="160"/>
      <c r="I1488" s="198">
        <v>10</v>
      </c>
      <c r="J1488" s="198" t="s">
        <v>37</v>
      </c>
      <c r="K1488" s="41"/>
      <c r="L1488" s="42"/>
      <c r="M1488" s="658"/>
      <c r="N1488" s="659" t="str">
        <f t="shared" si="280"/>
        <v>pieces</v>
      </c>
      <c r="O1488" s="692">
        <f t="shared" si="281"/>
        <v>0</v>
      </c>
      <c r="P1488" s="761" t="e">
        <f t="shared" si="282"/>
        <v>#DIV/0!</v>
      </c>
      <c r="Q1488" s="74"/>
      <c r="R1488" s="28"/>
    </row>
    <row r="1489" spans="1:18" ht="14.25" customHeight="1">
      <c r="A1489" s="111">
        <v>317</v>
      </c>
      <c r="B1489" s="68" t="s">
        <v>4781</v>
      </c>
      <c r="C1489" s="52"/>
      <c r="D1489" s="52"/>
      <c r="E1489" s="52" t="s">
        <v>2724</v>
      </c>
      <c r="F1489" s="156"/>
      <c r="G1489" s="760"/>
      <c r="H1489" s="160"/>
      <c r="I1489" s="198">
        <v>10</v>
      </c>
      <c r="J1489" s="548" t="s">
        <v>37</v>
      </c>
      <c r="K1489" s="41"/>
      <c r="L1489" s="42"/>
      <c r="M1489" s="658"/>
      <c r="N1489" s="659" t="str">
        <f t="shared" si="280"/>
        <v>pieces</v>
      </c>
      <c r="O1489" s="692">
        <f t="shared" si="281"/>
        <v>0</v>
      </c>
      <c r="P1489" s="761" t="e">
        <f t="shared" si="282"/>
        <v>#DIV/0!</v>
      </c>
      <c r="Q1489" s="74"/>
      <c r="R1489" s="28"/>
    </row>
    <row r="1490" spans="1:18" ht="14.25" customHeight="1">
      <c r="A1490" s="111">
        <v>167</v>
      </c>
      <c r="B1490" s="52" t="s">
        <v>2250</v>
      </c>
      <c r="C1490" s="68"/>
      <c r="D1490" s="68"/>
      <c r="E1490" s="68" t="s">
        <v>3315</v>
      </c>
      <c r="F1490" s="156"/>
      <c r="G1490" s="760"/>
      <c r="H1490" s="562"/>
      <c r="I1490" s="198">
        <v>250</v>
      </c>
      <c r="J1490" s="548" t="s">
        <v>59</v>
      </c>
      <c r="K1490" s="41"/>
      <c r="L1490" s="42"/>
      <c r="M1490" s="658"/>
      <c r="N1490" s="659" t="str">
        <f t="shared" si="280"/>
        <v>grams</v>
      </c>
      <c r="O1490" s="692">
        <f t="shared" si="281"/>
        <v>0</v>
      </c>
      <c r="P1490" s="761" t="e">
        <f t="shared" si="282"/>
        <v>#DIV/0!</v>
      </c>
      <c r="Q1490" s="74"/>
      <c r="R1490" s="28"/>
    </row>
    <row r="1491" spans="1:18" ht="14.25" customHeight="1">
      <c r="A1491" s="111">
        <v>168</v>
      </c>
      <c r="B1491" s="52" t="s">
        <v>2250</v>
      </c>
      <c r="C1491" s="52"/>
      <c r="D1491" s="52"/>
      <c r="E1491" s="52" t="s">
        <v>3299</v>
      </c>
      <c r="F1491" s="156"/>
      <c r="G1491" s="760"/>
      <c r="H1491" s="562"/>
      <c r="I1491" s="198">
        <v>100</v>
      </c>
      <c r="J1491" s="548" t="s">
        <v>59</v>
      </c>
      <c r="K1491" s="41"/>
      <c r="L1491" s="42"/>
      <c r="M1491" s="658"/>
      <c r="N1491" s="659" t="str">
        <f t="shared" si="280"/>
        <v>grams</v>
      </c>
      <c r="O1491" s="692">
        <f t="shared" si="281"/>
        <v>0</v>
      </c>
      <c r="P1491" s="761" t="e">
        <f t="shared" si="282"/>
        <v>#DIV/0!</v>
      </c>
      <c r="Q1491" s="74"/>
      <c r="R1491" s="28"/>
    </row>
    <row r="1492" spans="1:18" ht="14.25" customHeight="1">
      <c r="A1492" s="111">
        <v>169</v>
      </c>
      <c r="B1492" s="52" t="s">
        <v>2250</v>
      </c>
      <c r="C1492" s="52"/>
      <c r="D1492" s="52"/>
      <c r="E1492" s="52" t="s">
        <v>4782</v>
      </c>
      <c r="F1492" s="156"/>
      <c r="G1492" s="760"/>
      <c r="H1492" s="562"/>
      <c r="I1492" s="198">
        <v>208</v>
      </c>
      <c r="J1492" s="548" t="s">
        <v>59</v>
      </c>
      <c r="K1492" s="41"/>
      <c r="L1492" s="42"/>
      <c r="M1492" s="658"/>
      <c r="N1492" s="659" t="str">
        <f t="shared" si="280"/>
        <v>grams</v>
      </c>
      <c r="O1492" s="692">
        <f t="shared" si="281"/>
        <v>0</v>
      </c>
      <c r="P1492" s="761" t="e">
        <f t="shared" si="282"/>
        <v>#DIV/0!</v>
      </c>
      <c r="Q1492" s="74"/>
      <c r="R1492" s="28"/>
    </row>
    <row r="1493" spans="1:18" ht="14.25" customHeight="1">
      <c r="A1493" s="111">
        <v>170</v>
      </c>
      <c r="B1493" s="68" t="s">
        <v>2250</v>
      </c>
      <c r="C1493" s="68"/>
      <c r="D1493" s="68"/>
      <c r="E1493" s="68" t="s">
        <v>4783</v>
      </c>
      <c r="F1493" s="156"/>
      <c r="G1493" s="760"/>
      <c r="H1493" s="562"/>
      <c r="I1493" s="160">
        <v>240</v>
      </c>
      <c r="J1493" s="160" t="s">
        <v>59</v>
      </c>
      <c r="K1493" s="41"/>
      <c r="L1493" s="42"/>
      <c r="M1493" s="658"/>
      <c r="N1493" s="659" t="str">
        <f t="shared" si="280"/>
        <v>grams</v>
      </c>
      <c r="O1493" s="692">
        <f t="shared" si="281"/>
        <v>0</v>
      </c>
      <c r="P1493" s="761" t="e">
        <f t="shared" si="282"/>
        <v>#DIV/0!</v>
      </c>
      <c r="Q1493" s="74"/>
      <c r="R1493" s="28"/>
    </row>
    <row r="1494" spans="1:18" ht="14.25" customHeight="1">
      <c r="A1494" s="111">
        <v>171</v>
      </c>
      <c r="B1494" s="52" t="s">
        <v>2250</v>
      </c>
      <c r="C1494" s="52"/>
      <c r="D1494" s="52"/>
      <c r="E1494" s="52" t="s">
        <v>4784</v>
      </c>
      <c r="F1494" s="156"/>
      <c r="G1494" s="760"/>
      <c r="H1494" s="562"/>
      <c r="I1494" s="160">
        <v>240</v>
      </c>
      <c r="J1494" s="160" t="s">
        <v>59</v>
      </c>
      <c r="K1494" s="41"/>
      <c r="L1494" s="42"/>
      <c r="M1494" s="658"/>
      <c r="N1494" s="659" t="str">
        <f t="shared" si="280"/>
        <v>grams</v>
      </c>
      <c r="O1494" s="692">
        <f t="shared" si="281"/>
        <v>0</v>
      </c>
      <c r="P1494" s="761" t="e">
        <f t="shared" si="282"/>
        <v>#DIV/0!</v>
      </c>
      <c r="Q1494" s="74"/>
      <c r="R1494" s="28"/>
    </row>
    <row r="1495" spans="1:18" ht="14.25" customHeight="1">
      <c r="A1495" s="111">
        <v>172</v>
      </c>
      <c r="B1495" s="52" t="s">
        <v>2250</v>
      </c>
      <c r="C1495" s="52"/>
      <c r="D1495" s="52"/>
      <c r="E1495" s="52" t="s">
        <v>4785</v>
      </c>
      <c r="F1495" s="156"/>
      <c r="G1495" s="760"/>
      <c r="H1495" s="562"/>
      <c r="I1495" s="160">
        <v>200</v>
      </c>
      <c r="J1495" s="548" t="s">
        <v>59</v>
      </c>
      <c r="K1495" s="41"/>
      <c r="L1495" s="42"/>
      <c r="M1495" s="658"/>
      <c r="N1495" s="659" t="str">
        <f t="shared" si="280"/>
        <v>grams</v>
      </c>
      <c r="O1495" s="692">
        <f t="shared" si="281"/>
        <v>0</v>
      </c>
      <c r="P1495" s="761" t="e">
        <f t="shared" si="282"/>
        <v>#DIV/0!</v>
      </c>
      <c r="Q1495" s="74"/>
      <c r="R1495" s="28"/>
    </row>
    <row r="1496" spans="1:18" ht="14.25" customHeight="1">
      <c r="A1496" s="111">
        <v>301</v>
      </c>
      <c r="B1496" s="52" t="s">
        <v>4786</v>
      </c>
      <c r="C1496" s="52"/>
      <c r="D1496" s="52"/>
      <c r="E1496" s="52" t="s">
        <v>4787</v>
      </c>
      <c r="F1496" s="156"/>
      <c r="G1496" s="760"/>
      <c r="H1496" s="160"/>
      <c r="I1496" s="160">
        <v>24</v>
      </c>
      <c r="J1496" s="548" t="s">
        <v>37</v>
      </c>
      <c r="K1496" s="41"/>
      <c r="L1496" s="42"/>
      <c r="M1496" s="658"/>
      <c r="N1496" s="659" t="str">
        <f t="shared" si="280"/>
        <v>pieces</v>
      </c>
      <c r="O1496" s="692">
        <f t="shared" si="281"/>
        <v>0</v>
      </c>
      <c r="P1496" s="761" t="e">
        <f t="shared" si="282"/>
        <v>#DIV/0!</v>
      </c>
      <c r="Q1496" s="74"/>
      <c r="R1496" s="28"/>
    </row>
    <row r="1497" spans="1:18" ht="14.25" customHeight="1">
      <c r="A1497" s="111">
        <v>302</v>
      </c>
      <c r="B1497" s="52" t="s">
        <v>4788</v>
      </c>
      <c r="C1497" s="52"/>
      <c r="D1497" s="52"/>
      <c r="E1497" s="52" t="s">
        <v>4787</v>
      </c>
      <c r="F1497" s="156"/>
      <c r="G1497" s="760"/>
      <c r="H1497" s="160"/>
      <c r="I1497" s="160">
        <v>24</v>
      </c>
      <c r="J1497" s="160" t="s">
        <v>37</v>
      </c>
      <c r="K1497" s="41"/>
      <c r="L1497" s="42"/>
      <c r="M1497" s="658"/>
      <c r="N1497" s="659" t="str">
        <f t="shared" si="280"/>
        <v>pieces</v>
      </c>
      <c r="O1497" s="692">
        <f t="shared" si="281"/>
        <v>0</v>
      </c>
      <c r="P1497" s="761" t="e">
        <f t="shared" si="282"/>
        <v>#DIV/0!</v>
      </c>
      <c r="Q1497" s="74"/>
      <c r="R1497" s="28"/>
    </row>
    <row r="1498" spans="1:18" ht="14.25" customHeight="1">
      <c r="A1498" s="111">
        <v>437</v>
      </c>
      <c r="B1498" s="52" t="s">
        <v>4366</v>
      </c>
      <c r="C1498" s="68"/>
      <c r="D1498" s="68"/>
      <c r="E1498" s="68" t="s">
        <v>121</v>
      </c>
      <c r="F1498" s="156"/>
      <c r="G1498" s="760"/>
      <c r="H1498" s="160"/>
      <c r="I1498" s="160">
        <v>1000</v>
      </c>
      <c r="J1498" s="160" t="s">
        <v>59</v>
      </c>
      <c r="K1498" s="41"/>
      <c r="L1498" s="42"/>
      <c r="M1498" s="658"/>
      <c r="N1498" s="659" t="str">
        <f t="shared" si="280"/>
        <v>grams</v>
      </c>
      <c r="O1498" s="692">
        <f t="shared" si="281"/>
        <v>0</v>
      </c>
      <c r="P1498" s="761" t="e">
        <f t="shared" si="282"/>
        <v>#DIV/0!</v>
      </c>
      <c r="Q1498" s="74"/>
      <c r="R1498" s="28"/>
    </row>
    <row r="1499" spans="1:18" ht="14.25" customHeight="1">
      <c r="A1499" s="111">
        <v>391</v>
      </c>
      <c r="B1499" s="52" t="s">
        <v>3918</v>
      </c>
      <c r="C1499" s="68"/>
      <c r="D1499" s="68"/>
      <c r="E1499" s="68" t="s">
        <v>3919</v>
      </c>
      <c r="F1499" s="156"/>
      <c r="G1499" s="760"/>
      <c r="H1499" s="160"/>
      <c r="I1499" s="160">
        <v>1000</v>
      </c>
      <c r="J1499" s="160" t="s">
        <v>29</v>
      </c>
      <c r="K1499" s="41"/>
      <c r="L1499" s="42"/>
      <c r="M1499" s="658"/>
      <c r="N1499" s="659" t="str">
        <f t="shared" si="280"/>
        <v>ml</v>
      </c>
      <c r="O1499" s="692">
        <f t="shared" si="281"/>
        <v>0</v>
      </c>
      <c r="P1499" s="761" t="e">
        <f t="shared" si="282"/>
        <v>#DIV/0!</v>
      </c>
      <c r="Q1499" s="74"/>
      <c r="R1499" s="28"/>
    </row>
    <row r="1500" spans="1:18" ht="14.25" customHeight="1">
      <c r="A1500" s="111">
        <v>460</v>
      </c>
      <c r="B1500" s="68" t="s">
        <v>2259</v>
      </c>
      <c r="C1500" s="52"/>
      <c r="D1500" s="52"/>
      <c r="E1500" s="52" t="s">
        <v>3333</v>
      </c>
      <c r="F1500" s="156"/>
      <c r="G1500" s="760">
        <v>158.80000000000001</v>
      </c>
      <c r="H1500" s="562"/>
      <c r="I1500" s="160">
        <v>500</v>
      </c>
      <c r="J1500" s="160" t="s">
        <v>59</v>
      </c>
      <c r="K1500" s="41"/>
      <c r="L1500" s="42"/>
      <c r="M1500" s="658"/>
      <c r="N1500" s="659" t="str">
        <f t="shared" si="280"/>
        <v>grams</v>
      </c>
      <c r="O1500" s="692">
        <f t="shared" si="281"/>
        <v>0</v>
      </c>
      <c r="P1500" s="761" t="e">
        <f t="shared" si="282"/>
        <v>#DIV/0!</v>
      </c>
      <c r="Q1500" s="74"/>
      <c r="R1500" s="28"/>
    </row>
    <row r="1501" spans="1:18" ht="14.25" customHeight="1">
      <c r="A1501" s="111">
        <v>461</v>
      </c>
      <c r="B1501" s="68" t="s">
        <v>2259</v>
      </c>
      <c r="C1501" s="52"/>
      <c r="D1501" s="52"/>
      <c r="E1501" s="52" t="s">
        <v>3971</v>
      </c>
      <c r="F1501" s="156"/>
      <c r="G1501" s="760"/>
      <c r="H1501" s="562"/>
      <c r="I1501" s="160">
        <v>1000</v>
      </c>
      <c r="J1501" s="160" t="s">
        <v>59</v>
      </c>
      <c r="K1501" s="41"/>
      <c r="L1501" s="42"/>
      <c r="M1501" s="658"/>
      <c r="N1501" s="659" t="str">
        <f t="shared" si="280"/>
        <v>grams</v>
      </c>
      <c r="O1501" s="692">
        <f t="shared" si="281"/>
        <v>0</v>
      </c>
      <c r="P1501" s="761" t="e">
        <f t="shared" si="282"/>
        <v>#DIV/0!</v>
      </c>
      <c r="Q1501" s="74"/>
      <c r="R1501" s="28"/>
    </row>
    <row r="1502" spans="1:18" ht="14.25" customHeight="1">
      <c r="A1502" s="111">
        <v>462</v>
      </c>
      <c r="B1502" s="68" t="s">
        <v>2259</v>
      </c>
      <c r="C1502" s="52"/>
      <c r="D1502" s="52"/>
      <c r="E1502" s="52" t="s">
        <v>3972</v>
      </c>
      <c r="F1502" s="156"/>
      <c r="G1502" s="760"/>
      <c r="H1502" s="562"/>
      <c r="I1502" s="160">
        <v>1000</v>
      </c>
      <c r="J1502" s="160" t="s">
        <v>59</v>
      </c>
      <c r="K1502" s="41"/>
      <c r="L1502" s="42"/>
      <c r="M1502" s="658"/>
      <c r="N1502" s="659" t="str">
        <f t="shared" si="280"/>
        <v>grams</v>
      </c>
      <c r="O1502" s="692">
        <f t="shared" si="281"/>
        <v>0</v>
      </c>
      <c r="P1502" s="761" t="e">
        <f t="shared" si="282"/>
        <v>#DIV/0!</v>
      </c>
      <c r="Q1502" s="74"/>
      <c r="R1502" s="28"/>
    </row>
    <row r="1503" spans="1:18" ht="14.25" customHeight="1">
      <c r="A1503" s="111">
        <v>463</v>
      </c>
      <c r="B1503" s="68" t="s">
        <v>2259</v>
      </c>
      <c r="C1503" s="52"/>
      <c r="D1503" s="52"/>
      <c r="E1503" s="52" t="s">
        <v>2712</v>
      </c>
      <c r="F1503" s="156"/>
      <c r="G1503" s="760">
        <v>330</v>
      </c>
      <c r="H1503" s="562"/>
      <c r="I1503" s="160">
        <v>1000</v>
      </c>
      <c r="J1503" s="160" t="s">
        <v>59</v>
      </c>
      <c r="K1503" s="41"/>
      <c r="L1503" s="42"/>
      <c r="M1503" s="658"/>
      <c r="N1503" s="659" t="str">
        <f t="shared" si="280"/>
        <v>grams</v>
      </c>
      <c r="O1503" s="692">
        <f t="shared" si="281"/>
        <v>0</v>
      </c>
      <c r="P1503" s="761" t="e">
        <f t="shared" si="282"/>
        <v>#DIV/0!</v>
      </c>
      <c r="Q1503" s="74"/>
      <c r="R1503" s="28"/>
    </row>
    <row r="1504" spans="1:18" ht="14.25" customHeight="1">
      <c r="A1504" s="111">
        <v>249</v>
      </c>
      <c r="B1504" s="52" t="s">
        <v>2269</v>
      </c>
      <c r="C1504" s="52"/>
      <c r="D1504" s="52"/>
      <c r="E1504" s="52" t="s">
        <v>3330</v>
      </c>
      <c r="F1504" s="156"/>
      <c r="G1504" s="760"/>
      <c r="H1504" s="562"/>
      <c r="I1504" s="160">
        <v>1</v>
      </c>
      <c r="J1504" s="160" t="s">
        <v>2705</v>
      </c>
      <c r="K1504" s="41"/>
      <c r="L1504" s="42"/>
      <c r="M1504" s="658"/>
      <c r="N1504" s="659" t="str">
        <f t="shared" si="280"/>
        <v>gallon</v>
      </c>
      <c r="O1504" s="692">
        <f t="shared" si="281"/>
        <v>0</v>
      </c>
      <c r="P1504" s="761" t="e">
        <f t="shared" si="282"/>
        <v>#DIV/0!</v>
      </c>
      <c r="Q1504" s="74"/>
      <c r="R1504" s="28"/>
    </row>
    <row r="1505" spans="1:18" ht="14.25" customHeight="1">
      <c r="A1505" s="111">
        <v>252</v>
      </c>
      <c r="B1505" s="68" t="s">
        <v>2269</v>
      </c>
      <c r="C1505" s="68"/>
      <c r="D1505" s="68"/>
      <c r="E1505" s="68" t="s">
        <v>3670</v>
      </c>
      <c r="F1505" s="156"/>
      <c r="G1505" s="760">
        <v>65</v>
      </c>
      <c r="H1505" s="562"/>
      <c r="I1505" s="160">
        <v>1</v>
      </c>
      <c r="J1505" s="160" t="s">
        <v>2705</v>
      </c>
      <c r="K1505" s="41"/>
      <c r="L1505" s="42"/>
      <c r="M1505" s="658"/>
      <c r="N1505" s="659" t="str">
        <f t="shared" si="280"/>
        <v>gallon</v>
      </c>
      <c r="O1505" s="692">
        <f t="shared" si="281"/>
        <v>0</v>
      </c>
      <c r="P1505" s="761" t="e">
        <f t="shared" si="282"/>
        <v>#DIV/0!</v>
      </c>
      <c r="Q1505" s="74"/>
      <c r="R1505" s="28"/>
    </row>
    <row r="1506" spans="1:18" ht="14.25" customHeight="1">
      <c r="A1506" s="111">
        <v>253</v>
      </c>
      <c r="B1506" s="52" t="s">
        <v>2279</v>
      </c>
      <c r="C1506" s="68"/>
      <c r="D1506" s="68"/>
      <c r="E1506" s="68" t="s">
        <v>2280</v>
      </c>
      <c r="F1506" s="156"/>
      <c r="G1506" s="760"/>
      <c r="H1506" s="562"/>
      <c r="I1506" s="160">
        <v>500</v>
      </c>
      <c r="J1506" s="160" t="s">
        <v>29</v>
      </c>
      <c r="K1506" s="41"/>
      <c r="L1506" s="42"/>
      <c r="M1506" s="658"/>
      <c r="N1506" s="659" t="str">
        <f t="shared" si="280"/>
        <v>ml</v>
      </c>
      <c r="O1506" s="692">
        <f t="shared" si="281"/>
        <v>0</v>
      </c>
      <c r="P1506" s="761" t="e">
        <f t="shared" si="282"/>
        <v>#DIV/0!</v>
      </c>
      <c r="Q1506" s="74"/>
      <c r="R1506" s="28"/>
    </row>
    <row r="1507" spans="1:18" ht="14.25" customHeight="1">
      <c r="A1507" s="111">
        <v>464</v>
      </c>
      <c r="B1507" s="68" t="s">
        <v>2284</v>
      </c>
      <c r="C1507" s="68"/>
      <c r="D1507" s="68"/>
      <c r="E1507" s="68" t="s">
        <v>3241</v>
      </c>
      <c r="F1507" s="156"/>
      <c r="G1507" s="760"/>
      <c r="H1507" s="562"/>
      <c r="I1507" s="160">
        <v>1000</v>
      </c>
      <c r="J1507" s="160" t="s">
        <v>59</v>
      </c>
      <c r="K1507" s="41"/>
      <c r="L1507" s="42"/>
      <c r="M1507" s="658"/>
      <c r="N1507" s="659" t="str">
        <f t="shared" si="280"/>
        <v>grams</v>
      </c>
      <c r="O1507" s="692">
        <f t="shared" si="281"/>
        <v>0</v>
      </c>
      <c r="P1507" s="761" t="e">
        <f t="shared" si="282"/>
        <v>#DIV/0!</v>
      </c>
      <c r="Q1507" s="74"/>
      <c r="R1507" s="28"/>
    </row>
    <row r="1508" spans="1:18" ht="14.25" customHeight="1">
      <c r="A1508" s="111">
        <v>465</v>
      </c>
      <c r="B1508" s="68" t="s">
        <v>2284</v>
      </c>
      <c r="C1508" s="68"/>
      <c r="D1508" s="68"/>
      <c r="E1508" s="68" t="s">
        <v>3973</v>
      </c>
      <c r="F1508" s="156"/>
      <c r="G1508" s="760">
        <v>108.6</v>
      </c>
      <c r="H1508" s="562"/>
      <c r="I1508" s="160">
        <v>700</v>
      </c>
      <c r="J1508" s="160" t="s">
        <v>59</v>
      </c>
      <c r="K1508" s="41"/>
      <c r="L1508" s="42"/>
      <c r="M1508" s="658"/>
      <c r="N1508" s="659" t="str">
        <f t="shared" si="280"/>
        <v>grams</v>
      </c>
      <c r="O1508" s="692">
        <f t="shared" si="281"/>
        <v>0</v>
      </c>
      <c r="P1508" s="761" t="e">
        <f t="shared" si="282"/>
        <v>#DIV/0!</v>
      </c>
      <c r="Q1508" s="74"/>
      <c r="R1508" s="28"/>
    </row>
    <row r="1509" spans="1:18" ht="14.25" customHeight="1">
      <c r="A1509" s="111">
        <v>467</v>
      </c>
      <c r="B1509" s="68" t="s">
        <v>2284</v>
      </c>
      <c r="C1509" s="68"/>
      <c r="D1509" s="68"/>
      <c r="E1509" s="68" t="s">
        <v>3958</v>
      </c>
      <c r="F1509" s="156"/>
      <c r="G1509" s="760"/>
      <c r="H1509" s="562"/>
      <c r="I1509" s="160">
        <v>900</v>
      </c>
      <c r="J1509" s="160" t="s">
        <v>59</v>
      </c>
      <c r="K1509" s="41"/>
      <c r="L1509" s="42"/>
      <c r="M1509" s="658"/>
      <c r="N1509" s="659" t="str">
        <f t="shared" si="280"/>
        <v>grams</v>
      </c>
      <c r="O1509" s="692">
        <f t="shared" si="281"/>
        <v>0</v>
      </c>
      <c r="P1509" s="761" t="e">
        <f t="shared" si="282"/>
        <v>#DIV/0!</v>
      </c>
      <c r="Q1509" s="74"/>
      <c r="R1509" s="28"/>
    </row>
    <row r="1510" spans="1:18" ht="14.25" customHeight="1">
      <c r="A1510" s="111">
        <v>468</v>
      </c>
      <c r="B1510" s="68" t="s">
        <v>2284</v>
      </c>
      <c r="C1510" s="52"/>
      <c r="D1510" s="52"/>
      <c r="E1510" s="52" t="s">
        <v>3265</v>
      </c>
      <c r="F1510" s="156"/>
      <c r="G1510" s="760">
        <v>128</v>
      </c>
      <c r="H1510" s="562"/>
      <c r="I1510" s="160">
        <v>900</v>
      </c>
      <c r="J1510" s="160" t="s">
        <v>59</v>
      </c>
      <c r="K1510" s="41"/>
      <c r="L1510" s="42"/>
      <c r="M1510" s="658"/>
      <c r="N1510" s="659" t="str">
        <f t="shared" si="280"/>
        <v>grams</v>
      </c>
      <c r="O1510" s="692">
        <f t="shared" si="281"/>
        <v>0</v>
      </c>
      <c r="P1510" s="761" t="e">
        <f t="shared" si="282"/>
        <v>#DIV/0!</v>
      </c>
      <c r="Q1510" s="74"/>
      <c r="R1510" s="28"/>
    </row>
    <row r="1511" spans="1:18" ht="14.25" customHeight="1">
      <c r="A1511" s="111">
        <v>469</v>
      </c>
      <c r="B1511" s="345" t="s">
        <v>2284</v>
      </c>
      <c r="C1511" s="345"/>
      <c r="D1511" s="345"/>
      <c r="E1511" s="345" t="s">
        <v>2770</v>
      </c>
      <c r="F1511" s="156"/>
      <c r="G1511" s="765">
        <v>71.2</v>
      </c>
      <c r="H1511" s="562"/>
      <c r="I1511" s="774">
        <v>800</v>
      </c>
      <c r="J1511" s="484" t="s">
        <v>59</v>
      </c>
      <c r="K1511" s="41"/>
      <c r="L1511" s="42"/>
      <c r="M1511" s="658"/>
      <c r="N1511" s="659" t="str">
        <f t="shared" si="280"/>
        <v>grams</v>
      </c>
      <c r="O1511" s="692">
        <f t="shared" si="281"/>
        <v>0</v>
      </c>
      <c r="P1511" s="761" t="e">
        <f t="shared" si="282"/>
        <v>#DIV/0!</v>
      </c>
      <c r="Q1511" s="74"/>
      <c r="R1511" s="28"/>
    </row>
    <row r="1512" spans="1:18" ht="14.25" customHeight="1">
      <c r="A1512" s="111">
        <v>470</v>
      </c>
      <c r="B1512" s="68" t="s">
        <v>4789</v>
      </c>
      <c r="C1512" s="68"/>
      <c r="D1512" s="68"/>
      <c r="E1512" s="68" t="s">
        <v>3958</v>
      </c>
      <c r="F1512" s="156"/>
      <c r="G1512" s="760"/>
      <c r="H1512" s="562"/>
      <c r="I1512" s="160">
        <v>900</v>
      </c>
      <c r="J1512" s="160" t="s">
        <v>59</v>
      </c>
      <c r="K1512" s="41"/>
      <c r="L1512" s="42"/>
      <c r="M1512" s="658"/>
      <c r="N1512" s="659" t="str">
        <f t="shared" si="280"/>
        <v>grams</v>
      </c>
      <c r="O1512" s="692">
        <f t="shared" si="281"/>
        <v>0</v>
      </c>
      <c r="P1512" s="761" t="e">
        <f t="shared" si="282"/>
        <v>#DIV/0!</v>
      </c>
      <c r="Q1512" s="74"/>
      <c r="R1512" s="28"/>
    </row>
    <row r="1513" spans="1:18" ht="14.25" customHeight="1">
      <c r="A1513" s="111">
        <v>254</v>
      </c>
      <c r="B1513" s="52" t="s">
        <v>3817</v>
      </c>
      <c r="C1513" s="52"/>
      <c r="D1513" s="52"/>
      <c r="E1513" s="52" t="s">
        <v>3265</v>
      </c>
      <c r="F1513" s="156"/>
      <c r="G1513" s="760"/>
      <c r="H1513" s="562"/>
      <c r="I1513" s="160">
        <v>900</v>
      </c>
      <c r="J1513" s="160" t="s">
        <v>59</v>
      </c>
      <c r="K1513" s="41"/>
      <c r="L1513" s="42"/>
      <c r="M1513" s="658"/>
      <c r="N1513" s="659" t="str">
        <f t="shared" si="280"/>
        <v>grams</v>
      </c>
      <c r="O1513" s="692">
        <f t="shared" si="281"/>
        <v>0</v>
      </c>
      <c r="P1513" s="761" t="e">
        <f t="shared" si="282"/>
        <v>#DIV/0!</v>
      </c>
      <c r="Q1513" s="74"/>
      <c r="R1513" s="28"/>
    </row>
    <row r="1514" spans="1:18" ht="14.25" customHeight="1">
      <c r="A1514" s="111">
        <v>255</v>
      </c>
      <c r="B1514" s="52" t="s">
        <v>3818</v>
      </c>
      <c r="C1514" s="52"/>
      <c r="D1514" s="52"/>
      <c r="E1514" s="52" t="s">
        <v>3265</v>
      </c>
      <c r="F1514" s="156"/>
      <c r="G1514" s="760"/>
      <c r="H1514" s="562"/>
      <c r="I1514" s="160">
        <v>900</v>
      </c>
      <c r="J1514" s="160" t="s">
        <v>59</v>
      </c>
      <c r="K1514" s="41"/>
      <c r="L1514" s="42"/>
      <c r="M1514" s="658"/>
      <c r="N1514" s="659" t="str">
        <f t="shared" si="280"/>
        <v>grams</v>
      </c>
      <c r="O1514" s="692">
        <f t="shared" si="281"/>
        <v>0</v>
      </c>
      <c r="P1514" s="761" t="e">
        <f t="shared" si="282"/>
        <v>#DIV/0!</v>
      </c>
      <c r="Q1514" s="74"/>
      <c r="R1514" s="28"/>
    </row>
    <row r="1515" spans="1:18" ht="14.25" customHeight="1">
      <c r="A1515" s="111">
        <v>82</v>
      </c>
      <c r="B1515" s="68" t="s">
        <v>2300</v>
      </c>
      <c r="C1515" s="68"/>
      <c r="D1515" s="68"/>
      <c r="E1515" s="68" t="s">
        <v>2301</v>
      </c>
      <c r="F1515" s="156"/>
      <c r="G1515" s="760">
        <v>213</v>
      </c>
      <c r="H1515" s="160"/>
      <c r="I1515" s="160">
        <v>340</v>
      </c>
      <c r="J1515" s="160" t="s">
        <v>59</v>
      </c>
      <c r="K1515" s="41" t="s">
        <v>26</v>
      </c>
      <c r="L1515" s="42" t="str">
        <f>CONCATENATE(I1515,J1515)</f>
        <v>340grams</v>
      </c>
      <c r="M1515" s="658">
        <f>H1515*I1515</f>
        <v>0</v>
      </c>
      <c r="N1515" s="659" t="str">
        <f t="shared" si="280"/>
        <v>0 grams</v>
      </c>
      <c r="O1515" s="692">
        <f t="shared" si="281"/>
        <v>0</v>
      </c>
      <c r="P1515" s="761" t="e">
        <f t="shared" si="282"/>
        <v>#DIV/0!</v>
      </c>
      <c r="Q1515" s="74" t="e">
        <f>G1515-P1515</f>
        <v>#DIV/0!</v>
      </c>
      <c r="R1515" s="28"/>
    </row>
    <row r="1516" spans="1:18" ht="14.25" customHeight="1">
      <c r="A1516" s="111">
        <v>257</v>
      </c>
      <c r="B1516" s="52" t="s">
        <v>3819</v>
      </c>
      <c r="C1516" s="52"/>
      <c r="D1516" s="52"/>
      <c r="E1516" s="52" t="s">
        <v>3674</v>
      </c>
      <c r="F1516" s="156"/>
      <c r="G1516" s="760"/>
      <c r="H1516" s="562"/>
      <c r="I1516" s="198">
        <v>50</v>
      </c>
      <c r="J1516" s="198" t="s">
        <v>59</v>
      </c>
      <c r="K1516" s="41"/>
      <c r="L1516" s="42"/>
      <c r="M1516" s="658"/>
      <c r="N1516" s="659" t="str">
        <f t="shared" si="280"/>
        <v>grams</v>
      </c>
      <c r="O1516" s="692">
        <f t="shared" si="281"/>
        <v>0</v>
      </c>
      <c r="P1516" s="761" t="e">
        <f t="shared" si="282"/>
        <v>#DIV/0!</v>
      </c>
      <c r="Q1516" s="74"/>
      <c r="R1516" s="28"/>
    </row>
    <row r="1517" spans="1:18" ht="14.25" customHeight="1">
      <c r="A1517" s="111">
        <v>319</v>
      </c>
      <c r="B1517" s="52" t="s">
        <v>4267</v>
      </c>
      <c r="C1517" s="52"/>
      <c r="D1517" s="52"/>
      <c r="E1517" s="52" t="s">
        <v>4268</v>
      </c>
      <c r="F1517" s="156"/>
      <c r="G1517" s="760"/>
      <c r="H1517" s="160"/>
      <c r="I1517" s="160">
        <v>1</v>
      </c>
      <c r="J1517" s="160" t="s">
        <v>37</v>
      </c>
      <c r="K1517" s="41"/>
      <c r="L1517" s="42"/>
      <c r="M1517" s="658"/>
      <c r="N1517" s="659" t="str">
        <f t="shared" si="280"/>
        <v>pieces</v>
      </c>
      <c r="O1517" s="692">
        <f t="shared" si="281"/>
        <v>0</v>
      </c>
      <c r="P1517" s="761" t="e">
        <f t="shared" si="282"/>
        <v>#DIV/0!</v>
      </c>
      <c r="Q1517" s="74"/>
      <c r="R1517" s="28"/>
    </row>
    <row r="1518" spans="1:18" ht="14.25" customHeight="1">
      <c r="A1518" s="111">
        <v>320</v>
      </c>
      <c r="B1518" s="68" t="s">
        <v>4269</v>
      </c>
      <c r="C1518" s="52"/>
      <c r="D1518" s="52"/>
      <c r="E1518" s="52" t="s">
        <v>1161</v>
      </c>
      <c r="F1518" s="156"/>
      <c r="G1518" s="760"/>
      <c r="H1518" s="160"/>
      <c r="I1518" s="160">
        <v>1</v>
      </c>
      <c r="J1518" s="160" t="s">
        <v>37</v>
      </c>
      <c r="K1518" s="41"/>
      <c r="L1518" s="42"/>
      <c r="M1518" s="658"/>
      <c r="N1518" s="659" t="str">
        <f t="shared" si="280"/>
        <v>pieces</v>
      </c>
      <c r="O1518" s="692">
        <f t="shared" si="281"/>
        <v>0</v>
      </c>
      <c r="P1518" s="761" t="e">
        <f t="shared" si="282"/>
        <v>#DIV/0!</v>
      </c>
      <c r="Q1518" s="74"/>
      <c r="R1518" s="28"/>
    </row>
    <row r="1519" spans="1:18" ht="14.25" customHeight="1">
      <c r="A1519" s="111">
        <v>321</v>
      </c>
      <c r="B1519" s="68" t="s">
        <v>4270</v>
      </c>
      <c r="C1519" s="52"/>
      <c r="D1519" s="52"/>
      <c r="E1519" s="52" t="s">
        <v>4271</v>
      </c>
      <c r="F1519" s="156"/>
      <c r="G1519" s="760"/>
      <c r="H1519" s="160"/>
      <c r="I1519" s="160">
        <v>1</v>
      </c>
      <c r="J1519" s="160" t="s">
        <v>37</v>
      </c>
      <c r="K1519" s="41"/>
      <c r="L1519" s="42"/>
      <c r="M1519" s="658"/>
      <c r="N1519" s="659" t="str">
        <f t="shared" si="280"/>
        <v>pieces</v>
      </c>
      <c r="O1519" s="692">
        <f t="shared" si="281"/>
        <v>0</v>
      </c>
      <c r="P1519" s="761" t="e">
        <f t="shared" si="282"/>
        <v>#DIV/0!</v>
      </c>
      <c r="Q1519" s="74"/>
      <c r="R1519" s="28"/>
    </row>
    <row r="1520" spans="1:18" ht="14.25" customHeight="1">
      <c r="A1520" s="111">
        <v>322</v>
      </c>
      <c r="B1520" s="68" t="s">
        <v>4272</v>
      </c>
      <c r="C1520" s="52"/>
      <c r="D1520" s="52"/>
      <c r="E1520" s="52" t="s">
        <v>1161</v>
      </c>
      <c r="F1520" s="156"/>
      <c r="G1520" s="760">
        <v>6</v>
      </c>
      <c r="H1520" s="160"/>
      <c r="I1520" s="160">
        <v>1</v>
      </c>
      <c r="J1520" s="160" t="s">
        <v>37</v>
      </c>
      <c r="K1520" s="41"/>
      <c r="L1520" s="42"/>
      <c r="M1520" s="658"/>
      <c r="N1520" s="659" t="str">
        <f t="shared" si="280"/>
        <v>pieces</v>
      </c>
      <c r="O1520" s="692">
        <f t="shared" si="281"/>
        <v>0</v>
      </c>
      <c r="P1520" s="761" t="e">
        <f t="shared" si="282"/>
        <v>#DIV/0!</v>
      </c>
      <c r="Q1520" s="74"/>
      <c r="R1520" s="28"/>
    </row>
    <row r="1521" spans="1:18" ht="14.25" customHeight="1">
      <c r="A1521" s="111">
        <v>323</v>
      </c>
      <c r="B1521" s="68" t="s">
        <v>4273</v>
      </c>
      <c r="C1521" s="52"/>
      <c r="D1521" s="52"/>
      <c r="E1521" s="52" t="s">
        <v>4274</v>
      </c>
      <c r="F1521" s="156"/>
      <c r="G1521" s="760"/>
      <c r="H1521" s="160"/>
      <c r="I1521" s="160">
        <v>1</v>
      </c>
      <c r="J1521" s="160" t="s">
        <v>4790</v>
      </c>
      <c r="K1521" s="41"/>
      <c r="L1521" s="42"/>
      <c r="M1521" s="658"/>
      <c r="N1521" s="659" t="str">
        <f t="shared" si="280"/>
        <v>tub</v>
      </c>
      <c r="O1521" s="692">
        <f t="shared" si="281"/>
        <v>0</v>
      </c>
      <c r="P1521" s="761" t="e">
        <f t="shared" si="282"/>
        <v>#DIV/0!</v>
      </c>
      <c r="Q1521" s="74"/>
      <c r="R1521" s="28"/>
    </row>
    <row r="1522" spans="1:18" ht="14.25" customHeight="1">
      <c r="A1522" s="111">
        <v>324</v>
      </c>
      <c r="B1522" s="52" t="s">
        <v>2305</v>
      </c>
      <c r="C1522" s="52"/>
      <c r="D1522" s="52"/>
      <c r="E1522" s="52" t="s">
        <v>145</v>
      </c>
      <c r="F1522" s="156"/>
      <c r="G1522" s="764"/>
      <c r="H1522" s="160"/>
      <c r="I1522" s="160">
        <v>1</v>
      </c>
      <c r="J1522" s="198" t="s">
        <v>37</v>
      </c>
      <c r="K1522" s="41"/>
      <c r="L1522" s="42"/>
      <c r="M1522" s="658"/>
      <c r="N1522" s="659" t="str">
        <f t="shared" si="280"/>
        <v>pieces</v>
      </c>
      <c r="O1522" s="692">
        <f t="shared" si="281"/>
        <v>0</v>
      </c>
      <c r="P1522" s="761" t="e">
        <f t="shared" si="282"/>
        <v>#DIV/0!</v>
      </c>
      <c r="Q1522" s="74"/>
      <c r="R1522" s="28"/>
    </row>
    <row r="1523" spans="1:18" ht="14.25" customHeight="1">
      <c r="A1523" s="111">
        <v>438</v>
      </c>
      <c r="B1523" s="52" t="s">
        <v>4367</v>
      </c>
      <c r="C1523" s="68"/>
      <c r="D1523" s="68"/>
      <c r="E1523" s="68" t="s">
        <v>121</v>
      </c>
      <c r="F1523" s="156"/>
      <c r="G1523" s="760"/>
      <c r="H1523" s="160"/>
      <c r="I1523" s="160">
        <v>1000</v>
      </c>
      <c r="J1523" s="160" t="s">
        <v>59</v>
      </c>
      <c r="K1523" s="41"/>
      <c r="L1523" s="42"/>
      <c r="M1523" s="658"/>
      <c r="N1523" s="659" t="str">
        <f t="shared" si="280"/>
        <v>grams</v>
      </c>
      <c r="O1523" s="692">
        <f t="shared" si="281"/>
        <v>0</v>
      </c>
      <c r="P1523" s="761" t="e">
        <f t="shared" si="282"/>
        <v>#DIV/0!</v>
      </c>
      <c r="Q1523" s="74"/>
      <c r="R1523" s="28"/>
    </row>
    <row r="1524" spans="1:18" ht="14.25" customHeight="1">
      <c r="A1524" s="111">
        <v>471</v>
      </c>
      <c r="B1524" s="52" t="s">
        <v>3974</v>
      </c>
      <c r="C1524" s="52"/>
      <c r="D1524" s="52"/>
      <c r="E1524" s="52" t="s">
        <v>2821</v>
      </c>
      <c r="F1524" s="156"/>
      <c r="G1524" s="764"/>
      <c r="H1524" s="562"/>
      <c r="I1524" s="198">
        <v>500</v>
      </c>
      <c r="J1524" s="198" t="s">
        <v>59</v>
      </c>
      <c r="K1524" s="41"/>
      <c r="L1524" s="42"/>
      <c r="M1524" s="658"/>
      <c r="N1524" s="659" t="str">
        <f t="shared" si="280"/>
        <v>grams</v>
      </c>
      <c r="O1524" s="692">
        <f t="shared" si="281"/>
        <v>0</v>
      </c>
      <c r="P1524" s="761" t="e">
        <f t="shared" si="282"/>
        <v>#DIV/0!</v>
      </c>
      <c r="Q1524" s="74"/>
      <c r="R1524" s="28"/>
    </row>
    <row r="1525" spans="1:18" ht="14.25" customHeight="1">
      <c r="A1525" s="111">
        <v>472</v>
      </c>
      <c r="B1525" s="68" t="s">
        <v>2307</v>
      </c>
      <c r="C1525" s="68"/>
      <c r="D1525" s="68"/>
      <c r="E1525" s="68" t="s">
        <v>2822</v>
      </c>
      <c r="F1525" s="156"/>
      <c r="G1525" s="760"/>
      <c r="H1525" s="562"/>
      <c r="I1525" s="160">
        <v>500</v>
      </c>
      <c r="J1525" s="160" t="s">
        <v>59</v>
      </c>
      <c r="K1525" s="41"/>
      <c r="L1525" s="42"/>
      <c r="M1525" s="658"/>
      <c r="N1525" s="659" t="str">
        <f t="shared" si="280"/>
        <v>grams</v>
      </c>
      <c r="O1525" s="692">
        <f t="shared" si="281"/>
        <v>0</v>
      </c>
      <c r="P1525" s="761" t="e">
        <f t="shared" si="282"/>
        <v>#DIV/0!</v>
      </c>
      <c r="Q1525" s="74"/>
      <c r="R1525" s="28"/>
    </row>
    <row r="1526" spans="1:18" ht="14.25" customHeight="1">
      <c r="A1526" s="111">
        <v>137</v>
      </c>
      <c r="B1526" s="68" t="s">
        <v>3572</v>
      </c>
      <c r="C1526" s="52"/>
      <c r="D1526" s="52"/>
      <c r="E1526" s="52" t="s">
        <v>2185</v>
      </c>
      <c r="F1526" s="156"/>
      <c r="G1526" s="760"/>
      <c r="H1526" s="562"/>
      <c r="I1526" s="160">
        <v>1</v>
      </c>
      <c r="J1526" s="160" t="s">
        <v>37</v>
      </c>
      <c r="K1526" s="41" t="s">
        <v>26</v>
      </c>
      <c r="L1526" s="42" t="str">
        <f t="shared" ref="L1526:L1530" si="322">CONCATENATE(I1526,J1526)</f>
        <v>1pieces</v>
      </c>
      <c r="M1526" s="658">
        <f t="shared" ref="M1526:M1530" si="323">H1526*I1526</f>
        <v>0</v>
      </c>
      <c r="N1526" s="659" t="str">
        <f t="shared" si="280"/>
        <v>0 pieces</v>
      </c>
      <c r="O1526" s="692">
        <f t="shared" si="281"/>
        <v>0</v>
      </c>
      <c r="P1526" s="761" t="e">
        <f t="shared" si="282"/>
        <v>#DIV/0!</v>
      </c>
      <c r="Q1526" s="74" t="e">
        <f t="shared" ref="Q1526:Q1530" si="324">G1526-P1526</f>
        <v>#DIV/0!</v>
      </c>
      <c r="R1526" s="28"/>
    </row>
    <row r="1527" spans="1:18" ht="14.25" customHeight="1">
      <c r="A1527" s="111">
        <v>138</v>
      </c>
      <c r="B1527" s="68" t="s">
        <v>2313</v>
      </c>
      <c r="C1527" s="52"/>
      <c r="D1527" s="52"/>
      <c r="E1527" s="52" t="s">
        <v>2185</v>
      </c>
      <c r="F1527" s="156"/>
      <c r="G1527" s="760"/>
      <c r="H1527" s="562"/>
      <c r="I1527" s="160">
        <v>1</v>
      </c>
      <c r="J1527" s="160" t="s">
        <v>37</v>
      </c>
      <c r="K1527" s="41" t="s">
        <v>26</v>
      </c>
      <c r="L1527" s="42" t="str">
        <f t="shared" si="322"/>
        <v>1pieces</v>
      </c>
      <c r="M1527" s="658">
        <f t="shared" si="323"/>
        <v>0</v>
      </c>
      <c r="N1527" s="659" t="str">
        <f t="shared" si="280"/>
        <v>0 pieces</v>
      </c>
      <c r="O1527" s="692">
        <f t="shared" si="281"/>
        <v>0</v>
      </c>
      <c r="P1527" s="761" t="e">
        <f t="shared" si="282"/>
        <v>#DIV/0!</v>
      </c>
      <c r="Q1527" s="74" t="e">
        <f t="shared" si="324"/>
        <v>#DIV/0!</v>
      </c>
      <c r="R1527" s="28"/>
    </row>
    <row r="1528" spans="1:18" ht="14.25" customHeight="1">
      <c r="A1528" s="111">
        <v>139</v>
      </c>
      <c r="B1528" s="50" t="s">
        <v>3573</v>
      </c>
      <c r="C1528" s="116"/>
      <c r="D1528" s="116"/>
      <c r="E1528" s="116" t="s">
        <v>2185</v>
      </c>
      <c r="F1528" s="156"/>
      <c r="G1528" s="776">
        <v>49</v>
      </c>
      <c r="H1528" s="562"/>
      <c r="I1528" s="121">
        <v>1</v>
      </c>
      <c r="J1528" s="121" t="s">
        <v>37</v>
      </c>
      <c r="K1528" s="41" t="s">
        <v>26</v>
      </c>
      <c r="L1528" s="42" t="str">
        <f t="shared" si="322"/>
        <v>1pieces</v>
      </c>
      <c r="M1528" s="658">
        <f t="shared" si="323"/>
        <v>0</v>
      </c>
      <c r="N1528" s="659" t="str">
        <f t="shared" si="280"/>
        <v>0 pieces</v>
      </c>
      <c r="O1528" s="692">
        <f t="shared" si="281"/>
        <v>0</v>
      </c>
      <c r="P1528" s="761" t="e">
        <f t="shared" si="282"/>
        <v>#DIV/0!</v>
      </c>
      <c r="Q1528" s="74" t="e">
        <f t="shared" si="324"/>
        <v>#DIV/0!</v>
      </c>
      <c r="R1528" s="28"/>
    </row>
    <row r="1529" spans="1:18" ht="14.25" customHeight="1">
      <c r="A1529" s="111">
        <v>140</v>
      </c>
      <c r="B1529" s="50" t="s">
        <v>3574</v>
      </c>
      <c r="C1529" s="116"/>
      <c r="D1529" s="116"/>
      <c r="E1529" s="116" t="s">
        <v>2185</v>
      </c>
      <c r="F1529" s="156"/>
      <c r="G1529" s="776">
        <v>49</v>
      </c>
      <c r="H1529" s="562"/>
      <c r="I1529" s="121">
        <v>1</v>
      </c>
      <c r="J1529" s="121" t="s">
        <v>37</v>
      </c>
      <c r="K1529" s="41" t="s">
        <v>26</v>
      </c>
      <c r="L1529" s="42" t="str">
        <f t="shared" si="322"/>
        <v>1pieces</v>
      </c>
      <c r="M1529" s="658">
        <f t="shared" si="323"/>
        <v>0</v>
      </c>
      <c r="N1529" s="659" t="str">
        <f t="shared" si="280"/>
        <v>0 pieces</v>
      </c>
      <c r="O1529" s="692">
        <f t="shared" si="281"/>
        <v>0</v>
      </c>
      <c r="P1529" s="761" t="e">
        <f t="shared" si="282"/>
        <v>#DIV/0!</v>
      </c>
      <c r="Q1529" s="74" t="e">
        <f t="shared" si="324"/>
        <v>#DIV/0!</v>
      </c>
      <c r="R1529" s="28"/>
    </row>
    <row r="1530" spans="1:18" ht="14.25" customHeight="1">
      <c r="A1530" s="111">
        <v>141</v>
      </c>
      <c r="B1530" s="50" t="s">
        <v>3575</v>
      </c>
      <c r="C1530" s="116"/>
      <c r="D1530" s="116"/>
      <c r="E1530" s="116" t="s">
        <v>2185</v>
      </c>
      <c r="F1530" s="156"/>
      <c r="G1530" s="776">
        <v>33</v>
      </c>
      <c r="H1530" s="562"/>
      <c r="I1530" s="121">
        <v>1</v>
      </c>
      <c r="J1530" s="121" t="s">
        <v>37</v>
      </c>
      <c r="K1530" s="41" t="s">
        <v>26</v>
      </c>
      <c r="L1530" s="42" t="str">
        <f t="shared" si="322"/>
        <v>1pieces</v>
      </c>
      <c r="M1530" s="658">
        <f t="shared" si="323"/>
        <v>0</v>
      </c>
      <c r="N1530" s="659" t="str">
        <f t="shared" si="280"/>
        <v>0 pieces</v>
      </c>
      <c r="O1530" s="692">
        <f t="shared" si="281"/>
        <v>0</v>
      </c>
      <c r="P1530" s="761" t="e">
        <f t="shared" si="282"/>
        <v>#DIV/0!</v>
      </c>
      <c r="Q1530" s="74" t="e">
        <f t="shared" si="324"/>
        <v>#DIV/0!</v>
      </c>
      <c r="R1530" s="28"/>
    </row>
    <row r="1531" spans="1:18" ht="14.25" customHeight="1">
      <c r="A1531" s="111">
        <v>439</v>
      </c>
      <c r="B1531" s="52" t="s">
        <v>4368</v>
      </c>
      <c r="C1531" s="68"/>
      <c r="D1531" s="68"/>
      <c r="E1531" s="68" t="s">
        <v>121</v>
      </c>
      <c r="F1531" s="156"/>
      <c r="G1531" s="760"/>
      <c r="H1531" s="160"/>
      <c r="I1531" s="160">
        <v>1000</v>
      </c>
      <c r="J1531" s="160" t="s">
        <v>59</v>
      </c>
      <c r="K1531" s="41"/>
      <c r="L1531" s="42"/>
      <c r="M1531" s="658"/>
      <c r="N1531" s="659" t="str">
        <f t="shared" si="280"/>
        <v>grams</v>
      </c>
      <c r="O1531" s="692">
        <f t="shared" si="281"/>
        <v>0</v>
      </c>
      <c r="P1531" s="761" t="e">
        <f t="shared" si="282"/>
        <v>#DIV/0!</v>
      </c>
      <c r="Q1531" s="74"/>
      <c r="R1531" s="28"/>
    </row>
    <row r="1532" spans="1:18" ht="14.25" customHeight="1">
      <c r="A1532" s="111">
        <v>303</v>
      </c>
      <c r="B1532" s="68" t="s">
        <v>2317</v>
      </c>
      <c r="C1532" s="68"/>
      <c r="D1532" s="68"/>
      <c r="E1532" s="68" t="s">
        <v>4791</v>
      </c>
      <c r="F1532" s="156"/>
      <c r="G1532" s="760"/>
      <c r="H1532" s="160"/>
      <c r="I1532" s="160">
        <v>12</v>
      </c>
      <c r="J1532" s="160" t="s">
        <v>37</v>
      </c>
      <c r="K1532" s="41"/>
      <c r="L1532" s="42"/>
      <c r="M1532" s="658"/>
      <c r="N1532" s="659" t="str">
        <f t="shared" si="280"/>
        <v>pieces</v>
      </c>
      <c r="O1532" s="692">
        <f t="shared" si="281"/>
        <v>0</v>
      </c>
      <c r="P1532" s="761" t="e">
        <f t="shared" si="282"/>
        <v>#DIV/0!</v>
      </c>
      <c r="Q1532" s="74"/>
      <c r="R1532" s="28"/>
    </row>
    <row r="1533" spans="1:18" ht="14.25" customHeight="1">
      <c r="A1533" s="111">
        <v>304</v>
      </c>
      <c r="B1533" s="68" t="s">
        <v>2317</v>
      </c>
      <c r="C1533" s="68"/>
      <c r="D1533" s="68"/>
      <c r="E1533" s="68" t="s">
        <v>4792</v>
      </c>
      <c r="F1533" s="156"/>
      <c r="G1533" s="760"/>
      <c r="H1533" s="198"/>
      <c r="I1533" s="160">
        <v>12</v>
      </c>
      <c r="J1533" s="160" t="s">
        <v>37</v>
      </c>
      <c r="K1533" s="41"/>
      <c r="L1533" s="42"/>
      <c r="M1533" s="658"/>
      <c r="N1533" s="659" t="str">
        <f t="shared" si="280"/>
        <v>pieces</v>
      </c>
      <c r="O1533" s="692">
        <f t="shared" si="281"/>
        <v>0</v>
      </c>
      <c r="P1533" s="761" t="e">
        <f t="shared" si="282"/>
        <v>#DIV/0!</v>
      </c>
      <c r="Q1533" s="74"/>
      <c r="R1533" s="28"/>
    </row>
    <row r="1534" spans="1:18" ht="14.25" customHeight="1">
      <c r="A1534" s="111">
        <v>1</v>
      </c>
      <c r="B1534" s="52" t="s">
        <v>2321</v>
      </c>
      <c r="C1534" s="52"/>
      <c r="D1534" s="52"/>
      <c r="E1534" s="52" t="s">
        <v>3639</v>
      </c>
      <c r="F1534" s="155"/>
      <c r="G1534" s="760"/>
      <c r="H1534" s="160"/>
      <c r="I1534" s="160">
        <v>400</v>
      </c>
      <c r="J1534" s="160" t="s">
        <v>59</v>
      </c>
      <c r="K1534" s="41" t="s">
        <v>26</v>
      </c>
      <c r="L1534" s="42" t="str">
        <f t="shared" ref="L1534:L1538" si="325">CONCATENATE(I1534,J1534)</f>
        <v>400grams</v>
      </c>
      <c r="M1534" s="658">
        <f t="shared" ref="M1534:M1538" si="326">H1534*I1534</f>
        <v>0</v>
      </c>
      <c r="N1534" s="659" t="str">
        <f t="shared" si="280"/>
        <v>0 grams</v>
      </c>
      <c r="O1534" s="692">
        <f t="shared" si="281"/>
        <v>0</v>
      </c>
      <c r="P1534" s="761" t="e">
        <f t="shared" si="282"/>
        <v>#DIV/0!</v>
      </c>
      <c r="Q1534" s="29" t="e">
        <f t="shared" ref="Q1534:Q1538" si="327">G1534-P1534</f>
        <v>#DIV/0!</v>
      </c>
      <c r="R1534" s="11"/>
    </row>
    <row r="1535" spans="1:18" ht="14.25" customHeight="1">
      <c r="A1535" s="111">
        <v>2</v>
      </c>
      <c r="B1535" s="52" t="s">
        <v>2321</v>
      </c>
      <c r="C1535" s="52"/>
      <c r="D1535" s="52"/>
      <c r="E1535" s="52" t="s">
        <v>3611</v>
      </c>
      <c r="F1535" s="155"/>
      <c r="G1535" s="760"/>
      <c r="H1535" s="198"/>
      <c r="I1535" s="160">
        <v>200</v>
      </c>
      <c r="J1535" s="160" t="s">
        <v>59</v>
      </c>
      <c r="K1535" s="41" t="s">
        <v>26</v>
      </c>
      <c r="L1535" s="42" t="str">
        <f t="shared" si="325"/>
        <v>200grams</v>
      </c>
      <c r="M1535" s="658">
        <f t="shared" si="326"/>
        <v>0</v>
      </c>
      <c r="N1535" s="659" t="str">
        <f t="shared" si="280"/>
        <v>0 grams</v>
      </c>
      <c r="O1535" s="692">
        <f t="shared" si="281"/>
        <v>0</v>
      </c>
      <c r="P1535" s="761" t="e">
        <f t="shared" si="282"/>
        <v>#DIV/0!</v>
      </c>
      <c r="Q1535" s="29" t="e">
        <f t="shared" si="327"/>
        <v>#DIV/0!</v>
      </c>
      <c r="R1535" s="28"/>
    </row>
    <row r="1536" spans="1:18" ht="14.25" customHeight="1">
      <c r="A1536" s="111">
        <v>3</v>
      </c>
      <c r="B1536" s="52" t="s">
        <v>2321</v>
      </c>
      <c r="C1536" s="68"/>
      <c r="D1536" s="68"/>
      <c r="E1536" s="68" t="s">
        <v>3624</v>
      </c>
      <c r="F1536" s="155"/>
      <c r="G1536" s="760"/>
      <c r="H1536" s="160"/>
      <c r="I1536" s="160">
        <v>500</v>
      </c>
      <c r="J1536" s="160" t="s">
        <v>59</v>
      </c>
      <c r="K1536" s="41" t="s">
        <v>26</v>
      </c>
      <c r="L1536" s="42" t="str">
        <f t="shared" si="325"/>
        <v>500grams</v>
      </c>
      <c r="M1536" s="658">
        <f t="shared" si="326"/>
        <v>0</v>
      </c>
      <c r="N1536" s="659" t="str">
        <f t="shared" si="280"/>
        <v>0 grams</v>
      </c>
      <c r="O1536" s="692">
        <f t="shared" si="281"/>
        <v>0</v>
      </c>
      <c r="P1536" s="761" t="e">
        <f t="shared" si="282"/>
        <v>#DIV/0!</v>
      </c>
      <c r="Q1536" s="109" t="e">
        <f t="shared" si="327"/>
        <v>#DIV/0!</v>
      </c>
      <c r="R1536" s="11"/>
    </row>
    <row r="1537" spans="1:18" ht="14.25" customHeight="1">
      <c r="A1537" s="111">
        <v>4</v>
      </c>
      <c r="B1537" s="52" t="s">
        <v>2321</v>
      </c>
      <c r="C1537" s="68"/>
      <c r="D1537" s="68"/>
      <c r="E1537" s="68" t="s">
        <v>3641</v>
      </c>
      <c r="F1537" s="155"/>
      <c r="G1537" s="760"/>
      <c r="H1537" s="160"/>
      <c r="I1537" s="160">
        <v>500</v>
      </c>
      <c r="J1537" s="160" t="s">
        <v>59</v>
      </c>
      <c r="K1537" s="41" t="s">
        <v>26</v>
      </c>
      <c r="L1537" s="42" t="str">
        <f t="shared" si="325"/>
        <v>500grams</v>
      </c>
      <c r="M1537" s="658">
        <f t="shared" si="326"/>
        <v>0</v>
      </c>
      <c r="N1537" s="659" t="str">
        <f t="shared" si="280"/>
        <v>0 grams</v>
      </c>
      <c r="O1537" s="692">
        <f t="shared" si="281"/>
        <v>0</v>
      </c>
      <c r="P1537" s="761" t="e">
        <f t="shared" si="282"/>
        <v>#DIV/0!</v>
      </c>
      <c r="Q1537" s="29" t="e">
        <f t="shared" si="327"/>
        <v>#DIV/0!</v>
      </c>
      <c r="R1537" s="28"/>
    </row>
    <row r="1538" spans="1:18" ht="14.25" customHeight="1">
      <c r="A1538" s="111">
        <v>5</v>
      </c>
      <c r="B1538" s="52" t="s">
        <v>2321</v>
      </c>
      <c r="C1538" s="68"/>
      <c r="D1538" s="68"/>
      <c r="E1538" s="68" t="s">
        <v>2763</v>
      </c>
      <c r="F1538" s="155"/>
      <c r="G1538" s="760"/>
      <c r="H1538" s="160"/>
      <c r="I1538" s="160">
        <v>250</v>
      </c>
      <c r="J1538" s="160" t="s">
        <v>59</v>
      </c>
      <c r="K1538" s="41" t="s">
        <v>26</v>
      </c>
      <c r="L1538" s="42" t="str">
        <f t="shared" si="325"/>
        <v>250grams</v>
      </c>
      <c r="M1538" s="658">
        <f t="shared" si="326"/>
        <v>0</v>
      </c>
      <c r="N1538" s="659" t="str">
        <f t="shared" si="280"/>
        <v>0 grams</v>
      </c>
      <c r="O1538" s="692">
        <f t="shared" si="281"/>
        <v>0</v>
      </c>
      <c r="P1538" s="761" t="e">
        <f t="shared" si="282"/>
        <v>#DIV/0!</v>
      </c>
      <c r="Q1538" s="29" t="e">
        <f t="shared" si="327"/>
        <v>#DIV/0!</v>
      </c>
      <c r="R1538" s="28"/>
    </row>
    <row r="1539" spans="1:18" ht="14.25" customHeight="1">
      <c r="A1539" s="111">
        <v>325</v>
      </c>
      <c r="B1539" s="68" t="s">
        <v>4275</v>
      </c>
      <c r="C1539" s="52"/>
      <c r="D1539" s="52"/>
      <c r="E1539" s="52" t="s">
        <v>4276</v>
      </c>
      <c r="F1539" s="156"/>
      <c r="G1539" s="760"/>
      <c r="H1539" s="160"/>
      <c r="I1539" s="160">
        <v>1</v>
      </c>
      <c r="J1539" s="160" t="s">
        <v>37</v>
      </c>
      <c r="K1539" s="41"/>
      <c r="L1539" s="42"/>
      <c r="M1539" s="658"/>
      <c r="N1539" s="659" t="str">
        <f t="shared" si="280"/>
        <v>pieces</v>
      </c>
      <c r="O1539" s="692">
        <f t="shared" si="281"/>
        <v>0</v>
      </c>
      <c r="P1539" s="761" t="e">
        <f t="shared" si="282"/>
        <v>#DIV/0!</v>
      </c>
      <c r="Q1539" s="74"/>
      <c r="R1539" s="28"/>
    </row>
    <row r="1540" spans="1:18" ht="14.25" customHeight="1">
      <c r="A1540" s="111">
        <v>142</v>
      </c>
      <c r="B1540" s="283" t="s">
        <v>2324</v>
      </c>
      <c r="C1540" s="140"/>
      <c r="D1540" s="116"/>
      <c r="E1540" s="140" t="s">
        <v>2185</v>
      </c>
      <c r="F1540" s="589"/>
      <c r="G1540" s="741">
        <v>41</v>
      </c>
      <c r="H1540" s="562"/>
      <c r="I1540" s="178">
        <v>1</v>
      </c>
      <c r="J1540" s="178" t="s">
        <v>37</v>
      </c>
      <c r="K1540" s="41" t="s">
        <v>26</v>
      </c>
      <c r="L1540" s="42" t="str">
        <f>CONCATENATE(I1540,J1540)</f>
        <v>1pieces</v>
      </c>
      <c r="M1540" s="658">
        <f>H1540*I1540</f>
        <v>0</v>
      </c>
      <c r="N1540" s="659" t="str">
        <f t="shared" ref="N1540:N1738" si="328">CONCATENATE(M1540,K1540,J1540)</f>
        <v>0 pieces</v>
      </c>
      <c r="O1540" s="692">
        <f t="shared" ref="O1540:O1738" si="329">G1540*H1540</f>
        <v>0</v>
      </c>
      <c r="P1540" s="761" t="e">
        <f t="shared" ref="P1540:P1738" si="330">O1540/H1540</f>
        <v>#DIV/0!</v>
      </c>
      <c r="Q1540" s="74" t="e">
        <f>G1540-P1540</f>
        <v>#DIV/0!</v>
      </c>
      <c r="R1540" s="28"/>
    </row>
    <row r="1541" spans="1:18" ht="14.25" customHeight="1">
      <c r="A1541" s="111">
        <v>259</v>
      </c>
      <c r="B1541" s="52" t="s">
        <v>2325</v>
      </c>
      <c r="C1541" s="52"/>
      <c r="D1541" s="52"/>
      <c r="E1541" s="52" t="s">
        <v>2746</v>
      </c>
      <c r="F1541" s="156"/>
      <c r="G1541" s="760"/>
      <c r="H1541" s="562"/>
      <c r="I1541" s="160">
        <v>1</v>
      </c>
      <c r="J1541" s="160" t="s">
        <v>59</v>
      </c>
      <c r="K1541" s="41"/>
      <c r="L1541" s="42"/>
      <c r="M1541" s="658"/>
      <c r="N1541" s="659" t="str">
        <f t="shared" si="328"/>
        <v>grams</v>
      </c>
      <c r="O1541" s="692">
        <f t="shared" si="329"/>
        <v>0</v>
      </c>
      <c r="P1541" s="761" t="e">
        <f t="shared" si="330"/>
        <v>#DIV/0!</v>
      </c>
      <c r="Q1541" s="74"/>
      <c r="R1541" s="28"/>
    </row>
    <row r="1542" spans="1:18" ht="14.25" customHeight="1">
      <c r="A1542" s="111">
        <v>421</v>
      </c>
      <c r="B1542" s="52" t="s">
        <v>4793</v>
      </c>
      <c r="C1542" s="52"/>
      <c r="D1542" s="52"/>
      <c r="E1542" s="52" t="s">
        <v>4794</v>
      </c>
      <c r="F1542" s="156"/>
      <c r="G1542" s="764">
        <v>185</v>
      </c>
      <c r="H1542" s="562"/>
      <c r="I1542" s="198">
        <v>50</v>
      </c>
      <c r="J1542" s="198" t="s">
        <v>37</v>
      </c>
      <c r="K1542" s="41"/>
      <c r="L1542" s="42"/>
      <c r="M1542" s="658"/>
      <c r="N1542" s="659" t="str">
        <f t="shared" si="328"/>
        <v>pieces</v>
      </c>
      <c r="O1542" s="692">
        <f t="shared" si="329"/>
        <v>0</v>
      </c>
      <c r="P1542" s="761" t="e">
        <f t="shared" si="330"/>
        <v>#DIV/0!</v>
      </c>
      <c r="Q1542" s="74"/>
      <c r="R1542" s="28"/>
    </row>
    <row r="1543" spans="1:18" ht="14.25" customHeight="1">
      <c r="A1543" s="111">
        <v>306</v>
      </c>
      <c r="B1543" s="68" t="s">
        <v>2333</v>
      </c>
      <c r="C1543" s="68"/>
      <c r="D1543" s="68"/>
      <c r="E1543" s="68" t="s">
        <v>3318</v>
      </c>
      <c r="F1543" s="156"/>
      <c r="G1543" s="760"/>
      <c r="H1543" s="160"/>
      <c r="I1543" s="160">
        <v>24</v>
      </c>
      <c r="J1543" s="160" t="s">
        <v>37</v>
      </c>
      <c r="K1543" s="41"/>
      <c r="L1543" s="42"/>
      <c r="M1543" s="658"/>
      <c r="N1543" s="659" t="str">
        <f t="shared" si="328"/>
        <v>pieces</v>
      </c>
      <c r="O1543" s="692">
        <f t="shared" si="329"/>
        <v>0</v>
      </c>
      <c r="P1543" s="761" t="e">
        <f t="shared" si="330"/>
        <v>#DIV/0!</v>
      </c>
      <c r="Q1543" s="74"/>
      <c r="R1543" s="28"/>
    </row>
    <row r="1544" spans="1:18" ht="14.25" customHeight="1">
      <c r="A1544" s="111">
        <v>83</v>
      </c>
      <c r="B1544" s="68" t="s">
        <v>3535</v>
      </c>
      <c r="C1544" s="68"/>
      <c r="D1544" s="68"/>
      <c r="E1544" s="68" t="s">
        <v>3536</v>
      </c>
      <c r="F1544" s="156"/>
      <c r="G1544" s="760"/>
      <c r="H1544" s="160"/>
      <c r="I1544" s="160">
        <v>200</v>
      </c>
      <c r="J1544" s="548" t="s">
        <v>59</v>
      </c>
      <c r="K1544" s="41" t="s">
        <v>26</v>
      </c>
      <c r="L1544" s="42" t="str">
        <f t="shared" ref="L1544:L1548" si="331">CONCATENATE(I1544,J1544)</f>
        <v>200grams</v>
      </c>
      <c r="M1544" s="658">
        <f t="shared" ref="M1544:M1548" si="332">H1544*I1544</f>
        <v>0</v>
      </c>
      <c r="N1544" s="659" t="str">
        <f t="shared" si="328"/>
        <v>0 grams</v>
      </c>
      <c r="O1544" s="692">
        <f t="shared" si="329"/>
        <v>0</v>
      </c>
      <c r="P1544" s="761" t="e">
        <f t="shared" si="330"/>
        <v>#DIV/0!</v>
      </c>
      <c r="Q1544" s="74" t="e">
        <f t="shared" ref="Q1544:Q1548" si="333">G1544-P1544</f>
        <v>#DIV/0!</v>
      </c>
      <c r="R1544" s="28"/>
    </row>
    <row r="1545" spans="1:18" ht="14.25" customHeight="1">
      <c r="A1545" s="111">
        <v>84</v>
      </c>
      <c r="B1545" s="68" t="s">
        <v>3535</v>
      </c>
      <c r="C1545" s="68"/>
      <c r="D1545" s="68"/>
      <c r="E1545" s="68" t="s">
        <v>3537</v>
      </c>
      <c r="F1545" s="156"/>
      <c r="G1545" s="760"/>
      <c r="H1545" s="198"/>
      <c r="I1545" s="160">
        <v>227</v>
      </c>
      <c r="J1545" s="160" t="s">
        <v>3252</v>
      </c>
      <c r="K1545" s="41" t="s">
        <v>26</v>
      </c>
      <c r="L1545" s="42" t="str">
        <f t="shared" si="331"/>
        <v>227Drained Weight grams</v>
      </c>
      <c r="M1545" s="658">
        <f t="shared" si="332"/>
        <v>0</v>
      </c>
      <c r="N1545" s="659" t="str">
        <f t="shared" si="328"/>
        <v>0 Drained Weight grams</v>
      </c>
      <c r="O1545" s="692">
        <f t="shared" si="329"/>
        <v>0</v>
      </c>
      <c r="P1545" s="761" t="e">
        <f t="shared" si="330"/>
        <v>#DIV/0!</v>
      </c>
      <c r="Q1545" s="74" t="e">
        <f t="shared" si="333"/>
        <v>#DIV/0!</v>
      </c>
      <c r="R1545" s="28"/>
    </row>
    <row r="1546" spans="1:18" ht="14.25" customHeight="1">
      <c r="A1546" s="111">
        <v>85</v>
      </c>
      <c r="B1546" s="68" t="s">
        <v>3535</v>
      </c>
      <c r="C1546" s="68"/>
      <c r="D1546" s="68"/>
      <c r="E1546" s="68" t="s">
        <v>3536</v>
      </c>
      <c r="F1546" s="156"/>
      <c r="G1546" s="760"/>
      <c r="H1546" s="160"/>
      <c r="I1546" s="160">
        <v>425</v>
      </c>
      <c r="J1546" s="364" t="s">
        <v>3252</v>
      </c>
      <c r="K1546" s="41" t="s">
        <v>26</v>
      </c>
      <c r="L1546" s="42" t="str">
        <f t="shared" si="331"/>
        <v>425Drained Weight grams</v>
      </c>
      <c r="M1546" s="658">
        <f t="shared" si="332"/>
        <v>0</v>
      </c>
      <c r="N1546" s="659" t="str">
        <f t="shared" si="328"/>
        <v>0 Drained Weight grams</v>
      </c>
      <c r="O1546" s="692">
        <f t="shared" si="329"/>
        <v>0</v>
      </c>
      <c r="P1546" s="761" t="e">
        <f t="shared" si="330"/>
        <v>#DIV/0!</v>
      </c>
      <c r="Q1546" s="74" t="e">
        <f t="shared" si="333"/>
        <v>#DIV/0!</v>
      </c>
      <c r="R1546" s="28"/>
    </row>
    <row r="1547" spans="1:18" ht="14.25" customHeight="1">
      <c r="A1547" s="111">
        <v>86</v>
      </c>
      <c r="B1547" s="68" t="s">
        <v>3535</v>
      </c>
      <c r="C1547" s="68"/>
      <c r="D1547" s="68"/>
      <c r="E1547" s="68" t="s">
        <v>3538</v>
      </c>
      <c r="F1547" s="156"/>
      <c r="G1547" s="760"/>
      <c r="H1547" s="160"/>
      <c r="I1547" s="160">
        <v>340</v>
      </c>
      <c r="J1547" s="364" t="s">
        <v>3252</v>
      </c>
      <c r="K1547" s="41" t="s">
        <v>26</v>
      </c>
      <c r="L1547" s="42" t="str">
        <f t="shared" si="331"/>
        <v>340Drained Weight grams</v>
      </c>
      <c r="M1547" s="658">
        <f t="shared" si="332"/>
        <v>0</v>
      </c>
      <c r="N1547" s="659" t="str">
        <f t="shared" si="328"/>
        <v>0 Drained Weight grams</v>
      </c>
      <c r="O1547" s="692">
        <f t="shared" si="329"/>
        <v>0</v>
      </c>
      <c r="P1547" s="761" t="e">
        <f t="shared" si="330"/>
        <v>#DIV/0!</v>
      </c>
      <c r="Q1547" s="74" t="e">
        <f t="shared" si="333"/>
        <v>#DIV/0!</v>
      </c>
      <c r="R1547" s="28"/>
    </row>
    <row r="1548" spans="1:18" ht="14.25" customHeight="1">
      <c r="A1548" s="111">
        <v>87</v>
      </c>
      <c r="B1548" s="68" t="s">
        <v>3535</v>
      </c>
      <c r="C1548" s="68"/>
      <c r="D1548" s="68"/>
      <c r="E1548" s="68" t="s">
        <v>3539</v>
      </c>
      <c r="F1548" s="156"/>
      <c r="G1548" s="760"/>
      <c r="H1548" s="160"/>
      <c r="I1548" s="160">
        <v>156</v>
      </c>
      <c r="J1548" s="160" t="s">
        <v>59</v>
      </c>
      <c r="K1548" s="41" t="s">
        <v>26</v>
      </c>
      <c r="L1548" s="42" t="str">
        <f t="shared" si="331"/>
        <v>156grams</v>
      </c>
      <c r="M1548" s="658">
        <f t="shared" si="332"/>
        <v>0</v>
      </c>
      <c r="N1548" s="659" t="str">
        <f t="shared" si="328"/>
        <v>0 grams</v>
      </c>
      <c r="O1548" s="692">
        <f t="shared" si="329"/>
        <v>0</v>
      </c>
      <c r="P1548" s="761" t="e">
        <f t="shared" si="330"/>
        <v>#DIV/0!</v>
      </c>
      <c r="Q1548" s="74" t="e">
        <f t="shared" si="333"/>
        <v>#DIV/0!</v>
      </c>
      <c r="R1548" s="28"/>
    </row>
    <row r="1549" spans="1:18" ht="14.25" customHeight="1">
      <c r="A1549" s="111">
        <v>307</v>
      </c>
      <c r="B1549" s="52" t="s">
        <v>2338</v>
      </c>
      <c r="C1549" s="52"/>
      <c r="D1549" s="52"/>
      <c r="E1549" s="52" t="s">
        <v>4502</v>
      </c>
      <c r="F1549" s="156"/>
      <c r="G1549" s="760"/>
      <c r="H1549" s="160"/>
      <c r="I1549" s="160">
        <v>1</v>
      </c>
      <c r="J1549" s="160" t="s">
        <v>37</v>
      </c>
      <c r="K1549" s="41"/>
      <c r="L1549" s="42"/>
      <c r="M1549" s="658"/>
      <c r="N1549" s="659" t="str">
        <f t="shared" si="328"/>
        <v>pieces</v>
      </c>
      <c r="O1549" s="692">
        <f t="shared" si="329"/>
        <v>0</v>
      </c>
      <c r="P1549" s="761" t="e">
        <f t="shared" si="330"/>
        <v>#DIV/0!</v>
      </c>
      <c r="Q1549" s="74"/>
      <c r="R1549" s="28"/>
    </row>
    <row r="1550" spans="1:18" ht="14.25" customHeight="1">
      <c r="A1550" s="111">
        <v>88</v>
      </c>
      <c r="B1550" s="68" t="s">
        <v>3540</v>
      </c>
      <c r="C1550" s="68"/>
      <c r="D1550" s="68"/>
      <c r="E1550" s="68" t="s">
        <v>3528</v>
      </c>
      <c r="F1550" s="156"/>
      <c r="G1550" s="760"/>
      <c r="H1550" s="160"/>
      <c r="I1550" s="160">
        <v>595</v>
      </c>
      <c r="J1550" s="160" t="s">
        <v>59</v>
      </c>
      <c r="K1550" s="41" t="s">
        <v>26</v>
      </c>
      <c r="L1550" s="42" t="str">
        <f>CONCATENATE(I1550,J1550)</f>
        <v>595grams</v>
      </c>
      <c r="M1550" s="658">
        <f>H1550*I1550</f>
        <v>0</v>
      </c>
      <c r="N1550" s="659" t="str">
        <f t="shared" si="328"/>
        <v>0 grams</v>
      </c>
      <c r="O1550" s="692">
        <f t="shared" si="329"/>
        <v>0</v>
      </c>
      <c r="P1550" s="761" t="e">
        <f t="shared" si="330"/>
        <v>#DIV/0!</v>
      </c>
      <c r="Q1550" s="74" t="e">
        <f>G1550-P1550</f>
        <v>#DIV/0!</v>
      </c>
      <c r="R1550" s="28"/>
    </row>
    <row r="1551" spans="1:18" ht="14.25" customHeight="1">
      <c r="A1551" s="111">
        <v>260</v>
      </c>
      <c r="B1551" s="52" t="s">
        <v>2340</v>
      </c>
      <c r="C1551" s="52"/>
      <c r="D1551" s="52"/>
      <c r="E1551" s="52" t="s">
        <v>1782</v>
      </c>
      <c r="F1551" s="156"/>
      <c r="G1551" s="760"/>
      <c r="H1551" s="562"/>
      <c r="I1551" s="160">
        <v>320</v>
      </c>
      <c r="J1551" s="160" t="s">
        <v>59</v>
      </c>
      <c r="K1551" s="41"/>
      <c r="L1551" s="42"/>
      <c r="M1551" s="658"/>
      <c r="N1551" s="659" t="str">
        <f t="shared" si="328"/>
        <v>grams</v>
      </c>
      <c r="O1551" s="692">
        <f t="shared" si="329"/>
        <v>0</v>
      </c>
      <c r="P1551" s="761" t="e">
        <f t="shared" si="330"/>
        <v>#DIV/0!</v>
      </c>
      <c r="Q1551" s="74"/>
      <c r="R1551" s="28"/>
    </row>
    <row r="1552" spans="1:18" ht="14.25" customHeight="1">
      <c r="A1552" s="111">
        <v>422</v>
      </c>
      <c r="B1552" s="68" t="s">
        <v>4795</v>
      </c>
      <c r="C1552" s="68"/>
      <c r="D1552" s="68"/>
      <c r="E1552" s="68" t="s">
        <v>867</v>
      </c>
      <c r="F1552" s="156"/>
      <c r="G1552" s="760"/>
      <c r="H1552" s="562"/>
      <c r="I1552" s="160">
        <v>19</v>
      </c>
      <c r="J1552" s="160" t="s">
        <v>59</v>
      </c>
      <c r="K1552" s="41"/>
      <c r="L1552" s="42"/>
      <c r="M1552" s="658"/>
      <c r="N1552" s="659" t="str">
        <f t="shared" si="328"/>
        <v>grams</v>
      </c>
      <c r="O1552" s="692">
        <f t="shared" si="329"/>
        <v>0</v>
      </c>
      <c r="P1552" s="761" t="e">
        <f t="shared" si="330"/>
        <v>#DIV/0!</v>
      </c>
      <c r="Q1552" s="74"/>
      <c r="R1552" s="28"/>
    </row>
    <row r="1553" spans="1:18" ht="14.25" customHeight="1">
      <c r="A1553" s="111">
        <v>423</v>
      </c>
      <c r="B1553" s="68" t="s">
        <v>2345</v>
      </c>
      <c r="C1553" s="68"/>
      <c r="D1553" s="68"/>
      <c r="E1553" s="68" t="s">
        <v>2689</v>
      </c>
      <c r="F1553" s="156"/>
      <c r="G1553" s="760"/>
      <c r="H1553" s="562"/>
      <c r="I1553" s="160">
        <v>50</v>
      </c>
      <c r="J1553" s="160" t="s">
        <v>37</v>
      </c>
      <c r="K1553" s="41"/>
      <c r="L1553" s="42"/>
      <c r="M1553" s="658"/>
      <c r="N1553" s="659" t="str">
        <f t="shared" si="328"/>
        <v>pieces</v>
      </c>
      <c r="O1553" s="692">
        <f t="shared" si="329"/>
        <v>0</v>
      </c>
      <c r="P1553" s="761" t="e">
        <f t="shared" si="330"/>
        <v>#DIV/0!</v>
      </c>
      <c r="Q1553" s="74"/>
      <c r="R1553" s="28"/>
    </row>
    <row r="1554" spans="1:18" ht="14.25" customHeight="1">
      <c r="A1554" s="111">
        <v>424</v>
      </c>
      <c r="B1554" s="68" t="s">
        <v>2345</v>
      </c>
      <c r="C1554" s="68"/>
      <c r="D1554" s="68"/>
      <c r="E1554" s="68" t="s">
        <v>4796</v>
      </c>
      <c r="F1554" s="156"/>
      <c r="G1554" s="760"/>
      <c r="H1554" s="562"/>
      <c r="I1554" s="160">
        <v>100</v>
      </c>
      <c r="J1554" s="411" t="s">
        <v>37</v>
      </c>
      <c r="K1554" s="41"/>
      <c r="L1554" s="42"/>
      <c r="M1554" s="658"/>
      <c r="N1554" s="659" t="str">
        <f t="shared" si="328"/>
        <v>pieces</v>
      </c>
      <c r="O1554" s="692">
        <f t="shared" si="329"/>
        <v>0</v>
      </c>
      <c r="P1554" s="761" t="e">
        <f t="shared" si="330"/>
        <v>#DIV/0!</v>
      </c>
      <c r="Q1554" s="74"/>
      <c r="R1554" s="28"/>
    </row>
    <row r="1555" spans="1:18" ht="14.25" customHeight="1">
      <c r="A1555" s="111">
        <v>425</v>
      </c>
      <c r="B1555" s="68" t="s">
        <v>2345</v>
      </c>
      <c r="C1555" s="68"/>
      <c r="D1555" s="68"/>
      <c r="E1555" s="68" t="s">
        <v>4797</v>
      </c>
      <c r="F1555" s="156"/>
      <c r="G1555" s="760"/>
      <c r="H1555" s="562"/>
      <c r="I1555" s="160">
        <v>1</v>
      </c>
      <c r="J1555" s="160" t="s">
        <v>37</v>
      </c>
      <c r="K1555" s="41"/>
      <c r="L1555" s="42"/>
      <c r="M1555" s="658"/>
      <c r="N1555" s="659" t="str">
        <f t="shared" si="328"/>
        <v>pieces</v>
      </c>
      <c r="O1555" s="692">
        <f t="shared" si="329"/>
        <v>0</v>
      </c>
      <c r="P1555" s="761" t="e">
        <f t="shared" si="330"/>
        <v>#DIV/0!</v>
      </c>
      <c r="Q1555" s="74"/>
      <c r="R1555" s="28"/>
    </row>
    <row r="1556" spans="1:18" ht="14.25" customHeight="1">
      <c r="A1556" s="111">
        <v>174</v>
      </c>
      <c r="B1556" s="52" t="s">
        <v>2348</v>
      </c>
      <c r="C1556" s="68"/>
      <c r="D1556" s="68"/>
      <c r="E1556" s="68" t="s">
        <v>4798</v>
      </c>
      <c r="F1556" s="156"/>
      <c r="G1556" s="760"/>
      <c r="H1556" s="562"/>
      <c r="I1556" s="160">
        <v>1000</v>
      </c>
      <c r="J1556" s="160" t="s">
        <v>59</v>
      </c>
      <c r="K1556" s="41"/>
      <c r="L1556" s="42"/>
      <c r="M1556" s="658"/>
      <c r="N1556" s="659" t="str">
        <f t="shared" si="328"/>
        <v>grams</v>
      </c>
      <c r="O1556" s="692">
        <f t="shared" si="329"/>
        <v>0</v>
      </c>
      <c r="P1556" s="761" t="e">
        <f t="shared" si="330"/>
        <v>#DIV/0!</v>
      </c>
      <c r="Q1556" s="74"/>
      <c r="R1556" s="28"/>
    </row>
    <row r="1557" spans="1:18" ht="14.25" customHeight="1">
      <c r="A1557" s="111">
        <v>175</v>
      </c>
      <c r="B1557" s="52" t="s">
        <v>2348</v>
      </c>
      <c r="C1557" s="52"/>
      <c r="D1557" s="52"/>
      <c r="E1557" s="52" t="s">
        <v>4799</v>
      </c>
      <c r="F1557" s="156"/>
      <c r="G1557" s="764"/>
      <c r="H1557" s="562"/>
      <c r="I1557" s="160">
        <v>1000</v>
      </c>
      <c r="J1557" s="160" t="s">
        <v>59</v>
      </c>
      <c r="K1557" s="41"/>
      <c r="L1557" s="42"/>
      <c r="M1557" s="658"/>
      <c r="N1557" s="659" t="str">
        <f t="shared" si="328"/>
        <v>grams</v>
      </c>
      <c r="O1557" s="692">
        <f t="shared" si="329"/>
        <v>0</v>
      </c>
      <c r="P1557" s="761" t="e">
        <f t="shared" si="330"/>
        <v>#DIV/0!</v>
      </c>
      <c r="Q1557" s="74"/>
      <c r="R1557" s="28"/>
    </row>
    <row r="1558" spans="1:18" ht="14.25" customHeight="1">
      <c r="A1558" s="111">
        <v>176</v>
      </c>
      <c r="B1558" s="52" t="s">
        <v>2353</v>
      </c>
      <c r="C1558" s="52"/>
      <c r="D1558" s="52"/>
      <c r="E1558" s="52" t="s">
        <v>2681</v>
      </c>
      <c r="F1558" s="156"/>
      <c r="G1558" s="760"/>
      <c r="H1558" s="562"/>
      <c r="I1558" s="160">
        <v>1000</v>
      </c>
      <c r="J1558" s="160" t="s">
        <v>59</v>
      </c>
      <c r="K1558" s="41"/>
      <c r="L1558" s="42"/>
      <c r="M1558" s="658"/>
      <c r="N1558" s="659" t="str">
        <f t="shared" si="328"/>
        <v>grams</v>
      </c>
      <c r="O1558" s="692">
        <f t="shared" si="329"/>
        <v>0</v>
      </c>
      <c r="P1558" s="761" t="e">
        <f t="shared" si="330"/>
        <v>#DIV/0!</v>
      </c>
      <c r="Q1558" s="74"/>
      <c r="R1558" s="28"/>
    </row>
    <row r="1559" spans="1:18" ht="14.25" customHeight="1">
      <c r="A1559" s="111">
        <v>177</v>
      </c>
      <c r="B1559" s="52" t="s">
        <v>2353</v>
      </c>
      <c r="C1559" s="68"/>
      <c r="D1559" s="68"/>
      <c r="E1559" s="68" t="s">
        <v>4798</v>
      </c>
      <c r="F1559" s="156"/>
      <c r="G1559" s="760"/>
      <c r="H1559" s="562"/>
      <c r="I1559" s="160">
        <v>1000</v>
      </c>
      <c r="J1559" s="160" t="s">
        <v>59</v>
      </c>
      <c r="K1559" s="41"/>
      <c r="L1559" s="42"/>
      <c r="M1559" s="658"/>
      <c r="N1559" s="659" t="str">
        <f t="shared" si="328"/>
        <v>grams</v>
      </c>
      <c r="O1559" s="692">
        <f t="shared" si="329"/>
        <v>0</v>
      </c>
      <c r="P1559" s="761" t="e">
        <f t="shared" si="330"/>
        <v>#DIV/0!</v>
      </c>
      <c r="Q1559" s="74"/>
      <c r="R1559" s="28"/>
    </row>
    <row r="1560" spans="1:18" ht="14.25" customHeight="1">
      <c r="A1560" s="111">
        <v>178</v>
      </c>
      <c r="B1560" s="52" t="s">
        <v>2353</v>
      </c>
      <c r="C1560" s="52"/>
      <c r="D1560" s="52"/>
      <c r="E1560" s="52" t="s">
        <v>4799</v>
      </c>
      <c r="F1560" s="156"/>
      <c r="G1560" s="760"/>
      <c r="H1560" s="562"/>
      <c r="I1560" s="160">
        <v>1000</v>
      </c>
      <c r="J1560" s="160" t="s">
        <v>59</v>
      </c>
      <c r="K1560" s="41"/>
      <c r="L1560" s="42"/>
      <c r="M1560" s="658"/>
      <c r="N1560" s="659" t="str">
        <f t="shared" si="328"/>
        <v>grams</v>
      </c>
      <c r="O1560" s="692">
        <f t="shared" si="329"/>
        <v>0</v>
      </c>
      <c r="P1560" s="761" t="e">
        <f t="shared" si="330"/>
        <v>#DIV/0!</v>
      </c>
      <c r="Q1560" s="74"/>
      <c r="R1560" s="28"/>
    </row>
    <row r="1561" spans="1:18" ht="14.25" customHeight="1">
      <c r="A1561" s="111">
        <v>180</v>
      </c>
      <c r="B1561" s="52" t="s">
        <v>2354</v>
      </c>
      <c r="C1561" s="52"/>
      <c r="D1561" s="52"/>
      <c r="E1561" s="52" t="s">
        <v>4799</v>
      </c>
      <c r="F1561" s="156"/>
      <c r="G1561" s="760"/>
      <c r="H1561" s="562"/>
      <c r="I1561" s="160">
        <v>1000</v>
      </c>
      <c r="J1561" s="817" t="s">
        <v>59</v>
      </c>
      <c r="K1561" s="41"/>
      <c r="L1561" s="42"/>
      <c r="M1561" s="658"/>
      <c r="N1561" s="659" t="str">
        <f t="shared" si="328"/>
        <v>grams</v>
      </c>
      <c r="O1561" s="692">
        <f t="shared" si="329"/>
        <v>0</v>
      </c>
      <c r="P1561" s="761" t="e">
        <f t="shared" si="330"/>
        <v>#DIV/0!</v>
      </c>
      <c r="Q1561" s="74"/>
      <c r="R1561" s="28"/>
    </row>
    <row r="1562" spans="1:18" ht="14.25" customHeight="1">
      <c r="A1562" s="111">
        <v>440</v>
      </c>
      <c r="B1562" s="52" t="s">
        <v>4369</v>
      </c>
      <c r="C1562" s="68"/>
      <c r="D1562" s="68"/>
      <c r="E1562" s="68" t="s">
        <v>121</v>
      </c>
      <c r="F1562" s="156"/>
      <c r="G1562" s="818">
        <v>120</v>
      </c>
      <c r="H1562" s="160"/>
      <c r="I1562" s="160">
        <v>1000</v>
      </c>
      <c r="J1562" s="160" t="s">
        <v>59</v>
      </c>
      <c r="K1562" s="41"/>
      <c r="L1562" s="42"/>
      <c r="M1562" s="658"/>
      <c r="N1562" s="659" t="str">
        <f t="shared" si="328"/>
        <v>grams</v>
      </c>
      <c r="O1562" s="692">
        <f t="shared" si="329"/>
        <v>0</v>
      </c>
      <c r="P1562" s="761" t="e">
        <f t="shared" si="330"/>
        <v>#DIV/0!</v>
      </c>
      <c r="Q1562" s="74"/>
      <c r="R1562" s="28"/>
    </row>
    <row r="1563" spans="1:18" ht="14.25" customHeight="1">
      <c r="A1563" s="111">
        <v>308</v>
      </c>
      <c r="B1563" s="33" t="s">
        <v>4800</v>
      </c>
      <c r="C1563" s="33"/>
      <c r="D1563" s="33"/>
      <c r="E1563" s="33" t="s">
        <v>4801</v>
      </c>
      <c r="F1563" s="156"/>
      <c r="G1563" s="819"/>
      <c r="H1563" s="160"/>
      <c r="I1563" s="121">
        <v>24</v>
      </c>
      <c r="J1563" s="121" t="s">
        <v>37</v>
      </c>
      <c r="K1563" s="41"/>
      <c r="L1563" s="42"/>
      <c r="M1563" s="658"/>
      <c r="N1563" s="659" t="str">
        <f t="shared" si="328"/>
        <v>pieces</v>
      </c>
      <c r="O1563" s="692">
        <f t="shared" si="329"/>
        <v>0</v>
      </c>
      <c r="P1563" s="761" t="e">
        <f t="shared" si="330"/>
        <v>#DIV/0!</v>
      </c>
      <c r="Q1563" s="74"/>
      <c r="R1563" s="28"/>
    </row>
    <row r="1564" spans="1:18" ht="14.25" customHeight="1">
      <c r="A1564" s="111">
        <v>89</v>
      </c>
      <c r="B1564" s="52" t="s">
        <v>3541</v>
      </c>
      <c r="C1564" s="52"/>
      <c r="D1564" s="52"/>
      <c r="E1564" s="52" t="s">
        <v>3542</v>
      </c>
      <c r="F1564" s="156"/>
      <c r="G1564" s="818"/>
      <c r="H1564" s="160"/>
      <c r="I1564" s="160">
        <v>180</v>
      </c>
      <c r="J1564" s="160" t="s">
        <v>59</v>
      </c>
      <c r="K1564" s="41" t="s">
        <v>26</v>
      </c>
      <c r="L1564" s="42" t="str">
        <f t="shared" ref="L1564:L1566" si="334">CONCATENATE(I1564,J1564)</f>
        <v>180grams</v>
      </c>
      <c r="M1564" s="658">
        <f t="shared" ref="M1564:M1566" si="335">H1564*I1564</f>
        <v>0</v>
      </c>
      <c r="N1564" s="659" t="str">
        <f t="shared" si="328"/>
        <v>0 grams</v>
      </c>
      <c r="O1564" s="692">
        <f t="shared" si="329"/>
        <v>0</v>
      </c>
      <c r="P1564" s="761" t="e">
        <f t="shared" si="330"/>
        <v>#DIV/0!</v>
      </c>
      <c r="Q1564" s="74" t="e">
        <f t="shared" ref="Q1564:Q1566" si="336">G1564-P1564</f>
        <v>#DIV/0!</v>
      </c>
      <c r="R1564" s="28"/>
    </row>
    <row r="1565" spans="1:18" ht="14.25" customHeight="1">
      <c r="A1565" s="111">
        <v>90</v>
      </c>
      <c r="B1565" s="52" t="s">
        <v>3541</v>
      </c>
      <c r="C1565" s="52"/>
      <c r="D1565" s="52"/>
      <c r="E1565" s="52" t="s">
        <v>3543</v>
      </c>
      <c r="F1565" s="156"/>
      <c r="G1565" s="760"/>
      <c r="H1565" s="160"/>
      <c r="I1565" s="160">
        <v>220</v>
      </c>
      <c r="J1565" s="820" t="s">
        <v>59</v>
      </c>
      <c r="K1565" s="41" t="s">
        <v>26</v>
      </c>
      <c r="L1565" s="42" t="str">
        <f t="shared" si="334"/>
        <v>220grams</v>
      </c>
      <c r="M1565" s="658">
        <f t="shared" si="335"/>
        <v>0</v>
      </c>
      <c r="N1565" s="659" t="str">
        <f t="shared" si="328"/>
        <v>0 grams</v>
      </c>
      <c r="O1565" s="692">
        <f t="shared" si="329"/>
        <v>0</v>
      </c>
      <c r="P1565" s="761" t="e">
        <f t="shared" si="330"/>
        <v>#DIV/0!</v>
      </c>
      <c r="Q1565" s="74" t="e">
        <f t="shared" si="336"/>
        <v>#DIV/0!</v>
      </c>
      <c r="R1565" s="28"/>
    </row>
    <row r="1566" spans="1:18" ht="14.25" customHeight="1">
      <c r="A1566" s="111">
        <v>91</v>
      </c>
      <c r="B1566" s="52" t="s">
        <v>3541</v>
      </c>
      <c r="C1566" s="52"/>
      <c r="D1566" s="52"/>
      <c r="E1566" s="52" t="s">
        <v>3544</v>
      </c>
      <c r="F1566" s="156"/>
      <c r="G1566" s="760"/>
      <c r="H1566" s="160"/>
      <c r="I1566" s="160">
        <v>170</v>
      </c>
      <c r="J1566" s="160" t="s">
        <v>59</v>
      </c>
      <c r="K1566" s="41" t="s">
        <v>26</v>
      </c>
      <c r="L1566" s="42" t="str">
        <f t="shared" si="334"/>
        <v>170grams</v>
      </c>
      <c r="M1566" s="658">
        <f t="shared" si="335"/>
        <v>0</v>
      </c>
      <c r="N1566" s="659" t="str">
        <f t="shared" si="328"/>
        <v>0 grams</v>
      </c>
      <c r="O1566" s="692">
        <f t="shared" si="329"/>
        <v>0</v>
      </c>
      <c r="P1566" s="761" t="e">
        <f t="shared" si="330"/>
        <v>#DIV/0!</v>
      </c>
      <c r="Q1566" s="74" t="e">
        <f t="shared" si="336"/>
        <v>#DIV/0!</v>
      </c>
      <c r="R1566" s="28"/>
    </row>
    <row r="1567" spans="1:18" ht="14.25" customHeight="1">
      <c r="A1567" s="111">
        <v>261</v>
      </c>
      <c r="B1567" s="52" t="s">
        <v>3820</v>
      </c>
      <c r="C1567" s="52"/>
      <c r="D1567" s="52"/>
      <c r="E1567" s="52" t="s">
        <v>3821</v>
      </c>
      <c r="F1567" s="156"/>
      <c r="G1567" s="760"/>
      <c r="H1567" s="562"/>
      <c r="I1567" s="160">
        <v>190</v>
      </c>
      <c r="J1567" s="160" t="s">
        <v>59</v>
      </c>
      <c r="K1567" s="41"/>
      <c r="L1567" s="42"/>
      <c r="M1567" s="658"/>
      <c r="N1567" s="659" t="str">
        <f t="shared" si="328"/>
        <v>grams</v>
      </c>
      <c r="O1567" s="692">
        <f t="shared" si="329"/>
        <v>0</v>
      </c>
      <c r="P1567" s="761" t="e">
        <f t="shared" si="330"/>
        <v>#DIV/0!</v>
      </c>
      <c r="Q1567" s="74"/>
      <c r="R1567" s="28"/>
    </row>
    <row r="1568" spans="1:18" ht="14.25" customHeight="1">
      <c r="A1568" s="111">
        <v>326</v>
      </c>
      <c r="B1568" s="68" t="s">
        <v>4277</v>
      </c>
      <c r="C1568" s="68"/>
      <c r="D1568" s="68"/>
      <c r="E1568" s="68" t="s">
        <v>4278</v>
      </c>
      <c r="F1568" s="156"/>
      <c r="G1568" s="760"/>
      <c r="H1568" s="160"/>
      <c r="I1568" s="160">
        <v>1</v>
      </c>
      <c r="J1568" s="198" t="s">
        <v>37</v>
      </c>
      <c r="K1568" s="41"/>
      <c r="L1568" s="42"/>
      <c r="M1568" s="658"/>
      <c r="N1568" s="659" t="str">
        <f t="shared" si="328"/>
        <v>pieces</v>
      </c>
      <c r="O1568" s="692">
        <f t="shared" si="329"/>
        <v>0</v>
      </c>
      <c r="P1568" s="761" t="e">
        <f t="shared" si="330"/>
        <v>#DIV/0!</v>
      </c>
      <c r="Q1568" s="74"/>
      <c r="R1568" s="28"/>
    </row>
    <row r="1569" spans="1:18" ht="14.25" customHeight="1">
      <c r="A1569" s="111">
        <v>392</v>
      </c>
      <c r="B1569" s="52" t="s">
        <v>3920</v>
      </c>
      <c r="C1569" s="68"/>
      <c r="D1569" s="68"/>
      <c r="E1569" s="68" t="s">
        <v>3921</v>
      </c>
      <c r="F1569" s="156"/>
      <c r="G1569" s="760"/>
      <c r="H1569" s="160"/>
      <c r="I1569" s="160">
        <v>1</v>
      </c>
      <c r="J1569" s="160" t="s">
        <v>37</v>
      </c>
      <c r="K1569" s="41"/>
      <c r="L1569" s="42"/>
      <c r="M1569" s="658"/>
      <c r="N1569" s="659" t="str">
        <f t="shared" si="328"/>
        <v>pieces</v>
      </c>
      <c r="O1569" s="692">
        <f t="shared" si="329"/>
        <v>0</v>
      </c>
      <c r="P1569" s="761" t="e">
        <f t="shared" si="330"/>
        <v>#DIV/0!</v>
      </c>
      <c r="Q1569" s="74"/>
      <c r="R1569" s="28"/>
    </row>
    <row r="1570" spans="1:18" ht="14.25" customHeight="1">
      <c r="A1570" s="111">
        <v>7</v>
      </c>
      <c r="B1570" s="68" t="s">
        <v>3642</v>
      </c>
      <c r="C1570" s="68"/>
      <c r="D1570" s="68"/>
      <c r="E1570" s="68" t="s">
        <v>3621</v>
      </c>
      <c r="F1570" s="155"/>
      <c r="G1570" s="760"/>
      <c r="H1570" s="160"/>
      <c r="I1570" s="160">
        <v>1000</v>
      </c>
      <c r="J1570" s="160" t="s">
        <v>59</v>
      </c>
      <c r="K1570" s="41" t="s">
        <v>26</v>
      </c>
      <c r="L1570" s="42" t="str">
        <f>CONCATENATE(I1570,J1570)</f>
        <v>1000grams</v>
      </c>
      <c r="M1570" s="658">
        <f>H1570*I1570</f>
        <v>0</v>
      </c>
      <c r="N1570" s="659" t="str">
        <f t="shared" si="328"/>
        <v>0 grams</v>
      </c>
      <c r="O1570" s="692">
        <f t="shared" si="329"/>
        <v>0</v>
      </c>
      <c r="P1570" s="761" t="e">
        <f t="shared" si="330"/>
        <v>#DIV/0!</v>
      </c>
      <c r="Q1570" s="29" t="e">
        <f>G1570-P1570</f>
        <v>#DIV/0!</v>
      </c>
      <c r="R1570" s="28"/>
    </row>
    <row r="1571" spans="1:18" ht="14.25" customHeight="1">
      <c r="A1571" s="111">
        <v>427</v>
      </c>
      <c r="B1571" s="68" t="s">
        <v>4802</v>
      </c>
      <c r="C1571" s="68"/>
      <c r="D1571" s="68"/>
      <c r="E1571" s="68" t="s">
        <v>4803</v>
      </c>
      <c r="F1571" s="156"/>
      <c r="G1571" s="760"/>
      <c r="H1571" s="562"/>
      <c r="I1571" s="160">
        <v>1</v>
      </c>
      <c r="J1571" s="160" t="s">
        <v>37</v>
      </c>
      <c r="K1571" s="41"/>
      <c r="L1571" s="42"/>
      <c r="M1571" s="658"/>
      <c r="N1571" s="659" t="str">
        <f t="shared" si="328"/>
        <v>pieces</v>
      </c>
      <c r="O1571" s="692">
        <f t="shared" si="329"/>
        <v>0</v>
      </c>
      <c r="P1571" s="761" t="e">
        <f t="shared" si="330"/>
        <v>#DIV/0!</v>
      </c>
      <c r="Q1571" s="74"/>
      <c r="R1571" s="28"/>
    </row>
    <row r="1572" spans="1:18" ht="14.25" customHeight="1">
      <c r="A1572" s="111">
        <v>327</v>
      </c>
      <c r="B1572" s="68" t="s">
        <v>4279</v>
      </c>
      <c r="C1572" s="68"/>
      <c r="D1572" s="68"/>
      <c r="E1572" s="68" t="s">
        <v>4280</v>
      </c>
      <c r="F1572" s="156"/>
      <c r="G1572" s="760"/>
      <c r="H1572" s="160"/>
      <c r="I1572" s="160">
        <v>24</v>
      </c>
      <c r="J1572" s="160" t="s">
        <v>37</v>
      </c>
      <c r="K1572" s="41"/>
      <c r="L1572" s="42"/>
      <c r="M1572" s="658"/>
      <c r="N1572" s="659" t="str">
        <f t="shared" si="328"/>
        <v>pieces</v>
      </c>
      <c r="O1572" s="692">
        <f t="shared" si="329"/>
        <v>0</v>
      </c>
      <c r="P1572" s="761" t="e">
        <f t="shared" si="330"/>
        <v>#DIV/0!</v>
      </c>
      <c r="Q1572" s="74"/>
      <c r="R1572" s="28"/>
    </row>
    <row r="1573" spans="1:18" ht="14.25" customHeight="1">
      <c r="A1573" s="111">
        <v>262</v>
      </c>
      <c r="B1573" s="52" t="s">
        <v>3822</v>
      </c>
      <c r="C1573" s="52"/>
      <c r="D1573" s="52"/>
      <c r="E1573" s="52" t="s">
        <v>3823</v>
      </c>
      <c r="F1573" s="156"/>
      <c r="G1573" s="760"/>
      <c r="H1573" s="562"/>
      <c r="I1573" s="160">
        <v>30</v>
      </c>
      <c r="J1573" s="160" t="s">
        <v>59</v>
      </c>
      <c r="K1573" s="41"/>
      <c r="L1573" s="42"/>
      <c r="M1573" s="658"/>
      <c r="N1573" s="659" t="str">
        <f t="shared" si="328"/>
        <v>grams</v>
      </c>
      <c r="O1573" s="692">
        <f t="shared" si="329"/>
        <v>0</v>
      </c>
      <c r="P1573" s="761" t="e">
        <f t="shared" si="330"/>
        <v>#DIV/0!</v>
      </c>
      <c r="Q1573" s="74"/>
      <c r="R1573" s="28"/>
    </row>
    <row r="1574" spans="1:18" ht="14.25" customHeight="1">
      <c r="A1574" s="111">
        <v>263</v>
      </c>
      <c r="B1574" s="52" t="s">
        <v>2376</v>
      </c>
      <c r="C1574" s="52"/>
      <c r="D1574" s="52"/>
      <c r="E1574" s="52" t="s">
        <v>2377</v>
      </c>
      <c r="F1574" s="156"/>
      <c r="G1574" s="764"/>
      <c r="H1574" s="562"/>
      <c r="I1574" s="160">
        <v>340</v>
      </c>
      <c r="J1574" s="160" t="s">
        <v>59</v>
      </c>
      <c r="K1574" s="41"/>
      <c r="L1574" s="42"/>
      <c r="M1574" s="658"/>
      <c r="N1574" s="659" t="str">
        <f t="shared" si="328"/>
        <v>grams</v>
      </c>
      <c r="O1574" s="692">
        <f t="shared" si="329"/>
        <v>0</v>
      </c>
      <c r="P1574" s="761" t="e">
        <f t="shared" si="330"/>
        <v>#DIV/0!</v>
      </c>
      <c r="Q1574" s="74"/>
      <c r="R1574" s="28"/>
    </row>
    <row r="1575" spans="1:18" ht="14.25" customHeight="1">
      <c r="A1575" s="111">
        <v>393</v>
      </c>
      <c r="B1575" s="52" t="s">
        <v>2376</v>
      </c>
      <c r="C1575" s="68"/>
      <c r="D1575" s="68"/>
      <c r="E1575" s="68" t="s">
        <v>3922</v>
      </c>
      <c r="F1575" s="156"/>
      <c r="G1575" s="760"/>
      <c r="H1575" s="160"/>
      <c r="I1575" s="160">
        <v>340</v>
      </c>
      <c r="J1575" s="160" t="s">
        <v>59</v>
      </c>
      <c r="K1575" s="41"/>
      <c r="L1575" s="42"/>
      <c r="M1575" s="658"/>
      <c r="N1575" s="659" t="str">
        <f t="shared" si="328"/>
        <v>grams</v>
      </c>
      <c r="O1575" s="692">
        <f t="shared" si="329"/>
        <v>0</v>
      </c>
      <c r="P1575" s="761" t="e">
        <f t="shared" si="330"/>
        <v>#DIV/0!</v>
      </c>
      <c r="Q1575" s="74"/>
      <c r="R1575" s="28"/>
    </row>
    <row r="1576" spans="1:18" ht="14.25" customHeight="1">
      <c r="A1576" s="111">
        <v>328</v>
      </c>
      <c r="B1576" s="339" t="s">
        <v>2378</v>
      </c>
      <c r="C1576" s="339"/>
      <c r="D1576" s="339"/>
      <c r="E1576" s="339" t="s">
        <v>4804</v>
      </c>
      <c r="F1576" s="156"/>
      <c r="G1576" s="388">
        <v>393.1</v>
      </c>
      <c r="H1576" s="160"/>
      <c r="I1576" s="160">
        <v>25</v>
      </c>
      <c r="J1576" s="411" t="s">
        <v>37</v>
      </c>
      <c r="K1576" s="41"/>
      <c r="L1576" s="42"/>
      <c r="M1576" s="658"/>
      <c r="N1576" s="659" t="str">
        <f t="shared" si="328"/>
        <v>pieces</v>
      </c>
      <c r="O1576" s="692">
        <f t="shared" si="329"/>
        <v>0</v>
      </c>
      <c r="P1576" s="761" t="e">
        <f t="shared" si="330"/>
        <v>#DIV/0!</v>
      </c>
      <c r="Q1576" s="74"/>
      <c r="R1576" s="28"/>
    </row>
    <row r="1577" spans="1:18" ht="14.25" customHeight="1">
      <c r="A1577" s="111">
        <v>8</v>
      </c>
      <c r="B1577" s="52" t="s">
        <v>2380</v>
      </c>
      <c r="C1577" s="52"/>
      <c r="D1577" s="52"/>
      <c r="E1577" s="52" t="s">
        <v>3327</v>
      </c>
      <c r="F1577" s="155"/>
      <c r="G1577" s="760"/>
      <c r="H1577" s="160"/>
      <c r="I1577" s="160">
        <v>250</v>
      </c>
      <c r="J1577" s="160" t="s">
        <v>59</v>
      </c>
      <c r="K1577" s="41" t="s">
        <v>26</v>
      </c>
      <c r="L1577" s="42" t="str">
        <f t="shared" ref="L1577:L1580" si="337">CONCATENATE(I1577,J1577)</f>
        <v>250grams</v>
      </c>
      <c r="M1577" s="658">
        <f t="shared" ref="M1577:M1580" si="338">H1577*I1577</f>
        <v>0</v>
      </c>
      <c r="N1577" s="659" t="str">
        <f t="shared" si="328"/>
        <v>0 grams</v>
      </c>
      <c r="O1577" s="692">
        <f t="shared" si="329"/>
        <v>0</v>
      </c>
      <c r="P1577" s="761" t="e">
        <f t="shared" si="330"/>
        <v>#DIV/0!</v>
      </c>
      <c r="Q1577" s="29" t="e">
        <f t="shared" ref="Q1577:Q1580" si="339">G1577-P1577</f>
        <v>#DIV/0!</v>
      </c>
      <c r="R1577" s="28"/>
    </row>
    <row r="1578" spans="1:18" ht="14.25" customHeight="1">
      <c r="A1578" s="111">
        <v>9</v>
      </c>
      <c r="B1578" s="52" t="s">
        <v>2380</v>
      </c>
      <c r="C1578" s="52"/>
      <c r="D1578" s="52"/>
      <c r="E1578" s="52" t="s">
        <v>2700</v>
      </c>
      <c r="F1578" s="155"/>
      <c r="G1578" s="760"/>
      <c r="H1578" s="160"/>
      <c r="I1578" s="160">
        <v>250</v>
      </c>
      <c r="J1578" s="160" t="s">
        <v>59</v>
      </c>
      <c r="K1578" s="41" t="s">
        <v>26</v>
      </c>
      <c r="L1578" s="42" t="str">
        <f t="shared" si="337"/>
        <v>250grams</v>
      </c>
      <c r="M1578" s="658">
        <f t="shared" si="338"/>
        <v>0</v>
      </c>
      <c r="N1578" s="659" t="str">
        <f t="shared" si="328"/>
        <v>0 grams</v>
      </c>
      <c r="O1578" s="692">
        <f t="shared" si="329"/>
        <v>0</v>
      </c>
      <c r="P1578" s="761" t="e">
        <f t="shared" si="330"/>
        <v>#DIV/0!</v>
      </c>
      <c r="Q1578" s="74" t="e">
        <f t="shared" si="339"/>
        <v>#DIV/0!</v>
      </c>
      <c r="R1578" s="46"/>
    </row>
    <row r="1579" spans="1:18" ht="14.25" customHeight="1">
      <c r="A1579" s="111">
        <v>10</v>
      </c>
      <c r="B1579" s="52" t="s">
        <v>2380</v>
      </c>
      <c r="C1579" s="52"/>
      <c r="D1579" s="52"/>
      <c r="E1579" s="52" t="s">
        <v>3643</v>
      </c>
      <c r="F1579" s="155"/>
      <c r="G1579" s="763"/>
      <c r="H1579" s="562"/>
      <c r="I1579" s="160">
        <v>500</v>
      </c>
      <c r="J1579" s="160" t="s">
        <v>59</v>
      </c>
      <c r="K1579" s="41" t="s">
        <v>26</v>
      </c>
      <c r="L1579" s="42" t="str">
        <f t="shared" si="337"/>
        <v>500grams</v>
      </c>
      <c r="M1579" s="658">
        <f t="shared" si="338"/>
        <v>0</v>
      </c>
      <c r="N1579" s="659" t="str">
        <f t="shared" si="328"/>
        <v>0 grams</v>
      </c>
      <c r="O1579" s="692">
        <f t="shared" si="329"/>
        <v>0</v>
      </c>
      <c r="P1579" s="761" t="e">
        <f t="shared" si="330"/>
        <v>#DIV/0!</v>
      </c>
      <c r="Q1579" s="29" t="e">
        <f t="shared" si="339"/>
        <v>#DIV/0!</v>
      </c>
      <c r="R1579" s="28"/>
    </row>
    <row r="1580" spans="1:18" ht="14.25" customHeight="1">
      <c r="A1580" s="111">
        <v>11</v>
      </c>
      <c r="B1580" s="52" t="s">
        <v>2380</v>
      </c>
      <c r="C1580" s="52"/>
      <c r="D1580" s="52"/>
      <c r="E1580" s="52" t="s">
        <v>3644</v>
      </c>
      <c r="F1580" s="155"/>
      <c r="G1580" s="764"/>
      <c r="H1580" s="562"/>
      <c r="I1580" s="198">
        <v>225</v>
      </c>
      <c r="J1580" s="198" t="s">
        <v>59</v>
      </c>
      <c r="K1580" s="41" t="s">
        <v>26</v>
      </c>
      <c r="L1580" s="42" t="str">
        <f t="shared" si="337"/>
        <v>225grams</v>
      </c>
      <c r="M1580" s="658">
        <f t="shared" si="338"/>
        <v>0</v>
      </c>
      <c r="N1580" s="659" t="str">
        <f t="shared" si="328"/>
        <v>0 grams</v>
      </c>
      <c r="O1580" s="692">
        <f t="shared" si="329"/>
        <v>0</v>
      </c>
      <c r="P1580" s="761" t="e">
        <f t="shared" si="330"/>
        <v>#DIV/0!</v>
      </c>
      <c r="Q1580" s="29" t="e">
        <f t="shared" si="339"/>
        <v>#DIV/0!</v>
      </c>
      <c r="R1580" s="28"/>
    </row>
    <row r="1581" spans="1:18" ht="14.25" customHeight="1">
      <c r="A1581" s="111">
        <v>264</v>
      </c>
      <c r="B1581" s="52" t="s">
        <v>3824</v>
      </c>
      <c r="C1581" s="52"/>
      <c r="D1581" s="52"/>
      <c r="E1581" s="52" t="s">
        <v>3825</v>
      </c>
      <c r="F1581" s="156"/>
      <c r="G1581" s="760"/>
      <c r="H1581" s="562"/>
      <c r="I1581" s="160">
        <v>420</v>
      </c>
      <c r="J1581" s="160" t="s">
        <v>59</v>
      </c>
      <c r="K1581" s="41"/>
      <c r="L1581" s="42"/>
      <c r="M1581" s="658"/>
      <c r="N1581" s="659" t="str">
        <f t="shared" si="328"/>
        <v>grams</v>
      </c>
      <c r="O1581" s="692">
        <f t="shared" si="329"/>
        <v>0</v>
      </c>
      <c r="P1581" s="761" t="e">
        <f t="shared" si="330"/>
        <v>#DIV/0!</v>
      </c>
      <c r="Q1581" s="74"/>
      <c r="R1581" s="28"/>
    </row>
    <row r="1582" spans="1:18" ht="14.25" customHeight="1">
      <c r="A1582" s="111">
        <v>428</v>
      </c>
      <c r="B1582" s="33" t="s">
        <v>4805</v>
      </c>
      <c r="C1582" s="33"/>
      <c r="D1582" s="33"/>
      <c r="E1582" s="33" t="s">
        <v>4806</v>
      </c>
      <c r="F1582" s="156"/>
      <c r="G1582" s="121">
        <f>14.42*8</f>
        <v>115.36</v>
      </c>
      <c r="H1582" s="562"/>
      <c r="I1582" s="121">
        <v>8</v>
      </c>
      <c r="J1582" s="121" t="s">
        <v>37</v>
      </c>
      <c r="K1582" s="41"/>
      <c r="L1582" s="42"/>
      <c r="M1582" s="658"/>
      <c r="N1582" s="659" t="str">
        <f t="shared" si="328"/>
        <v>pieces</v>
      </c>
      <c r="O1582" s="692">
        <f t="shared" si="329"/>
        <v>0</v>
      </c>
      <c r="P1582" s="761" t="e">
        <f t="shared" si="330"/>
        <v>#DIV/0!</v>
      </c>
      <c r="Q1582" s="74"/>
      <c r="R1582" s="28"/>
    </row>
    <row r="1583" spans="1:18" ht="14.25" customHeight="1">
      <c r="A1583" s="111">
        <v>48</v>
      </c>
      <c r="B1583" s="52" t="s">
        <v>2386</v>
      </c>
      <c r="C1583" s="52"/>
      <c r="D1583" s="52"/>
      <c r="E1583" s="52" t="s">
        <v>3346</v>
      </c>
      <c r="F1583" s="155"/>
      <c r="G1583" s="760"/>
      <c r="H1583" s="562"/>
      <c r="I1583" s="160">
        <v>1</v>
      </c>
      <c r="J1583" s="160" t="s">
        <v>42</v>
      </c>
      <c r="K1583" s="41" t="s">
        <v>26</v>
      </c>
      <c r="L1583" s="42" t="str">
        <f t="shared" ref="L1583:L1584" si="340">CONCATENATE(I1583,J1583)</f>
        <v>1packs</v>
      </c>
      <c r="M1583" s="658">
        <f t="shared" ref="M1583:M1584" si="341">H1583*I1583</f>
        <v>0</v>
      </c>
      <c r="N1583" s="659" t="str">
        <f t="shared" si="328"/>
        <v>0 packs</v>
      </c>
      <c r="O1583" s="692">
        <f t="shared" si="329"/>
        <v>0</v>
      </c>
      <c r="P1583" s="761" t="e">
        <f t="shared" si="330"/>
        <v>#DIV/0!</v>
      </c>
      <c r="Q1583" s="109" t="e">
        <f t="shared" ref="Q1583:Q1584" si="342">G1583-P1583</f>
        <v>#DIV/0!</v>
      </c>
      <c r="R1583" s="11"/>
    </row>
    <row r="1584" spans="1:18" ht="14.25" customHeight="1">
      <c r="A1584" s="111">
        <v>49</v>
      </c>
      <c r="B1584" s="52" t="s">
        <v>4019</v>
      </c>
      <c r="C1584" s="52"/>
      <c r="D1584" s="52"/>
      <c r="E1584" s="52" t="s">
        <v>4020</v>
      </c>
      <c r="F1584" s="155"/>
      <c r="G1584" s="760"/>
      <c r="H1584" s="562"/>
      <c r="I1584" s="160">
        <v>1</v>
      </c>
      <c r="J1584" s="160" t="s">
        <v>42</v>
      </c>
      <c r="K1584" s="41" t="s">
        <v>26</v>
      </c>
      <c r="L1584" s="42" t="str">
        <f t="shared" si="340"/>
        <v>1packs</v>
      </c>
      <c r="M1584" s="658">
        <f t="shared" si="341"/>
        <v>0</v>
      </c>
      <c r="N1584" s="659" t="str">
        <f t="shared" si="328"/>
        <v>0 packs</v>
      </c>
      <c r="O1584" s="692">
        <f t="shared" si="329"/>
        <v>0</v>
      </c>
      <c r="P1584" s="761" t="e">
        <f t="shared" si="330"/>
        <v>#DIV/0!</v>
      </c>
      <c r="Q1584" s="109" t="e">
        <f t="shared" si="342"/>
        <v>#DIV/0!</v>
      </c>
      <c r="R1584" s="11"/>
    </row>
    <row r="1585" spans="1:18" ht="14.25" customHeight="1">
      <c r="A1585" s="111">
        <v>326</v>
      </c>
      <c r="B1585" s="68" t="s">
        <v>3874</v>
      </c>
      <c r="C1585" s="68"/>
      <c r="D1585" s="68"/>
      <c r="E1585" s="68"/>
      <c r="F1585" s="156"/>
      <c r="G1585" s="760"/>
      <c r="H1585" s="160"/>
      <c r="I1585" s="160">
        <v>1000</v>
      </c>
      <c r="J1585" s="198" t="s">
        <v>59</v>
      </c>
      <c r="K1585" s="41"/>
      <c r="L1585" s="42"/>
      <c r="M1585" s="658"/>
      <c r="N1585" s="659" t="str">
        <f t="shared" si="328"/>
        <v>grams</v>
      </c>
      <c r="O1585" s="692">
        <f t="shared" si="329"/>
        <v>0</v>
      </c>
      <c r="P1585" s="761" t="e">
        <f t="shared" si="330"/>
        <v>#DIV/0!</v>
      </c>
      <c r="Q1585" s="74"/>
      <c r="R1585" s="28"/>
    </row>
    <row r="1586" spans="1:18" ht="14.25" customHeight="1">
      <c r="A1586" s="111">
        <v>327</v>
      </c>
      <c r="B1586" s="68" t="s">
        <v>4042</v>
      </c>
      <c r="C1586" s="68"/>
      <c r="D1586" s="68"/>
      <c r="E1586" s="68"/>
      <c r="F1586" s="156"/>
      <c r="G1586" s="760"/>
      <c r="H1586" s="160"/>
      <c r="I1586" s="160">
        <v>1000</v>
      </c>
      <c r="J1586" s="198" t="s">
        <v>59</v>
      </c>
      <c r="K1586" s="41"/>
      <c r="L1586" s="42"/>
      <c r="M1586" s="658"/>
      <c r="N1586" s="659" t="str">
        <f t="shared" si="328"/>
        <v>grams</v>
      </c>
      <c r="O1586" s="692">
        <f t="shared" si="329"/>
        <v>0</v>
      </c>
      <c r="P1586" s="761" t="e">
        <f t="shared" si="330"/>
        <v>#DIV/0!</v>
      </c>
      <c r="Q1586" s="74"/>
      <c r="R1586" s="28"/>
    </row>
    <row r="1587" spans="1:18" ht="14.25" customHeight="1">
      <c r="A1587" s="111">
        <v>441</v>
      </c>
      <c r="B1587" s="52" t="s">
        <v>4370</v>
      </c>
      <c r="C1587" s="68"/>
      <c r="D1587" s="68"/>
      <c r="E1587" s="68" t="s">
        <v>121</v>
      </c>
      <c r="F1587" s="156"/>
      <c r="G1587" s="760"/>
      <c r="H1587" s="160"/>
      <c r="I1587" s="160">
        <v>1000</v>
      </c>
      <c r="J1587" s="160" t="s">
        <v>59</v>
      </c>
      <c r="K1587" s="41"/>
      <c r="L1587" s="42"/>
      <c r="M1587" s="658"/>
      <c r="N1587" s="659" t="str">
        <f t="shared" si="328"/>
        <v>grams</v>
      </c>
      <c r="O1587" s="692">
        <f t="shared" si="329"/>
        <v>0</v>
      </c>
      <c r="P1587" s="761" t="e">
        <f t="shared" si="330"/>
        <v>#DIV/0!</v>
      </c>
      <c r="Q1587" s="74"/>
      <c r="R1587" s="28"/>
    </row>
    <row r="1588" spans="1:18" ht="14.25" customHeight="1">
      <c r="A1588" s="111">
        <v>328</v>
      </c>
      <c r="B1588" s="68" t="s">
        <v>2392</v>
      </c>
      <c r="C1588" s="68"/>
      <c r="D1588" s="68"/>
      <c r="E1588" s="68"/>
      <c r="F1588" s="156"/>
      <c r="G1588" s="760"/>
      <c r="H1588" s="160"/>
      <c r="I1588" s="160">
        <v>1000</v>
      </c>
      <c r="J1588" s="198" t="s">
        <v>59</v>
      </c>
      <c r="K1588" s="41"/>
      <c r="L1588" s="42"/>
      <c r="M1588" s="658"/>
      <c r="N1588" s="659" t="str">
        <f t="shared" si="328"/>
        <v>grams</v>
      </c>
      <c r="O1588" s="692">
        <f t="shared" si="329"/>
        <v>0</v>
      </c>
      <c r="P1588" s="761" t="e">
        <f t="shared" si="330"/>
        <v>#DIV/0!</v>
      </c>
      <c r="Q1588" s="74"/>
      <c r="R1588" s="28"/>
    </row>
    <row r="1589" spans="1:18" ht="14.25" customHeight="1">
      <c r="A1589" s="111">
        <v>329</v>
      </c>
      <c r="B1589" s="68" t="s">
        <v>3875</v>
      </c>
      <c r="C1589" s="68"/>
      <c r="D1589" s="68"/>
      <c r="E1589" s="68"/>
      <c r="F1589" s="156"/>
      <c r="G1589" s="760">
        <v>190</v>
      </c>
      <c r="H1589" s="160"/>
      <c r="I1589" s="160">
        <v>1000</v>
      </c>
      <c r="J1589" s="198" t="s">
        <v>59</v>
      </c>
      <c r="K1589" s="41"/>
      <c r="L1589" s="42"/>
      <c r="M1589" s="658"/>
      <c r="N1589" s="659" t="str">
        <f t="shared" si="328"/>
        <v>grams</v>
      </c>
      <c r="O1589" s="692">
        <f t="shared" si="329"/>
        <v>0</v>
      </c>
      <c r="P1589" s="761" t="e">
        <f t="shared" si="330"/>
        <v>#DIV/0!</v>
      </c>
      <c r="Q1589" s="74"/>
      <c r="R1589" s="28"/>
    </row>
    <row r="1590" spans="1:18" ht="14.25" customHeight="1">
      <c r="A1590" s="111">
        <v>443</v>
      </c>
      <c r="B1590" s="52" t="s">
        <v>2393</v>
      </c>
      <c r="C1590" s="68"/>
      <c r="D1590" s="68"/>
      <c r="E1590" s="68" t="s">
        <v>121</v>
      </c>
      <c r="F1590" s="156"/>
      <c r="G1590" s="760">
        <v>60</v>
      </c>
      <c r="H1590" s="160"/>
      <c r="I1590" s="160">
        <v>1000</v>
      </c>
      <c r="J1590" s="160" t="s">
        <v>59</v>
      </c>
      <c r="K1590" s="41"/>
      <c r="L1590" s="42"/>
      <c r="M1590" s="658"/>
      <c r="N1590" s="659" t="str">
        <f t="shared" si="328"/>
        <v>grams</v>
      </c>
      <c r="O1590" s="692">
        <f t="shared" si="329"/>
        <v>0</v>
      </c>
      <c r="P1590" s="761" t="e">
        <f t="shared" si="330"/>
        <v>#DIV/0!</v>
      </c>
      <c r="Q1590" s="74"/>
      <c r="R1590" s="28"/>
    </row>
    <row r="1591" spans="1:18" ht="14.25" customHeight="1">
      <c r="A1591" s="111">
        <v>182</v>
      </c>
      <c r="B1591" s="52" t="s">
        <v>4807</v>
      </c>
      <c r="C1591" s="52"/>
      <c r="D1591" s="52"/>
      <c r="E1591" s="52" t="s">
        <v>2787</v>
      </c>
      <c r="F1591" s="156"/>
      <c r="G1591" s="760"/>
      <c r="H1591" s="562"/>
      <c r="I1591" s="762">
        <v>500</v>
      </c>
      <c r="J1591" s="160" t="s">
        <v>59</v>
      </c>
      <c r="K1591" s="41"/>
      <c r="L1591" s="42"/>
      <c r="M1591" s="658"/>
      <c r="N1591" s="659" t="str">
        <f t="shared" si="328"/>
        <v>grams</v>
      </c>
      <c r="O1591" s="692">
        <f t="shared" si="329"/>
        <v>0</v>
      </c>
      <c r="P1591" s="761" t="e">
        <f t="shared" si="330"/>
        <v>#DIV/0!</v>
      </c>
      <c r="Q1591" s="74"/>
      <c r="R1591" s="28"/>
    </row>
    <row r="1592" spans="1:18" ht="14.25" customHeight="1">
      <c r="A1592" s="111">
        <v>265</v>
      </c>
      <c r="B1592" s="52" t="s">
        <v>3826</v>
      </c>
      <c r="C1592" s="52"/>
      <c r="D1592" s="52"/>
      <c r="E1592" s="52" t="s">
        <v>3827</v>
      </c>
      <c r="F1592" s="156"/>
      <c r="G1592" s="763"/>
      <c r="H1592" s="562"/>
      <c r="I1592" s="160">
        <v>1000</v>
      </c>
      <c r="J1592" s="160" t="s">
        <v>59</v>
      </c>
      <c r="K1592" s="41"/>
      <c r="L1592" s="42"/>
      <c r="M1592" s="658"/>
      <c r="N1592" s="659" t="str">
        <f t="shared" si="328"/>
        <v>grams</v>
      </c>
      <c r="O1592" s="692">
        <f t="shared" si="329"/>
        <v>0</v>
      </c>
      <c r="P1592" s="761" t="e">
        <f t="shared" si="330"/>
        <v>#DIV/0!</v>
      </c>
      <c r="Q1592" s="74"/>
      <c r="R1592" s="28"/>
    </row>
    <row r="1593" spans="1:18" ht="14.25" customHeight="1">
      <c r="A1593" s="111">
        <v>330</v>
      </c>
      <c r="B1593" s="68" t="s">
        <v>4281</v>
      </c>
      <c r="C1593" s="52"/>
      <c r="D1593" s="52"/>
      <c r="E1593" s="52" t="s">
        <v>4808</v>
      </c>
      <c r="F1593" s="156"/>
      <c r="G1593" s="760"/>
      <c r="H1593" s="160"/>
      <c r="I1593" s="160">
        <v>1</v>
      </c>
      <c r="J1593" s="160" t="s">
        <v>37</v>
      </c>
      <c r="K1593" s="41"/>
      <c r="L1593" s="42"/>
      <c r="M1593" s="658"/>
      <c r="N1593" s="659" t="str">
        <f t="shared" si="328"/>
        <v>pieces</v>
      </c>
      <c r="O1593" s="692">
        <f t="shared" si="329"/>
        <v>0</v>
      </c>
      <c r="P1593" s="761" t="e">
        <f t="shared" si="330"/>
        <v>#DIV/0!</v>
      </c>
      <c r="Q1593" s="74"/>
      <c r="R1593" s="28"/>
    </row>
    <row r="1594" spans="1:18" ht="14.25" customHeight="1">
      <c r="A1594" s="111">
        <v>331</v>
      </c>
      <c r="B1594" s="68" t="s">
        <v>2406</v>
      </c>
      <c r="C1594" s="68"/>
      <c r="D1594" s="68"/>
      <c r="E1594" s="68"/>
      <c r="F1594" s="156"/>
      <c r="G1594" s="760"/>
      <c r="H1594" s="562"/>
      <c r="I1594" s="160">
        <v>1000</v>
      </c>
      <c r="J1594" s="198" t="s">
        <v>59</v>
      </c>
      <c r="K1594" s="41"/>
      <c r="L1594" s="42"/>
      <c r="M1594" s="658"/>
      <c r="N1594" s="659" t="str">
        <f t="shared" si="328"/>
        <v>grams</v>
      </c>
      <c r="O1594" s="692">
        <f t="shared" si="329"/>
        <v>0</v>
      </c>
      <c r="P1594" s="761" t="e">
        <f t="shared" si="330"/>
        <v>#DIV/0!</v>
      </c>
      <c r="Q1594" s="74"/>
      <c r="R1594" s="28"/>
    </row>
    <row r="1595" spans="1:18" ht="14.25" customHeight="1">
      <c r="A1595" s="111">
        <v>332</v>
      </c>
      <c r="B1595" s="339" t="s">
        <v>4284</v>
      </c>
      <c r="C1595" s="52"/>
      <c r="D1595" s="52"/>
      <c r="E1595" s="52" t="s">
        <v>4285</v>
      </c>
      <c r="F1595" s="156"/>
      <c r="G1595" s="388"/>
      <c r="H1595" s="160"/>
      <c r="I1595" s="160">
        <v>1</v>
      </c>
      <c r="J1595" s="411" t="s">
        <v>37</v>
      </c>
      <c r="K1595" s="41"/>
      <c r="L1595" s="42"/>
      <c r="M1595" s="658"/>
      <c r="N1595" s="659" t="str">
        <f t="shared" si="328"/>
        <v>pieces</v>
      </c>
      <c r="O1595" s="692">
        <f t="shared" si="329"/>
        <v>0</v>
      </c>
      <c r="P1595" s="761" t="e">
        <f t="shared" si="330"/>
        <v>#DIV/0!</v>
      </c>
      <c r="Q1595" s="74"/>
      <c r="R1595" s="28"/>
    </row>
    <row r="1596" spans="1:18" ht="14.25" customHeight="1">
      <c r="A1596" s="111">
        <v>394</v>
      </c>
      <c r="B1596" s="52" t="s">
        <v>2409</v>
      </c>
      <c r="C1596" s="68"/>
      <c r="D1596" s="68"/>
      <c r="E1596" s="68" t="s">
        <v>2410</v>
      </c>
      <c r="F1596" s="156"/>
      <c r="G1596" s="760">
        <v>220</v>
      </c>
      <c r="H1596" s="160"/>
      <c r="I1596" s="160">
        <v>700</v>
      </c>
      <c r="J1596" s="160" t="s">
        <v>59</v>
      </c>
      <c r="K1596" s="41"/>
      <c r="L1596" s="42"/>
      <c r="M1596" s="658"/>
      <c r="N1596" s="659" t="str">
        <f t="shared" si="328"/>
        <v>grams</v>
      </c>
      <c r="O1596" s="692">
        <f t="shared" si="329"/>
        <v>0</v>
      </c>
      <c r="P1596" s="761" t="e">
        <f t="shared" si="330"/>
        <v>#DIV/0!</v>
      </c>
      <c r="Q1596" s="74"/>
      <c r="R1596" s="28"/>
    </row>
    <row r="1597" spans="1:18" ht="14.25" customHeight="1">
      <c r="A1597" s="111">
        <v>395</v>
      </c>
      <c r="B1597" s="52" t="s">
        <v>2411</v>
      </c>
      <c r="C1597" s="68"/>
      <c r="D1597" s="68"/>
      <c r="E1597" s="68" t="s">
        <v>2788</v>
      </c>
      <c r="F1597" s="156"/>
      <c r="G1597" s="760"/>
      <c r="H1597" s="160"/>
      <c r="I1597" s="160">
        <v>1000</v>
      </c>
      <c r="J1597" s="160" t="s">
        <v>59</v>
      </c>
      <c r="K1597" s="41"/>
      <c r="L1597" s="42"/>
      <c r="M1597" s="658"/>
      <c r="N1597" s="659" t="str">
        <f t="shared" si="328"/>
        <v>grams</v>
      </c>
      <c r="O1597" s="692">
        <f t="shared" si="329"/>
        <v>0</v>
      </c>
      <c r="P1597" s="761" t="e">
        <f t="shared" si="330"/>
        <v>#DIV/0!</v>
      </c>
      <c r="Q1597" s="74"/>
      <c r="R1597" s="28"/>
    </row>
    <row r="1598" spans="1:18" ht="14.25" customHeight="1">
      <c r="A1598" s="111">
        <v>266</v>
      </c>
      <c r="B1598" s="52" t="s">
        <v>2413</v>
      </c>
      <c r="C1598" s="52"/>
      <c r="D1598" s="52"/>
      <c r="E1598" s="52" t="s">
        <v>3832</v>
      </c>
      <c r="F1598" s="156"/>
      <c r="G1598" s="760">
        <v>370</v>
      </c>
      <c r="H1598" s="562"/>
      <c r="I1598" s="160">
        <v>1000</v>
      </c>
      <c r="J1598" s="160" t="s">
        <v>29</v>
      </c>
      <c r="K1598" s="41"/>
      <c r="L1598" s="42"/>
      <c r="M1598" s="658"/>
      <c r="N1598" s="659" t="str">
        <f t="shared" si="328"/>
        <v>ml</v>
      </c>
      <c r="O1598" s="692">
        <f t="shared" si="329"/>
        <v>0</v>
      </c>
      <c r="P1598" s="761" t="e">
        <f t="shared" si="330"/>
        <v>#DIV/0!</v>
      </c>
      <c r="Q1598" s="74"/>
      <c r="R1598" s="28"/>
    </row>
    <row r="1599" spans="1:18" ht="14.25" customHeight="1">
      <c r="A1599" s="111">
        <v>267</v>
      </c>
      <c r="B1599" s="52" t="s">
        <v>3833</v>
      </c>
      <c r="C1599" s="52"/>
      <c r="D1599" s="52"/>
      <c r="E1599" s="52" t="s">
        <v>3834</v>
      </c>
      <c r="F1599" s="156"/>
      <c r="G1599" s="760"/>
      <c r="H1599" s="562"/>
      <c r="I1599" s="160">
        <v>236</v>
      </c>
      <c r="J1599" s="160" t="s">
        <v>29</v>
      </c>
      <c r="K1599" s="41"/>
      <c r="L1599" s="42"/>
      <c r="M1599" s="658"/>
      <c r="N1599" s="659" t="str">
        <f t="shared" si="328"/>
        <v>ml</v>
      </c>
      <c r="O1599" s="692">
        <f t="shared" si="329"/>
        <v>0</v>
      </c>
      <c r="P1599" s="761" t="e">
        <f t="shared" si="330"/>
        <v>#DIV/0!</v>
      </c>
      <c r="Q1599" s="74"/>
      <c r="R1599" s="28"/>
    </row>
    <row r="1600" spans="1:18" ht="14.25" customHeight="1">
      <c r="A1600" s="111">
        <v>268</v>
      </c>
      <c r="B1600" s="68" t="s">
        <v>3835</v>
      </c>
      <c r="C1600" s="68"/>
      <c r="D1600" s="68"/>
      <c r="E1600" s="68" t="s">
        <v>3836</v>
      </c>
      <c r="F1600" s="156"/>
      <c r="G1600" s="760"/>
      <c r="H1600" s="562"/>
      <c r="I1600" s="160">
        <v>1000</v>
      </c>
      <c r="J1600" s="160" t="s">
        <v>59</v>
      </c>
      <c r="K1600" s="41"/>
      <c r="L1600" s="42"/>
      <c r="M1600" s="658"/>
      <c r="N1600" s="659" t="str">
        <f t="shared" si="328"/>
        <v>grams</v>
      </c>
      <c r="O1600" s="692">
        <f t="shared" si="329"/>
        <v>0</v>
      </c>
      <c r="P1600" s="761" t="e">
        <f t="shared" si="330"/>
        <v>#DIV/0!</v>
      </c>
      <c r="Q1600" s="74"/>
      <c r="R1600" s="28"/>
    </row>
    <row r="1601" spans="1:18" ht="14.25" customHeight="1">
      <c r="A1601" s="111">
        <v>483</v>
      </c>
      <c r="B1601" s="122" t="s">
        <v>4809</v>
      </c>
      <c r="C1601" s="128"/>
      <c r="D1601" s="595"/>
      <c r="E1601" s="128" t="s">
        <v>1883</v>
      </c>
      <c r="F1601" s="589"/>
      <c r="G1601" s="739">
        <v>60</v>
      </c>
      <c r="H1601" s="196"/>
      <c r="I1601" s="196">
        <v>10</v>
      </c>
      <c r="J1601" s="196" t="s">
        <v>42</v>
      </c>
      <c r="K1601" s="41"/>
      <c r="L1601" s="42"/>
      <c r="M1601" s="658"/>
      <c r="N1601" s="659" t="str">
        <f t="shared" si="328"/>
        <v>packs</v>
      </c>
      <c r="O1601" s="692">
        <f t="shared" si="329"/>
        <v>0</v>
      </c>
      <c r="P1601" s="761" t="e">
        <f t="shared" si="330"/>
        <v>#DIV/0!</v>
      </c>
      <c r="Q1601" s="74"/>
      <c r="R1601" s="28"/>
    </row>
    <row r="1602" spans="1:18" ht="14.25" customHeight="1">
      <c r="A1602" s="111">
        <v>294</v>
      </c>
      <c r="B1602" s="68" t="s">
        <v>2421</v>
      </c>
      <c r="C1602" s="68"/>
      <c r="D1602" s="68"/>
      <c r="E1602" s="68"/>
      <c r="F1602" s="156"/>
      <c r="G1602" s="760">
        <v>378</v>
      </c>
      <c r="H1602" s="160"/>
      <c r="I1602" s="160">
        <v>1000</v>
      </c>
      <c r="J1602" s="160" t="s">
        <v>59</v>
      </c>
      <c r="K1602" s="41"/>
      <c r="L1602" s="42"/>
      <c r="M1602" s="658"/>
      <c r="N1602" s="659" t="str">
        <f t="shared" si="328"/>
        <v>grams</v>
      </c>
      <c r="O1602" s="692">
        <f t="shared" si="329"/>
        <v>0</v>
      </c>
      <c r="P1602" s="761" t="e">
        <f t="shared" si="330"/>
        <v>#DIV/0!</v>
      </c>
      <c r="Q1602" s="74"/>
      <c r="R1602" s="28"/>
    </row>
    <row r="1603" spans="1:18" ht="14.25" customHeight="1">
      <c r="A1603" s="111">
        <v>269</v>
      </c>
      <c r="B1603" s="68" t="s">
        <v>2422</v>
      </c>
      <c r="C1603" s="68"/>
      <c r="D1603" s="68"/>
      <c r="E1603" s="68"/>
      <c r="F1603" s="156"/>
      <c r="G1603" s="760">
        <v>120</v>
      </c>
      <c r="H1603" s="562"/>
      <c r="I1603" s="160">
        <v>500</v>
      </c>
      <c r="J1603" s="160" t="s">
        <v>59</v>
      </c>
      <c r="K1603" s="41"/>
      <c r="L1603" s="42"/>
      <c r="M1603" s="658"/>
      <c r="N1603" s="659" t="str">
        <f t="shared" si="328"/>
        <v>grams</v>
      </c>
      <c r="O1603" s="692">
        <f t="shared" si="329"/>
        <v>0</v>
      </c>
      <c r="P1603" s="761" t="e">
        <f t="shared" si="330"/>
        <v>#DIV/0!</v>
      </c>
      <c r="Q1603" s="74"/>
      <c r="R1603" s="28"/>
    </row>
    <row r="1604" spans="1:18" ht="14.25" customHeight="1">
      <c r="A1604" s="111">
        <v>309</v>
      </c>
      <c r="B1604" s="68" t="s">
        <v>4810</v>
      </c>
      <c r="C1604" s="68"/>
      <c r="D1604" s="68"/>
      <c r="E1604" s="68" t="s">
        <v>4811</v>
      </c>
      <c r="F1604" s="156"/>
      <c r="G1604" s="760"/>
      <c r="H1604" s="160"/>
      <c r="I1604" s="160">
        <v>1</v>
      </c>
      <c r="J1604" s="160" t="s">
        <v>37</v>
      </c>
      <c r="K1604" s="41"/>
      <c r="L1604" s="42"/>
      <c r="M1604" s="658"/>
      <c r="N1604" s="659" t="str">
        <f t="shared" si="328"/>
        <v>pieces</v>
      </c>
      <c r="O1604" s="692">
        <f t="shared" si="329"/>
        <v>0</v>
      </c>
      <c r="P1604" s="761" t="e">
        <f t="shared" si="330"/>
        <v>#DIV/0!</v>
      </c>
      <c r="Q1604" s="74"/>
      <c r="R1604" s="28"/>
    </row>
    <row r="1605" spans="1:18" ht="14.25" customHeight="1">
      <c r="A1605" s="111">
        <v>310</v>
      </c>
      <c r="B1605" s="68" t="s">
        <v>4812</v>
      </c>
      <c r="C1605" s="68"/>
      <c r="D1605" s="68"/>
      <c r="E1605" s="68" t="s">
        <v>4811</v>
      </c>
      <c r="F1605" s="156"/>
      <c r="G1605" s="760"/>
      <c r="H1605" s="562"/>
      <c r="I1605" s="160">
        <v>1</v>
      </c>
      <c r="J1605" s="160" t="s">
        <v>37</v>
      </c>
      <c r="K1605" s="41"/>
      <c r="L1605" s="42"/>
      <c r="M1605" s="658"/>
      <c r="N1605" s="659" t="str">
        <f t="shared" si="328"/>
        <v>pieces</v>
      </c>
      <c r="O1605" s="692">
        <f t="shared" si="329"/>
        <v>0</v>
      </c>
      <c r="P1605" s="761" t="e">
        <f t="shared" si="330"/>
        <v>#DIV/0!</v>
      </c>
      <c r="Q1605" s="74"/>
      <c r="R1605" s="28"/>
    </row>
    <row r="1606" spans="1:18" ht="14.25" customHeight="1">
      <c r="A1606" s="111">
        <v>311</v>
      </c>
      <c r="B1606" s="68" t="s">
        <v>4813</v>
      </c>
      <c r="C1606" s="68"/>
      <c r="D1606" s="68"/>
      <c r="E1606" s="68" t="s">
        <v>4811</v>
      </c>
      <c r="F1606" s="156"/>
      <c r="G1606" s="760"/>
      <c r="H1606" s="562"/>
      <c r="I1606" s="160">
        <v>1</v>
      </c>
      <c r="J1606" s="160" t="s">
        <v>37</v>
      </c>
      <c r="K1606" s="41"/>
      <c r="L1606" s="42"/>
      <c r="M1606" s="658"/>
      <c r="N1606" s="659" t="str">
        <f t="shared" si="328"/>
        <v>pieces</v>
      </c>
      <c r="O1606" s="692">
        <f t="shared" si="329"/>
        <v>0</v>
      </c>
      <c r="P1606" s="761" t="e">
        <f t="shared" si="330"/>
        <v>#DIV/0!</v>
      </c>
      <c r="Q1606" s="74"/>
      <c r="R1606" s="28"/>
    </row>
    <row r="1607" spans="1:18" ht="14.25" customHeight="1">
      <c r="A1607" s="111">
        <v>490</v>
      </c>
      <c r="B1607" s="33" t="s">
        <v>2425</v>
      </c>
      <c r="C1607" s="33"/>
      <c r="D1607" s="33"/>
      <c r="E1607" s="33" t="s">
        <v>3985</v>
      </c>
      <c r="F1607" s="156"/>
      <c r="G1607" s="121">
        <v>63.5</v>
      </c>
      <c r="H1607" s="562"/>
      <c r="I1607" s="121">
        <v>1</v>
      </c>
      <c r="J1607" s="121" t="s">
        <v>37</v>
      </c>
      <c r="K1607" s="41"/>
      <c r="L1607" s="42"/>
      <c r="M1607" s="658"/>
      <c r="N1607" s="659" t="str">
        <f t="shared" si="328"/>
        <v>pieces</v>
      </c>
      <c r="O1607" s="692">
        <f t="shared" si="329"/>
        <v>0</v>
      </c>
      <c r="P1607" s="761" t="e">
        <f t="shared" si="330"/>
        <v>#DIV/0!</v>
      </c>
      <c r="Q1607" s="74"/>
      <c r="R1607" s="28"/>
    </row>
    <row r="1608" spans="1:18" ht="14.25" customHeight="1">
      <c r="A1608" s="111">
        <v>491</v>
      </c>
      <c r="B1608" s="33" t="s">
        <v>2430</v>
      </c>
      <c r="C1608" s="33"/>
      <c r="D1608" s="33"/>
      <c r="E1608" s="33" t="s">
        <v>2427</v>
      </c>
      <c r="F1608" s="156"/>
      <c r="G1608" s="121">
        <v>15.2</v>
      </c>
      <c r="H1608" s="562"/>
      <c r="I1608" s="121">
        <v>14.45</v>
      </c>
      <c r="J1608" s="121" t="s">
        <v>37</v>
      </c>
      <c r="K1608" s="41"/>
      <c r="L1608" s="42"/>
      <c r="M1608" s="658"/>
      <c r="N1608" s="659" t="str">
        <f t="shared" si="328"/>
        <v>pieces</v>
      </c>
      <c r="O1608" s="692">
        <f t="shared" si="329"/>
        <v>0</v>
      </c>
      <c r="P1608" s="761" t="e">
        <f t="shared" si="330"/>
        <v>#DIV/0!</v>
      </c>
      <c r="Q1608" s="74"/>
      <c r="R1608" s="28"/>
    </row>
    <row r="1609" spans="1:18" ht="14.25" customHeight="1">
      <c r="A1609" s="111">
        <v>50</v>
      </c>
      <c r="B1609" s="33" t="s">
        <v>2432</v>
      </c>
      <c r="C1609" s="33"/>
      <c r="D1609" s="33"/>
      <c r="E1609" s="33" t="s">
        <v>4021</v>
      </c>
      <c r="F1609" s="155"/>
      <c r="G1609" s="121">
        <v>52.64</v>
      </c>
      <c r="H1609" s="562"/>
      <c r="I1609" s="121">
        <v>1</v>
      </c>
      <c r="J1609" s="121" t="s">
        <v>37</v>
      </c>
      <c r="K1609" s="41" t="s">
        <v>26</v>
      </c>
      <c r="L1609" s="42" t="str">
        <f>CONCATENATE(I1609,J1609)</f>
        <v>1pieces</v>
      </c>
      <c r="M1609" s="658">
        <f>H1609*I1609</f>
        <v>0</v>
      </c>
      <c r="N1609" s="659" t="str">
        <f t="shared" si="328"/>
        <v>0 pieces</v>
      </c>
      <c r="O1609" s="692">
        <f t="shared" si="329"/>
        <v>0</v>
      </c>
      <c r="P1609" s="761" t="e">
        <f t="shared" si="330"/>
        <v>#DIV/0!</v>
      </c>
      <c r="Q1609" s="109" t="e">
        <f>G1609-P1609</f>
        <v>#DIV/0!</v>
      </c>
      <c r="R1609" s="11"/>
    </row>
    <row r="1610" spans="1:18" ht="14.25" customHeight="1">
      <c r="A1610" s="111">
        <v>461</v>
      </c>
      <c r="B1610" s="580" t="s">
        <v>4814</v>
      </c>
      <c r="C1610" s="580"/>
      <c r="D1610" s="632"/>
      <c r="E1610" s="580" t="s">
        <v>4815</v>
      </c>
      <c r="F1610" s="589"/>
      <c r="G1610" s="821">
        <v>131</v>
      </c>
      <c r="H1610" s="196"/>
      <c r="I1610" s="822">
        <v>450</v>
      </c>
      <c r="J1610" s="823" t="s">
        <v>59</v>
      </c>
      <c r="K1610" s="41"/>
      <c r="L1610" s="42"/>
      <c r="M1610" s="658"/>
      <c r="N1610" s="659" t="str">
        <f t="shared" si="328"/>
        <v>grams</v>
      </c>
      <c r="O1610" s="692">
        <f t="shared" si="329"/>
        <v>0</v>
      </c>
      <c r="P1610" s="761" t="e">
        <f t="shared" si="330"/>
        <v>#DIV/0!</v>
      </c>
      <c r="Q1610" s="74"/>
      <c r="R1610" s="28"/>
    </row>
    <row r="1611" spans="1:18" ht="14.25" customHeight="1">
      <c r="A1611" s="111">
        <v>445</v>
      </c>
      <c r="B1611" s="52" t="s">
        <v>2436</v>
      </c>
      <c r="C1611" s="68"/>
      <c r="D1611" s="68"/>
      <c r="E1611" s="68" t="s">
        <v>121</v>
      </c>
      <c r="F1611" s="156"/>
      <c r="G1611" s="760"/>
      <c r="H1611" s="160"/>
      <c r="I1611" s="160">
        <v>1000</v>
      </c>
      <c r="J1611" s="160" t="s">
        <v>59</v>
      </c>
      <c r="K1611" s="41"/>
      <c r="L1611" s="42"/>
      <c r="M1611" s="658"/>
      <c r="N1611" s="659" t="str">
        <f t="shared" si="328"/>
        <v>grams</v>
      </c>
      <c r="O1611" s="692">
        <f t="shared" si="329"/>
        <v>0</v>
      </c>
      <c r="P1611" s="761" t="e">
        <f t="shared" si="330"/>
        <v>#DIV/0!</v>
      </c>
      <c r="Q1611" s="74"/>
      <c r="R1611" s="28"/>
    </row>
    <row r="1612" spans="1:18" ht="14.25" customHeight="1">
      <c r="A1612" s="111">
        <v>396</v>
      </c>
      <c r="B1612" s="52" t="s">
        <v>3923</v>
      </c>
      <c r="C1612" s="68"/>
      <c r="D1612" s="68"/>
      <c r="E1612" s="68" t="s">
        <v>3924</v>
      </c>
      <c r="F1612" s="156"/>
      <c r="G1612" s="760"/>
      <c r="H1612" s="160"/>
      <c r="I1612" s="160">
        <v>500</v>
      </c>
      <c r="J1612" s="160" t="s">
        <v>59</v>
      </c>
      <c r="K1612" s="41"/>
      <c r="L1612" s="42"/>
      <c r="M1612" s="658"/>
      <c r="N1612" s="659" t="str">
        <f t="shared" si="328"/>
        <v>grams</v>
      </c>
      <c r="O1612" s="692">
        <f t="shared" si="329"/>
        <v>0</v>
      </c>
      <c r="P1612" s="761" t="e">
        <f t="shared" si="330"/>
        <v>#DIV/0!</v>
      </c>
      <c r="Q1612" s="74"/>
      <c r="R1612" s="28"/>
    </row>
    <row r="1613" spans="1:18" ht="14.25" customHeight="1">
      <c r="A1613" s="111">
        <v>397</v>
      </c>
      <c r="B1613" s="52" t="s">
        <v>3925</v>
      </c>
      <c r="C1613" s="68"/>
      <c r="D1613" s="68"/>
      <c r="E1613" s="68" t="s">
        <v>3926</v>
      </c>
      <c r="F1613" s="156"/>
      <c r="G1613" s="760"/>
      <c r="H1613" s="160"/>
      <c r="I1613" s="160">
        <v>1</v>
      </c>
      <c r="J1613" s="160" t="s">
        <v>59</v>
      </c>
      <c r="K1613" s="41"/>
      <c r="L1613" s="42"/>
      <c r="M1613" s="658"/>
      <c r="N1613" s="659" t="str">
        <f t="shared" si="328"/>
        <v>grams</v>
      </c>
      <c r="O1613" s="692">
        <f t="shared" si="329"/>
        <v>0</v>
      </c>
      <c r="P1613" s="761" t="e">
        <f t="shared" si="330"/>
        <v>#DIV/0!</v>
      </c>
      <c r="Q1613" s="74"/>
      <c r="R1613" s="28"/>
    </row>
    <row r="1614" spans="1:18" ht="14.25" customHeight="1">
      <c r="A1614" s="111">
        <v>398</v>
      </c>
      <c r="B1614" s="52" t="s">
        <v>3927</v>
      </c>
      <c r="C1614" s="68"/>
      <c r="D1614" s="68"/>
      <c r="E1614" s="68" t="s">
        <v>3926</v>
      </c>
      <c r="F1614" s="156"/>
      <c r="G1614" s="760"/>
      <c r="H1614" s="160"/>
      <c r="I1614" s="160">
        <v>1</v>
      </c>
      <c r="J1614" s="160" t="s">
        <v>59</v>
      </c>
      <c r="K1614" s="41"/>
      <c r="L1614" s="42"/>
      <c r="M1614" s="658"/>
      <c r="N1614" s="659" t="str">
        <f t="shared" si="328"/>
        <v>grams</v>
      </c>
      <c r="O1614" s="692">
        <f t="shared" si="329"/>
        <v>0</v>
      </c>
      <c r="P1614" s="761" t="e">
        <f t="shared" si="330"/>
        <v>#DIV/0!</v>
      </c>
      <c r="Q1614" s="74"/>
      <c r="R1614" s="28"/>
    </row>
    <row r="1615" spans="1:18" ht="14.25" customHeight="1">
      <c r="A1615" s="111">
        <v>270</v>
      </c>
      <c r="B1615" s="52" t="s">
        <v>3837</v>
      </c>
      <c r="C1615" s="52"/>
      <c r="D1615" s="52"/>
      <c r="E1615" s="52" t="s">
        <v>3838</v>
      </c>
      <c r="F1615" s="156"/>
      <c r="G1615" s="763"/>
      <c r="H1615" s="562"/>
      <c r="I1615" s="160">
        <v>320</v>
      </c>
      <c r="J1615" s="160" t="s">
        <v>59</v>
      </c>
      <c r="K1615" s="41"/>
      <c r="L1615" s="42"/>
      <c r="M1615" s="658"/>
      <c r="N1615" s="659" t="str">
        <f t="shared" si="328"/>
        <v>grams</v>
      </c>
      <c r="O1615" s="692">
        <f t="shared" si="329"/>
        <v>0</v>
      </c>
      <c r="P1615" s="761" t="e">
        <f t="shared" si="330"/>
        <v>#DIV/0!</v>
      </c>
      <c r="Q1615" s="74"/>
      <c r="R1615" s="28"/>
    </row>
    <row r="1616" spans="1:18" ht="14.25" customHeight="1">
      <c r="A1616" s="111">
        <v>271</v>
      </c>
      <c r="B1616" s="52" t="s">
        <v>3837</v>
      </c>
      <c r="C1616" s="52"/>
      <c r="D1616" s="52"/>
      <c r="E1616" s="52" t="s">
        <v>3839</v>
      </c>
      <c r="F1616" s="156"/>
      <c r="G1616" s="760"/>
      <c r="H1616" s="562"/>
      <c r="I1616" s="160">
        <v>325</v>
      </c>
      <c r="J1616" s="160" t="s">
        <v>59</v>
      </c>
      <c r="K1616" s="41"/>
      <c r="L1616" s="42"/>
      <c r="M1616" s="658"/>
      <c r="N1616" s="659" t="str">
        <f t="shared" si="328"/>
        <v>grams</v>
      </c>
      <c r="O1616" s="692">
        <f t="shared" si="329"/>
        <v>0</v>
      </c>
      <c r="P1616" s="761" t="e">
        <f t="shared" si="330"/>
        <v>#DIV/0!</v>
      </c>
      <c r="Q1616" s="74"/>
      <c r="R1616" s="28"/>
    </row>
    <row r="1617" spans="1:18" ht="14.25" customHeight="1">
      <c r="A1617" s="111">
        <v>272</v>
      </c>
      <c r="B1617" s="52" t="s">
        <v>2446</v>
      </c>
      <c r="C1617" s="52"/>
      <c r="D1617" s="52"/>
      <c r="E1617" s="52" t="s">
        <v>2448</v>
      </c>
      <c r="F1617" s="156"/>
      <c r="G1617" s="760">
        <v>31.2</v>
      </c>
      <c r="H1617" s="562"/>
      <c r="I1617" s="160">
        <v>150</v>
      </c>
      <c r="J1617" s="160" t="s">
        <v>59</v>
      </c>
      <c r="K1617" s="41"/>
      <c r="L1617" s="42"/>
      <c r="M1617" s="658"/>
      <c r="N1617" s="659" t="str">
        <f t="shared" si="328"/>
        <v>grams</v>
      </c>
      <c r="O1617" s="692">
        <f t="shared" si="329"/>
        <v>0</v>
      </c>
      <c r="P1617" s="761" t="e">
        <f t="shared" si="330"/>
        <v>#DIV/0!</v>
      </c>
      <c r="Q1617" s="74"/>
      <c r="R1617" s="28"/>
    </row>
    <row r="1618" spans="1:18" ht="14.25" customHeight="1">
      <c r="A1618" s="111">
        <v>273</v>
      </c>
      <c r="B1618" s="52" t="s">
        <v>2446</v>
      </c>
      <c r="C1618" s="52"/>
      <c r="D1618" s="52"/>
      <c r="E1618" s="52" t="s">
        <v>2449</v>
      </c>
      <c r="F1618" s="156"/>
      <c r="G1618" s="760"/>
      <c r="H1618" s="562"/>
      <c r="I1618" s="160">
        <v>70</v>
      </c>
      <c r="J1618" s="160" t="s">
        <v>59</v>
      </c>
      <c r="K1618" s="41"/>
      <c r="L1618" s="42"/>
      <c r="M1618" s="658"/>
      <c r="N1618" s="659" t="str">
        <f t="shared" si="328"/>
        <v>grams</v>
      </c>
      <c r="O1618" s="692">
        <f t="shared" si="329"/>
        <v>0</v>
      </c>
      <c r="P1618" s="761" t="e">
        <f t="shared" si="330"/>
        <v>#DIV/0!</v>
      </c>
      <c r="Q1618" s="74"/>
      <c r="R1618" s="28"/>
    </row>
    <row r="1619" spans="1:18" ht="14.25" customHeight="1">
      <c r="A1619" s="111">
        <v>274</v>
      </c>
      <c r="B1619" s="52" t="s">
        <v>2451</v>
      </c>
      <c r="C1619" s="52"/>
      <c r="D1619" s="52"/>
      <c r="E1619" s="52" t="s">
        <v>2703</v>
      </c>
      <c r="F1619" s="156"/>
      <c r="G1619" s="760">
        <v>135</v>
      </c>
      <c r="H1619" s="562"/>
      <c r="I1619" s="160">
        <v>3500</v>
      </c>
      <c r="J1619" s="160" t="s">
        <v>2705</v>
      </c>
      <c r="K1619" s="41"/>
      <c r="L1619" s="42"/>
      <c r="M1619" s="658"/>
      <c r="N1619" s="659" t="str">
        <f t="shared" si="328"/>
        <v>gallon</v>
      </c>
      <c r="O1619" s="692">
        <f t="shared" si="329"/>
        <v>0</v>
      </c>
      <c r="P1619" s="761" t="e">
        <f t="shared" si="330"/>
        <v>#DIV/0!</v>
      </c>
      <c r="Q1619" s="74"/>
      <c r="R1619" s="28"/>
    </row>
    <row r="1620" spans="1:18" ht="14.25" customHeight="1">
      <c r="A1620" s="111">
        <v>467</v>
      </c>
      <c r="B1620" s="122" t="s">
        <v>4816</v>
      </c>
      <c r="C1620" s="128"/>
      <c r="D1620" s="595"/>
      <c r="E1620" s="128" t="s">
        <v>4817</v>
      </c>
      <c r="F1620" s="589"/>
      <c r="G1620" s="739">
        <v>22.2</v>
      </c>
      <c r="H1620" s="196"/>
      <c r="I1620" s="196">
        <v>200</v>
      </c>
      <c r="J1620" s="196" t="s">
        <v>42</v>
      </c>
      <c r="K1620" s="41"/>
      <c r="L1620" s="42"/>
      <c r="M1620" s="658"/>
      <c r="N1620" s="659" t="str">
        <f t="shared" si="328"/>
        <v>packs</v>
      </c>
      <c r="O1620" s="692">
        <f t="shared" si="329"/>
        <v>0</v>
      </c>
      <c r="P1620" s="761" t="e">
        <f t="shared" si="330"/>
        <v>#DIV/0!</v>
      </c>
      <c r="Q1620" s="74"/>
      <c r="R1620" s="28"/>
    </row>
    <row r="1621" spans="1:18" ht="14.25" customHeight="1">
      <c r="A1621" s="111">
        <v>275</v>
      </c>
      <c r="B1621" s="52" t="s">
        <v>2453</v>
      </c>
      <c r="C1621" s="122"/>
      <c r="D1621" s="122"/>
      <c r="E1621" s="122" t="s">
        <v>3265</v>
      </c>
      <c r="F1621" s="156"/>
      <c r="G1621" s="760">
        <v>96.2</v>
      </c>
      <c r="H1621" s="562"/>
      <c r="I1621" s="160">
        <v>900</v>
      </c>
      <c r="J1621" s="160" t="s">
        <v>59</v>
      </c>
      <c r="K1621" s="41"/>
      <c r="L1621" s="42"/>
      <c r="M1621" s="658"/>
      <c r="N1621" s="659" t="str">
        <f t="shared" si="328"/>
        <v>grams</v>
      </c>
      <c r="O1621" s="692">
        <f t="shared" si="329"/>
        <v>0</v>
      </c>
      <c r="P1621" s="761" t="e">
        <f t="shared" si="330"/>
        <v>#DIV/0!</v>
      </c>
      <c r="Q1621" s="74"/>
      <c r="R1621" s="28"/>
    </row>
    <row r="1622" spans="1:18" ht="14.25" customHeight="1">
      <c r="A1622" s="111">
        <v>276</v>
      </c>
      <c r="B1622" s="52" t="s">
        <v>2454</v>
      </c>
      <c r="C1622" s="68"/>
      <c r="D1622" s="68"/>
      <c r="E1622" s="68" t="s">
        <v>3265</v>
      </c>
      <c r="F1622" s="156"/>
      <c r="G1622" s="760"/>
      <c r="H1622" s="562"/>
      <c r="I1622" s="160">
        <v>900</v>
      </c>
      <c r="J1622" s="160" t="s">
        <v>59</v>
      </c>
      <c r="K1622" s="41"/>
      <c r="L1622" s="42"/>
      <c r="M1622" s="658"/>
      <c r="N1622" s="659" t="str">
        <f t="shared" si="328"/>
        <v>grams</v>
      </c>
      <c r="O1622" s="692">
        <f t="shared" si="329"/>
        <v>0</v>
      </c>
      <c r="P1622" s="761" t="e">
        <f t="shared" si="330"/>
        <v>#DIV/0!</v>
      </c>
      <c r="Q1622" s="74"/>
      <c r="R1622" s="28"/>
    </row>
    <row r="1623" spans="1:18" ht="14.25" customHeight="1">
      <c r="A1623" s="111">
        <v>277</v>
      </c>
      <c r="B1623" s="52" t="s">
        <v>3840</v>
      </c>
      <c r="C1623" s="52"/>
      <c r="D1623" s="52"/>
      <c r="E1623" s="52" t="s">
        <v>3841</v>
      </c>
      <c r="F1623" s="156"/>
      <c r="G1623" s="760"/>
      <c r="H1623" s="562"/>
      <c r="I1623" s="160">
        <v>1000</v>
      </c>
      <c r="J1623" s="160" t="s">
        <v>59</v>
      </c>
      <c r="K1623" s="41"/>
      <c r="L1623" s="42"/>
      <c r="M1623" s="658"/>
      <c r="N1623" s="659" t="str">
        <f t="shared" si="328"/>
        <v>grams</v>
      </c>
      <c r="O1623" s="692">
        <f t="shared" si="329"/>
        <v>0</v>
      </c>
      <c r="P1623" s="761" t="e">
        <f t="shared" si="330"/>
        <v>#DIV/0!</v>
      </c>
      <c r="Q1623" s="74"/>
      <c r="R1623" s="28"/>
    </row>
    <row r="1624" spans="1:18" ht="14.25" customHeight="1">
      <c r="A1624" s="111">
        <v>333</v>
      </c>
      <c r="B1624" s="68" t="s">
        <v>2457</v>
      </c>
      <c r="C1624" s="68"/>
      <c r="D1624" s="68"/>
      <c r="E1624" s="68" t="s">
        <v>4818</v>
      </c>
      <c r="F1624" s="156"/>
      <c r="G1624" s="760"/>
      <c r="H1624" s="160"/>
      <c r="I1624" s="160">
        <v>1</v>
      </c>
      <c r="J1624" s="160" t="s">
        <v>37</v>
      </c>
      <c r="K1624" s="41"/>
      <c r="L1624" s="42"/>
      <c r="M1624" s="658"/>
      <c r="N1624" s="659" t="str">
        <f t="shared" si="328"/>
        <v>pieces</v>
      </c>
      <c r="O1624" s="692">
        <f t="shared" si="329"/>
        <v>0</v>
      </c>
      <c r="P1624" s="761" t="e">
        <f t="shared" si="330"/>
        <v>#DIV/0!</v>
      </c>
      <c r="Q1624" s="74"/>
      <c r="R1624" s="28"/>
    </row>
    <row r="1625" spans="1:18" ht="14.25" customHeight="1">
      <c r="A1625" s="111">
        <v>399</v>
      </c>
      <c r="B1625" s="52" t="s">
        <v>2461</v>
      </c>
      <c r="C1625" s="68"/>
      <c r="D1625" s="68"/>
      <c r="E1625" s="68" t="s">
        <v>3928</v>
      </c>
      <c r="F1625" s="156"/>
      <c r="G1625" s="760"/>
      <c r="H1625" s="160"/>
      <c r="I1625" s="160">
        <v>1</v>
      </c>
      <c r="J1625" s="160" t="s">
        <v>59</v>
      </c>
      <c r="K1625" s="41"/>
      <c r="L1625" s="42"/>
      <c r="M1625" s="658"/>
      <c r="N1625" s="659" t="str">
        <f t="shared" si="328"/>
        <v>grams</v>
      </c>
      <c r="O1625" s="692">
        <f t="shared" si="329"/>
        <v>0</v>
      </c>
      <c r="P1625" s="761" t="e">
        <f t="shared" si="330"/>
        <v>#DIV/0!</v>
      </c>
      <c r="Q1625" s="74"/>
      <c r="R1625" s="28"/>
    </row>
    <row r="1626" spans="1:18" ht="14.25" customHeight="1">
      <c r="A1626" s="111">
        <v>493</v>
      </c>
      <c r="B1626" s="68" t="s">
        <v>2469</v>
      </c>
      <c r="C1626" s="68"/>
      <c r="D1626" s="68"/>
      <c r="E1626" s="68" t="s">
        <v>2472</v>
      </c>
      <c r="F1626" s="156"/>
      <c r="G1626" s="760"/>
      <c r="H1626" s="562"/>
      <c r="I1626" s="160">
        <v>1</v>
      </c>
      <c r="J1626" s="160" t="s">
        <v>37</v>
      </c>
      <c r="K1626" s="41"/>
      <c r="L1626" s="42"/>
      <c r="M1626" s="658"/>
      <c r="N1626" s="659" t="str">
        <f t="shared" si="328"/>
        <v>pieces</v>
      </c>
      <c r="O1626" s="692">
        <f t="shared" si="329"/>
        <v>0</v>
      </c>
      <c r="P1626" s="761" t="e">
        <f t="shared" si="330"/>
        <v>#DIV/0!</v>
      </c>
      <c r="Q1626" s="74"/>
      <c r="R1626" s="28"/>
    </row>
    <row r="1627" spans="1:18" ht="14.25" customHeight="1">
      <c r="A1627" s="111">
        <v>495</v>
      </c>
      <c r="B1627" s="33" t="s">
        <v>2469</v>
      </c>
      <c r="C1627" s="33"/>
      <c r="D1627" s="33"/>
      <c r="E1627" s="33" t="s">
        <v>3988</v>
      </c>
      <c r="F1627" s="156"/>
      <c r="G1627" s="121">
        <v>123.21</v>
      </c>
      <c r="H1627" s="562"/>
      <c r="I1627" s="121">
        <v>1</v>
      </c>
      <c r="J1627" s="121" t="s">
        <v>37</v>
      </c>
      <c r="K1627" s="41"/>
      <c r="L1627" s="42"/>
      <c r="M1627" s="658"/>
      <c r="N1627" s="659" t="str">
        <f t="shared" si="328"/>
        <v>pieces</v>
      </c>
      <c r="O1627" s="692">
        <f t="shared" si="329"/>
        <v>0</v>
      </c>
      <c r="P1627" s="761" t="e">
        <f t="shared" si="330"/>
        <v>#DIV/0!</v>
      </c>
      <c r="Q1627" s="74"/>
      <c r="R1627" s="28"/>
    </row>
    <row r="1628" spans="1:18" ht="14.25" customHeight="1">
      <c r="A1628" s="111">
        <v>496</v>
      </c>
      <c r="B1628" s="33" t="s">
        <v>2469</v>
      </c>
      <c r="C1628" s="33"/>
      <c r="D1628" s="33"/>
      <c r="E1628" s="33" t="s">
        <v>3989</v>
      </c>
      <c r="F1628" s="156"/>
      <c r="G1628" s="121">
        <v>90.3</v>
      </c>
      <c r="H1628" s="562"/>
      <c r="I1628" s="121">
        <v>1</v>
      </c>
      <c r="J1628" s="121" t="s">
        <v>37</v>
      </c>
      <c r="K1628" s="41"/>
      <c r="L1628" s="42"/>
      <c r="M1628" s="658"/>
      <c r="N1628" s="659" t="str">
        <f t="shared" si="328"/>
        <v>pieces</v>
      </c>
      <c r="O1628" s="692">
        <f t="shared" si="329"/>
        <v>0</v>
      </c>
      <c r="P1628" s="761" t="e">
        <f t="shared" si="330"/>
        <v>#DIV/0!</v>
      </c>
      <c r="Q1628" s="74"/>
      <c r="R1628" s="28"/>
    </row>
    <row r="1629" spans="1:18" ht="14.25" customHeight="1">
      <c r="A1629" s="111">
        <v>497</v>
      </c>
      <c r="B1629" s="33" t="s">
        <v>2469</v>
      </c>
      <c r="C1629" s="33"/>
      <c r="D1629" s="33"/>
      <c r="E1629" s="33" t="s">
        <v>3990</v>
      </c>
      <c r="F1629" s="156"/>
      <c r="G1629" s="121">
        <v>67.5</v>
      </c>
      <c r="H1629" s="562"/>
      <c r="I1629" s="121">
        <v>1</v>
      </c>
      <c r="J1629" s="121" t="s">
        <v>37</v>
      </c>
      <c r="K1629" s="41"/>
      <c r="L1629" s="42"/>
      <c r="M1629" s="658"/>
      <c r="N1629" s="659" t="str">
        <f t="shared" si="328"/>
        <v>pieces</v>
      </c>
      <c r="O1629" s="692">
        <f t="shared" si="329"/>
        <v>0</v>
      </c>
      <c r="P1629" s="761" t="e">
        <f t="shared" si="330"/>
        <v>#DIV/0!</v>
      </c>
      <c r="Q1629" s="74"/>
      <c r="R1629" s="28"/>
    </row>
    <row r="1630" spans="1:18" ht="14.25" customHeight="1">
      <c r="A1630" s="111">
        <v>51</v>
      </c>
      <c r="B1630" s="243" t="s">
        <v>2475</v>
      </c>
      <c r="C1630" s="243"/>
      <c r="D1630" s="243"/>
      <c r="E1630" s="243" t="s">
        <v>2717</v>
      </c>
      <c r="F1630" s="155"/>
      <c r="G1630" s="824">
        <v>15</v>
      </c>
      <c r="H1630" s="562"/>
      <c r="I1630" s="484">
        <v>1</v>
      </c>
      <c r="J1630" s="484" t="s">
        <v>42</v>
      </c>
      <c r="K1630" s="41" t="s">
        <v>26</v>
      </c>
      <c r="L1630" s="42" t="str">
        <f>CONCATENATE(I1630,J1630)</f>
        <v>1packs</v>
      </c>
      <c r="M1630" s="658">
        <f>H1630*I1630</f>
        <v>0</v>
      </c>
      <c r="N1630" s="659" t="str">
        <f t="shared" si="328"/>
        <v>0 packs</v>
      </c>
      <c r="O1630" s="692">
        <f t="shared" si="329"/>
        <v>0</v>
      </c>
      <c r="P1630" s="761" t="e">
        <f t="shared" si="330"/>
        <v>#DIV/0!</v>
      </c>
      <c r="Q1630" s="29" t="e">
        <f>G1630-P1630</f>
        <v>#DIV/0!</v>
      </c>
      <c r="R1630" s="28"/>
    </row>
    <row r="1631" spans="1:18" ht="14.25" customHeight="1">
      <c r="A1631" s="111">
        <v>334</v>
      </c>
      <c r="B1631" s="68" t="s">
        <v>2477</v>
      </c>
      <c r="C1631" s="68"/>
      <c r="D1631" s="68"/>
      <c r="E1631" s="68" t="s">
        <v>4286</v>
      </c>
      <c r="F1631" s="156"/>
      <c r="G1631" s="760"/>
      <c r="H1631" s="160"/>
      <c r="I1631" s="160">
        <v>10</v>
      </c>
      <c r="J1631" s="160" t="s">
        <v>37</v>
      </c>
      <c r="K1631" s="41"/>
      <c r="L1631" s="42"/>
      <c r="M1631" s="658"/>
      <c r="N1631" s="659" t="str">
        <f t="shared" si="328"/>
        <v>pieces</v>
      </c>
      <c r="O1631" s="692">
        <f t="shared" si="329"/>
        <v>0</v>
      </c>
      <c r="P1631" s="761" t="e">
        <f t="shared" si="330"/>
        <v>#DIV/0!</v>
      </c>
      <c r="Q1631" s="74"/>
      <c r="R1631" s="28"/>
    </row>
    <row r="1632" spans="1:18" ht="14.25" customHeight="1">
      <c r="A1632" s="111">
        <v>12</v>
      </c>
      <c r="B1632" s="52" t="s">
        <v>3645</v>
      </c>
      <c r="C1632" s="52"/>
      <c r="D1632" s="52"/>
      <c r="E1632" s="52" t="s">
        <v>3646</v>
      </c>
      <c r="F1632" s="155"/>
      <c r="G1632" s="764"/>
      <c r="H1632" s="562"/>
      <c r="I1632" s="198">
        <v>1</v>
      </c>
      <c r="J1632" s="198" t="s">
        <v>2746</v>
      </c>
      <c r="K1632" s="41" t="s">
        <v>26</v>
      </c>
      <c r="L1632" s="42" t="str">
        <f>CONCATENATE(I1632,J1632)</f>
        <v>1pack</v>
      </c>
      <c r="M1632" s="658">
        <f>H1632*I1632</f>
        <v>0</v>
      </c>
      <c r="N1632" s="659" t="str">
        <f t="shared" si="328"/>
        <v>0 pack</v>
      </c>
      <c r="O1632" s="692">
        <f t="shared" si="329"/>
        <v>0</v>
      </c>
      <c r="P1632" s="761" t="e">
        <f t="shared" si="330"/>
        <v>#DIV/0!</v>
      </c>
      <c r="Q1632" s="29" t="e">
        <f>G1632-P1632</f>
        <v>#DIV/0!</v>
      </c>
      <c r="R1632" s="46"/>
    </row>
    <row r="1633" spans="1:18" ht="14.25" customHeight="1">
      <c r="A1633" s="111">
        <v>335</v>
      </c>
      <c r="B1633" s="52" t="s">
        <v>2481</v>
      </c>
      <c r="C1633" s="52"/>
      <c r="D1633" s="52"/>
      <c r="E1633" s="52" t="s">
        <v>4287</v>
      </c>
      <c r="F1633" s="156"/>
      <c r="G1633" s="760">
        <f>36.16*50</f>
        <v>1807.9999999999998</v>
      </c>
      <c r="H1633" s="160"/>
      <c r="I1633" s="198">
        <v>50</v>
      </c>
      <c r="J1633" s="160" t="s">
        <v>37</v>
      </c>
      <c r="K1633" s="41"/>
      <c r="L1633" s="42"/>
      <c r="M1633" s="658"/>
      <c r="N1633" s="659" t="str">
        <f t="shared" si="328"/>
        <v>pieces</v>
      </c>
      <c r="O1633" s="692">
        <f t="shared" si="329"/>
        <v>0</v>
      </c>
      <c r="P1633" s="761" t="e">
        <f t="shared" si="330"/>
        <v>#DIV/0!</v>
      </c>
      <c r="Q1633" s="74"/>
      <c r="R1633" s="28"/>
    </row>
    <row r="1634" spans="1:18" ht="14.25" customHeight="1">
      <c r="A1634" s="111">
        <v>336</v>
      </c>
      <c r="B1634" s="52" t="s">
        <v>4288</v>
      </c>
      <c r="C1634" s="52"/>
      <c r="D1634" s="52"/>
      <c r="E1634" s="52" t="s">
        <v>4287</v>
      </c>
      <c r="F1634" s="156"/>
      <c r="G1634" s="760"/>
      <c r="H1634" s="160"/>
      <c r="I1634" s="198">
        <v>50</v>
      </c>
      <c r="J1634" s="198" t="s">
        <v>37</v>
      </c>
      <c r="K1634" s="41"/>
      <c r="L1634" s="42"/>
      <c r="M1634" s="658"/>
      <c r="N1634" s="659" t="str">
        <f t="shared" si="328"/>
        <v>pieces</v>
      </c>
      <c r="O1634" s="692">
        <f t="shared" si="329"/>
        <v>0</v>
      </c>
      <c r="P1634" s="761" t="e">
        <f t="shared" si="330"/>
        <v>#DIV/0!</v>
      </c>
      <c r="Q1634" s="74"/>
      <c r="R1634" s="28"/>
    </row>
    <row r="1635" spans="1:18" ht="14.25" customHeight="1">
      <c r="A1635" s="111">
        <v>337</v>
      </c>
      <c r="B1635" s="430" t="s">
        <v>4289</v>
      </c>
      <c r="C1635" s="68"/>
      <c r="D1635" s="68"/>
      <c r="E1635" s="68" t="s">
        <v>4290</v>
      </c>
      <c r="F1635" s="156"/>
      <c r="G1635" s="770"/>
      <c r="H1635" s="160"/>
      <c r="I1635" s="548">
        <v>50</v>
      </c>
      <c r="J1635" s="160" t="s">
        <v>37</v>
      </c>
      <c r="K1635" s="41"/>
      <c r="L1635" s="42"/>
      <c r="M1635" s="658"/>
      <c r="N1635" s="659" t="str">
        <f t="shared" si="328"/>
        <v>pieces</v>
      </c>
      <c r="O1635" s="692">
        <f t="shared" si="329"/>
        <v>0</v>
      </c>
      <c r="P1635" s="761" t="e">
        <f t="shared" si="330"/>
        <v>#DIV/0!</v>
      </c>
      <c r="Q1635" s="74"/>
      <c r="R1635" s="28"/>
    </row>
    <row r="1636" spans="1:18" ht="14.25" customHeight="1">
      <c r="A1636" s="111">
        <v>145</v>
      </c>
      <c r="B1636" s="122" t="s">
        <v>2490</v>
      </c>
      <c r="C1636" s="128"/>
      <c r="D1636" s="52"/>
      <c r="E1636" s="128" t="s">
        <v>3576</v>
      </c>
      <c r="F1636" s="589"/>
      <c r="G1636" s="739"/>
      <c r="H1636" s="562"/>
      <c r="I1636" s="196">
        <v>1</v>
      </c>
      <c r="J1636" s="196" t="s">
        <v>2747</v>
      </c>
      <c r="K1636" s="41" t="s">
        <v>26</v>
      </c>
      <c r="L1636" s="42" t="str">
        <f>CONCATENATE(I1636,J1636)</f>
        <v>1roll</v>
      </c>
      <c r="M1636" s="658">
        <f>H1636*I1636</f>
        <v>0</v>
      </c>
      <c r="N1636" s="659" t="str">
        <f t="shared" si="328"/>
        <v>0 roll</v>
      </c>
      <c r="O1636" s="692">
        <f t="shared" si="329"/>
        <v>0</v>
      </c>
      <c r="P1636" s="761" t="e">
        <f t="shared" si="330"/>
        <v>#DIV/0!</v>
      </c>
      <c r="Q1636" s="74" t="e">
        <f>G1636-P1636</f>
        <v>#DIV/0!</v>
      </c>
      <c r="R1636" s="28"/>
    </row>
    <row r="1637" spans="1:18" ht="14.25" customHeight="1">
      <c r="A1637" s="111">
        <v>312</v>
      </c>
      <c r="B1637" s="52" t="s">
        <v>4819</v>
      </c>
      <c r="C1637" s="52"/>
      <c r="D1637" s="52"/>
      <c r="E1637" s="52" t="s">
        <v>4820</v>
      </c>
      <c r="F1637" s="156"/>
      <c r="G1637" s="760"/>
      <c r="H1637" s="562"/>
      <c r="I1637" s="160">
        <v>24</v>
      </c>
      <c r="J1637" s="160" t="s">
        <v>37</v>
      </c>
      <c r="K1637" s="41"/>
      <c r="L1637" s="42"/>
      <c r="M1637" s="658"/>
      <c r="N1637" s="659" t="str">
        <f t="shared" si="328"/>
        <v>pieces</v>
      </c>
      <c r="O1637" s="692">
        <f t="shared" si="329"/>
        <v>0</v>
      </c>
      <c r="P1637" s="761" t="e">
        <f t="shared" si="330"/>
        <v>#DIV/0!</v>
      </c>
      <c r="Q1637" s="74"/>
      <c r="R1637" s="28"/>
    </row>
    <row r="1638" spans="1:18" ht="14.25" customHeight="1">
      <c r="A1638" s="111">
        <v>92</v>
      </c>
      <c r="B1638" s="52" t="s">
        <v>2502</v>
      </c>
      <c r="C1638" s="52"/>
      <c r="D1638" s="52"/>
      <c r="E1638" s="52" t="s">
        <v>48</v>
      </c>
      <c r="F1638" s="156"/>
      <c r="G1638" s="764"/>
      <c r="H1638" s="160"/>
      <c r="I1638" s="198">
        <v>1</v>
      </c>
      <c r="J1638" s="198" t="s">
        <v>37</v>
      </c>
      <c r="K1638" s="41" t="s">
        <v>26</v>
      </c>
      <c r="L1638" s="42" t="str">
        <f t="shared" ref="L1638:L1647" si="343">CONCATENATE(I1638,J1638)</f>
        <v>1pieces</v>
      </c>
      <c r="M1638" s="658">
        <f t="shared" ref="M1638:M1647" si="344">H1638*I1638</f>
        <v>0</v>
      </c>
      <c r="N1638" s="659" t="str">
        <f t="shared" si="328"/>
        <v>0 pieces</v>
      </c>
      <c r="O1638" s="692">
        <f t="shared" si="329"/>
        <v>0</v>
      </c>
      <c r="P1638" s="761" t="e">
        <f t="shared" si="330"/>
        <v>#DIV/0!</v>
      </c>
      <c r="Q1638" s="74" t="e">
        <f t="shared" ref="Q1638:Q1647" si="345">G1638-P1638</f>
        <v>#DIV/0!</v>
      </c>
      <c r="R1638" s="28"/>
    </row>
    <row r="1639" spans="1:18" ht="14.25" customHeight="1">
      <c r="A1639" s="111">
        <v>94</v>
      </c>
      <c r="B1639" s="68" t="s">
        <v>2504</v>
      </c>
      <c r="C1639" s="52"/>
      <c r="D1639" s="52"/>
      <c r="E1639" s="52" t="s">
        <v>48</v>
      </c>
      <c r="F1639" s="156"/>
      <c r="G1639" s="760"/>
      <c r="H1639" s="160"/>
      <c r="I1639" s="160">
        <v>1</v>
      </c>
      <c r="J1639" s="160" t="s">
        <v>37</v>
      </c>
      <c r="K1639" s="41" t="s">
        <v>26</v>
      </c>
      <c r="L1639" s="42" t="str">
        <f t="shared" si="343"/>
        <v>1pieces</v>
      </c>
      <c r="M1639" s="658">
        <f t="shared" si="344"/>
        <v>0</v>
      </c>
      <c r="N1639" s="659" t="str">
        <f t="shared" si="328"/>
        <v>0 pieces</v>
      </c>
      <c r="O1639" s="692">
        <f t="shared" si="329"/>
        <v>0</v>
      </c>
      <c r="P1639" s="761" t="e">
        <f t="shared" si="330"/>
        <v>#DIV/0!</v>
      </c>
      <c r="Q1639" s="74" t="e">
        <f t="shared" si="345"/>
        <v>#DIV/0!</v>
      </c>
      <c r="R1639" s="28"/>
    </row>
    <row r="1640" spans="1:18" ht="14.25" customHeight="1">
      <c r="A1640" s="111">
        <v>95</v>
      </c>
      <c r="B1640" s="68" t="s">
        <v>3545</v>
      </c>
      <c r="C1640" s="68"/>
      <c r="D1640" s="68"/>
      <c r="E1640" s="68" t="s">
        <v>3546</v>
      </c>
      <c r="F1640" s="156"/>
      <c r="G1640" s="760"/>
      <c r="H1640" s="160"/>
      <c r="I1640" s="160">
        <v>1705</v>
      </c>
      <c r="J1640" s="364" t="s">
        <v>59</v>
      </c>
      <c r="K1640" s="41" t="s">
        <v>26</v>
      </c>
      <c r="L1640" s="42" t="str">
        <f t="shared" si="343"/>
        <v>1705grams</v>
      </c>
      <c r="M1640" s="658">
        <f t="shared" si="344"/>
        <v>0</v>
      </c>
      <c r="N1640" s="659" t="str">
        <f t="shared" si="328"/>
        <v>0 grams</v>
      </c>
      <c r="O1640" s="692">
        <f t="shared" si="329"/>
        <v>0</v>
      </c>
      <c r="P1640" s="761" t="e">
        <f t="shared" si="330"/>
        <v>#DIV/0!</v>
      </c>
      <c r="Q1640" s="74" t="e">
        <f t="shared" si="345"/>
        <v>#DIV/0!</v>
      </c>
      <c r="R1640" s="28"/>
    </row>
    <row r="1641" spans="1:18" ht="14.25" customHeight="1">
      <c r="A1641" s="111">
        <v>96</v>
      </c>
      <c r="B1641" s="68" t="s">
        <v>3547</v>
      </c>
      <c r="C1641" s="68"/>
      <c r="D1641" s="68"/>
      <c r="E1641" s="68" t="s">
        <v>3548</v>
      </c>
      <c r="F1641" s="156"/>
      <c r="G1641" s="760"/>
      <c r="H1641" s="160"/>
      <c r="I1641" s="160">
        <v>1</v>
      </c>
      <c r="J1641" s="364" t="s">
        <v>37</v>
      </c>
      <c r="K1641" s="41" t="s">
        <v>26</v>
      </c>
      <c r="L1641" s="42" t="str">
        <f t="shared" si="343"/>
        <v>1pieces</v>
      </c>
      <c r="M1641" s="658">
        <f t="shared" si="344"/>
        <v>0</v>
      </c>
      <c r="N1641" s="659" t="str">
        <f t="shared" si="328"/>
        <v>0 pieces</v>
      </c>
      <c r="O1641" s="692">
        <f t="shared" si="329"/>
        <v>0</v>
      </c>
      <c r="P1641" s="761" t="e">
        <f t="shared" si="330"/>
        <v>#DIV/0!</v>
      </c>
      <c r="Q1641" s="74" t="e">
        <f t="shared" si="345"/>
        <v>#DIV/0!</v>
      </c>
      <c r="R1641" s="28"/>
    </row>
    <row r="1642" spans="1:18" ht="14.25" customHeight="1">
      <c r="A1642" s="111">
        <v>97</v>
      </c>
      <c r="B1642" s="68" t="s">
        <v>2511</v>
      </c>
      <c r="C1642" s="68"/>
      <c r="D1642" s="68"/>
      <c r="E1642" s="68" t="s">
        <v>3548</v>
      </c>
      <c r="F1642" s="156"/>
      <c r="G1642" s="760"/>
      <c r="H1642" s="160"/>
      <c r="I1642" s="160">
        <v>1</v>
      </c>
      <c r="J1642" s="364" t="s">
        <v>37</v>
      </c>
      <c r="K1642" s="41" t="s">
        <v>26</v>
      </c>
      <c r="L1642" s="42" t="str">
        <f t="shared" si="343"/>
        <v>1pieces</v>
      </c>
      <c r="M1642" s="658">
        <f t="shared" si="344"/>
        <v>0</v>
      </c>
      <c r="N1642" s="659" t="str">
        <f t="shared" si="328"/>
        <v>0 pieces</v>
      </c>
      <c r="O1642" s="692">
        <f t="shared" si="329"/>
        <v>0</v>
      </c>
      <c r="P1642" s="761" t="e">
        <f t="shared" si="330"/>
        <v>#DIV/0!</v>
      </c>
      <c r="Q1642" s="74" t="e">
        <f t="shared" si="345"/>
        <v>#DIV/0!</v>
      </c>
      <c r="R1642" s="28"/>
    </row>
    <row r="1643" spans="1:18" ht="14.25" customHeight="1">
      <c r="A1643" s="111">
        <v>99</v>
      </c>
      <c r="B1643" s="68" t="s">
        <v>2511</v>
      </c>
      <c r="C1643" s="68"/>
      <c r="D1643" s="68"/>
      <c r="E1643" s="68" t="s">
        <v>3546</v>
      </c>
      <c r="F1643" s="156"/>
      <c r="G1643" s="760"/>
      <c r="H1643" s="160"/>
      <c r="I1643" s="160">
        <v>1705</v>
      </c>
      <c r="J1643" s="160" t="s">
        <v>3252</v>
      </c>
      <c r="K1643" s="41" t="s">
        <v>26</v>
      </c>
      <c r="L1643" s="42" t="str">
        <f t="shared" si="343"/>
        <v>1705Drained Weight grams</v>
      </c>
      <c r="M1643" s="658">
        <f t="shared" si="344"/>
        <v>0</v>
      </c>
      <c r="N1643" s="659" t="str">
        <f t="shared" si="328"/>
        <v>0 Drained Weight grams</v>
      </c>
      <c r="O1643" s="692">
        <f t="shared" si="329"/>
        <v>0</v>
      </c>
      <c r="P1643" s="761" t="e">
        <f t="shared" si="330"/>
        <v>#DIV/0!</v>
      </c>
      <c r="Q1643" s="74" t="e">
        <f t="shared" si="345"/>
        <v>#DIV/0!</v>
      </c>
      <c r="R1643" s="28"/>
    </row>
    <row r="1644" spans="1:18" ht="14.25" customHeight="1">
      <c r="A1644" s="111">
        <v>100</v>
      </c>
      <c r="B1644" s="68" t="s">
        <v>2511</v>
      </c>
      <c r="C1644" s="68"/>
      <c r="D1644" s="68"/>
      <c r="E1644" s="68" t="s">
        <v>48</v>
      </c>
      <c r="F1644" s="156"/>
      <c r="G1644" s="760"/>
      <c r="H1644" s="160"/>
      <c r="I1644" s="160">
        <v>1</v>
      </c>
      <c r="J1644" s="364" t="s">
        <v>37</v>
      </c>
      <c r="K1644" s="41" t="s">
        <v>26</v>
      </c>
      <c r="L1644" s="42" t="str">
        <f t="shared" si="343"/>
        <v>1pieces</v>
      </c>
      <c r="M1644" s="658">
        <f t="shared" si="344"/>
        <v>0</v>
      </c>
      <c r="N1644" s="659" t="str">
        <f t="shared" si="328"/>
        <v>0 pieces</v>
      </c>
      <c r="O1644" s="692">
        <f t="shared" si="329"/>
        <v>0</v>
      </c>
      <c r="P1644" s="761" t="e">
        <f t="shared" si="330"/>
        <v>#DIV/0!</v>
      </c>
      <c r="Q1644" s="74" t="e">
        <f t="shared" si="345"/>
        <v>#DIV/0!</v>
      </c>
      <c r="R1644" s="28"/>
    </row>
    <row r="1645" spans="1:18" ht="14.25" customHeight="1">
      <c r="A1645" s="111">
        <v>101</v>
      </c>
      <c r="B1645" s="68" t="s">
        <v>2511</v>
      </c>
      <c r="C1645" s="68"/>
      <c r="D1645" s="68"/>
      <c r="E1645" s="68" t="s">
        <v>3549</v>
      </c>
      <c r="F1645" s="156"/>
      <c r="G1645" s="760"/>
      <c r="H1645" s="160"/>
      <c r="I1645" s="160">
        <v>425</v>
      </c>
      <c r="J1645" s="364" t="s">
        <v>3252</v>
      </c>
      <c r="K1645" s="41" t="s">
        <v>26</v>
      </c>
      <c r="L1645" s="42" t="str">
        <f t="shared" si="343"/>
        <v>425Drained Weight grams</v>
      </c>
      <c r="M1645" s="658">
        <f t="shared" si="344"/>
        <v>0</v>
      </c>
      <c r="N1645" s="659" t="str">
        <f t="shared" si="328"/>
        <v>0 Drained Weight grams</v>
      </c>
      <c r="O1645" s="692">
        <f t="shared" si="329"/>
        <v>0</v>
      </c>
      <c r="P1645" s="761" t="e">
        <f t="shared" si="330"/>
        <v>#DIV/0!</v>
      </c>
      <c r="Q1645" s="74" t="e">
        <f t="shared" si="345"/>
        <v>#DIV/0!</v>
      </c>
      <c r="R1645" s="28"/>
    </row>
    <row r="1646" spans="1:18" ht="14.25" customHeight="1">
      <c r="A1646" s="111">
        <v>102</v>
      </c>
      <c r="B1646" s="68" t="s">
        <v>2511</v>
      </c>
      <c r="C1646" s="68"/>
      <c r="D1646" s="68"/>
      <c r="E1646" s="68" t="s">
        <v>2512</v>
      </c>
      <c r="F1646" s="156"/>
      <c r="G1646" s="760"/>
      <c r="H1646" s="160"/>
      <c r="I1646" s="160">
        <v>420</v>
      </c>
      <c r="J1646" s="160" t="s">
        <v>59</v>
      </c>
      <c r="K1646" s="41" t="s">
        <v>26</v>
      </c>
      <c r="L1646" s="42" t="str">
        <f t="shared" si="343"/>
        <v>420grams</v>
      </c>
      <c r="M1646" s="658">
        <f t="shared" si="344"/>
        <v>0</v>
      </c>
      <c r="N1646" s="659" t="str">
        <f t="shared" si="328"/>
        <v>0 grams</v>
      </c>
      <c r="O1646" s="692">
        <f t="shared" si="329"/>
        <v>0</v>
      </c>
      <c r="P1646" s="761" t="e">
        <f t="shared" si="330"/>
        <v>#DIV/0!</v>
      </c>
      <c r="Q1646" s="74" t="e">
        <f t="shared" si="345"/>
        <v>#DIV/0!</v>
      </c>
      <c r="R1646" s="28"/>
    </row>
    <row r="1647" spans="1:18" ht="14.25" customHeight="1">
      <c r="A1647" s="111">
        <v>103</v>
      </c>
      <c r="B1647" s="52" t="s">
        <v>2514</v>
      </c>
      <c r="C1647" s="52"/>
      <c r="D1647" s="52"/>
      <c r="E1647" s="52" t="s">
        <v>3548</v>
      </c>
      <c r="F1647" s="156"/>
      <c r="G1647" s="764"/>
      <c r="H1647" s="160"/>
      <c r="I1647" s="198">
        <v>1</v>
      </c>
      <c r="J1647" s="198" t="s">
        <v>37</v>
      </c>
      <c r="K1647" s="41" t="s">
        <v>26</v>
      </c>
      <c r="L1647" s="42" t="str">
        <f t="shared" si="343"/>
        <v>1pieces</v>
      </c>
      <c r="M1647" s="658">
        <f t="shared" si="344"/>
        <v>0</v>
      </c>
      <c r="N1647" s="659" t="str">
        <f t="shared" si="328"/>
        <v>0 pieces</v>
      </c>
      <c r="O1647" s="692">
        <f t="shared" si="329"/>
        <v>0</v>
      </c>
      <c r="P1647" s="761" t="e">
        <f t="shared" si="330"/>
        <v>#DIV/0!</v>
      </c>
      <c r="Q1647" s="74" t="e">
        <f t="shared" si="345"/>
        <v>#DIV/0!</v>
      </c>
      <c r="R1647" s="28"/>
    </row>
    <row r="1648" spans="1:18" ht="14.25" customHeight="1">
      <c r="A1648" s="111">
        <v>334</v>
      </c>
      <c r="B1648" s="68" t="s">
        <v>2515</v>
      </c>
      <c r="C1648" s="68"/>
      <c r="D1648" s="68"/>
      <c r="E1648" s="68"/>
      <c r="F1648" s="156"/>
      <c r="G1648" s="760">
        <v>440</v>
      </c>
      <c r="H1648" s="562"/>
      <c r="I1648" s="160">
        <v>1000</v>
      </c>
      <c r="J1648" s="160" t="s">
        <v>59</v>
      </c>
      <c r="K1648" s="41"/>
      <c r="L1648" s="42"/>
      <c r="M1648" s="658"/>
      <c r="N1648" s="659" t="str">
        <f t="shared" si="328"/>
        <v>grams</v>
      </c>
      <c r="O1648" s="692">
        <f t="shared" si="329"/>
        <v>0</v>
      </c>
      <c r="P1648" s="761" t="e">
        <f t="shared" si="330"/>
        <v>#DIV/0!</v>
      </c>
      <c r="Q1648" s="74"/>
      <c r="R1648" s="28"/>
    </row>
    <row r="1649" spans="1:18" ht="14.25" customHeight="1">
      <c r="A1649" s="111">
        <v>104</v>
      </c>
      <c r="B1649" s="68" t="s">
        <v>3550</v>
      </c>
      <c r="C1649" s="68"/>
      <c r="D1649" s="68"/>
      <c r="E1649" s="68" t="s">
        <v>48</v>
      </c>
      <c r="F1649" s="156"/>
      <c r="G1649" s="760"/>
      <c r="H1649" s="160"/>
      <c r="I1649" s="160">
        <v>1</v>
      </c>
      <c r="J1649" s="160" t="s">
        <v>37</v>
      </c>
      <c r="K1649" s="41" t="s">
        <v>26</v>
      </c>
      <c r="L1649" s="42" t="str">
        <f>CONCATENATE(I1649,J1649)</f>
        <v>1pieces</v>
      </c>
      <c r="M1649" s="658">
        <f>H1649*I1649</f>
        <v>0</v>
      </c>
      <c r="N1649" s="659" t="str">
        <f t="shared" si="328"/>
        <v>0 pieces</v>
      </c>
      <c r="O1649" s="692">
        <f t="shared" si="329"/>
        <v>0</v>
      </c>
      <c r="P1649" s="761" t="e">
        <f t="shared" si="330"/>
        <v>#DIV/0!</v>
      </c>
      <c r="Q1649" s="74" t="e">
        <f>G1649-P1649</f>
        <v>#DIV/0!</v>
      </c>
      <c r="R1649" s="28"/>
    </row>
    <row r="1650" spans="1:18" ht="14.25" customHeight="1">
      <c r="A1650" s="111">
        <v>278</v>
      </c>
      <c r="B1650" s="52" t="s">
        <v>2517</v>
      </c>
      <c r="C1650" s="600"/>
      <c r="D1650" s="600"/>
      <c r="E1650" s="600" t="s">
        <v>3671</v>
      </c>
      <c r="F1650" s="156"/>
      <c r="G1650" s="760"/>
      <c r="H1650" s="562"/>
      <c r="I1650" s="160">
        <v>30</v>
      </c>
      <c r="J1650" s="160" t="s">
        <v>59</v>
      </c>
      <c r="K1650" s="41"/>
      <c r="L1650" s="42"/>
      <c r="M1650" s="658"/>
      <c r="N1650" s="659" t="str">
        <f t="shared" si="328"/>
        <v>grams</v>
      </c>
      <c r="O1650" s="692">
        <f t="shared" si="329"/>
        <v>0</v>
      </c>
      <c r="P1650" s="761" t="e">
        <f t="shared" si="330"/>
        <v>#DIV/0!</v>
      </c>
      <c r="Q1650" s="74"/>
      <c r="R1650" s="28"/>
    </row>
    <row r="1651" spans="1:18" ht="14.25" customHeight="1">
      <c r="A1651" s="111">
        <v>295</v>
      </c>
      <c r="B1651" s="52" t="s">
        <v>3852</v>
      </c>
      <c r="C1651" s="52"/>
      <c r="D1651" s="52"/>
      <c r="E1651" s="52"/>
      <c r="F1651" s="156"/>
      <c r="G1651" s="760"/>
      <c r="H1651" s="160"/>
      <c r="I1651" s="160">
        <v>1000</v>
      </c>
      <c r="J1651" s="160" t="s">
        <v>59</v>
      </c>
      <c r="K1651" s="41"/>
      <c r="L1651" s="42"/>
      <c r="M1651" s="658"/>
      <c r="N1651" s="659" t="str">
        <f t="shared" si="328"/>
        <v>grams</v>
      </c>
      <c r="O1651" s="692">
        <f t="shared" si="329"/>
        <v>0</v>
      </c>
      <c r="P1651" s="761" t="e">
        <f t="shared" si="330"/>
        <v>#DIV/0!</v>
      </c>
      <c r="Q1651" s="74"/>
      <c r="R1651" s="28"/>
    </row>
    <row r="1652" spans="1:18" ht="14.25" customHeight="1">
      <c r="A1652" s="111">
        <v>296</v>
      </c>
      <c r="B1652" s="68" t="s">
        <v>3853</v>
      </c>
      <c r="C1652" s="68"/>
      <c r="D1652" s="68"/>
      <c r="E1652" s="68"/>
      <c r="F1652" s="156"/>
      <c r="G1652" s="763">
        <v>290</v>
      </c>
      <c r="H1652" s="160"/>
      <c r="I1652" s="160">
        <v>1000</v>
      </c>
      <c r="J1652" s="160" t="s">
        <v>59</v>
      </c>
      <c r="K1652" s="41"/>
      <c r="L1652" s="42"/>
      <c r="M1652" s="658"/>
      <c r="N1652" s="659" t="str">
        <f t="shared" si="328"/>
        <v>grams</v>
      </c>
      <c r="O1652" s="692">
        <f t="shared" si="329"/>
        <v>0</v>
      </c>
      <c r="P1652" s="761" t="e">
        <f t="shared" si="330"/>
        <v>#DIV/0!</v>
      </c>
      <c r="Q1652" s="74"/>
      <c r="R1652" s="28"/>
    </row>
    <row r="1653" spans="1:18" ht="14.25" customHeight="1">
      <c r="A1653" s="111">
        <v>183</v>
      </c>
      <c r="B1653" s="52" t="s">
        <v>2523</v>
      </c>
      <c r="C1653" s="52"/>
      <c r="D1653" s="52"/>
      <c r="E1653" s="52" t="s">
        <v>2524</v>
      </c>
      <c r="F1653" s="156"/>
      <c r="G1653" s="764"/>
      <c r="H1653" s="562"/>
      <c r="I1653" s="198">
        <v>500</v>
      </c>
      <c r="J1653" s="198" t="s">
        <v>59</v>
      </c>
      <c r="K1653" s="41"/>
      <c r="L1653" s="42"/>
      <c r="M1653" s="658"/>
      <c r="N1653" s="659" t="str">
        <f t="shared" si="328"/>
        <v>grams</v>
      </c>
      <c r="O1653" s="692">
        <f t="shared" si="329"/>
        <v>0</v>
      </c>
      <c r="P1653" s="761" t="e">
        <f t="shared" si="330"/>
        <v>#DIV/0!</v>
      </c>
      <c r="Q1653" s="74"/>
      <c r="R1653" s="28"/>
    </row>
    <row r="1654" spans="1:18" ht="14.25" customHeight="1">
      <c r="A1654" s="111">
        <v>184</v>
      </c>
      <c r="B1654" s="68" t="s">
        <v>2523</v>
      </c>
      <c r="C1654" s="68"/>
      <c r="D1654" s="68"/>
      <c r="E1654" s="68" t="s">
        <v>111</v>
      </c>
      <c r="F1654" s="156"/>
      <c r="G1654" s="760"/>
      <c r="H1654" s="562"/>
      <c r="I1654" s="160">
        <v>20</v>
      </c>
      <c r="J1654" s="160" t="s">
        <v>29</v>
      </c>
      <c r="K1654" s="41"/>
      <c r="L1654" s="42"/>
      <c r="M1654" s="658"/>
      <c r="N1654" s="659" t="str">
        <f t="shared" si="328"/>
        <v>ml</v>
      </c>
      <c r="O1654" s="692">
        <f t="shared" si="329"/>
        <v>0</v>
      </c>
      <c r="P1654" s="761" t="e">
        <f t="shared" si="330"/>
        <v>#DIV/0!</v>
      </c>
      <c r="Q1654" s="74"/>
      <c r="R1654" s="28"/>
    </row>
    <row r="1655" spans="1:18" ht="14.25" customHeight="1">
      <c r="A1655" s="111">
        <v>279</v>
      </c>
      <c r="B1655" s="68" t="s">
        <v>2523</v>
      </c>
      <c r="C1655" s="68"/>
      <c r="D1655" s="68"/>
      <c r="E1655" s="68" t="s">
        <v>111</v>
      </c>
      <c r="F1655" s="156"/>
      <c r="G1655" s="760">
        <v>55</v>
      </c>
      <c r="H1655" s="562"/>
      <c r="I1655" s="160">
        <v>20</v>
      </c>
      <c r="J1655" s="160" t="s">
        <v>29</v>
      </c>
      <c r="K1655" s="41"/>
      <c r="L1655" s="42"/>
      <c r="M1655" s="658"/>
      <c r="N1655" s="659" t="str">
        <f t="shared" si="328"/>
        <v>ml</v>
      </c>
      <c r="O1655" s="692">
        <f t="shared" si="329"/>
        <v>0</v>
      </c>
      <c r="P1655" s="761" t="e">
        <f t="shared" si="330"/>
        <v>#DIV/0!</v>
      </c>
      <c r="Q1655" s="74"/>
      <c r="R1655" s="28"/>
    </row>
    <row r="1656" spans="1:18" ht="14.25" customHeight="1">
      <c r="A1656" s="111">
        <v>280</v>
      </c>
      <c r="B1656" s="52" t="s">
        <v>3842</v>
      </c>
      <c r="C1656" s="52"/>
      <c r="D1656" s="52"/>
      <c r="E1656" s="52" t="s">
        <v>3843</v>
      </c>
      <c r="F1656" s="156"/>
      <c r="G1656" s="760"/>
      <c r="H1656" s="562"/>
      <c r="I1656" s="160">
        <v>907</v>
      </c>
      <c r="J1656" s="160" t="s">
        <v>59</v>
      </c>
      <c r="K1656" s="41"/>
      <c r="L1656" s="42"/>
      <c r="M1656" s="658"/>
      <c r="N1656" s="659" t="str">
        <f t="shared" si="328"/>
        <v>grams</v>
      </c>
      <c r="O1656" s="692">
        <f t="shared" si="329"/>
        <v>0</v>
      </c>
      <c r="P1656" s="761" t="e">
        <f t="shared" si="330"/>
        <v>#DIV/0!</v>
      </c>
      <c r="Q1656" s="74"/>
      <c r="R1656" s="28"/>
    </row>
    <row r="1657" spans="1:18" ht="14.25" customHeight="1">
      <c r="A1657" s="111">
        <v>281</v>
      </c>
      <c r="B1657" s="52" t="s">
        <v>3844</v>
      </c>
      <c r="C1657" s="52"/>
      <c r="D1657" s="52"/>
      <c r="E1657" s="52" t="s">
        <v>3845</v>
      </c>
      <c r="F1657" s="156"/>
      <c r="G1657" s="760"/>
      <c r="H1657" s="562"/>
      <c r="I1657" s="160">
        <v>340</v>
      </c>
      <c r="J1657" s="160" t="s">
        <v>59</v>
      </c>
      <c r="K1657" s="41"/>
      <c r="L1657" s="42"/>
      <c r="M1657" s="658"/>
      <c r="N1657" s="659" t="str">
        <f t="shared" si="328"/>
        <v>grams</v>
      </c>
      <c r="O1657" s="692">
        <f t="shared" si="329"/>
        <v>0</v>
      </c>
      <c r="P1657" s="761" t="e">
        <f t="shared" si="330"/>
        <v>#DIV/0!</v>
      </c>
      <c r="Q1657" s="74"/>
      <c r="R1657" s="28"/>
    </row>
    <row r="1658" spans="1:18" ht="14.25" customHeight="1">
      <c r="A1658" s="111">
        <v>13</v>
      </c>
      <c r="B1658" s="68" t="s">
        <v>2525</v>
      </c>
      <c r="C1658" s="68"/>
      <c r="D1658" s="68"/>
      <c r="E1658" s="68" t="s">
        <v>409</v>
      </c>
      <c r="F1658" s="155"/>
      <c r="G1658" s="760"/>
      <c r="H1658" s="562"/>
      <c r="I1658" s="160">
        <v>912</v>
      </c>
      <c r="J1658" s="160" t="s">
        <v>59</v>
      </c>
      <c r="K1658" s="41" t="s">
        <v>26</v>
      </c>
      <c r="L1658" s="42" t="str">
        <f t="shared" ref="L1658:L1659" si="346">CONCATENATE(I1658,J1658)</f>
        <v>912grams</v>
      </c>
      <c r="M1658" s="658">
        <f t="shared" ref="M1658:M1659" si="347">H1658*I1658</f>
        <v>0</v>
      </c>
      <c r="N1658" s="659" t="str">
        <f t="shared" si="328"/>
        <v>0 grams</v>
      </c>
      <c r="O1658" s="692">
        <f t="shared" si="329"/>
        <v>0</v>
      </c>
      <c r="P1658" s="761" t="e">
        <f t="shared" si="330"/>
        <v>#DIV/0!</v>
      </c>
      <c r="Q1658" s="74" t="e">
        <f t="shared" ref="Q1658:Q1659" si="348">G1658-P1658</f>
        <v>#DIV/0!</v>
      </c>
      <c r="R1658" s="46"/>
    </row>
    <row r="1659" spans="1:18" ht="14.25" customHeight="1">
      <c r="A1659" s="111">
        <v>14</v>
      </c>
      <c r="B1659" s="68" t="s">
        <v>2525</v>
      </c>
      <c r="C1659" s="68"/>
      <c r="D1659" s="68"/>
      <c r="E1659" s="68" t="s">
        <v>2526</v>
      </c>
      <c r="F1659" s="155"/>
      <c r="G1659" s="760"/>
      <c r="H1659" s="562"/>
      <c r="I1659" s="160">
        <v>228</v>
      </c>
      <c r="J1659" s="160" t="s">
        <v>59</v>
      </c>
      <c r="K1659" s="41" t="s">
        <v>26</v>
      </c>
      <c r="L1659" s="42" t="str">
        <f t="shared" si="346"/>
        <v>228grams</v>
      </c>
      <c r="M1659" s="658">
        <f t="shared" si="347"/>
        <v>0</v>
      </c>
      <c r="N1659" s="659" t="str">
        <f t="shared" si="328"/>
        <v>0 grams</v>
      </c>
      <c r="O1659" s="692">
        <f t="shared" si="329"/>
        <v>0</v>
      </c>
      <c r="P1659" s="761" t="e">
        <f t="shared" si="330"/>
        <v>#DIV/0!</v>
      </c>
      <c r="Q1659" s="29" t="e">
        <f t="shared" si="348"/>
        <v>#DIV/0!</v>
      </c>
      <c r="R1659" s="28"/>
    </row>
    <row r="1660" spans="1:18" ht="14.25" customHeight="1">
      <c r="A1660" s="111">
        <v>400</v>
      </c>
      <c r="B1660" s="52" t="s">
        <v>3929</v>
      </c>
      <c r="C1660" s="68"/>
      <c r="D1660" s="68"/>
      <c r="E1660" s="68" t="s">
        <v>3930</v>
      </c>
      <c r="F1660" s="156"/>
      <c r="G1660" s="760"/>
      <c r="H1660" s="160"/>
      <c r="I1660" s="160">
        <v>210</v>
      </c>
      <c r="J1660" s="160" t="s">
        <v>59</v>
      </c>
      <c r="K1660" s="41"/>
      <c r="L1660" s="42"/>
      <c r="M1660" s="658"/>
      <c r="N1660" s="659" t="str">
        <f t="shared" si="328"/>
        <v>grams</v>
      </c>
      <c r="O1660" s="692">
        <f t="shared" si="329"/>
        <v>0</v>
      </c>
      <c r="P1660" s="761" t="e">
        <f t="shared" si="330"/>
        <v>#DIV/0!</v>
      </c>
      <c r="Q1660" s="74"/>
      <c r="R1660" s="28"/>
    </row>
    <row r="1661" spans="1:18" ht="14.25" customHeight="1">
      <c r="A1661" s="111">
        <v>339</v>
      </c>
      <c r="B1661" s="68" t="s">
        <v>4291</v>
      </c>
      <c r="C1661" s="68"/>
      <c r="D1661" s="68"/>
      <c r="E1661" s="68" t="s">
        <v>4292</v>
      </c>
      <c r="F1661" s="156"/>
      <c r="G1661" s="760"/>
      <c r="H1661" s="160"/>
      <c r="I1661" s="160">
        <v>1</v>
      </c>
      <c r="J1661" s="198" t="s">
        <v>37</v>
      </c>
      <c r="K1661" s="41"/>
      <c r="L1661" s="42"/>
      <c r="M1661" s="658"/>
      <c r="N1661" s="659" t="str">
        <f t="shared" si="328"/>
        <v>pieces</v>
      </c>
      <c r="O1661" s="692">
        <f t="shared" si="329"/>
        <v>0</v>
      </c>
      <c r="P1661" s="761" t="e">
        <f t="shared" si="330"/>
        <v>#DIV/0!</v>
      </c>
      <c r="Q1661" s="74"/>
      <c r="R1661" s="28"/>
    </row>
    <row r="1662" spans="1:18" ht="14.25" customHeight="1">
      <c r="A1662" s="111">
        <v>429</v>
      </c>
      <c r="B1662" s="68" t="s">
        <v>4821</v>
      </c>
      <c r="C1662" s="68"/>
      <c r="D1662" s="68"/>
      <c r="E1662" s="68" t="s">
        <v>4822</v>
      </c>
      <c r="F1662" s="156"/>
      <c r="G1662" s="760"/>
      <c r="H1662" s="562"/>
      <c r="I1662" s="160">
        <v>1</v>
      </c>
      <c r="J1662" s="160" t="s">
        <v>37</v>
      </c>
      <c r="K1662" s="41"/>
      <c r="L1662" s="42"/>
      <c r="M1662" s="658"/>
      <c r="N1662" s="659" t="str">
        <f t="shared" si="328"/>
        <v>pieces</v>
      </c>
      <c r="O1662" s="692">
        <f t="shared" si="329"/>
        <v>0</v>
      </c>
      <c r="P1662" s="761" t="e">
        <f t="shared" si="330"/>
        <v>#DIV/0!</v>
      </c>
      <c r="Q1662" s="74"/>
      <c r="R1662" s="28"/>
    </row>
    <row r="1663" spans="1:18" ht="14.25" customHeight="1">
      <c r="A1663" s="111">
        <v>185</v>
      </c>
      <c r="B1663" s="68" t="s">
        <v>4823</v>
      </c>
      <c r="C1663" s="68"/>
      <c r="D1663" s="68"/>
      <c r="E1663" s="68" t="s">
        <v>4824</v>
      </c>
      <c r="F1663" s="156"/>
      <c r="G1663" s="760"/>
      <c r="H1663" s="562"/>
      <c r="I1663" s="160">
        <v>350</v>
      </c>
      <c r="J1663" s="160" t="s">
        <v>29</v>
      </c>
      <c r="K1663" s="41"/>
      <c r="L1663" s="42"/>
      <c r="M1663" s="658"/>
      <c r="N1663" s="659" t="str">
        <f t="shared" si="328"/>
        <v>ml</v>
      </c>
      <c r="O1663" s="692">
        <f t="shared" si="329"/>
        <v>0</v>
      </c>
      <c r="P1663" s="761" t="e">
        <f t="shared" si="330"/>
        <v>#DIV/0!</v>
      </c>
      <c r="Q1663" s="74"/>
      <c r="R1663" s="28"/>
    </row>
    <row r="1664" spans="1:18" ht="14.25" customHeight="1">
      <c r="A1664" s="111">
        <v>186</v>
      </c>
      <c r="B1664" s="68" t="s">
        <v>2533</v>
      </c>
      <c r="C1664" s="68"/>
      <c r="D1664" s="68"/>
      <c r="E1664" s="68" t="s">
        <v>4825</v>
      </c>
      <c r="F1664" s="156"/>
      <c r="G1664" s="760"/>
      <c r="H1664" s="562"/>
      <c r="I1664" s="160">
        <v>350</v>
      </c>
      <c r="J1664" s="160" t="s">
        <v>29</v>
      </c>
      <c r="K1664" s="41"/>
      <c r="L1664" s="42"/>
      <c r="M1664" s="658"/>
      <c r="N1664" s="659" t="str">
        <f t="shared" si="328"/>
        <v>ml</v>
      </c>
      <c r="O1664" s="692">
        <f t="shared" si="329"/>
        <v>0</v>
      </c>
      <c r="P1664" s="761" t="e">
        <f t="shared" si="330"/>
        <v>#DIV/0!</v>
      </c>
      <c r="Q1664" s="74"/>
      <c r="R1664" s="28"/>
    </row>
    <row r="1665" spans="1:18" ht="14.25" customHeight="1">
      <c r="A1665" s="111">
        <v>187</v>
      </c>
      <c r="B1665" s="68" t="s">
        <v>2533</v>
      </c>
      <c r="C1665" s="52"/>
      <c r="D1665" s="52"/>
      <c r="E1665" s="52" t="s">
        <v>2535</v>
      </c>
      <c r="F1665" s="156"/>
      <c r="G1665" s="760"/>
      <c r="H1665" s="562"/>
      <c r="I1665" s="160">
        <v>350</v>
      </c>
      <c r="J1665" s="160" t="s">
        <v>29</v>
      </c>
      <c r="K1665" s="41"/>
      <c r="L1665" s="42"/>
      <c r="M1665" s="658"/>
      <c r="N1665" s="659" t="str">
        <f t="shared" si="328"/>
        <v>ml</v>
      </c>
      <c r="O1665" s="692">
        <f t="shared" si="329"/>
        <v>0</v>
      </c>
      <c r="P1665" s="761" t="e">
        <f t="shared" si="330"/>
        <v>#DIV/0!</v>
      </c>
      <c r="Q1665" s="74"/>
      <c r="R1665" s="28"/>
    </row>
    <row r="1666" spans="1:18" ht="14.25" customHeight="1">
      <c r="A1666" s="111">
        <v>188</v>
      </c>
      <c r="B1666" s="68" t="s">
        <v>2533</v>
      </c>
      <c r="C1666" s="68"/>
      <c r="D1666" s="68"/>
      <c r="E1666" s="68" t="s">
        <v>2536</v>
      </c>
      <c r="F1666" s="156"/>
      <c r="G1666" s="760">
        <v>65</v>
      </c>
      <c r="H1666" s="562"/>
      <c r="I1666" s="160">
        <v>375</v>
      </c>
      <c r="J1666" s="160" t="s">
        <v>29</v>
      </c>
      <c r="K1666" s="41"/>
      <c r="L1666" s="42"/>
      <c r="M1666" s="658"/>
      <c r="N1666" s="659" t="str">
        <f t="shared" si="328"/>
        <v>ml</v>
      </c>
      <c r="O1666" s="692">
        <f t="shared" si="329"/>
        <v>0</v>
      </c>
      <c r="P1666" s="761" t="e">
        <f t="shared" si="330"/>
        <v>#DIV/0!</v>
      </c>
      <c r="Q1666" s="74"/>
      <c r="R1666" s="28"/>
    </row>
    <row r="1667" spans="1:18" ht="14.25" customHeight="1">
      <c r="A1667" s="111">
        <v>189</v>
      </c>
      <c r="B1667" s="68" t="s">
        <v>2533</v>
      </c>
      <c r="C1667" s="68"/>
      <c r="D1667" s="68"/>
      <c r="E1667" s="68" t="s">
        <v>4826</v>
      </c>
      <c r="F1667" s="156"/>
      <c r="G1667" s="760"/>
      <c r="H1667" s="562"/>
      <c r="I1667" s="160">
        <v>175</v>
      </c>
      <c r="J1667" s="160" t="s">
        <v>29</v>
      </c>
      <c r="K1667" s="41"/>
      <c r="L1667" s="42"/>
      <c r="M1667" s="658"/>
      <c r="N1667" s="659" t="str">
        <f t="shared" si="328"/>
        <v>ml</v>
      </c>
      <c r="O1667" s="692">
        <f t="shared" si="329"/>
        <v>0</v>
      </c>
      <c r="P1667" s="761" t="e">
        <f t="shared" si="330"/>
        <v>#DIV/0!</v>
      </c>
      <c r="Q1667" s="74"/>
      <c r="R1667" s="28"/>
    </row>
    <row r="1668" spans="1:18" ht="14.25" customHeight="1">
      <c r="A1668" s="111">
        <v>105</v>
      </c>
      <c r="B1668" s="68" t="s">
        <v>3551</v>
      </c>
      <c r="C1668" s="68"/>
      <c r="D1668" s="68"/>
      <c r="E1668" s="68" t="s">
        <v>3552</v>
      </c>
      <c r="F1668" s="156"/>
      <c r="G1668" s="760"/>
      <c r="H1668" s="562"/>
      <c r="I1668" s="160">
        <v>290</v>
      </c>
      <c r="J1668" s="160" t="s">
        <v>59</v>
      </c>
      <c r="K1668" s="41" t="s">
        <v>26</v>
      </c>
      <c r="L1668" s="42" t="str">
        <f t="shared" ref="L1668:L1671" si="349">CONCATENATE(I1668,J1668)</f>
        <v>290grams</v>
      </c>
      <c r="M1668" s="658">
        <f t="shared" ref="M1668:M1671" si="350">H1668*I1668</f>
        <v>0</v>
      </c>
      <c r="N1668" s="659" t="str">
        <f t="shared" si="328"/>
        <v>0 grams</v>
      </c>
      <c r="O1668" s="692">
        <f t="shared" si="329"/>
        <v>0</v>
      </c>
      <c r="P1668" s="761" t="e">
        <f t="shared" si="330"/>
        <v>#DIV/0!</v>
      </c>
      <c r="Q1668" s="74" t="e">
        <f t="shared" ref="Q1668:Q1671" si="351">G1668-P1668</f>
        <v>#DIV/0!</v>
      </c>
      <c r="R1668" s="28"/>
    </row>
    <row r="1669" spans="1:18" ht="14.25" customHeight="1">
      <c r="A1669" s="111">
        <v>106</v>
      </c>
      <c r="B1669" s="68" t="s">
        <v>2539</v>
      </c>
      <c r="C1669" s="68"/>
      <c r="D1669" s="68"/>
      <c r="E1669" s="68" t="s">
        <v>3553</v>
      </c>
      <c r="F1669" s="156"/>
      <c r="G1669" s="760"/>
      <c r="H1669" s="562"/>
      <c r="I1669" s="160">
        <v>230</v>
      </c>
      <c r="J1669" s="160" t="s">
        <v>59</v>
      </c>
      <c r="K1669" s="41" t="s">
        <v>26</v>
      </c>
      <c r="L1669" s="42" t="str">
        <f t="shared" si="349"/>
        <v>230grams</v>
      </c>
      <c r="M1669" s="658">
        <f t="shared" si="350"/>
        <v>0</v>
      </c>
      <c r="N1669" s="659" t="str">
        <f t="shared" si="328"/>
        <v>0 grams</v>
      </c>
      <c r="O1669" s="692">
        <f t="shared" si="329"/>
        <v>0</v>
      </c>
      <c r="P1669" s="761" t="e">
        <f t="shared" si="330"/>
        <v>#DIV/0!</v>
      </c>
      <c r="Q1669" s="74" t="e">
        <f t="shared" si="351"/>
        <v>#DIV/0!</v>
      </c>
      <c r="R1669" s="28"/>
    </row>
    <row r="1670" spans="1:18" ht="14.25" customHeight="1">
      <c r="A1670" s="111">
        <v>107</v>
      </c>
      <c r="B1670" s="68" t="s">
        <v>2539</v>
      </c>
      <c r="C1670" s="68"/>
      <c r="D1670" s="68"/>
      <c r="E1670" s="68" t="s">
        <v>2540</v>
      </c>
      <c r="F1670" s="156"/>
      <c r="G1670" s="760">
        <v>51.7</v>
      </c>
      <c r="H1670" s="562"/>
      <c r="I1670" s="160">
        <v>155</v>
      </c>
      <c r="J1670" s="160" t="s">
        <v>3252</v>
      </c>
      <c r="K1670" s="41" t="s">
        <v>26</v>
      </c>
      <c r="L1670" s="42" t="str">
        <f t="shared" si="349"/>
        <v>155Drained Weight grams</v>
      </c>
      <c r="M1670" s="658">
        <f t="shared" si="350"/>
        <v>0</v>
      </c>
      <c r="N1670" s="659" t="str">
        <f t="shared" si="328"/>
        <v>0 Drained Weight grams</v>
      </c>
      <c r="O1670" s="692">
        <f t="shared" si="329"/>
        <v>0</v>
      </c>
      <c r="P1670" s="761" t="e">
        <f t="shared" si="330"/>
        <v>#DIV/0!</v>
      </c>
      <c r="Q1670" s="74" t="e">
        <f t="shared" si="351"/>
        <v>#DIV/0!</v>
      </c>
      <c r="R1670" s="28"/>
    </row>
    <row r="1671" spans="1:18" ht="14.25" customHeight="1">
      <c r="A1671" s="111">
        <v>108</v>
      </c>
      <c r="B1671" s="68" t="s">
        <v>2539</v>
      </c>
      <c r="C1671" s="68"/>
      <c r="D1671" s="68"/>
      <c r="E1671" s="68" t="s">
        <v>3554</v>
      </c>
      <c r="F1671" s="156"/>
      <c r="G1671" s="760"/>
      <c r="H1671" s="562"/>
      <c r="I1671" s="160">
        <v>1</v>
      </c>
      <c r="J1671" s="160" t="s">
        <v>37</v>
      </c>
      <c r="K1671" s="41" t="s">
        <v>26</v>
      </c>
      <c r="L1671" s="42" t="str">
        <f t="shared" si="349"/>
        <v>1pieces</v>
      </c>
      <c r="M1671" s="658">
        <f t="shared" si="350"/>
        <v>0</v>
      </c>
      <c r="N1671" s="659" t="str">
        <f t="shared" si="328"/>
        <v>0 pieces</v>
      </c>
      <c r="O1671" s="692">
        <f t="shared" si="329"/>
        <v>0</v>
      </c>
      <c r="P1671" s="761" t="e">
        <f t="shared" si="330"/>
        <v>#DIV/0!</v>
      </c>
      <c r="Q1671" s="74" t="e">
        <f t="shared" si="351"/>
        <v>#DIV/0!</v>
      </c>
      <c r="R1671" s="28"/>
    </row>
    <row r="1672" spans="1:18" ht="14.25" customHeight="1">
      <c r="A1672" s="111">
        <v>313</v>
      </c>
      <c r="B1672" s="52" t="s">
        <v>4827</v>
      </c>
      <c r="C1672" s="52"/>
      <c r="D1672" s="52"/>
      <c r="E1672" s="52" t="s">
        <v>4828</v>
      </c>
      <c r="F1672" s="156"/>
      <c r="G1672" s="760"/>
      <c r="H1672" s="562"/>
      <c r="I1672" s="160">
        <v>6</v>
      </c>
      <c r="J1672" s="160" t="s">
        <v>37</v>
      </c>
      <c r="K1672" s="41"/>
      <c r="L1672" s="42"/>
      <c r="M1672" s="658"/>
      <c r="N1672" s="659" t="str">
        <f t="shared" si="328"/>
        <v>pieces</v>
      </c>
      <c r="O1672" s="692">
        <f t="shared" si="329"/>
        <v>0</v>
      </c>
      <c r="P1672" s="761" t="e">
        <f t="shared" si="330"/>
        <v>#DIV/0!</v>
      </c>
      <c r="Q1672" s="74"/>
      <c r="R1672" s="28"/>
    </row>
    <row r="1673" spans="1:18" ht="14.25" customHeight="1">
      <c r="A1673" s="111">
        <v>430</v>
      </c>
      <c r="B1673" s="68" t="s">
        <v>4829</v>
      </c>
      <c r="C1673" s="68"/>
      <c r="D1673" s="68"/>
      <c r="E1673" s="68" t="s">
        <v>4830</v>
      </c>
      <c r="F1673" s="156"/>
      <c r="G1673" s="760">
        <v>45</v>
      </c>
      <c r="H1673" s="562"/>
      <c r="I1673" s="160">
        <v>1</v>
      </c>
      <c r="J1673" s="160" t="s">
        <v>37</v>
      </c>
      <c r="K1673" s="41"/>
      <c r="L1673" s="42"/>
      <c r="M1673" s="658"/>
      <c r="N1673" s="659" t="str">
        <f t="shared" si="328"/>
        <v>pieces</v>
      </c>
      <c r="O1673" s="692">
        <f t="shared" si="329"/>
        <v>0</v>
      </c>
      <c r="P1673" s="761" t="e">
        <f t="shared" si="330"/>
        <v>#DIV/0!</v>
      </c>
      <c r="Q1673" s="74"/>
      <c r="R1673" s="28"/>
    </row>
    <row r="1674" spans="1:18" ht="14.25" customHeight="1">
      <c r="A1674" s="111">
        <v>314</v>
      </c>
      <c r="B1674" s="68" t="s">
        <v>4831</v>
      </c>
      <c r="C1674" s="68"/>
      <c r="D1674" s="68"/>
      <c r="E1674" s="68" t="s">
        <v>4832</v>
      </c>
      <c r="F1674" s="156"/>
      <c r="G1674" s="760"/>
      <c r="H1674" s="562"/>
      <c r="I1674" s="160">
        <v>1</v>
      </c>
      <c r="J1674" s="160" t="s">
        <v>37</v>
      </c>
      <c r="K1674" s="41"/>
      <c r="L1674" s="42"/>
      <c r="M1674" s="658"/>
      <c r="N1674" s="659" t="str">
        <f t="shared" si="328"/>
        <v>pieces</v>
      </c>
      <c r="O1674" s="692">
        <f t="shared" si="329"/>
        <v>0</v>
      </c>
      <c r="P1674" s="761" t="e">
        <f t="shared" si="330"/>
        <v>#DIV/0!</v>
      </c>
      <c r="Q1674" s="74"/>
      <c r="R1674" s="28"/>
    </row>
    <row r="1675" spans="1:18" ht="14.25" customHeight="1">
      <c r="A1675" s="111">
        <v>340</v>
      </c>
      <c r="B1675" s="68" t="s">
        <v>2549</v>
      </c>
      <c r="C1675" s="52"/>
      <c r="D1675" s="52"/>
      <c r="E1675" s="52" t="s">
        <v>3388</v>
      </c>
      <c r="F1675" s="156"/>
      <c r="G1675" s="760">
        <v>750.4</v>
      </c>
      <c r="H1675" s="160"/>
      <c r="I1675" s="160">
        <v>60</v>
      </c>
      <c r="J1675" s="160" t="s">
        <v>37</v>
      </c>
      <c r="K1675" s="41"/>
      <c r="L1675" s="42"/>
      <c r="M1675" s="658"/>
      <c r="N1675" s="659" t="str">
        <f t="shared" si="328"/>
        <v>pieces</v>
      </c>
      <c r="O1675" s="692">
        <f t="shared" si="329"/>
        <v>0</v>
      </c>
      <c r="P1675" s="761" t="e">
        <f t="shared" si="330"/>
        <v>#DIV/0!</v>
      </c>
      <c r="Q1675" s="74"/>
      <c r="R1675" s="28"/>
    </row>
    <row r="1676" spans="1:18" ht="14.25" customHeight="1">
      <c r="A1676" s="111">
        <v>341</v>
      </c>
      <c r="B1676" s="33" t="s">
        <v>4295</v>
      </c>
      <c r="C1676" s="33"/>
      <c r="D1676" s="33"/>
      <c r="E1676" s="33" t="s">
        <v>4296</v>
      </c>
      <c r="F1676" s="156"/>
      <c r="G1676" s="121">
        <v>99</v>
      </c>
      <c r="H1676" s="160"/>
      <c r="I1676" s="121">
        <v>1</v>
      </c>
      <c r="J1676" s="121" t="s">
        <v>37</v>
      </c>
      <c r="K1676" s="41"/>
      <c r="L1676" s="42"/>
      <c r="M1676" s="658"/>
      <c r="N1676" s="659" t="str">
        <f t="shared" si="328"/>
        <v>pieces</v>
      </c>
      <c r="O1676" s="692">
        <f t="shared" si="329"/>
        <v>0</v>
      </c>
      <c r="P1676" s="761" t="e">
        <f t="shared" si="330"/>
        <v>#DIV/0!</v>
      </c>
      <c r="Q1676" s="74"/>
      <c r="R1676" s="28"/>
    </row>
    <row r="1677" spans="1:18" ht="14.25" customHeight="1">
      <c r="A1677" s="111">
        <v>477</v>
      </c>
      <c r="B1677" s="825" t="s">
        <v>4833</v>
      </c>
      <c r="C1677" s="122"/>
      <c r="D1677" s="132"/>
      <c r="E1677" s="122" t="s">
        <v>4834</v>
      </c>
      <c r="F1677" s="589"/>
      <c r="G1677" s="739">
        <v>72.25</v>
      </c>
      <c r="H1677" s="196"/>
      <c r="I1677" s="196">
        <v>1</v>
      </c>
      <c r="J1677" s="196" t="s">
        <v>37</v>
      </c>
      <c r="K1677" s="41"/>
      <c r="L1677" s="42"/>
      <c r="M1677" s="658"/>
      <c r="N1677" s="659" t="str">
        <f t="shared" si="328"/>
        <v>pieces</v>
      </c>
      <c r="O1677" s="692">
        <f t="shared" si="329"/>
        <v>0</v>
      </c>
      <c r="P1677" s="761" t="e">
        <f t="shared" si="330"/>
        <v>#DIV/0!</v>
      </c>
      <c r="Q1677" s="74"/>
      <c r="R1677" s="28"/>
    </row>
    <row r="1678" spans="1:18" ht="14.25" customHeight="1">
      <c r="A1678" s="111">
        <v>342</v>
      </c>
      <c r="B1678" s="68" t="s">
        <v>2551</v>
      </c>
      <c r="C1678" s="68"/>
      <c r="D1678" s="68"/>
      <c r="E1678" s="68" t="s">
        <v>4297</v>
      </c>
      <c r="F1678" s="156"/>
      <c r="G1678" s="760"/>
      <c r="H1678" s="160"/>
      <c r="I1678" s="160">
        <v>1</v>
      </c>
      <c r="J1678" s="160" t="s">
        <v>37</v>
      </c>
      <c r="K1678" s="41"/>
      <c r="L1678" s="42"/>
      <c r="M1678" s="658"/>
      <c r="N1678" s="659" t="str">
        <f t="shared" si="328"/>
        <v>pieces</v>
      </c>
      <c r="O1678" s="692">
        <f t="shared" si="329"/>
        <v>0</v>
      </c>
      <c r="P1678" s="761" t="e">
        <f t="shared" si="330"/>
        <v>#DIV/0!</v>
      </c>
      <c r="Q1678" s="74"/>
      <c r="R1678" s="28"/>
    </row>
    <row r="1679" spans="1:18" ht="14.25" customHeight="1">
      <c r="A1679" s="111">
        <v>343</v>
      </c>
      <c r="B1679" s="68" t="s">
        <v>4298</v>
      </c>
      <c r="C1679" s="68"/>
      <c r="D1679" s="68"/>
      <c r="E1679" s="68" t="s">
        <v>4299</v>
      </c>
      <c r="F1679" s="156"/>
      <c r="G1679" s="760"/>
      <c r="H1679" s="160"/>
      <c r="I1679" s="160">
        <v>10</v>
      </c>
      <c r="J1679" s="160" t="s">
        <v>37</v>
      </c>
      <c r="K1679" s="41"/>
      <c r="L1679" s="42"/>
      <c r="M1679" s="658"/>
      <c r="N1679" s="659" t="str">
        <f t="shared" si="328"/>
        <v>pieces</v>
      </c>
      <c r="O1679" s="692">
        <f t="shared" si="329"/>
        <v>0</v>
      </c>
      <c r="P1679" s="761" t="e">
        <f t="shared" si="330"/>
        <v>#DIV/0!</v>
      </c>
      <c r="Q1679" s="74"/>
      <c r="R1679" s="28"/>
    </row>
    <row r="1680" spans="1:18" ht="14.25" customHeight="1">
      <c r="A1680" s="111">
        <v>344</v>
      </c>
      <c r="B1680" s="68" t="s">
        <v>4300</v>
      </c>
      <c r="C1680" s="68"/>
      <c r="D1680" s="68"/>
      <c r="E1680" s="68" t="s">
        <v>4299</v>
      </c>
      <c r="F1680" s="156"/>
      <c r="G1680" s="760">
        <v>70.599999999999994</v>
      </c>
      <c r="H1680" s="160"/>
      <c r="I1680" s="160">
        <v>10</v>
      </c>
      <c r="J1680" s="160" t="s">
        <v>37</v>
      </c>
      <c r="K1680" s="41"/>
      <c r="L1680" s="42"/>
      <c r="M1680" s="658"/>
      <c r="N1680" s="659" t="str">
        <f t="shared" si="328"/>
        <v>pieces</v>
      </c>
      <c r="O1680" s="692">
        <f t="shared" si="329"/>
        <v>0</v>
      </c>
      <c r="P1680" s="761" t="e">
        <f t="shared" si="330"/>
        <v>#DIV/0!</v>
      </c>
      <c r="Q1680" s="74"/>
      <c r="R1680" s="28"/>
    </row>
    <row r="1681" spans="1:18" ht="14.25" customHeight="1">
      <c r="A1681" s="111">
        <v>401</v>
      </c>
      <c r="B1681" s="52" t="s">
        <v>2553</v>
      </c>
      <c r="C1681" s="68"/>
      <c r="D1681" s="68"/>
      <c r="E1681" s="68"/>
      <c r="F1681" s="156"/>
      <c r="G1681" s="760"/>
      <c r="H1681" s="562"/>
      <c r="I1681" s="160">
        <v>1</v>
      </c>
      <c r="J1681" s="160" t="s">
        <v>59</v>
      </c>
      <c r="K1681" s="41"/>
      <c r="L1681" s="42"/>
      <c r="M1681" s="658"/>
      <c r="N1681" s="659" t="str">
        <f t="shared" si="328"/>
        <v>grams</v>
      </c>
      <c r="O1681" s="692">
        <f t="shared" si="329"/>
        <v>0</v>
      </c>
      <c r="P1681" s="761" t="e">
        <f t="shared" si="330"/>
        <v>#DIV/0!</v>
      </c>
      <c r="Q1681" s="74"/>
      <c r="R1681" s="28"/>
    </row>
    <row r="1682" spans="1:18" ht="14.25" customHeight="1">
      <c r="A1682" s="111">
        <v>190</v>
      </c>
      <c r="B1682" s="116" t="s">
        <v>2557</v>
      </c>
      <c r="C1682" s="116"/>
      <c r="D1682" s="116"/>
      <c r="E1682" s="116" t="s">
        <v>2558</v>
      </c>
      <c r="F1682" s="156"/>
      <c r="G1682" s="776">
        <v>165</v>
      </c>
      <c r="H1682" s="562"/>
      <c r="I1682" s="121">
        <v>150</v>
      </c>
      <c r="J1682" s="121" t="s">
        <v>59</v>
      </c>
      <c r="K1682" s="41"/>
      <c r="L1682" s="42"/>
      <c r="M1682" s="658"/>
      <c r="N1682" s="659" t="str">
        <f t="shared" si="328"/>
        <v>grams</v>
      </c>
      <c r="O1682" s="692">
        <f t="shared" si="329"/>
        <v>0</v>
      </c>
      <c r="P1682" s="761" t="e">
        <f t="shared" si="330"/>
        <v>#DIV/0!</v>
      </c>
      <c r="Q1682" s="74"/>
      <c r="R1682" s="28"/>
    </row>
    <row r="1683" spans="1:18" ht="14.25" customHeight="1">
      <c r="A1683" s="111">
        <v>109</v>
      </c>
      <c r="B1683" s="68" t="s">
        <v>2559</v>
      </c>
      <c r="C1683" s="68"/>
      <c r="D1683" s="68"/>
      <c r="E1683" s="68" t="s">
        <v>2560</v>
      </c>
      <c r="F1683" s="156"/>
      <c r="G1683" s="760"/>
      <c r="H1683" s="562"/>
      <c r="I1683" s="160">
        <v>304</v>
      </c>
      <c r="J1683" s="160" t="s">
        <v>59</v>
      </c>
      <c r="K1683" s="41" t="s">
        <v>26</v>
      </c>
      <c r="L1683" s="42" t="str">
        <f t="shared" ref="L1683:L1684" si="352">CONCATENATE(I1683,J1683)</f>
        <v>304grams</v>
      </c>
      <c r="M1683" s="658">
        <f t="shared" ref="M1683:M1684" si="353">H1683*I1683</f>
        <v>0</v>
      </c>
      <c r="N1683" s="659" t="str">
        <f t="shared" si="328"/>
        <v>0 grams</v>
      </c>
      <c r="O1683" s="692">
        <f t="shared" si="329"/>
        <v>0</v>
      </c>
      <c r="P1683" s="761" t="e">
        <f t="shared" si="330"/>
        <v>#DIV/0!</v>
      </c>
      <c r="Q1683" s="74" t="e">
        <f t="shared" ref="Q1683:Q1684" si="354">G1683-P1683</f>
        <v>#DIV/0!</v>
      </c>
      <c r="R1683" s="28"/>
    </row>
    <row r="1684" spans="1:18" ht="14.25" customHeight="1">
      <c r="A1684" s="111">
        <v>146</v>
      </c>
      <c r="B1684" s="50" t="s">
        <v>2561</v>
      </c>
      <c r="C1684" s="116"/>
      <c r="D1684" s="116"/>
      <c r="E1684" s="140" t="s">
        <v>2562</v>
      </c>
      <c r="F1684" s="589"/>
      <c r="G1684" s="741">
        <v>732</v>
      </c>
      <c r="H1684" s="562"/>
      <c r="I1684" s="178">
        <v>1</v>
      </c>
      <c r="J1684" s="178" t="s">
        <v>3458</v>
      </c>
      <c r="K1684" s="41" t="s">
        <v>26</v>
      </c>
      <c r="L1684" s="42" t="str">
        <f t="shared" si="352"/>
        <v>1gal</v>
      </c>
      <c r="M1684" s="658">
        <f t="shared" si="353"/>
        <v>0</v>
      </c>
      <c r="N1684" s="659" t="str">
        <f t="shared" si="328"/>
        <v>0 gal</v>
      </c>
      <c r="O1684" s="692">
        <f t="shared" si="329"/>
        <v>0</v>
      </c>
      <c r="P1684" s="761" t="e">
        <f t="shared" si="330"/>
        <v>#DIV/0!</v>
      </c>
      <c r="Q1684" s="74" t="e">
        <f t="shared" si="354"/>
        <v>#DIV/0!</v>
      </c>
      <c r="R1684" s="28"/>
    </row>
    <row r="1685" spans="1:18" ht="14.25" customHeight="1">
      <c r="A1685" s="111">
        <v>345</v>
      </c>
      <c r="B1685" s="68" t="s">
        <v>4301</v>
      </c>
      <c r="C1685" s="68"/>
      <c r="D1685" s="68"/>
      <c r="E1685" s="68" t="s">
        <v>4302</v>
      </c>
      <c r="F1685" s="156"/>
      <c r="G1685" s="760"/>
      <c r="H1685" s="160"/>
      <c r="I1685" s="160">
        <v>10</v>
      </c>
      <c r="J1685" s="160" t="s">
        <v>37</v>
      </c>
      <c r="K1685" s="41"/>
      <c r="L1685" s="42"/>
      <c r="M1685" s="658"/>
      <c r="N1685" s="659" t="str">
        <f t="shared" si="328"/>
        <v>pieces</v>
      </c>
      <c r="O1685" s="692">
        <f t="shared" si="329"/>
        <v>0</v>
      </c>
      <c r="P1685" s="761" t="e">
        <f t="shared" si="330"/>
        <v>#DIV/0!</v>
      </c>
      <c r="Q1685" s="74"/>
      <c r="R1685" s="28"/>
    </row>
    <row r="1686" spans="1:18" ht="14.25" customHeight="1">
      <c r="A1686" s="111">
        <v>346</v>
      </c>
      <c r="B1686" s="68" t="s">
        <v>4303</v>
      </c>
      <c r="C1686" s="68"/>
      <c r="D1686" s="68"/>
      <c r="E1686" s="68" t="s">
        <v>4302</v>
      </c>
      <c r="F1686" s="156"/>
      <c r="G1686" s="760"/>
      <c r="H1686" s="160"/>
      <c r="I1686" s="160">
        <v>10</v>
      </c>
      <c r="J1686" s="160" t="s">
        <v>37</v>
      </c>
      <c r="K1686" s="41"/>
      <c r="L1686" s="42"/>
      <c r="M1686" s="658"/>
      <c r="N1686" s="659" t="str">
        <f t="shared" si="328"/>
        <v>pieces</v>
      </c>
      <c r="O1686" s="692">
        <f t="shared" si="329"/>
        <v>0</v>
      </c>
      <c r="P1686" s="761" t="e">
        <f t="shared" si="330"/>
        <v>#DIV/0!</v>
      </c>
      <c r="Q1686" s="74"/>
      <c r="R1686" s="28"/>
    </row>
    <row r="1687" spans="1:18" ht="14.25" customHeight="1">
      <c r="A1687" s="111">
        <v>347</v>
      </c>
      <c r="B1687" s="68" t="s">
        <v>4304</v>
      </c>
      <c r="C1687" s="68"/>
      <c r="D1687" s="68"/>
      <c r="E1687" s="68" t="s">
        <v>4302</v>
      </c>
      <c r="F1687" s="156"/>
      <c r="G1687" s="760"/>
      <c r="H1687" s="160"/>
      <c r="I1687" s="160">
        <v>10</v>
      </c>
      <c r="J1687" s="160" t="s">
        <v>37</v>
      </c>
      <c r="K1687" s="41"/>
      <c r="L1687" s="42"/>
      <c r="M1687" s="658"/>
      <c r="N1687" s="659" t="str">
        <f t="shared" si="328"/>
        <v>pieces</v>
      </c>
      <c r="O1687" s="692">
        <f t="shared" si="329"/>
        <v>0</v>
      </c>
      <c r="P1687" s="761" t="e">
        <f t="shared" si="330"/>
        <v>#DIV/0!</v>
      </c>
      <c r="Q1687" s="74"/>
      <c r="R1687" s="28"/>
    </row>
    <row r="1688" spans="1:18" ht="14.25" customHeight="1">
      <c r="A1688" s="111">
        <v>440</v>
      </c>
      <c r="B1688" s="52" t="s">
        <v>4835</v>
      </c>
      <c r="C1688" s="52"/>
      <c r="D1688" s="52"/>
      <c r="E1688" s="52" t="s">
        <v>4836</v>
      </c>
      <c r="F1688" s="156"/>
      <c r="G1688" s="760"/>
      <c r="H1688" s="160"/>
      <c r="I1688" s="762">
        <v>1</v>
      </c>
      <c r="J1688" s="160" t="s">
        <v>37</v>
      </c>
      <c r="K1688" s="41"/>
      <c r="L1688" s="42"/>
      <c r="M1688" s="658"/>
      <c r="N1688" s="659" t="str">
        <f t="shared" si="328"/>
        <v>pieces</v>
      </c>
      <c r="O1688" s="692">
        <f t="shared" si="329"/>
        <v>0</v>
      </c>
      <c r="P1688" s="761" t="e">
        <f t="shared" si="330"/>
        <v>#DIV/0!</v>
      </c>
      <c r="Q1688" s="74"/>
      <c r="R1688" s="28"/>
    </row>
    <row r="1689" spans="1:18" ht="14.25" customHeight="1">
      <c r="A1689" s="111">
        <v>191</v>
      </c>
      <c r="B1689" s="52" t="s">
        <v>3846</v>
      </c>
      <c r="C1689" s="52"/>
      <c r="D1689" s="52"/>
      <c r="E1689" s="52" t="s">
        <v>4837</v>
      </c>
      <c r="F1689" s="156"/>
      <c r="G1689" s="760"/>
      <c r="H1689" s="562"/>
      <c r="I1689" s="160">
        <v>680</v>
      </c>
      <c r="J1689" s="160" t="s">
        <v>59</v>
      </c>
      <c r="K1689" s="41"/>
      <c r="L1689" s="42"/>
      <c r="M1689" s="658"/>
      <c r="N1689" s="659" t="str">
        <f t="shared" si="328"/>
        <v>grams</v>
      </c>
      <c r="O1689" s="692">
        <f t="shared" si="329"/>
        <v>0</v>
      </c>
      <c r="P1689" s="761" t="e">
        <f t="shared" si="330"/>
        <v>#DIV/0!</v>
      </c>
      <c r="Q1689" s="74"/>
      <c r="R1689" s="28"/>
    </row>
    <row r="1690" spans="1:18" ht="14.25" customHeight="1">
      <c r="A1690" s="111">
        <v>192</v>
      </c>
      <c r="B1690" s="52" t="s">
        <v>3846</v>
      </c>
      <c r="C1690" s="52"/>
      <c r="D1690" s="52"/>
      <c r="E1690" s="52" t="s">
        <v>3725</v>
      </c>
      <c r="F1690" s="156"/>
      <c r="G1690" s="760"/>
      <c r="H1690" s="562"/>
      <c r="I1690" s="160">
        <v>907</v>
      </c>
      <c r="J1690" s="160" t="s">
        <v>59</v>
      </c>
      <c r="K1690" s="41"/>
      <c r="L1690" s="42"/>
      <c r="M1690" s="658"/>
      <c r="N1690" s="659" t="str">
        <f t="shared" si="328"/>
        <v>grams</v>
      </c>
      <c r="O1690" s="692">
        <f t="shared" si="329"/>
        <v>0</v>
      </c>
      <c r="P1690" s="761" t="e">
        <f t="shared" si="330"/>
        <v>#DIV/0!</v>
      </c>
      <c r="Q1690" s="74"/>
      <c r="R1690" s="28"/>
    </row>
    <row r="1691" spans="1:18" ht="14.25" customHeight="1">
      <c r="A1691" s="111">
        <v>283</v>
      </c>
      <c r="B1691" s="52" t="s">
        <v>3846</v>
      </c>
      <c r="C1691" s="52"/>
      <c r="D1691" s="52"/>
      <c r="E1691" s="52" t="s">
        <v>3319</v>
      </c>
      <c r="F1691" s="156"/>
      <c r="G1691" s="760"/>
      <c r="H1691" s="562"/>
      <c r="I1691" s="160">
        <v>500</v>
      </c>
      <c r="J1691" s="160" t="s">
        <v>59</v>
      </c>
      <c r="K1691" s="41"/>
      <c r="L1691" s="42"/>
      <c r="M1691" s="658"/>
      <c r="N1691" s="659" t="str">
        <f t="shared" si="328"/>
        <v>grams</v>
      </c>
      <c r="O1691" s="692">
        <f t="shared" si="329"/>
        <v>0</v>
      </c>
      <c r="P1691" s="761" t="e">
        <f t="shared" si="330"/>
        <v>#DIV/0!</v>
      </c>
      <c r="Q1691" s="74"/>
      <c r="R1691" s="28"/>
    </row>
    <row r="1692" spans="1:18" ht="14.25" customHeight="1">
      <c r="A1692" s="111">
        <v>441</v>
      </c>
      <c r="B1692" s="52" t="s">
        <v>2563</v>
      </c>
      <c r="C1692" s="52"/>
      <c r="D1692" s="52"/>
      <c r="E1692" s="52" t="s">
        <v>2564</v>
      </c>
      <c r="F1692" s="156"/>
      <c r="G1692" s="760">
        <v>94</v>
      </c>
      <c r="H1692" s="562"/>
      <c r="I1692" s="762">
        <v>1</v>
      </c>
      <c r="J1692" s="160" t="s">
        <v>2565</v>
      </c>
      <c r="K1692" s="41"/>
      <c r="L1692" s="42"/>
      <c r="M1692" s="658"/>
      <c r="N1692" s="659" t="str">
        <f t="shared" si="328"/>
        <v>loaves</v>
      </c>
      <c r="O1692" s="692">
        <f t="shared" si="329"/>
        <v>0</v>
      </c>
      <c r="P1692" s="761" t="e">
        <f t="shared" si="330"/>
        <v>#DIV/0!</v>
      </c>
      <c r="Q1692" s="74"/>
      <c r="R1692" s="28"/>
    </row>
    <row r="1693" spans="1:18" ht="14.25" customHeight="1">
      <c r="A1693" s="111">
        <v>193</v>
      </c>
      <c r="B1693" s="50" t="s">
        <v>4838</v>
      </c>
      <c r="C1693" s="50"/>
      <c r="D1693" s="50"/>
      <c r="E1693" s="50" t="s">
        <v>4839</v>
      </c>
      <c r="F1693" s="156"/>
      <c r="G1693" s="776">
        <v>149</v>
      </c>
      <c r="H1693" s="562"/>
      <c r="I1693" s="121">
        <v>350</v>
      </c>
      <c r="J1693" s="121" t="s">
        <v>29</v>
      </c>
      <c r="K1693" s="41"/>
      <c r="L1693" s="42"/>
      <c r="M1693" s="658"/>
      <c r="N1693" s="659" t="str">
        <f t="shared" si="328"/>
        <v>ml</v>
      </c>
      <c r="O1693" s="692">
        <f t="shared" si="329"/>
        <v>0</v>
      </c>
      <c r="P1693" s="761" t="e">
        <f t="shared" si="330"/>
        <v>#DIV/0!</v>
      </c>
      <c r="Q1693" s="74"/>
      <c r="R1693" s="28"/>
    </row>
    <row r="1694" spans="1:18" ht="14.25" customHeight="1">
      <c r="A1694" s="111">
        <v>284</v>
      </c>
      <c r="B1694" s="52" t="s">
        <v>3847</v>
      </c>
      <c r="C1694" s="52"/>
      <c r="D1694" s="52"/>
      <c r="E1694" s="52" t="s">
        <v>3848</v>
      </c>
      <c r="F1694" s="156"/>
      <c r="G1694" s="760"/>
      <c r="H1694" s="562"/>
      <c r="I1694" s="160">
        <v>473</v>
      </c>
      <c r="J1694" s="160" t="s">
        <v>29</v>
      </c>
      <c r="K1694" s="41"/>
      <c r="L1694" s="42"/>
      <c r="M1694" s="658"/>
      <c r="N1694" s="659" t="str">
        <f t="shared" si="328"/>
        <v>ml</v>
      </c>
      <c r="O1694" s="692">
        <f t="shared" si="329"/>
        <v>0</v>
      </c>
      <c r="P1694" s="761" t="e">
        <f t="shared" si="330"/>
        <v>#DIV/0!</v>
      </c>
      <c r="Q1694" s="74"/>
      <c r="R1694" s="28"/>
    </row>
    <row r="1695" spans="1:18" ht="14.25" customHeight="1">
      <c r="A1695" s="111">
        <v>285</v>
      </c>
      <c r="B1695" s="52" t="s">
        <v>3849</v>
      </c>
      <c r="C1695" s="52"/>
      <c r="D1695" s="52"/>
      <c r="E1695" s="52" t="s">
        <v>3801</v>
      </c>
      <c r="F1695" s="156"/>
      <c r="G1695" s="760">
        <v>339</v>
      </c>
      <c r="H1695" s="562"/>
      <c r="I1695" s="762">
        <v>750</v>
      </c>
      <c r="J1695" s="160" t="s">
        <v>29</v>
      </c>
      <c r="K1695" s="41"/>
      <c r="L1695" s="42"/>
      <c r="M1695" s="658"/>
      <c r="N1695" s="659" t="str">
        <f t="shared" si="328"/>
        <v>ml</v>
      </c>
      <c r="O1695" s="692">
        <f t="shared" si="329"/>
        <v>0</v>
      </c>
      <c r="P1695" s="761" t="e">
        <f t="shared" si="330"/>
        <v>#DIV/0!</v>
      </c>
      <c r="Q1695" s="74"/>
      <c r="R1695" s="28"/>
    </row>
    <row r="1696" spans="1:18" ht="14.25" customHeight="1">
      <c r="A1696" s="111">
        <v>286</v>
      </c>
      <c r="B1696" s="52" t="s">
        <v>3849</v>
      </c>
      <c r="C1696" s="52"/>
      <c r="D1696" s="52"/>
      <c r="E1696" s="52" t="s">
        <v>3800</v>
      </c>
      <c r="F1696" s="156"/>
      <c r="G1696" s="760"/>
      <c r="H1696" s="562"/>
      <c r="I1696" s="762">
        <v>750</v>
      </c>
      <c r="J1696" s="160" t="s">
        <v>29</v>
      </c>
      <c r="K1696" s="41"/>
      <c r="L1696" s="42"/>
      <c r="M1696" s="658"/>
      <c r="N1696" s="659" t="str">
        <f t="shared" si="328"/>
        <v>ml</v>
      </c>
      <c r="O1696" s="692">
        <f t="shared" si="329"/>
        <v>0</v>
      </c>
      <c r="P1696" s="761" t="e">
        <f t="shared" si="330"/>
        <v>#DIV/0!</v>
      </c>
      <c r="Q1696" s="74"/>
      <c r="R1696" s="28"/>
    </row>
    <row r="1697" spans="1:18" ht="14.25" hidden="1" customHeight="1">
      <c r="A1697" s="111">
        <v>447</v>
      </c>
      <c r="B1697" s="52" t="s">
        <v>2441</v>
      </c>
      <c r="C1697" s="68"/>
      <c r="D1697" s="68"/>
      <c r="E1697" s="68" t="s">
        <v>121</v>
      </c>
      <c r="F1697" s="156"/>
      <c r="G1697" s="760">
        <v>22</v>
      </c>
      <c r="H1697" s="160"/>
      <c r="I1697" s="160">
        <v>1000</v>
      </c>
      <c r="J1697" s="160" t="s">
        <v>59</v>
      </c>
      <c r="K1697" s="41"/>
      <c r="L1697" s="42"/>
      <c r="M1697" s="658"/>
      <c r="N1697" s="659" t="str">
        <f t="shared" si="328"/>
        <v>grams</v>
      </c>
      <c r="O1697" s="692">
        <f t="shared" si="329"/>
        <v>0</v>
      </c>
      <c r="P1697" s="761" t="e">
        <f t="shared" si="330"/>
        <v>#DIV/0!</v>
      </c>
      <c r="Q1697" s="74"/>
      <c r="R1697" s="28"/>
    </row>
    <row r="1698" spans="1:18" ht="14.25" hidden="1" customHeight="1">
      <c r="A1698" s="111">
        <v>448</v>
      </c>
      <c r="B1698" s="52" t="s">
        <v>2442</v>
      </c>
      <c r="C1698" s="68"/>
      <c r="D1698" s="68"/>
      <c r="E1698" s="68" t="s">
        <v>121</v>
      </c>
      <c r="F1698" s="156"/>
      <c r="G1698" s="760">
        <v>6</v>
      </c>
      <c r="H1698" s="160"/>
      <c r="I1698" s="160">
        <v>1</v>
      </c>
      <c r="J1698" s="160" t="s">
        <v>2755</v>
      </c>
      <c r="K1698" s="41"/>
      <c r="L1698" s="42"/>
      <c r="M1698" s="658"/>
      <c r="N1698" s="659" t="str">
        <f t="shared" si="328"/>
        <v>piece</v>
      </c>
      <c r="O1698" s="692">
        <f t="shared" si="329"/>
        <v>0</v>
      </c>
      <c r="P1698" s="761" t="e">
        <f t="shared" si="330"/>
        <v>#DIV/0!</v>
      </c>
      <c r="Q1698" s="74"/>
      <c r="R1698" s="28"/>
    </row>
    <row r="1699" spans="1:18" ht="14.25" hidden="1" customHeight="1">
      <c r="A1699" s="111">
        <v>449</v>
      </c>
      <c r="B1699" s="52" t="s">
        <v>2443</v>
      </c>
      <c r="C1699" s="68"/>
      <c r="D1699" s="68"/>
      <c r="E1699" s="68" t="s">
        <v>121</v>
      </c>
      <c r="F1699" s="156"/>
      <c r="G1699" s="739">
        <v>235</v>
      </c>
      <c r="H1699" s="196"/>
      <c r="I1699" s="160">
        <v>1000</v>
      </c>
      <c r="J1699" s="196" t="s">
        <v>59</v>
      </c>
      <c r="K1699" s="41"/>
      <c r="L1699" s="42"/>
      <c r="M1699" s="658"/>
      <c r="N1699" s="659" t="str">
        <f t="shared" si="328"/>
        <v>grams</v>
      </c>
      <c r="O1699" s="692">
        <f t="shared" si="329"/>
        <v>0</v>
      </c>
      <c r="P1699" s="761" t="e">
        <f t="shared" si="330"/>
        <v>#DIV/0!</v>
      </c>
      <c r="Q1699" s="74"/>
      <c r="R1699" s="28"/>
    </row>
    <row r="1700" spans="1:18" ht="14.25" hidden="1" customHeight="1">
      <c r="A1700" s="111">
        <v>450</v>
      </c>
      <c r="B1700" s="52" t="s">
        <v>4371</v>
      </c>
      <c r="C1700" s="68"/>
      <c r="D1700" s="68"/>
      <c r="E1700" s="68" t="s">
        <v>121</v>
      </c>
      <c r="F1700" s="156"/>
      <c r="G1700" s="739">
        <v>150</v>
      </c>
      <c r="H1700" s="196"/>
      <c r="I1700" s="160">
        <v>1000</v>
      </c>
      <c r="J1700" s="196" t="s">
        <v>59</v>
      </c>
      <c r="K1700" s="41"/>
      <c r="L1700" s="42"/>
      <c r="M1700" s="658"/>
      <c r="N1700" s="659" t="str">
        <f t="shared" si="328"/>
        <v>grams</v>
      </c>
      <c r="O1700" s="692">
        <f t="shared" si="329"/>
        <v>0</v>
      </c>
      <c r="P1700" s="761" t="e">
        <f t="shared" si="330"/>
        <v>#DIV/0!</v>
      </c>
      <c r="Q1700" s="74"/>
      <c r="R1700" s="28"/>
    </row>
    <row r="1701" spans="1:18" ht="14.25" hidden="1" customHeight="1">
      <c r="A1701" s="111">
        <v>451</v>
      </c>
      <c r="B1701" s="52" t="s">
        <v>4372</v>
      </c>
      <c r="C1701" s="68"/>
      <c r="D1701" s="68"/>
      <c r="E1701" s="68" t="s">
        <v>121</v>
      </c>
      <c r="F1701" s="156"/>
      <c r="G1701" s="739"/>
      <c r="H1701" s="196"/>
      <c r="I1701" s="160">
        <v>1000</v>
      </c>
      <c r="J1701" s="196" t="s">
        <v>59</v>
      </c>
      <c r="K1701" s="41"/>
      <c r="L1701" s="42"/>
      <c r="M1701" s="658"/>
      <c r="N1701" s="659" t="str">
        <f t="shared" si="328"/>
        <v>grams</v>
      </c>
      <c r="O1701" s="692">
        <f t="shared" si="329"/>
        <v>0</v>
      </c>
      <c r="P1701" s="761" t="e">
        <f t="shared" si="330"/>
        <v>#DIV/0!</v>
      </c>
      <c r="Q1701" s="74"/>
      <c r="R1701" s="28"/>
    </row>
    <row r="1702" spans="1:18" ht="14.25" hidden="1" customHeight="1">
      <c r="A1702" s="111">
        <v>452</v>
      </c>
      <c r="B1702" s="52" t="s">
        <v>2527</v>
      </c>
      <c r="C1702" s="68"/>
      <c r="D1702" s="68"/>
      <c r="E1702" s="68" t="s">
        <v>121</v>
      </c>
      <c r="F1702" s="156"/>
      <c r="G1702" s="739"/>
      <c r="H1702" s="196"/>
      <c r="I1702" s="160">
        <v>1000</v>
      </c>
      <c r="J1702" s="196" t="s">
        <v>59</v>
      </c>
      <c r="K1702" s="41"/>
      <c r="L1702" s="42"/>
      <c r="M1702" s="658"/>
      <c r="N1702" s="659" t="str">
        <f t="shared" si="328"/>
        <v>grams</v>
      </c>
      <c r="O1702" s="692">
        <f t="shared" si="329"/>
        <v>0</v>
      </c>
      <c r="P1702" s="761" t="e">
        <f t="shared" si="330"/>
        <v>#DIV/0!</v>
      </c>
      <c r="Q1702" s="74"/>
      <c r="R1702" s="28"/>
    </row>
    <row r="1703" spans="1:18" ht="14.25" hidden="1" customHeight="1">
      <c r="A1703" s="111">
        <v>453</v>
      </c>
      <c r="B1703" s="52" t="s">
        <v>2527</v>
      </c>
      <c r="C1703" s="68"/>
      <c r="D1703" s="68"/>
      <c r="E1703" s="68" t="s">
        <v>121</v>
      </c>
      <c r="F1703" s="156"/>
      <c r="G1703" s="760"/>
      <c r="H1703" s="160"/>
      <c r="I1703" s="160">
        <v>1</v>
      </c>
      <c r="J1703" s="160" t="s">
        <v>2755</v>
      </c>
      <c r="K1703" s="41"/>
      <c r="L1703" s="42"/>
      <c r="M1703" s="658"/>
      <c r="N1703" s="659" t="str">
        <f t="shared" si="328"/>
        <v>piece</v>
      </c>
      <c r="O1703" s="692">
        <f t="shared" si="329"/>
        <v>0</v>
      </c>
      <c r="P1703" s="761" t="e">
        <f t="shared" si="330"/>
        <v>#DIV/0!</v>
      </c>
      <c r="Q1703" s="74"/>
      <c r="R1703" s="28"/>
    </row>
    <row r="1704" spans="1:18" ht="14.25" hidden="1" customHeight="1">
      <c r="A1704" s="111">
        <v>454</v>
      </c>
      <c r="B1704" s="52" t="s">
        <v>4373</v>
      </c>
      <c r="C1704" s="68"/>
      <c r="D1704" s="68"/>
      <c r="E1704" s="68" t="s">
        <v>121</v>
      </c>
      <c r="F1704" s="156"/>
      <c r="G1704" s="760"/>
      <c r="H1704" s="160"/>
      <c r="I1704" s="160">
        <v>1000</v>
      </c>
      <c r="J1704" s="160" t="s">
        <v>59</v>
      </c>
      <c r="K1704" s="41"/>
      <c r="L1704" s="42"/>
      <c r="M1704" s="658"/>
      <c r="N1704" s="659" t="str">
        <f t="shared" si="328"/>
        <v>grams</v>
      </c>
      <c r="O1704" s="692">
        <f t="shared" si="329"/>
        <v>0</v>
      </c>
      <c r="P1704" s="761" t="e">
        <f t="shared" si="330"/>
        <v>#DIV/0!</v>
      </c>
      <c r="Q1704" s="74"/>
      <c r="R1704" s="28"/>
    </row>
    <row r="1705" spans="1:18" ht="14.25" hidden="1" customHeight="1">
      <c r="A1705" s="111">
        <v>456</v>
      </c>
      <c r="B1705" s="314"/>
      <c r="C1705" s="314"/>
      <c r="D1705" s="132"/>
      <c r="E1705" s="122"/>
      <c r="F1705" s="589"/>
      <c r="G1705" s="739"/>
      <c r="H1705" s="767"/>
      <c r="I1705" s="196">
        <v>1</v>
      </c>
      <c r="J1705" s="196"/>
      <c r="K1705" s="41"/>
      <c r="L1705" s="42"/>
      <c r="M1705" s="658"/>
      <c r="N1705" s="659" t="str">
        <f t="shared" si="328"/>
        <v/>
      </c>
      <c r="O1705" s="692">
        <f t="shared" si="329"/>
        <v>0</v>
      </c>
      <c r="P1705" s="761" t="e">
        <f t="shared" si="330"/>
        <v>#DIV/0!</v>
      </c>
      <c r="Q1705" s="74"/>
      <c r="R1705" s="28"/>
    </row>
    <row r="1706" spans="1:18" ht="14.25" customHeight="1">
      <c r="A1706" s="111">
        <v>110</v>
      </c>
      <c r="B1706" s="68" t="s">
        <v>3555</v>
      </c>
      <c r="C1706" s="68"/>
      <c r="D1706" s="68"/>
      <c r="E1706" s="68" t="s">
        <v>3556</v>
      </c>
      <c r="F1706" s="156"/>
      <c r="G1706" s="760"/>
      <c r="H1706" s="562"/>
      <c r="I1706" s="160">
        <v>400</v>
      </c>
      <c r="J1706" s="364" t="s">
        <v>59</v>
      </c>
      <c r="K1706" s="41" t="s">
        <v>26</v>
      </c>
      <c r="L1706" s="42" t="str">
        <f t="shared" ref="L1706:L1707" si="355">CONCATENATE(I1706,J1706)</f>
        <v>400grams</v>
      </c>
      <c r="M1706" s="658">
        <f t="shared" ref="M1706:M1707" si="356">H1706*I1706</f>
        <v>0</v>
      </c>
      <c r="N1706" s="659" t="str">
        <f t="shared" si="328"/>
        <v>0 grams</v>
      </c>
      <c r="O1706" s="692">
        <f t="shared" si="329"/>
        <v>0</v>
      </c>
      <c r="P1706" s="761" t="e">
        <f t="shared" si="330"/>
        <v>#DIV/0!</v>
      </c>
      <c r="Q1706" s="74" t="e">
        <f t="shared" ref="Q1706:Q1707" si="357">G1706-P1706</f>
        <v>#DIV/0!</v>
      </c>
      <c r="R1706" s="28"/>
    </row>
    <row r="1707" spans="1:18" ht="14.25" customHeight="1">
      <c r="A1707" s="111">
        <v>111</v>
      </c>
      <c r="B1707" s="68" t="s">
        <v>3555</v>
      </c>
      <c r="C1707" s="68"/>
      <c r="D1707" s="68"/>
      <c r="E1707" s="68" t="s">
        <v>3557</v>
      </c>
      <c r="F1707" s="156"/>
      <c r="G1707" s="760"/>
      <c r="H1707" s="562"/>
      <c r="I1707" s="160">
        <v>230</v>
      </c>
      <c r="J1707" s="364" t="s">
        <v>59</v>
      </c>
      <c r="K1707" s="41" t="s">
        <v>26</v>
      </c>
      <c r="L1707" s="42" t="str">
        <f t="shared" si="355"/>
        <v>230grams</v>
      </c>
      <c r="M1707" s="658">
        <f t="shared" si="356"/>
        <v>0</v>
      </c>
      <c r="N1707" s="659" t="str">
        <f t="shared" si="328"/>
        <v>0 grams</v>
      </c>
      <c r="O1707" s="692">
        <f t="shared" si="329"/>
        <v>0</v>
      </c>
      <c r="P1707" s="761" t="e">
        <f t="shared" si="330"/>
        <v>#DIV/0!</v>
      </c>
      <c r="Q1707" s="74" t="e">
        <f t="shared" si="357"/>
        <v>#DIV/0!</v>
      </c>
      <c r="R1707" s="28"/>
    </row>
    <row r="1708" spans="1:18" ht="14.25" customHeight="1">
      <c r="A1708" s="111">
        <v>194</v>
      </c>
      <c r="B1708" s="52" t="s">
        <v>4840</v>
      </c>
      <c r="C1708" s="52"/>
      <c r="D1708" s="52"/>
      <c r="E1708" s="52" t="s">
        <v>4649</v>
      </c>
      <c r="F1708" s="156"/>
      <c r="G1708" s="760"/>
      <c r="H1708" s="562"/>
      <c r="I1708" s="762">
        <v>500</v>
      </c>
      <c r="J1708" s="160" t="s">
        <v>59</v>
      </c>
      <c r="K1708" s="41"/>
      <c r="L1708" s="42"/>
      <c r="M1708" s="658"/>
      <c r="N1708" s="659" t="str">
        <f t="shared" si="328"/>
        <v>grams</v>
      </c>
      <c r="O1708" s="692">
        <f t="shared" si="329"/>
        <v>0</v>
      </c>
      <c r="P1708" s="761" t="e">
        <f t="shared" si="330"/>
        <v>#DIV/0!</v>
      </c>
      <c r="Q1708" s="74"/>
      <c r="R1708" s="28"/>
    </row>
    <row r="1709" spans="1:18" ht="14.25" customHeight="1">
      <c r="A1709" s="111">
        <v>348</v>
      </c>
      <c r="B1709" s="68" t="s">
        <v>4305</v>
      </c>
      <c r="C1709" s="52"/>
      <c r="D1709" s="52"/>
      <c r="E1709" s="52" t="s">
        <v>4841</v>
      </c>
      <c r="F1709" s="156"/>
      <c r="G1709" s="760"/>
      <c r="H1709" s="160"/>
      <c r="I1709" s="160">
        <v>10</v>
      </c>
      <c r="J1709" s="160" t="s">
        <v>37</v>
      </c>
      <c r="K1709" s="41"/>
      <c r="L1709" s="42"/>
      <c r="M1709" s="658"/>
      <c r="N1709" s="659" t="str">
        <f t="shared" si="328"/>
        <v>pieces</v>
      </c>
      <c r="O1709" s="692">
        <f t="shared" si="329"/>
        <v>0</v>
      </c>
      <c r="P1709" s="761" t="e">
        <f t="shared" si="330"/>
        <v>#DIV/0!</v>
      </c>
      <c r="Q1709" s="74"/>
      <c r="R1709" s="28"/>
    </row>
    <row r="1710" spans="1:18" ht="14.25" customHeight="1">
      <c r="A1710" s="111">
        <v>349</v>
      </c>
      <c r="B1710" s="68" t="s">
        <v>2573</v>
      </c>
      <c r="C1710" s="52"/>
      <c r="D1710" s="52"/>
      <c r="E1710" s="52" t="s">
        <v>4307</v>
      </c>
      <c r="F1710" s="156"/>
      <c r="G1710" s="760"/>
      <c r="H1710" s="160"/>
      <c r="I1710" s="160">
        <v>10</v>
      </c>
      <c r="J1710" s="160" t="s">
        <v>37</v>
      </c>
      <c r="K1710" s="41"/>
      <c r="L1710" s="42"/>
      <c r="M1710" s="658"/>
      <c r="N1710" s="659" t="str">
        <f t="shared" si="328"/>
        <v>pieces</v>
      </c>
      <c r="O1710" s="692">
        <f t="shared" si="329"/>
        <v>0</v>
      </c>
      <c r="P1710" s="761" t="e">
        <f t="shared" si="330"/>
        <v>#DIV/0!</v>
      </c>
      <c r="Q1710" s="74"/>
      <c r="R1710" s="28"/>
    </row>
    <row r="1711" spans="1:18" ht="14.25" customHeight="1">
      <c r="A1711" s="111">
        <v>52</v>
      </c>
      <c r="B1711" s="52" t="s">
        <v>2579</v>
      </c>
      <c r="C1711" s="52"/>
      <c r="D1711" s="52"/>
      <c r="E1711" s="52" t="s">
        <v>2718</v>
      </c>
      <c r="F1711" s="155"/>
      <c r="G1711" s="764"/>
      <c r="H1711" s="562"/>
      <c r="I1711" s="198">
        <v>1</v>
      </c>
      <c r="J1711" s="160" t="s">
        <v>42</v>
      </c>
      <c r="K1711" s="229" t="s">
        <v>26</v>
      </c>
      <c r="L1711" s="42" t="str">
        <f t="shared" ref="L1711:L1715" si="358">CONCATENATE(I1711,J1711)</f>
        <v>1packs</v>
      </c>
      <c r="M1711" s="658">
        <f t="shared" ref="M1711:M1715" si="359">H1711*I1711</f>
        <v>0</v>
      </c>
      <c r="N1711" s="659" t="str">
        <f t="shared" si="328"/>
        <v>0 packs</v>
      </c>
      <c r="O1711" s="692">
        <f t="shared" si="329"/>
        <v>0</v>
      </c>
      <c r="P1711" s="761" t="e">
        <f t="shared" si="330"/>
        <v>#DIV/0!</v>
      </c>
      <c r="Q1711" s="82" t="e">
        <f t="shared" ref="Q1711:Q1715" si="360">G1711-P1711</f>
        <v>#DIV/0!</v>
      </c>
      <c r="R1711" s="83"/>
    </row>
    <row r="1712" spans="1:18" ht="14.25" customHeight="1">
      <c r="A1712" s="111">
        <v>54</v>
      </c>
      <c r="B1712" s="52" t="s">
        <v>2579</v>
      </c>
      <c r="C1712" s="339"/>
      <c r="D1712" s="339"/>
      <c r="E1712" s="339" t="s">
        <v>4022</v>
      </c>
      <c r="F1712" s="155"/>
      <c r="G1712" s="760"/>
      <c r="H1712" s="562"/>
      <c r="I1712" s="198">
        <v>1</v>
      </c>
      <c r="J1712" s="160" t="s">
        <v>42</v>
      </c>
      <c r="K1712" s="41" t="s">
        <v>26</v>
      </c>
      <c r="L1712" s="42" t="str">
        <f t="shared" si="358"/>
        <v>1packs</v>
      </c>
      <c r="M1712" s="658">
        <f t="shared" si="359"/>
        <v>0</v>
      </c>
      <c r="N1712" s="659" t="str">
        <f t="shared" si="328"/>
        <v>0 packs</v>
      </c>
      <c r="O1712" s="692">
        <f t="shared" si="329"/>
        <v>0</v>
      </c>
      <c r="P1712" s="761" t="e">
        <f t="shared" si="330"/>
        <v>#DIV/0!</v>
      </c>
      <c r="Q1712" s="74" t="e">
        <f t="shared" si="360"/>
        <v>#DIV/0!</v>
      </c>
      <c r="R1712" s="28"/>
    </row>
    <row r="1713" spans="1:18" ht="14.25" customHeight="1">
      <c r="A1713" s="111">
        <v>56</v>
      </c>
      <c r="B1713" s="52" t="s">
        <v>2589</v>
      </c>
      <c r="C1713" s="339"/>
      <c r="D1713" s="339"/>
      <c r="E1713" s="339" t="s">
        <v>3246</v>
      </c>
      <c r="F1713" s="155"/>
      <c r="G1713" s="70"/>
      <c r="H1713" s="562"/>
      <c r="I1713" s="198">
        <v>1</v>
      </c>
      <c r="J1713" s="160" t="s">
        <v>42</v>
      </c>
      <c r="K1713" s="41" t="s">
        <v>26</v>
      </c>
      <c r="L1713" s="42" t="str">
        <f t="shared" si="358"/>
        <v>1packs</v>
      </c>
      <c r="M1713" s="658">
        <f t="shared" si="359"/>
        <v>0</v>
      </c>
      <c r="N1713" s="659" t="str">
        <f t="shared" si="328"/>
        <v>0 packs</v>
      </c>
      <c r="O1713" s="692">
        <f t="shared" si="329"/>
        <v>0</v>
      </c>
      <c r="P1713" s="761" t="e">
        <f t="shared" si="330"/>
        <v>#DIV/0!</v>
      </c>
      <c r="Q1713" s="29" t="e">
        <f t="shared" si="360"/>
        <v>#DIV/0!</v>
      </c>
      <c r="R1713" s="28"/>
    </row>
    <row r="1714" spans="1:18" ht="14.25" customHeight="1">
      <c r="A1714" s="111">
        <v>57</v>
      </c>
      <c r="B1714" s="52" t="s">
        <v>2589</v>
      </c>
      <c r="C1714" s="52"/>
      <c r="D1714" s="52"/>
      <c r="E1714" s="52" t="s">
        <v>2718</v>
      </c>
      <c r="F1714" s="155"/>
      <c r="G1714" s="760"/>
      <c r="H1714" s="562"/>
      <c r="I1714" s="160">
        <v>1</v>
      </c>
      <c r="J1714" s="160" t="s">
        <v>42</v>
      </c>
      <c r="K1714" s="41" t="s">
        <v>26</v>
      </c>
      <c r="L1714" s="42" t="str">
        <f t="shared" si="358"/>
        <v>1packs</v>
      </c>
      <c r="M1714" s="658">
        <f t="shared" si="359"/>
        <v>0</v>
      </c>
      <c r="N1714" s="659" t="str">
        <f t="shared" si="328"/>
        <v>0 packs</v>
      </c>
      <c r="O1714" s="692">
        <f t="shared" si="329"/>
        <v>0</v>
      </c>
      <c r="P1714" s="761" t="e">
        <f t="shared" si="330"/>
        <v>#DIV/0!</v>
      </c>
      <c r="Q1714" s="29" t="e">
        <f t="shared" si="360"/>
        <v>#DIV/0!</v>
      </c>
      <c r="R1714" s="28"/>
    </row>
    <row r="1715" spans="1:18" ht="14.25" customHeight="1">
      <c r="A1715" s="111">
        <v>58</v>
      </c>
      <c r="B1715" s="52" t="s">
        <v>2589</v>
      </c>
      <c r="C1715" s="339"/>
      <c r="D1715" s="339"/>
      <c r="E1715" s="339" t="s">
        <v>4022</v>
      </c>
      <c r="F1715" s="155"/>
      <c r="G1715" s="70">
        <v>22</v>
      </c>
      <c r="H1715" s="562"/>
      <c r="I1715" s="198">
        <v>1</v>
      </c>
      <c r="J1715" s="160" t="s">
        <v>42</v>
      </c>
      <c r="K1715" s="41" t="s">
        <v>26</v>
      </c>
      <c r="L1715" s="42" t="str">
        <f t="shared" si="358"/>
        <v>1packs</v>
      </c>
      <c r="M1715" s="658">
        <f t="shared" si="359"/>
        <v>0</v>
      </c>
      <c r="N1715" s="659" t="str">
        <f t="shared" si="328"/>
        <v>0 packs</v>
      </c>
      <c r="O1715" s="692">
        <f t="shared" si="329"/>
        <v>0</v>
      </c>
      <c r="P1715" s="761" t="e">
        <f t="shared" si="330"/>
        <v>#DIV/0!</v>
      </c>
      <c r="Q1715" s="109" t="e">
        <f t="shared" si="360"/>
        <v>#DIV/0!</v>
      </c>
      <c r="R1715" s="11"/>
    </row>
    <row r="1716" spans="1:18" ht="14.25" customHeight="1">
      <c r="A1716" s="111">
        <v>287</v>
      </c>
      <c r="B1716" s="52" t="s">
        <v>2593</v>
      </c>
      <c r="C1716" s="52"/>
      <c r="D1716" s="52"/>
      <c r="E1716" s="52" t="s">
        <v>2594</v>
      </c>
      <c r="F1716" s="156"/>
      <c r="G1716" s="760"/>
      <c r="H1716" s="562"/>
      <c r="I1716" s="160">
        <v>150</v>
      </c>
      <c r="J1716" s="160" t="s">
        <v>59</v>
      </c>
      <c r="K1716" s="41"/>
      <c r="L1716" s="42"/>
      <c r="M1716" s="658"/>
      <c r="N1716" s="659" t="str">
        <f t="shared" si="328"/>
        <v>grams</v>
      </c>
      <c r="O1716" s="692">
        <f t="shared" si="329"/>
        <v>0</v>
      </c>
      <c r="P1716" s="761" t="e">
        <f t="shared" si="330"/>
        <v>#DIV/0!</v>
      </c>
      <c r="Q1716" s="74"/>
      <c r="R1716" s="28"/>
    </row>
    <row r="1717" spans="1:18" ht="14.25" customHeight="1">
      <c r="A1717" s="111">
        <v>288</v>
      </c>
      <c r="B1717" s="52" t="s">
        <v>2593</v>
      </c>
      <c r="C1717" s="52"/>
      <c r="D1717" s="52"/>
      <c r="E1717" s="52" t="s">
        <v>3850</v>
      </c>
      <c r="F1717" s="156"/>
      <c r="G1717" s="760"/>
      <c r="H1717" s="562"/>
      <c r="I1717" s="160">
        <v>3785</v>
      </c>
      <c r="J1717" s="160" t="s">
        <v>29</v>
      </c>
      <c r="K1717" s="41"/>
      <c r="L1717" s="42"/>
      <c r="M1717" s="658"/>
      <c r="N1717" s="659" t="str">
        <f t="shared" si="328"/>
        <v>ml</v>
      </c>
      <c r="O1717" s="692">
        <f t="shared" si="329"/>
        <v>0</v>
      </c>
      <c r="P1717" s="761" t="e">
        <f t="shared" si="330"/>
        <v>#DIV/0!</v>
      </c>
      <c r="Q1717" s="74"/>
      <c r="R1717" s="28"/>
    </row>
    <row r="1718" spans="1:18" ht="14.25" customHeight="1">
      <c r="A1718" s="111">
        <v>289</v>
      </c>
      <c r="B1718" s="52" t="s">
        <v>2593</v>
      </c>
      <c r="C1718" s="52"/>
      <c r="D1718" s="52"/>
      <c r="E1718" s="52" t="s">
        <v>2595</v>
      </c>
      <c r="F1718" s="156"/>
      <c r="G1718" s="760">
        <v>247.9</v>
      </c>
      <c r="H1718" s="562"/>
      <c r="I1718" s="160">
        <v>290</v>
      </c>
      <c r="J1718" s="160" t="s">
        <v>59</v>
      </c>
      <c r="K1718" s="41"/>
      <c r="L1718" s="42"/>
      <c r="M1718" s="658"/>
      <c r="N1718" s="659" t="str">
        <f t="shared" si="328"/>
        <v>grams</v>
      </c>
      <c r="O1718" s="692">
        <f t="shared" si="329"/>
        <v>0</v>
      </c>
      <c r="P1718" s="761" t="e">
        <f t="shared" si="330"/>
        <v>#DIV/0!</v>
      </c>
      <c r="Q1718" s="74"/>
      <c r="R1718" s="28"/>
    </row>
    <row r="1719" spans="1:18" ht="14.25" customHeight="1">
      <c r="A1719" s="111">
        <v>402</v>
      </c>
      <c r="B1719" s="52" t="s">
        <v>3931</v>
      </c>
      <c r="C1719" s="68"/>
      <c r="D1719" s="68"/>
      <c r="E1719" s="68" t="s">
        <v>3919</v>
      </c>
      <c r="F1719" s="156"/>
      <c r="G1719" s="760"/>
      <c r="H1719" s="562"/>
      <c r="I1719" s="160">
        <v>1000</v>
      </c>
      <c r="J1719" s="160" t="s">
        <v>29</v>
      </c>
      <c r="K1719" s="41"/>
      <c r="L1719" s="42"/>
      <c r="M1719" s="658"/>
      <c r="N1719" s="659" t="str">
        <f t="shared" si="328"/>
        <v>ml</v>
      </c>
      <c r="O1719" s="692">
        <f t="shared" si="329"/>
        <v>0</v>
      </c>
      <c r="P1719" s="761" t="e">
        <f t="shared" si="330"/>
        <v>#DIV/0!</v>
      </c>
      <c r="Q1719" s="74"/>
      <c r="R1719" s="28"/>
    </row>
    <row r="1720" spans="1:18" ht="14.25" customHeight="1">
      <c r="A1720" s="111">
        <v>403</v>
      </c>
      <c r="B1720" s="52" t="s">
        <v>3932</v>
      </c>
      <c r="C1720" s="68"/>
      <c r="D1720" s="68"/>
      <c r="E1720" s="68" t="s">
        <v>3933</v>
      </c>
      <c r="F1720" s="156"/>
      <c r="G1720" s="760"/>
      <c r="H1720" s="562"/>
      <c r="I1720" s="160">
        <v>1</v>
      </c>
      <c r="J1720" s="160" t="s">
        <v>59</v>
      </c>
      <c r="K1720" s="41"/>
      <c r="L1720" s="42"/>
      <c r="M1720" s="658"/>
      <c r="N1720" s="659" t="str">
        <f t="shared" si="328"/>
        <v>grams</v>
      </c>
      <c r="O1720" s="692">
        <f t="shared" si="329"/>
        <v>0</v>
      </c>
      <c r="P1720" s="761" t="e">
        <f t="shared" si="330"/>
        <v>#DIV/0!</v>
      </c>
      <c r="Q1720" s="74"/>
      <c r="R1720" s="28"/>
    </row>
    <row r="1721" spans="1:18" ht="14.25" customHeight="1">
      <c r="A1721" s="111">
        <v>315</v>
      </c>
      <c r="B1721" s="52" t="s">
        <v>2599</v>
      </c>
      <c r="C1721" s="52"/>
      <c r="D1721" s="52"/>
      <c r="E1721" s="52" t="s">
        <v>4842</v>
      </c>
      <c r="F1721" s="156"/>
      <c r="G1721" s="763"/>
      <c r="H1721" s="562"/>
      <c r="I1721" s="160">
        <v>1</v>
      </c>
      <c r="J1721" s="160" t="s">
        <v>37</v>
      </c>
      <c r="K1721" s="41"/>
      <c r="L1721" s="42"/>
      <c r="M1721" s="658"/>
      <c r="N1721" s="659" t="str">
        <f t="shared" si="328"/>
        <v>pieces</v>
      </c>
      <c r="O1721" s="692">
        <f t="shared" si="329"/>
        <v>0</v>
      </c>
      <c r="P1721" s="761" t="e">
        <f t="shared" si="330"/>
        <v>#DIV/0!</v>
      </c>
      <c r="Q1721" s="74"/>
      <c r="R1721" s="28"/>
    </row>
    <row r="1722" spans="1:18" ht="14.25" customHeight="1">
      <c r="A1722" s="111">
        <v>350</v>
      </c>
      <c r="B1722" s="68" t="s">
        <v>4308</v>
      </c>
      <c r="C1722" s="68"/>
      <c r="D1722" s="68"/>
      <c r="E1722" s="68" t="s">
        <v>4309</v>
      </c>
      <c r="F1722" s="156"/>
      <c r="G1722" s="760"/>
      <c r="H1722" s="160"/>
      <c r="I1722" s="160">
        <v>1</v>
      </c>
      <c r="J1722" s="160" t="s">
        <v>37</v>
      </c>
      <c r="K1722" s="41"/>
      <c r="L1722" s="42"/>
      <c r="M1722" s="658"/>
      <c r="N1722" s="659" t="str">
        <f t="shared" si="328"/>
        <v>pieces</v>
      </c>
      <c r="O1722" s="692">
        <f t="shared" si="329"/>
        <v>0</v>
      </c>
      <c r="P1722" s="761" t="e">
        <f t="shared" si="330"/>
        <v>#DIV/0!</v>
      </c>
      <c r="Q1722" s="74"/>
      <c r="R1722" s="28"/>
    </row>
    <row r="1723" spans="1:18" ht="14.25" customHeight="1">
      <c r="A1723" s="111">
        <v>351</v>
      </c>
      <c r="B1723" s="68" t="s">
        <v>4310</v>
      </c>
      <c r="C1723" s="68"/>
      <c r="D1723" s="68"/>
      <c r="E1723" s="68" t="s">
        <v>4309</v>
      </c>
      <c r="F1723" s="156"/>
      <c r="G1723" s="760"/>
      <c r="H1723" s="160"/>
      <c r="I1723" s="160">
        <v>1</v>
      </c>
      <c r="J1723" s="160" t="s">
        <v>37</v>
      </c>
      <c r="K1723" s="41"/>
      <c r="L1723" s="42"/>
      <c r="M1723" s="658"/>
      <c r="N1723" s="659" t="str">
        <f t="shared" si="328"/>
        <v>pieces</v>
      </c>
      <c r="O1723" s="692">
        <f t="shared" si="329"/>
        <v>0</v>
      </c>
      <c r="P1723" s="761" t="e">
        <f t="shared" si="330"/>
        <v>#DIV/0!</v>
      </c>
      <c r="Q1723" s="74"/>
      <c r="R1723" s="28"/>
    </row>
    <row r="1724" spans="1:18" ht="14.25" customHeight="1">
      <c r="A1724" s="111">
        <v>352</v>
      </c>
      <c r="B1724" s="68" t="s">
        <v>4311</v>
      </c>
      <c r="C1724" s="68"/>
      <c r="D1724" s="68"/>
      <c r="E1724" s="68" t="s">
        <v>4309</v>
      </c>
      <c r="F1724" s="156"/>
      <c r="G1724" s="760"/>
      <c r="H1724" s="160"/>
      <c r="I1724" s="160">
        <v>1</v>
      </c>
      <c r="J1724" s="160" t="s">
        <v>37</v>
      </c>
      <c r="K1724" s="41"/>
      <c r="L1724" s="42"/>
      <c r="M1724" s="658"/>
      <c r="N1724" s="659" t="str">
        <f t="shared" si="328"/>
        <v>pieces</v>
      </c>
      <c r="O1724" s="692">
        <f t="shared" si="329"/>
        <v>0</v>
      </c>
      <c r="P1724" s="761" t="e">
        <f t="shared" si="330"/>
        <v>#DIV/0!</v>
      </c>
      <c r="Q1724" s="74"/>
      <c r="R1724" s="28"/>
    </row>
    <row r="1725" spans="1:18" ht="14.25" customHeight="1">
      <c r="A1725" s="111">
        <v>353</v>
      </c>
      <c r="B1725" s="68" t="s">
        <v>4312</v>
      </c>
      <c r="C1725" s="68"/>
      <c r="D1725" s="68"/>
      <c r="E1725" s="68" t="s">
        <v>4309</v>
      </c>
      <c r="F1725" s="156"/>
      <c r="G1725" s="760"/>
      <c r="H1725" s="160"/>
      <c r="I1725" s="160">
        <v>1</v>
      </c>
      <c r="J1725" s="160" t="s">
        <v>37</v>
      </c>
      <c r="K1725" s="41"/>
      <c r="L1725" s="42"/>
      <c r="M1725" s="658"/>
      <c r="N1725" s="659" t="str">
        <f t="shared" si="328"/>
        <v>pieces</v>
      </c>
      <c r="O1725" s="692">
        <f t="shared" si="329"/>
        <v>0</v>
      </c>
      <c r="P1725" s="761" t="e">
        <f t="shared" si="330"/>
        <v>#DIV/0!</v>
      </c>
      <c r="Q1725" s="74"/>
      <c r="R1725" s="28"/>
    </row>
    <row r="1726" spans="1:18" ht="14.25" customHeight="1">
      <c r="A1726" s="111">
        <v>431</v>
      </c>
      <c r="B1726" s="68" t="s">
        <v>2601</v>
      </c>
      <c r="C1726" s="68"/>
      <c r="D1726" s="68"/>
      <c r="E1726" s="68" t="s">
        <v>2602</v>
      </c>
      <c r="F1726" s="156"/>
      <c r="G1726" s="760">
        <v>250</v>
      </c>
      <c r="H1726" s="562"/>
      <c r="I1726" s="160">
        <v>100</v>
      </c>
      <c r="J1726" s="160" t="s">
        <v>37</v>
      </c>
      <c r="K1726" s="41"/>
      <c r="L1726" s="42"/>
      <c r="M1726" s="658"/>
      <c r="N1726" s="659" t="str">
        <f t="shared" si="328"/>
        <v>pieces</v>
      </c>
      <c r="O1726" s="692">
        <f t="shared" si="329"/>
        <v>0</v>
      </c>
      <c r="P1726" s="761" t="e">
        <f t="shared" si="330"/>
        <v>#DIV/0!</v>
      </c>
      <c r="Q1726" s="74"/>
      <c r="R1726" s="28"/>
    </row>
    <row r="1727" spans="1:18" ht="14.25" customHeight="1">
      <c r="A1727" s="111">
        <v>335</v>
      </c>
      <c r="B1727" s="68" t="s">
        <v>2605</v>
      </c>
      <c r="C1727" s="68"/>
      <c r="D1727" s="68"/>
      <c r="E1727" s="68"/>
      <c r="F1727" s="156"/>
      <c r="G1727" s="760">
        <v>340</v>
      </c>
      <c r="H1727" s="562"/>
      <c r="I1727" s="160">
        <v>1000</v>
      </c>
      <c r="J1727" s="198" t="s">
        <v>59</v>
      </c>
      <c r="K1727" s="41"/>
      <c r="L1727" s="42"/>
      <c r="M1727" s="658"/>
      <c r="N1727" s="659" t="str">
        <f t="shared" si="328"/>
        <v>grams</v>
      </c>
      <c r="O1727" s="692">
        <f t="shared" si="329"/>
        <v>0</v>
      </c>
      <c r="P1727" s="761" t="e">
        <f t="shared" si="330"/>
        <v>#DIV/0!</v>
      </c>
      <c r="Q1727" s="74"/>
      <c r="R1727" s="28"/>
    </row>
    <row r="1728" spans="1:18" ht="14.25" customHeight="1">
      <c r="A1728" s="111">
        <v>316</v>
      </c>
      <c r="B1728" s="52" t="s">
        <v>4843</v>
      </c>
      <c r="C1728" s="52"/>
      <c r="D1728" s="52"/>
      <c r="E1728" s="52" t="s">
        <v>4844</v>
      </c>
      <c r="F1728" s="156"/>
      <c r="G1728" s="760"/>
      <c r="H1728" s="562"/>
      <c r="I1728" s="160">
        <v>1</v>
      </c>
      <c r="J1728" s="160" t="s">
        <v>37</v>
      </c>
      <c r="K1728" s="41"/>
      <c r="L1728" s="42"/>
      <c r="M1728" s="658"/>
      <c r="N1728" s="659" t="str">
        <f t="shared" si="328"/>
        <v>pieces</v>
      </c>
      <c r="O1728" s="692">
        <f t="shared" si="329"/>
        <v>0</v>
      </c>
      <c r="P1728" s="761" t="e">
        <f t="shared" si="330"/>
        <v>#DIV/0!</v>
      </c>
      <c r="Q1728" s="74"/>
      <c r="R1728" s="28"/>
    </row>
    <row r="1729" spans="1:18" ht="14.25" customHeight="1">
      <c r="A1729" s="111">
        <v>317</v>
      </c>
      <c r="B1729" s="52" t="s">
        <v>4845</v>
      </c>
      <c r="C1729" s="52"/>
      <c r="D1729" s="52"/>
      <c r="E1729" s="52" t="s">
        <v>4844</v>
      </c>
      <c r="F1729" s="156"/>
      <c r="G1729" s="760"/>
      <c r="H1729" s="562"/>
      <c r="I1729" s="160">
        <v>1</v>
      </c>
      <c r="J1729" s="160" t="s">
        <v>37</v>
      </c>
      <c r="K1729" s="41"/>
      <c r="L1729" s="42"/>
      <c r="M1729" s="658"/>
      <c r="N1729" s="659" t="str">
        <f t="shared" si="328"/>
        <v>pieces</v>
      </c>
      <c r="O1729" s="692">
        <f t="shared" si="329"/>
        <v>0</v>
      </c>
      <c r="P1729" s="761" t="e">
        <f t="shared" si="330"/>
        <v>#DIV/0!</v>
      </c>
      <c r="Q1729" s="74"/>
      <c r="R1729" s="28"/>
    </row>
    <row r="1730" spans="1:18" ht="14.25" customHeight="1">
      <c r="A1730" s="111">
        <v>112</v>
      </c>
      <c r="B1730" s="68" t="s">
        <v>2608</v>
      </c>
      <c r="C1730" s="68"/>
      <c r="D1730" s="68"/>
      <c r="E1730" s="68" t="s">
        <v>3558</v>
      </c>
      <c r="F1730" s="156"/>
      <c r="G1730" s="760"/>
      <c r="H1730" s="562"/>
      <c r="I1730" s="160">
        <v>200</v>
      </c>
      <c r="J1730" s="364" t="s">
        <v>59</v>
      </c>
      <c r="K1730" s="41" t="s">
        <v>26</v>
      </c>
      <c r="L1730" s="42" t="str">
        <f t="shared" ref="L1730:L1734" si="361">CONCATENATE(I1730,J1730)</f>
        <v>200grams</v>
      </c>
      <c r="M1730" s="658">
        <f t="shared" ref="M1730:M1734" si="362">H1730*I1730</f>
        <v>0</v>
      </c>
      <c r="N1730" s="659" t="str">
        <f t="shared" si="328"/>
        <v>0 grams</v>
      </c>
      <c r="O1730" s="692">
        <f t="shared" si="329"/>
        <v>0</v>
      </c>
      <c r="P1730" s="761" t="e">
        <f t="shared" si="330"/>
        <v>#DIV/0!</v>
      </c>
      <c r="Q1730" s="74" t="e">
        <f t="shared" ref="Q1730:Q1734" si="363">G1730-P1730</f>
        <v>#DIV/0!</v>
      </c>
      <c r="R1730" s="28"/>
    </row>
    <row r="1731" spans="1:18" ht="14.25" customHeight="1">
      <c r="A1731" s="111">
        <v>114</v>
      </c>
      <c r="B1731" s="68" t="s">
        <v>2608</v>
      </c>
      <c r="C1731" s="68"/>
      <c r="D1731" s="68"/>
      <c r="E1731" s="68" t="s">
        <v>1051</v>
      </c>
      <c r="F1731" s="156"/>
      <c r="G1731" s="760"/>
      <c r="H1731" s="562"/>
      <c r="I1731" s="160">
        <v>225</v>
      </c>
      <c r="J1731" s="160" t="s">
        <v>59</v>
      </c>
      <c r="K1731" s="41" t="s">
        <v>26</v>
      </c>
      <c r="L1731" s="42" t="str">
        <f t="shared" si="361"/>
        <v>225grams</v>
      </c>
      <c r="M1731" s="658">
        <f t="shared" si="362"/>
        <v>0</v>
      </c>
      <c r="N1731" s="659" t="str">
        <f t="shared" si="328"/>
        <v>0 grams</v>
      </c>
      <c r="O1731" s="692">
        <f t="shared" si="329"/>
        <v>0</v>
      </c>
      <c r="P1731" s="761" t="e">
        <f t="shared" si="330"/>
        <v>#DIV/0!</v>
      </c>
      <c r="Q1731" s="74" t="e">
        <f t="shared" si="363"/>
        <v>#DIV/0!</v>
      </c>
      <c r="R1731" s="28"/>
    </row>
    <row r="1732" spans="1:18" ht="14.25" customHeight="1">
      <c r="A1732" s="111">
        <v>113</v>
      </c>
      <c r="B1732" s="68" t="s">
        <v>3559</v>
      </c>
      <c r="C1732" s="68"/>
      <c r="D1732" s="68"/>
      <c r="E1732" s="68" t="s">
        <v>3560</v>
      </c>
      <c r="F1732" s="156"/>
      <c r="G1732" s="760"/>
      <c r="H1732" s="562"/>
      <c r="I1732" s="198">
        <v>1</v>
      </c>
      <c r="J1732" s="364" t="s">
        <v>59</v>
      </c>
      <c r="K1732" s="41" t="s">
        <v>26</v>
      </c>
      <c r="L1732" s="42" t="str">
        <f t="shared" si="361"/>
        <v>1grams</v>
      </c>
      <c r="M1732" s="658">
        <f t="shared" si="362"/>
        <v>0</v>
      </c>
      <c r="N1732" s="659" t="str">
        <f t="shared" si="328"/>
        <v>0 grams</v>
      </c>
      <c r="O1732" s="692">
        <f t="shared" si="329"/>
        <v>0</v>
      </c>
      <c r="P1732" s="761" t="e">
        <f t="shared" si="330"/>
        <v>#DIV/0!</v>
      </c>
      <c r="Q1732" s="74" t="e">
        <f t="shared" si="363"/>
        <v>#DIV/0!</v>
      </c>
      <c r="R1732" s="28"/>
    </row>
    <row r="1733" spans="1:18" ht="14.25" customHeight="1">
      <c r="A1733" s="111">
        <v>115</v>
      </c>
      <c r="B1733" s="52" t="s">
        <v>3561</v>
      </c>
      <c r="C1733" s="52"/>
      <c r="D1733" s="52"/>
      <c r="E1733" s="52" t="s">
        <v>4560</v>
      </c>
      <c r="F1733" s="156"/>
      <c r="G1733" s="760">
        <v>42.3</v>
      </c>
      <c r="H1733" s="562"/>
      <c r="I1733" s="198">
        <v>225</v>
      </c>
      <c r="J1733" s="364" t="s">
        <v>3234</v>
      </c>
      <c r="K1733" s="41" t="s">
        <v>26</v>
      </c>
      <c r="L1733" s="42" t="str">
        <f t="shared" si="361"/>
        <v>225grams/drained weight</v>
      </c>
      <c r="M1733" s="658">
        <f t="shared" si="362"/>
        <v>0</v>
      </c>
      <c r="N1733" s="659" t="str">
        <f t="shared" si="328"/>
        <v>0 grams/drained weight</v>
      </c>
      <c r="O1733" s="692">
        <f t="shared" si="329"/>
        <v>0</v>
      </c>
      <c r="P1733" s="761" t="e">
        <f t="shared" si="330"/>
        <v>#DIV/0!</v>
      </c>
      <c r="Q1733" s="74" t="e">
        <f t="shared" si="363"/>
        <v>#DIV/0!</v>
      </c>
      <c r="R1733" s="28"/>
    </row>
    <row r="1734" spans="1:18" ht="14.25" customHeight="1">
      <c r="A1734" s="111">
        <v>116</v>
      </c>
      <c r="B1734" s="52" t="s">
        <v>3561</v>
      </c>
      <c r="C1734" s="68"/>
      <c r="D1734" s="68"/>
      <c r="E1734" s="68" t="s">
        <v>3563</v>
      </c>
      <c r="F1734" s="156"/>
      <c r="G1734" s="760"/>
      <c r="H1734" s="562"/>
      <c r="I1734" s="160">
        <v>230</v>
      </c>
      <c r="J1734" s="160" t="s">
        <v>59</v>
      </c>
      <c r="K1734" s="41" t="s">
        <v>26</v>
      </c>
      <c r="L1734" s="42" t="str">
        <f t="shared" si="361"/>
        <v>230grams</v>
      </c>
      <c r="M1734" s="658">
        <f t="shared" si="362"/>
        <v>0</v>
      </c>
      <c r="N1734" s="659" t="str">
        <f t="shared" si="328"/>
        <v>0 grams</v>
      </c>
      <c r="O1734" s="692">
        <f t="shared" si="329"/>
        <v>0</v>
      </c>
      <c r="P1734" s="761" t="e">
        <f t="shared" si="330"/>
        <v>#DIV/0!</v>
      </c>
      <c r="Q1734" s="74" t="e">
        <f t="shared" si="363"/>
        <v>#DIV/0!</v>
      </c>
      <c r="R1734" s="28"/>
    </row>
    <row r="1735" spans="1:18" ht="14.25" customHeight="1">
      <c r="A1735" s="111">
        <v>354</v>
      </c>
      <c r="B1735" s="68" t="s">
        <v>4313</v>
      </c>
      <c r="C1735" s="68"/>
      <c r="D1735" s="68"/>
      <c r="E1735" s="68" t="s">
        <v>4314</v>
      </c>
      <c r="F1735" s="156"/>
      <c r="G1735" s="760">
        <v>13.06</v>
      </c>
      <c r="H1735" s="160"/>
      <c r="I1735" s="160">
        <v>10</v>
      </c>
      <c r="J1735" s="160" t="s">
        <v>37</v>
      </c>
      <c r="K1735" s="41"/>
      <c r="L1735" s="42"/>
      <c r="M1735" s="658"/>
      <c r="N1735" s="659" t="str">
        <f t="shared" si="328"/>
        <v>pieces</v>
      </c>
      <c r="O1735" s="692">
        <f t="shared" si="329"/>
        <v>0</v>
      </c>
      <c r="P1735" s="761" t="e">
        <f t="shared" si="330"/>
        <v>#DIV/0!</v>
      </c>
      <c r="Q1735" s="74"/>
      <c r="R1735" s="28"/>
    </row>
    <row r="1736" spans="1:18" ht="14.25" customHeight="1">
      <c r="A1736" s="111">
        <v>355</v>
      </c>
      <c r="B1736" s="68" t="s">
        <v>4315</v>
      </c>
      <c r="C1736" s="68"/>
      <c r="D1736" s="68"/>
      <c r="E1736" s="68" t="s">
        <v>4314</v>
      </c>
      <c r="F1736" s="156"/>
      <c r="G1736" s="760">
        <v>13.52</v>
      </c>
      <c r="H1736" s="160"/>
      <c r="I1736" s="160">
        <v>10</v>
      </c>
      <c r="J1736" s="160" t="s">
        <v>37</v>
      </c>
      <c r="K1736" s="41"/>
      <c r="L1736" s="42"/>
      <c r="M1736" s="658"/>
      <c r="N1736" s="659" t="str">
        <f t="shared" si="328"/>
        <v>pieces</v>
      </c>
      <c r="O1736" s="692">
        <f t="shared" si="329"/>
        <v>0</v>
      </c>
      <c r="P1736" s="761" t="e">
        <f t="shared" si="330"/>
        <v>#DIV/0!</v>
      </c>
      <c r="Q1736" s="74"/>
      <c r="R1736" s="28"/>
    </row>
    <row r="1737" spans="1:18" ht="14.25" customHeight="1">
      <c r="A1737" s="111">
        <v>356</v>
      </c>
      <c r="B1737" s="68" t="s">
        <v>4316</v>
      </c>
      <c r="C1737" s="68"/>
      <c r="D1737" s="68"/>
      <c r="E1737" s="68" t="s">
        <v>4314</v>
      </c>
      <c r="F1737" s="156"/>
      <c r="G1737" s="760">
        <v>13.18</v>
      </c>
      <c r="H1737" s="160"/>
      <c r="I1737" s="160">
        <v>10</v>
      </c>
      <c r="J1737" s="160" t="s">
        <v>37</v>
      </c>
      <c r="K1737" s="41"/>
      <c r="L1737" s="42"/>
      <c r="M1737" s="658"/>
      <c r="N1737" s="659" t="str">
        <f t="shared" si="328"/>
        <v>pieces</v>
      </c>
      <c r="O1737" s="692">
        <f t="shared" si="329"/>
        <v>0</v>
      </c>
      <c r="P1737" s="761" t="e">
        <f t="shared" si="330"/>
        <v>#DIV/0!</v>
      </c>
      <c r="Q1737" s="74"/>
      <c r="R1737" s="28"/>
    </row>
    <row r="1738" spans="1:18" ht="14.25" customHeight="1">
      <c r="A1738" s="111">
        <v>473</v>
      </c>
      <c r="B1738" s="68" t="s">
        <v>3975</v>
      </c>
      <c r="C1738" s="68"/>
      <c r="D1738" s="68"/>
      <c r="E1738" s="68" t="s">
        <v>2821</v>
      </c>
      <c r="F1738" s="156"/>
      <c r="G1738" s="760"/>
      <c r="H1738" s="562"/>
      <c r="I1738" s="160">
        <v>500</v>
      </c>
      <c r="J1738" s="160" t="s">
        <v>59</v>
      </c>
      <c r="K1738" s="41"/>
      <c r="L1738" s="42"/>
      <c r="M1738" s="658"/>
      <c r="N1738" s="659" t="str">
        <f t="shared" si="328"/>
        <v>grams</v>
      </c>
      <c r="O1738" s="692">
        <f t="shared" si="329"/>
        <v>0</v>
      </c>
      <c r="P1738" s="761" t="e">
        <f t="shared" si="330"/>
        <v>#DIV/0!</v>
      </c>
      <c r="Q1738" s="74"/>
      <c r="R1738" s="28"/>
    </row>
    <row r="1739" spans="1:18" ht="14.25" customHeight="1">
      <c r="A1739" s="826"/>
      <c r="B1739" s="826"/>
      <c r="C1739" s="826"/>
      <c r="D1739" s="826"/>
      <c r="E1739" s="826"/>
      <c r="F1739" s="827"/>
      <c r="G1739" s="826"/>
      <c r="H1739" s="826"/>
      <c r="I1739" s="826"/>
      <c r="J1739" s="826"/>
      <c r="L1739" s="826"/>
      <c r="M1739" s="826"/>
      <c r="N1739" s="826"/>
      <c r="O1739" s="826"/>
      <c r="P1739" s="826"/>
    </row>
    <row r="1740" spans="1:18" ht="14.25" customHeight="1">
      <c r="A1740" s="698" t="s">
        <v>3218</v>
      </c>
      <c r="B1740" s="699"/>
      <c r="C1740" s="700"/>
      <c r="D1740" s="700"/>
      <c r="E1740" s="701"/>
      <c r="F1740" s="700"/>
      <c r="G1740" s="828"/>
      <c r="H1740" s="829"/>
      <c r="I1740" s="703"/>
      <c r="J1740" s="703"/>
      <c r="K1740" s="703"/>
      <c r="L1740" s="42" t="str">
        <f>CONCATENATE(I1740,J1740)</f>
        <v/>
      </c>
      <c r="M1740" s="704"/>
      <c r="N1740" s="705"/>
      <c r="O1740" s="706">
        <f>SUM(O12:O1739)</f>
        <v>171506.81</v>
      </c>
      <c r="P1740" s="761" t="e">
        <f>O1740/H1740</f>
        <v>#DIV/0!</v>
      </c>
      <c r="Q1740" s="11"/>
      <c r="R1740" s="11"/>
    </row>
    <row r="1741" spans="1:18" ht="14.25" customHeight="1">
      <c r="A1741" s="707" t="s">
        <v>2841</v>
      </c>
      <c r="B1741" s="708"/>
      <c r="C1741" s="709" t="s">
        <v>2842</v>
      </c>
      <c r="D1741" s="709"/>
      <c r="E1741" s="709"/>
      <c r="F1741" s="709"/>
      <c r="G1741" s="709"/>
      <c r="H1741" s="709"/>
      <c r="I1741" s="709"/>
      <c r="J1741" s="709"/>
      <c r="K1741" s="709"/>
      <c r="L1741" s="709"/>
      <c r="M1741" s="709"/>
      <c r="N1741" s="109"/>
      <c r="O1741" s="109"/>
      <c r="P1741" s="29"/>
      <c r="Q1741" s="11"/>
      <c r="R1741" s="11"/>
    </row>
    <row r="1742" spans="1:18" ht="14.25" customHeight="1">
      <c r="A1742" s="710"/>
      <c r="B1742" s="711"/>
      <c r="C1742" s="709"/>
      <c r="D1742" s="709"/>
      <c r="E1742" s="709"/>
      <c r="F1742" s="709"/>
      <c r="G1742" s="709"/>
      <c r="H1742" s="709"/>
      <c r="I1742" s="709"/>
      <c r="J1742" s="709"/>
      <c r="K1742" s="709"/>
      <c r="L1742" s="709"/>
      <c r="M1742" s="709"/>
      <c r="N1742" s="109"/>
      <c r="O1742" s="109"/>
      <c r="P1742" s="29"/>
      <c r="Q1742" s="11"/>
      <c r="R1742" s="11"/>
    </row>
    <row r="1743" spans="1:18" ht="14.25" customHeight="1">
      <c r="A1743" s="710"/>
      <c r="B1743" s="711"/>
      <c r="C1743" s="709"/>
      <c r="D1743" s="709"/>
      <c r="E1743" s="709"/>
      <c r="F1743" s="709"/>
      <c r="G1743" s="709"/>
      <c r="H1743" s="709"/>
      <c r="I1743" s="709"/>
      <c r="J1743" s="709"/>
      <c r="K1743" s="709"/>
      <c r="L1743" s="709"/>
      <c r="M1743" s="709"/>
      <c r="N1743" s="109"/>
      <c r="O1743" s="109"/>
      <c r="P1743" s="29"/>
      <c r="Q1743" s="11"/>
      <c r="R1743" s="11"/>
    </row>
    <row r="1744" spans="1:18" ht="14.25" customHeight="1">
      <c r="A1744" s="710"/>
      <c r="B1744" s="711"/>
      <c r="C1744" s="709"/>
      <c r="D1744" s="709"/>
      <c r="E1744" s="709"/>
      <c r="F1744" s="709"/>
      <c r="G1744" s="709"/>
      <c r="H1744" s="709"/>
      <c r="I1744" s="709"/>
      <c r="J1744" s="709"/>
      <c r="K1744" s="709"/>
      <c r="L1744" s="709"/>
      <c r="M1744" s="709"/>
      <c r="N1744" s="109"/>
      <c r="O1744" s="109"/>
      <c r="P1744" s="29"/>
      <c r="Q1744" s="11"/>
      <c r="R1744" s="11"/>
    </row>
    <row r="1745" spans="1:18" ht="14.25" customHeight="1">
      <c r="A1745" s="710"/>
      <c r="B1745" s="711"/>
      <c r="C1745" s="712"/>
      <c r="D1745" s="712"/>
      <c r="E1745" s="710"/>
      <c r="F1745" s="712"/>
      <c r="G1745" s="713"/>
      <c r="H1745" s="712"/>
      <c r="I1745" s="712"/>
      <c r="J1745" s="712"/>
      <c r="K1745" s="712"/>
      <c r="L1745" s="712"/>
      <c r="M1745" s="714"/>
      <c r="N1745" s="109"/>
      <c r="O1745" s="109"/>
      <c r="P1745" s="29"/>
      <c r="Q1745" s="11"/>
      <c r="R1745" s="11"/>
    </row>
    <row r="1746" spans="1:18" ht="14.25" customHeight="1">
      <c r="A1746" s="710"/>
      <c r="B1746" s="708"/>
      <c r="C1746" s="712" t="s">
        <v>2843</v>
      </c>
      <c r="D1746" s="712"/>
      <c r="E1746" s="710"/>
      <c r="F1746" s="712"/>
      <c r="G1746" s="713"/>
      <c r="H1746" s="712"/>
      <c r="I1746" s="712"/>
      <c r="J1746" s="712"/>
      <c r="K1746" s="712"/>
      <c r="L1746" s="712"/>
      <c r="M1746" s="714"/>
      <c r="N1746" s="109"/>
      <c r="O1746" s="109"/>
      <c r="P1746" s="29"/>
      <c r="Q1746" s="11"/>
      <c r="R1746" s="11"/>
    </row>
    <row r="1747" spans="1:18" ht="14.25" customHeight="1">
      <c r="A1747" s="710"/>
      <c r="B1747" s="711"/>
      <c r="C1747" s="715" t="s">
        <v>4846</v>
      </c>
      <c r="D1747" s="716" t="s">
        <v>2845</v>
      </c>
      <c r="E1747" s="716"/>
      <c r="F1747" s="712"/>
      <c r="G1747" s="716" t="s">
        <v>2846</v>
      </c>
      <c r="H1747" s="716"/>
      <c r="I1747" s="716"/>
      <c r="J1747" s="716"/>
      <c r="K1747" s="716"/>
      <c r="L1747" s="716"/>
      <c r="M1747" s="716"/>
      <c r="N1747" s="109"/>
      <c r="O1747" s="109"/>
      <c r="P1747" s="29"/>
      <c r="Q1747" s="11"/>
      <c r="R1747" s="11"/>
    </row>
    <row r="1748" spans="1:18" ht="14.25" customHeight="1">
      <c r="A1748" s="710"/>
      <c r="B1748" s="711"/>
      <c r="C1748" s="715"/>
      <c r="D1748" s="716"/>
      <c r="E1748" s="716"/>
      <c r="F1748" s="712"/>
      <c r="G1748" s="717"/>
      <c r="H1748" s="718"/>
      <c r="I1748" s="718"/>
      <c r="J1748" s="718"/>
      <c r="K1748" s="718"/>
      <c r="L1748" s="718"/>
      <c r="M1748" s="719"/>
      <c r="N1748" s="109"/>
      <c r="O1748" s="109"/>
      <c r="P1748" s="29"/>
      <c r="Q1748" s="11"/>
      <c r="R1748" s="11"/>
    </row>
    <row r="1749" spans="1:18" ht="14.25" customHeight="1">
      <c r="A1749" s="710"/>
      <c r="B1749" s="711"/>
      <c r="C1749" s="715"/>
      <c r="D1749" s="712"/>
      <c r="E1749" s="710"/>
      <c r="F1749" s="712"/>
      <c r="G1749" s="713"/>
      <c r="H1749" s="712"/>
      <c r="I1749" s="712"/>
      <c r="J1749" s="712"/>
      <c r="K1749" s="712"/>
      <c r="L1749" s="712"/>
      <c r="M1749" s="714"/>
      <c r="N1749" s="109"/>
      <c r="O1749" s="109"/>
      <c r="P1749" s="29"/>
      <c r="Q1749" s="11"/>
      <c r="R1749" s="11"/>
    </row>
    <row r="1750" spans="1:18" ht="14.25" customHeight="1">
      <c r="A1750" s="710"/>
      <c r="B1750" s="711"/>
      <c r="C1750" s="715" t="s">
        <v>2847</v>
      </c>
      <c r="D1750" s="716" t="s">
        <v>2848</v>
      </c>
      <c r="E1750" s="716"/>
      <c r="F1750" s="712"/>
      <c r="G1750" s="716" t="s">
        <v>2849</v>
      </c>
      <c r="H1750" s="716"/>
      <c r="I1750" s="716"/>
      <c r="J1750" s="716"/>
      <c r="K1750" s="716"/>
      <c r="L1750" s="716"/>
      <c r="M1750" s="716"/>
      <c r="N1750" s="109"/>
      <c r="O1750" s="109"/>
      <c r="P1750" s="29"/>
      <c r="Q1750" s="11"/>
      <c r="R1750" s="11"/>
    </row>
    <row r="1751" spans="1:18" ht="14.25" customHeight="1">
      <c r="A1751" s="710"/>
      <c r="B1751" s="711"/>
      <c r="C1751" s="715"/>
      <c r="D1751" s="716"/>
      <c r="E1751" s="716"/>
      <c r="F1751" s="712"/>
      <c r="G1751" s="720"/>
      <c r="H1751" s="718"/>
      <c r="I1751" s="718"/>
      <c r="J1751" s="718"/>
      <c r="K1751" s="718"/>
      <c r="L1751" s="718"/>
      <c r="M1751" s="714"/>
      <c r="N1751" s="109"/>
      <c r="O1751" s="109"/>
      <c r="P1751" s="29"/>
      <c r="Q1751" s="11"/>
      <c r="R1751" s="11"/>
    </row>
    <row r="1752" spans="1:18" ht="14.25" customHeight="1">
      <c r="A1752" s="710"/>
      <c r="B1752" s="711"/>
      <c r="C1752" s="715"/>
      <c r="D1752" s="712"/>
      <c r="E1752" s="710"/>
      <c r="F1752" s="712"/>
      <c r="G1752" s="713"/>
      <c r="H1752" s="712"/>
      <c r="I1752" s="712"/>
      <c r="J1752" s="712"/>
      <c r="K1752" s="712"/>
      <c r="L1752" s="712"/>
      <c r="M1752" s="714"/>
      <c r="N1752" s="109"/>
      <c r="O1752" s="109"/>
      <c r="P1752" s="29"/>
      <c r="Q1752" s="11"/>
      <c r="R1752" s="11"/>
    </row>
    <row r="1753" spans="1:18" ht="14.25" customHeight="1">
      <c r="A1753" s="710"/>
      <c r="B1753" s="711"/>
      <c r="C1753" s="715" t="s">
        <v>2850</v>
      </c>
      <c r="D1753" s="712" t="s">
        <v>2851</v>
      </c>
      <c r="E1753" s="710"/>
      <c r="F1753" s="712"/>
      <c r="G1753" s="713"/>
      <c r="H1753" s="712"/>
      <c r="I1753" s="712"/>
      <c r="J1753" s="712"/>
      <c r="K1753" s="712"/>
      <c r="L1753" s="712"/>
      <c r="M1753" s="714"/>
      <c r="N1753" s="109"/>
      <c r="O1753" s="109"/>
      <c r="P1753" s="29"/>
      <c r="Q1753" s="11"/>
      <c r="R1753" s="11"/>
    </row>
    <row r="1754" spans="1:18" ht="14.25" customHeight="1">
      <c r="A1754" s="710"/>
      <c r="B1754" s="711"/>
      <c r="C1754" s="715"/>
      <c r="D1754" s="712"/>
      <c r="E1754" s="710"/>
      <c r="F1754" s="712"/>
      <c r="G1754" s="713"/>
      <c r="H1754" s="712"/>
      <c r="I1754" s="712"/>
      <c r="J1754" s="712"/>
      <c r="K1754" s="712"/>
      <c r="L1754" s="712"/>
      <c r="M1754" s="714"/>
      <c r="N1754" s="109"/>
      <c r="O1754" s="109"/>
      <c r="P1754" s="29"/>
      <c r="Q1754" s="11"/>
      <c r="R1754" s="11"/>
    </row>
    <row r="1755" spans="1:18" ht="14.25" customHeight="1">
      <c r="A1755" s="710"/>
      <c r="B1755" s="711"/>
      <c r="C1755" s="715" t="s">
        <v>4847</v>
      </c>
      <c r="D1755" s="716" t="s">
        <v>2853</v>
      </c>
      <c r="E1755" s="716"/>
      <c r="F1755" s="712"/>
      <c r="G1755" s="716" t="s">
        <v>2854</v>
      </c>
      <c r="H1755" s="716"/>
      <c r="I1755" s="716"/>
      <c r="J1755" s="716"/>
      <c r="K1755" s="716"/>
      <c r="L1755" s="716"/>
      <c r="M1755" s="716"/>
      <c r="N1755" s="109"/>
      <c r="O1755" s="109"/>
      <c r="P1755" s="29"/>
      <c r="Q1755" s="11"/>
      <c r="R1755" s="11"/>
    </row>
    <row r="1756" spans="1:18" ht="14.25" customHeight="1">
      <c r="A1756" s="710"/>
      <c r="B1756" s="711"/>
      <c r="C1756" s="712"/>
      <c r="D1756" s="716"/>
      <c r="E1756" s="716"/>
      <c r="F1756" s="712"/>
      <c r="G1756" s="713"/>
      <c r="H1756" s="712"/>
      <c r="I1756" s="712"/>
      <c r="J1756" s="712"/>
      <c r="K1756" s="712"/>
      <c r="L1756" s="712"/>
      <c r="M1756" s="714"/>
      <c r="N1756" s="109"/>
      <c r="O1756" s="109"/>
      <c r="P1756" s="29"/>
      <c r="Q1756" s="11"/>
      <c r="R1756" s="11"/>
    </row>
    <row r="1757" spans="1:18" ht="14.25" customHeight="1">
      <c r="A1757" s="710"/>
      <c r="B1757" s="711"/>
      <c r="C1757" s="712"/>
      <c r="D1757" s="712"/>
      <c r="E1757" s="710"/>
      <c r="F1757" s="712"/>
      <c r="G1757" s="713"/>
      <c r="H1757" s="712"/>
      <c r="I1757" s="712"/>
      <c r="J1757" s="712"/>
      <c r="K1757" s="712"/>
      <c r="L1757" s="712"/>
      <c r="M1757" s="714"/>
      <c r="N1757" s="109"/>
      <c r="O1757" s="109"/>
      <c r="P1757" s="29"/>
      <c r="Q1757" s="11"/>
      <c r="R1757" s="11"/>
    </row>
    <row r="1758" spans="1:18" ht="14.25" customHeight="1">
      <c r="A1758" s="707" t="s">
        <v>2855</v>
      </c>
      <c r="B1758" s="711"/>
      <c r="C1758" s="709" t="s">
        <v>2856</v>
      </c>
      <c r="D1758" s="709"/>
      <c r="E1758" s="709"/>
      <c r="F1758" s="709"/>
      <c r="G1758" s="709"/>
      <c r="H1758" s="709"/>
      <c r="I1758" s="709"/>
      <c r="J1758" s="709"/>
      <c r="K1758" s="709"/>
      <c r="L1758" s="709"/>
      <c r="M1758" s="709"/>
      <c r="N1758" s="109"/>
      <c r="O1758" s="109"/>
      <c r="P1758" s="29"/>
      <c r="Q1758" s="11"/>
      <c r="R1758" s="11"/>
    </row>
    <row r="1759" spans="1:18" ht="14.25" customHeight="1">
      <c r="A1759" s="11"/>
      <c r="B1759" s="12"/>
      <c r="C1759" s="721"/>
      <c r="D1759" s="721"/>
      <c r="E1759" s="722"/>
      <c r="F1759" s="721"/>
      <c r="G1759" s="723"/>
      <c r="H1759" s="721"/>
      <c r="I1759" s="721"/>
      <c r="J1759" s="721"/>
      <c r="K1759" s="721"/>
      <c r="L1759" s="721"/>
      <c r="M1759" s="724"/>
      <c r="N1759" s="109"/>
      <c r="O1759" s="109"/>
      <c r="P1759" s="29"/>
      <c r="Q1759" s="11"/>
      <c r="R1759" s="11"/>
    </row>
    <row r="1760" spans="1:18" ht="14.25" customHeight="1">
      <c r="A1760" s="11"/>
      <c r="B1760" s="725" t="s">
        <v>2857</v>
      </c>
      <c r="C1760" s="725"/>
      <c r="D1760" s="725"/>
      <c r="E1760" s="725"/>
      <c r="F1760" s="725"/>
      <c r="G1760" s="725"/>
      <c r="H1760" s="725"/>
      <c r="I1760" s="725"/>
      <c r="J1760" s="725"/>
      <c r="K1760" s="725"/>
      <c r="L1760" s="725"/>
      <c r="M1760" s="725"/>
      <c r="N1760" s="726"/>
      <c r="O1760" s="109"/>
      <c r="P1760" s="29"/>
      <c r="Q1760" s="11"/>
      <c r="R1760" s="11"/>
    </row>
    <row r="1761" spans="1:18" ht="14.25" customHeight="1">
      <c r="A1761" s="11"/>
      <c r="B1761" s="725"/>
      <c r="C1761" s="725"/>
      <c r="D1761" s="725"/>
      <c r="E1761" s="725"/>
      <c r="F1761" s="725"/>
      <c r="G1761" s="725"/>
      <c r="H1761" s="725"/>
      <c r="I1761" s="725"/>
      <c r="J1761" s="725"/>
      <c r="K1761" s="725"/>
      <c r="L1761" s="725"/>
      <c r="M1761" s="725"/>
      <c r="N1761" s="726"/>
      <c r="O1761" s="109"/>
      <c r="P1761" s="29"/>
      <c r="Q1761" s="11"/>
      <c r="R1761" s="11"/>
    </row>
    <row r="1762" spans="1:18" ht="14.25" customHeight="1">
      <c r="A1762" s="11"/>
      <c r="B1762" s="725"/>
      <c r="C1762" s="725"/>
      <c r="D1762" s="725"/>
      <c r="E1762" s="725"/>
      <c r="F1762" s="725"/>
      <c r="G1762" s="725"/>
      <c r="H1762" s="725"/>
      <c r="I1762" s="725"/>
      <c r="J1762" s="725"/>
      <c r="K1762" s="725"/>
      <c r="L1762" s="725"/>
      <c r="M1762" s="725"/>
      <c r="N1762" s="726"/>
      <c r="O1762" s="109"/>
      <c r="P1762" s="29"/>
      <c r="Q1762" s="11"/>
      <c r="R1762" s="11"/>
    </row>
    <row r="1763" spans="1:18" ht="14.25" customHeight="1">
      <c r="A1763" s="11"/>
      <c r="B1763" s="727"/>
      <c r="C1763" s="24"/>
      <c r="D1763" s="24"/>
      <c r="E1763" s="728"/>
      <c r="F1763" s="24"/>
      <c r="G1763" s="729"/>
      <c r="H1763" s="24"/>
      <c r="I1763" s="24"/>
      <c r="J1763" s="24"/>
      <c r="K1763" s="24"/>
      <c r="L1763" s="24"/>
      <c r="M1763" s="730"/>
      <c r="N1763" s="729"/>
      <c r="O1763" s="109"/>
      <c r="P1763" s="29"/>
      <c r="Q1763" s="11"/>
      <c r="R1763" s="11"/>
    </row>
    <row r="1764" spans="1:18" ht="14.25" customHeight="1">
      <c r="A1764" s="11"/>
      <c r="B1764" s="12"/>
      <c r="C1764" s="731"/>
      <c r="D1764" s="731"/>
      <c r="E1764" s="11"/>
      <c r="F1764" s="731"/>
      <c r="G1764" s="732" t="s">
        <v>2858</v>
      </c>
      <c r="H1764" s="732"/>
      <c r="I1764" s="732"/>
      <c r="J1764" s="732"/>
      <c r="K1764" s="733"/>
      <c r="L1764" s="731"/>
      <c r="M1764" s="724"/>
      <c r="N1764" s="109"/>
      <c r="O1764" s="109"/>
      <c r="P1764" s="29"/>
      <c r="Q1764" s="11"/>
      <c r="R1764" s="11"/>
    </row>
    <row r="1765" spans="1:18" ht="14.25" customHeight="1">
      <c r="A1765" s="11"/>
      <c r="B1765" s="12"/>
      <c r="C1765" s="731"/>
      <c r="D1765" s="731"/>
      <c r="E1765" s="11"/>
      <c r="F1765" s="731"/>
      <c r="G1765" s="734" t="s">
        <v>2859</v>
      </c>
      <c r="H1765" s="734"/>
      <c r="I1765" s="734"/>
      <c r="J1765" s="734"/>
      <c r="K1765" s="731"/>
      <c r="L1765" s="731"/>
      <c r="M1765" s="724"/>
      <c r="N1765" s="109"/>
      <c r="O1765" s="109"/>
      <c r="P1765" s="29"/>
      <c r="Q1765" s="11"/>
      <c r="R1765" s="11"/>
    </row>
    <row r="1766" spans="1:18" ht="14.25" customHeight="1">
      <c r="A1766" s="11"/>
      <c r="B1766" s="12"/>
      <c r="C1766" s="731"/>
      <c r="D1766" s="731"/>
      <c r="E1766" s="11"/>
      <c r="F1766" s="731"/>
      <c r="G1766" s="11"/>
      <c r="H1766" s="11"/>
      <c r="I1766" s="11"/>
      <c r="J1766" s="11"/>
      <c r="K1766" s="731"/>
      <c r="L1766" s="731"/>
      <c r="M1766" s="724"/>
      <c r="N1766" s="109"/>
      <c r="O1766" s="109"/>
      <c r="P1766" s="29"/>
      <c r="Q1766" s="11"/>
      <c r="R1766" s="11"/>
    </row>
    <row r="1767" spans="1:18" ht="14.25" customHeight="1">
      <c r="A1767" s="11"/>
      <c r="B1767" s="12"/>
      <c r="C1767" s="731"/>
      <c r="D1767" s="731"/>
      <c r="E1767" s="11"/>
      <c r="F1767" s="731"/>
      <c r="G1767" s="109" t="s">
        <v>2860</v>
      </c>
      <c r="H1767" s="11" t="s">
        <v>2861</v>
      </c>
      <c r="I1767" s="11"/>
      <c r="J1767" s="11"/>
      <c r="M1767" s="724"/>
      <c r="N1767" s="109"/>
      <c r="O1767" s="109"/>
      <c r="P1767" s="29"/>
      <c r="Q1767" s="11"/>
      <c r="R1767" s="11"/>
    </row>
    <row r="1768" spans="1:18" ht="14.25" customHeight="1">
      <c r="A1768" s="11"/>
      <c r="B1768" s="12"/>
      <c r="C1768" s="731"/>
      <c r="D1768" s="731"/>
      <c r="E1768" s="11"/>
      <c r="F1768" s="731"/>
      <c r="G1768" s="109"/>
      <c r="H1768" s="731"/>
      <c r="I1768" s="731"/>
      <c r="J1768" s="731"/>
      <c r="K1768" s="731"/>
      <c r="L1768" s="731"/>
      <c r="M1768" s="724"/>
      <c r="N1768" s="109"/>
      <c r="O1768" s="109"/>
      <c r="P1768" s="29"/>
      <c r="Q1768" s="11"/>
      <c r="R1768" s="11"/>
    </row>
    <row r="1769" spans="1:18" ht="14.25" customHeight="1">
      <c r="A1769" s="11"/>
      <c r="B1769" s="12"/>
      <c r="C1769" s="731"/>
      <c r="D1769" s="731"/>
      <c r="E1769" s="11"/>
      <c r="F1769" s="731"/>
      <c r="G1769" s="109"/>
      <c r="H1769" s="731"/>
      <c r="I1769" s="731"/>
      <c r="J1769" s="731"/>
      <c r="K1769" s="731"/>
      <c r="L1769" s="731"/>
      <c r="M1769" s="724"/>
      <c r="N1769" s="109"/>
      <c r="O1769" s="109"/>
      <c r="P1769" s="29"/>
      <c r="Q1769" s="11"/>
      <c r="R1769" s="11"/>
    </row>
    <row r="1770" spans="1:18" ht="14.25" customHeight="1">
      <c r="A1770" s="3"/>
      <c r="B1770" s="12"/>
      <c r="C1770" s="3"/>
      <c r="D1770" s="3"/>
      <c r="E1770" s="12"/>
      <c r="F1770" s="3"/>
      <c r="G1770" s="690"/>
      <c r="H1770" s="3"/>
      <c r="I1770" s="5"/>
      <c r="J1770" s="5"/>
      <c r="K1770" s="5"/>
      <c r="L1770" s="3"/>
      <c r="M1770" s="6"/>
      <c r="N1770" s="690"/>
      <c r="O1770" s="690"/>
      <c r="P1770" s="29"/>
      <c r="Q1770" s="11"/>
      <c r="R1770" s="11"/>
    </row>
    <row r="1771" spans="1:18" ht="14.25" customHeight="1">
      <c r="A1771" s="3"/>
      <c r="B1771" s="12"/>
      <c r="C1771" s="3"/>
      <c r="D1771" s="3"/>
      <c r="E1771" s="12"/>
      <c r="F1771" s="3"/>
      <c r="G1771" s="690"/>
      <c r="H1771" s="3"/>
      <c r="I1771" s="5"/>
      <c r="J1771" s="5"/>
      <c r="K1771" s="5"/>
      <c r="L1771" s="3"/>
      <c r="M1771" s="6"/>
      <c r="N1771" s="690"/>
      <c r="O1771" s="690"/>
      <c r="P1771" s="29"/>
      <c r="Q1771" s="11"/>
      <c r="R1771" s="11"/>
    </row>
    <row r="1772" spans="1:18" ht="14.25" customHeight="1">
      <c r="A1772" s="3"/>
      <c r="B1772" s="12"/>
      <c r="C1772" s="3"/>
      <c r="D1772" s="3"/>
      <c r="E1772" s="12"/>
      <c r="F1772" s="3"/>
      <c r="G1772" s="690"/>
      <c r="H1772" s="3"/>
      <c r="I1772" s="5"/>
      <c r="J1772" s="5"/>
      <c r="K1772" s="5"/>
      <c r="L1772" s="3"/>
      <c r="M1772" s="6"/>
      <c r="N1772" s="690"/>
      <c r="O1772" s="690"/>
      <c r="P1772" s="29"/>
      <c r="Q1772" s="11"/>
      <c r="R1772" s="11"/>
    </row>
    <row r="1773" spans="1:18" ht="14.25" customHeight="1">
      <c r="A1773" s="3"/>
      <c r="B1773" s="12"/>
      <c r="C1773" s="3"/>
      <c r="D1773" s="3"/>
      <c r="E1773" s="12"/>
      <c r="F1773" s="3"/>
      <c r="G1773" s="690"/>
      <c r="H1773" s="3"/>
      <c r="I1773" s="5"/>
      <c r="J1773" s="5"/>
      <c r="K1773" s="5"/>
      <c r="L1773" s="3"/>
      <c r="M1773" s="6"/>
      <c r="N1773" s="690"/>
      <c r="O1773" s="690"/>
      <c r="P1773" s="29"/>
      <c r="Q1773" s="11"/>
      <c r="R1773" s="11"/>
    </row>
    <row r="1774" spans="1:18" ht="14.25" customHeight="1">
      <c r="A1774" s="3"/>
      <c r="B1774" s="12"/>
      <c r="C1774" s="3"/>
      <c r="D1774" s="3"/>
      <c r="E1774" s="12"/>
      <c r="F1774" s="3"/>
      <c r="G1774" s="690"/>
      <c r="H1774" s="3"/>
      <c r="I1774" s="5"/>
      <c r="J1774" s="5"/>
      <c r="K1774" s="5"/>
      <c r="L1774" s="3"/>
      <c r="M1774" s="6"/>
      <c r="N1774" s="690"/>
      <c r="O1774" s="690"/>
      <c r="P1774" s="29"/>
      <c r="Q1774" s="11"/>
      <c r="R1774" s="11"/>
    </row>
    <row r="1775" spans="1:18" ht="14.25" customHeight="1">
      <c r="A1775" s="3"/>
      <c r="B1775" s="12"/>
      <c r="C1775" s="3"/>
      <c r="D1775" s="3"/>
      <c r="E1775" s="12"/>
      <c r="F1775" s="3"/>
      <c r="G1775" s="690"/>
      <c r="H1775" s="3"/>
      <c r="I1775" s="5"/>
      <c r="J1775" s="5"/>
      <c r="K1775" s="5"/>
      <c r="L1775" s="3"/>
      <c r="M1775" s="6"/>
      <c r="N1775" s="690"/>
      <c r="O1775" s="690"/>
      <c r="P1775" s="29"/>
      <c r="Q1775" s="11"/>
      <c r="R1775" s="11"/>
    </row>
    <row r="1776" spans="1:18" ht="14.25" customHeight="1">
      <c r="A1776" s="3"/>
      <c r="B1776" s="12"/>
      <c r="C1776" s="3"/>
      <c r="D1776" s="3"/>
      <c r="E1776" s="12"/>
      <c r="F1776" s="3"/>
      <c r="G1776" s="690"/>
      <c r="H1776" s="3"/>
      <c r="I1776" s="5"/>
      <c r="J1776" s="5"/>
      <c r="K1776" s="5"/>
      <c r="L1776" s="3"/>
      <c r="M1776" s="6"/>
      <c r="N1776" s="690"/>
      <c r="O1776" s="690"/>
      <c r="P1776" s="29"/>
      <c r="Q1776" s="11"/>
      <c r="R1776" s="11"/>
    </row>
    <row r="1777" spans="1:18" ht="14.25" customHeight="1">
      <c r="A1777" s="3"/>
      <c r="B1777" s="12"/>
      <c r="C1777" s="3"/>
      <c r="D1777" s="3"/>
      <c r="E1777" s="12"/>
      <c r="F1777" s="3"/>
      <c r="G1777" s="690"/>
      <c r="H1777" s="3"/>
      <c r="I1777" s="5"/>
      <c r="J1777" s="5"/>
      <c r="K1777" s="5"/>
      <c r="L1777" s="3"/>
      <c r="M1777" s="6"/>
      <c r="N1777" s="690"/>
      <c r="O1777" s="690"/>
      <c r="P1777" s="29"/>
      <c r="Q1777" s="11"/>
      <c r="R1777" s="11"/>
    </row>
    <row r="1778" spans="1:18" ht="14.25" customHeight="1">
      <c r="A1778" s="3"/>
      <c r="B1778" s="12"/>
      <c r="C1778" s="3"/>
      <c r="D1778" s="3"/>
      <c r="E1778" s="12"/>
      <c r="F1778" s="3"/>
      <c r="G1778" s="690"/>
      <c r="H1778" s="3"/>
      <c r="I1778" s="5"/>
      <c r="J1778" s="5"/>
      <c r="K1778" s="5"/>
      <c r="L1778" s="3"/>
      <c r="M1778" s="6"/>
      <c r="N1778" s="690"/>
      <c r="O1778" s="690"/>
      <c r="P1778" s="29"/>
      <c r="Q1778" s="11"/>
      <c r="R1778" s="11"/>
    </row>
    <row r="1779" spans="1:18" ht="14.25" customHeight="1">
      <c r="A1779" s="3"/>
      <c r="B1779" s="12"/>
      <c r="C1779" s="3"/>
      <c r="D1779" s="3"/>
      <c r="E1779" s="12"/>
      <c r="F1779" s="3"/>
      <c r="G1779" s="690"/>
      <c r="H1779" s="3"/>
      <c r="I1779" s="5"/>
      <c r="J1779" s="5"/>
      <c r="K1779" s="5"/>
      <c r="L1779" s="3"/>
      <c r="M1779" s="6"/>
      <c r="N1779" s="690"/>
      <c r="O1779" s="690"/>
      <c r="P1779" s="29"/>
      <c r="Q1779" s="11"/>
      <c r="R1779" s="11"/>
    </row>
    <row r="1780" spans="1:18" ht="14.25" customHeight="1">
      <c r="A1780" s="3"/>
      <c r="B1780" s="12"/>
      <c r="C1780" s="3"/>
      <c r="D1780" s="3"/>
      <c r="E1780" s="12"/>
      <c r="F1780" s="3"/>
      <c r="G1780" s="690"/>
      <c r="H1780" s="3"/>
      <c r="I1780" s="5"/>
      <c r="J1780" s="5"/>
      <c r="K1780" s="5"/>
      <c r="L1780" s="3"/>
      <c r="M1780" s="6"/>
      <c r="N1780" s="690"/>
      <c r="O1780" s="690"/>
      <c r="P1780" s="29"/>
      <c r="Q1780" s="11"/>
      <c r="R1780" s="11"/>
    </row>
    <row r="1781" spans="1:18" ht="14.25" customHeight="1">
      <c r="A1781" s="3"/>
      <c r="B1781" s="12"/>
      <c r="C1781" s="3"/>
      <c r="D1781" s="3"/>
      <c r="E1781" s="12"/>
      <c r="F1781" s="3"/>
      <c r="G1781" s="690"/>
      <c r="H1781" s="3"/>
      <c r="I1781" s="5"/>
      <c r="J1781" s="5"/>
      <c r="K1781" s="5"/>
      <c r="L1781" s="3"/>
      <c r="M1781" s="6"/>
      <c r="N1781" s="690"/>
      <c r="O1781" s="690"/>
      <c r="P1781" s="29"/>
      <c r="Q1781" s="11"/>
      <c r="R1781" s="11"/>
    </row>
    <row r="1782" spans="1:18" ht="14.25" customHeight="1">
      <c r="A1782" s="3"/>
      <c r="B1782" s="12"/>
      <c r="C1782" s="3"/>
      <c r="D1782" s="3"/>
      <c r="E1782" s="12"/>
      <c r="F1782" s="3"/>
      <c r="G1782" s="690"/>
      <c r="H1782" s="3"/>
      <c r="I1782" s="5"/>
      <c r="J1782" s="5"/>
      <c r="K1782" s="5"/>
      <c r="L1782" s="3"/>
      <c r="M1782" s="6"/>
      <c r="N1782" s="690"/>
      <c r="O1782" s="690"/>
      <c r="P1782" s="29"/>
      <c r="Q1782" s="11"/>
      <c r="R1782" s="11"/>
    </row>
    <row r="1783" spans="1:18" ht="14.25" customHeight="1">
      <c r="A1783" s="3"/>
      <c r="B1783" s="12"/>
      <c r="C1783" s="3"/>
      <c r="D1783" s="3"/>
      <c r="E1783" s="12"/>
      <c r="F1783" s="3"/>
      <c r="G1783" s="690"/>
      <c r="H1783" s="3"/>
      <c r="I1783" s="5"/>
      <c r="J1783" s="5"/>
      <c r="K1783" s="5"/>
      <c r="L1783" s="3"/>
      <c r="M1783" s="6"/>
      <c r="N1783" s="690"/>
      <c r="O1783" s="690"/>
      <c r="P1783" s="29"/>
      <c r="Q1783" s="11"/>
      <c r="R1783" s="11"/>
    </row>
    <row r="1784" spans="1:18" ht="14.25" customHeight="1">
      <c r="A1784" s="3"/>
      <c r="B1784" s="12"/>
      <c r="C1784" s="3"/>
      <c r="D1784" s="3"/>
      <c r="E1784" s="12"/>
      <c r="F1784" s="3"/>
      <c r="G1784" s="690"/>
      <c r="H1784" s="3"/>
      <c r="I1784" s="5"/>
      <c r="J1784" s="5"/>
      <c r="K1784" s="5"/>
      <c r="L1784" s="3"/>
      <c r="M1784" s="6"/>
      <c r="N1784" s="690"/>
      <c r="O1784" s="690"/>
      <c r="P1784" s="29"/>
      <c r="Q1784" s="11"/>
      <c r="R1784" s="11"/>
    </row>
    <row r="1785" spans="1:18" ht="14.25" customHeight="1">
      <c r="A1785" s="3"/>
      <c r="B1785" s="12"/>
      <c r="C1785" s="3"/>
      <c r="D1785" s="3"/>
      <c r="E1785" s="12"/>
      <c r="F1785" s="3"/>
      <c r="G1785" s="690"/>
      <c r="H1785" s="3"/>
      <c r="I1785" s="5"/>
      <c r="J1785" s="5"/>
      <c r="K1785" s="5"/>
      <c r="L1785" s="3"/>
      <c r="M1785" s="6"/>
      <c r="N1785" s="690"/>
      <c r="O1785" s="690"/>
      <c r="P1785" s="29"/>
      <c r="Q1785" s="11"/>
      <c r="R1785" s="11"/>
    </row>
    <row r="1786" spans="1:18" ht="14.25" customHeight="1">
      <c r="A1786" s="3"/>
      <c r="B1786" s="12"/>
      <c r="C1786" s="3"/>
      <c r="D1786" s="3"/>
      <c r="E1786" s="12"/>
      <c r="F1786" s="3"/>
      <c r="G1786" s="690"/>
      <c r="H1786" s="3"/>
      <c r="I1786" s="5"/>
      <c r="J1786" s="5"/>
      <c r="K1786" s="5"/>
      <c r="L1786" s="3"/>
      <c r="M1786" s="6"/>
      <c r="N1786" s="690"/>
      <c r="O1786" s="690"/>
      <c r="P1786" s="29"/>
      <c r="Q1786" s="11"/>
      <c r="R1786" s="11"/>
    </row>
    <row r="1787" spans="1:18" ht="14.25" customHeight="1">
      <c r="A1787" s="3"/>
      <c r="B1787" s="12"/>
      <c r="C1787" s="3"/>
      <c r="D1787" s="3"/>
      <c r="E1787" s="12"/>
      <c r="F1787" s="3"/>
      <c r="G1787" s="690"/>
      <c r="H1787" s="3"/>
      <c r="I1787" s="5"/>
      <c r="J1787" s="5"/>
      <c r="K1787" s="5"/>
      <c r="L1787" s="3"/>
      <c r="M1787" s="6"/>
      <c r="N1787" s="690"/>
      <c r="O1787" s="690"/>
      <c r="P1787" s="29"/>
      <c r="Q1787" s="11"/>
      <c r="R1787" s="11"/>
    </row>
    <row r="1788" spans="1:18" ht="14.25" customHeight="1">
      <c r="A1788" s="3"/>
      <c r="B1788" s="12"/>
      <c r="C1788" s="3"/>
      <c r="D1788" s="3"/>
      <c r="E1788" s="12"/>
      <c r="F1788" s="3"/>
      <c r="G1788" s="690"/>
      <c r="H1788" s="3"/>
      <c r="I1788" s="5"/>
      <c r="J1788" s="5"/>
      <c r="K1788" s="5"/>
      <c r="L1788" s="3"/>
      <c r="M1788" s="6"/>
      <c r="N1788" s="690"/>
      <c r="O1788" s="690"/>
      <c r="P1788" s="29"/>
      <c r="Q1788" s="11"/>
      <c r="R1788" s="11"/>
    </row>
    <row r="1789" spans="1:18" ht="14.25" customHeight="1">
      <c r="A1789" s="3"/>
      <c r="B1789" s="12"/>
      <c r="C1789" s="3"/>
      <c r="D1789" s="3"/>
      <c r="E1789" s="12"/>
      <c r="F1789" s="3"/>
      <c r="G1789" s="690"/>
      <c r="H1789" s="3"/>
      <c r="I1789" s="5"/>
      <c r="J1789" s="5"/>
      <c r="K1789" s="5"/>
      <c r="L1789" s="3"/>
      <c r="M1789" s="6"/>
      <c r="N1789" s="690"/>
      <c r="O1789" s="690"/>
      <c r="P1789" s="29"/>
      <c r="Q1789" s="11"/>
      <c r="R1789" s="11"/>
    </row>
    <row r="1790" spans="1:18" ht="14.25" customHeight="1">
      <c r="A1790" s="3"/>
      <c r="B1790" s="12"/>
      <c r="C1790" s="3"/>
      <c r="D1790" s="3"/>
      <c r="E1790" s="12"/>
      <c r="F1790" s="3"/>
      <c r="G1790" s="690"/>
      <c r="H1790" s="3"/>
      <c r="I1790" s="5"/>
      <c r="J1790" s="5"/>
      <c r="K1790" s="5"/>
      <c r="L1790" s="3"/>
      <c r="M1790" s="6"/>
      <c r="N1790" s="690"/>
      <c r="O1790" s="690"/>
      <c r="P1790" s="29"/>
      <c r="Q1790" s="11"/>
      <c r="R1790" s="11"/>
    </row>
    <row r="1791" spans="1:18" ht="14.25" customHeight="1">
      <c r="A1791" s="3"/>
      <c r="B1791" s="12"/>
      <c r="C1791" s="3"/>
      <c r="D1791" s="3"/>
      <c r="E1791" s="12"/>
      <c r="F1791" s="3"/>
      <c r="G1791" s="690"/>
      <c r="H1791" s="3"/>
      <c r="I1791" s="5"/>
      <c r="J1791" s="5"/>
      <c r="K1791" s="5"/>
      <c r="L1791" s="3"/>
      <c r="M1791" s="6"/>
      <c r="N1791" s="690"/>
      <c r="O1791" s="690"/>
      <c r="P1791" s="29"/>
      <c r="Q1791" s="11"/>
      <c r="R1791" s="11"/>
    </row>
    <row r="1792" spans="1:18" ht="14.25" customHeight="1">
      <c r="A1792" s="3"/>
      <c r="B1792" s="12"/>
      <c r="C1792" s="3"/>
      <c r="D1792" s="3"/>
      <c r="E1792" s="12"/>
      <c r="F1792" s="3"/>
      <c r="G1792" s="690"/>
      <c r="H1792" s="3"/>
      <c r="I1792" s="5"/>
      <c r="J1792" s="5"/>
      <c r="K1792" s="5"/>
      <c r="L1792" s="3"/>
      <c r="M1792" s="6"/>
      <c r="N1792" s="690"/>
      <c r="O1792" s="690"/>
      <c r="P1792" s="29"/>
      <c r="Q1792" s="11"/>
      <c r="R1792" s="11"/>
    </row>
    <row r="1793" spans="1:18" ht="14.25" customHeight="1">
      <c r="A1793" s="3"/>
      <c r="B1793" s="12"/>
      <c r="C1793" s="3"/>
      <c r="D1793" s="3"/>
      <c r="E1793" s="12"/>
      <c r="F1793" s="3"/>
      <c r="G1793" s="690"/>
      <c r="H1793" s="3"/>
      <c r="I1793" s="5"/>
      <c r="J1793" s="5"/>
      <c r="K1793" s="5"/>
      <c r="L1793" s="3"/>
      <c r="M1793" s="6"/>
      <c r="N1793" s="690"/>
      <c r="O1793" s="690"/>
      <c r="P1793" s="29"/>
      <c r="Q1793" s="11"/>
      <c r="R1793" s="11"/>
    </row>
    <row r="1794" spans="1:18" ht="14.25" customHeight="1">
      <c r="A1794" s="3"/>
      <c r="B1794" s="12"/>
      <c r="C1794" s="3"/>
      <c r="D1794" s="3"/>
      <c r="E1794" s="12"/>
      <c r="F1794" s="3"/>
      <c r="G1794" s="690"/>
      <c r="H1794" s="3"/>
      <c r="I1794" s="5"/>
      <c r="J1794" s="5"/>
      <c r="K1794" s="5"/>
      <c r="L1794" s="3"/>
      <c r="M1794" s="6"/>
      <c r="N1794" s="690"/>
      <c r="O1794" s="690"/>
      <c r="P1794" s="29"/>
      <c r="Q1794" s="11"/>
      <c r="R1794" s="11"/>
    </row>
    <row r="1795" spans="1:18" ht="14.25" customHeight="1">
      <c r="A1795" s="3"/>
      <c r="B1795" s="12"/>
      <c r="C1795" s="3"/>
      <c r="D1795" s="3"/>
      <c r="E1795" s="12"/>
      <c r="F1795" s="3"/>
      <c r="G1795" s="690"/>
      <c r="H1795" s="3"/>
      <c r="I1795" s="5"/>
      <c r="J1795" s="5"/>
      <c r="K1795" s="5"/>
      <c r="L1795" s="3"/>
      <c r="M1795" s="6"/>
      <c r="N1795" s="690"/>
      <c r="O1795" s="690"/>
      <c r="P1795" s="29"/>
      <c r="Q1795" s="11"/>
      <c r="R1795" s="11"/>
    </row>
    <row r="1796" spans="1:18" ht="14.25" customHeight="1">
      <c r="A1796" s="3"/>
      <c r="B1796" s="12"/>
      <c r="C1796" s="3"/>
      <c r="D1796" s="3"/>
      <c r="E1796" s="12"/>
      <c r="F1796" s="3"/>
      <c r="G1796" s="690"/>
      <c r="H1796" s="3"/>
      <c r="I1796" s="5"/>
      <c r="J1796" s="5"/>
      <c r="K1796" s="5"/>
      <c r="L1796" s="3"/>
      <c r="M1796" s="6"/>
      <c r="N1796" s="690"/>
      <c r="O1796" s="690"/>
      <c r="P1796" s="29"/>
      <c r="Q1796" s="11"/>
      <c r="R1796" s="11"/>
    </row>
    <row r="1797" spans="1:18" ht="14.25" customHeight="1">
      <c r="A1797" s="3"/>
      <c r="B1797" s="12"/>
      <c r="C1797" s="3"/>
      <c r="D1797" s="3"/>
      <c r="E1797" s="12"/>
      <c r="F1797" s="3"/>
      <c r="G1797" s="690"/>
      <c r="H1797" s="3"/>
      <c r="I1797" s="5"/>
      <c r="J1797" s="5"/>
      <c r="K1797" s="5"/>
      <c r="L1797" s="3"/>
      <c r="M1797" s="6"/>
      <c r="N1797" s="690"/>
      <c r="O1797" s="690"/>
      <c r="P1797" s="29"/>
      <c r="Q1797" s="11"/>
      <c r="R1797" s="11"/>
    </row>
    <row r="1798" spans="1:18" ht="14.25" customHeight="1">
      <c r="A1798" s="3"/>
      <c r="B1798" s="12"/>
      <c r="C1798" s="3"/>
      <c r="D1798" s="3"/>
      <c r="E1798" s="12"/>
      <c r="F1798" s="3"/>
      <c r="G1798" s="690"/>
      <c r="H1798" s="3"/>
      <c r="I1798" s="5"/>
      <c r="J1798" s="5"/>
      <c r="K1798" s="5"/>
      <c r="L1798" s="3"/>
      <c r="M1798" s="6"/>
      <c r="N1798" s="690"/>
      <c r="O1798" s="690"/>
      <c r="P1798" s="29"/>
      <c r="Q1798" s="11"/>
      <c r="R1798" s="11"/>
    </row>
    <row r="1799" spans="1:18" ht="14.25" customHeight="1">
      <c r="A1799" s="3"/>
      <c r="B1799" s="12"/>
      <c r="C1799" s="3"/>
      <c r="D1799" s="3"/>
      <c r="E1799" s="12"/>
      <c r="F1799" s="3"/>
      <c r="G1799" s="690"/>
      <c r="H1799" s="3"/>
      <c r="I1799" s="5"/>
      <c r="J1799" s="5"/>
      <c r="K1799" s="5"/>
      <c r="L1799" s="3"/>
      <c r="M1799" s="6"/>
      <c r="N1799" s="690"/>
      <c r="O1799" s="690"/>
      <c r="P1799" s="29"/>
      <c r="Q1799" s="11"/>
      <c r="R1799" s="11"/>
    </row>
    <row r="1800" spans="1:18" ht="14.25" customHeight="1">
      <c r="A1800" s="3"/>
      <c r="B1800" s="12"/>
      <c r="C1800" s="3"/>
      <c r="D1800" s="3"/>
      <c r="E1800" s="12"/>
      <c r="F1800" s="3"/>
      <c r="G1800" s="690"/>
      <c r="H1800" s="3"/>
      <c r="I1800" s="5"/>
      <c r="J1800" s="5"/>
      <c r="K1800" s="5"/>
      <c r="L1800" s="3"/>
      <c r="M1800" s="6"/>
      <c r="N1800" s="690"/>
      <c r="O1800" s="690"/>
      <c r="P1800" s="29"/>
      <c r="Q1800" s="11"/>
      <c r="R1800" s="11"/>
    </row>
    <row r="1801" spans="1:18" ht="14.25" customHeight="1">
      <c r="A1801" s="3"/>
      <c r="B1801" s="12"/>
      <c r="C1801" s="3"/>
      <c r="D1801" s="3"/>
      <c r="E1801" s="12"/>
      <c r="F1801" s="3"/>
      <c r="G1801" s="690"/>
      <c r="H1801" s="3"/>
      <c r="I1801" s="5"/>
      <c r="J1801" s="5"/>
      <c r="K1801" s="5"/>
      <c r="L1801" s="3"/>
      <c r="M1801" s="6"/>
      <c r="N1801" s="690"/>
      <c r="O1801" s="690"/>
      <c r="P1801" s="29"/>
      <c r="Q1801" s="11"/>
      <c r="R1801" s="11"/>
    </row>
    <row r="1802" spans="1:18" ht="14.25" customHeight="1">
      <c r="A1802" s="3"/>
      <c r="B1802" s="12"/>
      <c r="C1802" s="3"/>
      <c r="D1802" s="3"/>
      <c r="E1802" s="12"/>
      <c r="F1802" s="3"/>
      <c r="G1802" s="690"/>
      <c r="H1802" s="3"/>
      <c r="I1802" s="5"/>
      <c r="J1802" s="5"/>
      <c r="K1802" s="5"/>
      <c r="L1802" s="3"/>
      <c r="M1802" s="6"/>
      <c r="N1802" s="690"/>
      <c r="O1802" s="690"/>
      <c r="P1802" s="29"/>
      <c r="Q1802" s="11"/>
      <c r="R1802" s="11"/>
    </row>
    <row r="1803" spans="1:18" ht="14.25" customHeight="1">
      <c r="A1803" s="3"/>
      <c r="B1803" s="12"/>
      <c r="C1803" s="3"/>
      <c r="D1803" s="3"/>
      <c r="E1803" s="12"/>
      <c r="F1803" s="3"/>
      <c r="G1803" s="690"/>
      <c r="H1803" s="3"/>
      <c r="I1803" s="5"/>
      <c r="J1803" s="5"/>
      <c r="K1803" s="5"/>
      <c r="L1803" s="3"/>
      <c r="M1803" s="6"/>
      <c r="N1803" s="690"/>
      <c r="O1803" s="690"/>
      <c r="P1803" s="29"/>
      <c r="Q1803" s="11"/>
      <c r="R1803" s="11"/>
    </row>
    <row r="1804" spans="1:18" ht="14.25" customHeight="1">
      <c r="A1804" s="3"/>
      <c r="B1804" s="12"/>
      <c r="C1804" s="3"/>
      <c r="D1804" s="3"/>
      <c r="E1804" s="12"/>
      <c r="F1804" s="3"/>
      <c r="G1804" s="690"/>
      <c r="H1804" s="3"/>
      <c r="I1804" s="5"/>
      <c r="J1804" s="5"/>
      <c r="K1804" s="5"/>
      <c r="L1804" s="3"/>
      <c r="M1804" s="6"/>
      <c r="N1804" s="690"/>
      <c r="O1804" s="690"/>
      <c r="P1804" s="29"/>
      <c r="Q1804" s="11"/>
      <c r="R1804" s="11"/>
    </row>
    <row r="1805" spans="1:18" ht="14.25" customHeight="1">
      <c r="A1805" s="3"/>
      <c r="B1805" s="12"/>
      <c r="C1805" s="3"/>
      <c r="D1805" s="3"/>
      <c r="E1805" s="12"/>
      <c r="F1805" s="3"/>
      <c r="G1805" s="690"/>
      <c r="H1805" s="3"/>
      <c r="I1805" s="5"/>
      <c r="J1805" s="5"/>
      <c r="K1805" s="5"/>
      <c r="L1805" s="3"/>
      <c r="M1805" s="6"/>
      <c r="N1805" s="690"/>
      <c r="O1805" s="690"/>
      <c r="P1805" s="29"/>
      <c r="Q1805" s="11"/>
      <c r="R1805" s="11"/>
    </row>
    <row r="1806" spans="1:18" ht="14.25" customHeight="1">
      <c r="A1806" s="3"/>
      <c r="B1806" s="12"/>
      <c r="C1806" s="3"/>
      <c r="D1806" s="3"/>
      <c r="E1806" s="12"/>
      <c r="F1806" s="3"/>
      <c r="G1806" s="690"/>
      <c r="H1806" s="3"/>
      <c r="I1806" s="5"/>
      <c r="J1806" s="5"/>
      <c r="K1806" s="5"/>
      <c r="L1806" s="3"/>
      <c r="M1806" s="6"/>
      <c r="N1806" s="690"/>
      <c r="O1806" s="690"/>
      <c r="P1806" s="29"/>
      <c r="Q1806" s="11"/>
      <c r="R1806" s="11"/>
    </row>
    <row r="1807" spans="1:18" ht="14.25" customHeight="1">
      <c r="A1807" s="3"/>
      <c r="B1807" s="12"/>
      <c r="C1807" s="3"/>
      <c r="D1807" s="3"/>
      <c r="E1807" s="12"/>
      <c r="F1807" s="3"/>
      <c r="G1807" s="690"/>
      <c r="H1807" s="3"/>
      <c r="I1807" s="5"/>
      <c r="J1807" s="5"/>
      <c r="K1807" s="5"/>
      <c r="L1807" s="3"/>
      <c r="M1807" s="6"/>
      <c r="N1807" s="690"/>
      <c r="O1807" s="690"/>
      <c r="P1807" s="29"/>
      <c r="Q1807" s="11"/>
      <c r="R1807" s="11"/>
    </row>
    <row r="1808" spans="1:18" ht="14.25" customHeight="1">
      <c r="A1808" s="3"/>
      <c r="B1808" s="12"/>
      <c r="C1808" s="3"/>
      <c r="D1808" s="3"/>
      <c r="E1808" s="12"/>
      <c r="F1808" s="3"/>
      <c r="G1808" s="690"/>
      <c r="H1808" s="3"/>
      <c r="I1808" s="5"/>
      <c r="J1808" s="5"/>
      <c r="K1808" s="5"/>
      <c r="L1808" s="3"/>
      <c r="M1808" s="6"/>
      <c r="N1808" s="690"/>
      <c r="O1808" s="690"/>
      <c r="P1808" s="29"/>
      <c r="Q1808" s="11"/>
      <c r="R1808" s="11"/>
    </row>
    <row r="1809" spans="1:18" ht="14.25" customHeight="1">
      <c r="A1809" s="3"/>
      <c r="B1809" s="12"/>
      <c r="C1809" s="3"/>
      <c r="D1809" s="3"/>
      <c r="E1809" s="12"/>
      <c r="F1809" s="3"/>
      <c r="G1809" s="690"/>
      <c r="H1809" s="3"/>
      <c r="I1809" s="5"/>
      <c r="J1809" s="5"/>
      <c r="K1809" s="5"/>
      <c r="L1809" s="3"/>
      <c r="M1809" s="6"/>
      <c r="N1809" s="690"/>
      <c r="O1809" s="690"/>
      <c r="P1809" s="29"/>
      <c r="Q1809" s="11"/>
      <c r="R1809" s="11"/>
    </row>
    <row r="1810" spans="1:18" ht="14.25" customHeight="1">
      <c r="A1810" s="3"/>
      <c r="B1810" s="12"/>
      <c r="C1810" s="3"/>
      <c r="D1810" s="3"/>
      <c r="E1810" s="12"/>
      <c r="F1810" s="3"/>
      <c r="G1810" s="690"/>
      <c r="H1810" s="3"/>
      <c r="I1810" s="5"/>
      <c r="J1810" s="5"/>
      <c r="K1810" s="5"/>
      <c r="L1810" s="3"/>
      <c r="M1810" s="6"/>
      <c r="N1810" s="690"/>
      <c r="O1810" s="690"/>
      <c r="P1810" s="29"/>
      <c r="Q1810" s="11"/>
      <c r="R1810" s="11"/>
    </row>
    <row r="1811" spans="1:18" ht="14.25" customHeight="1">
      <c r="A1811" s="3"/>
      <c r="B1811" s="12"/>
      <c r="C1811" s="3"/>
      <c r="D1811" s="3"/>
      <c r="E1811" s="12"/>
      <c r="F1811" s="3"/>
      <c r="G1811" s="690"/>
      <c r="H1811" s="3"/>
      <c r="I1811" s="5"/>
      <c r="J1811" s="5"/>
      <c r="K1811" s="5"/>
      <c r="L1811" s="3"/>
      <c r="M1811" s="6"/>
      <c r="N1811" s="690"/>
      <c r="O1811" s="690"/>
      <c r="P1811" s="29"/>
      <c r="Q1811" s="11"/>
      <c r="R1811" s="11"/>
    </row>
    <row r="1812" spans="1:18" ht="14.25" customHeight="1">
      <c r="A1812" s="3"/>
      <c r="B1812" s="12"/>
      <c r="C1812" s="3"/>
      <c r="D1812" s="3"/>
      <c r="E1812" s="12"/>
      <c r="F1812" s="3"/>
      <c r="G1812" s="690"/>
      <c r="H1812" s="3"/>
      <c r="I1812" s="5"/>
      <c r="J1812" s="5"/>
      <c r="K1812" s="5"/>
      <c r="L1812" s="3"/>
      <c r="M1812" s="6"/>
      <c r="N1812" s="690"/>
      <c r="O1812" s="690"/>
      <c r="P1812" s="29"/>
      <c r="Q1812" s="11"/>
      <c r="R1812" s="11"/>
    </row>
    <row r="1813" spans="1:18" ht="14.25" customHeight="1">
      <c r="A1813" s="3"/>
      <c r="B1813" s="12"/>
      <c r="C1813" s="3"/>
      <c r="D1813" s="3"/>
      <c r="E1813" s="12"/>
      <c r="F1813" s="3"/>
      <c r="G1813" s="690"/>
      <c r="H1813" s="3"/>
      <c r="I1813" s="5"/>
      <c r="J1813" s="5"/>
      <c r="K1813" s="5"/>
      <c r="L1813" s="3"/>
      <c r="M1813" s="6"/>
      <c r="N1813" s="690"/>
      <c r="O1813" s="690"/>
      <c r="P1813" s="29"/>
      <c r="Q1813" s="11"/>
      <c r="R1813" s="11"/>
    </row>
    <row r="1814" spans="1:18" ht="14.25" customHeight="1">
      <c r="A1814" s="3"/>
      <c r="B1814" s="12"/>
      <c r="C1814" s="3"/>
      <c r="D1814" s="3"/>
      <c r="E1814" s="12"/>
      <c r="F1814" s="3"/>
      <c r="G1814" s="690"/>
      <c r="H1814" s="3"/>
      <c r="I1814" s="5"/>
      <c r="J1814" s="5"/>
      <c r="K1814" s="5"/>
      <c r="L1814" s="3"/>
      <c r="M1814" s="6"/>
      <c r="N1814" s="690"/>
      <c r="O1814" s="690"/>
      <c r="P1814" s="29"/>
      <c r="Q1814" s="11"/>
      <c r="R1814" s="11"/>
    </row>
    <row r="1815" spans="1:18" ht="14.25" customHeight="1">
      <c r="A1815" s="3"/>
      <c r="B1815" s="12"/>
      <c r="C1815" s="3"/>
      <c r="D1815" s="3"/>
      <c r="E1815" s="12"/>
      <c r="F1815" s="3"/>
      <c r="G1815" s="690"/>
      <c r="H1815" s="3"/>
      <c r="I1815" s="5"/>
      <c r="J1815" s="5"/>
      <c r="K1815" s="5"/>
      <c r="L1815" s="3"/>
      <c r="M1815" s="6"/>
      <c r="N1815" s="690"/>
      <c r="O1815" s="690"/>
      <c r="P1815" s="29"/>
      <c r="Q1815" s="11"/>
      <c r="R1815" s="11"/>
    </row>
    <row r="1816" spans="1:18" ht="14.25" customHeight="1">
      <c r="A1816" s="3"/>
      <c r="B1816" s="12"/>
      <c r="C1816" s="3"/>
      <c r="D1816" s="3"/>
      <c r="E1816" s="12"/>
      <c r="F1816" s="3"/>
      <c r="G1816" s="690"/>
      <c r="H1816" s="3"/>
      <c r="I1816" s="5"/>
      <c r="J1816" s="5"/>
      <c r="K1816" s="5"/>
      <c r="L1816" s="3"/>
      <c r="M1816" s="6"/>
      <c r="N1816" s="690"/>
      <c r="O1816" s="690"/>
      <c r="P1816" s="29"/>
      <c r="Q1816" s="11"/>
      <c r="R1816" s="11"/>
    </row>
    <row r="1817" spans="1:18" ht="14.25" customHeight="1">
      <c r="A1817" s="3"/>
      <c r="B1817" s="12"/>
      <c r="C1817" s="3"/>
      <c r="D1817" s="3"/>
      <c r="E1817" s="12"/>
      <c r="F1817" s="3"/>
      <c r="G1817" s="690"/>
      <c r="H1817" s="3"/>
      <c r="I1817" s="5"/>
      <c r="J1817" s="5"/>
      <c r="K1817" s="5"/>
      <c r="L1817" s="3"/>
      <c r="M1817" s="6"/>
      <c r="N1817" s="690"/>
      <c r="O1817" s="690"/>
      <c r="P1817" s="29"/>
      <c r="Q1817" s="11"/>
      <c r="R1817" s="11"/>
    </row>
    <row r="1818" spans="1:18" ht="14.25" customHeight="1">
      <c r="A1818" s="3"/>
      <c r="B1818" s="12"/>
      <c r="C1818" s="3"/>
      <c r="D1818" s="3"/>
      <c r="E1818" s="12"/>
      <c r="F1818" s="3"/>
      <c r="G1818" s="690"/>
      <c r="H1818" s="3"/>
      <c r="I1818" s="5"/>
      <c r="J1818" s="5"/>
      <c r="K1818" s="5"/>
      <c r="L1818" s="3"/>
      <c r="M1818" s="6"/>
      <c r="N1818" s="690"/>
      <c r="O1818" s="690"/>
      <c r="P1818" s="29"/>
      <c r="Q1818" s="11"/>
      <c r="R1818" s="11"/>
    </row>
    <row r="1819" spans="1:18" ht="14.25" customHeight="1">
      <c r="A1819" s="3"/>
      <c r="B1819" s="12"/>
      <c r="C1819" s="3"/>
      <c r="D1819" s="3"/>
      <c r="E1819" s="12"/>
      <c r="F1819" s="3"/>
      <c r="G1819" s="690"/>
      <c r="H1819" s="3"/>
      <c r="I1819" s="5"/>
      <c r="J1819" s="5"/>
      <c r="K1819" s="5"/>
      <c r="L1819" s="3"/>
      <c r="M1819" s="6"/>
      <c r="N1819" s="690"/>
      <c r="O1819" s="690"/>
      <c r="P1819" s="29"/>
      <c r="Q1819" s="11"/>
      <c r="R1819" s="11"/>
    </row>
    <row r="1820" spans="1:18" ht="14.25" customHeight="1">
      <c r="A1820" s="3"/>
      <c r="B1820" s="12"/>
      <c r="C1820" s="3"/>
      <c r="D1820" s="3"/>
      <c r="E1820" s="12"/>
      <c r="F1820" s="3"/>
      <c r="G1820" s="690"/>
      <c r="H1820" s="3"/>
      <c r="I1820" s="5"/>
      <c r="J1820" s="5"/>
      <c r="K1820" s="5"/>
      <c r="L1820" s="3"/>
      <c r="M1820" s="6"/>
      <c r="N1820" s="690"/>
      <c r="O1820" s="690"/>
      <c r="P1820" s="29"/>
      <c r="Q1820" s="11"/>
      <c r="R1820" s="11"/>
    </row>
    <row r="1821" spans="1:18" ht="14.25" customHeight="1">
      <c r="A1821" s="3"/>
      <c r="B1821" s="12"/>
      <c r="C1821" s="3"/>
      <c r="D1821" s="3"/>
      <c r="E1821" s="12"/>
      <c r="F1821" s="3"/>
      <c r="G1821" s="690"/>
      <c r="H1821" s="3"/>
      <c r="I1821" s="5"/>
      <c r="J1821" s="5"/>
      <c r="K1821" s="5"/>
      <c r="L1821" s="3"/>
      <c r="M1821" s="6"/>
      <c r="N1821" s="690"/>
      <c r="O1821" s="690"/>
      <c r="P1821" s="29"/>
      <c r="Q1821" s="11"/>
      <c r="R1821" s="11"/>
    </row>
    <row r="1822" spans="1:18" ht="14.25" customHeight="1">
      <c r="A1822" s="3"/>
      <c r="B1822" s="12"/>
      <c r="C1822" s="3"/>
      <c r="D1822" s="3"/>
      <c r="E1822" s="12"/>
      <c r="F1822" s="3"/>
      <c r="G1822" s="690"/>
      <c r="H1822" s="3"/>
      <c r="I1822" s="5"/>
      <c r="J1822" s="5"/>
      <c r="K1822" s="5"/>
      <c r="L1822" s="3"/>
      <c r="M1822" s="6"/>
      <c r="N1822" s="690"/>
      <c r="O1822" s="690"/>
      <c r="P1822" s="29"/>
      <c r="Q1822" s="11"/>
      <c r="R1822" s="11"/>
    </row>
    <row r="1823" spans="1:18" ht="14.25" customHeight="1">
      <c r="A1823" s="3"/>
      <c r="B1823" s="12"/>
      <c r="C1823" s="3"/>
      <c r="D1823" s="3"/>
      <c r="E1823" s="12"/>
      <c r="F1823" s="3"/>
      <c r="G1823" s="690"/>
      <c r="H1823" s="3"/>
      <c r="I1823" s="5"/>
      <c r="J1823" s="5"/>
      <c r="K1823" s="5"/>
      <c r="L1823" s="3"/>
      <c r="M1823" s="6"/>
      <c r="N1823" s="690"/>
      <c r="O1823" s="690"/>
      <c r="P1823" s="29"/>
      <c r="Q1823" s="11"/>
      <c r="R1823" s="11"/>
    </row>
    <row r="1824" spans="1:18" ht="14.25" customHeight="1">
      <c r="A1824" s="3"/>
      <c r="B1824" s="12"/>
      <c r="C1824" s="3"/>
      <c r="D1824" s="3"/>
      <c r="E1824" s="12"/>
      <c r="F1824" s="3"/>
      <c r="G1824" s="690"/>
      <c r="H1824" s="3"/>
      <c r="I1824" s="5"/>
      <c r="J1824" s="5"/>
      <c r="K1824" s="5"/>
      <c r="L1824" s="3"/>
      <c r="M1824" s="6"/>
      <c r="N1824" s="690"/>
      <c r="O1824" s="690"/>
      <c r="P1824" s="29"/>
      <c r="Q1824" s="11"/>
      <c r="R1824" s="11"/>
    </row>
    <row r="1825" spans="1:18" ht="14.25" customHeight="1">
      <c r="A1825" s="3"/>
      <c r="B1825" s="12"/>
      <c r="C1825" s="3"/>
      <c r="D1825" s="3"/>
      <c r="E1825" s="12"/>
      <c r="F1825" s="3"/>
      <c r="G1825" s="690"/>
      <c r="H1825" s="3"/>
      <c r="I1825" s="5"/>
      <c r="J1825" s="5"/>
      <c r="K1825" s="5"/>
      <c r="L1825" s="3"/>
      <c r="M1825" s="6"/>
      <c r="N1825" s="690"/>
      <c r="O1825" s="690"/>
      <c r="P1825" s="29"/>
      <c r="Q1825" s="11"/>
      <c r="R1825" s="11"/>
    </row>
    <row r="1826" spans="1:18" ht="14.25" customHeight="1">
      <c r="A1826" s="3"/>
      <c r="B1826" s="12"/>
      <c r="C1826" s="3"/>
      <c r="D1826" s="3"/>
      <c r="E1826" s="12"/>
      <c r="F1826" s="3"/>
      <c r="G1826" s="690"/>
      <c r="H1826" s="3"/>
      <c r="I1826" s="5"/>
      <c r="J1826" s="5"/>
      <c r="K1826" s="5"/>
      <c r="L1826" s="3"/>
      <c r="M1826" s="6"/>
      <c r="N1826" s="690"/>
      <c r="O1826" s="690"/>
      <c r="P1826" s="29"/>
      <c r="Q1826" s="11"/>
      <c r="R1826" s="11"/>
    </row>
    <row r="1827" spans="1:18" ht="14.25" customHeight="1">
      <c r="A1827" s="3"/>
      <c r="B1827" s="12"/>
      <c r="C1827" s="3"/>
      <c r="D1827" s="3"/>
      <c r="E1827" s="12"/>
      <c r="F1827" s="3"/>
      <c r="G1827" s="690"/>
      <c r="H1827" s="3"/>
      <c r="I1827" s="5"/>
      <c r="J1827" s="5"/>
      <c r="K1827" s="5"/>
      <c r="L1827" s="3"/>
      <c r="M1827" s="6"/>
      <c r="N1827" s="690"/>
      <c r="O1827" s="690"/>
      <c r="P1827" s="29"/>
      <c r="Q1827" s="11"/>
      <c r="R1827" s="11"/>
    </row>
    <row r="1828" spans="1:18" ht="14.25" customHeight="1">
      <c r="A1828" s="3"/>
      <c r="B1828" s="12"/>
      <c r="C1828" s="3"/>
      <c r="D1828" s="3"/>
      <c r="E1828" s="12"/>
      <c r="F1828" s="3"/>
      <c r="G1828" s="690"/>
      <c r="H1828" s="3"/>
      <c r="I1828" s="5"/>
      <c r="J1828" s="5"/>
      <c r="K1828" s="5"/>
      <c r="L1828" s="3"/>
      <c r="M1828" s="6"/>
      <c r="N1828" s="690"/>
      <c r="O1828" s="690"/>
      <c r="P1828" s="29"/>
      <c r="Q1828" s="11"/>
      <c r="R1828" s="11"/>
    </row>
    <row r="1829" spans="1:18" ht="14.25" customHeight="1">
      <c r="A1829" s="3"/>
      <c r="B1829" s="12"/>
      <c r="C1829" s="3"/>
      <c r="D1829" s="3"/>
      <c r="E1829" s="12"/>
      <c r="F1829" s="3"/>
      <c r="G1829" s="690"/>
      <c r="H1829" s="3"/>
      <c r="I1829" s="5"/>
      <c r="J1829" s="5"/>
      <c r="K1829" s="5"/>
      <c r="L1829" s="3"/>
      <c r="M1829" s="6"/>
      <c r="N1829" s="690"/>
      <c r="O1829" s="690"/>
      <c r="P1829" s="29"/>
      <c r="Q1829" s="11"/>
      <c r="R1829" s="11"/>
    </row>
    <row r="1830" spans="1:18" ht="14.25" customHeight="1">
      <c r="A1830" s="3"/>
      <c r="B1830" s="12"/>
      <c r="C1830" s="3"/>
      <c r="D1830" s="3"/>
      <c r="E1830" s="12"/>
      <c r="F1830" s="3"/>
      <c r="G1830" s="690"/>
      <c r="H1830" s="3"/>
      <c r="I1830" s="5"/>
      <c r="J1830" s="5"/>
      <c r="K1830" s="5"/>
      <c r="L1830" s="3"/>
      <c r="M1830" s="6"/>
      <c r="N1830" s="690"/>
      <c r="O1830" s="690"/>
      <c r="P1830" s="29"/>
      <c r="Q1830" s="11"/>
      <c r="R1830" s="11"/>
    </row>
    <row r="1831" spans="1:18" ht="14.25" customHeight="1">
      <c r="A1831" s="3"/>
      <c r="B1831" s="12"/>
      <c r="C1831" s="3"/>
      <c r="D1831" s="3"/>
      <c r="E1831" s="12"/>
      <c r="F1831" s="3"/>
      <c r="G1831" s="690"/>
      <c r="H1831" s="3"/>
      <c r="I1831" s="5"/>
      <c r="J1831" s="5"/>
      <c r="K1831" s="5"/>
      <c r="L1831" s="3"/>
      <c r="M1831" s="6"/>
      <c r="N1831" s="690"/>
      <c r="O1831" s="690"/>
      <c r="P1831" s="29"/>
      <c r="Q1831" s="11"/>
      <c r="R1831" s="11"/>
    </row>
    <row r="1832" spans="1:18" ht="14.25" customHeight="1">
      <c r="A1832" s="3"/>
      <c r="B1832" s="12"/>
      <c r="C1832" s="3"/>
      <c r="D1832" s="3"/>
      <c r="E1832" s="12"/>
      <c r="F1832" s="3"/>
      <c r="G1832" s="690"/>
      <c r="H1832" s="3"/>
      <c r="I1832" s="5"/>
      <c r="J1832" s="5"/>
      <c r="K1832" s="5"/>
      <c r="L1832" s="3"/>
      <c r="M1832" s="6"/>
      <c r="N1832" s="690"/>
      <c r="O1832" s="690"/>
      <c r="P1832" s="29"/>
      <c r="Q1832" s="11"/>
      <c r="R1832" s="11"/>
    </row>
    <row r="1833" spans="1:18" ht="14.25" customHeight="1">
      <c r="A1833" s="3"/>
      <c r="B1833" s="12"/>
      <c r="C1833" s="3"/>
      <c r="D1833" s="3"/>
      <c r="E1833" s="12"/>
      <c r="F1833" s="3"/>
      <c r="G1833" s="690"/>
      <c r="H1833" s="3"/>
      <c r="I1833" s="5"/>
      <c r="J1833" s="5"/>
      <c r="K1833" s="5"/>
      <c r="L1833" s="3"/>
      <c r="M1833" s="6"/>
      <c r="N1833" s="690"/>
      <c r="O1833" s="690"/>
      <c r="P1833" s="29"/>
      <c r="Q1833" s="11"/>
      <c r="R1833" s="11"/>
    </row>
    <row r="1834" spans="1:18" ht="14.25" customHeight="1">
      <c r="A1834" s="3"/>
      <c r="B1834" s="12"/>
      <c r="C1834" s="3"/>
      <c r="D1834" s="3"/>
      <c r="E1834" s="12"/>
      <c r="F1834" s="3"/>
      <c r="G1834" s="690"/>
      <c r="H1834" s="3"/>
      <c r="I1834" s="5"/>
      <c r="J1834" s="5"/>
      <c r="K1834" s="5"/>
      <c r="L1834" s="3"/>
      <c r="M1834" s="6"/>
      <c r="N1834" s="690"/>
      <c r="O1834" s="690"/>
      <c r="P1834" s="29"/>
      <c r="Q1834" s="11"/>
      <c r="R1834" s="11"/>
    </row>
    <row r="1835" spans="1:18" ht="14.25" customHeight="1">
      <c r="A1835" s="3"/>
      <c r="B1835" s="12"/>
      <c r="C1835" s="3"/>
      <c r="D1835" s="3"/>
      <c r="E1835" s="12"/>
      <c r="F1835" s="3"/>
      <c r="G1835" s="690"/>
      <c r="H1835" s="3"/>
      <c r="I1835" s="5"/>
      <c r="J1835" s="5"/>
      <c r="K1835" s="5"/>
      <c r="L1835" s="3"/>
      <c r="M1835" s="6"/>
      <c r="N1835" s="690"/>
      <c r="O1835" s="690"/>
      <c r="P1835" s="29"/>
      <c r="Q1835" s="11"/>
      <c r="R1835" s="11"/>
    </row>
    <row r="1836" spans="1:18" ht="14.25" customHeight="1">
      <c r="A1836" s="3"/>
      <c r="B1836" s="12"/>
      <c r="C1836" s="3"/>
      <c r="D1836" s="3"/>
      <c r="E1836" s="12"/>
      <c r="F1836" s="3"/>
      <c r="G1836" s="690"/>
      <c r="H1836" s="3"/>
      <c r="I1836" s="5"/>
      <c r="J1836" s="5"/>
      <c r="K1836" s="5"/>
      <c r="L1836" s="3"/>
      <c r="M1836" s="6"/>
      <c r="N1836" s="690"/>
      <c r="O1836" s="690"/>
      <c r="P1836" s="29"/>
      <c r="Q1836" s="11"/>
      <c r="R1836" s="11"/>
    </row>
    <row r="1837" spans="1:18" ht="14.25" customHeight="1">
      <c r="A1837" s="3"/>
      <c r="B1837" s="12"/>
      <c r="C1837" s="3"/>
      <c r="D1837" s="3"/>
      <c r="E1837" s="12"/>
      <c r="F1837" s="3"/>
      <c r="G1837" s="690"/>
      <c r="H1837" s="3"/>
      <c r="I1837" s="5"/>
      <c r="J1837" s="5"/>
      <c r="K1837" s="5"/>
      <c r="L1837" s="3"/>
      <c r="M1837" s="6"/>
      <c r="N1837" s="690"/>
      <c r="O1837" s="690"/>
      <c r="P1837" s="29"/>
      <c r="Q1837" s="11"/>
      <c r="R1837" s="11"/>
    </row>
    <row r="1838" spans="1:18" ht="14.25" customHeight="1">
      <c r="A1838" s="3"/>
      <c r="B1838" s="12"/>
      <c r="C1838" s="3"/>
      <c r="D1838" s="3"/>
      <c r="E1838" s="12"/>
      <c r="F1838" s="3"/>
      <c r="G1838" s="690"/>
      <c r="H1838" s="3"/>
      <c r="I1838" s="5"/>
      <c r="J1838" s="5"/>
      <c r="K1838" s="5"/>
      <c r="L1838" s="3"/>
      <c r="M1838" s="6"/>
      <c r="N1838" s="690"/>
      <c r="O1838" s="690"/>
      <c r="P1838" s="29"/>
      <c r="Q1838" s="11"/>
      <c r="R1838" s="11"/>
    </row>
    <row r="1839" spans="1:18" ht="14.25" customHeight="1">
      <c r="A1839" s="3"/>
      <c r="B1839" s="12"/>
      <c r="C1839" s="3"/>
      <c r="D1839" s="3"/>
      <c r="E1839" s="12"/>
      <c r="F1839" s="3"/>
      <c r="G1839" s="690"/>
      <c r="H1839" s="3"/>
      <c r="I1839" s="5"/>
      <c r="J1839" s="5"/>
      <c r="K1839" s="5"/>
      <c r="L1839" s="3"/>
      <c r="M1839" s="6"/>
      <c r="N1839" s="690"/>
      <c r="O1839" s="690"/>
      <c r="P1839" s="29"/>
      <c r="Q1839" s="11"/>
      <c r="R1839" s="11"/>
    </row>
    <row r="1840" spans="1:18" ht="14.25" customHeight="1">
      <c r="A1840" s="3"/>
      <c r="B1840" s="12"/>
      <c r="C1840" s="3"/>
      <c r="D1840" s="3"/>
      <c r="E1840" s="12"/>
      <c r="F1840" s="3"/>
      <c r="G1840" s="690"/>
      <c r="H1840" s="3"/>
      <c r="I1840" s="5"/>
      <c r="J1840" s="5"/>
      <c r="K1840" s="5"/>
      <c r="L1840" s="3"/>
      <c r="M1840" s="6"/>
      <c r="N1840" s="690"/>
      <c r="O1840" s="690"/>
      <c r="P1840" s="29"/>
      <c r="Q1840" s="11"/>
      <c r="R1840" s="11"/>
    </row>
    <row r="1841" spans="1:18" ht="14.25" customHeight="1">
      <c r="A1841" s="3"/>
      <c r="B1841" s="12"/>
      <c r="C1841" s="3"/>
      <c r="D1841" s="3"/>
      <c r="E1841" s="12"/>
      <c r="F1841" s="3"/>
      <c r="G1841" s="690"/>
      <c r="H1841" s="3"/>
      <c r="I1841" s="5"/>
      <c r="J1841" s="5"/>
      <c r="K1841" s="5"/>
      <c r="L1841" s="3"/>
      <c r="M1841" s="6"/>
      <c r="N1841" s="690"/>
      <c r="O1841" s="690"/>
      <c r="P1841" s="29"/>
      <c r="Q1841" s="11"/>
      <c r="R1841" s="11"/>
    </row>
    <row r="1842" spans="1:18" ht="14.25" customHeight="1">
      <c r="A1842" s="3"/>
      <c r="B1842" s="12"/>
      <c r="C1842" s="3"/>
      <c r="D1842" s="3"/>
      <c r="E1842" s="12"/>
      <c r="F1842" s="3"/>
      <c r="G1842" s="690"/>
      <c r="H1842" s="3"/>
      <c r="I1842" s="5"/>
      <c r="J1842" s="5"/>
      <c r="K1842" s="5"/>
      <c r="L1842" s="3"/>
      <c r="M1842" s="6"/>
      <c r="N1842" s="690"/>
      <c r="O1842" s="690"/>
      <c r="P1842" s="29"/>
      <c r="Q1842" s="11"/>
      <c r="R1842" s="11"/>
    </row>
    <row r="1843" spans="1:18" ht="14.25" customHeight="1">
      <c r="A1843" s="3"/>
      <c r="B1843" s="12"/>
      <c r="C1843" s="3"/>
      <c r="D1843" s="3"/>
      <c r="E1843" s="12"/>
      <c r="F1843" s="3"/>
      <c r="G1843" s="690"/>
      <c r="H1843" s="3"/>
      <c r="I1843" s="5"/>
      <c r="J1843" s="5"/>
      <c r="K1843" s="5"/>
      <c r="L1843" s="3"/>
      <c r="M1843" s="6"/>
      <c r="N1843" s="690"/>
      <c r="O1843" s="690"/>
      <c r="P1843" s="29"/>
      <c r="Q1843" s="11"/>
      <c r="R1843" s="11"/>
    </row>
    <row r="1844" spans="1:18" ht="14.25" customHeight="1">
      <c r="A1844" s="3"/>
      <c r="B1844" s="12"/>
      <c r="C1844" s="3"/>
      <c r="D1844" s="3"/>
      <c r="E1844" s="12"/>
      <c r="F1844" s="3"/>
      <c r="G1844" s="690"/>
      <c r="H1844" s="3"/>
      <c r="I1844" s="5"/>
      <c r="J1844" s="5"/>
      <c r="K1844" s="5"/>
      <c r="L1844" s="3"/>
      <c r="M1844" s="6"/>
      <c r="N1844" s="690"/>
      <c r="O1844" s="690"/>
      <c r="P1844" s="29"/>
      <c r="Q1844" s="11"/>
      <c r="R1844" s="11"/>
    </row>
    <row r="1845" spans="1:18" ht="14.25" customHeight="1">
      <c r="A1845" s="3"/>
      <c r="B1845" s="12"/>
      <c r="C1845" s="3"/>
      <c r="D1845" s="3"/>
      <c r="E1845" s="12"/>
      <c r="F1845" s="3"/>
      <c r="G1845" s="690"/>
      <c r="H1845" s="3"/>
      <c r="I1845" s="5"/>
      <c r="J1845" s="5"/>
      <c r="K1845" s="5"/>
      <c r="L1845" s="3"/>
      <c r="M1845" s="6"/>
      <c r="N1845" s="690"/>
      <c r="O1845" s="690"/>
      <c r="P1845" s="29"/>
      <c r="Q1845" s="11"/>
      <c r="R1845" s="11"/>
    </row>
    <row r="1846" spans="1:18" ht="14.25" customHeight="1">
      <c r="A1846" s="3"/>
      <c r="B1846" s="12"/>
      <c r="C1846" s="3"/>
      <c r="D1846" s="3"/>
      <c r="E1846" s="12"/>
      <c r="F1846" s="3"/>
      <c r="G1846" s="690"/>
      <c r="H1846" s="3"/>
      <c r="I1846" s="5"/>
      <c r="J1846" s="5"/>
      <c r="K1846" s="5"/>
      <c r="L1846" s="3"/>
      <c r="M1846" s="6"/>
      <c r="N1846" s="690"/>
      <c r="O1846" s="690"/>
      <c r="P1846" s="29"/>
      <c r="Q1846" s="11"/>
      <c r="R1846" s="11"/>
    </row>
    <row r="1847" spans="1:18" ht="14.25" customHeight="1">
      <c r="A1847" s="3"/>
      <c r="B1847" s="12"/>
      <c r="C1847" s="3"/>
      <c r="D1847" s="3"/>
      <c r="E1847" s="12"/>
      <c r="F1847" s="3"/>
      <c r="G1847" s="690"/>
      <c r="H1847" s="3"/>
      <c r="I1847" s="5"/>
      <c r="J1847" s="5"/>
      <c r="K1847" s="5"/>
      <c r="L1847" s="3"/>
      <c r="M1847" s="6"/>
      <c r="N1847" s="690"/>
      <c r="O1847" s="690"/>
      <c r="P1847" s="29"/>
      <c r="Q1847" s="11"/>
      <c r="R1847" s="11"/>
    </row>
    <row r="1848" spans="1:18" ht="14.25" customHeight="1">
      <c r="A1848" s="3"/>
      <c r="B1848" s="12"/>
      <c r="C1848" s="3"/>
      <c r="D1848" s="3"/>
      <c r="E1848" s="12"/>
      <c r="F1848" s="3"/>
      <c r="G1848" s="690"/>
      <c r="H1848" s="3"/>
      <c r="I1848" s="5"/>
      <c r="J1848" s="5"/>
      <c r="K1848" s="5"/>
      <c r="L1848" s="3"/>
      <c r="M1848" s="6"/>
      <c r="N1848" s="690"/>
      <c r="O1848" s="690"/>
      <c r="P1848" s="29"/>
      <c r="Q1848" s="11"/>
      <c r="R1848" s="11"/>
    </row>
    <row r="1849" spans="1:18" ht="14.25" customHeight="1">
      <c r="A1849" s="3"/>
      <c r="B1849" s="12"/>
      <c r="C1849" s="3"/>
      <c r="D1849" s="3"/>
      <c r="E1849" s="12"/>
      <c r="F1849" s="3"/>
      <c r="G1849" s="690"/>
      <c r="H1849" s="3"/>
      <c r="I1849" s="5"/>
      <c r="J1849" s="5"/>
      <c r="K1849" s="5"/>
      <c r="L1849" s="3"/>
      <c r="M1849" s="6"/>
      <c r="N1849" s="690"/>
      <c r="O1849" s="690"/>
      <c r="P1849" s="29"/>
      <c r="Q1849" s="11"/>
      <c r="R1849" s="11"/>
    </row>
    <row r="1850" spans="1:18" ht="14.25" customHeight="1">
      <c r="A1850" s="3"/>
      <c r="B1850" s="12"/>
      <c r="C1850" s="3"/>
      <c r="D1850" s="3"/>
      <c r="E1850" s="12"/>
      <c r="F1850" s="3"/>
      <c r="G1850" s="690"/>
      <c r="H1850" s="3"/>
      <c r="I1850" s="5"/>
      <c r="J1850" s="5"/>
      <c r="K1850" s="5"/>
      <c r="L1850" s="3"/>
      <c r="M1850" s="6"/>
      <c r="N1850" s="690"/>
      <c r="O1850" s="690"/>
      <c r="P1850" s="29"/>
      <c r="Q1850" s="11"/>
      <c r="R1850" s="11"/>
    </row>
    <row r="1851" spans="1:18" ht="14.25" customHeight="1">
      <c r="A1851" s="3"/>
      <c r="B1851" s="12"/>
      <c r="C1851" s="3"/>
      <c r="D1851" s="3"/>
      <c r="E1851" s="12"/>
      <c r="F1851" s="3"/>
      <c r="G1851" s="690"/>
      <c r="H1851" s="3"/>
      <c r="I1851" s="5"/>
      <c r="J1851" s="5"/>
      <c r="K1851" s="5"/>
      <c r="L1851" s="3"/>
      <c r="M1851" s="6"/>
      <c r="N1851" s="690"/>
      <c r="O1851" s="690"/>
      <c r="P1851" s="29"/>
      <c r="Q1851" s="11"/>
      <c r="R1851" s="11"/>
    </row>
    <row r="1852" spans="1:18" ht="14.25" customHeight="1">
      <c r="A1852" s="3"/>
      <c r="B1852" s="12"/>
      <c r="C1852" s="3"/>
      <c r="D1852" s="3"/>
      <c r="E1852" s="12"/>
      <c r="F1852" s="3"/>
      <c r="G1852" s="690"/>
      <c r="H1852" s="3"/>
      <c r="I1852" s="5"/>
      <c r="J1852" s="5"/>
      <c r="K1852" s="5"/>
      <c r="L1852" s="3"/>
      <c r="M1852" s="6"/>
      <c r="N1852" s="690"/>
      <c r="O1852" s="690"/>
      <c r="P1852" s="29"/>
      <c r="Q1852" s="11"/>
      <c r="R1852" s="11"/>
    </row>
    <row r="1853" spans="1:18" ht="14.25" customHeight="1">
      <c r="A1853" s="3"/>
      <c r="B1853" s="12"/>
      <c r="C1853" s="3"/>
      <c r="D1853" s="3"/>
      <c r="E1853" s="12"/>
      <c r="F1853" s="3"/>
      <c r="G1853" s="690"/>
      <c r="H1853" s="3"/>
      <c r="I1853" s="5"/>
      <c r="J1853" s="5"/>
      <c r="K1853" s="5"/>
      <c r="L1853" s="3"/>
      <c r="M1853" s="6"/>
      <c r="N1853" s="690"/>
      <c r="O1853" s="690"/>
      <c r="P1853" s="29"/>
      <c r="Q1853" s="11"/>
      <c r="R1853" s="11"/>
    </row>
    <row r="1854" spans="1:18" ht="14.25" customHeight="1">
      <c r="A1854" s="3"/>
      <c r="B1854" s="12"/>
      <c r="C1854" s="3"/>
      <c r="D1854" s="3"/>
      <c r="E1854" s="12"/>
      <c r="F1854" s="3"/>
      <c r="G1854" s="690"/>
      <c r="H1854" s="3"/>
      <c r="I1854" s="5"/>
      <c r="J1854" s="5"/>
      <c r="K1854" s="5"/>
      <c r="L1854" s="3"/>
      <c r="M1854" s="6"/>
      <c r="N1854" s="690"/>
      <c r="O1854" s="690"/>
      <c r="P1854" s="29"/>
      <c r="Q1854" s="11"/>
      <c r="R1854" s="11"/>
    </row>
    <row r="1855" spans="1:18" ht="14.25" customHeight="1">
      <c r="A1855" s="3"/>
      <c r="B1855" s="12"/>
      <c r="C1855" s="3"/>
      <c r="D1855" s="3"/>
      <c r="E1855" s="12"/>
      <c r="F1855" s="3"/>
      <c r="G1855" s="690"/>
      <c r="H1855" s="3"/>
      <c r="I1855" s="5"/>
      <c r="J1855" s="5"/>
      <c r="K1855" s="5"/>
      <c r="L1855" s="3"/>
      <c r="M1855" s="6"/>
      <c r="N1855" s="690"/>
      <c r="O1855" s="690"/>
      <c r="P1855" s="29"/>
      <c r="Q1855" s="11"/>
      <c r="R1855" s="11"/>
    </row>
    <row r="1856" spans="1:18" ht="14.25" customHeight="1">
      <c r="A1856" s="3"/>
      <c r="B1856" s="12"/>
      <c r="C1856" s="3"/>
      <c r="D1856" s="3"/>
      <c r="E1856" s="12"/>
      <c r="F1856" s="3"/>
      <c r="G1856" s="690"/>
      <c r="H1856" s="3"/>
      <c r="I1856" s="5"/>
      <c r="J1856" s="5"/>
      <c r="K1856" s="5"/>
      <c r="L1856" s="3"/>
      <c r="M1856" s="6"/>
      <c r="N1856" s="690"/>
      <c r="O1856" s="690"/>
      <c r="P1856" s="29"/>
      <c r="Q1856" s="11"/>
      <c r="R1856" s="11"/>
    </row>
    <row r="1857" spans="1:18" ht="14.25" customHeight="1">
      <c r="A1857" s="3"/>
      <c r="B1857" s="12"/>
      <c r="C1857" s="3"/>
      <c r="D1857" s="3"/>
      <c r="E1857" s="12"/>
      <c r="F1857" s="3"/>
      <c r="G1857" s="690"/>
      <c r="H1857" s="3"/>
      <c r="I1857" s="5"/>
      <c r="J1857" s="5"/>
      <c r="K1857" s="5"/>
      <c r="L1857" s="3"/>
      <c r="M1857" s="6"/>
      <c r="N1857" s="690"/>
      <c r="O1857" s="690"/>
      <c r="P1857" s="29"/>
      <c r="Q1857" s="11"/>
      <c r="R1857" s="11"/>
    </row>
    <row r="1858" spans="1:18" ht="14.25" customHeight="1">
      <c r="A1858" s="3"/>
      <c r="B1858" s="12"/>
      <c r="C1858" s="3"/>
      <c r="D1858" s="3"/>
      <c r="E1858" s="12"/>
      <c r="F1858" s="3"/>
      <c r="G1858" s="690"/>
      <c r="H1858" s="3"/>
      <c r="I1858" s="5"/>
      <c r="J1858" s="5"/>
      <c r="K1858" s="5"/>
      <c r="L1858" s="3"/>
      <c r="M1858" s="6"/>
      <c r="N1858" s="690"/>
      <c r="O1858" s="690"/>
      <c r="P1858" s="29"/>
      <c r="Q1858" s="11"/>
      <c r="R1858" s="11"/>
    </row>
    <row r="1859" spans="1:18" ht="14.25" customHeight="1">
      <c r="A1859" s="3"/>
      <c r="B1859" s="12"/>
      <c r="C1859" s="3"/>
      <c r="D1859" s="3"/>
      <c r="E1859" s="12"/>
      <c r="F1859" s="3"/>
      <c r="G1859" s="690"/>
      <c r="H1859" s="3"/>
      <c r="I1859" s="5"/>
      <c r="J1859" s="5"/>
      <c r="K1859" s="5"/>
      <c r="L1859" s="3"/>
      <c r="M1859" s="6"/>
      <c r="N1859" s="690"/>
      <c r="O1859" s="690"/>
      <c r="P1859" s="29"/>
      <c r="Q1859" s="11"/>
      <c r="R1859" s="11"/>
    </row>
    <row r="1860" spans="1:18" ht="14.25" customHeight="1">
      <c r="A1860" s="3"/>
      <c r="B1860" s="12"/>
      <c r="C1860" s="3"/>
      <c r="D1860" s="3"/>
      <c r="E1860" s="12"/>
      <c r="F1860" s="3"/>
      <c r="G1860" s="690"/>
      <c r="H1860" s="3"/>
      <c r="I1860" s="5"/>
      <c r="J1860" s="5"/>
      <c r="K1860" s="5"/>
      <c r="L1860" s="3"/>
      <c r="M1860" s="6"/>
      <c r="N1860" s="690"/>
      <c r="O1860" s="690"/>
      <c r="P1860" s="29"/>
      <c r="Q1860" s="11"/>
      <c r="R1860" s="11"/>
    </row>
    <row r="1861" spans="1:18" ht="14.25" customHeight="1">
      <c r="A1861" s="3"/>
      <c r="B1861" s="12"/>
      <c r="C1861" s="3"/>
      <c r="D1861" s="3"/>
      <c r="E1861" s="12"/>
      <c r="F1861" s="3"/>
      <c r="G1861" s="690"/>
      <c r="H1861" s="3"/>
      <c r="I1861" s="5"/>
      <c r="J1861" s="5"/>
      <c r="K1861" s="5"/>
      <c r="L1861" s="3"/>
      <c r="M1861" s="6"/>
      <c r="N1861" s="690"/>
      <c r="O1861" s="690"/>
      <c r="P1861" s="29"/>
      <c r="Q1861" s="11"/>
      <c r="R1861" s="11"/>
    </row>
    <row r="1862" spans="1:18" ht="14.25" customHeight="1">
      <c r="A1862" s="3"/>
      <c r="B1862" s="12"/>
      <c r="C1862" s="3"/>
      <c r="D1862" s="3"/>
      <c r="E1862" s="12"/>
      <c r="F1862" s="3"/>
      <c r="G1862" s="690"/>
      <c r="H1862" s="3"/>
      <c r="I1862" s="5"/>
      <c r="J1862" s="5"/>
      <c r="K1862" s="5"/>
      <c r="L1862" s="3"/>
      <c r="M1862" s="6"/>
      <c r="N1862" s="690"/>
      <c r="O1862" s="690"/>
      <c r="P1862" s="29"/>
      <c r="Q1862" s="11"/>
      <c r="R1862" s="11"/>
    </row>
    <row r="1863" spans="1:18" ht="14.25" customHeight="1">
      <c r="A1863" s="3"/>
      <c r="B1863" s="12"/>
      <c r="C1863" s="3"/>
      <c r="D1863" s="3"/>
      <c r="E1863" s="12"/>
      <c r="F1863" s="3"/>
      <c r="G1863" s="690"/>
      <c r="H1863" s="3"/>
      <c r="I1863" s="5"/>
      <c r="J1863" s="5"/>
      <c r="K1863" s="5"/>
      <c r="L1863" s="3"/>
      <c r="M1863" s="6"/>
      <c r="N1863" s="690"/>
      <c r="O1863" s="690"/>
      <c r="P1863" s="29"/>
      <c r="Q1863" s="11"/>
      <c r="R1863" s="11"/>
    </row>
    <row r="1864" spans="1:18" ht="14.25" customHeight="1">
      <c r="A1864" s="3"/>
      <c r="B1864" s="12"/>
      <c r="C1864" s="3"/>
      <c r="D1864" s="3"/>
      <c r="E1864" s="12"/>
      <c r="F1864" s="3"/>
      <c r="G1864" s="690"/>
      <c r="H1864" s="3"/>
      <c r="I1864" s="5"/>
      <c r="J1864" s="5"/>
      <c r="K1864" s="5"/>
      <c r="L1864" s="3"/>
      <c r="M1864" s="6"/>
      <c r="N1864" s="690"/>
      <c r="O1864" s="690"/>
      <c r="P1864" s="29"/>
      <c r="Q1864" s="11"/>
      <c r="R1864" s="11"/>
    </row>
    <row r="1865" spans="1:18" ht="14.25" customHeight="1">
      <c r="A1865" s="3"/>
      <c r="B1865" s="12"/>
      <c r="C1865" s="3"/>
      <c r="D1865" s="3"/>
      <c r="E1865" s="12"/>
      <c r="F1865" s="3"/>
      <c r="G1865" s="690"/>
      <c r="H1865" s="3"/>
      <c r="I1865" s="5"/>
      <c r="J1865" s="5"/>
      <c r="K1865" s="5"/>
      <c r="L1865" s="3"/>
      <c r="M1865" s="6"/>
      <c r="N1865" s="690"/>
      <c r="O1865" s="690"/>
      <c r="P1865" s="29"/>
      <c r="Q1865" s="11"/>
      <c r="R1865" s="11"/>
    </row>
    <row r="1866" spans="1:18" ht="14.25" customHeight="1">
      <c r="A1866" s="3"/>
      <c r="B1866" s="12"/>
      <c r="C1866" s="3"/>
      <c r="D1866" s="3"/>
      <c r="E1866" s="12"/>
      <c r="F1866" s="3"/>
      <c r="G1866" s="690"/>
      <c r="H1866" s="3"/>
      <c r="I1866" s="5"/>
      <c r="J1866" s="5"/>
      <c r="K1866" s="5"/>
      <c r="L1866" s="3"/>
      <c r="M1866" s="6"/>
      <c r="N1866" s="690"/>
      <c r="O1866" s="690"/>
      <c r="P1866" s="29"/>
      <c r="Q1866" s="11"/>
      <c r="R1866" s="11"/>
    </row>
    <row r="1867" spans="1:18" ht="14.25" customHeight="1">
      <c r="A1867" s="3"/>
      <c r="B1867" s="12"/>
      <c r="C1867" s="3"/>
      <c r="D1867" s="3"/>
      <c r="E1867" s="12"/>
      <c r="F1867" s="3"/>
      <c r="G1867" s="690"/>
      <c r="H1867" s="3"/>
      <c r="I1867" s="5"/>
      <c r="J1867" s="5"/>
      <c r="K1867" s="5"/>
      <c r="L1867" s="3"/>
      <c r="M1867" s="6"/>
      <c r="N1867" s="690"/>
      <c r="O1867" s="690"/>
      <c r="P1867" s="29"/>
      <c r="Q1867" s="11"/>
      <c r="R1867" s="11"/>
    </row>
    <row r="1868" spans="1:18" ht="14.25" customHeight="1">
      <c r="A1868" s="3"/>
      <c r="B1868" s="12"/>
      <c r="C1868" s="3"/>
      <c r="D1868" s="3"/>
      <c r="E1868" s="12"/>
      <c r="F1868" s="3"/>
      <c r="G1868" s="690"/>
      <c r="H1868" s="3"/>
      <c r="I1868" s="5"/>
      <c r="J1868" s="5"/>
      <c r="K1868" s="5"/>
      <c r="L1868" s="3"/>
      <c r="M1868" s="6"/>
      <c r="N1868" s="690"/>
      <c r="O1868" s="690"/>
      <c r="P1868" s="29"/>
      <c r="Q1868" s="11"/>
      <c r="R1868" s="11"/>
    </row>
    <row r="1869" spans="1:18" ht="14.25" customHeight="1">
      <c r="A1869" s="3"/>
      <c r="B1869" s="12"/>
      <c r="C1869" s="3"/>
      <c r="D1869" s="3"/>
      <c r="E1869" s="12"/>
      <c r="F1869" s="3"/>
      <c r="G1869" s="690"/>
      <c r="H1869" s="3"/>
      <c r="I1869" s="5"/>
      <c r="J1869" s="5"/>
      <c r="K1869" s="5"/>
      <c r="L1869" s="3"/>
      <c r="M1869" s="6"/>
      <c r="N1869" s="690"/>
      <c r="O1869" s="690"/>
      <c r="P1869" s="29"/>
      <c r="Q1869" s="11"/>
      <c r="R1869" s="11"/>
    </row>
    <row r="1870" spans="1:18" ht="14.25" customHeight="1">
      <c r="A1870" s="3"/>
      <c r="B1870" s="12"/>
      <c r="C1870" s="3"/>
      <c r="D1870" s="3"/>
      <c r="E1870" s="12"/>
      <c r="F1870" s="3"/>
      <c r="G1870" s="690"/>
      <c r="H1870" s="3"/>
      <c r="I1870" s="5"/>
      <c r="J1870" s="5"/>
      <c r="K1870" s="5"/>
      <c r="L1870" s="3"/>
      <c r="M1870" s="6"/>
      <c r="N1870" s="690"/>
      <c r="O1870" s="690"/>
      <c r="P1870" s="29"/>
      <c r="Q1870" s="11"/>
      <c r="R1870" s="11"/>
    </row>
    <row r="1871" spans="1:18" ht="14.25" customHeight="1">
      <c r="A1871" s="3"/>
      <c r="B1871" s="12"/>
      <c r="C1871" s="3"/>
      <c r="D1871" s="3"/>
      <c r="E1871" s="12"/>
      <c r="F1871" s="3"/>
      <c r="G1871" s="690"/>
      <c r="H1871" s="3"/>
      <c r="I1871" s="5"/>
      <c r="J1871" s="5"/>
      <c r="K1871" s="5"/>
      <c r="L1871" s="3"/>
      <c r="M1871" s="6"/>
      <c r="N1871" s="690"/>
      <c r="O1871" s="690"/>
      <c r="P1871" s="29"/>
      <c r="Q1871" s="11"/>
      <c r="R1871" s="11"/>
    </row>
    <row r="1872" spans="1:18" ht="14.25" customHeight="1">
      <c r="A1872" s="3"/>
      <c r="B1872" s="12"/>
      <c r="C1872" s="3"/>
      <c r="D1872" s="3"/>
      <c r="E1872" s="12"/>
      <c r="F1872" s="3"/>
      <c r="G1872" s="690"/>
      <c r="H1872" s="3"/>
      <c r="I1872" s="5"/>
      <c r="J1872" s="5"/>
      <c r="K1872" s="5"/>
      <c r="L1872" s="3"/>
      <c r="M1872" s="6"/>
      <c r="N1872" s="690"/>
      <c r="O1872" s="690"/>
      <c r="P1872" s="29"/>
      <c r="Q1872" s="11"/>
      <c r="R1872" s="11"/>
    </row>
    <row r="1873" spans="1:18" ht="14.25" customHeight="1">
      <c r="A1873" s="3"/>
      <c r="B1873" s="12"/>
      <c r="C1873" s="3"/>
      <c r="D1873" s="3"/>
      <c r="E1873" s="12"/>
      <c r="F1873" s="3"/>
      <c r="G1873" s="690"/>
      <c r="H1873" s="3"/>
      <c r="I1873" s="5"/>
      <c r="J1873" s="5"/>
      <c r="K1873" s="5"/>
      <c r="L1873" s="3"/>
      <c r="M1873" s="6"/>
      <c r="N1873" s="690"/>
      <c r="O1873" s="690"/>
      <c r="P1873" s="29"/>
      <c r="Q1873" s="11"/>
      <c r="R1873" s="11"/>
    </row>
    <row r="1874" spans="1:18" ht="14.25" customHeight="1">
      <c r="A1874" s="3"/>
      <c r="B1874" s="12"/>
      <c r="C1874" s="3"/>
      <c r="D1874" s="3"/>
      <c r="E1874" s="12"/>
      <c r="F1874" s="3"/>
      <c r="G1874" s="690"/>
      <c r="H1874" s="3"/>
      <c r="I1874" s="5"/>
      <c r="J1874" s="5"/>
      <c r="K1874" s="5"/>
      <c r="L1874" s="3"/>
      <c r="M1874" s="6"/>
      <c r="N1874" s="690"/>
      <c r="O1874" s="690"/>
      <c r="P1874" s="29"/>
      <c r="Q1874" s="11"/>
      <c r="R1874" s="11"/>
    </row>
    <row r="1875" spans="1:18" ht="14.25" customHeight="1">
      <c r="A1875" s="3"/>
      <c r="B1875" s="12"/>
      <c r="C1875" s="3"/>
      <c r="D1875" s="3"/>
      <c r="E1875" s="12"/>
      <c r="F1875" s="3"/>
      <c r="G1875" s="690"/>
      <c r="H1875" s="3"/>
      <c r="I1875" s="5"/>
      <c r="J1875" s="5"/>
      <c r="K1875" s="5"/>
      <c r="L1875" s="3"/>
      <c r="M1875" s="6"/>
      <c r="N1875" s="690"/>
      <c r="O1875" s="690"/>
      <c r="P1875" s="29"/>
      <c r="Q1875" s="11"/>
      <c r="R1875" s="11"/>
    </row>
    <row r="1876" spans="1:18" ht="14.25" customHeight="1">
      <c r="A1876" s="3"/>
      <c r="B1876" s="12"/>
      <c r="C1876" s="3"/>
      <c r="D1876" s="3"/>
      <c r="E1876" s="12"/>
      <c r="F1876" s="3"/>
      <c r="G1876" s="690"/>
      <c r="H1876" s="3"/>
      <c r="I1876" s="5"/>
      <c r="J1876" s="5"/>
      <c r="K1876" s="5"/>
      <c r="L1876" s="3"/>
      <c r="M1876" s="6"/>
      <c r="N1876" s="690"/>
      <c r="O1876" s="690"/>
      <c r="P1876" s="29"/>
      <c r="Q1876" s="11"/>
      <c r="R1876" s="11"/>
    </row>
    <row r="1877" spans="1:18" ht="14.25" customHeight="1">
      <c r="A1877" s="3"/>
      <c r="B1877" s="12"/>
      <c r="C1877" s="3"/>
      <c r="D1877" s="3"/>
      <c r="E1877" s="12"/>
      <c r="F1877" s="3"/>
      <c r="G1877" s="690"/>
      <c r="H1877" s="3"/>
      <c r="I1877" s="5"/>
      <c r="J1877" s="5"/>
      <c r="K1877" s="5"/>
      <c r="L1877" s="3"/>
      <c r="M1877" s="6"/>
      <c r="N1877" s="690"/>
      <c r="O1877" s="690"/>
      <c r="P1877" s="29"/>
      <c r="Q1877" s="11"/>
      <c r="R1877" s="11"/>
    </row>
    <row r="1878" spans="1:18" ht="14.25" customHeight="1">
      <c r="A1878" s="3"/>
      <c r="B1878" s="12"/>
      <c r="C1878" s="3"/>
      <c r="D1878" s="3"/>
      <c r="E1878" s="12"/>
      <c r="F1878" s="3"/>
      <c r="G1878" s="690"/>
      <c r="H1878" s="3"/>
      <c r="I1878" s="5"/>
      <c r="J1878" s="5"/>
      <c r="K1878" s="5"/>
      <c r="L1878" s="3"/>
      <c r="M1878" s="6"/>
      <c r="N1878" s="690"/>
      <c r="O1878" s="690"/>
      <c r="P1878" s="29"/>
      <c r="Q1878" s="11"/>
      <c r="R1878" s="11"/>
    </row>
    <row r="1879" spans="1:18" ht="14.25" customHeight="1">
      <c r="A1879" s="3"/>
      <c r="B1879" s="12"/>
      <c r="C1879" s="3"/>
      <c r="D1879" s="3"/>
      <c r="E1879" s="12"/>
      <c r="F1879" s="3"/>
      <c r="G1879" s="690"/>
      <c r="H1879" s="3"/>
      <c r="I1879" s="5"/>
      <c r="J1879" s="5"/>
      <c r="K1879" s="5"/>
      <c r="L1879" s="3"/>
      <c r="M1879" s="6"/>
      <c r="N1879" s="690"/>
      <c r="O1879" s="690"/>
      <c r="P1879" s="29"/>
      <c r="Q1879" s="11"/>
      <c r="R1879" s="11"/>
    </row>
    <row r="1880" spans="1:18" ht="14.25" customHeight="1">
      <c r="A1880" s="3"/>
      <c r="B1880" s="12"/>
      <c r="C1880" s="3"/>
      <c r="D1880" s="3"/>
      <c r="E1880" s="12"/>
      <c r="F1880" s="3"/>
      <c r="G1880" s="690"/>
      <c r="H1880" s="3"/>
      <c r="I1880" s="5"/>
      <c r="J1880" s="5"/>
      <c r="K1880" s="5"/>
      <c r="L1880" s="3"/>
      <c r="M1880" s="6"/>
      <c r="N1880" s="690"/>
      <c r="O1880" s="690"/>
      <c r="P1880" s="29"/>
      <c r="Q1880" s="11"/>
      <c r="R1880" s="11"/>
    </row>
    <row r="1881" spans="1:18" ht="14.25" customHeight="1">
      <c r="A1881" s="3"/>
      <c r="B1881" s="12"/>
      <c r="C1881" s="3"/>
      <c r="D1881" s="3"/>
      <c r="E1881" s="12"/>
      <c r="F1881" s="3"/>
      <c r="G1881" s="690"/>
      <c r="H1881" s="3"/>
      <c r="I1881" s="5"/>
      <c r="J1881" s="5"/>
      <c r="K1881" s="5"/>
      <c r="L1881" s="3"/>
      <c r="M1881" s="6"/>
      <c r="N1881" s="690"/>
      <c r="O1881" s="690"/>
      <c r="P1881" s="29"/>
      <c r="Q1881" s="11"/>
      <c r="R1881" s="11"/>
    </row>
    <row r="1882" spans="1:18" ht="14.25" customHeight="1">
      <c r="A1882" s="3"/>
      <c r="B1882" s="12"/>
      <c r="C1882" s="3"/>
      <c r="D1882" s="3"/>
      <c r="E1882" s="12"/>
      <c r="F1882" s="3"/>
      <c r="G1882" s="690"/>
      <c r="H1882" s="3"/>
      <c r="I1882" s="5"/>
      <c r="J1882" s="5"/>
      <c r="K1882" s="5"/>
      <c r="L1882" s="3"/>
      <c r="M1882" s="6"/>
      <c r="N1882" s="690"/>
      <c r="O1882" s="690"/>
      <c r="P1882" s="29"/>
      <c r="Q1882" s="11"/>
      <c r="R1882" s="11"/>
    </row>
    <row r="1883" spans="1:18" ht="14.25" customHeight="1">
      <c r="A1883" s="3"/>
      <c r="B1883" s="12"/>
      <c r="C1883" s="3"/>
      <c r="D1883" s="3"/>
      <c r="E1883" s="12"/>
      <c r="F1883" s="3"/>
      <c r="G1883" s="690"/>
      <c r="H1883" s="3"/>
      <c r="I1883" s="5"/>
      <c r="J1883" s="5"/>
      <c r="K1883" s="5"/>
      <c r="L1883" s="3"/>
      <c r="M1883" s="6"/>
      <c r="N1883" s="690"/>
      <c r="O1883" s="690"/>
      <c r="P1883" s="29"/>
      <c r="Q1883" s="11"/>
      <c r="R1883" s="11"/>
    </row>
    <row r="1884" spans="1:18" ht="14.25" customHeight="1">
      <c r="A1884" s="3"/>
      <c r="B1884" s="12"/>
      <c r="C1884" s="3"/>
      <c r="D1884" s="3"/>
      <c r="E1884" s="12"/>
      <c r="F1884" s="3"/>
      <c r="G1884" s="690"/>
      <c r="H1884" s="3"/>
      <c r="I1884" s="5"/>
      <c r="J1884" s="5"/>
      <c r="K1884" s="5"/>
      <c r="L1884" s="3"/>
      <c r="M1884" s="6"/>
      <c r="N1884" s="690"/>
      <c r="O1884" s="690"/>
      <c r="P1884" s="29"/>
      <c r="Q1884" s="11"/>
      <c r="R1884" s="11"/>
    </row>
    <row r="1885" spans="1:18" ht="14.25" customHeight="1">
      <c r="A1885" s="3"/>
      <c r="B1885" s="12"/>
      <c r="C1885" s="3"/>
      <c r="D1885" s="3"/>
      <c r="E1885" s="12"/>
      <c r="F1885" s="3"/>
      <c r="G1885" s="690"/>
      <c r="H1885" s="3"/>
      <c r="I1885" s="5"/>
      <c r="J1885" s="5"/>
      <c r="K1885" s="5"/>
      <c r="L1885" s="3"/>
      <c r="M1885" s="6"/>
      <c r="N1885" s="690"/>
      <c r="O1885" s="690"/>
      <c r="P1885" s="29"/>
      <c r="Q1885" s="11"/>
      <c r="R1885" s="11"/>
    </row>
    <row r="1886" spans="1:18" ht="14.25" customHeight="1">
      <c r="A1886" s="3"/>
      <c r="B1886" s="12"/>
      <c r="C1886" s="3"/>
      <c r="D1886" s="3"/>
      <c r="E1886" s="12"/>
      <c r="F1886" s="3"/>
      <c r="G1886" s="690"/>
      <c r="H1886" s="3"/>
      <c r="I1886" s="5"/>
      <c r="J1886" s="5"/>
      <c r="K1886" s="5"/>
      <c r="L1886" s="3"/>
      <c r="M1886" s="6"/>
      <c r="N1886" s="690"/>
      <c r="O1886" s="690"/>
      <c r="P1886" s="29"/>
      <c r="Q1886" s="11"/>
      <c r="R1886" s="11"/>
    </row>
    <row r="1887" spans="1:18" ht="14.25" customHeight="1">
      <c r="A1887" s="3"/>
      <c r="B1887" s="12"/>
      <c r="C1887" s="3"/>
      <c r="D1887" s="3"/>
      <c r="E1887" s="12"/>
      <c r="F1887" s="3"/>
      <c r="G1887" s="690"/>
      <c r="H1887" s="3"/>
      <c r="I1887" s="5"/>
      <c r="J1887" s="5"/>
      <c r="K1887" s="5"/>
      <c r="L1887" s="3"/>
      <c r="M1887" s="6"/>
      <c r="N1887" s="690"/>
      <c r="O1887" s="690"/>
      <c r="P1887" s="29"/>
      <c r="Q1887" s="11"/>
      <c r="R1887" s="11"/>
    </row>
    <row r="1888" spans="1:18" ht="14.25" customHeight="1">
      <c r="A1888" s="3"/>
      <c r="B1888" s="12"/>
      <c r="C1888" s="3"/>
      <c r="D1888" s="3"/>
      <c r="E1888" s="12"/>
      <c r="F1888" s="3"/>
      <c r="G1888" s="690"/>
      <c r="H1888" s="3"/>
      <c r="I1888" s="5"/>
      <c r="J1888" s="5"/>
      <c r="K1888" s="5"/>
      <c r="L1888" s="3"/>
      <c r="M1888" s="6"/>
      <c r="N1888" s="690"/>
      <c r="O1888" s="690"/>
      <c r="P1888" s="29"/>
      <c r="Q1888" s="11"/>
      <c r="R1888" s="11"/>
    </row>
    <row r="1889" spans="1:18" ht="14.25" customHeight="1">
      <c r="A1889" s="3"/>
      <c r="B1889" s="12"/>
      <c r="C1889" s="3"/>
      <c r="D1889" s="3"/>
      <c r="E1889" s="12"/>
      <c r="F1889" s="3"/>
      <c r="G1889" s="690"/>
      <c r="H1889" s="3"/>
      <c r="I1889" s="5"/>
      <c r="J1889" s="5"/>
      <c r="K1889" s="5"/>
      <c r="L1889" s="3"/>
      <c r="M1889" s="6"/>
      <c r="N1889" s="690"/>
      <c r="O1889" s="690"/>
      <c r="P1889" s="29"/>
      <c r="Q1889" s="11"/>
      <c r="R1889" s="11"/>
    </row>
    <row r="1890" spans="1:18" ht="14.25" customHeight="1">
      <c r="A1890" s="3"/>
      <c r="B1890" s="12"/>
      <c r="C1890" s="3"/>
      <c r="D1890" s="3"/>
      <c r="E1890" s="12"/>
      <c r="F1890" s="3"/>
      <c r="G1890" s="690"/>
      <c r="H1890" s="3"/>
      <c r="I1890" s="5"/>
      <c r="J1890" s="5"/>
      <c r="K1890" s="5"/>
      <c r="L1890" s="3"/>
      <c r="M1890" s="6"/>
      <c r="N1890" s="690"/>
      <c r="O1890" s="690"/>
      <c r="P1890" s="29"/>
      <c r="Q1890" s="11"/>
      <c r="R1890" s="11"/>
    </row>
    <row r="1891" spans="1:18" ht="14.25" customHeight="1">
      <c r="A1891" s="3"/>
      <c r="B1891" s="12"/>
      <c r="C1891" s="3"/>
      <c r="D1891" s="3"/>
      <c r="E1891" s="12"/>
      <c r="F1891" s="3"/>
      <c r="G1891" s="690"/>
      <c r="H1891" s="3"/>
      <c r="I1891" s="5"/>
      <c r="J1891" s="5"/>
      <c r="K1891" s="5"/>
      <c r="L1891" s="3"/>
      <c r="M1891" s="6"/>
      <c r="N1891" s="690"/>
      <c r="O1891" s="690"/>
      <c r="P1891" s="29"/>
      <c r="Q1891" s="11"/>
      <c r="R1891" s="11"/>
    </row>
    <row r="1892" spans="1:18" ht="14.25" customHeight="1">
      <c r="A1892" s="3"/>
      <c r="B1892" s="12"/>
      <c r="C1892" s="3"/>
      <c r="D1892" s="3"/>
      <c r="E1892" s="12"/>
      <c r="F1892" s="3"/>
      <c r="G1892" s="690"/>
      <c r="H1892" s="3"/>
      <c r="I1892" s="5"/>
      <c r="J1892" s="5"/>
      <c r="K1892" s="5"/>
      <c r="L1892" s="3"/>
      <c r="M1892" s="6"/>
      <c r="N1892" s="690"/>
      <c r="O1892" s="690"/>
      <c r="P1892" s="29"/>
      <c r="Q1892" s="11"/>
      <c r="R1892" s="11"/>
    </row>
    <row r="1893" spans="1:18" ht="14.25" customHeight="1">
      <c r="A1893" s="3"/>
      <c r="B1893" s="12"/>
      <c r="C1893" s="3"/>
      <c r="D1893" s="3"/>
      <c r="E1893" s="12"/>
      <c r="F1893" s="3"/>
      <c r="G1893" s="690"/>
      <c r="H1893" s="3"/>
      <c r="I1893" s="5"/>
      <c r="J1893" s="5"/>
      <c r="K1893" s="5"/>
      <c r="L1893" s="3"/>
      <c r="M1893" s="6"/>
      <c r="N1893" s="690"/>
      <c r="O1893" s="690"/>
      <c r="P1893" s="29"/>
      <c r="Q1893" s="11"/>
      <c r="R1893" s="11"/>
    </row>
    <row r="1894" spans="1:18" ht="14.25" customHeight="1">
      <c r="A1894" s="3"/>
      <c r="B1894" s="12"/>
      <c r="C1894" s="3"/>
      <c r="D1894" s="3"/>
      <c r="E1894" s="12"/>
      <c r="F1894" s="3"/>
      <c r="G1894" s="690"/>
      <c r="H1894" s="3"/>
      <c r="I1894" s="5"/>
      <c r="J1894" s="5"/>
      <c r="K1894" s="5"/>
      <c r="L1894" s="3"/>
      <c r="M1894" s="6"/>
      <c r="N1894" s="690"/>
      <c r="O1894" s="690"/>
      <c r="P1894" s="29"/>
      <c r="Q1894" s="11"/>
      <c r="R1894" s="11"/>
    </row>
    <row r="1895" spans="1:18" ht="14.25" customHeight="1">
      <c r="A1895" s="3"/>
      <c r="B1895" s="12"/>
      <c r="C1895" s="3"/>
      <c r="D1895" s="3"/>
      <c r="E1895" s="12"/>
      <c r="F1895" s="3"/>
      <c r="G1895" s="690"/>
      <c r="H1895" s="3"/>
      <c r="I1895" s="5"/>
      <c r="J1895" s="5"/>
      <c r="K1895" s="5"/>
      <c r="L1895" s="3"/>
      <c r="M1895" s="6"/>
      <c r="N1895" s="690"/>
      <c r="O1895" s="690"/>
      <c r="P1895" s="29"/>
      <c r="Q1895" s="11"/>
      <c r="R1895" s="11"/>
    </row>
    <row r="1896" spans="1:18" ht="14.25" customHeight="1">
      <c r="A1896" s="3"/>
      <c r="B1896" s="12"/>
      <c r="C1896" s="3"/>
      <c r="D1896" s="3"/>
      <c r="E1896" s="12"/>
      <c r="F1896" s="3"/>
      <c r="G1896" s="690"/>
      <c r="H1896" s="3"/>
      <c r="I1896" s="5"/>
      <c r="J1896" s="5"/>
      <c r="K1896" s="5"/>
      <c r="L1896" s="3"/>
      <c r="M1896" s="6"/>
      <c r="N1896" s="690"/>
      <c r="O1896" s="690"/>
      <c r="P1896" s="29"/>
      <c r="Q1896" s="11"/>
      <c r="R1896" s="11"/>
    </row>
    <row r="1897" spans="1:18" ht="14.25" customHeight="1">
      <c r="A1897" s="3"/>
      <c r="B1897" s="12"/>
      <c r="C1897" s="3"/>
      <c r="D1897" s="3"/>
      <c r="E1897" s="12"/>
      <c r="F1897" s="3"/>
      <c r="G1897" s="690"/>
      <c r="H1897" s="3"/>
      <c r="I1897" s="5"/>
      <c r="J1897" s="5"/>
      <c r="K1897" s="5"/>
      <c r="L1897" s="3"/>
      <c r="M1897" s="6"/>
      <c r="N1897" s="690"/>
      <c r="O1897" s="690"/>
      <c r="P1897" s="29"/>
      <c r="Q1897" s="11"/>
      <c r="R1897" s="11"/>
    </row>
    <row r="1898" spans="1:18" ht="14.25" customHeight="1">
      <c r="A1898" s="3"/>
      <c r="B1898" s="12"/>
      <c r="C1898" s="3"/>
      <c r="D1898" s="3"/>
      <c r="E1898" s="12"/>
      <c r="F1898" s="3"/>
      <c r="G1898" s="690"/>
      <c r="H1898" s="3"/>
      <c r="I1898" s="5"/>
      <c r="J1898" s="5"/>
      <c r="K1898" s="5"/>
      <c r="L1898" s="3"/>
      <c r="M1898" s="6"/>
      <c r="N1898" s="690"/>
      <c r="O1898" s="690"/>
      <c r="P1898" s="29"/>
      <c r="Q1898" s="11"/>
      <c r="R1898" s="11"/>
    </row>
    <row r="1899" spans="1:18" ht="14.25" customHeight="1">
      <c r="A1899" s="3"/>
      <c r="B1899" s="12"/>
      <c r="C1899" s="3"/>
      <c r="D1899" s="3"/>
      <c r="E1899" s="12"/>
      <c r="F1899" s="3"/>
      <c r="G1899" s="690"/>
      <c r="H1899" s="3"/>
      <c r="I1899" s="5"/>
      <c r="J1899" s="5"/>
      <c r="K1899" s="5"/>
      <c r="L1899" s="3"/>
      <c r="M1899" s="6"/>
      <c r="N1899" s="690"/>
      <c r="O1899" s="690"/>
      <c r="P1899" s="29"/>
      <c r="Q1899" s="11"/>
      <c r="R1899" s="11"/>
    </row>
    <row r="1900" spans="1:18" ht="14.25" customHeight="1">
      <c r="A1900" s="3"/>
      <c r="B1900" s="12"/>
      <c r="C1900" s="3"/>
      <c r="D1900" s="3"/>
      <c r="E1900" s="12"/>
      <c r="F1900" s="3"/>
      <c r="G1900" s="690"/>
      <c r="H1900" s="3"/>
      <c r="I1900" s="5"/>
      <c r="J1900" s="5"/>
      <c r="K1900" s="5"/>
      <c r="L1900" s="3"/>
      <c r="M1900" s="6"/>
      <c r="N1900" s="690"/>
      <c r="O1900" s="690"/>
      <c r="P1900" s="29"/>
      <c r="Q1900" s="11"/>
      <c r="R1900" s="11"/>
    </row>
    <row r="1901" spans="1:18" ht="14.25" customHeight="1">
      <c r="A1901" s="3"/>
      <c r="B1901" s="12"/>
      <c r="C1901" s="3"/>
      <c r="D1901" s="3"/>
      <c r="E1901" s="12"/>
      <c r="F1901" s="3"/>
      <c r="G1901" s="690"/>
      <c r="H1901" s="3"/>
      <c r="I1901" s="5"/>
      <c r="J1901" s="5"/>
      <c r="K1901" s="5"/>
      <c r="L1901" s="3"/>
      <c r="M1901" s="6"/>
      <c r="N1901" s="690"/>
      <c r="O1901" s="690"/>
      <c r="P1901" s="29"/>
      <c r="Q1901" s="11"/>
      <c r="R1901" s="11"/>
    </row>
    <row r="1902" spans="1:18" ht="14.25" customHeight="1">
      <c r="A1902" s="3"/>
      <c r="B1902" s="12"/>
      <c r="C1902" s="3"/>
      <c r="D1902" s="3"/>
      <c r="E1902" s="12"/>
      <c r="F1902" s="3"/>
      <c r="G1902" s="690"/>
      <c r="H1902" s="3"/>
      <c r="I1902" s="5"/>
      <c r="J1902" s="5"/>
      <c r="K1902" s="5"/>
      <c r="L1902" s="3"/>
      <c r="M1902" s="6"/>
      <c r="N1902" s="690"/>
      <c r="O1902" s="690"/>
      <c r="P1902" s="29"/>
      <c r="Q1902" s="11"/>
      <c r="R1902" s="11"/>
    </row>
    <row r="1903" spans="1:18" ht="14.25" customHeight="1">
      <c r="A1903" s="3"/>
      <c r="B1903" s="12"/>
      <c r="C1903" s="3"/>
      <c r="D1903" s="3"/>
      <c r="E1903" s="12"/>
      <c r="F1903" s="3"/>
      <c r="G1903" s="690"/>
      <c r="H1903" s="3"/>
      <c r="I1903" s="5"/>
      <c r="J1903" s="5"/>
      <c r="K1903" s="5"/>
      <c r="L1903" s="3"/>
      <c r="M1903" s="6"/>
      <c r="N1903" s="690"/>
      <c r="O1903" s="690"/>
      <c r="P1903" s="29"/>
      <c r="Q1903" s="11"/>
      <c r="R1903" s="11"/>
    </row>
    <row r="1904" spans="1:18" ht="14.25" customHeight="1">
      <c r="A1904" s="3"/>
      <c r="B1904" s="12"/>
      <c r="C1904" s="3"/>
      <c r="D1904" s="3"/>
      <c r="E1904" s="12"/>
      <c r="F1904" s="3"/>
      <c r="G1904" s="690"/>
      <c r="H1904" s="3"/>
      <c r="I1904" s="5"/>
      <c r="J1904" s="5"/>
      <c r="K1904" s="5"/>
      <c r="L1904" s="3"/>
      <c r="M1904" s="6"/>
      <c r="N1904" s="690"/>
      <c r="O1904" s="690"/>
      <c r="P1904" s="29"/>
      <c r="Q1904" s="11"/>
      <c r="R1904" s="11"/>
    </row>
    <row r="1905" spans="1:18" ht="14.25" customHeight="1">
      <c r="A1905" s="3"/>
      <c r="B1905" s="12"/>
      <c r="C1905" s="3"/>
      <c r="D1905" s="3"/>
      <c r="E1905" s="12"/>
      <c r="F1905" s="3"/>
      <c r="G1905" s="690"/>
      <c r="H1905" s="3"/>
      <c r="I1905" s="5"/>
      <c r="J1905" s="5"/>
      <c r="K1905" s="5"/>
      <c r="L1905" s="3"/>
      <c r="M1905" s="6"/>
      <c r="N1905" s="690"/>
      <c r="O1905" s="690"/>
      <c r="P1905" s="29"/>
      <c r="Q1905" s="11"/>
      <c r="R1905" s="11"/>
    </row>
    <row r="1906" spans="1:18" ht="14.25" customHeight="1">
      <c r="A1906" s="3"/>
      <c r="B1906" s="12"/>
      <c r="C1906" s="3"/>
      <c r="D1906" s="3"/>
      <c r="E1906" s="12"/>
      <c r="F1906" s="3"/>
      <c r="G1906" s="690"/>
      <c r="H1906" s="3"/>
      <c r="I1906" s="5"/>
      <c r="J1906" s="5"/>
      <c r="K1906" s="5"/>
      <c r="L1906" s="3"/>
      <c r="M1906" s="6"/>
      <c r="N1906" s="690"/>
      <c r="O1906" s="690"/>
      <c r="P1906" s="29"/>
      <c r="Q1906" s="11"/>
      <c r="R1906" s="11"/>
    </row>
    <row r="1907" spans="1:18" ht="14.25" customHeight="1">
      <c r="A1907" s="3"/>
      <c r="B1907" s="12"/>
      <c r="C1907" s="3"/>
      <c r="D1907" s="3"/>
      <c r="E1907" s="12"/>
      <c r="F1907" s="3"/>
      <c r="G1907" s="690"/>
      <c r="H1907" s="3"/>
      <c r="I1907" s="5"/>
      <c r="J1907" s="5"/>
      <c r="K1907" s="5"/>
      <c r="L1907" s="3"/>
      <c r="M1907" s="6"/>
      <c r="N1907" s="690"/>
      <c r="O1907" s="690"/>
      <c r="P1907" s="29"/>
      <c r="Q1907" s="11"/>
      <c r="R1907" s="11"/>
    </row>
    <row r="1908" spans="1:18" ht="14.25" customHeight="1">
      <c r="A1908" s="3"/>
      <c r="B1908" s="12"/>
      <c r="C1908" s="3"/>
      <c r="D1908" s="3"/>
      <c r="E1908" s="12"/>
      <c r="F1908" s="3"/>
      <c r="G1908" s="690"/>
      <c r="H1908" s="3"/>
      <c r="I1908" s="5"/>
      <c r="J1908" s="5"/>
      <c r="K1908" s="5"/>
      <c r="L1908" s="3"/>
      <c r="M1908" s="6"/>
      <c r="N1908" s="690"/>
      <c r="O1908" s="690"/>
      <c r="P1908" s="29"/>
      <c r="Q1908" s="11"/>
      <c r="R1908" s="11"/>
    </row>
    <row r="1909" spans="1:18" ht="14.25" customHeight="1">
      <c r="A1909" s="3"/>
      <c r="B1909" s="12"/>
      <c r="C1909" s="3"/>
      <c r="D1909" s="3"/>
      <c r="E1909" s="12"/>
      <c r="F1909" s="3"/>
      <c r="G1909" s="690"/>
      <c r="H1909" s="3"/>
      <c r="I1909" s="5"/>
      <c r="J1909" s="5"/>
      <c r="K1909" s="5"/>
      <c r="L1909" s="3"/>
      <c r="M1909" s="6"/>
      <c r="N1909" s="690"/>
      <c r="O1909" s="690"/>
      <c r="P1909" s="29"/>
      <c r="Q1909" s="11"/>
      <c r="R1909" s="11"/>
    </row>
    <row r="1910" spans="1:18" ht="14.25" customHeight="1">
      <c r="A1910" s="3"/>
      <c r="B1910" s="12"/>
      <c r="C1910" s="3"/>
      <c r="D1910" s="3"/>
      <c r="E1910" s="12"/>
      <c r="F1910" s="3"/>
      <c r="G1910" s="690"/>
      <c r="H1910" s="3"/>
      <c r="I1910" s="5"/>
      <c r="J1910" s="5"/>
      <c r="K1910" s="5"/>
      <c r="L1910" s="3"/>
      <c r="M1910" s="6"/>
      <c r="N1910" s="690"/>
      <c r="O1910" s="690"/>
      <c r="P1910" s="29"/>
      <c r="Q1910" s="11"/>
      <c r="R1910" s="11"/>
    </row>
    <row r="1911" spans="1:18" ht="14.25" customHeight="1">
      <c r="A1911" s="3"/>
      <c r="B1911" s="12"/>
      <c r="C1911" s="3"/>
      <c r="D1911" s="3"/>
      <c r="E1911" s="12"/>
      <c r="F1911" s="3"/>
      <c r="G1911" s="690"/>
      <c r="H1911" s="3"/>
      <c r="I1911" s="5"/>
      <c r="J1911" s="5"/>
      <c r="K1911" s="5"/>
      <c r="L1911" s="3"/>
      <c r="M1911" s="6"/>
      <c r="N1911" s="690"/>
      <c r="O1911" s="690"/>
      <c r="P1911" s="29"/>
      <c r="Q1911" s="11"/>
      <c r="R1911" s="11"/>
    </row>
    <row r="1912" spans="1:18" ht="14.25" customHeight="1">
      <c r="A1912" s="3"/>
      <c r="B1912" s="12"/>
      <c r="C1912" s="3"/>
      <c r="D1912" s="3"/>
      <c r="E1912" s="12"/>
      <c r="F1912" s="3"/>
      <c r="G1912" s="690"/>
      <c r="H1912" s="3"/>
      <c r="I1912" s="5"/>
      <c r="J1912" s="5"/>
      <c r="K1912" s="5"/>
      <c r="L1912" s="3"/>
      <c r="M1912" s="6"/>
      <c r="N1912" s="690"/>
      <c r="O1912" s="690"/>
      <c r="P1912" s="29"/>
      <c r="Q1912" s="11"/>
      <c r="R1912" s="11"/>
    </row>
    <row r="1913" spans="1:18" ht="14.25" customHeight="1">
      <c r="A1913" s="3"/>
      <c r="B1913" s="12"/>
      <c r="C1913" s="3"/>
      <c r="D1913" s="3"/>
      <c r="E1913" s="12"/>
      <c r="F1913" s="3"/>
      <c r="G1913" s="690"/>
      <c r="H1913" s="3"/>
      <c r="I1913" s="5"/>
      <c r="J1913" s="5"/>
      <c r="K1913" s="5"/>
      <c r="L1913" s="3"/>
      <c r="M1913" s="6"/>
      <c r="N1913" s="690"/>
      <c r="O1913" s="690"/>
      <c r="P1913" s="29"/>
      <c r="Q1913" s="11"/>
      <c r="R1913" s="11"/>
    </row>
    <row r="1914" spans="1:18" ht="14.25" customHeight="1">
      <c r="A1914" s="3"/>
      <c r="B1914" s="12"/>
      <c r="C1914" s="3"/>
      <c r="D1914" s="3"/>
      <c r="E1914" s="12"/>
      <c r="F1914" s="3"/>
      <c r="G1914" s="690"/>
      <c r="H1914" s="3"/>
      <c r="I1914" s="5"/>
      <c r="J1914" s="5"/>
      <c r="K1914" s="5"/>
      <c r="L1914" s="3"/>
      <c r="M1914" s="6"/>
      <c r="N1914" s="690"/>
      <c r="O1914" s="690"/>
      <c r="P1914" s="29"/>
      <c r="Q1914" s="11"/>
      <c r="R1914" s="11"/>
    </row>
    <row r="1915" spans="1:18" ht="14.25" customHeight="1">
      <c r="A1915" s="3"/>
      <c r="B1915" s="12"/>
      <c r="C1915" s="3"/>
      <c r="D1915" s="3"/>
      <c r="E1915" s="12"/>
      <c r="F1915" s="3"/>
      <c r="G1915" s="690"/>
      <c r="H1915" s="3"/>
      <c r="I1915" s="5"/>
      <c r="J1915" s="5"/>
      <c r="K1915" s="5"/>
      <c r="L1915" s="3"/>
      <c r="M1915" s="6"/>
      <c r="N1915" s="690"/>
      <c r="O1915" s="690"/>
      <c r="P1915" s="29"/>
      <c r="Q1915" s="11"/>
      <c r="R1915" s="11"/>
    </row>
    <row r="1916" spans="1:18" ht="14.25" customHeight="1">
      <c r="A1916" s="3"/>
      <c r="B1916" s="12"/>
      <c r="C1916" s="3"/>
      <c r="D1916" s="3"/>
      <c r="E1916" s="12"/>
      <c r="F1916" s="3"/>
      <c r="G1916" s="690"/>
      <c r="H1916" s="3"/>
      <c r="I1916" s="5"/>
      <c r="J1916" s="5"/>
      <c r="K1916" s="5"/>
      <c r="L1916" s="3"/>
      <c r="M1916" s="6"/>
      <c r="N1916" s="690"/>
      <c r="O1916" s="690"/>
      <c r="P1916" s="29"/>
      <c r="Q1916" s="11"/>
      <c r="R1916" s="11"/>
    </row>
    <row r="1917" spans="1:18" ht="14.25" customHeight="1">
      <c r="A1917" s="3"/>
      <c r="B1917" s="12"/>
      <c r="C1917" s="3"/>
      <c r="D1917" s="3"/>
      <c r="E1917" s="12"/>
      <c r="F1917" s="3"/>
      <c r="G1917" s="690"/>
      <c r="H1917" s="3"/>
      <c r="I1917" s="5"/>
      <c r="J1917" s="5"/>
      <c r="K1917" s="5"/>
      <c r="L1917" s="3"/>
      <c r="M1917" s="6"/>
      <c r="N1917" s="690"/>
      <c r="O1917" s="690"/>
      <c r="P1917" s="29"/>
      <c r="Q1917" s="11"/>
      <c r="R1917" s="11"/>
    </row>
    <row r="1918" spans="1:18" ht="14.25" customHeight="1">
      <c r="A1918" s="3"/>
      <c r="B1918" s="12"/>
      <c r="C1918" s="3"/>
      <c r="D1918" s="3"/>
      <c r="E1918" s="12"/>
      <c r="F1918" s="3"/>
      <c r="G1918" s="690"/>
      <c r="H1918" s="3"/>
      <c r="I1918" s="5"/>
      <c r="J1918" s="5"/>
      <c r="K1918" s="5"/>
      <c r="L1918" s="3"/>
      <c r="M1918" s="6"/>
      <c r="N1918" s="690"/>
      <c r="O1918" s="690"/>
      <c r="P1918" s="29"/>
      <c r="Q1918" s="11"/>
      <c r="R1918" s="11"/>
    </row>
    <row r="1919" spans="1:18" ht="14.25" customHeight="1">
      <c r="A1919" s="3"/>
      <c r="B1919" s="12"/>
      <c r="C1919" s="3"/>
      <c r="D1919" s="3"/>
      <c r="E1919" s="12"/>
      <c r="F1919" s="3"/>
      <c r="G1919" s="690"/>
      <c r="H1919" s="3"/>
      <c r="I1919" s="5"/>
      <c r="J1919" s="5"/>
      <c r="K1919" s="5"/>
      <c r="L1919" s="3"/>
      <c r="M1919" s="6"/>
      <c r="N1919" s="690"/>
      <c r="O1919" s="690"/>
      <c r="P1919" s="29"/>
      <c r="Q1919" s="11"/>
      <c r="R1919" s="11"/>
    </row>
    <row r="1920" spans="1:18" ht="14.25" customHeight="1">
      <c r="A1920" s="3"/>
      <c r="B1920" s="12"/>
      <c r="C1920" s="3"/>
      <c r="D1920" s="3"/>
      <c r="E1920" s="12"/>
      <c r="F1920" s="3"/>
      <c r="G1920" s="690"/>
      <c r="H1920" s="3"/>
      <c r="I1920" s="5"/>
      <c r="J1920" s="5"/>
      <c r="K1920" s="5"/>
      <c r="L1920" s="3"/>
      <c r="M1920" s="6"/>
      <c r="N1920" s="690"/>
      <c r="O1920" s="690"/>
      <c r="P1920" s="29"/>
      <c r="Q1920" s="11"/>
      <c r="R1920" s="11"/>
    </row>
    <row r="1921" spans="1:18" ht="14.25" customHeight="1">
      <c r="A1921" s="3"/>
      <c r="B1921" s="12"/>
      <c r="C1921" s="3"/>
      <c r="D1921" s="3"/>
      <c r="E1921" s="12"/>
      <c r="F1921" s="3"/>
      <c r="G1921" s="690"/>
      <c r="H1921" s="3"/>
      <c r="I1921" s="5"/>
      <c r="J1921" s="5"/>
      <c r="K1921" s="5"/>
      <c r="L1921" s="3"/>
      <c r="M1921" s="6"/>
      <c r="N1921" s="690"/>
      <c r="O1921" s="690"/>
      <c r="P1921" s="29"/>
      <c r="Q1921" s="11"/>
      <c r="R1921" s="11"/>
    </row>
    <row r="1922" spans="1:18" ht="14.25" customHeight="1">
      <c r="A1922" s="3"/>
      <c r="B1922" s="12"/>
      <c r="C1922" s="3"/>
      <c r="D1922" s="3"/>
      <c r="E1922" s="12"/>
      <c r="F1922" s="3"/>
      <c r="G1922" s="690"/>
      <c r="H1922" s="3"/>
      <c r="I1922" s="5"/>
      <c r="J1922" s="5"/>
      <c r="K1922" s="5"/>
      <c r="L1922" s="3"/>
      <c r="M1922" s="6"/>
      <c r="N1922" s="690"/>
      <c r="O1922" s="690"/>
      <c r="P1922" s="29"/>
      <c r="Q1922" s="11"/>
      <c r="R1922" s="11"/>
    </row>
    <row r="1923" spans="1:18" ht="14.25" customHeight="1">
      <c r="A1923" s="3"/>
      <c r="B1923" s="12"/>
      <c r="C1923" s="3"/>
      <c r="D1923" s="3"/>
      <c r="E1923" s="12"/>
      <c r="F1923" s="3"/>
      <c r="G1923" s="690"/>
      <c r="H1923" s="3"/>
      <c r="I1923" s="5"/>
      <c r="J1923" s="5"/>
      <c r="K1923" s="5"/>
      <c r="L1923" s="3"/>
      <c r="M1923" s="6"/>
      <c r="N1923" s="690"/>
      <c r="O1923" s="690"/>
      <c r="P1923" s="29"/>
      <c r="Q1923" s="11"/>
      <c r="R1923" s="11"/>
    </row>
    <row r="1924" spans="1:18" ht="14.25" customHeight="1">
      <c r="A1924" s="3"/>
      <c r="B1924" s="12"/>
      <c r="C1924" s="3"/>
      <c r="D1924" s="3"/>
      <c r="E1924" s="12"/>
      <c r="F1924" s="3"/>
      <c r="G1924" s="690"/>
      <c r="H1924" s="3"/>
      <c r="I1924" s="5"/>
      <c r="J1924" s="5"/>
      <c r="K1924" s="5"/>
      <c r="L1924" s="3"/>
      <c r="M1924" s="6"/>
      <c r="N1924" s="690"/>
      <c r="O1924" s="690"/>
      <c r="P1924" s="29"/>
      <c r="Q1924" s="11"/>
      <c r="R1924" s="11"/>
    </row>
    <row r="1925" spans="1:18" ht="14.25" customHeight="1">
      <c r="A1925" s="3"/>
      <c r="B1925" s="12"/>
      <c r="C1925" s="3"/>
      <c r="D1925" s="3"/>
      <c r="E1925" s="12"/>
      <c r="F1925" s="3"/>
      <c r="G1925" s="690"/>
      <c r="H1925" s="3"/>
      <c r="I1925" s="5"/>
      <c r="J1925" s="5"/>
      <c r="K1925" s="5"/>
      <c r="L1925" s="3"/>
      <c r="M1925" s="6"/>
      <c r="N1925" s="690"/>
      <c r="O1925" s="690"/>
      <c r="P1925" s="29"/>
      <c r="Q1925" s="11"/>
      <c r="R1925" s="11"/>
    </row>
    <row r="1926" spans="1:18" ht="14.25" customHeight="1">
      <c r="A1926" s="3"/>
      <c r="B1926" s="12"/>
      <c r="C1926" s="3"/>
      <c r="D1926" s="3"/>
      <c r="E1926" s="12"/>
      <c r="F1926" s="3"/>
      <c r="G1926" s="690"/>
      <c r="H1926" s="3"/>
      <c r="I1926" s="5"/>
      <c r="J1926" s="5"/>
      <c r="K1926" s="5"/>
      <c r="L1926" s="3"/>
      <c r="M1926" s="6"/>
      <c r="N1926" s="690"/>
      <c r="O1926" s="690"/>
      <c r="P1926" s="29"/>
      <c r="Q1926" s="11"/>
      <c r="R1926" s="11"/>
    </row>
    <row r="1927" spans="1:18" ht="14.25" customHeight="1">
      <c r="A1927" s="3"/>
      <c r="B1927" s="12"/>
      <c r="C1927" s="3"/>
      <c r="D1927" s="3"/>
      <c r="E1927" s="12"/>
      <c r="F1927" s="3"/>
      <c r="G1927" s="690"/>
      <c r="H1927" s="3"/>
      <c r="I1927" s="5"/>
      <c r="J1927" s="5"/>
      <c r="K1927" s="5"/>
      <c r="L1927" s="3"/>
      <c r="M1927" s="6"/>
      <c r="N1927" s="690"/>
      <c r="O1927" s="690"/>
      <c r="P1927" s="29"/>
      <c r="Q1927" s="11"/>
      <c r="R1927" s="11"/>
    </row>
    <row r="1928" spans="1:18" ht="14.25" customHeight="1">
      <c r="A1928" s="3"/>
      <c r="B1928" s="12"/>
      <c r="C1928" s="3"/>
      <c r="D1928" s="3"/>
      <c r="E1928" s="12"/>
      <c r="F1928" s="3"/>
      <c r="G1928" s="690"/>
      <c r="H1928" s="3"/>
      <c r="I1928" s="5"/>
      <c r="J1928" s="5"/>
      <c r="K1928" s="5"/>
      <c r="L1928" s="3"/>
      <c r="M1928" s="6"/>
      <c r="N1928" s="690"/>
      <c r="O1928" s="690"/>
      <c r="P1928" s="29"/>
      <c r="Q1928" s="11"/>
      <c r="R1928" s="11"/>
    </row>
    <row r="1929" spans="1:18" ht="14.25" customHeight="1">
      <c r="A1929" s="3"/>
      <c r="B1929" s="12"/>
      <c r="C1929" s="3"/>
      <c r="D1929" s="3"/>
      <c r="E1929" s="12"/>
      <c r="F1929" s="3"/>
      <c r="G1929" s="690"/>
      <c r="H1929" s="3"/>
      <c r="I1929" s="5"/>
      <c r="J1929" s="5"/>
      <c r="K1929" s="5"/>
      <c r="L1929" s="3"/>
      <c r="M1929" s="6"/>
      <c r="N1929" s="690"/>
      <c r="O1929" s="690"/>
      <c r="P1929" s="29"/>
      <c r="Q1929" s="11"/>
      <c r="R1929" s="11"/>
    </row>
    <row r="1930" spans="1:18" ht="14.25" customHeight="1">
      <c r="A1930" s="3"/>
      <c r="B1930" s="12"/>
      <c r="C1930" s="3"/>
      <c r="D1930" s="3"/>
      <c r="E1930" s="12"/>
      <c r="F1930" s="3"/>
      <c r="G1930" s="690"/>
      <c r="H1930" s="3"/>
      <c r="I1930" s="5"/>
      <c r="J1930" s="5"/>
      <c r="K1930" s="5"/>
      <c r="L1930" s="3"/>
      <c r="M1930" s="6"/>
      <c r="N1930" s="690"/>
      <c r="O1930" s="690"/>
      <c r="P1930" s="29"/>
      <c r="Q1930" s="11"/>
      <c r="R1930" s="11"/>
    </row>
    <row r="1931" spans="1:18" ht="14.25" customHeight="1">
      <c r="A1931" s="3"/>
      <c r="B1931" s="12"/>
      <c r="C1931" s="3"/>
      <c r="D1931" s="3"/>
      <c r="E1931" s="12"/>
      <c r="F1931" s="3"/>
      <c r="G1931" s="690"/>
      <c r="H1931" s="3"/>
      <c r="I1931" s="5"/>
      <c r="J1931" s="5"/>
      <c r="K1931" s="5"/>
      <c r="L1931" s="3"/>
      <c r="M1931" s="6"/>
      <c r="N1931" s="690"/>
      <c r="O1931" s="690"/>
      <c r="P1931" s="29"/>
      <c r="Q1931" s="11"/>
      <c r="R1931" s="11"/>
    </row>
    <row r="1932" spans="1:18" ht="14.25" customHeight="1">
      <c r="A1932" s="3"/>
      <c r="B1932" s="12"/>
      <c r="C1932" s="3"/>
      <c r="D1932" s="3"/>
      <c r="E1932" s="12"/>
      <c r="F1932" s="3"/>
      <c r="G1932" s="690"/>
      <c r="H1932" s="3"/>
      <c r="I1932" s="5"/>
      <c r="J1932" s="5"/>
      <c r="K1932" s="5"/>
      <c r="L1932" s="3"/>
      <c r="M1932" s="6"/>
      <c r="N1932" s="690"/>
      <c r="O1932" s="690"/>
      <c r="P1932" s="29"/>
      <c r="Q1932" s="11"/>
      <c r="R1932" s="11"/>
    </row>
    <row r="1933" spans="1:18" ht="14.25" customHeight="1">
      <c r="A1933" s="3"/>
      <c r="B1933" s="12"/>
      <c r="C1933" s="3"/>
      <c r="D1933" s="3"/>
      <c r="E1933" s="12"/>
      <c r="F1933" s="3"/>
      <c r="G1933" s="690"/>
      <c r="H1933" s="3"/>
      <c r="I1933" s="5"/>
      <c r="J1933" s="5"/>
      <c r="K1933" s="5"/>
      <c r="L1933" s="3"/>
      <c r="M1933" s="6"/>
      <c r="N1933" s="690"/>
      <c r="O1933" s="690"/>
      <c r="P1933" s="29"/>
      <c r="Q1933" s="11"/>
      <c r="R1933" s="11"/>
    </row>
    <row r="1934" spans="1:18" ht="14.25" customHeight="1">
      <c r="A1934" s="3"/>
      <c r="B1934" s="12"/>
      <c r="C1934" s="3"/>
      <c r="D1934" s="3"/>
      <c r="E1934" s="12"/>
      <c r="F1934" s="3"/>
      <c r="G1934" s="690"/>
      <c r="H1934" s="3"/>
      <c r="I1934" s="5"/>
      <c r="J1934" s="5"/>
      <c r="K1934" s="5"/>
      <c r="L1934" s="3"/>
      <c r="M1934" s="6"/>
      <c r="N1934" s="690"/>
      <c r="O1934" s="690"/>
      <c r="P1934" s="29"/>
      <c r="Q1934" s="11"/>
      <c r="R1934" s="11"/>
    </row>
    <row r="1935" spans="1:18" ht="14.25" customHeight="1">
      <c r="A1935" s="3"/>
      <c r="B1935" s="12"/>
      <c r="C1935" s="3"/>
      <c r="D1935" s="3"/>
      <c r="E1935" s="12"/>
      <c r="F1935" s="3"/>
      <c r="G1935" s="690"/>
      <c r="H1935" s="3"/>
      <c r="I1935" s="5"/>
      <c r="J1935" s="5"/>
      <c r="K1935" s="5"/>
      <c r="L1935" s="3"/>
      <c r="M1935" s="6"/>
      <c r="N1935" s="690"/>
      <c r="O1935" s="690"/>
      <c r="P1935" s="29"/>
      <c r="Q1935" s="11"/>
      <c r="R1935" s="11"/>
    </row>
    <row r="1936" spans="1:18" ht="14.25" customHeight="1">
      <c r="A1936" s="3"/>
      <c r="B1936" s="12"/>
      <c r="C1936" s="3"/>
      <c r="D1936" s="3"/>
      <c r="E1936" s="12"/>
      <c r="F1936" s="3"/>
      <c r="G1936" s="690"/>
      <c r="H1936" s="3"/>
      <c r="I1936" s="5"/>
      <c r="J1936" s="5"/>
      <c r="K1936" s="5"/>
      <c r="L1936" s="3"/>
      <c r="M1936" s="6"/>
      <c r="N1936" s="690"/>
      <c r="O1936" s="690"/>
      <c r="P1936" s="29"/>
      <c r="Q1936" s="11"/>
      <c r="R1936" s="11"/>
    </row>
    <row r="1937" spans="1:18" ht="14.25" customHeight="1">
      <c r="A1937" s="3"/>
      <c r="B1937" s="12"/>
      <c r="C1937" s="3"/>
      <c r="D1937" s="3"/>
      <c r="E1937" s="12"/>
      <c r="F1937" s="3"/>
      <c r="G1937" s="690"/>
      <c r="H1937" s="3"/>
      <c r="I1937" s="5"/>
      <c r="J1937" s="5"/>
      <c r="K1937" s="5"/>
      <c r="L1937" s="3"/>
      <c r="M1937" s="6"/>
      <c r="N1937" s="690"/>
      <c r="O1937" s="690"/>
      <c r="P1937" s="29"/>
      <c r="Q1937" s="11"/>
      <c r="R1937" s="11"/>
    </row>
    <row r="1938" spans="1:18" ht="14.25" customHeight="1">
      <c r="A1938" s="3"/>
      <c r="B1938" s="12"/>
      <c r="C1938" s="3"/>
      <c r="D1938" s="3"/>
      <c r="E1938" s="12"/>
      <c r="F1938" s="3"/>
      <c r="G1938" s="690"/>
      <c r="H1938" s="3"/>
      <c r="I1938" s="5"/>
      <c r="J1938" s="5"/>
      <c r="K1938" s="5"/>
      <c r="L1938" s="3"/>
      <c r="M1938" s="6"/>
      <c r="N1938" s="690"/>
      <c r="O1938" s="690"/>
      <c r="P1938" s="29"/>
      <c r="Q1938" s="11"/>
      <c r="R1938" s="11"/>
    </row>
    <row r="1939" spans="1:18" ht="14.25" customHeight="1">
      <c r="A1939" s="3"/>
      <c r="B1939" s="12"/>
      <c r="C1939" s="3"/>
      <c r="D1939" s="3"/>
      <c r="E1939" s="12"/>
      <c r="F1939" s="3"/>
      <c r="G1939" s="690"/>
      <c r="H1939" s="3"/>
      <c r="I1939" s="5"/>
      <c r="J1939" s="5"/>
      <c r="K1939" s="5"/>
      <c r="L1939" s="3"/>
      <c r="M1939" s="6"/>
      <c r="N1939" s="690"/>
      <c r="O1939" s="690"/>
      <c r="P1939" s="29"/>
      <c r="Q1939" s="11"/>
      <c r="R1939" s="11"/>
    </row>
    <row r="1940" spans="1:18" ht="14.25" customHeight="1">
      <c r="A1940" s="3"/>
      <c r="B1940" s="12"/>
      <c r="C1940" s="3"/>
      <c r="D1940" s="3"/>
      <c r="E1940" s="12"/>
      <c r="F1940" s="3"/>
      <c r="G1940" s="690"/>
      <c r="H1940" s="3"/>
      <c r="I1940" s="5"/>
      <c r="J1940" s="5"/>
      <c r="K1940" s="5"/>
      <c r="L1940" s="3"/>
      <c r="M1940" s="6"/>
      <c r="N1940" s="690"/>
      <c r="O1940" s="690"/>
      <c r="P1940" s="29"/>
      <c r="Q1940" s="11"/>
      <c r="R1940" s="11"/>
    </row>
    <row r="1941" spans="1:18" ht="14.25" customHeight="1">
      <c r="A1941" s="3"/>
      <c r="B1941" s="12"/>
      <c r="C1941" s="3"/>
      <c r="D1941" s="3"/>
      <c r="E1941" s="12"/>
      <c r="F1941" s="3"/>
      <c r="G1941" s="690"/>
      <c r="H1941" s="3"/>
      <c r="I1941" s="5"/>
      <c r="J1941" s="5"/>
      <c r="K1941" s="5"/>
      <c r="L1941" s="3"/>
      <c r="M1941" s="6"/>
      <c r="N1941" s="690"/>
      <c r="O1941" s="690"/>
      <c r="P1941" s="29"/>
      <c r="Q1941" s="11"/>
      <c r="R1941" s="11"/>
    </row>
    <row r="1942" spans="1:18" ht="14.25" customHeight="1">
      <c r="A1942" s="3"/>
      <c r="B1942" s="12"/>
      <c r="C1942" s="3"/>
      <c r="D1942" s="3"/>
      <c r="E1942" s="12"/>
      <c r="F1942" s="3"/>
      <c r="G1942" s="690"/>
      <c r="H1942" s="3"/>
      <c r="I1942" s="5"/>
      <c r="J1942" s="5"/>
      <c r="K1942" s="5"/>
      <c r="L1942" s="3"/>
      <c r="M1942" s="6"/>
      <c r="N1942" s="690"/>
      <c r="O1942" s="690"/>
      <c r="P1942" s="29"/>
      <c r="Q1942" s="11"/>
      <c r="R1942" s="11"/>
    </row>
    <row r="1943" spans="1:18" ht="14.25" customHeight="1">
      <c r="A1943" s="3"/>
      <c r="B1943" s="12"/>
      <c r="C1943" s="3"/>
      <c r="D1943" s="3"/>
      <c r="E1943" s="12"/>
      <c r="F1943" s="3"/>
      <c r="G1943" s="690"/>
      <c r="H1943" s="3"/>
      <c r="I1943" s="5"/>
      <c r="J1943" s="5"/>
      <c r="K1943" s="5"/>
      <c r="L1943" s="3"/>
      <c r="M1943" s="6"/>
      <c r="N1943" s="690"/>
      <c r="O1943" s="690"/>
      <c r="P1943" s="29"/>
      <c r="Q1943" s="11"/>
      <c r="R1943" s="11"/>
    </row>
    <row r="1944" spans="1:18" ht="14.25" customHeight="1">
      <c r="A1944" s="3"/>
      <c r="B1944" s="12"/>
      <c r="C1944" s="3"/>
      <c r="D1944" s="3"/>
      <c r="E1944" s="12"/>
      <c r="F1944" s="3"/>
      <c r="G1944" s="690"/>
      <c r="H1944" s="3"/>
      <c r="I1944" s="5"/>
      <c r="J1944" s="5"/>
      <c r="K1944" s="5"/>
      <c r="L1944" s="3"/>
      <c r="M1944" s="6"/>
      <c r="N1944" s="690"/>
      <c r="O1944" s="690"/>
      <c r="P1944" s="29"/>
      <c r="Q1944" s="11"/>
      <c r="R1944" s="11"/>
    </row>
    <row r="1945" spans="1:18" ht="14.25" customHeight="1">
      <c r="A1945" s="3"/>
      <c r="B1945" s="12"/>
      <c r="C1945" s="3"/>
      <c r="D1945" s="3"/>
      <c r="E1945" s="12"/>
      <c r="F1945" s="3"/>
      <c r="G1945" s="690"/>
      <c r="H1945" s="3"/>
      <c r="I1945" s="5"/>
      <c r="J1945" s="5"/>
      <c r="K1945" s="5"/>
      <c r="L1945" s="3"/>
      <c r="M1945" s="6"/>
      <c r="N1945" s="690"/>
      <c r="O1945" s="690"/>
      <c r="P1945" s="29"/>
      <c r="Q1945" s="11"/>
      <c r="R1945" s="11"/>
    </row>
    <row r="1946" spans="1:18" ht="14.25" customHeight="1">
      <c r="A1946" s="3"/>
      <c r="B1946" s="12"/>
      <c r="C1946" s="3"/>
      <c r="D1946" s="3"/>
      <c r="E1946" s="12"/>
      <c r="F1946" s="3"/>
      <c r="G1946" s="690"/>
      <c r="H1946" s="3"/>
      <c r="I1946" s="5"/>
      <c r="J1946" s="5"/>
      <c r="K1946" s="5"/>
      <c r="L1946" s="3"/>
      <c r="M1946" s="6"/>
      <c r="N1946" s="690"/>
      <c r="O1946" s="690"/>
      <c r="P1946" s="29"/>
      <c r="Q1946" s="11"/>
      <c r="R1946" s="11"/>
    </row>
    <row r="1947" spans="1:18" ht="14.25" customHeight="1">
      <c r="A1947" s="3"/>
      <c r="B1947" s="12"/>
      <c r="C1947" s="3"/>
      <c r="D1947" s="3"/>
      <c r="E1947" s="12"/>
      <c r="F1947" s="3"/>
      <c r="G1947" s="690"/>
      <c r="H1947" s="3"/>
      <c r="I1947" s="5"/>
      <c r="J1947" s="5"/>
      <c r="K1947" s="5"/>
      <c r="L1947" s="3"/>
      <c r="M1947" s="6"/>
      <c r="N1947" s="690"/>
      <c r="O1947" s="690"/>
      <c r="P1947" s="29"/>
      <c r="Q1947" s="11"/>
      <c r="R1947" s="11"/>
    </row>
    <row r="1948" spans="1:18" ht="14.25" customHeight="1">
      <c r="A1948" s="3"/>
      <c r="B1948" s="12"/>
      <c r="C1948" s="3"/>
      <c r="D1948" s="3"/>
      <c r="E1948" s="12"/>
      <c r="F1948" s="3"/>
      <c r="G1948" s="690"/>
      <c r="H1948" s="3"/>
      <c r="I1948" s="5"/>
      <c r="J1948" s="5"/>
      <c r="K1948" s="5"/>
      <c r="L1948" s="3"/>
      <c r="M1948" s="6"/>
      <c r="N1948" s="690"/>
      <c r="O1948" s="690"/>
      <c r="P1948" s="29"/>
      <c r="Q1948" s="11"/>
      <c r="R1948" s="11"/>
    </row>
    <row r="1949" spans="1:18" ht="14.25" customHeight="1">
      <c r="A1949" s="3"/>
      <c r="B1949" s="12"/>
      <c r="C1949" s="3"/>
      <c r="D1949" s="3"/>
      <c r="E1949" s="12"/>
      <c r="F1949" s="3"/>
      <c r="G1949" s="690"/>
      <c r="H1949" s="3"/>
      <c r="I1949" s="5"/>
      <c r="J1949" s="5"/>
      <c r="K1949" s="5"/>
      <c r="L1949" s="3"/>
      <c r="M1949" s="6"/>
      <c r="N1949" s="690"/>
      <c r="O1949" s="690"/>
      <c r="P1949" s="29"/>
      <c r="Q1949" s="11"/>
      <c r="R1949" s="11"/>
    </row>
    <row r="1950" spans="1:18" ht="14.25" customHeight="1">
      <c r="A1950" s="3"/>
      <c r="B1950" s="12"/>
      <c r="C1950" s="3"/>
      <c r="D1950" s="3"/>
      <c r="E1950" s="12"/>
      <c r="F1950" s="3"/>
      <c r="G1950" s="690"/>
      <c r="H1950" s="3"/>
      <c r="I1950" s="5"/>
      <c r="J1950" s="5"/>
      <c r="K1950" s="5"/>
      <c r="L1950" s="3"/>
      <c r="M1950" s="6"/>
      <c r="N1950" s="690"/>
      <c r="O1950" s="690"/>
      <c r="P1950" s="29"/>
      <c r="Q1950" s="11"/>
      <c r="R1950" s="11"/>
    </row>
    <row r="1951" spans="1:18" ht="14.25" customHeight="1">
      <c r="A1951" s="3"/>
      <c r="B1951" s="12"/>
      <c r="C1951" s="3"/>
      <c r="D1951" s="3"/>
      <c r="E1951" s="12"/>
      <c r="F1951" s="3"/>
      <c r="G1951" s="690"/>
      <c r="H1951" s="3"/>
      <c r="I1951" s="5"/>
      <c r="J1951" s="5"/>
      <c r="K1951" s="5"/>
      <c r="L1951" s="3"/>
      <c r="M1951" s="6"/>
      <c r="N1951" s="690"/>
      <c r="O1951" s="690"/>
      <c r="P1951" s="29"/>
      <c r="Q1951" s="11"/>
      <c r="R1951" s="11"/>
    </row>
    <row r="1952" spans="1:18" ht="14.25" customHeight="1">
      <c r="A1952" s="3"/>
      <c r="B1952" s="12"/>
      <c r="C1952" s="3"/>
      <c r="D1952" s="3"/>
      <c r="E1952" s="12"/>
      <c r="F1952" s="3"/>
      <c r="G1952" s="690"/>
      <c r="H1952" s="3"/>
      <c r="I1952" s="5"/>
      <c r="J1952" s="5"/>
      <c r="K1952" s="5"/>
      <c r="L1952" s="3"/>
      <c r="M1952" s="6"/>
      <c r="N1952" s="690"/>
      <c r="O1952" s="690"/>
      <c r="P1952" s="29"/>
      <c r="Q1952" s="11"/>
      <c r="R1952" s="11"/>
    </row>
    <row r="1953" spans="1:18" ht="14.25" customHeight="1">
      <c r="A1953" s="3"/>
      <c r="B1953" s="12"/>
      <c r="C1953" s="3"/>
      <c r="D1953" s="3"/>
      <c r="E1953" s="12"/>
      <c r="F1953" s="3"/>
      <c r="G1953" s="690"/>
      <c r="H1953" s="3"/>
      <c r="I1953" s="5"/>
      <c r="J1953" s="5"/>
      <c r="K1953" s="5"/>
      <c r="L1953" s="3"/>
      <c r="M1953" s="6"/>
      <c r="N1953" s="690"/>
      <c r="O1953" s="690"/>
      <c r="P1953" s="29"/>
      <c r="Q1953" s="11"/>
      <c r="R1953" s="11"/>
    </row>
    <row r="1954" spans="1:18" ht="14.25" customHeight="1">
      <c r="A1954" s="3"/>
      <c r="B1954" s="12"/>
      <c r="C1954" s="3"/>
      <c r="D1954" s="3"/>
      <c r="E1954" s="12"/>
      <c r="F1954" s="3"/>
      <c r="G1954" s="690"/>
      <c r="H1954" s="3"/>
      <c r="I1954" s="5"/>
      <c r="J1954" s="5"/>
      <c r="K1954" s="5"/>
      <c r="L1954" s="3"/>
      <c r="M1954" s="6"/>
      <c r="N1954" s="690"/>
      <c r="O1954" s="690"/>
      <c r="P1954" s="29"/>
      <c r="Q1954" s="11"/>
      <c r="R1954" s="11"/>
    </row>
    <row r="1955" spans="1:18" ht="14.25" customHeight="1">
      <c r="A1955" s="3"/>
      <c r="B1955" s="12"/>
      <c r="C1955" s="3"/>
      <c r="D1955" s="3"/>
      <c r="E1955" s="12"/>
      <c r="F1955" s="3"/>
      <c r="G1955" s="690"/>
      <c r="H1955" s="3"/>
      <c r="I1955" s="5"/>
      <c r="J1955" s="5"/>
      <c r="K1955" s="5"/>
      <c r="L1955" s="3"/>
      <c r="M1955" s="6"/>
      <c r="N1955" s="690"/>
      <c r="O1955" s="690"/>
      <c r="P1955" s="29"/>
      <c r="Q1955" s="11"/>
      <c r="R1955" s="11"/>
    </row>
    <row r="1956" spans="1:18" ht="14.25" customHeight="1">
      <c r="A1956" s="3"/>
      <c r="B1956" s="12"/>
      <c r="C1956" s="3"/>
      <c r="D1956" s="3"/>
      <c r="E1956" s="12"/>
      <c r="F1956" s="3"/>
      <c r="G1956" s="690"/>
      <c r="H1956" s="3"/>
      <c r="I1956" s="5"/>
      <c r="J1956" s="5"/>
      <c r="K1956" s="5"/>
      <c r="L1956" s="3"/>
      <c r="M1956" s="6"/>
      <c r="N1956" s="690"/>
      <c r="O1956" s="690"/>
      <c r="P1956" s="29"/>
      <c r="Q1956" s="11"/>
      <c r="R1956" s="11"/>
    </row>
    <row r="1957" spans="1:18" ht="14.25" customHeight="1">
      <c r="A1957" s="3"/>
      <c r="B1957" s="12"/>
      <c r="C1957" s="3"/>
      <c r="D1957" s="3"/>
      <c r="E1957" s="12"/>
      <c r="F1957" s="3"/>
      <c r="G1957" s="690"/>
      <c r="H1957" s="3"/>
      <c r="I1957" s="5"/>
      <c r="J1957" s="5"/>
      <c r="K1957" s="5"/>
      <c r="L1957" s="3"/>
      <c r="M1957" s="6"/>
      <c r="N1957" s="690"/>
      <c r="O1957" s="690"/>
      <c r="P1957" s="29"/>
      <c r="Q1957" s="11"/>
      <c r="R1957" s="11"/>
    </row>
    <row r="1958" spans="1:18" ht="14.25" customHeight="1">
      <c r="A1958" s="3"/>
      <c r="B1958" s="12"/>
      <c r="C1958" s="3"/>
      <c r="D1958" s="3"/>
      <c r="E1958" s="12"/>
      <c r="F1958" s="3"/>
      <c r="G1958" s="690"/>
      <c r="H1958" s="3"/>
      <c r="I1958" s="5"/>
      <c r="J1958" s="5"/>
      <c r="K1958" s="5"/>
      <c r="L1958" s="3"/>
      <c r="M1958" s="6"/>
      <c r="N1958" s="690"/>
      <c r="O1958" s="690"/>
      <c r="P1958" s="29"/>
      <c r="Q1958" s="11"/>
      <c r="R1958" s="11"/>
    </row>
    <row r="1959" spans="1:18" ht="14.25" customHeight="1">
      <c r="A1959" s="3"/>
      <c r="B1959" s="12"/>
      <c r="C1959" s="3"/>
      <c r="D1959" s="3"/>
      <c r="E1959" s="12"/>
      <c r="F1959" s="3"/>
      <c r="G1959" s="690"/>
      <c r="H1959" s="3"/>
      <c r="I1959" s="5"/>
      <c r="J1959" s="5"/>
      <c r="K1959" s="5"/>
      <c r="L1959" s="3"/>
      <c r="M1959" s="6"/>
      <c r="N1959" s="690"/>
      <c r="O1959" s="690"/>
      <c r="P1959" s="29"/>
      <c r="Q1959" s="11"/>
      <c r="R1959" s="11"/>
    </row>
    <row r="1960" spans="1:18" ht="14.25" customHeight="1">
      <c r="A1960" s="3"/>
      <c r="B1960" s="12"/>
      <c r="C1960" s="3"/>
      <c r="D1960" s="3"/>
      <c r="E1960" s="12"/>
      <c r="F1960" s="3"/>
      <c r="G1960" s="690"/>
      <c r="H1960" s="3"/>
      <c r="I1960" s="5"/>
      <c r="J1960" s="5"/>
      <c r="K1960" s="5"/>
      <c r="L1960" s="3"/>
      <c r="M1960" s="6"/>
      <c r="N1960" s="690"/>
      <c r="O1960" s="690"/>
      <c r="P1960" s="29"/>
      <c r="Q1960" s="11"/>
      <c r="R1960" s="11"/>
    </row>
    <row r="1961" spans="1:18" ht="14.25" customHeight="1">
      <c r="A1961" s="3"/>
      <c r="B1961" s="12"/>
      <c r="C1961" s="3"/>
      <c r="D1961" s="3"/>
      <c r="E1961" s="12"/>
      <c r="F1961" s="3"/>
      <c r="G1961" s="690"/>
      <c r="H1961" s="3"/>
      <c r="I1961" s="5"/>
      <c r="J1961" s="5"/>
      <c r="K1961" s="5"/>
      <c r="L1961" s="3"/>
      <c r="M1961" s="6"/>
      <c r="N1961" s="690"/>
      <c r="O1961" s="690"/>
      <c r="P1961" s="29"/>
      <c r="Q1961" s="11"/>
      <c r="R1961" s="11"/>
    </row>
    <row r="1962" spans="1:18" ht="14.25" customHeight="1">
      <c r="A1962" s="3"/>
      <c r="B1962" s="12"/>
      <c r="C1962" s="3"/>
      <c r="D1962" s="3"/>
      <c r="E1962" s="12"/>
      <c r="F1962" s="3"/>
      <c r="G1962" s="690"/>
      <c r="H1962" s="3"/>
      <c r="I1962" s="5"/>
      <c r="J1962" s="5"/>
      <c r="K1962" s="5"/>
      <c r="L1962" s="3"/>
      <c r="M1962" s="6"/>
      <c r="N1962" s="690"/>
      <c r="O1962" s="690"/>
      <c r="P1962" s="29"/>
      <c r="Q1962" s="11"/>
      <c r="R1962" s="11"/>
    </row>
    <row r="1963" spans="1:18" ht="14.25" customHeight="1">
      <c r="A1963" s="3"/>
      <c r="B1963" s="12"/>
      <c r="C1963" s="3"/>
      <c r="D1963" s="3"/>
      <c r="E1963" s="12"/>
      <c r="F1963" s="3"/>
      <c r="G1963" s="690"/>
      <c r="H1963" s="3"/>
      <c r="I1963" s="5"/>
      <c r="J1963" s="5"/>
      <c r="K1963" s="5"/>
      <c r="L1963" s="3"/>
      <c r="M1963" s="6"/>
      <c r="N1963" s="690"/>
      <c r="O1963" s="690"/>
      <c r="P1963" s="29"/>
      <c r="Q1963" s="11"/>
      <c r="R1963" s="11"/>
    </row>
    <row r="1964" spans="1:18" ht="14.25" customHeight="1">
      <c r="A1964" s="3"/>
      <c r="B1964" s="12"/>
      <c r="C1964" s="3"/>
      <c r="D1964" s="3"/>
      <c r="E1964" s="12"/>
      <c r="F1964" s="3"/>
      <c r="G1964" s="690"/>
      <c r="H1964" s="3"/>
      <c r="I1964" s="5"/>
      <c r="J1964" s="5"/>
      <c r="K1964" s="5"/>
      <c r="L1964" s="3"/>
      <c r="M1964" s="6"/>
      <c r="N1964" s="690"/>
      <c r="O1964" s="690"/>
      <c r="P1964" s="29"/>
      <c r="Q1964" s="11"/>
      <c r="R1964" s="11"/>
    </row>
    <row r="1965" spans="1:18" ht="14.25" customHeight="1">
      <c r="A1965" s="3"/>
      <c r="B1965" s="12"/>
      <c r="C1965" s="3"/>
      <c r="D1965" s="3"/>
      <c r="E1965" s="12"/>
      <c r="F1965" s="3"/>
      <c r="G1965" s="690"/>
      <c r="H1965" s="3"/>
      <c r="I1965" s="5"/>
      <c r="J1965" s="5"/>
      <c r="K1965" s="5"/>
      <c r="L1965" s="3"/>
      <c r="M1965" s="6"/>
      <c r="N1965" s="690"/>
      <c r="O1965" s="690"/>
      <c r="P1965" s="29"/>
      <c r="Q1965" s="11"/>
      <c r="R1965" s="11"/>
    </row>
    <row r="1966" spans="1:18" ht="14.25" customHeight="1">
      <c r="A1966" s="3"/>
      <c r="B1966" s="12"/>
      <c r="C1966" s="3"/>
      <c r="D1966" s="3"/>
      <c r="E1966" s="12"/>
      <c r="F1966" s="3"/>
      <c r="G1966" s="690"/>
      <c r="H1966" s="3"/>
      <c r="I1966" s="5"/>
      <c r="J1966" s="5"/>
      <c r="K1966" s="5"/>
      <c r="L1966" s="3"/>
      <c r="M1966" s="6"/>
      <c r="N1966" s="690"/>
      <c r="O1966" s="690"/>
      <c r="P1966" s="29"/>
      <c r="Q1966" s="11"/>
      <c r="R1966" s="11"/>
    </row>
    <row r="1967" spans="1:18" ht="14.25" customHeight="1">
      <c r="A1967" s="3"/>
      <c r="B1967" s="12"/>
      <c r="C1967" s="3"/>
      <c r="D1967" s="3"/>
      <c r="E1967" s="12"/>
      <c r="F1967" s="3"/>
      <c r="G1967" s="690"/>
      <c r="H1967" s="3"/>
      <c r="I1967" s="5"/>
      <c r="J1967" s="5"/>
      <c r="K1967" s="5"/>
      <c r="L1967" s="3"/>
      <c r="M1967" s="6"/>
      <c r="N1967" s="690"/>
      <c r="O1967" s="690"/>
      <c r="P1967" s="29"/>
      <c r="Q1967" s="11"/>
      <c r="R1967" s="11"/>
    </row>
  </sheetData>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0</v>
      </c>
      <c r="I10" s="648">
        <v>250</v>
      </c>
      <c r="J10" s="649" t="s">
        <v>29</v>
      </c>
      <c r="K10" s="650" t="s">
        <v>26</v>
      </c>
      <c r="L10" s="651" t="str">
        <f t="shared" ref="L10:L170" si="0">CONCATENATE(I10,J10)</f>
        <v>250ml</v>
      </c>
      <c r="M10" s="652">
        <f t="shared" ref="M10:M170" si="1">H10*I10</f>
        <v>0</v>
      </c>
      <c r="N10" s="30" t="str">
        <f t="shared" ref="N10:N264" si="2">CONCATENATE(M10,K10,J10)</f>
        <v>0 ml</v>
      </c>
      <c r="O10" s="30">
        <f t="shared" ref="O10:O264" si="3">G10*H10</f>
        <v>0</v>
      </c>
      <c r="P10" s="31" t="e">
        <f t="shared" ref="P10:P76" si="4">O10/H10</f>
        <v>#DIV/0!</v>
      </c>
      <c r="Q10" s="29" t="e">
        <f t="shared" ref="Q10:Q170" si="5">G10-P10</f>
        <v>#DIV/0!</v>
      </c>
      <c r="R10" s="28"/>
      <c r="S10" s="28"/>
      <c r="T10" s="28"/>
      <c r="U10" s="28"/>
      <c r="V10" s="28"/>
      <c r="W10" s="28"/>
      <c r="X10" s="28"/>
      <c r="Y10" s="28"/>
      <c r="Z10" s="28"/>
    </row>
    <row r="11" spans="1:26" ht="15" customHeight="1">
      <c r="A11" s="111">
        <v>1</v>
      </c>
      <c r="B11" s="48" t="s">
        <v>2862</v>
      </c>
      <c r="C11" s="48"/>
      <c r="D11" s="231"/>
      <c r="E11" s="48" t="s">
        <v>553</v>
      </c>
      <c r="F11" s="111" t="s">
        <v>2863</v>
      </c>
      <c r="G11" s="751">
        <v>455</v>
      </c>
      <c r="H11" s="257">
        <v>1</v>
      </c>
      <c r="I11" s="752">
        <v>4000</v>
      </c>
      <c r="J11" s="40" t="s">
        <v>2864</v>
      </c>
      <c r="K11" s="41" t="s">
        <v>26</v>
      </c>
      <c r="L11" s="42" t="str">
        <f t="shared" si="0"/>
        <v>4000GRAMS</v>
      </c>
      <c r="M11" s="658">
        <f t="shared" si="1"/>
        <v>4000</v>
      </c>
      <c r="N11" s="659" t="str">
        <f t="shared" si="2"/>
        <v>4000 GRAMS</v>
      </c>
      <c r="O11" s="692">
        <f t="shared" si="3"/>
        <v>455</v>
      </c>
      <c r="P11" s="29">
        <f t="shared" si="4"/>
        <v>455</v>
      </c>
      <c r="Q11" s="29">
        <f t="shared" si="5"/>
        <v>0</v>
      </c>
      <c r="R11" s="11"/>
      <c r="S11" s="28"/>
      <c r="T11" s="28"/>
      <c r="U11" s="28"/>
      <c r="V11" s="28"/>
      <c r="W11" s="28"/>
      <c r="X11" s="28"/>
      <c r="Y11" s="28"/>
      <c r="Z11" s="28"/>
    </row>
    <row r="12" spans="1:26" ht="15" customHeight="1">
      <c r="A12" s="111">
        <v>2</v>
      </c>
      <c r="B12" s="33" t="s">
        <v>2865</v>
      </c>
      <c r="C12" s="48"/>
      <c r="D12" s="9"/>
      <c r="E12" s="48" t="s">
        <v>162</v>
      </c>
      <c r="F12" s="111" t="s">
        <v>2863</v>
      </c>
      <c r="G12" s="751">
        <v>20</v>
      </c>
      <c r="H12" s="257">
        <v>1</v>
      </c>
      <c r="I12" s="48">
        <v>50</v>
      </c>
      <c r="J12" s="40" t="s">
        <v>2864</v>
      </c>
      <c r="K12" s="41" t="s">
        <v>26</v>
      </c>
      <c r="L12" s="42" t="str">
        <f t="shared" si="0"/>
        <v>50GRAMS</v>
      </c>
      <c r="M12" s="658">
        <f t="shared" si="1"/>
        <v>50</v>
      </c>
      <c r="N12" s="659" t="str">
        <f t="shared" si="2"/>
        <v>50 GRAMS</v>
      </c>
      <c r="O12" s="692">
        <f t="shared" si="3"/>
        <v>20</v>
      </c>
      <c r="P12" s="29">
        <f t="shared" si="4"/>
        <v>20</v>
      </c>
      <c r="Q12" s="29">
        <f t="shared" si="5"/>
        <v>0</v>
      </c>
      <c r="R12" s="28"/>
      <c r="S12" s="28"/>
      <c r="T12" s="28"/>
      <c r="U12" s="28"/>
      <c r="V12" s="28"/>
      <c r="W12" s="28"/>
      <c r="X12" s="28"/>
      <c r="Y12" s="28"/>
      <c r="Z12" s="28"/>
    </row>
    <row r="13" spans="1:26" ht="15" customHeight="1">
      <c r="A13" s="111">
        <v>3</v>
      </c>
      <c r="B13" s="48" t="s">
        <v>2866</v>
      </c>
      <c r="C13" s="48"/>
      <c r="D13" s="9"/>
      <c r="E13" s="48" t="s">
        <v>2867</v>
      </c>
      <c r="F13" s="111" t="s">
        <v>2863</v>
      </c>
      <c r="G13" s="751">
        <v>64.5</v>
      </c>
      <c r="H13" s="257">
        <v>1</v>
      </c>
      <c r="I13" s="753">
        <v>454</v>
      </c>
      <c r="J13" s="40" t="s">
        <v>2864</v>
      </c>
      <c r="K13" s="41" t="s">
        <v>26</v>
      </c>
      <c r="L13" s="42" t="str">
        <f t="shared" si="0"/>
        <v>454GRAMS</v>
      </c>
      <c r="M13" s="658">
        <f t="shared" si="1"/>
        <v>454</v>
      </c>
      <c r="N13" s="659" t="str">
        <f t="shared" si="2"/>
        <v>454 GRAMS</v>
      </c>
      <c r="O13" s="692">
        <f t="shared" si="3"/>
        <v>64.5</v>
      </c>
      <c r="P13" s="29">
        <f t="shared" si="4"/>
        <v>64.5</v>
      </c>
      <c r="Q13" s="109">
        <f t="shared" si="5"/>
        <v>0</v>
      </c>
      <c r="R13" s="11"/>
      <c r="S13" s="28"/>
      <c r="T13" s="28"/>
      <c r="U13" s="28"/>
      <c r="V13" s="28"/>
      <c r="W13" s="28"/>
      <c r="X13" s="28"/>
      <c r="Y13" s="28"/>
      <c r="Z13" s="28"/>
    </row>
    <row r="14" spans="1:26" ht="15" customHeight="1">
      <c r="A14" s="111">
        <v>4</v>
      </c>
      <c r="B14" s="48" t="s">
        <v>2868</v>
      </c>
      <c r="C14" s="48"/>
      <c r="D14" s="35"/>
      <c r="E14" s="48" t="s">
        <v>2869</v>
      </c>
      <c r="F14" s="111" t="s">
        <v>2863</v>
      </c>
      <c r="G14" s="751">
        <v>41</v>
      </c>
      <c r="H14" s="257">
        <v>5</v>
      </c>
      <c r="I14" s="48">
        <v>230</v>
      </c>
      <c r="J14" s="40" t="s">
        <v>2864</v>
      </c>
      <c r="K14" s="41" t="s">
        <v>26</v>
      </c>
      <c r="L14" s="42" t="str">
        <f t="shared" si="0"/>
        <v>230GRAMS</v>
      </c>
      <c r="M14" s="658">
        <f t="shared" si="1"/>
        <v>1150</v>
      </c>
      <c r="N14" s="659" t="str">
        <f t="shared" si="2"/>
        <v>1150 GRAMS</v>
      </c>
      <c r="O14" s="692">
        <f t="shared" si="3"/>
        <v>205</v>
      </c>
      <c r="P14" s="29">
        <f t="shared" si="4"/>
        <v>41</v>
      </c>
      <c r="Q14" s="29">
        <f t="shared" si="5"/>
        <v>0</v>
      </c>
      <c r="R14" s="28"/>
      <c r="S14" s="28"/>
      <c r="T14" s="28"/>
      <c r="U14" s="28"/>
      <c r="V14" s="28"/>
      <c r="W14" s="28"/>
      <c r="X14" s="28"/>
      <c r="Y14" s="28"/>
      <c r="Z14" s="28"/>
    </row>
    <row r="15" spans="1:26" ht="15" customHeight="1">
      <c r="A15" s="111">
        <v>5</v>
      </c>
      <c r="B15" s="48" t="s">
        <v>2870</v>
      </c>
      <c r="C15" s="48"/>
      <c r="D15" s="35"/>
      <c r="E15" s="48" t="s">
        <v>2871</v>
      </c>
      <c r="F15" s="111" t="s">
        <v>2863</v>
      </c>
      <c r="G15" s="751">
        <v>54</v>
      </c>
      <c r="H15" s="257">
        <v>3</v>
      </c>
      <c r="I15" s="48">
        <v>1</v>
      </c>
      <c r="J15" s="40" t="s">
        <v>2872</v>
      </c>
      <c r="K15" s="41" t="s">
        <v>26</v>
      </c>
      <c r="L15" s="42" t="str">
        <f t="shared" si="0"/>
        <v>1KILO</v>
      </c>
      <c r="M15" s="658">
        <f t="shared" si="1"/>
        <v>3</v>
      </c>
      <c r="N15" s="659" t="str">
        <f t="shared" si="2"/>
        <v>3 KILO</v>
      </c>
      <c r="O15" s="692">
        <f t="shared" si="3"/>
        <v>162</v>
      </c>
      <c r="P15" s="29">
        <f t="shared" si="4"/>
        <v>54</v>
      </c>
      <c r="Q15" s="29">
        <f t="shared" si="5"/>
        <v>0</v>
      </c>
      <c r="R15" s="28"/>
      <c r="S15" s="28"/>
      <c r="T15" s="28"/>
      <c r="U15" s="28"/>
      <c r="V15" s="28"/>
      <c r="W15" s="28"/>
      <c r="X15" s="28"/>
      <c r="Y15" s="28"/>
      <c r="Z15" s="28"/>
    </row>
    <row r="16" spans="1:26" ht="15" customHeight="1">
      <c r="A16" s="111">
        <v>6</v>
      </c>
      <c r="B16" s="48" t="s">
        <v>2873</v>
      </c>
      <c r="C16" s="48"/>
      <c r="D16" s="35"/>
      <c r="E16" s="48" t="s">
        <v>2871</v>
      </c>
      <c r="F16" s="111" t="s">
        <v>2863</v>
      </c>
      <c r="G16" s="751">
        <v>44</v>
      </c>
      <c r="H16" s="257">
        <v>3.5</v>
      </c>
      <c r="I16" s="48">
        <v>1</v>
      </c>
      <c r="J16" s="40" t="s">
        <v>2872</v>
      </c>
      <c r="K16" s="41" t="s">
        <v>26</v>
      </c>
      <c r="L16" s="42" t="str">
        <f t="shared" si="0"/>
        <v>1KILO</v>
      </c>
      <c r="M16" s="658">
        <f t="shared" si="1"/>
        <v>3.5</v>
      </c>
      <c r="N16" s="659" t="str">
        <f t="shared" si="2"/>
        <v>3.5 KILO</v>
      </c>
      <c r="O16" s="692">
        <f t="shared" si="3"/>
        <v>154</v>
      </c>
      <c r="P16" s="29">
        <f t="shared" si="4"/>
        <v>44</v>
      </c>
      <c r="Q16" s="29">
        <f t="shared" si="5"/>
        <v>0</v>
      </c>
      <c r="R16" s="28"/>
      <c r="S16" s="28"/>
      <c r="T16" s="28"/>
      <c r="U16" s="28"/>
      <c r="V16" s="28"/>
      <c r="W16" s="28"/>
      <c r="X16" s="28"/>
      <c r="Y16" s="28"/>
      <c r="Z16" s="28"/>
    </row>
    <row r="17" spans="1:26" ht="15" customHeight="1">
      <c r="A17" s="111">
        <v>7</v>
      </c>
      <c r="B17" s="48" t="s">
        <v>2874</v>
      </c>
      <c r="C17" s="48"/>
      <c r="D17" s="35"/>
      <c r="E17" s="48" t="s">
        <v>2875</v>
      </c>
      <c r="F17" s="111" t="s">
        <v>2863</v>
      </c>
      <c r="G17" s="751">
        <v>42</v>
      </c>
      <c r="H17" s="257">
        <v>3</v>
      </c>
      <c r="I17" s="48">
        <v>1</v>
      </c>
      <c r="J17" s="40" t="s">
        <v>2872</v>
      </c>
      <c r="K17" s="41" t="s">
        <v>26</v>
      </c>
      <c r="L17" s="42" t="str">
        <f t="shared" si="0"/>
        <v>1KILO</v>
      </c>
      <c r="M17" s="658">
        <f t="shared" si="1"/>
        <v>3</v>
      </c>
      <c r="N17" s="659" t="str">
        <f t="shared" si="2"/>
        <v>3 KILO</v>
      </c>
      <c r="O17" s="692">
        <f t="shared" si="3"/>
        <v>126</v>
      </c>
      <c r="P17" s="29">
        <f t="shared" si="4"/>
        <v>42</v>
      </c>
      <c r="Q17" s="29">
        <f t="shared" si="5"/>
        <v>0</v>
      </c>
      <c r="R17" s="28"/>
      <c r="S17" s="28"/>
      <c r="T17" s="28"/>
      <c r="U17" s="28"/>
      <c r="V17" s="28"/>
      <c r="W17" s="28"/>
      <c r="X17" s="28"/>
      <c r="Y17" s="28"/>
      <c r="Z17" s="28"/>
    </row>
    <row r="18" spans="1:26" ht="15" customHeight="1">
      <c r="A18" s="111">
        <v>8</v>
      </c>
      <c r="B18" s="48" t="s">
        <v>2876</v>
      </c>
      <c r="C18" s="48"/>
      <c r="D18" s="35"/>
      <c r="E18" s="48" t="s">
        <v>1226</v>
      </c>
      <c r="F18" s="111" t="s">
        <v>2863</v>
      </c>
      <c r="G18" s="751">
        <v>66.5</v>
      </c>
      <c r="H18" s="257">
        <v>3</v>
      </c>
      <c r="I18" s="48">
        <v>500</v>
      </c>
      <c r="J18" s="40" t="s">
        <v>2864</v>
      </c>
      <c r="K18" s="41" t="s">
        <v>26</v>
      </c>
      <c r="L18" s="42" t="str">
        <f t="shared" si="0"/>
        <v>500GRAMS</v>
      </c>
      <c r="M18" s="658">
        <f t="shared" si="1"/>
        <v>1500</v>
      </c>
      <c r="N18" s="659" t="str">
        <f t="shared" si="2"/>
        <v>1500 GRAMS</v>
      </c>
      <c r="O18" s="692">
        <f t="shared" si="3"/>
        <v>199.5</v>
      </c>
      <c r="P18" s="29">
        <f t="shared" si="4"/>
        <v>66.5</v>
      </c>
      <c r="Q18" s="29">
        <f t="shared" si="5"/>
        <v>0</v>
      </c>
      <c r="R18" s="28"/>
      <c r="S18" s="28"/>
      <c r="T18" s="28"/>
      <c r="U18" s="28"/>
      <c r="V18" s="28"/>
      <c r="W18" s="28"/>
      <c r="X18" s="28"/>
      <c r="Y18" s="28"/>
      <c r="Z18" s="28"/>
    </row>
    <row r="19" spans="1:26" ht="15" customHeight="1">
      <c r="A19" s="111">
        <v>9</v>
      </c>
      <c r="B19" s="48" t="s">
        <v>2877</v>
      </c>
      <c r="C19" s="48"/>
      <c r="D19" s="35"/>
      <c r="E19" s="48" t="s">
        <v>26</v>
      </c>
      <c r="F19" s="111" t="s">
        <v>2863</v>
      </c>
      <c r="G19" s="751">
        <v>90</v>
      </c>
      <c r="H19" s="257">
        <v>0.25</v>
      </c>
      <c r="I19" s="48">
        <v>1</v>
      </c>
      <c r="J19" s="40" t="s">
        <v>2872</v>
      </c>
      <c r="K19" s="41" t="s">
        <v>26</v>
      </c>
      <c r="L19" s="42" t="str">
        <f t="shared" si="0"/>
        <v>1KILO</v>
      </c>
      <c r="M19" s="658">
        <f t="shared" si="1"/>
        <v>0.25</v>
      </c>
      <c r="N19" s="659" t="str">
        <f t="shared" si="2"/>
        <v>0.25 KILO</v>
      </c>
      <c r="O19" s="692">
        <f t="shared" si="3"/>
        <v>22.5</v>
      </c>
      <c r="P19" s="29">
        <f t="shared" si="4"/>
        <v>90</v>
      </c>
      <c r="Q19" s="74">
        <f t="shared" si="5"/>
        <v>0</v>
      </c>
      <c r="R19" s="46"/>
      <c r="S19" s="28"/>
      <c r="T19" s="28"/>
      <c r="U19" s="28"/>
      <c r="V19" s="28"/>
      <c r="W19" s="28"/>
      <c r="X19" s="28"/>
      <c r="Y19" s="28"/>
      <c r="Z19" s="28"/>
    </row>
    <row r="20" spans="1:26" ht="15" customHeight="1">
      <c r="A20" s="111">
        <v>10</v>
      </c>
      <c r="B20" s="48" t="s">
        <v>2878</v>
      </c>
      <c r="C20" s="48"/>
      <c r="D20" s="35"/>
      <c r="E20" s="48" t="s">
        <v>2879</v>
      </c>
      <c r="F20" s="111" t="s">
        <v>2863</v>
      </c>
      <c r="G20" s="751">
        <v>154.5</v>
      </c>
      <c r="H20" s="257">
        <v>1</v>
      </c>
      <c r="I20" s="48">
        <v>100</v>
      </c>
      <c r="J20" s="40" t="s">
        <v>2864</v>
      </c>
      <c r="K20" s="41" t="s">
        <v>26</v>
      </c>
      <c r="L20" s="42" t="str">
        <f t="shared" si="0"/>
        <v>100GRAMS</v>
      </c>
      <c r="M20" s="658">
        <f t="shared" si="1"/>
        <v>100</v>
      </c>
      <c r="N20" s="659" t="str">
        <f t="shared" si="2"/>
        <v>100 GRAMS</v>
      </c>
      <c r="O20" s="692">
        <f t="shared" si="3"/>
        <v>154.5</v>
      </c>
      <c r="P20" s="29">
        <f t="shared" si="4"/>
        <v>154.5</v>
      </c>
      <c r="Q20" s="29">
        <f t="shared" si="5"/>
        <v>0</v>
      </c>
      <c r="R20" s="28"/>
      <c r="S20" s="28"/>
      <c r="T20" s="28"/>
      <c r="U20" s="28"/>
      <c r="V20" s="28"/>
      <c r="W20" s="28"/>
      <c r="X20" s="28"/>
      <c r="Y20" s="28"/>
      <c r="Z20" s="28"/>
    </row>
    <row r="21" spans="1:26" ht="15" customHeight="1">
      <c r="A21" s="111">
        <v>11</v>
      </c>
      <c r="B21" s="48" t="s">
        <v>2880</v>
      </c>
      <c r="C21" s="48"/>
      <c r="D21" s="9"/>
      <c r="E21" s="48" t="s">
        <v>1543</v>
      </c>
      <c r="F21" s="111" t="s">
        <v>2863</v>
      </c>
      <c r="G21" s="751">
        <v>44</v>
      </c>
      <c r="H21" s="257">
        <v>1</v>
      </c>
      <c r="I21" s="48">
        <v>20</v>
      </c>
      <c r="J21" s="40" t="s">
        <v>2881</v>
      </c>
      <c r="K21" s="41" t="s">
        <v>26</v>
      </c>
      <c r="L21" s="42" t="str">
        <f t="shared" si="0"/>
        <v>20ML</v>
      </c>
      <c r="M21" s="658">
        <f t="shared" si="1"/>
        <v>20</v>
      </c>
      <c r="N21" s="659" t="str">
        <f t="shared" si="2"/>
        <v>20 ML</v>
      </c>
      <c r="O21" s="692">
        <f t="shared" si="3"/>
        <v>44</v>
      </c>
      <c r="P21" s="29">
        <f t="shared" si="4"/>
        <v>44</v>
      </c>
      <c r="Q21" s="29">
        <f t="shared" si="5"/>
        <v>0</v>
      </c>
      <c r="R21" s="28"/>
      <c r="S21" s="28"/>
      <c r="T21" s="28"/>
      <c r="U21" s="28"/>
      <c r="V21" s="28"/>
      <c r="W21" s="28"/>
      <c r="X21" s="28"/>
      <c r="Y21" s="28"/>
      <c r="Z21" s="28"/>
    </row>
    <row r="22" spans="1:26" ht="15" customHeight="1">
      <c r="A22" s="111">
        <v>12</v>
      </c>
      <c r="B22" s="89" t="s">
        <v>2882</v>
      </c>
      <c r="C22" s="48"/>
      <c r="D22" s="9"/>
      <c r="E22" s="48" t="s">
        <v>2883</v>
      </c>
      <c r="F22" s="111" t="s">
        <v>2863</v>
      </c>
      <c r="G22" s="751">
        <v>65.25</v>
      </c>
      <c r="H22" s="257">
        <v>36</v>
      </c>
      <c r="I22" s="48">
        <v>1.5</v>
      </c>
      <c r="J22" s="40" t="s">
        <v>2884</v>
      </c>
      <c r="K22" s="41" t="s">
        <v>26</v>
      </c>
      <c r="L22" s="42" t="str">
        <f t="shared" si="0"/>
        <v>1.5L</v>
      </c>
      <c r="M22" s="658">
        <f t="shared" si="1"/>
        <v>54</v>
      </c>
      <c r="N22" s="659" t="str">
        <f t="shared" si="2"/>
        <v>54 L</v>
      </c>
      <c r="O22" s="692">
        <f t="shared" si="3"/>
        <v>2349</v>
      </c>
      <c r="P22" s="29">
        <f t="shared" si="4"/>
        <v>65.25</v>
      </c>
      <c r="Q22" s="29">
        <f t="shared" si="5"/>
        <v>0</v>
      </c>
      <c r="R22" s="46"/>
      <c r="S22" s="28"/>
      <c r="T22" s="28"/>
      <c r="U22" s="28"/>
      <c r="V22" s="28"/>
      <c r="W22" s="28"/>
      <c r="X22" s="28"/>
      <c r="Y22" s="28"/>
      <c r="Z22" s="28"/>
    </row>
    <row r="23" spans="1:26" ht="15" customHeight="1">
      <c r="A23" s="111">
        <v>13</v>
      </c>
      <c r="B23" s="89" t="s">
        <v>2885</v>
      </c>
      <c r="C23" s="48"/>
      <c r="D23" s="9"/>
      <c r="E23" s="48" t="s">
        <v>2886</v>
      </c>
      <c r="F23" s="111" t="s">
        <v>2863</v>
      </c>
      <c r="G23" s="751">
        <v>9.9</v>
      </c>
      <c r="H23" s="257">
        <v>455</v>
      </c>
      <c r="I23" s="48">
        <v>500</v>
      </c>
      <c r="J23" s="86" t="s">
        <v>2881</v>
      </c>
      <c r="K23" s="41" t="s">
        <v>26</v>
      </c>
      <c r="L23" s="42" t="str">
        <f t="shared" si="0"/>
        <v>500ML</v>
      </c>
      <c r="M23" s="658">
        <f t="shared" si="1"/>
        <v>227500</v>
      </c>
      <c r="N23" s="659" t="str">
        <f t="shared" si="2"/>
        <v>227500 ML</v>
      </c>
      <c r="O23" s="692">
        <f t="shared" si="3"/>
        <v>4504.5</v>
      </c>
      <c r="P23" s="29">
        <f t="shared" si="4"/>
        <v>9.9</v>
      </c>
      <c r="Q23" s="74">
        <f t="shared" si="5"/>
        <v>0</v>
      </c>
      <c r="R23" s="46"/>
      <c r="S23" s="28"/>
      <c r="T23" s="28"/>
      <c r="U23" s="28"/>
      <c r="V23" s="28"/>
      <c r="W23" s="28"/>
      <c r="X23" s="28"/>
      <c r="Y23" s="28"/>
      <c r="Z23" s="28"/>
    </row>
    <row r="24" spans="1:26" ht="15" customHeight="1">
      <c r="A24" s="111">
        <v>14</v>
      </c>
      <c r="B24" s="89" t="s">
        <v>2887</v>
      </c>
      <c r="C24" s="48"/>
      <c r="D24" s="9"/>
      <c r="E24" s="48" t="s">
        <v>80</v>
      </c>
      <c r="F24" s="111" t="s">
        <v>2863</v>
      </c>
      <c r="G24" s="751">
        <v>168.75</v>
      </c>
      <c r="H24" s="257">
        <v>15</v>
      </c>
      <c r="I24" s="48">
        <v>200</v>
      </c>
      <c r="J24" s="86" t="s">
        <v>2864</v>
      </c>
      <c r="K24" s="41" t="s">
        <v>26</v>
      </c>
      <c r="L24" s="42" t="str">
        <f t="shared" si="0"/>
        <v>200GRAMS</v>
      </c>
      <c r="M24" s="658">
        <f t="shared" si="1"/>
        <v>3000</v>
      </c>
      <c r="N24" s="659" t="str">
        <f t="shared" si="2"/>
        <v>3000 GRAMS</v>
      </c>
      <c r="O24" s="692">
        <f t="shared" si="3"/>
        <v>2531.25</v>
      </c>
      <c r="P24" s="29">
        <f t="shared" si="4"/>
        <v>168.75</v>
      </c>
      <c r="Q24" s="29">
        <f t="shared" si="5"/>
        <v>0</v>
      </c>
      <c r="R24" s="28"/>
      <c r="S24" s="28"/>
      <c r="T24" s="28"/>
      <c r="U24" s="28"/>
      <c r="V24" s="28"/>
      <c r="W24" s="28"/>
      <c r="X24" s="28"/>
      <c r="Y24" s="28"/>
      <c r="Z24" s="28"/>
    </row>
    <row r="25" spans="1:26" ht="15" customHeight="1">
      <c r="A25" s="111">
        <v>15</v>
      </c>
      <c r="B25" s="89" t="s">
        <v>2888</v>
      </c>
      <c r="C25" s="48"/>
      <c r="D25" s="9"/>
      <c r="E25" s="48" t="s">
        <v>80</v>
      </c>
      <c r="F25" s="111" t="s">
        <v>2863</v>
      </c>
      <c r="G25" s="751">
        <v>180</v>
      </c>
      <c r="H25" s="257">
        <v>12</v>
      </c>
      <c r="I25" s="48">
        <v>200</v>
      </c>
      <c r="J25" s="40" t="s">
        <v>2864</v>
      </c>
      <c r="K25" s="41" t="s">
        <v>26</v>
      </c>
      <c r="L25" s="42" t="str">
        <f t="shared" si="0"/>
        <v>200GRAMS</v>
      </c>
      <c r="M25" s="658">
        <f t="shared" si="1"/>
        <v>2400</v>
      </c>
      <c r="N25" s="659" t="str">
        <f t="shared" si="2"/>
        <v>2400 GRAMS</v>
      </c>
      <c r="O25" s="692">
        <f t="shared" si="3"/>
        <v>2160</v>
      </c>
      <c r="P25" s="29">
        <f t="shared" si="4"/>
        <v>180</v>
      </c>
      <c r="Q25" s="29">
        <f t="shared" si="5"/>
        <v>0</v>
      </c>
      <c r="R25" s="28"/>
      <c r="S25" s="28"/>
      <c r="T25" s="28"/>
      <c r="U25" s="28"/>
      <c r="V25" s="28"/>
      <c r="W25" s="28"/>
      <c r="X25" s="28"/>
      <c r="Y25" s="28"/>
      <c r="Z25" s="28"/>
    </row>
    <row r="26" spans="1:26" ht="15" customHeight="1">
      <c r="A26" s="111">
        <v>16</v>
      </c>
      <c r="B26" s="89" t="s">
        <v>2889</v>
      </c>
      <c r="C26" s="48"/>
      <c r="D26" s="9"/>
      <c r="E26" s="48" t="s">
        <v>80</v>
      </c>
      <c r="F26" s="111" t="s">
        <v>2863</v>
      </c>
      <c r="G26" s="751">
        <v>180</v>
      </c>
      <c r="H26" s="257">
        <v>24</v>
      </c>
      <c r="I26" s="48">
        <v>200</v>
      </c>
      <c r="J26" s="88" t="s">
        <v>2864</v>
      </c>
      <c r="K26" s="41" t="s">
        <v>26</v>
      </c>
      <c r="L26" s="42" t="str">
        <f t="shared" si="0"/>
        <v>200GRAMS</v>
      </c>
      <c r="M26" s="658">
        <f t="shared" si="1"/>
        <v>4800</v>
      </c>
      <c r="N26" s="659" t="str">
        <f t="shared" si="2"/>
        <v>4800 GRAMS</v>
      </c>
      <c r="O26" s="692">
        <f t="shared" si="3"/>
        <v>4320</v>
      </c>
      <c r="P26" s="29">
        <f t="shared" si="4"/>
        <v>180</v>
      </c>
      <c r="Q26" s="29">
        <f t="shared" si="5"/>
        <v>0</v>
      </c>
      <c r="R26" s="28"/>
      <c r="S26" s="28"/>
      <c r="T26" s="28"/>
      <c r="U26" s="28"/>
      <c r="V26" s="28"/>
      <c r="W26" s="28"/>
      <c r="X26" s="28"/>
      <c r="Y26" s="28"/>
      <c r="Z26" s="28"/>
    </row>
    <row r="27" spans="1:26" ht="15" customHeight="1">
      <c r="A27" s="111">
        <v>17</v>
      </c>
      <c r="B27" s="89" t="s">
        <v>2890</v>
      </c>
      <c r="C27" s="48"/>
      <c r="D27" s="9"/>
      <c r="E27" s="33" t="s">
        <v>2891</v>
      </c>
      <c r="F27" s="111" t="s">
        <v>2863</v>
      </c>
      <c r="G27" s="751">
        <v>35</v>
      </c>
      <c r="H27" s="257">
        <v>10</v>
      </c>
      <c r="I27" s="48">
        <v>250</v>
      </c>
      <c r="J27" s="88" t="s">
        <v>2864</v>
      </c>
      <c r="K27" s="41" t="s">
        <v>26</v>
      </c>
      <c r="L27" s="42" t="str">
        <f t="shared" si="0"/>
        <v>250GRAMS</v>
      </c>
      <c r="M27" s="658">
        <f t="shared" si="1"/>
        <v>2500</v>
      </c>
      <c r="N27" s="659" t="str">
        <f t="shared" si="2"/>
        <v>2500 GRAMS</v>
      </c>
      <c r="O27" s="692">
        <f t="shared" si="3"/>
        <v>350</v>
      </c>
      <c r="P27" s="29">
        <f t="shared" si="4"/>
        <v>35</v>
      </c>
      <c r="Q27" s="29">
        <f t="shared" si="5"/>
        <v>0</v>
      </c>
      <c r="R27" s="28"/>
      <c r="S27" s="28"/>
      <c r="T27" s="28"/>
      <c r="U27" s="28"/>
      <c r="V27" s="28"/>
      <c r="W27" s="28"/>
      <c r="X27" s="28"/>
      <c r="Y27" s="28"/>
      <c r="Z27" s="28"/>
    </row>
    <row r="28" spans="1:26" ht="15" customHeight="1">
      <c r="A28" s="111">
        <v>18</v>
      </c>
      <c r="B28" s="89" t="s">
        <v>2892</v>
      </c>
      <c r="C28" s="48"/>
      <c r="D28" s="9"/>
      <c r="E28" s="48" t="s">
        <v>1118</v>
      </c>
      <c r="F28" s="111" t="s">
        <v>2863</v>
      </c>
      <c r="G28" s="751">
        <v>62.5</v>
      </c>
      <c r="H28" s="257">
        <v>1</v>
      </c>
      <c r="I28" s="33">
        <v>400</v>
      </c>
      <c r="J28" s="88" t="s">
        <v>2864</v>
      </c>
      <c r="K28" s="41" t="s">
        <v>26</v>
      </c>
      <c r="L28" s="42" t="str">
        <f t="shared" si="0"/>
        <v>400GRAMS</v>
      </c>
      <c r="M28" s="658">
        <f t="shared" si="1"/>
        <v>400</v>
      </c>
      <c r="N28" s="659" t="str">
        <f t="shared" si="2"/>
        <v>400 GRAMS</v>
      </c>
      <c r="O28" s="692">
        <f t="shared" si="3"/>
        <v>62.5</v>
      </c>
      <c r="P28" s="29">
        <f t="shared" si="4"/>
        <v>62.5</v>
      </c>
      <c r="Q28" s="29">
        <f t="shared" si="5"/>
        <v>0</v>
      </c>
      <c r="R28" s="28"/>
      <c r="S28" s="28"/>
      <c r="T28" s="28"/>
      <c r="U28" s="28"/>
      <c r="V28" s="28"/>
      <c r="W28" s="28"/>
      <c r="X28" s="28"/>
      <c r="Y28" s="28"/>
      <c r="Z28" s="28"/>
    </row>
    <row r="29" spans="1:26" ht="15" customHeight="1">
      <c r="A29" s="111">
        <v>19</v>
      </c>
      <c r="B29" s="89" t="s">
        <v>2893</v>
      </c>
      <c r="C29" s="48"/>
      <c r="D29" s="9"/>
      <c r="E29" s="48" t="s">
        <v>2894</v>
      </c>
      <c r="F29" s="111" t="s">
        <v>2863</v>
      </c>
      <c r="G29" s="751">
        <v>102.5</v>
      </c>
      <c r="H29" s="257">
        <v>1</v>
      </c>
      <c r="I29" s="48">
        <v>425</v>
      </c>
      <c r="J29" s="88" t="s">
        <v>2864</v>
      </c>
      <c r="K29" s="41" t="s">
        <v>26</v>
      </c>
      <c r="L29" s="42" t="str">
        <f t="shared" si="0"/>
        <v>425GRAMS</v>
      </c>
      <c r="M29" s="658">
        <f t="shared" si="1"/>
        <v>425</v>
      </c>
      <c r="N29" s="659" t="str">
        <f t="shared" si="2"/>
        <v>425 GRAMS</v>
      </c>
      <c r="O29" s="692">
        <f t="shared" si="3"/>
        <v>102.5</v>
      </c>
      <c r="P29" s="29">
        <f t="shared" si="4"/>
        <v>102.5</v>
      </c>
      <c r="Q29" s="29">
        <f t="shared" si="5"/>
        <v>0</v>
      </c>
      <c r="R29" s="28"/>
      <c r="S29" s="28"/>
      <c r="T29" s="28"/>
      <c r="U29" s="28"/>
      <c r="V29" s="28"/>
      <c r="W29" s="28"/>
      <c r="X29" s="28"/>
      <c r="Y29" s="28"/>
      <c r="Z29" s="28"/>
    </row>
    <row r="30" spans="1:26" ht="15" customHeight="1">
      <c r="A30" s="111">
        <v>20</v>
      </c>
      <c r="B30" s="89" t="s">
        <v>2895</v>
      </c>
      <c r="C30" s="48"/>
      <c r="D30" s="525"/>
      <c r="E30" s="48" t="s">
        <v>2896</v>
      </c>
      <c r="F30" s="111" t="s">
        <v>2863</v>
      </c>
      <c r="G30" s="751">
        <v>42.5</v>
      </c>
      <c r="H30" s="257">
        <v>7</v>
      </c>
      <c r="I30" s="48">
        <v>390</v>
      </c>
      <c r="J30" s="88" t="s">
        <v>2864</v>
      </c>
      <c r="K30" s="41" t="s">
        <v>26</v>
      </c>
      <c r="L30" s="42" t="str">
        <f t="shared" si="0"/>
        <v>390GRAMS</v>
      </c>
      <c r="M30" s="658">
        <f t="shared" si="1"/>
        <v>2730</v>
      </c>
      <c r="N30" s="659" t="str">
        <f t="shared" si="2"/>
        <v>2730 GRAMS</v>
      </c>
      <c r="O30" s="692">
        <f t="shared" si="3"/>
        <v>297.5</v>
      </c>
      <c r="P30" s="29">
        <f t="shared" si="4"/>
        <v>42.5</v>
      </c>
      <c r="Q30" s="29">
        <f t="shared" si="5"/>
        <v>0</v>
      </c>
      <c r="R30" s="11"/>
      <c r="S30" s="28"/>
      <c r="T30" s="28"/>
      <c r="U30" s="28"/>
      <c r="V30" s="28"/>
      <c r="W30" s="28"/>
      <c r="X30" s="28"/>
      <c r="Y30" s="28"/>
      <c r="Z30" s="28"/>
    </row>
    <row r="31" spans="1:26" ht="15" customHeight="1">
      <c r="A31" s="111">
        <v>21</v>
      </c>
      <c r="B31" s="89" t="s">
        <v>2897</v>
      </c>
      <c r="C31" s="48"/>
      <c r="D31" s="35"/>
      <c r="E31" s="48" t="s">
        <v>2898</v>
      </c>
      <c r="F31" s="111" t="s">
        <v>2863</v>
      </c>
      <c r="G31" s="751">
        <v>34.75</v>
      </c>
      <c r="H31" s="257">
        <v>7</v>
      </c>
      <c r="I31" s="48">
        <v>365</v>
      </c>
      <c r="J31" s="88" t="s">
        <v>2881</v>
      </c>
      <c r="K31" s="41" t="s">
        <v>26</v>
      </c>
      <c r="L31" s="42" t="str">
        <f t="shared" si="0"/>
        <v>365ML</v>
      </c>
      <c r="M31" s="658">
        <f t="shared" si="1"/>
        <v>2555</v>
      </c>
      <c r="N31" s="659" t="str">
        <f t="shared" si="2"/>
        <v>2555 ML</v>
      </c>
      <c r="O31" s="692">
        <f t="shared" si="3"/>
        <v>243.25</v>
      </c>
      <c r="P31" s="29">
        <f t="shared" si="4"/>
        <v>34.75</v>
      </c>
      <c r="Q31" s="109">
        <f t="shared" si="5"/>
        <v>0</v>
      </c>
      <c r="R31" s="11"/>
      <c r="S31" s="28"/>
      <c r="T31" s="28"/>
      <c r="U31" s="28"/>
      <c r="V31" s="28"/>
      <c r="W31" s="28"/>
      <c r="X31" s="28"/>
      <c r="Y31" s="28"/>
      <c r="Z31" s="28"/>
    </row>
    <row r="32" spans="1:26" ht="15" customHeight="1">
      <c r="A32" s="111">
        <v>22</v>
      </c>
      <c r="B32" s="89" t="s">
        <v>2899</v>
      </c>
      <c r="C32" s="48"/>
      <c r="D32" s="9"/>
      <c r="E32" s="48" t="s">
        <v>483</v>
      </c>
      <c r="F32" s="111" t="s">
        <v>2863</v>
      </c>
      <c r="G32" s="751">
        <v>29</v>
      </c>
      <c r="H32" s="257">
        <v>2</v>
      </c>
      <c r="I32" s="33">
        <v>400</v>
      </c>
      <c r="J32" s="88" t="s">
        <v>2864</v>
      </c>
      <c r="K32" s="41" t="s">
        <v>26</v>
      </c>
      <c r="L32" s="42" t="str">
        <f t="shared" si="0"/>
        <v>400GRAMS</v>
      </c>
      <c r="M32" s="658">
        <f t="shared" si="1"/>
        <v>800</v>
      </c>
      <c r="N32" s="659" t="str">
        <f t="shared" si="2"/>
        <v>800 GRAMS</v>
      </c>
      <c r="O32" s="692">
        <f t="shared" si="3"/>
        <v>58</v>
      </c>
      <c r="P32" s="29">
        <f t="shared" si="4"/>
        <v>29</v>
      </c>
      <c r="Q32" s="29">
        <f t="shared" si="5"/>
        <v>0</v>
      </c>
      <c r="R32" s="28"/>
      <c r="S32" s="28"/>
      <c r="T32" s="28"/>
      <c r="U32" s="28"/>
      <c r="V32" s="28"/>
      <c r="W32" s="28"/>
      <c r="X32" s="28"/>
      <c r="Y32" s="28"/>
      <c r="Z32" s="28"/>
    </row>
    <row r="33" spans="1:26" ht="15" customHeight="1">
      <c r="A33" s="111">
        <v>23</v>
      </c>
      <c r="B33" s="89" t="s">
        <v>2900</v>
      </c>
      <c r="C33" s="48"/>
      <c r="D33" s="9"/>
      <c r="E33" s="48" t="s">
        <v>2901</v>
      </c>
      <c r="F33" s="111" t="s">
        <v>2863</v>
      </c>
      <c r="G33" s="751">
        <v>185</v>
      </c>
      <c r="H33" s="257">
        <v>2</v>
      </c>
      <c r="I33" s="48">
        <v>340</v>
      </c>
      <c r="J33" s="88" t="s">
        <v>2864</v>
      </c>
      <c r="K33" s="41" t="s">
        <v>26</v>
      </c>
      <c r="L33" s="42" t="str">
        <f t="shared" si="0"/>
        <v>340GRAMS</v>
      </c>
      <c r="M33" s="658">
        <f t="shared" si="1"/>
        <v>680</v>
      </c>
      <c r="N33" s="659" t="str">
        <f t="shared" si="2"/>
        <v>680 GRAMS</v>
      </c>
      <c r="O33" s="692">
        <f t="shared" si="3"/>
        <v>370</v>
      </c>
      <c r="P33" s="29">
        <f t="shared" si="4"/>
        <v>185</v>
      </c>
      <c r="Q33" s="74">
        <f t="shared" si="5"/>
        <v>0</v>
      </c>
      <c r="R33" s="28"/>
      <c r="S33" s="28"/>
      <c r="T33" s="28"/>
      <c r="U33" s="28"/>
      <c r="V33" s="28"/>
      <c r="W33" s="28"/>
      <c r="X33" s="28"/>
      <c r="Y33" s="28"/>
      <c r="Z33" s="28"/>
    </row>
    <row r="34" spans="1:26" ht="15" customHeight="1">
      <c r="A34" s="111">
        <v>24</v>
      </c>
      <c r="B34" s="89" t="s">
        <v>2902</v>
      </c>
      <c r="C34" s="48"/>
      <c r="D34" s="9"/>
      <c r="E34" s="48" t="s">
        <v>1460</v>
      </c>
      <c r="F34" s="111" t="s">
        <v>2863</v>
      </c>
      <c r="G34" s="751">
        <v>64.400000000000006</v>
      </c>
      <c r="H34" s="257">
        <v>5</v>
      </c>
      <c r="I34" s="48">
        <v>425</v>
      </c>
      <c r="J34" s="88" t="s">
        <v>2864</v>
      </c>
      <c r="K34" s="41" t="s">
        <v>26</v>
      </c>
      <c r="L34" s="42" t="str">
        <f t="shared" si="0"/>
        <v>425GRAMS</v>
      </c>
      <c r="M34" s="658">
        <f t="shared" si="1"/>
        <v>2125</v>
      </c>
      <c r="N34" s="659" t="str">
        <f t="shared" si="2"/>
        <v>2125 GRAMS</v>
      </c>
      <c r="O34" s="692">
        <f t="shared" si="3"/>
        <v>322</v>
      </c>
      <c r="P34" s="29">
        <f t="shared" si="4"/>
        <v>64.400000000000006</v>
      </c>
      <c r="Q34" s="74">
        <f t="shared" si="5"/>
        <v>0</v>
      </c>
      <c r="R34" s="28"/>
      <c r="S34" s="28"/>
      <c r="T34" s="28"/>
      <c r="U34" s="28"/>
      <c r="V34" s="28"/>
      <c r="W34" s="28"/>
      <c r="X34" s="28"/>
      <c r="Y34" s="28"/>
      <c r="Z34" s="28"/>
    </row>
    <row r="35" spans="1:26" ht="15" customHeight="1">
      <c r="A35" s="111">
        <v>25</v>
      </c>
      <c r="B35" s="241" t="s">
        <v>2903</v>
      </c>
      <c r="C35" s="48"/>
      <c r="D35" s="9"/>
      <c r="E35" s="33" t="s">
        <v>2891</v>
      </c>
      <c r="F35" s="111" t="s">
        <v>2863</v>
      </c>
      <c r="G35" s="751">
        <v>35.75</v>
      </c>
      <c r="H35" s="257">
        <v>10</v>
      </c>
      <c r="I35" s="48">
        <v>250</v>
      </c>
      <c r="J35" s="88" t="s">
        <v>2864</v>
      </c>
      <c r="K35" s="41" t="s">
        <v>26</v>
      </c>
      <c r="L35" s="42" t="str">
        <f t="shared" si="0"/>
        <v>250GRAMS</v>
      </c>
      <c r="M35" s="658">
        <f t="shared" si="1"/>
        <v>2500</v>
      </c>
      <c r="N35" s="659" t="str">
        <f t="shared" si="2"/>
        <v>2500 GRAMS</v>
      </c>
      <c r="O35" s="692">
        <f t="shared" si="3"/>
        <v>357.5</v>
      </c>
      <c r="P35" s="29">
        <f t="shared" si="4"/>
        <v>35.75</v>
      </c>
      <c r="Q35" s="74">
        <f t="shared" si="5"/>
        <v>0</v>
      </c>
      <c r="R35" s="28"/>
      <c r="S35" s="28"/>
      <c r="T35" s="28"/>
      <c r="U35" s="28"/>
      <c r="V35" s="28"/>
      <c r="W35" s="28"/>
      <c r="X35" s="28"/>
      <c r="Y35" s="28"/>
      <c r="Z35" s="28"/>
    </row>
    <row r="36" spans="1:26" ht="15" customHeight="1">
      <c r="A36" s="111">
        <v>26</v>
      </c>
      <c r="B36" s="33" t="s">
        <v>2904</v>
      </c>
      <c r="C36" s="48"/>
      <c r="D36" s="9"/>
      <c r="E36" s="116">
        <v>555</v>
      </c>
      <c r="F36" s="111" t="s">
        <v>2863</v>
      </c>
      <c r="G36" s="751">
        <v>63.1</v>
      </c>
      <c r="H36" s="257">
        <v>9</v>
      </c>
      <c r="I36" s="33">
        <v>425</v>
      </c>
      <c r="J36" s="88" t="s">
        <v>2864</v>
      </c>
      <c r="K36" s="41" t="s">
        <v>26</v>
      </c>
      <c r="L36" s="42" t="str">
        <f t="shared" si="0"/>
        <v>425GRAMS</v>
      </c>
      <c r="M36" s="658">
        <f t="shared" si="1"/>
        <v>3825</v>
      </c>
      <c r="N36" s="659" t="str">
        <f t="shared" si="2"/>
        <v>3825 GRAMS</v>
      </c>
      <c r="O36" s="692">
        <f t="shared" si="3"/>
        <v>567.9</v>
      </c>
      <c r="P36" s="29">
        <f t="shared" si="4"/>
        <v>63.099999999999994</v>
      </c>
      <c r="Q36" s="29">
        <f t="shared" si="5"/>
        <v>0</v>
      </c>
      <c r="R36" s="28"/>
      <c r="S36" s="28"/>
      <c r="T36" s="28"/>
      <c r="U36" s="28"/>
      <c r="V36" s="28"/>
      <c r="W36" s="28"/>
      <c r="X36" s="28"/>
      <c r="Y36" s="28"/>
      <c r="Z36" s="28"/>
    </row>
    <row r="37" spans="1:26" ht="15" customHeight="1">
      <c r="A37" s="111">
        <v>27</v>
      </c>
      <c r="B37" s="33" t="s">
        <v>2905</v>
      </c>
      <c r="C37" s="48"/>
      <c r="D37" s="9"/>
      <c r="E37" s="33" t="s">
        <v>2891</v>
      </c>
      <c r="F37" s="111" t="s">
        <v>2863</v>
      </c>
      <c r="G37" s="751">
        <v>51</v>
      </c>
      <c r="H37" s="257">
        <v>7</v>
      </c>
      <c r="I37" s="48">
        <v>260</v>
      </c>
      <c r="J37" s="88" t="s">
        <v>2864</v>
      </c>
      <c r="K37" s="41" t="s">
        <v>26</v>
      </c>
      <c r="L37" s="42" t="str">
        <f t="shared" si="0"/>
        <v>260GRAMS</v>
      </c>
      <c r="M37" s="658">
        <f t="shared" si="1"/>
        <v>1820</v>
      </c>
      <c r="N37" s="659" t="str">
        <f t="shared" si="2"/>
        <v>1820 GRAMS</v>
      </c>
      <c r="O37" s="692">
        <f t="shared" si="3"/>
        <v>357</v>
      </c>
      <c r="P37" s="29">
        <f t="shared" si="4"/>
        <v>51</v>
      </c>
      <c r="Q37" s="109">
        <f t="shared" si="5"/>
        <v>0</v>
      </c>
      <c r="R37" s="11"/>
      <c r="S37" s="28"/>
      <c r="T37" s="28"/>
      <c r="U37" s="28"/>
      <c r="V37" s="28"/>
      <c r="W37" s="28"/>
      <c r="X37" s="28"/>
      <c r="Y37" s="28"/>
      <c r="Z37" s="28"/>
    </row>
    <row r="38" spans="1:26" ht="15" customHeight="1">
      <c r="A38" s="111">
        <v>28</v>
      </c>
      <c r="B38" s="33" t="s">
        <v>2906</v>
      </c>
      <c r="C38" s="48"/>
      <c r="D38" s="9"/>
      <c r="E38" s="33" t="s">
        <v>2907</v>
      </c>
      <c r="F38" s="111" t="s">
        <v>2863</v>
      </c>
      <c r="G38" s="751">
        <v>30</v>
      </c>
      <c r="H38" s="257">
        <v>6</v>
      </c>
      <c r="I38" s="33">
        <v>1</v>
      </c>
      <c r="J38" s="88" t="s">
        <v>2908</v>
      </c>
      <c r="K38" s="41" t="s">
        <v>26</v>
      </c>
      <c r="L38" s="42" t="str">
        <f t="shared" si="0"/>
        <v>1PIECE</v>
      </c>
      <c r="M38" s="658">
        <f t="shared" si="1"/>
        <v>6</v>
      </c>
      <c r="N38" s="659" t="str">
        <f t="shared" si="2"/>
        <v>6 PIECE</v>
      </c>
      <c r="O38" s="692">
        <f t="shared" si="3"/>
        <v>180</v>
      </c>
      <c r="P38" s="29">
        <f t="shared" si="4"/>
        <v>30</v>
      </c>
      <c r="Q38" s="74">
        <f t="shared" si="5"/>
        <v>0</v>
      </c>
      <c r="R38" s="28"/>
      <c r="S38" s="28"/>
      <c r="T38" s="28"/>
      <c r="U38" s="28"/>
      <c r="V38" s="28"/>
      <c r="W38" s="28"/>
      <c r="X38" s="28"/>
      <c r="Y38" s="28"/>
      <c r="Z38" s="28"/>
    </row>
    <row r="39" spans="1:26" ht="15" customHeight="1">
      <c r="A39" s="111">
        <v>29</v>
      </c>
      <c r="B39" s="33" t="s">
        <v>2909</v>
      </c>
      <c r="C39" s="48"/>
      <c r="D39" s="9"/>
      <c r="E39" s="48" t="s">
        <v>2910</v>
      </c>
      <c r="F39" s="111" t="s">
        <v>2863</v>
      </c>
      <c r="G39" s="751">
        <v>172</v>
      </c>
      <c r="H39" s="257">
        <v>2</v>
      </c>
      <c r="I39" s="33">
        <v>1</v>
      </c>
      <c r="J39" s="88" t="s">
        <v>2911</v>
      </c>
      <c r="K39" s="41" t="s">
        <v>26</v>
      </c>
      <c r="L39" s="42" t="str">
        <f t="shared" si="0"/>
        <v>1PAIR</v>
      </c>
      <c r="M39" s="658">
        <f t="shared" si="1"/>
        <v>2</v>
      </c>
      <c r="N39" s="659" t="str">
        <f t="shared" si="2"/>
        <v>2 PAIR</v>
      </c>
      <c r="O39" s="692">
        <f t="shared" si="3"/>
        <v>344</v>
      </c>
      <c r="P39" s="29">
        <f t="shared" si="4"/>
        <v>172</v>
      </c>
      <c r="Q39" s="29">
        <f t="shared" si="5"/>
        <v>0</v>
      </c>
      <c r="R39" s="28"/>
      <c r="S39" s="28"/>
      <c r="T39" s="28"/>
      <c r="U39" s="28"/>
      <c r="V39" s="28"/>
      <c r="W39" s="28"/>
      <c r="X39" s="28"/>
      <c r="Y39" s="28"/>
      <c r="Z39" s="28"/>
    </row>
    <row r="40" spans="1:26" ht="15" customHeight="1">
      <c r="A40" s="111">
        <v>30</v>
      </c>
      <c r="B40" s="48" t="s">
        <v>2912</v>
      </c>
      <c r="C40" s="48"/>
      <c r="D40" s="9"/>
      <c r="E40" s="48" t="s">
        <v>2913</v>
      </c>
      <c r="F40" s="111" t="s">
        <v>2863</v>
      </c>
      <c r="G40" s="751">
        <v>65</v>
      </c>
      <c r="H40" s="257">
        <v>2</v>
      </c>
      <c r="I40" s="48">
        <v>1</v>
      </c>
      <c r="J40" s="121" t="s">
        <v>2908</v>
      </c>
      <c r="K40" s="41" t="s">
        <v>26</v>
      </c>
      <c r="L40" s="42" t="str">
        <f t="shared" si="0"/>
        <v>1PIECE</v>
      </c>
      <c r="M40" s="658">
        <f t="shared" si="1"/>
        <v>2</v>
      </c>
      <c r="N40" s="659" t="str">
        <f t="shared" si="2"/>
        <v>2 PIECE</v>
      </c>
      <c r="O40" s="692">
        <f t="shared" si="3"/>
        <v>130</v>
      </c>
      <c r="P40" s="29">
        <f t="shared" si="4"/>
        <v>65</v>
      </c>
      <c r="Q40" s="29">
        <f t="shared" si="5"/>
        <v>0</v>
      </c>
      <c r="R40" s="28"/>
      <c r="S40" s="28"/>
      <c r="T40" s="28"/>
      <c r="U40" s="28"/>
      <c r="V40" s="28"/>
      <c r="W40" s="28"/>
      <c r="X40" s="28"/>
      <c r="Y40" s="28"/>
      <c r="Z40" s="28"/>
    </row>
    <row r="41" spans="1:26" ht="15" customHeight="1">
      <c r="A41" s="111">
        <v>31</v>
      </c>
      <c r="B41" s="33" t="s">
        <v>2914</v>
      </c>
      <c r="C41" s="48"/>
      <c r="D41" s="9"/>
      <c r="E41" s="48" t="s">
        <v>2192</v>
      </c>
      <c r="F41" s="111" t="s">
        <v>2863</v>
      </c>
      <c r="G41" s="751">
        <v>27.75</v>
      </c>
      <c r="H41" s="257">
        <v>1</v>
      </c>
      <c r="I41" s="48">
        <v>1</v>
      </c>
      <c r="J41" s="40" t="s">
        <v>2908</v>
      </c>
      <c r="K41" s="41" t="s">
        <v>26</v>
      </c>
      <c r="L41" s="42" t="str">
        <f t="shared" si="0"/>
        <v>1PIECE</v>
      </c>
      <c r="M41" s="658">
        <f t="shared" si="1"/>
        <v>1</v>
      </c>
      <c r="N41" s="659" t="str">
        <f t="shared" si="2"/>
        <v>1 PIECE</v>
      </c>
      <c r="O41" s="692">
        <f t="shared" si="3"/>
        <v>27.75</v>
      </c>
      <c r="P41" s="29">
        <f t="shared" si="4"/>
        <v>27.75</v>
      </c>
      <c r="Q41" s="74">
        <f t="shared" si="5"/>
        <v>0</v>
      </c>
      <c r="R41" s="28"/>
      <c r="S41" s="28"/>
      <c r="T41" s="28"/>
      <c r="U41" s="28"/>
      <c r="V41" s="28"/>
      <c r="W41" s="28"/>
      <c r="X41" s="28"/>
      <c r="Y41" s="28"/>
      <c r="Z41" s="28"/>
    </row>
    <row r="42" spans="1:26" ht="15" customHeight="1">
      <c r="A42" s="111">
        <v>32</v>
      </c>
      <c r="B42" s="33" t="s">
        <v>2914</v>
      </c>
      <c r="C42" s="48"/>
      <c r="D42" s="9"/>
      <c r="E42" s="48" t="s">
        <v>2915</v>
      </c>
      <c r="F42" s="111" t="s">
        <v>2863</v>
      </c>
      <c r="G42" s="751">
        <v>49</v>
      </c>
      <c r="H42" s="257">
        <v>3</v>
      </c>
      <c r="I42" s="48">
        <v>1</v>
      </c>
      <c r="J42" s="40" t="s">
        <v>2908</v>
      </c>
      <c r="K42" s="41" t="s">
        <v>26</v>
      </c>
      <c r="L42" s="42" t="str">
        <f t="shared" si="0"/>
        <v>1PIECE</v>
      </c>
      <c r="M42" s="658">
        <f t="shared" si="1"/>
        <v>3</v>
      </c>
      <c r="N42" s="659" t="str">
        <f t="shared" si="2"/>
        <v>3 PIECE</v>
      </c>
      <c r="O42" s="692">
        <f t="shared" si="3"/>
        <v>147</v>
      </c>
      <c r="P42" s="29">
        <f t="shared" si="4"/>
        <v>49</v>
      </c>
      <c r="Q42" s="74">
        <f t="shared" si="5"/>
        <v>0</v>
      </c>
      <c r="R42" s="28"/>
      <c r="S42" s="28"/>
      <c r="T42" s="28"/>
      <c r="U42" s="28"/>
      <c r="V42" s="28"/>
      <c r="W42" s="28"/>
      <c r="X42" s="28"/>
      <c r="Y42" s="28"/>
      <c r="Z42" s="28"/>
    </row>
    <row r="43" spans="1:26" ht="15" customHeight="1">
      <c r="A43" s="111">
        <v>33</v>
      </c>
      <c r="B43" s="48" t="s">
        <v>2916</v>
      </c>
      <c r="C43" s="48"/>
      <c r="D43" s="48"/>
      <c r="E43" s="48" t="s">
        <v>2915</v>
      </c>
      <c r="F43" s="111" t="s">
        <v>2863</v>
      </c>
      <c r="G43" s="754">
        <v>49.75</v>
      </c>
      <c r="H43" s="257">
        <v>6</v>
      </c>
      <c r="I43" s="48">
        <v>1</v>
      </c>
      <c r="J43" s="40" t="s">
        <v>2908</v>
      </c>
      <c r="K43" s="41" t="s">
        <v>26</v>
      </c>
      <c r="L43" s="42" t="str">
        <f t="shared" si="0"/>
        <v>1PIECE</v>
      </c>
      <c r="M43" s="658">
        <f t="shared" si="1"/>
        <v>6</v>
      </c>
      <c r="N43" s="659" t="str">
        <f t="shared" si="2"/>
        <v>6 PIECE</v>
      </c>
      <c r="O43" s="692">
        <f t="shared" si="3"/>
        <v>298.5</v>
      </c>
      <c r="P43" s="29">
        <f t="shared" si="4"/>
        <v>49.75</v>
      </c>
      <c r="Q43" s="74">
        <f t="shared" si="5"/>
        <v>0</v>
      </c>
      <c r="R43" s="28"/>
      <c r="S43" s="28"/>
      <c r="T43" s="28"/>
      <c r="U43" s="28"/>
      <c r="V43" s="28"/>
      <c r="W43" s="28"/>
      <c r="X43" s="28"/>
      <c r="Y43" s="28"/>
      <c r="Z43" s="28"/>
    </row>
    <row r="44" spans="1:26" ht="15" customHeight="1">
      <c r="A44" s="111">
        <v>34</v>
      </c>
      <c r="B44" s="33" t="s">
        <v>2917</v>
      </c>
      <c r="C44" s="48"/>
      <c r="D44" s="48"/>
      <c r="E44" s="33" t="s">
        <v>2918</v>
      </c>
      <c r="F44" s="111" t="s">
        <v>2863</v>
      </c>
      <c r="G44" s="751">
        <v>185</v>
      </c>
      <c r="H44" s="257">
        <v>1</v>
      </c>
      <c r="I44" s="48">
        <v>200</v>
      </c>
      <c r="J44" s="40" t="s">
        <v>2864</v>
      </c>
      <c r="K44" s="41" t="s">
        <v>26</v>
      </c>
      <c r="L44" s="42" t="str">
        <f t="shared" si="0"/>
        <v>200GRAMS</v>
      </c>
      <c r="M44" s="658">
        <f t="shared" si="1"/>
        <v>200</v>
      </c>
      <c r="N44" s="659" t="str">
        <f t="shared" si="2"/>
        <v>200 GRAMS</v>
      </c>
      <c r="O44" s="692">
        <f t="shared" si="3"/>
        <v>185</v>
      </c>
      <c r="P44" s="29">
        <f t="shared" si="4"/>
        <v>185</v>
      </c>
      <c r="Q44" s="29">
        <f t="shared" si="5"/>
        <v>0</v>
      </c>
      <c r="R44" s="28"/>
      <c r="S44" s="28"/>
      <c r="T44" s="28"/>
      <c r="U44" s="28"/>
      <c r="V44" s="28"/>
      <c r="W44" s="28"/>
      <c r="X44" s="28"/>
      <c r="Y44" s="28"/>
      <c r="Z44" s="28"/>
    </row>
    <row r="45" spans="1:26" ht="15" customHeight="1">
      <c r="A45" s="111">
        <v>35</v>
      </c>
      <c r="B45" s="33" t="s">
        <v>2919</v>
      </c>
      <c r="C45" s="48"/>
      <c r="D45" s="48"/>
      <c r="E45" s="48" t="s">
        <v>2920</v>
      </c>
      <c r="F45" s="111" t="s">
        <v>2863</v>
      </c>
      <c r="G45" s="751">
        <v>69</v>
      </c>
      <c r="H45" s="257">
        <v>7</v>
      </c>
      <c r="I45" s="48">
        <v>250</v>
      </c>
      <c r="J45" s="40" t="s">
        <v>2864</v>
      </c>
      <c r="K45" s="41" t="s">
        <v>26</v>
      </c>
      <c r="L45" s="42" t="str">
        <f t="shared" si="0"/>
        <v>250GRAMS</v>
      </c>
      <c r="M45" s="658">
        <f t="shared" si="1"/>
        <v>1750</v>
      </c>
      <c r="N45" s="659" t="str">
        <f t="shared" si="2"/>
        <v>1750 GRAMS</v>
      </c>
      <c r="O45" s="692">
        <f t="shared" si="3"/>
        <v>483</v>
      </c>
      <c r="P45" s="29">
        <f t="shared" si="4"/>
        <v>69</v>
      </c>
      <c r="Q45" s="109">
        <f t="shared" si="5"/>
        <v>0</v>
      </c>
      <c r="R45" s="11"/>
      <c r="S45" s="28"/>
      <c r="T45" s="28"/>
      <c r="U45" s="28"/>
      <c r="V45" s="28"/>
      <c r="W45" s="28"/>
      <c r="X45" s="28"/>
      <c r="Y45" s="28"/>
      <c r="Z45" s="28"/>
    </row>
    <row r="46" spans="1:26" ht="15" customHeight="1">
      <c r="A46" s="111">
        <v>36</v>
      </c>
      <c r="B46" s="48" t="s">
        <v>2921</v>
      </c>
      <c r="C46" s="48"/>
      <c r="D46" s="48"/>
      <c r="E46" s="48" t="s">
        <v>2922</v>
      </c>
      <c r="F46" s="111" t="s">
        <v>2863</v>
      </c>
      <c r="G46" s="751">
        <v>218</v>
      </c>
      <c r="H46" s="257">
        <v>2</v>
      </c>
      <c r="I46" s="48">
        <v>1000</v>
      </c>
      <c r="J46" s="40" t="s">
        <v>2864</v>
      </c>
      <c r="K46" s="41" t="s">
        <v>26</v>
      </c>
      <c r="L46" s="42" t="str">
        <f t="shared" si="0"/>
        <v>1000GRAMS</v>
      </c>
      <c r="M46" s="658">
        <f t="shared" si="1"/>
        <v>2000</v>
      </c>
      <c r="N46" s="659" t="str">
        <f t="shared" si="2"/>
        <v>2000 GRAMS</v>
      </c>
      <c r="O46" s="692">
        <f t="shared" si="3"/>
        <v>436</v>
      </c>
      <c r="P46" s="29">
        <f t="shared" si="4"/>
        <v>218</v>
      </c>
      <c r="Q46" s="29">
        <f t="shared" si="5"/>
        <v>0</v>
      </c>
      <c r="R46" s="28"/>
      <c r="S46" s="28"/>
      <c r="T46" s="28"/>
      <c r="U46" s="28"/>
      <c r="V46" s="28"/>
      <c r="W46" s="28"/>
      <c r="X46" s="28"/>
      <c r="Y46" s="28"/>
      <c r="Z46" s="28"/>
    </row>
    <row r="47" spans="1:26" ht="15" customHeight="1">
      <c r="A47" s="111">
        <v>37</v>
      </c>
      <c r="B47" s="33" t="s">
        <v>2923</v>
      </c>
      <c r="C47" s="48"/>
      <c r="D47" s="48"/>
      <c r="E47" s="33" t="s">
        <v>1233</v>
      </c>
      <c r="F47" s="111" t="s">
        <v>2863</v>
      </c>
      <c r="G47" s="751">
        <v>215</v>
      </c>
      <c r="H47" s="257">
        <v>2</v>
      </c>
      <c r="I47" s="48">
        <v>1000</v>
      </c>
      <c r="J47" s="40" t="s">
        <v>2864</v>
      </c>
      <c r="K47" s="41" t="s">
        <v>26</v>
      </c>
      <c r="L47" s="42" t="str">
        <f t="shared" si="0"/>
        <v>1000GRAMS</v>
      </c>
      <c r="M47" s="658">
        <f t="shared" si="1"/>
        <v>2000</v>
      </c>
      <c r="N47" s="659" t="str">
        <f t="shared" si="2"/>
        <v>2000 GRAMS</v>
      </c>
      <c r="O47" s="692">
        <f t="shared" si="3"/>
        <v>430</v>
      </c>
      <c r="P47" s="29">
        <f t="shared" si="4"/>
        <v>215</v>
      </c>
      <c r="Q47" s="109">
        <f t="shared" si="5"/>
        <v>0</v>
      </c>
      <c r="R47" s="11"/>
      <c r="S47" s="28"/>
      <c r="T47" s="28"/>
      <c r="U47" s="28"/>
      <c r="V47" s="28"/>
      <c r="W47" s="28"/>
      <c r="X47" s="28"/>
      <c r="Y47" s="28"/>
      <c r="Z47" s="28"/>
    </row>
    <row r="48" spans="1:26" ht="15" customHeight="1">
      <c r="A48" s="111">
        <v>38</v>
      </c>
      <c r="B48" s="33" t="s">
        <v>2924</v>
      </c>
      <c r="C48" s="48"/>
      <c r="D48" s="48"/>
      <c r="E48" s="33" t="s">
        <v>2922</v>
      </c>
      <c r="F48" s="111" t="s">
        <v>2863</v>
      </c>
      <c r="G48" s="751">
        <v>208</v>
      </c>
      <c r="H48" s="257">
        <v>2</v>
      </c>
      <c r="I48" s="33">
        <v>1000</v>
      </c>
      <c r="J48" s="40" t="s">
        <v>2864</v>
      </c>
      <c r="K48" s="41" t="s">
        <v>26</v>
      </c>
      <c r="L48" s="42" t="str">
        <f t="shared" si="0"/>
        <v>1000GRAMS</v>
      </c>
      <c r="M48" s="658">
        <f t="shared" si="1"/>
        <v>2000</v>
      </c>
      <c r="N48" s="659" t="str">
        <f t="shared" si="2"/>
        <v>2000 GRAMS</v>
      </c>
      <c r="O48" s="692">
        <f t="shared" si="3"/>
        <v>416</v>
      </c>
      <c r="P48" s="29">
        <f t="shared" si="4"/>
        <v>208</v>
      </c>
      <c r="Q48" s="29">
        <f t="shared" si="5"/>
        <v>0</v>
      </c>
      <c r="R48" s="28"/>
      <c r="S48" s="28"/>
      <c r="T48" s="28"/>
      <c r="U48" s="28"/>
      <c r="V48" s="28"/>
      <c r="W48" s="28"/>
      <c r="X48" s="28"/>
      <c r="Y48" s="28"/>
      <c r="Z48" s="28"/>
    </row>
    <row r="49" spans="1:26" ht="15" customHeight="1">
      <c r="A49" s="111">
        <v>39</v>
      </c>
      <c r="B49" s="33" t="s">
        <v>2925</v>
      </c>
      <c r="C49" s="48"/>
      <c r="D49" s="48"/>
      <c r="E49" s="48" t="s">
        <v>2918</v>
      </c>
      <c r="F49" s="111" t="s">
        <v>2863</v>
      </c>
      <c r="G49" s="751">
        <v>215</v>
      </c>
      <c r="H49" s="257">
        <v>3</v>
      </c>
      <c r="I49" s="33">
        <v>1000</v>
      </c>
      <c r="J49" s="40" t="s">
        <v>2864</v>
      </c>
      <c r="K49" s="41" t="s">
        <v>26</v>
      </c>
      <c r="L49" s="42" t="str">
        <f t="shared" si="0"/>
        <v>1000GRAMS</v>
      </c>
      <c r="M49" s="658">
        <f t="shared" si="1"/>
        <v>3000</v>
      </c>
      <c r="N49" s="659" t="str">
        <f t="shared" si="2"/>
        <v>3000 GRAMS</v>
      </c>
      <c r="O49" s="692">
        <f t="shared" si="3"/>
        <v>645</v>
      </c>
      <c r="P49" s="29">
        <f t="shared" si="4"/>
        <v>215</v>
      </c>
      <c r="Q49" s="109">
        <f t="shared" si="5"/>
        <v>0</v>
      </c>
      <c r="R49" s="11"/>
      <c r="S49" s="28"/>
      <c r="T49" s="28"/>
      <c r="U49" s="28"/>
      <c r="V49" s="28"/>
      <c r="W49" s="28"/>
      <c r="X49" s="28"/>
      <c r="Y49" s="28"/>
      <c r="Z49" s="28"/>
    </row>
    <row r="50" spans="1:26" ht="15" customHeight="1">
      <c r="A50" s="111">
        <v>40</v>
      </c>
      <c r="B50" s="48" t="s">
        <v>2926</v>
      </c>
      <c r="C50" s="48"/>
      <c r="D50" s="48"/>
      <c r="E50" s="48" t="s">
        <v>2927</v>
      </c>
      <c r="F50" s="111" t="s">
        <v>2863</v>
      </c>
      <c r="G50" s="751">
        <v>289</v>
      </c>
      <c r="H50" s="257">
        <v>1</v>
      </c>
      <c r="I50" s="48">
        <v>1000</v>
      </c>
      <c r="J50" s="40" t="s">
        <v>2864</v>
      </c>
      <c r="K50" s="41" t="s">
        <v>26</v>
      </c>
      <c r="L50" s="42" t="str">
        <f t="shared" si="0"/>
        <v>1000GRAMS</v>
      </c>
      <c r="M50" s="658">
        <f t="shared" si="1"/>
        <v>1000</v>
      </c>
      <c r="N50" s="659" t="str">
        <f t="shared" si="2"/>
        <v>1000 GRAMS</v>
      </c>
      <c r="O50" s="692">
        <f t="shared" si="3"/>
        <v>289</v>
      </c>
      <c r="P50" s="29">
        <f t="shared" si="4"/>
        <v>289</v>
      </c>
      <c r="Q50" s="29">
        <f t="shared" si="5"/>
        <v>0</v>
      </c>
      <c r="R50" s="28"/>
      <c r="S50" s="28"/>
      <c r="T50" s="28"/>
      <c r="U50" s="28"/>
      <c r="V50" s="28"/>
      <c r="W50" s="28"/>
      <c r="X50" s="28"/>
      <c r="Y50" s="28"/>
      <c r="Z50" s="28"/>
    </row>
    <row r="51" spans="1:26" ht="15" customHeight="1">
      <c r="A51" s="111">
        <v>41</v>
      </c>
      <c r="B51" s="490" t="s">
        <v>2928</v>
      </c>
      <c r="C51" s="48"/>
      <c r="D51" s="48"/>
      <c r="E51" s="48" t="s">
        <v>2929</v>
      </c>
      <c r="F51" s="111" t="s">
        <v>2863</v>
      </c>
      <c r="G51" s="751">
        <v>96.25</v>
      </c>
      <c r="H51" s="257">
        <v>3</v>
      </c>
      <c r="I51" s="48">
        <v>225</v>
      </c>
      <c r="J51" s="88" t="s">
        <v>2864</v>
      </c>
      <c r="K51" s="41" t="s">
        <v>26</v>
      </c>
      <c r="L51" s="42" t="str">
        <f t="shared" si="0"/>
        <v>225GRAMS</v>
      </c>
      <c r="M51" s="658">
        <f t="shared" si="1"/>
        <v>675</v>
      </c>
      <c r="N51" s="659" t="str">
        <f t="shared" si="2"/>
        <v>675 GRAMS</v>
      </c>
      <c r="O51" s="692">
        <f t="shared" si="3"/>
        <v>288.75</v>
      </c>
      <c r="P51" s="29">
        <f t="shared" si="4"/>
        <v>96.25</v>
      </c>
      <c r="Q51" s="29">
        <f t="shared" si="5"/>
        <v>0</v>
      </c>
      <c r="R51" s="11"/>
      <c r="S51" s="28"/>
      <c r="T51" s="28"/>
      <c r="U51" s="28"/>
      <c r="V51" s="28"/>
      <c r="W51" s="28"/>
      <c r="X51" s="28"/>
      <c r="Y51" s="28"/>
      <c r="Z51" s="28"/>
    </row>
    <row r="52" spans="1:26" ht="15" customHeight="1">
      <c r="A52" s="111">
        <v>42</v>
      </c>
      <c r="B52" s="209" t="s">
        <v>2930</v>
      </c>
      <c r="C52" s="48"/>
      <c r="D52" s="48"/>
      <c r="E52" s="48" t="s">
        <v>2931</v>
      </c>
      <c r="F52" s="111" t="s">
        <v>2863</v>
      </c>
      <c r="G52" s="751">
        <v>285</v>
      </c>
      <c r="H52" s="257">
        <v>1</v>
      </c>
      <c r="I52" s="48">
        <v>500</v>
      </c>
      <c r="J52" s="88" t="s">
        <v>2864</v>
      </c>
      <c r="K52" s="41" t="s">
        <v>26</v>
      </c>
      <c r="L52" s="42" t="str">
        <f t="shared" si="0"/>
        <v>500GRAMS</v>
      </c>
      <c r="M52" s="658">
        <f t="shared" si="1"/>
        <v>500</v>
      </c>
      <c r="N52" s="659" t="str">
        <f t="shared" si="2"/>
        <v>500 GRAMS</v>
      </c>
      <c r="O52" s="692">
        <f t="shared" si="3"/>
        <v>285</v>
      </c>
      <c r="P52" s="29">
        <f t="shared" si="4"/>
        <v>285</v>
      </c>
      <c r="Q52" s="109">
        <f t="shared" si="5"/>
        <v>0</v>
      </c>
      <c r="R52" s="11"/>
      <c r="S52" s="28"/>
      <c r="T52" s="28"/>
      <c r="U52" s="28"/>
      <c r="V52" s="28"/>
      <c r="W52" s="28"/>
      <c r="X52" s="28"/>
      <c r="Y52" s="28"/>
      <c r="Z52" s="28"/>
    </row>
    <row r="53" spans="1:26" ht="15" customHeight="1">
      <c r="A53" s="111">
        <v>43</v>
      </c>
      <c r="B53" s="33" t="s">
        <v>2932</v>
      </c>
      <c r="C53" s="48"/>
      <c r="D53" s="48"/>
      <c r="E53" s="33" t="s">
        <v>2929</v>
      </c>
      <c r="F53" s="111" t="s">
        <v>2863</v>
      </c>
      <c r="G53" s="751">
        <v>268.5</v>
      </c>
      <c r="H53" s="257">
        <v>2</v>
      </c>
      <c r="I53" s="48">
        <v>912</v>
      </c>
      <c r="J53" s="88" t="s">
        <v>2864</v>
      </c>
      <c r="K53" s="41" t="s">
        <v>26</v>
      </c>
      <c r="L53" s="42" t="str">
        <f t="shared" si="0"/>
        <v>912GRAMS</v>
      </c>
      <c r="M53" s="658">
        <f t="shared" si="1"/>
        <v>1824</v>
      </c>
      <c r="N53" s="659" t="str">
        <f t="shared" si="2"/>
        <v>1824 GRAMS</v>
      </c>
      <c r="O53" s="692">
        <f t="shared" si="3"/>
        <v>537</v>
      </c>
      <c r="P53" s="29">
        <f t="shared" si="4"/>
        <v>268.5</v>
      </c>
      <c r="Q53" s="109">
        <f t="shared" si="5"/>
        <v>0</v>
      </c>
      <c r="R53" s="11"/>
      <c r="S53" s="28"/>
      <c r="T53" s="28"/>
      <c r="U53" s="28"/>
      <c r="V53" s="28"/>
      <c r="W53" s="28"/>
      <c r="X53" s="28"/>
      <c r="Y53" s="28"/>
      <c r="Z53" s="28"/>
    </row>
    <row r="54" spans="1:26" ht="15" customHeight="1">
      <c r="A54" s="111">
        <v>44</v>
      </c>
      <c r="B54" s="33" t="s">
        <v>2933</v>
      </c>
      <c r="C54" s="48"/>
      <c r="D54" s="48"/>
      <c r="E54" s="33" t="s">
        <v>2934</v>
      </c>
      <c r="F54" s="111" t="s">
        <v>2863</v>
      </c>
      <c r="G54" s="751">
        <v>79</v>
      </c>
      <c r="H54" s="257">
        <v>5</v>
      </c>
      <c r="I54" s="33">
        <v>250</v>
      </c>
      <c r="J54" s="88" t="s">
        <v>59</v>
      </c>
      <c r="K54" s="41" t="s">
        <v>26</v>
      </c>
      <c r="L54" s="42" t="str">
        <f t="shared" si="0"/>
        <v>250grams</v>
      </c>
      <c r="M54" s="658">
        <f t="shared" si="1"/>
        <v>1250</v>
      </c>
      <c r="N54" s="659" t="str">
        <f t="shared" si="2"/>
        <v>1250 grams</v>
      </c>
      <c r="O54" s="692">
        <f t="shared" si="3"/>
        <v>395</v>
      </c>
      <c r="P54" s="29">
        <f t="shared" si="4"/>
        <v>79</v>
      </c>
      <c r="Q54" s="109">
        <f t="shared" si="5"/>
        <v>0</v>
      </c>
      <c r="R54" s="11"/>
      <c r="S54" s="28"/>
      <c r="T54" s="28"/>
      <c r="U54" s="28"/>
      <c r="V54" s="28"/>
      <c r="W54" s="28"/>
      <c r="X54" s="28"/>
      <c r="Y54" s="28"/>
      <c r="Z54" s="28"/>
    </row>
    <row r="55" spans="1:26" ht="15" customHeight="1">
      <c r="A55" s="111">
        <v>45</v>
      </c>
      <c r="B55" s="33" t="s">
        <v>2933</v>
      </c>
      <c r="C55" s="48"/>
      <c r="D55" s="139"/>
      <c r="E55" s="48" t="s">
        <v>2935</v>
      </c>
      <c r="F55" s="111" t="s">
        <v>2863</v>
      </c>
      <c r="G55" s="751">
        <v>120</v>
      </c>
      <c r="H55" s="257">
        <v>5.5</v>
      </c>
      <c r="I55" s="33">
        <v>200</v>
      </c>
      <c r="J55" s="88" t="s">
        <v>2864</v>
      </c>
      <c r="K55" s="41" t="s">
        <v>26</v>
      </c>
      <c r="L55" s="42" t="str">
        <f t="shared" si="0"/>
        <v>200GRAMS</v>
      </c>
      <c r="M55" s="658">
        <f t="shared" si="1"/>
        <v>1100</v>
      </c>
      <c r="N55" s="659" t="str">
        <f t="shared" si="2"/>
        <v>1100 GRAMS</v>
      </c>
      <c r="O55" s="692">
        <f t="shared" si="3"/>
        <v>660</v>
      </c>
      <c r="P55" s="29">
        <f t="shared" si="4"/>
        <v>120</v>
      </c>
      <c r="Q55" s="109">
        <f t="shared" si="5"/>
        <v>0</v>
      </c>
      <c r="R55" s="11"/>
      <c r="S55" s="28"/>
      <c r="T55" s="28"/>
      <c r="U55" s="28"/>
      <c r="V55" s="28"/>
      <c r="W55" s="28"/>
      <c r="X55" s="28"/>
      <c r="Y55" s="28"/>
      <c r="Z55" s="28"/>
    </row>
    <row r="56" spans="1:26" ht="15" customHeight="1">
      <c r="A56" s="111">
        <v>46</v>
      </c>
      <c r="B56" s="33" t="s">
        <v>2936</v>
      </c>
      <c r="C56" s="48"/>
      <c r="D56" s="139"/>
      <c r="E56" s="48" t="s">
        <v>553</v>
      </c>
      <c r="F56" s="111" t="s">
        <v>2863</v>
      </c>
      <c r="G56" s="751">
        <v>52</v>
      </c>
      <c r="H56" s="257">
        <v>4</v>
      </c>
      <c r="I56" s="48">
        <v>200</v>
      </c>
      <c r="J56" s="88" t="s">
        <v>2864</v>
      </c>
      <c r="K56" s="41" t="s">
        <v>26</v>
      </c>
      <c r="L56" s="42" t="str">
        <f t="shared" si="0"/>
        <v>200GRAMS</v>
      </c>
      <c r="M56" s="658">
        <f t="shared" si="1"/>
        <v>800</v>
      </c>
      <c r="N56" s="659" t="str">
        <f t="shared" si="2"/>
        <v>800 GRAMS</v>
      </c>
      <c r="O56" s="692">
        <f t="shared" si="3"/>
        <v>208</v>
      </c>
      <c r="P56" s="29">
        <f t="shared" si="4"/>
        <v>52</v>
      </c>
      <c r="Q56" s="29">
        <f t="shared" si="5"/>
        <v>0</v>
      </c>
      <c r="R56" s="11"/>
      <c r="S56" s="28"/>
      <c r="T56" s="28"/>
      <c r="U56" s="28"/>
      <c r="V56" s="28"/>
      <c r="W56" s="28"/>
      <c r="X56" s="28"/>
      <c r="Y56" s="28"/>
      <c r="Z56" s="28"/>
    </row>
    <row r="57" spans="1:26" ht="15" customHeight="1">
      <c r="A57" s="111">
        <v>47</v>
      </c>
      <c r="B57" s="33" t="s">
        <v>2937</v>
      </c>
      <c r="C57" s="48"/>
      <c r="D57" s="139"/>
      <c r="E57" s="48" t="s">
        <v>2938</v>
      </c>
      <c r="F57" s="111" t="s">
        <v>2863</v>
      </c>
      <c r="G57" s="751">
        <v>36.25</v>
      </c>
      <c r="H57" s="257">
        <v>4</v>
      </c>
      <c r="I57" s="48">
        <v>325</v>
      </c>
      <c r="J57" s="88" t="s">
        <v>2864</v>
      </c>
      <c r="K57" s="41" t="s">
        <v>26</v>
      </c>
      <c r="L57" s="42" t="str">
        <f t="shared" si="0"/>
        <v>325GRAMS</v>
      </c>
      <c r="M57" s="658">
        <f t="shared" si="1"/>
        <v>1300</v>
      </c>
      <c r="N57" s="659" t="str">
        <f t="shared" si="2"/>
        <v>1300 GRAMS</v>
      </c>
      <c r="O57" s="692">
        <f t="shared" si="3"/>
        <v>145</v>
      </c>
      <c r="P57" s="29">
        <f t="shared" si="4"/>
        <v>36.25</v>
      </c>
      <c r="Q57" s="29">
        <f t="shared" si="5"/>
        <v>0</v>
      </c>
      <c r="R57" s="28"/>
      <c r="S57" s="28"/>
      <c r="T57" s="28"/>
      <c r="U57" s="28"/>
      <c r="V57" s="28"/>
      <c r="W57" s="28"/>
      <c r="X57" s="28"/>
      <c r="Y57" s="28"/>
      <c r="Z57" s="28"/>
    </row>
    <row r="58" spans="1:26" ht="15" customHeight="1">
      <c r="A58" s="111">
        <v>48</v>
      </c>
      <c r="B58" s="33" t="s">
        <v>2939</v>
      </c>
      <c r="C58" s="48"/>
      <c r="D58" s="139"/>
      <c r="E58" s="48" t="s">
        <v>2940</v>
      </c>
      <c r="F58" s="111" t="s">
        <v>2863</v>
      </c>
      <c r="G58" s="751">
        <v>24.75</v>
      </c>
      <c r="H58" s="257">
        <v>2</v>
      </c>
      <c r="I58" s="48">
        <v>350</v>
      </c>
      <c r="J58" s="88" t="s">
        <v>2881</v>
      </c>
      <c r="K58" s="41" t="s">
        <v>26</v>
      </c>
      <c r="L58" s="42" t="str">
        <f t="shared" si="0"/>
        <v>350ML</v>
      </c>
      <c r="M58" s="658">
        <f t="shared" si="1"/>
        <v>700</v>
      </c>
      <c r="N58" s="659" t="str">
        <f t="shared" si="2"/>
        <v>700 ML</v>
      </c>
      <c r="O58" s="692">
        <f t="shared" si="3"/>
        <v>49.5</v>
      </c>
      <c r="P58" s="29">
        <f t="shared" si="4"/>
        <v>24.75</v>
      </c>
      <c r="Q58" s="109">
        <f t="shared" si="5"/>
        <v>0</v>
      </c>
      <c r="R58" s="11"/>
      <c r="S58" s="28"/>
      <c r="T58" s="28"/>
      <c r="U58" s="28"/>
      <c r="V58" s="28"/>
      <c r="W58" s="28"/>
      <c r="X58" s="28"/>
      <c r="Y58" s="28"/>
      <c r="Z58" s="28"/>
    </row>
    <row r="59" spans="1:26" ht="15" customHeight="1">
      <c r="A59" s="111">
        <v>49</v>
      </c>
      <c r="B59" s="48" t="s">
        <v>2941</v>
      </c>
      <c r="C59" s="48"/>
      <c r="D59" s="139"/>
      <c r="E59" s="48" t="s">
        <v>2942</v>
      </c>
      <c r="F59" s="111" t="s">
        <v>2863</v>
      </c>
      <c r="G59" s="751">
        <v>106.75</v>
      </c>
      <c r="H59" s="257">
        <v>10</v>
      </c>
      <c r="I59" s="48">
        <v>1</v>
      </c>
      <c r="J59" s="88" t="s">
        <v>2943</v>
      </c>
      <c r="K59" s="41" t="s">
        <v>26</v>
      </c>
      <c r="L59" s="42" t="str">
        <f t="shared" si="0"/>
        <v>1GALLON</v>
      </c>
      <c r="M59" s="658">
        <f t="shared" si="1"/>
        <v>10</v>
      </c>
      <c r="N59" s="659" t="str">
        <f t="shared" si="2"/>
        <v>10 GALLON</v>
      </c>
      <c r="O59" s="692">
        <f t="shared" si="3"/>
        <v>1067.5</v>
      </c>
      <c r="P59" s="29">
        <f t="shared" si="4"/>
        <v>106.75</v>
      </c>
      <c r="Q59" s="109">
        <f t="shared" si="5"/>
        <v>0</v>
      </c>
      <c r="R59" s="11"/>
      <c r="S59" s="28"/>
      <c r="T59" s="28"/>
      <c r="U59" s="28"/>
      <c r="V59" s="28"/>
      <c r="W59" s="28"/>
      <c r="X59" s="28"/>
      <c r="Y59" s="28"/>
      <c r="Z59" s="28"/>
    </row>
    <row r="60" spans="1:26" ht="15" customHeight="1">
      <c r="A60" s="111">
        <v>50</v>
      </c>
      <c r="B60" s="33" t="s">
        <v>2944</v>
      </c>
      <c r="C60" s="48"/>
      <c r="D60" s="139"/>
      <c r="E60" s="48" t="s">
        <v>2945</v>
      </c>
      <c r="F60" s="111" t="s">
        <v>2863</v>
      </c>
      <c r="G60" s="751">
        <v>100.5</v>
      </c>
      <c r="H60" s="257">
        <v>0</v>
      </c>
      <c r="I60" s="48">
        <v>200</v>
      </c>
      <c r="J60" s="88" t="s">
        <v>2864</v>
      </c>
      <c r="K60" s="41" t="s">
        <v>26</v>
      </c>
      <c r="L60" s="42" t="str">
        <f t="shared" si="0"/>
        <v>200GRAMS</v>
      </c>
      <c r="M60" s="658">
        <f t="shared" si="1"/>
        <v>0</v>
      </c>
      <c r="N60" s="659" t="str">
        <f t="shared" si="2"/>
        <v>0 GRAMS</v>
      </c>
      <c r="O60" s="692">
        <f t="shared" si="3"/>
        <v>0</v>
      </c>
      <c r="P60" s="29" t="e">
        <f t="shared" si="4"/>
        <v>#DIV/0!</v>
      </c>
      <c r="Q60" s="109" t="e">
        <f t="shared" si="5"/>
        <v>#DIV/0!</v>
      </c>
      <c r="R60" s="11"/>
      <c r="S60" s="28"/>
      <c r="T60" s="28"/>
      <c r="U60" s="28"/>
      <c r="V60" s="28"/>
      <c r="W60" s="28"/>
      <c r="X60" s="28"/>
      <c r="Y60" s="28"/>
      <c r="Z60" s="28"/>
    </row>
    <row r="61" spans="1:26" ht="15" customHeight="1">
      <c r="A61" s="111">
        <v>51</v>
      </c>
      <c r="B61" s="33" t="s">
        <v>2946</v>
      </c>
      <c r="C61" s="48"/>
      <c r="D61" s="139"/>
      <c r="E61" s="33" t="s">
        <v>2947</v>
      </c>
      <c r="F61" s="111" t="s">
        <v>2863</v>
      </c>
      <c r="G61" s="751">
        <v>10</v>
      </c>
      <c r="H61" s="257">
        <v>18</v>
      </c>
      <c r="I61" s="48">
        <v>1</v>
      </c>
      <c r="J61" s="88" t="s">
        <v>2872</v>
      </c>
      <c r="K61" s="41" t="s">
        <v>26</v>
      </c>
      <c r="L61" s="42" t="str">
        <f t="shared" si="0"/>
        <v>1KILO</v>
      </c>
      <c r="M61" s="658">
        <f t="shared" si="1"/>
        <v>18</v>
      </c>
      <c r="N61" s="659" t="str">
        <f t="shared" si="2"/>
        <v>18 KILO</v>
      </c>
      <c r="O61" s="692">
        <f t="shared" si="3"/>
        <v>180</v>
      </c>
      <c r="P61" s="29">
        <f t="shared" si="4"/>
        <v>10</v>
      </c>
      <c r="Q61" s="29">
        <f t="shared" si="5"/>
        <v>0</v>
      </c>
      <c r="R61" s="28"/>
      <c r="S61" s="28"/>
      <c r="T61" s="28"/>
      <c r="U61" s="28"/>
      <c r="V61" s="28"/>
      <c r="W61" s="28"/>
      <c r="X61" s="28"/>
      <c r="Y61" s="28"/>
      <c r="Z61" s="28"/>
    </row>
    <row r="62" spans="1:26" ht="15" customHeight="1">
      <c r="A62" s="111">
        <v>52</v>
      </c>
      <c r="B62" s="48" t="s">
        <v>2948</v>
      </c>
      <c r="C62" s="48"/>
      <c r="D62" s="139"/>
      <c r="E62" s="48" t="s">
        <v>2949</v>
      </c>
      <c r="F62" s="111" t="s">
        <v>2863</v>
      </c>
      <c r="G62" s="751">
        <v>184</v>
      </c>
      <c r="H62" s="257">
        <v>14</v>
      </c>
      <c r="I62" s="33">
        <v>1</v>
      </c>
      <c r="J62" s="88" t="s">
        <v>2943</v>
      </c>
      <c r="K62" s="229" t="s">
        <v>26</v>
      </c>
      <c r="L62" s="42" t="str">
        <f t="shared" si="0"/>
        <v>1GALLON</v>
      </c>
      <c r="M62" s="658">
        <f t="shared" si="1"/>
        <v>14</v>
      </c>
      <c r="N62" s="659" t="str">
        <f t="shared" si="2"/>
        <v>14 GALLON</v>
      </c>
      <c r="O62" s="692">
        <f t="shared" si="3"/>
        <v>2576</v>
      </c>
      <c r="P62" s="693">
        <f t="shared" si="4"/>
        <v>184</v>
      </c>
      <c r="Q62" s="82">
        <f t="shared" si="5"/>
        <v>0</v>
      </c>
      <c r="R62" s="83"/>
      <c r="S62" s="84"/>
      <c r="T62" s="84"/>
      <c r="U62" s="84"/>
      <c r="V62" s="84"/>
      <c r="W62" s="84"/>
      <c r="X62" s="84"/>
      <c r="Y62" s="84"/>
      <c r="Z62" s="84"/>
    </row>
    <row r="63" spans="1:26" ht="15" customHeight="1">
      <c r="A63" s="111">
        <v>53</v>
      </c>
      <c r="B63" s="33" t="s">
        <v>2950</v>
      </c>
      <c r="C63" s="48"/>
      <c r="D63" s="139"/>
      <c r="E63" s="48" t="s">
        <v>2951</v>
      </c>
      <c r="F63" s="111" t="s">
        <v>2863</v>
      </c>
      <c r="G63" s="751">
        <v>155.69999999999999</v>
      </c>
      <c r="H63" s="257">
        <v>8</v>
      </c>
      <c r="I63" s="48">
        <v>1</v>
      </c>
      <c r="J63" s="88" t="s">
        <v>2943</v>
      </c>
      <c r="K63" s="41" t="s">
        <v>26</v>
      </c>
      <c r="L63" s="42" t="str">
        <f t="shared" si="0"/>
        <v>1GALLON</v>
      </c>
      <c r="M63" s="658">
        <f t="shared" si="1"/>
        <v>8</v>
      </c>
      <c r="N63" s="659" t="str">
        <f t="shared" si="2"/>
        <v>8 GALLON</v>
      </c>
      <c r="O63" s="692">
        <f t="shared" si="3"/>
        <v>1245.5999999999999</v>
      </c>
      <c r="P63" s="29">
        <f t="shared" si="4"/>
        <v>155.69999999999999</v>
      </c>
      <c r="Q63" s="74">
        <f t="shared" si="5"/>
        <v>0</v>
      </c>
      <c r="R63" s="28"/>
      <c r="S63" s="28"/>
      <c r="T63" s="28"/>
      <c r="U63" s="28"/>
      <c r="V63" s="28"/>
      <c r="W63" s="28"/>
      <c r="X63" s="28"/>
      <c r="Y63" s="28"/>
      <c r="Z63" s="28"/>
    </row>
    <row r="64" spans="1:26" ht="15" customHeight="1">
      <c r="A64" s="111">
        <v>54</v>
      </c>
      <c r="B64" s="48" t="s">
        <v>2952</v>
      </c>
      <c r="C64" s="48"/>
      <c r="D64" s="139"/>
      <c r="E64" s="48" t="s">
        <v>2953</v>
      </c>
      <c r="F64" s="111" t="s">
        <v>2863</v>
      </c>
      <c r="G64" s="751">
        <v>318</v>
      </c>
      <c r="H64" s="257">
        <v>7</v>
      </c>
      <c r="I64" s="48">
        <v>3.2</v>
      </c>
      <c r="J64" s="88" t="s">
        <v>2954</v>
      </c>
      <c r="K64" s="41" t="s">
        <v>26</v>
      </c>
      <c r="L64" s="42" t="str">
        <f t="shared" si="0"/>
        <v>3.2KILOS</v>
      </c>
      <c r="M64" s="658">
        <f t="shared" si="1"/>
        <v>22.400000000000002</v>
      </c>
      <c r="N64" s="659" t="str">
        <f t="shared" si="2"/>
        <v>22.4 KILOS</v>
      </c>
      <c r="O64" s="692">
        <f t="shared" si="3"/>
        <v>2226</v>
      </c>
      <c r="P64" s="29">
        <f t="shared" si="4"/>
        <v>318</v>
      </c>
      <c r="Q64" s="74">
        <f t="shared" si="5"/>
        <v>0</v>
      </c>
      <c r="R64" s="28"/>
      <c r="S64" s="28"/>
      <c r="T64" s="28"/>
      <c r="U64" s="28"/>
      <c r="V64" s="28"/>
      <c r="W64" s="28"/>
      <c r="X64" s="28"/>
      <c r="Y64" s="28"/>
      <c r="Z64" s="28"/>
    </row>
    <row r="65" spans="1:26" ht="15" customHeight="1">
      <c r="A65" s="111">
        <v>55</v>
      </c>
      <c r="B65" s="48" t="s">
        <v>2955</v>
      </c>
      <c r="C65" s="48"/>
      <c r="D65" s="139"/>
      <c r="E65" s="48" t="s">
        <v>2956</v>
      </c>
      <c r="F65" s="111" t="s">
        <v>2863</v>
      </c>
      <c r="G65" s="751">
        <v>954.5</v>
      </c>
      <c r="H65" s="257">
        <v>0</v>
      </c>
      <c r="I65" s="33">
        <v>1</v>
      </c>
      <c r="J65" s="88" t="s">
        <v>2957</v>
      </c>
      <c r="K65" s="41" t="s">
        <v>26</v>
      </c>
      <c r="L65" s="42" t="str">
        <f t="shared" si="0"/>
        <v>1LITER</v>
      </c>
      <c r="M65" s="658">
        <f t="shared" si="1"/>
        <v>0</v>
      </c>
      <c r="N65" s="659" t="str">
        <f t="shared" si="2"/>
        <v>0 LITER</v>
      </c>
      <c r="O65" s="692">
        <f t="shared" si="3"/>
        <v>0</v>
      </c>
      <c r="P65" s="29" t="e">
        <f t="shared" si="4"/>
        <v>#DIV/0!</v>
      </c>
      <c r="Q65" s="109" t="e">
        <f t="shared" si="5"/>
        <v>#DIV/0!</v>
      </c>
      <c r="R65" s="11"/>
      <c r="S65" s="28"/>
      <c r="T65" s="28"/>
      <c r="U65" s="28"/>
      <c r="V65" s="28"/>
      <c r="W65" s="28"/>
      <c r="X65" s="28"/>
      <c r="Y65" s="28"/>
      <c r="Z65" s="28"/>
    </row>
    <row r="66" spans="1:26" ht="15" customHeight="1">
      <c r="A66" s="111">
        <v>56</v>
      </c>
      <c r="B66" s="90" t="s">
        <v>2955</v>
      </c>
      <c r="C66" s="48"/>
      <c r="D66" s="139"/>
      <c r="E66" s="48" t="s">
        <v>2958</v>
      </c>
      <c r="F66" s="111" t="s">
        <v>2863</v>
      </c>
      <c r="G66" s="751">
        <v>504</v>
      </c>
      <c r="H66" s="257">
        <v>0</v>
      </c>
      <c r="I66" s="48">
        <v>500</v>
      </c>
      <c r="J66" s="88" t="s">
        <v>2881</v>
      </c>
      <c r="K66" s="41" t="s">
        <v>26</v>
      </c>
      <c r="L66" s="42" t="str">
        <f t="shared" si="0"/>
        <v>500ML</v>
      </c>
      <c r="M66" s="658">
        <f t="shared" si="1"/>
        <v>0</v>
      </c>
      <c r="N66" s="659" t="str">
        <f t="shared" si="2"/>
        <v>0 ML</v>
      </c>
      <c r="O66" s="692">
        <f t="shared" si="3"/>
        <v>0</v>
      </c>
      <c r="P66" s="29" t="e">
        <f t="shared" si="4"/>
        <v>#DIV/0!</v>
      </c>
      <c r="Q66" s="29" t="e">
        <f t="shared" si="5"/>
        <v>#DIV/0!</v>
      </c>
      <c r="R66" s="28"/>
      <c r="S66" s="28"/>
      <c r="T66" s="28"/>
      <c r="U66" s="28"/>
      <c r="V66" s="28"/>
      <c r="W66" s="28"/>
      <c r="X66" s="28"/>
      <c r="Y66" s="28"/>
      <c r="Z66" s="28"/>
    </row>
    <row r="67" spans="1:26" ht="15" customHeight="1">
      <c r="A67" s="111">
        <v>57</v>
      </c>
      <c r="B67" s="320" t="s">
        <v>2959</v>
      </c>
      <c r="C67" s="48"/>
      <c r="D67" s="139"/>
      <c r="E67" s="48" t="s">
        <v>2960</v>
      </c>
      <c r="F67" s="111" t="s">
        <v>2863</v>
      </c>
      <c r="G67" s="751">
        <v>40</v>
      </c>
      <c r="H67" s="257">
        <v>1</v>
      </c>
      <c r="I67" s="48">
        <v>165</v>
      </c>
      <c r="J67" s="88" t="s">
        <v>2864</v>
      </c>
      <c r="K67" s="41" t="s">
        <v>26</v>
      </c>
      <c r="L67" s="42" t="str">
        <f t="shared" si="0"/>
        <v>165GRAMS</v>
      </c>
      <c r="M67" s="658">
        <f t="shared" si="1"/>
        <v>165</v>
      </c>
      <c r="N67" s="659" t="str">
        <f t="shared" si="2"/>
        <v>165 GRAMS</v>
      </c>
      <c r="O67" s="692">
        <f t="shared" si="3"/>
        <v>40</v>
      </c>
      <c r="P67" s="29">
        <f t="shared" si="4"/>
        <v>40</v>
      </c>
      <c r="Q67" s="29">
        <f t="shared" si="5"/>
        <v>0</v>
      </c>
      <c r="R67" s="28"/>
      <c r="S67" s="28"/>
      <c r="T67" s="28"/>
      <c r="U67" s="28"/>
      <c r="V67" s="28"/>
      <c r="W67" s="28"/>
      <c r="X67" s="28"/>
      <c r="Y67" s="28"/>
      <c r="Z67" s="28"/>
    </row>
    <row r="68" spans="1:26" ht="15" customHeight="1">
      <c r="A68" s="111">
        <v>58</v>
      </c>
      <c r="B68" s="89" t="s">
        <v>2959</v>
      </c>
      <c r="C68" s="48"/>
      <c r="D68" s="139"/>
      <c r="E68" s="48" t="s">
        <v>2960</v>
      </c>
      <c r="F68" s="111" t="s">
        <v>2863</v>
      </c>
      <c r="G68" s="751">
        <v>105</v>
      </c>
      <c r="H68" s="257">
        <v>2</v>
      </c>
      <c r="I68" s="48">
        <v>430</v>
      </c>
      <c r="J68" s="88" t="s">
        <v>2864</v>
      </c>
      <c r="K68" s="41" t="s">
        <v>26</v>
      </c>
      <c r="L68" s="42" t="str">
        <f t="shared" si="0"/>
        <v>430GRAMS</v>
      </c>
      <c r="M68" s="658">
        <f t="shared" si="1"/>
        <v>860</v>
      </c>
      <c r="N68" s="659" t="str">
        <f t="shared" si="2"/>
        <v>860 GRAMS</v>
      </c>
      <c r="O68" s="692">
        <f t="shared" si="3"/>
        <v>210</v>
      </c>
      <c r="P68" s="29">
        <f t="shared" si="4"/>
        <v>105</v>
      </c>
      <c r="Q68" s="109">
        <f t="shared" si="5"/>
        <v>0</v>
      </c>
      <c r="R68" s="11"/>
      <c r="S68" s="28"/>
      <c r="T68" s="28"/>
      <c r="U68" s="28"/>
      <c r="V68" s="28"/>
      <c r="W68" s="28"/>
      <c r="X68" s="28"/>
      <c r="Y68" s="28"/>
      <c r="Z68" s="28"/>
    </row>
    <row r="69" spans="1:26" ht="15" customHeight="1">
      <c r="A69" s="111">
        <v>59</v>
      </c>
      <c r="B69" s="90" t="s">
        <v>2961</v>
      </c>
      <c r="C69" s="48"/>
      <c r="D69" s="139"/>
      <c r="E69" s="48" t="s">
        <v>2935</v>
      </c>
      <c r="F69" s="111" t="s">
        <v>2863</v>
      </c>
      <c r="G69" s="751">
        <v>56.5</v>
      </c>
      <c r="H69" s="257">
        <v>3</v>
      </c>
      <c r="I69" s="48">
        <v>165</v>
      </c>
      <c r="J69" s="88" t="s">
        <v>2864</v>
      </c>
      <c r="K69" s="41" t="s">
        <v>26</v>
      </c>
      <c r="L69" s="42" t="str">
        <f t="shared" si="0"/>
        <v>165GRAMS</v>
      </c>
      <c r="M69" s="658">
        <f t="shared" si="1"/>
        <v>495</v>
      </c>
      <c r="N69" s="659" t="str">
        <f t="shared" si="2"/>
        <v>495 GRAMS</v>
      </c>
      <c r="O69" s="692">
        <f t="shared" si="3"/>
        <v>169.5</v>
      </c>
      <c r="P69" s="29">
        <f t="shared" si="4"/>
        <v>56.5</v>
      </c>
      <c r="Q69" s="109">
        <f t="shared" si="5"/>
        <v>0</v>
      </c>
      <c r="R69" s="46"/>
      <c r="S69" s="28"/>
      <c r="T69" s="28"/>
      <c r="U69" s="28"/>
      <c r="V69" s="28"/>
      <c r="W69" s="28"/>
      <c r="X69" s="28"/>
      <c r="Y69" s="28"/>
      <c r="Z69" s="28"/>
    </row>
    <row r="70" spans="1:26" ht="15" customHeight="1">
      <c r="A70" s="111">
        <v>60</v>
      </c>
      <c r="B70" s="320" t="s">
        <v>2962</v>
      </c>
      <c r="C70" s="48"/>
      <c r="D70" s="139"/>
      <c r="E70" s="48" t="s">
        <v>2963</v>
      </c>
      <c r="F70" s="111" t="s">
        <v>2863</v>
      </c>
      <c r="G70" s="751">
        <v>435</v>
      </c>
      <c r="H70" s="257">
        <v>1</v>
      </c>
      <c r="I70" s="48">
        <v>3.5</v>
      </c>
      <c r="J70" s="88" t="s">
        <v>2884</v>
      </c>
      <c r="K70" s="41" t="s">
        <v>26</v>
      </c>
      <c r="L70" s="42" t="str">
        <f t="shared" si="0"/>
        <v>3.5L</v>
      </c>
      <c r="M70" s="658">
        <f t="shared" si="1"/>
        <v>3.5</v>
      </c>
      <c r="N70" s="659" t="str">
        <f t="shared" si="2"/>
        <v>3.5 L</v>
      </c>
      <c r="O70" s="692">
        <f t="shared" si="3"/>
        <v>435</v>
      </c>
      <c r="P70" s="29">
        <f t="shared" si="4"/>
        <v>435</v>
      </c>
      <c r="Q70" s="29">
        <f t="shared" si="5"/>
        <v>0</v>
      </c>
      <c r="R70" s="11"/>
      <c r="S70" s="28"/>
      <c r="T70" s="28"/>
      <c r="U70" s="28"/>
      <c r="V70" s="28"/>
      <c r="W70" s="28"/>
      <c r="X70" s="28"/>
      <c r="Y70" s="28"/>
      <c r="Z70" s="28"/>
    </row>
    <row r="71" spans="1:26" ht="15" customHeight="1">
      <c r="A71" s="111">
        <v>61</v>
      </c>
      <c r="B71" s="89" t="s">
        <v>2964</v>
      </c>
      <c r="C71" s="48"/>
      <c r="D71" s="139"/>
      <c r="E71" s="48" t="s">
        <v>2658</v>
      </c>
      <c r="F71" s="111" t="s">
        <v>2863</v>
      </c>
      <c r="G71" s="751">
        <v>152.25</v>
      </c>
      <c r="H71" s="257">
        <v>1</v>
      </c>
      <c r="I71" s="48">
        <v>236</v>
      </c>
      <c r="J71" s="88" t="s">
        <v>2881</v>
      </c>
      <c r="K71" s="41" t="s">
        <v>26</v>
      </c>
      <c r="L71" s="42" t="str">
        <f t="shared" si="0"/>
        <v>236ML</v>
      </c>
      <c r="M71" s="658">
        <f t="shared" si="1"/>
        <v>236</v>
      </c>
      <c r="N71" s="659" t="str">
        <f t="shared" si="2"/>
        <v>236 ML</v>
      </c>
      <c r="O71" s="692">
        <f t="shared" si="3"/>
        <v>152.25</v>
      </c>
      <c r="P71" s="29">
        <f t="shared" si="4"/>
        <v>152.25</v>
      </c>
      <c r="Q71" s="29">
        <f t="shared" si="5"/>
        <v>0</v>
      </c>
      <c r="R71" s="28"/>
      <c r="S71" s="28"/>
      <c r="T71" s="28"/>
      <c r="U71" s="28"/>
      <c r="V71" s="28"/>
      <c r="W71" s="28"/>
      <c r="X71" s="28"/>
      <c r="Y71" s="28"/>
      <c r="Z71" s="28"/>
    </row>
    <row r="72" spans="1:26" ht="15" customHeight="1">
      <c r="A72" s="111">
        <v>62</v>
      </c>
      <c r="B72" s="90" t="s">
        <v>2965</v>
      </c>
      <c r="C72" s="48"/>
      <c r="D72" s="179"/>
      <c r="E72" s="48" t="s">
        <v>2966</v>
      </c>
      <c r="F72" s="111" t="s">
        <v>2863</v>
      </c>
      <c r="G72" s="751">
        <v>244</v>
      </c>
      <c r="H72" s="257">
        <v>0</v>
      </c>
      <c r="I72" s="48">
        <v>226</v>
      </c>
      <c r="J72" s="88" t="s">
        <v>2864</v>
      </c>
      <c r="K72" s="41" t="s">
        <v>26</v>
      </c>
      <c r="L72" s="42" t="str">
        <f t="shared" si="0"/>
        <v>226GRAMS</v>
      </c>
      <c r="M72" s="658">
        <f t="shared" si="1"/>
        <v>0</v>
      </c>
      <c r="N72" s="659" t="str">
        <f t="shared" si="2"/>
        <v>0 GRAMS</v>
      </c>
      <c r="O72" s="692">
        <f t="shared" si="3"/>
        <v>0</v>
      </c>
      <c r="P72" s="29" t="e">
        <f t="shared" si="4"/>
        <v>#DIV/0!</v>
      </c>
      <c r="Q72" s="109" t="e">
        <f t="shared" si="5"/>
        <v>#DIV/0!</v>
      </c>
      <c r="R72" s="11"/>
      <c r="S72" s="28"/>
      <c r="T72" s="28"/>
      <c r="U72" s="28"/>
      <c r="V72" s="28"/>
      <c r="W72" s="28"/>
      <c r="X72" s="28"/>
      <c r="Y72" s="28"/>
      <c r="Z72" s="28"/>
    </row>
    <row r="73" spans="1:26" ht="15" customHeight="1">
      <c r="A73" s="111">
        <v>63</v>
      </c>
      <c r="B73" s="320" t="s">
        <v>2967</v>
      </c>
      <c r="C73" s="48"/>
      <c r="D73" s="179"/>
      <c r="E73" s="48"/>
      <c r="F73" s="111" t="s">
        <v>2863</v>
      </c>
      <c r="G73" s="751">
        <v>68</v>
      </c>
      <c r="H73" s="257">
        <v>36</v>
      </c>
      <c r="I73" s="48">
        <v>1000</v>
      </c>
      <c r="J73" s="88" t="s">
        <v>2864</v>
      </c>
      <c r="K73" s="41" t="s">
        <v>26</v>
      </c>
      <c r="L73" s="42" t="str">
        <f t="shared" si="0"/>
        <v>1000GRAMS</v>
      </c>
      <c r="M73" s="658">
        <f t="shared" si="1"/>
        <v>36000</v>
      </c>
      <c r="N73" s="659" t="str">
        <f t="shared" si="2"/>
        <v>36000 GRAMS</v>
      </c>
      <c r="O73" s="692">
        <f t="shared" si="3"/>
        <v>2448</v>
      </c>
      <c r="P73" s="29">
        <f t="shared" si="4"/>
        <v>68</v>
      </c>
      <c r="Q73" s="74">
        <f t="shared" si="5"/>
        <v>0</v>
      </c>
      <c r="R73" s="28"/>
      <c r="S73" s="28"/>
      <c r="T73" s="28"/>
      <c r="U73" s="28"/>
      <c r="V73" s="28"/>
      <c r="W73" s="28"/>
      <c r="X73" s="28"/>
      <c r="Y73" s="28"/>
      <c r="Z73" s="28"/>
    </row>
    <row r="74" spans="1:26" ht="15" customHeight="1">
      <c r="A74" s="111">
        <v>64</v>
      </c>
      <c r="B74" s="90" t="s">
        <v>2368</v>
      </c>
      <c r="C74" s="48"/>
      <c r="D74" s="179"/>
      <c r="E74" s="48"/>
      <c r="F74" s="111" t="s">
        <v>2863</v>
      </c>
      <c r="G74" s="751">
        <v>90</v>
      </c>
      <c r="H74" s="257">
        <v>16</v>
      </c>
      <c r="I74" s="48">
        <v>1000</v>
      </c>
      <c r="J74" s="88" t="s">
        <v>2864</v>
      </c>
      <c r="K74" s="41" t="s">
        <v>26</v>
      </c>
      <c r="L74" s="42" t="str">
        <f t="shared" si="0"/>
        <v>1000GRAMS</v>
      </c>
      <c r="M74" s="658">
        <f t="shared" si="1"/>
        <v>16000</v>
      </c>
      <c r="N74" s="659" t="str">
        <f t="shared" si="2"/>
        <v>16000 GRAMS</v>
      </c>
      <c r="O74" s="692">
        <f t="shared" si="3"/>
        <v>1440</v>
      </c>
      <c r="P74" s="29">
        <f t="shared" si="4"/>
        <v>90</v>
      </c>
      <c r="Q74" s="29">
        <f t="shared" si="5"/>
        <v>0</v>
      </c>
      <c r="R74" s="28"/>
      <c r="S74" s="28"/>
      <c r="T74" s="28"/>
      <c r="U74" s="28"/>
      <c r="V74" s="28"/>
      <c r="W74" s="28"/>
      <c r="X74" s="28"/>
      <c r="Y74" s="28"/>
      <c r="Z74" s="28"/>
    </row>
    <row r="75" spans="1:26" ht="15" customHeight="1">
      <c r="A75" s="111">
        <v>65</v>
      </c>
      <c r="B75" s="320" t="s">
        <v>2968</v>
      </c>
      <c r="C75" s="48"/>
      <c r="D75" s="179"/>
      <c r="E75" s="48" t="s">
        <v>2969</v>
      </c>
      <c r="F75" s="111" t="s">
        <v>2863</v>
      </c>
      <c r="G75" s="751">
        <v>229</v>
      </c>
      <c r="H75" s="257">
        <v>0</v>
      </c>
      <c r="I75" s="48">
        <v>750</v>
      </c>
      <c r="J75" s="88" t="s">
        <v>2881</v>
      </c>
      <c r="K75" s="41" t="s">
        <v>26</v>
      </c>
      <c r="L75" s="42" t="str">
        <f t="shared" si="0"/>
        <v>750ML</v>
      </c>
      <c r="M75" s="658">
        <f t="shared" si="1"/>
        <v>0</v>
      </c>
      <c r="N75" s="659" t="str">
        <f t="shared" si="2"/>
        <v>0 ML</v>
      </c>
      <c r="O75" s="692">
        <f t="shared" si="3"/>
        <v>0</v>
      </c>
      <c r="P75" s="29" t="e">
        <f t="shared" si="4"/>
        <v>#DIV/0!</v>
      </c>
      <c r="Q75" s="29" t="e">
        <f t="shared" si="5"/>
        <v>#DIV/0!</v>
      </c>
      <c r="R75" s="28"/>
      <c r="S75" s="28"/>
      <c r="T75" s="28"/>
      <c r="U75" s="28"/>
      <c r="V75" s="28"/>
      <c r="W75" s="28"/>
      <c r="X75" s="28"/>
      <c r="Y75" s="28"/>
      <c r="Z75" s="28"/>
    </row>
    <row r="76" spans="1:26" ht="15" customHeight="1">
      <c r="A76" s="111">
        <v>66</v>
      </c>
      <c r="B76" s="320" t="s">
        <v>2970</v>
      </c>
      <c r="C76" s="48"/>
      <c r="D76" s="179"/>
      <c r="E76" s="48" t="s">
        <v>2971</v>
      </c>
      <c r="F76" s="111" t="s">
        <v>2863</v>
      </c>
      <c r="G76" s="751">
        <v>138.5</v>
      </c>
      <c r="H76" s="257">
        <v>1</v>
      </c>
      <c r="I76" s="48">
        <v>565</v>
      </c>
      <c r="J76" s="88" t="s">
        <v>2864</v>
      </c>
      <c r="K76" s="41" t="s">
        <v>26</v>
      </c>
      <c r="L76" s="42" t="str">
        <f t="shared" si="0"/>
        <v>565GRAMS</v>
      </c>
      <c r="M76" s="658">
        <f t="shared" si="1"/>
        <v>565</v>
      </c>
      <c r="N76" s="659" t="str">
        <f t="shared" si="2"/>
        <v>565 GRAMS</v>
      </c>
      <c r="O76" s="692">
        <f t="shared" si="3"/>
        <v>138.5</v>
      </c>
      <c r="P76" s="29">
        <f t="shared" si="4"/>
        <v>138.5</v>
      </c>
      <c r="Q76" s="29">
        <f t="shared" si="5"/>
        <v>0</v>
      </c>
      <c r="R76" s="28"/>
      <c r="S76" s="28"/>
      <c r="T76" s="28"/>
      <c r="U76" s="28"/>
      <c r="V76" s="28"/>
      <c r="W76" s="28"/>
      <c r="X76" s="28"/>
      <c r="Y76" s="28"/>
      <c r="Z76" s="28"/>
    </row>
    <row r="77" spans="1:26" ht="15" customHeight="1">
      <c r="A77" s="111">
        <v>67</v>
      </c>
      <c r="B77" s="89" t="s">
        <v>2972</v>
      </c>
      <c r="C77" s="48"/>
      <c r="D77" s="9"/>
      <c r="E77" s="48" t="s">
        <v>2973</v>
      </c>
      <c r="F77" s="111" t="s">
        <v>2863</v>
      </c>
      <c r="G77" s="751">
        <v>16</v>
      </c>
      <c r="H77" s="257">
        <v>1</v>
      </c>
      <c r="I77" s="48">
        <v>25</v>
      </c>
      <c r="J77" s="88" t="s">
        <v>2864</v>
      </c>
      <c r="K77" s="41" t="s">
        <v>26</v>
      </c>
      <c r="L77" s="42" t="str">
        <f t="shared" si="0"/>
        <v>25GRAMS</v>
      </c>
      <c r="M77" s="658">
        <f t="shared" si="1"/>
        <v>25</v>
      </c>
      <c r="N77" s="659" t="str">
        <f t="shared" si="2"/>
        <v>25 GRAMS</v>
      </c>
      <c r="O77" s="692">
        <f t="shared" si="3"/>
        <v>16</v>
      </c>
      <c r="P77" s="29"/>
      <c r="Q77" s="29">
        <f t="shared" si="5"/>
        <v>16</v>
      </c>
      <c r="R77" s="28"/>
      <c r="S77" s="28"/>
      <c r="T77" s="28"/>
      <c r="U77" s="28"/>
      <c r="V77" s="28"/>
      <c r="W77" s="28"/>
      <c r="X77" s="28"/>
      <c r="Y77" s="28"/>
      <c r="Z77" s="28"/>
    </row>
    <row r="78" spans="1:26" ht="15" customHeight="1">
      <c r="A78" s="111">
        <v>68</v>
      </c>
      <c r="B78" s="33" t="s">
        <v>2974</v>
      </c>
      <c r="C78" s="48"/>
      <c r="D78" s="35"/>
      <c r="E78" s="48" t="s">
        <v>2973</v>
      </c>
      <c r="F78" s="111" t="s">
        <v>2863</v>
      </c>
      <c r="G78" s="751">
        <v>16</v>
      </c>
      <c r="H78" s="257">
        <v>6</v>
      </c>
      <c r="I78" s="48">
        <v>25</v>
      </c>
      <c r="J78" s="677" t="s">
        <v>2864</v>
      </c>
      <c r="K78" s="41" t="s">
        <v>26</v>
      </c>
      <c r="L78" s="42" t="str">
        <f t="shared" si="0"/>
        <v>25GRAMS</v>
      </c>
      <c r="M78" s="658">
        <f t="shared" si="1"/>
        <v>150</v>
      </c>
      <c r="N78" s="659" t="str">
        <f t="shared" si="2"/>
        <v>150 GRAMS</v>
      </c>
      <c r="O78" s="692">
        <f t="shared" si="3"/>
        <v>96</v>
      </c>
      <c r="P78" s="29">
        <f t="shared" ref="P78:P170" si="6">O78/H78</f>
        <v>16</v>
      </c>
      <c r="Q78" s="29">
        <f t="shared" si="5"/>
        <v>0</v>
      </c>
      <c r="R78" s="28"/>
      <c r="S78" s="28"/>
      <c r="T78" s="28"/>
      <c r="U78" s="28"/>
      <c r="V78" s="28"/>
      <c r="W78" s="28"/>
      <c r="X78" s="28"/>
      <c r="Y78" s="28"/>
      <c r="Z78" s="28"/>
    </row>
    <row r="79" spans="1:26" ht="15" customHeight="1">
      <c r="A79" s="111">
        <v>69</v>
      </c>
      <c r="B79" s="33" t="s">
        <v>2975</v>
      </c>
      <c r="C79" s="48"/>
      <c r="D79" s="9"/>
      <c r="E79" s="48" t="s">
        <v>2973</v>
      </c>
      <c r="F79" s="111" t="s">
        <v>2863</v>
      </c>
      <c r="G79" s="751">
        <v>16</v>
      </c>
      <c r="H79" s="257">
        <v>4</v>
      </c>
      <c r="I79" s="48">
        <v>25</v>
      </c>
      <c r="J79" s="121" t="s">
        <v>2864</v>
      </c>
      <c r="K79" s="41" t="s">
        <v>26</v>
      </c>
      <c r="L79" s="42" t="str">
        <f t="shared" si="0"/>
        <v>25GRAMS</v>
      </c>
      <c r="M79" s="658">
        <f t="shared" si="1"/>
        <v>100</v>
      </c>
      <c r="N79" s="659" t="str">
        <f t="shared" si="2"/>
        <v>100 GRAMS</v>
      </c>
      <c r="O79" s="692">
        <f t="shared" si="3"/>
        <v>64</v>
      </c>
      <c r="P79" s="29">
        <f t="shared" si="6"/>
        <v>16</v>
      </c>
      <c r="Q79" s="29">
        <f t="shared" si="5"/>
        <v>0</v>
      </c>
      <c r="R79" s="28"/>
      <c r="S79" s="28"/>
      <c r="T79" s="28"/>
      <c r="U79" s="28"/>
      <c r="V79" s="28"/>
      <c r="W79" s="28"/>
      <c r="X79" s="28"/>
      <c r="Y79" s="28"/>
      <c r="Z79" s="28"/>
    </row>
    <row r="80" spans="1:26" ht="15" customHeight="1">
      <c r="A80" s="111">
        <v>70</v>
      </c>
      <c r="B80" s="33" t="s">
        <v>2976</v>
      </c>
      <c r="C80" s="48"/>
      <c r="D80" s="9"/>
      <c r="E80" s="48"/>
      <c r="F80" s="111" t="s">
        <v>2863</v>
      </c>
      <c r="G80" s="751">
        <v>240</v>
      </c>
      <c r="H80" s="257">
        <v>14</v>
      </c>
      <c r="I80" s="48">
        <v>1</v>
      </c>
      <c r="J80" s="121" t="s">
        <v>2977</v>
      </c>
      <c r="K80" s="41" t="s">
        <v>26</v>
      </c>
      <c r="L80" s="42" t="str">
        <f t="shared" si="0"/>
        <v>1TRAY</v>
      </c>
      <c r="M80" s="658">
        <f t="shared" si="1"/>
        <v>14</v>
      </c>
      <c r="N80" s="659" t="str">
        <f t="shared" si="2"/>
        <v>14 TRAY</v>
      </c>
      <c r="O80" s="692">
        <f t="shared" si="3"/>
        <v>3360</v>
      </c>
      <c r="P80" s="29">
        <f t="shared" si="6"/>
        <v>240</v>
      </c>
      <c r="Q80" s="109">
        <f t="shared" si="5"/>
        <v>0</v>
      </c>
      <c r="R80" s="11"/>
      <c r="S80" s="28"/>
      <c r="T80" s="28"/>
      <c r="U80" s="28"/>
      <c r="V80" s="28"/>
      <c r="W80" s="28"/>
      <c r="X80" s="28"/>
      <c r="Y80" s="28"/>
      <c r="Z80" s="28"/>
    </row>
    <row r="81" spans="1:26" ht="15" customHeight="1">
      <c r="A81" s="111">
        <v>71</v>
      </c>
      <c r="B81" s="209"/>
      <c r="C81" s="48"/>
      <c r="D81" s="9"/>
      <c r="E81" s="48"/>
      <c r="F81" s="111" t="s">
        <v>2863</v>
      </c>
      <c r="G81" s="751">
        <v>0</v>
      </c>
      <c r="H81" s="257">
        <v>0</v>
      </c>
      <c r="I81" s="48"/>
      <c r="J81" s="121"/>
      <c r="K81" s="41" t="s">
        <v>26</v>
      </c>
      <c r="L81" s="42" t="str">
        <f t="shared" si="0"/>
        <v/>
      </c>
      <c r="M81" s="658">
        <f t="shared" si="1"/>
        <v>0</v>
      </c>
      <c r="N81" s="659" t="str">
        <f t="shared" si="2"/>
        <v xml:space="preserve">0 </v>
      </c>
      <c r="O81" s="692">
        <f t="shared" si="3"/>
        <v>0</v>
      </c>
      <c r="P81" s="29" t="e">
        <f t="shared" si="6"/>
        <v>#DIV/0!</v>
      </c>
      <c r="Q81" s="109" t="e">
        <f t="shared" si="5"/>
        <v>#DIV/0!</v>
      </c>
      <c r="R81" s="11"/>
      <c r="S81" s="28"/>
      <c r="T81" s="28"/>
      <c r="U81" s="28"/>
      <c r="V81" s="28"/>
      <c r="W81" s="28"/>
      <c r="X81" s="28"/>
      <c r="Y81" s="28"/>
      <c r="Z81" s="28"/>
    </row>
    <row r="82" spans="1:26" ht="15" customHeight="1">
      <c r="A82" s="111">
        <v>72</v>
      </c>
      <c r="B82" s="33"/>
      <c r="C82" s="48"/>
      <c r="D82" s="9"/>
      <c r="E82" s="48"/>
      <c r="F82" s="161"/>
      <c r="G82" s="751">
        <v>0</v>
      </c>
      <c r="H82" s="257">
        <v>0</v>
      </c>
      <c r="I82" s="48"/>
      <c r="J82" s="168"/>
      <c r="K82" s="41" t="s">
        <v>26</v>
      </c>
      <c r="L82" s="42" t="str">
        <f t="shared" si="0"/>
        <v/>
      </c>
      <c r="M82" s="658">
        <f t="shared" si="1"/>
        <v>0</v>
      </c>
      <c r="N82" s="659" t="str">
        <f t="shared" si="2"/>
        <v xml:space="preserve">0 </v>
      </c>
      <c r="O82" s="692">
        <f t="shared" si="3"/>
        <v>0</v>
      </c>
      <c r="P82" s="29" t="e">
        <f t="shared" si="6"/>
        <v>#DIV/0!</v>
      </c>
      <c r="Q82" s="29" t="e">
        <f t="shared" si="5"/>
        <v>#DIV/0!</v>
      </c>
      <c r="R82" s="28"/>
      <c r="S82" s="28"/>
      <c r="T82" s="28"/>
      <c r="U82" s="28"/>
      <c r="V82" s="28"/>
      <c r="W82" s="28"/>
      <c r="X82" s="28"/>
      <c r="Y82" s="28"/>
      <c r="Z82" s="28"/>
    </row>
    <row r="83" spans="1:26" ht="15" customHeight="1">
      <c r="A83" s="111">
        <v>73</v>
      </c>
      <c r="B83" s="33" t="s">
        <v>1957</v>
      </c>
      <c r="C83" s="48"/>
      <c r="D83" s="9"/>
      <c r="E83" s="48"/>
      <c r="F83" s="161"/>
      <c r="G83" s="751">
        <v>0</v>
      </c>
      <c r="H83" s="257">
        <v>0</v>
      </c>
      <c r="I83" s="48"/>
      <c r="J83" s="168"/>
      <c r="K83" s="41" t="s">
        <v>26</v>
      </c>
      <c r="L83" s="42" t="str">
        <f t="shared" si="0"/>
        <v/>
      </c>
      <c r="M83" s="658">
        <f t="shared" si="1"/>
        <v>0</v>
      </c>
      <c r="N83" s="659" t="str">
        <f t="shared" si="2"/>
        <v xml:space="preserve">0 </v>
      </c>
      <c r="O83" s="692">
        <f t="shared" si="3"/>
        <v>0</v>
      </c>
      <c r="P83" s="29" t="e">
        <f t="shared" si="6"/>
        <v>#DIV/0!</v>
      </c>
      <c r="Q83" s="74" t="e">
        <f t="shared" si="5"/>
        <v>#DIV/0!</v>
      </c>
      <c r="R83" s="28"/>
      <c r="S83" s="28"/>
      <c r="T83" s="28"/>
      <c r="U83" s="28"/>
      <c r="V83" s="28"/>
      <c r="W83" s="28"/>
      <c r="X83" s="28"/>
      <c r="Y83" s="28"/>
      <c r="Z83" s="28"/>
    </row>
    <row r="84" spans="1:26" ht="15" customHeight="1">
      <c r="A84" s="111">
        <v>74</v>
      </c>
      <c r="B84" s="33" t="s">
        <v>2978</v>
      </c>
      <c r="C84" s="48"/>
      <c r="D84" s="9"/>
      <c r="E84" s="48"/>
      <c r="F84" s="161" t="s">
        <v>76</v>
      </c>
      <c r="G84" s="751">
        <v>110</v>
      </c>
      <c r="H84" s="257">
        <v>0</v>
      </c>
      <c r="I84" s="48">
        <v>1000</v>
      </c>
      <c r="J84" s="168" t="s">
        <v>2864</v>
      </c>
      <c r="K84" s="41" t="s">
        <v>26</v>
      </c>
      <c r="L84" s="42" t="str">
        <f t="shared" si="0"/>
        <v>1000GRAMS</v>
      </c>
      <c r="M84" s="658">
        <f t="shared" si="1"/>
        <v>0</v>
      </c>
      <c r="N84" s="659" t="str">
        <f t="shared" si="2"/>
        <v>0 GRAMS</v>
      </c>
      <c r="O84" s="692">
        <f t="shared" si="3"/>
        <v>0</v>
      </c>
      <c r="P84" s="29" t="e">
        <f t="shared" si="6"/>
        <v>#DIV/0!</v>
      </c>
      <c r="Q84" s="109" t="e">
        <f t="shared" si="5"/>
        <v>#DIV/0!</v>
      </c>
      <c r="R84" s="11"/>
      <c r="S84" s="28"/>
      <c r="T84" s="28"/>
      <c r="U84" s="28"/>
      <c r="V84" s="28"/>
      <c r="W84" s="28"/>
      <c r="X84" s="28"/>
      <c r="Y84" s="28"/>
      <c r="Z84" s="28"/>
    </row>
    <row r="85" spans="1:26" ht="15" customHeight="1">
      <c r="A85" s="111">
        <v>75</v>
      </c>
      <c r="B85" s="209" t="s">
        <v>2979</v>
      </c>
      <c r="C85" s="48"/>
      <c r="D85" s="9"/>
      <c r="E85" s="48"/>
      <c r="F85" s="161" t="s">
        <v>76</v>
      </c>
      <c r="G85" s="751">
        <v>170</v>
      </c>
      <c r="H85" s="257">
        <v>0</v>
      </c>
      <c r="I85" s="48">
        <v>1000</v>
      </c>
      <c r="J85" s="168" t="s">
        <v>2864</v>
      </c>
      <c r="K85" s="41" t="s">
        <v>26</v>
      </c>
      <c r="L85" s="42" t="str">
        <f t="shared" si="0"/>
        <v>1000GRAMS</v>
      </c>
      <c r="M85" s="658">
        <f t="shared" si="1"/>
        <v>0</v>
      </c>
      <c r="N85" s="659" t="str">
        <f t="shared" si="2"/>
        <v>0 GRAMS</v>
      </c>
      <c r="O85" s="692">
        <f t="shared" si="3"/>
        <v>0</v>
      </c>
      <c r="P85" s="29" t="e">
        <f t="shared" si="6"/>
        <v>#DIV/0!</v>
      </c>
      <c r="Q85" s="74" t="e">
        <f t="shared" si="5"/>
        <v>#DIV/0!</v>
      </c>
      <c r="R85" s="28"/>
      <c r="S85" s="28"/>
      <c r="T85" s="28"/>
      <c r="U85" s="28"/>
      <c r="V85" s="28"/>
      <c r="W85" s="28"/>
      <c r="X85" s="28"/>
      <c r="Y85" s="28"/>
      <c r="Z85" s="28"/>
    </row>
    <row r="86" spans="1:26" ht="15" customHeight="1">
      <c r="A86" s="111">
        <v>76</v>
      </c>
      <c r="B86" s="281" t="s">
        <v>2980</v>
      </c>
      <c r="C86" s="48"/>
      <c r="D86" s="9"/>
      <c r="E86" s="48"/>
      <c r="F86" s="161" t="s">
        <v>76</v>
      </c>
      <c r="G86" s="751">
        <v>180</v>
      </c>
      <c r="H86" s="257">
        <v>0</v>
      </c>
      <c r="I86" s="48">
        <v>1000</v>
      </c>
      <c r="J86" s="40" t="s">
        <v>2864</v>
      </c>
      <c r="K86" s="41" t="s">
        <v>26</v>
      </c>
      <c r="L86" s="42" t="str">
        <f t="shared" si="0"/>
        <v>1000GRAMS</v>
      </c>
      <c r="M86" s="658">
        <f t="shared" si="1"/>
        <v>0</v>
      </c>
      <c r="N86" s="659" t="str">
        <f t="shared" si="2"/>
        <v>0 GRAMS</v>
      </c>
      <c r="O86" s="692">
        <f t="shared" si="3"/>
        <v>0</v>
      </c>
      <c r="P86" s="29" t="e">
        <f t="shared" si="6"/>
        <v>#DIV/0!</v>
      </c>
      <c r="Q86" s="29" t="e">
        <f t="shared" si="5"/>
        <v>#DIV/0!</v>
      </c>
      <c r="R86" s="28"/>
      <c r="S86" s="28"/>
      <c r="T86" s="28"/>
      <c r="U86" s="28"/>
      <c r="V86" s="28"/>
      <c r="W86" s="28"/>
      <c r="X86" s="28"/>
      <c r="Y86" s="28"/>
      <c r="Z86" s="28"/>
    </row>
    <row r="87" spans="1:26" ht="15" customHeight="1">
      <c r="A87" s="111">
        <v>77</v>
      </c>
      <c r="B87" s="48" t="s">
        <v>2981</v>
      </c>
      <c r="C87" s="48"/>
      <c r="D87" s="204"/>
      <c r="E87" s="48"/>
      <c r="F87" s="161" t="s">
        <v>76</v>
      </c>
      <c r="G87" s="751">
        <v>200</v>
      </c>
      <c r="H87" s="257">
        <v>7</v>
      </c>
      <c r="I87" s="48">
        <v>1000</v>
      </c>
      <c r="J87" s="40" t="s">
        <v>2864</v>
      </c>
      <c r="K87" s="41" t="s">
        <v>26</v>
      </c>
      <c r="L87" s="42" t="str">
        <f t="shared" si="0"/>
        <v>1000GRAMS</v>
      </c>
      <c r="M87" s="658">
        <f t="shared" si="1"/>
        <v>7000</v>
      </c>
      <c r="N87" s="659" t="str">
        <f t="shared" si="2"/>
        <v>7000 GRAMS</v>
      </c>
      <c r="O87" s="692">
        <f t="shared" si="3"/>
        <v>1400</v>
      </c>
      <c r="P87" s="29">
        <f t="shared" si="6"/>
        <v>200</v>
      </c>
      <c r="Q87" s="109">
        <f t="shared" si="5"/>
        <v>0</v>
      </c>
      <c r="R87" s="11"/>
      <c r="S87" s="28"/>
      <c r="T87" s="28"/>
      <c r="U87" s="28"/>
      <c r="V87" s="28"/>
      <c r="W87" s="28"/>
      <c r="X87" s="28"/>
      <c r="Y87" s="28"/>
      <c r="Z87" s="28"/>
    </row>
    <row r="88" spans="1:26" ht="15" customHeight="1">
      <c r="A88" s="111">
        <v>78</v>
      </c>
      <c r="B88" s="209" t="s">
        <v>2982</v>
      </c>
      <c r="C88" s="48"/>
      <c r="D88" s="204"/>
      <c r="E88" s="48"/>
      <c r="F88" s="161" t="s">
        <v>76</v>
      </c>
      <c r="G88" s="751">
        <v>150</v>
      </c>
      <c r="H88" s="257">
        <v>5</v>
      </c>
      <c r="I88" s="48">
        <v>1000</v>
      </c>
      <c r="J88" s="40" t="s">
        <v>2864</v>
      </c>
      <c r="K88" s="41" t="s">
        <v>26</v>
      </c>
      <c r="L88" s="42" t="str">
        <f t="shared" si="0"/>
        <v>1000GRAMS</v>
      </c>
      <c r="M88" s="658">
        <f t="shared" si="1"/>
        <v>5000</v>
      </c>
      <c r="N88" s="659" t="str">
        <f t="shared" si="2"/>
        <v>5000 GRAMS</v>
      </c>
      <c r="O88" s="692">
        <f t="shared" si="3"/>
        <v>750</v>
      </c>
      <c r="P88" s="29">
        <f t="shared" si="6"/>
        <v>150</v>
      </c>
      <c r="Q88" s="74">
        <f t="shared" si="5"/>
        <v>0</v>
      </c>
      <c r="R88" s="28"/>
      <c r="S88" s="28"/>
      <c r="T88" s="28"/>
      <c r="U88" s="28"/>
      <c r="V88" s="28"/>
      <c r="W88" s="28"/>
      <c r="X88" s="28"/>
      <c r="Y88" s="28"/>
      <c r="Z88" s="28"/>
    </row>
    <row r="89" spans="1:26" ht="15" customHeight="1">
      <c r="A89" s="111">
        <v>79</v>
      </c>
      <c r="B89" s="89" t="s">
        <v>2983</v>
      </c>
      <c r="C89" s="48"/>
      <c r="D89" s="204"/>
      <c r="E89" s="48"/>
      <c r="F89" s="161" t="s">
        <v>76</v>
      </c>
      <c r="G89" s="751">
        <v>500</v>
      </c>
      <c r="H89" s="257">
        <v>0</v>
      </c>
      <c r="I89" s="48">
        <v>1000</v>
      </c>
      <c r="J89" s="40" t="s">
        <v>2864</v>
      </c>
      <c r="K89" s="41" t="s">
        <v>26</v>
      </c>
      <c r="L89" s="42" t="str">
        <f t="shared" si="0"/>
        <v>1000GRAMS</v>
      </c>
      <c r="M89" s="658">
        <f t="shared" si="1"/>
        <v>0</v>
      </c>
      <c r="N89" s="659" t="str">
        <f t="shared" si="2"/>
        <v>0 GRAMS</v>
      </c>
      <c r="O89" s="692">
        <f t="shared" si="3"/>
        <v>0</v>
      </c>
      <c r="P89" s="29" t="e">
        <f t="shared" si="6"/>
        <v>#DIV/0!</v>
      </c>
      <c r="Q89" s="74" t="e">
        <f t="shared" si="5"/>
        <v>#DIV/0!</v>
      </c>
      <c r="R89" s="28"/>
      <c r="S89" s="28"/>
      <c r="T89" s="28"/>
      <c r="U89" s="28"/>
      <c r="V89" s="28"/>
      <c r="W89" s="28"/>
      <c r="X89" s="28"/>
      <c r="Y89" s="28"/>
      <c r="Z89" s="28"/>
    </row>
    <row r="90" spans="1:26" ht="15" customHeight="1">
      <c r="A90" s="111">
        <v>80</v>
      </c>
      <c r="B90" s="89" t="s">
        <v>2984</v>
      </c>
      <c r="C90" s="48"/>
      <c r="D90" s="204"/>
      <c r="E90" s="48"/>
      <c r="F90" s="161" t="s">
        <v>76</v>
      </c>
      <c r="G90" s="751">
        <v>180</v>
      </c>
      <c r="H90" s="257">
        <v>0</v>
      </c>
      <c r="I90" s="48">
        <v>1000</v>
      </c>
      <c r="J90" s="40" t="s">
        <v>2864</v>
      </c>
      <c r="K90" s="41" t="s">
        <v>26</v>
      </c>
      <c r="L90" s="42" t="str">
        <f t="shared" si="0"/>
        <v>1000GRAMS</v>
      </c>
      <c r="M90" s="658">
        <f t="shared" si="1"/>
        <v>0</v>
      </c>
      <c r="N90" s="659" t="str">
        <f t="shared" si="2"/>
        <v>0 GRAMS</v>
      </c>
      <c r="O90" s="692">
        <f t="shared" si="3"/>
        <v>0</v>
      </c>
      <c r="P90" s="29" t="e">
        <f t="shared" si="6"/>
        <v>#DIV/0!</v>
      </c>
      <c r="Q90" s="74" t="e">
        <f t="shared" si="5"/>
        <v>#DIV/0!</v>
      </c>
      <c r="R90" s="28"/>
      <c r="S90" s="28"/>
      <c r="T90" s="28"/>
      <c r="U90" s="28"/>
      <c r="V90" s="28"/>
      <c r="W90" s="28"/>
      <c r="X90" s="28"/>
      <c r="Y90" s="28"/>
      <c r="Z90" s="28"/>
    </row>
    <row r="91" spans="1:26" ht="15" customHeight="1">
      <c r="A91" s="111">
        <v>81</v>
      </c>
      <c r="B91" s="89" t="s">
        <v>2985</v>
      </c>
      <c r="C91" s="48"/>
      <c r="D91" s="204"/>
      <c r="E91" s="48" t="s">
        <v>2986</v>
      </c>
      <c r="F91" s="161" t="s">
        <v>76</v>
      </c>
      <c r="G91" s="751">
        <v>265</v>
      </c>
      <c r="H91" s="257">
        <v>0.5</v>
      </c>
      <c r="I91" s="48">
        <v>1000</v>
      </c>
      <c r="J91" s="40" t="s">
        <v>2864</v>
      </c>
      <c r="K91" s="41" t="s">
        <v>26</v>
      </c>
      <c r="L91" s="42" t="str">
        <f t="shared" si="0"/>
        <v>1000GRAMS</v>
      </c>
      <c r="M91" s="658">
        <f t="shared" si="1"/>
        <v>500</v>
      </c>
      <c r="N91" s="659" t="str">
        <f t="shared" si="2"/>
        <v>500 GRAMS</v>
      </c>
      <c r="O91" s="692">
        <f t="shared" si="3"/>
        <v>132.5</v>
      </c>
      <c r="P91" s="29">
        <f t="shared" si="6"/>
        <v>265</v>
      </c>
      <c r="Q91" s="74">
        <f t="shared" si="5"/>
        <v>0</v>
      </c>
      <c r="R91" s="28"/>
      <c r="S91" s="28"/>
      <c r="T91" s="28"/>
      <c r="U91" s="28"/>
      <c r="V91" s="28"/>
      <c r="W91" s="28"/>
      <c r="X91" s="28"/>
      <c r="Y91" s="28"/>
      <c r="Z91" s="28"/>
    </row>
    <row r="92" spans="1:26" ht="15" customHeight="1">
      <c r="A92" s="111">
        <v>82</v>
      </c>
      <c r="B92" s="736" t="s">
        <v>2987</v>
      </c>
      <c r="C92" s="48"/>
      <c r="D92" s="204"/>
      <c r="E92" s="48"/>
      <c r="F92" s="161" t="s">
        <v>76</v>
      </c>
      <c r="G92" s="751">
        <v>180</v>
      </c>
      <c r="H92" s="257">
        <v>0</v>
      </c>
      <c r="I92" s="48">
        <v>1000</v>
      </c>
      <c r="J92" s="40" t="s">
        <v>2864</v>
      </c>
      <c r="K92" s="41" t="s">
        <v>26</v>
      </c>
      <c r="L92" s="42" t="str">
        <f t="shared" si="0"/>
        <v>1000GRAMS</v>
      </c>
      <c r="M92" s="658">
        <f t="shared" si="1"/>
        <v>0</v>
      </c>
      <c r="N92" s="659" t="str">
        <f t="shared" si="2"/>
        <v>0 GRAMS</v>
      </c>
      <c r="O92" s="692">
        <f t="shared" si="3"/>
        <v>0</v>
      </c>
      <c r="P92" s="29" t="e">
        <f t="shared" si="6"/>
        <v>#DIV/0!</v>
      </c>
      <c r="Q92" s="74" t="e">
        <f t="shared" si="5"/>
        <v>#DIV/0!</v>
      </c>
      <c r="R92" s="28"/>
      <c r="S92" s="28"/>
      <c r="T92" s="28"/>
      <c r="U92" s="28"/>
      <c r="V92" s="28"/>
      <c r="W92" s="28"/>
      <c r="X92" s="28"/>
      <c r="Y92" s="28"/>
      <c r="Z92" s="28"/>
    </row>
    <row r="93" spans="1:26" ht="15" customHeight="1">
      <c r="A93" s="111">
        <v>83</v>
      </c>
      <c r="B93" s="320" t="s">
        <v>2988</v>
      </c>
      <c r="C93" s="48"/>
      <c r="D93" s="204"/>
      <c r="E93" s="48"/>
      <c r="F93" s="161" t="s">
        <v>76</v>
      </c>
      <c r="G93" s="751">
        <v>170</v>
      </c>
      <c r="H93" s="257">
        <v>0</v>
      </c>
      <c r="I93" s="48">
        <v>1000</v>
      </c>
      <c r="J93" s="121" t="s">
        <v>2864</v>
      </c>
      <c r="K93" s="41" t="s">
        <v>26</v>
      </c>
      <c r="L93" s="42" t="str">
        <f t="shared" si="0"/>
        <v>1000GRAMS</v>
      </c>
      <c r="M93" s="658">
        <f t="shared" si="1"/>
        <v>0</v>
      </c>
      <c r="N93" s="659" t="str">
        <f t="shared" si="2"/>
        <v>0 GRAMS</v>
      </c>
      <c r="O93" s="692">
        <f t="shared" si="3"/>
        <v>0</v>
      </c>
      <c r="P93" s="29" t="e">
        <f t="shared" si="6"/>
        <v>#DIV/0!</v>
      </c>
      <c r="Q93" s="74" t="e">
        <f t="shared" si="5"/>
        <v>#DIV/0!</v>
      </c>
      <c r="R93" s="28"/>
      <c r="S93" s="28"/>
      <c r="T93" s="28"/>
      <c r="U93" s="28"/>
      <c r="V93" s="28"/>
      <c r="W93" s="28"/>
      <c r="X93" s="28"/>
      <c r="Y93" s="28"/>
      <c r="Z93" s="28"/>
    </row>
    <row r="94" spans="1:26" ht="15" customHeight="1">
      <c r="A94" s="111">
        <v>84</v>
      </c>
      <c r="B94" s="736" t="s">
        <v>2989</v>
      </c>
      <c r="C94" s="48"/>
      <c r="D94" s="179"/>
      <c r="E94" s="48"/>
      <c r="F94" s="161" t="s">
        <v>76</v>
      </c>
      <c r="G94" s="751">
        <v>173</v>
      </c>
      <c r="H94" s="257">
        <v>0</v>
      </c>
      <c r="I94" s="48">
        <v>1000</v>
      </c>
      <c r="J94" s="40" t="s">
        <v>2864</v>
      </c>
      <c r="K94" s="41" t="s">
        <v>26</v>
      </c>
      <c r="L94" s="42" t="str">
        <f t="shared" si="0"/>
        <v>1000GRAMS</v>
      </c>
      <c r="M94" s="658">
        <f t="shared" si="1"/>
        <v>0</v>
      </c>
      <c r="N94" s="659" t="str">
        <f t="shared" si="2"/>
        <v>0 GRAMS</v>
      </c>
      <c r="O94" s="692">
        <f t="shared" si="3"/>
        <v>0</v>
      </c>
      <c r="P94" s="29" t="e">
        <f t="shared" si="6"/>
        <v>#DIV/0!</v>
      </c>
      <c r="Q94" s="74" t="e">
        <f t="shared" si="5"/>
        <v>#DIV/0!</v>
      </c>
      <c r="R94" s="28"/>
      <c r="S94" s="28"/>
      <c r="T94" s="28"/>
      <c r="U94" s="28"/>
      <c r="V94" s="28"/>
      <c r="W94" s="28"/>
      <c r="X94" s="28"/>
      <c r="Y94" s="28"/>
      <c r="Z94" s="28"/>
    </row>
    <row r="95" spans="1:26" ht="15" customHeight="1">
      <c r="A95" s="111">
        <v>85</v>
      </c>
      <c r="B95" s="320" t="s">
        <v>2990</v>
      </c>
      <c r="C95" s="48"/>
      <c r="D95" s="35"/>
      <c r="E95" s="48"/>
      <c r="F95" s="161" t="s">
        <v>76</v>
      </c>
      <c r="G95" s="751">
        <v>180</v>
      </c>
      <c r="H95" s="257">
        <v>0</v>
      </c>
      <c r="I95" s="48">
        <v>1000</v>
      </c>
      <c r="J95" s="40" t="s">
        <v>2864</v>
      </c>
      <c r="K95" s="41" t="s">
        <v>26</v>
      </c>
      <c r="L95" s="42" t="str">
        <f t="shared" si="0"/>
        <v>1000GRAMS</v>
      </c>
      <c r="M95" s="658">
        <f t="shared" si="1"/>
        <v>0</v>
      </c>
      <c r="N95" s="659" t="str">
        <f t="shared" si="2"/>
        <v>0 GRAMS</v>
      </c>
      <c r="O95" s="692">
        <f t="shared" si="3"/>
        <v>0</v>
      </c>
      <c r="P95" s="29" t="e">
        <f t="shared" si="6"/>
        <v>#DIV/0!</v>
      </c>
      <c r="Q95" s="74" t="e">
        <f t="shared" si="5"/>
        <v>#DIV/0!</v>
      </c>
      <c r="R95" s="28"/>
      <c r="S95" s="28"/>
      <c r="T95" s="28"/>
      <c r="U95" s="28"/>
      <c r="V95" s="28"/>
      <c r="W95" s="28"/>
      <c r="X95" s="28"/>
      <c r="Y95" s="28"/>
      <c r="Z95" s="28"/>
    </row>
    <row r="96" spans="1:26" ht="15" customHeight="1">
      <c r="A96" s="111">
        <v>86</v>
      </c>
      <c r="B96" s="89" t="s">
        <v>2991</v>
      </c>
      <c r="C96" s="48"/>
      <c r="D96" s="35"/>
      <c r="E96" s="48"/>
      <c r="F96" s="161" t="s">
        <v>76</v>
      </c>
      <c r="G96" s="751">
        <v>200</v>
      </c>
      <c r="H96" s="257">
        <v>0</v>
      </c>
      <c r="I96" s="48">
        <v>1000</v>
      </c>
      <c r="J96" s="40" t="s">
        <v>2864</v>
      </c>
      <c r="K96" s="41" t="s">
        <v>26</v>
      </c>
      <c r="L96" s="42" t="str">
        <f t="shared" si="0"/>
        <v>1000GRAMS</v>
      </c>
      <c r="M96" s="658">
        <f t="shared" si="1"/>
        <v>0</v>
      </c>
      <c r="N96" s="659" t="str">
        <f t="shared" si="2"/>
        <v>0 GRAMS</v>
      </c>
      <c r="O96" s="692">
        <f t="shared" si="3"/>
        <v>0</v>
      </c>
      <c r="P96" s="29" t="e">
        <f t="shared" si="6"/>
        <v>#DIV/0!</v>
      </c>
      <c r="Q96" s="74" t="e">
        <f t="shared" si="5"/>
        <v>#DIV/0!</v>
      </c>
      <c r="R96" s="28"/>
      <c r="S96" s="28"/>
      <c r="T96" s="28"/>
      <c r="U96" s="28"/>
      <c r="V96" s="28"/>
      <c r="W96" s="28"/>
      <c r="X96" s="28"/>
      <c r="Y96" s="28"/>
      <c r="Z96" s="28"/>
    </row>
    <row r="97" spans="1:26" ht="15" customHeight="1">
      <c r="A97" s="111">
        <v>87</v>
      </c>
      <c r="B97" s="89" t="s">
        <v>2992</v>
      </c>
      <c r="C97" s="48"/>
      <c r="D97" s="35"/>
      <c r="E97" s="48"/>
      <c r="F97" s="161" t="s">
        <v>76</v>
      </c>
      <c r="G97" s="751">
        <v>155</v>
      </c>
      <c r="H97" s="257">
        <v>0</v>
      </c>
      <c r="I97" s="48">
        <v>1000</v>
      </c>
      <c r="J97" s="40" t="s">
        <v>2864</v>
      </c>
      <c r="K97" s="41" t="s">
        <v>26</v>
      </c>
      <c r="L97" s="42" t="str">
        <f t="shared" si="0"/>
        <v>1000GRAMS</v>
      </c>
      <c r="M97" s="658">
        <f t="shared" si="1"/>
        <v>0</v>
      </c>
      <c r="N97" s="659" t="str">
        <f t="shared" si="2"/>
        <v>0 GRAMS</v>
      </c>
      <c r="O97" s="692">
        <f t="shared" si="3"/>
        <v>0</v>
      </c>
      <c r="P97" s="29" t="e">
        <f t="shared" si="6"/>
        <v>#DIV/0!</v>
      </c>
      <c r="Q97" s="74" t="e">
        <f t="shared" si="5"/>
        <v>#DIV/0!</v>
      </c>
      <c r="R97" s="28"/>
      <c r="S97" s="28"/>
      <c r="T97" s="28"/>
      <c r="U97" s="28"/>
      <c r="V97" s="28"/>
      <c r="W97" s="28"/>
      <c r="X97" s="28"/>
      <c r="Y97" s="28"/>
      <c r="Z97" s="28"/>
    </row>
    <row r="98" spans="1:26" ht="15" customHeight="1">
      <c r="A98" s="111">
        <v>88</v>
      </c>
      <c r="B98" s="90" t="s">
        <v>2993</v>
      </c>
      <c r="C98" s="48"/>
      <c r="D98" s="35"/>
      <c r="E98" s="48"/>
      <c r="F98" s="161" t="s">
        <v>76</v>
      </c>
      <c r="G98" s="751">
        <v>140</v>
      </c>
      <c r="H98" s="257">
        <v>0</v>
      </c>
      <c r="I98" s="48">
        <v>1000</v>
      </c>
      <c r="J98" s="40" t="s">
        <v>2864</v>
      </c>
      <c r="K98" s="41" t="s">
        <v>26</v>
      </c>
      <c r="L98" s="42" t="str">
        <f t="shared" si="0"/>
        <v>1000GRAMS</v>
      </c>
      <c r="M98" s="658">
        <f t="shared" si="1"/>
        <v>0</v>
      </c>
      <c r="N98" s="659" t="str">
        <f t="shared" si="2"/>
        <v>0 GRAMS</v>
      </c>
      <c r="O98" s="692">
        <f t="shared" si="3"/>
        <v>0</v>
      </c>
      <c r="P98" s="29" t="e">
        <f t="shared" si="6"/>
        <v>#DIV/0!</v>
      </c>
      <c r="Q98" s="74" t="e">
        <f t="shared" si="5"/>
        <v>#DIV/0!</v>
      </c>
      <c r="R98" s="28"/>
      <c r="S98" s="28"/>
      <c r="T98" s="28"/>
      <c r="U98" s="28"/>
      <c r="V98" s="28"/>
      <c r="W98" s="28"/>
      <c r="X98" s="28"/>
      <c r="Y98" s="28"/>
      <c r="Z98" s="28"/>
    </row>
    <row r="99" spans="1:26" ht="15" customHeight="1">
      <c r="A99" s="111">
        <v>89</v>
      </c>
      <c r="B99" s="209" t="s">
        <v>2994</v>
      </c>
      <c r="C99" s="48"/>
      <c r="D99" s="35"/>
      <c r="E99" s="48"/>
      <c r="F99" s="161" t="s">
        <v>76</v>
      </c>
      <c r="G99" s="751">
        <v>70</v>
      </c>
      <c r="H99" s="257">
        <v>0</v>
      </c>
      <c r="I99" s="48">
        <v>1000</v>
      </c>
      <c r="J99" s="40" t="s">
        <v>2864</v>
      </c>
      <c r="K99" s="41" t="s">
        <v>26</v>
      </c>
      <c r="L99" s="42" t="str">
        <f t="shared" si="0"/>
        <v>1000GRAMS</v>
      </c>
      <c r="M99" s="658">
        <f t="shared" si="1"/>
        <v>0</v>
      </c>
      <c r="N99" s="659" t="str">
        <f t="shared" si="2"/>
        <v>0 GRAMS</v>
      </c>
      <c r="O99" s="692">
        <f t="shared" si="3"/>
        <v>0</v>
      </c>
      <c r="P99" s="29" t="e">
        <f t="shared" si="6"/>
        <v>#DIV/0!</v>
      </c>
      <c r="Q99" s="74" t="e">
        <f t="shared" si="5"/>
        <v>#DIV/0!</v>
      </c>
      <c r="R99" s="28"/>
      <c r="S99" s="28"/>
      <c r="T99" s="28"/>
      <c r="U99" s="28"/>
      <c r="V99" s="28"/>
      <c r="W99" s="28"/>
      <c r="X99" s="28"/>
      <c r="Y99" s="28"/>
      <c r="Z99" s="28"/>
    </row>
    <row r="100" spans="1:26" ht="15" customHeight="1">
      <c r="A100" s="111">
        <v>90</v>
      </c>
      <c r="B100" s="209" t="s">
        <v>2995</v>
      </c>
      <c r="C100" s="48"/>
      <c r="D100" s="9"/>
      <c r="E100" s="48"/>
      <c r="F100" s="161" t="s">
        <v>76</v>
      </c>
      <c r="G100" s="751">
        <v>200</v>
      </c>
      <c r="H100" s="257">
        <v>5</v>
      </c>
      <c r="I100" s="48">
        <v>1000</v>
      </c>
      <c r="J100" s="88" t="s">
        <v>2864</v>
      </c>
      <c r="K100" s="41" t="s">
        <v>26</v>
      </c>
      <c r="L100" s="42" t="str">
        <f t="shared" si="0"/>
        <v>1000GRAMS</v>
      </c>
      <c r="M100" s="658">
        <f t="shared" si="1"/>
        <v>5000</v>
      </c>
      <c r="N100" s="659" t="str">
        <f t="shared" si="2"/>
        <v>5000 GRAMS</v>
      </c>
      <c r="O100" s="692">
        <f t="shared" si="3"/>
        <v>1000</v>
      </c>
      <c r="P100" s="29">
        <f t="shared" si="6"/>
        <v>200</v>
      </c>
      <c r="Q100" s="74">
        <f t="shared" si="5"/>
        <v>0</v>
      </c>
      <c r="R100" s="28"/>
      <c r="S100" s="28"/>
      <c r="T100" s="28"/>
      <c r="U100" s="28"/>
      <c r="V100" s="28"/>
      <c r="W100" s="28"/>
      <c r="X100" s="28"/>
      <c r="Y100" s="28"/>
      <c r="Z100" s="28"/>
    </row>
    <row r="101" spans="1:26" ht="15" customHeight="1">
      <c r="A101" s="111">
        <v>91</v>
      </c>
      <c r="B101" s="209" t="s">
        <v>2996</v>
      </c>
      <c r="C101" s="48"/>
      <c r="D101" s="9"/>
      <c r="E101" s="48"/>
      <c r="F101" s="161" t="s">
        <v>76</v>
      </c>
      <c r="G101" s="751">
        <v>200</v>
      </c>
      <c r="H101" s="257">
        <v>5</v>
      </c>
      <c r="I101" s="48">
        <v>1000</v>
      </c>
      <c r="J101" s="40" t="s">
        <v>2864</v>
      </c>
      <c r="K101" s="41" t="s">
        <v>26</v>
      </c>
      <c r="L101" s="42" t="str">
        <f t="shared" si="0"/>
        <v>1000GRAMS</v>
      </c>
      <c r="M101" s="658">
        <f t="shared" si="1"/>
        <v>5000</v>
      </c>
      <c r="N101" s="659" t="str">
        <f t="shared" si="2"/>
        <v>5000 GRAMS</v>
      </c>
      <c r="O101" s="692">
        <f t="shared" si="3"/>
        <v>1000</v>
      </c>
      <c r="P101" s="29">
        <f t="shared" si="6"/>
        <v>200</v>
      </c>
      <c r="Q101" s="74">
        <f t="shared" si="5"/>
        <v>0</v>
      </c>
      <c r="R101" s="28"/>
      <c r="S101" s="232"/>
      <c r="T101" s="28"/>
      <c r="U101" s="28"/>
      <c r="V101" s="28"/>
      <c r="W101" s="28"/>
      <c r="X101" s="28"/>
      <c r="Y101" s="28"/>
      <c r="Z101" s="28"/>
    </row>
    <row r="102" spans="1:26" ht="15" customHeight="1">
      <c r="A102" s="111">
        <v>92</v>
      </c>
      <c r="B102" s="209" t="s">
        <v>2997</v>
      </c>
      <c r="C102" s="48"/>
      <c r="D102" s="9"/>
      <c r="E102" s="48"/>
      <c r="F102" s="161" t="s">
        <v>76</v>
      </c>
      <c r="G102" s="751">
        <v>180</v>
      </c>
      <c r="H102" s="257">
        <v>0</v>
      </c>
      <c r="I102" s="48">
        <v>1000</v>
      </c>
      <c r="J102" s="40" t="s">
        <v>2864</v>
      </c>
      <c r="K102" s="41" t="s">
        <v>26</v>
      </c>
      <c r="L102" s="42" t="str">
        <f t="shared" si="0"/>
        <v>1000GRAMS</v>
      </c>
      <c r="M102" s="658">
        <f t="shared" si="1"/>
        <v>0</v>
      </c>
      <c r="N102" s="659" t="str">
        <f t="shared" si="2"/>
        <v>0 GRAMS</v>
      </c>
      <c r="O102" s="692">
        <f t="shared" si="3"/>
        <v>0</v>
      </c>
      <c r="P102" s="29" t="e">
        <f t="shared" si="6"/>
        <v>#DIV/0!</v>
      </c>
      <c r="Q102" s="74" t="e">
        <f t="shared" si="5"/>
        <v>#DIV/0!</v>
      </c>
      <c r="R102" s="28"/>
      <c r="S102" s="28"/>
      <c r="T102" s="28"/>
      <c r="U102" s="28"/>
      <c r="V102" s="28"/>
      <c r="W102" s="28"/>
      <c r="X102" s="28"/>
      <c r="Y102" s="28"/>
      <c r="Z102" s="28"/>
    </row>
    <row r="103" spans="1:26" ht="15" customHeight="1">
      <c r="A103" s="111">
        <v>93</v>
      </c>
      <c r="B103" s="281" t="s">
        <v>2998</v>
      </c>
      <c r="C103" s="48"/>
      <c r="D103" s="9"/>
      <c r="E103" s="48"/>
      <c r="F103" s="161" t="s">
        <v>76</v>
      </c>
      <c r="G103" s="751">
        <v>130</v>
      </c>
      <c r="H103" s="257">
        <v>0</v>
      </c>
      <c r="I103" s="48">
        <v>1000</v>
      </c>
      <c r="J103" s="88" t="s">
        <v>2864</v>
      </c>
      <c r="K103" s="41" t="s">
        <v>26</v>
      </c>
      <c r="L103" s="42" t="str">
        <f t="shared" si="0"/>
        <v>1000GRAMS</v>
      </c>
      <c r="M103" s="658">
        <f t="shared" si="1"/>
        <v>0</v>
      </c>
      <c r="N103" s="659" t="str">
        <f t="shared" si="2"/>
        <v>0 GRAMS</v>
      </c>
      <c r="O103" s="692">
        <f t="shared" si="3"/>
        <v>0</v>
      </c>
      <c r="P103" s="29" t="e">
        <f t="shared" si="6"/>
        <v>#DIV/0!</v>
      </c>
      <c r="Q103" s="74" t="e">
        <f t="shared" si="5"/>
        <v>#DIV/0!</v>
      </c>
      <c r="R103" s="28"/>
      <c r="S103" s="28"/>
      <c r="T103" s="28"/>
      <c r="U103" s="28"/>
      <c r="V103" s="28"/>
      <c r="W103" s="28"/>
      <c r="X103" s="28"/>
      <c r="Y103" s="28"/>
      <c r="Z103" s="28"/>
    </row>
    <row r="104" spans="1:26" ht="15" customHeight="1">
      <c r="A104" s="111">
        <v>94</v>
      </c>
      <c r="B104" s="550" t="s">
        <v>2999</v>
      </c>
      <c r="C104" s="48"/>
      <c r="D104" s="9"/>
      <c r="E104" s="48"/>
      <c r="F104" s="161" t="s">
        <v>76</v>
      </c>
      <c r="G104" s="751">
        <v>420</v>
      </c>
      <c r="H104" s="257">
        <v>0</v>
      </c>
      <c r="I104" s="48">
        <v>1000</v>
      </c>
      <c r="J104" s="40" t="s">
        <v>2864</v>
      </c>
      <c r="K104" s="41" t="s">
        <v>26</v>
      </c>
      <c r="L104" s="42" t="str">
        <f t="shared" si="0"/>
        <v>1000GRAMS</v>
      </c>
      <c r="M104" s="658">
        <f t="shared" si="1"/>
        <v>0</v>
      </c>
      <c r="N104" s="659" t="str">
        <f t="shared" si="2"/>
        <v>0 GRAMS</v>
      </c>
      <c r="O104" s="692">
        <f t="shared" si="3"/>
        <v>0</v>
      </c>
      <c r="P104" s="29" t="e">
        <f t="shared" si="6"/>
        <v>#DIV/0!</v>
      </c>
      <c r="Q104" s="74" t="e">
        <f t="shared" si="5"/>
        <v>#DIV/0!</v>
      </c>
      <c r="R104" s="28"/>
      <c r="S104" s="28"/>
      <c r="T104" s="28"/>
      <c r="U104" s="28"/>
      <c r="V104" s="28"/>
      <c r="W104" s="28"/>
      <c r="X104" s="28"/>
      <c r="Y104" s="28"/>
      <c r="Z104" s="28"/>
    </row>
    <row r="105" spans="1:26" ht="15" customHeight="1">
      <c r="A105" s="111">
        <v>95</v>
      </c>
      <c r="B105" s="550" t="s">
        <v>3000</v>
      </c>
      <c r="C105" s="48"/>
      <c r="D105" s="9"/>
      <c r="E105" s="48"/>
      <c r="F105" s="161" t="s">
        <v>76</v>
      </c>
      <c r="G105" s="751">
        <v>650</v>
      </c>
      <c r="H105" s="257">
        <v>0</v>
      </c>
      <c r="I105" s="48">
        <v>1000</v>
      </c>
      <c r="J105" s="40" t="s">
        <v>2864</v>
      </c>
      <c r="K105" s="41" t="s">
        <v>26</v>
      </c>
      <c r="L105" s="42" t="str">
        <f t="shared" si="0"/>
        <v>1000GRAMS</v>
      </c>
      <c r="M105" s="658">
        <f t="shared" si="1"/>
        <v>0</v>
      </c>
      <c r="N105" s="659" t="str">
        <f t="shared" si="2"/>
        <v>0 GRAMS</v>
      </c>
      <c r="O105" s="692">
        <f t="shared" si="3"/>
        <v>0</v>
      </c>
      <c r="P105" s="29" t="e">
        <f t="shared" si="6"/>
        <v>#DIV/0!</v>
      </c>
      <c r="Q105" s="74" t="e">
        <f t="shared" si="5"/>
        <v>#DIV/0!</v>
      </c>
      <c r="R105" s="28"/>
      <c r="S105" s="28"/>
      <c r="T105" s="28"/>
      <c r="U105" s="28"/>
      <c r="V105" s="28"/>
      <c r="W105" s="28"/>
      <c r="X105" s="28"/>
      <c r="Y105" s="28"/>
      <c r="Z105" s="28"/>
    </row>
    <row r="106" spans="1:26" ht="15" customHeight="1">
      <c r="A106" s="111">
        <v>96</v>
      </c>
      <c r="B106" s="550" t="s">
        <v>3001</v>
      </c>
      <c r="C106" s="48"/>
      <c r="D106" s="9"/>
      <c r="E106" s="61"/>
      <c r="F106" s="161" t="s">
        <v>76</v>
      </c>
      <c r="G106" s="755">
        <v>170</v>
      </c>
      <c r="H106" s="257">
        <v>0</v>
      </c>
      <c r="I106" s="48">
        <v>1000</v>
      </c>
      <c r="J106" s="40" t="s">
        <v>2864</v>
      </c>
      <c r="K106" s="41" t="s">
        <v>26</v>
      </c>
      <c r="L106" s="42" t="str">
        <f t="shared" si="0"/>
        <v>1000GRAMS</v>
      </c>
      <c r="M106" s="658">
        <f t="shared" si="1"/>
        <v>0</v>
      </c>
      <c r="N106" s="659" t="str">
        <f t="shared" si="2"/>
        <v>0 GRAMS</v>
      </c>
      <c r="O106" s="692">
        <f t="shared" si="3"/>
        <v>0</v>
      </c>
      <c r="P106" s="29" t="e">
        <f t="shared" si="6"/>
        <v>#DIV/0!</v>
      </c>
      <c r="Q106" s="74" t="e">
        <f t="shared" si="5"/>
        <v>#DIV/0!</v>
      </c>
      <c r="R106" s="28"/>
      <c r="S106" s="28"/>
      <c r="T106" s="28"/>
      <c r="U106" s="28"/>
      <c r="V106" s="28"/>
      <c r="W106" s="28"/>
      <c r="X106" s="28"/>
      <c r="Y106" s="28"/>
      <c r="Z106" s="28"/>
    </row>
    <row r="107" spans="1:26" ht="15" customHeight="1">
      <c r="A107" s="111">
        <v>97</v>
      </c>
      <c r="B107" s="48" t="s">
        <v>3002</v>
      </c>
      <c r="C107" s="48"/>
      <c r="D107" s="9"/>
      <c r="E107" s="48"/>
      <c r="F107" s="161" t="s">
        <v>76</v>
      </c>
      <c r="G107" s="751">
        <v>165</v>
      </c>
      <c r="H107" s="257">
        <v>0</v>
      </c>
      <c r="I107" s="61">
        <v>1000</v>
      </c>
      <c r="J107" s="40" t="s">
        <v>2864</v>
      </c>
      <c r="K107" s="41" t="s">
        <v>26</v>
      </c>
      <c r="L107" s="42" t="str">
        <f t="shared" si="0"/>
        <v>1000GRAMS</v>
      </c>
      <c r="M107" s="658">
        <f t="shared" si="1"/>
        <v>0</v>
      </c>
      <c r="N107" s="659" t="str">
        <f t="shared" si="2"/>
        <v>0 GRAMS</v>
      </c>
      <c r="O107" s="692">
        <f t="shared" si="3"/>
        <v>0</v>
      </c>
      <c r="P107" s="29" t="e">
        <f t="shared" si="6"/>
        <v>#DIV/0!</v>
      </c>
      <c r="Q107" s="74" t="e">
        <f t="shared" si="5"/>
        <v>#DIV/0!</v>
      </c>
      <c r="R107" s="28"/>
      <c r="S107" s="28"/>
      <c r="T107" s="28"/>
      <c r="U107" s="28"/>
      <c r="V107" s="28"/>
      <c r="W107" s="28"/>
      <c r="X107" s="28"/>
      <c r="Y107" s="28"/>
      <c r="Z107" s="28"/>
    </row>
    <row r="108" spans="1:26" ht="15" customHeight="1">
      <c r="A108" s="111">
        <v>98</v>
      </c>
      <c r="B108" s="48" t="s">
        <v>3003</v>
      </c>
      <c r="C108" s="48"/>
      <c r="D108" s="35"/>
      <c r="E108" s="529"/>
      <c r="F108" s="161" t="s">
        <v>76</v>
      </c>
      <c r="G108" s="756">
        <v>160</v>
      </c>
      <c r="H108" s="257">
        <v>0</v>
      </c>
      <c r="I108" s="48">
        <v>1000</v>
      </c>
      <c r="J108" s="40" t="s">
        <v>2864</v>
      </c>
      <c r="K108" s="41" t="s">
        <v>26</v>
      </c>
      <c r="L108" s="42" t="str">
        <f t="shared" si="0"/>
        <v>1000GRAMS</v>
      </c>
      <c r="M108" s="658">
        <f t="shared" si="1"/>
        <v>0</v>
      </c>
      <c r="N108" s="659" t="str">
        <f t="shared" si="2"/>
        <v>0 GRAMS</v>
      </c>
      <c r="O108" s="692">
        <f t="shared" si="3"/>
        <v>0</v>
      </c>
      <c r="P108" s="29" t="e">
        <f t="shared" si="6"/>
        <v>#DIV/0!</v>
      </c>
      <c r="Q108" s="74" t="e">
        <f t="shared" si="5"/>
        <v>#DIV/0!</v>
      </c>
      <c r="R108" s="28"/>
      <c r="S108" s="28"/>
      <c r="T108" s="28"/>
      <c r="U108" s="28"/>
      <c r="V108" s="28"/>
      <c r="W108" s="28"/>
      <c r="X108" s="28"/>
      <c r="Y108" s="28"/>
      <c r="Z108" s="28"/>
    </row>
    <row r="109" spans="1:26" ht="15" customHeight="1">
      <c r="A109" s="111">
        <v>99</v>
      </c>
      <c r="B109" s="33" t="s">
        <v>3004</v>
      </c>
      <c r="C109" s="48"/>
      <c r="D109" s="35"/>
      <c r="E109" s="48"/>
      <c r="F109" s="161" t="s">
        <v>76</v>
      </c>
      <c r="G109" s="751">
        <v>506</v>
      </c>
      <c r="H109" s="257">
        <v>0</v>
      </c>
      <c r="I109" s="529">
        <v>1000</v>
      </c>
      <c r="J109" s="40" t="s">
        <v>2864</v>
      </c>
      <c r="K109" s="41" t="s">
        <v>26</v>
      </c>
      <c r="L109" s="42" t="str">
        <f t="shared" si="0"/>
        <v>1000GRAMS</v>
      </c>
      <c r="M109" s="658">
        <f t="shared" si="1"/>
        <v>0</v>
      </c>
      <c r="N109" s="659" t="str">
        <f t="shared" si="2"/>
        <v>0 GRAMS</v>
      </c>
      <c r="O109" s="692">
        <f t="shared" si="3"/>
        <v>0</v>
      </c>
      <c r="P109" s="29" t="e">
        <f t="shared" si="6"/>
        <v>#DIV/0!</v>
      </c>
      <c r="Q109" s="74" t="e">
        <f t="shared" si="5"/>
        <v>#DIV/0!</v>
      </c>
      <c r="R109" s="28"/>
      <c r="S109" s="28"/>
      <c r="T109" s="28"/>
      <c r="U109" s="28"/>
      <c r="V109" s="28"/>
      <c r="W109" s="28"/>
      <c r="X109" s="28"/>
      <c r="Y109" s="28"/>
      <c r="Z109" s="28"/>
    </row>
    <row r="110" spans="1:26" ht="15" customHeight="1">
      <c r="A110" s="111">
        <v>100</v>
      </c>
      <c r="B110" s="48" t="s">
        <v>3004</v>
      </c>
      <c r="C110" s="48"/>
      <c r="D110" s="35"/>
      <c r="E110" s="48"/>
      <c r="F110" s="161" t="s">
        <v>76</v>
      </c>
      <c r="G110" s="751">
        <v>160</v>
      </c>
      <c r="H110" s="257">
        <v>0</v>
      </c>
      <c r="I110" s="48">
        <v>1000</v>
      </c>
      <c r="J110" s="40" t="s">
        <v>2864</v>
      </c>
      <c r="K110" s="41" t="s">
        <v>26</v>
      </c>
      <c r="L110" s="42" t="str">
        <f t="shared" si="0"/>
        <v>1000GRAMS</v>
      </c>
      <c r="M110" s="658">
        <f t="shared" si="1"/>
        <v>0</v>
      </c>
      <c r="N110" s="659" t="str">
        <f t="shared" si="2"/>
        <v>0 GRAMS</v>
      </c>
      <c r="O110" s="692">
        <f t="shared" si="3"/>
        <v>0</v>
      </c>
      <c r="P110" s="29" t="e">
        <f t="shared" si="6"/>
        <v>#DIV/0!</v>
      </c>
      <c r="Q110" s="74" t="e">
        <f t="shared" si="5"/>
        <v>#DIV/0!</v>
      </c>
      <c r="R110" s="28"/>
      <c r="S110" s="28"/>
      <c r="T110" s="28"/>
      <c r="U110" s="28"/>
      <c r="V110" s="28"/>
      <c r="W110" s="28"/>
      <c r="X110" s="28"/>
      <c r="Y110" s="28"/>
      <c r="Z110" s="28"/>
    </row>
    <row r="111" spans="1:26" ht="15" customHeight="1">
      <c r="A111" s="111">
        <v>101</v>
      </c>
      <c r="B111" s="89" t="s">
        <v>3005</v>
      </c>
      <c r="C111" s="48"/>
      <c r="D111" s="35"/>
      <c r="E111" s="48"/>
      <c r="F111" s="161" t="s">
        <v>76</v>
      </c>
      <c r="G111" s="751">
        <v>140</v>
      </c>
      <c r="H111" s="257">
        <v>0</v>
      </c>
      <c r="I111" s="48">
        <v>1000</v>
      </c>
      <c r="J111" s="40" t="s">
        <v>2864</v>
      </c>
      <c r="K111" s="41" t="s">
        <v>26</v>
      </c>
      <c r="L111" s="42" t="str">
        <f t="shared" si="0"/>
        <v>1000GRAMS</v>
      </c>
      <c r="M111" s="658">
        <f t="shared" si="1"/>
        <v>0</v>
      </c>
      <c r="N111" s="659" t="str">
        <f t="shared" si="2"/>
        <v>0 GRAMS</v>
      </c>
      <c r="O111" s="692">
        <f t="shared" si="3"/>
        <v>0</v>
      </c>
      <c r="P111" s="29" t="e">
        <f t="shared" si="6"/>
        <v>#DIV/0!</v>
      </c>
      <c r="Q111" s="74" t="e">
        <f t="shared" si="5"/>
        <v>#DIV/0!</v>
      </c>
      <c r="R111" s="28"/>
      <c r="S111" s="28"/>
      <c r="T111" s="28"/>
      <c r="U111" s="28"/>
      <c r="V111" s="28"/>
      <c r="W111" s="28"/>
      <c r="X111" s="28"/>
      <c r="Y111" s="28"/>
      <c r="Z111" s="28"/>
    </row>
    <row r="112" spans="1:26" ht="15" customHeight="1">
      <c r="A112" s="111">
        <v>102</v>
      </c>
      <c r="B112" s="48" t="s">
        <v>3006</v>
      </c>
      <c r="C112" s="48"/>
      <c r="D112" s="35"/>
      <c r="E112" s="48"/>
      <c r="F112" s="161" t="s">
        <v>76</v>
      </c>
      <c r="G112" s="751">
        <v>1360</v>
      </c>
      <c r="H112" s="257">
        <v>0</v>
      </c>
      <c r="I112" s="48">
        <v>1000</v>
      </c>
      <c r="J112" s="40" t="s">
        <v>2864</v>
      </c>
      <c r="K112" s="41" t="s">
        <v>26</v>
      </c>
      <c r="L112" s="42" t="str">
        <f t="shared" si="0"/>
        <v>1000GRAMS</v>
      </c>
      <c r="M112" s="658">
        <f t="shared" si="1"/>
        <v>0</v>
      </c>
      <c r="N112" s="659" t="str">
        <f t="shared" si="2"/>
        <v>0 GRAMS</v>
      </c>
      <c r="O112" s="692">
        <f t="shared" si="3"/>
        <v>0</v>
      </c>
      <c r="P112" s="29" t="e">
        <f t="shared" si="6"/>
        <v>#DIV/0!</v>
      </c>
      <c r="Q112" s="74" t="e">
        <f t="shared" si="5"/>
        <v>#DIV/0!</v>
      </c>
      <c r="R112" s="28"/>
      <c r="S112" s="28"/>
      <c r="T112" s="28"/>
      <c r="U112" s="28"/>
      <c r="V112" s="28"/>
      <c r="W112" s="28"/>
      <c r="X112" s="28"/>
      <c r="Y112" s="28"/>
      <c r="Z112" s="28"/>
    </row>
    <row r="113" spans="1:26" ht="15" customHeight="1">
      <c r="A113" s="111">
        <v>103</v>
      </c>
      <c r="B113" s="48" t="s">
        <v>3007</v>
      </c>
      <c r="C113" s="48"/>
      <c r="D113" s="35"/>
      <c r="E113" s="48"/>
      <c r="F113" s="161" t="s">
        <v>76</v>
      </c>
      <c r="G113" s="751">
        <v>160</v>
      </c>
      <c r="H113" s="257">
        <v>0</v>
      </c>
      <c r="I113" s="48">
        <v>1000</v>
      </c>
      <c r="J113" s="40" t="s">
        <v>2864</v>
      </c>
      <c r="K113" s="41" t="s">
        <v>26</v>
      </c>
      <c r="L113" s="42" t="str">
        <f t="shared" si="0"/>
        <v>1000GRAMS</v>
      </c>
      <c r="M113" s="658">
        <f t="shared" si="1"/>
        <v>0</v>
      </c>
      <c r="N113" s="659" t="str">
        <f t="shared" si="2"/>
        <v>0 GRAMS</v>
      </c>
      <c r="O113" s="692">
        <f t="shared" si="3"/>
        <v>0</v>
      </c>
      <c r="P113" s="29" t="e">
        <f t="shared" si="6"/>
        <v>#DIV/0!</v>
      </c>
      <c r="Q113" s="74" t="e">
        <f t="shared" si="5"/>
        <v>#DIV/0!</v>
      </c>
      <c r="R113" s="28"/>
      <c r="S113" s="28"/>
      <c r="T113" s="28"/>
      <c r="U113" s="28"/>
      <c r="V113" s="28"/>
      <c r="W113" s="28"/>
      <c r="X113" s="28"/>
      <c r="Y113" s="28"/>
      <c r="Z113" s="28"/>
    </row>
    <row r="114" spans="1:26" ht="15" customHeight="1">
      <c r="A114" s="111">
        <v>104</v>
      </c>
      <c r="B114" s="48" t="s">
        <v>3008</v>
      </c>
      <c r="C114" s="48"/>
      <c r="D114" s="35"/>
      <c r="E114" s="48"/>
      <c r="F114" s="161" t="s">
        <v>76</v>
      </c>
      <c r="G114" s="751">
        <v>340</v>
      </c>
      <c r="H114" s="257">
        <v>0</v>
      </c>
      <c r="I114" s="48">
        <v>1000</v>
      </c>
      <c r="J114" s="40" t="s">
        <v>2864</v>
      </c>
      <c r="K114" s="41" t="s">
        <v>26</v>
      </c>
      <c r="L114" s="42" t="str">
        <f t="shared" si="0"/>
        <v>1000GRAMS</v>
      </c>
      <c r="M114" s="658">
        <f t="shared" si="1"/>
        <v>0</v>
      </c>
      <c r="N114" s="659" t="str">
        <f t="shared" si="2"/>
        <v>0 GRAMS</v>
      </c>
      <c r="O114" s="692">
        <f t="shared" si="3"/>
        <v>0</v>
      </c>
      <c r="P114" s="29" t="e">
        <f t="shared" si="6"/>
        <v>#DIV/0!</v>
      </c>
      <c r="Q114" s="74" t="e">
        <f t="shared" si="5"/>
        <v>#DIV/0!</v>
      </c>
      <c r="R114" s="28"/>
      <c r="S114" s="28"/>
      <c r="T114" s="28"/>
      <c r="U114" s="28"/>
      <c r="V114" s="28"/>
      <c r="W114" s="28"/>
      <c r="X114" s="28"/>
      <c r="Y114" s="28"/>
      <c r="Z114" s="28"/>
    </row>
    <row r="115" spans="1:26" ht="15" customHeight="1">
      <c r="A115" s="111">
        <v>105</v>
      </c>
      <c r="B115" s="89" t="s">
        <v>3009</v>
      </c>
      <c r="C115" s="48"/>
      <c r="D115" s="35"/>
      <c r="E115" s="48"/>
      <c r="F115" s="161" t="s">
        <v>76</v>
      </c>
      <c r="G115" s="751">
        <v>420</v>
      </c>
      <c r="H115" s="257">
        <v>2</v>
      </c>
      <c r="I115" s="48">
        <v>1000</v>
      </c>
      <c r="J115" s="88" t="s">
        <v>2864</v>
      </c>
      <c r="K115" s="41" t="s">
        <v>26</v>
      </c>
      <c r="L115" s="42" t="str">
        <f t="shared" si="0"/>
        <v>1000GRAMS</v>
      </c>
      <c r="M115" s="658">
        <f t="shared" si="1"/>
        <v>2000</v>
      </c>
      <c r="N115" s="659" t="str">
        <f t="shared" si="2"/>
        <v>2000 GRAMS</v>
      </c>
      <c r="O115" s="692">
        <f t="shared" si="3"/>
        <v>840</v>
      </c>
      <c r="P115" s="29">
        <f t="shared" si="6"/>
        <v>420</v>
      </c>
      <c r="Q115" s="74">
        <f t="shared" si="5"/>
        <v>0</v>
      </c>
      <c r="R115" s="28"/>
      <c r="S115" s="28"/>
      <c r="T115" s="28"/>
      <c r="U115" s="28"/>
      <c r="V115" s="28"/>
      <c r="W115" s="28"/>
      <c r="X115" s="28"/>
      <c r="Y115" s="28"/>
      <c r="Z115" s="28"/>
    </row>
    <row r="116" spans="1:26" ht="15" customHeight="1">
      <c r="A116" s="111">
        <v>106</v>
      </c>
      <c r="B116" s="91" t="s">
        <v>3010</v>
      </c>
      <c r="C116" s="48"/>
      <c r="D116" s="35"/>
      <c r="E116" s="48"/>
      <c r="F116" s="161" t="s">
        <v>76</v>
      </c>
      <c r="G116" s="751">
        <v>360</v>
      </c>
      <c r="H116" s="257">
        <v>0</v>
      </c>
      <c r="I116" s="48">
        <v>1000</v>
      </c>
      <c r="J116" s="88" t="s">
        <v>2864</v>
      </c>
      <c r="K116" s="41" t="s">
        <v>26</v>
      </c>
      <c r="L116" s="42" t="str">
        <f t="shared" si="0"/>
        <v>1000GRAMS</v>
      </c>
      <c r="M116" s="658">
        <f t="shared" si="1"/>
        <v>0</v>
      </c>
      <c r="N116" s="659" t="str">
        <f t="shared" si="2"/>
        <v>0 GRAMS</v>
      </c>
      <c r="O116" s="692">
        <f t="shared" si="3"/>
        <v>0</v>
      </c>
      <c r="P116" s="29" t="e">
        <f t="shared" si="6"/>
        <v>#DIV/0!</v>
      </c>
      <c r="Q116" s="74" t="e">
        <f t="shared" si="5"/>
        <v>#DIV/0!</v>
      </c>
      <c r="R116" s="28"/>
      <c r="S116" s="28"/>
      <c r="T116" s="28"/>
      <c r="U116" s="28"/>
      <c r="V116" s="28"/>
      <c r="W116" s="28"/>
      <c r="X116" s="28"/>
      <c r="Y116" s="28"/>
      <c r="Z116" s="28"/>
    </row>
    <row r="117" spans="1:26" ht="15" customHeight="1">
      <c r="A117" s="111">
        <v>107</v>
      </c>
      <c r="B117" s="193" t="s">
        <v>3011</v>
      </c>
      <c r="C117" s="48"/>
      <c r="D117" s="35"/>
      <c r="E117" s="48"/>
      <c r="F117" s="161" t="s">
        <v>76</v>
      </c>
      <c r="G117" s="751">
        <v>140</v>
      </c>
      <c r="H117" s="257">
        <v>0</v>
      </c>
      <c r="I117" s="48">
        <v>1000</v>
      </c>
      <c r="J117" s="40" t="s">
        <v>2864</v>
      </c>
      <c r="K117" s="41" t="s">
        <v>26</v>
      </c>
      <c r="L117" s="42" t="str">
        <f t="shared" si="0"/>
        <v>1000GRAMS</v>
      </c>
      <c r="M117" s="658">
        <f t="shared" si="1"/>
        <v>0</v>
      </c>
      <c r="N117" s="659" t="str">
        <f t="shared" si="2"/>
        <v>0 GRAMS</v>
      </c>
      <c r="O117" s="692">
        <f t="shared" si="3"/>
        <v>0</v>
      </c>
      <c r="P117" s="29" t="e">
        <f t="shared" si="6"/>
        <v>#DIV/0!</v>
      </c>
      <c r="Q117" s="74" t="e">
        <f t="shared" si="5"/>
        <v>#DIV/0!</v>
      </c>
      <c r="R117" s="28"/>
      <c r="S117" s="28"/>
      <c r="T117" s="28"/>
      <c r="U117" s="28"/>
      <c r="V117" s="28"/>
      <c r="W117" s="28"/>
      <c r="X117" s="28"/>
      <c r="Y117" s="28"/>
      <c r="Z117" s="28"/>
    </row>
    <row r="118" spans="1:26" ht="15" customHeight="1">
      <c r="A118" s="111">
        <v>108</v>
      </c>
      <c r="B118" s="116" t="s">
        <v>3012</v>
      </c>
      <c r="C118" s="48"/>
      <c r="D118" s="35"/>
      <c r="E118" s="48"/>
      <c r="F118" s="161" t="s">
        <v>76</v>
      </c>
      <c r="G118" s="751">
        <v>160</v>
      </c>
      <c r="H118" s="257">
        <v>0</v>
      </c>
      <c r="I118" s="48">
        <v>1000</v>
      </c>
      <c r="J118" s="121" t="s">
        <v>2864</v>
      </c>
      <c r="K118" s="41" t="s">
        <v>26</v>
      </c>
      <c r="L118" s="42" t="str">
        <f t="shared" si="0"/>
        <v>1000GRAMS</v>
      </c>
      <c r="M118" s="658">
        <f t="shared" si="1"/>
        <v>0</v>
      </c>
      <c r="N118" s="659" t="str">
        <f t="shared" si="2"/>
        <v>0 GRAMS</v>
      </c>
      <c r="O118" s="692">
        <f t="shared" si="3"/>
        <v>0</v>
      </c>
      <c r="P118" s="29" t="e">
        <f t="shared" si="6"/>
        <v>#DIV/0!</v>
      </c>
      <c r="Q118" s="74" t="e">
        <f t="shared" si="5"/>
        <v>#DIV/0!</v>
      </c>
      <c r="R118" s="28"/>
      <c r="S118" s="28"/>
      <c r="T118" s="28"/>
      <c r="U118" s="28"/>
      <c r="V118" s="28"/>
      <c r="W118" s="28"/>
      <c r="X118" s="28"/>
      <c r="Y118" s="28"/>
      <c r="Z118" s="28"/>
    </row>
    <row r="119" spans="1:26" ht="15" customHeight="1">
      <c r="A119" s="111">
        <v>109</v>
      </c>
      <c r="B119" s="116" t="s">
        <v>3013</v>
      </c>
      <c r="C119" s="48"/>
      <c r="D119" s="35"/>
      <c r="E119" s="48"/>
      <c r="F119" s="161" t="s">
        <v>76</v>
      </c>
      <c r="G119" s="751">
        <v>145</v>
      </c>
      <c r="H119" s="257">
        <v>0</v>
      </c>
      <c r="I119" s="48">
        <v>1000</v>
      </c>
      <c r="J119" s="40" t="s">
        <v>2864</v>
      </c>
      <c r="K119" s="41" t="s">
        <v>26</v>
      </c>
      <c r="L119" s="42" t="str">
        <f t="shared" si="0"/>
        <v>1000GRAMS</v>
      </c>
      <c r="M119" s="658">
        <f t="shared" si="1"/>
        <v>0</v>
      </c>
      <c r="N119" s="659" t="str">
        <f t="shared" si="2"/>
        <v>0 GRAMS</v>
      </c>
      <c r="O119" s="692">
        <f t="shared" si="3"/>
        <v>0</v>
      </c>
      <c r="P119" s="29" t="e">
        <f t="shared" si="6"/>
        <v>#DIV/0!</v>
      </c>
      <c r="Q119" s="74" t="e">
        <f t="shared" si="5"/>
        <v>#DIV/0!</v>
      </c>
      <c r="R119" s="28"/>
      <c r="S119" s="28"/>
      <c r="T119" s="28"/>
      <c r="U119" s="28"/>
      <c r="V119" s="28"/>
      <c r="W119" s="28"/>
      <c r="X119" s="28"/>
      <c r="Y119" s="28"/>
      <c r="Z119" s="28"/>
    </row>
    <row r="120" spans="1:26" ht="15" customHeight="1">
      <c r="A120" s="111">
        <v>110</v>
      </c>
      <c r="B120" s="116" t="s">
        <v>3014</v>
      </c>
      <c r="C120" s="48"/>
      <c r="D120" s="35"/>
      <c r="E120" s="48"/>
      <c r="F120" s="161" t="s">
        <v>76</v>
      </c>
      <c r="G120" s="751">
        <v>200</v>
      </c>
      <c r="H120" s="257">
        <v>0</v>
      </c>
      <c r="I120" s="48">
        <v>1000</v>
      </c>
      <c r="J120" s="121" t="s">
        <v>2864</v>
      </c>
      <c r="K120" s="41" t="s">
        <v>26</v>
      </c>
      <c r="L120" s="42" t="str">
        <f t="shared" si="0"/>
        <v>1000GRAMS</v>
      </c>
      <c r="M120" s="658">
        <f t="shared" si="1"/>
        <v>0</v>
      </c>
      <c r="N120" s="659" t="str">
        <f t="shared" si="2"/>
        <v>0 GRAMS</v>
      </c>
      <c r="O120" s="692">
        <f t="shared" si="3"/>
        <v>0</v>
      </c>
      <c r="P120" s="29" t="e">
        <f t="shared" si="6"/>
        <v>#DIV/0!</v>
      </c>
      <c r="Q120" s="74" t="e">
        <f t="shared" si="5"/>
        <v>#DIV/0!</v>
      </c>
      <c r="R120" s="28"/>
      <c r="S120" s="28"/>
      <c r="T120" s="28"/>
      <c r="U120" s="28"/>
      <c r="V120" s="28"/>
      <c r="W120" s="28"/>
      <c r="X120" s="28"/>
      <c r="Y120" s="28"/>
      <c r="Z120" s="28"/>
    </row>
    <row r="121" spans="1:26" ht="15" customHeight="1">
      <c r="A121" s="111">
        <v>111</v>
      </c>
      <c r="B121" s="33" t="s">
        <v>3015</v>
      </c>
      <c r="C121" s="48"/>
      <c r="D121" s="179"/>
      <c r="E121" s="48"/>
      <c r="F121" s="161" t="s">
        <v>76</v>
      </c>
      <c r="G121" s="751">
        <v>200</v>
      </c>
      <c r="H121" s="257">
        <v>0</v>
      </c>
      <c r="I121" s="48">
        <v>1000</v>
      </c>
      <c r="J121" s="121" t="s">
        <v>2864</v>
      </c>
      <c r="K121" s="41" t="s">
        <v>26</v>
      </c>
      <c r="L121" s="42" t="str">
        <f t="shared" si="0"/>
        <v>1000GRAMS</v>
      </c>
      <c r="M121" s="658">
        <f t="shared" si="1"/>
        <v>0</v>
      </c>
      <c r="N121" s="659" t="str">
        <f t="shared" si="2"/>
        <v>0 GRAMS</v>
      </c>
      <c r="O121" s="692">
        <f t="shared" si="3"/>
        <v>0</v>
      </c>
      <c r="P121" s="29" t="e">
        <f t="shared" si="6"/>
        <v>#DIV/0!</v>
      </c>
      <c r="Q121" s="74" t="e">
        <f t="shared" si="5"/>
        <v>#DIV/0!</v>
      </c>
      <c r="R121" s="28"/>
      <c r="S121" s="28"/>
      <c r="T121" s="28"/>
      <c r="U121" s="28"/>
      <c r="V121" s="28"/>
      <c r="W121" s="28"/>
      <c r="X121" s="28"/>
      <c r="Y121" s="28"/>
      <c r="Z121" s="28"/>
    </row>
    <row r="122" spans="1:26" ht="15" customHeight="1">
      <c r="A122" s="111">
        <v>112</v>
      </c>
      <c r="B122" s="116" t="s">
        <v>3016</v>
      </c>
      <c r="C122" s="48"/>
      <c r="D122" s="179"/>
      <c r="E122" s="48"/>
      <c r="F122" s="161" t="s">
        <v>76</v>
      </c>
      <c r="G122" s="751">
        <v>200</v>
      </c>
      <c r="H122" s="257">
        <v>0</v>
      </c>
      <c r="I122" s="48">
        <v>1000</v>
      </c>
      <c r="J122" s="121" t="s">
        <v>2864</v>
      </c>
      <c r="K122" s="41" t="s">
        <v>26</v>
      </c>
      <c r="L122" s="42" t="str">
        <f t="shared" si="0"/>
        <v>1000GRAMS</v>
      </c>
      <c r="M122" s="658">
        <f t="shared" si="1"/>
        <v>0</v>
      </c>
      <c r="N122" s="659" t="str">
        <f t="shared" si="2"/>
        <v>0 GRAMS</v>
      </c>
      <c r="O122" s="692">
        <f t="shared" si="3"/>
        <v>0</v>
      </c>
      <c r="P122" s="29" t="e">
        <f t="shared" si="6"/>
        <v>#DIV/0!</v>
      </c>
      <c r="Q122" s="74" t="e">
        <f t="shared" si="5"/>
        <v>#DIV/0!</v>
      </c>
      <c r="R122" s="28"/>
      <c r="S122" s="28"/>
      <c r="T122" s="28"/>
      <c r="U122" s="28"/>
      <c r="V122" s="28"/>
      <c r="W122" s="28"/>
      <c r="X122" s="28"/>
      <c r="Y122" s="28"/>
      <c r="Z122" s="28"/>
    </row>
    <row r="123" spans="1:26" ht="15" customHeight="1">
      <c r="A123" s="111">
        <v>113</v>
      </c>
      <c r="B123" s="116" t="s">
        <v>3017</v>
      </c>
      <c r="C123" s="48"/>
      <c r="D123" s="35"/>
      <c r="E123" s="48"/>
      <c r="F123" s="161" t="s">
        <v>76</v>
      </c>
      <c r="G123" s="751">
        <v>120</v>
      </c>
      <c r="H123" s="257">
        <v>0</v>
      </c>
      <c r="I123" s="48">
        <v>1000</v>
      </c>
      <c r="J123" s="121" t="s">
        <v>2864</v>
      </c>
      <c r="K123" s="41" t="s">
        <v>26</v>
      </c>
      <c r="L123" s="42" t="str">
        <f t="shared" si="0"/>
        <v>1000GRAMS</v>
      </c>
      <c r="M123" s="658">
        <f t="shared" si="1"/>
        <v>0</v>
      </c>
      <c r="N123" s="659" t="str">
        <f t="shared" si="2"/>
        <v>0 GRAMS</v>
      </c>
      <c r="O123" s="692">
        <f t="shared" si="3"/>
        <v>0</v>
      </c>
      <c r="P123" s="29" t="e">
        <f t="shared" si="6"/>
        <v>#DIV/0!</v>
      </c>
      <c r="Q123" s="74" t="e">
        <f t="shared" si="5"/>
        <v>#DIV/0!</v>
      </c>
      <c r="R123" s="28"/>
      <c r="S123" s="28"/>
      <c r="T123" s="28"/>
      <c r="U123" s="28"/>
      <c r="V123" s="28"/>
      <c r="W123" s="28"/>
      <c r="X123" s="28"/>
      <c r="Y123" s="28"/>
      <c r="Z123" s="28"/>
    </row>
    <row r="124" spans="1:26" ht="15" customHeight="1">
      <c r="A124" s="111">
        <v>114</v>
      </c>
      <c r="B124" s="116" t="s">
        <v>3018</v>
      </c>
      <c r="C124" s="48"/>
      <c r="D124" s="35"/>
      <c r="E124" s="48"/>
      <c r="F124" s="161" t="s">
        <v>76</v>
      </c>
      <c r="G124" s="751">
        <v>130</v>
      </c>
      <c r="H124" s="257">
        <v>0</v>
      </c>
      <c r="I124" s="48">
        <v>1000</v>
      </c>
      <c r="J124" s="121" t="s">
        <v>2864</v>
      </c>
      <c r="K124" s="41" t="s">
        <v>26</v>
      </c>
      <c r="L124" s="42" t="str">
        <f t="shared" si="0"/>
        <v>1000GRAMS</v>
      </c>
      <c r="M124" s="658">
        <f t="shared" si="1"/>
        <v>0</v>
      </c>
      <c r="N124" s="659" t="str">
        <f t="shared" si="2"/>
        <v>0 GRAMS</v>
      </c>
      <c r="O124" s="692">
        <f t="shared" si="3"/>
        <v>0</v>
      </c>
      <c r="P124" s="29" t="e">
        <f t="shared" si="6"/>
        <v>#DIV/0!</v>
      </c>
      <c r="Q124" s="74" t="e">
        <f t="shared" si="5"/>
        <v>#DIV/0!</v>
      </c>
      <c r="R124" s="28"/>
      <c r="S124" s="28"/>
      <c r="T124" s="28"/>
      <c r="U124" s="28"/>
      <c r="V124" s="28"/>
      <c r="W124" s="28"/>
      <c r="X124" s="28"/>
      <c r="Y124" s="28"/>
      <c r="Z124" s="28"/>
    </row>
    <row r="125" spans="1:26" ht="15" customHeight="1">
      <c r="A125" s="111">
        <v>115</v>
      </c>
      <c r="B125" s="89" t="s">
        <v>3019</v>
      </c>
      <c r="C125" s="48"/>
      <c r="D125" s="35"/>
      <c r="E125" s="48"/>
      <c r="F125" s="161" t="s">
        <v>76</v>
      </c>
      <c r="G125" s="751">
        <v>145</v>
      </c>
      <c r="H125" s="257">
        <v>0</v>
      </c>
      <c r="I125" s="48">
        <v>1000</v>
      </c>
      <c r="J125" s="88" t="s">
        <v>2864</v>
      </c>
      <c r="K125" s="41" t="s">
        <v>26</v>
      </c>
      <c r="L125" s="42" t="str">
        <f t="shared" si="0"/>
        <v>1000GRAMS</v>
      </c>
      <c r="M125" s="658">
        <f t="shared" si="1"/>
        <v>0</v>
      </c>
      <c r="N125" s="659" t="str">
        <f t="shared" si="2"/>
        <v>0 GRAMS</v>
      </c>
      <c r="O125" s="692">
        <f t="shared" si="3"/>
        <v>0</v>
      </c>
      <c r="P125" s="29" t="e">
        <f t="shared" si="6"/>
        <v>#DIV/0!</v>
      </c>
      <c r="Q125" s="74" t="e">
        <f t="shared" si="5"/>
        <v>#DIV/0!</v>
      </c>
      <c r="R125" s="28"/>
      <c r="S125" s="28"/>
      <c r="T125" s="28"/>
      <c r="U125" s="28"/>
      <c r="V125" s="28"/>
      <c r="W125" s="28"/>
      <c r="X125" s="28"/>
      <c r="Y125" s="28"/>
      <c r="Z125" s="28"/>
    </row>
    <row r="126" spans="1:26" ht="15" customHeight="1">
      <c r="A126" s="111">
        <v>116</v>
      </c>
      <c r="B126" s="48" t="s">
        <v>3020</v>
      </c>
      <c r="C126" s="48"/>
      <c r="D126" s="35"/>
      <c r="E126" s="48"/>
      <c r="F126" s="161" t="s">
        <v>76</v>
      </c>
      <c r="G126" s="751">
        <v>220</v>
      </c>
      <c r="H126" s="257">
        <v>0</v>
      </c>
      <c r="I126" s="48">
        <v>1000</v>
      </c>
      <c r="J126" s="677" t="s">
        <v>2864</v>
      </c>
      <c r="K126" s="41" t="s">
        <v>26</v>
      </c>
      <c r="L126" s="42" t="str">
        <f t="shared" si="0"/>
        <v>1000GRAMS</v>
      </c>
      <c r="M126" s="658">
        <f t="shared" si="1"/>
        <v>0</v>
      </c>
      <c r="N126" s="659" t="str">
        <f t="shared" si="2"/>
        <v>0 GRAMS</v>
      </c>
      <c r="O126" s="692">
        <f t="shared" si="3"/>
        <v>0</v>
      </c>
      <c r="P126" s="29" t="e">
        <f t="shared" si="6"/>
        <v>#DIV/0!</v>
      </c>
      <c r="Q126" s="74" t="e">
        <f t="shared" si="5"/>
        <v>#DIV/0!</v>
      </c>
      <c r="R126" s="28"/>
      <c r="S126" s="28"/>
      <c r="T126" s="28"/>
      <c r="U126" s="28"/>
      <c r="V126" s="28"/>
      <c r="W126" s="28"/>
      <c r="X126" s="28"/>
      <c r="Y126" s="28"/>
      <c r="Z126" s="28"/>
    </row>
    <row r="127" spans="1:26" ht="15" customHeight="1">
      <c r="A127" s="111">
        <v>117</v>
      </c>
      <c r="B127" s="33" t="s">
        <v>3021</v>
      </c>
      <c r="C127" s="48"/>
      <c r="D127" s="561"/>
      <c r="E127" s="48"/>
      <c r="F127" s="161" t="s">
        <v>76</v>
      </c>
      <c r="G127" s="751">
        <v>220</v>
      </c>
      <c r="H127" s="257">
        <v>0</v>
      </c>
      <c r="I127" s="48">
        <v>1000</v>
      </c>
      <c r="J127" s="121" t="s">
        <v>2864</v>
      </c>
      <c r="K127" s="41" t="s">
        <v>26</v>
      </c>
      <c r="L127" s="42" t="str">
        <f t="shared" si="0"/>
        <v>1000GRAMS</v>
      </c>
      <c r="M127" s="658">
        <f t="shared" si="1"/>
        <v>0</v>
      </c>
      <c r="N127" s="659" t="str">
        <f t="shared" si="2"/>
        <v>0 GRAMS</v>
      </c>
      <c r="O127" s="692">
        <f t="shared" si="3"/>
        <v>0</v>
      </c>
      <c r="P127" s="29" t="e">
        <f t="shared" si="6"/>
        <v>#DIV/0!</v>
      </c>
      <c r="Q127" s="74" t="e">
        <f t="shared" si="5"/>
        <v>#DIV/0!</v>
      </c>
      <c r="R127" s="28"/>
      <c r="S127" s="28"/>
      <c r="T127" s="28"/>
      <c r="U127" s="28"/>
      <c r="V127" s="28"/>
      <c r="W127" s="28"/>
      <c r="X127" s="28"/>
      <c r="Y127" s="28"/>
      <c r="Z127" s="28"/>
    </row>
    <row r="128" spans="1:26" ht="15" customHeight="1">
      <c r="A128" s="111">
        <v>118</v>
      </c>
      <c r="B128" s="33" t="s">
        <v>3022</v>
      </c>
      <c r="C128" s="48"/>
      <c r="D128" s="9"/>
      <c r="E128" s="48"/>
      <c r="F128" s="161" t="s">
        <v>76</v>
      </c>
      <c r="G128" s="751">
        <v>110</v>
      </c>
      <c r="H128" s="257">
        <v>0</v>
      </c>
      <c r="I128" s="48">
        <v>1000</v>
      </c>
      <c r="J128" s="121" t="s">
        <v>2864</v>
      </c>
      <c r="K128" s="41" t="s">
        <v>26</v>
      </c>
      <c r="L128" s="42" t="str">
        <f t="shared" si="0"/>
        <v>1000GRAMS</v>
      </c>
      <c r="M128" s="658">
        <f t="shared" si="1"/>
        <v>0</v>
      </c>
      <c r="N128" s="659" t="str">
        <f t="shared" si="2"/>
        <v>0 GRAMS</v>
      </c>
      <c r="O128" s="692">
        <f t="shared" si="3"/>
        <v>0</v>
      </c>
      <c r="P128" s="29" t="e">
        <f t="shared" si="6"/>
        <v>#DIV/0!</v>
      </c>
      <c r="Q128" s="74" t="e">
        <f t="shared" si="5"/>
        <v>#DIV/0!</v>
      </c>
      <c r="R128" s="28"/>
      <c r="S128" s="28"/>
      <c r="T128" s="28"/>
      <c r="U128" s="28"/>
      <c r="V128" s="28"/>
      <c r="W128" s="28"/>
      <c r="X128" s="28"/>
      <c r="Y128" s="28"/>
      <c r="Z128" s="28"/>
    </row>
    <row r="129" spans="1:26" ht="15" customHeight="1">
      <c r="A129" s="111">
        <v>119</v>
      </c>
      <c r="B129" s="33" t="s">
        <v>3023</v>
      </c>
      <c r="C129" s="48"/>
      <c r="D129" s="9"/>
      <c r="E129" s="48"/>
      <c r="F129" s="161" t="s">
        <v>76</v>
      </c>
      <c r="G129" s="751">
        <v>200</v>
      </c>
      <c r="H129" s="257">
        <v>0</v>
      </c>
      <c r="I129" s="48">
        <v>1000</v>
      </c>
      <c r="J129" s="121" t="s">
        <v>2864</v>
      </c>
      <c r="K129" s="41" t="s">
        <v>26</v>
      </c>
      <c r="L129" s="42" t="str">
        <f t="shared" si="0"/>
        <v>1000GRAMS</v>
      </c>
      <c r="M129" s="658">
        <f t="shared" si="1"/>
        <v>0</v>
      </c>
      <c r="N129" s="659" t="str">
        <f t="shared" si="2"/>
        <v>0 GRAMS</v>
      </c>
      <c r="O129" s="692">
        <f t="shared" si="3"/>
        <v>0</v>
      </c>
      <c r="P129" s="29" t="e">
        <f t="shared" si="6"/>
        <v>#DIV/0!</v>
      </c>
      <c r="Q129" s="74" t="e">
        <f t="shared" si="5"/>
        <v>#DIV/0!</v>
      </c>
      <c r="R129" s="28"/>
      <c r="S129" s="28"/>
      <c r="T129" s="28"/>
      <c r="U129" s="28"/>
      <c r="V129" s="28"/>
      <c r="W129" s="28"/>
      <c r="X129" s="28"/>
      <c r="Y129" s="28"/>
      <c r="Z129" s="28"/>
    </row>
    <row r="130" spans="1:26" ht="15" customHeight="1">
      <c r="A130" s="111">
        <v>120</v>
      </c>
      <c r="B130" s="48" t="s">
        <v>3024</v>
      </c>
      <c r="C130" s="48"/>
      <c r="D130" s="35"/>
      <c r="E130" s="48"/>
      <c r="F130" s="161" t="s">
        <v>76</v>
      </c>
      <c r="G130" s="751">
        <v>180</v>
      </c>
      <c r="H130" s="257">
        <v>0</v>
      </c>
      <c r="I130" s="48">
        <v>1000</v>
      </c>
      <c r="J130" s="121" t="s">
        <v>2864</v>
      </c>
      <c r="K130" s="41" t="s">
        <v>26</v>
      </c>
      <c r="L130" s="42" t="str">
        <f t="shared" si="0"/>
        <v>1000GRAMS</v>
      </c>
      <c r="M130" s="658">
        <f t="shared" si="1"/>
        <v>0</v>
      </c>
      <c r="N130" s="659" t="str">
        <f t="shared" si="2"/>
        <v>0 GRAMS</v>
      </c>
      <c r="O130" s="692">
        <f t="shared" si="3"/>
        <v>0</v>
      </c>
      <c r="P130" s="29" t="e">
        <f t="shared" si="6"/>
        <v>#DIV/0!</v>
      </c>
      <c r="Q130" s="74" t="e">
        <f t="shared" si="5"/>
        <v>#DIV/0!</v>
      </c>
      <c r="R130" s="28"/>
      <c r="S130" s="28"/>
      <c r="T130" s="28"/>
      <c r="U130" s="28"/>
      <c r="V130" s="28"/>
      <c r="W130" s="28"/>
      <c r="X130" s="28"/>
      <c r="Y130" s="28"/>
      <c r="Z130" s="28"/>
    </row>
    <row r="131" spans="1:26" ht="15" customHeight="1">
      <c r="A131" s="111">
        <v>121</v>
      </c>
      <c r="B131" s="90" t="s">
        <v>3025</v>
      </c>
      <c r="C131" s="48"/>
      <c r="D131" s="35"/>
      <c r="E131" s="48"/>
      <c r="F131" s="161" t="s">
        <v>76</v>
      </c>
      <c r="G131" s="751">
        <v>506</v>
      </c>
      <c r="H131" s="257">
        <v>0</v>
      </c>
      <c r="I131" s="48">
        <v>1000</v>
      </c>
      <c r="J131" s="121" t="s">
        <v>2864</v>
      </c>
      <c r="K131" s="41" t="s">
        <v>26</v>
      </c>
      <c r="L131" s="42" t="str">
        <f t="shared" si="0"/>
        <v>1000GRAMS</v>
      </c>
      <c r="M131" s="658">
        <f t="shared" si="1"/>
        <v>0</v>
      </c>
      <c r="N131" s="659" t="str">
        <f t="shared" si="2"/>
        <v>0 GRAMS</v>
      </c>
      <c r="O131" s="692">
        <f t="shared" si="3"/>
        <v>0</v>
      </c>
      <c r="P131" s="29" t="e">
        <f t="shared" si="6"/>
        <v>#DIV/0!</v>
      </c>
      <c r="Q131" s="74" t="e">
        <f t="shared" si="5"/>
        <v>#DIV/0!</v>
      </c>
      <c r="R131" s="28"/>
      <c r="S131" s="28"/>
      <c r="T131" s="28"/>
      <c r="U131" s="28"/>
      <c r="V131" s="28"/>
      <c r="W131" s="28"/>
      <c r="X131" s="28"/>
      <c r="Y131" s="28"/>
      <c r="Z131" s="28"/>
    </row>
    <row r="132" spans="1:26" ht="15" customHeight="1">
      <c r="A132" s="111">
        <v>122</v>
      </c>
      <c r="B132" s="89" t="s">
        <v>3026</v>
      </c>
      <c r="C132" s="48"/>
      <c r="D132" s="35"/>
      <c r="E132" s="48"/>
      <c r="F132" s="161" t="s">
        <v>76</v>
      </c>
      <c r="G132" s="751">
        <v>200</v>
      </c>
      <c r="H132" s="257">
        <v>0</v>
      </c>
      <c r="I132" s="48">
        <v>1000</v>
      </c>
      <c r="J132" s="121" t="s">
        <v>2864</v>
      </c>
      <c r="K132" s="41" t="s">
        <v>26</v>
      </c>
      <c r="L132" s="42" t="str">
        <f t="shared" si="0"/>
        <v>1000GRAMS</v>
      </c>
      <c r="M132" s="658">
        <f t="shared" si="1"/>
        <v>0</v>
      </c>
      <c r="N132" s="659" t="str">
        <f t="shared" si="2"/>
        <v>0 GRAMS</v>
      </c>
      <c r="O132" s="692">
        <f t="shared" si="3"/>
        <v>0</v>
      </c>
      <c r="P132" s="29" t="e">
        <f t="shared" si="6"/>
        <v>#DIV/0!</v>
      </c>
      <c r="Q132" s="74" t="e">
        <f t="shared" si="5"/>
        <v>#DIV/0!</v>
      </c>
      <c r="R132" s="28"/>
      <c r="S132" s="28"/>
      <c r="T132" s="28"/>
      <c r="U132" s="28"/>
      <c r="V132" s="28"/>
      <c r="W132" s="28"/>
      <c r="X132" s="28"/>
      <c r="Y132" s="28"/>
      <c r="Z132" s="28"/>
    </row>
    <row r="133" spans="1:26" ht="15" customHeight="1">
      <c r="A133" s="111">
        <v>123</v>
      </c>
      <c r="B133" s="89" t="s">
        <v>3027</v>
      </c>
      <c r="C133" s="48"/>
      <c r="D133" s="35"/>
      <c r="E133" s="48"/>
      <c r="F133" s="161" t="s">
        <v>76</v>
      </c>
      <c r="G133" s="751">
        <v>180</v>
      </c>
      <c r="H133" s="257">
        <v>0</v>
      </c>
      <c r="I133" s="48">
        <v>1000</v>
      </c>
      <c r="J133" s="121" t="s">
        <v>2864</v>
      </c>
      <c r="K133" s="41" t="s">
        <v>26</v>
      </c>
      <c r="L133" s="42" t="str">
        <f t="shared" si="0"/>
        <v>1000GRAMS</v>
      </c>
      <c r="M133" s="658">
        <f t="shared" si="1"/>
        <v>0</v>
      </c>
      <c r="N133" s="659" t="str">
        <f t="shared" si="2"/>
        <v>0 GRAMS</v>
      </c>
      <c r="O133" s="692">
        <f t="shared" si="3"/>
        <v>0</v>
      </c>
      <c r="P133" s="29" t="e">
        <f t="shared" si="6"/>
        <v>#DIV/0!</v>
      </c>
      <c r="Q133" s="74" t="e">
        <f t="shared" si="5"/>
        <v>#DIV/0!</v>
      </c>
      <c r="R133" s="28"/>
      <c r="S133" s="28"/>
      <c r="T133" s="28"/>
      <c r="U133" s="28"/>
      <c r="V133" s="28"/>
      <c r="W133" s="28"/>
      <c r="X133" s="28"/>
      <c r="Y133" s="28"/>
      <c r="Z133" s="28"/>
    </row>
    <row r="134" spans="1:26" ht="15" customHeight="1">
      <c r="A134" s="111">
        <v>124</v>
      </c>
      <c r="B134" s="89" t="s">
        <v>3028</v>
      </c>
      <c r="C134" s="48"/>
      <c r="D134" s="35"/>
      <c r="E134" s="48"/>
      <c r="F134" s="161" t="s">
        <v>76</v>
      </c>
      <c r="G134" s="751">
        <v>150</v>
      </c>
      <c r="H134" s="257">
        <v>0</v>
      </c>
      <c r="I134" s="48">
        <v>1000</v>
      </c>
      <c r="J134" s="121" t="s">
        <v>2864</v>
      </c>
      <c r="K134" s="41" t="s">
        <v>26</v>
      </c>
      <c r="L134" s="42" t="str">
        <f t="shared" si="0"/>
        <v>1000GRAMS</v>
      </c>
      <c r="M134" s="658">
        <f t="shared" si="1"/>
        <v>0</v>
      </c>
      <c r="N134" s="659" t="str">
        <f t="shared" si="2"/>
        <v>0 GRAMS</v>
      </c>
      <c r="O134" s="692">
        <f t="shared" si="3"/>
        <v>0</v>
      </c>
      <c r="P134" s="29" t="e">
        <f t="shared" si="6"/>
        <v>#DIV/0!</v>
      </c>
      <c r="Q134" s="74" t="e">
        <f t="shared" si="5"/>
        <v>#DIV/0!</v>
      </c>
      <c r="R134" s="28"/>
      <c r="S134" s="28"/>
      <c r="T134" s="28"/>
      <c r="U134" s="28"/>
      <c r="V134" s="28"/>
      <c r="W134" s="28"/>
      <c r="X134" s="28"/>
      <c r="Y134" s="28"/>
      <c r="Z134" s="28"/>
    </row>
    <row r="135" spans="1:26" ht="15" customHeight="1">
      <c r="A135" s="111">
        <v>125</v>
      </c>
      <c r="B135" s="48" t="s">
        <v>3029</v>
      </c>
      <c r="C135" s="48"/>
      <c r="D135" s="9"/>
      <c r="E135" s="48"/>
      <c r="F135" s="161" t="s">
        <v>76</v>
      </c>
      <c r="G135" s="751">
        <v>250</v>
      </c>
      <c r="H135" s="257">
        <v>0</v>
      </c>
      <c r="I135" s="48">
        <v>1000</v>
      </c>
      <c r="J135" s="121" t="s">
        <v>2864</v>
      </c>
      <c r="K135" s="41" t="s">
        <v>26</v>
      </c>
      <c r="L135" s="42" t="str">
        <f t="shared" si="0"/>
        <v>1000GRAMS</v>
      </c>
      <c r="M135" s="658">
        <f t="shared" si="1"/>
        <v>0</v>
      </c>
      <c r="N135" s="659" t="str">
        <f t="shared" si="2"/>
        <v>0 GRAMS</v>
      </c>
      <c r="O135" s="692">
        <f t="shared" si="3"/>
        <v>0</v>
      </c>
      <c r="P135" s="29" t="e">
        <f t="shared" si="6"/>
        <v>#DIV/0!</v>
      </c>
      <c r="Q135" s="74" t="e">
        <f t="shared" si="5"/>
        <v>#DIV/0!</v>
      </c>
      <c r="R135" s="28"/>
      <c r="S135" s="28"/>
      <c r="T135" s="28"/>
      <c r="U135" s="28"/>
      <c r="V135" s="28"/>
      <c r="W135" s="28"/>
      <c r="X135" s="28"/>
      <c r="Y135" s="28"/>
      <c r="Z135" s="28"/>
    </row>
    <row r="136" spans="1:26" ht="15" customHeight="1">
      <c r="A136" s="111">
        <v>126</v>
      </c>
      <c r="B136" s="48" t="s">
        <v>3030</v>
      </c>
      <c r="C136" s="48"/>
      <c r="D136" s="9"/>
      <c r="E136" s="48"/>
      <c r="F136" s="161" t="s">
        <v>76</v>
      </c>
      <c r="G136" s="751">
        <v>35</v>
      </c>
      <c r="H136" s="257">
        <v>0</v>
      </c>
      <c r="I136" s="48">
        <v>1000</v>
      </c>
      <c r="J136" s="121" t="s">
        <v>2864</v>
      </c>
      <c r="K136" s="41" t="s">
        <v>26</v>
      </c>
      <c r="L136" s="42" t="str">
        <f t="shared" si="0"/>
        <v>1000GRAMS</v>
      </c>
      <c r="M136" s="658">
        <f t="shared" si="1"/>
        <v>0</v>
      </c>
      <c r="N136" s="659" t="str">
        <f t="shared" si="2"/>
        <v>0 GRAMS</v>
      </c>
      <c r="O136" s="692">
        <f t="shared" si="3"/>
        <v>0</v>
      </c>
      <c r="P136" s="29" t="e">
        <f t="shared" si="6"/>
        <v>#DIV/0!</v>
      </c>
      <c r="Q136" s="74" t="e">
        <f t="shared" si="5"/>
        <v>#DIV/0!</v>
      </c>
      <c r="R136" s="28"/>
      <c r="S136" s="28"/>
      <c r="T136" s="28"/>
      <c r="U136" s="28"/>
      <c r="V136" s="28"/>
      <c r="W136" s="28"/>
      <c r="X136" s="28"/>
      <c r="Y136" s="28"/>
      <c r="Z136" s="28"/>
    </row>
    <row r="137" spans="1:26" ht="15" customHeight="1">
      <c r="A137" s="111">
        <v>127</v>
      </c>
      <c r="B137" s="48" t="s">
        <v>3031</v>
      </c>
      <c r="C137" s="48"/>
      <c r="D137" s="9"/>
      <c r="E137" s="48"/>
      <c r="F137" s="161" t="s">
        <v>76</v>
      </c>
      <c r="G137" s="751">
        <v>190</v>
      </c>
      <c r="H137" s="257">
        <v>0</v>
      </c>
      <c r="I137" s="48">
        <v>1000</v>
      </c>
      <c r="J137" s="121" t="s">
        <v>2864</v>
      </c>
      <c r="K137" s="41" t="s">
        <v>26</v>
      </c>
      <c r="L137" s="42" t="str">
        <f t="shared" si="0"/>
        <v>1000GRAMS</v>
      </c>
      <c r="M137" s="658">
        <f t="shared" si="1"/>
        <v>0</v>
      </c>
      <c r="N137" s="659" t="str">
        <f t="shared" si="2"/>
        <v>0 GRAMS</v>
      </c>
      <c r="O137" s="692">
        <f t="shared" si="3"/>
        <v>0</v>
      </c>
      <c r="P137" s="29" t="e">
        <f t="shared" si="6"/>
        <v>#DIV/0!</v>
      </c>
      <c r="Q137" s="74" t="e">
        <f t="shared" si="5"/>
        <v>#DIV/0!</v>
      </c>
      <c r="R137" s="28"/>
      <c r="S137" s="28"/>
      <c r="T137" s="28"/>
      <c r="U137" s="28"/>
      <c r="V137" s="28"/>
      <c r="W137" s="28"/>
      <c r="X137" s="28"/>
      <c r="Y137" s="28"/>
      <c r="Z137" s="28"/>
    </row>
    <row r="138" spans="1:26" ht="15" customHeight="1">
      <c r="A138" s="111">
        <v>128</v>
      </c>
      <c r="B138" s="116" t="s">
        <v>2991</v>
      </c>
      <c r="C138" s="48"/>
      <c r="D138" s="9"/>
      <c r="E138" s="48"/>
      <c r="F138" s="161" t="s">
        <v>76</v>
      </c>
      <c r="G138" s="751">
        <v>300</v>
      </c>
      <c r="H138" s="257">
        <v>0</v>
      </c>
      <c r="I138" s="48">
        <v>1000</v>
      </c>
      <c r="J138" s="121" t="s">
        <v>2864</v>
      </c>
      <c r="K138" s="41" t="s">
        <v>26</v>
      </c>
      <c r="L138" s="42" t="str">
        <f t="shared" si="0"/>
        <v>1000GRAMS</v>
      </c>
      <c r="M138" s="658">
        <f t="shared" si="1"/>
        <v>0</v>
      </c>
      <c r="N138" s="659" t="str">
        <f t="shared" si="2"/>
        <v>0 GRAMS</v>
      </c>
      <c r="O138" s="692">
        <f t="shared" si="3"/>
        <v>0</v>
      </c>
      <c r="P138" s="29" t="e">
        <f t="shared" si="6"/>
        <v>#DIV/0!</v>
      </c>
      <c r="Q138" s="74" t="e">
        <f t="shared" si="5"/>
        <v>#DIV/0!</v>
      </c>
      <c r="R138" s="28"/>
      <c r="S138" s="28"/>
      <c r="T138" s="28"/>
      <c r="U138" s="28"/>
      <c r="V138" s="28"/>
      <c r="W138" s="28"/>
      <c r="X138" s="28"/>
      <c r="Y138" s="28"/>
      <c r="Z138" s="28"/>
    </row>
    <row r="139" spans="1:26" ht="15" customHeight="1">
      <c r="A139" s="111">
        <v>129</v>
      </c>
      <c r="B139" s="33" t="s">
        <v>3032</v>
      </c>
      <c r="C139" s="48"/>
      <c r="D139" s="9"/>
      <c r="E139" s="48"/>
      <c r="F139" s="161" t="s">
        <v>76</v>
      </c>
      <c r="G139" s="751">
        <v>200</v>
      </c>
      <c r="H139" s="257">
        <v>0</v>
      </c>
      <c r="I139" s="48">
        <v>1000</v>
      </c>
      <c r="J139" s="88" t="s">
        <v>2864</v>
      </c>
      <c r="K139" s="41" t="s">
        <v>26</v>
      </c>
      <c r="L139" s="42" t="str">
        <f t="shared" si="0"/>
        <v>1000GRAMS</v>
      </c>
      <c r="M139" s="658">
        <f t="shared" si="1"/>
        <v>0</v>
      </c>
      <c r="N139" s="659" t="str">
        <f t="shared" si="2"/>
        <v>0 GRAMS</v>
      </c>
      <c r="O139" s="692">
        <f t="shared" si="3"/>
        <v>0</v>
      </c>
      <c r="P139" s="29" t="e">
        <f t="shared" si="6"/>
        <v>#DIV/0!</v>
      </c>
      <c r="Q139" s="74" t="e">
        <f t="shared" si="5"/>
        <v>#DIV/0!</v>
      </c>
      <c r="R139" s="28"/>
      <c r="S139" s="28"/>
      <c r="T139" s="28"/>
      <c r="U139" s="28"/>
      <c r="V139" s="28"/>
      <c r="W139" s="28"/>
      <c r="X139" s="28"/>
      <c r="Y139" s="28"/>
      <c r="Z139" s="28"/>
    </row>
    <row r="140" spans="1:26" ht="15" customHeight="1">
      <c r="A140" s="111">
        <v>130</v>
      </c>
      <c r="B140" s="48" t="s">
        <v>3033</v>
      </c>
      <c r="C140" s="48"/>
      <c r="D140" s="9"/>
      <c r="E140" s="48"/>
      <c r="F140" s="161" t="s">
        <v>76</v>
      </c>
      <c r="G140" s="751">
        <v>140</v>
      </c>
      <c r="H140" s="257">
        <v>0</v>
      </c>
      <c r="I140" s="48">
        <v>1000</v>
      </c>
      <c r="J140" s="88" t="s">
        <v>2864</v>
      </c>
      <c r="K140" s="41" t="s">
        <v>26</v>
      </c>
      <c r="L140" s="42" t="str">
        <f t="shared" si="0"/>
        <v>1000GRAMS</v>
      </c>
      <c r="M140" s="658">
        <f t="shared" si="1"/>
        <v>0</v>
      </c>
      <c r="N140" s="659" t="str">
        <f t="shared" si="2"/>
        <v>0 GRAMS</v>
      </c>
      <c r="O140" s="692">
        <f t="shared" si="3"/>
        <v>0</v>
      </c>
      <c r="P140" s="29" t="e">
        <f t="shared" si="6"/>
        <v>#DIV/0!</v>
      </c>
      <c r="Q140" s="74" t="e">
        <f t="shared" si="5"/>
        <v>#DIV/0!</v>
      </c>
      <c r="R140" s="28"/>
      <c r="S140" s="28"/>
      <c r="T140" s="28"/>
      <c r="U140" s="28"/>
      <c r="V140" s="28"/>
      <c r="W140" s="28"/>
      <c r="X140" s="28"/>
      <c r="Y140" s="28"/>
      <c r="Z140" s="28"/>
    </row>
    <row r="141" spans="1:26" ht="15" customHeight="1">
      <c r="A141" s="111">
        <v>131</v>
      </c>
      <c r="B141" s="48" t="s">
        <v>3034</v>
      </c>
      <c r="C141" s="48"/>
      <c r="D141" s="9"/>
      <c r="E141" s="48"/>
      <c r="F141" s="161" t="s">
        <v>76</v>
      </c>
      <c r="G141" s="751">
        <v>240</v>
      </c>
      <c r="H141" s="257">
        <v>1</v>
      </c>
      <c r="I141" s="48">
        <v>1000</v>
      </c>
      <c r="J141" s="110" t="s">
        <v>2864</v>
      </c>
      <c r="K141" s="41" t="s">
        <v>26</v>
      </c>
      <c r="L141" s="42" t="str">
        <f t="shared" si="0"/>
        <v>1000GRAMS</v>
      </c>
      <c r="M141" s="658">
        <f t="shared" si="1"/>
        <v>1000</v>
      </c>
      <c r="N141" s="659" t="str">
        <f t="shared" si="2"/>
        <v>1000 GRAMS</v>
      </c>
      <c r="O141" s="692">
        <f t="shared" si="3"/>
        <v>240</v>
      </c>
      <c r="P141" s="29">
        <f t="shared" si="6"/>
        <v>240</v>
      </c>
      <c r="Q141" s="74">
        <f t="shared" si="5"/>
        <v>0</v>
      </c>
      <c r="R141" s="28"/>
      <c r="S141" s="28"/>
      <c r="T141" s="28"/>
      <c r="U141" s="28"/>
      <c r="V141" s="28"/>
      <c r="W141" s="28"/>
      <c r="X141" s="28"/>
      <c r="Y141" s="28"/>
      <c r="Z141" s="28"/>
    </row>
    <row r="142" spans="1:26" ht="15" customHeight="1">
      <c r="A142" s="111">
        <v>132</v>
      </c>
      <c r="B142" s="33"/>
      <c r="C142" s="48"/>
      <c r="D142" s="9"/>
      <c r="E142" s="48"/>
      <c r="F142" s="161" t="s">
        <v>76</v>
      </c>
      <c r="G142" s="751">
        <v>110</v>
      </c>
      <c r="H142" s="257">
        <v>0</v>
      </c>
      <c r="I142" s="48">
        <v>1000</v>
      </c>
      <c r="J142" s="121" t="s">
        <v>2864</v>
      </c>
      <c r="K142" s="41" t="s">
        <v>26</v>
      </c>
      <c r="L142" s="42" t="str">
        <f t="shared" si="0"/>
        <v>1000GRAMS</v>
      </c>
      <c r="M142" s="658">
        <f t="shared" si="1"/>
        <v>0</v>
      </c>
      <c r="N142" s="659" t="str">
        <f t="shared" si="2"/>
        <v>0 GRAMS</v>
      </c>
      <c r="O142" s="692">
        <f t="shared" si="3"/>
        <v>0</v>
      </c>
      <c r="P142" s="29" t="e">
        <f t="shared" si="6"/>
        <v>#DIV/0!</v>
      </c>
      <c r="Q142" s="74" t="e">
        <f t="shared" si="5"/>
        <v>#DIV/0!</v>
      </c>
      <c r="R142" s="28"/>
      <c r="S142" s="28"/>
      <c r="T142" s="28"/>
      <c r="U142" s="28"/>
      <c r="V142" s="28"/>
      <c r="W142" s="28"/>
      <c r="X142" s="28"/>
      <c r="Y142" s="28"/>
      <c r="Z142" s="28"/>
    </row>
    <row r="143" spans="1:26" ht="15" customHeight="1">
      <c r="A143" s="111">
        <v>133</v>
      </c>
      <c r="B143" s="33" t="s">
        <v>3035</v>
      </c>
      <c r="C143" s="48"/>
      <c r="D143" s="9"/>
      <c r="E143" s="48"/>
      <c r="F143" s="161" t="s">
        <v>76</v>
      </c>
      <c r="G143" s="751">
        <v>0</v>
      </c>
      <c r="H143" s="257">
        <v>0</v>
      </c>
      <c r="I143" s="48">
        <v>1000</v>
      </c>
      <c r="J143" s="121" t="s">
        <v>2864</v>
      </c>
      <c r="K143" s="41" t="s">
        <v>26</v>
      </c>
      <c r="L143" s="42" t="str">
        <f t="shared" si="0"/>
        <v>1000GRAMS</v>
      </c>
      <c r="M143" s="658">
        <f t="shared" si="1"/>
        <v>0</v>
      </c>
      <c r="N143" s="659" t="str">
        <f t="shared" si="2"/>
        <v>0 GRAMS</v>
      </c>
      <c r="O143" s="692">
        <f t="shared" si="3"/>
        <v>0</v>
      </c>
      <c r="P143" s="29" t="e">
        <f t="shared" si="6"/>
        <v>#DIV/0!</v>
      </c>
      <c r="Q143" s="74" t="e">
        <f t="shared" si="5"/>
        <v>#DIV/0!</v>
      </c>
      <c r="R143" s="28"/>
      <c r="S143" s="28"/>
      <c r="T143" s="28"/>
      <c r="U143" s="28"/>
      <c r="V143" s="28"/>
      <c r="W143" s="28"/>
      <c r="X143" s="28"/>
      <c r="Y143" s="28"/>
      <c r="Z143" s="28"/>
    </row>
    <row r="144" spans="1:26" ht="15" customHeight="1">
      <c r="A144" s="111">
        <v>134</v>
      </c>
      <c r="B144" s="48" t="s">
        <v>3036</v>
      </c>
      <c r="C144" s="48"/>
      <c r="D144" s="9"/>
      <c r="E144" s="48"/>
      <c r="F144" s="161" t="s">
        <v>76</v>
      </c>
      <c r="G144" s="751">
        <v>50</v>
      </c>
      <c r="H144" s="257">
        <v>10</v>
      </c>
      <c r="I144" s="48">
        <v>1000</v>
      </c>
      <c r="J144" s="121" t="s">
        <v>2864</v>
      </c>
      <c r="K144" s="41" t="s">
        <v>26</v>
      </c>
      <c r="L144" s="42" t="str">
        <f t="shared" si="0"/>
        <v>1000GRAMS</v>
      </c>
      <c r="M144" s="658">
        <f t="shared" si="1"/>
        <v>10000</v>
      </c>
      <c r="N144" s="659" t="str">
        <f t="shared" si="2"/>
        <v>10000 GRAMS</v>
      </c>
      <c r="O144" s="692">
        <f t="shared" si="3"/>
        <v>500</v>
      </c>
      <c r="P144" s="29">
        <f t="shared" si="6"/>
        <v>50</v>
      </c>
      <c r="Q144" s="74">
        <f t="shared" si="5"/>
        <v>0</v>
      </c>
      <c r="R144" s="28"/>
      <c r="S144" s="28"/>
      <c r="T144" s="28"/>
      <c r="U144" s="28"/>
      <c r="V144" s="28"/>
      <c r="W144" s="28"/>
      <c r="X144" s="28"/>
      <c r="Y144" s="28"/>
      <c r="Z144" s="28"/>
    </row>
    <row r="145" spans="1:26" ht="15" customHeight="1">
      <c r="A145" s="111">
        <v>135</v>
      </c>
      <c r="B145" s="48" t="s">
        <v>3037</v>
      </c>
      <c r="C145" s="48"/>
      <c r="D145" s="9"/>
      <c r="E145" s="48"/>
      <c r="F145" s="161" t="s">
        <v>76</v>
      </c>
      <c r="G145" s="751">
        <v>40</v>
      </c>
      <c r="H145" s="257">
        <v>0</v>
      </c>
      <c r="I145" s="48">
        <v>1000</v>
      </c>
      <c r="J145" s="121" t="s">
        <v>2864</v>
      </c>
      <c r="K145" s="41" t="s">
        <v>26</v>
      </c>
      <c r="L145" s="42" t="str">
        <f t="shared" si="0"/>
        <v>1000GRAMS</v>
      </c>
      <c r="M145" s="658">
        <f t="shared" si="1"/>
        <v>0</v>
      </c>
      <c r="N145" s="659" t="str">
        <f t="shared" si="2"/>
        <v>0 GRAMS</v>
      </c>
      <c r="O145" s="692">
        <f t="shared" si="3"/>
        <v>0</v>
      </c>
      <c r="P145" s="29" t="e">
        <f t="shared" si="6"/>
        <v>#DIV/0!</v>
      </c>
      <c r="Q145" s="74" t="e">
        <f t="shared" si="5"/>
        <v>#DIV/0!</v>
      </c>
      <c r="R145" s="28"/>
      <c r="S145" s="28"/>
      <c r="T145" s="28"/>
      <c r="U145" s="28"/>
      <c r="V145" s="28"/>
      <c r="W145" s="28"/>
      <c r="X145" s="28"/>
      <c r="Y145" s="28"/>
      <c r="Z145" s="28"/>
    </row>
    <row r="146" spans="1:26" ht="15" customHeight="1">
      <c r="A146" s="111">
        <v>136</v>
      </c>
      <c r="B146" s="48" t="s">
        <v>3038</v>
      </c>
      <c r="C146" s="48"/>
      <c r="D146" s="9"/>
      <c r="E146" s="48"/>
      <c r="F146" s="161" t="s">
        <v>76</v>
      </c>
      <c r="G146" s="751">
        <v>50</v>
      </c>
      <c r="H146" s="257">
        <v>0</v>
      </c>
      <c r="I146" s="48">
        <v>1000</v>
      </c>
      <c r="J146" s="121" t="s">
        <v>2864</v>
      </c>
      <c r="K146" s="41" t="s">
        <v>26</v>
      </c>
      <c r="L146" s="42" t="str">
        <f t="shared" si="0"/>
        <v>1000GRAMS</v>
      </c>
      <c r="M146" s="658">
        <f t="shared" si="1"/>
        <v>0</v>
      </c>
      <c r="N146" s="659" t="str">
        <f t="shared" si="2"/>
        <v>0 GRAMS</v>
      </c>
      <c r="O146" s="692">
        <f t="shared" si="3"/>
        <v>0</v>
      </c>
      <c r="P146" s="29" t="e">
        <f t="shared" si="6"/>
        <v>#DIV/0!</v>
      </c>
      <c r="Q146" s="74" t="e">
        <f t="shared" si="5"/>
        <v>#DIV/0!</v>
      </c>
      <c r="R146" s="28"/>
      <c r="S146" s="28"/>
      <c r="T146" s="28"/>
      <c r="U146" s="28"/>
      <c r="V146" s="28"/>
      <c r="W146" s="28"/>
      <c r="X146" s="28"/>
      <c r="Y146" s="28"/>
      <c r="Z146" s="28"/>
    </row>
    <row r="147" spans="1:26" ht="15" customHeight="1">
      <c r="A147" s="111">
        <v>137</v>
      </c>
      <c r="B147" s="48" t="s">
        <v>3039</v>
      </c>
      <c r="C147" s="48"/>
      <c r="D147" s="35"/>
      <c r="E147" s="48"/>
      <c r="F147" s="161" t="s">
        <v>76</v>
      </c>
      <c r="G147" s="751">
        <v>100</v>
      </c>
      <c r="H147" s="257">
        <v>0.93</v>
      </c>
      <c r="I147" s="48">
        <v>1000</v>
      </c>
      <c r="J147" s="121" t="s">
        <v>2864</v>
      </c>
      <c r="K147" s="41" t="s">
        <v>26</v>
      </c>
      <c r="L147" s="42" t="str">
        <f t="shared" si="0"/>
        <v>1000GRAMS</v>
      </c>
      <c r="M147" s="658">
        <f t="shared" si="1"/>
        <v>930</v>
      </c>
      <c r="N147" s="659" t="str">
        <f t="shared" si="2"/>
        <v>930 GRAMS</v>
      </c>
      <c r="O147" s="692">
        <f t="shared" si="3"/>
        <v>93</v>
      </c>
      <c r="P147" s="29">
        <f t="shared" si="6"/>
        <v>100</v>
      </c>
      <c r="Q147" s="74">
        <f t="shared" si="5"/>
        <v>0</v>
      </c>
      <c r="R147" s="28"/>
      <c r="S147" s="28"/>
      <c r="T147" s="28"/>
      <c r="U147" s="28"/>
      <c r="V147" s="28"/>
      <c r="W147" s="28"/>
      <c r="X147" s="28"/>
      <c r="Y147" s="28"/>
      <c r="Z147" s="28"/>
    </row>
    <row r="148" spans="1:26" ht="15" customHeight="1">
      <c r="A148" s="111">
        <v>138</v>
      </c>
      <c r="B148" s="48" t="s">
        <v>3040</v>
      </c>
      <c r="C148" s="48"/>
      <c r="D148" s="35"/>
      <c r="E148" s="48"/>
      <c r="F148" s="161" t="s">
        <v>76</v>
      </c>
      <c r="G148" s="751">
        <v>30</v>
      </c>
      <c r="H148" s="257">
        <v>0</v>
      </c>
      <c r="I148" s="48">
        <v>1000</v>
      </c>
      <c r="J148" s="121" t="s">
        <v>2864</v>
      </c>
      <c r="K148" s="41" t="s">
        <v>26</v>
      </c>
      <c r="L148" s="42" t="str">
        <f t="shared" si="0"/>
        <v>1000GRAMS</v>
      </c>
      <c r="M148" s="658">
        <f t="shared" si="1"/>
        <v>0</v>
      </c>
      <c r="N148" s="659" t="str">
        <f t="shared" si="2"/>
        <v>0 GRAMS</v>
      </c>
      <c r="O148" s="692">
        <f t="shared" si="3"/>
        <v>0</v>
      </c>
      <c r="P148" s="29" t="e">
        <f t="shared" si="6"/>
        <v>#DIV/0!</v>
      </c>
      <c r="Q148" s="74" t="e">
        <f t="shared" si="5"/>
        <v>#DIV/0!</v>
      </c>
      <c r="R148" s="28"/>
      <c r="S148" s="28"/>
      <c r="T148" s="28"/>
      <c r="U148" s="28"/>
      <c r="V148" s="28"/>
      <c r="W148" s="28"/>
      <c r="X148" s="28"/>
      <c r="Y148" s="28"/>
      <c r="Z148" s="28"/>
    </row>
    <row r="149" spans="1:26" ht="15" customHeight="1">
      <c r="A149" s="111">
        <v>139</v>
      </c>
      <c r="B149" s="48" t="s">
        <v>3041</v>
      </c>
      <c r="C149" s="48"/>
      <c r="D149" s="35"/>
      <c r="E149" s="48"/>
      <c r="F149" s="161" t="s">
        <v>76</v>
      </c>
      <c r="G149" s="751">
        <v>40</v>
      </c>
      <c r="H149" s="257">
        <v>0</v>
      </c>
      <c r="I149" s="48">
        <v>1000</v>
      </c>
      <c r="J149" s="121" t="s">
        <v>2864</v>
      </c>
      <c r="K149" s="41" t="s">
        <v>26</v>
      </c>
      <c r="L149" s="42" t="str">
        <f t="shared" si="0"/>
        <v>1000GRAMS</v>
      </c>
      <c r="M149" s="658">
        <f t="shared" si="1"/>
        <v>0</v>
      </c>
      <c r="N149" s="659" t="str">
        <f t="shared" si="2"/>
        <v>0 GRAMS</v>
      </c>
      <c r="O149" s="692">
        <f t="shared" si="3"/>
        <v>0</v>
      </c>
      <c r="P149" s="29" t="e">
        <f t="shared" si="6"/>
        <v>#DIV/0!</v>
      </c>
      <c r="Q149" s="74" t="e">
        <f t="shared" si="5"/>
        <v>#DIV/0!</v>
      </c>
      <c r="R149" s="28"/>
      <c r="S149" s="28"/>
      <c r="T149" s="28"/>
      <c r="U149" s="28"/>
      <c r="V149" s="28"/>
      <c r="W149" s="28"/>
      <c r="X149" s="28"/>
      <c r="Y149" s="28"/>
      <c r="Z149" s="28"/>
    </row>
    <row r="150" spans="1:26" ht="15" customHeight="1">
      <c r="A150" s="111">
        <v>140</v>
      </c>
      <c r="B150" s="48" t="s">
        <v>3042</v>
      </c>
      <c r="C150" s="48"/>
      <c r="D150" s="35"/>
      <c r="E150" s="48"/>
      <c r="F150" s="161" t="s">
        <v>76</v>
      </c>
      <c r="G150" s="751">
        <v>180</v>
      </c>
      <c r="H150" s="257">
        <v>1</v>
      </c>
      <c r="I150" s="48">
        <v>1000</v>
      </c>
      <c r="J150" s="40" t="s">
        <v>2864</v>
      </c>
      <c r="K150" s="41" t="s">
        <v>26</v>
      </c>
      <c r="L150" s="42" t="str">
        <f t="shared" si="0"/>
        <v>1000GRAMS</v>
      </c>
      <c r="M150" s="658">
        <f t="shared" si="1"/>
        <v>1000</v>
      </c>
      <c r="N150" s="659" t="str">
        <f t="shared" si="2"/>
        <v>1000 GRAMS</v>
      </c>
      <c r="O150" s="692">
        <f t="shared" si="3"/>
        <v>180</v>
      </c>
      <c r="P150" s="29">
        <f t="shared" si="6"/>
        <v>180</v>
      </c>
      <c r="Q150" s="74">
        <f t="shared" si="5"/>
        <v>0</v>
      </c>
      <c r="R150" s="28"/>
      <c r="S150" s="28"/>
      <c r="T150" s="28"/>
      <c r="U150" s="28"/>
      <c r="V150" s="28"/>
      <c r="W150" s="28"/>
      <c r="X150" s="28"/>
      <c r="Y150" s="28"/>
      <c r="Z150" s="28"/>
    </row>
    <row r="151" spans="1:26" ht="15" customHeight="1">
      <c r="A151" s="111">
        <v>141</v>
      </c>
      <c r="B151" s="48" t="s">
        <v>3043</v>
      </c>
      <c r="C151" s="48"/>
      <c r="D151" s="35"/>
      <c r="E151" s="48"/>
      <c r="F151" s="161" t="s">
        <v>76</v>
      </c>
      <c r="G151" s="751">
        <v>60</v>
      </c>
      <c r="H151" s="257">
        <v>0</v>
      </c>
      <c r="I151" s="48">
        <v>1000</v>
      </c>
      <c r="J151" s="40" t="s">
        <v>2864</v>
      </c>
      <c r="K151" s="41" t="s">
        <v>26</v>
      </c>
      <c r="L151" s="42" t="str">
        <f t="shared" si="0"/>
        <v>1000GRAMS</v>
      </c>
      <c r="M151" s="658">
        <f t="shared" si="1"/>
        <v>0</v>
      </c>
      <c r="N151" s="659" t="str">
        <f t="shared" si="2"/>
        <v>0 GRAMS</v>
      </c>
      <c r="O151" s="692">
        <f t="shared" si="3"/>
        <v>0</v>
      </c>
      <c r="P151" s="29" t="e">
        <f t="shared" si="6"/>
        <v>#DIV/0!</v>
      </c>
      <c r="Q151" s="74" t="e">
        <f t="shared" si="5"/>
        <v>#DIV/0!</v>
      </c>
      <c r="R151" s="28"/>
      <c r="S151" s="28"/>
      <c r="T151" s="28"/>
      <c r="U151" s="28"/>
      <c r="V151" s="28"/>
      <c r="W151" s="28"/>
      <c r="X151" s="28"/>
      <c r="Y151" s="28"/>
      <c r="Z151" s="28"/>
    </row>
    <row r="152" spans="1:26" ht="15" customHeight="1">
      <c r="A152" s="111">
        <v>142</v>
      </c>
      <c r="B152" s="48" t="s">
        <v>3044</v>
      </c>
      <c r="C152" s="48"/>
      <c r="D152" s="35"/>
      <c r="E152" s="48"/>
      <c r="F152" s="161" t="s">
        <v>76</v>
      </c>
      <c r="G152" s="751">
        <v>15</v>
      </c>
      <c r="H152" s="257">
        <v>0</v>
      </c>
      <c r="I152" s="48">
        <v>1000</v>
      </c>
      <c r="J152" s="40" t="s">
        <v>2864</v>
      </c>
      <c r="K152" s="41" t="s">
        <v>26</v>
      </c>
      <c r="L152" s="42" t="str">
        <f t="shared" si="0"/>
        <v>1000GRAMS</v>
      </c>
      <c r="M152" s="658">
        <f t="shared" si="1"/>
        <v>0</v>
      </c>
      <c r="N152" s="659" t="str">
        <f t="shared" si="2"/>
        <v>0 GRAMS</v>
      </c>
      <c r="O152" s="692">
        <f t="shared" si="3"/>
        <v>0</v>
      </c>
      <c r="P152" s="29" t="e">
        <f t="shared" si="6"/>
        <v>#DIV/0!</v>
      </c>
      <c r="Q152" s="74" t="e">
        <f t="shared" si="5"/>
        <v>#DIV/0!</v>
      </c>
      <c r="R152" s="28"/>
      <c r="S152" s="28"/>
      <c r="T152" s="28"/>
      <c r="U152" s="28"/>
      <c r="V152" s="28"/>
      <c r="W152" s="28"/>
      <c r="X152" s="28"/>
      <c r="Y152" s="28"/>
      <c r="Z152" s="28"/>
    </row>
    <row r="153" spans="1:26" ht="15" customHeight="1">
      <c r="A153" s="111">
        <v>143</v>
      </c>
      <c r="B153" s="48" t="s">
        <v>3045</v>
      </c>
      <c r="C153" s="48"/>
      <c r="D153" s="35"/>
      <c r="E153" s="48"/>
      <c r="F153" s="161" t="s">
        <v>76</v>
      </c>
      <c r="G153" s="751">
        <v>45</v>
      </c>
      <c r="H153" s="257">
        <v>0</v>
      </c>
      <c r="I153" s="48">
        <v>1000</v>
      </c>
      <c r="J153" s="40" t="s">
        <v>2864</v>
      </c>
      <c r="K153" s="41" t="s">
        <v>26</v>
      </c>
      <c r="L153" s="42" t="str">
        <f t="shared" si="0"/>
        <v>1000GRAMS</v>
      </c>
      <c r="M153" s="658">
        <f t="shared" si="1"/>
        <v>0</v>
      </c>
      <c r="N153" s="659" t="str">
        <f t="shared" si="2"/>
        <v>0 GRAMS</v>
      </c>
      <c r="O153" s="692">
        <f t="shared" si="3"/>
        <v>0</v>
      </c>
      <c r="P153" s="29" t="e">
        <f t="shared" si="6"/>
        <v>#DIV/0!</v>
      </c>
      <c r="Q153" s="74" t="e">
        <f t="shared" si="5"/>
        <v>#DIV/0!</v>
      </c>
      <c r="R153" s="28"/>
      <c r="S153" s="28"/>
      <c r="T153" s="28"/>
      <c r="U153" s="28"/>
      <c r="V153" s="28"/>
      <c r="W153" s="28"/>
      <c r="X153" s="28"/>
      <c r="Y153" s="28"/>
      <c r="Z153" s="28"/>
    </row>
    <row r="154" spans="1:26" ht="15" customHeight="1">
      <c r="A154" s="111">
        <v>144</v>
      </c>
      <c r="B154" s="48" t="s">
        <v>3046</v>
      </c>
      <c r="C154" s="48"/>
      <c r="D154" s="35"/>
      <c r="E154" s="48"/>
      <c r="F154" s="161" t="s">
        <v>76</v>
      </c>
      <c r="G154" s="751">
        <v>7</v>
      </c>
      <c r="H154" s="257">
        <v>0</v>
      </c>
      <c r="I154" s="48">
        <v>1000</v>
      </c>
      <c r="J154" s="40" t="s">
        <v>2864</v>
      </c>
      <c r="K154" s="41" t="s">
        <v>26</v>
      </c>
      <c r="L154" s="42" t="str">
        <f t="shared" si="0"/>
        <v>1000GRAMS</v>
      </c>
      <c r="M154" s="658">
        <f t="shared" si="1"/>
        <v>0</v>
      </c>
      <c r="N154" s="659" t="str">
        <f t="shared" si="2"/>
        <v>0 GRAMS</v>
      </c>
      <c r="O154" s="692">
        <f t="shared" si="3"/>
        <v>0</v>
      </c>
      <c r="P154" s="29" t="e">
        <f t="shared" si="6"/>
        <v>#DIV/0!</v>
      </c>
      <c r="Q154" s="74" t="e">
        <f t="shared" si="5"/>
        <v>#DIV/0!</v>
      </c>
      <c r="R154" s="28"/>
      <c r="S154" s="28"/>
      <c r="T154" s="28"/>
      <c r="U154" s="28"/>
      <c r="V154" s="28"/>
      <c r="W154" s="28"/>
      <c r="X154" s="28"/>
      <c r="Y154" s="28"/>
      <c r="Z154" s="28"/>
    </row>
    <row r="155" spans="1:26" ht="15" customHeight="1">
      <c r="A155" s="111">
        <v>145</v>
      </c>
      <c r="B155" s="48" t="s">
        <v>3047</v>
      </c>
      <c r="C155" s="48"/>
      <c r="D155" s="35"/>
      <c r="E155" s="48"/>
      <c r="F155" s="161" t="s">
        <v>76</v>
      </c>
      <c r="G155" s="751">
        <v>11</v>
      </c>
      <c r="H155" s="257">
        <v>0</v>
      </c>
      <c r="I155" s="48">
        <v>1000</v>
      </c>
      <c r="J155" s="40" t="s">
        <v>2864</v>
      </c>
      <c r="K155" s="41" t="s">
        <v>26</v>
      </c>
      <c r="L155" s="42" t="str">
        <f t="shared" si="0"/>
        <v>1000GRAMS</v>
      </c>
      <c r="M155" s="658">
        <f t="shared" si="1"/>
        <v>0</v>
      </c>
      <c r="N155" s="659" t="str">
        <f t="shared" si="2"/>
        <v>0 GRAMS</v>
      </c>
      <c r="O155" s="692">
        <f t="shared" si="3"/>
        <v>0</v>
      </c>
      <c r="P155" s="29" t="e">
        <f t="shared" si="6"/>
        <v>#DIV/0!</v>
      </c>
      <c r="Q155" s="74" t="e">
        <f t="shared" si="5"/>
        <v>#DIV/0!</v>
      </c>
      <c r="R155" s="28"/>
      <c r="S155" s="28"/>
      <c r="T155" s="28"/>
      <c r="U155" s="28"/>
      <c r="V155" s="28"/>
      <c r="W155" s="28"/>
      <c r="X155" s="28"/>
      <c r="Y155" s="28"/>
      <c r="Z155" s="28"/>
    </row>
    <row r="156" spans="1:26" ht="15" customHeight="1">
      <c r="A156" s="111">
        <v>146</v>
      </c>
      <c r="B156" s="48" t="s">
        <v>3048</v>
      </c>
      <c r="C156" s="48"/>
      <c r="D156" s="35"/>
      <c r="E156" s="48"/>
      <c r="F156" s="161" t="s">
        <v>76</v>
      </c>
      <c r="G156" s="751">
        <v>200</v>
      </c>
      <c r="H156" s="257">
        <v>0</v>
      </c>
      <c r="I156" s="48">
        <v>1000</v>
      </c>
      <c r="J156" s="40" t="s">
        <v>2864</v>
      </c>
      <c r="K156" s="41" t="s">
        <v>26</v>
      </c>
      <c r="L156" s="42" t="str">
        <f t="shared" si="0"/>
        <v>1000GRAMS</v>
      </c>
      <c r="M156" s="658">
        <f t="shared" si="1"/>
        <v>0</v>
      </c>
      <c r="N156" s="659" t="str">
        <f t="shared" si="2"/>
        <v>0 GRAMS</v>
      </c>
      <c r="O156" s="692">
        <f t="shared" si="3"/>
        <v>0</v>
      </c>
      <c r="P156" s="29" t="e">
        <f t="shared" si="6"/>
        <v>#DIV/0!</v>
      </c>
      <c r="Q156" s="74" t="e">
        <f t="shared" si="5"/>
        <v>#DIV/0!</v>
      </c>
      <c r="R156" s="28"/>
      <c r="S156" s="28"/>
      <c r="T156" s="28"/>
      <c r="U156" s="28"/>
      <c r="V156" s="28"/>
      <c r="W156" s="28"/>
      <c r="X156" s="28"/>
      <c r="Y156" s="28"/>
      <c r="Z156" s="28"/>
    </row>
    <row r="157" spans="1:26" ht="15" customHeight="1">
      <c r="A157" s="111">
        <v>147</v>
      </c>
      <c r="B157" s="48" t="s">
        <v>3049</v>
      </c>
      <c r="C157" s="48"/>
      <c r="D157" s="35"/>
      <c r="E157" s="48"/>
      <c r="F157" s="161" t="s">
        <v>76</v>
      </c>
      <c r="G157" s="751">
        <v>180</v>
      </c>
      <c r="H157" s="257">
        <v>0</v>
      </c>
      <c r="I157" s="48">
        <v>1000</v>
      </c>
      <c r="J157" s="40" t="s">
        <v>2864</v>
      </c>
      <c r="K157" s="41" t="s">
        <v>26</v>
      </c>
      <c r="L157" s="42" t="str">
        <f t="shared" si="0"/>
        <v>1000GRAMS</v>
      </c>
      <c r="M157" s="658">
        <f t="shared" si="1"/>
        <v>0</v>
      </c>
      <c r="N157" s="659" t="str">
        <f t="shared" si="2"/>
        <v>0 GRAMS</v>
      </c>
      <c r="O157" s="692">
        <f t="shared" si="3"/>
        <v>0</v>
      </c>
      <c r="P157" s="29" t="e">
        <f t="shared" si="6"/>
        <v>#DIV/0!</v>
      </c>
      <c r="Q157" s="74" t="e">
        <f t="shared" si="5"/>
        <v>#DIV/0!</v>
      </c>
      <c r="R157" s="28"/>
      <c r="S157" s="28"/>
      <c r="T157" s="28"/>
      <c r="U157" s="28"/>
      <c r="V157" s="28"/>
      <c r="W157" s="28"/>
      <c r="X157" s="28"/>
      <c r="Y157" s="28"/>
      <c r="Z157" s="28"/>
    </row>
    <row r="158" spans="1:26" ht="15" customHeight="1">
      <c r="A158" s="111">
        <v>148</v>
      </c>
      <c r="B158" s="48" t="s">
        <v>3050</v>
      </c>
      <c r="C158" s="48"/>
      <c r="D158" s="35"/>
      <c r="E158" s="48"/>
      <c r="F158" s="161" t="s">
        <v>76</v>
      </c>
      <c r="G158" s="751">
        <v>20</v>
      </c>
      <c r="H158" s="257">
        <v>0</v>
      </c>
      <c r="I158" s="48">
        <v>1000</v>
      </c>
      <c r="J158" s="40" t="s">
        <v>2864</v>
      </c>
      <c r="K158" s="41" t="s">
        <v>26</v>
      </c>
      <c r="L158" s="42" t="str">
        <f t="shared" si="0"/>
        <v>1000GRAMS</v>
      </c>
      <c r="M158" s="658">
        <f t="shared" si="1"/>
        <v>0</v>
      </c>
      <c r="N158" s="659" t="str">
        <f t="shared" si="2"/>
        <v>0 GRAMS</v>
      </c>
      <c r="O158" s="692">
        <f t="shared" si="3"/>
        <v>0</v>
      </c>
      <c r="P158" s="29" t="e">
        <f t="shared" si="6"/>
        <v>#DIV/0!</v>
      </c>
      <c r="Q158" s="74" t="e">
        <f t="shared" si="5"/>
        <v>#DIV/0!</v>
      </c>
      <c r="R158" s="28"/>
      <c r="S158" s="28"/>
      <c r="T158" s="28"/>
      <c r="U158" s="28"/>
      <c r="V158" s="28"/>
      <c r="W158" s="28"/>
      <c r="X158" s="28"/>
      <c r="Y158" s="28"/>
      <c r="Z158" s="28"/>
    </row>
    <row r="159" spans="1:26" ht="15" customHeight="1">
      <c r="A159" s="111">
        <v>149</v>
      </c>
      <c r="B159" s="48" t="s">
        <v>3051</v>
      </c>
      <c r="C159" s="48"/>
      <c r="D159" s="35"/>
      <c r="E159" s="48"/>
      <c r="F159" s="161" t="s">
        <v>76</v>
      </c>
      <c r="G159" s="751">
        <v>125</v>
      </c>
      <c r="H159" s="257">
        <v>0</v>
      </c>
      <c r="I159" s="48">
        <v>1000</v>
      </c>
      <c r="J159" s="40" t="s">
        <v>2864</v>
      </c>
      <c r="K159" s="41" t="s">
        <v>26</v>
      </c>
      <c r="L159" s="42" t="str">
        <f t="shared" si="0"/>
        <v>1000GRAMS</v>
      </c>
      <c r="M159" s="658">
        <f t="shared" si="1"/>
        <v>0</v>
      </c>
      <c r="N159" s="659" t="str">
        <f t="shared" si="2"/>
        <v>0 GRAMS</v>
      </c>
      <c r="O159" s="692">
        <f t="shared" si="3"/>
        <v>0</v>
      </c>
      <c r="P159" s="29" t="e">
        <f t="shared" si="6"/>
        <v>#DIV/0!</v>
      </c>
      <c r="Q159" s="74" t="e">
        <f t="shared" si="5"/>
        <v>#DIV/0!</v>
      </c>
      <c r="R159" s="28"/>
      <c r="S159" s="28"/>
      <c r="T159" s="28"/>
      <c r="U159" s="28"/>
      <c r="V159" s="28"/>
      <c r="W159" s="28"/>
      <c r="X159" s="28"/>
      <c r="Y159" s="28"/>
      <c r="Z159" s="28"/>
    </row>
    <row r="160" spans="1:26" ht="15" customHeight="1">
      <c r="A160" s="111">
        <v>150</v>
      </c>
      <c r="B160" s="48" t="s">
        <v>3052</v>
      </c>
      <c r="C160" s="48"/>
      <c r="D160" s="35"/>
      <c r="E160" s="48"/>
      <c r="F160" s="161" t="s">
        <v>76</v>
      </c>
      <c r="G160" s="751">
        <v>14</v>
      </c>
      <c r="H160" s="257">
        <v>0</v>
      </c>
      <c r="I160" s="48">
        <v>1000</v>
      </c>
      <c r="J160" s="40" t="s">
        <v>2864</v>
      </c>
      <c r="K160" s="41" t="s">
        <v>26</v>
      </c>
      <c r="L160" s="42" t="str">
        <f t="shared" si="0"/>
        <v>1000GRAMS</v>
      </c>
      <c r="M160" s="658">
        <f t="shared" si="1"/>
        <v>0</v>
      </c>
      <c r="N160" s="659" t="str">
        <f t="shared" si="2"/>
        <v>0 GRAMS</v>
      </c>
      <c r="O160" s="692">
        <f t="shared" si="3"/>
        <v>0</v>
      </c>
      <c r="P160" s="29" t="e">
        <f t="shared" si="6"/>
        <v>#DIV/0!</v>
      </c>
      <c r="Q160" s="74" t="e">
        <f t="shared" si="5"/>
        <v>#DIV/0!</v>
      </c>
      <c r="R160" s="28"/>
      <c r="S160" s="28"/>
      <c r="T160" s="28"/>
      <c r="U160" s="28"/>
      <c r="V160" s="28"/>
      <c r="W160" s="28"/>
      <c r="X160" s="28"/>
      <c r="Y160" s="28"/>
      <c r="Z160" s="28"/>
    </row>
    <row r="161" spans="1:26" ht="15" customHeight="1">
      <c r="A161" s="111">
        <v>151</v>
      </c>
      <c r="B161" s="48" t="s">
        <v>3053</v>
      </c>
      <c r="C161" s="48"/>
      <c r="D161" s="35"/>
      <c r="E161" s="757"/>
      <c r="F161" s="161" t="s">
        <v>76</v>
      </c>
      <c r="G161" s="754">
        <v>40</v>
      </c>
      <c r="H161" s="257">
        <v>0</v>
      </c>
      <c r="I161" s="48">
        <v>1000</v>
      </c>
      <c r="J161" s="40" t="s">
        <v>2864</v>
      </c>
      <c r="K161" s="41" t="s">
        <v>26</v>
      </c>
      <c r="L161" s="42" t="str">
        <f t="shared" si="0"/>
        <v>1000GRAMS</v>
      </c>
      <c r="M161" s="658">
        <f t="shared" si="1"/>
        <v>0</v>
      </c>
      <c r="N161" s="659" t="str">
        <f t="shared" si="2"/>
        <v>0 GRAMS</v>
      </c>
      <c r="O161" s="692">
        <f t="shared" si="3"/>
        <v>0</v>
      </c>
      <c r="P161" s="29" t="e">
        <f t="shared" si="6"/>
        <v>#DIV/0!</v>
      </c>
      <c r="Q161" s="74" t="e">
        <f t="shared" si="5"/>
        <v>#DIV/0!</v>
      </c>
      <c r="R161" s="28"/>
      <c r="S161" s="28"/>
      <c r="T161" s="28"/>
      <c r="U161" s="28"/>
      <c r="V161" s="28"/>
      <c r="W161" s="28"/>
      <c r="X161" s="28"/>
      <c r="Y161" s="28"/>
      <c r="Z161" s="28"/>
    </row>
    <row r="162" spans="1:26" ht="15" customHeight="1">
      <c r="A162" s="111">
        <v>152</v>
      </c>
      <c r="B162" s="48" t="s">
        <v>3035</v>
      </c>
      <c r="C162" s="48"/>
      <c r="D162" s="35"/>
      <c r="E162" s="757"/>
      <c r="F162" s="161" t="s">
        <v>76</v>
      </c>
      <c r="G162" s="754">
        <v>0</v>
      </c>
      <c r="H162" s="257">
        <v>0</v>
      </c>
      <c r="I162" s="757">
        <v>1000</v>
      </c>
      <c r="J162" s="40" t="s">
        <v>2864</v>
      </c>
      <c r="K162" s="41" t="s">
        <v>26</v>
      </c>
      <c r="L162" s="42" t="str">
        <f t="shared" si="0"/>
        <v>1000GRAMS</v>
      </c>
      <c r="M162" s="658">
        <f t="shared" si="1"/>
        <v>0</v>
      </c>
      <c r="N162" s="659" t="str">
        <f t="shared" si="2"/>
        <v>0 GRAMS</v>
      </c>
      <c r="O162" s="692">
        <f t="shared" si="3"/>
        <v>0</v>
      </c>
      <c r="P162" s="29" t="e">
        <f t="shared" si="6"/>
        <v>#DIV/0!</v>
      </c>
      <c r="Q162" s="74" t="e">
        <f t="shared" si="5"/>
        <v>#DIV/0!</v>
      </c>
      <c r="R162" s="28"/>
      <c r="S162" s="28"/>
      <c r="T162" s="28"/>
      <c r="U162" s="28"/>
      <c r="V162" s="28"/>
      <c r="W162" s="28"/>
      <c r="X162" s="28"/>
      <c r="Y162" s="28"/>
      <c r="Z162" s="28"/>
    </row>
    <row r="163" spans="1:26" ht="15" customHeight="1">
      <c r="A163" s="111">
        <v>153</v>
      </c>
      <c r="B163" s="48" t="s">
        <v>3054</v>
      </c>
      <c r="C163" s="48"/>
      <c r="D163" s="35"/>
      <c r="E163" s="757"/>
      <c r="F163" s="161" t="s">
        <v>76</v>
      </c>
      <c r="G163" s="754">
        <v>0</v>
      </c>
      <c r="H163" s="257">
        <v>0</v>
      </c>
      <c r="I163" s="757">
        <v>1000</v>
      </c>
      <c r="J163" s="40" t="s">
        <v>2864</v>
      </c>
      <c r="K163" s="41" t="s">
        <v>26</v>
      </c>
      <c r="L163" s="42" t="str">
        <f t="shared" si="0"/>
        <v>1000GRAMS</v>
      </c>
      <c r="M163" s="658">
        <f t="shared" si="1"/>
        <v>0</v>
      </c>
      <c r="N163" s="659" t="str">
        <f t="shared" si="2"/>
        <v>0 GRAMS</v>
      </c>
      <c r="O163" s="692">
        <f t="shared" si="3"/>
        <v>0</v>
      </c>
      <c r="P163" s="29" t="e">
        <f t="shared" si="6"/>
        <v>#DIV/0!</v>
      </c>
      <c r="Q163" s="74" t="e">
        <f t="shared" si="5"/>
        <v>#DIV/0!</v>
      </c>
      <c r="R163" s="28"/>
      <c r="S163" s="28"/>
      <c r="T163" s="28"/>
      <c r="U163" s="28"/>
      <c r="V163" s="28"/>
      <c r="W163" s="28"/>
      <c r="X163" s="28"/>
      <c r="Y163" s="28"/>
      <c r="Z163" s="28"/>
    </row>
    <row r="164" spans="1:26" ht="15" customHeight="1">
      <c r="A164" s="111">
        <v>154</v>
      </c>
      <c r="B164" s="48" t="s">
        <v>237</v>
      </c>
      <c r="C164" s="48"/>
      <c r="D164" s="35"/>
      <c r="E164" s="48"/>
      <c r="F164" s="161" t="s">
        <v>76</v>
      </c>
      <c r="G164" s="751">
        <v>420</v>
      </c>
      <c r="H164" s="257">
        <v>0</v>
      </c>
      <c r="I164" s="757">
        <v>1000</v>
      </c>
      <c r="J164" s="40" t="s">
        <v>2864</v>
      </c>
      <c r="K164" s="41" t="s">
        <v>26</v>
      </c>
      <c r="L164" s="42" t="str">
        <f t="shared" si="0"/>
        <v>1000GRAMS</v>
      </c>
      <c r="M164" s="658">
        <f t="shared" si="1"/>
        <v>0</v>
      </c>
      <c r="N164" s="659" t="str">
        <f t="shared" si="2"/>
        <v>0 GRAMS</v>
      </c>
      <c r="O164" s="692">
        <f t="shared" si="3"/>
        <v>0</v>
      </c>
      <c r="P164" s="29" t="e">
        <f t="shared" si="6"/>
        <v>#DIV/0!</v>
      </c>
      <c r="Q164" s="74" t="e">
        <f t="shared" si="5"/>
        <v>#DIV/0!</v>
      </c>
      <c r="R164" s="28"/>
      <c r="S164" s="28"/>
      <c r="T164" s="28"/>
      <c r="U164" s="28"/>
      <c r="V164" s="28"/>
      <c r="W164" s="28"/>
      <c r="X164" s="28"/>
      <c r="Y164" s="28"/>
      <c r="Z164" s="28"/>
    </row>
    <row r="165" spans="1:26" ht="15" customHeight="1">
      <c r="A165" s="111">
        <v>155</v>
      </c>
      <c r="B165" s="48" t="s">
        <v>3055</v>
      </c>
      <c r="C165" s="48"/>
      <c r="D165" s="35"/>
      <c r="E165" s="48"/>
      <c r="F165" s="161" t="s">
        <v>76</v>
      </c>
      <c r="G165" s="751">
        <v>420</v>
      </c>
      <c r="H165" s="257">
        <v>0</v>
      </c>
      <c r="I165" s="48">
        <v>1000</v>
      </c>
      <c r="J165" s="40" t="s">
        <v>2864</v>
      </c>
      <c r="K165" s="41" t="s">
        <v>26</v>
      </c>
      <c r="L165" s="42" t="str">
        <f t="shared" si="0"/>
        <v>1000GRAMS</v>
      </c>
      <c r="M165" s="658">
        <f t="shared" si="1"/>
        <v>0</v>
      </c>
      <c r="N165" s="659" t="str">
        <f t="shared" si="2"/>
        <v>0 GRAMS</v>
      </c>
      <c r="O165" s="692">
        <f t="shared" si="3"/>
        <v>0</v>
      </c>
      <c r="P165" s="29" t="e">
        <f t="shared" si="6"/>
        <v>#DIV/0!</v>
      </c>
      <c r="Q165" s="74" t="e">
        <f t="shared" si="5"/>
        <v>#DIV/0!</v>
      </c>
      <c r="R165" s="28"/>
      <c r="S165" s="28"/>
      <c r="T165" s="28"/>
      <c r="U165" s="28"/>
      <c r="V165" s="28"/>
      <c r="W165" s="28"/>
      <c r="X165" s="28"/>
      <c r="Y165" s="28"/>
      <c r="Z165" s="28"/>
    </row>
    <row r="166" spans="1:26" ht="15" customHeight="1">
      <c r="A166" s="111">
        <v>156</v>
      </c>
      <c r="B166" s="48" t="s">
        <v>3056</v>
      </c>
      <c r="C166" s="48"/>
      <c r="D166" s="35"/>
      <c r="E166" s="48"/>
      <c r="F166" s="161" t="s">
        <v>76</v>
      </c>
      <c r="G166" s="751">
        <v>350</v>
      </c>
      <c r="H166" s="257">
        <v>0</v>
      </c>
      <c r="I166" s="48">
        <v>1000</v>
      </c>
      <c r="J166" s="40" t="s">
        <v>2864</v>
      </c>
      <c r="K166" s="41" t="s">
        <v>26</v>
      </c>
      <c r="L166" s="42" t="str">
        <f t="shared" si="0"/>
        <v>1000GRAMS</v>
      </c>
      <c r="M166" s="658">
        <f t="shared" si="1"/>
        <v>0</v>
      </c>
      <c r="N166" s="659" t="str">
        <f t="shared" si="2"/>
        <v>0 GRAMS</v>
      </c>
      <c r="O166" s="692">
        <f t="shared" si="3"/>
        <v>0</v>
      </c>
      <c r="P166" s="29" t="e">
        <f t="shared" si="6"/>
        <v>#DIV/0!</v>
      </c>
      <c r="Q166" s="74" t="e">
        <f t="shared" si="5"/>
        <v>#DIV/0!</v>
      </c>
      <c r="R166" s="28"/>
      <c r="S166" s="28"/>
      <c r="T166" s="28"/>
      <c r="U166" s="28"/>
      <c r="V166" s="28"/>
      <c r="W166" s="28"/>
      <c r="X166" s="28"/>
      <c r="Y166" s="28"/>
      <c r="Z166" s="28"/>
    </row>
    <row r="167" spans="1:26" ht="15" customHeight="1">
      <c r="A167" s="111">
        <v>157</v>
      </c>
      <c r="B167" s="48" t="s">
        <v>3057</v>
      </c>
      <c r="C167" s="48"/>
      <c r="D167" s="35"/>
      <c r="E167" s="48"/>
      <c r="F167" s="161" t="s">
        <v>76</v>
      </c>
      <c r="G167" s="751">
        <v>320</v>
      </c>
      <c r="H167" s="257">
        <v>0</v>
      </c>
      <c r="I167" s="48">
        <v>1000</v>
      </c>
      <c r="J167" s="40" t="s">
        <v>2864</v>
      </c>
      <c r="K167" s="41" t="s">
        <v>26</v>
      </c>
      <c r="L167" s="42" t="str">
        <f t="shared" si="0"/>
        <v>1000GRAMS</v>
      </c>
      <c r="M167" s="658">
        <f t="shared" si="1"/>
        <v>0</v>
      </c>
      <c r="N167" s="659" t="str">
        <f t="shared" si="2"/>
        <v>0 GRAMS</v>
      </c>
      <c r="O167" s="692">
        <f t="shared" si="3"/>
        <v>0</v>
      </c>
      <c r="P167" s="29" t="e">
        <f t="shared" si="6"/>
        <v>#DIV/0!</v>
      </c>
      <c r="Q167" s="74" t="e">
        <f t="shared" si="5"/>
        <v>#DIV/0!</v>
      </c>
      <c r="R167" s="28"/>
      <c r="S167" s="28"/>
      <c r="T167" s="28"/>
      <c r="U167" s="28"/>
      <c r="V167" s="28"/>
      <c r="W167" s="28"/>
      <c r="X167" s="28"/>
      <c r="Y167" s="28"/>
      <c r="Z167" s="28"/>
    </row>
    <row r="168" spans="1:26" ht="15" customHeight="1">
      <c r="A168" s="111">
        <v>158</v>
      </c>
      <c r="B168" s="48" t="s">
        <v>3058</v>
      </c>
      <c r="C168" s="48"/>
      <c r="D168" s="35"/>
      <c r="E168" s="48"/>
      <c r="F168" s="161" t="s">
        <v>76</v>
      </c>
      <c r="G168" s="751">
        <v>207</v>
      </c>
      <c r="H168" s="257">
        <v>0</v>
      </c>
      <c r="I168" s="48">
        <v>1000</v>
      </c>
      <c r="J168" s="40" t="s">
        <v>2864</v>
      </c>
      <c r="K168" s="41" t="s">
        <v>26</v>
      </c>
      <c r="L168" s="42" t="str">
        <f t="shared" si="0"/>
        <v>1000GRAMS</v>
      </c>
      <c r="M168" s="658">
        <f t="shared" si="1"/>
        <v>0</v>
      </c>
      <c r="N168" s="659" t="str">
        <f t="shared" si="2"/>
        <v>0 GRAMS</v>
      </c>
      <c r="O168" s="692">
        <f t="shared" si="3"/>
        <v>0</v>
      </c>
      <c r="P168" s="29" t="e">
        <f t="shared" si="6"/>
        <v>#DIV/0!</v>
      </c>
      <c r="Q168" s="74" t="e">
        <f t="shared" si="5"/>
        <v>#DIV/0!</v>
      </c>
      <c r="R168" s="28"/>
      <c r="S168" s="28"/>
      <c r="T168" s="28"/>
      <c r="U168" s="28"/>
      <c r="V168" s="28"/>
      <c r="W168" s="28"/>
      <c r="X168" s="28"/>
      <c r="Y168" s="28"/>
      <c r="Z168" s="28"/>
    </row>
    <row r="169" spans="1:26" ht="15" customHeight="1">
      <c r="A169" s="111">
        <v>159</v>
      </c>
      <c r="B169" s="48" t="s">
        <v>3059</v>
      </c>
      <c r="C169" s="48"/>
      <c r="D169" s="35"/>
      <c r="E169" s="48"/>
      <c r="F169" s="161" t="s">
        <v>76</v>
      </c>
      <c r="G169" s="751">
        <v>160</v>
      </c>
      <c r="H169" s="257">
        <v>0</v>
      </c>
      <c r="I169" s="48">
        <v>1000</v>
      </c>
      <c r="J169" s="40" t="s">
        <v>2864</v>
      </c>
      <c r="K169" s="41" t="s">
        <v>26</v>
      </c>
      <c r="L169" s="42" t="str">
        <f t="shared" si="0"/>
        <v>1000GRAMS</v>
      </c>
      <c r="M169" s="658">
        <f t="shared" si="1"/>
        <v>0</v>
      </c>
      <c r="N169" s="659" t="str">
        <f t="shared" si="2"/>
        <v>0 GRAMS</v>
      </c>
      <c r="O169" s="692">
        <f t="shared" si="3"/>
        <v>0</v>
      </c>
      <c r="P169" s="29" t="e">
        <f t="shared" si="6"/>
        <v>#DIV/0!</v>
      </c>
      <c r="Q169" s="74" t="e">
        <f t="shared" si="5"/>
        <v>#DIV/0!</v>
      </c>
      <c r="R169" s="28"/>
      <c r="S169" s="28"/>
      <c r="T169" s="28"/>
      <c r="U169" s="28"/>
      <c r="V169" s="28"/>
      <c r="W169" s="28"/>
      <c r="X169" s="28"/>
      <c r="Y169" s="28"/>
      <c r="Z169" s="28"/>
    </row>
    <row r="170" spans="1:26" ht="15" customHeight="1">
      <c r="A170" s="111">
        <v>160</v>
      </c>
      <c r="B170" s="48" t="s">
        <v>3060</v>
      </c>
      <c r="C170" s="48"/>
      <c r="D170" s="35"/>
      <c r="E170" s="48"/>
      <c r="F170" s="161" t="s">
        <v>76</v>
      </c>
      <c r="G170" s="751">
        <v>0</v>
      </c>
      <c r="H170" s="257">
        <v>0</v>
      </c>
      <c r="I170" s="48">
        <v>1000</v>
      </c>
      <c r="J170" s="40" t="s">
        <v>2864</v>
      </c>
      <c r="K170" s="41" t="s">
        <v>26</v>
      </c>
      <c r="L170" s="42" t="str">
        <f t="shared" si="0"/>
        <v>1000GRAMS</v>
      </c>
      <c r="M170" s="658">
        <f t="shared" si="1"/>
        <v>0</v>
      </c>
      <c r="N170" s="659" t="str">
        <f t="shared" si="2"/>
        <v>0 GRAMS</v>
      </c>
      <c r="O170" s="692">
        <f t="shared" si="3"/>
        <v>0</v>
      </c>
      <c r="P170" s="29" t="e">
        <f t="shared" si="6"/>
        <v>#DIV/0!</v>
      </c>
      <c r="Q170" s="74" t="e">
        <f t="shared" si="5"/>
        <v>#DIV/0!</v>
      </c>
      <c r="R170" s="28"/>
      <c r="S170" s="28"/>
      <c r="T170" s="28"/>
      <c r="U170" s="28"/>
      <c r="V170" s="28"/>
      <c r="W170" s="28"/>
      <c r="X170" s="28"/>
      <c r="Y170" s="28"/>
      <c r="Z170" s="28"/>
    </row>
    <row r="171" spans="1:26" ht="15" customHeight="1">
      <c r="A171" s="111">
        <v>161</v>
      </c>
      <c r="B171" s="48" t="s">
        <v>3061</v>
      </c>
      <c r="C171" s="48"/>
      <c r="D171" s="35"/>
      <c r="E171" s="48"/>
      <c r="F171" s="161" t="s">
        <v>76</v>
      </c>
      <c r="G171" s="751">
        <v>205</v>
      </c>
      <c r="H171" s="257">
        <v>0</v>
      </c>
      <c r="I171" s="48">
        <v>1000</v>
      </c>
      <c r="J171" s="40" t="s">
        <v>2864</v>
      </c>
      <c r="K171" s="41"/>
      <c r="L171" s="42"/>
      <c r="M171" s="658"/>
      <c r="N171" s="659" t="str">
        <f t="shared" si="2"/>
        <v>GRAMS</v>
      </c>
      <c r="O171" s="692">
        <f t="shared" si="3"/>
        <v>0</v>
      </c>
      <c r="P171" s="29"/>
      <c r="Q171" s="74"/>
      <c r="R171" s="28"/>
      <c r="S171" s="28"/>
      <c r="T171" s="28"/>
      <c r="U171" s="28"/>
      <c r="V171" s="28"/>
      <c r="W171" s="28"/>
      <c r="X171" s="28"/>
      <c r="Y171" s="28"/>
      <c r="Z171" s="28"/>
    </row>
    <row r="172" spans="1:26" ht="15" customHeight="1">
      <c r="A172" s="111">
        <v>162</v>
      </c>
      <c r="B172" s="48" t="s">
        <v>3062</v>
      </c>
      <c r="C172" s="48"/>
      <c r="D172" s="35"/>
      <c r="E172" s="48"/>
      <c r="F172" s="161" t="s">
        <v>76</v>
      </c>
      <c r="G172" s="751">
        <v>115</v>
      </c>
      <c r="H172" s="257">
        <v>0</v>
      </c>
      <c r="I172" s="48">
        <v>1000</v>
      </c>
      <c r="J172" s="40" t="s">
        <v>2864</v>
      </c>
      <c r="K172" s="41"/>
      <c r="L172" s="42"/>
      <c r="M172" s="658"/>
      <c r="N172" s="659" t="str">
        <f t="shared" si="2"/>
        <v>GRAMS</v>
      </c>
      <c r="O172" s="692">
        <f t="shared" si="3"/>
        <v>0</v>
      </c>
      <c r="P172" s="29"/>
      <c r="Q172" s="74"/>
      <c r="R172" s="28"/>
      <c r="S172" s="28"/>
      <c r="T172" s="28"/>
      <c r="U172" s="28"/>
      <c r="V172" s="28"/>
      <c r="W172" s="28"/>
      <c r="X172" s="28"/>
      <c r="Y172" s="28"/>
      <c r="Z172" s="28"/>
    </row>
    <row r="173" spans="1:26" ht="15" customHeight="1">
      <c r="A173" s="111">
        <v>163</v>
      </c>
      <c r="B173" s="48" t="s">
        <v>3063</v>
      </c>
      <c r="C173" s="48"/>
      <c r="D173" s="35"/>
      <c r="E173" s="48"/>
      <c r="F173" s="161" t="s">
        <v>76</v>
      </c>
      <c r="G173" s="751">
        <v>170</v>
      </c>
      <c r="H173" s="257">
        <v>0</v>
      </c>
      <c r="I173" s="48">
        <v>1000</v>
      </c>
      <c r="J173" s="40" t="s">
        <v>2864</v>
      </c>
      <c r="K173" s="41"/>
      <c r="L173" s="42"/>
      <c r="M173" s="658"/>
      <c r="N173" s="659" t="str">
        <f t="shared" si="2"/>
        <v>GRAMS</v>
      </c>
      <c r="O173" s="692">
        <f t="shared" si="3"/>
        <v>0</v>
      </c>
      <c r="P173" s="29"/>
      <c r="Q173" s="74"/>
      <c r="R173" s="28"/>
      <c r="S173" s="28"/>
      <c r="T173" s="28"/>
      <c r="U173" s="28"/>
      <c r="V173" s="28"/>
      <c r="W173" s="28"/>
      <c r="X173" s="28"/>
      <c r="Y173" s="28"/>
      <c r="Z173" s="28"/>
    </row>
    <row r="174" spans="1:26" ht="15" customHeight="1">
      <c r="A174" s="111">
        <v>164</v>
      </c>
      <c r="B174" s="48" t="s">
        <v>3064</v>
      </c>
      <c r="C174" s="48"/>
      <c r="D174" s="35"/>
      <c r="E174" s="48"/>
      <c r="F174" s="161" t="s">
        <v>76</v>
      </c>
      <c r="G174" s="751">
        <v>180</v>
      </c>
      <c r="H174" s="257">
        <v>0</v>
      </c>
      <c r="I174" s="48">
        <v>1000</v>
      </c>
      <c r="J174" s="40" t="s">
        <v>2864</v>
      </c>
      <c r="K174" s="41"/>
      <c r="L174" s="42"/>
      <c r="M174" s="658"/>
      <c r="N174" s="659" t="str">
        <f t="shared" si="2"/>
        <v>GRAMS</v>
      </c>
      <c r="O174" s="692">
        <f t="shared" si="3"/>
        <v>0</v>
      </c>
      <c r="P174" s="29"/>
      <c r="Q174" s="74"/>
      <c r="R174" s="28"/>
      <c r="S174" s="28"/>
      <c r="T174" s="28"/>
      <c r="U174" s="28"/>
      <c r="V174" s="28"/>
      <c r="W174" s="28"/>
      <c r="X174" s="28"/>
      <c r="Y174" s="28"/>
      <c r="Z174" s="28"/>
    </row>
    <row r="175" spans="1:26" ht="15" customHeight="1">
      <c r="A175" s="111">
        <v>165</v>
      </c>
      <c r="B175" s="48" t="s">
        <v>3065</v>
      </c>
      <c r="C175" s="48"/>
      <c r="D175" s="35"/>
      <c r="E175" s="48"/>
      <c r="F175" s="161" t="s">
        <v>76</v>
      </c>
      <c r="G175" s="751">
        <v>195</v>
      </c>
      <c r="H175" s="257">
        <v>78.430000000000007</v>
      </c>
      <c r="I175" s="48">
        <v>1000</v>
      </c>
      <c r="J175" s="40" t="s">
        <v>2864</v>
      </c>
      <c r="K175" s="41"/>
      <c r="L175" s="42"/>
      <c r="M175" s="658"/>
      <c r="N175" s="659" t="str">
        <f t="shared" si="2"/>
        <v>GRAMS</v>
      </c>
      <c r="O175" s="692">
        <f t="shared" si="3"/>
        <v>15293.850000000002</v>
      </c>
      <c r="P175" s="29"/>
      <c r="Q175" s="74"/>
      <c r="R175" s="28"/>
      <c r="S175" s="28"/>
      <c r="T175" s="28"/>
      <c r="U175" s="28"/>
      <c r="V175" s="28"/>
      <c r="W175" s="28"/>
      <c r="X175" s="28"/>
      <c r="Y175" s="28"/>
      <c r="Z175" s="28"/>
    </row>
    <row r="176" spans="1:26" ht="15" customHeight="1">
      <c r="A176" s="111">
        <v>166</v>
      </c>
      <c r="B176" s="48"/>
      <c r="C176" s="48"/>
      <c r="D176" s="35"/>
      <c r="E176" s="48"/>
      <c r="F176" s="161" t="s">
        <v>76</v>
      </c>
      <c r="G176" s="751">
        <v>0</v>
      </c>
      <c r="H176" s="257">
        <v>0</v>
      </c>
      <c r="I176" s="48">
        <v>1000</v>
      </c>
      <c r="J176" s="40" t="s">
        <v>2864</v>
      </c>
      <c r="K176" s="41"/>
      <c r="L176" s="42"/>
      <c r="M176" s="658"/>
      <c r="N176" s="659" t="str">
        <f t="shared" si="2"/>
        <v>GRAMS</v>
      </c>
      <c r="O176" s="692">
        <f t="shared" si="3"/>
        <v>0</v>
      </c>
      <c r="P176" s="29"/>
      <c r="Q176" s="74"/>
      <c r="R176" s="28"/>
      <c r="S176" s="28"/>
      <c r="T176" s="28"/>
      <c r="U176" s="28"/>
      <c r="V176" s="28"/>
      <c r="W176" s="28"/>
      <c r="X176" s="28"/>
      <c r="Y176" s="28"/>
      <c r="Z176" s="28"/>
    </row>
    <row r="177" spans="1:26" ht="15" customHeight="1">
      <c r="A177" s="111">
        <v>167</v>
      </c>
      <c r="B177" s="48"/>
      <c r="C177" s="48"/>
      <c r="D177" s="35"/>
      <c r="E177" s="48"/>
      <c r="F177" s="161" t="s">
        <v>76</v>
      </c>
      <c r="G177" s="751">
        <v>0</v>
      </c>
      <c r="H177" s="257">
        <v>0</v>
      </c>
      <c r="I177" s="48">
        <v>1000</v>
      </c>
      <c r="J177" s="40" t="s">
        <v>2864</v>
      </c>
      <c r="K177" s="41"/>
      <c r="L177" s="42"/>
      <c r="M177" s="658"/>
      <c r="N177" s="659" t="str">
        <f t="shared" si="2"/>
        <v>GRAMS</v>
      </c>
      <c r="O177" s="692">
        <f t="shared" si="3"/>
        <v>0</v>
      </c>
      <c r="P177" s="29"/>
      <c r="Q177" s="74"/>
      <c r="R177" s="28"/>
      <c r="S177" s="28"/>
      <c r="T177" s="28"/>
      <c r="U177" s="28"/>
      <c r="V177" s="28"/>
      <c r="W177" s="28"/>
      <c r="X177" s="28"/>
      <c r="Y177" s="28"/>
      <c r="Z177" s="28"/>
    </row>
    <row r="178" spans="1:26" ht="15" customHeight="1">
      <c r="A178" s="111">
        <v>168</v>
      </c>
      <c r="B178" s="48"/>
      <c r="C178" s="48"/>
      <c r="D178" s="35"/>
      <c r="E178" s="48"/>
      <c r="F178" s="161" t="s">
        <v>76</v>
      </c>
      <c r="G178" s="751">
        <v>0</v>
      </c>
      <c r="H178" s="257">
        <v>0</v>
      </c>
      <c r="I178" s="48">
        <v>1000</v>
      </c>
      <c r="J178" s="40" t="s">
        <v>2864</v>
      </c>
      <c r="K178" s="41"/>
      <c r="L178" s="42"/>
      <c r="M178" s="658"/>
      <c r="N178" s="659" t="str">
        <f t="shared" si="2"/>
        <v>GRAMS</v>
      </c>
      <c r="O178" s="692">
        <f t="shared" si="3"/>
        <v>0</v>
      </c>
      <c r="P178" s="29"/>
      <c r="Q178" s="74"/>
      <c r="R178" s="28"/>
      <c r="S178" s="28"/>
      <c r="T178" s="28"/>
      <c r="U178" s="28"/>
      <c r="V178" s="28"/>
      <c r="W178" s="28"/>
      <c r="X178" s="28"/>
      <c r="Y178" s="28"/>
      <c r="Z178" s="28"/>
    </row>
    <row r="179" spans="1:26" ht="15" customHeight="1">
      <c r="A179" s="111">
        <v>169</v>
      </c>
      <c r="B179" s="48" t="s">
        <v>3066</v>
      </c>
      <c r="C179" s="48"/>
      <c r="D179" s="35"/>
      <c r="E179" s="48"/>
      <c r="F179" s="161" t="s">
        <v>76</v>
      </c>
      <c r="G179" s="751">
        <v>0</v>
      </c>
      <c r="H179" s="257">
        <v>0</v>
      </c>
      <c r="I179" s="48">
        <v>1000</v>
      </c>
      <c r="J179" s="40" t="s">
        <v>2864</v>
      </c>
      <c r="K179" s="41"/>
      <c r="L179" s="42"/>
      <c r="M179" s="658"/>
      <c r="N179" s="659" t="str">
        <f t="shared" si="2"/>
        <v>GRAMS</v>
      </c>
      <c r="O179" s="692">
        <f t="shared" si="3"/>
        <v>0</v>
      </c>
      <c r="P179" s="29"/>
      <c r="Q179" s="74"/>
      <c r="R179" s="28"/>
      <c r="S179" s="28"/>
      <c r="T179" s="28"/>
      <c r="U179" s="28"/>
      <c r="V179" s="28"/>
      <c r="W179" s="28"/>
      <c r="X179" s="28"/>
      <c r="Y179" s="28"/>
      <c r="Z179" s="28"/>
    </row>
    <row r="180" spans="1:26" ht="15" customHeight="1">
      <c r="A180" s="111">
        <v>170</v>
      </c>
      <c r="B180" s="48" t="s">
        <v>3067</v>
      </c>
      <c r="C180" s="48"/>
      <c r="D180" s="35"/>
      <c r="E180" s="48"/>
      <c r="F180" s="161" t="s">
        <v>76</v>
      </c>
      <c r="G180" s="751">
        <v>340</v>
      </c>
      <c r="H180" s="257">
        <v>5</v>
      </c>
      <c r="I180" s="48">
        <v>1000</v>
      </c>
      <c r="J180" s="40" t="s">
        <v>2864</v>
      </c>
      <c r="K180" s="41"/>
      <c r="L180" s="42"/>
      <c r="M180" s="658"/>
      <c r="N180" s="659" t="str">
        <f t="shared" si="2"/>
        <v>GRAMS</v>
      </c>
      <c r="O180" s="692">
        <f t="shared" si="3"/>
        <v>1700</v>
      </c>
      <c r="P180" s="29"/>
      <c r="Q180" s="74"/>
      <c r="R180" s="28"/>
      <c r="S180" s="28"/>
      <c r="T180" s="28"/>
      <c r="U180" s="28"/>
      <c r="V180" s="28"/>
      <c r="W180" s="28"/>
      <c r="X180" s="28"/>
      <c r="Y180" s="28"/>
      <c r="Z180" s="28"/>
    </row>
    <row r="181" spans="1:26" ht="15" customHeight="1">
      <c r="A181" s="111">
        <v>171</v>
      </c>
      <c r="B181" s="48" t="s">
        <v>3068</v>
      </c>
      <c r="C181" s="48"/>
      <c r="D181" s="35"/>
      <c r="E181" s="48"/>
      <c r="F181" s="161" t="s">
        <v>76</v>
      </c>
      <c r="G181" s="751">
        <v>340</v>
      </c>
      <c r="H181" s="257">
        <v>17</v>
      </c>
      <c r="I181" s="48">
        <v>1000</v>
      </c>
      <c r="J181" s="40" t="s">
        <v>2864</v>
      </c>
      <c r="K181" s="41"/>
      <c r="L181" s="42"/>
      <c r="M181" s="658"/>
      <c r="N181" s="659" t="str">
        <f t="shared" si="2"/>
        <v>GRAMS</v>
      </c>
      <c r="O181" s="692">
        <f t="shared" si="3"/>
        <v>5780</v>
      </c>
      <c r="P181" s="29"/>
      <c r="Q181" s="74"/>
      <c r="R181" s="28"/>
      <c r="S181" s="28"/>
      <c r="T181" s="28"/>
      <c r="U181" s="28"/>
      <c r="V181" s="28"/>
      <c r="W181" s="28"/>
      <c r="X181" s="28"/>
      <c r="Y181" s="28"/>
      <c r="Z181" s="28"/>
    </row>
    <row r="182" spans="1:26" ht="15" customHeight="1">
      <c r="A182" s="111">
        <v>172</v>
      </c>
      <c r="B182" s="48" t="s">
        <v>1968</v>
      </c>
      <c r="C182" s="48"/>
      <c r="D182" s="35"/>
      <c r="E182" s="48"/>
      <c r="F182" s="161" t="s">
        <v>76</v>
      </c>
      <c r="G182" s="751">
        <v>300</v>
      </c>
      <c r="H182" s="257">
        <v>5</v>
      </c>
      <c r="I182" s="48">
        <v>1000</v>
      </c>
      <c r="J182" s="40" t="s">
        <v>2864</v>
      </c>
      <c r="K182" s="41"/>
      <c r="L182" s="42"/>
      <c r="M182" s="658"/>
      <c r="N182" s="659" t="str">
        <f t="shared" si="2"/>
        <v>GRAMS</v>
      </c>
      <c r="O182" s="692">
        <f t="shared" si="3"/>
        <v>1500</v>
      </c>
      <c r="P182" s="29"/>
      <c r="Q182" s="74"/>
      <c r="R182" s="28"/>
      <c r="S182" s="28"/>
      <c r="T182" s="28"/>
      <c r="U182" s="28"/>
      <c r="V182" s="28"/>
      <c r="W182" s="28"/>
      <c r="X182" s="28"/>
      <c r="Y182" s="28"/>
      <c r="Z182" s="28"/>
    </row>
    <row r="183" spans="1:26" ht="15" customHeight="1">
      <c r="A183" s="111">
        <v>173</v>
      </c>
      <c r="B183" s="48" t="s">
        <v>1969</v>
      </c>
      <c r="C183" s="48"/>
      <c r="D183" s="35"/>
      <c r="E183" s="48"/>
      <c r="F183" s="161" t="s">
        <v>76</v>
      </c>
      <c r="G183" s="751">
        <v>190</v>
      </c>
      <c r="H183" s="257">
        <v>8.5</v>
      </c>
      <c r="I183" s="48">
        <v>1000</v>
      </c>
      <c r="J183" s="40" t="s">
        <v>2864</v>
      </c>
      <c r="K183" s="41"/>
      <c r="L183" s="42"/>
      <c r="M183" s="658"/>
      <c r="N183" s="659" t="str">
        <f t="shared" si="2"/>
        <v>GRAMS</v>
      </c>
      <c r="O183" s="692">
        <f t="shared" si="3"/>
        <v>1615</v>
      </c>
      <c r="P183" s="29"/>
      <c r="Q183" s="74"/>
      <c r="R183" s="28"/>
      <c r="S183" s="28"/>
      <c r="T183" s="28"/>
      <c r="U183" s="28"/>
      <c r="V183" s="28"/>
      <c r="W183" s="28"/>
      <c r="X183" s="28"/>
      <c r="Y183" s="28"/>
      <c r="Z183" s="28"/>
    </row>
    <row r="184" spans="1:26" ht="15" customHeight="1">
      <c r="A184" s="111">
        <v>174</v>
      </c>
      <c r="B184" s="48" t="s">
        <v>1976</v>
      </c>
      <c r="C184" s="48"/>
      <c r="D184" s="35"/>
      <c r="E184" s="48"/>
      <c r="F184" s="161" t="s">
        <v>76</v>
      </c>
      <c r="G184" s="751">
        <v>240</v>
      </c>
      <c r="H184" s="257">
        <v>0</v>
      </c>
      <c r="I184" s="48">
        <v>1000</v>
      </c>
      <c r="J184" s="40" t="s">
        <v>2864</v>
      </c>
      <c r="K184" s="41"/>
      <c r="L184" s="42"/>
      <c r="M184" s="658"/>
      <c r="N184" s="659" t="str">
        <f t="shared" si="2"/>
        <v>GRAMS</v>
      </c>
      <c r="O184" s="692">
        <f t="shared" si="3"/>
        <v>0</v>
      </c>
      <c r="P184" s="29"/>
      <c r="Q184" s="74"/>
      <c r="R184" s="28"/>
      <c r="S184" s="28"/>
      <c r="T184" s="28"/>
      <c r="U184" s="28"/>
      <c r="V184" s="28"/>
      <c r="W184" s="28"/>
      <c r="X184" s="28"/>
      <c r="Y184" s="28"/>
      <c r="Z184" s="28"/>
    </row>
    <row r="185" spans="1:26" ht="15" customHeight="1">
      <c r="A185" s="111">
        <v>175</v>
      </c>
      <c r="B185" s="48" t="s">
        <v>3069</v>
      </c>
      <c r="C185" s="48"/>
      <c r="D185" s="35"/>
      <c r="E185" s="48"/>
      <c r="F185" s="161" t="s">
        <v>76</v>
      </c>
      <c r="G185" s="751">
        <v>340</v>
      </c>
      <c r="H185" s="257">
        <v>0</v>
      </c>
      <c r="I185" s="48">
        <v>1000</v>
      </c>
      <c r="J185" s="40" t="s">
        <v>2864</v>
      </c>
      <c r="K185" s="41"/>
      <c r="L185" s="42"/>
      <c r="M185" s="658"/>
      <c r="N185" s="659" t="str">
        <f t="shared" si="2"/>
        <v>GRAMS</v>
      </c>
      <c r="O185" s="692">
        <f t="shared" si="3"/>
        <v>0</v>
      </c>
      <c r="P185" s="29"/>
      <c r="Q185" s="74"/>
      <c r="R185" s="28"/>
      <c r="S185" s="28"/>
      <c r="T185" s="28"/>
      <c r="U185" s="28"/>
      <c r="V185" s="28"/>
      <c r="W185" s="28"/>
      <c r="X185" s="28"/>
      <c r="Y185" s="28"/>
      <c r="Z185" s="28"/>
    </row>
    <row r="186" spans="1:26" ht="15" customHeight="1">
      <c r="A186" s="111">
        <v>176</v>
      </c>
      <c r="B186" s="48" t="s">
        <v>3070</v>
      </c>
      <c r="C186" s="48"/>
      <c r="D186" s="35"/>
      <c r="E186" s="48"/>
      <c r="F186" s="161" t="s">
        <v>76</v>
      </c>
      <c r="G186" s="751">
        <v>280</v>
      </c>
      <c r="H186" s="257">
        <v>10</v>
      </c>
      <c r="I186" s="48">
        <v>1000</v>
      </c>
      <c r="J186" s="40" t="s">
        <v>2864</v>
      </c>
      <c r="K186" s="41"/>
      <c r="L186" s="42"/>
      <c r="M186" s="658"/>
      <c r="N186" s="659" t="str">
        <f t="shared" si="2"/>
        <v>GRAMS</v>
      </c>
      <c r="O186" s="692">
        <f t="shared" si="3"/>
        <v>2800</v>
      </c>
      <c r="P186" s="29"/>
      <c r="Q186" s="74"/>
      <c r="R186" s="28"/>
      <c r="S186" s="28"/>
      <c r="T186" s="28"/>
      <c r="U186" s="28"/>
      <c r="V186" s="28"/>
      <c r="W186" s="28"/>
      <c r="X186" s="28"/>
      <c r="Y186" s="28"/>
      <c r="Z186" s="28"/>
    </row>
    <row r="187" spans="1:26" ht="15" customHeight="1">
      <c r="A187" s="111">
        <v>177</v>
      </c>
      <c r="B187" s="48" t="s">
        <v>3071</v>
      </c>
      <c r="C187" s="48"/>
      <c r="D187" s="35"/>
      <c r="E187" s="48"/>
      <c r="F187" s="161" t="s">
        <v>76</v>
      </c>
      <c r="G187" s="751">
        <v>340</v>
      </c>
      <c r="H187" s="257">
        <v>10</v>
      </c>
      <c r="I187" s="48">
        <v>1000</v>
      </c>
      <c r="J187" s="40" t="s">
        <v>2864</v>
      </c>
      <c r="K187" s="41"/>
      <c r="L187" s="42"/>
      <c r="M187" s="658"/>
      <c r="N187" s="659" t="str">
        <f t="shared" si="2"/>
        <v>GRAMS</v>
      </c>
      <c r="O187" s="692">
        <f t="shared" si="3"/>
        <v>3400</v>
      </c>
      <c r="P187" s="29"/>
      <c r="Q187" s="74"/>
      <c r="R187" s="28"/>
      <c r="S187" s="28"/>
      <c r="T187" s="28"/>
      <c r="U187" s="28"/>
      <c r="V187" s="28"/>
      <c r="W187" s="28"/>
      <c r="X187" s="28"/>
      <c r="Y187" s="28"/>
      <c r="Z187" s="28"/>
    </row>
    <row r="188" spans="1:26" ht="15" customHeight="1">
      <c r="A188" s="111">
        <v>178</v>
      </c>
      <c r="B188" s="48" t="s">
        <v>3072</v>
      </c>
      <c r="C188" s="48"/>
      <c r="D188" s="35"/>
      <c r="E188" s="48"/>
      <c r="F188" s="161" t="s">
        <v>76</v>
      </c>
      <c r="G188" s="751">
        <v>280</v>
      </c>
      <c r="H188" s="257">
        <v>0</v>
      </c>
      <c r="I188" s="48">
        <v>1000</v>
      </c>
      <c r="J188" s="40" t="s">
        <v>2864</v>
      </c>
      <c r="K188" s="41"/>
      <c r="L188" s="42"/>
      <c r="M188" s="658"/>
      <c r="N188" s="659" t="str">
        <f t="shared" si="2"/>
        <v>GRAMS</v>
      </c>
      <c r="O188" s="692">
        <f t="shared" si="3"/>
        <v>0</v>
      </c>
      <c r="P188" s="29"/>
      <c r="Q188" s="74"/>
      <c r="R188" s="28"/>
      <c r="S188" s="28"/>
      <c r="T188" s="28"/>
      <c r="U188" s="28"/>
      <c r="V188" s="28"/>
      <c r="W188" s="28"/>
      <c r="X188" s="28"/>
      <c r="Y188" s="28"/>
      <c r="Z188" s="28"/>
    </row>
    <row r="189" spans="1:26" ht="15" customHeight="1">
      <c r="A189" s="111">
        <v>179</v>
      </c>
      <c r="B189" s="48" t="s">
        <v>3073</v>
      </c>
      <c r="C189" s="48"/>
      <c r="D189" s="35"/>
      <c r="E189" s="48"/>
      <c r="F189" s="161" t="s">
        <v>76</v>
      </c>
      <c r="G189" s="751">
        <v>320</v>
      </c>
      <c r="H189" s="257">
        <v>0</v>
      </c>
      <c r="I189" s="48">
        <v>1000</v>
      </c>
      <c r="J189" s="40" t="s">
        <v>2864</v>
      </c>
      <c r="K189" s="41"/>
      <c r="L189" s="42"/>
      <c r="M189" s="658"/>
      <c r="N189" s="659" t="str">
        <f t="shared" si="2"/>
        <v>GRAMS</v>
      </c>
      <c r="O189" s="692">
        <f t="shared" si="3"/>
        <v>0</v>
      </c>
      <c r="P189" s="29"/>
      <c r="Q189" s="74"/>
      <c r="R189" s="28"/>
      <c r="S189" s="28"/>
      <c r="T189" s="28"/>
      <c r="U189" s="28"/>
      <c r="V189" s="28"/>
      <c r="W189" s="28"/>
      <c r="X189" s="28"/>
      <c r="Y189" s="28"/>
      <c r="Z189" s="28"/>
    </row>
    <row r="190" spans="1:26" ht="15" customHeight="1">
      <c r="A190" s="111">
        <v>180</v>
      </c>
      <c r="B190" s="48" t="s">
        <v>3074</v>
      </c>
      <c r="C190" s="48"/>
      <c r="D190" s="35"/>
      <c r="E190" s="757"/>
      <c r="F190" s="161" t="s">
        <v>76</v>
      </c>
      <c r="G190" s="754">
        <v>190</v>
      </c>
      <c r="H190" s="257">
        <v>0</v>
      </c>
      <c r="I190" s="48">
        <v>1000</v>
      </c>
      <c r="J190" s="40" t="s">
        <v>2864</v>
      </c>
      <c r="K190" s="41"/>
      <c r="L190" s="42"/>
      <c r="M190" s="658"/>
      <c r="N190" s="659" t="str">
        <f t="shared" si="2"/>
        <v>GRAMS</v>
      </c>
      <c r="O190" s="692">
        <f t="shared" si="3"/>
        <v>0</v>
      </c>
      <c r="P190" s="29"/>
      <c r="Q190" s="74"/>
      <c r="R190" s="28"/>
      <c r="S190" s="28"/>
      <c r="T190" s="28"/>
      <c r="U190" s="28"/>
      <c r="V190" s="28"/>
      <c r="W190" s="28"/>
      <c r="X190" s="28"/>
      <c r="Y190" s="28"/>
      <c r="Z190" s="28"/>
    </row>
    <row r="191" spans="1:26" ht="15" customHeight="1">
      <c r="A191" s="111">
        <v>181</v>
      </c>
      <c r="B191" s="48" t="s">
        <v>3035</v>
      </c>
      <c r="C191" s="48"/>
      <c r="D191" s="35"/>
      <c r="E191" s="757"/>
      <c r="F191" s="161" t="s">
        <v>76</v>
      </c>
      <c r="G191" s="754">
        <v>0</v>
      </c>
      <c r="H191" s="257">
        <v>0</v>
      </c>
      <c r="I191" s="48">
        <v>1000</v>
      </c>
      <c r="J191" s="40" t="s">
        <v>2864</v>
      </c>
      <c r="K191" s="41"/>
      <c r="L191" s="42"/>
      <c r="M191" s="658"/>
      <c r="N191" s="659" t="str">
        <f t="shared" si="2"/>
        <v>GRAMS</v>
      </c>
      <c r="O191" s="692">
        <f t="shared" si="3"/>
        <v>0</v>
      </c>
      <c r="P191" s="29"/>
      <c r="Q191" s="74"/>
      <c r="R191" s="28"/>
      <c r="S191" s="28"/>
      <c r="T191" s="28"/>
      <c r="U191" s="28"/>
      <c r="V191" s="28"/>
      <c r="W191" s="28"/>
      <c r="X191" s="28"/>
      <c r="Y191" s="28"/>
      <c r="Z191" s="28"/>
    </row>
    <row r="192" spans="1:26" ht="15" customHeight="1">
      <c r="A192" s="111">
        <v>182</v>
      </c>
      <c r="B192" s="48" t="s">
        <v>3075</v>
      </c>
      <c r="C192" s="48"/>
      <c r="D192" s="35"/>
      <c r="E192" s="48"/>
      <c r="F192" s="161" t="s">
        <v>76</v>
      </c>
      <c r="G192" s="751">
        <v>20</v>
      </c>
      <c r="H192" s="257">
        <v>29</v>
      </c>
      <c r="I192" s="48">
        <v>1000</v>
      </c>
      <c r="J192" s="40" t="s">
        <v>2864</v>
      </c>
      <c r="K192" s="41"/>
      <c r="L192" s="42"/>
      <c r="M192" s="658"/>
      <c r="N192" s="659" t="str">
        <f t="shared" si="2"/>
        <v>GRAMS</v>
      </c>
      <c r="O192" s="692">
        <f t="shared" si="3"/>
        <v>580</v>
      </c>
      <c r="P192" s="29"/>
      <c r="Q192" s="74"/>
      <c r="R192" s="28"/>
      <c r="S192" s="28"/>
      <c r="T192" s="28"/>
      <c r="U192" s="28"/>
      <c r="V192" s="28"/>
      <c r="W192" s="28"/>
      <c r="X192" s="28"/>
      <c r="Y192" s="28"/>
      <c r="Z192" s="28"/>
    </row>
    <row r="193" spans="1:26" ht="15" customHeight="1">
      <c r="A193" s="111">
        <v>183</v>
      </c>
      <c r="B193" s="48" t="s">
        <v>3076</v>
      </c>
      <c r="C193" s="48"/>
      <c r="D193" s="35"/>
      <c r="E193" s="48"/>
      <c r="F193" s="161" t="s">
        <v>76</v>
      </c>
      <c r="G193" s="751">
        <v>40</v>
      </c>
      <c r="H193" s="257">
        <v>9.5</v>
      </c>
      <c r="I193" s="48">
        <v>1000</v>
      </c>
      <c r="J193" s="40" t="s">
        <v>2864</v>
      </c>
      <c r="K193" s="41"/>
      <c r="L193" s="42"/>
      <c r="M193" s="658"/>
      <c r="N193" s="659" t="str">
        <f t="shared" si="2"/>
        <v>GRAMS</v>
      </c>
      <c r="O193" s="692">
        <f t="shared" si="3"/>
        <v>380</v>
      </c>
      <c r="P193" s="29"/>
      <c r="Q193" s="74"/>
      <c r="R193" s="28"/>
      <c r="S193" s="28"/>
      <c r="T193" s="28"/>
      <c r="U193" s="28"/>
      <c r="V193" s="28"/>
      <c r="W193" s="28"/>
      <c r="X193" s="28"/>
      <c r="Y193" s="28"/>
      <c r="Z193" s="28"/>
    </row>
    <row r="194" spans="1:26" ht="15" customHeight="1">
      <c r="A194" s="111">
        <v>184</v>
      </c>
      <c r="B194" s="48" t="s">
        <v>3077</v>
      </c>
      <c r="C194" s="48"/>
      <c r="D194" s="35"/>
      <c r="E194" s="48"/>
      <c r="F194" s="161" t="s">
        <v>76</v>
      </c>
      <c r="G194" s="751">
        <v>50</v>
      </c>
      <c r="H194" s="257">
        <v>2</v>
      </c>
      <c r="I194" s="48">
        <v>1000</v>
      </c>
      <c r="J194" s="40" t="s">
        <v>2864</v>
      </c>
      <c r="K194" s="41"/>
      <c r="L194" s="42"/>
      <c r="M194" s="658"/>
      <c r="N194" s="659" t="str">
        <f t="shared" si="2"/>
        <v>GRAMS</v>
      </c>
      <c r="O194" s="692">
        <f t="shared" si="3"/>
        <v>100</v>
      </c>
      <c r="P194" s="29"/>
      <c r="Q194" s="74"/>
      <c r="R194" s="28"/>
      <c r="S194" s="28"/>
      <c r="T194" s="28"/>
      <c r="U194" s="28"/>
      <c r="V194" s="28"/>
      <c r="W194" s="28"/>
      <c r="X194" s="28"/>
      <c r="Y194" s="28"/>
      <c r="Z194" s="28"/>
    </row>
    <row r="195" spans="1:26" ht="15" customHeight="1">
      <c r="A195" s="111">
        <v>185</v>
      </c>
      <c r="B195" s="48" t="s">
        <v>3078</v>
      </c>
      <c r="C195" s="48"/>
      <c r="D195" s="35"/>
      <c r="E195" s="48"/>
      <c r="F195" s="161" t="s">
        <v>76</v>
      </c>
      <c r="G195" s="751">
        <v>60</v>
      </c>
      <c r="H195" s="257">
        <v>0</v>
      </c>
      <c r="I195" s="48">
        <v>1000</v>
      </c>
      <c r="J195" s="40" t="s">
        <v>2864</v>
      </c>
      <c r="K195" s="41"/>
      <c r="L195" s="42"/>
      <c r="M195" s="658"/>
      <c r="N195" s="659" t="str">
        <f t="shared" si="2"/>
        <v>GRAMS</v>
      </c>
      <c r="O195" s="692">
        <f t="shared" si="3"/>
        <v>0</v>
      </c>
      <c r="P195" s="29"/>
      <c r="Q195" s="74"/>
      <c r="R195" s="28"/>
      <c r="S195" s="28"/>
      <c r="T195" s="28"/>
      <c r="U195" s="28"/>
      <c r="V195" s="28"/>
      <c r="W195" s="28"/>
      <c r="X195" s="28"/>
      <c r="Y195" s="28"/>
      <c r="Z195" s="28"/>
    </row>
    <row r="196" spans="1:26" ht="15" customHeight="1">
      <c r="A196" s="111">
        <v>186</v>
      </c>
      <c r="B196" s="48" t="s">
        <v>3079</v>
      </c>
      <c r="C196" s="48"/>
      <c r="D196" s="35"/>
      <c r="E196" s="48"/>
      <c r="F196" s="161" t="s">
        <v>76</v>
      </c>
      <c r="G196" s="751">
        <v>40</v>
      </c>
      <c r="H196" s="257">
        <v>4</v>
      </c>
      <c r="I196" s="48">
        <v>1000</v>
      </c>
      <c r="J196" s="40" t="s">
        <v>2864</v>
      </c>
      <c r="K196" s="41"/>
      <c r="L196" s="42"/>
      <c r="M196" s="658"/>
      <c r="N196" s="659" t="str">
        <f t="shared" si="2"/>
        <v>GRAMS</v>
      </c>
      <c r="O196" s="692">
        <f t="shared" si="3"/>
        <v>160</v>
      </c>
      <c r="P196" s="29"/>
      <c r="Q196" s="74"/>
      <c r="R196" s="28"/>
      <c r="S196" s="28"/>
      <c r="T196" s="28"/>
      <c r="U196" s="28"/>
      <c r="V196" s="28"/>
      <c r="W196" s="28"/>
      <c r="X196" s="28"/>
      <c r="Y196" s="28"/>
      <c r="Z196" s="28"/>
    </row>
    <row r="197" spans="1:26" ht="15" customHeight="1">
      <c r="A197" s="111">
        <v>187</v>
      </c>
      <c r="B197" s="48" t="s">
        <v>3080</v>
      </c>
      <c r="C197" s="48"/>
      <c r="D197" s="35"/>
      <c r="E197" s="48"/>
      <c r="F197" s="161" t="s">
        <v>76</v>
      </c>
      <c r="G197" s="751">
        <v>35</v>
      </c>
      <c r="H197" s="257">
        <v>3.25</v>
      </c>
      <c r="I197" s="48">
        <v>1000</v>
      </c>
      <c r="J197" s="40" t="s">
        <v>2864</v>
      </c>
      <c r="K197" s="41"/>
      <c r="L197" s="42"/>
      <c r="M197" s="658"/>
      <c r="N197" s="659" t="str">
        <f t="shared" si="2"/>
        <v>GRAMS</v>
      </c>
      <c r="O197" s="692">
        <f t="shared" si="3"/>
        <v>113.75</v>
      </c>
      <c r="P197" s="29"/>
      <c r="Q197" s="74"/>
      <c r="R197" s="28"/>
      <c r="S197" s="28"/>
      <c r="T197" s="28"/>
      <c r="U197" s="28"/>
      <c r="V197" s="28"/>
      <c r="W197" s="28"/>
      <c r="X197" s="28"/>
      <c r="Y197" s="28"/>
      <c r="Z197" s="28"/>
    </row>
    <row r="198" spans="1:26" ht="15" customHeight="1">
      <c r="A198" s="111">
        <v>188</v>
      </c>
      <c r="B198" s="48" t="s">
        <v>3081</v>
      </c>
      <c r="C198" s="48"/>
      <c r="D198" s="35"/>
      <c r="E198" s="48"/>
      <c r="F198" s="161" t="s">
        <v>76</v>
      </c>
      <c r="G198" s="751">
        <v>50</v>
      </c>
      <c r="H198" s="257">
        <v>1.5</v>
      </c>
      <c r="I198" s="48">
        <v>1000</v>
      </c>
      <c r="J198" s="40" t="s">
        <v>2864</v>
      </c>
      <c r="K198" s="41"/>
      <c r="L198" s="42"/>
      <c r="M198" s="658"/>
      <c r="N198" s="659" t="str">
        <f t="shared" si="2"/>
        <v>GRAMS</v>
      </c>
      <c r="O198" s="692">
        <f t="shared" si="3"/>
        <v>75</v>
      </c>
      <c r="P198" s="29"/>
      <c r="Q198" s="74"/>
      <c r="R198" s="28"/>
      <c r="S198" s="28"/>
      <c r="T198" s="28"/>
      <c r="U198" s="28"/>
      <c r="V198" s="28"/>
      <c r="W198" s="28"/>
      <c r="X198" s="28"/>
      <c r="Y198" s="28"/>
      <c r="Z198" s="28"/>
    </row>
    <row r="199" spans="1:26" ht="15" customHeight="1">
      <c r="A199" s="111">
        <v>189</v>
      </c>
      <c r="B199" s="48" t="s">
        <v>3082</v>
      </c>
      <c r="C199" s="48"/>
      <c r="D199" s="35"/>
      <c r="E199" s="48"/>
      <c r="F199" s="161" t="s">
        <v>76</v>
      </c>
      <c r="G199" s="751">
        <v>30</v>
      </c>
      <c r="H199" s="257">
        <v>26</v>
      </c>
      <c r="I199" s="48">
        <v>1000</v>
      </c>
      <c r="J199" s="40" t="s">
        <v>2864</v>
      </c>
      <c r="K199" s="41"/>
      <c r="L199" s="42"/>
      <c r="M199" s="658"/>
      <c r="N199" s="659" t="str">
        <f t="shared" si="2"/>
        <v>GRAMS</v>
      </c>
      <c r="O199" s="692">
        <f t="shared" si="3"/>
        <v>780</v>
      </c>
      <c r="P199" s="29"/>
      <c r="Q199" s="74"/>
      <c r="R199" s="28"/>
      <c r="S199" s="28"/>
      <c r="T199" s="28"/>
      <c r="U199" s="28"/>
      <c r="V199" s="28"/>
      <c r="W199" s="28"/>
      <c r="X199" s="28"/>
      <c r="Y199" s="28"/>
      <c r="Z199" s="28"/>
    </row>
    <row r="200" spans="1:26" ht="15" customHeight="1">
      <c r="A200" s="111">
        <v>190</v>
      </c>
      <c r="B200" s="48" t="s">
        <v>3083</v>
      </c>
      <c r="C200" s="48"/>
      <c r="D200" s="35"/>
      <c r="E200" s="48"/>
      <c r="F200" s="161" t="s">
        <v>76</v>
      </c>
      <c r="G200" s="751">
        <v>55</v>
      </c>
      <c r="H200" s="257">
        <v>0</v>
      </c>
      <c r="I200" s="48">
        <v>1000</v>
      </c>
      <c r="J200" s="40" t="s">
        <v>2864</v>
      </c>
      <c r="K200" s="41"/>
      <c r="L200" s="42"/>
      <c r="M200" s="658"/>
      <c r="N200" s="659" t="str">
        <f t="shared" si="2"/>
        <v>GRAMS</v>
      </c>
      <c r="O200" s="692">
        <f t="shared" si="3"/>
        <v>0</v>
      </c>
      <c r="P200" s="29"/>
      <c r="Q200" s="74"/>
      <c r="R200" s="28"/>
      <c r="S200" s="28"/>
      <c r="T200" s="28"/>
      <c r="U200" s="28"/>
      <c r="V200" s="28"/>
      <c r="W200" s="28"/>
      <c r="X200" s="28"/>
      <c r="Y200" s="28"/>
      <c r="Z200" s="28"/>
    </row>
    <row r="201" spans="1:26" ht="15" customHeight="1">
      <c r="A201" s="111">
        <v>191</v>
      </c>
      <c r="B201" s="48" t="s">
        <v>3084</v>
      </c>
      <c r="C201" s="48"/>
      <c r="D201" s="35"/>
      <c r="E201" s="48"/>
      <c r="F201" s="161" t="s">
        <v>76</v>
      </c>
      <c r="G201" s="751">
        <v>75</v>
      </c>
      <c r="H201" s="257">
        <v>1.3</v>
      </c>
      <c r="I201" s="48">
        <v>1000</v>
      </c>
      <c r="J201" s="40" t="s">
        <v>2864</v>
      </c>
      <c r="K201" s="41"/>
      <c r="L201" s="42"/>
      <c r="M201" s="658"/>
      <c r="N201" s="659" t="str">
        <f t="shared" si="2"/>
        <v>GRAMS</v>
      </c>
      <c r="O201" s="692">
        <f t="shared" si="3"/>
        <v>97.5</v>
      </c>
      <c r="P201" s="29"/>
      <c r="Q201" s="74"/>
      <c r="R201" s="28"/>
      <c r="S201" s="28"/>
      <c r="T201" s="28"/>
      <c r="U201" s="28"/>
      <c r="V201" s="28"/>
      <c r="W201" s="28"/>
      <c r="X201" s="28"/>
      <c r="Y201" s="28"/>
      <c r="Z201" s="28"/>
    </row>
    <row r="202" spans="1:26" ht="15" customHeight="1">
      <c r="A202" s="111">
        <v>192</v>
      </c>
      <c r="B202" s="48" t="s">
        <v>3085</v>
      </c>
      <c r="C202" s="48"/>
      <c r="D202" s="35"/>
      <c r="E202" s="48"/>
      <c r="F202" s="161" t="s">
        <v>76</v>
      </c>
      <c r="G202" s="751">
        <v>60</v>
      </c>
      <c r="H202" s="257">
        <v>4.7</v>
      </c>
      <c r="I202" s="48">
        <v>1000</v>
      </c>
      <c r="J202" s="40" t="s">
        <v>2864</v>
      </c>
      <c r="K202" s="41"/>
      <c r="L202" s="42"/>
      <c r="M202" s="658"/>
      <c r="N202" s="659" t="str">
        <f t="shared" si="2"/>
        <v>GRAMS</v>
      </c>
      <c r="O202" s="692">
        <f t="shared" si="3"/>
        <v>282</v>
      </c>
      <c r="P202" s="29"/>
      <c r="Q202" s="74"/>
      <c r="R202" s="28"/>
      <c r="S202" s="28"/>
      <c r="T202" s="28"/>
      <c r="U202" s="28"/>
      <c r="V202" s="28"/>
      <c r="W202" s="28"/>
      <c r="X202" s="28"/>
      <c r="Y202" s="28"/>
      <c r="Z202" s="28"/>
    </row>
    <row r="203" spans="1:26" ht="15" customHeight="1">
      <c r="A203" s="111">
        <v>193</v>
      </c>
      <c r="B203" s="48" t="s">
        <v>3086</v>
      </c>
      <c r="C203" s="48"/>
      <c r="D203" s="35"/>
      <c r="E203" s="48"/>
      <c r="F203" s="161" t="s">
        <v>76</v>
      </c>
      <c r="G203" s="751">
        <v>20</v>
      </c>
      <c r="H203" s="257">
        <v>0</v>
      </c>
      <c r="I203" s="48">
        <v>1000</v>
      </c>
      <c r="J203" s="40" t="s">
        <v>2864</v>
      </c>
      <c r="K203" s="41"/>
      <c r="L203" s="42"/>
      <c r="M203" s="658"/>
      <c r="N203" s="659" t="str">
        <f t="shared" si="2"/>
        <v>GRAMS</v>
      </c>
      <c r="O203" s="692">
        <f t="shared" si="3"/>
        <v>0</v>
      </c>
      <c r="P203" s="29"/>
      <c r="Q203" s="74"/>
      <c r="R203" s="28"/>
      <c r="S203" s="28"/>
      <c r="T203" s="28"/>
      <c r="U203" s="28"/>
      <c r="V203" s="28"/>
      <c r="W203" s="28"/>
      <c r="X203" s="28"/>
      <c r="Y203" s="28"/>
      <c r="Z203" s="28"/>
    </row>
    <row r="204" spans="1:26" ht="15" customHeight="1">
      <c r="A204" s="111">
        <v>194</v>
      </c>
      <c r="B204" s="48" t="s">
        <v>3087</v>
      </c>
      <c r="C204" s="48"/>
      <c r="D204" s="35"/>
      <c r="E204" s="48"/>
      <c r="F204" s="161" t="s">
        <v>76</v>
      </c>
      <c r="G204" s="751">
        <v>30</v>
      </c>
      <c r="H204" s="257">
        <v>0</v>
      </c>
      <c r="I204" s="48">
        <v>1000</v>
      </c>
      <c r="J204" s="40" t="s">
        <v>2864</v>
      </c>
      <c r="K204" s="41"/>
      <c r="L204" s="42"/>
      <c r="M204" s="658"/>
      <c r="N204" s="659" t="str">
        <f t="shared" si="2"/>
        <v>GRAMS</v>
      </c>
      <c r="O204" s="692">
        <f t="shared" si="3"/>
        <v>0</v>
      </c>
      <c r="P204" s="29"/>
      <c r="Q204" s="74"/>
      <c r="R204" s="28"/>
      <c r="S204" s="28"/>
      <c r="T204" s="28"/>
      <c r="U204" s="28"/>
      <c r="V204" s="28"/>
      <c r="W204" s="28"/>
      <c r="X204" s="28"/>
      <c r="Y204" s="28"/>
      <c r="Z204" s="28"/>
    </row>
    <row r="205" spans="1:26" ht="15" customHeight="1">
      <c r="A205" s="111">
        <v>195</v>
      </c>
      <c r="B205" s="48" t="s">
        <v>3088</v>
      </c>
      <c r="C205" s="48"/>
      <c r="D205" s="35"/>
      <c r="E205" s="48"/>
      <c r="F205" s="161" t="s">
        <v>76</v>
      </c>
      <c r="G205" s="751">
        <v>70</v>
      </c>
      <c r="H205" s="257">
        <v>0.6</v>
      </c>
      <c r="I205" s="48">
        <v>1000</v>
      </c>
      <c r="J205" s="40" t="s">
        <v>2864</v>
      </c>
      <c r="K205" s="41"/>
      <c r="L205" s="42"/>
      <c r="M205" s="658"/>
      <c r="N205" s="659" t="str">
        <f t="shared" si="2"/>
        <v>GRAMS</v>
      </c>
      <c r="O205" s="692">
        <f t="shared" si="3"/>
        <v>42</v>
      </c>
      <c r="P205" s="29"/>
      <c r="Q205" s="74"/>
      <c r="R205" s="28"/>
      <c r="S205" s="28"/>
      <c r="T205" s="28"/>
      <c r="U205" s="28"/>
      <c r="V205" s="28"/>
      <c r="W205" s="28"/>
      <c r="X205" s="28"/>
      <c r="Y205" s="28"/>
      <c r="Z205" s="28"/>
    </row>
    <row r="206" spans="1:26" ht="15" customHeight="1">
      <c r="A206" s="111">
        <v>196</v>
      </c>
      <c r="B206" s="48" t="s">
        <v>3089</v>
      </c>
      <c r="C206" s="48"/>
      <c r="D206" s="35"/>
      <c r="E206" s="48"/>
      <c r="F206" s="161" t="s">
        <v>76</v>
      </c>
      <c r="G206" s="751">
        <v>20</v>
      </c>
      <c r="H206" s="257">
        <v>0</v>
      </c>
      <c r="I206" s="48">
        <v>1000</v>
      </c>
      <c r="J206" s="40" t="s">
        <v>2864</v>
      </c>
      <c r="K206" s="41"/>
      <c r="L206" s="42"/>
      <c r="M206" s="658"/>
      <c r="N206" s="659" t="str">
        <f t="shared" si="2"/>
        <v>GRAMS</v>
      </c>
      <c r="O206" s="692">
        <f t="shared" si="3"/>
        <v>0</v>
      </c>
      <c r="P206" s="29"/>
      <c r="Q206" s="74"/>
      <c r="R206" s="28"/>
      <c r="S206" s="28"/>
      <c r="T206" s="28"/>
      <c r="U206" s="28"/>
      <c r="V206" s="28"/>
      <c r="W206" s="28"/>
      <c r="X206" s="28"/>
      <c r="Y206" s="28"/>
      <c r="Z206" s="28"/>
    </row>
    <row r="207" spans="1:26" ht="15" customHeight="1">
      <c r="A207" s="111">
        <v>197</v>
      </c>
      <c r="B207" s="48" t="s">
        <v>3090</v>
      </c>
      <c r="C207" s="48"/>
      <c r="D207" s="35"/>
      <c r="E207" s="48"/>
      <c r="F207" s="161" t="s">
        <v>76</v>
      </c>
      <c r="G207" s="751">
        <v>30</v>
      </c>
      <c r="H207" s="257">
        <v>0</v>
      </c>
      <c r="I207" s="48">
        <v>1000</v>
      </c>
      <c r="J207" s="40" t="s">
        <v>2864</v>
      </c>
      <c r="K207" s="41"/>
      <c r="L207" s="42"/>
      <c r="M207" s="658"/>
      <c r="N207" s="659" t="str">
        <f t="shared" si="2"/>
        <v>GRAMS</v>
      </c>
      <c r="O207" s="692">
        <f t="shared" si="3"/>
        <v>0</v>
      </c>
      <c r="P207" s="29"/>
      <c r="Q207" s="74"/>
      <c r="R207" s="28"/>
      <c r="S207" s="28"/>
      <c r="T207" s="28"/>
      <c r="U207" s="28"/>
      <c r="V207" s="28"/>
      <c r="W207" s="28"/>
      <c r="X207" s="28"/>
      <c r="Y207" s="28"/>
      <c r="Z207" s="28"/>
    </row>
    <row r="208" spans="1:26" ht="15" customHeight="1">
      <c r="A208" s="111">
        <v>198</v>
      </c>
      <c r="B208" s="48" t="s">
        <v>3091</v>
      </c>
      <c r="C208" s="48"/>
      <c r="D208" s="35"/>
      <c r="E208" s="48"/>
      <c r="F208" s="161" t="s">
        <v>76</v>
      </c>
      <c r="G208" s="751">
        <v>80</v>
      </c>
      <c r="H208" s="257">
        <v>0</v>
      </c>
      <c r="I208" s="48">
        <v>1000</v>
      </c>
      <c r="J208" s="40" t="s">
        <v>2864</v>
      </c>
      <c r="K208" s="41"/>
      <c r="L208" s="42"/>
      <c r="M208" s="658"/>
      <c r="N208" s="659" t="str">
        <f t="shared" si="2"/>
        <v>GRAMS</v>
      </c>
      <c r="O208" s="692">
        <f t="shared" si="3"/>
        <v>0</v>
      </c>
      <c r="P208" s="29"/>
      <c r="Q208" s="74"/>
      <c r="R208" s="28"/>
      <c r="S208" s="28"/>
      <c r="T208" s="28"/>
      <c r="U208" s="28"/>
      <c r="V208" s="28"/>
      <c r="W208" s="28"/>
      <c r="X208" s="28"/>
      <c r="Y208" s="28"/>
      <c r="Z208" s="28"/>
    </row>
    <row r="209" spans="1:26" ht="15" customHeight="1">
      <c r="A209" s="111">
        <v>199</v>
      </c>
      <c r="B209" s="48" t="s">
        <v>3092</v>
      </c>
      <c r="C209" s="48"/>
      <c r="D209" s="35"/>
      <c r="E209" s="48"/>
      <c r="F209" s="161" t="s">
        <v>76</v>
      </c>
      <c r="G209" s="751">
        <v>15</v>
      </c>
      <c r="H209" s="257">
        <v>0</v>
      </c>
      <c r="I209" s="48">
        <v>1000</v>
      </c>
      <c r="J209" s="40" t="s">
        <v>2864</v>
      </c>
      <c r="K209" s="41"/>
      <c r="L209" s="42"/>
      <c r="M209" s="658"/>
      <c r="N209" s="659" t="str">
        <f t="shared" si="2"/>
        <v>GRAMS</v>
      </c>
      <c r="O209" s="692">
        <f t="shared" si="3"/>
        <v>0</v>
      </c>
      <c r="P209" s="29"/>
      <c r="Q209" s="74"/>
      <c r="R209" s="28"/>
      <c r="S209" s="28"/>
      <c r="T209" s="28"/>
      <c r="U209" s="28"/>
      <c r="V209" s="28"/>
      <c r="W209" s="28"/>
      <c r="X209" s="28"/>
      <c r="Y209" s="28"/>
      <c r="Z209" s="28"/>
    </row>
    <row r="210" spans="1:26" ht="15" customHeight="1">
      <c r="A210" s="111">
        <v>200</v>
      </c>
      <c r="B210" s="48" t="s">
        <v>3093</v>
      </c>
      <c r="C210" s="48"/>
      <c r="D210" s="35"/>
      <c r="E210" s="48"/>
      <c r="F210" s="161" t="s">
        <v>76</v>
      </c>
      <c r="G210" s="751">
        <v>25</v>
      </c>
      <c r="H210" s="257">
        <v>0</v>
      </c>
      <c r="I210" s="48">
        <v>1000</v>
      </c>
      <c r="J210" s="40" t="s">
        <v>2864</v>
      </c>
      <c r="K210" s="41"/>
      <c r="L210" s="42"/>
      <c r="M210" s="658"/>
      <c r="N210" s="659" t="str">
        <f t="shared" si="2"/>
        <v>GRAMS</v>
      </c>
      <c r="O210" s="692">
        <f t="shared" si="3"/>
        <v>0</v>
      </c>
      <c r="P210" s="29"/>
      <c r="Q210" s="74"/>
      <c r="R210" s="28"/>
      <c r="S210" s="28"/>
      <c r="T210" s="28"/>
      <c r="U210" s="28"/>
      <c r="V210" s="28"/>
      <c r="W210" s="28"/>
      <c r="X210" s="28"/>
      <c r="Y210" s="28"/>
      <c r="Z210" s="28"/>
    </row>
    <row r="211" spans="1:26" ht="15" customHeight="1">
      <c r="A211" s="111">
        <v>201</v>
      </c>
      <c r="B211" s="48" t="s">
        <v>3094</v>
      </c>
      <c r="C211" s="48"/>
      <c r="D211" s="35"/>
      <c r="E211" s="48"/>
      <c r="F211" s="161" t="s">
        <v>76</v>
      </c>
      <c r="G211" s="751">
        <v>60</v>
      </c>
      <c r="H211" s="257">
        <v>4</v>
      </c>
      <c r="I211" s="48">
        <v>1000</v>
      </c>
      <c r="J211" s="40" t="s">
        <v>2864</v>
      </c>
      <c r="K211" s="41"/>
      <c r="L211" s="42"/>
      <c r="M211" s="658"/>
      <c r="N211" s="659" t="str">
        <f t="shared" si="2"/>
        <v>GRAMS</v>
      </c>
      <c r="O211" s="692">
        <f t="shared" si="3"/>
        <v>240</v>
      </c>
      <c r="P211" s="29"/>
      <c r="Q211" s="74"/>
      <c r="R211" s="28"/>
      <c r="S211" s="28"/>
      <c r="T211" s="28"/>
      <c r="U211" s="28"/>
      <c r="V211" s="28"/>
      <c r="W211" s="28"/>
      <c r="X211" s="28"/>
      <c r="Y211" s="28"/>
      <c r="Z211" s="28"/>
    </row>
    <row r="212" spans="1:26" ht="15" customHeight="1">
      <c r="A212" s="111">
        <v>202</v>
      </c>
      <c r="B212" s="48" t="s">
        <v>3095</v>
      </c>
      <c r="C212" s="48"/>
      <c r="D212" s="35"/>
      <c r="E212" s="48"/>
      <c r="F212" s="161" t="s">
        <v>76</v>
      </c>
      <c r="G212" s="751">
        <v>70</v>
      </c>
      <c r="H212" s="257">
        <v>0</v>
      </c>
      <c r="I212" s="48">
        <v>1000</v>
      </c>
      <c r="J212" s="40" t="s">
        <v>2864</v>
      </c>
      <c r="K212" s="41"/>
      <c r="L212" s="42"/>
      <c r="M212" s="658"/>
      <c r="N212" s="659" t="str">
        <f t="shared" si="2"/>
        <v>GRAMS</v>
      </c>
      <c r="O212" s="692">
        <f t="shared" si="3"/>
        <v>0</v>
      </c>
      <c r="P212" s="29"/>
      <c r="Q212" s="74"/>
      <c r="R212" s="28"/>
      <c r="S212" s="28"/>
      <c r="T212" s="28"/>
      <c r="U212" s="28"/>
      <c r="V212" s="28"/>
      <c r="W212" s="28"/>
      <c r="X212" s="28"/>
      <c r="Y212" s="28"/>
      <c r="Z212" s="28"/>
    </row>
    <row r="213" spans="1:26" ht="15" customHeight="1">
      <c r="A213" s="111">
        <v>203</v>
      </c>
      <c r="B213" s="48" t="s">
        <v>3096</v>
      </c>
      <c r="C213" s="48"/>
      <c r="D213" s="35"/>
      <c r="E213" s="48"/>
      <c r="F213" s="161" t="s">
        <v>76</v>
      </c>
      <c r="G213" s="751">
        <v>70</v>
      </c>
      <c r="H213" s="257">
        <v>0</v>
      </c>
      <c r="I213" s="48">
        <v>1000</v>
      </c>
      <c r="J213" s="40" t="s">
        <v>2864</v>
      </c>
      <c r="K213" s="41"/>
      <c r="L213" s="42"/>
      <c r="M213" s="658"/>
      <c r="N213" s="659" t="str">
        <f t="shared" si="2"/>
        <v>GRAMS</v>
      </c>
      <c r="O213" s="692">
        <f t="shared" si="3"/>
        <v>0</v>
      </c>
      <c r="P213" s="29"/>
      <c r="Q213" s="74"/>
      <c r="R213" s="28"/>
      <c r="S213" s="28"/>
      <c r="T213" s="28"/>
      <c r="U213" s="28"/>
      <c r="V213" s="28"/>
      <c r="W213" s="28"/>
      <c r="X213" s="28"/>
      <c r="Y213" s="28"/>
      <c r="Z213" s="28"/>
    </row>
    <row r="214" spans="1:26" ht="15" customHeight="1">
      <c r="A214" s="111">
        <v>204</v>
      </c>
      <c r="B214" s="48" t="s">
        <v>3097</v>
      </c>
      <c r="C214" s="48"/>
      <c r="D214" s="35"/>
      <c r="E214" s="48"/>
      <c r="F214" s="161" t="s">
        <v>76</v>
      </c>
      <c r="G214" s="751">
        <v>30</v>
      </c>
      <c r="H214" s="257">
        <v>0</v>
      </c>
      <c r="I214" s="48">
        <v>1000</v>
      </c>
      <c r="J214" s="40" t="s">
        <v>2864</v>
      </c>
      <c r="K214" s="41"/>
      <c r="L214" s="42"/>
      <c r="M214" s="658"/>
      <c r="N214" s="659" t="str">
        <f t="shared" si="2"/>
        <v>GRAMS</v>
      </c>
      <c r="O214" s="692">
        <f t="shared" si="3"/>
        <v>0</v>
      </c>
      <c r="P214" s="29"/>
      <c r="Q214" s="74"/>
      <c r="R214" s="28"/>
      <c r="S214" s="28"/>
      <c r="T214" s="28"/>
      <c r="U214" s="28"/>
      <c r="V214" s="28"/>
      <c r="W214" s="28"/>
      <c r="X214" s="28"/>
      <c r="Y214" s="28"/>
      <c r="Z214" s="28"/>
    </row>
    <row r="215" spans="1:26" ht="15" customHeight="1">
      <c r="A215" s="111">
        <v>205</v>
      </c>
      <c r="B215" s="48" t="s">
        <v>3098</v>
      </c>
      <c r="C215" s="48"/>
      <c r="D215" s="35"/>
      <c r="E215" s="48"/>
      <c r="F215" s="161" t="s">
        <v>76</v>
      </c>
      <c r="G215" s="751">
        <v>100</v>
      </c>
      <c r="H215" s="257">
        <v>1</v>
      </c>
      <c r="I215" s="48">
        <v>1000</v>
      </c>
      <c r="J215" s="40" t="s">
        <v>2864</v>
      </c>
      <c r="K215" s="41"/>
      <c r="L215" s="42"/>
      <c r="M215" s="658"/>
      <c r="N215" s="659" t="str">
        <f t="shared" si="2"/>
        <v>GRAMS</v>
      </c>
      <c r="O215" s="692">
        <f t="shared" si="3"/>
        <v>100</v>
      </c>
      <c r="P215" s="29"/>
      <c r="Q215" s="74"/>
      <c r="R215" s="28"/>
      <c r="S215" s="28"/>
      <c r="T215" s="28"/>
      <c r="U215" s="28"/>
      <c r="V215" s="28"/>
      <c r="W215" s="28"/>
      <c r="X215" s="28"/>
      <c r="Y215" s="28"/>
      <c r="Z215" s="28"/>
    </row>
    <row r="216" spans="1:26" ht="15" customHeight="1">
      <c r="A216" s="111">
        <v>206</v>
      </c>
      <c r="B216" s="48" t="s">
        <v>3099</v>
      </c>
      <c r="C216" s="48"/>
      <c r="D216" s="35"/>
      <c r="E216" s="48"/>
      <c r="F216" s="161" t="s">
        <v>76</v>
      </c>
      <c r="G216" s="751">
        <v>100</v>
      </c>
      <c r="H216" s="257">
        <v>1</v>
      </c>
      <c r="I216" s="48">
        <v>1000</v>
      </c>
      <c r="J216" s="40" t="s">
        <v>2864</v>
      </c>
      <c r="K216" s="41"/>
      <c r="L216" s="42"/>
      <c r="M216" s="658"/>
      <c r="N216" s="659" t="str">
        <f t="shared" si="2"/>
        <v>GRAMS</v>
      </c>
      <c r="O216" s="692">
        <f t="shared" si="3"/>
        <v>100</v>
      </c>
      <c r="P216" s="29"/>
      <c r="Q216" s="74"/>
      <c r="R216" s="28"/>
      <c r="S216" s="28"/>
      <c r="T216" s="28"/>
      <c r="U216" s="28"/>
      <c r="V216" s="28"/>
      <c r="W216" s="28"/>
      <c r="X216" s="28"/>
      <c r="Y216" s="28"/>
      <c r="Z216" s="28"/>
    </row>
    <row r="217" spans="1:26" ht="15" customHeight="1">
      <c r="A217" s="111">
        <v>207</v>
      </c>
      <c r="B217" s="48" t="s">
        <v>3100</v>
      </c>
      <c r="C217" s="48"/>
      <c r="D217" s="35"/>
      <c r="E217" s="48" t="s">
        <v>2871</v>
      </c>
      <c r="F217" s="161" t="s">
        <v>76</v>
      </c>
      <c r="G217" s="751">
        <v>200</v>
      </c>
      <c r="H217" s="257">
        <v>0</v>
      </c>
      <c r="I217" s="48">
        <v>1000</v>
      </c>
      <c r="J217" s="40" t="s">
        <v>2864</v>
      </c>
      <c r="K217" s="41"/>
      <c r="L217" s="42"/>
      <c r="M217" s="658"/>
      <c r="N217" s="659" t="str">
        <f t="shared" si="2"/>
        <v>GRAMS</v>
      </c>
      <c r="O217" s="692">
        <f t="shared" si="3"/>
        <v>0</v>
      </c>
      <c r="P217" s="29"/>
      <c r="Q217" s="74"/>
      <c r="R217" s="28"/>
      <c r="S217" s="28"/>
      <c r="T217" s="28"/>
      <c r="U217" s="28"/>
      <c r="V217" s="28"/>
      <c r="W217" s="28"/>
      <c r="X217" s="28"/>
      <c r="Y217" s="28"/>
      <c r="Z217" s="28"/>
    </row>
    <row r="218" spans="1:26" ht="15" customHeight="1">
      <c r="A218" s="111">
        <v>208</v>
      </c>
      <c r="B218" s="48" t="s">
        <v>3101</v>
      </c>
      <c r="C218" s="48"/>
      <c r="D218" s="35"/>
      <c r="E218" s="48"/>
      <c r="F218" s="161" t="s">
        <v>76</v>
      </c>
      <c r="G218" s="751">
        <v>8</v>
      </c>
      <c r="H218" s="257">
        <v>0</v>
      </c>
      <c r="I218" s="48">
        <v>1000</v>
      </c>
      <c r="J218" s="40" t="s">
        <v>2864</v>
      </c>
      <c r="K218" s="41"/>
      <c r="L218" s="42"/>
      <c r="M218" s="658"/>
      <c r="N218" s="659" t="str">
        <f t="shared" si="2"/>
        <v>GRAMS</v>
      </c>
      <c r="O218" s="692">
        <f t="shared" si="3"/>
        <v>0</v>
      </c>
      <c r="P218" s="29"/>
      <c r="Q218" s="74"/>
      <c r="R218" s="28"/>
      <c r="S218" s="28"/>
      <c r="T218" s="28"/>
      <c r="U218" s="28"/>
      <c r="V218" s="28"/>
      <c r="W218" s="28"/>
      <c r="X218" s="28"/>
      <c r="Y218" s="28"/>
      <c r="Z218" s="28"/>
    </row>
    <row r="219" spans="1:26" ht="15" customHeight="1">
      <c r="A219" s="111">
        <v>209</v>
      </c>
      <c r="B219" s="48" t="s">
        <v>1293</v>
      </c>
      <c r="C219" s="48"/>
      <c r="D219" s="35"/>
      <c r="E219" s="48"/>
      <c r="F219" s="161" t="s">
        <v>76</v>
      </c>
      <c r="G219" s="751">
        <v>55</v>
      </c>
      <c r="H219" s="257">
        <v>1</v>
      </c>
      <c r="I219" s="48">
        <v>1000</v>
      </c>
      <c r="J219" s="40" t="s">
        <v>2864</v>
      </c>
      <c r="K219" s="41"/>
      <c r="L219" s="42"/>
      <c r="M219" s="658"/>
      <c r="N219" s="659" t="str">
        <f t="shared" si="2"/>
        <v>GRAMS</v>
      </c>
      <c r="O219" s="692">
        <f t="shared" si="3"/>
        <v>55</v>
      </c>
      <c r="P219" s="29"/>
      <c r="Q219" s="74"/>
      <c r="R219" s="28"/>
      <c r="S219" s="28"/>
      <c r="T219" s="28"/>
      <c r="U219" s="28"/>
      <c r="V219" s="28"/>
      <c r="W219" s="28"/>
      <c r="X219" s="28"/>
      <c r="Y219" s="28"/>
      <c r="Z219" s="28"/>
    </row>
    <row r="220" spans="1:26" ht="15" customHeight="1">
      <c r="A220" s="111">
        <v>210</v>
      </c>
      <c r="B220" s="48" t="s">
        <v>3102</v>
      </c>
      <c r="C220" s="48"/>
      <c r="D220" s="35"/>
      <c r="E220" s="48"/>
      <c r="F220" s="161" t="s">
        <v>76</v>
      </c>
      <c r="G220" s="751">
        <v>100</v>
      </c>
      <c r="H220" s="257">
        <v>0</v>
      </c>
      <c r="I220" s="48">
        <v>1000</v>
      </c>
      <c r="J220" s="40" t="s">
        <v>2864</v>
      </c>
      <c r="K220" s="41"/>
      <c r="L220" s="42"/>
      <c r="M220" s="658"/>
      <c r="N220" s="659" t="str">
        <f t="shared" si="2"/>
        <v>GRAMS</v>
      </c>
      <c r="O220" s="692">
        <f t="shared" si="3"/>
        <v>0</v>
      </c>
      <c r="P220" s="29"/>
      <c r="Q220" s="74"/>
      <c r="R220" s="28"/>
      <c r="S220" s="28"/>
      <c r="T220" s="28"/>
      <c r="U220" s="28"/>
      <c r="V220" s="28"/>
      <c r="W220" s="28"/>
      <c r="X220" s="28"/>
      <c r="Y220" s="28"/>
      <c r="Z220" s="28"/>
    </row>
    <row r="221" spans="1:26" ht="15" customHeight="1">
      <c r="A221" s="111">
        <v>211</v>
      </c>
      <c r="B221" s="48" t="s">
        <v>3103</v>
      </c>
      <c r="C221" s="48"/>
      <c r="D221" s="35"/>
      <c r="E221" s="48"/>
      <c r="F221" s="161" t="s">
        <v>76</v>
      </c>
      <c r="G221" s="751">
        <v>60</v>
      </c>
      <c r="H221" s="257">
        <v>0</v>
      </c>
      <c r="I221" s="48">
        <v>1000</v>
      </c>
      <c r="J221" s="40" t="s">
        <v>2864</v>
      </c>
      <c r="K221" s="41"/>
      <c r="L221" s="42"/>
      <c r="M221" s="658"/>
      <c r="N221" s="659" t="str">
        <f t="shared" si="2"/>
        <v>GRAMS</v>
      </c>
      <c r="O221" s="692">
        <f t="shared" si="3"/>
        <v>0</v>
      </c>
      <c r="P221" s="29"/>
      <c r="Q221" s="74"/>
      <c r="R221" s="28"/>
      <c r="S221" s="28"/>
      <c r="T221" s="28"/>
      <c r="U221" s="28"/>
      <c r="V221" s="28"/>
      <c r="W221" s="28"/>
      <c r="X221" s="28"/>
      <c r="Y221" s="28"/>
      <c r="Z221" s="28"/>
    </row>
    <row r="222" spans="1:26" ht="15" customHeight="1">
      <c r="A222" s="111">
        <v>212</v>
      </c>
      <c r="B222" s="48" t="s">
        <v>3104</v>
      </c>
      <c r="C222" s="48"/>
      <c r="D222" s="35"/>
      <c r="E222" s="48"/>
      <c r="F222" s="161" t="s">
        <v>76</v>
      </c>
      <c r="G222" s="751">
        <v>20</v>
      </c>
      <c r="H222" s="257">
        <v>21</v>
      </c>
      <c r="I222" s="48">
        <v>1000</v>
      </c>
      <c r="J222" s="40" t="s">
        <v>2864</v>
      </c>
      <c r="K222" s="41"/>
      <c r="L222" s="42"/>
      <c r="M222" s="658"/>
      <c r="N222" s="659" t="str">
        <f t="shared" si="2"/>
        <v>GRAMS</v>
      </c>
      <c r="O222" s="692">
        <f t="shared" si="3"/>
        <v>420</v>
      </c>
      <c r="P222" s="29"/>
      <c r="Q222" s="74"/>
      <c r="R222" s="28"/>
      <c r="S222" s="28"/>
      <c r="T222" s="28"/>
      <c r="U222" s="28"/>
      <c r="V222" s="28"/>
      <c r="W222" s="28"/>
      <c r="X222" s="28"/>
      <c r="Y222" s="28"/>
      <c r="Z222" s="28"/>
    </row>
    <row r="223" spans="1:26" ht="15" customHeight="1">
      <c r="A223" s="111">
        <v>213</v>
      </c>
      <c r="B223" s="48" t="s">
        <v>3105</v>
      </c>
      <c r="C223" s="48"/>
      <c r="D223" s="35"/>
      <c r="E223" s="48"/>
      <c r="F223" s="161" t="s">
        <v>76</v>
      </c>
      <c r="G223" s="751">
        <v>40</v>
      </c>
      <c r="H223" s="257">
        <v>0</v>
      </c>
      <c r="I223" s="48">
        <v>1000</v>
      </c>
      <c r="J223" s="40" t="s">
        <v>2864</v>
      </c>
      <c r="K223" s="41"/>
      <c r="L223" s="42"/>
      <c r="M223" s="658"/>
      <c r="N223" s="659" t="str">
        <f t="shared" si="2"/>
        <v>GRAMS</v>
      </c>
      <c r="O223" s="692">
        <f t="shared" si="3"/>
        <v>0</v>
      </c>
      <c r="P223" s="29"/>
      <c r="Q223" s="74"/>
      <c r="R223" s="28"/>
      <c r="S223" s="28"/>
      <c r="T223" s="28"/>
      <c r="U223" s="28"/>
      <c r="V223" s="28"/>
      <c r="W223" s="28"/>
      <c r="X223" s="28"/>
      <c r="Y223" s="28"/>
      <c r="Z223" s="28"/>
    </row>
    <row r="224" spans="1:26" ht="15" customHeight="1">
      <c r="A224" s="111">
        <v>214</v>
      </c>
      <c r="B224" s="48" t="s">
        <v>3106</v>
      </c>
      <c r="C224" s="48"/>
      <c r="D224" s="35"/>
      <c r="E224" s="48"/>
      <c r="F224" s="161" t="s">
        <v>76</v>
      </c>
      <c r="G224" s="751">
        <v>30</v>
      </c>
      <c r="H224" s="257">
        <v>1</v>
      </c>
      <c r="I224" s="48">
        <v>1000</v>
      </c>
      <c r="J224" s="40" t="s">
        <v>2864</v>
      </c>
      <c r="K224" s="41"/>
      <c r="L224" s="42"/>
      <c r="M224" s="658"/>
      <c r="N224" s="659" t="str">
        <f t="shared" si="2"/>
        <v>GRAMS</v>
      </c>
      <c r="O224" s="692">
        <f t="shared" si="3"/>
        <v>30</v>
      </c>
      <c r="P224" s="29"/>
      <c r="Q224" s="74"/>
      <c r="R224" s="28"/>
      <c r="S224" s="28"/>
      <c r="T224" s="28"/>
      <c r="U224" s="28"/>
      <c r="V224" s="28"/>
      <c r="W224" s="28"/>
      <c r="X224" s="28"/>
      <c r="Y224" s="28"/>
      <c r="Z224" s="28"/>
    </row>
    <row r="225" spans="1:26" ht="15" customHeight="1">
      <c r="A225" s="111">
        <v>215</v>
      </c>
      <c r="B225" s="48" t="s">
        <v>3107</v>
      </c>
      <c r="C225" s="48"/>
      <c r="D225" s="35"/>
      <c r="E225" s="48"/>
      <c r="F225" s="161" t="s">
        <v>76</v>
      </c>
      <c r="G225" s="751">
        <v>60</v>
      </c>
      <c r="H225" s="257">
        <v>1</v>
      </c>
      <c r="I225" s="48">
        <v>1000</v>
      </c>
      <c r="J225" s="40" t="s">
        <v>2864</v>
      </c>
      <c r="K225" s="41"/>
      <c r="L225" s="42"/>
      <c r="M225" s="658"/>
      <c r="N225" s="659" t="str">
        <f t="shared" si="2"/>
        <v>GRAMS</v>
      </c>
      <c r="O225" s="692">
        <f t="shared" si="3"/>
        <v>60</v>
      </c>
      <c r="P225" s="29"/>
      <c r="Q225" s="74"/>
      <c r="R225" s="28"/>
      <c r="S225" s="28"/>
      <c r="T225" s="28"/>
      <c r="U225" s="28"/>
      <c r="V225" s="28"/>
      <c r="W225" s="28"/>
      <c r="X225" s="28"/>
      <c r="Y225" s="28"/>
      <c r="Z225" s="28"/>
    </row>
    <row r="226" spans="1:26" ht="15" customHeight="1">
      <c r="A226" s="111">
        <v>216</v>
      </c>
      <c r="B226" s="48" t="s">
        <v>3108</v>
      </c>
      <c r="C226" s="48"/>
      <c r="D226" s="35"/>
      <c r="E226" s="48"/>
      <c r="F226" s="161" t="s">
        <v>76</v>
      </c>
      <c r="G226" s="751">
        <v>12.5</v>
      </c>
      <c r="H226" s="257">
        <v>0</v>
      </c>
      <c r="I226" s="48">
        <v>1000</v>
      </c>
      <c r="J226" s="40" t="s">
        <v>2864</v>
      </c>
      <c r="K226" s="41"/>
      <c r="L226" s="42"/>
      <c r="M226" s="658"/>
      <c r="N226" s="659" t="str">
        <f t="shared" si="2"/>
        <v>GRAMS</v>
      </c>
      <c r="O226" s="692">
        <f t="shared" si="3"/>
        <v>0</v>
      </c>
      <c r="P226" s="29"/>
      <c r="Q226" s="74"/>
      <c r="R226" s="28"/>
      <c r="S226" s="28"/>
      <c r="T226" s="28"/>
      <c r="U226" s="28"/>
      <c r="V226" s="28"/>
      <c r="W226" s="28"/>
      <c r="X226" s="28"/>
      <c r="Y226" s="28"/>
      <c r="Z226" s="28"/>
    </row>
    <row r="227" spans="1:26" ht="15" customHeight="1">
      <c r="A227" s="111">
        <v>217</v>
      </c>
      <c r="B227" s="48" t="s">
        <v>3109</v>
      </c>
      <c r="C227" s="48"/>
      <c r="D227" s="35"/>
      <c r="E227" s="48"/>
      <c r="F227" s="161" t="s">
        <v>76</v>
      </c>
      <c r="G227" s="751">
        <v>35</v>
      </c>
      <c r="H227" s="257">
        <v>1</v>
      </c>
      <c r="I227" s="48">
        <v>1000</v>
      </c>
      <c r="J227" s="40" t="s">
        <v>2864</v>
      </c>
      <c r="K227" s="41"/>
      <c r="L227" s="42"/>
      <c r="M227" s="658"/>
      <c r="N227" s="659" t="str">
        <f t="shared" si="2"/>
        <v>GRAMS</v>
      </c>
      <c r="O227" s="692">
        <f t="shared" si="3"/>
        <v>35</v>
      </c>
      <c r="P227" s="29"/>
      <c r="Q227" s="74"/>
      <c r="R227" s="28"/>
      <c r="S227" s="28"/>
      <c r="T227" s="28"/>
      <c r="U227" s="28"/>
      <c r="V227" s="28"/>
      <c r="W227" s="28"/>
      <c r="X227" s="28"/>
      <c r="Y227" s="28"/>
      <c r="Z227" s="28"/>
    </row>
    <row r="228" spans="1:26" ht="15" customHeight="1">
      <c r="A228" s="111">
        <v>218</v>
      </c>
      <c r="B228" s="48" t="s">
        <v>3110</v>
      </c>
      <c r="C228" s="48"/>
      <c r="D228" s="35"/>
      <c r="E228" s="48"/>
      <c r="F228" s="161" t="s">
        <v>76</v>
      </c>
      <c r="G228" s="751">
        <v>30</v>
      </c>
      <c r="H228" s="257">
        <v>0</v>
      </c>
      <c r="I228" s="48">
        <v>1000</v>
      </c>
      <c r="J228" s="40" t="s">
        <v>2864</v>
      </c>
      <c r="K228" s="41"/>
      <c r="L228" s="42"/>
      <c r="M228" s="658"/>
      <c r="N228" s="659" t="str">
        <f t="shared" si="2"/>
        <v>GRAMS</v>
      </c>
      <c r="O228" s="692">
        <f t="shared" si="3"/>
        <v>0</v>
      </c>
      <c r="P228" s="29"/>
      <c r="Q228" s="74"/>
      <c r="R228" s="28"/>
      <c r="S228" s="28"/>
      <c r="T228" s="28"/>
      <c r="U228" s="28"/>
      <c r="V228" s="28"/>
      <c r="W228" s="28"/>
      <c r="X228" s="28"/>
      <c r="Y228" s="28"/>
      <c r="Z228" s="28"/>
    </row>
    <row r="229" spans="1:26" ht="15" customHeight="1">
      <c r="A229" s="111">
        <v>219</v>
      </c>
      <c r="B229" s="48" t="s">
        <v>3111</v>
      </c>
      <c r="C229" s="48"/>
      <c r="D229" s="35"/>
      <c r="E229" s="48"/>
      <c r="F229" s="161" t="s">
        <v>76</v>
      </c>
      <c r="G229" s="751">
        <v>10</v>
      </c>
      <c r="H229" s="257">
        <v>0</v>
      </c>
      <c r="I229" s="48">
        <v>1000</v>
      </c>
      <c r="J229" s="40" t="s">
        <v>2864</v>
      </c>
      <c r="K229" s="41"/>
      <c r="L229" s="42"/>
      <c r="M229" s="658"/>
      <c r="N229" s="659" t="str">
        <f t="shared" si="2"/>
        <v>GRAMS</v>
      </c>
      <c r="O229" s="692">
        <f t="shared" si="3"/>
        <v>0</v>
      </c>
      <c r="P229" s="29"/>
      <c r="Q229" s="74"/>
      <c r="R229" s="28"/>
      <c r="S229" s="28"/>
      <c r="T229" s="28"/>
      <c r="U229" s="28"/>
      <c r="V229" s="28"/>
      <c r="W229" s="28"/>
      <c r="X229" s="28"/>
      <c r="Y229" s="28"/>
      <c r="Z229" s="28"/>
    </row>
    <row r="230" spans="1:26" ht="15" customHeight="1">
      <c r="A230" s="111">
        <v>220</v>
      </c>
      <c r="B230" s="48" t="s">
        <v>3112</v>
      </c>
      <c r="C230" s="48"/>
      <c r="D230" s="35"/>
      <c r="E230" s="48"/>
      <c r="F230" s="161" t="s">
        <v>76</v>
      </c>
      <c r="G230" s="751">
        <v>100</v>
      </c>
      <c r="H230" s="257">
        <v>0</v>
      </c>
      <c r="I230" s="48">
        <v>1000</v>
      </c>
      <c r="J230" s="40" t="s">
        <v>2864</v>
      </c>
      <c r="K230" s="41"/>
      <c r="L230" s="42"/>
      <c r="M230" s="658"/>
      <c r="N230" s="659" t="str">
        <f t="shared" si="2"/>
        <v>GRAMS</v>
      </c>
      <c r="O230" s="692">
        <f t="shared" si="3"/>
        <v>0</v>
      </c>
      <c r="P230" s="29"/>
      <c r="Q230" s="74"/>
      <c r="R230" s="28"/>
      <c r="S230" s="28"/>
      <c r="T230" s="28"/>
      <c r="U230" s="28"/>
      <c r="V230" s="28"/>
      <c r="W230" s="28"/>
      <c r="X230" s="28"/>
      <c r="Y230" s="28"/>
      <c r="Z230" s="28"/>
    </row>
    <row r="231" spans="1:26" ht="15" customHeight="1">
      <c r="A231" s="111">
        <v>221</v>
      </c>
      <c r="B231" s="48" t="s">
        <v>3113</v>
      </c>
      <c r="C231" s="48"/>
      <c r="D231" s="35"/>
      <c r="E231" s="48"/>
      <c r="F231" s="161" t="s">
        <v>76</v>
      </c>
      <c r="G231" s="751">
        <v>130</v>
      </c>
      <c r="H231" s="257">
        <v>0.4</v>
      </c>
      <c r="I231" s="48">
        <v>1000</v>
      </c>
      <c r="J231" s="40" t="s">
        <v>2864</v>
      </c>
      <c r="K231" s="41"/>
      <c r="L231" s="42"/>
      <c r="M231" s="658"/>
      <c r="N231" s="659" t="str">
        <f t="shared" si="2"/>
        <v>GRAMS</v>
      </c>
      <c r="O231" s="692">
        <f t="shared" si="3"/>
        <v>52</v>
      </c>
      <c r="P231" s="29"/>
      <c r="Q231" s="74"/>
      <c r="R231" s="28"/>
      <c r="S231" s="28"/>
      <c r="T231" s="28"/>
      <c r="U231" s="28"/>
      <c r="V231" s="28"/>
      <c r="W231" s="28"/>
      <c r="X231" s="28"/>
      <c r="Y231" s="28"/>
      <c r="Z231" s="28"/>
    </row>
    <row r="232" spans="1:26" ht="15" customHeight="1">
      <c r="A232" s="111">
        <v>222</v>
      </c>
      <c r="B232" s="48" t="s">
        <v>3114</v>
      </c>
      <c r="C232" s="48"/>
      <c r="D232" s="35"/>
      <c r="E232" s="48"/>
      <c r="F232" s="161" t="s">
        <v>76</v>
      </c>
      <c r="G232" s="751">
        <v>130</v>
      </c>
      <c r="H232" s="257">
        <v>2.2999999999999998</v>
      </c>
      <c r="I232" s="48">
        <v>1000</v>
      </c>
      <c r="J232" s="40" t="s">
        <v>2864</v>
      </c>
      <c r="K232" s="41"/>
      <c r="L232" s="42"/>
      <c r="M232" s="658"/>
      <c r="N232" s="659" t="str">
        <f t="shared" si="2"/>
        <v>GRAMS</v>
      </c>
      <c r="O232" s="692">
        <f t="shared" si="3"/>
        <v>299</v>
      </c>
      <c r="P232" s="29"/>
      <c r="Q232" s="74"/>
      <c r="R232" s="28"/>
      <c r="S232" s="28"/>
      <c r="T232" s="28"/>
      <c r="U232" s="28"/>
      <c r="V232" s="28"/>
      <c r="W232" s="28"/>
      <c r="X232" s="28"/>
      <c r="Y232" s="28"/>
      <c r="Z232" s="28"/>
    </row>
    <row r="233" spans="1:26" ht="15" customHeight="1">
      <c r="A233" s="111">
        <v>223</v>
      </c>
      <c r="B233" s="48" t="s">
        <v>3115</v>
      </c>
      <c r="C233" s="48"/>
      <c r="D233" s="35"/>
      <c r="E233" s="48"/>
      <c r="F233" s="161" t="s">
        <v>76</v>
      </c>
      <c r="G233" s="751">
        <v>45</v>
      </c>
      <c r="H233" s="257">
        <v>3.5</v>
      </c>
      <c r="I233" s="48">
        <v>1000</v>
      </c>
      <c r="J233" s="40" t="s">
        <v>2864</v>
      </c>
      <c r="K233" s="41"/>
      <c r="L233" s="42"/>
      <c r="M233" s="658"/>
      <c r="N233" s="659" t="str">
        <f t="shared" si="2"/>
        <v>GRAMS</v>
      </c>
      <c r="O233" s="692">
        <f t="shared" si="3"/>
        <v>157.5</v>
      </c>
      <c r="P233" s="29"/>
      <c r="Q233" s="74"/>
      <c r="R233" s="28"/>
      <c r="S233" s="28"/>
      <c r="T233" s="28"/>
      <c r="U233" s="28"/>
      <c r="V233" s="28"/>
      <c r="W233" s="28"/>
      <c r="X233" s="28"/>
      <c r="Y233" s="28"/>
      <c r="Z233" s="28"/>
    </row>
    <row r="234" spans="1:26" ht="15" customHeight="1">
      <c r="A234" s="111">
        <v>224</v>
      </c>
      <c r="B234" s="48" t="s">
        <v>3116</v>
      </c>
      <c r="C234" s="48"/>
      <c r="D234" s="35"/>
      <c r="E234" s="48"/>
      <c r="F234" s="161" t="s">
        <v>76</v>
      </c>
      <c r="G234" s="751">
        <v>160</v>
      </c>
      <c r="H234" s="257">
        <v>0</v>
      </c>
      <c r="I234" s="48">
        <v>1000</v>
      </c>
      <c r="J234" s="40" t="s">
        <v>2864</v>
      </c>
      <c r="K234" s="41"/>
      <c r="L234" s="42"/>
      <c r="M234" s="658"/>
      <c r="N234" s="659" t="str">
        <f t="shared" si="2"/>
        <v>GRAMS</v>
      </c>
      <c r="O234" s="692">
        <f t="shared" si="3"/>
        <v>0</v>
      </c>
      <c r="P234" s="29"/>
      <c r="Q234" s="74"/>
      <c r="R234" s="28"/>
      <c r="S234" s="28"/>
      <c r="T234" s="28"/>
      <c r="U234" s="28"/>
      <c r="V234" s="28"/>
      <c r="W234" s="28"/>
      <c r="X234" s="28"/>
      <c r="Y234" s="28"/>
      <c r="Z234" s="28"/>
    </row>
    <row r="235" spans="1:26" ht="15" customHeight="1">
      <c r="A235" s="111">
        <v>225</v>
      </c>
      <c r="B235" s="48" t="s">
        <v>3117</v>
      </c>
      <c r="C235" s="48"/>
      <c r="D235" s="35"/>
      <c r="E235" s="48"/>
      <c r="F235" s="161" t="s">
        <v>76</v>
      </c>
      <c r="G235" s="751">
        <v>300</v>
      </c>
      <c r="H235" s="257">
        <v>0</v>
      </c>
      <c r="I235" s="48">
        <v>1000</v>
      </c>
      <c r="J235" s="40" t="s">
        <v>2864</v>
      </c>
      <c r="K235" s="41"/>
      <c r="L235" s="42"/>
      <c r="M235" s="658"/>
      <c r="N235" s="659" t="str">
        <f t="shared" si="2"/>
        <v>GRAMS</v>
      </c>
      <c r="O235" s="692">
        <f t="shared" si="3"/>
        <v>0</v>
      </c>
      <c r="P235" s="29"/>
      <c r="Q235" s="74"/>
      <c r="R235" s="28"/>
      <c r="S235" s="28"/>
      <c r="T235" s="28"/>
      <c r="U235" s="28"/>
      <c r="V235" s="28"/>
      <c r="W235" s="28"/>
      <c r="X235" s="28"/>
      <c r="Y235" s="28"/>
      <c r="Z235" s="28"/>
    </row>
    <row r="236" spans="1:26" ht="15" customHeight="1">
      <c r="A236" s="111">
        <v>226</v>
      </c>
      <c r="B236" s="48" t="s">
        <v>2394</v>
      </c>
      <c r="C236" s="48"/>
      <c r="D236" s="35"/>
      <c r="E236" s="48"/>
      <c r="F236" s="161" t="s">
        <v>76</v>
      </c>
      <c r="G236" s="751">
        <v>7.5</v>
      </c>
      <c r="H236" s="257">
        <v>11</v>
      </c>
      <c r="I236" s="48">
        <v>1000</v>
      </c>
      <c r="J236" s="40" t="s">
        <v>2864</v>
      </c>
      <c r="K236" s="41"/>
      <c r="L236" s="42"/>
      <c r="M236" s="658"/>
      <c r="N236" s="659" t="str">
        <f t="shared" si="2"/>
        <v>GRAMS</v>
      </c>
      <c r="O236" s="692">
        <f t="shared" si="3"/>
        <v>82.5</v>
      </c>
      <c r="P236" s="29"/>
      <c r="Q236" s="74"/>
      <c r="R236" s="28"/>
      <c r="S236" s="28"/>
      <c r="T236" s="28"/>
      <c r="U236" s="28"/>
      <c r="V236" s="28"/>
      <c r="W236" s="28"/>
      <c r="X236" s="28"/>
      <c r="Y236" s="28"/>
      <c r="Z236" s="28"/>
    </row>
    <row r="237" spans="1:26" ht="15" customHeight="1">
      <c r="A237" s="111">
        <v>227</v>
      </c>
      <c r="B237" s="48" t="s">
        <v>3118</v>
      </c>
      <c r="C237" s="48"/>
      <c r="D237" s="35"/>
      <c r="E237" s="48"/>
      <c r="F237" s="161" t="s">
        <v>76</v>
      </c>
      <c r="G237" s="751">
        <v>80</v>
      </c>
      <c r="H237" s="257">
        <v>0</v>
      </c>
      <c r="I237" s="48">
        <v>1000</v>
      </c>
      <c r="J237" s="40" t="s">
        <v>2864</v>
      </c>
      <c r="K237" s="41"/>
      <c r="L237" s="42"/>
      <c r="M237" s="658"/>
      <c r="N237" s="659" t="str">
        <f t="shared" si="2"/>
        <v>GRAMS</v>
      </c>
      <c r="O237" s="692">
        <f t="shared" si="3"/>
        <v>0</v>
      </c>
      <c r="P237" s="29"/>
      <c r="Q237" s="74"/>
      <c r="R237" s="28"/>
      <c r="S237" s="28"/>
      <c r="T237" s="28"/>
      <c r="U237" s="28"/>
      <c r="V237" s="28"/>
      <c r="W237" s="28"/>
      <c r="X237" s="28"/>
      <c r="Y237" s="28"/>
      <c r="Z237" s="28"/>
    </row>
    <row r="238" spans="1:26" ht="15" customHeight="1">
      <c r="A238" s="111">
        <v>228</v>
      </c>
      <c r="B238" s="48" t="s">
        <v>3119</v>
      </c>
      <c r="C238" s="48"/>
      <c r="D238" s="35"/>
      <c r="E238" s="48"/>
      <c r="F238" s="161" t="s">
        <v>76</v>
      </c>
      <c r="G238" s="751">
        <v>290</v>
      </c>
      <c r="H238" s="257">
        <v>0</v>
      </c>
      <c r="I238" s="48">
        <v>1000</v>
      </c>
      <c r="J238" s="40" t="s">
        <v>2864</v>
      </c>
      <c r="K238" s="41"/>
      <c r="L238" s="42"/>
      <c r="M238" s="658"/>
      <c r="N238" s="659" t="str">
        <f t="shared" si="2"/>
        <v>GRAMS</v>
      </c>
      <c r="O238" s="692">
        <f t="shared" si="3"/>
        <v>0</v>
      </c>
      <c r="P238" s="29"/>
      <c r="Q238" s="74"/>
      <c r="R238" s="28"/>
      <c r="S238" s="28"/>
      <c r="T238" s="28"/>
      <c r="U238" s="28"/>
      <c r="V238" s="28"/>
      <c r="W238" s="28"/>
      <c r="X238" s="28"/>
      <c r="Y238" s="28"/>
      <c r="Z238" s="28"/>
    </row>
    <row r="239" spans="1:26" ht="15" customHeight="1">
      <c r="A239" s="111">
        <v>229</v>
      </c>
      <c r="B239" s="48" t="s">
        <v>3120</v>
      </c>
      <c r="C239" s="48"/>
      <c r="D239" s="35"/>
      <c r="E239" s="48"/>
      <c r="F239" s="161" t="s">
        <v>76</v>
      </c>
      <c r="G239" s="751">
        <v>90</v>
      </c>
      <c r="H239" s="257">
        <v>1</v>
      </c>
      <c r="I239" s="48">
        <v>1000</v>
      </c>
      <c r="J239" s="40" t="s">
        <v>2864</v>
      </c>
      <c r="K239" s="41"/>
      <c r="L239" s="42"/>
      <c r="M239" s="658"/>
      <c r="N239" s="659" t="str">
        <f t="shared" si="2"/>
        <v>GRAMS</v>
      </c>
      <c r="O239" s="692">
        <f t="shared" si="3"/>
        <v>90</v>
      </c>
      <c r="P239" s="29"/>
      <c r="Q239" s="74"/>
      <c r="R239" s="28"/>
      <c r="S239" s="28"/>
      <c r="T239" s="28"/>
      <c r="U239" s="28"/>
      <c r="V239" s="28"/>
      <c r="W239" s="28"/>
      <c r="X239" s="28"/>
      <c r="Y239" s="28"/>
      <c r="Z239" s="28"/>
    </row>
    <row r="240" spans="1:26" ht="15" customHeight="1">
      <c r="A240" s="111">
        <v>230</v>
      </c>
      <c r="B240" s="48" t="s">
        <v>3121</v>
      </c>
      <c r="C240" s="48"/>
      <c r="D240" s="35"/>
      <c r="E240" s="48"/>
      <c r="F240" s="161" t="s">
        <v>76</v>
      </c>
      <c r="G240" s="751">
        <v>8</v>
      </c>
      <c r="H240" s="257">
        <v>0</v>
      </c>
      <c r="I240" s="48">
        <v>1000</v>
      </c>
      <c r="J240" s="40" t="s">
        <v>2864</v>
      </c>
      <c r="K240" s="41"/>
      <c r="L240" s="42"/>
      <c r="M240" s="658"/>
      <c r="N240" s="659" t="str">
        <f t="shared" si="2"/>
        <v>GRAMS</v>
      </c>
      <c r="O240" s="692">
        <f t="shared" si="3"/>
        <v>0</v>
      </c>
      <c r="P240" s="29"/>
      <c r="Q240" s="74"/>
      <c r="R240" s="28"/>
      <c r="S240" s="28"/>
      <c r="T240" s="28"/>
      <c r="U240" s="28"/>
      <c r="V240" s="28"/>
      <c r="W240" s="28"/>
      <c r="X240" s="28"/>
      <c r="Y240" s="28"/>
      <c r="Z240" s="28"/>
    </row>
    <row r="241" spans="1:26" ht="15" customHeight="1">
      <c r="A241" s="111">
        <v>231</v>
      </c>
      <c r="B241" s="48" t="s">
        <v>3122</v>
      </c>
      <c r="C241" s="48"/>
      <c r="D241" s="35"/>
      <c r="E241" s="48" t="s">
        <v>3123</v>
      </c>
      <c r="F241" s="161" t="s">
        <v>76</v>
      </c>
      <c r="G241" s="751">
        <v>35</v>
      </c>
      <c r="H241" s="257">
        <v>0</v>
      </c>
      <c r="I241" s="48">
        <v>1000</v>
      </c>
      <c r="J241" s="40" t="s">
        <v>2864</v>
      </c>
      <c r="K241" s="41"/>
      <c r="L241" s="42"/>
      <c r="M241" s="658"/>
      <c r="N241" s="659" t="str">
        <f t="shared" si="2"/>
        <v>GRAMS</v>
      </c>
      <c r="O241" s="692">
        <f t="shared" si="3"/>
        <v>0</v>
      </c>
      <c r="P241" s="29"/>
      <c r="Q241" s="74"/>
      <c r="R241" s="28"/>
      <c r="S241" s="28"/>
      <c r="T241" s="28"/>
      <c r="U241" s="28"/>
      <c r="V241" s="28"/>
      <c r="W241" s="28"/>
      <c r="X241" s="28"/>
      <c r="Y241" s="28"/>
      <c r="Z241" s="28"/>
    </row>
    <row r="242" spans="1:26" ht="15" customHeight="1">
      <c r="A242" s="111">
        <v>232</v>
      </c>
      <c r="B242" s="48" t="s">
        <v>3122</v>
      </c>
      <c r="C242" s="48"/>
      <c r="D242" s="35"/>
      <c r="E242" s="48" t="s">
        <v>3124</v>
      </c>
      <c r="F242" s="161" t="s">
        <v>76</v>
      </c>
      <c r="G242" s="751">
        <v>599</v>
      </c>
      <c r="H242" s="257">
        <v>0</v>
      </c>
      <c r="I242" s="48">
        <v>1000</v>
      </c>
      <c r="J242" s="40" t="s">
        <v>2864</v>
      </c>
      <c r="K242" s="41"/>
      <c r="L242" s="42"/>
      <c r="M242" s="658"/>
      <c r="N242" s="659" t="str">
        <f t="shared" si="2"/>
        <v>GRAMS</v>
      </c>
      <c r="O242" s="692">
        <f t="shared" si="3"/>
        <v>0</v>
      </c>
      <c r="P242" s="29"/>
      <c r="Q242" s="74"/>
      <c r="R242" s="28"/>
      <c r="S242" s="28"/>
      <c r="T242" s="28"/>
      <c r="U242" s="28"/>
      <c r="V242" s="28"/>
      <c r="W242" s="28"/>
      <c r="X242" s="28"/>
      <c r="Y242" s="28"/>
      <c r="Z242" s="28"/>
    </row>
    <row r="243" spans="1:26" ht="15" customHeight="1">
      <c r="A243" s="111">
        <v>233</v>
      </c>
      <c r="B243" s="48" t="s">
        <v>3125</v>
      </c>
      <c r="C243" s="48"/>
      <c r="D243" s="35"/>
      <c r="E243" s="48"/>
      <c r="F243" s="161" t="s">
        <v>76</v>
      </c>
      <c r="G243" s="751">
        <v>15</v>
      </c>
      <c r="H243" s="257">
        <v>0</v>
      </c>
      <c r="I243" s="48">
        <v>1000</v>
      </c>
      <c r="J243" s="40" t="s">
        <v>2864</v>
      </c>
      <c r="K243" s="41"/>
      <c r="L243" s="42"/>
      <c r="M243" s="658"/>
      <c r="N243" s="659" t="str">
        <f t="shared" si="2"/>
        <v>GRAMS</v>
      </c>
      <c r="O243" s="692">
        <f t="shared" si="3"/>
        <v>0</v>
      </c>
      <c r="P243" s="29"/>
      <c r="Q243" s="74"/>
      <c r="R243" s="28"/>
      <c r="S243" s="28"/>
      <c r="T243" s="28"/>
      <c r="U243" s="28"/>
      <c r="V243" s="28"/>
      <c r="W243" s="28"/>
      <c r="X243" s="28"/>
      <c r="Y243" s="28"/>
      <c r="Z243" s="28"/>
    </row>
    <row r="244" spans="1:26" ht="15" customHeight="1">
      <c r="A244" s="111">
        <v>234</v>
      </c>
      <c r="B244" s="48" t="s">
        <v>3126</v>
      </c>
      <c r="C244" s="48"/>
      <c r="D244" s="35"/>
      <c r="E244" s="48"/>
      <c r="F244" s="161" t="s">
        <v>76</v>
      </c>
      <c r="G244" s="751">
        <v>20</v>
      </c>
      <c r="H244" s="257">
        <v>15</v>
      </c>
      <c r="I244" s="48">
        <v>1000</v>
      </c>
      <c r="J244" s="40" t="s">
        <v>2864</v>
      </c>
      <c r="K244" s="41"/>
      <c r="L244" s="42"/>
      <c r="M244" s="658"/>
      <c r="N244" s="659" t="str">
        <f t="shared" si="2"/>
        <v>GRAMS</v>
      </c>
      <c r="O244" s="692">
        <f t="shared" si="3"/>
        <v>300</v>
      </c>
      <c r="P244" s="29"/>
      <c r="Q244" s="74"/>
      <c r="R244" s="28"/>
      <c r="S244" s="28"/>
      <c r="T244" s="28"/>
      <c r="U244" s="28"/>
      <c r="V244" s="28"/>
      <c r="W244" s="28"/>
      <c r="X244" s="28"/>
      <c r="Y244" s="28"/>
      <c r="Z244" s="28"/>
    </row>
    <row r="245" spans="1:26" ht="15" customHeight="1">
      <c r="A245" s="111">
        <v>235</v>
      </c>
      <c r="B245" s="48"/>
      <c r="C245" s="48"/>
      <c r="D245" s="35"/>
      <c r="E245" s="48"/>
      <c r="F245" s="161" t="s">
        <v>76</v>
      </c>
      <c r="G245" s="751">
        <v>0</v>
      </c>
      <c r="H245" s="257">
        <v>0</v>
      </c>
      <c r="I245" s="48">
        <v>1000</v>
      </c>
      <c r="J245" s="40" t="s">
        <v>2864</v>
      </c>
      <c r="K245" s="41"/>
      <c r="L245" s="42"/>
      <c r="M245" s="658"/>
      <c r="N245" s="659" t="str">
        <f t="shared" si="2"/>
        <v>GRAMS</v>
      </c>
      <c r="O245" s="692">
        <f t="shared" si="3"/>
        <v>0</v>
      </c>
      <c r="P245" s="29"/>
      <c r="Q245" s="74"/>
      <c r="R245" s="28"/>
      <c r="S245" s="28"/>
      <c r="T245" s="28"/>
      <c r="U245" s="28"/>
      <c r="V245" s="28"/>
      <c r="W245" s="28"/>
      <c r="X245" s="28"/>
      <c r="Y245" s="28"/>
      <c r="Z245" s="28"/>
    </row>
    <row r="246" spans="1:26" ht="15" customHeight="1">
      <c r="A246" s="111">
        <v>236</v>
      </c>
      <c r="B246" s="48" t="s">
        <v>3127</v>
      </c>
      <c r="C246" s="48"/>
      <c r="D246" s="35"/>
      <c r="E246" s="48"/>
      <c r="F246" s="161" t="s">
        <v>76</v>
      </c>
      <c r="G246" s="751">
        <v>35</v>
      </c>
      <c r="H246" s="257">
        <v>0.5</v>
      </c>
      <c r="I246" s="48">
        <v>1000</v>
      </c>
      <c r="J246" s="40" t="s">
        <v>2864</v>
      </c>
      <c r="K246" s="41"/>
      <c r="L246" s="42"/>
      <c r="M246" s="658"/>
      <c r="N246" s="659" t="str">
        <f t="shared" si="2"/>
        <v>GRAMS</v>
      </c>
      <c r="O246" s="692">
        <f t="shared" si="3"/>
        <v>17.5</v>
      </c>
      <c r="P246" s="29"/>
      <c r="Q246" s="74"/>
      <c r="R246" s="28"/>
      <c r="S246" s="28"/>
      <c r="T246" s="28"/>
      <c r="U246" s="28"/>
      <c r="V246" s="28"/>
      <c r="W246" s="28"/>
      <c r="X246" s="28"/>
      <c r="Y246" s="28"/>
      <c r="Z246" s="28"/>
    </row>
    <row r="247" spans="1:26" ht="15" customHeight="1">
      <c r="A247" s="111">
        <v>237</v>
      </c>
      <c r="B247" s="48" t="s">
        <v>3128</v>
      </c>
      <c r="C247" s="48"/>
      <c r="D247" s="35"/>
      <c r="E247" s="48"/>
      <c r="F247" s="161" t="s">
        <v>76</v>
      </c>
      <c r="G247" s="751">
        <v>20</v>
      </c>
      <c r="H247" s="257">
        <v>5</v>
      </c>
      <c r="I247" s="48">
        <v>1000</v>
      </c>
      <c r="J247" s="40" t="s">
        <v>2864</v>
      </c>
      <c r="K247" s="41"/>
      <c r="L247" s="42"/>
      <c r="M247" s="658"/>
      <c r="N247" s="659" t="str">
        <f t="shared" si="2"/>
        <v>GRAMS</v>
      </c>
      <c r="O247" s="692">
        <f t="shared" si="3"/>
        <v>100</v>
      </c>
      <c r="P247" s="29"/>
      <c r="Q247" s="74"/>
      <c r="R247" s="28"/>
      <c r="S247" s="28"/>
      <c r="T247" s="28"/>
      <c r="U247" s="28"/>
      <c r="V247" s="28"/>
      <c r="W247" s="28"/>
      <c r="X247" s="28"/>
      <c r="Y247" s="28"/>
      <c r="Z247" s="28"/>
    </row>
    <row r="248" spans="1:26" ht="15" customHeight="1">
      <c r="A248" s="111">
        <v>238</v>
      </c>
      <c r="B248" s="48" t="s">
        <v>3129</v>
      </c>
      <c r="C248" s="48"/>
      <c r="D248" s="35"/>
      <c r="E248" s="48"/>
      <c r="F248" s="161" t="s">
        <v>76</v>
      </c>
      <c r="G248" s="751">
        <v>35</v>
      </c>
      <c r="H248" s="257">
        <v>2.5</v>
      </c>
      <c r="I248" s="48">
        <v>1000</v>
      </c>
      <c r="J248" s="40" t="s">
        <v>2864</v>
      </c>
      <c r="K248" s="41"/>
      <c r="L248" s="42"/>
      <c r="M248" s="658"/>
      <c r="N248" s="659" t="str">
        <f t="shared" si="2"/>
        <v>GRAMS</v>
      </c>
      <c r="O248" s="692">
        <f t="shared" si="3"/>
        <v>87.5</v>
      </c>
      <c r="P248" s="29"/>
      <c r="Q248" s="74"/>
      <c r="R248" s="28"/>
      <c r="S248" s="28"/>
      <c r="T248" s="28"/>
      <c r="U248" s="28"/>
      <c r="V248" s="28"/>
      <c r="W248" s="28"/>
      <c r="X248" s="28"/>
      <c r="Y248" s="28"/>
      <c r="Z248" s="28"/>
    </row>
    <row r="249" spans="1:26" ht="15" customHeight="1">
      <c r="A249" s="111">
        <v>239</v>
      </c>
      <c r="B249" s="48" t="s">
        <v>3130</v>
      </c>
      <c r="C249" s="48"/>
      <c r="D249" s="35"/>
      <c r="E249" s="48"/>
      <c r="F249" s="161" t="s">
        <v>76</v>
      </c>
      <c r="G249" s="751">
        <v>150</v>
      </c>
      <c r="H249" s="257">
        <v>0</v>
      </c>
      <c r="I249" s="48">
        <v>1000</v>
      </c>
      <c r="J249" s="40" t="s">
        <v>2864</v>
      </c>
      <c r="K249" s="41"/>
      <c r="L249" s="42"/>
      <c r="M249" s="658"/>
      <c r="N249" s="659" t="str">
        <f t="shared" si="2"/>
        <v>GRAMS</v>
      </c>
      <c r="O249" s="692">
        <f t="shared" si="3"/>
        <v>0</v>
      </c>
      <c r="P249" s="29"/>
      <c r="Q249" s="74"/>
      <c r="R249" s="28"/>
      <c r="S249" s="28"/>
      <c r="T249" s="28"/>
      <c r="U249" s="28"/>
      <c r="V249" s="28"/>
      <c r="W249" s="28"/>
      <c r="X249" s="28"/>
      <c r="Y249" s="28"/>
      <c r="Z249" s="28"/>
    </row>
    <row r="250" spans="1:26" ht="15" customHeight="1">
      <c r="A250" s="111">
        <v>240</v>
      </c>
      <c r="B250" s="48" t="s">
        <v>3131</v>
      </c>
      <c r="C250" s="48"/>
      <c r="D250" s="35"/>
      <c r="E250" s="48"/>
      <c r="F250" s="161" t="s">
        <v>76</v>
      </c>
      <c r="G250" s="751">
        <v>12</v>
      </c>
      <c r="H250" s="257">
        <v>0</v>
      </c>
      <c r="I250" s="48">
        <v>1000</v>
      </c>
      <c r="J250" s="40" t="s">
        <v>2864</v>
      </c>
      <c r="K250" s="41"/>
      <c r="L250" s="42"/>
      <c r="M250" s="658"/>
      <c r="N250" s="659" t="str">
        <f t="shared" si="2"/>
        <v>GRAMS</v>
      </c>
      <c r="O250" s="692">
        <f t="shared" si="3"/>
        <v>0</v>
      </c>
      <c r="P250" s="29"/>
      <c r="Q250" s="74"/>
      <c r="R250" s="28"/>
      <c r="S250" s="28"/>
      <c r="T250" s="28"/>
      <c r="U250" s="28"/>
      <c r="V250" s="28"/>
      <c r="W250" s="28"/>
      <c r="X250" s="28"/>
      <c r="Y250" s="28"/>
      <c r="Z250" s="28"/>
    </row>
    <row r="251" spans="1:26" ht="15" customHeight="1">
      <c r="A251" s="111">
        <v>241</v>
      </c>
      <c r="B251" s="48" t="s">
        <v>3132</v>
      </c>
      <c r="C251" s="48"/>
      <c r="D251" s="35"/>
      <c r="E251" s="48"/>
      <c r="F251" s="161" t="s">
        <v>76</v>
      </c>
      <c r="G251" s="751">
        <v>20</v>
      </c>
      <c r="H251" s="257">
        <v>0</v>
      </c>
      <c r="I251" s="48">
        <v>1000</v>
      </c>
      <c r="J251" s="40" t="s">
        <v>2864</v>
      </c>
      <c r="K251" s="41"/>
      <c r="L251" s="42"/>
      <c r="M251" s="658"/>
      <c r="N251" s="659" t="str">
        <f t="shared" si="2"/>
        <v>GRAMS</v>
      </c>
      <c r="O251" s="692">
        <f t="shared" si="3"/>
        <v>0</v>
      </c>
      <c r="P251" s="29"/>
      <c r="Q251" s="74"/>
      <c r="R251" s="28"/>
      <c r="S251" s="28"/>
      <c r="T251" s="28"/>
      <c r="U251" s="28"/>
      <c r="V251" s="28"/>
      <c r="W251" s="28"/>
      <c r="X251" s="28"/>
      <c r="Y251" s="28"/>
      <c r="Z251" s="28"/>
    </row>
    <row r="252" spans="1:26" ht="15" customHeight="1">
      <c r="A252" s="111">
        <v>242</v>
      </c>
      <c r="B252" s="48" t="s">
        <v>3133</v>
      </c>
      <c r="C252" s="48"/>
      <c r="D252" s="35"/>
      <c r="E252" s="48"/>
      <c r="F252" s="161" t="s">
        <v>76</v>
      </c>
      <c r="G252" s="751">
        <v>45</v>
      </c>
      <c r="H252" s="257">
        <v>0</v>
      </c>
      <c r="I252" s="48">
        <v>1000</v>
      </c>
      <c r="J252" s="40" t="s">
        <v>2864</v>
      </c>
      <c r="K252" s="41"/>
      <c r="L252" s="42"/>
      <c r="M252" s="658"/>
      <c r="N252" s="659" t="str">
        <f t="shared" si="2"/>
        <v>GRAMS</v>
      </c>
      <c r="O252" s="692">
        <f t="shared" si="3"/>
        <v>0</v>
      </c>
      <c r="P252" s="29"/>
      <c r="Q252" s="74"/>
      <c r="R252" s="28"/>
      <c r="S252" s="28"/>
      <c r="T252" s="28"/>
      <c r="U252" s="28"/>
      <c r="V252" s="28"/>
      <c r="W252" s="28"/>
      <c r="X252" s="28"/>
      <c r="Y252" s="28"/>
      <c r="Z252" s="28"/>
    </row>
    <row r="253" spans="1:26" ht="15" customHeight="1">
      <c r="A253" s="111">
        <v>243</v>
      </c>
      <c r="B253" s="48" t="s">
        <v>3134</v>
      </c>
      <c r="C253" s="48"/>
      <c r="D253" s="35"/>
      <c r="E253" s="48"/>
      <c r="F253" s="161" t="s">
        <v>76</v>
      </c>
      <c r="G253" s="751">
        <v>100</v>
      </c>
      <c r="H253" s="257">
        <v>7</v>
      </c>
      <c r="I253" s="48">
        <v>1000</v>
      </c>
      <c r="J253" s="40" t="s">
        <v>2864</v>
      </c>
      <c r="K253" s="41"/>
      <c r="L253" s="42"/>
      <c r="M253" s="658"/>
      <c r="N253" s="659" t="str">
        <f t="shared" si="2"/>
        <v>GRAMS</v>
      </c>
      <c r="O253" s="692">
        <f t="shared" si="3"/>
        <v>700</v>
      </c>
      <c r="P253" s="29"/>
      <c r="Q253" s="74"/>
      <c r="R253" s="28"/>
      <c r="S253" s="28"/>
      <c r="T253" s="28"/>
      <c r="U253" s="28"/>
      <c r="V253" s="28"/>
      <c r="W253" s="28"/>
      <c r="X253" s="28"/>
      <c r="Y253" s="28"/>
      <c r="Z253" s="28"/>
    </row>
    <row r="254" spans="1:26" ht="15" customHeight="1">
      <c r="A254" s="111">
        <v>244</v>
      </c>
      <c r="B254" s="48" t="s">
        <v>3135</v>
      </c>
      <c r="C254" s="48"/>
      <c r="D254" s="35"/>
      <c r="E254" s="48"/>
      <c r="F254" s="161" t="s">
        <v>76</v>
      </c>
      <c r="G254" s="751">
        <v>110</v>
      </c>
      <c r="H254" s="257">
        <v>0</v>
      </c>
      <c r="I254" s="48">
        <v>1000</v>
      </c>
      <c r="J254" s="40" t="s">
        <v>2864</v>
      </c>
      <c r="K254" s="41"/>
      <c r="L254" s="42"/>
      <c r="M254" s="658"/>
      <c r="N254" s="659" t="str">
        <f t="shared" si="2"/>
        <v>GRAMS</v>
      </c>
      <c r="O254" s="692">
        <f t="shared" si="3"/>
        <v>0</v>
      </c>
      <c r="P254" s="29"/>
      <c r="Q254" s="74"/>
      <c r="R254" s="28"/>
      <c r="S254" s="28"/>
      <c r="T254" s="28"/>
      <c r="U254" s="28"/>
      <c r="V254" s="28"/>
      <c r="W254" s="28"/>
      <c r="X254" s="28"/>
      <c r="Y254" s="28"/>
      <c r="Z254" s="28"/>
    </row>
    <row r="255" spans="1:26" ht="15" customHeight="1">
      <c r="A255" s="111">
        <v>245</v>
      </c>
      <c r="B255" s="48" t="s">
        <v>3136</v>
      </c>
      <c r="C255" s="48"/>
      <c r="D255" s="35"/>
      <c r="E255" s="48"/>
      <c r="F255" s="161" t="s">
        <v>76</v>
      </c>
      <c r="G255" s="751">
        <v>10</v>
      </c>
      <c r="H255" s="257">
        <v>0</v>
      </c>
      <c r="I255" s="48">
        <v>1000</v>
      </c>
      <c r="J255" s="40" t="s">
        <v>2864</v>
      </c>
      <c r="K255" s="41"/>
      <c r="L255" s="42"/>
      <c r="M255" s="658"/>
      <c r="N255" s="659" t="str">
        <f t="shared" si="2"/>
        <v>GRAMS</v>
      </c>
      <c r="O255" s="692">
        <f t="shared" si="3"/>
        <v>0</v>
      </c>
      <c r="P255" s="29"/>
      <c r="Q255" s="74"/>
      <c r="R255" s="28"/>
      <c r="S255" s="28"/>
      <c r="T255" s="28"/>
      <c r="U255" s="28"/>
      <c r="V255" s="28"/>
      <c r="W255" s="28"/>
      <c r="X255" s="28"/>
      <c r="Y255" s="28"/>
      <c r="Z255" s="28"/>
    </row>
    <row r="256" spans="1:26" ht="15" customHeight="1">
      <c r="A256" s="111">
        <v>246</v>
      </c>
      <c r="B256" s="48" t="s">
        <v>3137</v>
      </c>
      <c r="C256" s="48"/>
      <c r="D256" s="35"/>
      <c r="E256" s="48"/>
      <c r="F256" s="161" t="s">
        <v>76</v>
      </c>
      <c r="G256" s="751">
        <v>7</v>
      </c>
      <c r="H256" s="257">
        <v>0</v>
      </c>
      <c r="I256" s="48">
        <v>1000</v>
      </c>
      <c r="J256" s="40" t="s">
        <v>2864</v>
      </c>
      <c r="K256" s="41"/>
      <c r="L256" s="42"/>
      <c r="M256" s="658"/>
      <c r="N256" s="659" t="str">
        <f t="shared" si="2"/>
        <v>GRAMS</v>
      </c>
      <c r="O256" s="692">
        <f t="shared" si="3"/>
        <v>0</v>
      </c>
      <c r="P256" s="29"/>
      <c r="Q256" s="74"/>
      <c r="R256" s="28"/>
      <c r="S256" s="28"/>
      <c r="T256" s="28"/>
      <c r="U256" s="28"/>
      <c r="V256" s="28"/>
      <c r="W256" s="28"/>
      <c r="X256" s="28"/>
      <c r="Y256" s="28"/>
      <c r="Z256" s="28"/>
    </row>
    <row r="257" spans="1:26" ht="15" customHeight="1">
      <c r="A257" s="111">
        <v>247</v>
      </c>
      <c r="B257" s="48" t="s">
        <v>3138</v>
      </c>
      <c r="C257" s="48"/>
      <c r="D257" s="35"/>
      <c r="E257" s="48"/>
      <c r="F257" s="161" t="s">
        <v>76</v>
      </c>
      <c r="G257" s="751">
        <v>150</v>
      </c>
      <c r="H257" s="257">
        <v>0</v>
      </c>
      <c r="I257" s="48">
        <v>1000</v>
      </c>
      <c r="J257" s="40" t="s">
        <v>2864</v>
      </c>
      <c r="K257" s="41"/>
      <c r="L257" s="42"/>
      <c r="M257" s="658"/>
      <c r="N257" s="659" t="str">
        <f t="shared" si="2"/>
        <v>GRAMS</v>
      </c>
      <c r="O257" s="692">
        <f t="shared" si="3"/>
        <v>0</v>
      </c>
      <c r="P257" s="29"/>
      <c r="Q257" s="74"/>
      <c r="R257" s="28"/>
      <c r="S257" s="28"/>
      <c r="T257" s="28"/>
      <c r="U257" s="28"/>
      <c r="V257" s="28"/>
      <c r="W257" s="28"/>
      <c r="X257" s="28"/>
      <c r="Y257" s="28"/>
      <c r="Z257" s="28"/>
    </row>
    <row r="258" spans="1:26" ht="15" customHeight="1">
      <c r="A258" s="111">
        <v>248</v>
      </c>
      <c r="B258" s="48" t="s">
        <v>3139</v>
      </c>
      <c r="C258" s="48"/>
      <c r="D258" s="35"/>
      <c r="E258" s="48"/>
      <c r="F258" s="161" t="s">
        <v>76</v>
      </c>
      <c r="G258" s="751">
        <v>15</v>
      </c>
      <c r="H258" s="257">
        <v>0</v>
      </c>
      <c r="I258" s="48">
        <v>1000</v>
      </c>
      <c r="J258" s="40" t="s">
        <v>2864</v>
      </c>
      <c r="K258" s="41"/>
      <c r="L258" s="42"/>
      <c r="M258" s="658"/>
      <c r="N258" s="659" t="str">
        <f t="shared" si="2"/>
        <v>GRAMS</v>
      </c>
      <c r="O258" s="692">
        <f t="shared" si="3"/>
        <v>0</v>
      </c>
      <c r="P258" s="29"/>
      <c r="Q258" s="74"/>
      <c r="R258" s="28"/>
      <c r="S258" s="28"/>
      <c r="T258" s="28"/>
      <c r="U258" s="28"/>
      <c r="V258" s="28"/>
      <c r="W258" s="28"/>
      <c r="X258" s="28"/>
      <c r="Y258" s="28"/>
      <c r="Z258" s="28"/>
    </row>
    <row r="259" spans="1:26" ht="15" customHeight="1">
      <c r="A259" s="111">
        <v>249</v>
      </c>
      <c r="B259" s="48" t="s">
        <v>3140</v>
      </c>
      <c r="C259" s="48"/>
      <c r="D259" s="35"/>
      <c r="E259" s="48"/>
      <c r="F259" s="161" t="s">
        <v>76</v>
      </c>
      <c r="G259" s="751">
        <v>60</v>
      </c>
      <c r="H259" s="257">
        <v>0</v>
      </c>
      <c r="I259" s="48">
        <v>1000</v>
      </c>
      <c r="J259" s="40" t="s">
        <v>2864</v>
      </c>
      <c r="K259" s="41"/>
      <c r="L259" s="42"/>
      <c r="M259" s="658"/>
      <c r="N259" s="659" t="str">
        <f t="shared" si="2"/>
        <v>GRAMS</v>
      </c>
      <c r="O259" s="692">
        <f t="shared" si="3"/>
        <v>0</v>
      </c>
      <c r="P259" s="29"/>
      <c r="Q259" s="74"/>
      <c r="R259" s="28"/>
      <c r="S259" s="28"/>
      <c r="T259" s="28"/>
      <c r="U259" s="28"/>
      <c r="V259" s="28"/>
      <c r="W259" s="28"/>
      <c r="X259" s="28"/>
      <c r="Y259" s="28"/>
      <c r="Z259" s="28"/>
    </row>
    <row r="260" spans="1:26" ht="15" customHeight="1">
      <c r="A260" s="111">
        <v>250</v>
      </c>
      <c r="B260" s="48" t="s">
        <v>3141</v>
      </c>
      <c r="C260" s="48"/>
      <c r="D260" s="35"/>
      <c r="E260" s="48" t="s">
        <v>3142</v>
      </c>
      <c r="F260" s="161" t="s">
        <v>76</v>
      </c>
      <c r="G260" s="751">
        <v>25</v>
      </c>
      <c r="H260" s="257">
        <v>2</v>
      </c>
      <c r="I260" s="48">
        <v>1000</v>
      </c>
      <c r="J260" s="40" t="s">
        <v>2864</v>
      </c>
      <c r="K260" s="41"/>
      <c r="L260" s="42"/>
      <c r="M260" s="658"/>
      <c r="N260" s="659" t="str">
        <f t="shared" si="2"/>
        <v>GRAMS</v>
      </c>
      <c r="O260" s="692">
        <f t="shared" si="3"/>
        <v>50</v>
      </c>
      <c r="P260" s="29"/>
      <c r="Q260" s="74"/>
      <c r="R260" s="28"/>
      <c r="S260" s="28"/>
      <c r="T260" s="28"/>
      <c r="U260" s="28"/>
      <c r="V260" s="28"/>
      <c r="W260" s="28"/>
      <c r="X260" s="28"/>
      <c r="Y260" s="28"/>
      <c r="Z260" s="28"/>
    </row>
    <row r="261" spans="1:26" ht="15" customHeight="1">
      <c r="A261" s="111">
        <v>251</v>
      </c>
      <c r="B261" s="48" t="s">
        <v>3143</v>
      </c>
      <c r="C261" s="48"/>
      <c r="D261" s="35"/>
      <c r="E261" s="48"/>
      <c r="F261" s="161" t="s">
        <v>76</v>
      </c>
      <c r="G261" s="751">
        <v>30</v>
      </c>
      <c r="H261" s="257">
        <v>0</v>
      </c>
      <c r="I261" s="48">
        <v>1000</v>
      </c>
      <c r="J261" s="40" t="s">
        <v>2864</v>
      </c>
      <c r="K261" s="41"/>
      <c r="L261" s="42"/>
      <c r="M261" s="658"/>
      <c r="N261" s="659" t="str">
        <f t="shared" si="2"/>
        <v>GRAMS</v>
      </c>
      <c r="O261" s="692">
        <f t="shared" si="3"/>
        <v>0</v>
      </c>
      <c r="P261" s="29"/>
      <c r="Q261" s="74"/>
      <c r="R261" s="28"/>
      <c r="S261" s="28"/>
      <c r="T261" s="28"/>
      <c r="U261" s="28"/>
      <c r="V261" s="28"/>
      <c r="W261" s="28"/>
      <c r="X261" s="28"/>
      <c r="Y261" s="28"/>
      <c r="Z261" s="28"/>
    </row>
    <row r="262" spans="1:26" ht="15" customHeight="1">
      <c r="A262" s="111">
        <v>252</v>
      </c>
      <c r="B262" s="48" t="s">
        <v>3144</v>
      </c>
      <c r="C262" s="48"/>
      <c r="D262" s="35"/>
      <c r="E262" s="48"/>
      <c r="F262" s="161" t="s">
        <v>76</v>
      </c>
      <c r="G262" s="751">
        <v>43</v>
      </c>
      <c r="H262" s="257">
        <v>0</v>
      </c>
      <c r="I262" s="48">
        <v>1000</v>
      </c>
      <c r="J262" s="40" t="s">
        <v>2864</v>
      </c>
      <c r="K262" s="41"/>
      <c r="L262" s="42"/>
      <c r="M262" s="658"/>
      <c r="N262" s="659" t="str">
        <f t="shared" si="2"/>
        <v>GRAMS</v>
      </c>
      <c r="O262" s="692">
        <f t="shared" si="3"/>
        <v>0</v>
      </c>
      <c r="P262" s="29"/>
      <c r="Q262" s="74"/>
      <c r="R262" s="28"/>
      <c r="S262" s="28"/>
      <c r="T262" s="28"/>
      <c r="U262" s="28"/>
      <c r="V262" s="28"/>
      <c r="W262" s="28"/>
      <c r="X262" s="28"/>
      <c r="Y262" s="28"/>
      <c r="Z262" s="28"/>
    </row>
    <row r="263" spans="1:26" ht="15" customHeight="1">
      <c r="A263" s="111">
        <v>253</v>
      </c>
      <c r="B263" s="48" t="s">
        <v>3103</v>
      </c>
      <c r="C263" s="48"/>
      <c r="D263" s="35"/>
      <c r="E263" s="48"/>
      <c r="F263" s="161" t="s">
        <v>76</v>
      </c>
      <c r="G263" s="751">
        <v>100</v>
      </c>
      <c r="H263" s="257">
        <v>0</v>
      </c>
      <c r="I263" s="48">
        <v>1000</v>
      </c>
      <c r="J263" s="40" t="s">
        <v>2864</v>
      </c>
      <c r="K263" s="41"/>
      <c r="L263" s="42"/>
      <c r="M263" s="658"/>
      <c r="N263" s="659" t="str">
        <f t="shared" si="2"/>
        <v>GRAMS</v>
      </c>
      <c r="O263" s="692">
        <f t="shared" si="3"/>
        <v>0</v>
      </c>
      <c r="P263" s="29"/>
      <c r="Q263" s="74"/>
      <c r="R263" s="28"/>
      <c r="S263" s="28"/>
      <c r="T263" s="28"/>
      <c r="U263" s="28"/>
      <c r="V263" s="28"/>
      <c r="W263" s="28"/>
      <c r="X263" s="28"/>
      <c r="Y263" s="28"/>
      <c r="Z263" s="28"/>
    </row>
    <row r="264" spans="1:26" ht="15" customHeight="1">
      <c r="A264" s="111">
        <v>254</v>
      </c>
      <c r="B264" s="48" t="s">
        <v>3145</v>
      </c>
      <c r="C264" s="48"/>
      <c r="D264" s="35"/>
      <c r="E264" s="48"/>
      <c r="F264" s="161" t="s">
        <v>76</v>
      </c>
      <c r="G264" s="751">
        <v>600</v>
      </c>
      <c r="H264" s="257">
        <v>0</v>
      </c>
      <c r="I264" s="48">
        <v>1000</v>
      </c>
      <c r="J264" s="40" t="s">
        <v>2864</v>
      </c>
      <c r="K264" s="41"/>
      <c r="L264" s="42"/>
      <c r="M264" s="658"/>
      <c r="N264" s="659" t="str">
        <f t="shared" si="2"/>
        <v>GRAMS</v>
      </c>
      <c r="O264" s="692">
        <f t="shared" si="3"/>
        <v>0</v>
      </c>
      <c r="P264" s="29"/>
      <c r="Q264" s="74"/>
      <c r="R264" s="28"/>
      <c r="S264" s="28"/>
      <c r="T264" s="28"/>
      <c r="U264" s="28"/>
      <c r="V264" s="28"/>
      <c r="W264" s="28"/>
      <c r="X264" s="28"/>
      <c r="Y264" s="28"/>
      <c r="Z264" s="28"/>
    </row>
    <row r="265" spans="1:26" ht="15" customHeight="1">
      <c r="A265" s="111">
        <v>255</v>
      </c>
      <c r="B265" s="48" t="s">
        <v>3146</v>
      </c>
      <c r="C265" s="48"/>
      <c r="D265" s="35"/>
      <c r="E265" s="48"/>
      <c r="F265" s="161" t="s">
        <v>76</v>
      </c>
      <c r="G265" s="751">
        <v>380</v>
      </c>
      <c r="H265" s="257">
        <v>0</v>
      </c>
      <c r="I265" s="48" t="s">
        <v>3147</v>
      </c>
      <c r="J265" s="40" t="s">
        <v>2864</v>
      </c>
      <c r="K265" s="41"/>
      <c r="L265" s="42"/>
      <c r="M265" s="658"/>
      <c r="N265" s="659" t="str">
        <f t="shared" ref="N265:N510" si="7">CONCATENATE(M265,K265,J265)</f>
        <v>GRAMS</v>
      </c>
      <c r="O265" s="692">
        <f t="shared" ref="O265:O510" si="8">G265*H265</f>
        <v>0</v>
      </c>
      <c r="P265" s="29"/>
      <c r="Q265" s="74"/>
      <c r="R265" s="28"/>
      <c r="S265" s="28"/>
      <c r="T265" s="28"/>
      <c r="U265" s="28"/>
      <c r="V265" s="28"/>
      <c r="W265" s="28"/>
      <c r="X265" s="28"/>
      <c r="Y265" s="28"/>
      <c r="Z265" s="28"/>
    </row>
    <row r="266" spans="1:26" ht="15" customHeight="1">
      <c r="A266" s="111">
        <v>256</v>
      </c>
      <c r="B266" s="48" t="s">
        <v>3148</v>
      </c>
      <c r="C266" s="48"/>
      <c r="D266" s="35"/>
      <c r="E266" s="48"/>
      <c r="F266" s="161" t="s">
        <v>76</v>
      </c>
      <c r="G266" s="751">
        <v>500</v>
      </c>
      <c r="H266" s="257">
        <v>0</v>
      </c>
      <c r="I266" s="48" t="s">
        <v>3147</v>
      </c>
      <c r="J266" s="40" t="s">
        <v>2864</v>
      </c>
      <c r="K266" s="41"/>
      <c r="L266" s="42"/>
      <c r="M266" s="658"/>
      <c r="N266" s="659" t="str">
        <f t="shared" si="7"/>
        <v>GRAMS</v>
      </c>
      <c r="O266" s="692">
        <f t="shared" si="8"/>
        <v>0</v>
      </c>
      <c r="P266" s="29"/>
      <c r="Q266" s="74"/>
      <c r="R266" s="28"/>
      <c r="S266" s="28"/>
      <c r="T266" s="28"/>
      <c r="U266" s="28"/>
      <c r="V266" s="28"/>
      <c r="W266" s="28"/>
      <c r="X266" s="28"/>
      <c r="Y266" s="28"/>
      <c r="Z266" s="28"/>
    </row>
    <row r="267" spans="1:26" ht="15" customHeight="1">
      <c r="A267" s="111">
        <v>257</v>
      </c>
      <c r="B267" s="48" t="s">
        <v>3149</v>
      </c>
      <c r="C267" s="48"/>
      <c r="D267" s="35"/>
      <c r="E267" s="48"/>
      <c r="F267" s="161" t="s">
        <v>76</v>
      </c>
      <c r="G267" s="751">
        <v>200</v>
      </c>
      <c r="H267" s="257">
        <v>0</v>
      </c>
      <c r="I267" s="48" t="s">
        <v>3147</v>
      </c>
      <c r="J267" s="40" t="s">
        <v>2864</v>
      </c>
      <c r="K267" s="41"/>
      <c r="L267" s="42"/>
      <c r="M267" s="658"/>
      <c r="N267" s="659" t="str">
        <f t="shared" si="7"/>
        <v>GRAMS</v>
      </c>
      <c r="O267" s="692">
        <f t="shared" si="8"/>
        <v>0</v>
      </c>
      <c r="P267" s="29"/>
      <c r="Q267" s="74"/>
      <c r="R267" s="28"/>
      <c r="S267" s="28"/>
      <c r="T267" s="28"/>
      <c r="U267" s="28"/>
      <c r="V267" s="28"/>
      <c r="W267" s="28"/>
      <c r="X267" s="28"/>
      <c r="Y267" s="28"/>
      <c r="Z267" s="28"/>
    </row>
    <row r="268" spans="1:26" ht="15" customHeight="1">
      <c r="A268" s="111">
        <v>258</v>
      </c>
      <c r="B268" s="48" t="s">
        <v>3150</v>
      </c>
      <c r="C268" s="48"/>
      <c r="D268" s="35"/>
      <c r="E268" s="48"/>
      <c r="F268" s="161" t="s">
        <v>76</v>
      </c>
      <c r="G268" s="751">
        <v>36</v>
      </c>
      <c r="H268" s="257">
        <v>6</v>
      </c>
      <c r="I268" s="48" t="s">
        <v>3147</v>
      </c>
      <c r="J268" s="40" t="s">
        <v>2864</v>
      </c>
      <c r="K268" s="41"/>
      <c r="L268" s="42"/>
      <c r="M268" s="658"/>
      <c r="N268" s="659" t="str">
        <f t="shared" si="7"/>
        <v>GRAMS</v>
      </c>
      <c r="O268" s="692">
        <f t="shared" si="8"/>
        <v>216</v>
      </c>
      <c r="P268" s="29"/>
      <c r="Q268" s="74"/>
      <c r="R268" s="28"/>
      <c r="S268" s="28"/>
      <c r="T268" s="28"/>
      <c r="U268" s="28"/>
      <c r="V268" s="28"/>
      <c r="W268" s="28"/>
      <c r="X268" s="28"/>
      <c r="Y268" s="28"/>
      <c r="Z268" s="28"/>
    </row>
    <row r="269" spans="1:26" ht="15" customHeight="1">
      <c r="A269" s="111">
        <v>259</v>
      </c>
      <c r="B269" s="48" t="s">
        <v>3151</v>
      </c>
      <c r="C269" s="48"/>
      <c r="D269" s="35"/>
      <c r="E269" s="48" t="s">
        <v>3152</v>
      </c>
      <c r="F269" s="156" t="s">
        <v>2863</v>
      </c>
      <c r="G269" s="751">
        <v>143.5</v>
      </c>
      <c r="H269" s="257">
        <v>2</v>
      </c>
      <c r="I269" s="48">
        <v>500</v>
      </c>
      <c r="J269" s="40" t="s">
        <v>2864</v>
      </c>
      <c r="K269" s="41"/>
      <c r="L269" s="42"/>
      <c r="M269" s="658"/>
      <c r="N269" s="659" t="str">
        <f t="shared" si="7"/>
        <v>GRAMS</v>
      </c>
      <c r="O269" s="692">
        <f t="shared" si="8"/>
        <v>287</v>
      </c>
      <c r="P269" s="29"/>
      <c r="Q269" s="74"/>
      <c r="R269" s="28"/>
      <c r="S269" s="28"/>
      <c r="T269" s="28"/>
      <c r="U269" s="28"/>
      <c r="V269" s="28"/>
      <c r="W269" s="28"/>
      <c r="X269" s="28"/>
      <c r="Y269" s="28"/>
      <c r="Z269" s="28"/>
    </row>
    <row r="270" spans="1:26" ht="15" customHeight="1">
      <c r="A270" s="111">
        <v>260</v>
      </c>
      <c r="B270" s="48" t="s">
        <v>3153</v>
      </c>
      <c r="C270" s="48"/>
      <c r="D270" s="35"/>
      <c r="E270" s="33" t="s">
        <v>3154</v>
      </c>
      <c r="F270" s="156" t="s">
        <v>2863</v>
      </c>
      <c r="G270" s="751">
        <v>87</v>
      </c>
      <c r="H270" s="257">
        <v>1</v>
      </c>
      <c r="I270" s="48">
        <v>1000</v>
      </c>
      <c r="J270" s="40" t="s">
        <v>2864</v>
      </c>
      <c r="K270" s="41"/>
      <c r="L270" s="42"/>
      <c r="M270" s="658"/>
      <c r="N270" s="659" t="str">
        <f t="shared" si="7"/>
        <v>GRAMS</v>
      </c>
      <c r="O270" s="692">
        <f t="shared" si="8"/>
        <v>87</v>
      </c>
      <c r="P270" s="29"/>
      <c r="Q270" s="74"/>
      <c r="R270" s="28"/>
      <c r="S270" s="28"/>
      <c r="T270" s="28"/>
      <c r="U270" s="28"/>
      <c r="V270" s="28"/>
      <c r="W270" s="28"/>
      <c r="X270" s="28"/>
      <c r="Y270" s="28"/>
      <c r="Z270" s="28"/>
    </row>
    <row r="271" spans="1:26" ht="15" customHeight="1">
      <c r="A271" s="111">
        <v>261</v>
      </c>
      <c r="B271" s="48" t="s">
        <v>3155</v>
      </c>
      <c r="C271" s="48"/>
      <c r="D271" s="35"/>
      <c r="E271" s="48" t="s">
        <v>1035</v>
      </c>
      <c r="F271" s="156" t="s">
        <v>2863</v>
      </c>
      <c r="G271" s="751">
        <v>116</v>
      </c>
      <c r="H271" s="257">
        <v>3</v>
      </c>
      <c r="I271" s="33">
        <v>900</v>
      </c>
      <c r="J271" s="40" t="s">
        <v>2864</v>
      </c>
      <c r="K271" s="41"/>
      <c r="L271" s="42"/>
      <c r="M271" s="658"/>
      <c r="N271" s="659" t="str">
        <f t="shared" si="7"/>
        <v>GRAMS</v>
      </c>
      <c r="O271" s="692">
        <f t="shared" si="8"/>
        <v>348</v>
      </c>
      <c r="P271" s="29"/>
      <c r="Q271" s="74"/>
      <c r="R271" s="28"/>
      <c r="S271" s="28"/>
      <c r="T271" s="28"/>
      <c r="U271" s="28"/>
      <c r="V271" s="28"/>
      <c r="W271" s="28"/>
      <c r="X271" s="28"/>
      <c r="Y271" s="28"/>
      <c r="Z271" s="28"/>
    </row>
    <row r="272" spans="1:26" ht="15" customHeight="1">
      <c r="A272" s="111">
        <v>262</v>
      </c>
      <c r="B272" s="48" t="s">
        <v>3156</v>
      </c>
      <c r="C272" s="48"/>
      <c r="D272" s="35"/>
      <c r="E272" s="48" t="s">
        <v>3157</v>
      </c>
      <c r="F272" s="156" t="s">
        <v>2863</v>
      </c>
      <c r="G272" s="751">
        <v>78.5</v>
      </c>
      <c r="H272" s="257">
        <v>1</v>
      </c>
      <c r="I272" s="48">
        <v>907</v>
      </c>
      <c r="J272" s="40" t="s">
        <v>2864</v>
      </c>
      <c r="K272" s="41"/>
      <c r="L272" s="42"/>
      <c r="M272" s="658"/>
      <c r="N272" s="659" t="str">
        <f t="shared" si="7"/>
        <v>GRAMS</v>
      </c>
      <c r="O272" s="692">
        <f t="shared" si="8"/>
        <v>78.5</v>
      </c>
      <c r="P272" s="29"/>
      <c r="Q272" s="74"/>
      <c r="R272" s="28"/>
      <c r="S272" s="28"/>
      <c r="T272" s="28"/>
      <c r="U272" s="28"/>
      <c r="V272" s="28"/>
      <c r="W272" s="28"/>
      <c r="X272" s="28"/>
      <c r="Y272" s="28"/>
      <c r="Z272" s="28"/>
    </row>
    <row r="273" spans="1:26" ht="15" customHeight="1">
      <c r="A273" s="111">
        <v>263</v>
      </c>
      <c r="B273" s="48" t="s">
        <v>456</v>
      </c>
      <c r="C273" s="48"/>
      <c r="D273" s="35"/>
      <c r="E273" s="48" t="s">
        <v>3158</v>
      </c>
      <c r="F273" s="156" t="s">
        <v>2863</v>
      </c>
      <c r="G273" s="751">
        <v>143</v>
      </c>
      <c r="H273" s="257">
        <v>1</v>
      </c>
      <c r="I273" s="48">
        <v>500</v>
      </c>
      <c r="J273" s="40" t="s">
        <v>2864</v>
      </c>
      <c r="K273" s="41"/>
      <c r="L273" s="42"/>
      <c r="M273" s="658"/>
      <c r="N273" s="659" t="str">
        <f t="shared" si="7"/>
        <v>GRAMS</v>
      </c>
      <c r="O273" s="692">
        <f t="shared" si="8"/>
        <v>143</v>
      </c>
      <c r="P273" s="29"/>
      <c r="Q273" s="74"/>
      <c r="R273" s="28"/>
      <c r="S273" s="28"/>
      <c r="T273" s="28"/>
      <c r="U273" s="28"/>
      <c r="V273" s="28"/>
      <c r="W273" s="28"/>
      <c r="X273" s="28"/>
      <c r="Y273" s="28"/>
      <c r="Z273" s="28"/>
    </row>
    <row r="274" spans="1:26" ht="15" customHeight="1">
      <c r="A274" s="111">
        <v>264</v>
      </c>
      <c r="B274" s="48" t="s">
        <v>456</v>
      </c>
      <c r="C274" s="48"/>
      <c r="D274" s="35"/>
      <c r="E274" s="48" t="s">
        <v>3159</v>
      </c>
      <c r="F274" s="156" t="s">
        <v>2863</v>
      </c>
      <c r="G274" s="751">
        <v>118.75</v>
      </c>
      <c r="H274" s="257">
        <v>2</v>
      </c>
      <c r="I274" s="48">
        <v>400</v>
      </c>
      <c r="J274" s="40" t="s">
        <v>2864</v>
      </c>
      <c r="K274" s="41"/>
      <c r="L274" s="42"/>
      <c r="M274" s="658"/>
      <c r="N274" s="659" t="str">
        <f t="shared" si="7"/>
        <v>GRAMS</v>
      </c>
      <c r="O274" s="692">
        <f t="shared" si="8"/>
        <v>237.5</v>
      </c>
      <c r="P274" s="29"/>
      <c r="Q274" s="74"/>
      <c r="R274" s="28"/>
      <c r="S274" s="28"/>
      <c r="T274" s="28"/>
      <c r="U274" s="28"/>
      <c r="V274" s="28"/>
      <c r="W274" s="28"/>
      <c r="X274" s="28"/>
      <c r="Y274" s="28"/>
      <c r="Z274" s="28"/>
    </row>
    <row r="275" spans="1:26" ht="15" customHeight="1">
      <c r="A275" s="111">
        <v>265</v>
      </c>
      <c r="B275" s="48" t="s">
        <v>3160</v>
      </c>
      <c r="C275" s="48"/>
      <c r="D275" s="35"/>
      <c r="E275" s="48" t="s">
        <v>3161</v>
      </c>
      <c r="F275" s="156" t="s">
        <v>2863</v>
      </c>
      <c r="G275" s="751">
        <v>20</v>
      </c>
      <c r="H275" s="257">
        <v>4</v>
      </c>
      <c r="I275" s="48">
        <v>100</v>
      </c>
      <c r="J275" s="40" t="s">
        <v>2864</v>
      </c>
      <c r="K275" s="41"/>
      <c r="L275" s="42"/>
      <c r="M275" s="658"/>
      <c r="N275" s="659" t="str">
        <f t="shared" si="7"/>
        <v>GRAMS</v>
      </c>
      <c r="O275" s="692">
        <f t="shared" si="8"/>
        <v>80</v>
      </c>
      <c r="P275" s="29"/>
      <c r="Q275" s="74"/>
      <c r="R275" s="28"/>
      <c r="S275" s="28"/>
      <c r="T275" s="28"/>
      <c r="U275" s="28"/>
      <c r="V275" s="28"/>
      <c r="W275" s="28"/>
      <c r="X275" s="28"/>
      <c r="Y275" s="28"/>
      <c r="Z275" s="28"/>
    </row>
    <row r="276" spans="1:26" ht="15" customHeight="1">
      <c r="A276" s="111">
        <v>266</v>
      </c>
      <c r="B276" s="48" t="s">
        <v>3162</v>
      </c>
      <c r="C276" s="48"/>
      <c r="D276" s="35"/>
      <c r="E276" s="48" t="s">
        <v>3163</v>
      </c>
      <c r="F276" s="156" t="s">
        <v>2863</v>
      </c>
      <c r="G276" s="751">
        <v>106.5</v>
      </c>
      <c r="H276" s="257">
        <v>2</v>
      </c>
      <c r="I276" s="48">
        <v>800</v>
      </c>
      <c r="J276" s="40" t="s">
        <v>2864</v>
      </c>
      <c r="K276" s="41"/>
      <c r="L276" s="42"/>
      <c r="M276" s="658"/>
      <c r="N276" s="659" t="str">
        <f t="shared" si="7"/>
        <v>GRAMS</v>
      </c>
      <c r="O276" s="692">
        <f t="shared" si="8"/>
        <v>213</v>
      </c>
      <c r="P276" s="29"/>
      <c r="Q276" s="74"/>
      <c r="R276" s="28"/>
      <c r="S276" s="28"/>
      <c r="T276" s="28"/>
      <c r="U276" s="28"/>
      <c r="V276" s="28"/>
      <c r="W276" s="28"/>
      <c r="X276" s="28"/>
      <c r="Y276" s="28"/>
      <c r="Z276" s="28"/>
    </row>
    <row r="277" spans="1:26" ht="15" customHeight="1">
      <c r="A277" s="111">
        <v>267</v>
      </c>
      <c r="B277" s="48" t="s">
        <v>3162</v>
      </c>
      <c r="C277" s="48"/>
      <c r="D277" s="35"/>
      <c r="E277" s="48" t="s">
        <v>2869</v>
      </c>
      <c r="F277" s="156" t="s">
        <v>2863</v>
      </c>
      <c r="G277" s="751">
        <v>164</v>
      </c>
      <c r="H277" s="257">
        <v>2</v>
      </c>
      <c r="I277" s="48">
        <v>32</v>
      </c>
      <c r="J277" s="40" t="s">
        <v>3164</v>
      </c>
      <c r="K277" s="41"/>
      <c r="L277" s="42"/>
      <c r="M277" s="658"/>
      <c r="N277" s="659" t="str">
        <f t="shared" si="7"/>
        <v>OUNCE</v>
      </c>
      <c r="O277" s="692">
        <f t="shared" si="8"/>
        <v>328</v>
      </c>
      <c r="P277" s="29"/>
      <c r="Q277" s="74"/>
      <c r="R277" s="28"/>
      <c r="S277" s="28"/>
      <c r="T277" s="28"/>
      <c r="U277" s="28"/>
      <c r="V277" s="28"/>
      <c r="W277" s="28"/>
      <c r="X277" s="28"/>
      <c r="Y277" s="28"/>
      <c r="Z277" s="28"/>
    </row>
    <row r="278" spans="1:26" ht="15" customHeight="1">
      <c r="A278" s="111">
        <v>268</v>
      </c>
      <c r="B278" s="48" t="s">
        <v>3165</v>
      </c>
      <c r="C278" s="48"/>
      <c r="D278" s="35"/>
      <c r="E278" s="48" t="s">
        <v>3166</v>
      </c>
      <c r="F278" s="156" t="s">
        <v>2863</v>
      </c>
      <c r="G278" s="751">
        <v>26.5</v>
      </c>
      <c r="H278" s="257">
        <v>1</v>
      </c>
      <c r="I278" s="48">
        <v>1</v>
      </c>
      <c r="J278" s="40" t="s">
        <v>3167</v>
      </c>
      <c r="K278" s="41"/>
      <c r="L278" s="42"/>
      <c r="M278" s="658"/>
      <c r="N278" s="659" t="str">
        <f t="shared" si="7"/>
        <v>PACK</v>
      </c>
      <c r="O278" s="692">
        <f t="shared" si="8"/>
        <v>26.5</v>
      </c>
      <c r="P278" s="29"/>
      <c r="Q278" s="74"/>
      <c r="R278" s="28"/>
      <c r="S278" s="28"/>
      <c r="T278" s="28"/>
      <c r="U278" s="28"/>
      <c r="V278" s="28"/>
      <c r="W278" s="28"/>
      <c r="X278" s="28"/>
      <c r="Y278" s="28"/>
      <c r="Z278" s="28"/>
    </row>
    <row r="279" spans="1:26" ht="15" customHeight="1">
      <c r="A279" s="111">
        <v>269</v>
      </c>
      <c r="B279" s="48" t="s">
        <v>3168</v>
      </c>
      <c r="C279" s="48"/>
      <c r="D279" s="35"/>
      <c r="E279" s="48" t="s">
        <v>3169</v>
      </c>
      <c r="F279" s="156" t="s">
        <v>2863</v>
      </c>
      <c r="G279" s="751">
        <v>155.5</v>
      </c>
      <c r="H279" s="257">
        <v>1</v>
      </c>
      <c r="I279" s="48">
        <v>1</v>
      </c>
      <c r="J279" s="40" t="s">
        <v>3167</v>
      </c>
      <c r="K279" s="41"/>
      <c r="L279" s="42"/>
      <c r="M279" s="658"/>
      <c r="N279" s="659" t="str">
        <f t="shared" si="7"/>
        <v>PACK</v>
      </c>
      <c r="O279" s="692">
        <f t="shared" si="8"/>
        <v>155.5</v>
      </c>
      <c r="P279" s="29"/>
      <c r="Q279" s="74"/>
      <c r="R279" s="28"/>
      <c r="S279" s="28"/>
      <c r="T279" s="28"/>
      <c r="U279" s="28"/>
      <c r="V279" s="28"/>
      <c r="W279" s="28"/>
      <c r="X279" s="28"/>
      <c r="Y279" s="28"/>
      <c r="Z279" s="28"/>
    </row>
    <row r="280" spans="1:26" ht="15" customHeight="1">
      <c r="A280" s="111">
        <v>270</v>
      </c>
      <c r="B280" s="48" t="s">
        <v>3170</v>
      </c>
      <c r="C280" s="48"/>
      <c r="D280" s="35"/>
      <c r="E280" s="48" t="s">
        <v>3171</v>
      </c>
      <c r="F280" s="156" t="s">
        <v>2863</v>
      </c>
      <c r="G280" s="751">
        <v>27.75</v>
      </c>
      <c r="H280" s="257">
        <v>4</v>
      </c>
      <c r="I280" s="48">
        <v>1</v>
      </c>
      <c r="J280" s="40" t="s">
        <v>2908</v>
      </c>
      <c r="K280" s="41"/>
      <c r="L280" s="42"/>
      <c r="M280" s="658"/>
      <c r="N280" s="659" t="str">
        <f t="shared" si="7"/>
        <v>PIECE</v>
      </c>
      <c r="O280" s="692">
        <f t="shared" si="8"/>
        <v>111</v>
      </c>
      <c r="P280" s="29"/>
      <c r="Q280" s="74"/>
      <c r="R280" s="28"/>
      <c r="S280" s="28"/>
      <c r="T280" s="28"/>
      <c r="U280" s="28"/>
      <c r="V280" s="28"/>
      <c r="W280" s="28"/>
      <c r="X280" s="28"/>
      <c r="Y280" s="28"/>
      <c r="Z280" s="28"/>
    </row>
    <row r="281" spans="1:26" ht="15" customHeight="1">
      <c r="A281" s="111">
        <v>271</v>
      </c>
      <c r="B281" s="48" t="s">
        <v>3172</v>
      </c>
      <c r="C281" s="48"/>
      <c r="D281" s="35"/>
      <c r="E281" s="48" t="s">
        <v>3171</v>
      </c>
      <c r="F281" s="156" t="s">
        <v>2863</v>
      </c>
      <c r="G281" s="751">
        <v>9</v>
      </c>
      <c r="H281" s="257">
        <v>24</v>
      </c>
      <c r="I281" s="48">
        <v>25</v>
      </c>
      <c r="J281" s="40" t="s">
        <v>2881</v>
      </c>
      <c r="K281" s="41"/>
      <c r="L281" s="42"/>
      <c r="M281" s="658"/>
      <c r="N281" s="659" t="str">
        <f t="shared" si="7"/>
        <v>ML</v>
      </c>
      <c r="O281" s="692">
        <f t="shared" si="8"/>
        <v>216</v>
      </c>
      <c r="P281" s="29"/>
      <c r="Q281" s="74"/>
      <c r="R281" s="28"/>
      <c r="S281" s="28"/>
      <c r="T281" s="28"/>
      <c r="U281" s="28"/>
      <c r="V281" s="28"/>
      <c r="W281" s="28"/>
      <c r="X281" s="28"/>
      <c r="Y281" s="28"/>
      <c r="Z281" s="28"/>
    </row>
    <row r="282" spans="1:26" ht="15" customHeight="1">
      <c r="A282" s="111">
        <v>272</v>
      </c>
      <c r="B282" s="48" t="s">
        <v>3173</v>
      </c>
      <c r="C282" s="48"/>
      <c r="D282" s="35"/>
      <c r="E282" s="48" t="s">
        <v>3174</v>
      </c>
      <c r="F282" s="156" t="s">
        <v>2863</v>
      </c>
      <c r="G282" s="751">
        <v>6.58</v>
      </c>
      <c r="H282" s="257">
        <v>12</v>
      </c>
      <c r="I282" s="48">
        <v>1</v>
      </c>
      <c r="J282" s="40" t="s">
        <v>2908</v>
      </c>
      <c r="K282" s="41"/>
      <c r="L282" s="42"/>
      <c r="M282" s="658"/>
      <c r="N282" s="659" t="str">
        <f t="shared" si="7"/>
        <v>PIECE</v>
      </c>
      <c r="O282" s="692">
        <f t="shared" si="8"/>
        <v>78.960000000000008</v>
      </c>
      <c r="P282" s="29"/>
      <c r="Q282" s="74"/>
      <c r="R282" s="28"/>
      <c r="S282" s="28"/>
      <c r="T282" s="28"/>
      <c r="U282" s="28"/>
      <c r="V282" s="28"/>
      <c r="W282" s="28"/>
      <c r="X282" s="28"/>
      <c r="Y282" s="28"/>
      <c r="Z282" s="28"/>
    </row>
    <row r="283" spans="1:26" ht="15" customHeight="1">
      <c r="A283" s="111">
        <v>273</v>
      </c>
      <c r="B283" s="48" t="s">
        <v>3175</v>
      </c>
      <c r="C283" s="48"/>
      <c r="D283" s="35"/>
      <c r="E283" s="48" t="s">
        <v>3176</v>
      </c>
      <c r="F283" s="156" t="s">
        <v>2863</v>
      </c>
      <c r="G283" s="751">
        <v>34.75</v>
      </c>
      <c r="H283" s="257">
        <v>2</v>
      </c>
      <c r="I283" s="48">
        <v>1</v>
      </c>
      <c r="J283" s="40" t="s">
        <v>3167</v>
      </c>
      <c r="K283" s="41"/>
      <c r="L283" s="42"/>
      <c r="M283" s="658"/>
      <c r="N283" s="659" t="str">
        <f t="shared" si="7"/>
        <v>PACK</v>
      </c>
      <c r="O283" s="692">
        <f t="shared" si="8"/>
        <v>69.5</v>
      </c>
      <c r="P283" s="29"/>
      <c r="Q283" s="74"/>
      <c r="R283" s="28"/>
      <c r="S283" s="28"/>
      <c r="T283" s="28"/>
      <c r="U283" s="28"/>
      <c r="V283" s="28"/>
      <c r="W283" s="28"/>
      <c r="X283" s="28"/>
      <c r="Y283" s="28"/>
      <c r="Z283" s="28"/>
    </row>
    <row r="284" spans="1:26" ht="15" customHeight="1">
      <c r="A284" s="111">
        <v>274</v>
      </c>
      <c r="B284" s="48" t="s">
        <v>3177</v>
      </c>
      <c r="C284" s="48"/>
      <c r="D284" s="35"/>
      <c r="E284" s="48" t="s">
        <v>2871</v>
      </c>
      <c r="F284" s="156" t="s">
        <v>2863</v>
      </c>
      <c r="G284" s="751">
        <v>55</v>
      </c>
      <c r="H284" s="257">
        <v>5</v>
      </c>
      <c r="I284" s="48">
        <v>1</v>
      </c>
      <c r="J284" s="40" t="s">
        <v>3178</v>
      </c>
      <c r="K284" s="41"/>
      <c r="L284" s="42"/>
      <c r="M284" s="658"/>
      <c r="N284" s="659" t="str">
        <f t="shared" si="7"/>
        <v>REAM</v>
      </c>
      <c r="O284" s="692">
        <f t="shared" si="8"/>
        <v>275</v>
      </c>
      <c r="P284" s="29"/>
      <c r="Q284" s="74"/>
      <c r="R284" s="28"/>
      <c r="S284" s="28"/>
      <c r="T284" s="28"/>
      <c r="U284" s="28"/>
      <c r="V284" s="28"/>
      <c r="W284" s="28"/>
      <c r="X284" s="28"/>
      <c r="Y284" s="28"/>
      <c r="Z284" s="28"/>
    </row>
    <row r="285" spans="1:26" ht="15" customHeight="1">
      <c r="A285" s="111">
        <v>275</v>
      </c>
      <c r="B285" s="48" t="s">
        <v>3179</v>
      </c>
      <c r="C285" s="48"/>
      <c r="D285" s="35"/>
      <c r="E285" s="48" t="s">
        <v>2871</v>
      </c>
      <c r="F285" s="156" t="s">
        <v>2863</v>
      </c>
      <c r="G285" s="751">
        <v>75</v>
      </c>
      <c r="H285" s="257">
        <v>3</v>
      </c>
      <c r="I285" s="48">
        <v>1</v>
      </c>
      <c r="J285" s="40" t="s">
        <v>3178</v>
      </c>
      <c r="K285" s="41"/>
      <c r="L285" s="42"/>
      <c r="M285" s="658"/>
      <c r="N285" s="659" t="str">
        <f t="shared" si="7"/>
        <v>REAM</v>
      </c>
      <c r="O285" s="692">
        <f t="shared" si="8"/>
        <v>225</v>
      </c>
      <c r="P285" s="29"/>
      <c r="Q285" s="74"/>
      <c r="R285" s="28"/>
      <c r="S285" s="28"/>
      <c r="T285" s="28"/>
      <c r="U285" s="28"/>
      <c r="V285" s="28"/>
      <c r="W285" s="28"/>
      <c r="X285" s="28"/>
      <c r="Y285" s="28"/>
      <c r="Z285" s="28"/>
    </row>
    <row r="286" spans="1:26" ht="15" customHeight="1">
      <c r="A286" s="111">
        <v>276</v>
      </c>
      <c r="B286" s="48" t="s">
        <v>3180</v>
      </c>
      <c r="C286" s="48"/>
      <c r="D286" s="35"/>
      <c r="E286" s="48" t="s">
        <v>3181</v>
      </c>
      <c r="F286" s="156" t="s">
        <v>2863</v>
      </c>
      <c r="G286" s="751">
        <v>520</v>
      </c>
      <c r="H286" s="257">
        <v>1</v>
      </c>
      <c r="I286" s="48">
        <v>1</v>
      </c>
      <c r="J286" s="40" t="s">
        <v>3182</v>
      </c>
      <c r="K286" s="41"/>
      <c r="L286" s="42"/>
      <c r="M286" s="658"/>
      <c r="N286" s="659" t="str">
        <f t="shared" si="7"/>
        <v>ROLL</v>
      </c>
      <c r="O286" s="692">
        <f t="shared" si="8"/>
        <v>520</v>
      </c>
      <c r="P286" s="29"/>
      <c r="Q286" s="74"/>
      <c r="R286" s="28"/>
      <c r="S286" s="28"/>
      <c r="T286" s="28"/>
      <c r="U286" s="28"/>
      <c r="V286" s="28"/>
      <c r="W286" s="28"/>
      <c r="X286" s="28"/>
      <c r="Y286" s="28"/>
      <c r="Z286" s="28"/>
    </row>
    <row r="287" spans="1:26" ht="15" customHeight="1">
      <c r="A287" s="111">
        <v>277</v>
      </c>
      <c r="B287" s="48" t="s">
        <v>3183</v>
      </c>
      <c r="C287" s="48"/>
      <c r="D287" s="35"/>
      <c r="E287" s="48" t="s">
        <v>3181</v>
      </c>
      <c r="F287" s="156" t="s">
        <v>2863</v>
      </c>
      <c r="G287" s="751">
        <v>595</v>
      </c>
      <c r="H287" s="257">
        <v>2</v>
      </c>
      <c r="I287" s="48">
        <v>1</v>
      </c>
      <c r="J287" s="40" t="s">
        <v>3182</v>
      </c>
      <c r="K287" s="41"/>
      <c r="L287" s="42"/>
      <c r="M287" s="658"/>
      <c r="N287" s="659" t="str">
        <f t="shared" si="7"/>
        <v>ROLL</v>
      </c>
      <c r="O287" s="692">
        <f t="shared" si="8"/>
        <v>1190</v>
      </c>
      <c r="P287" s="29"/>
      <c r="Q287" s="74"/>
      <c r="R287" s="28"/>
      <c r="S287" s="28"/>
      <c r="T287" s="28"/>
      <c r="U287" s="28"/>
      <c r="V287" s="28"/>
      <c r="W287" s="28"/>
      <c r="X287" s="28"/>
      <c r="Y287" s="28"/>
      <c r="Z287" s="28"/>
    </row>
    <row r="288" spans="1:26" ht="15" customHeight="1">
      <c r="A288" s="111">
        <v>278</v>
      </c>
      <c r="B288" s="48" t="s">
        <v>3184</v>
      </c>
      <c r="C288" s="48"/>
      <c r="D288" s="35"/>
      <c r="E288" s="48" t="s">
        <v>3185</v>
      </c>
      <c r="F288" s="156" t="s">
        <v>2863</v>
      </c>
      <c r="G288" s="751">
        <v>15</v>
      </c>
      <c r="H288" s="257">
        <v>31</v>
      </c>
      <c r="I288" s="48">
        <v>32</v>
      </c>
      <c r="J288" s="40" t="s">
        <v>2864</v>
      </c>
      <c r="K288" s="41"/>
      <c r="L288" s="42"/>
      <c r="M288" s="658"/>
      <c r="N288" s="659" t="str">
        <f t="shared" si="7"/>
        <v>GRAMS</v>
      </c>
      <c r="O288" s="692">
        <f t="shared" si="8"/>
        <v>465</v>
      </c>
      <c r="P288" s="29"/>
      <c r="Q288" s="74"/>
      <c r="R288" s="28"/>
      <c r="S288" s="28"/>
      <c r="T288" s="28"/>
      <c r="U288" s="28"/>
      <c r="V288" s="28"/>
      <c r="W288" s="28"/>
      <c r="X288" s="28"/>
      <c r="Y288" s="28"/>
      <c r="Z288" s="28"/>
    </row>
    <row r="289" spans="1:26" ht="15" customHeight="1">
      <c r="A289" s="111">
        <v>279</v>
      </c>
      <c r="B289" s="48" t="s">
        <v>3186</v>
      </c>
      <c r="C289" s="48"/>
      <c r="D289" s="35"/>
      <c r="E289" s="48" t="s">
        <v>3187</v>
      </c>
      <c r="F289" s="156" t="s">
        <v>2863</v>
      </c>
      <c r="G289" s="751">
        <v>52</v>
      </c>
      <c r="H289" s="257">
        <v>3</v>
      </c>
      <c r="I289" s="48">
        <v>1</v>
      </c>
      <c r="J289" s="40" t="s">
        <v>3167</v>
      </c>
      <c r="K289" s="41"/>
      <c r="L289" s="42"/>
      <c r="M289" s="658"/>
      <c r="N289" s="659" t="str">
        <f t="shared" si="7"/>
        <v>PACK</v>
      </c>
      <c r="O289" s="692">
        <f t="shared" si="8"/>
        <v>156</v>
      </c>
      <c r="P289" s="29"/>
      <c r="Q289" s="74"/>
      <c r="R289" s="28"/>
      <c r="S289" s="28"/>
      <c r="T289" s="28"/>
      <c r="U289" s="28"/>
      <c r="V289" s="28"/>
      <c r="W289" s="28"/>
      <c r="X289" s="28"/>
      <c r="Y289" s="28"/>
      <c r="Z289" s="28"/>
    </row>
    <row r="290" spans="1:26" ht="15" customHeight="1">
      <c r="A290" s="111">
        <v>280</v>
      </c>
      <c r="B290" s="48" t="s">
        <v>3188</v>
      </c>
      <c r="C290" s="48"/>
      <c r="D290" s="35"/>
      <c r="E290" s="48" t="s">
        <v>3189</v>
      </c>
      <c r="F290" s="156" t="s">
        <v>2863</v>
      </c>
      <c r="G290" s="751">
        <v>3000</v>
      </c>
      <c r="H290" s="257">
        <v>10</v>
      </c>
      <c r="I290" s="48">
        <v>50</v>
      </c>
      <c r="J290" s="40" t="s">
        <v>2954</v>
      </c>
      <c r="K290" s="41"/>
      <c r="L290" s="42"/>
      <c r="M290" s="658"/>
      <c r="N290" s="659" t="str">
        <f t="shared" si="7"/>
        <v>KILOS</v>
      </c>
      <c r="O290" s="692">
        <f t="shared" si="8"/>
        <v>30000</v>
      </c>
      <c r="P290" s="29"/>
      <c r="Q290" s="74"/>
      <c r="R290" s="28"/>
      <c r="S290" s="28"/>
      <c r="T290" s="28"/>
      <c r="U290" s="28"/>
      <c r="V290" s="28"/>
      <c r="W290" s="28"/>
      <c r="X290" s="28"/>
      <c r="Y290" s="28"/>
      <c r="Z290" s="28"/>
    </row>
    <row r="291" spans="1:26" ht="15" customHeight="1">
      <c r="A291" s="111">
        <v>281</v>
      </c>
      <c r="B291" s="48" t="s">
        <v>3190</v>
      </c>
      <c r="C291" s="48"/>
      <c r="D291" s="35"/>
      <c r="E291" s="48"/>
      <c r="F291" s="156" t="s">
        <v>2863</v>
      </c>
      <c r="G291" s="751">
        <v>63.75</v>
      </c>
      <c r="H291" s="257">
        <v>2</v>
      </c>
      <c r="I291" s="48">
        <v>1</v>
      </c>
      <c r="J291" s="40" t="s">
        <v>3167</v>
      </c>
      <c r="K291" s="41"/>
      <c r="L291" s="42"/>
      <c r="M291" s="658"/>
      <c r="N291" s="659" t="str">
        <f t="shared" si="7"/>
        <v>PACK</v>
      </c>
      <c r="O291" s="692">
        <f t="shared" si="8"/>
        <v>127.5</v>
      </c>
      <c r="P291" s="29"/>
      <c r="Q291" s="74"/>
      <c r="R291" s="28"/>
      <c r="S291" s="28"/>
      <c r="T291" s="28"/>
      <c r="U291" s="28"/>
      <c r="V291" s="28"/>
      <c r="W291" s="28"/>
      <c r="X291" s="28"/>
      <c r="Y291" s="28"/>
      <c r="Z291" s="28"/>
    </row>
    <row r="292" spans="1:26" ht="15" customHeight="1">
      <c r="A292" s="111">
        <v>282</v>
      </c>
      <c r="B292" s="48" t="s">
        <v>3191</v>
      </c>
      <c r="C292" s="48"/>
      <c r="D292" s="35"/>
      <c r="E292" s="48"/>
      <c r="F292" s="156" t="s">
        <v>2863</v>
      </c>
      <c r="G292" s="751">
        <v>51</v>
      </c>
      <c r="H292" s="257">
        <v>1</v>
      </c>
      <c r="I292" s="48">
        <v>200</v>
      </c>
      <c r="J292" s="40" t="s">
        <v>2864</v>
      </c>
      <c r="K292" s="41"/>
      <c r="L292" s="42"/>
      <c r="M292" s="658"/>
      <c r="N292" s="659" t="str">
        <f t="shared" si="7"/>
        <v>GRAMS</v>
      </c>
      <c r="O292" s="692">
        <f t="shared" si="8"/>
        <v>51</v>
      </c>
      <c r="P292" s="29"/>
      <c r="Q292" s="74"/>
      <c r="R292" s="28"/>
      <c r="S292" s="28"/>
      <c r="T292" s="28"/>
      <c r="U292" s="28"/>
      <c r="V292" s="28"/>
      <c r="W292" s="28"/>
      <c r="X292" s="28"/>
      <c r="Y292" s="28"/>
      <c r="Z292" s="28"/>
    </row>
    <row r="293" spans="1:26" ht="15" customHeight="1">
      <c r="A293" s="111">
        <v>283</v>
      </c>
      <c r="B293" s="48" t="s">
        <v>3192</v>
      </c>
      <c r="C293" s="48"/>
      <c r="D293" s="35"/>
      <c r="E293" s="48" t="s">
        <v>3193</v>
      </c>
      <c r="F293" s="156" t="s">
        <v>2863</v>
      </c>
      <c r="G293" s="751">
        <v>23.5</v>
      </c>
      <c r="H293" s="257">
        <v>19</v>
      </c>
      <c r="I293" s="48">
        <v>100</v>
      </c>
      <c r="J293" s="40" t="s">
        <v>2864</v>
      </c>
      <c r="K293" s="41"/>
      <c r="L293" s="42"/>
      <c r="M293" s="658"/>
      <c r="N293" s="659" t="str">
        <f t="shared" si="7"/>
        <v>GRAMS</v>
      </c>
      <c r="O293" s="692">
        <f t="shared" si="8"/>
        <v>446.5</v>
      </c>
      <c r="P293" s="29"/>
      <c r="Q293" s="74"/>
      <c r="R293" s="28"/>
      <c r="S293" s="28"/>
      <c r="T293" s="28"/>
      <c r="U293" s="28"/>
      <c r="V293" s="28"/>
      <c r="W293" s="28"/>
      <c r="X293" s="28"/>
      <c r="Y293" s="28"/>
      <c r="Z293" s="28"/>
    </row>
    <row r="294" spans="1:26" ht="15" customHeight="1">
      <c r="A294" s="111">
        <v>284</v>
      </c>
      <c r="B294" s="48" t="s">
        <v>3194</v>
      </c>
      <c r="C294" s="48"/>
      <c r="D294" s="35"/>
      <c r="E294" s="48" t="s">
        <v>3193</v>
      </c>
      <c r="F294" s="156" t="s">
        <v>2863</v>
      </c>
      <c r="G294" s="751">
        <v>25.25</v>
      </c>
      <c r="H294" s="257">
        <v>35</v>
      </c>
      <c r="I294" s="48">
        <v>110</v>
      </c>
      <c r="J294" s="40" t="s">
        <v>2864</v>
      </c>
      <c r="K294" s="41"/>
      <c r="L294" s="42"/>
      <c r="M294" s="658"/>
      <c r="N294" s="659" t="str">
        <f t="shared" si="7"/>
        <v>GRAMS</v>
      </c>
      <c r="O294" s="692">
        <f t="shared" si="8"/>
        <v>883.75</v>
      </c>
      <c r="P294" s="29"/>
      <c r="Q294" s="74"/>
      <c r="R294" s="28"/>
      <c r="S294" s="28"/>
      <c r="T294" s="28"/>
      <c r="U294" s="28"/>
      <c r="V294" s="28"/>
      <c r="W294" s="28"/>
      <c r="X294" s="28"/>
      <c r="Y294" s="28"/>
      <c r="Z294" s="28"/>
    </row>
    <row r="295" spans="1:26" ht="15" customHeight="1">
      <c r="A295" s="111">
        <v>285</v>
      </c>
      <c r="B295" s="48" t="s">
        <v>1741</v>
      </c>
      <c r="C295" s="48"/>
      <c r="D295" s="35"/>
      <c r="E295" s="48"/>
      <c r="F295" s="156" t="s">
        <v>2863</v>
      </c>
      <c r="G295" s="751">
        <v>35.15</v>
      </c>
      <c r="H295" s="257">
        <v>17</v>
      </c>
      <c r="I295" s="48">
        <v>78</v>
      </c>
      <c r="J295" s="40" t="s">
        <v>2864</v>
      </c>
      <c r="K295" s="41"/>
      <c r="L295" s="42"/>
      <c r="M295" s="658"/>
      <c r="N295" s="659" t="str">
        <f t="shared" si="7"/>
        <v>GRAMS</v>
      </c>
      <c r="O295" s="692">
        <f t="shared" si="8"/>
        <v>597.54999999999995</v>
      </c>
      <c r="P295" s="29"/>
      <c r="Q295" s="74"/>
      <c r="R295" s="28"/>
      <c r="S295" s="28"/>
      <c r="T295" s="28"/>
      <c r="U295" s="28"/>
      <c r="V295" s="28"/>
      <c r="W295" s="28"/>
      <c r="X295" s="28"/>
      <c r="Y295" s="28"/>
      <c r="Z295" s="28"/>
    </row>
    <row r="296" spans="1:26" ht="15" customHeight="1">
      <c r="A296" s="111">
        <v>286</v>
      </c>
      <c r="B296" s="48" t="s">
        <v>3195</v>
      </c>
      <c r="C296" s="48"/>
      <c r="D296" s="35"/>
      <c r="E296" s="48"/>
      <c r="F296" s="156" t="s">
        <v>2863</v>
      </c>
      <c r="G296" s="751">
        <v>34.200000000000003</v>
      </c>
      <c r="H296" s="257">
        <v>20</v>
      </c>
      <c r="I296" s="48">
        <v>85</v>
      </c>
      <c r="J296" s="40" t="s">
        <v>2864</v>
      </c>
      <c r="K296" s="41"/>
      <c r="L296" s="42"/>
      <c r="M296" s="658"/>
      <c r="N296" s="659" t="str">
        <f t="shared" si="7"/>
        <v>GRAMS</v>
      </c>
      <c r="O296" s="692">
        <f t="shared" si="8"/>
        <v>684</v>
      </c>
      <c r="P296" s="29"/>
      <c r="Q296" s="74"/>
      <c r="R296" s="28"/>
      <c r="S296" s="28"/>
      <c r="T296" s="28"/>
      <c r="U296" s="28"/>
      <c r="V296" s="28"/>
      <c r="W296" s="28"/>
      <c r="X296" s="28"/>
      <c r="Y296" s="28"/>
      <c r="Z296" s="28"/>
    </row>
    <row r="297" spans="1:26" ht="15" customHeight="1">
      <c r="A297" s="111">
        <v>287</v>
      </c>
      <c r="B297" s="48" t="s">
        <v>3196</v>
      </c>
      <c r="C297" s="48"/>
      <c r="D297" s="35"/>
      <c r="E297" s="48" t="s">
        <v>3197</v>
      </c>
      <c r="F297" s="156" t="s">
        <v>2863</v>
      </c>
      <c r="G297" s="257">
        <v>48.8</v>
      </c>
      <c r="H297" s="257">
        <v>2</v>
      </c>
      <c r="I297" s="48">
        <v>200</v>
      </c>
      <c r="J297" s="40" t="s">
        <v>2864</v>
      </c>
      <c r="K297" s="41"/>
      <c r="L297" s="42"/>
      <c r="M297" s="658"/>
      <c r="N297" s="659" t="str">
        <f t="shared" si="7"/>
        <v>GRAMS</v>
      </c>
      <c r="O297" s="692">
        <f t="shared" si="8"/>
        <v>97.6</v>
      </c>
      <c r="P297" s="29"/>
      <c r="Q297" s="74"/>
      <c r="R297" s="28"/>
      <c r="S297" s="28"/>
      <c r="T297" s="28"/>
      <c r="U297" s="28"/>
      <c r="V297" s="28"/>
      <c r="W297" s="28"/>
      <c r="X297" s="28"/>
      <c r="Y297" s="28"/>
      <c r="Z297" s="28"/>
    </row>
    <row r="298" spans="1:26" ht="15" customHeight="1">
      <c r="A298" s="111">
        <v>288</v>
      </c>
      <c r="B298" s="48" t="s">
        <v>3196</v>
      </c>
      <c r="C298" s="48"/>
      <c r="D298" s="35"/>
      <c r="E298" s="48" t="s">
        <v>3198</v>
      </c>
      <c r="F298" s="156" t="s">
        <v>2863</v>
      </c>
      <c r="G298" s="751">
        <v>65.25</v>
      </c>
      <c r="H298" s="257">
        <v>2</v>
      </c>
      <c r="I298" s="48">
        <v>250</v>
      </c>
      <c r="J298" s="40" t="s">
        <v>2864</v>
      </c>
      <c r="K298" s="41"/>
      <c r="L298" s="42"/>
      <c r="M298" s="658"/>
      <c r="N298" s="659" t="str">
        <f t="shared" si="7"/>
        <v>GRAMS</v>
      </c>
      <c r="O298" s="692">
        <f t="shared" si="8"/>
        <v>130.5</v>
      </c>
      <c r="P298" s="29"/>
      <c r="Q298" s="74"/>
      <c r="R298" s="28"/>
      <c r="S298" s="28"/>
      <c r="T298" s="28"/>
      <c r="U298" s="28"/>
      <c r="V298" s="28"/>
      <c r="W298" s="28"/>
      <c r="X298" s="28"/>
      <c r="Y298" s="28"/>
      <c r="Z298" s="28"/>
    </row>
    <row r="299" spans="1:26" ht="15" customHeight="1">
      <c r="A299" s="111">
        <v>289</v>
      </c>
      <c r="B299" s="48" t="s">
        <v>3199</v>
      </c>
      <c r="C299" s="48"/>
      <c r="D299" s="35"/>
      <c r="E299" s="48" t="s">
        <v>3200</v>
      </c>
      <c r="F299" s="156" t="s">
        <v>2863</v>
      </c>
      <c r="G299" s="751">
        <v>89</v>
      </c>
      <c r="H299" s="257">
        <v>0</v>
      </c>
      <c r="I299" s="48">
        <v>60</v>
      </c>
      <c r="J299" s="40" t="s">
        <v>2864</v>
      </c>
      <c r="K299" s="41"/>
      <c r="L299" s="42"/>
      <c r="M299" s="658"/>
      <c r="N299" s="659" t="str">
        <f t="shared" si="7"/>
        <v>GRAMS</v>
      </c>
      <c r="O299" s="692">
        <f t="shared" si="8"/>
        <v>0</v>
      </c>
      <c r="P299" s="29"/>
      <c r="Q299" s="74"/>
      <c r="R299" s="28"/>
      <c r="S299" s="28"/>
      <c r="T299" s="28"/>
      <c r="U299" s="28"/>
      <c r="V299" s="28"/>
      <c r="W299" s="28"/>
      <c r="X299" s="28"/>
      <c r="Y299" s="28"/>
      <c r="Z299" s="28"/>
    </row>
    <row r="300" spans="1:26" ht="15" customHeight="1">
      <c r="A300" s="111">
        <v>290</v>
      </c>
      <c r="B300" s="48" t="s">
        <v>3201</v>
      </c>
      <c r="C300" s="48"/>
      <c r="D300" s="35"/>
      <c r="E300" s="48" t="s">
        <v>1118</v>
      </c>
      <c r="F300" s="156" t="s">
        <v>2863</v>
      </c>
      <c r="G300" s="751">
        <v>17</v>
      </c>
      <c r="H300" s="257">
        <v>5</v>
      </c>
      <c r="I300" s="48">
        <v>100</v>
      </c>
      <c r="J300" s="40" t="s">
        <v>2864</v>
      </c>
      <c r="K300" s="41"/>
      <c r="L300" s="42"/>
      <c r="M300" s="658"/>
      <c r="N300" s="659" t="str">
        <f t="shared" si="7"/>
        <v>GRAMS</v>
      </c>
      <c r="O300" s="692">
        <f t="shared" si="8"/>
        <v>85</v>
      </c>
      <c r="P300" s="29"/>
      <c r="Q300" s="74"/>
      <c r="R300" s="28"/>
      <c r="S300" s="28"/>
      <c r="T300" s="28"/>
      <c r="U300" s="28"/>
      <c r="V300" s="28"/>
      <c r="W300" s="28"/>
      <c r="X300" s="28"/>
      <c r="Y300" s="28"/>
      <c r="Z300" s="28"/>
    </row>
    <row r="301" spans="1:26" ht="15" customHeight="1">
      <c r="A301" s="111">
        <v>291</v>
      </c>
      <c r="B301" s="48" t="s">
        <v>3202</v>
      </c>
      <c r="C301" s="48"/>
      <c r="D301" s="35"/>
      <c r="E301" s="48" t="s">
        <v>3203</v>
      </c>
      <c r="F301" s="156" t="s">
        <v>2863</v>
      </c>
      <c r="G301" s="751">
        <v>26.5</v>
      </c>
      <c r="H301" s="257">
        <v>1</v>
      </c>
      <c r="I301" s="48">
        <v>20</v>
      </c>
      <c r="J301" s="40" t="s">
        <v>2864</v>
      </c>
      <c r="K301" s="41"/>
      <c r="L301" s="42"/>
      <c r="M301" s="658"/>
      <c r="N301" s="659" t="str">
        <f t="shared" si="7"/>
        <v>GRAMS</v>
      </c>
      <c r="O301" s="692">
        <f t="shared" si="8"/>
        <v>26.5</v>
      </c>
      <c r="P301" s="29"/>
      <c r="Q301" s="74"/>
      <c r="R301" s="28"/>
      <c r="S301" s="28"/>
      <c r="T301" s="28"/>
      <c r="U301" s="28"/>
      <c r="V301" s="28"/>
      <c r="W301" s="28"/>
      <c r="X301" s="28"/>
      <c r="Y301" s="28"/>
      <c r="Z301" s="28"/>
    </row>
    <row r="302" spans="1:26" ht="15" customHeight="1">
      <c r="A302" s="111">
        <v>292</v>
      </c>
      <c r="B302" s="48" t="s">
        <v>3204</v>
      </c>
      <c r="C302" s="48"/>
      <c r="D302" s="35"/>
      <c r="E302" s="48" t="s">
        <v>1543</v>
      </c>
      <c r="F302" s="156" t="s">
        <v>2863</v>
      </c>
      <c r="G302" s="751">
        <v>67.5</v>
      </c>
      <c r="H302" s="257">
        <v>0</v>
      </c>
      <c r="I302" s="48">
        <v>35</v>
      </c>
      <c r="J302" s="40" t="s">
        <v>2864</v>
      </c>
      <c r="K302" s="41"/>
      <c r="L302" s="42"/>
      <c r="M302" s="658"/>
      <c r="N302" s="659" t="str">
        <f t="shared" si="7"/>
        <v>GRAMS</v>
      </c>
      <c r="O302" s="692">
        <f t="shared" si="8"/>
        <v>0</v>
      </c>
      <c r="P302" s="29"/>
      <c r="Q302" s="74"/>
      <c r="R302" s="28"/>
      <c r="S302" s="28"/>
      <c r="T302" s="28"/>
      <c r="U302" s="28"/>
      <c r="V302" s="28"/>
      <c r="W302" s="28"/>
      <c r="X302" s="28"/>
      <c r="Y302" s="28"/>
      <c r="Z302" s="28"/>
    </row>
    <row r="303" spans="1:26" ht="15" customHeight="1">
      <c r="A303" s="111">
        <v>293</v>
      </c>
      <c r="B303" s="48" t="s">
        <v>3205</v>
      </c>
      <c r="C303" s="48"/>
      <c r="D303" s="35"/>
      <c r="E303" s="48" t="s">
        <v>779</v>
      </c>
      <c r="F303" s="156" t="s">
        <v>2863</v>
      </c>
      <c r="G303" s="751">
        <v>55</v>
      </c>
      <c r="H303" s="257">
        <v>7</v>
      </c>
      <c r="I303" s="48">
        <v>62</v>
      </c>
      <c r="J303" s="40" t="s">
        <v>2864</v>
      </c>
      <c r="K303" s="41"/>
      <c r="L303" s="42"/>
      <c r="M303" s="658"/>
      <c r="N303" s="659" t="str">
        <f t="shared" si="7"/>
        <v>GRAMS</v>
      </c>
      <c r="O303" s="692">
        <f t="shared" si="8"/>
        <v>385</v>
      </c>
      <c r="P303" s="29"/>
      <c r="Q303" s="74"/>
      <c r="R303" s="28"/>
      <c r="S303" s="28"/>
      <c r="T303" s="28"/>
      <c r="U303" s="28"/>
      <c r="V303" s="28"/>
      <c r="W303" s="28"/>
      <c r="X303" s="28"/>
      <c r="Y303" s="28"/>
      <c r="Z303" s="28"/>
    </row>
    <row r="304" spans="1:26" ht="15" customHeight="1">
      <c r="A304" s="111">
        <v>294</v>
      </c>
      <c r="B304" s="48" t="s">
        <v>3206</v>
      </c>
      <c r="C304" s="48"/>
      <c r="D304" s="35"/>
      <c r="E304" s="48" t="s">
        <v>779</v>
      </c>
      <c r="F304" s="156" t="s">
        <v>2863</v>
      </c>
      <c r="G304" s="751">
        <v>5</v>
      </c>
      <c r="H304" s="257">
        <v>36</v>
      </c>
      <c r="I304" s="48">
        <v>10</v>
      </c>
      <c r="J304" s="40" t="s">
        <v>2864</v>
      </c>
      <c r="K304" s="41"/>
      <c r="L304" s="42"/>
      <c r="M304" s="658"/>
      <c r="N304" s="659" t="str">
        <f t="shared" si="7"/>
        <v>GRAMS</v>
      </c>
      <c r="O304" s="692">
        <f t="shared" si="8"/>
        <v>180</v>
      </c>
      <c r="P304" s="29"/>
      <c r="Q304" s="74"/>
      <c r="R304" s="28"/>
      <c r="S304" s="28"/>
      <c r="T304" s="28"/>
      <c r="U304" s="28"/>
      <c r="V304" s="28"/>
      <c r="W304" s="28"/>
      <c r="X304" s="28"/>
      <c r="Y304" s="28"/>
      <c r="Z304" s="28"/>
    </row>
    <row r="305" spans="1:26" ht="15" customHeight="1">
      <c r="A305" s="111">
        <v>295</v>
      </c>
      <c r="B305" s="48" t="s">
        <v>3207</v>
      </c>
      <c r="C305" s="48"/>
      <c r="D305" s="35"/>
      <c r="E305" s="48" t="s">
        <v>779</v>
      </c>
      <c r="F305" s="156" t="s">
        <v>2863</v>
      </c>
      <c r="G305" s="751">
        <v>5</v>
      </c>
      <c r="H305" s="257">
        <v>44</v>
      </c>
      <c r="I305" s="48">
        <v>10</v>
      </c>
      <c r="J305" s="40" t="s">
        <v>2864</v>
      </c>
      <c r="K305" s="41"/>
      <c r="L305" s="42"/>
      <c r="M305" s="658"/>
      <c r="N305" s="659" t="str">
        <f t="shared" si="7"/>
        <v>GRAMS</v>
      </c>
      <c r="O305" s="692">
        <f t="shared" si="8"/>
        <v>220</v>
      </c>
      <c r="P305" s="29"/>
      <c r="Q305" s="74"/>
      <c r="R305" s="28"/>
      <c r="S305" s="28"/>
      <c r="T305" s="28"/>
      <c r="U305" s="28"/>
      <c r="V305" s="28"/>
      <c r="W305" s="28"/>
      <c r="X305" s="28"/>
      <c r="Y305" s="28"/>
      <c r="Z305" s="28"/>
    </row>
    <row r="306" spans="1:26" ht="15" customHeight="1">
      <c r="A306" s="111">
        <v>296</v>
      </c>
      <c r="B306" s="48" t="s">
        <v>3208</v>
      </c>
      <c r="C306" s="48"/>
      <c r="D306" s="35"/>
      <c r="E306" s="48" t="s">
        <v>483</v>
      </c>
      <c r="F306" s="156" t="s">
        <v>2863</v>
      </c>
      <c r="G306" s="751">
        <v>34</v>
      </c>
      <c r="H306" s="257">
        <v>2</v>
      </c>
      <c r="I306" s="48">
        <v>30</v>
      </c>
      <c r="J306" s="40" t="s">
        <v>2864</v>
      </c>
      <c r="K306" s="41"/>
      <c r="L306" s="42"/>
      <c r="M306" s="658"/>
      <c r="N306" s="659" t="str">
        <f t="shared" si="7"/>
        <v>GRAMS</v>
      </c>
      <c r="O306" s="692">
        <f t="shared" si="8"/>
        <v>68</v>
      </c>
      <c r="P306" s="29"/>
      <c r="Q306" s="74"/>
      <c r="R306" s="28"/>
      <c r="S306" s="28"/>
      <c r="T306" s="28"/>
      <c r="U306" s="28"/>
      <c r="V306" s="28"/>
      <c r="W306" s="28"/>
      <c r="X306" s="28"/>
      <c r="Y306" s="28"/>
      <c r="Z306" s="28"/>
    </row>
    <row r="307" spans="1:26" ht="15" customHeight="1">
      <c r="A307" s="111">
        <v>297</v>
      </c>
      <c r="B307" s="48" t="s">
        <v>3209</v>
      </c>
      <c r="C307" s="48"/>
      <c r="D307" s="35"/>
      <c r="E307" s="48" t="s">
        <v>1118</v>
      </c>
      <c r="F307" s="156" t="s">
        <v>2863</v>
      </c>
      <c r="G307" s="751">
        <v>113</v>
      </c>
      <c r="H307" s="257">
        <v>1</v>
      </c>
      <c r="I307" s="48">
        <v>825</v>
      </c>
      <c r="J307" s="40" t="s">
        <v>2864</v>
      </c>
      <c r="K307" s="41"/>
      <c r="L307" s="42"/>
      <c r="M307" s="658"/>
      <c r="N307" s="659" t="str">
        <f t="shared" si="7"/>
        <v>GRAMS</v>
      </c>
      <c r="O307" s="692">
        <f t="shared" si="8"/>
        <v>113</v>
      </c>
      <c r="P307" s="29"/>
      <c r="Q307" s="74"/>
      <c r="R307" s="28"/>
      <c r="S307" s="28"/>
      <c r="T307" s="28"/>
      <c r="U307" s="28"/>
      <c r="V307" s="28"/>
      <c r="W307" s="28"/>
      <c r="X307" s="28"/>
      <c r="Y307" s="28"/>
      <c r="Z307" s="28"/>
    </row>
    <row r="308" spans="1:26" ht="15" customHeight="1">
      <c r="A308" s="111">
        <v>298</v>
      </c>
      <c r="B308" s="48" t="s">
        <v>3210</v>
      </c>
      <c r="C308" s="48"/>
      <c r="D308" s="35"/>
      <c r="E308" s="48" t="s">
        <v>1049</v>
      </c>
      <c r="F308" s="156" t="s">
        <v>2863</v>
      </c>
      <c r="G308" s="751">
        <v>57.7</v>
      </c>
      <c r="H308" s="257">
        <v>1</v>
      </c>
      <c r="I308" s="48">
        <v>135</v>
      </c>
      <c r="J308" s="40" t="s">
        <v>2864</v>
      </c>
      <c r="K308" s="41"/>
      <c r="L308" s="42"/>
      <c r="M308" s="658"/>
      <c r="N308" s="659" t="str">
        <f t="shared" si="7"/>
        <v>GRAMS</v>
      </c>
      <c r="O308" s="692">
        <f t="shared" si="8"/>
        <v>57.7</v>
      </c>
      <c r="P308" s="29"/>
      <c r="Q308" s="74"/>
      <c r="R308" s="28"/>
      <c r="S308" s="28"/>
      <c r="T308" s="28"/>
      <c r="U308" s="28"/>
      <c r="V308" s="28"/>
      <c r="W308" s="28"/>
      <c r="X308" s="28"/>
      <c r="Y308" s="28"/>
      <c r="Z308" s="28"/>
    </row>
    <row r="309" spans="1:26" ht="15" customHeight="1">
      <c r="A309" s="111">
        <v>299</v>
      </c>
      <c r="B309" s="48" t="s">
        <v>3211</v>
      </c>
      <c r="C309" s="48"/>
      <c r="D309" s="35"/>
      <c r="E309" s="48" t="s">
        <v>1482</v>
      </c>
      <c r="F309" s="156" t="s">
        <v>2863</v>
      </c>
      <c r="G309" s="751">
        <v>318</v>
      </c>
      <c r="H309" s="257">
        <v>2</v>
      </c>
      <c r="I309" s="48">
        <v>1000</v>
      </c>
      <c r="J309" s="40" t="s">
        <v>2864</v>
      </c>
      <c r="K309" s="41"/>
      <c r="L309" s="42"/>
      <c r="M309" s="658"/>
      <c r="N309" s="659" t="str">
        <f t="shared" si="7"/>
        <v>GRAMS</v>
      </c>
      <c r="O309" s="692">
        <f t="shared" si="8"/>
        <v>636</v>
      </c>
      <c r="P309" s="29"/>
      <c r="Q309" s="74"/>
      <c r="R309" s="28"/>
      <c r="S309" s="28"/>
      <c r="T309" s="28"/>
      <c r="U309" s="28"/>
      <c r="V309" s="28"/>
      <c r="W309" s="28"/>
      <c r="X309" s="28"/>
      <c r="Y309" s="28"/>
      <c r="Z309" s="28"/>
    </row>
    <row r="310" spans="1:26" ht="15" customHeight="1">
      <c r="A310" s="111">
        <v>300</v>
      </c>
      <c r="B310" s="48" t="s">
        <v>3212</v>
      </c>
      <c r="C310" s="48"/>
      <c r="D310" s="35"/>
      <c r="E310" s="758" t="s">
        <v>3213</v>
      </c>
      <c r="F310" s="156" t="s">
        <v>2863</v>
      </c>
      <c r="G310" s="759">
        <v>234.75</v>
      </c>
      <c r="H310" s="257">
        <v>1</v>
      </c>
      <c r="I310" s="48">
        <v>120</v>
      </c>
      <c r="J310" s="40" t="s">
        <v>2864</v>
      </c>
      <c r="K310" s="41"/>
      <c r="L310" s="42"/>
      <c r="M310" s="658"/>
      <c r="N310" s="659" t="str">
        <f t="shared" si="7"/>
        <v>GRAMS</v>
      </c>
      <c r="O310" s="692">
        <f t="shared" si="8"/>
        <v>234.75</v>
      </c>
      <c r="P310" s="29"/>
      <c r="Q310" s="74"/>
      <c r="R310" s="28"/>
      <c r="S310" s="28"/>
      <c r="T310" s="28"/>
      <c r="U310" s="28"/>
      <c r="V310" s="28"/>
      <c r="W310" s="28"/>
      <c r="X310" s="28"/>
      <c r="Y310" s="28"/>
      <c r="Z310" s="28"/>
    </row>
    <row r="311" spans="1:26" ht="15" customHeight="1">
      <c r="A311" s="111">
        <v>301</v>
      </c>
      <c r="B311" s="48" t="s">
        <v>3214</v>
      </c>
      <c r="C311" s="48"/>
      <c r="D311" s="35"/>
      <c r="E311" s="758" t="s">
        <v>80</v>
      </c>
      <c r="F311" s="156" t="s">
        <v>2863</v>
      </c>
      <c r="G311" s="759">
        <v>162.32</v>
      </c>
      <c r="H311" s="257">
        <v>8</v>
      </c>
      <c r="I311" s="758">
        <v>200</v>
      </c>
      <c r="J311" s="40" t="s">
        <v>2864</v>
      </c>
      <c r="K311" s="41"/>
      <c r="L311" s="42"/>
      <c r="M311" s="658"/>
      <c r="N311" s="659" t="str">
        <f t="shared" si="7"/>
        <v>GRAMS</v>
      </c>
      <c r="O311" s="692">
        <f t="shared" si="8"/>
        <v>1298.56</v>
      </c>
      <c r="P311" s="29"/>
      <c r="Q311" s="74"/>
      <c r="R311" s="28"/>
      <c r="S311" s="28"/>
      <c r="T311" s="28"/>
      <c r="U311" s="28"/>
      <c r="V311" s="28"/>
      <c r="W311" s="28"/>
      <c r="X311" s="28"/>
      <c r="Y311" s="28"/>
      <c r="Z311" s="28"/>
    </row>
    <row r="312" spans="1:26" ht="15" customHeight="1">
      <c r="A312" s="111">
        <v>302</v>
      </c>
      <c r="B312" s="48" t="s">
        <v>3215</v>
      </c>
      <c r="C312" s="48"/>
      <c r="D312" s="35"/>
      <c r="E312" s="758" t="s">
        <v>80</v>
      </c>
      <c r="F312" s="156" t="s">
        <v>2863</v>
      </c>
      <c r="G312" s="759">
        <v>162.32</v>
      </c>
      <c r="H312" s="257">
        <v>7</v>
      </c>
      <c r="I312" s="758">
        <v>200</v>
      </c>
      <c r="J312" s="40" t="s">
        <v>2864</v>
      </c>
      <c r="K312" s="41"/>
      <c r="L312" s="42"/>
      <c r="M312" s="658"/>
      <c r="N312" s="659" t="str">
        <f t="shared" si="7"/>
        <v>GRAMS</v>
      </c>
      <c r="O312" s="692">
        <f t="shared" si="8"/>
        <v>1136.24</v>
      </c>
      <c r="P312" s="29"/>
      <c r="Q312" s="74"/>
      <c r="R312" s="28"/>
      <c r="S312" s="28"/>
      <c r="T312" s="28"/>
      <c r="U312" s="28"/>
      <c r="V312" s="28"/>
      <c r="W312" s="28"/>
      <c r="X312" s="28"/>
      <c r="Y312" s="28"/>
      <c r="Z312" s="28"/>
    </row>
    <row r="313" spans="1:26" ht="15" customHeight="1">
      <c r="A313" s="111">
        <v>303</v>
      </c>
      <c r="B313" s="48" t="s">
        <v>3216</v>
      </c>
      <c r="C313" s="48"/>
      <c r="D313" s="35"/>
      <c r="E313" s="758" t="s">
        <v>80</v>
      </c>
      <c r="F313" s="156" t="s">
        <v>2863</v>
      </c>
      <c r="G313" s="759">
        <v>162.32</v>
      </c>
      <c r="H313" s="257">
        <v>11</v>
      </c>
      <c r="I313" s="758">
        <v>200</v>
      </c>
      <c r="J313" s="40" t="s">
        <v>2864</v>
      </c>
      <c r="K313" s="41"/>
      <c r="L313" s="42"/>
      <c r="M313" s="658"/>
      <c r="N313" s="659" t="str">
        <f t="shared" si="7"/>
        <v>GRAMS</v>
      </c>
      <c r="O313" s="692">
        <f t="shared" si="8"/>
        <v>1785.52</v>
      </c>
      <c r="P313" s="29"/>
      <c r="Q313" s="74"/>
      <c r="R313" s="28"/>
      <c r="S313" s="28"/>
      <c r="T313" s="28"/>
      <c r="U313" s="28"/>
      <c r="V313" s="28"/>
      <c r="W313" s="28"/>
      <c r="X313" s="28"/>
      <c r="Y313" s="28"/>
      <c r="Z313" s="28"/>
    </row>
    <row r="314" spans="1:26" ht="15" customHeight="1">
      <c r="A314" s="111">
        <v>304</v>
      </c>
      <c r="B314" s="48" t="s">
        <v>3217</v>
      </c>
      <c r="C314" s="48"/>
      <c r="D314" s="35"/>
      <c r="E314" s="758" t="s">
        <v>80</v>
      </c>
      <c r="F314" s="156" t="s">
        <v>2863</v>
      </c>
      <c r="G314" s="759">
        <v>167.95</v>
      </c>
      <c r="H314" s="257">
        <v>12</v>
      </c>
      <c r="I314" s="758">
        <v>200</v>
      </c>
      <c r="J314" s="40" t="s">
        <v>2864</v>
      </c>
      <c r="K314" s="41"/>
      <c r="L314" s="42"/>
      <c r="M314" s="658"/>
      <c r="N314" s="659" t="str">
        <f t="shared" si="7"/>
        <v>GRAMS</v>
      </c>
      <c r="O314" s="692">
        <f t="shared" si="8"/>
        <v>2015.3999999999999</v>
      </c>
      <c r="P314" s="29"/>
      <c r="Q314" s="74"/>
      <c r="R314" s="28"/>
      <c r="S314" s="28"/>
      <c r="T314" s="28"/>
      <c r="U314" s="28"/>
      <c r="V314" s="28"/>
      <c r="W314" s="28"/>
      <c r="X314" s="28"/>
      <c r="Y314" s="28"/>
      <c r="Z314" s="28"/>
    </row>
    <row r="315" spans="1:26" ht="15" customHeight="1">
      <c r="A315" s="111">
        <v>305</v>
      </c>
      <c r="B315" s="48"/>
      <c r="C315" s="48"/>
      <c r="D315" s="35"/>
      <c r="E315" s="149"/>
      <c r="F315" s="156"/>
      <c r="G315" s="670"/>
      <c r="H315" s="88"/>
      <c r="I315" s="40"/>
      <c r="J315" s="40"/>
      <c r="K315" s="41"/>
      <c r="L315" s="42"/>
      <c r="M315" s="658"/>
      <c r="N315" s="659" t="str">
        <f t="shared" si="7"/>
        <v/>
      </c>
      <c r="O315" s="692">
        <f t="shared" si="8"/>
        <v>0</v>
      </c>
      <c r="P315" s="29"/>
      <c r="Q315" s="74"/>
      <c r="R315" s="28"/>
      <c r="S315" s="28"/>
      <c r="T315" s="28"/>
      <c r="U315" s="28"/>
      <c r="V315" s="28"/>
      <c r="W315" s="28"/>
      <c r="X315" s="28"/>
      <c r="Y315" s="28"/>
      <c r="Z315" s="28"/>
    </row>
    <row r="316" spans="1:26" ht="15" customHeight="1">
      <c r="A316" s="111">
        <v>306</v>
      </c>
      <c r="B316" s="48"/>
      <c r="C316" s="48"/>
      <c r="D316" s="35"/>
      <c r="E316" s="149"/>
      <c r="F316" s="156"/>
      <c r="G316" s="670"/>
      <c r="H316" s="88"/>
      <c r="I316" s="40"/>
      <c r="J316" s="40"/>
      <c r="K316" s="41"/>
      <c r="L316" s="42"/>
      <c r="M316" s="658"/>
      <c r="N316" s="659" t="str">
        <f t="shared" si="7"/>
        <v/>
      </c>
      <c r="O316" s="692">
        <f t="shared" si="8"/>
        <v>0</v>
      </c>
      <c r="P316" s="29"/>
      <c r="Q316" s="74"/>
      <c r="R316" s="28"/>
      <c r="S316" s="28"/>
      <c r="T316" s="28"/>
      <c r="U316" s="28"/>
      <c r="V316" s="28"/>
      <c r="W316" s="28"/>
      <c r="X316" s="28"/>
      <c r="Y316" s="28"/>
      <c r="Z316" s="28"/>
    </row>
    <row r="317" spans="1:26" ht="15" customHeight="1">
      <c r="A317" s="111">
        <v>307</v>
      </c>
      <c r="B317" s="48"/>
      <c r="C317" s="48"/>
      <c r="D317" s="35"/>
      <c r="E317" s="149"/>
      <c r="F317" s="156"/>
      <c r="G317" s="670"/>
      <c r="H317" s="88"/>
      <c r="I317" s="40"/>
      <c r="J317" s="40"/>
      <c r="K317" s="41"/>
      <c r="L317" s="42"/>
      <c r="M317" s="658"/>
      <c r="N317" s="659" t="str">
        <f t="shared" si="7"/>
        <v/>
      </c>
      <c r="O317" s="692">
        <f t="shared" si="8"/>
        <v>0</v>
      </c>
      <c r="P317" s="29"/>
      <c r="Q317" s="74"/>
      <c r="R317" s="28"/>
      <c r="S317" s="28"/>
      <c r="T317" s="28"/>
      <c r="U317" s="28"/>
      <c r="V317" s="28"/>
      <c r="W317" s="28"/>
      <c r="X317" s="28"/>
      <c r="Y317" s="28"/>
      <c r="Z317" s="28"/>
    </row>
    <row r="318" spans="1:26" ht="15" customHeight="1">
      <c r="A318" s="111">
        <v>308</v>
      </c>
      <c r="B318" s="48"/>
      <c r="C318" s="48"/>
      <c r="D318" s="35"/>
      <c r="E318" s="149"/>
      <c r="F318" s="156"/>
      <c r="G318" s="670"/>
      <c r="H318" s="88"/>
      <c r="I318" s="40"/>
      <c r="J318" s="40"/>
      <c r="K318" s="41"/>
      <c r="L318" s="42"/>
      <c r="M318" s="658"/>
      <c r="N318" s="659" t="str">
        <f t="shared" si="7"/>
        <v/>
      </c>
      <c r="O318" s="692">
        <f t="shared" si="8"/>
        <v>0</v>
      </c>
      <c r="P318" s="29"/>
      <c r="Q318" s="74"/>
      <c r="R318" s="28"/>
      <c r="S318" s="28"/>
      <c r="T318" s="28"/>
      <c r="U318" s="28"/>
      <c r="V318" s="28"/>
      <c r="W318" s="28"/>
      <c r="X318" s="28"/>
      <c r="Y318" s="28"/>
      <c r="Z318" s="28"/>
    </row>
    <row r="319" spans="1:26" ht="15" customHeight="1">
      <c r="A319" s="111">
        <v>309</v>
      </c>
      <c r="B319" s="48"/>
      <c r="C319" s="48"/>
      <c r="D319" s="35"/>
      <c r="E319" s="149"/>
      <c r="F319" s="156"/>
      <c r="G319" s="670"/>
      <c r="H319" s="88"/>
      <c r="I319" s="40"/>
      <c r="J319" s="40"/>
      <c r="K319" s="41"/>
      <c r="L319" s="42"/>
      <c r="M319" s="658"/>
      <c r="N319" s="659" t="str">
        <f t="shared" si="7"/>
        <v/>
      </c>
      <c r="O319" s="692">
        <f t="shared" si="8"/>
        <v>0</v>
      </c>
      <c r="P319" s="29"/>
      <c r="Q319" s="74"/>
      <c r="R319" s="28"/>
      <c r="S319" s="28"/>
      <c r="T319" s="28"/>
      <c r="U319" s="28"/>
      <c r="V319" s="28"/>
      <c r="W319" s="28"/>
      <c r="X319" s="28"/>
      <c r="Y319" s="28"/>
      <c r="Z319" s="28"/>
    </row>
    <row r="320" spans="1:26" ht="15" customHeight="1">
      <c r="A320" s="111">
        <v>310</v>
      </c>
      <c r="B320" s="48"/>
      <c r="C320" s="48"/>
      <c r="D320" s="35"/>
      <c r="E320" s="149"/>
      <c r="F320" s="156"/>
      <c r="G320" s="670"/>
      <c r="H320" s="88"/>
      <c r="I320" s="40"/>
      <c r="J320" s="40"/>
      <c r="K320" s="41"/>
      <c r="L320" s="42"/>
      <c r="M320" s="658"/>
      <c r="N320" s="659" t="str">
        <f t="shared" si="7"/>
        <v/>
      </c>
      <c r="O320" s="692">
        <f t="shared" si="8"/>
        <v>0</v>
      </c>
      <c r="P320" s="29"/>
      <c r="Q320" s="74"/>
      <c r="R320" s="28"/>
      <c r="S320" s="28"/>
      <c r="T320" s="28"/>
      <c r="U320" s="28"/>
      <c r="V320" s="28"/>
      <c r="W320" s="28"/>
      <c r="X320" s="28"/>
      <c r="Y320" s="28"/>
      <c r="Z320" s="28"/>
    </row>
    <row r="321" spans="1:26" ht="15" customHeight="1">
      <c r="A321" s="111">
        <v>311</v>
      </c>
      <c r="B321" s="48"/>
      <c r="C321" s="48"/>
      <c r="D321" s="35"/>
      <c r="E321" s="149"/>
      <c r="F321" s="156"/>
      <c r="G321" s="670"/>
      <c r="H321" s="88"/>
      <c r="I321" s="40"/>
      <c r="J321" s="40"/>
      <c r="K321" s="41"/>
      <c r="L321" s="42"/>
      <c r="M321" s="658"/>
      <c r="N321" s="659" t="str">
        <f t="shared" si="7"/>
        <v/>
      </c>
      <c r="O321" s="692">
        <f t="shared" si="8"/>
        <v>0</v>
      </c>
      <c r="P321" s="29"/>
      <c r="Q321" s="74"/>
      <c r="R321" s="28"/>
      <c r="S321" s="28"/>
      <c r="T321" s="28"/>
      <c r="U321" s="28"/>
      <c r="V321" s="28"/>
      <c r="W321" s="28"/>
      <c r="X321" s="28"/>
      <c r="Y321" s="28"/>
      <c r="Z321" s="28"/>
    </row>
    <row r="322" spans="1:26" ht="15" customHeight="1">
      <c r="A322" s="111">
        <v>312</v>
      </c>
      <c r="B322" s="48"/>
      <c r="C322" s="48"/>
      <c r="D322" s="35"/>
      <c r="E322" s="149"/>
      <c r="F322" s="156"/>
      <c r="G322" s="670"/>
      <c r="H322" s="88"/>
      <c r="I322" s="40"/>
      <c r="J322" s="40"/>
      <c r="K322" s="41"/>
      <c r="L322" s="42"/>
      <c r="M322" s="658"/>
      <c r="N322" s="659" t="str">
        <f t="shared" si="7"/>
        <v/>
      </c>
      <c r="O322" s="692">
        <f t="shared" si="8"/>
        <v>0</v>
      </c>
      <c r="P322" s="29"/>
      <c r="Q322" s="74"/>
      <c r="R322" s="28"/>
      <c r="S322" s="28"/>
      <c r="T322" s="28"/>
      <c r="U322" s="28"/>
      <c r="V322" s="28"/>
      <c r="W322" s="28"/>
      <c r="X322" s="28"/>
      <c r="Y322" s="28"/>
      <c r="Z322" s="28"/>
    </row>
    <row r="323" spans="1:26" ht="15" customHeight="1">
      <c r="A323" s="111">
        <v>313</v>
      </c>
      <c r="B323" s="48"/>
      <c r="C323" s="48"/>
      <c r="D323" s="35"/>
      <c r="E323" s="149"/>
      <c r="F323" s="156"/>
      <c r="G323" s="670"/>
      <c r="H323" s="88"/>
      <c r="I323" s="40"/>
      <c r="J323" s="40"/>
      <c r="K323" s="41"/>
      <c r="L323" s="42"/>
      <c r="M323" s="658"/>
      <c r="N323" s="659" t="str">
        <f t="shared" si="7"/>
        <v/>
      </c>
      <c r="O323" s="692">
        <f t="shared" si="8"/>
        <v>0</v>
      </c>
      <c r="P323" s="29"/>
      <c r="Q323" s="74"/>
      <c r="R323" s="28"/>
      <c r="S323" s="28"/>
      <c r="T323" s="28"/>
      <c r="U323" s="28"/>
      <c r="V323" s="28"/>
      <c r="W323" s="28"/>
      <c r="X323" s="28"/>
      <c r="Y323" s="28"/>
      <c r="Z323" s="28"/>
    </row>
    <row r="324" spans="1:26" ht="15" customHeight="1">
      <c r="A324" s="111">
        <v>314</v>
      </c>
      <c r="B324" s="48"/>
      <c r="C324" s="48"/>
      <c r="D324" s="35"/>
      <c r="E324" s="149"/>
      <c r="F324" s="156"/>
      <c r="G324" s="670"/>
      <c r="H324" s="88"/>
      <c r="I324" s="40"/>
      <c r="J324" s="40"/>
      <c r="K324" s="41"/>
      <c r="L324" s="42"/>
      <c r="M324" s="658"/>
      <c r="N324" s="659" t="str">
        <f t="shared" si="7"/>
        <v/>
      </c>
      <c r="O324" s="692">
        <f t="shared" si="8"/>
        <v>0</v>
      </c>
      <c r="P324" s="29"/>
      <c r="Q324" s="74"/>
      <c r="R324" s="28"/>
      <c r="S324" s="28"/>
      <c r="T324" s="28"/>
      <c r="U324" s="28"/>
      <c r="V324" s="28"/>
      <c r="W324" s="28"/>
      <c r="X324" s="28"/>
      <c r="Y324" s="28"/>
      <c r="Z324" s="28"/>
    </row>
    <row r="325" spans="1:26" ht="15" customHeight="1">
      <c r="A325" s="111">
        <v>315</v>
      </c>
      <c r="B325" s="48"/>
      <c r="C325" s="48"/>
      <c r="D325" s="35"/>
      <c r="E325" s="149"/>
      <c r="F325" s="156"/>
      <c r="G325" s="670"/>
      <c r="H325" s="88"/>
      <c r="I325" s="40"/>
      <c r="J325" s="40"/>
      <c r="K325" s="41"/>
      <c r="L325" s="42"/>
      <c r="M325" s="658"/>
      <c r="N325" s="659" t="str">
        <f t="shared" si="7"/>
        <v/>
      </c>
      <c r="O325" s="692">
        <f t="shared" si="8"/>
        <v>0</v>
      </c>
      <c r="P325" s="29"/>
      <c r="Q325" s="74"/>
      <c r="R325" s="28"/>
      <c r="S325" s="28"/>
      <c r="T325" s="28"/>
      <c r="U325" s="28"/>
      <c r="V325" s="28"/>
      <c r="W325" s="28"/>
      <c r="X325" s="28"/>
      <c r="Y325" s="28"/>
      <c r="Z325" s="28"/>
    </row>
    <row r="326" spans="1:26" ht="15" customHeight="1">
      <c r="A326" s="111">
        <v>316</v>
      </c>
      <c r="B326" s="48"/>
      <c r="C326" s="48"/>
      <c r="D326" s="35"/>
      <c r="E326" s="149"/>
      <c r="F326" s="156"/>
      <c r="G326" s="670"/>
      <c r="H326" s="88"/>
      <c r="I326" s="40"/>
      <c r="J326" s="40"/>
      <c r="K326" s="41"/>
      <c r="L326" s="42"/>
      <c r="M326" s="658"/>
      <c r="N326" s="659" t="str">
        <f t="shared" si="7"/>
        <v/>
      </c>
      <c r="O326" s="692">
        <f t="shared" si="8"/>
        <v>0</v>
      </c>
      <c r="P326" s="29"/>
      <c r="Q326" s="74"/>
      <c r="R326" s="28"/>
      <c r="S326" s="28"/>
      <c r="T326" s="28"/>
      <c r="U326" s="28"/>
      <c r="V326" s="28"/>
      <c r="W326" s="28"/>
      <c r="X326" s="28"/>
      <c r="Y326" s="28"/>
      <c r="Z326" s="28"/>
    </row>
    <row r="327" spans="1:26" ht="15" customHeight="1">
      <c r="A327" s="111">
        <v>317</v>
      </c>
      <c r="B327" s="48"/>
      <c r="C327" s="48"/>
      <c r="D327" s="35"/>
      <c r="E327" s="149"/>
      <c r="F327" s="156"/>
      <c r="G327" s="670"/>
      <c r="H327" s="88"/>
      <c r="I327" s="40"/>
      <c r="J327" s="40"/>
      <c r="K327" s="41"/>
      <c r="L327" s="42"/>
      <c r="M327" s="658"/>
      <c r="N327" s="659" t="str">
        <f t="shared" si="7"/>
        <v/>
      </c>
      <c r="O327" s="692">
        <f t="shared" si="8"/>
        <v>0</v>
      </c>
      <c r="P327" s="29"/>
      <c r="Q327" s="74"/>
      <c r="R327" s="28"/>
      <c r="S327" s="28"/>
      <c r="T327" s="28"/>
      <c r="U327" s="28"/>
      <c r="V327" s="28"/>
      <c r="W327" s="28"/>
      <c r="X327" s="28"/>
      <c r="Y327" s="28"/>
      <c r="Z327" s="28"/>
    </row>
    <row r="328" spans="1:26" ht="15" customHeight="1">
      <c r="A328" s="111">
        <v>318</v>
      </c>
      <c r="B328" s="48"/>
      <c r="C328" s="48"/>
      <c r="D328" s="35"/>
      <c r="E328" s="149"/>
      <c r="F328" s="156"/>
      <c r="G328" s="670"/>
      <c r="H328" s="88"/>
      <c r="I328" s="40"/>
      <c r="J328" s="40"/>
      <c r="K328" s="41"/>
      <c r="L328" s="42"/>
      <c r="M328" s="658"/>
      <c r="N328" s="659" t="str">
        <f t="shared" si="7"/>
        <v/>
      </c>
      <c r="O328" s="692">
        <f t="shared" si="8"/>
        <v>0</v>
      </c>
      <c r="P328" s="29"/>
      <c r="Q328" s="74"/>
      <c r="R328" s="28"/>
      <c r="S328" s="28"/>
      <c r="T328" s="28"/>
      <c r="U328" s="28"/>
      <c r="V328" s="28"/>
      <c r="W328" s="28"/>
      <c r="X328" s="28"/>
      <c r="Y328" s="28"/>
      <c r="Z328" s="28"/>
    </row>
    <row r="329" spans="1:26" ht="15" customHeight="1">
      <c r="A329" s="111">
        <v>319</v>
      </c>
      <c r="B329" s="48"/>
      <c r="C329" s="48"/>
      <c r="D329" s="35"/>
      <c r="E329" s="149"/>
      <c r="F329" s="156"/>
      <c r="G329" s="670"/>
      <c r="H329" s="88"/>
      <c r="I329" s="40"/>
      <c r="J329" s="40"/>
      <c r="K329" s="41"/>
      <c r="L329" s="42"/>
      <c r="M329" s="658"/>
      <c r="N329" s="659" t="str">
        <f t="shared" si="7"/>
        <v/>
      </c>
      <c r="O329" s="692">
        <f t="shared" si="8"/>
        <v>0</v>
      </c>
      <c r="P329" s="29"/>
      <c r="Q329" s="74"/>
      <c r="R329" s="28"/>
      <c r="S329" s="28"/>
      <c r="T329" s="28"/>
      <c r="U329" s="28"/>
      <c r="V329" s="28"/>
      <c r="W329" s="28"/>
      <c r="X329" s="28"/>
      <c r="Y329" s="28"/>
      <c r="Z329" s="28"/>
    </row>
    <row r="330" spans="1:26" ht="15" customHeight="1">
      <c r="A330" s="111">
        <v>320</v>
      </c>
      <c r="B330" s="48"/>
      <c r="C330" s="48"/>
      <c r="D330" s="35"/>
      <c r="E330" s="149"/>
      <c r="F330" s="156"/>
      <c r="G330" s="670"/>
      <c r="H330" s="88"/>
      <c r="I330" s="40"/>
      <c r="J330" s="40"/>
      <c r="K330" s="41"/>
      <c r="L330" s="42"/>
      <c r="M330" s="658"/>
      <c r="N330" s="659" t="str">
        <f t="shared" si="7"/>
        <v/>
      </c>
      <c r="O330" s="692">
        <f t="shared" si="8"/>
        <v>0</v>
      </c>
      <c r="P330" s="29"/>
      <c r="Q330" s="74"/>
      <c r="R330" s="28"/>
      <c r="S330" s="28"/>
      <c r="T330" s="28"/>
      <c r="U330" s="28"/>
      <c r="V330" s="28"/>
      <c r="W330" s="28"/>
      <c r="X330" s="28"/>
      <c r="Y330" s="28"/>
      <c r="Z330" s="28"/>
    </row>
    <row r="331" spans="1:26" ht="15" customHeight="1">
      <c r="A331" s="111">
        <v>321</v>
      </c>
      <c r="B331" s="48"/>
      <c r="C331" s="48"/>
      <c r="D331" s="35"/>
      <c r="E331" s="149"/>
      <c r="F331" s="156"/>
      <c r="G331" s="670"/>
      <c r="H331" s="88"/>
      <c r="I331" s="40"/>
      <c r="J331" s="40"/>
      <c r="K331" s="41"/>
      <c r="L331" s="42"/>
      <c r="M331" s="658"/>
      <c r="N331" s="659" t="str">
        <f t="shared" si="7"/>
        <v/>
      </c>
      <c r="O331" s="692">
        <f t="shared" si="8"/>
        <v>0</v>
      </c>
      <c r="P331" s="29"/>
      <c r="Q331" s="74"/>
      <c r="R331" s="28"/>
      <c r="S331" s="28"/>
      <c r="T331" s="28"/>
      <c r="U331" s="28"/>
      <c r="V331" s="28"/>
      <c r="W331" s="28"/>
      <c r="X331" s="28"/>
      <c r="Y331" s="28"/>
      <c r="Z331" s="28"/>
    </row>
    <row r="332" spans="1:26" ht="15" customHeight="1">
      <c r="A332" s="111">
        <v>322</v>
      </c>
      <c r="B332" s="48"/>
      <c r="C332" s="48"/>
      <c r="D332" s="35"/>
      <c r="E332" s="149"/>
      <c r="F332" s="156"/>
      <c r="G332" s="670"/>
      <c r="H332" s="88"/>
      <c r="I332" s="40"/>
      <c r="J332" s="40"/>
      <c r="K332" s="41"/>
      <c r="L332" s="42"/>
      <c r="M332" s="658"/>
      <c r="N332" s="659" t="str">
        <f t="shared" si="7"/>
        <v/>
      </c>
      <c r="O332" s="692">
        <f t="shared" si="8"/>
        <v>0</v>
      </c>
      <c r="P332" s="29"/>
      <c r="Q332" s="74"/>
      <c r="R332" s="28"/>
      <c r="S332" s="28"/>
      <c r="T332" s="28"/>
      <c r="U332" s="28"/>
      <c r="V332" s="28"/>
      <c r="W332" s="28"/>
      <c r="X332" s="28"/>
      <c r="Y332" s="28"/>
      <c r="Z332" s="28"/>
    </row>
    <row r="333" spans="1:26" ht="15" customHeight="1">
      <c r="A333" s="111">
        <v>323</v>
      </c>
      <c r="B333" s="48"/>
      <c r="C333" s="48"/>
      <c r="D333" s="35"/>
      <c r="E333" s="149"/>
      <c r="F333" s="156"/>
      <c r="G333" s="670"/>
      <c r="H333" s="88"/>
      <c r="I333" s="40"/>
      <c r="J333" s="40"/>
      <c r="K333" s="41"/>
      <c r="L333" s="42"/>
      <c r="M333" s="658"/>
      <c r="N333" s="659" t="str">
        <f t="shared" si="7"/>
        <v/>
      </c>
      <c r="O333" s="692">
        <f t="shared" si="8"/>
        <v>0</v>
      </c>
      <c r="P333" s="29"/>
      <c r="Q333" s="74"/>
      <c r="R333" s="28"/>
      <c r="S333" s="28"/>
      <c r="T333" s="28"/>
      <c r="U333" s="28"/>
      <c r="V333" s="28"/>
      <c r="W333" s="28"/>
      <c r="X333" s="28"/>
      <c r="Y333" s="28"/>
      <c r="Z333" s="28"/>
    </row>
    <row r="334" spans="1:26" ht="15" customHeight="1">
      <c r="A334" s="111">
        <v>324</v>
      </c>
      <c r="B334" s="48"/>
      <c r="C334" s="48"/>
      <c r="D334" s="35"/>
      <c r="E334" s="149"/>
      <c r="F334" s="156"/>
      <c r="G334" s="670"/>
      <c r="H334" s="88"/>
      <c r="I334" s="40"/>
      <c r="J334" s="40"/>
      <c r="K334" s="41"/>
      <c r="L334" s="42"/>
      <c r="M334" s="658"/>
      <c r="N334" s="659" t="str">
        <f t="shared" si="7"/>
        <v/>
      </c>
      <c r="O334" s="692">
        <f t="shared" si="8"/>
        <v>0</v>
      </c>
      <c r="P334" s="29"/>
      <c r="Q334" s="74"/>
      <c r="R334" s="28"/>
      <c r="S334" s="28"/>
      <c r="T334" s="28"/>
      <c r="U334" s="28"/>
      <c r="V334" s="28"/>
      <c r="W334" s="28"/>
      <c r="X334" s="28"/>
      <c r="Y334" s="28"/>
      <c r="Z334" s="28"/>
    </row>
    <row r="335" spans="1:26" ht="15" customHeight="1">
      <c r="A335" s="111">
        <v>325</v>
      </c>
      <c r="B335" s="48"/>
      <c r="C335" s="48"/>
      <c r="D335" s="35"/>
      <c r="E335" s="149"/>
      <c r="F335" s="156"/>
      <c r="G335" s="670"/>
      <c r="H335" s="88"/>
      <c r="I335" s="40"/>
      <c r="J335" s="40"/>
      <c r="K335" s="41"/>
      <c r="L335" s="42"/>
      <c r="M335" s="658"/>
      <c r="N335" s="659" t="str">
        <f t="shared" si="7"/>
        <v/>
      </c>
      <c r="O335" s="692">
        <f t="shared" si="8"/>
        <v>0</v>
      </c>
      <c r="P335" s="29"/>
      <c r="Q335" s="74"/>
      <c r="R335" s="28"/>
      <c r="S335" s="28"/>
      <c r="T335" s="28"/>
      <c r="U335" s="28"/>
      <c r="V335" s="28"/>
      <c r="W335" s="28"/>
      <c r="X335" s="28"/>
      <c r="Y335" s="28"/>
      <c r="Z335" s="28"/>
    </row>
    <row r="336" spans="1:26" ht="15" customHeight="1">
      <c r="A336" s="111">
        <v>326</v>
      </c>
      <c r="B336" s="48"/>
      <c r="C336" s="48"/>
      <c r="D336" s="35"/>
      <c r="E336" s="149"/>
      <c r="F336" s="156"/>
      <c r="G336" s="670"/>
      <c r="H336" s="88"/>
      <c r="I336" s="40"/>
      <c r="J336" s="40"/>
      <c r="K336" s="41"/>
      <c r="L336" s="42"/>
      <c r="M336" s="658"/>
      <c r="N336" s="659" t="str">
        <f t="shared" si="7"/>
        <v/>
      </c>
      <c r="O336" s="692">
        <f t="shared" si="8"/>
        <v>0</v>
      </c>
      <c r="P336" s="29"/>
      <c r="Q336" s="74"/>
      <c r="R336" s="28"/>
      <c r="S336" s="28"/>
      <c r="T336" s="28"/>
      <c r="U336" s="28"/>
      <c r="V336" s="28"/>
      <c r="W336" s="28"/>
      <c r="X336" s="28"/>
      <c r="Y336" s="28"/>
      <c r="Z336" s="28"/>
    </row>
    <row r="337" spans="1:26" ht="15" customHeight="1">
      <c r="A337" s="111">
        <v>327</v>
      </c>
      <c r="B337" s="48"/>
      <c r="C337" s="48"/>
      <c r="D337" s="35"/>
      <c r="E337" s="149"/>
      <c r="F337" s="156"/>
      <c r="G337" s="670"/>
      <c r="H337" s="88"/>
      <c r="I337" s="40"/>
      <c r="J337" s="40"/>
      <c r="K337" s="41"/>
      <c r="L337" s="42"/>
      <c r="M337" s="658"/>
      <c r="N337" s="659" t="str">
        <f t="shared" si="7"/>
        <v/>
      </c>
      <c r="O337" s="692">
        <f t="shared" si="8"/>
        <v>0</v>
      </c>
      <c r="P337" s="29"/>
      <c r="Q337" s="74"/>
      <c r="R337" s="28"/>
      <c r="S337" s="28"/>
      <c r="T337" s="28"/>
      <c r="U337" s="28"/>
      <c r="V337" s="28"/>
      <c r="W337" s="28"/>
      <c r="X337" s="28"/>
      <c r="Y337" s="28"/>
      <c r="Z337" s="28"/>
    </row>
    <row r="338" spans="1:26" ht="15" customHeight="1">
      <c r="A338" s="111">
        <v>328</v>
      </c>
      <c r="B338" s="48"/>
      <c r="C338" s="48"/>
      <c r="D338" s="35"/>
      <c r="E338" s="149"/>
      <c r="F338" s="156"/>
      <c r="G338" s="670"/>
      <c r="H338" s="88"/>
      <c r="I338" s="40"/>
      <c r="J338" s="40"/>
      <c r="K338" s="41"/>
      <c r="L338" s="42"/>
      <c r="M338" s="658"/>
      <c r="N338" s="659" t="str">
        <f t="shared" si="7"/>
        <v/>
      </c>
      <c r="O338" s="692">
        <f t="shared" si="8"/>
        <v>0</v>
      </c>
      <c r="P338" s="29"/>
      <c r="Q338" s="74"/>
      <c r="R338" s="28"/>
      <c r="S338" s="28"/>
      <c r="T338" s="28"/>
      <c r="U338" s="28"/>
      <c r="V338" s="28"/>
      <c r="W338" s="28"/>
      <c r="X338" s="28"/>
      <c r="Y338" s="28"/>
      <c r="Z338" s="28"/>
    </row>
    <row r="339" spans="1:26" ht="15" customHeight="1">
      <c r="A339" s="111">
        <v>329</v>
      </c>
      <c r="B339" s="48"/>
      <c r="C339" s="48"/>
      <c r="D339" s="35"/>
      <c r="E339" s="149"/>
      <c r="F339" s="156"/>
      <c r="G339" s="670"/>
      <c r="H339" s="88"/>
      <c r="I339" s="40"/>
      <c r="J339" s="40"/>
      <c r="K339" s="41"/>
      <c r="L339" s="42"/>
      <c r="M339" s="658"/>
      <c r="N339" s="659" t="str">
        <f t="shared" si="7"/>
        <v/>
      </c>
      <c r="O339" s="692">
        <f t="shared" si="8"/>
        <v>0</v>
      </c>
      <c r="P339" s="29"/>
      <c r="Q339" s="74"/>
      <c r="R339" s="28"/>
      <c r="S339" s="28"/>
      <c r="T339" s="28"/>
      <c r="U339" s="28"/>
      <c r="V339" s="28"/>
      <c r="W339" s="28"/>
      <c r="X339" s="28"/>
      <c r="Y339" s="28"/>
      <c r="Z339" s="28"/>
    </row>
    <row r="340" spans="1:26" ht="15" customHeight="1">
      <c r="A340" s="111">
        <v>330</v>
      </c>
      <c r="B340" s="48"/>
      <c r="C340" s="48"/>
      <c r="D340" s="35"/>
      <c r="E340" s="149"/>
      <c r="F340" s="156"/>
      <c r="G340" s="670"/>
      <c r="H340" s="88"/>
      <c r="I340" s="40"/>
      <c r="J340" s="40"/>
      <c r="K340" s="41"/>
      <c r="L340" s="42"/>
      <c r="M340" s="658"/>
      <c r="N340" s="659" t="str">
        <f t="shared" si="7"/>
        <v/>
      </c>
      <c r="O340" s="692">
        <f t="shared" si="8"/>
        <v>0</v>
      </c>
      <c r="P340" s="29"/>
      <c r="Q340" s="74"/>
      <c r="R340" s="28"/>
      <c r="S340" s="28"/>
      <c r="T340" s="28"/>
      <c r="U340" s="28"/>
      <c r="V340" s="28"/>
      <c r="W340" s="28"/>
      <c r="X340" s="28"/>
      <c r="Y340" s="28"/>
      <c r="Z340" s="28"/>
    </row>
    <row r="341" spans="1:26" ht="15" customHeight="1">
      <c r="A341" s="111">
        <v>331</v>
      </c>
      <c r="B341" s="48"/>
      <c r="C341" s="48"/>
      <c r="D341" s="35"/>
      <c r="E341" s="149"/>
      <c r="F341" s="156"/>
      <c r="G341" s="670"/>
      <c r="H341" s="88"/>
      <c r="I341" s="40"/>
      <c r="J341" s="40"/>
      <c r="K341" s="41"/>
      <c r="L341" s="42"/>
      <c r="M341" s="658"/>
      <c r="N341" s="659" t="str">
        <f t="shared" si="7"/>
        <v/>
      </c>
      <c r="O341" s="692">
        <f t="shared" si="8"/>
        <v>0</v>
      </c>
      <c r="P341" s="29"/>
      <c r="Q341" s="74"/>
      <c r="R341" s="28"/>
      <c r="S341" s="28"/>
      <c r="T341" s="28"/>
      <c r="U341" s="28"/>
      <c r="V341" s="28"/>
      <c r="W341" s="28"/>
      <c r="X341" s="28"/>
      <c r="Y341" s="28"/>
      <c r="Z341" s="28"/>
    </row>
    <row r="342" spans="1:26" ht="15" customHeight="1">
      <c r="A342" s="111">
        <v>332</v>
      </c>
      <c r="B342" s="48"/>
      <c r="C342" s="48"/>
      <c r="D342" s="35"/>
      <c r="E342" s="149"/>
      <c r="F342" s="156"/>
      <c r="G342" s="670"/>
      <c r="H342" s="88"/>
      <c r="I342" s="40"/>
      <c r="J342" s="40"/>
      <c r="K342" s="41"/>
      <c r="L342" s="42"/>
      <c r="M342" s="658"/>
      <c r="N342" s="659" t="str">
        <f t="shared" si="7"/>
        <v/>
      </c>
      <c r="O342" s="692">
        <f t="shared" si="8"/>
        <v>0</v>
      </c>
      <c r="P342" s="29"/>
      <c r="Q342" s="74"/>
      <c r="R342" s="28"/>
      <c r="S342" s="28"/>
      <c r="T342" s="28"/>
      <c r="U342" s="28"/>
      <c r="V342" s="28"/>
      <c r="W342" s="28"/>
      <c r="X342" s="28"/>
      <c r="Y342" s="28"/>
      <c r="Z342" s="28"/>
    </row>
    <row r="343" spans="1:26" ht="15" customHeight="1">
      <c r="A343" s="111">
        <v>333</v>
      </c>
      <c r="B343" s="48"/>
      <c r="C343" s="48"/>
      <c r="D343" s="35"/>
      <c r="E343" s="149"/>
      <c r="F343" s="156"/>
      <c r="G343" s="670"/>
      <c r="H343" s="88"/>
      <c r="I343" s="40"/>
      <c r="J343" s="40"/>
      <c r="K343" s="41"/>
      <c r="L343" s="42"/>
      <c r="M343" s="658"/>
      <c r="N343" s="659" t="str">
        <f t="shared" si="7"/>
        <v/>
      </c>
      <c r="O343" s="692">
        <f t="shared" si="8"/>
        <v>0</v>
      </c>
      <c r="P343" s="29"/>
      <c r="Q343" s="74"/>
      <c r="R343" s="28"/>
      <c r="S343" s="28"/>
      <c r="T343" s="28"/>
      <c r="U343" s="28"/>
      <c r="V343" s="28"/>
      <c r="W343" s="28"/>
      <c r="X343" s="28"/>
      <c r="Y343" s="28"/>
      <c r="Z343" s="28"/>
    </row>
    <row r="344" spans="1:26" ht="15" customHeight="1">
      <c r="A344" s="111">
        <v>334</v>
      </c>
      <c r="B344" s="48"/>
      <c r="C344" s="48"/>
      <c r="D344" s="35"/>
      <c r="E344" s="149"/>
      <c r="F344" s="156"/>
      <c r="G344" s="670"/>
      <c r="H344" s="88"/>
      <c r="I344" s="40"/>
      <c r="J344" s="40"/>
      <c r="K344" s="41"/>
      <c r="L344" s="42"/>
      <c r="M344" s="658"/>
      <c r="N344" s="659" t="str">
        <f t="shared" si="7"/>
        <v/>
      </c>
      <c r="O344" s="692">
        <f t="shared" si="8"/>
        <v>0</v>
      </c>
      <c r="P344" s="29"/>
      <c r="Q344" s="74"/>
      <c r="R344" s="28"/>
      <c r="S344" s="28"/>
      <c r="T344" s="28"/>
      <c r="U344" s="28"/>
      <c r="V344" s="28"/>
      <c r="W344" s="28"/>
      <c r="X344" s="28"/>
      <c r="Y344" s="28"/>
      <c r="Z344" s="28"/>
    </row>
    <row r="345" spans="1:26" ht="15" customHeight="1">
      <c r="A345" s="111">
        <v>335</v>
      </c>
      <c r="B345" s="48"/>
      <c r="C345" s="48"/>
      <c r="D345" s="35"/>
      <c r="E345" s="149"/>
      <c r="F345" s="156"/>
      <c r="G345" s="670"/>
      <c r="H345" s="88"/>
      <c r="I345" s="40"/>
      <c r="J345" s="40"/>
      <c r="K345" s="41"/>
      <c r="L345" s="42"/>
      <c r="M345" s="658"/>
      <c r="N345" s="659" t="str">
        <f t="shared" si="7"/>
        <v/>
      </c>
      <c r="O345" s="692">
        <f t="shared" si="8"/>
        <v>0</v>
      </c>
      <c r="P345" s="29"/>
      <c r="Q345" s="74"/>
      <c r="R345" s="28"/>
      <c r="S345" s="28"/>
      <c r="T345" s="28"/>
      <c r="U345" s="28"/>
      <c r="V345" s="28"/>
      <c r="W345" s="28"/>
      <c r="X345" s="28"/>
      <c r="Y345" s="28"/>
      <c r="Z345" s="28"/>
    </row>
    <row r="346" spans="1:26" ht="15" customHeight="1">
      <c r="A346" s="111">
        <v>336</v>
      </c>
      <c r="B346" s="48"/>
      <c r="C346" s="48"/>
      <c r="D346" s="35"/>
      <c r="E346" s="149"/>
      <c r="F346" s="156"/>
      <c r="G346" s="670"/>
      <c r="H346" s="88"/>
      <c r="I346" s="40"/>
      <c r="J346" s="40"/>
      <c r="K346" s="41"/>
      <c r="L346" s="42"/>
      <c r="M346" s="658"/>
      <c r="N346" s="659" t="str">
        <f t="shared" si="7"/>
        <v/>
      </c>
      <c r="O346" s="692">
        <f t="shared" si="8"/>
        <v>0</v>
      </c>
      <c r="P346" s="29"/>
      <c r="Q346" s="74"/>
      <c r="R346" s="28"/>
      <c r="S346" s="28"/>
      <c r="T346" s="28"/>
      <c r="U346" s="28"/>
      <c r="V346" s="28"/>
      <c r="W346" s="28"/>
      <c r="X346" s="28"/>
      <c r="Y346" s="28"/>
      <c r="Z346" s="28"/>
    </row>
    <row r="347" spans="1:26" ht="15" customHeight="1">
      <c r="A347" s="111">
        <v>337</v>
      </c>
      <c r="B347" s="48"/>
      <c r="C347" s="48"/>
      <c r="D347" s="35"/>
      <c r="E347" s="149"/>
      <c r="F347" s="156"/>
      <c r="G347" s="670"/>
      <c r="H347" s="88"/>
      <c r="I347" s="40"/>
      <c r="J347" s="40"/>
      <c r="K347" s="41"/>
      <c r="L347" s="42"/>
      <c r="M347" s="658"/>
      <c r="N347" s="659" t="str">
        <f t="shared" si="7"/>
        <v/>
      </c>
      <c r="O347" s="692">
        <f t="shared" si="8"/>
        <v>0</v>
      </c>
      <c r="P347" s="29"/>
      <c r="Q347" s="74"/>
      <c r="R347" s="28"/>
      <c r="S347" s="28"/>
      <c r="T347" s="28"/>
      <c r="U347" s="28"/>
      <c r="V347" s="28"/>
      <c r="W347" s="28"/>
      <c r="X347" s="28"/>
      <c r="Y347" s="28"/>
      <c r="Z347" s="28"/>
    </row>
    <row r="348" spans="1:26" ht="15" customHeight="1">
      <c r="A348" s="111">
        <v>338</v>
      </c>
      <c r="B348" s="48"/>
      <c r="C348" s="48"/>
      <c r="D348" s="35"/>
      <c r="E348" s="149"/>
      <c r="F348" s="156"/>
      <c r="G348" s="670"/>
      <c r="H348" s="88"/>
      <c r="I348" s="40"/>
      <c r="J348" s="40"/>
      <c r="K348" s="41"/>
      <c r="L348" s="42"/>
      <c r="M348" s="658"/>
      <c r="N348" s="659" t="str">
        <f t="shared" si="7"/>
        <v/>
      </c>
      <c r="O348" s="692">
        <f t="shared" si="8"/>
        <v>0</v>
      </c>
      <c r="P348" s="29"/>
      <c r="Q348" s="74"/>
      <c r="R348" s="28"/>
      <c r="S348" s="28"/>
      <c r="T348" s="28"/>
      <c r="U348" s="28"/>
      <c r="V348" s="28"/>
      <c r="W348" s="28"/>
      <c r="X348" s="28"/>
      <c r="Y348" s="28"/>
      <c r="Z348" s="28"/>
    </row>
    <row r="349" spans="1:26" ht="15" customHeight="1">
      <c r="A349" s="111">
        <v>339</v>
      </c>
      <c r="B349" s="48"/>
      <c r="C349" s="48"/>
      <c r="D349" s="35"/>
      <c r="E349" s="149"/>
      <c r="F349" s="156"/>
      <c r="G349" s="670"/>
      <c r="H349" s="88"/>
      <c r="I349" s="40"/>
      <c r="J349" s="40"/>
      <c r="K349" s="41"/>
      <c r="L349" s="42"/>
      <c r="M349" s="658"/>
      <c r="N349" s="659" t="str">
        <f t="shared" si="7"/>
        <v/>
      </c>
      <c r="O349" s="692">
        <f t="shared" si="8"/>
        <v>0</v>
      </c>
      <c r="P349" s="29"/>
      <c r="Q349" s="74"/>
      <c r="R349" s="28"/>
      <c r="S349" s="28"/>
      <c r="T349" s="28"/>
      <c r="U349" s="28"/>
      <c r="V349" s="28"/>
      <c r="W349" s="28"/>
      <c r="X349" s="28"/>
      <c r="Y349" s="28"/>
      <c r="Z349" s="28"/>
    </row>
    <row r="350" spans="1:26" ht="15" customHeight="1">
      <c r="A350" s="111">
        <v>340</v>
      </c>
      <c r="B350" s="48"/>
      <c r="C350" s="48"/>
      <c r="D350" s="35"/>
      <c r="E350" s="149"/>
      <c r="F350" s="156"/>
      <c r="G350" s="670"/>
      <c r="H350" s="88"/>
      <c r="I350" s="40"/>
      <c r="J350" s="40"/>
      <c r="K350" s="41"/>
      <c r="L350" s="42"/>
      <c r="M350" s="658"/>
      <c r="N350" s="659" t="str">
        <f t="shared" si="7"/>
        <v/>
      </c>
      <c r="O350" s="692">
        <f t="shared" si="8"/>
        <v>0</v>
      </c>
      <c r="P350" s="29"/>
      <c r="Q350" s="74"/>
      <c r="R350" s="28"/>
      <c r="S350" s="28"/>
      <c r="T350" s="28"/>
      <c r="U350" s="28"/>
      <c r="V350" s="28"/>
      <c r="W350" s="28"/>
      <c r="X350" s="28"/>
      <c r="Y350" s="28"/>
      <c r="Z350" s="28"/>
    </row>
    <row r="351" spans="1:26" ht="15" customHeight="1">
      <c r="A351" s="111">
        <v>341</v>
      </c>
      <c r="B351" s="48"/>
      <c r="C351" s="48"/>
      <c r="D351" s="35"/>
      <c r="E351" s="149"/>
      <c r="F351" s="156"/>
      <c r="G351" s="670"/>
      <c r="H351" s="88"/>
      <c r="I351" s="40"/>
      <c r="J351" s="40"/>
      <c r="K351" s="41"/>
      <c r="L351" s="42"/>
      <c r="M351" s="658"/>
      <c r="N351" s="659" t="str">
        <f t="shared" si="7"/>
        <v/>
      </c>
      <c r="O351" s="692">
        <f t="shared" si="8"/>
        <v>0</v>
      </c>
      <c r="P351" s="29"/>
      <c r="Q351" s="74"/>
      <c r="R351" s="28"/>
      <c r="S351" s="28"/>
      <c r="T351" s="28"/>
      <c r="U351" s="28"/>
      <c r="V351" s="28"/>
      <c r="W351" s="28"/>
      <c r="X351" s="28"/>
      <c r="Y351" s="28"/>
      <c r="Z351" s="28"/>
    </row>
    <row r="352" spans="1:26" ht="15" customHeight="1">
      <c r="A352" s="111">
        <v>342</v>
      </c>
      <c r="B352" s="48"/>
      <c r="C352" s="48"/>
      <c r="D352" s="35"/>
      <c r="E352" s="149"/>
      <c r="F352" s="156"/>
      <c r="G352" s="670"/>
      <c r="H352" s="88"/>
      <c r="I352" s="40"/>
      <c r="J352" s="40"/>
      <c r="K352" s="41"/>
      <c r="L352" s="42"/>
      <c r="M352" s="658"/>
      <c r="N352" s="659" t="str">
        <f t="shared" si="7"/>
        <v/>
      </c>
      <c r="O352" s="692">
        <f t="shared" si="8"/>
        <v>0</v>
      </c>
      <c r="P352" s="29"/>
      <c r="Q352" s="74"/>
      <c r="R352" s="28"/>
      <c r="S352" s="28"/>
      <c r="T352" s="28"/>
      <c r="U352" s="28"/>
      <c r="V352" s="28"/>
      <c r="W352" s="28"/>
      <c r="X352" s="28"/>
      <c r="Y352" s="28"/>
      <c r="Z352" s="28"/>
    </row>
    <row r="353" spans="1:26" ht="15" customHeight="1">
      <c r="A353" s="111">
        <v>343</v>
      </c>
      <c r="B353" s="48"/>
      <c r="C353" s="48"/>
      <c r="D353" s="35"/>
      <c r="E353" s="149"/>
      <c r="F353" s="156"/>
      <c r="G353" s="670"/>
      <c r="H353" s="88"/>
      <c r="I353" s="40"/>
      <c r="J353" s="40"/>
      <c r="K353" s="41"/>
      <c r="L353" s="42"/>
      <c r="M353" s="658"/>
      <c r="N353" s="659" t="str">
        <f t="shared" si="7"/>
        <v/>
      </c>
      <c r="O353" s="692">
        <f t="shared" si="8"/>
        <v>0</v>
      </c>
      <c r="P353" s="29"/>
      <c r="Q353" s="74"/>
      <c r="R353" s="28"/>
      <c r="S353" s="28"/>
      <c r="T353" s="28"/>
      <c r="U353" s="28"/>
      <c r="V353" s="28"/>
      <c r="W353" s="28"/>
      <c r="X353" s="28"/>
      <c r="Y353" s="28"/>
      <c r="Z353" s="28"/>
    </row>
    <row r="354" spans="1:26" ht="15" customHeight="1">
      <c r="A354" s="111">
        <v>344</v>
      </c>
      <c r="B354" s="48"/>
      <c r="C354" s="48"/>
      <c r="D354" s="35"/>
      <c r="E354" s="149"/>
      <c r="F354" s="156"/>
      <c r="G354" s="670"/>
      <c r="H354" s="88"/>
      <c r="I354" s="40"/>
      <c r="J354" s="40"/>
      <c r="K354" s="41"/>
      <c r="L354" s="42"/>
      <c r="M354" s="658"/>
      <c r="N354" s="659" t="str">
        <f t="shared" si="7"/>
        <v/>
      </c>
      <c r="O354" s="692">
        <f t="shared" si="8"/>
        <v>0</v>
      </c>
      <c r="P354" s="29"/>
      <c r="Q354" s="74"/>
      <c r="R354" s="28"/>
      <c r="S354" s="28"/>
      <c r="T354" s="28"/>
      <c r="U354" s="28"/>
      <c r="V354" s="28"/>
      <c r="W354" s="28"/>
      <c r="X354" s="28"/>
      <c r="Y354" s="28"/>
      <c r="Z354" s="28"/>
    </row>
    <row r="355" spans="1:26" ht="15" customHeight="1">
      <c r="A355" s="111">
        <v>345</v>
      </c>
      <c r="B355" s="48"/>
      <c r="C355" s="48"/>
      <c r="D355" s="35"/>
      <c r="E355" s="149"/>
      <c r="F355" s="156"/>
      <c r="G355" s="670"/>
      <c r="H355" s="88"/>
      <c r="I355" s="40"/>
      <c r="J355" s="40"/>
      <c r="K355" s="41"/>
      <c r="L355" s="42"/>
      <c r="M355" s="658"/>
      <c r="N355" s="659" t="str">
        <f t="shared" si="7"/>
        <v/>
      </c>
      <c r="O355" s="692">
        <f t="shared" si="8"/>
        <v>0</v>
      </c>
      <c r="P355" s="29"/>
      <c r="Q355" s="74"/>
      <c r="R355" s="28"/>
      <c r="S355" s="28"/>
      <c r="T355" s="28"/>
      <c r="U355" s="28"/>
      <c r="V355" s="28"/>
      <c r="W355" s="28"/>
      <c r="X355" s="28"/>
      <c r="Y355" s="28"/>
      <c r="Z355" s="28"/>
    </row>
    <row r="356" spans="1:26" ht="15" customHeight="1">
      <c r="A356" s="111">
        <v>346</v>
      </c>
      <c r="B356" s="48"/>
      <c r="C356" s="48"/>
      <c r="D356" s="35"/>
      <c r="E356" s="149"/>
      <c r="F356" s="156"/>
      <c r="G356" s="670"/>
      <c r="H356" s="88"/>
      <c r="I356" s="40"/>
      <c r="J356" s="40"/>
      <c r="K356" s="41"/>
      <c r="L356" s="42"/>
      <c r="M356" s="658"/>
      <c r="N356" s="659" t="str">
        <f t="shared" si="7"/>
        <v/>
      </c>
      <c r="O356" s="692">
        <f t="shared" si="8"/>
        <v>0</v>
      </c>
      <c r="P356" s="29"/>
      <c r="Q356" s="74"/>
      <c r="R356" s="28"/>
      <c r="S356" s="28"/>
      <c r="T356" s="28"/>
      <c r="U356" s="28"/>
      <c r="V356" s="28"/>
      <c r="W356" s="28"/>
      <c r="X356" s="28"/>
      <c r="Y356" s="28"/>
      <c r="Z356" s="28"/>
    </row>
    <row r="357" spans="1:26" ht="15" customHeight="1">
      <c r="A357" s="111">
        <v>347</v>
      </c>
      <c r="B357" s="48"/>
      <c r="C357" s="48"/>
      <c r="D357" s="35"/>
      <c r="E357" s="149"/>
      <c r="F357" s="156"/>
      <c r="G357" s="670"/>
      <c r="H357" s="88"/>
      <c r="I357" s="40"/>
      <c r="J357" s="40"/>
      <c r="K357" s="41"/>
      <c r="L357" s="42"/>
      <c r="M357" s="658"/>
      <c r="N357" s="659" t="str">
        <f t="shared" si="7"/>
        <v/>
      </c>
      <c r="O357" s="692">
        <f t="shared" si="8"/>
        <v>0</v>
      </c>
      <c r="P357" s="29"/>
      <c r="Q357" s="74"/>
      <c r="R357" s="28"/>
      <c r="S357" s="28"/>
      <c r="T357" s="28"/>
      <c r="U357" s="28"/>
      <c r="V357" s="28"/>
      <c r="W357" s="28"/>
      <c r="X357" s="28"/>
      <c r="Y357" s="28"/>
      <c r="Z357" s="28"/>
    </row>
    <row r="358" spans="1:26" ht="15" customHeight="1">
      <c r="A358" s="111">
        <v>348</v>
      </c>
      <c r="B358" s="48"/>
      <c r="C358" s="48"/>
      <c r="D358" s="35"/>
      <c r="E358" s="149"/>
      <c r="F358" s="156"/>
      <c r="G358" s="670"/>
      <c r="H358" s="88"/>
      <c r="I358" s="40"/>
      <c r="J358" s="40"/>
      <c r="K358" s="41"/>
      <c r="L358" s="42"/>
      <c r="M358" s="658"/>
      <c r="N358" s="659" t="str">
        <f t="shared" si="7"/>
        <v/>
      </c>
      <c r="O358" s="692">
        <f t="shared" si="8"/>
        <v>0</v>
      </c>
      <c r="P358" s="29"/>
      <c r="Q358" s="74"/>
      <c r="R358" s="28"/>
      <c r="S358" s="28"/>
      <c r="T358" s="28"/>
      <c r="U358" s="28"/>
      <c r="V358" s="28"/>
      <c r="W358" s="28"/>
      <c r="X358" s="28"/>
      <c r="Y358" s="28"/>
      <c r="Z358" s="28"/>
    </row>
    <row r="359" spans="1:26" ht="15" customHeight="1">
      <c r="A359" s="111">
        <v>349</v>
      </c>
      <c r="B359" s="48"/>
      <c r="C359" s="48"/>
      <c r="D359" s="35"/>
      <c r="E359" s="149"/>
      <c r="F359" s="156"/>
      <c r="G359" s="670"/>
      <c r="H359" s="88"/>
      <c r="I359" s="40"/>
      <c r="J359" s="40"/>
      <c r="K359" s="41"/>
      <c r="L359" s="42"/>
      <c r="M359" s="658"/>
      <c r="N359" s="659" t="str">
        <f t="shared" si="7"/>
        <v/>
      </c>
      <c r="O359" s="692">
        <f t="shared" si="8"/>
        <v>0</v>
      </c>
      <c r="P359" s="29"/>
      <c r="Q359" s="74"/>
      <c r="R359" s="28"/>
      <c r="S359" s="28"/>
      <c r="T359" s="28"/>
      <c r="U359" s="28"/>
      <c r="V359" s="28"/>
      <c r="W359" s="28"/>
      <c r="X359" s="28"/>
      <c r="Y359" s="28"/>
      <c r="Z359" s="28"/>
    </row>
    <row r="360" spans="1:26" ht="15" customHeight="1">
      <c r="A360" s="111">
        <v>350</v>
      </c>
      <c r="B360" s="48"/>
      <c r="C360" s="48"/>
      <c r="D360" s="35"/>
      <c r="E360" s="149"/>
      <c r="F360" s="156"/>
      <c r="G360" s="670"/>
      <c r="H360" s="88"/>
      <c r="I360" s="40"/>
      <c r="J360" s="40"/>
      <c r="K360" s="41"/>
      <c r="L360" s="42"/>
      <c r="M360" s="658"/>
      <c r="N360" s="659" t="str">
        <f t="shared" si="7"/>
        <v/>
      </c>
      <c r="O360" s="692">
        <f t="shared" si="8"/>
        <v>0</v>
      </c>
      <c r="P360" s="29"/>
      <c r="Q360" s="74"/>
      <c r="R360" s="28"/>
      <c r="S360" s="28"/>
      <c r="T360" s="28"/>
      <c r="U360" s="28"/>
      <c r="V360" s="28"/>
      <c r="W360" s="28"/>
      <c r="X360" s="28"/>
      <c r="Y360" s="28"/>
      <c r="Z360" s="28"/>
    </row>
    <row r="361" spans="1:26" ht="15" customHeight="1">
      <c r="A361" s="111">
        <v>351</v>
      </c>
      <c r="B361" s="48"/>
      <c r="C361" s="48"/>
      <c r="D361" s="35"/>
      <c r="E361" s="149"/>
      <c r="F361" s="156"/>
      <c r="G361" s="670"/>
      <c r="H361" s="88"/>
      <c r="I361" s="40"/>
      <c r="J361" s="40"/>
      <c r="K361" s="41"/>
      <c r="L361" s="42"/>
      <c r="M361" s="658"/>
      <c r="N361" s="659" t="str">
        <f t="shared" si="7"/>
        <v/>
      </c>
      <c r="O361" s="692">
        <f t="shared" si="8"/>
        <v>0</v>
      </c>
      <c r="P361" s="29"/>
      <c r="Q361" s="74"/>
      <c r="R361" s="28"/>
      <c r="S361" s="28"/>
      <c r="T361" s="28"/>
      <c r="U361" s="28"/>
      <c r="V361" s="28"/>
      <c r="W361" s="28"/>
      <c r="X361" s="28"/>
      <c r="Y361" s="28"/>
      <c r="Z361" s="28"/>
    </row>
    <row r="362" spans="1:26" ht="15" customHeight="1">
      <c r="A362" s="111">
        <v>352</v>
      </c>
      <c r="B362" s="48"/>
      <c r="C362" s="48"/>
      <c r="D362" s="35"/>
      <c r="E362" s="149"/>
      <c r="F362" s="156"/>
      <c r="G362" s="670"/>
      <c r="H362" s="88"/>
      <c r="I362" s="40"/>
      <c r="J362" s="40"/>
      <c r="K362" s="41"/>
      <c r="L362" s="42"/>
      <c r="M362" s="658"/>
      <c r="N362" s="659" t="str">
        <f t="shared" si="7"/>
        <v/>
      </c>
      <c r="O362" s="692">
        <f t="shared" si="8"/>
        <v>0</v>
      </c>
      <c r="P362" s="29"/>
      <c r="Q362" s="74"/>
      <c r="R362" s="28"/>
      <c r="S362" s="28"/>
      <c r="T362" s="28"/>
      <c r="U362" s="28"/>
      <c r="V362" s="28"/>
      <c r="W362" s="28"/>
      <c r="X362" s="28"/>
      <c r="Y362" s="28"/>
      <c r="Z362" s="28"/>
    </row>
    <row r="363" spans="1:26" ht="15" customHeight="1">
      <c r="A363" s="111">
        <v>353</v>
      </c>
      <c r="B363" s="48"/>
      <c r="C363" s="48"/>
      <c r="D363" s="35"/>
      <c r="E363" s="149"/>
      <c r="F363" s="156"/>
      <c r="G363" s="670"/>
      <c r="H363" s="88"/>
      <c r="I363" s="40"/>
      <c r="J363" s="40"/>
      <c r="K363" s="41"/>
      <c r="L363" s="42"/>
      <c r="M363" s="658"/>
      <c r="N363" s="659" t="str">
        <f t="shared" si="7"/>
        <v/>
      </c>
      <c r="O363" s="692">
        <f t="shared" si="8"/>
        <v>0</v>
      </c>
      <c r="P363" s="29"/>
      <c r="Q363" s="74"/>
      <c r="R363" s="28"/>
      <c r="S363" s="28"/>
      <c r="T363" s="28"/>
      <c r="U363" s="28"/>
      <c r="V363" s="28"/>
      <c r="W363" s="28"/>
      <c r="X363" s="28"/>
      <c r="Y363" s="28"/>
      <c r="Z363" s="28"/>
    </row>
    <row r="364" spans="1:26" ht="15" customHeight="1">
      <c r="A364" s="111">
        <v>354</v>
      </c>
      <c r="B364" s="48"/>
      <c r="C364" s="48"/>
      <c r="D364" s="35"/>
      <c r="E364" s="149"/>
      <c r="F364" s="156"/>
      <c r="G364" s="670"/>
      <c r="H364" s="88"/>
      <c r="I364" s="40"/>
      <c r="J364" s="40"/>
      <c r="K364" s="41"/>
      <c r="L364" s="42"/>
      <c r="M364" s="658"/>
      <c r="N364" s="659" t="str">
        <f t="shared" si="7"/>
        <v/>
      </c>
      <c r="O364" s="692">
        <f t="shared" si="8"/>
        <v>0</v>
      </c>
      <c r="P364" s="29"/>
      <c r="Q364" s="74"/>
      <c r="R364" s="28"/>
      <c r="S364" s="28"/>
      <c r="T364" s="28"/>
      <c r="U364" s="28"/>
      <c r="V364" s="28"/>
      <c r="W364" s="28"/>
      <c r="X364" s="28"/>
      <c r="Y364" s="28"/>
      <c r="Z364" s="28"/>
    </row>
    <row r="365" spans="1:26" ht="15" customHeight="1">
      <c r="A365" s="111">
        <v>355</v>
      </c>
      <c r="B365" s="48"/>
      <c r="C365" s="48"/>
      <c r="D365" s="35"/>
      <c r="E365" s="149"/>
      <c r="F365" s="156"/>
      <c r="G365" s="670"/>
      <c r="H365" s="88"/>
      <c r="I365" s="40"/>
      <c r="J365" s="40"/>
      <c r="K365" s="41"/>
      <c r="L365" s="42"/>
      <c r="M365" s="658"/>
      <c r="N365" s="659" t="str">
        <f t="shared" si="7"/>
        <v/>
      </c>
      <c r="O365" s="692">
        <f t="shared" si="8"/>
        <v>0</v>
      </c>
      <c r="P365" s="29"/>
      <c r="Q365" s="74"/>
      <c r="R365" s="28"/>
      <c r="S365" s="28"/>
      <c r="T365" s="28"/>
      <c r="U365" s="28"/>
      <c r="V365" s="28"/>
      <c r="W365" s="28"/>
      <c r="X365" s="28"/>
      <c r="Y365" s="28"/>
      <c r="Z365" s="28"/>
    </row>
    <row r="366" spans="1:26" ht="15" customHeight="1">
      <c r="A366" s="111">
        <v>356</v>
      </c>
      <c r="B366" s="48"/>
      <c r="C366" s="48"/>
      <c r="D366" s="35"/>
      <c r="E366" s="149"/>
      <c r="F366" s="156"/>
      <c r="G366" s="670"/>
      <c r="H366" s="88"/>
      <c r="I366" s="40"/>
      <c r="J366" s="40"/>
      <c r="K366" s="41"/>
      <c r="L366" s="42"/>
      <c r="M366" s="658"/>
      <c r="N366" s="659" t="str">
        <f t="shared" si="7"/>
        <v/>
      </c>
      <c r="O366" s="692">
        <f t="shared" si="8"/>
        <v>0</v>
      </c>
      <c r="P366" s="29"/>
      <c r="Q366" s="74"/>
      <c r="R366" s="28"/>
      <c r="S366" s="28"/>
      <c r="T366" s="28"/>
      <c r="U366" s="28"/>
      <c r="V366" s="28"/>
      <c r="W366" s="28"/>
      <c r="X366" s="28"/>
      <c r="Y366" s="28"/>
      <c r="Z366" s="28"/>
    </row>
    <row r="367" spans="1:26" ht="15" customHeight="1">
      <c r="A367" s="111">
        <v>357</v>
      </c>
      <c r="B367" s="48"/>
      <c r="C367" s="48"/>
      <c r="D367" s="35"/>
      <c r="E367" s="149"/>
      <c r="F367" s="156"/>
      <c r="G367" s="670"/>
      <c r="H367" s="88"/>
      <c r="I367" s="40"/>
      <c r="J367" s="40"/>
      <c r="K367" s="41"/>
      <c r="L367" s="42"/>
      <c r="M367" s="658"/>
      <c r="N367" s="659" t="str">
        <f t="shared" si="7"/>
        <v/>
      </c>
      <c r="O367" s="692">
        <f t="shared" si="8"/>
        <v>0</v>
      </c>
      <c r="P367" s="29"/>
      <c r="Q367" s="74"/>
      <c r="R367" s="28"/>
      <c r="S367" s="28"/>
      <c r="T367" s="28"/>
      <c r="U367" s="28"/>
      <c r="V367" s="28"/>
      <c r="W367" s="28"/>
      <c r="X367" s="28"/>
      <c r="Y367" s="28"/>
      <c r="Z367" s="28"/>
    </row>
    <row r="368" spans="1:26" ht="15" customHeight="1">
      <c r="A368" s="111">
        <v>358</v>
      </c>
      <c r="B368" s="48"/>
      <c r="C368" s="48"/>
      <c r="D368" s="35"/>
      <c r="E368" s="149"/>
      <c r="F368" s="156"/>
      <c r="G368" s="670"/>
      <c r="H368" s="88"/>
      <c r="I368" s="40"/>
      <c r="J368" s="40"/>
      <c r="K368" s="41"/>
      <c r="L368" s="42"/>
      <c r="M368" s="658"/>
      <c r="N368" s="659" t="str">
        <f t="shared" si="7"/>
        <v/>
      </c>
      <c r="O368" s="692">
        <f t="shared" si="8"/>
        <v>0</v>
      </c>
      <c r="P368" s="29"/>
      <c r="Q368" s="74"/>
      <c r="R368" s="28"/>
      <c r="S368" s="28"/>
      <c r="T368" s="28"/>
      <c r="U368" s="28"/>
      <c r="V368" s="28"/>
      <c r="W368" s="28"/>
      <c r="X368" s="28"/>
      <c r="Y368" s="28"/>
      <c r="Z368" s="28"/>
    </row>
    <row r="369" spans="1:26" ht="15" customHeight="1">
      <c r="A369" s="111">
        <v>359</v>
      </c>
      <c r="B369" s="48"/>
      <c r="C369" s="48"/>
      <c r="D369" s="35"/>
      <c r="E369" s="149"/>
      <c r="F369" s="156"/>
      <c r="G369" s="670"/>
      <c r="H369" s="88"/>
      <c r="I369" s="40"/>
      <c r="J369" s="40"/>
      <c r="K369" s="41"/>
      <c r="L369" s="42"/>
      <c r="M369" s="658"/>
      <c r="N369" s="659" t="str">
        <f t="shared" si="7"/>
        <v/>
      </c>
      <c r="O369" s="692">
        <f t="shared" si="8"/>
        <v>0</v>
      </c>
      <c r="P369" s="29"/>
      <c r="Q369" s="74"/>
      <c r="R369" s="28"/>
      <c r="S369" s="28"/>
      <c r="T369" s="28"/>
      <c r="U369" s="28"/>
      <c r="V369" s="28"/>
      <c r="W369" s="28"/>
      <c r="X369" s="28"/>
      <c r="Y369" s="28"/>
      <c r="Z369" s="28"/>
    </row>
    <row r="370" spans="1:26" ht="15" customHeight="1">
      <c r="A370" s="111">
        <v>360</v>
      </c>
      <c r="B370" s="48"/>
      <c r="C370" s="48"/>
      <c r="D370" s="35"/>
      <c r="E370" s="149"/>
      <c r="F370" s="156"/>
      <c r="G370" s="670"/>
      <c r="H370" s="88"/>
      <c r="I370" s="40"/>
      <c r="J370" s="40"/>
      <c r="K370" s="41"/>
      <c r="L370" s="42"/>
      <c r="M370" s="658"/>
      <c r="N370" s="659" t="str">
        <f t="shared" si="7"/>
        <v/>
      </c>
      <c r="O370" s="692">
        <f t="shared" si="8"/>
        <v>0</v>
      </c>
      <c r="P370" s="29"/>
      <c r="Q370" s="74"/>
      <c r="R370" s="28"/>
      <c r="S370" s="28"/>
      <c r="T370" s="28"/>
      <c r="U370" s="28"/>
      <c r="V370" s="28"/>
      <c r="W370" s="28"/>
      <c r="X370" s="28"/>
      <c r="Y370" s="28"/>
      <c r="Z370" s="28"/>
    </row>
    <row r="371" spans="1:26" ht="15" customHeight="1">
      <c r="A371" s="111">
        <v>361</v>
      </c>
      <c r="B371" s="48"/>
      <c r="C371" s="48"/>
      <c r="D371" s="35"/>
      <c r="E371" s="149"/>
      <c r="F371" s="156"/>
      <c r="G371" s="670"/>
      <c r="H371" s="88"/>
      <c r="I371" s="40"/>
      <c r="J371" s="40"/>
      <c r="K371" s="41"/>
      <c r="L371" s="42"/>
      <c r="M371" s="658"/>
      <c r="N371" s="659" t="str">
        <f t="shared" si="7"/>
        <v/>
      </c>
      <c r="O371" s="692">
        <f t="shared" si="8"/>
        <v>0</v>
      </c>
      <c r="P371" s="29"/>
      <c r="Q371" s="74"/>
      <c r="R371" s="28"/>
      <c r="S371" s="28"/>
      <c r="T371" s="28"/>
      <c r="U371" s="28"/>
      <c r="V371" s="28"/>
      <c r="W371" s="28"/>
      <c r="X371" s="28"/>
      <c r="Y371" s="28"/>
      <c r="Z371" s="28"/>
    </row>
    <row r="372" spans="1:26" ht="15" customHeight="1">
      <c r="A372" s="111">
        <v>362</v>
      </c>
      <c r="B372" s="48"/>
      <c r="C372" s="48"/>
      <c r="D372" s="35"/>
      <c r="E372" s="149"/>
      <c r="F372" s="156"/>
      <c r="G372" s="670"/>
      <c r="H372" s="88"/>
      <c r="I372" s="40"/>
      <c r="J372" s="40"/>
      <c r="K372" s="41"/>
      <c r="L372" s="42"/>
      <c r="M372" s="658"/>
      <c r="N372" s="659" t="str">
        <f t="shared" si="7"/>
        <v/>
      </c>
      <c r="O372" s="692">
        <f t="shared" si="8"/>
        <v>0</v>
      </c>
      <c r="P372" s="29"/>
      <c r="Q372" s="74"/>
      <c r="R372" s="28"/>
      <c r="S372" s="28"/>
      <c r="T372" s="28"/>
      <c r="U372" s="28"/>
      <c r="V372" s="28"/>
      <c r="W372" s="28"/>
      <c r="X372" s="28"/>
      <c r="Y372" s="28"/>
      <c r="Z372" s="28"/>
    </row>
    <row r="373" spans="1:26" ht="15" customHeight="1">
      <c r="A373" s="111">
        <v>363</v>
      </c>
      <c r="B373" s="48"/>
      <c r="C373" s="48"/>
      <c r="D373" s="35"/>
      <c r="E373" s="149"/>
      <c r="F373" s="156"/>
      <c r="G373" s="670"/>
      <c r="H373" s="88"/>
      <c r="I373" s="40"/>
      <c r="J373" s="40"/>
      <c r="K373" s="41"/>
      <c r="L373" s="42"/>
      <c r="M373" s="658"/>
      <c r="N373" s="659" t="str">
        <f t="shared" si="7"/>
        <v/>
      </c>
      <c r="O373" s="692">
        <f t="shared" si="8"/>
        <v>0</v>
      </c>
      <c r="P373" s="29"/>
      <c r="Q373" s="74"/>
      <c r="R373" s="28"/>
      <c r="S373" s="28"/>
      <c r="T373" s="28"/>
      <c r="U373" s="28"/>
      <c r="V373" s="28"/>
      <c r="W373" s="28"/>
      <c r="X373" s="28"/>
      <c r="Y373" s="28"/>
      <c r="Z373" s="28"/>
    </row>
    <row r="374" spans="1:26" ht="15" customHeight="1">
      <c r="A374" s="111">
        <v>364</v>
      </c>
      <c r="B374" s="48"/>
      <c r="C374" s="48"/>
      <c r="D374" s="35"/>
      <c r="E374" s="149"/>
      <c r="F374" s="156"/>
      <c r="G374" s="670"/>
      <c r="H374" s="88"/>
      <c r="I374" s="40"/>
      <c r="J374" s="40"/>
      <c r="K374" s="41"/>
      <c r="L374" s="42"/>
      <c r="M374" s="658"/>
      <c r="N374" s="659" t="str">
        <f t="shared" si="7"/>
        <v/>
      </c>
      <c r="O374" s="692">
        <f t="shared" si="8"/>
        <v>0</v>
      </c>
      <c r="P374" s="29"/>
      <c r="Q374" s="74"/>
      <c r="R374" s="28"/>
      <c r="S374" s="28"/>
      <c r="T374" s="28"/>
      <c r="U374" s="28"/>
      <c r="V374" s="28"/>
      <c r="W374" s="28"/>
      <c r="X374" s="28"/>
      <c r="Y374" s="28"/>
      <c r="Z374" s="28"/>
    </row>
    <row r="375" spans="1:26" ht="15" customHeight="1">
      <c r="A375" s="111">
        <v>365</v>
      </c>
      <c r="B375" s="48"/>
      <c r="C375" s="48"/>
      <c r="D375" s="35"/>
      <c r="E375" s="149"/>
      <c r="F375" s="156"/>
      <c r="G375" s="670"/>
      <c r="H375" s="88"/>
      <c r="I375" s="40"/>
      <c r="J375" s="40"/>
      <c r="K375" s="41"/>
      <c r="L375" s="42"/>
      <c r="M375" s="658"/>
      <c r="N375" s="659" t="str">
        <f t="shared" si="7"/>
        <v/>
      </c>
      <c r="O375" s="692">
        <f t="shared" si="8"/>
        <v>0</v>
      </c>
      <c r="P375" s="29"/>
      <c r="Q375" s="74"/>
      <c r="R375" s="28"/>
      <c r="S375" s="28"/>
      <c r="T375" s="28"/>
      <c r="U375" s="28"/>
      <c r="V375" s="28"/>
      <c r="W375" s="28"/>
      <c r="X375" s="28"/>
      <c r="Y375" s="28"/>
      <c r="Z375" s="28"/>
    </row>
    <row r="376" spans="1:26" ht="15" customHeight="1">
      <c r="A376" s="111">
        <v>366</v>
      </c>
      <c r="B376" s="48"/>
      <c r="C376" s="48"/>
      <c r="D376" s="35"/>
      <c r="E376" s="149"/>
      <c r="F376" s="156"/>
      <c r="G376" s="670"/>
      <c r="H376" s="88"/>
      <c r="I376" s="40"/>
      <c r="J376" s="40"/>
      <c r="K376" s="41"/>
      <c r="L376" s="42"/>
      <c r="M376" s="658"/>
      <c r="N376" s="659" t="str">
        <f t="shared" si="7"/>
        <v/>
      </c>
      <c r="O376" s="692">
        <f t="shared" si="8"/>
        <v>0</v>
      </c>
      <c r="P376" s="29"/>
      <c r="Q376" s="74"/>
      <c r="R376" s="28"/>
      <c r="S376" s="28"/>
      <c r="T376" s="28"/>
      <c r="U376" s="28"/>
      <c r="V376" s="28"/>
      <c r="W376" s="28"/>
      <c r="X376" s="28"/>
      <c r="Y376" s="28"/>
      <c r="Z376" s="28"/>
    </row>
    <row r="377" spans="1:26" ht="15" customHeight="1">
      <c r="A377" s="111">
        <v>367</v>
      </c>
      <c r="B377" s="48"/>
      <c r="C377" s="48"/>
      <c r="D377" s="35"/>
      <c r="E377" s="149"/>
      <c r="F377" s="156"/>
      <c r="G377" s="670"/>
      <c r="H377" s="88"/>
      <c r="I377" s="40"/>
      <c r="J377" s="40"/>
      <c r="K377" s="41"/>
      <c r="L377" s="42"/>
      <c r="M377" s="658"/>
      <c r="N377" s="659" t="str">
        <f t="shared" si="7"/>
        <v/>
      </c>
      <c r="O377" s="692">
        <f t="shared" si="8"/>
        <v>0</v>
      </c>
      <c r="P377" s="29"/>
      <c r="Q377" s="74"/>
      <c r="R377" s="28"/>
      <c r="S377" s="28"/>
      <c r="T377" s="28"/>
      <c r="U377" s="28"/>
      <c r="V377" s="28"/>
      <c r="W377" s="28"/>
      <c r="X377" s="28"/>
      <c r="Y377" s="28"/>
      <c r="Z377" s="28"/>
    </row>
    <row r="378" spans="1:26" ht="15" customHeight="1">
      <c r="A378" s="111">
        <v>368</v>
      </c>
      <c r="B378" s="48"/>
      <c r="C378" s="48"/>
      <c r="D378" s="35"/>
      <c r="E378" s="149"/>
      <c r="F378" s="156"/>
      <c r="G378" s="670"/>
      <c r="H378" s="88"/>
      <c r="I378" s="40"/>
      <c r="J378" s="40"/>
      <c r="K378" s="41"/>
      <c r="L378" s="42"/>
      <c r="M378" s="658"/>
      <c r="N378" s="659" t="str">
        <f t="shared" si="7"/>
        <v/>
      </c>
      <c r="O378" s="692">
        <f t="shared" si="8"/>
        <v>0</v>
      </c>
      <c r="P378" s="29"/>
      <c r="Q378" s="74"/>
      <c r="R378" s="28"/>
      <c r="S378" s="28"/>
      <c r="T378" s="28"/>
      <c r="U378" s="28"/>
      <c r="V378" s="28"/>
      <c r="W378" s="28"/>
      <c r="X378" s="28"/>
      <c r="Y378" s="28"/>
      <c r="Z378" s="28"/>
    </row>
    <row r="379" spans="1:26" ht="15" customHeight="1">
      <c r="A379" s="111">
        <v>369</v>
      </c>
      <c r="B379" s="48"/>
      <c r="C379" s="48"/>
      <c r="D379" s="35"/>
      <c r="E379" s="149"/>
      <c r="F379" s="156"/>
      <c r="G379" s="670"/>
      <c r="H379" s="88"/>
      <c r="I379" s="40"/>
      <c r="J379" s="40"/>
      <c r="K379" s="41"/>
      <c r="L379" s="42"/>
      <c r="M379" s="658"/>
      <c r="N379" s="659" t="str">
        <f t="shared" si="7"/>
        <v/>
      </c>
      <c r="O379" s="692">
        <f t="shared" si="8"/>
        <v>0</v>
      </c>
      <c r="P379" s="29"/>
      <c r="Q379" s="74"/>
      <c r="R379" s="28"/>
      <c r="S379" s="28"/>
      <c r="T379" s="28"/>
      <c r="U379" s="28"/>
      <c r="V379" s="28"/>
      <c r="W379" s="28"/>
      <c r="X379" s="28"/>
      <c r="Y379" s="28"/>
      <c r="Z379" s="28"/>
    </row>
    <row r="380" spans="1:26" ht="15" customHeight="1">
      <c r="A380" s="111">
        <v>370</v>
      </c>
      <c r="B380" s="48"/>
      <c r="C380" s="48"/>
      <c r="D380" s="35"/>
      <c r="E380" s="149"/>
      <c r="F380" s="156"/>
      <c r="G380" s="670"/>
      <c r="H380" s="88"/>
      <c r="I380" s="40"/>
      <c r="J380" s="40"/>
      <c r="K380" s="41"/>
      <c r="L380" s="42"/>
      <c r="M380" s="658"/>
      <c r="N380" s="659" t="str">
        <f t="shared" si="7"/>
        <v/>
      </c>
      <c r="O380" s="692">
        <f t="shared" si="8"/>
        <v>0</v>
      </c>
      <c r="P380" s="29"/>
      <c r="Q380" s="74"/>
      <c r="R380" s="28"/>
      <c r="S380" s="28"/>
      <c r="T380" s="28"/>
      <c r="U380" s="28"/>
      <c r="V380" s="28"/>
      <c r="W380" s="28"/>
      <c r="X380" s="28"/>
      <c r="Y380" s="28"/>
      <c r="Z380" s="28"/>
    </row>
    <row r="381" spans="1:26" ht="15" customHeight="1">
      <c r="A381" s="111">
        <v>371</v>
      </c>
      <c r="B381" s="48"/>
      <c r="C381" s="48"/>
      <c r="D381" s="35"/>
      <c r="E381" s="149"/>
      <c r="F381" s="156"/>
      <c r="G381" s="670"/>
      <c r="H381" s="88"/>
      <c r="I381" s="40"/>
      <c r="J381" s="40"/>
      <c r="K381" s="41"/>
      <c r="L381" s="42"/>
      <c r="M381" s="658"/>
      <c r="N381" s="659" t="str">
        <f t="shared" si="7"/>
        <v/>
      </c>
      <c r="O381" s="692">
        <f t="shared" si="8"/>
        <v>0</v>
      </c>
      <c r="P381" s="29"/>
      <c r="Q381" s="74"/>
      <c r="R381" s="28"/>
      <c r="S381" s="28"/>
      <c r="T381" s="28"/>
      <c r="U381" s="28"/>
      <c r="V381" s="28"/>
      <c r="W381" s="28"/>
      <c r="X381" s="28"/>
      <c r="Y381" s="28"/>
      <c r="Z381" s="28"/>
    </row>
    <row r="382" spans="1:26" ht="15" customHeight="1">
      <c r="A382" s="111">
        <v>372</v>
      </c>
      <c r="B382" s="48"/>
      <c r="C382" s="48"/>
      <c r="D382" s="35"/>
      <c r="E382" s="149"/>
      <c r="F382" s="156"/>
      <c r="G382" s="670"/>
      <c r="H382" s="88"/>
      <c r="I382" s="40"/>
      <c r="J382" s="40"/>
      <c r="K382" s="41"/>
      <c r="L382" s="42"/>
      <c r="M382" s="658"/>
      <c r="N382" s="659" t="str">
        <f t="shared" si="7"/>
        <v/>
      </c>
      <c r="O382" s="692">
        <f t="shared" si="8"/>
        <v>0</v>
      </c>
      <c r="P382" s="29"/>
      <c r="Q382" s="74"/>
      <c r="R382" s="28"/>
      <c r="S382" s="28"/>
      <c r="T382" s="28"/>
      <c r="U382" s="28"/>
      <c r="V382" s="28"/>
      <c r="W382" s="28"/>
      <c r="X382" s="28"/>
      <c r="Y382" s="28"/>
      <c r="Z382" s="28"/>
    </row>
    <row r="383" spans="1:26" ht="15" customHeight="1">
      <c r="A383" s="111">
        <v>373</v>
      </c>
      <c r="B383" s="48"/>
      <c r="C383" s="48"/>
      <c r="D383" s="35"/>
      <c r="E383" s="149"/>
      <c r="F383" s="156"/>
      <c r="G383" s="670"/>
      <c r="H383" s="88"/>
      <c r="I383" s="40"/>
      <c r="J383" s="40"/>
      <c r="K383" s="41"/>
      <c r="L383" s="42"/>
      <c r="M383" s="658"/>
      <c r="N383" s="659" t="str">
        <f t="shared" si="7"/>
        <v/>
      </c>
      <c r="O383" s="692">
        <f t="shared" si="8"/>
        <v>0</v>
      </c>
      <c r="P383" s="29"/>
      <c r="Q383" s="74"/>
      <c r="R383" s="28"/>
      <c r="S383" s="28"/>
      <c r="T383" s="28"/>
      <c r="U383" s="28"/>
      <c r="V383" s="28"/>
      <c r="W383" s="28"/>
      <c r="X383" s="28"/>
      <c r="Y383" s="28"/>
      <c r="Z383" s="28"/>
    </row>
    <row r="384" spans="1:26" ht="15" customHeight="1">
      <c r="A384" s="111">
        <v>374</v>
      </c>
      <c r="B384" s="48"/>
      <c r="C384" s="48"/>
      <c r="D384" s="35"/>
      <c r="E384" s="149"/>
      <c r="F384" s="156"/>
      <c r="G384" s="670"/>
      <c r="H384" s="88"/>
      <c r="I384" s="40"/>
      <c r="J384" s="40"/>
      <c r="K384" s="41"/>
      <c r="L384" s="42"/>
      <c r="M384" s="658"/>
      <c r="N384" s="659" t="str">
        <f t="shared" si="7"/>
        <v/>
      </c>
      <c r="O384" s="692">
        <f t="shared" si="8"/>
        <v>0</v>
      </c>
      <c r="P384" s="29"/>
      <c r="Q384" s="74"/>
      <c r="R384" s="28"/>
      <c r="S384" s="28"/>
      <c r="T384" s="28"/>
      <c r="U384" s="28"/>
      <c r="V384" s="28"/>
      <c r="W384" s="28"/>
      <c r="X384" s="28"/>
      <c r="Y384" s="28"/>
      <c r="Z384" s="28"/>
    </row>
    <row r="385" spans="1:26" ht="15" customHeight="1">
      <c r="A385" s="111">
        <v>375</v>
      </c>
      <c r="B385" s="48"/>
      <c r="C385" s="48"/>
      <c r="D385" s="35"/>
      <c r="E385" s="149"/>
      <c r="F385" s="156"/>
      <c r="G385" s="670"/>
      <c r="H385" s="88"/>
      <c r="I385" s="40"/>
      <c r="J385" s="40"/>
      <c r="K385" s="41"/>
      <c r="L385" s="42"/>
      <c r="M385" s="658"/>
      <c r="N385" s="659" t="str">
        <f t="shared" si="7"/>
        <v/>
      </c>
      <c r="O385" s="692">
        <f t="shared" si="8"/>
        <v>0</v>
      </c>
      <c r="P385" s="29"/>
      <c r="Q385" s="74"/>
      <c r="R385" s="28"/>
      <c r="S385" s="28"/>
      <c r="T385" s="28"/>
      <c r="U385" s="28"/>
      <c r="V385" s="28"/>
      <c r="W385" s="28"/>
      <c r="X385" s="28"/>
      <c r="Y385" s="28"/>
      <c r="Z385" s="28"/>
    </row>
    <row r="386" spans="1:26" ht="15" customHeight="1">
      <c r="A386" s="111">
        <v>376</v>
      </c>
      <c r="B386" s="48"/>
      <c r="C386" s="48"/>
      <c r="D386" s="35"/>
      <c r="E386" s="149"/>
      <c r="F386" s="156"/>
      <c r="G386" s="670"/>
      <c r="H386" s="88"/>
      <c r="I386" s="40"/>
      <c r="J386" s="40"/>
      <c r="K386" s="41"/>
      <c r="L386" s="42"/>
      <c r="M386" s="658"/>
      <c r="N386" s="659" t="str">
        <f t="shared" si="7"/>
        <v/>
      </c>
      <c r="O386" s="692">
        <f t="shared" si="8"/>
        <v>0</v>
      </c>
      <c r="P386" s="29"/>
      <c r="Q386" s="74"/>
      <c r="R386" s="28"/>
      <c r="S386" s="28"/>
      <c r="T386" s="28"/>
      <c r="U386" s="28"/>
      <c r="V386" s="28"/>
      <c r="W386" s="28"/>
      <c r="X386" s="28"/>
      <c r="Y386" s="28"/>
      <c r="Z386" s="28"/>
    </row>
    <row r="387" spans="1:26" ht="15" customHeight="1">
      <c r="A387" s="111">
        <v>377</v>
      </c>
      <c r="B387" s="48"/>
      <c r="C387" s="48"/>
      <c r="D387" s="35"/>
      <c r="E387" s="149"/>
      <c r="F387" s="156"/>
      <c r="G387" s="670"/>
      <c r="H387" s="88"/>
      <c r="I387" s="40"/>
      <c r="J387" s="40"/>
      <c r="K387" s="41"/>
      <c r="L387" s="42"/>
      <c r="M387" s="658"/>
      <c r="N387" s="659" t="str">
        <f t="shared" si="7"/>
        <v/>
      </c>
      <c r="O387" s="692">
        <f t="shared" si="8"/>
        <v>0</v>
      </c>
      <c r="P387" s="29"/>
      <c r="Q387" s="74"/>
      <c r="R387" s="28"/>
      <c r="S387" s="28"/>
      <c r="T387" s="28"/>
      <c r="U387" s="28"/>
      <c r="V387" s="28"/>
      <c r="W387" s="28"/>
      <c r="X387" s="28"/>
      <c r="Y387" s="28"/>
      <c r="Z387" s="28"/>
    </row>
    <row r="388" spans="1:26" ht="15" customHeight="1">
      <c r="A388" s="111">
        <v>378</v>
      </c>
      <c r="B388" s="48"/>
      <c r="C388" s="48"/>
      <c r="D388" s="35"/>
      <c r="E388" s="149"/>
      <c r="F388" s="156"/>
      <c r="G388" s="670"/>
      <c r="H388" s="88"/>
      <c r="I388" s="40"/>
      <c r="J388" s="40"/>
      <c r="K388" s="41"/>
      <c r="L388" s="42"/>
      <c r="M388" s="658"/>
      <c r="N388" s="659" t="str">
        <f t="shared" si="7"/>
        <v/>
      </c>
      <c r="O388" s="692">
        <f t="shared" si="8"/>
        <v>0</v>
      </c>
      <c r="P388" s="29"/>
      <c r="Q388" s="74"/>
      <c r="R388" s="28"/>
      <c r="S388" s="28"/>
      <c r="T388" s="28"/>
      <c r="U388" s="28"/>
      <c r="V388" s="28"/>
      <c r="W388" s="28"/>
      <c r="X388" s="28"/>
      <c r="Y388" s="28"/>
      <c r="Z388" s="28"/>
    </row>
    <row r="389" spans="1:26" ht="15" customHeight="1">
      <c r="A389" s="111">
        <v>379</v>
      </c>
      <c r="B389" s="48"/>
      <c r="C389" s="48"/>
      <c r="D389" s="35"/>
      <c r="E389" s="149"/>
      <c r="F389" s="156"/>
      <c r="G389" s="670"/>
      <c r="H389" s="88"/>
      <c r="I389" s="40"/>
      <c r="J389" s="40"/>
      <c r="K389" s="41"/>
      <c r="L389" s="42"/>
      <c r="M389" s="658"/>
      <c r="N389" s="659" t="str">
        <f t="shared" si="7"/>
        <v/>
      </c>
      <c r="O389" s="692">
        <f t="shared" si="8"/>
        <v>0</v>
      </c>
      <c r="P389" s="29"/>
      <c r="Q389" s="74"/>
      <c r="R389" s="28"/>
      <c r="S389" s="28"/>
      <c r="T389" s="28"/>
      <c r="U389" s="28"/>
      <c r="V389" s="28"/>
      <c r="W389" s="28"/>
      <c r="X389" s="28"/>
      <c r="Y389" s="28"/>
      <c r="Z389" s="28"/>
    </row>
    <row r="390" spans="1:26" ht="15" customHeight="1">
      <c r="A390" s="111">
        <v>380</v>
      </c>
      <c r="B390" s="48"/>
      <c r="C390" s="48"/>
      <c r="D390" s="35"/>
      <c r="E390" s="149"/>
      <c r="F390" s="156"/>
      <c r="G390" s="670"/>
      <c r="H390" s="88"/>
      <c r="I390" s="40"/>
      <c r="J390" s="40"/>
      <c r="K390" s="41"/>
      <c r="L390" s="42"/>
      <c r="M390" s="658"/>
      <c r="N390" s="659" t="str">
        <f t="shared" si="7"/>
        <v/>
      </c>
      <c r="O390" s="692">
        <f t="shared" si="8"/>
        <v>0</v>
      </c>
      <c r="P390" s="29"/>
      <c r="Q390" s="74"/>
      <c r="R390" s="28"/>
      <c r="S390" s="28"/>
      <c r="T390" s="28"/>
      <c r="U390" s="28"/>
      <c r="V390" s="28"/>
      <c r="W390" s="28"/>
      <c r="X390" s="28"/>
      <c r="Y390" s="28"/>
      <c r="Z390" s="28"/>
    </row>
    <row r="391" spans="1:26" ht="15" customHeight="1">
      <c r="A391" s="111">
        <v>381</v>
      </c>
      <c r="B391" s="48"/>
      <c r="C391" s="48"/>
      <c r="D391" s="35"/>
      <c r="E391" s="149"/>
      <c r="F391" s="156"/>
      <c r="G391" s="670"/>
      <c r="H391" s="88"/>
      <c r="I391" s="40"/>
      <c r="J391" s="40"/>
      <c r="K391" s="41"/>
      <c r="L391" s="42"/>
      <c r="M391" s="658"/>
      <c r="N391" s="659" t="str">
        <f t="shared" si="7"/>
        <v/>
      </c>
      <c r="O391" s="692">
        <f t="shared" si="8"/>
        <v>0</v>
      </c>
      <c r="P391" s="29"/>
      <c r="Q391" s="74"/>
      <c r="R391" s="28"/>
      <c r="S391" s="28"/>
      <c r="T391" s="28"/>
      <c r="U391" s="28"/>
      <c r="V391" s="28"/>
      <c r="W391" s="28"/>
      <c r="X391" s="28"/>
      <c r="Y391" s="28"/>
      <c r="Z391" s="28"/>
    </row>
    <row r="392" spans="1:26" ht="15" customHeight="1">
      <c r="A392" s="111">
        <v>382</v>
      </c>
      <c r="B392" s="48"/>
      <c r="C392" s="48"/>
      <c r="D392" s="35"/>
      <c r="E392" s="149"/>
      <c r="F392" s="156"/>
      <c r="G392" s="670"/>
      <c r="H392" s="88"/>
      <c r="I392" s="40"/>
      <c r="J392" s="40"/>
      <c r="K392" s="41"/>
      <c r="L392" s="42"/>
      <c r="M392" s="658"/>
      <c r="N392" s="659" t="str">
        <f t="shared" si="7"/>
        <v/>
      </c>
      <c r="O392" s="692">
        <f t="shared" si="8"/>
        <v>0</v>
      </c>
      <c r="P392" s="29"/>
      <c r="Q392" s="74"/>
      <c r="R392" s="28"/>
      <c r="S392" s="28"/>
      <c r="T392" s="28"/>
      <c r="U392" s="28"/>
      <c r="V392" s="28"/>
      <c r="W392" s="28"/>
      <c r="X392" s="28"/>
      <c r="Y392" s="28"/>
      <c r="Z392" s="28"/>
    </row>
    <row r="393" spans="1:26" ht="15" customHeight="1">
      <c r="A393" s="111">
        <v>383</v>
      </c>
      <c r="B393" s="48"/>
      <c r="C393" s="48"/>
      <c r="D393" s="35"/>
      <c r="E393" s="149"/>
      <c r="F393" s="156"/>
      <c r="G393" s="670"/>
      <c r="H393" s="88"/>
      <c r="I393" s="40"/>
      <c r="J393" s="40"/>
      <c r="K393" s="41"/>
      <c r="L393" s="42"/>
      <c r="M393" s="658"/>
      <c r="N393" s="659" t="str">
        <f t="shared" si="7"/>
        <v/>
      </c>
      <c r="O393" s="692">
        <f t="shared" si="8"/>
        <v>0</v>
      </c>
      <c r="P393" s="29"/>
      <c r="Q393" s="74"/>
      <c r="R393" s="28"/>
      <c r="S393" s="28"/>
      <c r="T393" s="28"/>
      <c r="U393" s="28"/>
      <c r="V393" s="28"/>
      <c r="W393" s="28"/>
      <c r="X393" s="28"/>
      <c r="Y393" s="28"/>
      <c r="Z393" s="28"/>
    </row>
    <row r="394" spans="1:26" ht="15" customHeight="1">
      <c r="A394" s="111">
        <v>384</v>
      </c>
      <c r="B394" s="48"/>
      <c r="C394" s="48"/>
      <c r="D394" s="35"/>
      <c r="E394" s="149"/>
      <c r="F394" s="156"/>
      <c r="G394" s="670"/>
      <c r="H394" s="88"/>
      <c r="I394" s="40"/>
      <c r="J394" s="40"/>
      <c r="K394" s="41"/>
      <c r="L394" s="42"/>
      <c r="M394" s="658"/>
      <c r="N394" s="659" t="str">
        <f t="shared" si="7"/>
        <v/>
      </c>
      <c r="O394" s="692">
        <f t="shared" si="8"/>
        <v>0</v>
      </c>
      <c r="P394" s="29"/>
      <c r="Q394" s="74"/>
      <c r="R394" s="28"/>
      <c r="S394" s="28"/>
      <c r="T394" s="28"/>
      <c r="U394" s="28"/>
      <c r="V394" s="28"/>
      <c r="W394" s="28"/>
      <c r="X394" s="28"/>
      <c r="Y394" s="28"/>
      <c r="Z394" s="28"/>
    </row>
    <row r="395" spans="1:26" ht="15" customHeight="1">
      <c r="A395" s="111">
        <v>385</v>
      </c>
      <c r="B395" s="48"/>
      <c r="C395" s="48"/>
      <c r="D395" s="35"/>
      <c r="E395" s="149"/>
      <c r="F395" s="156"/>
      <c r="G395" s="670"/>
      <c r="H395" s="88"/>
      <c r="I395" s="40"/>
      <c r="J395" s="40"/>
      <c r="K395" s="41"/>
      <c r="L395" s="42"/>
      <c r="M395" s="658"/>
      <c r="N395" s="659" t="str">
        <f t="shared" si="7"/>
        <v/>
      </c>
      <c r="O395" s="692">
        <f t="shared" si="8"/>
        <v>0</v>
      </c>
      <c r="P395" s="29"/>
      <c r="Q395" s="74"/>
      <c r="R395" s="28"/>
      <c r="S395" s="28"/>
      <c r="T395" s="28"/>
      <c r="U395" s="28"/>
      <c r="V395" s="28"/>
      <c r="W395" s="28"/>
      <c r="X395" s="28"/>
      <c r="Y395" s="28"/>
      <c r="Z395" s="28"/>
    </row>
    <row r="396" spans="1:26" ht="15" customHeight="1">
      <c r="A396" s="111">
        <v>386</v>
      </c>
      <c r="B396" s="48"/>
      <c r="C396" s="48"/>
      <c r="D396" s="35"/>
      <c r="E396" s="149"/>
      <c r="F396" s="156"/>
      <c r="G396" s="670"/>
      <c r="H396" s="88"/>
      <c r="I396" s="40"/>
      <c r="J396" s="40"/>
      <c r="K396" s="41"/>
      <c r="L396" s="42"/>
      <c r="M396" s="658"/>
      <c r="N396" s="659" t="str">
        <f t="shared" si="7"/>
        <v/>
      </c>
      <c r="O396" s="692">
        <f t="shared" si="8"/>
        <v>0</v>
      </c>
      <c r="P396" s="29"/>
      <c r="Q396" s="74"/>
      <c r="R396" s="28"/>
      <c r="S396" s="28"/>
      <c r="T396" s="28"/>
      <c r="U396" s="28"/>
      <c r="V396" s="28"/>
      <c r="W396" s="28"/>
      <c r="X396" s="28"/>
      <c r="Y396" s="28"/>
      <c r="Z396" s="28"/>
    </row>
    <row r="397" spans="1:26" ht="15" customHeight="1">
      <c r="A397" s="111">
        <v>387</v>
      </c>
      <c r="B397" s="48"/>
      <c r="C397" s="48"/>
      <c r="D397" s="35"/>
      <c r="E397" s="149"/>
      <c r="F397" s="156"/>
      <c r="G397" s="670"/>
      <c r="H397" s="88"/>
      <c r="I397" s="40"/>
      <c r="J397" s="40"/>
      <c r="K397" s="41"/>
      <c r="L397" s="42"/>
      <c r="M397" s="658"/>
      <c r="N397" s="659" t="str">
        <f t="shared" si="7"/>
        <v/>
      </c>
      <c r="O397" s="692">
        <f t="shared" si="8"/>
        <v>0</v>
      </c>
      <c r="P397" s="29"/>
      <c r="Q397" s="74"/>
      <c r="R397" s="28"/>
      <c r="S397" s="28"/>
      <c r="T397" s="28"/>
      <c r="U397" s="28"/>
      <c r="V397" s="28"/>
      <c r="W397" s="28"/>
      <c r="X397" s="28"/>
      <c r="Y397" s="28"/>
      <c r="Z397" s="28"/>
    </row>
    <row r="398" spans="1:26" ht="15" customHeight="1">
      <c r="A398" s="111">
        <v>388</v>
      </c>
      <c r="B398" s="48"/>
      <c r="C398" s="48"/>
      <c r="D398" s="35"/>
      <c r="E398" s="149"/>
      <c r="F398" s="156"/>
      <c r="G398" s="670"/>
      <c r="H398" s="88"/>
      <c r="I398" s="40"/>
      <c r="J398" s="40"/>
      <c r="K398" s="41"/>
      <c r="L398" s="42"/>
      <c r="M398" s="658"/>
      <c r="N398" s="659" t="str">
        <f t="shared" si="7"/>
        <v/>
      </c>
      <c r="O398" s="692">
        <f t="shared" si="8"/>
        <v>0</v>
      </c>
      <c r="P398" s="29"/>
      <c r="Q398" s="74"/>
      <c r="R398" s="28"/>
      <c r="S398" s="28"/>
      <c r="T398" s="28"/>
      <c r="U398" s="28"/>
      <c r="V398" s="28"/>
      <c r="W398" s="28"/>
      <c r="X398" s="28"/>
      <c r="Y398" s="28"/>
      <c r="Z398" s="28"/>
    </row>
    <row r="399" spans="1:26" ht="15" customHeight="1">
      <c r="A399" s="111">
        <v>389</v>
      </c>
      <c r="B399" s="48"/>
      <c r="C399" s="48"/>
      <c r="D399" s="35"/>
      <c r="E399" s="149"/>
      <c r="F399" s="156"/>
      <c r="G399" s="670"/>
      <c r="H399" s="88"/>
      <c r="I399" s="40"/>
      <c r="J399" s="40"/>
      <c r="K399" s="41"/>
      <c r="L399" s="42"/>
      <c r="M399" s="658"/>
      <c r="N399" s="659" t="str">
        <f t="shared" si="7"/>
        <v/>
      </c>
      <c r="O399" s="692">
        <f t="shared" si="8"/>
        <v>0</v>
      </c>
      <c r="P399" s="29"/>
      <c r="Q399" s="74"/>
      <c r="R399" s="28"/>
      <c r="S399" s="28"/>
      <c r="T399" s="28"/>
      <c r="U399" s="28"/>
      <c r="V399" s="28"/>
      <c r="W399" s="28"/>
      <c r="X399" s="28"/>
      <c r="Y399" s="28"/>
      <c r="Z399" s="28"/>
    </row>
    <row r="400" spans="1:26" ht="15" customHeight="1">
      <c r="A400" s="111">
        <v>390</v>
      </c>
      <c r="B400" s="48"/>
      <c r="C400" s="48"/>
      <c r="D400" s="35"/>
      <c r="E400" s="149"/>
      <c r="F400" s="156"/>
      <c r="G400" s="670"/>
      <c r="H400" s="88"/>
      <c r="I400" s="40"/>
      <c r="J400" s="40"/>
      <c r="K400" s="41"/>
      <c r="L400" s="42"/>
      <c r="M400" s="658"/>
      <c r="N400" s="659" t="str">
        <f t="shared" si="7"/>
        <v/>
      </c>
      <c r="O400" s="692">
        <f t="shared" si="8"/>
        <v>0</v>
      </c>
      <c r="P400" s="29"/>
      <c r="Q400" s="74"/>
      <c r="R400" s="28"/>
      <c r="S400" s="28"/>
      <c r="T400" s="28"/>
      <c r="U400" s="28"/>
      <c r="V400" s="28"/>
      <c r="W400" s="28"/>
      <c r="X400" s="28"/>
      <c r="Y400" s="28"/>
      <c r="Z400" s="28"/>
    </row>
    <row r="401" spans="1:26" ht="15" customHeight="1">
      <c r="A401" s="111">
        <v>391</v>
      </c>
      <c r="B401" s="48"/>
      <c r="C401" s="48"/>
      <c r="D401" s="35"/>
      <c r="E401" s="149"/>
      <c r="F401" s="156"/>
      <c r="G401" s="670"/>
      <c r="H401" s="88"/>
      <c r="I401" s="40"/>
      <c r="J401" s="40"/>
      <c r="K401" s="41"/>
      <c r="L401" s="42"/>
      <c r="M401" s="658"/>
      <c r="N401" s="659" t="str">
        <f t="shared" si="7"/>
        <v/>
      </c>
      <c r="O401" s="692">
        <f t="shared" si="8"/>
        <v>0</v>
      </c>
      <c r="P401" s="29"/>
      <c r="Q401" s="74"/>
      <c r="R401" s="28"/>
      <c r="S401" s="28"/>
      <c r="T401" s="28"/>
      <c r="U401" s="28"/>
      <c r="V401" s="28"/>
      <c r="W401" s="28"/>
      <c r="X401" s="28"/>
      <c r="Y401" s="28"/>
      <c r="Z401" s="28"/>
    </row>
    <row r="402" spans="1:26" ht="15" customHeight="1">
      <c r="A402" s="111">
        <v>392</v>
      </c>
      <c r="B402" s="48"/>
      <c r="C402" s="48"/>
      <c r="D402" s="35"/>
      <c r="E402" s="149"/>
      <c r="F402" s="156"/>
      <c r="G402" s="670"/>
      <c r="H402" s="88"/>
      <c r="I402" s="40"/>
      <c r="J402" s="40"/>
      <c r="K402" s="41"/>
      <c r="L402" s="42"/>
      <c r="M402" s="658"/>
      <c r="N402" s="659" t="str">
        <f t="shared" si="7"/>
        <v/>
      </c>
      <c r="O402" s="692">
        <f t="shared" si="8"/>
        <v>0</v>
      </c>
      <c r="P402" s="29"/>
      <c r="Q402" s="74"/>
      <c r="R402" s="28"/>
      <c r="S402" s="28"/>
      <c r="T402" s="28"/>
      <c r="U402" s="28"/>
      <c r="V402" s="28"/>
      <c r="W402" s="28"/>
      <c r="X402" s="28"/>
      <c r="Y402" s="28"/>
      <c r="Z402" s="28"/>
    </row>
    <row r="403" spans="1:26" ht="15" customHeight="1">
      <c r="A403" s="111">
        <v>393</v>
      </c>
      <c r="B403" s="48"/>
      <c r="C403" s="48"/>
      <c r="D403" s="35"/>
      <c r="E403" s="149"/>
      <c r="F403" s="156"/>
      <c r="G403" s="670"/>
      <c r="H403" s="88"/>
      <c r="I403" s="40"/>
      <c r="J403" s="40"/>
      <c r="K403" s="41"/>
      <c r="L403" s="42"/>
      <c r="M403" s="658"/>
      <c r="N403" s="659" t="str">
        <f t="shared" si="7"/>
        <v/>
      </c>
      <c r="O403" s="692">
        <f t="shared" si="8"/>
        <v>0</v>
      </c>
      <c r="P403" s="29"/>
      <c r="Q403" s="74"/>
      <c r="R403" s="28"/>
      <c r="S403" s="28"/>
      <c r="T403" s="28"/>
      <c r="U403" s="28"/>
      <c r="V403" s="28"/>
      <c r="W403" s="28"/>
      <c r="X403" s="28"/>
      <c r="Y403" s="28"/>
      <c r="Z403" s="28"/>
    </row>
    <row r="404" spans="1:26" ht="15" customHeight="1">
      <c r="A404" s="111">
        <v>394</v>
      </c>
      <c r="B404" s="48"/>
      <c r="C404" s="48"/>
      <c r="D404" s="35"/>
      <c r="E404" s="149"/>
      <c r="F404" s="156"/>
      <c r="G404" s="670"/>
      <c r="H404" s="88"/>
      <c r="I404" s="40"/>
      <c r="J404" s="40"/>
      <c r="K404" s="41"/>
      <c r="L404" s="42"/>
      <c r="M404" s="658"/>
      <c r="N404" s="659" t="str">
        <f t="shared" si="7"/>
        <v/>
      </c>
      <c r="O404" s="692">
        <f t="shared" si="8"/>
        <v>0</v>
      </c>
      <c r="P404" s="29"/>
      <c r="Q404" s="74"/>
      <c r="R404" s="28"/>
      <c r="S404" s="28"/>
      <c r="T404" s="28"/>
      <c r="U404" s="28"/>
      <c r="V404" s="28"/>
      <c r="W404" s="28"/>
      <c r="X404" s="28"/>
      <c r="Y404" s="28"/>
      <c r="Z404" s="28"/>
    </row>
    <row r="405" spans="1:26" ht="15" customHeight="1">
      <c r="A405" s="111">
        <v>395</v>
      </c>
      <c r="B405" s="48"/>
      <c r="C405" s="48"/>
      <c r="D405" s="35"/>
      <c r="E405" s="149"/>
      <c r="F405" s="156"/>
      <c r="G405" s="670"/>
      <c r="H405" s="88"/>
      <c r="I405" s="40"/>
      <c r="J405" s="40"/>
      <c r="K405" s="41"/>
      <c r="L405" s="42"/>
      <c r="M405" s="658"/>
      <c r="N405" s="659" t="str">
        <f t="shared" si="7"/>
        <v/>
      </c>
      <c r="O405" s="692">
        <f t="shared" si="8"/>
        <v>0</v>
      </c>
      <c r="P405" s="29"/>
      <c r="Q405" s="74"/>
      <c r="R405" s="28"/>
      <c r="S405" s="28"/>
      <c r="T405" s="28"/>
      <c r="U405" s="28"/>
      <c r="V405" s="28"/>
      <c r="W405" s="28"/>
      <c r="X405" s="28"/>
      <c r="Y405" s="28"/>
      <c r="Z405" s="28"/>
    </row>
    <row r="406" spans="1:26" ht="15" customHeight="1">
      <c r="A406" s="111">
        <v>396</v>
      </c>
      <c r="B406" s="48"/>
      <c r="C406" s="48"/>
      <c r="D406" s="35"/>
      <c r="E406" s="149"/>
      <c r="F406" s="156"/>
      <c r="G406" s="670"/>
      <c r="H406" s="88"/>
      <c r="I406" s="40"/>
      <c r="J406" s="40"/>
      <c r="K406" s="41"/>
      <c r="L406" s="42"/>
      <c r="M406" s="658"/>
      <c r="N406" s="659" t="str">
        <f t="shared" si="7"/>
        <v/>
      </c>
      <c r="O406" s="692">
        <f t="shared" si="8"/>
        <v>0</v>
      </c>
      <c r="P406" s="29"/>
      <c r="Q406" s="74"/>
      <c r="R406" s="28"/>
      <c r="S406" s="28"/>
      <c r="T406" s="28"/>
      <c r="U406" s="28"/>
      <c r="V406" s="28"/>
      <c r="W406" s="28"/>
      <c r="X406" s="28"/>
      <c r="Y406" s="28"/>
      <c r="Z406" s="28"/>
    </row>
    <row r="407" spans="1:26" ht="15" customHeight="1">
      <c r="A407" s="111">
        <v>397</v>
      </c>
      <c r="B407" s="48"/>
      <c r="C407" s="48"/>
      <c r="D407" s="35"/>
      <c r="E407" s="149"/>
      <c r="F407" s="156"/>
      <c r="G407" s="670"/>
      <c r="H407" s="88"/>
      <c r="I407" s="40"/>
      <c r="J407" s="40"/>
      <c r="K407" s="41"/>
      <c r="L407" s="42"/>
      <c r="M407" s="658"/>
      <c r="N407" s="659" t="str">
        <f t="shared" si="7"/>
        <v/>
      </c>
      <c r="O407" s="692">
        <f t="shared" si="8"/>
        <v>0</v>
      </c>
      <c r="P407" s="29"/>
      <c r="Q407" s="74"/>
      <c r="R407" s="28"/>
      <c r="S407" s="28"/>
      <c r="T407" s="28"/>
      <c r="U407" s="28"/>
      <c r="V407" s="28"/>
      <c r="W407" s="28"/>
      <c r="X407" s="28"/>
      <c r="Y407" s="28"/>
      <c r="Z407" s="28"/>
    </row>
    <row r="408" spans="1:26" ht="15" customHeight="1">
      <c r="A408" s="111">
        <v>398</v>
      </c>
      <c r="B408" s="48"/>
      <c r="C408" s="48"/>
      <c r="D408" s="35"/>
      <c r="E408" s="149"/>
      <c r="F408" s="156"/>
      <c r="G408" s="670"/>
      <c r="H408" s="88"/>
      <c r="I408" s="40"/>
      <c r="J408" s="40"/>
      <c r="K408" s="41"/>
      <c r="L408" s="42"/>
      <c r="M408" s="658"/>
      <c r="N408" s="659" t="str">
        <f t="shared" si="7"/>
        <v/>
      </c>
      <c r="O408" s="692">
        <f t="shared" si="8"/>
        <v>0</v>
      </c>
      <c r="P408" s="29"/>
      <c r="Q408" s="74"/>
      <c r="R408" s="28"/>
      <c r="S408" s="28"/>
      <c r="T408" s="28"/>
      <c r="U408" s="28"/>
      <c r="V408" s="28"/>
      <c r="W408" s="28"/>
      <c r="X408" s="28"/>
      <c r="Y408" s="28"/>
      <c r="Z408" s="28"/>
    </row>
    <row r="409" spans="1:26" ht="15" customHeight="1">
      <c r="A409" s="111">
        <v>399</v>
      </c>
      <c r="B409" s="48"/>
      <c r="C409" s="48"/>
      <c r="D409" s="35"/>
      <c r="E409" s="149"/>
      <c r="F409" s="156"/>
      <c r="G409" s="670"/>
      <c r="H409" s="88"/>
      <c r="I409" s="40"/>
      <c r="J409" s="40"/>
      <c r="K409" s="41"/>
      <c r="L409" s="42"/>
      <c r="M409" s="658"/>
      <c r="N409" s="659" t="str">
        <f t="shared" si="7"/>
        <v/>
      </c>
      <c r="O409" s="692">
        <f t="shared" si="8"/>
        <v>0</v>
      </c>
      <c r="P409" s="29"/>
      <c r="Q409" s="74"/>
      <c r="R409" s="28"/>
      <c r="S409" s="28"/>
      <c r="T409" s="28"/>
      <c r="U409" s="28"/>
      <c r="V409" s="28"/>
      <c r="W409" s="28"/>
      <c r="X409" s="28"/>
      <c r="Y409" s="28"/>
      <c r="Z409" s="28"/>
    </row>
    <row r="410" spans="1:26" ht="15" customHeight="1">
      <c r="A410" s="111">
        <v>400</v>
      </c>
      <c r="B410" s="48"/>
      <c r="C410" s="48"/>
      <c r="D410" s="35"/>
      <c r="E410" s="149"/>
      <c r="F410" s="156"/>
      <c r="G410" s="670"/>
      <c r="H410" s="88"/>
      <c r="I410" s="40"/>
      <c r="J410" s="40"/>
      <c r="K410" s="41"/>
      <c r="L410" s="42"/>
      <c r="M410" s="658"/>
      <c r="N410" s="659" t="str">
        <f t="shared" si="7"/>
        <v/>
      </c>
      <c r="O410" s="692">
        <f t="shared" si="8"/>
        <v>0</v>
      </c>
      <c r="P410" s="29"/>
      <c r="Q410" s="74"/>
      <c r="R410" s="28"/>
      <c r="S410" s="28"/>
      <c r="T410" s="28"/>
      <c r="U410" s="28"/>
      <c r="V410" s="28"/>
      <c r="W410" s="28"/>
      <c r="X410" s="28"/>
      <c r="Y410" s="28"/>
      <c r="Z410" s="28"/>
    </row>
    <row r="411" spans="1:26" ht="15" customHeight="1">
      <c r="A411" s="111">
        <v>401</v>
      </c>
      <c r="B411" s="48"/>
      <c r="C411" s="48"/>
      <c r="D411" s="35"/>
      <c r="E411" s="149"/>
      <c r="F411" s="156"/>
      <c r="G411" s="670"/>
      <c r="H411" s="88"/>
      <c r="I411" s="40"/>
      <c r="J411" s="40"/>
      <c r="K411" s="41"/>
      <c r="L411" s="42"/>
      <c r="M411" s="658"/>
      <c r="N411" s="659" t="str">
        <f t="shared" si="7"/>
        <v/>
      </c>
      <c r="O411" s="692">
        <f t="shared" si="8"/>
        <v>0</v>
      </c>
      <c r="P411" s="29"/>
      <c r="Q411" s="74"/>
      <c r="R411" s="28"/>
      <c r="S411" s="28"/>
      <c r="T411" s="28"/>
      <c r="U411" s="28"/>
      <c r="V411" s="28"/>
      <c r="W411" s="28"/>
      <c r="X411" s="28"/>
      <c r="Y411" s="28"/>
      <c r="Z411" s="28"/>
    </row>
    <row r="412" spans="1:26" ht="15" customHeight="1">
      <c r="A412" s="111">
        <v>402</v>
      </c>
      <c r="B412" s="48"/>
      <c r="C412" s="48"/>
      <c r="D412" s="35"/>
      <c r="E412" s="149"/>
      <c r="F412" s="156"/>
      <c r="G412" s="670"/>
      <c r="H412" s="88"/>
      <c r="I412" s="40"/>
      <c r="J412" s="40"/>
      <c r="K412" s="41"/>
      <c r="L412" s="42"/>
      <c r="M412" s="658"/>
      <c r="N412" s="659" t="str">
        <f t="shared" si="7"/>
        <v/>
      </c>
      <c r="O412" s="692">
        <f t="shared" si="8"/>
        <v>0</v>
      </c>
      <c r="P412" s="29"/>
      <c r="Q412" s="74"/>
      <c r="R412" s="28"/>
      <c r="S412" s="28"/>
      <c r="T412" s="28"/>
      <c r="U412" s="28"/>
      <c r="V412" s="28"/>
      <c r="W412" s="28"/>
      <c r="X412" s="28"/>
      <c r="Y412" s="28"/>
      <c r="Z412" s="28"/>
    </row>
    <row r="413" spans="1:26" ht="15" customHeight="1">
      <c r="A413" s="111">
        <v>403</v>
      </c>
      <c r="B413" s="48"/>
      <c r="C413" s="48"/>
      <c r="D413" s="35"/>
      <c r="E413" s="149"/>
      <c r="F413" s="156"/>
      <c r="G413" s="670"/>
      <c r="H413" s="88"/>
      <c r="I413" s="40"/>
      <c r="J413" s="40"/>
      <c r="K413" s="41"/>
      <c r="L413" s="42"/>
      <c r="M413" s="658"/>
      <c r="N413" s="659" t="str">
        <f t="shared" si="7"/>
        <v/>
      </c>
      <c r="O413" s="692">
        <f t="shared" si="8"/>
        <v>0</v>
      </c>
      <c r="P413" s="29"/>
      <c r="Q413" s="74"/>
      <c r="R413" s="28"/>
      <c r="S413" s="28"/>
      <c r="T413" s="28"/>
      <c r="U413" s="28"/>
      <c r="V413" s="28"/>
      <c r="W413" s="28"/>
      <c r="X413" s="28"/>
      <c r="Y413" s="28"/>
      <c r="Z413" s="28"/>
    </row>
    <row r="414" spans="1:26" ht="15" customHeight="1">
      <c r="A414" s="111">
        <v>404</v>
      </c>
      <c r="B414" s="48"/>
      <c r="C414" s="48"/>
      <c r="D414" s="35"/>
      <c r="E414" s="149"/>
      <c r="F414" s="156"/>
      <c r="G414" s="670"/>
      <c r="H414" s="88"/>
      <c r="I414" s="40"/>
      <c r="J414" s="40"/>
      <c r="K414" s="41"/>
      <c r="L414" s="42"/>
      <c r="M414" s="658"/>
      <c r="N414" s="659" t="str">
        <f t="shared" si="7"/>
        <v/>
      </c>
      <c r="O414" s="692">
        <f t="shared" si="8"/>
        <v>0</v>
      </c>
      <c r="P414" s="29"/>
      <c r="Q414" s="74"/>
      <c r="R414" s="28"/>
      <c r="S414" s="28"/>
      <c r="T414" s="28"/>
      <c r="U414" s="28"/>
      <c r="V414" s="28"/>
      <c r="W414" s="28"/>
      <c r="X414" s="28"/>
      <c r="Y414" s="28"/>
      <c r="Z414" s="28"/>
    </row>
    <row r="415" spans="1:26" ht="15" customHeight="1">
      <c r="A415" s="111">
        <v>405</v>
      </c>
      <c r="B415" s="48"/>
      <c r="C415" s="48"/>
      <c r="D415" s="35"/>
      <c r="E415" s="149"/>
      <c r="F415" s="156"/>
      <c r="G415" s="670"/>
      <c r="H415" s="88"/>
      <c r="I415" s="40"/>
      <c r="J415" s="40"/>
      <c r="K415" s="41"/>
      <c r="L415" s="42"/>
      <c r="M415" s="658"/>
      <c r="N415" s="659" t="str">
        <f t="shared" si="7"/>
        <v/>
      </c>
      <c r="O415" s="692">
        <f t="shared" si="8"/>
        <v>0</v>
      </c>
      <c r="P415" s="29"/>
      <c r="Q415" s="74"/>
      <c r="R415" s="28"/>
      <c r="S415" s="28"/>
      <c r="T415" s="28"/>
      <c r="U415" s="28"/>
      <c r="V415" s="28"/>
      <c r="W415" s="28"/>
      <c r="X415" s="28"/>
      <c r="Y415" s="28"/>
      <c r="Z415" s="28"/>
    </row>
    <row r="416" spans="1:26" ht="15" customHeight="1">
      <c r="A416" s="111">
        <v>406</v>
      </c>
      <c r="B416" s="48"/>
      <c r="C416" s="48"/>
      <c r="D416" s="35"/>
      <c r="E416" s="149"/>
      <c r="F416" s="156"/>
      <c r="G416" s="670"/>
      <c r="H416" s="88"/>
      <c r="I416" s="40"/>
      <c r="J416" s="40"/>
      <c r="K416" s="41"/>
      <c r="L416" s="42"/>
      <c r="M416" s="658"/>
      <c r="N416" s="659" t="str">
        <f t="shared" si="7"/>
        <v/>
      </c>
      <c r="O416" s="692">
        <f t="shared" si="8"/>
        <v>0</v>
      </c>
      <c r="P416" s="29"/>
      <c r="Q416" s="74"/>
      <c r="R416" s="28"/>
      <c r="S416" s="28"/>
      <c r="T416" s="28"/>
      <c r="U416" s="28"/>
      <c r="V416" s="28"/>
      <c r="W416" s="28"/>
      <c r="X416" s="28"/>
      <c r="Y416" s="28"/>
      <c r="Z416" s="28"/>
    </row>
    <row r="417" spans="1:26" ht="15" customHeight="1">
      <c r="A417" s="111">
        <v>407</v>
      </c>
      <c r="B417" s="48"/>
      <c r="C417" s="48"/>
      <c r="D417" s="35"/>
      <c r="E417" s="149"/>
      <c r="F417" s="156"/>
      <c r="G417" s="670"/>
      <c r="H417" s="88"/>
      <c r="I417" s="40"/>
      <c r="J417" s="40"/>
      <c r="K417" s="41"/>
      <c r="L417" s="42"/>
      <c r="M417" s="658"/>
      <c r="N417" s="659" t="str">
        <f t="shared" si="7"/>
        <v/>
      </c>
      <c r="O417" s="692">
        <f t="shared" si="8"/>
        <v>0</v>
      </c>
      <c r="P417" s="29"/>
      <c r="Q417" s="74"/>
      <c r="R417" s="28"/>
      <c r="S417" s="28"/>
      <c r="T417" s="28"/>
      <c r="U417" s="28"/>
      <c r="V417" s="28"/>
      <c r="W417" s="28"/>
      <c r="X417" s="28"/>
      <c r="Y417" s="28"/>
      <c r="Z417" s="28"/>
    </row>
    <row r="418" spans="1:26" ht="15" customHeight="1">
      <c r="A418" s="111">
        <v>408</v>
      </c>
      <c r="B418" s="48"/>
      <c r="C418" s="48"/>
      <c r="D418" s="35"/>
      <c r="E418" s="149"/>
      <c r="F418" s="156"/>
      <c r="G418" s="670"/>
      <c r="H418" s="88"/>
      <c r="I418" s="40"/>
      <c r="J418" s="40"/>
      <c r="K418" s="41"/>
      <c r="L418" s="42"/>
      <c r="M418" s="658"/>
      <c r="N418" s="659" t="str">
        <f t="shared" si="7"/>
        <v/>
      </c>
      <c r="O418" s="692">
        <f t="shared" si="8"/>
        <v>0</v>
      </c>
      <c r="P418" s="29"/>
      <c r="Q418" s="74"/>
      <c r="R418" s="28"/>
      <c r="S418" s="28"/>
      <c r="T418" s="28"/>
      <c r="U418" s="28"/>
      <c r="V418" s="28"/>
      <c r="W418" s="28"/>
      <c r="X418" s="28"/>
      <c r="Y418" s="28"/>
      <c r="Z418" s="28"/>
    </row>
    <row r="419" spans="1:26" ht="15" customHeight="1">
      <c r="A419" s="111">
        <v>409</v>
      </c>
      <c r="B419" s="48"/>
      <c r="C419" s="48"/>
      <c r="D419" s="35"/>
      <c r="E419" s="149"/>
      <c r="F419" s="156"/>
      <c r="G419" s="670"/>
      <c r="H419" s="88"/>
      <c r="I419" s="40"/>
      <c r="J419" s="40"/>
      <c r="K419" s="41"/>
      <c r="L419" s="42"/>
      <c r="M419" s="658"/>
      <c r="N419" s="659" t="str">
        <f t="shared" si="7"/>
        <v/>
      </c>
      <c r="O419" s="692">
        <f t="shared" si="8"/>
        <v>0</v>
      </c>
      <c r="P419" s="29"/>
      <c r="Q419" s="74"/>
      <c r="R419" s="28"/>
      <c r="S419" s="28"/>
      <c r="T419" s="28"/>
      <c r="U419" s="28"/>
      <c r="V419" s="28"/>
      <c r="W419" s="28"/>
      <c r="X419" s="28"/>
      <c r="Y419" s="28"/>
      <c r="Z419" s="28"/>
    </row>
    <row r="420" spans="1:26" ht="15" customHeight="1">
      <c r="A420" s="111">
        <v>410</v>
      </c>
      <c r="B420" s="48"/>
      <c r="C420" s="48"/>
      <c r="D420" s="35"/>
      <c r="E420" s="149"/>
      <c r="F420" s="156"/>
      <c r="G420" s="670"/>
      <c r="H420" s="88"/>
      <c r="I420" s="40"/>
      <c r="J420" s="40"/>
      <c r="K420" s="41"/>
      <c r="L420" s="42"/>
      <c r="M420" s="658"/>
      <c r="N420" s="659" t="str">
        <f t="shared" si="7"/>
        <v/>
      </c>
      <c r="O420" s="692">
        <f t="shared" si="8"/>
        <v>0</v>
      </c>
      <c r="P420" s="29"/>
      <c r="Q420" s="74"/>
      <c r="R420" s="28"/>
      <c r="S420" s="28"/>
      <c r="T420" s="28"/>
      <c r="U420" s="28"/>
      <c r="V420" s="28"/>
      <c r="W420" s="28"/>
      <c r="X420" s="28"/>
      <c r="Y420" s="28"/>
      <c r="Z420" s="28"/>
    </row>
    <row r="421" spans="1:26" ht="15" customHeight="1">
      <c r="A421" s="111">
        <v>411</v>
      </c>
      <c r="B421" s="48"/>
      <c r="C421" s="48"/>
      <c r="D421" s="35"/>
      <c r="E421" s="149"/>
      <c r="F421" s="156"/>
      <c r="G421" s="670"/>
      <c r="H421" s="88"/>
      <c r="I421" s="40"/>
      <c r="J421" s="40"/>
      <c r="K421" s="41"/>
      <c r="L421" s="42"/>
      <c r="M421" s="658"/>
      <c r="N421" s="659" t="str">
        <f t="shared" si="7"/>
        <v/>
      </c>
      <c r="O421" s="692">
        <f t="shared" si="8"/>
        <v>0</v>
      </c>
      <c r="P421" s="29"/>
      <c r="Q421" s="74"/>
      <c r="R421" s="28"/>
      <c r="S421" s="28"/>
      <c r="T421" s="28"/>
      <c r="U421" s="28"/>
      <c r="V421" s="28"/>
      <c r="W421" s="28"/>
      <c r="X421" s="28"/>
      <c r="Y421" s="28"/>
      <c r="Z421" s="28"/>
    </row>
    <row r="422" spans="1:26" ht="15" customHeight="1">
      <c r="A422" s="111">
        <v>412</v>
      </c>
      <c r="B422" s="48"/>
      <c r="C422" s="48"/>
      <c r="D422" s="35"/>
      <c r="E422" s="149"/>
      <c r="F422" s="156"/>
      <c r="G422" s="670"/>
      <c r="H422" s="88"/>
      <c r="I422" s="40"/>
      <c r="J422" s="40"/>
      <c r="K422" s="41"/>
      <c r="L422" s="42"/>
      <c r="M422" s="658"/>
      <c r="N422" s="659" t="str">
        <f t="shared" si="7"/>
        <v/>
      </c>
      <c r="O422" s="692">
        <f t="shared" si="8"/>
        <v>0</v>
      </c>
      <c r="P422" s="29"/>
      <c r="Q422" s="74"/>
      <c r="R422" s="28"/>
      <c r="S422" s="28"/>
      <c r="T422" s="28"/>
      <c r="U422" s="28"/>
      <c r="V422" s="28"/>
      <c r="W422" s="28"/>
      <c r="X422" s="28"/>
      <c r="Y422" s="28"/>
      <c r="Z422" s="28"/>
    </row>
    <row r="423" spans="1:26" ht="15" customHeight="1">
      <c r="A423" s="111">
        <v>413</v>
      </c>
      <c r="B423" s="48"/>
      <c r="C423" s="48"/>
      <c r="D423" s="35"/>
      <c r="E423" s="149"/>
      <c r="F423" s="156"/>
      <c r="G423" s="670"/>
      <c r="H423" s="88"/>
      <c r="I423" s="40"/>
      <c r="J423" s="40"/>
      <c r="K423" s="41"/>
      <c r="L423" s="42"/>
      <c r="M423" s="658"/>
      <c r="N423" s="659" t="str">
        <f t="shared" si="7"/>
        <v/>
      </c>
      <c r="O423" s="692">
        <f t="shared" si="8"/>
        <v>0</v>
      </c>
      <c r="P423" s="29"/>
      <c r="Q423" s="74"/>
      <c r="R423" s="28"/>
      <c r="S423" s="28"/>
      <c r="T423" s="28"/>
      <c r="U423" s="28"/>
      <c r="V423" s="28"/>
      <c r="W423" s="28"/>
      <c r="X423" s="28"/>
      <c r="Y423" s="28"/>
      <c r="Z423" s="28"/>
    </row>
    <row r="424" spans="1:26" ht="15" customHeight="1">
      <c r="A424" s="111">
        <v>414</v>
      </c>
      <c r="B424" s="48"/>
      <c r="C424" s="48"/>
      <c r="D424" s="35"/>
      <c r="E424" s="149"/>
      <c r="F424" s="156"/>
      <c r="G424" s="670"/>
      <c r="H424" s="88"/>
      <c r="I424" s="40"/>
      <c r="J424" s="40"/>
      <c r="K424" s="41"/>
      <c r="L424" s="42"/>
      <c r="M424" s="658"/>
      <c r="N424" s="659" t="str">
        <f t="shared" si="7"/>
        <v/>
      </c>
      <c r="O424" s="692">
        <f t="shared" si="8"/>
        <v>0</v>
      </c>
      <c r="P424" s="29"/>
      <c r="Q424" s="74"/>
      <c r="R424" s="28"/>
      <c r="S424" s="28"/>
      <c r="T424" s="28"/>
      <c r="U424" s="28"/>
      <c r="V424" s="28"/>
      <c r="W424" s="28"/>
      <c r="X424" s="28"/>
      <c r="Y424" s="28"/>
      <c r="Z424" s="28"/>
    </row>
    <row r="425" spans="1:26" ht="15" customHeight="1">
      <c r="A425" s="111">
        <v>415</v>
      </c>
      <c r="B425" s="48"/>
      <c r="C425" s="48"/>
      <c r="D425" s="35"/>
      <c r="E425" s="149"/>
      <c r="F425" s="156"/>
      <c r="G425" s="670"/>
      <c r="H425" s="88"/>
      <c r="I425" s="40"/>
      <c r="J425" s="40"/>
      <c r="K425" s="41"/>
      <c r="L425" s="42"/>
      <c r="M425" s="658"/>
      <c r="N425" s="659" t="str">
        <f t="shared" si="7"/>
        <v/>
      </c>
      <c r="O425" s="692">
        <f t="shared" si="8"/>
        <v>0</v>
      </c>
      <c r="P425" s="29"/>
      <c r="Q425" s="74"/>
      <c r="R425" s="28"/>
      <c r="S425" s="28"/>
      <c r="T425" s="28"/>
      <c r="U425" s="28"/>
      <c r="V425" s="28"/>
      <c r="W425" s="28"/>
      <c r="X425" s="28"/>
      <c r="Y425" s="28"/>
      <c r="Z425" s="28"/>
    </row>
    <row r="426" spans="1:26" ht="15" customHeight="1">
      <c r="A426" s="111">
        <v>416</v>
      </c>
      <c r="B426" s="48"/>
      <c r="C426" s="48"/>
      <c r="D426" s="35"/>
      <c r="E426" s="149"/>
      <c r="F426" s="156"/>
      <c r="G426" s="670"/>
      <c r="H426" s="88"/>
      <c r="I426" s="40"/>
      <c r="J426" s="40"/>
      <c r="K426" s="41"/>
      <c r="L426" s="42"/>
      <c r="M426" s="658"/>
      <c r="N426" s="659" t="str">
        <f t="shared" si="7"/>
        <v/>
      </c>
      <c r="O426" s="692">
        <f t="shared" si="8"/>
        <v>0</v>
      </c>
      <c r="P426" s="29"/>
      <c r="Q426" s="74"/>
      <c r="R426" s="28"/>
      <c r="S426" s="28"/>
      <c r="T426" s="28"/>
      <c r="U426" s="28"/>
      <c r="V426" s="28"/>
      <c r="W426" s="28"/>
      <c r="X426" s="28"/>
      <c r="Y426" s="28"/>
      <c r="Z426" s="28"/>
    </row>
    <row r="427" spans="1:26" ht="15" customHeight="1">
      <c r="A427" s="111">
        <v>417</v>
      </c>
      <c r="B427" s="48"/>
      <c r="C427" s="48"/>
      <c r="D427" s="35"/>
      <c r="E427" s="149"/>
      <c r="F427" s="156"/>
      <c r="G427" s="670"/>
      <c r="H427" s="88"/>
      <c r="I427" s="40"/>
      <c r="J427" s="40"/>
      <c r="K427" s="41"/>
      <c r="L427" s="42"/>
      <c r="M427" s="658"/>
      <c r="N427" s="659" t="str">
        <f t="shared" si="7"/>
        <v/>
      </c>
      <c r="O427" s="692">
        <f t="shared" si="8"/>
        <v>0</v>
      </c>
      <c r="P427" s="29"/>
      <c r="Q427" s="74"/>
      <c r="R427" s="28"/>
      <c r="S427" s="28"/>
      <c r="T427" s="28"/>
      <c r="U427" s="28"/>
      <c r="V427" s="28"/>
      <c r="W427" s="28"/>
      <c r="X427" s="28"/>
      <c r="Y427" s="28"/>
      <c r="Z427" s="28"/>
    </row>
    <row r="428" spans="1:26" ht="15" customHeight="1">
      <c r="A428" s="111">
        <v>418</v>
      </c>
      <c r="B428" s="48"/>
      <c r="C428" s="48"/>
      <c r="D428" s="35"/>
      <c r="E428" s="149"/>
      <c r="F428" s="156"/>
      <c r="G428" s="670"/>
      <c r="H428" s="88"/>
      <c r="I428" s="40"/>
      <c r="J428" s="40"/>
      <c r="K428" s="41"/>
      <c r="L428" s="42"/>
      <c r="M428" s="658"/>
      <c r="N428" s="659" t="str">
        <f t="shared" si="7"/>
        <v/>
      </c>
      <c r="O428" s="692">
        <f t="shared" si="8"/>
        <v>0</v>
      </c>
      <c r="P428" s="29"/>
      <c r="Q428" s="74"/>
      <c r="R428" s="28"/>
      <c r="S428" s="28"/>
      <c r="T428" s="28"/>
      <c r="U428" s="28"/>
      <c r="V428" s="28"/>
      <c r="W428" s="28"/>
      <c r="X428" s="28"/>
      <c r="Y428" s="28"/>
      <c r="Z428" s="28"/>
    </row>
    <row r="429" spans="1:26" ht="15" customHeight="1">
      <c r="A429" s="111">
        <v>419</v>
      </c>
      <c r="B429" s="48"/>
      <c r="C429" s="48"/>
      <c r="D429" s="35"/>
      <c r="E429" s="149"/>
      <c r="F429" s="156"/>
      <c r="G429" s="670"/>
      <c r="H429" s="88"/>
      <c r="I429" s="40"/>
      <c r="J429" s="40"/>
      <c r="K429" s="41"/>
      <c r="L429" s="42"/>
      <c r="M429" s="658"/>
      <c r="N429" s="659" t="str">
        <f t="shared" si="7"/>
        <v/>
      </c>
      <c r="O429" s="692">
        <f t="shared" si="8"/>
        <v>0</v>
      </c>
      <c r="P429" s="29"/>
      <c r="Q429" s="74"/>
      <c r="R429" s="28"/>
      <c r="S429" s="28"/>
      <c r="T429" s="28"/>
      <c r="U429" s="28"/>
      <c r="V429" s="28"/>
      <c r="W429" s="28"/>
      <c r="X429" s="28"/>
      <c r="Y429" s="28"/>
      <c r="Z429" s="28"/>
    </row>
    <row r="430" spans="1:26" ht="15" customHeight="1">
      <c r="A430" s="111">
        <v>420</v>
      </c>
      <c r="B430" s="48"/>
      <c r="C430" s="48"/>
      <c r="D430" s="35"/>
      <c r="E430" s="149"/>
      <c r="F430" s="156"/>
      <c r="G430" s="670"/>
      <c r="H430" s="88"/>
      <c r="I430" s="40"/>
      <c r="J430" s="40"/>
      <c r="K430" s="41"/>
      <c r="L430" s="42"/>
      <c r="M430" s="658"/>
      <c r="N430" s="659" t="str">
        <f t="shared" si="7"/>
        <v/>
      </c>
      <c r="O430" s="692">
        <f t="shared" si="8"/>
        <v>0</v>
      </c>
      <c r="P430" s="29"/>
      <c r="Q430" s="74"/>
      <c r="R430" s="28"/>
      <c r="S430" s="28"/>
      <c r="T430" s="28"/>
      <c r="U430" s="28"/>
      <c r="V430" s="28"/>
      <c r="W430" s="28"/>
      <c r="X430" s="28"/>
      <c r="Y430" s="28"/>
      <c r="Z430" s="28"/>
    </row>
    <row r="431" spans="1:26" ht="15" customHeight="1">
      <c r="A431" s="111">
        <v>421</v>
      </c>
      <c r="B431" s="48"/>
      <c r="C431" s="48"/>
      <c r="D431" s="35"/>
      <c r="E431" s="149"/>
      <c r="F431" s="156"/>
      <c r="G431" s="670"/>
      <c r="H431" s="88"/>
      <c r="I431" s="40"/>
      <c r="J431" s="40"/>
      <c r="K431" s="41"/>
      <c r="L431" s="42"/>
      <c r="M431" s="658"/>
      <c r="N431" s="659" t="str">
        <f t="shared" si="7"/>
        <v/>
      </c>
      <c r="O431" s="692">
        <f t="shared" si="8"/>
        <v>0</v>
      </c>
      <c r="P431" s="29"/>
      <c r="Q431" s="74"/>
      <c r="R431" s="28"/>
      <c r="S431" s="28"/>
      <c r="T431" s="28"/>
      <c r="U431" s="28"/>
      <c r="V431" s="28"/>
      <c r="W431" s="28"/>
      <c r="X431" s="28"/>
      <c r="Y431" s="28"/>
      <c r="Z431" s="28"/>
    </row>
    <row r="432" spans="1:26" ht="15" customHeight="1">
      <c r="A432" s="111">
        <v>422</v>
      </c>
      <c r="B432" s="48"/>
      <c r="C432" s="48"/>
      <c r="D432" s="35"/>
      <c r="E432" s="149"/>
      <c r="F432" s="156"/>
      <c r="G432" s="670"/>
      <c r="H432" s="88"/>
      <c r="I432" s="40"/>
      <c r="J432" s="40"/>
      <c r="K432" s="41"/>
      <c r="L432" s="42"/>
      <c r="M432" s="658"/>
      <c r="N432" s="659" t="str">
        <f t="shared" si="7"/>
        <v/>
      </c>
      <c r="O432" s="692">
        <f t="shared" si="8"/>
        <v>0</v>
      </c>
      <c r="P432" s="29"/>
      <c r="Q432" s="74"/>
      <c r="R432" s="28"/>
      <c r="S432" s="28"/>
      <c r="T432" s="28"/>
      <c r="U432" s="28"/>
      <c r="V432" s="28"/>
      <c r="W432" s="28"/>
      <c r="X432" s="28"/>
      <c r="Y432" s="28"/>
      <c r="Z432" s="28"/>
    </row>
    <row r="433" spans="1:26" ht="15" customHeight="1">
      <c r="A433" s="111">
        <v>423</v>
      </c>
      <c r="B433" s="48"/>
      <c r="C433" s="48"/>
      <c r="D433" s="35"/>
      <c r="E433" s="149"/>
      <c r="F433" s="156"/>
      <c r="G433" s="670"/>
      <c r="H433" s="88"/>
      <c r="I433" s="40"/>
      <c r="J433" s="40"/>
      <c r="K433" s="41"/>
      <c r="L433" s="42"/>
      <c r="M433" s="658"/>
      <c r="N433" s="659" t="str">
        <f t="shared" si="7"/>
        <v/>
      </c>
      <c r="O433" s="692">
        <f t="shared" si="8"/>
        <v>0</v>
      </c>
      <c r="P433" s="29"/>
      <c r="Q433" s="74"/>
      <c r="R433" s="28"/>
      <c r="S433" s="28"/>
      <c r="T433" s="28"/>
      <c r="U433" s="28"/>
      <c r="V433" s="28"/>
      <c r="W433" s="28"/>
      <c r="X433" s="28"/>
      <c r="Y433" s="28"/>
      <c r="Z433" s="28"/>
    </row>
    <row r="434" spans="1:26" ht="15" customHeight="1">
      <c r="A434" s="111">
        <v>424</v>
      </c>
      <c r="B434" s="48"/>
      <c r="C434" s="48"/>
      <c r="D434" s="35"/>
      <c r="E434" s="149"/>
      <c r="F434" s="156"/>
      <c r="G434" s="670"/>
      <c r="H434" s="88"/>
      <c r="I434" s="40"/>
      <c r="J434" s="40"/>
      <c r="K434" s="41"/>
      <c r="L434" s="42"/>
      <c r="M434" s="658"/>
      <c r="N434" s="659" t="str">
        <f t="shared" si="7"/>
        <v/>
      </c>
      <c r="O434" s="692">
        <f t="shared" si="8"/>
        <v>0</v>
      </c>
      <c r="P434" s="29"/>
      <c r="Q434" s="74"/>
      <c r="R434" s="28"/>
      <c r="S434" s="28"/>
      <c r="T434" s="28"/>
      <c r="U434" s="28"/>
      <c r="V434" s="28"/>
      <c r="W434" s="28"/>
      <c r="X434" s="28"/>
      <c r="Y434" s="28"/>
      <c r="Z434" s="28"/>
    </row>
    <row r="435" spans="1:26" ht="15" customHeight="1">
      <c r="A435" s="111">
        <v>425</v>
      </c>
      <c r="B435" s="48"/>
      <c r="C435" s="48"/>
      <c r="D435" s="35"/>
      <c r="E435" s="149"/>
      <c r="F435" s="156"/>
      <c r="G435" s="670"/>
      <c r="H435" s="88"/>
      <c r="I435" s="40"/>
      <c r="J435" s="40"/>
      <c r="K435" s="41"/>
      <c r="L435" s="42"/>
      <c r="M435" s="658"/>
      <c r="N435" s="659" t="str">
        <f t="shared" si="7"/>
        <v/>
      </c>
      <c r="O435" s="692">
        <f t="shared" si="8"/>
        <v>0</v>
      </c>
      <c r="P435" s="29"/>
      <c r="Q435" s="74"/>
      <c r="R435" s="28"/>
      <c r="S435" s="28"/>
      <c r="T435" s="28"/>
      <c r="U435" s="28"/>
      <c r="V435" s="28"/>
      <c r="W435" s="28"/>
      <c r="X435" s="28"/>
      <c r="Y435" s="28"/>
      <c r="Z435" s="28"/>
    </row>
    <row r="436" spans="1:26" ht="15" customHeight="1">
      <c r="A436" s="111">
        <v>426</v>
      </c>
      <c r="B436" s="48"/>
      <c r="C436" s="48"/>
      <c r="D436" s="35"/>
      <c r="E436" s="149"/>
      <c r="F436" s="156"/>
      <c r="G436" s="670"/>
      <c r="H436" s="88"/>
      <c r="I436" s="40"/>
      <c r="J436" s="40"/>
      <c r="K436" s="41"/>
      <c r="L436" s="42"/>
      <c r="M436" s="658"/>
      <c r="N436" s="659" t="str">
        <f t="shared" si="7"/>
        <v/>
      </c>
      <c r="O436" s="692">
        <f t="shared" si="8"/>
        <v>0</v>
      </c>
      <c r="P436" s="29"/>
      <c r="Q436" s="74"/>
      <c r="R436" s="28"/>
      <c r="S436" s="28"/>
      <c r="T436" s="28"/>
      <c r="U436" s="28"/>
      <c r="V436" s="28"/>
      <c r="W436" s="28"/>
      <c r="X436" s="28"/>
      <c r="Y436" s="28"/>
      <c r="Z436" s="28"/>
    </row>
    <row r="437" spans="1:26" ht="15" customHeight="1">
      <c r="A437" s="111">
        <v>427</v>
      </c>
      <c r="B437" s="48"/>
      <c r="C437" s="48"/>
      <c r="D437" s="35"/>
      <c r="E437" s="149"/>
      <c r="F437" s="156"/>
      <c r="G437" s="670"/>
      <c r="H437" s="88"/>
      <c r="I437" s="40"/>
      <c r="J437" s="40"/>
      <c r="K437" s="41"/>
      <c r="L437" s="42"/>
      <c r="M437" s="658"/>
      <c r="N437" s="659" t="str">
        <f t="shared" si="7"/>
        <v/>
      </c>
      <c r="O437" s="692">
        <f t="shared" si="8"/>
        <v>0</v>
      </c>
      <c r="P437" s="29"/>
      <c r="Q437" s="74"/>
      <c r="R437" s="28"/>
      <c r="S437" s="28"/>
      <c r="T437" s="28"/>
      <c r="U437" s="28"/>
      <c r="V437" s="28"/>
      <c r="W437" s="28"/>
      <c r="X437" s="28"/>
      <c r="Y437" s="28"/>
      <c r="Z437" s="28"/>
    </row>
    <row r="438" spans="1:26" ht="15" customHeight="1">
      <c r="A438" s="111">
        <v>428</v>
      </c>
      <c r="B438" s="48"/>
      <c r="C438" s="48"/>
      <c r="D438" s="35"/>
      <c r="E438" s="149"/>
      <c r="F438" s="156"/>
      <c r="G438" s="670"/>
      <c r="H438" s="88"/>
      <c r="I438" s="40"/>
      <c r="J438" s="40"/>
      <c r="K438" s="41"/>
      <c r="L438" s="42"/>
      <c r="M438" s="658"/>
      <c r="N438" s="659" t="str">
        <f t="shared" si="7"/>
        <v/>
      </c>
      <c r="O438" s="692">
        <f t="shared" si="8"/>
        <v>0</v>
      </c>
      <c r="P438" s="29"/>
      <c r="Q438" s="74"/>
      <c r="R438" s="28"/>
      <c r="S438" s="28"/>
      <c r="T438" s="28"/>
      <c r="U438" s="28"/>
      <c r="V438" s="28"/>
      <c r="W438" s="28"/>
      <c r="X438" s="28"/>
      <c r="Y438" s="28"/>
      <c r="Z438" s="28"/>
    </row>
    <row r="439" spans="1:26" ht="15" customHeight="1">
      <c r="A439" s="111">
        <v>429</v>
      </c>
      <c r="B439" s="48"/>
      <c r="C439" s="48"/>
      <c r="D439" s="35"/>
      <c r="E439" s="149"/>
      <c r="F439" s="156"/>
      <c r="G439" s="670"/>
      <c r="H439" s="88"/>
      <c r="I439" s="40"/>
      <c r="J439" s="40"/>
      <c r="K439" s="41"/>
      <c r="L439" s="42"/>
      <c r="M439" s="658"/>
      <c r="N439" s="659" t="str">
        <f t="shared" si="7"/>
        <v/>
      </c>
      <c r="O439" s="692">
        <f t="shared" si="8"/>
        <v>0</v>
      </c>
      <c r="P439" s="29"/>
      <c r="Q439" s="74"/>
      <c r="R439" s="28"/>
      <c r="S439" s="28"/>
      <c r="T439" s="28"/>
      <c r="U439" s="28"/>
      <c r="V439" s="28"/>
      <c r="W439" s="28"/>
      <c r="X439" s="28"/>
      <c r="Y439" s="28"/>
      <c r="Z439" s="28"/>
    </row>
    <row r="440" spans="1:26" ht="15" customHeight="1">
      <c r="A440" s="111">
        <v>430</v>
      </c>
      <c r="B440" s="48"/>
      <c r="C440" s="48"/>
      <c r="D440" s="35"/>
      <c r="E440" s="149"/>
      <c r="F440" s="156"/>
      <c r="G440" s="670"/>
      <c r="H440" s="88"/>
      <c r="I440" s="40"/>
      <c r="J440" s="40"/>
      <c r="K440" s="41"/>
      <c r="L440" s="42"/>
      <c r="M440" s="658"/>
      <c r="N440" s="659" t="str">
        <f t="shared" si="7"/>
        <v/>
      </c>
      <c r="O440" s="692">
        <f t="shared" si="8"/>
        <v>0</v>
      </c>
      <c r="P440" s="29"/>
      <c r="Q440" s="74"/>
      <c r="R440" s="28"/>
      <c r="S440" s="28"/>
      <c r="T440" s="28"/>
      <c r="U440" s="28"/>
      <c r="V440" s="28"/>
      <c r="W440" s="28"/>
      <c r="X440" s="28"/>
      <c r="Y440" s="28"/>
      <c r="Z440" s="28"/>
    </row>
    <row r="441" spans="1:26" ht="15" customHeight="1">
      <c r="A441" s="111">
        <v>431</v>
      </c>
      <c r="B441" s="48"/>
      <c r="C441" s="48"/>
      <c r="D441" s="35"/>
      <c r="E441" s="149"/>
      <c r="F441" s="156"/>
      <c r="G441" s="670"/>
      <c r="H441" s="88"/>
      <c r="I441" s="40"/>
      <c r="J441" s="40"/>
      <c r="K441" s="41"/>
      <c r="L441" s="42"/>
      <c r="M441" s="658"/>
      <c r="N441" s="659" t="str">
        <f t="shared" si="7"/>
        <v/>
      </c>
      <c r="O441" s="692">
        <f t="shared" si="8"/>
        <v>0</v>
      </c>
      <c r="P441" s="29"/>
      <c r="Q441" s="74"/>
      <c r="R441" s="28"/>
      <c r="S441" s="28"/>
      <c r="T441" s="28"/>
      <c r="U441" s="28"/>
      <c r="V441" s="28"/>
      <c r="W441" s="28"/>
      <c r="X441" s="28"/>
      <c r="Y441" s="28"/>
      <c r="Z441" s="28"/>
    </row>
    <row r="442" spans="1:26" ht="15" customHeight="1">
      <c r="A442" s="111">
        <v>432</v>
      </c>
      <c r="B442" s="48"/>
      <c r="C442" s="48"/>
      <c r="D442" s="35"/>
      <c r="E442" s="149"/>
      <c r="F442" s="156"/>
      <c r="G442" s="670"/>
      <c r="H442" s="88"/>
      <c r="I442" s="40"/>
      <c r="J442" s="40"/>
      <c r="K442" s="41"/>
      <c r="L442" s="42"/>
      <c r="M442" s="658"/>
      <c r="N442" s="659" t="str">
        <f t="shared" si="7"/>
        <v/>
      </c>
      <c r="O442" s="692">
        <f t="shared" si="8"/>
        <v>0</v>
      </c>
      <c r="P442" s="29"/>
      <c r="Q442" s="74"/>
      <c r="R442" s="28"/>
      <c r="S442" s="28"/>
      <c r="T442" s="28"/>
      <c r="U442" s="28"/>
      <c r="V442" s="28"/>
      <c r="W442" s="28"/>
      <c r="X442" s="28"/>
      <c r="Y442" s="28"/>
      <c r="Z442" s="28"/>
    </row>
    <row r="443" spans="1:26" ht="15" customHeight="1">
      <c r="A443" s="111">
        <v>433</v>
      </c>
      <c r="B443" s="48"/>
      <c r="C443" s="48"/>
      <c r="D443" s="35"/>
      <c r="E443" s="149"/>
      <c r="F443" s="156"/>
      <c r="G443" s="670"/>
      <c r="H443" s="88"/>
      <c r="I443" s="40"/>
      <c r="J443" s="40"/>
      <c r="K443" s="41"/>
      <c r="L443" s="42"/>
      <c r="M443" s="658"/>
      <c r="N443" s="659" t="str">
        <f t="shared" si="7"/>
        <v/>
      </c>
      <c r="O443" s="692">
        <f t="shared" si="8"/>
        <v>0</v>
      </c>
      <c r="P443" s="29"/>
      <c r="Q443" s="74"/>
      <c r="R443" s="28"/>
      <c r="S443" s="28"/>
      <c r="T443" s="28"/>
      <c r="U443" s="28"/>
      <c r="V443" s="28"/>
      <c r="W443" s="28"/>
      <c r="X443" s="28"/>
      <c r="Y443" s="28"/>
      <c r="Z443" s="28"/>
    </row>
    <row r="444" spans="1:26" ht="15" customHeight="1">
      <c r="A444" s="111">
        <v>434</v>
      </c>
      <c r="B444" s="48"/>
      <c r="C444" s="48"/>
      <c r="D444" s="35"/>
      <c r="E444" s="149"/>
      <c r="F444" s="156"/>
      <c r="G444" s="670"/>
      <c r="H444" s="88"/>
      <c r="I444" s="40"/>
      <c r="J444" s="40"/>
      <c r="K444" s="41"/>
      <c r="L444" s="42"/>
      <c r="M444" s="658"/>
      <c r="N444" s="659" t="str">
        <f t="shared" si="7"/>
        <v/>
      </c>
      <c r="O444" s="692">
        <f t="shared" si="8"/>
        <v>0</v>
      </c>
      <c r="P444" s="29"/>
      <c r="Q444" s="74"/>
      <c r="R444" s="28"/>
      <c r="S444" s="28"/>
      <c r="T444" s="28"/>
      <c r="U444" s="28"/>
      <c r="V444" s="28"/>
      <c r="W444" s="28"/>
      <c r="X444" s="28"/>
      <c r="Y444" s="28"/>
      <c r="Z444" s="28"/>
    </row>
    <row r="445" spans="1:26" ht="15" customHeight="1">
      <c r="A445" s="111">
        <v>435</v>
      </c>
      <c r="B445" s="48"/>
      <c r="C445" s="48"/>
      <c r="D445" s="35"/>
      <c r="E445" s="149"/>
      <c r="F445" s="156"/>
      <c r="G445" s="670"/>
      <c r="H445" s="88"/>
      <c r="I445" s="40"/>
      <c r="J445" s="40"/>
      <c r="K445" s="41"/>
      <c r="L445" s="42"/>
      <c r="M445" s="658"/>
      <c r="N445" s="659" t="str">
        <f t="shared" si="7"/>
        <v/>
      </c>
      <c r="O445" s="692">
        <f t="shared" si="8"/>
        <v>0</v>
      </c>
      <c r="P445" s="29"/>
      <c r="Q445" s="74"/>
      <c r="R445" s="28"/>
      <c r="S445" s="28"/>
      <c r="T445" s="28"/>
      <c r="U445" s="28"/>
      <c r="V445" s="28"/>
      <c r="W445" s="28"/>
      <c r="X445" s="28"/>
      <c r="Y445" s="28"/>
      <c r="Z445" s="28"/>
    </row>
    <row r="446" spans="1:26" ht="15" customHeight="1">
      <c r="A446" s="111">
        <v>436</v>
      </c>
      <c r="B446" s="48"/>
      <c r="C446" s="48"/>
      <c r="D446" s="35"/>
      <c r="E446" s="149"/>
      <c r="F446" s="156"/>
      <c r="G446" s="670"/>
      <c r="H446" s="88"/>
      <c r="I446" s="40"/>
      <c r="J446" s="40"/>
      <c r="K446" s="41"/>
      <c r="L446" s="42"/>
      <c r="M446" s="658"/>
      <c r="N446" s="659" t="str">
        <f t="shared" si="7"/>
        <v/>
      </c>
      <c r="O446" s="692">
        <f t="shared" si="8"/>
        <v>0</v>
      </c>
      <c r="P446" s="29"/>
      <c r="Q446" s="74"/>
      <c r="R446" s="28"/>
      <c r="S446" s="28"/>
      <c r="T446" s="28"/>
      <c r="U446" s="28"/>
      <c r="V446" s="28"/>
      <c r="W446" s="28"/>
      <c r="X446" s="28"/>
      <c r="Y446" s="28"/>
      <c r="Z446" s="28"/>
    </row>
    <row r="447" spans="1:26" ht="15" customHeight="1">
      <c r="A447" s="111">
        <v>437</v>
      </c>
      <c r="B447" s="48"/>
      <c r="C447" s="48"/>
      <c r="D447" s="35"/>
      <c r="E447" s="149"/>
      <c r="F447" s="156"/>
      <c r="G447" s="670"/>
      <c r="H447" s="88"/>
      <c r="I447" s="40"/>
      <c r="J447" s="40"/>
      <c r="K447" s="41"/>
      <c r="L447" s="42"/>
      <c r="M447" s="658"/>
      <c r="N447" s="659" t="str">
        <f t="shared" si="7"/>
        <v/>
      </c>
      <c r="O447" s="692">
        <f t="shared" si="8"/>
        <v>0</v>
      </c>
      <c r="P447" s="29"/>
      <c r="Q447" s="74"/>
      <c r="R447" s="28"/>
      <c r="S447" s="28"/>
      <c r="T447" s="28"/>
      <c r="U447" s="28"/>
      <c r="V447" s="28"/>
      <c r="W447" s="28"/>
      <c r="X447" s="28"/>
      <c r="Y447" s="28"/>
      <c r="Z447" s="28"/>
    </row>
    <row r="448" spans="1:26" ht="15" customHeight="1">
      <c r="A448" s="111">
        <v>438</v>
      </c>
      <c r="B448" s="48"/>
      <c r="C448" s="48"/>
      <c r="D448" s="35"/>
      <c r="E448" s="149"/>
      <c r="F448" s="156"/>
      <c r="G448" s="670"/>
      <c r="H448" s="88"/>
      <c r="I448" s="40"/>
      <c r="J448" s="40"/>
      <c r="K448" s="41"/>
      <c r="L448" s="42"/>
      <c r="M448" s="658"/>
      <c r="N448" s="659" t="str">
        <f t="shared" si="7"/>
        <v/>
      </c>
      <c r="O448" s="692">
        <f t="shared" si="8"/>
        <v>0</v>
      </c>
      <c r="P448" s="29"/>
      <c r="Q448" s="74"/>
      <c r="R448" s="28"/>
      <c r="S448" s="28"/>
      <c r="T448" s="28"/>
      <c r="U448" s="28"/>
      <c r="V448" s="28"/>
      <c r="W448" s="28"/>
      <c r="X448" s="28"/>
      <c r="Y448" s="28"/>
      <c r="Z448" s="28"/>
    </row>
    <row r="449" spans="1:26" ht="15" customHeight="1">
      <c r="A449" s="111">
        <v>439</v>
      </c>
      <c r="B449" s="48"/>
      <c r="C449" s="48"/>
      <c r="D449" s="35"/>
      <c r="E449" s="149"/>
      <c r="F449" s="156"/>
      <c r="G449" s="670"/>
      <c r="H449" s="88"/>
      <c r="I449" s="40"/>
      <c r="J449" s="40"/>
      <c r="K449" s="41"/>
      <c r="L449" s="42"/>
      <c r="M449" s="658"/>
      <c r="N449" s="659" t="str">
        <f t="shared" si="7"/>
        <v/>
      </c>
      <c r="O449" s="692">
        <f t="shared" si="8"/>
        <v>0</v>
      </c>
      <c r="P449" s="29"/>
      <c r="Q449" s="74"/>
      <c r="R449" s="28"/>
      <c r="S449" s="28"/>
      <c r="T449" s="28"/>
      <c r="U449" s="28"/>
      <c r="V449" s="28"/>
      <c r="W449" s="28"/>
      <c r="X449" s="28"/>
      <c r="Y449" s="28"/>
      <c r="Z449" s="28"/>
    </row>
    <row r="450" spans="1:26" ht="15" customHeight="1">
      <c r="A450" s="111">
        <v>440</v>
      </c>
      <c r="B450" s="48"/>
      <c r="C450" s="48"/>
      <c r="D450" s="35"/>
      <c r="E450" s="149"/>
      <c r="F450" s="156"/>
      <c r="G450" s="670"/>
      <c r="H450" s="88"/>
      <c r="I450" s="40"/>
      <c r="J450" s="40"/>
      <c r="K450" s="41"/>
      <c r="L450" s="42"/>
      <c r="M450" s="658"/>
      <c r="N450" s="659" t="str">
        <f t="shared" si="7"/>
        <v/>
      </c>
      <c r="O450" s="692">
        <f t="shared" si="8"/>
        <v>0</v>
      </c>
      <c r="P450" s="29"/>
      <c r="Q450" s="74"/>
      <c r="R450" s="28"/>
      <c r="S450" s="28"/>
      <c r="T450" s="28"/>
      <c r="U450" s="28"/>
      <c r="V450" s="28"/>
      <c r="W450" s="28"/>
      <c r="X450" s="28"/>
      <c r="Y450" s="28"/>
      <c r="Z450" s="28"/>
    </row>
    <row r="451" spans="1:26" ht="15" customHeight="1">
      <c r="A451" s="111">
        <v>441</v>
      </c>
      <c r="B451" s="48"/>
      <c r="C451" s="48"/>
      <c r="D451" s="35"/>
      <c r="E451" s="149"/>
      <c r="F451" s="156"/>
      <c r="G451" s="670"/>
      <c r="H451" s="88"/>
      <c r="I451" s="40"/>
      <c r="J451" s="40"/>
      <c r="K451" s="41"/>
      <c r="L451" s="42"/>
      <c r="M451" s="658"/>
      <c r="N451" s="659" t="str">
        <f t="shared" si="7"/>
        <v/>
      </c>
      <c r="O451" s="692">
        <f t="shared" si="8"/>
        <v>0</v>
      </c>
      <c r="P451" s="29"/>
      <c r="Q451" s="74"/>
      <c r="R451" s="28"/>
      <c r="S451" s="28"/>
      <c r="T451" s="28"/>
      <c r="U451" s="28"/>
      <c r="V451" s="28"/>
      <c r="W451" s="28"/>
      <c r="X451" s="28"/>
      <c r="Y451" s="28"/>
      <c r="Z451" s="28"/>
    </row>
    <row r="452" spans="1:26" ht="15" customHeight="1">
      <c r="A452" s="111">
        <v>442</v>
      </c>
      <c r="B452" s="48"/>
      <c r="C452" s="48"/>
      <c r="D452" s="35"/>
      <c r="E452" s="149"/>
      <c r="F452" s="156"/>
      <c r="G452" s="670"/>
      <c r="H452" s="88"/>
      <c r="I452" s="40"/>
      <c r="J452" s="40"/>
      <c r="K452" s="41"/>
      <c r="L452" s="42"/>
      <c r="M452" s="658"/>
      <c r="N452" s="659" t="str">
        <f t="shared" si="7"/>
        <v/>
      </c>
      <c r="O452" s="692">
        <f t="shared" si="8"/>
        <v>0</v>
      </c>
      <c r="P452" s="29"/>
      <c r="Q452" s="74"/>
      <c r="R452" s="28"/>
      <c r="S452" s="28"/>
      <c r="T452" s="28"/>
      <c r="U452" s="28"/>
      <c r="V452" s="28"/>
      <c r="W452" s="28"/>
      <c r="X452" s="28"/>
      <c r="Y452" s="28"/>
      <c r="Z452" s="28"/>
    </row>
    <row r="453" spans="1:26" ht="15" customHeight="1">
      <c r="A453" s="111">
        <v>443</v>
      </c>
      <c r="B453" s="48"/>
      <c r="C453" s="48"/>
      <c r="D453" s="35"/>
      <c r="E453" s="149"/>
      <c r="F453" s="156"/>
      <c r="G453" s="670"/>
      <c r="H453" s="88"/>
      <c r="I453" s="40"/>
      <c r="J453" s="40"/>
      <c r="K453" s="41"/>
      <c r="L453" s="42"/>
      <c r="M453" s="658"/>
      <c r="N453" s="659" t="str">
        <f t="shared" si="7"/>
        <v/>
      </c>
      <c r="O453" s="692">
        <f t="shared" si="8"/>
        <v>0</v>
      </c>
      <c r="P453" s="29"/>
      <c r="Q453" s="74"/>
      <c r="R453" s="28"/>
      <c r="S453" s="28"/>
      <c r="T453" s="28"/>
      <c r="U453" s="28"/>
      <c r="V453" s="28"/>
      <c r="W453" s="28"/>
      <c r="X453" s="28"/>
      <c r="Y453" s="28"/>
      <c r="Z453" s="28"/>
    </row>
    <row r="454" spans="1:26" ht="15" customHeight="1">
      <c r="A454" s="111">
        <v>444</v>
      </c>
      <c r="B454" s="48"/>
      <c r="C454" s="48"/>
      <c r="D454" s="35"/>
      <c r="E454" s="149"/>
      <c r="F454" s="156"/>
      <c r="G454" s="670"/>
      <c r="H454" s="88"/>
      <c r="I454" s="40"/>
      <c r="J454" s="40"/>
      <c r="K454" s="41"/>
      <c r="L454" s="42"/>
      <c r="M454" s="658"/>
      <c r="N454" s="659" t="str">
        <f t="shared" si="7"/>
        <v/>
      </c>
      <c r="O454" s="692">
        <f t="shared" si="8"/>
        <v>0</v>
      </c>
      <c r="P454" s="29"/>
      <c r="Q454" s="74"/>
      <c r="R454" s="28"/>
      <c r="S454" s="28"/>
      <c r="T454" s="28"/>
      <c r="U454" s="28"/>
      <c r="V454" s="28"/>
      <c r="W454" s="28"/>
      <c r="X454" s="28"/>
      <c r="Y454" s="28"/>
      <c r="Z454" s="28"/>
    </row>
    <row r="455" spans="1:26" ht="15" customHeight="1">
      <c r="A455" s="111">
        <v>445</v>
      </c>
      <c r="B455" s="48"/>
      <c r="C455" s="48"/>
      <c r="D455" s="35"/>
      <c r="E455" s="149"/>
      <c r="F455" s="156"/>
      <c r="G455" s="670"/>
      <c r="H455" s="88"/>
      <c r="I455" s="40"/>
      <c r="J455" s="40"/>
      <c r="K455" s="41"/>
      <c r="L455" s="42"/>
      <c r="M455" s="658"/>
      <c r="N455" s="659" t="str">
        <f t="shared" si="7"/>
        <v/>
      </c>
      <c r="O455" s="692">
        <f t="shared" si="8"/>
        <v>0</v>
      </c>
      <c r="P455" s="29"/>
      <c r="Q455" s="74"/>
      <c r="R455" s="28"/>
      <c r="S455" s="28"/>
      <c r="T455" s="28"/>
      <c r="U455" s="28"/>
      <c r="V455" s="28"/>
      <c r="W455" s="28"/>
      <c r="X455" s="28"/>
      <c r="Y455" s="28"/>
      <c r="Z455" s="28"/>
    </row>
    <row r="456" spans="1:26" ht="15" customHeight="1">
      <c r="A456" s="111">
        <v>446</v>
      </c>
      <c r="B456" s="48"/>
      <c r="C456" s="48"/>
      <c r="D456" s="35"/>
      <c r="E456" s="149"/>
      <c r="F456" s="156"/>
      <c r="G456" s="670"/>
      <c r="H456" s="88"/>
      <c r="I456" s="40"/>
      <c r="J456" s="40"/>
      <c r="K456" s="41"/>
      <c r="L456" s="42"/>
      <c r="M456" s="658"/>
      <c r="N456" s="659" t="str">
        <f t="shared" si="7"/>
        <v/>
      </c>
      <c r="O456" s="692">
        <f t="shared" si="8"/>
        <v>0</v>
      </c>
      <c r="P456" s="29"/>
      <c r="Q456" s="74"/>
      <c r="R456" s="28"/>
      <c r="S456" s="28"/>
      <c r="T456" s="28"/>
      <c r="U456" s="28"/>
      <c r="V456" s="28"/>
      <c r="W456" s="28"/>
      <c r="X456" s="28"/>
      <c r="Y456" s="28"/>
      <c r="Z456" s="28"/>
    </row>
    <row r="457" spans="1:26" ht="15" customHeight="1">
      <c r="A457" s="111">
        <v>447</v>
      </c>
      <c r="B457" s="48"/>
      <c r="C457" s="48"/>
      <c r="D457" s="35"/>
      <c r="E457" s="149"/>
      <c r="F457" s="156"/>
      <c r="G457" s="670"/>
      <c r="H457" s="88"/>
      <c r="I457" s="40"/>
      <c r="J457" s="40"/>
      <c r="K457" s="41"/>
      <c r="L457" s="42"/>
      <c r="M457" s="658"/>
      <c r="N457" s="659" t="str">
        <f t="shared" si="7"/>
        <v/>
      </c>
      <c r="O457" s="692">
        <f t="shared" si="8"/>
        <v>0</v>
      </c>
      <c r="P457" s="29"/>
      <c r="Q457" s="74"/>
      <c r="R457" s="28"/>
      <c r="S457" s="28"/>
      <c r="T457" s="28"/>
      <c r="U457" s="28"/>
      <c r="V457" s="28"/>
      <c r="W457" s="28"/>
      <c r="X457" s="28"/>
      <c r="Y457" s="28"/>
      <c r="Z457" s="28"/>
    </row>
    <row r="458" spans="1:26" ht="15" customHeight="1">
      <c r="A458" s="111">
        <v>448</v>
      </c>
      <c r="B458" s="48"/>
      <c r="C458" s="48"/>
      <c r="D458" s="35"/>
      <c r="E458" s="149"/>
      <c r="F458" s="156"/>
      <c r="G458" s="670"/>
      <c r="H458" s="88"/>
      <c r="I458" s="40"/>
      <c r="J458" s="40"/>
      <c r="K458" s="41"/>
      <c r="L458" s="42"/>
      <c r="M458" s="658"/>
      <c r="N458" s="659" t="str">
        <f t="shared" si="7"/>
        <v/>
      </c>
      <c r="O458" s="692">
        <f t="shared" si="8"/>
        <v>0</v>
      </c>
      <c r="P458" s="29"/>
      <c r="Q458" s="74"/>
      <c r="R458" s="28"/>
      <c r="S458" s="28"/>
      <c r="T458" s="28"/>
      <c r="U458" s="28"/>
      <c r="V458" s="28"/>
      <c r="W458" s="28"/>
      <c r="X458" s="28"/>
      <c r="Y458" s="28"/>
      <c r="Z458" s="28"/>
    </row>
    <row r="459" spans="1:26" ht="15" customHeight="1">
      <c r="A459" s="111">
        <v>449</v>
      </c>
      <c r="B459" s="48"/>
      <c r="C459" s="48"/>
      <c r="D459" s="35"/>
      <c r="E459" s="149"/>
      <c r="F459" s="156"/>
      <c r="G459" s="670"/>
      <c r="H459" s="88"/>
      <c r="I459" s="40"/>
      <c r="J459" s="40"/>
      <c r="K459" s="41"/>
      <c r="L459" s="42"/>
      <c r="M459" s="658"/>
      <c r="N459" s="659" t="str">
        <f t="shared" si="7"/>
        <v/>
      </c>
      <c r="O459" s="692">
        <f t="shared" si="8"/>
        <v>0</v>
      </c>
      <c r="P459" s="29"/>
      <c r="Q459" s="74"/>
      <c r="R459" s="28"/>
      <c r="S459" s="28"/>
      <c r="T459" s="28"/>
      <c r="U459" s="28"/>
      <c r="V459" s="28"/>
      <c r="W459" s="28"/>
      <c r="X459" s="28"/>
      <c r="Y459" s="28"/>
      <c r="Z459" s="28"/>
    </row>
    <row r="460" spans="1:26" ht="15" customHeight="1">
      <c r="A460" s="111">
        <v>450</v>
      </c>
      <c r="B460" s="48"/>
      <c r="C460" s="48"/>
      <c r="D460" s="35"/>
      <c r="E460" s="149"/>
      <c r="F460" s="156"/>
      <c r="G460" s="670"/>
      <c r="H460" s="88"/>
      <c r="I460" s="40"/>
      <c r="J460" s="40"/>
      <c r="K460" s="41"/>
      <c r="L460" s="42"/>
      <c r="M460" s="658"/>
      <c r="N460" s="659" t="str">
        <f t="shared" si="7"/>
        <v/>
      </c>
      <c r="O460" s="692">
        <f t="shared" si="8"/>
        <v>0</v>
      </c>
      <c r="P460" s="29"/>
      <c r="Q460" s="74"/>
      <c r="R460" s="28"/>
      <c r="S460" s="28"/>
      <c r="T460" s="28"/>
      <c r="U460" s="28"/>
      <c r="V460" s="28"/>
      <c r="W460" s="28"/>
      <c r="X460" s="28"/>
      <c r="Y460" s="28"/>
      <c r="Z460" s="28"/>
    </row>
    <row r="461" spans="1:26" ht="15" customHeight="1">
      <c r="A461" s="111">
        <v>451</v>
      </c>
      <c r="B461" s="48"/>
      <c r="C461" s="48"/>
      <c r="D461" s="35"/>
      <c r="E461" s="149"/>
      <c r="F461" s="156"/>
      <c r="G461" s="670"/>
      <c r="H461" s="88"/>
      <c r="I461" s="40"/>
      <c r="J461" s="40"/>
      <c r="K461" s="41"/>
      <c r="L461" s="42"/>
      <c r="M461" s="658"/>
      <c r="N461" s="659" t="str">
        <f t="shared" si="7"/>
        <v/>
      </c>
      <c r="O461" s="692">
        <f t="shared" si="8"/>
        <v>0</v>
      </c>
      <c r="P461" s="29"/>
      <c r="Q461" s="74"/>
      <c r="R461" s="28"/>
      <c r="S461" s="28"/>
      <c r="T461" s="28"/>
      <c r="U461" s="28"/>
      <c r="V461" s="28"/>
      <c r="W461" s="28"/>
      <c r="X461" s="28"/>
      <c r="Y461" s="28"/>
      <c r="Z461" s="28"/>
    </row>
    <row r="462" spans="1:26" ht="15" customHeight="1">
      <c r="A462" s="111">
        <v>452</v>
      </c>
      <c r="B462" s="48"/>
      <c r="C462" s="48"/>
      <c r="D462" s="35"/>
      <c r="E462" s="149"/>
      <c r="F462" s="156"/>
      <c r="G462" s="670"/>
      <c r="H462" s="88"/>
      <c r="I462" s="40"/>
      <c r="J462" s="40"/>
      <c r="K462" s="41"/>
      <c r="L462" s="42"/>
      <c r="M462" s="658"/>
      <c r="N462" s="659" t="str">
        <f t="shared" si="7"/>
        <v/>
      </c>
      <c r="O462" s="692">
        <f t="shared" si="8"/>
        <v>0</v>
      </c>
      <c r="P462" s="29"/>
      <c r="Q462" s="74"/>
      <c r="R462" s="28"/>
      <c r="S462" s="28"/>
      <c r="T462" s="28"/>
      <c r="U462" s="28"/>
      <c r="V462" s="28"/>
      <c r="W462" s="28"/>
      <c r="X462" s="28"/>
      <c r="Y462" s="28"/>
      <c r="Z462" s="28"/>
    </row>
    <row r="463" spans="1:26" ht="15" customHeight="1">
      <c r="A463" s="111">
        <v>453</v>
      </c>
      <c r="B463" s="48"/>
      <c r="C463" s="48"/>
      <c r="D463" s="35"/>
      <c r="E463" s="149"/>
      <c r="F463" s="156"/>
      <c r="G463" s="670"/>
      <c r="H463" s="88"/>
      <c r="I463" s="40"/>
      <c r="J463" s="40"/>
      <c r="K463" s="41"/>
      <c r="L463" s="42"/>
      <c r="M463" s="658"/>
      <c r="N463" s="659" t="str">
        <f t="shared" si="7"/>
        <v/>
      </c>
      <c r="O463" s="692">
        <f t="shared" si="8"/>
        <v>0</v>
      </c>
      <c r="P463" s="29"/>
      <c r="Q463" s="74"/>
      <c r="R463" s="28"/>
      <c r="S463" s="28"/>
      <c r="T463" s="28"/>
      <c r="U463" s="28"/>
      <c r="V463" s="28"/>
      <c r="W463" s="28"/>
      <c r="X463" s="28"/>
      <c r="Y463" s="28"/>
      <c r="Z463" s="28"/>
    </row>
    <row r="464" spans="1:26" ht="15" customHeight="1">
      <c r="A464" s="111">
        <v>454</v>
      </c>
      <c r="B464" s="48"/>
      <c r="C464" s="48"/>
      <c r="D464" s="35"/>
      <c r="E464" s="149"/>
      <c r="F464" s="156"/>
      <c r="G464" s="670"/>
      <c r="H464" s="88"/>
      <c r="I464" s="40"/>
      <c r="J464" s="40"/>
      <c r="K464" s="41"/>
      <c r="L464" s="42"/>
      <c r="M464" s="658"/>
      <c r="N464" s="659" t="str">
        <f t="shared" si="7"/>
        <v/>
      </c>
      <c r="O464" s="692">
        <f t="shared" si="8"/>
        <v>0</v>
      </c>
      <c r="P464" s="29"/>
      <c r="Q464" s="74"/>
      <c r="R464" s="28"/>
      <c r="S464" s="28"/>
      <c r="T464" s="28"/>
      <c r="U464" s="28"/>
      <c r="V464" s="28"/>
      <c r="W464" s="28"/>
      <c r="X464" s="28"/>
      <c r="Y464" s="28"/>
      <c r="Z464" s="28"/>
    </row>
    <row r="465" spans="1:26" ht="15" customHeight="1">
      <c r="A465" s="111">
        <v>455</v>
      </c>
      <c r="B465" s="48"/>
      <c r="C465" s="48"/>
      <c r="D465" s="35"/>
      <c r="E465" s="149"/>
      <c r="F465" s="156"/>
      <c r="G465" s="670"/>
      <c r="H465" s="88"/>
      <c r="I465" s="40"/>
      <c r="J465" s="40"/>
      <c r="K465" s="41"/>
      <c r="L465" s="42"/>
      <c r="M465" s="658"/>
      <c r="N465" s="659" t="str">
        <f t="shared" si="7"/>
        <v/>
      </c>
      <c r="O465" s="692">
        <f t="shared" si="8"/>
        <v>0</v>
      </c>
      <c r="P465" s="29"/>
      <c r="Q465" s="74"/>
      <c r="R465" s="28"/>
      <c r="S465" s="28"/>
      <c r="T465" s="28"/>
      <c r="U465" s="28"/>
      <c r="V465" s="28"/>
      <c r="W465" s="28"/>
      <c r="X465" s="28"/>
      <c r="Y465" s="28"/>
      <c r="Z465" s="28"/>
    </row>
    <row r="466" spans="1:26" ht="15" customHeight="1">
      <c r="A466" s="111">
        <v>456</v>
      </c>
      <c r="B466" s="48"/>
      <c r="C466" s="48"/>
      <c r="D466" s="35"/>
      <c r="E466" s="149"/>
      <c r="F466" s="156"/>
      <c r="G466" s="670"/>
      <c r="H466" s="88"/>
      <c r="I466" s="40"/>
      <c r="J466" s="40"/>
      <c r="K466" s="41"/>
      <c r="L466" s="42"/>
      <c r="M466" s="658"/>
      <c r="N466" s="659" t="str">
        <f t="shared" si="7"/>
        <v/>
      </c>
      <c r="O466" s="692">
        <f t="shared" si="8"/>
        <v>0</v>
      </c>
      <c r="P466" s="29"/>
      <c r="Q466" s="74"/>
      <c r="R466" s="28"/>
      <c r="S466" s="28"/>
      <c r="T466" s="28"/>
      <c r="U466" s="28"/>
      <c r="V466" s="28"/>
      <c r="W466" s="28"/>
      <c r="X466" s="28"/>
      <c r="Y466" s="28"/>
      <c r="Z466" s="28"/>
    </row>
    <row r="467" spans="1:26" ht="15" customHeight="1">
      <c r="A467" s="111">
        <v>457</v>
      </c>
      <c r="B467" s="48"/>
      <c r="C467" s="48"/>
      <c r="D467" s="35"/>
      <c r="E467" s="149"/>
      <c r="F467" s="156"/>
      <c r="G467" s="670"/>
      <c r="H467" s="88"/>
      <c r="I467" s="40"/>
      <c r="J467" s="40"/>
      <c r="K467" s="41"/>
      <c r="L467" s="42"/>
      <c r="M467" s="658"/>
      <c r="N467" s="659" t="str">
        <f t="shared" si="7"/>
        <v/>
      </c>
      <c r="O467" s="692">
        <f t="shared" si="8"/>
        <v>0</v>
      </c>
      <c r="P467" s="29"/>
      <c r="Q467" s="74"/>
      <c r="R467" s="28"/>
      <c r="S467" s="28"/>
      <c r="T467" s="28"/>
      <c r="U467" s="28"/>
      <c r="V467" s="28"/>
      <c r="W467" s="28"/>
      <c r="X467" s="28"/>
      <c r="Y467" s="28"/>
      <c r="Z467" s="28"/>
    </row>
    <row r="468" spans="1:26" ht="15" customHeight="1">
      <c r="A468" s="111">
        <v>458</v>
      </c>
      <c r="B468" s="48"/>
      <c r="C468" s="48"/>
      <c r="D468" s="35"/>
      <c r="E468" s="149"/>
      <c r="F468" s="156"/>
      <c r="G468" s="670"/>
      <c r="H468" s="88"/>
      <c r="I468" s="40"/>
      <c r="J468" s="40"/>
      <c r="K468" s="41"/>
      <c r="L468" s="42"/>
      <c r="M468" s="658"/>
      <c r="N468" s="659" t="str">
        <f t="shared" si="7"/>
        <v/>
      </c>
      <c r="O468" s="692">
        <f t="shared" si="8"/>
        <v>0</v>
      </c>
      <c r="P468" s="29"/>
      <c r="Q468" s="74"/>
      <c r="R468" s="28"/>
      <c r="S468" s="28"/>
      <c r="T468" s="28"/>
      <c r="U468" s="28"/>
      <c r="V468" s="28"/>
      <c r="W468" s="28"/>
      <c r="X468" s="28"/>
      <c r="Y468" s="28"/>
      <c r="Z468" s="28"/>
    </row>
    <row r="469" spans="1:26" ht="15" customHeight="1">
      <c r="A469" s="111">
        <v>459</v>
      </c>
      <c r="B469" s="48"/>
      <c r="C469" s="48"/>
      <c r="D469" s="35"/>
      <c r="E469" s="149"/>
      <c r="F469" s="156"/>
      <c r="G469" s="670"/>
      <c r="H469" s="88"/>
      <c r="I469" s="40"/>
      <c r="J469" s="40"/>
      <c r="K469" s="41"/>
      <c r="L469" s="42"/>
      <c r="M469" s="658"/>
      <c r="N469" s="659" t="str">
        <f t="shared" si="7"/>
        <v/>
      </c>
      <c r="O469" s="692">
        <f t="shared" si="8"/>
        <v>0</v>
      </c>
      <c r="P469" s="29"/>
      <c r="Q469" s="74"/>
      <c r="R469" s="28"/>
      <c r="S469" s="28"/>
      <c r="T469" s="28"/>
      <c r="U469" s="28"/>
      <c r="V469" s="28"/>
      <c r="W469" s="28"/>
      <c r="X469" s="28"/>
      <c r="Y469" s="28"/>
      <c r="Z469" s="28"/>
    </row>
    <row r="470" spans="1:26" ht="15" customHeight="1">
      <c r="A470" s="111">
        <v>460</v>
      </c>
      <c r="B470" s="48"/>
      <c r="C470" s="48"/>
      <c r="D470" s="35"/>
      <c r="E470" s="149"/>
      <c r="F470" s="156"/>
      <c r="G470" s="670"/>
      <c r="H470" s="88"/>
      <c r="I470" s="40"/>
      <c r="J470" s="40"/>
      <c r="K470" s="41"/>
      <c r="L470" s="42"/>
      <c r="M470" s="658"/>
      <c r="N470" s="659" t="str">
        <f t="shared" si="7"/>
        <v/>
      </c>
      <c r="O470" s="692">
        <f t="shared" si="8"/>
        <v>0</v>
      </c>
      <c r="P470" s="29"/>
      <c r="Q470" s="74"/>
      <c r="R470" s="28"/>
      <c r="S470" s="28"/>
      <c r="T470" s="28"/>
      <c r="U470" s="28"/>
      <c r="V470" s="28"/>
      <c r="W470" s="28"/>
      <c r="X470" s="28"/>
      <c r="Y470" s="28"/>
      <c r="Z470" s="28"/>
    </row>
    <row r="471" spans="1:26" ht="15" customHeight="1">
      <c r="A471" s="111">
        <v>461</v>
      </c>
      <c r="B471" s="48"/>
      <c r="C471" s="48"/>
      <c r="D471" s="35"/>
      <c r="E471" s="149"/>
      <c r="F471" s="156"/>
      <c r="G471" s="670"/>
      <c r="H471" s="88"/>
      <c r="I471" s="40"/>
      <c r="J471" s="40"/>
      <c r="K471" s="41"/>
      <c r="L471" s="42"/>
      <c r="M471" s="658"/>
      <c r="N471" s="659" t="str">
        <f t="shared" si="7"/>
        <v/>
      </c>
      <c r="O471" s="692">
        <f t="shared" si="8"/>
        <v>0</v>
      </c>
      <c r="P471" s="29"/>
      <c r="Q471" s="74"/>
      <c r="R471" s="28"/>
      <c r="S471" s="28"/>
      <c r="T471" s="28"/>
      <c r="U471" s="28"/>
      <c r="V471" s="28"/>
      <c r="W471" s="28"/>
      <c r="X471" s="28"/>
      <c r="Y471" s="28"/>
      <c r="Z471" s="28"/>
    </row>
    <row r="472" spans="1:26" ht="15" customHeight="1">
      <c r="A472" s="111">
        <v>462</v>
      </c>
      <c r="B472" s="48"/>
      <c r="C472" s="48"/>
      <c r="D472" s="35"/>
      <c r="E472" s="149"/>
      <c r="F472" s="156"/>
      <c r="G472" s="670"/>
      <c r="H472" s="88"/>
      <c r="I472" s="40"/>
      <c r="J472" s="40"/>
      <c r="K472" s="41"/>
      <c r="L472" s="42"/>
      <c r="M472" s="658"/>
      <c r="N472" s="659" t="str">
        <f t="shared" si="7"/>
        <v/>
      </c>
      <c r="O472" s="692">
        <f t="shared" si="8"/>
        <v>0</v>
      </c>
      <c r="P472" s="29"/>
      <c r="Q472" s="74"/>
      <c r="R472" s="28"/>
      <c r="S472" s="28"/>
      <c r="T472" s="28"/>
      <c r="U472" s="28"/>
      <c r="V472" s="28"/>
      <c r="W472" s="28"/>
      <c r="X472" s="28"/>
      <c r="Y472" s="28"/>
      <c r="Z472" s="28"/>
    </row>
    <row r="473" spans="1:26" ht="15" customHeight="1">
      <c r="A473" s="111">
        <v>463</v>
      </c>
      <c r="B473" s="48"/>
      <c r="C473" s="48"/>
      <c r="D473" s="35"/>
      <c r="E473" s="149"/>
      <c r="F473" s="156"/>
      <c r="G473" s="670"/>
      <c r="H473" s="88"/>
      <c r="I473" s="40"/>
      <c r="J473" s="40"/>
      <c r="K473" s="41"/>
      <c r="L473" s="42"/>
      <c r="M473" s="658"/>
      <c r="N473" s="659" t="str">
        <f t="shared" si="7"/>
        <v/>
      </c>
      <c r="O473" s="692">
        <f t="shared" si="8"/>
        <v>0</v>
      </c>
      <c r="P473" s="29"/>
      <c r="Q473" s="74"/>
      <c r="R473" s="28"/>
      <c r="S473" s="28"/>
      <c r="T473" s="28"/>
      <c r="U473" s="28"/>
      <c r="V473" s="28"/>
      <c r="W473" s="28"/>
      <c r="X473" s="28"/>
      <c r="Y473" s="28"/>
      <c r="Z473" s="28"/>
    </row>
    <row r="474" spans="1:26" ht="15" customHeight="1">
      <c r="A474" s="111">
        <v>464</v>
      </c>
      <c r="B474" s="48"/>
      <c r="C474" s="48"/>
      <c r="D474" s="35"/>
      <c r="E474" s="149"/>
      <c r="F474" s="156"/>
      <c r="G474" s="670"/>
      <c r="H474" s="88"/>
      <c r="I474" s="40"/>
      <c r="J474" s="40"/>
      <c r="K474" s="41"/>
      <c r="L474" s="42"/>
      <c r="M474" s="658"/>
      <c r="N474" s="659" t="str">
        <f t="shared" si="7"/>
        <v/>
      </c>
      <c r="O474" s="692">
        <f t="shared" si="8"/>
        <v>0</v>
      </c>
      <c r="P474" s="29"/>
      <c r="Q474" s="74"/>
      <c r="R474" s="28"/>
      <c r="S474" s="28"/>
      <c r="T474" s="28"/>
      <c r="U474" s="28"/>
      <c r="V474" s="28"/>
      <c r="W474" s="28"/>
      <c r="X474" s="28"/>
      <c r="Y474" s="28"/>
      <c r="Z474" s="28"/>
    </row>
    <row r="475" spans="1:26" ht="15" customHeight="1">
      <c r="A475" s="111">
        <v>465</v>
      </c>
      <c r="B475" s="48"/>
      <c r="C475" s="48"/>
      <c r="D475" s="35"/>
      <c r="E475" s="149"/>
      <c r="F475" s="156"/>
      <c r="G475" s="670"/>
      <c r="H475" s="88"/>
      <c r="I475" s="40"/>
      <c r="J475" s="40"/>
      <c r="K475" s="41"/>
      <c r="L475" s="42"/>
      <c r="M475" s="658"/>
      <c r="N475" s="659" t="str">
        <f t="shared" si="7"/>
        <v/>
      </c>
      <c r="O475" s="692">
        <f t="shared" si="8"/>
        <v>0</v>
      </c>
      <c r="P475" s="29"/>
      <c r="Q475" s="74"/>
      <c r="R475" s="28"/>
      <c r="S475" s="28"/>
      <c r="T475" s="28"/>
      <c r="U475" s="28"/>
      <c r="V475" s="28"/>
      <c r="W475" s="28"/>
      <c r="X475" s="28"/>
      <c r="Y475" s="28"/>
      <c r="Z475" s="28"/>
    </row>
    <row r="476" spans="1:26" ht="15" customHeight="1">
      <c r="A476" s="111">
        <v>466</v>
      </c>
      <c r="B476" s="48"/>
      <c r="C476" s="48"/>
      <c r="D476" s="35"/>
      <c r="E476" s="149"/>
      <c r="F476" s="156"/>
      <c r="G476" s="670"/>
      <c r="H476" s="88"/>
      <c r="I476" s="40"/>
      <c r="J476" s="40"/>
      <c r="K476" s="41"/>
      <c r="L476" s="42"/>
      <c r="M476" s="658"/>
      <c r="N476" s="659" t="str">
        <f t="shared" si="7"/>
        <v/>
      </c>
      <c r="O476" s="692">
        <f t="shared" si="8"/>
        <v>0</v>
      </c>
      <c r="P476" s="29"/>
      <c r="Q476" s="74"/>
      <c r="R476" s="28"/>
      <c r="S476" s="28"/>
      <c r="T476" s="28"/>
      <c r="U476" s="28"/>
      <c r="V476" s="28"/>
      <c r="W476" s="28"/>
      <c r="X476" s="28"/>
      <c r="Y476" s="28"/>
      <c r="Z476" s="28"/>
    </row>
    <row r="477" spans="1:26" ht="15" customHeight="1">
      <c r="A477" s="111">
        <v>467</v>
      </c>
      <c r="B477" s="48"/>
      <c r="C477" s="48"/>
      <c r="D477" s="35"/>
      <c r="E477" s="149"/>
      <c r="F477" s="156"/>
      <c r="G477" s="670"/>
      <c r="H477" s="88"/>
      <c r="I477" s="40"/>
      <c r="J477" s="40"/>
      <c r="K477" s="41"/>
      <c r="L477" s="42"/>
      <c r="M477" s="658"/>
      <c r="N477" s="659" t="str">
        <f t="shared" si="7"/>
        <v/>
      </c>
      <c r="O477" s="692">
        <f t="shared" si="8"/>
        <v>0</v>
      </c>
      <c r="P477" s="29"/>
      <c r="Q477" s="74"/>
      <c r="R477" s="28"/>
      <c r="S477" s="28"/>
      <c r="T477" s="28"/>
      <c r="U477" s="28"/>
      <c r="V477" s="28"/>
      <c r="W477" s="28"/>
      <c r="X477" s="28"/>
      <c r="Y477" s="28"/>
      <c r="Z477" s="28"/>
    </row>
    <row r="478" spans="1:26" ht="15" customHeight="1">
      <c r="A478" s="111">
        <v>468</v>
      </c>
      <c r="B478" s="48"/>
      <c r="C478" s="48"/>
      <c r="D478" s="35"/>
      <c r="E478" s="149"/>
      <c r="F478" s="156"/>
      <c r="G478" s="670"/>
      <c r="H478" s="88"/>
      <c r="I478" s="40"/>
      <c r="J478" s="40"/>
      <c r="K478" s="41"/>
      <c r="L478" s="42"/>
      <c r="M478" s="658"/>
      <c r="N478" s="659" t="str">
        <f t="shared" si="7"/>
        <v/>
      </c>
      <c r="O478" s="692">
        <f t="shared" si="8"/>
        <v>0</v>
      </c>
      <c r="P478" s="29"/>
      <c r="Q478" s="74"/>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658"/>
      <c r="N479" s="659" t="str">
        <f t="shared" si="7"/>
        <v/>
      </c>
      <c r="O479" s="692">
        <f t="shared" si="8"/>
        <v>0</v>
      </c>
      <c r="P479" s="29"/>
      <c r="Q479" s="74"/>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658"/>
      <c r="N480" s="659" t="str">
        <f t="shared" si="7"/>
        <v/>
      </c>
      <c r="O480" s="692">
        <f t="shared" si="8"/>
        <v>0</v>
      </c>
      <c r="P480" s="29"/>
      <c r="Q480" s="74"/>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658"/>
      <c r="N481" s="659" t="str">
        <f t="shared" si="7"/>
        <v/>
      </c>
      <c r="O481" s="692">
        <f t="shared" si="8"/>
        <v>0</v>
      </c>
      <c r="P481" s="29"/>
      <c r="Q481" s="74"/>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658"/>
      <c r="N482" s="659" t="str">
        <f t="shared" si="7"/>
        <v/>
      </c>
      <c r="O482" s="692">
        <f t="shared" si="8"/>
        <v>0</v>
      </c>
      <c r="P482" s="29"/>
      <c r="Q482" s="74"/>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658"/>
      <c r="N483" s="659" t="str">
        <f t="shared" si="7"/>
        <v/>
      </c>
      <c r="O483" s="692">
        <f t="shared" si="8"/>
        <v>0</v>
      </c>
      <c r="P483" s="29"/>
      <c r="Q483" s="74"/>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658"/>
      <c r="N484" s="659" t="str">
        <f t="shared" si="7"/>
        <v/>
      </c>
      <c r="O484" s="692">
        <f t="shared" si="8"/>
        <v>0</v>
      </c>
      <c r="P484" s="29"/>
      <c r="Q484" s="74"/>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658"/>
      <c r="N485" s="659" t="str">
        <f t="shared" si="7"/>
        <v/>
      </c>
      <c r="O485" s="692">
        <f t="shared" si="8"/>
        <v>0</v>
      </c>
      <c r="P485" s="29"/>
      <c r="Q485" s="74"/>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658"/>
      <c r="N486" s="659" t="str">
        <f t="shared" si="7"/>
        <v/>
      </c>
      <c r="O486" s="692">
        <f t="shared" si="8"/>
        <v>0</v>
      </c>
      <c r="P486" s="29"/>
      <c r="Q486" s="74"/>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658"/>
      <c r="N487" s="659" t="str">
        <f t="shared" si="7"/>
        <v/>
      </c>
      <c r="O487" s="692">
        <f t="shared" si="8"/>
        <v>0</v>
      </c>
      <c r="P487" s="29"/>
      <c r="Q487" s="74"/>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658"/>
      <c r="N488" s="659" t="str">
        <f t="shared" si="7"/>
        <v/>
      </c>
      <c r="O488" s="692">
        <f t="shared" si="8"/>
        <v>0</v>
      </c>
      <c r="P488" s="29"/>
      <c r="Q488" s="74"/>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658"/>
      <c r="N489" s="659" t="str">
        <f t="shared" si="7"/>
        <v/>
      </c>
      <c r="O489" s="692">
        <f t="shared" si="8"/>
        <v>0</v>
      </c>
      <c r="P489" s="29"/>
      <c r="Q489" s="74"/>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658"/>
      <c r="N490" s="659" t="str">
        <f t="shared" si="7"/>
        <v/>
      </c>
      <c r="O490" s="692">
        <f t="shared" si="8"/>
        <v>0</v>
      </c>
      <c r="P490" s="29"/>
      <c r="Q490" s="74"/>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658"/>
      <c r="N491" s="659" t="str">
        <f t="shared" si="7"/>
        <v/>
      </c>
      <c r="O491" s="692">
        <f t="shared" si="8"/>
        <v>0</v>
      </c>
      <c r="P491" s="29"/>
      <c r="Q491" s="74"/>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658"/>
      <c r="N492" s="659" t="str">
        <f t="shared" si="7"/>
        <v/>
      </c>
      <c r="O492" s="692">
        <f t="shared" si="8"/>
        <v>0</v>
      </c>
      <c r="P492" s="29"/>
      <c r="Q492" s="74"/>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658"/>
      <c r="N493" s="659" t="str">
        <f t="shared" si="7"/>
        <v/>
      </c>
      <c r="O493" s="692">
        <f t="shared" si="8"/>
        <v>0</v>
      </c>
      <c r="P493" s="29"/>
      <c r="Q493" s="74"/>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658"/>
      <c r="N494" s="659" t="str">
        <f t="shared" si="7"/>
        <v/>
      </c>
      <c r="O494" s="692">
        <f t="shared" si="8"/>
        <v>0</v>
      </c>
      <c r="P494" s="29"/>
      <c r="Q494" s="74"/>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658"/>
      <c r="N495" s="659" t="str">
        <f t="shared" si="7"/>
        <v/>
      </c>
      <c r="O495" s="692">
        <f t="shared" si="8"/>
        <v>0</v>
      </c>
      <c r="P495" s="29"/>
      <c r="Q495" s="74"/>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658"/>
      <c r="N496" s="659" t="str">
        <f t="shared" si="7"/>
        <v/>
      </c>
      <c r="O496" s="692">
        <f t="shared" si="8"/>
        <v>0</v>
      </c>
      <c r="P496" s="29"/>
      <c r="Q496" s="74"/>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658"/>
      <c r="N497" s="659" t="str">
        <f t="shared" si="7"/>
        <v/>
      </c>
      <c r="O497" s="692">
        <f t="shared" si="8"/>
        <v>0</v>
      </c>
      <c r="P497" s="29"/>
      <c r="Q497" s="74"/>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658"/>
      <c r="N498" s="659" t="str">
        <f t="shared" si="7"/>
        <v/>
      </c>
      <c r="O498" s="692">
        <f t="shared" si="8"/>
        <v>0</v>
      </c>
      <c r="P498" s="29"/>
      <c r="Q498" s="74"/>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658"/>
      <c r="N499" s="659" t="str">
        <f t="shared" si="7"/>
        <v/>
      </c>
      <c r="O499" s="692">
        <f t="shared" si="8"/>
        <v>0</v>
      </c>
      <c r="P499" s="29"/>
      <c r="Q499" s="74"/>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658"/>
      <c r="N500" s="659" t="str">
        <f t="shared" si="7"/>
        <v/>
      </c>
      <c r="O500" s="692">
        <f t="shared" si="8"/>
        <v>0</v>
      </c>
      <c r="P500" s="29"/>
      <c r="Q500" s="74"/>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658"/>
      <c r="N501" s="659" t="str">
        <f t="shared" si="7"/>
        <v/>
      </c>
      <c r="O501" s="692">
        <f t="shared" si="8"/>
        <v>0</v>
      </c>
      <c r="P501" s="29"/>
      <c r="Q501" s="74"/>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658"/>
      <c r="N502" s="659" t="str">
        <f t="shared" si="7"/>
        <v/>
      </c>
      <c r="O502" s="692">
        <f t="shared" si="8"/>
        <v>0</v>
      </c>
      <c r="P502" s="29"/>
      <c r="Q502" s="74"/>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658"/>
      <c r="N503" s="659" t="str">
        <f t="shared" si="7"/>
        <v/>
      </c>
      <c r="O503" s="692">
        <f t="shared" si="8"/>
        <v>0</v>
      </c>
      <c r="P503" s="29"/>
      <c r="Q503" s="74"/>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658"/>
      <c r="N504" s="659" t="str">
        <f t="shared" si="7"/>
        <v/>
      </c>
      <c r="O504" s="692">
        <f t="shared" si="8"/>
        <v>0</v>
      </c>
      <c r="P504" s="29"/>
      <c r="Q504" s="74"/>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658"/>
      <c r="N505" s="659" t="str">
        <f t="shared" si="7"/>
        <v/>
      </c>
      <c r="O505" s="692">
        <f t="shared" si="8"/>
        <v>0</v>
      </c>
      <c r="P505" s="29"/>
      <c r="Q505" s="74"/>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658"/>
      <c r="N506" s="659" t="str">
        <f t="shared" si="7"/>
        <v/>
      </c>
      <c r="O506" s="692">
        <f t="shared" si="8"/>
        <v>0</v>
      </c>
      <c r="P506" s="29"/>
      <c r="Q506" s="74"/>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658"/>
      <c r="N507" s="659" t="str">
        <f t="shared" si="7"/>
        <v/>
      </c>
      <c r="O507" s="692">
        <f t="shared" si="8"/>
        <v>0</v>
      </c>
      <c r="P507" s="29"/>
      <c r="Q507" s="74"/>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t="s">
        <v>26</v>
      </c>
      <c r="L508" s="42" t="str">
        <f t="shared" ref="L508:L511" si="9">CONCATENATE(I508,J508)</f>
        <v/>
      </c>
      <c r="M508" s="658">
        <f t="shared" ref="M508:M510" si="10">H508*I508</f>
        <v>0</v>
      </c>
      <c r="N508" s="659" t="str">
        <f t="shared" si="7"/>
        <v xml:space="preserve">0 </v>
      </c>
      <c r="O508" s="692">
        <f t="shared" si="8"/>
        <v>0</v>
      </c>
      <c r="P508" s="29" t="e">
        <f t="shared" ref="P508:P511" si="11">O508/H508</f>
        <v>#DIV/0!</v>
      </c>
      <c r="Q508" s="74" t="e">
        <f t="shared" ref="Q508:Q510" si="12">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t="s">
        <v>26</v>
      </c>
      <c r="L509" s="42" t="str">
        <f t="shared" si="9"/>
        <v/>
      </c>
      <c r="M509" s="658">
        <f t="shared" si="10"/>
        <v>0</v>
      </c>
      <c r="N509" s="659" t="str">
        <f t="shared" si="7"/>
        <v xml:space="preserve">0 </v>
      </c>
      <c r="O509" s="692">
        <f t="shared" si="8"/>
        <v>0</v>
      </c>
      <c r="P509" s="29" t="e">
        <f t="shared" si="11"/>
        <v>#DIV/0!</v>
      </c>
      <c r="Q509" s="74" t="e">
        <f t="shared" si="12"/>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t="s">
        <v>26</v>
      </c>
      <c r="L510" s="42" t="str">
        <f t="shared" si="9"/>
        <v/>
      </c>
      <c r="M510" s="658">
        <f t="shared" si="10"/>
        <v>0</v>
      </c>
      <c r="N510" s="659" t="str">
        <f t="shared" si="7"/>
        <v xml:space="preserve">0 </v>
      </c>
      <c r="O510" s="692">
        <f t="shared" si="8"/>
        <v>0</v>
      </c>
      <c r="P510" s="29" t="e">
        <f t="shared" si="11"/>
        <v>#DIV/0!</v>
      </c>
      <c r="Q510" s="74" t="e">
        <f t="shared" si="12"/>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t="str">
        <f t="shared" si="9"/>
        <v/>
      </c>
      <c r="M511" s="704"/>
      <c r="N511" s="705"/>
      <c r="O511" s="706">
        <f>SUM(O11:O510)</f>
        <v>133580.88</v>
      </c>
      <c r="P511" s="29" t="e">
        <f t="shared" si="11"/>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4848</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t="s">
        <v>4849</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t="s">
        <v>2860</v>
      </c>
      <c r="H538" s="11" t="s">
        <v>2861</v>
      </c>
      <c r="I538" s="11"/>
      <c r="J538" s="11"/>
      <c r="K538" s="11"/>
      <c r="L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6.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264" si="0">CONCATENATE(I10,J10)</f>
        <v>250ml</v>
      </c>
      <c r="M10" s="652">
        <f t="shared" ref="M10:M264" si="1">H10*I10</f>
        <v>2500</v>
      </c>
      <c r="N10" s="30" t="str">
        <f t="shared" ref="N10:N264" si="2">CONCATENATE(M10,K10,J10)</f>
        <v>2500 ml</v>
      </c>
      <c r="O10" s="30">
        <f t="shared" ref="O10:O264" si="3">G10*H10</f>
        <v>675</v>
      </c>
      <c r="P10" s="31">
        <f t="shared" ref="P10:P76" si="4">O10/H10</f>
        <v>67.5</v>
      </c>
      <c r="Q10" s="29">
        <f t="shared" ref="Q10:Q170" si="5">G10-P10</f>
        <v>0</v>
      </c>
      <c r="R10" s="28"/>
      <c r="S10" s="28"/>
      <c r="T10" s="28"/>
      <c r="U10" s="28"/>
      <c r="V10" s="28"/>
      <c r="W10" s="28"/>
      <c r="X10" s="28"/>
      <c r="Y10" s="28"/>
      <c r="Z10" s="28"/>
    </row>
    <row r="11" spans="1:26" ht="15" customHeight="1">
      <c r="A11" s="111">
        <v>1</v>
      </c>
      <c r="B11" s="122" t="s">
        <v>72</v>
      </c>
      <c r="C11" s="48"/>
      <c r="D11" s="231"/>
      <c r="E11" s="122" t="s">
        <v>2751</v>
      </c>
      <c r="F11" s="111" t="s">
        <v>76</v>
      </c>
      <c r="G11" s="739">
        <v>63.5</v>
      </c>
      <c r="H11" s="122">
        <v>3</v>
      </c>
      <c r="I11" s="122">
        <v>250</v>
      </c>
      <c r="J11" s="122" t="s">
        <v>29</v>
      </c>
      <c r="K11" s="41" t="s">
        <v>26</v>
      </c>
      <c r="L11" s="42" t="str">
        <f t="shared" si="0"/>
        <v>250ml</v>
      </c>
      <c r="M11" s="658">
        <f t="shared" si="1"/>
        <v>750</v>
      </c>
      <c r="N11" s="659" t="str">
        <f t="shared" si="2"/>
        <v>750 ml</v>
      </c>
      <c r="O11" s="692">
        <f t="shared" si="3"/>
        <v>190.5</v>
      </c>
      <c r="P11" s="29">
        <f t="shared" si="4"/>
        <v>63.5</v>
      </c>
      <c r="Q11" s="29">
        <f t="shared" si="5"/>
        <v>0</v>
      </c>
      <c r="R11" s="11"/>
      <c r="S11" s="28"/>
      <c r="T11" s="28"/>
      <c r="U11" s="28"/>
      <c r="V11" s="28"/>
      <c r="W11" s="28"/>
      <c r="X11" s="28"/>
      <c r="Y11" s="28"/>
      <c r="Z11" s="28"/>
    </row>
    <row r="12" spans="1:26" ht="15" customHeight="1">
      <c r="A12" s="111">
        <v>2</v>
      </c>
      <c r="B12" s="128" t="s">
        <v>90</v>
      </c>
      <c r="C12" s="48"/>
      <c r="D12" s="9"/>
      <c r="E12" s="128" t="s">
        <v>2775</v>
      </c>
      <c r="F12" s="111" t="s">
        <v>76</v>
      </c>
      <c r="G12" s="740">
        <v>66.5</v>
      </c>
      <c r="H12" s="122">
        <v>2</v>
      </c>
      <c r="I12" s="122">
        <v>500</v>
      </c>
      <c r="J12" s="122" t="s">
        <v>59</v>
      </c>
      <c r="K12" s="41" t="s">
        <v>26</v>
      </c>
      <c r="L12" s="42" t="str">
        <f t="shared" si="0"/>
        <v>500grams</v>
      </c>
      <c r="M12" s="658">
        <f t="shared" si="1"/>
        <v>1000</v>
      </c>
      <c r="N12" s="659" t="str">
        <f t="shared" si="2"/>
        <v>1000 grams</v>
      </c>
      <c r="O12" s="692">
        <f t="shared" si="3"/>
        <v>133</v>
      </c>
      <c r="P12" s="29">
        <f t="shared" si="4"/>
        <v>66.5</v>
      </c>
      <c r="Q12" s="29">
        <f t="shared" si="5"/>
        <v>0</v>
      </c>
      <c r="R12" s="28"/>
      <c r="S12" s="28"/>
      <c r="T12" s="28"/>
      <c r="U12" s="28"/>
      <c r="V12" s="28"/>
      <c r="W12" s="28"/>
      <c r="X12" s="28"/>
      <c r="Y12" s="28"/>
      <c r="Z12" s="28"/>
    </row>
    <row r="13" spans="1:26" ht="15" customHeight="1">
      <c r="A13" s="111">
        <v>3</v>
      </c>
      <c r="B13" s="140" t="s">
        <v>90</v>
      </c>
      <c r="C13" s="48"/>
      <c r="D13" s="9"/>
      <c r="E13" s="140" t="s">
        <v>2777</v>
      </c>
      <c r="F13" s="111" t="s">
        <v>76</v>
      </c>
      <c r="G13" s="741">
        <v>48</v>
      </c>
      <c r="H13" s="283">
        <v>27</v>
      </c>
      <c r="I13" s="283">
        <v>1000</v>
      </c>
      <c r="J13" s="283" t="s">
        <v>59</v>
      </c>
      <c r="K13" s="41" t="s">
        <v>26</v>
      </c>
      <c r="L13" s="42" t="str">
        <f t="shared" si="0"/>
        <v>1000grams</v>
      </c>
      <c r="M13" s="658">
        <f t="shared" si="1"/>
        <v>27000</v>
      </c>
      <c r="N13" s="659" t="str">
        <f t="shared" si="2"/>
        <v>27000 grams</v>
      </c>
      <c r="O13" s="692">
        <f t="shared" si="3"/>
        <v>1296</v>
      </c>
      <c r="P13" s="29">
        <f t="shared" si="4"/>
        <v>48</v>
      </c>
      <c r="Q13" s="109">
        <f t="shared" si="5"/>
        <v>0</v>
      </c>
      <c r="R13" s="11"/>
      <c r="S13" s="28"/>
      <c r="T13" s="28"/>
      <c r="U13" s="28"/>
      <c r="V13" s="28"/>
      <c r="W13" s="28"/>
      <c r="X13" s="28"/>
      <c r="Y13" s="28"/>
      <c r="Z13" s="28"/>
    </row>
    <row r="14" spans="1:26" ht="15" customHeight="1">
      <c r="A14" s="111">
        <v>4</v>
      </c>
      <c r="B14" s="128" t="s">
        <v>109</v>
      </c>
      <c r="C14" s="48"/>
      <c r="D14" s="35"/>
      <c r="E14" s="128" t="s">
        <v>111</v>
      </c>
      <c r="F14" s="111" t="s">
        <v>76</v>
      </c>
      <c r="G14" s="740">
        <v>45.75</v>
      </c>
      <c r="H14" s="128">
        <v>6</v>
      </c>
      <c r="I14" s="128">
        <v>20</v>
      </c>
      <c r="J14" s="122" t="s">
        <v>29</v>
      </c>
      <c r="K14" s="41" t="s">
        <v>26</v>
      </c>
      <c r="L14" s="42" t="str">
        <f t="shared" si="0"/>
        <v>20ml</v>
      </c>
      <c r="M14" s="658">
        <f t="shared" si="1"/>
        <v>120</v>
      </c>
      <c r="N14" s="659" t="str">
        <f t="shared" si="2"/>
        <v>120 ml</v>
      </c>
      <c r="O14" s="692">
        <f t="shared" si="3"/>
        <v>274.5</v>
      </c>
      <c r="P14" s="29">
        <f t="shared" si="4"/>
        <v>45.75</v>
      </c>
      <c r="Q14" s="29">
        <f t="shared" si="5"/>
        <v>0</v>
      </c>
      <c r="R14" s="28"/>
      <c r="S14" s="28"/>
      <c r="T14" s="28"/>
      <c r="U14" s="28"/>
      <c r="V14" s="28"/>
      <c r="W14" s="28"/>
      <c r="X14" s="28"/>
      <c r="Y14" s="28"/>
      <c r="Z14" s="28"/>
    </row>
    <row r="15" spans="1:26" ht="15" customHeight="1">
      <c r="A15" s="111">
        <v>5</v>
      </c>
      <c r="B15" s="122" t="s">
        <v>160</v>
      </c>
      <c r="C15" s="48"/>
      <c r="D15" s="35"/>
      <c r="E15" s="122" t="s">
        <v>164</v>
      </c>
      <c r="F15" s="111" t="s">
        <v>76</v>
      </c>
      <c r="G15" s="740">
        <v>20</v>
      </c>
      <c r="H15" s="122">
        <v>5</v>
      </c>
      <c r="I15" s="122">
        <v>50</v>
      </c>
      <c r="J15" s="122" t="s">
        <v>59</v>
      </c>
      <c r="K15" s="41" t="s">
        <v>26</v>
      </c>
      <c r="L15" s="42" t="str">
        <f t="shared" si="0"/>
        <v>50grams</v>
      </c>
      <c r="M15" s="658">
        <f t="shared" si="1"/>
        <v>250</v>
      </c>
      <c r="N15" s="659" t="str">
        <f t="shared" si="2"/>
        <v>250 grams</v>
      </c>
      <c r="O15" s="692">
        <f t="shared" si="3"/>
        <v>100</v>
      </c>
      <c r="P15" s="29">
        <f t="shared" si="4"/>
        <v>20</v>
      </c>
      <c r="Q15" s="29">
        <f t="shared" si="5"/>
        <v>0</v>
      </c>
      <c r="R15" s="28"/>
      <c r="S15" s="28"/>
      <c r="T15" s="28"/>
      <c r="U15" s="28"/>
      <c r="V15" s="28"/>
      <c r="W15" s="28"/>
      <c r="X15" s="28"/>
      <c r="Y15" s="28"/>
      <c r="Z15" s="28"/>
    </row>
    <row r="16" spans="1:26" ht="15" customHeight="1">
      <c r="A16" s="111">
        <v>6</v>
      </c>
      <c r="B16" s="128" t="s">
        <v>342</v>
      </c>
      <c r="C16" s="48"/>
      <c r="D16" s="35"/>
      <c r="E16" s="128" t="s">
        <v>2779</v>
      </c>
      <c r="F16" s="111" t="s">
        <v>76</v>
      </c>
      <c r="G16" s="739">
        <v>31.66</v>
      </c>
      <c r="H16" s="122">
        <v>7</v>
      </c>
      <c r="I16" s="122">
        <v>230</v>
      </c>
      <c r="J16" s="122" t="s">
        <v>59</v>
      </c>
      <c r="K16" s="41" t="s">
        <v>26</v>
      </c>
      <c r="L16" s="42" t="str">
        <f t="shared" si="0"/>
        <v>230grams</v>
      </c>
      <c r="M16" s="658">
        <f t="shared" si="1"/>
        <v>1610</v>
      </c>
      <c r="N16" s="659" t="str">
        <f t="shared" si="2"/>
        <v>1610 grams</v>
      </c>
      <c r="O16" s="692">
        <f t="shared" si="3"/>
        <v>221.62</v>
      </c>
      <c r="P16" s="29">
        <f t="shared" si="4"/>
        <v>31.66</v>
      </c>
      <c r="Q16" s="29">
        <f t="shared" si="5"/>
        <v>0</v>
      </c>
      <c r="R16" s="28"/>
      <c r="S16" s="28"/>
      <c r="T16" s="28"/>
      <c r="U16" s="28"/>
      <c r="V16" s="28"/>
      <c r="W16" s="28"/>
      <c r="X16" s="28"/>
      <c r="Y16" s="28"/>
      <c r="Z16" s="28"/>
    </row>
    <row r="17" spans="1:26" ht="15" customHeight="1">
      <c r="A17" s="111">
        <v>7</v>
      </c>
      <c r="B17" s="314" t="s">
        <v>501</v>
      </c>
      <c r="C17" s="48"/>
      <c r="D17" s="35"/>
      <c r="E17" s="314" t="s">
        <v>508</v>
      </c>
      <c r="F17" s="111" t="s">
        <v>76</v>
      </c>
      <c r="G17" s="742">
        <v>135</v>
      </c>
      <c r="H17" s="314">
        <v>4</v>
      </c>
      <c r="I17" s="314">
        <v>430</v>
      </c>
      <c r="J17" s="314" t="s">
        <v>59</v>
      </c>
      <c r="K17" s="41" t="s">
        <v>26</v>
      </c>
      <c r="L17" s="42" t="str">
        <f t="shared" si="0"/>
        <v>430grams</v>
      </c>
      <c r="M17" s="658">
        <f t="shared" si="1"/>
        <v>1720</v>
      </c>
      <c r="N17" s="659" t="str">
        <f t="shared" si="2"/>
        <v>1720 grams</v>
      </c>
      <c r="O17" s="692">
        <f t="shared" si="3"/>
        <v>540</v>
      </c>
      <c r="P17" s="29">
        <f t="shared" si="4"/>
        <v>135</v>
      </c>
      <c r="Q17" s="29">
        <f t="shared" si="5"/>
        <v>0</v>
      </c>
      <c r="R17" s="28"/>
      <c r="S17" s="28"/>
      <c r="T17" s="28"/>
      <c r="U17" s="28"/>
      <c r="V17" s="28"/>
      <c r="W17" s="28"/>
      <c r="X17" s="28"/>
      <c r="Y17" s="28"/>
      <c r="Z17" s="28"/>
    </row>
    <row r="18" spans="1:26" ht="15" customHeight="1">
      <c r="A18" s="111">
        <v>8</v>
      </c>
      <c r="B18" s="128" t="s">
        <v>614</v>
      </c>
      <c r="C18" s="48"/>
      <c r="D18" s="35"/>
      <c r="E18" s="128" t="s">
        <v>2780</v>
      </c>
      <c r="F18" s="111" t="s">
        <v>76</v>
      </c>
      <c r="G18" s="739">
        <v>125</v>
      </c>
      <c r="H18" s="122">
        <v>1</v>
      </c>
      <c r="I18" s="122">
        <v>350</v>
      </c>
      <c r="J18" s="122" t="s">
        <v>59</v>
      </c>
      <c r="K18" s="41" t="s">
        <v>26</v>
      </c>
      <c r="L18" s="42" t="str">
        <f t="shared" si="0"/>
        <v>350grams</v>
      </c>
      <c r="M18" s="658">
        <f t="shared" si="1"/>
        <v>350</v>
      </c>
      <c r="N18" s="659" t="str">
        <f t="shared" si="2"/>
        <v>350 grams</v>
      </c>
      <c r="O18" s="692">
        <f t="shared" si="3"/>
        <v>125</v>
      </c>
      <c r="P18" s="29">
        <f t="shared" si="4"/>
        <v>125</v>
      </c>
      <c r="Q18" s="29">
        <f t="shared" si="5"/>
        <v>0</v>
      </c>
      <c r="R18" s="28"/>
      <c r="S18" s="28"/>
      <c r="T18" s="28"/>
      <c r="U18" s="28"/>
      <c r="V18" s="28"/>
      <c r="W18" s="28"/>
      <c r="X18" s="28"/>
      <c r="Y18" s="28"/>
      <c r="Z18" s="28"/>
    </row>
    <row r="19" spans="1:26" ht="15" customHeight="1">
      <c r="A19" s="111">
        <v>9</v>
      </c>
      <c r="B19" s="122" t="s">
        <v>652</v>
      </c>
      <c r="C19" s="48"/>
      <c r="D19" s="35"/>
      <c r="E19" s="122" t="s">
        <v>2782</v>
      </c>
      <c r="F19" s="111" t="s">
        <v>76</v>
      </c>
      <c r="G19" s="739">
        <v>340</v>
      </c>
      <c r="H19" s="122">
        <v>1</v>
      </c>
      <c r="I19" s="122">
        <v>500</v>
      </c>
      <c r="J19" s="122" t="s">
        <v>59</v>
      </c>
      <c r="K19" s="41" t="s">
        <v>26</v>
      </c>
      <c r="L19" s="42" t="str">
        <f t="shared" si="0"/>
        <v>500grams</v>
      </c>
      <c r="M19" s="658">
        <f t="shared" si="1"/>
        <v>500</v>
      </c>
      <c r="N19" s="659" t="str">
        <f t="shared" si="2"/>
        <v>500 grams</v>
      </c>
      <c r="O19" s="692">
        <f t="shared" si="3"/>
        <v>340</v>
      </c>
      <c r="P19" s="29">
        <f t="shared" si="4"/>
        <v>340</v>
      </c>
      <c r="Q19" s="74">
        <f t="shared" si="5"/>
        <v>0</v>
      </c>
      <c r="R19" s="46"/>
      <c r="S19" s="28"/>
      <c r="T19" s="28"/>
      <c r="U19" s="28"/>
      <c r="V19" s="28"/>
      <c r="W19" s="28"/>
      <c r="X19" s="28"/>
      <c r="Y19" s="28"/>
      <c r="Z19" s="28"/>
    </row>
    <row r="20" spans="1:26" ht="15" customHeight="1">
      <c r="A20" s="111">
        <v>10</v>
      </c>
      <c r="B20" s="122" t="s">
        <v>652</v>
      </c>
      <c r="C20" s="48"/>
      <c r="D20" s="35"/>
      <c r="E20" s="122" t="s">
        <v>2783</v>
      </c>
      <c r="F20" s="111" t="s">
        <v>76</v>
      </c>
      <c r="G20" s="739">
        <v>262</v>
      </c>
      <c r="H20" s="122">
        <v>1</v>
      </c>
      <c r="I20" s="122">
        <v>1000</v>
      </c>
      <c r="J20" s="122" t="s">
        <v>59</v>
      </c>
      <c r="K20" s="41" t="s">
        <v>26</v>
      </c>
      <c r="L20" s="42" t="str">
        <f t="shared" si="0"/>
        <v>1000grams</v>
      </c>
      <c r="M20" s="658">
        <f t="shared" si="1"/>
        <v>1000</v>
      </c>
      <c r="N20" s="659" t="str">
        <f t="shared" si="2"/>
        <v>1000 grams</v>
      </c>
      <c r="O20" s="692">
        <f t="shared" si="3"/>
        <v>262</v>
      </c>
      <c r="P20" s="29">
        <f t="shared" si="4"/>
        <v>262</v>
      </c>
      <c r="Q20" s="29">
        <f t="shared" si="5"/>
        <v>0</v>
      </c>
      <c r="R20" s="28"/>
      <c r="S20" s="28"/>
      <c r="T20" s="28"/>
      <c r="U20" s="28"/>
      <c r="V20" s="28"/>
      <c r="W20" s="28"/>
      <c r="X20" s="28"/>
      <c r="Y20" s="28"/>
      <c r="Z20" s="28"/>
    </row>
    <row r="21" spans="1:26" ht="15" customHeight="1">
      <c r="A21" s="111">
        <v>11</v>
      </c>
      <c r="B21" s="122" t="s">
        <v>711</v>
      </c>
      <c r="C21" s="48"/>
      <c r="D21" s="9"/>
      <c r="E21" s="122" t="s">
        <v>715</v>
      </c>
      <c r="F21" s="111" t="s">
        <v>76</v>
      </c>
      <c r="G21" s="739">
        <v>52.5</v>
      </c>
      <c r="H21" s="196">
        <v>4</v>
      </c>
      <c r="I21" s="196">
        <v>370</v>
      </c>
      <c r="J21" s="122" t="s">
        <v>59</v>
      </c>
      <c r="K21" s="41" t="s">
        <v>26</v>
      </c>
      <c r="L21" s="42" t="str">
        <f t="shared" si="0"/>
        <v>370grams</v>
      </c>
      <c r="M21" s="658">
        <f t="shared" si="1"/>
        <v>1480</v>
      </c>
      <c r="N21" s="659" t="str">
        <f t="shared" si="2"/>
        <v>1480 grams</v>
      </c>
      <c r="O21" s="692">
        <f t="shared" si="3"/>
        <v>210</v>
      </c>
      <c r="P21" s="29">
        <f t="shared" si="4"/>
        <v>52.5</v>
      </c>
      <c r="Q21" s="29">
        <f t="shared" si="5"/>
        <v>0</v>
      </c>
      <c r="R21" s="28"/>
      <c r="S21" s="28"/>
      <c r="T21" s="28"/>
      <c r="U21" s="28"/>
      <c r="V21" s="28"/>
      <c r="W21" s="28"/>
      <c r="X21" s="28"/>
      <c r="Y21" s="28"/>
      <c r="Z21" s="28"/>
    </row>
    <row r="22" spans="1:26" ht="15" customHeight="1">
      <c r="A22" s="111">
        <v>12</v>
      </c>
      <c r="B22" s="122" t="s">
        <v>719</v>
      </c>
      <c r="C22" s="48"/>
      <c r="D22" s="9"/>
      <c r="E22" s="122" t="s">
        <v>726</v>
      </c>
      <c r="F22" s="111" t="s">
        <v>76</v>
      </c>
      <c r="G22" s="739">
        <v>41.66</v>
      </c>
      <c r="H22" s="122">
        <v>28</v>
      </c>
      <c r="I22" s="122">
        <v>380</v>
      </c>
      <c r="J22" s="122" t="s">
        <v>29</v>
      </c>
      <c r="K22" s="41" t="s">
        <v>26</v>
      </c>
      <c r="L22" s="42" t="str">
        <f t="shared" si="0"/>
        <v>380ml</v>
      </c>
      <c r="M22" s="658">
        <f t="shared" si="1"/>
        <v>10640</v>
      </c>
      <c r="N22" s="659" t="str">
        <f t="shared" si="2"/>
        <v>10640 ml</v>
      </c>
      <c r="O22" s="692">
        <f t="shared" si="3"/>
        <v>1166.48</v>
      </c>
      <c r="P22" s="29">
        <f t="shared" si="4"/>
        <v>41.660000000000004</v>
      </c>
      <c r="Q22" s="29">
        <f t="shared" si="5"/>
        <v>0</v>
      </c>
      <c r="R22" s="46"/>
      <c r="S22" s="28"/>
      <c r="T22" s="28"/>
      <c r="U22" s="28"/>
      <c r="V22" s="28"/>
      <c r="W22" s="28"/>
      <c r="X22" s="28"/>
      <c r="Y22" s="28"/>
      <c r="Z22" s="28"/>
    </row>
    <row r="23" spans="1:26" ht="15" customHeight="1">
      <c r="A23" s="111">
        <v>13</v>
      </c>
      <c r="B23" s="128" t="s">
        <v>739</v>
      </c>
      <c r="C23" s="48"/>
      <c r="D23" s="9"/>
      <c r="E23" s="128" t="s">
        <v>740</v>
      </c>
      <c r="F23" s="111" t="s">
        <v>76</v>
      </c>
      <c r="G23" s="739">
        <v>70</v>
      </c>
      <c r="H23" s="122">
        <v>2</v>
      </c>
      <c r="I23" s="122">
        <v>450</v>
      </c>
      <c r="J23" s="122" t="s">
        <v>59</v>
      </c>
      <c r="K23" s="41" t="s">
        <v>26</v>
      </c>
      <c r="L23" s="42" t="str">
        <f t="shared" si="0"/>
        <v>450grams</v>
      </c>
      <c r="M23" s="658">
        <f t="shared" si="1"/>
        <v>900</v>
      </c>
      <c r="N23" s="659" t="str">
        <f t="shared" si="2"/>
        <v>900 grams</v>
      </c>
      <c r="O23" s="692">
        <f t="shared" si="3"/>
        <v>140</v>
      </c>
      <c r="P23" s="29">
        <f t="shared" si="4"/>
        <v>70</v>
      </c>
      <c r="Q23" s="74">
        <f t="shared" si="5"/>
        <v>0</v>
      </c>
      <c r="R23" s="46"/>
      <c r="S23" s="28"/>
      <c r="T23" s="28"/>
      <c r="U23" s="28"/>
      <c r="V23" s="28"/>
      <c r="W23" s="28"/>
      <c r="X23" s="28"/>
      <c r="Y23" s="28"/>
      <c r="Z23" s="28"/>
    </row>
    <row r="24" spans="1:26" ht="15" customHeight="1">
      <c r="A24" s="111">
        <v>14</v>
      </c>
      <c r="B24" s="128" t="s">
        <v>838</v>
      </c>
      <c r="C24" s="48"/>
      <c r="D24" s="9"/>
      <c r="E24" s="128" t="s">
        <v>2784</v>
      </c>
      <c r="F24" s="111" t="s">
        <v>76</v>
      </c>
      <c r="G24" s="739">
        <v>47</v>
      </c>
      <c r="H24" s="122">
        <v>4</v>
      </c>
      <c r="I24" s="122">
        <v>200</v>
      </c>
      <c r="J24" s="122" t="s">
        <v>59</v>
      </c>
      <c r="K24" s="41" t="s">
        <v>26</v>
      </c>
      <c r="L24" s="42" t="str">
        <f t="shared" si="0"/>
        <v>200grams</v>
      </c>
      <c r="M24" s="658">
        <f t="shared" si="1"/>
        <v>800</v>
      </c>
      <c r="N24" s="659" t="str">
        <f t="shared" si="2"/>
        <v>800 grams</v>
      </c>
      <c r="O24" s="692">
        <f t="shared" si="3"/>
        <v>188</v>
      </c>
      <c r="P24" s="29">
        <f t="shared" si="4"/>
        <v>47</v>
      </c>
      <c r="Q24" s="29">
        <f t="shared" si="5"/>
        <v>0</v>
      </c>
      <c r="R24" s="28"/>
      <c r="S24" s="28"/>
      <c r="T24" s="28"/>
      <c r="U24" s="28"/>
      <c r="V24" s="28"/>
      <c r="W24" s="28"/>
      <c r="X24" s="28"/>
      <c r="Y24" s="28"/>
      <c r="Z24" s="28"/>
    </row>
    <row r="25" spans="1:26" ht="15" customHeight="1">
      <c r="A25" s="111">
        <v>15</v>
      </c>
      <c r="B25" s="128" t="s">
        <v>909</v>
      </c>
      <c r="C25" s="48"/>
      <c r="D25" s="9"/>
      <c r="E25" s="128" t="s">
        <v>2785</v>
      </c>
      <c r="F25" s="111" t="s">
        <v>76</v>
      </c>
      <c r="G25" s="740">
        <v>140</v>
      </c>
      <c r="H25" s="122">
        <v>1</v>
      </c>
      <c r="I25" s="122">
        <v>500</v>
      </c>
      <c r="J25" s="122" t="s">
        <v>59</v>
      </c>
      <c r="K25" s="41" t="s">
        <v>26</v>
      </c>
      <c r="L25" s="42" t="str">
        <f t="shared" si="0"/>
        <v>500grams</v>
      </c>
      <c r="M25" s="658">
        <f t="shared" si="1"/>
        <v>500</v>
      </c>
      <c r="N25" s="659" t="str">
        <f t="shared" si="2"/>
        <v>500 grams</v>
      </c>
      <c r="O25" s="692">
        <f t="shared" si="3"/>
        <v>140</v>
      </c>
      <c r="P25" s="29">
        <f t="shared" si="4"/>
        <v>140</v>
      </c>
      <c r="Q25" s="29">
        <f t="shared" si="5"/>
        <v>0</v>
      </c>
      <c r="R25" s="28"/>
      <c r="S25" s="28"/>
      <c r="T25" s="28"/>
      <c r="U25" s="28"/>
      <c r="V25" s="28"/>
      <c r="W25" s="28"/>
      <c r="X25" s="28"/>
      <c r="Y25" s="28"/>
      <c r="Z25" s="28"/>
    </row>
    <row r="26" spans="1:26" ht="15" customHeight="1">
      <c r="A26" s="111">
        <v>16</v>
      </c>
      <c r="B26" s="283" t="s">
        <v>952</v>
      </c>
      <c r="C26" s="48"/>
      <c r="D26" s="9"/>
      <c r="E26" s="283" t="s">
        <v>954</v>
      </c>
      <c r="F26" s="111" t="s">
        <v>76</v>
      </c>
      <c r="G26" s="741">
        <v>38.5</v>
      </c>
      <c r="H26" s="283">
        <v>46</v>
      </c>
      <c r="I26" s="283">
        <v>360</v>
      </c>
      <c r="J26" s="283" t="s">
        <v>29</v>
      </c>
      <c r="K26" s="41" t="s">
        <v>26</v>
      </c>
      <c r="L26" s="42" t="str">
        <f t="shared" si="0"/>
        <v>360ml</v>
      </c>
      <c r="M26" s="658">
        <f t="shared" si="1"/>
        <v>16560</v>
      </c>
      <c r="N26" s="659" t="str">
        <f t="shared" si="2"/>
        <v>16560 ml</v>
      </c>
      <c r="O26" s="692">
        <f t="shared" si="3"/>
        <v>1771</v>
      </c>
      <c r="P26" s="29">
        <f t="shared" si="4"/>
        <v>38.5</v>
      </c>
      <c r="Q26" s="29">
        <f t="shared" si="5"/>
        <v>0</v>
      </c>
      <c r="R26" s="28"/>
      <c r="S26" s="28"/>
      <c r="T26" s="28"/>
      <c r="U26" s="28"/>
      <c r="V26" s="28"/>
      <c r="W26" s="28"/>
      <c r="X26" s="28"/>
      <c r="Y26" s="28"/>
      <c r="Z26" s="28"/>
    </row>
    <row r="27" spans="1:26" ht="15" customHeight="1">
      <c r="A27" s="111">
        <v>17</v>
      </c>
      <c r="B27" s="128" t="s">
        <v>992</v>
      </c>
      <c r="C27" s="48"/>
      <c r="D27" s="9"/>
      <c r="E27" s="128" t="s">
        <v>111</v>
      </c>
      <c r="F27" s="111" t="s">
        <v>76</v>
      </c>
      <c r="G27" s="739">
        <v>38.5</v>
      </c>
      <c r="H27" s="122">
        <v>1</v>
      </c>
      <c r="I27" s="122">
        <v>20</v>
      </c>
      <c r="J27" s="122" t="s">
        <v>29</v>
      </c>
      <c r="K27" s="41" t="s">
        <v>26</v>
      </c>
      <c r="L27" s="42" t="str">
        <f t="shared" si="0"/>
        <v>20ml</v>
      </c>
      <c r="M27" s="658">
        <f t="shared" si="1"/>
        <v>20</v>
      </c>
      <c r="N27" s="659" t="str">
        <f t="shared" si="2"/>
        <v>20 ml</v>
      </c>
      <c r="O27" s="692">
        <f t="shared" si="3"/>
        <v>38.5</v>
      </c>
      <c r="P27" s="29">
        <f t="shared" si="4"/>
        <v>38.5</v>
      </c>
      <c r="Q27" s="29">
        <f t="shared" si="5"/>
        <v>0</v>
      </c>
      <c r="R27" s="28"/>
      <c r="S27" s="28"/>
      <c r="T27" s="28"/>
      <c r="U27" s="28"/>
      <c r="V27" s="28"/>
      <c r="W27" s="28"/>
      <c r="X27" s="28"/>
      <c r="Y27" s="28"/>
      <c r="Z27" s="28"/>
    </row>
    <row r="28" spans="1:26" ht="15" customHeight="1">
      <c r="A28" s="111">
        <v>18</v>
      </c>
      <c r="B28" s="128" t="s">
        <v>995</v>
      </c>
      <c r="C28" s="48"/>
      <c r="D28" s="9"/>
      <c r="E28" s="128" t="s">
        <v>996</v>
      </c>
      <c r="F28" s="111" t="s">
        <v>76</v>
      </c>
      <c r="G28" s="739">
        <v>60</v>
      </c>
      <c r="H28" s="122">
        <v>1</v>
      </c>
      <c r="I28" s="122">
        <v>20</v>
      </c>
      <c r="J28" s="122" t="s">
        <v>29</v>
      </c>
      <c r="K28" s="41" t="s">
        <v>26</v>
      </c>
      <c r="L28" s="42" t="str">
        <f t="shared" si="0"/>
        <v>20ml</v>
      </c>
      <c r="M28" s="658">
        <f t="shared" si="1"/>
        <v>20</v>
      </c>
      <c r="N28" s="659" t="str">
        <f t="shared" si="2"/>
        <v>20 ml</v>
      </c>
      <c r="O28" s="692">
        <f t="shared" si="3"/>
        <v>60</v>
      </c>
      <c r="P28" s="29">
        <f t="shared" si="4"/>
        <v>60</v>
      </c>
      <c r="Q28" s="29">
        <f t="shared" si="5"/>
        <v>0</v>
      </c>
      <c r="R28" s="28"/>
      <c r="S28" s="28"/>
      <c r="T28" s="28"/>
      <c r="U28" s="28"/>
      <c r="V28" s="28"/>
      <c r="W28" s="28"/>
      <c r="X28" s="28"/>
      <c r="Y28" s="28"/>
      <c r="Z28" s="28"/>
    </row>
    <row r="29" spans="1:26" ht="15" customHeight="1">
      <c r="A29" s="111">
        <v>19</v>
      </c>
      <c r="B29" s="128" t="s">
        <v>1085</v>
      </c>
      <c r="C29" s="48"/>
      <c r="D29" s="9"/>
      <c r="E29" s="128" t="s">
        <v>2786</v>
      </c>
      <c r="F29" s="111" t="s">
        <v>76</v>
      </c>
      <c r="G29" s="740">
        <v>47.5</v>
      </c>
      <c r="H29" s="122">
        <v>5</v>
      </c>
      <c r="I29" s="122">
        <v>500</v>
      </c>
      <c r="J29" s="122" t="s">
        <v>59</v>
      </c>
      <c r="K29" s="41" t="s">
        <v>26</v>
      </c>
      <c r="L29" s="42" t="str">
        <f t="shared" si="0"/>
        <v>500grams</v>
      </c>
      <c r="M29" s="658">
        <f t="shared" si="1"/>
        <v>2500</v>
      </c>
      <c r="N29" s="659" t="str">
        <f t="shared" si="2"/>
        <v>2500 grams</v>
      </c>
      <c r="O29" s="692">
        <f t="shared" si="3"/>
        <v>237.5</v>
      </c>
      <c r="P29" s="29">
        <f t="shared" si="4"/>
        <v>47.5</v>
      </c>
      <c r="Q29" s="29">
        <f t="shared" si="5"/>
        <v>0</v>
      </c>
      <c r="R29" s="28"/>
      <c r="S29" s="28"/>
      <c r="T29" s="28"/>
      <c r="U29" s="28"/>
      <c r="V29" s="28"/>
      <c r="W29" s="28"/>
      <c r="X29" s="28"/>
      <c r="Y29" s="28"/>
      <c r="Z29" s="28"/>
    </row>
    <row r="30" spans="1:26" ht="15" customHeight="1">
      <c r="A30" s="111">
        <v>20</v>
      </c>
      <c r="B30" s="128" t="s">
        <v>1085</v>
      </c>
      <c r="C30" s="48"/>
      <c r="D30" s="525"/>
      <c r="E30" s="128" t="s">
        <v>2787</v>
      </c>
      <c r="F30" s="111" t="s">
        <v>76</v>
      </c>
      <c r="G30" s="740">
        <v>32.5</v>
      </c>
      <c r="H30" s="122">
        <v>2</v>
      </c>
      <c r="I30" s="122">
        <v>500</v>
      </c>
      <c r="J30" s="122" t="s">
        <v>59</v>
      </c>
      <c r="K30" s="41" t="s">
        <v>26</v>
      </c>
      <c r="L30" s="42" t="str">
        <f t="shared" si="0"/>
        <v>500grams</v>
      </c>
      <c r="M30" s="658">
        <f t="shared" si="1"/>
        <v>1000</v>
      </c>
      <c r="N30" s="659" t="str">
        <f t="shared" si="2"/>
        <v>1000 grams</v>
      </c>
      <c r="O30" s="692">
        <f t="shared" si="3"/>
        <v>65</v>
      </c>
      <c r="P30" s="29">
        <f t="shared" si="4"/>
        <v>32.5</v>
      </c>
      <c r="Q30" s="29">
        <f t="shared" si="5"/>
        <v>0</v>
      </c>
      <c r="R30" s="11"/>
      <c r="S30" s="28"/>
      <c r="T30" s="28"/>
      <c r="U30" s="28"/>
      <c r="V30" s="28"/>
      <c r="W30" s="28"/>
      <c r="X30" s="28"/>
      <c r="Y30" s="28"/>
      <c r="Z30" s="28"/>
    </row>
    <row r="31" spans="1:26" ht="15" customHeight="1">
      <c r="A31" s="111">
        <v>21</v>
      </c>
      <c r="B31" s="128" t="s">
        <v>4630</v>
      </c>
      <c r="C31" s="48"/>
      <c r="D31" s="35"/>
      <c r="E31" s="122" t="s">
        <v>1140</v>
      </c>
      <c r="F31" s="111" t="s">
        <v>76</v>
      </c>
      <c r="G31" s="739"/>
      <c r="H31" s="830">
        <v>0</v>
      </c>
      <c r="I31" s="122">
        <v>25</v>
      </c>
      <c r="J31" s="122" t="s">
        <v>59</v>
      </c>
      <c r="K31" s="41" t="s">
        <v>26</v>
      </c>
      <c r="L31" s="42" t="str">
        <f t="shared" si="0"/>
        <v>25grams</v>
      </c>
      <c r="M31" s="658">
        <f t="shared" si="1"/>
        <v>0</v>
      </c>
      <c r="N31" s="659" t="str">
        <f t="shared" si="2"/>
        <v>0 grams</v>
      </c>
      <c r="O31" s="692">
        <f t="shared" si="3"/>
        <v>0</v>
      </c>
      <c r="P31" s="29" t="e">
        <f t="shared" si="4"/>
        <v>#DIV/0!</v>
      </c>
      <c r="Q31" s="109" t="e">
        <f t="shared" si="5"/>
        <v>#DIV/0!</v>
      </c>
      <c r="R31" s="11"/>
      <c r="S31" s="28"/>
      <c r="T31" s="28"/>
      <c r="U31" s="28"/>
      <c r="V31" s="28"/>
      <c r="W31" s="28"/>
      <c r="X31" s="28"/>
      <c r="Y31" s="28"/>
      <c r="Z31" s="28"/>
    </row>
    <row r="32" spans="1:26" ht="15" customHeight="1">
      <c r="A32" s="111">
        <v>22</v>
      </c>
      <c r="B32" s="122" t="s">
        <v>1148</v>
      </c>
      <c r="C32" s="48"/>
      <c r="D32" s="9"/>
      <c r="E32" s="122" t="s">
        <v>1140</v>
      </c>
      <c r="F32" s="111" t="s">
        <v>76</v>
      </c>
      <c r="G32" s="739">
        <v>16.5</v>
      </c>
      <c r="H32" s="122">
        <v>5</v>
      </c>
      <c r="I32" s="122">
        <v>25</v>
      </c>
      <c r="J32" s="122" t="s">
        <v>59</v>
      </c>
      <c r="K32" s="41" t="s">
        <v>26</v>
      </c>
      <c r="L32" s="42" t="str">
        <f t="shared" si="0"/>
        <v>25grams</v>
      </c>
      <c r="M32" s="658">
        <f t="shared" si="1"/>
        <v>125</v>
      </c>
      <c r="N32" s="659" t="str">
        <f t="shared" si="2"/>
        <v>125 grams</v>
      </c>
      <c r="O32" s="692">
        <f t="shared" si="3"/>
        <v>82.5</v>
      </c>
      <c r="P32" s="29">
        <f t="shared" si="4"/>
        <v>16.5</v>
      </c>
      <c r="Q32" s="29">
        <f t="shared" si="5"/>
        <v>0</v>
      </c>
      <c r="R32" s="28"/>
      <c r="S32" s="28"/>
      <c r="T32" s="28"/>
      <c r="U32" s="28"/>
      <c r="V32" s="28"/>
      <c r="W32" s="28"/>
      <c r="X32" s="28"/>
      <c r="Y32" s="28"/>
      <c r="Z32" s="28"/>
    </row>
    <row r="33" spans="1:26" ht="15" customHeight="1">
      <c r="A33" s="111">
        <v>23</v>
      </c>
      <c r="B33" s="128" t="s">
        <v>1225</v>
      </c>
      <c r="C33" s="48"/>
      <c r="D33" s="9"/>
      <c r="E33" s="128" t="s">
        <v>1229</v>
      </c>
      <c r="F33" s="111" t="s">
        <v>76</v>
      </c>
      <c r="G33" s="739">
        <v>87</v>
      </c>
      <c r="H33" s="122">
        <v>1</v>
      </c>
      <c r="I33" s="122">
        <v>500</v>
      </c>
      <c r="J33" s="122" t="s">
        <v>59</v>
      </c>
      <c r="K33" s="41" t="s">
        <v>26</v>
      </c>
      <c r="L33" s="42" t="str">
        <f t="shared" si="0"/>
        <v>500grams</v>
      </c>
      <c r="M33" s="658">
        <f t="shared" si="1"/>
        <v>500</v>
      </c>
      <c r="N33" s="659" t="str">
        <f t="shared" si="2"/>
        <v>500 grams</v>
      </c>
      <c r="O33" s="692">
        <f t="shared" si="3"/>
        <v>87</v>
      </c>
      <c r="P33" s="29">
        <f t="shared" si="4"/>
        <v>87</v>
      </c>
      <c r="Q33" s="74">
        <f t="shared" si="5"/>
        <v>0</v>
      </c>
      <c r="R33" s="28"/>
      <c r="S33" s="28"/>
      <c r="T33" s="28"/>
      <c r="U33" s="28"/>
      <c r="V33" s="28"/>
      <c r="W33" s="28"/>
      <c r="X33" s="28"/>
      <c r="Y33" s="28"/>
      <c r="Z33" s="28"/>
    </row>
    <row r="34" spans="1:26" ht="15" customHeight="1">
      <c r="A34" s="111">
        <v>24</v>
      </c>
      <c r="B34" s="128" t="s">
        <v>1389</v>
      </c>
      <c r="C34" s="48"/>
      <c r="D34" s="9"/>
      <c r="E34" s="128" t="s">
        <v>1390</v>
      </c>
      <c r="F34" s="111" t="s">
        <v>76</v>
      </c>
      <c r="G34" s="740">
        <v>100</v>
      </c>
      <c r="H34" s="122">
        <v>1</v>
      </c>
      <c r="I34" s="122">
        <v>1000</v>
      </c>
      <c r="J34" s="122" t="s">
        <v>29</v>
      </c>
      <c r="K34" s="41" t="s">
        <v>26</v>
      </c>
      <c r="L34" s="42" t="str">
        <f t="shared" si="0"/>
        <v>1000ml</v>
      </c>
      <c r="M34" s="658">
        <f t="shared" si="1"/>
        <v>1000</v>
      </c>
      <c r="N34" s="659" t="str">
        <f t="shared" si="2"/>
        <v>1000 ml</v>
      </c>
      <c r="O34" s="692">
        <f t="shared" si="3"/>
        <v>100</v>
      </c>
      <c r="P34" s="29">
        <f t="shared" si="4"/>
        <v>100</v>
      </c>
      <c r="Q34" s="74">
        <f t="shared" si="5"/>
        <v>0</v>
      </c>
      <c r="R34" s="28"/>
      <c r="S34" s="28"/>
      <c r="T34" s="28"/>
      <c r="U34" s="28"/>
      <c r="V34" s="28"/>
      <c r="W34" s="28"/>
      <c r="X34" s="28"/>
      <c r="Y34" s="28"/>
      <c r="Z34" s="28"/>
    </row>
    <row r="35" spans="1:26" ht="15" customHeight="1">
      <c r="A35" s="111">
        <v>25</v>
      </c>
      <c r="B35" s="140" t="s">
        <v>1507</v>
      </c>
      <c r="C35" s="48"/>
      <c r="D35" s="9"/>
      <c r="E35" s="140" t="s">
        <v>1512</v>
      </c>
      <c r="F35" s="111" t="s">
        <v>76</v>
      </c>
      <c r="G35" s="741">
        <v>49.09</v>
      </c>
      <c r="H35" s="283">
        <v>9.4499999999999993</v>
      </c>
      <c r="I35" s="283">
        <v>500</v>
      </c>
      <c r="J35" s="283" t="s">
        <v>59</v>
      </c>
      <c r="K35" s="41" t="s">
        <v>26</v>
      </c>
      <c r="L35" s="42" t="str">
        <f t="shared" si="0"/>
        <v>500grams</v>
      </c>
      <c r="M35" s="658">
        <f t="shared" si="1"/>
        <v>4725</v>
      </c>
      <c r="N35" s="659" t="str">
        <f t="shared" si="2"/>
        <v>4725 grams</v>
      </c>
      <c r="O35" s="692">
        <f t="shared" si="3"/>
        <v>463.90050000000002</v>
      </c>
      <c r="P35" s="29">
        <f t="shared" si="4"/>
        <v>49.09</v>
      </c>
      <c r="Q35" s="74">
        <f t="shared" si="5"/>
        <v>0</v>
      </c>
      <c r="R35" s="28"/>
      <c r="S35" s="28"/>
      <c r="T35" s="28"/>
      <c r="U35" s="28"/>
      <c r="V35" s="28"/>
      <c r="W35" s="28"/>
      <c r="X35" s="28"/>
      <c r="Y35" s="28"/>
      <c r="Z35" s="28"/>
    </row>
    <row r="36" spans="1:26" ht="15" customHeight="1">
      <c r="A36" s="111">
        <v>26</v>
      </c>
      <c r="B36" s="128" t="s">
        <v>1872</v>
      </c>
      <c r="C36" s="48"/>
      <c r="D36" s="9"/>
      <c r="E36" s="128" t="s">
        <v>1875</v>
      </c>
      <c r="F36" s="111" t="s">
        <v>76</v>
      </c>
      <c r="G36" s="739">
        <v>221.3</v>
      </c>
      <c r="H36" s="122">
        <v>1</v>
      </c>
      <c r="I36" s="122">
        <v>504</v>
      </c>
      <c r="J36" s="122" t="s">
        <v>59</v>
      </c>
      <c r="K36" s="41" t="s">
        <v>26</v>
      </c>
      <c r="L36" s="42" t="str">
        <f t="shared" si="0"/>
        <v>504grams</v>
      </c>
      <c r="M36" s="658">
        <f t="shared" si="1"/>
        <v>504</v>
      </c>
      <c r="N36" s="659" t="str">
        <f t="shared" si="2"/>
        <v>504 grams</v>
      </c>
      <c r="O36" s="692">
        <f t="shared" si="3"/>
        <v>221.3</v>
      </c>
      <c r="P36" s="29">
        <f t="shared" si="4"/>
        <v>221.3</v>
      </c>
      <c r="Q36" s="29">
        <f t="shared" si="5"/>
        <v>0</v>
      </c>
      <c r="R36" s="28"/>
      <c r="S36" s="28"/>
      <c r="T36" s="28"/>
      <c r="U36" s="28"/>
      <c r="V36" s="28"/>
      <c r="W36" s="28"/>
      <c r="X36" s="28"/>
      <c r="Y36" s="28"/>
      <c r="Z36" s="28"/>
    </row>
    <row r="37" spans="1:26" ht="15" customHeight="1">
      <c r="A37" s="111">
        <v>27</v>
      </c>
      <c r="B37" s="140" t="s">
        <v>2354</v>
      </c>
      <c r="C37" s="48"/>
      <c r="D37" s="9"/>
      <c r="E37" s="283" t="s">
        <v>2355</v>
      </c>
      <c r="F37" s="111" t="s">
        <v>76</v>
      </c>
      <c r="G37" s="741">
        <v>1.2</v>
      </c>
      <c r="H37" s="283">
        <v>23</v>
      </c>
      <c r="I37" s="283">
        <v>5</v>
      </c>
      <c r="J37" s="283" t="s">
        <v>59</v>
      </c>
      <c r="K37" s="41" t="s">
        <v>26</v>
      </c>
      <c r="L37" s="42" t="str">
        <f t="shared" si="0"/>
        <v>5grams</v>
      </c>
      <c r="M37" s="658">
        <f t="shared" si="1"/>
        <v>115</v>
      </c>
      <c r="N37" s="659" t="str">
        <f t="shared" si="2"/>
        <v>115 grams</v>
      </c>
      <c r="O37" s="692">
        <f t="shared" si="3"/>
        <v>27.599999999999998</v>
      </c>
      <c r="P37" s="29">
        <f t="shared" si="4"/>
        <v>1.2</v>
      </c>
      <c r="Q37" s="109">
        <f t="shared" si="5"/>
        <v>0</v>
      </c>
      <c r="R37" s="11"/>
      <c r="S37" s="28"/>
      <c r="T37" s="28"/>
      <c r="U37" s="28"/>
      <c r="V37" s="28"/>
      <c r="W37" s="28"/>
      <c r="X37" s="28"/>
      <c r="Y37" s="28"/>
      <c r="Z37" s="28"/>
    </row>
    <row r="38" spans="1:26" ht="15" customHeight="1">
      <c r="A38" s="111">
        <v>28</v>
      </c>
      <c r="B38" s="122" t="s">
        <v>2523</v>
      </c>
      <c r="C38" s="48"/>
      <c r="D38" s="9"/>
      <c r="E38" s="122" t="s">
        <v>111</v>
      </c>
      <c r="F38" s="111" t="s">
        <v>76</v>
      </c>
      <c r="G38" s="739">
        <v>45</v>
      </c>
      <c r="H38" s="122">
        <v>2</v>
      </c>
      <c r="I38" s="122">
        <v>20</v>
      </c>
      <c r="J38" s="122" t="s">
        <v>29</v>
      </c>
      <c r="K38" s="41" t="s">
        <v>26</v>
      </c>
      <c r="L38" s="42" t="str">
        <f t="shared" si="0"/>
        <v>20ml</v>
      </c>
      <c r="M38" s="658">
        <f t="shared" si="1"/>
        <v>40</v>
      </c>
      <c r="N38" s="659" t="str">
        <f t="shared" si="2"/>
        <v>40 ml</v>
      </c>
      <c r="O38" s="692">
        <f t="shared" si="3"/>
        <v>90</v>
      </c>
      <c r="P38" s="29">
        <f t="shared" si="4"/>
        <v>45</v>
      </c>
      <c r="Q38" s="74">
        <f t="shared" si="5"/>
        <v>0</v>
      </c>
      <c r="R38" s="28"/>
      <c r="S38" s="28"/>
      <c r="T38" s="28"/>
      <c r="U38" s="28"/>
      <c r="V38" s="28"/>
      <c r="W38" s="28"/>
      <c r="X38" s="28"/>
      <c r="Y38" s="28"/>
      <c r="Z38" s="28"/>
    </row>
    <row r="39" spans="1:26" ht="15" customHeight="1">
      <c r="A39" s="111">
        <v>29</v>
      </c>
      <c r="B39" s="140" t="s">
        <v>2557</v>
      </c>
      <c r="C39" s="48"/>
      <c r="D39" s="9"/>
      <c r="E39" s="140" t="s">
        <v>2558</v>
      </c>
      <c r="F39" s="111" t="s">
        <v>76</v>
      </c>
      <c r="G39" s="741">
        <v>165</v>
      </c>
      <c r="H39" s="283">
        <v>1</v>
      </c>
      <c r="I39" s="283">
        <v>150</v>
      </c>
      <c r="J39" s="283" t="s">
        <v>59</v>
      </c>
      <c r="K39" s="41" t="s">
        <v>26</v>
      </c>
      <c r="L39" s="42" t="str">
        <f t="shared" si="0"/>
        <v>150grams</v>
      </c>
      <c r="M39" s="658">
        <f t="shared" si="1"/>
        <v>150</v>
      </c>
      <c r="N39" s="659" t="str">
        <f t="shared" si="2"/>
        <v>150 grams</v>
      </c>
      <c r="O39" s="692">
        <f t="shared" si="3"/>
        <v>165</v>
      </c>
      <c r="P39" s="29">
        <f t="shared" si="4"/>
        <v>165</v>
      </c>
      <c r="Q39" s="29">
        <f t="shared" si="5"/>
        <v>0</v>
      </c>
      <c r="R39" s="28"/>
      <c r="S39" s="28"/>
      <c r="T39" s="28"/>
      <c r="U39" s="28"/>
      <c r="V39" s="28"/>
      <c r="W39" s="28"/>
      <c r="X39" s="28"/>
      <c r="Y39" s="28"/>
      <c r="Z39" s="28"/>
    </row>
    <row r="40" spans="1:26" ht="15" customHeight="1">
      <c r="A40" s="111">
        <v>30</v>
      </c>
      <c r="B40" s="128" t="s">
        <v>2348</v>
      </c>
      <c r="C40" s="48"/>
      <c r="D40" s="9"/>
      <c r="E40" s="128" t="s">
        <v>2788</v>
      </c>
      <c r="F40" s="111" t="s">
        <v>76</v>
      </c>
      <c r="G40" s="740">
        <v>76</v>
      </c>
      <c r="H40" s="122">
        <v>18</v>
      </c>
      <c r="I40" s="122">
        <v>1000</v>
      </c>
      <c r="J40" s="122" t="s">
        <v>59</v>
      </c>
      <c r="K40" s="41" t="s">
        <v>26</v>
      </c>
      <c r="L40" s="42" t="str">
        <f t="shared" si="0"/>
        <v>1000grams</v>
      </c>
      <c r="M40" s="658">
        <f t="shared" si="1"/>
        <v>18000</v>
      </c>
      <c r="N40" s="659" t="str">
        <f t="shared" si="2"/>
        <v>18000 grams</v>
      </c>
      <c r="O40" s="692">
        <f t="shared" si="3"/>
        <v>1368</v>
      </c>
      <c r="P40" s="29">
        <f t="shared" si="4"/>
        <v>76</v>
      </c>
      <c r="Q40" s="29">
        <f t="shared" si="5"/>
        <v>0</v>
      </c>
      <c r="R40" s="28"/>
      <c r="S40" s="28"/>
      <c r="T40" s="28"/>
      <c r="U40" s="28"/>
      <c r="V40" s="28"/>
      <c r="W40" s="28"/>
      <c r="X40" s="28"/>
      <c r="Y40" s="28"/>
      <c r="Z40" s="28"/>
    </row>
    <row r="41" spans="1:26" ht="15" customHeight="1">
      <c r="A41" s="111">
        <v>31</v>
      </c>
      <c r="B41" s="128" t="s">
        <v>2357</v>
      </c>
      <c r="C41" s="48"/>
      <c r="D41" s="9"/>
      <c r="E41" s="128" t="s">
        <v>2788</v>
      </c>
      <c r="F41" s="111" t="s">
        <v>76</v>
      </c>
      <c r="G41" s="740">
        <v>78</v>
      </c>
      <c r="H41" s="122">
        <v>18</v>
      </c>
      <c r="I41" s="122">
        <v>1000</v>
      </c>
      <c r="J41" s="122" t="s">
        <v>59</v>
      </c>
      <c r="K41" s="41" t="s">
        <v>26</v>
      </c>
      <c r="L41" s="42" t="str">
        <f t="shared" si="0"/>
        <v>1000grams</v>
      </c>
      <c r="M41" s="658">
        <f t="shared" si="1"/>
        <v>18000</v>
      </c>
      <c r="N41" s="659" t="str">
        <f t="shared" si="2"/>
        <v>18000 grams</v>
      </c>
      <c r="O41" s="692">
        <f t="shared" si="3"/>
        <v>1404</v>
      </c>
      <c r="P41" s="29">
        <f t="shared" si="4"/>
        <v>78</v>
      </c>
      <c r="Q41" s="74">
        <f t="shared" si="5"/>
        <v>0</v>
      </c>
      <c r="R41" s="28"/>
      <c r="S41" s="28"/>
      <c r="T41" s="28"/>
      <c r="U41" s="28"/>
      <c r="V41" s="28"/>
      <c r="W41" s="28"/>
      <c r="X41" s="28"/>
      <c r="Y41" s="28"/>
      <c r="Z41" s="28"/>
    </row>
    <row r="42" spans="1:26" ht="15" customHeight="1">
      <c r="A42" s="111">
        <v>32</v>
      </c>
      <c r="B42" s="140" t="s">
        <v>108</v>
      </c>
      <c r="C42" s="48"/>
      <c r="D42" s="9"/>
      <c r="E42" s="140" t="s">
        <v>2788</v>
      </c>
      <c r="F42" s="111" t="s">
        <v>76</v>
      </c>
      <c r="G42" s="741">
        <v>50</v>
      </c>
      <c r="H42" s="283">
        <v>18</v>
      </c>
      <c r="I42" s="283">
        <v>1000</v>
      </c>
      <c r="J42" s="283" t="s">
        <v>59</v>
      </c>
      <c r="K42" s="41" t="s">
        <v>26</v>
      </c>
      <c r="L42" s="42" t="str">
        <f t="shared" si="0"/>
        <v>1000grams</v>
      </c>
      <c r="M42" s="658">
        <f t="shared" si="1"/>
        <v>18000</v>
      </c>
      <c r="N42" s="659" t="str">
        <f t="shared" si="2"/>
        <v>18000 grams</v>
      </c>
      <c r="O42" s="692">
        <f t="shared" si="3"/>
        <v>900</v>
      </c>
      <c r="P42" s="29">
        <f t="shared" si="4"/>
        <v>50</v>
      </c>
      <c r="Q42" s="74">
        <f t="shared" si="5"/>
        <v>0</v>
      </c>
      <c r="R42" s="28"/>
      <c r="S42" s="28"/>
      <c r="T42" s="28"/>
      <c r="U42" s="28"/>
      <c r="V42" s="28"/>
      <c r="W42" s="28"/>
      <c r="X42" s="28"/>
      <c r="Y42" s="28"/>
      <c r="Z42" s="28"/>
    </row>
    <row r="43" spans="1:26" ht="15" customHeight="1">
      <c r="A43" s="111">
        <v>33</v>
      </c>
      <c r="B43" s="140" t="s">
        <v>1341</v>
      </c>
      <c r="C43" s="48"/>
      <c r="D43" s="48"/>
      <c r="E43" s="140" t="s">
        <v>1342</v>
      </c>
      <c r="F43" s="111" t="s">
        <v>76</v>
      </c>
      <c r="G43" s="741">
        <v>860</v>
      </c>
      <c r="H43" s="283">
        <v>1.1399999999999999</v>
      </c>
      <c r="I43" s="482">
        <v>6800</v>
      </c>
      <c r="J43" s="283" t="s">
        <v>59</v>
      </c>
      <c r="K43" s="41" t="s">
        <v>26</v>
      </c>
      <c r="L43" s="42" t="str">
        <f t="shared" si="0"/>
        <v>6800grams</v>
      </c>
      <c r="M43" s="658">
        <f t="shared" si="1"/>
        <v>7751.9999999999991</v>
      </c>
      <c r="N43" s="659" t="str">
        <f t="shared" si="2"/>
        <v>7752 grams</v>
      </c>
      <c r="O43" s="692">
        <f t="shared" si="3"/>
        <v>980.39999999999986</v>
      </c>
      <c r="P43" s="29">
        <f t="shared" si="4"/>
        <v>860</v>
      </c>
      <c r="Q43" s="74">
        <f t="shared" si="5"/>
        <v>0</v>
      </c>
      <c r="R43" s="28"/>
      <c r="S43" s="28"/>
      <c r="T43" s="28"/>
      <c r="U43" s="28"/>
      <c r="V43" s="28"/>
      <c r="W43" s="28"/>
      <c r="X43" s="28"/>
      <c r="Y43" s="28"/>
      <c r="Z43" s="28"/>
    </row>
    <row r="44" spans="1:26" ht="15" customHeight="1">
      <c r="A44" s="111">
        <v>34</v>
      </c>
      <c r="B44" s="128" t="s">
        <v>769</v>
      </c>
      <c r="C44" s="48"/>
      <c r="D44" s="48"/>
      <c r="E44" s="128" t="s">
        <v>2788</v>
      </c>
      <c r="F44" s="111" t="s">
        <v>76</v>
      </c>
      <c r="G44" s="739">
        <v>56</v>
      </c>
      <c r="H44" s="122">
        <v>15</v>
      </c>
      <c r="I44" s="122">
        <v>1000</v>
      </c>
      <c r="J44" s="122" t="s">
        <v>59</v>
      </c>
      <c r="K44" s="41" t="s">
        <v>26</v>
      </c>
      <c r="L44" s="42" t="str">
        <f t="shared" si="0"/>
        <v>1000grams</v>
      </c>
      <c r="M44" s="658">
        <f t="shared" si="1"/>
        <v>15000</v>
      </c>
      <c r="N44" s="659" t="str">
        <f t="shared" si="2"/>
        <v>15000 grams</v>
      </c>
      <c r="O44" s="692">
        <f t="shared" si="3"/>
        <v>840</v>
      </c>
      <c r="P44" s="29">
        <f t="shared" si="4"/>
        <v>56</v>
      </c>
      <c r="Q44" s="29">
        <f t="shared" si="5"/>
        <v>0</v>
      </c>
      <c r="R44" s="28"/>
      <c r="S44" s="28"/>
      <c r="T44" s="28"/>
      <c r="U44" s="28"/>
      <c r="V44" s="28"/>
      <c r="W44" s="28"/>
      <c r="X44" s="28"/>
      <c r="Y44" s="28"/>
      <c r="Z44" s="28"/>
    </row>
    <row r="45" spans="1:26" ht="15" customHeight="1">
      <c r="A45" s="111">
        <v>35</v>
      </c>
      <c r="B45" s="140" t="s">
        <v>106</v>
      </c>
      <c r="C45" s="48"/>
      <c r="D45" s="48"/>
      <c r="E45" s="140" t="s">
        <v>2788</v>
      </c>
      <c r="F45" s="111" t="s">
        <v>76</v>
      </c>
      <c r="G45" s="741">
        <v>37.6</v>
      </c>
      <c r="H45" s="283">
        <v>10</v>
      </c>
      <c r="I45" s="283">
        <v>1000</v>
      </c>
      <c r="J45" s="283" t="s">
        <v>59</v>
      </c>
      <c r="K45" s="41" t="s">
        <v>26</v>
      </c>
      <c r="L45" s="42" t="str">
        <f t="shared" si="0"/>
        <v>1000grams</v>
      </c>
      <c r="M45" s="658">
        <f t="shared" si="1"/>
        <v>10000</v>
      </c>
      <c r="N45" s="659" t="str">
        <f t="shared" si="2"/>
        <v>10000 grams</v>
      </c>
      <c r="O45" s="692">
        <f t="shared" si="3"/>
        <v>376</v>
      </c>
      <c r="P45" s="29">
        <f t="shared" si="4"/>
        <v>37.6</v>
      </c>
      <c r="Q45" s="109">
        <f t="shared" si="5"/>
        <v>0</v>
      </c>
      <c r="R45" s="11"/>
      <c r="S45" s="28"/>
      <c r="T45" s="28"/>
      <c r="U45" s="28"/>
      <c r="V45" s="28"/>
      <c r="W45" s="28"/>
      <c r="X45" s="28"/>
      <c r="Y45" s="28"/>
      <c r="Z45" s="28"/>
    </row>
    <row r="46" spans="1:26" ht="15" customHeight="1">
      <c r="A46" s="111">
        <v>36</v>
      </c>
      <c r="B46" s="122" t="s">
        <v>410</v>
      </c>
      <c r="C46" s="48"/>
      <c r="D46" s="48"/>
      <c r="E46" s="122" t="s">
        <v>411</v>
      </c>
      <c r="F46" s="111" t="s">
        <v>76</v>
      </c>
      <c r="G46" s="739">
        <v>54</v>
      </c>
      <c r="H46" s="122">
        <v>3.5</v>
      </c>
      <c r="I46" s="122">
        <v>200</v>
      </c>
      <c r="J46" s="122" t="s">
        <v>59</v>
      </c>
      <c r="K46" s="41" t="s">
        <v>26</v>
      </c>
      <c r="L46" s="42" t="str">
        <f t="shared" si="0"/>
        <v>200grams</v>
      </c>
      <c r="M46" s="658">
        <f t="shared" si="1"/>
        <v>700</v>
      </c>
      <c r="N46" s="659" t="str">
        <f t="shared" si="2"/>
        <v>700 grams</v>
      </c>
      <c r="O46" s="692">
        <f t="shared" si="3"/>
        <v>189</v>
      </c>
      <c r="P46" s="29">
        <f t="shared" si="4"/>
        <v>54</v>
      </c>
      <c r="Q46" s="29">
        <f t="shared" si="5"/>
        <v>0</v>
      </c>
      <c r="R46" s="28"/>
      <c r="S46" s="28"/>
      <c r="T46" s="28"/>
      <c r="U46" s="28"/>
      <c r="V46" s="28"/>
      <c r="W46" s="28"/>
      <c r="X46" s="28"/>
      <c r="Y46" s="28"/>
      <c r="Z46" s="28"/>
    </row>
    <row r="47" spans="1:26" ht="15" customHeight="1">
      <c r="A47" s="111">
        <v>37</v>
      </c>
      <c r="B47" s="128" t="s">
        <v>992</v>
      </c>
      <c r="C47" s="48"/>
      <c r="D47" s="48"/>
      <c r="E47" s="128" t="s">
        <v>993</v>
      </c>
      <c r="F47" s="111" t="s">
        <v>76</v>
      </c>
      <c r="G47" s="739">
        <v>289</v>
      </c>
      <c r="H47" s="122">
        <v>2</v>
      </c>
      <c r="I47" s="122">
        <v>475</v>
      </c>
      <c r="J47" s="122" t="s">
        <v>29</v>
      </c>
      <c r="K47" s="41" t="s">
        <v>26</v>
      </c>
      <c r="L47" s="42" t="str">
        <f t="shared" si="0"/>
        <v>475ml</v>
      </c>
      <c r="M47" s="658">
        <f t="shared" si="1"/>
        <v>950</v>
      </c>
      <c r="N47" s="659" t="str">
        <f t="shared" si="2"/>
        <v>950 ml</v>
      </c>
      <c r="O47" s="692">
        <f t="shared" si="3"/>
        <v>578</v>
      </c>
      <c r="P47" s="29">
        <f t="shared" si="4"/>
        <v>289</v>
      </c>
      <c r="Q47" s="109">
        <f t="shared" si="5"/>
        <v>0</v>
      </c>
      <c r="R47" s="11"/>
      <c r="S47" s="28"/>
      <c r="T47" s="28"/>
      <c r="U47" s="28"/>
      <c r="V47" s="28"/>
      <c r="W47" s="28"/>
      <c r="X47" s="28"/>
      <c r="Y47" s="28"/>
      <c r="Z47" s="28"/>
    </row>
    <row r="48" spans="1:26" ht="15" customHeight="1">
      <c r="A48" s="111">
        <v>38</v>
      </c>
      <c r="B48" s="128" t="s">
        <v>757</v>
      </c>
      <c r="C48" s="48"/>
      <c r="D48" s="48"/>
      <c r="E48" s="128" t="s">
        <v>758</v>
      </c>
      <c r="F48" s="111" t="s">
        <v>76</v>
      </c>
      <c r="G48" s="739">
        <v>102</v>
      </c>
      <c r="H48" s="122">
        <v>1</v>
      </c>
      <c r="I48" s="122">
        <v>500</v>
      </c>
      <c r="J48" s="122" t="s">
        <v>29</v>
      </c>
      <c r="K48" s="41" t="s">
        <v>26</v>
      </c>
      <c r="L48" s="42" t="str">
        <f t="shared" si="0"/>
        <v>500ml</v>
      </c>
      <c r="M48" s="658">
        <f t="shared" si="1"/>
        <v>500</v>
      </c>
      <c r="N48" s="659" t="str">
        <f t="shared" si="2"/>
        <v>500 ml</v>
      </c>
      <c r="O48" s="692">
        <f t="shared" si="3"/>
        <v>102</v>
      </c>
      <c r="P48" s="29">
        <f t="shared" si="4"/>
        <v>102</v>
      </c>
      <c r="Q48" s="29">
        <f t="shared" si="5"/>
        <v>0</v>
      </c>
      <c r="R48" s="28"/>
      <c r="S48" s="28"/>
      <c r="T48" s="28"/>
      <c r="U48" s="28"/>
      <c r="V48" s="28"/>
      <c r="W48" s="28"/>
      <c r="X48" s="28"/>
      <c r="Y48" s="28"/>
      <c r="Z48" s="28"/>
    </row>
    <row r="49" spans="1:26" ht="15" customHeight="1">
      <c r="A49" s="111">
        <v>39</v>
      </c>
      <c r="B49" s="128" t="s">
        <v>258</v>
      </c>
      <c r="C49" s="48"/>
      <c r="D49" s="48"/>
      <c r="E49" s="128" t="s">
        <v>2789</v>
      </c>
      <c r="F49" s="111" t="s">
        <v>76</v>
      </c>
      <c r="G49" s="739">
        <v>102</v>
      </c>
      <c r="H49" s="122">
        <v>3</v>
      </c>
      <c r="I49" s="122">
        <v>500</v>
      </c>
      <c r="J49" s="122" t="s">
        <v>59</v>
      </c>
      <c r="K49" s="41" t="s">
        <v>26</v>
      </c>
      <c r="L49" s="42" t="str">
        <f t="shared" si="0"/>
        <v>500grams</v>
      </c>
      <c r="M49" s="658">
        <f t="shared" si="1"/>
        <v>1500</v>
      </c>
      <c r="N49" s="659" t="str">
        <f t="shared" si="2"/>
        <v>1500 grams</v>
      </c>
      <c r="O49" s="692">
        <f t="shared" si="3"/>
        <v>306</v>
      </c>
      <c r="P49" s="29">
        <f t="shared" si="4"/>
        <v>102</v>
      </c>
      <c r="Q49" s="109">
        <f t="shared" si="5"/>
        <v>0</v>
      </c>
      <c r="R49" s="11"/>
      <c r="S49" s="28"/>
      <c r="T49" s="28"/>
      <c r="U49" s="28"/>
      <c r="V49" s="28"/>
      <c r="W49" s="28"/>
      <c r="X49" s="28"/>
      <c r="Y49" s="28"/>
      <c r="Z49" s="28"/>
    </row>
    <row r="50" spans="1:26" ht="15" customHeight="1">
      <c r="A50" s="111">
        <v>40</v>
      </c>
      <c r="B50" s="128" t="s">
        <v>258</v>
      </c>
      <c r="C50" s="48"/>
      <c r="D50" s="48"/>
      <c r="E50" s="128" t="s">
        <v>2790</v>
      </c>
      <c r="F50" s="111" t="s">
        <v>76</v>
      </c>
      <c r="G50" s="739">
        <v>89</v>
      </c>
      <c r="H50" s="122">
        <v>2</v>
      </c>
      <c r="I50" s="122">
        <v>320</v>
      </c>
      <c r="J50" s="122" t="s">
        <v>59</v>
      </c>
      <c r="K50" s="41" t="s">
        <v>26</v>
      </c>
      <c r="L50" s="42" t="str">
        <f t="shared" si="0"/>
        <v>320grams</v>
      </c>
      <c r="M50" s="658">
        <f t="shared" si="1"/>
        <v>640</v>
      </c>
      <c r="N50" s="659" t="str">
        <f t="shared" si="2"/>
        <v>640 grams</v>
      </c>
      <c r="O50" s="692">
        <f t="shared" si="3"/>
        <v>178</v>
      </c>
      <c r="P50" s="29">
        <f t="shared" si="4"/>
        <v>89</v>
      </c>
      <c r="Q50" s="29">
        <f t="shared" si="5"/>
        <v>0</v>
      </c>
      <c r="R50" s="28"/>
      <c r="S50" s="28"/>
      <c r="T50" s="28"/>
      <c r="U50" s="28"/>
      <c r="V50" s="28"/>
      <c r="W50" s="28"/>
      <c r="X50" s="28"/>
      <c r="Y50" s="28"/>
      <c r="Z50" s="28"/>
    </row>
    <row r="51" spans="1:26" ht="15" customHeight="1">
      <c r="A51" s="111">
        <v>41</v>
      </c>
      <c r="B51" s="122" t="s">
        <v>1072</v>
      </c>
      <c r="C51" s="48"/>
      <c r="D51" s="48"/>
      <c r="E51" s="128" t="s">
        <v>1074</v>
      </c>
      <c r="F51" s="111" t="s">
        <v>76</v>
      </c>
      <c r="G51" s="739">
        <v>15.55</v>
      </c>
      <c r="H51" s="122">
        <v>33</v>
      </c>
      <c r="I51" s="122">
        <v>50</v>
      </c>
      <c r="J51" s="122" t="s">
        <v>59</v>
      </c>
      <c r="K51" s="41" t="s">
        <v>26</v>
      </c>
      <c r="L51" s="42" t="str">
        <f t="shared" si="0"/>
        <v>50grams</v>
      </c>
      <c r="M51" s="658">
        <f t="shared" si="1"/>
        <v>1650</v>
      </c>
      <c r="N51" s="659" t="str">
        <f t="shared" si="2"/>
        <v>1650 grams</v>
      </c>
      <c r="O51" s="692">
        <f t="shared" si="3"/>
        <v>513.15</v>
      </c>
      <c r="P51" s="29">
        <f t="shared" si="4"/>
        <v>15.549999999999999</v>
      </c>
      <c r="Q51" s="29">
        <f t="shared" si="5"/>
        <v>0</v>
      </c>
      <c r="R51" s="11"/>
      <c r="S51" s="28"/>
      <c r="T51" s="28"/>
      <c r="U51" s="28"/>
      <c r="V51" s="28"/>
      <c r="W51" s="28"/>
      <c r="X51" s="28"/>
      <c r="Y51" s="28"/>
      <c r="Z51" s="28"/>
    </row>
    <row r="52" spans="1:26" ht="15" customHeight="1">
      <c r="A52" s="111">
        <v>42</v>
      </c>
      <c r="B52" s="122" t="s">
        <v>2114</v>
      </c>
      <c r="C52" s="48"/>
      <c r="D52" s="48"/>
      <c r="E52" s="140" t="s">
        <v>2791</v>
      </c>
      <c r="F52" s="111" t="s">
        <v>76</v>
      </c>
      <c r="G52" s="739">
        <v>70.5</v>
      </c>
      <c r="H52" s="122">
        <v>1</v>
      </c>
      <c r="I52" s="122">
        <v>500</v>
      </c>
      <c r="J52" s="122" t="s">
        <v>59</v>
      </c>
      <c r="K52" s="41" t="s">
        <v>26</v>
      </c>
      <c r="L52" s="42" t="str">
        <f t="shared" si="0"/>
        <v>500grams</v>
      </c>
      <c r="M52" s="658">
        <f t="shared" si="1"/>
        <v>500</v>
      </c>
      <c r="N52" s="659" t="str">
        <f t="shared" si="2"/>
        <v>500 grams</v>
      </c>
      <c r="O52" s="692">
        <f t="shared" si="3"/>
        <v>70.5</v>
      </c>
      <c r="P52" s="29">
        <f t="shared" si="4"/>
        <v>70.5</v>
      </c>
      <c r="Q52" s="109">
        <f t="shared" si="5"/>
        <v>0</v>
      </c>
      <c r="R52" s="11"/>
      <c r="S52" s="28"/>
      <c r="T52" s="28"/>
      <c r="U52" s="28"/>
      <c r="V52" s="28"/>
      <c r="W52" s="28"/>
      <c r="X52" s="28"/>
      <c r="Y52" s="28"/>
      <c r="Z52" s="28"/>
    </row>
    <row r="53" spans="1:26" ht="15" customHeight="1">
      <c r="A53" s="111">
        <v>43</v>
      </c>
      <c r="B53" s="122" t="s">
        <v>1245</v>
      </c>
      <c r="C53" s="48"/>
      <c r="D53" s="48"/>
      <c r="E53" s="140" t="s">
        <v>2792</v>
      </c>
      <c r="F53" s="111" t="s">
        <v>76</v>
      </c>
      <c r="G53" s="739">
        <v>88.1</v>
      </c>
      <c r="H53" s="122">
        <v>1</v>
      </c>
      <c r="I53" s="122">
        <v>500</v>
      </c>
      <c r="J53" s="122" t="s">
        <v>59</v>
      </c>
      <c r="K53" s="41" t="s">
        <v>26</v>
      </c>
      <c r="L53" s="42" t="str">
        <f t="shared" si="0"/>
        <v>500grams</v>
      </c>
      <c r="M53" s="658">
        <f t="shared" si="1"/>
        <v>500</v>
      </c>
      <c r="N53" s="659" t="str">
        <f t="shared" si="2"/>
        <v>500 grams</v>
      </c>
      <c r="O53" s="692">
        <f t="shared" si="3"/>
        <v>88.1</v>
      </c>
      <c r="P53" s="29">
        <f t="shared" si="4"/>
        <v>88.1</v>
      </c>
      <c r="Q53" s="109">
        <f t="shared" si="5"/>
        <v>0</v>
      </c>
      <c r="R53" s="11"/>
      <c r="S53" s="28"/>
      <c r="T53" s="28"/>
      <c r="U53" s="28"/>
      <c r="V53" s="28"/>
      <c r="W53" s="28"/>
      <c r="X53" s="28"/>
      <c r="Y53" s="28"/>
      <c r="Z53" s="28"/>
    </row>
    <row r="54" spans="1:26" ht="15" customHeight="1">
      <c r="A54" s="111">
        <v>44</v>
      </c>
      <c r="B54" s="128" t="s">
        <v>2354</v>
      </c>
      <c r="C54" s="48"/>
      <c r="D54" s="48"/>
      <c r="E54" s="128" t="s">
        <v>207</v>
      </c>
      <c r="F54" s="111" t="s">
        <v>76</v>
      </c>
      <c r="G54" s="739">
        <v>1.32</v>
      </c>
      <c r="H54" s="122">
        <v>200</v>
      </c>
      <c r="I54" s="122">
        <v>1</v>
      </c>
      <c r="J54" s="122" t="s">
        <v>59</v>
      </c>
      <c r="K54" s="41" t="s">
        <v>26</v>
      </c>
      <c r="L54" s="42" t="str">
        <f t="shared" si="0"/>
        <v>1grams</v>
      </c>
      <c r="M54" s="658">
        <f t="shared" si="1"/>
        <v>200</v>
      </c>
      <c r="N54" s="659" t="str">
        <f t="shared" si="2"/>
        <v>200 grams</v>
      </c>
      <c r="O54" s="692">
        <f t="shared" si="3"/>
        <v>264</v>
      </c>
      <c r="P54" s="29">
        <f t="shared" si="4"/>
        <v>1.32</v>
      </c>
      <c r="Q54" s="109">
        <f t="shared" si="5"/>
        <v>0</v>
      </c>
      <c r="R54" s="11"/>
      <c r="S54" s="28"/>
      <c r="T54" s="28"/>
      <c r="U54" s="28"/>
      <c r="V54" s="28"/>
      <c r="W54" s="28"/>
      <c r="X54" s="28"/>
      <c r="Y54" s="28"/>
      <c r="Z54" s="28"/>
    </row>
    <row r="55" spans="1:26" ht="15" customHeight="1">
      <c r="A55" s="111">
        <v>45</v>
      </c>
      <c r="B55" s="128" t="s">
        <v>994</v>
      </c>
      <c r="C55" s="48"/>
      <c r="D55" s="139"/>
      <c r="E55" s="128" t="s">
        <v>111</v>
      </c>
      <c r="F55" s="111" t="s">
        <v>76</v>
      </c>
      <c r="G55" s="739">
        <v>53</v>
      </c>
      <c r="H55" s="122">
        <v>2</v>
      </c>
      <c r="I55" s="122">
        <v>60</v>
      </c>
      <c r="J55" s="122" t="s">
        <v>29</v>
      </c>
      <c r="K55" s="41" t="s">
        <v>26</v>
      </c>
      <c r="L55" s="42" t="str">
        <f t="shared" si="0"/>
        <v>60ml</v>
      </c>
      <c r="M55" s="658">
        <f t="shared" si="1"/>
        <v>120</v>
      </c>
      <c r="N55" s="659" t="str">
        <f t="shared" si="2"/>
        <v>120 ml</v>
      </c>
      <c r="O55" s="692">
        <f t="shared" si="3"/>
        <v>106</v>
      </c>
      <c r="P55" s="29">
        <f t="shared" si="4"/>
        <v>53</v>
      </c>
      <c r="Q55" s="109">
        <f t="shared" si="5"/>
        <v>0</v>
      </c>
      <c r="R55" s="11"/>
      <c r="S55" s="28"/>
      <c r="T55" s="28"/>
      <c r="U55" s="28"/>
      <c r="V55" s="28"/>
      <c r="W55" s="28"/>
      <c r="X55" s="28"/>
      <c r="Y55" s="28"/>
      <c r="Z55" s="28"/>
    </row>
    <row r="56" spans="1:26" ht="15" customHeight="1">
      <c r="A56" s="111">
        <v>46</v>
      </c>
      <c r="B56" s="128" t="s">
        <v>2250</v>
      </c>
      <c r="C56" s="48"/>
      <c r="D56" s="139"/>
      <c r="E56" s="122" t="s">
        <v>2793</v>
      </c>
      <c r="F56" s="111" t="s">
        <v>76</v>
      </c>
      <c r="G56" s="739">
        <v>75</v>
      </c>
      <c r="H56" s="122">
        <v>5</v>
      </c>
      <c r="I56" s="128">
        <v>105</v>
      </c>
      <c r="J56" s="122" t="s">
        <v>59</v>
      </c>
      <c r="K56" s="41" t="s">
        <v>26</v>
      </c>
      <c r="L56" s="42" t="str">
        <f t="shared" si="0"/>
        <v>105grams</v>
      </c>
      <c r="M56" s="658">
        <f t="shared" si="1"/>
        <v>525</v>
      </c>
      <c r="N56" s="659" t="str">
        <f t="shared" si="2"/>
        <v>525 grams</v>
      </c>
      <c r="O56" s="692">
        <f t="shared" si="3"/>
        <v>375</v>
      </c>
      <c r="P56" s="29">
        <f t="shared" si="4"/>
        <v>75</v>
      </c>
      <c r="Q56" s="29">
        <f t="shared" si="5"/>
        <v>0</v>
      </c>
      <c r="R56" s="11"/>
      <c r="S56" s="28"/>
      <c r="T56" s="28"/>
      <c r="U56" s="28"/>
      <c r="V56" s="28"/>
      <c r="W56" s="28"/>
      <c r="X56" s="28"/>
      <c r="Y56" s="28"/>
      <c r="Z56" s="28"/>
    </row>
    <row r="57" spans="1:26" ht="15" customHeight="1">
      <c r="A57" s="111">
        <v>47</v>
      </c>
      <c r="B57" s="140" t="s">
        <v>234</v>
      </c>
      <c r="C57" s="48"/>
      <c r="D57" s="139"/>
      <c r="E57" s="283" t="s">
        <v>236</v>
      </c>
      <c r="F57" s="111" t="s">
        <v>76</v>
      </c>
      <c r="G57" s="741">
        <v>385</v>
      </c>
      <c r="H57" s="128">
        <v>3</v>
      </c>
      <c r="I57" s="283">
        <v>1</v>
      </c>
      <c r="J57" s="140" t="s">
        <v>2776</v>
      </c>
      <c r="K57" s="41" t="s">
        <v>26</v>
      </c>
      <c r="L57" s="42" t="str">
        <f t="shared" si="0"/>
        <v>1kilos</v>
      </c>
      <c r="M57" s="658">
        <f t="shared" si="1"/>
        <v>3</v>
      </c>
      <c r="N57" s="659" t="str">
        <f t="shared" si="2"/>
        <v>3 kilos</v>
      </c>
      <c r="O57" s="692">
        <f t="shared" si="3"/>
        <v>1155</v>
      </c>
      <c r="P57" s="29">
        <f t="shared" si="4"/>
        <v>385</v>
      </c>
      <c r="Q57" s="29">
        <f t="shared" si="5"/>
        <v>0</v>
      </c>
      <c r="R57" s="28"/>
      <c r="S57" s="28"/>
      <c r="T57" s="28"/>
      <c r="U57" s="28"/>
      <c r="V57" s="28"/>
      <c r="W57" s="28"/>
      <c r="X57" s="28"/>
      <c r="Y57" s="28"/>
      <c r="Z57" s="28"/>
    </row>
    <row r="58" spans="1:26" ht="15" customHeight="1">
      <c r="A58" s="111">
        <v>48</v>
      </c>
      <c r="B58" s="128" t="s">
        <v>239</v>
      </c>
      <c r="C58" s="48"/>
      <c r="D58" s="139"/>
      <c r="E58" s="128" t="s">
        <v>236</v>
      </c>
      <c r="F58" s="111" t="s">
        <v>76</v>
      </c>
      <c r="G58" s="740">
        <v>385</v>
      </c>
      <c r="H58" s="128">
        <v>17</v>
      </c>
      <c r="I58" s="128">
        <v>1</v>
      </c>
      <c r="J58" s="128" t="s">
        <v>2776</v>
      </c>
      <c r="K58" s="41" t="s">
        <v>26</v>
      </c>
      <c r="L58" s="42" t="str">
        <f t="shared" si="0"/>
        <v>1kilos</v>
      </c>
      <c r="M58" s="658">
        <f t="shared" si="1"/>
        <v>17</v>
      </c>
      <c r="N58" s="659" t="str">
        <f t="shared" si="2"/>
        <v>17 kilos</v>
      </c>
      <c r="O58" s="692">
        <f t="shared" si="3"/>
        <v>6545</v>
      </c>
      <c r="P58" s="29">
        <f t="shared" si="4"/>
        <v>385</v>
      </c>
      <c r="Q58" s="109">
        <f t="shared" si="5"/>
        <v>0</v>
      </c>
      <c r="R58" s="11"/>
      <c r="S58" s="28"/>
      <c r="T58" s="28"/>
      <c r="U58" s="28"/>
      <c r="V58" s="28"/>
      <c r="W58" s="28"/>
      <c r="X58" s="28"/>
      <c r="Y58" s="28"/>
      <c r="Z58" s="28"/>
    </row>
    <row r="59" spans="1:26" ht="15" customHeight="1">
      <c r="A59" s="111">
        <v>49</v>
      </c>
      <c r="B59" s="122" t="s">
        <v>446</v>
      </c>
      <c r="C59" s="48"/>
      <c r="D59" s="139"/>
      <c r="E59" s="122" t="s">
        <v>447</v>
      </c>
      <c r="F59" s="111" t="s">
        <v>76</v>
      </c>
      <c r="G59" s="739">
        <v>25.22</v>
      </c>
      <c r="H59" s="122">
        <v>21</v>
      </c>
      <c r="I59" s="122">
        <v>1</v>
      </c>
      <c r="J59" s="122" t="s">
        <v>29</v>
      </c>
      <c r="K59" s="41" t="s">
        <v>26</v>
      </c>
      <c r="L59" s="42" t="str">
        <f t="shared" si="0"/>
        <v>1ml</v>
      </c>
      <c r="M59" s="658">
        <f t="shared" si="1"/>
        <v>21</v>
      </c>
      <c r="N59" s="659" t="str">
        <f t="shared" si="2"/>
        <v>21 ml</v>
      </c>
      <c r="O59" s="692">
        <f t="shared" si="3"/>
        <v>529.62</v>
      </c>
      <c r="P59" s="29">
        <f t="shared" si="4"/>
        <v>25.22</v>
      </c>
      <c r="Q59" s="109">
        <f t="shared" si="5"/>
        <v>0</v>
      </c>
      <c r="R59" s="11"/>
      <c r="S59" s="28"/>
      <c r="T59" s="28"/>
      <c r="U59" s="28"/>
      <c r="V59" s="28"/>
      <c r="W59" s="28"/>
      <c r="X59" s="28"/>
      <c r="Y59" s="28"/>
      <c r="Z59" s="28"/>
    </row>
    <row r="60" spans="1:26" ht="15" customHeight="1">
      <c r="A60" s="111">
        <v>50</v>
      </c>
      <c r="B60" s="122" t="s">
        <v>701</v>
      </c>
      <c r="C60" s="48"/>
      <c r="D60" s="139"/>
      <c r="E60" s="128" t="s">
        <v>2794</v>
      </c>
      <c r="F60" s="111" t="s">
        <v>76</v>
      </c>
      <c r="G60" s="739">
        <v>30.4</v>
      </c>
      <c r="H60" s="122">
        <v>25</v>
      </c>
      <c r="I60" s="122">
        <v>1</v>
      </c>
      <c r="J60" s="122" t="s">
        <v>29</v>
      </c>
      <c r="K60" s="41" t="s">
        <v>26</v>
      </c>
      <c r="L60" s="42" t="str">
        <f t="shared" si="0"/>
        <v>1ml</v>
      </c>
      <c r="M60" s="658">
        <f t="shared" si="1"/>
        <v>25</v>
      </c>
      <c r="N60" s="659" t="str">
        <f t="shared" si="2"/>
        <v>25 ml</v>
      </c>
      <c r="O60" s="692">
        <f t="shared" si="3"/>
        <v>760</v>
      </c>
      <c r="P60" s="29">
        <f t="shared" si="4"/>
        <v>30.4</v>
      </c>
      <c r="Q60" s="109">
        <f t="shared" si="5"/>
        <v>0</v>
      </c>
      <c r="R60" s="11"/>
      <c r="S60" s="28"/>
      <c r="T60" s="28"/>
      <c r="U60" s="28"/>
      <c r="V60" s="28"/>
      <c r="W60" s="28"/>
      <c r="X60" s="28"/>
      <c r="Y60" s="28"/>
      <c r="Z60" s="28"/>
    </row>
    <row r="61" spans="1:26" ht="15" customHeight="1">
      <c r="A61" s="111">
        <v>51</v>
      </c>
      <c r="B61" s="122" t="s">
        <v>1017</v>
      </c>
      <c r="C61" s="48"/>
      <c r="D61" s="139"/>
      <c r="E61" s="128" t="s">
        <v>2751</v>
      </c>
      <c r="F61" s="111" t="s">
        <v>76</v>
      </c>
      <c r="G61" s="739">
        <v>38</v>
      </c>
      <c r="H61" s="122">
        <v>98</v>
      </c>
      <c r="I61" s="122">
        <v>1</v>
      </c>
      <c r="J61" s="122" t="s">
        <v>29</v>
      </c>
      <c r="K61" s="41" t="s">
        <v>26</v>
      </c>
      <c r="L61" s="42" t="str">
        <f t="shared" si="0"/>
        <v>1ml</v>
      </c>
      <c r="M61" s="658">
        <f t="shared" si="1"/>
        <v>98</v>
      </c>
      <c r="N61" s="659" t="str">
        <f t="shared" si="2"/>
        <v>98 ml</v>
      </c>
      <c r="O61" s="692">
        <f t="shared" si="3"/>
        <v>3724</v>
      </c>
      <c r="P61" s="29">
        <f t="shared" si="4"/>
        <v>38</v>
      </c>
      <c r="Q61" s="29">
        <f t="shared" si="5"/>
        <v>0</v>
      </c>
      <c r="R61" s="28"/>
      <c r="S61" s="28"/>
      <c r="T61" s="28"/>
      <c r="U61" s="28"/>
      <c r="V61" s="28"/>
      <c r="W61" s="28"/>
      <c r="X61" s="28"/>
      <c r="Y61" s="28"/>
      <c r="Z61" s="28"/>
    </row>
    <row r="62" spans="1:26" ht="15" customHeight="1">
      <c r="A62" s="111">
        <v>52</v>
      </c>
      <c r="B62" s="128" t="s">
        <v>1613</v>
      </c>
      <c r="C62" s="48"/>
      <c r="D62" s="139"/>
      <c r="E62" s="128" t="s">
        <v>2795</v>
      </c>
      <c r="F62" s="111" t="s">
        <v>76</v>
      </c>
      <c r="G62" s="739">
        <v>10.42</v>
      </c>
      <c r="H62" s="122">
        <v>99</v>
      </c>
      <c r="I62" s="122">
        <v>1</v>
      </c>
      <c r="J62" s="122" t="s">
        <v>29</v>
      </c>
      <c r="K62" s="41" t="s">
        <v>26</v>
      </c>
      <c r="L62" s="42" t="str">
        <f t="shared" si="0"/>
        <v>1ml</v>
      </c>
      <c r="M62" s="658">
        <f t="shared" si="1"/>
        <v>99</v>
      </c>
      <c r="N62" s="659" t="str">
        <f t="shared" si="2"/>
        <v>99 ml</v>
      </c>
      <c r="O62" s="692">
        <f t="shared" si="3"/>
        <v>1031.58</v>
      </c>
      <c r="P62" s="693">
        <f t="shared" si="4"/>
        <v>10.42</v>
      </c>
      <c r="Q62" s="82">
        <f t="shared" si="5"/>
        <v>0</v>
      </c>
      <c r="R62" s="83"/>
      <c r="S62" s="84"/>
      <c r="T62" s="84"/>
      <c r="U62" s="84"/>
      <c r="V62" s="84"/>
      <c r="W62" s="84"/>
      <c r="X62" s="84"/>
      <c r="Y62" s="84"/>
      <c r="Z62" s="84"/>
    </row>
    <row r="63" spans="1:26" ht="15" customHeight="1">
      <c r="A63" s="111">
        <v>53</v>
      </c>
      <c r="B63" s="128" t="s">
        <v>1633</v>
      </c>
      <c r="C63" s="48"/>
      <c r="D63" s="139"/>
      <c r="E63" s="128" t="s">
        <v>2796</v>
      </c>
      <c r="F63" s="111" t="s">
        <v>76</v>
      </c>
      <c r="G63" s="739">
        <v>14.33</v>
      </c>
      <c r="H63" s="122">
        <v>1</v>
      </c>
      <c r="I63" s="122">
        <v>24</v>
      </c>
      <c r="J63" s="122" t="s">
        <v>29</v>
      </c>
      <c r="K63" s="41" t="s">
        <v>26</v>
      </c>
      <c r="L63" s="42" t="str">
        <f t="shared" si="0"/>
        <v>24ml</v>
      </c>
      <c r="M63" s="658">
        <f t="shared" si="1"/>
        <v>24</v>
      </c>
      <c r="N63" s="659" t="str">
        <f t="shared" si="2"/>
        <v>24 ml</v>
      </c>
      <c r="O63" s="692">
        <f t="shared" si="3"/>
        <v>14.33</v>
      </c>
      <c r="P63" s="29">
        <f t="shared" si="4"/>
        <v>14.33</v>
      </c>
      <c r="Q63" s="74">
        <f t="shared" si="5"/>
        <v>0</v>
      </c>
      <c r="R63" s="28"/>
      <c r="S63" s="28"/>
      <c r="T63" s="28"/>
      <c r="U63" s="28"/>
      <c r="V63" s="28"/>
      <c r="W63" s="28"/>
      <c r="X63" s="28"/>
      <c r="Y63" s="28"/>
      <c r="Z63" s="28"/>
    </row>
    <row r="64" spans="1:26" ht="15" customHeight="1">
      <c r="A64" s="111">
        <v>54</v>
      </c>
      <c r="B64" s="128" t="s">
        <v>2120</v>
      </c>
      <c r="C64" s="48"/>
      <c r="D64" s="139"/>
      <c r="E64" s="128" t="s">
        <v>2794</v>
      </c>
      <c r="F64" s="111" t="s">
        <v>76</v>
      </c>
      <c r="G64" s="739">
        <v>30.4</v>
      </c>
      <c r="H64" s="122">
        <v>23</v>
      </c>
      <c r="I64" s="122">
        <v>1</v>
      </c>
      <c r="J64" s="122" t="s">
        <v>29</v>
      </c>
      <c r="K64" s="41" t="s">
        <v>26</v>
      </c>
      <c r="L64" s="42" t="str">
        <f t="shared" si="0"/>
        <v>1ml</v>
      </c>
      <c r="M64" s="658">
        <f t="shared" si="1"/>
        <v>23</v>
      </c>
      <c r="N64" s="659" t="str">
        <f t="shared" si="2"/>
        <v>23 ml</v>
      </c>
      <c r="O64" s="692">
        <f t="shared" si="3"/>
        <v>699.19999999999993</v>
      </c>
      <c r="P64" s="29">
        <f t="shared" si="4"/>
        <v>30.4</v>
      </c>
      <c r="Q64" s="74">
        <f t="shared" si="5"/>
        <v>0</v>
      </c>
      <c r="R64" s="28"/>
      <c r="S64" s="28"/>
      <c r="T64" s="28"/>
      <c r="U64" s="28"/>
      <c r="V64" s="28"/>
      <c r="W64" s="28"/>
      <c r="X64" s="28"/>
      <c r="Y64" s="28"/>
      <c r="Z64" s="28"/>
    </row>
    <row r="65" spans="1:26" ht="15" customHeight="1">
      <c r="A65" s="111">
        <v>55</v>
      </c>
      <c r="B65" s="128" t="s">
        <v>2318</v>
      </c>
      <c r="C65" s="48"/>
      <c r="D65" s="139"/>
      <c r="E65" s="128" t="s">
        <v>2797</v>
      </c>
      <c r="F65" s="111" t="s">
        <v>76</v>
      </c>
      <c r="G65" s="739">
        <v>30.4</v>
      </c>
      <c r="H65" s="122">
        <v>23</v>
      </c>
      <c r="I65" s="122">
        <v>1</v>
      </c>
      <c r="J65" s="122" t="s">
        <v>29</v>
      </c>
      <c r="K65" s="41" t="s">
        <v>26</v>
      </c>
      <c r="L65" s="42" t="str">
        <f t="shared" si="0"/>
        <v>1ml</v>
      </c>
      <c r="M65" s="658">
        <f t="shared" si="1"/>
        <v>23</v>
      </c>
      <c r="N65" s="659" t="str">
        <f t="shared" si="2"/>
        <v>23 ml</v>
      </c>
      <c r="O65" s="692">
        <f t="shared" si="3"/>
        <v>699.19999999999993</v>
      </c>
      <c r="P65" s="29">
        <f t="shared" si="4"/>
        <v>30.4</v>
      </c>
      <c r="Q65" s="109">
        <f t="shared" si="5"/>
        <v>0</v>
      </c>
      <c r="R65" s="11"/>
      <c r="S65" s="28"/>
      <c r="T65" s="28"/>
      <c r="U65" s="28"/>
      <c r="V65" s="28"/>
      <c r="W65" s="28"/>
      <c r="X65" s="28"/>
      <c r="Y65" s="28"/>
      <c r="Z65" s="28"/>
    </row>
    <row r="66" spans="1:26" ht="15" customHeight="1">
      <c r="A66" s="111">
        <v>56</v>
      </c>
      <c r="B66" s="128" t="s">
        <v>2338</v>
      </c>
      <c r="C66" s="48"/>
      <c r="D66" s="139"/>
      <c r="E66" s="128" t="s">
        <v>2339</v>
      </c>
      <c r="F66" s="111" t="s">
        <v>76</v>
      </c>
      <c r="G66" s="739">
        <v>19.88</v>
      </c>
      <c r="H66" s="122">
        <v>1</v>
      </c>
      <c r="I66" s="122">
        <v>1</v>
      </c>
      <c r="J66" s="122" t="s">
        <v>29</v>
      </c>
      <c r="K66" s="41" t="s">
        <v>26</v>
      </c>
      <c r="L66" s="42" t="str">
        <f t="shared" si="0"/>
        <v>1ml</v>
      </c>
      <c r="M66" s="658">
        <f t="shared" si="1"/>
        <v>1</v>
      </c>
      <c r="N66" s="659" t="str">
        <f t="shared" si="2"/>
        <v>1 ml</v>
      </c>
      <c r="O66" s="692">
        <f t="shared" si="3"/>
        <v>19.88</v>
      </c>
      <c r="P66" s="29">
        <f t="shared" si="4"/>
        <v>19.88</v>
      </c>
      <c r="Q66" s="29">
        <f t="shared" si="5"/>
        <v>0</v>
      </c>
      <c r="R66" s="28"/>
      <c r="S66" s="28"/>
      <c r="T66" s="28"/>
      <c r="U66" s="28"/>
      <c r="V66" s="28"/>
      <c r="W66" s="28"/>
      <c r="X66" s="28"/>
      <c r="Y66" s="28"/>
      <c r="Z66" s="28"/>
    </row>
    <row r="67" spans="1:26" ht="15" customHeight="1">
      <c r="A67" s="111">
        <v>57</v>
      </c>
      <c r="B67" s="128" t="s">
        <v>218</v>
      </c>
      <c r="C67" s="48"/>
      <c r="D67" s="139"/>
      <c r="E67" s="128"/>
      <c r="F67" s="111" t="s">
        <v>76</v>
      </c>
      <c r="G67" s="739">
        <v>27.5</v>
      </c>
      <c r="H67" s="122">
        <v>9</v>
      </c>
      <c r="I67" s="122">
        <v>200</v>
      </c>
      <c r="J67" s="122" t="s">
        <v>29</v>
      </c>
      <c r="K67" s="41" t="s">
        <v>26</v>
      </c>
      <c r="L67" s="42" t="str">
        <f t="shared" si="0"/>
        <v>200ml</v>
      </c>
      <c r="M67" s="658">
        <f t="shared" si="1"/>
        <v>1800</v>
      </c>
      <c r="N67" s="659" t="str">
        <f t="shared" si="2"/>
        <v>1800 ml</v>
      </c>
      <c r="O67" s="692">
        <f t="shared" si="3"/>
        <v>247.5</v>
      </c>
      <c r="P67" s="29">
        <f t="shared" si="4"/>
        <v>27.5</v>
      </c>
      <c r="Q67" s="29">
        <f t="shared" si="5"/>
        <v>0</v>
      </c>
      <c r="R67" s="28"/>
      <c r="S67" s="28"/>
      <c r="T67" s="28"/>
      <c r="U67" s="28"/>
      <c r="V67" s="28"/>
      <c r="W67" s="28"/>
      <c r="X67" s="28"/>
      <c r="Y67" s="28"/>
      <c r="Z67" s="28"/>
    </row>
    <row r="68" spans="1:26" ht="15" customHeight="1">
      <c r="A68" s="111">
        <v>58</v>
      </c>
      <c r="B68" s="330" t="s">
        <v>629</v>
      </c>
      <c r="C68" s="48"/>
      <c r="D68" s="139"/>
      <c r="E68" s="330" t="s">
        <v>2798</v>
      </c>
      <c r="F68" s="111" t="s">
        <v>76</v>
      </c>
      <c r="G68" s="488">
        <v>28.56</v>
      </c>
      <c r="H68" s="743">
        <v>3</v>
      </c>
      <c r="I68" s="743">
        <v>250</v>
      </c>
      <c r="J68" s="743" t="s">
        <v>29</v>
      </c>
      <c r="K68" s="41" t="s">
        <v>26</v>
      </c>
      <c r="L68" s="42" t="str">
        <f t="shared" si="0"/>
        <v>250ml</v>
      </c>
      <c r="M68" s="658">
        <f t="shared" si="1"/>
        <v>750</v>
      </c>
      <c r="N68" s="659" t="str">
        <f t="shared" si="2"/>
        <v>750 ml</v>
      </c>
      <c r="O68" s="692">
        <f t="shared" si="3"/>
        <v>85.679999999999993</v>
      </c>
      <c r="P68" s="29">
        <f t="shared" si="4"/>
        <v>28.56</v>
      </c>
      <c r="Q68" s="109">
        <f t="shared" si="5"/>
        <v>0</v>
      </c>
      <c r="R68" s="11"/>
      <c r="S68" s="28"/>
      <c r="T68" s="28"/>
      <c r="U68" s="28"/>
      <c r="V68" s="28"/>
      <c r="W68" s="28"/>
      <c r="X68" s="28"/>
      <c r="Y68" s="28"/>
      <c r="Z68" s="28"/>
    </row>
    <row r="69" spans="1:26" ht="15" customHeight="1">
      <c r="A69" s="111">
        <v>59</v>
      </c>
      <c r="B69" s="128" t="s">
        <v>1639</v>
      </c>
      <c r="C69" s="48"/>
      <c r="D69" s="139"/>
      <c r="E69" s="128" t="s">
        <v>1638</v>
      </c>
      <c r="F69" s="111" t="s">
        <v>76</v>
      </c>
      <c r="G69" s="739">
        <v>25.83</v>
      </c>
      <c r="H69" s="122">
        <v>27</v>
      </c>
      <c r="I69" s="122">
        <v>1</v>
      </c>
      <c r="J69" s="122" t="s">
        <v>29</v>
      </c>
      <c r="K69" s="41" t="s">
        <v>26</v>
      </c>
      <c r="L69" s="42" t="str">
        <f t="shared" si="0"/>
        <v>1ml</v>
      </c>
      <c r="M69" s="658">
        <f t="shared" si="1"/>
        <v>27</v>
      </c>
      <c r="N69" s="659" t="str">
        <f t="shared" si="2"/>
        <v>27 ml</v>
      </c>
      <c r="O69" s="692">
        <f t="shared" si="3"/>
        <v>697.41</v>
      </c>
      <c r="P69" s="29">
        <f t="shared" si="4"/>
        <v>25.83</v>
      </c>
      <c r="Q69" s="109">
        <f t="shared" si="5"/>
        <v>0</v>
      </c>
      <c r="R69" s="46"/>
      <c r="S69" s="28"/>
      <c r="T69" s="28"/>
      <c r="U69" s="28"/>
      <c r="V69" s="28"/>
      <c r="W69" s="28"/>
      <c r="X69" s="28"/>
      <c r="Y69" s="28"/>
      <c r="Z69" s="28"/>
    </row>
    <row r="70" spans="1:26" ht="15" customHeight="1">
      <c r="A70" s="111">
        <v>60</v>
      </c>
      <c r="B70" s="128" t="s">
        <v>1636</v>
      </c>
      <c r="C70" s="48"/>
      <c r="D70" s="139"/>
      <c r="E70" s="128" t="s">
        <v>1638</v>
      </c>
      <c r="F70" s="111" t="s">
        <v>76</v>
      </c>
      <c r="G70" s="739">
        <v>25.83</v>
      </c>
      <c r="H70" s="122">
        <v>26</v>
      </c>
      <c r="I70" s="122">
        <v>1</v>
      </c>
      <c r="J70" s="122" t="s">
        <v>29</v>
      </c>
      <c r="K70" s="41" t="s">
        <v>26</v>
      </c>
      <c r="L70" s="42" t="str">
        <f t="shared" si="0"/>
        <v>1ml</v>
      </c>
      <c r="M70" s="658">
        <f t="shared" si="1"/>
        <v>26</v>
      </c>
      <c r="N70" s="659" t="str">
        <f t="shared" si="2"/>
        <v>26 ml</v>
      </c>
      <c r="O70" s="692">
        <f t="shared" si="3"/>
        <v>671.57999999999993</v>
      </c>
      <c r="P70" s="29">
        <f t="shared" si="4"/>
        <v>25.83</v>
      </c>
      <c r="Q70" s="29">
        <f t="shared" si="5"/>
        <v>0</v>
      </c>
      <c r="R70" s="11"/>
      <c r="S70" s="28"/>
      <c r="T70" s="28"/>
      <c r="U70" s="28"/>
      <c r="V70" s="28"/>
      <c r="W70" s="28"/>
      <c r="X70" s="28"/>
      <c r="Y70" s="28"/>
      <c r="Z70" s="28"/>
    </row>
    <row r="71" spans="1:26" ht="15" customHeight="1">
      <c r="A71" s="111">
        <v>61</v>
      </c>
      <c r="B71" s="128" t="s">
        <v>1636</v>
      </c>
      <c r="C71" s="48"/>
      <c r="D71" s="139"/>
      <c r="E71" s="128" t="s">
        <v>1637</v>
      </c>
      <c r="F71" s="111" t="s">
        <v>76</v>
      </c>
      <c r="G71" s="739">
        <v>10</v>
      </c>
      <c r="H71" s="122">
        <v>7</v>
      </c>
      <c r="I71" s="122">
        <v>1</v>
      </c>
      <c r="J71" s="743" t="s">
        <v>29</v>
      </c>
      <c r="K71" s="41" t="s">
        <v>26</v>
      </c>
      <c r="L71" s="42" t="str">
        <f t="shared" si="0"/>
        <v>1ml</v>
      </c>
      <c r="M71" s="658">
        <f t="shared" si="1"/>
        <v>7</v>
      </c>
      <c r="N71" s="659" t="str">
        <f t="shared" si="2"/>
        <v>7 ml</v>
      </c>
      <c r="O71" s="692">
        <f t="shared" si="3"/>
        <v>70</v>
      </c>
      <c r="P71" s="29">
        <f t="shared" si="4"/>
        <v>10</v>
      </c>
      <c r="Q71" s="29">
        <f t="shared" si="5"/>
        <v>0</v>
      </c>
      <c r="R71" s="28"/>
      <c r="S71" s="28"/>
      <c r="T71" s="28"/>
      <c r="U71" s="28"/>
      <c r="V71" s="28"/>
      <c r="W71" s="28"/>
      <c r="X71" s="28"/>
      <c r="Y71" s="28"/>
      <c r="Z71" s="28"/>
    </row>
    <row r="72" spans="1:26" ht="15" customHeight="1">
      <c r="A72" s="111">
        <v>62</v>
      </c>
      <c r="B72" s="122" t="s">
        <v>2317</v>
      </c>
      <c r="C72" s="48"/>
      <c r="D72" s="179"/>
      <c r="E72" s="122" t="s">
        <v>2799</v>
      </c>
      <c r="F72" s="111" t="s">
        <v>76</v>
      </c>
      <c r="G72" s="739">
        <v>61</v>
      </c>
      <c r="H72" s="122">
        <v>1</v>
      </c>
      <c r="I72" s="122">
        <v>1</v>
      </c>
      <c r="J72" s="122" t="s">
        <v>29</v>
      </c>
      <c r="K72" s="41" t="s">
        <v>26</v>
      </c>
      <c r="L72" s="42" t="str">
        <f t="shared" si="0"/>
        <v>1ml</v>
      </c>
      <c r="M72" s="658">
        <f t="shared" si="1"/>
        <v>1</v>
      </c>
      <c r="N72" s="659" t="str">
        <f t="shared" si="2"/>
        <v>1 ml</v>
      </c>
      <c r="O72" s="692">
        <f t="shared" si="3"/>
        <v>61</v>
      </c>
      <c r="P72" s="29">
        <f t="shared" si="4"/>
        <v>61</v>
      </c>
      <c r="Q72" s="109">
        <f t="shared" si="5"/>
        <v>0</v>
      </c>
      <c r="R72" s="11"/>
      <c r="S72" s="28"/>
      <c r="T72" s="28"/>
      <c r="U72" s="28"/>
      <c r="V72" s="28"/>
      <c r="W72" s="28"/>
      <c r="X72" s="28"/>
      <c r="Y72" s="28"/>
      <c r="Z72" s="28"/>
    </row>
    <row r="73" spans="1:26" ht="15" customHeight="1">
      <c r="A73" s="111">
        <v>63</v>
      </c>
      <c r="B73" s="122" t="s">
        <v>687</v>
      </c>
      <c r="C73" s="48"/>
      <c r="D73" s="179"/>
      <c r="E73" s="122" t="s">
        <v>2799</v>
      </c>
      <c r="F73" s="111" t="s">
        <v>76</v>
      </c>
      <c r="G73" s="739">
        <v>61</v>
      </c>
      <c r="H73" s="122">
        <v>2</v>
      </c>
      <c r="I73" s="122">
        <v>1</v>
      </c>
      <c r="J73" s="122" t="s">
        <v>29</v>
      </c>
      <c r="K73" s="41" t="s">
        <v>26</v>
      </c>
      <c r="L73" s="42" t="str">
        <f t="shared" si="0"/>
        <v>1ml</v>
      </c>
      <c r="M73" s="658">
        <f t="shared" si="1"/>
        <v>2</v>
      </c>
      <c r="N73" s="659" t="str">
        <f t="shared" si="2"/>
        <v>2 ml</v>
      </c>
      <c r="O73" s="692">
        <f t="shared" si="3"/>
        <v>122</v>
      </c>
      <c r="P73" s="29">
        <f t="shared" si="4"/>
        <v>61</v>
      </c>
      <c r="Q73" s="74">
        <f t="shared" si="5"/>
        <v>0</v>
      </c>
      <c r="R73" s="28"/>
      <c r="S73" s="28"/>
      <c r="T73" s="28"/>
      <c r="U73" s="28"/>
      <c r="V73" s="28"/>
      <c r="W73" s="28"/>
      <c r="X73" s="28"/>
      <c r="Y73" s="28"/>
      <c r="Z73" s="28"/>
    </row>
    <row r="74" spans="1:26" ht="15" customHeight="1">
      <c r="A74" s="111">
        <v>64</v>
      </c>
      <c r="B74" s="122" t="s">
        <v>2117</v>
      </c>
      <c r="C74" s="48"/>
      <c r="D74" s="179"/>
      <c r="E74" s="122" t="s">
        <v>2799</v>
      </c>
      <c r="F74" s="111" t="s">
        <v>76</v>
      </c>
      <c r="G74" s="739">
        <v>61</v>
      </c>
      <c r="H74" s="122">
        <v>1</v>
      </c>
      <c r="I74" s="122">
        <v>1</v>
      </c>
      <c r="J74" s="122" t="s">
        <v>29</v>
      </c>
      <c r="K74" s="41" t="s">
        <v>26</v>
      </c>
      <c r="L74" s="42" t="str">
        <f t="shared" si="0"/>
        <v>1ml</v>
      </c>
      <c r="M74" s="658">
        <f t="shared" si="1"/>
        <v>1</v>
      </c>
      <c r="N74" s="659" t="str">
        <f t="shared" si="2"/>
        <v>1 ml</v>
      </c>
      <c r="O74" s="692">
        <f t="shared" si="3"/>
        <v>61</v>
      </c>
      <c r="P74" s="29">
        <f t="shared" si="4"/>
        <v>61</v>
      </c>
      <c r="Q74" s="29">
        <f t="shared" si="5"/>
        <v>0</v>
      </c>
      <c r="R74" s="28"/>
      <c r="S74" s="28"/>
      <c r="T74" s="28"/>
      <c r="U74" s="28"/>
      <c r="V74" s="28"/>
      <c r="W74" s="28"/>
      <c r="X74" s="28"/>
      <c r="Y74" s="28"/>
      <c r="Z74" s="28"/>
    </row>
    <row r="75" spans="1:26" ht="15" customHeight="1">
      <c r="A75" s="111">
        <v>65</v>
      </c>
      <c r="B75" s="122" t="s">
        <v>704</v>
      </c>
      <c r="C75" s="48"/>
      <c r="D75" s="179"/>
      <c r="E75" s="122" t="s">
        <v>2799</v>
      </c>
      <c r="F75" s="111" t="s">
        <v>76</v>
      </c>
      <c r="G75" s="739">
        <v>68.5</v>
      </c>
      <c r="H75" s="122">
        <v>20</v>
      </c>
      <c r="I75" s="122">
        <v>1</v>
      </c>
      <c r="J75" s="122" t="s">
        <v>29</v>
      </c>
      <c r="K75" s="41" t="s">
        <v>26</v>
      </c>
      <c r="L75" s="42" t="str">
        <f t="shared" si="0"/>
        <v>1ml</v>
      </c>
      <c r="M75" s="658">
        <f t="shared" si="1"/>
        <v>20</v>
      </c>
      <c r="N75" s="659" t="str">
        <f t="shared" si="2"/>
        <v>20 ml</v>
      </c>
      <c r="O75" s="692">
        <f t="shared" si="3"/>
        <v>1370</v>
      </c>
      <c r="P75" s="29">
        <f t="shared" si="4"/>
        <v>68.5</v>
      </c>
      <c r="Q75" s="29">
        <f t="shared" si="5"/>
        <v>0</v>
      </c>
      <c r="R75" s="28"/>
      <c r="S75" s="28"/>
      <c r="T75" s="28"/>
      <c r="U75" s="28"/>
      <c r="V75" s="28"/>
      <c r="W75" s="28"/>
      <c r="X75" s="28"/>
      <c r="Y75" s="28"/>
      <c r="Z75" s="28"/>
    </row>
    <row r="76" spans="1:26" ht="15" customHeight="1">
      <c r="A76" s="111">
        <v>66</v>
      </c>
      <c r="B76" s="122" t="s">
        <v>213</v>
      </c>
      <c r="C76" s="48"/>
      <c r="D76" s="179"/>
      <c r="E76" s="128" t="s">
        <v>2800</v>
      </c>
      <c r="F76" s="111" t="s">
        <v>76</v>
      </c>
      <c r="G76" s="740">
        <v>11.1</v>
      </c>
      <c r="H76" s="122">
        <v>1</v>
      </c>
      <c r="I76" s="122">
        <v>1</v>
      </c>
      <c r="J76" s="122" t="s">
        <v>59</v>
      </c>
      <c r="K76" s="41" t="s">
        <v>26</v>
      </c>
      <c r="L76" s="42" t="str">
        <f t="shared" si="0"/>
        <v>1grams</v>
      </c>
      <c r="M76" s="658">
        <f t="shared" si="1"/>
        <v>1</v>
      </c>
      <c r="N76" s="659" t="str">
        <f t="shared" si="2"/>
        <v>1 grams</v>
      </c>
      <c r="O76" s="692">
        <f t="shared" si="3"/>
        <v>11.1</v>
      </c>
      <c r="P76" s="29">
        <f t="shared" si="4"/>
        <v>11.1</v>
      </c>
      <c r="Q76" s="29">
        <f t="shared" si="5"/>
        <v>0</v>
      </c>
      <c r="R76" s="28"/>
      <c r="S76" s="28"/>
      <c r="T76" s="28"/>
      <c r="U76" s="28"/>
      <c r="V76" s="28"/>
      <c r="W76" s="28"/>
      <c r="X76" s="28"/>
      <c r="Y76" s="28"/>
      <c r="Z76" s="28"/>
    </row>
    <row r="77" spans="1:26" ht="15" customHeight="1">
      <c r="A77" s="111">
        <v>67</v>
      </c>
      <c r="B77" s="122" t="s">
        <v>317</v>
      </c>
      <c r="C77" s="48"/>
      <c r="D77" s="9"/>
      <c r="E77" s="122" t="s">
        <v>2801</v>
      </c>
      <c r="F77" s="111" t="s">
        <v>76</v>
      </c>
      <c r="G77" s="739">
        <v>8.5299999999999994</v>
      </c>
      <c r="H77" s="122">
        <v>16</v>
      </c>
      <c r="I77" s="122">
        <v>1</v>
      </c>
      <c r="J77" s="122" t="s">
        <v>59</v>
      </c>
      <c r="K77" s="41" t="s">
        <v>26</v>
      </c>
      <c r="L77" s="42" t="str">
        <f t="shared" si="0"/>
        <v>1grams</v>
      </c>
      <c r="M77" s="658">
        <f t="shared" si="1"/>
        <v>16</v>
      </c>
      <c r="N77" s="659" t="str">
        <f t="shared" si="2"/>
        <v>16 grams</v>
      </c>
      <c r="O77" s="692">
        <f t="shared" si="3"/>
        <v>136.47999999999999</v>
      </c>
      <c r="P77" s="29"/>
      <c r="Q77" s="29">
        <f t="shared" si="5"/>
        <v>8.5299999999999994</v>
      </c>
      <c r="R77" s="28"/>
      <c r="S77" s="28"/>
      <c r="T77" s="28"/>
      <c r="U77" s="28"/>
      <c r="V77" s="28"/>
      <c r="W77" s="28"/>
      <c r="X77" s="28"/>
      <c r="Y77" s="28"/>
      <c r="Z77" s="28"/>
    </row>
    <row r="78" spans="1:26" ht="15" customHeight="1">
      <c r="A78" s="111">
        <v>68</v>
      </c>
      <c r="B78" s="122" t="s">
        <v>668</v>
      </c>
      <c r="C78" s="48"/>
      <c r="D78" s="35"/>
      <c r="E78" s="122" t="s">
        <v>2754</v>
      </c>
      <c r="F78" s="111" t="s">
        <v>76</v>
      </c>
      <c r="G78" s="739">
        <v>3.2</v>
      </c>
      <c r="H78" s="122">
        <v>31</v>
      </c>
      <c r="I78" s="122">
        <v>1</v>
      </c>
      <c r="J78" s="743" t="s">
        <v>59</v>
      </c>
      <c r="K78" s="41" t="s">
        <v>26</v>
      </c>
      <c r="L78" s="42" t="str">
        <f t="shared" si="0"/>
        <v>1grams</v>
      </c>
      <c r="M78" s="658">
        <f t="shared" si="1"/>
        <v>31</v>
      </c>
      <c r="N78" s="659" t="str">
        <f t="shared" si="2"/>
        <v>31 grams</v>
      </c>
      <c r="O78" s="692">
        <f t="shared" si="3"/>
        <v>99.2</v>
      </c>
      <c r="P78" s="29">
        <f t="shared" ref="P78:P170" si="6">O78/H78</f>
        <v>3.2</v>
      </c>
      <c r="Q78" s="29">
        <f t="shared" si="5"/>
        <v>0</v>
      </c>
      <c r="R78" s="28"/>
      <c r="S78" s="28"/>
      <c r="T78" s="28"/>
      <c r="U78" s="28"/>
      <c r="V78" s="28"/>
      <c r="W78" s="28"/>
      <c r="X78" s="28"/>
      <c r="Y78" s="28"/>
      <c r="Z78" s="28"/>
    </row>
    <row r="79" spans="1:26" ht="15" customHeight="1">
      <c r="A79" s="111">
        <v>69</v>
      </c>
      <c r="B79" s="122" t="s">
        <v>866</v>
      </c>
      <c r="C79" s="48"/>
      <c r="D79" s="9"/>
      <c r="E79" s="128" t="s">
        <v>867</v>
      </c>
      <c r="F79" s="111" t="s">
        <v>76</v>
      </c>
      <c r="G79" s="739">
        <v>19</v>
      </c>
      <c r="H79" s="122">
        <v>2</v>
      </c>
      <c r="I79" s="122">
        <v>19</v>
      </c>
      <c r="J79" s="743" t="s">
        <v>59</v>
      </c>
      <c r="K79" s="41" t="s">
        <v>26</v>
      </c>
      <c r="L79" s="42" t="str">
        <f t="shared" si="0"/>
        <v>19grams</v>
      </c>
      <c r="M79" s="658">
        <f t="shared" si="1"/>
        <v>38</v>
      </c>
      <c r="N79" s="659" t="str">
        <f t="shared" si="2"/>
        <v>38 grams</v>
      </c>
      <c r="O79" s="692">
        <f t="shared" si="3"/>
        <v>38</v>
      </c>
      <c r="P79" s="29">
        <f t="shared" si="6"/>
        <v>19</v>
      </c>
      <c r="Q79" s="29">
        <f t="shared" si="5"/>
        <v>0</v>
      </c>
      <c r="R79" s="28"/>
      <c r="S79" s="28"/>
      <c r="T79" s="28"/>
      <c r="U79" s="28"/>
      <c r="V79" s="28"/>
      <c r="W79" s="28"/>
      <c r="X79" s="28"/>
      <c r="Y79" s="28"/>
      <c r="Z79" s="28"/>
    </row>
    <row r="80" spans="1:26" ht="15" customHeight="1">
      <c r="A80" s="111">
        <v>70</v>
      </c>
      <c r="B80" s="122" t="s">
        <v>941</v>
      </c>
      <c r="C80" s="48"/>
      <c r="D80" s="9"/>
      <c r="E80" s="122" t="s">
        <v>2802</v>
      </c>
      <c r="F80" s="111" t="s">
        <v>76</v>
      </c>
      <c r="G80" s="739">
        <v>8.6999999999999993</v>
      </c>
      <c r="H80" s="122">
        <v>6</v>
      </c>
      <c r="I80" s="122">
        <v>1</v>
      </c>
      <c r="J80" s="122" t="s">
        <v>59</v>
      </c>
      <c r="K80" s="41" t="s">
        <v>26</v>
      </c>
      <c r="L80" s="42" t="str">
        <f t="shared" si="0"/>
        <v>1grams</v>
      </c>
      <c r="M80" s="658">
        <f t="shared" si="1"/>
        <v>6</v>
      </c>
      <c r="N80" s="659" t="str">
        <f t="shared" si="2"/>
        <v>6 grams</v>
      </c>
      <c r="O80" s="692">
        <f t="shared" si="3"/>
        <v>52.199999999999996</v>
      </c>
      <c r="P80" s="29">
        <f t="shared" si="6"/>
        <v>8.6999999999999993</v>
      </c>
      <c r="Q80" s="109">
        <f t="shared" si="5"/>
        <v>0</v>
      </c>
      <c r="R80" s="11"/>
      <c r="S80" s="28"/>
      <c r="T80" s="28"/>
      <c r="U80" s="28"/>
      <c r="V80" s="28"/>
      <c r="W80" s="28"/>
      <c r="X80" s="28"/>
      <c r="Y80" s="28"/>
      <c r="Z80" s="28"/>
    </row>
    <row r="81" spans="1:26" ht="15" customHeight="1">
      <c r="A81" s="111">
        <v>71</v>
      </c>
      <c r="B81" s="122" t="s">
        <v>1010</v>
      </c>
      <c r="C81" s="48"/>
      <c r="D81" s="9"/>
      <c r="E81" s="122" t="s">
        <v>867</v>
      </c>
      <c r="F81" s="111" t="s">
        <v>76</v>
      </c>
      <c r="G81" s="739">
        <v>20.5</v>
      </c>
      <c r="H81" s="122">
        <v>1</v>
      </c>
      <c r="I81" s="122">
        <v>19</v>
      </c>
      <c r="J81" s="122" t="s">
        <v>59</v>
      </c>
      <c r="K81" s="41" t="s">
        <v>26</v>
      </c>
      <c r="L81" s="42" t="str">
        <f t="shared" si="0"/>
        <v>19grams</v>
      </c>
      <c r="M81" s="658">
        <f t="shared" si="1"/>
        <v>19</v>
      </c>
      <c r="N81" s="659" t="str">
        <f t="shared" si="2"/>
        <v>19 grams</v>
      </c>
      <c r="O81" s="692">
        <f t="shared" si="3"/>
        <v>20.5</v>
      </c>
      <c r="P81" s="29">
        <f t="shared" si="6"/>
        <v>20.5</v>
      </c>
      <c r="Q81" s="109">
        <f t="shared" si="5"/>
        <v>0</v>
      </c>
      <c r="R81" s="11"/>
      <c r="S81" s="28"/>
      <c r="T81" s="28"/>
      <c r="U81" s="28"/>
      <c r="V81" s="28"/>
      <c r="W81" s="28"/>
      <c r="X81" s="28"/>
      <c r="Y81" s="28"/>
      <c r="Z81" s="28"/>
    </row>
    <row r="82" spans="1:26" ht="15" customHeight="1">
      <c r="A82" s="111">
        <v>72</v>
      </c>
      <c r="B82" s="283" t="s">
        <v>1132</v>
      </c>
      <c r="C82" s="48"/>
      <c r="D82" s="9"/>
      <c r="E82" s="283" t="s">
        <v>2687</v>
      </c>
      <c r="F82" s="111" t="s">
        <v>76</v>
      </c>
      <c r="G82" s="741">
        <v>9.99</v>
      </c>
      <c r="H82" s="122">
        <v>2</v>
      </c>
      <c r="I82" s="283">
        <v>1</v>
      </c>
      <c r="J82" s="283" t="s">
        <v>59</v>
      </c>
      <c r="K82" s="41" t="s">
        <v>26</v>
      </c>
      <c r="L82" s="42" t="str">
        <f t="shared" si="0"/>
        <v>1grams</v>
      </c>
      <c r="M82" s="658">
        <f t="shared" si="1"/>
        <v>2</v>
      </c>
      <c r="N82" s="659" t="str">
        <f t="shared" si="2"/>
        <v>2 grams</v>
      </c>
      <c r="O82" s="692">
        <f t="shared" si="3"/>
        <v>19.98</v>
      </c>
      <c r="P82" s="29">
        <f t="shared" si="6"/>
        <v>9.99</v>
      </c>
      <c r="Q82" s="29">
        <f t="shared" si="5"/>
        <v>0</v>
      </c>
      <c r="R82" s="28"/>
      <c r="S82" s="28"/>
      <c r="T82" s="28"/>
      <c r="U82" s="28"/>
      <c r="V82" s="28"/>
      <c r="W82" s="28"/>
      <c r="X82" s="28"/>
      <c r="Y82" s="28"/>
      <c r="Z82" s="28"/>
    </row>
    <row r="83" spans="1:26" ht="15" customHeight="1">
      <c r="A83" s="111">
        <v>73</v>
      </c>
      <c r="B83" s="122" t="s">
        <v>1322</v>
      </c>
      <c r="C83" s="48"/>
      <c r="D83" s="9"/>
      <c r="E83" s="122" t="s">
        <v>2803</v>
      </c>
      <c r="F83" s="111" t="s">
        <v>76</v>
      </c>
      <c r="G83" s="739">
        <v>7.74</v>
      </c>
      <c r="H83" s="122">
        <v>8</v>
      </c>
      <c r="I83" s="122">
        <v>10</v>
      </c>
      <c r="J83" s="122" t="s">
        <v>59</v>
      </c>
      <c r="K83" s="41" t="s">
        <v>26</v>
      </c>
      <c r="L83" s="42" t="str">
        <f t="shared" si="0"/>
        <v>10grams</v>
      </c>
      <c r="M83" s="658">
        <f t="shared" si="1"/>
        <v>80</v>
      </c>
      <c r="N83" s="659" t="str">
        <f t="shared" si="2"/>
        <v>80 grams</v>
      </c>
      <c r="O83" s="692">
        <f t="shared" si="3"/>
        <v>61.92</v>
      </c>
      <c r="P83" s="29">
        <f t="shared" si="6"/>
        <v>7.74</v>
      </c>
      <c r="Q83" s="74">
        <f t="shared" si="5"/>
        <v>0</v>
      </c>
      <c r="R83" s="28"/>
      <c r="S83" s="28"/>
      <c r="T83" s="28"/>
      <c r="U83" s="28"/>
      <c r="V83" s="28"/>
      <c r="W83" s="28"/>
      <c r="X83" s="28"/>
      <c r="Y83" s="28"/>
      <c r="Z83" s="28"/>
    </row>
    <row r="84" spans="1:26" ht="15" customHeight="1">
      <c r="A84" s="111">
        <v>74</v>
      </c>
      <c r="B84" s="122" t="s">
        <v>1324</v>
      </c>
      <c r="C84" s="48"/>
      <c r="D84" s="9"/>
      <c r="E84" s="122" t="s">
        <v>2804</v>
      </c>
      <c r="F84" s="111" t="s">
        <v>76</v>
      </c>
      <c r="G84" s="739">
        <v>8.6999999999999993</v>
      </c>
      <c r="H84" s="122">
        <v>5</v>
      </c>
      <c r="I84" s="122">
        <v>1</v>
      </c>
      <c r="J84" s="122" t="s">
        <v>59</v>
      </c>
      <c r="K84" s="41" t="s">
        <v>26</v>
      </c>
      <c r="L84" s="42" t="str">
        <f t="shared" si="0"/>
        <v>1grams</v>
      </c>
      <c r="M84" s="658">
        <f t="shared" si="1"/>
        <v>5</v>
      </c>
      <c r="N84" s="659" t="str">
        <f t="shared" si="2"/>
        <v>5 grams</v>
      </c>
      <c r="O84" s="692">
        <f t="shared" si="3"/>
        <v>43.5</v>
      </c>
      <c r="P84" s="29">
        <f t="shared" si="6"/>
        <v>8.6999999999999993</v>
      </c>
      <c r="Q84" s="109">
        <f t="shared" si="5"/>
        <v>0</v>
      </c>
      <c r="R84" s="11"/>
      <c r="S84" s="28"/>
      <c r="T84" s="28"/>
      <c r="U84" s="28"/>
      <c r="V84" s="28"/>
      <c r="W84" s="28"/>
      <c r="X84" s="28"/>
      <c r="Y84" s="28"/>
      <c r="Z84" s="28"/>
    </row>
    <row r="85" spans="1:26" ht="15" customHeight="1">
      <c r="A85" s="111">
        <v>75</v>
      </c>
      <c r="B85" s="122" t="s">
        <v>1368</v>
      </c>
      <c r="C85" s="48"/>
      <c r="D85" s="9"/>
      <c r="E85" s="122" t="s">
        <v>867</v>
      </c>
      <c r="F85" s="111" t="s">
        <v>76</v>
      </c>
      <c r="G85" s="739">
        <v>21.5</v>
      </c>
      <c r="H85" s="122">
        <v>1</v>
      </c>
      <c r="I85" s="122">
        <v>19</v>
      </c>
      <c r="J85" s="122" t="s">
        <v>59</v>
      </c>
      <c r="K85" s="41" t="s">
        <v>26</v>
      </c>
      <c r="L85" s="42" t="str">
        <f t="shared" si="0"/>
        <v>19grams</v>
      </c>
      <c r="M85" s="658">
        <f t="shared" si="1"/>
        <v>19</v>
      </c>
      <c r="N85" s="659" t="str">
        <f t="shared" si="2"/>
        <v>19 grams</v>
      </c>
      <c r="O85" s="692">
        <f t="shared" si="3"/>
        <v>21.5</v>
      </c>
      <c r="P85" s="29">
        <f t="shared" si="6"/>
        <v>21.5</v>
      </c>
      <c r="Q85" s="74">
        <f t="shared" si="5"/>
        <v>0</v>
      </c>
      <c r="R85" s="28"/>
      <c r="S85" s="28"/>
      <c r="T85" s="28"/>
      <c r="U85" s="28"/>
      <c r="V85" s="28"/>
      <c r="W85" s="28"/>
      <c r="X85" s="28"/>
      <c r="Y85" s="28"/>
      <c r="Z85" s="28"/>
    </row>
    <row r="86" spans="1:26" ht="15" customHeight="1">
      <c r="A86" s="111">
        <v>76</v>
      </c>
      <c r="B86" s="122" t="s">
        <v>1610</v>
      </c>
      <c r="C86" s="48"/>
      <c r="D86" s="9"/>
      <c r="E86" s="122" t="s">
        <v>2805</v>
      </c>
      <c r="F86" s="111" t="s">
        <v>76</v>
      </c>
      <c r="G86" s="739">
        <v>8.9</v>
      </c>
      <c r="H86" s="122">
        <v>5</v>
      </c>
      <c r="I86" s="122">
        <v>1</v>
      </c>
      <c r="J86" s="122" t="s">
        <v>59</v>
      </c>
      <c r="K86" s="41" t="s">
        <v>26</v>
      </c>
      <c r="L86" s="42" t="str">
        <f t="shared" si="0"/>
        <v>1grams</v>
      </c>
      <c r="M86" s="658">
        <f t="shared" si="1"/>
        <v>5</v>
      </c>
      <c r="N86" s="659" t="str">
        <f t="shared" si="2"/>
        <v>5 grams</v>
      </c>
      <c r="O86" s="692">
        <f t="shared" si="3"/>
        <v>44.5</v>
      </c>
      <c r="P86" s="29">
        <f t="shared" si="6"/>
        <v>8.9</v>
      </c>
      <c r="Q86" s="29">
        <f t="shared" si="5"/>
        <v>0</v>
      </c>
      <c r="R86" s="28"/>
      <c r="S86" s="28"/>
      <c r="T86" s="28"/>
      <c r="U86" s="28"/>
      <c r="V86" s="28"/>
      <c r="W86" s="28"/>
      <c r="X86" s="28"/>
      <c r="Y86" s="28"/>
      <c r="Z86" s="28"/>
    </row>
    <row r="87" spans="1:26" ht="15" customHeight="1">
      <c r="A87" s="111">
        <v>77</v>
      </c>
      <c r="B87" s="122" t="s">
        <v>1732</v>
      </c>
      <c r="C87" s="48"/>
      <c r="D87" s="204"/>
      <c r="E87" s="122" t="s">
        <v>2806</v>
      </c>
      <c r="F87" s="111" t="s">
        <v>76</v>
      </c>
      <c r="G87" s="739">
        <v>8.51</v>
      </c>
      <c r="H87" s="122">
        <v>15</v>
      </c>
      <c r="I87" s="122">
        <v>1</v>
      </c>
      <c r="J87" s="122" t="s">
        <v>59</v>
      </c>
      <c r="K87" s="41" t="s">
        <v>26</v>
      </c>
      <c r="L87" s="42" t="str">
        <f t="shared" si="0"/>
        <v>1grams</v>
      </c>
      <c r="M87" s="658">
        <f t="shared" si="1"/>
        <v>15</v>
      </c>
      <c r="N87" s="659" t="str">
        <f t="shared" si="2"/>
        <v>15 grams</v>
      </c>
      <c r="O87" s="692">
        <f t="shared" si="3"/>
        <v>127.64999999999999</v>
      </c>
      <c r="P87" s="29">
        <f t="shared" si="6"/>
        <v>8.51</v>
      </c>
      <c r="Q87" s="109">
        <f t="shared" si="5"/>
        <v>0</v>
      </c>
      <c r="R87" s="11"/>
      <c r="S87" s="28"/>
      <c r="T87" s="28"/>
      <c r="U87" s="28"/>
      <c r="V87" s="28"/>
      <c r="W87" s="28"/>
      <c r="X87" s="28"/>
      <c r="Y87" s="28"/>
      <c r="Z87" s="28"/>
    </row>
    <row r="88" spans="1:26" ht="15" customHeight="1">
      <c r="A88" s="111">
        <v>78</v>
      </c>
      <c r="B88" s="122" t="s">
        <v>1916</v>
      </c>
      <c r="C88" s="48"/>
      <c r="D88" s="204"/>
      <c r="E88" s="122" t="s">
        <v>867</v>
      </c>
      <c r="F88" s="111" t="s">
        <v>76</v>
      </c>
      <c r="G88" s="739">
        <v>20.5</v>
      </c>
      <c r="H88" s="122">
        <v>4</v>
      </c>
      <c r="I88" s="122">
        <v>19</v>
      </c>
      <c r="J88" s="122" t="s">
        <v>59</v>
      </c>
      <c r="K88" s="41" t="s">
        <v>26</v>
      </c>
      <c r="L88" s="42" t="str">
        <f t="shared" si="0"/>
        <v>19grams</v>
      </c>
      <c r="M88" s="658">
        <f t="shared" si="1"/>
        <v>76</v>
      </c>
      <c r="N88" s="659" t="str">
        <f t="shared" si="2"/>
        <v>76 grams</v>
      </c>
      <c r="O88" s="692">
        <f t="shared" si="3"/>
        <v>82</v>
      </c>
      <c r="P88" s="29">
        <f t="shared" si="6"/>
        <v>20.5</v>
      </c>
      <c r="Q88" s="74">
        <f t="shared" si="5"/>
        <v>0</v>
      </c>
      <c r="R88" s="28"/>
      <c r="S88" s="28"/>
      <c r="T88" s="28"/>
      <c r="U88" s="28"/>
      <c r="V88" s="28"/>
      <c r="W88" s="28"/>
      <c r="X88" s="28"/>
      <c r="Y88" s="28"/>
      <c r="Z88" s="28"/>
    </row>
    <row r="89" spans="1:26" ht="15" customHeight="1">
      <c r="A89" s="111">
        <v>79</v>
      </c>
      <c r="B89" s="482" t="s">
        <v>2152</v>
      </c>
      <c r="C89" s="48"/>
      <c r="D89" s="204"/>
      <c r="E89" s="482" t="s">
        <v>2807</v>
      </c>
      <c r="F89" s="111" t="s">
        <v>76</v>
      </c>
      <c r="G89" s="483">
        <v>7.37</v>
      </c>
      <c r="H89" s="743">
        <v>2</v>
      </c>
      <c r="I89" s="744">
        <v>1</v>
      </c>
      <c r="J89" s="283" t="s">
        <v>59</v>
      </c>
      <c r="K89" s="41" t="s">
        <v>26</v>
      </c>
      <c r="L89" s="42" t="str">
        <f t="shared" si="0"/>
        <v>1grams</v>
      </c>
      <c r="M89" s="658">
        <f t="shared" si="1"/>
        <v>2</v>
      </c>
      <c r="N89" s="659" t="str">
        <f t="shared" si="2"/>
        <v>2 grams</v>
      </c>
      <c r="O89" s="692">
        <f t="shared" si="3"/>
        <v>14.74</v>
      </c>
      <c r="P89" s="29">
        <f t="shared" si="6"/>
        <v>7.37</v>
      </c>
      <c r="Q89" s="74">
        <f t="shared" si="5"/>
        <v>0</v>
      </c>
      <c r="R89" s="28"/>
      <c r="S89" s="28"/>
      <c r="T89" s="28"/>
      <c r="U89" s="28"/>
      <c r="V89" s="28"/>
      <c r="W89" s="28"/>
      <c r="X89" s="28"/>
      <c r="Y89" s="28"/>
      <c r="Z89" s="28"/>
    </row>
    <row r="90" spans="1:26" ht="15" customHeight="1">
      <c r="A90" s="111">
        <v>80</v>
      </c>
      <c r="B90" s="122" t="s">
        <v>1725</v>
      </c>
      <c r="C90" s="48"/>
      <c r="D90" s="204"/>
      <c r="E90" s="122" t="s">
        <v>2808</v>
      </c>
      <c r="F90" s="111" t="s">
        <v>76</v>
      </c>
      <c r="G90" s="739">
        <v>8.51</v>
      </c>
      <c r="H90" s="122">
        <v>7</v>
      </c>
      <c r="I90" s="122">
        <v>20</v>
      </c>
      <c r="J90" s="122" t="s">
        <v>59</v>
      </c>
      <c r="K90" s="41" t="s">
        <v>26</v>
      </c>
      <c r="L90" s="42" t="str">
        <f t="shared" si="0"/>
        <v>20grams</v>
      </c>
      <c r="M90" s="658">
        <f t="shared" si="1"/>
        <v>140</v>
      </c>
      <c r="N90" s="659" t="str">
        <f t="shared" si="2"/>
        <v>140 grams</v>
      </c>
      <c r="O90" s="692">
        <f t="shared" si="3"/>
        <v>59.57</v>
      </c>
      <c r="P90" s="29">
        <f t="shared" si="6"/>
        <v>8.51</v>
      </c>
      <c r="Q90" s="74">
        <f t="shared" si="5"/>
        <v>0</v>
      </c>
      <c r="R90" s="28"/>
      <c r="S90" s="28"/>
      <c r="T90" s="28"/>
      <c r="U90" s="28"/>
      <c r="V90" s="28"/>
      <c r="W90" s="28"/>
      <c r="X90" s="28"/>
      <c r="Y90" s="28"/>
      <c r="Z90" s="28"/>
    </row>
    <row r="91" spans="1:26" ht="15" customHeight="1">
      <c r="A91" s="111">
        <v>81</v>
      </c>
      <c r="B91" s="122" t="s">
        <v>189</v>
      </c>
      <c r="C91" s="48"/>
      <c r="D91" s="204"/>
      <c r="E91" s="122" t="s">
        <v>190</v>
      </c>
      <c r="F91" s="111" t="s">
        <v>76</v>
      </c>
      <c r="G91" s="739">
        <v>559</v>
      </c>
      <c r="H91" s="122">
        <v>1</v>
      </c>
      <c r="I91" s="122">
        <v>1000</v>
      </c>
      <c r="J91" s="122" t="s">
        <v>59</v>
      </c>
      <c r="K91" s="41" t="s">
        <v>26</v>
      </c>
      <c r="L91" s="42" t="str">
        <f t="shared" si="0"/>
        <v>1000grams</v>
      </c>
      <c r="M91" s="658">
        <f t="shared" si="1"/>
        <v>1000</v>
      </c>
      <c r="N91" s="659" t="str">
        <f t="shared" si="2"/>
        <v>1000 grams</v>
      </c>
      <c r="O91" s="692">
        <f t="shared" si="3"/>
        <v>559</v>
      </c>
      <c r="P91" s="29">
        <f t="shared" si="6"/>
        <v>559</v>
      </c>
      <c r="Q91" s="74">
        <f t="shared" si="5"/>
        <v>0</v>
      </c>
      <c r="R91" s="28"/>
      <c r="S91" s="28"/>
      <c r="T91" s="28"/>
      <c r="U91" s="28"/>
      <c r="V91" s="28"/>
      <c r="W91" s="28"/>
      <c r="X91" s="28"/>
      <c r="Y91" s="28"/>
      <c r="Z91" s="28"/>
    </row>
    <row r="92" spans="1:26" ht="15" customHeight="1">
      <c r="A92" s="111">
        <v>82</v>
      </c>
      <c r="B92" s="128" t="s">
        <v>2563</v>
      </c>
      <c r="C92" s="48"/>
      <c r="D92" s="204"/>
      <c r="E92" s="128" t="s">
        <v>2564</v>
      </c>
      <c r="F92" s="111" t="s">
        <v>76</v>
      </c>
      <c r="G92" s="739">
        <v>85</v>
      </c>
      <c r="H92" s="122">
        <v>1</v>
      </c>
      <c r="I92" s="330">
        <v>600</v>
      </c>
      <c r="J92" s="128" t="s">
        <v>59</v>
      </c>
      <c r="K92" s="41" t="s">
        <v>26</v>
      </c>
      <c r="L92" s="42" t="str">
        <f t="shared" si="0"/>
        <v>600grams</v>
      </c>
      <c r="M92" s="658">
        <f t="shared" si="1"/>
        <v>600</v>
      </c>
      <c r="N92" s="659" t="str">
        <f t="shared" si="2"/>
        <v>600 grams</v>
      </c>
      <c r="O92" s="692">
        <f t="shared" si="3"/>
        <v>85</v>
      </c>
      <c r="P92" s="29">
        <f t="shared" si="6"/>
        <v>85</v>
      </c>
      <c r="Q92" s="74">
        <f t="shared" si="5"/>
        <v>0</v>
      </c>
      <c r="R92" s="28"/>
      <c r="S92" s="28"/>
      <c r="T92" s="28"/>
      <c r="U92" s="28"/>
      <c r="V92" s="28"/>
      <c r="W92" s="28"/>
      <c r="X92" s="28"/>
      <c r="Y92" s="28"/>
      <c r="Z92" s="28"/>
    </row>
    <row r="93" spans="1:26" ht="15" customHeight="1">
      <c r="A93" s="111">
        <v>83</v>
      </c>
      <c r="B93" s="122" t="s">
        <v>128</v>
      </c>
      <c r="C93" s="48"/>
      <c r="D93" s="204"/>
      <c r="E93" s="122" t="s">
        <v>130</v>
      </c>
      <c r="F93" s="111" t="s">
        <v>76</v>
      </c>
      <c r="G93" s="740">
        <v>92</v>
      </c>
      <c r="H93" s="122">
        <v>2</v>
      </c>
      <c r="I93" s="122">
        <v>270</v>
      </c>
      <c r="J93" s="122" t="s">
        <v>59</v>
      </c>
      <c r="K93" s="41" t="s">
        <v>26</v>
      </c>
      <c r="L93" s="42" t="str">
        <f t="shared" si="0"/>
        <v>270grams</v>
      </c>
      <c r="M93" s="658">
        <f t="shared" si="1"/>
        <v>540</v>
      </c>
      <c r="N93" s="659" t="str">
        <f t="shared" si="2"/>
        <v>540 grams</v>
      </c>
      <c r="O93" s="692">
        <f t="shared" si="3"/>
        <v>184</v>
      </c>
      <c r="P93" s="29">
        <f t="shared" si="6"/>
        <v>92</v>
      </c>
      <c r="Q93" s="74">
        <f t="shared" si="5"/>
        <v>0</v>
      </c>
      <c r="R93" s="28"/>
      <c r="S93" s="28"/>
      <c r="T93" s="28"/>
      <c r="U93" s="28"/>
      <c r="V93" s="28"/>
      <c r="W93" s="28"/>
      <c r="X93" s="28"/>
      <c r="Y93" s="28"/>
      <c r="Z93" s="28"/>
    </row>
    <row r="94" spans="1:26" ht="15" customHeight="1">
      <c r="A94" s="111">
        <v>84</v>
      </c>
      <c r="B94" s="122" t="s">
        <v>286</v>
      </c>
      <c r="C94" s="48"/>
      <c r="D94" s="179"/>
      <c r="E94" s="122" t="s">
        <v>287</v>
      </c>
      <c r="F94" s="111" t="s">
        <v>76</v>
      </c>
      <c r="G94" s="739">
        <v>28</v>
      </c>
      <c r="H94" s="745">
        <v>1</v>
      </c>
      <c r="I94" s="122">
        <v>180</v>
      </c>
      <c r="J94" s="122" t="s">
        <v>59</v>
      </c>
      <c r="K94" s="41" t="s">
        <v>26</v>
      </c>
      <c r="L94" s="42" t="str">
        <f t="shared" si="0"/>
        <v>180grams</v>
      </c>
      <c r="M94" s="658">
        <f t="shared" si="1"/>
        <v>180</v>
      </c>
      <c r="N94" s="659" t="str">
        <f t="shared" si="2"/>
        <v>180 grams</v>
      </c>
      <c r="O94" s="692">
        <f t="shared" si="3"/>
        <v>28</v>
      </c>
      <c r="P94" s="29">
        <f t="shared" si="6"/>
        <v>28</v>
      </c>
      <c r="Q94" s="74">
        <f t="shared" si="5"/>
        <v>0</v>
      </c>
      <c r="R94" s="28"/>
      <c r="S94" s="28"/>
      <c r="T94" s="28"/>
      <c r="U94" s="28"/>
      <c r="V94" s="28"/>
      <c r="W94" s="28"/>
      <c r="X94" s="28"/>
      <c r="Y94" s="28"/>
      <c r="Z94" s="28"/>
    </row>
    <row r="95" spans="1:26" ht="15" customHeight="1">
      <c r="A95" s="111">
        <v>85</v>
      </c>
      <c r="B95" s="122" t="s">
        <v>291</v>
      </c>
      <c r="C95" s="48"/>
      <c r="D95" s="35"/>
      <c r="E95" s="122" t="s">
        <v>292</v>
      </c>
      <c r="F95" s="111" t="s">
        <v>76</v>
      </c>
      <c r="G95" s="739">
        <v>28</v>
      </c>
      <c r="H95" s="122">
        <v>3</v>
      </c>
      <c r="I95" s="122">
        <v>180</v>
      </c>
      <c r="J95" s="122" t="s">
        <v>59</v>
      </c>
      <c r="K95" s="41" t="s">
        <v>26</v>
      </c>
      <c r="L95" s="42" t="str">
        <f t="shared" si="0"/>
        <v>180grams</v>
      </c>
      <c r="M95" s="658">
        <f t="shared" si="1"/>
        <v>540</v>
      </c>
      <c r="N95" s="659" t="str">
        <f t="shared" si="2"/>
        <v>540 grams</v>
      </c>
      <c r="O95" s="692">
        <f t="shared" si="3"/>
        <v>84</v>
      </c>
      <c r="P95" s="29">
        <f t="shared" si="6"/>
        <v>28</v>
      </c>
      <c r="Q95" s="74">
        <f t="shared" si="5"/>
        <v>0</v>
      </c>
      <c r="R95" s="28"/>
      <c r="S95" s="28"/>
      <c r="T95" s="28"/>
      <c r="U95" s="28"/>
      <c r="V95" s="28"/>
      <c r="W95" s="28"/>
      <c r="X95" s="28"/>
      <c r="Y95" s="28"/>
      <c r="Z95" s="28"/>
    </row>
    <row r="96" spans="1:26" ht="15" customHeight="1">
      <c r="A96" s="111">
        <v>86</v>
      </c>
      <c r="B96" s="122" t="s">
        <v>417</v>
      </c>
      <c r="C96" s="48"/>
      <c r="D96" s="35"/>
      <c r="E96" s="283" t="s">
        <v>418</v>
      </c>
      <c r="F96" s="111" t="s">
        <v>76</v>
      </c>
      <c r="G96" s="741">
        <v>50</v>
      </c>
      <c r="H96" s="283">
        <v>7</v>
      </c>
      <c r="I96" s="283">
        <v>180</v>
      </c>
      <c r="J96" s="283" t="s">
        <v>59</v>
      </c>
      <c r="K96" s="41" t="s">
        <v>26</v>
      </c>
      <c r="L96" s="42" t="str">
        <f t="shared" si="0"/>
        <v>180grams</v>
      </c>
      <c r="M96" s="658">
        <f t="shared" si="1"/>
        <v>1260</v>
      </c>
      <c r="N96" s="659" t="str">
        <f t="shared" si="2"/>
        <v>1260 grams</v>
      </c>
      <c r="O96" s="692">
        <f t="shared" si="3"/>
        <v>350</v>
      </c>
      <c r="P96" s="29">
        <f t="shared" si="6"/>
        <v>50</v>
      </c>
      <c r="Q96" s="74">
        <f t="shared" si="5"/>
        <v>0</v>
      </c>
      <c r="R96" s="28"/>
      <c r="S96" s="28"/>
      <c r="T96" s="28"/>
      <c r="U96" s="28"/>
      <c r="V96" s="28"/>
      <c r="W96" s="28"/>
      <c r="X96" s="28"/>
      <c r="Y96" s="28"/>
      <c r="Z96" s="28"/>
    </row>
    <row r="97" spans="1:26" ht="15" customHeight="1">
      <c r="A97" s="111">
        <v>87</v>
      </c>
      <c r="B97" s="122" t="s">
        <v>1050</v>
      </c>
      <c r="C97" s="48"/>
      <c r="D97" s="35"/>
      <c r="E97" s="122" t="s">
        <v>2809</v>
      </c>
      <c r="F97" s="111" t="s">
        <v>76</v>
      </c>
      <c r="G97" s="739">
        <v>28.5</v>
      </c>
      <c r="H97" s="122">
        <v>3</v>
      </c>
      <c r="I97" s="122">
        <v>225</v>
      </c>
      <c r="J97" s="122" t="s">
        <v>59</v>
      </c>
      <c r="K97" s="41" t="s">
        <v>26</v>
      </c>
      <c r="L97" s="42" t="str">
        <f t="shared" si="0"/>
        <v>225grams</v>
      </c>
      <c r="M97" s="658">
        <f t="shared" si="1"/>
        <v>675</v>
      </c>
      <c r="N97" s="659" t="str">
        <f t="shared" si="2"/>
        <v>675 grams</v>
      </c>
      <c r="O97" s="692">
        <f t="shared" si="3"/>
        <v>85.5</v>
      </c>
      <c r="P97" s="29">
        <f t="shared" si="6"/>
        <v>28.5</v>
      </c>
      <c r="Q97" s="74">
        <f t="shared" si="5"/>
        <v>0</v>
      </c>
      <c r="R97" s="28"/>
      <c r="S97" s="28"/>
      <c r="T97" s="28"/>
      <c r="U97" s="28"/>
      <c r="V97" s="28"/>
      <c r="W97" s="28"/>
      <c r="X97" s="28"/>
      <c r="Y97" s="28"/>
      <c r="Z97" s="28"/>
    </row>
    <row r="98" spans="1:26" ht="15" customHeight="1">
      <c r="A98" s="111">
        <v>88</v>
      </c>
      <c r="B98" s="122" t="s">
        <v>1050</v>
      </c>
      <c r="C98" s="48"/>
      <c r="D98" s="35"/>
      <c r="E98" s="122" t="s">
        <v>2690</v>
      </c>
      <c r="F98" s="111" t="s">
        <v>76</v>
      </c>
      <c r="G98" s="739">
        <v>28.5</v>
      </c>
      <c r="H98" s="122">
        <v>0</v>
      </c>
      <c r="I98" s="122">
        <v>113</v>
      </c>
      <c r="J98" s="122" t="s">
        <v>59</v>
      </c>
      <c r="K98" s="41" t="s">
        <v>26</v>
      </c>
      <c r="L98" s="42" t="str">
        <f t="shared" si="0"/>
        <v>113grams</v>
      </c>
      <c r="M98" s="658">
        <f t="shared" si="1"/>
        <v>0</v>
      </c>
      <c r="N98" s="659" t="str">
        <f t="shared" si="2"/>
        <v>0 grams</v>
      </c>
      <c r="O98" s="692">
        <f t="shared" si="3"/>
        <v>0</v>
      </c>
      <c r="P98" s="29" t="e">
        <f t="shared" si="6"/>
        <v>#DIV/0!</v>
      </c>
      <c r="Q98" s="74" t="e">
        <f t="shared" si="5"/>
        <v>#DIV/0!</v>
      </c>
      <c r="R98" s="28"/>
      <c r="S98" s="28"/>
      <c r="T98" s="28"/>
      <c r="U98" s="28"/>
      <c r="V98" s="28"/>
      <c r="W98" s="28"/>
      <c r="X98" s="28"/>
      <c r="Y98" s="28"/>
      <c r="Z98" s="28"/>
    </row>
    <row r="99" spans="1:26" ht="15" customHeight="1">
      <c r="A99" s="111">
        <v>89</v>
      </c>
      <c r="B99" s="122" t="s">
        <v>1050</v>
      </c>
      <c r="C99" s="48"/>
      <c r="D99" s="35"/>
      <c r="E99" s="122" t="s">
        <v>1055</v>
      </c>
      <c r="F99" s="111" t="s">
        <v>76</v>
      </c>
      <c r="G99" s="740">
        <v>47.2</v>
      </c>
      <c r="H99" s="122">
        <v>2</v>
      </c>
      <c r="I99" s="122">
        <v>450</v>
      </c>
      <c r="J99" s="122" t="s">
        <v>59</v>
      </c>
      <c r="K99" s="41" t="s">
        <v>26</v>
      </c>
      <c r="L99" s="42" t="str">
        <f t="shared" si="0"/>
        <v>450grams</v>
      </c>
      <c r="M99" s="658">
        <f t="shared" si="1"/>
        <v>900</v>
      </c>
      <c r="N99" s="659" t="str">
        <f t="shared" si="2"/>
        <v>900 grams</v>
      </c>
      <c r="O99" s="692">
        <f t="shared" si="3"/>
        <v>94.4</v>
      </c>
      <c r="P99" s="29">
        <f t="shared" si="6"/>
        <v>47.2</v>
      </c>
      <c r="Q99" s="74">
        <f t="shared" si="5"/>
        <v>0</v>
      </c>
      <c r="R99" s="28"/>
      <c r="S99" s="28"/>
      <c r="T99" s="28"/>
      <c r="U99" s="28"/>
      <c r="V99" s="28"/>
      <c r="W99" s="28"/>
      <c r="X99" s="28"/>
      <c r="Y99" s="28"/>
      <c r="Z99" s="28"/>
    </row>
    <row r="100" spans="1:26" ht="15" customHeight="1">
      <c r="A100" s="111">
        <v>90</v>
      </c>
      <c r="B100" s="122" t="s">
        <v>1300</v>
      </c>
      <c r="C100" s="48"/>
      <c r="D100" s="9"/>
      <c r="E100" s="122" t="s">
        <v>1303</v>
      </c>
      <c r="F100" s="111" t="s">
        <v>76</v>
      </c>
      <c r="G100" s="739">
        <v>42.5</v>
      </c>
      <c r="H100" s="745">
        <v>1</v>
      </c>
      <c r="I100" s="122">
        <v>425</v>
      </c>
      <c r="J100" s="122" t="s">
        <v>59</v>
      </c>
      <c r="K100" s="41" t="s">
        <v>26</v>
      </c>
      <c r="L100" s="42" t="str">
        <f t="shared" si="0"/>
        <v>425grams</v>
      </c>
      <c r="M100" s="658">
        <f t="shared" si="1"/>
        <v>425</v>
      </c>
      <c r="N100" s="659" t="str">
        <f t="shared" si="2"/>
        <v>425 grams</v>
      </c>
      <c r="O100" s="692">
        <f t="shared" si="3"/>
        <v>42.5</v>
      </c>
      <c r="P100" s="29">
        <f t="shared" si="6"/>
        <v>42.5</v>
      </c>
      <c r="Q100" s="74">
        <f t="shared" si="5"/>
        <v>0</v>
      </c>
      <c r="R100" s="28"/>
      <c r="S100" s="28"/>
      <c r="T100" s="28"/>
      <c r="U100" s="28"/>
      <c r="V100" s="28"/>
      <c r="W100" s="28"/>
      <c r="X100" s="28"/>
      <c r="Y100" s="28"/>
      <c r="Z100" s="28"/>
    </row>
    <row r="101" spans="1:26" ht="15" customHeight="1">
      <c r="A101" s="111">
        <v>91</v>
      </c>
      <c r="B101" s="122" t="s">
        <v>1397</v>
      </c>
      <c r="C101" s="48"/>
      <c r="D101" s="9"/>
      <c r="E101" s="122" t="s">
        <v>1400</v>
      </c>
      <c r="F101" s="111" t="s">
        <v>76</v>
      </c>
      <c r="G101" s="739">
        <v>27.2</v>
      </c>
      <c r="H101" s="122">
        <v>18.899999999999999</v>
      </c>
      <c r="I101" s="122">
        <v>85</v>
      </c>
      <c r="J101" s="122" t="s">
        <v>59</v>
      </c>
      <c r="K101" s="41" t="s">
        <v>26</v>
      </c>
      <c r="L101" s="42" t="str">
        <f t="shared" si="0"/>
        <v>85grams</v>
      </c>
      <c r="M101" s="658">
        <f t="shared" si="1"/>
        <v>1606.4999999999998</v>
      </c>
      <c r="N101" s="659" t="str">
        <f t="shared" si="2"/>
        <v>1606.5 grams</v>
      </c>
      <c r="O101" s="692">
        <f t="shared" si="3"/>
        <v>514.07999999999993</v>
      </c>
      <c r="P101" s="29">
        <f t="shared" si="6"/>
        <v>27.2</v>
      </c>
      <c r="Q101" s="74">
        <f t="shared" si="5"/>
        <v>0</v>
      </c>
      <c r="R101" s="28"/>
      <c r="S101" s="232"/>
      <c r="T101" s="28"/>
      <c r="U101" s="28"/>
      <c r="V101" s="28"/>
      <c r="W101" s="28"/>
      <c r="X101" s="28"/>
      <c r="Y101" s="28"/>
      <c r="Z101" s="28"/>
    </row>
    <row r="102" spans="1:26" ht="15" customHeight="1">
      <c r="A102" s="111">
        <v>92</v>
      </c>
      <c r="B102" s="283" t="s">
        <v>1923</v>
      </c>
      <c r="C102" s="48"/>
      <c r="D102" s="9"/>
      <c r="E102" s="283" t="s">
        <v>1925</v>
      </c>
      <c r="F102" s="111" t="s">
        <v>76</v>
      </c>
      <c r="G102" s="741">
        <v>40.5</v>
      </c>
      <c r="H102" s="746">
        <v>1</v>
      </c>
      <c r="I102" s="283">
        <v>137</v>
      </c>
      <c r="J102" s="283" t="s">
        <v>59</v>
      </c>
      <c r="K102" s="41" t="s">
        <v>26</v>
      </c>
      <c r="L102" s="42" t="str">
        <f t="shared" si="0"/>
        <v>137grams</v>
      </c>
      <c r="M102" s="658">
        <f t="shared" si="1"/>
        <v>137</v>
      </c>
      <c r="N102" s="659" t="str">
        <f t="shared" si="2"/>
        <v>137 grams</v>
      </c>
      <c r="O102" s="692">
        <f t="shared" si="3"/>
        <v>40.5</v>
      </c>
      <c r="P102" s="29">
        <f t="shared" si="6"/>
        <v>40.5</v>
      </c>
      <c r="Q102" s="74">
        <f t="shared" si="5"/>
        <v>0</v>
      </c>
      <c r="R102" s="28"/>
      <c r="S102" s="28"/>
      <c r="T102" s="28"/>
      <c r="U102" s="28"/>
      <c r="V102" s="28"/>
      <c r="W102" s="28"/>
      <c r="X102" s="28"/>
      <c r="Y102" s="28"/>
      <c r="Z102" s="28"/>
    </row>
    <row r="103" spans="1:26" ht="15" customHeight="1">
      <c r="A103" s="111">
        <v>93</v>
      </c>
      <c r="B103" s="122" t="s">
        <v>2068</v>
      </c>
      <c r="C103" s="48"/>
      <c r="D103" s="9"/>
      <c r="E103" s="122" t="s">
        <v>2069</v>
      </c>
      <c r="F103" s="111" t="s">
        <v>76</v>
      </c>
      <c r="G103" s="739">
        <v>139</v>
      </c>
      <c r="H103" s="122">
        <v>1</v>
      </c>
      <c r="I103" s="122">
        <v>185</v>
      </c>
      <c r="J103" s="122" t="s">
        <v>59</v>
      </c>
      <c r="K103" s="41" t="s">
        <v>26</v>
      </c>
      <c r="L103" s="42" t="str">
        <f t="shared" si="0"/>
        <v>185grams</v>
      </c>
      <c r="M103" s="658">
        <f t="shared" si="1"/>
        <v>185</v>
      </c>
      <c r="N103" s="659" t="str">
        <f t="shared" si="2"/>
        <v>185 grams</v>
      </c>
      <c r="O103" s="692">
        <f t="shared" si="3"/>
        <v>139</v>
      </c>
      <c r="P103" s="29">
        <f t="shared" si="6"/>
        <v>139</v>
      </c>
      <c r="Q103" s="74">
        <f t="shared" si="5"/>
        <v>0</v>
      </c>
      <c r="R103" s="28"/>
      <c r="S103" s="28"/>
      <c r="T103" s="28"/>
      <c r="U103" s="28"/>
      <c r="V103" s="28"/>
      <c r="W103" s="28"/>
      <c r="X103" s="28"/>
      <c r="Y103" s="28"/>
      <c r="Z103" s="28"/>
    </row>
    <row r="104" spans="1:26" ht="15" customHeight="1">
      <c r="A104" s="111">
        <v>94</v>
      </c>
      <c r="B104" s="122" t="s">
        <v>2511</v>
      </c>
      <c r="C104" s="48"/>
      <c r="D104" s="9"/>
      <c r="E104" s="122" t="s">
        <v>2512</v>
      </c>
      <c r="F104" s="111" t="s">
        <v>76</v>
      </c>
      <c r="G104" s="739">
        <v>98.8</v>
      </c>
      <c r="H104" s="745">
        <v>2</v>
      </c>
      <c r="I104" s="122">
        <v>420</v>
      </c>
      <c r="J104" s="122" t="s">
        <v>59</v>
      </c>
      <c r="K104" s="41" t="s">
        <v>26</v>
      </c>
      <c r="L104" s="42" t="str">
        <f t="shared" si="0"/>
        <v>420grams</v>
      </c>
      <c r="M104" s="658">
        <f t="shared" si="1"/>
        <v>840</v>
      </c>
      <c r="N104" s="659" t="str">
        <f t="shared" si="2"/>
        <v>840 grams</v>
      </c>
      <c r="O104" s="692">
        <f t="shared" si="3"/>
        <v>197.6</v>
      </c>
      <c r="P104" s="29">
        <f t="shared" si="6"/>
        <v>98.8</v>
      </c>
      <c r="Q104" s="74">
        <f t="shared" si="5"/>
        <v>0</v>
      </c>
      <c r="R104" s="28"/>
      <c r="S104" s="28"/>
      <c r="T104" s="28"/>
      <c r="U104" s="28"/>
      <c r="V104" s="28"/>
      <c r="W104" s="28"/>
      <c r="X104" s="28"/>
      <c r="Y104" s="28"/>
      <c r="Z104" s="28"/>
    </row>
    <row r="105" spans="1:26" ht="15" customHeight="1">
      <c r="A105" s="111">
        <v>95</v>
      </c>
      <c r="B105" s="122" t="s">
        <v>2539</v>
      </c>
      <c r="C105" s="48"/>
      <c r="D105" s="9"/>
      <c r="E105" s="122" t="s">
        <v>2541</v>
      </c>
      <c r="F105" s="111" t="s">
        <v>76</v>
      </c>
      <c r="G105" s="739">
        <v>56.75</v>
      </c>
      <c r="H105" s="122">
        <v>2</v>
      </c>
      <c r="I105" s="122">
        <v>130</v>
      </c>
      <c r="J105" s="122" t="s">
        <v>59</v>
      </c>
      <c r="K105" s="41" t="s">
        <v>26</v>
      </c>
      <c r="L105" s="42" t="str">
        <f t="shared" si="0"/>
        <v>130grams</v>
      </c>
      <c r="M105" s="658">
        <f t="shared" si="1"/>
        <v>260</v>
      </c>
      <c r="N105" s="659" t="str">
        <f t="shared" si="2"/>
        <v>260 grams</v>
      </c>
      <c r="O105" s="692">
        <f t="shared" si="3"/>
        <v>113.5</v>
      </c>
      <c r="P105" s="29">
        <f t="shared" si="6"/>
        <v>56.75</v>
      </c>
      <c r="Q105" s="74">
        <f t="shared" si="5"/>
        <v>0</v>
      </c>
      <c r="R105" s="28"/>
      <c r="S105" s="28"/>
      <c r="T105" s="28"/>
      <c r="U105" s="28"/>
      <c r="V105" s="28"/>
      <c r="W105" s="28"/>
      <c r="X105" s="28"/>
      <c r="Y105" s="28"/>
      <c r="Z105" s="28"/>
    </row>
    <row r="106" spans="1:26" ht="15" customHeight="1">
      <c r="A106" s="111">
        <v>96</v>
      </c>
      <c r="B106" s="122" t="s">
        <v>2559</v>
      </c>
      <c r="C106" s="48"/>
      <c r="D106" s="9"/>
      <c r="E106" s="122" t="s">
        <v>2560</v>
      </c>
      <c r="F106" s="111" t="s">
        <v>76</v>
      </c>
      <c r="G106" s="739">
        <v>93.6</v>
      </c>
      <c r="H106" s="122">
        <v>1</v>
      </c>
      <c r="I106" s="122">
        <v>304</v>
      </c>
      <c r="J106" s="122" t="s">
        <v>59</v>
      </c>
      <c r="K106" s="41" t="s">
        <v>26</v>
      </c>
      <c r="L106" s="42" t="str">
        <f t="shared" si="0"/>
        <v>304grams</v>
      </c>
      <c r="M106" s="658">
        <f t="shared" si="1"/>
        <v>304</v>
      </c>
      <c r="N106" s="659" t="str">
        <f t="shared" si="2"/>
        <v>304 grams</v>
      </c>
      <c r="O106" s="692">
        <f t="shared" si="3"/>
        <v>93.6</v>
      </c>
      <c r="P106" s="29">
        <f t="shared" si="6"/>
        <v>93.6</v>
      </c>
      <c r="Q106" s="74">
        <f t="shared" si="5"/>
        <v>0</v>
      </c>
      <c r="R106" s="28"/>
      <c r="S106" s="28"/>
      <c r="T106" s="28"/>
      <c r="U106" s="28"/>
      <c r="V106" s="28"/>
      <c r="W106" s="28"/>
      <c r="X106" s="28"/>
      <c r="Y106" s="28"/>
      <c r="Z106" s="28"/>
    </row>
    <row r="107" spans="1:26" ht="15" customHeight="1">
      <c r="A107" s="111">
        <v>97</v>
      </c>
      <c r="B107" s="122" t="s">
        <v>2335</v>
      </c>
      <c r="C107" s="48"/>
      <c r="D107" s="9"/>
      <c r="E107" s="122" t="s">
        <v>2336</v>
      </c>
      <c r="F107" s="111" t="s">
        <v>76</v>
      </c>
      <c r="G107" s="739">
        <v>258</v>
      </c>
      <c r="H107" s="122">
        <v>1</v>
      </c>
      <c r="I107" s="122">
        <v>595</v>
      </c>
      <c r="J107" s="122" t="s">
        <v>59</v>
      </c>
      <c r="K107" s="41" t="s">
        <v>26</v>
      </c>
      <c r="L107" s="42" t="str">
        <f t="shared" si="0"/>
        <v>595grams</v>
      </c>
      <c r="M107" s="658">
        <f t="shared" si="1"/>
        <v>595</v>
      </c>
      <c r="N107" s="659" t="str">
        <f t="shared" si="2"/>
        <v>595 grams</v>
      </c>
      <c r="O107" s="692">
        <f t="shared" si="3"/>
        <v>258</v>
      </c>
      <c r="P107" s="29">
        <f t="shared" si="6"/>
        <v>258</v>
      </c>
      <c r="Q107" s="74">
        <f t="shared" si="5"/>
        <v>0</v>
      </c>
      <c r="R107" s="28"/>
      <c r="S107" s="28"/>
      <c r="T107" s="28"/>
      <c r="U107" s="28"/>
      <c r="V107" s="28"/>
      <c r="W107" s="28"/>
      <c r="X107" s="28"/>
      <c r="Y107" s="28"/>
      <c r="Z107" s="28"/>
    </row>
    <row r="108" spans="1:26" ht="15" customHeight="1">
      <c r="A108" s="111">
        <v>98</v>
      </c>
      <c r="B108" s="128" t="s">
        <v>791</v>
      </c>
      <c r="C108" s="48"/>
      <c r="D108" s="35"/>
      <c r="E108" s="122" t="s">
        <v>792</v>
      </c>
      <c r="F108" s="111" t="s">
        <v>76</v>
      </c>
      <c r="G108" s="739">
        <v>44.75</v>
      </c>
      <c r="H108" s="122">
        <v>3</v>
      </c>
      <c r="I108" s="122">
        <v>425</v>
      </c>
      <c r="J108" s="122" t="s">
        <v>59</v>
      </c>
      <c r="K108" s="41" t="s">
        <v>26</v>
      </c>
      <c r="L108" s="42" t="str">
        <f t="shared" si="0"/>
        <v>425grams</v>
      </c>
      <c r="M108" s="658">
        <f t="shared" si="1"/>
        <v>1275</v>
      </c>
      <c r="N108" s="659" t="str">
        <f t="shared" si="2"/>
        <v>1275 grams</v>
      </c>
      <c r="O108" s="692">
        <f t="shared" si="3"/>
        <v>134.25</v>
      </c>
      <c r="P108" s="29">
        <f t="shared" si="6"/>
        <v>44.75</v>
      </c>
      <c r="Q108" s="74">
        <f t="shared" si="5"/>
        <v>0</v>
      </c>
      <c r="R108" s="28"/>
      <c r="S108" s="28"/>
      <c r="T108" s="28"/>
      <c r="U108" s="28"/>
      <c r="V108" s="28"/>
      <c r="W108" s="28"/>
      <c r="X108" s="28"/>
      <c r="Y108" s="28"/>
      <c r="Z108" s="28"/>
    </row>
    <row r="109" spans="1:26" ht="15" customHeight="1">
      <c r="A109" s="111">
        <v>99</v>
      </c>
      <c r="B109" s="122" t="s">
        <v>1128</v>
      </c>
      <c r="C109" s="48"/>
      <c r="D109" s="35"/>
      <c r="E109" s="122" t="s">
        <v>2810</v>
      </c>
      <c r="F109" s="111" t="s">
        <v>76</v>
      </c>
      <c r="G109" s="739">
        <v>159.80000000000001</v>
      </c>
      <c r="H109" s="122">
        <v>4</v>
      </c>
      <c r="I109" s="122">
        <v>160</v>
      </c>
      <c r="J109" s="122" t="s">
        <v>59</v>
      </c>
      <c r="K109" s="41" t="s">
        <v>26</v>
      </c>
      <c r="L109" s="42" t="str">
        <f t="shared" si="0"/>
        <v>160grams</v>
      </c>
      <c r="M109" s="658">
        <f t="shared" si="1"/>
        <v>640</v>
      </c>
      <c r="N109" s="659" t="str">
        <f t="shared" si="2"/>
        <v>640 grams</v>
      </c>
      <c r="O109" s="692">
        <f t="shared" si="3"/>
        <v>639.20000000000005</v>
      </c>
      <c r="P109" s="29">
        <f t="shared" si="6"/>
        <v>159.80000000000001</v>
      </c>
      <c r="Q109" s="74">
        <f t="shared" si="5"/>
        <v>0</v>
      </c>
      <c r="R109" s="28"/>
      <c r="S109" s="28"/>
      <c r="T109" s="28"/>
      <c r="U109" s="28"/>
      <c r="V109" s="28"/>
      <c r="W109" s="28"/>
      <c r="X109" s="28"/>
      <c r="Y109" s="28"/>
      <c r="Z109" s="28"/>
    </row>
    <row r="110" spans="1:26" ht="15" customHeight="1">
      <c r="A110" s="111">
        <v>100</v>
      </c>
      <c r="B110" s="128" t="s">
        <v>1921</v>
      </c>
      <c r="C110" s="48"/>
      <c r="D110" s="35"/>
      <c r="E110" s="122" t="s">
        <v>1922</v>
      </c>
      <c r="F110" s="111" t="s">
        <v>76</v>
      </c>
      <c r="G110" s="739">
        <v>38.5</v>
      </c>
      <c r="H110" s="745">
        <v>2</v>
      </c>
      <c r="I110" s="122">
        <v>137</v>
      </c>
      <c r="J110" s="122" t="s">
        <v>59</v>
      </c>
      <c r="K110" s="41" t="s">
        <v>26</v>
      </c>
      <c r="L110" s="42" t="str">
        <f t="shared" si="0"/>
        <v>137grams</v>
      </c>
      <c r="M110" s="658">
        <f t="shared" si="1"/>
        <v>274</v>
      </c>
      <c r="N110" s="659" t="str">
        <f t="shared" si="2"/>
        <v>274 grams</v>
      </c>
      <c r="O110" s="692">
        <f t="shared" si="3"/>
        <v>77</v>
      </c>
      <c r="P110" s="29">
        <f t="shared" si="6"/>
        <v>38.5</v>
      </c>
      <c r="Q110" s="74">
        <f t="shared" si="5"/>
        <v>0</v>
      </c>
      <c r="R110" s="28"/>
      <c r="S110" s="28"/>
      <c r="T110" s="28"/>
      <c r="U110" s="28"/>
      <c r="V110" s="28"/>
      <c r="W110" s="28"/>
      <c r="X110" s="28"/>
      <c r="Y110" s="28"/>
      <c r="Z110" s="28"/>
    </row>
    <row r="111" spans="1:26" ht="15" customHeight="1">
      <c r="A111" s="111">
        <v>101</v>
      </c>
      <c r="B111" s="128" t="s">
        <v>1912</v>
      </c>
      <c r="C111" s="48"/>
      <c r="D111" s="35"/>
      <c r="E111" s="122" t="s">
        <v>1913</v>
      </c>
      <c r="F111" s="111" t="s">
        <v>76</v>
      </c>
      <c r="G111" s="739">
        <v>60</v>
      </c>
      <c r="H111" s="745">
        <v>1</v>
      </c>
      <c r="I111" s="122">
        <v>530</v>
      </c>
      <c r="J111" s="122" t="s">
        <v>29</v>
      </c>
      <c r="K111" s="41" t="s">
        <v>26</v>
      </c>
      <c r="L111" s="42" t="str">
        <f t="shared" si="0"/>
        <v>530ml</v>
      </c>
      <c r="M111" s="658">
        <f t="shared" si="1"/>
        <v>530</v>
      </c>
      <c r="N111" s="659" t="str">
        <f t="shared" si="2"/>
        <v>530 ml</v>
      </c>
      <c r="O111" s="692">
        <f t="shared" si="3"/>
        <v>60</v>
      </c>
      <c r="P111" s="29">
        <f t="shared" si="6"/>
        <v>60</v>
      </c>
      <c r="Q111" s="74">
        <f t="shared" si="5"/>
        <v>0</v>
      </c>
      <c r="R111" s="28"/>
      <c r="S111" s="28"/>
      <c r="T111" s="28"/>
      <c r="U111" s="28"/>
      <c r="V111" s="28"/>
      <c r="W111" s="28"/>
      <c r="X111" s="28"/>
      <c r="Y111" s="28"/>
      <c r="Z111" s="28"/>
    </row>
    <row r="112" spans="1:26" ht="15" customHeight="1">
      <c r="A112" s="111">
        <v>102</v>
      </c>
      <c r="B112" s="122" t="s">
        <v>320</v>
      </c>
      <c r="C112" s="48"/>
      <c r="D112" s="35"/>
      <c r="E112" s="128" t="s">
        <v>322</v>
      </c>
      <c r="F112" s="111" t="s">
        <v>76</v>
      </c>
      <c r="G112" s="739">
        <v>127</v>
      </c>
      <c r="H112" s="122">
        <v>8</v>
      </c>
      <c r="I112" s="122">
        <v>1</v>
      </c>
      <c r="J112" s="122" t="s">
        <v>2705</v>
      </c>
      <c r="K112" s="41" t="s">
        <v>26</v>
      </c>
      <c r="L112" s="42" t="str">
        <f t="shared" si="0"/>
        <v>1gallon</v>
      </c>
      <c r="M112" s="658">
        <f t="shared" si="1"/>
        <v>8</v>
      </c>
      <c r="N112" s="659" t="str">
        <f t="shared" si="2"/>
        <v>8 gallon</v>
      </c>
      <c r="O112" s="692">
        <f t="shared" si="3"/>
        <v>1016</v>
      </c>
      <c r="P112" s="29">
        <f t="shared" si="6"/>
        <v>127</v>
      </c>
      <c r="Q112" s="74">
        <f t="shared" si="5"/>
        <v>0</v>
      </c>
      <c r="R112" s="28"/>
      <c r="S112" s="28"/>
      <c r="T112" s="28"/>
      <c r="U112" s="28"/>
      <c r="V112" s="28"/>
      <c r="W112" s="28"/>
      <c r="X112" s="28"/>
      <c r="Y112" s="28"/>
      <c r="Z112" s="28"/>
    </row>
    <row r="113" spans="1:26" ht="15" customHeight="1">
      <c r="A113" s="111">
        <v>103</v>
      </c>
      <c r="B113" s="283" t="s">
        <v>890</v>
      </c>
      <c r="C113" s="48"/>
      <c r="D113" s="35"/>
      <c r="E113" s="140" t="s">
        <v>322</v>
      </c>
      <c r="F113" s="111" t="s">
        <v>76</v>
      </c>
      <c r="G113" s="741">
        <v>309</v>
      </c>
      <c r="H113" s="283">
        <v>7</v>
      </c>
      <c r="I113" s="283">
        <v>1</v>
      </c>
      <c r="J113" s="283" t="s">
        <v>2705</v>
      </c>
      <c r="K113" s="41" t="s">
        <v>26</v>
      </c>
      <c r="L113" s="42" t="str">
        <f t="shared" si="0"/>
        <v>1gallon</v>
      </c>
      <c r="M113" s="658">
        <f t="shared" si="1"/>
        <v>7</v>
      </c>
      <c r="N113" s="659" t="str">
        <f t="shared" si="2"/>
        <v>7 gallon</v>
      </c>
      <c r="O113" s="692">
        <f t="shared" si="3"/>
        <v>2163</v>
      </c>
      <c r="P113" s="29">
        <f t="shared" si="6"/>
        <v>309</v>
      </c>
      <c r="Q113" s="74">
        <f t="shared" si="5"/>
        <v>0</v>
      </c>
      <c r="R113" s="28"/>
      <c r="S113" s="28"/>
      <c r="T113" s="28"/>
      <c r="U113" s="28"/>
      <c r="V113" s="28"/>
      <c r="W113" s="28"/>
      <c r="X113" s="28"/>
      <c r="Y113" s="28"/>
      <c r="Z113" s="28"/>
    </row>
    <row r="114" spans="1:26" ht="15" customHeight="1">
      <c r="A114" s="111">
        <v>104</v>
      </c>
      <c r="B114" s="122" t="s">
        <v>1075</v>
      </c>
      <c r="C114" s="48"/>
      <c r="D114" s="35"/>
      <c r="E114" s="128" t="s">
        <v>322</v>
      </c>
      <c r="F114" s="111" t="s">
        <v>76</v>
      </c>
      <c r="G114" s="739">
        <v>372</v>
      </c>
      <c r="H114" s="122">
        <v>3</v>
      </c>
      <c r="I114" s="122">
        <v>1</v>
      </c>
      <c r="J114" s="122" t="s">
        <v>2705</v>
      </c>
      <c r="K114" s="41" t="s">
        <v>26</v>
      </c>
      <c r="L114" s="42" t="str">
        <f t="shared" si="0"/>
        <v>1gallon</v>
      </c>
      <c r="M114" s="658">
        <f t="shared" si="1"/>
        <v>3</v>
      </c>
      <c r="N114" s="659" t="str">
        <f t="shared" si="2"/>
        <v>3 gallon</v>
      </c>
      <c r="O114" s="692">
        <f t="shared" si="3"/>
        <v>1116</v>
      </c>
      <c r="P114" s="29">
        <f t="shared" si="6"/>
        <v>372</v>
      </c>
      <c r="Q114" s="74">
        <f t="shared" si="5"/>
        <v>0</v>
      </c>
      <c r="R114" s="28"/>
      <c r="S114" s="28"/>
      <c r="T114" s="28"/>
      <c r="U114" s="28"/>
      <c r="V114" s="28"/>
      <c r="W114" s="28"/>
      <c r="X114" s="28"/>
      <c r="Y114" s="28"/>
      <c r="Z114" s="28"/>
    </row>
    <row r="115" spans="1:26" ht="15" customHeight="1">
      <c r="A115" s="111">
        <v>105</v>
      </c>
      <c r="B115" s="128" t="s">
        <v>2183</v>
      </c>
      <c r="C115" s="48"/>
      <c r="D115" s="35"/>
      <c r="E115" s="128" t="s">
        <v>2184</v>
      </c>
      <c r="F115" s="111" t="s">
        <v>76</v>
      </c>
      <c r="G115" s="739">
        <v>20</v>
      </c>
      <c r="H115" s="122">
        <v>2</v>
      </c>
      <c r="I115" s="122">
        <v>1</v>
      </c>
      <c r="J115" s="128" t="s">
        <v>2755</v>
      </c>
      <c r="K115" s="41" t="s">
        <v>26</v>
      </c>
      <c r="L115" s="42" t="str">
        <f t="shared" si="0"/>
        <v>1piece</v>
      </c>
      <c r="M115" s="658">
        <f t="shared" si="1"/>
        <v>2</v>
      </c>
      <c r="N115" s="659" t="str">
        <f t="shared" si="2"/>
        <v>2 piece</v>
      </c>
      <c r="O115" s="692">
        <f t="shared" si="3"/>
        <v>40</v>
      </c>
      <c r="P115" s="29">
        <f t="shared" si="6"/>
        <v>20</v>
      </c>
      <c r="Q115" s="74">
        <f t="shared" si="5"/>
        <v>0</v>
      </c>
      <c r="R115" s="28"/>
      <c r="S115" s="28"/>
      <c r="T115" s="28"/>
      <c r="U115" s="28"/>
      <c r="V115" s="28"/>
      <c r="W115" s="28"/>
      <c r="X115" s="28"/>
      <c r="Y115" s="28"/>
      <c r="Z115" s="28"/>
    </row>
    <row r="116" spans="1:26" ht="15" customHeight="1">
      <c r="A116" s="111">
        <v>106</v>
      </c>
      <c r="B116" s="283" t="s">
        <v>2324</v>
      </c>
      <c r="C116" s="48"/>
      <c r="D116" s="35"/>
      <c r="E116" s="140" t="s">
        <v>2185</v>
      </c>
      <c r="F116" s="111" t="s">
        <v>76</v>
      </c>
      <c r="G116" s="741">
        <v>41</v>
      </c>
      <c r="H116" s="283">
        <v>5</v>
      </c>
      <c r="I116" s="283">
        <v>1</v>
      </c>
      <c r="J116" s="140" t="s">
        <v>2755</v>
      </c>
      <c r="K116" s="41" t="s">
        <v>26</v>
      </c>
      <c r="L116" s="42" t="str">
        <f t="shared" si="0"/>
        <v>1piece</v>
      </c>
      <c r="M116" s="658">
        <f t="shared" si="1"/>
        <v>5</v>
      </c>
      <c r="N116" s="659" t="str">
        <f t="shared" si="2"/>
        <v>5 piece</v>
      </c>
      <c r="O116" s="692">
        <f t="shared" si="3"/>
        <v>205</v>
      </c>
      <c r="P116" s="29">
        <f t="shared" si="6"/>
        <v>41</v>
      </c>
      <c r="Q116" s="74">
        <f t="shared" si="5"/>
        <v>0</v>
      </c>
      <c r="R116" s="28"/>
      <c r="S116" s="28"/>
      <c r="T116" s="28"/>
      <c r="U116" s="28"/>
      <c r="V116" s="28"/>
      <c r="W116" s="28"/>
      <c r="X116" s="28"/>
      <c r="Y116" s="28"/>
      <c r="Z116" s="28"/>
    </row>
    <row r="117" spans="1:26" ht="15" customHeight="1">
      <c r="A117" s="111">
        <v>107</v>
      </c>
      <c r="B117" s="283" t="s">
        <v>2561</v>
      </c>
      <c r="C117" s="48"/>
      <c r="D117" s="35"/>
      <c r="E117" s="140" t="s">
        <v>2562</v>
      </c>
      <c r="F117" s="111" t="s">
        <v>76</v>
      </c>
      <c r="G117" s="741">
        <v>732</v>
      </c>
      <c r="H117" s="283">
        <v>1</v>
      </c>
      <c r="I117" s="283">
        <v>1</v>
      </c>
      <c r="J117" s="283" t="s">
        <v>4850</v>
      </c>
      <c r="K117" s="41" t="s">
        <v>26</v>
      </c>
      <c r="L117" s="42" t="str">
        <f t="shared" si="0"/>
        <v>1Tin</v>
      </c>
      <c r="M117" s="658">
        <f t="shared" si="1"/>
        <v>1</v>
      </c>
      <c r="N117" s="659" t="str">
        <f t="shared" si="2"/>
        <v>1 Tin</v>
      </c>
      <c r="O117" s="692">
        <f t="shared" si="3"/>
        <v>732</v>
      </c>
      <c r="P117" s="29">
        <f t="shared" si="6"/>
        <v>732</v>
      </c>
      <c r="Q117" s="74">
        <f t="shared" si="5"/>
        <v>0</v>
      </c>
      <c r="R117" s="28"/>
      <c r="S117" s="28"/>
      <c r="T117" s="28"/>
      <c r="U117" s="28"/>
      <c r="V117" s="28"/>
      <c r="W117" s="28"/>
      <c r="X117" s="28"/>
      <c r="Y117" s="28"/>
      <c r="Z117" s="28"/>
    </row>
    <row r="118" spans="1:26" ht="15" customHeight="1">
      <c r="A118" s="111">
        <v>108</v>
      </c>
      <c r="B118" s="122" t="s">
        <v>2490</v>
      </c>
      <c r="C118" s="48"/>
      <c r="D118" s="35"/>
      <c r="E118" s="128"/>
      <c r="F118" s="111" t="s">
        <v>76</v>
      </c>
      <c r="G118" s="739">
        <v>7</v>
      </c>
      <c r="H118" s="122">
        <v>41</v>
      </c>
      <c r="I118" s="122">
        <v>1</v>
      </c>
      <c r="J118" s="128" t="s">
        <v>2755</v>
      </c>
      <c r="K118" s="41" t="s">
        <v>26</v>
      </c>
      <c r="L118" s="42" t="str">
        <f t="shared" si="0"/>
        <v>1piece</v>
      </c>
      <c r="M118" s="658">
        <f t="shared" si="1"/>
        <v>41</v>
      </c>
      <c r="N118" s="659" t="str">
        <f t="shared" si="2"/>
        <v>41 piece</v>
      </c>
      <c r="O118" s="692">
        <f t="shared" si="3"/>
        <v>287</v>
      </c>
      <c r="P118" s="29">
        <f t="shared" si="6"/>
        <v>7</v>
      </c>
      <c r="Q118" s="74">
        <f t="shared" si="5"/>
        <v>0</v>
      </c>
      <c r="R118" s="28"/>
      <c r="S118" s="28"/>
      <c r="T118" s="28"/>
      <c r="U118" s="28"/>
      <c r="V118" s="28"/>
      <c r="W118" s="28"/>
      <c r="X118" s="28"/>
      <c r="Y118" s="28"/>
      <c r="Z118" s="28"/>
    </row>
    <row r="119" spans="1:26" ht="15" customHeight="1">
      <c r="A119" s="111">
        <v>109</v>
      </c>
      <c r="B119" s="122" t="s">
        <v>547</v>
      </c>
      <c r="C119" s="48"/>
      <c r="D119" s="35"/>
      <c r="E119" s="128" t="s">
        <v>548</v>
      </c>
      <c r="F119" s="111" t="s">
        <v>76</v>
      </c>
      <c r="G119" s="739">
        <v>265</v>
      </c>
      <c r="H119" s="122">
        <v>2</v>
      </c>
      <c r="I119" s="128">
        <v>1</v>
      </c>
      <c r="J119" s="122" t="s">
        <v>2759</v>
      </c>
      <c r="K119" s="41" t="s">
        <v>26</v>
      </c>
      <c r="L119" s="42" t="str">
        <f t="shared" si="0"/>
        <v>1kilo</v>
      </c>
      <c r="M119" s="658">
        <f t="shared" si="1"/>
        <v>2</v>
      </c>
      <c r="N119" s="659" t="str">
        <f t="shared" si="2"/>
        <v>2 kilo</v>
      </c>
      <c r="O119" s="692">
        <f t="shared" si="3"/>
        <v>530</v>
      </c>
      <c r="P119" s="29">
        <f t="shared" si="6"/>
        <v>265</v>
      </c>
      <c r="Q119" s="74">
        <f t="shared" si="5"/>
        <v>0</v>
      </c>
      <c r="R119" s="28"/>
      <c r="S119" s="28"/>
      <c r="T119" s="28"/>
      <c r="U119" s="28"/>
      <c r="V119" s="28"/>
      <c r="W119" s="28"/>
      <c r="X119" s="28"/>
      <c r="Y119" s="28"/>
      <c r="Z119" s="28"/>
    </row>
    <row r="120" spans="1:26" ht="15" customHeight="1">
      <c r="A120" s="111">
        <v>110</v>
      </c>
      <c r="B120" s="128" t="s">
        <v>570</v>
      </c>
      <c r="C120" s="48"/>
      <c r="D120" s="35"/>
      <c r="E120" s="128" t="s">
        <v>121</v>
      </c>
      <c r="F120" s="111" t="s">
        <v>76</v>
      </c>
      <c r="G120" s="740">
        <v>190</v>
      </c>
      <c r="H120" s="122">
        <v>11.34</v>
      </c>
      <c r="I120" s="128">
        <v>1</v>
      </c>
      <c r="J120" s="122" t="s">
        <v>2759</v>
      </c>
      <c r="K120" s="41" t="s">
        <v>26</v>
      </c>
      <c r="L120" s="42" t="str">
        <f t="shared" si="0"/>
        <v>1kilo</v>
      </c>
      <c r="M120" s="658">
        <f t="shared" si="1"/>
        <v>11.34</v>
      </c>
      <c r="N120" s="659" t="str">
        <f t="shared" si="2"/>
        <v>11.34 kilo</v>
      </c>
      <c r="O120" s="692">
        <f t="shared" si="3"/>
        <v>2154.6</v>
      </c>
      <c r="P120" s="29">
        <f t="shared" si="6"/>
        <v>190</v>
      </c>
      <c r="Q120" s="74">
        <f t="shared" si="5"/>
        <v>0</v>
      </c>
      <c r="R120" s="28"/>
      <c r="S120" s="28"/>
      <c r="T120" s="28"/>
      <c r="U120" s="28"/>
      <c r="V120" s="28"/>
      <c r="W120" s="28"/>
      <c r="X120" s="28"/>
      <c r="Y120" s="28"/>
      <c r="Z120" s="28"/>
    </row>
    <row r="121" spans="1:26" ht="15" customHeight="1">
      <c r="A121" s="111">
        <v>111</v>
      </c>
      <c r="B121" s="128" t="s">
        <v>626</v>
      </c>
      <c r="C121" s="48"/>
      <c r="D121" s="179"/>
      <c r="E121" s="128" t="s">
        <v>2811</v>
      </c>
      <c r="F121" s="111" t="s">
        <v>76</v>
      </c>
      <c r="G121" s="739">
        <v>163.5</v>
      </c>
      <c r="H121" s="122">
        <v>1</v>
      </c>
      <c r="I121" s="122">
        <v>210</v>
      </c>
      <c r="J121" s="122" t="s">
        <v>59</v>
      </c>
      <c r="K121" s="41" t="s">
        <v>26</v>
      </c>
      <c r="L121" s="42" t="str">
        <f t="shared" si="0"/>
        <v>210grams</v>
      </c>
      <c r="M121" s="658">
        <f t="shared" si="1"/>
        <v>210</v>
      </c>
      <c r="N121" s="659" t="str">
        <f t="shared" si="2"/>
        <v>210 grams</v>
      </c>
      <c r="O121" s="692">
        <f t="shared" si="3"/>
        <v>163.5</v>
      </c>
      <c r="P121" s="29">
        <f t="shared" si="6"/>
        <v>163.5</v>
      </c>
      <c r="Q121" s="74">
        <f t="shared" si="5"/>
        <v>0</v>
      </c>
      <c r="R121" s="28"/>
      <c r="S121" s="28"/>
      <c r="T121" s="28"/>
      <c r="U121" s="28"/>
      <c r="V121" s="28"/>
      <c r="W121" s="28"/>
      <c r="X121" s="28"/>
      <c r="Y121" s="28"/>
      <c r="Z121" s="28"/>
    </row>
    <row r="122" spans="1:26" ht="15" customHeight="1">
      <c r="A122" s="111">
        <v>112</v>
      </c>
      <c r="B122" s="128" t="s">
        <v>1232</v>
      </c>
      <c r="C122" s="48"/>
      <c r="D122" s="179"/>
      <c r="E122" s="128" t="s">
        <v>2695</v>
      </c>
      <c r="F122" s="111" t="s">
        <v>76</v>
      </c>
      <c r="G122" s="739">
        <v>175</v>
      </c>
      <c r="H122" s="122">
        <v>0.64</v>
      </c>
      <c r="I122" s="122">
        <v>1000</v>
      </c>
      <c r="J122" s="122" t="s">
        <v>59</v>
      </c>
      <c r="K122" s="41" t="s">
        <v>26</v>
      </c>
      <c r="L122" s="42" t="str">
        <f t="shared" si="0"/>
        <v>1000grams</v>
      </c>
      <c r="M122" s="658">
        <f t="shared" si="1"/>
        <v>640</v>
      </c>
      <c r="N122" s="659" t="str">
        <f t="shared" si="2"/>
        <v>640 grams</v>
      </c>
      <c r="O122" s="692">
        <f t="shared" si="3"/>
        <v>112</v>
      </c>
      <c r="P122" s="29">
        <f t="shared" si="6"/>
        <v>175</v>
      </c>
      <c r="Q122" s="74">
        <f t="shared" si="5"/>
        <v>0</v>
      </c>
      <c r="R122" s="28"/>
      <c r="S122" s="28"/>
      <c r="T122" s="28"/>
      <c r="U122" s="28"/>
      <c r="V122" s="28"/>
      <c r="W122" s="28"/>
      <c r="X122" s="28"/>
      <c r="Y122" s="28"/>
      <c r="Z122" s="28"/>
    </row>
    <row r="123" spans="1:26" ht="15" customHeight="1">
      <c r="A123" s="111">
        <v>113</v>
      </c>
      <c r="B123" s="122" t="s">
        <v>1972</v>
      </c>
      <c r="C123" s="48"/>
      <c r="D123" s="35"/>
      <c r="E123" s="122" t="s">
        <v>2697</v>
      </c>
      <c r="F123" s="111" t="s">
        <v>76</v>
      </c>
      <c r="G123" s="739">
        <v>240</v>
      </c>
      <c r="H123" s="122">
        <v>7</v>
      </c>
      <c r="I123" s="122">
        <v>1000</v>
      </c>
      <c r="J123" s="122" t="s">
        <v>59</v>
      </c>
      <c r="K123" s="41" t="s">
        <v>26</v>
      </c>
      <c r="L123" s="42" t="str">
        <f t="shared" si="0"/>
        <v>1000grams</v>
      </c>
      <c r="M123" s="658">
        <f t="shared" si="1"/>
        <v>7000</v>
      </c>
      <c r="N123" s="659" t="str">
        <f t="shared" si="2"/>
        <v>7000 grams</v>
      </c>
      <c r="O123" s="692">
        <f t="shared" si="3"/>
        <v>1680</v>
      </c>
      <c r="P123" s="29">
        <f t="shared" si="6"/>
        <v>240</v>
      </c>
      <c r="Q123" s="74">
        <f t="shared" si="5"/>
        <v>0</v>
      </c>
      <c r="R123" s="28"/>
      <c r="S123" s="28"/>
      <c r="T123" s="28"/>
      <c r="U123" s="28"/>
      <c r="V123" s="28"/>
      <c r="W123" s="28"/>
      <c r="X123" s="28"/>
      <c r="Y123" s="28"/>
      <c r="Z123" s="28"/>
    </row>
    <row r="124" spans="1:26" ht="15" customHeight="1">
      <c r="A124" s="111">
        <v>114</v>
      </c>
      <c r="B124" s="122" t="s">
        <v>1978</v>
      </c>
      <c r="C124" s="48"/>
      <c r="D124" s="35"/>
      <c r="E124" s="122" t="s">
        <v>2746</v>
      </c>
      <c r="F124" s="111" t="s">
        <v>76</v>
      </c>
      <c r="G124" s="739">
        <v>250</v>
      </c>
      <c r="H124" s="122">
        <v>4</v>
      </c>
      <c r="I124" s="122">
        <v>60</v>
      </c>
      <c r="J124" s="122" t="s">
        <v>37</v>
      </c>
      <c r="K124" s="41" t="s">
        <v>26</v>
      </c>
      <c r="L124" s="42" t="str">
        <f t="shared" si="0"/>
        <v>60pieces</v>
      </c>
      <c r="M124" s="658">
        <f t="shared" si="1"/>
        <v>240</v>
      </c>
      <c r="N124" s="659" t="str">
        <f t="shared" si="2"/>
        <v>240 pieces</v>
      </c>
      <c r="O124" s="692">
        <f t="shared" si="3"/>
        <v>1000</v>
      </c>
      <c r="P124" s="29">
        <f t="shared" si="6"/>
        <v>250</v>
      </c>
      <c r="Q124" s="74">
        <f t="shared" si="5"/>
        <v>0</v>
      </c>
      <c r="R124" s="28"/>
      <c r="S124" s="28"/>
      <c r="T124" s="28"/>
      <c r="U124" s="28"/>
      <c r="V124" s="28"/>
      <c r="W124" s="28"/>
      <c r="X124" s="28"/>
      <c r="Y124" s="28"/>
      <c r="Z124" s="28"/>
    </row>
    <row r="125" spans="1:26" ht="15" customHeight="1">
      <c r="A125" s="111">
        <v>115</v>
      </c>
      <c r="B125" s="128" t="s">
        <v>2134</v>
      </c>
      <c r="C125" s="48"/>
      <c r="D125" s="35"/>
      <c r="E125" s="128" t="s">
        <v>2812</v>
      </c>
      <c r="F125" s="111" t="s">
        <v>76</v>
      </c>
      <c r="G125" s="739">
        <v>83</v>
      </c>
      <c r="H125" s="122">
        <v>1</v>
      </c>
      <c r="I125" s="122">
        <v>250</v>
      </c>
      <c r="J125" s="122" t="s">
        <v>59</v>
      </c>
      <c r="K125" s="41" t="s">
        <v>26</v>
      </c>
      <c r="L125" s="42" t="str">
        <f t="shared" si="0"/>
        <v>250grams</v>
      </c>
      <c r="M125" s="658">
        <f t="shared" si="1"/>
        <v>250</v>
      </c>
      <c r="N125" s="659" t="str">
        <f t="shared" si="2"/>
        <v>250 grams</v>
      </c>
      <c r="O125" s="692">
        <f t="shared" si="3"/>
        <v>83</v>
      </c>
      <c r="P125" s="29">
        <f t="shared" si="6"/>
        <v>83</v>
      </c>
      <c r="Q125" s="74">
        <f t="shared" si="5"/>
        <v>0</v>
      </c>
      <c r="R125" s="28"/>
      <c r="S125" s="28"/>
      <c r="T125" s="28"/>
      <c r="U125" s="28"/>
      <c r="V125" s="28"/>
      <c r="W125" s="28"/>
      <c r="X125" s="28"/>
      <c r="Y125" s="28"/>
      <c r="Z125" s="28"/>
    </row>
    <row r="126" spans="1:26" ht="15" customHeight="1">
      <c r="A126" s="111">
        <v>116</v>
      </c>
      <c r="B126" s="128" t="s">
        <v>1949</v>
      </c>
      <c r="C126" s="48"/>
      <c r="D126" s="35"/>
      <c r="E126" s="128" t="s">
        <v>2813</v>
      </c>
      <c r="F126" s="111" t="s">
        <v>76</v>
      </c>
      <c r="G126" s="739">
        <v>30</v>
      </c>
      <c r="H126" s="122">
        <v>50</v>
      </c>
      <c r="I126" s="122">
        <v>1</v>
      </c>
      <c r="J126" s="122" t="s">
        <v>2781</v>
      </c>
      <c r="K126" s="41" t="s">
        <v>26</v>
      </c>
      <c r="L126" s="42" t="str">
        <f t="shared" si="0"/>
        <v>1Piece</v>
      </c>
      <c r="M126" s="658">
        <f t="shared" si="1"/>
        <v>50</v>
      </c>
      <c r="N126" s="659" t="str">
        <f t="shared" si="2"/>
        <v>50 Piece</v>
      </c>
      <c r="O126" s="692">
        <f t="shared" si="3"/>
        <v>1500</v>
      </c>
      <c r="P126" s="29">
        <f t="shared" si="6"/>
        <v>30</v>
      </c>
      <c r="Q126" s="74">
        <f t="shared" si="5"/>
        <v>0</v>
      </c>
      <c r="R126" s="28"/>
      <c r="S126" s="28"/>
      <c r="T126" s="28"/>
      <c r="U126" s="28"/>
      <c r="V126" s="28"/>
      <c r="W126" s="28"/>
      <c r="X126" s="28"/>
      <c r="Y126" s="28"/>
      <c r="Z126" s="28"/>
    </row>
    <row r="127" spans="1:26" ht="15" customHeight="1">
      <c r="A127" s="111">
        <v>117</v>
      </c>
      <c r="B127" s="128" t="s">
        <v>83</v>
      </c>
      <c r="C127" s="48"/>
      <c r="D127" s="561"/>
      <c r="E127" s="128" t="s">
        <v>2701</v>
      </c>
      <c r="F127" s="111" t="s">
        <v>76</v>
      </c>
      <c r="G127" s="739">
        <v>420.6</v>
      </c>
      <c r="H127" s="122">
        <v>1</v>
      </c>
      <c r="I127" s="122">
        <v>3500</v>
      </c>
      <c r="J127" s="122" t="s">
        <v>29</v>
      </c>
      <c r="K127" s="41" t="s">
        <v>26</v>
      </c>
      <c r="L127" s="42" t="str">
        <f t="shared" si="0"/>
        <v>3500ml</v>
      </c>
      <c r="M127" s="658">
        <f t="shared" si="1"/>
        <v>3500</v>
      </c>
      <c r="N127" s="659" t="str">
        <f t="shared" si="2"/>
        <v>3500 ml</v>
      </c>
      <c r="O127" s="692">
        <f t="shared" si="3"/>
        <v>420.6</v>
      </c>
      <c r="P127" s="29">
        <f t="shared" si="6"/>
        <v>420.6</v>
      </c>
      <c r="Q127" s="74">
        <f t="shared" si="5"/>
        <v>0</v>
      </c>
      <c r="R127" s="28"/>
      <c r="S127" s="28"/>
      <c r="T127" s="28"/>
      <c r="U127" s="28"/>
      <c r="V127" s="28"/>
      <c r="W127" s="28"/>
      <c r="X127" s="28"/>
      <c r="Y127" s="28"/>
      <c r="Z127" s="28"/>
    </row>
    <row r="128" spans="1:26" ht="15" customHeight="1">
      <c r="A128" s="111">
        <v>118</v>
      </c>
      <c r="B128" s="140" t="s">
        <v>146</v>
      </c>
      <c r="C128" s="48"/>
      <c r="D128" s="9"/>
      <c r="E128" s="140" t="s">
        <v>148</v>
      </c>
      <c r="F128" s="111" t="s">
        <v>76</v>
      </c>
      <c r="G128" s="747">
        <v>199.95</v>
      </c>
      <c r="H128" s="140">
        <v>1</v>
      </c>
      <c r="I128" s="140">
        <v>198.5</v>
      </c>
      <c r="J128" s="283" t="s">
        <v>59</v>
      </c>
      <c r="K128" s="41" t="s">
        <v>26</v>
      </c>
      <c r="L128" s="42" t="str">
        <f t="shared" si="0"/>
        <v>198.5grams</v>
      </c>
      <c r="M128" s="658">
        <f t="shared" si="1"/>
        <v>198.5</v>
      </c>
      <c r="N128" s="659" t="str">
        <f t="shared" si="2"/>
        <v>198.5 grams</v>
      </c>
      <c r="O128" s="692">
        <f t="shared" si="3"/>
        <v>199.95</v>
      </c>
      <c r="P128" s="29">
        <f t="shared" si="6"/>
        <v>199.95</v>
      </c>
      <c r="Q128" s="74">
        <f t="shared" si="5"/>
        <v>0</v>
      </c>
      <c r="R128" s="28"/>
      <c r="S128" s="28"/>
      <c r="T128" s="28"/>
      <c r="U128" s="28"/>
      <c r="V128" s="28"/>
      <c r="W128" s="28"/>
      <c r="X128" s="28"/>
      <c r="Y128" s="28"/>
      <c r="Z128" s="28"/>
    </row>
    <row r="129" spans="1:26" ht="15" customHeight="1">
      <c r="A129" s="111">
        <v>119</v>
      </c>
      <c r="B129" s="128" t="s">
        <v>149</v>
      </c>
      <c r="C129" s="48"/>
      <c r="D129" s="9"/>
      <c r="E129" s="128" t="s">
        <v>151</v>
      </c>
      <c r="F129" s="111" t="s">
        <v>76</v>
      </c>
      <c r="G129" s="739">
        <v>110</v>
      </c>
      <c r="H129" s="122">
        <v>1</v>
      </c>
      <c r="I129" s="122">
        <v>250</v>
      </c>
      <c r="J129" s="122" t="s">
        <v>59</v>
      </c>
      <c r="K129" s="41" t="s">
        <v>26</v>
      </c>
      <c r="L129" s="42" t="str">
        <f t="shared" si="0"/>
        <v>250grams</v>
      </c>
      <c r="M129" s="658">
        <f t="shared" si="1"/>
        <v>250</v>
      </c>
      <c r="N129" s="659" t="str">
        <f t="shared" si="2"/>
        <v>250 grams</v>
      </c>
      <c r="O129" s="692">
        <f t="shared" si="3"/>
        <v>110</v>
      </c>
      <c r="P129" s="29">
        <f t="shared" si="6"/>
        <v>110</v>
      </c>
      <c r="Q129" s="74">
        <f t="shared" si="5"/>
        <v>0</v>
      </c>
      <c r="R129" s="28"/>
      <c r="S129" s="28"/>
      <c r="T129" s="28"/>
      <c r="U129" s="28"/>
      <c r="V129" s="28"/>
      <c r="W129" s="28"/>
      <c r="X129" s="28"/>
      <c r="Y129" s="28"/>
      <c r="Z129" s="28"/>
    </row>
    <row r="130" spans="1:26" ht="15" customHeight="1">
      <c r="A130" s="111">
        <v>120</v>
      </c>
      <c r="B130" s="128" t="s">
        <v>179</v>
      </c>
      <c r="C130" s="48"/>
      <c r="D130" s="35"/>
      <c r="E130" s="128" t="s">
        <v>181</v>
      </c>
      <c r="F130" s="111" t="s">
        <v>76</v>
      </c>
      <c r="G130" s="740">
        <v>55</v>
      </c>
      <c r="H130" s="122">
        <v>1</v>
      </c>
      <c r="I130" s="122">
        <v>25</v>
      </c>
      <c r="J130" s="122" t="s">
        <v>29</v>
      </c>
      <c r="K130" s="41" t="s">
        <v>26</v>
      </c>
      <c r="L130" s="42" t="str">
        <f t="shared" si="0"/>
        <v>25ml</v>
      </c>
      <c r="M130" s="658">
        <f t="shared" si="1"/>
        <v>25</v>
      </c>
      <c r="N130" s="659" t="str">
        <f t="shared" si="2"/>
        <v>25 ml</v>
      </c>
      <c r="O130" s="692">
        <f t="shared" si="3"/>
        <v>55</v>
      </c>
      <c r="P130" s="29">
        <f t="shared" si="6"/>
        <v>55</v>
      </c>
      <c r="Q130" s="74">
        <f t="shared" si="5"/>
        <v>0</v>
      </c>
      <c r="R130" s="28"/>
      <c r="S130" s="28"/>
      <c r="T130" s="28"/>
      <c r="U130" s="28"/>
      <c r="V130" s="28"/>
      <c r="W130" s="28"/>
      <c r="X130" s="28"/>
      <c r="Y130" s="28"/>
      <c r="Z130" s="28"/>
    </row>
    <row r="131" spans="1:26" ht="15" customHeight="1">
      <c r="A131" s="111">
        <v>121</v>
      </c>
      <c r="B131" s="128" t="s">
        <v>204</v>
      </c>
      <c r="C131" s="48"/>
      <c r="D131" s="35"/>
      <c r="E131" s="128" t="s">
        <v>205</v>
      </c>
      <c r="F131" s="111" t="s">
        <v>76</v>
      </c>
      <c r="G131" s="739">
        <v>77</v>
      </c>
      <c r="H131" s="122">
        <v>1</v>
      </c>
      <c r="I131" s="122">
        <v>350</v>
      </c>
      <c r="J131" s="122" t="s">
        <v>29</v>
      </c>
      <c r="K131" s="41" t="s">
        <v>26</v>
      </c>
      <c r="L131" s="42" t="str">
        <f t="shared" si="0"/>
        <v>350ml</v>
      </c>
      <c r="M131" s="658">
        <f t="shared" si="1"/>
        <v>350</v>
      </c>
      <c r="N131" s="659" t="str">
        <f t="shared" si="2"/>
        <v>350 ml</v>
      </c>
      <c r="O131" s="692">
        <f t="shared" si="3"/>
        <v>77</v>
      </c>
      <c r="P131" s="29">
        <f t="shared" si="6"/>
        <v>77</v>
      </c>
      <c r="Q131" s="74">
        <f t="shared" si="5"/>
        <v>0</v>
      </c>
      <c r="R131" s="28"/>
      <c r="S131" s="28"/>
      <c r="T131" s="28"/>
      <c r="U131" s="28"/>
      <c r="V131" s="28"/>
      <c r="W131" s="28"/>
      <c r="X131" s="28"/>
      <c r="Y131" s="28"/>
      <c r="Z131" s="28"/>
    </row>
    <row r="132" spans="1:26" ht="15" customHeight="1">
      <c r="A132" s="111">
        <v>122</v>
      </c>
      <c r="B132" s="122" t="s">
        <v>307</v>
      </c>
      <c r="C132" s="48"/>
      <c r="D132" s="35"/>
      <c r="E132" s="122" t="s">
        <v>2788</v>
      </c>
      <c r="F132" s="111" t="s">
        <v>76</v>
      </c>
      <c r="G132" s="739">
        <v>650</v>
      </c>
      <c r="H132" s="122">
        <v>2.5</v>
      </c>
      <c r="I132" s="122">
        <v>1000</v>
      </c>
      <c r="J132" s="743" t="s">
        <v>59</v>
      </c>
      <c r="K132" s="41" t="s">
        <v>26</v>
      </c>
      <c r="L132" s="42" t="str">
        <f t="shared" si="0"/>
        <v>1000grams</v>
      </c>
      <c r="M132" s="658">
        <f t="shared" si="1"/>
        <v>2500</v>
      </c>
      <c r="N132" s="659" t="str">
        <f t="shared" si="2"/>
        <v>2500 grams</v>
      </c>
      <c r="O132" s="692">
        <f t="shared" si="3"/>
        <v>1625</v>
      </c>
      <c r="P132" s="29">
        <f t="shared" si="6"/>
        <v>650</v>
      </c>
      <c r="Q132" s="74">
        <f t="shared" si="5"/>
        <v>0</v>
      </c>
      <c r="R132" s="28"/>
      <c r="S132" s="28"/>
      <c r="T132" s="28"/>
      <c r="U132" s="28"/>
      <c r="V132" s="28"/>
      <c r="W132" s="28"/>
      <c r="X132" s="28"/>
      <c r="Y132" s="28"/>
      <c r="Z132" s="28"/>
    </row>
    <row r="133" spans="1:26" ht="15" customHeight="1">
      <c r="A133" s="111">
        <v>123</v>
      </c>
      <c r="B133" s="128" t="s">
        <v>373</v>
      </c>
      <c r="C133" s="48"/>
      <c r="D133" s="35"/>
      <c r="E133" s="128" t="s">
        <v>2814</v>
      </c>
      <c r="F133" s="111" t="s">
        <v>76</v>
      </c>
      <c r="G133" s="739">
        <v>5.67</v>
      </c>
      <c r="H133" s="122">
        <v>12</v>
      </c>
      <c r="I133" s="314">
        <v>1</v>
      </c>
      <c r="J133" s="122" t="s">
        <v>59</v>
      </c>
      <c r="K133" s="41" t="s">
        <v>26</v>
      </c>
      <c r="L133" s="42" t="str">
        <f t="shared" si="0"/>
        <v>1grams</v>
      </c>
      <c r="M133" s="658">
        <f t="shared" si="1"/>
        <v>12</v>
      </c>
      <c r="N133" s="659" t="str">
        <f t="shared" si="2"/>
        <v>12 grams</v>
      </c>
      <c r="O133" s="692">
        <f t="shared" si="3"/>
        <v>68.039999999999992</v>
      </c>
      <c r="P133" s="29">
        <f t="shared" si="6"/>
        <v>5.669999999999999</v>
      </c>
      <c r="Q133" s="74">
        <f t="shared" si="5"/>
        <v>0</v>
      </c>
      <c r="R133" s="28"/>
      <c r="S133" s="28"/>
      <c r="T133" s="28"/>
      <c r="U133" s="28"/>
      <c r="V133" s="28"/>
      <c r="W133" s="28"/>
      <c r="X133" s="28"/>
      <c r="Y133" s="28"/>
      <c r="Z133" s="28"/>
    </row>
    <row r="134" spans="1:26" ht="15" customHeight="1">
      <c r="A134" s="111">
        <v>124</v>
      </c>
      <c r="B134" s="268" t="s">
        <v>377</v>
      </c>
      <c r="C134" s="48"/>
      <c r="D134" s="35"/>
      <c r="E134" s="128" t="s">
        <v>2814</v>
      </c>
      <c r="F134" s="111" t="s">
        <v>76</v>
      </c>
      <c r="G134" s="742">
        <v>5.78</v>
      </c>
      <c r="H134" s="314">
        <v>12</v>
      </c>
      <c r="I134" s="314">
        <v>1</v>
      </c>
      <c r="J134" s="314" t="s">
        <v>59</v>
      </c>
      <c r="K134" s="41" t="s">
        <v>26</v>
      </c>
      <c r="L134" s="42" t="str">
        <f t="shared" si="0"/>
        <v>1grams</v>
      </c>
      <c r="M134" s="658">
        <f t="shared" si="1"/>
        <v>12</v>
      </c>
      <c r="N134" s="659" t="str">
        <f t="shared" si="2"/>
        <v>12 grams</v>
      </c>
      <c r="O134" s="692">
        <f t="shared" si="3"/>
        <v>69.36</v>
      </c>
      <c r="P134" s="29">
        <f t="shared" si="6"/>
        <v>5.78</v>
      </c>
      <c r="Q134" s="74">
        <f t="shared" si="5"/>
        <v>0</v>
      </c>
      <c r="R134" s="28"/>
      <c r="S134" s="28"/>
      <c r="T134" s="28"/>
      <c r="U134" s="28"/>
      <c r="V134" s="28"/>
      <c r="W134" s="28"/>
      <c r="X134" s="28"/>
      <c r="Y134" s="28"/>
      <c r="Z134" s="28"/>
    </row>
    <row r="135" spans="1:26" ht="15" customHeight="1">
      <c r="A135" s="111">
        <v>125</v>
      </c>
      <c r="B135" s="128" t="s">
        <v>378</v>
      </c>
      <c r="C135" s="48"/>
      <c r="D135" s="9"/>
      <c r="E135" s="128" t="s">
        <v>2814</v>
      </c>
      <c r="F135" s="111" t="s">
        <v>76</v>
      </c>
      <c r="G135" s="739">
        <v>5.66</v>
      </c>
      <c r="H135" s="122">
        <v>7</v>
      </c>
      <c r="I135" s="314">
        <v>1</v>
      </c>
      <c r="J135" s="122" t="s">
        <v>59</v>
      </c>
      <c r="K135" s="41" t="s">
        <v>26</v>
      </c>
      <c r="L135" s="42" t="str">
        <f t="shared" si="0"/>
        <v>1grams</v>
      </c>
      <c r="M135" s="658">
        <f t="shared" si="1"/>
        <v>7</v>
      </c>
      <c r="N135" s="659" t="str">
        <f t="shared" si="2"/>
        <v>7 grams</v>
      </c>
      <c r="O135" s="692">
        <f t="shared" si="3"/>
        <v>39.620000000000005</v>
      </c>
      <c r="P135" s="29">
        <f t="shared" si="6"/>
        <v>5.660000000000001</v>
      </c>
      <c r="Q135" s="74">
        <f t="shared" si="5"/>
        <v>0</v>
      </c>
      <c r="R135" s="28"/>
      <c r="S135" s="28"/>
      <c r="T135" s="28"/>
      <c r="U135" s="28"/>
      <c r="V135" s="28"/>
      <c r="W135" s="28"/>
      <c r="X135" s="28"/>
      <c r="Y135" s="28"/>
      <c r="Z135" s="28"/>
    </row>
    <row r="136" spans="1:26" ht="15" customHeight="1">
      <c r="A136" s="111">
        <v>126</v>
      </c>
      <c r="B136" s="122" t="s">
        <v>433</v>
      </c>
      <c r="C136" s="48"/>
      <c r="D136" s="9"/>
      <c r="E136" s="140" t="s">
        <v>434</v>
      </c>
      <c r="F136" s="111" t="s">
        <v>76</v>
      </c>
      <c r="G136" s="739">
        <v>37.25</v>
      </c>
      <c r="H136" s="122">
        <v>1</v>
      </c>
      <c r="I136" s="122">
        <v>45</v>
      </c>
      <c r="J136" s="122" t="s">
        <v>59</v>
      </c>
      <c r="K136" s="41" t="s">
        <v>26</v>
      </c>
      <c r="L136" s="42" t="str">
        <f t="shared" si="0"/>
        <v>45grams</v>
      </c>
      <c r="M136" s="658">
        <f t="shared" si="1"/>
        <v>45</v>
      </c>
      <c r="N136" s="659" t="str">
        <f t="shared" si="2"/>
        <v>45 grams</v>
      </c>
      <c r="O136" s="692">
        <f t="shared" si="3"/>
        <v>37.25</v>
      </c>
      <c r="P136" s="29">
        <f t="shared" si="6"/>
        <v>37.25</v>
      </c>
      <c r="Q136" s="74">
        <f t="shared" si="5"/>
        <v>0</v>
      </c>
      <c r="R136" s="28"/>
      <c r="S136" s="28"/>
      <c r="T136" s="28"/>
      <c r="U136" s="28"/>
      <c r="V136" s="28"/>
      <c r="W136" s="28"/>
      <c r="X136" s="28"/>
      <c r="Y136" s="28"/>
      <c r="Z136" s="28"/>
    </row>
    <row r="137" spans="1:26" ht="15" customHeight="1">
      <c r="A137" s="111">
        <v>127</v>
      </c>
      <c r="B137" s="128" t="s">
        <v>479</v>
      </c>
      <c r="C137" s="48"/>
      <c r="D137" s="9"/>
      <c r="E137" s="128" t="s">
        <v>2703</v>
      </c>
      <c r="F137" s="111" t="s">
        <v>76</v>
      </c>
      <c r="G137" s="739">
        <v>76</v>
      </c>
      <c r="H137" s="122">
        <v>7</v>
      </c>
      <c r="I137" s="122">
        <v>1</v>
      </c>
      <c r="J137" s="122" t="s">
        <v>59</v>
      </c>
      <c r="K137" s="41" t="s">
        <v>26</v>
      </c>
      <c r="L137" s="42" t="str">
        <f t="shared" si="0"/>
        <v>1grams</v>
      </c>
      <c r="M137" s="658">
        <f t="shared" si="1"/>
        <v>7</v>
      </c>
      <c r="N137" s="659" t="str">
        <f t="shared" si="2"/>
        <v>7 grams</v>
      </c>
      <c r="O137" s="692">
        <f t="shared" si="3"/>
        <v>532</v>
      </c>
      <c r="P137" s="29">
        <f t="shared" si="6"/>
        <v>76</v>
      </c>
      <c r="Q137" s="74">
        <f t="shared" si="5"/>
        <v>0</v>
      </c>
      <c r="R137" s="28"/>
      <c r="S137" s="28"/>
      <c r="T137" s="28"/>
      <c r="U137" s="28"/>
      <c r="V137" s="28"/>
      <c r="W137" s="28"/>
      <c r="X137" s="28"/>
      <c r="Y137" s="28"/>
      <c r="Z137" s="28"/>
    </row>
    <row r="138" spans="1:26" ht="15" customHeight="1">
      <c r="A138" s="111">
        <v>128</v>
      </c>
      <c r="B138" s="140" t="s">
        <v>514</v>
      </c>
      <c r="C138" s="48"/>
      <c r="D138" s="9"/>
      <c r="E138" s="283" t="s">
        <v>2765</v>
      </c>
      <c r="F138" s="111" t="s">
        <v>76</v>
      </c>
      <c r="G138" s="741">
        <v>88</v>
      </c>
      <c r="H138" s="283">
        <v>1</v>
      </c>
      <c r="I138" s="283">
        <v>250</v>
      </c>
      <c r="J138" s="283" t="s">
        <v>59</v>
      </c>
      <c r="K138" s="41" t="s">
        <v>26</v>
      </c>
      <c r="L138" s="42" t="str">
        <f t="shared" si="0"/>
        <v>250grams</v>
      </c>
      <c r="M138" s="658">
        <f t="shared" si="1"/>
        <v>250</v>
      </c>
      <c r="N138" s="659" t="str">
        <f t="shared" si="2"/>
        <v>250 grams</v>
      </c>
      <c r="O138" s="692">
        <f t="shared" si="3"/>
        <v>88</v>
      </c>
      <c r="P138" s="29">
        <f t="shared" si="6"/>
        <v>88</v>
      </c>
      <c r="Q138" s="74">
        <f t="shared" si="5"/>
        <v>0</v>
      </c>
      <c r="R138" s="28"/>
      <c r="S138" s="28"/>
      <c r="T138" s="28"/>
      <c r="U138" s="28"/>
      <c r="V138" s="28"/>
      <c r="W138" s="28"/>
      <c r="X138" s="28"/>
      <c r="Y138" s="28"/>
      <c r="Z138" s="28"/>
    </row>
    <row r="139" spans="1:26" ht="15" customHeight="1">
      <c r="A139" s="111">
        <v>129</v>
      </c>
      <c r="B139" s="128" t="s">
        <v>543</v>
      </c>
      <c r="C139" s="48"/>
      <c r="D139" s="9"/>
      <c r="E139" s="128" t="s">
        <v>544</v>
      </c>
      <c r="F139" s="111" t="s">
        <v>76</v>
      </c>
      <c r="G139" s="739">
        <v>55</v>
      </c>
      <c r="H139" s="122">
        <v>4</v>
      </c>
      <c r="I139" s="122">
        <v>60</v>
      </c>
      <c r="J139" s="122" t="s">
        <v>59</v>
      </c>
      <c r="K139" s="41" t="s">
        <v>26</v>
      </c>
      <c r="L139" s="42" t="str">
        <f t="shared" si="0"/>
        <v>60grams</v>
      </c>
      <c r="M139" s="658">
        <f t="shared" si="1"/>
        <v>240</v>
      </c>
      <c r="N139" s="659" t="str">
        <f t="shared" si="2"/>
        <v>240 grams</v>
      </c>
      <c r="O139" s="692">
        <f t="shared" si="3"/>
        <v>220</v>
      </c>
      <c r="P139" s="29">
        <f t="shared" si="6"/>
        <v>55</v>
      </c>
      <c r="Q139" s="74">
        <f t="shared" si="5"/>
        <v>0</v>
      </c>
      <c r="R139" s="28"/>
      <c r="S139" s="28"/>
      <c r="T139" s="28"/>
      <c r="U139" s="28"/>
      <c r="V139" s="28"/>
      <c r="W139" s="28"/>
      <c r="X139" s="28"/>
      <c r="Y139" s="28"/>
      <c r="Z139" s="28"/>
    </row>
    <row r="140" spans="1:26" ht="15" customHeight="1">
      <c r="A140" s="111">
        <v>130</v>
      </c>
      <c r="B140" s="128" t="s">
        <v>807</v>
      </c>
      <c r="C140" s="48"/>
      <c r="D140" s="9"/>
      <c r="E140" s="128" t="s">
        <v>810</v>
      </c>
      <c r="F140" s="111" t="s">
        <v>76</v>
      </c>
      <c r="G140" s="739">
        <v>52</v>
      </c>
      <c r="H140" s="122">
        <v>3</v>
      </c>
      <c r="I140" s="122">
        <v>62</v>
      </c>
      <c r="J140" s="122" t="s">
        <v>59</v>
      </c>
      <c r="K140" s="41" t="s">
        <v>26</v>
      </c>
      <c r="L140" s="42" t="str">
        <f t="shared" si="0"/>
        <v>62grams</v>
      </c>
      <c r="M140" s="658">
        <f t="shared" si="1"/>
        <v>186</v>
      </c>
      <c r="N140" s="659" t="str">
        <f t="shared" si="2"/>
        <v>186 grams</v>
      </c>
      <c r="O140" s="692">
        <f t="shared" si="3"/>
        <v>156</v>
      </c>
      <c r="P140" s="29">
        <f t="shared" si="6"/>
        <v>52</v>
      </c>
      <c r="Q140" s="74">
        <f t="shared" si="5"/>
        <v>0</v>
      </c>
      <c r="R140" s="28"/>
      <c r="S140" s="28"/>
      <c r="T140" s="28"/>
      <c r="U140" s="28"/>
      <c r="V140" s="28"/>
      <c r="W140" s="28"/>
      <c r="X140" s="28"/>
      <c r="Y140" s="28"/>
      <c r="Z140" s="28"/>
    </row>
    <row r="141" spans="1:26" ht="15" customHeight="1">
      <c r="A141" s="111">
        <v>131</v>
      </c>
      <c r="B141" s="140" t="s">
        <v>856</v>
      </c>
      <c r="C141" s="48"/>
      <c r="D141" s="9"/>
      <c r="E141" s="140" t="s">
        <v>2815</v>
      </c>
      <c r="F141" s="111" t="s">
        <v>76</v>
      </c>
      <c r="G141" s="741">
        <v>32.75</v>
      </c>
      <c r="H141" s="283">
        <v>1</v>
      </c>
      <c r="I141" s="283">
        <v>30</v>
      </c>
      <c r="J141" s="744" t="s">
        <v>59</v>
      </c>
      <c r="K141" s="41" t="s">
        <v>26</v>
      </c>
      <c r="L141" s="42" t="str">
        <f t="shared" si="0"/>
        <v>30grams</v>
      </c>
      <c r="M141" s="658">
        <f t="shared" si="1"/>
        <v>30</v>
      </c>
      <c r="N141" s="659" t="str">
        <f t="shared" si="2"/>
        <v>30 grams</v>
      </c>
      <c r="O141" s="692">
        <f t="shared" si="3"/>
        <v>32.75</v>
      </c>
      <c r="P141" s="29">
        <f t="shared" si="6"/>
        <v>32.75</v>
      </c>
      <c r="Q141" s="74">
        <f t="shared" si="5"/>
        <v>0</v>
      </c>
      <c r="R141" s="28"/>
      <c r="S141" s="28"/>
      <c r="T141" s="28"/>
      <c r="U141" s="28"/>
      <c r="V141" s="28"/>
      <c r="W141" s="28"/>
      <c r="X141" s="28"/>
      <c r="Y141" s="28"/>
      <c r="Z141" s="28"/>
    </row>
    <row r="142" spans="1:26" ht="15" customHeight="1">
      <c r="A142" s="111">
        <v>132</v>
      </c>
      <c r="B142" s="128" t="s">
        <v>1126</v>
      </c>
      <c r="C142" s="48"/>
      <c r="D142" s="9"/>
      <c r="E142" s="128" t="s">
        <v>1127</v>
      </c>
      <c r="F142" s="111" t="s">
        <v>76</v>
      </c>
      <c r="G142" s="739">
        <v>198</v>
      </c>
      <c r="H142" s="122">
        <v>2</v>
      </c>
      <c r="I142" s="122">
        <v>200</v>
      </c>
      <c r="J142" s="122" t="s">
        <v>59</v>
      </c>
      <c r="K142" s="41" t="s">
        <v>26</v>
      </c>
      <c r="L142" s="42" t="str">
        <f t="shared" si="0"/>
        <v>200grams</v>
      </c>
      <c r="M142" s="658">
        <f t="shared" si="1"/>
        <v>400</v>
      </c>
      <c r="N142" s="659" t="str">
        <f t="shared" si="2"/>
        <v>400 grams</v>
      </c>
      <c r="O142" s="692">
        <f t="shared" si="3"/>
        <v>396</v>
      </c>
      <c r="P142" s="29">
        <f t="shared" si="6"/>
        <v>198</v>
      </c>
      <c r="Q142" s="74">
        <f t="shared" si="5"/>
        <v>0</v>
      </c>
      <c r="R142" s="28"/>
      <c r="S142" s="28"/>
      <c r="T142" s="28"/>
      <c r="U142" s="28"/>
      <c r="V142" s="28"/>
      <c r="W142" s="28"/>
      <c r="X142" s="28"/>
      <c r="Y142" s="28"/>
      <c r="Z142" s="28"/>
    </row>
    <row r="143" spans="1:26" ht="15" customHeight="1">
      <c r="A143" s="111">
        <v>133</v>
      </c>
      <c r="B143" s="128" t="s">
        <v>1206</v>
      </c>
      <c r="C143" s="48"/>
      <c r="D143" s="9"/>
      <c r="E143" s="128" t="s">
        <v>1208</v>
      </c>
      <c r="F143" s="111" t="s">
        <v>76</v>
      </c>
      <c r="G143" s="739">
        <v>201.5</v>
      </c>
      <c r="H143" s="122">
        <v>2</v>
      </c>
      <c r="I143" s="122">
        <v>397</v>
      </c>
      <c r="J143" s="122" t="s">
        <v>59</v>
      </c>
      <c r="K143" s="41" t="s">
        <v>26</v>
      </c>
      <c r="L143" s="42" t="str">
        <f t="shared" si="0"/>
        <v>397grams</v>
      </c>
      <c r="M143" s="658">
        <f t="shared" si="1"/>
        <v>794</v>
      </c>
      <c r="N143" s="659" t="str">
        <f t="shared" si="2"/>
        <v>794 grams</v>
      </c>
      <c r="O143" s="692">
        <f t="shared" si="3"/>
        <v>403</v>
      </c>
      <c r="P143" s="29">
        <f t="shared" si="6"/>
        <v>201.5</v>
      </c>
      <c r="Q143" s="74">
        <f t="shared" si="5"/>
        <v>0</v>
      </c>
      <c r="R143" s="28"/>
      <c r="S143" s="28"/>
      <c r="T143" s="28"/>
      <c r="U143" s="28"/>
      <c r="V143" s="28"/>
      <c r="W143" s="28"/>
      <c r="X143" s="28"/>
      <c r="Y143" s="28"/>
      <c r="Z143" s="28"/>
    </row>
    <row r="144" spans="1:26" ht="15" customHeight="1">
      <c r="A144" s="111">
        <v>134</v>
      </c>
      <c r="B144" s="128" t="s">
        <v>1206</v>
      </c>
      <c r="C144" s="48"/>
      <c r="D144" s="9"/>
      <c r="E144" s="128" t="s">
        <v>1207</v>
      </c>
      <c r="F144" s="111" t="s">
        <v>76</v>
      </c>
      <c r="G144" s="739">
        <v>168</v>
      </c>
      <c r="H144" s="122">
        <v>1</v>
      </c>
      <c r="I144" s="122">
        <v>240</v>
      </c>
      <c r="J144" s="122" t="s">
        <v>59</v>
      </c>
      <c r="K144" s="41" t="s">
        <v>26</v>
      </c>
      <c r="L144" s="42" t="str">
        <f t="shared" si="0"/>
        <v>240grams</v>
      </c>
      <c r="M144" s="658">
        <f t="shared" si="1"/>
        <v>240</v>
      </c>
      <c r="N144" s="659" t="str">
        <f t="shared" si="2"/>
        <v>240 grams</v>
      </c>
      <c r="O144" s="692">
        <f t="shared" si="3"/>
        <v>168</v>
      </c>
      <c r="P144" s="29">
        <f t="shared" si="6"/>
        <v>168</v>
      </c>
      <c r="Q144" s="74">
        <f t="shared" si="5"/>
        <v>0</v>
      </c>
      <c r="R144" s="28"/>
      <c r="S144" s="28"/>
      <c r="T144" s="28"/>
      <c r="U144" s="28"/>
      <c r="V144" s="28"/>
      <c r="W144" s="28"/>
      <c r="X144" s="28"/>
      <c r="Y144" s="28"/>
      <c r="Z144" s="28"/>
    </row>
    <row r="145" spans="1:26" ht="15" customHeight="1">
      <c r="A145" s="111">
        <v>135</v>
      </c>
      <c r="B145" s="128" t="s">
        <v>1220</v>
      </c>
      <c r="C145" s="48"/>
      <c r="D145" s="9"/>
      <c r="E145" s="128" t="s">
        <v>1221</v>
      </c>
      <c r="F145" s="111" t="s">
        <v>76</v>
      </c>
      <c r="G145" s="739">
        <v>140</v>
      </c>
      <c r="H145" s="122">
        <v>1</v>
      </c>
      <c r="I145" s="122">
        <v>60</v>
      </c>
      <c r="J145" s="122" t="s">
        <v>29</v>
      </c>
      <c r="K145" s="41" t="s">
        <v>26</v>
      </c>
      <c r="L145" s="42" t="str">
        <f t="shared" si="0"/>
        <v>60ml</v>
      </c>
      <c r="M145" s="658">
        <f t="shared" si="1"/>
        <v>60</v>
      </c>
      <c r="N145" s="659" t="str">
        <f t="shared" si="2"/>
        <v>60 ml</v>
      </c>
      <c r="O145" s="692">
        <f t="shared" si="3"/>
        <v>140</v>
      </c>
      <c r="P145" s="29">
        <f t="shared" si="6"/>
        <v>140</v>
      </c>
      <c r="Q145" s="74">
        <f t="shared" si="5"/>
        <v>0</v>
      </c>
      <c r="R145" s="28"/>
      <c r="S145" s="28"/>
      <c r="T145" s="28"/>
      <c r="U145" s="28"/>
      <c r="V145" s="28"/>
      <c r="W145" s="28"/>
      <c r="X145" s="28"/>
      <c r="Y145" s="28"/>
      <c r="Z145" s="28"/>
    </row>
    <row r="146" spans="1:26" ht="15" customHeight="1">
      <c r="A146" s="111">
        <v>136</v>
      </c>
      <c r="B146" s="128" t="s">
        <v>1359</v>
      </c>
      <c r="C146" s="48"/>
      <c r="D146" s="9"/>
      <c r="E146" s="128" t="s">
        <v>1361</v>
      </c>
      <c r="F146" s="111" t="s">
        <v>76</v>
      </c>
      <c r="G146" s="739">
        <v>48.7</v>
      </c>
      <c r="H146" s="122">
        <v>1</v>
      </c>
      <c r="I146" s="128">
        <v>550</v>
      </c>
      <c r="J146" s="122" t="s">
        <v>59</v>
      </c>
      <c r="K146" s="41" t="s">
        <v>26</v>
      </c>
      <c r="L146" s="42" t="str">
        <f t="shared" si="0"/>
        <v>550grams</v>
      </c>
      <c r="M146" s="658">
        <f t="shared" si="1"/>
        <v>550</v>
      </c>
      <c r="N146" s="659" t="str">
        <f t="shared" si="2"/>
        <v>550 grams</v>
      </c>
      <c r="O146" s="692">
        <f t="shared" si="3"/>
        <v>48.7</v>
      </c>
      <c r="P146" s="29">
        <f t="shared" si="6"/>
        <v>48.7</v>
      </c>
      <c r="Q146" s="74">
        <f t="shared" si="5"/>
        <v>0</v>
      </c>
      <c r="R146" s="28"/>
      <c r="S146" s="28"/>
      <c r="T146" s="28"/>
      <c r="U146" s="28"/>
      <c r="V146" s="28"/>
      <c r="W146" s="28"/>
      <c r="X146" s="28"/>
      <c r="Y146" s="28"/>
      <c r="Z146" s="28"/>
    </row>
    <row r="147" spans="1:26" ht="15" customHeight="1">
      <c r="A147" s="111">
        <v>137</v>
      </c>
      <c r="B147" s="128" t="s">
        <v>1480</v>
      </c>
      <c r="C147" s="48"/>
      <c r="D147" s="35"/>
      <c r="E147" s="122" t="s">
        <v>1484</v>
      </c>
      <c r="F147" s="111" t="s">
        <v>76</v>
      </c>
      <c r="G147" s="739">
        <v>74.5</v>
      </c>
      <c r="H147" s="122">
        <v>1</v>
      </c>
      <c r="I147" s="122">
        <v>150</v>
      </c>
      <c r="J147" s="743" t="s">
        <v>59</v>
      </c>
      <c r="K147" s="41" t="s">
        <v>26</v>
      </c>
      <c r="L147" s="42" t="str">
        <f t="shared" si="0"/>
        <v>150grams</v>
      </c>
      <c r="M147" s="658">
        <f t="shared" si="1"/>
        <v>150</v>
      </c>
      <c r="N147" s="659" t="str">
        <f t="shared" si="2"/>
        <v>150 grams</v>
      </c>
      <c r="O147" s="692">
        <f t="shared" si="3"/>
        <v>74.5</v>
      </c>
      <c r="P147" s="29">
        <f t="shared" si="6"/>
        <v>74.5</v>
      </c>
      <c r="Q147" s="74">
        <f t="shared" si="5"/>
        <v>0</v>
      </c>
      <c r="R147" s="28"/>
      <c r="S147" s="28"/>
      <c r="T147" s="28"/>
      <c r="U147" s="28"/>
      <c r="V147" s="28"/>
      <c r="W147" s="28"/>
      <c r="X147" s="28"/>
      <c r="Y147" s="28"/>
      <c r="Z147" s="28"/>
    </row>
    <row r="148" spans="1:26" ht="15" customHeight="1">
      <c r="A148" s="111">
        <v>138</v>
      </c>
      <c r="B148" s="128" t="s">
        <v>1531</v>
      </c>
      <c r="C148" s="48"/>
      <c r="D148" s="35"/>
      <c r="E148" s="122" t="s">
        <v>1532</v>
      </c>
      <c r="F148" s="111" t="s">
        <v>76</v>
      </c>
      <c r="G148" s="739">
        <v>88</v>
      </c>
      <c r="H148" s="122">
        <v>2</v>
      </c>
      <c r="I148" s="122">
        <v>32</v>
      </c>
      <c r="J148" s="122" t="s">
        <v>59</v>
      </c>
      <c r="K148" s="41" t="s">
        <v>26</v>
      </c>
      <c r="L148" s="42" t="str">
        <f t="shared" si="0"/>
        <v>32grams</v>
      </c>
      <c r="M148" s="658">
        <f t="shared" si="1"/>
        <v>64</v>
      </c>
      <c r="N148" s="659" t="str">
        <f t="shared" si="2"/>
        <v>64 grams</v>
      </c>
      <c r="O148" s="692">
        <f t="shared" si="3"/>
        <v>176</v>
      </c>
      <c r="P148" s="29">
        <f t="shared" si="6"/>
        <v>88</v>
      </c>
      <c r="Q148" s="74">
        <f t="shared" si="5"/>
        <v>0</v>
      </c>
      <c r="R148" s="28"/>
      <c r="S148" s="28"/>
      <c r="T148" s="28"/>
      <c r="U148" s="28"/>
      <c r="V148" s="28"/>
      <c r="W148" s="28"/>
      <c r="X148" s="28"/>
      <c r="Y148" s="28"/>
      <c r="Z148" s="28"/>
    </row>
    <row r="149" spans="1:26" ht="15" customHeight="1">
      <c r="A149" s="111">
        <v>139</v>
      </c>
      <c r="B149" s="122" t="s">
        <v>1533</v>
      </c>
      <c r="C149" s="48"/>
      <c r="D149" s="35"/>
      <c r="E149" s="122" t="s">
        <v>1534</v>
      </c>
      <c r="F149" s="111" t="s">
        <v>76</v>
      </c>
      <c r="G149" s="739">
        <v>59.5</v>
      </c>
      <c r="H149" s="122">
        <v>4</v>
      </c>
      <c r="I149" s="122">
        <v>9</v>
      </c>
      <c r="J149" s="122" t="s">
        <v>59</v>
      </c>
      <c r="K149" s="41" t="s">
        <v>26</v>
      </c>
      <c r="L149" s="42" t="str">
        <f t="shared" si="0"/>
        <v>9grams</v>
      </c>
      <c r="M149" s="658">
        <f t="shared" si="1"/>
        <v>36</v>
      </c>
      <c r="N149" s="659" t="str">
        <f t="shared" si="2"/>
        <v>36 grams</v>
      </c>
      <c r="O149" s="692">
        <f t="shared" si="3"/>
        <v>238</v>
      </c>
      <c r="P149" s="29">
        <f t="shared" si="6"/>
        <v>59.5</v>
      </c>
      <c r="Q149" s="74">
        <f t="shared" si="5"/>
        <v>0</v>
      </c>
      <c r="R149" s="28"/>
      <c r="S149" s="28"/>
      <c r="T149" s="28"/>
      <c r="U149" s="28"/>
      <c r="V149" s="28"/>
      <c r="W149" s="28"/>
      <c r="X149" s="28"/>
      <c r="Y149" s="28"/>
      <c r="Z149" s="28"/>
    </row>
    <row r="150" spans="1:26" ht="15" customHeight="1">
      <c r="A150" s="111">
        <v>140</v>
      </c>
      <c r="B150" s="122" t="s">
        <v>1535</v>
      </c>
      <c r="C150" s="48"/>
      <c r="D150" s="35"/>
      <c r="E150" s="128" t="s">
        <v>1536</v>
      </c>
      <c r="F150" s="111" t="s">
        <v>76</v>
      </c>
      <c r="G150" s="739">
        <v>65.5</v>
      </c>
      <c r="H150" s="745">
        <v>2</v>
      </c>
      <c r="I150" s="122">
        <v>26</v>
      </c>
      <c r="J150" s="122" t="s">
        <v>59</v>
      </c>
      <c r="K150" s="41" t="s">
        <v>26</v>
      </c>
      <c r="L150" s="42" t="str">
        <f t="shared" si="0"/>
        <v>26grams</v>
      </c>
      <c r="M150" s="658">
        <f t="shared" si="1"/>
        <v>52</v>
      </c>
      <c r="N150" s="659" t="str">
        <f t="shared" si="2"/>
        <v>52 grams</v>
      </c>
      <c r="O150" s="692">
        <f t="shared" si="3"/>
        <v>131</v>
      </c>
      <c r="P150" s="29">
        <f t="shared" si="6"/>
        <v>65.5</v>
      </c>
      <c r="Q150" s="74">
        <f t="shared" si="5"/>
        <v>0</v>
      </c>
      <c r="R150" s="28"/>
      <c r="S150" s="28"/>
      <c r="T150" s="28"/>
      <c r="U150" s="28"/>
      <c r="V150" s="28"/>
      <c r="W150" s="28"/>
      <c r="X150" s="28"/>
      <c r="Y150" s="28"/>
      <c r="Z150" s="28"/>
    </row>
    <row r="151" spans="1:26" ht="15" customHeight="1">
      <c r="A151" s="111">
        <v>141</v>
      </c>
      <c r="B151" s="283" t="s">
        <v>1537</v>
      </c>
      <c r="C151" s="48"/>
      <c r="D151" s="35"/>
      <c r="E151" s="140" t="s">
        <v>1538</v>
      </c>
      <c r="F151" s="111" t="s">
        <v>76</v>
      </c>
      <c r="G151" s="741">
        <v>87.5</v>
      </c>
      <c r="H151" s="283">
        <v>2</v>
      </c>
      <c r="I151" s="283">
        <v>35</v>
      </c>
      <c r="J151" s="283" t="s">
        <v>59</v>
      </c>
      <c r="K151" s="41" t="s">
        <v>26</v>
      </c>
      <c r="L151" s="42" t="str">
        <f t="shared" si="0"/>
        <v>35grams</v>
      </c>
      <c r="M151" s="658">
        <f t="shared" si="1"/>
        <v>70</v>
      </c>
      <c r="N151" s="659" t="str">
        <f t="shared" si="2"/>
        <v>70 grams</v>
      </c>
      <c r="O151" s="692">
        <f t="shared" si="3"/>
        <v>175</v>
      </c>
      <c r="P151" s="29">
        <f t="shared" si="6"/>
        <v>87.5</v>
      </c>
      <c r="Q151" s="74">
        <f t="shared" si="5"/>
        <v>0</v>
      </c>
      <c r="R151" s="28"/>
      <c r="S151" s="28"/>
      <c r="T151" s="28"/>
      <c r="U151" s="28"/>
      <c r="V151" s="28"/>
      <c r="W151" s="28"/>
      <c r="X151" s="28"/>
      <c r="Y151" s="28"/>
      <c r="Z151" s="28"/>
    </row>
    <row r="152" spans="1:26" ht="15" customHeight="1">
      <c r="A152" s="111">
        <v>142</v>
      </c>
      <c r="B152" s="128" t="s">
        <v>1540</v>
      </c>
      <c r="C152" s="48"/>
      <c r="D152" s="35"/>
      <c r="E152" s="128" t="s">
        <v>1541</v>
      </c>
      <c r="F152" s="111" t="s">
        <v>76</v>
      </c>
      <c r="G152" s="739">
        <v>59</v>
      </c>
      <c r="H152" s="122">
        <v>3</v>
      </c>
      <c r="I152" s="122">
        <v>30</v>
      </c>
      <c r="J152" s="122" t="s">
        <v>59</v>
      </c>
      <c r="K152" s="41" t="s">
        <v>26</v>
      </c>
      <c r="L152" s="42" t="str">
        <f t="shared" si="0"/>
        <v>30grams</v>
      </c>
      <c r="M152" s="658">
        <f t="shared" si="1"/>
        <v>90</v>
      </c>
      <c r="N152" s="659" t="str">
        <f t="shared" si="2"/>
        <v>90 grams</v>
      </c>
      <c r="O152" s="692">
        <f t="shared" si="3"/>
        <v>177</v>
      </c>
      <c r="P152" s="29">
        <f t="shared" si="6"/>
        <v>59</v>
      </c>
      <c r="Q152" s="74">
        <f t="shared" si="5"/>
        <v>0</v>
      </c>
      <c r="R152" s="28"/>
      <c r="S152" s="28"/>
      <c r="T152" s="28"/>
      <c r="U152" s="28"/>
      <c r="V152" s="28"/>
      <c r="W152" s="28"/>
      <c r="X152" s="28"/>
      <c r="Y152" s="28"/>
      <c r="Z152" s="28"/>
    </row>
    <row r="153" spans="1:26" ht="15" customHeight="1">
      <c r="A153" s="111">
        <v>143</v>
      </c>
      <c r="B153" s="283" t="s">
        <v>1542</v>
      </c>
      <c r="C153" s="48"/>
      <c r="D153" s="35"/>
      <c r="E153" s="140" t="s">
        <v>1544</v>
      </c>
      <c r="F153" s="111" t="s">
        <v>76</v>
      </c>
      <c r="G153" s="741">
        <v>102.5</v>
      </c>
      <c r="H153" s="283">
        <v>1</v>
      </c>
      <c r="I153" s="283">
        <v>45</v>
      </c>
      <c r="J153" s="283" t="s">
        <v>59</v>
      </c>
      <c r="K153" s="41" t="s">
        <v>26</v>
      </c>
      <c r="L153" s="42" t="str">
        <f t="shared" si="0"/>
        <v>45grams</v>
      </c>
      <c r="M153" s="658">
        <f t="shared" si="1"/>
        <v>45</v>
      </c>
      <c r="N153" s="659" t="str">
        <f t="shared" si="2"/>
        <v>45 grams</v>
      </c>
      <c r="O153" s="692">
        <f t="shared" si="3"/>
        <v>102.5</v>
      </c>
      <c r="P153" s="29">
        <f t="shared" si="6"/>
        <v>102.5</v>
      </c>
      <c r="Q153" s="74">
        <f t="shared" si="5"/>
        <v>0</v>
      </c>
      <c r="R153" s="28"/>
      <c r="S153" s="28"/>
      <c r="T153" s="28"/>
      <c r="U153" s="28"/>
      <c r="V153" s="28"/>
      <c r="W153" s="28"/>
      <c r="X153" s="28"/>
      <c r="Y153" s="28"/>
      <c r="Z153" s="28"/>
    </row>
    <row r="154" spans="1:26" ht="15" customHeight="1">
      <c r="A154" s="111">
        <v>144</v>
      </c>
      <c r="B154" s="128" t="s">
        <v>1545</v>
      </c>
      <c r="C154" s="48"/>
      <c r="D154" s="35"/>
      <c r="E154" s="128" t="s">
        <v>1546</v>
      </c>
      <c r="F154" s="111" t="s">
        <v>76</v>
      </c>
      <c r="G154" s="740">
        <v>74.5</v>
      </c>
      <c r="H154" s="128">
        <v>2</v>
      </c>
      <c r="I154" s="128">
        <v>30</v>
      </c>
      <c r="J154" s="122" t="s">
        <v>59</v>
      </c>
      <c r="K154" s="41" t="s">
        <v>26</v>
      </c>
      <c r="L154" s="42" t="str">
        <f t="shared" si="0"/>
        <v>30grams</v>
      </c>
      <c r="M154" s="658">
        <f t="shared" si="1"/>
        <v>60</v>
      </c>
      <c r="N154" s="659" t="str">
        <f t="shared" si="2"/>
        <v>60 grams</v>
      </c>
      <c r="O154" s="692">
        <f t="shared" si="3"/>
        <v>149</v>
      </c>
      <c r="P154" s="29">
        <f t="shared" si="6"/>
        <v>74.5</v>
      </c>
      <c r="Q154" s="74">
        <f t="shared" si="5"/>
        <v>0</v>
      </c>
      <c r="R154" s="28"/>
      <c r="S154" s="28"/>
      <c r="T154" s="28"/>
      <c r="U154" s="28"/>
      <c r="V154" s="28"/>
      <c r="W154" s="28"/>
      <c r="X154" s="28"/>
      <c r="Y154" s="28"/>
      <c r="Z154" s="28"/>
    </row>
    <row r="155" spans="1:26" ht="15" customHeight="1">
      <c r="A155" s="111">
        <v>145</v>
      </c>
      <c r="B155" s="128" t="s">
        <v>1548</v>
      </c>
      <c r="C155" s="48"/>
      <c r="D155" s="35"/>
      <c r="E155" s="128" t="s">
        <v>1549</v>
      </c>
      <c r="F155" s="111" t="s">
        <v>76</v>
      </c>
      <c r="G155" s="739">
        <v>59.25</v>
      </c>
      <c r="H155" s="122">
        <v>2</v>
      </c>
      <c r="I155" s="122">
        <v>13</v>
      </c>
      <c r="J155" s="122" t="s">
        <v>59</v>
      </c>
      <c r="K155" s="41" t="s">
        <v>26</v>
      </c>
      <c r="L155" s="42" t="str">
        <f t="shared" si="0"/>
        <v>13grams</v>
      </c>
      <c r="M155" s="658">
        <f t="shared" si="1"/>
        <v>26</v>
      </c>
      <c r="N155" s="659" t="str">
        <f t="shared" si="2"/>
        <v>26 grams</v>
      </c>
      <c r="O155" s="692">
        <f t="shared" si="3"/>
        <v>118.5</v>
      </c>
      <c r="P155" s="29">
        <f t="shared" si="6"/>
        <v>59.25</v>
      </c>
      <c r="Q155" s="74">
        <f t="shared" si="5"/>
        <v>0</v>
      </c>
      <c r="R155" s="28"/>
      <c r="S155" s="28"/>
      <c r="T155" s="28"/>
      <c r="U155" s="28"/>
      <c r="V155" s="28"/>
      <c r="W155" s="28"/>
      <c r="X155" s="28"/>
      <c r="Y155" s="28"/>
      <c r="Z155" s="28"/>
    </row>
    <row r="156" spans="1:26" ht="15" customHeight="1">
      <c r="A156" s="111">
        <v>146</v>
      </c>
      <c r="B156" s="128" t="s">
        <v>1550</v>
      </c>
      <c r="C156" s="48"/>
      <c r="D156" s="35"/>
      <c r="E156" s="122" t="s">
        <v>1551</v>
      </c>
      <c r="F156" s="111" t="s">
        <v>76</v>
      </c>
      <c r="G156" s="739">
        <v>57.1</v>
      </c>
      <c r="H156" s="122">
        <v>2</v>
      </c>
      <c r="I156" s="122">
        <v>7</v>
      </c>
      <c r="J156" s="122" t="s">
        <v>59</v>
      </c>
      <c r="K156" s="41" t="s">
        <v>26</v>
      </c>
      <c r="L156" s="42" t="str">
        <f t="shared" si="0"/>
        <v>7grams</v>
      </c>
      <c r="M156" s="658">
        <f t="shared" si="1"/>
        <v>14</v>
      </c>
      <c r="N156" s="659" t="str">
        <f t="shared" si="2"/>
        <v>14 grams</v>
      </c>
      <c r="O156" s="692">
        <f t="shared" si="3"/>
        <v>114.2</v>
      </c>
      <c r="P156" s="29">
        <f t="shared" si="6"/>
        <v>57.1</v>
      </c>
      <c r="Q156" s="74">
        <f t="shared" si="5"/>
        <v>0</v>
      </c>
      <c r="R156" s="28"/>
      <c r="S156" s="28"/>
      <c r="T156" s="28"/>
      <c r="U156" s="28"/>
      <c r="V156" s="28"/>
      <c r="W156" s="28"/>
      <c r="X156" s="28"/>
      <c r="Y156" s="28"/>
      <c r="Z156" s="28"/>
    </row>
    <row r="157" spans="1:26" ht="15" customHeight="1">
      <c r="A157" s="111">
        <v>147</v>
      </c>
      <c r="B157" s="122" t="s">
        <v>1553</v>
      </c>
      <c r="C157" s="48"/>
      <c r="D157" s="35"/>
      <c r="E157" s="122" t="s">
        <v>1554</v>
      </c>
      <c r="F157" s="111" t="s">
        <v>76</v>
      </c>
      <c r="G157" s="739">
        <v>125.25</v>
      </c>
      <c r="H157" s="122">
        <v>2</v>
      </c>
      <c r="I157" s="122">
        <v>37</v>
      </c>
      <c r="J157" s="122" t="s">
        <v>59</v>
      </c>
      <c r="K157" s="41" t="s">
        <v>26</v>
      </c>
      <c r="L157" s="42" t="str">
        <f t="shared" si="0"/>
        <v>37grams</v>
      </c>
      <c r="M157" s="658">
        <f t="shared" si="1"/>
        <v>74</v>
      </c>
      <c r="N157" s="659" t="str">
        <f t="shared" si="2"/>
        <v>74 grams</v>
      </c>
      <c r="O157" s="692">
        <f t="shared" si="3"/>
        <v>250.5</v>
      </c>
      <c r="P157" s="29">
        <f t="shared" si="6"/>
        <v>125.25</v>
      </c>
      <c r="Q157" s="74">
        <f t="shared" si="5"/>
        <v>0</v>
      </c>
      <c r="R157" s="28"/>
      <c r="S157" s="28"/>
      <c r="T157" s="28"/>
      <c r="U157" s="28"/>
      <c r="V157" s="28"/>
      <c r="W157" s="28"/>
      <c r="X157" s="28"/>
      <c r="Y157" s="28"/>
      <c r="Z157" s="28"/>
    </row>
    <row r="158" spans="1:26" ht="15" customHeight="1">
      <c r="A158" s="111">
        <v>148</v>
      </c>
      <c r="B158" s="128" t="s">
        <v>1563</v>
      </c>
      <c r="C158" s="48"/>
      <c r="D158" s="35"/>
      <c r="E158" s="122" t="s">
        <v>1564</v>
      </c>
      <c r="F158" s="111" t="s">
        <v>76</v>
      </c>
      <c r="G158" s="739">
        <v>61.75</v>
      </c>
      <c r="H158" s="122">
        <v>3</v>
      </c>
      <c r="I158" s="122">
        <v>12</v>
      </c>
      <c r="J158" s="122" t="s">
        <v>59</v>
      </c>
      <c r="K158" s="41" t="s">
        <v>26</v>
      </c>
      <c r="L158" s="42" t="str">
        <f t="shared" si="0"/>
        <v>12grams</v>
      </c>
      <c r="M158" s="658">
        <f t="shared" si="1"/>
        <v>36</v>
      </c>
      <c r="N158" s="659" t="str">
        <f t="shared" si="2"/>
        <v>36 grams</v>
      </c>
      <c r="O158" s="692">
        <f t="shared" si="3"/>
        <v>185.25</v>
      </c>
      <c r="P158" s="29">
        <f t="shared" si="6"/>
        <v>61.75</v>
      </c>
      <c r="Q158" s="74">
        <f t="shared" si="5"/>
        <v>0</v>
      </c>
      <c r="R158" s="28"/>
      <c r="S158" s="28"/>
      <c r="T158" s="28"/>
      <c r="U158" s="28"/>
      <c r="V158" s="28"/>
      <c r="W158" s="28"/>
      <c r="X158" s="28"/>
      <c r="Y158" s="28"/>
      <c r="Z158" s="28"/>
    </row>
    <row r="159" spans="1:26" ht="15" customHeight="1">
      <c r="A159" s="111">
        <v>149</v>
      </c>
      <c r="B159" s="128" t="s">
        <v>1571</v>
      </c>
      <c r="C159" s="48"/>
      <c r="D159" s="35"/>
      <c r="E159" s="128" t="s">
        <v>1572</v>
      </c>
      <c r="F159" s="111" t="s">
        <v>76</v>
      </c>
      <c r="G159" s="740">
        <v>57</v>
      </c>
      <c r="H159" s="128">
        <v>1</v>
      </c>
      <c r="I159" s="128">
        <v>14</v>
      </c>
      <c r="J159" s="122" t="s">
        <v>59</v>
      </c>
      <c r="K159" s="41" t="s">
        <v>26</v>
      </c>
      <c r="L159" s="42" t="str">
        <f t="shared" si="0"/>
        <v>14grams</v>
      </c>
      <c r="M159" s="658">
        <f t="shared" si="1"/>
        <v>14</v>
      </c>
      <c r="N159" s="659" t="str">
        <f t="shared" si="2"/>
        <v>14 grams</v>
      </c>
      <c r="O159" s="692">
        <f t="shared" si="3"/>
        <v>57</v>
      </c>
      <c r="P159" s="29">
        <f t="shared" si="6"/>
        <v>57</v>
      </c>
      <c r="Q159" s="74">
        <f t="shared" si="5"/>
        <v>0</v>
      </c>
      <c r="R159" s="28"/>
      <c r="S159" s="28"/>
      <c r="T159" s="28"/>
      <c r="U159" s="28"/>
      <c r="V159" s="28"/>
      <c r="W159" s="28"/>
      <c r="X159" s="28"/>
      <c r="Y159" s="28"/>
      <c r="Z159" s="28"/>
    </row>
    <row r="160" spans="1:26" ht="15" customHeight="1">
      <c r="A160" s="111">
        <v>150</v>
      </c>
      <c r="B160" s="122" t="s">
        <v>1761</v>
      </c>
      <c r="C160" s="48"/>
      <c r="D160" s="35"/>
      <c r="E160" s="122" t="s">
        <v>1763</v>
      </c>
      <c r="F160" s="111" t="s">
        <v>76</v>
      </c>
      <c r="G160" s="739">
        <v>279.10000000000002</v>
      </c>
      <c r="H160" s="122">
        <v>1</v>
      </c>
      <c r="I160" s="122">
        <v>250</v>
      </c>
      <c r="J160" s="122" t="s">
        <v>29</v>
      </c>
      <c r="K160" s="41" t="s">
        <v>26</v>
      </c>
      <c r="L160" s="42" t="str">
        <f t="shared" si="0"/>
        <v>250ml</v>
      </c>
      <c r="M160" s="658">
        <f t="shared" si="1"/>
        <v>250</v>
      </c>
      <c r="N160" s="659" t="str">
        <f t="shared" si="2"/>
        <v>250 ml</v>
      </c>
      <c r="O160" s="692">
        <f t="shared" si="3"/>
        <v>279.10000000000002</v>
      </c>
      <c r="P160" s="29">
        <f t="shared" si="6"/>
        <v>279.10000000000002</v>
      </c>
      <c r="Q160" s="74">
        <f t="shared" si="5"/>
        <v>0</v>
      </c>
      <c r="R160" s="28"/>
      <c r="S160" s="28"/>
      <c r="T160" s="28"/>
      <c r="U160" s="28"/>
      <c r="V160" s="28"/>
      <c r="W160" s="28"/>
      <c r="X160" s="28"/>
      <c r="Y160" s="28"/>
      <c r="Z160" s="28"/>
    </row>
    <row r="161" spans="1:26" ht="15" customHeight="1">
      <c r="A161" s="111">
        <v>151</v>
      </c>
      <c r="B161" s="128" t="s">
        <v>2042</v>
      </c>
      <c r="C161" s="48"/>
      <c r="D161" s="35"/>
      <c r="E161" s="128" t="s">
        <v>2816</v>
      </c>
      <c r="F161" s="111" t="s">
        <v>76</v>
      </c>
      <c r="G161" s="739">
        <v>48.8</v>
      </c>
      <c r="H161" s="122">
        <v>9</v>
      </c>
      <c r="I161" s="122">
        <v>100</v>
      </c>
      <c r="J161" s="122" t="s">
        <v>59</v>
      </c>
      <c r="K161" s="41" t="s">
        <v>26</v>
      </c>
      <c r="L161" s="42" t="str">
        <f t="shared" si="0"/>
        <v>100grams</v>
      </c>
      <c r="M161" s="658">
        <f t="shared" si="1"/>
        <v>900</v>
      </c>
      <c r="N161" s="659" t="str">
        <f t="shared" si="2"/>
        <v>900 grams</v>
      </c>
      <c r="O161" s="692">
        <f t="shared" si="3"/>
        <v>439.2</v>
      </c>
      <c r="P161" s="29">
        <f t="shared" si="6"/>
        <v>48.8</v>
      </c>
      <c r="Q161" s="74">
        <f t="shared" si="5"/>
        <v>0</v>
      </c>
      <c r="R161" s="28"/>
      <c r="S161" s="28"/>
      <c r="T161" s="28"/>
      <c r="U161" s="28"/>
      <c r="V161" s="28"/>
      <c r="W161" s="28"/>
      <c r="X161" s="28"/>
      <c r="Y161" s="28"/>
      <c r="Z161" s="28"/>
    </row>
    <row r="162" spans="1:26" ht="15" customHeight="1">
      <c r="A162" s="111">
        <v>152</v>
      </c>
      <c r="B162" s="128" t="s">
        <v>2139</v>
      </c>
      <c r="C162" s="48"/>
      <c r="D162" s="35"/>
      <c r="E162" s="128" t="s">
        <v>2817</v>
      </c>
      <c r="F162" s="111" t="s">
        <v>76</v>
      </c>
      <c r="G162" s="739">
        <v>35.5</v>
      </c>
      <c r="H162" s="122">
        <v>18</v>
      </c>
      <c r="I162" s="122">
        <v>1000</v>
      </c>
      <c r="J162" s="743" t="s">
        <v>59</v>
      </c>
      <c r="K162" s="41" t="s">
        <v>26</v>
      </c>
      <c r="L162" s="42" t="str">
        <f t="shared" si="0"/>
        <v>1000grams</v>
      </c>
      <c r="M162" s="658">
        <f t="shared" si="1"/>
        <v>18000</v>
      </c>
      <c r="N162" s="659" t="str">
        <f t="shared" si="2"/>
        <v>18000 grams</v>
      </c>
      <c r="O162" s="692">
        <f t="shared" si="3"/>
        <v>639</v>
      </c>
      <c r="P162" s="29">
        <f t="shared" si="6"/>
        <v>35.5</v>
      </c>
      <c r="Q162" s="74">
        <f t="shared" si="5"/>
        <v>0</v>
      </c>
      <c r="R162" s="28"/>
      <c r="S162" s="28"/>
      <c r="T162" s="28"/>
      <c r="U162" s="28"/>
      <c r="V162" s="28"/>
      <c r="W162" s="28"/>
      <c r="X162" s="28"/>
      <c r="Y162" s="28"/>
      <c r="Z162" s="28"/>
    </row>
    <row r="163" spans="1:26" ht="15" customHeight="1">
      <c r="A163" s="111">
        <v>153</v>
      </c>
      <c r="B163" s="283" t="s">
        <v>2143</v>
      </c>
      <c r="C163" s="48"/>
      <c r="D163" s="35"/>
      <c r="E163" s="283" t="s">
        <v>2706</v>
      </c>
      <c r="F163" s="111" t="s">
        <v>76</v>
      </c>
      <c r="G163" s="741">
        <v>25</v>
      </c>
      <c r="H163" s="283">
        <v>2</v>
      </c>
      <c r="I163" s="140">
        <v>1000</v>
      </c>
      <c r="J163" s="283" t="s">
        <v>59</v>
      </c>
      <c r="K163" s="41" t="s">
        <v>26</v>
      </c>
      <c r="L163" s="42" t="str">
        <f t="shared" si="0"/>
        <v>1000grams</v>
      </c>
      <c r="M163" s="658">
        <f t="shared" si="1"/>
        <v>2000</v>
      </c>
      <c r="N163" s="659" t="str">
        <f t="shared" si="2"/>
        <v>2000 grams</v>
      </c>
      <c r="O163" s="692">
        <f t="shared" si="3"/>
        <v>50</v>
      </c>
      <c r="P163" s="29">
        <f t="shared" si="6"/>
        <v>25</v>
      </c>
      <c r="Q163" s="74">
        <f t="shared" si="5"/>
        <v>0</v>
      </c>
      <c r="R163" s="28"/>
      <c r="S163" s="28"/>
      <c r="T163" s="28"/>
      <c r="U163" s="28"/>
      <c r="V163" s="28"/>
      <c r="W163" s="28"/>
      <c r="X163" s="28"/>
      <c r="Y163" s="28"/>
      <c r="Z163" s="28"/>
    </row>
    <row r="164" spans="1:26" ht="15" customHeight="1">
      <c r="A164" s="111">
        <v>154</v>
      </c>
      <c r="B164" s="128" t="s">
        <v>2204</v>
      </c>
      <c r="C164" s="48"/>
      <c r="D164" s="35"/>
      <c r="E164" s="128" t="s">
        <v>2205</v>
      </c>
      <c r="F164" s="111" t="s">
        <v>76</v>
      </c>
      <c r="G164" s="739">
        <v>155</v>
      </c>
      <c r="H164" s="122">
        <v>1</v>
      </c>
      <c r="I164" s="122">
        <v>210</v>
      </c>
      <c r="J164" s="122" t="s">
        <v>29</v>
      </c>
      <c r="K164" s="41" t="s">
        <v>26</v>
      </c>
      <c r="L164" s="42" t="str">
        <f t="shared" si="0"/>
        <v>210ml</v>
      </c>
      <c r="M164" s="658">
        <f t="shared" si="1"/>
        <v>210</v>
      </c>
      <c r="N164" s="659" t="str">
        <f t="shared" si="2"/>
        <v>210 ml</v>
      </c>
      <c r="O164" s="692">
        <f t="shared" si="3"/>
        <v>155</v>
      </c>
      <c r="P164" s="29">
        <f t="shared" si="6"/>
        <v>155</v>
      </c>
      <c r="Q164" s="74">
        <f t="shared" si="5"/>
        <v>0</v>
      </c>
      <c r="R164" s="28"/>
      <c r="S164" s="28"/>
      <c r="T164" s="28"/>
      <c r="U164" s="28"/>
      <c r="V164" s="28"/>
      <c r="W164" s="28"/>
      <c r="X164" s="28"/>
      <c r="Y164" s="28"/>
      <c r="Z164" s="28"/>
    </row>
    <row r="165" spans="1:26" ht="15" customHeight="1">
      <c r="A165" s="111">
        <v>155</v>
      </c>
      <c r="B165" s="128" t="s">
        <v>2214</v>
      </c>
      <c r="C165" s="48"/>
      <c r="D165" s="35"/>
      <c r="E165" s="122" t="s">
        <v>2215</v>
      </c>
      <c r="F165" s="111" t="s">
        <v>76</v>
      </c>
      <c r="G165" s="739">
        <v>57.25</v>
      </c>
      <c r="H165" s="122">
        <v>2</v>
      </c>
      <c r="I165" s="122">
        <v>285</v>
      </c>
      <c r="J165" s="122" t="s">
        <v>29</v>
      </c>
      <c r="K165" s="41" t="s">
        <v>26</v>
      </c>
      <c r="L165" s="42" t="str">
        <f t="shared" si="0"/>
        <v>285ml</v>
      </c>
      <c r="M165" s="658">
        <f t="shared" si="1"/>
        <v>570</v>
      </c>
      <c r="N165" s="659" t="str">
        <f t="shared" si="2"/>
        <v>570 ml</v>
      </c>
      <c r="O165" s="692">
        <f t="shared" si="3"/>
        <v>114.5</v>
      </c>
      <c r="P165" s="29">
        <f t="shared" si="6"/>
        <v>57.25</v>
      </c>
      <c r="Q165" s="74">
        <f t="shared" si="5"/>
        <v>0</v>
      </c>
      <c r="R165" s="28"/>
      <c r="S165" s="28"/>
      <c r="T165" s="28"/>
      <c r="U165" s="28"/>
      <c r="V165" s="28"/>
      <c r="W165" s="28"/>
      <c r="X165" s="28"/>
      <c r="Y165" s="28"/>
      <c r="Z165" s="28"/>
    </row>
    <row r="166" spans="1:26" ht="15" customHeight="1">
      <c r="A166" s="111">
        <v>156</v>
      </c>
      <c r="B166" s="128" t="s">
        <v>2225</v>
      </c>
      <c r="C166" s="48"/>
      <c r="D166" s="35"/>
      <c r="E166" s="122" t="s">
        <v>2226</v>
      </c>
      <c r="F166" s="111" t="s">
        <v>76</v>
      </c>
      <c r="G166" s="739">
        <v>27.7</v>
      </c>
      <c r="H166" s="122">
        <v>7</v>
      </c>
      <c r="I166" s="122">
        <v>44</v>
      </c>
      <c r="J166" s="122" t="s">
        <v>59</v>
      </c>
      <c r="K166" s="41" t="s">
        <v>26</v>
      </c>
      <c r="L166" s="42" t="str">
        <f t="shared" si="0"/>
        <v>44grams</v>
      </c>
      <c r="M166" s="658">
        <f t="shared" si="1"/>
        <v>308</v>
      </c>
      <c r="N166" s="659" t="str">
        <f t="shared" si="2"/>
        <v>308 grams</v>
      </c>
      <c r="O166" s="692">
        <f t="shared" si="3"/>
        <v>193.9</v>
      </c>
      <c r="P166" s="29">
        <f t="shared" si="6"/>
        <v>27.7</v>
      </c>
      <c r="Q166" s="74">
        <f t="shared" si="5"/>
        <v>0</v>
      </c>
      <c r="R166" s="28"/>
      <c r="S166" s="28"/>
      <c r="T166" s="28"/>
      <c r="U166" s="28"/>
      <c r="V166" s="28"/>
      <c r="W166" s="28"/>
      <c r="X166" s="28"/>
      <c r="Y166" s="28"/>
      <c r="Z166" s="28"/>
    </row>
    <row r="167" spans="1:26" ht="15" customHeight="1">
      <c r="A167" s="111">
        <v>157</v>
      </c>
      <c r="B167" s="128" t="s">
        <v>2269</v>
      </c>
      <c r="C167" s="48"/>
      <c r="D167" s="35"/>
      <c r="E167" s="128" t="s">
        <v>2703</v>
      </c>
      <c r="F167" s="111" t="s">
        <v>76</v>
      </c>
      <c r="G167" s="739">
        <v>70</v>
      </c>
      <c r="H167" s="122">
        <v>6</v>
      </c>
      <c r="I167" s="122">
        <v>3500</v>
      </c>
      <c r="J167" s="122" t="s">
        <v>29</v>
      </c>
      <c r="K167" s="41" t="s">
        <v>26</v>
      </c>
      <c r="L167" s="42" t="str">
        <f t="shared" si="0"/>
        <v>3500ml</v>
      </c>
      <c r="M167" s="658">
        <f t="shared" si="1"/>
        <v>21000</v>
      </c>
      <c r="N167" s="659" t="str">
        <f t="shared" si="2"/>
        <v>21000 ml</v>
      </c>
      <c r="O167" s="692">
        <f t="shared" si="3"/>
        <v>420</v>
      </c>
      <c r="P167" s="29">
        <f t="shared" si="6"/>
        <v>70</v>
      </c>
      <c r="Q167" s="74">
        <f t="shared" si="5"/>
        <v>0</v>
      </c>
      <c r="R167" s="28"/>
      <c r="S167" s="28"/>
      <c r="T167" s="28"/>
      <c r="U167" s="28"/>
      <c r="V167" s="28"/>
      <c r="W167" s="28"/>
      <c r="X167" s="28"/>
      <c r="Y167" s="28"/>
      <c r="Z167" s="28"/>
    </row>
    <row r="168" spans="1:26" ht="15" customHeight="1">
      <c r="A168" s="111">
        <v>158</v>
      </c>
      <c r="B168" s="128" t="s">
        <v>2376</v>
      </c>
      <c r="C168" s="48"/>
      <c r="D168" s="35"/>
      <c r="E168" s="128" t="s">
        <v>2377</v>
      </c>
      <c r="F168" s="111" t="s">
        <v>76</v>
      </c>
      <c r="G168" s="740">
        <v>40</v>
      </c>
      <c r="H168" s="122">
        <v>2</v>
      </c>
      <c r="I168" s="122">
        <v>340</v>
      </c>
      <c r="J168" s="122" t="s">
        <v>59</v>
      </c>
      <c r="K168" s="41" t="s">
        <v>26</v>
      </c>
      <c r="L168" s="42" t="str">
        <f t="shared" si="0"/>
        <v>340grams</v>
      </c>
      <c r="M168" s="658">
        <f t="shared" si="1"/>
        <v>680</v>
      </c>
      <c r="N168" s="659" t="str">
        <f t="shared" si="2"/>
        <v>680 grams</v>
      </c>
      <c r="O168" s="692">
        <f t="shared" si="3"/>
        <v>80</v>
      </c>
      <c r="P168" s="29">
        <f t="shared" si="6"/>
        <v>40</v>
      </c>
      <c r="Q168" s="74">
        <f t="shared" si="5"/>
        <v>0</v>
      </c>
      <c r="R168" s="28"/>
      <c r="S168" s="28"/>
      <c r="T168" s="28"/>
      <c r="U168" s="28"/>
      <c r="V168" s="28"/>
      <c r="W168" s="28"/>
      <c r="X168" s="28"/>
      <c r="Y168" s="28"/>
      <c r="Z168" s="28"/>
    </row>
    <row r="169" spans="1:26" ht="15" customHeight="1">
      <c r="A169" s="111">
        <v>159</v>
      </c>
      <c r="B169" s="128" t="s">
        <v>2413</v>
      </c>
      <c r="C169" s="48"/>
      <c r="D169" s="35"/>
      <c r="E169" s="128" t="s">
        <v>2271</v>
      </c>
      <c r="F169" s="111" t="s">
        <v>76</v>
      </c>
      <c r="G169" s="739">
        <v>315</v>
      </c>
      <c r="H169" s="122">
        <v>1</v>
      </c>
      <c r="I169" s="122">
        <v>1000</v>
      </c>
      <c r="J169" s="122" t="s">
        <v>29</v>
      </c>
      <c r="K169" s="41" t="s">
        <v>26</v>
      </c>
      <c r="L169" s="42" t="str">
        <f t="shared" si="0"/>
        <v>1000ml</v>
      </c>
      <c r="M169" s="658">
        <f t="shared" si="1"/>
        <v>1000</v>
      </c>
      <c r="N169" s="659" t="str">
        <f t="shared" si="2"/>
        <v>1000 ml</v>
      </c>
      <c r="O169" s="692">
        <f t="shared" si="3"/>
        <v>315</v>
      </c>
      <c r="P169" s="29">
        <f t="shared" si="6"/>
        <v>315</v>
      </c>
      <c r="Q169" s="74">
        <f t="shared" si="5"/>
        <v>0</v>
      </c>
      <c r="R169" s="28"/>
      <c r="S169" s="28"/>
      <c r="T169" s="28"/>
      <c r="U169" s="28"/>
      <c r="V169" s="28"/>
      <c r="W169" s="28"/>
      <c r="X169" s="28"/>
      <c r="Y169" s="28"/>
      <c r="Z169" s="28"/>
    </row>
    <row r="170" spans="1:26" ht="15" customHeight="1">
      <c r="A170" s="111">
        <v>160</v>
      </c>
      <c r="B170" s="128" t="s">
        <v>2446</v>
      </c>
      <c r="C170" s="48"/>
      <c r="D170" s="35"/>
      <c r="E170" s="128" t="s">
        <v>2448</v>
      </c>
      <c r="F170" s="111" t="s">
        <v>76</v>
      </c>
      <c r="G170" s="739">
        <v>33</v>
      </c>
      <c r="H170" s="122">
        <v>2</v>
      </c>
      <c r="I170" s="122">
        <v>150</v>
      </c>
      <c r="J170" s="122" t="s">
        <v>59</v>
      </c>
      <c r="K170" s="41" t="s">
        <v>26</v>
      </c>
      <c r="L170" s="42" t="str">
        <f t="shared" si="0"/>
        <v>150grams</v>
      </c>
      <c r="M170" s="658">
        <f t="shared" si="1"/>
        <v>300</v>
      </c>
      <c r="N170" s="659" t="str">
        <f t="shared" si="2"/>
        <v>300 grams</v>
      </c>
      <c r="O170" s="692">
        <f t="shared" si="3"/>
        <v>66</v>
      </c>
      <c r="P170" s="29">
        <f t="shared" si="6"/>
        <v>33</v>
      </c>
      <c r="Q170" s="74">
        <f t="shared" si="5"/>
        <v>0</v>
      </c>
      <c r="R170" s="28"/>
      <c r="S170" s="28"/>
      <c r="T170" s="28"/>
      <c r="U170" s="28"/>
      <c r="V170" s="28"/>
      <c r="W170" s="28"/>
      <c r="X170" s="28"/>
      <c r="Y170" s="28"/>
      <c r="Z170" s="28"/>
    </row>
    <row r="171" spans="1:26" ht="15" customHeight="1">
      <c r="A171" s="111">
        <v>161</v>
      </c>
      <c r="B171" s="128" t="s">
        <v>2542</v>
      </c>
      <c r="C171" s="48"/>
      <c r="D171" s="35"/>
      <c r="E171" s="128" t="s">
        <v>2703</v>
      </c>
      <c r="F171" s="111" t="s">
        <v>76</v>
      </c>
      <c r="G171" s="739">
        <v>65</v>
      </c>
      <c r="H171" s="122">
        <v>10</v>
      </c>
      <c r="I171" s="122">
        <v>1</v>
      </c>
      <c r="J171" s="122" t="s">
        <v>29</v>
      </c>
      <c r="K171" s="41" t="s">
        <v>26</v>
      </c>
      <c r="L171" s="42" t="str">
        <f t="shared" si="0"/>
        <v>1ml</v>
      </c>
      <c r="M171" s="658">
        <f t="shared" si="1"/>
        <v>10</v>
      </c>
      <c r="N171" s="659" t="str">
        <f t="shared" si="2"/>
        <v>10 ml</v>
      </c>
      <c r="O171" s="692">
        <f t="shared" si="3"/>
        <v>650</v>
      </c>
      <c r="P171" s="29"/>
      <c r="Q171" s="74"/>
      <c r="R171" s="28"/>
      <c r="S171" s="28"/>
      <c r="T171" s="28"/>
      <c r="U171" s="28"/>
      <c r="V171" s="28"/>
      <c r="W171" s="28"/>
      <c r="X171" s="28"/>
      <c r="Y171" s="28"/>
      <c r="Z171" s="28"/>
    </row>
    <row r="172" spans="1:26" ht="15" customHeight="1">
      <c r="A172" s="111">
        <v>162</v>
      </c>
      <c r="B172" s="128" t="s">
        <v>2593</v>
      </c>
      <c r="C172" s="48"/>
      <c r="D172" s="35"/>
      <c r="E172" s="128" t="s">
        <v>2595</v>
      </c>
      <c r="F172" s="111" t="s">
        <v>76</v>
      </c>
      <c r="G172" s="739">
        <v>239.5</v>
      </c>
      <c r="H172" s="122">
        <v>1</v>
      </c>
      <c r="I172" s="122">
        <v>290</v>
      </c>
      <c r="J172" s="122" t="s">
        <v>59</v>
      </c>
      <c r="K172" s="41" t="s">
        <v>26</v>
      </c>
      <c r="L172" s="42" t="str">
        <f t="shared" si="0"/>
        <v>290grams</v>
      </c>
      <c r="M172" s="658">
        <f t="shared" si="1"/>
        <v>290</v>
      </c>
      <c r="N172" s="659" t="str">
        <f t="shared" si="2"/>
        <v>290 grams</v>
      </c>
      <c r="O172" s="692">
        <f t="shared" si="3"/>
        <v>239.5</v>
      </c>
      <c r="P172" s="29"/>
      <c r="Q172" s="74"/>
      <c r="R172" s="28"/>
      <c r="S172" s="28"/>
      <c r="T172" s="28"/>
      <c r="U172" s="28"/>
      <c r="V172" s="28"/>
      <c r="W172" s="28"/>
      <c r="X172" s="28"/>
      <c r="Y172" s="28"/>
      <c r="Z172" s="28"/>
    </row>
    <row r="173" spans="1:26" ht="15" customHeight="1">
      <c r="A173" s="111">
        <v>163</v>
      </c>
      <c r="B173" s="128" t="s">
        <v>2542</v>
      </c>
      <c r="C173" s="48"/>
      <c r="D173" s="35"/>
      <c r="E173" s="128" t="s">
        <v>2818</v>
      </c>
      <c r="F173" s="111" t="s">
        <v>76</v>
      </c>
      <c r="G173" s="739">
        <v>41.5</v>
      </c>
      <c r="H173" s="122">
        <v>1</v>
      </c>
      <c r="I173" s="122">
        <v>1000</v>
      </c>
      <c r="J173" s="122" t="s">
        <v>29</v>
      </c>
      <c r="K173" s="41" t="s">
        <v>26</v>
      </c>
      <c r="L173" s="42" t="str">
        <f t="shared" si="0"/>
        <v>1000ml</v>
      </c>
      <c r="M173" s="658">
        <f t="shared" si="1"/>
        <v>1000</v>
      </c>
      <c r="N173" s="659" t="str">
        <f t="shared" si="2"/>
        <v>1000 ml</v>
      </c>
      <c r="O173" s="692">
        <f t="shared" si="3"/>
        <v>41.5</v>
      </c>
      <c r="P173" s="29"/>
      <c r="Q173" s="74"/>
      <c r="R173" s="28"/>
      <c r="S173" s="28"/>
      <c r="T173" s="28"/>
      <c r="U173" s="28"/>
      <c r="V173" s="28"/>
      <c r="W173" s="28"/>
      <c r="X173" s="28"/>
      <c r="Y173" s="28"/>
      <c r="Z173" s="28"/>
    </row>
    <row r="174" spans="1:26" ht="15" customHeight="1">
      <c r="A174" s="111">
        <v>164</v>
      </c>
      <c r="B174" s="128" t="s">
        <v>2542</v>
      </c>
      <c r="C174" s="48"/>
      <c r="D174" s="35"/>
      <c r="E174" s="128" t="s">
        <v>2819</v>
      </c>
      <c r="F174" s="111" t="s">
        <v>76</v>
      </c>
      <c r="G174" s="739">
        <v>41.5</v>
      </c>
      <c r="H174" s="122">
        <v>1</v>
      </c>
      <c r="I174" s="122">
        <v>1000</v>
      </c>
      <c r="J174" s="122" t="s">
        <v>29</v>
      </c>
      <c r="K174" s="41" t="s">
        <v>26</v>
      </c>
      <c r="L174" s="42" t="str">
        <f t="shared" si="0"/>
        <v>1000ml</v>
      </c>
      <c r="M174" s="658">
        <f t="shared" si="1"/>
        <v>1000</v>
      </c>
      <c r="N174" s="659" t="str">
        <f t="shared" si="2"/>
        <v>1000 ml</v>
      </c>
      <c r="O174" s="692">
        <f t="shared" si="3"/>
        <v>41.5</v>
      </c>
      <c r="P174" s="29"/>
      <c r="Q174" s="74"/>
      <c r="R174" s="28"/>
      <c r="S174" s="28"/>
      <c r="T174" s="28"/>
      <c r="U174" s="28"/>
      <c r="V174" s="28"/>
      <c r="W174" s="28"/>
      <c r="X174" s="28"/>
      <c r="Y174" s="28"/>
      <c r="Z174" s="28"/>
    </row>
    <row r="175" spans="1:26" ht="15" customHeight="1">
      <c r="A175" s="111">
        <v>165</v>
      </c>
      <c r="B175" s="128" t="s">
        <v>1784</v>
      </c>
      <c r="C175" s="48"/>
      <c r="D175" s="35"/>
      <c r="E175" s="128" t="s">
        <v>1785</v>
      </c>
      <c r="F175" s="111" t="s">
        <v>76</v>
      </c>
      <c r="G175" s="740">
        <v>21.1</v>
      </c>
      <c r="H175" s="128">
        <v>3</v>
      </c>
      <c r="I175" s="128">
        <v>10</v>
      </c>
      <c r="J175" s="122" t="s">
        <v>59</v>
      </c>
      <c r="K175" s="41" t="s">
        <v>26</v>
      </c>
      <c r="L175" s="42" t="str">
        <f t="shared" si="0"/>
        <v>10grams</v>
      </c>
      <c r="M175" s="658">
        <f t="shared" si="1"/>
        <v>30</v>
      </c>
      <c r="N175" s="659" t="str">
        <f t="shared" si="2"/>
        <v>30 grams</v>
      </c>
      <c r="O175" s="692">
        <f t="shared" si="3"/>
        <v>63.300000000000004</v>
      </c>
      <c r="P175" s="29"/>
      <c r="Q175" s="74"/>
      <c r="R175" s="28"/>
      <c r="S175" s="28"/>
      <c r="T175" s="28"/>
      <c r="U175" s="28"/>
      <c r="V175" s="28"/>
      <c r="W175" s="28"/>
      <c r="X175" s="28"/>
      <c r="Y175" s="28"/>
      <c r="Z175" s="28"/>
    </row>
    <row r="176" spans="1:26" ht="15" customHeight="1">
      <c r="A176" s="111">
        <v>166</v>
      </c>
      <c r="B176" s="128" t="s">
        <v>754</v>
      </c>
      <c r="C176" s="48"/>
      <c r="D176" s="35"/>
      <c r="E176" s="128" t="s">
        <v>487</v>
      </c>
      <c r="F176" s="111" t="s">
        <v>76</v>
      </c>
      <c r="G176" s="740">
        <v>11.3</v>
      </c>
      <c r="H176" s="128">
        <v>3</v>
      </c>
      <c r="I176" s="128">
        <v>30</v>
      </c>
      <c r="J176" s="122" t="s">
        <v>59</v>
      </c>
      <c r="K176" s="41" t="s">
        <v>26</v>
      </c>
      <c r="L176" s="42" t="str">
        <f t="shared" si="0"/>
        <v>30grams</v>
      </c>
      <c r="M176" s="658">
        <f t="shared" si="1"/>
        <v>90</v>
      </c>
      <c r="N176" s="659" t="str">
        <f t="shared" si="2"/>
        <v>90 grams</v>
      </c>
      <c r="O176" s="692">
        <f t="shared" si="3"/>
        <v>33.900000000000006</v>
      </c>
      <c r="P176" s="29"/>
      <c r="Q176" s="74"/>
      <c r="R176" s="28"/>
      <c r="S176" s="28"/>
      <c r="T176" s="28"/>
      <c r="U176" s="28"/>
      <c r="V176" s="28"/>
      <c r="W176" s="28"/>
      <c r="X176" s="28"/>
      <c r="Y176" s="28"/>
      <c r="Z176" s="28"/>
    </row>
    <row r="177" spans="1:26" ht="15" customHeight="1">
      <c r="A177" s="111">
        <v>167</v>
      </c>
      <c r="B177" s="128" t="s">
        <v>1767</v>
      </c>
      <c r="C177" s="48"/>
      <c r="D177" s="35"/>
      <c r="E177" s="128" t="s">
        <v>487</v>
      </c>
      <c r="F177" s="111" t="s">
        <v>76</v>
      </c>
      <c r="G177" s="740">
        <v>14.35</v>
      </c>
      <c r="H177" s="128">
        <v>1</v>
      </c>
      <c r="I177" s="128">
        <v>30</v>
      </c>
      <c r="J177" s="122" t="s">
        <v>59</v>
      </c>
      <c r="K177" s="41" t="s">
        <v>26</v>
      </c>
      <c r="L177" s="42" t="str">
        <f t="shared" si="0"/>
        <v>30grams</v>
      </c>
      <c r="M177" s="658">
        <f t="shared" si="1"/>
        <v>30</v>
      </c>
      <c r="N177" s="659" t="str">
        <f t="shared" si="2"/>
        <v>30 grams</v>
      </c>
      <c r="O177" s="692">
        <f t="shared" si="3"/>
        <v>14.35</v>
      </c>
      <c r="P177" s="29"/>
      <c r="Q177" s="74"/>
      <c r="R177" s="28"/>
      <c r="S177" s="28"/>
      <c r="T177" s="28"/>
      <c r="U177" s="28"/>
      <c r="V177" s="28"/>
      <c r="W177" s="28"/>
      <c r="X177" s="28"/>
      <c r="Y177" s="28"/>
      <c r="Z177" s="28"/>
    </row>
    <row r="178" spans="1:26" ht="15" customHeight="1">
      <c r="A178" s="111">
        <v>168</v>
      </c>
      <c r="B178" s="128" t="s">
        <v>2517</v>
      </c>
      <c r="C178" s="48"/>
      <c r="D178" s="35"/>
      <c r="E178" s="128" t="s">
        <v>487</v>
      </c>
      <c r="F178" s="111" t="s">
        <v>76</v>
      </c>
      <c r="G178" s="740">
        <v>12.95</v>
      </c>
      <c r="H178" s="128">
        <v>5</v>
      </c>
      <c r="I178" s="128">
        <v>30</v>
      </c>
      <c r="J178" s="122" t="s">
        <v>59</v>
      </c>
      <c r="K178" s="41" t="s">
        <v>26</v>
      </c>
      <c r="L178" s="42" t="str">
        <f t="shared" si="0"/>
        <v>30grams</v>
      </c>
      <c r="M178" s="658">
        <f t="shared" si="1"/>
        <v>150</v>
      </c>
      <c r="N178" s="659" t="str">
        <f t="shared" si="2"/>
        <v>150 grams</v>
      </c>
      <c r="O178" s="692">
        <f t="shared" si="3"/>
        <v>64.75</v>
      </c>
      <c r="P178" s="29"/>
      <c r="Q178" s="74"/>
      <c r="R178" s="28"/>
      <c r="S178" s="28"/>
      <c r="T178" s="28"/>
      <c r="U178" s="28"/>
      <c r="V178" s="28"/>
      <c r="W178" s="28"/>
      <c r="X178" s="28"/>
      <c r="Y178" s="28"/>
      <c r="Z178" s="28"/>
    </row>
    <row r="179" spans="1:26" ht="15" customHeight="1">
      <c r="A179" s="111">
        <v>169</v>
      </c>
      <c r="B179" s="128" t="s">
        <v>648</v>
      </c>
      <c r="C179" s="48"/>
      <c r="D179" s="35"/>
      <c r="E179" s="128" t="s">
        <v>649</v>
      </c>
      <c r="F179" s="111" t="s">
        <v>76</v>
      </c>
      <c r="G179" s="740">
        <v>43.6</v>
      </c>
      <c r="H179" s="128">
        <v>4</v>
      </c>
      <c r="I179" s="128">
        <v>20</v>
      </c>
      <c r="J179" s="122" t="s">
        <v>59</v>
      </c>
      <c r="K179" s="41" t="s">
        <v>26</v>
      </c>
      <c r="L179" s="42" t="str">
        <f t="shared" si="0"/>
        <v>20grams</v>
      </c>
      <c r="M179" s="658">
        <f t="shared" si="1"/>
        <v>80</v>
      </c>
      <c r="N179" s="659" t="str">
        <f t="shared" si="2"/>
        <v>80 grams</v>
      </c>
      <c r="O179" s="692">
        <f t="shared" si="3"/>
        <v>174.4</v>
      </c>
      <c r="P179" s="29"/>
      <c r="Q179" s="74"/>
      <c r="R179" s="28"/>
      <c r="S179" s="28"/>
      <c r="T179" s="28"/>
      <c r="U179" s="28"/>
      <c r="V179" s="28"/>
      <c r="W179" s="28"/>
      <c r="X179" s="28"/>
      <c r="Y179" s="28"/>
      <c r="Z179" s="28"/>
    </row>
    <row r="180" spans="1:26" ht="15" customHeight="1">
      <c r="A180" s="111">
        <v>170</v>
      </c>
      <c r="B180" s="128" t="s">
        <v>486</v>
      </c>
      <c r="C180" s="48"/>
      <c r="D180" s="35"/>
      <c r="E180" s="128" t="s">
        <v>487</v>
      </c>
      <c r="F180" s="111" t="s">
        <v>76</v>
      </c>
      <c r="G180" s="740">
        <v>18.5</v>
      </c>
      <c r="H180" s="128">
        <v>4</v>
      </c>
      <c r="I180" s="128">
        <v>30</v>
      </c>
      <c r="J180" s="122" t="s">
        <v>59</v>
      </c>
      <c r="K180" s="41" t="s">
        <v>26</v>
      </c>
      <c r="L180" s="42" t="str">
        <f t="shared" si="0"/>
        <v>30grams</v>
      </c>
      <c r="M180" s="658">
        <f t="shared" si="1"/>
        <v>120</v>
      </c>
      <c r="N180" s="659" t="str">
        <f t="shared" si="2"/>
        <v>120 grams</v>
      </c>
      <c r="O180" s="692">
        <f t="shared" si="3"/>
        <v>74</v>
      </c>
      <c r="P180" s="29"/>
      <c r="Q180" s="74"/>
      <c r="R180" s="28"/>
      <c r="S180" s="28"/>
      <c r="T180" s="28"/>
      <c r="U180" s="28"/>
      <c r="V180" s="28"/>
      <c r="W180" s="28"/>
      <c r="X180" s="28"/>
      <c r="Y180" s="28"/>
      <c r="Z180" s="28"/>
    </row>
    <row r="181" spans="1:26" ht="15" customHeight="1">
      <c r="A181" s="111">
        <v>171</v>
      </c>
      <c r="B181" s="128" t="s">
        <v>2417</v>
      </c>
      <c r="C181" s="48"/>
      <c r="D181" s="35"/>
      <c r="E181" s="128" t="s">
        <v>1785</v>
      </c>
      <c r="F181" s="111" t="s">
        <v>76</v>
      </c>
      <c r="G181" s="740">
        <v>9.6999999999999993</v>
      </c>
      <c r="H181" s="128">
        <v>3</v>
      </c>
      <c r="I181" s="128">
        <v>10</v>
      </c>
      <c r="J181" s="122" t="s">
        <v>59</v>
      </c>
      <c r="K181" s="41" t="s">
        <v>26</v>
      </c>
      <c r="L181" s="42" t="str">
        <f t="shared" si="0"/>
        <v>10grams</v>
      </c>
      <c r="M181" s="658">
        <f t="shared" si="1"/>
        <v>30</v>
      </c>
      <c r="N181" s="659" t="str">
        <f t="shared" si="2"/>
        <v>30 grams</v>
      </c>
      <c r="O181" s="692">
        <f t="shared" si="3"/>
        <v>29.099999999999998</v>
      </c>
      <c r="P181" s="29"/>
      <c r="Q181" s="74"/>
      <c r="R181" s="28"/>
      <c r="S181" s="28"/>
      <c r="T181" s="28"/>
      <c r="U181" s="28"/>
      <c r="V181" s="28"/>
      <c r="W181" s="28"/>
      <c r="X181" s="28"/>
      <c r="Y181" s="28"/>
      <c r="Z181" s="28"/>
    </row>
    <row r="182" spans="1:26" ht="15" customHeight="1">
      <c r="A182" s="111">
        <v>172</v>
      </c>
      <c r="B182" s="128" t="s">
        <v>812</v>
      </c>
      <c r="C182" s="48"/>
      <c r="D182" s="35"/>
      <c r="E182" s="128" t="s">
        <v>487</v>
      </c>
      <c r="F182" s="111" t="s">
        <v>76</v>
      </c>
      <c r="G182" s="740">
        <v>17.75</v>
      </c>
      <c r="H182" s="128">
        <v>2</v>
      </c>
      <c r="I182" s="128">
        <v>30</v>
      </c>
      <c r="J182" s="122" t="s">
        <v>59</v>
      </c>
      <c r="K182" s="41" t="s">
        <v>26</v>
      </c>
      <c r="L182" s="42" t="str">
        <f t="shared" si="0"/>
        <v>30grams</v>
      </c>
      <c r="M182" s="658">
        <f t="shared" si="1"/>
        <v>60</v>
      </c>
      <c r="N182" s="659" t="str">
        <f t="shared" si="2"/>
        <v>60 grams</v>
      </c>
      <c r="O182" s="692">
        <f t="shared" si="3"/>
        <v>35.5</v>
      </c>
      <c r="P182" s="29"/>
      <c r="Q182" s="74"/>
      <c r="R182" s="28"/>
      <c r="S182" s="28"/>
      <c r="T182" s="28"/>
      <c r="U182" s="28"/>
      <c r="V182" s="28"/>
      <c r="W182" s="28"/>
      <c r="X182" s="28"/>
      <c r="Y182" s="28"/>
      <c r="Z182" s="28"/>
    </row>
    <row r="183" spans="1:26" ht="15" customHeight="1">
      <c r="A183" s="111">
        <v>173</v>
      </c>
      <c r="B183" s="128" t="s">
        <v>133</v>
      </c>
      <c r="C183" s="48"/>
      <c r="D183" s="35"/>
      <c r="E183" s="128" t="s">
        <v>135</v>
      </c>
      <c r="F183" s="111" t="s">
        <v>76</v>
      </c>
      <c r="G183" s="740">
        <v>650</v>
      </c>
      <c r="H183" s="128">
        <v>4</v>
      </c>
      <c r="I183" s="128">
        <v>1000</v>
      </c>
      <c r="J183" s="122" t="s">
        <v>59</v>
      </c>
      <c r="K183" s="41" t="s">
        <v>26</v>
      </c>
      <c r="L183" s="42" t="str">
        <f t="shared" si="0"/>
        <v>1000grams</v>
      </c>
      <c r="M183" s="658">
        <f t="shared" si="1"/>
        <v>4000</v>
      </c>
      <c r="N183" s="659" t="str">
        <f t="shared" si="2"/>
        <v>4000 grams</v>
      </c>
      <c r="O183" s="692">
        <f t="shared" si="3"/>
        <v>2600</v>
      </c>
      <c r="P183" s="29"/>
      <c r="Q183" s="74"/>
      <c r="R183" s="28"/>
      <c r="S183" s="28"/>
      <c r="T183" s="28"/>
      <c r="U183" s="28"/>
      <c r="V183" s="28"/>
      <c r="W183" s="28"/>
      <c r="X183" s="28"/>
      <c r="Y183" s="28"/>
      <c r="Z183" s="28"/>
    </row>
    <row r="184" spans="1:26" ht="15" customHeight="1">
      <c r="A184" s="111">
        <v>174</v>
      </c>
      <c r="B184" s="128" t="s">
        <v>577</v>
      </c>
      <c r="C184" s="48"/>
      <c r="D184" s="35"/>
      <c r="E184" s="128" t="s">
        <v>578</v>
      </c>
      <c r="F184" s="111" t="s">
        <v>76</v>
      </c>
      <c r="G184" s="740">
        <v>22</v>
      </c>
      <c r="H184" s="128">
        <v>1</v>
      </c>
      <c r="I184" s="128">
        <v>30</v>
      </c>
      <c r="J184" s="122" t="s">
        <v>59</v>
      </c>
      <c r="K184" s="41" t="s">
        <v>26</v>
      </c>
      <c r="L184" s="42" t="str">
        <f t="shared" si="0"/>
        <v>30grams</v>
      </c>
      <c r="M184" s="658">
        <f t="shared" si="1"/>
        <v>30</v>
      </c>
      <c r="N184" s="659" t="str">
        <f t="shared" si="2"/>
        <v>30 grams</v>
      </c>
      <c r="O184" s="692">
        <f t="shared" si="3"/>
        <v>22</v>
      </c>
      <c r="P184" s="29"/>
      <c r="Q184" s="74"/>
      <c r="R184" s="28"/>
      <c r="S184" s="28"/>
      <c r="T184" s="28"/>
      <c r="U184" s="28"/>
      <c r="V184" s="28"/>
      <c r="W184" s="28"/>
      <c r="X184" s="28"/>
      <c r="Y184" s="28"/>
      <c r="Z184" s="28"/>
    </row>
    <row r="185" spans="1:26" ht="15" customHeight="1">
      <c r="A185" s="111">
        <v>175</v>
      </c>
      <c r="B185" s="128" t="s">
        <v>1863</v>
      </c>
      <c r="C185" s="48"/>
      <c r="D185" s="35"/>
      <c r="E185" s="128" t="s">
        <v>1864</v>
      </c>
      <c r="F185" s="111" t="s">
        <v>76</v>
      </c>
      <c r="G185" s="740">
        <v>45</v>
      </c>
      <c r="H185" s="128">
        <v>1</v>
      </c>
      <c r="I185" s="128">
        <v>50</v>
      </c>
      <c r="J185" s="122" t="s">
        <v>59</v>
      </c>
      <c r="K185" s="41" t="s">
        <v>26</v>
      </c>
      <c r="L185" s="42" t="str">
        <f t="shared" si="0"/>
        <v>50grams</v>
      </c>
      <c r="M185" s="658">
        <f t="shared" si="1"/>
        <v>50</v>
      </c>
      <c r="N185" s="659" t="str">
        <f t="shared" si="2"/>
        <v>50 grams</v>
      </c>
      <c r="O185" s="692">
        <f t="shared" si="3"/>
        <v>45</v>
      </c>
      <c r="P185" s="29"/>
      <c r="Q185" s="74"/>
      <c r="R185" s="28"/>
      <c r="S185" s="28"/>
      <c r="T185" s="28"/>
      <c r="U185" s="28"/>
      <c r="V185" s="28"/>
      <c r="W185" s="28"/>
      <c r="X185" s="28"/>
      <c r="Y185" s="28"/>
      <c r="Z185" s="28"/>
    </row>
    <row r="186" spans="1:26" ht="15" customHeight="1">
      <c r="A186" s="111">
        <v>176</v>
      </c>
      <c r="B186" s="122" t="s">
        <v>746</v>
      </c>
      <c r="C186" s="48"/>
      <c r="D186" s="35"/>
      <c r="E186" s="122" t="s">
        <v>4850</v>
      </c>
      <c r="F186" s="111" t="s">
        <v>76</v>
      </c>
      <c r="G186" s="739">
        <v>1540</v>
      </c>
      <c r="H186" s="122">
        <v>1</v>
      </c>
      <c r="I186" s="122">
        <v>1</v>
      </c>
      <c r="J186" s="122" t="s">
        <v>29</v>
      </c>
      <c r="K186" s="41" t="s">
        <v>26</v>
      </c>
      <c r="L186" s="42" t="str">
        <f t="shared" si="0"/>
        <v>1ml</v>
      </c>
      <c r="M186" s="658">
        <f t="shared" si="1"/>
        <v>1</v>
      </c>
      <c r="N186" s="659" t="str">
        <f t="shared" si="2"/>
        <v>1 ml</v>
      </c>
      <c r="O186" s="692">
        <f t="shared" si="3"/>
        <v>1540</v>
      </c>
      <c r="P186" s="29"/>
      <c r="Q186" s="74"/>
      <c r="R186" s="28"/>
      <c r="S186" s="28"/>
      <c r="T186" s="28"/>
      <c r="U186" s="28"/>
      <c r="V186" s="28"/>
      <c r="W186" s="28"/>
      <c r="X186" s="28"/>
      <c r="Y186" s="28"/>
      <c r="Z186" s="28"/>
    </row>
    <row r="187" spans="1:26" ht="15" customHeight="1">
      <c r="A187" s="111">
        <v>177</v>
      </c>
      <c r="B187" s="122" t="s">
        <v>333</v>
      </c>
      <c r="C187" s="48"/>
      <c r="D187" s="35"/>
      <c r="E187" s="122" t="s">
        <v>334</v>
      </c>
      <c r="F187" s="111" t="s">
        <v>76</v>
      </c>
      <c r="G187" s="739">
        <v>32</v>
      </c>
      <c r="H187" s="122">
        <v>2</v>
      </c>
      <c r="I187" s="128">
        <v>290</v>
      </c>
      <c r="J187" s="122" t="s">
        <v>59</v>
      </c>
      <c r="K187" s="41" t="s">
        <v>26</v>
      </c>
      <c r="L187" s="42" t="str">
        <f t="shared" si="0"/>
        <v>290grams</v>
      </c>
      <c r="M187" s="658">
        <f t="shared" si="1"/>
        <v>580</v>
      </c>
      <c r="N187" s="659" t="str">
        <f t="shared" si="2"/>
        <v>580 grams</v>
      </c>
      <c r="O187" s="692">
        <f t="shared" si="3"/>
        <v>64</v>
      </c>
      <c r="P187" s="29"/>
      <c r="Q187" s="74"/>
      <c r="R187" s="28"/>
      <c r="S187" s="28"/>
      <c r="T187" s="28"/>
      <c r="U187" s="28"/>
      <c r="V187" s="28"/>
      <c r="W187" s="28"/>
      <c r="X187" s="28"/>
      <c r="Y187" s="28"/>
      <c r="Z187" s="28"/>
    </row>
    <row r="188" spans="1:26" ht="15" customHeight="1">
      <c r="A188" s="111">
        <v>178</v>
      </c>
      <c r="B188" s="122" t="s">
        <v>1818</v>
      </c>
      <c r="C188" s="48"/>
      <c r="D188" s="35"/>
      <c r="E188" s="122" t="s">
        <v>1819</v>
      </c>
      <c r="F188" s="111" t="s">
        <v>76</v>
      </c>
      <c r="G188" s="739">
        <v>32</v>
      </c>
      <c r="H188" s="122">
        <v>1</v>
      </c>
      <c r="I188" s="128">
        <v>12</v>
      </c>
      <c r="J188" s="122" t="s">
        <v>59</v>
      </c>
      <c r="K188" s="41" t="s">
        <v>26</v>
      </c>
      <c r="L188" s="42" t="str">
        <f t="shared" si="0"/>
        <v>12grams</v>
      </c>
      <c r="M188" s="658">
        <f t="shared" si="1"/>
        <v>12</v>
      </c>
      <c r="N188" s="659" t="str">
        <f t="shared" si="2"/>
        <v>12 grams</v>
      </c>
      <c r="O188" s="692">
        <f t="shared" si="3"/>
        <v>32</v>
      </c>
      <c r="P188" s="29"/>
      <c r="Q188" s="74"/>
      <c r="R188" s="28"/>
      <c r="S188" s="28"/>
      <c r="T188" s="28"/>
      <c r="U188" s="28"/>
      <c r="V188" s="28"/>
      <c r="W188" s="28"/>
      <c r="X188" s="28"/>
      <c r="Y188" s="28"/>
      <c r="Z188" s="28"/>
    </row>
    <row r="189" spans="1:26" ht="15" customHeight="1">
      <c r="A189" s="111">
        <v>179</v>
      </c>
      <c r="B189" s="128" t="s">
        <v>1371</v>
      </c>
      <c r="C189" s="48"/>
      <c r="D189" s="35"/>
      <c r="E189" s="122" t="s">
        <v>1372</v>
      </c>
      <c r="F189" s="111" t="s">
        <v>76</v>
      </c>
      <c r="G189" s="739">
        <v>310</v>
      </c>
      <c r="H189" s="122">
        <v>0.5</v>
      </c>
      <c r="I189" s="122">
        <v>1800</v>
      </c>
      <c r="J189" s="122" t="s">
        <v>29</v>
      </c>
      <c r="K189" s="41" t="s">
        <v>26</v>
      </c>
      <c r="L189" s="42" t="str">
        <f t="shared" si="0"/>
        <v>1800ml</v>
      </c>
      <c r="M189" s="658">
        <f t="shared" si="1"/>
        <v>900</v>
      </c>
      <c r="N189" s="659" t="str">
        <f t="shared" si="2"/>
        <v>900 ml</v>
      </c>
      <c r="O189" s="692">
        <f t="shared" si="3"/>
        <v>155</v>
      </c>
      <c r="P189" s="29"/>
      <c r="Q189" s="74"/>
      <c r="R189" s="28"/>
      <c r="S189" s="28"/>
      <c r="T189" s="28"/>
      <c r="U189" s="28"/>
      <c r="V189" s="28"/>
      <c r="W189" s="28"/>
      <c r="X189" s="28"/>
      <c r="Y189" s="28"/>
      <c r="Z189" s="28"/>
    </row>
    <row r="190" spans="1:26" ht="15" customHeight="1">
      <c r="A190" s="111">
        <v>180</v>
      </c>
      <c r="B190" s="128" t="s">
        <v>152</v>
      </c>
      <c r="C190" s="48"/>
      <c r="D190" s="35"/>
      <c r="E190" s="128" t="s">
        <v>151</v>
      </c>
      <c r="F190" s="111" t="s">
        <v>76</v>
      </c>
      <c r="G190" s="739">
        <v>107.5</v>
      </c>
      <c r="H190" s="122">
        <v>1</v>
      </c>
      <c r="I190" s="122">
        <v>250</v>
      </c>
      <c r="J190" s="122" t="s">
        <v>59</v>
      </c>
      <c r="K190" s="41" t="s">
        <v>26</v>
      </c>
      <c r="L190" s="42" t="str">
        <f t="shared" si="0"/>
        <v>250grams</v>
      </c>
      <c r="M190" s="658">
        <f t="shared" si="1"/>
        <v>250</v>
      </c>
      <c r="N190" s="659" t="str">
        <f t="shared" si="2"/>
        <v>250 grams</v>
      </c>
      <c r="O190" s="692">
        <f t="shared" si="3"/>
        <v>107.5</v>
      </c>
      <c r="P190" s="29"/>
      <c r="Q190" s="74"/>
      <c r="R190" s="28"/>
      <c r="S190" s="28"/>
      <c r="T190" s="28"/>
      <c r="U190" s="28"/>
      <c r="V190" s="28"/>
      <c r="W190" s="28"/>
      <c r="X190" s="28"/>
      <c r="Y190" s="28"/>
      <c r="Z190" s="28"/>
    </row>
    <row r="191" spans="1:26" ht="15" customHeight="1">
      <c r="A191" s="111">
        <v>181</v>
      </c>
      <c r="B191" s="128" t="s">
        <v>179</v>
      </c>
      <c r="C191" s="48"/>
      <c r="D191" s="35"/>
      <c r="E191" s="128" t="s">
        <v>183</v>
      </c>
      <c r="F191" s="111" t="s">
        <v>76</v>
      </c>
      <c r="G191" s="740">
        <v>41</v>
      </c>
      <c r="H191" s="122">
        <v>1.64</v>
      </c>
      <c r="I191" s="122">
        <v>25</v>
      </c>
      <c r="J191" s="122" t="s">
        <v>29</v>
      </c>
      <c r="K191" s="41" t="s">
        <v>26</v>
      </c>
      <c r="L191" s="42" t="str">
        <f t="shared" si="0"/>
        <v>25ml</v>
      </c>
      <c r="M191" s="658">
        <f t="shared" si="1"/>
        <v>41</v>
      </c>
      <c r="N191" s="659" t="str">
        <f t="shared" si="2"/>
        <v>41 ml</v>
      </c>
      <c r="O191" s="692">
        <f t="shared" si="3"/>
        <v>67.239999999999995</v>
      </c>
      <c r="P191" s="29"/>
      <c r="Q191" s="74"/>
      <c r="R191" s="28"/>
      <c r="S191" s="28"/>
      <c r="T191" s="28"/>
      <c r="U191" s="28"/>
      <c r="V191" s="28"/>
      <c r="W191" s="28"/>
      <c r="X191" s="28"/>
      <c r="Y191" s="28"/>
      <c r="Z191" s="28"/>
    </row>
    <row r="192" spans="1:26" ht="15" customHeight="1">
      <c r="A192" s="111">
        <v>182</v>
      </c>
      <c r="B192" s="128" t="s">
        <v>1907</v>
      </c>
      <c r="C192" s="48"/>
      <c r="D192" s="35"/>
      <c r="E192" s="128" t="s">
        <v>1782</v>
      </c>
      <c r="F192" s="111" t="s">
        <v>76</v>
      </c>
      <c r="G192" s="739">
        <v>135</v>
      </c>
      <c r="H192" s="122">
        <v>1</v>
      </c>
      <c r="I192" s="122">
        <v>320</v>
      </c>
      <c r="J192" s="122" t="s">
        <v>59</v>
      </c>
      <c r="K192" s="41" t="s">
        <v>26</v>
      </c>
      <c r="L192" s="42" t="str">
        <f t="shared" si="0"/>
        <v>320grams</v>
      </c>
      <c r="M192" s="658">
        <f t="shared" si="1"/>
        <v>320</v>
      </c>
      <c r="N192" s="659" t="str">
        <f t="shared" si="2"/>
        <v>320 grams</v>
      </c>
      <c r="O192" s="692">
        <f t="shared" si="3"/>
        <v>135</v>
      </c>
      <c r="P192" s="29"/>
      <c r="Q192" s="74"/>
      <c r="R192" s="28"/>
      <c r="S192" s="28"/>
      <c r="T192" s="28"/>
      <c r="U192" s="28"/>
      <c r="V192" s="28"/>
      <c r="W192" s="28"/>
      <c r="X192" s="28"/>
      <c r="Y192" s="28"/>
      <c r="Z192" s="28"/>
    </row>
    <row r="193" spans="1:26" ht="15" customHeight="1">
      <c r="A193" s="111">
        <v>183</v>
      </c>
      <c r="B193" s="128" t="s">
        <v>1781</v>
      </c>
      <c r="C193" s="48"/>
      <c r="D193" s="35"/>
      <c r="E193" s="128" t="s">
        <v>1782</v>
      </c>
      <c r="F193" s="111" t="s">
        <v>76</v>
      </c>
      <c r="G193" s="739">
        <v>135</v>
      </c>
      <c r="H193" s="122">
        <v>1</v>
      </c>
      <c r="I193" s="122">
        <v>320</v>
      </c>
      <c r="J193" s="122" t="s">
        <v>59</v>
      </c>
      <c r="K193" s="41" t="s">
        <v>26</v>
      </c>
      <c r="L193" s="42" t="str">
        <f t="shared" si="0"/>
        <v>320grams</v>
      </c>
      <c r="M193" s="658">
        <f t="shared" si="1"/>
        <v>320</v>
      </c>
      <c r="N193" s="659" t="str">
        <f t="shared" si="2"/>
        <v>320 grams</v>
      </c>
      <c r="O193" s="692">
        <f t="shared" si="3"/>
        <v>135</v>
      </c>
      <c r="P193" s="29"/>
      <c r="Q193" s="74"/>
      <c r="R193" s="28"/>
      <c r="S193" s="28"/>
      <c r="T193" s="28"/>
      <c r="U193" s="28"/>
      <c r="V193" s="28"/>
      <c r="W193" s="28"/>
      <c r="X193" s="28"/>
      <c r="Y193" s="28"/>
      <c r="Z193" s="28"/>
    </row>
    <row r="194" spans="1:26" ht="15" customHeight="1">
      <c r="A194" s="111">
        <v>184</v>
      </c>
      <c r="B194" s="128" t="s">
        <v>2201</v>
      </c>
      <c r="C194" s="48"/>
      <c r="D194" s="35"/>
      <c r="E194" s="122" t="s">
        <v>2202</v>
      </c>
      <c r="F194" s="111" t="s">
        <v>76</v>
      </c>
      <c r="G194" s="739">
        <v>85.5</v>
      </c>
      <c r="H194" s="122">
        <v>1</v>
      </c>
      <c r="I194" s="122">
        <v>250</v>
      </c>
      <c r="J194" s="122" t="s">
        <v>59</v>
      </c>
      <c r="K194" s="41" t="s">
        <v>26</v>
      </c>
      <c r="L194" s="42" t="str">
        <f t="shared" si="0"/>
        <v>250grams</v>
      </c>
      <c r="M194" s="658">
        <f t="shared" si="1"/>
        <v>250</v>
      </c>
      <c r="N194" s="659" t="str">
        <f t="shared" si="2"/>
        <v>250 grams</v>
      </c>
      <c r="O194" s="692">
        <f t="shared" si="3"/>
        <v>85.5</v>
      </c>
      <c r="P194" s="29"/>
      <c r="Q194" s="74"/>
      <c r="R194" s="28"/>
      <c r="S194" s="28"/>
      <c r="T194" s="28"/>
      <c r="U194" s="28"/>
      <c r="V194" s="28"/>
      <c r="W194" s="28"/>
      <c r="X194" s="28"/>
      <c r="Y194" s="28"/>
      <c r="Z194" s="28"/>
    </row>
    <row r="195" spans="1:26" ht="15" customHeight="1">
      <c r="A195" s="111">
        <v>185</v>
      </c>
      <c r="B195" s="128" t="s">
        <v>1757</v>
      </c>
      <c r="C195" s="48"/>
      <c r="D195" s="35"/>
      <c r="E195" s="128" t="s">
        <v>173</v>
      </c>
      <c r="F195" s="111" t="s">
        <v>76</v>
      </c>
      <c r="G195" s="739">
        <v>244.5</v>
      </c>
      <c r="H195" s="122">
        <v>1</v>
      </c>
      <c r="I195" s="122">
        <v>250</v>
      </c>
      <c r="J195" s="122" t="s">
        <v>29</v>
      </c>
      <c r="K195" s="41" t="s">
        <v>26</v>
      </c>
      <c r="L195" s="42" t="str">
        <f t="shared" si="0"/>
        <v>250ml</v>
      </c>
      <c r="M195" s="658">
        <f t="shared" si="1"/>
        <v>250</v>
      </c>
      <c r="N195" s="659" t="str">
        <f t="shared" si="2"/>
        <v>250 ml</v>
      </c>
      <c r="O195" s="692">
        <f t="shared" si="3"/>
        <v>244.5</v>
      </c>
      <c r="P195" s="29"/>
      <c r="Q195" s="74"/>
      <c r="R195" s="28"/>
      <c r="S195" s="28"/>
      <c r="T195" s="28"/>
      <c r="U195" s="28"/>
      <c r="V195" s="28"/>
      <c r="W195" s="28"/>
      <c r="X195" s="28"/>
      <c r="Y195" s="28"/>
      <c r="Z195" s="28"/>
    </row>
    <row r="196" spans="1:26" ht="15" customHeight="1">
      <c r="A196" s="111">
        <v>186</v>
      </c>
      <c r="B196" s="122" t="s">
        <v>921</v>
      </c>
      <c r="C196" s="48"/>
      <c r="D196" s="35"/>
      <c r="E196" s="122" t="s">
        <v>923</v>
      </c>
      <c r="F196" s="111" t="s">
        <v>76</v>
      </c>
      <c r="G196" s="739">
        <v>8.33</v>
      </c>
      <c r="H196" s="122">
        <v>159</v>
      </c>
      <c r="I196" s="122">
        <v>1</v>
      </c>
      <c r="J196" s="122" t="s">
        <v>2755</v>
      </c>
      <c r="K196" s="41" t="s">
        <v>26</v>
      </c>
      <c r="L196" s="42" t="str">
        <f t="shared" si="0"/>
        <v>1piece</v>
      </c>
      <c r="M196" s="658">
        <f t="shared" si="1"/>
        <v>159</v>
      </c>
      <c r="N196" s="659" t="str">
        <f t="shared" si="2"/>
        <v>159 piece</v>
      </c>
      <c r="O196" s="692">
        <f t="shared" si="3"/>
        <v>1324.47</v>
      </c>
      <c r="P196" s="29"/>
      <c r="Q196" s="74"/>
      <c r="R196" s="28"/>
      <c r="S196" s="28"/>
      <c r="T196" s="28"/>
      <c r="U196" s="28"/>
      <c r="V196" s="28"/>
      <c r="W196" s="28"/>
      <c r="X196" s="28"/>
      <c r="Y196" s="28"/>
      <c r="Z196" s="28"/>
    </row>
    <row r="197" spans="1:26" ht="15" customHeight="1">
      <c r="A197" s="111">
        <v>187</v>
      </c>
      <c r="B197" s="128" t="s">
        <v>2089</v>
      </c>
      <c r="C197" s="48"/>
      <c r="D197" s="35"/>
      <c r="E197" s="122" t="s">
        <v>2090</v>
      </c>
      <c r="F197" s="111" t="s">
        <v>76</v>
      </c>
      <c r="G197" s="739">
        <v>365</v>
      </c>
      <c r="H197" s="122">
        <v>3</v>
      </c>
      <c r="I197" s="122">
        <v>355</v>
      </c>
      <c r="J197" s="122" t="s">
        <v>29</v>
      </c>
      <c r="K197" s="41" t="s">
        <v>26</v>
      </c>
      <c r="L197" s="42" t="str">
        <f t="shared" si="0"/>
        <v>355ml</v>
      </c>
      <c r="M197" s="658">
        <f t="shared" si="1"/>
        <v>1065</v>
      </c>
      <c r="N197" s="659" t="str">
        <f t="shared" si="2"/>
        <v>1065 ml</v>
      </c>
      <c r="O197" s="692">
        <f t="shared" si="3"/>
        <v>1095</v>
      </c>
      <c r="P197" s="29"/>
      <c r="Q197" s="74"/>
      <c r="R197" s="28"/>
      <c r="S197" s="28"/>
      <c r="T197" s="28"/>
      <c r="U197" s="28"/>
      <c r="V197" s="28"/>
      <c r="W197" s="28"/>
      <c r="X197" s="28"/>
      <c r="Y197" s="28"/>
      <c r="Z197" s="28"/>
    </row>
    <row r="198" spans="1:26" ht="15" customHeight="1">
      <c r="A198" s="111">
        <v>188</v>
      </c>
      <c r="B198" s="128" t="s">
        <v>2066</v>
      </c>
      <c r="C198" s="48"/>
      <c r="D198" s="35"/>
      <c r="E198" s="122" t="s">
        <v>2067</v>
      </c>
      <c r="F198" s="111" t="s">
        <v>76</v>
      </c>
      <c r="G198" s="739">
        <v>55.55</v>
      </c>
      <c r="H198" s="122">
        <v>2</v>
      </c>
      <c r="I198" s="122">
        <v>490</v>
      </c>
      <c r="J198" s="122" t="s">
        <v>29</v>
      </c>
      <c r="K198" s="41" t="s">
        <v>26</v>
      </c>
      <c r="L198" s="42" t="str">
        <f t="shared" si="0"/>
        <v>490ml</v>
      </c>
      <c r="M198" s="658">
        <f t="shared" si="1"/>
        <v>980</v>
      </c>
      <c r="N198" s="659" t="str">
        <f t="shared" si="2"/>
        <v>980 ml</v>
      </c>
      <c r="O198" s="692">
        <f t="shared" si="3"/>
        <v>111.1</v>
      </c>
      <c r="P198" s="29"/>
      <c r="Q198" s="74"/>
      <c r="R198" s="28"/>
      <c r="S198" s="28"/>
      <c r="T198" s="28"/>
      <c r="U198" s="28"/>
      <c r="V198" s="28"/>
      <c r="W198" s="28"/>
      <c r="X198" s="28"/>
      <c r="Y198" s="28"/>
      <c r="Z198" s="28"/>
    </row>
    <row r="199" spans="1:26" ht="15" customHeight="1">
      <c r="A199" s="111">
        <v>189</v>
      </c>
      <c r="B199" s="128" t="s">
        <v>2409</v>
      </c>
      <c r="C199" s="48"/>
      <c r="D199" s="35"/>
      <c r="E199" s="122" t="s">
        <v>2410</v>
      </c>
      <c r="F199" s="111" t="s">
        <v>76</v>
      </c>
      <c r="G199" s="739">
        <v>220</v>
      </c>
      <c r="H199" s="122">
        <v>1</v>
      </c>
      <c r="I199" s="122">
        <v>700</v>
      </c>
      <c r="J199" s="122" t="s">
        <v>59</v>
      </c>
      <c r="K199" s="41" t="s">
        <v>26</v>
      </c>
      <c r="L199" s="42" t="str">
        <f t="shared" si="0"/>
        <v>700grams</v>
      </c>
      <c r="M199" s="658">
        <f t="shared" si="1"/>
        <v>700</v>
      </c>
      <c r="N199" s="659" t="str">
        <f t="shared" si="2"/>
        <v>700 grams</v>
      </c>
      <c r="O199" s="692">
        <f t="shared" si="3"/>
        <v>220</v>
      </c>
      <c r="P199" s="29"/>
      <c r="Q199" s="74"/>
      <c r="R199" s="28"/>
      <c r="S199" s="28"/>
      <c r="T199" s="28"/>
      <c r="U199" s="28"/>
      <c r="V199" s="28"/>
      <c r="W199" s="28"/>
      <c r="X199" s="28"/>
      <c r="Y199" s="28"/>
      <c r="Z199" s="28"/>
    </row>
    <row r="200" spans="1:26" ht="15" customHeight="1">
      <c r="A200" s="111">
        <v>190</v>
      </c>
      <c r="B200" s="122" t="s">
        <v>261</v>
      </c>
      <c r="C200" s="48"/>
      <c r="D200" s="35"/>
      <c r="E200" s="128" t="s">
        <v>2709</v>
      </c>
      <c r="F200" s="111" t="s">
        <v>76</v>
      </c>
      <c r="G200" s="739">
        <v>42</v>
      </c>
      <c r="H200" s="122">
        <v>3</v>
      </c>
      <c r="I200" s="122">
        <v>500</v>
      </c>
      <c r="J200" s="122" t="s">
        <v>59</v>
      </c>
      <c r="K200" s="41" t="s">
        <v>26</v>
      </c>
      <c r="L200" s="42" t="str">
        <f t="shared" si="0"/>
        <v>500grams</v>
      </c>
      <c r="M200" s="658">
        <f t="shared" si="1"/>
        <v>1500</v>
      </c>
      <c r="N200" s="659" t="str">
        <f t="shared" si="2"/>
        <v>1500 grams</v>
      </c>
      <c r="O200" s="692">
        <f t="shared" si="3"/>
        <v>126</v>
      </c>
      <c r="P200" s="29"/>
      <c r="Q200" s="74"/>
      <c r="R200" s="28"/>
      <c r="S200" s="28"/>
      <c r="T200" s="28"/>
      <c r="U200" s="28"/>
      <c r="V200" s="28"/>
      <c r="W200" s="28"/>
      <c r="X200" s="28"/>
      <c r="Y200" s="28"/>
      <c r="Z200" s="28"/>
    </row>
    <row r="201" spans="1:26" ht="15" customHeight="1">
      <c r="A201" s="111">
        <v>191</v>
      </c>
      <c r="B201" s="122" t="s">
        <v>1204</v>
      </c>
      <c r="C201" s="48"/>
      <c r="D201" s="35"/>
      <c r="E201" s="122" t="s">
        <v>2820</v>
      </c>
      <c r="F201" s="111" t="s">
        <v>76</v>
      </c>
      <c r="G201" s="739">
        <v>116.5</v>
      </c>
      <c r="H201" s="122">
        <v>1</v>
      </c>
      <c r="I201" s="122">
        <v>400</v>
      </c>
      <c r="J201" s="122" t="s">
        <v>59</v>
      </c>
      <c r="K201" s="41" t="s">
        <v>26</v>
      </c>
      <c r="L201" s="42" t="str">
        <f t="shared" si="0"/>
        <v>400grams</v>
      </c>
      <c r="M201" s="658">
        <f t="shared" si="1"/>
        <v>400</v>
      </c>
      <c r="N201" s="659" t="str">
        <f t="shared" si="2"/>
        <v>400 grams</v>
      </c>
      <c r="O201" s="692">
        <f t="shared" si="3"/>
        <v>116.5</v>
      </c>
      <c r="P201" s="29"/>
      <c r="Q201" s="74"/>
      <c r="R201" s="28"/>
      <c r="S201" s="28"/>
      <c r="T201" s="28"/>
      <c r="U201" s="28"/>
      <c r="V201" s="28"/>
      <c r="W201" s="28"/>
      <c r="X201" s="28"/>
      <c r="Y201" s="28"/>
      <c r="Z201" s="28"/>
    </row>
    <row r="202" spans="1:26" ht="15" customHeight="1">
      <c r="A202" s="111">
        <v>192</v>
      </c>
      <c r="B202" s="122" t="s">
        <v>1344</v>
      </c>
      <c r="C202" s="48"/>
      <c r="D202" s="35"/>
      <c r="E202" s="122" t="s">
        <v>1345</v>
      </c>
      <c r="F202" s="111" t="s">
        <v>76</v>
      </c>
      <c r="G202" s="739">
        <v>137</v>
      </c>
      <c r="H202" s="122">
        <v>1</v>
      </c>
      <c r="I202" s="122">
        <v>454</v>
      </c>
      <c r="J202" s="122" t="s">
        <v>59</v>
      </c>
      <c r="K202" s="41" t="s">
        <v>26</v>
      </c>
      <c r="L202" s="42" t="str">
        <f t="shared" si="0"/>
        <v>454grams</v>
      </c>
      <c r="M202" s="658">
        <f t="shared" si="1"/>
        <v>454</v>
      </c>
      <c r="N202" s="659" t="str">
        <f t="shared" si="2"/>
        <v>454 grams</v>
      </c>
      <c r="O202" s="692">
        <f t="shared" si="3"/>
        <v>137</v>
      </c>
      <c r="P202" s="29"/>
      <c r="Q202" s="74"/>
      <c r="R202" s="28"/>
      <c r="S202" s="28"/>
      <c r="T202" s="28"/>
      <c r="U202" s="28"/>
      <c r="V202" s="28"/>
      <c r="W202" s="28"/>
      <c r="X202" s="28"/>
      <c r="Y202" s="28"/>
      <c r="Z202" s="28"/>
    </row>
    <row r="203" spans="1:26" ht="15" customHeight="1">
      <c r="A203" s="111">
        <v>193</v>
      </c>
      <c r="B203" s="122" t="s">
        <v>1444</v>
      </c>
      <c r="C203" s="48"/>
      <c r="D203" s="35"/>
      <c r="E203" s="122" t="s">
        <v>2821</v>
      </c>
      <c r="F203" s="111" t="s">
        <v>76</v>
      </c>
      <c r="G203" s="739">
        <v>62</v>
      </c>
      <c r="H203" s="122">
        <v>7</v>
      </c>
      <c r="I203" s="122">
        <v>500</v>
      </c>
      <c r="J203" s="122" t="s">
        <v>59</v>
      </c>
      <c r="K203" s="41" t="s">
        <v>26</v>
      </c>
      <c r="L203" s="42" t="str">
        <f t="shared" si="0"/>
        <v>500grams</v>
      </c>
      <c r="M203" s="658">
        <f t="shared" si="1"/>
        <v>3500</v>
      </c>
      <c r="N203" s="659" t="str">
        <f t="shared" si="2"/>
        <v>3500 grams</v>
      </c>
      <c r="O203" s="692">
        <f t="shared" si="3"/>
        <v>434</v>
      </c>
      <c r="P203" s="29"/>
      <c r="Q203" s="74"/>
      <c r="R203" s="28"/>
      <c r="S203" s="28"/>
      <c r="T203" s="28"/>
      <c r="U203" s="28"/>
      <c r="V203" s="28"/>
      <c r="W203" s="28"/>
      <c r="X203" s="28"/>
      <c r="Y203" s="28"/>
      <c r="Z203" s="28"/>
    </row>
    <row r="204" spans="1:26" ht="15" customHeight="1">
      <c r="A204" s="111">
        <v>194</v>
      </c>
      <c r="B204" s="122" t="s">
        <v>1804</v>
      </c>
      <c r="C204" s="48"/>
      <c r="D204" s="35"/>
      <c r="E204" s="128" t="s">
        <v>2709</v>
      </c>
      <c r="F204" s="111" t="s">
        <v>76</v>
      </c>
      <c r="G204" s="739">
        <v>43.5</v>
      </c>
      <c r="H204" s="122">
        <v>19</v>
      </c>
      <c r="I204" s="122">
        <v>500</v>
      </c>
      <c r="J204" s="122" t="s">
        <v>59</v>
      </c>
      <c r="K204" s="41" t="s">
        <v>26</v>
      </c>
      <c r="L204" s="42" t="str">
        <f t="shared" si="0"/>
        <v>500grams</v>
      </c>
      <c r="M204" s="658">
        <f t="shared" si="1"/>
        <v>9500</v>
      </c>
      <c r="N204" s="659" t="str">
        <f t="shared" si="2"/>
        <v>9500 grams</v>
      </c>
      <c r="O204" s="692">
        <f t="shared" si="3"/>
        <v>826.5</v>
      </c>
      <c r="P204" s="29"/>
      <c r="Q204" s="74"/>
      <c r="R204" s="28"/>
      <c r="S204" s="28"/>
      <c r="T204" s="28"/>
      <c r="U204" s="28"/>
      <c r="V204" s="28"/>
      <c r="W204" s="28"/>
      <c r="X204" s="28"/>
      <c r="Y204" s="28"/>
      <c r="Z204" s="28"/>
    </row>
    <row r="205" spans="1:26" ht="15" customHeight="1">
      <c r="A205" s="111">
        <v>195</v>
      </c>
      <c r="B205" s="122" t="s">
        <v>1887</v>
      </c>
      <c r="C205" s="48"/>
      <c r="D205" s="35"/>
      <c r="E205" s="122" t="s">
        <v>2822</v>
      </c>
      <c r="F205" s="111" t="s">
        <v>76</v>
      </c>
      <c r="G205" s="739">
        <v>46</v>
      </c>
      <c r="H205" s="122">
        <v>2</v>
      </c>
      <c r="I205" s="122">
        <v>500</v>
      </c>
      <c r="J205" s="122" t="s">
        <v>59</v>
      </c>
      <c r="K205" s="41" t="s">
        <v>26</v>
      </c>
      <c r="L205" s="42" t="str">
        <f t="shared" si="0"/>
        <v>500grams</v>
      </c>
      <c r="M205" s="658">
        <f t="shared" si="1"/>
        <v>1000</v>
      </c>
      <c r="N205" s="659" t="str">
        <f t="shared" si="2"/>
        <v>1000 grams</v>
      </c>
      <c r="O205" s="692">
        <f t="shared" si="3"/>
        <v>92</v>
      </c>
      <c r="P205" s="29"/>
      <c r="Q205" s="74"/>
      <c r="R205" s="28"/>
      <c r="S205" s="28"/>
      <c r="T205" s="28"/>
      <c r="U205" s="28"/>
      <c r="V205" s="28"/>
      <c r="W205" s="28"/>
      <c r="X205" s="28"/>
      <c r="Y205" s="28"/>
      <c r="Z205" s="28"/>
    </row>
    <row r="206" spans="1:26" ht="15" customHeight="1">
      <c r="A206" s="111">
        <v>196</v>
      </c>
      <c r="B206" s="122" t="s">
        <v>2284</v>
      </c>
      <c r="C206" s="48"/>
      <c r="D206" s="35"/>
      <c r="E206" s="330" t="s">
        <v>2823</v>
      </c>
      <c r="F206" s="111" t="s">
        <v>76</v>
      </c>
      <c r="G206" s="488">
        <v>75</v>
      </c>
      <c r="H206" s="743">
        <v>12</v>
      </c>
      <c r="I206" s="743">
        <v>800</v>
      </c>
      <c r="J206" s="122" t="s">
        <v>59</v>
      </c>
      <c r="K206" s="41" t="s">
        <v>26</v>
      </c>
      <c r="L206" s="42" t="str">
        <f t="shared" si="0"/>
        <v>800grams</v>
      </c>
      <c r="M206" s="658">
        <f t="shared" si="1"/>
        <v>9600</v>
      </c>
      <c r="N206" s="659" t="str">
        <f t="shared" si="2"/>
        <v>9600 grams</v>
      </c>
      <c r="O206" s="692">
        <f t="shared" si="3"/>
        <v>900</v>
      </c>
      <c r="P206" s="29"/>
      <c r="Q206" s="74"/>
      <c r="R206" s="28"/>
      <c r="S206" s="28"/>
      <c r="T206" s="28"/>
      <c r="U206" s="28"/>
      <c r="V206" s="28"/>
      <c r="W206" s="28"/>
      <c r="X206" s="28"/>
      <c r="Y206" s="28"/>
      <c r="Z206" s="28"/>
    </row>
    <row r="207" spans="1:26" ht="15" customHeight="1">
      <c r="A207" s="111">
        <v>197</v>
      </c>
      <c r="B207" s="289" t="s">
        <v>452</v>
      </c>
      <c r="C207" s="48"/>
      <c r="D207" s="35"/>
      <c r="E207" s="289" t="s">
        <v>2824</v>
      </c>
      <c r="F207" s="111" t="s">
        <v>76</v>
      </c>
      <c r="G207" s="748">
        <v>125</v>
      </c>
      <c r="H207" s="749">
        <v>1</v>
      </c>
      <c r="I207" s="749">
        <v>1000</v>
      </c>
      <c r="J207" s="314" t="s">
        <v>59</v>
      </c>
      <c r="K207" s="41" t="s">
        <v>26</v>
      </c>
      <c r="L207" s="42" t="str">
        <f t="shared" si="0"/>
        <v>1000grams</v>
      </c>
      <c r="M207" s="658">
        <f t="shared" si="1"/>
        <v>1000</v>
      </c>
      <c r="N207" s="659" t="str">
        <f t="shared" si="2"/>
        <v>1000 grams</v>
      </c>
      <c r="O207" s="692">
        <f t="shared" si="3"/>
        <v>125</v>
      </c>
      <c r="P207" s="29"/>
      <c r="Q207" s="74"/>
      <c r="R207" s="28"/>
      <c r="S207" s="28"/>
      <c r="T207" s="28"/>
      <c r="U207" s="28"/>
      <c r="V207" s="28"/>
      <c r="W207" s="28"/>
      <c r="X207" s="28"/>
      <c r="Y207" s="28"/>
      <c r="Z207" s="28"/>
    </row>
    <row r="208" spans="1:26" ht="15" customHeight="1">
      <c r="A208" s="111">
        <v>198</v>
      </c>
      <c r="B208" s="122" t="s">
        <v>1404</v>
      </c>
      <c r="C208" s="48"/>
      <c r="D208" s="35"/>
      <c r="E208" s="122" t="s">
        <v>1407</v>
      </c>
      <c r="F208" s="111" t="s">
        <v>76</v>
      </c>
      <c r="G208" s="739">
        <v>4134</v>
      </c>
      <c r="H208" s="122">
        <v>3</v>
      </c>
      <c r="I208" s="122">
        <v>1</v>
      </c>
      <c r="J208" s="122" t="s">
        <v>4851</v>
      </c>
      <c r="K208" s="41" t="s">
        <v>26</v>
      </c>
      <c r="L208" s="42" t="str">
        <f t="shared" si="0"/>
        <v>1Cylinder</v>
      </c>
      <c r="M208" s="658">
        <f t="shared" si="1"/>
        <v>3</v>
      </c>
      <c r="N208" s="659" t="str">
        <f t="shared" si="2"/>
        <v>3 Cylinder</v>
      </c>
      <c r="O208" s="692">
        <f t="shared" si="3"/>
        <v>12402</v>
      </c>
      <c r="P208" s="29"/>
      <c r="Q208" s="74"/>
      <c r="R208" s="28"/>
      <c r="S208" s="28"/>
      <c r="T208" s="28"/>
      <c r="U208" s="28"/>
      <c r="V208" s="28"/>
      <c r="W208" s="28"/>
      <c r="X208" s="28"/>
      <c r="Y208" s="28"/>
      <c r="Z208" s="28"/>
    </row>
    <row r="209" spans="1:26" ht="15" customHeight="1">
      <c r="A209" s="111">
        <v>199</v>
      </c>
      <c r="B209" s="122" t="s">
        <v>393</v>
      </c>
      <c r="C209" s="48"/>
      <c r="D209" s="35"/>
      <c r="E209" s="122" t="s">
        <v>2717</v>
      </c>
      <c r="F209" s="111" t="s">
        <v>76</v>
      </c>
      <c r="G209" s="739">
        <v>0.35</v>
      </c>
      <c r="H209" s="122">
        <v>150</v>
      </c>
      <c r="I209" s="122">
        <v>1</v>
      </c>
      <c r="J209" s="122" t="s">
        <v>42</v>
      </c>
      <c r="K209" s="41" t="s">
        <v>26</v>
      </c>
      <c r="L209" s="42" t="str">
        <f t="shared" si="0"/>
        <v>1packs</v>
      </c>
      <c r="M209" s="658">
        <f t="shared" si="1"/>
        <v>150</v>
      </c>
      <c r="N209" s="659" t="str">
        <f t="shared" si="2"/>
        <v>150 packs</v>
      </c>
      <c r="O209" s="692">
        <f t="shared" si="3"/>
        <v>52.5</v>
      </c>
      <c r="P209" s="29"/>
      <c r="Q209" s="74"/>
      <c r="R209" s="28"/>
      <c r="S209" s="28"/>
      <c r="T209" s="28"/>
      <c r="U209" s="28"/>
      <c r="V209" s="28"/>
      <c r="W209" s="28"/>
      <c r="X209" s="28"/>
      <c r="Y209" s="28"/>
      <c r="Z209" s="28"/>
    </row>
    <row r="210" spans="1:26" ht="15" customHeight="1">
      <c r="A210" s="111">
        <v>200</v>
      </c>
      <c r="B210" s="122" t="s">
        <v>397</v>
      </c>
      <c r="C210" s="48"/>
      <c r="D210" s="35"/>
      <c r="E210" s="122" t="s">
        <v>2717</v>
      </c>
      <c r="F210" s="111" t="s">
        <v>76</v>
      </c>
      <c r="G210" s="740">
        <v>1.2</v>
      </c>
      <c r="H210" s="122">
        <v>66</v>
      </c>
      <c r="I210" s="122">
        <v>1</v>
      </c>
      <c r="J210" s="122" t="s">
        <v>42</v>
      </c>
      <c r="K210" s="41" t="s">
        <v>26</v>
      </c>
      <c r="L210" s="42" t="str">
        <f t="shared" si="0"/>
        <v>1packs</v>
      </c>
      <c r="M210" s="658">
        <f t="shared" si="1"/>
        <v>66</v>
      </c>
      <c r="N210" s="659" t="str">
        <f t="shared" si="2"/>
        <v>66 packs</v>
      </c>
      <c r="O210" s="692">
        <f t="shared" si="3"/>
        <v>79.2</v>
      </c>
      <c r="P210" s="29"/>
      <c r="Q210" s="74"/>
      <c r="R210" s="28"/>
      <c r="S210" s="28"/>
      <c r="T210" s="28"/>
      <c r="U210" s="28"/>
      <c r="V210" s="28"/>
      <c r="W210" s="28"/>
      <c r="X210" s="28"/>
      <c r="Y210" s="28"/>
      <c r="Z210" s="28"/>
    </row>
    <row r="211" spans="1:26" ht="15" customHeight="1">
      <c r="A211" s="111">
        <v>201</v>
      </c>
      <c r="B211" s="122" t="s">
        <v>399</v>
      </c>
      <c r="C211" s="48"/>
      <c r="D211" s="35"/>
      <c r="E211" s="122" t="s">
        <v>2717</v>
      </c>
      <c r="F211" s="111" t="s">
        <v>76</v>
      </c>
      <c r="G211" s="739">
        <v>0.4</v>
      </c>
      <c r="H211" s="122">
        <v>165</v>
      </c>
      <c r="I211" s="122">
        <v>1</v>
      </c>
      <c r="J211" s="122" t="s">
        <v>42</v>
      </c>
      <c r="K211" s="41" t="s">
        <v>26</v>
      </c>
      <c r="L211" s="42" t="str">
        <f t="shared" si="0"/>
        <v>1packs</v>
      </c>
      <c r="M211" s="658">
        <f t="shared" si="1"/>
        <v>165</v>
      </c>
      <c r="N211" s="659" t="str">
        <f t="shared" si="2"/>
        <v>165 packs</v>
      </c>
      <c r="O211" s="692">
        <f t="shared" si="3"/>
        <v>66</v>
      </c>
      <c r="P211" s="29"/>
      <c r="Q211" s="74"/>
      <c r="R211" s="28"/>
      <c r="S211" s="28"/>
      <c r="T211" s="28"/>
      <c r="U211" s="28"/>
      <c r="V211" s="28"/>
      <c r="W211" s="28"/>
      <c r="X211" s="28"/>
      <c r="Y211" s="28"/>
      <c r="Z211" s="28"/>
    </row>
    <row r="212" spans="1:26" ht="15" customHeight="1">
      <c r="A212" s="111">
        <v>202</v>
      </c>
      <c r="B212" s="122" t="s">
        <v>1002</v>
      </c>
      <c r="C212" s="48"/>
      <c r="D212" s="35"/>
      <c r="E212" s="122" t="s">
        <v>1003</v>
      </c>
      <c r="F212" s="111" t="s">
        <v>76</v>
      </c>
      <c r="G212" s="739">
        <v>300</v>
      </c>
      <c r="H212" s="122">
        <v>5</v>
      </c>
      <c r="I212" s="128">
        <v>1</v>
      </c>
      <c r="J212" s="128" t="s">
        <v>2747</v>
      </c>
      <c r="K212" s="41" t="s">
        <v>26</v>
      </c>
      <c r="L212" s="42" t="str">
        <f t="shared" si="0"/>
        <v>1roll</v>
      </c>
      <c r="M212" s="658">
        <f t="shared" si="1"/>
        <v>5</v>
      </c>
      <c r="N212" s="659" t="str">
        <f t="shared" si="2"/>
        <v>5 roll</v>
      </c>
      <c r="O212" s="692">
        <f t="shared" si="3"/>
        <v>1500</v>
      </c>
      <c r="P212" s="29"/>
      <c r="Q212" s="74"/>
      <c r="R212" s="28"/>
      <c r="S212" s="28"/>
      <c r="T212" s="28"/>
      <c r="U212" s="28"/>
      <c r="V212" s="28"/>
      <c r="W212" s="28"/>
      <c r="X212" s="28"/>
      <c r="Y212" s="28"/>
      <c r="Z212" s="28"/>
    </row>
    <row r="213" spans="1:26" ht="15" customHeight="1">
      <c r="A213" s="111">
        <v>203</v>
      </c>
      <c r="B213" s="128" t="s">
        <v>1591</v>
      </c>
      <c r="C213" s="48"/>
      <c r="D213" s="35"/>
      <c r="E213" s="128" t="s">
        <v>2825</v>
      </c>
      <c r="F213" s="111" t="s">
        <v>76</v>
      </c>
      <c r="G213" s="739">
        <v>6.16</v>
      </c>
      <c r="H213" s="128">
        <v>20</v>
      </c>
      <c r="I213" s="122">
        <v>1</v>
      </c>
      <c r="J213" s="122" t="s">
        <v>2755</v>
      </c>
      <c r="K213" s="41" t="s">
        <v>26</v>
      </c>
      <c r="L213" s="42" t="str">
        <f t="shared" si="0"/>
        <v>1piece</v>
      </c>
      <c r="M213" s="658">
        <f t="shared" si="1"/>
        <v>20</v>
      </c>
      <c r="N213" s="659" t="str">
        <f t="shared" si="2"/>
        <v>20 piece</v>
      </c>
      <c r="O213" s="692">
        <f t="shared" si="3"/>
        <v>123.2</v>
      </c>
      <c r="P213" s="29"/>
      <c r="Q213" s="74"/>
      <c r="R213" s="28"/>
      <c r="S213" s="28"/>
      <c r="T213" s="28"/>
      <c r="U213" s="28"/>
      <c r="V213" s="28"/>
      <c r="W213" s="28"/>
      <c r="X213" s="28"/>
      <c r="Y213" s="28"/>
      <c r="Z213" s="28"/>
    </row>
    <row r="214" spans="1:26" ht="15" customHeight="1">
      <c r="A214" s="111">
        <v>204</v>
      </c>
      <c r="B214" s="128" t="s">
        <v>1596</v>
      </c>
      <c r="C214" s="48"/>
      <c r="D214" s="35"/>
      <c r="E214" s="128" t="s">
        <v>2826</v>
      </c>
      <c r="F214" s="111" t="s">
        <v>76</v>
      </c>
      <c r="G214" s="739">
        <v>3.46</v>
      </c>
      <c r="H214" s="128">
        <v>100</v>
      </c>
      <c r="I214" s="122">
        <v>1</v>
      </c>
      <c r="J214" s="122" t="s">
        <v>2755</v>
      </c>
      <c r="K214" s="41" t="s">
        <v>26</v>
      </c>
      <c r="L214" s="42" t="str">
        <f t="shared" si="0"/>
        <v>1piece</v>
      </c>
      <c r="M214" s="658">
        <f t="shared" si="1"/>
        <v>100</v>
      </c>
      <c r="N214" s="659" t="str">
        <f t="shared" si="2"/>
        <v>100 piece</v>
      </c>
      <c r="O214" s="692">
        <f t="shared" si="3"/>
        <v>346</v>
      </c>
      <c r="P214" s="29"/>
      <c r="Q214" s="74"/>
      <c r="R214" s="28"/>
      <c r="S214" s="28"/>
      <c r="T214" s="28"/>
      <c r="U214" s="28"/>
      <c r="V214" s="28"/>
      <c r="W214" s="28"/>
      <c r="X214" s="28"/>
      <c r="Y214" s="28"/>
      <c r="Z214" s="28"/>
    </row>
    <row r="215" spans="1:26" ht="15" customHeight="1">
      <c r="A215" s="111">
        <v>205</v>
      </c>
      <c r="B215" s="128" t="s">
        <v>663</v>
      </c>
      <c r="C215" s="48"/>
      <c r="D215" s="35"/>
      <c r="E215" s="128" t="s">
        <v>2755</v>
      </c>
      <c r="F215" s="111" t="s">
        <v>76</v>
      </c>
      <c r="G215" s="739">
        <v>5.6</v>
      </c>
      <c r="H215" s="122">
        <v>300</v>
      </c>
      <c r="I215" s="122">
        <v>1</v>
      </c>
      <c r="J215" s="122" t="s">
        <v>2755</v>
      </c>
      <c r="K215" s="41" t="s">
        <v>26</v>
      </c>
      <c r="L215" s="42" t="str">
        <f t="shared" si="0"/>
        <v>1piece</v>
      </c>
      <c r="M215" s="658">
        <f t="shared" si="1"/>
        <v>300</v>
      </c>
      <c r="N215" s="659" t="str">
        <f t="shared" si="2"/>
        <v>300 piece</v>
      </c>
      <c r="O215" s="692">
        <f t="shared" si="3"/>
        <v>1680</v>
      </c>
      <c r="P215" s="29"/>
      <c r="Q215" s="74"/>
      <c r="R215" s="28"/>
      <c r="S215" s="28"/>
      <c r="T215" s="28"/>
      <c r="U215" s="28"/>
      <c r="V215" s="28"/>
      <c r="W215" s="28"/>
      <c r="X215" s="28"/>
      <c r="Y215" s="28"/>
      <c r="Z215" s="28"/>
    </row>
    <row r="216" spans="1:26" ht="15" customHeight="1">
      <c r="A216" s="111">
        <v>206</v>
      </c>
      <c r="B216" s="122" t="s">
        <v>893</v>
      </c>
      <c r="C216" s="48"/>
      <c r="D216" s="35"/>
      <c r="E216" s="122" t="s">
        <v>2827</v>
      </c>
      <c r="F216" s="111" t="s">
        <v>76</v>
      </c>
      <c r="G216" s="739">
        <v>40</v>
      </c>
      <c r="H216" s="122">
        <v>1</v>
      </c>
      <c r="I216" s="128">
        <v>1</v>
      </c>
      <c r="J216" s="128" t="s">
        <v>2746</v>
      </c>
      <c r="K216" s="41" t="s">
        <v>26</v>
      </c>
      <c r="L216" s="42" t="str">
        <f t="shared" si="0"/>
        <v>1pack</v>
      </c>
      <c r="M216" s="658">
        <f t="shared" si="1"/>
        <v>1</v>
      </c>
      <c r="N216" s="659" t="str">
        <f t="shared" si="2"/>
        <v>1 pack</v>
      </c>
      <c r="O216" s="692">
        <f t="shared" si="3"/>
        <v>40</v>
      </c>
      <c r="P216" s="29"/>
      <c r="Q216" s="74"/>
      <c r="R216" s="28"/>
      <c r="S216" s="28"/>
      <c r="T216" s="28"/>
      <c r="U216" s="28"/>
      <c r="V216" s="28"/>
      <c r="W216" s="28"/>
      <c r="X216" s="28"/>
      <c r="Y216" s="28"/>
      <c r="Z216" s="28"/>
    </row>
    <row r="217" spans="1:26" ht="15" customHeight="1">
      <c r="A217" s="111">
        <v>207</v>
      </c>
      <c r="B217" s="128" t="s">
        <v>2589</v>
      </c>
      <c r="C217" s="48"/>
      <c r="D217" s="35"/>
      <c r="E217" s="128" t="s">
        <v>2755</v>
      </c>
      <c r="F217" s="111" t="s">
        <v>76</v>
      </c>
      <c r="G217" s="739">
        <v>1</v>
      </c>
      <c r="H217" s="122">
        <v>183</v>
      </c>
      <c r="I217" s="122">
        <v>1</v>
      </c>
      <c r="J217" s="122" t="s">
        <v>2755</v>
      </c>
      <c r="K217" s="41" t="s">
        <v>26</v>
      </c>
      <c r="L217" s="42" t="str">
        <f t="shared" si="0"/>
        <v>1piece</v>
      </c>
      <c r="M217" s="658">
        <f t="shared" si="1"/>
        <v>183</v>
      </c>
      <c r="N217" s="659" t="str">
        <f t="shared" si="2"/>
        <v>183 piece</v>
      </c>
      <c r="O217" s="692">
        <f t="shared" si="3"/>
        <v>183</v>
      </c>
      <c r="P217" s="29"/>
      <c r="Q217" s="74"/>
      <c r="R217" s="28"/>
      <c r="S217" s="28"/>
      <c r="T217" s="28"/>
      <c r="U217" s="28"/>
      <c r="V217" s="28"/>
      <c r="W217" s="28"/>
      <c r="X217" s="28"/>
      <c r="Y217" s="28"/>
      <c r="Z217" s="28"/>
    </row>
    <row r="218" spans="1:26" ht="15" customHeight="1">
      <c r="A218" s="111">
        <v>208</v>
      </c>
      <c r="B218" s="128" t="s">
        <v>1833</v>
      </c>
      <c r="C218" s="48"/>
      <c r="D218" s="35"/>
      <c r="E218" s="128" t="s">
        <v>2828</v>
      </c>
      <c r="F218" s="111" t="s">
        <v>76</v>
      </c>
      <c r="G218" s="739">
        <v>4.3</v>
      </c>
      <c r="H218" s="128">
        <v>109</v>
      </c>
      <c r="I218" s="122">
        <v>1</v>
      </c>
      <c r="J218" s="122" t="s">
        <v>2755</v>
      </c>
      <c r="K218" s="41" t="s">
        <v>26</v>
      </c>
      <c r="L218" s="42" t="str">
        <f t="shared" si="0"/>
        <v>1piece</v>
      </c>
      <c r="M218" s="658">
        <f t="shared" si="1"/>
        <v>109</v>
      </c>
      <c r="N218" s="659" t="str">
        <f t="shared" si="2"/>
        <v>109 piece</v>
      </c>
      <c r="O218" s="692">
        <f t="shared" si="3"/>
        <v>468.7</v>
      </c>
      <c r="P218" s="29"/>
      <c r="Q218" s="74"/>
      <c r="R218" s="28"/>
      <c r="S218" s="28"/>
      <c r="T218" s="28"/>
      <c r="U218" s="28"/>
      <c r="V218" s="28"/>
      <c r="W218" s="28"/>
      <c r="X218" s="28"/>
      <c r="Y218" s="28"/>
      <c r="Z218" s="28"/>
    </row>
    <row r="219" spans="1:26" ht="15" customHeight="1">
      <c r="A219" s="111">
        <v>209</v>
      </c>
      <c r="B219" s="128" t="s">
        <v>1835</v>
      </c>
      <c r="C219" s="48"/>
      <c r="D219" s="35"/>
      <c r="E219" s="128" t="s">
        <v>2828</v>
      </c>
      <c r="F219" s="111" t="s">
        <v>76</v>
      </c>
      <c r="G219" s="739">
        <v>5.8</v>
      </c>
      <c r="H219" s="128">
        <v>44</v>
      </c>
      <c r="I219" s="122">
        <v>1</v>
      </c>
      <c r="J219" s="122" t="s">
        <v>2755</v>
      </c>
      <c r="K219" s="41" t="s">
        <v>26</v>
      </c>
      <c r="L219" s="42" t="str">
        <f t="shared" si="0"/>
        <v>1piece</v>
      </c>
      <c r="M219" s="658">
        <f t="shared" si="1"/>
        <v>44</v>
      </c>
      <c r="N219" s="659" t="str">
        <f t="shared" si="2"/>
        <v>44 piece</v>
      </c>
      <c r="O219" s="692">
        <f t="shared" si="3"/>
        <v>255.2</v>
      </c>
      <c r="P219" s="29"/>
      <c r="Q219" s="74"/>
      <c r="R219" s="28"/>
      <c r="S219" s="28"/>
      <c r="T219" s="28"/>
      <c r="U219" s="28"/>
      <c r="V219" s="28"/>
      <c r="W219" s="28"/>
      <c r="X219" s="28"/>
      <c r="Y219" s="28"/>
      <c r="Z219" s="28"/>
    </row>
    <row r="220" spans="1:26" ht="15" customHeight="1">
      <c r="A220" s="111">
        <v>210</v>
      </c>
      <c r="B220" s="128" t="s">
        <v>900</v>
      </c>
      <c r="C220" s="48"/>
      <c r="D220" s="35"/>
      <c r="E220" s="128" t="s">
        <v>2829</v>
      </c>
      <c r="F220" s="111" t="s">
        <v>76</v>
      </c>
      <c r="G220" s="739">
        <v>2.7</v>
      </c>
      <c r="H220" s="128">
        <v>125</v>
      </c>
      <c r="I220" s="122">
        <v>1</v>
      </c>
      <c r="J220" s="122" t="s">
        <v>2755</v>
      </c>
      <c r="K220" s="41" t="s">
        <v>26</v>
      </c>
      <c r="L220" s="42" t="str">
        <f t="shared" si="0"/>
        <v>1piece</v>
      </c>
      <c r="M220" s="658">
        <f t="shared" si="1"/>
        <v>125</v>
      </c>
      <c r="N220" s="659" t="str">
        <f t="shared" si="2"/>
        <v>125 piece</v>
      </c>
      <c r="O220" s="692">
        <f t="shared" si="3"/>
        <v>337.5</v>
      </c>
      <c r="P220" s="29"/>
      <c r="Q220" s="74"/>
      <c r="R220" s="28"/>
      <c r="S220" s="28"/>
      <c r="T220" s="28"/>
      <c r="U220" s="28"/>
      <c r="V220" s="28"/>
      <c r="W220" s="28"/>
      <c r="X220" s="28"/>
      <c r="Y220" s="28"/>
      <c r="Z220" s="28"/>
    </row>
    <row r="221" spans="1:26" ht="15" customHeight="1">
      <c r="A221" s="111">
        <v>211</v>
      </c>
      <c r="B221" s="268" t="s">
        <v>1842</v>
      </c>
      <c r="C221" s="48"/>
      <c r="D221" s="35"/>
      <c r="E221" s="268"/>
      <c r="F221" s="111" t="s">
        <v>76</v>
      </c>
      <c r="G221" s="742">
        <v>0.76</v>
      </c>
      <c r="H221" s="314">
        <v>239</v>
      </c>
      <c r="I221" s="749">
        <v>1</v>
      </c>
      <c r="J221" s="314" t="s">
        <v>2755</v>
      </c>
      <c r="K221" s="41" t="s">
        <v>26</v>
      </c>
      <c r="L221" s="42" t="str">
        <f t="shared" si="0"/>
        <v>1piece</v>
      </c>
      <c r="M221" s="658">
        <f t="shared" si="1"/>
        <v>239</v>
      </c>
      <c r="N221" s="659" t="str">
        <f t="shared" si="2"/>
        <v>239 piece</v>
      </c>
      <c r="O221" s="692">
        <f t="shared" si="3"/>
        <v>181.64000000000001</v>
      </c>
      <c r="P221" s="29"/>
      <c r="Q221" s="74"/>
      <c r="R221" s="28"/>
      <c r="S221" s="28"/>
      <c r="T221" s="28"/>
      <c r="U221" s="28"/>
      <c r="V221" s="28"/>
      <c r="W221" s="28"/>
      <c r="X221" s="28"/>
      <c r="Y221" s="28"/>
      <c r="Z221" s="28"/>
    </row>
    <row r="222" spans="1:26" ht="15" customHeight="1">
      <c r="A222" s="111">
        <v>212</v>
      </c>
      <c r="B222" s="209" t="s">
        <v>2434</v>
      </c>
      <c r="C222" s="48"/>
      <c r="D222" s="35"/>
      <c r="E222" s="209"/>
      <c r="F222" s="111" t="s">
        <v>76</v>
      </c>
      <c r="G222" s="178">
        <v>100</v>
      </c>
      <c r="H222" s="178">
        <v>1</v>
      </c>
      <c r="I222" s="283">
        <v>1</v>
      </c>
      <c r="J222" s="209" t="s">
        <v>42</v>
      </c>
      <c r="K222" s="41" t="s">
        <v>26</v>
      </c>
      <c r="L222" s="42" t="str">
        <f t="shared" si="0"/>
        <v>1packs</v>
      </c>
      <c r="M222" s="658">
        <f t="shared" si="1"/>
        <v>1</v>
      </c>
      <c r="N222" s="659" t="str">
        <f t="shared" si="2"/>
        <v>1 packs</v>
      </c>
      <c r="O222" s="692">
        <f t="shared" si="3"/>
        <v>100</v>
      </c>
      <c r="P222" s="29"/>
      <c r="Q222" s="74"/>
      <c r="R222" s="28"/>
      <c r="S222" s="28"/>
      <c r="T222" s="28"/>
      <c r="U222" s="28"/>
      <c r="V222" s="28"/>
      <c r="W222" s="28"/>
      <c r="X222" s="28"/>
      <c r="Y222" s="28"/>
      <c r="Z222" s="28"/>
    </row>
    <row r="223" spans="1:26" ht="15" customHeight="1">
      <c r="A223" s="111">
        <v>213</v>
      </c>
      <c r="B223" s="128" t="s">
        <v>1602</v>
      </c>
      <c r="C223" s="48"/>
      <c r="D223" s="35"/>
      <c r="E223" s="128"/>
      <c r="F223" s="111" t="s">
        <v>76</v>
      </c>
      <c r="G223" s="740">
        <v>10</v>
      </c>
      <c r="H223" s="122">
        <v>48</v>
      </c>
      <c r="I223" s="122">
        <v>1</v>
      </c>
      <c r="J223" s="122" t="s">
        <v>2755</v>
      </c>
      <c r="K223" s="41" t="s">
        <v>26</v>
      </c>
      <c r="L223" s="42" t="str">
        <f t="shared" si="0"/>
        <v>1piece</v>
      </c>
      <c r="M223" s="658">
        <f t="shared" si="1"/>
        <v>48</v>
      </c>
      <c r="N223" s="659" t="str">
        <f t="shared" si="2"/>
        <v>48 piece</v>
      </c>
      <c r="O223" s="692">
        <f t="shared" si="3"/>
        <v>480</v>
      </c>
      <c r="P223" s="29"/>
      <c r="Q223" s="74"/>
      <c r="R223" s="28"/>
      <c r="S223" s="28"/>
      <c r="T223" s="28"/>
      <c r="U223" s="28"/>
      <c r="V223" s="28"/>
      <c r="W223" s="28"/>
      <c r="X223" s="28"/>
      <c r="Y223" s="28"/>
      <c r="Z223" s="28"/>
    </row>
    <row r="224" spans="1:26" ht="15" customHeight="1">
      <c r="A224" s="111">
        <v>214</v>
      </c>
      <c r="B224" s="128" t="s">
        <v>1603</v>
      </c>
      <c r="C224" s="48"/>
      <c r="D224" s="35"/>
      <c r="E224" s="128"/>
      <c r="F224" s="111" t="s">
        <v>76</v>
      </c>
      <c r="G224" s="740">
        <v>10.199999999999999</v>
      </c>
      <c r="H224" s="122">
        <v>130</v>
      </c>
      <c r="I224" s="122">
        <v>1</v>
      </c>
      <c r="J224" s="122" t="s">
        <v>2755</v>
      </c>
      <c r="K224" s="41" t="s">
        <v>26</v>
      </c>
      <c r="L224" s="42" t="str">
        <f t="shared" si="0"/>
        <v>1piece</v>
      </c>
      <c r="M224" s="658">
        <f t="shared" si="1"/>
        <v>130</v>
      </c>
      <c r="N224" s="659" t="str">
        <f t="shared" si="2"/>
        <v>130 piece</v>
      </c>
      <c r="O224" s="692">
        <f t="shared" si="3"/>
        <v>1326</v>
      </c>
      <c r="P224" s="29"/>
      <c r="Q224" s="74"/>
      <c r="R224" s="28"/>
      <c r="S224" s="28"/>
      <c r="T224" s="28"/>
      <c r="U224" s="28"/>
      <c r="V224" s="28"/>
      <c r="W224" s="28"/>
      <c r="X224" s="28"/>
      <c r="Y224" s="28"/>
      <c r="Z224" s="28"/>
    </row>
    <row r="225" spans="1:26" ht="15" customHeight="1">
      <c r="A225" s="111">
        <v>215</v>
      </c>
      <c r="B225" s="128" t="s">
        <v>650</v>
      </c>
      <c r="C225" s="48"/>
      <c r="D225" s="35"/>
      <c r="E225" s="128" t="s">
        <v>2830</v>
      </c>
      <c r="F225" s="111" t="s">
        <v>76</v>
      </c>
      <c r="G225" s="740">
        <v>25</v>
      </c>
      <c r="H225" s="122">
        <v>13</v>
      </c>
      <c r="I225" s="122">
        <v>1</v>
      </c>
      <c r="J225" s="122" t="s">
        <v>42</v>
      </c>
      <c r="K225" s="41" t="s">
        <v>26</v>
      </c>
      <c r="L225" s="42" t="str">
        <f t="shared" si="0"/>
        <v>1packs</v>
      </c>
      <c r="M225" s="658">
        <f t="shared" si="1"/>
        <v>13</v>
      </c>
      <c r="N225" s="659" t="str">
        <f t="shared" si="2"/>
        <v>13 packs</v>
      </c>
      <c r="O225" s="692">
        <f t="shared" si="3"/>
        <v>325</v>
      </c>
      <c r="P225" s="29"/>
      <c r="Q225" s="74"/>
      <c r="R225" s="28"/>
      <c r="S225" s="28"/>
      <c r="T225" s="28"/>
      <c r="U225" s="28"/>
      <c r="V225" s="28"/>
      <c r="W225" s="28"/>
      <c r="X225" s="28"/>
      <c r="Y225" s="28"/>
      <c r="Z225" s="28"/>
    </row>
    <row r="226" spans="1:26" ht="15" customHeight="1">
      <c r="A226" s="111">
        <v>216</v>
      </c>
      <c r="B226" s="122" t="s">
        <v>115</v>
      </c>
      <c r="C226" s="48"/>
      <c r="D226" s="35"/>
      <c r="E226" s="122" t="s">
        <v>116</v>
      </c>
      <c r="F226" s="111" t="s">
        <v>76</v>
      </c>
      <c r="G226" s="739">
        <v>700</v>
      </c>
      <c r="H226" s="122">
        <v>1</v>
      </c>
      <c r="I226" s="122">
        <v>1</v>
      </c>
      <c r="J226" s="122" t="s">
        <v>2747</v>
      </c>
      <c r="K226" s="41" t="s">
        <v>26</v>
      </c>
      <c r="L226" s="42" t="str">
        <f t="shared" si="0"/>
        <v>1roll</v>
      </c>
      <c r="M226" s="658">
        <f t="shared" si="1"/>
        <v>1</v>
      </c>
      <c r="N226" s="659" t="str">
        <f t="shared" si="2"/>
        <v>1 roll</v>
      </c>
      <c r="O226" s="692">
        <f t="shared" si="3"/>
        <v>700</v>
      </c>
      <c r="P226" s="29"/>
      <c r="Q226" s="74"/>
      <c r="R226" s="28"/>
      <c r="S226" s="28"/>
      <c r="T226" s="28"/>
      <c r="U226" s="28"/>
      <c r="V226" s="28"/>
      <c r="W226" s="28"/>
      <c r="X226" s="28"/>
      <c r="Y226" s="28"/>
      <c r="Z226" s="28"/>
    </row>
    <row r="227" spans="1:26" ht="15" customHeight="1">
      <c r="A227" s="111">
        <v>217</v>
      </c>
      <c r="B227" s="128" t="s">
        <v>175</v>
      </c>
      <c r="C227" s="48"/>
      <c r="D227" s="35"/>
      <c r="E227" s="128" t="s">
        <v>176</v>
      </c>
      <c r="F227" s="111" t="s">
        <v>76</v>
      </c>
      <c r="G227" s="740">
        <v>145</v>
      </c>
      <c r="H227" s="122">
        <v>2</v>
      </c>
      <c r="I227" s="122">
        <v>1</v>
      </c>
      <c r="J227" s="122" t="s">
        <v>42</v>
      </c>
      <c r="K227" s="41" t="s">
        <v>26</v>
      </c>
      <c r="L227" s="42" t="str">
        <f t="shared" si="0"/>
        <v>1packs</v>
      </c>
      <c r="M227" s="658">
        <f t="shared" si="1"/>
        <v>2</v>
      </c>
      <c r="N227" s="659" t="str">
        <f t="shared" si="2"/>
        <v>2 packs</v>
      </c>
      <c r="O227" s="692">
        <f t="shared" si="3"/>
        <v>290</v>
      </c>
      <c r="P227" s="29"/>
      <c r="Q227" s="74"/>
      <c r="R227" s="28"/>
      <c r="S227" s="28"/>
      <c r="T227" s="28"/>
      <c r="U227" s="28"/>
      <c r="V227" s="28"/>
      <c r="W227" s="28"/>
      <c r="X227" s="28"/>
      <c r="Y227" s="28"/>
      <c r="Z227" s="28"/>
    </row>
    <row r="228" spans="1:26" ht="15" customHeight="1">
      <c r="A228" s="111">
        <v>218</v>
      </c>
      <c r="B228" s="128" t="s">
        <v>1601</v>
      </c>
      <c r="C228" s="48"/>
      <c r="D228" s="35"/>
      <c r="E228" s="128"/>
      <c r="F228" s="111" t="s">
        <v>76</v>
      </c>
      <c r="G228" s="740">
        <v>9.1999999999999993</v>
      </c>
      <c r="H228" s="122">
        <v>77</v>
      </c>
      <c r="I228" s="122">
        <v>1</v>
      </c>
      <c r="J228" s="122" t="s">
        <v>2755</v>
      </c>
      <c r="K228" s="41" t="s">
        <v>26</v>
      </c>
      <c r="L228" s="42" t="str">
        <f t="shared" si="0"/>
        <v>1piece</v>
      </c>
      <c r="M228" s="658">
        <f t="shared" si="1"/>
        <v>77</v>
      </c>
      <c r="N228" s="659" t="str">
        <f t="shared" si="2"/>
        <v>77 piece</v>
      </c>
      <c r="O228" s="692">
        <f t="shared" si="3"/>
        <v>708.4</v>
      </c>
      <c r="P228" s="29"/>
      <c r="Q228" s="74"/>
      <c r="R228" s="28"/>
      <c r="S228" s="28"/>
      <c r="T228" s="28"/>
      <c r="U228" s="28"/>
      <c r="V228" s="28"/>
      <c r="W228" s="28"/>
      <c r="X228" s="28"/>
      <c r="Y228" s="28"/>
      <c r="Z228" s="28"/>
    </row>
    <row r="229" spans="1:26" ht="15" customHeight="1">
      <c r="A229" s="111">
        <v>219</v>
      </c>
      <c r="B229" s="128" t="s">
        <v>2281</v>
      </c>
      <c r="C229" s="48"/>
      <c r="D229" s="35"/>
      <c r="E229" s="128" t="s">
        <v>1590</v>
      </c>
      <c r="F229" s="111" t="s">
        <v>76</v>
      </c>
      <c r="G229" s="739">
        <v>2.48</v>
      </c>
      <c r="H229" s="128">
        <v>457</v>
      </c>
      <c r="I229" s="122">
        <v>1</v>
      </c>
      <c r="J229" s="122" t="s">
        <v>2755</v>
      </c>
      <c r="K229" s="41" t="s">
        <v>26</v>
      </c>
      <c r="L229" s="42" t="str">
        <f t="shared" si="0"/>
        <v>1piece</v>
      </c>
      <c r="M229" s="658">
        <f t="shared" si="1"/>
        <v>457</v>
      </c>
      <c r="N229" s="659" t="str">
        <f t="shared" si="2"/>
        <v>457 piece</v>
      </c>
      <c r="O229" s="692">
        <f t="shared" si="3"/>
        <v>1133.3599999999999</v>
      </c>
      <c r="P229" s="29"/>
      <c r="Q229" s="74"/>
      <c r="R229" s="28"/>
      <c r="S229" s="28"/>
      <c r="T229" s="28"/>
      <c r="U229" s="28"/>
      <c r="V229" s="28"/>
      <c r="W229" s="28"/>
      <c r="X229" s="28"/>
      <c r="Y229" s="28"/>
      <c r="Z229" s="28"/>
    </row>
    <row r="230" spans="1:26" ht="15" customHeight="1">
      <c r="A230" s="111">
        <v>220</v>
      </c>
      <c r="B230" s="128" t="s">
        <v>1958</v>
      </c>
      <c r="C230" s="48"/>
      <c r="D230" s="35"/>
      <c r="E230" s="122" t="s">
        <v>121</v>
      </c>
      <c r="F230" s="111" t="s">
        <v>76</v>
      </c>
      <c r="G230" s="739">
        <v>300</v>
      </c>
      <c r="H230" s="122">
        <v>4</v>
      </c>
      <c r="I230" s="122">
        <v>1</v>
      </c>
      <c r="J230" s="122" t="s">
        <v>2759</v>
      </c>
      <c r="K230" s="41" t="s">
        <v>26</v>
      </c>
      <c r="L230" s="42" t="str">
        <f t="shared" si="0"/>
        <v>1kilo</v>
      </c>
      <c r="M230" s="658">
        <f t="shared" si="1"/>
        <v>4</v>
      </c>
      <c r="N230" s="659" t="str">
        <f t="shared" si="2"/>
        <v>4 kilo</v>
      </c>
      <c r="O230" s="692">
        <f t="shared" si="3"/>
        <v>1200</v>
      </c>
      <c r="P230" s="29"/>
      <c r="Q230" s="74"/>
      <c r="R230" s="28"/>
      <c r="S230" s="28"/>
      <c r="T230" s="28"/>
      <c r="U230" s="28"/>
      <c r="V230" s="28"/>
      <c r="W230" s="28"/>
      <c r="X230" s="28"/>
      <c r="Y230" s="28"/>
      <c r="Z230" s="28"/>
    </row>
    <row r="231" spans="1:26" ht="15" customHeight="1">
      <c r="A231" s="111">
        <v>221</v>
      </c>
      <c r="B231" s="128" t="s">
        <v>1977</v>
      </c>
      <c r="C231" s="48"/>
      <c r="D231" s="35"/>
      <c r="E231" s="472" t="s">
        <v>121</v>
      </c>
      <c r="F231" s="111" t="s">
        <v>76</v>
      </c>
      <c r="G231" s="740">
        <v>290</v>
      </c>
      <c r="H231" s="122">
        <v>5.2</v>
      </c>
      <c r="I231" s="122">
        <v>1</v>
      </c>
      <c r="J231" s="122" t="s">
        <v>2759</v>
      </c>
      <c r="K231" s="41" t="s">
        <v>26</v>
      </c>
      <c r="L231" s="42" t="str">
        <f t="shared" si="0"/>
        <v>1kilo</v>
      </c>
      <c r="M231" s="658">
        <f t="shared" si="1"/>
        <v>5.2</v>
      </c>
      <c r="N231" s="659" t="str">
        <f t="shared" si="2"/>
        <v>5.2 kilo</v>
      </c>
      <c r="O231" s="692">
        <f t="shared" si="3"/>
        <v>1508</v>
      </c>
      <c r="P231" s="29"/>
      <c r="Q231" s="74"/>
      <c r="R231" s="28"/>
      <c r="S231" s="28"/>
      <c r="T231" s="28"/>
      <c r="U231" s="28"/>
      <c r="V231" s="28"/>
      <c r="W231" s="28"/>
      <c r="X231" s="28"/>
      <c r="Y231" s="28"/>
      <c r="Z231" s="28"/>
    </row>
    <row r="232" spans="1:26" ht="15" customHeight="1">
      <c r="A232" s="111">
        <v>222</v>
      </c>
      <c r="B232" s="128" t="s">
        <v>385</v>
      </c>
      <c r="C232" s="48"/>
      <c r="D232" s="35"/>
      <c r="E232" s="122" t="s">
        <v>2831</v>
      </c>
      <c r="F232" s="111" t="s">
        <v>76</v>
      </c>
      <c r="G232" s="739">
        <v>160</v>
      </c>
      <c r="H232" s="450">
        <v>2</v>
      </c>
      <c r="I232" s="122">
        <v>2000</v>
      </c>
      <c r="J232" s="122" t="s">
        <v>2759</v>
      </c>
      <c r="K232" s="41" t="s">
        <v>26</v>
      </c>
      <c r="L232" s="42" t="str">
        <f t="shared" si="0"/>
        <v>2000kilo</v>
      </c>
      <c r="M232" s="658">
        <f t="shared" si="1"/>
        <v>4000</v>
      </c>
      <c r="N232" s="659" t="str">
        <f t="shared" si="2"/>
        <v>4000 kilo</v>
      </c>
      <c r="O232" s="692">
        <f t="shared" si="3"/>
        <v>320</v>
      </c>
      <c r="P232" s="29"/>
      <c r="Q232" s="74"/>
      <c r="R232" s="28"/>
      <c r="S232" s="28"/>
      <c r="T232" s="28"/>
      <c r="U232" s="28"/>
      <c r="V232" s="28"/>
      <c r="W232" s="28"/>
      <c r="X232" s="28"/>
      <c r="Y232" s="28"/>
      <c r="Z232" s="28"/>
    </row>
    <row r="233" spans="1:26" ht="15" customHeight="1">
      <c r="A233" s="111">
        <v>223</v>
      </c>
      <c r="B233" s="128" t="s">
        <v>1489</v>
      </c>
      <c r="C233" s="48"/>
      <c r="D233" s="35"/>
      <c r="E233" s="128" t="s">
        <v>2720</v>
      </c>
      <c r="F233" s="111" t="s">
        <v>76</v>
      </c>
      <c r="G233" s="739">
        <v>85</v>
      </c>
      <c r="H233" s="122">
        <v>1.5</v>
      </c>
      <c r="I233" s="122">
        <v>1</v>
      </c>
      <c r="J233" s="128" t="s">
        <v>2776</v>
      </c>
      <c r="K233" s="41" t="s">
        <v>26</v>
      </c>
      <c r="L233" s="42" t="str">
        <f t="shared" si="0"/>
        <v>1kilos</v>
      </c>
      <c r="M233" s="658">
        <f t="shared" si="1"/>
        <v>1.5</v>
      </c>
      <c r="N233" s="659" t="str">
        <f t="shared" si="2"/>
        <v>1.5 kilos</v>
      </c>
      <c r="O233" s="692">
        <f t="shared" si="3"/>
        <v>127.5</v>
      </c>
      <c r="P233" s="29"/>
      <c r="Q233" s="74"/>
      <c r="R233" s="28"/>
      <c r="S233" s="28"/>
      <c r="T233" s="28"/>
      <c r="U233" s="28"/>
      <c r="V233" s="28"/>
      <c r="W233" s="28"/>
      <c r="X233" s="28"/>
      <c r="Y233" s="28"/>
      <c r="Z233" s="28"/>
    </row>
    <row r="234" spans="1:26" ht="15" customHeight="1">
      <c r="A234" s="111">
        <v>224</v>
      </c>
      <c r="B234" s="128" t="s">
        <v>2076</v>
      </c>
      <c r="C234" s="48"/>
      <c r="D234" s="35"/>
      <c r="E234" s="122" t="s">
        <v>2832</v>
      </c>
      <c r="F234" s="111" t="s">
        <v>76</v>
      </c>
      <c r="G234" s="739">
        <v>2600</v>
      </c>
      <c r="H234" s="122">
        <v>10</v>
      </c>
      <c r="I234" s="122">
        <v>50</v>
      </c>
      <c r="J234" s="743" t="s">
        <v>2776</v>
      </c>
      <c r="K234" s="41" t="s">
        <v>26</v>
      </c>
      <c r="L234" s="42" t="str">
        <f t="shared" si="0"/>
        <v>50kilos</v>
      </c>
      <c r="M234" s="658">
        <f t="shared" si="1"/>
        <v>500</v>
      </c>
      <c r="N234" s="659" t="str">
        <f t="shared" si="2"/>
        <v>500 kilos</v>
      </c>
      <c r="O234" s="692">
        <f t="shared" si="3"/>
        <v>26000</v>
      </c>
      <c r="P234" s="29"/>
      <c r="Q234" s="74"/>
      <c r="R234" s="28"/>
      <c r="S234" s="28"/>
      <c r="T234" s="28"/>
      <c r="U234" s="28"/>
      <c r="V234" s="28"/>
      <c r="W234" s="28"/>
      <c r="X234" s="28"/>
      <c r="Y234" s="28"/>
      <c r="Z234" s="28"/>
    </row>
    <row r="235" spans="1:26" ht="15" customHeight="1">
      <c r="A235" s="111">
        <v>225</v>
      </c>
      <c r="B235" s="122" t="s">
        <v>196</v>
      </c>
      <c r="C235" s="48"/>
      <c r="D235" s="35"/>
      <c r="E235" s="122" t="s">
        <v>198</v>
      </c>
      <c r="F235" s="111" t="s">
        <v>76</v>
      </c>
      <c r="G235" s="739">
        <v>252</v>
      </c>
      <c r="H235" s="122">
        <v>1</v>
      </c>
      <c r="I235" s="122">
        <v>2000</v>
      </c>
      <c r="J235" s="122" t="s">
        <v>59</v>
      </c>
      <c r="K235" s="41" t="s">
        <v>26</v>
      </c>
      <c r="L235" s="42" t="str">
        <f t="shared" si="0"/>
        <v>2000grams</v>
      </c>
      <c r="M235" s="658">
        <f t="shared" si="1"/>
        <v>2000</v>
      </c>
      <c r="N235" s="659" t="str">
        <f t="shared" si="2"/>
        <v>2000 grams</v>
      </c>
      <c r="O235" s="692">
        <f t="shared" si="3"/>
        <v>252</v>
      </c>
      <c r="P235" s="29"/>
      <c r="Q235" s="74"/>
      <c r="R235" s="28"/>
      <c r="S235" s="28"/>
      <c r="T235" s="28"/>
      <c r="U235" s="28"/>
      <c r="V235" s="28"/>
      <c r="W235" s="28"/>
      <c r="X235" s="28"/>
      <c r="Y235" s="28"/>
      <c r="Z235" s="28"/>
    </row>
    <row r="236" spans="1:26" ht="15" customHeight="1">
      <c r="A236" s="111">
        <v>226</v>
      </c>
      <c r="B236" s="122" t="s">
        <v>385</v>
      </c>
      <c r="C236" s="48"/>
      <c r="D236" s="35"/>
      <c r="E236" s="122" t="s">
        <v>390</v>
      </c>
      <c r="F236" s="111" t="s">
        <v>76</v>
      </c>
      <c r="G236" s="739">
        <v>126</v>
      </c>
      <c r="H236" s="122">
        <v>1</v>
      </c>
      <c r="I236" s="122">
        <v>800</v>
      </c>
      <c r="J236" s="122" t="s">
        <v>2776</v>
      </c>
      <c r="K236" s="41" t="s">
        <v>26</v>
      </c>
      <c r="L236" s="42" t="str">
        <f t="shared" si="0"/>
        <v>800kilos</v>
      </c>
      <c r="M236" s="658">
        <f t="shared" si="1"/>
        <v>800</v>
      </c>
      <c r="N236" s="659" t="str">
        <f t="shared" si="2"/>
        <v>800 kilos</v>
      </c>
      <c r="O236" s="692">
        <f t="shared" si="3"/>
        <v>126</v>
      </c>
      <c r="P236" s="29"/>
      <c r="Q236" s="74"/>
      <c r="R236" s="28"/>
      <c r="S236" s="28"/>
      <c r="T236" s="28"/>
      <c r="U236" s="28"/>
      <c r="V236" s="28"/>
      <c r="W236" s="28"/>
      <c r="X236" s="28"/>
      <c r="Y236" s="28"/>
      <c r="Z236" s="28"/>
    </row>
    <row r="237" spans="1:26" ht="15" customHeight="1">
      <c r="A237" s="111">
        <v>227</v>
      </c>
      <c r="B237" s="122" t="s">
        <v>352</v>
      </c>
      <c r="C237" s="48"/>
      <c r="D237" s="35"/>
      <c r="E237" s="128" t="s">
        <v>2833</v>
      </c>
      <c r="F237" s="111" t="s">
        <v>76</v>
      </c>
      <c r="G237" s="739">
        <v>11.2</v>
      </c>
      <c r="H237" s="122">
        <v>81</v>
      </c>
      <c r="I237" s="122">
        <v>1</v>
      </c>
      <c r="J237" s="122" t="s">
        <v>37</v>
      </c>
      <c r="K237" s="41" t="s">
        <v>26</v>
      </c>
      <c r="L237" s="42" t="str">
        <f t="shared" si="0"/>
        <v>1pieces</v>
      </c>
      <c r="M237" s="658">
        <f t="shared" si="1"/>
        <v>81</v>
      </c>
      <c r="N237" s="659" t="str">
        <f t="shared" si="2"/>
        <v>81 pieces</v>
      </c>
      <c r="O237" s="692">
        <f t="shared" si="3"/>
        <v>907.19999999999993</v>
      </c>
      <c r="P237" s="29"/>
      <c r="Q237" s="74"/>
      <c r="R237" s="28"/>
      <c r="S237" s="28"/>
      <c r="T237" s="28"/>
      <c r="U237" s="28"/>
      <c r="V237" s="28"/>
      <c r="W237" s="28"/>
      <c r="X237" s="28"/>
      <c r="Y237" s="28"/>
      <c r="Z237" s="28"/>
    </row>
    <row r="238" spans="1:26" ht="15" customHeight="1">
      <c r="A238" s="111">
        <v>228</v>
      </c>
      <c r="B238" s="122" t="s">
        <v>595</v>
      </c>
      <c r="C238" s="48"/>
      <c r="D238" s="35"/>
      <c r="E238" s="122" t="s">
        <v>596</v>
      </c>
      <c r="F238" s="111" t="s">
        <v>76</v>
      </c>
      <c r="G238" s="739">
        <v>24.5</v>
      </c>
      <c r="H238" s="122">
        <v>3</v>
      </c>
      <c r="I238" s="122">
        <v>1</v>
      </c>
      <c r="J238" s="122" t="s">
        <v>37</v>
      </c>
      <c r="K238" s="41" t="s">
        <v>26</v>
      </c>
      <c r="L238" s="42" t="str">
        <f t="shared" si="0"/>
        <v>1pieces</v>
      </c>
      <c r="M238" s="658">
        <f t="shared" si="1"/>
        <v>3</v>
      </c>
      <c r="N238" s="659" t="str">
        <f t="shared" si="2"/>
        <v>3 pieces</v>
      </c>
      <c r="O238" s="692">
        <f t="shared" si="3"/>
        <v>73.5</v>
      </c>
      <c r="P238" s="29"/>
      <c r="Q238" s="74"/>
      <c r="R238" s="28"/>
      <c r="S238" s="28"/>
      <c r="T238" s="28"/>
      <c r="U238" s="28"/>
      <c r="V238" s="28"/>
      <c r="W238" s="28"/>
      <c r="X238" s="28"/>
      <c r="Y238" s="28"/>
      <c r="Z238" s="28"/>
    </row>
    <row r="239" spans="1:26" ht="15" customHeight="1">
      <c r="A239" s="111">
        <v>229</v>
      </c>
      <c r="B239" s="122" t="s">
        <v>597</v>
      </c>
      <c r="C239" s="48"/>
      <c r="D239" s="35"/>
      <c r="E239" s="122" t="s">
        <v>2834</v>
      </c>
      <c r="F239" s="111" t="s">
        <v>76</v>
      </c>
      <c r="G239" s="739">
        <v>7.3</v>
      </c>
      <c r="H239" s="122">
        <v>8</v>
      </c>
      <c r="I239" s="122">
        <v>1</v>
      </c>
      <c r="J239" s="122" t="s">
        <v>37</v>
      </c>
      <c r="K239" s="41" t="s">
        <v>26</v>
      </c>
      <c r="L239" s="42" t="str">
        <f t="shared" si="0"/>
        <v>1pieces</v>
      </c>
      <c r="M239" s="658">
        <f t="shared" si="1"/>
        <v>8</v>
      </c>
      <c r="N239" s="659" t="str">
        <f t="shared" si="2"/>
        <v>8 pieces</v>
      </c>
      <c r="O239" s="692">
        <f t="shared" si="3"/>
        <v>58.4</v>
      </c>
      <c r="P239" s="29"/>
      <c r="Q239" s="74"/>
      <c r="R239" s="28"/>
      <c r="S239" s="28"/>
      <c r="T239" s="28"/>
      <c r="U239" s="28"/>
      <c r="V239" s="28"/>
      <c r="W239" s="28"/>
      <c r="X239" s="28"/>
      <c r="Y239" s="28"/>
      <c r="Z239" s="28"/>
    </row>
    <row r="240" spans="1:26" ht="15" customHeight="1">
      <c r="A240" s="111">
        <v>230</v>
      </c>
      <c r="B240" s="122" t="s">
        <v>609</v>
      </c>
      <c r="C240" s="48"/>
      <c r="D240" s="35"/>
      <c r="E240" s="122" t="s">
        <v>2835</v>
      </c>
      <c r="F240" s="111" t="s">
        <v>76</v>
      </c>
      <c r="G240" s="750">
        <v>7.77</v>
      </c>
      <c r="H240" s="450">
        <v>19</v>
      </c>
      <c r="I240" s="122">
        <v>1</v>
      </c>
      <c r="J240" s="122" t="s">
        <v>37</v>
      </c>
      <c r="K240" s="41" t="s">
        <v>26</v>
      </c>
      <c r="L240" s="42" t="str">
        <f t="shared" si="0"/>
        <v>1pieces</v>
      </c>
      <c r="M240" s="658">
        <f t="shared" si="1"/>
        <v>19</v>
      </c>
      <c r="N240" s="659" t="str">
        <f t="shared" si="2"/>
        <v>19 pieces</v>
      </c>
      <c r="O240" s="692">
        <f t="shared" si="3"/>
        <v>147.63</v>
      </c>
      <c r="P240" s="29"/>
      <c r="Q240" s="74"/>
      <c r="R240" s="28"/>
      <c r="S240" s="28"/>
      <c r="T240" s="28"/>
      <c r="U240" s="28"/>
      <c r="V240" s="28"/>
      <c r="W240" s="28"/>
      <c r="X240" s="28"/>
      <c r="Y240" s="28"/>
      <c r="Z240" s="28"/>
    </row>
    <row r="241" spans="1:26" ht="15" customHeight="1">
      <c r="A241" s="111">
        <v>231</v>
      </c>
      <c r="B241" s="122" t="s">
        <v>610</v>
      </c>
      <c r="C241" s="48"/>
      <c r="D241" s="35"/>
      <c r="E241" s="122" t="s">
        <v>2835</v>
      </c>
      <c r="F241" s="111" t="s">
        <v>76</v>
      </c>
      <c r="G241" s="750">
        <v>7.77</v>
      </c>
      <c r="H241" s="450">
        <v>13</v>
      </c>
      <c r="I241" s="122">
        <v>1</v>
      </c>
      <c r="J241" s="122" t="s">
        <v>37</v>
      </c>
      <c r="K241" s="41" t="s">
        <v>26</v>
      </c>
      <c r="L241" s="42" t="str">
        <f t="shared" si="0"/>
        <v>1pieces</v>
      </c>
      <c r="M241" s="658">
        <f t="shared" si="1"/>
        <v>13</v>
      </c>
      <c r="N241" s="659" t="str">
        <f t="shared" si="2"/>
        <v>13 pieces</v>
      </c>
      <c r="O241" s="692">
        <f t="shared" si="3"/>
        <v>101.00999999999999</v>
      </c>
      <c r="P241" s="29"/>
      <c r="Q241" s="74"/>
      <c r="R241" s="28"/>
      <c r="S241" s="28"/>
      <c r="T241" s="28"/>
      <c r="U241" s="28"/>
      <c r="V241" s="28"/>
      <c r="W241" s="28"/>
      <c r="X241" s="28"/>
      <c r="Y241" s="28"/>
      <c r="Z241" s="28"/>
    </row>
    <row r="242" spans="1:26" ht="15" customHeight="1">
      <c r="A242" s="111">
        <v>232</v>
      </c>
      <c r="B242" s="122" t="s">
        <v>611</v>
      </c>
      <c r="C242" s="48"/>
      <c r="D242" s="35"/>
      <c r="E242" s="122" t="s">
        <v>2835</v>
      </c>
      <c r="F242" s="111" t="s">
        <v>76</v>
      </c>
      <c r="G242" s="739">
        <v>7.84</v>
      </c>
      <c r="H242" s="580">
        <v>16</v>
      </c>
      <c r="I242" s="122">
        <v>1</v>
      </c>
      <c r="J242" s="122" t="s">
        <v>37</v>
      </c>
      <c r="K242" s="41" t="s">
        <v>26</v>
      </c>
      <c r="L242" s="42" t="str">
        <f t="shared" si="0"/>
        <v>1pieces</v>
      </c>
      <c r="M242" s="658">
        <f t="shared" si="1"/>
        <v>16</v>
      </c>
      <c r="N242" s="659" t="str">
        <f t="shared" si="2"/>
        <v>16 pieces</v>
      </c>
      <c r="O242" s="692">
        <f t="shared" si="3"/>
        <v>125.44</v>
      </c>
      <c r="P242" s="29"/>
      <c r="Q242" s="74"/>
      <c r="R242" s="28"/>
      <c r="S242" s="28"/>
      <c r="T242" s="28"/>
      <c r="U242" s="28"/>
      <c r="V242" s="28"/>
      <c r="W242" s="28"/>
      <c r="X242" s="28"/>
      <c r="Y242" s="28"/>
      <c r="Z242" s="28"/>
    </row>
    <row r="243" spans="1:26" ht="15" customHeight="1">
      <c r="A243" s="111">
        <v>233</v>
      </c>
      <c r="B243" s="122" t="s">
        <v>605</v>
      </c>
      <c r="C243" s="48"/>
      <c r="D243" s="35"/>
      <c r="E243" s="122" t="s">
        <v>2836</v>
      </c>
      <c r="F243" s="111" t="s">
        <v>76</v>
      </c>
      <c r="G243" s="739">
        <v>7.77</v>
      </c>
      <c r="H243" s="122">
        <v>5</v>
      </c>
      <c r="I243" s="122">
        <v>1</v>
      </c>
      <c r="J243" s="122" t="s">
        <v>37</v>
      </c>
      <c r="K243" s="41" t="s">
        <v>26</v>
      </c>
      <c r="L243" s="42" t="str">
        <f t="shared" si="0"/>
        <v>1pieces</v>
      </c>
      <c r="M243" s="658">
        <f t="shared" si="1"/>
        <v>5</v>
      </c>
      <c r="N243" s="659" t="str">
        <f t="shared" si="2"/>
        <v>5 pieces</v>
      </c>
      <c r="O243" s="692">
        <f t="shared" si="3"/>
        <v>38.849999999999994</v>
      </c>
      <c r="P243" s="29"/>
      <c r="Q243" s="74"/>
      <c r="R243" s="28"/>
      <c r="S243" s="28"/>
      <c r="T243" s="28"/>
      <c r="U243" s="28"/>
      <c r="V243" s="28"/>
      <c r="W243" s="28"/>
      <c r="X243" s="28"/>
      <c r="Y243" s="28"/>
      <c r="Z243" s="28"/>
    </row>
    <row r="244" spans="1:26" ht="15" customHeight="1">
      <c r="A244" s="111">
        <v>234</v>
      </c>
      <c r="B244" s="122" t="s">
        <v>607</v>
      </c>
      <c r="C244" s="48"/>
      <c r="D244" s="35"/>
      <c r="E244" s="122" t="s">
        <v>2835</v>
      </c>
      <c r="F244" s="111" t="s">
        <v>76</v>
      </c>
      <c r="G244" s="739">
        <v>7.77</v>
      </c>
      <c r="H244" s="122">
        <v>1</v>
      </c>
      <c r="I244" s="122">
        <v>1</v>
      </c>
      <c r="J244" s="122" t="s">
        <v>37</v>
      </c>
      <c r="K244" s="41" t="s">
        <v>26</v>
      </c>
      <c r="L244" s="42" t="str">
        <f t="shared" si="0"/>
        <v>1pieces</v>
      </c>
      <c r="M244" s="658">
        <f t="shared" si="1"/>
        <v>1</v>
      </c>
      <c r="N244" s="659" t="str">
        <f t="shared" si="2"/>
        <v>1 pieces</v>
      </c>
      <c r="O244" s="692">
        <f t="shared" si="3"/>
        <v>7.77</v>
      </c>
      <c r="P244" s="29"/>
      <c r="Q244" s="74"/>
      <c r="R244" s="28"/>
      <c r="S244" s="28"/>
      <c r="T244" s="28"/>
      <c r="U244" s="28"/>
      <c r="V244" s="28"/>
      <c r="W244" s="28"/>
      <c r="X244" s="28"/>
      <c r="Y244" s="28"/>
      <c r="Z244" s="28"/>
    </row>
    <row r="245" spans="1:26" ht="15" customHeight="1">
      <c r="A245" s="111">
        <v>235</v>
      </c>
      <c r="B245" s="122" t="s">
        <v>640</v>
      </c>
      <c r="C245" s="48"/>
      <c r="D245" s="35"/>
      <c r="E245" s="122" t="s">
        <v>2837</v>
      </c>
      <c r="F245" s="111" t="s">
        <v>76</v>
      </c>
      <c r="G245" s="739">
        <v>15.1</v>
      </c>
      <c r="H245" s="122">
        <v>1</v>
      </c>
      <c r="I245" s="122">
        <v>1</v>
      </c>
      <c r="J245" s="122" t="s">
        <v>37</v>
      </c>
      <c r="K245" s="41" t="s">
        <v>26</v>
      </c>
      <c r="L245" s="42" t="str">
        <f t="shared" si="0"/>
        <v>1pieces</v>
      </c>
      <c r="M245" s="658">
        <f t="shared" si="1"/>
        <v>1</v>
      </c>
      <c r="N245" s="659" t="str">
        <f t="shared" si="2"/>
        <v>1 pieces</v>
      </c>
      <c r="O245" s="692">
        <f t="shared" si="3"/>
        <v>15.1</v>
      </c>
      <c r="P245" s="29"/>
      <c r="Q245" s="74"/>
      <c r="R245" s="28"/>
      <c r="S245" s="28"/>
      <c r="T245" s="28"/>
      <c r="U245" s="28"/>
      <c r="V245" s="28"/>
      <c r="W245" s="28"/>
      <c r="X245" s="28"/>
      <c r="Y245" s="28"/>
      <c r="Z245" s="28"/>
    </row>
    <row r="246" spans="1:26" ht="15" customHeight="1">
      <c r="A246" s="111">
        <v>236</v>
      </c>
      <c r="B246" s="122" t="s">
        <v>1106</v>
      </c>
      <c r="C246" s="48"/>
      <c r="D246" s="35"/>
      <c r="E246" s="128" t="s">
        <v>2722</v>
      </c>
      <c r="F246" s="111" t="s">
        <v>76</v>
      </c>
      <c r="G246" s="739">
        <v>41.3</v>
      </c>
      <c r="H246" s="122">
        <v>3</v>
      </c>
      <c r="I246" s="122">
        <v>1</v>
      </c>
      <c r="J246" s="122" t="s">
        <v>37</v>
      </c>
      <c r="K246" s="41" t="s">
        <v>26</v>
      </c>
      <c r="L246" s="42" t="str">
        <f t="shared" si="0"/>
        <v>1pieces</v>
      </c>
      <c r="M246" s="658">
        <f t="shared" si="1"/>
        <v>3</v>
      </c>
      <c r="N246" s="659" t="str">
        <f t="shared" si="2"/>
        <v>3 pieces</v>
      </c>
      <c r="O246" s="692">
        <f t="shared" si="3"/>
        <v>123.89999999999999</v>
      </c>
      <c r="P246" s="29"/>
      <c r="Q246" s="74"/>
      <c r="R246" s="28"/>
      <c r="S246" s="28"/>
      <c r="T246" s="28"/>
      <c r="U246" s="28"/>
      <c r="V246" s="28"/>
      <c r="W246" s="28"/>
      <c r="X246" s="28"/>
      <c r="Y246" s="28"/>
      <c r="Z246" s="28"/>
    </row>
    <row r="247" spans="1:26" ht="15" customHeight="1">
      <c r="A247" s="111">
        <v>237</v>
      </c>
      <c r="B247" s="122" t="s">
        <v>1738</v>
      </c>
      <c r="C247" s="48"/>
      <c r="D247" s="35"/>
      <c r="E247" s="122" t="s">
        <v>1739</v>
      </c>
      <c r="F247" s="111" t="s">
        <v>76</v>
      </c>
      <c r="G247" s="739">
        <v>1.19</v>
      </c>
      <c r="H247" s="450">
        <v>28</v>
      </c>
      <c r="I247" s="122">
        <v>1</v>
      </c>
      <c r="J247" s="743" t="s">
        <v>37</v>
      </c>
      <c r="K247" s="41" t="s">
        <v>26</v>
      </c>
      <c r="L247" s="42" t="str">
        <f t="shared" si="0"/>
        <v>1pieces</v>
      </c>
      <c r="M247" s="658">
        <f t="shared" si="1"/>
        <v>28</v>
      </c>
      <c r="N247" s="659" t="str">
        <f t="shared" si="2"/>
        <v>28 pieces</v>
      </c>
      <c r="O247" s="692">
        <f t="shared" si="3"/>
        <v>33.32</v>
      </c>
      <c r="P247" s="29"/>
      <c r="Q247" s="74"/>
      <c r="R247" s="28"/>
      <c r="S247" s="28"/>
      <c r="T247" s="28"/>
      <c r="U247" s="28"/>
      <c r="V247" s="28"/>
      <c r="W247" s="28"/>
      <c r="X247" s="28"/>
      <c r="Y247" s="28"/>
      <c r="Z247" s="28"/>
    </row>
    <row r="248" spans="1:26" ht="15" customHeight="1">
      <c r="A248" s="111">
        <v>238</v>
      </c>
      <c r="B248" s="128" t="s">
        <v>2012</v>
      </c>
      <c r="C248" s="48"/>
      <c r="D248" s="35"/>
      <c r="E248" s="128" t="s">
        <v>2838</v>
      </c>
      <c r="F248" s="111" t="s">
        <v>76</v>
      </c>
      <c r="G248" s="739">
        <v>12.1</v>
      </c>
      <c r="H248" s="122">
        <v>1</v>
      </c>
      <c r="I248" s="122">
        <v>1</v>
      </c>
      <c r="J248" s="122" t="s">
        <v>37</v>
      </c>
      <c r="K248" s="41" t="s">
        <v>26</v>
      </c>
      <c r="L248" s="42" t="str">
        <f t="shared" si="0"/>
        <v>1pieces</v>
      </c>
      <c r="M248" s="658">
        <f t="shared" si="1"/>
        <v>1</v>
      </c>
      <c r="N248" s="659" t="str">
        <f t="shared" si="2"/>
        <v>1 pieces</v>
      </c>
      <c r="O248" s="692">
        <f t="shared" si="3"/>
        <v>12.1</v>
      </c>
      <c r="P248" s="29"/>
      <c r="Q248" s="74"/>
      <c r="R248" s="28"/>
      <c r="S248" s="28"/>
      <c r="T248" s="28"/>
      <c r="U248" s="28"/>
      <c r="V248" s="28"/>
      <c r="W248" s="28"/>
      <c r="X248" s="28"/>
      <c r="Y248" s="28"/>
      <c r="Z248" s="28"/>
    </row>
    <row r="249" spans="1:26" ht="15" customHeight="1">
      <c r="A249" s="111">
        <v>239</v>
      </c>
      <c r="B249" s="122" t="s">
        <v>587</v>
      </c>
      <c r="C249" s="48"/>
      <c r="D249" s="35"/>
      <c r="E249" s="122" t="s">
        <v>2839</v>
      </c>
      <c r="F249" s="111" t="s">
        <v>76</v>
      </c>
      <c r="G249" s="739">
        <v>83.3</v>
      </c>
      <c r="H249" s="196">
        <v>4</v>
      </c>
      <c r="I249" s="122">
        <v>1</v>
      </c>
      <c r="J249" s="122" t="s">
        <v>59</v>
      </c>
      <c r="K249" s="41" t="s">
        <v>26</v>
      </c>
      <c r="L249" s="42" t="str">
        <f t="shared" si="0"/>
        <v>1grams</v>
      </c>
      <c r="M249" s="658">
        <f t="shared" si="1"/>
        <v>4</v>
      </c>
      <c r="N249" s="659" t="str">
        <f t="shared" si="2"/>
        <v>4 grams</v>
      </c>
      <c r="O249" s="692">
        <f t="shared" si="3"/>
        <v>333.2</v>
      </c>
      <c r="P249" s="29"/>
      <c r="Q249" s="74"/>
      <c r="R249" s="28"/>
      <c r="S249" s="28"/>
      <c r="T249" s="28"/>
      <c r="U249" s="28"/>
      <c r="V249" s="28"/>
      <c r="W249" s="28"/>
      <c r="X249" s="28"/>
      <c r="Y249" s="28"/>
      <c r="Z249" s="28"/>
    </row>
    <row r="250" spans="1:26" ht="15" customHeight="1">
      <c r="A250" s="111">
        <v>240</v>
      </c>
      <c r="B250" s="122" t="s">
        <v>1160</v>
      </c>
      <c r="C250" s="48"/>
      <c r="D250" s="35"/>
      <c r="E250" s="128" t="s">
        <v>1161</v>
      </c>
      <c r="F250" s="111" t="s">
        <v>76</v>
      </c>
      <c r="G250" s="739">
        <v>75</v>
      </c>
      <c r="H250" s="122">
        <v>12</v>
      </c>
      <c r="I250" s="122">
        <v>1</v>
      </c>
      <c r="J250" s="122" t="s">
        <v>469</v>
      </c>
      <c r="K250" s="41" t="s">
        <v>26</v>
      </c>
      <c r="L250" s="42" t="str">
        <f t="shared" si="0"/>
        <v>1jar</v>
      </c>
      <c r="M250" s="658">
        <f t="shared" si="1"/>
        <v>12</v>
      </c>
      <c r="N250" s="659" t="str">
        <f t="shared" si="2"/>
        <v>12 jar</v>
      </c>
      <c r="O250" s="692">
        <f t="shared" si="3"/>
        <v>900</v>
      </c>
      <c r="P250" s="29"/>
      <c r="Q250" s="74"/>
      <c r="R250" s="28"/>
      <c r="S250" s="28"/>
      <c r="T250" s="28"/>
      <c r="U250" s="28"/>
      <c r="V250" s="28"/>
      <c r="W250" s="28"/>
      <c r="X250" s="28"/>
      <c r="Y250" s="28"/>
      <c r="Z250" s="28"/>
    </row>
    <row r="251" spans="1:26" ht="15" customHeight="1">
      <c r="A251" s="111">
        <v>241</v>
      </c>
      <c r="B251" s="122" t="s">
        <v>1896</v>
      </c>
      <c r="C251" s="48"/>
      <c r="D251" s="35"/>
      <c r="E251" s="128" t="s">
        <v>1161</v>
      </c>
      <c r="F251" s="111" t="s">
        <v>76</v>
      </c>
      <c r="G251" s="739">
        <v>125</v>
      </c>
      <c r="H251" s="122">
        <v>6</v>
      </c>
      <c r="I251" s="122">
        <v>1</v>
      </c>
      <c r="J251" s="122" t="s">
        <v>469</v>
      </c>
      <c r="K251" s="41" t="s">
        <v>26</v>
      </c>
      <c r="L251" s="42" t="str">
        <f t="shared" si="0"/>
        <v>1jar</v>
      </c>
      <c r="M251" s="658">
        <f t="shared" si="1"/>
        <v>6</v>
      </c>
      <c r="N251" s="659" t="str">
        <f t="shared" si="2"/>
        <v>6 jar</v>
      </c>
      <c r="O251" s="692">
        <f t="shared" si="3"/>
        <v>750</v>
      </c>
      <c r="P251" s="29"/>
      <c r="Q251" s="74"/>
      <c r="R251" s="28"/>
      <c r="S251" s="28"/>
      <c r="T251" s="28"/>
      <c r="U251" s="28"/>
      <c r="V251" s="28"/>
      <c r="W251" s="28"/>
      <c r="X251" s="28"/>
      <c r="Y251" s="28"/>
      <c r="Z251" s="28"/>
    </row>
    <row r="252" spans="1:26" ht="15" customHeight="1">
      <c r="A252" s="111">
        <v>242</v>
      </c>
      <c r="B252" s="122" t="s">
        <v>1871</v>
      </c>
      <c r="C252" s="48"/>
      <c r="D252" s="35"/>
      <c r="E252" s="128" t="s">
        <v>1161</v>
      </c>
      <c r="F252" s="111" t="s">
        <v>76</v>
      </c>
      <c r="G252" s="739">
        <v>35</v>
      </c>
      <c r="H252" s="122">
        <v>1</v>
      </c>
      <c r="I252" s="122">
        <v>1</v>
      </c>
      <c r="J252" s="122" t="s">
        <v>469</v>
      </c>
      <c r="K252" s="41" t="s">
        <v>26</v>
      </c>
      <c r="L252" s="42" t="str">
        <f t="shared" si="0"/>
        <v>1jar</v>
      </c>
      <c r="M252" s="658">
        <f t="shared" si="1"/>
        <v>1</v>
      </c>
      <c r="N252" s="659" t="str">
        <f t="shared" si="2"/>
        <v>1 jar</v>
      </c>
      <c r="O252" s="692">
        <f t="shared" si="3"/>
        <v>35</v>
      </c>
      <c r="P252" s="29"/>
      <c r="Q252" s="74"/>
      <c r="R252" s="28"/>
      <c r="S252" s="28"/>
      <c r="T252" s="28"/>
      <c r="U252" s="28"/>
      <c r="V252" s="28"/>
      <c r="W252" s="28"/>
      <c r="X252" s="28"/>
      <c r="Y252" s="28"/>
      <c r="Z252" s="28"/>
    </row>
    <row r="253" spans="1:26" ht="15" customHeight="1">
      <c r="A253" s="111">
        <v>243</v>
      </c>
      <c r="B253" s="122" t="s">
        <v>1870</v>
      </c>
      <c r="C253" s="48"/>
      <c r="D253" s="35"/>
      <c r="E253" s="128" t="s">
        <v>1161</v>
      </c>
      <c r="F253" s="111" t="s">
        <v>76</v>
      </c>
      <c r="G253" s="739">
        <v>125</v>
      </c>
      <c r="H253" s="122">
        <v>17</v>
      </c>
      <c r="I253" s="122">
        <v>1</v>
      </c>
      <c r="J253" s="122" t="s">
        <v>469</v>
      </c>
      <c r="K253" s="41" t="s">
        <v>26</v>
      </c>
      <c r="L253" s="42" t="str">
        <f t="shared" si="0"/>
        <v>1jar</v>
      </c>
      <c r="M253" s="658">
        <f t="shared" si="1"/>
        <v>17</v>
      </c>
      <c r="N253" s="659" t="str">
        <f t="shared" si="2"/>
        <v>17 jar</v>
      </c>
      <c r="O253" s="692">
        <f t="shared" si="3"/>
        <v>2125</v>
      </c>
      <c r="P253" s="29"/>
      <c r="Q253" s="74"/>
      <c r="R253" s="28"/>
      <c r="S253" s="28"/>
      <c r="T253" s="28"/>
      <c r="U253" s="28"/>
      <c r="V253" s="28"/>
      <c r="W253" s="28"/>
      <c r="X253" s="28"/>
      <c r="Y253" s="28"/>
      <c r="Z253" s="28"/>
    </row>
    <row r="254" spans="1:26" ht="15" customHeight="1">
      <c r="A254" s="111">
        <v>244</v>
      </c>
      <c r="B254" s="122" t="s">
        <v>467</v>
      </c>
      <c r="C254" s="48"/>
      <c r="D254" s="35"/>
      <c r="E254" s="128" t="s">
        <v>470</v>
      </c>
      <c r="F254" s="111" t="s">
        <v>76</v>
      </c>
      <c r="G254" s="739">
        <v>90</v>
      </c>
      <c r="H254" s="122">
        <v>4</v>
      </c>
      <c r="I254" s="122">
        <v>1</v>
      </c>
      <c r="J254" s="122" t="s">
        <v>471</v>
      </c>
      <c r="K254" s="41" t="s">
        <v>26</v>
      </c>
      <c r="L254" s="42" t="str">
        <f t="shared" si="0"/>
        <v>1pouch</v>
      </c>
      <c r="M254" s="658">
        <f t="shared" si="1"/>
        <v>4</v>
      </c>
      <c r="N254" s="659" t="str">
        <f t="shared" si="2"/>
        <v>4 pouch</v>
      </c>
      <c r="O254" s="692">
        <f t="shared" si="3"/>
        <v>360</v>
      </c>
      <c r="P254" s="29"/>
      <c r="Q254" s="74"/>
      <c r="R254" s="28"/>
      <c r="S254" s="28"/>
      <c r="T254" s="28"/>
      <c r="U254" s="28"/>
      <c r="V254" s="28"/>
      <c r="W254" s="28"/>
      <c r="X254" s="28"/>
      <c r="Y254" s="28"/>
      <c r="Z254" s="28"/>
    </row>
    <row r="255" spans="1:26" ht="15" customHeight="1">
      <c r="A255" s="111">
        <v>245</v>
      </c>
      <c r="B255" s="128" t="s">
        <v>1666</v>
      </c>
      <c r="C255" s="48"/>
      <c r="D255" s="35"/>
      <c r="E255" s="122" t="s">
        <v>121</v>
      </c>
      <c r="F255" s="111" t="s">
        <v>76</v>
      </c>
      <c r="G255" s="739">
        <v>130</v>
      </c>
      <c r="H255" s="122">
        <v>0.5</v>
      </c>
      <c r="I255" s="122">
        <v>1000</v>
      </c>
      <c r="J255" s="122" t="s">
        <v>59</v>
      </c>
      <c r="K255" s="41" t="s">
        <v>26</v>
      </c>
      <c r="L255" s="42" t="str">
        <f t="shared" si="0"/>
        <v>1000grams</v>
      </c>
      <c r="M255" s="658">
        <f t="shared" si="1"/>
        <v>500</v>
      </c>
      <c r="N255" s="659" t="str">
        <f t="shared" si="2"/>
        <v>500 grams</v>
      </c>
      <c r="O255" s="692">
        <f t="shared" si="3"/>
        <v>65</v>
      </c>
      <c r="P255" s="29"/>
      <c r="Q255" s="74"/>
      <c r="R255" s="28"/>
      <c r="S255" s="28"/>
      <c r="T255" s="28"/>
      <c r="U255" s="28"/>
      <c r="V255" s="28"/>
      <c r="W255" s="28"/>
      <c r="X255" s="28"/>
      <c r="Y255" s="28"/>
      <c r="Z255" s="28"/>
    </row>
    <row r="256" spans="1:26" ht="15" customHeight="1">
      <c r="A256" s="111">
        <v>246</v>
      </c>
      <c r="B256" s="128" t="s">
        <v>1986</v>
      </c>
      <c r="C256" s="48"/>
      <c r="D256" s="35"/>
      <c r="E256" s="122" t="s">
        <v>121</v>
      </c>
      <c r="F256" s="111" t="s">
        <v>76</v>
      </c>
      <c r="G256" s="739">
        <v>180</v>
      </c>
      <c r="H256" s="122">
        <v>1.93</v>
      </c>
      <c r="I256" s="122">
        <v>1000</v>
      </c>
      <c r="J256" s="122" t="s">
        <v>59</v>
      </c>
      <c r="K256" s="41" t="s">
        <v>26</v>
      </c>
      <c r="L256" s="42" t="str">
        <f t="shared" si="0"/>
        <v>1000grams</v>
      </c>
      <c r="M256" s="658">
        <f t="shared" si="1"/>
        <v>1930</v>
      </c>
      <c r="N256" s="659" t="str">
        <f t="shared" si="2"/>
        <v>1930 grams</v>
      </c>
      <c r="O256" s="692">
        <f t="shared" si="3"/>
        <v>347.4</v>
      </c>
      <c r="P256" s="29"/>
      <c r="Q256" s="74"/>
      <c r="R256" s="28"/>
      <c r="S256" s="28"/>
      <c r="T256" s="28"/>
      <c r="U256" s="28"/>
      <c r="V256" s="28"/>
      <c r="W256" s="28"/>
      <c r="X256" s="28"/>
      <c r="Y256" s="28"/>
      <c r="Z256" s="28"/>
    </row>
    <row r="257" spans="1:26" ht="15" customHeight="1">
      <c r="A257" s="111">
        <v>247</v>
      </c>
      <c r="B257" s="122" t="s">
        <v>1414</v>
      </c>
      <c r="C257" s="48"/>
      <c r="D257" s="35"/>
      <c r="E257" s="122" t="s">
        <v>2755</v>
      </c>
      <c r="F257" s="111" t="s">
        <v>76</v>
      </c>
      <c r="G257" s="739">
        <v>1.8</v>
      </c>
      <c r="H257" s="122">
        <v>50</v>
      </c>
      <c r="I257" s="122">
        <v>1</v>
      </c>
      <c r="J257" s="122" t="s">
        <v>2755</v>
      </c>
      <c r="K257" s="41" t="s">
        <v>26</v>
      </c>
      <c r="L257" s="42" t="str">
        <f t="shared" si="0"/>
        <v>1piece</v>
      </c>
      <c r="M257" s="658">
        <f t="shared" si="1"/>
        <v>50</v>
      </c>
      <c r="N257" s="659" t="str">
        <f t="shared" si="2"/>
        <v>50 piece</v>
      </c>
      <c r="O257" s="692">
        <f t="shared" si="3"/>
        <v>90</v>
      </c>
      <c r="P257" s="29"/>
      <c r="Q257" s="74"/>
      <c r="R257" s="28"/>
      <c r="S257" s="28"/>
      <c r="T257" s="28"/>
      <c r="U257" s="28"/>
      <c r="V257" s="28"/>
      <c r="W257" s="28"/>
      <c r="X257" s="28"/>
      <c r="Y257" s="28"/>
      <c r="Z257" s="28"/>
    </row>
    <row r="258" spans="1:26" ht="15" customHeight="1">
      <c r="A258" s="111">
        <v>248</v>
      </c>
      <c r="B258" s="122" t="s">
        <v>2315</v>
      </c>
      <c r="C258" s="48"/>
      <c r="D258" s="35"/>
      <c r="E258" s="122" t="s">
        <v>2316</v>
      </c>
      <c r="F258" s="111" t="s">
        <v>76</v>
      </c>
      <c r="G258" s="739">
        <v>100</v>
      </c>
      <c r="H258" s="122">
        <v>1</v>
      </c>
      <c r="I258" s="122">
        <v>1</v>
      </c>
      <c r="J258" s="122" t="s">
        <v>2746</v>
      </c>
      <c r="K258" s="41" t="s">
        <v>26</v>
      </c>
      <c r="L258" s="42" t="str">
        <f t="shared" si="0"/>
        <v>1pack</v>
      </c>
      <c r="M258" s="658">
        <f t="shared" si="1"/>
        <v>1</v>
      </c>
      <c r="N258" s="659" t="str">
        <f t="shared" si="2"/>
        <v>1 pack</v>
      </c>
      <c r="O258" s="692">
        <f t="shared" si="3"/>
        <v>100</v>
      </c>
      <c r="P258" s="29"/>
      <c r="Q258" s="74"/>
      <c r="R258" s="28"/>
      <c r="S258" s="28"/>
      <c r="T258" s="28"/>
      <c r="U258" s="28"/>
      <c r="V258" s="28"/>
      <c r="W258" s="28"/>
      <c r="X258" s="28"/>
      <c r="Y258" s="28"/>
      <c r="Z258" s="28"/>
    </row>
    <row r="259" spans="1:26" ht="15" customHeight="1">
      <c r="A259" s="111">
        <v>249</v>
      </c>
      <c r="B259" s="128" t="s">
        <v>593</v>
      </c>
      <c r="C259" s="48"/>
      <c r="D259" s="35"/>
      <c r="E259" s="128" t="s">
        <v>594</v>
      </c>
      <c r="F259" s="111" t="s">
        <v>76</v>
      </c>
      <c r="G259" s="739">
        <v>0.79</v>
      </c>
      <c r="H259" s="122">
        <v>45</v>
      </c>
      <c r="I259" s="122">
        <v>1</v>
      </c>
      <c r="J259" s="122" t="s">
        <v>2755</v>
      </c>
      <c r="K259" s="41" t="s">
        <v>26</v>
      </c>
      <c r="L259" s="42" t="str">
        <f t="shared" si="0"/>
        <v>1piece</v>
      </c>
      <c r="M259" s="658">
        <f t="shared" si="1"/>
        <v>45</v>
      </c>
      <c r="N259" s="659" t="str">
        <f t="shared" si="2"/>
        <v>45 piece</v>
      </c>
      <c r="O259" s="692">
        <f t="shared" si="3"/>
        <v>35.550000000000004</v>
      </c>
      <c r="P259" s="29"/>
      <c r="Q259" s="74"/>
      <c r="R259" s="28"/>
      <c r="S259" s="28"/>
      <c r="T259" s="28"/>
      <c r="U259" s="28"/>
      <c r="V259" s="28"/>
      <c r="W259" s="28"/>
      <c r="X259" s="28"/>
      <c r="Y259" s="28"/>
      <c r="Z259" s="28"/>
    </row>
    <row r="260" spans="1:26" ht="15" customHeight="1">
      <c r="A260" s="111">
        <v>250</v>
      </c>
      <c r="B260" s="128" t="s">
        <v>1586</v>
      </c>
      <c r="C260" s="48"/>
      <c r="D260" s="35"/>
      <c r="E260" s="128" t="s">
        <v>594</v>
      </c>
      <c r="F260" s="111" t="s">
        <v>76</v>
      </c>
      <c r="G260" s="739">
        <v>0.8</v>
      </c>
      <c r="H260" s="122">
        <v>62</v>
      </c>
      <c r="I260" s="122">
        <v>1</v>
      </c>
      <c r="J260" s="122" t="s">
        <v>2755</v>
      </c>
      <c r="K260" s="41" t="s">
        <v>26</v>
      </c>
      <c r="L260" s="42" t="str">
        <f t="shared" si="0"/>
        <v>1piece</v>
      </c>
      <c r="M260" s="658">
        <f t="shared" si="1"/>
        <v>62</v>
      </c>
      <c r="N260" s="659" t="str">
        <f t="shared" si="2"/>
        <v>62 piece</v>
      </c>
      <c r="O260" s="692">
        <f t="shared" si="3"/>
        <v>49.6</v>
      </c>
      <c r="P260" s="29"/>
      <c r="Q260" s="74"/>
      <c r="R260" s="28"/>
      <c r="S260" s="28"/>
      <c r="T260" s="28"/>
      <c r="U260" s="28"/>
      <c r="V260" s="28"/>
      <c r="W260" s="28"/>
      <c r="X260" s="28"/>
      <c r="Y260" s="28"/>
      <c r="Z260" s="28"/>
    </row>
    <row r="261" spans="1:26" ht="15" customHeight="1">
      <c r="A261" s="111">
        <v>251</v>
      </c>
      <c r="B261" s="122" t="s">
        <v>642</v>
      </c>
      <c r="C261" s="48"/>
      <c r="D261" s="35"/>
      <c r="E261" s="122" t="s">
        <v>2837</v>
      </c>
      <c r="F261" s="111" t="s">
        <v>76</v>
      </c>
      <c r="G261" s="739">
        <v>16.649999999999999</v>
      </c>
      <c r="H261" s="122">
        <v>3</v>
      </c>
      <c r="I261" s="122">
        <v>1</v>
      </c>
      <c r="J261" s="122" t="s">
        <v>231</v>
      </c>
      <c r="K261" s="41" t="s">
        <v>26</v>
      </c>
      <c r="L261" s="42" t="str">
        <f t="shared" si="0"/>
        <v>1box</v>
      </c>
      <c r="M261" s="658">
        <f t="shared" si="1"/>
        <v>3</v>
      </c>
      <c r="N261" s="659" t="str">
        <f t="shared" si="2"/>
        <v>3 box</v>
      </c>
      <c r="O261" s="692">
        <f t="shared" si="3"/>
        <v>49.949999999999996</v>
      </c>
      <c r="P261" s="29"/>
      <c r="Q261" s="74"/>
      <c r="R261" s="28"/>
      <c r="S261" s="28"/>
      <c r="T261" s="28"/>
      <c r="U261" s="28"/>
      <c r="V261" s="28"/>
      <c r="W261" s="28"/>
      <c r="X261" s="28"/>
      <c r="Y261" s="28"/>
      <c r="Z261" s="28"/>
    </row>
    <row r="262" spans="1:26" ht="15" customHeight="1">
      <c r="A262" s="111">
        <v>252</v>
      </c>
      <c r="B262" s="122" t="s">
        <v>643</v>
      </c>
      <c r="C262" s="48"/>
      <c r="D262" s="35"/>
      <c r="E262" s="122" t="s">
        <v>644</v>
      </c>
      <c r="F262" s="111" t="s">
        <v>76</v>
      </c>
      <c r="G262" s="739">
        <v>8.2799999999999994</v>
      </c>
      <c r="H262" s="122">
        <v>3</v>
      </c>
      <c r="I262" s="122">
        <v>1</v>
      </c>
      <c r="J262" s="122" t="s">
        <v>231</v>
      </c>
      <c r="K262" s="41" t="s">
        <v>26</v>
      </c>
      <c r="L262" s="42" t="str">
        <f t="shared" si="0"/>
        <v>1box</v>
      </c>
      <c r="M262" s="658">
        <f t="shared" si="1"/>
        <v>3</v>
      </c>
      <c r="N262" s="659" t="str">
        <f t="shared" si="2"/>
        <v>3 box</v>
      </c>
      <c r="O262" s="692">
        <f t="shared" si="3"/>
        <v>24.839999999999996</v>
      </c>
      <c r="P262" s="29"/>
      <c r="Q262" s="74"/>
      <c r="R262" s="28"/>
      <c r="S262" s="28"/>
      <c r="T262" s="28"/>
      <c r="U262" s="28"/>
      <c r="V262" s="28"/>
      <c r="W262" s="28"/>
      <c r="X262" s="28"/>
      <c r="Y262" s="28"/>
      <c r="Z262" s="28"/>
    </row>
    <row r="263" spans="1:26" ht="15" customHeight="1">
      <c r="A263" s="111">
        <v>253</v>
      </c>
      <c r="B263" s="122" t="s">
        <v>460</v>
      </c>
      <c r="C263" s="48"/>
      <c r="D263" s="35"/>
      <c r="E263" s="122" t="s">
        <v>461</v>
      </c>
      <c r="F263" s="111" t="s">
        <v>76</v>
      </c>
      <c r="G263" s="739">
        <v>0.83</v>
      </c>
      <c r="H263" s="122">
        <v>74</v>
      </c>
      <c r="I263" s="122">
        <v>1</v>
      </c>
      <c r="J263" s="122" t="s">
        <v>37</v>
      </c>
      <c r="K263" s="41" t="s">
        <v>26</v>
      </c>
      <c r="L263" s="42" t="str">
        <f t="shared" si="0"/>
        <v>1pieces</v>
      </c>
      <c r="M263" s="658">
        <f t="shared" si="1"/>
        <v>74</v>
      </c>
      <c r="N263" s="659" t="str">
        <f t="shared" si="2"/>
        <v>74 pieces</v>
      </c>
      <c r="O263" s="692">
        <f t="shared" si="3"/>
        <v>61.419999999999995</v>
      </c>
      <c r="P263" s="29"/>
      <c r="Q263" s="74"/>
      <c r="R263" s="28"/>
      <c r="S263" s="28"/>
      <c r="T263" s="28"/>
      <c r="U263" s="28"/>
      <c r="V263" s="28"/>
      <c r="W263" s="28"/>
      <c r="X263" s="28"/>
      <c r="Y263" s="28"/>
      <c r="Z263" s="28"/>
    </row>
    <row r="264" spans="1:26" ht="15" customHeight="1">
      <c r="A264" s="111">
        <v>254</v>
      </c>
      <c r="B264" s="122" t="s">
        <v>535</v>
      </c>
      <c r="C264" s="48"/>
      <c r="D264" s="35"/>
      <c r="E264" s="122" t="s">
        <v>536</v>
      </c>
      <c r="F264" s="111" t="s">
        <v>76</v>
      </c>
      <c r="G264" s="739">
        <v>0.71</v>
      </c>
      <c r="H264" s="122">
        <v>343</v>
      </c>
      <c r="I264" s="122">
        <v>1</v>
      </c>
      <c r="J264" s="122" t="s">
        <v>37</v>
      </c>
      <c r="K264" s="41" t="s">
        <v>26</v>
      </c>
      <c r="L264" s="42" t="str">
        <f t="shared" si="0"/>
        <v>1pieces</v>
      </c>
      <c r="M264" s="658">
        <f t="shared" si="1"/>
        <v>343</v>
      </c>
      <c r="N264" s="659" t="str">
        <f t="shared" si="2"/>
        <v>343 pieces</v>
      </c>
      <c r="O264" s="692">
        <f t="shared" si="3"/>
        <v>243.53</v>
      </c>
      <c r="P264" s="29"/>
      <c r="Q264" s="74"/>
      <c r="R264" s="28"/>
      <c r="S264" s="28"/>
      <c r="T264" s="28"/>
      <c r="U264" s="28"/>
      <c r="V264" s="28"/>
      <c r="W264" s="28"/>
      <c r="X264" s="28"/>
      <c r="Y264" s="28"/>
      <c r="Z264" s="28"/>
    </row>
    <row r="265" spans="1:26" ht="15" customHeight="1">
      <c r="A265" s="111">
        <v>255</v>
      </c>
      <c r="B265" s="122" t="s">
        <v>1367</v>
      </c>
      <c r="C265" s="48"/>
      <c r="D265" s="35"/>
      <c r="E265" s="122" t="s">
        <v>536</v>
      </c>
      <c r="F265" s="111" t="s">
        <v>76</v>
      </c>
      <c r="G265" s="739">
        <v>0.78</v>
      </c>
      <c r="H265" s="122">
        <v>50</v>
      </c>
      <c r="I265" s="122">
        <v>1</v>
      </c>
      <c r="J265" s="122" t="s">
        <v>37</v>
      </c>
      <c r="K265" s="41" t="s">
        <v>26</v>
      </c>
      <c r="L265" s="42" t="str">
        <f t="shared" ref="L265:L292" si="7">CONCATENATE(I265,J265)</f>
        <v>1pieces</v>
      </c>
      <c r="M265" s="658">
        <f t="shared" ref="M265:M294" si="8">H265*I265</f>
        <v>50</v>
      </c>
      <c r="N265" s="659" t="str">
        <f t="shared" ref="N265:N510" si="9">CONCATENATE(M265,K265,J265)</f>
        <v>50 pieces</v>
      </c>
      <c r="O265" s="692">
        <f t="shared" ref="O265:O510" si="10">G265*H265</f>
        <v>39</v>
      </c>
      <c r="P265" s="29"/>
      <c r="Q265" s="74"/>
      <c r="R265" s="28"/>
      <c r="S265" s="28"/>
      <c r="T265" s="28"/>
      <c r="U265" s="28"/>
      <c r="V265" s="28"/>
      <c r="W265" s="28"/>
      <c r="X265" s="28"/>
      <c r="Y265" s="28"/>
      <c r="Z265" s="28"/>
    </row>
    <row r="266" spans="1:26" ht="15" customHeight="1">
      <c r="A266" s="111">
        <v>256</v>
      </c>
      <c r="B266" s="122" t="s">
        <v>2337</v>
      </c>
      <c r="C266" s="48"/>
      <c r="D266" s="35"/>
      <c r="E266" s="128" t="s">
        <v>613</v>
      </c>
      <c r="F266" s="111" t="s">
        <v>76</v>
      </c>
      <c r="G266" s="739">
        <v>25.52</v>
      </c>
      <c r="H266" s="122">
        <v>3</v>
      </c>
      <c r="I266" s="122">
        <v>19</v>
      </c>
      <c r="J266" s="122" t="s">
        <v>59</v>
      </c>
      <c r="K266" s="41" t="s">
        <v>26</v>
      </c>
      <c r="L266" s="42" t="str">
        <f t="shared" si="7"/>
        <v>19grams</v>
      </c>
      <c r="M266" s="658">
        <f t="shared" si="8"/>
        <v>57</v>
      </c>
      <c r="N266" s="659" t="str">
        <f t="shared" si="9"/>
        <v>57 grams</v>
      </c>
      <c r="O266" s="692">
        <f t="shared" si="10"/>
        <v>76.56</v>
      </c>
      <c r="P266" s="29"/>
      <c r="Q266" s="74"/>
      <c r="R266" s="28"/>
      <c r="S266" s="28"/>
      <c r="T266" s="28"/>
      <c r="U266" s="28"/>
      <c r="V266" s="28"/>
      <c r="W266" s="28"/>
      <c r="X266" s="28"/>
      <c r="Y266" s="28"/>
      <c r="Z266" s="28"/>
    </row>
    <row r="267" spans="1:26" ht="15" customHeight="1">
      <c r="A267" s="111">
        <v>257</v>
      </c>
      <c r="B267" s="122" t="s">
        <v>612</v>
      </c>
      <c r="C267" s="48"/>
      <c r="D267" s="35"/>
      <c r="E267" s="128" t="s">
        <v>613</v>
      </c>
      <c r="F267" s="111" t="s">
        <v>76</v>
      </c>
      <c r="G267" s="739">
        <v>25.52</v>
      </c>
      <c r="H267" s="122">
        <v>2</v>
      </c>
      <c r="I267" s="122">
        <v>20</v>
      </c>
      <c r="J267" s="122" t="s">
        <v>59</v>
      </c>
      <c r="K267" s="41" t="s">
        <v>26</v>
      </c>
      <c r="L267" s="42" t="str">
        <f t="shared" si="7"/>
        <v>20grams</v>
      </c>
      <c r="M267" s="658">
        <f t="shared" si="8"/>
        <v>40</v>
      </c>
      <c r="N267" s="659" t="str">
        <f t="shared" si="9"/>
        <v>40 grams</v>
      </c>
      <c r="O267" s="692">
        <f t="shared" si="10"/>
        <v>51.04</v>
      </c>
      <c r="P267" s="29"/>
      <c r="Q267" s="74"/>
      <c r="R267" s="28"/>
      <c r="S267" s="28"/>
      <c r="T267" s="28"/>
      <c r="U267" s="28"/>
      <c r="V267" s="28"/>
      <c r="W267" s="28"/>
      <c r="X267" s="28"/>
      <c r="Y267" s="28"/>
      <c r="Z267" s="28"/>
    </row>
    <row r="268" spans="1:26" ht="15" customHeight="1">
      <c r="A268" s="111">
        <v>258</v>
      </c>
      <c r="B268" s="122" t="s">
        <v>354</v>
      </c>
      <c r="C268" s="48"/>
      <c r="D268" s="35"/>
      <c r="E268" s="128" t="s">
        <v>2833</v>
      </c>
      <c r="F268" s="111" t="s">
        <v>76</v>
      </c>
      <c r="G268" s="739">
        <v>11.3</v>
      </c>
      <c r="H268" s="122">
        <v>4</v>
      </c>
      <c r="I268" s="122">
        <v>1</v>
      </c>
      <c r="J268" s="122" t="s">
        <v>37</v>
      </c>
      <c r="K268" s="41" t="s">
        <v>26</v>
      </c>
      <c r="L268" s="42" t="str">
        <f t="shared" si="7"/>
        <v>1pieces</v>
      </c>
      <c r="M268" s="658">
        <f t="shared" si="8"/>
        <v>4</v>
      </c>
      <c r="N268" s="659" t="str">
        <f t="shared" si="9"/>
        <v>4 pieces</v>
      </c>
      <c r="O268" s="692">
        <f t="shared" si="10"/>
        <v>45.2</v>
      </c>
      <c r="P268" s="29"/>
      <c r="Q268" s="74"/>
      <c r="R268" s="28"/>
      <c r="S268" s="28"/>
      <c r="T268" s="28"/>
      <c r="U268" s="28"/>
      <c r="V268" s="28"/>
      <c r="W268" s="28"/>
      <c r="X268" s="28"/>
      <c r="Y268" s="28"/>
      <c r="Z268" s="28"/>
    </row>
    <row r="269" spans="1:26" ht="15" customHeight="1">
      <c r="A269" s="111">
        <v>259</v>
      </c>
      <c r="B269" s="283" t="s">
        <v>2341</v>
      </c>
      <c r="C269" s="48"/>
      <c r="D269" s="35"/>
      <c r="E269" s="140" t="s">
        <v>2342</v>
      </c>
      <c r="F269" s="111" t="s">
        <v>76</v>
      </c>
      <c r="G269" s="741">
        <v>25</v>
      </c>
      <c r="H269" s="283">
        <v>3</v>
      </c>
      <c r="I269" s="283">
        <v>1</v>
      </c>
      <c r="J269" s="140" t="s">
        <v>2755</v>
      </c>
      <c r="K269" s="41" t="s">
        <v>26</v>
      </c>
      <c r="L269" s="42" t="str">
        <f t="shared" si="7"/>
        <v>1piece</v>
      </c>
      <c r="M269" s="658">
        <f t="shared" si="8"/>
        <v>3</v>
      </c>
      <c r="N269" s="659" t="str">
        <f t="shared" si="9"/>
        <v>3 piece</v>
      </c>
      <c r="O269" s="692">
        <f t="shared" si="10"/>
        <v>75</v>
      </c>
      <c r="P269" s="29"/>
      <c r="Q269" s="74"/>
      <c r="R269" s="28"/>
      <c r="S269" s="28"/>
      <c r="T269" s="28"/>
      <c r="U269" s="28"/>
      <c r="V269" s="28"/>
      <c r="W269" s="28"/>
      <c r="X269" s="28"/>
      <c r="Y269" s="28"/>
      <c r="Z269" s="28"/>
    </row>
    <row r="270" spans="1:26" ht="15" customHeight="1">
      <c r="A270" s="111">
        <v>260</v>
      </c>
      <c r="B270" s="209" t="s">
        <v>825</v>
      </c>
      <c r="C270" s="48"/>
      <c r="D270" s="35"/>
      <c r="E270" s="209" t="s">
        <v>826</v>
      </c>
      <c r="F270" s="111" t="s">
        <v>76</v>
      </c>
      <c r="G270" s="178">
        <v>60.5</v>
      </c>
      <c r="H270" s="178">
        <v>1</v>
      </c>
      <c r="I270" s="178">
        <v>250</v>
      </c>
      <c r="J270" s="209" t="s">
        <v>59</v>
      </c>
      <c r="K270" s="41" t="s">
        <v>26</v>
      </c>
      <c r="L270" s="42" t="str">
        <f t="shared" si="7"/>
        <v>250grams</v>
      </c>
      <c r="M270" s="658">
        <f t="shared" si="8"/>
        <v>250</v>
      </c>
      <c r="N270" s="659" t="str">
        <f t="shared" si="9"/>
        <v>250 grams</v>
      </c>
      <c r="O270" s="692">
        <f t="shared" si="10"/>
        <v>60.5</v>
      </c>
      <c r="P270" s="29"/>
      <c r="Q270" s="74"/>
      <c r="R270" s="28"/>
      <c r="S270" s="28"/>
      <c r="T270" s="28"/>
      <c r="U270" s="28"/>
      <c r="V270" s="28"/>
      <c r="W270" s="28"/>
      <c r="X270" s="28"/>
      <c r="Y270" s="28"/>
      <c r="Z270" s="28"/>
    </row>
    <row r="271" spans="1:26" ht="15" customHeight="1">
      <c r="A271" s="111">
        <v>261</v>
      </c>
      <c r="B271" s="209" t="s">
        <v>825</v>
      </c>
      <c r="C271" s="48"/>
      <c r="D271" s="35"/>
      <c r="E271" s="209" t="s">
        <v>826</v>
      </c>
      <c r="F271" s="111" t="s">
        <v>76</v>
      </c>
      <c r="G271" s="178">
        <v>57</v>
      </c>
      <c r="H271" s="178">
        <v>1</v>
      </c>
      <c r="I271" s="178">
        <v>220</v>
      </c>
      <c r="J271" s="209" t="s">
        <v>59</v>
      </c>
      <c r="K271" s="41" t="s">
        <v>26</v>
      </c>
      <c r="L271" s="42" t="str">
        <f t="shared" si="7"/>
        <v>220grams</v>
      </c>
      <c r="M271" s="658">
        <f t="shared" si="8"/>
        <v>220</v>
      </c>
      <c r="N271" s="659" t="str">
        <f t="shared" si="9"/>
        <v>220 grams</v>
      </c>
      <c r="O271" s="692">
        <f t="shared" si="10"/>
        <v>57</v>
      </c>
      <c r="P271" s="29"/>
      <c r="Q271" s="74"/>
      <c r="R271" s="28"/>
      <c r="S271" s="28"/>
      <c r="T271" s="28"/>
      <c r="U271" s="28"/>
      <c r="V271" s="28"/>
      <c r="W271" s="28"/>
      <c r="X271" s="28"/>
      <c r="Y271" s="28"/>
      <c r="Z271" s="28"/>
    </row>
    <row r="272" spans="1:26" ht="15" customHeight="1">
      <c r="A272" s="111">
        <v>262</v>
      </c>
      <c r="B272" s="128" t="s">
        <v>1794</v>
      </c>
      <c r="C272" s="48"/>
      <c r="D272" s="35"/>
      <c r="E272" s="128" t="s">
        <v>1798</v>
      </c>
      <c r="F272" s="111" t="s">
        <v>76</v>
      </c>
      <c r="G272" s="739">
        <v>721.7</v>
      </c>
      <c r="H272" s="122">
        <v>1</v>
      </c>
      <c r="I272" s="122">
        <v>4200</v>
      </c>
      <c r="J272" s="122" t="s">
        <v>59</v>
      </c>
      <c r="K272" s="41" t="s">
        <v>26</v>
      </c>
      <c r="L272" s="42" t="str">
        <f t="shared" si="7"/>
        <v>4200grams</v>
      </c>
      <c r="M272" s="658">
        <f t="shared" si="8"/>
        <v>4200</v>
      </c>
      <c r="N272" s="659" t="str">
        <f t="shared" si="9"/>
        <v>4200 grams</v>
      </c>
      <c r="O272" s="692">
        <f t="shared" si="10"/>
        <v>721.7</v>
      </c>
      <c r="P272" s="29"/>
      <c r="Q272" s="74"/>
      <c r="R272" s="28"/>
      <c r="S272" s="28"/>
      <c r="T272" s="28"/>
      <c r="U272" s="28"/>
      <c r="V272" s="28"/>
      <c r="W272" s="28"/>
      <c r="X272" s="28"/>
      <c r="Y272" s="28"/>
      <c r="Z272" s="28"/>
    </row>
    <row r="273" spans="1:26" ht="15" customHeight="1">
      <c r="A273" s="111">
        <v>263</v>
      </c>
      <c r="B273" s="128" t="s">
        <v>2072</v>
      </c>
      <c r="C273" s="48"/>
      <c r="D273" s="35"/>
      <c r="E273" s="128" t="s">
        <v>2074</v>
      </c>
      <c r="F273" s="111" t="s">
        <v>76</v>
      </c>
      <c r="G273" s="739">
        <v>301.5</v>
      </c>
      <c r="H273" s="122">
        <v>1</v>
      </c>
      <c r="I273" s="330">
        <v>1000</v>
      </c>
      <c r="J273" s="122" t="s">
        <v>29</v>
      </c>
      <c r="K273" s="41" t="s">
        <v>26</v>
      </c>
      <c r="L273" s="42" t="str">
        <f t="shared" si="7"/>
        <v>1000ml</v>
      </c>
      <c r="M273" s="658">
        <f t="shared" si="8"/>
        <v>1000</v>
      </c>
      <c r="N273" s="659" t="str">
        <f t="shared" si="9"/>
        <v>1000 ml</v>
      </c>
      <c r="O273" s="692">
        <f t="shared" si="10"/>
        <v>301.5</v>
      </c>
      <c r="P273" s="29"/>
      <c r="Q273" s="74"/>
      <c r="R273" s="28"/>
      <c r="S273" s="28"/>
      <c r="T273" s="28"/>
      <c r="U273" s="28"/>
      <c r="V273" s="28"/>
      <c r="W273" s="28"/>
      <c r="X273" s="28"/>
      <c r="Y273" s="28"/>
      <c r="Z273" s="28"/>
    </row>
    <row r="274" spans="1:26" ht="15" customHeight="1">
      <c r="A274" s="111">
        <v>264</v>
      </c>
      <c r="B274" s="122" t="s">
        <v>467</v>
      </c>
      <c r="C274" s="48"/>
      <c r="D274" s="35"/>
      <c r="E274" s="128" t="s">
        <v>468</v>
      </c>
      <c r="F274" s="111" t="s">
        <v>76</v>
      </c>
      <c r="G274" s="739">
        <v>245</v>
      </c>
      <c r="H274" s="122">
        <v>4</v>
      </c>
      <c r="I274" s="122">
        <v>1</v>
      </c>
      <c r="J274" s="122" t="s">
        <v>469</v>
      </c>
      <c r="K274" s="41" t="s">
        <v>26</v>
      </c>
      <c r="L274" s="42" t="str">
        <f t="shared" si="7"/>
        <v>1jar</v>
      </c>
      <c r="M274" s="658">
        <f t="shared" si="8"/>
        <v>4</v>
      </c>
      <c r="N274" s="659" t="str">
        <f t="shared" si="9"/>
        <v>4 jar</v>
      </c>
      <c r="O274" s="692">
        <f t="shared" si="10"/>
        <v>980</v>
      </c>
      <c r="P274" s="29"/>
      <c r="Q274" s="74"/>
      <c r="R274" s="28"/>
      <c r="S274" s="28"/>
      <c r="T274" s="28"/>
      <c r="U274" s="28"/>
      <c r="V274" s="28"/>
      <c r="W274" s="28"/>
      <c r="X274" s="28"/>
      <c r="Y274" s="28"/>
      <c r="Z274" s="28"/>
    </row>
    <row r="275" spans="1:26" ht="15" customHeight="1">
      <c r="A275" s="111">
        <v>265</v>
      </c>
      <c r="B275" s="128" t="s">
        <v>2579</v>
      </c>
      <c r="C275" s="48"/>
      <c r="D275" s="35"/>
      <c r="E275" s="128" t="s">
        <v>2755</v>
      </c>
      <c r="F275" s="111" t="s">
        <v>76</v>
      </c>
      <c r="G275" s="740">
        <v>1</v>
      </c>
      <c r="H275" s="122">
        <v>100</v>
      </c>
      <c r="I275" s="128">
        <v>1</v>
      </c>
      <c r="J275" s="122" t="s">
        <v>42</v>
      </c>
      <c r="K275" s="41" t="s">
        <v>26</v>
      </c>
      <c r="L275" s="42" t="str">
        <f t="shared" si="7"/>
        <v>1packs</v>
      </c>
      <c r="M275" s="658">
        <f t="shared" si="8"/>
        <v>100</v>
      </c>
      <c r="N275" s="659" t="str">
        <f t="shared" si="9"/>
        <v>100 packs</v>
      </c>
      <c r="O275" s="692">
        <f t="shared" si="10"/>
        <v>100</v>
      </c>
      <c r="P275" s="29"/>
      <c r="Q275" s="74"/>
      <c r="R275" s="28"/>
      <c r="S275" s="28"/>
      <c r="T275" s="28"/>
      <c r="U275" s="28"/>
      <c r="V275" s="28"/>
      <c r="W275" s="28"/>
      <c r="X275" s="28"/>
      <c r="Y275" s="28"/>
      <c r="Z275" s="28"/>
    </row>
    <row r="276" spans="1:26" ht="15" customHeight="1">
      <c r="A276" s="111">
        <v>266</v>
      </c>
      <c r="B276" s="128" t="s">
        <v>2590</v>
      </c>
      <c r="C276" s="48"/>
      <c r="D276" s="35"/>
      <c r="E276" s="128" t="s">
        <v>2755</v>
      </c>
      <c r="F276" s="111" t="s">
        <v>76</v>
      </c>
      <c r="G276" s="740">
        <v>1</v>
      </c>
      <c r="H276" s="122">
        <v>14</v>
      </c>
      <c r="I276" s="122">
        <v>1</v>
      </c>
      <c r="J276" s="122" t="s">
        <v>2746</v>
      </c>
      <c r="K276" s="41" t="s">
        <v>26</v>
      </c>
      <c r="L276" s="42" t="str">
        <f t="shared" si="7"/>
        <v>1pack</v>
      </c>
      <c r="M276" s="658">
        <f t="shared" si="8"/>
        <v>14</v>
      </c>
      <c r="N276" s="659" t="str">
        <f t="shared" si="9"/>
        <v>14 pack</v>
      </c>
      <c r="O276" s="692">
        <f t="shared" si="10"/>
        <v>14</v>
      </c>
      <c r="P276" s="29"/>
      <c r="Q276" s="74"/>
      <c r="R276" s="28"/>
      <c r="S276" s="28"/>
      <c r="T276" s="28"/>
      <c r="U276" s="28"/>
      <c r="V276" s="28"/>
      <c r="W276" s="28"/>
      <c r="X276" s="28"/>
      <c r="Y276" s="28"/>
      <c r="Z276" s="28"/>
    </row>
    <row r="277" spans="1:26" ht="15" customHeight="1">
      <c r="A277" s="111">
        <v>267</v>
      </c>
      <c r="B277" s="128" t="s">
        <v>1851</v>
      </c>
      <c r="C277" s="48"/>
      <c r="D277" s="35"/>
      <c r="E277" s="128" t="s">
        <v>2755</v>
      </c>
      <c r="F277" s="111" t="s">
        <v>76</v>
      </c>
      <c r="G277" s="739">
        <v>3.74</v>
      </c>
      <c r="H277" s="122">
        <v>126</v>
      </c>
      <c r="I277" s="122">
        <v>1</v>
      </c>
      <c r="J277" s="122" t="s">
        <v>42</v>
      </c>
      <c r="K277" s="41" t="s">
        <v>26</v>
      </c>
      <c r="L277" s="42" t="str">
        <f t="shared" si="7"/>
        <v>1packs</v>
      </c>
      <c r="M277" s="658">
        <f t="shared" si="8"/>
        <v>126</v>
      </c>
      <c r="N277" s="659" t="str">
        <f t="shared" si="9"/>
        <v>126 packs</v>
      </c>
      <c r="O277" s="692">
        <f t="shared" si="10"/>
        <v>471.24</v>
      </c>
      <c r="P277" s="29"/>
      <c r="Q277" s="74"/>
      <c r="R277" s="28"/>
      <c r="S277" s="28"/>
      <c r="T277" s="28"/>
      <c r="U277" s="28"/>
      <c r="V277" s="28"/>
      <c r="W277" s="28"/>
      <c r="X277" s="28"/>
      <c r="Y277" s="28"/>
      <c r="Z277" s="28"/>
    </row>
    <row r="278" spans="1:26" ht="15" customHeight="1">
      <c r="A278" s="111">
        <v>268</v>
      </c>
      <c r="B278" s="122" t="s">
        <v>893</v>
      </c>
      <c r="C278" s="48"/>
      <c r="D278" s="35"/>
      <c r="E278" s="122" t="s">
        <v>2840</v>
      </c>
      <c r="F278" s="111" t="s">
        <v>76</v>
      </c>
      <c r="G278" s="739">
        <v>50</v>
      </c>
      <c r="H278" s="122">
        <v>2</v>
      </c>
      <c r="I278" s="128">
        <v>1</v>
      </c>
      <c r="J278" s="128" t="s">
        <v>2746</v>
      </c>
      <c r="K278" s="41" t="s">
        <v>26</v>
      </c>
      <c r="L278" s="42" t="str">
        <f t="shared" si="7"/>
        <v>1pack</v>
      </c>
      <c r="M278" s="658">
        <f t="shared" si="8"/>
        <v>2</v>
      </c>
      <c r="N278" s="659" t="str">
        <f t="shared" si="9"/>
        <v>2 pack</v>
      </c>
      <c r="O278" s="692">
        <f t="shared" si="10"/>
        <v>100</v>
      </c>
      <c r="P278" s="29"/>
      <c r="Q278" s="74"/>
      <c r="R278" s="28"/>
      <c r="S278" s="28"/>
      <c r="T278" s="28"/>
      <c r="U278" s="28"/>
      <c r="V278" s="28"/>
      <c r="W278" s="28"/>
      <c r="X278" s="28"/>
      <c r="Y278" s="28"/>
      <c r="Z278" s="28"/>
    </row>
    <row r="279" spans="1:26" ht="15" customHeight="1">
      <c r="A279" s="111">
        <v>269</v>
      </c>
      <c r="B279" s="48"/>
      <c r="C279" s="48"/>
      <c r="D279" s="35"/>
      <c r="E279" s="149"/>
      <c r="F279" s="156"/>
      <c r="G279" s="739"/>
      <c r="H279" s="122"/>
      <c r="I279" s="40"/>
      <c r="J279" s="40"/>
      <c r="K279" s="41" t="s">
        <v>26</v>
      </c>
      <c r="L279" s="42" t="str">
        <f t="shared" si="7"/>
        <v/>
      </c>
      <c r="M279" s="658">
        <f t="shared" si="8"/>
        <v>0</v>
      </c>
      <c r="N279" s="659" t="str">
        <f t="shared" si="9"/>
        <v xml:space="preserve">0 </v>
      </c>
      <c r="O279" s="692">
        <f t="shared" si="10"/>
        <v>0</v>
      </c>
      <c r="P279" s="29"/>
      <c r="Q279" s="74"/>
      <c r="R279" s="28"/>
      <c r="S279" s="28"/>
      <c r="T279" s="28"/>
      <c r="U279" s="28"/>
      <c r="V279" s="28"/>
      <c r="W279" s="28"/>
      <c r="X279" s="28"/>
      <c r="Y279" s="28"/>
      <c r="Z279" s="28"/>
    </row>
    <row r="280" spans="1:26" ht="15" customHeight="1">
      <c r="A280" s="111">
        <v>270</v>
      </c>
      <c r="B280" s="48"/>
      <c r="C280" s="48"/>
      <c r="D280" s="35"/>
      <c r="E280" s="149"/>
      <c r="F280" s="156"/>
      <c r="G280" s="739"/>
      <c r="H280" s="122"/>
      <c r="I280" s="40"/>
      <c r="J280" s="40"/>
      <c r="K280" s="41" t="s">
        <v>26</v>
      </c>
      <c r="L280" s="42" t="str">
        <f t="shared" si="7"/>
        <v/>
      </c>
      <c r="M280" s="658">
        <f t="shared" si="8"/>
        <v>0</v>
      </c>
      <c r="N280" s="659" t="str">
        <f t="shared" si="9"/>
        <v xml:space="preserve">0 </v>
      </c>
      <c r="O280" s="692">
        <f t="shared" si="10"/>
        <v>0</v>
      </c>
      <c r="P280" s="29"/>
      <c r="Q280" s="74"/>
      <c r="R280" s="28"/>
      <c r="S280" s="28"/>
      <c r="T280" s="28"/>
      <c r="U280" s="28"/>
      <c r="V280" s="28"/>
      <c r="W280" s="28"/>
      <c r="X280" s="28"/>
      <c r="Y280" s="28"/>
      <c r="Z280" s="28"/>
    </row>
    <row r="281" spans="1:26" ht="15" customHeight="1">
      <c r="A281" s="111">
        <v>271</v>
      </c>
      <c r="B281" s="48"/>
      <c r="C281" s="48"/>
      <c r="D281" s="35"/>
      <c r="E281" s="149"/>
      <c r="F281" s="156"/>
      <c r="G281" s="739"/>
      <c r="H281" s="122"/>
      <c r="I281" s="40"/>
      <c r="J281" s="40"/>
      <c r="K281" s="41" t="s">
        <v>26</v>
      </c>
      <c r="L281" s="42" t="str">
        <f t="shared" si="7"/>
        <v/>
      </c>
      <c r="M281" s="658">
        <f t="shared" si="8"/>
        <v>0</v>
      </c>
      <c r="N281" s="659" t="str">
        <f t="shared" si="9"/>
        <v xml:space="preserve">0 </v>
      </c>
      <c r="O281" s="692">
        <f t="shared" si="10"/>
        <v>0</v>
      </c>
      <c r="P281" s="29"/>
      <c r="Q281" s="74"/>
      <c r="R281" s="28"/>
      <c r="S281" s="28"/>
      <c r="T281" s="28"/>
      <c r="U281" s="28"/>
      <c r="V281" s="28"/>
      <c r="W281" s="28"/>
      <c r="X281" s="28"/>
      <c r="Y281" s="28"/>
      <c r="Z281" s="28"/>
    </row>
    <row r="282" spans="1:26" ht="15" customHeight="1">
      <c r="A282" s="111">
        <v>272</v>
      </c>
      <c r="B282" s="48"/>
      <c r="C282" s="48"/>
      <c r="D282" s="35"/>
      <c r="E282" s="149"/>
      <c r="F282" s="156"/>
      <c r="G282" s="741"/>
      <c r="H282" s="122"/>
      <c r="I282" s="40"/>
      <c r="J282" s="40"/>
      <c r="K282" s="41" t="s">
        <v>26</v>
      </c>
      <c r="L282" s="42" t="str">
        <f t="shared" si="7"/>
        <v/>
      </c>
      <c r="M282" s="658">
        <f t="shared" si="8"/>
        <v>0</v>
      </c>
      <c r="N282" s="659" t="str">
        <f t="shared" si="9"/>
        <v xml:space="preserve">0 </v>
      </c>
      <c r="O282" s="692">
        <f t="shared" si="10"/>
        <v>0</v>
      </c>
      <c r="P282" s="29"/>
      <c r="Q282" s="74"/>
      <c r="R282" s="28"/>
      <c r="S282" s="28"/>
      <c r="T282" s="28"/>
      <c r="U282" s="28"/>
      <c r="V282" s="28"/>
      <c r="W282" s="28"/>
      <c r="X282" s="28"/>
      <c r="Y282" s="28"/>
      <c r="Z282" s="28"/>
    </row>
    <row r="283" spans="1:26" ht="15" customHeight="1">
      <c r="A283" s="111">
        <v>273</v>
      </c>
      <c r="B283" s="48"/>
      <c r="C283" s="48"/>
      <c r="D283" s="35"/>
      <c r="E283" s="149"/>
      <c r="F283" s="156"/>
      <c r="G283" s="739"/>
      <c r="H283" s="122"/>
      <c r="I283" s="40"/>
      <c r="J283" s="40"/>
      <c r="K283" s="41" t="s">
        <v>26</v>
      </c>
      <c r="L283" s="42" t="str">
        <f t="shared" si="7"/>
        <v/>
      </c>
      <c r="M283" s="658">
        <f t="shared" si="8"/>
        <v>0</v>
      </c>
      <c r="N283" s="659" t="str">
        <f t="shared" si="9"/>
        <v xml:space="preserve">0 </v>
      </c>
      <c r="O283" s="692">
        <f t="shared" si="10"/>
        <v>0</v>
      </c>
      <c r="P283" s="29"/>
      <c r="Q283" s="74"/>
      <c r="R283" s="28"/>
      <c r="S283" s="28"/>
      <c r="T283" s="28"/>
      <c r="U283" s="28"/>
      <c r="V283" s="28"/>
      <c r="W283" s="28"/>
      <c r="X283" s="28"/>
      <c r="Y283" s="28"/>
      <c r="Z283" s="28"/>
    </row>
    <row r="284" spans="1:26" ht="15" customHeight="1">
      <c r="A284" s="111">
        <v>274</v>
      </c>
      <c r="B284" s="48"/>
      <c r="C284" s="48"/>
      <c r="D284" s="35"/>
      <c r="E284" s="149"/>
      <c r="F284" s="156"/>
      <c r="G284" s="739"/>
      <c r="H284" s="122"/>
      <c r="I284" s="40"/>
      <c r="J284" s="40"/>
      <c r="K284" s="41" t="s">
        <v>26</v>
      </c>
      <c r="L284" s="42" t="str">
        <f t="shared" si="7"/>
        <v/>
      </c>
      <c r="M284" s="658">
        <f t="shared" si="8"/>
        <v>0</v>
      </c>
      <c r="N284" s="659" t="str">
        <f t="shared" si="9"/>
        <v xml:space="preserve">0 </v>
      </c>
      <c r="O284" s="692">
        <f t="shared" si="10"/>
        <v>0</v>
      </c>
      <c r="P284" s="29"/>
      <c r="Q284" s="74"/>
      <c r="R284" s="28"/>
      <c r="S284" s="28"/>
      <c r="T284" s="28"/>
      <c r="U284" s="28"/>
      <c r="V284" s="28"/>
      <c r="W284" s="28"/>
      <c r="X284" s="28"/>
      <c r="Y284" s="28"/>
      <c r="Z284" s="28"/>
    </row>
    <row r="285" spans="1:26" ht="15" customHeight="1">
      <c r="A285" s="111">
        <v>275</v>
      </c>
      <c r="B285" s="48"/>
      <c r="C285" s="48"/>
      <c r="D285" s="35"/>
      <c r="E285" s="149"/>
      <c r="F285" s="156"/>
      <c r="G285" s="739"/>
      <c r="H285" s="122"/>
      <c r="I285" s="40"/>
      <c r="J285" s="40"/>
      <c r="K285" s="41" t="s">
        <v>26</v>
      </c>
      <c r="L285" s="42" t="str">
        <f t="shared" si="7"/>
        <v/>
      </c>
      <c r="M285" s="658">
        <f t="shared" si="8"/>
        <v>0</v>
      </c>
      <c r="N285" s="659" t="str">
        <f t="shared" si="9"/>
        <v xml:space="preserve">0 </v>
      </c>
      <c r="O285" s="692">
        <f t="shared" si="10"/>
        <v>0</v>
      </c>
      <c r="P285" s="29"/>
      <c r="Q285" s="74"/>
      <c r="R285" s="28"/>
      <c r="S285" s="28"/>
      <c r="T285" s="28"/>
      <c r="U285" s="28"/>
      <c r="V285" s="28"/>
      <c r="W285" s="28"/>
      <c r="X285" s="28"/>
      <c r="Y285" s="28"/>
      <c r="Z285" s="28"/>
    </row>
    <row r="286" spans="1:26" ht="15" customHeight="1">
      <c r="A286" s="111">
        <v>276</v>
      </c>
      <c r="B286" s="48"/>
      <c r="C286" s="48"/>
      <c r="D286" s="35"/>
      <c r="E286" s="149"/>
      <c r="F286" s="156"/>
      <c r="G286" s="739"/>
      <c r="H286" s="122"/>
      <c r="I286" s="40"/>
      <c r="J286" s="40"/>
      <c r="K286" s="41" t="s">
        <v>26</v>
      </c>
      <c r="L286" s="42" t="str">
        <f t="shared" si="7"/>
        <v/>
      </c>
      <c r="M286" s="658">
        <f t="shared" si="8"/>
        <v>0</v>
      </c>
      <c r="N286" s="659" t="str">
        <f t="shared" si="9"/>
        <v xml:space="preserve">0 </v>
      </c>
      <c r="O286" s="692">
        <f t="shared" si="10"/>
        <v>0</v>
      </c>
      <c r="P286" s="29"/>
      <c r="Q286" s="74"/>
      <c r="R286" s="28"/>
      <c r="S286" s="28"/>
      <c r="T286" s="28"/>
      <c r="U286" s="28"/>
      <c r="V286" s="28"/>
      <c r="W286" s="28"/>
      <c r="X286" s="28"/>
      <c r="Y286" s="28"/>
      <c r="Z286" s="28"/>
    </row>
    <row r="287" spans="1:26" ht="15" customHeight="1">
      <c r="A287" s="111">
        <v>277</v>
      </c>
      <c r="B287" s="48"/>
      <c r="C287" s="48"/>
      <c r="D287" s="35"/>
      <c r="E287" s="149"/>
      <c r="F287" s="156"/>
      <c r="G287" s="739"/>
      <c r="H287" s="122"/>
      <c r="I287" s="40"/>
      <c r="J287" s="40"/>
      <c r="K287" s="41" t="s">
        <v>26</v>
      </c>
      <c r="L287" s="42" t="str">
        <f t="shared" si="7"/>
        <v/>
      </c>
      <c r="M287" s="658">
        <f t="shared" si="8"/>
        <v>0</v>
      </c>
      <c r="N287" s="659" t="str">
        <f t="shared" si="9"/>
        <v xml:space="preserve">0 </v>
      </c>
      <c r="O287" s="692">
        <f t="shared" si="10"/>
        <v>0</v>
      </c>
      <c r="P287" s="29"/>
      <c r="Q287" s="74"/>
      <c r="R287" s="28"/>
      <c r="S287" s="28"/>
      <c r="T287" s="28"/>
      <c r="U287" s="28"/>
      <c r="V287" s="28"/>
      <c r="W287" s="28"/>
      <c r="X287" s="28"/>
      <c r="Y287" s="28"/>
      <c r="Z287" s="28"/>
    </row>
    <row r="288" spans="1:26" ht="15" customHeight="1">
      <c r="A288" s="111">
        <v>278</v>
      </c>
      <c r="B288" s="48"/>
      <c r="C288" s="48"/>
      <c r="D288" s="35"/>
      <c r="E288" s="149"/>
      <c r="F288" s="156"/>
      <c r="G288" s="739"/>
      <c r="H288" s="122"/>
      <c r="I288" s="40"/>
      <c r="J288" s="40"/>
      <c r="K288" s="41" t="s">
        <v>26</v>
      </c>
      <c r="L288" s="42" t="str">
        <f t="shared" si="7"/>
        <v/>
      </c>
      <c r="M288" s="658">
        <f t="shared" si="8"/>
        <v>0</v>
      </c>
      <c r="N288" s="659" t="str">
        <f t="shared" si="9"/>
        <v xml:space="preserve">0 </v>
      </c>
      <c r="O288" s="692">
        <f t="shared" si="10"/>
        <v>0</v>
      </c>
      <c r="P288" s="29"/>
      <c r="Q288" s="74"/>
      <c r="R288" s="28"/>
      <c r="S288" s="28"/>
      <c r="T288" s="28"/>
      <c r="U288" s="28"/>
      <c r="V288" s="28"/>
      <c r="W288" s="28"/>
      <c r="X288" s="28"/>
      <c r="Y288" s="28"/>
      <c r="Z288" s="28"/>
    </row>
    <row r="289" spans="1:26" ht="15" customHeight="1">
      <c r="A289" s="111">
        <v>279</v>
      </c>
      <c r="B289" s="48"/>
      <c r="C289" s="48"/>
      <c r="D289" s="35"/>
      <c r="E289" s="149"/>
      <c r="F289" s="156"/>
      <c r="G289" s="483"/>
      <c r="H289" s="122"/>
      <c r="I289" s="40"/>
      <c r="J289" s="40"/>
      <c r="K289" s="41" t="s">
        <v>26</v>
      </c>
      <c r="L289" s="42" t="str">
        <f t="shared" si="7"/>
        <v/>
      </c>
      <c r="M289" s="658">
        <f t="shared" si="8"/>
        <v>0</v>
      </c>
      <c r="N289" s="659" t="str">
        <f t="shared" si="9"/>
        <v xml:space="preserve">0 </v>
      </c>
      <c r="O289" s="692">
        <f t="shared" si="10"/>
        <v>0</v>
      </c>
      <c r="P289" s="29"/>
      <c r="Q289" s="74"/>
      <c r="R289" s="28"/>
      <c r="S289" s="28"/>
      <c r="T289" s="28"/>
      <c r="U289" s="28"/>
      <c r="V289" s="28"/>
      <c r="W289" s="28"/>
      <c r="X289" s="28"/>
      <c r="Y289" s="28"/>
      <c r="Z289" s="28"/>
    </row>
    <row r="290" spans="1:26" ht="15" customHeight="1">
      <c r="A290" s="111">
        <v>280</v>
      </c>
      <c r="B290" s="48"/>
      <c r="C290" s="48"/>
      <c r="D290" s="35"/>
      <c r="E290" s="149"/>
      <c r="F290" s="156"/>
      <c r="G290" s="739"/>
      <c r="H290" s="122"/>
      <c r="I290" s="40"/>
      <c r="J290" s="40"/>
      <c r="K290" s="41" t="s">
        <v>26</v>
      </c>
      <c r="L290" s="42" t="str">
        <f t="shared" si="7"/>
        <v/>
      </c>
      <c r="M290" s="658">
        <f t="shared" si="8"/>
        <v>0</v>
      </c>
      <c r="N290" s="659" t="str">
        <f t="shared" si="9"/>
        <v xml:space="preserve">0 </v>
      </c>
      <c r="O290" s="692">
        <f t="shared" si="10"/>
        <v>0</v>
      </c>
      <c r="P290" s="29"/>
      <c r="Q290" s="74"/>
      <c r="R290" s="28"/>
      <c r="S290" s="28"/>
      <c r="T290" s="28"/>
      <c r="U290" s="28"/>
      <c r="V290" s="28"/>
      <c r="W290" s="28"/>
      <c r="X290" s="28"/>
      <c r="Y290" s="28"/>
      <c r="Z290" s="28"/>
    </row>
    <row r="291" spans="1:26" ht="15" customHeight="1">
      <c r="A291" s="111">
        <v>281</v>
      </c>
      <c r="B291" s="48"/>
      <c r="C291" s="48"/>
      <c r="D291" s="35"/>
      <c r="E291" s="149"/>
      <c r="F291" s="156"/>
      <c r="G291" s="739"/>
      <c r="H291" s="122"/>
      <c r="I291" s="40"/>
      <c r="J291" s="40"/>
      <c r="K291" s="41" t="s">
        <v>26</v>
      </c>
      <c r="L291" s="42" t="str">
        <f t="shared" si="7"/>
        <v/>
      </c>
      <c r="M291" s="658">
        <f t="shared" si="8"/>
        <v>0</v>
      </c>
      <c r="N291" s="659" t="str">
        <f t="shared" si="9"/>
        <v xml:space="preserve">0 </v>
      </c>
      <c r="O291" s="692">
        <f t="shared" si="10"/>
        <v>0</v>
      </c>
      <c r="P291" s="29"/>
      <c r="Q291" s="74"/>
      <c r="R291" s="28"/>
      <c r="S291" s="28"/>
      <c r="T291" s="28"/>
      <c r="U291" s="28"/>
      <c r="V291" s="28"/>
      <c r="W291" s="28"/>
      <c r="X291" s="28"/>
      <c r="Y291" s="28"/>
      <c r="Z291" s="28"/>
    </row>
    <row r="292" spans="1:26" ht="15" customHeight="1">
      <c r="A292" s="111">
        <v>282</v>
      </c>
      <c r="B292" s="48"/>
      <c r="C292" s="48"/>
      <c r="D292" s="35"/>
      <c r="E292" s="149"/>
      <c r="F292" s="156"/>
      <c r="G292" s="739"/>
      <c r="H292" s="122"/>
      <c r="I292" s="40"/>
      <c r="J292" s="40"/>
      <c r="K292" s="41" t="s">
        <v>26</v>
      </c>
      <c r="L292" s="42" t="str">
        <f t="shared" si="7"/>
        <v/>
      </c>
      <c r="M292" s="658">
        <f t="shared" si="8"/>
        <v>0</v>
      </c>
      <c r="N292" s="659" t="str">
        <f t="shared" si="9"/>
        <v xml:space="preserve">0 </v>
      </c>
      <c r="O292" s="692">
        <f t="shared" si="10"/>
        <v>0</v>
      </c>
      <c r="P292" s="29"/>
      <c r="Q292" s="74"/>
      <c r="R292" s="28"/>
      <c r="S292" s="28"/>
      <c r="T292" s="28"/>
      <c r="U292" s="28"/>
      <c r="V292" s="28"/>
      <c r="W292" s="28"/>
      <c r="X292" s="28"/>
      <c r="Y292" s="28"/>
      <c r="Z292" s="28"/>
    </row>
    <row r="293" spans="1:26" ht="15" customHeight="1">
      <c r="A293" s="111">
        <v>283</v>
      </c>
      <c r="B293" s="48"/>
      <c r="C293" s="48"/>
      <c r="D293" s="35"/>
      <c r="E293" s="149"/>
      <c r="F293" s="156"/>
      <c r="G293" s="740"/>
      <c r="H293" s="122"/>
      <c r="I293" s="40"/>
      <c r="J293" s="40"/>
      <c r="K293" s="41" t="s">
        <v>26</v>
      </c>
      <c r="L293" s="42"/>
      <c r="M293" s="658">
        <f t="shared" si="8"/>
        <v>0</v>
      </c>
      <c r="N293" s="659" t="str">
        <f t="shared" si="9"/>
        <v xml:space="preserve">0 </v>
      </c>
      <c r="O293" s="692">
        <f t="shared" si="10"/>
        <v>0</v>
      </c>
      <c r="P293" s="29"/>
      <c r="Q293" s="74"/>
      <c r="R293" s="28"/>
      <c r="S293" s="28"/>
      <c r="T293" s="28"/>
      <c r="U293" s="28"/>
      <c r="V293" s="28"/>
      <c r="W293" s="28"/>
      <c r="X293" s="28"/>
      <c r="Y293" s="28"/>
      <c r="Z293" s="28"/>
    </row>
    <row r="294" spans="1:26" ht="15" customHeight="1">
      <c r="A294" s="111">
        <v>284</v>
      </c>
      <c r="B294" s="48"/>
      <c r="C294" s="48"/>
      <c r="D294" s="35"/>
      <c r="E294" s="149"/>
      <c r="F294" s="156"/>
      <c r="G294" s="739"/>
      <c r="H294" s="122"/>
      <c r="I294" s="40"/>
      <c r="J294" s="40"/>
      <c r="K294" s="41" t="s">
        <v>26</v>
      </c>
      <c r="L294" s="42"/>
      <c r="M294" s="658">
        <f t="shared" si="8"/>
        <v>0</v>
      </c>
      <c r="N294" s="659" t="str">
        <f t="shared" si="9"/>
        <v xml:space="preserve">0 </v>
      </c>
      <c r="O294" s="692">
        <f t="shared" si="10"/>
        <v>0</v>
      </c>
      <c r="P294" s="29"/>
      <c r="Q294" s="74"/>
      <c r="R294" s="28"/>
      <c r="S294" s="28"/>
      <c r="T294" s="28"/>
      <c r="U294" s="28"/>
      <c r="V294" s="28"/>
      <c r="W294" s="28"/>
      <c r="X294" s="28"/>
      <c r="Y294" s="28"/>
      <c r="Z294" s="28"/>
    </row>
    <row r="295" spans="1:26" ht="15" customHeight="1">
      <c r="A295" s="111">
        <v>285</v>
      </c>
      <c r="B295" s="48"/>
      <c r="C295" s="48"/>
      <c r="D295" s="35"/>
      <c r="E295" s="149"/>
      <c r="F295" s="156"/>
      <c r="G295" s="739"/>
      <c r="H295" s="122"/>
      <c r="I295" s="40"/>
      <c r="J295" s="40"/>
      <c r="K295" s="41" t="s">
        <v>26</v>
      </c>
      <c r="L295" s="42"/>
      <c r="M295" s="658"/>
      <c r="N295" s="659" t="str">
        <f t="shared" si="9"/>
        <v xml:space="preserve"> </v>
      </c>
      <c r="O295" s="692">
        <f t="shared" si="10"/>
        <v>0</v>
      </c>
      <c r="P295" s="29"/>
      <c r="Q295" s="74"/>
      <c r="R295" s="28"/>
      <c r="S295" s="28"/>
      <c r="T295" s="28"/>
      <c r="U295" s="28"/>
      <c r="V295" s="28"/>
      <c r="W295" s="28"/>
      <c r="X295" s="28"/>
      <c r="Y295" s="28"/>
      <c r="Z295" s="28"/>
    </row>
    <row r="296" spans="1:26" ht="15" customHeight="1">
      <c r="A296" s="111">
        <v>286</v>
      </c>
      <c r="B296" s="48"/>
      <c r="C296" s="48"/>
      <c r="D296" s="35"/>
      <c r="E296" s="149"/>
      <c r="F296" s="156"/>
      <c r="G296" s="741"/>
      <c r="H296" s="122"/>
      <c r="I296" s="40"/>
      <c r="J296" s="40"/>
      <c r="K296" s="41" t="s">
        <v>26</v>
      </c>
      <c r="L296" s="42"/>
      <c r="M296" s="658"/>
      <c r="N296" s="659" t="str">
        <f t="shared" si="9"/>
        <v xml:space="preserve"> </v>
      </c>
      <c r="O296" s="692">
        <f t="shared" si="10"/>
        <v>0</v>
      </c>
      <c r="P296" s="29"/>
      <c r="Q296" s="74"/>
      <c r="R296" s="28"/>
      <c r="S296" s="28"/>
      <c r="T296" s="28"/>
      <c r="U296" s="28"/>
      <c r="V296" s="28"/>
      <c r="W296" s="28"/>
      <c r="X296" s="28"/>
      <c r="Y296" s="28"/>
      <c r="Z296" s="28"/>
    </row>
    <row r="297" spans="1:26" ht="15" customHeight="1">
      <c r="A297" s="111">
        <v>287</v>
      </c>
      <c r="B297" s="48"/>
      <c r="C297" s="48"/>
      <c r="D297" s="35"/>
      <c r="E297" s="149"/>
      <c r="F297" s="156"/>
      <c r="G297" s="739"/>
      <c r="H297" s="122"/>
      <c r="I297" s="40"/>
      <c r="J297" s="40"/>
      <c r="K297" s="41"/>
      <c r="L297" s="42"/>
      <c r="M297" s="658"/>
      <c r="N297" s="659" t="str">
        <f t="shared" si="9"/>
        <v/>
      </c>
      <c r="O297" s="692">
        <f t="shared" si="10"/>
        <v>0</v>
      </c>
      <c r="P297" s="29"/>
      <c r="Q297" s="74"/>
      <c r="R297" s="28"/>
      <c r="S297" s="28"/>
      <c r="T297" s="28"/>
      <c r="U297" s="28"/>
      <c r="V297" s="28"/>
      <c r="W297" s="28"/>
      <c r="X297" s="28"/>
      <c r="Y297" s="28"/>
      <c r="Z297" s="28"/>
    </row>
    <row r="298" spans="1:26" ht="15" customHeight="1">
      <c r="A298" s="111">
        <v>288</v>
      </c>
      <c r="B298" s="48"/>
      <c r="C298" s="48"/>
      <c r="D298" s="35"/>
      <c r="E298" s="149"/>
      <c r="F298" s="156"/>
      <c r="G298" s="739"/>
      <c r="H298" s="122"/>
      <c r="I298" s="40"/>
      <c r="J298" s="40"/>
      <c r="K298" s="41"/>
      <c r="L298" s="42"/>
      <c r="M298" s="658"/>
      <c r="N298" s="659" t="str">
        <f t="shared" si="9"/>
        <v/>
      </c>
      <c r="O298" s="692">
        <f t="shared" si="10"/>
        <v>0</v>
      </c>
      <c r="P298" s="29"/>
      <c r="Q298" s="74"/>
      <c r="R298" s="28"/>
      <c r="S298" s="28"/>
      <c r="T298" s="28"/>
      <c r="U298" s="28"/>
      <c r="V298" s="28"/>
      <c r="W298" s="28"/>
      <c r="X298" s="28"/>
      <c r="Y298" s="28"/>
      <c r="Z298" s="28"/>
    </row>
    <row r="299" spans="1:26" ht="15" customHeight="1">
      <c r="A299" s="111">
        <v>289</v>
      </c>
      <c r="B299" s="48"/>
      <c r="C299" s="48"/>
      <c r="D299" s="35"/>
      <c r="E299" s="149"/>
      <c r="F299" s="156"/>
      <c r="G299" s="740"/>
      <c r="H299" s="122"/>
      <c r="I299" s="40"/>
      <c r="J299" s="40"/>
      <c r="K299" s="41"/>
      <c r="L299" s="42"/>
      <c r="M299" s="658"/>
      <c r="N299" s="659" t="str">
        <f t="shared" si="9"/>
        <v/>
      </c>
      <c r="O299" s="692">
        <f t="shared" si="10"/>
        <v>0</v>
      </c>
      <c r="P299" s="29"/>
      <c r="Q299" s="74"/>
      <c r="R299" s="28"/>
      <c r="S299" s="28"/>
      <c r="T299" s="28"/>
      <c r="U299" s="28"/>
      <c r="V299" s="28"/>
      <c r="W299" s="28"/>
      <c r="X299" s="28"/>
      <c r="Y299" s="28"/>
      <c r="Z299" s="28"/>
    </row>
    <row r="300" spans="1:26" ht="15" customHeight="1">
      <c r="A300" s="111">
        <v>290</v>
      </c>
      <c r="B300" s="48"/>
      <c r="C300" s="48"/>
      <c r="D300" s="35"/>
      <c r="E300" s="149"/>
      <c r="F300" s="156"/>
      <c r="G300" s="739"/>
      <c r="H300" s="122"/>
      <c r="I300" s="40"/>
      <c r="J300" s="40"/>
      <c r="K300" s="41"/>
      <c r="L300" s="42"/>
      <c r="M300" s="658"/>
      <c r="N300" s="659" t="str">
        <f t="shared" si="9"/>
        <v/>
      </c>
      <c r="O300" s="692">
        <f t="shared" si="10"/>
        <v>0</v>
      </c>
      <c r="P300" s="29"/>
      <c r="Q300" s="74"/>
      <c r="R300" s="28"/>
      <c r="S300" s="28"/>
      <c r="T300" s="28"/>
      <c r="U300" s="28"/>
      <c r="V300" s="28"/>
      <c r="W300" s="28"/>
      <c r="X300" s="28"/>
      <c r="Y300" s="28"/>
      <c r="Z300" s="28"/>
    </row>
    <row r="301" spans="1:26" ht="15" customHeight="1">
      <c r="A301" s="111">
        <v>291</v>
      </c>
      <c r="B301" s="48"/>
      <c r="C301" s="48"/>
      <c r="D301" s="35"/>
      <c r="E301" s="149"/>
      <c r="F301" s="156"/>
      <c r="G301" s="739"/>
      <c r="H301" s="122"/>
      <c r="I301" s="40"/>
      <c r="J301" s="40"/>
      <c r="K301" s="41"/>
      <c r="L301" s="42"/>
      <c r="M301" s="658"/>
      <c r="N301" s="659" t="str">
        <f t="shared" si="9"/>
        <v/>
      </c>
      <c r="O301" s="692">
        <f t="shared" si="10"/>
        <v>0</v>
      </c>
      <c r="P301" s="29"/>
      <c r="Q301" s="74"/>
      <c r="R301" s="28"/>
      <c r="S301" s="28"/>
      <c r="T301" s="28"/>
      <c r="U301" s="28"/>
      <c r="V301" s="28"/>
      <c r="W301" s="28"/>
      <c r="X301" s="28"/>
      <c r="Y301" s="28"/>
      <c r="Z301" s="28"/>
    </row>
    <row r="302" spans="1:26" ht="15" customHeight="1">
      <c r="A302" s="111">
        <v>292</v>
      </c>
      <c r="B302" s="48"/>
      <c r="C302" s="48"/>
      <c r="D302" s="35"/>
      <c r="E302" s="149"/>
      <c r="F302" s="156"/>
      <c r="G302" s="741"/>
      <c r="H302" s="122"/>
      <c r="I302" s="40"/>
      <c r="J302" s="40"/>
      <c r="K302" s="41"/>
      <c r="L302" s="42"/>
      <c r="M302" s="658"/>
      <c r="N302" s="659" t="str">
        <f t="shared" si="9"/>
        <v/>
      </c>
      <c r="O302" s="692">
        <f t="shared" si="10"/>
        <v>0</v>
      </c>
      <c r="P302" s="29"/>
      <c r="Q302" s="74"/>
      <c r="R302" s="28"/>
      <c r="S302" s="28"/>
      <c r="T302" s="28"/>
      <c r="U302" s="28"/>
      <c r="V302" s="28"/>
      <c r="W302" s="28"/>
      <c r="X302" s="28"/>
      <c r="Y302" s="28"/>
      <c r="Z302" s="28"/>
    </row>
    <row r="303" spans="1:26" ht="15" customHeight="1">
      <c r="A303" s="111">
        <v>293</v>
      </c>
      <c r="B303" s="48"/>
      <c r="C303" s="48"/>
      <c r="D303" s="35"/>
      <c r="E303" s="149"/>
      <c r="F303" s="156"/>
      <c r="G303" s="739"/>
      <c r="H303" s="122"/>
      <c r="I303" s="40"/>
      <c r="J303" s="40"/>
      <c r="K303" s="41"/>
      <c r="L303" s="42"/>
      <c r="M303" s="658"/>
      <c r="N303" s="659" t="str">
        <f t="shared" si="9"/>
        <v/>
      </c>
      <c r="O303" s="692">
        <f t="shared" si="10"/>
        <v>0</v>
      </c>
      <c r="P303" s="29"/>
      <c r="Q303" s="74"/>
      <c r="R303" s="28"/>
      <c r="S303" s="28"/>
      <c r="T303" s="28"/>
      <c r="U303" s="28"/>
      <c r="V303" s="28"/>
      <c r="W303" s="28"/>
      <c r="X303" s="28"/>
      <c r="Y303" s="28"/>
      <c r="Z303" s="28"/>
    </row>
    <row r="304" spans="1:26" ht="15" customHeight="1">
      <c r="A304" s="111">
        <v>294</v>
      </c>
      <c r="B304" s="48"/>
      <c r="C304" s="48"/>
      <c r="D304" s="35"/>
      <c r="E304" s="149"/>
      <c r="F304" s="156"/>
      <c r="G304" s="739"/>
      <c r="H304" s="122"/>
      <c r="I304" s="40"/>
      <c r="J304" s="40"/>
      <c r="K304" s="41"/>
      <c r="L304" s="42"/>
      <c r="M304" s="658"/>
      <c r="N304" s="659" t="str">
        <f t="shared" si="9"/>
        <v/>
      </c>
      <c r="O304" s="692">
        <f t="shared" si="10"/>
        <v>0</v>
      </c>
      <c r="P304" s="29"/>
      <c r="Q304" s="74"/>
      <c r="R304" s="28"/>
      <c r="S304" s="28"/>
      <c r="T304" s="28"/>
      <c r="U304" s="28"/>
      <c r="V304" s="28"/>
      <c r="W304" s="28"/>
      <c r="X304" s="28"/>
      <c r="Y304" s="28"/>
      <c r="Z304" s="28"/>
    </row>
    <row r="305" spans="1:26" ht="15" customHeight="1">
      <c r="A305" s="111">
        <v>295</v>
      </c>
      <c r="B305" s="48"/>
      <c r="C305" s="48"/>
      <c r="D305" s="35"/>
      <c r="E305" s="149"/>
      <c r="F305" s="156"/>
      <c r="G305" s="739"/>
      <c r="H305" s="122"/>
      <c r="I305" s="40"/>
      <c r="J305" s="40"/>
      <c r="K305" s="41"/>
      <c r="L305" s="42"/>
      <c r="M305" s="658"/>
      <c r="N305" s="659" t="str">
        <f t="shared" si="9"/>
        <v/>
      </c>
      <c r="O305" s="692">
        <f t="shared" si="10"/>
        <v>0</v>
      </c>
      <c r="P305" s="29"/>
      <c r="Q305" s="74"/>
      <c r="R305" s="28"/>
      <c r="S305" s="28"/>
      <c r="T305" s="28"/>
      <c r="U305" s="28"/>
      <c r="V305" s="28"/>
      <c r="W305" s="28"/>
      <c r="X305" s="28"/>
      <c r="Y305" s="28"/>
      <c r="Z305" s="28"/>
    </row>
    <row r="306" spans="1:26" ht="15" customHeight="1">
      <c r="A306" s="111">
        <v>296</v>
      </c>
      <c r="B306" s="48"/>
      <c r="C306" s="48"/>
      <c r="D306" s="35"/>
      <c r="E306" s="149"/>
      <c r="F306" s="156"/>
      <c r="G306" s="739"/>
      <c r="H306" s="122"/>
      <c r="I306" s="40"/>
      <c r="J306" s="40"/>
      <c r="K306" s="41"/>
      <c r="L306" s="42"/>
      <c r="M306" s="658"/>
      <c r="N306" s="659" t="str">
        <f t="shared" si="9"/>
        <v/>
      </c>
      <c r="O306" s="692">
        <f t="shared" si="10"/>
        <v>0</v>
      </c>
      <c r="P306" s="29"/>
      <c r="Q306" s="74"/>
      <c r="R306" s="28"/>
      <c r="S306" s="28"/>
      <c r="T306" s="28"/>
      <c r="U306" s="28"/>
      <c r="V306" s="28"/>
      <c r="W306" s="28"/>
      <c r="X306" s="28"/>
      <c r="Y306" s="28"/>
      <c r="Z306" s="28"/>
    </row>
    <row r="307" spans="1:26" ht="15" customHeight="1">
      <c r="A307" s="111">
        <v>297</v>
      </c>
      <c r="B307" s="48"/>
      <c r="C307" s="48"/>
      <c r="D307" s="35"/>
      <c r="E307" s="149"/>
      <c r="F307" s="156"/>
      <c r="G307" s="739"/>
      <c r="H307" s="122"/>
      <c r="I307" s="40"/>
      <c r="J307" s="40"/>
      <c r="K307" s="41"/>
      <c r="L307" s="42"/>
      <c r="M307" s="658"/>
      <c r="N307" s="659" t="str">
        <f t="shared" si="9"/>
        <v/>
      </c>
      <c r="O307" s="692">
        <f t="shared" si="10"/>
        <v>0</v>
      </c>
      <c r="P307" s="29"/>
      <c r="Q307" s="74"/>
      <c r="R307" s="28"/>
      <c r="S307" s="28"/>
      <c r="T307" s="28"/>
      <c r="U307" s="28"/>
      <c r="V307" s="28"/>
      <c r="W307" s="28"/>
      <c r="X307" s="28"/>
      <c r="Y307" s="28"/>
      <c r="Z307" s="28"/>
    </row>
    <row r="308" spans="1:26" ht="15" customHeight="1">
      <c r="A308" s="111">
        <v>298</v>
      </c>
      <c r="B308" s="48"/>
      <c r="C308" s="48"/>
      <c r="D308" s="35"/>
      <c r="E308" s="149"/>
      <c r="F308" s="156"/>
      <c r="G308" s="739"/>
      <c r="H308" s="122"/>
      <c r="I308" s="40"/>
      <c r="J308" s="40"/>
      <c r="K308" s="41"/>
      <c r="L308" s="42"/>
      <c r="M308" s="658"/>
      <c r="N308" s="659" t="str">
        <f t="shared" si="9"/>
        <v/>
      </c>
      <c r="O308" s="692">
        <f t="shared" si="10"/>
        <v>0</v>
      </c>
      <c r="P308" s="29"/>
      <c r="Q308" s="74"/>
      <c r="R308" s="28"/>
      <c r="S308" s="28"/>
      <c r="T308" s="28"/>
      <c r="U308" s="28"/>
      <c r="V308" s="28"/>
      <c r="W308" s="28"/>
      <c r="X308" s="28"/>
      <c r="Y308" s="28"/>
      <c r="Z308" s="28"/>
    </row>
    <row r="309" spans="1:26" ht="15" customHeight="1">
      <c r="A309" s="111">
        <v>299</v>
      </c>
      <c r="B309" s="48"/>
      <c r="C309" s="48"/>
      <c r="D309" s="35"/>
      <c r="E309" s="149"/>
      <c r="F309" s="156"/>
      <c r="G309" s="739"/>
      <c r="H309" s="122"/>
      <c r="I309" s="40"/>
      <c r="J309" s="40"/>
      <c r="K309" s="41"/>
      <c r="L309" s="42"/>
      <c r="M309" s="658"/>
      <c r="N309" s="659" t="str">
        <f t="shared" si="9"/>
        <v/>
      </c>
      <c r="O309" s="692">
        <f t="shared" si="10"/>
        <v>0</v>
      </c>
      <c r="P309" s="29"/>
      <c r="Q309" s="74"/>
      <c r="R309" s="28"/>
      <c r="S309" s="28"/>
      <c r="T309" s="28"/>
      <c r="U309" s="28"/>
      <c r="V309" s="28"/>
      <c r="W309" s="28"/>
      <c r="X309" s="28"/>
      <c r="Y309" s="28"/>
      <c r="Z309" s="28"/>
    </row>
    <row r="310" spans="1:26" ht="15" customHeight="1">
      <c r="A310" s="111">
        <v>300</v>
      </c>
      <c r="B310" s="48"/>
      <c r="C310" s="48"/>
      <c r="D310" s="35"/>
      <c r="E310" s="149"/>
      <c r="F310" s="156"/>
      <c r="G310" s="739"/>
      <c r="H310" s="122"/>
      <c r="I310" s="40"/>
      <c r="J310" s="40"/>
      <c r="K310" s="41"/>
      <c r="L310" s="42"/>
      <c r="M310" s="658"/>
      <c r="N310" s="659" t="str">
        <f t="shared" si="9"/>
        <v/>
      </c>
      <c r="O310" s="692">
        <f t="shared" si="10"/>
        <v>0</v>
      </c>
      <c r="P310" s="29"/>
      <c r="Q310" s="74"/>
      <c r="R310" s="28"/>
      <c r="S310" s="28"/>
      <c r="T310" s="28"/>
      <c r="U310" s="28"/>
      <c r="V310" s="28"/>
      <c r="W310" s="28"/>
      <c r="X310" s="28"/>
      <c r="Y310" s="28"/>
      <c r="Z310" s="28"/>
    </row>
    <row r="311" spans="1:26" ht="15" customHeight="1">
      <c r="A311" s="111">
        <v>301</v>
      </c>
      <c r="B311" s="48"/>
      <c r="C311" s="48"/>
      <c r="D311" s="35"/>
      <c r="E311" s="149"/>
      <c r="F311" s="156"/>
      <c r="G311" s="739"/>
      <c r="H311" s="122"/>
      <c r="I311" s="40"/>
      <c r="J311" s="40"/>
      <c r="K311" s="41"/>
      <c r="L311" s="42"/>
      <c r="M311" s="658"/>
      <c r="N311" s="659" t="str">
        <f t="shared" si="9"/>
        <v/>
      </c>
      <c r="O311" s="692">
        <f t="shared" si="10"/>
        <v>0</v>
      </c>
      <c r="P311" s="29"/>
      <c r="Q311" s="74"/>
      <c r="R311" s="28"/>
      <c r="S311" s="28"/>
      <c r="T311" s="28"/>
      <c r="U311" s="28"/>
      <c r="V311" s="28"/>
      <c r="W311" s="28"/>
      <c r="X311" s="28"/>
      <c r="Y311" s="28"/>
      <c r="Z311" s="28"/>
    </row>
    <row r="312" spans="1:26" ht="15" customHeight="1">
      <c r="A312" s="111">
        <v>302</v>
      </c>
      <c r="B312" s="48"/>
      <c r="C312" s="48"/>
      <c r="D312" s="35"/>
      <c r="E312" s="149"/>
      <c r="F312" s="156"/>
      <c r="G312" s="739"/>
      <c r="H312" s="122"/>
      <c r="I312" s="40"/>
      <c r="J312" s="40"/>
      <c r="K312" s="41"/>
      <c r="L312" s="42"/>
      <c r="M312" s="658"/>
      <c r="N312" s="659" t="str">
        <f t="shared" si="9"/>
        <v/>
      </c>
      <c r="O312" s="692">
        <f t="shared" si="10"/>
        <v>0</v>
      </c>
      <c r="P312" s="29"/>
      <c r="Q312" s="74"/>
      <c r="R312" s="28"/>
      <c r="S312" s="28"/>
      <c r="T312" s="28"/>
      <c r="U312" s="28"/>
      <c r="V312" s="28"/>
      <c r="W312" s="28"/>
      <c r="X312" s="28"/>
      <c r="Y312" s="28"/>
      <c r="Z312" s="28"/>
    </row>
    <row r="313" spans="1:26" ht="15" customHeight="1">
      <c r="A313" s="111">
        <v>303</v>
      </c>
      <c r="B313" s="48"/>
      <c r="C313" s="48"/>
      <c r="D313" s="35"/>
      <c r="E313" s="149"/>
      <c r="F313" s="156"/>
      <c r="G313" s="741"/>
      <c r="H313" s="122"/>
      <c r="I313" s="40"/>
      <c r="J313" s="40"/>
      <c r="K313" s="41"/>
      <c r="L313" s="42"/>
      <c r="M313" s="658"/>
      <c r="N313" s="659" t="str">
        <f t="shared" si="9"/>
        <v/>
      </c>
      <c r="O313" s="692">
        <f t="shared" si="10"/>
        <v>0</v>
      </c>
      <c r="P313" s="29"/>
      <c r="Q313" s="74"/>
      <c r="R313" s="28"/>
      <c r="S313" s="28"/>
      <c r="T313" s="28"/>
      <c r="U313" s="28"/>
      <c r="V313" s="28"/>
      <c r="W313" s="28"/>
      <c r="X313" s="28"/>
      <c r="Y313" s="28"/>
      <c r="Z313" s="28"/>
    </row>
    <row r="314" spans="1:26" ht="15" customHeight="1">
      <c r="A314" s="111">
        <v>304</v>
      </c>
      <c r="B314" s="48"/>
      <c r="C314" s="48"/>
      <c r="D314" s="35"/>
      <c r="E314" s="149"/>
      <c r="F314" s="156"/>
      <c r="G314" s="739"/>
      <c r="H314" s="122"/>
      <c r="I314" s="40"/>
      <c r="J314" s="40"/>
      <c r="K314" s="41"/>
      <c r="L314" s="42"/>
      <c r="M314" s="658"/>
      <c r="N314" s="659" t="str">
        <f t="shared" si="9"/>
        <v/>
      </c>
      <c r="O314" s="692">
        <f t="shared" si="10"/>
        <v>0</v>
      </c>
      <c r="P314" s="29"/>
      <c r="Q314" s="74"/>
      <c r="R314" s="28"/>
      <c r="S314" s="28"/>
      <c r="T314" s="28"/>
      <c r="U314" s="28"/>
      <c r="V314" s="28"/>
      <c r="W314" s="28"/>
      <c r="X314" s="28"/>
      <c r="Y314" s="28"/>
      <c r="Z314" s="28"/>
    </row>
    <row r="315" spans="1:26" ht="15" customHeight="1">
      <c r="A315" s="111">
        <v>305</v>
      </c>
      <c r="B315" s="48"/>
      <c r="C315" s="48"/>
      <c r="D315" s="35"/>
      <c r="E315" s="149"/>
      <c r="F315" s="156"/>
      <c r="G315" s="739"/>
      <c r="H315" s="122"/>
      <c r="I315" s="40"/>
      <c r="J315" s="40"/>
      <c r="K315" s="41"/>
      <c r="L315" s="42"/>
      <c r="M315" s="658"/>
      <c r="N315" s="659" t="str">
        <f t="shared" si="9"/>
        <v/>
      </c>
      <c r="O315" s="692">
        <f t="shared" si="10"/>
        <v>0</v>
      </c>
      <c r="P315" s="29"/>
      <c r="Q315" s="74"/>
      <c r="R315" s="28"/>
      <c r="S315" s="28"/>
      <c r="T315" s="28"/>
      <c r="U315" s="28"/>
      <c r="V315" s="28"/>
      <c r="W315" s="28"/>
      <c r="X315" s="28"/>
      <c r="Y315" s="28"/>
      <c r="Z315" s="28"/>
    </row>
    <row r="316" spans="1:26" ht="15" customHeight="1">
      <c r="A316" s="111">
        <v>306</v>
      </c>
      <c r="B316" s="48"/>
      <c r="C316" s="48"/>
      <c r="D316" s="35"/>
      <c r="E316" s="149"/>
      <c r="F316" s="156"/>
      <c r="G316" s="741"/>
      <c r="H316" s="122"/>
      <c r="I316" s="40"/>
      <c r="J316" s="40"/>
      <c r="K316" s="41"/>
      <c r="L316" s="42"/>
      <c r="M316" s="658"/>
      <c r="N316" s="659" t="str">
        <f t="shared" si="9"/>
        <v/>
      </c>
      <c r="O316" s="692">
        <f t="shared" si="10"/>
        <v>0</v>
      </c>
      <c r="P316" s="29"/>
      <c r="Q316" s="74"/>
      <c r="R316" s="28"/>
      <c r="S316" s="28"/>
      <c r="T316" s="28"/>
      <c r="U316" s="28"/>
      <c r="V316" s="28"/>
      <c r="W316" s="28"/>
      <c r="X316" s="28"/>
      <c r="Y316" s="28"/>
      <c r="Z316" s="28"/>
    </row>
    <row r="317" spans="1:26" ht="15" customHeight="1">
      <c r="A317" s="111">
        <v>307</v>
      </c>
      <c r="B317" s="48"/>
      <c r="C317" s="48"/>
      <c r="D317" s="35"/>
      <c r="E317" s="149"/>
      <c r="F317" s="156"/>
      <c r="G317" s="741"/>
      <c r="H317" s="122"/>
      <c r="I317" s="40"/>
      <c r="J317" s="40"/>
      <c r="K317" s="41"/>
      <c r="L317" s="42"/>
      <c r="M317" s="658"/>
      <c r="N317" s="659" t="str">
        <f t="shared" si="9"/>
        <v/>
      </c>
      <c r="O317" s="692">
        <f t="shared" si="10"/>
        <v>0</v>
      </c>
      <c r="P317" s="29"/>
      <c r="Q317" s="74"/>
      <c r="R317" s="28"/>
      <c r="S317" s="28"/>
      <c r="T317" s="28"/>
      <c r="U317" s="28"/>
      <c r="V317" s="28"/>
      <c r="W317" s="28"/>
      <c r="X317" s="28"/>
      <c r="Y317" s="28"/>
      <c r="Z317" s="28"/>
    </row>
    <row r="318" spans="1:26" ht="15" customHeight="1">
      <c r="A318" s="111">
        <v>308</v>
      </c>
      <c r="B318" s="48"/>
      <c r="C318" s="48"/>
      <c r="D318" s="35"/>
      <c r="E318" s="149"/>
      <c r="F318" s="156"/>
      <c r="G318" s="739"/>
      <c r="H318" s="122"/>
      <c r="I318" s="40"/>
      <c r="J318" s="40"/>
      <c r="K318" s="41"/>
      <c r="L318" s="42"/>
      <c r="M318" s="658"/>
      <c r="N318" s="659" t="str">
        <f t="shared" si="9"/>
        <v/>
      </c>
      <c r="O318" s="692">
        <f t="shared" si="10"/>
        <v>0</v>
      </c>
      <c r="P318" s="29"/>
      <c r="Q318" s="74"/>
      <c r="R318" s="28"/>
      <c r="S318" s="28"/>
      <c r="T318" s="28"/>
      <c r="U318" s="28"/>
      <c r="V318" s="28"/>
      <c r="W318" s="28"/>
      <c r="X318" s="28"/>
      <c r="Y318" s="28"/>
      <c r="Z318" s="28"/>
    </row>
    <row r="319" spans="1:26" ht="15" customHeight="1">
      <c r="A319" s="111">
        <v>309</v>
      </c>
      <c r="B319" s="48"/>
      <c r="C319" s="48"/>
      <c r="D319" s="35"/>
      <c r="E319" s="149"/>
      <c r="F319" s="156"/>
      <c r="G319" s="739"/>
      <c r="H319" s="122"/>
      <c r="I319" s="40"/>
      <c r="J319" s="40"/>
      <c r="K319" s="41"/>
      <c r="L319" s="42"/>
      <c r="M319" s="658"/>
      <c r="N319" s="659" t="str">
        <f t="shared" si="9"/>
        <v/>
      </c>
      <c r="O319" s="692">
        <f t="shared" si="10"/>
        <v>0</v>
      </c>
      <c r="P319" s="29"/>
      <c r="Q319" s="74"/>
      <c r="R319" s="28"/>
      <c r="S319" s="28"/>
      <c r="T319" s="28"/>
      <c r="U319" s="28"/>
      <c r="V319" s="28"/>
      <c r="W319" s="28"/>
      <c r="X319" s="28"/>
      <c r="Y319" s="28"/>
      <c r="Z319" s="28"/>
    </row>
    <row r="320" spans="1:26" ht="15" customHeight="1">
      <c r="A320" s="111">
        <v>310</v>
      </c>
      <c r="B320" s="48"/>
      <c r="C320" s="48"/>
      <c r="D320" s="35"/>
      <c r="E320" s="149"/>
      <c r="F320" s="156"/>
      <c r="G320" s="740"/>
      <c r="H320" s="122"/>
      <c r="I320" s="40"/>
      <c r="J320" s="40"/>
      <c r="K320" s="41"/>
      <c r="L320" s="42"/>
      <c r="M320" s="658"/>
      <c r="N320" s="659" t="str">
        <f t="shared" si="9"/>
        <v/>
      </c>
      <c r="O320" s="692">
        <f t="shared" si="10"/>
        <v>0</v>
      </c>
      <c r="P320" s="29"/>
      <c r="Q320" s="74"/>
      <c r="R320" s="28"/>
      <c r="S320" s="28"/>
      <c r="T320" s="28"/>
      <c r="U320" s="28"/>
      <c r="V320" s="28"/>
      <c r="W320" s="28"/>
      <c r="X320" s="28"/>
      <c r="Y320" s="28"/>
      <c r="Z320" s="28"/>
    </row>
    <row r="321" spans="1:26" ht="15" customHeight="1">
      <c r="A321" s="111">
        <v>311</v>
      </c>
      <c r="B321" s="48"/>
      <c r="C321" s="48"/>
      <c r="D321" s="35"/>
      <c r="E321" s="149"/>
      <c r="F321" s="156"/>
      <c r="G321" s="739"/>
      <c r="H321" s="122"/>
      <c r="I321" s="40"/>
      <c r="J321" s="40"/>
      <c r="K321" s="41"/>
      <c r="L321" s="42"/>
      <c r="M321" s="658"/>
      <c r="N321" s="659" t="str">
        <f t="shared" si="9"/>
        <v/>
      </c>
      <c r="O321" s="692">
        <f t="shared" si="10"/>
        <v>0</v>
      </c>
      <c r="P321" s="29"/>
      <c r="Q321" s="74"/>
      <c r="R321" s="28"/>
      <c r="S321" s="28"/>
      <c r="T321" s="28"/>
      <c r="U321" s="28"/>
      <c r="V321" s="28"/>
      <c r="W321" s="28"/>
      <c r="X321" s="28"/>
      <c r="Y321" s="28"/>
      <c r="Z321" s="28"/>
    </row>
    <row r="322" spans="1:26" ht="15" customHeight="1">
      <c r="A322" s="111">
        <v>312</v>
      </c>
      <c r="B322" s="48"/>
      <c r="C322" s="48"/>
      <c r="D322" s="35"/>
      <c r="E322" s="149"/>
      <c r="F322" s="156"/>
      <c r="G322" s="739"/>
      <c r="H322" s="122"/>
      <c r="I322" s="40"/>
      <c r="J322" s="40"/>
      <c r="K322" s="41"/>
      <c r="L322" s="42"/>
      <c r="M322" s="658"/>
      <c r="N322" s="659" t="str">
        <f t="shared" si="9"/>
        <v/>
      </c>
      <c r="O322" s="692">
        <f t="shared" si="10"/>
        <v>0</v>
      </c>
      <c r="P322" s="29"/>
      <c r="Q322" s="74"/>
      <c r="R322" s="28"/>
      <c r="S322" s="28"/>
      <c r="T322" s="28"/>
      <c r="U322" s="28"/>
      <c r="V322" s="28"/>
      <c r="W322" s="28"/>
      <c r="X322" s="28"/>
      <c r="Y322" s="28"/>
      <c r="Z322" s="28"/>
    </row>
    <row r="323" spans="1:26" ht="15" customHeight="1">
      <c r="A323" s="111">
        <v>313</v>
      </c>
      <c r="B323" s="48"/>
      <c r="C323" s="48"/>
      <c r="D323" s="35"/>
      <c r="E323" s="149"/>
      <c r="F323" s="156"/>
      <c r="G323" s="739"/>
      <c r="H323" s="122"/>
      <c r="I323" s="40"/>
      <c r="J323" s="40"/>
      <c r="K323" s="41"/>
      <c r="L323" s="42"/>
      <c r="M323" s="658"/>
      <c r="N323" s="659" t="str">
        <f t="shared" si="9"/>
        <v/>
      </c>
      <c r="O323" s="692">
        <f t="shared" si="10"/>
        <v>0</v>
      </c>
      <c r="P323" s="29"/>
      <c r="Q323" s="74"/>
      <c r="R323" s="28"/>
      <c r="S323" s="28"/>
      <c r="T323" s="28"/>
      <c r="U323" s="28"/>
      <c r="V323" s="28"/>
      <c r="W323" s="28"/>
      <c r="X323" s="28"/>
      <c r="Y323" s="28"/>
      <c r="Z323" s="28"/>
    </row>
    <row r="324" spans="1:26" ht="15" customHeight="1">
      <c r="A324" s="111">
        <v>314</v>
      </c>
      <c r="B324" s="48"/>
      <c r="C324" s="48"/>
      <c r="D324" s="35"/>
      <c r="E324" s="149"/>
      <c r="F324" s="156"/>
      <c r="G324" s="739"/>
      <c r="H324" s="122"/>
      <c r="I324" s="40"/>
      <c r="J324" s="40"/>
      <c r="K324" s="41"/>
      <c r="L324" s="42"/>
      <c r="M324" s="658"/>
      <c r="N324" s="659" t="str">
        <f t="shared" si="9"/>
        <v/>
      </c>
      <c r="O324" s="692">
        <f t="shared" si="10"/>
        <v>0</v>
      </c>
      <c r="P324" s="29"/>
      <c r="Q324" s="74"/>
      <c r="R324" s="28"/>
      <c r="S324" s="28"/>
      <c r="T324" s="28"/>
      <c r="U324" s="28"/>
      <c r="V324" s="28"/>
      <c r="W324" s="28"/>
      <c r="X324" s="28"/>
      <c r="Y324" s="28"/>
      <c r="Z324" s="28"/>
    </row>
    <row r="325" spans="1:26" ht="15" customHeight="1">
      <c r="A325" s="111">
        <v>315</v>
      </c>
      <c r="B325" s="48"/>
      <c r="C325" s="48"/>
      <c r="D325" s="35"/>
      <c r="E325" s="149"/>
      <c r="F325" s="156"/>
      <c r="G325" s="739"/>
      <c r="H325" s="122"/>
      <c r="I325" s="40"/>
      <c r="J325" s="40"/>
      <c r="K325" s="41"/>
      <c r="L325" s="42"/>
      <c r="M325" s="658"/>
      <c r="N325" s="659" t="str">
        <f t="shared" si="9"/>
        <v/>
      </c>
      <c r="O325" s="692">
        <f t="shared" si="10"/>
        <v>0</v>
      </c>
      <c r="P325" s="29"/>
      <c r="Q325" s="74"/>
      <c r="R325" s="28"/>
      <c r="S325" s="28"/>
      <c r="T325" s="28"/>
      <c r="U325" s="28"/>
      <c r="V325" s="28"/>
      <c r="W325" s="28"/>
      <c r="X325" s="28"/>
      <c r="Y325" s="28"/>
      <c r="Z325" s="28"/>
    </row>
    <row r="326" spans="1:26" ht="15" customHeight="1">
      <c r="A326" s="111">
        <v>316</v>
      </c>
      <c r="B326" s="48"/>
      <c r="C326" s="48"/>
      <c r="D326" s="35"/>
      <c r="E326" s="149"/>
      <c r="F326" s="156"/>
      <c r="G326" s="739"/>
      <c r="H326" s="122"/>
      <c r="I326" s="40"/>
      <c r="J326" s="40"/>
      <c r="K326" s="41"/>
      <c r="L326" s="42"/>
      <c r="M326" s="658"/>
      <c r="N326" s="659" t="str">
        <f t="shared" si="9"/>
        <v/>
      </c>
      <c r="O326" s="692">
        <f t="shared" si="10"/>
        <v>0</v>
      </c>
      <c r="P326" s="29"/>
      <c r="Q326" s="74"/>
      <c r="R326" s="28"/>
      <c r="S326" s="28"/>
      <c r="T326" s="28"/>
      <c r="U326" s="28"/>
      <c r="V326" s="28"/>
      <c r="W326" s="28"/>
      <c r="X326" s="28"/>
      <c r="Y326" s="28"/>
      <c r="Z326" s="28"/>
    </row>
    <row r="327" spans="1:26" ht="15" customHeight="1">
      <c r="A327" s="111">
        <v>317</v>
      </c>
      <c r="B327" s="48"/>
      <c r="C327" s="48"/>
      <c r="D327" s="35"/>
      <c r="E327" s="149"/>
      <c r="F327" s="156"/>
      <c r="G327" s="739"/>
      <c r="H327" s="122"/>
      <c r="I327" s="40"/>
      <c r="J327" s="40"/>
      <c r="K327" s="41"/>
      <c r="L327" s="42"/>
      <c r="M327" s="658"/>
      <c r="N327" s="659" t="str">
        <f t="shared" si="9"/>
        <v/>
      </c>
      <c r="O327" s="692">
        <f t="shared" si="10"/>
        <v>0</v>
      </c>
      <c r="P327" s="29"/>
      <c r="Q327" s="74"/>
      <c r="R327" s="28"/>
      <c r="S327" s="28"/>
      <c r="T327" s="28"/>
      <c r="U327" s="28"/>
      <c r="V327" s="28"/>
      <c r="W327" s="28"/>
      <c r="X327" s="28"/>
      <c r="Y327" s="28"/>
      <c r="Z327" s="28"/>
    </row>
    <row r="328" spans="1:26" ht="15" customHeight="1">
      <c r="A328" s="111">
        <v>318</v>
      </c>
      <c r="B328" s="48"/>
      <c r="C328" s="48"/>
      <c r="D328" s="35"/>
      <c r="E328" s="149"/>
      <c r="F328" s="156"/>
      <c r="G328" s="747"/>
      <c r="H328" s="122"/>
      <c r="I328" s="40"/>
      <c r="J328" s="40"/>
      <c r="K328" s="41"/>
      <c r="L328" s="42"/>
      <c r="M328" s="658"/>
      <c r="N328" s="659" t="str">
        <f t="shared" si="9"/>
        <v/>
      </c>
      <c r="O328" s="692">
        <f t="shared" si="10"/>
        <v>0</v>
      </c>
      <c r="P328" s="29"/>
      <c r="Q328" s="74"/>
      <c r="R328" s="28"/>
      <c r="S328" s="28"/>
      <c r="T328" s="28"/>
      <c r="U328" s="28"/>
      <c r="V328" s="28"/>
      <c r="W328" s="28"/>
      <c r="X328" s="28"/>
      <c r="Y328" s="28"/>
      <c r="Z328" s="28"/>
    </row>
    <row r="329" spans="1:26" ht="15" customHeight="1">
      <c r="A329" s="111">
        <v>319</v>
      </c>
      <c r="B329" s="48"/>
      <c r="C329" s="48"/>
      <c r="D329" s="35"/>
      <c r="E329" s="149"/>
      <c r="F329" s="156"/>
      <c r="G329" s="739"/>
      <c r="H329" s="122"/>
      <c r="I329" s="40"/>
      <c r="J329" s="40"/>
      <c r="K329" s="41"/>
      <c r="L329" s="42"/>
      <c r="M329" s="658"/>
      <c r="N329" s="659" t="str">
        <f t="shared" si="9"/>
        <v/>
      </c>
      <c r="O329" s="692">
        <f t="shared" si="10"/>
        <v>0</v>
      </c>
      <c r="P329" s="29"/>
      <c r="Q329" s="74"/>
      <c r="R329" s="28"/>
      <c r="S329" s="28"/>
      <c r="T329" s="28"/>
      <c r="U329" s="28"/>
      <c r="V329" s="28"/>
      <c r="W329" s="28"/>
      <c r="X329" s="28"/>
      <c r="Y329" s="28"/>
      <c r="Z329" s="28"/>
    </row>
    <row r="330" spans="1:26" ht="15" customHeight="1">
      <c r="A330" s="111">
        <v>320</v>
      </c>
      <c r="B330" s="48"/>
      <c r="C330" s="48"/>
      <c r="D330" s="35"/>
      <c r="E330" s="149"/>
      <c r="F330" s="156"/>
      <c r="G330" s="740"/>
      <c r="H330" s="122"/>
      <c r="I330" s="40"/>
      <c r="J330" s="40"/>
      <c r="K330" s="41"/>
      <c r="L330" s="42"/>
      <c r="M330" s="658"/>
      <c r="N330" s="659" t="str">
        <f t="shared" si="9"/>
        <v/>
      </c>
      <c r="O330" s="692">
        <f t="shared" si="10"/>
        <v>0</v>
      </c>
      <c r="P330" s="29"/>
      <c r="Q330" s="74"/>
      <c r="R330" s="28"/>
      <c r="S330" s="28"/>
      <c r="T330" s="28"/>
      <c r="U330" s="28"/>
      <c r="V330" s="28"/>
      <c r="W330" s="28"/>
      <c r="X330" s="28"/>
      <c r="Y330" s="28"/>
      <c r="Z330" s="28"/>
    </row>
    <row r="331" spans="1:26" ht="15" customHeight="1">
      <c r="A331" s="111">
        <v>321</v>
      </c>
      <c r="B331" s="48"/>
      <c r="C331" s="48"/>
      <c r="D331" s="35"/>
      <c r="E331" s="149"/>
      <c r="F331" s="156"/>
      <c r="G331" s="739"/>
      <c r="H331" s="122"/>
      <c r="I331" s="40"/>
      <c r="J331" s="40"/>
      <c r="K331" s="41"/>
      <c r="L331" s="42"/>
      <c r="M331" s="658"/>
      <c r="N331" s="659" t="str">
        <f t="shared" si="9"/>
        <v/>
      </c>
      <c r="O331" s="692">
        <f t="shared" si="10"/>
        <v>0</v>
      </c>
      <c r="P331" s="29"/>
      <c r="Q331" s="74"/>
      <c r="R331" s="28"/>
      <c r="S331" s="28"/>
      <c r="T331" s="28"/>
      <c r="U331" s="28"/>
      <c r="V331" s="28"/>
      <c r="W331" s="28"/>
      <c r="X331" s="28"/>
      <c r="Y331" s="28"/>
      <c r="Z331" s="28"/>
    </row>
    <row r="332" spans="1:26" ht="15" customHeight="1">
      <c r="A332" s="111">
        <v>322</v>
      </c>
      <c r="B332" s="48"/>
      <c r="C332" s="48"/>
      <c r="D332" s="35"/>
      <c r="E332" s="149"/>
      <c r="F332" s="156"/>
      <c r="G332" s="739"/>
      <c r="H332" s="122"/>
      <c r="I332" s="40"/>
      <c r="J332" s="40"/>
      <c r="K332" s="41"/>
      <c r="L332" s="42"/>
      <c r="M332" s="658"/>
      <c r="N332" s="659" t="str">
        <f t="shared" si="9"/>
        <v/>
      </c>
      <c r="O332" s="692">
        <f t="shared" si="10"/>
        <v>0</v>
      </c>
      <c r="P332" s="29"/>
      <c r="Q332" s="74"/>
      <c r="R332" s="28"/>
      <c r="S332" s="28"/>
      <c r="T332" s="28"/>
      <c r="U332" s="28"/>
      <c r="V332" s="28"/>
      <c r="W332" s="28"/>
      <c r="X332" s="28"/>
      <c r="Y332" s="28"/>
      <c r="Z332" s="28"/>
    </row>
    <row r="333" spans="1:26" ht="15" customHeight="1">
      <c r="A333" s="111">
        <v>323</v>
      </c>
      <c r="B333" s="48"/>
      <c r="C333" s="48"/>
      <c r="D333" s="35"/>
      <c r="E333" s="149"/>
      <c r="F333" s="156"/>
      <c r="G333" s="739"/>
      <c r="H333" s="122"/>
      <c r="I333" s="40"/>
      <c r="J333" s="40"/>
      <c r="K333" s="41"/>
      <c r="L333" s="42"/>
      <c r="M333" s="658"/>
      <c r="N333" s="659" t="str">
        <f t="shared" si="9"/>
        <v/>
      </c>
      <c r="O333" s="692">
        <f t="shared" si="10"/>
        <v>0</v>
      </c>
      <c r="P333" s="29"/>
      <c r="Q333" s="74"/>
      <c r="R333" s="28"/>
      <c r="S333" s="28"/>
      <c r="T333" s="28"/>
      <c r="U333" s="28"/>
      <c r="V333" s="28"/>
      <c r="W333" s="28"/>
      <c r="X333" s="28"/>
      <c r="Y333" s="28"/>
      <c r="Z333" s="28"/>
    </row>
    <row r="334" spans="1:26" ht="15" customHeight="1">
      <c r="A334" s="111">
        <v>324</v>
      </c>
      <c r="B334" s="48"/>
      <c r="C334" s="48"/>
      <c r="D334" s="35"/>
      <c r="E334" s="149"/>
      <c r="F334" s="156"/>
      <c r="G334" s="742"/>
      <c r="H334" s="122"/>
      <c r="I334" s="40"/>
      <c r="J334" s="40"/>
      <c r="K334" s="41"/>
      <c r="L334" s="42"/>
      <c r="M334" s="658"/>
      <c r="N334" s="659" t="str">
        <f t="shared" si="9"/>
        <v/>
      </c>
      <c r="O334" s="692">
        <f t="shared" si="10"/>
        <v>0</v>
      </c>
      <c r="P334" s="29"/>
      <c r="Q334" s="74"/>
      <c r="R334" s="28"/>
      <c r="S334" s="28"/>
      <c r="T334" s="28"/>
      <c r="U334" s="28"/>
      <c r="V334" s="28"/>
      <c r="W334" s="28"/>
      <c r="X334" s="28"/>
      <c r="Y334" s="28"/>
      <c r="Z334" s="28"/>
    </row>
    <row r="335" spans="1:26" ht="15" customHeight="1">
      <c r="A335" s="111">
        <v>325</v>
      </c>
      <c r="B335" s="48"/>
      <c r="C335" s="48"/>
      <c r="D335" s="35"/>
      <c r="E335" s="149"/>
      <c r="F335" s="156"/>
      <c r="G335" s="739"/>
      <c r="H335" s="122"/>
      <c r="I335" s="40"/>
      <c r="J335" s="40"/>
      <c r="K335" s="41"/>
      <c r="L335" s="42"/>
      <c r="M335" s="658"/>
      <c r="N335" s="659" t="str">
        <f t="shared" si="9"/>
        <v/>
      </c>
      <c r="O335" s="692">
        <f t="shared" si="10"/>
        <v>0</v>
      </c>
      <c r="P335" s="29"/>
      <c r="Q335" s="74"/>
      <c r="R335" s="28"/>
      <c r="S335" s="28"/>
      <c r="T335" s="28"/>
      <c r="U335" s="28"/>
      <c r="V335" s="28"/>
      <c r="W335" s="28"/>
      <c r="X335" s="28"/>
      <c r="Y335" s="28"/>
      <c r="Z335" s="28"/>
    </row>
    <row r="336" spans="1:26" ht="15" customHeight="1">
      <c r="A336" s="111">
        <v>326</v>
      </c>
      <c r="B336" s="48"/>
      <c r="C336" s="48"/>
      <c r="D336" s="35"/>
      <c r="E336" s="149"/>
      <c r="F336" s="156"/>
      <c r="G336" s="739"/>
      <c r="H336" s="122"/>
      <c r="I336" s="40"/>
      <c r="J336" s="40"/>
      <c r="K336" s="41"/>
      <c r="L336" s="42"/>
      <c r="M336" s="658"/>
      <c r="N336" s="659" t="str">
        <f t="shared" si="9"/>
        <v/>
      </c>
      <c r="O336" s="692">
        <f t="shared" si="10"/>
        <v>0</v>
      </c>
      <c r="P336" s="29"/>
      <c r="Q336" s="74"/>
      <c r="R336" s="28"/>
      <c r="S336" s="28"/>
      <c r="T336" s="28"/>
      <c r="U336" s="28"/>
      <c r="V336" s="28"/>
      <c r="W336" s="28"/>
      <c r="X336" s="28"/>
      <c r="Y336" s="28"/>
      <c r="Z336" s="28"/>
    </row>
    <row r="337" spans="1:26" ht="15" customHeight="1">
      <c r="A337" s="111">
        <v>327</v>
      </c>
      <c r="B337" s="48"/>
      <c r="C337" s="48"/>
      <c r="D337" s="35"/>
      <c r="E337" s="149"/>
      <c r="F337" s="156"/>
      <c r="G337" s="739"/>
      <c r="H337" s="122"/>
      <c r="I337" s="40"/>
      <c r="J337" s="40"/>
      <c r="K337" s="41"/>
      <c r="L337" s="42"/>
      <c r="M337" s="658"/>
      <c r="N337" s="659" t="str">
        <f t="shared" si="9"/>
        <v/>
      </c>
      <c r="O337" s="692">
        <f t="shared" si="10"/>
        <v>0</v>
      </c>
      <c r="P337" s="29"/>
      <c r="Q337" s="74"/>
      <c r="R337" s="28"/>
      <c r="S337" s="28"/>
      <c r="T337" s="28"/>
      <c r="U337" s="28"/>
      <c r="V337" s="28"/>
      <c r="W337" s="28"/>
      <c r="X337" s="28"/>
      <c r="Y337" s="28"/>
      <c r="Z337" s="28"/>
    </row>
    <row r="338" spans="1:26" ht="15" customHeight="1">
      <c r="A338" s="111">
        <v>328</v>
      </c>
      <c r="B338" s="48"/>
      <c r="C338" s="48"/>
      <c r="D338" s="35"/>
      <c r="E338" s="149"/>
      <c r="F338" s="156"/>
      <c r="G338" s="741"/>
      <c r="H338" s="122"/>
      <c r="I338" s="40"/>
      <c r="J338" s="40"/>
      <c r="K338" s="41"/>
      <c r="L338" s="42"/>
      <c r="M338" s="658"/>
      <c r="N338" s="659" t="str">
        <f t="shared" si="9"/>
        <v/>
      </c>
      <c r="O338" s="692">
        <f t="shared" si="10"/>
        <v>0</v>
      </c>
      <c r="P338" s="29"/>
      <c r="Q338" s="74"/>
      <c r="R338" s="28"/>
      <c r="S338" s="28"/>
      <c r="T338" s="28"/>
      <c r="U338" s="28"/>
      <c r="V338" s="28"/>
      <c r="W338" s="28"/>
      <c r="X338" s="28"/>
      <c r="Y338" s="28"/>
      <c r="Z338" s="28"/>
    </row>
    <row r="339" spans="1:26" ht="15" customHeight="1">
      <c r="A339" s="111">
        <v>329</v>
      </c>
      <c r="B339" s="48"/>
      <c r="C339" s="48"/>
      <c r="D339" s="35"/>
      <c r="E339" s="149"/>
      <c r="F339" s="156"/>
      <c r="G339" s="739"/>
      <c r="H339" s="122"/>
      <c r="I339" s="40"/>
      <c r="J339" s="40"/>
      <c r="K339" s="41"/>
      <c r="L339" s="42"/>
      <c r="M339" s="658"/>
      <c r="N339" s="659" t="str">
        <f t="shared" si="9"/>
        <v/>
      </c>
      <c r="O339" s="692">
        <f t="shared" si="10"/>
        <v>0</v>
      </c>
      <c r="P339" s="29"/>
      <c r="Q339" s="74"/>
      <c r="R339" s="28"/>
      <c r="S339" s="28"/>
      <c r="T339" s="28"/>
      <c r="U339" s="28"/>
      <c r="V339" s="28"/>
      <c r="W339" s="28"/>
      <c r="X339" s="28"/>
      <c r="Y339" s="28"/>
      <c r="Z339" s="28"/>
    </row>
    <row r="340" spans="1:26" ht="15" customHeight="1">
      <c r="A340" s="111">
        <v>330</v>
      </c>
      <c r="B340" s="48"/>
      <c r="C340" s="48"/>
      <c r="D340" s="35"/>
      <c r="E340" s="149"/>
      <c r="F340" s="156"/>
      <c r="G340" s="739"/>
      <c r="H340" s="122"/>
      <c r="I340" s="40"/>
      <c r="J340" s="40"/>
      <c r="K340" s="41"/>
      <c r="L340" s="42"/>
      <c r="M340" s="658"/>
      <c r="N340" s="659" t="str">
        <f t="shared" si="9"/>
        <v/>
      </c>
      <c r="O340" s="692">
        <f t="shared" si="10"/>
        <v>0</v>
      </c>
      <c r="P340" s="29"/>
      <c r="Q340" s="74"/>
      <c r="R340" s="28"/>
      <c r="S340" s="28"/>
      <c r="T340" s="28"/>
      <c r="U340" s="28"/>
      <c r="V340" s="28"/>
      <c r="W340" s="28"/>
      <c r="X340" s="28"/>
      <c r="Y340" s="28"/>
      <c r="Z340" s="28"/>
    </row>
    <row r="341" spans="1:26" ht="15" customHeight="1">
      <c r="A341" s="111">
        <v>331</v>
      </c>
      <c r="B341" s="48"/>
      <c r="C341" s="48"/>
      <c r="D341" s="35"/>
      <c r="E341" s="149"/>
      <c r="F341" s="156"/>
      <c r="G341" s="741"/>
      <c r="H341" s="122"/>
      <c r="I341" s="40"/>
      <c r="J341" s="40"/>
      <c r="K341" s="41"/>
      <c r="L341" s="42"/>
      <c r="M341" s="658"/>
      <c r="N341" s="659" t="str">
        <f t="shared" si="9"/>
        <v/>
      </c>
      <c r="O341" s="692">
        <f t="shared" si="10"/>
        <v>0</v>
      </c>
      <c r="P341" s="29"/>
      <c r="Q341" s="74"/>
      <c r="R341" s="28"/>
      <c r="S341" s="28"/>
      <c r="T341" s="28"/>
      <c r="U341" s="28"/>
      <c r="V341" s="28"/>
      <c r="W341" s="28"/>
      <c r="X341" s="28"/>
      <c r="Y341" s="28"/>
      <c r="Z341" s="28"/>
    </row>
    <row r="342" spans="1:26" ht="15" customHeight="1">
      <c r="A342" s="111">
        <v>332</v>
      </c>
      <c r="B342" s="48"/>
      <c r="C342" s="48"/>
      <c r="D342" s="35"/>
      <c r="E342" s="149"/>
      <c r="F342" s="156"/>
      <c r="G342" s="739"/>
      <c r="H342" s="122"/>
      <c r="I342" s="40"/>
      <c r="J342" s="40"/>
      <c r="K342" s="41"/>
      <c r="L342" s="42"/>
      <c r="M342" s="658"/>
      <c r="N342" s="659" t="str">
        <f t="shared" si="9"/>
        <v/>
      </c>
      <c r="O342" s="692">
        <f t="shared" si="10"/>
        <v>0</v>
      </c>
      <c r="P342" s="29"/>
      <c r="Q342" s="74"/>
      <c r="R342" s="28"/>
      <c r="S342" s="28"/>
      <c r="T342" s="28"/>
      <c r="U342" s="28"/>
      <c r="V342" s="28"/>
      <c r="W342" s="28"/>
      <c r="X342" s="28"/>
      <c r="Y342" s="28"/>
      <c r="Z342" s="28"/>
    </row>
    <row r="343" spans="1:26" ht="15" customHeight="1">
      <c r="A343" s="111">
        <v>333</v>
      </c>
      <c r="B343" s="48"/>
      <c r="C343" s="48"/>
      <c r="D343" s="35"/>
      <c r="E343" s="149"/>
      <c r="F343" s="156"/>
      <c r="G343" s="739"/>
      <c r="H343" s="122"/>
      <c r="I343" s="40"/>
      <c r="J343" s="40"/>
      <c r="K343" s="41"/>
      <c r="L343" s="42"/>
      <c r="M343" s="658"/>
      <c r="N343" s="659" t="str">
        <f t="shared" si="9"/>
        <v/>
      </c>
      <c r="O343" s="692">
        <f t="shared" si="10"/>
        <v>0</v>
      </c>
      <c r="P343" s="29"/>
      <c r="Q343" s="74"/>
      <c r="R343" s="28"/>
      <c r="S343" s="28"/>
      <c r="T343" s="28"/>
      <c r="U343" s="28"/>
      <c r="V343" s="28"/>
      <c r="W343" s="28"/>
      <c r="X343" s="28"/>
      <c r="Y343" s="28"/>
      <c r="Z343" s="28"/>
    </row>
    <row r="344" spans="1:26" ht="15" customHeight="1">
      <c r="A344" s="111">
        <v>334</v>
      </c>
      <c r="B344" s="48"/>
      <c r="C344" s="48"/>
      <c r="D344" s="35"/>
      <c r="E344" s="149"/>
      <c r="F344" s="156"/>
      <c r="G344" s="739"/>
      <c r="H344" s="122"/>
      <c r="I344" s="40"/>
      <c r="J344" s="40"/>
      <c r="K344" s="41"/>
      <c r="L344" s="42"/>
      <c r="M344" s="658"/>
      <c r="N344" s="659" t="str">
        <f t="shared" si="9"/>
        <v/>
      </c>
      <c r="O344" s="692">
        <f t="shared" si="10"/>
        <v>0</v>
      </c>
      <c r="P344" s="29"/>
      <c r="Q344" s="74"/>
      <c r="R344" s="28"/>
      <c r="S344" s="28"/>
      <c r="T344" s="28"/>
      <c r="U344" s="28"/>
      <c r="V344" s="28"/>
      <c r="W344" s="28"/>
      <c r="X344" s="28"/>
      <c r="Y344" s="28"/>
      <c r="Z344" s="28"/>
    </row>
    <row r="345" spans="1:26" ht="15" customHeight="1">
      <c r="A345" s="111">
        <v>335</v>
      </c>
      <c r="B345" s="48"/>
      <c r="C345" s="48"/>
      <c r="D345" s="35"/>
      <c r="E345" s="149"/>
      <c r="F345" s="156"/>
      <c r="G345" s="739"/>
      <c r="H345" s="122"/>
      <c r="I345" s="40"/>
      <c r="J345" s="40"/>
      <c r="K345" s="41"/>
      <c r="L345" s="42"/>
      <c r="M345" s="658"/>
      <c r="N345" s="659" t="str">
        <f t="shared" si="9"/>
        <v/>
      </c>
      <c r="O345" s="692">
        <f t="shared" si="10"/>
        <v>0</v>
      </c>
      <c r="P345" s="29"/>
      <c r="Q345" s="74"/>
      <c r="R345" s="28"/>
      <c r="S345" s="28"/>
      <c r="T345" s="28"/>
      <c r="U345" s="28"/>
      <c r="V345" s="28"/>
      <c r="W345" s="28"/>
      <c r="X345" s="28"/>
      <c r="Y345" s="28"/>
      <c r="Z345" s="28"/>
    </row>
    <row r="346" spans="1:26" ht="15" customHeight="1">
      <c r="A346" s="111">
        <v>336</v>
      </c>
      <c r="B346" s="48"/>
      <c r="C346" s="48"/>
      <c r="D346" s="35"/>
      <c r="E346" s="149"/>
      <c r="F346" s="156"/>
      <c r="G346" s="739"/>
      <c r="H346" s="122"/>
      <c r="I346" s="40"/>
      <c r="J346" s="40"/>
      <c r="K346" s="41"/>
      <c r="L346" s="42"/>
      <c r="M346" s="658"/>
      <c r="N346" s="659" t="str">
        <f t="shared" si="9"/>
        <v/>
      </c>
      <c r="O346" s="692">
        <f t="shared" si="10"/>
        <v>0</v>
      </c>
      <c r="P346" s="29"/>
      <c r="Q346" s="74"/>
      <c r="R346" s="28"/>
      <c r="S346" s="28"/>
      <c r="T346" s="28"/>
      <c r="U346" s="28"/>
      <c r="V346" s="28"/>
      <c r="W346" s="28"/>
      <c r="X346" s="28"/>
      <c r="Y346" s="28"/>
      <c r="Z346" s="28"/>
    </row>
    <row r="347" spans="1:26" ht="15" customHeight="1">
      <c r="A347" s="111">
        <v>337</v>
      </c>
      <c r="B347" s="48"/>
      <c r="C347" s="48"/>
      <c r="D347" s="35"/>
      <c r="E347" s="149"/>
      <c r="F347" s="156"/>
      <c r="G347" s="739"/>
      <c r="H347" s="122"/>
      <c r="I347" s="40"/>
      <c r="J347" s="40"/>
      <c r="K347" s="41"/>
      <c r="L347" s="42"/>
      <c r="M347" s="658"/>
      <c r="N347" s="659" t="str">
        <f t="shared" si="9"/>
        <v/>
      </c>
      <c r="O347" s="692">
        <f t="shared" si="10"/>
        <v>0</v>
      </c>
      <c r="P347" s="29"/>
      <c r="Q347" s="74"/>
      <c r="R347" s="28"/>
      <c r="S347" s="28"/>
      <c r="T347" s="28"/>
      <c r="U347" s="28"/>
      <c r="V347" s="28"/>
      <c r="W347" s="28"/>
      <c r="X347" s="28"/>
      <c r="Y347" s="28"/>
      <c r="Z347" s="28"/>
    </row>
    <row r="348" spans="1:26" ht="15" customHeight="1">
      <c r="A348" s="111">
        <v>338</v>
      </c>
      <c r="B348" s="48"/>
      <c r="C348" s="48"/>
      <c r="D348" s="35"/>
      <c r="E348" s="149"/>
      <c r="F348" s="156"/>
      <c r="G348" s="739"/>
      <c r="H348" s="122"/>
      <c r="I348" s="40"/>
      <c r="J348" s="40"/>
      <c r="K348" s="41"/>
      <c r="L348" s="42"/>
      <c r="M348" s="658"/>
      <c r="N348" s="659" t="str">
        <f t="shared" si="9"/>
        <v/>
      </c>
      <c r="O348" s="692">
        <f t="shared" si="10"/>
        <v>0</v>
      </c>
      <c r="P348" s="29"/>
      <c r="Q348" s="74"/>
      <c r="R348" s="28"/>
      <c r="S348" s="28"/>
      <c r="T348" s="28"/>
      <c r="U348" s="28"/>
      <c r="V348" s="28"/>
      <c r="W348" s="28"/>
      <c r="X348" s="28"/>
      <c r="Y348" s="28"/>
      <c r="Z348" s="28"/>
    </row>
    <row r="349" spans="1:26" ht="15" customHeight="1">
      <c r="A349" s="111">
        <v>339</v>
      </c>
      <c r="B349" s="48"/>
      <c r="C349" s="48"/>
      <c r="D349" s="35"/>
      <c r="E349" s="149"/>
      <c r="F349" s="156"/>
      <c r="G349" s="739"/>
      <c r="H349" s="122"/>
      <c r="I349" s="40"/>
      <c r="J349" s="40"/>
      <c r="K349" s="41"/>
      <c r="L349" s="42"/>
      <c r="M349" s="658"/>
      <c r="N349" s="659" t="str">
        <f t="shared" si="9"/>
        <v/>
      </c>
      <c r="O349" s="692">
        <f t="shared" si="10"/>
        <v>0</v>
      </c>
      <c r="P349" s="29"/>
      <c r="Q349" s="74"/>
      <c r="R349" s="28"/>
      <c r="S349" s="28"/>
      <c r="T349" s="28"/>
      <c r="U349" s="28"/>
      <c r="V349" s="28"/>
      <c r="W349" s="28"/>
      <c r="X349" s="28"/>
      <c r="Y349" s="28"/>
      <c r="Z349" s="28"/>
    </row>
    <row r="350" spans="1:26" ht="15" customHeight="1">
      <c r="A350" s="111">
        <v>340</v>
      </c>
      <c r="B350" s="48"/>
      <c r="C350" s="48"/>
      <c r="D350" s="35"/>
      <c r="E350" s="149"/>
      <c r="F350" s="156"/>
      <c r="G350" s="739"/>
      <c r="H350" s="122"/>
      <c r="I350" s="40"/>
      <c r="J350" s="40"/>
      <c r="K350" s="41"/>
      <c r="L350" s="42"/>
      <c r="M350" s="658"/>
      <c r="N350" s="659" t="str">
        <f t="shared" si="9"/>
        <v/>
      </c>
      <c r="O350" s="692">
        <f t="shared" si="10"/>
        <v>0</v>
      </c>
      <c r="P350" s="29"/>
      <c r="Q350" s="74"/>
      <c r="R350" s="28"/>
      <c r="S350" s="28"/>
      <c r="T350" s="28"/>
      <c r="U350" s="28"/>
      <c r="V350" s="28"/>
      <c r="W350" s="28"/>
      <c r="X350" s="28"/>
      <c r="Y350" s="28"/>
      <c r="Z350" s="28"/>
    </row>
    <row r="351" spans="1:26" ht="15" customHeight="1">
      <c r="A351" s="111">
        <v>341</v>
      </c>
      <c r="B351" s="48"/>
      <c r="C351" s="48"/>
      <c r="D351" s="35"/>
      <c r="E351" s="149"/>
      <c r="F351" s="156"/>
      <c r="G351" s="741"/>
      <c r="H351" s="122"/>
      <c r="I351" s="40"/>
      <c r="J351" s="40"/>
      <c r="K351" s="41"/>
      <c r="L351" s="42"/>
      <c r="M351" s="658"/>
      <c r="N351" s="659" t="str">
        <f t="shared" si="9"/>
        <v/>
      </c>
      <c r="O351" s="692">
        <f t="shared" si="10"/>
        <v>0</v>
      </c>
      <c r="P351" s="29"/>
      <c r="Q351" s="74"/>
      <c r="R351" s="28"/>
      <c r="S351" s="28"/>
      <c r="T351" s="28"/>
      <c r="U351" s="28"/>
      <c r="V351" s="28"/>
      <c r="W351" s="28"/>
      <c r="X351" s="28"/>
      <c r="Y351" s="28"/>
      <c r="Z351" s="28"/>
    </row>
    <row r="352" spans="1:26" ht="15" customHeight="1">
      <c r="A352" s="111">
        <v>342</v>
      </c>
      <c r="B352" s="48"/>
      <c r="C352" s="48"/>
      <c r="D352" s="35"/>
      <c r="E352" s="149"/>
      <c r="F352" s="156"/>
      <c r="G352" s="739"/>
      <c r="H352" s="122"/>
      <c r="I352" s="40"/>
      <c r="J352" s="40"/>
      <c r="K352" s="41"/>
      <c r="L352" s="42"/>
      <c r="M352" s="658"/>
      <c r="N352" s="659" t="str">
        <f t="shared" si="9"/>
        <v/>
      </c>
      <c r="O352" s="692">
        <f t="shared" si="10"/>
        <v>0</v>
      </c>
      <c r="P352" s="29"/>
      <c r="Q352" s="74"/>
      <c r="R352" s="28"/>
      <c r="S352" s="28"/>
      <c r="T352" s="28"/>
      <c r="U352" s="28"/>
      <c r="V352" s="28"/>
      <c r="W352" s="28"/>
      <c r="X352" s="28"/>
      <c r="Y352" s="28"/>
      <c r="Z352" s="28"/>
    </row>
    <row r="353" spans="1:26" ht="15" customHeight="1">
      <c r="A353" s="111">
        <v>343</v>
      </c>
      <c r="B353" s="48"/>
      <c r="C353" s="48"/>
      <c r="D353" s="35"/>
      <c r="E353" s="149"/>
      <c r="F353" s="156"/>
      <c r="G353" s="741"/>
      <c r="H353" s="122"/>
      <c r="I353" s="40"/>
      <c r="J353" s="40"/>
      <c r="K353" s="41"/>
      <c r="L353" s="42"/>
      <c r="M353" s="658"/>
      <c r="N353" s="659" t="str">
        <f t="shared" si="9"/>
        <v/>
      </c>
      <c r="O353" s="692">
        <f t="shared" si="10"/>
        <v>0</v>
      </c>
      <c r="P353" s="29"/>
      <c r="Q353" s="74"/>
      <c r="R353" s="28"/>
      <c r="S353" s="28"/>
      <c r="T353" s="28"/>
      <c r="U353" s="28"/>
      <c r="V353" s="28"/>
      <c r="W353" s="28"/>
      <c r="X353" s="28"/>
      <c r="Y353" s="28"/>
      <c r="Z353" s="28"/>
    </row>
    <row r="354" spans="1:26" ht="15" customHeight="1">
      <c r="A354" s="111">
        <v>344</v>
      </c>
      <c r="B354" s="48"/>
      <c r="C354" s="48"/>
      <c r="D354" s="35"/>
      <c r="E354" s="149"/>
      <c r="F354" s="156"/>
      <c r="G354" s="740"/>
      <c r="H354" s="122"/>
      <c r="I354" s="40"/>
      <c r="J354" s="40"/>
      <c r="K354" s="41"/>
      <c r="L354" s="42"/>
      <c r="M354" s="658"/>
      <c r="N354" s="659" t="str">
        <f t="shared" si="9"/>
        <v/>
      </c>
      <c r="O354" s="692">
        <f t="shared" si="10"/>
        <v>0</v>
      </c>
      <c r="P354" s="29"/>
      <c r="Q354" s="74"/>
      <c r="R354" s="28"/>
      <c r="S354" s="28"/>
      <c r="T354" s="28"/>
      <c r="U354" s="28"/>
      <c r="V354" s="28"/>
      <c r="W354" s="28"/>
      <c r="X354" s="28"/>
      <c r="Y354" s="28"/>
      <c r="Z354" s="28"/>
    </row>
    <row r="355" spans="1:26" ht="15" customHeight="1">
      <c r="A355" s="111">
        <v>345</v>
      </c>
      <c r="B355" s="48"/>
      <c r="C355" s="48"/>
      <c r="D355" s="35"/>
      <c r="E355" s="149"/>
      <c r="F355" s="156"/>
      <c r="G355" s="739"/>
      <c r="H355" s="122"/>
      <c r="I355" s="40"/>
      <c r="J355" s="40"/>
      <c r="K355" s="41"/>
      <c r="L355" s="42"/>
      <c r="M355" s="658"/>
      <c r="N355" s="659" t="str">
        <f t="shared" si="9"/>
        <v/>
      </c>
      <c r="O355" s="692">
        <f t="shared" si="10"/>
        <v>0</v>
      </c>
      <c r="P355" s="29"/>
      <c r="Q355" s="74"/>
      <c r="R355" s="28"/>
      <c r="S355" s="28"/>
      <c r="T355" s="28"/>
      <c r="U355" s="28"/>
      <c r="V355" s="28"/>
      <c r="W355" s="28"/>
      <c r="X355" s="28"/>
      <c r="Y355" s="28"/>
      <c r="Z355" s="28"/>
    </row>
    <row r="356" spans="1:26" ht="15" customHeight="1">
      <c r="A356" s="111">
        <v>346</v>
      </c>
      <c r="B356" s="48"/>
      <c r="C356" s="48"/>
      <c r="D356" s="35"/>
      <c r="E356" s="149"/>
      <c r="F356" s="156"/>
      <c r="G356" s="739"/>
      <c r="H356" s="122"/>
      <c r="I356" s="40"/>
      <c r="J356" s="40"/>
      <c r="K356" s="41"/>
      <c r="L356" s="42"/>
      <c r="M356" s="658"/>
      <c r="N356" s="659" t="str">
        <f t="shared" si="9"/>
        <v/>
      </c>
      <c r="O356" s="692">
        <f t="shared" si="10"/>
        <v>0</v>
      </c>
      <c r="P356" s="29"/>
      <c r="Q356" s="74"/>
      <c r="R356" s="28"/>
      <c r="S356" s="28"/>
      <c r="T356" s="28"/>
      <c r="U356" s="28"/>
      <c r="V356" s="28"/>
      <c r="W356" s="28"/>
      <c r="X356" s="28"/>
      <c r="Y356" s="28"/>
      <c r="Z356" s="28"/>
    </row>
    <row r="357" spans="1:26" ht="15" customHeight="1">
      <c r="A357" s="111">
        <v>347</v>
      </c>
      <c r="B357" s="48"/>
      <c r="C357" s="48"/>
      <c r="D357" s="35"/>
      <c r="E357" s="149"/>
      <c r="F357" s="156"/>
      <c r="G357" s="739"/>
      <c r="H357" s="122"/>
      <c r="I357" s="40"/>
      <c r="J357" s="40"/>
      <c r="K357" s="41"/>
      <c r="L357" s="42"/>
      <c r="M357" s="658"/>
      <c r="N357" s="659" t="str">
        <f t="shared" si="9"/>
        <v/>
      </c>
      <c r="O357" s="692">
        <f t="shared" si="10"/>
        <v>0</v>
      </c>
      <c r="P357" s="29"/>
      <c r="Q357" s="74"/>
      <c r="R357" s="28"/>
      <c r="S357" s="28"/>
      <c r="T357" s="28"/>
      <c r="U357" s="28"/>
      <c r="V357" s="28"/>
      <c r="W357" s="28"/>
      <c r="X357" s="28"/>
      <c r="Y357" s="28"/>
      <c r="Z357" s="28"/>
    </row>
    <row r="358" spans="1:26" ht="15" customHeight="1">
      <c r="A358" s="111">
        <v>348</v>
      </c>
      <c r="B358" s="48"/>
      <c r="C358" s="48"/>
      <c r="D358" s="35"/>
      <c r="E358" s="149"/>
      <c r="F358" s="156"/>
      <c r="G358" s="739"/>
      <c r="H358" s="122"/>
      <c r="I358" s="40"/>
      <c r="J358" s="40"/>
      <c r="K358" s="41"/>
      <c r="L358" s="42"/>
      <c r="M358" s="658"/>
      <c r="N358" s="659" t="str">
        <f t="shared" si="9"/>
        <v/>
      </c>
      <c r="O358" s="692">
        <f t="shared" si="10"/>
        <v>0</v>
      </c>
      <c r="P358" s="29"/>
      <c r="Q358" s="74"/>
      <c r="R358" s="28"/>
      <c r="S358" s="28"/>
      <c r="T358" s="28"/>
      <c r="U358" s="28"/>
      <c r="V358" s="28"/>
      <c r="W358" s="28"/>
      <c r="X358" s="28"/>
      <c r="Y358" s="28"/>
      <c r="Z358" s="28"/>
    </row>
    <row r="359" spans="1:26" ht="15" customHeight="1">
      <c r="A359" s="111">
        <v>349</v>
      </c>
      <c r="B359" s="48"/>
      <c r="C359" s="48"/>
      <c r="D359" s="35"/>
      <c r="E359" s="149"/>
      <c r="F359" s="156"/>
      <c r="G359" s="740"/>
      <c r="H359" s="122"/>
      <c r="I359" s="40"/>
      <c r="J359" s="40"/>
      <c r="K359" s="41"/>
      <c r="L359" s="42"/>
      <c r="M359" s="658"/>
      <c r="N359" s="659" t="str">
        <f t="shared" si="9"/>
        <v/>
      </c>
      <c r="O359" s="692">
        <f t="shared" si="10"/>
        <v>0</v>
      </c>
      <c r="P359" s="29"/>
      <c r="Q359" s="74"/>
      <c r="R359" s="28"/>
      <c r="S359" s="28"/>
      <c r="T359" s="28"/>
      <c r="U359" s="28"/>
      <c r="V359" s="28"/>
      <c r="W359" s="28"/>
      <c r="X359" s="28"/>
      <c r="Y359" s="28"/>
      <c r="Z359" s="28"/>
    </row>
    <row r="360" spans="1:26" ht="15" customHeight="1">
      <c r="A360" s="111">
        <v>350</v>
      </c>
      <c r="B360" s="48"/>
      <c r="C360" s="48"/>
      <c r="D360" s="35"/>
      <c r="E360" s="149"/>
      <c r="F360" s="156"/>
      <c r="G360" s="739"/>
      <c r="H360" s="122"/>
      <c r="I360" s="40"/>
      <c r="J360" s="40"/>
      <c r="K360" s="41"/>
      <c r="L360" s="42"/>
      <c r="M360" s="658"/>
      <c r="N360" s="659" t="str">
        <f t="shared" si="9"/>
        <v/>
      </c>
      <c r="O360" s="692">
        <f t="shared" si="10"/>
        <v>0</v>
      </c>
      <c r="P360" s="29"/>
      <c r="Q360" s="74"/>
      <c r="R360" s="28"/>
      <c r="S360" s="28"/>
      <c r="T360" s="28"/>
      <c r="U360" s="28"/>
      <c r="V360" s="28"/>
      <c r="W360" s="28"/>
      <c r="X360" s="28"/>
      <c r="Y360" s="28"/>
      <c r="Z360" s="28"/>
    </row>
    <row r="361" spans="1:26" ht="15" customHeight="1">
      <c r="A361" s="111">
        <v>351</v>
      </c>
      <c r="B361" s="48"/>
      <c r="C361" s="48"/>
      <c r="D361" s="35"/>
      <c r="E361" s="149"/>
      <c r="F361" s="156"/>
      <c r="G361" s="739"/>
      <c r="H361" s="122"/>
      <c r="I361" s="40"/>
      <c r="J361" s="40"/>
      <c r="K361" s="41"/>
      <c r="L361" s="42"/>
      <c r="M361" s="658"/>
      <c r="N361" s="659" t="str">
        <f t="shared" si="9"/>
        <v/>
      </c>
      <c r="O361" s="692">
        <f t="shared" si="10"/>
        <v>0</v>
      </c>
      <c r="P361" s="29"/>
      <c r="Q361" s="74"/>
      <c r="R361" s="28"/>
      <c r="S361" s="28"/>
      <c r="T361" s="28"/>
      <c r="U361" s="28"/>
      <c r="V361" s="28"/>
      <c r="W361" s="28"/>
      <c r="X361" s="28"/>
      <c r="Y361" s="28"/>
      <c r="Z361" s="28"/>
    </row>
    <row r="362" spans="1:26" ht="15" customHeight="1">
      <c r="A362" s="111">
        <v>352</v>
      </c>
      <c r="B362" s="48"/>
      <c r="C362" s="48"/>
      <c r="D362" s="35"/>
      <c r="E362" s="149"/>
      <c r="F362" s="156"/>
      <c r="G362" s="739"/>
      <c r="H362" s="122"/>
      <c r="I362" s="40"/>
      <c r="J362" s="40"/>
      <c r="K362" s="41"/>
      <c r="L362" s="42"/>
      <c r="M362" s="658"/>
      <c r="N362" s="659" t="str">
        <f t="shared" si="9"/>
        <v/>
      </c>
      <c r="O362" s="692">
        <f t="shared" si="10"/>
        <v>0</v>
      </c>
      <c r="P362" s="29"/>
      <c r="Q362" s="74"/>
      <c r="R362" s="28"/>
      <c r="S362" s="28"/>
      <c r="T362" s="28"/>
      <c r="U362" s="28"/>
      <c r="V362" s="28"/>
      <c r="W362" s="28"/>
      <c r="X362" s="28"/>
      <c r="Y362" s="28"/>
      <c r="Z362" s="28"/>
    </row>
    <row r="363" spans="1:26" ht="15" customHeight="1">
      <c r="A363" s="111">
        <v>353</v>
      </c>
      <c r="B363" s="48"/>
      <c r="C363" s="48"/>
      <c r="D363" s="35"/>
      <c r="E363" s="149"/>
      <c r="F363" s="156"/>
      <c r="G363" s="741"/>
      <c r="H363" s="122"/>
      <c r="I363" s="40"/>
      <c r="J363" s="40"/>
      <c r="K363" s="41"/>
      <c r="L363" s="42"/>
      <c r="M363" s="658"/>
      <c r="N363" s="659" t="str">
        <f t="shared" si="9"/>
        <v/>
      </c>
      <c r="O363" s="692">
        <f t="shared" si="10"/>
        <v>0</v>
      </c>
      <c r="P363" s="29"/>
      <c r="Q363" s="74"/>
      <c r="R363" s="28"/>
      <c r="S363" s="28"/>
      <c r="T363" s="28"/>
      <c r="U363" s="28"/>
      <c r="V363" s="28"/>
      <c r="W363" s="28"/>
      <c r="X363" s="28"/>
      <c r="Y363" s="28"/>
      <c r="Z363" s="28"/>
    </row>
    <row r="364" spans="1:26" ht="15" customHeight="1">
      <c r="A364" s="111">
        <v>354</v>
      </c>
      <c r="B364" s="48"/>
      <c r="C364" s="48"/>
      <c r="D364" s="35"/>
      <c r="E364" s="149"/>
      <c r="F364" s="156"/>
      <c r="G364" s="739"/>
      <c r="H364" s="122"/>
      <c r="I364" s="40"/>
      <c r="J364" s="40"/>
      <c r="K364" s="41"/>
      <c r="L364" s="42"/>
      <c r="M364" s="658"/>
      <c r="N364" s="659" t="str">
        <f t="shared" si="9"/>
        <v/>
      </c>
      <c r="O364" s="692">
        <f t="shared" si="10"/>
        <v>0</v>
      </c>
      <c r="P364" s="29"/>
      <c r="Q364" s="74"/>
      <c r="R364" s="28"/>
      <c r="S364" s="28"/>
      <c r="T364" s="28"/>
      <c r="U364" s="28"/>
      <c r="V364" s="28"/>
      <c r="W364" s="28"/>
      <c r="X364" s="28"/>
      <c r="Y364" s="28"/>
      <c r="Z364" s="28"/>
    </row>
    <row r="365" spans="1:26" ht="15" customHeight="1">
      <c r="A365" s="111">
        <v>355</v>
      </c>
      <c r="B365" s="48"/>
      <c r="C365" s="48"/>
      <c r="D365" s="35"/>
      <c r="E365" s="149"/>
      <c r="F365" s="156"/>
      <c r="G365" s="739"/>
      <c r="H365" s="122"/>
      <c r="I365" s="40"/>
      <c r="J365" s="40"/>
      <c r="K365" s="41"/>
      <c r="L365" s="42"/>
      <c r="M365" s="658"/>
      <c r="N365" s="659" t="str">
        <f t="shared" si="9"/>
        <v/>
      </c>
      <c r="O365" s="692">
        <f t="shared" si="10"/>
        <v>0</v>
      </c>
      <c r="P365" s="29"/>
      <c r="Q365" s="74"/>
      <c r="R365" s="28"/>
      <c r="S365" s="28"/>
      <c r="T365" s="28"/>
      <c r="U365" s="28"/>
      <c r="V365" s="28"/>
      <c r="W365" s="28"/>
      <c r="X365" s="28"/>
      <c r="Y365" s="28"/>
      <c r="Z365" s="28"/>
    </row>
    <row r="366" spans="1:26" ht="15" customHeight="1">
      <c r="A366" s="111">
        <v>356</v>
      </c>
      <c r="B366" s="48"/>
      <c r="C366" s="48"/>
      <c r="D366" s="35"/>
      <c r="E366" s="149"/>
      <c r="F366" s="156"/>
      <c r="G366" s="739"/>
      <c r="H366" s="122"/>
      <c r="I366" s="40"/>
      <c r="J366" s="40"/>
      <c r="K366" s="41"/>
      <c r="L366" s="42"/>
      <c r="M366" s="658"/>
      <c r="N366" s="659" t="str">
        <f t="shared" si="9"/>
        <v/>
      </c>
      <c r="O366" s="692">
        <f t="shared" si="10"/>
        <v>0</v>
      </c>
      <c r="P366" s="29"/>
      <c r="Q366" s="74"/>
      <c r="R366" s="28"/>
      <c r="S366" s="28"/>
      <c r="T366" s="28"/>
      <c r="U366" s="28"/>
      <c r="V366" s="28"/>
      <c r="W366" s="28"/>
      <c r="X366" s="28"/>
      <c r="Y366" s="28"/>
      <c r="Z366" s="28"/>
    </row>
    <row r="367" spans="1:26" ht="15" customHeight="1">
      <c r="A367" s="111">
        <v>357</v>
      </c>
      <c r="B367" s="48"/>
      <c r="C367" s="48"/>
      <c r="D367" s="35"/>
      <c r="E367" s="149"/>
      <c r="F367" s="156"/>
      <c r="G367" s="739"/>
      <c r="H367" s="122"/>
      <c r="I367" s="40"/>
      <c r="J367" s="40"/>
      <c r="K367" s="41"/>
      <c r="L367" s="42"/>
      <c r="M367" s="658"/>
      <c r="N367" s="659" t="str">
        <f t="shared" si="9"/>
        <v/>
      </c>
      <c r="O367" s="692">
        <f t="shared" si="10"/>
        <v>0</v>
      </c>
      <c r="P367" s="29"/>
      <c r="Q367" s="74"/>
      <c r="R367" s="28"/>
      <c r="S367" s="28"/>
      <c r="T367" s="28"/>
      <c r="U367" s="28"/>
      <c r="V367" s="28"/>
      <c r="W367" s="28"/>
      <c r="X367" s="28"/>
      <c r="Y367" s="28"/>
      <c r="Z367" s="28"/>
    </row>
    <row r="368" spans="1:26" ht="15" customHeight="1">
      <c r="A368" s="111">
        <v>358</v>
      </c>
      <c r="B368" s="48"/>
      <c r="C368" s="48"/>
      <c r="D368" s="35"/>
      <c r="E368" s="149"/>
      <c r="F368" s="156"/>
      <c r="G368" s="740"/>
      <c r="H368" s="122"/>
      <c r="I368" s="40"/>
      <c r="J368" s="40"/>
      <c r="K368" s="41"/>
      <c r="L368" s="42"/>
      <c r="M368" s="658"/>
      <c r="N368" s="659" t="str">
        <f t="shared" si="9"/>
        <v/>
      </c>
      <c r="O368" s="692">
        <f t="shared" si="10"/>
        <v>0</v>
      </c>
      <c r="P368" s="29"/>
      <c r="Q368" s="74"/>
      <c r="R368" s="28"/>
      <c r="S368" s="28"/>
      <c r="T368" s="28"/>
      <c r="U368" s="28"/>
      <c r="V368" s="28"/>
      <c r="W368" s="28"/>
      <c r="X368" s="28"/>
      <c r="Y368" s="28"/>
      <c r="Z368" s="28"/>
    </row>
    <row r="369" spans="1:26" ht="15" customHeight="1">
      <c r="A369" s="111">
        <v>359</v>
      </c>
      <c r="B369" s="48"/>
      <c r="C369" s="48"/>
      <c r="D369" s="35"/>
      <c r="E369" s="149"/>
      <c r="F369" s="156"/>
      <c r="G369" s="739"/>
      <c r="H369" s="122"/>
      <c r="I369" s="40"/>
      <c r="J369" s="40"/>
      <c r="K369" s="41"/>
      <c r="L369" s="42"/>
      <c r="M369" s="658"/>
      <c r="N369" s="659" t="str">
        <f t="shared" si="9"/>
        <v/>
      </c>
      <c r="O369" s="692">
        <f t="shared" si="10"/>
        <v>0</v>
      </c>
      <c r="P369" s="29"/>
      <c r="Q369" s="74"/>
      <c r="R369" s="28"/>
      <c r="S369" s="28"/>
      <c r="T369" s="28"/>
      <c r="U369" s="28"/>
      <c r="V369" s="28"/>
      <c r="W369" s="28"/>
      <c r="X369" s="28"/>
      <c r="Y369" s="28"/>
      <c r="Z369" s="28"/>
    </row>
    <row r="370" spans="1:26" ht="15" customHeight="1">
      <c r="A370" s="111">
        <v>360</v>
      </c>
      <c r="B370" s="48"/>
      <c r="C370" s="48"/>
      <c r="D370" s="35"/>
      <c r="E370" s="149"/>
      <c r="F370" s="156"/>
      <c r="G370" s="739"/>
      <c r="H370" s="122"/>
      <c r="I370" s="40"/>
      <c r="J370" s="40"/>
      <c r="K370" s="41"/>
      <c r="L370" s="42"/>
      <c r="M370" s="658"/>
      <c r="N370" s="659" t="str">
        <f t="shared" si="9"/>
        <v/>
      </c>
      <c r="O370" s="692">
        <f t="shared" si="10"/>
        <v>0</v>
      </c>
      <c r="P370" s="29"/>
      <c r="Q370" s="74"/>
      <c r="R370" s="28"/>
      <c r="S370" s="28"/>
      <c r="T370" s="28"/>
      <c r="U370" s="28"/>
      <c r="V370" s="28"/>
      <c r="W370" s="28"/>
      <c r="X370" s="28"/>
      <c r="Y370" s="28"/>
      <c r="Z370" s="28"/>
    </row>
    <row r="371" spans="1:26" ht="15" customHeight="1">
      <c r="A371" s="111">
        <v>361</v>
      </c>
      <c r="B371" s="48"/>
      <c r="C371" s="48"/>
      <c r="D371" s="35"/>
      <c r="E371" s="149"/>
      <c r="F371" s="156"/>
      <c r="G371" s="739"/>
      <c r="H371" s="122"/>
      <c r="I371" s="40"/>
      <c r="J371" s="40"/>
      <c r="K371" s="41"/>
      <c r="L371" s="42"/>
      <c r="M371" s="658"/>
      <c r="N371" s="659" t="str">
        <f t="shared" si="9"/>
        <v/>
      </c>
      <c r="O371" s="692">
        <f t="shared" si="10"/>
        <v>0</v>
      </c>
      <c r="P371" s="29"/>
      <c r="Q371" s="74"/>
      <c r="R371" s="28"/>
      <c r="S371" s="28"/>
      <c r="T371" s="28"/>
      <c r="U371" s="28"/>
      <c r="V371" s="28"/>
      <c r="W371" s="28"/>
      <c r="X371" s="28"/>
      <c r="Y371" s="28"/>
      <c r="Z371" s="28"/>
    </row>
    <row r="372" spans="1:26" ht="15" customHeight="1">
      <c r="A372" s="111">
        <v>362</v>
      </c>
      <c r="B372" s="48"/>
      <c r="C372" s="48"/>
      <c r="D372" s="35"/>
      <c r="E372" s="149"/>
      <c r="F372" s="156"/>
      <c r="G372" s="739"/>
      <c r="H372" s="122"/>
      <c r="I372" s="40"/>
      <c r="J372" s="40"/>
      <c r="K372" s="41"/>
      <c r="L372" s="42"/>
      <c r="M372" s="658"/>
      <c r="N372" s="659" t="str">
        <f t="shared" si="9"/>
        <v/>
      </c>
      <c r="O372" s="692">
        <f t="shared" si="10"/>
        <v>0</v>
      </c>
      <c r="P372" s="29"/>
      <c r="Q372" s="74"/>
      <c r="R372" s="28"/>
      <c r="S372" s="28"/>
      <c r="T372" s="28"/>
      <c r="U372" s="28"/>
      <c r="V372" s="28"/>
      <c r="W372" s="28"/>
      <c r="X372" s="28"/>
      <c r="Y372" s="28"/>
      <c r="Z372" s="28"/>
    </row>
    <row r="373" spans="1:26" ht="15" customHeight="1">
      <c r="A373" s="111">
        <v>363</v>
      </c>
      <c r="B373" s="48"/>
      <c r="C373" s="48"/>
      <c r="D373" s="35"/>
      <c r="E373" s="149"/>
      <c r="F373" s="156"/>
      <c r="G373" s="739"/>
      <c r="H373" s="122"/>
      <c r="I373" s="40"/>
      <c r="J373" s="40"/>
      <c r="K373" s="41"/>
      <c r="L373" s="42"/>
      <c r="M373" s="658"/>
      <c r="N373" s="659" t="str">
        <f t="shared" si="9"/>
        <v/>
      </c>
      <c r="O373" s="692">
        <f t="shared" si="10"/>
        <v>0</v>
      </c>
      <c r="P373" s="29"/>
      <c r="Q373" s="74"/>
      <c r="R373" s="28"/>
      <c r="S373" s="28"/>
      <c r="T373" s="28"/>
      <c r="U373" s="28"/>
      <c r="V373" s="28"/>
      <c r="W373" s="28"/>
      <c r="X373" s="28"/>
      <c r="Y373" s="28"/>
      <c r="Z373" s="28"/>
    </row>
    <row r="374" spans="1:26" ht="15" customHeight="1">
      <c r="A374" s="111">
        <v>364</v>
      </c>
      <c r="B374" s="48"/>
      <c r="C374" s="48"/>
      <c r="D374" s="35"/>
      <c r="E374" s="149"/>
      <c r="F374" s="156"/>
      <c r="G374" s="739"/>
      <c r="H374" s="122"/>
      <c r="I374" s="40"/>
      <c r="J374" s="40"/>
      <c r="K374" s="41"/>
      <c r="L374" s="42"/>
      <c r="M374" s="658"/>
      <c r="N374" s="659" t="str">
        <f t="shared" si="9"/>
        <v/>
      </c>
      <c r="O374" s="692">
        <f t="shared" si="10"/>
        <v>0</v>
      </c>
      <c r="P374" s="29"/>
      <c r="Q374" s="74"/>
      <c r="R374" s="28"/>
      <c r="S374" s="28"/>
      <c r="T374" s="28"/>
      <c r="U374" s="28"/>
      <c r="V374" s="28"/>
      <c r="W374" s="28"/>
      <c r="X374" s="28"/>
      <c r="Y374" s="28"/>
      <c r="Z374" s="28"/>
    </row>
    <row r="375" spans="1:26" ht="15" customHeight="1">
      <c r="A375" s="111">
        <v>365</v>
      </c>
      <c r="B375" s="48"/>
      <c r="C375" s="48"/>
      <c r="D375" s="35"/>
      <c r="E375" s="149"/>
      <c r="F375" s="156"/>
      <c r="G375" s="740"/>
      <c r="H375" s="122"/>
      <c r="I375" s="40"/>
      <c r="J375" s="40"/>
      <c r="K375" s="41"/>
      <c r="L375" s="42"/>
      <c r="M375" s="658"/>
      <c r="N375" s="659" t="str">
        <f t="shared" si="9"/>
        <v/>
      </c>
      <c r="O375" s="692">
        <f t="shared" si="10"/>
        <v>0</v>
      </c>
      <c r="P375" s="29"/>
      <c r="Q375" s="74"/>
      <c r="R375" s="28"/>
      <c r="S375" s="28"/>
      <c r="T375" s="28"/>
      <c r="U375" s="28"/>
      <c r="V375" s="28"/>
      <c r="W375" s="28"/>
      <c r="X375" s="28"/>
      <c r="Y375" s="28"/>
      <c r="Z375" s="28"/>
    </row>
    <row r="376" spans="1:26" ht="15" customHeight="1">
      <c r="A376" s="111">
        <v>366</v>
      </c>
      <c r="B376" s="48"/>
      <c r="C376" s="48"/>
      <c r="D376" s="35"/>
      <c r="E376" s="149"/>
      <c r="F376" s="156"/>
      <c r="G376" s="740"/>
      <c r="H376" s="122"/>
      <c r="I376" s="40"/>
      <c r="J376" s="40"/>
      <c r="K376" s="41"/>
      <c r="L376" s="42"/>
      <c r="M376" s="658"/>
      <c r="N376" s="659" t="str">
        <f t="shared" si="9"/>
        <v/>
      </c>
      <c r="O376" s="692">
        <f t="shared" si="10"/>
        <v>0</v>
      </c>
      <c r="P376" s="29"/>
      <c r="Q376" s="74"/>
      <c r="R376" s="28"/>
      <c r="S376" s="28"/>
      <c r="T376" s="28"/>
      <c r="U376" s="28"/>
      <c r="V376" s="28"/>
      <c r="W376" s="28"/>
      <c r="X376" s="28"/>
      <c r="Y376" s="28"/>
      <c r="Z376" s="28"/>
    </row>
    <row r="377" spans="1:26" ht="15" customHeight="1">
      <c r="A377" s="111">
        <v>367</v>
      </c>
      <c r="B377" s="48"/>
      <c r="C377" s="48"/>
      <c r="D377" s="35"/>
      <c r="E377" s="149"/>
      <c r="F377" s="156"/>
      <c r="G377" s="740"/>
      <c r="H377" s="122"/>
      <c r="I377" s="40"/>
      <c r="J377" s="40"/>
      <c r="K377" s="41"/>
      <c r="L377" s="42"/>
      <c r="M377" s="658"/>
      <c r="N377" s="659" t="str">
        <f t="shared" si="9"/>
        <v/>
      </c>
      <c r="O377" s="692">
        <f t="shared" si="10"/>
        <v>0</v>
      </c>
      <c r="P377" s="29"/>
      <c r="Q377" s="74"/>
      <c r="R377" s="28"/>
      <c r="S377" s="28"/>
      <c r="T377" s="28"/>
      <c r="U377" s="28"/>
      <c r="V377" s="28"/>
      <c r="W377" s="28"/>
      <c r="X377" s="28"/>
      <c r="Y377" s="28"/>
      <c r="Z377" s="28"/>
    </row>
    <row r="378" spans="1:26" ht="15" customHeight="1">
      <c r="A378" s="111">
        <v>368</v>
      </c>
      <c r="B378" s="48"/>
      <c r="C378" s="48"/>
      <c r="D378" s="35"/>
      <c r="E378" s="149"/>
      <c r="F378" s="156"/>
      <c r="G378" s="740"/>
      <c r="H378" s="122"/>
      <c r="I378" s="40"/>
      <c r="J378" s="40"/>
      <c r="K378" s="41"/>
      <c r="L378" s="42"/>
      <c r="M378" s="658"/>
      <c r="N378" s="659" t="str">
        <f t="shared" si="9"/>
        <v/>
      </c>
      <c r="O378" s="692">
        <f t="shared" si="10"/>
        <v>0</v>
      </c>
      <c r="P378" s="29"/>
      <c r="Q378" s="74"/>
      <c r="R378" s="28"/>
      <c r="S378" s="28"/>
      <c r="T378" s="28"/>
      <c r="U378" s="28"/>
      <c r="V378" s="28"/>
      <c r="W378" s="28"/>
      <c r="X378" s="28"/>
      <c r="Y378" s="28"/>
      <c r="Z378" s="28"/>
    </row>
    <row r="379" spans="1:26" ht="15" customHeight="1">
      <c r="A379" s="111">
        <v>369</v>
      </c>
      <c r="B379" s="48"/>
      <c r="C379" s="48"/>
      <c r="D379" s="35"/>
      <c r="E379" s="149"/>
      <c r="F379" s="156"/>
      <c r="G379" s="740"/>
      <c r="H379" s="122"/>
      <c r="I379" s="40"/>
      <c r="J379" s="40"/>
      <c r="K379" s="41"/>
      <c r="L379" s="42"/>
      <c r="M379" s="658"/>
      <c r="N379" s="659" t="str">
        <f t="shared" si="9"/>
        <v/>
      </c>
      <c r="O379" s="692">
        <f t="shared" si="10"/>
        <v>0</v>
      </c>
      <c r="P379" s="29"/>
      <c r="Q379" s="74"/>
      <c r="R379" s="28"/>
      <c r="S379" s="28"/>
      <c r="T379" s="28"/>
      <c r="U379" s="28"/>
      <c r="V379" s="28"/>
      <c r="W379" s="28"/>
      <c r="X379" s="28"/>
      <c r="Y379" s="28"/>
      <c r="Z379" s="28"/>
    </row>
    <row r="380" spans="1:26" ht="15" customHeight="1">
      <c r="A380" s="111">
        <v>370</v>
      </c>
      <c r="B380" s="48"/>
      <c r="C380" s="48"/>
      <c r="D380" s="35"/>
      <c r="E380" s="149"/>
      <c r="F380" s="156"/>
      <c r="G380" s="740"/>
      <c r="H380" s="122"/>
      <c r="I380" s="40"/>
      <c r="J380" s="40"/>
      <c r="K380" s="41"/>
      <c r="L380" s="42"/>
      <c r="M380" s="658"/>
      <c r="N380" s="659" t="str">
        <f t="shared" si="9"/>
        <v/>
      </c>
      <c r="O380" s="692">
        <f t="shared" si="10"/>
        <v>0</v>
      </c>
      <c r="P380" s="29"/>
      <c r="Q380" s="74"/>
      <c r="R380" s="28"/>
      <c r="S380" s="28"/>
      <c r="T380" s="28"/>
      <c r="U380" s="28"/>
      <c r="V380" s="28"/>
      <c r="W380" s="28"/>
      <c r="X380" s="28"/>
      <c r="Y380" s="28"/>
      <c r="Z380" s="28"/>
    </row>
    <row r="381" spans="1:26" ht="15" customHeight="1">
      <c r="A381" s="111">
        <v>371</v>
      </c>
      <c r="B381" s="48"/>
      <c r="C381" s="48"/>
      <c r="D381" s="35"/>
      <c r="E381" s="149"/>
      <c r="F381" s="156"/>
      <c r="G381" s="740"/>
      <c r="H381" s="122"/>
      <c r="I381" s="40"/>
      <c r="J381" s="40"/>
      <c r="K381" s="41"/>
      <c r="L381" s="42"/>
      <c r="M381" s="658"/>
      <c r="N381" s="659" t="str">
        <f t="shared" si="9"/>
        <v/>
      </c>
      <c r="O381" s="692">
        <f t="shared" si="10"/>
        <v>0</v>
      </c>
      <c r="P381" s="29"/>
      <c r="Q381" s="74"/>
      <c r="R381" s="28"/>
      <c r="S381" s="28"/>
      <c r="T381" s="28"/>
      <c r="U381" s="28"/>
      <c r="V381" s="28"/>
      <c r="W381" s="28"/>
      <c r="X381" s="28"/>
      <c r="Y381" s="28"/>
      <c r="Z381" s="28"/>
    </row>
    <row r="382" spans="1:26" ht="15" customHeight="1">
      <c r="A382" s="111">
        <v>372</v>
      </c>
      <c r="B382" s="48"/>
      <c r="C382" s="48"/>
      <c r="D382" s="35"/>
      <c r="E382" s="149"/>
      <c r="F382" s="156"/>
      <c r="G382" s="740"/>
      <c r="H382" s="122"/>
      <c r="I382" s="40"/>
      <c r="J382" s="40"/>
      <c r="K382" s="41"/>
      <c r="L382" s="42"/>
      <c r="M382" s="658"/>
      <c r="N382" s="659" t="str">
        <f t="shared" si="9"/>
        <v/>
      </c>
      <c r="O382" s="692">
        <f t="shared" si="10"/>
        <v>0</v>
      </c>
      <c r="P382" s="29"/>
      <c r="Q382" s="74"/>
      <c r="R382" s="28"/>
      <c r="S382" s="28"/>
      <c r="T382" s="28"/>
      <c r="U382" s="28"/>
      <c r="V382" s="28"/>
      <c r="W382" s="28"/>
      <c r="X382" s="28"/>
      <c r="Y382" s="28"/>
      <c r="Z382" s="28"/>
    </row>
    <row r="383" spans="1:26" ht="15" customHeight="1">
      <c r="A383" s="111">
        <v>373</v>
      </c>
      <c r="B383" s="48"/>
      <c r="C383" s="48"/>
      <c r="D383" s="35"/>
      <c r="E383" s="149"/>
      <c r="F383" s="156"/>
      <c r="G383" s="740"/>
      <c r="H383" s="122"/>
      <c r="I383" s="40"/>
      <c r="J383" s="40"/>
      <c r="K383" s="41"/>
      <c r="L383" s="42"/>
      <c r="M383" s="658"/>
      <c r="N383" s="659" t="str">
        <f t="shared" si="9"/>
        <v/>
      </c>
      <c r="O383" s="692">
        <f t="shared" si="10"/>
        <v>0</v>
      </c>
      <c r="P383" s="29"/>
      <c r="Q383" s="74"/>
      <c r="R383" s="28"/>
      <c r="S383" s="28"/>
      <c r="T383" s="28"/>
      <c r="U383" s="28"/>
      <c r="V383" s="28"/>
      <c r="W383" s="28"/>
      <c r="X383" s="28"/>
      <c r="Y383" s="28"/>
      <c r="Z383" s="28"/>
    </row>
    <row r="384" spans="1:26" ht="15" customHeight="1">
      <c r="A384" s="111">
        <v>374</v>
      </c>
      <c r="B384" s="48"/>
      <c r="C384" s="48"/>
      <c r="D384" s="35"/>
      <c r="E384" s="149"/>
      <c r="F384" s="156"/>
      <c r="G384" s="740"/>
      <c r="H384" s="122"/>
      <c r="I384" s="40"/>
      <c r="J384" s="40"/>
      <c r="K384" s="41"/>
      <c r="L384" s="42"/>
      <c r="M384" s="658"/>
      <c r="N384" s="659" t="str">
        <f t="shared" si="9"/>
        <v/>
      </c>
      <c r="O384" s="692">
        <f t="shared" si="10"/>
        <v>0</v>
      </c>
      <c r="P384" s="29"/>
      <c r="Q384" s="74"/>
      <c r="R384" s="28"/>
      <c r="S384" s="28"/>
      <c r="T384" s="28"/>
      <c r="U384" s="28"/>
      <c r="V384" s="28"/>
      <c r="W384" s="28"/>
      <c r="X384" s="28"/>
      <c r="Y384" s="28"/>
      <c r="Z384" s="28"/>
    </row>
    <row r="385" spans="1:26" ht="15" customHeight="1">
      <c r="A385" s="111">
        <v>375</v>
      </c>
      <c r="B385" s="48"/>
      <c r="C385" s="48"/>
      <c r="D385" s="35"/>
      <c r="E385" s="149"/>
      <c r="F385" s="156"/>
      <c r="G385" s="740"/>
      <c r="H385" s="122"/>
      <c r="I385" s="40"/>
      <c r="J385" s="40"/>
      <c r="K385" s="41"/>
      <c r="L385" s="42"/>
      <c r="M385" s="658"/>
      <c r="N385" s="659" t="str">
        <f t="shared" si="9"/>
        <v/>
      </c>
      <c r="O385" s="692">
        <f t="shared" si="10"/>
        <v>0</v>
      </c>
      <c r="P385" s="29"/>
      <c r="Q385" s="74"/>
      <c r="R385" s="28"/>
      <c r="S385" s="28"/>
      <c r="T385" s="28"/>
      <c r="U385" s="28"/>
      <c r="V385" s="28"/>
      <c r="W385" s="28"/>
      <c r="X385" s="28"/>
      <c r="Y385" s="28"/>
      <c r="Z385" s="28"/>
    </row>
    <row r="386" spans="1:26" ht="15" customHeight="1">
      <c r="A386" s="111">
        <v>376</v>
      </c>
      <c r="B386" s="48"/>
      <c r="C386" s="48"/>
      <c r="D386" s="35"/>
      <c r="E386" s="149"/>
      <c r="F386" s="156"/>
      <c r="G386" s="739"/>
      <c r="H386" s="122"/>
      <c r="I386" s="40"/>
      <c r="J386" s="40"/>
      <c r="K386" s="41"/>
      <c r="L386" s="42"/>
      <c r="M386" s="658"/>
      <c r="N386" s="659" t="str">
        <f t="shared" si="9"/>
        <v/>
      </c>
      <c r="O386" s="692">
        <f t="shared" si="10"/>
        <v>0</v>
      </c>
      <c r="P386" s="29"/>
      <c r="Q386" s="74"/>
      <c r="R386" s="28"/>
      <c r="S386" s="28"/>
      <c r="T386" s="28"/>
      <c r="U386" s="28"/>
      <c r="V386" s="28"/>
      <c r="W386" s="28"/>
      <c r="X386" s="28"/>
      <c r="Y386" s="28"/>
      <c r="Z386" s="28"/>
    </row>
    <row r="387" spans="1:26" ht="15" customHeight="1">
      <c r="A387" s="111">
        <v>377</v>
      </c>
      <c r="B387" s="48"/>
      <c r="C387" s="48"/>
      <c r="D387" s="35"/>
      <c r="E387" s="149"/>
      <c r="F387" s="156"/>
      <c r="G387" s="739"/>
      <c r="H387" s="122"/>
      <c r="I387" s="40"/>
      <c r="J387" s="40"/>
      <c r="K387" s="41"/>
      <c r="L387" s="42"/>
      <c r="M387" s="658"/>
      <c r="N387" s="659" t="str">
        <f t="shared" si="9"/>
        <v/>
      </c>
      <c r="O387" s="692">
        <f t="shared" si="10"/>
        <v>0</v>
      </c>
      <c r="P387" s="29"/>
      <c r="Q387" s="74"/>
      <c r="R387" s="28"/>
      <c r="S387" s="28"/>
      <c r="T387" s="28"/>
      <c r="U387" s="28"/>
      <c r="V387" s="28"/>
      <c r="W387" s="28"/>
      <c r="X387" s="28"/>
      <c r="Y387" s="28"/>
      <c r="Z387" s="28"/>
    </row>
    <row r="388" spans="1:26" ht="15" customHeight="1">
      <c r="A388" s="111">
        <v>378</v>
      </c>
      <c r="B388" s="48"/>
      <c r="C388" s="48"/>
      <c r="D388" s="35"/>
      <c r="E388" s="149"/>
      <c r="F388" s="156"/>
      <c r="G388" s="739"/>
      <c r="H388" s="122"/>
      <c r="I388" s="40"/>
      <c r="J388" s="40"/>
      <c r="K388" s="41"/>
      <c r="L388" s="42"/>
      <c r="M388" s="658"/>
      <c r="N388" s="659" t="str">
        <f t="shared" si="9"/>
        <v/>
      </c>
      <c r="O388" s="692">
        <f t="shared" si="10"/>
        <v>0</v>
      </c>
      <c r="P388" s="29"/>
      <c r="Q388" s="74"/>
      <c r="R388" s="28"/>
      <c r="S388" s="28"/>
      <c r="T388" s="28"/>
      <c r="U388" s="28"/>
      <c r="V388" s="28"/>
      <c r="W388" s="28"/>
      <c r="X388" s="28"/>
      <c r="Y388" s="28"/>
      <c r="Z388" s="28"/>
    </row>
    <row r="389" spans="1:26" ht="15" customHeight="1">
      <c r="A389" s="111">
        <v>379</v>
      </c>
      <c r="B389" s="48"/>
      <c r="C389" s="48"/>
      <c r="D389" s="35"/>
      <c r="E389" s="149"/>
      <c r="F389" s="156"/>
      <c r="G389" s="739"/>
      <c r="H389" s="122"/>
      <c r="I389" s="40"/>
      <c r="J389" s="40"/>
      <c r="K389" s="41"/>
      <c r="L389" s="42"/>
      <c r="M389" s="658"/>
      <c r="N389" s="659" t="str">
        <f t="shared" si="9"/>
        <v/>
      </c>
      <c r="O389" s="692">
        <f t="shared" si="10"/>
        <v>0</v>
      </c>
      <c r="P389" s="29"/>
      <c r="Q389" s="74"/>
      <c r="R389" s="28"/>
      <c r="S389" s="28"/>
      <c r="T389" s="28"/>
      <c r="U389" s="28"/>
      <c r="V389" s="28"/>
      <c r="W389" s="28"/>
      <c r="X389" s="28"/>
      <c r="Y389" s="28"/>
      <c r="Z389" s="28"/>
    </row>
    <row r="390" spans="1:26" ht="15" customHeight="1">
      <c r="A390" s="111">
        <v>380</v>
      </c>
      <c r="B390" s="48"/>
      <c r="C390" s="48"/>
      <c r="D390" s="35"/>
      <c r="E390" s="149"/>
      <c r="F390" s="156"/>
      <c r="G390" s="739"/>
      <c r="H390" s="122"/>
      <c r="I390" s="40"/>
      <c r="J390" s="40"/>
      <c r="K390" s="41"/>
      <c r="L390" s="42"/>
      <c r="M390" s="658"/>
      <c r="N390" s="659" t="str">
        <f t="shared" si="9"/>
        <v/>
      </c>
      <c r="O390" s="692">
        <f t="shared" si="10"/>
        <v>0</v>
      </c>
      <c r="P390" s="29"/>
      <c r="Q390" s="74"/>
      <c r="R390" s="28"/>
      <c r="S390" s="28"/>
      <c r="T390" s="28"/>
      <c r="U390" s="28"/>
      <c r="V390" s="28"/>
      <c r="W390" s="28"/>
      <c r="X390" s="28"/>
      <c r="Y390" s="28"/>
      <c r="Z390" s="28"/>
    </row>
    <row r="391" spans="1:26" ht="15" customHeight="1">
      <c r="A391" s="111">
        <v>381</v>
      </c>
      <c r="B391" s="48"/>
      <c r="C391" s="48"/>
      <c r="D391" s="35"/>
      <c r="E391" s="149"/>
      <c r="F391" s="156"/>
      <c r="G391" s="740"/>
      <c r="H391" s="122"/>
      <c r="I391" s="40"/>
      <c r="J391" s="40"/>
      <c r="K391" s="41"/>
      <c r="L391" s="42"/>
      <c r="M391" s="658"/>
      <c r="N391" s="659" t="str">
        <f t="shared" si="9"/>
        <v/>
      </c>
      <c r="O391" s="692">
        <f t="shared" si="10"/>
        <v>0</v>
      </c>
      <c r="P391" s="29"/>
      <c r="Q391" s="74"/>
      <c r="R391" s="28"/>
      <c r="S391" s="28"/>
      <c r="T391" s="28"/>
      <c r="U391" s="28"/>
      <c r="V391" s="28"/>
      <c r="W391" s="28"/>
      <c r="X391" s="28"/>
      <c r="Y391" s="28"/>
      <c r="Z391" s="28"/>
    </row>
    <row r="392" spans="1:26" ht="15" customHeight="1">
      <c r="A392" s="111">
        <v>382</v>
      </c>
      <c r="B392" s="48"/>
      <c r="C392" s="48"/>
      <c r="D392" s="35"/>
      <c r="E392" s="149"/>
      <c r="F392" s="156"/>
      <c r="G392" s="739"/>
      <c r="H392" s="122"/>
      <c r="I392" s="40"/>
      <c r="J392" s="40"/>
      <c r="K392" s="41"/>
      <c r="L392" s="42"/>
      <c r="M392" s="658"/>
      <c r="N392" s="659" t="str">
        <f t="shared" si="9"/>
        <v/>
      </c>
      <c r="O392" s="692">
        <f t="shared" si="10"/>
        <v>0</v>
      </c>
      <c r="P392" s="29"/>
      <c r="Q392" s="74"/>
      <c r="R392" s="28"/>
      <c r="S392" s="28"/>
      <c r="T392" s="28"/>
      <c r="U392" s="28"/>
      <c r="V392" s="28"/>
      <c r="W392" s="28"/>
      <c r="X392" s="28"/>
      <c r="Y392" s="28"/>
      <c r="Z392" s="28"/>
    </row>
    <row r="393" spans="1:26" ht="15" customHeight="1">
      <c r="A393" s="111">
        <v>383</v>
      </c>
      <c r="B393" s="48"/>
      <c r="C393" s="48"/>
      <c r="D393" s="35"/>
      <c r="E393" s="149"/>
      <c r="F393" s="156"/>
      <c r="G393" s="739"/>
      <c r="H393" s="122"/>
      <c r="I393" s="40"/>
      <c r="J393" s="40"/>
      <c r="K393" s="41"/>
      <c r="L393" s="42"/>
      <c r="M393" s="658"/>
      <c r="N393" s="659" t="str">
        <f t="shared" si="9"/>
        <v/>
      </c>
      <c r="O393" s="692">
        <f t="shared" si="10"/>
        <v>0</v>
      </c>
      <c r="P393" s="29"/>
      <c r="Q393" s="74"/>
      <c r="R393" s="28"/>
      <c r="S393" s="28"/>
      <c r="T393" s="28"/>
      <c r="U393" s="28"/>
      <c r="V393" s="28"/>
      <c r="W393" s="28"/>
      <c r="X393" s="28"/>
      <c r="Y393" s="28"/>
      <c r="Z393" s="28"/>
    </row>
    <row r="394" spans="1:26" ht="15" customHeight="1">
      <c r="A394" s="111">
        <v>384</v>
      </c>
      <c r="B394" s="48"/>
      <c r="C394" s="48"/>
      <c r="D394" s="35"/>
      <c r="E394" s="149"/>
      <c r="F394" s="156"/>
      <c r="G394" s="739"/>
      <c r="H394" s="122"/>
      <c r="I394" s="40"/>
      <c r="J394" s="40"/>
      <c r="K394" s="41"/>
      <c r="L394" s="42"/>
      <c r="M394" s="658"/>
      <c r="N394" s="659" t="str">
        <f t="shared" si="9"/>
        <v/>
      </c>
      <c r="O394" s="692">
        <f t="shared" si="10"/>
        <v>0</v>
      </c>
      <c r="P394" s="29"/>
      <c r="Q394" s="74"/>
      <c r="R394" s="28"/>
      <c r="S394" s="28"/>
      <c r="T394" s="28"/>
      <c r="U394" s="28"/>
      <c r="V394" s="28"/>
      <c r="W394" s="28"/>
      <c r="X394" s="28"/>
      <c r="Y394" s="28"/>
      <c r="Z394" s="28"/>
    </row>
    <row r="395" spans="1:26" ht="15" customHeight="1">
      <c r="A395" s="111">
        <v>385</v>
      </c>
      <c r="B395" s="48"/>
      <c r="C395" s="48"/>
      <c r="D395" s="35"/>
      <c r="E395" s="149"/>
      <c r="F395" s="156"/>
      <c r="G395" s="739"/>
      <c r="H395" s="122"/>
      <c r="I395" s="40"/>
      <c r="J395" s="40"/>
      <c r="K395" s="41"/>
      <c r="L395" s="42"/>
      <c r="M395" s="658"/>
      <c r="N395" s="659" t="str">
        <f t="shared" si="9"/>
        <v/>
      </c>
      <c r="O395" s="692">
        <f t="shared" si="10"/>
        <v>0</v>
      </c>
      <c r="P395" s="29"/>
      <c r="Q395" s="74"/>
      <c r="R395" s="28"/>
      <c r="S395" s="28"/>
      <c r="T395" s="28"/>
      <c r="U395" s="28"/>
      <c r="V395" s="28"/>
      <c r="W395" s="28"/>
      <c r="X395" s="28"/>
      <c r="Y395" s="28"/>
      <c r="Z395" s="28"/>
    </row>
    <row r="396" spans="1:26" ht="15" customHeight="1">
      <c r="A396" s="111">
        <v>386</v>
      </c>
      <c r="B396" s="48"/>
      <c r="C396" s="48"/>
      <c r="D396" s="35"/>
      <c r="E396" s="149"/>
      <c r="F396" s="156"/>
      <c r="G396" s="739"/>
      <c r="H396" s="122"/>
      <c r="I396" s="40"/>
      <c r="J396" s="40"/>
      <c r="K396" s="41"/>
      <c r="L396" s="42"/>
      <c r="M396" s="658"/>
      <c r="N396" s="659" t="str">
        <f t="shared" si="9"/>
        <v/>
      </c>
      <c r="O396" s="692">
        <f t="shared" si="10"/>
        <v>0</v>
      </c>
      <c r="P396" s="29"/>
      <c r="Q396" s="74"/>
      <c r="R396" s="28"/>
      <c r="S396" s="28"/>
      <c r="T396" s="28"/>
      <c r="U396" s="28"/>
      <c r="V396" s="28"/>
      <c r="W396" s="28"/>
      <c r="X396" s="28"/>
      <c r="Y396" s="28"/>
      <c r="Z396" s="28"/>
    </row>
    <row r="397" spans="1:26" ht="15" customHeight="1">
      <c r="A397" s="111">
        <v>387</v>
      </c>
      <c r="B397" s="48"/>
      <c r="C397" s="48"/>
      <c r="D397" s="35"/>
      <c r="E397" s="149"/>
      <c r="F397" s="156"/>
      <c r="G397" s="739"/>
      <c r="H397" s="122"/>
      <c r="I397" s="40"/>
      <c r="J397" s="40"/>
      <c r="K397" s="41"/>
      <c r="L397" s="42"/>
      <c r="M397" s="658"/>
      <c r="N397" s="659" t="str">
        <f t="shared" si="9"/>
        <v/>
      </c>
      <c r="O397" s="692">
        <f t="shared" si="10"/>
        <v>0</v>
      </c>
      <c r="P397" s="29"/>
      <c r="Q397" s="74"/>
      <c r="R397" s="28"/>
      <c r="S397" s="28"/>
      <c r="T397" s="28"/>
      <c r="U397" s="28"/>
      <c r="V397" s="28"/>
      <c r="W397" s="28"/>
      <c r="X397" s="28"/>
      <c r="Y397" s="28"/>
      <c r="Z397" s="28"/>
    </row>
    <row r="398" spans="1:26" ht="15" customHeight="1">
      <c r="A398" s="111">
        <v>388</v>
      </c>
      <c r="B398" s="48"/>
      <c r="C398" s="48"/>
      <c r="D398" s="35"/>
      <c r="E398" s="149"/>
      <c r="F398" s="156"/>
      <c r="G398" s="739"/>
      <c r="H398" s="122"/>
      <c r="I398" s="40"/>
      <c r="J398" s="40"/>
      <c r="K398" s="41"/>
      <c r="L398" s="42"/>
      <c r="M398" s="658"/>
      <c r="N398" s="659" t="str">
        <f t="shared" si="9"/>
        <v/>
      </c>
      <c r="O398" s="692">
        <f t="shared" si="10"/>
        <v>0</v>
      </c>
      <c r="P398" s="29"/>
      <c r="Q398" s="74"/>
      <c r="R398" s="28"/>
      <c r="S398" s="28"/>
      <c r="T398" s="28"/>
      <c r="U398" s="28"/>
      <c r="V398" s="28"/>
      <c r="W398" s="28"/>
      <c r="X398" s="28"/>
      <c r="Y398" s="28"/>
      <c r="Z398" s="28"/>
    </row>
    <row r="399" spans="1:26" ht="15" customHeight="1">
      <c r="A399" s="111">
        <v>389</v>
      </c>
      <c r="B399" s="48"/>
      <c r="C399" s="48"/>
      <c r="D399" s="35"/>
      <c r="E399" s="149"/>
      <c r="F399" s="156"/>
      <c r="G399" s="739"/>
      <c r="H399" s="122"/>
      <c r="I399" s="40"/>
      <c r="J399" s="40"/>
      <c r="K399" s="41"/>
      <c r="L399" s="42"/>
      <c r="M399" s="658"/>
      <c r="N399" s="659" t="str">
        <f t="shared" si="9"/>
        <v/>
      </c>
      <c r="O399" s="692">
        <f t="shared" si="10"/>
        <v>0</v>
      </c>
      <c r="P399" s="29"/>
      <c r="Q399" s="74"/>
      <c r="R399" s="28"/>
      <c r="S399" s="28"/>
      <c r="T399" s="28"/>
      <c r="U399" s="28"/>
      <c r="V399" s="28"/>
      <c r="W399" s="28"/>
      <c r="X399" s="28"/>
      <c r="Y399" s="28"/>
      <c r="Z399" s="28"/>
    </row>
    <row r="400" spans="1:26" ht="15" customHeight="1">
      <c r="A400" s="111">
        <v>390</v>
      </c>
      <c r="B400" s="48"/>
      <c r="C400" s="48"/>
      <c r="D400" s="35"/>
      <c r="E400" s="149"/>
      <c r="F400" s="156"/>
      <c r="G400" s="739"/>
      <c r="H400" s="122"/>
      <c r="I400" s="40"/>
      <c r="J400" s="40"/>
      <c r="K400" s="41"/>
      <c r="L400" s="42"/>
      <c r="M400" s="658"/>
      <c r="N400" s="659" t="str">
        <f t="shared" si="9"/>
        <v/>
      </c>
      <c r="O400" s="692">
        <f t="shared" si="10"/>
        <v>0</v>
      </c>
      <c r="P400" s="29"/>
      <c r="Q400" s="74"/>
      <c r="R400" s="28"/>
      <c r="S400" s="28"/>
      <c r="T400" s="28"/>
      <c r="U400" s="28"/>
      <c r="V400" s="28"/>
      <c r="W400" s="28"/>
      <c r="X400" s="28"/>
      <c r="Y400" s="28"/>
      <c r="Z400" s="28"/>
    </row>
    <row r="401" spans="1:26" ht="15" customHeight="1">
      <c r="A401" s="111">
        <v>391</v>
      </c>
      <c r="B401" s="48"/>
      <c r="C401" s="48"/>
      <c r="D401" s="35"/>
      <c r="E401" s="149"/>
      <c r="F401" s="156"/>
      <c r="G401" s="739"/>
      <c r="H401" s="122"/>
      <c r="I401" s="40"/>
      <c r="J401" s="40"/>
      <c r="K401" s="41"/>
      <c r="L401" s="42"/>
      <c r="M401" s="658"/>
      <c r="N401" s="659" t="str">
        <f t="shared" si="9"/>
        <v/>
      </c>
      <c r="O401" s="692">
        <f t="shared" si="10"/>
        <v>0</v>
      </c>
      <c r="P401" s="29"/>
      <c r="Q401" s="74"/>
      <c r="R401" s="28"/>
      <c r="S401" s="28"/>
      <c r="T401" s="28"/>
      <c r="U401" s="28"/>
      <c r="V401" s="28"/>
      <c r="W401" s="28"/>
      <c r="X401" s="28"/>
      <c r="Y401" s="28"/>
      <c r="Z401" s="28"/>
    </row>
    <row r="402" spans="1:26" ht="15" customHeight="1">
      <c r="A402" s="111">
        <v>392</v>
      </c>
      <c r="B402" s="48"/>
      <c r="C402" s="48"/>
      <c r="D402" s="35"/>
      <c r="E402" s="149"/>
      <c r="F402" s="156"/>
      <c r="G402" s="739"/>
      <c r="H402" s="122"/>
      <c r="I402" s="40"/>
      <c r="J402" s="40"/>
      <c r="K402" s="41"/>
      <c r="L402" s="42"/>
      <c r="M402" s="658"/>
      <c r="N402" s="659" t="str">
        <f t="shared" si="9"/>
        <v/>
      </c>
      <c r="O402" s="692">
        <f t="shared" si="10"/>
        <v>0</v>
      </c>
      <c r="P402" s="29"/>
      <c r="Q402" s="74"/>
      <c r="R402" s="28"/>
      <c r="S402" s="28"/>
      <c r="T402" s="28"/>
      <c r="U402" s="28"/>
      <c r="V402" s="28"/>
      <c r="W402" s="28"/>
      <c r="X402" s="28"/>
      <c r="Y402" s="28"/>
      <c r="Z402" s="28"/>
    </row>
    <row r="403" spans="1:26" ht="15" customHeight="1">
      <c r="A403" s="111">
        <v>393</v>
      </c>
      <c r="B403" s="48"/>
      <c r="C403" s="48"/>
      <c r="D403" s="35"/>
      <c r="E403" s="149"/>
      <c r="F403" s="156"/>
      <c r="G403" s="739"/>
      <c r="H403" s="122"/>
      <c r="I403" s="40"/>
      <c r="J403" s="40"/>
      <c r="K403" s="41"/>
      <c r="L403" s="42"/>
      <c r="M403" s="658"/>
      <c r="N403" s="659" t="str">
        <f t="shared" si="9"/>
        <v/>
      </c>
      <c r="O403" s="692">
        <f t="shared" si="10"/>
        <v>0</v>
      </c>
      <c r="P403" s="29"/>
      <c r="Q403" s="74"/>
      <c r="R403" s="28"/>
      <c r="S403" s="28"/>
      <c r="T403" s="28"/>
      <c r="U403" s="28"/>
      <c r="V403" s="28"/>
      <c r="W403" s="28"/>
      <c r="X403" s="28"/>
      <c r="Y403" s="28"/>
      <c r="Z403" s="28"/>
    </row>
    <row r="404" spans="1:26" ht="15" customHeight="1">
      <c r="A404" s="111">
        <v>394</v>
      </c>
      <c r="B404" s="48"/>
      <c r="C404" s="48"/>
      <c r="D404" s="35"/>
      <c r="E404" s="149"/>
      <c r="F404" s="156"/>
      <c r="G404" s="739"/>
      <c r="H404" s="122"/>
      <c r="I404" s="40"/>
      <c r="J404" s="40"/>
      <c r="K404" s="41"/>
      <c r="L404" s="42"/>
      <c r="M404" s="658"/>
      <c r="N404" s="659" t="str">
        <f t="shared" si="9"/>
        <v/>
      </c>
      <c r="O404" s="692">
        <f t="shared" si="10"/>
        <v>0</v>
      </c>
      <c r="P404" s="29"/>
      <c r="Q404" s="74"/>
      <c r="R404" s="28"/>
      <c r="S404" s="28"/>
      <c r="T404" s="28"/>
      <c r="U404" s="28"/>
      <c r="V404" s="28"/>
      <c r="W404" s="28"/>
      <c r="X404" s="28"/>
      <c r="Y404" s="28"/>
      <c r="Z404" s="28"/>
    </row>
    <row r="405" spans="1:26" ht="15" customHeight="1">
      <c r="A405" s="111">
        <v>395</v>
      </c>
      <c r="B405" s="48"/>
      <c r="C405" s="48"/>
      <c r="D405" s="35"/>
      <c r="E405" s="149"/>
      <c r="F405" s="156"/>
      <c r="G405" s="739"/>
      <c r="H405" s="122"/>
      <c r="I405" s="40"/>
      <c r="J405" s="40"/>
      <c r="K405" s="41"/>
      <c r="L405" s="42"/>
      <c r="M405" s="658"/>
      <c r="N405" s="659" t="str">
        <f t="shared" si="9"/>
        <v/>
      </c>
      <c r="O405" s="692">
        <f t="shared" si="10"/>
        <v>0</v>
      </c>
      <c r="P405" s="29"/>
      <c r="Q405" s="74"/>
      <c r="R405" s="28"/>
      <c r="S405" s="28"/>
      <c r="T405" s="28"/>
      <c r="U405" s="28"/>
      <c r="V405" s="28"/>
      <c r="W405" s="28"/>
      <c r="X405" s="28"/>
      <c r="Y405" s="28"/>
      <c r="Z405" s="28"/>
    </row>
    <row r="406" spans="1:26" ht="15" customHeight="1">
      <c r="A406" s="111">
        <v>396</v>
      </c>
      <c r="B406" s="48"/>
      <c r="C406" s="48"/>
      <c r="D406" s="35"/>
      <c r="E406" s="149"/>
      <c r="F406" s="156"/>
      <c r="G406" s="488"/>
      <c r="H406" s="122"/>
      <c r="I406" s="40"/>
      <c r="J406" s="40"/>
      <c r="K406" s="41"/>
      <c r="L406" s="42"/>
      <c r="M406" s="658"/>
      <c r="N406" s="659" t="str">
        <f t="shared" si="9"/>
        <v/>
      </c>
      <c r="O406" s="692">
        <f t="shared" si="10"/>
        <v>0</v>
      </c>
      <c r="P406" s="29"/>
      <c r="Q406" s="74"/>
      <c r="R406" s="28"/>
      <c r="S406" s="28"/>
      <c r="T406" s="28"/>
      <c r="U406" s="28"/>
      <c r="V406" s="28"/>
      <c r="W406" s="28"/>
      <c r="X406" s="28"/>
      <c r="Y406" s="28"/>
      <c r="Z406" s="28"/>
    </row>
    <row r="407" spans="1:26" ht="15" customHeight="1">
      <c r="A407" s="111">
        <v>397</v>
      </c>
      <c r="B407" s="48"/>
      <c r="C407" s="48"/>
      <c r="D407" s="35"/>
      <c r="E407" s="149"/>
      <c r="F407" s="156"/>
      <c r="G407" s="748"/>
      <c r="H407" s="122"/>
      <c r="I407" s="40"/>
      <c r="J407" s="40"/>
      <c r="K407" s="41"/>
      <c r="L407" s="42"/>
      <c r="M407" s="658"/>
      <c r="N407" s="659" t="str">
        <f t="shared" si="9"/>
        <v/>
      </c>
      <c r="O407" s="692">
        <f t="shared" si="10"/>
        <v>0</v>
      </c>
      <c r="P407" s="29"/>
      <c r="Q407" s="74"/>
      <c r="R407" s="28"/>
      <c r="S407" s="28"/>
      <c r="T407" s="28"/>
      <c r="U407" s="28"/>
      <c r="V407" s="28"/>
      <c r="W407" s="28"/>
      <c r="X407" s="28"/>
      <c r="Y407" s="28"/>
      <c r="Z407" s="28"/>
    </row>
    <row r="408" spans="1:26" ht="15" customHeight="1">
      <c r="A408" s="111">
        <v>398</v>
      </c>
      <c r="B408" s="48"/>
      <c r="C408" s="48"/>
      <c r="D408" s="35"/>
      <c r="E408" s="149"/>
      <c r="F408" s="156"/>
      <c r="G408" s="739"/>
      <c r="H408" s="122"/>
      <c r="I408" s="40"/>
      <c r="J408" s="40"/>
      <c r="K408" s="41"/>
      <c r="L408" s="42"/>
      <c r="M408" s="658"/>
      <c r="N408" s="659" t="str">
        <f t="shared" si="9"/>
        <v/>
      </c>
      <c r="O408" s="692">
        <f t="shared" si="10"/>
        <v>0</v>
      </c>
      <c r="P408" s="29"/>
      <c r="Q408" s="74"/>
      <c r="R408" s="28"/>
      <c r="S408" s="28"/>
      <c r="T408" s="28"/>
      <c r="U408" s="28"/>
      <c r="V408" s="28"/>
      <c r="W408" s="28"/>
      <c r="X408" s="28"/>
      <c r="Y408" s="28"/>
      <c r="Z408" s="28"/>
    </row>
    <row r="409" spans="1:26" ht="15" customHeight="1">
      <c r="A409" s="111">
        <v>399</v>
      </c>
      <c r="B409" s="48"/>
      <c r="C409" s="48"/>
      <c r="D409" s="35"/>
      <c r="E409" s="149"/>
      <c r="F409" s="156"/>
      <c r="G409" s="739"/>
      <c r="H409" s="122"/>
      <c r="I409" s="40"/>
      <c r="J409" s="40"/>
      <c r="K409" s="41"/>
      <c r="L409" s="42"/>
      <c r="M409" s="658"/>
      <c r="N409" s="659" t="str">
        <f t="shared" si="9"/>
        <v/>
      </c>
      <c r="O409" s="692">
        <f t="shared" si="10"/>
        <v>0</v>
      </c>
      <c r="P409" s="29"/>
      <c r="Q409" s="74"/>
      <c r="R409" s="28"/>
      <c r="S409" s="28"/>
      <c r="T409" s="28"/>
      <c r="U409" s="28"/>
      <c r="V409" s="28"/>
      <c r="W409" s="28"/>
      <c r="X409" s="28"/>
      <c r="Y409" s="28"/>
      <c r="Z409" s="28"/>
    </row>
    <row r="410" spans="1:26" ht="15" customHeight="1">
      <c r="A410" s="111">
        <v>400</v>
      </c>
      <c r="B410" s="48"/>
      <c r="C410" s="48"/>
      <c r="D410" s="35"/>
      <c r="E410" s="149"/>
      <c r="F410" s="156"/>
      <c r="G410" s="740"/>
      <c r="H410" s="122"/>
      <c r="I410" s="40"/>
      <c r="J410" s="40"/>
      <c r="K410" s="41"/>
      <c r="L410" s="42"/>
      <c r="M410" s="658"/>
      <c r="N410" s="659" t="str">
        <f t="shared" si="9"/>
        <v/>
      </c>
      <c r="O410" s="692">
        <f t="shared" si="10"/>
        <v>0</v>
      </c>
      <c r="P410" s="29"/>
      <c r="Q410" s="74"/>
      <c r="R410" s="28"/>
      <c r="S410" s="28"/>
      <c r="T410" s="28"/>
      <c r="U410" s="28"/>
      <c r="V410" s="28"/>
      <c r="W410" s="28"/>
      <c r="X410" s="28"/>
      <c r="Y410" s="28"/>
      <c r="Z410" s="28"/>
    </row>
    <row r="411" spans="1:26" ht="15" customHeight="1">
      <c r="A411" s="111">
        <v>401</v>
      </c>
      <c r="B411" s="48"/>
      <c r="C411" s="48"/>
      <c r="D411" s="35"/>
      <c r="E411" s="149"/>
      <c r="F411" s="156"/>
      <c r="G411" s="739"/>
      <c r="H411" s="122"/>
      <c r="I411" s="40"/>
      <c r="J411" s="40"/>
      <c r="K411" s="41"/>
      <c r="L411" s="42"/>
      <c r="M411" s="658"/>
      <c r="N411" s="659" t="str">
        <f t="shared" si="9"/>
        <v/>
      </c>
      <c r="O411" s="692">
        <f t="shared" si="10"/>
        <v>0</v>
      </c>
      <c r="P411" s="29"/>
      <c r="Q411" s="74"/>
      <c r="R411" s="28"/>
      <c r="S411" s="28"/>
      <c r="T411" s="28"/>
      <c r="U411" s="28"/>
      <c r="V411" s="28"/>
      <c r="W411" s="28"/>
      <c r="X411" s="28"/>
      <c r="Y411" s="28"/>
      <c r="Z411" s="28"/>
    </row>
    <row r="412" spans="1:26" ht="15" customHeight="1">
      <c r="A412" s="111">
        <v>402</v>
      </c>
      <c r="B412" s="48"/>
      <c r="C412" s="48"/>
      <c r="D412" s="35"/>
      <c r="E412" s="149"/>
      <c r="F412" s="156"/>
      <c r="G412" s="739"/>
      <c r="H412" s="122"/>
      <c r="I412" s="40"/>
      <c r="J412" s="40"/>
      <c r="K412" s="41"/>
      <c r="L412" s="42"/>
      <c r="M412" s="658"/>
      <c r="N412" s="659" t="str">
        <f t="shared" si="9"/>
        <v/>
      </c>
      <c r="O412" s="692">
        <f t="shared" si="10"/>
        <v>0</v>
      </c>
      <c r="P412" s="29"/>
      <c r="Q412" s="74"/>
      <c r="R412" s="28"/>
      <c r="S412" s="28"/>
      <c r="T412" s="28"/>
      <c r="U412" s="28"/>
      <c r="V412" s="28"/>
      <c r="W412" s="28"/>
      <c r="X412" s="28"/>
      <c r="Y412" s="28"/>
      <c r="Z412" s="28"/>
    </row>
    <row r="413" spans="1:26" ht="15" customHeight="1">
      <c r="A413" s="111">
        <v>403</v>
      </c>
      <c r="B413" s="48"/>
      <c r="C413" s="48"/>
      <c r="D413" s="35"/>
      <c r="E413" s="149"/>
      <c r="F413" s="156"/>
      <c r="G413" s="739"/>
      <c r="H413" s="122"/>
      <c r="I413" s="40"/>
      <c r="J413" s="40"/>
      <c r="K413" s="41"/>
      <c r="L413" s="42"/>
      <c r="M413" s="658"/>
      <c r="N413" s="659" t="str">
        <f t="shared" si="9"/>
        <v/>
      </c>
      <c r="O413" s="692">
        <f t="shared" si="10"/>
        <v>0</v>
      </c>
      <c r="P413" s="29"/>
      <c r="Q413" s="74"/>
      <c r="R413" s="28"/>
      <c r="S413" s="28"/>
      <c r="T413" s="28"/>
      <c r="U413" s="28"/>
      <c r="V413" s="28"/>
      <c r="W413" s="28"/>
      <c r="X413" s="28"/>
      <c r="Y413" s="28"/>
      <c r="Z413" s="28"/>
    </row>
    <row r="414" spans="1:26" ht="15" customHeight="1">
      <c r="A414" s="111">
        <v>404</v>
      </c>
      <c r="B414" s="48"/>
      <c r="C414" s="48"/>
      <c r="D414" s="35"/>
      <c r="E414" s="149"/>
      <c r="F414" s="156"/>
      <c r="G414" s="739"/>
      <c r="H414" s="122"/>
      <c r="I414" s="40"/>
      <c r="J414" s="40"/>
      <c r="K414" s="41"/>
      <c r="L414" s="42"/>
      <c r="M414" s="658"/>
      <c r="N414" s="659" t="str">
        <f t="shared" si="9"/>
        <v/>
      </c>
      <c r="O414" s="692">
        <f t="shared" si="10"/>
        <v>0</v>
      </c>
      <c r="P414" s="29"/>
      <c r="Q414" s="74"/>
      <c r="R414" s="28"/>
      <c r="S414" s="28"/>
      <c r="T414" s="28"/>
      <c r="U414" s="28"/>
      <c r="V414" s="28"/>
      <c r="W414" s="28"/>
      <c r="X414" s="28"/>
      <c r="Y414" s="28"/>
      <c r="Z414" s="28"/>
    </row>
    <row r="415" spans="1:26" ht="15" customHeight="1">
      <c r="A415" s="111">
        <v>405</v>
      </c>
      <c r="B415" s="48"/>
      <c r="C415" s="48"/>
      <c r="D415" s="35"/>
      <c r="E415" s="149"/>
      <c r="F415" s="156"/>
      <c r="G415" s="739"/>
      <c r="H415" s="122"/>
      <c r="I415" s="40"/>
      <c r="J415" s="40"/>
      <c r="K415" s="41"/>
      <c r="L415" s="42"/>
      <c r="M415" s="658"/>
      <c r="N415" s="659" t="str">
        <f t="shared" si="9"/>
        <v/>
      </c>
      <c r="O415" s="692">
        <f t="shared" si="10"/>
        <v>0</v>
      </c>
      <c r="P415" s="29"/>
      <c r="Q415" s="74"/>
      <c r="R415" s="28"/>
      <c r="S415" s="28"/>
      <c r="T415" s="28"/>
      <c r="U415" s="28"/>
      <c r="V415" s="28"/>
      <c r="W415" s="28"/>
      <c r="X415" s="28"/>
      <c r="Y415" s="28"/>
      <c r="Z415" s="28"/>
    </row>
    <row r="416" spans="1:26" ht="15" customHeight="1">
      <c r="A416" s="111">
        <v>406</v>
      </c>
      <c r="B416" s="48"/>
      <c r="C416" s="48"/>
      <c r="D416" s="35"/>
      <c r="E416" s="149"/>
      <c r="F416" s="156"/>
      <c r="G416" s="739"/>
      <c r="H416" s="122"/>
      <c r="I416" s="40"/>
      <c r="J416" s="40"/>
      <c r="K416" s="41"/>
      <c r="L416" s="42"/>
      <c r="M416" s="658"/>
      <c r="N416" s="659" t="str">
        <f t="shared" si="9"/>
        <v/>
      </c>
      <c r="O416" s="692">
        <f t="shared" si="10"/>
        <v>0</v>
      </c>
      <c r="P416" s="29"/>
      <c r="Q416" s="74"/>
      <c r="R416" s="28"/>
      <c r="S416" s="28"/>
      <c r="T416" s="28"/>
      <c r="U416" s="28"/>
      <c r="V416" s="28"/>
      <c r="W416" s="28"/>
      <c r="X416" s="28"/>
      <c r="Y416" s="28"/>
      <c r="Z416" s="28"/>
    </row>
    <row r="417" spans="1:26" ht="15" customHeight="1">
      <c r="A417" s="111">
        <v>407</v>
      </c>
      <c r="B417" s="48"/>
      <c r="C417" s="48"/>
      <c r="D417" s="35"/>
      <c r="E417" s="149"/>
      <c r="F417" s="156"/>
      <c r="G417" s="739"/>
      <c r="H417" s="122"/>
      <c r="I417" s="40"/>
      <c r="J417" s="40"/>
      <c r="K417" s="41"/>
      <c r="L417" s="42"/>
      <c r="M417" s="658"/>
      <c r="N417" s="659" t="str">
        <f t="shared" si="9"/>
        <v/>
      </c>
      <c r="O417" s="692">
        <f t="shared" si="10"/>
        <v>0</v>
      </c>
      <c r="P417" s="29"/>
      <c r="Q417" s="74"/>
      <c r="R417" s="28"/>
      <c r="S417" s="28"/>
      <c r="T417" s="28"/>
      <c r="U417" s="28"/>
      <c r="V417" s="28"/>
      <c r="W417" s="28"/>
      <c r="X417" s="28"/>
      <c r="Y417" s="28"/>
      <c r="Z417" s="28"/>
    </row>
    <row r="418" spans="1:26" ht="15" customHeight="1">
      <c r="A418" s="111">
        <v>408</v>
      </c>
      <c r="B418" s="48"/>
      <c r="C418" s="48"/>
      <c r="D418" s="35"/>
      <c r="E418" s="149"/>
      <c r="F418" s="156"/>
      <c r="G418" s="739"/>
      <c r="H418" s="122"/>
      <c r="I418" s="40"/>
      <c r="J418" s="40"/>
      <c r="K418" s="41"/>
      <c r="L418" s="42"/>
      <c r="M418" s="658"/>
      <c r="N418" s="659" t="str">
        <f t="shared" si="9"/>
        <v/>
      </c>
      <c r="O418" s="692">
        <f t="shared" si="10"/>
        <v>0</v>
      </c>
      <c r="P418" s="29"/>
      <c r="Q418" s="74"/>
      <c r="R418" s="28"/>
      <c r="S418" s="28"/>
      <c r="T418" s="28"/>
      <c r="U418" s="28"/>
      <c r="V418" s="28"/>
      <c r="W418" s="28"/>
      <c r="X418" s="28"/>
      <c r="Y418" s="28"/>
      <c r="Z418" s="28"/>
    </row>
    <row r="419" spans="1:26" ht="15" customHeight="1">
      <c r="A419" s="111">
        <v>409</v>
      </c>
      <c r="B419" s="48"/>
      <c r="C419" s="48"/>
      <c r="D419" s="35"/>
      <c r="E419" s="149"/>
      <c r="F419" s="156"/>
      <c r="G419" s="739"/>
      <c r="H419" s="122"/>
      <c r="I419" s="40"/>
      <c r="J419" s="40"/>
      <c r="K419" s="41"/>
      <c r="L419" s="42"/>
      <c r="M419" s="658"/>
      <c r="N419" s="659" t="str">
        <f t="shared" si="9"/>
        <v/>
      </c>
      <c r="O419" s="692">
        <f t="shared" si="10"/>
        <v>0</v>
      </c>
      <c r="P419" s="29"/>
      <c r="Q419" s="74"/>
      <c r="R419" s="28"/>
      <c r="S419" s="28"/>
      <c r="T419" s="28"/>
      <c r="U419" s="28"/>
      <c r="V419" s="28"/>
      <c r="W419" s="28"/>
      <c r="X419" s="28"/>
      <c r="Y419" s="28"/>
      <c r="Z419" s="28"/>
    </row>
    <row r="420" spans="1:26" ht="15" customHeight="1">
      <c r="A420" s="111">
        <v>410</v>
      </c>
      <c r="B420" s="48"/>
      <c r="C420" s="48"/>
      <c r="D420" s="35"/>
      <c r="E420" s="149"/>
      <c r="F420" s="156"/>
      <c r="G420" s="739"/>
      <c r="H420" s="122"/>
      <c r="I420" s="40"/>
      <c r="J420" s="40"/>
      <c r="K420" s="41"/>
      <c r="L420" s="42"/>
      <c r="M420" s="658"/>
      <c r="N420" s="659" t="str">
        <f t="shared" si="9"/>
        <v/>
      </c>
      <c r="O420" s="692">
        <f t="shared" si="10"/>
        <v>0</v>
      </c>
      <c r="P420" s="29"/>
      <c r="Q420" s="74"/>
      <c r="R420" s="28"/>
      <c r="S420" s="28"/>
      <c r="T420" s="28"/>
      <c r="U420" s="28"/>
      <c r="V420" s="28"/>
      <c r="W420" s="28"/>
      <c r="X420" s="28"/>
      <c r="Y420" s="28"/>
      <c r="Z420" s="28"/>
    </row>
    <row r="421" spans="1:26" ht="15" customHeight="1">
      <c r="A421" s="111">
        <v>411</v>
      </c>
      <c r="B421" s="48"/>
      <c r="C421" s="48"/>
      <c r="D421" s="35"/>
      <c r="E421" s="149"/>
      <c r="F421" s="156"/>
      <c r="G421" s="742"/>
      <c r="H421" s="122"/>
      <c r="I421" s="40"/>
      <c r="J421" s="40"/>
      <c r="K421" s="41"/>
      <c r="L421" s="42"/>
      <c r="M421" s="658"/>
      <c r="N421" s="659" t="str">
        <f t="shared" si="9"/>
        <v/>
      </c>
      <c r="O421" s="692">
        <f t="shared" si="10"/>
        <v>0</v>
      </c>
      <c r="P421" s="29"/>
      <c r="Q421" s="74"/>
      <c r="R421" s="28"/>
      <c r="S421" s="28"/>
      <c r="T421" s="28"/>
      <c r="U421" s="28"/>
      <c r="V421" s="28"/>
      <c r="W421" s="28"/>
      <c r="X421" s="28"/>
      <c r="Y421" s="28"/>
      <c r="Z421" s="28"/>
    </row>
    <row r="422" spans="1:26" ht="15" customHeight="1">
      <c r="A422" s="111">
        <v>412</v>
      </c>
      <c r="B422" s="48"/>
      <c r="C422" s="48"/>
      <c r="D422" s="35"/>
      <c r="E422" s="149"/>
      <c r="F422" s="156"/>
      <c r="G422" s="178"/>
      <c r="H422" s="122"/>
      <c r="I422" s="40"/>
      <c r="J422" s="40"/>
      <c r="K422" s="41"/>
      <c r="L422" s="42"/>
      <c r="M422" s="658"/>
      <c r="N422" s="659" t="str">
        <f t="shared" si="9"/>
        <v/>
      </c>
      <c r="O422" s="692">
        <f t="shared" si="10"/>
        <v>0</v>
      </c>
      <c r="P422" s="29"/>
      <c r="Q422" s="74"/>
      <c r="R422" s="28"/>
      <c r="S422" s="28"/>
      <c r="T422" s="28"/>
      <c r="U422" s="28"/>
      <c r="V422" s="28"/>
      <c r="W422" s="28"/>
      <c r="X422" s="28"/>
      <c r="Y422" s="28"/>
      <c r="Z422" s="28"/>
    </row>
    <row r="423" spans="1:26" ht="15" customHeight="1">
      <c r="A423" s="111">
        <v>413</v>
      </c>
      <c r="B423" s="48"/>
      <c r="C423" s="48"/>
      <c r="D423" s="35"/>
      <c r="E423" s="149"/>
      <c r="F423" s="156"/>
      <c r="G423" s="740"/>
      <c r="H423" s="122"/>
      <c r="I423" s="40"/>
      <c r="J423" s="40"/>
      <c r="K423" s="41"/>
      <c r="L423" s="42"/>
      <c r="M423" s="658"/>
      <c r="N423" s="659" t="str">
        <f t="shared" si="9"/>
        <v/>
      </c>
      <c r="O423" s="692">
        <f t="shared" si="10"/>
        <v>0</v>
      </c>
      <c r="P423" s="29"/>
      <c r="Q423" s="74"/>
      <c r="R423" s="28"/>
      <c r="S423" s="28"/>
      <c r="T423" s="28"/>
      <c r="U423" s="28"/>
      <c r="V423" s="28"/>
      <c r="W423" s="28"/>
      <c r="X423" s="28"/>
      <c r="Y423" s="28"/>
      <c r="Z423" s="28"/>
    </row>
    <row r="424" spans="1:26" ht="15" customHeight="1">
      <c r="A424" s="111">
        <v>414</v>
      </c>
      <c r="B424" s="48"/>
      <c r="C424" s="48"/>
      <c r="D424" s="35"/>
      <c r="E424" s="149"/>
      <c r="F424" s="156"/>
      <c r="G424" s="740"/>
      <c r="H424" s="122"/>
      <c r="I424" s="40"/>
      <c r="J424" s="40"/>
      <c r="K424" s="41"/>
      <c r="L424" s="42"/>
      <c r="M424" s="658"/>
      <c r="N424" s="659" t="str">
        <f t="shared" si="9"/>
        <v/>
      </c>
      <c r="O424" s="692">
        <f t="shared" si="10"/>
        <v>0</v>
      </c>
      <c r="P424" s="29"/>
      <c r="Q424" s="74"/>
      <c r="R424" s="28"/>
      <c r="S424" s="28"/>
      <c r="T424" s="28"/>
      <c r="U424" s="28"/>
      <c r="V424" s="28"/>
      <c r="W424" s="28"/>
      <c r="X424" s="28"/>
      <c r="Y424" s="28"/>
      <c r="Z424" s="28"/>
    </row>
    <row r="425" spans="1:26" ht="15" customHeight="1">
      <c r="A425" s="111">
        <v>415</v>
      </c>
      <c r="B425" s="48"/>
      <c r="C425" s="48"/>
      <c r="D425" s="35"/>
      <c r="E425" s="149"/>
      <c r="F425" s="156"/>
      <c r="G425" s="740"/>
      <c r="H425" s="122"/>
      <c r="I425" s="40"/>
      <c r="J425" s="40"/>
      <c r="K425" s="41"/>
      <c r="L425" s="42"/>
      <c r="M425" s="658"/>
      <c r="N425" s="659" t="str">
        <f t="shared" si="9"/>
        <v/>
      </c>
      <c r="O425" s="692">
        <f t="shared" si="10"/>
        <v>0</v>
      </c>
      <c r="P425" s="29"/>
      <c r="Q425" s="74"/>
      <c r="R425" s="28"/>
      <c r="S425" s="28"/>
      <c r="T425" s="28"/>
      <c r="U425" s="28"/>
      <c r="V425" s="28"/>
      <c r="W425" s="28"/>
      <c r="X425" s="28"/>
      <c r="Y425" s="28"/>
      <c r="Z425" s="28"/>
    </row>
    <row r="426" spans="1:26" ht="15" customHeight="1">
      <c r="A426" s="111">
        <v>416</v>
      </c>
      <c r="B426" s="48"/>
      <c r="C426" s="48"/>
      <c r="D426" s="35"/>
      <c r="E426" s="149"/>
      <c r="F426" s="156"/>
      <c r="G426" s="739"/>
      <c r="H426" s="122"/>
      <c r="I426" s="40"/>
      <c r="J426" s="40"/>
      <c r="K426" s="41"/>
      <c r="L426" s="42"/>
      <c r="M426" s="658"/>
      <c r="N426" s="659" t="str">
        <f t="shared" si="9"/>
        <v/>
      </c>
      <c r="O426" s="692">
        <f t="shared" si="10"/>
        <v>0</v>
      </c>
      <c r="P426" s="29"/>
      <c r="Q426" s="74"/>
      <c r="R426" s="28"/>
      <c r="S426" s="28"/>
      <c r="T426" s="28"/>
      <c r="U426" s="28"/>
      <c r="V426" s="28"/>
      <c r="W426" s="28"/>
      <c r="X426" s="28"/>
      <c r="Y426" s="28"/>
      <c r="Z426" s="28"/>
    </row>
    <row r="427" spans="1:26" ht="15" customHeight="1">
      <c r="A427" s="111">
        <v>417</v>
      </c>
      <c r="B427" s="48"/>
      <c r="C427" s="48"/>
      <c r="D427" s="35"/>
      <c r="E427" s="149"/>
      <c r="F427" s="156"/>
      <c r="G427" s="740"/>
      <c r="H427" s="122"/>
      <c r="I427" s="40"/>
      <c r="J427" s="40"/>
      <c r="K427" s="41"/>
      <c r="L427" s="42"/>
      <c r="M427" s="658"/>
      <c r="N427" s="659" t="str">
        <f t="shared" si="9"/>
        <v/>
      </c>
      <c r="O427" s="692">
        <f t="shared" si="10"/>
        <v>0</v>
      </c>
      <c r="P427" s="29"/>
      <c r="Q427" s="74"/>
      <c r="R427" s="28"/>
      <c r="S427" s="28"/>
      <c r="T427" s="28"/>
      <c r="U427" s="28"/>
      <c r="V427" s="28"/>
      <c r="W427" s="28"/>
      <c r="X427" s="28"/>
      <c r="Y427" s="28"/>
      <c r="Z427" s="28"/>
    </row>
    <row r="428" spans="1:26" ht="15" customHeight="1">
      <c r="A428" s="111">
        <v>418</v>
      </c>
      <c r="B428" s="48"/>
      <c r="C428" s="48"/>
      <c r="D428" s="35"/>
      <c r="E428" s="149"/>
      <c r="F428" s="156"/>
      <c r="G428" s="740"/>
      <c r="H428" s="122"/>
      <c r="I428" s="40"/>
      <c r="J428" s="40"/>
      <c r="K428" s="41"/>
      <c r="L428" s="42"/>
      <c r="M428" s="658"/>
      <c r="N428" s="659" t="str">
        <f t="shared" si="9"/>
        <v/>
      </c>
      <c r="O428" s="692">
        <f t="shared" si="10"/>
        <v>0</v>
      </c>
      <c r="P428" s="29"/>
      <c r="Q428" s="74"/>
      <c r="R428" s="28"/>
      <c r="S428" s="28"/>
      <c r="T428" s="28"/>
      <c r="U428" s="28"/>
      <c r="V428" s="28"/>
      <c r="W428" s="28"/>
      <c r="X428" s="28"/>
      <c r="Y428" s="28"/>
      <c r="Z428" s="28"/>
    </row>
    <row r="429" spans="1:26" ht="15" customHeight="1">
      <c r="A429" s="111">
        <v>419</v>
      </c>
      <c r="B429" s="48"/>
      <c r="C429" s="48"/>
      <c r="D429" s="35"/>
      <c r="E429" s="149"/>
      <c r="F429" s="156"/>
      <c r="G429" s="739"/>
      <c r="H429" s="122"/>
      <c r="I429" s="40"/>
      <c r="J429" s="40"/>
      <c r="K429" s="41"/>
      <c r="L429" s="42"/>
      <c r="M429" s="658"/>
      <c r="N429" s="659" t="str">
        <f t="shared" si="9"/>
        <v/>
      </c>
      <c r="O429" s="692">
        <f t="shared" si="10"/>
        <v>0</v>
      </c>
      <c r="P429" s="29"/>
      <c r="Q429" s="74"/>
      <c r="R429" s="28"/>
      <c r="S429" s="28"/>
      <c r="T429" s="28"/>
      <c r="U429" s="28"/>
      <c r="V429" s="28"/>
      <c r="W429" s="28"/>
      <c r="X429" s="28"/>
      <c r="Y429" s="28"/>
      <c r="Z429" s="28"/>
    </row>
    <row r="430" spans="1:26" ht="15" customHeight="1">
      <c r="A430" s="111">
        <v>420</v>
      </c>
      <c r="B430" s="48"/>
      <c r="C430" s="48"/>
      <c r="D430" s="35"/>
      <c r="E430" s="149"/>
      <c r="F430" s="156"/>
      <c r="G430" s="739"/>
      <c r="H430" s="122"/>
      <c r="I430" s="40"/>
      <c r="J430" s="40"/>
      <c r="K430" s="41"/>
      <c r="L430" s="42"/>
      <c r="M430" s="658"/>
      <c r="N430" s="659" t="str">
        <f t="shared" si="9"/>
        <v/>
      </c>
      <c r="O430" s="692">
        <f t="shared" si="10"/>
        <v>0</v>
      </c>
      <c r="P430" s="29"/>
      <c r="Q430" s="74"/>
      <c r="R430" s="28"/>
      <c r="S430" s="28"/>
      <c r="T430" s="28"/>
      <c r="U430" s="28"/>
      <c r="V430" s="28"/>
      <c r="W430" s="28"/>
      <c r="X430" s="28"/>
      <c r="Y430" s="28"/>
      <c r="Z430" s="28"/>
    </row>
    <row r="431" spans="1:26" ht="15" customHeight="1">
      <c r="A431" s="111">
        <v>421</v>
      </c>
      <c r="B431" s="48"/>
      <c r="C431" s="48"/>
      <c r="D431" s="35"/>
      <c r="E431" s="149"/>
      <c r="F431" s="156"/>
      <c r="G431" s="740"/>
      <c r="H431" s="122"/>
      <c r="I431" s="40"/>
      <c r="J431" s="40"/>
      <c r="K431" s="41"/>
      <c r="L431" s="42"/>
      <c r="M431" s="658"/>
      <c r="N431" s="659" t="str">
        <f t="shared" si="9"/>
        <v/>
      </c>
      <c r="O431" s="692">
        <f t="shared" si="10"/>
        <v>0</v>
      </c>
      <c r="P431" s="29"/>
      <c r="Q431" s="74"/>
      <c r="R431" s="28"/>
      <c r="S431" s="28"/>
      <c r="T431" s="28"/>
      <c r="U431" s="28"/>
      <c r="V431" s="28"/>
      <c r="W431" s="28"/>
      <c r="X431" s="28"/>
      <c r="Y431" s="28"/>
      <c r="Z431" s="28"/>
    </row>
    <row r="432" spans="1:26" ht="15" customHeight="1">
      <c r="A432" s="111">
        <v>422</v>
      </c>
      <c r="B432" s="48"/>
      <c r="C432" s="48"/>
      <c r="D432" s="35"/>
      <c r="E432" s="149"/>
      <c r="F432" s="156"/>
      <c r="G432" s="739"/>
      <c r="H432" s="122"/>
      <c r="I432" s="40"/>
      <c r="J432" s="40"/>
      <c r="K432" s="41"/>
      <c r="L432" s="42"/>
      <c r="M432" s="658"/>
      <c r="N432" s="659" t="str">
        <f t="shared" si="9"/>
        <v/>
      </c>
      <c r="O432" s="692">
        <f t="shared" si="10"/>
        <v>0</v>
      </c>
      <c r="P432" s="29"/>
      <c r="Q432" s="74"/>
      <c r="R432" s="28"/>
      <c r="S432" s="28"/>
      <c r="T432" s="28"/>
      <c r="U432" s="28"/>
      <c r="V432" s="28"/>
      <c r="W432" s="28"/>
      <c r="X432" s="28"/>
      <c r="Y432" s="28"/>
      <c r="Z432" s="28"/>
    </row>
    <row r="433" spans="1:26" ht="15" customHeight="1">
      <c r="A433" s="111">
        <v>423</v>
      </c>
      <c r="B433" s="48"/>
      <c r="C433" s="48"/>
      <c r="D433" s="35"/>
      <c r="E433" s="149"/>
      <c r="F433" s="156"/>
      <c r="G433" s="739"/>
      <c r="H433" s="122"/>
      <c r="I433" s="40"/>
      <c r="J433" s="40"/>
      <c r="K433" s="41"/>
      <c r="L433" s="42"/>
      <c r="M433" s="658"/>
      <c r="N433" s="659" t="str">
        <f t="shared" si="9"/>
        <v/>
      </c>
      <c r="O433" s="692">
        <f t="shared" si="10"/>
        <v>0</v>
      </c>
      <c r="P433" s="29"/>
      <c r="Q433" s="74"/>
      <c r="R433" s="28"/>
      <c r="S433" s="28"/>
      <c r="T433" s="28"/>
      <c r="U433" s="28"/>
      <c r="V433" s="28"/>
      <c r="W433" s="28"/>
      <c r="X433" s="28"/>
      <c r="Y433" s="28"/>
      <c r="Z433" s="28"/>
    </row>
    <row r="434" spans="1:26" ht="15" customHeight="1">
      <c r="A434" s="111">
        <v>424</v>
      </c>
      <c r="B434" s="48"/>
      <c r="C434" s="48"/>
      <c r="D434" s="35"/>
      <c r="E434" s="149"/>
      <c r="F434" s="156"/>
      <c r="G434" s="739"/>
      <c r="H434" s="122"/>
      <c r="I434" s="40"/>
      <c r="J434" s="40"/>
      <c r="K434" s="41"/>
      <c r="L434" s="42"/>
      <c r="M434" s="658"/>
      <c r="N434" s="659" t="str">
        <f t="shared" si="9"/>
        <v/>
      </c>
      <c r="O434" s="692">
        <f t="shared" si="10"/>
        <v>0</v>
      </c>
      <c r="P434" s="29"/>
      <c r="Q434" s="74"/>
      <c r="R434" s="28"/>
      <c r="S434" s="28"/>
      <c r="T434" s="28"/>
      <c r="U434" s="28"/>
      <c r="V434" s="28"/>
      <c r="W434" s="28"/>
      <c r="X434" s="28"/>
      <c r="Y434" s="28"/>
      <c r="Z434" s="28"/>
    </row>
    <row r="435" spans="1:26" ht="15" customHeight="1">
      <c r="A435" s="111">
        <v>425</v>
      </c>
      <c r="B435" s="48"/>
      <c r="C435" s="48"/>
      <c r="D435" s="35"/>
      <c r="E435" s="149"/>
      <c r="F435" s="156"/>
      <c r="G435" s="739"/>
      <c r="H435" s="122"/>
      <c r="I435" s="40"/>
      <c r="J435" s="40"/>
      <c r="K435" s="41"/>
      <c r="L435" s="42"/>
      <c r="M435" s="658"/>
      <c r="N435" s="659" t="str">
        <f t="shared" si="9"/>
        <v/>
      </c>
      <c r="O435" s="692">
        <f t="shared" si="10"/>
        <v>0</v>
      </c>
      <c r="P435" s="29"/>
      <c r="Q435" s="74"/>
      <c r="R435" s="28"/>
      <c r="S435" s="28"/>
      <c r="T435" s="28"/>
      <c r="U435" s="28"/>
      <c r="V435" s="28"/>
      <c r="W435" s="28"/>
      <c r="X435" s="28"/>
      <c r="Y435" s="28"/>
      <c r="Z435" s="28"/>
    </row>
    <row r="436" spans="1:26" ht="15" customHeight="1">
      <c r="A436" s="111">
        <v>426</v>
      </c>
      <c r="B436" s="48"/>
      <c r="C436" s="48"/>
      <c r="D436" s="35"/>
      <c r="E436" s="149"/>
      <c r="F436" s="156"/>
      <c r="G436" s="739"/>
      <c r="H436" s="122"/>
      <c r="I436" s="40"/>
      <c r="J436" s="40"/>
      <c r="K436" s="41"/>
      <c r="L436" s="42"/>
      <c r="M436" s="658"/>
      <c r="N436" s="659" t="str">
        <f t="shared" si="9"/>
        <v/>
      </c>
      <c r="O436" s="692">
        <f t="shared" si="10"/>
        <v>0</v>
      </c>
      <c r="P436" s="29"/>
      <c r="Q436" s="74"/>
      <c r="R436" s="28"/>
      <c r="S436" s="28"/>
      <c r="T436" s="28"/>
      <c r="U436" s="28"/>
      <c r="V436" s="28"/>
      <c r="W436" s="28"/>
      <c r="X436" s="28"/>
      <c r="Y436" s="28"/>
      <c r="Z436" s="28"/>
    </row>
    <row r="437" spans="1:26" ht="15" customHeight="1">
      <c r="A437" s="111">
        <v>427</v>
      </c>
      <c r="B437" s="48"/>
      <c r="C437" s="48"/>
      <c r="D437" s="35"/>
      <c r="E437" s="149"/>
      <c r="F437" s="156"/>
      <c r="G437" s="739"/>
      <c r="H437" s="122"/>
      <c r="I437" s="40"/>
      <c r="J437" s="40"/>
      <c r="K437" s="41"/>
      <c r="L437" s="42"/>
      <c r="M437" s="658"/>
      <c r="N437" s="659" t="str">
        <f t="shared" si="9"/>
        <v/>
      </c>
      <c r="O437" s="692">
        <f t="shared" si="10"/>
        <v>0</v>
      </c>
      <c r="P437" s="29"/>
      <c r="Q437" s="74"/>
      <c r="R437" s="28"/>
      <c r="S437" s="28"/>
      <c r="T437" s="28"/>
      <c r="U437" s="28"/>
      <c r="V437" s="28"/>
      <c r="W437" s="28"/>
      <c r="X437" s="28"/>
      <c r="Y437" s="28"/>
      <c r="Z437" s="28"/>
    </row>
    <row r="438" spans="1:26" ht="15" customHeight="1">
      <c r="A438" s="111">
        <v>428</v>
      </c>
      <c r="B438" s="48"/>
      <c r="C438" s="48"/>
      <c r="D438" s="35"/>
      <c r="E438" s="149"/>
      <c r="F438" s="156"/>
      <c r="G438" s="739"/>
      <c r="H438" s="122"/>
      <c r="I438" s="40"/>
      <c r="J438" s="40"/>
      <c r="K438" s="41"/>
      <c r="L438" s="42"/>
      <c r="M438" s="658"/>
      <c r="N438" s="659" t="str">
        <f t="shared" si="9"/>
        <v/>
      </c>
      <c r="O438" s="692">
        <f t="shared" si="10"/>
        <v>0</v>
      </c>
      <c r="P438" s="29"/>
      <c r="Q438" s="74"/>
      <c r="R438" s="28"/>
      <c r="S438" s="28"/>
      <c r="T438" s="28"/>
      <c r="U438" s="28"/>
      <c r="V438" s="28"/>
      <c r="W438" s="28"/>
      <c r="X438" s="28"/>
      <c r="Y438" s="28"/>
      <c r="Z438" s="28"/>
    </row>
    <row r="439" spans="1:26" ht="15" customHeight="1">
      <c r="A439" s="111">
        <v>429</v>
      </c>
      <c r="B439" s="48"/>
      <c r="C439" s="48"/>
      <c r="D439" s="35"/>
      <c r="E439" s="149"/>
      <c r="F439" s="156"/>
      <c r="G439" s="739"/>
      <c r="H439" s="122"/>
      <c r="I439" s="40"/>
      <c r="J439" s="40"/>
      <c r="K439" s="41"/>
      <c r="L439" s="42"/>
      <c r="M439" s="658"/>
      <c r="N439" s="659" t="str">
        <f t="shared" si="9"/>
        <v/>
      </c>
      <c r="O439" s="692">
        <f t="shared" si="10"/>
        <v>0</v>
      </c>
      <c r="P439" s="29"/>
      <c r="Q439" s="74"/>
      <c r="R439" s="28"/>
      <c r="S439" s="28"/>
      <c r="T439" s="28"/>
      <c r="U439" s="28"/>
      <c r="V439" s="28"/>
      <c r="W439" s="28"/>
      <c r="X439" s="28"/>
      <c r="Y439" s="28"/>
      <c r="Z439" s="28"/>
    </row>
    <row r="440" spans="1:26" ht="15" customHeight="1">
      <c r="A440" s="111">
        <v>430</v>
      </c>
      <c r="B440" s="48"/>
      <c r="C440" s="48"/>
      <c r="D440" s="35"/>
      <c r="E440" s="149"/>
      <c r="F440" s="156"/>
      <c r="G440" s="750"/>
      <c r="H440" s="122"/>
      <c r="I440" s="40"/>
      <c r="J440" s="40"/>
      <c r="K440" s="41"/>
      <c r="L440" s="42"/>
      <c r="M440" s="658"/>
      <c r="N440" s="659" t="str">
        <f t="shared" si="9"/>
        <v/>
      </c>
      <c r="O440" s="692">
        <f t="shared" si="10"/>
        <v>0</v>
      </c>
      <c r="P440" s="29"/>
      <c r="Q440" s="74"/>
      <c r="R440" s="28"/>
      <c r="S440" s="28"/>
      <c r="T440" s="28"/>
      <c r="U440" s="28"/>
      <c r="V440" s="28"/>
      <c r="W440" s="28"/>
      <c r="X440" s="28"/>
      <c r="Y440" s="28"/>
      <c r="Z440" s="28"/>
    </row>
    <row r="441" spans="1:26" ht="15" customHeight="1">
      <c r="A441" s="111">
        <v>431</v>
      </c>
      <c r="B441" s="48"/>
      <c r="C441" s="48"/>
      <c r="D441" s="35"/>
      <c r="E441" s="149"/>
      <c r="F441" s="156"/>
      <c r="G441" s="750"/>
      <c r="H441" s="122"/>
      <c r="I441" s="40"/>
      <c r="J441" s="40"/>
      <c r="K441" s="41"/>
      <c r="L441" s="42"/>
      <c r="M441" s="658"/>
      <c r="N441" s="659" t="str">
        <f t="shared" si="9"/>
        <v/>
      </c>
      <c r="O441" s="692">
        <f t="shared" si="10"/>
        <v>0</v>
      </c>
      <c r="P441" s="29"/>
      <c r="Q441" s="74"/>
      <c r="R441" s="28"/>
      <c r="S441" s="28"/>
      <c r="T441" s="28"/>
      <c r="U441" s="28"/>
      <c r="V441" s="28"/>
      <c r="W441" s="28"/>
      <c r="X441" s="28"/>
      <c r="Y441" s="28"/>
      <c r="Z441" s="28"/>
    </row>
    <row r="442" spans="1:26" ht="15" customHeight="1">
      <c r="A442" s="111">
        <v>432</v>
      </c>
      <c r="B442" s="48"/>
      <c r="C442" s="48"/>
      <c r="D442" s="35"/>
      <c r="E442" s="149"/>
      <c r="F442" s="156"/>
      <c r="G442" s="739"/>
      <c r="H442" s="122"/>
      <c r="I442" s="40"/>
      <c r="J442" s="40"/>
      <c r="K442" s="41"/>
      <c r="L442" s="42"/>
      <c r="M442" s="658"/>
      <c r="N442" s="659" t="str">
        <f t="shared" si="9"/>
        <v/>
      </c>
      <c r="O442" s="692">
        <f t="shared" si="10"/>
        <v>0</v>
      </c>
      <c r="P442" s="29"/>
      <c r="Q442" s="74"/>
      <c r="R442" s="28"/>
      <c r="S442" s="28"/>
      <c r="T442" s="28"/>
      <c r="U442" s="28"/>
      <c r="V442" s="28"/>
      <c r="W442" s="28"/>
      <c r="X442" s="28"/>
      <c r="Y442" s="28"/>
      <c r="Z442" s="28"/>
    </row>
    <row r="443" spans="1:26" ht="15" customHeight="1">
      <c r="A443" s="111">
        <v>433</v>
      </c>
      <c r="B443" s="48"/>
      <c r="C443" s="48"/>
      <c r="D443" s="35"/>
      <c r="E443" s="149"/>
      <c r="F443" s="156"/>
      <c r="G443" s="739"/>
      <c r="H443" s="122"/>
      <c r="I443" s="40"/>
      <c r="J443" s="40"/>
      <c r="K443" s="41"/>
      <c r="L443" s="42"/>
      <c r="M443" s="658"/>
      <c r="N443" s="659" t="str">
        <f t="shared" si="9"/>
        <v/>
      </c>
      <c r="O443" s="692">
        <f t="shared" si="10"/>
        <v>0</v>
      </c>
      <c r="P443" s="29"/>
      <c r="Q443" s="74"/>
      <c r="R443" s="28"/>
      <c r="S443" s="28"/>
      <c r="T443" s="28"/>
      <c r="U443" s="28"/>
      <c r="V443" s="28"/>
      <c r="W443" s="28"/>
      <c r="X443" s="28"/>
      <c r="Y443" s="28"/>
      <c r="Z443" s="28"/>
    </row>
    <row r="444" spans="1:26" ht="15" customHeight="1">
      <c r="A444" s="111">
        <v>434</v>
      </c>
      <c r="B444" s="48"/>
      <c r="C444" s="48"/>
      <c r="D444" s="35"/>
      <c r="E444" s="149"/>
      <c r="F444" s="156"/>
      <c r="G444" s="739"/>
      <c r="H444" s="122"/>
      <c r="I444" s="40"/>
      <c r="J444" s="40"/>
      <c r="K444" s="41"/>
      <c r="L444" s="42"/>
      <c r="M444" s="658"/>
      <c r="N444" s="659" t="str">
        <f t="shared" si="9"/>
        <v/>
      </c>
      <c r="O444" s="692">
        <f t="shared" si="10"/>
        <v>0</v>
      </c>
      <c r="P444" s="29"/>
      <c r="Q444" s="74"/>
      <c r="R444" s="28"/>
      <c r="S444" s="28"/>
      <c r="T444" s="28"/>
      <c r="U444" s="28"/>
      <c r="V444" s="28"/>
      <c r="W444" s="28"/>
      <c r="X444" s="28"/>
      <c r="Y444" s="28"/>
      <c r="Z444" s="28"/>
    </row>
    <row r="445" spans="1:26" ht="15" customHeight="1">
      <c r="A445" s="111">
        <v>435</v>
      </c>
      <c r="B445" s="48"/>
      <c r="C445" s="48"/>
      <c r="D445" s="35"/>
      <c r="E445" s="149"/>
      <c r="F445" s="156"/>
      <c r="G445" s="739"/>
      <c r="H445" s="122"/>
      <c r="I445" s="40"/>
      <c r="J445" s="40"/>
      <c r="K445" s="41"/>
      <c r="L445" s="42"/>
      <c r="M445" s="658"/>
      <c r="N445" s="659" t="str">
        <f t="shared" si="9"/>
        <v/>
      </c>
      <c r="O445" s="692">
        <f t="shared" si="10"/>
        <v>0</v>
      </c>
      <c r="P445" s="29"/>
      <c r="Q445" s="74"/>
      <c r="R445" s="28"/>
      <c r="S445" s="28"/>
      <c r="T445" s="28"/>
      <c r="U445" s="28"/>
      <c r="V445" s="28"/>
      <c r="W445" s="28"/>
      <c r="X445" s="28"/>
      <c r="Y445" s="28"/>
      <c r="Z445" s="28"/>
    </row>
    <row r="446" spans="1:26" ht="15" customHeight="1">
      <c r="A446" s="111">
        <v>436</v>
      </c>
      <c r="B446" s="48"/>
      <c r="C446" s="48"/>
      <c r="D446" s="35"/>
      <c r="E446" s="149"/>
      <c r="F446" s="156"/>
      <c r="G446" s="739"/>
      <c r="H446" s="122"/>
      <c r="I446" s="40"/>
      <c r="J446" s="40"/>
      <c r="K446" s="41"/>
      <c r="L446" s="42"/>
      <c r="M446" s="658"/>
      <c r="N446" s="659" t="str">
        <f t="shared" si="9"/>
        <v/>
      </c>
      <c r="O446" s="692">
        <f t="shared" si="10"/>
        <v>0</v>
      </c>
      <c r="P446" s="29"/>
      <c r="Q446" s="74"/>
      <c r="R446" s="28"/>
      <c r="S446" s="28"/>
      <c r="T446" s="28"/>
      <c r="U446" s="28"/>
      <c r="V446" s="28"/>
      <c r="W446" s="28"/>
      <c r="X446" s="28"/>
      <c r="Y446" s="28"/>
      <c r="Z446" s="28"/>
    </row>
    <row r="447" spans="1:26" ht="15" customHeight="1">
      <c r="A447" s="111">
        <v>437</v>
      </c>
      <c r="B447" s="48"/>
      <c r="C447" s="48"/>
      <c r="D447" s="35"/>
      <c r="E447" s="149"/>
      <c r="F447" s="156"/>
      <c r="G447" s="739"/>
      <c r="H447" s="122"/>
      <c r="I447" s="40"/>
      <c r="J447" s="40"/>
      <c r="K447" s="41"/>
      <c r="L447" s="42"/>
      <c r="M447" s="658"/>
      <c r="N447" s="659" t="str">
        <f t="shared" si="9"/>
        <v/>
      </c>
      <c r="O447" s="692">
        <f t="shared" si="10"/>
        <v>0</v>
      </c>
      <c r="P447" s="29"/>
      <c r="Q447" s="74"/>
      <c r="R447" s="28"/>
      <c r="S447" s="28"/>
      <c r="T447" s="28"/>
      <c r="U447" s="28"/>
      <c r="V447" s="28"/>
      <c r="W447" s="28"/>
      <c r="X447" s="28"/>
      <c r="Y447" s="28"/>
      <c r="Z447" s="28"/>
    </row>
    <row r="448" spans="1:26" ht="15" customHeight="1">
      <c r="A448" s="111">
        <v>438</v>
      </c>
      <c r="B448" s="48"/>
      <c r="C448" s="48"/>
      <c r="D448" s="35"/>
      <c r="E448" s="149"/>
      <c r="F448" s="156"/>
      <c r="G448" s="739"/>
      <c r="H448" s="122"/>
      <c r="I448" s="40"/>
      <c r="J448" s="40"/>
      <c r="K448" s="41"/>
      <c r="L448" s="42"/>
      <c r="M448" s="658"/>
      <c r="N448" s="659" t="str">
        <f t="shared" si="9"/>
        <v/>
      </c>
      <c r="O448" s="692">
        <f t="shared" si="10"/>
        <v>0</v>
      </c>
      <c r="P448" s="29"/>
      <c r="Q448" s="74"/>
      <c r="R448" s="28"/>
      <c r="S448" s="28"/>
      <c r="T448" s="28"/>
      <c r="U448" s="28"/>
      <c r="V448" s="28"/>
      <c r="W448" s="28"/>
      <c r="X448" s="28"/>
      <c r="Y448" s="28"/>
      <c r="Z448" s="28"/>
    </row>
    <row r="449" spans="1:26" ht="15" customHeight="1">
      <c r="A449" s="111">
        <v>439</v>
      </c>
      <c r="B449" s="48"/>
      <c r="C449" s="48"/>
      <c r="D449" s="35"/>
      <c r="E449" s="149"/>
      <c r="F449" s="156"/>
      <c r="G449" s="739"/>
      <c r="H449" s="122"/>
      <c r="I449" s="40"/>
      <c r="J449" s="40"/>
      <c r="K449" s="41"/>
      <c r="L449" s="42"/>
      <c r="M449" s="658"/>
      <c r="N449" s="659" t="str">
        <f t="shared" si="9"/>
        <v/>
      </c>
      <c r="O449" s="692">
        <f t="shared" si="10"/>
        <v>0</v>
      </c>
      <c r="P449" s="29"/>
      <c r="Q449" s="74"/>
      <c r="R449" s="28"/>
      <c r="S449" s="28"/>
      <c r="T449" s="28"/>
      <c r="U449" s="28"/>
      <c r="V449" s="28"/>
      <c r="W449" s="28"/>
      <c r="X449" s="28"/>
      <c r="Y449" s="28"/>
      <c r="Z449" s="28"/>
    </row>
    <row r="450" spans="1:26" ht="15" customHeight="1">
      <c r="A450" s="111">
        <v>440</v>
      </c>
      <c r="B450" s="48"/>
      <c r="C450" s="48"/>
      <c r="D450" s="35"/>
      <c r="E450" s="149"/>
      <c r="F450" s="156"/>
      <c r="G450" s="739"/>
      <c r="H450" s="122"/>
      <c r="I450" s="40"/>
      <c r="J450" s="40"/>
      <c r="K450" s="41"/>
      <c r="L450" s="42"/>
      <c r="M450" s="658"/>
      <c r="N450" s="659" t="str">
        <f t="shared" si="9"/>
        <v/>
      </c>
      <c r="O450" s="692">
        <f t="shared" si="10"/>
        <v>0</v>
      </c>
      <c r="P450" s="29"/>
      <c r="Q450" s="74"/>
      <c r="R450" s="28"/>
      <c r="S450" s="28"/>
      <c r="T450" s="28"/>
      <c r="U450" s="28"/>
      <c r="V450" s="28"/>
      <c r="W450" s="28"/>
      <c r="X450" s="28"/>
      <c r="Y450" s="28"/>
      <c r="Z450" s="28"/>
    </row>
    <row r="451" spans="1:26" ht="15" customHeight="1">
      <c r="A451" s="111">
        <v>441</v>
      </c>
      <c r="B451" s="48"/>
      <c r="C451" s="48"/>
      <c r="D451" s="35"/>
      <c r="E451" s="149"/>
      <c r="F451" s="156"/>
      <c r="G451" s="739"/>
      <c r="H451" s="122"/>
      <c r="I451" s="40"/>
      <c r="J451" s="40"/>
      <c r="K451" s="41"/>
      <c r="L451" s="42"/>
      <c r="M451" s="658"/>
      <c r="N451" s="659" t="str">
        <f t="shared" si="9"/>
        <v/>
      </c>
      <c r="O451" s="692">
        <f t="shared" si="10"/>
        <v>0</v>
      </c>
      <c r="P451" s="29"/>
      <c r="Q451" s="74"/>
      <c r="R451" s="28"/>
      <c r="S451" s="28"/>
      <c r="T451" s="28"/>
      <c r="U451" s="28"/>
      <c r="V451" s="28"/>
      <c r="W451" s="28"/>
      <c r="X451" s="28"/>
      <c r="Y451" s="28"/>
      <c r="Z451" s="28"/>
    </row>
    <row r="452" spans="1:26" ht="15" customHeight="1">
      <c r="A452" s="111">
        <v>442</v>
      </c>
      <c r="B452" s="48"/>
      <c r="C452" s="48"/>
      <c r="D452" s="35"/>
      <c r="E452" s="149"/>
      <c r="F452" s="156"/>
      <c r="G452" s="739"/>
      <c r="H452" s="122"/>
      <c r="I452" s="40"/>
      <c r="J452" s="40"/>
      <c r="K452" s="41"/>
      <c r="L452" s="42"/>
      <c r="M452" s="658"/>
      <c r="N452" s="659" t="str">
        <f t="shared" si="9"/>
        <v/>
      </c>
      <c r="O452" s="692">
        <f t="shared" si="10"/>
        <v>0</v>
      </c>
      <c r="P452" s="29"/>
      <c r="Q452" s="74"/>
      <c r="R452" s="28"/>
      <c r="S452" s="28"/>
      <c r="T452" s="28"/>
      <c r="U452" s="28"/>
      <c r="V452" s="28"/>
      <c r="W452" s="28"/>
      <c r="X452" s="28"/>
      <c r="Y452" s="28"/>
      <c r="Z452" s="28"/>
    </row>
    <row r="453" spans="1:26" ht="15" customHeight="1">
      <c r="A453" s="111">
        <v>443</v>
      </c>
      <c r="B453" s="48"/>
      <c r="C453" s="48"/>
      <c r="D453" s="35"/>
      <c r="E453" s="149"/>
      <c r="F453" s="156"/>
      <c r="G453" s="739"/>
      <c r="H453" s="122"/>
      <c r="I453" s="40"/>
      <c r="J453" s="40"/>
      <c r="K453" s="41"/>
      <c r="L453" s="42"/>
      <c r="M453" s="658"/>
      <c r="N453" s="659" t="str">
        <f t="shared" si="9"/>
        <v/>
      </c>
      <c r="O453" s="692">
        <f t="shared" si="10"/>
        <v>0</v>
      </c>
      <c r="P453" s="29"/>
      <c r="Q453" s="74"/>
      <c r="R453" s="28"/>
      <c r="S453" s="28"/>
      <c r="T453" s="28"/>
      <c r="U453" s="28"/>
      <c r="V453" s="28"/>
      <c r="W453" s="28"/>
      <c r="X453" s="28"/>
      <c r="Y453" s="28"/>
      <c r="Z453" s="28"/>
    </row>
    <row r="454" spans="1:26" ht="15" customHeight="1">
      <c r="A454" s="111">
        <v>444</v>
      </c>
      <c r="B454" s="48"/>
      <c r="C454" s="48"/>
      <c r="D454" s="35"/>
      <c r="E454" s="149"/>
      <c r="F454" s="156"/>
      <c r="G454" s="739"/>
      <c r="H454" s="122"/>
      <c r="I454" s="40"/>
      <c r="J454" s="40"/>
      <c r="K454" s="41"/>
      <c r="L454" s="42"/>
      <c r="M454" s="658"/>
      <c r="N454" s="659" t="str">
        <f t="shared" si="9"/>
        <v/>
      </c>
      <c r="O454" s="692">
        <f t="shared" si="10"/>
        <v>0</v>
      </c>
      <c r="P454" s="29"/>
      <c r="Q454" s="74"/>
      <c r="R454" s="28"/>
      <c r="S454" s="28"/>
      <c r="T454" s="28"/>
      <c r="U454" s="28"/>
      <c r="V454" s="28"/>
      <c r="W454" s="28"/>
      <c r="X454" s="28"/>
      <c r="Y454" s="28"/>
      <c r="Z454" s="28"/>
    </row>
    <row r="455" spans="1:26" ht="15" customHeight="1">
      <c r="A455" s="111">
        <v>445</v>
      </c>
      <c r="B455" s="48"/>
      <c r="C455" s="48"/>
      <c r="D455" s="35"/>
      <c r="E455" s="149"/>
      <c r="F455" s="156"/>
      <c r="G455" s="739"/>
      <c r="H455" s="122"/>
      <c r="I455" s="40"/>
      <c r="J455" s="40"/>
      <c r="K455" s="41"/>
      <c r="L455" s="42"/>
      <c r="M455" s="658"/>
      <c r="N455" s="659" t="str">
        <f t="shared" si="9"/>
        <v/>
      </c>
      <c r="O455" s="692">
        <f t="shared" si="10"/>
        <v>0</v>
      </c>
      <c r="P455" s="29"/>
      <c r="Q455" s="74"/>
      <c r="R455" s="28"/>
      <c r="S455" s="28"/>
      <c r="T455" s="28"/>
      <c r="U455" s="28"/>
      <c r="V455" s="28"/>
      <c r="W455" s="28"/>
      <c r="X455" s="28"/>
      <c r="Y455" s="28"/>
      <c r="Z455" s="28"/>
    </row>
    <row r="456" spans="1:26" ht="15" customHeight="1">
      <c r="A456" s="111">
        <v>446</v>
      </c>
      <c r="B456" s="48"/>
      <c r="C456" s="48"/>
      <c r="D456" s="35"/>
      <c r="E456" s="149"/>
      <c r="F456" s="156"/>
      <c r="G456" s="739"/>
      <c r="H456" s="122"/>
      <c r="I456" s="40"/>
      <c r="J456" s="40"/>
      <c r="K456" s="41"/>
      <c r="L456" s="42"/>
      <c r="M456" s="658"/>
      <c r="N456" s="659" t="str">
        <f t="shared" si="9"/>
        <v/>
      </c>
      <c r="O456" s="692">
        <f t="shared" si="10"/>
        <v>0</v>
      </c>
      <c r="P456" s="29"/>
      <c r="Q456" s="74"/>
      <c r="R456" s="28"/>
      <c r="S456" s="28"/>
      <c r="T456" s="28"/>
      <c r="U456" s="28"/>
      <c r="V456" s="28"/>
      <c r="W456" s="28"/>
      <c r="X456" s="28"/>
      <c r="Y456" s="28"/>
      <c r="Z456" s="28"/>
    </row>
    <row r="457" spans="1:26" ht="15" customHeight="1">
      <c r="A457" s="111">
        <v>447</v>
      </c>
      <c r="B457" s="48"/>
      <c r="C457" s="48"/>
      <c r="D457" s="35"/>
      <c r="E457" s="149"/>
      <c r="F457" s="156"/>
      <c r="G457" s="739"/>
      <c r="H457" s="122"/>
      <c r="I457" s="40"/>
      <c r="J457" s="40"/>
      <c r="K457" s="41"/>
      <c r="L457" s="42"/>
      <c r="M457" s="658"/>
      <c r="N457" s="659" t="str">
        <f t="shared" si="9"/>
        <v/>
      </c>
      <c r="O457" s="692">
        <f t="shared" si="10"/>
        <v>0</v>
      </c>
      <c r="P457" s="29"/>
      <c r="Q457" s="74"/>
      <c r="R457" s="28"/>
      <c r="S457" s="28"/>
      <c r="T457" s="28"/>
      <c r="U457" s="28"/>
      <c r="V457" s="28"/>
      <c r="W457" s="28"/>
      <c r="X457" s="28"/>
      <c r="Y457" s="28"/>
      <c r="Z457" s="28"/>
    </row>
    <row r="458" spans="1:26" ht="15" customHeight="1">
      <c r="A458" s="111">
        <v>448</v>
      </c>
      <c r="B458" s="48"/>
      <c r="C458" s="48"/>
      <c r="D458" s="35"/>
      <c r="E458" s="149"/>
      <c r="F458" s="156"/>
      <c r="G458" s="739"/>
      <c r="H458" s="122"/>
      <c r="I458" s="40"/>
      <c r="J458" s="40"/>
      <c r="K458" s="41"/>
      <c r="L458" s="42"/>
      <c r="M458" s="658"/>
      <c r="N458" s="659" t="str">
        <f t="shared" si="9"/>
        <v/>
      </c>
      <c r="O458" s="692">
        <f t="shared" si="10"/>
        <v>0</v>
      </c>
      <c r="P458" s="29"/>
      <c r="Q458" s="74"/>
      <c r="R458" s="28"/>
      <c r="S458" s="28"/>
      <c r="T458" s="28"/>
      <c r="U458" s="28"/>
      <c r="V458" s="28"/>
      <c r="W458" s="28"/>
      <c r="X458" s="28"/>
      <c r="Y458" s="28"/>
      <c r="Z458" s="28"/>
    </row>
    <row r="459" spans="1:26" ht="15" customHeight="1">
      <c r="A459" s="111">
        <v>449</v>
      </c>
      <c r="B459" s="48"/>
      <c r="C459" s="48"/>
      <c r="D459" s="35"/>
      <c r="E459" s="149"/>
      <c r="F459" s="156"/>
      <c r="G459" s="739"/>
      <c r="H459" s="122"/>
      <c r="I459" s="40"/>
      <c r="J459" s="40"/>
      <c r="K459" s="41"/>
      <c r="L459" s="42"/>
      <c r="M459" s="658"/>
      <c r="N459" s="659" t="str">
        <f t="shared" si="9"/>
        <v/>
      </c>
      <c r="O459" s="692">
        <f t="shared" si="10"/>
        <v>0</v>
      </c>
      <c r="P459" s="29"/>
      <c r="Q459" s="74"/>
      <c r="R459" s="28"/>
      <c r="S459" s="28"/>
      <c r="T459" s="28"/>
      <c r="U459" s="28"/>
      <c r="V459" s="28"/>
      <c r="W459" s="28"/>
      <c r="X459" s="28"/>
      <c r="Y459" s="28"/>
      <c r="Z459" s="28"/>
    </row>
    <row r="460" spans="1:26" ht="15" customHeight="1">
      <c r="A460" s="111">
        <v>450</v>
      </c>
      <c r="B460" s="48"/>
      <c r="C460" s="48"/>
      <c r="D460" s="35"/>
      <c r="E460" s="149"/>
      <c r="F460" s="156"/>
      <c r="G460" s="739"/>
      <c r="H460" s="122"/>
      <c r="I460" s="40"/>
      <c r="J460" s="40"/>
      <c r="K460" s="41"/>
      <c r="L460" s="42"/>
      <c r="M460" s="658"/>
      <c r="N460" s="659" t="str">
        <f t="shared" si="9"/>
        <v/>
      </c>
      <c r="O460" s="692">
        <f t="shared" si="10"/>
        <v>0</v>
      </c>
      <c r="P460" s="29"/>
      <c r="Q460" s="74"/>
      <c r="R460" s="28"/>
      <c r="S460" s="28"/>
      <c r="T460" s="28"/>
      <c r="U460" s="28"/>
      <c r="V460" s="28"/>
      <c r="W460" s="28"/>
      <c r="X460" s="28"/>
      <c r="Y460" s="28"/>
      <c r="Z460" s="28"/>
    </row>
    <row r="461" spans="1:26" ht="15" customHeight="1">
      <c r="A461" s="111">
        <v>451</v>
      </c>
      <c r="B461" s="48"/>
      <c r="C461" s="48"/>
      <c r="D461" s="35"/>
      <c r="E461" s="149"/>
      <c r="F461" s="156"/>
      <c r="G461" s="739"/>
      <c r="H461" s="122"/>
      <c r="I461" s="40"/>
      <c r="J461" s="40"/>
      <c r="K461" s="41"/>
      <c r="L461" s="42"/>
      <c r="M461" s="658"/>
      <c r="N461" s="659" t="str">
        <f t="shared" si="9"/>
        <v/>
      </c>
      <c r="O461" s="692">
        <f t="shared" si="10"/>
        <v>0</v>
      </c>
      <c r="P461" s="29"/>
      <c r="Q461" s="74"/>
      <c r="R461" s="28"/>
      <c r="S461" s="28"/>
      <c r="T461" s="28"/>
      <c r="U461" s="28"/>
      <c r="V461" s="28"/>
      <c r="W461" s="28"/>
      <c r="X461" s="28"/>
      <c r="Y461" s="28"/>
      <c r="Z461" s="28"/>
    </row>
    <row r="462" spans="1:26" ht="15" customHeight="1">
      <c r="A462" s="111">
        <v>452</v>
      </c>
      <c r="B462" s="48"/>
      <c r="C462" s="48"/>
      <c r="D462" s="35"/>
      <c r="E462" s="149"/>
      <c r="F462" s="156"/>
      <c r="G462" s="739"/>
      <c r="H462" s="122"/>
      <c r="I462" s="40"/>
      <c r="J462" s="40"/>
      <c r="K462" s="41"/>
      <c r="L462" s="42"/>
      <c r="M462" s="658"/>
      <c r="N462" s="659" t="str">
        <f t="shared" si="9"/>
        <v/>
      </c>
      <c r="O462" s="692">
        <f t="shared" si="10"/>
        <v>0</v>
      </c>
      <c r="P462" s="29"/>
      <c r="Q462" s="74"/>
      <c r="R462" s="28"/>
      <c r="S462" s="28"/>
      <c r="T462" s="28"/>
      <c r="U462" s="28"/>
      <c r="V462" s="28"/>
      <c r="W462" s="28"/>
      <c r="X462" s="28"/>
      <c r="Y462" s="28"/>
      <c r="Z462" s="28"/>
    </row>
    <row r="463" spans="1:26" ht="15" customHeight="1">
      <c r="A463" s="111">
        <v>453</v>
      </c>
      <c r="B463" s="48"/>
      <c r="C463" s="48"/>
      <c r="D463" s="35"/>
      <c r="E463" s="149"/>
      <c r="F463" s="156"/>
      <c r="G463" s="739"/>
      <c r="H463" s="122"/>
      <c r="I463" s="40"/>
      <c r="J463" s="40"/>
      <c r="K463" s="41"/>
      <c r="L463" s="42"/>
      <c r="M463" s="658"/>
      <c r="N463" s="659" t="str">
        <f t="shared" si="9"/>
        <v/>
      </c>
      <c r="O463" s="692">
        <f t="shared" si="10"/>
        <v>0</v>
      </c>
      <c r="P463" s="29"/>
      <c r="Q463" s="74"/>
      <c r="R463" s="28"/>
      <c r="S463" s="28"/>
      <c r="T463" s="28"/>
      <c r="U463" s="28"/>
      <c r="V463" s="28"/>
      <c r="W463" s="28"/>
      <c r="X463" s="28"/>
      <c r="Y463" s="28"/>
      <c r="Z463" s="28"/>
    </row>
    <row r="464" spans="1:26" ht="15" customHeight="1">
      <c r="A464" s="111">
        <v>454</v>
      </c>
      <c r="B464" s="48"/>
      <c r="C464" s="48"/>
      <c r="D464" s="35"/>
      <c r="E464" s="149"/>
      <c r="F464" s="156"/>
      <c r="G464" s="739"/>
      <c r="H464" s="122"/>
      <c r="I464" s="40"/>
      <c r="J464" s="40"/>
      <c r="K464" s="41"/>
      <c r="L464" s="42"/>
      <c r="M464" s="658"/>
      <c r="N464" s="659" t="str">
        <f t="shared" si="9"/>
        <v/>
      </c>
      <c r="O464" s="692">
        <f t="shared" si="10"/>
        <v>0</v>
      </c>
      <c r="P464" s="29"/>
      <c r="Q464" s="74"/>
      <c r="R464" s="28"/>
      <c r="S464" s="28"/>
      <c r="T464" s="28"/>
      <c r="U464" s="28"/>
      <c r="V464" s="28"/>
      <c r="W464" s="28"/>
      <c r="X464" s="28"/>
      <c r="Y464" s="28"/>
      <c r="Z464" s="28"/>
    </row>
    <row r="465" spans="1:26" ht="15" customHeight="1">
      <c r="A465" s="111">
        <v>455</v>
      </c>
      <c r="B465" s="48"/>
      <c r="C465" s="48"/>
      <c r="D465" s="35"/>
      <c r="E465" s="149"/>
      <c r="F465" s="156"/>
      <c r="G465" s="739"/>
      <c r="H465" s="122"/>
      <c r="I465" s="40"/>
      <c r="J465" s="40"/>
      <c r="K465" s="41"/>
      <c r="L465" s="42"/>
      <c r="M465" s="658"/>
      <c r="N465" s="659" t="str">
        <f t="shared" si="9"/>
        <v/>
      </c>
      <c r="O465" s="692">
        <f t="shared" si="10"/>
        <v>0</v>
      </c>
      <c r="P465" s="29"/>
      <c r="Q465" s="74"/>
      <c r="R465" s="28"/>
      <c r="S465" s="28"/>
      <c r="T465" s="28"/>
      <c r="U465" s="28"/>
      <c r="V465" s="28"/>
      <c r="W465" s="28"/>
      <c r="X465" s="28"/>
      <c r="Y465" s="28"/>
      <c r="Z465" s="28"/>
    </row>
    <row r="466" spans="1:26" ht="15" customHeight="1">
      <c r="A466" s="111">
        <v>456</v>
      </c>
      <c r="B466" s="48"/>
      <c r="C466" s="48"/>
      <c r="D466" s="35"/>
      <c r="E466" s="149"/>
      <c r="F466" s="156"/>
      <c r="G466" s="739"/>
      <c r="H466" s="122"/>
      <c r="I466" s="40"/>
      <c r="J466" s="40"/>
      <c r="K466" s="41"/>
      <c r="L466" s="42"/>
      <c r="M466" s="658"/>
      <c r="N466" s="659" t="str">
        <f t="shared" si="9"/>
        <v/>
      </c>
      <c r="O466" s="692">
        <f t="shared" si="10"/>
        <v>0</v>
      </c>
      <c r="P466" s="29"/>
      <c r="Q466" s="74"/>
      <c r="R466" s="28"/>
      <c r="S466" s="28"/>
      <c r="T466" s="28"/>
      <c r="U466" s="28"/>
      <c r="V466" s="28"/>
      <c r="W466" s="28"/>
      <c r="X466" s="28"/>
      <c r="Y466" s="28"/>
      <c r="Z466" s="28"/>
    </row>
    <row r="467" spans="1:26" ht="15" customHeight="1">
      <c r="A467" s="111">
        <v>457</v>
      </c>
      <c r="B467" s="48"/>
      <c r="C467" s="48"/>
      <c r="D467" s="35"/>
      <c r="E467" s="149"/>
      <c r="F467" s="156"/>
      <c r="G467" s="739"/>
      <c r="H467" s="122"/>
      <c r="I467" s="40"/>
      <c r="J467" s="40"/>
      <c r="K467" s="41"/>
      <c r="L467" s="42"/>
      <c r="M467" s="658"/>
      <c r="N467" s="659" t="str">
        <f t="shared" si="9"/>
        <v/>
      </c>
      <c r="O467" s="692">
        <f t="shared" si="10"/>
        <v>0</v>
      </c>
      <c r="P467" s="29"/>
      <c r="Q467" s="74"/>
      <c r="R467" s="28"/>
      <c r="S467" s="28"/>
      <c r="T467" s="28"/>
      <c r="U467" s="28"/>
      <c r="V467" s="28"/>
      <c r="W467" s="28"/>
      <c r="X467" s="28"/>
      <c r="Y467" s="28"/>
      <c r="Z467" s="28"/>
    </row>
    <row r="468" spans="1:26" ht="15" customHeight="1">
      <c r="A468" s="111">
        <v>458</v>
      </c>
      <c r="B468" s="48"/>
      <c r="C468" s="48"/>
      <c r="D468" s="35"/>
      <c r="E468" s="149"/>
      <c r="F468" s="156"/>
      <c r="G468" s="739"/>
      <c r="H468" s="122"/>
      <c r="I468" s="40"/>
      <c r="J468" s="40"/>
      <c r="K468" s="41"/>
      <c r="L468" s="42"/>
      <c r="M468" s="658"/>
      <c r="N468" s="659" t="str">
        <f t="shared" si="9"/>
        <v/>
      </c>
      <c r="O468" s="692">
        <f t="shared" si="10"/>
        <v>0</v>
      </c>
      <c r="P468" s="29"/>
      <c r="Q468" s="74"/>
      <c r="R468" s="28"/>
      <c r="S468" s="28"/>
      <c r="T468" s="28"/>
      <c r="U468" s="28"/>
      <c r="V468" s="28"/>
      <c r="W468" s="28"/>
      <c r="X468" s="28"/>
      <c r="Y468" s="28"/>
      <c r="Z468" s="28"/>
    </row>
    <row r="469" spans="1:26" ht="15" customHeight="1">
      <c r="A469" s="111">
        <v>459</v>
      </c>
      <c r="B469" s="48"/>
      <c r="C469" s="48"/>
      <c r="D469" s="35"/>
      <c r="E469" s="149"/>
      <c r="F469" s="156"/>
      <c r="G469" s="741"/>
      <c r="H469" s="122"/>
      <c r="I469" s="40"/>
      <c r="J469" s="40"/>
      <c r="K469" s="41"/>
      <c r="L469" s="42"/>
      <c r="M469" s="658"/>
      <c r="N469" s="659" t="str">
        <f t="shared" si="9"/>
        <v/>
      </c>
      <c r="O469" s="692">
        <f t="shared" si="10"/>
        <v>0</v>
      </c>
      <c r="P469" s="29"/>
      <c r="Q469" s="74"/>
      <c r="R469" s="28"/>
      <c r="S469" s="28"/>
      <c r="T469" s="28"/>
      <c r="U469" s="28"/>
      <c r="V469" s="28"/>
      <c r="W469" s="28"/>
      <c r="X469" s="28"/>
      <c r="Y469" s="28"/>
      <c r="Z469" s="28"/>
    </row>
    <row r="470" spans="1:26" ht="15" customHeight="1">
      <c r="A470" s="111">
        <v>460</v>
      </c>
      <c r="B470" s="48"/>
      <c r="C470" s="48"/>
      <c r="D470" s="35"/>
      <c r="E470" s="149"/>
      <c r="F470" s="156"/>
      <c r="G470" s="178"/>
      <c r="H470" s="122"/>
      <c r="I470" s="40"/>
      <c r="J470" s="40"/>
      <c r="K470" s="41"/>
      <c r="L470" s="42"/>
      <c r="M470" s="658"/>
      <c r="N470" s="659" t="str">
        <f t="shared" si="9"/>
        <v/>
      </c>
      <c r="O470" s="692">
        <f t="shared" si="10"/>
        <v>0</v>
      </c>
      <c r="P470" s="29"/>
      <c r="Q470" s="74"/>
      <c r="R470" s="28"/>
      <c r="S470" s="28"/>
      <c r="T470" s="28"/>
      <c r="U470" s="28"/>
      <c r="V470" s="28"/>
      <c r="W470" s="28"/>
      <c r="X470" s="28"/>
      <c r="Y470" s="28"/>
      <c r="Z470" s="28"/>
    </row>
    <row r="471" spans="1:26" ht="15" customHeight="1">
      <c r="A471" s="111">
        <v>461</v>
      </c>
      <c r="B471" s="48"/>
      <c r="C471" s="48"/>
      <c r="D471" s="35"/>
      <c r="E471" s="149"/>
      <c r="F471" s="156"/>
      <c r="G471" s="178"/>
      <c r="H471" s="122"/>
      <c r="I471" s="40"/>
      <c r="J471" s="40"/>
      <c r="K471" s="41"/>
      <c r="L471" s="42"/>
      <c r="M471" s="658"/>
      <c r="N471" s="659" t="str">
        <f t="shared" si="9"/>
        <v/>
      </c>
      <c r="O471" s="692">
        <f t="shared" si="10"/>
        <v>0</v>
      </c>
      <c r="P471" s="29"/>
      <c r="Q471" s="74"/>
      <c r="R471" s="28"/>
      <c r="S471" s="28"/>
      <c r="T471" s="28"/>
      <c r="U471" s="28"/>
      <c r="V471" s="28"/>
      <c r="W471" s="28"/>
      <c r="X471" s="28"/>
      <c r="Y471" s="28"/>
      <c r="Z471" s="28"/>
    </row>
    <row r="472" spans="1:26" ht="15" customHeight="1">
      <c r="A472" s="111">
        <v>462</v>
      </c>
      <c r="B472" s="48"/>
      <c r="C472" s="48"/>
      <c r="D472" s="35"/>
      <c r="E472" s="149"/>
      <c r="F472" s="156"/>
      <c r="G472" s="739"/>
      <c r="H472" s="122"/>
      <c r="I472" s="40"/>
      <c r="J472" s="40"/>
      <c r="K472" s="41"/>
      <c r="L472" s="42"/>
      <c r="M472" s="658"/>
      <c r="N472" s="659" t="str">
        <f t="shared" si="9"/>
        <v/>
      </c>
      <c r="O472" s="692">
        <f t="shared" si="10"/>
        <v>0</v>
      </c>
      <c r="P472" s="29"/>
      <c r="Q472" s="74"/>
      <c r="R472" s="28"/>
      <c r="S472" s="28"/>
      <c r="T472" s="28"/>
      <c r="U472" s="28"/>
      <c r="V472" s="28"/>
      <c r="W472" s="28"/>
      <c r="X472" s="28"/>
      <c r="Y472" s="28"/>
      <c r="Z472" s="28"/>
    </row>
    <row r="473" spans="1:26" ht="15" customHeight="1">
      <c r="A473" s="111">
        <v>463</v>
      </c>
      <c r="B473" s="48"/>
      <c r="C473" s="48"/>
      <c r="D473" s="35"/>
      <c r="E473" s="149"/>
      <c r="F473" s="156"/>
      <c r="G473" s="739"/>
      <c r="H473" s="122"/>
      <c r="I473" s="40"/>
      <c r="J473" s="40"/>
      <c r="K473" s="41"/>
      <c r="L473" s="42"/>
      <c r="M473" s="658"/>
      <c r="N473" s="659" t="str">
        <f t="shared" si="9"/>
        <v/>
      </c>
      <c r="O473" s="692">
        <f t="shared" si="10"/>
        <v>0</v>
      </c>
      <c r="P473" s="29"/>
      <c r="Q473" s="74"/>
      <c r="R473" s="28"/>
      <c r="S473" s="28"/>
      <c r="T473" s="28"/>
      <c r="U473" s="28"/>
      <c r="V473" s="28"/>
      <c r="W473" s="28"/>
      <c r="X473" s="28"/>
      <c r="Y473" s="28"/>
      <c r="Z473" s="28"/>
    </row>
    <row r="474" spans="1:26" ht="15" customHeight="1">
      <c r="A474" s="111">
        <v>464</v>
      </c>
      <c r="B474" s="48"/>
      <c r="C474" s="48"/>
      <c r="D474" s="35"/>
      <c r="E474" s="149"/>
      <c r="F474" s="156"/>
      <c r="G474" s="739"/>
      <c r="H474" s="122"/>
      <c r="I474" s="40"/>
      <c r="J474" s="40"/>
      <c r="K474" s="41"/>
      <c r="L474" s="42"/>
      <c r="M474" s="658"/>
      <c r="N474" s="659" t="str">
        <f t="shared" si="9"/>
        <v/>
      </c>
      <c r="O474" s="692">
        <f t="shared" si="10"/>
        <v>0</v>
      </c>
      <c r="P474" s="29"/>
      <c r="Q474" s="74"/>
      <c r="R474" s="28"/>
      <c r="S474" s="28"/>
      <c r="T474" s="28"/>
      <c r="U474" s="28"/>
      <c r="V474" s="28"/>
      <c r="W474" s="28"/>
      <c r="X474" s="28"/>
      <c r="Y474" s="28"/>
      <c r="Z474" s="28"/>
    </row>
    <row r="475" spans="1:26" ht="15" customHeight="1">
      <c r="A475" s="111">
        <v>465</v>
      </c>
      <c r="B475" s="48"/>
      <c r="C475" s="48"/>
      <c r="D475" s="35"/>
      <c r="E475" s="149"/>
      <c r="F475" s="156"/>
      <c r="G475" s="740"/>
      <c r="H475" s="122"/>
      <c r="I475" s="40"/>
      <c r="J475" s="40"/>
      <c r="K475" s="41"/>
      <c r="L475" s="42"/>
      <c r="M475" s="658"/>
      <c r="N475" s="659" t="str">
        <f t="shared" si="9"/>
        <v/>
      </c>
      <c r="O475" s="692">
        <f t="shared" si="10"/>
        <v>0</v>
      </c>
      <c r="P475" s="29"/>
      <c r="Q475" s="74"/>
      <c r="R475" s="28"/>
      <c r="S475" s="28"/>
      <c r="T475" s="28"/>
      <c r="U475" s="28"/>
      <c r="V475" s="28"/>
      <c r="W475" s="28"/>
      <c r="X475" s="28"/>
      <c r="Y475" s="28"/>
      <c r="Z475" s="28"/>
    </row>
    <row r="476" spans="1:26" ht="15" customHeight="1">
      <c r="A476" s="111">
        <v>466</v>
      </c>
      <c r="B476" s="48"/>
      <c r="C476" s="48"/>
      <c r="D476" s="35"/>
      <c r="E476" s="149"/>
      <c r="F476" s="156"/>
      <c r="G476" s="740"/>
      <c r="H476" s="122"/>
      <c r="I476" s="40"/>
      <c r="J476" s="40"/>
      <c r="K476" s="41"/>
      <c r="L476" s="42"/>
      <c r="M476" s="658"/>
      <c r="N476" s="659" t="str">
        <f t="shared" si="9"/>
        <v/>
      </c>
      <c r="O476" s="692">
        <f t="shared" si="10"/>
        <v>0</v>
      </c>
      <c r="P476" s="29"/>
      <c r="Q476" s="74"/>
      <c r="R476" s="28"/>
      <c r="S476" s="28"/>
      <c r="T476" s="28"/>
      <c r="U476" s="28"/>
      <c r="V476" s="28"/>
      <c r="W476" s="28"/>
      <c r="X476" s="28"/>
      <c r="Y476" s="28"/>
      <c r="Z476" s="28"/>
    </row>
    <row r="477" spans="1:26" ht="15" customHeight="1">
      <c r="A477" s="111">
        <v>467</v>
      </c>
      <c r="B477" s="48"/>
      <c r="C477" s="48"/>
      <c r="D477" s="35"/>
      <c r="E477" s="149"/>
      <c r="F477" s="156"/>
      <c r="G477" s="739"/>
      <c r="H477" s="122"/>
      <c r="I477" s="40"/>
      <c r="J477" s="40"/>
      <c r="K477" s="41"/>
      <c r="L477" s="42"/>
      <c r="M477" s="658"/>
      <c r="N477" s="659" t="str">
        <f t="shared" si="9"/>
        <v/>
      </c>
      <c r="O477" s="692">
        <f t="shared" si="10"/>
        <v>0</v>
      </c>
      <c r="P477" s="29"/>
      <c r="Q477" s="74"/>
      <c r="R477" s="28"/>
      <c r="S477" s="28"/>
      <c r="T477" s="28"/>
      <c r="U477" s="28"/>
      <c r="V477" s="28"/>
      <c r="W477" s="28"/>
      <c r="X477" s="28"/>
      <c r="Y477" s="28"/>
      <c r="Z477" s="28"/>
    </row>
    <row r="478" spans="1:26" ht="15" customHeight="1">
      <c r="A478" s="111">
        <v>468</v>
      </c>
      <c r="B478" s="48"/>
      <c r="C478" s="48"/>
      <c r="D478" s="35"/>
      <c r="E478" s="149"/>
      <c r="F478" s="156"/>
      <c r="G478" s="739"/>
      <c r="H478" s="122"/>
      <c r="I478" s="40"/>
      <c r="J478" s="40"/>
      <c r="K478" s="41"/>
      <c r="L478" s="42"/>
      <c r="M478" s="658"/>
      <c r="N478" s="659" t="str">
        <f t="shared" si="9"/>
        <v/>
      </c>
      <c r="O478" s="692">
        <f t="shared" si="10"/>
        <v>0</v>
      </c>
      <c r="P478" s="29"/>
      <c r="Q478" s="74"/>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658"/>
      <c r="N479" s="659" t="str">
        <f t="shared" si="9"/>
        <v/>
      </c>
      <c r="O479" s="692">
        <f t="shared" si="10"/>
        <v>0</v>
      </c>
      <c r="P479" s="29"/>
      <c r="Q479" s="74"/>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658"/>
      <c r="N480" s="659" t="str">
        <f t="shared" si="9"/>
        <v/>
      </c>
      <c r="O480" s="692">
        <f t="shared" si="10"/>
        <v>0</v>
      </c>
      <c r="P480" s="29"/>
      <c r="Q480" s="74"/>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658"/>
      <c r="N481" s="659" t="str">
        <f t="shared" si="9"/>
        <v/>
      </c>
      <c r="O481" s="692">
        <f t="shared" si="10"/>
        <v>0</v>
      </c>
      <c r="P481" s="29"/>
      <c r="Q481" s="74"/>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658"/>
      <c r="N482" s="659" t="str">
        <f t="shared" si="9"/>
        <v/>
      </c>
      <c r="O482" s="692">
        <f t="shared" si="10"/>
        <v>0</v>
      </c>
      <c r="P482" s="29"/>
      <c r="Q482" s="74"/>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658"/>
      <c r="N483" s="659" t="str">
        <f t="shared" si="9"/>
        <v/>
      </c>
      <c r="O483" s="692">
        <f t="shared" si="10"/>
        <v>0</v>
      </c>
      <c r="P483" s="29"/>
      <c r="Q483" s="74"/>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658"/>
      <c r="N484" s="659" t="str">
        <f t="shared" si="9"/>
        <v/>
      </c>
      <c r="O484" s="692">
        <f t="shared" si="10"/>
        <v>0</v>
      </c>
      <c r="P484" s="29"/>
      <c r="Q484" s="74"/>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658"/>
      <c r="N485" s="659" t="str">
        <f t="shared" si="9"/>
        <v/>
      </c>
      <c r="O485" s="692">
        <f t="shared" si="10"/>
        <v>0</v>
      </c>
      <c r="P485" s="29"/>
      <c r="Q485" s="74"/>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658"/>
      <c r="N486" s="659" t="str">
        <f t="shared" si="9"/>
        <v/>
      </c>
      <c r="O486" s="692">
        <f t="shared" si="10"/>
        <v>0</v>
      </c>
      <c r="P486" s="29"/>
      <c r="Q486" s="74"/>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658"/>
      <c r="N487" s="659" t="str">
        <f t="shared" si="9"/>
        <v/>
      </c>
      <c r="O487" s="692">
        <f t="shared" si="10"/>
        <v>0</v>
      </c>
      <c r="P487" s="29"/>
      <c r="Q487" s="74"/>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658"/>
      <c r="N488" s="659" t="str">
        <f t="shared" si="9"/>
        <v/>
      </c>
      <c r="O488" s="692">
        <f t="shared" si="10"/>
        <v>0</v>
      </c>
      <c r="P488" s="29"/>
      <c r="Q488" s="74"/>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658"/>
      <c r="N489" s="659" t="str">
        <f t="shared" si="9"/>
        <v/>
      </c>
      <c r="O489" s="692">
        <f t="shared" si="10"/>
        <v>0</v>
      </c>
      <c r="P489" s="29"/>
      <c r="Q489" s="74"/>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658"/>
      <c r="N490" s="659" t="str">
        <f t="shared" si="9"/>
        <v/>
      </c>
      <c r="O490" s="692">
        <f t="shared" si="10"/>
        <v>0</v>
      </c>
      <c r="P490" s="29"/>
      <c r="Q490" s="74"/>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658"/>
      <c r="N491" s="659" t="str">
        <f t="shared" si="9"/>
        <v/>
      </c>
      <c r="O491" s="692">
        <f t="shared" si="10"/>
        <v>0</v>
      </c>
      <c r="P491" s="29"/>
      <c r="Q491" s="74"/>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658"/>
      <c r="N492" s="659" t="str">
        <f t="shared" si="9"/>
        <v/>
      </c>
      <c r="O492" s="692">
        <f t="shared" si="10"/>
        <v>0</v>
      </c>
      <c r="P492" s="29"/>
      <c r="Q492" s="74"/>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658"/>
      <c r="N493" s="659" t="str">
        <f t="shared" si="9"/>
        <v/>
      </c>
      <c r="O493" s="692">
        <f t="shared" si="10"/>
        <v>0</v>
      </c>
      <c r="P493" s="29"/>
      <c r="Q493" s="74"/>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658"/>
      <c r="N494" s="659" t="str">
        <f t="shared" si="9"/>
        <v/>
      </c>
      <c r="O494" s="692">
        <f t="shared" si="10"/>
        <v>0</v>
      </c>
      <c r="P494" s="29"/>
      <c r="Q494" s="74"/>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658"/>
      <c r="N495" s="659" t="str">
        <f t="shared" si="9"/>
        <v/>
      </c>
      <c r="O495" s="692">
        <f t="shared" si="10"/>
        <v>0</v>
      </c>
      <c r="P495" s="29"/>
      <c r="Q495" s="74"/>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658"/>
      <c r="N496" s="659" t="str">
        <f t="shared" si="9"/>
        <v/>
      </c>
      <c r="O496" s="692">
        <f t="shared" si="10"/>
        <v>0</v>
      </c>
      <c r="P496" s="29"/>
      <c r="Q496" s="74"/>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658"/>
      <c r="N497" s="659" t="str">
        <f t="shared" si="9"/>
        <v/>
      </c>
      <c r="O497" s="692">
        <f t="shared" si="10"/>
        <v>0</v>
      </c>
      <c r="P497" s="29"/>
      <c r="Q497" s="74"/>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658"/>
      <c r="N498" s="659" t="str">
        <f t="shared" si="9"/>
        <v/>
      </c>
      <c r="O498" s="692">
        <f t="shared" si="10"/>
        <v>0</v>
      </c>
      <c r="P498" s="29"/>
      <c r="Q498" s="74"/>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658"/>
      <c r="N499" s="659" t="str">
        <f t="shared" si="9"/>
        <v/>
      </c>
      <c r="O499" s="692">
        <f t="shared" si="10"/>
        <v>0</v>
      </c>
      <c r="P499" s="29"/>
      <c r="Q499" s="74"/>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658"/>
      <c r="N500" s="659" t="str">
        <f t="shared" si="9"/>
        <v/>
      </c>
      <c r="O500" s="692">
        <f t="shared" si="10"/>
        <v>0</v>
      </c>
      <c r="P500" s="29"/>
      <c r="Q500" s="74"/>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658"/>
      <c r="N501" s="659" t="str">
        <f t="shared" si="9"/>
        <v/>
      </c>
      <c r="O501" s="692">
        <f t="shared" si="10"/>
        <v>0</v>
      </c>
      <c r="P501" s="29"/>
      <c r="Q501" s="74"/>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658"/>
      <c r="N502" s="659" t="str">
        <f t="shared" si="9"/>
        <v/>
      </c>
      <c r="O502" s="692">
        <f t="shared" si="10"/>
        <v>0</v>
      </c>
      <c r="P502" s="29"/>
      <c r="Q502" s="74"/>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658"/>
      <c r="N503" s="659" t="str">
        <f t="shared" si="9"/>
        <v/>
      </c>
      <c r="O503" s="692">
        <f t="shared" si="10"/>
        <v>0</v>
      </c>
      <c r="P503" s="29"/>
      <c r="Q503" s="74"/>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658"/>
      <c r="N504" s="659" t="str">
        <f t="shared" si="9"/>
        <v/>
      </c>
      <c r="O504" s="692">
        <f t="shared" si="10"/>
        <v>0</v>
      </c>
      <c r="P504" s="29"/>
      <c r="Q504" s="74"/>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658"/>
      <c r="N505" s="659" t="str">
        <f t="shared" si="9"/>
        <v/>
      </c>
      <c r="O505" s="692">
        <f t="shared" si="10"/>
        <v>0</v>
      </c>
      <c r="P505" s="29"/>
      <c r="Q505" s="74"/>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658"/>
      <c r="N506" s="659" t="str">
        <f t="shared" si="9"/>
        <v/>
      </c>
      <c r="O506" s="692">
        <f t="shared" si="10"/>
        <v>0</v>
      </c>
      <c r="P506" s="29"/>
      <c r="Q506" s="74"/>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658"/>
      <c r="N507" s="659" t="str">
        <f t="shared" si="9"/>
        <v/>
      </c>
      <c r="O507" s="692">
        <f t="shared" si="10"/>
        <v>0</v>
      </c>
      <c r="P507" s="29"/>
      <c r="Q507" s="74"/>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t="s">
        <v>26</v>
      </c>
      <c r="L508" s="42" t="str">
        <f t="shared" ref="L508:L511" si="11">CONCATENATE(I508,J508)</f>
        <v/>
      </c>
      <c r="M508" s="658">
        <f t="shared" ref="M508:M510" si="12">H508*I508</f>
        <v>0</v>
      </c>
      <c r="N508" s="659" t="str">
        <f t="shared" si="9"/>
        <v xml:space="preserve">0 </v>
      </c>
      <c r="O508" s="692">
        <f t="shared" si="10"/>
        <v>0</v>
      </c>
      <c r="P508" s="29" t="e">
        <f t="shared" ref="P508:P511" si="13">O508/H508</f>
        <v>#DIV/0!</v>
      </c>
      <c r="Q508" s="74" t="e">
        <f t="shared" ref="Q508:Q510" si="14">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t="s">
        <v>26</v>
      </c>
      <c r="L509" s="42" t="str">
        <f t="shared" si="11"/>
        <v/>
      </c>
      <c r="M509" s="658">
        <f t="shared" si="12"/>
        <v>0</v>
      </c>
      <c r="N509" s="659" t="str">
        <f t="shared" si="9"/>
        <v xml:space="preserve">0 </v>
      </c>
      <c r="O509" s="692">
        <f t="shared" si="10"/>
        <v>0</v>
      </c>
      <c r="P509" s="29" t="e">
        <f t="shared" si="13"/>
        <v>#DIV/0!</v>
      </c>
      <c r="Q509" s="74" t="e">
        <f t="shared" si="14"/>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t="s">
        <v>26</v>
      </c>
      <c r="L510" s="42" t="str">
        <f t="shared" si="11"/>
        <v/>
      </c>
      <c r="M510" s="658">
        <f t="shared" si="12"/>
        <v>0</v>
      </c>
      <c r="N510" s="659" t="str">
        <f t="shared" si="9"/>
        <v xml:space="preserve">0 </v>
      </c>
      <c r="O510" s="692">
        <f t="shared" si="10"/>
        <v>0</v>
      </c>
      <c r="P510" s="29" t="e">
        <f t="shared" si="13"/>
        <v>#DIV/0!</v>
      </c>
      <c r="Q510" s="74" t="e">
        <f t="shared" si="14"/>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t="str">
        <f t="shared" si="11"/>
        <v/>
      </c>
      <c r="M511" s="704"/>
      <c r="N511" s="705"/>
      <c r="O511" s="706">
        <f>SUM(O11:O510)</f>
        <v>137739.78050000002</v>
      </c>
      <c r="P511" s="29" t="e">
        <f t="shared" si="13"/>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4852</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t="s">
        <v>4853</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t="s">
        <v>2860</v>
      </c>
      <c r="H538" s="11" t="s">
        <v>2861</v>
      </c>
      <c r="I538" s="11"/>
      <c r="J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5</v>
      </c>
      <c r="B5" s="12"/>
      <c r="C5" s="12"/>
      <c r="D5" s="12"/>
      <c r="E5" s="12" t="s">
        <v>6</v>
      </c>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170" si="1">H10*I10</f>
        <v>2500</v>
      </c>
      <c r="N10" s="30" t="str">
        <f t="shared" ref="N10:N264" si="2">CONCATENATE(M10,K10,J10)</f>
        <v>2500 ml</v>
      </c>
      <c r="O10" s="30">
        <f t="shared" ref="O10:O264" si="3">G10*H10</f>
        <v>675</v>
      </c>
      <c r="P10" s="31">
        <f t="shared" ref="P10:P76" si="4">O10/H10</f>
        <v>67.5</v>
      </c>
      <c r="Q10" s="29">
        <f t="shared" ref="Q10:Q170" si="5">G10-P10</f>
        <v>0</v>
      </c>
      <c r="R10" s="28"/>
      <c r="S10" s="28"/>
      <c r="T10" s="28"/>
      <c r="U10" s="28"/>
      <c r="V10" s="28"/>
      <c r="W10" s="28"/>
      <c r="X10" s="28"/>
      <c r="Y10" s="28"/>
      <c r="Z10" s="28"/>
    </row>
    <row r="11" spans="1:26" ht="15" customHeight="1">
      <c r="A11" s="111">
        <v>1</v>
      </c>
      <c r="B11" s="48" t="s">
        <v>72</v>
      </c>
      <c r="C11" s="48"/>
      <c r="D11" s="231"/>
      <c r="E11" s="116" t="s">
        <v>2751</v>
      </c>
      <c r="F11" s="111"/>
      <c r="G11" s="657">
        <v>69.8</v>
      </c>
      <c r="H11" s="121">
        <v>7</v>
      </c>
      <c r="I11" s="121">
        <v>250</v>
      </c>
      <c r="J11" s="40" t="s">
        <v>29</v>
      </c>
      <c r="K11" s="41" t="s">
        <v>26</v>
      </c>
      <c r="L11" s="42" t="str">
        <f t="shared" si="0"/>
        <v>250ml</v>
      </c>
      <c r="M11" s="658">
        <f t="shared" si="1"/>
        <v>1750</v>
      </c>
      <c r="N11" s="659" t="str">
        <f t="shared" si="2"/>
        <v>1750 ml</v>
      </c>
      <c r="O11" s="692">
        <f t="shared" si="3"/>
        <v>488.59999999999997</v>
      </c>
      <c r="P11" s="29">
        <f t="shared" si="4"/>
        <v>69.8</v>
      </c>
      <c r="Q11" s="29">
        <f t="shared" si="5"/>
        <v>0</v>
      </c>
      <c r="R11" s="11"/>
      <c r="S11" s="28"/>
      <c r="T11" s="28"/>
      <c r="U11" s="28"/>
      <c r="V11" s="28"/>
      <c r="W11" s="28"/>
      <c r="X11" s="28"/>
      <c r="Y11" s="28"/>
      <c r="Z11" s="28"/>
    </row>
    <row r="12" spans="1:26" ht="15" customHeight="1">
      <c r="A12" s="111">
        <v>2</v>
      </c>
      <c r="B12" s="33" t="s">
        <v>160</v>
      </c>
      <c r="C12" s="48" t="s">
        <v>160</v>
      </c>
      <c r="D12" s="9"/>
      <c r="E12" s="50" t="s">
        <v>164</v>
      </c>
      <c r="F12" s="111"/>
      <c r="G12" s="657">
        <v>16.5</v>
      </c>
      <c r="H12" s="121">
        <v>1</v>
      </c>
      <c r="I12" s="121">
        <v>50</v>
      </c>
      <c r="J12" s="40" t="s">
        <v>59</v>
      </c>
      <c r="K12" s="41" t="s">
        <v>26</v>
      </c>
      <c r="L12" s="42" t="str">
        <f t="shared" si="0"/>
        <v>50grams</v>
      </c>
      <c r="M12" s="658">
        <f t="shared" si="1"/>
        <v>50</v>
      </c>
      <c r="N12" s="659" t="str">
        <f t="shared" si="2"/>
        <v>50 grams</v>
      </c>
      <c r="O12" s="692">
        <f t="shared" si="3"/>
        <v>16.5</v>
      </c>
      <c r="P12" s="29">
        <f t="shared" si="4"/>
        <v>16.5</v>
      </c>
      <c r="Q12" s="29">
        <f t="shared" si="5"/>
        <v>0</v>
      </c>
      <c r="R12" s="28"/>
      <c r="S12" s="28"/>
      <c r="T12" s="28"/>
      <c r="U12" s="28"/>
      <c r="V12" s="28"/>
      <c r="W12" s="28"/>
      <c r="X12" s="28"/>
      <c r="Y12" s="28"/>
      <c r="Z12" s="28"/>
    </row>
    <row r="13" spans="1:26" ht="15" customHeight="1">
      <c r="A13" s="111">
        <v>3</v>
      </c>
      <c r="B13" s="48" t="s">
        <v>501</v>
      </c>
      <c r="C13" s="48"/>
      <c r="D13" s="9"/>
      <c r="E13" s="116" t="s">
        <v>507</v>
      </c>
      <c r="F13" s="111"/>
      <c r="G13" s="661">
        <v>36.4</v>
      </c>
      <c r="H13" s="257">
        <v>5</v>
      </c>
      <c r="I13" s="257">
        <v>160</v>
      </c>
      <c r="J13" s="40" t="s">
        <v>59</v>
      </c>
      <c r="K13" s="41" t="s">
        <v>26</v>
      </c>
      <c r="L13" s="42" t="str">
        <f t="shared" si="0"/>
        <v>160grams</v>
      </c>
      <c r="M13" s="658">
        <f t="shared" si="1"/>
        <v>800</v>
      </c>
      <c r="N13" s="659" t="str">
        <f t="shared" si="2"/>
        <v>800 grams</v>
      </c>
      <c r="O13" s="692">
        <f t="shared" si="3"/>
        <v>182</v>
      </c>
      <c r="P13" s="29">
        <f t="shared" si="4"/>
        <v>36.4</v>
      </c>
      <c r="Q13" s="109">
        <f t="shared" si="5"/>
        <v>0</v>
      </c>
      <c r="R13" s="11"/>
      <c r="S13" s="28"/>
      <c r="T13" s="28"/>
      <c r="U13" s="28"/>
      <c r="V13" s="28"/>
      <c r="W13" s="28"/>
      <c r="X13" s="28"/>
      <c r="Y13" s="28"/>
      <c r="Z13" s="28"/>
    </row>
    <row r="14" spans="1:26" ht="15" customHeight="1">
      <c r="A14" s="111">
        <v>4</v>
      </c>
      <c r="B14" s="48" t="s">
        <v>652</v>
      </c>
      <c r="C14" s="48"/>
      <c r="D14" s="35"/>
      <c r="E14" s="116" t="s">
        <v>2752</v>
      </c>
      <c r="F14" s="111"/>
      <c r="G14" s="663">
        <v>60.2</v>
      </c>
      <c r="H14" s="664">
        <v>4</v>
      </c>
      <c r="I14" s="664">
        <v>70</v>
      </c>
      <c r="J14" s="40" t="s">
        <v>59</v>
      </c>
      <c r="K14" s="41" t="s">
        <v>26</v>
      </c>
      <c r="L14" s="42" t="str">
        <f t="shared" si="0"/>
        <v>70grams</v>
      </c>
      <c r="M14" s="658">
        <f t="shared" si="1"/>
        <v>280</v>
      </c>
      <c r="N14" s="659" t="str">
        <f t="shared" si="2"/>
        <v>280 grams</v>
      </c>
      <c r="O14" s="692">
        <f t="shared" si="3"/>
        <v>240.8</v>
      </c>
      <c r="P14" s="29">
        <f t="shared" si="4"/>
        <v>60.2</v>
      </c>
      <c r="Q14" s="29">
        <f t="shared" si="5"/>
        <v>0</v>
      </c>
      <c r="R14" s="28"/>
      <c r="S14" s="28"/>
      <c r="T14" s="28"/>
      <c r="U14" s="28"/>
      <c r="V14" s="28"/>
      <c r="W14" s="28"/>
      <c r="X14" s="28"/>
      <c r="Y14" s="28"/>
      <c r="Z14" s="28"/>
    </row>
    <row r="15" spans="1:26" ht="15" customHeight="1">
      <c r="A15" s="111">
        <v>5</v>
      </c>
      <c r="B15" s="48" t="s">
        <v>711</v>
      </c>
      <c r="C15" s="48"/>
      <c r="D15" s="35"/>
      <c r="E15" s="116" t="s">
        <v>716</v>
      </c>
      <c r="F15" s="111"/>
      <c r="G15" s="661">
        <v>70.7</v>
      </c>
      <c r="H15" s="257">
        <v>7</v>
      </c>
      <c r="I15" s="257">
        <v>370</v>
      </c>
      <c r="J15" s="40" t="s">
        <v>29</v>
      </c>
      <c r="K15" s="41" t="s">
        <v>26</v>
      </c>
      <c r="L15" s="42" t="str">
        <f t="shared" si="0"/>
        <v>370ml</v>
      </c>
      <c r="M15" s="658">
        <f t="shared" si="1"/>
        <v>2590</v>
      </c>
      <c r="N15" s="659" t="str">
        <f t="shared" si="2"/>
        <v>2590 ml</v>
      </c>
      <c r="O15" s="692">
        <f t="shared" si="3"/>
        <v>494.90000000000003</v>
      </c>
      <c r="P15" s="29">
        <f t="shared" si="4"/>
        <v>70.7</v>
      </c>
      <c r="Q15" s="29">
        <f t="shared" si="5"/>
        <v>0</v>
      </c>
      <c r="R15" s="28"/>
      <c r="S15" s="28"/>
      <c r="T15" s="28"/>
      <c r="U15" s="28"/>
      <c r="V15" s="28"/>
      <c r="W15" s="28"/>
      <c r="X15" s="28"/>
      <c r="Y15" s="28"/>
      <c r="Z15" s="28"/>
    </row>
    <row r="16" spans="1:26" ht="15" customHeight="1">
      <c r="A16" s="111">
        <v>6</v>
      </c>
      <c r="B16" s="48" t="s">
        <v>719</v>
      </c>
      <c r="C16" s="48"/>
      <c r="D16" s="35"/>
      <c r="E16" s="116" t="s">
        <v>723</v>
      </c>
      <c r="F16" s="111"/>
      <c r="G16" s="661">
        <v>41.6</v>
      </c>
      <c r="H16" s="257">
        <v>3</v>
      </c>
      <c r="I16" s="257">
        <v>374</v>
      </c>
      <c r="J16" s="40" t="s">
        <v>29</v>
      </c>
      <c r="K16" s="41" t="s">
        <v>26</v>
      </c>
      <c r="L16" s="42" t="str">
        <f t="shared" si="0"/>
        <v>374ml</v>
      </c>
      <c r="M16" s="658">
        <f t="shared" si="1"/>
        <v>1122</v>
      </c>
      <c r="N16" s="659" t="str">
        <f t="shared" si="2"/>
        <v>1122 ml</v>
      </c>
      <c r="O16" s="692">
        <f t="shared" si="3"/>
        <v>124.80000000000001</v>
      </c>
      <c r="P16" s="29">
        <f t="shared" si="4"/>
        <v>41.6</v>
      </c>
      <c r="Q16" s="29">
        <f t="shared" si="5"/>
        <v>0</v>
      </c>
      <c r="R16" s="28"/>
      <c r="S16" s="28"/>
      <c r="T16" s="28"/>
      <c r="U16" s="28"/>
      <c r="V16" s="28"/>
      <c r="W16" s="28"/>
      <c r="X16" s="28"/>
      <c r="Y16" s="28"/>
      <c r="Z16" s="28"/>
    </row>
    <row r="17" spans="1:26" ht="15" customHeight="1">
      <c r="A17" s="111">
        <v>7</v>
      </c>
      <c r="B17" s="48" t="s">
        <v>952</v>
      </c>
      <c r="C17" s="48"/>
      <c r="D17" s="35"/>
      <c r="E17" s="116" t="s">
        <v>953</v>
      </c>
      <c r="F17" s="111"/>
      <c r="G17" s="661">
        <v>34</v>
      </c>
      <c r="H17" s="257">
        <v>7</v>
      </c>
      <c r="I17" s="257">
        <v>360</v>
      </c>
      <c r="J17" s="40" t="s">
        <v>29</v>
      </c>
      <c r="K17" s="41" t="s">
        <v>26</v>
      </c>
      <c r="L17" s="42" t="str">
        <f t="shared" si="0"/>
        <v>360ml</v>
      </c>
      <c r="M17" s="658">
        <f t="shared" si="1"/>
        <v>2520</v>
      </c>
      <c r="N17" s="659" t="str">
        <f t="shared" si="2"/>
        <v>2520 ml</v>
      </c>
      <c r="O17" s="692">
        <f t="shared" si="3"/>
        <v>238</v>
      </c>
      <c r="P17" s="29">
        <f t="shared" si="4"/>
        <v>34</v>
      </c>
      <c r="Q17" s="29">
        <f t="shared" si="5"/>
        <v>0</v>
      </c>
      <c r="R17" s="28"/>
      <c r="S17" s="28"/>
      <c r="T17" s="28"/>
      <c r="U17" s="28"/>
      <c r="V17" s="28"/>
      <c r="W17" s="28"/>
      <c r="X17" s="28"/>
      <c r="Y17" s="28"/>
      <c r="Z17" s="28"/>
    </row>
    <row r="18" spans="1:26" ht="15" customHeight="1">
      <c r="A18" s="111">
        <v>8</v>
      </c>
      <c r="B18" s="48" t="s">
        <v>952</v>
      </c>
      <c r="C18" s="48"/>
      <c r="D18" s="35"/>
      <c r="E18" s="116" t="s">
        <v>951</v>
      </c>
      <c r="F18" s="111"/>
      <c r="G18" s="661">
        <v>30.3</v>
      </c>
      <c r="H18" s="257">
        <v>3</v>
      </c>
      <c r="I18" s="257">
        <v>360</v>
      </c>
      <c r="J18" s="40" t="s">
        <v>29</v>
      </c>
      <c r="K18" s="41" t="s">
        <v>26</v>
      </c>
      <c r="L18" s="42" t="str">
        <f t="shared" si="0"/>
        <v>360ml</v>
      </c>
      <c r="M18" s="658">
        <f t="shared" si="1"/>
        <v>1080</v>
      </c>
      <c r="N18" s="659" t="str">
        <f t="shared" si="2"/>
        <v>1080 ml</v>
      </c>
      <c r="O18" s="692">
        <f t="shared" si="3"/>
        <v>90.9</v>
      </c>
      <c r="P18" s="29">
        <f t="shared" si="4"/>
        <v>30.3</v>
      </c>
      <c r="Q18" s="29">
        <f t="shared" si="5"/>
        <v>0</v>
      </c>
      <c r="R18" s="28"/>
      <c r="S18" s="28"/>
      <c r="T18" s="28"/>
      <c r="U18" s="28"/>
      <c r="V18" s="28"/>
      <c r="W18" s="28"/>
      <c r="X18" s="28"/>
      <c r="Y18" s="28"/>
      <c r="Z18" s="28"/>
    </row>
    <row r="19" spans="1:26" ht="15" customHeight="1">
      <c r="A19" s="111">
        <v>9</v>
      </c>
      <c r="B19" s="48" t="s">
        <v>1085</v>
      </c>
      <c r="C19" s="48"/>
      <c r="D19" s="35"/>
      <c r="E19" s="116" t="s">
        <v>2753</v>
      </c>
      <c r="F19" s="111"/>
      <c r="G19" s="661">
        <v>62.5</v>
      </c>
      <c r="H19" s="257">
        <v>1</v>
      </c>
      <c r="I19" s="257">
        <v>500</v>
      </c>
      <c r="J19" s="40" t="s">
        <v>59</v>
      </c>
      <c r="K19" s="41" t="s">
        <v>26</v>
      </c>
      <c r="L19" s="42" t="str">
        <f t="shared" si="0"/>
        <v>500grams</v>
      </c>
      <c r="M19" s="658">
        <f t="shared" si="1"/>
        <v>500</v>
      </c>
      <c r="N19" s="659" t="str">
        <f t="shared" si="2"/>
        <v>500 grams</v>
      </c>
      <c r="O19" s="692">
        <f t="shared" si="3"/>
        <v>62.5</v>
      </c>
      <c r="P19" s="29">
        <f t="shared" si="4"/>
        <v>62.5</v>
      </c>
      <c r="Q19" s="74">
        <f t="shared" si="5"/>
        <v>0</v>
      </c>
      <c r="R19" s="46"/>
      <c r="S19" s="28"/>
      <c r="T19" s="28"/>
      <c r="U19" s="28"/>
      <c r="V19" s="28"/>
      <c r="W19" s="28"/>
      <c r="X19" s="28"/>
      <c r="Y19" s="28"/>
      <c r="Z19" s="28"/>
    </row>
    <row r="20" spans="1:26" ht="15" customHeight="1">
      <c r="A20" s="111">
        <v>10</v>
      </c>
      <c r="B20" s="61" t="s">
        <v>1139</v>
      </c>
      <c r="C20" s="48"/>
      <c r="D20" s="35"/>
      <c r="E20" s="116" t="s">
        <v>1140</v>
      </c>
      <c r="F20" s="111"/>
      <c r="G20" s="661">
        <v>9.17</v>
      </c>
      <c r="H20" s="257">
        <v>18</v>
      </c>
      <c r="I20" s="257">
        <v>25</v>
      </c>
      <c r="J20" s="40" t="s">
        <v>59</v>
      </c>
      <c r="K20" s="41" t="s">
        <v>26</v>
      </c>
      <c r="L20" s="42" t="str">
        <f t="shared" si="0"/>
        <v>25grams</v>
      </c>
      <c r="M20" s="658">
        <f t="shared" si="1"/>
        <v>450</v>
      </c>
      <c r="N20" s="659" t="str">
        <f t="shared" si="2"/>
        <v>450 grams</v>
      </c>
      <c r="O20" s="692">
        <f t="shared" si="3"/>
        <v>165.06</v>
      </c>
      <c r="P20" s="29">
        <f t="shared" si="4"/>
        <v>9.17</v>
      </c>
      <c r="Q20" s="29">
        <f t="shared" si="5"/>
        <v>0</v>
      </c>
      <c r="R20" s="28"/>
      <c r="S20" s="28"/>
      <c r="T20" s="28"/>
      <c r="U20" s="28"/>
      <c r="V20" s="28"/>
      <c r="W20" s="28"/>
      <c r="X20" s="28"/>
      <c r="Y20" s="28"/>
      <c r="Z20" s="28"/>
    </row>
    <row r="21" spans="1:26" ht="15" customHeight="1">
      <c r="A21" s="111">
        <v>11</v>
      </c>
      <c r="B21" s="89" t="s">
        <v>1225</v>
      </c>
      <c r="C21" s="48"/>
      <c r="D21" s="9"/>
      <c r="E21" s="50" t="s">
        <v>1229</v>
      </c>
      <c r="F21" s="111"/>
      <c r="G21" s="666">
        <v>57.4</v>
      </c>
      <c r="H21" s="88">
        <v>3</v>
      </c>
      <c r="I21" s="88">
        <v>500</v>
      </c>
      <c r="J21" s="40" t="s">
        <v>59</v>
      </c>
      <c r="K21" s="41" t="s">
        <v>26</v>
      </c>
      <c r="L21" s="42" t="str">
        <f t="shared" si="0"/>
        <v>500grams</v>
      </c>
      <c r="M21" s="658">
        <f t="shared" si="1"/>
        <v>1500</v>
      </c>
      <c r="N21" s="659" t="str">
        <f t="shared" si="2"/>
        <v>1500 grams</v>
      </c>
      <c r="O21" s="692">
        <f t="shared" si="3"/>
        <v>172.2</v>
      </c>
      <c r="P21" s="29">
        <f t="shared" si="4"/>
        <v>57.4</v>
      </c>
      <c r="Q21" s="29">
        <f t="shared" si="5"/>
        <v>0</v>
      </c>
      <c r="R21" s="28"/>
      <c r="S21" s="28"/>
      <c r="T21" s="28"/>
      <c r="U21" s="28"/>
      <c r="V21" s="28"/>
      <c r="W21" s="28"/>
      <c r="X21" s="28"/>
      <c r="Y21" s="28"/>
      <c r="Z21" s="28"/>
    </row>
    <row r="22" spans="1:26" ht="15" customHeight="1">
      <c r="A22" s="111">
        <v>12</v>
      </c>
      <c r="B22" s="89" t="s">
        <v>1507</v>
      </c>
      <c r="C22" s="48"/>
      <c r="D22" s="9"/>
      <c r="E22" s="116" t="s">
        <v>1516</v>
      </c>
      <c r="F22" s="111"/>
      <c r="G22" s="667">
        <v>317.8</v>
      </c>
      <c r="H22" s="88">
        <v>1</v>
      </c>
      <c r="I22" s="88">
        <v>1000</v>
      </c>
      <c r="J22" s="40" t="s">
        <v>59</v>
      </c>
      <c r="K22" s="41" t="s">
        <v>26</v>
      </c>
      <c r="L22" s="42" t="str">
        <f t="shared" si="0"/>
        <v>1000grams</v>
      </c>
      <c r="M22" s="658">
        <f t="shared" si="1"/>
        <v>1000</v>
      </c>
      <c r="N22" s="659" t="str">
        <f t="shared" si="2"/>
        <v>1000 grams</v>
      </c>
      <c r="O22" s="692">
        <f t="shared" si="3"/>
        <v>317.8</v>
      </c>
      <c r="P22" s="29">
        <f t="shared" si="4"/>
        <v>317.8</v>
      </c>
      <c r="Q22" s="29">
        <f t="shared" si="5"/>
        <v>0</v>
      </c>
      <c r="R22" s="46"/>
      <c r="S22" s="28"/>
      <c r="T22" s="28"/>
      <c r="U22" s="28"/>
      <c r="V22" s="28"/>
      <c r="W22" s="28"/>
      <c r="X22" s="28"/>
      <c r="Y22" s="28"/>
      <c r="Z22" s="28"/>
    </row>
    <row r="23" spans="1:26" ht="15" customHeight="1">
      <c r="A23" s="111">
        <v>13</v>
      </c>
      <c r="B23" s="89" t="s">
        <v>2348</v>
      </c>
      <c r="C23" s="48"/>
      <c r="D23" s="9"/>
      <c r="E23" s="62" t="s">
        <v>2681</v>
      </c>
      <c r="F23" s="111"/>
      <c r="G23" s="668">
        <v>80.599999999999994</v>
      </c>
      <c r="H23" s="88">
        <v>1</v>
      </c>
      <c r="I23" s="669">
        <v>1000</v>
      </c>
      <c r="J23" s="86" t="s">
        <v>59</v>
      </c>
      <c r="K23" s="41" t="s">
        <v>26</v>
      </c>
      <c r="L23" s="42" t="str">
        <f t="shared" si="0"/>
        <v>1000grams</v>
      </c>
      <c r="M23" s="658">
        <f t="shared" si="1"/>
        <v>1000</v>
      </c>
      <c r="N23" s="659" t="str">
        <f t="shared" si="2"/>
        <v>1000 grams</v>
      </c>
      <c r="O23" s="692">
        <f t="shared" si="3"/>
        <v>80.599999999999994</v>
      </c>
      <c r="P23" s="29">
        <f t="shared" si="4"/>
        <v>80.599999999999994</v>
      </c>
      <c r="Q23" s="74">
        <f t="shared" si="5"/>
        <v>0</v>
      </c>
      <c r="R23" s="46"/>
      <c r="S23" s="28"/>
      <c r="T23" s="28"/>
      <c r="U23" s="28"/>
      <c r="V23" s="28"/>
      <c r="W23" s="28"/>
      <c r="X23" s="28"/>
      <c r="Y23" s="28"/>
      <c r="Z23" s="28"/>
    </row>
    <row r="24" spans="1:26" ht="15" customHeight="1">
      <c r="A24" s="111">
        <v>14</v>
      </c>
      <c r="B24" s="89" t="s">
        <v>668</v>
      </c>
      <c r="C24" s="48"/>
      <c r="D24" s="9"/>
      <c r="E24" s="185" t="s">
        <v>2754</v>
      </c>
      <c r="F24" s="111"/>
      <c r="G24" s="661">
        <v>2.75</v>
      </c>
      <c r="H24" s="88">
        <v>32</v>
      </c>
      <c r="I24" s="121">
        <v>1</v>
      </c>
      <c r="J24" s="86" t="s">
        <v>2755</v>
      </c>
      <c r="K24" s="41" t="s">
        <v>26</v>
      </c>
      <c r="L24" s="42" t="str">
        <f t="shared" si="0"/>
        <v>1piece</v>
      </c>
      <c r="M24" s="658">
        <f t="shared" si="1"/>
        <v>32</v>
      </c>
      <c r="N24" s="659" t="str">
        <f t="shared" si="2"/>
        <v>32 piece</v>
      </c>
      <c r="O24" s="692">
        <f t="shared" si="3"/>
        <v>88</v>
      </c>
      <c r="P24" s="29">
        <f t="shared" si="4"/>
        <v>2.75</v>
      </c>
      <c r="Q24" s="29">
        <f t="shared" si="5"/>
        <v>0</v>
      </c>
      <c r="R24" s="28"/>
      <c r="S24" s="28"/>
      <c r="T24" s="28"/>
      <c r="U24" s="28"/>
      <c r="V24" s="28"/>
      <c r="W24" s="28"/>
      <c r="X24" s="28"/>
      <c r="Y24" s="28"/>
      <c r="Z24" s="28"/>
    </row>
    <row r="25" spans="1:26" ht="15" customHeight="1">
      <c r="A25" s="111">
        <v>15</v>
      </c>
      <c r="B25" s="89" t="s">
        <v>1716</v>
      </c>
      <c r="C25" s="48"/>
      <c r="D25" s="9"/>
      <c r="E25" s="149" t="s">
        <v>2756</v>
      </c>
      <c r="F25" s="111"/>
      <c r="G25" s="670">
        <v>7.7</v>
      </c>
      <c r="H25" s="88">
        <v>30</v>
      </c>
      <c r="I25" s="88">
        <v>1</v>
      </c>
      <c r="J25" s="40" t="s">
        <v>2755</v>
      </c>
      <c r="K25" s="41" t="s">
        <v>26</v>
      </c>
      <c r="L25" s="42" t="str">
        <f t="shared" si="0"/>
        <v>1piece</v>
      </c>
      <c r="M25" s="658">
        <f t="shared" si="1"/>
        <v>30</v>
      </c>
      <c r="N25" s="659" t="str">
        <f t="shared" si="2"/>
        <v>30 piece</v>
      </c>
      <c r="O25" s="692">
        <f t="shared" si="3"/>
        <v>231</v>
      </c>
      <c r="P25" s="29">
        <f t="shared" si="4"/>
        <v>7.7</v>
      </c>
      <c r="Q25" s="29">
        <f t="shared" si="5"/>
        <v>0</v>
      </c>
      <c r="R25" s="28"/>
      <c r="S25" s="28"/>
      <c r="T25" s="28"/>
      <c r="U25" s="28"/>
      <c r="V25" s="28"/>
      <c r="W25" s="28"/>
      <c r="X25" s="28"/>
      <c r="Y25" s="28"/>
      <c r="Z25" s="28"/>
    </row>
    <row r="26" spans="1:26" ht="15" customHeight="1">
      <c r="A26" s="111">
        <v>16</v>
      </c>
      <c r="B26" s="89" t="s">
        <v>1725</v>
      </c>
      <c r="C26" s="48"/>
      <c r="D26" s="9"/>
      <c r="E26" s="91" t="s">
        <v>2757</v>
      </c>
      <c r="F26" s="111"/>
      <c r="G26" s="671">
        <v>13.9</v>
      </c>
      <c r="H26" s="88">
        <v>34</v>
      </c>
      <c r="I26" s="88">
        <v>1</v>
      </c>
      <c r="J26" s="88" t="s">
        <v>2755</v>
      </c>
      <c r="K26" s="41" t="s">
        <v>26</v>
      </c>
      <c r="L26" s="42" t="str">
        <f t="shared" si="0"/>
        <v>1piece</v>
      </c>
      <c r="M26" s="658">
        <f t="shared" si="1"/>
        <v>34</v>
      </c>
      <c r="N26" s="659" t="str">
        <f t="shared" si="2"/>
        <v>34 piece</v>
      </c>
      <c r="O26" s="692">
        <f t="shared" si="3"/>
        <v>472.6</v>
      </c>
      <c r="P26" s="29">
        <f t="shared" si="4"/>
        <v>13.9</v>
      </c>
      <c r="Q26" s="29">
        <f t="shared" si="5"/>
        <v>0</v>
      </c>
      <c r="R26" s="28"/>
      <c r="S26" s="28"/>
      <c r="T26" s="28"/>
      <c r="U26" s="28"/>
      <c r="V26" s="28"/>
      <c r="W26" s="28"/>
      <c r="X26" s="28"/>
      <c r="Y26" s="28"/>
      <c r="Z26" s="28"/>
    </row>
    <row r="27" spans="1:26" ht="15" customHeight="1">
      <c r="A27" s="111">
        <v>17</v>
      </c>
      <c r="B27" s="89" t="s">
        <v>803</v>
      </c>
      <c r="C27" s="48"/>
      <c r="D27" s="9"/>
      <c r="E27" s="91" t="s">
        <v>804</v>
      </c>
      <c r="F27" s="111"/>
      <c r="G27" s="670">
        <v>52.6</v>
      </c>
      <c r="H27" s="88">
        <v>5</v>
      </c>
      <c r="I27" s="88">
        <v>1</v>
      </c>
      <c r="J27" s="88" t="s">
        <v>2755</v>
      </c>
      <c r="K27" s="41" t="s">
        <v>26</v>
      </c>
      <c r="L27" s="42" t="str">
        <f t="shared" si="0"/>
        <v>1piece</v>
      </c>
      <c r="M27" s="658">
        <f t="shared" si="1"/>
        <v>5</v>
      </c>
      <c r="N27" s="659" t="str">
        <f t="shared" si="2"/>
        <v>5 piece</v>
      </c>
      <c r="O27" s="692">
        <f t="shared" si="3"/>
        <v>263</v>
      </c>
      <c r="P27" s="29">
        <f t="shared" si="4"/>
        <v>52.6</v>
      </c>
      <c r="Q27" s="29">
        <f t="shared" si="5"/>
        <v>0</v>
      </c>
      <c r="R27" s="28"/>
      <c r="S27" s="28"/>
      <c r="T27" s="28"/>
      <c r="U27" s="28"/>
      <c r="V27" s="28"/>
      <c r="W27" s="28"/>
      <c r="X27" s="28"/>
      <c r="Y27" s="28"/>
      <c r="Z27" s="28"/>
    </row>
    <row r="28" spans="1:26" ht="15" customHeight="1">
      <c r="A28" s="111">
        <v>18</v>
      </c>
      <c r="B28" s="89" t="s">
        <v>1435</v>
      </c>
      <c r="C28" s="48"/>
      <c r="D28" s="9"/>
      <c r="E28" s="91" t="s">
        <v>1436</v>
      </c>
      <c r="F28" s="111"/>
      <c r="G28" s="670">
        <v>106.5</v>
      </c>
      <c r="H28" s="88">
        <v>2</v>
      </c>
      <c r="I28" s="88">
        <v>230</v>
      </c>
      <c r="J28" s="88" t="s">
        <v>59</v>
      </c>
      <c r="K28" s="41" t="s">
        <v>26</v>
      </c>
      <c r="L28" s="42" t="str">
        <f t="shared" si="0"/>
        <v>230grams</v>
      </c>
      <c r="M28" s="658">
        <f t="shared" si="1"/>
        <v>460</v>
      </c>
      <c r="N28" s="659" t="str">
        <f t="shared" si="2"/>
        <v>460 grams</v>
      </c>
      <c r="O28" s="692">
        <f t="shared" si="3"/>
        <v>213</v>
      </c>
      <c r="P28" s="29">
        <f t="shared" si="4"/>
        <v>106.5</v>
      </c>
      <c r="Q28" s="29">
        <f t="shared" si="5"/>
        <v>0</v>
      </c>
      <c r="R28" s="28"/>
      <c r="S28" s="28"/>
      <c r="T28" s="28"/>
      <c r="U28" s="28"/>
      <c r="V28" s="28"/>
      <c r="W28" s="28"/>
      <c r="X28" s="28"/>
      <c r="Y28" s="28"/>
      <c r="Z28" s="28"/>
    </row>
    <row r="29" spans="1:26" ht="15" customHeight="1">
      <c r="A29" s="111">
        <v>19</v>
      </c>
      <c r="B29" s="89" t="s">
        <v>2691</v>
      </c>
      <c r="C29" s="48"/>
      <c r="D29" s="9"/>
      <c r="E29" s="149" t="s">
        <v>1704</v>
      </c>
      <c r="F29" s="111"/>
      <c r="G29" s="670">
        <v>38.5</v>
      </c>
      <c r="H29" s="88">
        <v>3</v>
      </c>
      <c r="I29" s="534">
        <v>156</v>
      </c>
      <c r="J29" s="534" t="s">
        <v>2755</v>
      </c>
      <c r="K29" s="41" t="s">
        <v>26</v>
      </c>
      <c r="L29" s="42" t="str">
        <f t="shared" si="0"/>
        <v>156piece</v>
      </c>
      <c r="M29" s="658">
        <f t="shared" si="1"/>
        <v>468</v>
      </c>
      <c r="N29" s="659" t="str">
        <f t="shared" si="2"/>
        <v>468 piece</v>
      </c>
      <c r="O29" s="692">
        <f t="shared" si="3"/>
        <v>115.5</v>
      </c>
      <c r="P29" s="29">
        <f t="shared" si="4"/>
        <v>38.5</v>
      </c>
      <c r="Q29" s="29">
        <f t="shared" si="5"/>
        <v>0</v>
      </c>
      <c r="R29" s="28"/>
      <c r="S29" s="28"/>
      <c r="T29" s="28"/>
      <c r="U29" s="28"/>
      <c r="V29" s="28"/>
      <c r="W29" s="28"/>
      <c r="X29" s="28"/>
      <c r="Y29" s="28"/>
      <c r="Z29" s="28"/>
    </row>
    <row r="30" spans="1:26" ht="15" customHeight="1">
      <c r="A30" s="111">
        <v>20</v>
      </c>
      <c r="B30" s="89" t="s">
        <v>1923</v>
      </c>
      <c r="C30" s="48"/>
      <c r="D30" s="525"/>
      <c r="E30" s="149" t="s">
        <v>2758</v>
      </c>
      <c r="F30" s="111"/>
      <c r="G30" s="670">
        <v>16.2</v>
      </c>
      <c r="H30" s="88">
        <v>5</v>
      </c>
      <c r="I30" s="88">
        <v>112</v>
      </c>
      <c r="J30" s="534" t="s">
        <v>59</v>
      </c>
      <c r="K30" s="41" t="s">
        <v>26</v>
      </c>
      <c r="L30" s="42" t="str">
        <f t="shared" si="0"/>
        <v>112grams</v>
      </c>
      <c r="M30" s="658">
        <f t="shared" si="1"/>
        <v>560</v>
      </c>
      <c r="N30" s="659" t="str">
        <f t="shared" si="2"/>
        <v>560 grams</v>
      </c>
      <c r="O30" s="692">
        <f t="shared" si="3"/>
        <v>81</v>
      </c>
      <c r="P30" s="29">
        <f t="shared" si="4"/>
        <v>16.2</v>
      </c>
      <c r="Q30" s="29">
        <f t="shared" si="5"/>
        <v>0</v>
      </c>
      <c r="R30" s="11"/>
      <c r="S30" s="28"/>
      <c r="T30" s="28"/>
      <c r="U30" s="28"/>
      <c r="V30" s="28"/>
      <c r="W30" s="28"/>
      <c r="X30" s="28"/>
      <c r="Y30" s="28"/>
      <c r="Z30" s="28"/>
    </row>
    <row r="31" spans="1:26" ht="15" customHeight="1">
      <c r="A31" s="111">
        <v>21</v>
      </c>
      <c r="B31" s="89" t="s">
        <v>547</v>
      </c>
      <c r="C31" s="48"/>
      <c r="D31" s="35"/>
      <c r="E31" s="149" t="s">
        <v>548</v>
      </c>
      <c r="F31" s="111"/>
      <c r="G31" s="670">
        <v>290</v>
      </c>
      <c r="H31" s="88">
        <v>3</v>
      </c>
      <c r="I31" s="88">
        <v>1</v>
      </c>
      <c r="J31" s="88" t="s">
        <v>2759</v>
      </c>
      <c r="K31" s="41" t="s">
        <v>26</v>
      </c>
      <c r="L31" s="42" t="str">
        <f t="shared" si="0"/>
        <v>1kilo</v>
      </c>
      <c r="M31" s="658">
        <f t="shared" si="1"/>
        <v>3</v>
      </c>
      <c r="N31" s="659" t="str">
        <f t="shared" si="2"/>
        <v>3 kilo</v>
      </c>
      <c r="O31" s="692">
        <f t="shared" si="3"/>
        <v>870</v>
      </c>
      <c r="P31" s="29">
        <f t="shared" si="4"/>
        <v>290</v>
      </c>
      <c r="Q31" s="109">
        <f t="shared" si="5"/>
        <v>0</v>
      </c>
      <c r="R31" s="11"/>
      <c r="S31" s="28"/>
      <c r="T31" s="28"/>
      <c r="U31" s="28"/>
      <c r="V31" s="28"/>
      <c r="W31" s="28"/>
      <c r="X31" s="28"/>
      <c r="Y31" s="28"/>
      <c r="Z31" s="28"/>
    </row>
    <row r="32" spans="1:26" ht="15" customHeight="1">
      <c r="A32" s="111">
        <v>22</v>
      </c>
      <c r="B32" s="89" t="s">
        <v>556</v>
      </c>
      <c r="C32" s="48"/>
      <c r="D32" s="9"/>
      <c r="E32" s="149" t="s">
        <v>2692</v>
      </c>
      <c r="F32" s="111"/>
      <c r="G32" s="670">
        <v>134</v>
      </c>
      <c r="H32" s="534">
        <v>3.5</v>
      </c>
      <c r="I32" s="88">
        <v>1</v>
      </c>
      <c r="J32" s="88" t="s">
        <v>2759</v>
      </c>
      <c r="K32" s="41" t="s">
        <v>26</v>
      </c>
      <c r="L32" s="42" t="str">
        <f t="shared" si="0"/>
        <v>1kilo</v>
      </c>
      <c r="M32" s="658">
        <f t="shared" si="1"/>
        <v>3.5</v>
      </c>
      <c r="N32" s="659" t="str">
        <f t="shared" si="2"/>
        <v>3.5 kilo</v>
      </c>
      <c r="O32" s="692">
        <f t="shared" si="3"/>
        <v>469</v>
      </c>
      <c r="P32" s="29">
        <f t="shared" si="4"/>
        <v>134</v>
      </c>
      <c r="Q32" s="29">
        <f t="shared" si="5"/>
        <v>0</v>
      </c>
      <c r="R32" s="28"/>
      <c r="S32" s="28"/>
      <c r="T32" s="28"/>
      <c r="U32" s="28"/>
      <c r="V32" s="28"/>
      <c r="W32" s="28"/>
      <c r="X32" s="28"/>
      <c r="Y32" s="28"/>
      <c r="Z32" s="28"/>
    </row>
    <row r="33" spans="1:26" ht="15" customHeight="1">
      <c r="A33" s="111">
        <v>23</v>
      </c>
      <c r="B33" s="89" t="s">
        <v>570</v>
      </c>
      <c r="C33" s="48"/>
      <c r="D33" s="9"/>
      <c r="E33" s="149" t="s">
        <v>121</v>
      </c>
      <c r="F33" s="111"/>
      <c r="G33" s="670">
        <v>190</v>
      </c>
      <c r="H33" s="88">
        <v>6</v>
      </c>
      <c r="I33" s="88">
        <v>1</v>
      </c>
      <c r="J33" s="88" t="s">
        <v>2759</v>
      </c>
      <c r="K33" s="41" t="s">
        <v>26</v>
      </c>
      <c r="L33" s="42" t="str">
        <f t="shared" si="0"/>
        <v>1kilo</v>
      </c>
      <c r="M33" s="658">
        <f t="shared" si="1"/>
        <v>6</v>
      </c>
      <c r="N33" s="659" t="str">
        <f t="shared" si="2"/>
        <v>6 kilo</v>
      </c>
      <c r="O33" s="692">
        <f t="shared" si="3"/>
        <v>1140</v>
      </c>
      <c r="P33" s="29">
        <f t="shared" si="4"/>
        <v>190</v>
      </c>
      <c r="Q33" s="74">
        <f t="shared" si="5"/>
        <v>0</v>
      </c>
      <c r="R33" s="28"/>
      <c r="S33" s="28"/>
      <c r="T33" s="28"/>
      <c r="U33" s="28"/>
      <c r="V33" s="28"/>
      <c r="W33" s="28"/>
      <c r="X33" s="28"/>
      <c r="Y33" s="28"/>
      <c r="Z33" s="28"/>
    </row>
    <row r="34" spans="1:26" ht="15" customHeight="1">
      <c r="A34" s="111">
        <v>24</v>
      </c>
      <c r="B34" s="89" t="s">
        <v>1238</v>
      </c>
      <c r="C34" s="48"/>
      <c r="D34" s="9"/>
      <c r="E34" s="149" t="s">
        <v>2760</v>
      </c>
      <c r="F34" s="111"/>
      <c r="G34" s="670">
        <v>192</v>
      </c>
      <c r="H34" s="88">
        <v>1</v>
      </c>
      <c r="I34" s="88">
        <v>1</v>
      </c>
      <c r="J34" s="88" t="s">
        <v>2759</v>
      </c>
      <c r="K34" s="41" t="s">
        <v>26</v>
      </c>
      <c r="L34" s="42" t="str">
        <f t="shared" si="0"/>
        <v>1kilo</v>
      </c>
      <c r="M34" s="658">
        <f t="shared" si="1"/>
        <v>1</v>
      </c>
      <c r="N34" s="659" t="str">
        <f t="shared" si="2"/>
        <v>1 kilo</v>
      </c>
      <c r="O34" s="692">
        <f t="shared" si="3"/>
        <v>192</v>
      </c>
      <c r="P34" s="29">
        <f t="shared" si="4"/>
        <v>192</v>
      </c>
      <c r="Q34" s="74">
        <f t="shared" si="5"/>
        <v>0</v>
      </c>
      <c r="R34" s="28"/>
      <c r="S34" s="28"/>
      <c r="T34" s="28"/>
      <c r="U34" s="28"/>
      <c r="V34" s="28"/>
      <c r="W34" s="28"/>
      <c r="X34" s="28"/>
      <c r="Y34" s="28"/>
      <c r="Z34" s="28"/>
    </row>
    <row r="35" spans="1:26" ht="15" customHeight="1">
      <c r="A35" s="111">
        <v>25</v>
      </c>
      <c r="B35" s="241" t="s">
        <v>1980</v>
      </c>
      <c r="C35" s="48"/>
      <c r="D35" s="9"/>
      <c r="E35" s="114" t="s">
        <v>2761</v>
      </c>
      <c r="F35" s="111"/>
      <c r="G35" s="672">
        <v>126.9</v>
      </c>
      <c r="H35" s="669">
        <v>1</v>
      </c>
      <c r="I35" s="669">
        <v>450</v>
      </c>
      <c r="J35" s="88" t="s">
        <v>59</v>
      </c>
      <c r="K35" s="41" t="s">
        <v>26</v>
      </c>
      <c r="L35" s="42" t="str">
        <f t="shared" si="0"/>
        <v>450grams</v>
      </c>
      <c r="M35" s="658">
        <f t="shared" si="1"/>
        <v>450</v>
      </c>
      <c r="N35" s="659" t="str">
        <f t="shared" si="2"/>
        <v>450 grams</v>
      </c>
      <c r="O35" s="692">
        <f t="shared" si="3"/>
        <v>126.9</v>
      </c>
      <c r="P35" s="29">
        <f t="shared" si="4"/>
        <v>126.9</v>
      </c>
      <c r="Q35" s="74">
        <f t="shared" si="5"/>
        <v>0</v>
      </c>
      <c r="R35" s="28"/>
      <c r="S35" s="28"/>
      <c r="T35" s="28"/>
      <c r="U35" s="28"/>
      <c r="V35" s="28"/>
      <c r="W35" s="28"/>
      <c r="X35" s="28"/>
      <c r="Y35" s="28"/>
      <c r="Z35" s="28"/>
    </row>
    <row r="36" spans="1:26" ht="15" customHeight="1">
      <c r="A36" s="111">
        <v>26</v>
      </c>
      <c r="B36" s="33" t="s">
        <v>2238</v>
      </c>
      <c r="C36" s="48"/>
      <c r="D36" s="9"/>
      <c r="E36" s="50" t="s">
        <v>2762</v>
      </c>
      <c r="F36" s="111"/>
      <c r="G36" s="657">
        <v>70</v>
      </c>
      <c r="H36" s="121">
        <v>5</v>
      </c>
      <c r="I36" s="121">
        <v>360</v>
      </c>
      <c r="J36" s="88" t="s">
        <v>59</v>
      </c>
      <c r="K36" s="41" t="s">
        <v>26</v>
      </c>
      <c r="L36" s="42" t="str">
        <f t="shared" si="0"/>
        <v>360grams</v>
      </c>
      <c r="M36" s="658">
        <f t="shared" si="1"/>
        <v>1800</v>
      </c>
      <c r="N36" s="659" t="str">
        <f t="shared" si="2"/>
        <v>1800 grams</v>
      </c>
      <c r="O36" s="692">
        <f t="shared" si="3"/>
        <v>350</v>
      </c>
      <c r="P36" s="29">
        <f t="shared" si="4"/>
        <v>70</v>
      </c>
      <c r="Q36" s="29">
        <f t="shared" si="5"/>
        <v>0</v>
      </c>
      <c r="R36" s="28"/>
      <c r="S36" s="28"/>
      <c r="T36" s="28"/>
      <c r="U36" s="28"/>
      <c r="V36" s="28"/>
      <c r="W36" s="28"/>
      <c r="X36" s="28"/>
      <c r="Y36" s="28"/>
      <c r="Z36" s="28"/>
    </row>
    <row r="37" spans="1:26" ht="15" customHeight="1">
      <c r="A37" s="111">
        <v>27</v>
      </c>
      <c r="B37" s="33" t="s">
        <v>2321</v>
      </c>
      <c r="C37" s="48"/>
      <c r="D37" s="9"/>
      <c r="E37" s="50" t="s">
        <v>2763</v>
      </c>
      <c r="F37" s="111"/>
      <c r="G37" s="657">
        <v>100</v>
      </c>
      <c r="H37" s="121">
        <v>2</v>
      </c>
      <c r="I37" s="121">
        <v>250</v>
      </c>
      <c r="J37" s="88" t="s">
        <v>59</v>
      </c>
      <c r="K37" s="41" t="s">
        <v>26</v>
      </c>
      <c r="L37" s="42" t="str">
        <f t="shared" si="0"/>
        <v>250grams</v>
      </c>
      <c r="M37" s="658">
        <f t="shared" si="1"/>
        <v>500</v>
      </c>
      <c r="N37" s="659" t="str">
        <f t="shared" si="2"/>
        <v>500 grams</v>
      </c>
      <c r="O37" s="692">
        <f t="shared" si="3"/>
        <v>200</v>
      </c>
      <c r="P37" s="29">
        <f t="shared" si="4"/>
        <v>100</v>
      </c>
      <c r="Q37" s="109">
        <f t="shared" si="5"/>
        <v>0</v>
      </c>
      <c r="R37" s="11"/>
      <c r="S37" s="28"/>
      <c r="T37" s="28"/>
      <c r="U37" s="28"/>
      <c r="V37" s="28"/>
      <c r="W37" s="28"/>
      <c r="X37" s="28"/>
      <c r="Y37" s="28"/>
      <c r="Z37" s="28"/>
    </row>
    <row r="38" spans="1:26" ht="15" customHeight="1">
      <c r="A38" s="111">
        <v>28</v>
      </c>
      <c r="B38" s="33" t="s">
        <v>138</v>
      </c>
      <c r="C38" s="48"/>
      <c r="D38" s="9"/>
      <c r="E38" s="280"/>
      <c r="F38" s="111"/>
      <c r="G38" s="657">
        <v>220</v>
      </c>
      <c r="H38" s="121">
        <v>1</v>
      </c>
      <c r="I38" s="121">
        <v>100</v>
      </c>
      <c r="J38" s="88" t="s">
        <v>59</v>
      </c>
      <c r="K38" s="41" t="s">
        <v>26</v>
      </c>
      <c r="L38" s="42" t="str">
        <f t="shared" si="0"/>
        <v>100grams</v>
      </c>
      <c r="M38" s="658">
        <f t="shared" si="1"/>
        <v>100</v>
      </c>
      <c r="N38" s="659" t="str">
        <f t="shared" si="2"/>
        <v>100 grams</v>
      </c>
      <c r="O38" s="692">
        <f t="shared" si="3"/>
        <v>220</v>
      </c>
      <c r="P38" s="29">
        <f t="shared" si="4"/>
        <v>220</v>
      </c>
      <c r="Q38" s="74">
        <f t="shared" si="5"/>
        <v>0</v>
      </c>
      <c r="R38" s="28"/>
      <c r="S38" s="28"/>
      <c r="T38" s="28"/>
      <c r="U38" s="28"/>
      <c r="V38" s="28"/>
      <c r="W38" s="28"/>
      <c r="X38" s="28"/>
      <c r="Y38" s="28"/>
      <c r="Z38" s="28"/>
    </row>
    <row r="39" spans="1:26" ht="15" customHeight="1">
      <c r="A39" s="111">
        <v>29</v>
      </c>
      <c r="B39" s="33" t="s">
        <v>303</v>
      </c>
      <c r="C39" s="48"/>
      <c r="D39" s="9"/>
      <c r="E39" s="50" t="s">
        <v>2764</v>
      </c>
      <c r="F39" s="111"/>
      <c r="G39" s="657">
        <v>40.4</v>
      </c>
      <c r="H39" s="380">
        <v>2.5</v>
      </c>
      <c r="I39" s="121">
        <v>100</v>
      </c>
      <c r="J39" s="88" t="s">
        <v>59</v>
      </c>
      <c r="K39" s="41" t="s">
        <v>26</v>
      </c>
      <c r="L39" s="42" t="str">
        <f t="shared" si="0"/>
        <v>100grams</v>
      </c>
      <c r="M39" s="658">
        <f t="shared" si="1"/>
        <v>250</v>
      </c>
      <c r="N39" s="659" t="str">
        <f t="shared" si="2"/>
        <v>250 grams</v>
      </c>
      <c r="O39" s="692">
        <f t="shared" si="3"/>
        <v>101</v>
      </c>
      <c r="P39" s="29">
        <f t="shared" si="4"/>
        <v>40.4</v>
      </c>
      <c r="Q39" s="29">
        <f t="shared" si="5"/>
        <v>0</v>
      </c>
      <c r="R39" s="28"/>
      <c r="S39" s="28"/>
      <c r="T39" s="28"/>
      <c r="U39" s="28"/>
      <c r="V39" s="28"/>
      <c r="W39" s="28"/>
      <c r="X39" s="28"/>
      <c r="Y39" s="28"/>
      <c r="Z39" s="28"/>
    </row>
    <row r="40" spans="1:26" ht="15" customHeight="1">
      <c r="A40" s="111">
        <v>30</v>
      </c>
      <c r="B40" s="48" t="s">
        <v>305</v>
      </c>
      <c r="C40" s="48"/>
      <c r="D40" s="9"/>
      <c r="E40" s="116" t="s">
        <v>2702</v>
      </c>
      <c r="F40" s="111"/>
      <c r="G40" s="657">
        <v>590</v>
      </c>
      <c r="H40" s="380">
        <v>7.4999999999999997E-2</v>
      </c>
      <c r="I40" s="88">
        <v>1000</v>
      </c>
      <c r="J40" s="121" t="s">
        <v>59</v>
      </c>
      <c r="K40" s="41" t="s">
        <v>26</v>
      </c>
      <c r="L40" s="42" t="str">
        <f t="shared" si="0"/>
        <v>1000grams</v>
      </c>
      <c r="M40" s="658">
        <f t="shared" si="1"/>
        <v>75</v>
      </c>
      <c r="N40" s="659" t="str">
        <f t="shared" si="2"/>
        <v>75 grams</v>
      </c>
      <c r="O40" s="692">
        <f t="shared" si="3"/>
        <v>44.25</v>
      </c>
      <c r="P40" s="29">
        <f t="shared" si="4"/>
        <v>590</v>
      </c>
      <c r="Q40" s="29">
        <f t="shared" si="5"/>
        <v>0</v>
      </c>
      <c r="R40" s="28"/>
      <c r="S40" s="28"/>
      <c r="T40" s="28"/>
      <c r="U40" s="28"/>
      <c r="V40" s="28"/>
      <c r="W40" s="28"/>
      <c r="X40" s="28"/>
      <c r="Y40" s="28"/>
      <c r="Z40" s="28"/>
    </row>
    <row r="41" spans="1:26" ht="15" customHeight="1">
      <c r="A41" s="111">
        <v>31</v>
      </c>
      <c r="B41" s="33" t="s">
        <v>377</v>
      </c>
      <c r="C41" s="48"/>
      <c r="D41" s="9"/>
      <c r="E41" s="116" t="s">
        <v>375</v>
      </c>
      <c r="F41" s="111"/>
      <c r="G41" s="670">
        <v>5.86</v>
      </c>
      <c r="H41" s="88">
        <v>7</v>
      </c>
      <c r="I41" s="88">
        <v>60</v>
      </c>
      <c r="J41" s="40" t="s">
        <v>59</v>
      </c>
      <c r="K41" s="41" t="s">
        <v>26</v>
      </c>
      <c r="L41" s="42" t="str">
        <f t="shared" si="0"/>
        <v>60grams</v>
      </c>
      <c r="M41" s="658">
        <f t="shared" si="1"/>
        <v>420</v>
      </c>
      <c r="N41" s="659" t="str">
        <f t="shared" si="2"/>
        <v>420 grams</v>
      </c>
      <c r="O41" s="692">
        <f t="shared" si="3"/>
        <v>41.02</v>
      </c>
      <c r="P41" s="29">
        <f t="shared" si="4"/>
        <v>5.86</v>
      </c>
      <c r="Q41" s="74">
        <f t="shared" si="5"/>
        <v>0</v>
      </c>
      <c r="R41" s="28"/>
      <c r="S41" s="28"/>
      <c r="T41" s="28"/>
      <c r="U41" s="28"/>
      <c r="V41" s="28"/>
      <c r="W41" s="28"/>
      <c r="X41" s="28"/>
      <c r="Y41" s="28"/>
      <c r="Z41" s="28"/>
    </row>
    <row r="42" spans="1:26" ht="15" customHeight="1">
      <c r="A42" s="111">
        <v>32</v>
      </c>
      <c r="B42" s="33" t="s">
        <v>378</v>
      </c>
      <c r="C42" s="48"/>
      <c r="D42" s="9"/>
      <c r="E42" s="116" t="s">
        <v>375</v>
      </c>
      <c r="F42" s="111"/>
      <c r="G42" s="670">
        <v>5.86</v>
      </c>
      <c r="H42" s="88">
        <v>8</v>
      </c>
      <c r="I42" s="88">
        <v>60</v>
      </c>
      <c r="J42" s="40" t="s">
        <v>59</v>
      </c>
      <c r="K42" s="41" t="s">
        <v>26</v>
      </c>
      <c r="L42" s="42" t="str">
        <f t="shared" si="0"/>
        <v>60grams</v>
      </c>
      <c r="M42" s="658">
        <f t="shared" si="1"/>
        <v>480</v>
      </c>
      <c r="N42" s="659" t="str">
        <f t="shared" si="2"/>
        <v>480 grams</v>
      </c>
      <c r="O42" s="692">
        <f t="shared" si="3"/>
        <v>46.88</v>
      </c>
      <c r="P42" s="29">
        <f t="shared" si="4"/>
        <v>5.86</v>
      </c>
      <c r="Q42" s="74">
        <f t="shared" si="5"/>
        <v>0</v>
      </c>
      <c r="R42" s="28"/>
      <c r="S42" s="28"/>
      <c r="T42" s="28"/>
      <c r="U42" s="28"/>
      <c r="V42" s="28"/>
      <c r="W42" s="28"/>
      <c r="X42" s="28"/>
      <c r="Y42" s="28"/>
      <c r="Z42" s="28"/>
    </row>
    <row r="43" spans="1:26" ht="15" customHeight="1">
      <c r="A43" s="111">
        <v>33</v>
      </c>
      <c r="B43" s="48" t="s">
        <v>479</v>
      </c>
      <c r="C43" s="48"/>
      <c r="D43" s="48"/>
      <c r="E43" s="116" t="s">
        <v>2703</v>
      </c>
      <c r="F43" s="111"/>
      <c r="G43" s="670">
        <v>88</v>
      </c>
      <c r="H43" s="88">
        <v>2</v>
      </c>
      <c r="I43" s="88">
        <v>3500</v>
      </c>
      <c r="J43" s="40" t="s">
        <v>29</v>
      </c>
      <c r="K43" s="41" t="s">
        <v>26</v>
      </c>
      <c r="L43" s="42" t="str">
        <f t="shared" si="0"/>
        <v>3500ml</v>
      </c>
      <c r="M43" s="658">
        <f t="shared" si="1"/>
        <v>7000</v>
      </c>
      <c r="N43" s="659" t="str">
        <f t="shared" si="2"/>
        <v>7000 ml</v>
      </c>
      <c r="O43" s="692">
        <f t="shared" si="3"/>
        <v>176</v>
      </c>
      <c r="P43" s="29">
        <f t="shared" si="4"/>
        <v>88</v>
      </c>
      <c r="Q43" s="74">
        <f t="shared" si="5"/>
        <v>0</v>
      </c>
      <c r="R43" s="28"/>
      <c r="S43" s="28"/>
      <c r="T43" s="28"/>
      <c r="U43" s="28"/>
      <c r="V43" s="28"/>
      <c r="W43" s="28"/>
      <c r="X43" s="28"/>
      <c r="Y43" s="28"/>
      <c r="Z43" s="28"/>
    </row>
    <row r="44" spans="1:26" ht="15" customHeight="1">
      <c r="A44" s="111">
        <v>34</v>
      </c>
      <c r="B44" s="33" t="s">
        <v>514</v>
      </c>
      <c r="C44" s="48"/>
      <c r="D44" s="48"/>
      <c r="E44" s="50" t="s">
        <v>2765</v>
      </c>
      <c r="F44" s="111"/>
      <c r="G44" s="670">
        <v>88</v>
      </c>
      <c r="H44" s="88">
        <v>1</v>
      </c>
      <c r="I44" s="88">
        <v>250</v>
      </c>
      <c r="J44" s="40" t="s">
        <v>59</v>
      </c>
      <c r="K44" s="41" t="s">
        <v>26</v>
      </c>
      <c r="L44" s="42" t="str">
        <f t="shared" si="0"/>
        <v>250grams</v>
      </c>
      <c r="M44" s="658">
        <f t="shared" si="1"/>
        <v>250</v>
      </c>
      <c r="N44" s="659" t="str">
        <f t="shared" si="2"/>
        <v>250 grams</v>
      </c>
      <c r="O44" s="692">
        <f t="shared" si="3"/>
        <v>88</v>
      </c>
      <c r="P44" s="29">
        <f t="shared" si="4"/>
        <v>88</v>
      </c>
      <c r="Q44" s="29">
        <f t="shared" si="5"/>
        <v>0</v>
      </c>
      <c r="R44" s="28"/>
      <c r="S44" s="28"/>
      <c r="T44" s="28"/>
      <c r="U44" s="28"/>
      <c r="V44" s="28"/>
      <c r="W44" s="28"/>
      <c r="X44" s="28"/>
      <c r="Y44" s="28"/>
      <c r="Z44" s="28"/>
    </row>
    <row r="45" spans="1:26" ht="15" customHeight="1">
      <c r="A45" s="111">
        <v>35</v>
      </c>
      <c r="B45" s="33" t="s">
        <v>656</v>
      </c>
      <c r="C45" s="48"/>
      <c r="D45" s="48"/>
      <c r="E45" s="116" t="s">
        <v>2704</v>
      </c>
      <c r="F45" s="111"/>
      <c r="G45" s="670">
        <v>28.55</v>
      </c>
      <c r="H45" s="88">
        <v>9</v>
      </c>
      <c r="I45" s="88">
        <v>50</v>
      </c>
      <c r="J45" s="40" t="s">
        <v>59</v>
      </c>
      <c r="K45" s="41" t="s">
        <v>26</v>
      </c>
      <c r="L45" s="42" t="str">
        <f t="shared" si="0"/>
        <v>50grams</v>
      </c>
      <c r="M45" s="658">
        <f t="shared" si="1"/>
        <v>450</v>
      </c>
      <c r="N45" s="659" t="str">
        <f t="shared" si="2"/>
        <v>450 grams</v>
      </c>
      <c r="O45" s="692">
        <f t="shared" si="3"/>
        <v>256.95</v>
      </c>
      <c r="P45" s="29">
        <f t="shared" si="4"/>
        <v>28.549999999999997</v>
      </c>
      <c r="Q45" s="109">
        <f t="shared" si="5"/>
        <v>0</v>
      </c>
      <c r="R45" s="11"/>
      <c r="S45" s="28"/>
      <c r="T45" s="28"/>
      <c r="U45" s="28"/>
      <c r="V45" s="28"/>
      <c r="W45" s="28"/>
      <c r="X45" s="28"/>
      <c r="Y45" s="28"/>
      <c r="Z45" s="28"/>
    </row>
    <row r="46" spans="1:26" ht="15" customHeight="1">
      <c r="A46" s="111">
        <v>36</v>
      </c>
      <c r="B46" s="48" t="s">
        <v>807</v>
      </c>
      <c r="C46" s="48"/>
      <c r="D46" s="48"/>
      <c r="E46" s="116" t="s">
        <v>810</v>
      </c>
      <c r="F46" s="111"/>
      <c r="G46" s="670">
        <v>52.6</v>
      </c>
      <c r="H46" s="88">
        <v>5</v>
      </c>
      <c r="I46" s="88">
        <v>62</v>
      </c>
      <c r="J46" s="40" t="s">
        <v>59</v>
      </c>
      <c r="K46" s="41" t="s">
        <v>26</v>
      </c>
      <c r="L46" s="42" t="str">
        <f t="shared" si="0"/>
        <v>62grams</v>
      </c>
      <c r="M46" s="658">
        <f t="shared" si="1"/>
        <v>310</v>
      </c>
      <c r="N46" s="659" t="str">
        <f t="shared" si="2"/>
        <v>310 grams</v>
      </c>
      <c r="O46" s="692">
        <f t="shared" si="3"/>
        <v>263</v>
      </c>
      <c r="P46" s="29">
        <f t="shared" si="4"/>
        <v>52.6</v>
      </c>
      <c r="Q46" s="29">
        <f t="shared" si="5"/>
        <v>0</v>
      </c>
      <c r="R46" s="28"/>
      <c r="S46" s="28"/>
      <c r="T46" s="28"/>
      <c r="U46" s="28"/>
      <c r="V46" s="28"/>
      <c r="W46" s="28"/>
      <c r="X46" s="28"/>
      <c r="Y46" s="28"/>
      <c r="Z46" s="28"/>
    </row>
    <row r="47" spans="1:26" ht="15" customHeight="1">
      <c r="A47" s="111">
        <v>37</v>
      </c>
      <c r="B47" s="33" t="s">
        <v>856</v>
      </c>
      <c r="C47" s="48"/>
      <c r="D47" s="48"/>
      <c r="E47" s="116" t="s">
        <v>2766</v>
      </c>
      <c r="F47" s="111"/>
      <c r="G47" s="670">
        <v>113</v>
      </c>
      <c r="H47" s="88">
        <v>1</v>
      </c>
      <c r="I47" s="88">
        <v>50</v>
      </c>
      <c r="J47" s="40" t="s">
        <v>59</v>
      </c>
      <c r="K47" s="41" t="s">
        <v>26</v>
      </c>
      <c r="L47" s="42" t="str">
        <f t="shared" si="0"/>
        <v>50grams</v>
      </c>
      <c r="M47" s="658">
        <f t="shared" si="1"/>
        <v>50</v>
      </c>
      <c r="N47" s="659" t="str">
        <f t="shared" si="2"/>
        <v>50 grams</v>
      </c>
      <c r="O47" s="692">
        <f t="shared" si="3"/>
        <v>113</v>
      </c>
      <c r="P47" s="29">
        <f t="shared" si="4"/>
        <v>113</v>
      </c>
      <c r="Q47" s="109">
        <f t="shared" si="5"/>
        <v>0</v>
      </c>
      <c r="R47" s="11"/>
      <c r="S47" s="28"/>
      <c r="T47" s="28"/>
      <c r="U47" s="28"/>
      <c r="V47" s="28"/>
      <c r="W47" s="28"/>
      <c r="X47" s="28"/>
      <c r="Y47" s="28"/>
      <c r="Z47" s="28"/>
    </row>
    <row r="48" spans="1:26" ht="15" customHeight="1">
      <c r="A48" s="111">
        <v>38</v>
      </c>
      <c r="B48" s="33" t="s">
        <v>966</v>
      </c>
      <c r="C48" s="48"/>
      <c r="D48" s="48"/>
      <c r="E48" s="116" t="s">
        <v>2703</v>
      </c>
      <c r="F48" s="111"/>
      <c r="G48" s="670">
        <v>73</v>
      </c>
      <c r="H48" s="534">
        <v>0.5</v>
      </c>
      <c r="I48" s="88">
        <v>3500</v>
      </c>
      <c r="J48" s="40" t="s">
        <v>29</v>
      </c>
      <c r="K48" s="41" t="s">
        <v>26</v>
      </c>
      <c r="L48" s="42" t="str">
        <f t="shared" si="0"/>
        <v>3500ml</v>
      </c>
      <c r="M48" s="658">
        <f t="shared" si="1"/>
        <v>1750</v>
      </c>
      <c r="N48" s="659" t="str">
        <f t="shared" si="2"/>
        <v>1750 ml</v>
      </c>
      <c r="O48" s="692">
        <f t="shared" si="3"/>
        <v>36.5</v>
      </c>
      <c r="P48" s="29">
        <f t="shared" si="4"/>
        <v>73</v>
      </c>
      <c r="Q48" s="29">
        <f t="shared" si="5"/>
        <v>0</v>
      </c>
      <c r="R48" s="28"/>
      <c r="S48" s="28"/>
      <c r="T48" s="28"/>
      <c r="U48" s="28"/>
      <c r="V48" s="28"/>
      <c r="W48" s="28"/>
      <c r="X48" s="28"/>
      <c r="Y48" s="28"/>
      <c r="Z48" s="28"/>
    </row>
    <row r="49" spans="1:26" ht="15" customHeight="1">
      <c r="A49" s="111">
        <v>39</v>
      </c>
      <c r="B49" s="33" t="s">
        <v>1480</v>
      </c>
      <c r="C49" s="48"/>
      <c r="D49" s="48"/>
      <c r="E49" s="116" t="s">
        <v>1487</v>
      </c>
      <c r="F49" s="111"/>
      <c r="G49" s="670">
        <v>4.91</v>
      </c>
      <c r="H49" s="88">
        <v>48</v>
      </c>
      <c r="I49" s="88">
        <v>8</v>
      </c>
      <c r="J49" s="40" t="s">
        <v>59</v>
      </c>
      <c r="K49" s="41" t="s">
        <v>26</v>
      </c>
      <c r="L49" s="42" t="str">
        <f t="shared" si="0"/>
        <v>8grams</v>
      </c>
      <c r="M49" s="658">
        <f t="shared" si="1"/>
        <v>384</v>
      </c>
      <c r="N49" s="659" t="str">
        <f t="shared" si="2"/>
        <v>384 grams</v>
      </c>
      <c r="O49" s="692">
        <f t="shared" si="3"/>
        <v>235.68</v>
      </c>
      <c r="P49" s="29">
        <f t="shared" si="4"/>
        <v>4.91</v>
      </c>
      <c r="Q49" s="109">
        <f t="shared" si="5"/>
        <v>0</v>
      </c>
      <c r="R49" s="11"/>
      <c r="S49" s="28"/>
      <c r="T49" s="28"/>
      <c r="U49" s="28"/>
      <c r="V49" s="28"/>
      <c r="W49" s="28"/>
      <c r="X49" s="28"/>
      <c r="Y49" s="28"/>
      <c r="Z49" s="28"/>
    </row>
    <row r="50" spans="1:26" ht="15" customHeight="1">
      <c r="A50" s="111">
        <v>40</v>
      </c>
      <c r="B50" s="48" t="s">
        <v>1537</v>
      </c>
      <c r="C50" s="48"/>
      <c r="D50" s="48"/>
      <c r="E50" s="91" t="s">
        <v>1538</v>
      </c>
      <c r="F50" s="111"/>
      <c r="G50" s="670">
        <v>87.5</v>
      </c>
      <c r="H50" s="88">
        <v>2</v>
      </c>
      <c r="I50" s="88">
        <v>35</v>
      </c>
      <c r="J50" s="40" t="s">
        <v>59</v>
      </c>
      <c r="K50" s="41" t="s">
        <v>26</v>
      </c>
      <c r="L50" s="42" t="str">
        <f t="shared" si="0"/>
        <v>35grams</v>
      </c>
      <c r="M50" s="658">
        <f t="shared" si="1"/>
        <v>70</v>
      </c>
      <c r="N50" s="659" t="str">
        <f t="shared" si="2"/>
        <v>70 grams</v>
      </c>
      <c r="O50" s="692">
        <f t="shared" si="3"/>
        <v>175</v>
      </c>
      <c r="P50" s="29">
        <f t="shared" si="4"/>
        <v>87.5</v>
      </c>
      <c r="Q50" s="29">
        <f t="shared" si="5"/>
        <v>0</v>
      </c>
      <c r="R50" s="28"/>
      <c r="S50" s="28"/>
      <c r="T50" s="28"/>
      <c r="U50" s="28"/>
      <c r="V50" s="28"/>
      <c r="W50" s="28"/>
      <c r="X50" s="28"/>
      <c r="Y50" s="28"/>
      <c r="Z50" s="28"/>
    </row>
    <row r="51" spans="1:26" ht="15" customHeight="1">
      <c r="A51" s="111">
        <v>41</v>
      </c>
      <c r="B51" s="490" t="s">
        <v>1542</v>
      </c>
      <c r="C51" s="48"/>
      <c r="D51" s="48"/>
      <c r="E51" s="344" t="s">
        <v>1544</v>
      </c>
      <c r="F51" s="111"/>
      <c r="G51" s="670">
        <v>102.5</v>
      </c>
      <c r="H51" s="88">
        <v>2</v>
      </c>
      <c r="I51" s="88">
        <v>45</v>
      </c>
      <c r="J51" s="88" t="s">
        <v>59</v>
      </c>
      <c r="K51" s="41" t="s">
        <v>26</v>
      </c>
      <c r="L51" s="42" t="str">
        <f t="shared" si="0"/>
        <v>45grams</v>
      </c>
      <c r="M51" s="658">
        <f t="shared" si="1"/>
        <v>90</v>
      </c>
      <c r="N51" s="659" t="str">
        <f t="shared" si="2"/>
        <v>90 grams</v>
      </c>
      <c r="O51" s="692">
        <f t="shared" si="3"/>
        <v>205</v>
      </c>
      <c r="P51" s="29">
        <f t="shared" si="4"/>
        <v>102.5</v>
      </c>
      <c r="Q51" s="29">
        <f t="shared" si="5"/>
        <v>0</v>
      </c>
      <c r="R51" s="11"/>
      <c r="S51" s="28"/>
      <c r="T51" s="28"/>
      <c r="U51" s="28"/>
      <c r="V51" s="28"/>
      <c r="W51" s="28"/>
      <c r="X51" s="28"/>
      <c r="Y51" s="28"/>
      <c r="Z51" s="28"/>
    </row>
    <row r="52" spans="1:26" ht="15" customHeight="1">
      <c r="A52" s="111">
        <v>42</v>
      </c>
      <c r="B52" s="209" t="s">
        <v>1548</v>
      </c>
      <c r="C52" s="48"/>
      <c r="D52" s="48"/>
      <c r="E52" s="116" t="s">
        <v>1549</v>
      </c>
      <c r="F52" s="111"/>
      <c r="G52" s="670">
        <v>59.25</v>
      </c>
      <c r="H52" s="88">
        <v>1</v>
      </c>
      <c r="I52" s="88">
        <v>13</v>
      </c>
      <c r="J52" s="88" t="s">
        <v>59</v>
      </c>
      <c r="K52" s="41" t="s">
        <v>26</v>
      </c>
      <c r="L52" s="42" t="str">
        <f t="shared" si="0"/>
        <v>13grams</v>
      </c>
      <c r="M52" s="658">
        <f t="shared" si="1"/>
        <v>13</v>
      </c>
      <c r="N52" s="659" t="str">
        <f t="shared" si="2"/>
        <v>13 grams</v>
      </c>
      <c r="O52" s="692">
        <f t="shared" si="3"/>
        <v>59.25</v>
      </c>
      <c r="P52" s="29">
        <f t="shared" si="4"/>
        <v>59.25</v>
      </c>
      <c r="Q52" s="109">
        <f t="shared" si="5"/>
        <v>0</v>
      </c>
      <c r="R52" s="11"/>
      <c r="S52" s="28"/>
      <c r="T52" s="28"/>
      <c r="U52" s="28"/>
      <c r="V52" s="28"/>
      <c r="W52" s="28"/>
      <c r="X52" s="28"/>
      <c r="Y52" s="28"/>
      <c r="Z52" s="28"/>
    </row>
    <row r="53" spans="1:26" ht="15" customHeight="1">
      <c r="A53" s="111">
        <v>43</v>
      </c>
      <c r="B53" s="33" t="s">
        <v>1567</v>
      </c>
      <c r="C53" s="48"/>
      <c r="D53" s="48"/>
      <c r="E53" s="50" t="s">
        <v>111</v>
      </c>
      <c r="F53" s="111"/>
      <c r="G53" s="670">
        <v>31</v>
      </c>
      <c r="H53" s="88">
        <v>4</v>
      </c>
      <c r="I53" s="88">
        <v>20</v>
      </c>
      <c r="J53" s="88" t="s">
        <v>59</v>
      </c>
      <c r="K53" s="41" t="s">
        <v>26</v>
      </c>
      <c r="L53" s="42" t="str">
        <f t="shared" si="0"/>
        <v>20grams</v>
      </c>
      <c r="M53" s="658">
        <f t="shared" si="1"/>
        <v>80</v>
      </c>
      <c r="N53" s="659" t="str">
        <f t="shared" si="2"/>
        <v>80 grams</v>
      </c>
      <c r="O53" s="692">
        <f t="shared" si="3"/>
        <v>124</v>
      </c>
      <c r="P53" s="29">
        <f t="shared" si="4"/>
        <v>31</v>
      </c>
      <c r="Q53" s="109">
        <f t="shared" si="5"/>
        <v>0</v>
      </c>
      <c r="R53" s="11"/>
      <c r="S53" s="28"/>
      <c r="T53" s="28"/>
      <c r="U53" s="28"/>
      <c r="V53" s="28"/>
      <c r="W53" s="28"/>
      <c r="X53" s="28"/>
      <c r="Y53" s="28"/>
      <c r="Z53" s="28"/>
    </row>
    <row r="54" spans="1:26" ht="15" customHeight="1">
      <c r="A54" s="111">
        <v>44</v>
      </c>
      <c r="B54" s="33" t="s">
        <v>1761</v>
      </c>
      <c r="C54" s="48"/>
      <c r="D54" s="48"/>
      <c r="E54" s="50" t="s">
        <v>1763</v>
      </c>
      <c r="F54" s="111"/>
      <c r="G54" s="670">
        <v>279.7</v>
      </c>
      <c r="H54" s="88">
        <v>1</v>
      </c>
      <c r="I54" s="88">
        <v>250</v>
      </c>
      <c r="J54" s="88" t="s">
        <v>59</v>
      </c>
      <c r="K54" s="41" t="s">
        <v>26</v>
      </c>
      <c r="L54" s="42" t="str">
        <f t="shared" si="0"/>
        <v>250grams</v>
      </c>
      <c r="M54" s="658">
        <f t="shared" si="1"/>
        <v>250</v>
      </c>
      <c r="N54" s="659" t="str">
        <f t="shared" si="2"/>
        <v>250 grams</v>
      </c>
      <c r="O54" s="692">
        <f t="shared" si="3"/>
        <v>279.7</v>
      </c>
      <c r="P54" s="29">
        <f t="shared" si="4"/>
        <v>279.7</v>
      </c>
      <c r="Q54" s="109">
        <f t="shared" si="5"/>
        <v>0</v>
      </c>
      <c r="R54" s="11"/>
      <c r="S54" s="28"/>
      <c r="T54" s="28"/>
      <c r="U54" s="28"/>
      <c r="V54" s="28"/>
      <c r="W54" s="28"/>
      <c r="X54" s="28"/>
      <c r="Y54" s="28"/>
      <c r="Z54" s="28"/>
    </row>
    <row r="55" spans="1:26" ht="15" customHeight="1">
      <c r="A55" s="111">
        <v>45</v>
      </c>
      <c r="B55" s="33" t="s">
        <v>2209</v>
      </c>
      <c r="C55" s="48"/>
      <c r="D55" s="139"/>
      <c r="E55" s="50" t="s">
        <v>2767</v>
      </c>
      <c r="F55" s="111"/>
      <c r="G55" s="670">
        <v>25</v>
      </c>
      <c r="H55" s="88">
        <v>1</v>
      </c>
      <c r="I55" s="88">
        <v>50</v>
      </c>
      <c r="J55" s="88" t="s">
        <v>59</v>
      </c>
      <c r="K55" s="41" t="s">
        <v>26</v>
      </c>
      <c r="L55" s="42" t="str">
        <f t="shared" si="0"/>
        <v>50grams</v>
      </c>
      <c r="M55" s="658">
        <f t="shared" si="1"/>
        <v>50</v>
      </c>
      <c r="N55" s="659" t="str">
        <f t="shared" si="2"/>
        <v>50 grams</v>
      </c>
      <c r="O55" s="692">
        <f t="shared" si="3"/>
        <v>25</v>
      </c>
      <c r="P55" s="29">
        <f t="shared" si="4"/>
        <v>25</v>
      </c>
      <c r="Q55" s="109">
        <f t="shared" si="5"/>
        <v>0</v>
      </c>
      <c r="R55" s="11"/>
      <c r="S55" s="28"/>
      <c r="T55" s="28"/>
      <c r="U55" s="28"/>
      <c r="V55" s="28"/>
      <c r="W55" s="28"/>
      <c r="X55" s="28"/>
      <c r="Y55" s="28"/>
      <c r="Z55" s="28"/>
    </row>
    <row r="56" spans="1:26" ht="15" customHeight="1">
      <c r="A56" s="111">
        <v>46</v>
      </c>
      <c r="B56" s="33" t="s">
        <v>2231</v>
      </c>
      <c r="C56" s="48"/>
      <c r="D56" s="139"/>
      <c r="E56" s="50" t="s">
        <v>2227</v>
      </c>
      <c r="F56" s="111"/>
      <c r="G56" s="670">
        <v>14.2</v>
      </c>
      <c r="H56" s="88">
        <v>13</v>
      </c>
      <c r="I56" s="88">
        <v>25</v>
      </c>
      <c r="J56" s="88" t="s">
        <v>59</v>
      </c>
      <c r="K56" s="41" t="s">
        <v>26</v>
      </c>
      <c r="L56" s="42" t="str">
        <f t="shared" si="0"/>
        <v>25grams</v>
      </c>
      <c r="M56" s="658">
        <f t="shared" si="1"/>
        <v>325</v>
      </c>
      <c r="N56" s="659" t="str">
        <f t="shared" si="2"/>
        <v>325 grams</v>
      </c>
      <c r="O56" s="692">
        <f t="shared" si="3"/>
        <v>184.6</v>
      </c>
      <c r="P56" s="29">
        <f t="shared" si="4"/>
        <v>14.2</v>
      </c>
      <c r="Q56" s="29">
        <f t="shared" si="5"/>
        <v>0</v>
      </c>
      <c r="R56" s="11"/>
      <c r="S56" s="28"/>
      <c r="T56" s="28"/>
      <c r="U56" s="28"/>
      <c r="V56" s="28"/>
      <c r="W56" s="28"/>
      <c r="X56" s="28"/>
      <c r="Y56" s="28"/>
      <c r="Z56" s="28"/>
    </row>
    <row r="57" spans="1:26" ht="15" customHeight="1">
      <c r="A57" s="111">
        <v>47</v>
      </c>
      <c r="B57" s="33" t="s">
        <v>2269</v>
      </c>
      <c r="C57" s="48"/>
      <c r="D57" s="139"/>
      <c r="E57" s="50" t="s">
        <v>2703</v>
      </c>
      <c r="F57" s="111"/>
      <c r="G57" s="670">
        <v>73</v>
      </c>
      <c r="H57" s="88">
        <v>1</v>
      </c>
      <c r="I57" s="88">
        <v>3500</v>
      </c>
      <c r="J57" s="88" t="s">
        <v>29</v>
      </c>
      <c r="K57" s="41" t="s">
        <v>26</v>
      </c>
      <c r="L57" s="42" t="str">
        <f t="shared" si="0"/>
        <v>3500ml</v>
      </c>
      <c r="M57" s="658">
        <f t="shared" si="1"/>
        <v>3500</v>
      </c>
      <c r="N57" s="659" t="str">
        <f t="shared" si="2"/>
        <v>3500 ml</v>
      </c>
      <c r="O57" s="692">
        <f t="shared" si="3"/>
        <v>73</v>
      </c>
      <c r="P57" s="29">
        <f t="shared" si="4"/>
        <v>73</v>
      </c>
      <c r="Q57" s="29">
        <f t="shared" si="5"/>
        <v>0</v>
      </c>
      <c r="R57" s="28"/>
      <c r="S57" s="28"/>
      <c r="T57" s="28"/>
      <c r="U57" s="28"/>
      <c r="V57" s="28"/>
      <c r="W57" s="28"/>
      <c r="X57" s="28"/>
      <c r="Y57" s="28"/>
      <c r="Z57" s="28"/>
    </row>
    <row r="58" spans="1:26" ht="15" customHeight="1">
      <c r="A58" s="111">
        <v>48</v>
      </c>
      <c r="B58" s="33" t="s">
        <v>2446</v>
      </c>
      <c r="C58" s="48"/>
      <c r="D58" s="139"/>
      <c r="E58" s="50" t="s">
        <v>2448</v>
      </c>
      <c r="F58" s="111"/>
      <c r="G58" s="670">
        <v>31.2</v>
      </c>
      <c r="H58" s="88">
        <v>7</v>
      </c>
      <c r="I58" s="88">
        <v>150</v>
      </c>
      <c r="J58" s="88" t="s">
        <v>59</v>
      </c>
      <c r="K58" s="41" t="s">
        <v>26</v>
      </c>
      <c r="L58" s="42" t="str">
        <f t="shared" si="0"/>
        <v>150grams</v>
      </c>
      <c r="M58" s="658">
        <f t="shared" si="1"/>
        <v>1050</v>
      </c>
      <c r="N58" s="659" t="str">
        <f t="shared" si="2"/>
        <v>1050 grams</v>
      </c>
      <c r="O58" s="692">
        <f t="shared" si="3"/>
        <v>218.4</v>
      </c>
      <c r="P58" s="29">
        <f t="shared" si="4"/>
        <v>31.2</v>
      </c>
      <c r="Q58" s="109">
        <f t="shared" si="5"/>
        <v>0</v>
      </c>
      <c r="R58" s="11"/>
      <c r="S58" s="28"/>
      <c r="T58" s="28"/>
      <c r="U58" s="28"/>
      <c r="V58" s="28"/>
      <c r="W58" s="28"/>
      <c r="X58" s="28"/>
      <c r="Y58" s="28"/>
      <c r="Z58" s="28"/>
    </row>
    <row r="59" spans="1:26" ht="15" customHeight="1">
      <c r="A59" s="111">
        <v>49</v>
      </c>
      <c r="B59" s="48" t="s">
        <v>2451</v>
      </c>
      <c r="C59" s="48"/>
      <c r="D59" s="139"/>
      <c r="E59" s="116" t="s">
        <v>2703</v>
      </c>
      <c r="F59" s="111"/>
      <c r="G59" s="670">
        <v>135</v>
      </c>
      <c r="H59" s="88">
        <v>3</v>
      </c>
      <c r="I59" s="88">
        <v>3500</v>
      </c>
      <c r="J59" s="88" t="s">
        <v>59</v>
      </c>
      <c r="K59" s="41" t="s">
        <v>26</v>
      </c>
      <c r="L59" s="42" t="str">
        <f t="shared" si="0"/>
        <v>3500grams</v>
      </c>
      <c r="M59" s="658">
        <f t="shared" si="1"/>
        <v>10500</v>
      </c>
      <c r="N59" s="659" t="str">
        <f t="shared" si="2"/>
        <v>10500 grams</v>
      </c>
      <c r="O59" s="692">
        <f t="shared" si="3"/>
        <v>405</v>
      </c>
      <c r="P59" s="29">
        <f t="shared" si="4"/>
        <v>135</v>
      </c>
      <c r="Q59" s="109">
        <f t="shared" si="5"/>
        <v>0</v>
      </c>
      <c r="R59" s="11"/>
      <c r="S59" s="28"/>
      <c r="T59" s="28"/>
      <c r="U59" s="28"/>
      <c r="V59" s="28"/>
      <c r="W59" s="28"/>
      <c r="X59" s="28"/>
      <c r="Y59" s="28"/>
      <c r="Z59" s="28"/>
    </row>
    <row r="60" spans="1:26" ht="15" customHeight="1">
      <c r="A60" s="111">
        <v>50</v>
      </c>
      <c r="B60" s="33" t="s">
        <v>2542</v>
      </c>
      <c r="C60" s="48"/>
      <c r="D60" s="139"/>
      <c r="E60" s="50" t="s">
        <v>2703</v>
      </c>
      <c r="F60" s="111"/>
      <c r="G60" s="670">
        <v>70</v>
      </c>
      <c r="H60" s="88">
        <v>4</v>
      </c>
      <c r="I60" s="88">
        <v>3500</v>
      </c>
      <c r="J60" s="88" t="s">
        <v>59</v>
      </c>
      <c r="K60" s="41" t="s">
        <v>26</v>
      </c>
      <c r="L60" s="42" t="str">
        <f t="shared" si="0"/>
        <v>3500grams</v>
      </c>
      <c r="M60" s="658">
        <f t="shared" si="1"/>
        <v>14000</v>
      </c>
      <c r="N60" s="659" t="str">
        <f t="shared" si="2"/>
        <v>14000 grams</v>
      </c>
      <c r="O60" s="692">
        <f t="shared" si="3"/>
        <v>280</v>
      </c>
      <c r="P60" s="29">
        <f t="shared" si="4"/>
        <v>70</v>
      </c>
      <c r="Q60" s="109">
        <f t="shared" si="5"/>
        <v>0</v>
      </c>
      <c r="R60" s="11"/>
      <c r="S60" s="28"/>
      <c r="T60" s="28"/>
      <c r="U60" s="28"/>
      <c r="V60" s="28"/>
      <c r="W60" s="28"/>
      <c r="X60" s="28"/>
      <c r="Y60" s="28"/>
      <c r="Z60" s="28"/>
    </row>
    <row r="61" spans="1:26" ht="15" customHeight="1">
      <c r="A61" s="111">
        <v>51</v>
      </c>
      <c r="B61" s="33" t="s">
        <v>2419</v>
      </c>
      <c r="C61" s="48"/>
      <c r="D61" s="139"/>
      <c r="E61" s="737"/>
      <c r="F61" s="111"/>
      <c r="G61" s="670">
        <v>150</v>
      </c>
      <c r="H61" s="534">
        <v>1.5</v>
      </c>
      <c r="I61" s="88">
        <v>1000</v>
      </c>
      <c r="J61" s="88" t="s">
        <v>2768</v>
      </c>
      <c r="K61" s="41" t="s">
        <v>26</v>
      </c>
      <c r="L61" s="42" t="str">
        <f t="shared" si="0"/>
        <v>1000kl</v>
      </c>
      <c r="M61" s="658">
        <f t="shared" si="1"/>
        <v>1500</v>
      </c>
      <c r="N61" s="659" t="str">
        <f t="shared" si="2"/>
        <v>1500 kl</v>
      </c>
      <c r="O61" s="692">
        <f t="shared" si="3"/>
        <v>225</v>
      </c>
      <c r="P61" s="29">
        <f t="shared" si="4"/>
        <v>150</v>
      </c>
      <c r="Q61" s="29">
        <f t="shared" si="5"/>
        <v>0</v>
      </c>
      <c r="R61" s="28"/>
      <c r="S61" s="28"/>
      <c r="T61" s="28"/>
      <c r="U61" s="28"/>
      <c r="V61" s="28"/>
      <c r="W61" s="28"/>
      <c r="X61" s="28"/>
      <c r="Y61" s="28"/>
      <c r="Z61" s="28"/>
    </row>
    <row r="62" spans="1:26" ht="15" customHeight="1">
      <c r="A62" s="111">
        <v>52</v>
      </c>
      <c r="B62" s="48" t="s">
        <v>261</v>
      </c>
      <c r="C62" s="48"/>
      <c r="D62" s="139"/>
      <c r="E62" s="50" t="s">
        <v>2709</v>
      </c>
      <c r="F62" s="111"/>
      <c r="G62" s="670">
        <v>41.9</v>
      </c>
      <c r="H62" s="88">
        <v>6</v>
      </c>
      <c r="I62" s="88">
        <v>500</v>
      </c>
      <c r="J62" s="88" t="s">
        <v>59</v>
      </c>
      <c r="K62" s="229" t="s">
        <v>26</v>
      </c>
      <c r="L62" s="42" t="str">
        <f t="shared" si="0"/>
        <v>500grams</v>
      </c>
      <c r="M62" s="658">
        <f t="shared" si="1"/>
        <v>3000</v>
      </c>
      <c r="N62" s="659" t="str">
        <f t="shared" si="2"/>
        <v>3000 grams</v>
      </c>
      <c r="O62" s="692">
        <f t="shared" si="3"/>
        <v>251.39999999999998</v>
      </c>
      <c r="P62" s="693">
        <f t="shared" si="4"/>
        <v>41.9</v>
      </c>
      <c r="Q62" s="82">
        <f t="shared" si="5"/>
        <v>0</v>
      </c>
      <c r="R62" s="83"/>
      <c r="S62" s="84"/>
      <c r="T62" s="84"/>
      <c r="U62" s="84"/>
      <c r="V62" s="84"/>
      <c r="W62" s="84"/>
      <c r="X62" s="84"/>
      <c r="Y62" s="84"/>
      <c r="Z62" s="84"/>
    </row>
    <row r="63" spans="1:26" ht="15" customHeight="1">
      <c r="A63" s="111">
        <v>53</v>
      </c>
      <c r="B63" s="33" t="s">
        <v>452</v>
      </c>
      <c r="C63" s="48"/>
      <c r="D63" s="139"/>
      <c r="E63" s="50" t="s">
        <v>2769</v>
      </c>
      <c r="F63" s="111"/>
      <c r="G63" s="670">
        <v>132.5</v>
      </c>
      <c r="H63" s="88">
        <v>3</v>
      </c>
      <c r="I63" s="88">
        <v>500</v>
      </c>
      <c r="J63" s="88" t="s">
        <v>59</v>
      </c>
      <c r="K63" s="41" t="s">
        <v>26</v>
      </c>
      <c r="L63" s="42" t="str">
        <f t="shared" si="0"/>
        <v>500grams</v>
      </c>
      <c r="M63" s="658">
        <f t="shared" si="1"/>
        <v>1500</v>
      </c>
      <c r="N63" s="659" t="str">
        <f t="shared" si="2"/>
        <v>1500 grams</v>
      </c>
      <c r="O63" s="692">
        <f t="shared" si="3"/>
        <v>397.5</v>
      </c>
      <c r="P63" s="29">
        <f t="shared" si="4"/>
        <v>132.5</v>
      </c>
      <c r="Q63" s="74">
        <f t="shared" si="5"/>
        <v>0</v>
      </c>
      <c r="R63" s="28"/>
      <c r="S63" s="28"/>
      <c r="T63" s="28"/>
      <c r="U63" s="28"/>
      <c r="V63" s="28"/>
      <c r="W63" s="28"/>
      <c r="X63" s="28"/>
      <c r="Y63" s="28"/>
      <c r="Z63" s="28"/>
    </row>
    <row r="64" spans="1:26" ht="15" customHeight="1">
      <c r="A64" s="111">
        <v>54</v>
      </c>
      <c r="B64" s="48" t="s">
        <v>1344</v>
      </c>
      <c r="C64" s="48"/>
      <c r="D64" s="139"/>
      <c r="E64" s="91" t="s">
        <v>1345</v>
      </c>
      <c r="F64" s="111"/>
      <c r="G64" s="670">
        <v>129</v>
      </c>
      <c r="H64" s="88">
        <v>2</v>
      </c>
      <c r="I64" s="88">
        <v>454</v>
      </c>
      <c r="J64" s="88" t="s">
        <v>59</v>
      </c>
      <c r="K64" s="41" t="s">
        <v>26</v>
      </c>
      <c r="L64" s="42" t="str">
        <f t="shared" si="0"/>
        <v>454grams</v>
      </c>
      <c r="M64" s="658">
        <f t="shared" si="1"/>
        <v>908</v>
      </c>
      <c r="N64" s="659" t="str">
        <f t="shared" si="2"/>
        <v>908 grams</v>
      </c>
      <c r="O64" s="692">
        <f t="shared" si="3"/>
        <v>258</v>
      </c>
      <c r="P64" s="29">
        <f t="shared" si="4"/>
        <v>129</v>
      </c>
      <c r="Q64" s="74">
        <f t="shared" si="5"/>
        <v>0</v>
      </c>
      <c r="R64" s="28"/>
      <c r="S64" s="28"/>
      <c r="T64" s="28"/>
      <c r="U64" s="28"/>
      <c r="V64" s="28"/>
      <c r="W64" s="28"/>
      <c r="X64" s="28"/>
      <c r="Y64" s="28"/>
      <c r="Z64" s="28"/>
    </row>
    <row r="65" spans="1:26" ht="15" customHeight="1">
      <c r="A65" s="111">
        <v>55</v>
      </c>
      <c r="B65" s="48" t="s">
        <v>1402</v>
      </c>
      <c r="C65" s="48"/>
      <c r="D65" s="139"/>
      <c r="E65" s="91" t="s">
        <v>2710</v>
      </c>
      <c r="F65" s="111"/>
      <c r="G65" s="670">
        <v>47</v>
      </c>
      <c r="H65" s="88">
        <v>2</v>
      </c>
      <c r="I65" s="88">
        <v>800</v>
      </c>
      <c r="J65" s="88" t="s">
        <v>59</v>
      </c>
      <c r="K65" s="41" t="s">
        <v>26</v>
      </c>
      <c r="L65" s="42" t="str">
        <f t="shared" si="0"/>
        <v>800grams</v>
      </c>
      <c r="M65" s="658">
        <f t="shared" si="1"/>
        <v>1600</v>
      </c>
      <c r="N65" s="659" t="str">
        <f t="shared" si="2"/>
        <v>1600 grams</v>
      </c>
      <c r="O65" s="692">
        <f t="shared" si="3"/>
        <v>94</v>
      </c>
      <c r="P65" s="29">
        <f t="shared" si="4"/>
        <v>47</v>
      </c>
      <c r="Q65" s="109">
        <f t="shared" si="5"/>
        <v>0</v>
      </c>
      <c r="R65" s="11"/>
      <c r="S65" s="28"/>
      <c r="T65" s="28"/>
      <c r="U65" s="28"/>
      <c r="V65" s="28"/>
      <c r="W65" s="28"/>
      <c r="X65" s="28"/>
      <c r="Y65" s="28"/>
      <c r="Z65" s="28"/>
    </row>
    <row r="66" spans="1:26" ht="15" customHeight="1">
      <c r="A66" s="111">
        <v>56</v>
      </c>
      <c r="B66" s="90" t="s">
        <v>1804</v>
      </c>
      <c r="C66" s="48"/>
      <c r="D66" s="139"/>
      <c r="E66" s="91" t="s">
        <v>2709</v>
      </c>
      <c r="F66" s="111"/>
      <c r="G66" s="670">
        <v>42.5</v>
      </c>
      <c r="H66" s="88">
        <v>4</v>
      </c>
      <c r="I66" s="88">
        <v>500</v>
      </c>
      <c r="J66" s="88" t="s">
        <v>59</v>
      </c>
      <c r="K66" s="41" t="s">
        <v>26</v>
      </c>
      <c r="L66" s="42" t="str">
        <f t="shared" si="0"/>
        <v>500grams</v>
      </c>
      <c r="M66" s="658">
        <f t="shared" si="1"/>
        <v>2000</v>
      </c>
      <c r="N66" s="659" t="str">
        <f t="shared" si="2"/>
        <v>2000 grams</v>
      </c>
      <c r="O66" s="692">
        <f t="shared" si="3"/>
        <v>170</v>
      </c>
      <c r="P66" s="29">
        <f t="shared" si="4"/>
        <v>42.5</v>
      </c>
      <c r="Q66" s="29">
        <f t="shared" si="5"/>
        <v>0</v>
      </c>
      <c r="R66" s="28"/>
      <c r="S66" s="28"/>
      <c r="T66" s="28"/>
      <c r="U66" s="28"/>
      <c r="V66" s="28"/>
      <c r="W66" s="28"/>
      <c r="X66" s="28"/>
      <c r="Y66" s="28"/>
      <c r="Z66" s="28"/>
    </row>
    <row r="67" spans="1:26" ht="15" customHeight="1">
      <c r="A67" s="111">
        <v>57</v>
      </c>
      <c r="B67" s="320" t="s">
        <v>2284</v>
      </c>
      <c r="C67" s="48"/>
      <c r="D67" s="139"/>
      <c r="E67" s="91" t="s">
        <v>2770</v>
      </c>
      <c r="F67" s="111"/>
      <c r="G67" s="670">
        <v>71.2</v>
      </c>
      <c r="H67" s="88">
        <v>3</v>
      </c>
      <c r="I67" s="88">
        <v>800</v>
      </c>
      <c r="J67" s="88" t="s">
        <v>59</v>
      </c>
      <c r="K67" s="41" t="s">
        <v>26</v>
      </c>
      <c r="L67" s="42" t="str">
        <f t="shared" si="0"/>
        <v>800grams</v>
      </c>
      <c r="M67" s="658">
        <f t="shared" si="1"/>
        <v>2400</v>
      </c>
      <c r="N67" s="659" t="str">
        <f t="shared" si="2"/>
        <v>2400 grams</v>
      </c>
      <c r="O67" s="692">
        <f t="shared" si="3"/>
        <v>213.60000000000002</v>
      </c>
      <c r="P67" s="29">
        <f t="shared" si="4"/>
        <v>71.2</v>
      </c>
      <c r="Q67" s="29">
        <f t="shared" si="5"/>
        <v>0</v>
      </c>
      <c r="R67" s="28"/>
      <c r="S67" s="28"/>
      <c r="T67" s="28"/>
      <c r="U67" s="28"/>
      <c r="V67" s="28"/>
      <c r="W67" s="28"/>
      <c r="X67" s="28"/>
      <c r="Y67" s="28"/>
      <c r="Z67" s="28"/>
    </row>
    <row r="68" spans="1:26" ht="15" customHeight="1">
      <c r="A68" s="111">
        <v>58</v>
      </c>
      <c r="B68" s="89" t="s">
        <v>115</v>
      </c>
      <c r="C68" s="48"/>
      <c r="D68" s="139"/>
      <c r="E68" s="149" t="s">
        <v>119</v>
      </c>
      <c r="F68" s="111"/>
      <c r="G68" s="670">
        <v>21.8</v>
      </c>
      <c r="H68" s="88">
        <v>6</v>
      </c>
      <c r="I68" s="88">
        <v>1</v>
      </c>
      <c r="J68" s="88" t="s">
        <v>2755</v>
      </c>
      <c r="K68" s="41" t="s">
        <v>26</v>
      </c>
      <c r="L68" s="42" t="str">
        <f t="shared" si="0"/>
        <v>1piece</v>
      </c>
      <c r="M68" s="658">
        <f t="shared" si="1"/>
        <v>6</v>
      </c>
      <c r="N68" s="659" t="str">
        <f t="shared" si="2"/>
        <v>6 piece</v>
      </c>
      <c r="O68" s="692">
        <f t="shared" si="3"/>
        <v>130.80000000000001</v>
      </c>
      <c r="P68" s="29">
        <f t="shared" si="4"/>
        <v>21.8</v>
      </c>
      <c r="Q68" s="109">
        <f t="shared" si="5"/>
        <v>0</v>
      </c>
      <c r="R68" s="11"/>
      <c r="S68" s="28"/>
      <c r="T68" s="28"/>
      <c r="U68" s="28"/>
      <c r="V68" s="28"/>
      <c r="W68" s="28"/>
      <c r="X68" s="28"/>
      <c r="Y68" s="28"/>
      <c r="Z68" s="28"/>
    </row>
    <row r="69" spans="1:26" ht="15" customHeight="1">
      <c r="A69" s="111">
        <v>59</v>
      </c>
      <c r="B69" s="90" t="s">
        <v>395</v>
      </c>
      <c r="C69" s="48"/>
      <c r="D69" s="139"/>
      <c r="E69" s="511"/>
      <c r="F69" s="111"/>
      <c r="G69" s="670">
        <v>47</v>
      </c>
      <c r="H69" s="88">
        <v>15</v>
      </c>
      <c r="I69" s="88">
        <v>1</v>
      </c>
      <c r="J69" s="88" t="s">
        <v>396</v>
      </c>
      <c r="K69" s="41" t="s">
        <v>26</v>
      </c>
      <c r="L69" s="42" t="str">
        <f t="shared" si="0"/>
        <v>1bundle</v>
      </c>
      <c r="M69" s="658">
        <f t="shared" si="1"/>
        <v>15</v>
      </c>
      <c r="N69" s="659" t="str">
        <f t="shared" si="2"/>
        <v>15 bundle</v>
      </c>
      <c r="O69" s="692">
        <f t="shared" si="3"/>
        <v>705</v>
      </c>
      <c r="P69" s="29">
        <f t="shared" si="4"/>
        <v>47</v>
      </c>
      <c r="Q69" s="109">
        <f t="shared" si="5"/>
        <v>0</v>
      </c>
      <c r="R69" s="46"/>
      <c r="S69" s="28"/>
      <c r="T69" s="28"/>
      <c r="U69" s="28"/>
      <c r="V69" s="28"/>
      <c r="W69" s="28"/>
      <c r="X69" s="28"/>
      <c r="Y69" s="28"/>
      <c r="Z69" s="28"/>
    </row>
    <row r="70" spans="1:26" ht="15" customHeight="1">
      <c r="A70" s="111">
        <v>60</v>
      </c>
      <c r="B70" s="320" t="s">
        <v>1002</v>
      </c>
      <c r="C70" s="48"/>
      <c r="D70" s="139"/>
      <c r="E70" s="91" t="s">
        <v>1005</v>
      </c>
      <c r="F70" s="111"/>
      <c r="G70" s="670">
        <v>238</v>
      </c>
      <c r="H70" s="88">
        <v>1</v>
      </c>
      <c r="I70" s="88">
        <v>1</v>
      </c>
      <c r="J70" s="88" t="s">
        <v>2755</v>
      </c>
      <c r="K70" s="41" t="s">
        <v>26</v>
      </c>
      <c r="L70" s="42" t="str">
        <f t="shared" si="0"/>
        <v>1piece</v>
      </c>
      <c r="M70" s="658">
        <f t="shared" si="1"/>
        <v>1</v>
      </c>
      <c r="N70" s="659" t="str">
        <f t="shared" si="2"/>
        <v>1 piece</v>
      </c>
      <c r="O70" s="692">
        <f t="shared" si="3"/>
        <v>238</v>
      </c>
      <c r="P70" s="29">
        <f t="shared" si="4"/>
        <v>238</v>
      </c>
      <c r="Q70" s="29">
        <f t="shared" si="5"/>
        <v>0</v>
      </c>
      <c r="R70" s="11"/>
      <c r="S70" s="28"/>
      <c r="T70" s="28"/>
      <c r="U70" s="28"/>
      <c r="V70" s="28"/>
      <c r="W70" s="28"/>
      <c r="X70" s="28"/>
      <c r="Y70" s="28"/>
      <c r="Z70" s="28"/>
    </row>
    <row r="71" spans="1:26" ht="15" customHeight="1">
      <c r="A71" s="111">
        <v>61</v>
      </c>
      <c r="B71" s="89" t="s">
        <v>1593</v>
      </c>
      <c r="C71" s="48"/>
      <c r="D71" s="139"/>
      <c r="E71" s="149" t="s">
        <v>2771</v>
      </c>
      <c r="F71" s="111"/>
      <c r="G71" s="670">
        <v>36.5</v>
      </c>
      <c r="H71" s="534">
        <v>3.5</v>
      </c>
      <c r="I71" s="88">
        <v>1</v>
      </c>
      <c r="J71" s="88" t="s">
        <v>2746</v>
      </c>
      <c r="K71" s="41" t="s">
        <v>26</v>
      </c>
      <c r="L71" s="42" t="str">
        <f t="shared" si="0"/>
        <v>1pack</v>
      </c>
      <c r="M71" s="658">
        <f t="shared" si="1"/>
        <v>3.5</v>
      </c>
      <c r="N71" s="659" t="str">
        <f t="shared" si="2"/>
        <v>3.5 pack</v>
      </c>
      <c r="O71" s="692">
        <f t="shared" si="3"/>
        <v>127.75</v>
      </c>
      <c r="P71" s="29">
        <f t="shared" si="4"/>
        <v>36.5</v>
      </c>
      <c r="Q71" s="29">
        <f t="shared" si="5"/>
        <v>0</v>
      </c>
      <c r="R71" s="28"/>
      <c r="S71" s="28"/>
      <c r="T71" s="28"/>
      <c r="U71" s="28"/>
      <c r="V71" s="28"/>
      <c r="W71" s="28"/>
      <c r="X71" s="28"/>
      <c r="Y71" s="28"/>
      <c r="Z71" s="28"/>
    </row>
    <row r="72" spans="1:26" ht="15" customHeight="1">
      <c r="A72" s="111">
        <v>62</v>
      </c>
      <c r="B72" s="90" t="s">
        <v>1839</v>
      </c>
      <c r="C72" s="48"/>
      <c r="D72" s="179"/>
      <c r="E72" s="91" t="s">
        <v>2660</v>
      </c>
      <c r="F72" s="156"/>
      <c r="G72" s="671">
        <f>43/25</f>
        <v>1.72</v>
      </c>
      <c r="H72" s="110">
        <f>50+25</f>
        <v>75</v>
      </c>
      <c r="I72" s="110">
        <v>1</v>
      </c>
      <c r="J72" s="88" t="s">
        <v>2755</v>
      </c>
      <c r="K72" s="41" t="s">
        <v>26</v>
      </c>
      <c r="L72" s="42" t="str">
        <f t="shared" si="0"/>
        <v>1piece</v>
      </c>
      <c r="M72" s="658">
        <f t="shared" si="1"/>
        <v>75</v>
      </c>
      <c r="N72" s="659" t="str">
        <f t="shared" si="2"/>
        <v>75 piece</v>
      </c>
      <c r="O72" s="692">
        <f t="shared" si="3"/>
        <v>129</v>
      </c>
      <c r="P72" s="29">
        <f t="shared" si="4"/>
        <v>1.72</v>
      </c>
      <c r="Q72" s="109">
        <f t="shared" si="5"/>
        <v>0</v>
      </c>
      <c r="R72" s="11"/>
      <c r="S72" s="28"/>
      <c r="T72" s="28"/>
      <c r="U72" s="28"/>
      <c r="V72" s="28"/>
      <c r="W72" s="28"/>
      <c r="X72" s="28"/>
      <c r="Y72" s="28"/>
      <c r="Z72" s="28"/>
    </row>
    <row r="73" spans="1:26" ht="15" customHeight="1">
      <c r="A73" s="111">
        <v>63</v>
      </c>
      <c r="B73" s="320" t="s">
        <v>1842</v>
      </c>
      <c r="C73" s="48"/>
      <c r="D73" s="179"/>
      <c r="E73" s="91" t="s">
        <v>2772</v>
      </c>
      <c r="F73" s="156"/>
      <c r="G73" s="670">
        <f>28.4/25</f>
        <v>1.1359999999999999</v>
      </c>
      <c r="H73" s="88">
        <f>150+125</f>
        <v>275</v>
      </c>
      <c r="I73" s="88">
        <v>1</v>
      </c>
      <c r="J73" s="88" t="s">
        <v>2755</v>
      </c>
      <c r="K73" s="41" t="s">
        <v>26</v>
      </c>
      <c r="L73" s="42" t="str">
        <f t="shared" si="0"/>
        <v>1piece</v>
      </c>
      <c r="M73" s="658">
        <f t="shared" si="1"/>
        <v>275</v>
      </c>
      <c r="N73" s="659" t="str">
        <f t="shared" si="2"/>
        <v>275 piece</v>
      </c>
      <c r="O73" s="692">
        <f t="shared" si="3"/>
        <v>312.39999999999998</v>
      </c>
      <c r="P73" s="29">
        <f t="shared" si="4"/>
        <v>1.1359999999999999</v>
      </c>
      <c r="Q73" s="74">
        <f t="shared" si="5"/>
        <v>0</v>
      </c>
      <c r="R73" s="28"/>
      <c r="S73" s="28"/>
      <c r="T73" s="28"/>
      <c r="U73" s="28"/>
      <c r="V73" s="28"/>
      <c r="W73" s="28"/>
      <c r="X73" s="28"/>
      <c r="Y73" s="28"/>
      <c r="Z73" s="28"/>
    </row>
    <row r="74" spans="1:26" ht="15" customHeight="1">
      <c r="A74" s="111">
        <v>64</v>
      </c>
      <c r="B74" s="90" t="s">
        <v>1852</v>
      </c>
      <c r="C74" s="48"/>
      <c r="D74" s="179"/>
      <c r="E74" s="91" t="s">
        <v>2660</v>
      </c>
      <c r="F74" s="156"/>
      <c r="G74" s="670">
        <f>23.8/25</f>
        <v>0.95200000000000007</v>
      </c>
      <c r="H74" s="88">
        <v>25</v>
      </c>
      <c r="I74" s="88">
        <v>1</v>
      </c>
      <c r="J74" s="88" t="s">
        <v>2755</v>
      </c>
      <c r="K74" s="41" t="s">
        <v>26</v>
      </c>
      <c r="L74" s="42" t="str">
        <f t="shared" si="0"/>
        <v>1piece</v>
      </c>
      <c r="M74" s="658">
        <f t="shared" si="1"/>
        <v>25</v>
      </c>
      <c r="N74" s="659" t="str">
        <f t="shared" si="2"/>
        <v>25 piece</v>
      </c>
      <c r="O74" s="692">
        <f t="shared" si="3"/>
        <v>23.8</v>
      </c>
      <c r="P74" s="29">
        <f t="shared" si="4"/>
        <v>0.95200000000000007</v>
      </c>
      <c r="Q74" s="29">
        <f t="shared" si="5"/>
        <v>0</v>
      </c>
      <c r="R74" s="28"/>
      <c r="S74" s="28"/>
      <c r="T74" s="28"/>
      <c r="U74" s="28"/>
      <c r="V74" s="28"/>
      <c r="W74" s="28"/>
      <c r="X74" s="28"/>
      <c r="Y74" s="28"/>
      <c r="Z74" s="28"/>
    </row>
    <row r="75" spans="1:26" ht="15" customHeight="1">
      <c r="A75" s="111">
        <v>65</v>
      </c>
      <c r="B75" s="320" t="s">
        <v>1963</v>
      </c>
      <c r="C75" s="48"/>
      <c r="D75" s="179"/>
      <c r="E75" s="91" t="s">
        <v>2692</v>
      </c>
      <c r="F75" s="156"/>
      <c r="G75" s="670">
        <v>225</v>
      </c>
      <c r="H75" s="88">
        <v>31</v>
      </c>
      <c r="I75" s="88">
        <v>1</v>
      </c>
      <c r="J75" s="88" t="s">
        <v>2759</v>
      </c>
      <c r="K75" s="41" t="s">
        <v>26</v>
      </c>
      <c r="L75" s="42" t="str">
        <f t="shared" si="0"/>
        <v>1kilo</v>
      </c>
      <c r="M75" s="658">
        <f t="shared" si="1"/>
        <v>31</v>
      </c>
      <c r="N75" s="659" t="str">
        <f t="shared" si="2"/>
        <v>31 kilo</v>
      </c>
      <c r="O75" s="692">
        <f t="shared" si="3"/>
        <v>6975</v>
      </c>
      <c r="P75" s="29">
        <f t="shared" si="4"/>
        <v>225</v>
      </c>
      <c r="Q75" s="29">
        <f t="shared" si="5"/>
        <v>0</v>
      </c>
      <c r="R75" s="28"/>
      <c r="S75" s="28"/>
      <c r="T75" s="28"/>
      <c r="U75" s="28"/>
      <c r="V75" s="28"/>
      <c r="W75" s="28"/>
      <c r="X75" s="28"/>
      <c r="Y75" s="28"/>
      <c r="Z75" s="28"/>
    </row>
    <row r="76" spans="1:26" ht="15" customHeight="1">
      <c r="A76" s="111">
        <v>66</v>
      </c>
      <c r="B76" s="320" t="s">
        <v>1967</v>
      </c>
      <c r="C76" s="48"/>
      <c r="D76" s="179"/>
      <c r="E76" s="91" t="s">
        <v>2719</v>
      </c>
      <c r="F76" s="156"/>
      <c r="G76" s="670">
        <v>270</v>
      </c>
      <c r="H76" s="88">
        <v>17</v>
      </c>
      <c r="I76" s="88">
        <v>1</v>
      </c>
      <c r="J76" s="88" t="s">
        <v>2759</v>
      </c>
      <c r="K76" s="41" t="s">
        <v>26</v>
      </c>
      <c r="L76" s="42" t="str">
        <f t="shared" si="0"/>
        <v>1kilo</v>
      </c>
      <c r="M76" s="658">
        <f t="shared" si="1"/>
        <v>17</v>
      </c>
      <c r="N76" s="659" t="str">
        <f t="shared" si="2"/>
        <v>17 kilo</v>
      </c>
      <c r="O76" s="692">
        <f t="shared" si="3"/>
        <v>4590</v>
      </c>
      <c r="P76" s="29">
        <f t="shared" si="4"/>
        <v>270</v>
      </c>
      <c r="Q76" s="29">
        <f t="shared" si="5"/>
        <v>0</v>
      </c>
      <c r="R76" s="28"/>
      <c r="S76" s="28"/>
      <c r="T76" s="28"/>
      <c r="U76" s="28"/>
      <c r="V76" s="28"/>
      <c r="W76" s="28"/>
      <c r="X76" s="28"/>
      <c r="Y76" s="28"/>
      <c r="Z76" s="28"/>
    </row>
    <row r="77" spans="1:26" ht="15" customHeight="1">
      <c r="A77" s="111">
        <v>67</v>
      </c>
      <c r="B77" s="89" t="s">
        <v>2076</v>
      </c>
      <c r="C77" s="48"/>
      <c r="D77" s="9"/>
      <c r="E77" s="149" t="s">
        <v>2773</v>
      </c>
      <c r="F77" s="156"/>
      <c r="G77" s="670">
        <v>48</v>
      </c>
      <c r="H77" s="88">
        <v>150</v>
      </c>
      <c r="I77" s="88">
        <v>1</v>
      </c>
      <c r="J77" s="88" t="s">
        <v>2759</v>
      </c>
      <c r="K77" s="41" t="s">
        <v>26</v>
      </c>
      <c r="L77" s="42" t="str">
        <f t="shared" si="0"/>
        <v>1kilo</v>
      </c>
      <c r="M77" s="658">
        <f t="shared" si="1"/>
        <v>150</v>
      </c>
      <c r="N77" s="659" t="str">
        <f t="shared" si="2"/>
        <v>150 kilo</v>
      </c>
      <c r="O77" s="692">
        <f t="shared" si="3"/>
        <v>7200</v>
      </c>
      <c r="P77" s="29"/>
      <c r="Q77" s="29">
        <f t="shared" si="5"/>
        <v>48</v>
      </c>
      <c r="R77" s="28"/>
      <c r="S77" s="28"/>
      <c r="T77" s="28"/>
      <c r="U77" s="28"/>
      <c r="V77" s="28"/>
      <c r="W77" s="28"/>
      <c r="X77" s="28"/>
      <c r="Y77" s="28"/>
      <c r="Z77" s="28"/>
    </row>
    <row r="78" spans="1:26" ht="15" customHeight="1">
      <c r="A78" s="111">
        <v>68</v>
      </c>
      <c r="B78" s="33" t="s">
        <v>465</v>
      </c>
      <c r="C78" s="48"/>
      <c r="D78" s="35"/>
      <c r="E78" s="280"/>
      <c r="F78" s="156"/>
      <c r="G78" s="675">
        <v>225</v>
      </c>
      <c r="H78" s="676">
        <v>0.05</v>
      </c>
      <c r="I78" s="88">
        <v>1</v>
      </c>
      <c r="J78" s="677" t="s">
        <v>2759</v>
      </c>
      <c r="K78" s="41" t="s">
        <v>26</v>
      </c>
      <c r="L78" s="42" t="str">
        <f t="shared" si="0"/>
        <v>1kilo</v>
      </c>
      <c r="M78" s="658">
        <f t="shared" si="1"/>
        <v>0.05</v>
      </c>
      <c r="N78" s="659" t="str">
        <f t="shared" si="2"/>
        <v>0.05 kilo</v>
      </c>
      <c r="O78" s="692">
        <f t="shared" si="3"/>
        <v>11.25</v>
      </c>
      <c r="P78" s="29">
        <f t="shared" ref="P78:P170" si="6">O78/H78</f>
        <v>225</v>
      </c>
      <c r="Q78" s="29">
        <f t="shared" si="5"/>
        <v>0</v>
      </c>
      <c r="R78" s="28"/>
      <c r="S78" s="28"/>
      <c r="T78" s="28"/>
      <c r="U78" s="28"/>
      <c r="V78" s="28"/>
      <c r="W78" s="28"/>
      <c r="X78" s="28"/>
      <c r="Y78" s="28"/>
      <c r="Z78" s="28"/>
    </row>
    <row r="79" spans="1:26" ht="15" customHeight="1">
      <c r="A79" s="111">
        <v>69</v>
      </c>
      <c r="B79" s="33" t="s">
        <v>1078</v>
      </c>
      <c r="C79" s="48"/>
      <c r="D79" s="9"/>
      <c r="E79" s="280"/>
      <c r="F79" s="161"/>
      <c r="G79" s="670">
        <v>45</v>
      </c>
      <c r="H79" s="534">
        <v>0.75</v>
      </c>
      <c r="I79" s="88">
        <v>1</v>
      </c>
      <c r="J79" s="121" t="s">
        <v>2759</v>
      </c>
      <c r="K79" s="41" t="s">
        <v>26</v>
      </c>
      <c r="L79" s="42" t="str">
        <f t="shared" si="0"/>
        <v>1kilo</v>
      </c>
      <c r="M79" s="658">
        <f t="shared" si="1"/>
        <v>0.75</v>
      </c>
      <c r="N79" s="659" t="str">
        <f t="shared" si="2"/>
        <v>0.75 kilo</v>
      </c>
      <c r="O79" s="692">
        <f t="shared" si="3"/>
        <v>33.75</v>
      </c>
      <c r="P79" s="29">
        <f t="shared" si="6"/>
        <v>45</v>
      </c>
      <c r="Q79" s="29">
        <f t="shared" si="5"/>
        <v>0</v>
      </c>
      <c r="R79" s="28"/>
      <c r="S79" s="28"/>
      <c r="T79" s="28"/>
      <c r="U79" s="28"/>
      <c r="V79" s="28"/>
      <c r="W79" s="28"/>
      <c r="X79" s="28"/>
      <c r="Y79" s="28"/>
      <c r="Z79" s="28"/>
    </row>
    <row r="80" spans="1:26" ht="15" customHeight="1">
      <c r="A80" s="111">
        <v>70</v>
      </c>
      <c r="B80" s="33" t="s">
        <v>1666</v>
      </c>
      <c r="C80" s="48"/>
      <c r="D80" s="9"/>
      <c r="E80" s="280"/>
      <c r="F80" s="161"/>
      <c r="G80" s="670">
        <v>85</v>
      </c>
      <c r="H80" s="88">
        <v>2</v>
      </c>
      <c r="I80" s="88">
        <v>1</v>
      </c>
      <c r="J80" s="121" t="s">
        <v>2759</v>
      </c>
      <c r="K80" s="41" t="s">
        <v>26</v>
      </c>
      <c r="L80" s="42" t="str">
        <f t="shared" si="0"/>
        <v>1kilo</v>
      </c>
      <c r="M80" s="658">
        <f t="shared" si="1"/>
        <v>2</v>
      </c>
      <c r="N80" s="659" t="str">
        <f t="shared" si="2"/>
        <v>2 kilo</v>
      </c>
      <c r="O80" s="692">
        <f t="shared" si="3"/>
        <v>170</v>
      </c>
      <c r="P80" s="29">
        <f t="shared" si="6"/>
        <v>85</v>
      </c>
      <c r="Q80" s="109">
        <f t="shared" si="5"/>
        <v>0</v>
      </c>
      <c r="R80" s="11"/>
      <c r="S80" s="28"/>
      <c r="T80" s="28"/>
      <c r="U80" s="28"/>
      <c r="V80" s="28"/>
      <c r="W80" s="28"/>
      <c r="X80" s="28"/>
      <c r="Y80" s="28"/>
      <c r="Z80" s="28"/>
    </row>
    <row r="81" spans="1:26" ht="15" customHeight="1">
      <c r="A81" s="111">
        <v>71</v>
      </c>
      <c r="B81" s="209" t="s">
        <v>1932</v>
      </c>
      <c r="C81" s="48"/>
      <c r="D81" s="9"/>
      <c r="E81" s="280"/>
      <c r="F81" s="161"/>
      <c r="G81" s="670">
        <v>100</v>
      </c>
      <c r="H81" s="88">
        <v>0.5</v>
      </c>
      <c r="I81" s="88">
        <v>1</v>
      </c>
      <c r="J81" s="121" t="s">
        <v>2759</v>
      </c>
      <c r="K81" s="41" t="s">
        <v>26</v>
      </c>
      <c r="L81" s="42" t="str">
        <f t="shared" si="0"/>
        <v>1kilo</v>
      </c>
      <c r="M81" s="658">
        <f t="shared" si="1"/>
        <v>0.5</v>
      </c>
      <c r="N81" s="659" t="str">
        <f t="shared" si="2"/>
        <v>0.5 kilo</v>
      </c>
      <c r="O81" s="692">
        <f t="shared" si="3"/>
        <v>50</v>
      </c>
      <c r="P81" s="29">
        <f t="shared" si="6"/>
        <v>100</v>
      </c>
      <c r="Q81" s="109">
        <f t="shared" si="5"/>
        <v>0</v>
      </c>
      <c r="R81" s="11"/>
      <c r="S81" s="28"/>
      <c r="T81" s="28"/>
      <c r="U81" s="28"/>
      <c r="V81" s="28"/>
      <c r="W81" s="28"/>
      <c r="X81" s="28"/>
      <c r="Y81" s="28"/>
      <c r="Z81" s="28"/>
    </row>
    <row r="82" spans="1:26" ht="15" customHeight="1">
      <c r="A82" s="111">
        <v>72</v>
      </c>
      <c r="B82" s="33" t="s">
        <v>1986</v>
      </c>
      <c r="C82" s="48"/>
      <c r="D82" s="9"/>
      <c r="E82" s="280"/>
      <c r="F82" s="161"/>
      <c r="G82" s="657">
        <v>120</v>
      </c>
      <c r="H82" s="380">
        <v>1.5</v>
      </c>
      <c r="I82" s="121">
        <v>1</v>
      </c>
      <c r="J82" s="168" t="s">
        <v>2759</v>
      </c>
      <c r="K82" s="41" t="s">
        <v>26</v>
      </c>
      <c r="L82" s="42" t="str">
        <f t="shared" si="0"/>
        <v>1kilo</v>
      </c>
      <c r="M82" s="658">
        <f t="shared" si="1"/>
        <v>1.5</v>
      </c>
      <c r="N82" s="659" t="str">
        <f t="shared" si="2"/>
        <v>1.5 kilo</v>
      </c>
      <c r="O82" s="692">
        <f t="shared" si="3"/>
        <v>180</v>
      </c>
      <c r="P82" s="29">
        <f t="shared" si="6"/>
        <v>120</v>
      </c>
      <c r="Q82" s="29">
        <f t="shared" si="5"/>
        <v>0</v>
      </c>
      <c r="R82" s="28"/>
      <c r="S82" s="28"/>
      <c r="T82" s="28"/>
      <c r="U82" s="28"/>
      <c r="V82" s="28"/>
      <c r="W82" s="28"/>
      <c r="X82" s="28"/>
      <c r="Y82" s="28"/>
      <c r="Z82" s="28"/>
    </row>
    <row r="83" spans="1:26" ht="15" customHeight="1">
      <c r="A83" s="111">
        <v>73</v>
      </c>
      <c r="B83" s="33" t="s">
        <v>1613</v>
      </c>
      <c r="C83" s="48"/>
      <c r="D83" s="9"/>
      <c r="E83" s="50" t="s">
        <v>2774</v>
      </c>
      <c r="F83" s="161"/>
      <c r="G83" s="657">
        <v>10.16</v>
      </c>
      <c r="H83" s="121">
        <v>154</v>
      </c>
      <c r="I83" s="380">
        <v>1</v>
      </c>
      <c r="J83" s="738" t="s">
        <v>2755</v>
      </c>
      <c r="K83" s="41" t="s">
        <v>26</v>
      </c>
      <c r="L83" s="42" t="str">
        <f t="shared" si="0"/>
        <v>1piece</v>
      </c>
      <c r="M83" s="658">
        <f t="shared" si="1"/>
        <v>154</v>
      </c>
      <c r="N83" s="659" t="str">
        <f t="shared" si="2"/>
        <v>154 piece</v>
      </c>
      <c r="O83" s="692">
        <f t="shared" si="3"/>
        <v>1564.64</v>
      </c>
      <c r="P83" s="29">
        <f t="shared" si="6"/>
        <v>10.16</v>
      </c>
      <c r="Q83" s="74">
        <f t="shared" si="5"/>
        <v>0</v>
      </c>
      <c r="R83" s="28"/>
      <c r="S83" s="28"/>
      <c r="T83" s="28"/>
      <c r="U83" s="28"/>
      <c r="V83" s="28"/>
      <c r="W83" s="28"/>
      <c r="X83" s="28"/>
      <c r="Y83" s="28"/>
      <c r="Z83" s="28"/>
    </row>
    <row r="84" spans="1:26" ht="15" customHeight="1">
      <c r="A84" s="111">
        <v>74</v>
      </c>
      <c r="B84" s="33" t="s">
        <v>1404</v>
      </c>
      <c r="C84" s="48"/>
      <c r="D84" s="9"/>
      <c r="E84" s="50" t="s">
        <v>1405</v>
      </c>
      <c r="F84" s="161"/>
      <c r="G84" s="657">
        <v>4497</v>
      </c>
      <c r="H84" s="121">
        <v>1</v>
      </c>
      <c r="I84" s="380">
        <v>1</v>
      </c>
      <c r="J84" s="738" t="s">
        <v>1406</v>
      </c>
      <c r="K84" s="41" t="s">
        <v>26</v>
      </c>
      <c r="L84" s="42" t="str">
        <f t="shared" si="0"/>
        <v>1tank</v>
      </c>
      <c r="M84" s="658">
        <f t="shared" si="1"/>
        <v>1</v>
      </c>
      <c r="N84" s="659" t="str">
        <f t="shared" si="2"/>
        <v>1 tank</v>
      </c>
      <c r="O84" s="692">
        <f t="shared" si="3"/>
        <v>4497</v>
      </c>
      <c r="P84" s="29">
        <f t="shared" si="6"/>
        <v>4497</v>
      </c>
      <c r="Q84" s="109">
        <f t="shared" si="5"/>
        <v>0</v>
      </c>
      <c r="R84" s="11"/>
      <c r="S84" s="28"/>
      <c r="T84" s="28"/>
      <c r="U84" s="28"/>
      <c r="V84" s="28"/>
      <c r="W84" s="28"/>
      <c r="X84" s="28"/>
      <c r="Y84" s="28"/>
      <c r="Z84" s="28"/>
    </row>
    <row r="85" spans="1:26" ht="15" customHeight="1">
      <c r="A85" s="111">
        <v>75</v>
      </c>
      <c r="B85" s="209"/>
      <c r="C85" s="48"/>
      <c r="D85" s="9"/>
      <c r="E85" s="116"/>
      <c r="F85" s="161"/>
      <c r="G85" s="657"/>
      <c r="H85" s="121"/>
      <c r="I85" s="121"/>
      <c r="J85" s="168"/>
      <c r="K85" s="41" t="s">
        <v>26</v>
      </c>
      <c r="L85" s="42" t="str">
        <f t="shared" si="0"/>
        <v/>
      </c>
      <c r="M85" s="658">
        <f t="shared" si="1"/>
        <v>0</v>
      </c>
      <c r="N85" s="659" t="str">
        <f t="shared" si="2"/>
        <v xml:space="preserve">0 </v>
      </c>
      <c r="O85" s="692">
        <f t="shared" si="3"/>
        <v>0</v>
      </c>
      <c r="P85" s="29" t="e">
        <f t="shared" si="6"/>
        <v>#DIV/0!</v>
      </c>
      <c r="Q85" s="74" t="e">
        <f t="shared" si="5"/>
        <v>#DIV/0!</v>
      </c>
      <c r="R85" s="28"/>
      <c r="S85" s="28"/>
      <c r="T85" s="28"/>
      <c r="U85" s="28"/>
      <c r="V85" s="28"/>
      <c r="W85" s="28"/>
      <c r="X85" s="28"/>
      <c r="Y85" s="28"/>
      <c r="Z85" s="28"/>
    </row>
    <row r="86" spans="1:26" ht="15" customHeight="1">
      <c r="A86" s="111">
        <v>76</v>
      </c>
      <c r="B86" s="281"/>
      <c r="C86" s="48"/>
      <c r="D86" s="9"/>
      <c r="E86" s="50"/>
      <c r="F86" s="161"/>
      <c r="G86" s="679"/>
      <c r="H86" s="121"/>
      <c r="I86" s="88"/>
      <c r="J86" s="40"/>
      <c r="K86" s="41" t="s">
        <v>26</v>
      </c>
      <c r="L86" s="42" t="str">
        <f t="shared" si="0"/>
        <v/>
      </c>
      <c r="M86" s="658">
        <f t="shared" si="1"/>
        <v>0</v>
      </c>
      <c r="N86" s="659" t="str">
        <f t="shared" si="2"/>
        <v xml:space="preserve">0 </v>
      </c>
      <c r="O86" s="692">
        <f t="shared" si="3"/>
        <v>0</v>
      </c>
      <c r="P86" s="29" t="e">
        <f t="shared" si="6"/>
        <v>#DIV/0!</v>
      </c>
      <c r="Q86" s="29" t="e">
        <f t="shared" si="5"/>
        <v>#DIV/0!</v>
      </c>
      <c r="R86" s="28"/>
      <c r="S86" s="28"/>
      <c r="T86" s="28"/>
      <c r="U86" s="28"/>
      <c r="V86" s="28"/>
      <c r="W86" s="28"/>
      <c r="X86" s="28"/>
      <c r="Y86" s="28"/>
      <c r="Z86" s="28"/>
    </row>
    <row r="87" spans="1:26" ht="15" customHeight="1">
      <c r="A87" s="111">
        <v>77</v>
      </c>
      <c r="B87" s="48"/>
      <c r="C87" s="48"/>
      <c r="D87" s="204"/>
      <c r="E87" s="116"/>
      <c r="F87" s="161"/>
      <c r="G87" s="679"/>
      <c r="H87" s="121"/>
      <c r="I87" s="88"/>
      <c r="J87" s="40"/>
      <c r="K87" s="41" t="s">
        <v>26</v>
      </c>
      <c r="L87" s="42" t="str">
        <f t="shared" si="0"/>
        <v/>
      </c>
      <c r="M87" s="658">
        <f t="shared" si="1"/>
        <v>0</v>
      </c>
      <c r="N87" s="659" t="str">
        <f t="shared" si="2"/>
        <v xml:space="preserve">0 </v>
      </c>
      <c r="O87" s="692">
        <f t="shared" si="3"/>
        <v>0</v>
      </c>
      <c r="P87" s="29" t="e">
        <f t="shared" si="6"/>
        <v>#DIV/0!</v>
      </c>
      <c r="Q87" s="109" t="e">
        <f t="shared" si="5"/>
        <v>#DIV/0!</v>
      </c>
      <c r="R87" s="11"/>
      <c r="S87" s="28"/>
      <c r="T87" s="28"/>
      <c r="U87" s="28"/>
      <c r="V87" s="28"/>
      <c r="W87" s="28"/>
      <c r="X87" s="28"/>
      <c r="Y87" s="28"/>
      <c r="Z87" s="28"/>
    </row>
    <row r="88" spans="1:26" ht="15" customHeight="1">
      <c r="A88" s="111">
        <v>78</v>
      </c>
      <c r="B88" s="209"/>
      <c r="C88" s="48"/>
      <c r="D88" s="204"/>
      <c r="E88" s="50"/>
      <c r="F88" s="161"/>
      <c r="G88" s="670"/>
      <c r="H88" s="88"/>
      <c r="I88" s="88"/>
      <c r="J88" s="40"/>
      <c r="K88" s="41" t="s">
        <v>26</v>
      </c>
      <c r="L88" s="42" t="str">
        <f t="shared" si="0"/>
        <v/>
      </c>
      <c r="M88" s="658">
        <f t="shared" si="1"/>
        <v>0</v>
      </c>
      <c r="N88" s="659" t="str">
        <f t="shared" si="2"/>
        <v xml:space="preserve">0 </v>
      </c>
      <c r="O88" s="692">
        <f t="shared" si="3"/>
        <v>0</v>
      </c>
      <c r="P88" s="29" t="e">
        <f t="shared" si="6"/>
        <v>#DIV/0!</v>
      </c>
      <c r="Q88" s="74" t="e">
        <f t="shared" si="5"/>
        <v>#DIV/0!</v>
      </c>
      <c r="R88" s="28"/>
      <c r="S88" s="28"/>
      <c r="T88" s="28"/>
      <c r="U88" s="28"/>
      <c r="V88" s="28"/>
      <c r="W88" s="28"/>
      <c r="X88" s="28"/>
      <c r="Y88" s="28"/>
      <c r="Z88" s="28"/>
    </row>
    <row r="89" spans="1:26" ht="15" customHeight="1">
      <c r="A89" s="111">
        <v>79</v>
      </c>
      <c r="B89" s="89"/>
      <c r="C89" s="48"/>
      <c r="D89" s="204"/>
      <c r="E89" s="149"/>
      <c r="F89" s="161"/>
      <c r="G89" s="670"/>
      <c r="H89" s="88"/>
      <c r="I89" s="88"/>
      <c r="J89" s="40"/>
      <c r="K89" s="41" t="s">
        <v>26</v>
      </c>
      <c r="L89" s="42" t="str">
        <f t="shared" si="0"/>
        <v/>
      </c>
      <c r="M89" s="658">
        <f t="shared" si="1"/>
        <v>0</v>
      </c>
      <c r="N89" s="659" t="str">
        <f t="shared" si="2"/>
        <v xml:space="preserve">0 </v>
      </c>
      <c r="O89" s="692">
        <f t="shared" si="3"/>
        <v>0</v>
      </c>
      <c r="P89" s="29" t="e">
        <f t="shared" si="6"/>
        <v>#DIV/0!</v>
      </c>
      <c r="Q89" s="74" t="e">
        <f t="shared" si="5"/>
        <v>#DIV/0!</v>
      </c>
      <c r="R89" s="28"/>
      <c r="S89" s="28"/>
      <c r="T89" s="28"/>
      <c r="U89" s="28"/>
      <c r="V89" s="28"/>
      <c r="W89" s="28"/>
      <c r="X89" s="28"/>
      <c r="Y89" s="28"/>
      <c r="Z89" s="28"/>
    </row>
    <row r="90" spans="1:26" ht="15" customHeight="1">
      <c r="A90" s="111">
        <v>80</v>
      </c>
      <c r="B90" s="89"/>
      <c r="C90" s="48"/>
      <c r="D90" s="204"/>
      <c r="E90" s="149"/>
      <c r="F90" s="161"/>
      <c r="G90" s="670"/>
      <c r="H90" s="88"/>
      <c r="I90" s="88"/>
      <c r="J90" s="40"/>
      <c r="K90" s="41" t="s">
        <v>26</v>
      </c>
      <c r="L90" s="42" t="str">
        <f t="shared" si="0"/>
        <v/>
      </c>
      <c r="M90" s="658">
        <f t="shared" si="1"/>
        <v>0</v>
      </c>
      <c r="N90" s="659" t="str">
        <f t="shared" si="2"/>
        <v xml:space="preserve">0 </v>
      </c>
      <c r="O90" s="692">
        <f t="shared" si="3"/>
        <v>0</v>
      </c>
      <c r="P90" s="29" t="e">
        <f t="shared" si="6"/>
        <v>#DIV/0!</v>
      </c>
      <c r="Q90" s="74" t="e">
        <f t="shared" si="5"/>
        <v>#DIV/0!</v>
      </c>
      <c r="R90" s="28"/>
      <c r="S90" s="28"/>
      <c r="T90" s="28"/>
      <c r="U90" s="28"/>
      <c r="V90" s="28"/>
      <c r="W90" s="28"/>
      <c r="X90" s="28"/>
      <c r="Y90" s="28"/>
      <c r="Z90" s="28"/>
    </row>
    <row r="91" spans="1:26" ht="15" customHeight="1">
      <c r="A91" s="111">
        <v>81</v>
      </c>
      <c r="B91" s="89"/>
      <c r="C91" s="48"/>
      <c r="D91" s="204"/>
      <c r="E91" s="149"/>
      <c r="F91" s="161"/>
      <c r="G91" s="670"/>
      <c r="H91" s="88"/>
      <c r="I91" s="88"/>
      <c r="J91" s="40"/>
      <c r="K91" s="41" t="s">
        <v>26</v>
      </c>
      <c r="L91" s="42" t="str">
        <f t="shared" si="0"/>
        <v/>
      </c>
      <c r="M91" s="658">
        <f t="shared" si="1"/>
        <v>0</v>
      </c>
      <c r="N91" s="659" t="str">
        <f t="shared" si="2"/>
        <v xml:space="preserve">0 </v>
      </c>
      <c r="O91" s="692">
        <f t="shared" si="3"/>
        <v>0</v>
      </c>
      <c r="P91" s="29" t="e">
        <f t="shared" si="6"/>
        <v>#DIV/0!</v>
      </c>
      <c r="Q91" s="74" t="e">
        <f t="shared" si="5"/>
        <v>#DIV/0!</v>
      </c>
      <c r="R91" s="28"/>
      <c r="S91" s="28"/>
      <c r="T91" s="28"/>
      <c r="U91" s="28"/>
      <c r="V91" s="28"/>
      <c r="W91" s="28"/>
      <c r="X91" s="28"/>
      <c r="Y91" s="28"/>
      <c r="Z91" s="28"/>
    </row>
    <row r="92" spans="1:26" ht="15" customHeight="1">
      <c r="A92" s="111">
        <v>82</v>
      </c>
      <c r="B92" s="736"/>
      <c r="C92" s="48"/>
      <c r="D92" s="204"/>
      <c r="E92" s="149"/>
      <c r="F92" s="161"/>
      <c r="G92" s="670"/>
      <c r="H92" s="88"/>
      <c r="I92" s="88"/>
      <c r="J92" s="40"/>
      <c r="K92" s="41" t="s">
        <v>26</v>
      </c>
      <c r="L92" s="42" t="str">
        <f t="shared" si="0"/>
        <v/>
      </c>
      <c r="M92" s="658">
        <f t="shared" si="1"/>
        <v>0</v>
      </c>
      <c r="N92" s="659" t="str">
        <f t="shared" si="2"/>
        <v xml:space="preserve">0 </v>
      </c>
      <c r="O92" s="692">
        <f t="shared" si="3"/>
        <v>0</v>
      </c>
      <c r="P92" s="29" t="e">
        <f t="shared" si="6"/>
        <v>#DIV/0!</v>
      </c>
      <c r="Q92" s="74" t="e">
        <f t="shared" si="5"/>
        <v>#DIV/0!</v>
      </c>
      <c r="R92" s="28"/>
      <c r="S92" s="28"/>
      <c r="T92" s="28"/>
      <c r="U92" s="28"/>
      <c r="V92" s="28"/>
      <c r="W92" s="28"/>
      <c r="X92" s="28"/>
      <c r="Y92" s="28"/>
      <c r="Z92" s="28"/>
    </row>
    <row r="93" spans="1:26" ht="15" customHeight="1">
      <c r="A93" s="111">
        <v>83</v>
      </c>
      <c r="B93" s="320"/>
      <c r="C93" s="48"/>
      <c r="D93" s="204"/>
      <c r="E93" s="149"/>
      <c r="F93" s="161"/>
      <c r="G93" s="661"/>
      <c r="H93" s="257"/>
      <c r="I93" s="110"/>
      <c r="J93" s="121"/>
      <c r="K93" s="41" t="s">
        <v>26</v>
      </c>
      <c r="L93" s="42" t="str">
        <f t="shared" si="0"/>
        <v/>
      </c>
      <c r="M93" s="658">
        <f t="shared" si="1"/>
        <v>0</v>
      </c>
      <c r="N93" s="659" t="str">
        <f t="shared" si="2"/>
        <v xml:space="preserve">0 </v>
      </c>
      <c r="O93" s="692">
        <f t="shared" si="3"/>
        <v>0</v>
      </c>
      <c r="P93" s="29" t="e">
        <f t="shared" si="6"/>
        <v>#DIV/0!</v>
      </c>
      <c r="Q93" s="74" t="e">
        <f t="shared" si="5"/>
        <v>#DIV/0!</v>
      </c>
      <c r="R93" s="28"/>
      <c r="S93" s="28"/>
      <c r="T93" s="28"/>
      <c r="U93" s="28"/>
      <c r="V93" s="28"/>
      <c r="W93" s="28"/>
      <c r="X93" s="28"/>
      <c r="Y93" s="28"/>
      <c r="Z93" s="28"/>
    </row>
    <row r="94" spans="1:26" ht="15" customHeight="1">
      <c r="A94" s="111">
        <v>84</v>
      </c>
      <c r="B94" s="736"/>
      <c r="C94" s="48"/>
      <c r="D94" s="179"/>
      <c r="E94" s="149"/>
      <c r="F94" s="161"/>
      <c r="G94" s="670"/>
      <c r="H94" s="88"/>
      <c r="I94" s="88"/>
      <c r="J94" s="40"/>
      <c r="K94" s="41" t="s">
        <v>26</v>
      </c>
      <c r="L94" s="42" t="str">
        <f t="shared" si="0"/>
        <v/>
      </c>
      <c r="M94" s="658">
        <f t="shared" si="1"/>
        <v>0</v>
      </c>
      <c r="N94" s="659" t="str">
        <f t="shared" si="2"/>
        <v xml:space="preserve">0 </v>
      </c>
      <c r="O94" s="692">
        <f t="shared" si="3"/>
        <v>0</v>
      </c>
      <c r="P94" s="29" t="e">
        <f t="shared" si="6"/>
        <v>#DIV/0!</v>
      </c>
      <c r="Q94" s="74" t="e">
        <f t="shared" si="5"/>
        <v>#DIV/0!</v>
      </c>
      <c r="R94" s="28"/>
      <c r="S94" s="28"/>
      <c r="T94" s="28"/>
      <c r="U94" s="28"/>
      <c r="V94" s="28"/>
      <c r="W94" s="28"/>
      <c r="X94" s="28"/>
      <c r="Y94" s="28"/>
      <c r="Z94" s="28"/>
    </row>
    <row r="95" spans="1:26" ht="15" customHeight="1">
      <c r="A95" s="111">
        <v>85</v>
      </c>
      <c r="B95" s="320"/>
      <c r="C95" s="48"/>
      <c r="D95" s="35"/>
      <c r="E95" s="149"/>
      <c r="F95" s="161"/>
      <c r="G95" s="670"/>
      <c r="H95" s="88"/>
      <c r="I95" s="88"/>
      <c r="J95" s="40"/>
      <c r="K95" s="41" t="s">
        <v>26</v>
      </c>
      <c r="L95" s="42" t="str">
        <f t="shared" si="0"/>
        <v/>
      </c>
      <c r="M95" s="658">
        <f t="shared" si="1"/>
        <v>0</v>
      </c>
      <c r="N95" s="659" t="str">
        <f t="shared" si="2"/>
        <v xml:space="preserve">0 </v>
      </c>
      <c r="O95" s="692">
        <f t="shared" si="3"/>
        <v>0</v>
      </c>
      <c r="P95" s="29" t="e">
        <f t="shared" si="6"/>
        <v>#DIV/0!</v>
      </c>
      <c r="Q95" s="74" t="e">
        <f t="shared" si="5"/>
        <v>#DIV/0!</v>
      </c>
      <c r="R95" s="28"/>
      <c r="S95" s="28"/>
      <c r="T95" s="28"/>
      <c r="U95" s="28"/>
      <c r="V95" s="28"/>
      <c r="W95" s="28"/>
      <c r="X95" s="28"/>
      <c r="Y95" s="28"/>
      <c r="Z95" s="28"/>
    </row>
    <row r="96" spans="1:26" ht="15" customHeight="1">
      <c r="A96" s="111">
        <v>86</v>
      </c>
      <c r="B96" s="89"/>
      <c r="C96" s="48"/>
      <c r="D96" s="35"/>
      <c r="E96" s="149"/>
      <c r="F96" s="161"/>
      <c r="G96" s="670"/>
      <c r="H96" s="88"/>
      <c r="I96" s="88"/>
      <c r="J96" s="40"/>
      <c r="K96" s="41" t="s">
        <v>26</v>
      </c>
      <c r="L96" s="42" t="str">
        <f t="shared" si="0"/>
        <v/>
      </c>
      <c r="M96" s="658">
        <f t="shared" si="1"/>
        <v>0</v>
      </c>
      <c r="N96" s="659" t="str">
        <f t="shared" si="2"/>
        <v xml:space="preserve">0 </v>
      </c>
      <c r="O96" s="692">
        <f t="shared" si="3"/>
        <v>0</v>
      </c>
      <c r="P96" s="29" t="e">
        <f t="shared" si="6"/>
        <v>#DIV/0!</v>
      </c>
      <c r="Q96" s="74" t="e">
        <f t="shared" si="5"/>
        <v>#DIV/0!</v>
      </c>
      <c r="R96" s="28"/>
      <c r="S96" s="28"/>
      <c r="T96" s="28"/>
      <c r="U96" s="28"/>
      <c r="V96" s="28"/>
      <c r="W96" s="28"/>
      <c r="X96" s="28"/>
      <c r="Y96" s="28"/>
      <c r="Z96" s="28"/>
    </row>
    <row r="97" spans="1:26" ht="15" customHeight="1">
      <c r="A97" s="111">
        <v>87</v>
      </c>
      <c r="B97" s="89"/>
      <c r="C97" s="48"/>
      <c r="D97" s="35"/>
      <c r="E97" s="149"/>
      <c r="F97" s="161"/>
      <c r="G97" s="670"/>
      <c r="H97" s="88"/>
      <c r="I97" s="88"/>
      <c r="J97" s="40"/>
      <c r="K97" s="41" t="s">
        <v>26</v>
      </c>
      <c r="L97" s="42" t="str">
        <f t="shared" si="0"/>
        <v/>
      </c>
      <c r="M97" s="658">
        <f t="shared" si="1"/>
        <v>0</v>
      </c>
      <c r="N97" s="659" t="str">
        <f t="shared" si="2"/>
        <v xml:space="preserve">0 </v>
      </c>
      <c r="O97" s="692">
        <f t="shared" si="3"/>
        <v>0</v>
      </c>
      <c r="P97" s="29" t="e">
        <f t="shared" si="6"/>
        <v>#DIV/0!</v>
      </c>
      <c r="Q97" s="74" t="e">
        <f t="shared" si="5"/>
        <v>#DIV/0!</v>
      </c>
      <c r="R97" s="28"/>
      <c r="S97" s="28"/>
      <c r="T97" s="28"/>
      <c r="U97" s="28"/>
      <c r="V97" s="28"/>
      <c r="W97" s="28"/>
      <c r="X97" s="28"/>
      <c r="Y97" s="28"/>
      <c r="Z97" s="28"/>
    </row>
    <row r="98" spans="1:26" ht="15" customHeight="1">
      <c r="A98" s="111">
        <v>88</v>
      </c>
      <c r="B98" s="90"/>
      <c r="C98" s="48"/>
      <c r="D98" s="35"/>
      <c r="E98" s="91"/>
      <c r="F98" s="161"/>
      <c r="G98" s="670"/>
      <c r="H98" s="88"/>
      <c r="I98" s="88"/>
      <c r="J98" s="40"/>
      <c r="K98" s="41" t="s">
        <v>26</v>
      </c>
      <c r="L98" s="42" t="str">
        <f t="shared" si="0"/>
        <v/>
      </c>
      <c r="M98" s="658">
        <f t="shared" si="1"/>
        <v>0</v>
      </c>
      <c r="N98" s="659" t="str">
        <f t="shared" si="2"/>
        <v xml:space="preserve">0 </v>
      </c>
      <c r="O98" s="692">
        <f t="shared" si="3"/>
        <v>0</v>
      </c>
      <c r="P98" s="29" t="e">
        <f t="shared" si="6"/>
        <v>#DIV/0!</v>
      </c>
      <c r="Q98" s="74" t="e">
        <f t="shared" si="5"/>
        <v>#DIV/0!</v>
      </c>
      <c r="R98" s="28"/>
      <c r="S98" s="28"/>
      <c r="T98" s="28"/>
      <c r="U98" s="28"/>
      <c r="V98" s="28"/>
      <c r="W98" s="28"/>
      <c r="X98" s="28"/>
      <c r="Y98" s="28"/>
      <c r="Z98" s="28"/>
    </row>
    <row r="99" spans="1:26" ht="15" customHeight="1">
      <c r="A99" s="111">
        <v>89</v>
      </c>
      <c r="B99" s="209"/>
      <c r="C99" s="48"/>
      <c r="D99" s="35"/>
      <c r="E99" s="116"/>
      <c r="F99" s="161"/>
      <c r="G99" s="675"/>
      <c r="H99" s="88"/>
      <c r="I99" s="88"/>
      <c r="J99" s="40"/>
      <c r="K99" s="41" t="s">
        <v>26</v>
      </c>
      <c r="L99" s="42" t="str">
        <f t="shared" si="0"/>
        <v/>
      </c>
      <c r="M99" s="658">
        <f t="shared" si="1"/>
        <v>0</v>
      </c>
      <c r="N99" s="659" t="str">
        <f t="shared" si="2"/>
        <v xml:space="preserve">0 </v>
      </c>
      <c r="O99" s="692">
        <f t="shared" si="3"/>
        <v>0</v>
      </c>
      <c r="P99" s="29" t="e">
        <f t="shared" si="6"/>
        <v>#DIV/0!</v>
      </c>
      <c r="Q99" s="74" t="e">
        <f t="shared" si="5"/>
        <v>#DIV/0!</v>
      </c>
      <c r="R99" s="28"/>
      <c r="S99" s="28"/>
      <c r="T99" s="28"/>
      <c r="U99" s="28"/>
      <c r="V99" s="28"/>
      <c r="W99" s="28"/>
      <c r="X99" s="28"/>
      <c r="Y99" s="28"/>
      <c r="Z99" s="28"/>
    </row>
    <row r="100" spans="1:26" ht="15" customHeight="1">
      <c r="A100" s="111">
        <v>90</v>
      </c>
      <c r="B100" s="209"/>
      <c r="C100" s="48"/>
      <c r="D100" s="9"/>
      <c r="E100" s="116"/>
      <c r="F100" s="161"/>
      <c r="G100" s="670"/>
      <c r="H100" s="88"/>
      <c r="I100" s="88"/>
      <c r="J100" s="88"/>
      <c r="K100" s="41" t="s">
        <v>26</v>
      </c>
      <c r="L100" s="42" t="str">
        <f t="shared" si="0"/>
        <v/>
      </c>
      <c r="M100" s="658">
        <f t="shared" si="1"/>
        <v>0</v>
      </c>
      <c r="N100" s="659" t="str">
        <f t="shared" si="2"/>
        <v xml:space="preserve">0 </v>
      </c>
      <c r="O100" s="692">
        <f t="shared" si="3"/>
        <v>0</v>
      </c>
      <c r="P100" s="29" t="e">
        <f t="shared" si="6"/>
        <v>#DIV/0!</v>
      </c>
      <c r="Q100" s="74" t="e">
        <f t="shared" si="5"/>
        <v>#DIV/0!</v>
      </c>
      <c r="R100" s="28"/>
      <c r="S100" s="28"/>
      <c r="T100" s="28"/>
      <c r="U100" s="28"/>
      <c r="V100" s="28"/>
      <c r="W100" s="28"/>
      <c r="X100" s="28"/>
      <c r="Y100" s="28"/>
      <c r="Z100" s="28"/>
    </row>
    <row r="101" spans="1:26" ht="15" customHeight="1">
      <c r="A101" s="111">
        <v>91</v>
      </c>
      <c r="B101" s="209"/>
      <c r="C101" s="48"/>
      <c r="D101" s="9"/>
      <c r="E101" s="116"/>
      <c r="F101" s="161"/>
      <c r="G101" s="670"/>
      <c r="H101" s="88"/>
      <c r="I101" s="88"/>
      <c r="J101" s="40"/>
      <c r="K101" s="41" t="s">
        <v>26</v>
      </c>
      <c r="L101" s="42" t="str">
        <f t="shared" si="0"/>
        <v/>
      </c>
      <c r="M101" s="658">
        <f t="shared" si="1"/>
        <v>0</v>
      </c>
      <c r="N101" s="659" t="str">
        <f t="shared" si="2"/>
        <v xml:space="preserve">0 </v>
      </c>
      <c r="O101" s="692">
        <f t="shared" si="3"/>
        <v>0</v>
      </c>
      <c r="P101" s="29" t="e">
        <f t="shared" si="6"/>
        <v>#DIV/0!</v>
      </c>
      <c r="Q101" s="74" t="e">
        <f t="shared" si="5"/>
        <v>#DIV/0!</v>
      </c>
      <c r="R101" s="28"/>
      <c r="S101" s="232"/>
      <c r="T101" s="28"/>
      <c r="U101" s="28"/>
      <c r="V101" s="28"/>
      <c r="W101" s="28"/>
      <c r="X101" s="28"/>
      <c r="Y101" s="28"/>
      <c r="Z101" s="28"/>
    </row>
    <row r="102" spans="1:26" ht="15" customHeight="1">
      <c r="A102" s="111">
        <v>92</v>
      </c>
      <c r="B102" s="209"/>
      <c r="C102" s="48"/>
      <c r="D102" s="9"/>
      <c r="E102" s="116"/>
      <c r="F102" s="161"/>
      <c r="G102" s="670"/>
      <c r="H102" s="88"/>
      <c r="I102" s="88"/>
      <c r="J102" s="40"/>
      <c r="K102" s="41" t="s">
        <v>26</v>
      </c>
      <c r="L102" s="42" t="str">
        <f t="shared" si="0"/>
        <v/>
      </c>
      <c r="M102" s="658">
        <f t="shared" si="1"/>
        <v>0</v>
      </c>
      <c r="N102" s="659" t="str">
        <f t="shared" si="2"/>
        <v xml:space="preserve">0 </v>
      </c>
      <c r="O102" s="692">
        <f t="shared" si="3"/>
        <v>0</v>
      </c>
      <c r="P102" s="29" t="e">
        <f t="shared" si="6"/>
        <v>#DIV/0!</v>
      </c>
      <c r="Q102" s="74" t="e">
        <f t="shared" si="5"/>
        <v>#DIV/0!</v>
      </c>
      <c r="R102" s="28"/>
      <c r="S102" s="28"/>
      <c r="T102" s="28"/>
      <c r="U102" s="28"/>
      <c r="V102" s="28"/>
      <c r="W102" s="28"/>
      <c r="X102" s="28"/>
      <c r="Y102" s="28"/>
      <c r="Z102" s="28"/>
    </row>
    <row r="103" spans="1:26" ht="15" customHeight="1">
      <c r="A103" s="111">
        <v>93</v>
      </c>
      <c r="B103" s="281"/>
      <c r="C103" s="48"/>
      <c r="D103" s="9"/>
      <c r="E103" s="62"/>
      <c r="F103" s="161"/>
      <c r="G103" s="670"/>
      <c r="H103" s="88"/>
      <c r="I103" s="669"/>
      <c r="J103" s="88"/>
      <c r="K103" s="41" t="s">
        <v>26</v>
      </c>
      <c r="L103" s="42" t="str">
        <f t="shared" si="0"/>
        <v/>
      </c>
      <c r="M103" s="658">
        <f t="shared" si="1"/>
        <v>0</v>
      </c>
      <c r="N103" s="659" t="str">
        <f t="shared" si="2"/>
        <v xml:space="preserve">0 </v>
      </c>
      <c r="O103" s="692">
        <f t="shared" si="3"/>
        <v>0</v>
      </c>
      <c r="P103" s="29" t="e">
        <f t="shared" si="6"/>
        <v>#DIV/0!</v>
      </c>
      <c r="Q103" s="74" t="e">
        <f t="shared" si="5"/>
        <v>#DIV/0!</v>
      </c>
      <c r="R103" s="28"/>
      <c r="S103" s="28"/>
      <c r="T103" s="28"/>
      <c r="U103" s="28"/>
      <c r="V103" s="28"/>
      <c r="W103" s="28"/>
      <c r="X103" s="28"/>
      <c r="Y103" s="28"/>
      <c r="Z103" s="28"/>
    </row>
    <row r="104" spans="1:26" ht="15" customHeight="1">
      <c r="A104" s="111">
        <v>94</v>
      </c>
      <c r="B104" s="550"/>
      <c r="C104" s="48"/>
      <c r="D104" s="9"/>
      <c r="E104" s="116"/>
      <c r="F104" s="161"/>
      <c r="G104" s="670"/>
      <c r="H104" s="88"/>
      <c r="I104" s="88"/>
      <c r="J104" s="40"/>
      <c r="K104" s="41" t="s">
        <v>26</v>
      </c>
      <c r="L104" s="42" t="str">
        <f t="shared" si="0"/>
        <v/>
      </c>
      <c r="M104" s="658">
        <f t="shared" si="1"/>
        <v>0</v>
      </c>
      <c r="N104" s="659" t="str">
        <f t="shared" si="2"/>
        <v xml:space="preserve">0 </v>
      </c>
      <c r="O104" s="692">
        <f t="shared" si="3"/>
        <v>0</v>
      </c>
      <c r="P104" s="29" t="e">
        <f t="shared" si="6"/>
        <v>#DIV/0!</v>
      </c>
      <c r="Q104" s="74" t="e">
        <f t="shared" si="5"/>
        <v>#DIV/0!</v>
      </c>
      <c r="R104" s="28"/>
      <c r="S104" s="28"/>
      <c r="T104" s="28"/>
      <c r="U104" s="28"/>
      <c r="V104" s="28"/>
      <c r="W104" s="28"/>
      <c r="X104" s="28"/>
      <c r="Y104" s="28"/>
      <c r="Z104" s="28"/>
    </row>
    <row r="105" spans="1:26" ht="15" customHeight="1">
      <c r="A105" s="111">
        <v>95</v>
      </c>
      <c r="B105" s="550"/>
      <c r="C105" s="48"/>
      <c r="D105" s="9"/>
      <c r="E105" s="116"/>
      <c r="F105" s="161"/>
      <c r="G105" s="670"/>
      <c r="H105" s="88"/>
      <c r="I105" s="88"/>
      <c r="J105" s="40"/>
      <c r="K105" s="41" t="s">
        <v>26</v>
      </c>
      <c r="L105" s="42" t="str">
        <f t="shared" si="0"/>
        <v/>
      </c>
      <c r="M105" s="658">
        <f t="shared" si="1"/>
        <v>0</v>
      </c>
      <c r="N105" s="659" t="str">
        <f t="shared" si="2"/>
        <v xml:space="preserve">0 </v>
      </c>
      <c r="O105" s="692">
        <f t="shared" si="3"/>
        <v>0</v>
      </c>
      <c r="P105" s="29" t="e">
        <f t="shared" si="6"/>
        <v>#DIV/0!</v>
      </c>
      <c r="Q105" s="74" t="e">
        <f t="shared" si="5"/>
        <v>#DIV/0!</v>
      </c>
      <c r="R105" s="28"/>
      <c r="S105" s="28"/>
      <c r="T105" s="28"/>
      <c r="U105" s="28"/>
      <c r="V105" s="28"/>
      <c r="W105" s="28"/>
      <c r="X105" s="28"/>
      <c r="Y105" s="28"/>
      <c r="Z105" s="28"/>
    </row>
    <row r="106" spans="1:26" ht="15" customHeight="1">
      <c r="A106" s="111">
        <v>96</v>
      </c>
      <c r="B106" s="550"/>
      <c r="C106" s="48"/>
      <c r="D106" s="9"/>
      <c r="E106" s="116"/>
      <c r="F106" s="161"/>
      <c r="G106" s="670"/>
      <c r="H106" s="88"/>
      <c r="I106" s="88"/>
      <c r="J106" s="40"/>
      <c r="K106" s="41" t="s">
        <v>26</v>
      </c>
      <c r="L106" s="42" t="str">
        <f t="shared" si="0"/>
        <v/>
      </c>
      <c r="M106" s="658">
        <f t="shared" si="1"/>
        <v>0</v>
      </c>
      <c r="N106" s="659" t="str">
        <f t="shared" si="2"/>
        <v xml:space="preserve">0 </v>
      </c>
      <c r="O106" s="692">
        <f t="shared" si="3"/>
        <v>0</v>
      </c>
      <c r="P106" s="29" t="e">
        <f t="shared" si="6"/>
        <v>#DIV/0!</v>
      </c>
      <c r="Q106" s="74" t="e">
        <f t="shared" si="5"/>
        <v>#DIV/0!</v>
      </c>
      <c r="R106" s="28"/>
      <c r="S106" s="28"/>
      <c r="T106" s="28"/>
      <c r="U106" s="28"/>
      <c r="V106" s="28"/>
      <c r="W106" s="28"/>
      <c r="X106" s="28"/>
      <c r="Y106" s="28"/>
      <c r="Z106" s="28"/>
    </row>
    <row r="107" spans="1:26" ht="15" customHeight="1">
      <c r="A107" s="111">
        <v>97</v>
      </c>
      <c r="B107" s="48"/>
      <c r="C107" s="48"/>
      <c r="D107" s="9"/>
      <c r="E107" s="116"/>
      <c r="F107" s="161"/>
      <c r="G107" s="675"/>
      <c r="H107" s="88"/>
      <c r="I107" s="88"/>
      <c r="J107" s="40"/>
      <c r="K107" s="41" t="s">
        <v>26</v>
      </c>
      <c r="L107" s="42" t="str">
        <f t="shared" si="0"/>
        <v/>
      </c>
      <c r="M107" s="658">
        <f t="shared" si="1"/>
        <v>0</v>
      </c>
      <c r="N107" s="659" t="str">
        <f t="shared" si="2"/>
        <v xml:space="preserve">0 </v>
      </c>
      <c r="O107" s="692">
        <f t="shared" si="3"/>
        <v>0</v>
      </c>
      <c r="P107" s="29" t="e">
        <f t="shared" si="6"/>
        <v>#DIV/0!</v>
      </c>
      <c r="Q107" s="74" t="e">
        <f t="shared" si="5"/>
        <v>#DIV/0!</v>
      </c>
      <c r="R107" s="28"/>
      <c r="S107" s="28"/>
      <c r="T107" s="28"/>
      <c r="U107" s="28"/>
      <c r="V107" s="28"/>
      <c r="W107" s="28"/>
      <c r="X107" s="28"/>
      <c r="Y107" s="28"/>
      <c r="Z107" s="28"/>
    </row>
    <row r="108" spans="1:26" ht="15" customHeight="1">
      <c r="A108" s="111">
        <v>98</v>
      </c>
      <c r="B108" s="48"/>
      <c r="C108" s="48"/>
      <c r="D108" s="35"/>
      <c r="E108" s="50"/>
      <c r="F108" s="161"/>
      <c r="G108" s="670"/>
      <c r="H108" s="88"/>
      <c r="I108" s="88"/>
      <c r="J108" s="40"/>
      <c r="K108" s="41" t="s">
        <v>26</v>
      </c>
      <c r="L108" s="42" t="str">
        <f t="shared" si="0"/>
        <v/>
      </c>
      <c r="M108" s="658">
        <f t="shared" si="1"/>
        <v>0</v>
      </c>
      <c r="N108" s="659" t="str">
        <f t="shared" si="2"/>
        <v xml:space="preserve">0 </v>
      </c>
      <c r="O108" s="692">
        <f t="shared" si="3"/>
        <v>0</v>
      </c>
      <c r="P108" s="29" t="e">
        <f t="shared" si="6"/>
        <v>#DIV/0!</v>
      </c>
      <c r="Q108" s="74" t="e">
        <f t="shared" si="5"/>
        <v>#DIV/0!</v>
      </c>
      <c r="R108" s="28"/>
      <c r="S108" s="28"/>
      <c r="T108" s="28"/>
      <c r="U108" s="28"/>
      <c r="V108" s="28"/>
      <c r="W108" s="28"/>
      <c r="X108" s="28"/>
      <c r="Y108" s="28"/>
      <c r="Z108" s="28"/>
    </row>
    <row r="109" spans="1:26" ht="15" customHeight="1">
      <c r="A109" s="111">
        <v>99</v>
      </c>
      <c r="B109" s="33"/>
      <c r="C109" s="48"/>
      <c r="D109" s="35"/>
      <c r="E109" s="116"/>
      <c r="F109" s="161"/>
      <c r="G109" s="670"/>
      <c r="H109" s="88"/>
      <c r="I109" s="88"/>
      <c r="J109" s="40"/>
      <c r="K109" s="41" t="s">
        <v>26</v>
      </c>
      <c r="L109" s="42" t="str">
        <f t="shared" si="0"/>
        <v/>
      </c>
      <c r="M109" s="658">
        <f t="shared" si="1"/>
        <v>0</v>
      </c>
      <c r="N109" s="659" t="str">
        <f t="shared" si="2"/>
        <v xml:space="preserve">0 </v>
      </c>
      <c r="O109" s="692">
        <f t="shared" si="3"/>
        <v>0</v>
      </c>
      <c r="P109" s="29" t="e">
        <f t="shared" si="6"/>
        <v>#DIV/0!</v>
      </c>
      <c r="Q109" s="74" t="e">
        <f t="shared" si="5"/>
        <v>#DIV/0!</v>
      </c>
      <c r="R109" s="28"/>
      <c r="S109" s="28"/>
      <c r="T109" s="28"/>
      <c r="U109" s="28"/>
      <c r="V109" s="28"/>
      <c r="W109" s="28"/>
      <c r="X109" s="28"/>
      <c r="Y109" s="28"/>
      <c r="Z109" s="28"/>
    </row>
    <row r="110" spans="1:26" ht="15" customHeight="1">
      <c r="A110" s="111">
        <v>100</v>
      </c>
      <c r="B110" s="48"/>
      <c r="C110" s="48"/>
      <c r="D110" s="35"/>
      <c r="E110" s="50"/>
      <c r="F110" s="161"/>
      <c r="G110" s="670"/>
      <c r="H110" s="88"/>
      <c r="I110" s="40"/>
      <c r="J110" s="40"/>
      <c r="K110" s="41" t="s">
        <v>26</v>
      </c>
      <c r="L110" s="42" t="str">
        <f t="shared" si="0"/>
        <v/>
      </c>
      <c r="M110" s="658">
        <f t="shared" si="1"/>
        <v>0</v>
      </c>
      <c r="N110" s="659" t="str">
        <f t="shared" si="2"/>
        <v xml:space="preserve">0 </v>
      </c>
      <c r="O110" s="692">
        <f t="shared" si="3"/>
        <v>0</v>
      </c>
      <c r="P110" s="29" t="e">
        <f t="shared" si="6"/>
        <v>#DIV/0!</v>
      </c>
      <c r="Q110" s="74" t="e">
        <f t="shared" si="5"/>
        <v>#DIV/0!</v>
      </c>
      <c r="R110" s="28"/>
      <c r="S110" s="28"/>
      <c r="T110" s="28"/>
      <c r="U110" s="28"/>
      <c r="V110" s="28"/>
      <c r="W110" s="28"/>
      <c r="X110" s="28"/>
      <c r="Y110" s="28"/>
      <c r="Z110" s="28"/>
    </row>
    <row r="111" spans="1:26" ht="15" customHeight="1">
      <c r="A111" s="111">
        <v>101</v>
      </c>
      <c r="B111" s="89"/>
      <c r="C111" s="48"/>
      <c r="D111" s="35"/>
      <c r="E111" s="149"/>
      <c r="F111" s="161"/>
      <c r="G111" s="670"/>
      <c r="H111" s="88"/>
      <c r="I111" s="86"/>
      <c r="J111" s="40"/>
      <c r="K111" s="41" t="s">
        <v>26</v>
      </c>
      <c r="L111" s="42" t="str">
        <f t="shared" si="0"/>
        <v/>
      </c>
      <c r="M111" s="658">
        <f t="shared" si="1"/>
        <v>0</v>
      </c>
      <c r="N111" s="659" t="str">
        <f t="shared" si="2"/>
        <v xml:space="preserve">0 </v>
      </c>
      <c r="O111" s="692">
        <f t="shared" si="3"/>
        <v>0</v>
      </c>
      <c r="P111" s="29" t="e">
        <f t="shared" si="6"/>
        <v>#DIV/0!</v>
      </c>
      <c r="Q111" s="74" t="e">
        <f t="shared" si="5"/>
        <v>#DIV/0!</v>
      </c>
      <c r="R111" s="28"/>
      <c r="S111" s="28"/>
      <c r="T111" s="28"/>
      <c r="U111" s="28"/>
      <c r="V111" s="28"/>
      <c r="W111" s="28"/>
      <c r="X111" s="28"/>
      <c r="Y111" s="28"/>
      <c r="Z111" s="28"/>
    </row>
    <row r="112" spans="1:26" ht="15" customHeight="1">
      <c r="A112" s="111">
        <v>102</v>
      </c>
      <c r="B112" s="48"/>
      <c r="C112" s="48"/>
      <c r="D112" s="35"/>
      <c r="E112" s="116"/>
      <c r="F112" s="161"/>
      <c r="G112" s="675"/>
      <c r="H112" s="88"/>
      <c r="I112" s="88"/>
      <c r="J112" s="40"/>
      <c r="K112" s="41" t="s">
        <v>26</v>
      </c>
      <c r="L112" s="42" t="str">
        <f t="shared" si="0"/>
        <v/>
      </c>
      <c r="M112" s="658">
        <f t="shared" si="1"/>
        <v>0</v>
      </c>
      <c r="N112" s="659" t="str">
        <f t="shared" si="2"/>
        <v xml:space="preserve">0 </v>
      </c>
      <c r="O112" s="692">
        <f t="shared" si="3"/>
        <v>0</v>
      </c>
      <c r="P112" s="29" t="e">
        <f t="shared" si="6"/>
        <v>#DIV/0!</v>
      </c>
      <c r="Q112" s="74" t="e">
        <f t="shared" si="5"/>
        <v>#DIV/0!</v>
      </c>
      <c r="R112" s="28"/>
      <c r="S112" s="28"/>
      <c r="T112" s="28"/>
      <c r="U112" s="28"/>
      <c r="V112" s="28"/>
      <c r="W112" s="28"/>
      <c r="X112" s="28"/>
      <c r="Y112" s="28"/>
      <c r="Z112" s="28"/>
    </row>
    <row r="113" spans="1:26" ht="15" customHeight="1">
      <c r="A113" s="111">
        <v>103</v>
      </c>
      <c r="B113" s="48"/>
      <c r="C113" s="48"/>
      <c r="D113" s="35"/>
      <c r="E113" s="116"/>
      <c r="F113" s="161"/>
      <c r="G113" s="670"/>
      <c r="H113" s="88"/>
      <c r="I113" s="88"/>
      <c r="J113" s="40"/>
      <c r="K113" s="41" t="s">
        <v>26</v>
      </c>
      <c r="L113" s="42" t="str">
        <f t="shared" si="0"/>
        <v/>
      </c>
      <c r="M113" s="658">
        <f t="shared" si="1"/>
        <v>0</v>
      </c>
      <c r="N113" s="659" t="str">
        <f t="shared" si="2"/>
        <v xml:space="preserve">0 </v>
      </c>
      <c r="O113" s="692">
        <f t="shared" si="3"/>
        <v>0</v>
      </c>
      <c r="P113" s="29" t="e">
        <f t="shared" si="6"/>
        <v>#DIV/0!</v>
      </c>
      <c r="Q113" s="74" t="e">
        <f t="shared" si="5"/>
        <v>#DIV/0!</v>
      </c>
      <c r="R113" s="28"/>
      <c r="S113" s="28"/>
      <c r="T113" s="28"/>
      <c r="U113" s="28"/>
      <c r="V113" s="28"/>
      <c r="W113" s="28"/>
      <c r="X113" s="28"/>
      <c r="Y113" s="28"/>
      <c r="Z113" s="28"/>
    </row>
    <row r="114" spans="1:26" ht="15" customHeight="1">
      <c r="A114" s="111">
        <v>104</v>
      </c>
      <c r="B114" s="48"/>
      <c r="C114" s="48"/>
      <c r="D114" s="35"/>
      <c r="E114" s="116"/>
      <c r="F114" s="156"/>
      <c r="G114" s="670"/>
      <c r="H114" s="88"/>
      <c r="I114" s="88"/>
      <c r="J114" s="40"/>
      <c r="K114" s="41" t="s">
        <v>26</v>
      </c>
      <c r="L114" s="42" t="str">
        <f t="shared" si="0"/>
        <v/>
      </c>
      <c r="M114" s="658">
        <f t="shared" si="1"/>
        <v>0</v>
      </c>
      <c r="N114" s="659" t="str">
        <f t="shared" si="2"/>
        <v xml:space="preserve">0 </v>
      </c>
      <c r="O114" s="692">
        <f t="shared" si="3"/>
        <v>0</v>
      </c>
      <c r="P114" s="29" t="e">
        <f t="shared" si="6"/>
        <v>#DIV/0!</v>
      </c>
      <c r="Q114" s="74" t="e">
        <f t="shared" si="5"/>
        <v>#DIV/0!</v>
      </c>
      <c r="R114" s="28"/>
      <c r="S114" s="28"/>
      <c r="T114" s="28"/>
      <c r="U114" s="28"/>
      <c r="V114" s="28"/>
      <c r="W114" s="28"/>
      <c r="X114" s="28"/>
      <c r="Y114" s="28"/>
      <c r="Z114" s="28"/>
    </row>
    <row r="115" spans="1:26" ht="15" customHeight="1">
      <c r="A115" s="111">
        <v>105</v>
      </c>
      <c r="B115" s="89"/>
      <c r="C115" s="48"/>
      <c r="D115" s="35"/>
      <c r="E115" s="149"/>
      <c r="F115" s="156"/>
      <c r="G115" s="686"/>
      <c r="H115" s="88"/>
      <c r="I115" s="88"/>
      <c r="J115" s="88"/>
      <c r="K115" s="41" t="s">
        <v>26</v>
      </c>
      <c r="L115" s="42" t="str">
        <f t="shared" si="0"/>
        <v/>
      </c>
      <c r="M115" s="658">
        <f t="shared" si="1"/>
        <v>0</v>
      </c>
      <c r="N115" s="659" t="str">
        <f t="shared" si="2"/>
        <v xml:space="preserve">0 </v>
      </c>
      <c r="O115" s="692">
        <f t="shared" si="3"/>
        <v>0</v>
      </c>
      <c r="P115" s="29" t="e">
        <f t="shared" si="6"/>
        <v>#DIV/0!</v>
      </c>
      <c r="Q115" s="74" t="e">
        <f t="shared" si="5"/>
        <v>#DIV/0!</v>
      </c>
      <c r="R115" s="28"/>
      <c r="S115" s="28"/>
      <c r="T115" s="28"/>
      <c r="U115" s="28"/>
      <c r="V115" s="28"/>
      <c r="W115" s="28"/>
      <c r="X115" s="28"/>
      <c r="Y115" s="28"/>
      <c r="Z115" s="28"/>
    </row>
    <row r="116" spans="1:26" ht="15" customHeight="1">
      <c r="A116" s="111">
        <v>106</v>
      </c>
      <c r="B116" s="91"/>
      <c r="C116" s="48"/>
      <c r="D116" s="35"/>
      <c r="E116" s="91"/>
      <c r="F116" s="156"/>
      <c r="G116" s="670"/>
      <c r="H116" s="88"/>
      <c r="I116" s="88"/>
      <c r="J116" s="88"/>
      <c r="K116" s="41" t="s">
        <v>26</v>
      </c>
      <c r="L116" s="42" t="str">
        <f t="shared" si="0"/>
        <v/>
      </c>
      <c r="M116" s="658">
        <f t="shared" si="1"/>
        <v>0</v>
      </c>
      <c r="N116" s="659" t="str">
        <f t="shared" si="2"/>
        <v xml:space="preserve">0 </v>
      </c>
      <c r="O116" s="692">
        <f t="shared" si="3"/>
        <v>0</v>
      </c>
      <c r="P116" s="29" t="e">
        <f t="shared" si="6"/>
        <v>#DIV/0!</v>
      </c>
      <c r="Q116" s="74" t="e">
        <f t="shared" si="5"/>
        <v>#DIV/0!</v>
      </c>
      <c r="R116" s="28"/>
      <c r="S116" s="28"/>
      <c r="T116" s="28"/>
      <c r="U116" s="28"/>
      <c r="V116" s="28"/>
      <c r="W116" s="28"/>
      <c r="X116" s="28"/>
      <c r="Y116" s="28"/>
      <c r="Z116" s="28"/>
    </row>
    <row r="117" spans="1:26" ht="15" customHeight="1">
      <c r="A117" s="111">
        <v>107</v>
      </c>
      <c r="B117" s="193"/>
      <c r="C117" s="48"/>
      <c r="D117" s="35"/>
      <c r="E117" s="287"/>
      <c r="F117" s="156"/>
      <c r="G117" s="675"/>
      <c r="H117" s="88"/>
      <c r="I117" s="40"/>
      <c r="J117" s="40"/>
      <c r="K117" s="41" t="s">
        <v>26</v>
      </c>
      <c r="L117" s="42" t="str">
        <f t="shared" si="0"/>
        <v/>
      </c>
      <c r="M117" s="658">
        <f t="shared" si="1"/>
        <v>0</v>
      </c>
      <c r="N117" s="659" t="str">
        <f t="shared" si="2"/>
        <v xml:space="preserve">0 </v>
      </c>
      <c r="O117" s="692">
        <f t="shared" si="3"/>
        <v>0</v>
      </c>
      <c r="P117" s="29" t="e">
        <f t="shared" si="6"/>
        <v>#DIV/0!</v>
      </c>
      <c r="Q117" s="74" t="e">
        <f t="shared" si="5"/>
        <v>#DIV/0!</v>
      </c>
      <c r="R117" s="28"/>
      <c r="S117" s="28"/>
      <c r="T117" s="28"/>
      <c r="U117" s="28"/>
      <c r="V117" s="28"/>
      <c r="W117" s="28"/>
      <c r="X117" s="28"/>
      <c r="Y117" s="28"/>
      <c r="Z117" s="28"/>
    </row>
    <row r="118" spans="1:26" ht="15" customHeight="1">
      <c r="A118" s="111">
        <v>108</v>
      </c>
      <c r="B118" s="116"/>
      <c r="C118" s="48"/>
      <c r="D118" s="35"/>
      <c r="E118" s="116"/>
      <c r="F118" s="156"/>
      <c r="G118" s="657"/>
      <c r="H118" s="88"/>
      <c r="I118" s="88"/>
      <c r="J118" s="121"/>
      <c r="K118" s="41" t="s">
        <v>26</v>
      </c>
      <c r="L118" s="42" t="str">
        <f t="shared" si="0"/>
        <v/>
      </c>
      <c r="M118" s="658">
        <f t="shared" si="1"/>
        <v>0</v>
      </c>
      <c r="N118" s="659" t="str">
        <f t="shared" si="2"/>
        <v xml:space="preserve">0 </v>
      </c>
      <c r="O118" s="692">
        <f t="shared" si="3"/>
        <v>0</v>
      </c>
      <c r="P118" s="29" t="e">
        <f t="shared" si="6"/>
        <v>#DIV/0!</v>
      </c>
      <c r="Q118" s="74" t="e">
        <f t="shared" si="5"/>
        <v>#DIV/0!</v>
      </c>
      <c r="R118" s="28"/>
      <c r="S118" s="28"/>
      <c r="T118" s="28"/>
      <c r="U118" s="28"/>
      <c r="V118" s="28"/>
      <c r="W118" s="28"/>
      <c r="X118" s="28"/>
      <c r="Y118" s="28"/>
      <c r="Z118" s="28"/>
    </row>
    <row r="119" spans="1:26" ht="15" customHeight="1">
      <c r="A119" s="111">
        <v>109</v>
      </c>
      <c r="B119" s="116"/>
      <c r="C119" s="48"/>
      <c r="D119" s="35"/>
      <c r="E119" s="116"/>
      <c r="F119" s="156"/>
      <c r="G119" s="657"/>
      <c r="H119" s="88"/>
      <c r="I119" s="40"/>
      <c r="J119" s="40"/>
      <c r="K119" s="41" t="s">
        <v>26</v>
      </c>
      <c r="L119" s="42" t="str">
        <f t="shared" si="0"/>
        <v/>
      </c>
      <c r="M119" s="658">
        <f t="shared" si="1"/>
        <v>0</v>
      </c>
      <c r="N119" s="659" t="str">
        <f t="shared" si="2"/>
        <v xml:space="preserve">0 </v>
      </c>
      <c r="O119" s="692">
        <f t="shared" si="3"/>
        <v>0</v>
      </c>
      <c r="P119" s="29" t="e">
        <f t="shared" si="6"/>
        <v>#DIV/0!</v>
      </c>
      <c r="Q119" s="74" t="e">
        <f t="shared" si="5"/>
        <v>#DIV/0!</v>
      </c>
      <c r="R119" s="28"/>
      <c r="S119" s="28"/>
      <c r="T119" s="28"/>
      <c r="U119" s="28"/>
      <c r="V119" s="28"/>
      <c r="W119" s="28"/>
      <c r="X119" s="28"/>
      <c r="Y119" s="28"/>
      <c r="Z119" s="28"/>
    </row>
    <row r="120" spans="1:26" ht="15" customHeight="1">
      <c r="A120" s="111">
        <v>110</v>
      </c>
      <c r="B120" s="116"/>
      <c r="C120" s="48"/>
      <c r="D120" s="35"/>
      <c r="E120" s="116"/>
      <c r="F120" s="156"/>
      <c r="G120" s="657"/>
      <c r="H120" s="88"/>
      <c r="I120" s="88"/>
      <c r="J120" s="121"/>
      <c r="K120" s="41" t="s">
        <v>26</v>
      </c>
      <c r="L120" s="42" t="str">
        <f t="shared" si="0"/>
        <v/>
      </c>
      <c r="M120" s="658">
        <f t="shared" si="1"/>
        <v>0</v>
      </c>
      <c r="N120" s="659" t="str">
        <f t="shared" si="2"/>
        <v xml:space="preserve">0 </v>
      </c>
      <c r="O120" s="692">
        <f t="shared" si="3"/>
        <v>0</v>
      </c>
      <c r="P120" s="29" t="e">
        <f t="shared" si="6"/>
        <v>#DIV/0!</v>
      </c>
      <c r="Q120" s="74" t="e">
        <f t="shared" si="5"/>
        <v>#DIV/0!</v>
      </c>
      <c r="R120" s="28"/>
      <c r="S120" s="28"/>
      <c r="T120" s="28"/>
      <c r="U120" s="28"/>
      <c r="V120" s="28"/>
      <c r="W120" s="28"/>
      <c r="X120" s="28"/>
      <c r="Y120" s="28"/>
      <c r="Z120" s="28"/>
    </row>
    <row r="121" spans="1:26" ht="15" customHeight="1">
      <c r="A121" s="111">
        <v>111</v>
      </c>
      <c r="B121" s="33"/>
      <c r="C121" s="48"/>
      <c r="D121" s="179"/>
      <c r="E121" s="50"/>
      <c r="F121" s="156"/>
      <c r="G121" s="657"/>
      <c r="H121" s="88"/>
      <c r="I121" s="88"/>
      <c r="J121" s="121"/>
      <c r="K121" s="41" t="s">
        <v>26</v>
      </c>
      <c r="L121" s="42" t="str">
        <f t="shared" si="0"/>
        <v/>
      </c>
      <c r="M121" s="658">
        <f t="shared" si="1"/>
        <v>0</v>
      </c>
      <c r="N121" s="659" t="str">
        <f t="shared" si="2"/>
        <v xml:space="preserve">0 </v>
      </c>
      <c r="O121" s="692">
        <f t="shared" si="3"/>
        <v>0</v>
      </c>
      <c r="P121" s="29" t="e">
        <f t="shared" si="6"/>
        <v>#DIV/0!</v>
      </c>
      <c r="Q121" s="74" t="e">
        <f t="shared" si="5"/>
        <v>#DIV/0!</v>
      </c>
      <c r="R121" s="28"/>
      <c r="S121" s="28"/>
      <c r="T121" s="28"/>
      <c r="U121" s="28"/>
      <c r="V121" s="28"/>
      <c r="W121" s="28"/>
      <c r="X121" s="28"/>
      <c r="Y121" s="28"/>
      <c r="Z121" s="28"/>
    </row>
    <row r="122" spans="1:26" ht="15" customHeight="1">
      <c r="A122" s="111">
        <v>112</v>
      </c>
      <c r="B122" s="116"/>
      <c r="C122" s="48"/>
      <c r="D122" s="179"/>
      <c r="E122" s="116"/>
      <c r="F122" s="156"/>
      <c r="G122" s="657"/>
      <c r="H122" s="88"/>
      <c r="I122" s="88"/>
      <c r="J122" s="121"/>
      <c r="K122" s="41" t="s">
        <v>26</v>
      </c>
      <c r="L122" s="42" t="str">
        <f t="shared" si="0"/>
        <v/>
      </c>
      <c r="M122" s="658">
        <f t="shared" si="1"/>
        <v>0</v>
      </c>
      <c r="N122" s="659" t="str">
        <f t="shared" si="2"/>
        <v xml:space="preserve">0 </v>
      </c>
      <c r="O122" s="692">
        <f t="shared" si="3"/>
        <v>0</v>
      </c>
      <c r="P122" s="29" t="e">
        <f t="shared" si="6"/>
        <v>#DIV/0!</v>
      </c>
      <c r="Q122" s="74" t="e">
        <f t="shared" si="5"/>
        <v>#DIV/0!</v>
      </c>
      <c r="R122" s="28"/>
      <c r="S122" s="28"/>
      <c r="T122" s="28"/>
      <c r="U122" s="28"/>
      <c r="V122" s="28"/>
      <c r="W122" s="28"/>
      <c r="X122" s="28"/>
      <c r="Y122" s="28"/>
      <c r="Z122" s="28"/>
    </row>
    <row r="123" spans="1:26" ht="15" customHeight="1">
      <c r="A123" s="111">
        <v>113</v>
      </c>
      <c r="B123" s="116"/>
      <c r="C123" s="48"/>
      <c r="D123" s="35"/>
      <c r="E123" s="116"/>
      <c r="F123" s="156"/>
      <c r="G123" s="657"/>
      <c r="H123" s="88"/>
      <c r="I123" s="88"/>
      <c r="J123" s="121"/>
      <c r="K123" s="41" t="s">
        <v>26</v>
      </c>
      <c r="L123" s="42" t="str">
        <f t="shared" si="0"/>
        <v/>
      </c>
      <c r="M123" s="658">
        <f t="shared" si="1"/>
        <v>0</v>
      </c>
      <c r="N123" s="659" t="str">
        <f t="shared" si="2"/>
        <v xml:space="preserve">0 </v>
      </c>
      <c r="O123" s="692">
        <f t="shared" si="3"/>
        <v>0</v>
      </c>
      <c r="P123" s="29" t="e">
        <f t="shared" si="6"/>
        <v>#DIV/0!</v>
      </c>
      <c r="Q123" s="74" t="e">
        <f t="shared" si="5"/>
        <v>#DIV/0!</v>
      </c>
      <c r="R123" s="28"/>
      <c r="S123" s="28"/>
      <c r="T123" s="28"/>
      <c r="U123" s="28"/>
      <c r="V123" s="28"/>
      <c r="W123" s="28"/>
      <c r="X123" s="28"/>
      <c r="Y123" s="28"/>
      <c r="Z123" s="28"/>
    </row>
    <row r="124" spans="1:26" ht="15" customHeight="1">
      <c r="A124" s="111">
        <v>114</v>
      </c>
      <c r="B124" s="116"/>
      <c r="C124" s="48"/>
      <c r="D124" s="35"/>
      <c r="E124" s="116"/>
      <c r="F124" s="156"/>
      <c r="G124" s="657"/>
      <c r="H124" s="88"/>
      <c r="I124" s="88"/>
      <c r="J124" s="121"/>
      <c r="K124" s="41" t="s">
        <v>26</v>
      </c>
      <c r="L124" s="42" t="str">
        <f t="shared" si="0"/>
        <v/>
      </c>
      <c r="M124" s="658">
        <f t="shared" si="1"/>
        <v>0</v>
      </c>
      <c r="N124" s="659" t="str">
        <f t="shared" si="2"/>
        <v xml:space="preserve">0 </v>
      </c>
      <c r="O124" s="692">
        <f t="shared" si="3"/>
        <v>0</v>
      </c>
      <c r="P124" s="29" t="e">
        <f t="shared" si="6"/>
        <v>#DIV/0!</v>
      </c>
      <c r="Q124" s="74" t="e">
        <f t="shared" si="5"/>
        <v>#DIV/0!</v>
      </c>
      <c r="R124" s="28"/>
      <c r="S124" s="28"/>
      <c r="T124" s="28"/>
      <c r="U124" s="28"/>
      <c r="V124" s="28"/>
      <c r="W124" s="28"/>
      <c r="X124" s="28"/>
      <c r="Y124" s="28"/>
      <c r="Z124" s="28"/>
    </row>
    <row r="125" spans="1:26" ht="15" customHeight="1">
      <c r="A125" s="111">
        <v>115</v>
      </c>
      <c r="B125" s="89"/>
      <c r="C125" s="48"/>
      <c r="D125" s="35"/>
      <c r="E125" s="149"/>
      <c r="F125" s="156"/>
      <c r="G125" s="670"/>
      <c r="H125" s="88"/>
      <c r="I125" s="88"/>
      <c r="J125" s="88"/>
      <c r="K125" s="41" t="s">
        <v>26</v>
      </c>
      <c r="L125" s="42" t="str">
        <f t="shared" si="0"/>
        <v/>
      </c>
      <c r="M125" s="658">
        <f t="shared" si="1"/>
        <v>0</v>
      </c>
      <c r="N125" s="659" t="str">
        <f t="shared" si="2"/>
        <v xml:space="preserve">0 </v>
      </c>
      <c r="O125" s="692">
        <f t="shared" si="3"/>
        <v>0</v>
      </c>
      <c r="P125" s="29" t="e">
        <f t="shared" si="6"/>
        <v>#DIV/0!</v>
      </c>
      <c r="Q125" s="74" t="e">
        <f t="shared" si="5"/>
        <v>#DIV/0!</v>
      </c>
      <c r="R125" s="28"/>
      <c r="S125" s="28"/>
      <c r="T125" s="28"/>
      <c r="U125" s="28"/>
      <c r="V125" s="28"/>
      <c r="W125" s="28"/>
      <c r="X125" s="28"/>
      <c r="Y125" s="28"/>
      <c r="Z125" s="28"/>
    </row>
    <row r="126" spans="1:26" ht="15" customHeight="1">
      <c r="A126" s="111">
        <v>116</v>
      </c>
      <c r="B126" s="48"/>
      <c r="C126" s="48"/>
      <c r="D126" s="35"/>
      <c r="E126" s="50"/>
      <c r="F126" s="156"/>
      <c r="G126" s="657"/>
      <c r="H126" s="696"/>
      <c r="I126" s="687"/>
      <c r="J126" s="677"/>
      <c r="K126" s="41" t="s">
        <v>26</v>
      </c>
      <c r="L126" s="42" t="str">
        <f t="shared" si="0"/>
        <v/>
      </c>
      <c r="M126" s="658">
        <f t="shared" si="1"/>
        <v>0</v>
      </c>
      <c r="N126" s="659" t="str">
        <f t="shared" si="2"/>
        <v xml:space="preserve">0 </v>
      </c>
      <c r="O126" s="692">
        <f t="shared" si="3"/>
        <v>0</v>
      </c>
      <c r="P126" s="29" t="e">
        <f t="shared" si="6"/>
        <v>#DIV/0!</v>
      </c>
      <c r="Q126" s="74" t="e">
        <f t="shared" si="5"/>
        <v>#DIV/0!</v>
      </c>
      <c r="R126" s="28"/>
      <c r="S126" s="28"/>
      <c r="T126" s="28"/>
      <c r="U126" s="28"/>
      <c r="V126" s="28"/>
      <c r="W126" s="28"/>
      <c r="X126" s="28"/>
      <c r="Y126" s="28"/>
      <c r="Z126" s="28"/>
    </row>
    <row r="127" spans="1:26" ht="15" customHeight="1">
      <c r="A127" s="111">
        <v>117</v>
      </c>
      <c r="B127" s="33"/>
      <c r="C127" s="48"/>
      <c r="D127" s="561"/>
      <c r="E127" s="50"/>
      <c r="F127" s="156"/>
      <c r="G127" s="657"/>
      <c r="H127" s="121"/>
      <c r="I127" s="121"/>
      <c r="J127" s="121"/>
      <c r="K127" s="41" t="s">
        <v>26</v>
      </c>
      <c r="L127" s="42" t="str">
        <f t="shared" si="0"/>
        <v/>
      </c>
      <c r="M127" s="658">
        <f t="shared" si="1"/>
        <v>0</v>
      </c>
      <c r="N127" s="659" t="str">
        <f t="shared" si="2"/>
        <v xml:space="preserve">0 </v>
      </c>
      <c r="O127" s="692">
        <f t="shared" si="3"/>
        <v>0</v>
      </c>
      <c r="P127" s="29" t="e">
        <f t="shared" si="6"/>
        <v>#DIV/0!</v>
      </c>
      <c r="Q127" s="74" t="e">
        <f t="shared" si="5"/>
        <v>#DIV/0!</v>
      </c>
      <c r="R127" s="28"/>
      <c r="S127" s="28"/>
      <c r="T127" s="28"/>
      <c r="U127" s="28"/>
      <c r="V127" s="28"/>
      <c r="W127" s="28"/>
      <c r="X127" s="28"/>
      <c r="Y127" s="28"/>
      <c r="Z127" s="28"/>
    </row>
    <row r="128" spans="1:26" ht="15" customHeight="1">
      <c r="A128" s="111">
        <v>118</v>
      </c>
      <c r="B128" s="33"/>
      <c r="C128" s="48"/>
      <c r="D128" s="9"/>
      <c r="E128" s="50"/>
      <c r="F128" s="156"/>
      <c r="G128" s="657"/>
      <c r="H128" s="121"/>
      <c r="I128" s="121"/>
      <c r="J128" s="121"/>
      <c r="K128" s="41" t="s">
        <v>26</v>
      </c>
      <c r="L128" s="42" t="str">
        <f t="shared" si="0"/>
        <v/>
      </c>
      <c r="M128" s="658">
        <f t="shared" si="1"/>
        <v>0</v>
      </c>
      <c r="N128" s="659" t="str">
        <f t="shared" si="2"/>
        <v xml:space="preserve">0 </v>
      </c>
      <c r="O128" s="692">
        <f t="shared" si="3"/>
        <v>0</v>
      </c>
      <c r="P128" s="29" t="e">
        <f t="shared" si="6"/>
        <v>#DIV/0!</v>
      </c>
      <c r="Q128" s="74" t="e">
        <f t="shared" si="5"/>
        <v>#DIV/0!</v>
      </c>
      <c r="R128" s="28"/>
      <c r="S128" s="28"/>
      <c r="T128" s="28"/>
      <c r="U128" s="28"/>
      <c r="V128" s="28"/>
      <c r="W128" s="28"/>
      <c r="X128" s="28"/>
      <c r="Y128" s="28"/>
      <c r="Z128" s="28"/>
    </row>
    <row r="129" spans="1:26" ht="15" customHeight="1">
      <c r="A129" s="111">
        <v>119</v>
      </c>
      <c r="B129" s="33"/>
      <c r="C129" s="48"/>
      <c r="D129" s="9"/>
      <c r="E129" s="50"/>
      <c r="F129" s="156"/>
      <c r="G129" s="657"/>
      <c r="H129" s="121"/>
      <c r="I129" s="121"/>
      <c r="J129" s="121"/>
      <c r="K129" s="41" t="s">
        <v>26</v>
      </c>
      <c r="L129" s="42" t="str">
        <f t="shared" si="0"/>
        <v/>
      </c>
      <c r="M129" s="658">
        <f t="shared" si="1"/>
        <v>0</v>
      </c>
      <c r="N129" s="659" t="str">
        <f t="shared" si="2"/>
        <v xml:space="preserve">0 </v>
      </c>
      <c r="O129" s="692">
        <f t="shared" si="3"/>
        <v>0</v>
      </c>
      <c r="P129" s="29" t="e">
        <f t="shared" si="6"/>
        <v>#DIV/0!</v>
      </c>
      <c r="Q129" s="74" t="e">
        <f t="shared" si="5"/>
        <v>#DIV/0!</v>
      </c>
      <c r="R129" s="28"/>
      <c r="S129" s="28"/>
      <c r="T129" s="28"/>
      <c r="U129" s="28"/>
      <c r="V129" s="28"/>
      <c r="W129" s="28"/>
      <c r="X129" s="28"/>
      <c r="Y129" s="28"/>
      <c r="Z129" s="28"/>
    </row>
    <row r="130" spans="1:26" ht="15" customHeight="1">
      <c r="A130" s="111">
        <v>120</v>
      </c>
      <c r="B130" s="48"/>
      <c r="C130" s="48"/>
      <c r="D130" s="35"/>
      <c r="E130" s="50"/>
      <c r="F130" s="156"/>
      <c r="G130" s="657"/>
      <c r="H130" s="121"/>
      <c r="I130" s="121"/>
      <c r="J130" s="121"/>
      <c r="K130" s="41" t="s">
        <v>26</v>
      </c>
      <c r="L130" s="42" t="str">
        <f t="shared" si="0"/>
        <v/>
      </c>
      <c r="M130" s="658">
        <f t="shared" si="1"/>
        <v>0</v>
      </c>
      <c r="N130" s="659" t="str">
        <f t="shared" si="2"/>
        <v xml:space="preserve">0 </v>
      </c>
      <c r="O130" s="692">
        <f t="shared" si="3"/>
        <v>0</v>
      </c>
      <c r="P130" s="29" t="e">
        <f t="shared" si="6"/>
        <v>#DIV/0!</v>
      </c>
      <c r="Q130" s="74" t="e">
        <f t="shared" si="5"/>
        <v>#DIV/0!</v>
      </c>
      <c r="R130" s="28"/>
      <c r="S130" s="28"/>
      <c r="T130" s="28"/>
      <c r="U130" s="28"/>
      <c r="V130" s="28"/>
      <c r="W130" s="28"/>
      <c r="X130" s="28"/>
      <c r="Y130" s="28"/>
      <c r="Z130" s="28"/>
    </row>
    <row r="131" spans="1:26" ht="15" customHeight="1">
      <c r="A131" s="111">
        <v>121</v>
      </c>
      <c r="B131" s="90"/>
      <c r="C131" s="48"/>
      <c r="D131" s="35"/>
      <c r="E131" s="149"/>
      <c r="F131" s="156"/>
      <c r="G131" s="670"/>
      <c r="H131" s="88"/>
      <c r="I131" s="121"/>
      <c r="J131" s="121"/>
      <c r="K131" s="41" t="s">
        <v>26</v>
      </c>
      <c r="L131" s="42" t="str">
        <f t="shared" si="0"/>
        <v/>
      </c>
      <c r="M131" s="658">
        <f t="shared" si="1"/>
        <v>0</v>
      </c>
      <c r="N131" s="659" t="str">
        <f t="shared" si="2"/>
        <v xml:space="preserve">0 </v>
      </c>
      <c r="O131" s="692">
        <f t="shared" si="3"/>
        <v>0</v>
      </c>
      <c r="P131" s="29" t="e">
        <f t="shared" si="6"/>
        <v>#DIV/0!</v>
      </c>
      <c r="Q131" s="74" t="e">
        <f t="shared" si="5"/>
        <v>#DIV/0!</v>
      </c>
      <c r="R131" s="28"/>
      <c r="S131" s="28"/>
      <c r="T131" s="28"/>
      <c r="U131" s="28"/>
      <c r="V131" s="28"/>
      <c r="W131" s="28"/>
      <c r="X131" s="28"/>
      <c r="Y131" s="28"/>
      <c r="Z131" s="28"/>
    </row>
    <row r="132" spans="1:26" ht="15" customHeight="1">
      <c r="A132" s="111">
        <v>122</v>
      </c>
      <c r="B132" s="89"/>
      <c r="C132" s="48"/>
      <c r="D132" s="35"/>
      <c r="E132" s="149"/>
      <c r="F132" s="156"/>
      <c r="G132" s="670"/>
      <c r="H132" s="88"/>
      <c r="I132" s="121"/>
      <c r="J132" s="121"/>
      <c r="K132" s="41" t="s">
        <v>26</v>
      </c>
      <c r="L132" s="42" t="str">
        <f t="shared" si="0"/>
        <v/>
      </c>
      <c r="M132" s="658">
        <f t="shared" si="1"/>
        <v>0</v>
      </c>
      <c r="N132" s="659" t="str">
        <f t="shared" si="2"/>
        <v xml:space="preserve">0 </v>
      </c>
      <c r="O132" s="692">
        <f t="shared" si="3"/>
        <v>0</v>
      </c>
      <c r="P132" s="29" t="e">
        <f t="shared" si="6"/>
        <v>#DIV/0!</v>
      </c>
      <c r="Q132" s="74" t="e">
        <f t="shared" si="5"/>
        <v>#DIV/0!</v>
      </c>
      <c r="R132" s="28"/>
      <c r="S132" s="28"/>
      <c r="T132" s="28"/>
      <c r="U132" s="28"/>
      <c r="V132" s="28"/>
      <c r="W132" s="28"/>
      <c r="X132" s="28"/>
      <c r="Y132" s="28"/>
      <c r="Z132" s="28"/>
    </row>
    <row r="133" spans="1:26" ht="15" customHeight="1">
      <c r="A133" s="111">
        <v>123</v>
      </c>
      <c r="B133" s="89"/>
      <c r="C133" s="48"/>
      <c r="D133" s="35"/>
      <c r="E133" s="149"/>
      <c r="F133" s="156"/>
      <c r="G133" s="670"/>
      <c r="H133" s="88"/>
      <c r="I133" s="121"/>
      <c r="J133" s="121"/>
      <c r="K133" s="41" t="s">
        <v>26</v>
      </c>
      <c r="L133" s="42" t="str">
        <f t="shared" si="0"/>
        <v/>
      </c>
      <c r="M133" s="658">
        <f t="shared" si="1"/>
        <v>0</v>
      </c>
      <c r="N133" s="659" t="str">
        <f t="shared" si="2"/>
        <v xml:space="preserve">0 </v>
      </c>
      <c r="O133" s="692">
        <f t="shared" si="3"/>
        <v>0</v>
      </c>
      <c r="P133" s="29" t="e">
        <f t="shared" si="6"/>
        <v>#DIV/0!</v>
      </c>
      <c r="Q133" s="74" t="e">
        <f t="shared" si="5"/>
        <v>#DIV/0!</v>
      </c>
      <c r="R133" s="28"/>
      <c r="S133" s="28"/>
      <c r="T133" s="28"/>
      <c r="U133" s="28"/>
      <c r="V133" s="28"/>
      <c r="W133" s="28"/>
      <c r="X133" s="28"/>
      <c r="Y133" s="28"/>
      <c r="Z133" s="28"/>
    </row>
    <row r="134" spans="1:26" ht="15" customHeight="1">
      <c r="A134" s="111">
        <v>124</v>
      </c>
      <c r="B134" s="89"/>
      <c r="C134" s="48"/>
      <c r="D134" s="35"/>
      <c r="E134" s="149"/>
      <c r="F134" s="156"/>
      <c r="G134" s="670"/>
      <c r="H134" s="88"/>
      <c r="I134" s="121"/>
      <c r="J134" s="121"/>
      <c r="K134" s="41" t="s">
        <v>26</v>
      </c>
      <c r="L134" s="42" t="str">
        <f t="shared" si="0"/>
        <v/>
      </c>
      <c r="M134" s="658">
        <f t="shared" si="1"/>
        <v>0</v>
      </c>
      <c r="N134" s="659" t="str">
        <f t="shared" si="2"/>
        <v xml:space="preserve">0 </v>
      </c>
      <c r="O134" s="692">
        <f t="shared" si="3"/>
        <v>0</v>
      </c>
      <c r="P134" s="29" t="e">
        <f t="shared" si="6"/>
        <v>#DIV/0!</v>
      </c>
      <c r="Q134" s="74" t="e">
        <f t="shared" si="5"/>
        <v>#DIV/0!</v>
      </c>
      <c r="R134" s="28"/>
      <c r="S134" s="28"/>
      <c r="T134" s="28"/>
      <c r="U134" s="28"/>
      <c r="V134" s="28"/>
      <c r="W134" s="28"/>
      <c r="X134" s="28"/>
      <c r="Y134" s="28"/>
      <c r="Z134" s="28"/>
    </row>
    <row r="135" spans="1:26" ht="15" customHeight="1">
      <c r="A135" s="111">
        <v>125</v>
      </c>
      <c r="B135" s="48"/>
      <c r="C135" s="48"/>
      <c r="D135" s="9"/>
      <c r="E135" s="50"/>
      <c r="F135" s="156"/>
      <c r="G135" s="657"/>
      <c r="H135" s="121"/>
      <c r="I135" s="121"/>
      <c r="J135" s="121"/>
      <c r="K135" s="41" t="s">
        <v>26</v>
      </c>
      <c r="L135" s="42" t="str">
        <f t="shared" si="0"/>
        <v/>
      </c>
      <c r="M135" s="658">
        <f t="shared" si="1"/>
        <v>0</v>
      </c>
      <c r="N135" s="659" t="str">
        <f t="shared" si="2"/>
        <v xml:space="preserve">0 </v>
      </c>
      <c r="O135" s="692">
        <f t="shared" si="3"/>
        <v>0</v>
      </c>
      <c r="P135" s="29" t="e">
        <f t="shared" si="6"/>
        <v>#DIV/0!</v>
      </c>
      <c r="Q135" s="74" t="e">
        <f t="shared" si="5"/>
        <v>#DIV/0!</v>
      </c>
      <c r="R135" s="28"/>
      <c r="S135" s="28"/>
      <c r="T135" s="28"/>
      <c r="U135" s="28"/>
      <c r="V135" s="28"/>
      <c r="W135" s="28"/>
      <c r="X135" s="28"/>
      <c r="Y135" s="28"/>
      <c r="Z135" s="28"/>
    </row>
    <row r="136" spans="1:26" ht="15" customHeight="1">
      <c r="A136" s="111">
        <v>126</v>
      </c>
      <c r="B136" s="48"/>
      <c r="C136" s="48"/>
      <c r="D136" s="9"/>
      <c r="E136" s="50"/>
      <c r="F136" s="156"/>
      <c r="G136" s="657"/>
      <c r="H136" s="121"/>
      <c r="I136" s="121"/>
      <c r="J136" s="121"/>
      <c r="K136" s="41" t="s">
        <v>26</v>
      </c>
      <c r="L136" s="42" t="str">
        <f t="shared" si="0"/>
        <v/>
      </c>
      <c r="M136" s="658">
        <f t="shared" si="1"/>
        <v>0</v>
      </c>
      <c r="N136" s="659" t="str">
        <f t="shared" si="2"/>
        <v xml:space="preserve">0 </v>
      </c>
      <c r="O136" s="692">
        <f t="shared" si="3"/>
        <v>0</v>
      </c>
      <c r="P136" s="29" t="e">
        <f t="shared" si="6"/>
        <v>#DIV/0!</v>
      </c>
      <c r="Q136" s="74" t="e">
        <f t="shared" si="5"/>
        <v>#DIV/0!</v>
      </c>
      <c r="R136" s="28"/>
      <c r="S136" s="28"/>
      <c r="T136" s="28"/>
      <c r="U136" s="28"/>
      <c r="V136" s="28"/>
      <c r="W136" s="28"/>
      <c r="X136" s="28"/>
      <c r="Y136" s="28"/>
      <c r="Z136" s="28"/>
    </row>
    <row r="137" spans="1:26" ht="15" customHeight="1">
      <c r="A137" s="111">
        <v>127</v>
      </c>
      <c r="B137" s="48"/>
      <c r="C137" s="48"/>
      <c r="D137" s="9"/>
      <c r="E137" s="50"/>
      <c r="F137" s="156"/>
      <c r="G137" s="657"/>
      <c r="H137" s="121"/>
      <c r="I137" s="121"/>
      <c r="J137" s="121"/>
      <c r="K137" s="41" t="s">
        <v>26</v>
      </c>
      <c r="L137" s="42" t="str">
        <f t="shared" si="0"/>
        <v/>
      </c>
      <c r="M137" s="658">
        <f t="shared" si="1"/>
        <v>0</v>
      </c>
      <c r="N137" s="659" t="str">
        <f t="shared" si="2"/>
        <v xml:space="preserve">0 </v>
      </c>
      <c r="O137" s="692">
        <f t="shared" si="3"/>
        <v>0</v>
      </c>
      <c r="P137" s="29" t="e">
        <f t="shared" si="6"/>
        <v>#DIV/0!</v>
      </c>
      <c r="Q137" s="74" t="e">
        <f t="shared" si="5"/>
        <v>#DIV/0!</v>
      </c>
      <c r="R137" s="28"/>
      <c r="S137" s="28"/>
      <c r="T137" s="28"/>
      <c r="U137" s="28"/>
      <c r="V137" s="28"/>
      <c r="W137" s="28"/>
      <c r="X137" s="28"/>
      <c r="Y137" s="28"/>
      <c r="Z137" s="28"/>
    </row>
    <row r="138" spans="1:26" ht="15" customHeight="1">
      <c r="A138" s="111">
        <v>128</v>
      </c>
      <c r="B138" s="116"/>
      <c r="C138" s="48"/>
      <c r="D138" s="9"/>
      <c r="E138" s="50"/>
      <c r="F138" s="156"/>
      <c r="G138" s="657"/>
      <c r="H138" s="121"/>
      <c r="I138" s="121"/>
      <c r="J138" s="121"/>
      <c r="K138" s="41" t="s">
        <v>26</v>
      </c>
      <c r="L138" s="42" t="str">
        <f t="shared" si="0"/>
        <v/>
      </c>
      <c r="M138" s="658">
        <f t="shared" si="1"/>
        <v>0</v>
      </c>
      <c r="N138" s="659" t="str">
        <f t="shared" si="2"/>
        <v xml:space="preserve">0 </v>
      </c>
      <c r="O138" s="692">
        <f t="shared" si="3"/>
        <v>0</v>
      </c>
      <c r="P138" s="29" t="e">
        <f t="shared" si="6"/>
        <v>#DIV/0!</v>
      </c>
      <c r="Q138" s="74" t="e">
        <f t="shared" si="5"/>
        <v>#DIV/0!</v>
      </c>
      <c r="R138" s="28"/>
      <c r="S138" s="28"/>
      <c r="T138" s="28"/>
      <c r="U138" s="28"/>
      <c r="V138" s="28"/>
      <c r="W138" s="28"/>
      <c r="X138" s="28"/>
      <c r="Y138" s="28"/>
      <c r="Z138" s="28"/>
    </row>
    <row r="139" spans="1:26" ht="15" customHeight="1">
      <c r="A139" s="111">
        <v>129</v>
      </c>
      <c r="B139" s="33"/>
      <c r="C139" s="48"/>
      <c r="D139" s="9"/>
      <c r="E139" s="149"/>
      <c r="F139" s="156"/>
      <c r="G139" s="670"/>
      <c r="H139" s="88"/>
      <c r="I139" s="121"/>
      <c r="J139" s="88"/>
      <c r="K139" s="41" t="s">
        <v>26</v>
      </c>
      <c r="L139" s="42" t="str">
        <f t="shared" si="0"/>
        <v/>
      </c>
      <c r="M139" s="658">
        <f t="shared" si="1"/>
        <v>0</v>
      </c>
      <c r="N139" s="659" t="str">
        <f t="shared" si="2"/>
        <v xml:space="preserve">0 </v>
      </c>
      <c r="O139" s="692">
        <f t="shared" si="3"/>
        <v>0</v>
      </c>
      <c r="P139" s="29" t="e">
        <f t="shared" si="6"/>
        <v>#DIV/0!</v>
      </c>
      <c r="Q139" s="74" t="e">
        <f t="shared" si="5"/>
        <v>#DIV/0!</v>
      </c>
      <c r="R139" s="28"/>
      <c r="S139" s="28"/>
      <c r="T139" s="28"/>
      <c r="U139" s="28"/>
      <c r="V139" s="28"/>
      <c r="W139" s="28"/>
      <c r="X139" s="28"/>
      <c r="Y139" s="28"/>
      <c r="Z139" s="28"/>
    </row>
    <row r="140" spans="1:26" ht="15" customHeight="1">
      <c r="A140" s="111">
        <v>130</v>
      </c>
      <c r="B140" s="48"/>
      <c r="C140" s="48"/>
      <c r="D140" s="9"/>
      <c r="E140" s="149"/>
      <c r="F140" s="156"/>
      <c r="G140" s="670"/>
      <c r="H140" s="88"/>
      <c r="I140" s="121"/>
      <c r="J140" s="88"/>
      <c r="K140" s="41" t="s">
        <v>26</v>
      </c>
      <c r="L140" s="42" t="str">
        <f t="shared" si="0"/>
        <v/>
      </c>
      <c r="M140" s="658">
        <f t="shared" si="1"/>
        <v>0</v>
      </c>
      <c r="N140" s="659" t="str">
        <f t="shared" si="2"/>
        <v xml:space="preserve">0 </v>
      </c>
      <c r="O140" s="692">
        <f t="shared" si="3"/>
        <v>0</v>
      </c>
      <c r="P140" s="29" t="e">
        <f t="shared" si="6"/>
        <v>#DIV/0!</v>
      </c>
      <c r="Q140" s="74" t="e">
        <f t="shared" si="5"/>
        <v>#DIV/0!</v>
      </c>
      <c r="R140" s="28"/>
      <c r="S140" s="28"/>
      <c r="T140" s="28"/>
      <c r="U140" s="28"/>
      <c r="V140" s="28"/>
      <c r="W140" s="28"/>
      <c r="X140" s="28"/>
      <c r="Y140" s="28"/>
      <c r="Z140" s="28"/>
    </row>
    <row r="141" spans="1:26" ht="15" customHeight="1">
      <c r="A141" s="111">
        <v>131</v>
      </c>
      <c r="B141" s="48"/>
      <c r="C141" s="48"/>
      <c r="D141" s="9"/>
      <c r="E141" s="91"/>
      <c r="F141" s="156"/>
      <c r="G141" s="670"/>
      <c r="H141" s="110"/>
      <c r="I141" s="121"/>
      <c r="J141" s="110"/>
      <c r="K141" s="41" t="s">
        <v>26</v>
      </c>
      <c r="L141" s="42" t="str">
        <f t="shared" si="0"/>
        <v/>
      </c>
      <c r="M141" s="658">
        <f t="shared" si="1"/>
        <v>0</v>
      </c>
      <c r="N141" s="659" t="str">
        <f t="shared" si="2"/>
        <v xml:space="preserve">0 </v>
      </c>
      <c r="O141" s="692">
        <f t="shared" si="3"/>
        <v>0</v>
      </c>
      <c r="P141" s="29" t="e">
        <f t="shared" si="6"/>
        <v>#DIV/0!</v>
      </c>
      <c r="Q141" s="74" t="e">
        <f t="shared" si="5"/>
        <v>#DIV/0!</v>
      </c>
      <c r="R141" s="28"/>
      <c r="S141" s="28"/>
      <c r="T141" s="28"/>
      <c r="U141" s="28"/>
      <c r="V141" s="28"/>
      <c r="W141" s="28"/>
      <c r="X141" s="28"/>
      <c r="Y141" s="28"/>
      <c r="Z141" s="28"/>
    </row>
    <row r="142" spans="1:26" ht="15" customHeight="1">
      <c r="A142" s="111">
        <v>132</v>
      </c>
      <c r="B142" s="33"/>
      <c r="C142" s="48"/>
      <c r="D142" s="9"/>
      <c r="E142" s="50"/>
      <c r="F142" s="156"/>
      <c r="G142" s="670"/>
      <c r="H142" s="121"/>
      <c r="I142" s="121"/>
      <c r="J142" s="121"/>
      <c r="K142" s="41" t="s">
        <v>26</v>
      </c>
      <c r="L142" s="42" t="str">
        <f t="shared" si="0"/>
        <v/>
      </c>
      <c r="M142" s="658">
        <f t="shared" si="1"/>
        <v>0</v>
      </c>
      <c r="N142" s="659" t="str">
        <f t="shared" si="2"/>
        <v xml:space="preserve">0 </v>
      </c>
      <c r="O142" s="692">
        <f t="shared" si="3"/>
        <v>0</v>
      </c>
      <c r="P142" s="29" t="e">
        <f t="shared" si="6"/>
        <v>#DIV/0!</v>
      </c>
      <c r="Q142" s="74" t="e">
        <f t="shared" si="5"/>
        <v>#DIV/0!</v>
      </c>
      <c r="R142" s="28"/>
      <c r="S142" s="28"/>
      <c r="T142" s="28"/>
      <c r="U142" s="28"/>
      <c r="V142" s="28"/>
      <c r="W142" s="28"/>
      <c r="X142" s="28"/>
      <c r="Y142" s="28"/>
      <c r="Z142" s="28"/>
    </row>
    <row r="143" spans="1:26" ht="15" customHeight="1">
      <c r="A143" s="111">
        <v>133</v>
      </c>
      <c r="B143" s="33"/>
      <c r="C143" s="48"/>
      <c r="D143" s="9"/>
      <c r="E143" s="50"/>
      <c r="F143" s="156"/>
      <c r="G143" s="670"/>
      <c r="H143" s="121"/>
      <c r="I143" s="121"/>
      <c r="J143" s="121"/>
      <c r="K143" s="41" t="s">
        <v>26</v>
      </c>
      <c r="L143" s="42" t="str">
        <f t="shared" si="0"/>
        <v/>
      </c>
      <c r="M143" s="658">
        <f t="shared" si="1"/>
        <v>0</v>
      </c>
      <c r="N143" s="659" t="str">
        <f t="shared" si="2"/>
        <v xml:space="preserve">0 </v>
      </c>
      <c r="O143" s="692">
        <f t="shared" si="3"/>
        <v>0</v>
      </c>
      <c r="P143" s="29" t="e">
        <f t="shared" si="6"/>
        <v>#DIV/0!</v>
      </c>
      <c r="Q143" s="74" t="e">
        <f t="shared" si="5"/>
        <v>#DIV/0!</v>
      </c>
      <c r="R143" s="28"/>
      <c r="S143" s="28"/>
      <c r="T143" s="28"/>
      <c r="U143" s="28"/>
      <c r="V143" s="28"/>
      <c r="W143" s="28"/>
      <c r="X143" s="28"/>
      <c r="Y143" s="28"/>
      <c r="Z143" s="28"/>
    </row>
    <row r="144" spans="1:26" ht="15" customHeight="1">
      <c r="A144" s="111">
        <v>134</v>
      </c>
      <c r="B144" s="48"/>
      <c r="C144" s="48"/>
      <c r="D144" s="9"/>
      <c r="E144" s="50"/>
      <c r="F144" s="156"/>
      <c r="G144" s="657"/>
      <c r="H144" s="121"/>
      <c r="I144" s="40"/>
      <c r="J144" s="121"/>
      <c r="K144" s="41" t="s">
        <v>26</v>
      </c>
      <c r="L144" s="42" t="str">
        <f t="shared" si="0"/>
        <v/>
      </c>
      <c r="M144" s="658">
        <f t="shared" si="1"/>
        <v>0</v>
      </c>
      <c r="N144" s="659" t="str">
        <f t="shared" si="2"/>
        <v xml:space="preserve">0 </v>
      </c>
      <c r="O144" s="692">
        <f t="shared" si="3"/>
        <v>0</v>
      </c>
      <c r="P144" s="29" t="e">
        <f t="shared" si="6"/>
        <v>#DIV/0!</v>
      </c>
      <c r="Q144" s="74" t="e">
        <f t="shared" si="5"/>
        <v>#DIV/0!</v>
      </c>
      <c r="R144" s="28"/>
      <c r="S144" s="28"/>
      <c r="T144" s="28"/>
      <c r="U144" s="28"/>
      <c r="V144" s="28"/>
      <c r="W144" s="28"/>
      <c r="X144" s="28"/>
      <c r="Y144" s="28"/>
      <c r="Z144" s="28"/>
    </row>
    <row r="145" spans="1:26" ht="15" customHeight="1">
      <c r="A145" s="111">
        <v>135</v>
      </c>
      <c r="B145" s="48"/>
      <c r="C145" s="48"/>
      <c r="D145" s="9"/>
      <c r="E145" s="50"/>
      <c r="F145" s="156"/>
      <c r="G145" s="657"/>
      <c r="H145" s="121"/>
      <c r="I145" s="40"/>
      <c r="J145" s="121"/>
      <c r="K145" s="41" t="s">
        <v>26</v>
      </c>
      <c r="L145" s="42" t="str">
        <f t="shared" si="0"/>
        <v/>
      </c>
      <c r="M145" s="658">
        <f t="shared" si="1"/>
        <v>0</v>
      </c>
      <c r="N145" s="659" t="str">
        <f t="shared" si="2"/>
        <v xml:space="preserve">0 </v>
      </c>
      <c r="O145" s="692">
        <f t="shared" si="3"/>
        <v>0</v>
      </c>
      <c r="P145" s="29" t="e">
        <f t="shared" si="6"/>
        <v>#DIV/0!</v>
      </c>
      <c r="Q145" s="74" t="e">
        <f t="shared" si="5"/>
        <v>#DIV/0!</v>
      </c>
      <c r="R145" s="28"/>
      <c r="S145" s="28"/>
      <c r="T145" s="28"/>
      <c r="U145" s="28"/>
      <c r="V145" s="28"/>
      <c r="W145" s="28"/>
      <c r="X145" s="28"/>
      <c r="Y145" s="28"/>
      <c r="Z145" s="28"/>
    </row>
    <row r="146" spans="1:26" ht="15" customHeight="1">
      <c r="A146" s="111">
        <v>136</v>
      </c>
      <c r="B146" s="48"/>
      <c r="C146" s="48"/>
      <c r="D146" s="9"/>
      <c r="E146" s="50"/>
      <c r="F146" s="156"/>
      <c r="G146" s="657"/>
      <c r="H146" s="121"/>
      <c r="I146" s="40"/>
      <c r="J146" s="121"/>
      <c r="K146" s="41" t="s">
        <v>26</v>
      </c>
      <c r="L146" s="42" t="str">
        <f t="shared" si="0"/>
        <v/>
      </c>
      <c r="M146" s="658">
        <f t="shared" si="1"/>
        <v>0</v>
      </c>
      <c r="N146" s="659" t="str">
        <f t="shared" si="2"/>
        <v xml:space="preserve">0 </v>
      </c>
      <c r="O146" s="692">
        <f t="shared" si="3"/>
        <v>0</v>
      </c>
      <c r="P146" s="29" t="e">
        <f t="shared" si="6"/>
        <v>#DIV/0!</v>
      </c>
      <c r="Q146" s="74" t="e">
        <f t="shared" si="5"/>
        <v>#DIV/0!</v>
      </c>
      <c r="R146" s="28"/>
      <c r="S146" s="28"/>
      <c r="T146" s="28"/>
      <c r="U146" s="28"/>
      <c r="V146" s="28"/>
      <c r="W146" s="28"/>
      <c r="X146" s="28"/>
      <c r="Y146" s="28"/>
      <c r="Z146" s="28"/>
    </row>
    <row r="147" spans="1:26" ht="15" customHeight="1">
      <c r="A147" s="111">
        <v>137</v>
      </c>
      <c r="B147" s="48"/>
      <c r="C147" s="48"/>
      <c r="D147" s="35"/>
      <c r="E147" s="50"/>
      <c r="F147" s="156"/>
      <c r="G147" s="657"/>
      <c r="H147" s="121"/>
      <c r="I147" s="40"/>
      <c r="J147" s="121"/>
      <c r="K147" s="41" t="s">
        <v>26</v>
      </c>
      <c r="L147" s="42" t="str">
        <f t="shared" si="0"/>
        <v/>
      </c>
      <c r="M147" s="658">
        <f t="shared" si="1"/>
        <v>0</v>
      </c>
      <c r="N147" s="659" t="str">
        <f t="shared" si="2"/>
        <v xml:space="preserve">0 </v>
      </c>
      <c r="O147" s="692">
        <f t="shared" si="3"/>
        <v>0</v>
      </c>
      <c r="P147" s="29" t="e">
        <f t="shared" si="6"/>
        <v>#DIV/0!</v>
      </c>
      <c r="Q147" s="74" t="e">
        <f t="shared" si="5"/>
        <v>#DIV/0!</v>
      </c>
      <c r="R147" s="28"/>
      <c r="S147" s="28"/>
      <c r="T147" s="28"/>
      <c r="U147" s="28"/>
      <c r="V147" s="28"/>
      <c r="W147" s="28"/>
      <c r="X147" s="28"/>
      <c r="Y147" s="28"/>
      <c r="Z147" s="28"/>
    </row>
    <row r="148" spans="1:26" ht="15" customHeight="1">
      <c r="A148" s="111">
        <v>138</v>
      </c>
      <c r="B148" s="48"/>
      <c r="C148" s="48"/>
      <c r="D148" s="35"/>
      <c r="E148" s="50"/>
      <c r="F148" s="156"/>
      <c r="G148" s="657"/>
      <c r="H148" s="121"/>
      <c r="I148" s="40"/>
      <c r="J148" s="121"/>
      <c r="K148" s="41" t="s">
        <v>26</v>
      </c>
      <c r="L148" s="42" t="str">
        <f t="shared" si="0"/>
        <v/>
      </c>
      <c r="M148" s="658">
        <f t="shared" si="1"/>
        <v>0</v>
      </c>
      <c r="N148" s="659" t="str">
        <f t="shared" si="2"/>
        <v xml:space="preserve">0 </v>
      </c>
      <c r="O148" s="692">
        <f t="shared" si="3"/>
        <v>0</v>
      </c>
      <c r="P148" s="29" t="e">
        <f t="shared" si="6"/>
        <v>#DIV/0!</v>
      </c>
      <c r="Q148" s="74" t="e">
        <f t="shared" si="5"/>
        <v>#DIV/0!</v>
      </c>
      <c r="R148" s="28"/>
      <c r="S148" s="28"/>
      <c r="T148" s="28"/>
      <c r="U148" s="28"/>
      <c r="V148" s="28"/>
      <c r="W148" s="28"/>
      <c r="X148" s="28"/>
      <c r="Y148" s="28"/>
      <c r="Z148" s="28"/>
    </row>
    <row r="149" spans="1:26" ht="15" customHeight="1">
      <c r="A149" s="111">
        <v>139</v>
      </c>
      <c r="B149" s="48"/>
      <c r="C149" s="48"/>
      <c r="D149" s="35"/>
      <c r="E149" s="50"/>
      <c r="F149" s="156"/>
      <c r="G149" s="657"/>
      <c r="H149" s="121"/>
      <c r="I149" s="40"/>
      <c r="J149" s="121"/>
      <c r="K149" s="41" t="s">
        <v>26</v>
      </c>
      <c r="L149" s="42" t="str">
        <f t="shared" si="0"/>
        <v/>
      </c>
      <c r="M149" s="658">
        <f t="shared" si="1"/>
        <v>0</v>
      </c>
      <c r="N149" s="659" t="str">
        <f t="shared" si="2"/>
        <v xml:space="preserve">0 </v>
      </c>
      <c r="O149" s="692">
        <f t="shared" si="3"/>
        <v>0</v>
      </c>
      <c r="P149" s="29" t="e">
        <f t="shared" si="6"/>
        <v>#DIV/0!</v>
      </c>
      <c r="Q149" s="74" t="e">
        <f t="shared" si="5"/>
        <v>#DIV/0!</v>
      </c>
      <c r="R149" s="28"/>
      <c r="S149" s="28"/>
      <c r="T149" s="28"/>
      <c r="U149" s="28"/>
      <c r="V149" s="28"/>
      <c r="W149" s="28"/>
      <c r="X149" s="28"/>
      <c r="Y149" s="28"/>
      <c r="Z149" s="28"/>
    </row>
    <row r="150" spans="1:26" ht="15" customHeight="1">
      <c r="A150" s="111">
        <v>140</v>
      </c>
      <c r="B150" s="48"/>
      <c r="C150" s="48"/>
      <c r="D150" s="35"/>
      <c r="E150" s="287"/>
      <c r="F150" s="156"/>
      <c r="G150" s="675"/>
      <c r="H150" s="88"/>
      <c r="I150" s="40"/>
      <c r="J150" s="40"/>
      <c r="K150" s="41" t="s">
        <v>26</v>
      </c>
      <c r="L150" s="42" t="str">
        <f t="shared" si="0"/>
        <v/>
      </c>
      <c r="M150" s="658">
        <f t="shared" si="1"/>
        <v>0</v>
      </c>
      <c r="N150" s="659" t="str">
        <f t="shared" si="2"/>
        <v xml:space="preserve">0 </v>
      </c>
      <c r="O150" s="692">
        <f t="shared" si="3"/>
        <v>0</v>
      </c>
      <c r="P150" s="29" t="e">
        <f t="shared" si="6"/>
        <v>#DIV/0!</v>
      </c>
      <c r="Q150" s="74" t="e">
        <f t="shared" si="5"/>
        <v>#DIV/0!</v>
      </c>
      <c r="R150" s="28"/>
      <c r="S150" s="28"/>
      <c r="T150" s="28"/>
      <c r="U150" s="28"/>
      <c r="V150" s="28"/>
      <c r="W150" s="28"/>
      <c r="X150" s="28"/>
      <c r="Y150" s="28"/>
      <c r="Z150" s="28"/>
    </row>
    <row r="151" spans="1:26" ht="15" customHeight="1">
      <c r="A151" s="111">
        <v>141</v>
      </c>
      <c r="B151" s="48"/>
      <c r="C151" s="48"/>
      <c r="D151" s="35"/>
      <c r="E151" s="149"/>
      <c r="F151" s="156"/>
      <c r="G151" s="670"/>
      <c r="H151" s="88"/>
      <c r="I151" s="40"/>
      <c r="J151" s="40"/>
      <c r="K151" s="41" t="s">
        <v>26</v>
      </c>
      <c r="L151" s="42" t="str">
        <f t="shared" si="0"/>
        <v/>
      </c>
      <c r="M151" s="658">
        <f t="shared" si="1"/>
        <v>0</v>
      </c>
      <c r="N151" s="659" t="str">
        <f t="shared" si="2"/>
        <v xml:space="preserve">0 </v>
      </c>
      <c r="O151" s="692">
        <f t="shared" si="3"/>
        <v>0</v>
      </c>
      <c r="P151" s="29" t="e">
        <f t="shared" si="6"/>
        <v>#DIV/0!</v>
      </c>
      <c r="Q151" s="74" t="e">
        <f t="shared" si="5"/>
        <v>#DIV/0!</v>
      </c>
      <c r="R151" s="28"/>
      <c r="S151" s="28"/>
      <c r="T151" s="28"/>
      <c r="U151" s="28"/>
      <c r="V151" s="28"/>
      <c r="W151" s="28"/>
      <c r="X151" s="28"/>
      <c r="Y151" s="28"/>
      <c r="Z151" s="28"/>
    </row>
    <row r="152" spans="1:26" ht="15" customHeight="1">
      <c r="A152" s="111">
        <v>142</v>
      </c>
      <c r="B152" s="48"/>
      <c r="C152" s="48"/>
      <c r="D152" s="35"/>
      <c r="E152" s="149"/>
      <c r="F152" s="156"/>
      <c r="G152" s="670"/>
      <c r="H152" s="88"/>
      <c r="I152" s="40"/>
      <c r="J152" s="40"/>
      <c r="K152" s="41" t="s">
        <v>26</v>
      </c>
      <c r="L152" s="42" t="str">
        <f t="shared" si="0"/>
        <v/>
      </c>
      <c r="M152" s="658">
        <f t="shared" si="1"/>
        <v>0</v>
      </c>
      <c r="N152" s="659" t="str">
        <f t="shared" si="2"/>
        <v xml:space="preserve">0 </v>
      </c>
      <c r="O152" s="692">
        <f t="shared" si="3"/>
        <v>0</v>
      </c>
      <c r="P152" s="29" t="e">
        <f t="shared" si="6"/>
        <v>#DIV/0!</v>
      </c>
      <c r="Q152" s="74" t="e">
        <f t="shared" si="5"/>
        <v>#DIV/0!</v>
      </c>
      <c r="R152" s="28"/>
      <c r="S152" s="28"/>
      <c r="T152" s="28"/>
      <c r="U152" s="28"/>
      <c r="V152" s="28"/>
      <c r="W152" s="28"/>
      <c r="X152" s="28"/>
      <c r="Y152" s="28"/>
      <c r="Z152" s="28"/>
    </row>
    <row r="153" spans="1:26" ht="15" customHeight="1">
      <c r="A153" s="111">
        <v>143</v>
      </c>
      <c r="B153" s="48"/>
      <c r="C153" s="48"/>
      <c r="D153" s="35"/>
      <c r="E153" s="149"/>
      <c r="F153" s="156"/>
      <c r="G153" s="670"/>
      <c r="H153" s="88"/>
      <c r="I153" s="40"/>
      <c r="J153" s="40"/>
      <c r="K153" s="41" t="s">
        <v>26</v>
      </c>
      <c r="L153" s="42" t="str">
        <f t="shared" si="0"/>
        <v/>
      </c>
      <c r="M153" s="658">
        <f t="shared" si="1"/>
        <v>0</v>
      </c>
      <c r="N153" s="659" t="str">
        <f t="shared" si="2"/>
        <v xml:space="preserve">0 </v>
      </c>
      <c r="O153" s="692">
        <f t="shared" si="3"/>
        <v>0</v>
      </c>
      <c r="P153" s="29" t="e">
        <f t="shared" si="6"/>
        <v>#DIV/0!</v>
      </c>
      <c r="Q153" s="74" t="e">
        <f t="shared" si="5"/>
        <v>#DIV/0!</v>
      </c>
      <c r="R153" s="28"/>
      <c r="S153" s="28"/>
      <c r="T153" s="28"/>
      <c r="U153" s="28"/>
      <c r="V153" s="28"/>
      <c r="W153" s="28"/>
      <c r="X153" s="28"/>
      <c r="Y153" s="28"/>
      <c r="Z153" s="28"/>
    </row>
    <row r="154" spans="1:26" ht="15" customHeight="1">
      <c r="A154" s="111">
        <v>144</v>
      </c>
      <c r="B154" s="48"/>
      <c r="C154" s="48"/>
      <c r="D154" s="35"/>
      <c r="E154" s="149"/>
      <c r="F154" s="156"/>
      <c r="G154" s="670"/>
      <c r="H154" s="88"/>
      <c r="I154" s="40"/>
      <c r="J154" s="40"/>
      <c r="K154" s="41" t="s">
        <v>26</v>
      </c>
      <c r="L154" s="42" t="str">
        <f t="shared" si="0"/>
        <v/>
      </c>
      <c r="M154" s="658">
        <f t="shared" si="1"/>
        <v>0</v>
      </c>
      <c r="N154" s="659" t="str">
        <f t="shared" si="2"/>
        <v xml:space="preserve">0 </v>
      </c>
      <c r="O154" s="692">
        <f t="shared" si="3"/>
        <v>0</v>
      </c>
      <c r="P154" s="29" t="e">
        <f t="shared" si="6"/>
        <v>#DIV/0!</v>
      </c>
      <c r="Q154" s="74" t="e">
        <f t="shared" si="5"/>
        <v>#DIV/0!</v>
      </c>
      <c r="R154" s="28"/>
      <c r="S154" s="28"/>
      <c r="T154" s="28"/>
      <c r="U154" s="28"/>
      <c r="V154" s="28"/>
      <c r="W154" s="28"/>
      <c r="X154" s="28"/>
      <c r="Y154" s="28"/>
      <c r="Z154" s="28"/>
    </row>
    <row r="155" spans="1:26" ht="15" customHeight="1">
      <c r="A155" s="111">
        <v>145</v>
      </c>
      <c r="B155" s="48"/>
      <c r="C155" s="48"/>
      <c r="D155" s="35"/>
      <c r="E155" s="149"/>
      <c r="F155" s="156"/>
      <c r="G155" s="670"/>
      <c r="H155" s="88"/>
      <c r="I155" s="40"/>
      <c r="J155" s="40"/>
      <c r="K155" s="41" t="s">
        <v>26</v>
      </c>
      <c r="L155" s="42" t="str">
        <f t="shared" si="0"/>
        <v/>
      </c>
      <c r="M155" s="658">
        <f t="shared" si="1"/>
        <v>0</v>
      </c>
      <c r="N155" s="659" t="str">
        <f t="shared" si="2"/>
        <v xml:space="preserve">0 </v>
      </c>
      <c r="O155" s="692">
        <f t="shared" si="3"/>
        <v>0</v>
      </c>
      <c r="P155" s="29" t="e">
        <f t="shared" si="6"/>
        <v>#DIV/0!</v>
      </c>
      <c r="Q155" s="74" t="e">
        <f t="shared" si="5"/>
        <v>#DIV/0!</v>
      </c>
      <c r="R155" s="28"/>
      <c r="S155" s="28"/>
      <c r="T155" s="28"/>
      <c r="U155" s="28"/>
      <c r="V155" s="28"/>
      <c r="W155" s="28"/>
      <c r="X155" s="28"/>
      <c r="Y155" s="28"/>
      <c r="Z155" s="28"/>
    </row>
    <row r="156" spans="1:26" ht="15" customHeight="1">
      <c r="A156" s="111">
        <v>146</v>
      </c>
      <c r="B156" s="48"/>
      <c r="C156" s="48"/>
      <c r="D156" s="35"/>
      <c r="E156" s="149"/>
      <c r="F156" s="156"/>
      <c r="G156" s="670"/>
      <c r="H156" s="88"/>
      <c r="I156" s="40"/>
      <c r="J156" s="40"/>
      <c r="K156" s="41" t="s">
        <v>26</v>
      </c>
      <c r="L156" s="42" t="str">
        <f t="shared" si="0"/>
        <v/>
      </c>
      <c r="M156" s="658">
        <f t="shared" si="1"/>
        <v>0</v>
      </c>
      <c r="N156" s="659" t="str">
        <f t="shared" si="2"/>
        <v xml:space="preserve">0 </v>
      </c>
      <c r="O156" s="692">
        <f t="shared" si="3"/>
        <v>0</v>
      </c>
      <c r="P156" s="29" t="e">
        <f t="shared" si="6"/>
        <v>#DIV/0!</v>
      </c>
      <c r="Q156" s="74" t="e">
        <f t="shared" si="5"/>
        <v>#DIV/0!</v>
      </c>
      <c r="R156" s="28"/>
      <c r="S156" s="28"/>
      <c r="T156" s="28"/>
      <c r="U156" s="28"/>
      <c r="V156" s="28"/>
      <c r="W156" s="28"/>
      <c r="X156" s="28"/>
      <c r="Y156" s="28"/>
      <c r="Z156" s="28"/>
    </row>
    <row r="157" spans="1:26" ht="15" customHeight="1">
      <c r="A157" s="111">
        <v>147</v>
      </c>
      <c r="B157" s="48"/>
      <c r="C157" s="48"/>
      <c r="D157" s="35"/>
      <c r="E157" s="149"/>
      <c r="F157" s="156"/>
      <c r="G157" s="670"/>
      <c r="H157" s="88"/>
      <c r="I157" s="40"/>
      <c r="J157" s="40"/>
      <c r="K157" s="41" t="s">
        <v>26</v>
      </c>
      <c r="L157" s="42" t="str">
        <f t="shared" si="0"/>
        <v/>
      </c>
      <c r="M157" s="658">
        <f t="shared" si="1"/>
        <v>0</v>
      </c>
      <c r="N157" s="659" t="str">
        <f t="shared" si="2"/>
        <v xml:space="preserve">0 </v>
      </c>
      <c r="O157" s="692">
        <f t="shared" si="3"/>
        <v>0</v>
      </c>
      <c r="P157" s="29" t="e">
        <f t="shared" si="6"/>
        <v>#DIV/0!</v>
      </c>
      <c r="Q157" s="74" t="e">
        <f t="shared" si="5"/>
        <v>#DIV/0!</v>
      </c>
      <c r="R157" s="28"/>
      <c r="S157" s="28"/>
      <c r="T157" s="28"/>
      <c r="U157" s="28"/>
      <c r="V157" s="28"/>
      <c r="W157" s="28"/>
      <c r="X157" s="28"/>
      <c r="Y157" s="28"/>
      <c r="Z157" s="28"/>
    </row>
    <row r="158" spans="1:26" ht="15" customHeight="1">
      <c r="A158" s="111">
        <v>148</v>
      </c>
      <c r="B158" s="48"/>
      <c r="C158" s="48"/>
      <c r="D158" s="35"/>
      <c r="E158" s="149"/>
      <c r="F158" s="156"/>
      <c r="G158" s="670"/>
      <c r="H158" s="88"/>
      <c r="I158" s="40"/>
      <c r="J158" s="40"/>
      <c r="K158" s="41" t="s">
        <v>26</v>
      </c>
      <c r="L158" s="42" t="str">
        <f t="shared" si="0"/>
        <v/>
      </c>
      <c r="M158" s="658">
        <f t="shared" si="1"/>
        <v>0</v>
      </c>
      <c r="N158" s="659" t="str">
        <f t="shared" si="2"/>
        <v xml:space="preserve">0 </v>
      </c>
      <c r="O158" s="692">
        <f t="shared" si="3"/>
        <v>0</v>
      </c>
      <c r="P158" s="29" t="e">
        <f t="shared" si="6"/>
        <v>#DIV/0!</v>
      </c>
      <c r="Q158" s="74" t="e">
        <f t="shared" si="5"/>
        <v>#DIV/0!</v>
      </c>
      <c r="R158" s="28"/>
      <c r="S158" s="28"/>
      <c r="T158" s="28"/>
      <c r="U158" s="28"/>
      <c r="V158" s="28"/>
      <c r="W158" s="28"/>
      <c r="X158" s="28"/>
      <c r="Y158" s="28"/>
      <c r="Z158" s="28"/>
    </row>
    <row r="159" spans="1:26" ht="15" customHeight="1">
      <c r="A159" s="111">
        <v>149</v>
      </c>
      <c r="B159" s="48"/>
      <c r="C159" s="48"/>
      <c r="D159" s="35"/>
      <c r="E159" s="149"/>
      <c r="F159" s="156"/>
      <c r="G159" s="670"/>
      <c r="H159" s="88"/>
      <c r="I159" s="40"/>
      <c r="J159" s="40"/>
      <c r="K159" s="41" t="s">
        <v>26</v>
      </c>
      <c r="L159" s="42" t="str">
        <f t="shared" si="0"/>
        <v/>
      </c>
      <c r="M159" s="658">
        <f t="shared" si="1"/>
        <v>0</v>
      </c>
      <c r="N159" s="659" t="str">
        <f t="shared" si="2"/>
        <v xml:space="preserve">0 </v>
      </c>
      <c r="O159" s="692">
        <f t="shared" si="3"/>
        <v>0</v>
      </c>
      <c r="P159" s="29" t="e">
        <f t="shared" si="6"/>
        <v>#DIV/0!</v>
      </c>
      <c r="Q159" s="74" t="e">
        <f t="shared" si="5"/>
        <v>#DIV/0!</v>
      </c>
      <c r="R159" s="28"/>
      <c r="S159" s="28"/>
      <c r="T159" s="28"/>
      <c r="U159" s="28"/>
      <c r="V159" s="28"/>
      <c r="W159" s="28"/>
      <c r="X159" s="28"/>
      <c r="Y159" s="28"/>
      <c r="Z159" s="28"/>
    </row>
    <row r="160" spans="1:26" ht="15" customHeight="1">
      <c r="A160" s="111">
        <v>150</v>
      </c>
      <c r="B160" s="48"/>
      <c r="C160" s="48"/>
      <c r="D160" s="35"/>
      <c r="E160" s="149"/>
      <c r="F160" s="156"/>
      <c r="G160" s="670"/>
      <c r="H160" s="88"/>
      <c r="I160" s="40"/>
      <c r="J160" s="40"/>
      <c r="K160" s="41" t="s">
        <v>26</v>
      </c>
      <c r="L160" s="42" t="str">
        <f t="shared" si="0"/>
        <v/>
      </c>
      <c r="M160" s="658">
        <f t="shared" si="1"/>
        <v>0</v>
      </c>
      <c r="N160" s="659" t="str">
        <f t="shared" si="2"/>
        <v xml:space="preserve">0 </v>
      </c>
      <c r="O160" s="692">
        <f t="shared" si="3"/>
        <v>0</v>
      </c>
      <c r="P160" s="29" t="e">
        <f t="shared" si="6"/>
        <v>#DIV/0!</v>
      </c>
      <c r="Q160" s="74" t="e">
        <f t="shared" si="5"/>
        <v>#DIV/0!</v>
      </c>
      <c r="R160" s="28"/>
      <c r="S160" s="28"/>
      <c r="T160" s="28"/>
      <c r="U160" s="28"/>
      <c r="V160" s="28"/>
      <c r="W160" s="28"/>
      <c r="X160" s="28"/>
      <c r="Y160" s="28"/>
      <c r="Z160" s="28"/>
    </row>
    <row r="161" spans="1:26" ht="15" customHeight="1">
      <c r="A161" s="111">
        <v>151</v>
      </c>
      <c r="B161" s="48"/>
      <c r="C161" s="48"/>
      <c r="D161" s="35"/>
      <c r="E161" s="149"/>
      <c r="F161" s="156"/>
      <c r="G161" s="670"/>
      <c r="H161" s="88"/>
      <c r="I161" s="40"/>
      <c r="J161" s="40"/>
      <c r="K161" s="41" t="s">
        <v>26</v>
      </c>
      <c r="L161" s="42" t="str">
        <f t="shared" si="0"/>
        <v/>
      </c>
      <c r="M161" s="658">
        <f t="shared" si="1"/>
        <v>0</v>
      </c>
      <c r="N161" s="659" t="str">
        <f t="shared" si="2"/>
        <v xml:space="preserve">0 </v>
      </c>
      <c r="O161" s="692">
        <f t="shared" si="3"/>
        <v>0</v>
      </c>
      <c r="P161" s="29" t="e">
        <f t="shared" si="6"/>
        <v>#DIV/0!</v>
      </c>
      <c r="Q161" s="74" t="e">
        <f t="shared" si="5"/>
        <v>#DIV/0!</v>
      </c>
      <c r="R161" s="28"/>
      <c r="S161" s="28"/>
      <c r="T161" s="28"/>
      <c r="U161" s="28"/>
      <c r="V161" s="28"/>
      <c r="W161" s="28"/>
      <c r="X161" s="28"/>
      <c r="Y161" s="28"/>
      <c r="Z161" s="28"/>
    </row>
    <row r="162" spans="1:26" ht="15" customHeight="1">
      <c r="A162" s="111">
        <v>152</v>
      </c>
      <c r="B162" s="48"/>
      <c r="C162" s="48"/>
      <c r="D162" s="35"/>
      <c r="E162" s="149"/>
      <c r="F162" s="156"/>
      <c r="G162" s="670"/>
      <c r="H162" s="88"/>
      <c r="I162" s="40"/>
      <c r="J162" s="40"/>
      <c r="K162" s="41" t="s">
        <v>26</v>
      </c>
      <c r="L162" s="42" t="str">
        <f t="shared" si="0"/>
        <v/>
      </c>
      <c r="M162" s="658">
        <f t="shared" si="1"/>
        <v>0</v>
      </c>
      <c r="N162" s="659" t="str">
        <f t="shared" si="2"/>
        <v xml:space="preserve">0 </v>
      </c>
      <c r="O162" s="692">
        <f t="shared" si="3"/>
        <v>0</v>
      </c>
      <c r="P162" s="29" t="e">
        <f t="shared" si="6"/>
        <v>#DIV/0!</v>
      </c>
      <c r="Q162" s="74" t="e">
        <f t="shared" si="5"/>
        <v>#DIV/0!</v>
      </c>
      <c r="R162" s="28"/>
      <c r="S162" s="28"/>
      <c r="T162" s="28"/>
      <c r="U162" s="28"/>
      <c r="V162" s="28"/>
      <c r="W162" s="28"/>
      <c r="X162" s="28"/>
      <c r="Y162" s="28"/>
      <c r="Z162" s="28"/>
    </row>
    <row r="163" spans="1:26" ht="15" customHeight="1">
      <c r="A163" s="111">
        <v>153</v>
      </c>
      <c r="B163" s="48"/>
      <c r="C163" s="48"/>
      <c r="D163" s="35"/>
      <c r="E163" s="149"/>
      <c r="F163" s="156"/>
      <c r="G163" s="670"/>
      <c r="H163" s="88"/>
      <c r="I163" s="40"/>
      <c r="J163" s="40"/>
      <c r="K163" s="41" t="s">
        <v>26</v>
      </c>
      <c r="L163" s="42" t="str">
        <f t="shared" si="0"/>
        <v/>
      </c>
      <c r="M163" s="658">
        <f t="shared" si="1"/>
        <v>0</v>
      </c>
      <c r="N163" s="659" t="str">
        <f t="shared" si="2"/>
        <v xml:space="preserve">0 </v>
      </c>
      <c r="O163" s="692">
        <f t="shared" si="3"/>
        <v>0</v>
      </c>
      <c r="P163" s="29" t="e">
        <f t="shared" si="6"/>
        <v>#DIV/0!</v>
      </c>
      <c r="Q163" s="74" t="e">
        <f t="shared" si="5"/>
        <v>#DIV/0!</v>
      </c>
      <c r="R163" s="28"/>
      <c r="S163" s="28"/>
      <c r="T163" s="28"/>
      <c r="U163" s="28"/>
      <c r="V163" s="28"/>
      <c r="W163" s="28"/>
      <c r="X163" s="28"/>
      <c r="Y163" s="28"/>
      <c r="Z163" s="28"/>
    </row>
    <row r="164" spans="1:26" ht="15" customHeight="1">
      <c r="A164" s="111">
        <v>154</v>
      </c>
      <c r="B164" s="48"/>
      <c r="C164" s="48"/>
      <c r="D164" s="35"/>
      <c r="E164" s="149"/>
      <c r="F164" s="156"/>
      <c r="G164" s="670"/>
      <c r="H164" s="88"/>
      <c r="I164" s="40"/>
      <c r="J164" s="40"/>
      <c r="K164" s="41" t="s">
        <v>26</v>
      </c>
      <c r="L164" s="42" t="str">
        <f t="shared" si="0"/>
        <v/>
      </c>
      <c r="M164" s="658">
        <f t="shared" si="1"/>
        <v>0</v>
      </c>
      <c r="N164" s="659" t="str">
        <f t="shared" si="2"/>
        <v xml:space="preserve">0 </v>
      </c>
      <c r="O164" s="692">
        <f t="shared" si="3"/>
        <v>0</v>
      </c>
      <c r="P164" s="29" t="e">
        <f t="shared" si="6"/>
        <v>#DIV/0!</v>
      </c>
      <c r="Q164" s="74" t="e">
        <f t="shared" si="5"/>
        <v>#DIV/0!</v>
      </c>
      <c r="R164" s="28"/>
      <c r="S164" s="28"/>
      <c r="T164" s="28"/>
      <c r="U164" s="28"/>
      <c r="V164" s="28"/>
      <c r="W164" s="28"/>
      <c r="X164" s="28"/>
      <c r="Y164" s="28"/>
      <c r="Z164" s="28"/>
    </row>
    <row r="165" spans="1:26" ht="15" customHeight="1">
      <c r="A165" s="111">
        <v>155</v>
      </c>
      <c r="B165" s="48"/>
      <c r="C165" s="48"/>
      <c r="D165" s="35"/>
      <c r="E165" s="149"/>
      <c r="F165" s="156"/>
      <c r="G165" s="670"/>
      <c r="H165" s="88"/>
      <c r="I165" s="40"/>
      <c r="J165" s="40"/>
      <c r="K165" s="41" t="s">
        <v>26</v>
      </c>
      <c r="L165" s="42" t="str">
        <f t="shared" si="0"/>
        <v/>
      </c>
      <c r="M165" s="658">
        <f t="shared" si="1"/>
        <v>0</v>
      </c>
      <c r="N165" s="659" t="str">
        <f t="shared" si="2"/>
        <v xml:space="preserve">0 </v>
      </c>
      <c r="O165" s="692">
        <f t="shared" si="3"/>
        <v>0</v>
      </c>
      <c r="P165" s="29" t="e">
        <f t="shared" si="6"/>
        <v>#DIV/0!</v>
      </c>
      <c r="Q165" s="74" t="e">
        <f t="shared" si="5"/>
        <v>#DIV/0!</v>
      </c>
      <c r="R165" s="28"/>
      <c r="S165" s="28"/>
      <c r="T165" s="28"/>
      <c r="U165" s="28"/>
      <c r="V165" s="28"/>
      <c r="W165" s="28"/>
      <c r="X165" s="28"/>
      <c r="Y165" s="28"/>
      <c r="Z165" s="28"/>
    </row>
    <row r="166" spans="1:26" ht="15" customHeight="1">
      <c r="A166" s="111">
        <v>156</v>
      </c>
      <c r="B166" s="48"/>
      <c r="C166" s="48"/>
      <c r="D166" s="35"/>
      <c r="E166" s="149"/>
      <c r="F166" s="156"/>
      <c r="G166" s="670"/>
      <c r="H166" s="88"/>
      <c r="I166" s="40"/>
      <c r="J166" s="40"/>
      <c r="K166" s="41" t="s">
        <v>26</v>
      </c>
      <c r="L166" s="42" t="str">
        <f t="shared" si="0"/>
        <v/>
      </c>
      <c r="M166" s="658">
        <f t="shared" si="1"/>
        <v>0</v>
      </c>
      <c r="N166" s="659" t="str">
        <f t="shared" si="2"/>
        <v xml:space="preserve">0 </v>
      </c>
      <c r="O166" s="692">
        <f t="shared" si="3"/>
        <v>0</v>
      </c>
      <c r="P166" s="29" t="e">
        <f t="shared" si="6"/>
        <v>#DIV/0!</v>
      </c>
      <c r="Q166" s="74" t="e">
        <f t="shared" si="5"/>
        <v>#DIV/0!</v>
      </c>
      <c r="R166" s="28"/>
      <c r="S166" s="28"/>
      <c r="T166" s="28"/>
      <c r="U166" s="28"/>
      <c r="V166" s="28"/>
      <c r="W166" s="28"/>
      <c r="X166" s="28"/>
      <c r="Y166" s="28"/>
      <c r="Z166" s="28"/>
    </row>
    <row r="167" spans="1:26" ht="15" customHeight="1">
      <c r="A167" s="111">
        <v>157</v>
      </c>
      <c r="B167" s="48"/>
      <c r="C167" s="48"/>
      <c r="D167" s="35"/>
      <c r="E167" s="149"/>
      <c r="F167" s="156"/>
      <c r="G167" s="670"/>
      <c r="H167" s="88"/>
      <c r="I167" s="40"/>
      <c r="J167" s="40"/>
      <c r="K167" s="41" t="s">
        <v>26</v>
      </c>
      <c r="L167" s="42" t="str">
        <f t="shared" si="0"/>
        <v/>
      </c>
      <c r="M167" s="658">
        <f t="shared" si="1"/>
        <v>0</v>
      </c>
      <c r="N167" s="659" t="str">
        <f t="shared" si="2"/>
        <v xml:space="preserve">0 </v>
      </c>
      <c r="O167" s="692">
        <f t="shared" si="3"/>
        <v>0</v>
      </c>
      <c r="P167" s="29" t="e">
        <f t="shared" si="6"/>
        <v>#DIV/0!</v>
      </c>
      <c r="Q167" s="74" t="e">
        <f t="shared" si="5"/>
        <v>#DIV/0!</v>
      </c>
      <c r="R167" s="28"/>
      <c r="S167" s="28"/>
      <c r="T167" s="28"/>
      <c r="U167" s="28"/>
      <c r="V167" s="28"/>
      <c r="W167" s="28"/>
      <c r="X167" s="28"/>
      <c r="Y167" s="28"/>
      <c r="Z167" s="28"/>
    </row>
    <row r="168" spans="1:26" ht="15" customHeight="1">
      <c r="A168" s="111">
        <v>158</v>
      </c>
      <c r="B168" s="48"/>
      <c r="C168" s="48"/>
      <c r="D168" s="35"/>
      <c r="E168" s="149"/>
      <c r="F168" s="156"/>
      <c r="G168" s="670"/>
      <c r="H168" s="88"/>
      <c r="I168" s="40"/>
      <c r="J168" s="40"/>
      <c r="K168" s="41" t="s">
        <v>26</v>
      </c>
      <c r="L168" s="42" t="str">
        <f t="shared" si="0"/>
        <v/>
      </c>
      <c r="M168" s="658">
        <f t="shared" si="1"/>
        <v>0</v>
      </c>
      <c r="N168" s="659" t="str">
        <f t="shared" si="2"/>
        <v xml:space="preserve">0 </v>
      </c>
      <c r="O168" s="692">
        <f t="shared" si="3"/>
        <v>0</v>
      </c>
      <c r="P168" s="29" t="e">
        <f t="shared" si="6"/>
        <v>#DIV/0!</v>
      </c>
      <c r="Q168" s="74" t="e">
        <f t="shared" si="5"/>
        <v>#DIV/0!</v>
      </c>
      <c r="R168" s="28"/>
      <c r="S168" s="28"/>
      <c r="T168" s="28"/>
      <c r="U168" s="28"/>
      <c r="V168" s="28"/>
      <c r="W168" s="28"/>
      <c r="X168" s="28"/>
      <c r="Y168" s="28"/>
      <c r="Z168" s="28"/>
    </row>
    <row r="169" spans="1:26" ht="15" customHeight="1">
      <c r="A169" s="111">
        <v>159</v>
      </c>
      <c r="B169" s="48"/>
      <c r="C169" s="48"/>
      <c r="D169" s="35"/>
      <c r="E169" s="149"/>
      <c r="F169" s="156"/>
      <c r="G169" s="670"/>
      <c r="H169" s="88"/>
      <c r="I169" s="40"/>
      <c r="J169" s="40"/>
      <c r="K169" s="41" t="s">
        <v>26</v>
      </c>
      <c r="L169" s="42" t="str">
        <f t="shared" si="0"/>
        <v/>
      </c>
      <c r="M169" s="658">
        <f t="shared" si="1"/>
        <v>0</v>
      </c>
      <c r="N169" s="659" t="str">
        <f t="shared" si="2"/>
        <v xml:space="preserve">0 </v>
      </c>
      <c r="O169" s="692">
        <f t="shared" si="3"/>
        <v>0</v>
      </c>
      <c r="P169" s="29" t="e">
        <f t="shared" si="6"/>
        <v>#DIV/0!</v>
      </c>
      <c r="Q169" s="74" t="e">
        <f t="shared" si="5"/>
        <v>#DIV/0!</v>
      </c>
      <c r="R169" s="28"/>
      <c r="S169" s="28"/>
      <c r="T169" s="28"/>
      <c r="U169" s="28"/>
      <c r="V169" s="28"/>
      <c r="W169" s="28"/>
      <c r="X169" s="28"/>
      <c r="Y169" s="28"/>
      <c r="Z169" s="28"/>
    </row>
    <row r="170" spans="1:26" ht="15" customHeight="1">
      <c r="A170" s="111">
        <v>160</v>
      </c>
      <c r="B170" s="48"/>
      <c r="C170" s="48"/>
      <c r="D170" s="35"/>
      <c r="E170" s="149"/>
      <c r="F170" s="156"/>
      <c r="G170" s="670"/>
      <c r="H170" s="88"/>
      <c r="I170" s="40"/>
      <c r="J170" s="40"/>
      <c r="K170" s="41" t="s">
        <v>26</v>
      </c>
      <c r="L170" s="42" t="str">
        <f t="shared" si="0"/>
        <v/>
      </c>
      <c r="M170" s="658">
        <f t="shared" si="1"/>
        <v>0</v>
      </c>
      <c r="N170" s="659" t="str">
        <f t="shared" si="2"/>
        <v xml:space="preserve">0 </v>
      </c>
      <c r="O170" s="692">
        <f t="shared" si="3"/>
        <v>0</v>
      </c>
      <c r="P170" s="29" t="e">
        <f t="shared" si="6"/>
        <v>#DIV/0!</v>
      </c>
      <c r="Q170" s="74" t="e">
        <f t="shared" si="5"/>
        <v>#DIV/0!</v>
      </c>
      <c r="R170" s="28"/>
      <c r="S170" s="28"/>
      <c r="T170" s="28"/>
      <c r="U170" s="28"/>
      <c r="V170" s="28"/>
      <c r="W170" s="28"/>
      <c r="X170" s="28"/>
      <c r="Y170" s="28"/>
      <c r="Z170" s="28"/>
    </row>
    <row r="171" spans="1:26" ht="15" customHeight="1">
      <c r="A171" s="111">
        <v>161</v>
      </c>
      <c r="B171" s="48"/>
      <c r="C171" s="48"/>
      <c r="D171" s="35"/>
      <c r="E171" s="149"/>
      <c r="F171" s="156"/>
      <c r="G171" s="670"/>
      <c r="H171" s="88"/>
      <c r="I171" s="40"/>
      <c r="J171" s="40"/>
      <c r="K171" s="41"/>
      <c r="L171" s="42"/>
      <c r="M171" s="658"/>
      <c r="N171" s="659" t="str">
        <f t="shared" si="2"/>
        <v/>
      </c>
      <c r="O171" s="692">
        <f t="shared" si="3"/>
        <v>0</v>
      </c>
      <c r="P171" s="29"/>
      <c r="Q171" s="74"/>
      <c r="R171" s="28"/>
      <c r="S171" s="28"/>
      <c r="T171" s="28"/>
      <c r="U171" s="28"/>
      <c r="V171" s="28"/>
      <c r="W171" s="28"/>
      <c r="X171" s="28"/>
      <c r="Y171" s="28"/>
      <c r="Z171" s="28"/>
    </row>
    <row r="172" spans="1:26" ht="15" customHeight="1">
      <c r="A172" s="111">
        <v>162</v>
      </c>
      <c r="B172" s="48"/>
      <c r="C172" s="48"/>
      <c r="D172" s="35"/>
      <c r="E172" s="149"/>
      <c r="F172" s="156"/>
      <c r="G172" s="670"/>
      <c r="H172" s="88"/>
      <c r="I172" s="40"/>
      <c r="J172" s="40"/>
      <c r="K172" s="41"/>
      <c r="L172" s="42"/>
      <c r="M172" s="658"/>
      <c r="N172" s="659" t="str">
        <f t="shared" si="2"/>
        <v/>
      </c>
      <c r="O172" s="692">
        <f t="shared" si="3"/>
        <v>0</v>
      </c>
      <c r="P172" s="29"/>
      <c r="Q172" s="74"/>
      <c r="R172" s="28"/>
      <c r="S172" s="28"/>
      <c r="T172" s="28"/>
      <c r="U172" s="28"/>
      <c r="V172" s="28"/>
      <c r="W172" s="28"/>
      <c r="X172" s="28"/>
      <c r="Y172" s="28"/>
      <c r="Z172" s="28"/>
    </row>
    <row r="173" spans="1:26" ht="15" customHeight="1">
      <c r="A173" s="111">
        <v>163</v>
      </c>
      <c r="B173" s="48"/>
      <c r="C173" s="48"/>
      <c r="D173" s="35"/>
      <c r="E173" s="149"/>
      <c r="F173" s="156"/>
      <c r="G173" s="670"/>
      <c r="H173" s="88"/>
      <c r="I173" s="40"/>
      <c r="J173" s="40"/>
      <c r="K173" s="41"/>
      <c r="L173" s="42"/>
      <c r="M173" s="658"/>
      <c r="N173" s="659" t="str">
        <f t="shared" si="2"/>
        <v/>
      </c>
      <c r="O173" s="692">
        <f t="shared" si="3"/>
        <v>0</v>
      </c>
      <c r="P173" s="29"/>
      <c r="Q173" s="74"/>
      <c r="R173" s="28"/>
      <c r="S173" s="28"/>
      <c r="T173" s="28"/>
      <c r="U173" s="28"/>
      <c r="V173" s="28"/>
      <c r="W173" s="28"/>
      <c r="X173" s="28"/>
      <c r="Y173" s="28"/>
      <c r="Z173" s="28"/>
    </row>
    <row r="174" spans="1:26" ht="15" customHeight="1">
      <c r="A174" s="111">
        <v>164</v>
      </c>
      <c r="B174" s="48"/>
      <c r="C174" s="48"/>
      <c r="D174" s="35"/>
      <c r="E174" s="149"/>
      <c r="F174" s="156"/>
      <c r="G174" s="670"/>
      <c r="H174" s="88"/>
      <c r="I174" s="40"/>
      <c r="J174" s="40"/>
      <c r="K174" s="41"/>
      <c r="L174" s="42"/>
      <c r="M174" s="658"/>
      <c r="N174" s="659" t="str">
        <f t="shared" si="2"/>
        <v/>
      </c>
      <c r="O174" s="692">
        <f t="shared" si="3"/>
        <v>0</v>
      </c>
      <c r="P174" s="29"/>
      <c r="Q174" s="74"/>
      <c r="R174" s="28"/>
      <c r="S174" s="28"/>
      <c r="T174" s="28"/>
      <c r="U174" s="28"/>
      <c r="V174" s="28"/>
      <c r="W174" s="28"/>
      <c r="X174" s="28"/>
      <c r="Y174" s="28"/>
      <c r="Z174" s="28"/>
    </row>
    <row r="175" spans="1:26" ht="15" customHeight="1">
      <c r="A175" s="111">
        <v>165</v>
      </c>
      <c r="B175" s="48"/>
      <c r="C175" s="48"/>
      <c r="D175" s="35"/>
      <c r="E175" s="149"/>
      <c r="F175" s="156"/>
      <c r="G175" s="670"/>
      <c r="H175" s="88"/>
      <c r="I175" s="40"/>
      <c r="J175" s="40"/>
      <c r="K175" s="41"/>
      <c r="L175" s="42"/>
      <c r="M175" s="658"/>
      <c r="N175" s="659" t="str">
        <f t="shared" si="2"/>
        <v/>
      </c>
      <c r="O175" s="692">
        <f t="shared" si="3"/>
        <v>0</v>
      </c>
      <c r="P175" s="29"/>
      <c r="Q175" s="74"/>
      <c r="R175" s="28"/>
      <c r="S175" s="28"/>
      <c r="T175" s="28"/>
      <c r="U175" s="28"/>
      <c r="V175" s="28"/>
      <c r="W175" s="28"/>
      <c r="X175" s="28"/>
      <c r="Y175" s="28"/>
      <c r="Z175" s="28"/>
    </row>
    <row r="176" spans="1:26" ht="15" customHeight="1">
      <c r="A176" s="111">
        <v>166</v>
      </c>
      <c r="B176" s="48"/>
      <c r="C176" s="48"/>
      <c r="D176" s="35"/>
      <c r="E176" s="149"/>
      <c r="F176" s="156"/>
      <c r="G176" s="670"/>
      <c r="H176" s="88"/>
      <c r="I176" s="40"/>
      <c r="J176" s="40"/>
      <c r="K176" s="41"/>
      <c r="L176" s="42"/>
      <c r="M176" s="658"/>
      <c r="N176" s="659" t="str">
        <f t="shared" si="2"/>
        <v/>
      </c>
      <c r="O176" s="692">
        <f t="shared" si="3"/>
        <v>0</v>
      </c>
      <c r="P176" s="29"/>
      <c r="Q176" s="74"/>
      <c r="R176" s="28"/>
      <c r="S176" s="28"/>
      <c r="T176" s="28"/>
      <c r="U176" s="28"/>
      <c r="V176" s="28"/>
      <c r="W176" s="28"/>
      <c r="X176" s="28"/>
      <c r="Y176" s="28"/>
      <c r="Z176" s="28"/>
    </row>
    <row r="177" spans="1:26" ht="15" customHeight="1">
      <c r="A177" s="111">
        <v>167</v>
      </c>
      <c r="B177" s="48"/>
      <c r="C177" s="48"/>
      <c r="D177" s="35"/>
      <c r="E177" s="149"/>
      <c r="F177" s="156"/>
      <c r="G177" s="670"/>
      <c r="H177" s="88"/>
      <c r="I177" s="40"/>
      <c r="J177" s="40"/>
      <c r="K177" s="41"/>
      <c r="L177" s="42"/>
      <c r="M177" s="658"/>
      <c r="N177" s="659" t="str">
        <f t="shared" si="2"/>
        <v/>
      </c>
      <c r="O177" s="692">
        <f t="shared" si="3"/>
        <v>0</v>
      </c>
      <c r="P177" s="29"/>
      <c r="Q177" s="74"/>
      <c r="R177" s="28"/>
      <c r="S177" s="28"/>
      <c r="T177" s="28"/>
      <c r="U177" s="28"/>
      <c r="V177" s="28"/>
      <c r="W177" s="28"/>
      <c r="X177" s="28"/>
      <c r="Y177" s="28"/>
      <c r="Z177" s="28"/>
    </row>
    <row r="178" spans="1:26" ht="15" customHeight="1">
      <c r="A178" s="111">
        <v>168</v>
      </c>
      <c r="B178" s="48"/>
      <c r="C178" s="48"/>
      <c r="D178" s="35"/>
      <c r="E178" s="149"/>
      <c r="F178" s="156"/>
      <c r="G178" s="670"/>
      <c r="H178" s="88"/>
      <c r="I178" s="40"/>
      <c r="J178" s="40"/>
      <c r="K178" s="41"/>
      <c r="L178" s="42"/>
      <c r="M178" s="658"/>
      <c r="N178" s="659" t="str">
        <f t="shared" si="2"/>
        <v/>
      </c>
      <c r="O178" s="692">
        <f t="shared" si="3"/>
        <v>0</v>
      </c>
      <c r="P178" s="29"/>
      <c r="Q178" s="74"/>
      <c r="R178" s="28"/>
      <c r="S178" s="28"/>
      <c r="T178" s="28"/>
      <c r="U178" s="28"/>
      <c r="V178" s="28"/>
      <c r="W178" s="28"/>
      <c r="X178" s="28"/>
      <c r="Y178" s="28"/>
      <c r="Z178" s="28"/>
    </row>
    <row r="179" spans="1:26" ht="15" customHeight="1">
      <c r="A179" s="111">
        <v>169</v>
      </c>
      <c r="B179" s="48"/>
      <c r="C179" s="48"/>
      <c r="D179" s="35"/>
      <c r="E179" s="149"/>
      <c r="F179" s="156"/>
      <c r="G179" s="670"/>
      <c r="H179" s="88"/>
      <c r="I179" s="40"/>
      <c r="J179" s="40"/>
      <c r="K179" s="41"/>
      <c r="L179" s="42"/>
      <c r="M179" s="658"/>
      <c r="N179" s="659" t="str">
        <f t="shared" si="2"/>
        <v/>
      </c>
      <c r="O179" s="692">
        <f t="shared" si="3"/>
        <v>0</v>
      </c>
      <c r="P179" s="29"/>
      <c r="Q179" s="74"/>
      <c r="R179" s="28"/>
      <c r="S179" s="28"/>
      <c r="T179" s="28"/>
      <c r="U179" s="28"/>
      <c r="V179" s="28"/>
      <c r="W179" s="28"/>
      <c r="X179" s="28"/>
      <c r="Y179" s="28"/>
      <c r="Z179" s="28"/>
    </row>
    <row r="180" spans="1:26" ht="15" customHeight="1">
      <c r="A180" s="111">
        <v>170</v>
      </c>
      <c r="B180" s="48"/>
      <c r="C180" s="48"/>
      <c r="D180" s="35"/>
      <c r="E180" s="149"/>
      <c r="F180" s="156"/>
      <c r="G180" s="670"/>
      <c r="H180" s="88"/>
      <c r="I180" s="40"/>
      <c r="J180" s="40"/>
      <c r="K180" s="41"/>
      <c r="L180" s="42"/>
      <c r="M180" s="658"/>
      <c r="N180" s="659" t="str">
        <f t="shared" si="2"/>
        <v/>
      </c>
      <c r="O180" s="692">
        <f t="shared" si="3"/>
        <v>0</v>
      </c>
      <c r="P180" s="29"/>
      <c r="Q180" s="74"/>
      <c r="R180" s="28"/>
      <c r="S180" s="28"/>
      <c r="T180" s="28"/>
      <c r="U180" s="28"/>
      <c r="V180" s="28"/>
      <c r="W180" s="28"/>
      <c r="X180" s="28"/>
      <c r="Y180" s="28"/>
      <c r="Z180" s="28"/>
    </row>
    <row r="181" spans="1:26" ht="15" customHeight="1">
      <c r="A181" s="111">
        <v>171</v>
      </c>
      <c r="B181" s="48"/>
      <c r="C181" s="48"/>
      <c r="D181" s="35"/>
      <c r="E181" s="149"/>
      <c r="F181" s="156"/>
      <c r="G181" s="670"/>
      <c r="H181" s="88"/>
      <c r="I181" s="40"/>
      <c r="J181" s="40"/>
      <c r="K181" s="41"/>
      <c r="L181" s="42"/>
      <c r="M181" s="658"/>
      <c r="N181" s="659" t="str">
        <f t="shared" si="2"/>
        <v/>
      </c>
      <c r="O181" s="692">
        <f t="shared" si="3"/>
        <v>0</v>
      </c>
      <c r="P181" s="29"/>
      <c r="Q181" s="74"/>
      <c r="R181" s="28"/>
      <c r="S181" s="28"/>
      <c r="T181" s="28"/>
      <c r="U181" s="28"/>
      <c r="V181" s="28"/>
      <c r="W181" s="28"/>
      <c r="X181" s="28"/>
      <c r="Y181" s="28"/>
      <c r="Z181" s="28"/>
    </row>
    <row r="182" spans="1:26" ht="15" customHeight="1">
      <c r="A182" s="111">
        <v>172</v>
      </c>
      <c r="B182" s="48"/>
      <c r="C182" s="48"/>
      <c r="D182" s="35"/>
      <c r="E182" s="149"/>
      <c r="F182" s="156"/>
      <c r="G182" s="670"/>
      <c r="H182" s="88"/>
      <c r="I182" s="40"/>
      <c r="J182" s="40"/>
      <c r="K182" s="41"/>
      <c r="L182" s="42"/>
      <c r="M182" s="658"/>
      <c r="N182" s="659" t="str">
        <f t="shared" si="2"/>
        <v/>
      </c>
      <c r="O182" s="692">
        <f t="shared" si="3"/>
        <v>0</v>
      </c>
      <c r="P182" s="29"/>
      <c r="Q182" s="74"/>
      <c r="R182" s="28"/>
      <c r="S182" s="28"/>
      <c r="T182" s="28"/>
      <c r="U182" s="28"/>
      <c r="V182" s="28"/>
      <c r="W182" s="28"/>
      <c r="X182" s="28"/>
      <c r="Y182" s="28"/>
      <c r="Z182" s="28"/>
    </row>
    <row r="183" spans="1:26" ht="15" customHeight="1">
      <c r="A183" s="111">
        <v>173</v>
      </c>
      <c r="B183" s="48"/>
      <c r="C183" s="48"/>
      <c r="D183" s="35"/>
      <c r="E183" s="149"/>
      <c r="F183" s="156"/>
      <c r="G183" s="670"/>
      <c r="H183" s="88"/>
      <c r="I183" s="40"/>
      <c r="J183" s="40"/>
      <c r="K183" s="41"/>
      <c r="L183" s="42"/>
      <c r="M183" s="658"/>
      <c r="N183" s="659" t="str">
        <f t="shared" si="2"/>
        <v/>
      </c>
      <c r="O183" s="692">
        <f t="shared" si="3"/>
        <v>0</v>
      </c>
      <c r="P183" s="29"/>
      <c r="Q183" s="74"/>
      <c r="R183" s="28"/>
      <c r="S183" s="28"/>
      <c r="T183" s="28"/>
      <c r="U183" s="28"/>
      <c r="V183" s="28"/>
      <c r="W183" s="28"/>
      <c r="X183" s="28"/>
      <c r="Y183" s="28"/>
      <c r="Z183" s="28"/>
    </row>
    <row r="184" spans="1:26" ht="15" customHeight="1">
      <c r="A184" s="111">
        <v>174</v>
      </c>
      <c r="B184" s="48"/>
      <c r="C184" s="48"/>
      <c r="D184" s="35"/>
      <c r="E184" s="149"/>
      <c r="F184" s="156"/>
      <c r="G184" s="670"/>
      <c r="H184" s="88"/>
      <c r="I184" s="40"/>
      <c r="J184" s="40"/>
      <c r="K184" s="41"/>
      <c r="L184" s="42"/>
      <c r="M184" s="658"/>
      <c r="N184" s="659" t="str">
        <f t="shared" si="2"/>
        <v/>
      </c>
      <c r="O184" s="692">
        <f t="shared" si="3"/>
        <v>0</v>
      </c>
      <c r="P184" s="29"/>
      <c r="Q184" s="74"/>
      <c r="R184" s="28"/>
      <c r="S184" s="28"/>
      <c r="T184" s="28"/>
      <c r="U184" s="28"/>
      <c r="V184" s="28"/>
      <c r="W184" s="28"/>
      <c r="X184" s="28"/>
      <c r="Y184" s="28"/>
      <c r="Z184" s="28"/>
    </row>
    <row r="185" spans="1:26" ht="15" customHeight="1">
      <c r="A185" s="111">
        <v>175</v>
      </c>
      <c r="B185" s="48"/>
      <c r="C185" s="48"/>
      <c r="D185" s="35"/>
      <c r="E185" s="149"/>
      <c r="F185" s="156"/>
      <c r="G185" s="670"/>
      <c r="H185" s="88"/>
      <c r="I185" s="40"/>
      <c r="J185" s="40"/>
      <c r="K185" s="41"/>
      <c r="L185" s="42"/>
      <c r="M185" s="658"/>
      <c r="N185" s="659" t="str">
        <f t="shared" si="2"/>
        <v/>
      </c>
      <c r="O185" s="692">
        <f t="shared" si="3"/>
        <v>0</v>
      </c>
      <c r="P185" s="29"/>
      <c r="Q185" s="74"/>
      <c r="R185" s="28"/>
      <c r="S185" s="28"/>
      <c r="T185" s="28"/>
      <c r="U185" s="28"/>
      <c r="V185" s="28"/>
      <c r="W185" s="28"/>
      <c r="X185" s="28"/>
      <c r="Y185" s="28"/>
      <c r="Z185" s="28"/>
    </row>
    <row r="186" spans="1:26" ht="15" customHeight="1">
      <c r="A186" s="111">
        <v>176</v>
      </c>
      <c r="B186" s="48"/>
      <c r="C186" s="48"/>
      <c r="D186" s="35"/>
      <c r="E186" s="149"/>
      <c r="F186" s="156"/>
      <c r="G186" s="670"/>
      <c r="H186" s="88"/>
      <c r="I186" s="40"/>
      <c r="J186" s="40"/>
      <c r="K186" s="41"/>
      <c r="L186" s="42"/>
      <c r="M186" s="658"/>
      <c r="N186" s="659" t="str">
        <f t="shared" si="2"/>
        <v/>
      </c>
      <c r="O186" s="692">
        <f t="shared" si="3"/>
        <v>0</v>
      </c>
      <c r="P186" s="29"/>
      <c r="Q186" s="74"/>
      <c r="R186" s="28"/>
      <c r="S186" s="28"/>
      <c r="T186" s="28"/>
      <c r="U186" s="28"/>
      <c r="V186" s="28"/>
      <c r="W186" s="28"/>
      <c r="X186" s="28"/>
      <c r="Y186" s="28"/>
      <c r="Z186" s="28"/>
    </row>
    <row r="187" spans="1:26" ht="15" customHeight="1">
      <c r="A187" s="111">
        <v>177</v>
      </c>
      <c r="B187" s="48"/>
      <c r="C187" s="48"/>
      <c r="D187" s="35"/>
      <c r="E187" s="149"/>
      <c r="F187" s="156"/>
      <c r="G187" s="670"/>
      <c r="H187" s="88"/>
      <c r="I187" s="40"/>
      <c r="J187" s="40"/>
      <c r="K187" s="41"/>
      <c r="L187" s="42"/>
      <c r="M187" s="658"/>
      <c r="N187" s="659" t="str">
        <f t="shared" si="2"/>
        <v/>
      </c>
      <c r="O187" s="692">
        <f t="shared" si="3"/>
        <v>0</v>
      </c>
      <c r="P187" s="29"/>
      <c r="Q187" s="74"/>
      <c r="R187" s="28"/>
      <c r="S187" s="28"/>
      <c r="T187" s="28"/>
      <c r="U187" s="28"/>
      <c r="V187" s="28"/>
      <c r="W187" s="28"/>
      <c r="X187" s="28"/>
      <c r="Y187" s="28"/>
      <c r="Z187" s="28"/>
    </row>
    <row r="188" spans="1:26" ht="15" customHeight="1">
      <c r="A188" s="111">
        <v>178</v>
      </c>
      <c r="B188" s="48"/>
      <c r="C188" s="48"/>
      <c r="D188" s="35"/>
      <c r="E188" s="149"/>
      <c r="F188" s="156"/>
      <c r="G188" s="670"/>
      <c r="H188" s="88"/>
      <c r="I188" s="40"/>
      <c r="J188" s="40"/>
      <c r="K188" s="41"/>
      <c r="L188" s="42"/>
      <c r="M188" s="658"/>
      <c r="N188" s="659" t="str">
        <f t="shared" si="2"/>
        <v/>
      </c>
      <c r="O188" s="692">
        <f t="shared" si="3"/>
        <v>0</v>
      </c>
      <c r="P188" s="29"/>
      <c r="Q188" s="74"/>
      <c r="R188" s="28"/>
      <c r="S188" s="28"/>
      <c r="T188" s="28"/>
      <c r="U188" s="28"/>
      <c r="V188" s="28"/>
      <c r="W188" s="28"/>
      <c r="X188" s="28"/>
      <c r="Y188" s="28"/>
      <c r="Z188" s="28"/>
    </row>
    <row r="189" spans="1:26" ht="15" customHeight="1">
      <c r="A189" s="111">
        <v>179</v>
      </c>
      <c r="B189" s="48"/>
      <c r="C189" s="48"/>
      <c r="D189" s="35"/>
      <c r="E189" s="149"/>
      <c r="F189" s="156"/>
      <c r="G189" s="670"/>
      <c r="H189" s="88"/>
      <c r="I189" s="40"/>
      <c r="J189" s="40"/>
      <c r="K189" s="41"/>
      <c r="L189" s="42"/>
      <c r="M189" s="658"/>
      <c r="N189" s="659" t="str">
        <f t="shared" si="2"/>
        <v/>
      </c>
      <c r="O189" s="692">
        <f t="shared" si="3"/>
        <v>0</v>
      </c>
      <c r="P189" s="29"/>
      <c r="Q189" s="74"/>
      <c r="R189" s="28"/>
      <c r="S189" s="28"/>
      <c r="T189" s="28"/>
      <c r="U189" s="28"/>
      <c r="V189" s="28"/>
      <c r="W189" s="28"/>
      <c r="X189" s="28"/>
      <c r="Y189" s="28"/>
      <c r="Z189" s="28"/>
    </row>
    <row r="190" spans="1:26" ht="15" customHeight="1">
      <c r="A190" s="111">
        <v>180</v>
      </c>
      <c r="B190" s="48"/>
      <c r="C190" s="48"/>
      <c r="D190" s="35"/>
      <c r="E190" s="149"/>
      <c r="F190" s="156"/>
      <c r="G190" s="670"/>
      <c r="H190" s="88"/>
      <c r="I190" s="40"/>
      <c r="J190" s="40"/>
      <c r="K190" s="41"/>
      <c r="L190" s="42"/>
      <c r="M190" s="658"/>
      <c r="N190" s="659" t="str">
        <f t="shared" si="2"/>
        <v/>
      </c>
      <c r="O190" s="692">
        <f t="shared" si="3"/>
        <v>0</v>
      </c>
      <c r="P190" s="29"/>
      <c r="Q190" s="74"/>
      <c r="R190" s="28"/>
      <c r="S190" s="28"/>
      <c r="T190" s="28"/>
      <c r="U190" s="28"/>
      <c r="V190" s="28"/>
      <c r="W190" s="28"/>
      <c r="X190" s="28"/>
      <c r="Y190" s="28"/>
      <c r="Z190" s="28"/>
    </row>
    <row r="191" spans="1:26" ht="15" customHeight="1">
      <c r="A191" s="111">
        <v>181</v>
      </c>
      <c r="B191" s="48"/>
      <c r="C191" s="48"/>
      <c r="D191" s="35"/>
      <c r="E191" s="149"/>
      <c r="F191" s="156"/>
      <c r="G191" s="670"/>
      <c r="H191" s="88"/>
      <c r="I191" s="40"/>
      <c r="J191" s="40"/>
      <c r="K191" s="41"/>
      <c r="L191" s="42"/>
      <c r="M191" s="658"/>
      <c r="N191" s="659" t="str">
        <f t="shared" si="2"/>
        <v/>
      </c>
      <c r="O191" s="692">
        <f t="shared" si="3"/>
        <v>0</v>
      </c>
      <c r="P191" s="29"/>
      <c r="Q191" s="74"/>
      <c r="R191" s="28"/>
      <c r="S191" s="28"/>
      <c r="T191" s="28"/>
      <c r="U191" s="28"/>
      <c r="V191" s="28"/>
      <c r="W191" s="28"/>
      <c r="X191" s="28"/>
      <c r="Y191" s="28"/>
      <c r="Z191" s="28"/>
    </row>
    <row r="192" spans="1:26" ht="15" customHeight="1">
      <c r="A192" s="111">
        <v>182</v>
      </c>
      <c r="B192" s="48"/>
      <c r="C192" s="48"/>
      <c r="D192" s="35"/>
      <c r="E192" s="149"/>
      <c r="F192" s="156"/>
      <c r="G192" s="670"/>
      <c r="H192" s="88"/>
      <c r="I192" s="40"/>
      <c r="J192" s="40"/>
      <c r="K192" s="41"/>
      <c r="L192" s="42"/>
      <c r="M192" s="658"/>
      <c r="N192" s="659" t="str">
        <f t="shared" si="2"/>
        <v/>
      </c>
      <c r="O192" s="692">
        <f t="shared" si="3"/>
        <v>0</v>
      </c>
      <c r="P192" s="29"/>
      <c r="Q192" s="74"/>
      <c r="R192" s="28"/>
      <c r="S192" s="28"/>
      <c r="T192" s="28"/>
      <c r="U192" s="28"/>
      <c r="V192" s="28"/>
      <c r="W192" s="28"/>
      <c r="X192" s="28"/>
      <c r="Y192" s="28"/>
      <c r="Z192" s="28"/>
    </row>
    <row r="193" spans="1:26" ht="15" customHeight="1">
      <c r="A193" s="111">
        <v>183</v>
      </c>
      <c r="B193" s="48"/>
      <c r="C193" s="48"/>
      <c r="D193" s="35"/>
      <c r="E193" s="149"/>
      <c r="F193" s="156"/>
      <c r="G193" s="670"/>
      <c r="H193" s="88"/>
      <c r="I193" s="40"/>
      <c r="J193" s="40"/>
      <c r="K193" s="41"/>
      <c r="L193" s="42"/>
      <c r="M193" s="658"/>
      <c r="N193" s="659" t="str">
        <f t="shared" si="2"/>
        <v/>
      </c>
      <c r="O193" s="692">
        <f t="shared" si="3"/>
        <v>0</v>
      </c>
      <c r="P193" s="29"/>
      <c r="Q193" s="74"/>
      <c r="R193" s="28"/>
      <c r="S193" s="28"/>
      <c r="T193" s="28"/>
      <c r="U193" s="28"/>
      <c r="V193" s="28"/>
      <c r="W193" s="28"/>
      <c r="X193" s="28"/>
      <c r="Y193" s="28"/>
      <c r="Z193" s="28"/>
    </row>
    <row r="194" spans="1:26" ht="15" customHeight="1">
      <c r="A194" s="111">
        <v>184</v>
      </c>
      <c r="B194" s="48"/>
      <c r="C194" s="48"/>
      <c r="D194" s="35"/>
      <c r="E194" s="149"/>
      <c r="F194" s="156"/>
      <c r="G194" s="670"/>
      <c r="H194" s="88"/>
      <c r="I194" s="40"/>
      <c r="J194" s="40"/>
      <c r="K194" s="41"/>
      <c r="L194" s="42"/>
      <c r="M194" s="658"/>
      <c r="N194" s="659" t="str">
        <f t="shared" si="2"/>
        <v/>
      </c>
      <c r="O194" s="692">
        <f t="shared" si="3"/>
        <v>0</v>
      </c>
      <c r="P194" s="29"/>
      <c r="Q194" s="74"/>
      <c r="R194" s="28"/>
      <c r="S194" s="28"/>
      <c r="T194" s="28"/>
      <c r="U194" s="28"/>
      <c r="V194" s="28"/>
      <c r="W194" s="28"/>
      <c r="X194" s="28"/>
      <c r="Y194" s="28"/>
      <c r="Z194" s="28"/>
    </row>
    <row r="195" spans="1:26" ht="15" customHeight="1">
      <c r="A195" s="111">
        <v>185</v>
      </c>
      <c r="B195" s="48"/>
      <c r="C195" s="48"/>
      <c r="D195" s="35"/>
      <c r="E195" s="149"/>
      <c r="F195" s="156"/>
      <c r="G195" s="670"/>
      <c r="H195" s="88"/>
      <c r="I195" s="40"/>
      <c r="J195" s="40"/>
      <c r="K195" s="41"/>
      <c r="L195" s="42"/>
      <c r="M195" s="658"/>
      <c r="N195" s="659" t="str">
        <f t="shared" si="2"/>
        <v/>
      </c>
      <c r="O195" s="692">
        <f t="shared" si="3"/>
        <v>0</v>
      </c>
      <c r="P195" s="29"/>
      <c r="Q195" s="74"/>
      <c r="R195" s="28"/>
      <c r="S195" s="28"/>
      <c r="T195" s="28"/>
      <c r="U195" s="28"/>
      <c r="V195" s="28"/>
      <c r="W195" s="28"/>
      <c r="X195" s="28"/>
      <c r="Y195" s="28"/>
      <c r="Z195" s="28"/>
    </row>
    <row r="196" spans="1:26" ht="15" customHeight="1">
      <c r="A196" s="111">
        <v>186</v>
      </c>
      <c r="B196" s="48"/>
      <c r="C196" s="48"/>
      <c r="D196" s="35"/>
      <c r="E196" s="149"/>
      <c r="F196" s="156"/>
      <c r="G196" s="670"/>
      <c r="H196" s="88"/>
      <c r="I196" s="40"/>
      <c r="J196" s="40"/>
      <c r="K196" s="41"/>
      <c r="L196" s="42"/>
      <c r="M196" s="658"/>
      <c r="N196" s="659" t="str">
        <f t="shared" si="2"/>
        <v/>
      </c>
      <c r="O196" s="692">
        <f t="shared" si="3"/>
        <v>0</v>
      </c>
      <c r="P196" s="29"/>
      <c r="Q196" s="74"/>
      <c r="R196" s="28"/>
      <c r="S196" s="28"/>
      <c r="T196" s="28"/>
      <c r="U196" s="28"/>
      <c r="V196" s="28"/>
      <c r="W196" s="28"/>
      <c r="X196" s="28"/>
      <c r="Y196" s="28"/>
      <c r="Z196" s="28"/>
    </row>
    <row r="197" spans="1:26" ht="15" customHeight="1">
      <c r="A197" s="111">
        <v>187</v>
      </c>
      <c r="B197" s="48"/>
      <c r="C197" s="48"/>
      <c r="D197" s="35"/>
      <c r="E197" s="149"/>
      <c r="F197" s="156"/>
      <c r="G197" s="670"/>
      <c r="H197" s="88"/>
      <c r="I197" s="40"/>
      <c r="J197" s="40"/>
      <c r="K197" s="41"/>
      <c r="L197" s="42"/>
      <c r="M197" s="658"/>
      <c r="N197" s="659" t="str">
        <f t="shared" si="2"/>
        <v/>
      </c>
      <c r="O197" s="692">
        <f t="shared" si="3"/>
        <v>0</v>
      </c>
      <c r="P197" s="29"/>
      <c r="Q197" s="74"/>
      <c r="R197" s="28"/>
      <c r="S197" s="28"/>
      <c r="T197" s="28"/>
      <c r="U197" s="28"/>
      <c r="V197" s="28"/>
      <c r="W197" s="28"/>
      <c r="X197" s="28"/>
      <c r="Y197" s="28"/>
      <c r="Z197" s="28"/>
    </row>
    <row r="198" spans="1:26" ht="15" customHeight="1">
      <c r="A198" s="111">
        <v>188</v>
      </c>
      <c r="B198" s="48"/>
      <c r="C198" s="48"/>
      <c r="D198" s="35"/>
      <c r="E198" s="149"/>
      <c r="F198" s="156"/>
      <c r="G198" s="670"/>
      <c r="H198" s="88"/>
      <c r="I198" s="40"/>
      <c r="J198" s="40"/>
      <c r="K198" s="41"/>
      <c r="L198" s="42"/>
      <c r="M198" s="658"/>
      <c r="N198" s="659" t="str">
        <f t="shared" si="2"/>
        <v/>
      </c>
      <c r="O198" s="692">
        <f t="shared" si="3"/>
        <v>0</v>
      </c>
      <c r="P198" s="29"/>
      <c r="Q198" s="74"/>
      <c r="R198" s="28"/>
      <c r="S198" s="28"/>
      <c r="T198" s="28"/>
      <c r="U198" s="28"/>
      <c r="V198" s="28"/>
      <c r="W198" s="28"/>
      <c r="X198" s="28"/>
      <c r="Y198" s="28"/>
      <c r="Z198" s="28"/>
    </row>
    <row r="199" spans="1:26" ht="15" customHeight="1">
      <c r="A199" s="111">
        <v>189</v>
      </c>
      <c r="B199" s="48"/>
      <c r="C199" s="48"/>
      <c r="D199" s="35"/>
      <c r="E199" s="149"/>
      <c r="F199" s="156"/>
      <c r="G199" s="670"/>
      <c r="H199" s="88"/>
      <c r="I199" s="40"/>
      <c r="J199" s="40"/>
      <c r="K199" s="41"/>
      <c r="L199" s="42"/>
      <c r="M199" s="658"/>
      <c r="N199" s="659" t="str">
        <f t="shared" si="2"/>
        <v/>
      </c>
      <c r="O199" s="692">
        <f t="shared" si="3"/>
        <v>0</v>
      </c>
      <c r="P199" s="29"/>
      <c r="Q199" s="74"/>
      <c r="R199" s="28"/>
      <c r="S199" s="28"/>
      <c r="T199" s="28"/>
      <c r="U199" s="28"/>
      <c r="V199" s="28"/>
      <c r="W199" s="28"/>
      <c r="X199" s="28"/>
      <c r="Y199" s="28"/>
      <c r="Z199" s="28"/>
    </row>
    <row r="200" spans="1:26" ht="15" customHeight="1">
      <c r="A200" s="111">
        <v>190</v>
      </c>
      <c r="B200" s="48"/>
      <c r="C200" s="48"/>
      <c r="D200" s="35"/>
      <c r="E200" s="149"/>
      <c r="F200" s="156"/>
      <c r="G200" s="670"/>
      <c r="H200" s="88"/>
      <c r="I200" s="40"/>
      <c r="J200" s="40"/>
      <c r="K200" s="41"/>
      <c r="L200" s="42"/>
      <c r="M200" s="658"/>
      <c r="N200" s="659" t="str">
        <f t="shared" si="2"/>
        <v/>
      </c>
      <c r="O200" s="692">
        <f t="shared" si="3"/>
        <v>0</v>
      </c>
      <c r="P200" s="29"/>
      <c r="Q200" s="74"/>
      <c r="R200" s="28"/>
      <c r="S200" s="28"/>
      <c r="T200" s="28"/>
      <c r="U200" s="28"/>
      <c r="V200" s="28"/>
      <c r="W200" s="28"/>
      <c r="X200" s="28"/>
      <c r="Y200" s="28"/>
      <c r="Z200" s="28"/>
    </row>
    <row r="201" spans="1:26" ht="15" customHeight="1">
      <c r="A201" s="111">
        <v>191</v>
      </c>
      <c r="B201" s="48"/>
      <c r="C201" s="48"/>
      <c r="D201" s="35"/>
      <c r="E201" s="149"/>
      <c r="F201" s="156"/>
      <c r="G201" s="670"/>
      <c r="H201" s="88"/>
      <c r="I201" s="40"/>
      <c r="J201" s="40"/>
      <c r="K201" s="41"/>
      <c r="L201" s="42"/>
      <c r="M201" s="658"/>
      <c r="N201" s="659" t="str">
        <f t="shared" si="2"/>
        <v/>
      </c>
      <c r="O201" s="692">
        <f t="shared" si="3"/>
        <v>0</v>
      </c>
      <c r="P201" s="29"/>
      <c r="Q201" s="74"/>
      <c r="R201" s="28"/>
      <c r="S201" s="28"/>
      <c r="T201" s="28"/>
      <c r="U201" s="28"/>
      <c r="V201" s="28"/>
      <c r="W201" s="28"/>
      <c r="X201" s="28"/>
      <c r="Y201" s="28"/>
      <c r="Z201" s="28"/>
    </row>
    <row r="202" spans="1:26" ht="15" customHeight="1">
      <c r="A202" s="111">
        <v>192</v>
      </c>
      <c r="B202" s="48"/>
      <c r="C202" s="48"/>
      <c r="D202" s="35"/>
      <c r="E202" s="149"/>
      <c r="F202" s="156"/>
      <c r="G202" s="670"/>
      <c r="H202" s="88"/>
      <c r="I202" s="40"/>
      <c r="J202" s="40"/>
      <c r="K202" s="41"/>
      <c r="L202" s="42"/>
      <c r="M202" s="658"/>
      <c r="N202" s="659" t="str">
        <f t="shared" si="2"/>
        <v/>
      </c>
      <c r="O202" s="692">
        <f t="shared" si="3"/>
        <v>0</v>
      </c>
      <c r="P202" s="29"/>
      <c r="Q202" s="74"/>
      <c r="R202" s="28"/>
      <c r="S202" s="28"/>
      <c r="T202" s="28"/>
      <c r="U202" s="28"/>
      <c r="V202" s="28"/>
      <c r="W202" s="28"/>
      <c r="X202" s="28"/>
      <c r="Y202" s="28"/>
      <c r="Z202" s="28"/>
    </row>
    <row r="203" spans="1:26" ht="15" customHeight="1">
      <c r="A203" s="111">
        <v>193</v>
      </c>
      <c r="B203" s="48"/>
      <c r="C203" s="48"/>
      <c r="D203" s="35"/>
      <c r="E203" s="149"/>
      <c r="F203" s="156"/>
      <c r="G203" s="670"/>
      <c r="H203" s="88"/>
      <c r="I203" s="40"/>
      <c r="J203" s="40"/>
      <c r="K203" s="41"/>
      <c r="L203" s="42"/>
      <c r="M203" s="658"/>
      <c r="N203" s="659" t="str">
        <f t="shared" si="2"/>
        <v/>
      </c>
      <c r="O203" s="692">
        <f t="shared" si="3"/>
        <v>0</v>
      </c>
      <c r="P203" s="29"/>
      <c r="Q203" s="74"/>
      <c r="R203" s="28"/>
      <c r="S203" s="28"/>
      <c r="T203" s="28"/>
      <c r="U203" s="28"/>
      <c r="V203" s="28"/>
      <c r="W203" s="28"/>
      <c r="X203" s="28"/>
      <c r="Y203" s="28"/>
      <c r="Z203" s="28"/>
    </row>
    <row r="204" spans="1:26" ht="15" customHeight="1">
      <c r="A204" s="111">
        <v>194</v>
      </c>
      <c r="B204" s="48"/>
      <c r="C204" s="48"/>
      <c r="D204" s="35"/>
      <c r="E204" s="149"/>
      <c r="F204" s="156"/>
      <c r="G204" s="670"/>
      <c r="H204" s="88"/>
      <c r="I204" s="40"/>
      <c r="J204" s="40"/>
      <c r="K204" s="41"/>
      <c r="L204" s="42"/>
      <c r="M204" s="658"/>
      <c r="N204" s="659" t="str">
        <f t="shared" si="2"/>
        <v/>
      </c>
      <c r="O204" s="692">
        <f t="shared" si="3"/>
        <v>0</v>
      </c>
      <c r="P204" s="29"/>
      <c r="Q204" s="74"/>
      <c r="R204" s="28"/>
      <c r="S204" s="28"/>
      <c r="T204" s="28"/>
      <c r="U204" s="28"/>
      <c r="V204" s="28"/>
      <c r="W204" s="28"/>
      <c r="X204" s="28"/>
      <c r="Y204" s="28"/>
      <c r="Z204" s="28"/>
    </row>
    <row r="205" spans="1:26" ht="15" customHeight="1">
      <c r="A205" s="111">
        <v>195</v>
      </c>
      <c r="B205" s="48"/>
      <c r="C205" s="48"/>
      <c r="D205" s="35"/>
      <c r="E205" s="149"/>
      <c r="F205" s="156"/>
      <c r="G205" s="670"/>
      <c r="H205" s="88"/>
      <c r="I205" s="40"/>
      <c r="J205" s="40"/>
      <c r="K205" s="41"/>
      <c r="L205" s="42"/>
      <c r="M205" s="658"/>
      <c r="N205" s="659" t="str">
        <f t="shared" si="2"/>
        <v/>
      </c>
      <c r="O205" s="692">
        <f t="shared" si="3"/>
        <v>0</v>
      </c>
      <c r="P205" s="29"/>
      <c r="Q205" s="74"/>
      <c r="R205" s="28"/>
      <c r="S205" s="28"/>
      <c r="T205" s="28"/>
      <c r="U205" s="28"/>
      <c r="V205" s="28"/>
      <c r="W205" s="28"/>
      <c r="X205" s="28"/>
      <c r="Y205" s="28"/>
      <c r="Z205" s="28"/>
    </row>
    <row r="206" spans="1:26" ht="15" customHeight="1">
      <c r="A206" s="111">
        <v>196</v>
      </c>
      <c r="B206" s="48"/>
      <c r="C206" s="48"/>
      <c r="D206" s="35"/>
      <c r="E206" s="149"/>
      <c r="F206" s="156"/>
      <c r="G206" s="670"/>
      <c r="H206" s="88"/>
      <c r="I206" s="40"/>
      <c r="J206" s="40"/>
      <c r="K206" s="41"/>
      <c r="L206" s="42"/>
      <c r="M206" s="658"/>
      <c r="N206" s="659" t="str">
        <f t="shared" si="2"/>
        <v/>
      </c>
      <c r="O206" s="692">
        <f t="shared" si="3"/>
        <v>0</v>
      </c>
      <c r="P206" s="29"/>
      <c r="Q206" s="74"/>
      <c r="R206" s="28"/>
      <c r="S206" s="28"/>
      <c r="T206" s="28"/>
      <c r="U206" s="28"/>
      <c r="V206" s="28"/>
      <c r="W206" s="28"/>
      <c r="X206" s="28"/>
      <c r="Y206" s="28"/>
      <c r="Z206" s="28"/>
    </row>
    <row r="207" spans="1:26" ht="15" customHeight="1">
      <c r="A207" s="111">
        <v>197</v>
      </c>
      <c r="B207" s="48"/>
      <c r="C207" s="48"/>
      <c r="D207" s="35"/>
      <c r="E207" s="149"/>
      <c r="F207" s="156"/>
      <c r="G207" s="670"/>
      <c r="H207" s="88"/>
      <c r="I207" s="40"/>
      <c r="J207" s="40"/>
      <c r="K207" s="41"/>
      <c r="L207" s="42"/>
      <c r="M207" s="658"/>
      <c r="N207" s="659" t="str">
        <f t="shared" si="2"/>
        <v/>
      </c>
      <c r="O207" s="692">
        <f t="shared" si="3"/>
        <v>0</v>
      </c>
      <c r="P207" s="29"/>
      <c r="Q207" s="74"/>
      <c r="R207" s="28"/>
      <c r="S207" s="28"/>
      <c r="T207" s="28"/>
      <c r="U207" s="28"/>
      <c r="V207" s="28"/>
      <c r="W207" s="28"/>
      <c r="X207" s="28"/>
      <c r="Y207" s="28"/>
      <c r="Z207" s="28"/>
    </row>
    <row r="208" spans="1:26" ht="15" customHeight="1">
      <c r="A208" s="111">
        <v>198</v>
      </c>
      <c r="B208" s="48"/>
      <c r="C208" s="48"/>
      <c r="D208" s="35"/>
      <c r="E208" s="149"/>
      <c r="F208" s="156"/>
      <c r="G208" s="670"/>
      <c r="H208" s="88"/>
      <c r="I208" s="40"/>
      <c r="J208" s="40"/>
      <c r="K208" s="41"/>
      <c r="L208" s="42"/>
      <c r="M208" s="658"/>
      <c r="N208" s="659" t="str">
        <f t="shared" si="2"/>
        <v/>
      </c>
      <c r="O208" s="692">
        <f t="shared" si="3"/>
        <v>0</v>
      </c>
      <c r="P208" s="29"/>
      <c r="Q208" s="74"/>
      <c r="R208" s="28"/>
      <c r="S208" s="28"/>
      <c r="T208" s="28"/>
      <c r="U208" s="28"/>
      <c r="V208" s="28"/>
      <c r="W208" s="28"/>
      <c r="X208" s="28"/>
      <c r="Y208" s="28"/>
      <c r="Z208" s="28"/>
    </row>
    <row r="209" spans="1:26" ht="15" customHeight="1">
      <c r="A209" s="111">
        <v>199</v>
      </c>
      <c r="B209" s="48"/>
      <c r="C209" s="48"/>
      <c r="D209" s="35"/>
      <c r="E209" s="149"/>
      <c r="F209" s="156"/>
      <c r="G209" s="670"/>
      <c r="H209" s="88"/>
      <c r="I209" s="40"/>
      <c r="J209" s="40"/>
      <c r="K209" s="41"/>
      <c r="L209" s="42"/>
      <c r="M209" s="658"/>
      <c r="N209" s="659" t="str">
        <f t="shared" si="2"/>
        <v/>
      </c>
      <c r="O209" s="692">
        <f t="shared" si="3"/>
        <v>0</v>
      </c>
      <c r="P209" s="29"/>
      <c r="Q209" s="74"/>
      <c r="R209" s="28"/>
      <c r="S209" s="28"/>
      <c r="T209" s="28"/>
      <c r="U209" s="28"/>
      <c r="V209" s="28"/>
      <c r="W209" s="28"/>
      <c r="X209" s="28"/>
      <c r="Y209" s="28"/>
      <c r="Z209" s="28"/>
    </row>
    <row r="210" spans="1:26" ht="15" customHeight="1">
      <c r="A210" s="111">
        <v>200</v>
      </c>
      <c r="B210" s="48"/>
      <c r="C210" s="48"/>
      <c r="D210" s="35"/>
      <c r="E210" s="149"/>
      <c r="F210" s="156"/>
      <c r="G210" s="670"/>
      <c r="H210" s="88"/>
      <c r="I210" s="40"/>
      <c r="J210" s="40"/>
      <c r="K210" s="41"/>
      <c r="L210" s="42"/>
      <c r="M210" s="658"/>
      <c r="N210" s="659" t="str">
        <f t="shared" si="2"/>
        <v/>
      </c>
      <c r="O210" s="692">
        <f t="shared" si="3"/>
        <v>0</v>
      </c>
      <c r="P210" s="29"/>
      <c r="Q210" s="74"/>
      <c r="R210" s="28"/>
      <c r="S210" s="28"/>
      <c r="T210" s="28"/>
      <c r="U210" s="28"/>
      <c r="V210" s="28"/>
      <c r="W210" s="28"/>
      <c r="X210" s="28"/>
      <c r="Y210" s="28"/>
      <c r="Z210" s="28"/>
    </row>
    <row r="211" spans="1:26" ht="15" customHeight="1">
      <c r="A211" s="111">
        <v>201</v>
      </c>
      <c r="B211" s="48"/>
      <c r="C211" s="48"/>
      <c r="D211" s="35"/>
      <c r="E211" s="149"/>
      <c r="F211" s="156"/>
      <c r="G211" s="670"/>
      <c r="H211" s="88"/>
      <c r="I211" s="40"/>
      <c r="J211" s="40"/>
      <c r="K211" s="41"/>
      <c r="L211" s="42"/>
      <c r="M211" s="658"/>
      <c r="N211" s="659" t="str">
        <f t="shared" si="2"/>
        <v/>
      </c>
      <c r="O211" s="692">
        <f t="shared" si="3"/>
        <v>0</v>
      </c>
      <c r="P211" s="29"/>
      <c r="Q211" s="74"/>
      <c r="R211" s="28"/>
      <c r="S211" s="28"/>
      <c r="T211" s="28"/>
      <c r="U211" s="28"/>
      <c r="V211" s="28"/>
      <c r="W211" s="28"/>
      <c r="X211" s="28"/>
      <c r="Y211" s="28"/>
      <c r="Z211" s="28"/>
    </row>
    <row r="212" spans="1:26" ht="15" customHeight="1">
      <c r="A212" s="111">
        <v>202</v>
      </c>
      <c r="B212" s="48"/>
      <c r="C212" s="48"/>
      <c r="D212" s="35"/>
      <c r="E212" s="149"/>
      <c r="F212" s="156"/>
      <c r="G212" s="670"/>
      <c r="H212" s="88"/>
      <c r="I212" s="40"/>
      <c r="J212" s="40"/>
      <c r="K212" s="41"/>
      <c r="L212" s="42"/>
      <c r="M212" s="658"/>
      <c r="N212" s="659" t="str">
        <f t="shared" si="2"/>
        <v/>
      </c>
      <c r="O212" s="692">
        <f t="shared" si="3"/>
        <v>0</v>
      </c>
      <c r="P212" s="29"/>
      <c r="Q212" s="74"/>
      <c r="R212" s="28"/>
      <c r="S212" s="28"/>
      <c r="T212" s="28"/>
      <c r="U212" s="28"/>
      <c r="V212" s="28"/>
      <c r="W212" s="28"/>
      <c r="X212" s="28"/>
      <c r="Y212" s="28"/>
      <c r="Z212" s="28"/>
    </row>
    <row r="213" spans="1:26" ht="15" customHeight="1">
      <c r="A213" s="111">
        <v>203</v>
      </c>
      <c r="B213" s="48"/>
      <c r="C213" s="48"/>
      <c r="D213" s="35"/>
      <c r="E213" s="149"/>
      <c r="F213" s="156"/>
      <c r="G213" s="670"/>
      <c r="H213" s="88"/>
      <c r="I213" s="40"/>
      <c r="J213" s="40"/>
      <c r="K213" s="41"/>
      <c r="L213" s="42"/>
      <c r="M213" s="658"/>
      <c r="N213" s="659" t="str">
        <f t="shared" si="2"/>
        <v/>
      </c>
      <c r="O213" s="692">
        <f t="shared" si="3"/>
        <v>0</v>
      </c>
      <c r="P213" s="29"/>
      <c r="Q213" s="74"/>
      <c r="R213" s="28"/>
      <c r="S213" s="28"/>
      <c r="T213" s="28"/>
      <c r="U213" s="28"/>
      <c r="V213" s="28"/>
      <c r="W213" s="28"/>
      <c r="X213" s="28"/>
      <c r="Y213" s="28"/>
      <c r="Z213" s="28"/>
    </row>
    <row r="214" spans="1:26" ht="15" customHeight="1">
      <c r="A214" s="111">
        <v>204</v>
      </c>
      <c r="B214" s="48"/>
      <c r="C214" s="48"/>
      <c r="D214" s="35"/>
      <c r="E214" s="149"/>
      <c r="F214" s="156"/>
      <c r="G214" s="670"/>
      <c r="H214" s="88"/>
      <c r="I214" s="40"/>
      <c r="J214" s="40"/>
      <c r="K214" s="41"/>
      <c r="L214" s="42"/>
      <c r="M214" s="658"/>
      <c r="N214" s="659" t="str">
        <f t="shared" si="2"/>
        <v/>
      </c>
      <c r="O214" s="692">
        <f t="shared" si="3"/>
        <v>0</v>
      </c>
      <c r="P214" s="29"/>
      <c r="Q214" s="74"/>
      <c r="R214" s="28"/>
      <c r="S214" s="28"/>
      <c r="T214" s="28"/>
      <c r="U214" s="28"/>
      <c r="V214" s="28"/>
      <c r="W214" s="28"/>
      <c r="X214" s="28"/>
      <c r="Y214" s="28"/>
      <c r="Z214" s="28"/>
    </row>
    <row r="215" spans="1:26" ht="15" customHeight="1">
      <c r="A215" s="111">
        <v>205</v>
      </c>
      <c r="B215" s="48"/>
      <c r="C215" s="48"/>
      <c r="D215" s="35"/>
      <c r="E215" s="149"/>
      <c r="F215" s="156"/>
      <c r="G215" s="670"/>
      <c r="H215" s="88"/>
      <c r="I215" s="40"/>
      <c r="J215" s="40"/>
      <c r="K215" s="41"/>
      <c r="L215" s="42"/>
      <c r="M215" s="658"/>
      <c r="N215" s="659" t="str">
        <f t="shared" si="2"/>
        <v/>
      </c>
      <c r="O215" s="692">
        <f t="shared" si="3"/>
        <v>0</v>
      </c>
      <c r="P215" s="29"/>
      <c r="Q215" s="74"/>
      <c r="R215" s="28"/>
      <c r="S215" s="28"/>
      <c r="T215" s="28"/>
      <c r="U215" s="28"/>
      <c r="V215" s="28"/>
      <c r="W215" s="28"/>
      <c r="X215" s="28"/>
      <c r="Y215" s="28"/>
      <c r="Z215" s="28"/>
    </row>
    <row r="216" spans="1:26" ht="15" customHeight="1">
      <c r="A216" s="111">
        <v>206</v>
      </c>
      <c r="B216" s="48"/>
      <c r="C216" s="48"/>
      <c r="D216" s="35"/>
      <c r="E216" s="149"/>
      <c r="F216" s="156"/>
      <c r="G216" s="670"/>
      <c r="H216" s="88"/>
      <c r="I216" s="40"/>
      <c r="J216" s="40"/>
      <c r="K216" s="41"/>
      <c r="L216" s="42"/>
      <c r="M216" s="658"/>
      <c r="N216" s="659" t="str">
        <f t="shared" si="2"/>
        <v/>
      </c>
      <c r="O216" s="692">
        <f t="shared" si="3"/>
        <v>0</v>
      </c>
      <c r="P216" s="29"/>
      <c r="Q216" s="74"/>
      <c r="R216" s="28"/>
      <c r="S216" s="28"/>
      <c r="T216" s="28"/>
      <c r="U216" s="28"/>
      <c r="V216" s="28"/>
      <c r="W216" s="28"/>
      <c r="X216" s="28"/>
      <c r="Y216" s="28"/>
      <c r="Z216" s="28"/>
    </row>
    <row r="217" spans="1:26" ht="15" customHeight="1">
      <c r="A217" s="111">
        <v>207</v>
      </c>
      <c r="B217" s="48"/>
      <c r="C217" s="48"/>
      <c r="D217" s="35"/>
      <c r="E217" s="149"/>
      <c r="F217" s="156"/>
      <c r="G217" s="670"/>
      <c r="H217" s="88"/>
      <c r="I217" s="40"/>
      <c r="J217" s="40"/>
      <c r="K217" s="41"/>
      <c r="L217" s="42"/>
      <c r="M217" s="658"/>
      <c r="N217" s="659" t="str">
        <f t="shared" si="2"/>
        <v/>
      </c>
      <c r="O217" s="692">
        <f t="shared" si="3"/>
        <v>0</v>
      </c>
      <c r="P217" s="29"/>
      <c r="Q217" s="74"/>
      <c r="R217" s="28"/>
      <c r="S217" s="28"/>
      <c r="T217" s="28"/>
      <c r="U217" s="28"/>
      <c r="V217" s="28"/>
      <c r="W217" s="28"/>
      <c r="X217" s="28"/>
      <c r="Y217" s="28"/>
      <c r="Z217" s="28"/>
    </row>
    <row r="218" spans="1:26" ht="15" customHeight="1">
      <c r="A218" s="111">
        <v>208</v>
      </c>
      <c r="B218" s="48"/>
      <c r="C218" s="48"/>
      <c r="D218" s="35"/>
      <c r="E218" s="149"/>
      <c r="F218" s="156"/>
      <c r="G218" s="670"/>
      <c r="H218" s="88"/>
      <c r="I218" s="40"/>
      <c r="J218" s="40"/>
      <c r="K218" s="41"/>
      <c r="L218" s="42"/>
      <c r="M218" s="658"/>
      <c r="N218" s="659" t="str">
        <f t="shared" si="2"/>
        <v/>
      </c>
      <c r="O218" s="692">
        <f t="shared" si="3"/>
        <v>0</v>
      </c>
      <c r="P218" s="29"/>
      <c r="Q218" s="74"/>
      <c r="R218" s="28"/>
      <c r="S218" s="28"/>
      <c r="T218" s="28"/>
      <c r="U218" s="28"/>
      <c r="V218" s="28"/>
      <c r="W218" s="28"/>
      <c r="X218" s="28"/>
      <c r="Y218" s="28"/>
      <c r="Z218" s="28"/>
    </row>
    <row r="219" spans="1:26" ht="15" customHeight="1">
      <c r="A219" s="111">
        <v>209</v>
      </c>
      <c r="B219" s="48"/>
      <c r="C219" s="48"/>
      <c r="D219" s="35"/>
      <c r="E219" s="149"/>
      <c r="F219" s="156"/>
      <c r="G219" s="670"/>
      <c r="H219" s="88"/>
      <c r="I219" s="40"/>
      <c r="J219" s="40"/>
      <c r="K219" s="41"/>
      <c r="L219" s="42"/>
      <c r="M219" s="658"/>
      <c r="N219" s="659" t="str">
        <f t="shared" si="2"/>
        <v/>
      </c>
      <c r="O219" s="692">
        <f t="shared" si="3"/>
        <v>0</v>
      </c>
      <c r="P219" s="29"/>
      <c r="Q219" s="74"/>
      <c r="R219" s="28"/>
      <c r="S219" s="28"/>
      <c r="T219" s="28"/>
      <c r="U219" s="28"/>
      <c r="V219" s="28"/>
      <c r="W219" s="28"/>
      <c r="X219" s="28"/>
      <c r="Y219" s="28"/>
      <c r="Z219" s="28"/>
    </row>
    <row r="220" spans="1:26" ht="15" customHeight="1">
      <c r="A220" s="111">
        <v>210</v>
      </c>
      <c r="B220" s="48"/>
      <c r="C220" s="48"/>
      <c r="D220" s="35"/>
      <c r="E220" s="149"/>
      <c r="F220" s="156"/>
      <c r="G220" s="670"/>
      <c r="H220" s="88"/>
      <c r="I220" s="40"/>
      <c r="J220" s="40"/>
      <c r="K220" s="41"/>
      <c r="L220" s="42"/>
      <c r="M220" s="658"/>
      <c r="N220" s="659" t="str">
        <f t="shared" si="2"/>
        <v/>
      </c>
      <c r="O220" s="692">
        <f t="shared" si="3"/>
        <v>0</v>
      </c>
      <c r="P220" s="29"/>
      <c r="Q220" s="74"/>
      <c r="R220" s="28"/>
      <c r="S220" s="28"/>
      <c r="T220" s="28"/>
      <c r="U220" s="28"/>
      <c r="V220" s="28"/>
      <c r="W220" s="28"/>
      <c r="X220" s="28"/>
      <c r="Y220" s="28"/>
      <c r="Z220" s="28"/>
    </row>
    <row r="221" spans="1:26" ht="15" customHeight="1">
      <c r="A221" s="111">
        <v>211</v>
      </c>
      <c r="B221" s="48"/>
      <c r="C221" s="48"/>
      <c r="D221" s="35"/>
      <c r="E221" s="149"/>
      <c r="F221" s="156"/>
      <c r="G221" s="670"/>
      <c r="H221" s="88"/>
      <c r="I221" s="40"/>
      <c r="J221" s="40"/>
      <c r="K221" s="41"/>
      <c r="L221" s="42"/>
      <c r="M221" s="658"/>
      <c r="N221" s="659" t="str">
        <f t="shared" si="2"/>
        <v/>
      </c>
      <c r="O221" s="692">
        <f t="shared" si="3"/>
        <v>0</v>
      </c>
      <c r="P221" s="29"/>
      <c r="Q221" s="74"/>
      <c r="R221" s="28"/>
      <c r="S221" s="28"/>
      <c r="T221" s="28"/>
      <c r="U221" s="28"/>
      <c r="V221" s="28"/>
      <c r="W221" s="28"/>
      <c r="X221" s="28"/>
      <c r="Y221" s="28"/>
      <c r="Z221" s="28"/>
    </row>
    <row r="222" spans="1:26" ht="15" customHeight="1">
      <c r="A222" s="111">
        <v>212</v>
      </c>
      <c r="B222" s="48"/>
      <c r="C222" s="48"/>
      <c r="D222" s="35"/>
      <c r="E222" s="149"/>
      <c r="F222" s="156"/>
      <c r="G222" s="670"/>
      <c r="H222" s="88"/>
      <c r="I222" s="40"/>
      <c r="J222" s="40"/>
      <c r="K222" s="41"/>
      <c r="L222" s="42"/>
      <c r="M222" s="658"/>
      <c r="N222" s="659" t="str">
        <f t="shared" si="2"/>
        <v/>
      </c>
      <c r="O222" s="692">
        <f t="shared" si="3"/>
        <v>0</v>
      </c>
      <c r="P222" s="29"/>
      <c r="Q222" s="74"/>
      <c r="R222" s="28"/>
      <c r="S222" s="28"/>
      <c r="T222" s="28"/>
      <c r="U222" s="28"/>
      <c r="V222" s="28"/>
      <c r="W222" s="28"/>
      <c r="X222" s="28"/>
      <c r="Y222" s="28"/>
      <c r="Z222" s="28"/>
    </row>
    <row r="223" spans="1:26" ht="15" customHeight="1">
      <c r="A223" s="111">
        <v>213</v>
      </c>
      <c r="B223" s="48"/>
      <c r="C223" s="48"/>
      <c r="D223" s="35"/>
      <c r="E223" s="149"/>
      <c r="F223" s="156"/>
      <c r="G223" s="670"/>
      <c r="H223" s="88"/>
      <c r="I223" s="40"/>
      <c r="J223" s="40"/>
      <c r="K223" s="41"/>
      <c r="L223" s="42"/>
      <c r="M223" s="658"/>
      <c r="N223" s="659" t="str">
        <f t="shared" si="2"/>
        <v/>
      </c>
      <c r="O223" s="692">
        <f t="shared" si="3"/>
        <v>0</v>
      </c>
      <c r="P223" s="29"/>
      <c r="Q223" s="74"/>
      <c r="R223" s="28"/>
      <c r="S223" s="28"/>
      <c r="T223" s="28"/>
      <c r="U223" s="28"/>
      <c r="V223" s="28"/>
      <c r="W223" s="28"/>
      <c r="X223" s="28"/>
      <c r="Y223" s="28"/>
      <c r="Z223" s="28"/>
    </row>
    <row r="224" spans="1:26" ht="15" customHeight="1">
      <c r="A224" s="111">
        <v>214</v>
      </c>
      <c r="B224" s="48"/>
      <c r="C224" s="48"/>
      <c r="D224" s="35"/>
      <c r="E224" s="149"/>
      <c r="F224" s="156"/>
      <c r="G224" s="670"/>
      <c r="H224" s="88"/>
      <c r="I224" s="40"/>
      <c r="J224" s="40"/>
      <c r="K224" s="41"/>
      <c r="L224" s="42"/>
      <c r="M224" s="658"/>
      <c r="N224" s="659" t="str">
        <f t="shared" si="2"/>
        <v/>
      </c>
      <c r="O224" s="692">
        <f t="shared" si="3"/>
        <v>0</v>
      </c>
      <c r="P224" s="29"/>
      <c r="Q224" s="74"/>
      <c r="R224" s="28"/>
      <c r="S224" s="28"/>
      <c r="T224" s="28"/>
      <c r="U224" s="28"/>
      <c r="V224" s="28"/>
      <c r="W224" s="28"/>
      <c r="X224" s="28"/>
      <c r="Y224" s="28"/>
      <c r="Z224" s="28"/>
    </row>
    <row r="225" spans="1:26" ht="15" customHeight="1">
      <c r="A225" s="111">
        <v>215</v>
      </c>
      <c r="B225" s="48"/>
      <c r="C225" s="48"/>
      <c r="D225" s="35"/>
      <c r="E225" s="149"/>
      <c r="F225" s="156"/>
      <c r="G225" s="670"/>
      <c r="H225" s="88"/>
      <c r="I225" s="40"/>
      <c r="J225" s="40"/>
      <c r="K225" s="41"/>
      <c r="L225" s="42"/>
      <c r="M225" s="658"/>
      <c r="N225" s="659" t="str">
        <f t="shared" si="2"/>
        <v/>
      </c>
      <c r="O225" s="692">
        <f t="shared" si="3"/>
        <v>0</v>
      </c>
      <c r="P225" s="29"/>
      <c r="Q225" s="74"/>
      <c r="R225" s="28"/>
      <c r="S225" s="28"/>
      <c r="T225" s="28"/>
      <c r="U225" s="28"/>
      <c r="V225" s="28"/>
      <c r="W225" s="28"/>
      <c r="X225" s="28"/>
      <c r="Y225" s="28"/>
      <c r="Z225" s="28"/>
    </row>
    <row r="226" spans="1:26" ht="15" customHeight="1">
      <c r="A226" s="111">
        <v>216</v>
      </c>
      <c r="B226" s="48"/>
      <c r="C226" s="48"/>
      <c r="D226" s="35"/>
      <c r="E226" s="149"/>
      <c r="F226" s="156"/>
      <c r="G226" s="670"/>
      <c r="H226" s="88"/>
      <c r="I226" s="40"/>
      <c r="J226" s="40"/>
      <c r="K226" s="41"/>
      <c r="L226" s="42"/>
      <c r="M226" s="658"/>
      <c r="N226" s="659" t="str">
        <f t="shared" si="2"/>
        <v/>
      </c>
      <c r="O226" s="692">
        <f t="shared" si="3"/>
        <v>0</v>
      </c>
      <c r="P226" s="29"/>
      <c r="Q226" s="74"/>
      <c r="R226" s="28"/>
      <c r="S226" s="28"/>
      <c r="T226" s="28"/>
      <c r="U226" s="28"/>
      <c r="V226" s="28"/>
      <c r="W226" s="28"/>
      <c r="X226" s="28"/>
      <c r="Y226" s="28"/>
      <c r="Z226" s="28"/>
    </row>
    <row r="227" spans="1:26" ht="15" customHeight="1">
      <c r="A227" s="111">
        <v>217</v>
      </c>
      <c r="B227" s="48"/>
      <c r="C227" s="48"/>
      <c r="D227" s="35"/>
      <c r="E227" s="149"/>
      <c r="F227" s="156"/>
      <c r="G227" s="670"/>
      <c r="H227" s="88"/>
      <c r="I227" s="40"/>
      <c r="J227" s="40"/>
      <c r="K227" s="41"/>
      <c r="L227" s="42"/>
      <c r="M227" s="658"/>
      <c r="N227" s="659" t="str">
        <f t="shared" si="2"/>
        <v/>
      </c>
      <c r="O227" s="692">
        <f t="shared" si="3"/>
        <v>0</v>
      </c>
      <c r="P227" s="29"/>
      <c r="Q227" s="74"/>
      <c r="R227" s="28"/>
      <c r="S227" s="28"/>
      <c r="T227" s="28"/>
      <c r="U227" s="28"/>
      <c r="V227" s="28"/>
      <c r="W227" s="28"/>
      <c r="X227" s="28"/>
      <c r="Y227" s="28"/>
      <c r="Z227" s="28"/>
    </row>
    <row r="228" spans="1:26" ht="15" customHeight="1">
      <c r="A228" s="111">
        <v>218</v>
      </c>
      <c r="B228" s="48"/>
      <c r="C228" s="48"/>
      <c r="D228" s="35"/>
      <c r="E228" s="149"/>
      <c r="F228" s="156"/>
      <c r="G228" s="670"/>
      <c r="H228" s="88"/>
      <c r="I228" s="40"/>
      <c r="J228" s="40"/>
      <c r="K228" s="41"/>
      <c r="L228" s="42"/>
      <c r="M228" s="658"/>
      <c r="N228" s="659" t="str">
        <f t="shared" si="2"/>
        <v/>
      </c>
      <c r="O228" s="692">
        <f t="shared" si="3"/>
        <v>0</v>
      </c>
      <c r="P228" s="29"/>
      <c r="Q228" s="74"/>
      <c r="R228" s="28"/>
      <c r="S228" s="28"/>
      <c r="T228" s="28"/>
      <c r="U228" s="28"/>
      <c r="V228" s="28"/>
      <c r="W228" s="28"/>
      <c r="X228" s="28"/>
      <c r="Y228" s="28"/>
      <c r="Z228" s="28"/>
    </row>
    <row r="229" spans="1:26" ht="15" customHeight="1">
      <c r="A229" s="111">
        <v>219</v>
      </c>
      <c r="B229" s="48"/>
      <c r="C229" s="48"/>
      <c r="D229" s="35"/>
      <c r="E229" s="149"/>
      <c r="F229" s="156"/>
      <c r="G229" s="670"/>
      <c r="H229" s="88"/>
      <c r="I229" s="40"/>
      <c r="J229" s="40"/>
      <c r="K229" s="41"/>
      <c r="L229" s="42"/>
      <c r="M229" s="658"/>
      <c r="N229" s="659" t="str">
        <f t="shared" si="2"/>
        <v/>
      </c>
      <c r="O229" s="692">
        <f t="shared" si="3"/>
        <v>0</v>
      </c>
      <c r="P229" s="29"/>
      <c r="Q229" s="74"/>
      <c r="R229" s="28"/>
      <c r="S229" s="28"/>
      <c r="T229" s="28"/>
      <c r="U229" s="28"/>
      <c r="V229" s="28"/>
      <c r="W229" s="28"/>
      <c r="X229" s="28"/>
      <c r="Y229" s="28"/>
      <c r="Z229" s="28"/>
    </row>
    <row r="230" spans="1:26" ht="15" customHeight="1">
      <c r="A230" s="111">
        <v>220</v>
      </c>
      <c r="B230" s="48"/>
      <c r="C230" s="48"/>
      <c r="D230" s="35"/>
      <c r="E230" s="149"/>
      <c r="F230" s="156"/>
      <c r="G230" s="670"/>
      <c r="H230" s="88"/>
      <c r="I230" s="40"/>
      <c r="J230" s="40"/>
      <c r="K230" s="41"/>
      <c r="L230" s="42"/>
      <c r="M230" s="658"/>
      <c r="N230" s="659" t="str">
        <f t="shared" si="2"/>
        <v/>
      </c>
      <c r="O230" s="692">
        <f t="shared" si="3"/>
        <v>0</v>
      </c>
      <c r="P230" s="29"/>
      <c r="Q230" s="74"/>
      <c r="R230" s="28"/>
      <c r="S230" s="28"/>
      <c r="T230" s="28"/>
      <c r="U230" s="28"/>
      <c r="V230" s="28"/>
      <c r="W230" s="28"/>
      <c r="X230" s="28"/>
      <c r="Y230" s="28"/>
      <c r="Z230" s="28"/>
    </row>
    <row r="231" spans="1:26" ht="15" customHeight="1">
      <c r="A231" s="111">
        <v>221</v>
      </c>
      <c r="B231" s="48"/>
      <c r="C231" s="48"/>
      <c r="D231" s="35"/>
      <c r="E231" s="149"/>
      <c r="F231" s="156"/>
      <c r="G231" s="670"/>
      <c r="H231" s="88"/>
      <c r="I231" s="40"/>
      <c r="J231" s="40"/>
      <c r="K231" s="41"/>
      <c r="L231" s="42"/>
      <c r="M231" s="658"/>
      <c r="N231" s="659" t="str">
        <f t="shared" si="2"/>
        <v/>
      </c>
      <c r="O231" s="692">
        <f t="shared" si="3"/>
        <v>0</v>
      </c>
      <c r="P231" s="29"/>
      <c r="Q231" s="74"/>
      <c r="R231" s="28"/>
      <c r="S231" s="28"/>
      <c r="T231" s="28"/>
      <c r="U231" s="28"/>
      <c r="V231" s="28"/>
      <c r="W231" s="28"/>
      <c r="X231" s="28"/>
      <c r="Y231" s="28"/>
      <c r="Z231" s="28"/>
    </row>
    <row r="232" spans="1:26" ht="15" customHeight="1">
      <c r="A232" s="111">
        <v>222</v>
      </c>
      <c r="B232" s="48"/>
      <c r="C232" s="48"/>
      <c r="D232" s="35"/>
      <c r="E232" s="149"/>
      <c r="F232" s="156"/>
      <c r="G232" s="670"/>
      <c r="H232" s="88"/>
      <c r="I232" s="40"/>
      <c r="J232" s="40"/>
      <c r="K232" s="41"/>
      <c r="L232" s="42"/>
      <c r="M232" s="658"/>
      <c r="N232" s="659" t="str">
        <f t="shared" si="2"/>
        <v/>
      </c>
      <c r="O232" s="692">
        <f t="shared" si="3"/>
        <v>0</v>
      </c>
      <c r="P232" s="29"/>
      <c r="Q232" s="74"/>
      <c r="R232" s="28"/>
      <c r="S232" s="28"/>
      <c r="T232" s="28"/>
      <c r="U232" s="28"/>
      <c r="V232" s="28"/>
      <c r="W232" s="28"/>
      <c r="X232" s="28"/>
      <c r="Y232" s="28"/>
      <c r="Z232" s="28"/>
    </row>
    <row r="233" spans="1:26" ht="15" customHeight="1">
      <c r="A233" s="111">
        <v>223</v>
      </c>
      <c r="B233" s="48"/>
      <c r="C233" s="48"/>
      <c r="D233" s="35"/>
      <c r="E233" s="149"/>
      <c r="F233" s="156"/>
      <c r="G233" s="670"/>
      <c r="H233" s="88"/>
      <c r="I233" s="40"/>
      <c r="J233" s="40"/>
      <c r="K233" s="41"/>
      <c r="L233" s="42"/>
      <c r="M233" s="658"/>
      <c r="N233" s="659" t="str">
        <f t="shared" si="2"/>
        <v/>
      </c>
      <c r="O233" s="692">
        <f t="shared" si="3"/>
        <v>0</v>
      </c>
      <c r="P233" s="29"/>
      <c r="Q233" s="74"/>
      <c r="R233" s="28"/>
      <c r="S233" s="28"/>
      <c r="T233" s="28"/>
      <c r="U233" s="28"/>
      <c r="V233" s="28"/>
      <c r="W233" s="28"/>
      <c r="X233" s="28"/>
      <c r="Y233" s="28"/>
      <c r="Z233" s="28"/>
    </row>
    <row r="234" spans="1:26" ht="15" customHeight="1">
      <c r="A234" s="111">
        <v>224</v>
      </c>
      <c r="B234" s="48"/>
      <c r="C234" s="48"/>
      <c r="D234" s="35"/>
      <c r="E234" s="149"/>
      <c r="F234" s="156"/>
      <c r="G234" s="670"/>
      <c r="H234" s="88"/>
      <c r="I234" s="40"/>
      <c r="J234" s="40"/>
      <c r="K234" s="41"/>
      <c r="L234" s="42"/>
      <c r="M234" s="658"/>
      <c r="N234" s="659" t="str">
        <f t="shared" si="2"/>
        <v/>
      </c>
      <c r="O234" s="692">
        <f t="shared" si="3"/>
        <v>0</v>
      </c>
      <c r="P234" s="29"/>
      <c r="Q234" s="74"/>
      <c r="R234" s="28"/>
      <c r="S234" s="28"/>
      <c r="T234" s="28"/>
      <c r="U234" s="28"/>
      <c r="V234" s="28"/>
      <c r="W234" s="28"/>
      <c r="X234" s="28"/>
      <c r="Y234" s="28"/>
      <c r="Z234" s="28"/>
    </row>
    <row r="235" spans="1:26" ht="15" customHeight="1">
      <c r="A235" s="111">
        <v>225</v>
      </c>
      <c r="B235" s="48"/>
      <c r="C235" s="48"/>
      <c r="D235" s="35"/>
      <c r="E235" s="149"/>
      <c r="F235" s="156"/>
      <c r="G235" s="670"/>
      <c r="H235" s="88"/>
      <c r="I235" s="40"/>
      <c r="J235" s="40"/>
      <c r="K235" s="41"/>
      <c r="L235" s="42"/>
      <c r="M235" s="658"/>
      <c r="N235" s="659" t="str">
        <f t="shared" si="2"/>
        <v/>
      </c>
      <c r="O235" s="692">
        <f t="shared" si="3"/>
        <v>0</v>
      </c>
      <c r="P235" s="29"/>
      <c r="Q235" s="74"/>
      <c r="R235" s="28"/>
      <c r="S235" s="28"/>
      <c r="T235" s="28"/>
      <c r="U235" s="28"/>
      <c r="V235" s="28"/>
      <c r="W235" s="28"/>
      <c r="X235" s="28"/>
      <c r="Y235" s="28"/>
      <c r="Z235" s="28"/>
    </row>
    <row r="236" spans="1:26" ht="15" customHeight="1">
      <c r="A236" s="111">
        <v>226</v>
      </c>
      <c r="B236" s="48"/>
      <c r="C236" s="48"/>
      <c r="D236" s="35"/>
      <c r="E236" s="149"/>
      <c r="F236" s="156"/>
      <c r="G236" s="670"/>
      <c r="H236" s="88"/>
      <c r="I236" s="40"/>
      <c r="J236" s="40"/>
      <c r="K236" s="41"/>
      <c r="L236" s="42"/>
      <c r="M236" s="658"/>
      <c r="N236" s="659" t="str">
        <f t="shared" si="2"/>
        <v/>
      </c>
      <c r="O236" s="692">
        <f t="shared" si="3"/>
        <v>0</v>
      </c>
      <c r="P236" s="29"/>
      <c r="Q236" s="74"/>
      <c r="R236" s="28"/>
      <c r="S236" s="28"/>
      <c r="T236" s="28"/>
      <c r="U236" s="28"/>
      <c r="V236" s="28"/>
      <c r="W236" s="28"/>
      <c r="X236" s="28"/>
      <c r="Y236" s="28"/>
      <c r="Z236" s="28"/>
    </row>
    <row r="237" spans="1:26" ht="15" customHeight="1">
      <c r="A237" s="111">
        <v>227</v>
      </c>
      <c r="B237" s="48"/>
      <c r="C237" s="48"/>
      <c r="D237" s="35"/>
      <c r="E237" s="149"/>
      <c r="F237" s="156"/>
      <c r="G237" s="670"/>
      <c r="H237" s="88"/>
      <c r="I237" s="40"/>
      <c r="J237" s="40"/>
      <c r="K237" s="41"/>
      <c r="L237" s="42"/>
      <c r="M237" s="658"/>
      <c r="N237" s="659" t="str">
        <f t="shared" si="2"/>
        <v/>
      </c>
      <c r="O237" s="692">
        <f t="shared" si="3"/>
        <v>0</v>
      </c>
      <c r="P237" s="29"/>
      <c r="Q237" s="74"/>
      <c r="R237" s="28"/>
      <c r="S237" s="28"/>
      <c r="T237" s="28"/>
      <c r="U237" s="28"/>
      <c r="V237" s="28"/>
      <c r="W237" s="28"/>
      <c r="X237" s="28"/>
      <c r="Y237" s="28"/>
      <c r="Z237" s="28"/>
    </row>
    <row r="238" spans="1:26" ht="15" customHeight="1">
      <c r="A238" s="111">
        <v>228</v>
      </c>
      <c r="B238" s="48"/>
      <c r="C238" s="48"/>
      <c r="D238" s="35"/>
      <c r="E238" s="149"/>
      <c r="F238" s="156"/>
      <c r="G238" s="670"/>
      <c r="H238" s="88"/>
      <c r="I238" s="40"/>
      <c r="J238" s="40"/>
      <c r="K238" s="41"/>
      <c r="L238" s="42"/>
      <c r="M238" s="658"/>
      <c r="N238" s="659" t="str">
        <f t="shared" si="2"/>
        <v/>
      </c>
      <c r="O238" s="692">
        <f t="shared" si="3"/>
        <v>0</v>
      </c>
      <c r="P238" s="29"/>
      <c r="Q238" s="74"/>
      <c r="R238" s="28"/>
      <c r="S238" s="28"/>
      <c r="T238" s="28"/>
      <c r="U238" s="28"/>
      <c r="V238" s="28"/>
      <c r="W238" s="28"/>
      <c r="X238" s="28"/>
      <c r="Y238" s="28"/>
      <c r="Z238" s="28"/>
    </row>
    <row r="239" spans="1:26" ht="15" customHeight="1">
      <c r="A239" s="111">
        <v>229</v>
      </c>
      <c r="B239" s="48"/>
      <c r="C239" s="48"/>
      <c r="D239" s="35"/>
      <c r="E239" s="149"/>
      <c r="F239" s="156"/>
      <c r="G239" s="670"/>
      <c r="H239" s="88"/>
      <c r="I239" s="40"/>
      <c r="J239" s="40"/>
      <c r="K239" s="41"/>
      <c r="L239" s="42"/>
      <c r="M239" s="658"/>
      <c r="N239" s="659" t="str">
        <f t="shared" si="2"/>
        <v/>
      </c>
      <c r="O239" s="692">
        <f t="shared" si="3"/>
        <v>0</v>
      </c>
      <c r="P239" s="29"/>
      <c r="Q239" s="74"/>
      <c r="R239" s="28"/>
      <c r="S239" s="28"/>
      <c r="T239" s="28"/>
      <c r="U239" s="28"/>
      <c r="V239" s="28"/>
      <c r="W239" s="28"/>
      <c r="X239" s="28"/>
      <c r="Y239" s="28"/>
      <c r="Z239" s="28"/>
    </row>
    <row r="240" spans="1:26" ht="15" customHeight="1">
      <c r="A240" s="111">
        <v>230</v>
      </c>
      <c r="B240" s="48"/>
      <c r="C240" s="48"/>
      <c r="D240" s="35"/>
      <c r="E240" s="149"/>
      <c r="F240" s="156"/>
      <c r="G240" s="670"/>
      <c r="H240" s="88"/>
      <c r="I240" s="40"/>
      <c r="J240" s="40"/>
      <c r="K240" s="41"/>
      <c r="L240" s="42"/>
      <c r="M240" s="658"/>
      <c r="N240" s="659" t="str">
        <f t="shared" si="2"/>
        <v/>
      </c>
      <c r="O240" s="692">
        <f t="shared" si="3"/>
        <v>0</v>
      </c>
      <c r="P240" s="29"/>
      <c r="Q240" s="74"/>
      <c r="R240" s="28"/>
      <c r="S240" s="28"/>
      <c r="T240" s="28"/>
      <c r="U240" s="28"/>
      <c r="V240" s="28"/>
      <c r="W240" s="28"/>
      <c r="X240" s="28"/>
      <c r="Y240" s="28"/>
      <c r="Z240" s="28"/>
    </row>
    <row r="241" spans="1:26" ht="15" customHeight="1">
      <c r="A241" s="111">
        <v>231</v>
      </c>
      <c r="B241" s="48"/>
      <c r="C241" s="48"/>
      <c r="D241" s="35"/>
      <c r="E241" s="149"/>
      <c r="F241" s="156"/>
      <c r="G241" s="670"/>
      <c r="H241" s="88"/>
      <c r="I241" s="40"/>
      <c r="J241" s="40"/>
      <c r="K241" s="41"/>
      <c r="L241" s="42"/>
      <c r="M241" s="658"/>
      <c r="N241" s="659" t="str">
        <f t="shared" si="2"/>
        <v/>
      </c>
      <c r="O241" s="692">
        <f t="shared" si="3"/>
        <v>0</v>
      </c>
      <c r="P241" s="29"/>
      <c r="Q241" s="74"/>
      <c r="R241" s="28"/>
      <c r="S241" s="28"/>
      <c r="T241" s="28"/>
      <c r="U241" s="28"/>
      <c r="V241" s="28"/>
      <c r="W241" s="28"/>
      <c r="X241" s="28"/>
      <c r="Y241" s="28"/>
      <c r="Z241" s="28"/>
    </row>
    <row r="242" spans="1:26" ht="15" customHeight="1">
      <c r="A242" s="111">
        <v>232</v>
      </c>
      <c r="B242" s="48"/>
      <c r="C242" s="48"/>
      <c r="D242" s="35"/>
      <c r="E242" s="149"/>
      <c r="F242" s="156"/>
      <c r="G242" s="670"/>
      <c r="H242" s="88"/>
      <c r="I242" s="40"/>
      <c r="J242" s="40"/>
      <c r="K242" s="41"/>
      <c r="L242" s="42"/>
      <c r="M242" s="658"/>
      <c r="N242" s="659" t="str">
        <f t="shared" si="2"/>
        <v/>
      </c>
      <c r="O242" s="692">
        <f t="shared" si="3"/>
        <v>0</v>
      </c>
      <c r="P242" s="29"/>
      <c r="Q242" s="74"/>
      <c r="R242" s="28"/>
      <c r="S242" s="28"/>
      <c r="T242" s="28"/>
      <c r="U242" s="28"/>
      <c r="V242" s="28"/>
      <c r="W242" s="28"/>
      <c r="X242" s="28"/>
      <c r="Y242" s="28"/>
      <c r="Z242" s="28"/>
    </row>
    <row r="243" spans="1:26" ht="15" customHeight="1">
      <c r="A243" s="111">
        <v>233</v>
      </c>
      <c r="B243" s="48"/>
      <c r="C243" s="48"/>
      <c r="D243" s="35"/>
      <c r="E243" s="149"/>
      <c r="F243" s="156"/>
      <c r="G243" s="670"/>
      <c r="H243" s="88"/>
      <c r="I243" s="40"/>
      <c r="J243" s="40"/>
      <c r="K243" s="41"/>
      <c r="L243" s="42"/>
      <c r="M243" s="658"/>
      <c r="N243" s="659" t="str">
        <f t="shared" si="2"/>
        <v/>
      </c>
      <c r="O243" s="692">
        <f t="shared" si="3"/>
        <v>0</v>
      </c>
      <c r="P243" s="29"/>
      <c r="Q243" s="74"/>
      <c r="R243" s="28"/>
      <c r="S243" s="28"/>
      <c r="T243" s="28"/>
      <c r="U243" s="28"/>
      <c r="V243" s="28"/>
      <c r="W243" s="28"/>
      <c r="X243" s="28"/>
      <c r="Y243" s="28"/>
      <c r="Z243" s="28"/>
    </row>
    <row r="244" spans="1:26" ht="15" customHeight="1">
      <c r="A244" s="111">
        <v>234</v>
      </c>
      <c r="B244" s="48"/>
      <c r="C244" s="48"/>
      <c r="D244" s="35"/>
      <c r="E244" s="149"/>
      <c r="F244" s="156"/>
      <c r="G244" s="670"/>
      <c r="H244" s="88"/>
      <c r="I244" s="40"/>
      <c r="J244" s="40"/>
      <c r="K244" s="41"/>
      <c r="L244" s="42"/>
      <c r="M244" s="658"/>
      <c r="N244" s="659" t="str">
        <f t="shared" si="2"/>
        <v/>
      </c>
      <c r="O244" s="692">
        <f t="shared" si="3"/>
        <v>0</v>
      </c>
      <c r="P244" s="29"/>
      <c r="Q244" s="74"/>
      <c r="R244" s="28"/>
      <c r="S244" s="28"/>
      <c r="T244" s="28"/>
      <c r="U244" s="28"/>
      <c r="V244" s="28"/>
      <c r="W244" s="28"/>
      <c r="X244" s="28"/>
      <c r="Y244" s="28"/>
      <c r="Z244" s="28"/>
    </row>
    <row r="245" spans="1:26" ht="15" customHeight="1">
      <c r="A245" s="111">
        <v>235</v>
      </c>
      <c r="B245" s="48"/>
      <c r="C245" s="48"/>
      <c r="D245" s="35"/>
      <c r="E245" s="149"/>
      <c r="F245" s="156"/>
      <c r="G245" s="670"/>
      <c r="H245" s="88"/>
      <c r="I245" s="40"/>
      <c r="J245" s="40"/>
      <c r="K245" s="41"/>
      <c r="L245" s="42"/>
      <c r="M245" s="658"/>
      <c r="N245" s="659" t="str">
        <f t="shared" si="2"/>
        <v/>
      </c>
      <c r="O245" s="692">
        <f t="shared" si="3"/>
        <v>0</v>
      </c>
      <c r="P245" s="29"/>
      <c r="Q245" s="74"/>
      <c r="R245" s="28"/>
      <c r="S245" s="28"/>
      <c r="T245" s="28"/>
      <c r="U245" s="28"/>
      <c r="V245" s="28"/>
      <c r="W245" s="28"/>
      <c r="X245" s="28"/>
      <c r="Y245" s="28"/>
      <c r="Z245" s="28"/>
    </row>
    <row r="246" spans="1:26" ht="15" customHeight="1">
      <c r="A246" s="111">
        <v>236</v>
      </c>
      <c r="B246" s="48"/>
      <c r="C246" s="48"/>
      <c r="D246" s="35"/>
      <c r="E246" s="149"/>
      <c r="F246" s="156"/>
      <c r="G246" s="670"/>
      <c r="H246" s="88"/>
      <c r="I246" s="40"/>
      <c r="J246" s="40"/>
      <c r="K246" s="41"/>
      <c r="L246" s="42"/>
      <c r="M246" s="658"/>
      <c r="N246" s="659" t="str">
        <f t="shared" si="2"/>
        <v/>
      </c>
      <c r="O246" s="692">
        <f t="shared" si="3"/>
        <v>0</v>
      </c>
      <c r="P246" s="29"/>
      <c r="Q246" s="74"/>
      <c r="R246" s="28"/>
      <c r="S246" s="28"/>
      <c r="T246" s="28"/>
      <c r="U246" s="28"/>
      <c r="V246" s="28"/>
      <c r="W246" s="28"/>
      <c r="X246" s="28"/>
      <c r="Y246" s="28"/>
      <c r="Z246" s="28"/>
    </row>
    <row r="247" spans="1:26" ht="15" customHeight="1">
      <c r="A247" s="111">
        <v>237</v>
      </c>
      <c r="B247" s="48"/>
      <c r="C247" s="48"/>
      <c r="D247" s="35"/>
      <c r="E247" s="149"/>
      <c r="F247" s="156"/>
      <c r="G247" s="670"/>
      <c r="H247" s="88"/>
      <c r="I247" s="40"/>
      <c r="J247" s="40"/>
      <c r="K247" s="41"/>
      <c r="L247" s="42"/>
      <c r="M247" s="658"/>
      <c r="N247" s="659" t="str">
        <f t="shared" si="2"/>
        <v/>
      </c>
      <c r="O247" s="692">
        <f t="shared" si="3"/>
        <v>0</v>
      </c>
      <c r="P247" s="29"/>
      <c r="Q247" s="74"/>
      <c r="R247" s="28"/>
      <c r="S247" s="28"/>
      <c r="T247" s="28"/>
      <c r="U247" s="28"/>
      <c r="V247" s="28"/>
      <c r="W247" s="28"/>
      <c r="X247" s="28"/>
      <c r="Y247" s="28"/>
      <c r="Z247" s="28"/>
    </row>
    <row r="248" spans="1:26" ht="15" customHeight="1">
      <c r="A248" s="111">
        <v>238</v>
      </c>
      <c r="B248" s="48"/>
      <c r="C248" s="48"/>
      <c r="D248" s="35"/>
      <c r="E248" s="149"/>
      <c r="F248" s="156"/>
      <c r="G248" s="670"/>
      <c r="H248" s="88"/>
      <c r="I248" s="40"/>
      <c r="J248" s="40"/>
      <c r="K248" s="41"/>
      <c r="L248" s="42"/>
      <c r="M248" s="658"/>
      <c r="N248" s="659" t="str">
        <f t="shared" si="2"/>
        <v/>
      </c>
      <c r="O248" s="692">
        <f t="shared" si="3"/>
        <v>0</v>
      </c>
      <c r="P248" s="29"/>
      <c r="Q248" s="74"/>
      <c r="R248" s="28"/>
      <c r="S248" s="28"/>
      <c r="T248" s="28"/>
      <c r="U248" s="28"/>
      <c r="V248" s="28"/>
      <c r="W248" s="28"/>
      <c r="X248" s="28"/>
      <c r="Y248" s="28"/>
      <c r="Z248" s="28"/>
    </row>
    <row r="249" spans="1:26" ht="15" customHeight="1">
      <c r="A249" s="111">
        <v>239</v>
      </c>
      <c r="B249" s="48"/>
      <c r="C249" s="48"/>
      <c r="D249" s="35"/>
      <c r="E249" s="149"/>
      <c r="F249" s="156"/>
      <c r="G249" s="670"/>
      <c r="H249" s="88"/>
      <c r="I249" s="40"/>
      <c r="J249" s="40"/>
      <c r="K249" s="41"/>
      <c r="L249" s="42"/>
      <c r="M249" s="658"/>
      <c r="N249" s="659" t="str">
        <f t="shared" si="2"/>
        <v/>
      </c>
      <c r="O249" s="692">
        <f t="shared" si="3"/>
        <v>0</v>
      </c>
      <c r="P249" s="29"/>
      <c r="Q249" s="74"/>
      <c r="R249" s="28"/>
      <c r="S249" s="28"/>
      <c r="T249" s="28"/>
      <c r="U249" s="28"/>
      <c r="V249" s="28"/>
      <c r="W249" s="28"/>
      <c r="X249" s="28"/>
      <c r="Y249" s="28"/>
      <c r="Z249" s="28"/>
    </row>
    <row r="250" spans="1:26" ht="15" customHeight="1">
      <c r="A250" s="111">
        <v>240</v>
      </c>
      <c r="B250" s="48"/>
      <c r="C250" s="48"/>
      <c r="D250" s="35"/>
      <c r="E250" s="149"/>
      <c r="F250" s="156"/>
      <c r="G250" s="670"/>
      <c r="H250" s="88"/>
      <c r="I250" s="40"/>
      <c r="J250" s="40"/>
      <c r="K250" s="41"/>
      <c r="L250" s="42"/>
      <c r="M250" s="658"/>
      <c r="N250" s="659" t="str">
        <f t="shared" si="2"/>
        <v/>
      </c>
      <c r="O250" s="692">
        <f t="shared" si="3"/>
        <v>0</v>
      </c>
      <c r="P250" s="29"/>
      <c r="Q250" s="74"/>
      <c r="R250" s="28"/>
      <c r="S250" s="28"/>
      <c r="T250" s="28"/>
      <c r="U250" s="28"/>
      <c r="V250" s="28"/>
      <c r="W250" s="28"/>
      <c r="X250" s="28"/>
      <c r="Y250" s="28"/>
      <c r="Z250" s="28"/>
    </row>
    <row r="251" spans="1:26" ht="15" customHeight="1">
      <c r="A251" s="111">
        <v>241</v>
      </c>
      <c r="B251" s="48"/>
      <c r="C251" s="48"/>
      <c r="D251" s="35"/>
      <c r="E251" s="149"/>
      <c r="F251" s="156"/>
      <c r="G251" s="670"/>
      <c r="H251" s="88"/>
      <c r="I251" s="40"/>
      <c r="J251" s="40"/>
      <c r="K251" s="41"/>
      <c r="L251" s="42"/>
      <c r="M251" s="658"/>
      <c r="N251" s="659" t="str">
        <f t="shared" si="2"/>
        <v/>
      </c>
      <c r="O251" s="692">
        <f t="shared" si="3"/>
        <v>0</v>
      </c>
      <c r="P251" s="29"/>
      <c r="Q251" s="74"/>
      <c r="R251" s="28"/>
      <c r="S251" s="28"/>
      <c r="T251" s="28"/>
      <c r="U251" s="28"/>
      <c r="V251" s="28"/>
      <c r="W251" s="28"/>
      <c r="X251" s="28"/>
      <c r="Y251" s="28"/>
      <c r="Z251" s="28"/>
    </row>
    <row r="252" spans="1:26" ht="15" customHeight="1">
      <c r="A252" s="111">
        <v>242</v>
      </c>
      <c r="B252" s="48"/>
      <c r="C252" s="48"/>
      <c r="D252" s="35"/>
      <c r="E252" s="149"/>
      <c r="F252" s="156"/>
      <c r="G252" s="670"/>
      <c r="H252" s="88"/>
      <c r="I252" s="40"/>
      <c r="J252" s="40"/>
      <c r="K252" s="41"/>
      <c r="L252" s="42"/>
      <c r="M252" s="658"/>
      <c r="N252" s="659" t="str">
        <f t="shared" si="2"/>
        <v/>
      </c>
      <c r="O252" s="692">
        <f t="shared" si="3"/>
        <v>0</v>
      </c>
      <c r="P252" s="29"/>
      <c r="Q252" s="74"/>
      <c r="R252" s="28"/>
      <c r="S252" s="28"/>
      <c r="T252" s="28"/>
      <c r="U252" s="28"/>
      <c r="V252" s="28"/>
      <c r="W252" s="28"/>
      <c r="X252" s="28"/>
      <c r="Y252" s="28"/>
      <c r="Z252" s="28"/>
    </row>
    <row r="253" spans="1:26" ht="15" customHeight="1">
      <c r="A253" s="111">
        <v>243</v>
      </c>
      <c r="B253" s="48"/>
      <c r="C253" s="48"/>
      <c r="D253" s="35"/>
      <c r="E253" s="149"/>
      <c r="F253" s="156"/>
      <c r="G253" s="670"/>
      <c r="H253" s="88"/>
      <c r="I253" s="40"/>
      <c r="J253" s="40"/>
      <c r="K253" s="41"/>
      <c r="L253" s="42"/>
      <c r="M253" s="658"/>
      <c r="N253" s="659" t="str">
        <f t="shared" si="2"/>
        <v/>
      </c>
      <c r="O253" s="692">
        <f t="shared" si="3"/>
        <v>0</v>
      </c>
      <c r="P253" s="29"/>
      <c r="Q253" s="74"/>
      <c r="R253" s="28"/>
      <c r="S253" s="28"/>
      <c r="T253" s="28"/>
      <c r="U253" s="28"/>
      <c r="V253" s="28"/>
      <c r="W253" s="28"/>
      <c r="X253" s="28"/>
      <c r="Y253" s="28"/>
      <c r="Z253" s="28"/>
    </row>
    <row r="254" spans="1:26" ht="15" customHeight="1">
      <c r="A254" s="111">
        <v>244</v>
      </c>
      <c r="B254" s="48"/>
      <c r="C254" s="48"/>
      <c r="D254" s="35"/>
      <c r="E254" s="149"/>
      <c r="F254" s="156"/>
      <c r="G254" s="670"/>
      <c r="H254" s="88"/>
      <c r="I254" s="40"/>
      <c r="J254" s="40"/>
      <c r="K254" s="41"/>
      <c r="L254" s="42"/>
      <c r="M254" s="658"/>
      <c r="N254" s="659" t="str">
        <f t="shared" si="2"/>
        <v/>
      </c>
      <c r="O254" s="692">
        <f t="shared" si="3"/>
        <v>0</v>
      </c>
      <c r="P254" s="29"/>
      <c r="Q254" s="74"/>
      <c r="R254" s="28"/>
      <c r="S254" s="28"/>
      <c r="T254" s="28"/>
      <c r="U254" s="28"/>
      <c r="V254" s="28"/>
      <c r="W254" s="28"/>
      <c r="X254" s="28"/>
      <c r="Y254" s="28"/>
      <c r="Z254" s="28"/>
    </row>
    <row r="255" spans="1:26" ht="15" customHeight="1">
      <c r="A255" s="111">
        <v>245</v>
      </c>
      <c r="B255" s="48"/>
      <c r="C255" s="48"/>
      <c r="D255" s="35"/>
      <c r="E255" s="149"/>
      <c r="F255" s="156"/>
      <c r="G255" s="670"/>
      <c r="H255" s="88"/>
      <c r="I255" s="40"/>
      <c r="J255" s="40"/>
      <c r="K255" s="41"/>
      <c r="L255" s="42"/>
      <c r="M255" s="658"/>
      <c r="N255" s="659" t="str">
        <f t="shared" si="2"/>
        <v/>
      </c>
      <c r="O255" s="692">
        <f t="shared" si="3"/>
        <v>0</v>
      </c>
      <c r="P255" s="29"/>
      <c r="Q255" s="74"/>
      <c r="R255" s="28"/>
      <c r="S255" s="28"/>
      <c r="T255" s="28"/>
      <c r="U255" s="28"/>
      <c r="V255" s="28"/>
      <c r="W255" s="28"/>
      <c r="X255" s="28"/>
      <c r="Y255" s="28"/>
      <c r="Z255" s="28"/>
    </row>
    <row r="256" spans="1:26" ht="15" customHeight="1">
      <c r="A256" s="111">
        <v>246</v>
      </c>
      <c r="B256" s="48"/>
      <c r="C256" s="48"/>
      <c r="D256" s="35"/>
      <c r="E256" s="149"/>
      <c r="F256" s="156"/>
      <c r="G256" s="670"/>
      <c r="H256" s="88"/>
      <c r="I256" s="40"/>
      <c r="J256" s="40"/>
      <c r="K256" s="41"/>
      <c r="L256" s="42"/>
      <c r="M256" s="658"/>
      <c r="N256" s="659" t="str">
        <f t="shared" si="2"/>
        <v/>
      </c>
      <c r="O256" s="692">
        <f t="shared" si="3"/>
        <v>0</v>
      </c>
      <c r="P256" s="29"/>
      <c r="Q256" s="74"/>
      <c r="R256" s="28"/>
      <c r="S256" s="28"/>
      <c r="T256" s="28"/>
      <c r="U256" s="28"/>
      <c r="V256" s="28"/>
      <c r="W256" s="28"/>
      <c r="X256" s="28"/>
      <c r="Y256" s="28"/>
      <c r="Z256" s="28"/>
    </row>
    <row r="257" spans="1:26" ht="15" customHeight="1">
      <c r="A257" s="111">
        <v>247</v>
      </c>
      <c r="B257" s="48"/>
      <c r="C257" s="48"/>
      <c r="D257" s="35"/>
      <c r="E257" s="149"/>
      <c r="F257" s="156"/>
      <c r="G257" s="670"/>
      <c r="H257" s="88"/>
      <c r="I257" s="40"/>
      <c r="J257" s="40"/>
      <c r="K257" s="41"/>
      <c r="L257" s="42"/>
      <c r="M257" s="658"/>
      <c r="N257" s="659" t="str">
        <f t="shared" si="2"/>
        <v/>
      </c>
      <c r="O257" s="692">
        <f t="shared" si="3"/>
        <v>0</v>
      </c>
      <c r="P257" s="29"/>
      <c r="Q257" s="74"/>
      <c r="R257" s="28"/>
      <c r="S257" s="28"/>
      <c r="T257" s="28"/>
      <c r="U257" s="28"/>
      <c r="V257" s="28"/>
      <c r="W257" s="28"/>
      <c r="X257" s="28"/>
      <c r="Y257" s="28"/>
      <c r="Z257" s="28"/>
    </row>
    <row r="258" spans="1:26" ht="15" customHeight="1">
      <c r="A258" s="111">
        <v>248</v>
      </c>
      <c r="B258" s="48"/>
      <c r="C258" s="48"/>
      <c r="D258" s="35"/>
      <c r="E258" s="149"/>
      <c r="F258" s="156"/>
      <c r="G258" s="670"/>
      <c r="H258" s="88"/>
      <c r="I258" s="40"/>
      <c r="J258" s="40"/>
      <c r="K258" s="41"/>
      <c r="L258" s="42"/>
      <c r="M258" s="658"/>
      <c r="N258" s="659" t="str">
        <f t="shared" si="2"/>
        <v/>
      </c>
      <c r="O258" s="692">
        <f t="shared" si="3"/>
        <v>0</v>
      </c>
      <c r="P258" s="29"/>
      <c r="Q258" s="74"/>
      <c r="R258" s="28"/>
      <c r="S258" s="28"/>
      <c r="T258" s="28"/>
      <c r="U258" s="28"/>
      <c r="V258" s="28"/>
      <c r="W258" s="28"/>
      <c r="X258" s="28"/>
      <c r="Y258" s="28"/>
      <c r="Z258" s="28"/>
    </row>
    <row r="259" spans="1:26" ht="15" customHeight="1">
      <c r="A259" s="111">
        <v>249</v>
      </c>
      <c r="B259" s="48"/>
      <c r="C259" s="48"/>
      <c r="D259" s="35"/>
      <c r="E259" s="149"/>
      <c r="F259" s="156"/>
      <c r="G259" s="670"/>
      <c r="H259" s="88"/>
      <c r="I259" s="40"/>
      <c r="J259" s="40"/>
      <c r="K259" s="41"/>
      <c r="L259" s="42"/>
      <c r="M259" s="658"/>
      <c r="N259" s="659" t="str">
        <f t="shared" si="2"/>
        <v/>
      </c>
      <c r="O259" s="692">
        <f t="shared" si="3"/>
        <v>0</v>
      </c>
      <c r="P259" s="29"/>
      <c r="Q259" s="74"/>
      <c r="R259" s="28"/>
      <c r="S259" s="28"/>
      <c r="T259" s="28"/>
      <c r="U259" s="28"/>
      <c r="V259" s="28"/>
      <c r="W259" s="28"/>
      <c r="X259" s="28"/>
      <c r="Y259" s="28"/>
      <c r="Z259" s="28"/>
    </row>
    <row r="260" spans="1:26" ht="15" customHeight="1">
      <c r="A260" s="111">
        <v>250</v>
      </c>
      <c r="B260" s="48"/>
      <c r="C260" s="48"/>
      <c r="D260" s="35"/>
      <c r="E260" s="149"/>
      <c r="F260" s="156"/>
      <c r="G260" s="670"/>
      <c r="H260" s="88"/>
      <c r="I260" s="40"/>
      <c r="J260" s="40"/>
      <c r="K260" s="41"/>
      <c r="L260" s="42"/>
      <c r="M260" s="658"/>
      <c r="N260" s="659" t="str">
        <f t="shared" si="2"/>
        <v/>
      </c>
      <c r="O260" s="692">
        <f t="shared" si="3"/>
        <v>0</v>
      </c>
      <c r="P260" s="29"/>
      <c r="Q260" s="74"/>
      <c r="R260" s="28"/>
      <c r="S260" s="28"/>
      <c r="T260" s="28"/>
      <c r="U260" s="28"/>
      <c r="V260" s="28"/>
      <c r="W260" s="28"/>
      <c r="X260" s="28"/>
      <c r="Y260" s="28"/>
      <c r="Z260" s="28"/>
    </row>
    <row r="261" spans="1:26" ht="15" customHeight="1">
      <c r="A261" s="111">
        <v>251</v>
      </c>
      <c r="B261" s="48"/>
      <c r="C261" s="48"/>
      <c r="D261" s="35"/>
      <c r="E261" s="149"/>
      <c r="F261" s="156"/>
      <c r="G261" s="670"/>
      <c r="H261" s="88"/>
      <c r="I261" s="40"/>
      <c r="J261" s="40"/>
      <c r="K261" s="41"/>
      <c r="L261" s="42"/>
      <c r="M261" s="658"/>
      <c r="N261" s="659" t="str">
        <f t="shared" si="2"/>
        <v/>
      </c>
      <c r="O261" s="692">
        <f t="shared" si="3"/>
        <v>0</v>
      </c>
      <c r="P261" s="29"/>
      <c r="Q261" s="74"/>
      <c r="R261" s="28"/>
      <c r="S261" s="28"/>
      <c r="T261" s="28"/>
      <c r="U261" s="28"/>
      <c r="V261" s="28"/>
      <c r="W261" s="28"/>
      <c r="X261" s="28"/>
      <c r="Y261" s="28"/>
      <c r="Z261" s="28"/>
    </row>
    <row r="262" spans="1:26" ht="15" customHeight="1">
      <c r="A262" s="111">
        <v>252</v>
      </c>
      <c r="B262" s="48"/>
      <c r="C262" s="48"/>
      <c r="D262" s="35"/>
      <c r="E262" s="149"/>
      <c r="F262" s="156"/>
      <c r="G262" s="670"/>
      <c r="H262" s="88"/>
      <c r="I262" s="40"/>
      <c r="J262" s="40"/>
      <c r="K262" s="41"/>
      <c r="L262" s="42"/>
      <c r="M262" s="658"/>
      <c r="N262" s="659" t="str">
        <f t="shared" si="2"/>
        <v/>
      </c>
      <c r="O262" s="692">
        <f t="shared" si="3"/>
        <v>0</v>
      </c>
      <c r="P262" s="29"/>
      <c r="Q262" s="74"/>
      <c r="R262" s="28"/>
      <c r="S262" s="28"/>
      <c r="T262" s="28"/>
      <c r="U262" s="28"/>
      <c r="V262" s="28"/>
      <c r="W262" s="28"/>
      <c r="X262" s="28"/>
      <c r="Y262" s="28"/>
      <c r="Z262" s="28"/>
    </row>
    <row r="263" spans="1:26" ht="15" customHeight="1">
      <c r="A263" s="111">
        <v>253</v>
      </c>
      <c r="B263" s="48"/>
      <c r="C263" s="48"/>
      <c r="D263" s="35"/>
      <c r="E263" s="149"/>
      <c r="F263" s="156"/>
      <c r="G263" s="670"/>
      <c r="H263" s="88"/>
      <c r="I263" s="40"/>
      <c r="J263" s="40"/>
      <c r="K263" s="41"/>
      <c r="L263" s="42"/>
      <c r="M263" s="658"/>
      <c r="N263" s="659" t="str">
        <f t="shared" si="2"/>
        <v/>
      </c>
      <c r="O263" s="692">
        <f t="shared" si="3"/>
        <v>0</v>
      </c>
      <c r="P263" s="29"/>
      <c r="Q263" s="74"/>
      <c r="R263" s="28"/>
      <c r="S263" s="28"/>
      <c r="T263" s="28"/>
      <c r="U263" s="28"/>
      <c r="V263" s="28"/>
      <c r="W263" s="28"/>
      <c r="X263" s="28"/>
      <c r="Y263" s="28"/>
      <c r="Z263" s="28"/>
    </row>
    <row r="264" spans="1:26" ht="15" customHeight="1">
      <c r="A264" s="111">
        <v>254</v>
      </c>
      <c r="B264" s="48"/>
      <c r="C264" s="48"/>
      <c r="D264" s="35"/>
      <c r="E264" s="149"/>
      <c r="F264" s="156"/>
      <c r="G264" s="670"/>
      <c r="H264" s="88"/>
      <c r="I264" s="40"/>
      <c r="J264" s="40"/>
      <c r="K264" s="41"/>
      <c r="L264" s="42"/>
      <c r="M264" s="658"/>
      <c r="N264" s="659" t="str">
        <f t="shared" si="2"/>
        <v/>
      </c>
      <c r="O264" s="692">
        <f t="shared" si="3"/>
        <v>0</v>
      </c>
      <c r="P264" s="29"/>
      <c r="Q264" s="74"/>
      <c r="R264" s="28"/>
      <c r="S264" s="28"/>
      <c r="T264" s="28"/>
      <c r="U264" s="28"/>
      <c r="V264" s="28"/>
      <c r="W264" s="28"/>
      <c r="X264" s="28"/>
      <c r="Y264" s="28"/>
      <c r="Z264" s="28"/>
    </row>
    <row r="265" spans="1:26" ht="15" customHeight="1">
      <c r="A265" s="111">
        <v>255</v>
      </c>
      <c r="B265" s="48"/>
      <c r="C265" s="48"/>
      <c r="D265" s="35"/>
      <c r="E265" s="149"/>
      <c r="F265" s="156"/>
      <c r="G265" s="670"/>
      <c r="H265" s="88"/>
      <c r="I265" s="40"/>
      <c r="J265" s="40"/>
      <c r="K265" s="41"/>
      <c r="L265" s="42"/>
      <c r="M265" s="658"/>
      <c r="N265" s="659" t="str">
        <f t="shared" ref="N265:N510" si="7">CONCATENATE(M265,K265,J265)</f>
        <v/>
      </c>
      <c r="O265" s="692">
        <f t="shared" ref="O265:O510" si="8">G265*H265</f>
        <v>0</v>
      </c>
      <c r="P265" s="29"/>
      <c r="Q265" s="74"/>
      <c r="R265" s="28"/>
      <c r="S265" s="28"/>
      <c r="T265" s="28"/>
      <c r="U265" s="28"/>
      <c r="V265" s="28"/>
      <c r="W265" s="28"/>
      <c r="X265" s="28"/>
      <c r="Y265" s="28"/>
      <c r="Z265" s="28"/>
    </row>
    <row r="266" spans="1:26" ht="15" customHeight="1">
      <c r="A266" s="111">
        <v>256</v>
      </c>
      <c r="B266" s="48"/>
      <c r="C266" s="48"/>
      <c r="D266" s="35"/>
      <c r="E266" s="149"/>
      <c r="F266" s="156"/>
      <c r="G266" s="670"/>
      <c r="H266" s="88"/>
      <c r="I266" s="40"/>
      <c r="J266" s="40"/>
      <c r="K266" s="41"/>
      <c r="L266" s="42"/>
      <c r="M266" s="658"/>
      <c r="N266" s="659" t="str">
        <f t="shared" si="7"/>
        <v/>
      </c>
      <c r="O266" s="692">
        <f t="shared" si="8"/>
        <v>0</v>
      </c>
      <c r="P266" s="29"/>
      <c r="Q266" s="74"/>
      <c r="R266" s="28"/>
      <c r="S266" s="28"/>
      <c r="T266" s="28"/>
      <c r="U266" s="28"/>
      <c r="V266" s="28"/>
      <c r="W266" s="28"/>
      <c r="X266" s="28"/>
      <c r="Y266" s="28"/>
      <c r="Z266" s="28"/>
    </row>
    <row r="267" spans="1:26" ht="15" customHeight="1">
      <c r="A267" s="111">
        <v>257</v>
      </c>
      <c r="B267" s="48"/>
      <c r="C267" s="48"/>
      <c r="D267" s="35"/>
      <c r="E267" s="149"/>
      <c r="F267" s="156"/>
      <c r="G267" s="670"/>
      <c r="H267" s="88"/>
      <c r="I267" s="40"/>
      <c r="J267" s="40"/>
      <c r="K267" s="41"/>
      <c r="L267" s="42"/>
      <c r="M267" s="658"/>
      <c r="N267" s="659" t="str">
        <f t="shared" si="7"/>
        <v/>
      </c>
      <c r="O267" s="692">
        <f t="shared" si="8"/>
        <v>0</v>
      </c>
      <c r="P267" s="29"/>
      <c r="Q267" s="74"/>
      <c r="R267" s="28"/>
      <c r="S267" s="28"/>
      <c r="T267" s="28"/>
      <c r="U267" s="28"/>
      <c r="V267" s="28"/>
      <c r="W267" s="28"/>
      <c r="X267" s="28"/>
      <c r="Y267" s="28"/>
      <c r="Z267" s="28"/>
    </row>
    <row r="268" spans="1:26" ht="15" customHeight="1">
      <c r="A268" s="111">
        <v>258</v>
      </c>
      <c r="B268" s="48"/>
      <c r="C268" s="48"/>
      <c r="D268" s="35"/>
      <c r="E268" s="149"/>
      <c r="F268" s="156"/>
      <c r="G268" s="670"/>
      <c r="H268" s="88"/>
      <c r="I268" s="40"/>
      <c r="J268" s="40"/>
      <c r="K268" s="41"/>
      <c r="L268" s="42"/>
      <c r="M268" s="658"/>
      <c r="N268" s="659" t="str">
        <f t="shared" si="7"/>
        <v/>
      </c>
      <c r="O268" s="692">
        <f t="shared" si="8"/>
        <v>0</v>
      </c>
      <c r="P268" s="29"/>
      <c r="Q268" s="74"/>
      <c r="R268" s="28"/>
      <c r="S268" s="28"/>
      <c r="T268" s="28"/>
      <c r="U268" s="28"/>
      <c r="V268" s="28"/>
      <c r="W268" s="28"/>
      <c r="X268" s="28"/>
      <c r="Y268" s="28"/>
      <c r="Z268" s="28"/>
    </row>
    <row r="269" spans="1:26" ht="15" customHeight="1">
      <c r="A269" s="111">
        <v>259</v>
      </c>
      <c r="B269" s="48"/>
      <c r="C269" s="48"/>
      <c r="D269" s="35"/>
      <c r="E269" s="149"/>
      <c r="F269" s="156"/>
      <c r="G269" s="670"/>
      <c r="H269" s="88"/>
      <c r="I269" s="40"/>
      <c r="J269" s="40"/>
      <c r="K269" s="41"/>
      <c r="L269" s="42"/>
      <c r="M269" s="658"/>
      <c r="N269" s="659" t="str">
        <f t="shared" si="7"/>
        <v/>
      </c>
      <c r="O269" s="692">
        <f t="shared" si="8"/>
        <v>0</v>
      </c>
      <c r="P269" s="29"/>
      <c r="Q269" s="74"/>
      <c r="R269" s="28"/>
      <c r="S269" s="28"/>
      <c r="T269" s="28"/>
      <c r="U269" s="28"/>
      <c r="V269" s="28"/>
      <c r="W269" s="28"/>
      <c r="X269" s="28"/>
      <c r="Y269" s="28"/>
      <c r="Z269" s="28"/>
    </row>
    <row r="270" spans="1:26" ht="15" customHeight="1">
      <c r="A270" s="111">
        <v>260</v>
      </c>
      <c r="B270" s="48"/>
      <c r="C270" s="48"/>
      <c r="D270" s="35"/>
      <c r="E270" s="149"/>
      <c r="F270" s="156"/>
      <c r="G270" s="670"/>
      <c r="H270" s="88"/>
      <c r="I270" s="40"/>
      <c r="J270" s="40"/>
      <c r="K270" s="41"/>
      <c r="L270" s="42"/>
      <c r="M270" s="658"/>
      <c r="N270" s="659" t="str">
        <f t="shared" si="7"/>
        <v/>
      </c>
      <c r="O270" s="692">
        <f t="shared" si="8"/>
        <v>0</v>
      </c>
      <c r="P270" s="29"/>
      <c r="Q270" s="74"/>
      <c r="R270" s="28"/>
      <c r="S270" s="28"/>
      <c r="T270" s="28"/>
      <c r="U270" s="28"/>
      <c r="V270" s="28"/>
      <c r="W270" s="28"/>
      <c r="X270" s="28"/>
      <c r="Y270" s="28"/>
      <c r="Z270" s="28"/>
    </row>
    <row r="271" spans="1:26" ht="15" customHeight="1">
      <c r="A271" s="111">
        <v>261</v>
      </c>
      <c r="B271" s="48"/>
      <c r="C271" s="48"/>
      <c r="D271" s="35"/>
      <c r="E271" s="149"/>
      <c r="F271" s="156"/>
      <c r="G271" s="670"/>
      <c r="H271" s="88"/>
      <c r="I271" s="40"/>
      <c r="J271" s="40"/>
      <c r="K271" s="41"/>
      <c r="L271" s="42"/>
      <c r="M271" s="658"/>
      <c r="N271" s="659" t="str">
        <f t="shared" si="7"/>
        <v/>
      </c>
      <c r="O271" s="692">
        <f t="shared" si="8"/>
        <v>0</v>
      </c>
      <c r="P271" s="29"/>
      <c r="Q271" s="74"/>
      <c r="R271" s="28"/>
      <c r="S271" s="28"/>
      <c r="T271" s="28"/>
      <c r="U271" s="28"/>
      <c r="V271" s="28"/>
      <c r="W271" s="28"/>
      <c r="X271" s="28"/>
      <c r="Y271" s="28"/>
      <c r="Z271" s="28"/>
    </row>
    <row r="272" spans="1:26" ht="15" customHeight="1">
      <c r="A272" s="111">
        <v>262</v>
      </c>
      <c r="B272" s="48"/>
      <c r="C272" s="48"/>
      <c r="D272" s="35"/>
      <c r="E272" s="149"/>
      <c r="F272" s="156"/>
      <c r="G272" s="670"/>
      <c r="H272" s="88"/>
      <c r="I272" s="40"/>
      <c r="J272" s="40"/>
      <c r="K272" s="41"/>
      <c r="L272" s="42"/>
      <c r="M272" s="658"/>
      <c r="N272" s="659" t="str">
        <f t="shared" si="7"/>
        <v/>
      </c>
      <c r="O272" s="692">
        <f t="shared" si="8"/>
        <v>0</v>
      </c>
      <c r="P272" s="29"/>
      <c r="Q272" s="74"/>
      <c r="R272" s="28"/>
      <c r="S272" s="28"/>
      <c r="T272" s="28"/>
      <c r="U272" s="28"/>
      <c r="V272" s="28"/>
      <c r="W272" s="28"/>
      <c r="X272" s="28"/>
      <c r="Y272" s="28"/>
      <c r="Z272" s="28"/>
    </row>
    <row r="273" spans="1:26" ht="15" customHeight="1">
      <c r="A273" s="111">
        <v>263</v>
      </c>
      <c r="B273" s="48"/>
      <c r="C273" s="48"/>
      <c r="D273" s="35"/>
      <c r="E273" s="149"/>
      <c r="F273" s="156"/>
      <c r="G273" s="670"/>
      <c r="H273" s="88"/>
      <c r="I273" s="40"/>
      <c r="J273" s="40"/>
      <c r="K273" s="41"/>
      <c r="L273" s="42"/>
      <c r="M273" s="658"/>
      <c r="N273" s="659" t="str">
        <f t="shared" si="7"/>
        <v/>
      </c>
      <c r="O273" s="692">
        <f t="shared" si="8"/>
        <v>0</v>
      </c>
      <c r="P273" s="29"/>
      <c r="Q273" s="74"/>
      <c r="R273" s="28"/>
      <c r="S273" s="28"/>
      <c r="T273" s="28"/>
      <c r="U273" s="28"/>
      <c r="V273" s="28"/>
      <c r="W273" s="28"/>
      <c r="X273" s="28"/>
      <c r="Y273" s="28"/>
      <c r="Z273" s="28"/>
    </row>
    <row r="274" spans="1:26" ht="15" customHeight="1">
      <c r="A274" s="111">
        <v>264</v>
      </c>
      <c r="B274" s="48"/>
      <c r="C274" s="48"/>
      <c r="D274" s="35"/>
      <c r="E274" s="149"/>
      <c r="F274" s="156"/>
      <c r="G274" s="670"/>
      <c r="H274" s="88"/>
      <c r="I274" s="40"/>
      <c r="J274" s="40"/>
      <c r="K274" s="41"/>
      <c r="L274" s="42"/>
      <c r="M274" s="658"/>
      <c r="N274" s="659" t="str">
        <f t="shared" si="7"/>
        <v/>
      </c>
      <c r="O274" s="692">
        <f t="shared" si="8"/>
        <v>0</v>
      </c>
      <c r="P274" s="29"/>
      <c r="Q274" s="74"/>
      <c r="R274" s="28"/>
      <c r="S274" s="28"/>
      <c r="T274" s="28"/>
      <c r="U274" s="28"/>
      <c r="V274" s="28"/>
      <c r="W274" s="28"/>
      <c r="X274" s="28"/>
      <c r="Y274" s="28"/>
      <c r="Z274" s="28"/>
    </row>
    <row r="275" spans="1:26" ht="15" customHeight="1">
      <c r="A275" s="111">
        <v>265</v>
      </c>
      <c r="B275" s="48"/>
      <c r="C275" s="48"/>
      <c r="D275" s="35"/>
      <c r="E275" s="149"/>
      <c r="F275" s="156"/>
      <c r="G275" s="670"/>
      <c r="H275" s="88"/>
      <c r="I275" s="40"/>
      <c r="J275" s="40"/>
      <c r="K275" s="41"/>
      <c r="L275" s="42"/>
      <c r="M275" s="658"/>
      <c r="N275" s="659" t="str">
        <f t="shared" si="7"/>
        <v/>
      </c>
      <c r="O275" s="692">
        <f t="shared" si="8"/>
        <v>0</v>
      </c>
      <c r="P275" s="29"/>
      <c r="Q275" s="74"/>
      <c r="R275" s="28"/>
      <c r="S275" s="28"/>
      <c r="T275" s="28"/>
      <c r="U275" s="28"/>
      <c r="V275" s="28"/>
      <c r="W275" s="28"/>
      <c r="X275" s="28"/>
      <c r="Y275" s="28"/>
      <c r="Z275" s="28"/>
    </row>
    <row r="276" spans="1:26" ht="15" customHeight="1">
      <c r="A276" s="111">
        <v>266</v>
      </c>
      <c r="B276" s="48"/>
      <c r="C276" s="48"/>
      <c r="D276" s="35"/>
      <c r="E276" s="149"/>
      <c r="F276" s="156"/>
      <c r="G276" s="670"/>
      <c r="H276" s="88"/>
      <c r="I276" s="40"/>
      <c r="J276" s="40"/>
      <c r="K276" s="41"/>
      <c r="L276" s="42"/>
      <c r="M276" s="658"/>
      <c r="N276" s="659" t="str">
        <f t="shared" si="7"/>
        <v/>
      </c>
      <c r="O276" s="692">
        <f t="shared" si="8"/>
        <v>0</v>
      </c>
      <c r="P276" s="29"/>
      <c r="Q276" s="74"/>
      <c r="R276" s="28"/>
      <c r="S276" s="28"/>
      <c r="T276" s="28"/>
      <c r="U276" s="28"/>
      <c r="V276" s="28"/>
      <c r="W276" s="28"/>
      <c r="X276" s="28"/>
      <c r="Y276" s="28"/>
      <c r="Z276" s="28"/>
    </row>
    <row r="277" spans="1:26" ht="15" customHeight="1">
      <c r="A277" s="111">
        <v>267</v>
      </c>
      <c r="B277" s="48"/>
      <c r="C277" s="48"/>
      <c r="D277" s="35"/>
      <c r="E277" s="149"/>
      <c r="F277" s="156"/>
      <c r="G277" s="670"/>
      <c r="H277" s="88"/>
      <c r="I277" s="40"/>
      <c r="J277" s="40"/>
      <c r="K277" s="41"/>
      <c r="L277" s="42"/>
      <c r="M277" s="658"/>
      <c r="N277" s="659" t="str">
        <f t="shared" si="7"/>
        <v/>
      </c>
      <c r="O277" s="692">
        <f t="shared" si="8"/>
        <v>0</v>
      </c>
      <c r="P277" s="29"/>
      <c r="Q277" s="74"/>
      <c r="R277" s="28"/>
      <c r="S277" s="28"/>
      <c r="T277" s="28"/>
      <c r="U277" s="28"/>
      <c r="V277" s="28"/>
      <c r="W277" s="28"/>
      <c r="X277" s="28"/>
      <c r="Y277" s="28"/>
      <c r="Z277" s="28"/>
    </row>
    <row r="278" spans="1:26" ht="15" customHeight="1">
      <c r="A278" s="111">
        <v>268</v>
      </c>
      <c r="B278" s="48"/>
      <c r="C278" s="48"/>
      <c r="D278" s="35"/>
      <c r="E278" s="149"/>
      <c r="F278" s="156"/>
      <c r="G278" s="670"/>
      <c r="H278" s="88"/>
      <c r="I278" s="40"/>
      <c r="J278" s="40"/>
      <c r="K278" s="41"/>
      <c r="L278" s="42"/>
      <c r="M278" s="658"/>
      <c r="N278" s="659" t="str">
        <f t="shared" si="7"/>
        <v/>
      </c>
      <c r="O278" s="692">
        <f t="shared" si="8"/>
        <v>0</v>
      </c>
      <c r="P278" s="29"/>
      <c r="Q278" s="74"/>
      <c r="R278" s="28"/>
      <c r="S278" s="28"/>
      <c r="T278" s="28"/>
      <c r="U278" s="28"/>
      <c r="V278" s="28"/>
      <c r="W278" s="28"/>
      <c r="X278" s="28"/>
      <c r="Y278" s="28"/>
      <c r="Z278" s="28"/>
    </row>
    <row r="279" spans="1:26" ht="15" customHeight="1">
      <c r="A279" s="111">
        <v>269</v>
      </c>
      <c r="B279" s="48"/>
      <c r="C279" s="48"/>
      <c r="D279" s="35"/>
      <c r="E279" s="149"/>
      <c r="F279" s="156"/>
      <c r="G279" s="670"/>
      <c r="H279" s="88"/>
      <c r="I279" s="40"/>
      <c r="J279" s="40"/>
      <c r="K279" s="41"/>
      <c r="L279" s="42"/>
      <c r="M279" s="658"/>
      <c r="N279" s="659" t="str">
        <f t="shared" si="7"/>
        <v/>
      </c>
      <c r="O279" s="692">
        <f t="shared" si="8"/>
        <v>0</v>
      </c>
      <c r="P279" s="29"/>
      <c r="Q279" s="74"/>
      <c r="R279" s="28"/>
      <c r="S279" s="28"/>
      <c r="T279" s="28"/>
      <c r="U279" s="28"/>
      <c r="V279" s="28"/>
      <c r="W279" s="28"/>
      <c r="X279" s="28"/>
      <c r="Y279" s="28"/>
      <c r="Z279" s="28"/>
    </row>
    <row r="280" spans="1:26" ht="15" customHeight="1">
      <c r="A280" s="111">
        <v>270</v>
      </c>
      <c r="B280" s="48"/>
      <c r="C280" s="48"/>
      <c r="D280" s="35"/>
      <c r="E280" s="149"/>
      <c r="F280" s="156"/>
      <c r="G280" s="670"/>
      <c r="H280" s="88"/>
      <c r="I280" s="40"/>
      <c r="J280" s="40"/>
      <c r="K280" s="41"/>
      <c r="L280" s="42"/>
      <c r="M280" s="658"/>
      <c r="N280" s="659" t="str">
        <f t="shared" si="7"/>
        <v/>
      </c>
      <c r="O280" s="692">
        <f t="shared" si="8"/>
        <v>0</v>
      </c>
      <c r="P280" s="29"/>
      <c r="Q280" s="74"/>
      <c r="R280" s="28"/>
      <c r="S280" s="28"/>
      <c r="T280" s="28"/>
      <c r="U280" s="28"/>
      <c r="V280" s="28"/>
      <c r="W280" s="28"/>
      <c r="X280" s="28"/>
      <c r="Y280" s="28"/>
      <c r="Z280" s="28"/>
    </row>
    <row r="281" spans="1:26" ht="15" customHeight="1">
      <c r="A281" s="111">
        <v>271</v>
      </c>
      <c r="B281" s="48"/>
      <c r="C281" s="48"/>
      <c r="D281" s="35"/>
      <c r="E281" s="149"/>
      <c r="F281" s="156"/>
      <c r="G281" s="670"/>
      <c r="H281" s="88"/>
      <c r="I281" s="40"/>
      <c r="J281" s="40"/>
      <c r="K281" s="41"/>
      <c r="L281" s="42"/>
      <c r="M281" s="658"/>
      <c r="N281" s="659" t="str">
        <f t="shared" si="7"/>
        <v/>
      </c>
      <c r="O281" s="692">
        <f t="shared" si="8"/>
        <v>0</v>
      </c>
      <c r="P281" s="29"/>
      <c r="Q281" s="74"/>
      <c r="R281" s="28"/>
      <c r="S281" s="28"/>
      <c r="T281" s="28"/>
      <c r="U281" s="28"/>
      <c r="V281" s="28"/>
      <c r="W281" s="28"/>
      <c r="X281" s="28"/>
      <c r="Y281" s="28"/>
      <c r="Z281" s="28"/>
    </row>
    <row r="282" spans="1:26" ht="15" customHeight="1">
      <c r="A282" s="111">
        <v>272</v>
      </c>
      <c r="B282" s="48"/>
      <c r="C282" s="48"/>
      <c r="D282" s="35"/>
      <c r="E282" s="149"/>
      <c r="F282" s="156"/>
      <c r="G282" s="670"/>
      <c r="H282" s="88"/>
      <c r="I282" s="40"/>
      <c r="J282" s="40"/>
      <c r="K282" s="41"/>
      <c r="L282" s="42"/>
      <c r="M282" s="658"/>
      <c r="N282" s="659" t="str">
        <f t="shared" si="7"/>
        <v/>
      </c>
      <c r="O282" s="692">
        <f t="shared" si="8"/>
        <v>0</v>
      </c>
      <c r="P282" s="29"/>
      <c r="Q282" s="74"/>
      <c r="R282" s="28"/>
      <c r="S282" s="28"/>
      <c r="T282" s="28"/>
      <c r="U282" s="28"/>
      <c r="V282" s="28"/>
      <c r="W282" s="28"/>
      <c r="X282" s="28"/>
      <c r="Y282" s="28"/>
      <c r="Z282" s="28"/>
    </row>
    <row r="283" spans="1:26" ht="15" customHeight="1">
      <c r="A283" s="111">
        <v>273</v>
      </c>
      <c r="B283" s="48"/>
      <c r="C283" s="48"/>
      <c r="D283" s="35"/>
      <c r="E283" s="149"/>
      <c r="F283" s="156"/>
      <c r="G283" s="670"/>
      <c r="H283" s="88"/>
      <c r="I283" s="40"/>
      <c r="J283" s="40"/>
      <c r="K283" s="41"/>
      <c r="L283" s="42"/>
      <c r="M283" s="658"/>
      <c r="N283" s="659" t="str">
        <f t="shared" si="7"/>
        <v/>
      </c>
      <c r="O283" s="692">
        <f t="shared" si="8"/>
        <v>0</v>
      </c>
      <c r="P283" s="29"/>
      <c r="Q283" s="74"/>
      <c r="R283" s="28"/>
      <c r="S283" s="28"/>
      <c r="T283" s="28"/>
      <c r="U283" s="28"/>
      <c r="V283" s="28"/>
      <c r="W283" s="28"/>
      <c r="X283" s="28"/>
      <c r="Y283" s="28"/>
      <c r="Z283" s="28"/>
    </row>
    <row r="284" spans="1:26" ht="15" customHeight="1">
      <c r="A284" s="111">
        <v>274</v>
      </c>
      <c r="B284" s="48"/>
      <c r="C284" s="48"/>
      <c r="D284" s="35"/>
      <c r="E284" s="149"/>
      <c r="F284" s="156"/>
      <c r="G284" s="670"/>
      <c r="H284" s="88"/>
      <c r="I284" s="40"/>
      <c r="J284" s="40"/>
      <c r="K284" s="41"/>
      <c r="L284" s="42"/>
      <c r="M284" s="658"/>
      <c r="N284" s="659" t="str">
        <f t="shared" si="7"/>
        <v/>
      </c>
      <c r="O284" s="692">
        <f t="shared" si="8"/>
        <v>0</v>
      </c>
      <c r="P284" s="29"/>
      <c r="Q284" s="74"/>
      <c r="R284" s="28"/>
      <c r="S284" s="28"/>
      <c r="T284" s="28"/>
      <c r="U284" s="28"/>
      <c r="V284" s="28"/>
      <c r="W284" s="28"/>
      <c r="X284" s="28"/>
      <c r="Y284" s="28"/>
      <c r="Z284" s="28"/>
    </row>
    <row r="285" spans="1:26" ht="15" customHeight="1">
      <c r="A285" s="111">
        <v>275</v>
      </c>
      <c r="B285" s="48"/>
      <c r="C285" s="48"/>
      <c r="D285" s="35"/>
      <c r="E285" s="149"/>
      <c r="F285" s="156"/>
      <c r="G285" s="670"/>
      <c r="H285" s="88"/>
      <c r="I285" s="40"/>
      <c r="J285" s="40"/>
      <c r="K285" s="41"/>
      <c r="L285" s="42"/>
      <c r="M285" s="658"/>
      <c r="N285" s="659" t="str">
        <f t="shared" si="7"/>
        <v/>
      </c>
      <c r="O285" s="692">
        <f t="shared" si="8"/>
        <v>0</v>
      </c>
      <c r="P285" s="29"/>
      <c r="Q285" s="74"/>
      <c r="R285" s="28"/>
      <c r="S285" s="28"/>
      <c r="T285" s="28"/>
      <c r="U285" s="28"/>
      <c r="V285" s="28"/>
      <c r="W285" s="28"/>
      <c r="X285" s="28"/>
      <c r="Y285" s="28"/>
      <c r="Z285" s="28"/>
    </row>
    <row r="286" spans="1:26" ht="15" customHeight="1">
      <c r="A286" s="111">
        <v>276</v>
      </c>
      <c r="B286" s="48"/>
      <c r="C286" s="48"/>
      <c r="D286" s="35"/>
      <c r="E286" s="149"/>
      <c r="F286" s="156"/>
      <c r="G286" s="670"/>
      <c r="H286" s="88"/>
      <c r="I286" s="40"/>
      <c r="J286" s="40"/>
      <c r="K286" s="41"/>
      <c r="L286" s="42"/>
      <c r="M286" s="658"/>
      <c r="N286" s="659" t="str">
        <f t="shared" si="7"/>
        <v/>
      </c>
      <c r="O286" s="692">
        <f t="shared" si="8"/>
        <v>0</v>
      </c>
      <c r="P286" s="29"/>
      <c r="Q286" s="74"/>
      <c r="R286" s="28"/>
      <c r="S286" s="28"/>
      <c r="T286" s="28"/>
      <c r="U286" s="28"/>
      <c r="V286" s="28"/>
      <c r="W286" s="28"/>
      <c r="X286" s="28"/>
      <c r="Y286" s="28"/>
      <c r="Z286" s="28"/>
    </row>
    <row r="287" spans="1:26" ht="15" customHeight="1">
      <c r="A287" s="111">
        <v>277</v>
      </c>
      <c r="B287" s="48"/>
      <c r="C287" s="48"/>
      <c r="D287" s="35"/>
      <c r="E287" s="149"/>
      <c r="F287" s="156"/>
      <c r="G287" s="670"/>
      <c r="H287" s="88"/>
      <c r="I287" s="40"/>
      <c r="J287" s="40"/>
      <c r="K287" s="41"/>
      <c r="L287" s="42"/>
      <c r="M287" s="658"/>
      <c r="N287" s="659" t="str">
        <f t="shared" si="7"/>
        <v/>
      </c>
      <c r="O287" s="692">
        <f t="shared" si="8"/>
        <v>0</v>
      </c>
      <c r="P287" s="29"/>
      <c r="Q287" s="74"/>
      <c r="R287" s="28"/>
      <c r="S287" s="28"/>
      <c r="T287" s="28"/>
      <c r="U287" s="28"/>
      <c r="V287" s="28"/>
      <c r="W287" s="28"/>
      <c r="X287" s="28"/>
      <c r="Y287" s="28"/>
      <c r="Z287" s="28"/>
    </row>
    <row r="288" spans="1:26" ht="15" customHeight="1">
      <c r="A288" s="111">
        <v>278</v>
      </c>
      <c r="B288" s="48"/>
      <c r="C288" s="48"/>
      <c r="D288" s="35"/>
      <c r="E288" s="149"/>
      <c r="F288" s="156"/>
      <c r="G288" s="670"/>
      <c r="H288" s="88"/>
      <c r="I288" s="40"/>
      <c r="J288" s="40"/>
      <c r="K288" s="41"/>
      <c r="L288" s="42"/>
      <c r="M288" s="658"/>
      <c r="N288" s="659" t="str">
        <f t="shared" si="7"/>
        <v/>
      </c>
      <c r="O288" s="692">
        <f t="shared" si="8"/>
        <v>0</v>
      </c>
      <c r="P288" s="29"/>
      <c r="Q288" s="74"/>
      <c r="R288" s="28"/>
      <c r="S288" s="28"/>
      <c r="T288" s="28"/>
      <c r="U288" s="28"/>
      <c r="V288" s="28"/>
      <c r="W288" s="28"/>
      <c r="X288" s="28"/>
      <c r="Y288" s="28"/>
      <c r="Z288" s="28"/>
    </row>
    <row r="289" spans="1:26" ht="15" customHeight="1">
      <c r="A289" s="111">
        <v>279</v>
      </c>
      <c r="B289" s="48"/>
      <c r="C289" s="48"/>
      <c r="D289" s="35"/>
      <c r="E289" s="149"/>
      <c r="F289" s="156"/>
      <c r="G289" s="670"/>
      <c r="H289" s="88"/>
      <c r="I289" s="40"/>
      <c r="J289" s="40"/>
      <c r="K289" s="41"/>
      <c r="L289" s="42"/>
      <c r="M289" s="658"/>
      <c r="N289" s="659" t="str">
        <f t="shared" si="7"/>
        <v/>
      </c>
      <c r="O289" s="692">
        <f t="shared" si="8"/>
        <v>0</v>
      </c>
      <c r="P289" s="29"/>
      <c r="Q289" s="74"/>
      <c r="R289" s="28"/>
      <c r="S289" s="28"/>
      <c r="T289" s="28"/>
      <c r="U289" s="28"/>
      <c r="V289" s="28"/>
      <c r="W289" s="28"/>
      <c r="X289" s="28"/>
      <c r="Y289" s="28"/>
      <c r="Z289" s="28"/>
    </row>
    <row r="290" spans="1:26" ht="15" customHeight="1">
      <c r="A290" s="111">
        <v>280</v>
      </c>
      <c r="B290" s="48"/>
      <c r="C290" s="48"/>
      <c r="D290" s="35"/>
      <c r="E290" s="149"/>
      <c r="F290" s="156"/>
      <c r="G290" s="670"/>
      <c r="H290" s="88"/>
      <c r="I290" s="40"/>
      <c r="J290" s="40"/>
      <c r="K290" s="41"/>
      <c r="L290" s="42"/>
      <c r="M290" s="658"/>
      <c r="N290" s="659" t="str">
        <f t="shared" si="7"/>
        <v/>
      </c>
      <c r="O290" s="692">
        <f t="shared" si="8"/>
        <v>0</v>
      </c>
      <c r="P290" s="29"/>
      <c r="Q290" s="74"/>
      <c r="R290" s="28"/>
      <c r="S290" s="28"/>
      <c r="T290" s="28"/>
      <c r="U290" s="28"/>
      <c r="V290" s="28"/>
      <c r="W290" s="28"/>
      <c r="X290" s="28"/>
      <c r="Y290" s="28"/>
      <c r="Z290" s="28"/>
    </row>
    <row r="291" spans="1:26" ht="15" customHeight="1">
      <c r="A291" s="111">
        <v>281</v>
      </c>
      <c r="B291" s="48"/>
      <c r="C291" s="48"/>
      <c r="D291" s="35"/>
      <c r="E291" s="149"/>
      <c r="F291" s="156"/>
      <c r="G291" s="670"/>
      <c r="H291" s="88"/>
      <c r="I291" s="40"/>
      <c r="J291" s="40"/>
      <c r="K291" s="41"/>
      <c r="L291" s="42"/>
      <c r="M291" s="658"/>
      <c r="N291" s="659" t="str">
        <f t="shared" si="7"/>
        <v/>
      </c>
      <c r="O291" s="692">
        <f t="shared" si="8"/>
        <v>0</v>
      </c>
      <c r="P291" s="29"/>
      <c r="Q291" s="74"/>
      <c r="R291" s="28"/>
      <c r="S291" s="28"/>
      <c r="T291" s="28"/>
      <c r="U291" s="28"/>
      <c r="V291" s="28"/>
      <c r="W291" s="28"/>
      <c r="X291" s="28"/>
      <c r="Y291" s="28"/>
      <c r="Z291" s="28"/>
    </row>
    <row r="292" spans="1:26" ht="15" customHeight="1">
      <c r="A292" s="111">
        <v>282</v>
      </c>
      <c r="B292" s="48"/>
      <c r="C292" s="48"/>
      <c r="D292" s="35"/>
      <c r="E292" s="149"/>
      <c r="F292" s="156"/>
      <c r="G292" s="670"/>
      <c r="H292" s="88"/>
      <c r="I292" s="40"/>
      <c r="J292" s="40"/>
      <c r="K292" s="41"/>
      <c r="L292" s="42"/>
      <c r="M292" s="658"/>
      <c r="N292" s="659" t="str">
        <f t="shared" si="7"/>
        <v/>
      </c>
      <c r="O292" s="692">
        <f t="shared" si="8"/>
        <v>0</v>
      </c>
      <c r="P292" s="29"/>
      <c r="Q292" s="74"/>
      <c r="R292" s="28"/>
      <c r="S292" s="28"/>
      <c r="T292" s="28"/>
      <c r="U292" s="28"/>
      <c r="V292" s="28"/>
      <c r="W292" s="28"/>
      <c r="X292" s="28"/>
      <c r="Y292" s="28"/>
      <c r="Z292" s="28"/>
    </row>
    <row r="293" spans="1:26" ht="15" customHeight="1">
      <c r="A293" s="111">
        <v>283</v>
      </c>
      <c r="B293" s="48"/>
      <c r="C293" s="48"/>
      <c r="D293" s="35"/>
      <c r="E293" s="149"/>
      <c r="F293" s="156"/>
      <c r="G293" s="670"/>
      <c r="H293" s="88"/>
      <c r="I293" s="40"/>
      <c r="J293" s="40"/>
      <c r="K293" s="41"/>
      <c r="L293" s="42"/>
      <c r="M293" s="658"/>
      <c r="N293" s="659" t="str">
        <f t="shared" si="7"/>
        <v/>
      </c>
      <c r="O293" s="692">
        <f t="shared" si="8"/>
        <v>0</v>
      </c>
      <c r="P293" s="29"/>
      <c r="Q293" s="74"/>
      <c r="R293" s="28"/>
      <c r="S293" s="28"/>
      <c r="T293" s="28"/>
      <c r="U293" s="28"/>
      <c r="V293" s="28"/>
      <c r="W293" s="28"/>
      <c r="X293" s="28"/>
      <c r="Y293" s="28"/>
      <c r="Z293" s="28"/>
    </row>
    <row r="294" spans="1:26" ht="15" customHeight="1">
      <c r="A294" s="111">
        <v>284</v>
      </c>
      <c r="B294" s="48"/>
      <c r="C294" s="48"/>
      <c r="D294" s="35"/>
      <c r="E294" s="149"/>
      <c r="F294" s="156"/>
      <c r="G294" s="670"/>
      <c r="H294" s="88"/>
      <c r="I294" s="40"/>
      <c r="J294" s="40"/>
      <c r="K294" s="41"/>
      <c r="L294" s="42"/>
      <c r="M294" s="658"/>
      <c r="N294" s="659" t="str">
        <f t="shared" si="7"/>
        <v/>
      </c>
      <c r="O294" s="692">
        <f t="shared" si="8"/>
        <v>0</v>
      </c>
      <c r="P294" s="29"/>
      <c r="Q294" s="74"/>
      <c r="R294" s="28"/>
      <c r="S294" s="28"/>
      <c r="T294" s="28"/>
      <c r="U294" s="28"/>
      <c r="V294" s="28"/>
      <c r="W294" s="28"/>
      <c r="X294" s="28"/>
      <c r="Y294" s="28"/>
      <c r="Z294" s="28"/>
    </row>
    <row r="295" spans="1:26" ht="15" customHeight="1">
      <c r="A295" s="111">
        <v>285</v>
      </c>
      <c r="B295" s="48"/>
      <c r="C295" s="48"/>
      <c r="D295" s="35"/>
      <c r="E295" s="149"/>
      <c r="F295" s="156"/>
      <c r="G295" s="670"/>
      <c r="H295" s="88"/>
      <c r="I295" s="40"/>
      <c r="J295" s="40"/>
      <c r="K295" s="41"/>
      <c r="L295" s="42"/>
      <c r="M295" s="658"/>
      <c r="N295" s="659" t="str">
        <f t="shared" si="7"/>
        <v/>
      </c>
      <c r="O295" s="692">
        <f t="shared" si="8"/>
        <v>0</v>
      </c>
      <c r="P295" s="29"/>
      <c r="Q295" s="74"/>
      <c r="R295" s="28"/>
      <c r="S295" s="28"/>
      <c r="T295" s="28"/>
      <c r="U295" s="28"/>
      <c r="V295" s="28"/>
      <c r="W295" s="28"/>
      <c r="X295" s="28"/>
      <c r="Y295" s="28"/>
      <c r="Z295" s="28"/>
    </row>
    <row r="296" spans="1:26" ht="15" customHeight="1">
      <c r="A296" s="111">
        <v>286</v>
      </c>
      <c r="B296" s="48"/>
      <c r="C296" s="48"/>
      <c r="D296" s="35"/>
      <c r="E296" s="149"/>
      <c r="F296" s="156"/>
      <c r="G296" s="670"/>
      <c r="H296" s="88"/>
      <c r="I296" s="40"/>
      <c r="J296" s="40"/>
      <c r="K296" s="41"/>
      <c r="L296" s="42"/>
      <c r="M296" s="658"/>
      <c r="N296" s="659" t="str">
        <f t="shared" si="7"/>
        <v/>
      </c>
      <c r="O296" s="692">
        <f t="shared" si="8"/>
        <v>0</v>
      </c>
      <c r="P296" s="29"/>
      <c r="Q296" s="74"/>
      <c r="R296" s="28"/>
      <c r="S296" s="28"/>
      <c r="T296" s="28"/>
      <c r="U296" s="28"/>
      <c r="V296" s="28"/>
      <c r="W296" s="28"/>
      <c r="X296" s="28"/>
      <c r="Y296" s="28"/>
      <c r="Z296" s="28"/>
    </row>
    <row r="297" spans="1:26" ht="15" customHeight="1">
      <c r="A297" s="111">
        <v>287</v>
      </c>
      <c r="B297" s="48"/>
      <c r="C297" s="48"/>
      <c r="D297" s="35"/>
      <c r="E297" s="149"/>
      <c r="F297" s="156"/>
      <c r="G297" s="670"/>
      <c r="H297" s="88"/>
      <c r="I297" s="40"/>
      <c r="J297" s="40"/>
      <c r="K297" s="41"/>
      <c r="L297" s="42"/>
      <c r="M297" s="658"/>
      <c r="N297" s="659" t="str">
        <f t="shared" si="7"/>
        <v/>
      </c>
      <c r="O297" s="692">
        <f t="shared" si="8"/>
        <v>0</v>
      </c>
      <c r="P297" s="29"/>
      <c r="Q297" s="74"/>
      <c r="R297" s="28"/>
      <c r="S297" s="28"/>
      <c r="T297" s="28"/>
      <c r="U297" s="28"/>
      <c r="V297" s="28"/>
      <c r="W297" s="28"/>
      <c r="X297" s="28"/>
      <c r="Y297" s="28"/>
      <c r="Z297" s="28"/>
    </row>
    <row r="298" spans="1:26" ht="15" customHeight="1">
      <c r="A298" s="111">
        <v>288</v>
      </c>
      <c r="B298" s="48"/>
      <c r="C298" s="48"/>
      <c r="D298" s="35"/>
      <c r="E298" s="149"/>
      <c r="F298" s="156"/>
      <c r="G298" s="670"/>
      <c r="H298" s="88"/>
      <c r="I298" s="40"/>
      <c r="J298" s="40"/>
      <c r="K298" s="41"/>
      <c r="L298" s="42"/>
      <c r="M298" s="658"/>
      <c r="N298" s="659" t="str">
        <f t="shared" si="7"/>
        <v/>
      </c>
      <c r="O298" s="692">
        <f t="shared" si="8"/>
        <v>0</v>
      </c>
      <c r="P298" s="29"/>
      <c r="Q298" s="74"/>
      <c r="R298" s="28"/>
      <c r="S298" s="28"/>
      <c r="T298" s="28"/>
      <c r="U298" s="28"/>
      <c r="V298" s="28"/>
      <c r="W298" s="28"/>
      <c r="X298" s="28"/>
      <c r="Y298" s="28"/>
      <c r="Z298" s="28"/>
    </row>
    <row r="299" spans="1:26" ht="15" customHeight="1">
      <c r="A299" s="111">
        <v>289</v>
      </c>
      <c r="B299" s="48"/>
      <c r="C299" s="48"/>
      <c r="D299" s="35"/>
      <c r="E299" s="149"/>
      <c r="F299" s="156"/>
      <c r="G299" s="670"/>
      <c r="H299" s="88"/>
      <c r="I299" s="40"/>
      <c r="J299" s="40"/>
      <c r="K299" s="41"/>
      <c r="L299" s="42"/>
      <c r="M299" s="658"/>
      <c r="N299" s="659" t="str">
        <f t="shared" si="7"/>
        <v/>
      </c>
      <c r="O299" s="692">
        <f t="shared" si="8"/>
        <v>0</v>
      </c>
      <c r="P299" s="29"/>
      <c r="Q299" s="74"/>
      <c r="R299" s="28"/>
      <c r="S299" s="28"/>
      <c r="T299" s="28"/>
      <c r="U299" s="28"/>
      <c r="V299" s="28"/>
      <c r="W299" s="28"/>
      <c r="X299" s="28"/>
      <c r="Y299" s="28"/>
      <c r="Z299" s="28"/>
    </row>
    <row r="300" spans="1:26" ht="15" customHeight="1">
      <c r="A300" s="111">
        <v>290</v>
      </c>
      <c r="B300" s="48"/>
      <c r="C300" s="48"/>
      <c r="D300" s="35"/>
      <c r="E300" s="149"/>
      <c r="F300" s="156"/>
      <c r="G300" s="670"/>
      <c r="H300" s="88"/>
      <c r="I300" s="40"/>
      <c r="J300" s="40"/>
      <c r="K300" s="41"/>
      <c r="L300" s="42"/>
      <c r="M300" s="658"/>
      <c r="N300" s="659" t="str">
        <f t="shared" si="7"/>
        <v/>
      </c>
      <c r="O300" s="692">
        <f t="shared" si="8"/>
        <v>0</v>
      </c>
      <c r="P300" s="29"/>
      <c r="Q300" s="74"/>
      <c r="R300" s="28"/>
      <c r="S300" s="28"/>
      <c r="T300" s="28"/>
      <c r="U300" s="28"/>
      <c r="V300" s="28"/>
      <c r="W300" s="28"/>
      <c r="X300" s="28"/>
      <c r="Y300" s="28"/>
      <c r="Z300" s="28"/>
    </row>
    <row r="301" spans="1:26" ht="15" customHeight="1">
      <c r="A301" s="111">
        <v>291</v>
      </c>
      <c r="B301" s="48"/>
      <c r="C301" s="48"/>
      <c r="D301" s="35"/>
      <c r="E301" s="149"/>
      <c r="F301" s="156"/>
      <c r="G301" s="670"/>
      <c r="H301" s="88"/>
      <c r="I301" s="40"/>
      <c r="J301" s="40"/>
      <c r="K301" s="41"/>
      <c r="L301" s="42"/>
      <c r="M301" s="658"/>
      <c r="N301" s="659" t="str">
        <f t="shared" si="7"/>
        <v/>
      </c>
      <c r="O301" s="692">
        <f t="shared" si="8"/>
        <v>0</v>
      </c>
      <c r="P301" s="29"/>
      <c r="Q301" s="74"/>
      <c r="R301" s="28"/>
      <c r="S301" s="28"/>
      <c r="T301" s="28"/>
      <c r="U301" s="28"/>
      <c r="V301" s="28"/>
      <c r="W301" s="28"/>
      <c r="X301" s="28"/>
      <c r="Y301" s="28"/>
      <c r="Z301" s="28"/>
    </row>
    <row r="302" spans="1:26" ht="15" customHeight="1">
      <c r="A302" s="111">
        <v>292</v>
      </c>
      <c r="B302" s="48"/>
      <c r="C302" s="48"/>
      <c r="D302" s="35"/>
      <c r="E302" s="149"/>
      <c r="F302" s="156"/>
      <c r="G302" s="670"/>
      <c r="H302" s="88"/>
      <c r="I302" s="40"/>
      <c r="J302" s="40"/>
      <c r="K302" s="41"/>
      <c r="L302" s="42"/>
      <c r="M302" s="658"/>
      <c r="N302" s="659" t="str">
        <f t="shared" si="7"/>
        <v/>
      </c>
      <c r="O302" s="692">
        <f t="shared" si="8"/>
        <v>0</v>
      </c>
      <c r="P302" s="29"/>
      <c r="Q302" s="74"/>
      <c r="R302" s="28"/>
      <c r="S302" s="28"/>
      <c r="T302" s="28"/>
      <c r="U302" s="28"/>
      <c r="V302" s="28"/>
      <c r="W302" s="28"/>
      <c r="X302" s="28"/>
      <c r="Y302" s="28"/>
      <c r="Z302" s="28"/>
    </row>
    <row r="303" spans="1:26" ht="15" customHeight="1">
      <c r="A303" s="111">
        <v>293</v>
      </c>
      <c r="B303" s="48"/>
      <c r="C303" s="48"/>
      <c r="D303" s="35"/>
      <c r="E303" s="149"/>
      <c r="F303" s="156"/>
      <c r="G303" s="670"/>
      <c r="H303" s="88"/>
      <c r="I303" s="40"/>
      <c r="J303" s="40"/>
      <c r="K303" s="41"/>
      <c r="L303" s="42"/>
      <c r="M303" s="658"/>
      <c r="N303" s="659" t="str">
        <f t="shared" si="7"/>
        <v/>
      </c>
      <c r="O303" s="692">
        <f t="shared" si="8"/>
        <v>0</v>
      </c>
      <c r="P303" s="29"/>
      <c r="Q303" s="74"/>
      <c r="R303" s="28"/>
      <c r="S303" s="28"/>
      <c r="T303" s="28"/>
      <c r="U303" s="28"/>
      <c r="V303" s="28"/>
      <c r="W303" s="28"/>
      <c r="X303" s="28"/>
      <c r="Y303" s="28"/>
      <c r="Z303" s="28"/>
    </row>
    <row r="304" spans="1:26" ht="15" customHeight="1">
      <c r="A304" s="111">
        <v>294</v>
      </c>
      <c r="B304" s="48"/>
      <c r="C304" s="48"/>
      <c r="D304" s="35"/>
      <c r="E304" s="149"/>
      <c r="F304" s="156"/>
      <c r="G304" s="670"/>
      <c r="H304" s="88"/>
      <c r="I304" s="40"/>
      <c r="J304" s="40"/>
      <c r="K304" s="41"/>
      <c r="L304" s="42"/>
      <c r="M304" s="658"/>
      <c r="N304" s="659" t="str">
        <f t="shared" si="7"/>
        <v/>
      </c>
      <c r="O304" s="692">
        <f t="shared" si="8"/>
        <v>0</v>
      </c>
      <c r="P304" s="29"/>
      <c r="Q304" s="74"/>
      <c r="R304" s="28"/>
      <c r="S304" s="28"/>
      <c r="T304" s="28"/>
      <c r="U304" s="28"/>
      <c r="V304" s="28"/>
      <c r="W304" s="28"/>
      <c r="X304" s="28"/>
      <c r="Y304" s="28"/>
      <c r="Z304" s="28"/>
    </row>
    <row r="305" spans="1:26" ht="15" customHeight="1">
      <c r="A305" s="111">
        <v>295</v>
      </c>
      <c r="B305" s="48"/>
      <c r="C305" s="48"/>
      <c r="D305" s="35"/>
      <c r="E305" s="149"/>
      <c r="F305" s="156"/>
      <c r="G305" s="670"/>
      <c r="H305" s="88"/>
      <c r="I305" s="40"/>
      <c r="J305" s="40"/>
      <c r="K305" s="41"/>
      <c r="L305" s="42"/>
      <c r="M305" s="658"/>
      <c r="N305" s="659" t="str">
        <f t="shared" si="7"/>
        <v/>
      </c>
      <c r="O305" s="692">
        <f t="shared" si="8"/>
        <v>0</v>
      </c>
      <c r="P305" s="29"/>
      <c r="Q305" s="74"/>
      <c r="R305" s="28"/>
      <c r="S305" s="28"/>
      <c r="T305" s="28"/>
      <c r="U305" s="28"/>
      <c r="V305" s="28"/>
      <c r="W305" s="28"/>
      <c r="X305" s="28"/>
      <c r="Y305" s="28"/>
      <c r="Z305" s="28"/>
    </row>
    <row r="306" spans="1:26" ht="15" customHeight="1">
      <c r="A306" s="111">
        <v>296</v>
      </c>
      <c r="B306" s="48"/>
      <c r="C306" s="48"/>
      <c r="D306" s="35"/>
      <c r="E306" s="149"/>
      <c r="F306" s="156"/>
      <c r="G306" s="670"/>
      <c r="H306" s="88"/>
      <c r="I306" s="40"/>
      <c r="J306" s="40"/>
      <c r="K306" s="41"/>
      <c r="L306" s="42"/>
      <c r="M306" s="658"/>
      <c r="N306" s="659" t="str">
        <f t="shared" si="7"/>
        <v/>
      </c>
      <c r="O306" s="692">
        <f t="shared" si="8"/>
        <v>0</v>
      </c>
      <c r="P306" s="29"/>
      <c r="Q306" s="74"/>
      <c r="R306" s="28"/>
      <c r="S306" s="28"/>
      <c r="T306" s="28"/>
      <c r="U306" s="28"/>
      <c r="V306" s="28"/>
      <c r="W306" s="28"/>
      <c r="X306" s="28"/>
      <c r="Y306" s="28"/>
      <c r="Z306" s="28"/>
    </row>
    <row r="307" spans="1:26" ht="15" customHeight="1">
      <c r="A307" s="111">
        <v>297</v>
      </c>
      <c r="B307" s="48"/>
      <c r="C307" s="48"/>
      <c r="D307" s="35"/>
      <c r="E307" s="149"/>
      <c r="F307" s="156"/>
      <c r="G307" s="670"/>
      <c r="H307" s="88"/>
      <c r="I307" s="40"/>
      <c r="J307" s="40"/>
      <c r="K307" s="41"/>
      <c r="L307" s="42"/>
      <c r="M307" s="658"/>
      <c r="N307" s="659" t="str">
        <f t="shared" si="7"/>
        <v/>
      </c>
      <c r="O307" s="692">
        <f t="shared" si="8"/>
        <v>0</v>
      </c>
      <c r="P307" s="29"/>
      <c r="Q307" s="74"/>
      <c r="R307" s="28"/>
      <c r="S307" s="28"/>
      <c r="T307" s="28"/>
      <c r="U307" s="28"/>
      <c r="V307" s="28"/>
      <c r="W307" s="28"/>
      <c r="X307" s="28"/>
      <c r="Y307" s="28"/>
      <c r="Z307" s="28"/>
    </row>
    <row r="308" spans="1:26" ht="15" customHeight="1">
      <c r="A308" s="111">
        <v>298</v>
      </c>
      <c r="B308" s="48"/>
      <c r="C308" s="48"/>
      <c r="D308" s="35"/>
      <c r="E308" s="149"/>
      <c r="F308" s="156"/>
      <c r="G308" s="670"/>
      <c r="H308" s="88"/>
      <c r="I308" s="40"/>
      <c r="J308" s="40"/>
      <c r="K308" s="41"/>
      <c r="L308" s="42"/>
      <c r="M308" s="658"/>
      <c r="N308" s="659" t="str">
        <f t="shared" si="7"/>
        <v/>
      </c>
      <c r="O308" s="692">
        <f t="shared" si="8"/>
        <v>0</v>
      </c>
      <c r="P308" s="29"/>
      <c r="Q308" s="74"/>
      <c r="R308" s="28"/>
      <c r="S308" s="28"/>
      <c r="T308" s="28"/>
      <c r="U308" s="28"/>
      <c r="V308" s="28"/>
      <c r="W308" s="28"/>
      <c r="X308" s="28"/>
      <c r="Y308" s="28"/>
      <c r="Z308" s="28"/>
    </row>
    <row r="309" spans="1:26" ht="15" customHeight="1">
      <c r="A309" s="111">
        <v>299</v>
      </c>
      <c r="B309" s="48"/>
      <c r="C309" s="48"/>
      <c r="D309" s="35"/>
      <c r="E309" s="149"/>
      <c r="F309" s="156"/>
      <c r="G309" s="670"/>
      <c r="H309" s="88"/>
      <c r="I309" s="40"/>
      <c r="J309" s="40"/>
      <c r="K309" s="41"/>
      <c r="L309" s="42"/>
      <c r="M309" s="658"/>
      <c r="N309" s="659" t="str">
        <f t="shared" si="7"/>
        <v/>
      </c>
      <c r="O309" s="692">
        <f t="shared" si="8"/>
        <v>0</v>
      </c>
      <c r="P309" s="29"/>
      <c r="Q309" s="74"/>
      <c r="R309" s="28"/>
      <c r="S309" s="28"/>
      <c r="T309" s="28"/>
      <c r="U309" s="28"/>
      <c r="V309" s="28"/>
      <c r="W309" s="28"/>
      <c r="X309" s="28"/>
      <c r="Y309" s="28"/>
      <c r="Z309" s="28"/>
    </row>
    <row r="310" spans="1:26" ht="15" customHeight="1">
      <c r="A310" s="111">
        <v>300</v>
      </c>
      <c r="B310" s="48"/>
      <c r="C310" s="48"/>
      <c r="D310" s="35"/>
      <c r="E310" s="149"/>
      <c r="F310" s="156"/>
      <c r="G310" s="670"/>
      <c r="H310" s="88"/>
      <c r="I310" s="40"/>
      <c r="J310" s="40"/>
      <c r="K310" s="41"/>
      <c r="L310" s="42"/>
      <c r="M310" s="658"/>
      <c r="N310" s="659" t="str">
        <f t="shared" si="7"/>
        <v/>
      </c>
      <c r="O310" s="692">
        <f t="shared" si="8"/>
        <v>0</v>
      </c>
      <c r="P310" s="29"/>
      <c r="Q310" s="74"/>
      <c r="R310" s="28"/>
      <c r="S310" s="28"/>
      <c r="T310" s="28"/>
      <c r="U310" s="28"/>
      <c r="V310" s="28"/>
      <c r="W310" s="28"/>
      <c r="X310" s="28"/>
      <c r="Y310" s="28"/>
      <c r="Z310" s="28"/>
    </row>
    <row r="311" spans="1:26" ht="15" customHeight="1">
      <c r="A311" s="111">
        <v>301</v>
      </c>
      <c r="B311" s="48"/>
      <c r="C311" s="48"/>
      <c r="D311" s="35"/>
      <c r="E311" s="149"/>
      <c r="F311" s="156"/>
      <c r="G311" s="670"/>
      <c r="H311" s="88"/>
      <c r="I311" s="40"/>
      <c r="J311" s="40"/>
      <c r="K311" s="41"/>
      <c r="L311" s="42"/>
      <c r="M311" s="658"/>
      <c r="N311" s="659" t="str">
        <f t="shared" si="7"/>
        <v/>
      </c>
      <c r="O311" s="692">
        <f t="shared" si="8"/>
        <v>0</v>
      </c>
      <c r="P311" s="29"/>
      <c r="Q311" s="74"/>
      <c r="R311" s="28"/>
      <c r="S311" s="28"/>
      <c r="T311" s="28"/>
      <c r="U311" s="28"/>
      <c r="V311" s="28"/>
      <c r="W311" s="28"/>
      <c r="X311" s="28"/>
      <c r="Y311" s="28"/>
      <c r="Z311" s="28"/>
    </row>
    <row r="312" spans="1:26" ht="15" customHeight="1">
      <c r="A312" s="111">
        <v>302</v>
      </c>
      <c r="B312" s="48"/>
      <c r="C312" s="48"/>
      <c r="D312" s="35"/>
      <c r="E312" s="149"/>
      <c r="F312" s="156"/>
      <c r="G312" s="670"/>
      <c r="H312" s="88"/>
      <c r="I312" s="40"/>
      <c r="J312" s="40"/>
      <c r="K312" s="41"/>
      <c r="L312" s="42"/>
      <c r="M312" s="658"/>
      <c r="N312" s="659" t="str">
        <f t="shared" si="7"/>
        <v/>
      </c>
      <c r="O312" s="692">
        <f t="shared" si="8"/>
        <v>0</v>
      </c>
      <c r="P312" s="29"/>
      <c r="Q312" s="74"/>
      <c r="R312" s="28"/>
      <c r="S312" s="28"/>
      <c r="T312" s="28"/>
      <c r="U312" s="28"/>
      <c r="V312" s="28"/>
      <c r="W312" s="28"/>
      <c r="X312" s="28"/>
      <c r="Y312" s="28"/>
      <c r="Z312" s="28"/>
    </row>
    <row r="313" spans="1:26" ht="15" customHeight="1">
      <c r="A313" s="111">
        <v>303</v>
      </c>
      <c r="B313" s="48"/>
      <c r="C313" s="48"/>
      <c r="D313" s="35"/>
      <c r="E313" s="149"/>
      <c r="F313" s="156"/>
      <c r="G313" s="670"/>
      <c r="H313" s="88"/>
      <c r="I313" s="40"/>
      <c r="J313" s="40"/>
      <c r="K313" s="41"/>
      <c r="L313" s="42"/>
      <c r="M313" s="658"/>
      <c r="N313" s="659" t="str">
        <f t="shared" si="7"/>
        <v/>
      </c>
      <c r="O313" s="692">
        <f t="shared" si="8"/>
        <v>0</v>
      </c>
      <c r="P313" s="29"/>
      <c r="Q313" s="74"/>
      <c r="R313" s="28"/>
      <c r="S313" s="28"/>
      <c r="T313" s="28"/>
      <c r="U313" s="28"/>
      <c r="V313" s="28"/>
      <c r="W313" s="28"/>
      <c r="X313" s="28"/>
      <c r="Y313" s="28"/>
      <c r="Z313" s="28"/>
    </row>
    <row r="314" spans="1:26" ht="15" customHeight="1">
      <c r="A314" s="111">
        <v>304</v>
      </c>
      <c r="B314" s="48"/>
      <c r="C314" s="48"/>
      <c r="D314" s="35"/>
      <c r="E314" s="149"/>
      <c r="F314" s="156"/>
      <c r="G314" s="670"/>
      <c r="H314" s="88"/>
      <c r="I314" s="40"/>
      <c r="J314" s="40"/>
      <c r="K314" s="41"/>
      <c r="L314" s="42"/>
      <c r="M314" s="658"/>
      <c r="N314" s="659" t="str">
        <f t="shared" si="7"/>
        <v/>
      </c>
      <c r="O314" s="692">
        <f t="shared" si="8"/>
        <v>0</v>
      </c>
      <c r="P314" s="29"/>
      <c r="Q314" s="74"/>
      <c r="R314" s="28"/>
      <c r="S314" s="28"/>
      <c r="T314" s="28"/>
      <c r="U314" s="28"/>
      <c r="V314" s="28"/>
      <c r="W314" s="28"/>
      <c r="X314" s="28"/>
      <c r="Y314" s="28"/>
      <c r="Z314" s="28"/>
    </row>
    <row r="315" spans="1:26" ht="15" customHeight="1">
      <c r="A315" s="111">
        <v>305</v>
      </c>
      <c r="B315" s="48"/>
      <c r="C315" s="48"/>
      <c r="D315" s="35"/>
      <c r="E315" s="149"/>
      <c r="F315" s="156"/>
      <c r="G315" s="670"/>
      <c r="H315" s="88"/>
      <c r="I315" s="40"/>
      <c r="J315" s="40"/>
      <c r="K315" s="41"/>
      <c r="L315" s="42"/>
      <c r="M315" s="658"/>
      <c r="N315" s="659" t="str">
        <f t="shared" si="7"/>
        <v/>
      </c>
      <c r="O315" s="692">
        <f t="shared" si="8"/>
        <v>0</v>
      </c>
      <c r="P315" s="29"/>
      <c r="Q315" s="74"/>
      <c r="R315" s="28"/>
      <c r="S315" s="28"/>
      <c r="T315" s="28"/>
      <c r="U315" s="28"/>
      <c r="V315" s="28"/>
      <c r="W315" s="28"/>
      <c r="X315" s="28"/>
      <c r="Y315" s="28"/>
      <c r="Z315" s="28"/>
    </row>
    <row r="316" spans="1:26" ht="15" customHeight="1">
      <c r="A316" s="111">
        <v>306</v>
      </c>
      <c r="B316" s="48"/>
      <c r="C316" s="48"/>
      <c r="D316" s="35"/>
      <c r="E316" s="149"/>
      <c r="F316" s="156"/>
      <c r="G316" s="670"/>
      <c r="H316" s="88"/>
      <c r="I316" s="40"/>
      <c r="J316" s="40"/>
      <c r="K316" s="41"/>
      <c r="L316" s="42"/>
      <c r="M316" s="658"/>
      <c r="N316" s="659" t="str">
        <f t="shared" si="7"/>
        <v/>
      </c>
      <c r="O316" s="692">
        <f t="shared" si="8"/>
        <v>0</v>
      </c>
      <c r="P316" s="29"/>
      <c r="Q316" s="74"/>
      <c r="R316" s="28"/>
      <c r="S316" s="28"/>
      <c r="T316" s="28"/>
      <c r="U316" s="28"/>
      <c r="V316" s="28"/>
      <c r="W316" s="28"/>
      <c r="X316" s="28"/>
      <c r="Y316" s="28"/>
      <c r="Z316" s="28"/>
    </row>
    <row r="317" spans="1:26" ht="15" customHeight="1">
      <c r="A317" s="111">
        <v>307</v>
      </c>
      <c r="B317" s="48"/>
      <c r="C317" s="48"/>
      <c r="D317" s="35"/>
      <c r="E317" s="149"/>
      <c r="F317" s="156"/>
      <c r="G317" s="670"/>
      <c r="H317" s="88"/>
      <c r="I317" s="40"/>
      <c r="J317" s="40"/>
      <c r="K317" s="41"/>
      <c r="L317" s="42"/>
      <c r="M317" s="658"/>
      <c r="N317" s="659" t="str">
        <f t="shared" si="7"/>
        <v/>
      </c>
      <c r="O317" s="692">
        <f t="shared" si="8"/>
        <v>0</v>
      </c>
      <c r="P317" s="29"/>
      <c r="Q317" s="74"/>
      <c r="R317" s="28"/>
      <c r="S317" s="28"/>
      <c r="T317" s="28"/>
      <c r="U317" s="28"/>
      <c r="V317" s="28"/>
      <c r="W317" s="28"/>
      <c r="X317" s="28"/>
      <c r="Y317" s="28"/>
      <c r="Z317" s="28"/>
    </row>
    <row r="318" spans="1:26" ht="15" customHeight="1">
      <c r="A318" s="111">
        <v>308</v>
      </c>
      <c r="B318" s="48"/>
      <c r="C318" s="48"/>
      <c r="D318" s="35"/>
      <c r="E318" s="149"/>
      <c r="F318" s="156"/>
      <c r="G318" s="670"/>
      <c r="H318" s="88"/>
      <c r="I318" s="40"/>
      <c r="J318" s="40"/>
      <c r="K318" s="41"/>
      <c r="L318" s="42"/>
      <c r="M318" s="658"/>
      <c r="N318" s="659" t="str">
        <f t="shared" si="7"/>
        <v/>
      </c>
      <c r="O318" s="692">
        <f t="shared" si="8"/>
        <v>0</v>
      </c>
      <c r="P318" s="29"/>
      <c r="Q318" s="74"/>
      <c r="R318" s="28"/>
      <c r="S318" s="28"/>
      <c r="T318" s="28"/>
      <c r="U318" s="28"/>
      <c r="V318" s="28"/>
      <c r="W318" s="28"/>
      <c r="X318" s="28"/>
      <c r="Y318" s="28"/>
      <c r="Z318" s="28"/>
    </row>
    <row r="319" spans="1:26" ht="15" customHeight="1">
      <c r="A319" s="111">
        <v>309</v>
      </c>
      <c r="B319" s="48"/>
      <c r="C319" s="48"/>
      <c r="D319" s="35"/>
      <c r="E319" s="149"/>
      <c r="F319" s="156"/>
      <c r="G319" s="670"/>
      <c r="H319" s="88"/>
      <c r="I319" s="40"/>
      <c r="J319" s="40"/>
      <c r="K319" s="41"/>
      <c r="L319" s="42"/>
      <c r="M319" s="658"/>
      <c r="N319" s="659" t="str">
        <f t="shared" si="7"/>
        <v/>
      </c>
      <c r="O319" s="692">
        <f t="shared" si="8"/>
        <v>0</v>
      </c>
      <c r="P319" s="29"/>
      <c r="Q319" s="74"/>
      <c r="R319" s="28"/>
      <c r="S319" s="28"/>
      <c r="T319" s="28"/>
      <c r="U319" s="28"/>
      <c r="V319" s="28"/>
      <c r="W319" s="28"/>
      <c r="X319" s="28"/>
      <c r="Y319" s="28"/>
      <c r="Z319" s="28"/>
    </row>
    <row r="320" spans="1:26" ht="15" customHeight="1">
      <c r="A320" s="111">
        <v>310</v>
      </c>
      <c r="B320" s="48"/>
      <c r="C320" s="48"/>
      <c r="D320" s="35"/>
      <c r="E320" s="149"/>
      <c r="F320" s="156"/>
      <c r="G320" s="670"/>
      <c r="H320" s="88"/>
      <c r="I320" s="40"/>
      <c r="J320" s="40"/>
      <c r="K320" s="41"/>
      <c r="L320" s="42"/>
      <c r="M320" s="658"/>
      <c r="N320" s="659" t="str">
        <f t="shared" si="7"/>
        <v/>
      </c>
      <c r="O320" s="692">
        <f t="shared" si="8"/>
        <v>0</v>
      </c>
      <c r="P320" s="29"/>
      <c r="Q320" s="74"/>
      <c r="R320" s="28"/>
      <c r="S320" s="28"/>
      <c r="T320" s="28"/>
      <c r="U320" s="28"/>
      <c r="V320" s="28"/>
      <c r="W320" s="28"/>
      <c r="X320" s="28"/>
      <c r="Y320" s="28"/>
      <c r="Z320" s="28"/>
    </row>
    <row r="321" spans="1:26" ht="15" customHeight="1">
      <c r="A321" s="111">
        <v>311</v>
      </c>
      <c r="B321" s="48"/>
      <c r="C321" s="48"/>
      <c r="D321" s="35"/>
      <c r="E321" s="149"/>
      <c r="F321" s="156"/>
      <c r="G321" s="670"/>
      <c r="H321" s="88"/>
      <c r="I321" s="40"/>
      <c r="J321" s="40"/>
      <c r="K321" s="41"/>
      <c r="L321" s="42"/>
      <c r="M321" s="658"/>
      <c r="N321" s="659" t="str">
        <f t="shared" si="7"/>
        <v/>
      </c>
      <c r="O321" s="692">
        <f t="shared" si="8"/>
        <v>0</v>
      </c>
      <c r="P321" s="29"/>
      <c r="Q321" s="74"/>
      <c r="R321" s="28"/>
      <c r="S321" s="28"/>
      <c r="T321" s="28"/>
      <c r="U321" s="28"/>
      <c r="V321" s="28"/>
      <c r="W321" s="28"/>
      <c r="X321" s="28"/>
      <c r="Y321" s="28"/>
      <c r="Z321" s="28"/>
    </row>
    <row r="322" spans="1:26" ht="15" customHeight="1">
      <c r="A322" s="111">
        <v>312</v>
      </c>
      <c r="B322" s="48"/>
      <c r="C322" s="48"/>
      <c r="D322" s="35"/>
      <c r="E322" s="149"/>
      <c r="F322" s="156"/>
      <c r="G322" s="670"/>
      <c r="H322" s="88"/>
      <c r="I322" s="40"/>
      <c r="J322" s="40"/>
      <c r="K322" s="41"/>
      <c r="L322" s="42"/>
      <c r="M322" s="658"/>
      <c r="N322" s="659" t="str">
        <f t="shared" si="7"/>
        <v/>
      </c>
      <c r="O322" s="692">
        <f t="shared" si="8"/>
        <v>0</v>
      </c>
      <c r="P322" s="29"/>
      <c r="Q322" s="74"/>
      <c r="R322" s="28"/>
      <c r="S322" s="28"/>
      <c r="T322" s="28"/>
      <c r="U322" s="28"/>
      <c r="V322" s="28"/>
      <c r="W322" s="28"/>
      <c r="X322" s="28"/>
      <c r="Y322" s="28"/>
      <c r="Z322" s="28"/>
    </row>
    <row r="323" spans="1:26" ht="15" customHeight="1">
      <c r="A323" s="111">
        <v>313</v>
      </c>
      <c r="B323" s="48"/>
      <c r="C323" s="48"/>
      <c r="D323" s="35"/>
      <c r="E323" s="149"/>
      <c r="F323" s="156"/>
      <c r="G323" s="670"/>
      <c r="H323" s="88"/>
      <c r="I323" s="40"/>
      <c r="J323" s="40"/>
      <c r="K323" s="41"/>
      <c r="L323" s="42"/>
      <c r="M323" s="658"/>
      <c r="N323" s="659" t="str">
        <f t="shared" si="7"/>
        <v/>
      </c>
      <c r="O323" s="692">
        <f t="shared" si="8"/>
        <v>0</v>
      </c>
      <c r="P323" s="29"/>
      <c r="Q323" s="74"/>
      <c r="R323" s="28"/>
      <c r="S323" s="28"/>
      <c r="T323" s="28"/>
      <c r="U323" s="28"/>
      <c r="V323" s="28"/>
      <c r="W323" s="28"/>
      <c r="X323" s="28"/>
      <c r="Y323" s="28"/>
      <c r="Z323" s="28"/>
    </row>
    <row r="324" spans="1:26" ht="15" customHeight="1">
      <c r="A324" s="111">
        <v>314</v>
      </c>
      <c r="B324" s="48"/>
      <c r="C324" s="48"/>
      <c r="D324" s="35"/>
      <c r="E324" s="149"/>
      <c r="F324" s="156"/>
      <c r="G324" s="670"/>
      <c r="H324" s="88"/>
      <c r="I324" s="40"/>
      <c r="J324" s="40"/>
      <c r="K324" s="41"/>
      <c r="L324" s="42"/>
      <c r="M324" s="658"/>
      <c r="N324" s="659" t="str">
        <f t="shared" si="7"/>
        <v/>
      </c>
      <c r="O324" s="692">
        <f t="shared" si="8"/>
        <v>0</v>
      </c>
      <c r="P324" s="29"/>
      <c r="Q324" s="74"/>
      <c r="R324" s="28"/>
      <c r="S324" s="28"/>
      <c r="T324" s="28"/>
      <c r="U324" s="28"/>
      <c r="V324" s="28"/>
      <c r="W324" s="28"/>
      <c r="X324" s="28"/>
      <c r="Y324" s="28"/>
      <c r="Z324" s="28"/>
    </row>
    <row r="325" spans="1:26" ht="15" customHeight="1">
      <c r="A325" s="111">
        <v>315</v>
      </c>
      <c r="B325" s="48"/>
      <c r="C325" s="48"/>
      <c r="D325" s="35"/>
      <c r="E325" s="149"/>
      <c r="F325" s="156"/>
      <c r="G325" s="670"/>
      <c r="H325" s="88"/>
      <c r="I325" s="40"/>
      <c r="J325" s="40"/>
      <c r="K325" s="41"/>
      <c r="L325" s="42"/>
      <c r="M325" s="658"/>
      <c r="N325" s="659" t="str">
        <f t="shared" si="7"/>
        <v/>
      </c>
      <c r="O325" s="692">
        <f t="shared" si="8"/>
        <v>0</v>
      </c>
      <c r="P325" s="29"/>
      <c r="Q325" s="74"/>
      <c r="R325" s="28"/>
      <c r="S325" s="28"/>
      <c r="T325" s="28"/>
      <c r="U325" s="28"/>
      <c r="V325" s="28"/>
      <c r="W325" s="28"/>
      <c r="X325" s="28"/>
      <c r="Y325" s="28"/>
      <c r="Z325" s="28"/>
    </row>
    <row r="326" spans="1:26" ht="15" customHeight="1">
      <c r="A326" s="111">
        <v>316</v>
      </c>
      <c r="B326" s="48"/>
      <c r="C326" s="48"/>
      <c r="D326" s="35"/>
      <c r="E326" s="149"/>
      <c r="F326" s="156"/>
      <c r="G326" s="670"/>
      <c r="H326" s="88"/>
      <c r="I326" s="40"/>
      <c r="J326" s="40"/>
      <c r="K326" s="41"/>
      <c r="L326" s="42"/>
      <c r="M326" s="658"/>
      <c r="N326" s="659" t="str">
        <f t="shared" si="7"/>
        <v/>
      </c>
      <c r="O326" s="692">
        <f t="shared" si="8"/>
        <v>0</v>
      </c>
      <c r="P326" s="29"/>
      <c r="Q326" s="74"/>
      <c r="R326" s="28"/>
      <c r="S326" s="28"/>
      <c r="T326" s="28"/>
      <c r="U326" s="28"/>
      <c r="V326" s="28"/>
      <c r="W326" s="28"/>
      <c r="X326" s="28"/>
      <c r="Y326" s="28"/>
      <c r="Z326" s="28"/>
    </row>
    <row r="327" spans="1:26" ht="15" customHeight="1">
      <c r="A327" s="111">
        <v>317</v>
      </c>
      <c r="B327" s="48"/>
      <c r="C327" s="48"/>
      <c r="D327" s="35"/>
      <c r="E327" s="149"/>
      <c r="F327" s="156"/>
      <c r="G327" s="670"/>
      <c r="H327" s="88"/>
      <c r="I327" s="40"/>
      <c r="J327" s="40"/>
      <c r="K327" s="41"/>
      <c r="L327" s="42"/>
      <c r="M327" s="658"/>
      <c r="N327" s="659" t="str">
        <f t="shared" si="7"/>
        <v/>
      </c>
      <c r="O327" s="692">
        <f t="shared" si="8"/>
        <v>0</v>
      </c>
      <c r="P327" s="29"/>
      <c r="Q327" s="74"/>
      <c r="R327" s="28"/>
      <c r="S327" s="28"/>
      <c r="T327" s="28"/>
      <c r="U327" s="28"/>
      <c r="V327" s="28"/>
      <c r="W327" s="28"/>
      <c r="X327" s="28"/>
      <c r="Y327" s="28"/>
      <c r="Z327" s="28"/>
    </row>
    <row r="328" spans="1:26" ht="15" customHeight="1">
      <c r="A328" s="111">
        <v>318</v>
      </c>
      <c r="B328" s="48"/>
      <c r="C328" s="48"/>
      <c r="D328" s="35"/>
      <c r="E328" s="149"/>
      <c r="F328" s="156"/>
      <c r="G328" s="670"/>
      <c r="H328" s="88"/>
      <c r="I328" s="40"/>
      <c r="J328" s="40"/>
      <c r="K328" s="41"/>
      <c r="L328" s="42"/>
      <c r="M328" s="658"/>
      <c r="N328" s="659" t="str">
        <f t="shared" si="7"/>
        <v/>
      </c>
      <c r="O328" s="692">
        <f t="shared" si="8"/>
        <v>0</v>
      </c>
      <c r="P328" s="29"/>
      <c r="Q328" s="74"/>
      <c r="R328" s="28"/>
      <c r="S328" s="28"/>
      <c r="T328" s="28"/>
      <c r="U328" s="28"/>
      <c r="V328" s="28"/>
      <c r="W328" s="28"/>
      <c r="X328" s="28"/>
      <c r="Y328" s="28"/>
      <c r="Z328" s="28"/>
    </row>
    <row r="329" spans="1:26" ht="15" customHeight="1">
      <c r="A329" s="111">
        <v>319</v>
      </c>
      <c r="B329" s="48"/>
      <c r="C329" s="48"/>
      <c r="D329" s="35"/>
      <c r="E329" s="149"/>
      <c r="F329" s="156"/>
      <c r="G329" s="670"/>
      <c r="H329" s="88"/>
      <c r="I329" s="40"/>
      <c r="J329" s="40"/>
      <c r="K329" s="41"/>
      <c r="L329" s="42"/>
      <c r="M329" s="658"/>
      <c r="N329" s="659" t="str">
        <f t="shared" si="7"/>
        <v/>
      </c>
      <c r="O329" s="692">
        <f t="shared" si="8"/>
        <v>0</v>
      </c>
      <c r="P329" s="29"/>
      <c r="Q329" s="74"/>
      <c r="R329" s="28"/>
      <c r="S329" s="28"/>
      <c r="T329" s="28"/>
      <c r="U329" s="28"/>
      <c r="V329" s="28"/>
      <c r="W329" s="28"/>
      <c r="X329" s="28"/>
      <c r="Y329" s="28"/>
      <c r="Z329" s="28"/>
    </row>
    <row r="330" spans="1:26" ht="15" customHeight="1">
      <c r="A330" s="111">
        <v>320</v>
      </c>
      <c r="B330" s="48"/>
      <c r="C330" s="48"/>
      <c r="D330" s="35"/>
      <c r="E330" s="149"/>
      <c r="F330" s="156"/>
      <c r="G330" s="670"/>
      <c r="H330" s="88"/>
      <c r="I330" s="40"/>
      <c r="J330" s="40"/>
      <c r="K330" s="41"/>
      <c r="L330" s="42"/>
      <c r="M330" s="658"/>
      <c r="N330" s="659" t="str">
        <f t="shared" si="7"/>
        <v/>
      </c>
      <c r="O330" s="692">
        <f t="shared" si="8"/>
        <v>0</v>
      </c>
      <c r="P330" s="29"/>
      <c r="Q330" s="74"/>
      <c r="R330" s="28"/>
      <c r="S330" s="28"/>
      <c r="T330" s="28"/>
      <c r="U330" s="28"/>
      <c r="V330" s="28"/>
      <c r="W330" s="28"/>
      <c r="X330" s="28"/>
      <c r="Y330" s="28"/>
      <c r="Z330" s="28"/>
    </row>
    <row r="331" spans="1:26" ht="15" customHeight="1">
      <c r="A331" s="111">
        <v>321</v>
      </c>
      <c r="B331" s="48"/>
      <c r="C331" s="48"/>
      <c r="D331" s="35"/>
      <c r="E331" s="149"/>
      <c r="F331" s="156"/>
      <c r="G331" s="670"/>
      <c r="H331" s="88"/>
      <c r="I331" s="40"/>
      <c r="J331" s="40"/>
      <c r="K331" s="41"/>
      <c r="L331" s="42"/>
      <c r="M331" s="658"/>
      <c r="N331" s="659" t="str">
        <f t="shared" si="7"/>
        <v/>
      </c>
      <c r="O331" s="692">
        <f t="shared" si="8"/>
        <v>0</v>
      </c>
      <c r="P331" s="29"/>
      <c r="Q331" s="74"/>
      <c r="R331" s="28"/>
      <c r="S331" s="28"/>
      <c r="T331" s="28"/>
      <c r="U331" s="28"/>
      <c r="V331" s="28"/>
      <c r="W331" s="28"/>
      <c r="X331" s="28"/>
      <c r="Y331" s="28"/>
      <c r="Z331" s="28"/>
    </row>
    <row r="332" spans="1:26" ht="15" customHeight="1">
      <c r="A332" s="111">
        <v>322</v>
      </c>
      <c r="B332" s="48"/>
      <c r="C332" s="48"/>
      <c r="D332" s="35"/>
      <c r="E332" s="149"/>
      <c r="F332" s="156"/>
      <c r="G332" s="670"/>
      <c r="H332" s="88"/>
      <c r="I332" s="40"/>
      <c r="J332" s="40"/>
      <c r="K332" s="41"/>
      <c r="L332" s="42"/>
      <c r="M332" s="658"/>
      <c r="N332" s="659" t="str">
        <f t="shared" si="7"/>
        <v/>
      </c>
      <c r="O332" s="692">
        <f t="shared" si="8"/>
        <v>0</v>
      </c>
      <c r="P332" s="29"/>
      <c r="Q332" s="74"/>
      <c r="R332" s="28"/>
      <c r="S332" s="28"/>
      <c r="T332" s="28"/>
      <c r="U332" s="28"/>
      <c r="V332" s="28"/>
      <c r="W332" s="28"/>
      <c r="X332" s="28"/>
      <c r="Y332" s="28"/>
      <c r="Z332" s="28"/>
    </row>
    <row r="333" spans="1:26" ht="15" customHeight="1">
      <c r="A333" s="111">
        <v>323</v>
      </c>
      <c r="B333" s="48"/>
      <c r="C333" s="48"/>
      <c r="D333" s="35"/>
      <c r="E333" s="149"/>
      <c r="F333" s="156"/>
      <c r="G333" s="670"/>
      <c r="H333" s="88"/>
      <c r="I333" s="40"/>
      <c r="J333" s="40"/>
      <c r="K333" s="41"/>
      <c r="L333" s="42"/>
      <c r="M333" s="658"/>
      <c r="N333" s="659" t="str">
        <f t="shared" si="7"/>
        <v/>
      </c>
      <c r="O333" s="692">
        <f t="shared" si="8"/>
        <v>0</v>
      </c>
      <c r="P333" s="29"/>
      <c r="Q333" s="74"/>
      <c r="R333" s="28"/>
      <c r="S333" s="28"/>
      <c r="T333" s="28"/>
      <c r="U333" s="28"/>
      <c r="V333" s="28"/>
      <c r="W333" s="28"/>
      <c r="X333" s="28"/>
      <c r="Y333" s="28"/>
      <c r="Z333" s="28"/>
    </row>
    <row r="334" spans="1:26" ht="15" customHeight="1">
      <c r="A334" s="111">
        <v>324</v>
      </c>
      <c r="B334" s="48"/>
      <c r="C334" s="48"/>
      <c r="D334" s="35"/>
      <c r="E334" s="149"/>
      <c r="F334" s="156"/>
      <c r="G334" s="670"/>
      <c r="H334" s="88"/>
      <c r="I334" s="40"/>
      <c r="J334" s="40"/>
      <c r="K334" s="41"/>
      <c r="L334" s="42"/>
      <c r="M334" s="658"/>
      <c r="N334" s="659" t="str">
        <f t="shared" si="7"/>
        <v/>
      </c>
      <c r="O334" s="692">
        <f t="shared" si="8"/>
        <v>0</v>
      </c>
      <c r="P334" s="29"/>
      <c r="Q334" s="74"/>
      <c r="R334" s="28"/>
      <c r="S334" s="28"/>
      <c r="T334" s="28"/>
      <c r="U334" s="28"/>
      <c r="V334" s="28"/>
      <c r="W334" s="28"/>
      <c r="X334" s="28"/>
      <c r="Y334" s="28"/>
      <c r="Z334" s="28"/>
    </row>
    <row r="335" spans="1:26" ht="15" customHeight="1">
      <c r="A335" s="111">
        <v>325</v>
      </c>
      <c r="B335" s="48"/>
      <c r="C335" s="48"/>
      <c r="D335" s="35"/>
      <c r="E335" s="149"/>
      <c r="F335" s="156"/>
      <c r="G335" s="670"/>
      <c r="H335" s="88"/>
      <c r="I335" s="40"/>
      <c r="J335" s="40"/>
      <c r="K335" s="41"/>
      <c r="L335" s="42"/>
      <c r="M335" s="658"/>
      <c r="N335" s="659" t="str">
        <f t="shared" si="7"/>
        <v/>
      </c>
      <c r="O335" s="692">
        <f t="shared" si="8"/>
        <v>0</v>
      </c>
      <c r="P335" s="29"/>
      <c r="Q335" s="74"/>
      <c r="R335" s="28"/>
      <c r="S335" s="28"/>
      <c r="T335" s="28"/>
      <c r="U335" s="28"/>
      <c r="V335" s="28"/>
      <c r="W335" s="28"/>
      <c r="X335" s="28"/>
      <c r="Y335" s="28"/>
      <c r="Z335" s="28"/>
    </row>
    <row r="336" spans="1:26" ht="15" customHeight="1">
      <c r="A336" s="111">
        <v>326</v>
      </c>
      <c r="B336" s="48"/>
      <c r="C336" s="48"/>
      <c r="D336" s="35"/>
      <c r="E336" s="149"/>
      <c r="F336" s="156"/>
      <c r="G336" s="670"/>
      <c r="H336" s="88"/>
      <c r="I336" s="40"/>
      <c r="J336" s="40"/>
      <c r="K336" s="41"/>
      <c r="L336" s="42"/>
      <c r="M336" s="658"/>
      <c r="N336" s="659" t="str">
        <f t="shared" si="7"/>
        <v/>
      </c>
      <c r="O336" s="692">
        <f t="shared" si="8"/>
        <v>0</v>
      </c>
      <c r="P336" s="29"/>
      <c r="Q336" s="74"/>
      <c r="R336" s="28"/>
      <c r="S336" s="28"/>
      <c r="T336" s="28"/>
      <c r="U336" s="28"/>
      <c r="V336" s="28"/>
      <c r="W336" s="28"/>
      <c r="X336" s="28"/>
      <c r="Y336" s="28"/>
      <c r="Z336" s="28"/>
    </row>
    <row r="337" spans="1:26" ht="15" customHeight="1">
      <c r="A337" s="111">
        <v>327</v>
      </c>
      <c r="B337" s="48"/>
      <c r="C337" s="48"/>
      <c r="D337" s="35"/>
      <c r="E337" s="149"/>
      <c r="F337" s="156"/>
      <c r="G337" s="670"/>
      <c r="H337" s="88"/>
      <c r="I337" s="40"/>
      <c r="J337" s="40"/>
      <c r="K337" s="41"/>
      <c r="L337" s="42"/>
      <c r="M337" s="658"/>
      <c r="N337" s="659" t="str">
        <f t="shared" si="7"/>
        <v/>
      </c>
      <c r="O337" s="692">
        <f t="shared" si="8"/>
        <v>0</v>
      </c>
      <c r="P337" s="29"/>
      <c r="Q337" s="74"/>
      <c r="R337" s="28"/>
      <c r="S337" s="28"/>
      <c r="T337" s="28"/>
      <c r="U337" s="28"/>
      <c r="V337" s="28"/>
      <c r="W337" s="28"/>
      <c r="X337" s="28"/>
      <c r="Y337" s="28"/>
      <c r="Z337" s="28"/>
    </row>
    <row r="338" spans="1:26" ht="15" customHeight="1">
      <c r="A338" s="111">
        <v>328</v>
      </c>
      <c r="B338" s="48"/>
      <c r="C338" s="48"/>
      <c r="D338" s="35"/>
      <c r="E338" s="149"/>
      <c r="F338" s="156"/>
      <c r="G338" s="670"/>
      <c r="H338" s="88"/>
      <c r="I338" s="40"/>
      <c r="J338" s="40"/>
      <c r="K338" s="41"/>
      <c r="L338" s="42"/>
      <c r="M338" s="658"/>
      <c r="N338" s="659" t="str">
        <f t="shared" si="7"/>
        <v/>
      </c>
      <c r="O338" s="692">
        <f t="shared" si="8"/>
        <v>0</v>
      </c>
      <c r="P338" s="29"/>
      <c r="Q338" s="74"/>
      <c r="R338" s="28"/>
      <c r="S338" s="28"/>
      <c r="T338" s="28"/>
      <c r="U338" s="28"/>
      <c r="V338" s="28"/>
      <c r="W338" s="28"/>
      <c r="X338" s="28"/>
      <c r="Y338" s="28"/>
      <c r="Z338" s="28"/>
    </row>
    <row r="339" spans="1:26" ht="15" customHeight="1">
      <c r="A339" s="111">
        <v>329</v>
      </c>
      <c r="B339" s="48"/>
      <c r="C339" s="48"/>
      <c r="D339" s="35"/>
      <c r="E339" s="149"/>
      <c r="F339" s="156"/>
      <c r="G339" s="670"/>
      <c r="H339" s="88"/>
      <c r="I339" s="40"/>
      <c r="J339" s="40"/>
      <c r="K339" s="41"/>
      <c r="L339" s="42"/>
      <c r="M339" s="658"/>
      <c r="N339" s="659" t="str">
        <f t="shared" si="7"/>
        <v/>
      </c>
      <c r="O339" s="692">
        <f t="shared" si="8"/>
        <v>0</v>
      </c>
      <c r="P339" s="29"/>
      <c r="Q339" s="74"/>
      <c r="R339" s="28"/>
      <c r="S339" s="28"/>
      <c r="T339" s="28"/>
      <c r="U339" s="28"/>
      <c r="V339" s="28"/>
      <c r="W339" s="28"/>
      <c r="X339" s="28"/>
      <c r="Y339" s="28"/>
      <c r="Z339" s="28"/>
    </row>
    <row r="340" spans="1:26" ht="15" customHeight="1">
      <c r="A340" s="111">
        <v>330</v>
      </c>
      <c r="B340" s="48"/>
      <c r="C340" s="48"/>
      <c r="D340" s="35"/>
      <c r="E340" s="149"/>
      <c r="F340" s="156"/>
      <c r="G340" s="670"/>
      <c r="H340" s="88"/>
      <c r="I340" s="40"/>
      <c r="J340" s="40"/>
      <c r="K340" s="41"/>
      <c r="L340" s="42"/>
      <c r="M340" s="658"/>
      <c r="N340" s="659" t="str">
        <f t="shared" si="7"/>
        <v/>
      </c>
      <c r="O340" s="692">
        <f t="shared" si="8"/>
        <v>0</v>
      </c>
      <c r="P340" s="29"/>
      <c r="Q340" s="74"/>
      <c r="R340" s="28"/>
      <c r="S340" s="28"/>
      <c r="T340" s="28"/>
      <c r="U340" s="28"/>
      <c r="V340" s="28"/>
      <c r="W340" s="28"/>
      <c r="X340" s="28"/>
      <c r="Y340" s="28"/>
      <c r="Z340" s="28"/>
    </row>
    <row r="341" spans="1:26" ht="15" customHeight="1">
      <c r="A341" s="111">
        <v>331</v>
      </c>
      <c r="B341" s="48"/>
      <c r="C341" s="48"/>
      <c r="D341" s="35"/>
      <c r="E341" s="149"/>
      <c r="F341" s="156"/>
      <c r="G341" s="670"/>
      <c r="H341" s="88"/>
      <c r="I341" s="40"/>
      <c r="J341" s="40"/>
      <c r="K341" s="41"/>
      <c r="L341" s="42"/>
      <c r="M341" s="658"/>
      <c r="N341" s="659" t="str">
        <f t="shared" si="7"/>
        <v/>
      </c>
      <c r="O341" s="692">
        <f t="shared" si="8"/>
        <v>0</v>
      </c>
      <c r="P341" s="29"/>
      <c r="Q341" s="74"/>
      <c r="R341" s="28"/>
      <c r="S341" s="28"/>
      <c r="T341" s="28"/>
      <c r="U341" s="28"/>
      <c r="V341" s="28"/>
      <c r="W341" s="28"/>
      <c r="X341" s="28"/>
      <c r="Y341" s="28"/>
      <c r="Z341" s="28"/>
    </row>
    <row r="342" spans="1:26" ht="15" customHeight="1">
      <c r="A342" s="111">
        <v>332</v>
      </c>
      <c r="B342" s="48"/>
      <c r="C342" s="48"/>
      <c r="D342" s="35"/>
      <c r="E342" s="149"/>
      <c r="F342" s="156"/>
      <c r="G342" s="670"/>
      <c r="H342" s="88"/>
      <c r="I342" s="40"/>
      <c r="J342" s="40"/>
      <c r="K342" s="41"/>
      <c r="L342" s="42"/>
      <c r="M342" s="658"/>
      <c r="N342" s="659" t="str">
        <f t="shared" si="7"/>
        <v/>
      </c>
      <c r="O342" s="692">
        <f t="shared" si="8"/>
        <v>0</v>
      </c>
      <c r="P342" s="29"/>
      <c r="Q342" s="74"/>
      <c r="R342" s="28"/>
      <c r="S342" s="28"/>
      <c r="T342" s="28"/>
      <c r="U342" s="28"/>
      <c r="V342" s="28"/>
      <c r="W342" s="28"/>
      <c r="X342" s="28"/>
      <c r="Y342" s="28"/>
      <c r="Z342" s="28"/>
    </row>
    <row r="343" spans="1:26" ht="15" customHeight="1">
      <c r="A343" s="111">
        <v>333</v>
      </c>
      <c r="B343" s="48"/>
      <c r="C343" s="48"/>
      <c r="D343" s="35"/>
      <c r="E343" s="149"/>
      <c r="F343" s="156"/>
      <c r="G343" s="670"/>
      <c r="H343" s="88"/>
      <c r="I343" s="40"/>
      <c r="J343" s="40"/>
      <c r="K343" s="41"/>
      <c r="L343" s="42"/>
      <c r="M343" s="658"/>
      <c r="N343" s="659" t="str">
        <f t="shared" si="7"/>
        <v/>
      </c>
      <c r="O343" s="692">
        <f t="shared" si="8"/>
        <v>0</v>
      </c>
      <c r="P343" s="29"/>
      <c r="Q343" s="74"/>
      <c r="R343" s="28"/>
      <c r="S343" s="28"/>
      <c r="T343" s="28"/>
      <c r="U343" s="28"/>
      <c r="V343" s="28"/>
      <c r="W343" s="28"/>
      <c r="X343" s="28"/>
      <c r="Y343" s="28"/>
      <c r="Z343" s="28"/>
    </row>
    <row r="344" spans="1:26" ht="15" customHeight="1">
      <c r="A344" s="111">
        <v>334</v>
      </c>
      <c r="B344" s="48"/>
      <c r="C344" s="48"/>
      <c r="D344" s="35"/>
      <c r="E344" s="149"/>
      <c r="F344" s="156"/>
      <c r="G344" s="670"/>
      <c r="H344" s="88"/>
      <c r="I344" s="40"/>
      <c r="J344" s="40"/>
      <c r="K344" s="41"/>
      <c r="L344" s="42"/>
      <c r="M344" s="658"/>
      <c r="N344" s="659" t="str">
        <f t="shared" si="7"/>
        <v/>
      </c>
      <c r="O344" s="692">
        <f t="shared" si="8"/>
        <v>0</v>
      </c>
      <c r="P344" s="29"/>
      <c r="Q344" s="74"/>
      <c r="R344" s="28"/>
      <c r="S344" s="28"/>
      <c r="T344" s="28"/>
      <c r="U344" s="28"/>
      <c r="V344" s="28"/>
      <c r="W344" s="28"/>
      <c r="X344" s="28"/>
      <c r="Y344" s="28"/>
      <c r="Z344" s="28"/>
    </row>
    <row r="345" spans="1:26" ht="15" customHeight="1">
      <c r="A345" s="111">
        <v>335</v>
      </c>
      <c r="B345" s="48"/>
      <c r="C345" s="48"/>
      <c r="D345" s="35"/>
      <c r="E345" s="149"/>
      <c r="F345" s="156"/>
      <c r="G345" s="670"/>
      <c r="H345" s="88"/>
      <c r="I345" s="40"/>
      <c r="J345" s="40"/>
      <c r="K345" s="41"/>
      <c r="L345" s="42"/>
      <c r="M345" s="658"/>
      <c r="N345" s="659" t="str">
        <f t="shared" si="7"/>
        <v/>
      </c>
      <c r="O345" s="692">
        <f t="shared" si="8"/>
        <v>0</v>
      </c>
      <c r="P345" s="29"/>
      <c r="Q345" s="74"/>
      <c r="R345" s="28"/>
      <c r="S345" s="28"/>
      <c r="T345" s="28"/>
      <c r="U345" s="28"/>
      <c r="V345" s="28"/>
      <c r="W345" s="28"/>
      <c r="X345" s="28"/>
      <c r="Y345" s="28"/>
      <c r="Z345" s="28"/>
    </row>
    <row r="346" spans="1:26" ht="15" customHeight="1">
      <c r="A346" s="111">
        <v>336</v>
      </c>
      <c r="B346" s="48"/>
      <c r="C346" s="48"/>
      <c r="D346" s="35"/>
      <c r="E346" s="149"/>
      <c r="F346" s="156"/>
      <c r="G346" s="670"/>
      <c r="H346" s="88"/>
      <c r="I346" s="40"/>
      <c r="J346" s="40"/>
      <c r="K346" s="41"/>
      <c r="L346" s="42"/>
      <c r="M346" s="658"/>
      <c r="N346" s="659" t="str">
        <f t="shared" si="7"/>
        <v/>
      </c>
      <c r="O346" s="692">
        <f t="shared" si="8"/>
        <v>0</v>
      </c>
      <c r="P346" s="29"/>
      <c r="Q346" s="74"/>
      <c r="R346" s="28"/>
      <c r="S346" s="28"/>
      <c r="T346" s="28"/>
      <c r="U346" s="28"/>
      <c r="V346" s="28"/>
      <c r="W346" s="28"/>
      <c r="X346" s="28"/>
      <c r="Y346" s="28"/>
      <c r="Z346" s="28"/>
    </row>
    <row r="347" spans="1:26" ht="15" customHeight="1">
      <c r="A347" s="111">
        <v>337</v>
      </c>
      <c r="B347" s="48"/>
      <c r="C347" s="48"/>
      <c r="D347" s="35"/>
      <c r="E347" s="149"/>
      <c r="F347" s="156"/>
      <c r="G347" s="670"/>
      <c r="H347" s="88"/>
      <c r="I347" s="40"/>
      <c r="J347" s="40"/>
      <c r="K347" s="41"/>
      <c r="L347" s="42"/>
      <c r="M347" s="658"/>
      <c r="N347" s="659" t="str">
        <f t="shared" si="7"/>
        <v/>
      </c>
      <c r="O347" s="692">
        <f t="shared" si="8"/>
        <v>0</v>
      </c>
      <c r="P347" s="29"/>
      <c r="Q347" s="74"/>
      <c r="R347" s="28"/>
      <c r="S347" s="28"/>
      <c r="T347" s="28"/>
      <c r="U347" s="28"/>
      <c r="V347" s="28"/>
      <c r="W347" s="28"/>
      <c r="X347" s="28"/>
      <c r="Y347" s="28"/>
      <c r="Z347" s="28"/>
    </row>
    <row r="348" spans="1:26" ht="15" customHeight="1">
      <c r="A348" s="111">
        <v>338</v>
      </c>
      <c r="B348" s="48"/>
      <c r="C348" s="48"/>
      <c r="D348" s="35"/>
      <c r="E348" s="149"/>
      <c r="F348" s="156"/>
      <c r="G348" s="670"/>
      <c r="H348" s="88"/>
      <c r="I348" s="40"/>
      <c r="J348" s="40"/>
      <c r="K348" s="41"/>
      <c r="L348" s="42"/>
      <c r="M348" s="658"/>
      <c r="N348" s="659" t="str">
        <f t="shared" si="7"/>
        <v/>
      </c>
      <c r="O348" s="692">
        <f t="shared" si="8"/>
        <v>0</v>
      </c>
      <c r="P348" s="29"/>
      <c r="Q348" s="74"/>
      <c r="R348" s="28"/>
      <c r="S348" s="28"/>
      <c r="T348" s="28"/>
      <c r="U348" s="28"/>
      <c r="V348" s="28"/>
      <c r="W348" s="28"/>
      <c r="X348" s="28"/>
      <c r="Y348" s="28"/>
      <c r="Z348" s="28"/>
    </row>
    <row r="349" spans="1:26" ht="15" customHeight="1">
      <c r="A349" s="111">
        <v>339</v>
      </c>
      <c r="B349" s="48"/>
      <c r="C349" s="48"/>
      <c r="D349" s="35"/>
      <c r="E349" s="149"/>
      <c r="F349" s="156"/>
      <c r="G349" s="670"/>
      <c r="H349" s="88"/>
      <c r="I349" s="40"/>
      <c r="J349" s="40"/>
      <c r="K349" s="41"/>
      <c r="L349" s="42"/>
      <c r="M349" s="658"/>
      <c r="N349" s="659" t="str">
        <f t="shared" si="7"/>
        <v/>
      </c>
      <c r="O349" s="692">
        <f t="shared" si="8"/>
        <v>0</v>
      </c>
      <c r="P349" s="29"/>
      <c r="Q349" s="74"/>
      <c r="R349" s="28"/>
      <c r="S349" s="28"/>
      <c r="T349" s="28"/>
      <c r="U349" s="28"/>
      <c r="V349" s="28"/>
      <c r="W349" s="28"/>
      <c r="X349" s="28"/>
      <c r="Y349" s="28"/>
      <c r="Z349" s="28"/>
    </row>
    <row r="350" spans="1:26" ht="15" customHeight="1">
      <c r="A350" s="111">
        <v>340</v>
      </c>
      <c r="B350" s="48"/>
      <c r="C350" s="48"/>
      <c r="D350" s="35"/>
      <c r="E350" s="149"/>
      <c r="F350" s="156"/>
      <c r="G350" s="670"/>
      <c r="H350" s="88"/>
      <c r="I350" s="40"/>
      <c r="J350" s="40"/>
      <c r="K350" s="41"/>
      <c r="L350" s="42"/>
      <c r="M350" s="658"/>
      <c r="N350" s="659" t="str">
        <f t="shared" si="7"/>
        <v/>
      </c>
      <c r="O350" s="692">
        <f t="shared" si="8"/>
        <v>0</v>
      </c>
      <c r="P350" s="29"/>
      <c r="Q350" s="74"/>
      <c r="R350" s="28"/>
      <c r="S350" s="28"/>
      <c r="T350" s="28"/>
      <c r="U350" s="28"/>
      <c r="V350" s="28"/>
      <c r="W350" s="28"/>
      <c r="X350" s="28"/>
      <c r="Y350" s="28"/>
      <c r="Z350" s="28"/>
    </row>
    <row r="351" spans="1:26" ht="15" customHeight="1">
      <c r="A351" s="111">
        <v>341</v>
      </c>
      <c r="B351" s="48"/>
      <c r="C351" s="48"/>
      <c r="D351" s="35"/>
      <c r="E351" s="149"/>
      <c r="F351" s="156"/>
      <c r="G351" s="670"/>
      <c r="H351" s="88"/>
      <c r="I351" s="40"/>
      <c r="J351" s="40"/>
      <c r="K351" s="41"/>
      <c r="L351" s="42"/>
      <c r="M351" s="658"/>
      <c r="N351" s="659" t="str">
        <f t="shared" si="7"/>
        <v/>
      </c>
      <c r="O351" s="692">
        <f t="shared" si="8"/>
        <v>0</v>
      </c>
      <c r="P351" s="29"/>
      <c r="Q351" s="74"/>
      <c r="R351" s="28"/>
      <c r="S351" s="28"/>
      <c r="T351" s="28"/>
      <c r="U351" s="28"/>
      <c r="V351" s="28"/>
      <c r="W351" s="28"/>
      <c r="X351" s="28"/>
      <c r="Y351" s="28"/>
      <c r="Z351" s="28"/>
    </row>
    <row r="352" spans="1:26" ht="15" customHeight="1">
      <c r="A352" s="111">
        <v>342</v>
      </c>
      <c r="B352" s="48"/>
      <c r="C352" s="48"/>
      <c r="D352" s="35"/>
      <c r="E352" s="149"/>
      <c r="F352" s="156"/>
      <c r="G352" s="670"/>
      <c r="H352" s="88"/>
      <c r="I352" s="40"/>
      <c r="J352" s="40"/>
      <c r="K352" s="41"/>
      <c r="L352" s="42"/>
      <c r="M352" s="658"/>
      <c r="N352" s="659" t="str">
        <f t="shared" si="7"/>
        <v/>
      </c>
      <c r="O352" s="692">
        <f t="shared" si="8"/>
        <v>0</v>
      </c>
      <c r="P352" s="29"/>
      <c r="Q352" s="74"/>
      <c r="R352" s="28"/>
      <c r="S352" s="28"/>
      <c r="T352" s="28"/>
      <c r="U352" s="28"/>
      <c r="V352" s="28"/>
      <c r="W352" s="28"/>
      <c r="X352" s="28"/>
      <c r="Y352" s="28"/>
      <c r="Z352" s="28"/>
    </row>
    <row r="353" spans="1:26" ht="15" customHeight="1">
      <c r="A353" s="111">
        <v>343</v>
      </c>
      <c r="B353" s="48"/>
      <c r="C353" s="48"/>
      <c r="D353" s="35"/>
      <c r="E353" s="149"/>
      <c r="F353" s="156"/>
      <c r="G353" s="670"/>
      <c r="H353" s="88"/>
      <c r="I353" s="40"/>
      <c r="J353" s="40"/>
      <c r="K353" s="41"/>
      <c r="L353" s="42"/>
      <c r="M353" s="658"/>
      <c r="N353" s="659" t="str">
        <f t="shared" si="7"/>
        <v/>
      </c>
      <c r="O353" s="692">
        <f t="shared" si="8"/>
        <v>0</v>
      </c>
      <c r="P353" s="29"/>
      <c r="Q353" s="74"/>
      <c r="R353" s="28"/>
      <c r="S353" s="28"/>
      <c r="T353" s="28"/>
      <c r="U353" s="28"/>
      <c r="V353" s="28"/>
      <c r="W353" s="28"/>
      <c r="X353" s="28"/>
      <c r="Y353" s="28"/>
      <c r="Z353" s="28"/>
    </row>
    <row r="354" spans="1:26" ht="15" customHeight="1">
      <c r="A354" s="111">
        <v>344</v>
      </c>
      <c r="B354" s="48"/>
      <c r="C354" s="48"/>
      <c r="D354" s="35"/>
      <c r="E354" s="149"/>
      <c r="F354" s="156"/>
      <c r="G354" s="670"/>
      <c r="H354" s="88"/>
      <c r="I354" s="40"/>
      <c r="J354" s="40"/>
      <c r="K354" s="41"/>
      <c r="L354" s="42"/>
      <c r="M354" s="658"/>
      <c r="N354" s="659" t="str">
        <f t="shared" si="7"/>
        <v/>
      </c>
      <c r="O354" s="692">
        <f t="shared" si="8"/>
        <v>0</v>
      </c>
      <c r="P354" s="29"/>
      <c r="Q354" s="74"/>
      <c r="R354" s="28"/>
      <c r="S354" s="28"/>
      <c r="T354" s="28"/>
      <c r="U354" s="28"/>
      <c r="V354" s="28"/>
      <c r="W354" s="28"/>
      <c r="X354" s="28"/>
      <c r="Y354" s="28"/>
      <c r="Z354" s="28"/>
    </row>
    <row r="355" spans="1:26" ht="15" customHeight="1">
      <c r="A355" s="111">
        <v>345</v>
      </c>
      <c r="B355" s="48"/>
      <c r="C355" s="48"/>
      <c r="D355" s="35"/>
      <c r="E355" s="149"/>
      <c r="F355" s="156"/>
      <c r="G355" s="670"/>
      <c r="H355" s="88"/>
      <c r="I355" s="40"/>
      <c r="J355" s="40"/>
      <c r="K355" s="41"/>
      <c r="L355" s="42"/>
      <c r="M355" s="658"/>
      <c r="N355" s="659" t="str">
        <f t="shared" si="7"/>
        <v/>
      </c>
      <c r="O355" s="692">
        <f t="shared" si="8"/>
        <v>0</v>
      </c>
      <c r="P355" s="29"/>
      <c r="Q355" s="74"/>
      <c r="R355" s="28"/>
      <c r="S355" s="28"/>
      <c r="T355" s="28"/>
      <c r="U355" s="28"/>
      <c r="V355" s="28"/>
      <c r="W355" s="28"/>
      <c r="X355" s="28"/>
      <c r="Y355" s="28"/>
      <c r="Z355" s="28"/>
    </row>
    <row r="356" spans="1:26" ht="15" customHeight="1">
      <c r="A356" s="111">
        <v>346</v>
      </c>
      <c r="B356" s="48"/>
      <c r="C356" s="48"/>
      <c r="D356" s="35"/>
      <c r="E356" s="149"/>
      <c r="F356" s="156"/>
      <c r="G356" s="670"/>
      <c r="H356" s="88"/>
      <c r="I356" s="40"/>
      <c r="J356" s="40"/>
      <c r="K356" s="41"/>
      <c r="L356" s="42"/>
      <c r="M356" s="658"/>
      <c r="N356" s="659" t="str">
        <f t="shared" si="7"/>
        <v/>
      </c>
      <c r="O356" s="692">
        <f t="shared" si="8"/>
        <v>0</v>
      </c>
      <c r="P356" s="29"/>
      <c r="Q356" s="74"/>
      <c r="R356" s="28"/>
      <c r="S356" s="28"/>
      <c r="T356" s="28"/>
      <c r="U356" s="28"/>
      <c r="V356" s="28"/>
      <c r="W356" s="28"/>
      <c r="X356" s="28"/>
      <c r="Y356" s="28"/>
      <c r="Z356" s="28"/>
    </row>
    <row r="357" spans="1:26" ht="15" customHeight="1">
      <c r="A357" s="111">
        <v>347</v>
      </c>
      <c r="B357" s="48"/>
      <c r="C357" s="48"/>
      <c r="D357" s="35"/>
      <c r="E357" s="149"/>
      <c r="F357" s="156"/>
      <c r="G357" s="670"/>
      <c r="H357" s="88"/>
      <c r="I357" s="40"/>
      <c r="J357" s="40"/>
      <c r="K357" s="41"/>
      <c r="L357" s="42"/>
      <c r="M357" s="658"/>
      <c r="N357" s="659" t="str">
        <f t="shared" si="7"/>
        <v/>
      </c>
      <c r="O357" s="692">
        <f t="shared" si="8"/>
        <v>0</v>
      </c>
      <c r="P357" s="29"/>
      <c r="Q357" s="74"/>
      <c r="R357" s="28"/>
      <c r="S357" s="28"/>
      <c r="T357" s="28"/>
      <c r="U357" s="28"/>
      <c r="V357" s="28"/>
      <c r="W357" s="28"/>
      <c r="X357" s="28"/>
      <c r="Y357" s="28"/>
      <c r="Z357" s="28"/>
    </row>
    <row r="358" spans="1:26" ht="15" customHeight="1">
      <c r="A358" s="111">
        <v>348</v>
      </c>
      <c r="B358" s="48"/>
      <c r="C358" s="48"/>
      <c r="D358" s="35"/>
      <c r="E358" s="149"/>
      <c r="F358" s="156"/>
      <c r="G358" s="670"/>
      <c r="H358" s="88"/>
      <c r="I358" s="40"/>
      <c r="J358" s="40"/>
      <c r="K358" s="41"/>
      <c r="L358" s="42"/>
      <c r="M358" s="658"/>
      <c r="N358" s="659" t="str">
        <f t="shared" si="7"/>
        <v/>
      </c>
      <c r="O358" s="692">
        <f t="shared" si="8"/>
        <v>0</v>
      </c>
      <c r="P358" s="29"/>
      <c r="Q358" s="74"/>
      <c r="R358" s="28"/>
      <c r="S358" s="28"/>
      <c r="T358" s="28"/>
      <c r="U358" s="28"/>
      <c r="V358" s="28"/>
      <c r="W358" s="28"/>
      <c r="X358" s="28"/>
      <c r="Y358" s="28"/>
      <c r="Z358" s="28"/>
    </row>
    <row r="359" spans="1:26" ht="15" customHeight="1">
      <c r="A359" s="111">
        <v>349</v>
      </c>
      <c r="B359" s="48"/>
      <c r="C359" s="48"/>
      <c r="D359" s="35"/>
      <c r="E359" s="149"/>
      <c r="F359" s="156"/>
      <c r="G359" s="670"/>
      <c r="H359" s="88"/>
      <c r="I359" s="40"/>
      <c r="J359" s="40"/>
      <c r="K359" s="41"/>
      <c r="L359" s="42"/>
      <c r="M359" s="658"/>
      <c r="N359" s="659" t="str">
        <f t="shared" si="7"/>
        <v/>
      </c>
      <c r="O359" s="692">
        <f t="shared" si="8"/>
        <v>0</v>
      </c>
      <c r="P359" s="29"/>
      <c r="Q359" s="74"/>
      <c r="R359" s="28"/>
      <c r="S359" s="28"/>
      <c r="T359" s="28"/>
      <c r="U359" s="28"/>
      <c r="V359" s="28"/>
      <c r="W359" s="28"/>
      <c r="X359" s="28"/>
      <c r="Y359" s="28"/>
      <c r="Z359" s="28"/>
    </row>
    <row r="360" spans="1:26" ht="15" customHeight="1">
      <c r="A360" s="111">
        <v>350</v>
      </c>
      <c r="B360" s="48"/>
      <c r="C360" s="48"/>
      <c r="D360" s="35"/>
      <c r="E360" s="149"/>
      <c r="F360" s="156"/>
      <c r="G360" s="670"/>
      <c r="H360" s="88"/>
      <c r="I360" s="40"/>
      <c r="J360" s="40"/>
      <c r="K360" s="41"/>
      <c r="L360" s="42"/>
      <c r="M360" s="658"/>
      <c r="N360" s="659" t="str">
        <f t="shared" si="7"/>
        <v/>
      </c>
      <c r="O360" s="692">
        <f t="shared" si="8"/>
        <v>0</v>
      </c>
      <c r="P360" s="29"/>
      <c r="Q360" s="74"/>
      <c r="R360" s="28"/>
      <c r="S360" s="28"/>
      <c r="T360" s="28"/>
      <c r="U360" s="28"/>
      <c r="V360" s="28"/>
      <c r="W360" s="28"/>
      <c r="X360" s="28"/>
      <c r="Y360" s="28"/>
      <c r="Z360" s="28"/>
    </row>
    <row r="361" spans="1:26" ht="15" customHeight="1">
      <c r="A361" s="111">
        <v>351</v>
      </c>
      <c r="B361" s="48"/>
      <c r="C361" s="48"/>
      <c r="D361" s="35"/>
      <c r="E361" s="149"/>
      <c r="F361" s="156"/>
      <c r="G361" s="670"/>
      <c r="H361" s="88"/>
      <c r="I361" s="40"/>
      <c r="J361" s="40"/>
      <c r="K361" s="41"/>
      <c r="L361" s="42"/>
      <c r="M361" s="658"/>
      <c r="N361" s="659" t="str">
        <f t="shared" si="7"/>
        <v/>
      </c>
      <c r="O361" s="692">
        <f t="shared" si="8"/>
        <v>0</v>
      </c>
      <c r="P361" s="29"/>
      <c r="Q361" s="74"/>
      <c r="R361" s="28"/>
      <c r="S361" s="28"/>
      <c r="T361" s="28"/>
      <c r="U361" s="28"/>
      <c r="V361" s="28"/>
      <c r="W361" s="28"/>
      <c r="X361" s="28"/>
      <c r="Y361" s="28"/>
      <c r="Z361" s="28"/>
    </row>
    <row r="362" spans="1:26" ht="15" customHeight="1">
      <c r="A362" s="111">
        <v>352</v>
      </c>
      <c r="B362" s="48"/>
      <c r="C362" s="48"/>
      <c r="D362" s="35"/>
      <c r="E362" s="149"/>
      <c r="F362" s="156"/>
      <c r="G362" s="670"/>
      <c r="H362" s="88"/>
      <c r="I362" s="40"/>
      <c r="J362" s="40"/>
      <c r="K362" s="41"/>
      <c r="L362" s="42"/>
      <c r="M362" s="658"/>
      <c r="N362" s="659" t="str">
        <f t="shared" si="7"/>
        <v/>
      </c>
      <c r="O362" s="692">
        <f t="shared" si="8"/>
        <v>0</v>
      </c>
      <c r="P362" s="29"/>
      <c r="Q362" s="74"/>
      <c r="R362" s="28"/>
      <c r="S362" s="28"/>
      <c r="T362" s="28"/>
      <c r="U362" s="28"/>
      <c r="V362" s="28"/>
      <c r="W362" s="28"/>
      <c r="X362" s="28"/>
      <c r="Y362" s="28"/>
      <c r="Z362" s="28"/>
    </row>
    <row r="363" spans="1:26" ht="15" customHeight="1">
      <c r="A363" s="111">
        <v>353</v>
      </c>
      <c r="B363" s="48"/>
      <c r="C363" s="48"/>
      <c r="D363" s="35"/>
      <c r="E363" s="149"/>
      <c r="F363" s="156"/>
      <c r="G363" s="670"/>
      <c r="H363" s="88"/>
      <c r="I363" s="40"/>
      <c r="J363" s="40"/>
      <c r="K363" s="41"/>
      <c r="L363" s="42"/>
      <c r="M363" s="658"/>
      <c r="N363" s="659" t="str">
        <f t="shared" si="7"/>
        <v/>
      </c>
      <c r="O363" s="692">
        <f t="shared" si="8"/>
        <v>0</v>
      </c>
      <c r="P363" s="29"/>
      <c r="Q363" s="74"/>
      <c r="R363" s="28"/>
      <c r="S363" s="28"/>
      <c r="T363" s="28"/>
      <c r="U363" s="28"/>
      <c r="V363" s="28"/>
      <c r="W363" s="28"/>
      <c r="X363" s="28"/>
      <c r="Y363" s="28"/>
      <c r="Z363" s="28"/>
    </row>
    <row r="364" spans="1:26" ht="15" customHeight="1">
      <c r="A364" s="111">
        <v>354</v>
      </c>
      <c r="B364" s="48"/>
      <c r="C364" s="48"/>
      <c r="D364" s="35"/>
      <c r="E364" s="149"/>
      <c r="F364" s="156"/>
      <c r="G364" s="670"/>
      <c r="H364" s="88"/>
      <c r="I364" s="40"/>
      <c r="J364" s="40"/>
      <c r="K364" s="41"/>
      <c r="L364" s="42"/>
      <c r="M364" s="658"/>
      <c r="N364" s="659" t="str">
        <f t="shared" si="7"/>
        <v/>
      </c>
      <c r="O364" s="692">
        <f t="shared" si="8"/>
        <v>0</v>
      </c>
      <c r="P364" s="29"/>
      <c r="Q364" s="74"/>
      <c r="R364" s="28"/>
      <c r="S364" s="28"/>
      <c r="T364" s="28"/>
      <c r="U364" s="28"/>
      <c r="V364" s="28"/>
      <c r="W364" s="28"/>
      <c r="X364" s="28"/>
      <c r="Y364" s="28"/>
      <c r="Z364" s="28"/>
    </row>
    <row r="365" spans="1:26" ht="15" customHeight="1">
      <c r="A365" s="111">
        <v>355</v>
      </c>
      <c r="B365" s="48"/>
      <c r="C365" s="48"/>
      <c r="D365" s="35"/>
      <c r="E365" s="149"/>
      <c r="F365" s="156"/>
      <c r="G365" s="670"/>
      <c r="H365" s="88"/>
      <c r="I365" s="40"/>
      <c r="J365" s="40"/>
      <c r="K365" s="41"/>
      <c r="L365" s="42"/>
      <c r="M365" s="658"/>
      <c r="N365" s="659" t="str">
        <f t="shared" si="7"/>
        <v/>
      </c>
      <c r="O365" s="692">
        <f t="shared" si="8"/>
        <v>0</v>
      </c>
      <c r="P365" s="29"/>
      <c r="Q365" s="74"/>
      <c r="R365" s="28"/>
      <c r="S365" s="28"/>
      <c r="T365" s="28"/>
      <c r="U365" s="28"/>
      <c r="V365" s="28"/>
      <c r="W365" s="28"/>
      <c r="X365" s="28"/>
      <c r="Y365" s="28"/>
      <c r="Z365" s="28"/>
    </row>
    <row r="366" spans="1:26" ht="15" customHeight="1">
      <c r="A366" s="111">
        <v>356</v>
      </c>
      <c r="B366" s="48"/>
      <c r="C366" s="48"/>
      <c r="D366" s="35"/>
      <c r="E366" s="149"/>
      <c r="F366" s="156"/>
      <c r="G366" s="670"/>
      <c r="H366" s="88"/>
      <c r="I366" s="40"/>
      <c r="J366" s="40"/>
      <c r="K366" s="41"/>
      <c r="L366" s="42"/>
      <c r="M366" s="658"/>
      <c r="N366" s="659" t="str">
        <f t="shared" si="7"/>
        <v/>
      </c>
      <c r="O366" s="692">
        <f t="shared" si="8"/>
        <v>0</v>
      </c>
      <c r="P366" s="29"/>
      <c r="Q366" s="74"/>
      <c r="R366" s="28"/>
      <c r="S366" s="28"/>
      <c r="T366" s="28"/>
      <c r="U366" s="28"/>
      <c r="V366" s="28"/>
      <c r="W366" s="28"/>
      <c r="X366" s="28"/>
      <c r="Y366" s="28"/>
      <c r="Z366" s="28"/>
    </row>
    <row r="367" spans="1:26" ht="15" customHeight="1">
      <c r="A367" s="111">
        <v>357</v>
      </c>
      <c r="B367" s="48"/>
      <c r="C367" s="48"/>
      <c r="D367" s="35"/>
      <c r="E367" s="149"/>
      <c r="F367" s="156"/>
      <c r="G367" s="670"/>
      <c r="H367" s="88"/>
      <c r="I367" s="40"/>
      <c r="J367" s="40"/>
      <c r="K367" s="41"/>
      <c r="L367" s="42"/>
      <c r="M367" s="658"/>
      <c r="N367" s="659" t="str">
        <f t="shared" si="7"/>
        <v/>
      </c>
      <c r="O367" s="692">
        <f t="shared" si="8"/>
        <v>0</v>
      </c>
      <c r="P367" s="29"/>
      <c r="Q367" s="74"/>
      <c r="R367" s="28"/>
      <c r="S367" s="28"/>
      <c r="T367" s="28"/>
      <c r="U367" s="28"/>
      <c r="V367" s="28"/>
      <c r="W367" s="28"/>
      <c r="X367" s="28"/>
      <c r="Y367" s="28"/>
      <c r="Z367" s="28"/>
    </row>
    <row r="368" spans="1:26" ht="15" customHeight="1">
      <c r="A368" s="111">
        <v>358</v>
      </c>
      <c r="B368" s="48"/>
      <c r="C368" s="48"/>
      <c r="D368" s="35"/>
      <c r="E368" s="149"/>
      <c r="F368" s="156"/>
      <c r="G368" s="670"/>
      <c r="H368" s="88"/>
      <c r="I368" s="40"/>
      <c r="J368" s="40"/>
      <c r="K368" s="41"/>
      <c r="L368" s="42"/>
      <c r="M368" s="658"/>
      <c r="N368" s="659" t="str">
        <f t="shared" si="7"/>
        <v/>
      </c>
      <c r="O368" s="692">
        <f t="shared" si="8"/>
        <v>0</v>
      </c>
      <c r="P368" s="29"/>
      <c r="Q368" s="74"/>
      <c r="R368" s="28"/>
      <c r="S368" s="28"/>
      <c r="T368" s="28"/>
      <c r="U368" s="28"/>
      <c r="V368" s="28"/>
      <c r="W368" s="28"/>
      <c r="X368" s="28"/>
      <c r="Y368" s="28"/>
      <c r="Z368" s="28"/>
    </row>
    <row r="369" spans="1:26" ht="15" customHeight="1">
      <c r="A369" s="111">
        <v>359</v>
      </c>
      <c r="B369" s="48"/>
      <c r="C369" s="48"/>
      <c r="D369" s="35"/>
      <c r="E369" s="149"/>
      <c r="F369" s="156"/>
      <c r="G369" s="670"/>
      <c r="H369" s="88"/>
      <c r="I369" s="40"/>
      <c r="J369" s="40"/>
      <c r="K369" s="41"/>
      <c r="L369" s="42"/>
      <c r="M369" s="658"/>
      <c r="N369" s="659" t="str">
        <f t="shared" si="7"/>
        <v/>
      </c>
      <c r="O369" s="692">
        <f t="shared" si="8"/>
        <v>0</v>
      </c>
      <c r="P369" s="29"/>
      <c r="Q369" s="74"/>
      <c r="R369" s="28"/>
      <c r="S369" s="28"/>
      <c r="T369" s="28"/>
      <c r="U369" s="28"/>
      <c r="V369" s="28"/>
      <c r="W369" s="28"/>
      <c r="X369" s="28"/>
      <c r="Y369" s="28"/>
      <c r="Z369" s="28"/>
    </row>
    <row r="370" spans="1:26" ht="15" customHeight="1">
      <c r="A370" s="111">
        <v>360</v>
      </c>
      <c r="B370" s="48"/>
      <c r="C370" s="48"/>
      <c r="D370" s="35"/>
      <c r="E370" s="149"/>
      <c r="F370" s="156"/>
      <c r="G370" s="670"/>
      <c r="H370" s="88"/>
      <c r="I370" s="40"/>
      <c r="J370" s="40"/>
      <c r="K370" s="41"/>
      <c r="L370" s="42"/>
      <c r="M370" s="658"/>
      <c r="N370" s="659" t="str">
        <f t="shared" si="7"/>
        <v/>
      </c>
      <c r="O370" s="692">
        <f t="shared" si="8"/>
        <v>0</v>
      </c>
      <c r="P370" s="29"/>
      <c r="Q370" s="74"/>
      <c r="R370" s="28"/>
      <c r="S370" s="28"/>
      <c r="T370" s="28"/>
      <c r="U370" s="28"/>
      <c r="V370" s="28"/>
      <c r="W370" s="28"/>
      <c r="X370" s="28"/>
      <c r="Y370" s="28"/>
      <c r="Z370" s="28"/>
    </row>
    <row r="371" spans="1:26" ht="15" customHeight="1">
      <c r="A371" s="111">
        <v>361</v>
      </c>
      <c r="B371" s="48"/>
      <c r="C371" s="48"/>
      <c r="D371" s="35"/>
      <c r="E371" s="149"/>
      <c r="F371" s="156"/>
      <c r="G371" s="670"/>
      <c r="H371" s="88"/>
      <c r="I371" s="40"/>
      <c r="J371" s="40"/>
      <c r="K371" s="41"/>
      <c r="L371" s="42"/>
      <c r="M371" s="658"/>
      <c r="N371" s="659" t="str">
        <f t="shared" si="7"/>
        <v/>
      </c>
      <c r="O371" s="692">
        <f t="shared" si="8"/>
        <v>0</v>
      </c>
      <c r="P371" s="29"/>
      <c r="Q371" s="74"/>
      <c r="R371" s="28"/>
      <c r="S371" s="28"/>
      <c r="T371" s="28"/>
      <c r="U371" s="28"/>
      <c r="V371" s="28"/>
      <c r="W371" s="28"/>
      <c r="X371" s="28"/>
      <c r="Y371" s="28"/>
      <c r="Z371" s="28"/>
    </row>
    <row r="372" spans="1:26" ht="15" customHeight="1">
      <c r="A372" s="111">
        <v>362</v>
      </c>
      <c r="B372" s="48"/>
      <c r="C372" s="48"/>
      <c r="D372" s="35"/>
      <c r="E372" s="149"/>
      <c r="F372" s="156"/>
      <c r="G372" s="670"/>
      <c r="H372" s="88"/>
      <c r="I372" s="40"/>
      <c r="J372" s="40"/>
      <c r="K372" s="41"/>
      <c r="L372" s="42"/>
      <c r="M372" s="658"/>
      <c r="N372" s="659" t="str">
        <f t="shared" si="7"/>
        <v/>
      </c>
      <c r="O372" s="692">
        <f t="shared" si="8"/>
        <v>0</v>
      </c>
      <c r="P372" s="29"/>
      <c r="Q372" s="74"/>
      <c r="R372" s="28"/>
      <c r="S372" s="28"/>
      <c r="T372" s="28"/>
      <c r="U372" s="28"/>
      <c r="V372" s="28"/>
      <c r="W372" s="28"/>
      <c r="X372" s="28"/>
      <c r="Y372" s="28"/>
      <c r="Z372" s="28"/>
    </row>
    <row r="373" spans="1:26" ht="15" customHeight="1">
      <c r="A373" s="111">
        <v>363</v>
      </c>
      <c r="B373" s="48"/>
      <c r="C373" s="48"/>
      <c r="D373" s="35"/>
      <c r="E373" s="149"/>
      <c r="F373" s="156"/>
      <c r="G373" s="670"/>
      <c r="H373" s="88"/>
      <c r="I373" s="40"/>
      <c r="J373" s="40"/>
      <c r="K373" s="41"/>
      <c r="L373" s="42"/>
      <c r="M373" s="658"/>
      <c r="N373" s="659" t="str">
        <f t="shared" si="7"/>
        <v/>
      </c>
      <c r="O373" s="692">
        <f t="shared" si="8"/>
        <v>0</v>
      </c>
      <c r="P373" s="29"/>
      <c r="Q373" s="74"/>
      <c r="R373" s="28"/>
      <c r="S373" s="28"/>
      <c r="T373" s="28"/>
      <c r="U373" s="28"/>
      <c r="V373" s="28"/>
      <c r="W373" s="28"/>
      <c r="X373" s="28"/>
      <c r="Y373" s="28"/>
      <c r="Z373" s="28"/>
    </row>
    <row r="374" spans="1:26" ht="15" customHeight="1">
      <c r="A374" s="111">
        <v>364</v>
      </c>
      <c r="B374" s="48"/>
      <c r="C374" s="48"/>
      <c r="D374" s="35"/>
      <c r="E374" s="149"/>
      <c r="F374" s="156"/>
      <c r="G374" s="670"/>
      <c r="H374" s="88"/>
      <c r="I374" s="40"/>
      <c r="J374" s="40"/>
      <c r="K374" s="41"/>
      <c r="L374" s="42"/>
      <c r="M374" s="658"/>
      <c r="N374" s="659" t="str">
        <f t="shared" si="7"/>
        <v/>
      </c>
      <c r="O374" s="692">
        <f t="shared" si="8"/>
        <v>0</v>
      </c>
      <c r="P374" s="29"/>
      <c r="Q374" s="74"/>
      <c r="R374" s="28"/>
      <c r="S374" s="28"/>
      <c r="T374" s="28"/>
      <c r="U374" s="28"/>
      <c r="V374" s="28"/>
      <c r="W374" s="28"/>
      <c r="X374" s="28"/>
      <c r="Y374" s="28"/>
      <c r="Z374" s="28"/>
    </row>
    <row r="375" spans="1:26" ht="15" customHeight="1">
      <c r="A375" s="111">
        <v>365</v>
      </c>
      <c r="B375" s="48"/>
      <c r="C375" s="48"/>
      <c r="D375" s="35"/>
      <c r="E375" s="149"/>
      <c r="F375" s="156"/>
      <c r="G375" s="670"/>
      <c r="H375" s="88"/>
      <c r="I375" s="40"/>
      <c r="J375" s="40"/>
      <c r="K375" s="41"/>
      <c r="L375" s="42"/>
      <c r="M375" s="658"/>
      <c r="N375" s="659" t="str">
        <f t="shared" si="7"/>
        <v/>
      </c>
      <c r="O375" s="692">
        <f t="shared" si="8"/>
        <v>0</v>
      </c>
      <c r="P375" s="29"/>
      <c r="Q375" s="74"/>
      <c r="R375" s="28"/>
      <c r="S375" s="28"/>
      <c r="T375" s="28"/>
      <c r="U375" s="28"/>
      <c r="V375" s="28"/>
      <c r="W375" s="28"/>
      <c r="X375" s="28"/>
      <c r="Y375" s="28"/>
      <c r="Z375" s="28"/>
    </row>
    <row r="376" spans="1:26" ht="15" customHeight="1">
      <c r="A376" s="111">
        <v>366</v>
      </c>
      <c r="B376" s="48"/>
      <c r="C376" s="48"/>
      <c r="D376" s="35"/>
      <c r="E376" s="149"/>
      <c r="F376" s="156"/>
      <c r="G376" s="670"/>
      <c r="H376" s="88"/>
      <c r="I376" s="40"/>
      <c r="J376" s="40"/>
      <c r="K376" s="41"/>
      <c r="L376" s="42"/>
      <c r="M376" s="658"/>
      <c r="N376" s="659" t="str">
        <f t="shared" si="7"/>
        <v/>
      </c>
      <c r="O376" s="692">
        <f t="shared" si="8"/>
        <v>0</v>
      </c>
      <c r="P376" s="29"/>
      <c r="Q376" s="74"/>
      <c r="R376" s="28"/>
      <c r="S376" s="28"/>
      <c r="T376" s="28"/>
      <c r="U376" s="28"/>
      <c r="V376" s="28"/>
      <c r="W376" s="28"/>
      <c r="X376" s="28"/>
      <c r="Y376" s="28"/>
      <c r="Z376" s="28"/>
    </row>
    <row r="377" spans="1:26" ht="15" customHeight="1">
      <c r="A377" s="111">
        <v>367</v>
      </c>
      <c r="B377" s="48"/>
      <c r="C377" s="48"/>
      <c r="D377" s="35"/>
      <c r="E377" s="149"/>
      <c r="F377" s="156"/>
      <c r="G377" s="670"/>
      <c r="H377" s="88"/>
      <c r="I377" s="40"/>
      <c r="J377" s="40"/>
      <c r="K377" s="41"/>
      <c r="L377" s="42"/>
      <c r="M377" s="658"/>
      <c r="N377" s="659" t="str">
        <f t="shared" si="7"/>
        <v/>
      </c>
      <c r="O377" s="692">
        <f t="shared" si="8"/>
        <v>0</v>
      </c>
      <c r="P377" s="29"/>
      <c r="Q377" s="74"/>
      <c r="R377" s="28"/>
      <c r="S377" s="28"/>
      <c r="T377" s="28"/>
      <c r="U377" s="28"/>
      <c r="V377" s="28"/>
      <c r="W377" s="28"/>
      <c r="X377" s="28"/>
      <c r="Y377" s="28"/>
      <c r="Z377" s="28"/>
    </row>
    <row r="378" spans="1:26" ht="15" customHeight="1">
      <c r="A378" s="111">
        <v>368</v>
      </c>
      <c r="B378" s="48"/>
      <c r="C378" s="48"/>
      <c r="D378" s="35"/>
      <c r="E378" s="149"/>
      <c r="F378" s="156"/>
      <c r="G378" s="670"/>
      <c r="H378" s="88"/>
      <c r="I378" s="40"/>
      <c r="J378" s="40"/>
      <c r="K378" s="41"/>
      <c r="L378" s="42"/>
      <c r="M378" s="658"/>
      <c r="N378" s="659" t="str">
        <f t="shared" si="7"/>
        <v/>
      </c>
      <c r="O378" s="692">
        <f t="shared" si="8"/>
        <v>0</v>
      </c>
      <c r="P378" s="29"/>
      <c r="Q378" s="74"/>
      <c r="R378" s="28"/>
      <c r="S378" s="28"/>
      <c r="T378" s="28"/>
      <c r="U378" s="28"/>
      <c r="V378" s="28"/>
      <c r="W378" s="28"/>
      <c r="X378" s="28"/>
      <c r="Y378" s="28"/>
      <c r="Z378" s="28"/>
    </row>
    <row r="379" spans="1:26" ht="15" customHeight="1">
      <c r="A379" s="111">
        <v>369</v>
      </c>
      <c r="B379" s="48"/>
      <c r="C379" s="48"/>
      <c r="D379" s="35"/>
      <c r="E379" s="149"/>
      <c r="F379" s="156"/>
      <c r="G379" s="670"/>
      <c r="H379" s="88"/>
      <c r="I379" s="40"/>
      <c r="J379" s="40"/>
      <c r="K379" s="41"/>
      <c r="L379" s="42"/>
      <c r="M379" s="658"/>
      <c r="N379" s="659" t="str">
        <f t="shared" si="7"/>
        <v/>
      </c>
      <c r="O379" s="692">
        <f t="shared" si="8"/>
        <v>0</v>
      </c>
      <c r="P379" s="29"/>
      <c r="Q379" s="74"/>
      <c r="R379" s="28"/>
      <c r="S379" s="28"/>
      <c r="T379" s="28"/>
      <c r="U379" s="28"/>
      <c r="V379" s="28"/>
      <c r="W379" s="28"/>
      <c r="X379" s="28"/>
      <c r="Y379" s="28"/>
      <c r="Z379" s="28"/>
    </row>
    <row r="380" spans="1:26" ht="15" customHeight="1">
      <c r="A380" s="111">
        <v>370</v>
      </c>
      <c r="B380" s="48"/>
      <c r="C380" s="48"/>
      <c r="D380" s="35"/>
      <c r="E380" s="149"/>
      <c r="F380" s="156"/>
      <c r="G380" s="670"/>
      <c r="H380" s="88"/>
      <c r="I380" s="40"/>
      <c r="J380" s="40"/>
      <c r="K380" s="41"/>
      <c r="L380" s="42"/>
      <c r="M380" s="658"/>
      <c r="N380" s="659" t="str">
        <f t="shared" si="7"/>
        <v/>
      </c>
      <c r="O380" s="692">
        <f t="shared" si="8"/>
        <v>0</v>
      </c>
      <c r="P380" s="29"/>
      <c r="Q380" s="74"/>
      <c r="R380" s="28"/>
      <c r="S380" s="28"/>
      <c r="T380" s="28"/>
      <c r="U380" s="28"/>
      <c r="V380" s="28"/>
      <c r="W380" s="28"/>
      <c r="X380" s="28"/>
      <c r="Y380" s="28"/>
      <c r="Z380" s="28"/>
    </row>
    <row r="381" spans="1:26" ht="15" customHeight="1">
      <c r="A381" s="111">
        <v>371</v>
      </c>
      <c r="B381" s="48"/>
      <c r="C381" s="48"/>
      <c r="D381" s="35"/>
      <c r="E381" s="149"/>
      <c r="F381" s="156"/>
      <c r="G381" s="670"/>
      <c r="H381" s="88"/>
      <c r="I381" s="40"/>
      <c r="J381" s="40"/>
      <c r="K381" s="41"/>
      <c r="L381" s="42"/>
      <c r="M381" s="658"/>
      <c r="N381" s="659" t="str">
        <f t="shared" si="7"/>
        <v/>
      </c>
      <c r="O381" s="692">
        <f t="shared" si="8"/>
        <v>0</v>
      </c>
      <c r="P381" s="29"/>
      <c r="Q381" s="74"/>
      <c r="R381" s="28"/>
      <c r="S381" s="28"/>
      <c r="T381" s="28"/>
      <c r="U381" s="28"/>
      <c r="V381" s="28"/>
      <c r="W381" s="28"/>
      <c r="X381" s="28"/>
      <c r="Y381" s="28"/>
      <c r="Z381" s="28"/>
    </row>
    <row r="382" spans="1:26" ht="15" customHeight="1">
      <c r="A382" s="111">
        <v>372</v>
      </c>
      <c r="B382" s="48"/>
      <c r="C382" s="48"/>
      <c r="D382" s="35"/>
      <c r="E382" s="149"/>
      <c r="F382" s="156"/>
      <c r="G382" s="670"/>
      <c r="H382" s="88"/>
      <c r="I382" s="40"/>
      <c r="J382" s="40"/>
      <c r="K382" s="41"/>
      <c r="L382" s="42"/>
      <c r="M382" s="658"/>
      <c r="N382" s="659" t="str">
        <f t="shared" si="7"/>
        <v/>
      </c>
      <c r="O382" s="692">
        <f t="shared" si="8"/>
        <v>0</v>
      </c>
      <c r="P382" s="29"/>
      <c r="Q382" s="74"/>
      <c r="R382" s="28"/>
      <c r="S382" s="28"/>
      <c r="T382" s="28"/>
      <c r="U382" s="28"/>
      <c r="V382" s="28"/>
      <c r="W382" s="28"/>
      <c r="X382" s="28"/>
      <c r="Y382" s="28"/>
      <c r="Z382" s="28"/>
    </row>
    <row r="383" spans="1:26" ht="15" customHeight="1">
      <c r="A383" s="111">
        <v>373</v>
      </c>
      <c r="B383" s="48"/>
      <c r="C383" s="48"/>
      <c r="D383" s="35"/>
      <c r="E383" s="149"/>
      <c r="F383" s="156"/>
      <c r="G383" s="670"/>
      <c r="H383" s="88"/>
      <c r="I383" s="40"/>
      <c r="J383" s="40"/>
      <c r="K383" s="41"/>
      <c r="L383" s="42"/>
      <c r="M383" s="658"/>
      <c r="N383" s="659" t="str">
        <f t="shared" si="7"/>
        <v/>
      </c>
      <c r="O383" s="692">
        <f t="shared" si="8"/>
        <v>0</v>
      </c>
      <c r="P383" s="29"/>
      <c r="Q383" s="74"/>
      <c r="R383" s="28"/>
      <c r="S383" s="28"/>
      <c r="T383" s="28"/>
      <c r="U383" s="28"/>
      <c r="V383" s="28"/>
      <c r="W383" s="28"/>
      <c r="X383" s="28"/>
      <c r="Y383" s="28"/>
      <c r="Z383" s="28"/>
    </row>
    <row r="384" spans="1:26" ht="15" customHeight="1">
      <c r="A384" s="111">
        <v>374</v>
      </c>
      <c r="B384" s="48"/>
      <c r="C384" s="48"/>
      <c r="D384" s="35"/>
      <c r="E384" s="149"/>
      <c r="F384" s="156"/>
      <c r="G384" s="670"/>
      <c r="H384" s="88"/>
      <c r="I384" s="40"/>
      <c r="J384" s="40"/>
      <c r="K384" s="41"/>
      <c r="L384" s="42"/>
      <c r="M384" s="658"/>
      <c r="N384" s="659" t="str">
        <f t="shared" si="7"/>
        <v/>
      </c>
      <c r="O384" s="692">
        <f t="shared" si="8"/>
        <v>0</v>
      </c>
      <c r="P384" s="29"/>
      <c r="Q384" s="74"/>
      <c r="R384" s="28"/>
      <c r="S384" s="28"/>
      <c r="T384" s="28"/>
      <c r="U384" s="28"/>
      <c r="V384" s="28"/>
      <c r="W384" s="28"/>
      <c r="X384" s="28"/>
      <c r="Y384" s="28"/>
      <c r="Z384" s="28"/>
    </row>
    <row r="385" spans="1:26" ht="15" customHeight="1">
      <c r="A385" s="111">
        <v>375</v>
      </c>
      <c r="B385" s="48"/>
      <c r="C385" s="48"/>
      <c r="D385" s="35"/>
      <c r="E385" s="149"/>
      <c r="F385" s="156"/>
      <c r="G385" s="670"/>
      <c r="H385" s="88"/>
      <c r="I385" s="40"/>
      <c r="J385" s="40"/>
      <c r="K385" s="41"/>
      <c r="L385" s="42"/>
      <c r="M385" s="658"/>
      <c r="N385" s="659" t="str">
        <f t="shared" si="7"/>
        <v/>
      </c>
      <c r="O385" s="692">
        <f t="shared" si="8"/>
        <v>0</v>
      </c>
      <c r="P385" s="29"/>
      <c r="Q385" s="74"/>
      <c r="R385" s="28"/>
      <c r="S385" s="28"/>
      <c r="T385" s="28"/>
      <c r="U385" s="28"/>
      <c r="V385" s="28"/>
      <c r="W385" s="28"/>
      <c r="X385" s="28"/>
      <c r="Y385" s="28"/>
      <c r="Z385" s="28"/>
    </row>
    <row r="386" spans="1:26" ht="15" customHeight="1">
      <c r="A386" s="111">
        <v>376</v>
      </c>
      <c r="B386" s="48"/>
      <c r="C386" s="48"/>
      <c r="D386" s="35"/>
      <c r="E386" s="149"/>
      <c r="F386" s="156"/>
      <c r="G386" s="670"/>
      <c r="H386" s="88"/>
      <c r="I386" s="40"/>
      <c r="J386" s="40"/>
      <c r="K386" s="41"/>
      <c r="L386" s="42"/>
      <c r="M386" s="658"/>
      <c r="N386" s="659" t="str">
        <f t="shared" si="7"/>
        <v/>
      </c>
      <c r="O386" s="692">
        <f t="shared" si="8"/>
        <v>0</v>
      </c>
      <c r="P386" s="29"/>
      <c r="Q386" s="74"/>
      <c r="R386" s="28"/>
      <c r="S386" s="28"/>
      <c r="T386" s="28"/>
      <c r="U386" s="28"/>
      <c r="V386" s="28"/>
      <c r="W386" s="28"/>
      <c r="X386" s="28"/>
      <c r="Y386" s="28"/>
      <c r="Z386" s="28"/>
    </row>
    <row r="387" spans="1:26" ht="15" customHeight="1">
      <c r="A387" s="111">
        <v>377</v>
      </c>
      <c r="B387" s="48"/>
      <c r="C387" s="48"/>
      <c r="D387" s="35"/>
      <c r="E387" s="149"/>
      <c r="F387" s="156"/>
      <c r="G387" s="670"/>
      <c r="H387" s="88"/>
      <c r="I387" s="40"/>
      <c r="J387" s="40"/>
      <c r="K387" s="41"/>
      <c r="L387" s="42"/>
      <c r="M387" s="658"/>
      <c r="N387" s="659" t="str">
        <f t="shared" si="7"/>
        <v/>
      </c>
      <c r="O387" s="692">
        <f t="shared" si="8"/>
        <v>0</v>
      </c>
      <c r="P387" s="29"/>
      <c r="Q387" s="74"/>
      <c r="R387" s="28"/>
      <c r="S387" s="28"/>
      <c r="T387" s="28"/>
      <c r="U387" s="28"/>
      <c r="V387" s="28"/>
      <c r="W387" s="28"/>
      <c r="X387" s="28"/>
      <c r="Y387" s="28"/>
      <c r="Z387" s="28"/>
    </row>
    <row r="388" spans="1:26" ht="15" customHeight="1">
      <c r="A388" s="111">
        <v>378</v>
      </c>
      <c r="B388" s="48"/>
      <c r="C388" s="48"/>
      <c r="D388" s="35"/>
      <c r="E388" s="149"/>
      <c r="F388" s="156"/>
      <c r="G388" s="670"/>
      <c r="H388" s="88"/>
      <c r="I388" s="40"/>
      <c r="J388" s="40"/>
      <c r="K388" s="41"/>
      <c r="L388" s="42"/>
      <c r="M388" s="658"/>
      <c r="N388" s="659" t="str">
        <f t="shared" si="7"/>
        <v/>
      </c>
      <c r="O388" s="692">
        <f t="shared" si="8"/>
        <v>0</v>
      </c>
      <c r="P388" s="29"/>
      <c r="Q388" s="74"/>
      <c r="R388" s="28"/>
      <c r="S388" s="28"/>
      <c r="T388" s="28"/>
      <c r="U388" s="28"/>
      <c r="V388" s="28"/>
      <c r="W388" s="28"/>
      <c r="X388" s="28"/>
      <c r="Y388" s="28"/>
      <c r="Z388" s="28"/>
    </row>
    <row r="389" spans="1:26" ht="15" customHeight="1">
      <c r="A389" s="111">
        <v>379</v>
      </c>
      <c r="B389" s="48"/>
      <c r="C389" s="48"/>
      <c r="D389" s="35"/>
      <c r="E389" s="149"/>
      <c r="F389" s="156"/>
      <c r="G389" s="670"/>
      <c r="H389" s="88"/>
      <c r="I389" s="40"/>
      <c r="J389" s="40"/>
      <c r="K389" s="41"/>
      <c r="L389" s="42"/>
      <c r="M389" s="658"/>
      <c r="N389" s="659" t="str">
        <f t="shared" si="7"/>
        <v/>
      </c>
      <c r="O389" s="692">
        <f t="shared" si="8"/>
        <v>0</v>
      </c>
      <c r="P389" s="29"/>
      <c r="Q389" s="74"/>
      <c r="R389" s="28"/>
      <c r="S389" s="28"/>
      <c r="T389" s="28"/>
      <c r="U389" s="28"/>
      <c r="V389" s="28"/>
      <c r="W389" s="28"/>
      <c r="X389" s="28"/>
      <c r="Y389" s="28"/>
      <c r="Z389" s="28"/>
    </row>
    <row r="390" spans="1:26" ht="15" customHeight="1">
      <c r="A390" s="111">
        <v>380</v>
      </c>
      <c r="B390" s="48"/>
      <c r="C390" s="48"/>
      <c r="D390" s="35"/>
      <c r="E390" s="149"/>
      <c r="F390" s="156"/>
      <c r="G390" s="670"/>
      <c r="H390" s="88"/>
      <c r="I390" s="40"/>
      <c r="J390" s="40"/>
      <c r="K390" s="41"/>
      <c r="L390" s="42"/>
      <c r="M390" s="658"/>
      <c r="N390" s="659" t="str">
        <f t="shared" si="7"/>
        <v/>
      </c>
      <c r="O390" s="692">
        <f t="shared" si="8"/>
        <v>0</v>
      </c>
      <c r="P390" s="29"/>
      <c r="Q390" s="74"/>
      <c r="R390" s="28"/>
      <c r="S390" s="28"/>
      <c r="T390" s="28"/>
      <c r="U390" s="28"/>
      <c r="V390" s="28"/>
      <c r="W390" s="28"/>
      <c r="X390" s="28"/>
      <c r="Y390" s="28"/>
      <c r="Z390" s="28"/>
    </row>
    <row r="391" spans="1:26" ht="15" customHeight="1">
      <c r="A391" s="111">
        <v>381</v>
      </c>
      <c r="B391" s="48"/>
      <c r="C391" s="48"/>
      <c r="D391" s="35"/>
      <c r="E391" s="149"/>
      <c r="F391" s="156"/>
      <c r="G391" s="670"/>
      <c r="H391" s="88"/>
      <c r="I391" s="40"/>
      <c r="J391" s="40"/>
      <c r="K391" s="41"/>
      <c r="L391" s="42"/>
      <c r="M391" s="658"/>
      <c r="N391" s="659" t="str">
        <f t="shared" si="7"/>
        <v/>
      </c>
      <c r="O391" s="692">
        <f t="shared" si="8"/>
        <v>0</v>
      </c>
      <c r="P391" s="29"/>
      <c r="Q391" s="74"/>
      <c r="R391" s="28"/>
      <c r="S391" s="28"/>
      <c r="T391" s="28"/>
      <c r="U391" s="28"/>
      <c r="V391" s="28"/>
      <c r="W391" s="28"/>
      <c r="X391" s="28"/>
      <c r="Y391" s="28"/>
      <c r="Z391" s="28"/>
    </row>
    <row r="392" spans="1:26" ht="15" customHeight="1">
      <c r="A392" s="111">
        <v>382</v>
      </c>
      <c r="B392" s="48"/>
      <c r="C392" s="48"/>
      <c r="D392" s="35"/>
      <c r="E392" s="149"/>
      <c r="F392" s="156"/>
      <c r="G392" s="670"/>
      <c r="H392" s="88"/>
      <c r="I392" s="40"/>
      <c r="J392" s="40"/>
      <c r="K392" s="41"/>
      <c r="L392" s="42"/>
      <c r="M392" s="658"/>
      <c r="N392" s="659" t="str">
        <f t="shared" si="7"/>
        <v/>
      </c>
      <c r="O392" s="692">
        <f t="shared" si="8"/>
        <v>0</v>
      </c>
      <c r="P392" s="29"/>
      <c r="Q392" s="74"/>
      <c r="R392" s="28"/>
      <c r="S392" s="28"/>
      <c r="T392" s="28"/>
      <c r="U392" s="28"/>
      <c r="V392" s="28"/>
      <c r="W392" s="28"/>
      <c r="X392" s="28"/>
      <c r="Y392" s="28"/>
      <c r="Z392" s="28"/>
    </row>
    <row r="393" spans="1:26" ht="15" customHeight="1">
      <c r="A393" s="111">
        <v>383</v>
      </c>
      <c r="B393" s="48"/>
      <c r="C393" s="48"/>
      <c r="D393" s="35"/>
      <c r="E393" s="149"/>
      <c r="F393" s="156"/>
      <c r="G393" s="670"/>
      <c r="H393" s="88"/>
      <c r="I393" s="40"/>
      <c r="J393" s="40"/>
      <c r="K393" s="41"/>
      <c r="L393" s="42"/>
      <c r="M393" s="658"/>
      <c r="N393" s="659" t="str">
        <f t="shared" si="7"/>
        <v/>
      </c>
      <c r="O393" s="692">
        <f t="shared" si="8"/>
        <v>0</v>
      </c>
      <c r="P393" s="29"/>
      <c r="Q393" s="74"/>
      <c r="R393" s="28"/>
      <c r="S393" s="28"/>
      <c r="T393" s="28"/>
      <c r="U393" s="28"/>
      <c r="V393" s="28"/>
      <c r="W393" s="28"/>
      <c r="X393" s="28"/>
      <c r="Y393" s="28"/>
      <c r="Z393" s="28"/>
    </row>
    <row r="394" spans="1:26" ht="15" customHeight="1">
      <c r="A394" s="111">
        <v>384</v>
      </c>
      <c r="B394" s="48"/>
      <c r="C394" s="48"/>
      <c r="D394" s="35"/>
      <c r="E394" s="149"/>
      <c r="F394" s="156"/>
      <c r="G394" s="670"/>
      <c r="H394" s="88"/>
      <c r="I394" s="40"/>
      <c r="J394" s="40"/>
      <c r="K394" s="41"/>
      <c r="L394" s="42"/>
      <c r="M394" s="658"/>
      <c r="N394" s="659" t="str">
        <f t="shared" si="7"/>
        <v/>
      </c>
      <c r="O394" s="692">
        <f t="shared" si="8"/>
        <v>0</v>
      </c>
      <c r="P394" s="29"/>
      <c r="Q394" s="74"/>
      <c r="R394" s="28"/>
      <c r="S394" s="28"/>
      <c r="T394" s="28"/>
      <c r="U394" s="28"/>
      <c r="V394" s="28"/>
      <c r="W394" s="28"/>
      <c r="X394" s="28"/>
      <c r="Y394" s="28"/>
      <c r="Z394" s="28"/>
    </row>
    <row r="395" spans="1:26" ht="15" customHeight="1">
      <c r="A395" s="111">
        <v>385</v>
      </c>
      <c r="B395" s="48"/>
      <c r="C395" s="48"/>
      <c r="D395" s="35"/>
      <c r="E395" s="149"/>
      <c r="F395" s="156"/>
      <c r="G395" s="670"/>
      <c r="H395" s="88"/>
      <c r="I395" s="40"/>
      <c r="J395" s="40"/>
      <c r="K395" s="41"/>
      <c r="L395" s="42"/>
      <c r="M395" s="658"/>
      <c r="N395" s="659" t="str">
        <f t="shared" si="7"/>
        <v/>
      </c>
      <c r="O395" s="692">
        <f t="shared" si="8"/>
        <v>0</v>
      </c>
      <c r="P395" s="29"/>
      <c r="Q395" s="74"/>
      <c r="R395" s="28"/>
      <c r="S395" s="28"/>
      <c r="T395" s="28"/>
      <c r="U395" s="28"/>
      <c r="V395" s="28"/>
      <c r="W395" s="28"/>
      <c r="X395" s="28"/>
      <c r="Y395" s="28"/>
      <c r="Z395" s="28"/>
    </row>
    <row r="396" spans="1:26" ht="15" customHeight="1">
      <c r="A396" s="111">
        <v>386</v>
      </c>
      <c r="B396" s="48"/>
      <c r="C396" s="48"/>
      <c r="D396" s="35"/>
      <c r="E396" s="149"/>
      <c r="F396" s="156"/>
      <c r="G396" s="670"/>
      <c r="H396" s="88"/>
      <c r="I396" s="40"/>
      <c r="J396" s="40"/>
      <c r="K396" s="41"/>
      <c r="L396" s="42"/>
      <c r="M396" s="658"/>
      <c r="N396" s="659" t="str">
        <f t="shared" si="7"/>
        <v/>
      </c>
      <c r="O396" s="692">
        <f t="shared" si="8"/>
        <v>0</v>
      </c>
      <c r="P396" s="29"/>
      <c r="Q396" s="74"/>
      <c r="R396" s="28"/>
      <c r="S396" s="28"/>
      <c r="T396" s="28"/>
      <c r="U396" s="28"/>
      <c r="V396" s="28"/>
      <c r="W396" s="28"/>
      <c r="X396" s="28"/>
      <c r="Y396" s="28"/>
      <c r="Z396" s="28"/>
    </row>
    <row r="397" spans="1:26" ht="15" customHeight="1">
      <c r="A397" s="111">
        <v>387</v>
      </c>
      <c r="B397" s="48"/>
      <c r="C397" s="48"/>
      <c r="D397" s="35"/>
      <c r="E397" s="149"/>
      <c r="F397" s="156"/>
      <c r="G397" s="670"/>
      <c r="H397" s="88"/>
      <c r="I397" s="40"/>
      <c r="J397" s="40"/>
      <c r="K397" s="41"/>
      <c r="L397" s="42"/>
      <c r="M397" s="658"/>
      <c r="N397" s="659" t="str">
        <f t="shared" si="7"/>
        <v/>
      </c>
      <c r="O397" s="692">
        <f t="shared" si="8"/>
        <v>0</v>
      </c>
      <c r="P397" s="29"/>
      <c r="Q397" s="74"/>
      <c r="R397" s="28"/>
      <c r="S397" s="28"/>
      <c r="T397" s="28"/>
      <c r="U397" s="28"/>
      <c r="V397" s="28"/>
      <c r="W397" s="28"/>
      <c r="X397" s="28"/>
      <c r="Y397" s="28"/>
      <c r="Z397" s="28"/>
    </row>
    <row r="398" spans="1:26" ht="15" customHeight="1">
      <c r="A398" s="111">
        <v>388</v>
      </c>
      <c r="B398" s="48"/>
      <c r="C398" s="48"/>
      <c r="D398" s="35"/>
      <c r="E398" s="149"/>
      <c r="F398" s="156"/>
      <c r="G398" s="670"/>
      <c r="H398" s="88"/>
      <c r="I398" s="40"/>
      <c r="J398" s="40"/>
      <c r="K398" s="41"/>
      <c r="L398" s="42"/>
      <c r="M398" s="658"/>
      <c r="N398" s="659" t="str">
        <f t="shared" si="7"/>
        <v/>
      </c>
      <c r="O398" s="692">
        <f t="shared" si="8"/>
        <v>0</v>
      </c>
      <c r="P398" s="29"/>
      <c r="Q398" s="74"/>
      <c r="R398" s="28"/>
      <c r="S398" s="28"/>
      <c r="T398" s="28"/>
      <c r="U398" s="28"/>
      <c r="V398" s="28"/>
      <c r="W398" s="28"/>
      <c r="X398" s="28"/>
      <c r="Y398" s="28"/>
      <c r="Z398" s="28"/>
    </row>
    <row r="399" spans="1:26" ht="15" customHeight="1">
      <c r="A399" s="111">
        <v>389</v>
      </c>
      <c r="B399" s="48"/>
      <c r="C399" s="48"/>
      <c r="D399" s="35"/>
      <c r="E399" s="149"/>
      <c r="F399" s="156"/>
      <c r="G399" s="670"/>
      <c r="H399" s="88"/>
      <c r="I399" s="40"/>
      <c r="J399" s="40"/>
      <c r="K399" s="41"/>
      <c r="L399" s="42"/>
      <c r="M399" s="658"/>
      <c r="N399" s="659" t="str">
        <f t="shared" si="7"/>
        <v/>
      </c>
      <c r="O399" s="692">
        <f t="shared" si="8"/>
        <v>0</v>
      </c>
      <c r="P399" s="29"/>
      <c r="Q399" s="74"/>
      <c r="R399" s="28"/>
      <c r="S399" s="28"/>
      <c r="T399" s="28"/>
      <c r="U399" s="28"/>
      <c r="V399" s="28"/>
      <c r="W399" s="28"/>
      <c r="X399" s="28"/>
      <c r="Y399" s="28"/>
      <c r="Z399" s="28"/>
    </row>
    <row r="400" spans="1:26" ht="15" customHeight="1">
      <c r="A400" s="111">
        <v>390</v>
      </c>
      <c r="B400" s="48"/>
      <c r="C400" s="48"/>
      <c r="D400" s="35"/>
      <c r="E400" s="149"/>
      <c r="F400" s="156"/>
      <c r="G400" s="670"/>
      <c r="H400" s="88"/>
      <c r="I400" s="40"/>
      <c r="J400" s="40"/>
      <c r="K400" s="41"/>
      <c r="L400" s="42"/>
      <c r="M400" s="658"/>
      <c r="N400" s="659" t="str">
        <f t="shared" si="7"/>
        <v/>
      </c>
      <c r="O400" s="692">
        <f t="shared" si="8"/>
        <v>0</v>
      </c>
      <c r="P400" s="29"/>
      <c r="Q400" s="74"/>
      <c r="R400" s="28"/>
      <c r="S400" s="28"/>
      <c r="T400" s="28"/>
      <c r="U400" s="28"/>
      <c r="V400" s="28"/>
      <c r="W400" s="28"/>
      <c r="X400" s="28"/>
      <c r="Y400" s="28"/>
      <c r="Z400" s="28"/>
    </row>
    <row r="401" spans="1:26" ht="15" customHeight="1">
      <c r="A401" s="111">
        <v>391</v>
      </c>
      <c r="B401" s="48"/>
      <c r="C401" s="48"/>
      <c r="D401" s="35"/>
      <c r="E401" s="149"/>
      <c r="F401" s="156"/>
      <c r="G401" s="670"/>
      <c r="H401" s="88"/>
      <c r="I401" s="40"/>
      <c r="J401" s="40"/>
      <c r="K401" s="41"/>
      <c r="L401" s="42"/>
      <c r="M401" s="658"/>
      <c r="N401" s="659" t="str">
        <f t="shared" si="7"/>
        <v/>
      </c>
      <c r="O401" s="692">
        <f t="shared" si="8"/>
        <v>0</v>
      </c>
      <c r="P401" s="29"/>
      <c r="Q401" s="74"/>
      <c r="R401" s="28"/>
      <c r="S401" s="28"/>
      <c r="T401" s="28"/>
      <c r="U401" s="28"/>
      <c r="V401" s="28"/>
      <c r="W401" s="28"/>
      <c r="X401" s="28"/>
      <c r="Y401" s="28"/>
      <c r="Z401" s="28"/>
    </row>
    <row r="402" spans="1:26" ht="15" customHeight="1">
      <c r="A402" s="111">
        <v>392</v>
      </c>
      <c r="B402" s="48"/>
      <c r="C402" s="48"/>
      <c r="D402" s="35"/>
      <c r="E402" s="149"/>
      <c r="F402" s="156"/>
      <c r="G402" s="670"/>
      <c r="H402" s="88"/>
      <c r="I402" s="40"/>
      <c r="J402" s="40"/>
      <c r="K402" s="41"/>
      <c r="L402" s="42"/>
      <c r="M402" s="658"/>
      <c r="N402" s="659" t="str">
        <f t="shared" si="7"/>
        <v/>
      </c>
      <c r="O402" s="692">
        <f t="shared" si="8"/>
        <v>0</v>
      </c>
      <c r="P402" s="29"/>
      <c r="Q402" s="74"/>
      <c r="R402" s="28"/>
      <c r="S402" s="28"/>
      <c r="T402" s="28"/>
      <c r="U402" s="28"/>
      <c r="V402" s="28"/>
      <c r="W402" s="28"/>
      <c r="X402" s="28"/>
      <c r="Y402" s="28"/>
      <c r="Z402" s="28"/>
    </row>
    <row r="403" spans="1:26" ht="15" customHeight="1">
      <c r="A403" s="111">
        <v>393</v>
      </c>
      <c r="B403" s="48"/>
      <c r="C403" s="48"/>
      <c r="D403" s="35"/>
      <c r="E403" s="149"/>
      <c r="F403" s="156"/>
      <c r="G403" s="670"/>
      <c r="H403" s="88"/>
      <c r="I403" s="40"/>
      <c r="J403" s="40"/>
      <c r="K403" s="41"/>
      <c r="L403" s="42"/>
      <c r="M403" s="658"/>
      <c r="N403" s="659" t="str">
        <f t="shared" si="7"/>
        <v/>
      </c>
      <c r="O403" s="692">
        <f t="shared" si="8"/>
        <v>0</v>
      </c>
      <c r="P403" s="29"/>
      <c r="Q403" s="74"/>
      <c r="R403" s="28"/>
      <c r="S403" s="28"/>
      <c r="T403" s="28"/>
      <c r="U403" s="28"/>
      <c r="V403" s="28"/>
      <c r="W403" s="28"/>
      <c r="X403" s="28"/>
      <c r="Y403" s="28"/>
      <c r="Z403" s="28"/>
    </row>
    <row r="404" spans="1:26" ht="15" customHeight="1">
      <c r="A404" s="111">
        <v>394</v>
      </c>
      <c r="B404" s="48"/>
      <c r="C404" s="48"/>
      <c r="D404" s="35"/>
      <c r="E404" s="149"/>
      <c r="F404" s="156"/>
      <c r="G404" s="670"/>
      <c r="H404" s="88"/>
      <c r="I404" s="40"/>
      <c r="J404" s="40"/>
      <c r="K404" s="41"/>
      <c r="L404" s="42"/>
      <c r="M404" s="658"/>
      <c r="N404" s="659" t="str">
        <f t="shared" si="7"/>
        <v/>
      </c>
      <c r="O404" s="692">
        <f t="shared" si="8"/>
        <v>0</v>
      </c>
      <c r="P404" s="29"/>
      <c r="Q404" s="74"/>
      <c r="R404" s="28"/>
      <c r="S404" s="28"/>
      <c r="T404" s="28"/>
      <c r="U404" s="28"/>
      <c r="V404" s="28"/>
      <c r="W404" s="28"/>
      <c r="X404" s="28"/>
      <c r="Y404" s="28"/>
      <c r="Z404" s="28"/>
    </row>
    <row r="405" spans="1:26" ht="15" customHeight="1">
      <c r="A405" s="111">
        <v>395</v>
      </c>
      <c r="B405" s="48"/>
      <c r="C405" s="48"/>
      <c r="D405" s="35"/>
      <c r="E405" s="149"/>
      <c r="F405" s="156"/>
      <c r="G405" s="670"/>
      <c r="H405" s="88"/>
      <c r="I405" s="40"/>
      <c r="J405" s="40"/>
      <c r="K405" s="41"/>
      <c r="L405" s="42"/>
      <c r="M405" s="658"/>
      <c r="N405" s="659" t="str">
        <f t="shared" si="7"/>
        <v/>
      </c>
      <c r="O405" s="692">
        <f t="shared" si="8"/>
        <v>0</v>
      </c>
      <c r="P405" s="29"/>
      <c r="Q405" s="74"/>
      <c r="R405" s="28"/>
      <c r="S405" s="28"/>
      <c r="T405" s="28"/>
      <c r="U405" s="28"/>
      <c r="V405" s="28"/>
      <c r="W405" s="28"/>
      <c r="X405" s="28"/>
      <c r="Y405" s="28"/>
      <c r="Z405" s="28"/>
    </row>
    <row r="406" spans="1:26" ht="15" customHeight="1">
      <c r="A406" s="111">
        <v>396</v>
      </c>
      <c r="B406" s="48"/>
      <c r="C406" s="48"/>
      <c r="D406" s="35"/>
      <c r="E406" s="149"/>
      <c r="F406" s="156"/>
      <c r="G406" s="670"/>
      <c r="H406" s="88"/>
      <c r="I406" s="40"/>
      <c r="J406" s="40"/>
      <c r="K406" s="41"/>
      <c r="L406" s="42"/>
      <c r="M406" s="658"/>
      <c r="N406" s="659" t="str">
        <f t="shared" si="7"/>
        <v/>
      </c>
      <c r="O406" s="692">
        <f t="shared" si="8"/>
        <v>0</v>
      </c>
      <c r="P406" s="29"/>
      <c r="Q406" s="74"/>
      <c r="R406" s="28"/>
      <c r="S406" s="28"/>
      <c r="T406" s="28"/>
      <c r="U406" s="28"/>
      <c r="V406" s="28"/>
      <c r="W406" s="28"/>
      <c r="X406" s="28"/>
      <c r="Y406" s="28"/>
      <c r="Z406" s="28"/>
    </row>
    <row r="407" spans="1:26" ht="15" customHeight="1">
      <c r="A407" s="111">
        <v>397</v>
      </c>
      <c r="B407" s="48"/>
      <c r="C407" s="48"/>
      <c r="D407" s="35"/>
      <c r="E407" s="149"/>
      <c r="F407" s="156"/>
      <c r="G407" s="670"/>
      <c r="H407" s="88"/>
      <c r="I407" s="40"/>
      <c r="J407" s="40"/>
      <c r="K407" s="41"/>
      <c r="L407" s="42"/>
      <c r="M407" s="658"/>
      <c r="N407" s="659" t="str">
        <f t="shared" si="7"/>
        <v/>
      </c>
      <c r="O407" s="692">
        <f t="shared" si="8"/>
        <v>0</v>
      </c>
      <c r="P407" s="29"/>
      <c r="Q407" s="74"/>
      <c r="R407" s="28"/>
      <c r="S407" s="28"/>
      <c r="T407" s="28"/>
      <c r="U407" s="28"/>
      <c r="V407" s="28"/>
      <c r="W407" s="28"/>
      <c r="X407" s="28"/>
      <c r="Y407" s="28"/>
      <c r="Z407" s="28"/>
    </row>
    <row r="408" spans="1:26" ht="15" customHeight="1">
      <c r="A408" s="111">
        <v>398</v>
      </c>
      <c r="B408" s="48"/>
      <c r="C408" s="48"/>
      <c r="D408" s="35"/>
      <c r="E408" s="149"/>
      <c r="F408" s="156"/>
      <c r="G408" s="670"/>
      <c r="H408" s="88"/>
      <c r="I408" s="40"/>
      <c r="J408" s="40"/>
      <c r="K408" s="41"/>
      <c r="L408" s="42"/>
      <c r="M408" s="658"/>
      <c r="N408" s="659" t="str">
        <f t="shared" si="7"/>
        <v/>
      </c>
      <c r="O408" s="692">
        <f t="shared" si="8"/>
        <v>0</v>
      </c>
      <c r="P408" s="29"/>
      <c r="Q408" s="74"/>
      <c r="R408" s="28"/>
      <c r="S408" s="28"/>
      <c r="T408" s="28"/>
      <c r="U408" s="28"/>
      <c r="V408" s="28"/>
      <c r="W408" s="28"/>
      <c r="X408" s="28"/>
      <c r="Y408" s="28"/>
      <c r="Z408" s="28"/>
    </row>
    <row r="409" spans="1:26" ht="15" customHeight="1">
      <c r="A409" s="111">
        <v>399</v>
      </c>
      <c r="B409" s="48"/>
      <c r="C409" s="48"/>
      <c r="D409" s="35"/>
      <c r="E409" s="149"/>
      <c r="F409" s="156"/>
      <c r="G409" s="670"/>
      <c r="H409" s="88"/>
      <c r="I409" s="40"/>
      <c r="J409" s="40"/>
      <c r="K409" s="41"/>
      <c r="L409" s="42"/>
      <c r="M409" s="658"/>
      <c r="N409" s="659" t="str">
        <f t="shared" si="7"/>
        <v/>
      </c>
      <c r="O409" s="692">
        <f t="shared" si="8"/>
        <v>0</v>
      </c>
      <c r="P409" s="29"/>
      <c r="Q409" s="74"/>
      <c r="R409" s="28"/>
      <c r="S409" s="28"/>
      <c r="T409" s="28"/>
      <c r="U409" s="28"/>
      <c r="V409" s="28"/>
      <c r="W409" s="28"/>
      <c r="X409" s="28"/>
      <c r="Y409" s="28"/>
      <c r="Z409" s="28"/>
    </row>
    <row r="410" spans="1:26" ht="15" customHeight="1">
      <c r="A410" s="111">
        <v>400</v>
      </c>
      <c r="B410" s="48"/>
      <c r="C410" s="48"/>
      <c r="D410" s="35"/>
      <c r="E410" s="149"/>
      <c r="F410" s="156"/>
      <c r="G410" s="670"/>
      <c r="H410" s="88"/>
      <c r="I410" s="40"/>
      <c r="J410" s="40"/>
      <c r="K410" s="41"/>
      <c r="L410" s="42"/>
      <c r="M410" s="658"/>
      <c r="N410" s="659" t="str">
        <f t="shared" si="7"/>
        <v/>
      </c>
      <c r="O410" s="692">
        <f t="shared" si="8"/>
        <v>0</v>
      </c>
      <c r="P410" s="29"/>
      <c r="Q410" s="74"/>
      <c r="R410" s="28"/>
      <c r="S410" s="28"/>
      <c r="T410" s="28"/>
      <c r="U410" s="28"/>
      <c r="V410" s="28"/>
      <c r="W410" s="28"/>
      <c r="X410" s="28"/>
      <c r="Y410" s="28"/>
      <c r="Z410" s="28"/>
    </row>
    <row r="411" spans="1:26" ht="15" customHeight="1">
      <c r="A411" s="111">
        <v>401</v>
      </c>
      <c r="B411" s="48"/>
      <c r="C411" s="48"/>
      <c r="D411" s="35"/>
      <c r="E411" s="149"/>
      <c r="F411" s="156"/>
      <c r="G411" s="670"/>
      <c r="H411" s="88"/>
      <c r="I411" s="40"/>
      <c r="J411" s="40"/>
      <c r="K411" s="41"/>
      <c r="L411" s="42"/>
      <c r="M411" s="658"/>
      <c r="N411" s="659" t="str">
        <f t="shared" si="7"/>
        <v/>
      </c>
      <c r="O411" s="692">
        <f t="shared" si="8"/>
        <v>0</v>
      </c>
      <c r="P411" s="29"/>
      <c r="Q411" s="74"/>
      <c r="R411" s="28"/>
      <c r="S411" s="28"/>
      <c r="T411" s="28"/>
      <c r="U411" s="28"/>
      <c r="V411" s="28"/>
      <c r="W411" s="28"/>
      <c r="X411" s="28"/>
      <c r="Y411" s="28"/>
      <c r="Z411" s="28"/>
    </row>
    <row r="412" spans="1:26" ht="15" customHeight="1">
      <c r="A412" s="111">
        <v>402</v>
      </c>
      <c r="B412" s="48"/>
      <c r="C412" s="48"/>
      <c r="D412" s="35"/>
      <c r="E412" s="149"/>
      <c r="F412" s="156"/>
      <c r="G412" s="670"/>
      <c r="H412" s="88"/>
      <c r="I412" s="40"/>
      <c r="J412" s="40"/>
      <c r="K412" s="41"/>
      <c r="L412" s="42"/>
      <c r="M412" s="658"/>
      <c r="N412" s="659" t="str">
        <f t="shared" si="7"/>
        <v/>
      </c>
      <c r="O412" s="692">
        <f t="shared" si="8"/>
        <v>0</v>
      </c>
      <c r="P412" s="29"/>
      <c r="Q412" s="74"/>
      <c r="R412" s="28"/>
      <c r="S412" s="28"/>
      <c r="T412" s="28"/>
      <c r="U412" s="28"/>
      <c r="V412" s="28"/>
      <c r="W412" s="28"/>
      <c r="X412" s="28"/>
      <c r="Y412" s="28"/>
      <c r="Z412" s="28"/>
    </row>
    <row r="413" spans="1:26" ht="15" customHeight="1">
      <c r="A413" s="111">
        <v>403</v>
      </c>
      <c r="B413" s="48"/>
      <c r="C413" s="48"/>
      <c r="D413" s="35"/>
      <c r="E413" s="149"/>
      <c r="F413" s="156"/>
      <c r="G413" s="670"/>
      <c r="H413" s="88"/>
      <c r="I413" s="40"/>
      <c r="J413" s="40"/>
      <c r="K413" s="41"/>
      <c r="L413" s="42"/>
      <c r="M413" s="658"/>
      <c r="N413" s="659" t="str">
        <f t="shared" si="7"/>
        <v/>
      </c>
      <c r="O413" s="692">
        <f t="shared" si="8"/>
        <v>0</v>
      </c>
      <c r="P413" s="29"/>
      <c r="Q413" s="74"/>
      <c r="R413" s="28"/>
      <c r="S413" s="28"/>
      <c r="T413" s="28"/>
      <c r="U413" s="28"/>
      <c r="V413" s="28"/>
      <c r="W413" s="28"/>
      <c r="X413" s="28"/>
      <c r="Y413" s="28"/>
      <c r="Z413" s="28"/>
    </row>
    <row r="414" spans="1:26" ht="15" customHeight="1">
      <c r="A414" s="111">
        <v>404</v>
      </c>
      <c r="B414" s="48"/>
      <c r="C414" s="48"/>
      <c r="D414" s="35"/>
      <c r="E414" s="149"/>
      <c r="F414" s="156"/>
      <c r="G414" s="670"/>
      <c r="H414" s="88"/>
      <c r="I414" s="40"/>
      <c r="J414" s="40"/>
      <c r="K414" s="41"/>
      <c r="L414" s="42"/>
      <c r="M414" s="658"/>
      <c r="N414" s="659" t="str">
        <f t="shared" si="7"/>
        <v/>
      </c>
      <c r="O414" s="692">
        <f t="shared" si="8"/>
        <v>0</v>
      </c>
      <c r="P414" s="29"/>
      <c r="Q414" s="74"/>
      <c r="R414" s="28"/>
      <c r="S414" s="28"/>
      <c r="T414" s="28"/>
      <c r="U414" s="28"/>
      <c r="V414" s="28"/>
      <c r="W414" s="28"/>
      <c r="X414" s="28"/>
      <c r="Y414" s="28"/>
      <c r="Z414" s="28"/>
    </row>
    <row r="415" spans="1:26" ht="15" customHeight="1">
      <c r="A415" s="111">
        <v>405</v>
      </c>
      <c r="B415" s="48"/>
      <c r="C415" s="48"/>
      <c r="D415" s="35"/>
      <c r="E415" s="149"/>
      <c r="F415" s="156"/>
      <c r="G415" s="670"/>
      <c r="H415" s="88"/>
      <c r="I415" s="40"/>
      <c r="J415" s="40"/>
      <c r="K415" s="41"/>
      <c r="L415" s="42"/>
      <c r="M415" s="658"/>
      <c r="N415" s="659" t="str">
        <f t="shared" si="7"/>
        <v/>
      </c>
      <c r="O415" s="692">
        <f t="shared" si="8"/>
        <v>0</v>
      </c>
      <c r="P415" s="29"/>
      <c r="Q415" s="74"/>
      <c r="R415" s="28"/>
      <c r="S415" s="28"/>
      <c r="T415" s="28"/>
      <c r="U415" s="28"/>
      <c r="V415" s="28"/>
      <c r="W415" s="28"/>
      <c r="X415" s="28"/>
      <c r="Y415" s="28"/>
      <c r="Z415" s="28"/>
    </row>
    <row r="416" spans="1:26" ht="15" customHeight="1">
      <c r="A416" s="111">
        <v>406</v>
      </c>
      <c r="B416" s="48"/>
      <c r="C416" s="48"/>
      <c r="D416" s="35"/>
      <c r="E416" s="149"/>
      <c r="F416" s="156"/>
      <c r="G416" s="670"/>
      <c r="H416" s="88"/>
      <c r="I416" s="40"/>
      <c r="J416" s="40"/>
      <c r="K416" s="41"/>
      <c r="L416" s="42"/>
      <c r="M416" s="658"/>
      <c r="N416" s="659" t="str">
        <f t="shared" si="7"/>
        <v/>
      </c>
      <c r="O416" s="692">
        <f t="shared" si="8"/>
        <v>0</v>
      </c>
      <c r="P416" s="29"/>
      <c r="Q416" s="74"/>
      <c r="R416" s="28"/>
      <c r="S416" s="28"/>
      <c r="T416" s="28"/>
      <c r="U416" s="28"/>
      <c r="V416" s="28"/>
      <c r="W416" s="28"/>
      <c r="X416" s="28"/>
      <c r="Y416" s="28"/>
      <c r="Z416" s="28"/>
    </row>
    <row r="417" spans="1:26" ht="15" customHeight="1">
      <c r="A417" s="111">
        <v>407</v>
      </c>
      <c r="B417" s="48"/>
      <c r="C417" s="48"/>
      <c r="D417" s="35"/>
      <c r="E417" s="149"/>
      <c r="F417" s="156"/>
      <c r="G417" s="670"/>
      <c r="H417" s="88"/>
      <c r="I417" s="40"/>
      <c r="J417" s="40"/>
      <c r="K417" s="41"/>
      <c r="L417" s="42"/>
      <c r="M417" s="658"/>
      <c r="N417" s="659" t="str">
        <f t="shared" si="7"/>
        <v/>
      </c>
      <c r="O417" s="692">
        <f t="shared" si="8"/>
        <v>0</v>
      </c>
      <c r="P417" s="29"/>
      <c r="Q417" s="74"/>
      <c r="R417" s="28"/>
      <c r="S417" s="28"/>
      <c r="T417" s="28"/>
      <c r="U417" s="28"/>
      <c r="V417" s="28"/>
      <c r="W417" s="28"/>
      <c r="X417" s="28"/>
      <c r="Y417" s="28"/>
      <c r="Z417" s="28"/>
    </row>
    <row r="418" spans="1:26" ht="15" customHeight="1">
      <c r="A418" s="111">
        <v>408</v>
      </c>
      <c r="B418" s="48"/>
      <c r="C418" s="48"/>
      <c r="D418" s="35"/>
      <c r="E418" s="149"/>
      <c r="F418" s="156"/>
      <c r="G418" s="670"/>
      <c r="H418" s="88"/>
      <c r="I418" s="40"/>
      <c r="J418" s="40"/>
      <c r="K418" s="41"/>
      <c r="L418" s="42"/>
      <c r="M418" s="658"/>
      <c r="N418" s="659" t="str">
        <f t="shared" si="7"/>
        <v/>
      </c>
      <c r="O418" s="692">
        <f t="shared" si="8"/>
        <v>0</v>
      </c>
      <c r="P418" s="29"/>
      <c r="Q418" s="74"/>
      <c r="R418" s="28"/>
      <c r="S418" s="28"/>
      <c r="T418" s="28"/>
      <c r="U418" s="28"/>
      <c r="V418" s="28"/>
      <c r="W418" s="28"/>
      <c r="X418" s="28"/>
      <c r="Y418" s="28"/>
      <c r="Z418" s="28"/>
    </row>
    <row r="419" spans="1:26" ht="15" customHeight="1">
      <c r="A419" s="111">
        <v>409</v>
      </c>
      <c r="B419" s="48"/>
      <c r="C419" s="48"/>
      <c r="D419" s="35"/>
      <c r="E419" s="149"/>
      <c r="F419" s="156"/>
      <c r="G419" s="670"/>
      <c r="H419" s="88"/>
      <c r="I419" s="40"/>
      <c r="J419" s="40"/>
      <c r="K419" s="41"/>
      <c r="L419" s="42"/>
      <c r="M419" s="658"/>
      <c r="N419" s="659" t="str">
        <f t="shared" si="7"/>
        <v/>
      </c>
      <c r="O419" s="692">
        <f t="shared" si="8"/>
        <v>0</v>
      </c>
      <c r="P419" s="29"/>
      <c r="Q419" s="74"/>
      <c r="R419" s="28"/>
      <c r="S419" s="28"/>
      <c r="T419" s="28"/>
      <c r="U419" s="28"/>
      <c r="V419" s="28"/>
      <c r="W419" s="28"/>
      <c r="X419" s="28"/>
      <c r="Y419" s="28"/>
      <c r="Z419" s="28"/>
    </row>
    <row r="420" spans="1:26" ht="15" customHeight="1">
      <c r="A420" s="111">
        <v>410</v>
      </c>
      <c r="B420" s="48"/>
      <c r="C420" s="48"/>
      <c r="D420" s="35"/>
      <c r="E420" s="149"/>
      <c r="F420" s="156"/>
      <c r="G420" s="670"/>
      <c r="H420" s="88"/>
      <c r="I420" s="40"/>
      <c r="J420" s="40"/>
      <c r="K420" s="41"/>
      <c r="L420" s="42"/>
      <c r="M420" s="658"/>
      <c r="N420" s="659" t="str">
        <f t="shared" si="7"/>
        <v/>
      </c>
      <c r="O420" s="692">
        <f t="shared" si="8"/>
        <v>0</v>
      </c>
      <c r="P420" s="29"/>
      <c r="Q420" s="74"/>
      <c r="R420" s="28"/>
      <c r="S420" s="28"/>
      <c r="T420" s="28"/>
      <c r="U420" s="28"/>
      <c r="V420" s="28"/>
      <c r="W420" s="28"/>
      <c r="X420" s="28"/>
      <c r="Y420" s="28"/>
      <c r="Z420" s="28"/>
    </row>
    <row r="421" spans="1:26" ht="15" customHeight="1">
      <c r="A421" s="111">
        <v>411</v>
      </c>
      <c r="B421" s="48"/>
      <c r="C421" s="48"/>
      <c r="D421" s="35"/>
      <c r="E421" s="149"/>
      <c r="F421" s="156"/>
      <c r="G421" s="670"/>
      <c r="H421" s="88"/>
      <c r="I421" s="40"/>
      <c r="J421" s="40"/>
      <c r="K421" s="41"/>
      <c r="L421" s="42"/>
      <c r="M421" s="658"/>
      <c r="N421" s="659" t="str">
        <f t="shared" si="7"/>
        <v/>
      </c>
      <c r="O421" s="692">
        <f t="shared" si="8"/>
        <v>0</v>
      </c>
      <c r="P421" s="29"/>
      <c r="Q421" s="74"/>
      <c r="R421" s="28"/>
      <c r="S421" s="28"/>
      <c r="T421" s="28"/>
      <c r="U421" s="28"/>
      <c r="V421" s="28"/>
      <c r="W421" s="28"/>
      <c r="X421" s="28"/>
      <c r="Y421" s="28"/>
      <c r="Z421" s="28"/>
    </row>
    <row r="422" spans="1:26" ht="15" customHeight="1">
      <c r="A422" s="111">
        <v>412</v>
      </c>
      <c r="B422" s="48"/>
      <c r="C422" s="48"/>
      <c r="D422" s="35"/>
      <c r="E422" s="149"/>
      <c r="F422" s="156"/>
      <c r="G422" s="670"/>
      <c r="H422" s="88"/>
      <c r="I422" s="40"/>
      <c r="J422" s="40"/>
      <c r="K422" s="41"/>
      <c r="L422" s="42"/>
      <c r="M422" s="658"/>
      <c r="N422" s="659" t="str">
        <f t="shared" si="7"/>
        <v/>
      </c>
      <c r="O422" s="692">
        <f t="shared" si="8"/>
        <v>0</v>
      </c>
      <c r="P422" s="29"/>
      <c r="Q422" s="74"/>
      <c r="R422" s="28"/>
      <c r="S422" s="28"/>
      <c r="T422" s="28"/>
      <c r="U422" s="28"/>
      <c r="V422" s="28"/>
      <c r="W422" s="28"/>
      <c r="X422" s="28"/>
      <c r="Y422" s="28"/>
      <c r="Z422" s="28"/>
    </row>
    <row r="423" spans="1:26" ht="15" customHeight="1">
      <c r="A423" s="111">
        <v>413</v>
      </c>
      <c r="B423" s="48"/>
      <c r="C423" s="48"/>
      <c r="D423" s="35"/>
      <c r="E423" s="149"/>
      <c r="F423" s="156"/>
      <c r="G423" s="670"/>
      <c r="H423" s="88"/>
      <c r="I423" s="40"/>
      <c r="J423" s="40"/>
      <c r="K423" s="41"/>
      <c r="L423" s="42"/>
      <c r="M423" s="658"/>
      <c r="N423" s="659" t="str">
        <f t="shared" si="7"/>
        <v/>
      </c>
      <c r="O423" s="692">
        <f t="shared" si="8"/>
        <v>0</v>
      </c>
      <c r="P423" s="29"/>
      <c r="Q423" s="74"/>
      <c r="R423" s="28"/>
      <c r="S423" s="28"/>
      <c r="T423" s="28"/>
      <c r="U423" s="28"/>
      <c r="V423" s="28"/>
      <c r="W423" s="28"/>
      <c r="X423" s="28"/>
      <c r="Y423" s="28"/>
      <c r="Z423" s="28"/>
    </row>
    <row r="424" spans="1:26" ht="15" customHeight="1">
      <c r="A424" s="111">
        <v>414</v>
      </c>
      <c r="B424" s="48"/>
      <c r="C424" s="48"/>
      <c r="D424" s="35"/>
      <c r="E424" s="149"/>
      <c r="F424" s="156"/>
      <c r="G424" s="670"/>
      <c r="H424" s="88"/>
      <c r="I424" s="40"/>
      <c r="J424" s="40"/>
      <c r="K424" s="41"/>
      <c r="L424" s="42"/>
      <c r="M424" s="658"/>
      <c r="N424" s="659" t="str">
        <f t="shared" si="7"/>
        <v/>
      </c>
      <c r="O424" s="692">
        <f t="shared" si="8"/>
        <v>0</v>
      </c>
      <c r="P424" s="29"/>
      <c r="Q424" s="74"/>
      <c r="R424" s="28"/>
      <c r="S424" s="28"/>
      <c r="T424" s="28"/>
      <c r="U424" s="28"/>
      <c r="V424" s="28"/>
      <c r="W424" s="28"/>
      <c r="X424" s="28"/>
      <c r="Y424" s="28"/>
      <c r="Z424" s="28"/>
    </row>
    <row r="425" spans="1:26" ht="15" customHeight="1">
      <c r="A425" s="111">
        <v>415</v>
      </c>
      <c r="B425" s="48"/>
      <c r="C425" s="48"/>
      <c r="D425" s="35"/>
      <c r="E425" s="149"/>
      <c r="F425" s="156"/>
      <c r="G425" s="670"/>
      <c r="H425" s="88"/>
      <c r="I425" s="40"/>
      <c r="J425" s="40"/>
      <c r="K425" s="41"/>
      <c r="L425" s="42"/>
      <c r="M425" s="658"/>
      <c r="N425" s="659" t="str">
        <f t="shared" si="7"/>
        <v/>
      </c>
      <c r="O425" s="692">
        <f t="shared" si="8"/>
        <v>0</v>
      </c>
      <c r="P425" s="29"/>
      <c r="Q425" s="74"/>
      <c r="R425" s="28"/>
      <c r="S425" s="28"/>
      <c r="T425" s="28"/>
      <c r="U425" s="28"/>
      <c r="V425" s="28"/>
      <c r="W425" s="28"/>
      <c r="X425" s="28"/>
      <c r="Y425" s="28"/>
      <c r="Z425" s="28"/>
    </row>
    <row r="426" spans="1:26" ht="15" customHeight="1">
      <c r="A426" s="111">
        <v>416</v>
      </c>
      <c r="B426" s="48"/>
      <c r="C426" s="48"/>
      <c r="D426" s="35"/>
      <c r="E426" s="149"/>
      <c r="F426" s="156"/>
      <c r="G426" s="670"/>
      <c r="H426" s="88"/>
      <c r="I426" s="40"/>
      <c r="J426" s="40"/>
      <c r="K426" s="41"/>
      <c r="L426" s="42"/>
      <c r="M426" s="658"/>
      <c r="N426" s="659" t="str">
        <f t="shared" si="7"/>
        <v/>
      </c>
      <c r="O426" s="692">
        <f t="shared" si="8"/>
        <v>0</v>
      </c>
      <c r="P426" s="29"/>
      <c r="Q426" s="74"/>
      <c r="R426" s="28"/>
      <c r="S426" s="28"/>
      <c r="T426" s="28"/>
      <c r="U426" s="28"/>
      <c r="V426" s="28"/>
      <c r="W426" s="28"/>
      <c r="X426" s="28"/>
      <c r="Y426" s="28"/>
      <c r="Z426" s="28"/>
    </row>
    <row r="427" spans="1:26" ht="15" customHeight="1">
      <c r="A427" s="111">
        <v>417</v>
      </c>
      <c r="B427" s="48"/>
      <c r="C427" s="48"/>
      <c r="D427" s="35"/>
      <c r="E427" s="149"/>
      <c r="F427" s="156"/>
      <c r="G427" s="670"/>
      <c r="H427" s="88"/>
      <c r="I427" s="40"/>
      <c r="J427" s="40"/>
      <c r="K427" s="41"/>
      <c r="L427" s="42"/>
      <c r="M427" s="658"/>
      <c r="N427" s="659" t="str">
        <f t="shared" si="7"/>
        <v/>
      </c>
      <c r="O427" s="692">
        <f t="shared" si="8"/>
        <v>0</v>
      </c>
      <c r="P427" s="29"/>
      <c r="Q427" s="74"/>
      <c r="R427" s="28"/>
      <c r="S427" s="28"/>
      <c r="T427" s="28"/>
      <c r="U427" s="28"/>
      <c r="V427" s="28"/>
      <c r="W427" s="28"/>
      <c r="X427" s="28"/>
      <c r="Y427" s="28"/>
      <c r="Z427" s="28"/>
    </row>
    <row r="428" spans="1:26" ht="15" customHeight="1">
      <c r="A428" s="111">
        <v>418</v>
      </c>
      <c r="B428" s="48"/>
      <c r="C428" s="48"/>
      <c r="D428" s="35"/>
      <c r="E428" s="149"/>
      <c r="F428" s="156"/>
      <c r="G428" s="670"/>
      <c r="H428" s="88"/>
      <c r="I428" s="40"/>
      <c r="J428" s="40"/>
      <c r="K428" s="41"/>
      <c r="L428" s="42"/>
      <c r="M428" s="658"/>
      <c r="N428" s="659" t="str">
        <f t="shared" si="7"/>
        <v/>
      </c>
      <c r="O428" s="692">
        <f t="shared" si="8"/>
        <v>0</v>
      </c>
      <c r="P428" s="29"/>
      <c r="Q428" s="74"/>
      <c r="R428" s="28"/>
      <c r="S428" s="28"/>
      <c r="T428" s="28"/>
      <c r="U428" s="28"/>
      <c r="V428" s="28"/>
      <c r="W428" s="28"/>
      <c r="X428" s="28"/>
      <c r="Y428" s="28"/>
      <c r="Z428" s="28"/>
    </row>
    <row r="429" spans="1:26" ht="15" customHeight="1">
      <c r="A429" s="111">
        <v>419</v>
      </c>
      <c r="B429" s="48"/>
      <c r="C429" s="48"/>
      <c r="D429" s="35"/>
      <c r="E429" s="149"/>
      <c r="F429" s="156"/>
      <c r="G429" s="670"/>
      <c r="H429" s="88"/>
      <c r="I429" s="40"/>
      <c r="J429" s="40"/>
      <c r="K429" s="41"/>
      <c r="L429" s="42"/>
      <c r="M429" s="658"/>
      <c r="N429" s="659" t="str">
        <f t="shared" si="7"/>
        <v/>
      </c>
      <c r="O429" s="692">
        <f t="shared" si="8"/>
        <v>0</v>
      </c>
      <c r="P429" s="29"/>
      <c r="Q429" s="74"/>
      <c r="R429" s="28"/>
      <c r="S429" s="28"/>
      <c r="T429" s="28"/>
      <c r="U429" s="28"/>
      <c r="V429" s="28"/>
      <c r="W429" s="28"/>
      <c r="X429" s="28"/>
      <c r="Y429" s="28"/>
      <c r="Z429" s="28"/>
    </row>
    <row r="430" spans="1:26" ht="15" customHeight="1">
      <c r="A430" s="111">
        <v>420</v>
      </c>
      <c r="B430" s="48"/>
      <c r="C430" s="48"/>
      <c r="D430" s="35"/>
      <c r="E430" s="149"/>
      <c r="F430" s="156"/>
      <c r="G430" s="670"/>
      <c r="H430" s="88"/>
      <c r="I430" s="40"/>
      <c r="J430" s="40"/>
      <c r="K430" s="41"/>
      <c r="L430" s="42"/>
      <c r="M430" s="658"/>
      <c r="N430" s="659" t="str">
        <f t="shared" si="7"/>
        <v/>
      </c>
      <c r="O430" s="692">
        <f t="shared" si="8"/>
        <v>0</v>
      </c>
      <c r="P430" s="29"/>
      <c r="Q430" s="74"/>
      <c r="R430" s="28"/>
      <c r="S430" s="28"/>
      <c r="T430" s="28"/>
      <c r="U430" s="28"/>
      <c r="V430" s="28"/>
      <c r="W430" s="28"/>
      <c r="X430" s="28"/>
      <c r="Y430" s="28"/>
      <c r="Z430" s="28"/>
    </row>
    <row r="431" spans="1:26" ht="15" customHeight="1">
      <c r="A431" s="111">
        <v>421</v>
      </c>
      <c r="B431" s="48"/>
      <c r="C431" s="48"/>
      <c r="D431" s="35"/>
      <c r="E431" s="149"/>
      <c r="F431" s="156"/>
      <c r="G431" s="670"/>
      <c r="H431" s="88"/>
      <c r="I431" s="40"/>
      <c r="J431" s="40"/>
      <c r="K431" s="41"/>
      <c r="L431" s="42"/>
      <c r="M431" s="658"/>
      <c r="N431" s="659" t="str">
        <f t="shared" si="7"/>
        <v/>
      </c>
      <c r="O431" s="692">
        <f t="shared" si="8"/>
        <v>0</v>
      </c>
      <c r="P431" s="29"/>
      <c r="Q431" s="74"/>
      <c r="R431" s="28"/>
      <c r="S431" s="28"/>
      <c r="T431" s="28"/>
      <c r="U431" s="28"/>
      <c r="V431" s="28"/>
      <c r="W431" s="28"/>
      <c r="X431" s="28"/>
      <c r="Y431" s="28"/>
      <c r="Z431" s="28"/>
    </row>
    <row r="432" spans="1:26" ht="15" customHeight="1">
      <c r="A432" s="111">
        <v>422</v>
      </c>
      <c r="B432" s="48"/>
      <c r="C432" s="48"/>
      <c r="D432" s="35"/>
      <c r="E432" s="149"/>
      <c r="F432" s="156"/>
      <c r="G432" s="670"/>
      <c r="H432" s="88"/>
      <c r="I432" s="40"/>
      <c r="J432" s="40"/>
      <c r="K432" s="41"/>
      <c r="L432" s="42"/>
      <c r="M432" s="658"/>
      <c r="N432" s="659" t="str">
        <f t="shared" si="7"/>
        <v/>
      </c>
      <c r="O432" s="692">
        <f t="shared" si="8"/>
        <v>0</v>
      </c>
      <c r="P432" s="29"/>
      <c r="Q432" s="74"/>
      <c r="R432" s="28"/>
      <c r="S432" s="28"/>
      <c r="T432" s="28"/>
      <c r="U432" s="28"/>
      <c r="V432" s="28"/>
      <c r="W432" s="28"/>
      <c r="X432" s="28"/>
      <c r="Y432" s="28"/>
      <c r="Z432" s="28"/>
    </row>
    <row r="433" spans="1:26" ht="15" customHeight="1">
      <c r="A433" s="111">
        <v>423</v>
      </c>
      <c r="B433" s="48"/>
      <c r="C433" s="48"/>
      <c r="D433" s="35"/>
      <c r="E433" s="149"/>
      <c r="F433" s="156"/>
      <c r="G433" s="670"/>
      <c r="H433" s="88"/>
      <c r="I433" s="40"/>
      <c r="J433" s="40"/>
      <c r="K433" s="41"/>
      <c r="L433" s="42"/>
      <c r="M433" s="658"/>
      <c r="N433" s="659" t="str">
        <f t="shared" si="7"/>
        <v/>
      </c>
      <c r="O433" s="692">
        <f t="shared" si="8"/>
        <v>0</v>
      </c>
      <c r="P433" s="29"/>
      <c r="Q433" s="74"/>
      <c r="R433" s="28"/>
      <c r="S433" s="28"/>
      <c r="T433" s="28"/>
      <c r="U433" s="28"/>
      <c r="V433" s="28"/>
      <c r="W433" s="28"/>
      <c r="X433" s="28"/>
      <c r="Y433" s="28"/>
      <c r="Z433" s="28"/>
    </row>
    <row r="434" spans="1:26" ht="15" customHeight="1">
      <c r="A434" s="111">
        <v>424</v>
      </c>
      <c r="B434" s="48"/>
      <c r="C434" s="48"/>
      <c r="D434" s="35"/>
      <c r="E434" s="149"/>
      <c r="F434" s="156"/>
      <c r="G434" s="670"/>
      <c r="H434" s="88"/>
      <c r="I434" s="40"/>
      <c r="J434" s="40"/>
      <c r="K434" s="41"/>
      <c r="L434" s="42"/>
      <c r="M434" s="658"/>
      <c r="N434" s="659" t="str">
        <f t="shared" si="7"/>
        <v/>
      </c>
      <c r="O434" s="692">
        <f t="shared" si="8"/>
        <v>0</v>
      </c>
      <c r="P434" s="29"/>
      <c r="Q434" s="74"/>
      <c r="R434" s="28"/>
      <c r="S434" s="28"/>
      <c r="T434" s="28"/>
      <c r="U434" s="28"/>
      <c r="V434" s="28"/>
      <c r="W434" s="28"/>
      <c r="X434" s="28"/>
      <c r="Y434" s="28"/>
      <c r="Z434" s="28"/>
    </row>
    <row r="435" spans="1:26" ht="15" customHeight="1">
      <c r="A435" s="111">
        <v>425</v>
      </c>
      <c r="B435" s="48"/>
      <c r="C435" s="48"/>
      <c r="D435" s="35"/>
      <c r="E435" s="149"/>
      <c r="F435" s="156"/>
      <c r="G435" s="670"/>
      <c r="H435" s="88"/>
      <c r="I435" s="40"/>
      <c r="J435" s="40"/>
      <c r="K435" s="41"/>
      <c r="L435" s="42"/>
      <c r="M435" s="658"/>
      <c r="N435" s="659" t="str">
        <f t="shared" si="7"/>
        <v/>
      </c>
      <c r="O435" s="692">
        <f t="shared" si="8"/>
        <v>0</v>
      </c>
      <c r="P435" s="29"/>
      <c r="Q435" s="74"/>
      <c r="R435" s="28"/>
      <c r="S435" s="28"/>
      <c r="T435" s="28"/>
      <c r="U435" s="28"/>
      <c r="V435" s="28"/>
      <c r="W435" s="28"/>
      <c r="X435" s="28"/>
      <c r="Y435" s="28"/>
      <c r="Z435" s="28"/>
    </row>
    <row r="436" spans="1:26" ht="15" customHeight="1">
      <c r="A436" s="111">
        <v>426</v>
      </c>
      <c r="B436" s="48"/>
      <c r="C436" s="48"/>
      <c r="D436" s="35"/>
      <c r="E436" s="149"/>
      <c r="F436" s="156"/>
      <c r="G436" s="670"/>
      <c r="H436" s="88"/>
      <c r="I436" s="40"/>
      <c r="J436" s="40"/>
      <c r="K436" s="41"/>
      <c r="L436" s="42"/>
      <c r="M436" s="658"/>
      <c r="N436" s="659" t="str">
        <f t="shared" si="7"/>
        <v/>
      </c>
      <c r="O436" s="692">
        <f t="shared" si="8"/>
        <v>0</v>
      </c>
      <c r="P436" s="29"/>
      <c r="Q436" s="74"/>
      <c r="R436" s="28"/>
      <c r="S436" s="28"/>
      <c r="T436" s="28"/>
      <c r="U436" s="28"/>
      <c r="V436" s="28"/>
      <c r="W436" s="28"/>
      <c r="X436" s="28"/>
      <c r="Y436" s="28"/>
      <c r="Z436" s="28"/>
    </row>
    <row r="437" spans="1:26" ht="15" customHeight="1">
      <c r="A437" s="111">
        <v>427</v>
      </c>
      <c r="B437" s="48"/>
      <c r="C437" s="48"/>
      <c r="D437" s="35"/>
      <c r="E437" s="149"/>
      <c r="F437" s="156"/>
      <c r="G437" s="670"/>
      <c r="H437" s="88"/>
      <c r="I437" s="40"/>
      <c r="J437" s="40"/>
      <c r="K437" s="41"/>
      <c r="L437" s="42"/>
      <c r="M437" s="658"/>
      <c r="N437" s="659" t="str">
        <f t="shared" si="7"/>
        <v/>
      </c>
      <c r="O437" s="692">
        <f t="shared" si="8"/>
        <v>0</v>
      </c>
      <c r="P437" s="29"/>
      <c r="Q437" s="74"/>
      <c r="R437" s="28"/>
      <c r="S437" s="28"/>
      <c r="T437" s="28"/>
      <c r="U437" s="28"/>
      <c r="V437" s="28"/>
      <c r="W437" s="28"/>
      <c r="X437" s="28"/>
      <c r="Y437" s="28"/>
      <c r="Z437" s="28"/>
    </row>
    <row r="438" spans="1:26" ht="15" customHeight="1">
      <c r="A438" s="111">
        <v>428</v>
      </c>
      <c r="B438" s="48"/>
      <c r="C438" s="48"/>
      <c r="D438" s="35"/>
      <c r="E438" s="149"/>
      <c r="F438" s="156"/>
      <c r="G438" s="670"/>
      <c r="H438" s="88"/>
      <c r="I438" s="40"/>
      <c r="J438" s="40"/>
      <c r="K438" s="41"/>
      <c r="L438" s="42"/>
      <c r="M438" s="658"/>
      <c r="N438" s="659" t="str">
        <f t="shared" si="7"/>
        <v/>
      </c>
      <c r="O438" s="692">
        <f t="shared" si="8"/>
        <v>0</v>
      </c>
      <c r="P438" s="29"/>
      <c r="Q438" s="74"/>
      <c r="R438" s="28"/>
      <c r="S438" s="28"/>
      <c r="T438" s="28"/>
      <c r="U438" s="28"/>
      <c r="V438" s="28"/>
      <c r="W438" s="28"/>
      <c r="X438" s="28"/>
      <c r="Y438" s="28"/>
      <c r="Z438" s="28"/>
    </row>
    <row r="439" spans="1:26" ht="15" customHeight="1">
      <c r="A439" s="111">
        <v>429</v>
      </c>
      <c r="B439" s="48"/>
      <c r="C439" s="48"/>
      <c r="D439" s="35"/>
      <c r="E439" s="149"/>
      <c r="F439" s="156"/>
      <c r="G439" s="670"/>
      <c r="H439" s="88"/>
      <c r="I439" s="40"/>
      <c r="J439" s="40"/>
      <c r="K439" s="41"/>
      <c r="L439" s="42"/>
      <c r="M439" s="658"/>
      <c r="N439" s="659" t="str">
        <f t="shared" si="7"/>
        <v/>
      </c>
      <c r="O439" s="692">
        <f t="shared" si="8"/>
        <v>0</v>
      </c>
      <c r="P439" s="29"/>
      <c r="Q439" s="74"/>
      <c r="R439" s="28"/>
      <c r="S439" s="28"/>
      <c r="T439" s="28"/>
      <c r="U439" s="28"/>
      <c r="V439" s="28"/>
      <c r="W439" s="28"/>
      <c r="X439" s="28"/>
      <c r="Y439" s="28"/>
      <c r="Z439" s="28"/>
    </row>
    <row r="440" spans="1:26" ht="15" customHeight="1">
      <c r="A440" s="111">
        <v>430</v>
      </c>
      <c r="B440" s="48"/>
      <c r="C440" s="48"/>
      <c r="D440" s="35"/>
      <c r="E440" s="149"/>
      <c r="F440" s="156"/>
      <c r="G440" s="670"/>
      <c r="H440" s="88"/>
      <c r="I440" s="40"/>
      <c r="J440" s="40"/>
      <c r="K440" s="41"/>
      <c r="L440" s="42"/>
      <c r="M440" s="658"/>
      <c r="N440" s="659" t="str">
        <f t="shared" si="7"/>
        <v/>
      </c>
      <c r="O440" s="692">
        <f t="shared" si="8"/>
        <v>0</v>
      </c>
      <c r="P440" s="29"/>
      <c r="Q440" s="74"/>
      <c r="R440" s="28"/>
      <c r="S440" s="28"/>
      <c r="T440" s="28"/>
      <c r="U440" s="28"/>
      <c r="V440" s="28"/>
      <c r="W440" s="28"/>
      <c r="X440" s="28"/>
      <c r="Y440" s="28"/>
      <c r="Z440" s="28"/>
    </row>
    <row r="441" spans="1:26" ht="15" customHeight="1">
      <c r="A441" s="111">
        <v>431</v>
      </c>
      <c r="B441" s="48"/>
      <c r="C441" s="48"/>
      <c r="D441" s="35"/>
      <c r="E441" s="149"/>
      <c r="F441" s="156"/>
      <c r="G441" s="670"/>
      <c r="H441" s="88"/>
      <c r="I441" s="40"/>
      <c r="J441" s="40"/>
      <c r="K441" s="41"/>
      <c r="L441" s="42"/>
      <c r="M441" s="658"/>
      <c r="N441" s="659" t="str">
        <f t="shared" si="7"/>
        <v/>
      </c>
      <c r="O441" s="692">
        <f t="shared" si="8"/>
        <v>0</v>
      </c>
      <c r="P441" s="29"/>
      <c r="Q441" s="74"/>
      <c r="R441" s="28"/>
      <c r="S441" s="28"/>
      <c r="T441" s="28"/>
      <c r="U441" s="28"/>
      <c r="V441" s="28"/>
      <c r="W441" s="28"/>
      <c r="X441" s="28"/>
      <c r="Y441" s="28"/>
      <c r="Z441" s="28"/>
    </row>
    <row r="442" spans="1:26" ht="15" customHeight="1">
      <c r="A442" s="111">
        <v>432</v>
      </c>
      <c r="B442" s="48"/>
      <c r="C442" s="48"/>
      <c r="D442" s="35"/>
      <c r="E442" s="149"/>
      <c r="F442" s="156"/>
      <c r="G442" s="670"/>
      <c r="H442" s="88"/>
      <c r="I442" s="40"/>
      <c r="J442" s="40"/>
      <c r="K442" s="41"/>
      <c r="L442" s="42"/>
      <c r="M442" s="658"/>
      <c r="N442" s="659" t="str">
        <f t="shared" si="7"/>
        <v/>
      </c>
      <c r="O442" s="692">
        <f t="shared" si="8"/>
        <v>0</v>
      </c>
      <c r="P442" s="29"/>
      <c r="Q442" s="74"/>
      <c r="R442" s="28"/>
      <c r="S442" s="28"/>
      <c r="T442" s="28"/>
      <c r="U442" s="28"/>
      <c r="V442" s="28"/>
      <c r="W442" s="28"/>
      <c r="X442" s="28"/>
      <c r="Y442" s="28"/>
      <c r="Z442" s="28"/>
    </row>
    <row r="443" spans="1:26" ht="15" customHeight="1">
      <c r="A443" s="111">
        <v>433</v>
      </c>
      <c r="B443" s="48"/>
      <c r="C443" s="48"/>
      <c r="D443" s="35"/>
      <c r="E443" s="149"/>
      <c r="F443" s="156"/>
      <c r="G443" s="670"/>
      <c r="H443" s="88"/>
      <c r="I443" s="40"/>
      <c r="J443" s="40"/>
      <c r="K443" s="41"/>
      <c r="L443" s="42"/>
      <c r="M443" s="658"/>
      <c r="N443" s="659" t="str">
        <f t="shared" si="7"/>
        <v/>
      </c>
      <c r="O443" s="692">
        <f t="shared" si="8"/>
        <v>0</v>
      </c>
      <c r="P443" s="29"/>
      <c r="Q443" s="74"/>
      <c r="R443" s="28"/>
      <c r="S443" s="28"/>
      <c r="T443" s="28"/>
      <c r="U443" s="28"/>
      <c r="V443" s="28"/>
      <c r="W443" s="28"/>
      <c r="X443" s="28"/>
      <c r="Y443" s="28"/>
      <c r="Z443" s="28"/>
    </row>
    <row r="444" spans="1:26" ht="15" customHeight="1">
      <c r="A444" s="111">
        <v>434</v>
      </c>
      <c r="B444" s="48"/>
      <c r="C444" s="48"/>
      <c r="D444" s="35"/>
      <c r="E444" s="149"/>
      <c r="F444" s="156"/>
      <c r="G444" s="670"/>
      <c r="H444" s="88"/>
      <c r="I444" s="40"/>
      <c r="J444" s="40"/>
      <c r="K444" s="41"/>
      <c r="L444" s="42"/>
      <c r="M444" s="658"/>
      <c r="N444" s="659" t="str">
        <f t="shared" si="7"/>
        <v/>
      </c>
      <c r="O444" s="692">
        <f t="shared" si="8"/>
        <v>0</v>
      </c>
      <c r="P444" s="29"/>
      <c r="Q444" s="74"/>
      <c r="R444" s="28"/>
      <c r="S444" s="28"/>
      <c r="T444" s="28"/>
      <c r="U444" s="28"/>
      <c r="V444" s="28"/>
      <c r="W444" s="28"/>
      <c r="X444" s="28"/>
      <c r="Y444" s="28"/>
      <c r="Z444" s="28"/>
    </row>
    <row r="445" spans="1:26" ht="15" customHeight="1">
      <c r="A445" s="111">
        <v>435</v>
      </c>
      <c r="B445" s="48"/>
      <c r="C445" s="48"/>
      <c r="D445" s="35"/>
      <c r="E445" s="149"/>
      <c r="F445" s="156"/>
      <c r="G445" s="670"/>
      <c r="H445" s="88"/>
      <c r="I445" s="40"/>
      <c r="J445" s="40"/>
      <c r="K445" s="41"/>
      <c r="L445" s="42"/>
      <c r="M445" s="658"/>
      <c r="N445" s="659" t="str">
        <f t="shared" si="7"/>
        <v/>
      </c>
      <c r="O445" s="692">
        <f t="shared" si="8"/>
        <v>0</v>
      </c>
      <c r="P445" s="29"/>
      <c r="Q445" s="74"/>
      <c r="R445" s="28"/>
      <c r="S445" s="28"/>
      <c r="T445" s="28"/>
      <c r="U445" s="28"/>
      <c r="V445" s="28"/>
      <c r="W445" s="28"/>
      <c r="X445" s="28"/>
      <c r="Y445" s="28"/>
      <c r="Z445" s="28"/>
    </row>
    <row r="446" spans="1:26" ht="15" customHeight="1">
      <c r="A446" s="111">
        <v>436</v>
      </c>
      <c r="B446" s="48"/>
      <c r="C446" s="48"/>
      <c r="D446" s="35"/>
      <c r="E446" s="149"/>
      <c r="F446" s="156"/>
      <c r="G446" s="670"/>
      <c r="H446" s="88"/>
      <c r="I446" s="40"/>
      <c r="J446" s="40"/>
      <c r="K446" s="41"/>
      <c r="L446" s="42"/>
      <c r="M446" s="658"/>
      <c r="N446" s="659" t="str">
        <f t="shared" si="7"/>
        <v/>
      </c>
      <c r="O446" s="692">
        <f t="shared" si="8"/>
        <v>0</v>
      </c>
      <c r="P446" s="29"/>
      <c r="Q446" s="74"/>
      <c r="R446" s="28"/>
      <c r="S446" s="28"/>
      <c r="T446" s="28"/>
      <c r="U446" s="28"/>
      <c r="V446" s="28"/>
      <c r="W446" s="28"/>
      <c r="X446" s="28"/>
      <c r="Y446" s="28"/>
      <c r="Z446" s="28"/>
    </row>
    <row r="447" spans="1:26" ht="15" customHeight="1">
      <c r="A447" s="111">
        <v>437</v>
      </c>
      <c r="B447" s="48"/>
      <c r="C447" s="48"/>
      <c r="D447" s="35"/>
      <c r="E447" s="149"/>
      <c r="F447" s="156"/>
      <c r="G447" s="670"/>
      <c r="H447" s="88"/>
      <c r="I447" s="40"/>
      <c r="J447" s="40"/>
      <c r="K447" s="41"/>
      <c r="L447" s="42"/>
      <c r="M447" s="658"/>
      <c r="N447" s="659" t="str">
        <f t="shared" si="7"/>
        <v/>
      </c>
      <c r="O447" s="692">
        <f t="shared" si="8"/>
        <v>0</v>
      </c>
      <c r="P447" s="29"/>
      <c r="Q447" s="74"/>
      <c r="R447" s="28"/>
      <c r="S447" s="28"/>
      <c r="T447" s="28"/>
      <c r="U447" s="28"/>
      <c r="V447" s="28"/>
      <c r="W447" s="28"/>
      <c r="X447" s="28"/>
      <c r="Y447" s="28"/>
      <c r="Z447" s="28"/>
    </row>
    <row r="448" spans="1:26" ht="15" customHeight="1">
      <c r="A448" s="111">
        <v>438</v>
      </c>
      <c r="B448" s="48"/>
      <c r="C448" s="48"/>
      <c r="D448" s="35"/>
      <c r="E448" s="149"/>
      <c r="F448" s="156"/>
      <c r="G448" s="670"/>
      <c r="H448" s="88"/>
      <c r="I448" s="40"/>
      <c r="J448" s="40"/>
      <c r="K448" s="41"/>
      <c r="L448" s="42"/>
      <c r="M448" s="658"/>
      <c r="N448" s="659" t="str">
        <f t="shared" si="7"/>
        <v/>
      </c>
      <c r="O448" s="692">
        <f t="shared" si="8"/>
        <v>0</v>
      </c>
      <c r="P448" s="29"/>
      <c r="Q448" s="74"/>
      <c r="R448" s="28"/>
      <c r="S448" s="28"/>
      <c r="T448" s="28"/>
      <c r="U448" s="28"/>
      <c r="V448" s="28"/>
      <c r="W448" s="28"/>
      <c r="X448" s="28"/>
      <c r="Y448" s="28"/>
      <c r="Z448" s="28"/>
    </row>
    <row r="449" spans="1:26" ht="15" customHeight="1">
      <c r="A449" s="111">
        <v>439</v>
      </c>
      <c r="B449" s="48"/>
      <c r="C449" s="48"/>
      <c r="D449" s="35"/>
      <c r="E449" s="149"/>
      <c r="F449" s="156"/>
      <c r="G449" s="670"/>
      <c r="H449" s="88"/>
      <c r="I449" s="40"/>
      <c r="J449" s="40"/>
      <c r="K449" s="41"/>
      <c r="L449" s="42"/>
      <c r="M449" s="658"/>
      <c r="N449" s="659" t="str">
        <f t="shared" si="7"/>
        <v/>
      </c>
      <c r="O449" s="692">
        <f t="shared" si="8"/>
        <v>0</v>
      </c>
      <c r="P449" s="29"/>
      <c r="Q449" s="74"/>
      <c r="R449" s="28"/>
      <c r="S449" s="28"/>
      <c r="T449" s="28"/>
      <c r="U449" s="28"/>
      <c r="V449" s="28"/>
      <c r="W449" s="28"/>
      <c r="X449" s="28"/>
      <c r="Y449" s="28"/>
      <c r="Z449" s="28"/>
    </row>
    <row r="450" spans="1:26" ht="15" customHeight="1">
      <c r="A450" s="111">
        <v>440</v>
      </c>
      <c r="B450" s="48"/>
      <c r="C450" s="48"/>
      <c r="D450" s="35"/>
      <c r="E450" s="149"/>
      <c r="F450" s="156"/>
      <c r="G450" s="670"/>
      <c r="H450" s="88"/>
      <c r="I450" s="40"/>
      <c r="J450" s="40"/>
      <c r="K450" s="41"/>
      <c r="L450" s="42"/>
      <c r="M450" s="658"/>
      <c r="N450" s="659" t="str">
        <f t="shared" si="7"/>
        <v/>
      </c>
      <c r="O450" s="692">
        <f t="shared" si="8"/>
        <v>0</v>
      </c>
      <c r="P450" s="29"/>
      <c r="Q450" s="74"/>
      <c r="R450" s="28"/>
      <c r="S450" s="28"/>
      <c r="T450" s="28"/>
      <c r="U450" s="28"/>
      <c r="V450" s="28"/>
      <c r="W450" s="28"/>
      <c r="X450" s="28"/>
      <c r="Y450" s="28"/>
      <c r="Z450" s="28"/>
    </row>
    <row r="451" spans="1:26" ht="15" customHeight="1">
      <c r="A451" s="111">
        <v>441</v>
      </c>
      <c r="B451" s="48"/>
      <c r="C451" s="48"/>
      <c r="D451" s="35"/>
      <c r="E451" s="149"/>
      <c r="F451" s="156"/>
      <c r="G451" s="670"/>
      <c r="H451" s="88"/>
      <c r="I451" s="40"/>
      <c r="J451" s="40"/>
      <c r="K451" s="41"/>
      <c r="L451" s="42"/>
      <c r="M451" s="658"/>
      <c r="N451" s="659" t="str">
        <f t="shared" si="7"/>
        <v/>
      </c>
      <c r="O451" s="692">
        <f t="shared" si="8"/>
        <v>0</v>
      </c>
      <c r="P451" s="29"/>
      <c r="Q451" s="74"/>
      <c r="R451" s="28"/>
      <c r="S451" s="28"/>
      <c r="T451" s="28"/>
      <c r="U451" s="28"/>
      <c r="V451" s="28"/>
      <c r="W451" s="28"/>
      <c r="X451" s="28"/>
      <c r="Y451" s="28"/>
      <c r="Z451" s="28"/>
    </row>
    <row r="452" spans="1:26" ht="15" customHeight="1">
      <c r="A452" s="111">
        <v>442</v>
      </c>
      <c r="B452" s="48"/>
      <c r="C452" s="48"/>
      <c r="D452" s="35"/>
      <c r="E452" s="149"/>
      <c r="F452" s="156"/>
      <c r="G452" s="670"/>
      <c r="H452" s="88"/>
      <c r="I452" s="40"/>
      <c r="J452" s="40"/>
      <c r="K452" s="41"/>
      <c r="L452" s="42"/>
      <c r="M452" s="658"/>
      <c r="N452" s="659" t="str">
        <f t="shared" si="7"/>
        <v/>
      </c>
      <c r="O452" s="692">
        <f t="shared" si="8"/>
        <v>0</v>
      </c>
      <c r="P452" s="29"/>
      <c r="Q452" s="74"/>
      <c r="R452" s="28"/>
      <c r="S452" s="28"/>
      <c r="T452" s="28"/>
      <c r="U452" s="28"/>
      <c r="V452" s="28"/>
      <c r="W452" s="28"/>
      <c r="X452" s="28"/>
      <c r="Y452" s="28"/>
      <c r="Z452" s="28"/>
    </row>
    <row r="453" spans="1:26" ht="15" customHeight="1">
      <c r="A453" s="111">
        <v>443</v>
      </c>
      <c r="B453" s="48"/>
      <c r="C453" s="48"/>
      <c r="D453" s="35"/>
      <c r="E453" s="149"/>
      <c r="F453" s="156"/>
      <c r="G453" s="670"/>
      <c r="H453" s="88"/>
      <c r="I453" s="40"/>
      <c r="J453" s="40"/>
      <c r="K453" s="41"/>
      <c r="L453" s="42"/>
      <c r="M453" s="658"/>
      <c r="N453" s="659" t="str">
        <f t="shared" si="7"/>
        <v/>
      </c>
      <c r="O453" s="692">
        <f t="shared" si="8"/>
        <v>0</v>
      </c>
      <c r="P453" s="29"/>
      <c r="Q453" s="74"/>
      <c r="R453" s="28"/>
      <c r="S453" s="28"/>
      <c r="T453" s="28"/>
      <c r="U453" s="28"/>
      <c r="V453" s="28"/>
      <c r="W453" s="28"/>
      <c r="X453" s="28"/>
      <c r="Y453" s="28"/>
      <c r="Z453" s="28"/>
    </row>
    <row r="454" spans="1:26" ht="15" customHeight="1">
      <c r="A454" s="111">
        <v>444</v>
      </c>
      <c r="B454" s="48"/>
      <c r="C454" s="48"/>
      <c r="D454" s="35"/>
      <c r="E454" s="149"/>
      <c r="F454" s="156"/>
      <c r="G454" s="670"/>
      <c r="H454" s="88"/>
      <c r="I454" s="40"/>
      <c r="J454" s="40"/>
      <c r="K454" s="41"/>
      <c r="L454" s="42"/>
      <c r="M454" s="658"/>
      <c r="N454" s="659" t="str">
        <f t="shared" si="7"/>
        <v/>
      </c>
      <c r="O454" s="692">
        <f t="shared" si="8"/>
        <v>0</v>
      </c>
      <c r="P454" s="29"/>
      <c r="Q454" s="74"/>
      <c r="R454" s="28"/>
      <c r="S454" s="28"/>
      <c r="T454" s="28"/>
      <c r="U454" s="28"/>
      <c r="V454" s="28"/>
      <c r="W454" s="28"/>
      <c r="X454" s="28"/>
      <c r="Y454" s="28"/>
      <c r="Z454" s="28"/>
    </row>
    <row r="455" spans="1:26" ht="15" customHeight="1">
      <c r="A455" s="111">
        <v>445</v>
      </c>
      <c r="B455" s="48"/>
      <c r="C455" s="48"/>
      <c r="D455" s="35"/>
      <c r="E455" s="149"/>
      <c r="F455" s="156"/>
      <c r="G455" s="670"/>
      <c r="H455" s="88"/>
      <c r="I455" s="40"/>
      <c r="J455" s="40"/>
      <c r="K455" s="41"/>
      <c r="L455" s="42"/>
      <c r="M455" s="658"/>
      <c r="N455" s="659" t="str">
        <f t="shared" si="7"/>
        <v/>
      </c>
      <c r="O455" s="692">
        <f t="shared" si="8"/>
        <v>0</v>
      </c>
      <c r="P455" s="29"/>
      <c r="Q455" s="74"/>
      <c r="R455" s="28"/>
      <c r="S455" s="28"/>
      <c r="T455" s="28"/>
      <c r="U455" s="28"/>
      <c r="V455" s="28"/>
      <c r="W455" s="28"/>
      <c r="X455" s="28"/>
      <c r="Y455" s="28"/>
      <c r="Z455" s="28"/>
    </row>
    <row r="456" spans="1:26" ht="15" customHeight="1">
      <c r="A456" s="111">
        <v>446</v>
      </c>
      <c r="B456" s="48"/>
      <c r="C456" s="48"/>
      <c r="D456" s="35"/>
      <c r="E456" s="149"/>
      <c r="F456" s="156"/>
      <c r="G456" s="670"/>
      <c r="H456" s="88"/>
      <c r="I456" s="40"/>
      <c r="J456" s="40"/>
      <c r="K456" s="41"/>
      <c r="L456" s="42"/>
      <c r="M456" s="658"/>
      <c r="N456" s="659" t="str">
        <f t="shared" si="7"/>
        <v/>
      </c>
      <c r="O456" s="692">
        <f t="shared" si="8"/>
        <v>0</v>
      </c>
      <c r="P456" s="29"/>
      <c r="Q456" s="74"/>
      <c r="R456" s="28"/>
      <c r="S456" s="28"/>
      <c r="T456" s="28"/>
      <c r="U456" s="28"/>
      <c r="V456" s="28"/>
      <c r="W456" s="28"/>
      <c r="X456" s="28"/>
      <c r="Y456" s="28"/>
      <c r="Z456" s="28"/>
    </row>
    <row r="457" spans="1:26" ht="15" customHeight="1">
      <c r="A457" s="111">
        <v>447</v>
      </c>
      <c r="B457" s="48"/>
      <c r="C457" s="48"/>
      <c r="D457" s="35"/>
      <c r="E457" s="149"/>
      <c r="F457" s="156"/>
      <c r="G457" s="670"/>
      <c r="H457" s="88"/>
      <c r="I457" s="40"/>
      <c r="J457" s="40"/>
      <c r="K457" s="41"/>
      <c r="L457" s="42"/>
      <c r="M457" s="658"/>
      <c r="N457" s="659" t="str">
        <f t="shared" si="7"/>
        <v/>
      </c>
      <c r="O457" s="692">
        <f t="shared" si="8"/>
        <v>0</v>
      </c>
      <c r="P457" s="29"/>
      <c r="Q457" s="74"/>
      <c r="R457" s="28"/>
      <c r="S457" s="28"/>
      <c r="T457" s="28"/>
      <c r="U457" s="28"/>
      <c r="V457" s="28"/>
      <c r="W457" s="28"/>
      <c r="X457" s="28"/>
      <c r="Y457" s="28"/>
      <c r="Z457" s="28"/>
    </row>
    <row r="458" spans="1:26" ht="15" customHeight="1">
      <c r="A458" s="111">
        <v>448</v>
      </c>
      <c r="B458" s="48"/>
      <c r="C458" s="48"/>
      <c r="D458" s="35"/>
      <c r="E458" s="149"/>
      <c r="F458" s="156"/>
      <c r="G458" s="670"/>
      <c r="H458" s="88"/>
      <c r="I458" s="40"/>
      <c r="J458" s="40"/>
      <c r="K458" s="41"/>
      <c r="L458" s="42"/>
      <c r="M458" s="658"/>
      <c r="N458" s="659" t="str">
        <f t="shared" si="7"/>
        <v/>
      </c>
      <c r="O458" s="692">
        <f t="shared" si="8"/>
        <v>0</v>
      </c>
      <c r="P458" s="29"/>
      <c r="Q458" s="74"/>
      <c r="R458" s="28"/>
      <c r="S458" s="28"/>
      <c r="T458" s="28"/>
      <c r="U458" s="28"/>
      <c r="V458" s="28"/>
      <c r="W458" s="28"/>
      <c r="X458" s="28"/>
      <c r="Y458" s="28"/>
      <c r="Z458" s="28"/>
    </row>
    <row r="459" spans="1:26" ht="15" customHeight="1">
      <c r="A459" s="111">
        <v>449</v>
      </c>
      <c r="B459" s="48"/>
      <c r="C459" s="48"/>
      <c r="D459" s="35"/>
      <c r="E459" s="149"/>
      <c r="F459" s="156"/>
      <c r="G459" s="670"/>
      <c r="H459" s="88"/>
      <c r="I459" s="40"/>
      <c r="J459" s="40"/>
      <c r="K459" s="41"/>
      <c r="L459" s="42"/>
      <c r="M459" s="658"/>
      <c r="N459" s="659" t="str">
        <f t="shared" si="7"/>
        <v/>
      </c>
      <c r="O459" s="692">
        <f t="shared" si="8"/>
        <v>0</v>
      </c>
      <c r="P459" s="29"/>
      <c r="Q459" s="74"/>
      <c r="R459" s="28"/>
      <c r="S459" s="28"/>
      <c r="T459" s="28"/>
      <c r="U459" s="28"/>
      <c r="V459" s="28"/>
      <c r="W459" s="28"/>
      <c r="X459" s="28"/>
      <c r="Y459" s="28"/>
      <c r="Z459" s="28"/>
    </row>
    <row r="460" spans="1:26" ht="15" customHeight="1">
      <c r="A460" s="111">
        <v>450</v>
      </c>
      <c r="B460" s="48"/>
      <c r="C460" s="48"/>
      <c r="D460" s="35"/>
      <c r="E460" s="149"/>
      <c r="F460" s="156"/>
      <c r="G460" s="670"/>
      <c r="H460" s="88"/>
      <c r="I460" s="40"/>
      <c r="J460" s="40"/>
      <c r="K460" s="41"/>
      <c r="L460" s="42"/>
      <c r="M460" s="658"/>
      <c r="N460" s="659" t="str">
        <f t="shared" si="7"/>
        <v/>
      </c>
      <c r="O460" s="692">
        <f t="shared" si="8"/>
        <v>0</v>
      </c>
      <c r="P460" s="29"/>
      <c r="Q460" s="74"/>
      <c r="R460" s="28"/>
      <c r="S460" s="28"/>
      <c r="T460" s="28"/>
      <c r="U460" s="28"/>
      <c r="V460" s="28"/>
      <c r="W460" s="28"/>
      <c r="X460" s="28"/>
      <c r="Y460" s="28"/>
      <c r="Z460" s="28"/>
    </row>
    <row r="461" spans="1:26" ht="15" customHeight="1">
      <c r="A461" s="111">
        <v>451</v>
      </c>
      <c r="B461" s="48"/>
      <c r="C461" s="48"/>
      <c r="D461" s="35"/>
      <c r="E461" s="149"/>
      <c r="F461" s="156"/>
      <c r="G461" s="670"/>
      <c r="H461" s="88"/>
      <c r="I461" s="40"/>
      <c r="J461" s="40"/>
      <c r="K461" s="41"/>
      <c r="L461" s="42"/>
      <c r="M461" s="658"/>
      <c r="N461" s="659" t="str">
        <f t="shared" si="7"/>
        <v/>
      </c>
      <c r="O461" s="692">
        <f t="shared" si="8"/>
        <v>0</v>
      </c>
      <c r="P461" s="29"/>
      <c r="Q461" s="74"/>
      <c r="R461" s="28"/>
      <c r="S461" s="28"/>
      <c r="T461" s="28"/>
      <c r="U461" s="28"/>
      <c r="V461" s="28"/>
      <c r="W461" s="28"/>
      <c r="X461" s="28"/>
      <c r="Y461" s="28"/>
      <c r="Z461" s="28"/>
    </row>
    <row r="462" spans="1:26" ht="15" customHeight="1">
      <c r="A462" s="111">
        <v>452</v>
      </c>
      <c r="B462" s="48"/>
      <c r="C462" s="48"/>
      <c r="D462" s="35"/>
      <c r="E462" s="149"/>
      <c r="F462" s="156"/>
      <c r="G462" s="670"/>
      <c r="H462" s="88"/>
      <c r="I462" s="40"/>
      <c r="J462" s="40"/>
      <c r="K462" s="41"/>
      <c r="L462" s="42"/>
      <c r="M462" s="658"/>
      <c r="N462" s="659" t="str">
        <f t="shared" si="7"/>
        <v/>
      </c>
      <c r="O462" s="692">
        <f t="shared" si="8"/>
        <v>0</v>
      </c>
      <c r="P462" s="29"/>
      <c r="Q462" s="74"/>
      <c r="R462" s="28"/>
      <c r="S462" s="28"/>
      <c r="T462" s="28"/>
      <c r="U462" s="28"/>
      <c r="V462" s="28"/>
      <c r="W462" s="28"/>
      <c r="X462" s="28"/>
      <c r="Y462" s="28"/>
      <c r="Z462" s="28"/>
    </row>
    <row r="463" spans="1:26" ht="15" customHeight="1">
      <c r="A463" s="111">
        <v>453</v>
      </c>
      <c r="B463" s="48"/>
      <c r="C463" s="48"/>
      <c r="D463" s="35"/>
      <c r="E463" s="149"/>
      <c r="F463" s="156"/>
      <c r="G463" s="670"/>
      <c r="H463" s="88"/>
      <c r="I463" s="40"/>
      <c r="J463" s="40"/>
      <c r="K463" s="41"/>
      <c r="L463" s="42"/>
      <c r="M463" s="658"/>
      <c r="N463" s="659" t="str">
        <f t="shared" si="7"/>
        <v/>
      </c>
      <c r="O463" s="692">
        <f t="shared" si="8"/>
        <v>0</v>
      </c>
      <c r="P463" s="29"/>
      <c r="Q463" s="74"/>
      <c r="R463" s="28"/>
      <c r="S463" s="28"/>
      <c r="T463" s="28"/>
      <c r="U463" s="28"/>
      <c r="V463" s="28"/>
      <c r="W463" s="28"/>
      <c r="X463" s="28"/>
      <c r="Y463" s="28"/>
      <c r="Z463" s="28"/>
    </row>
    <row r="464" spans="1:26" ht="15" customHeight="1">
      <c r="A464" s="111">
        <v>454</v>
      </c>
      <c r="B464" s="48"/>
      <c r="C464" s="48"/>
      <c r="D464" s="35"/>
      <c r="E464" s="149"/>
      <c r="F464" s="156"/>
      <c r="G464" s="670"/>
      <c r="H464" s="88"/>
      <c r="I464" s="40"/>
      <c r="J464" s="40"/>
      <c r="K464" s="41"/>
      <c r="L464" s="42"/>
      <c r="M464" s="658"/>
      <c r="N464" s="659" t="str">
        <f t="shared" si="7"/>
        <v/>
      </c>
      <c r="O464" s="692">
        <f t="shared" si="8"/>
        <v>0</v>
      </c>
      <c r="P464" s="29"/>
      <c r="Q464" s="74"/>
      <c r="R464" s="28"/>
      <c r="S464" s="28"/>
      <c r="T464" s="28"/>
      <c r="U464" s="28"/>
      <c r="V464" s="28"/>
      <c r="W464" s="28"/>
      <c r="X464" s="28"/>
      <c r="Y464" s="28"/>
      <c r="Z464" s="28"/>
    </row>
    <row r="465" spans="1:26" ht="15" customHeight="1">
      <c r="A465" s="111">
        <v>455</v>
      </c>
      <c r="B465" s="48"/>
      <c r="C465" s="48"/>
      <c r="D465" s="35"/>
      <c r="E465" s="149"/>
      <c r="F465" s="156"/>
      <c r="G465" s="670"/>
      <c r="H465" s="88"/>
      <c r="I465" s="40"/>
      <c r="J465" s="40"/>
      <c r="K465" s="41"/>
      <c r="L465" s="42"/>
      <c r="M465" s="658"/>
      <c r="N465" s="659" t="str">
        <f t="shared" si="7"/>
        <v/>
      </c>
      <c r="O465" s="692">
        <f t="shared" si="8"/>
        <v>0</v>
      </c>
      <c r="P465" s="29"/>
      <c r="Q465" s="74"/>
      <c r="R465" s="28"/>
      <c r="S465" s="28"/>
      <c r="T465" s="28"/>
      <c r="U465" s="28"/>
      <c r="V465" s="28"/>
      <c r="W465" s="28"/>
      <c r="X465" s="28"/>
      <c r="Y465" s="28"/>
      <c r="Z465" s="28"/>
    </row>
    <row r="466" spans="1:26" ht="15" customHeight="1">
      <c r="A466" s="111">
        <v>456</v>
      </c>
      <c r="B466" s="48"/>
      <c r="C466" s="48"/>
      <c r="D466" s="35"/>
      <c r="E466" s="149"/>
      <c r="F466" s="156"/>
      <c r="G466" s="670"/>
      <c r="H466" s="88"/>
      <c r="I466" s="40"/>
      <c r="J466" s="40"/>
      <c r="K466" s="41"/>
      <c r="L466" s="42"/>
      <c r="M466" s="658"/>
      <c r="N466" s="659" t="str">
        <f t="shared" si="7"/>
        <v/>
      </c>
      <c r="O466" s="692">
        <f t="shared" si="8"/>
        <v>0</v>
      </c>
      <c r="P466" s="29"/>
      <c r="Q466" s="74"/>
      <c r="R466" s="28"/>
      <c r="S466" s="28"/>
      <c r="T466" s="28"/>
      <c r="U466" s="28"/>
      <c r="V466" s="28"/>
      <c r="W466" s="28"/>
      <c r="X466" s="28"/>
      <c r="Y466" s="28"/>
      <c r="Z466" s="28"/>
    </row>
    <row r="467" spans="1:26" ht="15" customHeight="1">
      <c r="A467" s="111">
        <v>457</v>
      </c>
      <c r="B467" s="48"/>
      <c r="C467" s="48"/>
      <c r="D467" s="35"/>
      <c r="E467" s="149"/>
      <c r="F467" s="156"/>
      <c r="G467" s="670"/>
      <c r="H467" s="88"/>
      <c r="I467" s="40"/>
      <c r="J467" s="40"/>
      <c r="K467" s="41"/>
      <c r="L467" s="42"/>
      <c r="M467" s="658"/>
      <c r="N467" s="659" t="str">
        <f t="shared" si="7"/>
        <v/>
      </c>
      <c r="O467" s="692">
        <f t="shared" si="8"/>
        <v>0</v>
      </c>
      <c r="P467" s="29"/>
      <c r="Q467" s="74"/>
      <c r="R467" s="28"/>
      <c r="S467" s="28"/>
      <c r="T467" s="28"/>
      <c r="U467" s="28"/>
      <c r="V467" s="28"/>
      <c r="W467" s="28"/>
      <c r="X467" s="28"/>
      <c r="Y467" s="28"/>
      <c r="Z467" s="28"/>
    </row>
    <row r="468" spans="1:26" ht="15" customHeight="1">
      <c r="A468" s="111">
        <v>458</v>
      </c>
      <c r="B468" s="48"/>
      <c r="C468" s="48"/>
      <c r="D468" s="35"/>
      <c r="E468" s="149"/>
      <c r="F468" s="156"/>
      <c r="G468" s="670"/>
      <c r="H468" s="88"/>
      <c r="I468" s="40"/>
      <c r="J468" s="40"/>
      <c r="K468" s="41"/>
      <c r="L468" s="42"/>
      <c r="M468" s="658"/>
      <c r="N468" s="659" t="str">
        <f t="shared" si="7"/>
        <v/>
      </c>
      <c r="O468" s="692">
        <f t="shared" si="8"/>
        <v>0</v>
      </c>
      <c r="P468" s="29"/>
      <c r="Q468" s="74"/>
      <c r="R468" s="28"/>
      <c r="S468" s="28"/>
      <c r="T468" s="28"/>
      <c r="U468" s="28"/>
      <c r="V468" s="28"/>
      <c r="W468" s="28"/>
      <c r="X468" s="28"/>
      <c r="Y468" s="28"/>
      <c r="Z468" s="28"/>
    </row>
    <row r="469" spans="1:26" ht="15" customHeight="1">
      <c r="A469" s="111">
        <v>459</v>
      </c>
      <c r="B469" s="48"/>
      <c r="C469" s="48"/>
      <c r="D469" s="35"/>
      <c r="E469" s="149"/>
      <c r="F469" s="156"/>
      <c r="G469" s="670"/>
      <c r="H469" s="88"/>
      <c r="I469" s="40"/>
      <c r="J469" s="40"/>
      <c r="K469" s="41"/>
      <c r="L469" s="42"/>
      <c r="M469" s="658"/>
      <c r="N469" s="659" t="str">
        <f t="shared" si="7"/>
        <v/>
      </c>
      <c r="O469" s="692">
        <f t="shared" si="8"/>
        <v>0</v>
      </c>
      <c r="P469" s="29"/>
      <c r="Q469" s="74"/>
      <c r="R469" s="28"/>
      <c r="S469" s="28"/>
      <c r="T469" s="28"/>
      <c r="U469" s="28"/>
      <c r="V469" s="28"/>
      <c r="W469" s="28"/>
      <c r="X469" s="28"/>
      <c r="Y469" s="28"/>
      <c r="Z469" s="28"/>
    </row>
    <row r="470" spans="1:26" ht="15" customHeight="1">
      <c r="A470" s="111">
        <v>460</v>
      </c>
      <c r="B470" s="48"/>
      <c r="C470" s="48"/>
      <c r="D470" s="35"/>
      <c r="E470" s="149"/>
      <c r="F470" s="156"/>
      <c r="G470" s="670"/>
      <c r="H470" s="88"/>
      <c r="I470" s="40"/>
      <c r="J470" s="40"/>
      <c r="K470" s="41"/>
      <c r="L470" s="42"/>
      <c r="M470" s="658"/>
      <c r="N470" s="659" t="str">
        <f t="shared" si="7"/>
        <v/>
      </c>
      <c r="O470" s="692">
        <f t="shared" si="8"/>
        <v>0</v>
      </c>
      <c r="P470" s="29"/>
      <c r="Q470" s="74"/>
      <c r="R470" s="28"/>
      <c r="S470" s="28"/>
      <c r="T470" s="28"/>
      <c r="U470" s="28"/>
      <c r="V470" s="28"/>
      <c r="W470" s="28"/>
      <c r="X470" s="28"/>
      <c r="Y470" s="28"/>
      <c r="Z470" s="28"/>
    </row>
    <row r="471" spans="1:26" ht="15" customHeight="1">
      <c r="A471" s="111">
        <v>461</v>
      </c>
      <c r="B471" s="48"/>
      <c r="C471" s="48"/>
      <c r="D471" s="35"/>
      <c r="E471" s="149"/>
      <c r="F471" s="156"/>
      <c r="G471" s="670"/>
      <c r="H471" s="88"/>
      <c r="I471" s="40"/>
      <c r="J471" s="40"/>
      <c r="K471" s="41"/>
      <c r="L471" s="42"/>
      <c r="M471" s="658"/>
      <c r="N471" s="659" t="str">
        <f t="shared" si="7"/>
        <v/>
      </c>
      <c r="O471" s="692">
        <f t="shared" si="8"/>
        <v>0</v>
      </c>
      <c r="P471" s="29"/>
      <c r="Q471" s="74"/>
      <c r="R471" s="28"/>
      <c r="S471" s="28"/>
      <c r="T471" s="28"/>
      <c r="U471" s="28"/>
      <c r="V471" s="28"/>
      <c r="W471" s="28"/>
      <c r="X471" s="28"/>
      <c r="Y471" s="28"/>
      <c r="Z471" s="28"/>
    </row>
    <row r="472" spans="1:26" ht="15" customHeight="1">
      <c r="A472" s="111">
        <v>462</v>
      </c>
      <c r="B472" s="48"/>
      <c r="C472" s="48"/>
      <c r="D472" s="35"/>
      <c r="E472" s="149"/>
      <c r="F472" s="156"/>
      <c r="G472" s="670"/>
      <c r="H472" s="88"/>
      <c r="I472" s="40"/>
      <c r="J472" s="40"/>
      <c r="K472" s="41"/>
      <c r="L472" s="42"/>
      <c r="M472" s="658"/>
      <c r="N472" s="659" t="str">
        <f t="shared" si="7"/>
        <v/>
      </c>
      <c r="O472" s="692">
        <f t="shared" si="8"/>
        <v>0</v>
      </c>
      <c r="P472" s="29"/>
      <c r="Q472" s="74"/>
      <c r="R472" s="28"/>
      <c r="S472" s="28"/>
      <c r="T472" s="28"/>
      <c r="U472" s="28"/>
      <c r="V472" s="28"/>
      <c r="W472" s="28"/>
      <c r="X472" s="28"/>
      <c r="Y472" s="28"/>
      <c r="Z472" s="28"/>
    </row>
    <row r="473" spans="1:26" ht="15" customHeight="1">
      <c r="A473" s="111">
        <v>463</v>
      </c>
      <c r="B473" s="48"/>
      <c r="C473" s="48"/>
      <c r="D473" s="35"/>
      <c r="E473" s="149"/>
      <c r="F473" s="156"/>
      <c r="G473" s="670"/>
      <c r="H473" s="88"/>
      <c r="I473" s="40"/>
      <c r="J473" s="40"/>
      <c r="K473" s="41"/>
      <c r="L473" s="42"/>
      <c r="M473" s="658"/>
      <c r="N473" s="659" t="str">
        <f t="shared" si="7"/>
        <v/>
      </c>
      <c r="O473" s="692">
        <f t="shared" si="8"/>
        <v>0</v>
      </c>
      <c r="P473" s="29"/>
      <c r="Q473" s="74"/>
      <c r="R473" s="28"/>
      <c r="S473" s="28"/>
      <c r="T473" s="28"/>
      <c r="U473" s="28"/>
      <c r="V473" s="28"/>
      <c r="W473" s="28"/>
      <c r="X473" s="28"/>
      <c r="Y473" s="28"/>
      <c r="Z473" s="28"/>
    </row>
    <row r="474" spans="1:26" ht="15" customHeight="1">
      <c r="A474" s="111">
        <v>464</v>
      </c>
      <c r="B474" s="48"/>
      <c r="C474" s="48"/>
      <c r="D474" s="35"/>
      <c r="E474" s="149"/>
      <c r="F474" s="156"/>
      <c r="G474" s="670"/>
      <c r="H474" s="88"/>
      <c r="I474" s="40"/>
      <c r="J474" s="40"/>
      <c r="K474" s="41"/>
      <c r="L474" s="42"/>
      <c r="M474" s="658"/>
      <c r="N474" s="659" t="str">
        <f t="shared" si="7"/>
        <v/>
      </c>
      <c r="O474" s="692">
        <f t="shared" si="8"/>
        <v>0</v>
      </c>
      <c r="P474" s="29"/>
      <c r="Q474" s="74"/>
      <c r="R474" s="28"/>
      <c r="S474" s="28"/>
      <c r="T474" s="28"/>
      <c r="U474" s="28"/>
      <c r="V474" s="28"/>
      <c r="W474" s="28"/>
      <c r="X474" s="28"/>
      <c r="Y474" s="28"/>
      <c r="Z474" s="28"/>
    </row>
    <row r="475" spans="1:26" ht="15" customHeight="1">
      <c r="A475" s="111">
        <v>465</v>
      </c>
      <c r="B475" s="48"/>
      <c r="C475" s="48"/>
      <c r="D475" s="35"/>
      <c r="E475" s="149"/>
      <c r="F475" s="156"/>
      <c r="G475" s="670"/>
      <c r="H475" s="88"/>
      <c r="I475" s="40"/>
      <c r="J475" s="40"/>
      <c r="K475" s="41"/>
      <c r="L475" s="42"/>
      <c r="M475" s="658"/>
      <c r="N475" s="659" t="str">
        <f t="shared" si="7"/>
        <v/>
      </c>
      <c r="O475" s="692">
        <f t="shared" si="8"/>
        <v>0</v>
      </c>
      <c r="P475" s="29"/>
      <c r="Q475" s="74"/>
      <c r="R475" s="28"/>
      <c r="S475" s="28"/>
      <c r="T475" s="28"/>
      <c r="U475" s="28"/>
      <c r="V475" s="28"/>
      <c r="W475" s="28"/>
      <c r="X475" s="28"/>
      <c r="Y475" s="28"/>
      <c r="Z475" s="28"/>
    </row>
    <row r="476" spans="1:26" ht="15" customHeight="1">
      <c r="A476" s="111">
        <v>466</v>
      </c>
      <c r="B476" s="48"/>
      <c r="C476" s="48"/>
      <c r="D476" s="35"/>
      <c r="E476" s="149"/>
      <c r="F476" s="156"/>
      <c r="G476" s="670"/>
      <c r="H476" s="88"/>
      <c r="I476" s="40"/>
      <c r="J476" s="40"/>
      <c r="K476" s="41"/>
      <c r="L476" s="42"/>
      <c r="M476" s="658"/>
      <c r="N476" s="659" t="str">
        <f t="shared" si="7"/>
        <v/>
      </c>
      <c r="O476" s="692">
        <f t="shared" si="8"/>
        <v>0</v>
      </c>
      <c r="P476" s="29"/>
      <c r="Q476" s="74"/>
      <c r="R476" s="28"/>
      <c r="S476" s="28"/>
      <c r="T476" s="28"/>
      <c r="U476" s="28"/>
      <c r="V476" s="28"/>
      <c r="W476" s="28"/>
      <c r="X476" s="28"/>
      <c r="Y476" s="28"/>
      <c r="Z476" s="28"/>
    </row>
    <row r="477" spans="1:26" ht="15" customHeight="1">
      <c r="A477" s="111">
        <v>467</v>
      </c>
      <c r="B477" s="48"/>
      <c r="C477" s="48"/>
      <c r="D477" s="35"/>
      <c r="E477" s="149"/>
      <c r="F477" s="156"/>
      <c r="G477" s="670"/>
      <c r="H477" s="88"/>
      <c r="I477" s="40"/>
      <c r="J477" s="40"/>
      <c r="K477" s="41"/>
      <c r="L477" s="42"/>
      <c r="M477" s="658"/>
      <c r="N477" s="659" t="str">
        <f t="shared" si="7"/>
        <v/>
      </c>
      <c r="O477" s="692">
        <f t="shared" si="8"/>
        <v>0</v>
      </c>
      <c r="P477" s="29"/>
      <c r="Q477" s="74"/>
      <c r="R477" s="28"/>
      <c r="S477" s="28"/>
      <c r="T477" s="28"/>
      <c r="U477" s="28"/>
      <c r="V477" s="28"/>
      <c r="W477" s="28"/>
      <c r="X477" s="28"/>
      <c r="Y477" s="28"/>
      <c r="Z477" s="28"/>
    </row>
    <row r="478" spans="1:26" ht="15" customHeight="1">
      <c r="A478" s="111">
        <v>468</v>
      </c>
      <c r="B478" s="48"/>
      <c r="C478" s="48"/>
      <c r="D478" s="35"/>
      <c r="E478" s="149"/>
      <c r="F478" s="156"/>
      <c r="G478" s="670"/>
      <c r="H478" s="88"/>
      <c r="I478" s="40"/>
      <c r="J478" s="40"/>
      <c r="K478" s="41"/>
      <c r="L478" s="42"/>
      <c r="M478" s="658"/>
      <c r="N478" s="659" t="str">
        <f t="shared" si="7"/>
        <v/>
      </c>
      <c r="O478" s="692">
        <f t="shared" si="8"/>
        <v>0</v>
      </c>
      <c r="P478" s="29"/>
      <c r="Q478" s="74"/>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658"/>
      <c r="N479" s="659" t="str">
        <f t="shared" si="7"/>
        <v/>
      </c>
      <c r="O479" s="692">
        <f t="shared" si="8"/>
        <v>0</v>
      </c>
      <c r="P479" s="29"/>
      <c r="Q479" s="74"/>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658"/>
      <c r="N480" s="659" t="str">
        <f t="shared" si="7"/>
        <v/>
      </c>
      <c r="O480" s="692">
        <f t="shared" si="8"/>
        <v>0</v>
      </c>
      <c r="P480" s="29"/>
      <c r="Q480" s="74"/>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658"/>
      <c r="N481" s="659" t="str">
        <f t="shared" si="7"/>
        <v/>
      </c>
      <c r="O481" s="692">
        <f t="shared" si="8"/>
        <v>0</v>
      </c>
      <c r="P481" s="29"/>
      <c r="Q481" s="74"/>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658"/>
      <c r="N482" s="659" t="str">
        <f t="shared" si="7"/>
        <v/>
      </c>
      <c r="O482" s="692">
        <f t="shared" si="8"/>
        <v>0</v>
      </c>
      <c r="P482" s="29"/>
      <c r="Q482" s="74"/>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658"/>
      <c r="N483" s="659" t="str">
        <f t="shared" si="7"/>
        <v/>
      </c>
      <c r="O483" s="692">
        <f t="shared" si="8"/>
        <v>0</v>
      </c>
      <c r="P483" s="29"/>
      <c r="Q483" s="74"/>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658"/>
      <c r="N484" s="659" t="str">
        <f t="shared" si="7"/>
        <v/>
      </c>
      <c r="O484" s="692">
        <f t="shared" si="8"/>
        <v>0</v>
      </c>
      <c r="P484" s="29"/>
      <c r="Q484" s="74"/>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658"/>
      <c r="N485" s="659" t="str">
        <f t="shared" si="7"/>
        <v/>
      </c>
      <c r="O485" s="692">
        <f t="shared" si="8"/>
        <v>0</v>
      </c>
      <c r="P485" s="29"/>
      <c r="Q485" s="74"/>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658"/>
      <c r="N486" s="659" t="str">
        <f t="shared" si="7"/>
        <v/>
      </c>
      <c r="O486" s="692">
        <f t="shared" si="8"/>
        <v>0</v>
      </c>
      <c r="P486" s="29"/>
      <c r="Q486" s="74"/>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658"/>
      <c r="N487" s="659" t="str">
        <f t="shared" si="7"/>
        <v/>
      </c>
      <c r="O487" s="692">
        <f t="shared" si="8"/>
        <v>0</v>
      </c>
      <c r="P487" s="29"/>
      <c r="Q487" s="74"/>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658"/>
      <c r="N488" s="659" t="str">
        <f t="shared" si="7"/>
        <v/>
      </c>
      <c r="O488" s="692">
        <f t="shared" si="8"/>
        <v>0</v>
      </c>
      <c r="P488" s="29"/>
      <c r="Q488" s="74"/>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658"/>
      <c r="N489" s="659" t="str">
        <f t="shared" si="7"/>
        <v/>
      </c>
      <c r="O489" s="692">
        <f t="shared" si="8"/>
        <v>0</v>
      </c>
      <c r="P489" s="29"/>
      <c r="Q489" s="74"/>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658"/>
      <c r="N490" s="659" t="str">
        <f t="shared" si="7"/>
        <v/>
      </c>
      <c r="O490" s="692">
        <f t="shared" si="8"/>
        <v>0</v>
      </c>
      <c r="P490" s="29"/>
      <c r="Q490" s="74"/>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658"/>
      <c r="N491" s="659" t="str">
        <f t="shared" si="7"/>
        <v/>
      </c>
      <c r="O491" s="692">
        <f t="shared" si="8"/>
        <v>0</v>
      </c>
      <c r="P491" s="29"/>
      <c r="Q491" s="74"/>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658"/>
      <c r="N492" s="659" t="str">
        <f t="shared" si="7"/>
        <v/>
      </c>
      <c r="O492" s="692">
        <f t="shared" si="8"/>
        <v>0</v>
      </c>
      <c r="P492" s="29"/>
      <c r="Q492" s="74"/>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658"/>
      <c r="N493" s="659" t="str">
        <f t="shared" si="7"/>
        <v/>
      </c>
      <c r="O493" s="692">
        <f t="shared" si="8"/>
        <v>0</v>
      </c>
      <c r="P493" s="29"/>
      <c r="Q493" s="74"/>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658"/>
      <c r="N494" s="659" t="str">
        <f t="shared" si="7"/>
        <v/>
      </c>
      <c r="O494" s="692">
        <f t="shared" si="8"/>
        <v>0</v>
      </c>
      <c r="P494" s="29"/>
      <c r="Q494" s="74"/>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658"/>
      <c r="N495" s="659" t="str">
        <f t="shared" si="7"/>
        <v/>
      </c>
      <c r="O495" s="692">
        <f t="shared" si="8"/>
        <v>0</v>
      </c>
      <c r="P495" s="29"/>
      <c r="Q495" s="74"/>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658"/>
      <c r="N496" s="659" t="str">
        <f t="shared" si="7"/>
        <v/>
      </c>
      <c r="O496" s="692">
        <f t="shared" si="8"/>
        <v>0</v>
      </c>
      <c r="P496" s="29"/>
      <c r="Q496" s="74"/>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658"/>
      <c r="N497" s="659" t="str">
        <f t="shared" si="7"/>
        <v/>
      </c>
      <c r="O497" s="692">
        <f t="shared" si="8"/>
        <v>0</v>
      </c>
      <c r="P497" s="29"/>
      <c r="Q497" s="74"/>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658"/>
      <c r="N498" s="659" t="str">
        <f t="shared" si="7"/>
        <v/>
      </c>
      <c r="O498" s="692">
        <f t="shared" si="8"/>
        <v>0</v>
      </c>
      <c r="P498" s="29"/>
      <c r="Q498" s="74"/>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658"/>
      <c r="N499" s="659" t="str">
        <f t="shared" si="7"/>
        <v/>
      </c>
      <c r="O499" s="692">
        <f t="shared" si="8"/>
        <v>0</v>
      </c>
      <c r="P499" s="29"/>
      <c r="Q499" s="74"/>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658"/>
      <c r="N500" s="659" t="str">
        <f t="shared" si="7"/>
        <v/>
      </c>
      <c r="O500" s="692">
        <f t="shared" si="8"/>
        <v>0</v>
      </c>
      <c r="P500" s="29"/>
      <c r="Q500" s="74"/>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658"/>
      <c r="N501" s="659" t="str">
        <f t="shared" si="7"/>
        <v/>
      </c>
      <c r="O501" s="692">
        <f t="shared" si="8"/>
        <v>0</v>
      </c>
      <c r="P501" s="29"/>
      <c r="Q501" s="74"/>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658"/>
      <c r="N502" s="659" t="str">
        <f t="shared" si="7"/>
        <v/>
      </c>
      <c r="O502" s="692">
        <f t="shared" si="8"/>
        <v>0</v>
      </c>
      <c r="P502" s="29"/>
      <c r="Q502" s="74"/>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658"/>
      <c r="N503" s="659" t="str">
        <f t="shared" si="7"/>
        <v/>
      </c>
      <c r="O503" s="692">
        <f t="shared" si="8"/>
        <v>0</v>
      </c>
      <c r="P503" s="29"/>
      <c r="Q503" s="74"/>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658"/>
      <c r="N504" s="659" t="str">
        <f t="shared" si="7"/>
        <v/>
      </c>
      <c r="O504" s="692">
        <f t="shared" si="8"/>
        <v>0</v>
      </c>
      <c r="P504" s="29"/>
      <c r="Q504" s="74"/>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658"/>
      <c r="N505" s="659" t="str">
        <f t="shared" si="7"/>
        <v/>
      </c>
      <c r="O505" s="692">
        <f t="shared" si="8"/>
        <v>0</v>
      </c>
      <c r="P505" s="29"/>
      <c r="Q505" s="74"/>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658"/>
      <c r="N506" s="659" t="str">
        <f t="shared" si="7"/>
        <v/>
      </c>
      <c r="O506" s="692">
        <f t="shared" si="8"/>
        <v>0</v>
      </c>
      <c r="P506" s="29"/>
      <c r="Q506" s="74"/>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658"/>
      <c r="N507" s="659" t="str">
        <f t="shared" si="7"/>
        <v/>
      </c>
      <c r="O507" s="692">
        <f t="shared" si="8"/>
        <v>0</v>
      </c>
      <c r="P507" s="29"/>
      <c r="Q507" s="74"/>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t="s">
        <v>26</v>
      </c>
      <c r="L508" s="42" t="str">
        <f t="shared" ref="L508:L511" si="9">CONCATENATE(I508,J508)</f>
        <v/>
      </c>
      <c r="M508" s="658">
        <f t="shared" ref="M508:M510" si="10">H508*I508</f>
        <v>0</v>
      </c>
      <c r="N508" s="659" t="str">
        <f t="shared" si="7"/>
        <v xml:space="preserve">0 </v>
      </c>
      <c r="O508" s="692">
        <f t="shared" si="8"/>
        <v>0</v>
      </c>
      <c r="P508" s="29" t="e">
        <f t="shared" ref="P508:P511" si="11">O508/H508</f>
        <v>#DIV/0!</v>
      </c>
      <c r="Q508" s="74" t="e">
        <f t="shared" ref="Q508:Q510" si="12">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t="s">
        <v>26</v>
      </c>
      <c r="L509" s="42" t="str">
        <f t="shared" si="9"/>
        <v/>
      </c>
      <c r="M509" s="658">
        <f t="shared" si="10"/>
        <v>0</v>
      </c>
      <c r="N509" s="659" t="str">
        <f t="shared" si="7"/>
        <v xml:space="preserve">0 </v>
      </c>
      <c r="O509" s="692">
        <f t="shared" si="8"/>
        <v>0</v>
      </c>
      <c r="P509" s="29" t="e">
        <f t="shared" si="11"/>
        <v>#DIV/0!</v>
      </c>
      <c r="Q509" s="74" t="e">
        <f t="shared" si="12"/>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t="s">
        <v>26</v>
      </c>
      <c r="L510" s="42" t="str">
        <f t="shared" si="9"/>
        <v/>
      </c>
      <c r="M510" s="658">
        <f t="shared" si="10"/>
        <v>0</v>
      </c>
      <c r="N510" s="659" t="str">
        <f t="shared" si="7"/>
        <v xml:space="preserve">0 </v>
      </c>
      <c r="O510" s="692">
        <f t="shared" si="8"/>
        <v>0</v>
      </c>
      <c r="P510" s="29" t="e">
        <f t="shared" si="11"/>
        <v>#DIV/0!</v>
      </c>
      <c r="Q510" s="74" t="e">
        <f t="shared" si="12"/>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t="str">
        <f t="shared" si="9"/>
        <v/>
      </c>
      <c r="M511" s="704"/>
      <c r="N511" s="705"/>
      <c r="O511" s="706">
        <f>SUM(O11:O510)</f>
        <v>39685.78</v>
      </c>
      <c r="P511" s="29" t="e">
        <f t="shared" si="11"/>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4854</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t="s">
        <v>4855</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t="s">
        <v>2860</v>
      </c>
      <c r="H538" s="11" t="s">
        <v>2861</v>
      </c>
      <c r="I538" s="11"/>
      <c r="J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26" width="7.664062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5.75" customHeight="1">
      <c r="A5" s="12" t="s">
        <v>2745</v>
      </c>
      <c r="B5" s="12"/>
      <c r="C5" s="12"/>
      <c r="D5" s="12"/>
      <c r="E5" s="12"/>
      <c r="F5" s="12"/>
      <c r="G5" s="12"/>
      <c r="H5" s="12"/>
      <c r="I5" s="12"/>
      <c r="J5" s="12"/>
      <c r="K5" s="12"/>
      <c r="L5" s="12"/>
      <c r="M5" s="12"/>
      <c r="N5" s="690"/>
      <c r="O5" s="12"/>
      <c r="P5" s="11"/>
      <c r="Q5" s="11"/>
      <c r="R5" s="11"/>
      <c r="S5" s="11"/>
      <c r="T5" s="11"/>
      <c r="U5" s="11"/>
      <c r="V5" s="11"/>
      <c r="W5" s="11"/>
      <c r="X5" s="11"/>
      <c r="Y5" s="11"/>
      <c r="Z5" s="11"/>
    </row>
    <row r="6" spans="1:26" ht="15.7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5.7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170" si="1">H10*I10</f>
        <v>2500</v>
      </c>
      <c r="N10" s="30" t="str">
        <f t="shared" ref="N10:N264" si="2">CONCATENATE(M10,K10,J10)</f>
        <v>2500 ml</v>
      </c>
      <c r="O10" s="30">
        <f t="shared" ref="O10:O264" si="3">G10*H10</f>
        <v>675</v>
      </c>
      <c r="P10" s="31">
        <f t="shared" ref="P10:P76" si="4">O10/H10</f>
        <v>67.5</v>
      </c>
      <c r="Q10" s="29">
        <f t="shared" ref="Q10:Q170" si="5">G10-P10</f>
        <v>0</v>
      </c>
      <c r="R10" s="28"/>
      <c r="S10" s="28"/>
      <c r="T10" s="28"/>
      <c r="U10" s="28"/>
      <c r="V10" s="28"/>
      <c r="W10" s="28"/>
      <c r="X10" s="28"/>
      <c r="Y10" s="28"/>
      <c r="Z10" s="28"/>
    </row>
    <row r="11" spans="1:26" ht="15" customHeight="1">
      <c r="A11" s="111">
        <v>1</v>
      </c>
      <c r="B11" s="48" t="s">
        <v>1439</v>
      </c>
      <c r="C11" s="48"/>
      <c r="D11" s="231"/>
      <c r="E11" s="116" t="s">
        <v>1440</v>
      </c>
      <c r="F11" s="111" t="s">
        <v>76</v>
      </c>
      <c r="G11" s="657">
        <v>154</v>
      </c>
      <c r="H11" s="121">
        <v>1</v>
      </c>
      <c r="I11" s="121">
        <v>340</v>
      </c>
      <c r="J11" s="40" t="s">
        <v>59</v>
      </c>
      <c r="K11" s="41" t="s">
        <v>26</v>
      </c>
      <c r="L11" s="42" t="str">
        <f t="shared" si="0"/>
        <v>340grams</v>
      </c>
      <c r="M11" s="658">
        <f t="shared" si="1"/>
        <v>340</v>
      </c>
      <c r="N11" s="659" t="str">
        <f t="shared" si="2"/>
        <v>340 grams</v>
      </c>
      <c r="O11" s="692">
        <f t="shared" si="3"/>
        <v>154</v>
      </c>
      <c r="P11" s="29">
        <f t="shared" si="4"/>
        <v>154</v>
      </c>
      <c r="Q11" s="29">
        <f t="shared" si="5"/>
        <v>0</v>
      </c>
      <c r="R11" s="11"/>
      <c r="S11" s="28"/>
      <c r="T11" s="28"/>
      <c r="U11" s="28"/>
      <c r="V11" s="28"/>
      <c r="W11" s="28"/>
      <c r="X11" s="28"/>
      <c r="Y11" s="28"/>
      <c r="Z11" s="28"/>
    </row>
    <row r="12" spans="1:26" ht="15" customHeight="1">
      <c r="A12" s="111">
        <v>2</v>
      </c>
      <c r="B12" s="33" t="s">
        <v>2546</v>
      </c>
      <c r="C12" s="48"/>
      <c r="D12" s="9"/>
      <c r="E12" s="50" t="s">
        <v>661</v>
      </c>
      <c r="F12" s="111" t="s">
        <v>76</v>
      </c>
      <c r="G12" s="657">
        <v>31.55</v>
      </c>
      <c r="H12" s="121">
        <v>15</v>
      </c>
      <c r="I12" s="121">
        <v>50</v>
      </c>
      <c r="J12" s="40" t="s">
        <v>59</v>
      </c>
      <c r="K12" s="41" t="s">
        <v>26</v>
      </c>
      <c r="L12" s="42" t="str">
        <f t="shared" si="0"/>
        <v>50grams</v>
      </c>
      <c r="M12" s="658">
        <f t="shared" si="1"/>
        <v>750</v>
      </c>
      <c r="N12" s="659" t="str">
        <f t="shared" si="2"/>
        <v>750 grams</v>
      </c>
      <c r="O12" s="692">
        <f t="shared" si="3"/>
        <v>473.25</v>
      </c>
      <c r="P12" s="29">
        <f t="shared" si="4"/>
        <v>31.55</v>
      </c>
      <c r="Q12" s="29">
        <f t="shared" si="5"/>
        <v>0</v>
      </c>
      <c r="R12" s="28"/>
      <c r="S12" s="28"/>
      <c r="T12" s="28"/>
      <c r="U12" s="28"/>
      <c r="V12" s="28"/>
      <c r="W12" s="28"/>
      <c r="X12" s="28"/>
      <c r="Y12" s="28"/>
      <c r="Z12" s="28"/>
    </row>
    <row r="13" spans="1:26" ht="15" customHeight="1">
      <c r="A13" s="111">
        <v>3</v>
      </c>
      <c r="B13" s="48" t="s">
        <v>1225</v>
      </c>
      <c r="C13" s="48"/>
      <c r="D13" s="9"/>
      <c r="E13" s="116" t="s">
        <v>93</v>
      </c>
      <c r="F13" s="111" t="s">
        <v>76</v>
      </c>
      <c r="G13" s="661">
        <v>57.4</v>
      </c>
      <c r="H13" s="257">
        <v>4</v>
      </c>
      <c r="I13" s="257">
        <v>500</v>
      </c>
      <c r="J13" s="40" t="s">
        <v>59</v>
      </c>
      <c r="K13" s="41" t="s">
        <v>26</v>
      </c>
      <c r="L13" s="42" t="str">
        <f t="shared" si="0"/>
        <v>500grams</v>
      </c>
      <c r="M13" s="658">
        <f t="shared" si="1"/>
        <v>2000</v>
      </c>
      <c r="N13" s="659" t="str">
        <f t="shared" si="2"/>
        <v>2000 grams</v>
      </c>
      <c r="O13" s="692">
        <f t="shared" si="3"/>
        <v>229.6</v>
      </c>
      <c r="P13" s="29">
        <f t="shared" si="4"/>
        <v>57.4</v>
      </c>
      <c r="Q13" s="109">
        <f t="shared" si="5"/>
        <v>0</v>
      </c>
      <c r="R13" s="11"/>
      <c r="S13" s="28"/>
      <c r="T13" s="28"/>
      <c r="U13" s="28"/>
      <c r="V13" s="28"/>
      <c r="W13" s="28"/>
      <c r="X13" s="28"/>
      <c r="Y13" s="28"/>
      <c r="Z13" s="28"/>
    </row>
    <row r="14" spans="1:26" ht="15" customHeight="1">
      <c r="A14" s="111">
        <v>4</v>
      </c>
      <c r="B14" s="48" t="s">
        <v>72</v>
      </c>
      <c r="C14" s="48"/>
      <c r="D14" s="35"/>
      <c r="E14" s="116" t="s">
        <v>75</v>
      </c>
      <c r="F14" s="111" t="s">
        <v>76</v>
      </c>
      <c r="G14" s="663">
        <v>47.6</v>
      </c>
      <c r="H14" s="664">
        <v>7</v>
      </c>
      <c r="I14" s="664">
        <v>250</v>
      </c>
      <c r="J14" s="40" t="s">
        <v>29</v>
      </c>
      <c r="K14" s="41" t="s">
        <v>26</v>
      </c>
      <c r="L14" s="42" t="str">
        <f t="shared" si="0"/>
        <v>250ml</v>
      </c>
      <c r="M14" s="658">
        <f t="shared" si="1"/>
        <v>1750</v>
      </c>
      <c r="N14" s="659" t="str">
        <f t="shared" si="2"/>
        <v>1750 ml</v>
      </c>
      <c r="O14" s="692">
        <f t="shared" si="3"/>
        <v>333.2</v>
      </c>
      <c r="P14" s="29">
        <f t="shared" si="4"/>
        <v>47.6</v>
      </c>
      <c r="Q14" s="29">
        <f t="shared" si="5"/>
        <v>0</v>
      </c>
      <c r="R14" s="28"/>
      <c r="S14" s="28"/>
      <c r="T14" s="28"/>
      <c r="U14" s="28"/>
      <c r="V14" s="28"/>
      <c r="W14" s="28"/>
      <c r="X14" s="28"/>
      <c r="Y14" s="28"/>
      <c r="Z14" s="28"/>
    </row>
    <row r="15" spans="1:26" ht="15" customHeight="1">
      <c r="A15" s="111">
        <v>5</v>
      </c>
      <c r="B15" s="48" t="s">
        <v>717</v>
      </c>
      <c r="C15" s="48"/>
      <c r="D15" s="35"/>
      <c r="E15" s="116" t="s">
        <v>718</v>
      </c>
      <c r="F15" s="111" t="s">
        <v>76</v>
      </c>
      <c r="G15" s="661">
        <v>41.6</v>
      </c>
      <c r="H15" s="257">
        <v>6</v>
      </c>
      <c r="I15" s="257">
        <v>374</v>
      </c>
      <c r="J15" s="40" t="s">
        <v>29</v>
      </c>
      <c r="K15" s="41" t="s">
        <v>26</v>
      </c>
      <c r="L15" s="42" t="str">
        <f t="shared" si="0"/>
        <v>374ml</v>
      </c>
      <c r="M15" s="658">
        <f t="shared" si="1"/>
        <v>2244</v>
      </c>
      <c r="N15" s="659" t="str">
        <f t="shared" si="2"/>
        <v>2244 ml</v>
      </c>
      <c r="O15" s="692">
        <f t="shared" si="3"/>
        <v>249.60000000000002</v>
      </c>
      <c r="P15" s="29">
        <f t="shared" si="4"/>
        <v>41.6</v>
      </c>
      <c r="Q15" s="29">
        <f t="shared" si="5"/>
        <v>0</v>
      </c>
      <c r="R15" s="28"/>
      <c r="S15" s="28"/>
      <c r="T15" s="28"/>
      <c r="U15" s="28"/>
      <c r="V15" s="28"/>
      <c r="W15" s="28"/>
      <c r="X15" s="28"/>
      <c r="Y15" s="28"/>
      <c r="Z15" s="28"/>
    </row>
    <row r="16" spans="1:26" ht="15" customHeight="1">
      <c r="A16" s="111">
        <v>6</v>
      </c>
      <c r="B16" s="48" t="s">
        <v>501</v>
      </c>
      <c r="C16" s="48"/>
      <c r="D16" s="35"/>
      <c r="E16" s="116" t="s">
        <v>502</v>
      </c>
      <c r="F16" s="111" t="s">
        <v>76</v>
      </c>
      <c r="G16" s="661">
        <v>36.700000000000003</v>
      </c>
      <c r="H16" s="257">
        <v>1</v>
      </c>
      <c r="I16" s="257">
        <v>160</v>
      </c>
      <c r="J16" s="40" t="s">
        <v>59</v>
      </c>
      <c r="K16" s="41" t="s">
        <v>26</v>
      </c>
      <c r="L16" s="42" t="str">
        <f t="shared" si="0"/>
        <v>160grams</v>
      </c>
      <c r="M16" s="658">
        <f t="shared" si="1"/>
        <v>160</v>
      </c>
      <c r="N16" s="659" t="str">
        <f t="shared" si="2"/>
        <v>160 grams</v>
      </c>
      <c r="O16" s="692">
        <f t="shared" si="3"/>
        <v>36.700000000000003</v>
      </c>
      <c r="P16" s="29">
        <f t="shared" si="4"/>
        <v>36.700000000000003</v>
      </c>
      <c r="Q16" s="29">
        <f t="shared" si="5"/>
        <v>0</v>
      </c>
      <c r="R16" s="28"/>
      <c r="S16" s="28"/>
      <c r="T16" s="28"/>
      <c r="U16" s="28"/>
      <c r="V16" s="28"/>
      <c r="W16" s="28"/>
      <c r="X16" s="28"/>
      <c r="Y16" s="28"/>
      <c r="Z16" s="28"/>
    </row>
    <row r="17" spans="1:26" ht="15" customHeight="1">
      <c r="A17" s="111">
        <v>7</v>
      </c>
      <c r="B17" s="48" t="s">
        <v>952</v>
      </c>
      <c r="C17" s="48"/>
      <c r="D17" s="35"/>
      <c r="E17" s="116" t="s">
        <v>64</v>
      </c>
      <c r="F17" s="111" t="s">
        <v>76</v>
      </c>
      <c r="G17" s="661">
        <v>34</v>
      </c>
      <c r="H17" s="257">
        <v>4</v>
      </c>
      <c r="I17" s="257">
        <v>360</v>
      </c>
      <c r="J17" s="40" t="s">
        <v>29</v>
      </c>
      <c r="K17" s="41" t="s">
        <v>26</v>
      </c>
      <c r="L17" s="42" t="str">
        <f t="shared" si="0"/>
        <v>360ml</v>
      </c>
      <c r="M17" s="658">
        <f t="shared" si="1"/>
        <v>1440</v>
      </c>
      <c r="N17" s="659" t="str">
        <f t="shared" si="2"/>
        <v>1440 ml</v>
      </c>
      <c r="O17" s="692">
        <f t="shared" si="3"/>
        <v>136</v>
      </c>
      <c r="P17" s="29">
        <f t="shared" si="4"/>
        <v>34</v>
      </c>
      <c r="Q17" s="29">
        <f t="shared" si="5"/>
        <v>0</v>
      </c>
      <c r="R17" s="28"/>
      <c r="S17" s="28"/>
      <c r="T17" s="28"/>
      <c r="U17" s="28"/>
      <c r="V17" s="28"/>
      <c r="W17" s="28"/>
      <c r="X17" s="28"/>
      <c r="Y17" s="28"/>
      <c r="Z17" s="28"/>
    </row>
    <row r="18" spans="1:26" ht="15" customHeight="1">
      <c r="A18" s="111">
        <v>8</v>
      </c>
      <c r="B18" s="48" t="s">
        <v>1111</v>
      </c>
      <c r="C18" s="48"/>
      <c r="D18" s="35"/>
      <c r="E18" s="116" t="s">
        <v>1112</v>
      </c>
      <c r="F18" s="111" t="s">
        <v>76</v>
      </c>
      <c r="G18" s="661">
        <v>41.9</v>
      </c>
      <c r="H18" s="257">
        <v>2</v>
      </c>
      <c r="I18" s="257">
        <v>210</v>
      </c>
      <c r="J18" s="40" t="s">
        <v>59</v>
      </c>
      <c r="K18" s="41" t="s">
        <v>26</v>
      </c>
      <c r="L18" s="42" t="str">
        <f t="shared" si="0"/>
        <v>210grams</v>
      </c>
      <c r="M18" s="658">
        <f t="shared" si="1"/>
        <v>420</v>
      </c>
      <c r="N18" s="659" t="str">
        <f t="shared" si="2"/>
        <v>420 grams</v>
      </c>
      <c r="O18" s="692">
        <f t="shared" si="3"/>
        <v>83.8</v>
      </c>
      <c r="P18" s="29">
        <f t="shared" si="4"/>
        <v>41.9</v>
      </c>
      <c r="Q18" s="29">
        <f t="shared" si="5"/>
        <v>0</v>
      </c>
      <c r="R18" s="28"/>
      <c r="S18" s="28"/>
      <c r="T18" s="28"/>
      <c r="U18" s="28"/>
      <c r="V18" s="28"/>
      <c r="W18" s="28"/>
      <c r="X18" s="28"/>
      <c r="Y18" s="28"/>
      <c r="Z18" s="28"/>
    </row>
    <row r="19" spans="1:26" ht="15" customHeight="1">
      <c r="A19" s="111">
        <v>9</v>
      </c>
      <c r="B19" s="48" t="s">
        <v>1480</v>
      </c>
      <c r="C19" s="48"/>
      <c r="D19" s="35"/>
      <c r="E19" s="116" t="s">
        <v>79</v>
      </c>
      <c r="F19" s="111" t="s">
        <v>76</v>
      </c>
      <c r="G19" s="661">
        <v>71.7</v>
      </c>
      <c r="H19" s="257">
        <v>2</v>
      </c>
      <c r="I19" s="257">
        <v>150</v>
      </c>
      <c r="J19" s="40" t="s">
        <v>59</v>
      </c>
      <c r="K19" s="41" t="s">
        <v>26</v>
      </c>
      <c r="L19" s="42" t="str">
        <f t="shared" si="0"/>
        <v>150grams</v>
      </c>
      <c r="M19" s="658">
        <f t="shared" si="1"/>
        <v>300</v>
      </c>
      <c r="N19" s="659" t="str">
        <f t="shared" si="2"/>
        <v>300 grams</v>
      </c>
      <c r="O19" s="692">
        <f t="shared" si="3"/>
        <v>143.4</v>
      </c>
      <c r="P19" s="29">
        <f t="shared" si="4"/>
        <v>71.7</v>
      </c>
      <c r="Q19" s="74">
        <f t="shared" si="5"/>
        <v>0</v>
      </c>
      <c r="R19" s="46"/>
      <c r="S19" s="28"/>
      <c r="T19" s="28"/>
      <c r="U19" s="28"/>
      <c r="V19" s="28"/>
      <c r="W19" s="28"/>
      <c r="X19" s="28"/>
      <c r="Y19" s="28"/>
      <c r="Z19" s="28"/>
    </row>
    <row r="20" spans="1:26" ht="15" customHeight="1">
      <c r="A20" s="111">
        <v>10</v>
      </c>
      <c r="B20" s="61" t="s">
        <v>1683</v>
      </c>
      <c r="C20" s="48"/>
      <c r="D20" s="35"/>
      <c r="E20" s="116" t="s">
        <v>1151</v>
      </c>
      <c r="F20" s="111" t="s">
        <v>76</v>
      </c>
      <c r="G20" s="661">
        <v>13</v>
      </c>
      <c r="H20" s="257">
        <v>17</v>
      </c>
      <c r="I20" s="257">
        <v>25</v>
      </c>
      <c r="J20" s="40" t="s">
        <v>59</v>
      </c>
      <c r="K20" s="41" t="s">
        <v>26</v>
      </c>
      <c r="L20" s="42" t="str">
        <f t="shared" si="0"/>
        <v>25grams</v>
      </c>
      <c r="M20" s="658">
        <f t="shared" si="1"/>
        <v>425</v>
      </c>
      <c r="N20" s="659" t="str">
        <f t="shared" si="2"/>
        <v>425 grams</v>
      </c>
      <c r="O20" s="692">
        <f t="shared" si="3"/>
        <v>221</v>
      </c>
      <c r="P20" s="29">
        <f t="shared" si="4"/>
        <v>13</v>
      </c>
      <c r="Q20" s="29">
        <f t="shared" si="5"/>
        <v>0</v>
      </c>
      <c r="R20" s="28"/>
      <c r="S20" s="28"/>
      <c r="T20" s="28"/>
      <c r="U20" s="28"/>
      <c r="V20" s="28"/>
      <c r="W20" s="28"/>
      <c r="X20" s="28"/>
      <c r="Y20" s="28"/>
      <c r="Z20" s="28"/>
    </row>
    <row r="21" spans="1:26" ht="15" customHeight="1">
      <c r="A21" s="111">
        <v>11</v>
      </c>
      <c r="B21" s="89" t="s">
        <v>1685</v>
      </c>
      <c r="C21" s="48"/>
      <c r="D21" s="9"/>
      <c r="E21" s="50" t="s">
        <v>1151</v>
      </c>
      <c r="F21" s="111" t="s">
        <v>76</v>
      </c>
      <c r="G21" s="666">
        <v>13</v>
      </c>
      <c r="H21" s="88">
        <v>7</v>
      </c>
      <c r="I21" s="88">
        <v>25</v>
      </c>
      <c r="J21" s="40" t="s">
        <v>59</v>
      </c>
      <c r="K21" s="41" t="s">
        <v>26</v>
      </c>
      <c r="L21" s="42" t="str">
        <f t="shared" si="0"/>
        <v>25grams</v>
      </c>
      <c r="M21" s="658">
        <f t="shared" si="1"/>
        <v>175</v>
      </c>
      <c r="N21" s="659" t="str">
        <f t="shared" si="2"/>
        <v>175 grams</v>
      </c>
      <c r="O21" s="692">
        <f t="shared" si="3"/>
        <v>91</v>
      </c>
      <c r="P21" s="29">
        <f t="shared" si="4"/>
        <v>13</v>
      </c>
      <c r="Q21" s="29">
        <f t="shared" si="5"/>
        <v>0</v>
      </c>
      <c r="R21" s="28"/>
      <c r="S21" s="28"/>
      <c r="T21" s="28"/>
      <c r="U21" s="28"/>
      <c r="V21" s="28"/>
      <c r="W21" s="28"/>
      <c r="X21" s="28"/>
      <c r="Y21" s="28"/>
      <c r="Z21" s="28"/>
    </row>
    <row r="22" spans="1:26" ht="15" customHeight="1">
      <c r="A22" s="111">
        <v>12</v>
      </c>
      <c r="B22" s="89" t="s">
        <v>1684</v>
      </c>
      <c r="C22" s="48"/>
      <c r="D22" s="9"/>
      <c r="E22" s="116" t="s">
        <v>1151</v>
      </c>
      <c r="F22" s="111" t="s">
        <v>76</v>
      </c>
      <c r="G22" s="667">
        <v>13</v>
      </c>
      <c r="H22" s="88">
        <v>3</v>
      </c>
      <c r="I22" s="88">
        <v>25</v>
      </c>
      <c r="J22" s="40" t="s">
        <v>59</v>
      </c>
      <c r="K22" s="41" t="s">
        <v>26</v>
      </c>
      <c r="L22" s="42" t="str">
        <f t="shared" si="0"/>
        <v>25grams</v>
      </c>
      <c r="M22" s="658">
        <f t="shared" si="1"/>
        <v>75</v>
      </c>
      <c r="N22" s="659" t="str">
        <f t="shared" si="2"/>
        <v>75 grams</v>
      </c>
      <c r="O22" s="692">
        <f t="shared" si="3"/>
        <v>39</v>
      </c>
      <c r="P22" s="29">
        <f t="shared" si="4"/>
        <v>13</v>
      </c>
      <c r="Q22" s="29">
        <f t="shared" si="5"/>
        <v>0</v>
      </c>
      <c r="R22" s="46"/>
      <c r="S22" s="28"/>
      <c r="T22" s="28"/>
      <c r="U22" s="28"/>
      <c r="V22" s="28"/>
      <c r="W22" s="28"/>
      <c r="X22" s="28"/>
      <c r="Y22" s="28"/>
      <c r="Z22" s="28"/>
    </row>
    <row r="23" spans="1:26" ht="15" customHeight="1">
      <c r="A23" s="111">
        <v>13</v>
      </c>
      <c r="B23" s="89" t="s">
        <v>1682</v>
      </c>
      <c r="C23" s="48"/>
      <c r="D23" s="9"/>
      <c r="E23" s="62" t="s">
        <v>1151</v>
      </c>
      <c r="F23" s="111" t="s">
        <v>76</v>
      </c>
      <c r="G23" s="668">
        <v>13</v>
      </c>
      <c r="H23" s="88">
        <v>2</v>
      </c>
      <c r="I23" s="669">
        <v>25</v>
      </c>
      <c r="J23" s="86" t="s">
        <v>59</v>
      </c>
      <c r="K23" s="41" t="s">
        <v>26</v>
      </c>
      <c r="L23" s="42" t="str">
        <f t="shared" si="0"/>
        <v>25grams</v>
      </c>
      <c r="M23" s="658">
        <f t="shared" si="1"/>
        <v>50</v>
      </c>
      <c r="N23" s="659" t="str">
        <f t="shared" si="2"/>
        <v>50 grams</v>
      </c>
      <c r="O23" s="692">
        <f t="shared" si="3"/>
        <v>26</v>
      </c>
      <c r="P23" s="29">
        <f t="shared" si="4"/>
        <v>13</v>
      </c>
      <c r="Q23" s="74">
        <f t="shared" si="5"/>
        <v>0</v>
      </c>
      <c r="R23" s="46"/>
      <c r="S23" s="28"/>
      <c r="T23" s="28"/>
      <c r="U23" s="28"/>
      <c r="V23" s="28"/>
      <c r="W23" s="28"/>
      <c r="X23" s="28"/>
      <c r="Y23" s="28"/>
      <c r="Z23" s="28"/>
    </row>
    <row r="24" spans="1:26" ht="15" customHeight="1">
      <c r="A24" s="111">
        <v>14</v>
      </c>
      <c r="B24" s="89" t="s">
        <v>1419</v>
      </c>
      <c r="C24" s="48"/>
      <c r="D24" s="9"/>
      <c r="E24" s="185" t="s">
        <v>1421</v>
      </c>
      <c r="F24" s="111" t="s">
        <v>76</v>
      </c>
      <c r="G24" s="661">
        <v>109.9</v>
      </c>
      <c r="H24" s="88">
        <v>5</v>
      </c>
      <c r="I24" s="121">
        <v>340</v>
      </c>
      <c r="J24" s="86" t="s">
        <v>59</v>
      </c>
      <c r="K24" s="41" t="s">
        <v>26</v>
      </c>
      <c r="L24" s="42" t="str">
        <f t="shared" si="0"/>
        <v>340grams</v>
      </c>
      <c r="M24" s="658">
        <f t="shared" si="1"/>
        <v>1700</v>
      </c>
      <c r="N24" s="659" t="str">
        <f t="shared" si="2"/>
        <v>1700 grams</v>
      </c>
      <c r="O24" s="692">
        <f t="shared" si="3"/>
        <v>549.5</v>
      </c>
      <c r="P24" s="29">
        <f t="shared" si="4"/>
        <v>109.9</v>
      </c>
      <c r="Q24" s="29">
        <f t="shared" si="5"/>
        <v>0</v>
      </c>
      <c r="R24" s="28"/>
      <c r="S24" s="28"/>
      <c r="T24" s="28"/>
      <c r="U24" s="28"/>
      <c r="V24" s="28"/>
      <c r="W24" s="28"/>
      <c r="X24" s="28"/>
      <c r="Y24" s="28"/>
      <c r="Z24" s="28"/>
    </row>
    <row r="25" spans="1:26" ht="15" customHeight="1">
      <c r="A25" s="111">
        <v>15</v>
      </c>
      <c r="B25" s="89" t="s">
        <v>1437</v>
      </c>
      <c r="C25" s="48"/>
      <c r="D25" s="9"/>
      <c r="E25" s="149" t="s">
        <v>1438</v>
      </c>
      <c r="F25" s="111" t="s">
        <v>76</v>
      </c>
      <c r="G25" s="670">
        <v>35</v>
      </c>
      <c r="H25" s="88">
        <v>1</v>
      </c>
      <c r="I25" s="88">
        <v>375</v>
      </c>
      <c r="J25" s="40" t="s">
        <v>29</v>
      </c>
      <c r="K25" s="41" t="s">
        <v>26</v>
      </c>
      <c r="L25" s="42" t="str">
        <f t="shared" si="0"/>
        <v>375ml</v>
      </c>
      <c r="M25" s="658">
        <f t="shared" si="1"/>
        <v>375</v>
      </c>
      <c r="N25" s="659" t="str">
        <f t="shared" si="2"/>
        <v>375 ml</v>
      </c>
      <c r="O25" s="692">
        <f t="shared" si="3"/>
        <v>35</v>
      </c>
      <c r="P25" s="29">
        <f t="shared" si="4"/>
        <v>35</v>
      </c>
      <c r="Q25" s="29">
        <f t="shared" si="5"/>
        <v>0</v>
      </c>
      <c r="R25" s="28"/>
      <c r="S25" s="28"/>
      <c r="T25" s="28"/>
      <c r="U25" s="28"/>
      <c r="V25" s="28"/>
      <c r="W25" s="28"/>
      <c r="X25" s="28"/>
      <c r="Y25" s="28"/>
      <c r="Z25" s="28"/>
    </row>
    <row r="26" spans="1:26" ht="15" customHeight="1">
      <c r="A26" s="111">
        <v>16</v>
      </c>
      <c r="B26" s="89" t="s">
        <v>191</v>
      </c>
      <c r="C26" s="48"/>
      <c r="D26" s="9"/>
      <c r="E26" s="91" t="s">
        <v>193</v>
      </c>
      <c r="F26" s="111" t="s">
        <v>76</v>
      </c>
      <c r="G26" s="671">
        <v>32</v>
      </c>
      <c r="H26" s="88">
        <v>1</v>
      </c>
      <c r="I26" s="88">
        <v>110</v>
      </c>
      <c r="J26" s="88" t="s">
        <v>59</v>
      </c>
      <c r="K26" s="41" t="s">
        <v>26</v>
      </c>
      <c r="L26" s="42" t="str">
        <f t="shared" si="0"/>
        <v>110grams</v>
      </c>
      <c r="M26" s="658">
        <f t="shared" si="1"/>
        <v>110</v>
      </c>
      <c r="N26" s="659" t="str">
        <f t="shared" si="2"/>
        <v>110 grams</v>
      </c>
      <c r="O26" s="692">
        <f t="shared" si="3"/>
        <v>32</v>
      </c>
      <c r="P26" s="29">
        <f t="shared" si="4"/>
        <v>32</v>
      </c>
      <c r="Q26" s="29">
        <f t="shared" si="5"/>
        <v>0</v>
      </c>
      <c r="R26" s="28"/>
      <c r="S26" s="28"/>
      <c r="T26" s="28"/>
      <c r="U26" s="28"/>
      <c r="V26" s="28"/>
      <c r="W26" s="28"/>
      <c r="X26" s="28"/>
      <c r="Y26" s="28"/>
      <c r="Z26" s="28"/>
    </row>
    <row r="27" spans="1:26" ht="15" customHeight="1">
      <c r="A27" s="111">
        <v>17</v>
      </c>
      <c r="B27" s="89" t="s">
        <v>1706</v>
      </c>
      <c r="C27" s="48"/>
      <c r="D27" s="9"/>
      <c r="E27" s="91" t="s">
        <v>1707</v>
      </c>
      <c r="F27" s="111" t="s">
        <v>76</v>
      </c>
      <c r="G27" s="670">
        <v>79</v>
      </c>
      <c r="H27" s="88">
        <v>1</v>
      </c>
      <c r="I27" s="88">
        <v>200</v>
      </c>
      <c r="J27" s="88" t="s">
        <v>59</v>
      </c>
      <c r="K27" s="41" t="s">
        <v>26</v>
      </c>
      <c r="L27" s="42" t="str">
        <f t="shared" si="0"/>
        <v>200grams</v>
      </c>
      <c r="M27" s="658">
        <f t="shared" si="1"/>
        <v>200</v>
      </c>
      <c r="N27" s="659" t="str">
        <f t="shared" si="2"/>
        <v>200 grams</v>
      </c>
      <c r="O27" s="692">
        <f t="shared" si="3"/>
        <v>79</v>
      </c>
      <c r="P27" s="29">
        <f t="shared" si="4"/>
        <v>79</v>
      </c>
      <c r="Q27" s="29">
        <f t="shared" si="5"/>
        <v>0</v>
      </c>
      <c r="R27" s="28"/>
      <c r="S27" s="28"/>
      <c r="T27" s="28"/>
      <c r="U27" s="28"/>
      <c r="V27" s="28"/>
      <c r="W27" s="28"/>
      <c r="X27" s="28"/>
      <c r="Y27" s="28"/>
      <c r="Z27" s="28"/>
    </row>
    <row r="28" spans="1:26" ht="15" customHeight="1">
      <c r="A28" s="111">
        <v>18</v>
      </c>
      <c r="B28" s="89" t="s">
        <v>990</v>
      </c>
      <c r="C28" s="48"/>
      <c r="D28" s="9"/>
      <c r="E28" s="91" t="s">
        <v>991</v>
      </c>
      <c r="F28" s="111" t="s">
        <v>76</v>
      </c>
      <c r="G28" s="670">
        <v>32.5</v>
      </c>
      <c r="H28" s="88">
        <v>2</v>
      </c>
      <c r="I28" s="88">
        <v>20</v>
      </c>
      <c r="J28" s="88" t="s">
        <v>29</v>
      </c>
      <c r="K28" s="41" t="s">
        <v>26</v>
      </c>
      <c r="L28" s="42" t="str">
        <f t="shared" si="0"/>
        <v>20ml</v>
      </c>
      <c r="M28" s="658">
        <f t="shared" si="1"/>
        <v>40</v>
      </c>
      <c r="N28" s="659" t="str">
        <f t="shared" si="2"/>
        <v>40 ml</v>
      </c>
      <c r="O28" s="692">
        <f t="shared" si="3"/>
        <v>65</v>
      </c>
      <c r="P28" s="29">
        <f t="shared" si="4"/>
        <v>32.5</v>
      </c>
      <c r="Q28" s="29">
        <f t="shared" si="5"/>
        <v>0</v>
      </c>
      <c r="R28" s="28"/>
      <c r="S28" s="28"/>
      <c r="T28" s="28"/>
      <c r="U28" s="28"/>
      <c r="V28" s="28"/>
      <c r="W28" s="28"/>
      <c r="X28" s="28"/>
      <c r="Y28" s="28"/>
      <c r="Z28" s="28"/>
    </row>
    <row r="29" spans="1:26" ht="15" customHeight="1">
      <c r="A29" s="111">
        <v>19</v>
      </c>
      <c r="B29" s="89" t="s">
        <v>1435</v>
      </c>
      <c r="C29" s="48"/>
      <c r="D29" s="9"/>
      <c r="E29" s="149" t="s">
        <v>129</v>
      </c>
      <c r="F29" s="111" t="s">
        <v>76</v>
      </c>
      <c r="G29" s="670">
        <v>80.25</v>
      </c>
      <c r="H29" s="88">
        <v>1</v>
      </c>
      <c r="I29" s="88">
        <v>565</v>
      </c>
      <c r="J29" s="88" t="s">
        <v>59</v>
      </c>
      <c r="K29" s="41" t="s">
        <v>26</v>
      </c>
      <c r="L29" s="42" t="str">
        <f t="shared" si="0"/>
        <v>565grams</v>
      </c>
      <c r="M29" s="658">
        <f t="shared" si="1"/>
        <v>565</v>
      </c>
      <c r="N29" s="659" t="str">
        <f t="shared" si="2"/>
        <v>565 grams</v>
      </c>
      <c r="O29" s="692">
        <f t="shared" si="3"/>
        <v>80.25</v>
      </c>
      <c r="P29" s="29">
        <f t="shared" si="4"/>
        <v>80.25</v>
      </c>
      <c r="Q29" s="29">
        <f t="shared" si="5"/>
        <v>0</v>
      </c>
      <c r="R29" s="28"/>
      <c r="S29" s="28"/>
      <c r="T29" s="28"/>
      <c r="U29" s="28"/>
      <c r="V29" s="28"/>
      <c r="W29" s="28"/>
      <c r="X29" s="28"/>
      <c r="Y29" s="28"/>
      <c r="Z29" s="28"/>
    </row>
    <row r="30" spans="1:26" ht="15" customHeight="1">
      <c r="A30" s="111">
        <v>20</v>
      </c>
      <c r="B30" s="89" t="s">
        <v>2569</v>
      </c>
      <c r="C30" s="48"/>
      <c r="D30" s="525"/>
      <c r="E30" s="149" t="s">
        <v>129</v>
      </c>
      <c r="F30" s="111" t="s">
        <v>76</v>
      </c>
      <c r="G30" s="670">
        <v>42.3</v>
      </c>
      <c r="H30" s="88">
        <v>6</v>
      </c>
      <c r="I30" s="88">
        <v>425</v>
      </c>
      <c r="J30" s="88" t="s">
        <v>59</v>
      </c>
      <c r="K30" s="41" t="s">
        <v>26</v>
      </c>
      <c r="L30" s="42" t="str">
        <f t="shared" si="0"/>
        <v>425grams</v>
      </c>
      <c r="M30" s="658">
        <f t="shared" si="1"/>
        <v>2550</v>
      </c>
      <c r="N30" s="659" t="str">
        <f t="shared" si="2"/>
        <v>2550 grams</v>
      </c>
      <c r="O30" s="692">
        <f t="shared" si="3"/>
        <v>253.79999999999998</v>
      </c>
      <c r="P30" s="29">
        <f t="shared" si="4"/>
        <v>42.3</v>
      </c>
      <c r="Q30" s="29">
        <f t="shared" si="5"/>
        <v>0</v>
      </c>
      <c r="R30" s="11"/>
      <c r="S30" s="28"/>
      <c r="T30" s="28"/>
      <c r="U30" s="28"/>
      <c r="V30" s="28"/>
      <c r="W30" s="28"/>
      <c r="X30" s="28"/>
      <c r="Y30" s="28"/>
      <c r="Z30" s="28"/>
    </row>
    <row r="31" spans="1:26" ht="15" customHeight="1">
      <c r="A31" s="111">
        <v>21</v>
      </c>
      <c r="B31" s="89" t="s">
        <v>2570</v>
      </c>
      <c r="C31" s="48"/>
      <c r="D31" s="35"/>
      <c r="E31" s="149" t="s">
        <v>129</v>
      </c>
      <c r="F31" s="111" t="s">
        <v>76</v>
      </c>
      <c r="G31" s="670">
        <v>60.8</v>
      </c>
      <c r="H31" s="88">
        <v>5</v>
      </c>
      <c r="I31" s="88">
        <v>400</v>
      </c>
      <c r="J31" s="88" t="s">
        <v>59</v>
      </c>
      <c r="K31" s="41" t="s">
        <v>26</v>
      </c>
      <c r="L31" s="42" t="str">
        <f t="shared" si="0"/>
        <v>400grams</v>
      </c>
      <c r="M31" s="658">
        <f t="shared" si="1"/>
        <v>2000</v>
      </c>
      <c r="N31" s="659" t="str">
        <f t="shared" si="2"/>
        <v>2000 grams</v>
      </c>
      <c r="O31" s="692">
        <f t="shared" si="3"/>
        <v>304</v>
      </c>
      <c r="P31" s="29">
        <f t="shared" si="4"/>
        <v>60.8</v>
      </c>
      <c r="Q31" s="109">
        <f t="shared" si="5"/>
        <v>0</v>
      </c>
      <c r="R31" s="11"/>
      <c r="S31" s="28"/>
      <c r="T31" s="28"/>
      <c r="U31" s="28"/>
      <c r="V31" s="28"/>
      <c r="W31" s="28"/>
      <c r="X31" s="28"/>
      <c r="Y31" s="28"/>
      <c r="Z31" s="28"/>
    </row>
    <row r="32" spans="1:26" ht="15" customHeight="1">
      <c r="A32" s="111">
        <v>22</v>
      </c>
      <c r="B32" s="89" t="s">
        <v>793</v>
      </c>
      <c r="C32" s="48"/>
      <c r="D32" s="9"/>
      <c r="E32" s="149" t="s">
        <v>129</v>
      </c>
      <c r="F32" s="111" t="s">
        <v>76</v>
      </c>
      <c r="G32" s="670">
        <v>56.3</v>
      </c>
      <c r="H32" s="88">
        <v>4</v>
      </c>
      <c r="I32" s="88">
        <v>425</v>
      </c>
      <c r="J32" s="88" t="s">
        <v>59</v>
      </c>
      <c r="K32" s="41" t="s">
        <v>26</v>
      </c>
      <c r="L32" s="42" t="str">
        <f t="shared" si="0"/>
        <v>425grams</v>
      </c>
      <c r="M32" s="658">
        <f t="shared" si="1"/>
        <v>1700</v>
      </c>
      <c r="N32" s="659" t="str">
        <f t="shared" si="2"/>
        <v>1700 grams</v>
      </c>
      <c r="O32" s="692">
        <f t="shared" si="3"/>
        <v>225.2</v>
      </c>
      <c r="P32" s="29">
        <f t="shared" si="4"/>
        <v>56.3</v>
      </c>
      <c r="Q32" s="29">
        <f t="shared" si="5"/>
        <v>0</v>
      </c>
      <c r="R32" s="28"/>
      <c r="S32" s="28"/>
      <c r="T32" s="28"/>
      <c r="U32" s="28"/>
      <c r="V32" s="28"/>
      <c r="W32" s="28"/>
      <c r="X32" s="28"/>
      <c r="Y32" s="28"/>
      <c r="Z32" s="28"/>
    </row>
    <row r="33" spans="1:26" ht="15" customHeight="1">
      <c r="A33" s="111">
        <v>23</v>
      </c>
      <c r="B33" s="89" t="s">
        <v>2505</v>
      </c>
      <c r="C33" s="48"/>
      <c r="D33" s="9"/>
      <c r="E33" s="149" t="s">
        <v>2662</v>
      </c>
      <c r="F33" s="111" t="s">
        <v>76</v>
      </c>
      <c r="G33" s="670">
        <v>98.4</v>
      </c>
      <c r="H33" s="88">
        <v>2</v>
      </c>
      <c r="I33" s="88">
        <v>425</v>
      </c>
      <c r="J33" s="88" t="s">
        <v>59</v>
      </c>
      <c r="K33" s="41" t="s">
        <v>26</v>
      </c>
      <c r="L33" s="42" t="str">
        <f t="shared" si="0"/>
        <v>425grams</v>
      </c>
      <c r="M33" s="658">
        <f t="shared" si="1"/>
        <v>850</v>
      </c>
      <c r="N33" s="659" t="str">
        <f t="shared" si="2"/>
        <v>850 grams</v>
      </c>
      <c r="O33" s="692">
        <f t="shared" si="3"/>
        <v>196.8</v>
      </c>
      <c r="P33" s="29">
        <f t="shared" si="4"/>
        <v>98.4</v>
      </c>
      <c r="Q33" s="74">
        <f t="shared" si="5"/>
        <v>0</v>
      </c>
      <c r="R33" s="28"/>
      <c r="S33" s="28"/>
      <c r="T33" s="28"/>
      <c r="U33" s="28"/>
      <c r="V33" s="28"/>
      <c r="W33" s="28"/>
      <c r="X33" s="28"/>
      <c r="Y33" s="28"/>
      <c r="Z33" s="28"/>
    </row>
    <row r="34" spans="1:26" ht="15" customHeight="1">
      <c r="A34" s="111">
        <v>24</v>
      </c>
      <c r="B34" s="89" t="s">
        <v>1576</v>
      </c>
      <c r="C34" s="48"/>
      <c r="D34" s="9"/>
      <c r="E34" s="149" t="s">
        <v>1577</v>
      </c>
      <c r="F34" s="111" t="s">
        <v>76</v>
      </c>
      <c r="G34" s="670">
        <v>31.9</v>
      </c>
      <c r="H34" s="88">
        <v>8</v>
      </c>
      <c r="I34" s="88">
        <v>250</v>
      </c>
      <c r="J34" s="88" t="s">
        <v>59</v>
      </c>
      <c r="K34" s="41" t="s">
        <v>26</v>
      </c>
      <c r="L34" s="42" t="str">
        <f t="shared" si="0"/>
        <v>250grams</v>
      </c>
      <c r="M34" s="658">
        <f t="shared" si="1"/>
        <v>2000</v>
      </c>
      <c r="N34" s="659" t="str">
        <f t="shared" si="2"/>
        <v>2000 grams</v>
      </c>
      <c r="O34" s="692">
        <f t="shared" si="3"/>
        <v>255.2</v>
      </c>
      <c r="P34" s="29">
        <f t="shared" si="4"/>
        <v>31.9</v>
      </c>
      <c r="Q34" s="74">
        <f t="shared" si="5"/>
        <v>0</v>
      </c>
      <c r="R34" s="28"/>
      <c r="S34" s="28"/>
      <c r="T34" s="28"/>
      <c r="U34" s="28"/>
      <c r="V34" s="28"/>
      <c r="W34" s="28"/>
      <c r="X34" s="28"/>
      <c r="Y34" s="28"/>
      <c r="Z34" s="28"/>
    </row>
    <row r="35" spans="1:26" ht="15" customHeight="1">
      <c r="A35" s="111">
        <v>25</v>
      </c>
      <c r="B35" s="241" t="s">
        <v>1456</v>
      </c>
      <c r="C35" s="48"/>
      <c r="D35" s="9"/>
      <c r="E35" s="114" t="s">
        <v>2628</v>
      </c>
      <c r="F35" s="111" t="s">
        <v>76</v>
      </c>
      <c r="G35" s="672">
        <v>73.599999999999994</v>
      </c>
      <c r="H35" s="669">
        <v>6</v>
      </c>
      <c r="I35" s="669">
        <v>425</v>
      </c>
      <c r="J35" s="88" t="s">
        <v>59</v>
      </c>
      <c r="K35" s="41" t="s">
        <v>26</v>
      </c>
      <c r="L35" s="42" t="str">
        <f t="shared" si="0"/>
        <v>425grams</v>
      </c>
      <c r="M35" s="658">
        <f t="shared" si="1"/>
        <v>2550</v>
      </c>
      <c r="N35" s="659" t="str">
        <f t="shared" si="2"/>
        <v>2550 grams</v>
      </c>
      <c r="O35" s="692">
        <f t="shared" si="3"/>
        <v>441.59999999999997</v>
      </c>
      <c r="P35" s="29">
        <f t="shared" si="4"/>
        <v>73.599999999999994</v>
      </c>
      <c r="Q35" s="74">
        <f t="shared" si="5"/>
        <v>0</v>
      </c>
      <c r="R35" s="28"/>
      <c r="S35" s="28"/>
      <c r="T35" s="28"/>
      <c r="U35" s="28"/>
      <c r="V35" s="28"/>
      <c r="W35" s="28"/>
      <c r="X35" s="28"/>
      <c r="Y35" s="28"/>
      <c r="Z35" s="28"/>
    </row>
    <row r="36" spans="1:26" ht="15" customHeight="1">
      <c r="A36" s="111">
        <v>26</v>
      </c>
      <c r="B36" s="33" t="s">
        <v>1375</v>
      </c>
      <c r="C36" s="48"/>
      <c r="D36" s="9"/>
      <c r="E36" s="50" t="s">
        <v>1376</v>
      </c>
      <c r="F36" s="111" t="s">
        <v>76</v>
      </c>
      <c r="G36" s="657">
        <v>64.400000000000006</v>
      </c>
      <c r="H36" s="121">
        <v>5</v>
      </c>
      <c r="I36" s="121">
        <v>425</v>
      </c>
      <c r="J36" s="88" t="s">
        <v>59</v>
      </c>
      <c r="K36" s="41" t="s">
        <v>26</v>
      </c>
      <c r="L36" s="42" t="str">
        <f t="shared" si="0"/>
        <v>425grams</v>
      </c>
      <c r="M36" s="658">
        <f t="shared" si="1"/>
        <v>2125</v>
      </c>
      <c r="N36" s="659" t="str">
        <f t="shared" si="2"/>
        <v>2125 grams</v>
      </c>
      <c r="O36" s="692">
        <f t="shared" si="3"/>
        <v>322</v>
      </c>
      <c r="P36" s="29">
        <f t="shared" si="4"/>
        <v>64.400000000000006</v>
      </c>
      <c r="Q36" s="29">
        <f t="shared" si="5"/>
        <v>0</v>
      </c>
      <c r="R36" s="28"/>
      <c r="S36" s="28"/>
      <c r="T36" s="28"/>
      <c r="U36" s="28"/>
      <c r="V36" s="28"/>
      <c r="W36" s="28"/>
      <c r="X36" s="28"/>
      <c r="Y36" s="28"/>
      <c r="Z36" s="28"/>
    </row>
    <row r="37" spans="1:26" ht="15" customHeight="1">
      <c r="A37" s="111">
        <v>27</v>
      </c>
      <c r="B37" s="33" t="s">
        <v>358</v>
      </c>
      <c r="C37" s="48"/>
      <c r="D37" s="9"/>
      <c r="E37" s="50" t="s">
        <v>359</v>
      </c>
      <c r="F37" s="111" t="s">
        <v>76</v>
      </c>
      <c r="G37" s="657">
        <v>36.700000000000003</v>
      </c>
      <c r="H37" s="121">
        <v>1</v>
      </c>
      <c r="I37" s="121">
        <v>230</v>
      </c>
      <c r="J37" s="88" t="s">
        <v>59</v>
      </c>
      <c r="K37" s="41" t="s">
        <v>26</v>
      </c>
      <c r="L37" s="42" t="str">
        <f t="shared" si="0"/>
        <v>230grams</v>
      </c>
      <c r="M37" s="658">
        <f t="shared" si="1"/>
        <v>230</v>
      </c>
      <c r="N37" s="659" t="str">
        <f t="shared" si="2"/>
        <v>230 grams</v>
      </c>
      <c r="O37" s="692">
        <f t="shared" si="3"/>
        <v>36.700000000000003</v>
      </c>
      <c r="P37" s="29">
        <f t="shared" si="4"/>
        <v>36.700000000000003</v>
      </c>
      <c r="Q37" s="109">
        <f t="shared" si="5"/>
        <v>0</v>
      </c>
      <c r="R37" s="11"/>
      <c r="S37" s="28"/>
      <c r="T37" s="28"/>
      <c r="U37" s="28"/>
      <c r="V37" s="28"/>
      <c r="W37" s="28"/>
      <c r="X37" s="28"/>
      <c r="Y37" s="28"/>
      <c r="Z37" s="28"/>
    </row>
    <row r="38" spans="1:26" ht="15" customHeight="1">
      <c r="A38" s="111">
        <v>28</v>
      </c>
      <c r="B38" s="33" t="s">
        <v>1081</v>
      </c>
      <c r="C38" s="48"/>
      <c r="D38" s="9"/>
      <c r="E38" s="50" t="s">
        <v>1082</v>
      </c>
      <c r="F38" s="111" t="s">
        <v>76</v>
      </c>
      <c r="G38" s="657">
        <v>57</v>
      </c>
      <c r="H38" s="121">
        <v>4</v>
      </c>
      <c r="I38" s="121">
        <v>500</v>
      </c>
      <c r="J38" s="88" t="s">
        <v>59</v>
      </c>
      <c r="K38" s="41" t="s">
        <v>26</v>
      </c>
      <c r="L38" s="42" t="str">
        <f t="shared" si="0"/>
        <v>500grams</v>
      </c>
      <c r="M38" s="658">
        <f t="shared" si="1"/>
        <v>2000</v>
      </c>
      <c r="N38" s="659" t="str">
        <f t="shared" si="2"/>
        <v>2000 grams</v>
      </c>
      <c r="O38" s="692">
        <f t="shared" si="3"/>
        <v>228</v>
      </c>
      <c r="P38" s="29">
        <f t="shared" si="4"/>
        <v>57</v>
      </c>
      <c r="Q38" s="74">
        <f t="shared" si="5"/>
        <v>0</v>
      </c>
      <c r="R38" s="28"/>
      <c r="S38" s="28"/>
      <c r="T38" s="28"/>
      <c r="U38" s="28"/>
      <c r="V38" s="28"/>
      <c r="W38" s="28"/>
      <c r="X38" s="28"/>
      <c r="Y38" s="28"/>
      <c r="Z38" s="28"/>
    </row>
    <row r="39" spans="1:26" ht="15" customHeight="1">
      <c r="A39" s="111">
        <v>29</v>
      </c>
      <c r="B39" s="33" t="s">
        <v>2446</v>
      </c>
      <c r="C39" s="48"/>
      <c r="D39" s="9"/>
      <c r="E39" s="50" t="s">
        <v>2447</v>
      </c>
      <c r="F39" s="111" t="s">
        <v>76</v>
      </c>
      <c r="G39" s="657">
        <v>31.2</v>
      </c>
      <c r="H39" s="121">
        <v>3</v>
      </c>
      <c r="I39" s="121">
        <v>150</v>
      </c>
      <c r="J39" s="88" t="s">
        <v>59</v>
      </c>
      <c r="K39" s="41" t="s">
        <v>26</v>
      </c>
      <c r="L39" s="42" t="str">
        <f t="shared" si="0"/>
        <v>150grams</v>
      </c>
      <c r="M39" s="658">
        <f t="shared" si="1"/>
        <v>450</v>
      </c>
      <c r="N39" s="659" t="str">
        <f t="shared" si="2"/>
        <v>450 grams</v>
      </c>
      <c r="O39" s="692">
        <f t="shared" si="3"/>
        <v>93.6</v>
      </c>
      <c r="P39" s="29">
        <f t="shared" si="4"/>
        <v>31.2</v>
      </c>
      <c r="Q39" s="29">
        <f t="shared" si="5"/>
        <v>0</v>
      </c>
      <c r="R39" s="28"/>
      <c r="S39" s="28"/>
      <c r="T39" s="28"/>
      <c r="U39" s="28"/>
      <c r="V39" s="28"/>
      <c r="W39" s="28"/>
      <c r="X39" s="28"/>
      <c r="Y39" s="28"/>
      <c r="Z39" s="28"/>
    </row>
    <row r="40" spans="1:26" ht="15" customHeight="1">
      <c r="A40" s="111">
        <v>30</v>
      </c>
      <c r="B40" s="48" t="s">
        <v>132</v>
      </c>
      <c r="C40" s="48"/>
      <c r="D40" s="9"/>
      <c r="E40" s="116"/>
      <c r="F40" s="111" t="s">
        <v>76</v>
      </c>
      <c r="G40" s="657">
        <v>87.5</v>
      </c>
      <c r="H40" s="121">
        <v>1</v>
      </c>
      <c r="I40" s="88">
        <v>250</v>
      </c>
      <c r="J40" s="121" t="s">
        <v>59</v>
      </c>
      <c r="K40" s="41" t="s">
        <v>26</v>
      </c>
      <c r="L40" s="42" t="str">
        <f t="shared" si="0"/>
        <v>250grams</v>
      </c>
      <c r="M40" s="658">
        <f t="shared" si="1"/>
        <v>250</v>
      </c>
      <c r="N40" s="659" t="str">
        <f t="shared" si="2"/>
        <v>250 grams</v>
      </c>
      <c r="O40" s="692">
        <f t="shared" si="3"/>
        <v>87.5</v>
      </c>
      <c r="P40" s="29">
        <f t="shared" si="4"/>
        <v>87.5</v>
      </c>
      <c r="Q40" s="29">
        <f t="shared" si="5"/>
        <v>0</v>
      </c>
      <c r="R40" s="28"/>
      <c r="S40" s="28"/>
      <c r="T40" s="28"/>
      <c r="U40" s="28"/>
      <c r="V40" s="28"/>
      <c r="W40" s="28"/>
      <c r="X40" s="28"/>
      <c r="Y40" s="28"/>
      <c r="Z40" s="28"/>
    </row>
    <row r="41" spans="1:26" ht="15" customHeight="1">
      <c r="A41" s="111">
        <v>31</v>
      </c>
      <c r="B41" s="33" t="s">
        <v>907</v>
      </c>
      <c r="C41" s="48"/>
      <c r="D41" s="9"/>
      <c r="E41" s="116" t="s">
        <v>908</v>
      </c>
      <c r="F41" s="111" t="s">
        <v>76</v>
      </c>
      <c r="G41" s="670">
        <v>25</v>
      </c>
      <c r="H41" s="88">
        <v>2</v>
      </c>
      <c r="I41" s="88">
        <v>10</v>
      </c>
      <c r="J41" s="40" t="s">
        <v>59</v>
      </c>
      <c r="K41" s="41" t="s">
        <v>26</v>
      </c>
      <c r="L41" s="42" t="str">
        <f t="shared" si="0"/>
        <v>10grams</v>
      </c>
      <c r="M41" s="658">
        <f t="shared" si="1"/>
        <v>20</v>
      </c>
      <c r="N41" s="659" t="str">
        <f t="shared" si="2"/>
        <v>20 grams</v>
      </c>
      <c r="O41" s="692">
        <f t="shared" si="3"/>
        <v>50</v>
      </c>
      <c r="P41" s="29">
        <f t="shared" si="4"/>
        <v>25</v>
      </c>
      <c r="Q41" s="74">
        <f t="shared" si="5"/>
        <v>0</v>
      </c>
      <c r="R41" s="28"/>
      <c r="S41" s="28"/>
      <c r="T41" s="28"/>
      <c r="U41" s="28"/>
      <c r="V41" s="28"/>
      <c r="W41" s="28"/>
      <c r="X41" s="28"/>
      <c r="Y41" s="28"/>
      <c r="Z41" s="28"/>
    </row>
    <row r="42" spans="1:26" ht="15" customHeight="1">
      <c r="A42" s="111">
        <v>32</v>
      </c>
      <c r="B42" s="33" t="s">
        <v>2224</v>
      </c>
      <c r="C42" s="48"/>
      <c r="D42" s="9"/>
      <c r="E42" s="116" t="s">
        <v>233</v>
      </c>
      <c r="F42" s="111" t="s">
        <v>76</v>
      </c>
      <c r="G42" s="670">
        <v>27.7</v>
      </c>
      <c r="H42" s="88">
        <v>12</v>
      </c>
      <c r="I42" s="88">
        <v>44</v>
      </c>
      <c r="J42" s="40" t="s">
        <v>59</v>
      </c>
      <c r="K42" s="41" t="s">
        <v>26</v>
      </c>
      <c r="L42" s="42" t="str">
        <f t="shared" si="0"/>
        <v>44grams</v>
      </c>
      <c r="M42" s="658">
        <f t="shared" si="1"/>
        <v>528</v>
      </c>
      <c r="N42" s="659" t="str">
        <f t="shared" si="2"/>
        <v>528 grams</v>
      </c>
      <c r="O42" s="692">
        <f t="shared" si="3"/>
        <v>332.4</v>
      </c>
      <c r="P42" s="29">
        <f t="shared" si="4"/>
        <v>27.7</v>
      </c>
      <c r="Q42" s="74">
        <f t="shared" si="5"/>
        <v>0</v>
      </c>
      <c r="R42" s="28"/>
      <c r="S42" s="28"/>
      <c r="T42" s="28"/>
      <c r="U42" s="28"/>
      <c r="V42" s="28"/>
      <c r="W42" s="28"/>
      <c r="X42" s="28"/>
      <c r="Y42" s="28"/>
      <c r="Z42" s="28"/>
    </row>
    <row r="43" spans="1:26" ht="15" customHeight="1">
      <c r="A43" s="111">
        <v>33</v>
      </c>
      <c r="B43" s="48" t="s">
        <v>1735</v>
      </c>
      <c r="C43" s="48"/>
      <c r="D43" s="48"/>
      <c r="E43" s="116" t="s">
        <v>233</v>
      </c>
      <c r="F43" s="111" t="s">
        <v>76</v>
      </c>
      <c r="G43" s="670">
        <v>52.8</v>
      </c>
      <c r="H43" s="88">
        <v>1</v>
      </c>
      <c r="I43" s="88">
        <v>53</v>
      </c>
      <c r="J43" s="40" t="s">
        <v>59</v>
      </c>
      <c r="K43" s="41" t="s">
        <v>26</v>
      </c>
      <c r="L43" s="42" t="str">
        <f t="shared" si="0"/>
        <v>53grams</v>
      </c>
      <c r="M43" s="658">
        <f t="shared" si="1"/>
        <v>53</v>
      </c>
      <c r="N43" s="659" t="str">
        <f t="shared" si="2"/>
        <v>53 grams</v>
      </c>
      <c r="O43" s="692">
        <f t="shared" si="3"/>
        <v>52.8</v>
      </c>
      <c r="P43" s="29">
        <f t="shared" si="4"/>
        <v>52.8</v>
      </c>
      <c r="Q43" s="74">
        <f t="shared" si="5"/>
        <v>0</v>
      </c>
      <c r="R43" s="28"/>
      <c r="S43" s="28"/>
      <c r="T43" s="28"/>
      <c r="U43" s="28"/>
      <c r="V43" s="28"/>
      <c r="W43" s="28"/>
      <c r="X43" s="28"/>
      <c r="Y43" s="28"/>
      <c r="Z43" s="28"/>
    </row>
    <row r="44" spans="1:26" ht="15" customHeight="1">
      <c r="A44" s="111">
        <v>34</v>
      </c>
      <c r="B44" s="33" t="s">
        <v>807</v>
      </c>
      <c r="C44" s="48"/>
      <c r="D44" s="48"/>
      <c r="E44" s="50" t="s">
        <v>233</v>
      </c>
      <c r="F44" s="111" t="s">
        <v>76</v>
      </c>
      <c r="G44" s="670">
        <v>52.6</v>
      </c>
      <c r="H44" s="88">
        <v>9</v>
      </c>
      <c r="I44" s="88">
        <v>62</v>
      </c>
      <c r="J44" s="40" t="s">
        <v>59</v>
      </c>
      <c r="K44" s="41" t="s">
        <v>26</v>
      </c>
      <c r="L44" s="42" t="str">
        <f t="shared" si="0"/>
        <v>62grams</v>
      </c>
      <c r="M44" s="658">
        <f t="shared" si="1"/>
        <v>558</v>
      </c>
      <c r="N44" s="659" t="str">
        <f t="shared" si="2"/>
        <v>558 grams</v>
      </c>
      <c r="O44" s="692">
        <f t="shared" si="3"/>
        <v>473.40000000000003</v>
      </c>
      <c r="P44" s="29">
        <f t="shared" si="4"/>
        <v>52.6</v>
      </c>
      <c r="Q44" s="29">
        <f t="shared" si="5"/>
        <v>0</v>
      </c>
      <c r="R44" s="28"/>
      <c r="S44" s="28"/>
      <c r="T44" s="28"/>
      <c r="U44" s="28"/>
      <c r="V44" s="28"/>
      <c r="W44" s="28"/>
      <c r="X44" s="28"/>
      <c r="Y44" s="28"/>
      <c r="Z44" s="28"/>
    </row>
    <row r="45" spans="1:26" ht="15" customHeight="1">
      <c r="A45" s="111">
        <v>35</v>
      </c>
      <c r="B45" s="33" t="s">
        <v>2567</v>
      </c>
      <c r="C45" s="48"/>
      <c r="D45" s="48"/>
      <c r="E45" s="116" t="s">
        <v>392</v>
      </c>
      <c r="F45" s="111" t="s">
        <v>76</v>
      </c>
      <c r="G45" s="670">
        <v>82</v>
      </c>
      <c r="H45" s="88">
        <v>4</v>
      </c>
      <c r="I45" s="88"/>
      <c r="J45" s="40"/>
      <c r="K45" s="41" t="s">
        <v>26</v>
      </c>
      <c r="L45" s="42" t="str">
        <f t="shared" si="0"/>
        <v/>
      </c>
      <c r="M45" s="658">
        <f t="shared" si="1"/>
        <v>0</v>
      </c>
      <c r="N45" s="659" t="str">
        <f t="shared" si="2"/>
        <v xml:space="preserve">0 </v>
      </c>
      <c r="O45" s="692">
        <f t="shared" si="3"/>
        <v>328</v>
      </c>
      <c r="P45" s="29">
        <f t="shared" si="4"/>
        <v>82</v>
      </c>
      <c r="Q45" s="109">
        <f t="shared" si="5"/>
        <v>0</v>
      </c>
      <c r="R45" s="11"/>
      <c r="S45" s="28"/>
      <c r="T45" s="28"/>
      <c r="U45" s="28"/>
      <c r="V45" s="28"/>
      <c r="W45" s="28"/>
      <c r="X45" s="28"/>
      <c r="Y45" s="28"/>
      <c r="Z45" s="28"/>
    </row>
    <row r="46" spans="1:26" ht="15" customHeight="1">
      <c r="A46" s="111">
        <v>36</v>
      </c>
      <c r="B46" s="48" t="s">
        <v>391</v>
      </c>
      <c r="C46" s="48"/>
      <c r="D46" s="48"/>
      <c r="E46" s="116" t="s">
        <v>392</v>
      </c>
      <c r="F46" s="111" t="s">
        <v>76</v>
      </c>
      <c r="G46" s="670">
        <v>79.7</v>
      </c>
      <c r="H46" s="88">
        <v>9</v>
      </c>
      <c r="I46" s="88">
        <v>1000</v>
      </c>
      <c r="J46" s="40" t="s">
        <v>2677</v>
      </c>
      <c r="K46" s="41" t="s">
        <v>26</v>
      </c>
      <c r="L46" s="42" t="str">
        <f t="shared" si="0"/>
        <v>1000kilograms</v>
      </c>
      <c r="M46" s="658">
        <f t="shared" si="1"/>
        <v>9000</v>
      </c>
      <c r="N46" s="659" t="str">
        <f t="shared" si="2"/>
        <v>9000 kilograms</v>
      </c>
      <c r="O46" s="692">
        <f t="shared" si="3"/>
        <v>717.30000000000007</v>
      </c>
      <c r="P46" s="29">
        <f t="shared" si="4"/>
        <v>79.7</v>
      </c>
      <c r="Q46" s="29">
        <f t="shared" si="5"/>
        <v>0</v>
      </c>
      <c r="R46" s="28"/>
      <c r="S46" s="28"/>
      <c r="T46" s="28"/>
      <c r="U46" s="28"/>
      <c r="V46" s="28"/>
      <c r="W46" s="28"/>
      <c r="X46" s="28"/>
      <c r="Y46" s="28"/>
      <c r="Z46" s="28"/>
    </row>
    <row r="47" spans="1:26" ht="15" customHeight="1">
      <c r="A47" s="111">
        <v>37</v>
      </c>
      <c r="B47" s="33" t="s">
        <v>1442</v>
      </c>
      <c r="C47" s="48"/>
      <c r="D47" s="48"/>
      <c r="E47" s="116" t="s">
        <v>1443</v>
      </c>
      <c r="F47" s="111" t="s">
        <v>76</v>
      </c>
      <c r="G47" s="670">
        <v>39.700000000000003</v>
      </c>
      <c r="H47" s="88">
        <v>1.5</v>
      </c>
      <c r="I47" s="88">
        <v>400</v>
      </c>
      <c r="J47" s="40" t="s">
        <v>59</v>
      </c>
      <c r="K47" s="41" t="s">
        <v>26</v>
      </c>
      <c r="L47" s="42" t="str">
        <f t="shared" si="0"/>
        <v>400grams</v>
      </c>
      <c r="M47" s="658">
        <f t="shared" si="1"/>
        <v>600</v>
      </c>
      <c r="N47" s="659" t="str">
        <f t="shared" si="2"/>
        <v>600 grams</v>
      </c>
      <c r="O47" s="692">
        <f t="shared" si="3"/>
        <v>59.550000000000004</v>
      </c>
      <c r="P47" s="29">
        <f t="shared" si="4"/>
        <v>39.700000000000003</v>
      </c>
      <c r="Q47" s="109">
        <f t="shared" si="5"/>
        <v>0</v>
      </c>
      <c r="R47" s="11"/>
      <c r="S47" s="28"/>
      <c r="T47" s="28"/>
      <c r="U47" s="28"/>
      <c r="V47" s="28"/>
      <c r="W47" s="28"/>
      <c r="X47" s="28"/>
      <c r="Y47" s="28"/>
      <c r="Z47" s="28"/>
    </row>
    <row r="48" spans="1:26" ht="15" customHeight="1">
      <c r="A48" s="111">
        <v>38</v>
      </c>
      <c r="B48" s="33" t="s">
        <v>266</v>
      </c>
      <c r="C48" s="48"/>
      <c r="D48" s="48"/>
      <c r="E48" s="116" t="s">
        <v>262</v>
      </c>
      <c r="F48" s="111" t="s">
        <v>76</v>
      </c>
      <c r="G48" s="670">
        <v>41.9</v>
      </c>
      <c r="H48" s="88">
        <v>3</v>
      </c>
      <c r="I48" s="88">
        <v>500</v>
      </c>
      <c r="J48" s="40" t="s">
        <v>59</v>
      </c>
      <c r="K48" s="41" t="s">
        <v>26</v>
      </c>
      <c r="L48" s="42" t="str">
        <f t="shared" si="0"/>
        <v>500grams</v>
      </c>
      <c r="M48" s="658">
        <f t="shared" si="1"/>
        <v>1500</v>
      </c>
      <c r="N48" s="659" t="str">
        <f t="shared" si="2"/>
        <v>1500 grams</v>
      </c>
      <c r="O48" s="692">
        <f t="shared" si="3"/>
        <v>125.69999999999999</v>
      </c>
      <c r="P48" s="29">
        <f t="shared" si="4"/>
        <v>41.9</v>
      </c>
      <c r="Q48" s="29">
        <f t="shared" si="5"/>
        <v>0</v>
      </c>
      <c r="R48" s="28"/>
      <c r="S48" s="28"/>
      <c r="T48" s="28"/>
      <c r="U48" s="28"/>
      <c r="V48" s="28"/>
      <c r="W48" s="28"/>
      <c r="X48" s="28"/>
      <c r="Y48" s="28"/>
      <c r="Z48" s="28"/>
    </row>
    <row r="49" spans="1:26" ht="15" customHeight="1">
      <c r="A49" s="111">
        <v>39</v>
      </c>
      <c r="B49" s="33" t="s">
        <v>1804</v>
      </c>
      <c r="C49" s="48"/>
      <c r="D49" s="48"/>
      <c r="E49" s="116" t="s">
        <v>262</v>
      </c>
      <c r="F49" s="111" t="s">
        <v>76</v>
      </c>
      <c r="G49" s="670">
        <v>42.2</v>
      </c>
      <c r="H49" s="88">
        <v>5</v>
      </c>
      <c r="I49" s="88">
        <v>500</v>
      </c>
      <c r="J49" s="40" t="s">
        <v>59</v>
      </c>
      <c r="K49" s="41" t="s">
        <v>26</v>
      </c>
      <c r="L49" s="42" t="str">
        <f t="shared" si="0"/>
        <v>500grams</v>
      </c>
      <c r="M49" s="658">
        <f t="shared" si="1"/>
        <v>2500</v>
      </c>
      <c r="N49" s="659" t="str">
        <f t="shared" si="2"/>
        <v>2500 grams</v>
      </c>
      <c r="O49" s="692">
        <f t="shared" si="3"/>
        <v>211</v>
      </c>
      <c r="P49" s="29">
        <f t="shared" si="4"/>
        <v>42.2</v>
      </c>
      <c r="Q49" s="109">
        <f t="shared" si="5"/>
        <v>0</v>
      </c>
      <c r="R49" s="11"/>
      <c r="S49" s="28"/>
      <c r="T49" s="28"/>
      <c r="U49" s="28"/>
      <c r="V49" s="28"/>
      <c r="W49" s="28"/>
      <c r="X49" s="28"/>
      <c r="Y49" s="28"/>
      <c r="Z49" s="28"/>
    </row>
    <row r="50" spans="1:26" ht="15" customHeight="1">
      <c r="A50" s="111">
        <v>40</v>
      </c>
      <c r="B50" s="48" t="s">
        <v>2292</v>
      </c>
      <c r="C50" s="48"/>
      <c r="D50" s="48"/>
      <c r="E50" s="91" t="s">
        <v>970</v>
      </c>
      <c r="F50" s="111" t="s">
        <v>76</v>
      </c>
      <c r="G50" s="670">
        <v>139.9</v>
      </c>
      <c r="H50" s="88">
        <v>4</v>
      </c>
      <c r="I50" s="88">
        <v>1000</v>
      </c>
      <c r="J50" s="40" t="s">
        <v>2677</v>
      </c>
      <c r="K50" s="41" t="s">
        <v>26</v>
      </c>
      <c r="L50" s="42" t="str">
        <f t="shared" si="0"/>
        <v>1000kilograms</v>
      </c>
      <c r="M50" s="658">
        <f t="shared" si="1"/>
        <v>4000</v>
      </c>
      <c r="N50" s="659" t="str">
        <f t="shared" si="2"/>
        <v>4000 kilograms</v>
      </c>
      <c r="O50" s="692">
        <f t="shared" si="3"/>
        <v>559.6</v>
      </c>
      <c r="P50" s="29">
        <f t="shared" si="4"/>
        <v>139.9</v>
      </c>
      <c r="Q50" s="29">
        <f t="shared" si="5"/>
        <v>0</v>
      </c>
      <c r="R50" s="28"/>
      <c r="S50" s="28"/>
      <c r="T50" s="28"/>
      <c r="U50" s="28"/>
      <c r="V50" s="28"/>
      <c r="W50" s="28"/>
      <c r="X50" s="28"/>
      <c r="Y50" s="28"/>
      <c r="Z50" s="28"/>
    </row>
    <row r="51" spans="1:26" ht="15" customHeight="1">
      <c r="A51" s="111">
        <v>41</v>
      </c>
      <c r="B51" s="490" t="s">
        <v>452</v>
      </c>
      <c r="C51" s="48"/>
      <c r="D51" s="48"/>
      <c r="E51" s="344" t="s">
        <v>458</v>
      </c>
      <c r="F51" s="111" t="s">
        <v>76</v>
      </c>
      <c r="G51" s="670">
        <v>90.73</v>
      </c>
      <c r="H51" s="88">
        <v>3</v>
      </c>
      <c r="I51" s="88">
        <v>500</v>
      </c>
      <c r="J51" s="88" t="s">
        <v>59</v>
      </c>
      <c r="K51" s="41" t="s">
        <v>26</v>
      </c>
      <c r="L51" s="42" t="str">
        <f t="shared" si="0"/>
        <v>500grams</v>
      </c>
      <c r="M51" s="658">
        <f t="shared" si="1"/>
        <v>1500</v>
      </c>
      <c r="N51" s="659" t="str">
        <f t="shared" si="2"/>
        <v>1500 grams</v>
      </c>
      <c r="O51" s="692">
        <f t="shared" si="3"/>
        <v>272.19</v>
      </c>
      <c r="P51" s="29">
        <f t="shared" si="4"/>
        <v>90.73</v>
      </c>
      <c r="Q51" s="29">
        <f t="shared" si="5"/>
        <v>0</v>
      </c>
      <c r="R51" s="11"/>
      <c r="S51" s="28"/>
      <c r="T51" s="28"/>
      <c r="U51" s="28"/>
      <c r="V51" s="28"/>
      <c r="W51" s="28"/>
      <c r="X51" s="28"/>
      <c r="Y51" s="28"/>
      <c r="Z51" s="28"/>
    </row>
    <row r="52" spans="1:26" ht="15" customHeight="1">
      <c r="A52" s="111">
        <v>42</v>
      </c>
      <c r="B52" s="209" t="s">
        <v>2425</v>
      </c>
      <c r="C52" s="48"/>
      <c r="D52" s="48"/>
      <c r="E52" s="116" t="s">
        <v>2429</v>
      </c>
      <c r="F52" s="111" t="s">
        <v>76</v>
      </c>
      <c r="G52" s="670">
        <v>60</v>
      </c>
      <c r="H52" s="88">
        <v>3</v>
      </c>
      <c r="I52" s="88">
        <v>3</v>
      </c>
      <c r="J52" s="88" t="s">
        <v>2746</v>
      </c>
      <c r="K52" s="41" t="s">
        <v>26</v>
      </c>
      <c r="L52" s="42" t="str">
        <f t="shared" si="0"/>
        <v>3pack</v>
      </c>
      <c r="M52" s="658">
        <f t="shared" si="1"/>
        <v>9</v>
      </c>
      <c r="N52" s="659" t="str">
        <f t="shared" si="2"/>
        <v>9 pack</v>
      </c>
      <c r="O52" s="692">
        <f t="shared" si="3"/>
        <v>180</v>
      </c>
      <c r="P52" s="29">
        <f t="shared" si="4"/>
        <v>60</v>
      </c>
      <c r="Q52" s="109">
        <f t="shared" si="5"/>
        <v>0</v>
      </c>
      <c r="R52" s="11"/>
      <c r="S52" s="28"/>
      <c r="T52" s="28"/>
      <c r="U52" s="28"/>
      <c r="V52" s="28"/>
      <c r="W52" s="28"/>
      <c r="X52" s="28"/>
      <c r="Y52" s="28"/>
      <c r="Z52" s="28"/>
    </row>
    <row r="53" spans="1:26" ht="15" customHeight="1">
      <c r="A53" s="111">
        <v>43</v>
      </c>
      <c r="B53" s="33" t="s">
        <v>886</v>
      </c>
      <c r="C53" s="48"/>
      <c r="D53" s="48"/>
      <c r="E53" s="50"/>
      <c r="F53" s="111" t="s">
        <v>76</v>
      </c>
      <c r="G53" s="670">
        <v>125</v>
      </c>
      <c r="H53" s="88">
        <v>2</v>
      </c>
      <c r="I53" s="88">
        <v>1</v>
      </c>
      <c r="J53" s="88" t="s">
        <v>2746</v>
      </c>
      <c r="K53" s="41" t="s">
        <v>26</v>
      </c>
      <c r="L53" s="42" t="str">
        <f t="shared" si="0"/>
        <v>1pack</v>
      </c>
      <c r="M53" s="658">
        <f t="shared" si="1"/>
        <v>2</v>
      </c>
      <c r="N53" s="659" t="str">
        <f t="shared" si="2"/>
        <v>2 pack</v>
      </c>
      <c r="O53" s="692">
        <f t="shared" si="3"/>
        <v>250</v>
      </c>
      <c r="P53" s="29">
        <f t="shared" si="4"/>
        <v>125</v>
      </c>
      <c r="Q53" s="109">
        <f t="shared" si="5"/>
        <v>0</v>
      </c>
      <c r="R53" s="11"/>
      <c r="S53" s="28"/>
      <c r="T53" s="28"/>
      <c r="U53" s="28"/>
      <c r="V53" s="28"/>
      <c r="W53" s="28"/>
      <c r="X53" s="28"/>
      <c r="Y53" s="28"/>
      <c r="Z53" s="28"/>
    </row>
    <row r="54" spans="1:26" ht="15" customHeight="1">
      <c r="A54" s="111">
        <v>44</v>
      </c>
      <c r="B54" s="33" t="s">
        <v>1171</v>
      </c>
      <c r="C54" s="48"/>
      <c r="D54" s="48"/>
      <c r="E54" s="50" t="s">
        <v>1172</v>
      </c>
      <c r="F54" s="111" t="s">
        <v>76</v>
      </c>
      <c r="G54" s="670">
        <v>45</v>
      </c>
      <c r="H54" s="88">
        <v>20</v>
      </c>
      <c r="I54" s="88">
        <v>1</v>
      </c>
      <c r="J54" s="88" t="s">
        <v>2746</v>
      </c>
      <c r="K54" s="41" t="s">
        <v>26</v>
      </c>
      <c r="L54" s="42" t="str">
        <f t="shared" si="0"/>
        <v>1pack</v>
      </c>
      <c r="M54" s="658">
        <f t="shared" si="1"/>
        <v>20</v>
      </c>
      <c r="N54" s="659" t="str">
        <f t="shared" si="2"/>
        <v>20 pack</v>
      </c>
      <c r="O54" s="692">
        <f t="shared" si="3"/>
        <v>900</v>
      </c>
      <c r="P54" s="29">
        <f t="shared" si="4"/>
        <v>45</v>
      </c>
      <c r="Q54" s="109">
        <f t="shared" si="5"/>
        <v>0</v>
      </c>
      <c r="R54" s="11"/>
      <c r="S54" s="28"/>
      <c r="T54" s="28"/>
      <c r="U54" s="28"/>
      <c r="V54" s="28"/>
      <c r="W54" s="28"/>
      <c r="X54" s="28"/>
      <c r="Y54" s="28"/>
      <c r="Z54" s="28"/>
    </row>
    <row r="55" spans="1:26" ht="15" customHeight="1">
      <c r="A55" s="111">
        <v>45</v>
      </c>
      <c r="B55" s="33" t="s">
        <v>2475</v>
      </c>
      <c r="C55" s="48"/>
      <c r="D55" s="139"/>
      <c r="E55" s="50" t="s">
        <v>2663</v>
      </c>
      <c r="F55" s="111" t="s">
        <v>76</v>
      </c>
      <c r="G55" s="670">
        <v>15</v>
      </c>
      <c r="H55" s="88">
        <v>3</v>
      </c>
      <c r="I55" s="88">
        <v>1</v>
      </c>
      <c r="J55" s="88" t="s">
        <v>2746</v>
      </c>
      <c r="K55" s="41" t="s">
        <v>26</v>
      </c>
      <c r="L55" s="42" t="str">
        <f t="shared" si="0"/>
        <v>1pack</v>
      </c>
      <c r="M55" s="658">
        <f t="shared" si="1"/>
        <v>3</v>
      </c>
      <c r="N55" s="659" t="str">
        <f t="shared" si="2"/>
        <v>3 pack</v>
      </c>
      <c r="O55" s="692">
        <f t="shared" si="3"/>
        <v>45</v>
      </c>
      <c r="P55" s="29">
        <f t="shared" si="4"/>
        <v>15</v>
      </c>
      <c r="Q55" s="109">
        <f t="shared" si="5"/>
        <v>0</v>
      </c>
      <c r="R55" s="11"/>
      <c r="S55" s="28"/>
      <c r="T55" s="28"/>
      <c r="U55" s="28"/>
      <c r="V55" s="28"/>
      <c r="W55" s="28"/>
      <c r="X55" s="28"/>
      <c r="Y55" s="28"/>
      <c r="Z55" s="28"/>
    </row>
    <row r="56" spans="1:26" ht="15" customHeight="1">
      <c r="A56" s="111">
        <v>46</v>
      </c>
      <c r="B56" s="33" t="s">
        <v>2187</v>
      </c>
      <c r="C56" s="48"/>
      <c r="D56" s="139"/>
      <c r="E56" s="50" t="s">
        <v>2182</v>
      </c>
      <c r="F56" s="111" t="s">
        <v>76</v>
      </c>
      <c r="G56" s="670">
        <v>25</v>
      </c>
      <c r="H56" s="88">
        <v>10</v>
      </c>
      <c r="I56" s="88">
        <v>1</v>
      </c>
      <c r="J56" s="88" t="s">
        <v>2739</v>
      </c>
      <c r="K56" s="41" t="s">
        <v>26</v>
      </c>
      <c r="L56" s="42" t="str">
        <f t="shared" si="0"/>
        <v>1pcs</v>
      </c>
      <c r="M56" s="658">
        <f t="shared" si="1"/>
        <v>10</v>
      </c>
      <c r="N56" s="659" t="str">
        <f t="shared" si="2"/>
        <v>10 pcs</v>
      </c>
      <c r="O56" s="692">
        <f t="shared" si="3"/>
        <v>250</v>
      </c>
      <c r="P56" s="29">
        <f t="shared" si="4"/>
        <v>25</v>
      </c>
      <c r="Q56" s="29">
        <f t="shared" si="5"/>
        <v>0</v>
      </c>
      <c r="R56" s="11"/>
      <c r="S56" s="28"/>
      <c r="T56" s="28"/>
      <c r="U56" s="28"/>
      <c r="V56" s="28"/>
      <c r="W56" s="28"/>
      <c r="X56" s="28"/>
      <c r="Y56" s="28"/>
      <c r="Z56" s="28"/>
    </row>
    <row r="57" spans="1:26" ht="15" customHeight="1">
      <c r="A57" s="111">
        <v>47</v>
      </c>
      <c r="B57" s="33" t="s">
        <v>2181</v>
      </c>
      <c r="C57" s="48"/>
      <c r="D57" s="139"/>
      <c r="E57" s="50" t="s">
        <v>2182</v>
      </c>
      <c r="F57" s="111" t="s">
        <v>76</v>
      </c>
      <c r="G57" s="670">
        <v>32.5</v>
      </c>
      <c r="H57" s="88">
        <v>8</v>
      </c>
      <c r="I57" s="88">
        <v>1</v>
      </c>
      <c r="J57" s="88" t="s">
        <v>2739</v>
      </c>
      <c r="K57" s="41" t="s">
        <v>26</v>
      </c>
      <c r="L57" s="42" t="str">
        <f t="shared" si="0"/>
        <v>1pcs</v>
      </c>
      <c r="M57" s="658">
        <f t="shared" si="1"/>
        <v>8</v>
      </c>
      <c r="N57" s="659" t="str">
        <f t="shared" si="2"/>
        <v>8 pcs</v>
      </c>
      <c r="O57" s="692">
        <f t="shared" si="3"/>
        <v>260</v>
      </c>
      <c r="P57" s="29">
        <f t="shared" si="4"/>
        <v>32.5</v>
      </c>
      <c r="Q57" s="29">
        <f t="shared" si="5"/>
        <v>0</v>
      </c>
      <c r="R57" s="28"/>
      <c r="S57" s="28"/>
      <c r="T57" s="28"/>
      <c r="U57" s="28"/>
      <c r="V57" s="28"/>
      <c r="W57" s="28"/>
      <c r="X57" s="28"/>
      <c r="Y57" s="28"/>
      <c r="Z57" s="28"/>
    </row>
    <row r="58" spans="1:26" ht="15" customHeight="1">
      <c r="A58" s="111">
        <v>48</v>
      </c>
      <c r="B58" s="33" t="s">
        <v>1832</v>
      </c>
      <c r="C58" s="48"/>
      <c r="D58" s="139"/>
      <c r="E58" s="50"/>
      <c r="F58" s="111" t="s">
        <v>76</v>
      </c>
      <c r="G58" s="670">
        <v>5</v>
      </c>
      <c r="H58" s="88">
        <v>140</v>
      </c>
      <c r="I58" s="88">
        <v>1</v>
      </c>
      <c r="J58" s="88" t="s">
        <v>2739</v>
      </c>
      <c r="K58" s="41" t="s">
        <v>26</v>
      </c>
      <c r="L58" s="42" t="str">
        <f t="shared" si="0"/>
        <v>1pcs</v>
      </c>
      <c r="M58" s="658">
        <f t="shared" si="1"/>
        <v>140</v>
      </c>
      <c r="N58" s="659" t="str">
        <f t="shared" si="2"/>
        <v>140 pcs</v>
      </c>
      <c r="O58" s="692">
        <f t="shared" si="3"/>
        <v>700</v>
      </c>
      <c r="P58" s="29">
        <f t="shared" si="4"/>
        <v>5</v>
      </c>
      <c r="Q58" s="109">
        <f t="shared" si="5"/>
        <v>0</v>
      </c>
      <c r="R58" s="11"/>
      <c r="S58" s="28"/>
      <c r="T58" s="28"/>
      <c r="U58" s="28"/>
      <c r="V58" s="28"/>
      <c r="W58" s="28"/>
      <c r="X58" s="28"/>
      <c r="Y58" s="28"/>
      <c r="Z58" s="28"/>
    </row>
    <row r="59" spans="1:26" ht="15" customHeight="1">
      <c r="A59" s="111">
        <v>49</v>
      </c>
      <c r="B59" s="48" t="s">
        <v>2487</v>
      </c>
      <c r="C59" s="48"/>
      <c r="D59" s="139"/>
      <c r="E59" s="116" t="s">
        <v>2488</v>
      </c>
      <c r="F59" s="111" t="s">
        <v>76</v>
      </c>
      <c r="G59" s="670">
        <v>62.97</v>
      </c>
      <c r="H59" s="88">
        <v>16</v>
      </c>
      <c r="I59" s="88">
        <v>1</v>
      </c>
      <c r="J59" s="88" t="s">
        <v>2747</v>
      </c>
      <c r="K59" s="41" t="s">
        <v>26</v>
      </c>
      <c r="L59" s="42" t="str">
        <f t="shared" si="0"/>
        <v>1roll</v>
      </c>
      <c r="M59" s="658">
        <f t="shared" si="1"/>
        <v>16</v>
      </c>
      <c r="N59" s="659" t="str">
        <f t="shared" si="2"/>
        <v>16 roll</v>
      </c>
      <c r="O59" s="692">
        <f t="shared" si="3"/>
        <v>1007.52</v>
      </c>
      <c r="P59" s="29">
        <f t="shared" si="4"/>
        <v>62.97</v>
      </c>
      <c r="Q59" s="109">
        <f t="shared" si="5"/>
        <v>0</v>
      </c>
      <c r="R59" s="11"/>
      <c r="S59" s="28"/>
      <c r="T59" s="28"/>
      <c r="U59" s="28"/>
      <c r="V59" s="28"/>
      <c r="W59" s="28"/>
      <c r="X59" s="28"/>
      <c r="Y59" s="28"/>
      <c r="Z59" s="28"/>
    </row>
    <row r="60" spans="1:26" ht="15" customHeight="1">
      <c r="A60" s="111">
        <v>50</v>
      </c>
      <c r="B60" s="33" t="s">
        <v>1249</v>
      </c>
      <c r="C60" s="48"/>
      <c r="D60" s="139"/>
      <c r="E60" s="50" t="s">
        <v>1250</v>
      </c>
      <c r="F60" s="111" t="s">
        <v>76</v>
      </c>
      <c r="G60" s="670">
        <v>32.299999999999997</v>
      </c>
      <c r="H60" s="88">
        <v>2</v>
      </c>
      <c r="I60" s="88">
        <v>1000</v>
      </c>
      <c r="J60" s="88" t="s">
        <v>2677</v>
      </c>
      <c r="K60" s="41" t="s">
        <v>26</v>
      </c>
      <c r="L60" s="42" t="str">
        <f t="shared" si="0"/>
        <v>1000kilograms</v>
      </c>
      <c r="M60" s="658">
        <f t="shared" si="1"/>
        <v>2000</v>
      </c>
      <c r="N60" s="659" t="str">
        <f t="shared" si="2"/>
        <v>2000 kilograms</v>
      </c>
      <c r="O60" s="692">
        <f t="shared" si="3"/>
        <v>64.599999999999994</v>
      </c>
      <c r="P60" s="29">
        <f t="shared" si="4"/>
        <v>32.299999999999997</v>
      </c>
      <c r="Q60" s="109">
        <f t="shared" si="5"/>
        <v>0</v>
      </c>
      <c r="R60" s="11"/>
      <c r="S60" s="28"/>
      <c r="T60" s="28"/>
      <c r="U60" s="28"/>
      <c r="V60" s="28"/>
      <c r="W60" s="28"/>
      <c r="X60" s="28"/>
      <c r="Y60" s="28"/>
      <c r="Z60" s="28"/>
    </row>
    <row r="61" spans="1:26" ht="15" customHeight="1">
      <c r="A61" s="111">
        <v>51</v>
      </c>
      <c r="B61" s="33" t="s">
        <v>2748</v>
      </c>
      <c r="C61" s="48"/>
      <c r="D61" s="139"/>
      <c r="E61" s="144" t="s">
        <v>2086</v>
      </c>
      <c r="F61" s="111" t="s">
        <v>76</v>
      </c>
      <c r="G61" s="670">
        <v>1275</v>
      </c>
      <c r="H61" s="88">
        <v>35</v>
      </c>
      <c r="I61" s="88">
        <v>1</v>
      </c>
      <c r="J61" s="88" t="s">
        <v>2088</v>
      </c>
      <c r="K61" s="41" t="s">
        <v>26</v>
      </c>
      <c r="L61" s="42" t="str">
        <f t="shared" si="0"/>
        <v>1sacks</v>
      </c>
      <c r="M61" s="658">
        <f t="shared" si="1"/>
        <v>35</v>
      </c>
      <c r="N61" s="659" t="str">
        <f t="shared" si="2"/>
        <v>35 sacks</v>
      </c>
      <c r="O61" s="692">
        <f t="shared" si="3"/>
        <v>44625</v>
      </c>
      <c r="P61" s="29">
        <f t="shared" si="4"/>
        <v>1275</v>
      </c>
      <c r="Q61" s="29">
        <f t="shared" si="5"/>
        <v>0</v>
      </c>
      <c r="R61" s="28"/>
      <c r="S61" s="28"/>
      <c r="T61" s="28"/>
      <c r="U61" s="28"/>
      <c r="V61" s="28"/>
      <c r="W61" s="28"/>
      <c r="X61" s="28"/>
      <c r="Y61" s="28"/>
      <c r="Z61" s="28"/>
    </row>
    <row r="62" spans="1:26" ht="15" customHeight="1">
      <c r="A62" s="111">
        <v>52</v>
      </c>
      <c r="B62" s="48" t="s">
        <v>1009</v>
      </c>
      <c r="C62" s="48"/>
      <c r="D62" s="139"/>
      <c r="E62" s="50" t="s">
        <v>970</v>
      </c>
      <c r="F62" s="111" t="s">
        <v>76</v>
      </c>
      <c r="G62" s="670">
        <v>28.02</v>
      </c>
      <c r="H62" s="88">
        <v>28</v>
      </c>
      <c r="I62" s="88">
        <v>220</v>
      </c>
      <c r="J62" s="88" t="s">
        <v>29</v>
      </c>
      <c r="K62" s="229" t="s">
        <v>26</v>
      </c>
      <c r="L62" s="42" t="str">
        <f t="shared" si="0"/>
        <v>220ml</v>
      </c>
      <c r="M62" s="658">
        <f t="shared" si="1"/>
        <v>6160</v>
      </c>
      <c r="N62" s="659" t="str">
        <f t="shared" si="2"/>
        <v>6160 ml</v>
      </c>
      <c r="O62" s="692">
        <f t="shared" si="3"/>
        <v>784.56</v>
      </c>
      <c r="P62" s="693">
        <f t="shared" si="4"/>
        <v>28.02</v>
      </c>
      <c r="Q62" s="82">
        <f t="shared" si="5"/>
        <v>0</v>
      </c>
      <c r="R62" s="83"/>
      <c r="S62" s="84"/>
      <c r="T62" s="84"/>
      <c r="U62" s="84"/>
      <c r="V62" s="84"/>
      <c r="W62" s="84"/>
      <c r="X62" s="84"/>
      <c r="Y62" s="84"/>
      <c r="Z62" s="84"/>
    </row>
    <row r="63" spans="1:26" ht="15" customHeight="1">
      <c r="A63" s="111">
        <v>53</v>
      </c>
      <c r="B63" s="33" t="s">
        <v>425</v>
      </c>
      <c r="C63" s="48"/>
      <c r="D63" s="139"/>
      <c r="E63" s="50"/>
      <c r="F63" s="111" t="s">
        <v>76</v>
      </c>
      <c r="G63" s="670">
        <v>12.49</v>
      </c>
      <c r="H63" s="88">
        <v>65</v>
      </c>
      <c r="I63" s="88">
        <v>230</v>
      </c>
      <c r="J63" s="88" t="s">
        <v>29</v>
      </c>
      <c r="K63" s="41" t="s">
        <v>26</v>
      </c>
      <c r="L63" s="42" t="str">
        <f t="shared" si="0"/>
        <v>230ml</v>
      </c>
      <c r="M63" s="658">
        <f t="shared" si="1"/>
        <v>14950</v>
      </c>
      <c r="N63" s="659" t="str">
        <f t="shared" si="2"/>
        <v>14950 ml</v>
      </c>
      <c r="O63" s="692">
        <f t="shared" si="3"/>
        <v>811.85</v>
      </c>
      <c r="P63" s="29">
        <f t="shared" si="4"/>
        <v>12.49</v>
      </c>
      <c r="Q63" s="74">
        <f t="shared" si="5"/>
        <v>0</v>
      </c>
      <c r="R63" s="28"/>
      <c r="S63" s="28"/>
      <c r="T63" s="28"/>
      <c r="U63" s="28"/>
      <c r="V63" s="28"/>
      <c r="W63" s="28"/>
      <c r="X63" s="28"/>
      <c r="Y63" s="28"/>
      <c r="Z63" s="28"/>
    </row>
    <row r="64" spans="1:26" ht="15" customHeight="1">
      <c r="A64" s="111">
        <v>54</v>
      </c>
      <c r="B64" s="48" t="s">
        <v>698</v>
      </c>
      <c r="C64" s="48"/>
      <c r="D64" s="139"/>
      <c r="E64" s="91" t="s">
        <v>1066</v>
      </c>
      <c r="F64" s="111" t="s">
        <v>76</v>
      </c>
      <c r="G64" s="670">
        <v>16.66</v>
      </c>
      <c r="H64" s="88">
        <v>12</v>
      </c>
      <c r="I64" s="88">
        <v>290</v>
      </c>
      <c r="J64" s="88" t="s">
        <v>29</v>
      </c>
      <c r="K64" s="41" t="s">
        <v>26</v>
      </c>
      <c r="L64" s="42" t="str">
        <f t="shared" si="0"/>
        <v>290ml</v>
      </c>
      <c r="M64" s="658">
        <f t="shared" si="1"/>
        <v>3480</v>
      </c>
      <c r="N64" s="659" t="str">
        <f t="shared" si="2"/>
        <v>3480 ml</v>
      </c>
      <c r="O64" s="692">
        <f t="shared" si="3"/>
        <v>199.92000000000002</v>
      </c>
      <c r="P64" s="29">
        <f t="shared" si="4"/>
        <v>16.66</v>
      </c>
      <c r="Q64" s="74">
        <f t="shared" si="5"/>
        <v>0</v>
      </c>
      <c r="R64" s="28"/>
      <c r="S64" s="28"/>
      <c r="T64" s="28"/>
      <c r="U64" s="28"/>
      <c r="V64" s="28"/>
      <c r="W64" s="28"/>
      <c r="X64" s="28"/>
      <c r="Y64" s="28"/>
      <c r="Z64" s="28"/>
    </row>
    <row r="65" spans="1:26" ht="15" customHeight="1">
      <c r="A65" s="111">
        <v>55</v>
      </c>
      <c r="B65" s="48" t="s">
        <v>1065</v>
      </c>
      <c r="C65" s="48"/>
      <c r="D65" s="139"/>
      <c r="E65" s="91" t="s">
        <v>1066</v>
      </c>
      <c r="F65" s="111" t="s">
        <v>76</v>
      </c>
      <c r="G65" s="670">
        <v>36.03</v>
      </c>
      <c r="H65" s="88">
        <v>14</v>
      </c>
      <c r="I65" s="88">
        <v>500</v>
      </c>
      <c r="J65" s="88" t="s">
        <v>29</v>
      </c>
      <c r="K65" s="41" t="s">
        <v>26</v>
      </c>
      <c r="L65" s="42" t="str">
        <f t="shared" si="0"/>
        <v>500ml</v>
      </c>
      <c r="M65" s="658">
        <f t="shared" si="1"/>
        <v>7000</v>
      </c>
      <c r="N65" s="659" t="str">
        <f t="shared" si="2"/>
        <v>7000 ml</v>
      </c>
      <c r="O65" s="692">
        <f t="shared" si="3"/>
        <v>504.42</v>
      </c>
      <c r="P65" s="29">
        <f t="shared" si="4"/>
        <v>36.03</v>
      </c>
      <c r="Q65" s="109">
        <f t="shared" si="5"/>
        <v>0</v>
      </c>
      <c r="R65" s="11"/>
      <c r="S65" s="28"/>
      <c r="T65" s="28"/>
      <c r="U65" s="28"/>
      <c r="V65" s="28"/>
      <c r="W65" s="28"/>
      <c r="X65" s="28"/>
      <c r="Y65" s="28"/>
      <c r="Z65" s="28"/>
    </row>
    <row r="66" spans="1:26" ht="15" customHeight="1">
      <c r="A66" s="111">
        <v>56</v>
      </c>
      <c r="B66" s="90" t="s">
        <v>2317</v>
      </c>
      <c r="C66" s="48"/>
      <c r="D66" s="139"/>
      <c r="E66" s="91" t="s">
        <v>687</v>
      </c>
      <c r="F66" s="111" t="s">
        <v>76</v>
      </c>
      <c r="G66" s="670">
        <v>16.66</v>
      </c>
      <c r="H66" s="88">
        <v>19</v>
      </c>
      <c r="I66" s="88">
        <v>290</v>
      </c>
      <c r="J66" s="88" t="s">
        <v>29</v>
      </c>
      <c r="K66" s="41" t="s">
        <v>26</v>
      </c>
      <c r="L66" s="42" t="str">
        <f t="shared" si="0"/>
        <v>290ml</v>
      </c>
      <c r="M66" s="658">
        <f t="shared" si="1"/>
        <v>5510</v>
      </c>
      <c r="N66" s="659" t="str">
        <f t="shared" si="2"/>
        <v>5510 ml</v>
      </c>
      <c r="O66" s="692">
        <f t="shared" si="3"/>
        <v>316.54000000000002</v>
      </c>
      <c r="P66" s="29">
        <f t="shared" si="4"/>
        <v>16.66</v>
      </c>
      <c r="Q66" s="29">
        <f t="shared" si="5"/>
        <v>0</v>
      </c>
      <c r="R66" s="28"/>
      <c r="S66" s="28"/>
      <c r="T66" s="28"/>
      <c r="U66" s="28"/>
      <c r="V66" s="28"/>
      <c r="W66" s="28"/>
      <c r="X66" s="28"/>
      <c r="Y66" s="28"/>
      <c r="Z66" s="28"/>
    </row>
    <row r="67" spans="1:26" ht="15" customHeight="1">
      <c r="A67" s="111">
        <v>57</v>
      </c>
      <c r="B67" s="320" t="s">
        <v>2119</v>
      </c>
      <c r="C67" s="48"/>
      <c r="D67" s="139"/>
      <c r="E67" s="91" t="s">
        <v>1066</v>
      </c>
      <c r="F67" s="111" t="s">
        <v>76</v>
      </c>
      <c r="G67" s="670">
        <v>16.14</v>
      </c>
      <c r="H67" s="88">
        <v>12</v>
      </c>
      <c r="I67" s="88">
        <v>250</v>
      </c>
      <c r="J67" s="88" t="s">
        <v>29</v>
      </c>
      <c r="K67" s="41" t="s">
        <v>26</v>
      </c>
      <c r="L67" s="42" t="str">
        <f t="shared" si="0"/>
        <v>250ml</v>
      </c>
      <c r="M67" s="658">
        <f t="shared" si="1"/>
        <v>3000</v>
      </c>
      <c r="N67" s="659" t="str">
        <f t="shared" si="2"/>
        <v>3000 ml</v>
      </c>
      <c r="O67" s="692">
        <f t="shared" si="3"/>
        <v>193.68</v>
      </c>
      <c r="P67" s="29">
        <f t="shared" si="4"/>
        <v>16.14</v>
      </c>
      <c r="Q67" s="29">
        <f t="shared" si="5"/>
        <v>0</v>
      </c>
      <c r="R67" s="28"/>
      <c r="S67" s="28"/>
      <c r="T67" s="28"/>
      <c r="U67" s="28"/>
      <c r="V67" s="28"/>
      <c r="W67" s="28"/>
      <c r="X67" s="28"/>
      <c r="Y67" s="28"/>
      <c r="Z67" s="28"/>
    </row>
    <row r="68" spans="1:26" ht="15" customHeight="1">
      <c r="A68" s="111">
        <v>58</v>
      </c>
      <c r="B68" s="89" t="s">
        <v>1631</v>
      </c>
      <c r="C68" s="48"/>
      <c r="D68" s="139"/>
      <c r="E68" s="149" t="s">
        <v>1632</v>
      </c>
      <c r="F68" s="111" t="s">
        <v>76</v>
      </c>
      <c r="G68" s="670">
        <v>14.25</v>
      </c>
      <c r="H68" s="88">
        <v>44</v>
      </c>
      <c r="I68" s="88">
        <v>250</v>
      </c>
      <c r="J68" s="88" t="s">
        <v>29</v>
      </c>
      <c r="K68" s="41" t="s">
        <v>26</v>
      </c>
      <c r="L68" s="42" t="str">
        <f t="shared" si="0"/>
        <v>250ml</v>
      </c>
      <c r="M68" s="658">
        <f t="shared" si="1"/>
        <v>11000</v>
      </c>
      <c r="N68" s="659" t="str">
        <f t="shared" si="2"/>
        <v>11000 ml</v>
      </c>
      <c r="O68" s="692">
        <f t="shared" si="3"/>
        <v>627</v>
      </c>
      <c r="P68" s="29">
        <f t="shared" si="4"/>
        <v>14.25</v>
      </c>
      <c r="Q68" s="109">
        <f t="shared" si="5"/>
        <v>0</v>
      </c>
      <c r="R68" s="11"/>
      <c r="S68" s="28"/>
      <c r="T68" s="28"/>
      <c r="U68" s="28"/>
      <c r="V68" s="28"/>
      <c r="W68" s="28"/>
      <c r="X68" s="28"/>
      <c r="Y68" s="28"/>
      <c r="Z68" s="28"/>
    </row>
    <row r="69" spans="1:26" ht="15" customHeight="1">
      <c r="A69" s="111">
        <v>59</v>
      </c>
      <c r="B69" s="90" t="s">
        <v>282</v>
      </c>
      <c r="C69" s="48"/>
      <c r="D69" s="139"/>
      <c r="E69" s="149"/>
      <c r="F69" s="111" t="s">
        <v>76</v>
      </c>
      <c r="G69" s="670">
        <v>12.9</v>
      </c>
      <c r="H69" s="88">
        <v>34</v>
      </c>
      <c r="I69" s="88">
        <v>33</v>
      </c>
      <c r="J69" s="88" t="s">
        <v>59</v>
      </c>
      <c r="K69" s="41" t="s">
        <v>26</v>
      </c>
      <c r="L69" s="42" t="str">
        <f t="shared" si="0"/>
        <v>33grams</v>
      </c>
      <c r="M69" s="658">
        <f t="shared" si="1"/>
        <v>1122</v>
      </c>
      <c r="N69" s="659" t="str">
        <f t="shared" si="2"/>
        <v>1122 grams</v>
      </c>
      <c r="O69" s="692">
        <f t="shared" si="3"/>
        <v>438.6</v>
      </c>
      <c r="P69" s="29">
        <f t="shared" si="4"/>
        <v>12.9</v>
      </c>
      <c r="Q69" s="109">
        <f t="shared" si="5"/>
        <v>0</v>
      </c>
      <c r="R69" s="46"/>
      <c r="S69" s="28"/>
      <c r="T69" s="28"/>
      <c r="U69" s="28"/>
      <c r="V69" s="28"/>
      <c r="W69" s="28"/>
      <c r="X69" s="28"/>
      <c r="Y69" s="28"/>
      <c r="Z69" s="28"/>
    </row>
    <row r="70" spans="1:26" ht="15" customHeight="1">
      <c r="A70" s="111">
        <v>60</v>
      </c>
      <c r="B70" s="320" t="s">
        <v>1610</v>
      </c>
      <c r="C70" s="48"/>
      <c r="D70" s="139"/>
      <c r="E70" s="91" t="s">
        <v>79</v>
      </c>
      <c r="F70" s="111" t="s">
        <v>76</v>
      </c>
      <c r="G70" s="670">
        <v>8.9</v>
      </c>
      <c r="H70" s="88">
        <v>292</v>
      </c>
      <c r="I70" s="88">
        <v>34</v>
      </c>
      <c r="J70" s="88" t="s">
        <v>59</v>
      </c>
      <c r="K70" s="41" t="s">
        <v>26</v>
      </c>
      <c r="L70" s="42" t="str">
        <f t="shared" si="0"/>
        <v>34grams</v>
      </c>
      <c r="M70" s="658">
        <f t="shared" si="1"/>
        <v>9928</v>
      </c>
      <c r="N70" s="659" t="str">
        <f t="shared" si="2"/>
        <v>9928 grams</v>
      </c>
      <c r="O70" s="692">
        <f t="shared" si="3"/>
        <v>2598.8000000000002</v>
      </c>
      <c r="P70" s="29">
        <f t="shared" si="4"/>
        <v>8.9</v>
      </c>
      <c r="Q70" s="29">
        <f t="shared" si="5"/>
        <v>0</v>
      </c>
      <c r="R70" s="11"/>
      <c r="S70" s="28"/>
      <c r="T70" s="28"/>
      <c r="U70" s="28"/>
      <c r="V70" s="28"/>
      <c r="W70" s="28"/>
      <c r="X70" s="28"/>
      <c r="Y70" s="28"/>
      <c r="Z70" s="28"/>
    </row>
    <row r="71" spans="1:26" ht="15" customHeight="1">
      <c r="A71" s="111">
        <v>61</v>
      </c>
      <c r="B71" s="89" t="s">
        <v>937</v>
      </c>
      <c r="C71" s="48"/>
      <c r="D71" s="139"/>
      <c r="E71" s="149" t="s">
        <v>938</v>
      </c>
      <c r="F71" s="111" t="s">
        <v>76</v>
      </c>
      <c r="G71" s="670">
        <v>8.6999999999999993</v>
      </c>
      <c r="H71" s="88">
        <v>31</v>
      </c>
      <c r="I71" s="88">
        <v>40</v>
      </c>
      <c r="J71" s="88" t="s">
        <v>59</v>
      </c>
      <c r="K71" s="41" t="s">
        <v>26</v>
      </c>
      <c r="L71" s="42" t="str">
        <f t="shared" si="0"/>
        <v>40grams</v>
      </c>
      <c r="M71" s="658">
        <f t="shared" si="1"/>
        <v>1240</v>
      </c>
      <c r="N71" s="659" t="str">
        <f t="shared" si="2"/>
        <v>1240 grams</v>
      </c>
      <c r="O71" s="692">
        <f t="shared" si="3"/>
        <v>269.7</v>
      </c>
      <c r="P71" s="29">
        <f t="shared" si="4"/>
        <v>8.6999999999999993</v>
      </c>
      <c r="Q71" s="29">
        <f t="shared" si="5"/>
        <v>0</v>
      </c>
      <c r="R71" s="28"/>
      <c r="S71" s="28"/>
      <c r="T71" s="28"/>
      <c r="U71" s="28"/>
      <c r="V71" s="28"/>
      <c r="W71" s="28"/>
      <c r="X71" s="28"/>
      <c r="Y71" s="28"/>
      <c r="Z71" s="28"/>
    </row>
    <row r="72" spans="1:26" ht="15" customHeight="1">
      <c r="A72" s="111">
        <v>62</v>
      </c>
      <c r="B72" s="90" t="s">
        <v>941</v>
      </c>
      <c r="C72" s="48"/>
      <c r="D72" s="179"/>
      <c r="E72" s="91" t="s">
        <v>938</v>
      </c>
      <c r="F72" s="156" t="s">
        <v>76</v>
      </c>
      <c r="G72" s="671">
        <v>8.6999999999999993</v>
      </c>
      <c r="H72" s="110">
        <v>52</v>
      </c>
      <c r="I72" s="110">
        <v>40</v>
      </c>
      <c r="J72" s="88" t="s">
        <v>59</v>
      </c>
      <c r="K72" s="41" t="s">
        <v>26</v>
      </c>
      <c r="L72" s="42" t="str">
        <f t="shared" si="0"/>
        <v>40grams</v>
      </c>
      <c r="M72" s="658">
        <f t="shared" si="1"/>
        <v>2080</v>
      </c>
      <c r="N72" s="659" t="str">
        <f t="shared" si="2"/>
        <v>2080 grams</v>
      </c>
      <c r="O72" s="692">
        <f t="shared" si="3"/>
        <v>452.4</v>
      </c>
      <c r="P72" s="29">
        <f t="shared" si="4"/>
        <v>8.6999999999999993</v>
      </c>
      <c r="Q72" s="109">
        <f t="shared" si="5"/>
        <v>0</v>
      </c>
      <c r="R72" s="11"/>
      <c r="S72" s="28"/>
      <c r="T72" s="28"/>
      <c r="U72" s="28"/>
      <c r="V72" s="28"/>
      <c r="W72" s="28"/>
      <c r="X72" s="28"/>
      <c r="Y72" s="28"/>
      <c r="Z72" s="28"/>
    </row>
    <row r="73" spans="1:26" ht="15" customHeight="1">
      <c r="A73" s="111">
        <v>63</v>
      </c>
      <c r="B73" s="320" t="s">
        <v>319</v>
      </c>
      <c r="C73" s="48"/>
      <c r="D73" s="179"/>
      <c r="E73" s="91" t="s">
        <v>312</v>
      </c>
      <c r="F73" s="156" t="s">
        <v>76</v>
      </c>
      <c r="G73" s="670">
        <v>8.5</v>
      </c>
      <c r="H73" s="88">
        <v>92</v>
      </c>
      <c r="I73" s="88">
        <v>20</v>
      </c>
      <c r="J73" s="88" t="s">
        <v>59</v>
      </c>
      <c r="K73" s="41" t="s">
        <v>26</v>
      </c>
      <c r="L73" s="42" t="str">
        <f t="shared" si="0"/>
        <v>20grams</v>
      </c>
      <c r="M73" s="658">
        <f t="shared" si="1"/>
        <v>1840</v>
      </c>
      <c r="N73" s="659" t="str">
        <f t="shared" si="2"/>
        <v>1840 grams</v>
      </c>
      <c r="O73" s="692">
        <f t="shared" si="3"/>
        <v>782</v>
      </c>
      <c r="P73" s="29">
        <f t="shared" si="4"/>
        <v>8.5</v>
      </c>
      <c r="Q73" s="74">
        <f t="shared" si="5"/>
        <v>0</v>
      </c>
      <c r="R73" s="28"/>
      <c r="S73" s="28"/>
      <c r="T73" s="28"/>
      <c r="U73" s="28"/>
      <c r="V73" s="28"/>
      <c r="W73" s="28"/>
      <c r="X73" s="28"/>
      <c r="Y73" s="28"/>
      <c r="Z73" s="28"/>
    </row>
    <row r="74" spans="1:26" ht="15" customHeight="1">
      <c r="A74" s="111">
        <v>64</v>
      </c>
      <c r="B74" s="90" t="s">
        <v>314</v>
      </c>
      <c r="C74" s="48"/>
      <c r="D74" s="179"/>
      <c r="E74" s="91" t="s">
        <v>312</v>
      </c>
      <c r="F74" s="156" t="s">
        <v>76</v>
      </c>
      <c r="G74" s="670">
        <v>8.5</v>
      </c>
      <c r="H74" s="88">
        <v>113</v>
      </c>
      <c r="I74" s="88">
        <v>20</v>
      </c>
      <c r="J74" s="88" t="s">
        <v>59</v>
      </c>
      <c r="K74" s="41" t="s">
        <v>26</v>
      </c>
      <c r="L74" s="42" t="str">
        <f t="shared" si="0"/>
        <v>20grams</v>
      </c>
      <c r="M74" s="658">
        <f t="shared" si="1"/>
        <v>2260</v>
      </c>
      <c r="N74" s="659" t="str">
        <f t="shared" si="2"/>
        <v>2260 grams</v>
      </c>
      <c r="O74" s="692">
        <f t="shared" si="3"/>
        <v>960.5</v>
      </c>
      <c r="P74" s="29">
        <f t="shared" si="4"/>
        <v>8.5</v>
      </c>
      <c r="Q74" s="29">
        <f t="shared" si="5"/>
        <v>0</v>
      </c>
      <c r="R74" s="28"/>
      <c r="S74" s="28"/>
      <c r="T74" s="28"/>
      <c r="U74" s="28"/>
      <c r="V74" s="28"/>
      <c r="W74" s="28"/>
      <c r="X74" s="28"/>
      <c r="Y74" s="28"/>
      <c r="Z74" s="28"/>
    </row>
    <row r="75" spans="1:26" ht="15" customHeight="1">
      <c r="A75" s="111">
        <v>65</v>
      </c>
      <c r="B75" s="320" t="s">
        <v>382</v>
      </c>
      <c r="C75" s="48"/>
      <c r="D75" s="179"/>
      <c r="E75" s="91" t="s">
        <v>312</v>
      </c>
      <c r="F75" s="156" t="s">
        <v>76</v>
      </c>
      <c r="G75" s="670">
        <v>8.5</v>
      </c>
      <c r="H75" s="88">
        <v>21</v>
      </c>
      <c r="I75" s="88">
        <v>20</v>
      </c>
      <c r="J75" s="88" t="s">
        <v>59</v>
      </c>
      <c r="K75" s="41" t="s">
        <v>26</v>
      </c>
      <c r="L75" s="42" t="str">
        <f t="shared" si="0"/>
        <v>20grams</v>
      </c>
      <c r="M75" s="658">
        <f t="shared" si="1"/>
        <v>420</v>
      </c>
      <c r="N75" s="659" t="str">
        <f t="shared" si="2"/>
        <v>420 grams</v>
      </c>
      <c r="O75" s="692">
        <f t="shared" si="3"/>
        <v>178.5</v>
      </c>
      <c r="P75" s="29">
        <f t="shared" si="4"/>
        <v>8.5</v>
      </c>
      <c r="Q75" s="29">
        <f t="shared" si="5"/>
        <v>0</v>
      </c>
      <c r="R75" s="28"/>
      <c r="S75" s="28"/>
      <c r="T75" s="28"/>
      <c r="U75" s="28"/>
      <c r="V75" s="28"/>
      <c r="W75" s="28"/>
      <c r="X75" s="28"/>
      <c r="Y75" s="28"/>
      <c r="Z75" s="28"/>
    </row>
    <row r="76" spans="1:26" ht="15" customHeight="1">
      <c r="A76" s="111">
        <v>66</v>
      </c>
      <c r="B76" s="320" t="s">
        <v>212</v>
      </c>
      <c r="C76" s="48"/>
      <c r="D76" s="179"/>
      <c r="E76" s="91" t="s">
        <v>79</v>
      </c>
      <c r="F76" s="156" t="s">
        <v>76</v>
      </c>
      <c r="G76" s="670">
        <v>11.1</v>
      </c>
      <c r="H76" s="88">
        <v>33</v>
      </c>
      <c r="I76" s="88">
        <v>33</v>
      </c>
      <c r="J76" s="88" t="s">
        <v>59</v>
      </c>
      <c r="K76" s="41" t="s">
        <v>26</v>
      </c>
      <c r="L76" s="42" t="str">
        <f t="shared" si="0"/>
        <v>33grams</v>
      </c>
      <c r="M76" s="658">
        <f t="shared" si="1"/>
        <v>1089</v>
      </c>
      <c r="N76" s="659" t="str">
        <f t="shared" si="2"/>
        <v>1089 grams</v>
      </c>
      <c r="O76" s="692">
        <f t="shared" si="3"/>
        <v>366.3</v>
      </c>
      <c r="P76" s="29">
        <f t="shared" si="4"/>
        <v>11.1</v>
      </c>
      <c r="Q76" s="29">
        <f t="shared" si="5"/>
        <v>0</v>
      </c>
      <c r="R76" s="28"/>
      <c r="S76" s="28"/>
      <c r="T76" s="28"/>
      <c r="U76" s="28"/>
      <c r="V76" s="28"/>
      <c r="W76" s="28"/>
      <c r="X76" s="28"/>
      <c r="Y76" s="28"/>
      <c r="Z76" s="28"/>
    </row>
    <row r="77" spans="1:26" ht="15" customHeight="1">
      <c r="A77" s="111">
        <v>67</v>
      </c>
      <c r="B77" s="89" t="s">
        <v>1731</v>
      </c>
      <c r="C77" s="48"/>
      <c r="D77" s="9"/>
      <c r="E77" s="149" t="s">
        <v>79</v>
      </c>
      <c r="F77" s="156" t="s">
        <v>76</v>
      </c>
      <c r="G77" s="670">
        <v>7.7</v>
      </c>
      <c r="H77" s="88">
        <v>126</v>
      </c>
      <c r="I77" s="88">
        <v>20</v>
      </c>
      <c r="J77" s="88" t="s">
        <v>59</v>
      </c>
      <c r="K77" s="41" t="s">
        <v>26</v>
      </c>
      <c r="L77" s="42" t="str">
        <f t="shared" si="0"/>
        <v>20grams</v>
      </c>
      <c r="M77" s="658">
        <f t="shared" si="1"/>
        <v>2520</v>
      </c>
      <c r="N77" s="659" t="str">
        <f t="shared" si="2"/>
        <v>2520 grams</v>
      </c>
      <c r="O77" s="692">
        <f t="shared" si="3"/>
        <v>970.2</v>
      </c>
      <c r="P77" s="29"/>
      <c r="Q77" s="29">
        <f t="shared" si="5"/>
        <v>7.7</v>
      </c>
      <c r="R77" s="28"/>
      <c r="S77" s="28"/>
      <c r="T77" s="28"/>
      <c r="U77" s="28"/>
      <c r="V77" s="28"/>
      <c r="W77" s="28"/>
      <c r="X77" s="28"/>
      <c r="Y77" s="28"/>
      <c r="Z77" s="28"/>
    </row>
    <row r="78" spans="1:26" ht="15" customHeight="1">
      <c r="A78" s="111">
        <v>68</v>
      </c>
      <c r="B78" s="33" t="s">
        <v>1720</v>
      </c>
      <c r="C78" s="48"/>
      <c r="D78" s="35"/>
      <c r="E78" s="50" t="s">
        <v>79</v>
      </c>
      <c r="F78" s="156" t="s">
        <v>76</v>
      </c>
      <c r="G78" s="675">
        <v>13.9</v>
      </c>
      <c r="H78" s="676">
        <v>62</v>
      </c>
      <c r="I78" s="88">
        <v>40</v>
      </c>
      <c r="J78" s="677" t="s">
        <v>59</v>
      </c>
      <c r="K78" s="41" t="s">
        <v>26</v>
      </c>
      <c r="L78" s="42" t="str">
        <f t="shared" si="0"/>
        <v>40grams</v>
      </c>
      <c r="M78" s="658">
        <f t="shared" si="1"/>
        <v>2480</v>
      </c>
      <c r="N78" s="659" t="str">
        <f t="shared" si="2"/>
        <v>2480 grams</v>
      </c>
      <c r="O78" s="692">
        <f t="shared" si="3"/>
        <v>861.80000000000007</v>
      </c>
      <c r="P78" s="29">
        <f t="shared" ref="P78:P170" si="6">O78/H78</f>
        <v>13.9</v>
      </c>
      <c r="Q78" s="29">
        <f t="shared" si="5"/>
        <v>0</v>
      </c>
      <c r="R78" s="28"/>
      <c r="S78" s="28"/>
      <c r="T78" s="28"/>
      <c r="U78" s="28"/>
      <c r="V78" s="28"/>
      <c r="W78" s="28"/>
      <c r="X78" s="28"/>
      <c r="Y78" s="28"/>
      <c r="Z78" s="28"/>
    </row>
    <row r="79" spans="1:26" ht="15" customHeight="1">
      <c r="A79" s="111">
        <v>69</v>
      </c>
      <c r="B79" s="33" t="s">
        <v>1722</v>
      </c>
      <c r="C79" s="48"/>
      <c r="D79" s="9"/>
      <c r="E79" s="50" t="s">
        <v>79</v>
      </c>
      <c r="F79" s="161" t="s">
        <v>76</v>
      </c>
      <c r="G79" s="670">
        <v>8.6</v>
      </c>
      <c r="H79" s="88">
        <v>27</v>
      </c>
      <c r="I79" s="88">
        <v>20</v>
      </c>
      <c r="J79" s="121" t="s">
        <v>59</v>
      </c>
      <c r="K79" s="41" t="s">
        <v>26</v>
      </c>
      <c r="L79" s="42" t="str">
        <f t="shared" si="0"/>
        <v>20grams</v>
      </c>
      <c r="M79" s="658">
        <f t="shared" si="1"/>
        <v>540</v>
      </c>
      <c r="N79" s="659" t="str">
        <f t="shared" si="2"/>
        <v>540 grams</v>
      </c>
      <c r="O79" s="692">
        <f t="shared" si="3"/>
        <v>232.2</v>
      </c>
      <c r="P79" s="29">
        <f t="shared" si="6"/>
        <v>8.6</v>
      </c>
      <c r="Q79" s="29">
        <f t="shared" si="5"/>
        <v>0</v>
      </c>
      <c r="R79" s="28"/>
      <c r="S79" s="28"/>
      <c r="T79" s="28"/>
      <c r="U79" s="28"/>
      <c r="V79" s="28"/>
      <c r="W79" s="28"/>
      <c r="X79" s="28"/>
      <c r="Y79" s="28"/>
      <c r="Z79" s="28"/>
    </row>
    <row r="80" spans="1:26" ht="15" customHeight="1">
      <c r="A80" s="111">
        <v>70</v>
      </c>
      <c r="B80" s="33" t="s">
        <v>1719</v>
      </c>
      <c r="C80" s="48"/>
      <c r="D80" s="9"/>
      <c r="E80" s="50" t="s">
        <v>79</v>
      </c>
      <c r="F80" s="161" t="s">
        <v>76</v>
      </c>
      <c r="G80" s="670">
        <v>3.1</v>
      </c>
      <c r="H80" s="88">
        <v>1770</v>
      </c>
      <c r="I80" s="88">
        <v>1.9</v>
      </c>
      <c r="J80" s="121" t="s">
        <v>59</v>
      </c>
      <c r="K80" s="41" t="s">
        <v>26</v>
      </c>
      <c r="L80" s="42" t="str">
        <f t="shared" si="0"/>
        <v>1.9grams</v>
      </c>
      <c r="M80" s="658">
        <f t="shared" si="1"/>
        <v>3363</v>
      </c>
      <c r="N80" s="659" t="str">
        <f t="shared" si="2"/>
        <v>3363 grams</v>
      </c>
      <c r="O80" s="692">
        <f t="shared" si="3"/>
        <v>5487</v>
      </c>
      <c r="P80" s="29">
        <f t="shared" si="6"/>
        <v>3.1</v>
      </c>
      <c r="Q80" s="109">
        <f t="shared" si="5"/>
        <v>0</v>
      </c>
      <c r="R80" s="11"/>
      <c r="S80" s="28"/>
      <c r="T80" s="28"/>
      <c r="U80" s="28"/>
      <c r="V80" s="28"/>
      <c r="W80" s="28"/>
      <c r="X80" s="28"/>
      <c r="Y80" s="28"/>
      <c r="Z80" s="28"/>
    </row>
    <row r="81" spans="1:26" ht="15" customHeight="1">
      <c r="A81" s="111">
        <v>71</v>
      </c>
      <c r="B81" s="209" t="s">
        <v>680</v>
      </c>
      <c r="C81" s="48"/>
      <c r="D81" s="9"/>
      <c r="E81" s="50" t="s">
        <v>79</v>
      </c>
      <c r="F81" s="161" t="s">
        <v>76</v>
      </c>
      <c r="G81" s="670">
        <v>1.95</v>
      </c>
      <c r="H81" s="88">
        <v>187</v>
      </c>
      <c r="I81" s="88">
        <v>5</v>
      </c>
      <c r="J81" s="121" t="s">
        <v>59</v>
      </c>
      <c r="K81" s="41" t="s">
        <v>26</v>
      </c>
      <c r="L81" s="42" t="str">
        <f t="shared" si="0"/>
        <v>5grams</v>
      </c>
      <c r="M81" s="658">
        <f t="shared" si="1"/>
        <v>935</v>
      </c>
      <c r="N81" s="659" t="str">
        <f t="shared" si="2"/>
        <v>935 grams</v>
      </c>
      <c r="O81" s="692">
        <f t="shared" si="3"/>
        <v>364.65</v>
      </c>
      <c r="P81" s="29">
        <f t="shared" si="6"/>
        <v>1.95</v>
      </c>
      <c r="Q81" s="109">
        <f t="shared" si="5"/>
        <v>0</v>
      </c>
      <c r="R81" s="11"/>
      <c r="S81" s="28"/>
      <c r="T81" s="28"/>
      <c r="U81" s="28"/>
      <c r="V81" s="28"/>
      <c r="W81" s="28"/>
      <c r="X81" s="28"/>
      <c r="Y81" s="28"/>
      <c r="Z81" s="28"/>
    </row>
    <row r="82" spans="1:26" ht="15" customHeight="1">
      <c r="A82" s="111">
        <v>72</v>
      </c>
      <c r="B82" s="33" t="s">
        <v>1619</v>
      </c>
      <c r="C82" s="48"/>
      <c r="D82" s="9"/>
      <c r="E82" s="50" t="s">
        <v>1620</v>
      </c>
      <c r="F82" s="161" t="s">
        <v>76</v>
      </c>
      <c r="G82" s="657">
        <v>9.9</v>
      </c>
      <c r="H82" s="121">
        <v>411</v>
      </c>
      <c r="I82" s="121">
        <v>500</v>
      </c>
      <c r="J82" s="168" t="s">
        <v>29</v>
      </c>
      <c r="K82" s="41" t="s">
        <v>26</v>
      </c>
      <c r="L82" s="42" t="str">
        <f t="shared" si="0"/>
        <v>500ml</v>
      </c>
      <c r="M82" s="658">
        <f t="shared" si="1"/>
        <v>205500</v>
      </c>
      <c r="N82" s="659" t="str">
        <f t="shared" si="2"/>
        <v>205500 ml</v>
      </c>
      <c r="O82" s="692">
        <f t="shared" si="3"/>
        <v>4068.9</v>
      </c>
      <c r="P82" s="29">
        <f t="shared" si="6"/>
        <v>9.9</v>
      </c>
      <c r="Q82" s="29">
        <f t="shared" si="5"/>
        <v>0</v>
      </c>
      <c r="R82" s="28"/>
      <c r="S82" s="28"/>
      <c r="T82" s="28"/>
      <c r="U82" s="28"/>
      <c r="V82" s="28"/>
      <c r="W82" s="28"/>
      <c r="X82" s="28"/>
      <c r="Y82" s="28"/>
      <c r="Z82" s="28"/>
    </row>
    <row r="83" spans="1:26" ht="15" customHeight="1">
      <c r="A83" s="111">
        <v>73</v>
      </c>
      <c r="B83" s="33" t="s">
        <v>541</v>
      </c>
      <c r="C83" s="48"/>
      <c r="D83" s="9"/>
      <c r="E83" s="50" t="s">
        <v>542</v>
      </c>
      <c r="F83" s="161" t="s">
        <v>76</v>
      </c>
      <c r="G83" s="657">
        <v>21.22</v>
      </c>
      <c r="H83" s="121">
        <v>63</v>
      </c>
      <c r="I83" s="121">
        <v>48</v>
      </c>
      <c r="J83" s="168" t="s">
        <v>59</v>
      </c>
      <c r="K83" s="41" t="s">
        <v>26</v>
      </c>
      <c r="L83" s="42" t="str">
        <f t="shared" si="0"/>
        <v>48grams</v>
      </c>
      <c r="M83" s="658">
        <f t="shared" si="1"/>
        <v>3024</v>
      </c>
      <c r="N83" s="659" t="str">
        <f t="shared" si="2"/>
        <v>3024 grams</v>
      </c>
      <c r="O83" s="692">
        <f t="shared" si="3"/>
        <v>1336.86</v>
      </c>
      <c r="P83" s="29">
        <f t="shared" si="6"/>
        <v>21.22</v>
      </c>
      <c r="Q83" s="74">
        <f t="shared" si="5"/>
        <v>0</v>
      </c>
      <c r="R83" s="28"/>
      <c r="S83" s="28"/>
      <c r="T83" s="28"/>
      <c r="U83" s="28"/>
      <c r="V83" s="28"/>
      <c r="W83" s="28"/>
      <c r="X83" s="28"/>
      <c r="Y83" s="28"/>
      <c r="Z83" s="28"/>
    </row>
    <row r="84" spans="1:26" ht="15" customHeight="1">
      <c r="A84" s="111">
        <v>74</v>
      </c>
      <c r="B84" s="33" t="s">
        <v>1285</v>
      </c>
      <c r="C84" s="48"/>
      <c r="D84" s="9"/>
      <c r="E84" s="50" t="s">
        <v>542</v>
      </c>
      <c r="F84" s="161" t="s">
        <v>76</v>
      </c>
      <c r="G84" s="657">
        <v>25.3</v>
      </c>
      <c r="H84" s="121">
        <v>36</v>
      </c>
      <c r="I84" s="121">
        <v>40</v>
      </c>
      <c r="J84" s="168" t="s">
        <v>59</v>
      </c>
      <c r="K84" s="41" t="s">
        <v>26</v>
      </c>
      <c r="L84" s="42" t="str">
        <f t="shared" si="0"/>
        <v>40grams</v>
      </c>
      <c r="M84" s="658">
        <f t="shared" si="1"/>
        <v>1440</v>
      </c>
      <c r="N84" s="659" t="str">
        <f t="shared" si="2"/>
        <v>1440 grams</v>
      </c>
      <c r="O84" s="692">
        <f t="shared" si="3"/>
        <v>910.80000000000007</v>
      </c>
      <c r="P84" s="29">
        <f t="shared" si="6"/>
        <v>25.3</v>
      </c>
      <c r="Q84" s="109">
        <f t="shared" si="5"/>
        <v>0</v>
      </c>
      <c r="R84" s="11"/>
      <c r="S84" s="28"/>
      <c r="T84" s="28"/>
      <c r="U84" s="28"/>
      <c r="V84" s="28"/>
      <c r="W84" s="28"/>
      <c r="X84" s="28"/>
      <c r="Y84" s="28"/>
      <c r="Z84" s="28"/>
    </row>
    <row r="85" spans="1:26" ht="15" customHeight="1">
      <c r="A85" s="111">
        <v>75</v>
      </c>
      <c r="B85" s="209" t="s">
        <v>2304</v>
      </c>
      <c r="C85" s="48"/>
      <c r="D85" s="9"/>
      <c r="E85" s="116" t="s">
        <v>542</v>
      </c>
      <c r="F85" s="161" t="s">
        <v>76</v>
      </c>
      <c r="G85" s="657">
        <v>21.22</v>
      </c>
      <c r="H85" s="121">
        <v>37</v>
      </c>
      <c r="I85" s="121">
        <v>40</v>
      </c>
      <c r="J85" s="168" t="s">
        <v>59</v>
      </c>
      <c r="K85" s="41" t="s">
        <v>26</v>
      </c>
      <c r="L85" s="42" t="str">
        <f t="shared" si="0"/>
        <v>40grams</v>
      </c>
      <c r="M85" s="658">
        <f t="shared" si="1"/>
        <v>1480</v>
      </c>
      <c r="N85" s="659" t="str">
        <f t="shared" si="2"/>
        <v>1480 grams</v>
      </c>
      <c r="O85" s="692">
        <f t="shared" si="3"/>
        <v>785.14</v>
      </c>
      <c r="P85" s="29">
        <f t="shared" si="6"/>
        <v>21.22</v>
      </c>
      <c r="Q85" s="74">
        <f t="shared" si="5"/>
        <v>0</v>
      </c>
      <c r="R85" s="28"/>
      <c r="S85" s="28"/>
      <c r="T85" s="28"/>
      <c r="U85" s="28"/>
      <c r="V85" s="28"/>
      <c r="W85" s="28"/>
      <c r="X85" s="28"/>
      <c r="Y85" s="28"/>
      <c r="Z85" s="28"/>
    </row>
    <row r="86" spans="1:26" ht="15" customHeight="1">
      <c r="A86" s="111">
        <v>76</v>
      </c>
      <c r="B86" s="281" t="s">
        <v>2469</v>
      </c>
      <c r="C86" s="48"/>
      <c r="D86" s="9"/>
      <c r="E86" s="50" t="s">
        <v>2465</v>
      </c>
      <c r="F86" s="161" t="s">
        <v>76</v>
      </c>
      <c r="G86" s="679">
        <v>8</v>
      </c>
      <c r="H86" s="121">
        <v>9</v>
      </c>
      <c r="I86" s="88">
        <v>1</v>
      </c>
      <c r="J86" s="40" t="s">
        <v>2739</v>
      </c>
      <c r="K86" s="41" t="s">
        <v>26</v>
      </c>
      <c r="L86" s="42" t="str">
        <f t="shared" si="0"/>
        <v>1pcs</v>
      </c>
      <c r="M86" s="658">
        <f t="shared" si="1"/>
        <v>9</v>
      </c>
      <c r="N86" s="659" t="str">
        <f t="shared" si="2"/>
        <v>9 pcs</v>
      </c>
      <c r="O86" s="692">
        <f t="shared" si="3"/>
        <v>72</v>
      </c>
      <c r="P86" s="29">
        <f t="shared" si="6"/>
        <v>8</v>
      </c>
      <c r="Q86" s="29">
        <f t="shared" si="5"/>
        <v>0</v>
      </c>
      <c r="R86" s="28"/>
      <c r="S86" s="28"/>
      <c r="T86" s="28"/>
      <c r="U86" s="28"/>
      <c r="V86" s="28"/>
      <c r="W86" s="28"/>
      <c r="X86" s="28"/>
      <c r="Y86" s="28"/>
      <c r="Z86" s="28"/>
    </row>
    <row r="87" spans="1:26" ht="15" customHeight="1">
      <c r="A87" s="111">
        <v>77</v>
      </c>
      <c r="B87" s="48" t="s">
        <v>2469</v>
      </c>
      <c r="C87" s="48"/>
      <c r="D87" s="204"/>
      <c r="E87" s="116" t="s">
        <v>2642</v>
      </c>
      <c r="F87" s="161" t="s">
        <v>76</v>
      </c>
      <c r="G87" s="679">
        <v>8</v>
      </c>
      <c r="H87" s="121">
        <v>12</v>
      </c>
      <c r="I87" s="88">
        <v>1</v>
      </c>
      <c r="J87" s="40" t="s">
        <v>2739</v>
      </c>
      <c r="K87" s="41" t="s">
        <v>26</v>
      </c>
      <c r="L87" s="42" t="str">
        <f t="shared" si="0"/>
        <v>1pcs</v>
      </c>
      <c r="M87" s="658">
        <f t="shared" si="1"/>
        <v>12</v>
      </c>
      <c r="N87" s="659" t="str">
        <f t="shared" si="2"/>
        <v>12 pcs</v>
      </c>
      <c r="O87" s="692">
        <f t="shared" si="3"/>
        <v>96</v>
      </c>
      <c r="P87" s="29">
        <f t="shared" si="6"/>
        <v>8</v>
      </c>
      <c r="Q87" s="109">
        <f t="shared" si="5"/>
        <v>0</v>
      </c>
      <c r="R87" s="11"/>
      <c r="S87" s="28"/>
      <c r="T87" s="28"/>
      <c r="U87" s="28"/>
      <c r="V87" s="28"/>
      <c r="W87" s="28"/>
      <c r="X87" s="28"/>
      <c r="Y87" s="28"/>
      <c r="Z87" s="28"/>
    </row>
    <row r="88" spans="1:26" ht="15" customHeight="1">
      <c r="A88" s="111">
        <v>78</v>
      </c>
      <c r="B88" s="209" t="s">
        <v>2464</v>
      </c>
      <c r="C88" s="48"/>
      <c r="D88" s="204"/>
      <c r="E88" s="50" t="s">
        <v>2466</v>
      </c>
      <c r="F88" s="161" t="s">
        <v>76</v>
      </c>
      <c r="G88" s="670">
        <v>12.56</v>
      </c>
      <c r="H88" s="88">
        <v>8</v>
      </c>
      <c r="I88" s="88">
        <v>1</v>
      </c>
      <c r="J88" s="40" t="s">
        <v>2739</v>
      </c>
      <c r="K88" s="41" t="s">
        <v>26</v>
      </c>
      <c r="L88" s="42" t="str">
        <f t="shared" si="0"/>
        <v>1pcs</v>
      </c>
      <c r="M88" s="658">
        <f t="shared" si="1"/>
        <v>8</v>
      </c>
      <c r="N88" s="659" t="str">
        <f t="shared" si="2"/>
        <v>8 pcs</v>
      </c>
      <c r="O88" s="692">
        <f t="shared" si="3"/>
        <v>100.48</v>
      </c>
      <c r="P88" s="29">
        <f t="shared" si="6"/>
        <v>12.56</v>
      </c>
      <c r="Q88" s="74">
        <f t="shared" si="5"/>
        <v>0</v>
      </c>
      <c r="R88" s="28"/>
      <c r="S88" s="28"/>
      <c r="T88" s="28"/>
      <c r="U88" s="28"/>
      <c r="V88" s="28"/>
      <c r="W88" s="28"/>
      <c r="X88" s="28"/>
      <c r="Y88" s="28"/>
      <c r="Z88" s="28"/>
    </row>
    <row r="89" spans="1:26" ht="15" customHeight="1">
      <c r="A89" s="111">
        <v>79</v>
      </c>
      <c r="B89" s="89" t="s">
        <v>2257</v>
      </c>
      <c r="C89" s="48"/>
      <c r="D89" s="204"/>
      <c r="E89" s="149"/>
      <c r="F89" s="161" t="s">
        <v>76</v>
      </c>
      <c r="G89" s="670">
        <v>12</v>
      </c>
      <c r="H89" s="88">
        <v>65</v>
      </c>
      <c r="I89" s="88">
        <v>1</v>
      </c>
      <c r="J89" s="40" t="s">
        <v>2258</v>
      </c>
      <c r="K89" s="41" t="s">
        <v>26</v>
      </c>
      <c r="L89" s="42" t="str">
        <f t="shared" si="0"/>
        <v>1pair</v>
      </c>
      <c r="M89" s="658">
        <f t="shared" si="1"/>
        <v>65</v>
      </c>
      <c r="N89" s="659" t="str">
        <f t="shared" si="2"/>
        <v>65 pair</v>
      </c>
      <c r="O89" s="692">
        <f t="shared" si="3"/>
        <v>780</v>
      </c>
      <c r="P89" s="29">
        <f t="shared" si="6"/>
        <v>12</v>
      </c>
      <c r="Q89" s="74">
        <f t="shared" si="5"/>
        <v>0</v>
      </c>
      <c r="R89" s="28"/>
      <c r="S89" s="28"/>
      <c r="T89" s="28"/>
      <c r="U89" s="28"/>
      <c r="V89" s="28"/>
      <c r="W89" s="28"/>
      <c r="X89" s="28"/>
      <c r="Y89" s="28"/>
      <c r="Z89" s="28"/>
    </row>
    <row r="90" spans="1:26" ht="15" customHeight="1">
      <c r="A90" s="111">
        <v>80</v>
      </c>
      <c r="B90" s="89" t="s">
        <v>1849</v>
      </c>
      <c r="C90" s="48"/>
      <c r="D90" s="204"/>
      <c r="E90" s="149"/>
      <c r="F90" s="161" t="s">
        <v>76</v>
      </c>
      <c r="G90" s="670">
        <v>1.25</v>
      </c>
      <c r="H90" s="88">
        <v>1870</v>
      </c>
      <c r="I90" s="88">
        <v>1</v>
      </c>
      <c r="J90" s="40" t="s">
        <v>2739</v>
      </c>
      <c r="K90" s="41" t="s">
        <v>26</v>
      </c>
      <c r="L90" s="42" t="str">
        <f t="shared" si="0"/>
        <v>1pcs</v>
      </c>
      <c r="M90" s="658">
        <f t="shared" si="1"/>
        <v>1870</v>
      </c>
      <c r="N90" s="659" t="str">
        <f t="shared" si="2"/>
        <v>1870 pcs</v>
      </c>
      <c r="O90" s="692">
        <f t="shared" si="3"/>
        <v>2337.5</v>
      </c>
      <c r="P90" s="29">
        <f t="shared" si="6"/>
        <v>1.25</v>
      </c>
      <c r="Q90" s="74">
        <f t="shared" si="5"/>
        <v>0</v>
      </c>
      <c r="R90" s="28"/>
      <c r="S90" s="28"/>
      <c r="T90" s="28"/>
      <c r="U90" s="28"/>
      <c r="V90" s="28"/>
      <c r="W90" s="28"/>
      <c r="X90" s="28"/>
      <c r="Y90" s="28"/>
      <c r="Z90" s="28"/>
    </row>
    <row r="91" spans="1:26" ht="15" customHeight="1">
      <c r="A91" s="111">
        <v>81</v>
      </c>
      <c r="B91" s="89" t="s">
        <v>1656</v>
      </c>
      <c r="C91" s="48"/>
      <c r="D91" s="204"/>
      <c r="E91" s="149" t="s">
        <v>1657</v>
      </c>
      <c r="F91" s="161" t="s">
        <v>76</v>
      </c>
      <c r="G91" s="670">
        <v>12.8</v>
      </c>
      <c r="H91" s="88">
        <v>16</v>
      </c>
      <c r="I91" s="88">
        <v>1</v>
      </c>
      <c r="J91" s="40" t="s">
        <v>2739</v>
      </c>
      <c r="K91" s="41" t="s">
        <v>26</v>
      </c>
      <c r="L91" s="42" t="str">
        <f t="shared" si="0"/>
        <v>1pcs</v>
      </c>
      <c r="M91" s="658">
        <f t="shared" si="1"/>
        <v>16</v>
      </c>
      <c r="N91" s="659" t="str">
        <f t="shared" si="2"/>
        <v>16 pcs</v>
      </c>
      <c r="O91" s="692">
        <f t="shared" si="3"/>
        <v>204.8</v>
      </c>
      <c r="P91" s="29">
        <f t="shared" si="6"/>
        <v>12.8</v>
      </c>
      <c r="Q91" s="74">
        <f t="shared" si="5"/>
        <v>0</v>
      </c>
      <c r="R91" s="28"/>
      <c r="S91" s="28"/>
      <c r="T91" s="28"/>
      <c r="U91" s="28"/>
      <c r="V91" s="28"/>
      <c r="W91" s="28"/>
      <c r="X91" s="28"/>
      <c r="Y91" s="28"/>
      <c r="Z91" s="28"/>
    </row>
    <row r="92" spans="1:26" ht="15" customHeight="1">
      <c r="A92" s="111">
        <v>82</v>
      </c>
      <c r="B92" s="736" t="s">
        <v>495</v>
      </c>
      <c r="C92" s="48"/>
      <c r="D92" s="204"/>
      <c r="E92" s="149" t="s">
        <v>496</v>
      </c>
      <c r="F92" s="161" t="s">
        <v>76</v>
      </c>
      <c r="G92" s="670">
        <v>6.07</v>
      </c>
      <c r="H92" s="88">
        <v>23</v>
      </c>
      <c r="I92" s="88">
        <v>1</v>
      </c>
      <c r="J92" s="40" t="s">
        <v>2739</v>
      </c>
      <c r="K92" s="41" t="s">
        <v>26</v>
      </c>
      <c r="L92" s="42" t="str">
        <f t="shared" si="0"/>
        <v>1pcs</v>
      </c>
      <c r="M92" s="658">
        <f t="shared" si="1"/>
        <v>23</v>
      </c>
      <c r="N92" s="659" t="str">
        <f t="shared" si="2"/>
        <v>23 pcs</v>
      </c>
      <c r="O92" s="692">
        <f t="shared" si="3"/>
        <v>139.61000000000001</v>
      </c>
      <c r="P92" s="29">
        <f t="shared" si="6"/>
        <v>6.07</v>
      </c>
      <c r="Q92" s="74">
        <f t="shared" si="5"/>
        <v>0</v>
      </c>
      <c r="R92" s="28"/>
      <c r="S92" s="28"/>
      <c r="T92" s="28"/>
      <c r="U92" s="28"/>
      <c r="V92" s="28"/>
      <c r="W92" s="28"/>
      <c r="X92" s="28"/>
      <c r="Y92" s="28"/>
      <c r="Z92" s="28"/>
    </row>
    <row r="93" spans="1:26" ht="15" customHeight="1">
      <c r="A93" s="111">
        <v>83</v>
      </c>
      <c r="B93" s="320" t="s">
        <v>497</v>
      </c>
      <c r="C93" s="48"/>
      <c r="D93" s="204"/>
      <c r="E93" s="149" t="s">
        <v>496</v>
      </c>
      <c r="F93" s="161" t="s">
        <v>76</v>
      </c>
      <c r="G93" s="661">
        <v>2.69</v>
      </c>
      <c r="H93" s="257">
        <v>50</v>
      </c>
      <c r="I93" s="110">
        <v>1</v>
      </c>
      <c r="J93" s="121" t="s">
        <v>2739</v>
      </c>
      <c r="K93" s="41" t="s">
        <v>26</v>
      </c>
      <c r="L93" s="42" t="str">
        <f t="shared" si="0"/>
        <v>1pcs</v>
      </c>
      <c r="M93" s="658">
        <f t="shared" si="1"/>
        <v>50</v>
      </c>
      <c r="N93" s="659" t="str">
        <f t="shared" si="2"/>
        <v>50 pcs</v>
      </c>
      <c r="O93" s="692">
        <f t="shared" si="3"/>
        <v>134.5</v>
      </c>
      <c r="P93" s="29">
        <f t="shared" si="6"/>
        <v>2.69</v>
      </c>
      <c r="Q93" s="74">
        <f t="shared" si="5"/>
        <v>0</v>
      </c>
      <c r="R93" s="28"/>
      <c r="S93" s="28"/>
      <c r="T93" s="28"/>
      <c r="U93" s="28"/>
      <c r="V93" s="28"/>
      <c r="W93" s="28"/>
      <c r="X93" s="28"/>
      <c r="Y93" s="28"/>
      <c r="Z93" s="28"/>
    </row>
    <row r="94" spans="1:26" ht="15" customHeight="1">
      <c r="A94" s="111">
        <v>84</v>
      </c>
      <c r="B94" s="736" t="s">
        <v>2579</v>
      </c>
      <c r="C94" s="48"/>
      <c r="D94" s="179"/>
      <c r="E94" s="149"/>
      <c r="F94" s="161" t="s">
        <v>76</v>
      </c>
      <c r="G94" s="670">
        <v>2.08</v>
      </c>
      <c r="H94" s="88">
        <v>2577</v>
      </c>
      <c r="I94" s="88">
        <v>1</v>
      </c>
      <c r="J94" s="40" t="s">
        <v>2739</v>
      </c>
      <c r="K94" s="41" t="s">
        <v>26</v>
      </c>
      <c r="L94" s="42" t="str">
        <f t="shared" si="0"/>
        <v>1pcs</v>
      </c>
      <c r="M94" s="658">
        <f t="shared" si="1"/>
        <v>2577</v>
      </c>
      <c r="N94" s="659" t="str">
        <f t="shared" si="2"/>
        <v>2577 pcs</v>
      </c>
      <c r="O94" s="692">
        <f t="shared" si="3"/>
        <v>5360.16</v>
      </c>
      <c r="P94" s="29">
        <f t="shared" si="6"/>
        <v>2.08</v>
      </c>
      <c r="Q94" s="74">
        <f t="shared" si="5"/>
        <v>0</v>
      </c>
      <c r="R94" s="28"/>
      <c r="S94" s="28"/>
      <c r="T94" s="28"/>
      <c r="U94" s="28"/>
      <c r="V94" s="28"/>
      <c r="W94" s="28"/>
      <c r="X94" s="28"/>
      <c r="Y94" s="28"/>
      <c r="Z94" s="28"/>
    </row>
    <row r="95" spans="1:26" ht="15" customHeight="1">
      <c r="A95" s="111">
        <v>85</v>
      </c>
      <c r="B95" s="320" t="s">
        <v>2589</v>
      </c>
      <c r="C95" s="48"/>
      <c r="D95" s="35"/>
      <c r="E95" s="149"/>
      <c r="F95" s="161" t="s">
        <v>76</v>
      </c>
      <c r="G95" s="670">
        <v>2.08</v>
      </c>
      <c r="H95" s="88">
        <v>2536</v>
      </c>
      <c r="I95" s="88">
        <v>1</v>
      </c>
      <c r="J95" s="40" t="s">
        <v>2739</v>
      </c>
      <c r="K95" s="41" t="s">
        <v>26</v>
      </c>
      <c r="L95" s="42" t="str">
        <f t="shared" si="0"/>
        <v>1pcs</v>
      </c>
      <c r="M95" s="658">
        <f t="shared" si="1"/>
        <v>2536</v>
      </c>
      <c r="N95" s="659" t="str">
        <f t="shared" si="2"/>
        <v>2536 pcs</v>
      </c>
      <c r="O95" s="692">
        <f t="shared" si="3"/>
        <v>5274.88</v>
      </c>
      <c r="P95" s="29">
        <f t="shared" si="6"/>
        <v>2.08</v>
      </c>
      <c r="Q95" s="74">
        <f t="shared" si="5"/>
        <v>0</v>
      </c>
      <c r="R95" s="28"/>
      <c r="S95" s="28"/>
      <c r="T95" s="28"/>
      <c r="U95" s="28"/>
      <c r="V95" s="28"/>
      <c r="W95" s="28"/>
      <c r="X95" s="28"/>
      <c r="Y95" s="28"/>
      <c r="Z95" s="28"/>
    </row>
    <row r="96" spans="1:26" ht="15" customHeight="1">
      <c r="A96" s="111">
        <v>86</v>
      </c>
      <c r="B96" s="89" t="s">
        <v>1936</v>
      </c>
      <c r="C96" s="48"/>
      <c r="D96" s="35"/>
      <c r="E96" s="149"/>
      <c r="F96" s="161" t="s">
        <v>76</v>
      </c>
      <c r="G96" s="670">
        <v>9.02</v>
      </c>
      <c r="H96" s="88">
        <v>32</v>
      </c>
      <c r="I96" s="88">
        <v>1</v>
      </c>
      <c r="J96" s="40" t="s">
        <v>2746</v>
      </c>
      <c r="K96" s="41" t="s">
        <v>26</v>
      </c>
      <c r="L96" s="42" t="str">
        <f t="shared" si="0"/>
        <v>1pack</v>
      </c>
      <c r="M96" s="658">
        <f t="shared" si="1"/>
        <v>32</v>
      </c>
      <c r="N96" s="659" t="str">
        <f t="shared" si="2"/>
        <v>32 pack</v>
      </c>
      <c r="O96" s="692">
        <f t="shared" si="3"/>
        <v>288.64</v>
      </c>
      <c r="P96" s="29">
        <f t="shared" si="6"/>
        <v>9.02</v>
      </c>
      <c r="Q96" s="74">
        <f t="shared" si="5"/>
        <v>0</v>
      </c>
      <c r="R96" s="28"/>
      <c r="S96" s="28"/>
      <c r="T96" s="28"/>
      <c r="U96" s="28"/>
      <c r="V96" s="28"/>
      <c r="W96" s="28"/>
      <c r="X96" s="28"/>
      <c r="Y96" s="28"/>
      <c r="Z96" s="28"/>
    </row>
    <row r="97" spans="1:26" ht="15" customHeight="1">
      <c r="A97" s="111">
        <v>87</v>
      </c>
      <c r="B97" s="89" t="s">
        <v>2334</v>
      </c>
      <c r="C97" s="48"/>
      <c r="D97" s="35"/>
      <c r="E97" s="149"/>
      <c r="F97" s="161" t="s">
        <v>76</v>
      </c>
      <c r="G97" s="670">
        <v>13.25</v>
      </c>
      <c r="H97" s="88">
        <v>5</v>
      </c>
      <c r="I97" s="88">
        <v>1</v>
      </c>
      <c r="J97" s="40" t="s">
        <v>2746</v>
      </c>
      <c r="K97" s="41" t="s">
        <v>26</v>
      </c>
      <c r="L97" s="42" t="str">
        <f t="shared" si="0"/>
        <v>1pack</v>
      </c>
      <c r="M97" s="658">
        <f t="shared" si="1"/>
        <v>5</v>
      </c>
      <c r="N97" s="659" t="str">
        <f t="shared" si="2"/>
        <v>5 pack</v>
      </c>
      <c r="O97" s="692">
        <f t="shared" si="3"/>
        <v>66.25</v>
      </c>
      <c r="P97" s="29">
        <f t="shared" si="6"/>
        <v>13.25</v>
      </c>
      <c r="Q97" s="74">
        <f t="shared" si="5"/>
        <v>0</v>
      </c>
      <c r="R97" s="28"/>
      <c r="S97" s="28"/>
      <c r="T97" s="28"/>
      <c r="U97" s="28"/>
      <c r="V97" s="28"/>
      <c r="W97" s="28"/>
      <c r="X97" s="28"/>
      <c r="Y97" s="28"/>
      <c r="Z97" s="28"/>
    </row>
    <row r="98" spans="1:26" ht="15" customHeight="1">
      <c r="A98" s="111">
        <v>88</v>
      </c>
      <c r="B98" s="90" t="s">
        <v>2150</v>
      </c>
      <c r="C98" s="48"/>
      <c r="D98" s="35"/>
      <c r="E98" s="91"/>
      <c r="F98" s="161" t="s">
        <v>76</v>
      </c>
      <c r="G98" s="670">
        <v>28.5</v>
      </c>
      <c r="H98" s="88">
        <v>33</v>
      </c>
      <c r="I98" s="88">
        <v>85</v>
      </c>
      <c r="J98" s="40" t="s">
        <v>59</v>
      </c>
      <c r="K98" s="41" t="s">
        <v>26</v>
      </c>
      <c r="L98" s="42" t="str">
        <f t="shared" si="0"/>
        <v>85grams</v>
      </c>
      <c r="M98" s="658">
        <f t="shared" si="1"/>
        <v>2805</v>
      </c>
      <c r="N98" s="659" t="str">
        <f t="shared" si="2"/>
        <v>2805 grams</v>
      </c>
      <c r="O98" s="692">
        <f t="shared" si="3"/>
        <v>940.5</v>
      </c>
      <c r="P98" s="29">
        <f t="shared" si="6"/>
        <v>28.5</v>
      </c>
      <c r="Q98" s="74">
        <f t="shared" si="5"/>
        <v>0</v>
      </c>
      <c r="R98" s="28"/>
      <c r="S98" s="28"/>
      <c r="T98" s="28"/>
      <c r="U98" s="28"/>
      <c r="V98" s="28"/>
      <c r="W98" s="28"/>
      <c r="X98" s="28"/>
      <c r="Y98" s="28"/>
      <c r="Z98" s="28"/>
    </row>
    <row r="99" spans="1:26" ht="15" customHeight="1">
      <c r="A99" s="111">
        <v>89</v>
      </c>
      <c r="B99" s="209" t="s">
        <v>2151</v>
      </c>
      <c r="C99" s="48"/>
      <c r="D99" s="35"/>
      <c r="E99" s="116"/>
      <c r="F99" s="161" t="s">
        <v>76</v>
      </c>
      <c r="G99" s="675">
        <v>28.5</v>
      </c>
      <c r="H99" s="88">
        <v>18</v>
      </c>
      <c r="I99" s="88">
        <v>85</v>
      </c>
      <c r="J99" s="40" t="s">
        <v>59</v>
      </c>
      <c r="K99" s="41" t="s">
        <v>26</v>
      </c>
      <c r="L99" s="42" t="str">
        <f t="shared" si="0"/>
        <v>85grams</v>
      </c>
      <c r="M99" s="658">
        <f t="shared" si="1"/>
        <v>1530</v>
      </c>
      <c r="N99" s="659" t="str">
        <f t="shared" si="2"/>
        <v>1530 grams</v>
      </c>
      <c r="O99" s="692">
        <f t="shared" si="3"/>
        <v>513</v>
      </c>
      <c r="P99" s="29">
        <f t="shared" si="6"/>
        <v>28.5</v>
      </c>
      <c r="Q99" s="74">
        <f t="shared" si="5"/>
        <v>0</v>
      </c>
      <c r="R99" s="28"/>
      <c r="S99" s="28"/>
      <c r="T99" s="28"/>
      <c r="U99" s="28"/>
      <c r="V99" s="28"/>
      <c r="W99" s="28"/>
      <c r="X99" s="28"/>
      <c r="Y99" s="28"/>
      <c r="Z99" s="28"/>
    </row>
    <row r="100" spans="1:26" ht="15" customHeight="1">
      <c r="A100" s="111">
        <v>90</v>
      </c>
      <c r="B100" s="209" t="s">
        <v>1582</v>
      </c>
      <c r="C100" s="48"/>
      <c r="D100" s="9"/>
      <c r="E100" s="116" t="s">
        <v>1583</v>
      </c>
      <c r="F100" s="161" t="s">
        <v>76</v>
      </c>
      <c r="G100" s="670">
        <v>27.4</v>
      </c>
      <c r="H100" s="88">
        <v>2</v>
      </c>
      <c r="I100" s="88">
        <v>155</v>
      </c>
      <c r="J100" s="88" t="s">
        <v>59</v>
      </c>
      <c r="K100" s="41" t="s">
        <v>26</v>
      </c>
      <c r="L100" s="42" t="str">
        <f t="shared" si="0"/>
        <v>155grams</v>
      </c>
      <c r="M100" s="658">
        <f t="shared" si="1"/>
        <v>310</v>
      </c>
      <c r="N100" s="659" t="str">
        <f t="shared" si="2"/>
        <v>310 grams</v>
      </c>
      <c r="O100" s="692">
        <f t="shared" si="3"/>
        <v>54.8</v>
      </c>
      <c r="P100" s="29">
        <f t="shared" si="6"/>
        <v>27.4</v>
      </c>
      <c r="Q100" s="74">
        <f t="shared" si="5"/>
        <v>0</v>
      </c>
      <c r="R100" s="28"/>
      <c r="S100" s="28"/>
      <c r="T100" s="28"/>
      <c r="U100" s="28"/>
      <c r="V100" s="28"/>
      <c r="W100" s="28"/>
      <c r="X100" s="28"/>
      <c r="Y100" s="28"/>
      <c r="Z100" s="28"/>
    </row>
    <row r="101" spans="1:26" ht="15" customHeight="1">
      <c r="A101" s="111">
        <v>91</v>
      </c>
      <c r="B101" s="209" t="s">
        <v>1202</v>
      </c>
      <c r="C101" s="48"/>
      <c r="D101" s="9"/>
      <c r="E101" s="116" t="s">
        <v>1203</v>
      </c>
      <c r="F101" s="161" t="s">
        <v>76</v>
      </c>
      <c r="G101" s="670">
        <v>6.13</v>
      </c>
      <c r="H101" s="88">
        <v>10</v>
      </c>
      <c r="I101" s="88">
        <v>33</v>
      </c>
      <c r="J101" s="40" t="s">
        <v>59</v>
      </c>
      <c r="K101" s="41" t="s">
        <v>26</v>
      </c>
      <c r="L101" s="42" t="str">
        <f t="shared" si="0"/>
        <v>33grams</v>
      </c>
      <c r="M101" s="658">
        <f t="shared" si="1"/>
        <v>330</v>
      </c>
      <c r="N101" s="659" t="str">
        <f t="shared" si="2"/>
        <v>330 grams</v>
      </c>
      <c r="O101" s="692">
        <f t="shared" si="3"/>
        <v>61.3</v>
      </c>
      <c r="P101" s="29">
        <f t="shared" si="6"/>
        <v>6.13</v>
      </c>
      <c r="Q101" s="74">
        <f t="shared" si="5"/>
        <v>0</v>
      </c>
      <c r="R101" s="28"/>
      <c r="S101" s="232"/>
      <c r="T101" s="28"/>
      <c r="U101" s="28"/>
      <c r="V101" s="28"/>
      <c r="W101" s="28"/>
      <c r="X101" s="28"/>
      <c r="Y101" s="28"/>
      <c r="Z101" s="28"/>
    </row>
    <row r="102" spans="1:26" ht="15" customHeight="1">
      <c r="A102" s="111">
        <v>92</v>
      </c>
      <c r="B102" s="209" t="s">
        <v>973</v>
      </c>
      <c r="C102" s="48"/>
      <c r="D102" s="9"/>
      <c r="E102" s="116" t="s">
        <v>973</v>
      </c>
      <c r="F102" s="161" t="s">
        <v>76</v>
      </c>
      <c r="G102" s="670">
        <v>5.0999999999999996</v>
      </c>
      <c r="H102" s="88">
        <v>3</v>
      </c>
      <c r="I102" s="88">
        <v>30</v>
      </c>
      <c r="J102" s="40" t="s">
        <v>59</v>
      </c>
      <c r="K102" s="41" t="s">
        <v>26</v>
      </c>
      <c r="L102" s="42" t="str">
        <f t="shared" si="0"/>
        <v>30grams</v>
      </c>
      <c r="M102" s="658">
        <f t="shared" si="1"/>
        <v>90</v>
      </c>
      <c r="N102" s="659" t="str">
        <f t="shared" si="2"/>
        <v>90 grams</v>
      </c>
      <c r="O102" s="692">
        <f t="shared" si="3"/>
        <v>15.299999999999999</v>
      </c>
      <c r="P102" s="29">
        <f t="shared" si="6"/>
        <v>5.0999999999999996</v>
      </c>
      <c r="Q102" s="74">
        <f t="shared" si="5"/>
        <v>0</v>
      </c>
      <c r="R102" s="28"/>
      <c r="S102" s="28"/>
      <c r="T102" s="28"/>
      <c r="U102" s="28"/>
      <c r="V102" s="28"/>
      <c r="W102" s="28"/>
      <c r="X102" s="28"/>
      <c r="Y102" s="28"/>
      <c r="Z102" s="28"/>
    </row>
    <row r="103" spans="1:26" ht="15" customHeight="1">
      <c r="A103" s="111">
        <v>93</v>
      </c>
      <c r="B103" s="281" t="s">
        <v>2242</v>
      </c>
      <c r="C103" s="48"/>
      <c r="D103" s="9"/>
      <c r="E103" s="62"/>
      <c r="F103" s="161" t="s">
        <v>76</v>
      </c>
      <c r="G103" s="670">
        <v>5.51</v>
      </c>
      <c r="H103" s="88">
        <v>6</v>
      </c>
      <c r="I103" s="669">
        <v>25</v>
      </c>
      <c r="J103" s="88" t="s">
        <v>59</v>
      </c>
      <c r="K103" s="41" t="s">
        <v>26</v>
      </c>
      <c r="L103" s="42" t="str">
        <f t="shared" si="0"/>
        <v>25grams</v>
      </c>
      <c r="M103" s="658">
        <f t="shared" si="1"/>
        <v>150</v>
      </c>
      <c r="N103" s="659" t="str">
        <f t="shared" si="2"/>
        <v>150 grams</v>
      </c>
      <c r="O103" s="692">
        <f t="shared" si="3"/>
        <v>33.06</v>
      </c>
      <c r="P103" s="29">
        <f t="shared" si="6"/>
        <v>5.5100000000000007</v>
      </c>
      <c r="Q103" s="74">
        <f t="shared" si="5"/>
        <v>0</v>
      </c>
      <c r="R103" s="28"/>
      <c r="S103" s="28"/>
      <c r="T103" s="28"/>
      <c r="U103" s="28"/>
      <c r="V103" s="28"/>
      <c r="W103" s="28"/>
      <c r="X103" s="28"/>
      <c r="Y103" s="28"/>
      <c r="Z103" s="28"/>
    </row>
    <row r="104" spans="1:26" ht="15" customHeight="1">
      <c r="A104" s="111">
        <v>94</v>
      </c>
      <c r="B104" s="550" t="s">
        <v>813</v>
      </c>
      <c r="C104" s="48"/>
      <c r="D104" s="9"/>
      <c r="E104" s="116"/>
      <c r="F104" s="161" t="s">
        <v>76</v>
      </c>
      <c r="G104" s="670">
        <v>8.42</v>
      </c>
      <c r="H104" s="88">
        <v>7</v>
      </c>
      <c r="I104" s="88">
        <v>57</v>
      </c>
      <c r="J104" s="40" t="s">
        <v>59</v>
      </c>
      <c r="K104" s="41" t="s">
        <v>26</v>
      </c>
      <c r="L104" s="42" t="str">
        <f t="shared" si="0"/>
        <v>57grams</v>
      </c>
      <c r="M104" s="658">
        <f t="shared" si="1"/>
        <v>399</v>
      </c>
      <c r="N104" s="659" t="str">
        <f t="shared" si="2"/>
        <v>399 grams</v>
      </c>
      <c r="O104" s="692">
        <f t="shared" si="3"/>
        <v>58.94</v>
      </c>
      <c r="P104" s="29">
        <f t="shared" si="6"/>
        <v>8.42</v>
      </c>
      <c r="Q104" s="74">
        <f t="shared" si="5"/>
        <v>0</v>
      </c>
      <c r="R104" s="28"/>
      <c r="S104" s="28"/>
      <c r="T104" s="28"/>
      <c r="U104" s="28"/>
      <c r="V104" s="28"/>
      <c r="W104" s="28"/>
      <c r="X104" s="28"/>
      <c r="Y104" s="28"/>
      <c r="Z104" s="28"/>
    </row>
    <row r="105" spans="1:26" ht="15" customHeight="1">
      <c r="A105" s="111">
        <v>95</v>
      </c>
      <c r="B105" s="550" t="s">
        <v>1311</v>
      </c>
      <c r="C105" s="48"/>
      <c r="D105" s="9"/>
      <c r="E105" s="116" t="s">
        <v>145</v>
      </c>
      <c r="F105" s="161" t="s">
        <v>76</v>
      </c>
      <c r="G105" s="670">
        <v>23.2</v>
      </c>
      <c r="H105" s="88">
        <v>11</v>
      </c>
      <c r="I105" s="88">
        <v>60</v>
      </c>
      <c r="J105" s="40" t="s">
        <v>59</v>
      </c>
      <c r="K105" s="41" t="s">
        <v>26</v>
      </c>
      <c r="L105" s="42" t="str">
        <f t="shared" si="0"/>
        <v>60grams</v>
      </c>
      <c r="M105" s="658">
        <f t="shared" si="1"/>
        <v>660</v>
      </c>
      <c r="N105" s="659" t="str">
        <f t="shared" si="2"/>
        <v>660 grams</v>
      </c>
      <c r="O105" s="692">
        <f t="shared" si="3"/>
        <v>255.2</v>
      </c>
      <c r="P105" s="29">
        <f t="shared" si="6"/>
        <v>23.2</v>
      </c>
      <c r="Q105" s="74">
        <f t="shared" si="5"/>
        <v>0</v>
      </c>
      <c r="R105" s="28"/>
      <c r="S105" s="28"/>
      <c r="T105" s="28"/>
      <c r="U105" s="28"/>
      <c r="V105" s="28"/>
      <c r="W105" s="28"/>
      <c r="X105" s="28"/>
      <c r="Y105" s="28"/>
      <c r="Z105" s="28"/>
    </row>
    <row r="106" spans="1:26" ht="15" customHeight="1">
      <c r="A106" s="111">
        <v>96</v>
      </c>
      <c r="B106" s="550" t="s">
        <v>1868</v>
      </c>
      <c r="C106" s="48"/>
      <c r="D106" s="9"/>
      <c r="E106" s="116" t="s">
        <v>145</v>
      </c>
      <c r="F106" s="161" t="s">
        <v>76</v>
      </c>
      <c r="G106" s="670">
        <v>23.1</v>
      </c>
      <c r="H106" s="88">
        <v>2</v>
      </c>
      <c r="I106" s="88">
        <v>85</v>
      </c>
      <c r="J106" s="40" t="s">
        <v>59</v>
      </c>
      <c r="K106" s="41" t="s">
        <v>26</v>
      </c>
      <c r="L106" s="42" t="str">
        <f t="shared" si="0"/>
        <v>85grams</v>
      </c>
      <c r="M106" s="658">
        <f t="shared" si="1"/>
        <v>170</v>
      </c>
      <c r="N106" s="659" t="str">
        <f t="shared" si="2"/>
        <v>170 grams</v>
      </c>
      <c r="O106" s="692">
        <f t="shared" si="3"/>
        <v>46.2</v>
      </c>
      <c r="P106" s="29">
        <f t="shared" si="6"/>
        <v>23.1</v>
      </c>
      <c r="Q106" s="74">
        <f t="shared" si="5"/>
        <v>0</v>
      </c>
      <c r="R106" s="28"/>
      <c r="S106" s="28"/>
      <c r="T106" s="28"/>
      <c r="U106" s="28"/>
      <c r="V106" s="28"/>
      <c r="W106" s="28"/>
      <c r="X106" s="28"/>
      <c r="Y106" s="28"/>
      <c r="Z106" s="28"/>
    </row>
    <row r="107" spans="1:26" ht="15" customHeight="1">
      <c r="A107" s="111">
        <v>97</v>
      </c>
      <c r="B107" s="48" t="s">
        <v>2749</v>
      </c>
      <c r="C107" s="48"/>
      <c r="D107" s="9"/>
      <c r="E107" s="116" t="s">
        <v>145</v>
      </c>
      <c r="F107" s="161" t="s">
        <v>76</v>
      </c>
      <c r="G107" s="675">
        <v>14.1</v>
      </c>
      <c r="H107" s="88">
        <v>1</v>
      </c>
      <c r="I107" s="88">
        <v>50</v>
      </c>
      <c r="J107" s="40" t="s">
        <v>59</v>
      </c>
      <c r="K107" s="41" t="s">
        <v>26</v>
      </c>
      <c r="L107" s="42" t="str">
        <f t="shared" si="0"/>
        <v>50grams</v>
      </c>
      <c r="M107" s="658">
        <f t="shared" si="1"/>
        <v>50</v>
      </c>
      <c r="N107" s="659" t="str">
        <f t="shared" si="2"/>
        <v>50 grams</v>
      </c>
      <c r="O107" s="692">
        <f t="shared" si="3"/>
        <v>14.1</v>
      </c>
      <c r="P107" s="29">
        <f t="shared" si="6"/>
        <v>14.1</v>
      </c>
      <c r="Q107" s="74">
        <f t="shared" si="5"/>
        <v>0</v>
      </c>
      <c r="R107" s="28"/>
      <c r="S107" s="28"/>
      <c r="T107" s="28"/>
      <c r="U107" s="28"/>
      <c r="V107" s="28"/>
      <c r="W107" s="28"/>
      <c r="X107" s="28"/>
      <c r="Y107" s="28"/>
      <c r="Z107" s="28"/>
    </row>
    <row r="108" spans="1:26" ht="15" customHeight="1">
      <c r="A108" s="111">
        <v>98</v>
      </c>
      <c r="B108" s="48" t="s">
        <v>1988</v>
      </c>
      <c r="C108" s="48"/>
      <c r="D108" s="35"/>
      <c r="E108" s="50" t="s">
        <v>145</v>
      </c>
      <c r="F108" s="161" t="s">
        <v>76</v>
      </c>
      <c r="G108" s="670">
        <v>31.5</v>
      </c>
      <c r="H108" s="88">
        <v>1</v>
      </c>
      <c r="I108" s="88">
        <v>60</v>
      </c>
      <c r="J108" s="40" t="s">
        <v>59</v>
      </c>
      <c r="K108" s="41" t="s">
        <v>26</v>
      </c>
      <c r="L108" s="42" t="str">
        <f t="shared" si="0"/>
        <v>60grams</v>
      </c>
      <c r="M108" s="658">
        <f t="shared" si="1"/>
        <v>60</v>
      </c>
      <c r="N108" s="659" t="str">
        <f t="shared" si="2"/>
        <v>60 grams</v>
      </c>
      <c r="O108" s="692">
        <f t="shared" si="3"/>
        <v>31.5</v>
      </c>
      <c r="P108" s="29">
        <f t="shared" si="6"/>
        <v>31.5</v>
      </c>
      <c r="Q108" s="74">
        <f t="shared" si="5"/>
        <v>0</v>
      </c>
      <c r="R108" s="28"/>
      <c r="S108" s="28"/>
      <c r="T108" s="28"/>
      <c r="U108" s="28"/>
      <c r="V108" s="28"/>
      <c r="W108" s="28"/>
      <c r="X108" s="28"/>
      <c r="Y108" s="28"/>
      <c r="Z108" s="28"/>
    </row>
    <row r="109" spans="1:26" ht="15" customHeight="1">
      <c r="A109" s="111">
        <v>99</v>
      </c>
      <c r="B109" s="33" t="s">
        <v>537</v>
      </c>
      <c r="C109" s="48"/>
      <c r="D109" s="35"/>
      <c r="E109" s="116" t="s">
        <v>407</v>
      </c>
      <c r="F109" s="161" t="s">
        <v>76</v>
      </c>
      <c r="G109" s="670">
        <v>55</v>
      </c>
      <c r="H109" s="88">
        <v>22</v>
      </c>
      <c r="I109" s="88">
        <v>1</v>
      </c>
      <c r="J109" s="40" t="s">
        <v>2746</v>
      </c>
      <c r="K109" s="41" t="s">
        <v>26</v>
      </c>
      <c r="L109" s="42" t="str">
        <f t="shared" si="0"/>
        <v>1pack</v>
      </c>
      <c r="M109" s="658">
        <f t="shared" si="1"/>
        <v>22</v>
      </c>
      <c r="N109" s="659" t="str">
        <f t="shared" si="2"/>
        <v>22 pack</v>
      </c>
      <c r="O109" s="692">
        <f t="shared" si="3"/>
        <v>1210</v>
      </c>
      <c r="P109" s="29">
        <f t="shared" si="6"/>
        <v>55</v>
      </c>
      <c r="Q109" s="74">
        <f t="shared" si="5"/>
        <v>0</v>
      </c>
      <c r="R109" s="28"/>
      <c r="S109" s="28"/>
      <c r="T109" s="28"/>
      <c r="U109" s="28"/>
      <c r="V109" s="28"/>
      <c r="W109" s="28"/>
      <c r="X109" s="28"/>
      <c r="Y109" s="28"/>
      <c r="Z109" s="28"/>
    </row>
    <row r="110" spans="1:26" ht="15" customHeight="1">
      <c r="A110" s="111">
        <v>100</v>
      </c>
      <c r="B110" s="48" t="s">
        <v>636</v>
      </c>
      <c r="C110" s="48"/>
      <c r="D110" s="35"/>
      <c r="E110" s="50" t="s">
        <v>637</v>
      </c>
      <c r="F110" s="161" t="s">
        <v>76</v>
      </c>
      <c r="G110" s="670">
        <v>7.94</v>
      </c>
      <c r="H110" s="88">
        <v>15</v>
      </c>
      <c r="I110" s="40">
        <v>28</v>
      </c>
      <c r="J110" s="40" t="s">
        <v>59</v>
      </c>
      <c r="K110" s="41" t="s">
        <v>26</v>
      </c>
      <c r="L110" s="42" t="str">
        <f t="shared" si="0"/>
        <v>28grams</v>
      </c>
      <c r="M110" s="658">
        <f t="shared" si="1"/>
        <v>420</v>
      </c>
      <c r="N110" s="659" t="str">
        <f t="shared" si="2"/>
        <v>420 grams</v>
      </c>
      <c r="O110" s="692">
        <f t="shared" si="3"/>
        <v>119.10000000000001</v>
      </c>
      <c r="P110" s="29">
        <f t="shared" si="6"/>
        <v>7.94</v>
      </c>
      <c r="Q110" s="74">
        <f t="shared" si="5"/>
        <v>0</v>
      </c>
      <c r="R110" s="28"/>
      <c r="S110" s="28"/>
      <c r="T110" s="28"/>
      <c r="U110" s="28"/>
      <c r="V110" s="28"/>
      <c r="W110" s="28"/>
      <c r="X110" s="28"/>
      <c r="Y110" s="28"/>
      <c r="Z110" s="28"/>
    </row>
    <row r="111" spans="1:26" ht="15" customHeight="1">
      <c r="A111" s="111">
        <v>101</v>
      </c>
      <c r="B111" s="89" t="s">
        <v>2606</v>
      </c>
      <c r="C111" s="48"/>
      <c r="D111" s="35"/>
      <c r="E111" s="149" t="s">
        <v>407</v>
      </c>
      <c r="F111" s="161" t="s">
        <v>76</v>
      </c>
      <c r="G111" s="670">
        <v>5</v>
      </c>
      <c r="H111" s="88">
        <v>21</v>
      </c>
      <c r="I111" s="86">
        <v>1</v>
      </c>
      <c r="J111" s="40" t="s">
        <v>2739</v>
      </c>
      <c r="K111" s="41" t="s">
        <v>26</v>
      </c>
      <c r="L111" s="42" t="str">
        <f t="shared" si="0"/>
        <v>1pcs</v>
      </c>
      <c r="M111" s="658">
        <f t="shared" si="1"/>
        <v>21</v>
      </c>
      <c r="N111" s="659" t="str">
        <f t="shared" si="2"/>
        <v>21 pcs</v>
      </c>
      <c r="O111" s="692">
        <f t="shared" si="3"/>
        <v>105</v>
      </c>
      <c r="P111" s="29">
        <f t="shared" si="6"/>
        <v>5</v>
      </c>
      <c r="Q111" s="74">
        <f t="shared" si="5"/>
        <v>0</v>
      </c>
      <c r="R111" s="28"/>
      <c r="S111" s="28"/>
      <c r="T111" s="28"/>
      <c r="U111" s="28"/>
      <c r="V111" s="28"/>
      <c r="W111" s="28"/>
      <c r="X111" s="28"/>
      <c r="Y111" s="28"/>
      <c r="Z111" s="28"/>
    </row>
    <row r="112" spans="1:26" ht="15" customHeight="1">
      <c r="A112" s="111">
        <v>102</v>
      </c>
      <c r="B112" s="48" t="s">
        <v>406</v>
      </c>
      <c r="C112" s="48"/>
      <c r="D112" s="35"/>
      <c r="E112" s="116" t="s">
        <v>407</v>
      </c>
      <c r="F112" s="161" t="s">
        <v>76</v>
      </c>
      <c r="G112" s="675">
        <v>5</v>
      </c>
      <c r="H112" s="88">
        <v>120</v>
      </c>
      <c r="I112" s="88">
        <v>1</v>
      </c>
      <c r="J112" s="40" t="s">
        <v>2739</v>
      </c>
      <c r="K112" s="41" t="s">
        <v>26</v>
      </c>
      <c r="L112" s="42" t="str">
        <f t="shared" si="0"/>
        <v>1pcs</v>
      </c>
      <c r="M112" s="658">
        <f t="shared" si="1"/>
        <v>120</v>
      </c>
      <c r="N112" s="659" t="str">
        <f t="shared" si="2"/>
        <v>120 pcs</v>
      </c>
      <c r="O112" s="692">
        <f t="shared" si="3"/>
        <v>600</v>
      </c>
      <c r="P112" s="29">
        <f t="shared" si="6"/>
        <v>5</v>
      </c>
      <c r="Q112" s="74">
        <f t="shared" si="5"/>
        <v>0</v>
      </c>
      <c r="R112" s="28"/>
      <c r="S112" s="28"/>
      <c r="T112" s="28"/>
      <c r="U112" s="28"/>
      <c r="V112" s="28"/>
      <c r="W112" s="28"/>
      <c r="X112" s="28"/>
      <c r="Y112" s="28"/>
      <c r="Z112" s="28"/>
    </row>
    <row r="113" spans="1:26" ht="15" customHeight="1">
      <c r="A113" s="111">
        <v>103</v>
      </c>
      <c r="B113" s="48" t="s">
        <v>1867</v>
      </c>
      <c r="C113" s="48"/>
      <c r="D113" s="35"/>
      <c r="E113" s="116" t="s">
        <v>407</v>
      </c>
      <c r="F113" s="161" t="s">
        <v>76</v>
      </c>
      <c r="G113" s="670">
        <v>5</v>
      </c>
      <c r="H113" s="88">
        <v>25</v>
      </c>
      <c r="I113" s="88">
        <v>1</v>
      </c>
      <c r="J113" s="40" t="s">
        <v>2739</v>
      </c>
      <c r="K113" s="41" t="s">
        <v>26</v>
      </c>
      <c r="L113" s="42" t="str">
        <f t="shared" si="0"/>
        <v>1pcs</v>
      </c>
      <c r="M113" s="658">
        <f t="shared" si="1"/>
        <v>25</v>
      </c>
      <c r="N113" s="659" t="str">
        <f t="shared" si="2"/>
        <v>25 pcs</v>
      </c>
      <c r="O113" s="692">
        <f t="shared" si="3"/>
        <v>125</v>
      </c>
      <c r="P113" s="29">
        <f t="shared" si="6"/>
        <v>5</v>
      </c>
      <c r="Q113" s="74">
        <f t="shared" si="5"/>
        <v>0</v>
      </c>
      <c r="R113" s="28"/>
      <c r="S113" s="28"/>
      <c r="T113" s="28"/>
      <c r="U113" s="28"/>
      <c r="V113" s="28"/>
      <c r="W113" s="28"/>
      <c r="X113" s="28"/>
      <c r="Y113" s="28"/>
      <c r="Z113" s="28"/>
    </row>
    <row r="114" spans="1:26" ht="15" customHeight="1">
      <c r="A114" s="111">
        <v>104</v>
      </c>
      <c r="B114" s="48" t="s">
        <v>1828</v>
      </c>
      <c r="C114" s="48"/>
      <c r="D114" s="35"/>
      <c r="E114" s="116" t="s">
        <v>407</v>
      </c>
      <c r="F114" s="156" t="s">
        <v>76</v>
      </c>
      <c r="G114" s="670">
        <v>2</v>
      </c>
      <c r="H114" s="88">
        <v>164</v>
      </c>
      <c r="I114" s="88">
        <v>1</v>
      </c>
      <c r="J114" s="40" t="s">
        <v>2739</v>
      </c>
      <c r="K114" s="41" t="s">
        <v>26</v>
      </c>
      <c r="L114" s="42" t="str">
        <f t="shared" si="0"/>
        <v>1pcs</v>
      </c>
      <c r="M114" s="658">
        <f t="shared" si="1"/>
        <v>164</v>
      </c>
      <c r="N114" s="659" t="str">
        <f t="shared" si="2"/>
        <v>164 pcs</v>
      </c>
      <c r="O114" s="692">
        <f t="shared" si="3"/>
        <v>328</v>
      </c>
      <c r="P114" s="29">
        <f t="shared" si="6"/>
        <v>2</v>
      </c>
      <c r="Q114" s="74">
        <f t="shared" si="5"/>
        <v>0</v>
      </c>
      <c r="R114" s="28"/>
      <c r="S114" s="28"/>
      <c r="T114" s="28"/>
      <c r="U114" s="28"/>
      <c r="V114" s="28"/>
      <c r="W114" s="28"/>
      <c r="X114" s="28"/>
      <c r="Y114" s="28"/>
      <c r="Z114" s="28"/>
    </row>
    <row r="115" spans="1:26" ht="15" customHeight="1">
      <c r="A115" s="111">
        <v>105</v>
      </c>
      <c r="B115" s="89" t="s">
        <v>2518</v>
      </c>
      <c r="C115" s="48"/>
      <c r="D115" s="35"/>
      <c r="E115" s="149" t="s">
        <v>2519</v>
      </c>
      <c r="F115" s="156" t="s">
        <v>76</v>
      </c>
      <c r="G115" s="686">
        <v>15</v>
      </c>
      <c r="H115" s="88">
        <v>21</v>
      </c>
      <c r="I115" s="88">
        <v>1</v>
      </c>
      <c r="J115" s="88" t="s">
        <v>2739</v>
      </c>
      <c r="K115" s="41" t="s">
        <v>26</v>
      </c>
      <c r="L115" s="42" t="str">
        <f t="shared" si="0"/>
        <v>1pcs</v>
      </c>
      <c r="M115" s="658">
        <f t="shared" si="1"/>
        <v>21</v>
      </c>
      <c r="N115" s="659" t="str">
        <f t="shared" si="2"/>
        <v>21 pcs</v>
      </c>
      <c r="O115" s="692">
        <f t="shared" si="3"/>
        <v>315</v>
      </c>
      <c r="P115" s="29">
        <f t="shared" si="6"/>
        <v>15</v>
      </c>
      <c r="Q115" s="74">
        <f t="shared" si="5"/>
        <v>0</v>
      </c>
      <c r="R115" s="28"/>
      <c r="S115" s="28"/>
      <c r="T115" s="28"/>
      <c r="U115" s="28"/>
      <c r="V115" s="28"/>
      <c r="W115" s="28"/>
      <c r="X115" s="28"/>
      <c r="Y115" s="28"/>
      <c r="Z115" s="28"/>
    </row>
    <row r="116" spans="1:26" ht="15" customHeight="1">
      <c r="A116" s="111">
        <v>106</v>
      </c>
      <c r="B116" s="91" t="s">
        <v>2520</v>
      </c>
      <c r="C116" s="48"/>
      <c r="D116" s="35"/>
      <c r="E116" s="91" t="s">
        <v>2521</v>
      </c>
      <c r="F116" s="156" t="s">
        <v>76</v>
      </c>
      <c r="G116" s="670">
        <v>15</v>
      </c>
      <c r="H116" s="88">
        <v>6</v>
      </c>
      <c r="I116" s="88">
        <v>1</v>
      </c>
      <c r="J116" s="88" t="s">
        <v>2739</v>
      </c>
      <c r="K116" s="41" t="s">
        <v>26</v>
      </c>
      <c r="L116" s="42" t="str">
        <f t="shared" si="0"/>
        <v>1pcs</v>
      </c>
      <c r="M116" s="658">
        <f t="shared" si="1"/>
        <v>6</v>
      </c>
      <c r="N116" s="659" t="str">
        <f t="shared" si="2"/>
        <v>6 pcs</v>
      </c>
      <c r="O116" s="692">
        <f t="shared" si="3"/>
        <v>90</v>
      </c>
      <c r="P116" s="29">
        <f t="shared" si="6"/>
        <v>15</v>
      </c>
      <c r="Q116" s="74">
        <f t="shared" si="5"/>
        <v>0</v>
      </c>
      <c r="R116" s="28"/>
      <c r="S116" s="28"/>
      <c r="T116" s="28"/>
      <c r="U116" s="28"/>
      <c r="V116" s="28"/>
      <c r="W116" s="28"/>
      <c r="X116" s="28"/>
      <c r="Y116" s="28"/>
      <c r="Z116" s="28"/>
    </row>
    <row r="117" spans="1:26" ht="15" customHeight="1">
      <c r="A117" s="111">
        <v>107</v>
      </c>
      <c r="B117" s="193" t="s">
        <v>474</v>
      </c>
      <c r="C117" s="48"/>
      <c r="D117" s="35"/>
      <c r="E117" s="287" t="s">
        <v>166</v>
      </c>
      <c r="F117" s="156" t="s">
        <v>76</v>
      </c>
      <c r="G117" s="675">
        <v>65</v>
      </c>
      <c r="H117" s="88">
        <v>2</v>
      </c>
      <c r="I117" s="40">
        <v>1000</v>
      </c>
      <c r="J117" s="40" t="s">
        <v>2677</v>
      </c>
      <c r="K117" s="41" t="s">
        <v>26</v>
      </c>
      <c r="L117" s="42" t="str">
        <f t="shared" si="0"/>
        <v>1000kilograms</v>
      </c>
      <c r="M117" s="658">
        <f t="shared" si="1"/>
        <v>2000</v>
      </c>
      <c r="N117" s="659" t="str">
        <f t="shared" si="2"/>
        <v>2000 kilograms</v>
      </c>
      <c r="O117" s="692">
        <f t="shared" si="3"/>
        <v>130</v>
      </c>
      <c r="P117" s="29">
        <f t="shared" si="6"/>
        <v>65</v>
      </c>
      <c r="Q117" s="74">
        <f t="shared" si="5"/>
        <v>0</v>
      </c>
      <c r="R117" s="28"/>
      <c r="S117" s="28"/>
      <c r="T117" s="28"/>
      <c r="U117" s="28"/>
      <c r="V117" s="28"/>
      <c r="W117" s="28"/>
      <c r="X117" s="28"/>
      <c r="Y117" s="28"/>
      <c r="Z117" s="28"/>
    </row>
    <row r="118" spans="1:26" ht="15" customHeight="1">
      <c r="A118" s="111">
        <v>108</v>
      </c>
      <c r="B118" s="116" t="s">
        <v>985</v>
      </c>
      <c r="C118" s="48"/>
      <c r="D118" s="35"/>
      <c r="E118" s="116" t="s">
        <v>166</v>
      </c>
      <c r="F118" s="156" t="s">
        <v>76</v>
      </c>
      <c r="G118" s="657">
        <v>55</v>
      </c>
      <c r="H118" s="88">
        <v>3.25</v>
      </c>
      <c r="I118" s="88">
        <v>1000</v>
      </c>
      <c r="J118" s="121" t="s">
        <v>2677</v>
      </c>
      <c r="K118" s="41" t="s">
        <v>26</v>
      </c>
      <c r="L118" s="42" t="str">
        <f t="shared" si="0"/>
        <v>1000kilograms</v>
      </c>
      <c r="M118" s="658">
        <f t="shared" si="1"/>
        <v>3250</v>
      </c>
      <c r="N118" s="659" t="str">
        <f t="shared" si="2"/>
        <v>3250 kilograms</v>
      </c>
      <c r="O118" s="692">
        <f t="shared" si="3"/>
        <v>178.75</v>
      </c>
      <c r="P118" s="29">
        <f t="shared" si="6"/>
        <v>55</v>
      </c>
      <c r="Q118" s="74">
        <f t="shared" si="5"/>
        <v>0</v>
      </c>
      <c r="R118" s="28"/>
      <c r="S118" s="28"/>
      <c r="T118" s="28"/>
      <c r="U118" s="28"/>
      <c r="V118" s="28"/>
      <c r="W118" s="28"/>
      <c r="X118" s="28"/>
      <c r="Y118" s="28"/>
      <c r="Z118" s="28"/>
    </row>
    <row r="119" spans="1:26" ht="15" customHeight="1">
      <c r="A119" s="111">
        <v>109</v>
      </c>
      <c r="B119" s="116" t="s">
        <v>769</v>
      </c>
      <c r="C119" s="48"/>
      <c r="D119" s="35"/>
      <c r="E119" s="116" t="s">
        <v>166</v>
      </c>
      <c r="F119" s="156" t="s">
        <v>76</v>
      </c>
      <c r="G119" s="657">
        <v>55</v>
      </c>
      <c r="H119" s="88">
        <v>5</v>
      </c>
      <c r="I119" s="40">
        <v>1000</v>
      </c>
      <c r="J119" s="40" t="s">
        <v>2677</v>
      </c>
      <c r="K119" s="41" t="s">
        <v>26</v>
      </c>
      <c r="L119" s="42" t="str">
        <f t="shared" si="0"/>
        <v>1000kilograms</v>
      </c>
      <c r="M119" s="658">
        <f t="shared" si="1"/>
        <v>5000</v>
      </c>
      <c r="N119" s="659" t="str">
        <f t="shared" si="2"/>
        <v>5000 kilograms</v>
      </c>
      <c r="O119" s="692">
        <f t="shared" si="3"/>
        <v>275</v>
      </c>
      <c r="P119" s="29">
        <f t="shared" si="6"/>
        <v>55</v>
      </c>
      <c r="Q119" s="74">
        <f t="shared" si="5"/>
        <v>0</v>
      </c>
      <c r="R119" s="28"/>
      <c r="S119" s="28"/>
      <c r="T119" s="28"/>
      <c r="U119" s="28"/>
      <c r="V119" s="28"/>
      <c r="W119" s="28"/>
      <c r="X119" s="28"/>
      <c r="Y119" s="28"/>
      <c r="Z119" s="28"/>
    </row>
    <row r="120" spans="1:26" ht="15" customHeight="1">
      <c r="A120" s="111">
        <v>110</v>
      </c>
      <c r="B120" s="116" t="s">
        <v>322</v>
      </c>
      <c r="C120" s="48"/>
      <c r="D120" s="35"/>
      <c r="E120" s="116" t="s">
        <v>890</v>
      </c>
      <c r="F120" s="156" t="s">
        <v>76</v>
      </c>
      <c r="G120" s="657">
        <v>309</v>
      </c>
      <c r="H120" s="88">
        <v>4</v>
      </c>
      <c r="I120" s="88">
        <v>1</v>
      </c>
      <c r="J120" s="121" t="s">
        <v>2750</v>
      </c>
      <c r="K120" s="41" t="s">
        <v>26</v>
      </c>
      <c r="L120" s="42" t="str">
        <f t="shared" si="0"/>
        <v>1galon</v>
      </c>
      <c r="M120" s="658">
        <f t="shared" si="1"/>
        <v>4</v>
      </c>
      <c r="N120" s="659" t="str">
        <f t="shared" si="2"/>
        <v>4 galon</v>
      </c>
      <c r="O120" s="692">
        <f t="shared" si="3"/>
        <v>1236</v>
      </c>
      <c r="P120" s="29">
        <f t="shared" si="6"/>
        <v>309</v>
      </c>
      <c r="Q120" s="74">
        <f t="shared" si="5"/>
        <v>0</v>
      </c>
      <c r="R120" s="28"/>
      <c r="S120" s="28"/>
      <c r="T120" s="28"/>
      <c r="U120" s="28"/>
      <c r="V120" s="28"/>
      <c r="W120" s="28"/>
      <c r="X120" s="28"/>
      <c r="Y120" s="28"/>
      <c r="Z120" s="28"/>
    </row>
    <row r="121" spans="1:26" ht="15" customHeight="1">
      <c r="A121" s="111">
        <v>111</v>
      </c>
      <c r="B121" s="33" t="s">
        <v>1666</v>
      </c>
      <c r="C121" s="48"/>
      <c r="D121" s="179"/>
      <c r="E121" s="50" t="s">
        <v>1667</v>
      </c>
      <c r="F121" s="156" t="s">
        <v>76</v>
      </c>
      <c r="G121" s="657">
        <v>100</v>
      </c>
      <c r="H121" s="88">
        <v>7</v>
      </c>
      <c r="I121" s="88">
        <v>1000</v>
      </c>
      <c r="J121" s="121" t="s">
        <v>2677</v>
      </c>
      <c r="K121" s="41" t="s">
        <v>26</v>
      </c>
      <c r="L121" s="42" t="str">
        <f t="shared" si="0"/>
        <v>1000kilograms</v>
      </c>
      <c r="M121" s="658">
        <f t="shared" si="1"/>
        <v>7000</v>
      </c>
      <c r="N121" s="659" t="str">
        <f t="shared" si="2"/>
        <v>7000 kilograms</v>
      </c>
      <c r="O121" s="692">
        <f t="shared" si="3"/>
        <v>700</v>
      </c>
      <c r="P121" s="29">
        <f t="shared" si="6"/>
        <v>100</v>
      </c>
      <c r="Q121" s="74">
        <f t="shared" si="5"/>
        <v>0</v>
      </c>
      <c r="R121" s="28"/>
      <c r="S121" s="28"/>
      <c r="T121" s="28"/>
      <c r="U121" s="28"/>
      <c r="V121" s="28"/>
      <c r="W121" s="28"/>
      <c r="X121" s="28"/>
      <c r="Y121" s="28"/>
      <c r="Z121" s="28"/>
    </row>
    <row r="122" spans="1:26" ht="15" customHeight="1">
      <c r="A122" s="111">
        <v>112</v>
      </c>
      <c r="B122" s="116" t="s">
        <v>743</v>
      </c>
      <c r="C122" s="48"/>
      <c r="D122" s="179"/>
      <c r="E122" s="116" t="s">
        <v>744</v>
      </c>
      <c r="F122" s="156" t="s">
        <v>76</v>
      </c>
      <c r="G122" s="657">
        <v>1608.5</v>
      </c>
      <c r="H122" s="88">
        <v>1</v>
      </c>
      <c r="I122" s="88">
        <v>1</v>
      </c>
      <c r="J122" s="121" t="s">
        <v>745</v>
      </c>
      <c r="K122" s="41" t="s">
        <v>26</v>
      </c>
      <c r="L122" s="42" t="str">
        <f t="shared" si="0"/>
        <v>1can</v>
      </c>
      <c r="M122" s="658">
        <f t="shared" si="1"/>
        <v>1</v>
      </c>
      <c r="N122" s="659" t="str">
        <f t="shared" si="2"/>
        <v>1 can</v>
      </c>
      <c r="O122" s="692">
        <f t="shared" si="3"/>
        <v>1608.5</v>
      </c>
      <c r="P122" s="29">
        <f t="shared" si="6"/>
        <v>1608.5</v>
      </c>
      <c r="Q122" s="74">
        <f t="shared" si="5"/>
        <v>0</v>
      </c>
      <c r="R122" s="28"/>
      <c r="S122" s="28"/>
      <c r="T122" s="28"/>
      <c r="U122" s="28"/>
      <c r="V122" s="28"/>
      <c r="W122" s="28"/>
      <c r="X122" s="28"/>
      <c r="Y122" s="28"/>
      <c r="Z122" s="28"/>
    </row>
    <row r="123" spans="1:26" ht="15" customHeight="1">
      <c r="A123" s="111">
        <v>113</v>
      </c>
      <c r="B123" s="116" t="s">
        <v>1967</v>
      </c>
      <c r="C123" s="48"/>
      <c r="D123" s="35"/>
      <c r="E123" s="116" t="s">
        <v>1307</v>
      </c>
      <c r="F123" s="156" t="s">
        <v>76</v>
      </c>
      <c r="G123" s="657">
        <v>289</v>
      </c>
      <c r="H123" s="88">
        <v>25</v>
      </c>
      <c r="I123" s="88">
        <v>1000</v>
      </c>
      <c r="J123" s="121" t="s">
        <v>2677</v>
      </c>
      <c r="K123" s="41" t="s">
        <v>26</v>
      </c>
      <c r="L123" s="42" t="str">
        <f t="shared" si="0"/>
        <v>1000kilograms</v>
      </c>
      <c r="M123" s="658">
        <f t="shared" si="1"/>
        <v>25000</v>
      </c>
      <c r="N123" s="659" t="str">
        <f t="shared" si="2"/>
        <v>25000 kilograms</v>
      </c>
      <c r="O123" s="692">
        <f t="shared" si="3"/>
        <v>7225</v>
      </c>
      <c r="P123" s="29">
        <f t="shared" si="6"/>
        <v>289</v>
      </c>
      <c r="Q123" s="74">
        <f t="shared" si="5"/>
        <v>0</v>
      </c>
      <c r="R123" s="28"/>
      <c r="S123" s="28"/>
      <c r="T123" s="28"/>
      <c r="U123" s="28"/>
      <c r="V123" s="28"/>
      <c r="W123" s="28"/>
      <c r="X123" s="28"/>
      <c r="Y123" s="28"/>
      <c r="Z123" s="28"/>
    </row>
    <row r="124" spans="1:26" ht="15" customHeight="1">
      <c r="A124" s="111">
        <v>114</v>
      </c>
      <c r="B124" s="116" t="s">
        <v>1409</v>
      </c>
      <c r="C124" s="48"/>
      <c r="D124" s="35"/>
      <c r="E124" s="116" t="s">
        <v>1307</v>
      </c>
      <c r="F124" s="156" t="s">
        <v>76</v>
      </c>
      <c r="G124" s="657">
        <v>145</v>
      </c>
      <c r="H124" s="88">
        <v>11</v>
      </c>
      <c r="I124" s="88">
        <v>1000</v>
      </c>
      <c r="J124" s="121" t="s">
        <v>2677</v>
      </c>
      <c r="K124" s="41" t="s">
        <v>26</v>
      </c>
      <c r="L124" s="42" t="str">
        <f t="shared" si="0"/>
        <v>1000kilograms</v>
      </c>
      <c r="M124" s="658">
        <f t="shared" si="1"/>
        <v>11000</v>
      </c>
      <c r="N124" s="659" t="str">
        <f t="shared" si="2"/>
        <v>11000 kilograms</v>
      </c>
      <c r="O124" s="692">
        <f t="shared" si="3"/>
        <v>1595</v>
      </c>
      <c r="P124" s="29">
        <f t="shared" si="6"/>
        <v>145</v>
      </c>
      <c r="Q124" s="74">
        <f t="shared" si="5"/>
        <v>0</v>
      </c>
      <c r="R124" s="28"/>
      <c r="S124" s="28"/>
      <c r="T124" s="28"/>
      <c r="U124" s="28"/>
      <c r="V124" s="28"/>
      <c r="W124" s="28"/>
      <c r="X124" s="28"/>
      <c r="Y124" s="28"/>
      <c r="Z124" s="28"/>
    </row>
    <row r="125" spans="1:26" ht="15" customHeight="1">
      <c r="A125" s="111">
        <v>115</v>
      </c>
      <c r="B125" s="89" t="s">
        <v>1966</v>
      </c>
      <c r="C125" s="48"/>
      <c r="D125" s="35"/>
      <c r="E125" s="149" t="s">
        <v>1307</v>
      </c>
      <c r="F125" s="156" t="s">
        <v>76</v>
      </c>
      <c r="G125" s="670">
        <v>235</v>
      </c>
      <c r="H125" s="88">
        <v>15</v>
      </c>
      <c r="I125" s="88">
        <v>1000</v>
      </c>
      <c r="J125" s="88" t="s">
        <v>2677</v>
      </c>
      <c r="K125" s="41" t="s">
        <v>26</v>
      </c>
      <c r="L125" s="42" t="str">
        <f t="shared" si="0"/>
        <v>1000kilograms</v>
      </c>
      <c r="M125" s="658">
        <f t="shared" si="1"/>
        <v>15000</v>
      </c>
      <c r="N125" s="659" t="str">
        <f t="shared" si="2"/>
        <v>15000 kilograms</v>
      </c>
      <c r="O125" s="692">
        <f t="shared" si="3"/>
        <v>3525</v>
      </c>
      <c r="P125" s="29">
        <f t="shared" si="6"/>
        <v>235</v>
      </c>
      <c r="Q125" s="74">
        <f t="shared" si="5"/>
        <v>0</v>
      </c>
      <c r="R125" s="28"/>
      <c r="S125" s="28"/>
      <c r="T125" s="28"/>
      <c r="U125" s="28"/>
      <c r="V125" s="28"/>
      <c r="W125" s="28"/>
      <c r="X125" s="28"/>
      <c r="Y125" s="28"/>
      <c r="Z125" s="28"/>
    </row>
    <row r="126" spans="1:26" ht="15" customHeight="1">
      <c r="A126" s="111">
        <v>116</v>
      </c>
      <c r="B126" s="48" t="s">
        <v>1973</v>
      </c>
      <c r="C126" s="48"/>
      <c r="D126" s="35"/>
      <c r="E126" s="50" t="s">
        <v>1307</v>
      </c>
      <c r="F126" s="156" t="s">
        <v>76</v>
      </c>
      <c r="G126" s="657">
        <v>165</v>
      </c>
      <c r="H126" s="696">
        <v>3</v>
      </c>
      <c r="I126" s="687">
        <v>1000</v>
      </c>
      <c r="J126" s="677" t="s">
        <v>2677</v>
      </c>
      <c r="K126" s="41" t="s">
        <v>26</v>
      </c>
      <c r="L126" s="42" t="str">
        <f t="shared" si="0"/>
        <v>1000kilograms</v>
      </c>
      <c r="M126" s="658">
        <f t="shared" si="1"/>
        <v>3000</v>
      </c>
      <c r="N126" s="659" t="str">
        <f t="shared" si="2"/>
        <v>3000 kilograms</v>
      </c>
      <c r="O126" s="692">
        <f t="shared" si="3"/>
        <v>495</v>
      </c>
      <c r="P126" s="29">
        <f t="shared" si="6"/>
        <v>165</v>
      </c>
      <c r="Q126" s="74">
        <f t="shared" si="5"/>
        <v>0</v>
      </c>
      <c r="R126" s="28"/>
      <c r="S126" s="28"/>
      <c r="T126" s="28"/>
      <c r="U126" s="28"/>
      <c r="V126" s="28"/>
      <c r="W126" s="28"/>
      <c r="X126" s="28"/>
      <c r="Y126" s="28"/>
      <c r="Z126" s="28"/>
    </row>
    <row r="127" spans="1:26" ht="15" customHeight="1">
      <c r="A127" s="111">
        <v>117</v>
      </c>
      <c r="B127" s="33" t="s">
        <v>1230</v>
      </c>
      <c r="C127" s="48"/>
      <c r="D127" s="561"/>
      <c r="E127" s="50" t="s">
        <v>1231</v>
      </c>
      <c r="F127" s="156" t="s">
        <v>76</v>
      </c>
      <c r="G127" s="657">
        <v>195</v>
      </c>
      <c r="H127" s="121">
        <v>6</v>
      </c>
      <c r="I127" s="121">
        <v>1000</v>
      </c>
      <c r="J127" s="121" t="s">
        <v>2677</v>
      </c>
      <c r="K127" s="41" t="s">
        <v>26</v>
      </c>
      <c r="L127" s="42" t="str">
        <f t="shared" si="0"/>
        <v>1000kilograms</v>
      </c>
      <c r="M127" s="658">
        <f t="shared" si="1"/>
        <v>6000</v>
      </c>
      <c r="N127" s="659" t="str">
        <f t="shared" si="2"/>
        <v>6000 kilograms</v>
      </c>
      <c r="O127" s="692">
        <f t="shared" si="3"/>
        <v>1170</v>
      </c>
      <c r="P127" s="29">
        <f t="shared" si="6"/>
        <v>195</v>
      </c>
      <c r="Q127" s="74">
        <f t="shared" si="5"/>
        <v>0</v>
      </c>
      <c r="R127" s="28"/>
      <c r="S127" s="28"/>
      <c r="T127" s="28"/>
      <c r="U127" s="28"/>
      <c r="V127" s="28"/>
      <c r="W127" s="28"/>
      <c r="X127" s="28"/>
      <c r="Y127" s="28"/>
      <c r="Z127" s="28"/>
    </row>
    <row r="128" spans="1:26" ht="15" customHeight="1">
      <c r="A128" s="111">
        <v>118</v>
      </c>
      <c r="B128" s="33" t="s">
        <v>1241</v>
      </c>
      <c r="C128" s="48"/>
      <c r="D128" s="9"/>
      <c r="E128" s="50" t="s">
        <v>140</v>
      </c>
      <c r="F128" s="156" t="s">
        <v>76</v>
      </c>
      <c r="G128" s="657">
        <v>165</v>
      </c>
      <c r="H128" s="121">
        <v>1</v>
      </c>
      <c r="I128" s="121">
        <v>500</v>
      </c>
      <c r="J128" s="121" t="s">
        <v>59</v>
      </c>
      <c r="K128" s="41" t="s">
        <v>26</v>
      </c>
      <c r="L128" s="42" t="str">
        <f t="shared" si="0"/>
        <v>500grams</v>
      </c>
      <c r="M128" s="658">
        <f t="shared" si="1"/>
        <v>500</v>
      </c>
      <c r="N128" s="659" t="str">
        <f t="shared" si="2"/>
        <v>500 grams</v>
      </c>
      <c r="O128" s="692">
        <f t="shared" si="3"/>
        <v>165</v>
      </c>
      <c r="P128" s="29">
        <f t="shared" si="6"/>
        <v>165</v>
      </c>
      <c r="Q128" s="74">
        <f t="shared" si="5"/>
        <v>0</v>
      </c>
      <c r="R128" s="28"/>
      <c r="S128" s="28"/>
      <c r="T128" s="28"/>
      <c r="U128" s="28"/>
      <c r="V128" s="28"/>
      <c r="W128" s="28"/>
      <c r="X128" s="28"/>
      <c r="Y128" s="28"/>
      <c r="Z128" s="28"/>
    </row>
    <row r="129" spans="1:26" ht="15" customHeight="1">
      <c r="A129" s="111">
        <v>119</v>
      </c>
      <c r="B129" s="33" t="s">
        <v>2323</v>
      </c>
      <c r="C129" s="48"/>
      <c r="D129" s="9"/>
      <c r="E129" s="50" t="s">
        <v>1307</v>
      </c>
      <c r="F129" s="156" t="s">
        <v>76</v>
      </c>
      <c r="G129" s="657">
        <v>65</v>
      </c>
      <c r="H129" s="121">
        <v>3</v>
      </c>
      <c r="I129" s="121">
        <v>750</v>
      </c>
      <c r="J129" s="121" t="s">
        <v>59</v>
      </c>
      <c r="K129" s="41" t="s">
        <v>26</v>
      </c>
      <c r="L129" s="42" t="str">
        <f t="shared" si="0"/>
        <v>750grams</v>
      </c>
      <c r="M129" s="658">
        <f t="shared" si="1"/>
        <v>2250</v>
      </c>
      <c r="N129" s="659" t="str">
        <f t="shared" si="2"/>
        <v>2250 grams</v>
      </c>
      <c r="O129" s="692">
        <f t="shared" si="3"/>
        <v>195</v>
      </c>
      <c r="P129" s="29">
        <f t="shared" si="6"/>
        <v>65</v>
      </c>
      <c r="Q129" s="74">
        <f t="shared" si="5"/>
        <v>0</v>
      </c>
      <c r="R129" s="28"/>
      <c r="S129" s="28"/>
      <c r="T129" s="28"/>
      <c r="U129" s="28"/>
      <c r="V129" s="28"/>
      <c r="W129" s="28"/>
      <c r="X129" s="28"/>
      <c r="Y129" s="28"/>
      <c r="Z129" s="28"/>
    </row>
    <row r="130" spans="1:26" ht="15" customHeight="1">
      <c r="A130" s="111">
        <v>120</v>
      </c>
      <c r="B130" s="48" t="s">
        <v>1306</v>
      </c>
      <c r="C130" s="48"/>
      <c r="D130" s="35"/>
      <c r="E130" s="50" t="s">
        <v>1307</v>
      </c>
      <c r="F130" s="156" t="s">
        <v>76</v>
      </c>
      <c r="G130" s="657">
        <v>55</v>
      </c>
      <c r="H130" s="121">
        <v>2</v>
      </c>
      <c r="I130" s="121">
        <v>2000</v>
      </c>
      <c r="J130" s="121" t="s">
        <v>59</v>
      </c>
      <c r="K130" s="41" t="s">
        <v>26</v>
      </c>
      <c r="L130" s="42" t="str">
        <f t="shared" si="0"/>
        <v>2000grams</v>
      </c>
      <c r="M130" s="658">
        <f t="shared" si="1"/>
        <v>4000</v>
      </c>
      <c r="N130" s="659" t="str">
        <f t="shared" si="2"/>
        <v>4000 grams</v>
      </c>
      <c r="O130" s="692">
        <f t="shared" si="3"/>
        <v>110</v>
      </c>
      <c r="P130" s="29">
        <f t="shared" si="6"/>
        <v>55</v>
      </c>
      <c r="Q130" s="74">
        <f t="shared" si="5"/>
        <v>0</v>
      </c>
      <c r="R130" s="28"/>
      <c r="S130" s="28"/>
      <c r="T130" s="28"/>
      <c r="U130" s="28"/>
      <c r="V130" s="28"/>
      <c r="W130" s="28"/>
      <c r="X130" s="28"/>
      <c r="Y130" s="28"/>
      <c r="Z130" s="28"/>
    </row>
    <row r="131" spans="1:26" ht="15" customHeight="1">
      <c r="A131" s="111">
        <v>121</v>
      </c>
      <c r="B131" s="90" t="s">
        <v>2238</v>
      </c>
      <c r="C131" s="48"/>
      <c r="D131" s="35"/>
      <c r="E131" s="149" t="s">
        <v>1307</v>
      </c>
      <c r="F131" s="156" t="s">
        <v>76</v>
      </c>
      <c r="G131" s="670">
        <v>70</v>
      </c>
      <c r="H131" s="88">
        <v>1</v>
      </c>
      <c r="I131" s="121">
        <v>400</v>
      </c>
      <c r="J131" s="121" t="s">
        <v>59</v>
      </c>
      <c r="K131" s="41" t="s">
        <v>26</v>
      </c>
      <c r="L131" s="42" t="str">
        <f t="shared" si="0"/>
        <v>400grams</v>
      </c>
      <c r="M131" s="658">
        <f t="shared" si="1"/>
        <v>400</v>
      </c>
      <c r="N131" s="659" t="str">
        <f t="shared" si="2"/>
        <v>400 grams</v>
      </c>
      <c r="O131" s="692">
        <f t="shared" si="3"/>
        <v>70</v>
      </c>
      <c r="P131" s="29">
        <f t="shared" si="6"/>
        <v>70</v>
      </c>
      <c r="Q131" s="74">
        <f t="shared" si="5"/>
        <v>0</v>
      </c>
      <c r="R131" s="28"/>
      <c r="S131" s="28"/>
      <c r="T131" s="28"/>
      <c r="U131" s="28"/>
      <c r="V131" s="28"/>
      <c r="W131" s="28"/>
      <c r="X131" s="28"/>
      <c r="Y131" s="28"/>
      <c r="Z131" s="28"/>
    </row>
    <row r="132" spans="1:26" ht="15" customHeight="1">
      <c r="A132" s="111">
        <v>122</v>
      </c>
      <c r="B132" s="89" t="s">
        <v>1304</v>
      </c>
      <c r="C132" s="48"/>
      <c r="D132" s="35"/>
      <c r="E132" s="149" t="s">
        <v>1305</v>
      </c>
      <c r="F132" s="156" t="s">
        <v>76</v>
      </c>
      <c r="G132" s="670">
        <v>76</v>
      </c>
      <c r="H132" s="88">
        <v>6</v>
      </c>
      <c r="I132" s="121">
        <v>1</v>
      </c>
      <c r="J132" s="121" t="s">
        <v>2705</v>
      </c>
      <c r="K132" s="41" t="s">
        <v>26</v>
      </c>
      <c r="L132" s="42" t="str">
        <f t="shared" si="0"/>
        <v>1gallon</v>
      </c>
      <c r="M132" s="658">
        <f t="shared" si="1"/>
        <v>6</v>
      </c>
      <c r="N132" s="659" t="str">
        <f t="shared" si="2"/>
        <v>6 gallon</v>
      </c>
      <c r="O132" s="692">
        <f t="shared" si="3"/>
        <v>456</v>
      </c>
      <c r="P132" s="29">
        <f t="shared" si="6"/>
        <v>76</v>
      </c>
      <c r="Q132" s="74">
        <f t="shared" si="5"/>
        <v>0</v>
      </c>
      <c r="R132" s="28"/>
      <c r="S132" s="28"/>
      <c r="T132" s="28"/>
      <c r="U132" s="28"/>
      <c r="V132" s="28"/>
      <c r="W132" s="28"/>
      <c r="X132" s="28"/>
      <c r="Y132" s="28"/>
      <c r="Z132" s="28"/>
    </row>
    <row r="133" spans="1:26" ht="15" customHeight="1">
      <c r="A133" s="111">
        <v>123</v>
      </c>
      <c r="B133" s="89" t="s">
        <v>2273</v>
      </c>
      <c r="C133" s="48"/>
      <c r="D133" s="35"/>
      <c r="E133" s="149" t="s">
        <v>1305</v>
      </c>
      <c r="F133" s="156" t="s">
        <v>76</v>
      </c>
      <c r="G133" s="670">
        <v>73</v>
      </c>
      <c r="H133" s="88">
        <v>1</v>
      </c>
      <c r="I133" s="121">
        <v>1</v>
      </c>
      <c r="J133" s="121" t="s">
        <v>2705</v>
      </c>
      <c r="K133" s="41" t="s">
        <v>26</v>
      </c>
      <c r="L133" s="42" t="str">
        <f t="shared" si="0"/>
        <v>1gallon</v>
      </c>
      <c r="M133" s="658">
        <f t="shared" si="1"/>
        <v>1</v>
      </c>
      <c r="N133" s="659" t="str">
        <f t="shared" si="2"/>
        <v>1 gallon</v>
      </c>
      <c r="O133" s="692">
        <f t="shared" si="3"/>
        <v>73</v>
      </c>
      <c r="P133" s="29">
        <f t="shared" si="6"/>
        <v>73</v>
      </c>
      <c r="Q133" s="74">
        <f t="shared" si="5"/>
        <v>0</v>
      </c>
      <c r="R133" s="28"/>
      <c r="S133" s="28"/>
      <c r="T133" s="28"/>
      <c r="U133" s="28"/>
      <c r="V133" s="28"/>
      <c r="W133" s="28"/>
      <c r="X133" s="28"/>
      <c r="Y133" s="28"/>
      <c r="Z133" s="28"/>
    </row>
    <row r="134" spans="1:26" ht="15" customHeight="1">
      <c r="A134" s="111">
        <v>124</v>
      </c>
      <c r="B134" s="89" t="s">
        <v>184</v>
      </c>
      <c r="C134" s="48"/>
      <c r="D134" s="35"/>
      <c r="E134" s="149" t="s">
        <v>186</v>
      </c>
      <c r="F134" s="156" t="s">
        <v>76</v>
      </c>
      <c r="G134" s="670">
        <v>220</v>
      </c>
      <c r="H134" s="88">
        <v>1.1000000000000001</v>
      </c>
      <c r="I134" s="121">
        <v>1000</v>
      </c>
      <c r="J134" s="121" t="s">
        <v>2677</v>
      </c>
      <c r="K134" s="41" t="s">
        <v>26</v>
      </c>
      <c r="L134" s="42" t="str">
        <f t="shared" si="0"/>
        <v>1000kilograms</v>
      </c>
      <c r="M134" s="658">
        <f t="shared" si="1"/>
        <v>1100</v>
      </c>
      <c r="N134" s="659" t="str">
        <f t="shared" si="2"/>
        <v>1100 kilograms</v>
      </c>
      <c r="O134" s="692">
        <f t="shared" si="3"/>
        <v>242.00000000000003</v>
      </c>
      <c r="P134" s="29">
        <f t="shared" si="6"/>
        <v>220</v>
      </c>
      <c r="Q134" s="74">
        <f t="shared" si="5"/>
        <v>0</v>
      </c>
      <c r="R134" s="28"/>
      <c r="S134" s="28"/>
      <c r="T134" s="28"/>
      <c r="U134" s="28"/>
      <c r="V134" s="28"/>
      <c r="W134" s="28"/>
      <c r="X134" s="28"/>
      <c r="Y134" s="28"/>
      <c r="Z134" s="28"/>
    </row>
    <row r="135" spans="1:26" ht="15" customHeight="1">
      <c r="A135" s="111">
        <v>125</v>
      </c>
      <c r="B135" s="48" t="s">
        <v>2179</v>
      </c>
      <c r="C135" s="48"/>
      <c r="D135" s="9"/>
      <c r="E135" s="50" t="s">
        <v>186</v>
      </c>
      <c r="F135" s="156" t="s">
        <v>76</v>
      </c>
      <c r="G135" s="657">
        <v>90</v>
      </c>
      <c r="H135" s="121">
        <v>8</v>
      </c>
      <c r="I135" s="121">
        <v>1000</v>
      </c>
      <c r="J135" s="121" t="s">
        <v>2677</v>
      </c>
      <c r="K135" s="41" t="s">
        <v>26</v>
      </c>
      <c r="L135" s="42" t="str">
        <f t="shared" si="0"/>
        <v>1000kilograms</v>
      </c>
      <c r="M135" s="658">
        <f t="shared" si="1"/>
        <v>8000</v>
      </c>
      <c r="N135" s="659" t="str">
        <f t="shared" si="2"/>
        <v>8000 kilograms</v>
      </c>
      <c r="O135" s="692">
        <f t="shared" si="3"/>
        <v>720</v>
      </c>
      <c r="P135" s="29">
        <f t="shared" si="6"/>
        <v>90</v>
      </c>
      <c r="Q135" s="74">
        <f t="shared" si="5"/>
        <v>0</v>
      </c>
      <c r="R135" s="28"/>
      <c r="S135" s="28"/>
      <c r="T135" s="28"/>
      <c r="U135" s="28"/>
      <c r="V135" s="28"/>
      <c r="W135" s="28"/>
      <c r="X135" s="28"/>
      <c r="Y135" s="28"/>
      <c r="Z135" s="28"/>
    </row>
    <row r="136" spans="1:26" ht="15" customHeight="1">
      <c r="A136" s="111">
        <v>126</v>
      </c>
      <c r="B136" s="48" t="s">
        <v>465</v>
      </c>
      <c r="C136" s="48"/>
      <c r="D136" s="9"/>
      <c r="E136" s="50" t="s">
        <v>186</v>
      </c>
      <c r="F136" s="156" t="s">
        <v>76</v>
      </c>
      <c r="G136" s="657">
        <v>190</v>
      </c>
      <c r="H136" s="121">
        <v>4</v>
      </c>
      <c r="I136" s="121">
        <v>1000</v>
      </c>
      <c r="J136" s="121" t="s">
        <v>2677</v>
      </c>
      <c r="K136" s="41" t="s">
        <v>26</v>
      </c>
      <c r="L136" s="42" t="str">
        <f t="shared" si="0"/>
        <v>1000kilograms</v>
      </c>
      <c r="M136" s="658">
        <f t="shared" si="1"/>
        <v>4000</v>
      </c>
      <c r="N136" s="659" t="str">
        <f t="shared" si="2"/>
        <v>4000 kilograms</v>
      </c>
      <c r="O136" s="692">
        <f t="shared" si="3"/>
        <v>760</v>
      </c>
      <c r="P136" s="29">
        <f t="shared" si="6"/>
        <v>190</v>
      </c>
      <c r="Q136" s="74">
        <f t="shared" si="5"/>
        <v>0</v>
      </c>
      <c r="R136" s="28"/>
      <c r="S136" s="28"/>
      <c r="T136" s="28"/>
      <c r="U136" s="28"/>
      <c r="V136" s="28"/>
      <c r="W136" s="28"/>
      <c r="X136" s="28"/>
      <c r="Y136" s="28"/>
      <c r="Z136" s="28"/>
    </row>
    <row r="137" spans="1:26" ht="15" customHeight="1">
      <c r="A137" s="111">
        <v>127</v>
      </c>
      <c r="B137" s="48" t="s">
        <v>1755</v>
      </c>
      <c r="C137" s="48"/>
      <c r="D137" s="9"/>
      <c r="E137" s="50" t="s">
        <v>186</v>
      </c>
      <c r="F137" s="156" t="s">
        <v>76</v>
      </c>
      <c r="G137" s="657">
        <v>60</v>
      </c>
      <c r="H137" s="121">
        <v>0.5</v>
      </c>
      <c r="I137" s="121">
        <v>1000</v>
      </c>
      <c r="J137" s="121" t="s">
        <v>59</v>
      </c>
      <c r="K137" s="41" t="s">
        <v>26</v>
      </c>
      <c r="L137" s="42" t="str">
        <f t="shared" si="0"/>
        <v>1000grams</v>
      </c>
      <c r="M137" s="658">
        <f t="shared" si="1"/>
        <v>500</v>
      </c>
      <c r="N137" s="659" t="str">
        <f t="shared" si="2"/>
        <v>500 grams</v>
      </c>
      <c r="O137" s="692">
        <f t="shared" si="3"/>
        <v>30</v>
      </c>
      <c r="P137" s="29">
        <f t="shared" si="6"/>
        <v>60</v>
      </c>
      <c r="Q137" s="74">
        <f t="shared" si="5"/>
        <v>0</v>
      </c>
      <c r="R137" s="28"/>
      <c r="S137" s="28"/>
      <c r="T137" s="28"/>
      <c r="U137" s="28"/>
      <c r="V137" s="28"/>
      <c r="W137" s="28"/>
      <c r="X137" s="28"/>
      <c r="Y137" s="28"/>
      <c r="Z137" s="28"/>
    </row>
    <row r="138" spans="1:26" ht="15" customHeight="1">
      <c r="A138" s="111">
        <v>128</v>
      </c>
      <c r="B138" s="116" t="s">
        <v>2164</v>
      </c>
      <c r="C138" s="48"/>
      <c r="D138" s="9"/>
      <c r="E138" s="50"/>
      <c r="F138" s="156" t="s">
        <v>76</v>
      </c>
      <c r="G138" s="657">
        <v>320</v>
      </c>
      <c r="H138" s="121">
        <v>0.5</v>
      </c>
      <c r="I138" s="121">
        <v>1000</v>
      </c>
      <c r="J138" s="121" t="s">
        <v>59</v>
      </c>
      <c r="K138" s="41" t="s">
        <v>26</v>
      </c>
      <c r="L138" s="42" t="str">
        <f t="shared" si="0"/>
        <v>1000grams</v>
      </c>
      <c r="M138" s="658">
        <f t="shared" si="1"/>
        <v>500</v>
      </c>
      <c r="N138" s="659" t="str">
        <f t="shared" si="2"/>
        <v>500 grams</v>
      </c>
      <c r="O138" s="692">
        <f t="shared" si="3"/>
        <v>160</v>
      </c>
      <c r="P138" s="29">
        <f t="shared" si="6"/>
        <v>320</v>
      </c>
      <c r="Q138" s="74">
        <f t="shared" si="5"/>
        <v>0</v>
      </c>
      <c r="R138" s="28"/>
      <c r="S138" s="28"/>
      <c r="T138" s="28"/>
      <c r="U138" s="28"/>
      <c r="V138" s="28"/>
      <c r="W138" s="28"/>
      <c r="X138" s="28"/>
      <c r="Y138" s="28"/>
      <c r="Z138" s="28"/>
    </row>
    <row r="139" spans="1:26" ht="15" customHeight="1">
      <c r="A139" s="111">
        <v>129</v>
      </c>
      <c r="B139" s="33" t="s">
        <v>889</v>
      </c>
      <c r="C139" s="48"/>
      <c r="D139" s="9"/>
      <c r="E139" s="149"/>
      <c r="F139" s="156" t="s">
        <v>76</v>
      </c>
      <c r="G139" s="670">
        <v>400</v>
      </c>
      <c r="H139" s="88">
        <v>0.25</v>
      </c>
      <c r="I139" s="121">
        <v>1000</v>
      </c>
      <c r="J139" s="88" t="s">
        <v>59</v>
      </c>
      <c r="K139" s="41" t="s">
        <v>26</v>
      </c>
      <c r="L139" s="42" t="str">
        <f t="shared" si="0"/>
        <v>1000grams</v>
      </c>
      <c r="M139" s="658">
        <f t="shared" si="1"/>
        <v>250</v>
      </c>
      <c r="N139" s="659" t="str">
        <f t="shared" si="2"/>
        <v>250 grams</v>
      </c>
      <c r="O139" s="692">
        <f t="shared" si="3"/>
        <v>100</v>
      </c>
      <c r="P139" s="29">
        <f t="shared" si="6"/>
        <v>400</v>
      </c>
      <c r="Q139" s="74">
        <f t="shared" si="5"/>
        <v>0</v>
      </c>
      <c r="R139" s="28"/>
      <c r="S139" s="28"/>
      <c r="T139" s="28"/>
      <c r="U139" s="28"/>
      <c r="V139" s="28"/>
      <c r="W139" s="28"/>
      <c r="X139" s="28"/>
      <c r="Y139" s="28"/>
      <c r="Z139" s="28"/>
    </row>
    <row r="140" spans="1:26" ht="15" customHeight="1">
      <c r="A140" s="111">
        <v>130</v>
      </c>
      <c r="B140" s="48"/>
      <c r="C140" s="48"/>
      <c r="D140" s="9"/>
      <c r="E140" s="149"/>
      <c r="F140" s="156"/>
      <c r="G140" s="670"/>
      <c r="H140" s="88"/>
      <c r="I140" s="121"/>
      <c r="J140" s="88"/>
      <c r="K140" s="41" t="s">
        <v>26</v>
      </c>
      <c r="L140" s="42" t="str">
        <f t="shared" si="0"/>
        <v/>
      </c>
      <c r="M140" s="658">
        <f t="shared" si="1"/>
        <v>0</v>
      </c>
      <c r="N140" s="659" t="str">
        <f t="shared" si="2"/>
        <v xml:space="preserve">0 </v>
      </c>
      <c r="O140" s="692">
        <f t="shared" si="3"/>
        <v>0</v>
      </c>
      <c r="P140" s="29" t="e">
        <f t="shared" si="6"/>
        <v>#DIV/0!</v>
      </c>
      <c r="Q140" s="74" t="e">
        <f t="shared" si="5"/>
        <v>#DIV/0!</v>
      </c>
      <c r="R140" s="28"/>
      <c r="S140" s="28"/>
      <c r="T140" s="28"/>
      <c r="U140" s="28"/>
      <c r="V140" s="28"/>
      <c r="W140" s="28"/>
      <c r="X140" s="28"/>
      <c r="Y140" s="28"/>
      <c r="Z140" s="28"/>
    </row>
    <row r="141" spans="1:26" ht="15" customHeight="1">
      <c r="A141" s="111">
        <v>131</v>
      </c>
      <c r="B141" s="48"/>
      <c r="C141" s="48"/>
      <c r="D141" s="9"/>
      <c r="E141" s="91"/>
      <c r="F141" s="156"/>
      <c r="G141" s="670"/>
      <c r="H141" s="110"/>
      <c r="I141" s="121"/>
      <c r="J141" s="110"/>
      <c r="K141" s="41" t="s">
        <v>26</v>
      </c>
      <c r="L141" s="42" t="str">
        <f t="shared" si="0"/>
        <v/>
      </c>
      <c r="M141" s="658">
        <f t="shared" si="1"/>
        <v>0</v>
      </c>
      <c r="N141" s="659" t="str">
        <f t="shared" si="2"/>
        <v xml:space="preserve">0 </v>
      </c>
      <c r="O141" s="692">
        <f t="shared" si="3"/>
        <v>0</v>
      </c>
      <c r="P141" s="29" t="e">
        <f t="shared" si="6"/>
        <v>#DIV/0!</v>
      </c>
      <c r="Q141" s="74" t="e">
        <f t="shared" si="5"/>
        <v>#DIV/0!</v>
      </c>
      <c r="R141" s="28"/>
      <c r="S141" s="28"/>
      <c r="T141" s="28"/>
      <c r="U141" s="28"/>
      <c r="V141" s="28"/>
      <c r="W141" s="28"/>
      <c r="X141" s="28"/>
      <c r="Y141" s="28"/>
      <c r="Z141" s="28"/>
    </row>
    <row r="142" spans="1:26" ht="15" customHeight="1">
      <c r="A142" s="111">
        <v>132</v>
      </c>
      <c r="B142" s="33"/>
      <c r="C142" s="48"/>
      <c r="D142" s="9"/>
      <c r="E142" s="50"/>
      <c r="F142" s="156"/>
      <c r="G142" s="670"/>
      <c r="H142" s="121"/>
      <c r="I142" s="121"/>
      <c r="J142" s="121"/>
      <c r="K142" s="41" t="s">
        <v>26</v>
      </c>
      <c r="L142" s="42" t="str">
        <f t="shared" si="0"/>
        <v/>
      </c>
      <c r="M142" s="658">
        <f t="shared" si="1"/>
        <v>0</v>
      </c>
      <c r="N142" s="659" t="str">
        <f t="shared" si="2"/>
        <v xml:space="preserve">0 </v>
      </c>
      <c r="O142" s="692">
        <f t="shared" si="3"/>
        <v>0</v>
      </c>
      <c r="P142" s="29" t="e">
        <f t="shared" si="6"/>
        <v>#DIV/0!</v>
      </c>
      <c r="Q142" s="74" t="e">
        <f t="shared" si="5"/>
        <v>#DIV/0!</v>
      </c>
      <c r="R142" s="28"/>
      <c r="S142" s="28"/>
      <c r="T142" s="28"/>
      <c r="U142" s="28"/>
      <c r="V142" s="28"/>
      <c r="W142" s="28"/>
      <c r="X142" s="28"/>
      <c r="Y142" s="28"/>
      <c r="Z142" s="28"/>
    </row>
    <row r="143" spans="1:26" ht="15" customHeight="1">
      <c r="A143" s="111">
        <v>133</v>
      </c>
      <c r="B143" s="33"/>
      <c r="C143" s="48"/>
      <c r="D143" s="9"/>
      <c r="E143" s="50"/>
      <c r="F143" s="156"/>
      <c r="G143" s="670"/>
      <c r="H143" s="121"/>
      <c r="I143" s="121"/>
      <c r="J143" s="121"/>
      <c r="K143" s="41" t="s">
        <v>26</v>
      </c>
      <c r="L143" s="42" t="str">
        <f t="shared" si="0"/>
        <v/>
      </c>
      <c r="M143" s="658">
        <f t="shared" si="1"/>
        <v>0</v>
      </c>
      <c r="N143" s="659" t="str">
        <f t="shared" si="2"/>
        <v xml:space="preserve">0 </v>
      </c>
      <c r="O143" s="692">
        <f t="shared" si="3"/>
        <v>0</v>
      </c>
      <c r="P143" s="29" t="e">
        <f t="shared" si="6"/>
        <v>#DIV/0!</v>
      </c>
      <c r="Q143" s="74" t="e">
        <f t="shared" si="5"/>
        <v>#DIV/0!</v>
      </c>
      <c r="R143" s="28"/>
      <c r="S143" s="28"/>
      <c r="T143" s="28"/>
      <c r="U143" s="28"/>
      <c r="V143" s="28"/>
      <c r="W143" s="28"/>
      <c r="X143" s="28"/>
      <c r="Y143" s="28"/>
      <c r="Z143" s="28"/>
    </row>
    <row r="144" spans="1:26" ht="15" customHeight="1">
      <c r="A144" s="111">
        <v>134</v>
      </c>
      <c r="B144" s="48"/>
      <c r="C144" s="48"/>
      <c r="D144" s="9"/>
      <c r="E144" s="50"/>
      <c r="F144" s="156"/>
      <c r="G144" s="657"/>
      <c r="H144" s="121"/>
      <c r="I144" s="40"/>
      <c r="J144" s="121"/>
      <c r="K144" s="41" t="s">
        <v>26</v>
      </c>
      <c r="L144" s="42" t="str">
        <f t="shared" si="0"/>
        <v/>
      </c>
      <c r="M144" s="658">
        <f t="shared" si="1"/>
        <v>0</v>
      </c>
      <c r="N144" s="659" t="str">
        <f t="shared" si="2"/>
        <v xml:space="preserve">0 </v>
      </c>
      <c r="O144" s="692">
        <f t="shared" si="3"/>
        <v>0</v>
      </c>
      <c r="P144" s="29" t="e">
        <f t="shared" si="6"/>
        <v>#DIV/0!</v>
      </c>
      <c r="Q144" s="74" t="e">
        <f t="shared" si="5"/>
        <v>#DIV/0!</v>
      </c>
      <c r="R144" s="28"/>
      <c r="S144" s="28"/>
      <c r="T144" s="28"/>
      <c r="U144" s="28"/>
      <c r="V144" s="28"/>
      <c r="W144" s="28"/>
      <c r="X144" s="28"/>
      <c r="Y144" s="28"/>
      <c r="Z144" s="28"/>
    </row>
    <row r="145" spans="1:26" ht="15" customHeight="1">
      <c r="A145" s="111">
        <v>135</v>
      </c>
      <c r="B145" s="48"/>
      <c r="C145" s="48"/>
      <c r="D145" s="9"/>
      <c r="E145" s="50"/>
      <c r="F145" s="156"/>
      <c r="G145" s="657"/>
      <c r="H145" s="121"/>
      <c r="I145" s="40"/>
      <c r="J145" s="121"/>
      <c r="K145" s="41" t="s">
        <v>26</v>
      </c>
      <c r="L145" s="42" t="str">
        <f t="shared" si="0"/>
        <v/>
      </c>
      <c r="M145" s="658">
        <f t="shared" si="1"/>
        <v>0</v>
      </c>
      <c r="N145" s="659" t="str">
        <f t="shared" si="2"/>
        <v xml:space="preserve">0 </v>
      </c>
      <c r="O145" s="692">
        <f t="shared" si="3"/>
        <v>0</v>
      </c>
      <c r="P145" s="29" t="e">
        <f t="shared" si="6"/>
        <v>#DIV/0!</v>
      </c>
      <c r="Q145" s="74" t="e">
        <f t="shared" si="5"/>
        <v>#DIV/0!</v>
      </c>
      <c r="R145" s="28"/>
      <c r="S145" s="28"/>
      <c r="T145" s="28"/>
      <c r="U145" s="28"/>
      <c r="V145" s="28"/>
      <c r="W145" s="28"/>
      <c r="X145" s="28"/>
      <c r="Y145" s="28"/>
      <c r="Z145" s="28"/>
    </row>
    <row r="146" spans="1:26" ht="15" customHeight="1">
      <c r="A146" s="111">
        <v>136</v>
      </c>
      <c r="B146" s="48"/>
      <c r="C146" s="48"/>
      <c r="D146" s="9"/>
      <c r="E146" s="50"/>
      <c r="F146" s="156"/>
      <c r="G146" s="657"/>
      <c r="H146" s="121"/>
      <c r="I146" s="40"/>
      <c r="J146" s="121"/>
      <c r="K146" s="41" t="s">
        <v>26</v>
      </c>
      <c r="L146" s="42" t="str">
        <f t="shared" si="0"/>
        <v/>
      </c>
      <c r="M146" s="658">
        <f t="shared" si="1"/>
        <v>0</v>
      </c>
      <c r="N146" s="659" t="str">
        <f t="shared" si="2"/>
        <v xml:space="preserve">0 </v>
      </c>
      <c r="O146" s="692">
        <f t="shared" si="3"/>
        <v>0</v>
      </c>
      <c r="P146" s="29" t="e">
        <f t="shared" si="6"/>
        <v>#DIV/0!</v>
      </c>
      <c r="Q146" s="74" t="e">
        <f t="shared" si="5"/>
        <v>#DIV/0!</v>
      </c>
      <c r="R146" s="28"/>
      <c r="S146" s="28"/>
      <c r="T146" s="28"/>
      <c r="U146" s="28"/>
      <c r="V146" s="28"/>
      <c r="W146" s="28"/>
      <c r="X146" s="28"/>
      <c r="Y146" s="28"/>
      <c r="Z146" s="28"/>
    </row>
    <row r="147" spans="1:26" ht="15" customHeight="1">
      <c r="A147" s="111">
        <v>137</v>
      </c>
      <c r="B147" s="48"/>
      <c r="C147" s="48"/>
      <c r="D147" s="35"/>
      <c r="E147" s="50"/>
      <c r="F147" s="156"/>
      <c r="G147" s="657"/>
      <c r="H147" s="121"/>
      <c r="I147" s="40"/>
      <c r="J147" s="121"/>
      <c r="K147" s="41" t="s">
        <v>26</v>
      </c>
      <c r="L147" s="42" t="str">
        <f t="shared" si="0"/>
        <v/>
      </c>
      <c r="M147" s="658">
        <f t="shared" si="1"/>
        <v>0</v>
      </c>
      <c r="N147" s="659" t="str">
        <f t="shared" si="2"/>
        <v xml:space="preserve">0 </v>
      </c>
      <c r="O147" s="692">
        <f t="shared" si="3"/>
        <v>0</v>
      </c>
      <c r="P147" s="29" t="e">
        <f t="shared" si="6"/>
        <v>#DIV/0!</v>
      </c>
      <c r="Q147" s="74" t="e">
        <f t="shared" si="5"/>
        <v>#DIV/0!</v>
      </c>
      <c r="R147" s="28"/>
      <c r="S147" s="28"/>
      <c r="T147" s="28"/>
      <c r="U147" s="28"/>
      <c r="V147" s="28"/>
      <c r="W147" s="28"/>
      <c r="X147" s="28"/>
      <c r="Y147" s="28"/>
      <c r="Z147" s="28"/>
    </row>
    <row r="148" spans="1:26" ht="15" customHeight="1">
      <c r="A148" s="111">
        <v>138</v>
      </c>
      <c r="B148" s="48"/>
      <c r="C148" s="48"/>
      <c r="D148" s="35"/>
      <c r="E148" s="50"/>
      <c r="F148" s="156"/>
      <c r="G148" s="657"/>
      <c r="H148" s="121"/>
      <c r="I148" s="40"/>
      <c r="J148" s="121"/>
      <c r="K148" s="41" t="s">
        <v>26</v>
      </c>
      <c r="L148" s="42" t="str">
        <f t="shared" si="0"/>
        <v/>
      </c>
      <c r="M148" s="658">
        <f t="shared" si="1"/>
        <v>0</v>
      </c>
      <c r="N148" s="659" t="str">
        <f t="shared" si="2"/>
        <v xml:space="preserve">0 </v>
      </c>
      <c r="O148" s="692">
        <f t="shared" si="3"/>
        <v>0</v>
      </c>
      <c r="P148" s="29" t="e">
        <f t="shared" si="6"/>
        <v>#DIV/0!</v>
      </c>
      <c r="Q148" s="74" t="e">
        <f t="shared" si="5"/>
        <v>#DIV/0!</v>
      </c>
      <c r="R148" s="28"/>
      <c r="S148" s="28"/>
      <c r="T148" s="28"/>
      <c r="U148" s="28"/>
      <c r="V148" s="28"/>
      <c r="W148" s="28"/>
      <c r="X148" s="28"/>
      <c r="Y148" s="28"/>
      <c r="Z148" s="28"/>
    </row>
    <row r="149" spans="1:26" ht="15" customHeight="1">
      <c r="A149" s="111">
        <v>139</v>
      </c>
      <c r="B149" s="48"/>
      <c r="C149" s="48"/>
      <c r="D149" s="35"/>
      <c r="E149" s="50"/>
      <c r="F149" s="156"/>
      <c r="G149" s="657"/>
      <c r="H149" s="121"/>
      <c r="I149" s="40"/>
      <c r="J149" s="121"/>
      <c r="K149" s="41" t="s">
        <v>26</v>
      </c>
      <c r="L149" s="42" t="str">
        <f t="shared" si="0"/>
        <v/>
      </c>
      <c r="M149" s="658">
        <f t="shared" si="1"/>
        <v>0</v>
      </c>
      <c r="N149" s="659" t="str">
        <f t="shared" si="2"/>
        <v xml:space="preserve">0 </v>
      </c>
      <c r="O149" s="692">
        <f t="shared" si="3"/>
        <v>0</v>
      </c>
      <c r="P149" s="29" t="e">
        <f t="shared" si="6"/>
        <v>#DIV/0!</v>
      </c>
      <c r="Q149" s="74" t="e">
        <f t="shared" si="5"/>
        <v>#DIV/0!</v>
      </c>
      <c r="R149" s="28"/>
      <c r="S149" s="28"/>
      <c r="T149" s="28"/>
      <c r="U149" s="28"/>
      <c r="V149" s="28"/>
      <c r="W149" s="28"/>
      <c r="X149" s="28"/>
      <c r="Y149" s="28"/>
      <c r="Z149" s="28"/>
    </row>
    <row r="150" spans="1:26" ht="15" customHeight="1">
      <c r="A150" s="111">
        <v>140</v>
      </c>
      <c r="B150" s="48"/>
      <c r="C150" s="48"/>
      <c r="D150" s="35"/>
      <c r="E150" s="287"/>
      <c r="F150" s="156"/>
      <c r="G150" s="675"/>
      <c r="H150" s="88"/>
      <c r="I150" s="40"/>
      <c r="J150" s="40"/>
      <c r="K150" s="41" t="s">
        <v>26</v>
      </c>
      <c r="L150" s="42" t="str">
        <f t="shared" si="0"/>
        <v/>
      </c>
      <c r="M150" s="658">
        <f t="shared" si="1"/>
        <v>0</v>
      </c>
      <c r="N150" s="659" t="str">
        <f t="shared" si="2"/>
        <v xml:space="preserve">0 </v>
      </c>
      <c r="O150" s="692">
        <f t="shared" si="3"/>
        <v>0</v>
      </c>
      <c r="P150" s="29" t="e">
        <f t="shared" si="6"/>
        <v>#DIV/0!</v>
      </c>
      <c r="Q150" s="74" t="e">
        <f t="shared" si="5"/>
        <v>#DIV/0!</v>
      </c>
      <c r="R150" s="28"/>
      <c r="S150" s="28"/>
      <c r="T150" s="28"/>
      <c r="U150" s="28"/>
      <c r="V150" s="28"/>
      <c r="W150" s="28"/>
      <c r="X150" s="28"/>
      <c r="Y150" s="28"/>
      <c r="Z150" s="28"/>
    </row>
    <row r="151" spans="1:26" ht="15" customHeight="1">
      <c r="A151" s="111">
        <v>141</v>
      </c>
      <c r="B151" s="48"/>
      <c r="C151" s="48"/>
      <c r="D151" s="35"/>
      <c r="E151" s="149"/>
      <c r="F151" s="156"/>
      <c r="G151" s="670"/>
      <c r="H151" s="88"/>
      <c r="I151" s="40"/>
      <c r="J151" s="40"/>
      <c r="K151" s="41" t="s">
        <v>26</v>
      </c>
      <c r="L151" s="42" t="str">
        <f t="shared" si="0"/>
        <v/>
      </c>
      <c r="M151" s="658">
        <f t="shared" si="1"/>
        <v>0</v>
      </c>
      <c r="N151" s="659" t="str">
        <f t="shared" si="2"/>
        <v xml:space="preserve">0 </v>
      </c>
      <c r="O151" s="692">
        <f t="shared" si="3"/>
        <v>0</v>
      </c>
      <c r="P151" s="29" t="e">
        <f t="shared" si="6"/>
        <v>#DIV/0!</v>
      </c>
      <c r="Q151" s="74" t="e">
        <f t="shared" si="5"/>
        <v>#DIV/0!</v>
      </c>
      <c r="R151" s="28"/>
      <c r="S151" s="28"/>
      <c r="T151" s="28"/>
      <c r="U151" s="28"/>
      <c r="V151" s="28"/>
      <c r="W151" s="28"/>
      <c r="X151" s="28"/>
      <c r="Y151" s="28"/>
      <c r="Z151" s="28"/>
    </row>
    <row r="152" spans="1:26" ht="15" customHeight="1">
      <c r="A152" s="111">
        <v>142</v>
      </c>
      <c r="B152" s="48"/>
      <c r="C152" s="48"/>
      <c r="D152" s="35"/>
      <c r="E152" s="149"/>
      <c r="F152" s="156"/>
      <c r="G152" s="670"/>
      <c r="H152" s="88"/>
      <c r="I152" s="40"/>
      <c r="J152" s="40"/>
      <c r="K152" s="41" t="s">
        <v>26</v>
      </c>
      <c r="L152" s="42" t="str">
        <f t="shared" si="0"/>
        <v/>
      </c>
      <c r="M152" s="658">
        <f t="shared" si="1"/>
        <v>0</v>
      </c>
      <c r="N152" s="659" t="str">
        <f t="shared" si="2"/>
        <v xml:space="preserve">0 </v>
      </c>
      <c r="O152" s="692">
        <f t="shared" si="3"/>
        <v>0</v>
      </c>
      <c r="P152" s="29" t="e">
        <f t="shared" si="6"/>
        <v>#DIV/0!</v>
      </c>
      <c r="Q152" s="74" t="e">
        <f t="shared" si="5"/>
        <v>#DIV/0!</v>
      </c>
      <c r="R152" s="28"/>
      <c r="S152" s="28"/>
      <c r="T152" s="28"/>
      <c r="U152" s="28"/>
      <c r="V152" s="28"/>
      <c r="W152" s="28"/>
      <c r="X152" s="28"/>
      <c r="Y152" s="28"/>
      <c r="Z152" s="28"/>
    </row>
    <row r="153" spans="1:26" ht="15" customHeight="1">
      <c r="A153" s="111">
        <v>143</v>
      </c>
      <c r="B153" s="48"/>
      <c r="C153" s="48"/>
      <c r="D153" s="35"/>
      <c r="E153" s="149"/>
      <c r="F153" s="156"/>
      <c r="G153" s="670"/>
      <c r="H153" s="88"/>
      <c r="I153" s="40"/>
      <c r="J153" s="40"/>
      <c r="K153" s="41" t="s">
        <v>26</v>
      </c>
      <c r="L153" s="42" t="str">
        <f t="shared" si="0"/>
        <v/>
      </c>
      <c r="M153" s="658">
        <f t="shared" si="1"/>
        <v>0</v>
      </c>
      <c r="N153" s="659" t="str">
        <f t="shared" si="2"/>
        <v xml:space="preserve">0 </v>
      </c>
      <c r="O153" s="692">
        <f t="shared" si="3"/>
        <v>0</v>
      </c>
      <c r="P153" s="29" t="e">
        <f t="shared" si="6"/>
        <v>#DIV/0!</v>
      </c>
      <c r="Q153" s="74" t="e">
        <f t="shared" si="5"/>
        <v>#DIV/0!</v>
      </c>
      <c r="R153" s="28"/>
      <c r="S153" s="28"/>
      <c r="T153" s="28"/>
      <c r="U153" s="28"/>
      <c r="V153" s="28"/>
      <c r="W153" s="28"/>
      <c r="X153" s="28"/>
      <c r="Y153" s="28"/>
      <c r="Z153" s="28"/>
    </row>
    <row r="154" spans="1:26" ht="15" customHeight="1">
      <c r="A154" s="111">
        <v>144</v>
      </c>
      <c r="B154" s="48"/>
      <c r="C154" s="48"/>
      <c r="D154" s="35"/>
      <c r="E154" s="149"/>
      <c r="F154" s="156"/>
      <c r="G154" s="670"/>
      <c r="H154" s="88"/>
      <c r="I154" s="40"/>
      <c r="J154" s="40"/>
      <c r="K154" s="41" t="s">
        <v>26</v>
      </c>
      <c r="L154" s="42" t="str">
        <f t="shared" si="0"/>
        <v/>
      </c>
      <c r="M154" s="658">
        <f t="shared" si="1"/>
        <v>0</v>
      </c>
      <c r="N154" s="659" t="str">
        <f t="shared" si="2"/>
        <v xml:space="preserve">0 </v>
      </c>
      <c r="O154" s="692">
        <f t="shared" si="3"/>
        <v>0</v>
      </c>
      <c r="P154" s="29" t="e">
        <f t="shared" si="6"/>
        <v>#DIV/0!</v>
      </c>
      <c r="Q154" s="74" t="e">
        <f t="shared" si="5"/>
        <v>#DIV/0!</v>
      </c>
      <c r="R154" s="28"/>
      <c r="S154" s="28"/>
      <c r="T154" s="28"/>
      <c r="U154" s="28"/>
      <c r="V154" s="28"/>
      <c r="W154" s="28"/>
      <c r="X154" s="28"/>
      <c r="Y154" s="28"/>
      <c r="Z154" s="28"/>
    </row>
    <row r="155" spans="1:26" ht="15" customHeight="1">
      <c r="A155" s="111">
        <v>145</v>
      </c>
      <c r="B155" s="48"/>
      <c r="C155" s="48"/>
      <c r="D155" s="35"/>
      <c r="E155" s="149"/>
      <c r="F155" s="156"/>
      <c r="G155" s="670"/>
      <c r="H155" s="88"/>
      <c r="I155" s="40"/>
      <c r="J155" s="40"/>
      <c r="K155" s="41" t="s">
        <v>26</v>
      </c>
      <c r="L155" s="42" t="str">
        <f t="shared" si="0"/>
        <v/>
      </c>
      <c r="M155" s="658">
        <f t="shared" si="1"/>
        <v>0</v>
      </c>
      <c r="N155" s="659" t="str">
        <f t="shared" si="2"/>
        <v xml:space="preserve">0 </v>
      </c>
      <c r="O155" s="692">
        <f t="shared" si="3"/>
        <v>0</v>
      </c>
      <c r="P155" s="29" t="e">
        <f t="shared" si="6"/>
        <v>#DIV/0!</v>
      </c>
      <c r="Q155" s="74" t="e">
        <f t="shared" si="5"/>
        <v>#DIV/0!</v>
      </c>
      <c r="R155" s="28"/>
      <c r="S155" s="28"/>
      <c r="T155" s="28"/>
      <c r="U155" s="28"/>
      <c r="V155" s="28"/>
      <c r="W155" s="28"/>
      <c r="X155" s="28"/>
      <c r="Y155" s="28"/>
      <c r="Z155" s="28"/>
    </row>
    <row r="156" spans="1:26" ht="15" customHeight="1">
      <c r="A156" s="111">
        <v>146</v>
      </c>
      <c r="B156" s="48"/>
      <c r="C156" s="48"/>
      <c r="D156" s="35"/>
      <c r="E156" s="149"/>
      <c r="F156" s="156"/>
      <c r="G156" s="670"/>
      <c r="H156" s="88"/>
      <c r="I156" s="40"/>
      <c r="J156" s="40"/>
      <c r="K156" s="41" t="s">
        <v>26</v>
      </c>
      <c r="L156" s="42" t="str">
        <f t="shared" si="0"/>
        <v/>
      </c>
      <c r="M156" s="658">
        <f t="shared" si="1"/>
        <v>0</v>
      </c>
      <c r="N156" s="659" t="str">
        <f t="shared" si="2"/>
        <v xml:space="preserve">0 </v>
      </c>
      <c r="O156" s="692">
        <f t="shared" si="3"/>
        <v>0</v>
      </c>
      <c r="P156" s="29" t="e">
        <f t="shared" si="6"/>
        <v>#DIV/0!</v>
      </c>
      <c r="Q156" s="74" t="e">
        <f t="shared" si="5"/>
        <v>#DIV/0!</v>
      </c>
      <c r="R156" s="28"/>
      <c r="S156" s="28"/>
      <c r="T156" s="28"/>
      <c r="U156" s="28"/>
      <c r="V156" s="28"/>
      <c r="W156" s="28"/>
      <c r="X156" s="28"/>
      <c r="Y156" s="28"/>
      <c r="Z156" s="28"/>
    </row>
    <row r="157" spans="1:26" ht="15" customHeight="1">
      <c r="A157" s="111">
        <v>147</v>
      </c>
      <c r="B157" s="48"/>
      <c r="C157" s="48"/>
      <c r="D157" s="35"/>
      <c r="E157" s="149"/>
      <c r="F157" s="156"/>
      <c r="G157" s="670"/>
      <c r="H157" s="88"/>
      <c r="I157" s="40"/>
      <c r="J157" s="40"/>
      <c r="K157" s="41" t="s">
        <v>26</v>
      </c>
      <c r="L157" s="42" t="str">
        <f t="shared" si="0"/>
        <v/>
      </c>
      <c r="M157" s="658">
        <f t="shared" si="1"/>
        <v>0</v>
      </c>
      <c r="N157" s="659" t="str">
        <f t="shared" si="2"/>
        <v xml:space="preserve">0 </v>
      </c>
      <c r="O157" s="692">
        <f t="shared" si="3"/>
        <v>0</v>
      </c>
      <c r="P157" s="29" t="e">
        <f t="shared" si="6"/>
        <v>#DIV/0!</v>
      </c>
      <c r="Q157" s="74" t="e">
        <f t="shared" si="5"/>
        <v>#DIV/0!</v>
      </c>
      <c r="R157" s="28"/>
      <c r="S157" s="28"/>
      <c r="T157" s="28"/>
      <c r="U157" s="28"/>
      <c r="V157" s="28"/>
      <c r="W157" s="28"/>
      <c r="X157" s="28"/>
      <c r="Y157" s="28"/>
      <c r="Z157" s="28"/>
    </row>
    <row r="158" spans="1:26" ht="15" customHeight="1">
      <c r="A158" s="111">
        <v>148</v>
      </c>
      <c r="B158" s="48"/>
      <c r="C158" s="48"/>
      <c r="D158" s="35"/>
      <c r="E158" s="149"/>
      <c r="F158" s="156"/>
      <c r="G158" s="670"/>
      <c r="H158" s="88"/>
      <c r="I158" s="40"/>
      <c r="J158" s="40"/>
      <c r="K158" s="41" t="s">
        <v>26</v>
      </c>
      <c r="L158" s="42" t="str">
        <f t="shared" si="0"/>
        <v/>
      </c>
      <c r="M158" s="658">
        <f t="shared" si="1"/>
        <v>0</v>
      </c>
      <c r="N158" s="659" t="str">
        <f t="shared" si="2"/>
        <v xml:space="preserve">0 </v>
      </c>
      <c r="O158" s="692">
        <f t="shared" si="3"/>
        <v>0</v>
      </c>
      <c r="P158" s="29" t="e">
        <f t="shared" si="6"/>
        <v>#DIV/0!</v>
      </c>
      <c r="Q158" s="74" t="e">
        <f t="shared" si="5"/>
        <v>#DIV/0!</v>
      </c>
      <c r="R158" s="28"/>
      <c r="S158" s="28"/>
      <c r="T158" s="28"/>
      <c r="U158" s="28"/>
      <c r="V158" s="28"/>
      <c r="W158" s="28"/>
      <c r="X158" s="28"/>
      <c r="Y158" s="28"/>
      <c r="Z158" s="28"/>
    </row>
    <row r="159" spans="1:26" ht="15" customHeight="1">
      <c r="A159" s="111">
        <v>149</v>
      </c>
      <c r="B159" s="48"/>
      <c r="C159" s="48"/>
      <c r="D159" s="35"/>
      <c r="E159" s="149"/>
      <c r="F159" s="156"/>
      <c r="G159" s="670"/>
      <c r="H159" s="88"/>
      <c r="I159" s="40"/>
      <c r="J159" s="40"/>
      <c r="K159" s="41" t="s">
        <v>26</v>
      </c>
      <c r="L159" s="42" t="str">
        <f t="shared" si="0"/>
        <v/>
      </c>
      <c r="M159" s="658">
        <f t="shared" si="1"/>
        <v>0</v>
      </c>
      <c r="N159" s="659" t="str">
        <f t="shared" si="2"/>
        <v xml:space="preserve">0 </v>
      </c>
      <c r="O159" s="692">
        <f t="shared" si="3"/>
        <v>0</v>
      </c>
      <c r="P159" s="29" t="e">
        <f t="shared" si="6"/>
        <v>#DIV/0!</v>
      </c>
      <c r="Q159" s="74" t="e">
        <f t="shared" si="5"/>
        <v>#DIV/0!</v>
      </c>
      <c r="R159" s="28"/>
      <c r="S159" s="28"/>
      <c r="T159" s="28"/>
      <c r="U159" s="28"/>
      <c r="V159" s="28"/>
      <c r="W159" s="28"/>
      <c r="X159" s="28"/>
      <c r="Y159" s="28"/>
      <c r="Z159" s="28"/>
    </row>
    <row r="160" spans="1:26" ht="15" customHeight="1">
      <c r="A160" s="111">
        <v>150</v>
      </c>
      <c r="B160" s="48"/>
      <c r="C160" s="48"/>
      <c r="D160" s="35"/>
      <c r="E160" s="149"/>
      <c r="F160" s="156"/>
      <c r="G160" s="670"/>
      <c r="H160" s="88"/>
      <c r="I160" s="40"/>
      <c r="J160" s="40"/>
      <c r="K160" s="41" t="s">
        <v>26</v>
      </c>
      <c r="L160" s="42" t="str">
        <f t="shared" si="0"/>
        <v/>
      </c>
      <c r="M160" s="658">
        <f t="shared" si="1"/>
        <v>0</v>
      </c>
      <c r="N160" s="659" t="str">
        <f t="shared" si="2"/>
        <v xml:space="preserve">0 </v>
      </c>
      <c r="O160" s="692">
        <f t="shared" si="3"/>
        <v>0</v>
      </c>
      <c r="P160" s="29" t="e">
        <f t="shared" si="6"/>
        <v>#DIV/0!</v>
      </c>
      <c r="Q160" s="74" t="e">
        <f t="shared" si="5"/>
        <v>#DIV/0!</v>
      </c>
      <c r="R160" s="28"/>
      <c r="S160" s="28"/>
      <c r="T160" s="28"/>
      <c r="U160" s="28"/>
      <c r="V160" s="28"/>
      <c r="W160" s="28"/>
      <c r="X160" s="28"/>
      <c r="Y160" s="28"/>
      <c r="Z160" s="28"/>
    </row>
    <row r="161" spans="1:26" ht="15" customHeight="1">
      <c r="A161" s="111">
        <v>151</v>
      </c>
      <c r="B161" s="48"/>
      <c r="C161" s="48"/>
      <c r="D161" s="35"/>
      <c r="E161" s="149"/>
      <c r="F161" s="156"/>
      <c r="G161" s="670"/>
      <c r="H161" s="88"/>
      <c r="I161" s="40"/>
      <c r="J161" s="40"/>
      <c r="K161" s="41" t="s">
        <v>26</v>
      </c>
      <c r="L161" s="42" t="str">
        <f t="shared" si="0"/>
        <v/>
      </c>
      <c r="M161" s="658">
        <f t="shared" si="1"/>
        <v>0</v>
      </c>
      <c r="N161" s="659" t="str">
        <f t="shared" si="2"/>
        <v xml:space="preserve">0 </v>
      </c>
      <c r="O161" s="692">
        <f t="shared" si="3"/>
        <v>0</v>
      </c>
      <c r="P161" s="29" t="e">
        <f t="shared" si="6"/>
        <v>#DIV/0!</v>
      </c>
      <c r="Q161" s="74" t="e">
        <f t="shared" si="5"/>
        <v>#DIV/0!</v>
      </c>
      <c r="R161" s="28"/>
      <c r="S161" s="28"/>
      <c r="T161" s="28"/>
      <c r="U161" s="28"/>
      <c r="V161" s="28"/>
      <c r="W161" s="28"/>
      <c r="X161" s="28"/>
      <c r="Y161" s="28"/>
      <c r="Z161" s="28"/>
    </row>
    <row r="162" spans="1:26" ht="15" customHeight="1">
      <c r="A162" s="111">
        <v>152</v>
      </c>
      <c r="B162" s="48"/>
      <c r="C162" s="48"/>
      <c r="D162" s="35"/>
      <c r="E162" s="149"/>
      <c r="F162" s="156"/>
      <c r="G162" s="670"/>
      <c r="H162" s="88"/>
      <c r="I162" s="40"/>
      <c r="J162" s="40"/>
      <c r="K162" s="41" t="s">
        <v>26</v>
      </c>
      <c r="L162" s="42" t="str">
        <f t="shared" si="0"/>
        <v/>
      </c>
      <c r="M162" s="658">
        <f t="shared" si="1"/>
        <v>0</v>
      </c>
      <c r="N162" s="659" t="str">
        <f t="shared" si="2"/>
        <v xml:space="preserve">0 </v>
      </c>
      <c r="O162" s="692">
        <f t="shared" si="3"/>
        <v>0</v>
      </c>
      <c r="P162" s="29" t="e">
        <f t="shared" si="6"/>
        <v>#DIV/0!</v>
      </c>
      <c r="Q162" s="74" t="e">
        <f t="shared" si="5"/>
        <v>#DIV/0!</v>
      </c>
      <c r="R162" s="28"/>
      <c r="S162" s="28"/>
      <c r="T162" s="28"/>
      <c r="U162" s="28"/>
      <c r="V162" s="28"/>
      <c r="W162" s="28"/>
      <c r="X162" s="28"/>
      <c r="Y162" s="28"/>
      <c r="Z162" s="28"/>
    </row>
    <row r="163" spans="1:26" ht="15" customHeight="1">
      <c r="A163" s="111">
        <v>153</v>
      </c>
      <c r="B163" s="48"/>
      <c r="C163" s="48"/>
      <c r="D163" s="35"/>
      <c r="E163" s="149"/>
      <c r="F163" s="156"/>
      <c r="G163" s="670"/>
      <c r="H163" s="88"/>
      <c r="I163" s="40"/>
      <c r="J163" s="40"/>
      <c r="K163" s="41" t="s">
        <v>26</v>
      </c>
      <c r="L163" s="42" t="str">
        <f t="shared" si="0"/>
        <v/>
      </c>
      <c r="M163" s="658">
        <f t="shared" si="1"/>
        <v>0</v>
      </c>
      <c r="N163" s="659" t="str">
        <f t="shared" si="2"/>
        <v xml:space="preserve">0 </v>
      </c>
      <c r="O163" s="692">
        <f t="shared" si="3"/>
        <v>0</v>
      </c>
      <c r="P163" s="29" t="e">
        <f t="shared" si="6"/>
        <v>#DIV/0!</v>
      </c>
      <c r="Q163" s="74" t="e">
        <f t="shared" si="5"/>
        <v>#DIV/0!</v>
      </c>
      <c r="R163" s="28"/>
      <c r="S163" s="28"/>
      <c r="T163" s="28"/>
      <c r="U163" s="28"/>
      <c r="V163" s="28"/>
      <c r="W163" s="28"/>
      <c r="X163" s="28"/>
      <c r="Y163" s="28"/>
      <c r="Z163" s="28"/>
    </row>
    <row r="164" spans="1:26" ht="15" customHeight="1">
      <c r="A164" s="111">
        <v>154</v>
      </c>
      <c r="B164" s="48"/>
      <c r="C164" s="48"/>
      <c r="D164" s="35"/>
      <c r="E164" s="149"/>
      <c r="F164" s="156"/>
      <c r="G164" s="670"/>
      <c r="H164" s="88"/>
      <c r="I164" s="40"/>
      <c r="J164" s="40"/>
      <c r="K164" s="41" t="s">
        <v>26</v>
      </c>
      <c r="L164" s="42" t="str">
        <f t="shared" si="0"/>
        <v/>
      </c>
      <c r="M164" s="658">
        <f t="shared" si="1"/>
        <v>0</v>
      </c>
      <c r="N164" s="659" t="str">
        <f t="shared" si="2"/>
        <v xml:space="preserve">0 </v>
      </c>
      <c r="O164" s="692">
        <f t="shared" si="3"/>
        <v>0</v>
      </c>
      <c r="P164" s="29" t="e">
        <f t="shared" si="6"/>
        <v>#DIV/0!</v>
      </c>
      <c r="Q164" s="74" t="e">
        <f t="shared" si="5"/>
        <v>#DIV/0!</v>
      </c>
      <c r="R164" s="28"/>
      <c r="S164" s="28"/>
      <c r="T164" s="28"/>
      <c r="U164" s="28"/>
      <c r="V164" s="28"/>
      <c r="W164" s="28"/>
      <c r="X164" s="28"/>
      <c r="Y164" s="28"/>
      <c r="Z164" s="28"/>
    </row>
    <row r="165" spans="1:26" ht="15" customHeight="1">
      <c r="A165" s="111">
        <v>155</v>
      </c>
      <c r="B165" s="48"/>
      <c r="C165" s="48"/>
      <c r="D165" s="35"/>
      <c r="E165" s="149"/>
      <c r="F165" s="156"/>
      <c r="G165" s="670"/>
      <c r="H165" s="88"/>
      <c r="I165" s="40"/>
      <c r="J165" s="40"/>
      <c r="K165" s="41" t="s">
        <v>26</v>
      </c>
      <c r="L165" s="42" t="str">
        <f t="shared" si="0"/>
        <v/>
      </c>
      <c r="M165" s="658">
        <f t="shared" si="1"/>
        <v>0</v>
      </c>
      <c r="N165" s="659" t="str">
        <f t="shared" si="2"/>
        <v xml:space="preserve">0 </v>
      </c>
      <c r="O165" s="692">
        <f t="shared" si="3"/>
        <v>0</v>
      </c>
      <c r="P165" s="29" t="e">
        <f t="shared" si="6"/>
        <v>#DIV/0!</v>
      </c>
      <c r="Q165" s="74" t="e">
        <f t="shared" si="5"/>
        <v>#DIV/0!</v>
      </c>
      <c r="R165" s="28"/>
      <c r="S165" s="28"/>
      <c r="T165" s="28"/>
      <c r="U165" s="28"/>
      <c r="V165" s="28"/>
      <c r="W165" s="28"/>
      <c r="X165" s="28"/>
      <c r="Y165" s="28"/>
      <c r="Z165" s="28"/>
    </row>
    <row r="166" spans="1:26" ht="15" customHeight="1">
      <c r="A166" s="111">
        <v>156</v>
      </c>
      <c r="B166" s="48"/>
      <c r="C166" s="48"/>
      <c r="D166" s="35"/>
      <c r="E166" s="149"/>
      <c r="F166" s="156"/>
      <c r="G166" s="670"/>
      <c r="H166" s="88"/>
      <c r="I166" s="40"/>
      <c r="J166" s="40"/>
      <c r="K166" s="41" t="s">
        <v>26</v>
      </c>
      <c r="L166" s="42" t="str">
        <f t="shared" si="0"/>
        <v/>
      </c>
      <c r="M166" s="658">
        <f t="shared" si="1"/>
        <v>0</v>
      </c>
      <c r="N166" s="659" t="str">
        <f t="shared" si="2"/>
        <v xml:space="preserve">0 </v>
      </c>
      <c r="O166" s="692">
        <f t="shared" si="3"/>
        <v>0</v>
      </c>
      <c r="P166" s="29" t="e">
        <f t="shared" si="6"/>
        <v>#DIV/0!</v>
      </c>
      <c r="Q166" s="74" t="e">
        <f t="shared" si="5"/>
        <v>#DIV/0!</v>
      </c>
      <c r="R166" s="28"/>
      <c r="S166" s="28"/>
      <c r="T166" s="28"/>
      <c r="U166" s="28"/>
      <c r="V166" s="28"/>
      <c r="W166" s="28"/>
      <c r="X166" s="28"/>
      <c r="Y166" s="28"/>
      <c r="Z166" s="28"/>
    </row>
    <row r="167" spans="1:26" ht="15" customHeight="1">
      <c r="A167" s="111">
        <v>157</v>
      </c>
      <c r="B167" s="48"/>
      <c r="C167" s="48"/>
      <c r="D167" s="35"/>
      <c r="E167" s="149"/>
      <c r="F167" s="156"/>
      <c r="G167" s="670"/>
      <c r="H167" s="88"/>
      <c r="I167" s="40"/>
      <c r="J167" s="40"/>
      <c r="K167" s="41" t="s">
        <v>26</v>
      </c>
      <c r="L167" s="42" t="str">
        <f t="shared" si="0"/>
        <v/>
      </c>
      <c r="M167" s="658">
        <f t="shared" si="1"/>
        <v>0</v>
      </c>
      <c r="N167" s="659" t="str">
        <f t="shared" si="2"/>
        <v xml:space="preserve">0 </v>
      </c>
      <c r="O167" s="692">
        <f t="shared" si="3"/>
        <v>0</v>
      </c>
      <c r="P167" s="29" t="e">
        <f t="shared" si="6"/>
        <v>#DIV/0!</v>
      </c>
      <c r="Q167" s="74" t="e">
        <f t="shared" si="5"/>
        <v>#DIV/0!</v>
      </c>
      <c r="R167" s="28"/>
      <c r="S167" s="28"/>
      <c r="T167" s="28"/>
      <c r="U167" s="28"/>
      <c r="V167" s="28"/>
      <c r="W167" s="28"/>
      <c r="X167" s="28"/>
      <c r="Y167" s="28"/>
      <c r="Z167" s="28"/>
    </row>
    <row r="168" spans="1:26" ht="15" customHeight="1">
      <c r="A168" s="111">
        <v>158</v>
      </c>
      <c r="B168" s="48"/>
      <c r="C168" s="48"/>
      <c r="D168" s="35"/>
      <c r="E168" s="149"/>
      <c r="F168" s="156"/>
      <c r="G168" s="670"/>
      <c r="H168" s="88"/>
      <c r="I168" s="40"/>
      <c r="J168" s="40"/>
      <c r="K168" s="41" t="s">
        <v>26</v>
      </c>
      <c r="L168" s="42" t="str">
        <f t="shared" si="0"/>
        <v/>
      </c>
      <c r="M168" s="658">
        <f t="shared" si="1"/>
        <v>0</v>
      </c>
      <c r="N168" s="659" t="str">
        <f t="shared" si="2"/>
        <v xml:space="preserve">0 </v>
      </c>
      <c r="O168" s="692">
        <f t="shared" si="3"/>
        <v>0</v>
      </c>
      <c r="P168" s="29" t="e">
        <f t="shared" si="6"/>
        <v>#DIV/0!</v>
      </c>
      <c r="Q168" s="74" t="e">
        <f t="shared" si="5"/>
        <v>#DIV/0!</v>
      </c>
      <c r="R168" s="28"/>
      <c r="S168" s="28"/>
      <c r="T168" s="28"/>
      <c r="U168" s="28"/>
      <c r="V168" s="28"/>
      <c r="W168" s="28"/>
      <c r="X168" s="28"/>
      <c r="Y168" s="28"/>
      <c r="Z168" s="28"/>
    </row>
    <row r="169" spans="1:26" ht="15" customHeight="1">
      <c r="A169" s="111">
        <v>159</v>
      </c>
      <c r="B169" s="48"/>
      <c r="C169" s="48"/>
      <c r="D169" s="35"/>
      <c r="E169" s="149"/>
      <c r="F169" s="156"/>
      <c r="G169" s="670"/>
      <c r="H169" s="88"/>
      <c r="I169" s="40"/>
      <c r="J169" s="40"/>
      <c r="K169" s="41" t="s">
        <v>26</v>
      </c>
      <c r="L169" s="42" t="str">
        <f t="shared" si="0"/>
        <v/>
      </c>
      <c r="M169" s="658">
        <f t="shared" si="1"/>
        <v>0</v>
      </c>
      <c r="N169" s="659" t="str">
        <f t="shared" si="2"/>
        <v xml:space="preserve">0 </v>
      </c>
      <c r="O169" s="692">
        <f t="shared" si="3"/>
        <v>0</v>
      </c>
      <c r="P169" s="29" t="e">
        <f t="shared" si="6"/>
        <v>#DIV/0!</v>
      </c>
      <c r="Q169" s="74" t="e">
        <f t="shared" si="5"/>
        <v>#DIV/0!</v>
      </c>
      <c r="R169" s="28"/>
      <c r="S169" s="28"/>
      <c r="T169" s="28"/>
      <c r="U169" s="28"/>
      <c r="V169" s="28"/>
      <c r="W169" s="28"/>
      <c r="X169" s="28"/>
      <c r="Y169" s="28"/>
      <c r="Z169" s="28"/>
    </row>
    <row r="170" spans="1:26" ht="15" customHeight="1">
      <c r="A170" s="111">
        <v>160</v>
      </c>
      <c r="B170" s="48"/>
      <c r="C170" s="48"/>
      <c r="D170" s="35"/>
      <c r="E170" s="149"/>
      <c r="F170" s="156"/>
      <c r="G170" s="670"/>
      <c r="H170" s="88"/>
      <c r="I170" s="40"/>
      <c r="J170" s="40"/>
      <c r="K170" s="41" t="s">
        <v>26</v>
      </c>
      <c r="L170" s="42" t="str">
        <f t="shared" si="0"/>
        <v/>
      </c>
      <c r="M170" s="658">
        <f t="shared" si="1"/>
        <v>0</v>
      </c>
      <c r="N170" s="659" t="str">
        <f t="shared" si="2"/>
        <v xml:space="preserve">0 </v>
      </c>
      <c r="O170" s="692">
        <f t="shared" si="3"/>
        <v>0</v>
      </c>
      <c r="P170" s="29" t="e">
        <f t="shared" si="6"/>
        <v>#DIV/0!</v>
      </c>
      <c r="Q170" s="74" t="e">
        <f t="shared" si="5"/>
        <v>#DIV/0!</v>
      </c>
      <c r="R170" s="28"/>
      <c r="S170" s="28"/>
      <c r="T170" s="28"/>
      <c r="U170" s="28"/>
      <c r="V170" s="28"/>
      <c r="W170" s="28"/>
      <c r="X170" s="28"/>
      <c r="Y170" s="28"/>
      <c r="Z170" s="28"/>
    </row>
    <row r="171" spans="1:26" ht="15" customHeight="1">
      <c r="A171" s="111">
        <v>161</v>
      </c>
      <c r="B171" s="48"/>
      <c r="C171" s="48"/>
      <c r="D171" s="35"/>
      <c r="E171" s="149"/>
      <c r="F171" s="156"/>
      <c r="G171" s="670"/>
      <c r="H171" s="88"/>
      <c r="I171" s="40"/>
      <c r="J171" s="40"/>
      <c r="K171" s="41"/>
      <c r="L171" s="42"/>
      <c r="M171" s="658"/>
      <c r="N171" s="659" t="str">
        <f t="shared" si="2"/>
        <v/>
      </c>
      <c r="O171" s="692">
        <f t="shared" si="3"/>
        <v>0</v>
      </c>
      <c r="P171" s="29"/>
      <c r="Q171" s="74"/>
      <c r="R171" s="28"/>
      <c r="S171" s="28"/>
      <c r="T171" s="28"/>
      <c r="U171" s="28"/>
      <c r="V171" s="28"/>
      <c r="W171" s="28"/>
      <c r="X171" s="28"/>
      <c r="Y171" s="28"/>
      <c r="Z171" s="28"/>
    </row>
    <row r="172" spans="1:26" ht="15" customHeight="1">
      <c r="A172" s="111">
        <v>162</v>
      </c>
      <c r="B172" s="48"/>
      <c r="C172" s="48"/>
      <c r="D172" s="35"/>
      <c r="E172" s="149"/>
      <c r="F172" s="156"/>
      <c r="G172" s="670"/>
      <c r="H172" s="88"/>
      <c r="I172" s="40"/>
      <c r="J172" s="40"/>
      <c r="K172" s="41"/>
      <c r="L172" s="42"/>
      <c r="M172" s="658"/>
      <c r="N172" s="659" t="str">
        <f t="shared" si="2"/>
        <v/>
      </c>
      <c r="O172" s="692">
        <f t="shared" si="3"/>
        <v>0</v>
      </c>
      <c r="P172" s="29"/>
      <c r="Q172" s="74"/>
      <c r="R172" s="28"/>
      <c r="S172" s="28"/>
      <c r="T172" s="28"/>
      <c r="U172" s="28"/>
      <c r="V172" s="28"/>
      <c r="W172" s="28"/>
      <c r="X172" s="28"/>
      <c r="Y172" s="28"/>
      <c r="Z172" s="28"/>
    </row>
    <row r="173" spans="1:26" ht="15" customHeight="1">
      <c r="A173" s="111">
        <v>163</v>
      </c>
      <c r="B173" s="48"/>
      <c r="C173" s="48"/>
      <c r="D173" s="35"/>
      <c r="E173" s="149"/>
      <c r="F173" s="156"/>
      <c r="G173" s="670"/>
      <c r="H173" s="88"/>
      <c r="I173" s="40"/>
      <c r="J173" s="40"/>
      <c r="K173" s="41"/>
      <c r="L173" s="42"/>
      <c r="M173" s="658"/>
      <c r="N173" s="659" t="str">
        <f t="shared" si="2"/>
        <v/>
      </c>
      <c r="O173" s="692">
        <f t="shared" si="3"/>
        <v>0</v>
      </c>
      <c r="P173" s="29"/>
      <c r="Q173" s="74"/>
      <c r="R173" s="28"/>
      <c r="S173" s="28"/>
      <c r="T173" s="28"/>
      <c r="U173" s="28"/>
      <c r="V173" s="28"/>
      <c r="W173" s="28"/>
      <c r="X173" s="28"/>
      <c r="Y173" s="28"/>
      <c r="Z173" s="28"/>
    </row>
    <row r="174" spans="1:26" ht="15" customHeight="1">
      <c r="A174" s="111">
        <v>164</v>
      </c>
      <c r="B174" s="48"/>
      <c r="C174" s="48"/>
      <c r="D174" s="35"/>
      <c r="E174" s="149"/>
      <c r="F174" s="156"/>
      <c r="G174" s="670"/>
      <c r="H174" s="88"/>
      <c r="I174" s="40"/>
      <c r="J174" s="40"/>
      <c r="K174" s="41"/>
      <c r="L174" s="42"/>
      <c r="M174" s="658"/>
      <c r="N174" s="659" t="str">
        <f t="shared" si="2"/>
        <v/>
      </c>
      <c r="O174" s="692">
        <f t="shared" si="3"/>
        <v>0</v>
      </c>
      <c r="P174" s="29"/>
      <c r="Q174" s="74"/>
      <c r="R174" s="28"/>
      <c r="S174" s="28"/>
      <c r="T174" s="28"/>
      <c r="U174" s="28"/>
      <c r="V174" s="28"/>
      <c r="W174" s="28"/>
      <c r="X174" s="28"/>
      <c r="Y174" s="28"/>
      <c r="Z174" s="28"/>
    </row>
    <row r="175" spans="1:26" ht="15" customHeight="1">
      <c r="A175" s="111">
        <v>165</v>
      </c>
      <c r="B175" s="48"/>
      <c r="C175" s="48"/>
      <c r="D175" s="35"/>
      <c r="E175" s="149"/>
      <c r="F175" s="156"/>
      <c r="G175" s="670"/>
      <c r="H175" s="88"/>
      <c r="I175" s="40"/>
      <c r="J175" s="40"/>
      <c r="K175" s="41"/>
      <c r="L175" s="42"/>
      <c r="M175" s="658"/>
      <c r="N175" s="659" t="str">
        <f t="shared" si="2"/>
        <v/>
      </c>
      <c r="O175" s="692">
        <f t="shared" si="3"/>
        <v>0</v>
      </c>
      <c r="P175" s="29"/>
      <c r="Q175" s="74"/>
      <c r="R175" s="28"/>
      <c r="S175" s="28"/>
      <c r="T175" s="28"/>
      <c r="U175" s="28"/>
      <c r="V175" s="28"/>
      <c r="W175" s="28"/>
      <c r="X175" s="28"/>
      <c r="Y175" s="28"/>
      <c r="Z175" s="28"/>
    </row>
    <row r="176" spans="1:26" ht="15" customHeight="1">
      <c r="A176" s="111">
        <v>166</v>
      </c>
      <c r="B176" s="48"/>
      <c r="C176" s="48"/>
      <c r="D176" s="35"/>
      <c r="E176" s="149"/>
      <c r="F176" s="156"/>
      <c r="G176" s="670"/>
      <c r="H176" s="88"/>
      <c r="I176" s="40"/>
      <c r="J176" s="40"/>
      <c r="K176" s="41"/>
      <c r="L176" s="42"/>
      <c r="M176" s="658"/>
      <c r="N176" s="659" t="str">
        <f t="shared" si="2"/>
        <v/>
      </c>
      <c r="O176" s="692">
        <f t="shared" si="3"/>
        <v>0</v>
      </c>
      <c r="P176" s="29"/>
      <c r="Q176" s="74"/>
      <c r="R176" s="28"/>
      <c r="S176" s="28"/>
      <c r="T176" s="28"/>
      <c r="U176" s="28"/>
      <c r="V176" s="28"/>
      <c r="W176" s="28"/>
      <c r="X176" s="28"/>
      <c r="Y176" s="28"/>
      <c r="Z176" s="28"/>
    </row>
    <row r="177" spans="1:26" ht="15" customHeight="1">
      <c r="A177" s="111">
        <v>167</v>
      </c>
      <c r="B177" s="48"/>
      <c r="C177" s="48"/>
      <c r="D177" s="35"/>
      <c r="E177" s="149"/>
      <c r="F177" s="156"/>
      <c r="G177" s="670"/>
      <c r="H177" s="88"/>
      <c r="I177" s="40"/>
      <c r="J177" s="40"/>
      <c r="K177" s="41"/>
      <c r="L177" s="42"/>
      <c r="M177" s="658"/>
      <c r="N177" s="659" t="str">
        <f t="shared" si="2"/>
        <v/>
      </c>
      <c r="O177" s="692">
        <f t="shared" si="3"/>
        <v>0</v>
      </c>
      <c r="P177" s="29"/>
      <c r="Q177" s="74"/>
      <c r="R177" s="28"/>
      <c r="S177" s="28"/>
      <c r="T177" s="28"/>
      <c r="U177" s="28"/>
      <c r="V177" s="28"/>
      <c r="W177" s="28"/>
      <c r="X177" s="28"/>
      <c r="Y177" s="28"/>
      <c r="Z177" s="28"/>
    </row>
    <row r="178" spans="1:26" ht="15" customHeight="1">
      <c r="A178" s="111">
        <v>168</v>
      </c>
      <c r="B178" s="48"/>
      <c r="C178" s="48"/>
      <c r="D178" s="35"/>
      <c r="E178" s="149"/>
      <c r="F178" s="156"/>
      <c r="G178" s="670"/>
      <c r="H178" s="88"/>
      <c r="I178" s="40"/>
      <c r="J178" s="40"/>
      <c r="K178" s="41"/>
      <c r="L178" s="42"/>
      <c r="M178" s="658"/>
      <c r="N178" s="659" t="str">
        <f t="shared" si="2"/>
        <v/>
      </c>
      <c r="O178" s="692">
        <f t="shared" si="3"/>
        <v>0</v>
      </c>
      <c r="P178" s="29"/>
      <c r="Q178" s="74"/>
      <c r="R178" s="28"/>
      <c r="S178" s="28"/>
      <c r="T178" s="28"/>
      <c r="U178" s="28"/>
      <c r="V178" s="28"/>
      <c r="W178" s="28"/>
      <c r="X178" s="28"/>
      <c r="Y178" s="28"/>
      <c r="Z178" s="28"/>
    </row>
    <row r="179" spans="1:26" ht="15" customHeight="1">
      <c r="A179" s="111">
        <v>169</v>
      </c>
      <c r="B179" s="48"/>
      <c r="C179" s="48"/>
      <c r="D179" s="35"/>
      <c r="E179" s="149"/>
      <c r="F179" s="156"/>
      <c r="G179" s="670"/>
      <c r="H179" s="88"/>
      <c r="I179" s="40"/>
      <c r="J179" s="40"/>
      <c r="K179" s="41"/>
      <c r="L179" s="42"/>
      <c r="M179" s="658"/>
      <c r="N179" s="659" t="str">
        <f t="shared" si="2"/>
        <v/>
      </c>
      <c r="O179" s="692">
        <f t="shared" si="3"/>
        <v>0</v>
      </c>
      <c r="P179" s="29"/>
      <c r="Q179" s="74"/>
      <c r="R179" s="28"/>
      <c r="S179" s="28"/>
      <c r="T179" s="28"/>
      <c r="U179" s="28"/>
      <c r="V179" s="28"/>
      <c r="W179" s="28"/>
      <c r="X179" s="28"/>
      <c r="Y179" s="28"/>
      <c r="Z179" s="28"/>
    </row>
    <row r="180" spans="1:26" ht="15" customHeight="1">
      <c r="A180" s="111">
        <v>170</v>
      </c>
      <c r="B180" s="48"/>
      <c r="C180" s="48"/>
      <c r="D180" s="35"/>
      <c r="E180" s="149"/>
      <c r="F180" s="156"/>
      <c r="G180" s="670"/>
      <c r="H180" s="88"/>
      <c r="I180" s="40"/>
      <c r="J180" s="40"/>
      <c r="K180" s="41"/>
      <c r="L180" s="42"/>
      <c r="M180" s="658"/>
      <c r="N180" s="659" t="str">
        <f t="shared" si="2"/>
        <v/>
      </c>
      <c r="O180" s="692">
        <f t="shared" si="3"/>
        <v>0</v>
      </c>
      <c r="P180" s="29"/>
      <c r="Q180" s="74"/>
      <c r="R180" s="28"/>
      <c r="S180" s="28"/>
      <c r="T180" s="28"/>
      <c r="U180" s="28"/>
      <c r="V180" s="28"/>
      <c r="W180" s="28"/>
      <c r="X180" s="28"/>
      <c r="Y180" s="28"/>
      <c r="Z180" s="28"/>
    </row>
    <row r="181" spans="1:26" ht="15" customHeight="1">
      <c r="A181" s="111">
        <v>171</v>
      </c>
      <c r="B181" s="48"/>
      <c r="C181" s="48"/>
      <c r="D181" s="35"/>
      <c r="E181" s="149"/>
      <c r="F181" s="156"/>
      <c r="G181" s="670"/>
      <c r="H181" s="88"/>
      <c r="I181" s="40"/>
      <c r="J181" s="40"/>
      <c r="K181" s="41"/>
      <c r="L181" s="42"/>
      <c r="M181" s="658"/>
      <c r="N181" s="659" t="str">
        <f t="shared" si="2"/>
        <v/>
      </c>
      <c r="O181" s="692">
        <f t="shared" si="3"/>
        <v>0</v>
      </c>
      <c r="P181" s="29"/>
      <c r="Q181" s="74"/>
      <c r="R181" s="28"/>
      <c r="S181" s="28"/>
      <c r="T181" s="28"/>
      <c r="U181" s="28"/>
      <c r="V181" s="28"/>
      <c r="W181" s="28"/>
      <c r="X181" s="28"/>
      <c r="Y181" s="28"/>
      <c r="Z181" s="28"/>
    </row>
    <row r="182" spans="1:26" ht="15" customHeight="1">
      <c r="A182" s="111">
        <v>172</v>
      </c>
      <c r="B182" s="48"/>
      <c r="C182" s="48"/>
      <c r="D182" s="35"/>
      <c r="E182" s="149"/>
      <c r="F182" s="156"/>
      <c r="G182" s="670"/>
      <c r="H182" s="88"/>
      <c r="I182" s="40"/>
      <c r="J182" s="40"/>
      <c r="K182" s="41"/>
      <c r="L182" s="42"/>
      <c r="M182" s="658"/>
      <c r="N182" s="659" t="str">
        <f t="shared" si="2"/>
        <v/>
      </c>
      <c r="O182" s="692">
        <f t="shared" si="3"/>
        <v>0</v>
      </c>
      <c r="P182" s="29"/>
      <c r="Q182" s="74"/>
      <c r="R182" s="28"/>
      <c r="S182" s="28"/>
      <c r="T182" s="28"/>
      <c r="U182" s="28"/>
      <c r="V182" s="28"/>
      <c r="W182" s="28"/>
      <c r="X182" s="28"/>
      <c r="Y182" s="28"/>
      <c r="Z182" s="28"/>
    </row>
    <row r="183" spans="1:26" ht="15" customHeight="1">
      <c r="A183" s="111">
        <v>173</v>
      </c>
      <c r="B183" s="48"/>
      <c r="C183" s="48"/>
      <c r="D183" s="35"/>
      <c r="E183" s="149"/>
      <c r="F183" s="156"/>
      <c r="G183" s="670"/>
      <c r="H183" s="88"/>
      <c r="I183" s="40"/>
      <c r="J183" s="40"/>
      <c r="K183" s="41"/>
      <c r="L183" s="42"/>
      <c r="M183" s="658"/>
      <c r="N183" s="659" t="str">
        <f t="shared" si="2"/>
        <v/>
      </c>
      <c r="O183" s="692">
        <f t="shared" si="3"/>
        <v>0</v>
      </c>
      <c r="P183" s="29"/>
      <c r="Q183" s="74"/>
      <c r="R183" s="28"/>
      <c r="S183" s="28"/>
      <c r="T183" s="28"/>
      <c r="U183" s="28"/>
      <c r="V183" s="28"/>
      <c r="W183" s="28"/>
      <c r="X183" s="28"/>
      <c r="Y183" s="28"/>
      <c r="Z183" s="28"/>
    </row>
    <row r="184" spans="1:26" ht="15" customHeight="1">
      <c r="A184" s="111">
        <v>174</v>
      </c>
      <c r="B184" s="48"/>
      <c r="C184" s="48"/>
      <c r="D184" s="35"/>
      <c r="E184" s="149"/>
      <c r="F184" s="156"/>
      <c r="G184" s="670"/>
      <c r="H184" s="88"/>
      <c r="I184" s="40"/>
      <c r="J184" s="40"/>
      <c r="K184" s="41"/>
      <c r="L184" s="42"/>
      <c r="M184" s="658"/>
      <c r="N184" s="659" t="str">
        <f t="shared" si="2"/>
        <v/>
      </c>
      <c r="O184" s="692">
        <f t="shared" si="3"/>
        <v>0</v>
      </c>
      <c r="P184" s="29"/>
      <c r="Q184" s="74"/>
      <c r="R184" s="28"/>
      <c r="S184" s="28"/>
      <c r="T184" s="28"/>
      <c r="U184" s="28"/>
      <c r="V184" s="28"/>
      <c r="W184" s="28"/>
      <c r="X184" s="28"/>
      <c r="Y184" s="28"/>
      <c r="Z184" s="28"/>
    </row>
    <row r="185" spans="1:26" ht="15" customHeight="1">
      <c r="A185" s="111">
        <v>175</v>
      </c>
      <c r="B185" s="48"/>
      <c r="C185" s="48"/>
      <c r="D185" s="35"/>
      <c r="E185" s="149"/>
      <c r="F185" s="156"/>
      <c r="G185" s="670"/>
      <c r="H185" s="88"/>
      <c r="I185" s="40"/>
      <c r="J185" s="40"/>
      <c r="K185" s="41"/>
      <c r="L185" s="42"/>
      <c r="M185" s="658"/>
      <c r="N185" s="659" t="str">
        <f t="shared" si="2"/>
        <v/>
      </c>
      <c r="O185" s="692">
        <f t="shared" si="3"/>
        <v>0</v>
      </c>
      <c r="P185" s="29"/>
      <c r="Q185" s="74"/>
      <c r="R185" s="28"/>
      <c r="S185" s="28"/>
      <c r="T185" s="28"/>
      <c r="U185" s="28"/>
      <c r="V185" s="28"/>
      <c r="W185" s="28"/>
      <c r="X185" s="28"/>
      <c r="Y185" s="28"/>
      <c r="Z185" s="28"/>
    </row>
    <row r="186" spans="1:26" ht="15" customHeight="1">
      <c r="A186" s="111">
        <v>176</v>
      </c>
      <c r="B186" s="48"/>
      <c r="C186" s="48"/>
      <c r="D186" s="35"/>
      <c r="E186" s="149"/>
      <c r="F186" s="156"/>
      <c r="G186" s="670"/>
      <c r="H186" s="88"/>
      <c r="I186" s="40"/>
      <c r="J186" s="40"/>
      <c r="K186" s="41"/>
      <c r="L186" s="42"/>
      <c r="M186" s="658"/>
      <c r="N186" s="659" t="str">
        <f t="shared" si="2"/>
        <v/>
      </c>
      <c r="O186" s="692">
        <f t="shared" si="3"/>
        <v>0</v>
      </c>
      <c r="P186" s="29"/>
      <c r="Q186" s="74"/>
      <c r="R186" s="28"/>
      <c r="S186" s="28"/>
      <c r="T186" s="28"/>
      <c r="U186" s="28"/>
      <c r="V186" s="28"/>
      <c r="W186" s="28"/>
      <c r="X186" s="28"/>
      <c r="Y186" s="28"/>
      <c r="Z186" s="28"/>
    </row>
    <row r="187" spans="1:26" ht="15" customHeight="1">
      <c r="A187" s="111">
        <v>177</v>
      </c>
      <c r="B187" s="48"/>
      <c r="C187" s="48"/>
      <c r="D187" s="35"/>
      <c r="E187" s="149"/>
      <c r="F187" s="156"/>
      <c r="G187" s="670"/>
      <c r="H187" s="88"/>
      <c r="I187" s="40"/>
      <c r="J187" s="40"/>
      <c r="K187" s="41"/>
      <c r="L187" s="42"/>
      <c r="M187" s="658"/>
      <c r="N187" s="659" t="str">
        <f t="shared" si="2"/>
        <v/>
      </c>
      <c r="O187" s="692">
        <f t="shared" si="3"/>
        <v>0</v>
      </c>
      <c r="P187" s="29"/>
      <c r="Q187" s="74"/>
      <c r="R187" s="28"/>
      <c r="S187" s="28"/>
      <c r="T187" s="28"/>
      <c r="U187" s="28"/>
      <c r="V187" s="28"/>
      <c r="W187" s="28"/>
      <c r="X187" s="28"/>
      <c r="Y187" s="28"/>
      <c r="Z187" s="28"/>
    </row>
    <row r="188" spans="1:26" ht="15" customHeight="1">
      <c r="A188" s="111">
        <v>178</v>
      </c>
      <c r="B188" s="48"/>
      <c r="C188" s="48"/>
      <c r="D188" s="35"/>
      <c r="E188" s="149"/>
      <c r="F188" s="156"/>
      <c r="G188" s="670"/>
      <c r="H188" s="88"/>
      <c r="I188" s="40"/>
      <c r="J188" s="40"/>
      <c r="K188" s="41"/>
      <c r="L188" s="42"/>
      <c r="M188" s="658"/>
      <c r="N188" s="659" t="str">
        <f t="shared" si="2"/>
        <v/>
      </c>
      <c r="O188" s="692">
        <f t="shared" si="3"/>
        <v>0</v>
      </c>
      <c r="P188" s="29"/>
      <c r="Q188" s="74"/>
      <c r="R188" s="28"/>
      <c r="S188" s="28"/>
      <c r="T188" s="28"/>
      <c r="U188" s="28"/>
      <c r="V188" s="28"/>
      <c r="W188" s="28"/>
      <c r="X188" s="28"/>
      <c r="Y188" s="28"/>
      <c r="Z188" s="28"/>
    </row>
    <row r="189" spans="1:26" ht="15" customHeight="1">
      <c r="A189" s="111">
        <v>179</v>
      </c>
      <c r="B189" s="48"/>
      <c r="C189" s="48"/>
      <c r="D189" s="35"/>
      <c r="E189" s="149"/>
      <c r="F189" s="156"/>
      <c r="G189" s="670"/>
      <c r="H189" s="88"/>
      <c r="I189" s="40"/>
      <c r="J189" s="40"/>
      <c r="K189" s="41"/>
      <c r="L189" s="42"/>
      <c r="M189" s="658"/>
      <c r="N189" s="659" t="str">
        <f t="shared" si="2"/>
        <v/>
      </c>
      <c r="O189" s="692">
        <f t="shared" si="3"/>
        <v>0</v>
      </c>
      <c r="P189" s="29"/>
      <c r="Q189" s="74"/>
      <c r="R189" s="28"/>
      <c r="S189" s="28"/>
      <c r="T189" s="28"/>
      <c r="U189" s="28"/>
      <c r="V189" s="28"/>
      <c r="W189" s="28"/>
      <c r="X189" s="28"/>
      <c r="Y189" s="28"/>
      <c r="Z189" s="28"/>
    </row>
    <row r="190" spans="1:26" ht="15" customHeight="1">
      <c r="A190" s="111">
        <v>180</v>
      </c>
      <c r="B190" s="48"/>
      <c r="C190" s="48"/>
      <c r="D190" s="35"/>
      <c r="E190" s="149"/>
      <c r="F190" s="156"/>
      <c r="G190" s="670"/>
      <c r="H190" s="88"/>
      <c r="I190" s="40"/>
      <c r="J190" s="40"/>
      <c r="K190" s="41"/>
      <c r="L190" s="42"/>
      <c r="M190" s="658"/>
      <c r="N190" s="659" t="str">
        <f t="shared" si="2"/>
        <v/>
      </c>
      <c r="O190" s="692">
        <f t="shared" si="3"/>
        <v>0</v>
      </c>
      <c r="P190" s="29"/>
      <c r="Q190" s="74"/>
      <c r="R190" s="28"/>
      <c r="S190" s="28"/>
      <c r="T190" s="28"/>
      <c r="U190" s="28"/>
      <c r="V190" s="28"/>
      <c r="W190" s="28"/>
      <c r="X190" s="28"/>
      <c r="Y190" s="28"/>
      <c r="Z190" s="28"/>
    </row>
    <row r="191" spans="1:26" ht="15" customHeight="1">
      <c r="A191" s="111">
        <v>181</v>
      </c>
      <c r="B191" s="48"/>
      <c r="C191" s="48"/>
      <c r="D191" s="35"/>
      <c r="E191" s="149"/>
      <c r="F191" s="156"/>
      <c r="G191" s="670"/>
      <c r="H191" s="88"/>
      <c r="I191" s="40"/>
      <c r="J191" s="40"/>
      <c r="K191" s="41"/>
      <c r="L191" s="42"/>
      <c r="M191" s="658"/>
      <c r="N191" s="659" t="str">
        <f t="shared" si="2"/>
        <v/>
      </c>
      <c r="O191" s="692">
        <f t="shared" si="3"/>
        <v>0</v>
      </c>
      <c r="P191" s="29"/>
      <c r="Q191" s="74"/>
      <c r="R191" s="28"/>
      <c r="S191" s="28"/>
      <c r="T191" s="28"/>
      <c r="U191" s="28"/>
      <c r="V191" s="28"/>
      <c r="W191" s="28"/>
      <c r="X191" s="28"/>
      <c r="Y191" s="28"/>
      <c r="Z191" s="28"/>
    </row>
    <row r="192" spans="1:26" ht="15" customHeight="1">
      <c r="A192" s="111">
        <v>182</v>
      </c>
      <c r="B192" s="48"/>
      <c r="C192" s="48"/>
      <c r="D192" s="35"/>
      <c r="E192" s="149"/>
      <c r="F192" s="156"/>
      <c r="G192" s="670"/>
      <c r="H192" s="88"/>
      <c r="I192" s="40"/>
      <c r="J192" s="40"/>
      <c r="K192" s="41"/>
      <c r="L192" s="42"/>
      <c r="M192" s="658"/>
      <c r="N192" s="659" t="str">
        <f t="shared" si="2"/>
        <v/>
      </c>
      <c r="O192" s="692">
        <f t="shared" si="3"/>
        <v>0</v>
      </c>
      <c r="P192" s="29"/>
      <c r="Q192" s="74"/>
      <c r="R192" s="28"/>
      <c r="S192" s="28"/>
      <c r="T192" s="28"/>
      <c r="U192" s="28"/>
      <c r="V192" s="28"/>
      <c r="W192" s="28"/>
      <c r="X192" s="28"/>
      <c r="Y192" s="28"/>
      <c r="Z192" s="28"/>
    </row>
    <row r="193" spans="1:26" ht="15" customHeight="1">
      <c r="A193" s="111">
        <v>183</v>
      </c>
      <c r="B193" s="48"/>
      <c r="C193" s="48"/>
      <c r="D193" s="35"/>
      <c r="E193" s="149"/>
      <c r="F193" s="156"/>
      <c r="G193" s="670"/>
      <c r="H193" s="88"/>
      <c r="I193" s="40"/>
      <c r="J193" s="40"/>
      <c r="K193" s="41"/>
      <c r="L193" s="42"/>
      <c r="M193" s="658"/>
      <c r="N193" s="659" t="str">
        <f t="shared" si="2"/>
        <v/>
      </c>
      <c r="O193" s="692">
        <f t="shared" si="3"/>
        <v>0</v>
      </c>
      <c r="P193" s="29"/>
      <c r="Q193" s="74"/>
      <c r="R193" s="28"/>
      <c r="S193" s="28"/>
      <c r="T193" s="28"/>
      <c r="U193" s="28"/>
      <c r="V193" s="28"/>
      <c r="W193" s="28"/>
      <c r="X193" s="28"/>
      <c r="Y193" s="28"/>
      <c r="Z193" s="28"/>
    </row>
    <row r="194" spans="1:26" ht="15" customHeight="1">
      <c r="A194" s="111">
        <v>184</v>
      </c>
      <c r="B194" s="48"/>
      <c r="C194" s="48"/>
      <c r="D194" s="35"/>
      <c r="E194" s="149"/>
      <c r="F194" s="156"/>
      <c r="G194" s="670"/>
      <c r="H194" s="88"/>
      <c r="I194" s="40"/>
      <c r="J194" s="40"/>
      <c r="K194" s="41"/>
      <c r="L194" s="42"/>
      <c r="M194" s="658"/>
      <c r="N194" s="659" t="str">
        <f t="shared" si="2"/>
        <v/>
      </c>
      <c r="O194" s="692">
        <f t="shared" si="3"/>
        <v>0</v>
      </c>
      <c r="P194" s="29"/>
      <c r="Q194" s="74"/>
      <c r="R194" s="28"/>
      <c r="S194" s="28"/>
      <c r="T194" s="28"/>
      <c r="U194" s="28"/>
      <c r="V194" s="28"/>
      <c r="W194" s="28"/>
      <c r="X194" s="28"/>
      <c r="Y194" s="28"/>
      <c r="Z194" s="28"/>
    </row>
    <row r="195" spans="1:26" ht="15" customHeight="1">
      <c r="A195" s="111">
        <v>185</v>
      </c>
      <c r="B195" s="48"/>
      <c r="C195" s="48"/>
      <c r="D195" s="35"/>
      <c r="E195" s="149"/>
      <c r="F195" s="156"/>
      <c r="G195" s="670"/>
      <c r="H195" s="88"/>
      <c r="I195" s="40"/>
      <c r="J195" s="40"/>
      <c r="K195" s="41"/>
      <c r="L195" s="42"/>
      <c r="M195" s="658"/>
      <c r="N195" s="659" t="str">
        <f t="shared" si="2"/>
        <v/>
      </c>
      <c r="O195" s="692">
        <f t="shared" si="3"/>
        <v>0</v>
      </c>
      <c r="P195" s="29"/>
      <c r="Q195" s="74"/>
      <c r="R195" s="28"/>
      <c r="S195" s="28"/>
      <c r="T195" s="28"/>
      <c r="U195" s="28"/>
      <c r="V195" s="28"/>
      <c r="W195" s="28"/>
      <c r="X195" s="28"/>
      <c r="Y195" s="28"/>
      <c r="Z195" s="28"/>
    </row>
    <row r="196" spans="1:26" ht="15" customHeight="1">
      <c r="A196" s="111">
        <v>186</v>
      </c>
      <c r="B196" s="48"/>
      <c r="C196" s="48"/>
      <c r="D196" s="35"/>
      <c r="E196" s="149"/>
      <c r="F196" s="156"/>
      <c r="G196" s="670"/>
      <c r="H196" s="88"/>
      <c r="I196" s="40"/>
      <c r="J196" s="40"/>
      <c r="K196" s="41"/>
      <c r="L196" s="42"/>
      <c r="M196" s="658"/>
      <c r="N196" s="659" t="str">
        <f t="shared" si="2"/>
        <v/>
      </c>
      <c r="O196" s="692">
        <f t="shared" si="3"/>
        <v>0</v>
      </c>
      <c r="P196" s="29"/>
      <c r="Q196" s="74"/>
      <c r="R196" s="28"/>
      <c r="S196" s="28"/>
      <c r="T196" s="28"/>
      <c r="U196" s="28"/>
      <c r="V196" s="28"/>
      <c r="W196" s="28"/>
      <c r="X196" s="28"/>
      <c r="Y196" s="28"/>
      <c r="Z196" s="28"/>
    </row>
    <row r="197" spans="1:26" ht="15" customHeight="1">
      <c r="A197" s="111">
        <v>187</v>
      </c>
      <c r="B197" s="48"/>
      <c r="C197" s="48"/>
      <c r="D197" s="35"/>
      <c r="E197" s="149"/>
      <c r="F197" s="156"/>
      <c r="G197" s="670"/>
      <c r="H197" s="88"/>
      <c r="I197" s="40"/>
      <c r="J197" s="40"/>
      <c r="K197" s="41"/>
      <c r="L197" s="42"/>
      <c r="M197" s="658"/>
      <c r="N197" s="659" t="str">
        <f t="shared" si="2"/>
        <v/>
      </c>
      <c r="O197" s="692">
        <f t="shared" si="3"/>
        <v>0</v>
      </c>
      <c r="P197" s="29"/>
      <c r="Q197" s="74"/>
      <c r="R197" s="28"/>
      <c r="S197" s="28"/>
      <c r="T197" s="28"/>
      <c r="U197" s="28"/>
      <c r="V197" s="28"/>
      <c r="W197" s="28"/>
      <c r="X197" s="28"/>
      <c r="Y197" s="28"/>
      <c r="Z197" s="28"/>
    </row>
    <row r="198" spans="1:26" ht="15" customHeight="1">
      <c r="A198" s="111">
        <v>188</v>
      </c>
      <c r="B198" s="48"/>
      <c r="C198" s="48"/>
      <c r="D198" s="35"/>
      <c r="E198" s="149"/>
      <c r="F198" s="156"/>
      <c r="G198" s="670"/>
      <c r="H198" s="88"/>
      <c r="I198" s="40"/>
      <c r="J198" s="40"/>
      <c r="K198" s="41"/>
      <c r="L198" s="42"/>
      <c r="M198" s="658"/>
      <c r="N198" s="659" t="str">
        <f t="shared" si="2"/>
        <v/>
      </c>
      <c r="O198" s="692">
        <f t="shared" si="3"/>
        <v>0</v>
      </c>
      <c r="P198" s="29"/>
      <c r="Q198" s="74"/>
      <c r="R198" s="28"/>
      <c r="S198" s="28"/>
      <c r="T198" s="28"/>
      <c r="U198" s="28"/>
      <c r="V198" s="28"/>
      <c r="W198" s="28"/>
      <c r="X198" s="28"/>
      <c r="Y198" s="28"/>
      <c r="Z198" s="28"/>
    </row>
    <row r="199" spans="1:26" ht="15" customHeight="1">
      <c r="A199" s="111">
        <v>189</v>
      </c>
      <c r="B199" s="48"/>
      <c r="C199" s="48"/>
      <c r="D199" s="35"/>
      <c r="E199" s="149"/>
      <c r="F199" s="156"/>
      <c r="G199" s="670"/>
      <c r="H199" s="88"/>
      <c r="I199" s="40"/>
      <c r="J199" s="40"/>
      <c r="K199" s="41"/>
      <c r="L199" s="42"/>
      <c r="M199" s="658"/>
      <c r="N199" s="659" t="str">
        <f t="shared" si="2"/>
        <v/>
      </c>
      <c r="O199" s="692">
        <f t="shared" si="3"/>
        <v>0</v>
      </c>
      <c r="P199" s="29"/>
      <c r="Q199" s="74"/>
      <c r="R199" s="28"/>
      <c r="S199" s="28"/>
      <c r="T199" s="28"/>
      <c r="U199" s="28"/>
      <c r="V199" s="28"/>
      <c r="W199" s="28"/>
      <c r="X199" s="28"/>
      <c r="Y199" s="28"/>
      <c r="Z199" s="28"/>
    </row>
    <row r="200" spans="1:26" ht="15" customHeight="1">
      <c r="A200" s="111">
        <v>190</v>
      </c>
      <c r="B200" s="48"/>
      <c r="C200" s="48"/>
      <c r="D200" s="35"/>
      <c r="E200" s="149"/>
      <c r="F200" s="156"/>
      <c r="G200" s="670"/>
      <c r="H200" s="88"/>
      <c r="I200" s="40"/>
      <c r="J200" s="40"/>
      <c r="K200" s="41"/>
      <c r="L200" s="42"/>
      <c r="M200" s="658"/>
      <c r="N200" s="659" t="str">
        <f t="shared" si="2"/>
        <v/>
      </c>
      <c r="O200" s="692">
        <f t="shared" si="3"/>
        <v>0</v>
      </c>
      <c r="P200" s="29"/>
      <c r="Q200" s="74"/>
      <c r="R200" s="28"/>
      <c r="S200" s="28"/>
      <c r="T200" s="28"/>
      <c r="U200" s="28"/>
      <c r="V200" s="28"/>
      <c r="W200" s="28"/>
      <c r="X200" s="28"/>
      <c r="Y200" s="28"/>
      <c r="Z200" s="28"/>
    </row>
    <row r="201" spans="1:26" ht="15" customHeight="1">
      <c r="A201" s="111">
        <v>191</v>
      </c>
      <c r="B201" s="48"/>
      <c r="C201" s="48"/>
      <c r="D201" s="35"/>
      <c r="E201" s="149"/>
      <c r="F201" s="156"/>
      <c r="G201" s="670"/>
      <c r="H201" s="88"/>
      <c r="I201" s="40"/>
      <c r="J201" s="40"/>
      <c r="K201" s="41"/>
      <c r="L201" s="42"/>
      <c r="M201" s="658"/>
      <c r="N201" s="659" t="str">
        <f t="shared" si="2"/>
        <v/>
      </c>
      <c r="O201" s="692">
        <f t="shared" si="3"/>
        <v>0</v>
      </c>
      <c r="P201" s="29"/>
      <c r="Q201" s="74"/>
      <c r="R201" s="28"/>
      <c r="S201" s="28"/>
      <c r="T201" s="28"/>
      <c r="U201" s="28"/>
      <c r="V201" s="28"/>
      <c r="W201" s="28"/>
      <c r="X201" s="28"/>
      <c r="Y201" s="28"/>
      <c r="Z201" s="28"/>
    </row>
    <row r="202" spans="1:26" ht="15" customHeight="1">
      <c r="A202" s="111">
        <v>192</v>
      </c>
      <c r="B202" s="48"/>
      <c r="C202" s="48"/>
      <c r="D202" s="35"/>
      <c r="E202" s="149"/>
      <c r="F202" s="156"/>
      <c r="G202" s="670"/>
      <c r="H202" s="88"/>
      <c r="I202" s="40"/>
      <c r="J202" s="40"/>
      <c r="K202" s="41"/>
      <c r="L202" s="42"/>
      <c r="M202" s="658"/>
      <c r="N202" s="659" t="str">
        <f t="shared" si="2"/>
        <v/>
      </c>
      <c r="O202" s="692">
        <f t="shared" si="3"/>
        <v>0</v>
      </c>
      <c r="P202" s="29"/>
      <c r="Q202" s="74"/>
      <c r="R202" s="28"/>
      <c r="S202" s="28"/>
      <c r="T202" s="28"/>
      <c r="U202" s="28"/>
      <c r="V202" s="28"/>
      <c r="W202" s="28"/>
      <c r="X202" s="28"/>
      <c r="Y202" s="28"/>
      <c r="Z202" s="28"/>
    </row>
    <row r="203" spans="1:26" ht="15" customHeight="1">
      <c r="A203" s="111">
        <v>193</v>
      </c>
      <c r="B203" s="48"/>
      <c r="C203" s="48"/>
      <c r="D203" s="35"/>
      <c r="E203" s="149"/>
      <c r="F203" s="156"/>
      <c r="G203" s="670"/>
      <c r="H203" s="88"/>
      <c r="I203" s="40"/>
      <c r="J203" s="40"/>
      <c r="K203" s="41"/>
      <c r="L203" s="42"/>
      <c r="M203" s="658"/>
      <c r="N203" s="659" t="str">
        <f t="shared" si="2"/>
        <v/>
      </c>
      <c r="O203" s="692">
        <f t="shared" si="3"/>
        <v>0</v>
      </c>
      <c r="P203" s="29"/>
      <c r="Q203" s="74"/>
      <c r="R203" s="28"/>
      <c r="S203" s="28"/>
      <c r="T203" s="28"/>
      <c r="U203" s="28"/>
      <c r="V203" s="28"/>
      <c r="W203" s="28"/>
      <c r="X203" s="28"/>
      <c r="Y203" s="28"/>
      <c r="Z203" s="28"/>
    </row>
    <row r="204" spans="1:26" ht="15" customHeight="1">
      <c r="A204" s="111">
        <v>194</v>
      </c>
      <c r="B204" s="48"/>
      <c r="C204" s="48"/>
      <c r="D204" s="35"/>
      <c r="E204" s="149"/>
      <c r="F204" s="156"/>
      <c r="G204" s="670"/>
      <c r="H204" s="88"/>
      <c r="I204" s="40"/>
      <c r="J204" s="40"/>
      <c r="K204" s="41"/>
      <c r="L204" s="42"/>
      <c r="M204" s="658"/>
      <c r="N204" s="659" t="str">
        <f t="shared" si="2"/>
        <v/>
      </c>
      <c r="O204" s="692">
        <f t="shared" si="3"/>
        <v>0</v>
      </c>
      <c r="P204" s="29"/>
      <c r="Q204" s="74"/>
      <c r="R204" s="28"/>
      <c r="S204" s="28"/>
      <c r="T204" s="28"/>
      <c r="U204" s="28"/>
      <c r="V204" s="28"/>
      <c r="W204" s="28"/>
      <c r="X204" s="28"/>
      <c r="Y204" s="28"/>
      <c r="Z204" s="28"/>
    </row>
    <row r="205" spans="1:26" ht="15" customHeight="1">
      <c r="A205" s="111">
        <v>195</v>
      </c>
      <c r="B205" s="48"/>
      <c r="C205" s="48"/>
      <c r="D205" s="35"/>
      <c r="E205" s="149"/>
      <c r="F205" s="156"/>
      <c r="G205" s="670"/>
      <c r="H205" s="88"/>
      <c r="I205" s="40"/>
      <c r="J205" s="40"/>
      <c r="K205" s="41"/>
      <c r="L205" s="42"/>
      <c r="M205" s="658"/>
      <c r="N205" s="659" t="str">
        <f t="shared" si="2"/>
        <v/>
      </c>
      <c r="O205" s="692">
        <f t="shared" si="3"/>
        <v>0</v>
      </c>
      <c r="P205" s="29"/>
      <c r="Q205" s="74"/>
      <c r="R205" s="28"/>
      <c r="S205" s="28"/>
      <c r="T205" s="28"/>
      <c r="U205" s="28"/>
      <c r="V205" s="28"/>
      <c r="W205" s="28"/>
      <c r="X205" s="28"/>
      <c r="Y205" s="28"/>
      <c r="Z205" s="28"/>
    </row>
    <row r="206" spans="1:26" ht="15" customHeight="1">
      <c r="A206" s="111">
        <v>196</v>
      </c>
      <c r="B206" s="48"/>
      <c r="C206" s="48"/>
      <c r="D206" s="35"/>
      <c r="E206" s="149"/>
      <c r="F206" s="156"/>
      <c r="G206" s="670"/>
      <c r="H206" s="88"/>
      <c r="I206" s="40"/>
      <c r="J206" s="40"/>
      <c r="K206" s="41"/>
      <c r="L206" s="42"/>
      <c r="M206" s="658"/>
      <c r="N206" s="659" t="str">
        <f t="shared" si="2"/>
        <v/>
      </c>
      <c r="O206" s="692">
        <f t="shared" si="3"/>
        <v>0</v>
      </c>
      <c r="P206" s="29"/>
      <c r="Q206" s="74"/>
      <c r="R206" s="28"/>
      <c r="S206" s="28"/>
      <c r="T206" s="28"/>
      <c r="U206" s="28"/>
      <c r="V206" s="28"/>
      <c r="W206" s="28"/>
      <c r="X206" s="28"/>
      <c r="Y206" s="28"/>
      <c r="Z206" s="28"/>
    </row>
    <row r="207" spans="1:26" ht="15" customHeight="1">
      <c r="A207" s="111">
        <v>197</v>
      </c>
      <c r="B207" s="48"/>
      <c r="C207" s="48"/>
      <c r="D207" s="35"/>
      <c r="E207" s="149"/>
      <c r="F207" s="156"/>
      <c r="G207" s="670"/>
      <c r="H207" s="88"/>
      <c r="I207" s="40"/>
      <c r="J207" s="40"/>
      <c r="K207" s="41"/>
      <c r="L207" s="42"/>
      <c r="M207" s="658"/>
      <c r="N207" s="659" t="str">
        <f t="shared" si="2"/>
        <v/>
      </c>
      <c r="O207" s="692">
        <f t="shared" si="3"/>
        <v>0</v>
      </c>
      <c r="P207" s="29"/>
      <c r="Q207" s="74"/>
      <c r="R207" s="28"/>
      <c r="S207" s="28"/>
      <c r="T207" s="28"/>
      <c r="U207" s="28"/>
      <c r="V207" s="28"/>
      <c r="W207" s="28"/>
      <c r="X207" s="28"/>
      <c r="Y207" s="28"/>
      <c r="Z207" s="28"/>
    </row>
    <row r="208" spans="1:26" ht="15" customHeight="1">
      <c r="A208" s="111">
        <v>198</v>
      </c>
      <c r="B208" s="48"/>
      <c r="C208" s="48"/>
      <c r="D208" s="35"/>
      <c r="E208" s="149"/>
      <c r="F208" s="156"/>
      <c r="G208" s="670"/>
      <c r="H208" s="88"/>
      <c r="I208" s="40"/>
      <c r="J208" s="40"/>
      <c r="K208" s="41"/>
      <c r="L208" s="42"/>
      <c r="M208" s="658"/>
      <c r="N208" s="659" t="str">
        <f t="shared" si="2"/>
        <v/>
      </c>
      <c r="O208" s="692">
        <f t="shared" si="3"/>
        <v>0</v>
      </c>
      <c r="P208" s="29"/>
      <c r="Q208" s="74"/>
      <c r="R208" s="28"/>
      <c r="S208" s="28"/>
      <c r="T208" s="28"/>
      <c r="U208" s="28"/>
      <c r="V208" s="28"/>
      <c r="W208" s="28"/>
      <c r="X208" s="28"/>
      <c r="Y208" s="28"/>
      <c r="Z208" s="28"/>
    </row>
    <row r="209" spans="1:26" ht="15" customHeight="1">
      <c r="A209" s="111">
        <v>199</v>
      </c>
      <c r="B209" s="48"/>
      <c r="C209" s="48"/>
      <c r="D209" s="35"/>
      <c r="E209" s="149"/>
      <c r="F209" s="156"/>
      <c r="G209" s="670"/>
      <c r="H209" s="88"/>
      <c r="I209" s="40"/>
      <c r="J209" s="40"/>
      <c r="K209" s="41"/>
      <c r="L209" s="42"/>
      <c r="M209" s="658"/>
      <c r="N209" s="659" t="str">
        <f t="shared" si="2"/>
        <v/>
      </c>
      <c r="O209" s="692">
        <f t="shared" si="3"/>
        <v>0</v>
      </c>
      <c r="P209" s="29"/>
      <c r="Q209" s="74"/>
      <c r="R209" s="28"/>
      <c r="S209" s="28"/>
      <c r="T209" s="28"/>
      <c r="U209" s="28"/>
      <c r="V209" s="28"/>
      <c r="W209" s="28"/>
      <c r="X209" s="28"/>
      <c r="Y209" s="28"/>
      <c r="Z209" s="28"/>
    </row>
    <row r="210" spans="1:26" ht="15" customHeight="1">
      <c r="A210" s="111">
        <v>200</v>
      </c>
      <c r="B210" s="48"/>
      <c r="C210" s="48"/>
      <c r="D210" s="35"/>
      <c r="E210" s="149"/>
      <c r="F210" s="156"/>
      <c r="G210" s="670"/>
      <c r="H210" s="88"/>
      <c r="I210" s="40"/>
      <c r="J210" s="40"/>
      <c r="K210" s="41"/>
      <c r="L210" s="42"/>
      <c r="M210" s="658"/>
      <c r="N210" s="659" t="str">
        <f t="shared" si="2"/>
        <v/>
      </c>
      <c r="O210" s="692">
        <f t="shared" si="3"/>
        <v>0</v>
      </c>
      <c r="P210" s="29"/>
      <c r="Q210" s="74"/>
      <c r="R210" s="28"/>
      <c r="S210" s="28"/>
      <c r="T210" s="28"/>
      <c r="U210" s="28"/>
      <c r="V210" s="28"/>
      <c r="W210" s="28"/>
      <c r="X210" s="28"/>
      <c r="Y210" s="28"/>
      <c r="Z210" s="28"/>
    </row>
    <row r="211" spans="1:26" ht="15" customHeight="1">
      <c r="A211" s="111">
        <v>201</v>
      </c>
      <c r="B211" s="48"/>
      <c r="C211" s="48"/>
      <c r="D211" s="35"/>
      <c r="E211" s="149"/>
      <c r="F211" s="156"/>
      <c r="G211" s="670"/>
      <c r="H211" s="88"/>
      <c r="I211" s="40"/>
      <c r="J211" s="40"/>
      <c r="K211" s="41"/>
      <c r="L211" s="42"/>
      <c r="M211" s="658"/>
      <c r="N211" s="659" t="str">
        <f t="shared" si="2"/>
        <v/>
      </c>
      <c r="O211" s="692">
        <f t="shared" si="3"/>
        <v>0</v>
      </c>
      <c r="P211" s="29"/>
      <c r="Q211" s="74"/>
      <c r="R211" s="28"/>
      <c r="S211" s="28"/>
      <c r="T211" s="28"/>
      <c r="U211" s="28"/>
      <c r="V211" s="28"/>
      <c r="W211" s="28"/>
      <c r="X211" s="28"/>
      <c r="Y211" s="28"/>
      <c r="Z211" s="28"/>
    </row>
    <row r="212" spans="1:26" ht="15" customHeight="1">
      <c r="A212" s="111">
        <v>202</v>
      </c>
      <c r="B212" s="48"/>
      <c r="C212" s="48"/>
      <c r="D212" s="35"/>
      <c r="E212" s="149"/>
      <c r="F212" s="156"/>
      <c r="G212" s="670"/>
      <c r="H212" s="88"/>
      <c r="I212" s="40"/>
      <c r="J212" s="40"/>
      <c r="K212" s="41"/>
      <c r="L212" s="42"/>
      <c r="M212" s="658"/>
      <c r="N212" s="659" t="str">
        <f t="shared" si="2"/>
        <v/>
      </c>
      <c r="O212" s="692">
        <f t="shared" si="3"/>
        <v>0</v>
      </c>
      <c r="P212" s="29"/>
      <c r="Q212" s="74"/>
      <c r="R212" s="28"/>
      <c r="S212" s="28"/>
      <c r="T212" s="28"/>
      <c r="U212" s="28"/>
      <c r="V212" s="28"/>
      <c r="W212" s="28"/>
      <c r="X212" s="28"/>
      <c r="Y212" s="28"/>
      <c r="Z212" s="28"/>
    </row>
    <row r="213" spans="1:26" ht="15" customHeight="1">
      <c r="A213" s="111">
        <v>203</v>
      </c>
      <c r="B213" s="48"/>
      <c r="C213" s="48"/>
      <c r="D213" s="35"/>
      <c r="E213" s="149"/>
      <c r="F213" s="156"/>
      <c r="G213" s="670"/>
      <c r="H213" s="88"/>
      <c r="I213" s="40"/>
      <c r="J213" s="40"/>
      <c r="K213" s="41"/>
      <c r="L213" s="42"/>
      <c r="M213" s="658"/>
      <c r="N213" s="659" t="str">
        <f t="shared" si="2"/>
        <v/>
      </c>
      <c r="O213" s="692">
        <f t="shared" si="3"/>
        <v>0</v>
      </c>
      <c r="P213" s="29"/>
      <c r="Q213" s="74"/>
      <c r="R213" s="28"/>
      <c r="S213" s="28"/>
      <c r="T213" s="28"/>
      <c r="U213" s="28"/>
      <c r="V213" s="28"/>
      <c r="W213" s="28"/>
      <c r="X213" s="28"/>
      <c r="Y213" s="28"/>
      <c r="Z213" s="28"/>
    </row>
    <row r="214" spans="1:26" ht="15" customHeight="1">
      <c r="A214" s="111">
        <v>204</v>
      </c>
      <c r="B214" s="48"/>
      <c r="C214" s="48"/>
      <c r="D214" s="35"/>
      <c r="E214" s="149"/>
      <c r="F214" s="156"/>
      <c r="G214" s="670"/>
      <c r="H214" s="88"/>
      <c r="I214" s="40"/>
      <c r="J214" s="40"/>
      <c r="K214" s="41"/>
      <c r="L214" s="42"/>
      <c r="M214" s="658"/>
      <c r="N214" s="659" t="str">
        <f t="shared" si="2"/>
        <v/>
      </c>
      <c r="O214" s="692">
        <f t="shared" si="3"/>
        <v>0</v>
      </c>
      <c r="P214" s="29"/>
      <c r="Q214" s="74"/>
      <c r="R214" s="28"/>
      <c r="S214" s="28"/>
      <c r="T214" s="28"/>
      <c r="U214" s="28"/>
      <c r="V214" s="28"/>
      <c r="W214" s="28"/>
      <c r="X214" s="28"/>
      <c r="Y214" s="28"/>
      <c r="Z214" s="28"/>
    </row>
    <row r="215" spans="1:26" ht="15" customHeight="1">
      <c r="A215" s="111">
        <v>205</v>
      </c>
      <c r="B215" s="48"/>
      <c r="C215" s="48"/>
      <c r="D215" s="35"/>
      <c r="E215" s="149"/>
      <c r="F215" s="156"/>
      <c r="G215" s="670"/>
      <c r="H215" s="88"/>
      <c r="I215" s="40"/>
      <c r="J215" s="40"/>
      <c r="K215" s="41"/>
      <c r="L215" s="42"/>
      <c r="M215" s="658"/>
      <c r="N215" s="659" t="str">
        <f t="shared" si="2"/>
        <v/>
      </c>
      <c r="O215" s="692">
        <f t="shared" si="3"/>
        <v>0</v>
      </c>
      <c r="P215" s="29"/>
      <c r="Q215" s="74"/>
      <c r="R215" s="28"/>
      <c r="S215" s="28"/>
      <c r="T215" s="28"/>
      <c r="U215" s="28"/>
      <c r="V215" s="28"/>
      <c r="W215" s="28"/>
      <c r="X215" s="28"/>
      <c r="Y215" s="28"/>
      <c r="Z215" s="28"/>
    </row>
    <row r="216" spans="1:26" ht="15" customHeight="1">
      <c r="A216" s="111">
        <v>206</v>
      </c>
      <c r="B216" s="48"/>
      <c r="C216" s="48"/>
      <c r="D216" s="35"/>
      <c r="E216" s="149"/>
      <c r="F216" s="156"/>
      <c r="G216" s="670"/>
      <c r="H216" s="88"/>
      <c r="I216" s="40"/>
      <c r="J216" s="40"/>
      <c r="K216" s="41"/>
      <c r="L216" s="42"/>
      <c r="M216" s="658"/>
      <c r="N216" s="659" t="str">
        <f t="shared" si="2"/>
        <v/>
      </c>
      <c r="O216" s="692">
        <f t="shared" si="3"/>
        <v>0</v>
      </c>
      <c r="P216" s="29"/>
      <c r="Q216" s="74"/>
      <c r="R216" s="28"/>
      <c r="S216" s="28"/>
      <c r="T216" s="28"/>
      <c r="U216" s="28"/>
      <c r="V216" s="28"/>
      <c r="W216" s="28"/>
      <c r="X216" s="28"/>
      <c r="Y216" s="28"/>
      <c r="Z216" s="28"/>
    </row>
    <row r="217" spans="1:26" ht="15" customHeight="1">
      <c r="A217" s="111">
        <v>207</v>
      </c>
      <c r="B217" s="48"/>
      <c r="C217" s="48"/>
      <c r="D217" s="35"/>
      <c r="E217" s="149"/>
      <c r="F217" s="156"/>
      <c r="G217" s="670"/>
      <c r="H217" s="88"/>
      <c r="I217" s="40"/>
      <c r="J217" s="40"/>
      <c r="K217" s="41"/>
      <c r="L217" s="42"/>
      <c r="M217" s="658"/>
      <c r="N217" s="659" t="str">
        <f t="shared" si="2"/>
        <v/>
      </c>
      <c r="O217" s="692">
        <f t="shared" si="3"/>
        <v>0</v>
      </c>
      <c r="P217" s="29"/>
      <c r="Q217" s="74"/>
      <c r="R217" s="28"/>
      <c r="S217" s="28"/>
      <c r="T217" s="28"/>
      <c r="U217" s="28"/>
      <c r="V217" s="28"/>
      <c r="W217" s="28"/>
      <c r="X217" s="28"/>
      <c r="Y217" s="28"/>
      <c r="Z217" s="28"/>
    </row>
    <row r="218" spans="1:26" ht="15" customHeight="1">
      <c r="A218" s="111">
        <v>208</v>
      </c>
      <c r="B218" s="48"/>
      <c r="C218" s="48"/>
      <c r="D218" s="35"/>
      <c r="E218" s="149"/>
      <c r="F218" s="156"/>
      <c r="G218" s="670"/>
      <c r="H218" s="88"/>
      <c r="I218" s="40"/>
      <c r="J218" s="40"/>
      <c r="K218" s="41"/>
      <c r="L218" s="42"/>
      <c r="M218" s="658"/>
      <c r="N218" s="659" t="str">
        <f t="shared" si="2"/>
        <v/>
      </c>
      <c r="O218" s="692">
        <f t="shared" si="3"/>
        <v>0</v>
      </c>
      <c r="P218" s="29"/>
      <c r="Q218" s="74"/>
      <c r="R218" s="28"/>
      <c r="S218" s="28"/>
      <c r="T218" s="28"/>
      <c r="U218" s="28"/>
      <c r="V218" s="28"/>
      <c r="W218" s="28"/>
      <c r="X218" s="28"/>
      <c r="Y218" s="28"/>
      <c r="Z218" s="28"/>
    </row>
    <row r="219" spans="1:26" ht="15" customHeight="1">
      <c r="A219" s="111">
        <v>209</v>
      </c>
      <c r="B219" s="48"/>
      <c r="C219" s="48"/>
      <c r="D219" s="35"/>
      <c r="E219" s="149"/>
      <c r="F219" s="156"/>
      <c r="G219" s="670"/>
      <c r="H219" s="88"/>
      <c r="I219" s="40"/>
      <c r="J219" s="40"/>
      <c r="K219" s="41"/>
      <c r="L219" s="42"/>
      <c r="M219" s="658"/>
      <c r="N219" s="659" t="str">
        <f t="shared" si="2"/>
        <v/>
      </c>
      <c r="O219" s="692">
        <f t="shared" si="3"/>
        <v>0</v>
      </c>
      <c r="P219" s="29"/>
      <c r="Q219" s="74"/>
      <c r="R219" s="28"/>
      <c r="S219" s="28"/>
      <c r="T219" s="28"/>
      <c r="U219" s="28"/>
      <c r="V219" s="28"/>
      <c r="W219" s="28"/>
      <c r="X219" s="28"/>
      <c r="Y219" s="28"/>
      <c r="Z219" s="28"/>
    </row>
    <row r="220" spans="1:26" ht="15" customHeight="1">
      <c r="A220" s="111">
        <v>210</v>
      </c>
      <c r="B220" s="48"/>
      <c r="C220" s="48"/>
      <c r="D220" s="35"/>
      <c r="E220" s="149"/>
      <c r="F220" s="156"/>
      <c r="G220" s="670"/>
      <c r="H220" s="88"/>
      <c r="I220" s="40"/>
      <c r="J220" s="40"/>
      <c r="K220" s="41"/>
      <c r="L220" s="42"/>
      <c r="M220" s="658"/>
      <c r="N220" s="659" t="str">
        <f t="shared" si="2"/>
        <v/>
      </c>
      <c r="O220" s="692">
        <f t="shared" si="3"/>
        <v>0</v>
      </c>
      <c r="P220" s="29"/>
      <c r="Q220" s="74"/>
      <c r="R220" s="28"/>
      <c r="S220" s="28"/>
      <c r="T220" s="28"/>
      <c r="U220" s="28"/>
      <c r="V220" s="28"/>
      <c r="W220" s="28"/>
      <c r="X220" s="28"/>
      <c r="Y220" s="28"/>
      <c r="Z220" s="28"/>
    </row>
    <row r="221" spans="1:26" ht="15" customHeight="1">
      <c r="A221" s="111">
        <v>211</v>
      </c>
      <c r="B221" s="48"/>
      <c r="C221" s="48"/>
      <c r="D221" s="35"/>
      <c r="E221" s="149"/>
      <c r="F221" s="156"/>
      <c r="G221" s="670"/>
      <c r="H221" s="88"/>
      <c r="I221" s="40"/>
      <c r="J221" s="40"/>
      <c r="K221" s="41"/>
      <c r="L221" s="42"/>
      <c r="M221" s="658"/>
      <c r="N221" s="659" t="str">
        <f t="shared" si="2"/>
        <v/>
      </c>
      <c r="O221" s="692">
        <f t="shared" si="3"/>
        <v>0</v>
      </c>
      <c r="P221" s="29"/>
      <c r="Q221" s="74"/>
      <c r="R221" s="28"/>
      <c r="S221" s="28"/>
      <c r="T221" s="28"/>
      <c r="U221" s="28"/>
      <c r="V221" s="28"/>
      <c r="W221" s="28"/>
      <c r="X221" s="28"/>
      <c r="Y221" s="28"/>
      <c r="Z221" s="28"/>
    </row>
    <row r="222" spans="1:26" ht="15" customHeight="1">
      <c r="A222" s="111">
        <v>212</v>
      </c>
      <c r="B222" s="48"/>
      <c r="C222" s="48"/>
      <c r="D222" s="35"/>
      <c r="E222" s="149"/>
      <c r="F222" s="156"/>
      <c r="G222" s="670"/>
      <c r="H222" s="88"/>
      <c r="I222" s="40"/>
      <c r="J222" s="40"/>
      <c r="K222" s="41"/>
      <c r="L222" s="42"/>
      <c r="M222" s="658"/>
      <c r="N222" s="659" t="str">
        <f t="shared" si="2"/>
        <v/>
      </c>
      <c r="O222" s="692">
        <f t="shared" si="3"/>
        <v>0</v>
      </c>
      <c r="P222" s="29"/>
      <c r="Q222" s="74"/>
      <c r="R222" s="28"/>
      <c r="S222" s="28"/>
      <c r="T222" s="28"/>
      <c r="U222" s="28"/>
      <c r="V222" s="28"/>
      <c r="W222" s="28"/>
      <c r="X222" s="28"/>
      <c r="Y222" s="28"/>
      <c r="Z222" s="28"/>
    </row>
    <row r="223" spans="1:26" ht="15" customHeight="1">
      <c r="A223" s="111">
        <v>213</v>
      </c>
      <c r="B223" s="48"/>
      <c r="C223" s="48"/>
      <c r="D223" s="35"/>
      <c r="E223" s="149"/>
      <c r="F223" s="156"/>
      <c r="G223" s="670"/>
      <c r="H223" s="88"/>
      <c r="I223" s="40"/>
      <c r="J223" s="40"/>
      <c r="K223" s="41"/>
      <c r="L223" s="42"/>
      <c r="M223" s="658"/>
      <c r="N223" s="659" t="str">
        <f t="shared" si="2"/>
        <v/>
      </c>
      <c r="O223" s="692">
        <f t="shared" si="3"/>
        <v>0</v>
      </c>
      <c r="P223" s="29"/>
      <c r="Q223" s="74"/>
      <c r="R223" s="28"/>
      <c r="S223" s="28"/>
      <c r="T223" s="28"/>
      <c r="U223" s="28"/>
      <c r="V223" s="28"/>
      <c r="W223" s="28"/>
      <c r="X223" s="28"/>
      <c r="Y223" s="28"/>
      <c r="Z223" s="28"/>
    </row>
    <row r="224" spans="1:26" ht="15" customHeight="1">
      <c r="A224" s="111">
        <v>214</v>
      </c>
      <c r="B224" s="48"/>
      <c r="C224" s="48"/>
      <c r="D224" s="35"/>
      <c r="E224" s="149"/>
      <c r="F224" s="156"/>
      <c r="G224" s="670"/>
      <c r="H224" s="88"/>
      <c r="I224" s="40"/>
      <c r="J224" s="40"/>
      <c r="K224" s="41"/>
      <c r="L224" s="42"/>
      <c r="M224" s="658"/>
      <c r="N224" s="659" t="str">
        <f t="shared" si="2"/>
        <v/>
      </c>
      <c r="O224" s="692">
        <f t="shared" si="3"/>
        <v>0</v>
      </c>
      <c r="P224" s="29"/>
      <c r="Q224" s="74"/>
      <c r="R224" s="28"/>
      <c r="S224" s="28"/>
      <c r="T224" s="28"/>
      <c r="U224" s="28"/>
      <c r="V224" s="28"/>
      <c r="W224" s="28"/>
      <c r="X224" s="28"/>
      <c r="Y224" s="28"/>
      <c r="Z224" s="28"/>
    </row>
    <row r="225" spans="1:26" ht="15" customHeight="1">
      <c r="A225" s="111">
        <v>215</v>
      </c>
      <c r="B225" s="48"/>
      <c r="C225" s="48"/>
      <c r="D225" s="35"/>
      <c r="E225" s="149"/>
      <c r="F225" s="156"/>
      <c r="G225" s="670"/>
      <c r="H225" s="88"/>
      <c r="I225" s="40"/>
      <c r="J225" s="40"/>
      <c r="K225" s="41"/>
      <c r="L225" s="42"/>
      <c r="M225" s="658"/>
      <c r="N225" s="659" t="str">
        <f t="shared" si="2"/>
        <v/>
      </c>
      <c r="O225" s="692">
        <f t="shared" si="3"/>
        <v>0</v>
      </c>
      <c r="P225" s="29"/>
      <c r="Q225" s="74"/>
      <c r="R225" s="28"/>
      <c r="S225" s="28"/>
      <c r="T225" s="28"/>
      <c r="U225" s="28"/>
      <c r="V225" s="28"/>
      <c r="W225" s="28"/>
      <c r="X225" s="28"/>
      <c r="Y225" s="28"/>
      <c r="Z225" s="28"/>
    </row>
    <row r="226" spans="1:26" ht="15" customHeight="1">
      <c r="A226" s="111">
        <v>216</v>
      </c>
      <c r="B226" s="48"/>
      <c r="C226" s="48"/>
      <c r="D226" s="35"/>
      <c r="E226" s="149"/>
      <c r="F226" s="156"/>
      <c r="G226" s="670"/>
      <c r="H226" s="88"/>
      <c r="I226" s="40"/>
      <c r="J226" s="40"/>
      <c r="K226" s="41"/>
      <c r="L226" s="42"/>
      <c r="M226" s="658"/>
      <c r="N226" s="659" t="str">
        <f t="shared" si="2"/>
        <v/>
      </c>
      <c r="O226" s="692">
        <f t="shared" si="3"/>
        <v>0</v>
      </c>
      <c r="P226" s="29"/>
      <c r="Q226" s="74"/>
      <c r="R226" s="28"/>
      <c r="S226" s="28"/>
      <c r="T226" s="28"/>
      <c r="U226" s="28"/>
      <c r="V226" s="28"/>
      <c r="W226" s="28"/>
      <c r="X226" s="28"/>
      <c r="Y226" s="28"/>
      <c r="Z226" s="28"/>
    </row>
    <row r="227" spans="1:26" ht="15" customHeight="1">
      <c r="A227" s="111">
        <v>217</v>
      </c>
      <c r="B227" s="48"/>
      <c r="C227" s="48"/>
      <c r="D227" s="35"/>
      <c r="E227" s="149"/>
      <c r="F227" s="156"/>
      <c r="G227" s="670"/>
      <c r="H227" s="88"/>
      <c r="I227" s="40"/>
      <c r="J227" s="40"/>
      <c r="K227" s="41"/>
      <c r="L227" s="42"/>
      <c r="M227" s="658"/>
      <c r="N227" s="659" t="str">
        <f t="shared" si="2"/>
        <v/>
      </c>
      <c r="O227" s="692">
        <f t="shared" si="3"/>
        <v>0</v>
      </c>
      <c r="P227" s="29"/>
      <c r="Q227" s="74"/>
      <c r="R227" s="28"/>
      <c r="S227" s="28"/>
      <c r="T227" s="28"/>
      <c r="U227" s="28"/>
      <c r="V227" s="28"/>
      <c r="W227" s="28"/>
      <c r="X227" s="28"/>
      <c r="Y227" s="28"/>
      <c r="Z227" s="28"/>
    </row>
    <row r="228" spans="1:26" ht="15" customHeight="1">
      <c r="A228" s="111">
        <v>218</v>
      </c>
      <c r="B228" s="48"/>
      <c r="C228" s="48"/>
      <c r="D228" s="35"/>
      <c r="E228" s="149"/>
      <c r="F228" s="156"/>
      <c r="G228" s="670"/>
      <c r="H228" s="88"/>
      <c r="I228" s="40"/>
      <c r="J228" s="40"/>
      <c r="K228" s="41"/>
      <c r="L228" s="42"/>
      <c r="M228" s="658"/>
      <c r="N228" s="659" t="str">
        <f t="shared" si="2"/>
        <v/>
      </c>
      <c r="O228" s="692">
        <f t="shared" si="3"/>
        <v>0</v>
      </c>
      <c r="P228" s="29"/>
      <c r="Q228" s="74"/>
      <c r="R228" s="28"/>
      <c r="S228" s="28"/>
      <c r="T228" s="28"/>
      <c r="U228" s="28"/>
      <c r="V228" s="28"/>
      <c r="W228" s="28"/>
      <c r="X228" s="28"/>
      <c r="Y228" s="28"/>
      <c r="Z228" s="28"/>
    </row>
    <row r="229" spans="1:26" ht="15" customHeight="1">
      <c r="A229" s="111">
        <v>219</v>
      </c>
      <c r="B229" s="48"/>
      <c r="C229" s="48"/>
      <c r="D229" s="35"/>
      <c r="E229" s="149"/>
      <c r="F229" s="156"/>
      <c r="G229" s="670"/>
      <c r="H229" s="88"/>
      <c r="I229" s="40"/>
      <c r="J229" s="40"/>
      <c r="K229" s="41"/>
      <c r="L229" s="42"/>
      <c r="M229" s="658"/>
      <c r="N229" s="659" t="str">
        <f t="shared" si="2"/>
        <v/>
      </c>
      <c r="O229" s="692">
        <f t="shared" si="3"/>
        <v>0</v>
      </c>
      <c r="P229" s="29"/>
      <c r="Q229" s="74"/>
      <c r="R229" s="28"/>
      <c r="S229" s="28"/>
      <c r="T229" s="28"/>
      <c r="U229" s="28"/>
      <c r="V229" s="28"/>
      <c r="W229" s="28"/>
      <c r="X229" s="28"/>
      <c r="Y229" s="28"/>
      <c r="Z229" s="28"/>
    </row>
    <row r="230" spans="1:26" ht="15" customHeight="1">
      <c r="A230" s="111">
        <v>220</v>
      </c>
      <c r="B230" s="48"/>
      <c r="C230" s="48"/>
      <c r="D230" s="35"/>
      <c r="E230" s="149"/>
      <c r="F230" s="156"/>
      <c r="G230" s="670"/>
      <c r="H230" s="88"/>
      <c r="I230" s="40"/>
      <c r="J230" s="40"/>
      <c r="K230" s="41"/>
      <c r="L230" s="42"/>
      <c r="M230" s="658"/>
      <c r="N230" s="659" t="str">
        <f t="shared" si="2"/>
        <v/>
      </c>
      <c r="O230" s="692">
        <f t="shared" si="3"/>
        <v>0</v>
      </c>
      <c r="P230" s="29"/>
      <c r="Q230" s="74"/>
      <c r="R230" s="28"/>
      <c r="S230" s="28"/>
      <c r="T230" s="28"/>
      <c r="U230" s="28"/>
      <c r="V230" s="28"/>
      <c r="W230" s="28"/>
      <c r="X230" s="28"/>
      <c r="Y230" s="28"/>
      <c r="Z230" s="28"/>
    </row>
    <row r="231" spans="1:26" ht="15" customHeight="1">
      <c r="A231" s="111">
        <v>221</v>
      </c>
      <c r="B231" s="48"/>
      <c r="C231" s="48"/>
      <c r="D231" s="35"/>
      <c r="E231" s="149"/>
      <c r="F231" s="156"/>
      <c r="G231" s="670"/>
      <c r="H231" s="88"/>
      <c r="I231" s="40"/>
      <c r="J231" s="40"/>
      <c r="K231" s="41"/>
      <c r="L231" s="42"/>
      <c r="M231" s="658"/>
      <c r="N231" s="659" t="str">
        <f t="shared" si="2"/>
        <v/>
      </c>
      <c r="O231" s="692">
        <f t="shared" si="3"/>
        <v>0</v>
      </c>
      <c r="P231" s="29"/>
      <c r="Q231" s="74"/>
      <c r="R231" s="28"/>
      <c r="S231" s="28"/>
      <c r="T231" s="28"/>
      <c r="U231" s="28"/>
      <c r="V231" s="28"/>
      <c r="W231" s="28"/>
      <c r="X231" s="28"/>
      <c r="Y231" s="28"/>
      <c r="Z231" s="28"/>
    </row>
    <row r="232" spans="1:26" ht="15" customHeight="1">
      <c r="A232" s="111">
        <v>222</v>
      </c>
      <c r="B232" s="48"/>
      <c r="C232" s="48"/>
      <c r="D232" s="35"/>
      <c r="E232" s="149"/>
      <c r="F232" s="156"/>
      <c r="G232" s="670"/>
      <c r="H232" s="88"/>
      <c r="I232" s="40"/>
      <c r="J232" s="40"/>
      <c r="K232" s="41"/>
      <c r="L232" s="42"/>
      <c r="M232" s="658"/>
      <c r="N232" s="659" t="str">
        <f t="shared" si="2"/>
        <v/>
      </c>
      <c r="O232" s="692">
        <f t="shared" si="3"/>
        <v>0</v>
      </c>
      <c r="P232" s="29"/>
      <c r="Q232" s="74"/>
      <c r="R232" s="28"/>
      <c r="S232" s="28"/>
      <c r="T232" s="28"/>
      <c r="U232" s="28"/>
      <c r="V232" s="28"/>
      <c r="W232" s="28"/>
      <c r="X232" s="28"/>
      <c r="Y232" s="28"/>
      <c r="Z232" s="28"/>
    </row>
    <row r="233" spans="1:26" ht="15" customHeight="1">
      <c r="A233" s="111">
        <v>223</v>
      </c>
      <c r="B233" s="48"/>
      <c r="C233" s="48"/>
      <c r="D233" s="35"/>
      <c r="E233" s="149"/>
      <c r="F233" s="156"/>
      <c r="G233" s="670"/>
      <c r="H233" s="88"/>
      <c r="I233" s="40"/>
      <c r="J233" s="40"/>
      <c r="K233" s="41"/>
      <c r="L233" s="42"/>
      <c r="M233" s="658"/>
      <c r="N233" s="659" t="str">
        <f t="shared" si="2"/>
        <v/>
      </c>
      <c r="O233" s="692">
        <f t="shared" si="3"/>
        <v>0</v>
      </c>
      <c r="P233" s="29"/>
      <c r="Q233" s="74"/>
      <c r="R233" s="28"/>
      <c r="S233" s="28"/>
      <c r="T233" s="28"/>
      <c r="U233" s="28"/>
      <c r="V233" s="28"/>
      <c r="W233" s="28"/>
      <c r="X233" s="28"/>
      <c r="Y233" s="28"/>
      <c r="Z233" s="28"/>
    </row>
    <row r="234" spans="1:26" ht="15" customHeight="1">
      <c r="A234" s="111">
        <v>224</v>
      </c>
      <c r="B234" s="48"/>
      <c r="C234" s="48"/>
      <c r="D234" s="35"/>
      <c r="E234" s="149"/>
      <c r="F234" s="156"/>
      <c r="G234" s="670"/>
      <c r="H234" s="88"/>
      <c r="I234" s="40"/>
      <c r="J234" s="40"/>
      <c r="K234" s="41"/>
      <c r="L234" s="42"/>
      <c r="M234" s="658"/>
      <c r="N234" s="659" t="str">
        <f t="shared" si="2"/>
        <v/>
      </c>
      <c r="O234" s="692">
        <f t="shared" si="3"/>
        <v>0</v>
      </c>
      <c r="P234" s="29"/>
      <c r="Q234" s="74"/>
      <c r="R234" s="28"/>
      <c r="S234" s="28"/>
      <c r="T234" s="28"/>
      <c r="U234" s="28"/>
      <c r="V234" s="28"/>
      <c r="W234" s="28"/>
      <c r="X234" s="28"/>
      <c r="Y234" s="28"/>
      <c r="Z234" s="28"/>
    </row>
    <row r="235" spans="1:26" ht="15" customHeight="1">
      <c r="A235" s="111">
        <v>225</v>
      </c>
      <c r="B235" s="48"/>
      <c r="C235" s="48"/>
      <c r="D235" s="35"/>
      <c r="E235" s="149"/>
      <c r="F235" s="156"/>
      <c r="G235" s="670"/>
      <c r="H235" s="88"/>
      <c r="I235" s="40"/>
      <c r="J235" s="40"/>
      <c r="K235" s="41"/>
      <c r="L235" s="42"/>
      <c r="M235" s="658"/>
      <c r="N235" s="659" t="str">
        <f t="shared" si="2"/>
        <v/>
      </c>
      <c r="O235" s="692">
        <f t="shared" si="3"/>
        <v>0</v>
      </c>
      <c r="P235" s="29"/>
      <c r="Q235" s="74"/>
      <c r="R235" s="28"/>
      <c r="S235" s="28"/>
      <c r="T235" s="28"/>
      <c r="U235" s="28"/>
      <c r="V235" s="28"/>
      <c r="W235" s="28"/>
      <c r="X235" s="28"/>
      <c r="Y235" s="28"/>
      <c r="Z235" s="28"/>
    </row>
    <row r="236" spans="1:26" ht="15" customHeight="1">
      <c r="A236" s="111">
        <v>226</v>
      </c>
      <c r="B236" s="48"/>
      <c r="C236" s="48"/>
      <c r="D236" s="35"/>
      <c r="E236" s="149"/>
      <c r="F236" s="156"/>
      <c r="G236" s="670"/>
      <c r="H236" s="88"/>
      <c r="I236" s="40"/>
      <c r="J236" s="40"/>
      <c r="K236" s="41"/>
      <c r="L236" s="42"/>
      <c r="M236" s="658"/>
      <c r="N236" s="659" t="str">
        <f t="shared" si="2"/>
        <v/>
      </c>
      <c r="O236" s="692">
        <f t="shared" si="3"/>
        <v>0</v>
      </c>
      <c r="P236" s="29"/>
      <c r="Q236" s="74"/>
      <c r="R236" s="28"/>
      <c r="S236" s="28"/>
      <c r="T236" s="28"/>
      <c r="U236" s="28"/>
      <c r="V236" s="28"/>
      <c r="W236" s="28"/>
      <c r="X236" s="28"/>
      <c r="Y236" s="28"/>
      <c r="Z236" s="28"/>
    </row>
    <row r="237" spans="1:26" ht="15" customHeight="1">
      <c r="A237" s="111">
        <v>227</v>
      </c>
      <c r="B237" s="48"/>
      <c r="C237" s="48"/>
      <c r="D237" s="35"/>
      <c r="E237" s="149"/>
      <c r="F237" s="156"/>
      <c r="G237" s="670"/>
      <c r="H237" s="88"/>
      <c r="I237" s="40"/>
      <c r="J237" s="40"/>
      <c r="K237" s="41"/>
      <c r="L237" s="42"/>
      <c r="M237" s="658"/>
      <c r="N237" s="659" t="str">
        <f t="shared" si="2"/>
        <v/>
      </c>
      <c r="O237" s="692">
        <f t="shared" si="3"/>
        <v>0</v>
      </c>
      <c r="P237" s="29"/>
      <c r="Q237" s="74"/>
      <c r="R237" s="28"/>
      <c r="S237" s="28"/>
      <c r="T237" s="28"/>
      <c r="U237" s="28"/>
      <c r="V237" s="28"/>
      <c r="W237" s="28"/>
      <c r="X237" s="28"/>
      <c r="Y237" s="28"/>
      <c r="Z237" s="28"/>
    </row>
    <row r="238" spans="1:26" ht="15" customHeight="1">
      <c r="A238" s="111">
        <v>228</v>
      </c>
      <c r="B238" s="48"/>
      <c r="C238" s="48"/>
      <c r="D238" s="35"/>
      <c r="E238" s="149"/>
      <c r="F238" s="156"/>
      <c r="G238" s="670"/>
      <c r="H238" s="88"/>
      <c r="I238" s="40"/>
      <c r="J238" s="40"/>
      <c r="K238" s="41"/>
      <c r="L238" s="42"/>
      <c r="M238" s="658"/>
      <c r="N238" s="659" t="str">
        <f t="shared" si="2"/>
        <v/>
      </c>
      <c r="O238" s="692">
        <f t="shared" si="3"/>
        <v>0</v>
      </c>
      <c r="P238" s="29"/>
      <c r="Q238" s="74"/>
      <c r="R238" s="28"/>
      <c r="S238" s="28"/>
      <c r="T238" s="28"/>
      <c r="U238" s="28"/>
      <c r="V238" s="28"/>
      <c r="W238" s="28"/>
      <c r="X238" s="28"/>
      <c r="Y238" s="28"/>
      <c r="Z238" s="28"/>
    </row>
    <row r="239" spans="1:26" ht="15" customHeight="1">
      <c r="A239" s="111">
        <v>229</v>
      </c>
      <c r="B239" s="48"/>
      <c r="C239" s="48"/>
      <c r="D239" s="35"/>
      <c r="E239" s="149"/>
      <c r="F239" s="156"/>
      <c r="G239" s="670"/>
      <c r="H239" s="88"/>
      <c r="I239" s="40"/>
      <c r="J239" s="40"/>
      <c r="K239" s="41"/>
      <c r="L239" s="42"/>
      <c r="M239" s="658"/>
      <c r="N239" s="659" t="str">
        <f t="shared" si="2"/>
        <v/>
      </c>
      <c r="O239" s="692">
        <f t="shared" si="3"/>
        <v>0</v>
      </c>
      <c r="P239" s="29"/>
      <c r="Q239" s="74"/>
      <c r="R239" s="28"/>
      <c r="S239" s="28"/>
      <c r="T239" s="28"/>
      <c r="U239" s="28"/>
      <c r="V239" s="28"/>
      <c r="W239" s="28"/>
      <c r="X239" s="28"/>
      <c r="Y239" s="28"/>
      <c r="Z239" s="28"/>
    </row>
    <row r="240" spans="1:26" ht="15" customHeight="1">
      <c r="A240" s="111">
        <v>230</v>
      </c>
      <c r="B240" s="48"/>
      <c r="C240" s="48"/>
      <c r="D240" s="35"/>
      <c r="E240" s="149"/>
      <c r="F240" s="156"/>
      <c r="G240" s="670"/>
      <c r="H240" s="88"/>
      <c r="I240" s="40"/>
      <c r="J240" s="40"/>
      <c r="K240" s="41"/>
      <c r="L240" s="42"/>
      <c r="M240" s="658"/>
      <c r="N240" s="659" t="str">
        <f t="shared" si="2"/>
        <v/>
      </c>
      <c r="O240" s="692">
        <f t="shared" si="3"/>
        <v>0</v>
      </c>
      <c r="P240" s="29"/>
      <c r="Q240" s="74"/>
      <c r="R240" s="28"/>
      <c r="S240" s="28"/>
      <c r="T240" s="28"/>
      <c r="U240" s="28"/>
      <c r="V240" s="28"/>
      <c r="W240" s="28"/>
      <c r="X240" s="28"/>
      <c r="Y240" s="28"/>
      <c r="Z240" s="28"/>
    </row>
    <row r="241" spans="1:26" ht="15" customHeight="1">
      <c r="A241" s="111">
        <v>231</v>
      </c>
      <c r="B241" s="48"/>
      <c r="C241" s="48"/>
      <c r="D241" s="35"/>
      <c r="E241" s="149"/>
      <c r="F241" s="156"/>
      <c r="G241" s="670"/>
      <c r="H241" s="88"/>
      <c r="I241" s="40"/>
      <c r="J241" s="40"/>
      <c r="K241" s="41"/>
      <c r="L241" s="42"/>
      <c r="M241" s="658"/>
      <c r="N241" s="659" t="str">
        <f t="shared" si="2"/>
        <v/>
      </c>
      <c r="O241" s="692">
        <f t="shared" si="3"/>
        <v>0</v>
      </c>
      <c r="P241" s="29"/>
      <c r="Q241" s="74"/>
      <c r="R241" s="28"/>
      <c r="S241" s="28"/>
      <c r="T241" s="28"/>
      <c r="U241" s="28"/>
      <c r="V241" s="28"/>
      <c r="W241" s="28"/>
      <c r="X241" s="28"/>
      <c r="Y241" s="28"/>
      <c r="Z241" s="28"/>
    </row>
    <row r="242" spans="1:26" ht="15" customHeight="1">
      <c r="A242" s="111">
        <v>232</v>
      </c>
      <c r="B242" s="48"/>
      <c r="C242" s="48"/>
      <c r="D242" s="35"/>
      <c r="E242" s="149"/>
      <c r="F242" s="156"/>
      <c r="G242" s="670"/>
      <c r="H242" s="88"/>
      <c r="I242" s="40"/>
      <c r="J242" s="40"/>
      <c r="K242" s="41"/>
      <c r="L242" s="42"/>
      <c r="M242" s="658"/>
      <c r="N242" s="659" t="str">
        <f t="shared" si="2"/>
        <v/>
      </c>
      <c r="O242" s="692">
        <f t="shared" si="3"/>
        <v>0</v>
      </c>
      <c r="P242" s="29"/>
      <c r="Q242" s="74"/>
      <c r="R242" s="28"/>
      <c r="S242" s="28"/>
      <c r="T242" s="28"/>
      <c r="U242" s="28"/>
      <c r="V242" s="28"/>
      <c r="W242" s="28"/>
      <c r="X242" s="28"/>
      <c r="Y242" s="28"/>
      <c r="Z242" s="28"/>
    </row>
    <row r="243" spans="1:26" ht="15" customHeight="1">
      <c r="A243" s="111">
        <v>233</v>
      </c>
      <c r="B243" s="48"/>
      <c r="C243" s="48"/>
      <c r="D243" s="35"/>
      <c r="E243" s="149"/>
      <c r="F243" s="156"/>
      <c r="G243" s="670"/>
      <c r="H243" s="88"/>
      <c r="I243" s="40"/>
      <c r="J243" s="40"/>
      <c r="K243" s="41"/>
      <c r="L243" s="42"/>
      <c r="M243" s="658"/>
      <c r="N243" s="659" t="str">
        <f t="shared" si="2"/>
        <v/>
      </c>
      <c r="O243" s="692">
        <f t="shared" si="3"/>
        <v>0</v>
      </c>
      <c r="P243" s="29"/>
      <c r="Q243" s="74"/>
      <c r="R243" s="28"/>
      <c r="S243" s="28"/>
      <c r="T243" s="28"/>
      <c r="U243" s="28"/>
      <c r="V243" s="28"/>
      <c r="W243" s="28"/>
      <c r="X243" s="28"/>
      <c r="Y243" s="28"/>
      <c r="Z243" s="28"/>
    </row>
    <row r="244" spans="1:26" ht="15" customHeight="1">
      <c r="A244" s="111">
        <v>234</v>
      </c>
      <c r="B244" s="48"/>
      <c r="C244" s="48"/>
      <c r="D244" s="35"/>
      <c r="E244" s="149"/>
      <c r="F244" s="156"/>
      <c r="G244" s="670"/>
      <c r="H244" s="88"/>
      <c r="I244" s="40"/>
      <c r="J244" s="40"/>
      <c r="K244" s="41"/>
      <c r="L244" s="42"/>
      <c r="M244" s="658"/>
      <c r="N244" s="659" t="str">
        <f t="shared" si="2"/>
        <v/>
      </c>
      <c r="O244" s="692">
        <f t="shared" si="3"/>
        <v>0</v>
      </c>
      <c r="P244" s="29"/>
      <c r="Q244" s="74"/>
      <c r="R244" s="28"/>
      <c r="S244" s="28"/>
      <c r="T244" s="28"/>
      <c r="U244" s="28"/>
      <c r="V244" s="28"/>
      <c r="W244" s="28"/>
      <c r="X244" s="28"/>
      <c r="Y244" s="28"/>
      <c r="Z244" s="28"/>
    </row>
    <row r="245" spans="1:26" ht="15" customHeight="1">
      <c r="A245" s="111">
        <v>235</v>
      </c>
      <c r="B245" s="48"/>
      <c r="C245" s="48"/>
      <c r="D245" s="35"/>
      <c r="E245" s="149"/>
      <c r="F245" s="156"/>
      <c r="G245" s="670"/>
      <c r="H245" s="88"/>
      <c r="I245" s="40"/>
      <c r="J245" s="40"/>
      <c r="K245" s="41"/>
      <c r="L245" s="42"/>
      <c r="M245" s="658"/>
      <c r="N245" s="659" t="str">
        <f t="shared" si="2"/>
        <v/>
      </c>
      <c r="O245" s="692">
        <f t="shared" si="3"/>
        <v>0</v>
      </c>
      <c r="P245" s="29"/>
      <c r="Q245" s="74"/>
      <c r="R245" s="28"/>
      <c r="S245" s="28"/>
      <c r="T245" s="28"/>
      <c r="U245" s="28"/>
      <c r="V245" s="28"/>
      <c r="W245" s="28"/>
      <c r="X245" s="28"/>
      <c r="Y245" s="28"/>
      <c r="Z245" s="28"/>
    </row>
    <row r="246" spans="1:26" ht="15" customHeight="1">
      <c r="A246" s="111">
        <v>236</v>
      </c>
      <c r="B246" s="48"/>
      <c r="C246" s="48"/>
      <c r="D246" s="35"/>
      <c r="E246" s="149"/>
      <c r="F246" s="156"/>
      <c r="G246" s="670"/>
      <c r="H246" s="88"/>
      <c r="I246" s="40"/>
      <c r="J246" s="40"/>
      <c r="K246" s="41"/>
      <c r="L246" s="42"/>
      <c r="M246" s="658"/>
      <c r="N246" s="659" t="str">
        <f t="shared" si="2"/>
        <v/>
      </c>
      <c r="O246" s="692">
        <f t="shared" si="3"/>
        <v>0</v>
      </c>
      <c r="P246" s="29"/>
      <c r="Q246" s="74"/>
      <c r="R246" s="28"/>
      <c r="S246" s="28"/>
      <c r="T246" s="28"/>
      <c r="U246" s="28"/>
      <c r="V246" s="28"/>
      <c r="W246" s="28"/>
      <c r="X246" s="28"/>
      <c r="Y246" s="28"/>
      <c r="Z246" s="28"/>
    </row>
    <row r="247" spans="1:26" ht="15" customHeight="1">
      <c r="A247" s="111">
        <v>237</v>
      </c>
      <c r="B247" s="48"/>
      <c r="C247" s="48"/>
      <c r="D247" s="35"/>
      <c r="E247" s="149"/>
      <c r="F247" s="156"/>
      <c r="G247" s="670"/>
      <c r="H247" s="88"/>
      <c r="I247" s="40"/>
      <c r="J247" s="40"/>
      <c r="K247" s="41"/>
      <c r="L247" s="42"/>
      <c r="M247" s="658"/>
      <c r="N247" s="659" t="str">
        <f t="shared" si="2"/>
        <v/>
      </c>
      <c r="O247" s="692">
        <f t="shared" si="3"/>
        <v>0</v>
      </c>
      <c r="P247" s="29"/>
      <c r="Q247" s="74"/>
      <c r="R247" s="28"/>
      <c r="S247" s="28"/>
      <c r="T247" s="28"/>
      <c r="U247" s="28"/>
      <c r="V247" s="28"/>
      <c r="W247" s="28"/>
      <c r="X247" s="28"/>
      <c r="Y247" s="28"/>
      <c r="Z247" s="28"/>
    </row>
    <row r="248" spans="1:26" ht="15" customHeight="1">
      <c r="A248" s="111">
        <v>238</v>
      </c>
      <c r="B248" s="48"/>
      <c r="C248" s="48"/>
      <c r="D248" s="35"/>
      <c r="E248" s="149"/>
      <c r="F248" s="156"/>
      <c r="G248" s="670"/>
      <c r="H248" s="88"/>
      <c r="I248" s="40"/>
      <c r="J248" s="40"/>
      <c r="K248" s="41"/>
      <c r="L248" s="42"/>
      <c r="M248" s="658"/>
      <c r="N248" s="659" t="str">
        <f t="shared" si="2"/>
        <v/>
      </c>
      <c r="O248" s="692">
        <f t="shared" si="3"/>
        <v>0</v>
      </c>
      <c r="P248" s="29"/>
      <c r="Q248" s="74"/>
      <c r="R248" s="28"/>
      <c r="S248" s="28"/>
      <c r="T248" s="28"/>
      <c r="U248" s="28"/>
      <c r="V248" s="28"/>
      <c r="W248" s="28"/>
      <c r="X248" s="28"/>
      <c r="Y248" s="28"/>
      <c r="Z248" s="28"/>
    </row>
    <row r="249" spans="1:26" ht="15" customHeight="1">
      <c r="A249" s="111">
        <v>239</v>
      </c>
      <c r="B249" s="48"/>
      <c r="C249" s="48"/>
      <c r="D249" s="35"/>
      <c r="E249" s="149"/>
      <c r="F249" s="156"/>
      <c r="G249" s="670"/>
      <c r="H249" s="88"/>
      <c r="I249" s="40"/>
      <c r="J249" s="40"/>
      <c r="K249" s="41"/>
      <c r="L249" s="42"/>
      <c r="M249" s="658"/>
      <c r="N249" s="659" t="str">
        <f t="shared" si="2"/>
        <v/>
      </c>
      <c r="O249" s="692">
        <f t="shared" si="3"/>
        <v>0</v>
      </c>
      <c r="P249" s="29"/>
      <c r="Q249" s="74"/>
      <c r="R249" s="28"/>
      <c r="S249" s="28"/>
      <c r="T249" s="28"/>
      <c r="U249" s="28"/>
      <c r="V249" s="28"/>
      <c r="W249" s="28"/>
      <c r="X249" s="28"/>
      <c r="Y249" s="28"/>
      <c r="Z249" s="28"/>
    </row>
    <row r="250" spans="1:26" ht="15" customHeight="1">
      <c r="A250" s="111">
        <v>240</v>
      </c>
      <c r="B250" s="48"/>
      <c r="C250" s="48"/>
      <c r="D250" s="35"/>
      <c r="E250" s="149"/>
      <c r="F250" s="156"/>
      <c r="G250" s="670"/>
      <c r="H250" s="88"/>
      <c r="I250" s="40"/>
      <c r="J250" s="40"/>
      <c r="K250" s="41"/>
      <c r="L250" s="42"/>
      <c r="M250" s="658"/>
      <c r="N250" s="659" t="str">
        <f t="shared" si="2"/>
        <v/>
      </c>
      <c r="O250" s="692">
        <f t="shared" si="3"/>
        <v>0</v>
      </c>
      <c r="P250" s="29"/>
      <c r="Q250" s="74"/>
      <c r="R250" s="28"/>
      <c r="S250" s="28"/>
      <c r="T250" s="28"/>
      <c r="U250" s="28"/>
      <c r="V250" s="28"/>
      <c r="W250" s="28"/>
      <c r="X250" s="28"/>
      <c r="Y250" s="28"/>
      <c r="Z250" s="28"/>
    </row>
    <row r="251" spans="1:26" ht="15" customHeight="1">
      <c r="A251" s="111">
        <v>241</v>
      </c>
      <c r="B251" s="48"/>
      <c r="C251" s="48"/>
      <c r="D251" s="35"/>
      <c r="E251" s="149"/>
      <c r="F251" s="156"/>
      <c r="G251" s="670"/>
      <c r="H251" s="88"/>
      <c r="I251" s="40"/>
      <c r="J251" s="40"/>
      <c r="K251" s="41"/>
      <c r="L251" s="42"/>
      <c r="M251" s="658"/>
      <c r="N251" s="659" t="str">
        <f t="shared" si="2"/>
        <v/>
      </c>
      <c r="O251" s="692">
        <f t="shared" si="3"/>
        <v>0</v>
      </c>
      <c r="P251" s="29"/>
      <c r="Q251" s="74"/>
      <c r="R251" s="28"/>
      <c r="S251" s="28"/>
      <c r="T251" s="28"/>
      <c r="U251" s="28"/>
      <c r="V251" s="28"/>
      <c r="W251" s="28"/>
      <c r="X251" s="28"/>
      <c r="Y251" s="28"/>
      <c r="Z251" s="28"/>
    </row>
    <row r="252" spans="1:26" ht="15" customHeight="1">
      <c r="A252" s="111">
        <v>242</v>
      </c>
      <c r="B252" s="48"/>
      <c r="C252" s="48"/>
      <c r="D252" s="35"/>
      <c r="E252" s="149"/>
      <c r="F252" s="156"/>
      <c r="G252" s="670"/>
      <c r="H252" s="88"/>
      <c r="I252" s="40"/>
      <c r="J252" s="40"/>
      <c r="K252" s="41"/>
      <c r="L252" s="42"/>
      <c r="M252" s="658"/>
      <c r="N252" s="659" t="str">
        <f t="shared" si="2"/>
        <v/>
      </c>
      <c r="O252" s="692">
        <f t="shared" si="3"/>
        <v>0</v>
      </c>
      <c r="P252" s="29"/>
      <c r="Q252" s="74"/>
      <c r="R252" s="28"/>
      <c r="S252" s="28"/>
      <c r="T252" s="28"/>
      <c r="U252" s="28"/>
      <c r="V252" s="28"/>
      <c r="W252" s="28"/>
      <c r="X252" s="28"/>
      <c r="Y252" s="28"/>
      <c r="Z252" s="28"/>
    </row>
    <row r="253" spans="1:26" ht="15" customHeight="1">
      <c r="A253" s="111">
        <v>243</v>
      </c>
      <c r="B253" s="48"/>
      <c r="C253" s="48"/>
      <c r="D253" s="35"/>
      <c r="E253" s="149"/>
      <c r="F253" s="156"/>
      <c r="G253" s="670"/>
      <c r="H253" s="88"/>
      <c r="I253" s="40"/>
      <c r="J253" s="40"/>
      <c r="K253" s="41"/>
      <c r="L253" s="42"/>
      <c r="M253" s="658"/>
      <c r="N253" s="659" t="str">
        <f t="shared" si="2"/>
        <v/>
      </c>
      <c r="O253" s="692">
        <f t="shared" si="3"/>
        <v>0</v>
      </c>
      <c r="P253" s="29"/>
      <c r="Q253" s="74"/>
      <c r="R253" s="28"/>
      <c r="S253" s="28"/>
      <c r="T253" s="28"/>
      <c r="U253" s="28"/>
      <c r="V253" s="28"/>
      <c r="W253" s="28"/>
      <c r="X253" s="28"/>
      <c r="Y253" s="28"/>
      <c r="Z253" s="28"/>
    </row>
    <row r="254" spans="1:26" ht="15" customHeight="1">
      <c r="A254" s="111">
        <v>244</v>
      </c>
      <c r="B254" s="48"/>
      <c r="C254" s="48"/>
      <c r="D254" s="35"/>
      <c r="E254" s="149"/>
      <c r="F254" s="156"/>
      <c r="G254" s="670"/>
      <c r="H254" s="88"/>
      <c r="I254" s="40"/>
      <c r="J254" s="40"/>
      <c r="K254" s="41"/>
      <c r="L254" s="42"/>
      <c r="M254" s="658"/>
      <c r="N254" s="659" t="str">
        <f t="shared" si="2"/>
        <v/>
      </c>
      <c r="O254" s="692">
        <f t="shared" si="3"/>
        <v>0</v>
      </c>
      <c r="P254" s="29"/>
      <c r="Q254" s="74"/>
      <c r="R254" s="28"/>
      <c r="S254" s="28"/>
      <c r="T254" s="28"/>
      <c r="U254" s="28"/>
      <c r="V254" s="28"/>
      <c r="W254" s="28"/>
      <c r="X254" s="28"/>
      <c r="Y254" s="28"/>
      <c r="Z254" s="28"/>
    </row>
    <row r="255" spans="1:26" ht="15" customHeight="1">
      <c r="A255" s="111">
        <v>245</v>
      </c>
      <c r="B255" s="48"/>
      <c r="C255" s="48"/>
      <c r="D255" s="35"/>
      <c r="E255" s="149"/>
      <c r="F255" s="156"/>
      <c r="G255" s="670"/>
      <c r="H255" s="88"/>
      <c r="I255" s="40"/>
      <c r="J255" s="40"/>
      <c r="K255" s="41"/>
      <c r="L255" s="42"/>
      <c r="M255" s="658"/>
      <c r="N255" s="659" t="str">
        <f t="shared" si="2"/>
        <v/>
      </c>
      <c r="O255" s="692">
        <f t="shared" si="3"/>
        <v>0</v>
      </c>
      <c r="P255" s="29"/>
      <c r="Q255" s="74"/>
      <c r="R255" s="28"/>
      <c r="S255" s="28"/>
      <c r="T255" s="28"/>
      <c r="U255" s="28"/>
      <c r="V255" s="28"/>
      <c r="W255" s="28"/>
      <c r="X255" s="28"/>
      <c r="Y255" s="28"/>
      <c r="Z255" s="28"/>
    </row>
    <row r="256" spans="1:26" ht="15" customHeight="1">
      <c r="A256" s="111">
        <v>246</v>
      </c>
      <c r="B256" s="48"/>
      <c r="C256" s="48"/>
      <c r="D256" s="35"/>
      <c r="E256" s="149"/>
      <c r="F256" s="156"/>
      <c r="G256" s="670"/>
      <c r="H256" s="88"/>
      <c r="I256" s="40"/>
      <c r="J256" s="40"/>
      <c r="K256" s="41"/>
      <c r="L256" s="42"/>
      <c r="M256" s="658"/>
      <c r="N256" s="659" t="str">
        <f t="shared" si="2"/>
        <v/>
      </c>
      <c r="O256" s="692">
        <f t="shared" si="3"/>
        <v>0</v>
      </c>
      <c r="P256" s="29"/>
      <c r="Q256" s="74"/>
      <c r="R256" s="28"/>
      <c r="S256" s="28"/>
      <c r="T256" s="28"/>
      <c r="U256" s="28"/>
      <c r="V256" s="28"/>
      <c r="W256" s="28"/>
      <c r="X256" s="28"/>
      <c r="Y256" s="28"/>
      <c r="Z256" s="28"/>
    </row>
    <row r="257" spans="1:26" ht="15" customHeight="1">
      <c r="A257" s="111">
        <v>247</v>
      </c>
      <c r="B257" s="48"/>
      <c r="C257" s="48"/>
      <c r="D257" s="35"/>
      <c r="E257" s="149"/>
      <c r="F257" s="156"/>
      <c r="G257" s="670"/>
      <c r="H257" s="88"/>
      <c r="I257" s="40"/>
      <c r="J257" s="40"/>
      <c r="K257" s="41"/>
      <c r="L257" s="42"/>
      <c r="M257" s="658"/>
      <c r="N257" s="659" t="str">
        <f t="shared" si="2"/>
        <v/>
      </c>
      <c r="O257" s="692">
        <f t="shared" si="3"/>
        <v>0</v>
      </c>
      <c r="P257" s="29"/>
      <c r="Q257" s="74"/>
      <c r="R257" s="28"/>
      <c r="S257" s="28"/>
      <c r="T257" s="28"/>
      <c r="U257" s="28"/>
      <c r="V257" s="28"/>
      <c r="W257" s="28"/>
      <c r="X257" s="28"/>
      <c r="Y257" s="28"/>
      <c r="Z257" s="28"/>
    </row>
    <row r="258" spans="1:26" ht="15" customHeight="1">
      <c r="A258" s="111">
        <v>248</v>
      </c>
      <c r="B258" s="48"/>
      <c r="C258" s="48"/>
      <c r="D258" s="35"/>
      <c r="E258" s="149"/>
      <c r="F258" s="156"/>
      <c r="G258" s="670"/>
      <c r="H258" s="88"/>
      <c r="I258" s="40"/>
      <c r="J258" s="40"/>
      <c r="K258" s="41"/>
      <c r="L258" s="42"/>
      <c r="M258" s="658"/>
      <c r="N258" s="659" t="str">
        <f t="shared" si="2"/>
        <v/>
      </c>
      <c r="O258" s="692">
        <f t="shared" si="3"/>
        <v>0</v>
      </c>
      <c r="P258" s="29"/>
      <c r="Q258" s="74"/>
      <c r="R258" s="28"/>
      <c r="S258" s="28"/>
      <c r="T258" s="28"/>
      <c r="U258" s="28"/>
      <c r="V258" s="28"/>
      <c r="W258" s="28"/>
      <c r="X258" s="28"/>
      <c r="Y258" s="28"/>
      <c r="Z258" s="28"/>
    </row>
    <row r="259" spans="1:26" ht="15" customHeight="1">
      <c r="A259" s="111">
        <v>249</v>
      </c>
      <c r="B259" s="48"/>
      <c r="C259" s="48"/>
      <c r="D259" s="35"/>
      <c r="E259" s="149"/>
      <c r="F259" s="156"/>
      <c r="G259" s="670"/>
      <c r="H259" s="88"/>
      <c r="I259" s="40"/>
      <c r="J259" s="40"/>
      <c r="K259" s="41"/>
      <c r="L259" s="42"/>
      <c r="M259" s="658"/>
      <c r="N259" s="659" t="str">
        <f t="shared" si="2"/>
        <v/>
      </c>
      <c r="O259" s="692">
        <f t="shared" si="3"/>
        <v>0</v>
      </c>
      <c r="P259" s="29"/>
      <c r="Q259" s="74"/>
      <c r="R259" s="28"/>
      <c r="S259" s="28"/>
      <c r="T259" s="28"/>
      <c r="U259" s="28"/>
      <c r="V259" s="28"/>
      <c r="W259" s="28"/>
      <c r="X259" s="28"/>
      <c r="Y259" s="28"/>
      <c r="Z259" s="28"/>
    </row>
    <row r="260" spans="1:26" ht="15" customHeight="1">
      <c r="A260" s="111">
        <v>250</v>
      </c>
      <c r="B260" s="48"/>
      <c r="C260" s="48"/>
      <c r="D260" s="35"/>
      <c r="E260" s="149"/>
      <c r="F260" s="156"/>
      <c r="G260" s="670"/>
      <c r="H260" s="88"/>
      <c r="I260" s="40"/>
      <c r="J260" s="40"/>
      <c r="K260" s="41"/>
      <c r="L260" s="42"/>
      <c r="M260" s="658"/>
      <c r="N260" s="659" t="str">
        <f t="shared" si="2"/>
        <v/>
      </c>
      <c r="O260" s="692">
        <f t="shared" si="3"/>
        <v>0</v>
      </c>
      <c r="P260" s="29"/>
      <c r="Q260" s="74"/>
      <c r="R260" s="28"/>
      <c r="S260" s="28"/>
      <c r="T260" s="28"/>
      <c r="U260" s="28"/>
      <c r="V260" s="28"/>
      <c r="W260" s="28"/>
      <c r="X260" s="28"/>
      <c r="Y260" s="28"/>
      <c r="Z260" s="28"/>
    </row>
    <row r="261" spans="1:26" ht="15" customHeight="1">
      <c r="A261" s="111">
        <v>251</v>
      </c>
      <c r="B261" s="48"/>
      <c r="C261" s="48"/>
      <c r="D261" s="35"/>
      <c r="E261" s="149"/>
      <c r="F261" s="156"/>
      <c r="G261" s="670"/>
      <c r="H261" s="88"/>
      <c r="I261" s="40"/>
      <c r="J261" s="40"/>
      <c r="K261" s="41"/>
      <c r="L261" s="42"/>
      <c r="M261" s="658"/>
      <c r="N261" s="659" t="str">
        <f t="shared" si="2"/>
        <v/>
      </c>
      <c r="O261" s="692">
        <f t="shared" si="3"/>
        <v>0</v>
      </c>
      <c r="P261" s="29"/>
      <c r="Q261" s="74"/>
      <c r="R261" s="28"/>
      <c r="S261" s="28"/>
      <c r="T261" s="28"/>
      <c r="U261" s="28"/>
      <c r="V261" s="28"/>
      <c r="W261" s="28"/>
      <c r="X261" s="28"/>
      <c r="Y261" s="28"/>
      <c r="Z261" s="28"/>
    </row>
    <row r="262" spans="1:26" ht="15" customHeight="1">
      <c r="A262" s="111">
        <v>252</v>
      </c>
      <c r="B262" s="48"/>
      <c r="C262" s="48"/>
      <c r="D262" s="35"/>
      <c r="E262" s="149"/>
      <c r="F262" s="156"/>
      <c r="G262" s="670"/>
      <c r="H262" s="88"/>
      <c r="I262" s="40"/>
      <c r="J262" s="40"/>
      <c r="K262" s="41"/>
      <c r="L262" s="42"/>
      <c r="M262" s="658"/>
      <c r="N262" s="659" t="str">
        <f t="shared" si="2"/>
        <v/>
      </c>
      <c r="O262" s="692">
        <f t="shared" si="3"/>
        <v>0</v>
      </c>
      <c r="P262" s="29"/>
      <c r="Q262" s="74"/>
      <c r="R262" s="28"/>
      <c r="S262" s="28"/>
      <c r="T262" s="28"/>
      <c r="U262" s="28"/>
      <c r="V262" s="28"/>
      <c r="W262" s="28"/>
      <c r="X262" s="28"/>
      <c r="Y262" s="28"/>
      <c r="Z262" s="28"/>
    </row>
    <row r="263" spans="1:26" ht="15" customHeight="1">
      <c r="A263" s="111">
        <v>253</v>
      </c>
      <c r="B263" s="48"/>
      <c r="C263" s="48"/>
      <c r="D263" s="35"/>
      <c r="E263" s="149"/>
      <c r="F263" s="156"/>
      <c r="G263" s="670"/>
      <c r="H263" s="88"/>
      <c r="I263" s="40"/>
      <c r="J263" s="40"/>
      <c r="K263" s="41"/>
      <c r="L263" s="42"/>
      <c r="M263" s="658"/>
      <c r="N263" s="659" t="str">
        <f t="shared" si="2"/>
        <v/>
      </c>
      <c r="O263" s="692">
        <f t="shared" si="3"/>
        <v>0</v>
      </c>
      <c r="P263" s="29"/>
      <c r="Q263" s="74"/>
      <c r="R263" s="28"/>
      <c r="S263" s="28"/>
      <c r="T263" s="28"/>
      <c r="U263" s="28"/>
      <c r="V263" s="28"/>
      <c r="W263" s="28"/>
      <c r="X263" s="28"/>
      <c r="Y263" s="28"/>
      <c r="Z263" s="28"/>
    </row>
    <row r="264" spans="1:26" ht="15" customHeight="1">
      <c r="A264" s="111">
        <v>254</v>
      </c>
      <c r="B264" s="48"/>
      <c r="C264" s="48"/>
      <c r="D264" s="35"/>
      <c r="E264" s="149"/>
      <c r="F264" s="156"/>
      <c r="G264" s="670"/>
      <c r="H264" s="88"/>
      <c r="I264" s="40"/>
      <c r="J264" s="40"/>
      <c r="K264" s="41"/>
      <c r="L264" s="42"/>
      <c r="M264" s="658"/>
      <c r="N264" s="659" t="str">
        <f t="shared" si="2"/>
        <v/>
      </c>
      <c r="O264" s="692">
        <f t="shared" si="3"/>
        <v>0</v>
      </c>
      <c r="P264" s="29"/>
      <c r="Q264" s="74"/>
      <c r="R264" s="28"/>
      <c r="S264" s="28"/>
      <c r="T264" s="28"/>
      <c r="U264" s="28"/>
      <c r="V264" s="28"/>
      <c r="W264" s="28"/>
      <c r="X264" s="28"/>
      <c r="Y264" s="28"/>
      <c r="Z264" s="28"/>
    </row>
    <row r="265" spans="1:26" ht="15" customHeight="1">
      <c r="A265" s="111">
        <v>255</v>
      </c>
      <c r="B265" s="48"/>
      <c r="C265" s="48"/>
      <c r="D265" s="35"/>
      <c r="E265" s="149"/>
      <c r="F265" s="156"/>
      <c r="G265" s="670"/>
      <c r="H265" s="88"/>
      <c r="I265" s="40"/>
      <c r="J265" s="40"/>
      <c r="K265" s="41"/>
      <c r="L265" s="42"/>
      <c r="M265" s="658"/>
      <c r="N265" s="659" t="str">
        <f t="shared" ref="N265:N510" si="7">CONCATENATE(M265,K265,J265)</f>
        <v/>
      </c>
      <c r="O265" s="692">
        <f t="shared" ref="O265:O510" si="8">G265*H265</f>
        <v>0</v>
      </c>
      <c r="P265" s="29"/>
      <c r="Q265" s="74"/>
      <c r="R265" s="28"/>
      <c r="S265" s="28"/>
      <c r="T265" s="28"/>
      <c r="U265" s="28"/>
      <c r="V265" s="28"/>
      <c r="W265" s="28"/>
      <c r="X265" s="28"/>
      <c r="Y265" s="28"/>
      <c r="Z265" s="28"/>
    </row>
    <row r="266" spans="1:26" ht="15" customHeight="1">
      <c r="A266" s="111">
        <v>256</v>
      </c>
      <c r="B266" s="48"/>
      <c r="C266" s="48"/>
      <c r="D266" s="35"/>
      <c r="E266" s="149"/>
      <c r="F266" s="156"/>
      <c r="G266" s="670"/>
      <c r="H266" s="88"/>
      <c r="I266" s="40"/>
      <c r="J266" s="40"/>
      <c r="K266" s="41"/>
      <c r="L266" s="42"/>
      <c r="M266" s="658"/>
      <c r="N266" s="659" t="str">
        <f t="shared" si="7"/>
        <v/>
      </c>
      <c r="O266" s="692">
        <f t="shared" si="8"/>
        <v>0</v>
      </c>
      <c r="P266" s="29"/>
      <c r="Q266" s="74"/>
      <c r="R266" s="28"/>
      <c r="S266" s="28"/>
      <c r="T266" s="28"/>
      <c r="U266" s="28"/>
      <c r="V266" s="28"/>
      <c r="W266" s="28"/>
      <c r="X266" s="28"/>
      <c r="Y266" s="28"/>
      <c r="Z266" s="28"/>
    </row>
    <row r="267" spans="1:26" ht="15" customHeight="1">
      <c r="A267" s="111">
        <v>257</v>
      </c>
      <c r="B267" s="48"/>
      <c r="C267" s="48"/>
      <c r="D267" s="35"/>
      <c r="E267" s="149"/>
      <c r="F267" s="156"/>
      <c r="G267" s="670"/>
      <c r="H267" s="88"/>
      <c r="I267" s="40"/>
      <c r="J267" s="40"/>
      <c r="K267" s="41"/>
      <c r="L267" s="42"/>
      <c r="M267" s="658"/>
      <c r="N267" s="659" t="str">
        <f t="shared" si="7"/>
        <v/>
      </c>
      <c r="O267" s="692">
        <f t="shared" si="8"/>
        <v>0</v>
      </c>
      <c r="P267" s="29"/>
      <c r="Q267" s="74"/>
      <c r="R267" s="28"/>
      <c r="S267" s="28"/>
      <c r="T267" s="28"/>
      <c r="U267" s="28"/>
      <c r="V267" s="28"/>
      <c r="W267" s="28"/>
      <c r="X267" s="28"/>
      <c r="Y267" s="28"/>
      <c r="Z267" s="28"/>
    </row>
    <row r="268" spans="1:26" ht="15" customHeight="1">
      <c r="A268" s="111">
        <v>258</v>
      </c>
      <c r="B268" s="48"/>
      <c r="C268" s="48"/>
      <c r="D268" s="35"/>
      <c r="E268" s="149"/>
      <c r="F268" s="156"/>
      <c r="G268" s="670"/>
      <c r="H268" s="88"/>
      <c r="I268" s="40"/>
      <c r="J268" s="40"/>
      <c r="K268" s="41"/>
      <c r="L268" s="42"/>
      <c r="M268" s="658"/>
      <c r="N268" s="659" t="str">
        <f t="shared" si="7"/>
        <v/>
      </c>
      <c r="O268" s="692">
        <f t="shared" si="8"/>
        <v>0</v>
      </c>
      <c r="P268" s="29"/>
      <c r="Q268" s="74"/>
      <c r="R268" s="28"/>
      <c r="S268" s="28"/>
      <c r="T268" s="28"/>
      <c r="U268" s="28"/>
      <c r="V268" s="28"/>
      <c r="W268" s="28"/>
      <c r="X268" s="28"/>
      <c r="Y268" s="28"/>
      <c r="Z268" s="28"/>
    </row>
    <row r="269" spans="1:26" ht="15" customHeight="1">
      <c r="A269" s="111">
        <v>259</v>
      </c>
      <c r="B269" s="48"/>
      <c r="C269" s="48"/>
      <c r="D269" s="35"/>
      <c r="E269" s="149"/>
      <c r="F269" s="156"/>
      <c r="G269" s="670"/>
      <c r="H269" s="88"/>
      <c r="I269" s="40"/>
      <c r="J269" s="40"/>
      <c r="K269" s="41"/>
      <c r="L269" s="42"/>
      <c r="M269" s="658"/>
      <c r="N269" s="659" t="str">
        <f t="shared" si="7"/>
        <v/>
      </c>
      <c r="O269" s="692">
        <f t="shared" si="8"/>
        <v>0</v>
      </c>
      <c r="P269" s="29"/>
      <c r="Q269" s="74"/>
      <c r="R269" s="28"/>
      <c r="S269" s="28"/>
      <c r="T269" s="28"/>
      <c r="U269" s="28"/>
      <c r="V269" s="28"/>
      <c r="W269" s="28"/>
      <c r="X269" s="28"/>
      <c r="Y269" s="28"/>
      <c r="Z269" s="28"/>
    </row>
    <row r="270" spans="1:26" ht="15" customHeight="1">
      <c r="A270" s="111">
        <v>260</v>
      </c>
      <c r="B270" s="48"/>
      <c r="C270" s="48"/>
      <c r="D270" s="35"/>
      <c r="E270" s="149"/>
      <c r="F270" s="156"/>
      <c r="G270" s="670"/>
      <c r="H270" s="88"/>
      <c r="I270" s="40"/>
      <c r="J270" s="40"/>
      <c r="K270" s="41"/>
      <c r="L270" s="42"/>
      <c r="M270" s="658"/>
      <c r="N270" s="659" t="str">
        <f t="shared" si="7"/>
        <v/>
      </c>
      <c r="O270" s="692">
        <f t="shared" si="8"/>
        <v>0</v>
      </c>
      <c r="P270" s="29"/>
      <c r="Q270" s="74"/>
      <c r="R270" s="28"/>
      <c r="S270" s="28"/>
      <c r="T270" s="28"/>
      <c r="U270" s="28"/>
      <c r="V270" s="28"/>
      <c r="W270" s="28"/>
      <c r="X270" s="28"/>
      <c r="Y270" s="28"/>
      <c r="Z270" s="28"/>
    </row>
    <row r="271" spans="1:26" ht="15" customHeight="1">
      <c r="A271" s="111">
        <v>261</v>
      </c>
      <c r="B271" s="48"/>
      <c r="C271" s="48"/>
      <c r="D271" s="35"/>
      <c r="E271" s="149"/>
      <c r="F271" s="156"/>
      <c r="G271" s="670"/>
      <c r="H271" s="88"/>
      <c r="I271" s="40"/>
      <c r="J271" s="40"/>
      <c r="K271" s="41"/>
      <c r="L271" s="42"/>
      <c r="M271" s="658"/>
      <c r="N271" s="659" t="str">
        <f t="shared" si="7"/>
        <v/>
      </c>
      <c r="O271" s="692">
        <f t="shared" si="8"/>
        <v>0</v>
      </c>
      <c r="P271" s="29"/>
      <c r="Q271" s="74"/>
      <c r="R271" s="28"/>
      <c r="S271" s="28"/>
      <c r="T271" s="28"/>
      <c r="U271" s="28"/>
      <c r="V271" s="28"/>
      <c r="W271" s="28"/>
      <c r="X271" s="28"/>
      <c r="Y271" s="28"/>
      <c r="Z271" s="28"/>
    </row>
    <row r="272" spans="1:26" ht="15" customHeight="1">
      <c r="A272" s="111">
        <v>262</v>
      </c>
      <c r="B272" s="48"/>
      <c r="C272" s="48"/>
      <c r="D272" s="35"/>
      <c r="E272" s="149"/>
      <c r="F272" s="156"/>
      <c r="G272" s="670"/>
      <c r="H272" s="88"/>
      <c r="I272" s="40"/>
      <c r="J272" s="40"/>
      <c r="K272" s="41"/>
      <c r="L272" s="42"/>
      <c r="M272" s="658"/>
      <c r="N272" s="659" t="str">
        <f t="shared" si="7"/>
        <v/>
      </c>
      <c r="O272" s="692">
        <f t="shared" si="8"/>
        <v>0</v>
      </c>
      <c r="P272" s="29"/>
      <c r="Q272" s="74"/>
      <c r="R272" s="28"/>
      <c r="S272" s="28"/>
      <c r="T272" s="28"/>
      <c r="U272" s="28"/>
      <c r="V272" s="28"/>
      <c r="W272" s="28"/>
      <c r="X272" s="28"/>
      <c r="Y272" s="28"/>
      <c r="Z272" s="28"/>
    </row>
    <row r="273" spans="1:26" ht="15" customHeight="1">
      <c r="A273" s="111">
        <v>263</v>
      </c>
      <c r="B273" s="48"/>
      <c r="C273" s="48"/>
      <c r="D273" s="35"/>
      <c r="E273" s="149"/>
      <c r="F273" s="156"/>
      <c r="G273" s="670"/>
      <c r="H273" s="88"/>
      <c r="I273" s="40"/>
      <c r="J273" s="40"/>
      <c r="K273" s="41"/>
      <c r="L273" s="42"/>
      <c r="M273" s="658"/>
      <c r="N273" s="659" t="str">
        <f t="shared" si="7"/>
        <v/>
      </c>
      <c r="O273" s="692">
        <f t="shared" si="8"/>
        <v>0</v>
      </c>
      <c r="P273" s="29"/>
      <c r="Q273" s="74"/>
      <c r="R273" s="28"/>
      <c r="S273" s="28"/>
      <c r="T273" s="28"/>
      <c r="U273" s="28"/>
      <c r="V273" s="28"/>
      <c r="W273" s="28"/>
      <c r="X273" s="28"/>
      <c r="Y273" s="28"/>
      <c r="Z273" s="28"/>
    </row>
    <row r="274" spans="1:26" ht="15" customHeight="1">
      <c r="A274" s="111">
        <v>264</v>
      </c>
      <c r="B274" s="48"/>
      <c r="C274" s="48"/>
      <c r="D274" s="35"/>
      <c r="E274" s="149"/>
      <c r="F274" s="156"/>
      <c r="G274" s="670"/>
      <c r="H274" s="88"/>
      <c r="I274" s="40"/>
      <c r="J274" s="40"/>
      <c r="K274" s="41"/>
      <c r="L274" s="42"/>
      <c r="M274" s="658"/>
      <c r="N274" s="659" t="str">
        <f t="shared" si="7"/>
        <v/>
      </c>
      <c r="O274" s="692">
        <f t="shared" si="8"/>
        <v>0</v>
      </c>
      <c r="P274" s="29"/>
      <c r="Q274" s="74"/>
      <c r="R274" s="28"/>
      <c r="S274" s="28"/>
      <c r="T274" s="28"/>
      <c r="U274" s="28"/>
      <c r="V274" s="28"/>
      <c r="W274" s="28"/>
      <c r="X274" s="28"/>
      <c r="Y274" s="28"/>
      <c r="Z274" s="28"/>
    </row>
    <row r="275" spans="1:26" ht="15" customHeight="1">
      <c r="A275" s="111">
        <v>265</v>
      </c>
      <c r="B275" s="48"/>
      <c r="C275" s="48"/>
      <c r="D275" s="35"/>
      <c r="E275" s="149"/>
      <c r="F275" s="156"/>
      <c r="G275" s="670"/>
      <c r="H275" s="88"/>
      <c r="I275" s="40"/>
      <c r="J275" s="40"/>
      <c r="K275" s="41"/>
      <c r="L275" s="42"/>
      <c r="M275" s="658"/>
      <c r="N275" s="659" t="str">
        <f t="shared" si="7"/>
        <v/>
      </c>
      <c r="O275" s="692">
        <f t="shared" si="8"/>
        <v>0</v>
      </c>
      <c r="P275" s="29"/>
      <c r="Q275" s="74"/>
      <c r="R275" s="28"/>
      <c r="S275" s="28"/>
      <c r="T275" s="28"/>
      <c r="U275" s="28"/>
      <c r="V275" s="28"/>
      <c r="W275" s="28"/>
      <c r="X275" s="28"/>
      <c r="Y275" s="28"/>
      <c r="Z275" s="28"/>
    </row>
    <row r="276" spans="1:26" ht="15" customHeight="1">
      <c r="A276" s="111">
        <v>266</v>
      </c>
      <c r="B276" s="48"/>
      <c r="C276" s="48"/>
      <c r="D276" s="35"/>
      <c r="E276" s="149"/>
      <c r="F276" s="156"/>
      <c r="G276" s="670"/>
      <c r="H276" s="88"/>
      <c r="I276" s="40"/>
      <c r="J276" s="40"/>
      <c r="K276" s="41"/>
      <c r="L276" s="42"/>
      <c r="M276" s="658"/>
      <c r="N276" s="659" t="str">
        <f t="shared" si="7"/>
        <v/>
      </c>
      <c r="O276" s="692">
        <f t="shared" si="8"/>
        <v>0</v>
      </c>
      <c r="P276" s="29"/>
      <c r="Q276" s="74"/>
      <c r="R276" s="28"/>
      <c r="S276" s="28"/>
      <c r="T276" s="28"/>
      <c r="U276" s="28"/>
      <c r="V276" s="28"/>
      <c r="W276" s="28"/>
      <c r="X276" s="28"/>
      <c r="Y276" s="28"/>
      <c r="Z276" s="28"/>
    </row>
    <row r="277" spans="1:26" ht="15" customHeight="1">
      <c r="A277" s="111">
        <v>267</v>
      </c>
      <c r="B277" s="48"/>
      <c r="C277" s="48"/>
      <c r="D277" s="35"/>
      <c r="E277" s="149"/>
      <c r="F277" s="156"/>
      <c r="G277" s="670"/>
      <c r="H277" s="88"/>
      <c r="I277" s="40"/>
      <c r="J277" s="40"/>
      <c r="K277" s="41"/>
      <c r="L277" s="42"/>
      <c r="M277" s="658"/>
      <c r="N277" s="659" t="str">
        <f t="shared" si="7"/>
        <v/>
      </c>
      <c r="O277" s="692">
        <f t="shared" si="8"/>
        <v>0</v>
      </c>
      <c r="P277" s="29"/>
      <c r="Q277" s="74"/>
      <c r="R277" s="28"/>
      <c r="S277" s="28"/>
      <c r="T277" s="28"/>
      <c r="U277" s="28"/>
      <c r="V277" s="28"/>
      <c r="W277" s="28"/>
      <c r="X277" s="28"/>
      <c r="Y277" s="28"/>
      <c r="Z277" s="28"/>
    </row>
    <row r="278" spans="1:26" ht="15" customHeight="1">
      <c r="A278" s="111">
        <v>268</v>
      </c>
      <c r="B278" s="48"/>
      <c r="C278" s="48"/>
      <c r="D278" s="35"/>
      <c r="E278" s="149"/>
      <c r="F278" s="156"/>
      <c r="G278" s="670"/>
      <c r="H278" s="88"/>
      <c r="I278" s="40"/>
      <c r="J278" s="40"/>
      <c r="K278" s="41"/>
      <c r="L278" s="42"/>
      <c r="M278" s="658"/>
      <c r="N278" s="659" t="str">
        <f t="shared" si="7"/>
        <v/>
      </c>
      <c r="O278" s="692">
        <f t="shared" si="8"/>
        <v>0</v>
      </c>
      <c r="P278" s="29"/>
      <c r="Q278" s="74"/>
      <c r="R278" s="28"/>
      <c r="S278" s="28"/>
      <c r="T278" s="28"/>
      <c r="U278" s="28"/>
      <c r="V278" s="28"/>
      <c r="W278" s="28"/>
      <c r="X278" s="28"/>
      <c r="Y278" s="28"/>
      <c r="Z278" s="28"/>
    </row>
    <row r="279" spans="1:26" ht="15" customHeight="1">
      <c r="A279" s="111">
        <v>269</v>
      </c>
      <c r="B279" s="48"/>
      <c r="C279" s="48"/>
      <c r="D279" s="35"/>
      <c r="E279" s="149"/>
      <c r="F279" s="156"/>
      <c r="G279" s="670"/>
      <c r="H279" s="88"/>
      <c r="I279" s="40"/>
      <c r="J279" s="40"/>
      <c r="K279" s="41"/>
      <c r="L279" s="42"/>
      <c r="M279" s="658"/>
      <c r="N279" s="659" t="str">
        <f t="shared" si="7"/>
        <v/>
      </c>
      <c r="O279" s="692">
        <f t="shared" si="8"/>
        <v>0</v>
      </c>
      <c r="P279" s="29"/>
      <c r="Q279" s="74"/>
      <c r="R279" s="28"/>
      <c r="S279" s="28"/>
      <c r="T279" s="28"/>
      <c r="U279" s="28"/>
      <c r="V279" s="28"/>
      <c r="W279" s="28"/>
      <c r="X279" s="28"/>
      <c r="Y279" s="28"/>
      <c r="Z279" s="28"/>
    </row>
    <row r="280" spans="1:26" ht="15" customHeight="1">
      <c r="A280" s="111">
        <v>270</v>
      </c>
      <c r="B280" s="48"/>
      <c r="C280" s="48"/>
      <c r="D280" s="35"/>
      <c r="E280" s="149"/>
      <c r="F280" s="156"/>
      <c r="G280" s="670"/>
      <c r="H280" s="88"/>
      <c r="I280" s="40"/>
      <c r="J280" s="40"/>
      <c r="K280" s="41"/>
      <c r="L280" s="42"/>
      <c r="M280" s="658"/>
      <c r="N280" s="659" t="str">
        <f t="shared" si="7"/>
        <v/>
      </c>
      <c r="O280" s="692">
        <f t="shared" si="8"/>
        <v>0</v>
      </c>
      <c r="P280" s="29"/>
      <c r="Q280" s="74"/>
      <c r="R280" s="28"/>
      <c r="S280" s="28"/>
      <c r="T280" s="28"/>
      <c r="U280" s="28"/>
      <c r="V280" s="28"/>
      <c r="W280" s="28"/>
      <c r="X280" s="28"/>
      <c r="Y280" s="28"/>
      <c r="Z280" s="28"/>
    </row>
    <row r="281" spans="1:26" ht="15" customHeight="1">
      <c r="A281" s="111">
        <v>271</v>
      </c>
      <c r="B281" s="48"/>
      <c r="C281" s="48"/>
      <c r="D281" s="35"/>
      <c r="E281" s="149"/>
      <c r="F281" s="156"/>
      <c r="G281" s="670"/>
      <c r="H281" s="88"/>
      <c r="I281" s="40"/>
      <c r="J281" s="40"/>
      <c r="K281" s="41"/>
      <c r="L281" s="42"/>
      <c r="M281" s="658"/>
      <c r="N281" s="659" t="str">
        <f t="shared" si="7"/>
        <v/>
      </c>
      <c r="O281" s="692">
        <f t="shared" si="8"/>
        <v>0</v>
      </c>
      <c r="P281" s="29"/>
      <c r="Q281" s="74"/>
      <c r="R281" s="28"/>
      <c r="S281" s="28"/>
      <c r="T281" s="28"/>
      <c r="U281" s="28"/>
      <c r="V281" s="28"/>
      <c r="W281" s="28"/>
      <c r="X281" s="28"/>
      <c r="Y281" s="28"/>
      <c r="Z281" s="28"/>
    </row>
    <row r="282" spans="1:26" ht="15" customHeight="1">
      <c r="A282" s="111">
        <v>272</v>
      </c>
      <c r="B282" s="48"/>
      <c r="C282" s="48"/>
      <c r="D282" s="35"/>
      <c r="E282" s="149"/>
      <c r="F282" s="156"/>
      <c r="G282" s="670"/>
      <c r="H282" s="88"/>
      <c r="I282" s="40"/>
      <c r="J282" s="40"/>
      <c r="K282" s="41"/>
      <c r="L282" s="42"/>
      <c r="M282" s="658"/>
      <c r="N282" s="659" t="str">
        <f t="shared" si="7"/>
        <v/>
      </c>
      <c r="O282" s="692">
        <f t="shared" si="8"/>
        <v>0</v>
      </c>
      <c r="P282" s="29"/>
      <c r="Q282" s="74"/>
      <c r="R282" s="28"/>
      <c r="S282" s="28"/>
      <c r="T282" s="28"/>
      <c r="U282" s="28"/>
      <c r="V282" s="28"/>
      <c r="W282" s="28"/>
      <c r="X282" s="28"/>
      <c r="Y282" s="28"/>
      <c r="Z282" s="28"/>
    </row>
    <row r="283" spans="1:26" ht="15" customHeight="1">
      <c r="A283" s="111">
        <v>273</v>
      </c>
      <c r="B283" s="48"/>
      <c r="C283" s="48"/>
      <c r="D283" s="35"/>
      <c r="E283" s="149"/>
      <c r="F283" s="156"/>
      <c r="G283" s="670"/>
      <c r="H283" s="88"/>
      <c r="I283" s="40"/>
      <c r="J283" s="40"/>
      <c r="K283" s="41"/>
      <c r="L283" s="42"/>
      <c r="M283" s="658"/>
      <c r="N283" s="659" t="str">
        <f t="shared" si="7"/>
        <v/>
      </c>
      <c r="O283" s="692">
        <f t="shared" si="8"/>
        <v>0</v>
      </c>
      <c r="P283" s="29"/>
      <c r="Q283" s="74"/>
      <c r="R283" s="28"/>
      <c r="S283" s="28"/>
      <c r="T283" s="28"/>
      <c r="U283" s="28"/>
      <c r="V283" s="28"/>
      <c r="W283" s="28"/>
      <c r="X283" s="28"/>
      <c r="Y283" s="28"/>
      <c r="Z283" s="28"/>
    </row>
    <row r="284" spans="1:26" ht="15" customHeight="1">
      <c r="A284" s="111">
        <v>274</v>
      </c>
      <c r="B284" s="48"/>
      <c r="C284" s="48"/>
      <c r="D284" s="35"/>
      <c r="E284" s="149"/>
      <c r="F284" s="156"/>
      <c r="G284" s="670"/>
      <c r="H284" s="88"/>
      <c r="I284" s="40"/>
      <c r="J284" s="40"/>
      <c r="K284" s="41"/>
      <c r="L284" s="42"/>
      <c r="M284" s="658"/>
      <c r="N284" s="659" t="str">
        <f t="shared" si="7"/>
        <v/>
      </c>
      <c r="O284" s="692">
        <f t="shared" si="8"/>
        <v>0</v>
      </c>
      <c r="P284" s="29"/>
      <c r="Q284" s="74"/>
      <c r="R284" s="28"/>
      <c r="S284" s="28"/>
      <c r="T284" s="28"/>
      <c r="U284" s="28"/>
      <c r="V284" s="28"/>
      <c r="W284" s="28"/>
      <c r="X284" s="28"/>
      <c r="Y284" s="28"/>
      <c r="Z284" s="28"/>
    </row>
    <row r="285" spans="1:26" ht="15" customHeight="1">
      <c r="A285" s="111">
        <v>275</v>
      </c>
      <c r="B285" s="48"/>
      <c r="C285" s="48"/>
      <c r="D285" s="35"/>
      <c r="E285" s="149"/>
      <c r="F285" s="156"/>
      <c r="G285" s="670"/>
      <c r="H285" s="88"/>
      <c r="I285" s="40"/>
      <c r="J285" s="40"/>
      <c r="K285" s="41"/>
      <c r="L285" s="42"/>
      <c r="M285" s="658"/>
      <c r="N285" s="659" t="str">
        <f t="shared" si="7"/>
        <v/>
      </c>
      <c r="O285" s="692">
        <f t="shared" si="8"/>
        <v>0</v>
      </c>
      <c r="P285" s="29"/>
      <c r="Q285" s="74"/>
      <c r="R285" s="28"/>
      <c r="S285" s="28"/>
      <c r="T285" s="28"/>
      <c r="U285" s="28"/>
      <c r="V285" s="28"/>
      <c r="W285" s="28"/>
      <c r="X285" s="28"/>
      <c r="Y285" s="28"/>
      <c r="Z285" s="28"/>
    </row>
    <row r="286" spans="1:26" ht="15" customHeight="1">
      <c r="A286" s="111">
        <v>276</v>
      </c>
      <c r="B286" s="48"/>
      <c r="C286" s="48"/>
      <c r="D286" s="35"/>
      <c r="E286" s="149"/>
      <c r="F286" s="156"/>
      <c r="G286" s="670"/>
      <c r="H286" s="88"/>
      <c r="I286" s="40"/>
      <c r="J286" s="40"/>
      <c r="K286" s="41"/>
      <c r="L286" s="42"/>
      <c r="M286" s="658"/>
      <c r="N286" s="659" t="str">
        <f t="shared" si="7"/>
        <v/>
      </c>
      <c r="O286" s="692">
        <f t="shared" si="8"/>
        <v>0</v>
      </c>
      <c r="P286" s="29"/>
      <c r="Q286" s="74"/>
      <c r="R286" s="28"/>
      <c r="S286" s="28"/>
      <c r="T286" s="28"/>
      <c r="U286" s="28"/>
      <c r="V286" s="28"/>
      <c r="W286" s="28"/>
      <c r="X286" s="28"/>
      <c r="Y286" s="28"/>
      <c r="Z286" s="28"/>
    </row>
    <row r="287" spans="1:26" ht="15" customHeight="1">
      <c r="A287" s="111">
        <v>277</v>
      </c>
      <c r="B287" s="48"/>
      <c r="C287" s="48"/>
      <c r="D287" s="35"/>
      <c r="E287" s="149"/>
      <c r="F287" s="156"/>
      <c r="G287" s="670"/>
      <c r="H287" s="88"/>
      <c r="I287" s="40"/>
      <c r="J287" s="40"/>
      <c r="K287" s="41"/>
      <c r="L287" s="42"/>
      <c r="M287" s="658"/>
      <c r="N287" s="659" t="str">
        <f t="shared" si="7"/>
        <v/>
      </c>
      <c r="O287" s="692">
        <f t="shared" si="8"/>
        <v>0</v>
      </c>
      <c r="P287" s="29"/>
      <c r="Q287" s="74"/>
      <c r="R287" s="28"/>
      <c r="S287" s="28"/>
      <c r="T287" s="28"/>
      <c r="U287" s="28"/>
      <c r="V287" s="28"/>
      <c r="W287" s="28"/>
      <c r="X287" s="28"/>
      <c r="Y287" s="28"/>
      <c r="Z287" s="28"/>
    </row>
    <row r="288" spans="1:26" ht="15" customHeight="1">
      <c r="A288" s="111">
        <v>278</v>
      </c>
      <c r="B288" s="48"/>
      <c r="C288" s="48"/>
      <c r="D288" s="35"/>
      <c r="E288" s="149"/>
      <c r="F288" s="156"/>
      <c r="G288" s="670"/>
      <c r="H288" s="88"/>
      <c r="I288" s="40"/>
      <c r="J288" s="40"/>
      <c r="K288" s="41"/>
      <c r="L288" s="42"/>
      <c r="M288" s="658"/>
      <c r="N288" s="659" t="str">
        <f t="shared" si="7"/>
        <v/>
      </c>
      <c r="O288" s="692">
        <f t="shared" si="8"/>
        <v>0</v>
      </c>
      <c r="P288" s="29"/>
      <c r="Q288" s="74"/>
      <c r="R288" s="28"/>
      <c r="S288" s="28"/>
      <c r="T288" s="28"/>
      <c r="U288" s="28"/>
      <c r="V288" s="28"/>
      <c r="W288" s="28"/>
      <c r="X288" s="28"/>
      <c r="Y288" s="28"/>
      <c r="Z288" s="28"/>
    </row>
    <row r="289" spans="1:26" ht="15" customHeight="1">
      <c r="A289" s="111">
        <v>279</v>
      </c>
      <c r="B289" s="48"/>
      <c r="C289" s="48"/>
      <c r="D289" s="35"/>
      <c r="E289" s="149"/>
      <c r="F289" s="156"/>
      <c r="G289" s="670"/>
      <c r="H289" s="88"/>
      <c r="I289" s="40"/>
      <c r="J289" s="40"/>
      <c r="K289" s="41"/>
      <c r="L289" s="42"/>
      <c r="M289" s="658"/>
      <c r="N289" s="659" t="str">
        <f t="shared" si="7"/>
        <v/>
      </c>
      <c r="O289" s="692">
        <f t="shared" si="8"/>
        <v>0</v>
      </c>
      <c r="P289" s="29"/>
      <c r="Q289" s="74"/>
      <c r="R289" s="28"/>
      <c r="S289" s="28"/>
      <c r="T289" s="28"/>
      <c r="U289" s="28"/>
      <c r="V289" s="28"/>
      <c r="W289" s="28"/>
      <c r="X289" s="28"/>
      <c r="Y289" s="28"/>
      <c r="Z289" s="28"/>
    </row>
    <row r="290" spans="1:26" ht="15" customHeight="1">
      <c r="A290" s="111">
        <v>280</v>
      </c>
      <c r="B290" s="48"/>
      <c r="C290" s="48"/>
      <c r="D290" s="35"/>
      <c r="E290" s="149"/>
      <c r="F290" s="156"/>
      <c r="G290" s="670"/>
      <c r="H290" s="88"/>
      <c r="I290" s="40"/>
      <c r="J290" s="40"/>
      <c r="K290" s="41"/>
      <c r="L290" s="42"/>
      <c r="M290" s="658"/>
      <c r="N290" s="659" t="str">
        <f t="shared" si="7"/>
        <v/>
      </c>
      <c r="O290" s="692">
        <f t="shared" si="8"/>
        <v>0</v>
      </c>
      <c r="P290" s="29"/>
      <c r="Q290" s="74"/>
      <c r="R290" s="28"/>
      <c r="S290" s="28"/>
      <c r="T290" s="28"/>
      <c r="U290" s="28"/>
      <c r="V290" s="28"/>
      <c r="W290" s="28"/>
      <c r="X290" s="28"/>
      <c r="Y290" s="28"/>
      <c r="Z290" s="28"/>
    </row>
    <row r="291" spans="1:26" ht="15" customHeight="1">
      <c r="A291" s="111">
        <v>281</v>
      </c>
      <c r="B291" s="48"/>
      <c r="C291" s="48"/>
      <c r="D291" s="35"/>
      <c r="E291" s="149"/>
      <c r="F291" s="156"/>
      <c r="G291" s="670"/>
      <c r="H291" s="88"/>
      <c r="I291" s="40"/>
      <c r="J291" s="40"/>
      <c r="K291" s="41"/>
      <c r="L291" s="42"/>
      <c r="M291" s="658"/>
      <c r="N291" s="659" t="str">
        <f t="shared" si="7"/>
        <v/>
      </c>
      <c r="O291" s="692">
        <f t="shared" si="8"/>
        <v>0</v>
      </c>
      <c r="P291" s="29"/>
      <c r="Q291" s="74"/>
      <c r="R291" s="28"/>
      <c r="S291" s="28"/>
      <c r="T291" s="28"/>
      <c r="U291" s="28"/>
      <c r="V291" s="28"/>
      <c r="W291" s="28"/>
      <c r="X291" s="28"/>
      <c r="Y291" s="28"/>
      <c r="Z291" s="28"/>
    </row>
    <row r="292" spans="1:26" ht="15" customHeight="1">
      <c r="A292" s="111">
        <v>282</v>
      </c>
      <c r="B292" s="48"/>
      <c r="C292" s="48"/>
      <c r="D292" s="35"/>
      <c r="E292" s="149"/>
      <c r="F292" s="156"/>
      <c r="G292" s="670"/>
      <c r="H292" s="88"/>
      <c r="I292" s="40"/>
      <c r="J292" s="40"/>
      <c r="K292" s="41"/>
      <c r="L292" s="42"/>
      <c r="M292" s="658"/>
      <c r="N292" s="659" t="str">
        <f t="shared" si="7"/>
        <v/>
      </c>
      <c r="O292" s="692">
        <f t="shared" si="8"/>
        <v>0</v>
      </c>
      <c r="P292" s="29"/>
      <c r="Q292" s="74"/>
      <c r="R292" s="28"/>
      <c r="S292" s="28"/>
      <c r="T292" s="28"/>
      <c r="U292" s="28"/>
      <c r="V292" s="28"/>
      <c r="W292" s="28"/>
      <c r="X292" s="28"/>
      <c r="Y292" s="28"/>
      <c r="Z292" s="28"/>
    </row>
    <row r="293" spans="1:26" ht="15" customHeight="1">
      <c r="A293" s="111">
        <v>283</v>
      </c>
      <c r="B293" s="48"/>
      <c r="C293" s="48"/>
      <c r="D293" s="35"/>
      <c r="E293" s="149"/>
      <c r="F293" s="156"/>
      <c r="G293" s="670"/>
      <c r="H293" s="88"/>
      <c r="I293" s="40"/>
      <c r="J293" s="40"/>
      <c r="K293" s="41"/>
      <c r="L293" s="42"/>
      <c r="M293" s="658"/>
      <c r="N293" s="659" t="str">
        <f t="shared" si="7"/>
        <v/>
      </c>
      <c r="O293" s="692">
        <f t="shared" si="8"/>
        <v>0</v>
      </c>
      <c r="P293" s="29"/>
      <c r="Q293" s="74"/>
      <c r="R293" s="28"/>
      <c r="S293" s="28"/>
      <c r="T293" s="28"/>
      <c r="U293" s="28"/>
      <c r="V293" s="28"/>
      <c r="W293" s="28"/>
      <c r="X293" s="28"/>
      <c r="Y293" s="28"/>
      <c r="Z293" s="28"/>
    </row>
    <row r="294" spans="1:26" ht="15" customHeight="1">
      <c r="A294" s="111">
        <v>284</v>
      </c>
      <c r="B294" s="48"/>
      <c r="C294" s="48"/>
      <c r="D294" s="35"/>
      <c r="E294" s="149"/>
      <c r="F294" s="156"/>
      <c r="G294" s="670"/>
      <c r="H294" s="88"/>
      <c r="I294" s="40"/>
      <c r="J294" s="40"/>
      <c r="K294" s="41"/>
      <c r="L294" s="42"/>
      <c r="M294" s="658"/>
      <c r="N294" s="659" t="str">
        <f t="shared" si="7"/>
        <v/>
      </c>
      <c r="O294" s="692">
        <f t="shared" si="8"/>
        <v>0</v>
      </c>
      <c r="P294" s="29"/>
      <c r="Q294" s="74"/>
      <c r="R294" s="28"/>
      <c r="S294" s="28"/>
      <c r="T294" s="28"/>
      <c r="U294" s="28"/>
      <c r="V294" s="28"/>
      <c r="W294" s="28"/>
      <c r="X294" s="28"/>
      <c r="Y294" s="28"/>
      <c r="Z294" s="28"/>
    </row>
    <row r="295" spans="1:26" ht="15" customHeight="1">
      <c r="A295" s="111">
        <v>285</v>
      </c>
      <c r="B295" s="48"/>
      <c r="C295" s="48"/>
      <c r="D295" s="35"/>
      <c r="E295" s="149"/>
      <c r="F295" s="156"/>
      <c r="G295" s="670"/>
      <c r="H295" s="88"/>
      <c r="I295" s="40"/>
      <c r="J295" s="40"/>
      <c r="K295" s="41"/>
      <c r="L295" s="42"/>
      <c r="M295" s="658"/>
      <c r="N295" s="659" t="str">
        <f t="shared" si="7"/>
        <v/>
      </c>
      <c r="O295" s="692">
        <f t="shared" si="8"/>
        <v>0</v>
      </c>
      <c r="P295" s="29"/>
      <c r="Q295" s="74"/>
      <c r="R295" s="28"/>
      <c r="S295" s="28"/>
      <c r="T295" s="28"/>
      <c r="U295" s="28"/>
      <c r="V295" s="28"/>
      <c r="W295" s="28"/>
      <c r="X295" s="28"/>
      <c r="Y295" s="28"/>
      <c r="Z295" s="28"/>
    </row>
    <row r="296" spans="1:26" ht="15" customHeight="1">
      <c r="A296" s="111">
        <v>286</v>
      </c>
      <c r="B296" s="48"/>
      <c r="C296" s="48"/>
      <c r="D296" s="35"/>
      <c r="E296" s="149"/>
      <c r="F296" s="156"/>
      <c r="G296" s="670"/>
      <c r="H296" s="88"/>
      <c r="I296" s="40"/>
      <c r="J296" s="40"/>
      <c r="K296" s="41"/>
      <c r="L296" s="42"/>
      <c r="M296" s="658"/>
      <c r="N296" s="659" t="str">
        <f t="shared" si="7"/>
        <v/>
      </c>
      <c r="O296" s="692">
        <f t="shared" si="8"/>
        <v>0</v>
      </c>
      <c r="P296" s="29"/>
      <c r="Q296" s="74"/>
      <c r="R296" s="28"/>
      <c r="S296" s="28"/>
      <c r="T296" s="28"/>
      <c r="U296" s="28"/>
      <c r="V296" s="28"/>
      <c r="W296" s="28"/>
      <c r="X296" s="28"/>
      <c r="Y296" s="28"/>
      <c r="Z296" s="28"/>
    </row>
    <row r="297" spans="1:26" ht="15" customHeight="1">
      <c r="A297" s="111">
        <v>287</v>
      </c>
      <c r="B297" s="48"/>
      <c r="C297" s="48"/>
      <c r="D297" s="35"/>
      <c r="E297" s="149"/>
      <c r="F297" s="156"/>
      <c r="G297" s="670"/>
      <c r="H297" s="88"/>
      <c r="I297" s="40"/>
      <c r="J297" s="40"/>
      <c r="K297" s="41"/>
      <c r="L297" s="42"/>
      <c r="M297" s="658"/>
      <c r="N297" s="659" t="str">
        <f t="shared" si="7"/>
        <v/>
      </c>
      <c r="O297" s="692">
        <f t="shared" si="8"/>
        <v>0</v>
      </c>
      <c r="P297" s="29"/>
      <c r="Q297" s="74"/>
      <c r="R297" s="28"/>
      <c r="S297" s="28"/>
      <c r="T297" s="28"/>
      <c r="U297" s="28"/>
      <c r="V297" s="28"/>
      <c r="W297" s="28"/>
      <c r="X297" s="28"/>
      <c r="Y297" s="28"/>
      <c r="Z297" s="28"/>
    </row>
    <row r="298" spans="1:26" ht="15" customHeight="1">
      <c r="A298" s="111">
        <v>288</v>
      </c>
      <c r="B298" s="48"/>
      <c r="C298" s="48"/>
      <c r="D298" s="35"/>
      <c r="E298" s="149"/>
      <c r="F298" s="156"/>
      <c r="G298" s="670"/>
      <c r="H298" s="88"/>
      <c r="I298" s="40"/>
      <c r="J298" s="40"/>
      <c r="K298" s="41"/>
      <c r="L298" s="42"/>
      <c r="M298" s="658"/>
      <c r="N298" s="659" t="str">
        <f t="shared" si="7"/>
        <v/>
      </c>
      <c r="O298" s="692">
        <f t="shared" si="8"/>
        <v>0</v>
      </c>
      <c r="P298" s="29"/>
      <c r="Q298" s="74"/>
      <c r="R298" s="28"/>
      <c r="S298" s="28"/>
      <c r="T298" s="28"/>
      <c r="U298" s="28"/>
      <c r="V298" s="28"/>
      <c r="W298" s="28"/>
      <c r="X298" s="28"/>
      <c r="Y298" s="28"/>
      <c r="Z298" s="28"/>
    </row>
    <row r="299" spans="1:26" ht="15" customHeight="1">
      <c r="A299" s="111">
        <v>289</v>
      </c>
      <c r="B299" s="48"/>
      <c r="C299" s="48"/>
      <c r="D299" s="35"/>
      <c r="E299" s="149"/>
      <c r="F299" s="156"/>
      <c r="G299" s="670"/>
      <c r="H299" s="88"/>
      <c r="I299" s="40"/>
      <c r="J299" s="40"/>
      <c r="K299" s="41"/>
      <c r="L299" s="42"/>
      <c r="M299" s="658"/>
      <c r="N299" s="659" t="str">
        <f t="shared" si="7"/>
        <v/>
      </c>
      <c r="O299" s="692">
        <f t="shared" si="8"/>
        <v>0</v>
      </c>
      <c r="P299" s="29"/>
      <c r="Q299" s="74"/>
      <c r="R299" s="28"/>
      <c r="S299" s="28"/>
      <c r="T299" s="28"/>
      <c r="U299" s="28"/>
      <c r="V299" s="28"/>
      <c r="W299" s="28"/>
      <c r="X299" s="28"/>
      <c r="Y299" s="28"/>
      <c r="Z299" s="28"/>
    </row>
    <row r="300" spans="1:26" ht="15" customHeight="1">
      <c r="A300" s="111">
        <v>290</v>
      </c>
      <c r="B300" s="48"/>
      <c r="C300" s="48"/>
      <c r="D300" s="35"/>
      <c r="E300" s="149"/>
      <c r="F300" s="156"/>
      <c r="G300" s="670"/>
      <c r="H300" s="88"/>
      <c r="I300" s="40"/>
      <c r="J300" s="40"/>
      <c r="K300" s="41"/>
      <c r="L300" s="42"/>
      <c r="M300" s="658"/>
      <c r="N300" s="659" t="str">
        <f t="shared" si="7"/>
        <v/>
      </c>
      <c r="O300" s="692">
        <f t="shared" si="8"/>
        <v>0</v>
      </c>
      <c r="P300" s="29"/>
      <c r="Q300" s="74"/>
      <c r="R300" s="28"/>
      <c r="S300" s="28"/>
      <c r="T300" s="28"/>
      <c r="U300" s="28"/>
      <c r="V300" s="28"/>
      <c r="W300" s="28"/>
      <c r="X300" s="28"/>
      <c r="Y300" s="28"/>
      <c r="Z300" s="28"/>
    </row>
    <row r="301" spans="1:26" ht="15" customHeight="1">
      <c r="A301" s="111">
        <v>291</v>
      </c>
      <c r="B301" s="48"/>
      <c r="C301" s="48"/>
      <c r="D301" s="35"/>
      <c r="E301" s="149"/>
      <c r="F301" s="156"/>
      <c r="G301" s="670"/>
      <c r="H301" s="88"/>
      <c r="I301" s="40"/>
      <c r="J301" s="40"/>
      <c r="K301" s="41"/>
      <c r="L301" s="42"/>
      <c r="M301" s="658"/>
      <c r="N301" s="659" t="str">
        <f t="shared" si="7"/>
        <v/>
      </c>
      <c r="O301" s="692">
        <f t="shared" si="8"/>
        <v>0</v>
      </c>
      <c r="P301" s="29"/>
      <c r="Q301" s="74"/>
      <c r="R301" s="28"/>
      <c r="S301" s="28"/>
      <c r="T301" s="28"/>
      <c r="U301" s="28"/>
      <c r="V301" s="28"/>
      <c r="W301" s="28"/>
      <c r="X301" s="28"/>
      <c r="Y301" s="28"/>
      <c r="Z301" s="28"/>
    </row>
    <row r="302" spans="1:26" ht="15" customHeight="1">
      <c r="A302" s="111">
        <v>292</v>
      </c>
      <c r="B302" s="48"/>
      <c r="C302" s="48"/>
      <c r="D302" s="35"/>
      <c r="E302" s="149"/>
      <c r="F302" s="156"/>
      <c r="G302" s="670"/>
      <c r="H302" s="88"/>
      <c r="I302" s="40"/>
      <c r="J302" s="40"/>
      <c r="K302" s="41"/>
      <c r="L302" s="42"/>
      <c r="M302" s="658"/>
      <c r="N302" s="659" t="str">
        <f t="shared" si="7"/>
        <v/>
      </c>
      <c r="O302" s="692">
        <f t="shared" si="8"/>
        <v>0</v>
      </c>
      <c r="P302" s="29"/>
      <c r="Q302" s="74"/>
      <c r="R302" s="28"/>
      <c r="S302" s="28"/>
      <c r="T302" s="28"/>
      <c r="U302" s="28"/>
      <c r="V302" s="28"/>
      <c r="W302" s="28"/>
      <c r="X302" s="28"/>
      <c r="Y302" s="28"/>
      <c r="Z302" s="28"/>
    </row>
    <row r="303" spans="1:26" ht="15" customHeight="1">
      <c r="A303" s="111">
        <v>293</v>
      </c>
      <c r="B303" s="48"/>
      <c r="C303" s="48"/>
      <c r="D303" s="35"/>
      <c r="E303" s="149"/>
      <c r="F303" s="156"/>
      <c r="G303" s="670"/>
      <c r="H303" s="88"/>
      <c r="I303" s="40"/>
      <c r="J303" s="40"/>
      <c r="K303" s="41"/>
      <c r="L303" s="42"/>
      <c r="M303" s="658"/>
      <c r="N303" s="659" t="str">
        <f t="shared" si="7"/>
        <v/>
      </c>
      <c r="O303" s="692">
        <f t="shared" si="8"/>
        <v>0</v>
      </c>
      <c r="P303" s="29"/>
      <c r="Q303" s="74"/>
      <c r="R303" s="28"/>
      <c r="S303" s="28"/>
      <c r="T303" s="28"/>
      <c r="U303" s="28"/>
      <c r="V303" s="28"/>
      <c r="W303" s="28"/>
      <c r="X303" s="28"/>
      <c r="Y303" s="28"/>
      <c r="Z303" s="28"/>
    </row>
    <row r="304" spans="1:26" ht="15" customHeight="1">
      <c r="A304" s="111">
        <v>294</v>
      </c>
      <c r="B304" s="48"/>
      <c r="C304" s="48"/>
      <c r="D304" s="35"/>
      <c r="E304" s="149"/>
      <c r="F304" s="156"/>
      <c r="G304" s="670"/>
      <c r="H304" s="88"/>
      <c r="I304" s="40"/>
      <c r="J304" s="40"/>
      <c r="K304" s="41"/>
      <c r="L304" s="42"/>
      <c r="M304" s="658"/>
      <c r="N304" s="659" t="str">
        <f t="shared" si="7"/>
        <v/>
      </c>
      <c r="O304" s="692">
        <f t="shared" si="8"/>
        <v>0</v>
      </c>
      <c r="P304" s="29"/>
      <c r="Q304" s="74"/>
      <c r="R304" s="28"/>
      <c r="S304" s="28"/>
      <c r="T304" s="28"/>
      <c r="U304" s="28"/>
      <c r="V304" s="28"/>
      <c r="W304" s="28"/>
      <c r="X304" s="28"/>
      <c r="Y304" s="28"/>
      <c r="Z304" s="28"/>
    </row>
    <row r="305" spans="1:26" ht="15" customHeight="1">
      <c r="A305" s="111">
        <v>295</v>
      </c>
      <c r="B305" s="48"/>
      <c r="C305" s="48"/>
      <c r="D305" s="35"/>
      <c r="E305" s="149"/>
      <c r="F305" s="156"/>
      <c r="G305" s="670"/>
      <c r="H305" s="88"/>
      <c r="I305" s="40"/>
      <c r="J305" s="40"/>
      <c r="K305" s="41"/>
      <c r="L305" s="42"/>
      <c r="M305" s="658"/>
      <c r="N305" s="659" t="str">
        <f t="shared" si="7"/>
        <v/>
      </c>
      <c r="O305" s="692">
        <f t="shared" si="8"/>
        <v>0</v>
      </c>
      <c r="P305" s="29"/>
      <c r="Q305" s="74"/>
      <c r="R305" s="28"/>
      <c r="S305" s="28"/>
      <c r="T305" s="28"/>
      <c r="U305" s="28"/>
      <c r="V305" s="28"/>
      <c r="W305" s="28"/>
      <c r="X305" s="28"/>
      <c r="Y305" s="28"/>
      <c r="Z305" s="28"/>
    </row>
    <row r="306" spans="1:26" ht="15" customHeight="1">
      <c r="A306" s="111">
        <v>296</v>
      </c>
      <c r="B306" s="48"/>
      <c r="C306" s="48"/>
      <c r="D306" s="35"/>
      <c r="E306" s="149"/>
      <c r="F306" s="156"/>
      <c r="G306" s="670"/>
      <c r="H306" s="88"/>
      <c r="I306" s="40"/>
      <c r="J306" s="40"/>
      <c r="K306" s="41"/>
      <c r="L306" s="42"/>
      <c r="M306" s="658"/>
      <c r="N306" s="659" t="str">
        <f t="shared" si="7"/>
        <v/>
      </c>
      <c r="O306" s="692">
        <f t="shared" si="8"/>
        <v>0</v>
      </c>
      <c r="P306" s="29"/>
      <c r="Q306" s="74"/>
      <c r="R306" s="28"/>
      <c r="S306" s="28"/>
      <c r="T306" s="28"/>
      <c r="U306" s="28"/>
      <c r="V306" s="28"/>
      <c r="W306" s="28"/>
      <c r="X306" s="28"/>
      <c r="Y306" s="28"/>
      <c r="Z306" s="28"/>
    </row>
    <row r="307" spans="1:26" ht="15" customHeight="1">
      <c r="A307" s="111">
        <v>297</v>
      </c>
      <c r="B307" s="48"/>
      <c r="C307" s="48"/>
      <c r="D307" s="35"/>
      <c r="E307" s="149"/>
      <c r="F307" s="156"/>
      <c r="G307" s="670"/>
      <c r="H307" s="88"/>
      <c r="I307" s="40"/>
      <c r="J307" s="40"/>
      <c r="K307" s="41"/>
      <c r="L307" s="42"/>
      <c r="M307" s="658"/>
      <c r="N307" s="659" t="str">
        <f t="shared" si="7"/>
        <v/>
      </c>
      <c r="O307" s="692">
        <f t="shared" si="8"/>
        <v>0</v>
      </c>
      <c r="P307" s="29"/>
      <c r="Q307" s="74"/>
      <c r="R307" s="28"/>
      <c r="S307" s="28"/>
      <c r="T307" s="28"/>
      <c r="U307" s="28"/>
      <c r="V307" s="28"/>
      <c r="W307" s="28"/>
      <c r="X307" s="28"/>
      <c r="Y307" s="28"/>
      <c r="Z307" s="28"/>
    </row>
    <row r="308" spans="1:26" ht="15" customHeight="1">
      <c r="A308" s="111">
        <v>298</v>
      </c>
      <c r="B308" s="48"/>
      <c r="C308" s="48"/>
      <c r="D308" s="35"/>
      <c r="E308" s="149"/>
      <c r="F308" s="156"/>
      <c r="G308" s="670"/>
      <c r="H308" s="88"/>
      <c r="I308" s="40"/>
      <c r="J308" s="40"/>
      <c r="K308" s="41"/>
      <c r="L308" s="42"/>
      <c r="M308" s="658"/>
      <c r="N308" s="659" t="str">
        <f t="shared" si="7"/>
        <v/>
      </c>
      <c r="O308" s="692">
        <f t="shared" si="8"/>
        <v>0</v>
      </c>
      <c r="P308" s="29"/>
      <c r="Q308" s="74"/>
      <c r="R308" s="28"/>
      <c r="S308" s="28"/>
      <c r="T308" s="28"/>
      <c r="U308" s="28"/>
      <c r="V308" s="28"/>
      <c r="W308" s="28"/>
      <c r="X308" s="28"/>
      <c r="Y308" s="28"/>
      <c r="Z308" s="28"/>
    </row>
    <row r="309" spans="1:26" ht="15" customHeight="1">
      <c r="A309" s="111">
        <v>299</v>
      </c>
      <c r="B309" s="48"/>
      <c r="C309" s="48"/>
      <c r="D309" s="35"/>
      <c r="E309" s="149"/>
      <c r="F309" s="156"/>
      <c r="G309" s="670"/>
      <c r="H309" s="88"/>
      <c r="I309" s="40"/>
      <c r="J309" s="40"/>
      <c r="K309" s="41"/>
      <c r="L309" s="42"/>
      <c r="M309" s="658"/>
      <c r="N309" s="659" t="str">
        <f t="shared" si="7"/>
        <v/>
      </c>
      <c r="O309" s="692">
        <f t="shared" si="8"/>
        <v>0</v>
      </c>
      <c r="P309" s="29"/>
      <c r="Q309" s="74"/>
      <c r="R309" s="28"/>
      <c r="S309" s="28"/>
      <c r="T309" s="28"/>
      <c r="U309" s="28"/>
      <c r="V309" s="28"/>
      <c r="W309" s="28"/>
      <c r="X309" s="28"/>
      <c r="Y309" s="28"/>
      <c r="Z309" s="28"/>
    </row>
    <row r="310" spans="1:26" ht="15" customHeight="1">
      <c r="A310" s="111">
        <v>300</v>
      </c>
      <c r="B310" s="48"/>
      <c r="C310" s="48"/>
      <c r="D310" s="35"/>
      <c r="E310" s="149"/>
      <c r="F310" s="156"/>
      <c r="G310" s="670"/>
      <c r="H310" s="88"/>
      <c r="I310" s="40"/>
      <c r="J310" s="40"/>
      <c r="K310" s="41"/>
      <c r="L310" s="42"/>
      <c r="M310" s="658"/>
      <c r="N310" s="659" t="str">
        <f t="shared" si="7"/>
        <v/>
      </c>
      <c r="O310" s="692">
        <f t="shared" si="8"/>
        <v>0</v>
      </c>
      <c r="P310" s="29"/>
      <c r="Q310" s="74"/>
      <c r="R310" s="28"/>
      <c r="S310" s="28"/>
      <c r="T310" s="28"/>
      <c r="U310" s="28"/>
      <c r="V310" s="28"/>
      <c r="W310" s="28"/>
      <c r="X310" s="28"/>
      <c r="Y310" s="28"/>
      <c r="Z310" s="28"/>
    </row>
    <row r="311" spans="1:26" ht="15" customHeight="1">
      <c r="A311" s="111">
        <v>301</v>
      </c>
      <c r="B311" s="48"/>
      <c r="C311" s="48"/>
      <c r="D311" s="35"/>
      <c r="E311" s="149"/>
      <c r="F311" s="156"/>
      <c r="G311" s="670"/>
      <c r="H311" s="88"/>
      <c r="I311" s="40"/>
      <c r="J311" s="40"/>
      <c r="K311" s="41"/>
      <c r="L311" s="42"/>
      <c r="M311" s="658"/>
      <c r="N311" s="659" t="str">
        <f t="shared" si="7"/>
        <v/>
      </c>
      <c r="O311" s="692">
        <f t="shared" si="8"/>
        <v>0</v>
      </c>
      <c r="P311" s="29"/>
      <c r="Q311" s="74"/>
      <c r="R311" s="28"/>
      <c r="S311" s="28"/>
      <c r="T311" s="28"/>
      <c r="U311" s="28"/>
      <c r="V311" s="28"/>
      <c r="W311" s="28"/>
      <c r="X311" s="28"/>
      <c r="Y311" s="28"/>
      <c r="Z311" s="28"/>
    </row>
    <row r="312" spans="1:26" ht="15" customHeight="1">
      <c r="A312" s="111">
        <v>302</v>
      </c>
      <c r="B312" s="48"/>
      <c r="C312" s="48"/>
      <c r="D312" s="35"/>
      <c r="E312" s="149"/>
      <c r="F312" s="156"/>
      <c r="G312" s="670"/>
      <c r="H312" s="88"/>
      <c r="I312" s="40"/>
      <c r="J312" s="40"/>
      <c r="K312" s="41"/>
      <c r="L312" s="42"/>
      <c r="M312" s="658"/>
      <c r="N312" s="659" t="str">
        <f t="shared" si="7"/>
        <v/>
      </c>
      <c r="O312" s="692">
        <f t="shared" si="8"/>
        <v>0</v>
      </c>
      <c r="P312" s="29"/>
      <c r="Q312" s="74"/>
      <c r="R312" s="28"/>
      <c r="S312" s="28"/>
      <c r="T312" s="28"/>
      <c r="U312" s="28"/>
      <c r="V312" s="28"/>
      <c r="W312" s="28"/>
      <c r="X312" s="28"/>
      <c r="Y312" s="28"/>
      <c r="Z312" s="28"/>
    </row>
    <row r="313" spans="1:26" ht="15" customHeight="1">
      <c r="A313" s="111">
        <v>303</v>
      </c>
      <c r="B313" s="48"/>
      <c r="C313" s="48"/>
      <c r="D313" s="35"/>
      <c r="E313" s="149"/>
      <c r="F313" s="156"/>
      <c r="G313" s="670"/>
      <c r="H313" s="88"/>
      <c r="I313" s="40"/>
      <c r="J313" s="40"/>
      <c r="K313" s="41"/>
      <c r="L313" s="42"/>
      <c r="M313" s="658"/>
      <c r="N313" s="659" t="str">
        <f t="shared" si="7"/>
        <v/>
      </c>
      <c r="O313" s="692">
        <f t="shared" si="8"/>
        <v>0</v>
      </c>
      <c r="P313" s="29"/>
      <c r="Q313" s="74"/>
      <c r="R313" s="28"/>
      <c r="S313" s="28"/>
      <c r="T313" s="28"/>
      <c r="U313" s="28"/>
      <c r="V313" s="28"/>
      <c r="W313" s="28"/>
      <c r="X313" s="28"/>
      <c r="Y313" s="28"/>
      <c r="Z313" s="28"/>
    </row>
    <row r="314" spans="1:26" ht="15" customHeight="1">
      <c r="A314" s="111">
        <v>304</v>
      </c>
      <c r="B314" s="48"/>
      <c r="C314" s="48"/>
      <c r="D314" s="35"/>
      <c r="E314" s="149"/>
      <c r="F314" s="156"/>
      <c r="G314" s="670"/>
      <c r="H314" s="88"/>
      <c r="I314" s="40"/>
      <c r="J314" s="40"/>
      <c r="K314" s="41"/>
      <c r="L314" s="42"/>
      <c r="M314" s="658"/>
      <c r="N314" s="659" t="str">
        <f t="shared" si="7"/>
        <v/>
      </c>
      <c r="O314" s="692">
        <f t="shared" si="8"/>
        <v>0</v>
      </c>
      <c r="P314" s="29"/>
      <c r="Q314" s="74"/>
      <c r="R314" s="28"/>
      <c r="S314" s="28"/>
      <c r="T314" s="28"/>
      <c r="U314" s="28"/>
      <c r="V314" s="28"/>
      <c r="W314" s="28"/>
      <c r="X314" s="28"/>
      <c r="Y314" s="28"/>
      <c r="Z314" s="28"/>
    </row>
    <row r="315" spans="1:26" ht="15" customHeight="1">
      <c r="A315" s="111">
        <v>305</v>
      </c>
      <c r="B315" s="48"/>
      <c r="C315" s="48"/>
      <c r="D315" s="35"/>
      <c r="E315" s="149"/>
      <c r="F315" s="156"/>
      <c r="G315" s="670"/>
      <c r="H315" s="88"/>
      <c r="I315" s="40"/>
      <c r="J315" s="40"/>
      <c r="K315" s="41"/>
      <c r="L315" s="42"/>
      <c r="M315" s="658"/>
      <c r="N315" s="659" t="str">
        <f t="shared" si="7"/>
        <v/>
      </c>
      <c r="O315" s="692">
        <f t="shared" si="8"/>
        <v>0</v>
      </c>
      <c r="P315" s="29"/>
      <c r="Q315" s="74"/>
      <c r="R315" s="28"/>
      <c r="S315" s="28"/>
      <c r="T315" s="28"/>
      <c r="U315" s="28"/>
      <c r="V315" s="28"/>
      <c r="W315" s="28"/>
      <c r="X315" s="28"/>
      <c r="Y315" s="28"/>
      <c r="Z315" s="28"/>
    </row>
    <row r="316" spans="1:26" ht="15" customHeight="1">
      <c r="A316" s="111">
        <v>306</v>
      </c>
      <c r="B316" s="48"/>
      <c r="C316" s="48"/>
      <c r="D316" s="35"/>
      <c r="E316" s="149"/>
      <c r="F316" s="156"/>
      <c r="G316" s="670"/>
      <c r="H316" s="88"/>
      <c r="I316" s="40"/>
      <c r="J316" s="40"/>
      <c r="K316" s="41"/>
      <c r="L316" s="42"/>
      <c r="M316" s="658"/>
      <c r="N316" s="659" t="str">
        <f t="shared" si="7"/>
        <v/>
      </c>
      <c r="O316" s="692">
        <f t="shared" si="8"/>
        <v>0</v>
      </c>
      <c r="P316" s="29"/>
      <c r="Q316" s="74"/>
      <c r="R316" s="28"/>
      <c r="S316" s="28"/>
      <c r="T316" s="28"/>
      <c r="U316" s="28"/>
      <c r="V316" s="28"/>
      <c r="W316" s="28"/>
      <c r="X316" s="28"/>
      <c r="Y316" s="28"/>
      <c r="Z316" s="28"/>
    </row>
    <row r="317" spans="1:26" ht="15" customHeight="1">
      <c r="A317" s="111">
        <v>307</v>
      </c>
      <c r="B317" s="48"/>
      <c r="C317" s="48"/>
      <c r="D317" s="35"/>
      <c r="E317" s="149"/>
      <c r="F317" s="156"/>
      <c r="G317" s="670"/>
      <c r="H317" s="88"/>
      <c r="I317" s="40"/>
      <c r="J317" s="40"/>
      <c r="K317" s="41"/>
      <c r="L317" s="42"/>
      <c r="M317" s="658"/>
      <c r="N317" s="659" t="str">
        <f t="shared" si="7"/>
        <v/>
      </c>
      <c r="O317" s="692">
        <f t="shared" si="8"/>
        <v>0</v>
      </c>
      <c r="P317" s="29"/>
      <c r="Q317" s="74"/>
      <c r="R317" s="28"/>
      <c r="S317" s="28"/>
      <c r="T317" s="28"/>
      <c r="U317" s="28"/>
      <c r="V317" s="28"/>
      <c r="W317" s="28"/>
      <c r="X317" s="28"/>
      <c r="Y317" s="28"/>
      <c r="Z317" s="28"/>
    </row>
    <row r="318" spans="1:26" ht="15" customHeight="1">
      <c r="A318" s="111">
        <v>308</v>
      </c>
      <c r="B318" s="48"/>
      <c r="C318" s="48"/>
      <c r="D318" s="35"/>
      <c r="E318" s="149"/>
      <c r="F318" s="156"/>
      <c r="G318" s="670"/>
      <c r="H318" s="88"/>
      <c r="I318" s="40"/>
      <c r="J318" s="40"/>
      <c r="K318" s="41"/>
      <c r="L318" s="42"/>
      <c r="M318" s="658"/>
      <c r="N318" s="659" t="str">
        <f t="shared" si="7"/>
        <v/>
      </c>
      <c r="O318" s="692">
        <f t="shared" si="8"/>
        <v>0</v>
      </c>
      <c r="P318" s="29"/>
      <c r="Q318" s="74"/>
      <c r="R318" s="28"/>
      <c r="S318" s="28"/>
      <c r="T318" s="28"/>
      <c r="U318" s="28"/>
      <c r="V318" s="28"/>
      <c r="W318" s="28"/>
      <c r="X318" s="28"/>
      <c r="Y318" s="28"/>
      <c r="Z318" s="28"/>
    </row>
    <row r="319" spans="1:26" ht="15" customHeight="1">
      <c r="A319" s="111">
        <v>309</v>
      </c>
      <c r="B319" s="48"/>
      <c r="C319" s="48"/>
      <c r="D319" s="35"/>
      <c r="E319" s="149"/>
      <c r="F319" s="156"/>
      <c r="G319" s="670"/>
      <c r="H319" s="88"/>
      <c r="I319" s="40"/>
      <c r="J319" s="40"/>
      <c r="K319" s="41"/>
      <c r="L319" s="42"/>
      <c r="M319" s="658"/>
      <c r="N319" s="659" t="str">
        <f t="shared" si="7"/>
        <v/>
      </c>
      <c r="O319" s="692">
        <f t="shared" si="8"/>
        <v>0</v>
      </c>
      <c r="P319" s="29"/>
      <c r="Q319" s="74"/>
      <c r="R319" s="28"/>
      <c r="S319" s="28"/>
      <c r="T319" s="28"/>
      <c r="U319" s="28"/>
      <c r="V319" s="28"/>
      <c r="W319" s="28"/>
      <c r="X319" s="28"/>
      <c r="Y319" s="28"/>
      <c r="Z319" s="28"/>
    </row>
    <row r="320" spans="1:26" ht="15" customHeight="1">
      <c r="A320" s="111">
        <v>310</v>
      </c>
      <c r="B320" s="48"/>
      <c r="C320" s="48"/>
      <c r="D320" s="35"/>
      <c r="E320" s="149"/>
      <c r="F320" s="156"/>
      <c r="G320" s="670"/>
      <c r="H320" s="88"/>
      <c r="I320" s="40"/>
      <c r="J320" s="40"/>
      <c r="K320" s="41"/>
      <c r="L320" s="42"/>
      <c r="M320" s="658"/>
      <c r="N320" s="659" t="str">
        <f t="shared" si="7"/>
        <v/>
      </c>
      <c r="O320" s="692">
        <f t="shared" si="8"/>
        <v>0</v>
      </c>
      <c r="P320" s="29"/>
      <c r="Q320" s="74"/>
      <c r="R320" s="28"/>
      <c r="S320" s="28"/>
      <c r="T320" s="28"/>
      <c r="U320" s="28"/>
      <c r="V320" s="28"/>
      <c r="W320" s="28"/>
      <c r="X320" s="28"/>
      <c r="Y320" s="28"/>
      <c r="Z320" s="28"/>
    </row>
    <row r="321" spans="1:26" ht="15" customHeight="1">
      <c r="A321" s="111">
        <v>311</v>
      </c>
      <c r="B321" s="48"/>
      <c r="C321" s="48"/>
      <c r="D321" s="35"/>
      <c r="E321" s="149"/>
      <c r="F321" s="156"/>
      <c r="G321" s="670"/>
      <c r="H321" s="88"/>
      <c r="I321" s="40"/>
      <c r="J321" s="40"/>
      <c r="K321" s="41"/>
      <c r="L321" s="42"/>
      <c r="M321" s="658"/>
      <c r="N321" s="659" t="str">
        <f t="shared" si="7"/>
        <v/>
      </c>
      <c r="O321" s="692">
        <f t="shared" si="8"/>
        <v>0</v>
      </c>
      <c r="P321" s="29"/>
      <c r="Q321" s="74"/>
      <c r="R321" s="28"/>
      <c r="S321" s="28"/>
      <c r="T321" s="28"/>
      <c r="U321" s="28"/>
      <c r="V321" s="28"/>
      <c r="W321" s="28"/>
      <c r="X321" s="28"/>
      <c r="Y321" s="28"/>
      <c r="Z321" s="28"/>
    </row>
    <row r="322" spans="1:26" ht="15" customHeight="1">
      <c r="A322" s="111">
        <v>312</v>
      </c>
      <c r="B322" s="48"/>
      <c r="C322" s="48"/>
      <c r="D322" s="35"/>
      <c r="E322" s="149"/>
      <c r="F322" s="156"/>
      <c r="G322" s="670"/>
      <c r="H322" s="88"/>
      <c r="I322" s="40"/>
      <c r="J322" s="40"/>
      <c r="K322" s="41"/>
      <c r="L322" s="42"/>
      <c r="M322" s="658"/>
      <c r="N322" s="659" t="str">
        <f t="shared" si="7"/>
        <v/>
      </c>
      <c r="O322" s="692">
        <f t="shared" si="8"/>
        <v>0</v>
      </c>
      <c r="P322" s="29"/>
      <c r="Q322" s="74"/>
      <c r="R322" s="28"/>
      <c r="S322" s="28"/>
      <c r="T322" s="28"/>
      <c r="U322" s="28"/>
      <c r="V322" s="28"/>
      <c r="W322" s="28"/>
      <c r="X322" s="28"/>
      <c r="Y322" s="28"/>
      <c r="Z322" s="28"/>
    </row>
    <row r="323" spans="1:26" ht="15" customHeight="1">
      <c r="A323" s="111">
        <v>313</v>
      </c>
      <c r="B323" s="48"/>
      <c r="C323" s="48"/>
      <c r="D323" s="35"/>
      <c r="E323" s="149"/>
      <c r="F323" s="156"/>
      <c r="G323" s="670"/>
      <c r="H323" s="88"/>
      <c r="I323" s="40"/>
      <c r="J323" s="40"/>
      <c r="K323" s="41"/>
      <c r="L323" s="42"/>
      <c r="M323" s="658"/>
      <c r="N323" s="659" t="str">
        <f t="shared" si="7"/>
        <v/>
      </c>
      <c r="O323" s="692">
        <f t="shared" si="8"/>
        <v>0</v>
      </c>
      <c r="P323" s="29"/>
      <c r="Q323" s="74"/>
      <c r="R323" s="28"/>
      <c r="S323" s="28"/>
      <c r="T323" s="28"/>
      <c r="U323" s="28"/>
      <c r="V323" s="28"/>
      <c r="W323" s="28"/>
      <c r="X323" s="28"/>
      <c r="Y323" s="28"/>
      <c r="Z323" s="28"/>
    </row>
    <row r="324" spans="1:26" ht="15" customHeight="1">
      <c r="A324" s="111">
        <v>314</v>
      </c>
      <c r="B324" s="48"/>
      <c r="C324" s="48"/>
      <c r="D324" s="35"/>
      <c r="E324" s="149"/>
      <c r="F324" s="156"/>
      <c r="G324" s="670"/>
      <c r="H324" s="88"/>
      <c r="I324" s="40"/>
      <c r="J324" s="40"/>
      <c r="K324" s="41"/>
      <c r="L324" s="42"/>
      <c r="M324" s="658"/>
      <c r="N324" s="659" t="str">
        <f t="shared" si="7"/>
        <v/>
      </c>
      <c r="O324" s="692">
        <f t="shared" si="8"/>
        <v>0</v>
      </c>
      <c r="P324" s="29"/>
      <c r="Q324" s="74"/>
      <c r="R324" s="28"/>
      <c r="S324" s="28"/>
      <c r="T324" s="28"/>
      <c r="U324" s="28"/>
      <c r="V324" s="28"/>
      <c r="W324" s="28"/>
      <c r="X324" s="28"/>
      <c r="Y324" s="28"/>
      <c r="Z324" s="28"/>
    </row>
    <row r="325" spans="1:26" ht="15" customHeight="1">
      <c r="A325" s="111">
        <v>315</v>
      </c>
      <c r="B325" s="48"/>
      <c r="C325" s="48"/>
      <c r="D325" s="35"/>
      <c r="E325" s="149"/>
      <c r="F325" s="156"/>
      <c r="G325" s="670"/>
      <c r="H325" s="88"/>
      <c r="I325" s="40"/>
      <c r="J325" s="40"/>
      <c r="K325" s="41"/>
      <c r="L325" s="42"/>
      <c r="M325" s="658"/>
      <c r="N325" s="659" t="str">
        <f t="shared" si="7"/>
        <v/>
      </c>
      <c r="O325" s="692">
        <f t="shared" si="8"/>
        <v>0</v>
      </c>
      <c r="P325" s="29"/>
      <c r="Q325" s="74"/>
      <c r="R325" s="28"/>
      <c r="S325" s="28"/>
      <c r="T325" s="28"/>
      <c r="U325" s="28"/>
      <c r="V325" s="28"/>
      <c r="W325" s="28"/>
      <c r="X325" s="28"/>
      <c r="Y325" s="28"/>
      <c r="Z325" s="28"/>
    </row>
    <row r="326" spans="1:26" ht="15" customHeight="1">
      <c r="A326" s="111">
        <v>316</v>
      </c>
      <c r="B326" s="48"/>
      <c r="C326" s="48"/>
      <c r="D326" s="35"/>
      <c r="E326" s="149"/>
      <c r="F326" s="156"/>
      <c r="G326" s="670"/>
      <c r="H326" s="88"/>
      <c r="I326" s="40"/>
      <c r="J326" s="40"/>
      <c r="K326" s="41"/>
      <c r="L326" s="42"/>
      <c r="M326" s="658"/>
      <c r="N326" s="659" t="str">
        <f t="shared" si="7"/>
        <v/>
      </c>
      <c r="O326" s="692">
        <f t="shared" si="8"/>
        <v>0</v>
      </c>
      <c r="P326" s="29"/>
      <c r="Q326" s="74"/>
      <c r="R326" s="28"/>
      <c r="S326" s="28"/>
      <c r="T326" s="28"/>
      <c r="U326" s="28"/>
      <c r="V326" s="28"/>
      <c r="W326" s="28"/>
      <c r="X326" s="28"/>
      <c r="Y326" s="28"/>
      <c r="Z326" s="28"/>
    </row>
    <row r="327" spans="1:26" ht="15" customHeight="1">
      <c r="A327" s="111">
        <v>317</v>
      </c>
      <c r="B327" s="48"/>
      <c r="C327" s="48"/>
      <c r="D327" s="35"/>
      <c r="E327" s="149"/>
      <c r="F327" s="156"/>
      <c r="G327" s="670"/>
      <c r="H327" s="88"/>
      <c r="I327" s="40"/>
      <c r="J327" s="40"/>
      <c r="K327" s="41"/>
      <c r="L327" s="42"/>
      <c r="M327" s="658"/>
      <c r="N327" s="659" t="str">
        <f t="shared" si="7"/>
        <v/>
      </c>
      <c r="O327" s="692">
        <f t="shared" si="8"/>
        <v>0</v>
      </c>
      <c r="P327" s="29"/>
      <c r="Q327" s="74"/>
      <c r="R327" s="28"/>
      <c r="S327" s="28"/>
      <c r="T327" s="28"/>
      <c r="U327" s="28"/>
      <c r="V327" s="28"/>
      <c r="W327" s="28"/>
      <c r="X327" s="28"/>
      <c r="Y327" s="28"/>
      <c r="Z327" s="28"/>
    </row>
    <row r="328" spans="1:26" ht="15" customHeight="1">
      <c r="A328" s="111">
        <v>318</v>
      </c>
      <c r="B328" s="48"/>
      <c r="C328" s="48"/>
      <c r="D328" s="35"/>
      <c r="E328" s="149"/>
      <c r="F328" s="156"/>
      <c r="G328" s="670"/>
      <c r="H328" s="88"/>
      <c r="I328" s="40"/>
      <c r="J328" s="40"/>
      <c r="K328" s="41"/>
      <c r="L328" s="42"/>
      <c r="M328" s="658"/>
      <c r="N328" s="659" t="str">
        <f t="shared" si="7"/>
        <v/>
      </c>
      <c r="O328" s="692">
        <f t="shared" si="8"/>
        <v>0</v>
      </c>
      <c r="P328" s="29"/>
      <c r="Q328" s="74"/>
      <c r="R328" s="28"/>
      <c r="S328" s="28"/>
      <c r="T328" s="28"/>
      <c r="U328" s="28"/>
      <c r="V328" s="28"/>
      <c r="W328" s="28"/>
      <c r="X328" s="28"/>
      <c r="Y328" s="28"/>
      <c r="Z328" s="28"/>
    </row>
    <row r="329" spans="1:26" ht="15" customHeight="1">
      <c r="A329" s="111">
        <v>319</v>
      </c>
      <c r="B329" s="48"/>
      <c r="C329" s="48"/>
      <c r="D329" s="35"/>
      <c r="E329" s="149"/>
      <c r="F329" s="156"/>
      <c r="G329" s="670"/>
      <c r="H329" s="88"/>
      <c r="I329" s="40"/>
      <c r="J329" s="40"/>
      <c r="K329" s="41"/>
      <c r="L329" s="42"/>
      <c r="M329" s="658"/>
      <c r="N329" s="659" t="str">
        <f t="shared" si="7"/>
        <v/>
      </c>
      <c r="O329" s="692">
        <f t="shared" si="8"/>
        <v>0</v>
      </c>
      <c r="P329" s="29"/>
      <c r="Q329" s="74"/>
      <c r="R329" s="28"/>
      <c r="S329" s="28"/>
      <c r="T329" s="28"/>
      <c r="U329" s="28"/>
      <c r="V329" s="28"/>
      <c r="W329" s="28"/>
      <c r="X329" s="28"/>
      <c r="Y329" s="28"/>
      <c r="Z329" s="28"/>
    </row>
    <row r="330" spans="1:26" ht="15" customHeight="1">
      <c r="A330" s="111">
        <v>320</v>
      </c>
      <c r="B330" s="48"/>
      <c r="C330" s="48"/>
      <c r="D330" s="35"/>
      <c r="E330" s="149"/>
      <c r="F330" s="156"/>
      <c r="G330" s="670"/>
      <c r="H330" s="88"/>
      <c r="I330" s="40"/>
      <c r="J330" s="40"/>
      <c r="K330" s="41"/>
      <c r="L330" s="42"/>
      <c r="M330" s="658"/>
      <c r="N330" s="659" t="str">
        <f t="shared" si="7"/>
        <v/>
      </c>
      <c r="O330" s="692">
        <f t="shared" si="8"/>
        <v>0</v>
      </c>
      <c r="P330" s="29"/>
      <c r="Q330" s="74"/>
      <c r="R330" s="28"/>
      <c r="S330" s="28"/>
      <c r="T330" s="28"/>
      <c r="U330" s="28"/>
      <c r="V330" s="28"/>
      <c r="W330" s="28"/>
      <c r="X330" s="28"/>
      <c r="Y330" s="28"/>
      <c r="Z330" s="28"/>
    </row>
    <row r="331" spans="1:26" ht="15" customHeight="1">
      <c r="A331" s="111">
        <v>321</v>
      </c>
      <c r="B331" s="48"/>
      <c r="C331" s="48"/>
      <c r="D331" s="35"/>
      <c r="E331" s="149"/>
      <c r="F331" s="156"/>
      <c r="G331" s="670"/>
      <c r="H331" s="88"/>
      <c r="I331" s="40"/>
      <c r="J331" s="40"/>
      <c r="K331" s="41"/>
      <c r="L331" s="42"/>
      <c r="M331" s="658"/>
      <c r="N331" s="659" t="str">
        <f t="shared" si="7"/>
        <v/>
      </c>
      <c r="O331" s="692">
        <f t="shared" si="8"/>
        <v>0</v>
      </c>
      <c r="P331" s="29"/>
      <c r="Q331" s="74"/>
      <c r="R331" s="28"/>
      <c r="S331" s="28"/>
      <c r="T331" s="28"/>
      <c r="U331" s="28"/>
      <c r="V331" s="28"/>
      <c r="W331" s="28"/>
      <c r="X331" s="28"/>
      <c r="Y331" s="28"/>
      <c r="Z331" s="28"/>
    </row>
    <row r="332" spans="1:26" ht="15" customHeight="1">
      <c r="A332" s="111">
        <v>322</v>
      </c>
      <c r="B332" s="48"/>
      <c r="C332" s="48"/>
      <c r="D332" s="35"/>
      <c r="E332" s="149"/>
      <c r="F332" s="156"/>
      <c r="G332" s="670"/>
      <c r="H332" s="88"/>
      <c r="I332" s="40"/>
      <c r="J332" s="40"/>
      <c r="K332" s="41"/>
      <c r="L332" s="42"/>
      <c r="M332" s="658"/>
      <c r="N332" s="659" t="str">
        <f t="shared" si="7"/>
        <v/>
      </c>
      <c r="O332" s="692">
        <f t="shared" si="8"/>
        <v>0</v>
      </c>
      <c r="P332" s="29"/>
      <c r="Q332" s="74"/>
      <c r="R332" s="28"/>
      <c r="S332" s="28"/>
      <c r="T332" s="28"/>
      <c r="U332" s="28"/>
      <c r="V332" s="28"/>
      <c r="W332" s="28"/>
      <c r="X332" s="28"/>
      <c r="Y332" s="28"/>
      <c r="Z332" s="28"/>
    </row>
    <row r="333" spans="1:26" ht="15" customHeight="1">
      <c r="A333" s="111">
        <v>323</v>
      </c>
      <c r="B333" s="48"/>
      <c r="C333" s="48"/>
      <c r="D333" s="35"/>
      <c r="E333" s="149"/>
      <c r="F333" s="156"/>
      <c r="G333" s="670"/>
      <c r="H333" s="88"/>
      <c r="I333" s="40"/>
      <c r="J333" s="40"/>
      <c r="K333" s="41"/>
      <c r="L333" s="42"/>
      <c r="M333" s="658"/>
      <c r="N333" s="659" t="str">
        <f t="shared" si="7"/>
        <v/>
      </c>
      <c r="O333" s="692">
        <f t="shared" si="8"/>
        <v>0</v>
      </c>
      <c r="P333" s="29"/>
      <c r="Q333" s="74"/>
      <c r="R333" s="28"/>
      <c r="S333" s="28"/>
      <c r="T333" s="28"/>
      <c r="U333" s="28"/>
      <c r="V333" s="28"/>
      <c r="W333" s="28"/>
      <c r="X333" s="28"/>
      <c r="Y333" s="28"/>
      <c r="Z333" s="28"/>
    </row>
    <row r="334" spans="1:26" ht="15" customHeight="1">
      <c r="A334" s="111">
        <v>324</v>
      </c>
      <c r="B334" s="48"/>
      <c r="C334" s="48"/>
      <c r="D334" s="35"/>
      <c r="E334" s="149"/>
      <c r="F334" s="156"/>
      <c r="G334" s="670"/>
      <c r="H334" s="88"/>
      <c r="I334" s="40"/>
      <c r="J334" s="40"/>
      <c r="K334" s="41"/>
      <c r="L334" s="42"/>
      <c r="M334" s="658"/>
      <c r="N334" s="659" t="str">
        <f t="shared" si="7"/>
        <v/>
      </c>
      <c r="O334" s="692">
        <f t="shared" si="8"/>
        <v>0</v>
      </c>
      <c r="P334" s="29"/>
      <c r="Q334" s="74"/>
      <c r="R334" s="28"/>
      <c r="S334" s="28"/>
      <c r="T334" s="28"/>
      <c r="U334" s="28"/>
      <c r="V334" s="28"/>
      <c r="W334" s="28"/>
      <c r="X334" s="28"/>
      <c r="Y334" s="28"/>
      <c r="Z334" s="28"/>
    </row>
    <row r="335" spans="1:26" ht="15" customHeight="1">
      <c r="A335" s="111">
        <v>325</v>
      </c>
      <c r="B335" s="48"/>
      <c r="C335" s="48"/>
      <c r="D335" s="35"/>
      <c r="E335" s="149"/>
      <c r="F335" s="156"/>
      <c r="G335" s="670"/>
      <c r="H335" s="88"/>
      <c r="I335" s="40"/>
      <c r="J335" s="40"/>
      <c r="K335" s="41"/>
      <c r="L335" s="42"/>
      <c r="M335" s="658"/>
      <c r="N335" s="659" t="str">
        <f t="shared" si="7"/>
        <v/>
      </c>
      <c r="O335" s="692">
        <f t="shared" si="8"/>
        <v>0</v>
      </c>
      <c r="P335" s="29"/>
      <c r="Q335" s="74"/>
      <c r="R335" s="28"/>
      <c r="S335" s="28"/>
      <c r="T335" s="28"/>
      <c r="U335" s="28"/>
      <c r="V335" s="28"/>
      <c r="W335" s="28"/>
      <c r="X335" s="28"/>
      <c r="Y335" s="28"/>
      <c r="Z335" s="28"/>
    </row>
    <row r="336" spans="1:26" ht="15" customHeight="1">
      <c r="A336" s="111">
        <v>326</v>
      </c>
      <c r="B336" s="48"/>
      <c r="C336" s="48"/>
      <c r="D336" s="35"/>
      <c r="E336" s="149"/>
      <c r="F336" s="156"/>
      <c r="G336" s="670"/>
      <c r="H336" s="88"/>
      <c r="I336" s="40"/>
      <c r="J336" s="40"/>
      <c r="K336" s="41"/>
      <c r="L336" s="42"/>
      <c r="M336" s="658"/>
      <c r="N336" s="659" t="str">
        <f t="shared" si="7"/>
        <v/>
      </c>
      <c r="O336" s="692">
        <f t="shared" si="8"/>
        <v>0</v>
      </c>
      <c r="P336" s="29"/>
      <c r="Q336" s="74"/>
      <c r="R336" s="28"/>
      <c r="S336" s="28"/>
      <c r="T336" s="28"/>
      <c r="U336" s="28"/>
      <c r="V336" s="28"/>
      <c r="W336" s="28"/>
      <c r="X336" s="28"/>
      <c r="Y336" s="28"/>
      <c r="Z336" s="28"/>
    </row>
    <row r="337" spans="1:26" ht="15" customHeight="1">
      <c r="A337" s="111">
        <v>327</v>
      </c>
      <c r="B337" s="48"/>
      <c r="C337" s="48"/>
      <c r="D337" s="35"/>
      <c r="E337" s="149"/>
      <c r="F337" s="156"/>
      <c r="G337" s="670"/>
      <c r="H337" s="88"/>
      <c r="I337" s="40"/>
      <c r="J337" s="40"/>
      <c r="K337" s="41"/>
      <c r="L337" s="42"/>
      <c r="M337" s="658"/>
      <c r="N337" s="659" t="str">
        <f t="shared" si="7"/>
        <v/>
      </c>
      <c r="O337" s="692">
        <f t="shared" si="8"/>
        <v>0</v>
      </c>
      <c r="P337" s="29"/>
      <c r="Q337" s="74"/>
      <c r="R337" s="28"/>
      <c r="S337" s="28"/>
      <c r="T337" s="28"/>
      <c r="U337" s="28"/>
      <c r="V337" s="28"/>
      <c r="W337" s="28"/>
      <c r="X337" s="28"/>
      <c r="Y337" s="28"/>
      <c r="Z337" s="28"/>
    </row>
    <row r="338" spans="1:26" ht="15" customHeight="1">
      <c r="A338" s="111">
        <v>328</v>
      </c>
      <c r="B338" s="48"/>
      <c r="C338" s="48"/>
      <c r="D338" s="35"/>
      <c r="E338" s="149"/>
      <c r="F338" s="156"/>
      <c r="G338" s="670"/>
      <c r="H338" s="88"/>
      <c r="I338" s="40"/>
      <c r="J338" s="40"/>
      <c r="K338" s="41"/>
      <c r="L338" s="42"/>
      <c r="M338" s="658"/>
      <c r="N338" s="659" t="str">
        <f t="shared" si="7"/>
        <v/>
      </c>
      <c r="O338" s="692">
        <f t="shared" si="8"/>
        <v>0</v>
      </c>
      <c r="P338" s="29"/>
      <c r="Q338" s="74"/>
      <c r="R338" s="28"/>
      <c r="S338" s="28"/>
      <c r="T338" s="28"/>
      <c r="U338" s="28"/>
      <c r="V338" s="28"/>
      <c r="W338" s="28"/>
      <c r="X338" s="28"/>
      <c r="Y338" s="28"/>
      <c r="Z338" s="28"/>
    </row>
    <row r="339" spans="1:26" ht="15" customHeight="1">
      <c r="A339" s="111">
        <v>329</v>
      </c>
      <c r="B339" s="48"/>
      <c r="C339" s="48"/>
      <c r="D339" s="35"/>
      <c r="E339" s="149"/>
      <c r="F339" s="156"/>
      <c r="G339" s="670"/>
      <c r="H339" s="88"/>
      <c r="I339" s="40"/>
      <c r="J339" s="40"/>
      <c r="K339" s="41"/>
      <c r="L339" s="42"/>
      <c r="M339" s="658"/>
      <c r="N339" s="659" t="str">
        <f t="shared" si="7"/>
        <v/>
      </c>
      <c r="O339" s="692">
        <f t="shared" si="8"/>
        <v>0</v>
      </c>
      <c r="P339" s="29"/>
      <c r="Q339" s="74"/>
      <c r="R339" s="28"/>
      <c r="S339" s="28"/>
      <c r="T339" s="28"/>
      <c r="U339" s="28"/>
      <c r="V339" s="28"/>
      <c r="W339" s="28"/>
      <c r="X339" s="28"/>
      <c r="Y339" s="28"/>
      <c r="Z339" s="28"/>
    </row>
    <row r="340" spans="1:26" ht="15" customHeight="1">
      <c r="A340" s="111">
        <v>330</v>
      </c>
      <c r="B340" s="48"/>
      <c r="C340" s="48"/>
      <c r="D340" s="35"/>
      <c r="E340" s="149"/>
      <c r="F340" s="156"/>
      <c r="G340" s="670"/>
      <c r="H340" s="88"/>
      <c r="I340" s="40"/>
      <c r="J340" s="40"/>
      <c r="K340" s="41"/>
      <c r="L340" s="42"/>
      <c r="M340" s="658"/>
      <c r="N340" s="659" t="str">
        <f t="shared" si="7"/>
        <v/>
      </c>
      <c r="O340" s="692">
        <f t="shared" si="8"/>
        <v>0</v>
      </c>
      <c r="P340" s="29"/>
      <c r="Q340" s="74"/>
      <c r="R340" s="28"/>
      <c r="S340" s="28"/>
      <c r="T340" s="28"/>
      <c r="U340" s="28"/>
      <c r="V340" s="28"/>
      <c r="W340" s="28"/>
      <c r="X340" s="28"/>
      <c r="Y340" s="28"/>
      <c r="Z340" s="28"/>
    </row>
    <row r="341" spans="1:26" ht="15" customHeight="1">
      <c r="A341" s="111">
        <v>331</v>
      </c>
      <c r="B341" s="48"/>
      <c r="C341" s="48"/>
      <c r="D341" s="35"/>
      <c r="E341" s="149"/>
      <c r="F341" s="156"/>
      <c r="G341" s="670"/>
      <c r="H341" s="88"/>
      <c r="I341" s="40"/>
      <c r="J341" s="40"/>
      <c r="K341" s="41"/>
      <c r="L341" s="42"/>
      <c r="M341" s="658"/>
      <c r="N341" s="659" t="str">
        <f t="shared" si="7"/>
        <v/>
      </c>
      <c r="O341" s="692">
        <f t="shared" si="8"/>
        <v>0</v>
      </c>
      <c r="P341" s="29"/>
      <c r="Q341" s="74"/>
      <c r="R341" s="28"/>
      <c r="S341" s="28"/>
      <c r="T341" s="28"/>
      <c r="U341" s="28"/>
      <c r="V341" s="28"/>
      <c r="W341" s="28"/>
      <c r="X341" s="28"/>
      <c r="Y341" s="28"/>
      <c r="Z341" s="28"/>
    </row>
    <row r="342" spans="1:26" ht="15" customHeight="1">
      <c r="A342" s="111">
        <v>332</v>
      </c>
      <c r="B342" s="48"/>
      <c r="C342" s="48"/>
      <c r="D342" s="35"/>
      <c r="E342" s="149"/>
      <c r="F342" s="156"/>
      <c r="G342" s="670"/>
      <c r="H342" s="88"/>
      <c r="I342" s="40"/>
      <c r="J342" s="40"/>
      <c r="K342" s="41"/>
      <c r="L342" s="42"/>
      <c r="M342" s="658"/>
      <c r="N342" s="659" t="str">
        <f t="shared" si="7"/>
        <v/>
      </c>
      <c r="O342" s="692">
        <f t="shared" si="8"/>
        <v>0</v>
      </c>
      <c r="P342" s="29"/>
      <c r="Q342" s="74"/>
      <c r="R342" s="28"/>
      <c r="S342" s="28"/>
      <c r="T342" s="28"/>
      <c r="U342" s="28"/>
      <c r="V342" s="28"/>
      <c r="W342" s="28"/>
      <c r="X342" s="28"/>
      <c r="Y342" s="28"/>
      <c r="Z342" s="28"/>
    </row>
    <row r="343" spans="1:26" ht="15" customHeight="1">
      <c r="A343" s="111">
        <v>333</v>
      </c>
      <c r="B343" s="48"/>
      <c r="C343" s="48"/>
      <c r="D343" s="35"/>
      <c r="E343" s="149"/>
      <c r="F343" s="156"/>
      <c r="G343" s="670"/>
      <c r="H343" s="88"/>
      <c r="I343" s="40"/>
      <c r="J343" s="40"/>
      <c r="K343" s="41"/>
      <c r="L343" s="42"/>
      <c r="M343" s="658"/>
      <c r="N343" s="659" t="str">
        <f t="shared" si="7"/>
        <v/>
      </c>
      <c r="O343" s="692">
        <f t="shared" si="8"/>
        <v>0</v>
      </c>
      <c r="P343" s="29"/>
      <c r="Q343" s="74"/>
      <c r="R343" s="28"/>
      <c r="S343" s="28"/>
      <c r="T343" s="28"/>
      <c r="U343" s="28"/>
      <c r="V343" s="28"/>
      <c r="W343" s="28"/>
      <c r="X343" s="28"/>
      <c r="Y343" s="28"/>
      <c r="Z343" s="28"/>
    </row>
    <row r="344" spans="1:26" ht="15" customHeight="1">
      <c r="A344" s="111">
        <v>334</v>
      </c>
      <c r="B344" s="48"/>
      <c r="C344" s="48"/>
      <c r="D344" s="35"/>
      <c r="E344" s="149"/>
      <c r="F344" s="156"/>
      <c r="G344" s="670"/>
      <c r="H344" s="88"/>
      <c r="I344" s="40"/>
      <c r="J344" s="40"/>
      <c r="K344" s="41"/>
      <c r="L344" s="42"/>
      <c r="M344" s="658"/>
      <c r="N344" s="659" t="str">
        <f t="shared" si="7"/>
        <v/>
      </c>
      <c r="O344" s="692">
        <f t="shared" si="8"/>
        <v>0</v>
      </c>
      <c r="P344" s="29"/>
      <c r="Q344" s="74"/>
      <c r="R344" s="28"/>
      <c r="S344" s="28"/>
      <c r="T344" s="28"/>
      <c r="U344" s="28"/>
      <c r="V344" s="28"/>
      <c r="W344" s="28"/>
      <c r="X344" s="28"/>
      <c r="Y344" s="28"/>
      <c r="Z344" s="28"/>
    </row>
    <row r="345" spans="1:26" ht="15" customHeight="1">
      <c r="A345" s="111">
        <v>335</v>
      </c>
      <c r="B345" s="48"/>
      <c r="C345" s="48"/>
      <c r="D345" s="35"/>
      <c r="E345" s="149"/>
      <c r="F345" s="156"/>
      <c r="G345" s="670"/>
      <c r="H345" s="88"/>
      <c r="I345" s="40"/>
      <c r="J345" s="40"/>
      <c r="K345" s="41"/>
      <c r="L345" s="42"/>
      <c r="M345" s="658"/>
      <c r="N345" s="659" t="str">
        <f t="shared" si="7"/>
        <v/>
      </c>
      <c r="O345" s="692">
        <f t="shared" si="8"/>
        <v>0</v>
      </c>
      <c r="P345" s="29"/>
      <c r="Q345" s="74"/>
      <c r="R345" s="28"/>
      <c r="S345" s="28"/>
      <c r="T345" s="28"/>
      <c r="U345" s="28"/>
      <c r="V345" s="28"/>
      <c r="W345" s="28"/>
      <c r="X345" s="28"/>
      <c r="Y345" s="28"/>
      <c r="Z345" s="28"/>
    </row>
    <row r="346" spans="1:26" ht="15" customHeight="1">
      <c r="A346" s="111">
        <v>336</v>
      </c>
      <c r="B346" s="48"/>
      <c r="C346" s="48"/>
      <c r="D346" s="35"/>
      <c r="E346" s="149"/>
      <c r="F346" s="156"/>
      <c r="G346" s="670"/>
      <c r="H346" s="88"/>
      <c r="I346" s="40"/>
      <c r="J346" s="40"/>
      <c r="K346" s="41"/>
      <c r="L346" s="42"/>
      <c r="M346" s="658"/>
      <c r="N346" s="659" t="str">
        <f t="shared" si="7"/>
        <v/>
      </c>
      <c r="O346" s="692">
        <f t="shared" si="8"/>
        <v>0</v>
      </c>
      <c r="P346" s="29"/>
      <c r="Q346" s="74"/>
      <c r="R346" s="28"/>
      <c r="S346" s="28"/>
      <c r="T346" s="28"/>
      <c r="U346" s="28"/>
      <c r="V346" s="28"/>
      <c r="W346" s="28"/>
      <c r="X346" s="28"/>
      <c r="Y346" s="28"/>
      <c r="Z346" s="28"/>
    </row>
    <row r="347" spans="1:26" ht="15" customHeight="1">
      <c r="A347" s="111">
        <v>337</v>
      </c>
      <c r="B347" s="48"/>
      <c r="C347" s="48"/>
      <c r="D347" s="35"/>
      <c r="E347" s="149"/>
      <c r="F347" s="156"/>
      <c r="G347" s="670"/>
      <c r="H347" s="88"/>
      <c r="I347" s="40"/>
      <c r="J347" s="40"/>
      <c r="K347" s="41"/>
      <c r="L347" s="42"/>
      <c r="M347" s="658"/>
      <c r="N347" s="659" t="str">
        <f t="shared" si="7"/>
        <v/>
      </c>
      <c r="O347" s="692">
        <f t="shared" si="8"/>
        <v>0</v>
      </c>
      <c r="P347" s="29"/>
      <c r="Q347" s="74"/>
      <c r="R347" s="28"/>
      <c r="S347" s="28"/>
      <c r="T347" s="28"/>
      <c r="U347" s="28"/>
      <c r="V347" s="28"/>
      <c r="W347" s="28"/>
      <c r="X347" s="28"/>
      <c r="Y347" s="28"/>
      <c r="Z347" s="28"/>
    </row>
    <row r="348" spans="1:26" ht="15" customHeight="1">
      <c r="A348" s="111">
        <v>338</v>
      </c>
      <c r="B348" s="48"/>
      <c r="C348" s="48"/>
      <c r="D348" s="35"/>
      <c r="E348" s="149"/>
      <c r="F348" s="156"/>
      <c r="G348" s="670"/>
      <c r="H348" s="88"/>
      <c r="I348" s="40"/>
      <c r="J348" s="40"/>
      <c r="K348" s="41"/>
      <c r="L348" s="42"/>
      <c r="M348" s="658"/>
      <c r="N348" s="659" t="str">
        <f t="shared" si="7"/>
        <v/>
      </c>
      <c r="O348" s="692">
        <f t="shared" si="8"/>
        <v>0</v>
      </c>
      <c r="P348" s="29"/>
      <c r="Q348" s="74"/>
      <c r="R348" s="28"/>
      <c r="S348" s="28"/>
      <c r="T348" s="28"/>
      <c r="U348" s="28"/>
      <c r="V348" s="28"/>
      <c r="W348" s="28"/>
      <c r="X348" s="28"/>
      <c r="Y348" s="28"/>
      <c r="Z348" s="28"/>
    </row>
    <row r="349" spans="1:26" ht="15" customHeight="1">
      <c r="A349" s="111">
        <v>339</v>
      </c>
      <c r="B349" s="48"/>
      <c r="C349" s="48"/>
      <c r="D349" s="35"/>
      <c r="E349" s="149"/>
      <c r="F349" s="156"/>
      <c r="G349" s="670"/>
      <c r="H349" s="88"/>
      <c r="I349" s="40"/>
      <c r="J349" s="40"/>
      <c r="K349" s="41"/>
      <c r="L349" s="42"/>
      <c r="M349" s="658"/>
      <c r="N349" s="659" t="str">
        <f t="shared" si="7"/>
        <v/>
      </c>
      <c r="O349" s="692">
        <f t="shared" si="8"/>
        <v>0</v>
      </c>
      <c r="P349" s="29"/>
      <c r="Q349" s="74"/>
      <c r="R349" s="28"/>
      <c r="S349" s="28"/>
      <c r="T349" s="28"/>
      <c r="U349" s="28"/>
      <c r="V349" s="28"/>
      <c r="W349" s="28"/>
      <c r="X349" s="28"/>
      <c r="Y349" s="28"/>
      <c r="Z349" s="28"/>
    </row>
    <row r="350" spans="1:26" ht="15" customHeight="1">
      <c r="A350" s="111">
        <v>340</v>
      </c>
      <c r="B350" s="48"/>
      <c r="C350" s="48"/>
      <c r="D350" s="35"/>
      <c r="E350" s="149"/>
      <c r="F350" s="156"/>
      <c r="G350" s="670"/>
      <c r="H350" s="88"/>
      <c r="I350" s="40"/>
      <c r="J350" s="40"/>
      <c r="K350" s="41"/>
      <c r="L350" s="42"/>
      <c r="M350" s="658"/>
      <c r="N350" s="659" t="str">
        <f t="shared" si="7"/>
        <v/>
      </c>
      <c r="O350" s="692">
        <f t="shared" si="8"/>
        <v>0</v>
      </c>
      <c r="P350" s="29"/>
      <c r="Q350" s="74"/>
      <c r="R350" s="28"/>
      <c r="S350" s="28"/>
      <c r="T350" s="28"/>
      <c r="U350" s="28"/>
      <c r="V350" s="28"/>
      <c r="W350" s="28"/>
      <c r="X350" s="28"/>
      <c r="Y350" s="28"/>
      <c r="Z350" s="28"/>
    </row>
    <row r="351" spans="1:26" ht="15" customHeight="1">
      <c r="A351" s="111">
        <v>341</v>
      </c>
      <c r="B351" s="48"/>
      <c r="C351" s="48"/>
      <c r="D351" s="35"/>
      <c r="E351" s="149"/>
      <c r="F351" s="156"/>
      <c r="G351" s="670"/>
      <c r="H351" s="88"/>
      <c r="I351" s="40"/>
      <c r="J351" s="40"/>
      <c r="K351" s="41"/>
      <c r="L351" s="42"/>
      <c r="M351" s="658"/>
      <c r="N351" s="659" t="str">
        <f t="shared" si="7"/>
        <v/>
      </c>
      <c r="O351" s="692">
        <f t="shared" si="8"/>
        <v>0</v>
      </c>
      <c r="P351" s="29"/>
      <c r="Q351" s="74"/>
      <c r="R351" s="28"/>
      <c r="S351" s="28"/>
      <c r="T351" s="28"/>
      <c r="U351" s="28"/>
      <c r="V351" s="28"/>
      <c r="W351" s="28"/>
      <c r="X351" s="28"/>
      <c r="Y351" s="28"/>
      <c r="Z351" s="28"/>
    </row>
    <row r="352" spans="1:26" ht="15" customHeight="1">
      <c r="A352" s="111">
        <v>342</v>
      </c>
      <c r="B352" s="48"/>
      <c r="C352" s="48"/>
      <c r="D352" s="35"/>
      <c r="E352" s="149"/>
      <c r="F352" s="156"/>
      <c r="G352" s="670"/>
      <c r="H352" s="88"/>
      <c r="I352" s="40"/>
      <c r="J352" s="40"/>
      <c r="K352" s="41"/>
      <c r="L352" s="42"/>
      <c r="M352" s="658"/>
      <c r="N352" s="659" t="str">
        <f t="shared" si="7"/>
        <v/>
      </c>
      <c r="O352" s="692">
        <f t="shared" si="8"/>
        <v>0</v>
      </c>
      <c r="P352" s="29"/>
      <c r="Q352" s="74"/>
      <c r="R352" s="28"/>
      <c r="S352" s="28"/>
      <c r="T352" s="28"/>
      <c r="U352" s="28"/>
      <c r="V352" s="28"/>
      <c r="W352" s="28"/>
      <c r="X352" s="28"/>
      <c r="Y352" s="28"/>
      <c r="Z352" s="28"/>
    </row>
    <row r="353" spans="1:26" ht="15" customHeight="1">
      <c r="A353" s="111">
        <v>343</v>
      </c>
      <c r="B353" s="48"/>
      <c r="C353" s="48"/>
      <c r="D353" s="35"/>
      <c r="E353" s="149"/>
      <c r="F353" s="156"/>
      <c r="G353" s="670"/>
      <c r="H353" s="88"/>
      <c r="I353" s="40"/>
      <c r="J353" s="40"/>
      <c r="K353" s="41"/>
      <c r="L353" s="42"/>
      <c r="M353" s="658"/>
      <c r="N353" s="659" t="str">
        <f t="shared" si="7"/>
        <v/>
      </c>
      <c r="O353" s="692">
        <f t="shared" si="8"/>
        <v>0</v>
      </c>
      <c r="P353" s="29"/>
      <c r="Q353" s="74"/>
      <c r="R353" s="28"/>
      <c r="S353" s="28"/>
      <c r="T353" s="28"/>
      <c r="U353" s="28"/>
      <c r="V353" s="28"/>
      <c r="W353" s="28"/>
      <c r="X353" s="28"/>
      <c r="Y353" s="28"/>
      <c r="Z353" s="28"/>
    </row>
    <row r="354" spans="1:26" ht="15" customHeight="1">
      <c r="A354" s="111">
        <v>344</v>
      </c>
      <c r="B354" s="48"/>
      <c r="C354" s="48"/>
      <c r="D354" s="35"/>
      <c r="E354" s="149"/>
      <c r="F354" s="156"/>
      <c r="G354" s="670"/>
      <c r="H354" s="88"/>
      <c r="I354" s="40"/>
      <c r="J354" s="40"/>
      <c r="K354" s="41"/>
      <c r="L354" s="42"/>
      <c r="M354" s="658"/>
      <c r="N354" s="659" t="str">
        <f t="shared" si="7"/>
        <v/>
      </c>
      <c r="O354" s="692">
        <f t="shared" si="8"/>
        <v>0</v>
      </c>
      <c r="P354" s="29"/>
      <c r="Q354" s="74"/>
      <c r="R354" s="28"/>
      <c r="S354" s="28"/>
      <c r="T354" s="28"/>
      <c r="U354" s="28"/>
      <c r="V354" s="28"/>
      <c r="W354" s="28"/>
      <c r="X354" s="28"/>
      <c r="Y354" s="28"/>
      <c r="Z354" s="28"/>
    </row>
    <row r="355" spans="1:26" ht="15" customHeight="1">
      <c r="A355" s="111">
        <v>345</v>
      </c>
      <c r="B355" s="48"/>
      <c r="C355" s="48"/>
      <c r="D355" s="35"/>
      <c r="E355" s="149"/>
      <c r="F355" s="156"/>
      <c r="G355" s="670"/>
      <c r="H355" s="88"/>
      <c r="I355" s="40"/>
      <c r="J355" s="40"/>
      <c r="K355" s="41"/>
      <c r="L355" s="42"/>
      <c r="M355" s="658"/>
      <c r="N355" s="659" t="str">
        <f t="shared" si="7"/>
        <v/>
      </c>
      <c r="O355" s="692">
        <f t="shared" si="8"/>
        <v>0</v>
      </c>
      <c r="P355" s="29"/>
      <c r="Q355" s="74"/>
      <c r="R355" s="28"/>
      <c r="S355" s="28"/>
      <c r="T355" s="28"/>
      <c r="U355" s="28"/>
      <c r="V355" s="28"/>
      <c r="W355" s="28"/>
      <c r="X355" s="28"/>
      <c r="Y355" s="28"/>
      <c r="Z355" s="28"/>
    </row>
    <row r="356" spans="1:26" ht="15" customHeight="1">
      <c r="A356" s="111">
        <v>346</v>
      </c>
      <c r="B356" s="48"/>
      <c r="C356" s="48"/>
      <c r="D356" s="35"/>
      <c r="E356" s="149"/>
      <c r="F356" s="156"/>
      <c r="G356" s="670"/>
      <c r="H356" s="88"/>
      <c r="I356" s="40"/>
      <c r="J356" s="40"/>
      <c r="K356" s="41"/>
      <c r="L356" s="42"/>
      <c r="M356" s="658"/>
      <c r="N356" s="659" t="str">
        <f t="shared" si="7"/>
        <v/>
      </c>
      <c r="O356" s="692">
        <f t="shared" si="8"/>
        <v>0</v>
      </c>
      <c r="P356" s="29"/>
      <c r="Q356" s="74"/>
      <c r="R356" s="28"/>
      <c r="S356" s="28"/>
      <c r="T356" s="28"/>
      <c r="U356" s="28"/>
      <c r="V356" s="28"/>
      <c r="W356" s="28"/>
      <c r="X356" s="28"/>
      <c r="Y356" s="28"/>
      <c r="Z356" s="28"/>
    </row>
    <row r="357" spans="1:26" ht="15" customHeight="1">
      <c r="A357" s="111">
        <v>347</v>
      </c>
      <c r="B357" s="48"/>
      <c r="C357" s="48"/>
      <c r="D357" s="35"/>
      <c r="E357" s="149"/>
      <c r="F357" s="156"/>
      <c r="G357" s="670"/>
      <c r="H357" s="88"/>
      <c r="I357" s="40"/>
      <c r="J357" s="40"/>
      <c r="K357" s="41"/>
      <c r="L357" s="42"/>
      <c r="M357" s="658"/>
      <c r="N357" s="659" t="str">
        <f t="shared" si="7"/>
        <v/>
      </c>
      <c r="O357" s="692">
        <f t="shared" si="8"/>
        <v>0</v>
      </c>
      <c r="P357" s="29"/>
      <c r="Q357" s="74"/>
      <c r="R357" s="28"/>
      <c r="S357" s="28"/>
      <c r="T357" s="28"/>
      <c r="U357" s="28"/>
      <c r="V357" s="28"/>
      <c r="W357" s="28"/>
      <c r="X357" s="28"/>
      <c r="Y357" s="28"/>
      <c r="Z357" s="28"/>
    </row>
    <row r="358" spans="1:26" ht="15" customHeight="1">
      <c r="A358" s="111">
        <v>348</v>
      </c>
      <c r="B358" s="48"/>
      <c r="C358" s="48"/>
      <c r="D358" s="35"/>
      <c r="E358" s="149"/>
      <c r="F358" s="156"/>
      <c r="G358" s="670"/>
      <c r="H358" s="88"/>
      <c r="I358" s="40"/>
      <c r="J358" s="40"/>
      <c r="K358" s="41"/>
      <c r="L358" s="42"/>
      <c r="M358" s="658"/>
      <c r="N358" s="659" t="str">
        <f t="shared" si="7"/>
        <v/>
      </c>
      <c r="O358" s="692">
        <f t="shared" si="8"/>
        <v>0</v>
      </c>
      <c r="P358" s="29"/>
      <c r="Q358" s="74"/>
      <c r="R358" s="28"/>
      <c r="S358" s="28"/>
      <c r="T358" s="28"/>
      <c r="U358" s="28"/>
      <c r="V358" s="28"/>
      <c r="W358" s="28"/>
      <c r="X358" s="28"/>
      <c r="Y358" s="28"/>
      <c r="Z358" s="28"/>
    </row>
    <row r="359" spans="1:26" ht="15" customHeight="1">
      <c r="A359" s="111">
        <v>349</v>
      </c>
      <c r="B359" s="48"/>
      <c r="C359" s="48"/>
      <c r="D359" s="35"/>
      <c r="E359" s="149"/>
      <c r="F359" s="156"/>
      <c r="G359" s="670"/>
      <c r="H359" s="88"/>
      <c r="I359" s="40"/>
      <c r="J359" s="40"/>
      <c r="K359" s="41"/>
      <c r="L359" s="42"/>
      <c r="M359" s="658"/>
      <c r="N359" s="659" t="str">
        <f t="shared" si="7"/>
        <v/>
      </c>
      <c r="O359" s="692">
        <f t="shared" si="8"/>
        <v>0</v>
      </c>
      <c r="P359" s="29"/>
      <c r="Q359" s="74"/>
      <c r="R359" s="28"/>
      <c r="S359" s="28"/>
      <c r="T359" s="28"/>
      <c r="U359" s="28"/>
      <c r="V359" s="28"/>
      <c r="W359" s="28"/>
      <c r="X359" s="28"/>
      <c r="Y359" s="28"/>
      <c r="Z359" s="28"/>
    </row>
    <row r="360" spans="1:26" ht="15" customHeight="1">
      <c r="A360" s="111">
        <v>350</v>
      </c>
      <c r="B360" s="48"/>
      <c r="C360" s="48"/>
      <c r="D360" s="35"/>
      <c r="E360" s="149"/>
      <c r="F360" s="156"/>
      <c r="G360" s="670"/>
      <c r="H360" s="88"/>
      <c r="I360" s="40"/>
      <c r="J360" s="40"/>
      <c r="K360" s="41"/>
      <c r="L360" s="42"/>
      <c r="M360" s="658"/>
      <c r="N360" s="659" t="str">
        <f t="shared" si="7"/>
        <v/>
      </c>
      <c r="O360" s="692">
        <f t="shared" si="8"/>
        <v>0</v>
      </c>
      <c r="P360" s="29"/>
      <c r="Q360" s="74"/>
      <c r="R360" s="28"/>
      <c r="S360" s="28"/>
      <c r="T360" s="28"/>
      <c r="U360" s="28"/>
      <c r="V360" s="28"/>
      <c r="W360" s="28"/>
      <c r="X360" s="28"/>
      <c r="Y360" s="28"/>
      <c r="Z360" s="28"/>
    </row>
    <row r="361" spans="1:26" ht="15" customHeight="1">
      <c r="A361" s="111">
        <v>351</v>
      </c>
      <c r="B361" s="48"/>
      <c r="C361" s="48"/>
      <c r="D361" s="35"/>
      <c r="E361" s="149"/>
      <c r="F361" s="156"/>
      <c r="G361" s="670"/>
      <c r="H361" s="88"/>
      <c r="I361" s="40"/>
      <c r="J361" s="40"/>
      <c r="K361" s="41"/>
      <c r="L361" s="42"/>
      <c r="M361" s="658"/>
      <c r="N361" s="659" t="str">
        <f t="shared" si="7"/>
        <v/>
      </c>
      <c r="O361" s="692">
        <f t="shared" si="8"/>
        <v>0</v>
      </c>
      <c r="P361" s="29"/>
      <c r="Q361" s="74"/>
      <c r="R361" s="28"/>
      <c r="S361" s="28"/>
      <c r="T361" s="28"/>
      <c r="U361" s="28"/>
      <c r="V361" s="28"/>
      <c r="W361" s="28"/>
      <c r="X361" s="28"/>
      <c r="Y361" s="28"/>
      <c r="Z361" s="28"/>
    </row>
    <row r="362" spans="1:26" ht="15" customHeight="1">
      <c r="A362" s="111">
        <v>352</v>
      </c>
      <c r="B362" s="48"/>
      <c r="C362" s="48"/>
      <c r="D362" s="35"/>
      <c r="E362" s="149"/>
      <c r="F362" s="156"/>
      <c r="G362" s="670"/>
      <c r="H362" s="88"/>
      <c r="I362" s="40"/>
      <c r="J362" s="40"/>
      <c r="K362" s="41"/>
      <c r="L362" s="42"/>
      <c r="M362" s="658"/>
      <c r="N362" s="659" t="str">
        <f t="shared" si="7"/>
        <v/>
      </c>
      <c r="O362" s="692">
        <f t="shared" si="8"/>
        <v>0</v>
      </c>
      <c r="P362" s="29"/>
      <c r="Q362" s="74"/>
      <c r="R362" s="28"/>
      <c r="S362" s="28"/>
      <c r="T362" s="28"/>
      <c r="U362" s="28"/>
      <c r="V362" s="28"/>
      <c r="W362" s="28"/>
      <c r="X362" s="28"/>
      <c r="Y362" s="28"/>
      <c r="Z362" s="28"/>
    </row>
    <row r="363" spans="1:26" ht="15" customHeight="1">
      <c r="A363" s="111">
        <v>353</v>
      </c>
      <c r="B363" s="48"/>
      <c r="C363" s="48"/>
      <c r="D363" s="35"/>
      <c r="E363" s="149"/>
      <c r="F363" s="156"/>
      <c r="G363" s="670"/>
      <c r="H363" s="88"/>
      <c r="I363" s="40"/>
      <c r="J363" s="40"/>
      <c r="K363" s="41"/>
      <c r="L363" s="42"/>
      <c r="M363" s="658"/>
      <c r="N363" s="659" t="str">
        <f t="shared" si="7"/>
        <v/>
      </c>
      <c r="O363" s="692">
        <f t="shared" si="8"/>
        <v>0</v>
      </c>
      <c r="P363" s="29"/>
      <c r="Q363" s="74"/>
      <c r="R363" s="28"/>
      <c r="S363" s="28"/>
      <c r="T363" s="28"/>
      <c r="U363" s="28"/>
      <c r="V363" s="28"/>
      <c r="W363" s="28"/>
      <c r="X363" s="28"/>
      <c r="Y363" s="28"/>
      <c r="Z363" s="28"/>
    </row>
    <row r="364" spans="1:26" ht="15" customHeight="1">
      <c r="A364" s="111">
        <v>354</v>
      </c>
      <c r="B364" s="48"/>
      <c r="C364" s="48"/>
      <c r="D364" s="35"/>
      <c r="E364" s="149"/>
      <c r="F364" s="156"/>
      <c r="G364" s="670"/>
      <c r="H364" s="88"/>
      <c r="I364" s="40"/>
      <c r="J364" s="40"/>
      <c r="K364" s="41"/>
      <c r="L364" s="42"/>
      <c r="M364" s="658"/>
      <c r="N364" s="659" t="str">
        <f t="shared" si="7"/>
        <v/>
      </c>
      <c r="O364" s="692">
        <f t="shared" si="8"/>
        <v>0</v>
      </c>
      <c r="P364" s="29"/>
      <c r="Q364" s="74"/>
      <c r="R364" s="28"/>
      <c r="S364" s="28"/>
      <c r="T364" s="28"/>
      <c r="U364" s="28"/>
      <c r="V364" s="28"/>
      <c r="W364" s="28"/>
      <c r="X364" s="28"/>
      <c r="Y364" s="28"/>
      <c r="Z364" s="28"/>
    </row>
    <row r="365" spans="1:26" ht="15" customHeight="1">
      <c r="A365" s="111">
        <v>355</v>
      </c>
      <c r="B365" s="48"/>
      <c r="C365" s="48"/>
      <c r="D365" s="35"/>
      <c r="E365" s="149"/>
      <c r="F365" s="156"/>
      <c r="G365" s="670"/>
      <c r="H365" s="88"/>
      <c r="I365" s="40"/>
      <c r="J365" s="40"/>
      <c r="K365" s="41"/>
      <c r="L365" s="42"/>
      <c r="M365" s="658"/>
      <c r="N365" s="659" t="str">
        <f t="shared" si="7"/>
        <v/>
      </c>
      <c r="O365" s="692">
        <f t="shared" si="8"/>
        <v>0</v>
      </c>
      <c r="P365" s="29"/>
      <c r="Q365" s="74"/>
      <c r="R365" s="28"/>
      <c r="S365" s="28"/>
      <c r="T365" s="28"/>
      <c r="U365" s="28"/>
      <c r="V365" s="28"/>
      <c r="W365" s="28"/>
      <c r="X365" s="28"/>
      <c r="Y365" s="28"/>
      <c r="Z365" s="28"/>
    </row>
    <row r="366" spans="1:26" ht="15" customHeight="1">
      <c r="A366" s="111">
        <v>356</v>
      </c>
      <c r="B366" s="48"/>
      <c r="C366" s="48"/>
      <c r="D366" s="35"/>
      <c r="E366" s="149"/>
      <c r="F366" s="156"/>
      <c r="G366" s="670"/>
      <c r="H366" s="88"/>
      <c r="I366" s="40"/>
      <c r="J366" s="40"/>
      <c r="K366" s="41"/>
      <c r="L366" s="42"/>
      <c r="M366" s="658"/>
      <c r="N366" s="659" t="str">
        <f t="shared" si="7"/>
        <v/>
      </c>
      <c r="O366" s="692">
        <f t="shared" si="8"/>
        <v>0</v>
      </c>
      <c r="P366" s="29"/>
      <c r="Q366" s="74"/>
      <c r="R366" s="28"/>
      <c r="S366" s="28"/>
      <c r="T366" s="28"/>
      <c r="U366" s="28"/>
      <c r="V366" s="28"/>
      <c r="W366" s="28"/>
      <c r="X366" s="28"/>
      <c r="Y366" s="28"/>
      <c r="Z366" s="28"/>
    </row>
    <row r="367" spans="1:26" ht="15" customHeight="1">
      <c r="A367" s="111">
        <v>357</v>
      </c>
      <c r="B367" s="48"/>
      <c r="C367" s="48"/>
      <c r="D367" s="35"/>
      <c r="E367" s="149"/>
      <c r="F367" s="156"/>
      <c r="G367" s="670"/>
      <c r="H367" s="88"/>
      <c r="I367" s="40"/>
      <c r="J367" s="40"/>
      <c r="K367" s="41"/>
      <c r="L367" s="42"/>
      <c r="M367" s="658"/>
      <c r="N367" s="659" t="str">
        <f t="shared" si="7"/>
        <v/>
      </c>
      <c r="O367" s="692">
        <f t="shared" si="8"/>
        <v>0</v>
      </c>
      <c r="P367" s="29"/>
      <c r="Q367" s="74"/>
      <c r="R367" s="28"/>
      <c r="S367" s="28"/>
      <c r="T367" s="28"/>
      <c r="U367" s="28"/>
      <c r="V367" s="28"/>
      <c r="W367" s="28"/>
      <c r="X367" s="28"/>
      <c r="Y367" s="28"/>
      <c r="Z367" s="28"/>
    </row>
    <row r="368" spans="1:26" ht="15" customHeight="1">
      <c r="A368" s="111">
        <v>358</v>
      </c>
      <c r="B368" s="48"/>
      <c r="C368" s="48"/>
      <c r="D368" s="35"/>
      <c r="E368" s="149"/>
      <c r="F368" s="156"/>
      <c r="G368" s="670"/>
      <c r="H368" s="88"/>
      <c r="I368" s="40"/>
      <c r="J368" s="40"/>
      <c r="K368" s="41"/>
      <c r="L368" s="42"/>
      <c r="M368" s="658"/>
      <c r="N368" s="659" t="str">
        <f t="shared" si="7"/>
        <v/>
      </c>
      <c r="O368" s="692">
        <f t="shared" si="8"/>
        <v>0</v>
      </c>
      <c r="P368" s="29"/>
      <c r="Q368" s="74"/>
      <c r="R368" s="28"/>
      <c r="S368" s="28"/>
      <c r="T368" s="28"/>
      <c r="U368" s="28"/>
      <c r="V368" s="28"/>
      <c r="W368" s="28"/>
      <c r="X368" s="28"/>
      <c r="Y368" s="28"/>
      <c r="Z368" s="28"/>
    </row>
    <row r="369" spans="1:26" ht="15" customHeight="1">
      <c r="A369" s="111">
        <v>359</v>
      </c>
      <c r="B369" s="48"/>
      <c r="C369" s="48"/>
      <c r="D369" s="35"/>
      <c r="E369" s="149"/>
      <c r="F369" s="156"/>
      <c r="G369" s="670"/>
      <c r="H369" s="88"/>
      <c r="I369" s="40"/>
      <c r="J369" s="40"/>
      <c r="K369" s="41"/>
      <c r="L369" s="42"/>
      <c r="M369" s="658"/>
      <c r="N369" s="659" t="str">
        <f t="shared" si="7"/>
        <v/>
      </c>
      <c r="O369" s="692">
        <f t="shared" si="8"/>
        <v>0</v>
      </c>
      <c r="P369" s="29"/>
      <c r="Q369" s="74"/>
      <c r="R369" s="28"/>
      <c r="S369" s="28"/>
      <c r="T369" s="28"/>
      <c r="U369" s="28"/>
      <c r="V369" s="28"/>
      <c r="W369" s="28"/>
      <c r="X369" s="28"/>
      <c r="Y369" s="28"/>
      <c r="Z369" s="28"/>
    </row>
    <row r="370" spans="1:26" ht="15" customHeight="1">
      <c r="A370" s="111">
        <v>360</v>
      </c>
      <c r="B370" s="48"/>
      <c r="C370" s="48"/>
      <c r="D370" s="35"/>
      <c r="E370" s="149"/>
      <c r="F370" s="156"/>
      <c r="G370" s="670"/>
      <c r="H370" s="88"/>
      <c r="I370" s="40"/>
      <c r="J370" s="40"/>
      <c r="K370" s="41"/>
      <c r="L370" s="42"/>
      <c r="M370" s="658"/>
      <c r="N370" s="659" t="str">
        <f t="shared" si="7"/>
        <v/>
      </c>
      <c r="O370" s="692">
        <f t="shared" si="8"/>
        <v>0</v>
      </c>
      <c r="P370" s="29"/>
      <c r="Q370" s="74"/>
      <c r="R370" s="28"/>
      <c r="S370" s="28"/>
      <c r="T370" s="28"/>
      <c r="U370" s="28"/>
      <c r="V370" s="28"/>
      <c r="W370" s="28"/>
      <c r="X370" s="28"/>
      <c r="Y370" s="28"/>
      <c r="Z370" s="28"/>
    </row>
    <row r="371" spans="1:26" ht="15" customHeight="1">
      <c r="A371" s="111">
        <v>361</v>
      </c>
      <c r="B371" s="48"/>
      <c r="C371" s="48"/>
      <c r="D371" s="35"/>
      <c r="E371" s="149"/>
      <c r="F371" s="156"/>
      <c r="G371" s="670"/>
      <c r="H371" s="88"/>
      <c r="I371" s="40"/>
      <c r="J371" s="40"/>
      <c r="K371" s="41"/>
      <c r="L371" s="42"/>
      <c r="M371" s="658"/>
      <c r="N371" s="659" t="str">
        <f t="shared" si="7"/>
        <v/>
      </c>
      <c r="O371" s="692">
        <f t="shared" si="8"/>
        <v>0</v>
      </c>
      <c r="P371" s="29"/>
      <c r="Q371" s="74"/>
      <c r="R371" s="28"/>
      <c r="S371" s="28"/>
      <c r="T371" s="28"/>
      <c r="U371" s="28"/>
      <c r="V371" s="28"/>
      <c r="W371" s="28"/>
      <c r="X371" s="28"/>
      <c r="Y371" s="28"/>
      <c r="Z371" s="28"/>
    </row>
    <row r="372" spans="1:26" ht="15" customHeight="1">
      <c r="A372" s="111">
        <v>362</v>
      </c>
      <c r="B372" s="48"/>
      <c r="C372" s="48"/>
      <c r="D372" s="35"/>
      <c r="E372" s="149"/>
      <c r="F372" s="156"/>
      <c r="G372" s="670"/>
      <c r="H372" s="88"/>
      <c r="I372" s="40"/>
      <c r="J372" s="40"/>
      <c r="K372" s="41"/>
      <c r="L372" s="42"/>
      <c r="M372" s="658"/>
      <c r="N372" s="659" t="str">
        <f t="shared" si="7"/>
        <v/>
      </c>
      <c r="O372" s="692">
        <f t="shared" si="8"/>
        <v>0</v>
      </c>
      <c r="P372" s="29"/>
      <c r="Q372" s="74"/>
      <c r="R372" s="28"/>
      <c r="S372" s="28"/>
      <c r="T372" s="28"/>
      <c r="U372" s="28"/>
      <c r="V372" s="28"/>
      <c r="W372" s="28"/>
      <c r="X372" s="28"/>
      <c r="Y372" s="28"/>
      <c r="Z372" s="28"/>
    </row>
    <row r="373" spans="1:26" ht="15" customHeight="1">
      <c r="A373" s="111">
        <v>363</v>
      </c>
      <c r="B373" s="48"/>
      <c r="C373" s="48"/>
      <c r="D373" s="35"/>
      <c r="E373" s="149"/>
      <c r="F373" s="156"/>
      <c r="G373" s="670"/>
      <c r="H373" s="88"/>
      <c r="I373" s="40"/>
      <c r="J373" s="40"/>
      <c r="K373" s="41"/>
      <c r="L373" s="42"/>
      <c r="M373" s="658"/>
      <c r="N373" s="659" t="str">
        <f t="shared" si="7"/>
        <v/>
      </c>
      <c r="O373" s="692">
        <f t="shared" si="8"/>
        <v>0</v>
      </c>
      <c r="P373" s="29"/>
      <c r="Q373" s="74"/>
      <c r="R373" s="28"/>
      <c r="S373" s="28"/>
      <c r="T373" s="28"/>
      <c r="U373" s="28"/>
      <c r="V373" s="28"/>
      <c r="W373" s="28"/>
      <c r="X373" s="28"/>
      <c r="Y373" s="28"/>
      <c r="Z373" s="28"/>
    </row>
    <row r="374" spans="1:26" ht="15" customHeight="1">
      <c r="A374" s="111">
        <v>364</v>
      </c>
      <c r="B374" s="48"/>
      <c r="C374" s="48"/>
      <c r="D374" s="35"/>
      <c r="E374" s="149"/>
      <c r="F374" s="156"/>
      <c r="G374" s="670"/>
      <c r="H374" s="88"/>
      <c r="I374" s="40"/>
      <c r="J374" s="40"/>
      <c r="K374" s="41"/>
      <c r="L374" s="42"/>
      <c r="M374" s="658"/>
      <c r="N374" s="659" t="str">
        <f t="shared" si="7"/>
        <v/>
      </c>
      <c r="O374" s="692">
        <f t="shared" si="8"/>
        <v>0</v>
      </c>
      <c r="P374" s="29"/>
      <c r="Q374" s="74"/>
      <c r="R374" s="28"/>
      <c r="S374" s="28"/>
      <c r="T374" s="28"/>
      <c r="U374" s="28"/>
      <c r="V374" s="28"/>
      <c r="W374" s="28"/>
      <c r="X374" s="28"/>
      <c r="Y374" s="28"/>
      <c r="Z374" s="28"/>
    </row>
    <row r="375" spans="1:26" ht="15" customHeight="1">
      <c r="A375" s="111">
        <v>365</v>
      </c>
      <c r="B375" s="48"/>
      <c r="C375" s="48"/>
      <c r="D375" s="35"/>
      <c r="E375" s="149"/>
      <c r="F375" s="156"/>
      <c r="G375" s="670"/>
      <c r="H375" s="88"/>
      <c r="I375" s="40"/>
      <c r="J375" s="40"/>
      <c r="K375" s="41"/>
      <c r="L375" s="42"/>
      <c r="M375" s="658"/>
      <c r="N375" s="659" t="str">
        <f t="shared" si="7"/>
        <v/>
      </c>
      <c r="O375" s="692">
        <f t="shared" si="8"/>
        <v>0</v>
      </c>
      <c r="P375" s="29"/>
      <c r="Q375" s="74"/>
      <c r="R375" s="28"/>
      <c r="S375" s="28"/>
      <c r="T375" s="28"/>
      <c r="U375" s="28"/>
      <c r="V375" s="28"/>
      <c r="W375" s="28"/>
      <c r="X375" s="28"/>
      <c r="Y375" s="28"/>
      <c r="Z375" s="28"/>
    </row>
    <row r="376" spans="1:26" ht="15" customHeight="1">
      <c r="A376" s="111">
        <v>366</v>
      </c>
      <c r="B376" s="48"/>
      <c r="C376" s="48"/>
      <c r="D376" s="35"/>
      <c r="E376" s="149"/>
      <c r="F376" s="156"/>
      <c r="G376" s="670"/>
      <c r="H376" s="88"/>
      <c r="I376" s="40"/>
      <c r="J376" s="40"/>
      <c r="K376" s="41"/>
      <c r="L376" s="42"/>
      <c r="M376" s="658"/>
      <c r="N376" s="659" t="str">
        <f t="shared" si="7"/>
        <v/>
      </c>
      <c r="O376" s="692">
        <f t="shared" si="8"/>
        <v>0</v>
      </c>
      <c r="P376" s="29"/>
      <c r="Q376" s="74"/>
      <c r="R376" s="28"/>
      <c r="S376" s="28"/>
      <c r="T376" s="28"/>
      <c r="U376" s="28"/>
      <c r="V376" s="28"/>
      <c r="W376" s="28"/>
      <c r="X376" s="28"/>
      <c r="Y376" s="28"/>
      <c r="Z376" s="28"/>
    </row>
    <row r="377" spans="1:26" ht="15" customHeight="1">
      <c r="A377" s="111">
        <v>367</v>
      </c>
      <c r="B377" s="48"/>
      <c r="C377" s="48"/>
      <c r="D377" s="35"/>
      <c r="E377" s="149"/>
      <c r="F377" s="156"/>
      <c r="G377" s="670"/>
      <c r="H377" s="88"/>
      <c r="I377" s="40"/>
      <c r="J377" s="40"/>
      <c r="K377" s="41"/>
      <c r="L377" s="42"/>
      <c r="M377" s="658"/>
      <c r="N377" s="659" t="str">
        <f t="shared" si="7"/>
        <v/>
      </c>
      <c r="O377" s="692">
        <f t="shared" si="8"/>
        <v>0</v>
      </c>
      <c r="P377" s="29"/>
      <c r="Q377" s="74"/>
      <c r="R377" s="28"/>
      <c r="S377" s="28"/>
      <c r="T377" s="28"/>
      <c r="U377" s="28"/>
      <c r="V377" s="28"/>
      <c r="W377" s="28"/>
      <c r="X377" s="28"/>
      <c r="Y377" s="28"/>
      <c r="Z377" s="28"/>
    </row>
    <row r="378" spans="1:26" ht="15" customHeight="1">
      <c r="A378" s="111">
        <v>368</v>
      </c>
      <c r="B378" s="48"/>
      <c r="C378" s="48"/>
      <c r="D378" s="35"/>
      <c r="E378" s="149"/>
      <c r="F378" s="156"/>
      <c r="G378" s="670"/>
      <c r="H378" s="88"/>
      <c r="I378" s="40"/>
      <c r="J378" s="40"/>
      <c r="K378" s="41"/>
      <c r="L378" s="42"/>
      <c r="M378" s="658"/>
      <c r="N378" s="659" t="str">
        <f t="shared" si="7"/>
        <v/>
      </c>
      <c r="O378" s="692">
        <f t="shared" si="8"/>
        <v>0</v>
      </c>
      <c r="P378" s="29"/>
      <c r="Q378" s="74"/>
      <c r="R378" s="28"/>
      <c r="S378" s="28"/>
      <c r="T378" s="28"/>
      <c r="U378" s="28"/>
      <c r="V378" s="28"/>
      <c r="W378" s="28"/>
      <c r="X378" s="28"/>
      <c r="Y378" s="28"/>
      <c r="Z378" s="28"/>
    </row>
    <row r="379" spans="1:26" ht="15" customHeight="1">
      <c r="A379" s="111">
        <v>369</v>
      </c>
      <c r="B379" s="48"/>
      <c r="C379" s="48"/>
      <c r="D379" s="35"/>
      <c r="E379" s="149"/>
      <c r="F379" s="156"/>
      <c r="G379" s="670"/>
      <c r="H379" s="88"/>
      <c r="I379" s="40"/>
      <c r="J379" s="40"/>
      <c r="K379" s="41"/>
      <c r="L379" s="42"/>
      <c r="M379" s="658"/>
      <c r="N379" s="659" t="str">
        <f t="shared" si="7"/>
        <v/>
      </c>
      <c r="O379" s="692">
        <f t="shared" si="8"/>
        <v>0</v>
      </c>
      <c r="P379" s="29"/>
      <c r="Q379" s="74"/>
      <c r="R379" s="28"/>
      <c r="S379" s="28"/>
      <c r="T379" s="28"/>
      <c r="U379" s="28"/>
      <c r="V379" s="28"/>
      <c r="W379" s="28"/>
      <c r="X379" s="28"/>
      <c r="Y379" s="28"/>
      <c r="Z379" s="28"/>
    </row>
    <row r="380" spans="1:26" ht="15" customHeight="1">
      <c r="A380" s="111">
        <v>370</v>
      </c>
      <c r="B380" s="48"/>
      <c r="C380" s="48"/>
      <c r="D380" s="35"/>
      <c r="E380" s="149"/>
      <c r="F380" s="156"/>
      <c r="G380" s="670"/>
      <c r="H380" s="88"/>
      <c r="I380" s="40"/>
      <c r="J380" s="40"/>
      <c r="K380" s="41"/>
      <c r="L380" s="42"/>
      <c r="M380" s="658"/>
      <c r="N380" s="659" t="str">
        <f t="shared" si="7"/>
        <v/>
      </c>
      <c r="O380" s="692">
        <f t="shared" si="8"/>
        <v>0</v>
      </c>
      <c r="P380" s="29"/>
      <c r="Q380" s="74"/>
      <c r="R380" s="28"/>
      <c r="S380" s="28"/>
      <c r="T380" s="28"/>
      <c r="U380" s="28"/>
      <c r="V380" s="28"/>
      <c r="W380" s="28"/>
      <c r="X380" s="28"/>
      <c r="Y380" s="28"/>
      <c r="Z380" s="28"/>
    </row>
    <row r="381" spans="1:26" ht="15" customHeight="1">
      <c r="A381" s="111">
        <v>371</v>
      </c>
      <c r="B381" s="48"/>
      <c r="C381" s="48"/>
      <c r="D381" s="35"/>
      <c r="E381" s="149"/>
      <c r="F381" s="156"/>
      <c r="G381" s="670"/>
      <c r="H381" s="88"/>
      <c r="I381" s="40"/>
      <c r="J381" s="40"/>
      <c r="K381" s="41"/>
      <c r="L381" s="42"/>
      <c r="M381" s="658"/>
      <c r="N381" s="659" t="str">
        <f t="shared" si="7"/>
        <v/>
      </c>
      <c r="O381" s="692">
        <f t="shared" si="8"/>
        <v>0</v>
      </c>
      <c r="P381" s="29"/>
      <c r="Q381" s="74"/>
      <c r="R381" s="28"/>
      <c r="S381" s="28"/>
      <c r="T381" s="28"/>
      <c r="U381" s="28"/>
      <c r="V381" s="28"/>
      <c r="W381" s="28"/>
      <c r="X381" s="28"/>
      <c r="Y381" s="28"/>
      <c r="Z381" s="28"/>
    </row>
    <row r="382" spans="1:26" ht="15" customHeight="1">
      <c r="A382" s="111">
        <v>372</v>
      </c>
      <c r="B382" s="48"/>
      <c r="C382" s="48"/>
      <c r="D382" s="35"/>
      <c r="E382" s="149"/>
      <c r="F382" s="156"/>
      <c r="G382" s="670"/>
      <c r="H382" s="88"/>
      <c r="I382" s="40"/>
      <c r="J382" s="40"/>
      <c r="K382" s="41"/>
      <c r="L382" s="42"/>
      <c r="M382" s="658"/>
      <c r="N382" s="659" t="str">
        <f t="shared" si="7"/>
        <v/>
      </c>
      <c r="O382" s="692">
        <f t="shared" si="8"/>
        <v>0</v>
      </c>
      <c r="P382" s="29"/>
      <c r="Q382" s="74"/>
      <c r="R382" s="28"/>
      <c r="S382" s="28"/>
      <c r="T382" s="28"/>
      <c r="U382" s="28"/>
      <c r="V382" s="28"/>
      <c r="W382" s="28"/>
      <c r="X382" s="28"/>
      <c r="Y382" s="28"/>
      <c r="Z382" s="28"/>
    </row>
    <row r="383" spans="1:26" ht="15" customHeight="1">
      <c r="A383" s="111">
        <v>373</v>
      </c>
      <c r="B383" s="48"/>
      <c r="C383" s="48"/>
      <c r="D383" s="35"/>
      <c r="E383" s="149"/>
      <c r="F383" s="156"/>
      <c r="G383" s="670"/>
      <c r="H383" s="88"/>
      <c r="I383" s="40"/>
      <c r="J383" s="40"/>
      <c r="K383" s="41"/>
      <c r="L383" s="42"/>
      <c r="M383" s="658"/>
      <c r="N383" s="659" t="str">
        <f t="shared" si="7"/>
        <v/>
      </c>
      <c r="O383" s="692">
        <f t="shared" si="8"/>
        <v>0</v>
      </c>
      <c r="P383" s="29"/>
      <c r="Q383" s="74"/>
      <c r="R383" s="28"/>
      <c r="S383" s="28"/>
      <c r="T383" s="28"/>
      <c r="U383" s="28"/>
      <c r="V383" s="28"/>
      <c r="W383" s="28"/>
      <c r="X383" s="28"/>
      <c r="Y383" s="28"/>
      <c r="Z383" s="28"/>
    </row>
    <row r="384" spans="1:26" ht="15" customHeight="1">
      <c r="A384" s="111">
        <v>374</v>
      </c>
      <c r="B384" s="48"/>
      <c r="C384" s="48"/>
      <c r="D384" s="35"/>
      <c r="E384" s="149"/>
      <c r="F384" s="156"/>
      <c r="G384" s="670"/>
      <c r="H384" s="88"/>
      <c r="I384" s="40"/>
      <c r="J384" s="40"/>
      <c r="K384" s="41"/>
      <c r="L384" s="42"/>
      <c r="M384" s="658"/>
      <c r="N384" s="659" t="str">
        <f t="shared" si="7"/>
        <v/>
      </c>
      <c r="O384" s="692">
        <f t="shared" si="8"/>
        <v>0</v>
      </c>
      <c r="P384" s="29"/>
      <c r="Q384" s="74"/>
      <c r="R384" s="28"/>
      <c r="S384" s="28"/>
      <c r="T384" s="28"/>
      <c r="U384" s="28"/>
      <c r="V384" s="28"/>
      <c r="W384" s="28"/>
      <c r="X384" s="28"/>
      <c r="Y384" s="28"/>
      <c r="Z384" s="28"/>
    </row>
    <row r="385" spans="1:26" ht="15" customHeight="1">
      <c r="A385" s="111">
        <v>375</v>
      </c>
      <c r="B385" s="48"/>
      <c r="C385" s="48"/>
      <c r="D385" s="35"/>
      <c r="E385" s="149"/>
      <c r="F385" s="156"/>
      <c r="G385" s="670"/>
      <c r="H385" s="88"/>
      <c r="I385" s="40"/>
      <c r="J385" s="40"/>
      <c r="K385" s="41"/>
      <c r="L385" s="42"/>
      <c r="M385" s="658"/>
      <c r="N385" s="659" t="str">
        <f t="shared" si="7"/>
        <v/>
      </c>
      <c r="O385" s="692">
        <f t="shared" si="8"/>
        <v>0</v>
      </c>
      <c r="P385" s="29"/>
      <c r="Q385" s="74"/>
      <c r="R385" s="28"/>
      <c r="S385" s="28"/>
      <c r="T385" s="28"/>
      <c r="U385" s="28"/>
      <c r="V385" s="28"/>
      <c r="W385" s="28"/>
      <c r="X385" s="28"/>
      <c r="Y385" s="28"/>
      <c r="Z385" s="28"/>
    </row>
    <row r="386" spans="1:26" ht="15" customHeight="1">
      <c r="A386" s="111">
        <v>376</v>
      </c>
      <c r="B386" s="48"/>
      <c r="C386" s="48"/>
      <c r="D386" s="35"/>
      <c r="E386" s="149"/>
      <c r="F386" s="156"/>
      <c r="G386" s="670"/>
      <c r="H386" s="88"/>
      <c r="I386" s="40"/>
      <c r="J386" s="40"/>
      <c r="K386" s="41"/>
      <c r="L386" s="42"/>
      <c r="M386" s="658"/>
      <c r="N386" s="659" t="str">
        <f t="shared" si="7"/>
        <v/>
      </c>
      <c r="O386" s="692">
        <f t="shared" si="8"/>
        <v>0</v>
      </c>
      <c r="P386" s="29"/>
      <c r="Q386" s="74"/>
      <c r="R386" s="28"/>
      <c r="S386" s="28"/>
      <c r="T386" s="28"/>
      <c r="U386" s="28"/>
      <c r="V386" s="28"/>
      <c r="W386" s="28"/>
      <c r="X386" s="28"/>
      <c r="Y386" s="28"/>
      <c r="Z386" s="28"/>
    </row>
    <row r="387" spans="1:26" ht="15" customHeight="1">
      <c r="A387" s="111">
        <v>377</v>
      </c>
      <c r="B387" s="48"/>
      <c r="C387" s="48"/>
      <c r="D387" s="35"/>
      <c r="E387" s="149"/>
      <c r="F387" s="156"/>
      <c r="G387" s="670"/>
      <c r="H387" s="88"/>
      <c r="I387" s="40"/>
      <c r="J387" s="40"/>
      <c r="K387" s="41"/>
      <c r="L387" s="42"/>
      <c r="M387" s="658"/>
      <c r="N387" s="659" t="str">
        <f t="shared" si="7"/>
        <v/>
      </c>
      <c r="O387" s="692">
        <f t="shared" si="8"/>
        <v>0</v>
      </c>
      <c r="P387" s="29"/>
      <c r="Q387" s="74"/>
      <c r="R387" s="28"/>
      <c r="S387" s="28"/>
      <c r="T387" s="28"/>
      <c r="U387" s="28"/>
      <c r="V387" s="28"/>
      <c r="W387" s="28"/>
      <c r="X387" s="28"/>
      <c r="Y387" s="28"/>
      <c r="Z387" s="28"/>
    </row>
    <row r="388" spans="1:26" ht="15" customHeight="1">
      <c r="A388" s="111">
        <v>378</v>
      </c>
      <c r="B388" s="48"/>
      <c r="C388" s="48"/>
      <c r="D388" s="35"/>
      <c r="E388" s="149"/>
      <c r="F388" s="156"/>
      <c r="G388" s="670"/>
      <c r="H388" s="88"/>
      <c r="I388" s="40"/>
      <c r="J388" s="40"/>
      <c r="K388" s="41"/>
      <c r="L388" s="42"/>
      <c r="M388" s="658"/>
      <c r="N388" s="659" t="str">
        <f t="shared" si="7"/>
        <v/>
      </c>
      <c r="O388" s="692">
        <f t="shared" si="8"/>
        <v>0</v>
      </c>
      <c r="P388" s="29"/>
      <c r="Q388" s="74"/>
      <c r="R388" s="28"/>
      <c r="S388" s="28"/>
      <c r="T388" s="28"/>
      <c r="U388" s="28"/>
      <c r="V388" s="28"/>
      <c r="W388" s="28"/>
      <c r="X388" s="28"/>
      <c r="Y388" s="28"/>
      <c r="Z388" s="28"/>
    </row>
    <row r="389" spans="1:26" ht="15" customHeight="1">
      <c r="A389" s="111">
        <v>379</v>
      </c>
      <c r="B389" s="48"/>
      <c r="C389" s="48"/>
      <c r="D389" s="35"/>
      <c r="E389" s="149"/>
      <c r="F389" s="156"/>
      <c r="G389" s="670"/>
      <c r="H389" s="88"/>
      <c r="I389" s="40"/>
      <c r="J389" s="40"/>
      <c r="K389" s="41"/>
      <c r="L389" s="42"/>
      <c r="M389" s="658"/>
      <c r="N389" s="659" t="str">
        <f t="shared" si="7"/>
        <v/>
      </c>
      <c r="O389" s="692">
        <f t="shared" si="8"/>
        <v>0</v>
      </c>
      <c r="P389" s="29"/>
      <c r="Q389" s="74"/>
      <c r="R389" s="28"/>
      <c r="S389" s="28"/>
      <c r="T389" s="28"/>
      <c r="U389" s="28"/>
      <c r="V389" s="28"/>
      <c r="W389" s="28"/>
      <c r="X389" s="28"/>
      <c r="Y389" s="28"/>
      <c r="Z389" s="28"/>
    </row>
    <row r="390" spans="1:26" ht="15" customHeight="1">
      <c r="A390" s="111">
        <v>380</v>
      </c>
      <c r="B390" s="48"/>
      <c r="C390" s="48"/>
      <c r="D390" s="35"/>
      <c r="E390" s="149"/>
      <c r="F390" s="156"/>
      <c r="G390" s="670"/>
      <c r="H390" s="88"/>
      <c r="I390" s="40"/>
      <c r="J390" s="40"/>
      <c r="K390" s="41"/>
      <c r="L390" s="42"/>
      <c r="M390" s="658"/>
      <c r="N390" s="659" t="str">
        <f t="shared" si="7"/>
        <v/>
      </c>
      <c r="O390" s="692">
        <f t="shared" si="8"/>
        <v>0</v>
      </c>
      <c r="P390" s="29"/>
      <c r="Q390" s="74"/>
      <c r="R390" s="28"/>
      <c r="S390" s="28"/>
      <c r="T390" s="28"/>
      <c r="U390" s="28"/>
      <c r="V390" s="28"/>
      <c r="W390" s="28"/>
      <c r="X390" s="28"/>
      <c r="Y390" s="28"/>
      <c r="Z390" s="28"/>
    </row>
    <row r="391" spans="1:26" ht="15" customHeight="1">
      <c r="A391" s="111">
        <v>381</v>
      </c>
      <c r="B391" s="48"/>
      <c r="C391" s="48"/>
      <c r="D391" s="35"/>
      <c r="E391" s="149"/>
      <c r="F391" s="156"/>
      <c r="G391" s="670"/>
      <c r="H391" s="88"/>
      <c r="I391" s="40"/>
      <c r="J391" s="40"/>
      <c r="K391" s="41"/>
      <c r="L391" s="42"/>
      <c r="M391" s="658"/>
      <c r="N391" s="659" t="str">
        <f t="shared" si="7"/>
        <v/>
      </c>
      <c r="O391" s="692">
        <f t="shared" si="8"/>
        <v>0</v>
      </c>
      <c r="P391" s="29"/>
      <c r="Q391" s="74"/>
      <c r="R391" s="28"/>
      <c r="S391" s="28"/>
      <c r="T391" s="28"/>
      <c r="U391" s="28"/>
      <c r="V391" s="28"/>
      <c r="W391" s="28"/>
      <c r="X391" s="28"/>
      <c r="Y391" s="28"/>
      <c r="Z391" s="28"/>
    </row>
    <row r="392" spans="1:26" ht="15" customHeight="1">
      <c r="A392" s="111">
        <v>382</v>
      </c>
      <c r="B392" s="48"/>
      <c r="C392" s="48"/>
      <c r="D392" s="35"/>
      <c r="E392" s="149"/>
      <c r="F392" s="156"/>
      <c r="G392" s="670"/>
      <c r="H392" s="88"/>
      <c r="I392" s="40"/>
      <c r="J392" s="40"/>
      <c r="K392" s="41"/>
      <c r="L392" s="42"/>
      <c r="M392" s="658"/>
      <c r="N392" s="659" t="str">
        <f t="shared" si="7"/>
        <v/>
      </c>
      <c r="O392" s="692">
        <f t="shared" si="8"/>
        <v>0</v>
      </c>
      <c r="P392" s="29"/>
      <c r="Q392" s="74"/>
      <c r="R392" s="28"/>
      <c r="S392" s="28"/>
      <c r="T392" s="28"/>
      <c r="U392" s="28"/>
      <c r="V392" s="28"/>
      <c r="W392" s="28"/>
      <c r="X392" s="28"/>
      <c r="Y392" s="28"/>
      <c r="Z392" s="28"/>
    </row>
    <row r="393" spans="1:26" ht="15" customHeight="1">
      <c r="A393" s="111">
        <v>383</v>
      </c>
      <c r="B393" s="48"/>
      <c r="C393" s="48"/>
      <c r="D393" s="35"/>
      <c r="E393" s="149"/>
      <c r="F393" s="156"/>
      <c r="G393" s="670"/>
      <c r="H393" s="88"/>
      <c r="I393" s="40"/>
      <c r="J393" s="40"/>
      <c r="K393" s="41"/>
      <c r="L393" s="42"/>
      <c r="M393" s="658"/>
      <c r="N393" s="659" t="str">
        <f t="shared" si="7"/>
        <v/>
      </c>
      <c r="O393" s="692">
        <f t="shared" si="8"/>
        <v>0</v>
      </c>
      <c r="P393" s="29"/>
      <c r="Q393" s="74"/>
      <c r="R393" s="28"/>
      <c r="S393" s="28"/>
      <c r="T393" s="28"/>
      <c r="U393" s="28"/>
      <c r="V393" s="28"/>
      <c r="W393" s="28"/>
      <c r="X393" s="28"/>
      <c r="Y393" s="28"/>
      <c r="Z393" s="28"/>
    </row>
    <row r="394" spans="1:26" ht="15" customHeight="1">
      <c r="A394" s="111">
        <v>384</v>
      </c>
      <c r="B394" s="48"/>
      <c r="C394" s="48"/>
      <c r="D394" s="35"/>
      <c r="E394" s="149"/>
      <c r="F394" s="156"/>
      <c r="G394" s="670"/>
      <c r="H394" s="88"/>
      <c r="I394" s="40"/>
      <c r="J394" s="40"/>
      <c r="K394" s="41"/>
      <c r="L394" s="42"/>
      <c r="M394" s="658"/>
      <c r="N394" s="659" t="str">
        <f t="shared" si="7"/>
        <v/>
      </c>
      <c r="O394" s="692">
        <f t="shared" si="8"/>
        <v>0</v>
      </c>
      <c r="P394" s="29"/>
      <c r="Q394" s="74"/>
      <c r="R394" s="28"/>
      <c r="S394" s="28"/>
      <c r="T394" s="28"/>
      <c r="U394" s="28"/>
      <c r="V394" s="28"/>
      <c r="W394" s="28"/>
      <c r="X394" s="28"/>
      <c r="Y394" s="28"/>
      <c r="Z394" s="28"/>
    </row>
    <row r="395" spans="1:26" ht="15" customHeight="1">
      <c r="A395" s="111">
        <v>385</v>
      </c>
      <c r="B395" s="48"/>
      <c r="C395" s="48"/>
      <c r="D395" s="35"/>
      <c r="E395" s="149"/>
      <c r="F395" s="156"/>
      <c r="G395" s="670"/>
      <c r="H395" s="88"/>
      <c r="I395" s="40"/>
      <c r="J395" s="40"/>
      <c r="K395" s="41"/>
      <c r="L395" s="42"/>
      <c r="M395" s="658"/>
      <c r="N395" s="659" t="str">
        <f t="shared" si="7"/>
        <v/>
      </c>
      <c r="O395" s="692">
        <f t="shared" si="8"/>
        <v>0</v>
      </c>
      <c r="P395" s="29"/>
      <c r="Q395" s="74"/>
      <c r="R395" s="28"/>
      <c r="S395" s="28"/>
      <c r="T395" s="28"/>
      <c r="U395" s="28"/>
      <c r="V395" s="28"/>
      <c r="W395" s="28"/>
      <c r="X395" s="28"/>
      <c r="Y395" s="28"/>
      <c r="Z395" s="28"/>
    </row>
    <row r="396" spans="1:26" ht="15" customHeight="1">
      <c r="A396" s="111">
        <v>386</v>
      </c>
      <c r="B396" s="48"/>
      <c r="C396" s="48"/>
      <c r="D396" s="35"/>
      <c r="E396" s="149"/>
      <c r="F396" s="156"/>
      <c r="G396" s="670"/>
      <c r="H396" s="88"/>
      <c r="I396" s="40"/>
      <c r="J396" s="40"/>
      <c r="K396" s="41"/>
      <c r="L396" s="42"/>
      <c r="M396" s="658"/>
      <c r="N396" s="659" t="str">
        <f t="shared" si="7"/>
        <v/>
      </c>
      <c r="O396" s="692">
        <f t="shared" si="8"/>
        <v>0</v>
      </c>
      <c r="P396" s="29"/>
      <c r="Q396" s="74"/>
      <c r="R396" s="28"/>
      <c r="S396" s="28"/>
      <c r="T396" s="28"/>
      <c r="U396" s="28"/>
      <c r="V396" s="28"/>
      <c r="W396" s="28"/>
      <c r="X396" s="28"/>
      <c r="Y396" s="28"/>
      <c r="Z396" s="28"/>
    </row>
    <row r="397" spans="1:26" ht="15" customHeight="1">
      <c r="A397" s="111">
        <v>387</v>
      </c>
      <c r="B397" s="48"/>
      <c r="C397" s="48"/>
      <c r="D397" s="35"/>
      <c r="E397" s="149"/>
      <c r="F397" s="156"/>
      <c r="G397" s="670"/>
      <c r="H397" s="88"/>
      <c r="I397" s="40"/>
      <c r="J397" s="40"/>
      <c r="K397" s="41"/>
      <c r="L397" s="42"/>
      <c r="M397" s="658"/>
      <c r="N397" s="659" t="str">
        <f t="shared" si="7"/>
        <v/>
      </c>
      <c r="O397" s="692">
        <f t="shared" si="8"/>
        <v>0</v>
      </c>
      <c r="P397" s="29"/>
      <c r="Q397" s="74"/>
      <c r="R397" s="28"/>
      <c r="S397" s="28"/>
      <c r="T397" s="28"/>
      <c r="U397" s="28"/>
      <c r="V397" s="28"/>
      <c r="W397" s="28"/>
      <c r="X397" s="28"/>
      <c r="Y397" s="28"/>
      <c r="Z397" s="28"/>
    </row>
    <row r="398" spans="1:26" ht="15" customHeight="1">
      <c r="A398" s="111">
        <v>388</v>
      </c>
      <c r="B398" s="48"/>
      <c r="C398" s="48"/>
      <c r="D398" s="35"/>
      <c r="E398" s="149"/>
      <c r="F398" s="156"/>
      <c r="G398" s="670"/>
      <c r="H398" s="88"/>
      <c r="I398" s="40"/>
      <c r="J398" s="40"/>
      <c r="K398" s="41"/>
      <c r="L398" s="42"/>
      <c r="M398" s="658"/>
      <c r="N398" s="659" t="str">
        <f t="shared" si="7"/>
        <v/>
      </c>
      <c r="O398" s="692">
        <f t="shared" si="8"/>
        <v>0</v>
      </c>
      <c r="P398" s="29"/>
      <c r="Q398" s="74"/>
      <c r="R398" s="28"/>
      <c r="S398" s="28"/>
      <c r="T398" s="28"/>
      <c r="U398" s="28"/>
      <c r="V398" s="28"/>
      <c r="W398" s="28"/>
      <c r="X398" s="28"/>
      <c r="Y398" s="28"/>
      <c r="Z398" s="28"/>
    </row>
    <row r="399" spans="1:26" ht="15" customHeight="1">
      <c r="A399" s="111">
        <v>389</v>
      </c>
      <c r="B399" s="48"/>
      <c r="C399" s="48"/>
      <c r="D399" s="35"/>
      <c r="E399" s="149"/>
      <c r="F399" s="156"/>
      <c r="G399" s="670"/>
      <c r="H399" s="88"/>
      <c r="I399" s="40"/>
      <c r="J399" s="40"/>
      <c r="K399" s="41"/>
      <c r="L399" s="42"/>
      <c r="M399" s="658"/>
      <c r="N399" s="659" t="str">
        <f t="shared" si="7"/>
        <v/>
      </c>
      <c r="O399" s="692">
        <f t="shared" si="8"/>
        <v>0</v>
      </c>
      <c r="P399" s="29"/>
      <c r="Q399" s="74"/>
      <c r="R399" s="28"/>
      <c r="S399" s="28"/>
      <c r="T399" s="28"/>
      <c r="U399" s="28"/>
      <c r="V399" s="28"/>
      <c r="W399" s="28"/>
      <c r="X399" s="28"/>
      <c r="Y399" s="28"/>
      <c r="Z399" s="28"/>
    </row>
    <row r="400" spans="1:26" ht="15" customHeight="1">
      <c r="A400" s="111">
        <v>390</v>
      </c>
      <c r="B400" s="48"/>
      <c r="C400" s="48"/>
      <c r="D400" s="35"/>
      <c r="E400" s="149"/>
      <c r="F400" s="156"/>
      <c r="G400" s="670"/>
      <c r="H400" s="88"/>
      <c r="I400" s="40"/>
      <c r="J400" s="40"/>
      <c r="K400" s="41"/>
      <c r="L400" s="42"/>
      <c r="M400" s="658"/>
      <c r="N400" s="659" t="str">
        <f t="shared" si="7"/>
        <v/>
      </c>
      <c r="O400" s="692">
        <f t="shared" si="8"/>
        <v>0</v>
      </c>
      <c r="P400" s="29"/>
      <c r="Q400" s="74"/>
      <c r="R400" s="28"/>
      <c r="S400" s="28"/>
      <c r="T400" s="28"/>
      <c r="U400" s="28"/>
      <c r="V400" s="28"/>
      <c r="W400" s="28"/>
      <c r="X400" s="28"/>
      <c r="Y400" s="28"/>
      <c r="Z400" s="28"/>
    </row>
    <row r="401" spans="1:26" ht="15" customHeight="1">
      <c r="A401" s="111">
        <v>391</v>
      </c>
      <c r="B401" s="48"/>
      <c r="C401" s="48"/>
      <c r="D401" s="35"/>
      <c r="E401" s="149"/>
      <c r="F401" s="156"/>
      <c r="G401" s="670"/>
      <c r="H401" s="88"/>
      <c r="I401" s="40"/>
      <c r="J401" s="40"/>
      <c r="K401" s="41"/>
      <c r="L401" s="42"/>
      <c r="M401" s="658"/>
      <c r="N401" s="659" t="str">
        <f t="shared" si="7"/>
        <v/>
      </c>
      <c r="O401" s="692">
        <f t="shared" si="8"/>
        <v>0</v>
      </c>
      <c r="P401" s="29"/>
      <c r="Q401" s="74"/>
      <c r="R401" s="28"/>
      <c r="S401" s="28"/>
      <c r="T401" s="28"/>
      <c r="U401" s="28"/>
      <c r="V401" s="28"/>
      <c r="W401" s="28"/>
      <c r="X401" s="28"/>
      <c r="Y401" s="28"/>
      <c r="Z401" s="28"/>
    </row>
    <row r="402" spans="1:26" ht="15" customHeight="1">
      <c r="A402" s="111">
        <v>392</v>
      </c>
      <c r="B402" s="48"/>
      <c r="C402" s="48"/>
      <c r="D402" s="35"/>
      <c r="E402" s="149"/>
      <c r="F402" s="156"/>
      <c r="G402" s="670"/>
      <c r="H402" s="88"/>
      <c r="I402" s="40"/>
      <c r="J402" s="40"/>
      <c r="K402" s="41"/>
      <c r="L402" s="42"/>
      <c r="M402" s="658"/>
      <c r="N402" s="659" t="str">
        <f t="shared" si="7"/>
        <v/>
      </c>
      <c r="O402" s="692">
        <f t="shared" si="8"/>
        <v>0</v>
      </c>
      <c r="P402" s="29"/>
      <c r="Q402" s="74"/>
      <c r="R402" s="28"/>
      <c r="S402" s="28"/>
      <c r="T402" s="28"/>
      <c r="U402" s="28"/>
      <c r="V402" s="28"/>
      <c r="W402" s="28"/>
      <c r="X402" s="28"/>
      <c r="Y402" s="28"/>
      <c r="Z402" s="28"/>
    </row>
    <row r="403" spans="1:26" ht="15" customHeight="1">
      <c r="A403" s="111">
        <v>393</v>
      </c>
      <c r="B403" s="48"/>
      <c r="C403" s="48"/>
      <c r="D403" s="35"/>
      <c r="E403" s="149"/>
      <c r="F403" s="156"/>
      <c r="G403" s="670"/>
      <c r="H403" s="88"/>
      <c r="I403" s="40"/>
      <c r="J403" s="40"/>
      <c r="K403" s="41"/>
      <c r="L403" s="42"/>
      <c r="M403" s="658"/>
      <c r="N403" s="659" t="str">
        <f t="shared" si="7"/>
        <v/>
      </c>
      <c r="O403" s="692">
        <f t="shared" si="8"/>
        <v>0</v>
      </c>
      <c r="P403" s="29"/>
      <c r="Q403" s="74"/>
      <c r="R403" s="28"/>
      <c r="S403" s="28"/>
      <c r="T403" s="28"/>
      <c r="U403" s="28"/>
      <c r="V403" s="28"/>
      <c r="W403" s="28"/>
      <c r="X403" s="28"/>
      <c r="Y403" s="28"/>
      <c r="Z403" s="28"/>
    </row>
    <row r="404" spans="1:26" ht="15" customHeight="1">
      <c r="A404" s="111">
        <v>394</v>
      </c>
      <c r="B404" s="48"/>
      <c r="C404" s="48"/>
      <c r="D404" s="35"/>
      <c r="E404" s="149"/>
      <c r="F404" s="156"/>
      <c r="G404" s="670"/>
      <c r="H404" s="88"/>
      <c r="I404" s="40"/>
      <c r="J404" s="40"/>
      <c r="K404" s="41"/>
      <c r="L404" s="42"/>
      <c r="M404" s="658"/>
      <c r="N404" s="659" t="str">
        <f t="shared" si="7"/>
        <v/>
      </c>
      <c r="O404" s="692">
        <f t="shared" si="8"/>
        <v>0</v>
      </c>
      <c r="P404" s="29"/>
      <c r="Q404" s="74"/>
      <c r="R404" s="28"/>
      <c r="S404" s="28"/>
      <c r="T404" s="28"/>
      <c r="U404" s="28"/>
      <c r="V404" s="28"/>
      <c r="W404" s="28"/>
      <c r="X404" s="28"/>
      <c r="Y404" s="28"/>
      <c r="Z404" s="28"/>
    </row>
    <row r="405" spans="1:26" ht="15" customHeight="1">
      <c r="A405" s="111">
        <v>395</v>
      </c>
      <c r="B405" s="48"/>
      <c r="C405" s="48"/>
      <c r="D405" s="35"/>
      <c r="E405" s="149"/>
      <c r="F405" s="156"/>
      <c r="G405" s="670"/>
      <c r="H405" s="88"/>
      <c r="I405" s="40"/>
      <c r="J405" s="40"/>
      <c r="K405" s="41"/>
      <c r="L405" s="42"/>
      <c r="M405" s="658"/>
      <c r="N405" s="659" t="str">
        <f t="shared" si="7"/>
        <v/>
      </c>
      <c r="O405" s="692">
        <f t="shared" si="8"/>
        <v>0</v>
      </c>
      <c r="P405" s="29"/>
      <c r="Q405" s="74"/>
      <c r="R405" s="28"/>
      <c r="S405" s="28"/>
      <c r="T405" s="28"/>
      <c r="U405" s="28"/>
      <c r="V405" s="28"/>
      <c r="W405" s="28"/>
      <c r="X405" s="28"/>
      <c r="Y405" s="28"/>
      <c r="Z405" s="28"/>
    </row>
    <row r="406" spans="1:26" ht="15" customHeight="1">
      <c r="A406" s="111">
        <v>396</v>
      </c>
      <c r="B406" s="48"/>
      <c r="C406" s="48"/>
      <c r="D406" s="35"/>
      <c r="E406" s="149"/>
      <c r="F406" s="156"/>
      <c r="G406" s="670"/>
      <c r="H406" s="88"/>
      <c r="I406" s="40"/>
      <c r="J406" s="40"/>
      <c r="K406" s="41"/>
      <c r="L406" s="42"/>
      <c r="M406" s="658"/>
      <c r="N406" s="659" t="str">
        <f t="shared" si="7"/>
        <v/>
      </c>
      <c r="O406" s="692">
        <f t="shared" si="8"/>
        <v>0</v>
      </c>
      <c r="P406" s="29"/>
      <c r="Q406" s="74"/>
      <c r="R406" s="28"/>
      <c r="S406" s="28"/>
      <c r="T406" s="28"/>
      <c r="U406" s="28"/>
      <c r="V406" s="28"/>
      <c r="W406" s="28"/>
      <c r="X406" s="28"/>
      <c r="Y406" s="28"/>
      <c r="Z406" s="28"/>
    </row>
    <row r="407" spans="1:26" ht="15" customHeight="1">
      <c r="A407" s="111">
        <v>397</v>
      </c>
      <c r="B407" s="48"/>
      <c r="C407" s="48"/>
      <c r="D407" s="35"/>
      <c r="E407" s="149"/>
      <c r="F407" s="156"/>
      <c r="G407" s="670"/>
      <c r="H407" s="88"/>
      <c r="I407" s="40"/>
      <c r="J407" s="40"/>
      <c r="K407" s="41"/>
      <c r="L407" s="42"/>
      <c r="M407" s="658"/>
      <c r="N407" s="659" t="str">
        <f t="shared" si="7"/>
        <v/>
      </c>
      <c r="O407" s="692">
        <f t="shared" si="8"/>
        <v>0</v>
      </c>
      <c r="P407" s="29"/>
      <c r="Q407" s="74"/>
      <c r="R407" s="28"/>
      <c r="S407" s="28"/>
      <c r="T407" s="28"/>
      <c r="U407" s="28"/>
      <c r="V407" s="28"/>
      <c r="W407" s="28"/>
      <c r="X407" s="28"/>
      <c r="Y407" s="28"/>
      <c r="Z407" s="28"/>
    </row>
    <row r="408" spans="1:26" ht="15" customHeight="1">
      <c r="A408" s="111">
        <v>398</v>
      </c>
      <c r="B408" s="48"/>
      <c r="C408" s="48"/>
      <c r="D408" s="35"/>
      <c r="E408" s="149"/>
      <c r="F408" s="156"/>
      <c r="G408" s="670"/>
      <c r="H408" s="88"/>
      <c r="I408" s="40"/>
      <c r="J408" s="40"/>
      <c r="K408" s="41"/>
      <c r="L408" s="42"/>
      <c r="M408" s="658"/>
      <c r="N408" s="659" t="str">
        <f t="shared" si="7"/>
        <v/>
      </c>
      <c r="O408" s="692">
        <f t="shared" si="8"/>
        <v>0</v>
      </c>
      <c r="P408" s="29"/>
      <c r="Q408" s="74"/>
      <c r="R408" s="28"/>
      <c r="S408" s="28"/>
      <c r="T408" s="28"/>
      <c r="U408" s="28"/>
      <c r="V408" s="28"/>
      <c r="W408" s="28"/>
      <c r="X408" s="28"/>
      <c r="Y408" s="28"/>
      <c r="Z408" s="28"/>
    </row>
    <row r="409" spans="1:26" ht="15" customHeight="1">
      <c r="A409" s="111">
        <v>399</v>
      </c>
      <c r="B409" s="48"/>
      <c r="C409" s="48"/>
      <c r="D409" s="35"/>
      <c r="E409" s="149"/>
      <c r="F409" s="156"/>
      <c r="G409" s="670"/>
      <c r="H409" s="88"/>
      <c r="I409" s="40"/>
      <c r="J409" s="40"/>
      <c r="K409" s="41"/>
      <c r="L409" s="42"/>
      <c r="M409" s="658"/>
      <c r="N409" s="659" t="str">
        <f t="shared" si="7"/>
        <v/>
      </c>
      <c r="O409" s="692">
        <f t="shared" si="8"/>
        <v>0</v>
      </c>
      <c r="P409" s="29"/>
      <c r="Q409" s="74"/>
      <c r="R409" s="28"/>
      <c r="S409" s="28"/>
      <c r="T409" s="28"/>
      <c r="U409" s="28"/>
      <c r="V409" s="28"/>
      <c r="W409" s="28"/>
      <c r="X409" s="28"/>
      <c r="Y409" s="28"/>
      <c r="Z409" s="28"/>
    </row>
    <row r="410" spans="1:26" ht="15" customHeight="1">
      <c r="A410" s="111">
        <v>400</v>
      </c>
      <c r="B410" s="48"/>
      <c r="C410" s="48"/>
      <c r="D410" s="35"/>
      <c r="E410" s="149"/>
      <c r="F410" s="156"/>
      <c r="G410" s="670"/>
      <c r="H410" s="88"/>
      <c r="I410" s="40"/>
      <c r="J410" s="40"/>
      <c r="K410" s="41"/>
      <c r="L410" s="42"/>
      <c r="M410" s="658"/>
      <c r="N410" s="659" t="str">
        <f t="shared" si="7"/>
        <v/>
      </c>
      <c r="O410" s="692">
        <f t="shared" si="8"/>
        <v>0</v>
      </c>
      <c r="P410" s="29"/>
      <c r="Q410" s="74"/>
      <c r="R410" s="28"/>
      <c r="S410" s="28"/>
      <c r="T410" s="28"/>
      <c r="U410" s="28"/>
      <c r="V410" s="28"/>
      <c r="W410" s="28"/>
      <c r="X410" s="28"/>
      <c r="Y410" s="28"/>
      <c r="Z410" s="28"/>
    </row>
    <row r="411" spans="1:26" ht="15" customHeight="1">
      <c r="A411" s="111">
        <v>401</v>
      </c>
      <c r="B411" s="48"/>
      <c r="C411" s="48"/>
      <c r="D411" s="35"/>
      <c r="E411" s="149"/>
      <c r="F411" s="156"/>
      <c r="G411" s="670"/>
      <c r="H411" s="88"/>
      <c r="I411" s="40"/>
      <c r="J411" s="40"/>
      <c r="K411" s="41"/>
      <c r="L411" s="42"/>
      <c r="M411" s="658"/>
      <c r="N411" s="659" t="str">
        <f t="shared" si="7"/>
        <v/>
      </c>
      <c r="O411" s="692">
        <f t="shared" si="8"/>
        <v>0</v>
      </c>
      <c r="P411" s="29"/>
      <c r="Q411" s="74"/>
      <c r="R411" s="28"/>
      <c r="S411" s="28"/>
      <c r="T411" s="28"/>
      <c r="U411" s="28"/>
      <c r="V411" s="28"/>
      <c r="W411" s="28"/>
      <c r="X411" s="28"/>
      <c r="Y411" s="28"/>
      <c r="Z411" s="28"/>
    </row>
    <row r="412" spans="1:26" ht="15" customHeight="1">
      <c r="A412" s="111">
        <v>402</v>
      </c>
      <c r="B412" s="48"/>
      <c r="C412" s="48"/>
      <c r="D412" s="35"/>
      <c r="E412" s="149"/>
      <c r="F412" s="156"/>
      <c r="G412" s="670"/>
      <c r="H412" s="88"/>
      <c r="I412" s="40"/>
      <c r="J412" s="40"/>
      <c r="K412" s="41"/>
      <c r="L412" s="42"/>
      <c r="M412" s="658"/>
      <c r="N412" s="659" t="str">
        <f t="shared" si="7"/>
        <v/>
      </c>
      <c r="O412" s="692">
        <f t="shared" si="8"/>
        <v>0</v>
      </c>
      <c r="P412" s="29"/>
      <c r="Q412" s="74"/>
      <c r="R412" s="28"/>
      <c r="S412" s="28"/>
      <c r="T412" s="28"/>
      <c r="U412" s="28"/>
      <c r="V412" s="28"/>
      <c r="W412" s="28"/>
      <c r="X412" s="28"/>
      <c r="Y412" s="28"/>
      <c r="Z412" s="28"/>
    </row>
    <row r="413" spans="1:26" ht="15" customHeight="1">
      <c r="A413" s="111">
        <v>403</v>
      </c>
      <c r="B413" s="48"/>
      <c r="C413" s="48"/>
      <c r="D413" s="35"/>
      <c r="E413" s="149"/>
      <c r="F413" s="156"/>
      <c r="G413" s="670"/>
      <c r="H413" s="88"/>
      <c r="I413" s="40"/>
      <c r="J413" s="40"/>
      <c r="K413" s="41"/>
      <c r="L413" s="42"/>
      <c r="M413" s="658"/>
      <c r="N413" s="659" t="str">
        <f t="shared" si="7"/>
        <v/>
      </c>
      <c r="O413" s="692">
        <f t="shared" si="8"/>
        <v>0</v>
      </c>
      <c r="P413" s="29"/>
      <c r="Q413" s="74"/>
      <c r="R413" s="28"/>
      <c r="S413" s="28"/>
      <c r="T413" s="28"/>
      <c r="U413" s="28"/>
      <c r="V413" s="28"/>
      <c r="W413" s="28"/>
      <c r="X413" s="28"/>
      <c r="Y413" s="28"/>
      <c r="Z413" s="28"/>
    </row>
    <row r="414" spans="1:26" ht="15" customHeight="1">
      <c r="A414" s="111">
        <v>404</v>
      </c>
      <c r="B414" s="48"/>
      <c r="C414" s="48"/>
      <c r="D414" s="35"/>
      <c r="E414" s="149"/>
      <c r="F414" s="156"/>
      <c r="G414" s="670"/>
      <c r="H414" s="88"/>
      <c r="I414" s="40"/>
      <c r="J414" s="40"/>
      <c r="K414" s="41"/>
      <c r="L414" s="42"/>
      <c r="M414" s="658"/>
      <c r="N414" s="659" t="str">
        <f t="shared" si="7"/>
        <v/>
      </c>
      <c r="O414" s="692">
        <f t="shared" si="8"/>
        <v>0</v>
      </c>
      <c r="P414" s="29"/>
      <c r="Q414" s="74"/>
      <c r="R414" s="28"/>
      <c r="S414" s="28"/>
      <c r="T414" s="28"/>
      <c r="U414" s="28"/>
      <c r="V414" s="28"/>
      <c r="W414" s="28"/>
      <c r="X414" s="28"/>
      <c r="Y414" s="28"/>
      <c r="Z414" s="28"/>
    </row>
    <row r="415" spans="1:26" ht="15" customHeight="1">
      <c r="A415" s="111">
        <v>405</v>
      </c>
      <c r="B415" s="48"/>
      <c r="C415" s="48"/>
      <c r="D415" s="35"/>
      <c r="E415" s="149"/>
      <c r="F415" s="156"/>
      <c r="G415" s="670"/>
      <c r="H415" s="88"/>
      <c r="I415" s="40"/>
      <c r="J415" s="40"/>
      <c r="K415" s="41"/>
      <c r="L415" s="42"/>
      <c r="M415" s="658"/>
      <c r="N415" s="659" t="str">
        <f t="shared" si="7"/>
        <v/>
      </c>
      <c r="O415" s="692">
        <f t="shared" si="8"/>
        <v>0</v>
      </c>
      <c r="P415" s="29"/>
      <c r="Q415" s="74"/>
      <c r="R415" s="28"/>
      <c r="S415" s="28"/>
      <c r="T415" s="28"/>
      <c r="U415" s="28"/>
      <c r="V415" s="28"/>
      <c r="W415" s="28"/>
      <c r="X415" s="28"/>
      <c r="Y415" s="28"/>
      <c r="Z415" s="28"/>
    </row>
    <row r="416" spans="1:26" ht="15" customHeight="1">
      <c r="A416" s="111">
        <v>406</v>
      </c>
      <c r="B416" s="48"/>
      <c r="C416" s="48"/>
      <c r="D416" s="35"/>
      <c r="E416" s="149"/>
      <c r="F416" s="156"/>
      <c r="G416" s="670"/>
      <c r="H416" s="88"/>
      <c r="I416" s="40"/>
      <c r="J416" s="40"/>
      <c r="K416" s="41"/>
      <c r="L416" s="42"/>
      <c r="M416" s="658"/>
      <c r="N416" s="659" t="str">
        <f t="shared" si="7"/>
        <v/>
      </c>
      <c r="O416" s="692">
        <f t="shared" si="8"/>
        <v>0</v>
      </c>
      <c r="P416" s="29"/>
      <c r="Q416" s="74"/>
      <c r="R416" s="28"/>
      <c r="S416" s="28"/>
      <c r="T416" s="28"/>
      <c r="U416" s="28"/>
      <c r="V416" s="28"/>
      <c r="W416" s="28"/>
      <c r="X416" s="28"/>
      <c r="Y416" s="28"/>
      <c r="Z416" s="28"/>
    </row>
    <row r="417" spans="1:26" ht="15" customHeight="1">
      <c r="A417" s="111">
        <v>407</v>
      </c>
      <c r="B417" s="48"/>
      <c r="C417" s="48"/>
      <c r="D417" s="35"/>
      <c r="E417" s="149"/>
      <c r="F417" s="156"/>
      <c r="G417" s="670"/>
      <c r="H417" s="88"/>
      <c r="I417" s="40"/>
      <c r="J417" s="40"/>
      <c r="K417" s="41"/>
      <c r="L417" s="42"/>
      <c r="M417" s="658"/>
      <c r="N417" s="659" t="str">
        <f t="shared" si="7"/>
        <v/>
      </c>
      <c r="O417" s="692">
        <f t="shared" si="8"/>
        <v>0</v>
      </c>
      <c r="P417" s="29"/>
      <c r="Q417" s="74"/>
      <c r="R417" s="28"/>
      <c r="S417" s="28"/>
      <c r="T417" s="28"/>
      <c r="U417" s="28"/>
      <c r="V417" s="28"/>
      <c r="W417" s="28"/>
      <c r="X417" s="28"/>
      <c r="Y417" s="28"/>
      <c r="Z417" s="28"/>
    </row>
    <row r="418" spans="1:26" ht="15" customHeight="1">
      <c r="A418" s="111">
        <v>408</v>
      </c>
      <c r="B418" s="48"/>
      <c r="C418" s="48"/>
      <c r="D418" s="35"/>
      <c r="E418" s="149"/>
      <c r="F418" s="156"/>
      <c r="G418" s="670"/>
      <c r="H418" s="88"/>
      <c r="I418" s="40"/>
      <c r="J418" s="40"/>
      <c r="K418" s="41"/>
      <c r="L418" s="42"/>
      <c r="M418" s="658"/>
      <c r="N418" s="659" t="str">
        <f t="shared" si="7"/>
        <v/>
      </c>
      <c r="O418" s="692">
        <f t="shared" si="8"/>
        <v>0</v>
      </c>
      <c r="P418" s="29"/>
      <c r="Q418" s="74"/>
      <c r="R418" s="28"/>
      <c r="S418" s="28"/>
      <c r="T418" s="28"/>
      <c r="U418" s="28"/>
      <c r="V418" s="28"/>
      <c r="W418" s="28"/>
      <c r="X418" s="28"/>
      <c r="Y418" s="28"/>
      <c r="Z418" s="28"/>
    </row>
    <row r="419" spans="1:26" ht="15" customHeight="1">
      <c r="A419" s="111">
        <v>409</v>
      </c>
      <c r="B419" s="48"/>
      <c r="C419" s="48"/>
      <c r="D419" s="35"/>
      <c r="E419" s="149"/>
      <c r="F419" s="156"/>
      <c r="G419" s="670"/>
      <c r="H419" s="88"/>
      <c r="I419" s="40"/>
      <c r="J419" s="40"/>
      <c r="K419" s="41"/>
      <c r="L419" s="42"/>
      <c r="M419" s="658"/>
      <c r="N419" s="659" t="str">
        <f t="shared" si="7"/>
        <v/>
      </c>
      <c r="O419" s="692">
        <f t="shared" si="8"/>
        <v>0</v>
      </c>
      <c r="P419" s="29"/>
      <c r="Q419" s="74"/>
      <c r="R419" s="28"/>
      <c r="S419" s="28"/>
      <c r="T419" s="28"/>
      <c r="U419" s="28"/>
      <c r="V419" s="28"/>
      <c r="W419" s="28"/>
      <c r="X419" s="28"/>
      <c r="Y419" s="28"/>
      <c r="Z419" s="28"/>
    </row>
    <row r="420" spans="1:26" ht="15" customHeight="1">
      <c r="A420" s="111">
        <v>410</v>
      </c>
      <c r="B420" s="48"/>
      <c r="C420" s="48"/>
      <c r="D420" s="35"/>
      <c r="E420" s="149"/>
      <c r="F420" s="156"/>
      <c r="G420" s="670"/>
      <c r="H420" s="88"/>
      <c r="I420" s="40"/>
      <c r="J420" s="40"/>
      <c r="K420" s="41"/>
      <c r="L420" s="42"/>
      <c r="M420" s="658"/>
      <c r="N420" s="659" t="str">
        <f t="shared" si="7"/>
        <v/>
      </c>
      <c r="O420" s="692">
        <f t="shared" si="8"/>
        <v>0</v>
      </c>
      <c r="P420" s="29"/>
      <c r="Q420" s="74"/>
      <c r="R420" s="28"/>
      <c r="S420" s="28"/>
      <c r="T420" s="28"/>
      <c r="U420" s="28"/>
      <c r="V420" s="28"/>
      <c r="W420" s="28"/>
      <c r="X420" s="28"/>
      <c r="Y420" s="28"/>
      <c r="Z420" s="28"/>
    </row>
    <row r="421" spans="1:26" ht="15" customHeight="1">
      <c r="A421" s="111">
        <v>411</v>
      </c>
      <c r="B421" s="48"/>
      <c r="C421" s="48"/>
      <c r="D421" s="35"/>
      <c r="E421" s="149"/>
      <c r="F421" s="156"/>
      <c r="G421" s="670"/>
      <c r="H421" s="88"/>
      <c r="I421" s="40"/>
      <c r="J421" s="40"/>
      <c r="K421" s="41"/>
      <c r="L421" s="42"/>
      <c r="M421" s="658"/>
      <c r="N421" s="659" t="str">
        <f t="shared" si="7"/>
        <v/>
      </c>
      <c r="O421" s="692">
        <f t="shared" si="8"/>
        <v>0</v>
      </c>
      <c r="P421" s="29"/>
      <c r="Q421" s="74"/>
      <c r="R421" s="28"/>
      <c r="S421" s="28"/>
      <c r="T421" s="28"/>
      <c r="U421" s="28"/>
      <c r="V421" s="28"/>
      <c r="W421" s="28"/>
      <c r="X421" s="28"/>
      <c r="Y421" s="28"/>
      <c r="Z421" s="28"/>
    </row>
    <row r="422" spans="1:26" ht="15" customHeight="1">
      <c r="A422" s="111">
        <v>412</v>
      </c>
      <c r="B422" s="48"/>
      <c r="C422" s="48"/>
      <c r="D422" s="35"/>
      <c r="E422" s="149"/>
      <c r="F422" s="156"/>
      <c r="G422" s="670"/>
      <c r="H422" s="88"/>
      <c r="I422" s="40"/>
      <c r="J422" s="40"/>
      <c r="K422" s="41"/>
      <c r="L422" s="42"/>
      <c r="M422" s="658"/>
      <c r="N422" s="659" t="str">
        <f t="shared" si="7"/>
        <v/>
      </c>
      <c r="O422" s="692">
        <f t="shared" si="8"/>
        <v>0</v>
      </c>
      <c r="P422" s="29"/>
      <c r="Q422" s="74"/>
      <c r="R422" s="28"/>
      <c r="S422" s="28"/>
      <c r="T422" s="28"/>
      <c r="U422" s="28"/>
      <c r="V422" s="28"/>
      <c r="W422" s="28"/>
      <c r="X422" s="28"/>
      <c r="Y422" s="28"/>
      <c r="Z422" s="28"/>
    </row>
    <row r="423" spans="1:26" ht="15" customHeight="1">
      <c r="A423" s="111">
        <v>413</v>
      </c>
      <c r="B423" s="48"/>
      <c r="C423" s="48"/>
      <c r="D423" s="35"/>
      <c r="E423" s="149"/>
      <c r="F423" s="156"/>
      <c r="G423" s="670"/>
      <c r="H423" s="88"/>
      <c r="I423" s="40"/>
      <c r="J423" s="40"/>
      <c r="K423" s="41"/>
      <c r="L423" s="42"/>
      <c r="M423" s="658"/>
      <c r="N423" s="659" t="str">
        <f t="shared" si="7"/>
        <v/>
      </c>
      <c r="O423" s="692">
        <f t="shared" si="8"/>
        <v>0</v>
      </c>
      <c r="P423" s="29"/>
      <c r="Q423" s="74"/>
      <c r="R423" s="28"/>
      <c r="S423" s="28"/>
      <c r="T423" s="28"/>
      <c r="U423" s="28"/>
      <c r="V423" s="28"/>
      <c r="W423" s="28"/>
      <c r="X423" s="28"/>
      <c r="Y423" s="28"/>
      <c r="Z423" s="28"/>
    </row>
    <row r="424" spans="1:26" ht="15" customHeight="1">
      <c r="A424" s="111">
        <v>414</v>
      </c>
      <c r="B424" s="48"/>
      <c r="C424" s="48"/>
      <c r="D424" s="35"/>
      <c r="E424" s="149"/>
      <c r="F424" s="156"/>
      <c r="G424" s="670"/>
      <c r="H424" s="88"/>
      <c r="I424" s="40"/>
      <c r="J424" s="40"/>
      <c r="K424" s="41"/>
      <c r="L424" s="42"/>
      <c r="M424" s="658"/>
      <c r="N424" s="659" t="str">
        <f t="shared" si="7"/>
        <v/>
      </c>
      <c r="O424" s="692">
        <f t="shared" si="8"/>
        <v>0</v>
      </c>
      <c r="P424" s="29"/>
      <c r="Q424" s="74"/>
      <c r="R424" s="28"/>
      <c r="S424" s="28"/>
      <c r="T424" s="28"/>
      <c r="U424" s="28"/>
      <c r="V424" s="28"/>
      <c r="W424" s="28"/>
      <c r="X424" s="28"/>
      <c r="Y424" s="28"/>
      <c r="Z424" s="28"/>
    </row>
    <row r="425" spans="1:26" ht="15" customHeight="1">
      <c r="A425" s="111">
        <v>415</v>
      </c>
      <c r="B425" s="48"/>
      <c r="C425" s="48"/>
      <c r="D425" s="35"/>
      <c r="E425" s="149"/>
      <c r="F425" s="156"/>
      <c r="G425" s="670"/>
      <c r="H425" s="88"/>
      <c r="I425" s="40"/>
      <c r="J425" s="40"/>
      <c r="K425" s="41"/>
      <c r="L425" s="42"/>
      <c r="M425" s="658"/>
      <c r="N425" s="659" t="str">
        <f t="shared" si="7"/>
        <v/>
      </c>
      <c r="O425" s="692">
        <f t="shared" si="8"/>
        <v>0</v>
      </c>
      <c r="P425" s="29"/>
      <c r="Q425" s="74"/>
      <c r="R425" s="28"/>
      <c r="S425" s="28"/>
      <c r="T425" s="28"/>
      <c r="U425" s="28"/>
      <c r="V425" s="28"/>
      <c r="W425" s="28"/>
      <c r="X425" s="28"/>
      <c r="Y425" s="28"/>
      <c r="Z425" s="28"/>
    </row>
    <row r="426" spans="1:26" ht="15" customHeight="1">
      <c r="A426" s="111">
        <v>416</v>
      </c>
      <c r="B426" s="48"/>
      <c r="C426" s="48"/>
      <c r="D426" s="35"/>
      <c r="E426" s="149"/>
      <c r="F426" s="156"/>
      <c r="G426" s="670"/>
      <c r="H426" s="88"/>
      <c r="I426" s="40"/>
      <c r="J426" s="40"/>
      <c r="K426" s="41"/>
      <c r="L426" s="42"/>
      <c r="M426" s="658"/>
      <c r="N426" s="659" t="str">
        <f t="shared" si="7"/>
        <v/>
      </c>
      <c r="O426" s="692">
        <f t="shared" si="8"/>
        <v>0</v>
      </c>
      <c r="P426" s="29"/>
      <c r="Q426" s="74"/>
      <c r="R426" s="28"/>
      <c r="S426" s="28"/>
      <c r="T426" s="28"/>
      <c r="U426" s="28"/>
      <c r="V426" s="28"/>
      <c r="W426" s="28"/>
      <c r="X426" s="28"/>
      <c r="Y426" s="28"/>
      <c r="Z426" s="28"/>
    </row>
    <row r="427" spans="1:26" ht="15" customHeight="1">
      <c r="A427" s="111">
        <v>417</v>
      </c>
      <c r="B427" s="48"/>
      <c r="C427" s="48"/>
      <c r="D427" s="35"/>
      <c r="E427" s="149"/>
      <c r="F427" s="156"/>
      <c r="G427" s="670"/>
      <c r="H427" s="88"/>
      <c r="I427" s="40"/>
      <c r="J427" s="40"/>
      <c r="K427" s="41"/>
      <c r="L427" s="42"/>
      <c r="M427" s="658"/>
      <c r="N427" s="659" t="str">
        <f t="shared" si="7"/>
        <v/>
      </c>
      <c r="O427" s="692">
        <f t="shared" si="8"/>
        <v>0</v>
      </c>
      <c r="P427" s="29"/>
      <c r="Q427" s="74"/>
      <c r="R427" s="28"/>
      <c r="S427" s="28"/>
      <c r="T427" s="28"/>
      <c r="U427" s="28"/>
      <c r="V427" s="28"/>
      <c r="W427" s="28"/>
      <c r="X427" s="28"/>
      <c r="Y427" s="28"/>
      <c r="Z427" s="28"/>
    </row>
    <row r="428" spans="1:26" ht="15" customHeight="1">
      <c r="A428" s="111">
        <v>418</v>
      </c>
      <c r="B428" s="48"/>
      <c r="C428" s="48"/>
      <c r="D428" s="35"/>
      <c r="E428" s="149"/>
      <c r="F428" s="156"/>
      <c r="G428" s="670"/>
      <c r="H428" s="88"/>
      <c r="I428" s="40"/>
      <c r="J428" s="40"/>
      <c r="K428" s="41"/>
      <c r="L428" s="42"/>
      <c r="M428" s="658"/>
      <c r="N428" s="659" t="str">
        <f t="shared" si="7"/>
        <v/>
      </c>
      <c r="O428" s="692">
        <f t="shared" si="8"/>
        <v>0</v>
      </c>
      <c r="P428" s="29"/>
      <c r="Q428" s="74"/>
      <c r="R428" s="28"/>
      <c r="S428" s="28"/>
      <c r="T428" s="28"/>
      <c r="U428" s="28"/>
      <c r="V428" s="28"/>
      <c r="W428" s="28"/>
      <c r="X428" s="28"/>
      <c r="Y428" s="28"/>
      <c r="Z428" s="28"/>
    </row>
    <row r="429" spans="1:26" ht="15" customHeight="1">
      <c r="A429" s="111">
        <v>419</v>
      </c>
      <c r="B429" s="48"/>
      <c r="C429" s="48"/>
      <c r="D429" s="35"/>
      <c r="E429" s="149"/>
      <c r="F429" s="156"/>
      <c r="G429" s="670"/>
      <c r="H429" s="88"/>
      <c r="I429" s="40"/>
      <c r="J429" s="40"/>
      <c r="K429" s="41"/>
      <c r="L429" s="42"/>
      <c r="M429" s="658"/>
      <c r="N429" s="659" t="str">
        <f t="shared" si="7"/>
        <v/>
      </c>
      <c r="O429" s="692">
        <f t="shared" si="8"/>
        <v>0</v>
      </c>
      <c r="P429" s="29"/>
      <c r="Q429" s="74"/>
      <c r="R429" s="28"/>
      <c r="S429" s="28"/>
      <c r="T429" s="28"/>
      <c r="U429" s="28"/>
      <c r="V429" s="28"/>
      <c r="W429" s="28"/>
      <c r="X429" s="28"/>
      <c r="Y429" s="28"/>
      <c r="Z429" s="28"/>
    </row>
    <row r="430" spans="1:26" ht="15" customHeight="1">
      <c r="A430" s="111">
        <v>420</v>
      </c>
      <c r="B430" s="48"/>
      <c r="C430" s="48"/>
      <c r="D430" s="35"/>
      <c r="E430" s="149"/>
      <c r="F430" s="156"/>
      <c r="G430" s="670"/>
      <c r="H430" s="88"/>
      <c r="I430" s="40"/>
      <c r="J430" s="40"/>
      <c r="K430" s="41"/>
      <c r="L430" s="42"/>
      <c r="M430" s="658"/>
      <c r="N430" s="659" t="str">
        <f t="shared" si="7"/>
        <v/>
      </c>
      <c r="O430" s="692">
        <f t="shared" si="8"/>
        <v>0</v>
      </c>
      <c r="P430" s="29"/>
      <c r="Q430" s="74"/>
      <c r="R430" s="28"/>
      <c r="S430" s="28"/>
      <c r="T430" s="28"/>
      <c r="U430" s="28"/>
      <c r="V430" s="28"/>
      <c r="W430" s="28"/>
      <c r="X430" s="28"/>
      <c r="Y430" s="28"/>
      <c r="Z430" s="28"/>
    </row>
    <row r="431" spans="1:26" ht="15" customHeight="1">
      <c r="A431" s="111">
        <v>421</v>
      </c>
      <c r="B431" s="48"/>
      <c r="C431" s="48"/>
      <c r="D431" s="35"/>
      <c r="E431" s="149"/>
      <c r="F431" s="156"/>
      <c r="G431" s="670"/>
      <c r="H431" s="88"/>
      <c r="I431" s="40"/>
      <c r="J431" s="40"/>
      <c r="K431" s="41"/>
      <c r="L431" s="42"/>
      <c r="M431" s="658"/>
      <c r="N431" s="659" t="str">
        <f t="shared" si="7"/>
        <v/>
      </c>
      <c r="O431" s="692">
        <f t="shared" si="8"/>
        <v>0</v>
      </c>
      <c r="P431" s="29"/>
      <c r="Q431" s="74"/>
      <c r="R431" s="28"/>
      <c r="S431" s="28"/>
      <c r="T431" s="28"/>
      <c r="U431" s="28"/>
      <c r="V431" s="28"/>
      <c r="W431" s="28"/>
      <c r="X431" s="28"/>
      <c r="Y431" s="28"/>
      <c r="Z431" s="28"/>
    </row>
    <row r="432" spans="1:26" ht="15" customHeight="1">
      <c r="A432" s="111">
        <v>422</v>
      </c>
      <c r="B432" s="48"/>
      <c r="C432" s="48"/>
      <c r="D432" s="35"/>
      <c r="E432" s="149"/>
      <c r="F432" s="156"/>
      <c r="G432" s="670"/>
      <c r="H432" s="88"/>
      <c r="I432" s="40"/>
      <c r="J432" s="40"/>
      <c r="K432" s="41"/>
      <c r="L432" s="42"/>
      <c r="M432" s="658"/>
      <c r="N432" s="659" t="str">
        <f t="shared" si="7"/>
        <v/>
      </c>
      <c r="O432" s="692">
        <f t="shared" si="8"/>
        <v>0</v>
      </c>
      <c r="P432" s="29"/>
      <c r="Q432" s="74"/>
      <c r="R432" s="28"/>
      <c r="S432" s="28"/>
      <c r="T432" s="28"/>
      <c r="U432" s="28"/>
      <c r="V432" s="28"/>
      <c r="W432" s="28"/>
      <c r="X432" s="28"/>
      <c r="Y432" s="28"/>
      <c r="Z432" s="28"/>
    </row>
    <row r="433" spans="1:26" ht="15" customHeight="1">
      <c r="A433" s="111">
        <v>423</v>
      </c>
      <c r="B433" s="48"/>
      <c r="C433" s="48"/>
      <c r="D433" s="35"/>
      <c r="E433" s="149"/>
      <c r="F433" s="156"/>
      <c r="G433" s="670"/>
      <c r="H433" s="88"/>
      <c r="I433" s="40"/>
      <c r="J433" s="40"/>
      <c r="K433" s="41"/>
      <c r="L433" s="42"/>
      <c r="M433" s="658"/>
      <c r="N433" s="659" t="str">
        <f t="shared" si="7"/>
        <v/>
      </c>
      <c r="O433" s="692">
        <f t="shared" si="8"/>
        <v>0</v>
      </c>
      <c r="P433" s="29"/>
      <c r="Q433" s="74"/>
      <c r="R433" s="28"/>
      <c r="S433" s="28"/>
      <c r="T433" s="28"/>
      <c r="U433" s="28"/>
      <c r="V433" s="28"/>
      <c r="W433" s="28"/>
      <c r="X433" s="28"/>
      <c r="Y433" s="28"/>
      <c r="Z433" s="28"/>
    </row>
    <row r="434" spans="1:26" ht="15" customHeight="1">
      <c r="A434" s="111">
        <v>424</v>
      </c>
      <c r="B434" s="48"/>
      <c r="C434" s="48"/>
      <c r="D434" s="35"/>
      <c r="E434" s="149"/>
      <c r="F434" s="156"/>
      <c r="G434" s="670"/>
      <c r="H434" s="88"/>
      <c r="I434" s="40"/>
      <c r="J434" s="40"/>
      <c r="K434" s="41"/>
      <c r="L434" s="42"/>
      <c r="M434" s="658"/>
      <c r="N434" s="659" t="str">
        <f t="shared" si="7"/>
        <v/>
      </c>
      <c r="O434" s="692">
        <f t="shared" si="8"/>
        <v>0</v>
      </c>
      <c r="P434" s="29"/>
      <c r="Q434" s="74"/>
      <c r="R434" s="28"/>
      <c r="S434" s="28"/>
      <c r="T434" s="28"/>
      <c r="U434" s="28"/>
      <c r="V434" s="28"/>
      <c r="W434" s="28"/>
      <c r="X434" s="28"/>
      <c r="Y434" s="28"/>
      <c r="Z434" s="28"/>
    </row>
    <row r="435" spans="1:26" ht="15" customHeight="1">
      <c r="A435" s="111">
        <v>425</v>
      </c>
      <c r="B435" s="48"/>
      <c r="C435" s="48"/>
      <c r="D435" s="35"/>
      <c r="E435" s="149"/>
      <c r="F435" s="156"/>
      <c r="G435" s="670"/>
      <c r="H435" s="88"/>
      <c r="I435" s="40"/>
      <c r="J435" s="40"/>
      <c r="K435" s="41"/>
      <c r="L435" s="42"/>
      <c r="M435" s="658"/>
      <c r="N435" s="659" t="str">
        <f t="shared" si="7"/>
        <v/>
      </c>
      <c r="O435" s="692">
        <f t="shared" si="8"/>
        <v>0</v>
      </c>
      <c r="P435" s="29"/>
      <c r="Q435" s="74"/>
      <c r="R435" s="28"/>
      <c r="S435" s="28"/>
      <c r="T435" s="28"/>
      <c r="U435" s="28"/>
      <c r="V435" s="28"/>
      <c r="W435" s="28"/>
      <c r="X435" s="28"/>
      <c r="Y435" s="28"/>
      <c r="Z435" s="28"/>
    </row>
    <row r="436" spans="1:26" ht="15" customHeight="1">
      <c r="A436" s="111">
        <v>426</v>
      </c>
      <c r="B436" s="48"/>
      <c r="C436" s="48"/>
      <c r="D436" s="35"/>
      <c r="E436" s="149"/>
      <c r="F436" s="156"/>
      <c r="G436" s="670"/>
      <c r="H436" s="88"/>
      <c r="I436" s="40"/>
      <c r="J436" s="40"/>
      <c r="K436" s="41"/>
      <c r="L436" s="42"/>
      <c r="M436" s="658"/>
      <c r="N436" s="659" t="str">
        <f t="shared" si="7"/>
        <v/>
      </c>
      <c r="O436" s="692">
        <f t="shared" si="8"/>
        <v>0</v>
      </c>
      <c r="P436" s="29"/>
      <c r="Q436" s="74"/>
      <c r="R436" s="28"/>
      <c r="S436" s="28"/>
      <c r="T436" s="28"/>
      <c r="U436" s="28"/>
      <c r="V436" s="28"/>
      <c r="W436" s="28"/>
      <c r="X436" s="28"/>
      <c r="Y436" s="28"/>
      <c r="Z436" s="28"/>
    </row>
    <row r="437" spans="1:26" ht="15" customHeight="1">
      <c r="A437" s="111">
        <v>427</v>
      </c>
      <c r="B437" s="48"/>
      <c r="C437" s="48"/>
      <c r="D437" s="35"/>
      <c r="E437" s="149"/>
      <c r="F437" s="156"/>
      <c r="G437" s="670"/>
      <c r="H437" s="88"/>
      <c r="I437" s="40"/>
      <c r="J437" s="40"/>
      <c r="K437" s="41"/>
      <c r="L437" s="42"/>
      <c r="M437" s="658"/>
      <c r="N437" s="659" t="str">
        <f t="shared" si="7"/>
        <v/>
      </c>
      <c r="O437" s="692">
        <f t="shared" si="8"/>
        <v>0</v>
      </c>
      <c r="P437" s="29"/>
      <c r="Q437" s="74"/>
      <c r="R437" s="28"/>
      <c r="S437" s="28"/>
      <c r="T437" s="28"/>
      <c r="U437" s="28"/>
      <c r="V437" s="28"/>
      <c r="W437" s="28"/>
      <c r="X437" s="28"/>
      <c r="Y437" s="28"/>
      <c r="Z437" s="28"/>
    </row>
    <row r="438" spans="1:26" ht="15" customHeight="1">
      <c r="A438" s="111">
        <v>428</v>
      </c>
      <c r="B438" s="48"/>
      <c r="C438" s="48"/>
      <c r="D438" s="35"/>
      <c r="E438" s="149"/>
      <c r="F438" s="156"/>
      <c r="G438" s="670"/>
      <c r="H438" s="88"/>
      <c r="I438" s="40"/>
      <c r="J438" s="40"/>
      <c r="K438" s="41"/>
      <c r="L438" s="42"/>
      <c r="M438" s="658"/>
      <c r="N438" s="659" t="str">
        <f t="shared" si="7"/>
        <v/>
      </c>
      <c r="O438" s="692">
        <f t="shared" si="8"/>
        <v>0</v>
      </c>
      <c r="P438" s="29"/>
      <c r="Q438" s="74"/>
      <c r="R438" s="28"/>
      <c r="S438" s="28"/>
      <c r="T438" s="28"/>
      <c r="U438" s="28"/>
      <c r="V438" s="28"/>
      <c r="W438" s="28"/>
      <c r="X438" s="28"/>
      <c r="Y438" s="28"/>
      <c r="Z438" s="28"/>
    </row>
    <row r="439" spans="1:26" ht="15" customHeight="1">
      <c r="A439" s="111">
        <v>429</v>
      </c>
      <c r="B439" s="48"/>
      <c r="C439" s="48"/>
      <c r="D439" s="35"/>
      <c r="E439" s="149"/>
      <c r="F439" s="156"/>
      <c r="G439" s="670"/>
      <c r="H439" s="88"/>
      <c r="I439" s="40"/>
      <c r="J439" s="40"/>
      <c r="K439" s="41"/>
      <c r="L439" s="42"/>
      <c r="M439" s="658"/>
      <c r="N439" s="659" t="str">
        <f t="shared" si="7"/>
        <v/>
      </c>
      <c r="O439" s="692">
        <f t="shared" si="8"/>
        <v>0</v>
      </c>
      <c r="P439" s="29"/>
      <c r="Q439" s="74"/>
      <c r="R439" s="28"/>
      <c r="S439" s="28"/>
      <c r="T439" s="28"/>
      <c r="U439" s="28"/>
      <c r="V439" s="28"/>
      <c r="W439" s="28"/>
      <c r="X439" s="28"/>
      <c r="Y439" s="28"/>
      <c r="Z439" s="28"/>
    </row>
    <row r="440" spans="1:26" ht="15" customHeight="1">
      <c r="A440" s="111">
        <v>430</v>
      </c>
      <c r="B440" s="48"/>
      <c r="C440" s="48"/>
      <c r="D440" s="35"/>
      <c r="E440" s="149"/>
      <c r="F440" s="156"/>
      <c r="G440" s="670"/>
      <c r="H440" s="88"/>
      <c r="I440" s="40"/>
      <c r="J440" s="40"/>
      <c r="K440" s="41"/>
      <c r="L440" s="42"/>
      <c r="M440" s="658"/>
      <c r="N440" s="659" t="str">
        <f t="shared" si="7"/>
        <v/>
      </c>
      <c r="O440" s="692">
        <f t="shared" si="8"/>
        <v>0</v>
      </c>
      <c r="P440" s="29"/>
      <c r="Q440" s="74"/>
      <c r="R440" s="28"/>
      <c r="S440" s="28"/>
      <c r="T440" s="28"/>
      <c r="U440" s="28"/>
      <c r="V440" s="28"/>
      <c r="W440" s="28"/>
      <c r="X440" s="28"/>
      <c r="Y440" s="28"/>
      <c r="Z440" s="28"/>
    </row>
    <row r="441" spans="1:26" ht="15" customHeight="1">
      <c r="A441" s="111">
        <v>431</v>
      </c>
      <c r="B441" s="48"/>
      <c r="C441" s="48"/>
      <c r="D441" s="35"/>
      <c r="E441" s="149"/>
      <c r="F441" s="156"/>
      <c r="G441" s="670"/>
      <c r="H441" s="88"/>
      <c r="I441" s="40"/>
      <c r="J441" s="40"/>
      <c r="K441" s="41"/>
      <c r="L441" s="42"/>
      <c r="M441" s="658"/>
      <c r="N441" s="659" t="str">
        <f t="shared" si="7"/>
        <v/>
      </c>
      <c r="O441" s="692">
        <f t="shared" si="8"/>
        <v>0</v>
      </c>
      <c r="P441" s="29"/>
      <c r="Q441" s="74"/>
      <c r="R441" s="28"/>
      <c r="S441" s="28"/>
      <c r="T441" s="28"/>
      <c r="U441" s="28"/>
      <c r="V441" s="28"/>
      <c r="W441" s="28"/>
      <c r="X441" s="28"/>
      <c r="Y441" s="28"/>
      <c r="Z441" s="28"/>
    </row>
    <row r="442" spans="1:26" ht="15" customHeight="1">
      <c r="A442" s="111">
        <v>432</v>
      </c>
      <c r="B442" s="48"/>
      <c r="C442" s="48"/>
      <c r="D442" s="35"/>
      <c r="E442" s="149"/>
      <c r="F442" s="156"/>
      <c r="G442" s="670"/>
      <c r="H442" s="88"/>
      <c r="I442" s="40"/>
      <c r="J442" s="40"/>
      <c r="K442" s="41"/>
      <c r="L442" s="42"/>
      <c r="M442" s="658"/>
      <c r="N442" s="659" t="str">
        <f t="shared" si="7"/>
        <v/>
      </c>
      <c r="O442" s="692">
        <f t="shared" si="8"/>
        <v>0</v>
      </c>
      <c r="P442" s="29"/>
      <c r="Q442" s="74"/>
      <c r="R442" s="28"/>
      <c r="S442" s="28"/>
      <c r="T442" s="28"/>
      <c r="U442" s="28"/>
      <c r="V442" s="28"/>
      <c r="W442" s="28"/>
      <c r="X442" s="28"/>
      <c r="Y442" s="28"/>
      <c r="Z442" s="28"/>
    </row>
    <row r="443" spans="1:26" ht="15" customHeight="1">
      <c r="A443" s="111">
        <v>433</v>
      </c>
      <c r="B443" s="48"/>
      <c r="C443" s="48"/>
      <c r="D443" s="35"/>
      <c r="E443" s="149"/>
      <c r="F443" s="156"/>
      <c r="G443" s="670"/>
      <c r="H443" s="88"/>
      <c r="I443" s="40"/>
      <c r="J443" s="40"/>
      <c r="K443" s="41"/>
      <c r="L443" s="42"/>
      <c r="M443" s="658"/>
      <c r="N443" s="659" t="str">
        <f t="shared" si="7"/>
        <v/>
      </c>
      <c r="O443" s="692">
        <f t="shared" si="8"/>
        <v>0</v>
      </c>
      <c r="P443" s="29"/>
      <c r="Q443" s="74"/>
      <c r="R443" s="28"/>
      <c r="S443" s="28"/>
      <c r="T443" s="28"/>
      <c r="U443" s="28"/>
      <c r="V443" s="28"/>
      <c r="W443" s="28"/>
      <c r="X443" s="28"/>
      <c r="Y443" s="28"/>
      <c r="Z443" s="28"/>
    </row>
    <row r="444" spans="1:26" ht="15" customHeight="1">
      <c r="A444" s="111">
        <v>434</v>
      </c>
      <c r="B444" s="48"/>
      <c r="C444" s="48"/>
      <c r="D444" s="35"/>
      <c r="E444" s="149"/>
      <c r="F444" s="156"/>
      <c r="G444" s="670"/>
      <c r="H444" s="88"/>
      <c r="I444" s="40"/>
      <c r="J444" s="40"/>
      <c r="K444" s="41"/>
      <c r="L444" s="42"/>
      <c r="M444" s="658"/>
      <c r="N444" s="659" t="str">
        <f t="shared" si="7"/>
        <v/>
      </c>
      <c r="O444" s="692">
        <f t="shared" si="8"/>
        <v>0</v>
      </c>
      <c r="P444" s="29"/>
      <c r="Q444" s="74"/>
      <c r="R444" s="28"/>
      <c r="S444" s="28"/>
      <c r="T444" s="28"/>
      <c r="U444" s="28"/>
      <c r="V444" s="28"/>
      <c r="W444" s="28"/>
      <c r="X444" s="28"/>
      <c r="Y444" s="28"/>
      <c r="Z444" s="28"/>
    </row>
    <row r="445" spans="1:26" ht="15" customHeight="1">
      <c r="A445" s="111">
        <v>435</v>
      </c>
      <c r="B445" s="48"/>
      <c r="C445" s="48"/>
      <c r="D445" s="35"/>
      <c r="E445" s="149"/>
      <c r="F445" s="156"/>
      <c r="G445" s="670"/>
      <c r="H445" s="88"/>
      <c r="I445" s="40"/>
      <c r="J445" s="40"/>
      <c r="K445" s="41"/>
      <c r="L445" s="42"/>
      <c r="M445" s="658"/>
      <c r="N445" s="659" t="str">
        <f t="shared" si="7"/>
        <v/>
      </c>
      <c r="O445" s="692">
        <f t="shared" si="8"/>
        <v>0</v>
      </c>
      <c r="P445" s="29"/>
      <c r="Q445" s="74"/>
      <c r="R445" s="28"/>
      <c r="S445" s="28"/>
      <c r="T445" s="28"/>
      <c r="U445" s="28"/>
      <c r="V445" s="28"/>
      <c r="W445" s="28"/>
      <c r="X445" s="28"/>
      <c r="Y445" s="28"/>
      <c r="Z445" s="28"/>
    </row>
    <row r="446" spans="1:26" ht="15" customHeight="1">
      <c r="A446" s="111">
        <v>436</v>
      </c>
      <c r="B446" s="48"/>
      <c r="C446" s="48"/>
      <c r="D446" s="35"/>
      <c r="E446" s="149"/>
      <c r="F446" s="156"/>
      <c r="G446" s="670"/>
      <c r="H446" s="88"/>
      <c r="I446" s="40"/>
      <c r="J446" s="40"/>
      <c r="K446" s="41"/>
      <c r="L446" s="42"/>
      <c r="M446" s="658"/>
      <c r="N446" s="659" t="str">
        <f t="shared" si="7"/>
        <v/>
      </c>
      <c r="O446" s="692">
        <f t="shared" si="8"/>
        <v>0</v>
      </c>
      <c r="P446" s="29"/>
      <c r="Q446" s="74"/>
      <c r="R446" s="28"/>
      <c r="S446" s="28"/>
      <c r="T446" s="28"/>
      <c r="U446" s="28"/>
      <c r="V446" s="28"/>
      <c r="W446" s="28"/>
      <c r="X446" s="28"/>
      <c r="Y446" s="28"/>
      <c r="Z446" s="28"/>
    </row>
    <row r="447" spans="1:26" ht="15" customHeight="1">
      <c r="A447" s="111">
        <v>437</v>
      </c>
      <c r="B447" s="48"/>
      <c r="C447" s="48"/>
      <c r="D447" s="35"/>
      <c r="E447" s="149"/>
      <c r="F447" s="156"/>
      <c r="G447" s="670"/>
      <c r="H447" s="88"/>
      <c r="I447" s="40"/>
      <c r="J447" s="40"/>
      <c r="K447" s="41"/>
      <c r="L447" s="42"/>
      <c r="M447" s="658"/>
      <c r="N447" s="659" t="str">
        <f t="shared" si="7"/>
        <v/>
      </c>
      <c r="O447" s="692">
        <f t="shared" si="8"/>
        <v>0</v>
      </c>
      <c r="P447" s="29"/>
      <c r="Q447" s="74"/>
      <c r="R447" s="28"/>
      <c r="S447" s="28"/>
      <c r="T447" s="28"/>
      <c r="U447" s="28"/>
      <c r="V447" s="28"/>
      <c r="W447" s="28"/>
      <c r="X447" s="28"/>
      <c r="Y447" s="28"/>
      <c r="Z447" s="28"/>
    </row>
    <row r="448" spans="1:26" ht="15" customHeight="1">
      <c r="A448" s="111">
        <v>438</v>
      </c>
      <c r="B448" s="48"/>
      <c r="C448" s="48"/>
      <c r="D448" s="35"/>
      <c r="E448" s="149"/>
      <c r="F448" s="156"/>
      <c r="G448" s="670"/>
      <c r="H448" s="88"/>
      <c r="I448" s="40"/>
      <c r="J448" s="40"/>
      <c r="K448" s="41"/>
      <c r="L448" s="42"/>
      <c r="M448" s="658"/>
      <c r="N448" s="659" t="str">
        <f t="shared" si="7"/>
        <v/>
      </c>
      <c r="O448" s="692">
        <f t="shared" si="8"/>
        <v>0</v>
      </c>
      <c r="P448" s="29"/>
      <c r="Q448" s="74"/>
      <c r="R448" s="28"/>
      <c r="S448" s="28"/>
      <c r="T448" s="28"/>
      <c r="U448" s="28"/>
      <c r="V448" s="28"/>
      <c r="W448" s="28"/>
      <c r="X448" s="28"/>
      <c r="Y448" s="28"/>
      <c r="Z448" s="28"/>
    </row>
    <row r="449" spans="1:26" ht="15" customHeight="1">
      <c r="A449" s="111">
        <v>439</v>
      </c>
      <c r="B449" s="48"/>
      <c r="C449" s="48"/>
      <c r="D449" s="35"/>
      <c r="E449" s="149"/>
      <c r="F449" s="156"/>
      <c r="G449" s="670"/>
      <c r="H449" s="88"/>
      <c r="I449" s="40"/>
      <c r="J449" s="40"/>
      <c r="K449" s="41"/>
      <c r="L449" s="42"/>
      <c r="M449" s="658"/>
      <c r="N449" s="659" t="str">
        <f t="shared" si="7"/>
        <v/>
      </c>
      <c r="O449" s="692">
        <f t="shared" si="8"/>
        <v>0</v>
      </c>
      <c r="P449" s="29"/>
      <c r="Q449" s="74"/>
      <c r="R449" s="28"/>
      <c r="S449" s="28"/>
      <c r="T449" s="28"/>
      <c r="U449" s="28"/>
      <c r="V449" s="28"/>
      <c r="W449" s="28"/>
      <c r="X449" s="28"/>
      <c r="Y449" s="28"/>
      <c r="Z449" s="28"/>
    </row>
    <row r="450" spans="1:26" ht="15" customHeight="1">
      <c r="A450" s="111">
        <v>440</v>
      </c>
      <c r="B450" s="48"/>
      <c r="C450" s="48"/>
      <c r="D450" s="35"/>
      <c r="E450" s="149"/>
      <c r="F450" s="156"/>
      <c r="G450" s="670"/>
      <c r="H450" s="88"/>
      <c r="I450" s="40"/>
      <c r="J450" s="40"/>
      <c r="K450" s="41"/>
      <c r="L450" s="42"/>
      <c r="M450" s="658"/>
      <c r="N450" s="659" t="str">
        <f t="shared" si="7"/>
        <v/>
      </c>
      <c r="O450" s="692">
        <f t="shared" si="8"/>
        <v>0</v>
      </c>
      <c r="P450" s="29"/>
      <c r="Q450" s="74"/>
      <c r="R450" s="28"/>
      <c r="S450" s="28"/>
      <c r="T450" s="28"/>
      <c r="U450" s="28"/>
      <c r="V450" s="28"/>
      <c r="W450" s="28"/>
      <c r="X450" s="28"/>
      <c r="Y450" s="28"/>
      <c r="Z450" s="28"/>
    </row>
    <row r="451" spans="1:26" ht="15" customHeight="1">
      <c r="A451" s="111">
        <v>441</v>
      </c>
      <c r="B451" s="48"/>
      <c r="C451" s="48"/>
      <c r="D451" s="35"/>
      <c r="E451" s="149"/>
      <c r="F451" s="156"/>
      <c r="G451" s="670"/>
      <c r="H451" s="88"/>
      <c r="I451" s="40"/>
      <c r="J451" s="40"/>
      <c r="K451" s="41"/>
      <c r="L451" s="42"/>
      <c r="M451" s="658"/>
      <c r="N451" s="659" t="str">
        <f t="shared" si="7"/>
        <v/>
      </c>
      <c r="O451" s="692">
        <f t="shared" si="8"/>
        <v>0</v>
      </c>
      <c r="P451" s="29"/>
      <c r="Q451" s="74"/>
      <c r="R451" s="28"/>
      <c r="S451" s="28"/>
      <c r="T451" s="28"/>
      <c r="U451" s="28"/>
      <c r="V451" s="28"/>
      <c r="W451" s="28"/>
      <c r="X451" s="28"/>
      <c r="Y451" s="28"/>
      <c r="Z451" s="28"/>
    </row>
    <row r="452" spans="1:26" ht="15" customHeight="1">
      <c r="A452" s="111">
        <v>442</v>
      </c>
      <c r="B452" s="48"/>
      <c r="C452" s="48"/>
      <c r="D452" s="35"/>
      <c r="E452" s="149"/>
      <c r="F452" s="156"/>
      <c r="G452" s="670"/>
      <c r="H452" s="88"/>
      <c r="I452" s="40"/>
      <c r="J452" s="40"/>
      <c r="K452" s="41"/>
      <c r="L452" s="42"/>
      <c r="M452" s="658"/>
      <c r="N452" s="659" t="str">
        <f t="shared" si="7"/>
        <v/>
      </c>
      <c r="O452" s="692">
        <f t="shared" si="8"/>
        <v>0</v>
      </c>
      <c r="P452" s="29"/>
      <c r="Q452" s="74"/>
      <c r="R452" s="28"/>
      <c r="S452" s="28"/>
      <c r="T452" s="28"/>
      <c r="U452" s="28"/>
      <c r="V452" s="28"/>
      <c r="W452" s="28"/>
      <c r="X452" s="28"/>
      <c r="Y452" s="28"/>
      <c r="Z452" s="28"/>
    </row>
    <row r="453" spans="1:26" ht="15" customHeight="1">
      <c r="A453" s="111">
        <v>443</v>
      </c>
      <c r="B453" s="48"/>
      <c r="C453" s="48"/>
      <c r="D453" s="35"/>
      <c r="E453" s="149"/>
      <c r="F453" s="156"/>
      <c r="G453" s="670"/>
      <c r="H453" s="88"/>
      <c r="I453" s="40"/>
      <c r="J453" s="40"/>
      <c r="K453" s="41"/>
      <c r="L453" s="42"/>
      <c r="M453" s="658"/>
      <c r="N453" s="659" t="str">
        <f t="shared" si="7"/>
        <v/>
      </c>
      <c r="O453" s="692">
        <f t="shared" si="8"/>
        <v>0</v>
      </c>
      <c r="P453" s="29"/>
      <c r="Q453" s="74"/>
      <c r="R453" s="28"/>
      <c r="S453" s="28"/>
      <c r="T453" s="28"/>
      <c r="U453" s="28"/>
      <c r="V453" s="28"/>
      <c r="W453" s="28"/>
      <c r="X453" s="28"/>
      <c r="Y453" s="28"/>
      <c r="Z453" s="28"/>
    </row>
    <row r="454" spans="1:26" ht="15" customHeight="1">
      <c r="A454" s="111">
        <v>444</v>
      </c>
      <c r="B454" s="48"/>
      <c r="C454" s="48"/>
      <c r="D454" s="35"/>
      <c r="E454" s="149"/>
      <c r="F454" s="156"/>
      <c r="G454" s="670"/>
      <c r="H454" s="88"/>
      <c r="I454" s="40"/>
      <c r="J454" s="40"/>
      <c r="K454" s="41"/>
      <c r="L454" s="42"/>
      <c r="M454" s="658"/>
      <c r="N454" s="659" t="str">
        <f t="shared" si="7"/>
        <v/>
      </c>
      <c r="O454" s="692">
        <f t="shared" si="8"/>
        <v>0</v>
      </c>
      <c r="P454" s="29"/>
      <c r="Q454" s="74"/>
      <c r="R454" s="28"/>
      <c r="S454" s="28"/>
      <c r="T454" s="28"/>
      <c r="U454" s="28"/>
      <c r="V454" s="28"/>
      <c r="W454" s="28"/>
      <c r="X454" s="28"/>
      <c r="Y454" s="28"/>
      <c r="Z454" s="28"/>
    </row>
    <row r="455" spans="1:26" ht="15" customHeight="1">
      <c r="A455" s="111">
        <v>445</v>
      </c>
      <c r="B455" s="48"/>
      <c r="C455" s="48"/>
      <c r="D455" s="35"/>
      <c r="E455" s="149"/>
      <c r="F455" s="156"/>
      <c r="G455" s="670"/>
      <c r="H455" s="88"/>
      <c r="I455" s="40"/>
      <c r="J455" s="40"/>
      <c r="K455" s="41"/>
      <c r="L455" s="42"/>
      <c r="M455" s="658"/>
      <c r="N455" s="659" t="str">
        <f t="shared" si="7"/>
        <v/>
      </c>
      <c r="O455" s="692">
        <f t="shared" si="8"/>
        <v>0</v>
      </c>
      <c r="P455" s="29"/>
      <c r="Q455" s="74"/>
      <c r="R455" s="28"/>
      <c r="S455" s="28"/>
      <c r="T455" s="28"/>
      <c r="U455" s="28"/>
      <c r="V455" s="28"/>
      <c r="W455" s="28"/>
      <c r="X455" s="28"/>
      <c r="Y455" s="28"/>
      <c r="Z455" s="28"/>
    </row>
    <row r="456" spans="1:26" ht="15" customHeight="1">
      <c r="A456" s="111">
        <v>446</v>
      </c>
      <c r="B456" s="48"/>
      <c r="C456" s="48"/>
      <c r="D456" s="35"/>
      <c r="E456" s="149"/>
      <c r="F456" s="156"/>
      <c r="G456" s="670"/>
      <c r="H456" s="88"/>
      <c r="I456" s="40"/>
      <c r="J456" s="40"/>
      <c r="K456" s="41"/>
      <c r="L456" s="42"/>
      <c r="M456" s="658"/>
      <c r="N456" s="659" t="str">
        <f t="shared" si="7"/>
        <v/>
      </c>
      <c r="O456" s="692">
        <f t="shared" si="8"/>
        <v>0</v>
      </c>
      <c r="P456" s="29"/>
      <c r="Q456" s="74"/>
      <c r="R456" s="28"/>
      <c r="S456" s="28"/>
      <c r="T456" s="28"/>
      <c r="U456" s="28"/>
      <c r="V456" s="28"/>
      <c r="W456" s="28"/>
      <c r="X456" s="28"/>
      <c r="Y456" s="28"/>
      <c r="Z456" s="28"/>
    </row>
    <row r="457" spans="1:26" ht="15" customHeight="1">
      <c r="A457" s="111">
        <v>447</v>
      </c>
      <c r="B457" s="48"/>
      <c r="C457" s="48"/>
      <c r="D457" s="35"/>
      <c r="E457" s="149"/>
      <c r="F457" s="156"/>
      <c r="G457" s="670"/>
      <c r="H457" s="88"/>
      <c r="I457" s="40"/>
      <c r="J457" s="40"/>
      <c r="K457" s="41"/>
      <c r="L457" s="42"/>
      <c r="M457" s="658"/>
      <c r="N457" s="659" t="str">
        <f t="shared" si="7"/>
        <v/>
      </c>
      <c r="O457" s="692">
        <f t="shared" si="8"/>
        <v>0</v>
      </c>
      <c r="P457" s="29"/>
      <c r="Q457" s="74"/>
      <c r="R457" s="28"/>
      <c r="S457" s="28"/>
      <c r="T457" s="28"/>
      <c r="U457" s="28"/>
      <c r="V457" s="28"/>
      <c r="W457" s="28"/>
      <c r="X457" s="28"/>
      <c r="Y457" s="28"/>
      <c r="Z457" s="28"/>
    </row>
    <row r="458" spans="1:26" ht="15" customHeight="1">
      <c r="A458" s="111">
        <v>448</v>
      </c>
      <c r="B458" s="48"/>
      <c r="C458" s="48"/>
      <c r="D458" s="35"/>
      <c r="E458" s="149"/>
      <c r="F458" s="156"/>
      <c r="G458" s="670"/>
      <c r="H458" s="88"/>
      <c r="I458" s="40"/>
      <c r="J458" s="40"/>
      <c r="K458" s="41"/>
      <c r="L458" s="42"/>
      <c r="M458" s="658"/>
      <c r="N458" s="659" t="str">
        <f t="shared" si="7"/>
        <v/>
      </c>
      <c r="O458" s="692">
        <f t="shared" si="8"/>
        <v>0</v>
      </c>
      <c r="P458" s="29"/>
      <c r="Q458" s="74"/>
      <c r="R458" s="28"/>
      <c r="S458" s="28"/>
      <c r="T458" s="28"/>
      <c r="U458" s="28"/>
      <c r="V458" s="28"/>
      <c r="W458" s="28"/>
      <c r="X458" s="28"/>
      <c r="Y458" s="28"/>
      <c r="Z458" s="28"/>
    </row>
    <row r="459" spans="1:26" ht="15" customHeight="1">
      <c r="A459" s="111">
        <v>449</v>
      </c>
      <c r="B459" s="48"/>
      <c r="C459" s="48"/>
      <c r="D459" s="35"/>
      <c r="E459" s="149"/>
      <c r="F459" s="156"/>
      <c r="G459" s="670"/>
      <c r="H459" s="88"/>
      <c r="I459" s="40"/>
      <c r="J459" s="40"/>
      <c r="K459" s="41"/>
      <c r="L459" s="42"/>
      <c r="M459" s="658"/>
      <c r="N459" s="659" t="str">
        <f t="shared" si="7"/>
        <v/>
      </c>
      <c r="O459" s="692">
        <f t="shared" si="8"/>
        <v>0</v>
      </c>
      <c r="P459" s="29"/>
      <c r="Q459" s="74"/>
      <c r="R459" s="28"/>
      <c r="S459" s="28"/>
      <c r="T459" s="28"/>
      <c r="U459" s="28"/>
      <c r="V459" s="28"/>
      <c r="W459" s="28"/>
      <c r="X459" s="28"/>
      <c r="Y459" s="28"/>
      <c r="Z459" s="28"/>
    </row>
    <row r="460" spans="1:26" ht="15" customHeight="1">
      <c r="A460" s="111">
        <v>450</v>
      </c>
      <c r="B460" s="48"/>
      <c r="C460" s="48"/>
      <c r="D460" s="35"/>
      <c r="E460" s="149"/>
      <c r="F460" s="156"/>
      <c r="G460" s="670"/>
      <c r="H460" s="88"/>
      <c r="I460" s="40"/>
      <c r="J460" s="40"/>
      <c r="K460" s="41"/>
      <c r="L460" s="42"/>
      <c r="M460" s="658"/>
      <c r="N460" s="659" t="str">
        <f t="shared" si="7"/>
        <v/>
      </c>
      <c r="O460" s="692">
        <f t="shared" si="8"/>
        <v>0</v>
      </c>
      <c r="P460" s="29"/>
      <c r="Q460" s="74"/>
      <c r="R460" s="28"/>
      <c r="S460" s="28"/>
      <c r="T460" s="28"/>
      <c r="U460" s="28"/>
      <c r="V460" s="28"/>
      <c r="W460" s="28"/>
      <c r="X460" s="28"/>
      <c r="Y460" s="28"/>
      <c r="Z460" s="28"/>
    </row>
    <row r="461" spans="1:26" ht="15" customHeight="1">
      <c r="A461" s="111">
        <v>451</v>
      </c>
      <c r="B461" s="48"/>
      <c r="C461" s="48"/>
      <c r="D461" s="35"/>
      <c r="E461" s="149"/>
      <c r="F461" s="156"/>
      <c r="G461" s="670"/>
      <c r="H461" s="88"/>
      <c r="I461" s="40"/>
      <c r="J461" s="40"/>
      <c r="K461" s="41"/>
      <c r="L461" s="42"/>
      <c r="M461" s="658"/>
      <c r="N461" s="659" t="str">
        <f t="shared" si="7"/>
        <v/>
      </c>
      <c r="O461" s="692">
        <f t="shared" si="8"/>
        <v>0</v>
      </c>
      <c r="P461" s="29"/>
      <c r="Q461" s="74"/>
      <c r="R461" s="28"/>
      <c r="S461" s="28"/>
      <c r="T461" s="28"/>
      <c r="U461" s="28"/>
      <c r="V461" s="28"/>
      <c r="W461" s="28"/>
      <c r="X461" s="28"/>
      <c r="Y461" s="28"/>
      <c r="Z461" s="28"/>
    </row>
    <row r="462" spans="1:26" ht="15" customHeight="1">
      <c r="A462" s="111">
        <v>452</v>
      </c>
      <c r="B462" s="48"/>
      <c r="C462" s="48"/>
      <c r="D462" s="35"/>
      <c r="E462" s="149"/>
      <c r="F462" s="156"/>
      <c r="G462" s="670"/>
      <c r="H462" s="88"/>
      <c r="I462" s="40"/>
      <c r="J462" s="40"/>
      <c r="K462" s="41"/>
      <c r="L462" s="42"/>
      <c r="M462" s="658"/>
      <c r="N462" s="659" t="str">
        <f t="shared" si="7"/>
        <v/>
      </c>
      <c r="O462" s="692">
        <f t="shared" si="8"/>
        <v>0</v>
      </c>
      <c r="P462" s="29"/>
      <c r="Q462" s="74"/>
      <c r="R462" s="28"/>
      <c r="S462" s="28"/>
      <c r="T462" s="28"/>
      <c r="U462" s="28"/>
      <c r="V462" s="28"/>
      <c r="W462" s="28"/>
      <c r="X462" s="28"/>
      <c r="Y462" s="28"/>
      <c r="Z462" s="28"/>
    </row>
    <row r="463" spans="1:26" ht="15" customHeight="1">
      <c r="A463" s="111">
        <v>453</v>
      </c>
      <c r="B463" s="48"/>
      <c r="C463" s="48"/>
      <c r="D463" s="35"/>
      <c r="E463" s="149"/>
      <c r="F463" s="156"/>
      <c r="G463" s="670"/>
      <c r="H463" s="88"/>
      <c r="I463" s="40"/>
      <c r="J463" s="40"/>
      <c r="K463" s="41"/>
      <c r="L463" s="42"/>
      <c r="M463" s="658"/>
      <c r="N463" s="659" t="str">
        <f t="shared" si="7"/>
        <v/>
      </c>
      <c r="O463" s="692">
        <f t="shared" si="8"/>
        <v>0</v>
      </c>
      <c r="P463" s="29"/>
      <c r="Q463" s="74"/>
      <c r="R463" s="28"/>
      <c r="S463" s="28"/>
      <c r="T463" s="28"/>
      <c r="U463" s="28"/>
      <c r="V463" s="28"/>
      <c r="W463" s="28"/>
      <c r="X463" s="28"/>
      <c r="Y463" s="28"/>
      <c r="Z463" s="28"/>
    </row>
    <row r="464" spans="1:26" ht="15" customHeight="1">
      <c r="A464" s="111">
        <v>454</v>
      </c>
      <c r="B464" s="48"/>
      <c r="C464" s="48"/>
      <c r="D464" s="35"/>
      <c r="E464" s="149"/>
      <c r="F464" s="156"/>
      <c r="G464" s="670"/>
      <c r="H464" s="88"/>
      <c r="I464" s="40"/>
      <c r="J464" s="40"/>
      <c r="K464" s="41"/>
      <c r="L464" s="42"/>
      <c r="M464" s="658"/>
      <c r="N464" s="659" t="str">
        <f t="shared" si="7"/>
        <v/>
      </c>
      <c r="O464" s="692">
        <f t="shared" si="8"/>
        <v>0</v>
      </c>
      <c r="P464" s="29"/>
      <c r="Q464" s="74"/>
      <c r="R464" s="28"/>
      <c r="S464" s="28"/>
      <c r="T464" s="28"/>
      <c r="U464" s="28"/>
      <c r="V464" s="28"/>
      <c r="W464" s="28"/>
      <c r="X464" s="28"/>
      <c r="Y464" s="28"/>
      <c r="Z464" s="28"/>
    </row>
    <row r="465" spans="1:26" ht="15" customHeight="1">
      <c r="A465" s="111">
        <v>455</v>
      </c>
      <c r="B465" s="48"/>
      <c r="C465" s="48"/>
      <c r="D465" s="35"/>
      <c r="E465" s="149"/>
      <c r="F465" s="156"/>
      <c r="G465" s="670"/>
      <c r="H465" s="88"/>
      <c r="I465" s="40"/>
      <c r="J465" s="40"/>
      <c r="K465" s="41"/>
      <c r="L465" s="42"/>
      <c r="M465" s="658"/>
      <c r="N465" s="659" t="str">
        <f t="shared" si="7"/>
        <v/>
      </c>
      <c r="O465" s="692">
        <f t="shared" si="8"/>
        <v>0</v>
      </c>
      <c r="P465" s="29"/>
      <c r="Q465" s="74"/>
      <c r="R465" s="28"/>
      <c r="S465" s="28"/>
      <c r="T465" s="28"/>
      <c r="U465" s="28"/>
      <c r="V465" s="28"/>
      <c r="W465" s="28"/>
      <c r="X465" s="28"/>
      <c r="Y465" s="28"/>
      <c r="Z465" s="28"/>
    </row>
    <row r="466" spans="1:26" ht="15" customHeight="1">
      <c r="A466" s="111">
        <v>456</v>
      </c>
      <c r="B466" s="48"/>
      <c r="C466" s="48"/>
      <c r="D466" s="35"/>
      <c r="E466" s="149"/>
      <c r="F466" s="156"/>
      <c r="G466" s="670"/>
      <c r="H466" s="88"/>
      <c r="I466" s="40"/>
      <c r="J466" s="40"/>
      <c r="K466" s="41"/>
      <c r="L466" s="42"/>
      <c r="M466" s="658"/>
      <c r="N466" s="659" t="str">
        <f t="shared" si="7"/>
        <v/>
      </c>
      <c r="O466" s="692">
        <f t="shared" si="8"/>
        <v>0</v>
      </c>
      <c r="P466" s="29"/>
      <c r="Q466" s="74"/>
      <c r="R466" s="28"/>
      <c r="S466" s="28"/>
      <c r="T466" s="28"/>
      <c r="U466" s="28"/>
      <c r="V466" s="28"/>
      <c r="W466" s="28"/>
      <c r="X466" s="28"/>
      <c r="Y466" s="28"/>
      <c r="Z466" s="28"/>
    </row>
    <row r="467" spans="1:26" ht="15" customHeight="1">
      <c r="A467" s="111">
        <v>457</v>
      </c>
      <c r="B467" s="48"/>
      <c r="C467" s="48"/>
      <c r="D467" s="35"/>
      <c r="E467" s="149"/>
      <c r="F467" s="156"/>
      <c r="G467" s="670"/>
      <c r="H467" s="88"/>
      <c r="I467" s="40"/>
      <c r="J467" s="40"/>
      <c r="K467" s="41"/>
      <c r="L467" s="42"/>
      <c r="M467" s="658"/>
      <c r="N467" s="659" t="str">
        <f t="shared" si="7"/>
        <v/>
      </c>
      <c r="O467" s="692">
        <f t="shared" si="8"/>
        <v>0</v>
      </c>
      <c r="P467" s="29"/>
      <c r="Q467" s="74"/>
      <c r="R467" s="28"/>
      <c r="S467" s="28"/>
      <c r="T467" s="28"/>
      <c r="U467" s="28"/>
      <c r="V467" s="28"/>
      <c r="W467" s="28"/>
      <c r="X467" s="28"/>
      <c r="Y467" s="28"/>
      <c r="Z467" s="28"/>
    </row>
    <row r="468" spans="1:26" ht="15" customHeight="1">
      <c r="A468" s="111">
        <v>458</v>
      </c>
      <c r="B468" s="48"/>
      <c r="C468" s="48"/>
      <c r="D468" s="35"/>
      <c r="E468" s="149"/>
      <c r="F468" s="156"/>
      <c r="G468" s="670"/>
      <c r="H468" s="88"/>
      <c r="I468" s="40"/>
      <c r="J468" s="40"/>
      <c r="K468" s="41"/>
      <c r="L468" s="42"/>
      <c r="M468" s="658"/>
      <c r="N468" s="659" t="str">
        <f t="shared" si="7"/>
        <v/>
      </c>
      <c r="O468" s="692">
        <f t="shared" si="8"/>
        <v>0</v>
      </c>
      <c r="P468" s="29"/>
      <c r="Q468" s="74"/>
      <c r="R468" s="28"/>
      <c r="S468" s="28"/>
      <c r="T468" s="28"/>
      <c r="U468" s="28"/>
      <c r="V468" s="28"/>
      <c r="W468" s="28"/>
      <c r="X468" s="28"/>
      <c r="Y468" s="28"/>
      <c r="Z468" s="28"/>
    </row>
    <row r="469" spans="1:26" ht="15" customHeight="1">
      <c r="A469" s="111">
        <v>459</v>
      </c>
      <c r="B469" s="48"/>
      <c r="C469" s="48"/>
      <c r="D469" s="35"/>
      <c r="E469" s="149"/>
      <c r="F469" s="156"/>
      <c r="G469" s="670"/>
      <c r="H469" s="88"/>
      <c r="I469" s="40"/>
      <c r="J469" s="40"/>
      <c r="K469" s="41"/>
      <c r="L469" s="42"/>
      <c r="M469" s="658"/>
      <c r="N469" s="659" t="str">
        <f t="shared" si="7"/>
        <v/>
      </c>
      <c r="O469" s="692">
        <f t="shared" si="8"/>
        <v>0</v>
      </c>
      <c r="P469" s="29"/>
      <c r="Q469" s="74"/>
      <c r="R469" s="28"/>
      <c r="S469" s="28"/>
      <c r="T469" s="28"/>
      <c r="U469" s="28"/>
      <c r="V469" s="28"/>
      <c r="W469" s="28"/>
      <c r="X469" s="28"/>
      <c r="Y469" s="28"/>
      <c r="Z469" s="28"/>
    </row>
    <row r="470" spans="1:26" ht="15" customHeight="1">
      <c r="A470" s="111">
        <v>460</v>
      </c>
      <c r="B470" s="48"/>
      <c r="C470" s="48"/>
      <c r="D470" s="35"/>
      <c r="E470" s="149"/>
      <c r="F470" s="156"/>
      <c r="G470" s="670"/>
      <c r="H470" s="88"/>
      <c r="I470" s="40"/>
      <c r="J470" s="40"/>
      <c r="K470" s="41"/>
      <c r="L470" s="42"/>
      <c r="M470" s="658"/>
      <c r="N470" s="659" t="str">
        <f t="shared" si="7"/>
        <v/>
      </c>
      <c r="O470" s="692">
        <f t="shared" si="8"/>
        <v>0</v>
      </c>
      <c r="P470" s="29"/>
      <c r="Q470" s="74"/>
      <c r="R470" s="28"/>
      <c r="S470" s="28"/>
      <c r="T470" s="28"/>
      <c r="U470" s="28"/>
      <c r="V470" s="28"/>
      <c r="W470" s="28"/>
      <c r="X470" s="28"/>
      <c r="Y470" s="28"/>
      <c r="Z470" s="28"/>
    </row>
    <row r="471" spans="1:26" ht="15" customHeight="1">
      <c r="A471" s="111">
        <v>461</v>
      </c>
      <c r="B471" s="48"/>
      <c r="C471" s="48"/>
      <c r="D471" s="35"/>
      <c r="E471" s="149"/>
      <c r="F471" s="156"/>
      <c r="G471" s="670"/>
      <c r="H471" s="88"/>
      <c r="I471" s="40"/>
      <c r="J471" s="40"/>
      <c r="K471" s="41"/>
      <c r="L471" s="42"/>
      <c r="M471" s="658"/>
      <c r="N471" s="659" t="str">
        <f t="shared" si="7"/>
        <v/>
      </c>
      <c r="O471" s="692">
        <f t="shared" si="8"/>
        <v>0</v>
      </c>
      <c r="P471" s="29"/>
      <c r="Q471" s="74"/>
      <c r="R471" s="28"/>
      <c r="S471" s="28"/>
      <c r="T471" s="28"/>
      <c r="U471" s="28"/>
      <c r="V471" s="28"/>
      <c r="W471" s="28"/>
      <c r="X471" s="28"/>
      <c r="Y471" s="28"/>
      <c r="Z471" s="28"/>
    </row>
    <row r="472" spans="1:26" ht="15" customHeight="1">
      <c r="A472" s="111">
        <v>462</v>
      </c>
      <c r="B472" s="48"/>
      <c r="C472" s="48"/>
      <c r="D472" s="35"/>
      <c r="E472" s="149"/>
      <c r="F472" s="156"/>
      <c r="G472" s="670"/>
      <c r="H472" s="88"/>
      <c r="I472" s="40"/>
      <c r="J472" s="40"/>
      <c r="K472" s="41"/>
      <c r="L472" s="42"/>
      <c r="M472" s="658"/>
      <c r="N472" s="659" t="str">
        <f t="shared" si="7"/>
        <v/>
      </c>
      <c r="O472" s="692">
        <f t="shared" si="8"/>
        <v>0</v>
      </c>
      <c r="P472" s="29"/>
      <c r="Q472" s="74"/>
      <c r="R472" s="28"/>
      <c r="S472" s="28"/>
      <c r="T472" s="28"/>
      <c r="U472" s="28"/>
      <c r="V472" s="28"/>
      <c r="W472" s="28"/>
      <c r="X472" s="28"/>
      <c r="Y472" s="28"/>
      <c r="Z472" s="28"/>
    </row>
    <row r="473" spans="1:26" ht="15" customHeight="1">
      <c r="A473" s="111">
        <v>463</v>
      </c>
      <c r="B473" s="48"/>
      <c r="C473" s="48"/>
      <c r="D473" s="35"/>
      <c r="E473" s="149"/>
      <c r="F473" s="156"/>
      <c r="G473" s="670"/>
      <c r="H473" s="88"/>
      <c r="I473" s="40"/>
      <c r="J473" s="40"/>
      <c r="K473" s="41"/>
      <c r="L473" s="42"/>
      <c r="M473" s="658"/>
      <c r="N473" s="659" t="str">
        <f t="shared" si="7"/>
        <v/>
      </c>
      <c r="O473" s="692">
        <f t="shared" si="8"/>
        <v>0</v>
      </c>
      <c r="P473" s="29"/>
      <c r="Q473" s="74"/>
      <c r="R473" s="28"/>
      <c r="S473" s="28"/>
      <c r="T473" s="28"/>
      <c r="U473" s="28"/>
      <c r="V473" s="28"/>
      <c r="W473" s="28"/>
      <c r="X473" s="28"/>
      <c r="Y473" s="28"/>
      <c r="Z473" s="28"/>
    </row>
    <row r="474" spans="1:26" ht="15" customHeight="1">
      <c r="A474" s="111">
        <v>464</v>
      </c>
      <c r="B474" s="48"/>
      <c r="C474" s="48"/>
      <c r="D474" s="35"/>
      <c r="E474" s="149"/>
      <c r="F474" s="156"/>
      <c r="G474" s="670"/>
      <c r="H474" s="88"/>
      <c r="I474" s="40"/>
      <c r="J474" s="40"/>
      <c r="K474" s="41"/>
      <c r="L474" s="42"/>
      <c r="M474" s="658"/>
      <c r="N474" s="659" t="str">
        <f t="shared" si="7"/>
        <v/>
      </c>
      <c r="O474" s="692">
        <f t="shared" si="8"/>
        <v>0</v>
      </c>
      <c r="P474" s="29"/>
      <c r="Q474" s="74"/>
      <c r="R474" s="28"/>
      <c r="S474" s="28"/>
      <c r="T474" s="28"/>
      <c r="U474" s="28"/>
      <c r="V474" s="28"/>
      <c r="W474" s="28"/>
      <c r="X474" s="28"/>
      <c r="Y474" s="28"/>
      <c r="Z474" s="28"/>
    </row>
    <row r="475" spans="1:26" ht="15" customHeight="1">
      <c r="A475" s="111">
        <v>465</v>
      </c>
      <c r="B475" s="48"/>
      <c r="C475" s="48"/>
      <c r="D475" s="35"/>
      <c r="E475" s="149"/>
      <c r="F475" s="156"/>
      <c r="G475" s="670"/>
      <c r="H475" s="88"/>
      <c r="I475" s="40"/>
      <c r="J475" s="40"/>
      <c r="K475" s="41"/>
      <c r="L475" s="42"/>
      <c r="M475" s="658"/>
      <c r="N475" s="659" t="str">
        <f t="shared" si="7"/>
        <v/>
      </c>
      <c r="O475" s="692">
        <f t="shared" si="8"/>
        <v>0</v>
      </c>
      <c r="P475" s="29"/>
      <c r="Q475" s="74"/>
      <c r="R475" s="28"/>
      <c r="S475" s="28"/>
      <c r="T475" s="28"/>
      <c r="U475" s="28"/>
      <c r="V475" s="28"/>
      <c r="W475" s="28"/>
      <c r="X475" s="28"/>
      <c r="Y475" s="28"/>
      <c r="Z475" s="28"/>
    </row>
    <row r="476" spans="1:26" ht="15" customHeight="1">
      <c r="A476" s="111">
        <v>466</v>
      </c>
      <c r="B476" s="48"/>
      <c r="C476" s="48"/>
      <c r="D476" s="35"/>
      <c r="E476" s="149"/>
      <c r="F476" s="156"/>
      <c r="G476" s="670"/>
      <c r="H476" s="88"/>
      <c r="I476" s="40"/>
      <c r="J476" s="40"/>
      <c r="K476" s="41"/>
      <c r="L476" s="42"/>
      <c r="M476" s="658"/>
      <c r="N476" s="659" t="str">
        <f t="shared" si="7"/>
        <v/>
      </c>
      <c r="O476" s="692">
        <f t="shared" si="8"/>
        <v>0</v>
      </c>
      <c r="P476" s="29"/>
      <c r="Q476" s="74"/>
      <c r="R476" s="28"/>
      <c r="S476" s="28"/>
      <c r="T476" s="28"/>
      <c r="U476" s="28"/>
      <c r="V476" s="28"/>
      <c r="W476" s="28"/>
      <c r="X476" s="28"/>
      <c r="Y476" s="28"/>
      <c r="Z476" s="28"/>
    </row>
    <row r="477" spans="1:26" ht="15" customHeight="1">
      <c r="A477" s="111">
        <v>467</v>
      </c>
      <c r="B477" s="48"/>
      <c r="C477" s="48"/>
      <c r="D477" s="35"/>
      <c r="E477" s="149"/>
      <c r="F477" s="156"/>
      <c r="G477" s="670"/>
      <c r="H477" s="88"/>
      <c r="I477" s="40"/>
      <c r="J477" s="40"/>
      <c r="K477" s="41"/>
      <c r="L477" s="42"/>
      <c r="M477" s="658"/>
      <c r="N477" s="659" t="str">
        <f t="shared" si="7"/>
        <v/>
      </c>
      <c r="O477" s="692">
        <f t="shared" si="8"/>
        <v>0</v>
      </c>
      <c r="P477" s="29"/>
      <c r="Q477" s="74"/>
      <c r="R477" s="28"/>
      <c r="S477" s="28"/>
      <c r="T477" s="28"/>
      <c r="U477" s="28"/>
      <c r="V477" s="28"/>
      <c r="W477" s="28"/>
      <c r="X477" s="28"/>
      <c r="Y477" s="28"/>
      <c r="Z477" s="28"/>
    </row>
    <row r="478" spans="1:26" ht="15" customHeight="1">
      <c r="A478" s="111">
        <v>468</v>
      </c>
      <c r="B478" s="48"/>
      <c r="C478" s="48"/>
      <c r="D478" s="35"/>
      <c r="E478" s="149"/>
      <c r="F478" s="156"/>
      <c r="G478" s="670"/>
      <c r="H478" s="88"/>
      <c r="I478" s="40"/>
      <c r="J478" s="40"/>
      <c r="K478" s="41"/>
      <c r="L478" s="42"/>
      <c r="M478" s="658"/>
      <c r="N478" s="659" t="str">
        <f t="shared" si="7"/>
        <v/>
      </c>
      <c r="O478" s="692">
        <f t="shared" si="8"/>
        <v>0</v>
      </c>
      <c r="P478" s="29"/>
      <c r="Q478" s="74"/>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658"/>
      <c r="N479" s="659" t="str">
        <f t="shared" si="7"/>
        <v/>
      </c>
      <c r="O479" s="692">
        <f t="shared" si="8"/>
        <v>0</v>
      </c>
      <c r="P479" s="29"/>
      <c r="Q479" s="74"/>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658"/>
      <c r="N480" s="659" t="str">
        <f t="shared" si="7"/>
        <v/>
      </c>
      <c r="O480" s="692">
        <f t="shared" si="8"/>
        <v>0</v>
      </c>
      <c r="P480" s="29"/>
      <c r="Q480" s="74"/>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658"/>
      <c r="N481" s="659" t="str">
        <f t="shared" si="7"/>
        <v/>
      </c>
      <c r="O481" s="692">
        <f t="shared" si="8"/>
        <v>0</v>
      </c>
      <c r="P481" s="29"/>
      <c r="Q481" s="74"/>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658"/>
      <c r="N482" s="659" t="str">
        <f t="shared" si="7"/>
        <v/>
      </c>
      <c r="O482" s="692">
        <f t="shared" si="8"/>
        <v>0</v>
      </c>
      <c r="P482" s="29"/>
      <c r="Q482" s="74"/>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658"/>
      <c r="N483" s="659" t="str">
        <f t="shared" si="7"/>
        <v/>
      </c>
      <c r="O483" s="692">
        <f t="shared" si="8"/>
        <v>0</v>
      </c>
      <c r="P483" s="29"/>
      <c r="Q483" s="74"/>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658"/>
      <c r="N484" s="659" t="str">
        <f t="shared" si="7"/>
        <v/>
      </c>
      <c r="O484" s="692">
        <f t="shared" si="8"/>
        <v>0</v>
      </c>
      <c r="P484" s="29"/>
      <c r="Q484" s="74"/>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658"/>
      <c r="N485" s="659" t="str">
        <f t="shared" si="7"/>
        <v/>
      </c>
      <c r="O485" s="692">
        <f t="shared" si="8"/>
        <v>0</v>
      </c>
      <c r="P485" s="29"/>
      <c r="Q485" s="74"/>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658"/>
      <c r="N486" s="659" t="str">
        <f t="shared" si="7"/>
        <v/>
      </c>
      <c r="O486" s="692">
        <f t="shared" si="8"/>
        <v>0</v>
      </c>
      <c r="P486" s="29"/>
      <c r="Q486" s="74"/>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658"/>
      <c r="N487" s="659" t="str">
        <f t="shared" si="7"/>
        <v/>
      </c>
      <c r="O487" s="692">
        <f t="shared" si="8"/>
        <v>0</v>
      </c>
      <c r="P487" s="29"/>
      <c r="Q487" s="74"/>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658"/>
      <c r="N488" s="659" t="str">
        <f t="shared" si="7"/>
        <v/>
      </c>
      <c r="O488" s="692">
        <f t="shared" si="8"/>
        <v>0</v>
      </c>
      <c r="P488" s="29"/>
      <c r="Q488" s="74"/>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658"/>
      <c r="N489" s="659" t="str">
        <f t="shared" si="7"/>
        <v/>
      </c>
      <c r="O489" s="692">
        <f t="shared" si="8"/>
        <v>0</v>
      </c>
      <c r="P489" s="29"/>
      <c r="Q489" s="74"/>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658"/>
      <c r="N490" s="659" t="str">
        <f t="shared" si="7"/>
        <v/>
      </c>
      <c r="O490" s="692">
        <f t="shared" si="8"/>
        <v>0</v>
      </c>
      <c r="P490" s="29"/>
      <c r="Q490" s="74"/>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658"/>
      <c r="N491" s="659" t="str">
        <f t="shared" si="7"/>
        <v/>
      </c>
      <c r="O491" s="692">
        <f t="shared" si="8"/>
        <v>0</v>
      </c>
      <c r="P491" s="29"/>
      <c r="Q491" s="74"/>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658"/>
      <c r="N492" s="659" t="str">
        <f t="shared" si="7"/>
        <v/>
      </c>
      <c r="O492" s="692">
        <f t="shared" si="8"/>
        <v>0</v>
      </c>
      <c r="P492" s="29"/>
      <c r="Q492" s="74"/>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658"/>
      <c r="N493" s="659" t="str">
        <f t="shared" si="7"/>
        <v/>
      </c>
      <c r="O493" s="692">
        <f t="shared" si="8"/>
        <v>0</v>
      </c>
      <c r="P493" s="29"/>
      <c r="Q493" s="74"/>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658"/>
      <c r="N494" s="659" t="str">
        <f t="shared" si="7"/>
        <v/>
      </c>
      <c r="O494" s="692">
        <f t="shared" si="8"/>
        <v>0</v>
      </c>
      <c r="P494" s="29"/>
      <c r="Q494" s="74"/>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658"/>
      <c r="N495" s="659" t="str">
        <f t="shared" si="7"/>
        <v/>
      </c>
      <c r="O495" s="692">
        <f t="shared" si="8"/>
        <v>0</v>
      </c>
      <c r="P495" s="29"/>
      <c r="Q495" s="74"/>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658"/>
      <c r="N496" s="659" t="str">
        <f t="shared" si="7"/>
        <v/>
      </c>
      <c r="O496" s="692">
        <f t="shared" si="8"/>
        <v>0</v>
      </c>
      <c r="P496" s="29"/>
      <c r="Q496" s="74"/>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658"/>
      <c r="N497" s="659" t="str">
        <f t="shared" si="7"/>
        <v/>
      </c>
      <c r="O497" s="692">
        <f t="shared" si="8"/>
        <v>0</v>
      </c>
      <c r="P497" s="29"/>
      <c r="Q497" s="74"/>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658"/>
      <c r="N498" s="659" t="str">
        <f t="shared" si="7"/>
        <v/>
      </c>
      <c r="O498" s="692">
        <f t="shared" si="8"/>
        <v>0</v>
      </c>
      <c r="P498" s="29"/>
      <c r="Q498" s="74"/>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658"/>
      <c r="N499" s="659" t="str">
        <f t="shared" si="7"/>
        <v/>
      </c>
      <c r="O499" s="692">
        <f t="shared" si="8"/>
        <v>0</v>
      </c>
      <c r="P499" s="29"/>
      <c r="Q499" s="74"/>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658"/>
      <c r="N500" s="659" t="str">
        <f t="shared" si="7"/>
        <v/>
      </c>
      <c r="O500" s="692">
        <f t="shared" si="8"/>
        <v>0</v>
      </c>
      <c r="P500" s="29"/>
      <c r="Q500" s="74"/>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658"/>
      <c r="N501" s="659" t="str">
        <f t="shared" si="7"/>
        <v/>
      </c>
      <c r="O501" s="692">
        <f t="shared" si="8"/>
        <v>0</v>
      </c>
      <c r="P501" s="29"/>
      <c r="Q501" s="74"/>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658"/>
      <c r="N502" s="659" t="str">
        <f t="shared" si="7"/>
        <v/>
      </c>
      <c r="O502" s="692">
        <f t="shared" si="8"/>
        <v>0</v>
      </c>
      <c r="P502" s="29"/>
      <c r="Q502" s="74"/>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658"/>
      <c r="N503" s="659" t="str">
        <f t="shared" si="7"/>
        <v/>
      </c>
      <c r="O503" s="692">
        <f t="shared" si="8"/>
        <v>0</v>
      </c>
      <c r="P503" s="29"/>
      <c r="Q503" s="74"/>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658"/>
      <c r="N504" s="659" t="str">
        <f t="shared" si="7"/>
        <v/>
      </c>
      <c r="O504" s="692">
        <f t="shared" si="8"/>
        <v>0</v>
      </c>
      <c r="P504" s="29"/>
      <c r="Q504" s="74"/>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658"/>
      <c r="N505" s="659" t="str">
        <f t="shared" si="7"/>
        <v/>
      </c>
      <c r="O505" s="692">
        <f t="shared" si="8"/>
        <v>0</v>
      </c>
      <c r="P505" s="29"/>
      <c r="Q505" s="74"/>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658"/>
      <c r="N506" s="659" t="str">
        <f t="shared" si="7"/>
        <v/>
      </c>
      <c r="O506" s="692">
        <f t="shared" si="8"/>
        <v>0</v>
      </c>
      <c r="P506" s="29"/>
      <c r="Q506" s="74"/>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658"/>
      <c r="N507" s="659" t="str">
        <f t="shared" si="7"/>
        <v/>
      </c>
      <c r="O507" s="692">
        <f t="shared" si="8"/>
        <v>0</v>
      </c>
      <c r="P507" s="29"/>
      <c r="Q507" s="74"/>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t="s">
        <v>26</v>
      </c>
      <c r="L508" s="42" t="str">
        <f t="shared" ref="L508:L511" si="9">CONCATENATE(I508,J508)</f>
        <v/>
      </c>
      <c r="M508" s="658">
        <f t="shared" ref="M508:M510" si="10">H508*I508</f>
        <v>0</v>
      </c>
      <c r="N508" s="659" t="str">
        <f t="shared" si="7"/>
        <v xml:space="preserve">0 </v>
      </c>
      <c r="O508" s="692">
        <f t="shared" si="8"/>
        <v>0</v>
      </c>
      <c r="P508" s="29" t="e">
        <f t="shared" ref="P508:P511" si="11">O508/H508</f>
        <v>#DIV/0!</v>
      </c>
      <c r="Q508" s="74" t="e">
        <f t="shared" ref="Q508:Q510" si="12">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t="s">
        <v>26</v>
      </c>
      <c r="L509" s="42" t="str">
        <f t="shared" si="9"/>
        <v/>
      </c>
      <c r="M509" s="658">
        <f t="shared" si="10"/>
        <v>0</v>
      </c>
      <c r="N509" s="659" t="str">
        <f t="shared" si="7"/>
        <v xml:space="preserve">0 </v>
      </c>
      <c r="O509" s="692">
        <f t="shared" si="8"/>
        <v>0</v>
      </c>
      <c r="P509" s="29" t="e">
        <f t="shared" si="11"/>
        <v>#DIV/0!</v>
      </c>
      <c r="Q509" s="74" t="e">
        <f t="shared" si="12"/>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t="s">
        <v>26</v>
      </c>
      <c r="L510" s="42" t="str">
        <f t="shared" si="9"/>
        <v/>
      </c>
      <c r="M510" s="658">
        <f t="shared" si="10"/>
        <v>0</v>
      </c>
      <c r="N510" s="659" t="str">
        <f t="shared" si="7"/>
        <v xml:space="preserve">0 </v>
      </c>
      <c r="O510" s="692">
        <f t="shared" si="8"/>
        <v>0</v>
      </c>
      <c r="P510" s="29" t="e">
        <f t="shared" si="11"/>
        <v>#DIV/0!</v>
      </c>
      <c r="Q510" s="74" t="e">
        <f t="shared" si="12"/>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t="str">
        <f t="shared" si="9"/>
        <v/>
      </c>
      <c r="M511" s="704"/>
      <c r="N511" s="705"/>
      <c r="O511" s="706">
        <f>SUM(O11:O510)</f>
        <v>122458.15000000001</v>
      </c>
      <c r="P511" s="29" t="e">
        <f t="shared" si="11"/>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5.7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5.7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5.75" hidden="1" customHeight="1">
      <c r="A518" s="710"/>
      <c r="B518" s="711"/>
      <c r="C518" s="715" t="s">
        <v>4856</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5.7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5.7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5.7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5.7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5.7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5.75" hidden="1" customHeight="1">
      <c r="A526" s="710"/>
      <c r="B526" s="711"/>
      <c r="C526" s="715" t="s">
        <v>4857</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5.7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5.7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5.7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5.7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5.75" hidden="1" customHeight="1">
      <c r="A538" s="11"/>
      <c r="B538" s="12"/>
      <c r="C538" s="731"/>
      <c r="D538" s="731"/>
      <c r="E538" s="11"/>
      <c r="F538" s="731"/>
      <c r="G538" s="109" t="s">
        <v>2860</v>
      </c>
      <c r="H538" s="11" t="s">
        <v>2861</v>
      </c>
      <c r="I538" s="11"/>
      <c r="J538" s="11"/>
      <c r="M538" s="724"/>
      <c r="N538" s="109"/>
      <c r="O538" s="109"/>
      <c r="P538" s="29"/>
      <c r="Q538" s="11"/>
      <c r="R538" s="11"/>
      <c r="S538" s="11"/>
      <c r="T538" s="11"/>
      <c r="U538" s="11"/>
      <c r="V538" s="11"/>
      <c r="W538" s="11"/>
      <c r="X538" s="11"/>
      <c r="Y538" s="11"/>
      <c r="Z538" s="11"/>
    </row>
    <row r="539" spans="1:26" ht="15.7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5.7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000"/>
  <sheetViews>
    <sheetView workbookViewId="0">
      <pane xSplit="1" ySplit="8" topLeftCell="B9" activePane="bottomRight" state="frozen"/>
      <selection pane="topRight" activeCell="B1" sqref="B1"/>
      <selection pane="bottomLeft" activeCell="A9" sqref="A9"/>
      <selection pane="bottomRight" activeCell="B9" sqref="B9"/>
    </sheetView>
  </sheetViews>
  <sheetFormatPr defaultColWidth="12.6640625" defaultRowHeight="15" customHeight="1" outlineLevelCol="1"/>
  <cols>
    <col min="1" max="1" width="7.77734375" customWidth="1"/>
    <col min="2" max="2" width="26" customWidth="1"/>
    <col min="3" max="3" width="19" hidden="1" customWidth="1"/>
    <col min="4" max="4" width="22.109375" hidden="1" customWidth="1"/>
    <col min="5" max="5" width="25.33203125" customWidth="1"/>
    <col min="6" max="6" width="12.44140625" customWidth="1"/>
    <col min="7" max="7" width="9.33203125" customWidth="1"/>
    <col min="8" max="10" width="11.21875" customWidth="1"/>
    <col min="11" max="11" width="11.21875" hidden="1" customWidth="1"/>
    <col min="12" max="12" width="18.109375" hidden="1" customWidth="1"/>
    <col min="13" max="13" width="8" hidden="1" customWidth="1"/>
    <col min="14" max="14" width="12.77734375" customWidth="1"/>
    <col min="15" max="15" width="13.77734375" customWidth="1"/>
    <col min="16" max="16" width="9.88671875" customWidth="1" outlineLevel="1"/>
    <col min="17" max="17" width="9.109375" hidden="1" customWidth="1"/>
    <col min="18" max="18" width="11.109375" customWidth="1"/>
    <col min="19" max="19" width="7.6640625" customWidth="1"/>
    <col min="20" max="26" width="7.88671875" customWidth="1"/>
  </cols>
  <sheetData>
    <row r="1" spans="1:26" ht="18" hidden="1" customHeight="1">
      <c r="A1" s="1" t="s">
        <v>0</v>
      </c>
      <c r="B1" s="2"/>
      <c r="C1" s="3"/>
      <c r="D1" s="3"/>
      <c r="E1" s="2"/>
      <c r="F1" s="3"/>
      <c r="G1" s="4"/>
      <c r="H1" s="3"/>
      <c r="I1" s="5"/>
      <c r="J1" s="5"/>
      <c r="K1" s="5"/>
      <c r="L1" s="3"/>
      <c r="M1" s="6"/>
      <c r="N1" s="4"/>
      <c r="O1" s="4"/>
      <c r="P1" s="7"/>
      <c r="Q1" s="7"/>
      <c r="R1" s="7"/>
      <c r="S1" s="7"/>
      <c r="T1" s="7"/>
      <c r="U1" s="7"/>
      <c r="V1" s="7"/>
      <c r="W1" s="7"/>
      <c r="X1" s="7"/>
      <c r="Y1" s="7"/>
      <c r="Z1" s="7"/>
    </row>
    <row r="2" spans="1:26" ht="22.5" hidden="1" customHeight="1">
      <c r="A2" s="3"/>
      <c r="B2" s="12"/>
      <c r="C2" s="3"/>
      <c r="D2" s="3"/>
      <c r="E2" s="12"/>
      <c r="F2" s="3"/>
      <c r="G2" s="690"/>
      <c r="H2" s="3"/>
      <c r="I2" s="5"/>
      <c r="J2" s="5"/>
      <c r="K2" s="5"/>
      <c r="L2" s="3"/>
      <c r="M2" s="636" t="s">
        <v>2668</v>
      </c>
      <c r="N2" s="691"/>
      <c r="O2" s="690"/>
      <c r="P2" s="11"/>
      <c r="Q2" s="11"/>
      <c r="R2" s="11"/>
      <c r="S2" s="11"/>
      <c r="T2" s="11"/>
      <c r="U2" s="11"/>
      <c r="V2" s="11"/>
      <c r="W2" s="11"/>
      <c r="X2" s="11"/>
      <c r="Y2" s="11"/>
      <c r="Z2" s="11"/>
    </row>
    <row r="3" spans="1:26" ht="14.25" customHeight="1">
      <c r="A3" s="8" t="s">
        <v>1</v>
      </c>
      <c r="B3" s="8"/>
      <c r="C3" s="8"/>
      <c r="D3" s="8"/>
      <c r="E3" s="8"/>
      <c r="F3" s="8"/>
      <c r="G3" s="8"/>
      <c r="H3" s="8"/>
      <c r="I3" s="8"/>
      <c r="J3" s="8"/>
      <c r="K3" s="8"/>
      <c r="L3" s="8"/>
      <c r="M3" s="8"/>
      <c r="N3" s="10"/>
      <c r="O3" s="8"/>
      <c r="P3" s="11" t="s">
        <v>3</v>
      </c>
      <c r="Q3" s="11"/>
      <c r="R3" s="11"/>
      <c r="S3" s="11"/>
      <c r="T3" s="11"/>
      <c r="U3" s="11"/>
      <c r="V3" s="11"/>
      <c r="W3" s="11"/>
      <c r="X3" s="11"/>
      <c r="Y3" s="11"/>
      <c r="Z3" s="11"/>
    </row>
    <row r="4" spans="1:26" ht="14.25" customHeight="1">
      <c r="A4" s="8" t="s">
        <v>4</v>
      </c>
      <c r="B4" s="8"/>
      <c r="C4" s="8"/>
      <c r="D4" s="8"/>
      <c r="E4" s="8"/>
      <c r="F4" s="8"/>
      <c r="G4" s="8"/>
      <c r="H4" s="8"/>
      <c r="I4" s="8"/>
      <c r="J4" s="8"/>
      <c r="K4" s="8"/>
      <c r="L4" s="8"/>
      <c r="M4" s="8"/>
      <c r="N4" s="10"/>
      <c r="O4" s="8"/>
      <c r="P4" s="11"/>
      <c r="Q4" s="11"/>
      <c r="R4" s="11"/>
      <c r="S4" s="11"/>
      <c r="T4" s="11"/>
      <c r="U4" s="11"/>
      <c r="V4" s="11"/>
      <c r="W4" s="11"/>
      <c r="X4" s="11"/>
      <c r="Y4" s="11"/>
      <c r="Z4" s="11"/>
    </row>
    <row r="5" spans="1:26" ht="14.25" customHeight="1">
      <c r="A5" s="12" t="s">
        <v>5</v>
      </c>
      <c r="B5" s="12"/>
      <c r="C5" s="12"/>
      <c r="D5" s="12"/>
      <c r="E5" s="12"/>
      <c r="F5" s="12"/>
      <c r="G5" s="12"/>
      <c r="H5" s="12"/>
      <c r="I5" s="12"/>
      <c r="J5" s="12"/>
      <c r="K5" s="12"/>
      <c r="L5" s="12"/>
      <c r="M5" s="12"/>
      <c r="N5" s="690"/>
      <c r="O5" s="12"/>
      <c r="P5" s="11"/>
      <c r="Q5" s="11"/>
      <c r="R5" s="11"/>
      <c r="S5" s="11"/>
      <c r="T5" s="11"/>
      <c r="U5" s="11"/>
      <c r="V5" s="11"/>
      <c r="W5" s="11"/>
      <c r="X5" s="11"/>
      <c r="Y5" s="11"/>
      <c r="Z5" s="11"/>
    </row>
    <row r="6" spans="1:26" ht="14.25" customHeight="1">
      <c r="A6" s="13" t="s">
        <v>7</v>
      </c>
      <c r="B6" s="14" t="s">
        <v>8</v>
      </c>
      <c r="C6" s="14" t="s">
        <v>9</v>
      </c>
      <c r="D6" s="14"/>
      <c r="E6" s="14"/>
      <c r="F6" s="13" t="s">
        <v>11</v>
      </c>
      <c r="G6" s="15" t="s">
        <v>12</v>
      </c>
      <c r="H6" s="14" t="s">
        <v>13</v>
      </c>
      <c r="I6" s="17" t="s">
        <v>14</v>
      </c>
      <c r="J6" s="17" t="s">
        <v>15</v>
      </c>
      <c r="K6" s="18"/>
      <c r="L6" s="19" t="s">
        <v>16</v>
      </c>
      <c r="M6" s="20" t="s">
        <v>17</v>
      </c>
      <c r="N6" s="21" t="s">
        <v>17</v>
      </c>
      <c r="O6" s="22" t="s">
        <v>18</v>
      </c>
      <c r="P6" s="23"/>
      <c r="Q6" s="24"/>
      <c r="R6" s="24"/>
      <c r="S6" s="24"/>
      <c r="T6" s="24"/>
      <c r="U6" s="24"/>
      <c r="V6" s="24"/>
      <c r="W6" s="24"/>
      <c r="X6" s="24"/>
      <c r="Y6" s="24"/>
      <c r="Z6" s="24"/>
    </row>
    <row r="7" spans="1:26" ht="12.75" customHeight="1">
      <c r="A7" s="13"/>
      <c r="B7" s="14"/>
      <c r="C7" s="14" t="s">
        <v>2669</v>
      </c>
      <c r="D7" s="14" t="s">
        <v>2670</v>
      </c>
      <c r="E7" s="14" t="s">
        <v>10</v>
      </c>
      <c r="F7" s="13"/>
      <c r="G7" s="15"/>
      <c r="H7" s="14"/>
      <c r="I7" s="25"/>
      <c r="J7" s="25"/>
      <c r="K7" s="26"/>
      <c r="L7" s="19"/>
      <c r="M7" s="20"/>
      <c r="N7" s="21"/>
      <c r="O7" s="22"/>
      <c r="P7" s="24"/>
      <c r="Q7" s="24"/>
      <c r="R7" s="24"/>
      <c r="S7" s="24"/>
      <c r="T7" s="24"/>
      <c r="U7" s="24"/>
      <c r="V7" s="24"/>
      <c r="W7" s="24"/>
      <c r="X7" s="24"/>
      <c r="Y7" s="24"/>
      <c r="Z7" s="24"/>
    </row>
    <row r="8" spans="1:26" ht="14.25" customHeight="1">
      <c r="A8" s="13"/>
      <c r="B8" s="14"/>
      <c r="C8" s="14"/>
      <c r="D8" s="14"/>
      <c r="E8" s="14"/>
      <c r="F8" s="13"/>
      <c r="G8" s="15"/>
      <c r="H8" s="14"/>
      <c r="I8" s="25"/>
      <c r="J8" s="25"/>
      <c r="K8" s="26"/>
      <c r="L8" s="518" t="s">
        <v>2671</v>
      </c>
      <c r="M8" s="20"/>
      <c r="N8" s="21"/>
      <c r="O8" s="22"/>
      <c r="P8" s="24"/>
      <c r="Q8" s="24"/>
      <c r="R8" s="24"/>
      <c r="S8" s="24"/>
      <c r="T8" s="24"/>
      <c r="U8" s="24"/>
      <c r="V8" s="24"/>
      <c r="W8" s="24"/>
      <c r="X8" s="24"/>
      <c r="Y8" s="24"/>
      <c r="Z8" s="24"/>
    </row>
    <row r="9" spans="1:26" ht="14.25" customHeight="1">
      <c r="A9" s="13"/>
      <c r="B9" s="14"/>
      <c r="C9" s="14"/>
      <c r="D9" s="14"/>
      <c r="E9" s="14"/>
      <c r="F9" s="27" t="s">
        <v>2672</v>
      </c>
      <c r="G9" s="15"/>
      <c r="H9" s="14"/>
      <c r="I9" s="642"/>
      <c r="J9" s="642"/>
      <c r="K9" s="643"/>
      <c r="L9" s="518" t="s">
        <v>2673</v>
      </c>
      <c r="M9" s="20"/>
      <c r="N9" s="21"/>
      <c r="O9" s="22"/>
      <c r="P9" s="28" t="s">
        <v>23</v>
      </c>
      <c r="Q9" s="28"/>
      <c r="R9" s="28"/>
      <c r="S9" s="28"/>
      <c r="T9" s="28"/>
      <c r="U9" s="28"/>
      <c r="V9" s="28"/>
      <c r="W9" s="28"/>
      <c r="X9" s="28"/>
      <c r="Y9" s="28"/>
      <c r="Z9" s="28"/>
    </row>
    <row r="10" spans="1:26" ht="15.7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170" si="1">H10*I10</f>
        <v>2500</v>
      </c>
      <c r="N10" s="30" t="str">
        <f t="shared" ref="N10:N264" si="2">CONCATENATE(M10,K10,J10)</f>
        <v>2500 ml</v>
      </c>
      <c r="O10" s="30">
        <f t="shared" ref="O10:O264" si="3">G10*H10</f>
        <v>675</v>
      </c>
      <c r="P10" s="31">
        <f t="shared" ref="P10:P76" si="4">O10/H10</f>
        <v>67.5</v>
      </c>
      <c r="Q10" s="29">
        <f t="shared" ref="Q10:Q170" si="5">G10-P10</f>
        <v>0</v>
      </c>
      <c r="R10" s="28"/>
      <c r="S10" s="28"/>
      <c r="T10" s="28"/>
      <c r="U10" s="28"/>
      <c r="V10" s="28"/>
      <c r="W10" s="28"/>
      <c r="X10" s="28"/>
      <c r="Y10" s="28"/>
      <c r="Z10" s="28"/>
    </row>
    <row r="11" spans="1:26" ht="15.75" customHeight="1">
      <c r="A11" s="111">
        <v>1</v>
      </c>
      <c r="B11" s="48" t="s">
        <v>2358</v>
      </c>
      <c r="C11" s="48"/>
      <c r="D11" s="231"/>
      <c r="E11" s="116" t="s">
        <v>392</v>
      </c>
      <c r="F11" s="111"/>
      <c r="G11" s="657">
        <v>82.8</v>
      </c>
      <c r="H11" s="121">
        <v>21</v>
      </c>
      <c r="I11" s="121">
        <v>1</v>
      </c>
      <c r="J11" s="40" t="s">
        <v>33</v>
      </c>
      <c r="K11" s="41" t="s">
        <v>26</v>
      </c>
      <c r="L11" s="42" t="str">
        <f t="shared" si="0"/>
        <v>1kg</v>
      </c>
      <c r="M11" s="658">
        <f t="shared" si="1"/>
        <v>21</v>
      </c>
      <c r="N11" s="659" t="str">
        <f t="shared" si="2"/>
        <v>21 kg</v>
      </c>
      <c r="O11" s="692">
        <f t="shared" si="3"/>
        <v>1738.8</v>
      </c>
      <c r="P11" s="29">
        <f t="shared" si="4"/>
        <v>82.8</v>
      </c>
      <c r="Q11" s="29">
        <f t="shared" si="5"/>
        <v>0</v>
      </c>
      <c r="R11" s="11"/>
      <c r="S11" s="28"/>
      <c r="T11" s="28"/>
      <c r="U11" s="28"/>
      <c r="V11" s="28"/>
      <c r="W11" s="28"/>
      <c r="X11" s="28"/>
      <c r="Y11" s="28"/>
      <c r="Z11" s="28"/>
    </row>
    <row r="12" spans="1:26" ht="15.75" customHeight="1">
      <c r="A12" s="111">
        <v>2</v>
      </c>
      <c r="B12" s="33" t="s">
        <v>2369</v>
      </c>
      <c r="C12" s="48"/>
      <c r="D12" s="9"/>
      <c r="E12" s="50" t="s">
        <v>392</v>
      </c>
      <c r="F12" s="111"/>
      <c r="G12" s="657">
        <v>89.3</v>
      </c>
      <c r="H12" s="121">
        <v>12</v>
      </c>
      <c r="I12" s="121">
        <v>1</v>
      </c>
      <c r="J12" s="40" t="s">
        <v>33</v>
      </c>
      <c r="K12" s="41" t="s">
        <v>26</v>
      </c>
      <c r="L12" s="42" t="str">
        <f t="shared" si="0"/>
        <v>1kg</v>
      </c>
      <c r="M12" s="658">
        <f t="shared" si="1"/>
        <v>12</v>
      </c>
      <c r="N12" s="659" t="str">
        <f t="shared" si="2"/>
        <v>12 kg</v>
      </c>
      <c r="O12" s="692">
        <f t="shared" si="3"/>
        <v>1071.5999999999999</v>
      </c>
      <c r="P12" s="29">
        <f t="shared" si="4"/>
        <v>89.3</v>
      </c>
      <c r="Q12" s="29">
        <f t="shared" si="5"/>
        <v>0</v>
      </c>
      <c r="R12" s="28"/>
      <c r="S12" s="28"/>
      <c r="T12" s="28"/>
      <c r="U12" s="28"/>
      <c r="V12" s="28"/>
      <c r="W12" s="28"/>
      <c r="X12" s="28"/>
      <c r="Y12" s="28"/>
      <c r="Z12" s="28"/>
    </row>
    <row r="13" spans="1:26" ht="15.75" customHeight="1">
      <c r="A13" s="111">
        <v>3</v>
      </c>
      <c r="B13" s="48" t="s">
        <v>1225</v>
      </c>
      <c r="C13" s="48"/>
      <c r="D13" s="9"/>
      <c r="E13" s="116" t="s">
        <v>93</v>
      </c>
      <c r="F13" s="111"/>
      <c r="G13" s="661">
        <v>59.5</v>
      </c>
      <c r="H13" s="257">
        <v>5</v>
      </c>
      <c r="I13" s="257">
        <v>500</v>
      </c>
      <c r="J13" s="40" t="s">
        <v>2698</v>
      </c>
      <c r="K13" s="41" t="s">
        <v>26</v>
      </c>
      <c r="L13" s="42" t="str">
        <f t="shared" si="0"/>
        <v>500g</v>
      </c>
      <c r="M13" s="658">
        <f t="shared" si="1"/>
        <v>2500</v>
      </c>
      <c r="N13" s="659" t="str">
        <f t="shared" si="2"/>
        <v>2500 g</v>
      </c>
      <c r="O13" s="692">
        <f t="shared" si="3"/>
        <v>297.5</v>
      </c>
      <c r="P13" s="29">
        <f t="shared" si="4"/>
        <v>59.5</v>
      </c>
      <c r="Q13" s="109">
        <f t="shared" si="5"/>
        <v>0</v>
      </c>
      <c r="R13" s="11"/>
      <c r="S13" s="28"/>
      <c r="T13" s="28"/>
      <c r="U13" s="28"/>
      <c r="V13" s="28"/>
      <c r="W13" s="28"/>
      <c r="X13" s="28"/>
      <c r="Y13" s="28"/>
      <c r="Z13" s="28"/>
    </row>
    <row r="14" spans="1:26" ht="15.75" customHeight="1">
      <c r="A14" s="111">
        <v>4</v>
      </c>
      <c r="B14" s="48" t="s">
        <v>165</v>
      </c>
      <c r="C14" s="48"/>
      <c r="D14" s="35"/>
      <c r="E14" s="116" t="s">
        <v>166</v>
      </c>
      <c r="F14" s="111"/>
      <c r="G14" s="663">
        <v>32.1</v>
      </c>
      <c r="H14" s="664">
        <v>3</v>
      </c>
      <c r="I14" s="664">
        <v>250</v>
      </c>
      <c r="J14" s="40" t="s">
        <v>2698</v>
      </c>
      <c r="K14" s="41" t="s">
        <v>26</v>
      </c>
      <c r="L14" s="42" t="str">
        <f t="shared" si="0"/>
        <v>250g</v>
      </c>
      <c r="M14" s="658">
        <f t="shared" si="1"/>
        <v>750</v>
      </c>
      <c r="N14" s="659" t="str">
        <f t="shared" si="2"/>
        <v>750 g</v>
      </c>
      <c r="O14" s="692">
        <f t="shared" si="3"/>
        <v>96.300000000000011</v>
      </c>
      <c r="P14" s="29">
        <f t="shared" si="4"/>
        <v>32.1</v>
      </c>
      <c r="Q14" s="29">
        <f t="shared" si="5"/>
        <v>0</v>
      </c>
      <c r="R14" s="28"/>
      <c r="S14" s="28"/>
      <c r="T14" s="28"/>
      <c r="U14" s="28"/>
      <c r="V14" s="28"/>
      <c r="W14" s="28"/>
      <c r="X14" s="28"/>
      <c r="Y14" s="28"/>
      <c r="Z14" s="28"/>
    </row>
    <row r="15" spans="1:26" ht="15.75" customHeight="1">
      <c r="A15" s="111">
        <v>5</v>
      </c>
      <c r="B15" s="48" t="s">
        <v>160</v>
      </c>
      <c r="C15" s="48"/>
      <c r="D15" s="35"/>
      <c r="E15" s="116" t="s">
        <v>161</v>
      </c>
      <c r="F15" s="111"/>
      <c r="G15" s="661">
        <v>15.3</v>
      </c>
      <c r="H15" s="257">
        <v>3</v>
      </c>
      <c r="I15" s="257">
        <v>50</v>
      </c>
      <c r="J15" s="40" t="s">
        <v>2698</v>
      </c>
      <c r="K15" s="41" t="s">
        <v>26</v>
      </c>
      <c r="L15" s="42" t="str">
        <f t="shared" si="0"/>
        <v>50g</v>
      </c>
      <c r="M15" s="658">
        <f t="shared" si="1"/>
        <v>150</v>
      </c>
      <c r="N15" s="659" t="str">
        <f t="shared" si="2"/>
        <v>150 g</v>
      </c>
      <c r="O15" s="692">
        <f t="shared" si="3"/>
        <v>45.900000000000006</v>
      </c>
      <c r="P15" s="29">
        <f t="shared" si="4"/>
        <v>15.300000000000002</v>
      </c>
      <c r="Q15" s="29">
        <f t="shared" si="5"/>
        <v>0</v>
      </c>
      <c r="R15" s="28"/>
      <c r="S15" s="28"/>
      <c r="T15" s="28"/>
      <c r="U15" s="28"/>
      <c r="V15" s="28"/>
      <c r="W15" s="28"/>
      <c r="X15" s="28"/>
      <c r="Y15" s="28"/>
      <c r="Z15" s="28"/>
    </row>
    <row r="16" spans="1:26" ht="15.75" customHeight="1">
      <c r="A16" s="111">
        <v>6</v>
      </c>
      <c r="B16" s="48" t="s">
        <v>2533</v>
      </c>
      <c r="C16" s="48"/>
      <c r="D16" s="35"/>
      <c r="E16" s="116" t="s">
        <v>2534</v>
      </c>
      <c r="F16" s="111"/>
      <c r="G16" s="661">
        <v>46</v>
      </c>
      <c r="H16" s="257">
        <v>2</v>
      </c>
      <c r="I16" s="257">
        <v>375</v>
      </c>
      <c r="J16" s="40" t="s">
        <v>29</v>
      </c>
      <c r="K16" s="41" t="s">
        <v>26</v>
      </c>
      <c r="L16" s="42" t="str">
        <f t="shared" si="0"/>
        <v>375ml</v>
      </c>
      <c r="M16" s="658">
        <f t="shared" si="1"/>
        <v>750</v>
      </c>
      <c r="N16" s="659" t="str">
        <f t="shared" si="2"/>
        <v>750 ml</v>
      </c>
      <c r="O16" s="692">
        <f t="shared" si="3"/>
        <v>92</v>
      </c>
      <c r="P16" s="29">
        <f t="shared" si="4"/>
        <v>46</v>
      </c>
      <c r="Q16" s="29">
        <f t="shared" si="5"/>
        <v>0</v>
      </c>
      <c r="R16" s="28"/>
      <c r="S16" s="28"/>
      <c r="T16" s="28"/>
      <c r="U16" s="28"/>
      <c r="V16" s="28"/>
      <c r="W16" s="28"/>
      <c r="X16" s="28"/>
      <c r="Y16" s="28"/>
      <c r="Z16" s="28"/>
    </row>
    <row r="17" spans="1:26" ht="15.75" customHeight="1">
      <c r="A17" s="111">
        <v>7</v>
      </c>
      <c r="B17" s="48" t="s">
        <v>475</v>
      </c>
      <c r="C17" s="48"/>
      <c r="D17" s="35"/>
      <c r="E17" s="116" t="s">
        <v>336</v>
      </c>
      <c r="F17" s="111"/>
      <c r="G17" s="661">
        <v>65</v>
      </c>
      <c r="H17" s="257">
        <v>5</v>
      </c>
      <c r="I17" s="257">
        <v>1</v>
      </c>
      <c r="J17" s="40" t="s">
        <v>33</v>
      </c>
      <c r="K17" s="41" t="s">
        <v>26</v>
      </c>
      <c r="L17" s="42" t="str">
        <f t="shared" si="0"/>
        <v>1kg</v>
      </c>
      <c r="M17" s="658">
        <f t="shared" si="1"/>
        <v>5</v>
      </c>
      <c r="N17" s="659" t="str">
        <f t="shared" si="2"/>
        <v>5 kg</v>
      </c>
      <c r="O17" s="692">
        <f t="shared" si="3"/>
        <v>325</v>
      </c>
      <c r="P17" s="29">
        <f t="shared" si="4"/>
        <v>65</v>
      </c>
      <c r="Q17" s="29">
        <f t="shared" si="5"/>
        <v>0</v>
      </c>
      <c r="R17" s="28"/>
      <c r="S17" s="28"/>
      <c r="T17" s="28"/>
      <c r="U17" s="28"/>
      <c r="V17" s="28"/>
      <c r="W17" s="28"/>
      <c r="X17" s="28"/>
      <c r="Y17" s="28"/>
      <c r="Z17" s="28"/>
    </row>
    <row r="18" spans="1:26" ht="15.75" customHeight="1">
      <c r="A18" s="111">
        <v>8</v>
      </c>
      <c r="B18" s="48" t="s">
        <v>769</v>
      </c>
      <c r="C18" s="48"/>
      <c r="D18" s="35"/>
      <c r="E18" s="116" t="s">
        <v>336</v>
      </c>
      <c r="F18" s="111"/>
      <c r="G18" s="661">
        <v>65</v>
      </c>
      <c r="H18" s="257">
        <v>5</v>
      </c>
      <c r="I18" s="257">
        <v>1</v>
      </c>
      <c r="J18" s="40" t="s">
        <v>33</v>
      </c>
      <c r="K18" s="41" t="s">
        <v>26</v>
      </c>
      <c r="L18" s="42" t="str">
        <f t="shared" si="0"/>
        <v>1kg</v>
      </c>
      <c r="M18" s="658">
        <f t="shared" si="1"/>
        <v>5</v>
      </c>
      <c r="N18" s="659" t="str">
        <f t="shared" si="2"/>
        <v>5 kg</v>
      </c>
      <c r="O18" s="692">
        <f t="shared" si="3"/>
        <v>325</v>
      </c>
      <c r="P18" s="29">
        <f t="shared" si="4"/>
        <v>65</v>
      </c>
      <c r="Q18" s="29">
        <f t="shared" si="5"/>
        <v>0</v>
      </c>
      <c r="R18" s="28"/>
      <c r="S18" s="28"/>
      <c r="T18" s="28"/>
      <c r="U18" s="28"/>
      <c r="V18" s="28"/>
      <c r="W18" s="28"/>
      <c r="X18" s="28"/>
      <c r="Y18" s="28"/>
      <c r="Z18" s="28"/>
    </row>
    <row r="19" spans="1:26" ht="15.75" customHeight="1">
      <c r="A19" s="111">
        <v>9</v>
      </c>
      <c r="B19" s="48" t="s">
        <v>246</v>
      </c>
      <c r="C19" s="48"/>
      <c r="D19" s="35"/>
      <c r="E19" s="116" t="s">
        <v>244</v>
      </c>
      <c r="F19" s="111"/>
      <c r="G19" s="661">
        <v>31</v>
      </c>
      <c r="H19" s="257">
        <v>6</v>
      </c>
      <c r="I19" s="257">
        <v>250</v>
      </c>
      <c r="J19" s="40" t="s">
        <v>2698</v>
      </c>
      <c r="K19" s="41" t="s">
        <v>26</v>
      </c>
      <c r="L19" s="42" t="str">
        <f t="shared" si="0"/>
        <v>250g</v>
      </c>
      <c r="M19" s="658">
        <f t="shared" si="1"/>
        <v>1500</v>
      </c>
      <c r="N19" s="659" t="str">
        <f t="shared" si="2"/>
        <v>1500 g</v>
      </c>
      <c r="O19" s="692">
        <f t="shared" si="3"/>
        <v>186</v>
      </c>
      <c r="P19" s="29">
        <f t="shared" si="4"/>
        <v>31</v>
      </c>
      <c r="Q19" s="74">
        <f t="shared" si="5"/>
        <v>0</v>
      </c>
      <c r="R19" s="46"/>
      <c r="S19" s="28"/>
      <c r="T19" s="28"/>
      <c r="U19" s="28"/>
      <c r="V19" s="28"/>
      <c r="W19" s="28"/>
      <c r="X19" s="28"/>
      <c r="Y19" s="28"/>
      <c r="Z19" s="28"/>
    </row>
    <row r="20" spans="1:26" ht="15.75" customHeight="1">
      <c r="A20" s="111">
        <v>10</v>
      </c>
      <c r="B20" s="61" t="s">
        <v>1581</v>
      </c>
      <c r="C20" s="48"/>
      <c r="D20" s="35"/>
      <c r="E20" s="116" t="s">
        <v>244</v>
      </c>
      <c r="F20" s="111"/>
      <c r="G20" s="661">
        <v>31.9</v>
      </c>
      <c r="H20" s="257">
        <v>8</v>
      </c>
      <c r="I20" s="257">
        <v>250</v>
      </c>
      <c r="J20" s="40" t="s">
        <v>2698</v>
      </c>
      <c r="K20" s="41" t="s">
        <v>26</v>
      </c>
      <c r="L20" s="42" t="str">
        <f t="shared" si="0"/>
        <v>250g</v>
      </c>
      <c r="M20" s="658">
        <f t="shared" si="1"/>
        <v>2000</v>
      </c>
      <c r="N20" s="659" t="str">
        <f t="shared" si="2"/>
        <v>2000 g</v>
      </c>
      <c r="O20" s="692">
        <f t="shared" si="3"/>
        <v>255.2</v>
      </c>
      <c r="P20" s="29">
        <f t="shared" si="4"/>
        <v>31.9</v>
      </c>
      <c r="Q20" s="29">
        <f t="shared" si="5"/>
        <v>0</v>
      </c>
      <c r="R20" s="28"/>
      <c r="S20" s="28"/>
      <c r="T20" s="28"/>
      <c r="U20" s="28"/>
      <c r="V20" s="28"/>
      <c r="W20" s="28"/>
      <c r="X20" s="28"/>
      <c r="Y20" s="28"/>
      <c r="Z20" s="28"/>
    </row>
    <row r="21" spans="1:26" ht="15.75" customHeight="1">
      <c r="A21" s="111">
        <v>11</v>
      </c>
      <c r="B21" s="89" t="s">
        <v>1080</v>
      </c>
      <c r="C21" s="48"/>
      <c r="D21" s="9"/>
      <c r="E21" s="50" t="s">
        <v>244</v>
      </c>
      <c r="F21" s="111"/>
      <c r="G21" s="666">
        <v>28.2</v>
      </c>
      <c r="H21" s="88">
        <v>1</v>
      </c>
      <c r="I21" s="88">
        <v>150</v>
      </c>
      <c r="J21" s="40" t="s">
        <v>2698</v>
      </c>
      <c r="K21" s="41" t="s">
        <v>26</v>
      </c>
      <c r="L21" s="42" t="str">
        <f t="shared" si="0"/>
        <v>150g</v>
      </c>
      <c r="M21" s="658">
        <f t="shared" si="1"/>
        <v>150</v>
      </c>
      <c r="N21" s="659" t="str">
        <f t="shared" si="2"/>
        <v>150 g</v>
      </c>
      <c r="O21" s="692">
        <f t="shared" si="3"/>
        <v>28.2</v>
      </c>
      <c r="P21" s="29">
        <f t="shared" si="4"/>
        <v>28.2</v>
      </c>
      <c r="Q21" s="29">
        <f t="shared" si="5"/>
        <v>0</v>
      </c>
      <c r="R21" s="28"/>
      <c r="S21" s="28"/>
      <c r="T21" s="28"/>
      <c r="U21" s="28"/>
      <c r="V21" s="28"/>
      <c r="W21" s="28"/>
      <c r="X21" s="28"/>
      <c r="Y21" s="28"/>
      <c r="Z21" s="28"/>
    </row>
    <row r="22" spans="1:26" ht="15.75" customHeight="1">
      <c r="A22" s="111">
        <v>12</v>
      </c>
      <c r="B22" s="89" t="s">
        <v>561</v>
      </c>
      <c r="C22" s="48"/>
      <c r="D22" s="9"/>
      <c r="E22" s="116" t="s">
        <v>563</v>
      </c>
      <c r="F22" s="111"/>
      <c r="G22" s="667">
        <v>144.80000000000001</v>
      </c>
      <c r="H22" s="88">
        <v>4</v>
      </c>
      <c r="I22" s="88">
        <v>340</v>
      </c>
      <c r="J22" s="40" t="s">
        <v>2698</v>
      </c>
      <c r="K22" s="41" t="s">
        <v>26</v>
      </c>
      <c r="L22" s="42" t="str">
        <f t="shared" si="0"/>
        <v>340g</v>
      </c>
      <c r="M22" s="658">
        <f t="shared" si="1"/>
        <v>1360</v>
      </c>
      <c r="N22" s="659" t="str">
        <f t="shared" si="2"/>
        <v>1360 g</v>
      </c>
      <c r="O22" s="692">
        <f t="shared" si="3"/>
        <v>579.20000000000005</v>
      </c>
      <c r="P22" s="29">
        <f t="shared" si="4"/>
        <v>144.80000000000001</v>
      </c>
      <c r="Q22" s="29">
        <f t="shared" si="5"/>
        <v>0</v>
      </c>
      <c r="R22" s="46"/>
      <c r="S22" s="28"/>
      <c r="T22" s="28"/>
      <c r="U22" s="28"/>
      <c r="V22" s="28"/>
      <c r="W22" s="28"/>
      <c r="X22" s="28"/>
      <c r="Y22" s="28"/>
      <c r="Z22" s="28"/>
    </row>
    <row r="23" spans="1:26" ht="15.75" customHeight="1">
      <c r="A23" s="111">
        <v>13</v>
      </c>
      <c r="B23" s="89" t="s">
        <v>561</v>
      </c>
      <c r="C23" s="48"/>
      <c r="D23" s="9"/>
      <c r="E23" s="62" t="s">
        <v>562</v>
      </c>
      <c r="F23" s="111"/>
      <c r="G23" s="668">
        <v>89.8</v>
      </c>
      <c r="H23" s="88">
        <v>17</v>
      </c>
      <c r="I23" s="669">
        <v>340</v>
      </c>
      <c r="J23" s="86" t="s">
        <v>2698</v>
      </c>
      <c r="K23" s="41" t="s">
        <v>26</v>
      </c>
      <c r="L23" s="42" t="str">
        <f t="shared" si="0"/>
        <v>340g</v>
      </c>
      <c r="M23" s="658">
        <f t="shared" si="1"/>
        <v>5780</v>
      </c>
      <c r="N23" s="659" t="str">
        <f t="shared" si="2"/>
        <v>5780 g</v>
      </c>
      <c r="O23" s="692">
        <f t="shared" si="3"/>
        <v>1526.6</v>
      </c>
      <c r="P23" s="29">
        <f t="shared" si="4"/>
        <v>89.8</v>
      </c>
      <c r="Q23" s="74">
        <f t="shared" si="5"/>
        <v>0</v>
      </c>
      <c r="R23" s="46"/>
      <c r="S23" s="28"/>
      <c r="T23" s="28"/>
      <c r="U23" s="28"/>
      <c r="V23" s="28"/>
      <c r="W23" s="28"/>
      <c r="X23" s="28"/>
      <c r="Y23" s="28"/>
      <c r="Z23" s="28"/>
    </row>
    <row r="24" spans="1:26" ht="15.75" customHeight="1">
      <c r="A24" s="111">
        <v>14</v>
      </c>
      <c r="B24" s="89" t="s">
        <v>2298</v>
      </c>
      <c r="C24" s="48"/>
      <c r="D24" s="9"/>
      <c r="E24" s="185" t="s">
        <v>2299</v>
      </c>
      <c r="F24" s="111"/>
      <c r="G24" s="661">
        <v>218</v>
      </c>
      <c r="H24" s="88">
        <v>11</v>
      </c>
      <c r="I24" s="121">
        <v>340</v>
      </c>
      <c r="J24" s="86" t="s">
        <v>2698</v>
      </c>
      <c r="K24" s="41" t="s">
        <v>26</v>
      </c>
      <c r="L24" s="42" t="str">
        <f t="shared" si="0"/>
        <v>340g</v>
      </c>
      <c r="M24" s="658">
        <f t="shared" si="1"/>
        <v>3740</v>
      </c>
      <c r="N24" s="659" t="str">
        <f t="shared" si="2"/>
        <v>3740 g</v>
      </c>
      <c r="O24" s="692">
        <f t="shared" si="3"/>
        <v>2398</v>
      </c>
      <c r="P24" s="29">
        <f t="shared" si="4"/>
        <v>218</v>
      </c>
      <c r="Q24" s="29">
        <f t="shared" si="5"/>
        <v>0</v>
      </c>
      <c r="R24" s="28"/>
      <c r="S24" s="28"/>
      <c r="T24" s="28"/>
      <c r="U24" s="28"/>
      <c r="V24" s="28"/>
      <c r="W24" s="28"/>
      <c r="X24" s="28"/>
      <c r="Y24" s="28"/>
      <c r="Z24" s="28"/>
    </row>
    <row r="25" spans="1:26" ht="15.75" customHeight="1">
      <c r="A25" s="111">
        <v>15</v>
      </c>
      <c r="B25" s="89" t="s">
        <v>561</v>
      </c>
      <c r="C25" s="48"/>
      <c r="D25" s="9"/>
      <c r="E25" s="149" t="s">
        <v>564</v>
      </c>
      <c r="F25" s="111"/>
      <c r="G25" s="670">
        <v>115.1</v>
      </c>
      <c r="H25" s="88">
        <v>8</v>
      </c>
      <c r="I25" s="88">
        <v>397</v>
      </c>
      <c r="J25" s="40" t="s">
        <v>2698</v>
      </c>
      <c r="K25" s="41" t="s">
        <v>26</v>
      </c>
      <c r="L25" s="42" t="str">
        <f t="shared" si="0"/>
        <v>397g</v>
      </c>
      <c r="M25" s="658">
        <f t="shared" si="1"/>
        <v>3176</v>
      </c>
      <c r="N25" s="659" t="str">
        <f t="shared" si="2"/>
        <v>3176 g</v>
      </c>
      <c r="O25" s="692">
        <f t="shared" si="3"/>
        <v>920.8</v>
      </c>
      <c r="P25" s="29">
        <f t="shared" si="4"/>
        <v>115.1</v>
      </c>
      <c r="Q25" s="29">
        <f t="shared" si="5"/>
        <v>0</v>
      </c>
      <c r="R25" s="28"/>
      <c r="S25" s="28"/>
      <c r="T25" s="28"/>
      <c r="U25" s="28"/>
      <c r="V25" s="28"/>
      <c r="W25" s="28"/>
      <c r="X25" s="28"/>
      <c r="Y25" s="28"/>
      <c r="Z25" s="28"/>
    </row>
    <row r="26" spans="1:26" ht="15.75" customHeight="1">
      <c r="A26" s="111">
        <v>16</v>
      </c>
      <c r="B26" s="89" t="s">
        <v>1456</v>
      </c>
      <c r="C26" s="48"/>
      <c r="D26" s="9"/>
      <c r="E26" s="91" t="s">
        <v>1455</v>
      </c>
      <c r="F26" s="111"/>
      <c r="G26" s="671">
        <v>73.5</v>
      </c>
      <c r="H26" s="88">
        <v>1</v>
      </c>
      <c r="I26" s="88">
        <v>425</v>
      </c>
      <c r="J26" s="88" t="s">
        <v>2698</v>
      </c>
      <c r="K26" s="41" t="s">
        <v>26</v>
      </c>
      <c r="L26" s="42" t="str">
        <f t="shared" si="0"/>
        <v>425g</v>
      </c>
      <c r="M26" s="658">
        <f t="shared" si="1"/>
        <v>425</v>
      </c>
      <c r="N26" s="659" t="str">
        <f t="shared" si="2"/>
        <v>425 g</v>
      </c>
      <c r="O26" s="692">
        <f t="shared" si="3"/>
        <v>73.5</v>
      </c>
      <c r="P26" s="29">
        <f t="shared" si="4"/>
        <v>73.5</v>
      </c>
      <c r="Q26" s="29">
        <f t="shared" si="5"/>
        <v>0</v>
      </c>
      <c r="R26" s="28"/>
      <c r="S26" s="28"/>
      <c r="T26" s="28"/>
      <c r="U26" s="28"/>
      <c r="V26" s="28"/>
      <c r="W26" s="28"/>
      <c r="X26" s="28"/>
      <c r="Y26" s="28"/>
      <c r="Z26" s="28"/>
    </row>
    <row r="27" spans="1:26" ht="15.75" customHeight="1">
      <c r="A27" s="111">
        <v>17</v>
      </c>
      <c r="B27" s="89" t="s">
        <v>2166</v>
      </c>
      <c r="C27" s="48"/>
      <c r="D27" s="9"/>
      <c r="E27" s="91" t="s">
        <v>2167</v>
      </c>
      <c r="F27" s="111"/>
      <c r="G27" s="670">
        <v>60.3</v>
      </c>
      <c r="H27" s="88">
        <v>8</v>
      </c>
      <c r="I27" s="88">
        <v>425</v>
      </c>
      <c r="J27" s="88" t="s">
        <v>2698</v>
      </c>
      <c r="K27" s="41" t="s">
        <v>26</v>
      </c>
      <c r="L27" s="42" t="str">
        <f t="shared" si="0"/>
        <v>425g</v>
      </c>
      <c r="M27" s="658">
        <f t="shared" si="1"/>
        <v>3400</v>
      </c>
      <c r="N27" s="659" t="str">
        <f t="shared" si="2"/>
        <v>3400 g</v>
      </c>
      <c r="O27" s="692">
        <f t="shared" si="3"/>
        <v>482.4</v>
      </c>
      <c r="P27" s="29">
        <f t="shared" si="4"/>
        <v>60.3</v>
      </c>
      <c r="Q27" s="29">
        <f t="shared" si="5"/>
        <v>0</v>
      </c>
      <c r="R27" s="28"/>
      <c r="S27" s="28"/>
      <c r="T27" s="28"/>
      <c r="U27" s="28"/>
      <c r="V27" s="28"/>
      <c r="W27" s="28"/>
      <c r="X27" s="28"/>
      <c r="Y27" s="28"/>
      <c r="Z27" s="28"/>
    </row>
    <row r="28" spans="1:26" ht="15.75" customHeight="1">
      <c r="A28" s="111">
        <v>18</v>
      </c>
      <c r="B28" s="89" t="s">
        <v>2145</v>
      </c>
      <c r="C28" s="48"/>
      <c r="D28" s="9"/>
      <c r="E28" s="91" t="s">
        <v>2146</v>
      </c>
      <c r="F28" s="111"/>
      <c r="G28" s="670">
        <v>31.1</v>
      </c>
      <c r="H28" s="88">
        <v>10</v>
      </c>
      <c r="I28" s="88">
        <v>110</v>
      </c>
      <c r="J28" s="88" t="s">
        <v>2698</v>
      </c>
      <c r="K28" s="41" t="s">
        <v>26</v>
      </c>
      <c r="L28" s="42" t="str">
        <f t="shared" si="0"/>
        <v>110g</v>
      </c>
      <c r="M28" s="658">
        <f t="shared" si="1"/>
        <v>1100</v>
      </c>
      <c r="N28" s="659" t="str">
        <f t="shared" si="2"/>
        <v>1100 g</v>
      </c>
      <c r="O28" s="692">
        <f t="shared" si="3"/>
        <v>311</v>
      </c>
      <c r="P28" s="29">
        <f t="shared" si="4"/>
        <v>31.1</v>
      </c>
      <c r="Q28" s="29">
        <f t="shared" si="5"/>
        <v>0</v>
      </c>
      <c r="R28" s="28"/>
      <c r="S28" s="28"/>
      <c r="T28" s="28"/>
      <c r="U28" s="28"/>
      <c r="V28" s="28"/>
      <c r="W28" s="28"/>
      <c r="X28" s="28"/>
      <c r="Y28" s="28"/>
      <c r="Z28" s="28"/>
    </row>
    <row r="29" spans="1:26" ht="15.75" customHeight="1">
      <c r="A29" s="111">
        <v>19</v>
      </c>
      <c r="B29" s="89" t="s">
        <v>1050</v>
      </c>
      <c r="C29" s="48"/>
      <c r="D29" s="9"/>
      <c r="E29" s="149" t="s">
        <v>349</v>
      </c>
      <c r="F29" s="111"/>
      <c r="G29" s="670">
        <v>47.2</v>
      </c>
      <c r="H29" s="88">
        <v>6</v>
      </c>
      <c r="I29" s="88">
        <v>225</v>
      </c>
      <c r="J29" s="88" t="s">
        <v>2737</v>
      </c>
      <c r="K29" s="41" t="s">
        <v>26</v>
      </c>
      <c r="L29" s="42" t="str">
        <f t="shared" si="0"/>
        <v>225DW g</v>
      </c>
      <c r="M29" s="658">
        <f t="shared" si="1"/>
        <v>1350</v>
      </c>
      <c r="N29" s="659" t="str">
        <f t="shared" si="2"/>
        <v>1350 DW g</v>
      </c>
      <c r="O29" s="692">
        <f t="shared" si="3"/>
        <v>283.20000000000005</v>
      </c>
      <c r="P29" s="29">
        <f t="shared" si="4"/>
        <v>47.20000000000001</v>
      </c>
      <c r="Q29" s="29">
        <f t="shared" si="5"/>
        <v>0</v>
      </c>
      <c r="R29" s="28"/>
      <c r="S29" s="28"/>
      <c r="T29" s="28"/>
      <c r="U29" s="28"/>
      <c r="V29" s="28"/>
      <c r="W29" s="28"/>
      <c r="X29" s="28"/>
      <c r="Y29" s="28"/>
      <c r="Z29" s="28"/>
    </row>
    <row r="30" spans="1:26" ht="15.75" customHeight="1">
      <c r="A30" s="111">
        <v>20</v>
      </c>
      <c r="B30" s="89" t="s">
        <v>2569</v>
      </c>
      <c r="C30" s="48"/>
      <c r="D30" s="525"/>
      <c r="E30" s="149" t="s">
        <v>129</v>
      </c>
      <c r="F30" s="111"/>
      <c r="G30" s="670">
        <v>43.9</v>
      </c>
      <c r="H30" s="88">
        <v>10</v>
      </c>
      <c r="I30" s="88">
        <v>250</v>
      </c>
      <c r="J30" s="88" t="s">
        <v>2737</v>
      </c>
      <c r="K30" s="41" t="s">
        <v>26</v>
      </c>
      <c r="L30" s="42" t="str">
        <f t="shared" si="0"/>
        <v>250DW g</v>
      </c>
      <c r="M30" s="658">
        <f t="shared" si="1"/>
        <v>2500</v>
      </c>
      <c r="N30" s="659" t="str">
        <f t="shared" si="2"/>
        <v>2500 DW g</v>
      </c>
      <c r="O30" s="692">
        <f t="shared" si="3"/>
        <v>439</v>
      </c>
      <c r="P30" s="29">
        <f t="shared" si="4"/>
        <v>43.9</v>
      </c>
      <c r="Q30" s="29">
        <f t="shared" si="5"/>
        <v>0</v>
      </c>
      <c r="R30" s="11"/>
      <c r="S30" s="28"/>
      <c r="T30" s="28"/>
      <c r="U30" s="28"/>
      <c r="V30" s="28"/>
      <c r="W30" s="28"/>
      <c r="X30" s="28"/>
      <c r="Y30" s="28"/>
      <c r="Z30" s="28"/>
    </row>
    <row r="31" spans="1:26" ht="15.75" customHeight="1">
      <c r="A31" s="111">
        <v>21</v>
      </c>
      <c r="B31" s="89" t="s">
        <v>2571</v>
      </c>
      <c r="C31" s="48"/>
      <c r="D31" s="35"/>
      <c r="E31" s="149" t="s">
        <v>2572</v>
      </c>
      <c r="F31" s="111"/>
      <c r="G31" s="670">
        <v>68</v>
      </c>
      <c r="H31" s="88">
        <v>14</v>
      </c>
      <c r="I31" s="88">
        <v>225</v>
      </c>
      <c r="J31" s="88" t="s">
        <v>2737</v>
      </c>
      <c r="K31" s="41" t="s">
        <v>26</v>
      </c>
      <c r="L31" s="42" t="str">
        <f t="shared" si="0"/>
        <v>225DW g</v>
      </c>
      <c r="M31" s="658">
        <f t="shared" si="1"/>
        <v>3150</v>
      </c>
      <c r="N31" s="659" t="str">
        <f t="shared" si="2"/>
        <v>3150 DW g</v>
      </c>
      <c r="O31" s="692">
        <f t="shared" si="3"/>
        <v>952</v>
      </c>
      <c r="P31" s="29">
        <f t="shared" si="4"/>
        <v>68</v>
      </c>
      <c r="Q31" s="109">
        <f t="shared" si="5"/>
        <v>0</v>
      </c>
      <c r="R31" s="11"/>
      <c r="S31" s="28"/>
      <c r="T31" s="28"/>
      <c r="U31" s="28"/>
      <c r="V31" s="28"/>
      <c r="W31" s="28"/>
      <c r="X31" s="28"/>
      <c r="Y31" s="28"/>
      <c r="Z31" s="28"/>
    </row>
    <row r="32" spans="1:26" ht="15.75" customHeight="1">
      <c r="A32" s="111">
        <v>22</v>
      </c>
      <c r="B32" s="89" t="s">
        <v>2216</v>
      </c>
      <c r="C32" s="48"/>
      <c r="D32" s="9"/>
      <c r="E32" s="149" t="s">
        <v>888</v>
      </c>
      <c r="F32" s="111"/>
      <c r="G32" s="670">
        <v>39.950000000000003</v>
      </c>
      <c r="H32" s="88">
        <v>2</v>
      </c>
      <c r="I32" s="88">
        <v>156</v>
      </c>
      <c r="J32" s="88" t="s">
        <v>2737</v>
      </c>
      <c r="K32" s="41" t="s">
        <v>26</v>
      </c>
      <c r="L32" s="42" t="str">
        <f t="shared" si="0"/>
        <v>156DW g</v>
      </c>
      <c r="M32" s="658">
        <f t="shared" si="1"/>
        <v>312</v>
      </c>
      <c r="N32" s="659" t="str">
        <f t="shared" si="2"/>
        <v>312 DW g</v>
      </c>
      <c r="O32" s="692">
        <f t="shared" si="3"/>
        <v>79.900000000000006</v>
      </c>
      <c r="P32" s="29">
        <f t="shared" si="4"/>
        <v>39.950000000000003</v>
      </c>
      <c r="Q32" s="29">
        <f t="shared" si="5"/>
        <v>0</v>
      </c>
      <c r="R32" s="28"/>
      <c r="S32" s="28"/>
      <c r="T32" s="28"/>
      <c r="U32" s="28"/>
      <c r="V32" s="28"/>
      <c r="W32" s="28"/>
      <c r="X32" s="28"/>
      <c r="Y32" s="28"/>
      <c r="Z32" s="28"/>
    </row>
    <row r="33" spans="1:26" ht="15.75" customHeight="1">
      <c r="A33" s="111">
        <v>23</v>
      </c>
      <c r="B33" s="89" t="s">
        <v>1705</v>
      </c>
      <c r="C33" s="48"/>
      <c r="D33" s="9"/>
      <c r="E33" s="149" t="s">
        <v>129</v>
      </c>
      <c r="F33" s="111"/>
      <c r="G33" s="670">
        <v>63.8</v>
      </c>
      <c r="H33" s="88">
        <v>10</v>
      </c>
      <c r="I33" s="88">
        <v>200</v>
      </c>
      <c r="J33" s="88" t="s">
        <v>2737</v>
      </c>
      <c r="K33" s="41" t="s">
        <v>26</v>
      </c>
      <c r="L33" s="42" t="str">
        <f t="shared" si="0"/>
        <v>200DW g</v>
      </c>
      <c r="M33" s="658">
        <f t="shared" si="1"/>
        <v>2000</v>
      </c>
      <c r="N33" s="659" t="str">
        <f t="shared" si="2"/>
        <v>2000 DW g</v>
      </c>
      <c r="O33" s="692">
        <f t="shared" si="3"/>
        <v>638</v>
      </c>
      <c r="P33" s="29">
        <f t="shared" si="4"/>
        <v>63.8</v>
      </c>
      <c r="Q33" s="74">
        <f t="shared" si="5"/>
        <v>0</v>
      </c>
      <c r="R33" s="28"/>
      <c r="S33" s="28"/>
      <c r="T33" s="28"/>
      <c r="U33" s="28"/>
      <c r="V33" s="28"/>
      <c r="W33" s="28"/>
      <c r="X33" s="28"/>
      <c r="Y33" s="28"/>
      <c r="Z33" s="28"/>
    </row>
    <row r="34" spans="1:26" ht="15.75" customHeight="1">
      <c r="A34" s="111">
        <v>24</v>
      </c>
      <c r="B34" s="89" t="s">
        <v>2691</v>
      </c>
      <c r="C34" s="48"/>
      <c r="D34" s="9"/>
      <c r="E34" s="149" t="s">
        <v>129</v>
      </c>
      <c r="F34" s="111"/>
      <c r="G34" s="670">
        <v>61</v>
      </c>
      <c r="H34" s="88">
        <v>1</v>
      </c>
      <c r="I34" s="88">
        <v>230</v>
      </c>
      <c r="J34" s="88" t="s">
        <v>2737</v>
      </c>
      <c r="K34" s="41" t="s">
        <v>26</v>
      </c>
      <c r="L34" s="42" t="str">
        <f t="shared" si="0"/>
        <v>230DW g</v>
      </c>
      <c r="M34" s="658">
        <f t="shared" si="1"/>
        <v>230</v>
      </c>
      <c r="N34" s="659" t="str">
        <f t="shared" si="2"/>
        <v>230 DW g</v>
      </c>
      <c r="O34" s="692">
        <f t="shared" si="3"/>
        <v>61</v>
      </c>
      <c r="P34" s="29">
        <f t="shared" si="4"/>
        <v>61</v>
      </c>
      <c r="Q34" s="74">
        <f t="shared" si="5"/>
        <v>0</v>
      </c>
      <c r="R34" s="28"/>
      <c r="S34" s="28"/>
      <c r="T34" s="28"/>
      <c r="U34" s="28"/>
      <c r="V34" s="28"/>
      <c r="W34" s="28"/>
      <c r="X34" s="28"/>
      <c r="Y34" s="28"/>
      <c r="Z34" s="28"/>
    </row>
    <row r="35" spans="1:26" ht="15.75" customHeight="1">
      <c r="A35" s="111">
        <v>25</v>
      </c>
      <c r="B35" s="241" t="s">
        <v>887</v>
      </c>
      <c r="C35" s="48"/>
      <c r="D35" s="9"/>
      <c r="E35" s="114" t="s">
        <v>888</v>
      </c>
      <c r="F35" s="111"/>
      <c r="G35" s="672">
        <v>69.75</v>
      </c>
      <c r="H35" s="669">
        <v>2</v>
      </c>
      <c r="I35" s="669">
        <v>230</v>
      </c>
      <c r="J35" s="88" t="s">
        <v>2737</v>
      </c>
      <c r="K35" s="41" t="s">
        <v>26</v>
      </c>
      <c r="L35" s="42" t="str">
        <f t="shared" si="0"/>
        <v>230DW g</v>
      </c>
      <c r="M35" s="658">
        <f t="shared" si="1"/>
        <v>460</v>
      </c>
      <c r="N35" s="659" t="str">
        <f t="shared" si="2"/>
        <v>460 DW g</v>
      </c>
      <c r="O35" s="692">
        <f t="shared" si="3"/>
        <v>139.5</v>
      </c>
      <c r="P35" s="29">
        <f t="shared" si="4"/>
        <v>69.75</v>
      </c>
      <c r="Q35" s="74">
        <f t="shared" si="5"/>
        <v>0</v>
      </c>
      <c r="R35" s="28"/>
      <c r="S35" s="28"/>
      <c r="T35" s="28"/>
      <c r="U35" s="28"/>
      <c r="V35" s="28"/>
      <c r="W35" s="28"/>
      <c r="X35" s="28"/>
      <c r="Y35" s="28"/>
      <c r="Z35" s="28"/>
    </row>
    <row r="36" spans="1:26" ht="15.75" customHeight="1">
      <c r="A36" s="111">
        <v>26</v>
      </c>
      <c r="B36" s="33" t="s">
        <v>1397</v>
      </c>
      <c r="C36" s="48"/>
      <c r="D36" s="9"/>
      <c r="E36" s="50" t="s">
        <v>244</v>
      </c>
      <c r="F36" s="111"/>
      <c r="G36" s="657">
        <v>23.7</v>
      </c>
      <c r="H36" s="121">
        <v>10</v>
      </c>
      <c r="I36" s="121">
        <v>85</v>
      </c>
      <c r="J36" s="88" t="s">
        <v>2698</v>
      </c>
      <c r="K36" s="41" t="s">
        <v>26</v>
      </c>
      <c r="L36" s="42" t="str">
        <f t="shared" si="0"/>
        <v>85g</v>
      </c>
      <c r="M36" s="658">
        <f t="shared" si="1"/>
        <v>850</v>
      </c>
      <c r="N36" s="659" t="str">
        <f t="shared" si="2"/>
        <v>850 g</v>
      </c>
      <c r="O36" s="692">
        <f t="shared" si="3"/>
        <v>237</v>
      </c>
      <c r="P36" s="29">
        <f t="shared" si="4"/>
        <v>23.7</v>
      </c>
      <c r="Q36" s="29">
        <f t="shared" si="5"/>
        <v>0</v>
      </c>
      <c r="R36" s="28"/>
      <c r="S36" s="28"/>
      <c r="T36" s="28"/>
      <c r="U36" s="28"/>
      <c r="V36" s="28"/>
      <c r="W36" s="28"/>
      <c r="X36" s="28"/>
      <c r="Y36" s="28"/>
      <c r="Z36" s="28"/>
    </row>
    <row r="37" spans="1:26" ht="15.75" customHeight="1">
      <c r="A37" s="111">
        <v>27</v>
      </c>
      <c r="B37" s="33" t="s">
        <v>2038</v>
      </c>
      <c r="C37" s="48"/>
      <c r="D37" s="9"/>
      <c r="E37" s="50" t="s">
        <v>2040</v>
      </c>
      <c r="F37" s="111"/>
      <c r="G37" s="657">
        <v>51.1</v>
      </c>
      <c r="H37" s="121">
        <v>0.6</v>
      </c>
      <c r="I37" s="121">
        <v>100</v>
      </c>
      <c r="J37" s="88" t="s">
        <v>2698</v>
      </c>
      <c r="K37" s="41" t="s">
        <v>26</v>
      </c>
      <c r="L37" s="42" t="str">
        <f t="shared" si="0"/>
        <v>100g</v>
      </c>
      <c r="M37" s="658">
        <f t="shared" si="1"/>
        <v>60</v>
      </c>
      <c r="N37" s="659" t="str">
        <f t="shared" si="2"/>
        <v>60 g</v>
      </c>
      <c r="O37" s="692">
        <f t="shared" si="3"/>
        <v>30.66</v>
      </c>
      <c r="P37" s="29">
        <f t="shared" si="4"/>
        <v>51.1</v>
      </c>
      <c r="Q37" s="109">
        <f t="shared" si="5"/>
        <v>0</v>
      </c>
      <c r="R37" s="11"/>
      <c r="S37" s="28"/>
      <c r="T37" s="28"/>
      <c r="U37" s="28"/>
      <c r="V37" s="28"/>
      <c r="W37" s="28"/>
      <c r="X37" s="28"/>
      <c r="Y37" s="28"/>
      <c r="Z37" s="28"/>
    </row>
    <row r="38" spans="1:26" ht="15.75" customHeight="1">
      <c r="A38" s="111">
        <v>28</v>
      </c>
      <c r="B38" s="33" t="s">
        <v>2297</v>
      </c>
      <c r="C38" s="48"/>
      <c r="D38" s="9"/>
      <c r="E38" s="50" t="s">
        <v>2119</v>
      </c>
      <c r="F38" s="111"/>
      <c r="G38" s="657">
        <v>60</v>
      </c>
      <c r="H38" s="121">
        <v>1</v>
      </c>
      <c r="I38" s="121">
        <v>1</v>
      </c>
      <c r="J38" s="88" t="s">
        <v>33</v>
      </c>
      <c r="K38" s="41" t="s">
        <v>26</v>
      </c>
      <c r="L38" s="42" t="str">
        <f t="shared" si="0"/>
        <v>1kg</v>
      </c>
      <c r="M38" s="658">
        <f t="shared" si="1"/>
        <v>1</v>
      </c>
      <c r="N38" s="659" t="str">
        <f t="shared" si="2"/>
        <v>1 kg</v>
      </c>
      <c r="O38" s="692">
        <f t="shared" si="3"/>
        <v>60</v>
      </c>
      <c r="P38" s="29">
        <f t="shared" si="4"/>
        <v>60</v>
      </c>
      <c r="Q38" s="74">
        <f t="shared" si="5"/>
        <v>0</v>
      </c>
      <c r="R38" s="28"/>
      <c r="S38" s="28"/>
      <c r="T38" s="28"/>
      <c r="U38" s="28"/>
      <c r="V38" s="28"/>
      <c r="W38" s="28"/>
      <c r="X38" s="28"/>
      <c r="Y38" s="28"/>
      <c r="Z38" s="28"/>
    </row>
    <row r="39" spans="1:26" ht="15.75" customHeight="1">
      <c r="A39" s="111">
        <v>29</v>
      </c>
      <c r="B39" s="33" t="s">
        <v>537</v>
      </c>
      <c r="C39" s="48"/>
      <c r="D39" s="9"/>
      <c r="E39" s="50" t="s">
        <v>336</v>
      </c>
      <c r="F39" s="111"/>
      <c r="G39" s="657">
        <v>15</v>
      </c>
      <c r="H39" s="121">
        <v>3</v>
      </c>
      <c r="I39" s="121">
        <v>30</v>
      </c>
      <c r="J39" s="88" t="s">
        <v>2698</v>
      </c>
      <c r="K39" s="41" t="s">
        <v>26</v>
      </c>
      <c r="L39" s="42" t="str">
        <f t="shared" si="0"/>
        <v>30g</v>
      </c>
      <c r="M39" s="658">
        <f t="shared" si="1"/>
        <v>90</v>
      </c>
      <c r="N39" s="659" t="str">
        <f t="shared" si="2"/>
        <v>90 g</v>
      </c>
      <c r="O39" s="692">
        <f t="shared" si="3"/>
        <v>45</v>
      </c>
      <c r="P39" s="29">
        <f t="shared" si="4"/>
        <v>15</v>
      </c>
      <c r="Q39" s="29">
        <f t="shared" si="5"/>
        <v>0</v>
      </c>
      <c r="R39" s="28"/>
      <c r="S39" s="28"/>
      <c r="T39" s="28"/>
      <c r="U39" s="28"/>
      <c r="V39" s="28"/>
      <c r="W39" s="28"/>
      <c r="X39" s="28"/>
      <c r="Y39" s="28"/>
      <c r="Z39" s="28"/>
    </row>
    <row r="40" spans="1:26" ht="15.75" customHeight="1">
      <c r="A40" s="111">
        <v>30</v>
      </c>
      <c r="B40" s="48" t="s">
        <v>538</v>
      </c>
      <c r="C40" s="48"/>
      <c r="D40" s="9"/>
      <c r="E40" s="116" t="s">
        <v>336</v>
      </c>
      <c r="F40" s="111"/>
      <c r="G40" s="657">
        <v>60</v>
      </c>
      <c r="H40" s="121">
        <v>0.77</v>
      </c>
      <c r="I40" s="88">
        <v>1</v>
      </c>
      <c r="J40" s="121" t="s">
        <v>33</v>
      </c>
      <c r="K40" s="41" t="s">
        <v>26</v>
      </c>
      <c r="L40" s="42" t="str">
        <f t="shared" si="0"/>
        <v>1kg</v>
      </c>
      <c r="M40" s="658">
        <f t="shared" si="1"/>
        <v>0.77</v>
      </c>
      <c r="N40" s="659" t="str">
        <f t="shared" si="2"/>
        <v>0.77 kg</v>
      </c>
      <c r="O40" s="692">
        <f t="shared" si="3"/>
        <v>46.2</v>
      </c>
      <c r="P40" s="29">
        <f t="shared" si="4"/>
        <v>60</v>
      </c>
      <c r="Q40" s="29">
        <f t="shared" si="5"/>
        <v>0</v>
      </c>
      <c r="R40" s="28"/>
      <c r="S40" s="28"/>
      <c r="T40" s="28"/>
      <c r="U40" s="28"/>
      <c r="V40" s="28"/>
      <c r="W40" s="28"/>
      <c r="X40" s="28"/>
      <c r="Y40" s="28"/>
      <c r="Z40" s="28"/>
    </row>
    <row r="41" spans="1:26" ht="15.75" customHeight="1">
      <c r="A41" s="111">
        <v>31</v>
      </c>
      <c r="B41" s="33" t="s">
        <v>1503</v>
      </c>
      <c r="C41" s="48"/>
      <c r="D41" s="9"/>
      <c r="E41" s="116" t="s">
        <v>1504</v>
      </c>
      <c r="F41" s="111"/>
      <c r="G41" s="670">
        <v>48.7</v>
      </c>
      <c r="H41" s="88">
        <v>1</v>
      </c>
      <c r="I41" s="88">
        <v>4</v>
      </c>
      <c r="J41" s="40" t="s">
        <v>484</v>
      </c>
      <c r="K41" s="41" t="s">
        <v>26</v>
      </c>
      <c r="L41" s="42" t="str">
        <f t="shared" si="0"/>
        <v>4l</v>
      </c>
      <c r="M41" s="658">
        <f t="shared" si="1"/>
        <v>4</v>
      </c>
      <c r="N41" s="659" t="str">
        <f t="shared" si="2"/>
        <v>4 l</v>
      </c>
      <c r="O41" s="692">
        <f t="shared" si="3"/>
        <v>48.7</v>
      </c>
      <c r="P41" s="29">
        <f t="shared" si="4"/>
        <v>48.7</v>
      </c>
      <c r="Q41" s="74">
        <f t="shared" si="5"/>
        <v>0</v>
      </c>
      <c r="R41" s="28"/>
      <c r="S41" s="28"/>
      <c r="T41" s="28"/>
      <c r="U41" s="28"/>
      <c r="V41" s="28"/>
      <c r="W41" s="28"/>
      <c r="X41" s="28"/>
      <c r="Y41" s="28"/>
      <c r="Z41" s="28"/>
    </row>
    <row r="42" spans="1:26" ht="15.75" customHeight="1">
      <c r="A42" s="111">
        <v>32</v>
      </c>
      <c r="B42" s="33" t="s">
        <v>2269</v>
      </c>
      <c r="C42" s="48"/>
      <c r="D42" s="9"/>
      <c r="E42" s="116" t="s">
        <v>2270</v>
      </c>
      <c r="F42" s="111"/>
      <c r="G42" s="670">
        <v>187.8</v>
      </c>
      <c r="H42" s="88">
        <v>1.425</v>
      </c>
      <c r="I42" s="88">
        <v>4</v>
      </c>
      <c r="J42" s="40" t="s">
        <v>33</v>
      </c>
      <c r="K42" s="41" t="s">
        <v>26</v>
      </c>
      <c r="L42" s="42" t="str">
        <f t="shared" si="0"/>
        <v>4kg</v>
      </c>
      <c r="M42" s="658">
        <f t="shared" si="1"/>
        <v>5.7</v>
      </c>
      <c r="N42" s="659" t="str">
        <f t="shared" si="2"/>
        <v>5.7 kg</v>
      </c>
      <c r="O42" s="692">
        <f t="shared" si="3"/>
        <v>267.61500000000001</v>
      </c>
      <c r="P42" s="29">
        <f t="shared" si="4"/>
        <v>187.8</v>
      </c>
      <c r="Q42" s="74">
        <f t="shared" si="5"/>
        <v>0</v>
      </c>
      <c r="R42" s="28"/>
      <c r="S42" s="28"/>
      <c r="T42" s="28"/>
      <c r="U42" s="28"/>
      <c r="V42" s="28"/>
      <c r="W42" s="28"/>
      <c r="X42" s="28"/>
      <c r="Y42" s="28"/>
      <c r="Z42" s="28"/>
    </row>
    <row r="43" spans="1:26" ht="15.75" customHeight="1">
      <c r="A43" s="111">
        <v>33</v>
      </c>
      <c r="B43" s="48" t="s">
        <v>479</v>
      </c>
      <c r="C43" s="48"/>
      <c r="D43" s="48"/>
      <c r="E43" s="116" t="s">
        <v>483</v>
      </c>
      <c r="F43" s="111"/>
      <c r="G43" s="670">
        <v>228.7</v>
      </c>
      <c r="H43" s="88">
        <v>3</v>
      </c>
      <c r="I43" s="88">
        <v>3.5</v>
      </c>
      <c r="J43" s="40" t="s">
        <v>484</v>
      </c>
      <c r="K43" s="41" t="s">
        <v>26</v>
      </c>
      <c r="L43" s="42" t="str">
        <f t="shared" si="0"/>
        <v>3.5l</v>
      </c>
      <c r="M43" s="658">
        <f t="shared" si="1"/>
        <v>10.5</v>
      </c>
      <c r="N43" s="659" t="str">
        <f t="shared" si="2"/>
        <v>10.5 l</v>
      </c>
      <c r="O43" s="692">
        <f t="shared" si="3"/>
        <v>686.09999999999991</v>
      </c>
      <c r="P43" s="29">
        <f t="shared" si="4"/>
        <v>228.69999999999996</v>
      </c>
      <c r="Q43" s="74">
        <f t="shared" si="5"/>
        <v>0</v>
      </c>
      <c r="R43" s="28"/>
      <c r="S43" s="28"/>
      <c r="T43" s="28"/>
      <c r="U43" s="28"/>
      <c r="V43" s="28"/>
      <c r="W43" s="28"/>
      <c r="X43" s="28"/>
      <c r="Y43" s="28"/>
      <c r="Z43" s="28"/>
    </row>
    <row r="44" spans="1:26" ht="15.75" customHeight="1">
      <c r="A44" s="111">
        <v>34</v>
      </c>
      <c r="B44" s="33" t="s">
        <v>2542</v>
      </c>
      <c r="C44" s="48"/>
      <c r="D44" s="48"/>
      <c r="E44" s="50" t="s">
        <v>1305</v>
      </c>
      <c r="F44" s="111"/>
      <c r="G44" s="670">
        <v>70</v>
      </c>
      <c r="H44" s="88">
        <v>1</v>
      </c>
      <c r="I44" s="88">
        <v>3.4</v>
      </c>
      <c r="J44" s="40" t="s">
        <v>484</v>
      </c>
      <c r="K44" s="41" t="s">
        <v>26</v>
      </c>
      <c r="L44" s="42" t="str">
        <f t="shared" si="0"/>
        <v>3.4l</v>
      </c>
      <c r="M44" s="658">
        <f t="shared" si="1"/>
        <v>3.4</v>
      </c>
      <c r="N44" s="659" t="str">
        <f t="shared" si="2"/>
        <v>3.4 l</v>
      </c>
      <c r="O44" s="692">
        <f t="shared" si="3"/>
        <v>70</v>
      </c>
      <c r="P44" s="29">
        <f t="shared" si="4"/>
        <v>70</v>
      </c>
      <c r="Q44" s="29">
        <f t="shared" si="5"/>
        <v>0</v>
      </c>
      <c r="R44" s="28"/>
      <c r="S44" s="28"/>
      <c r="T44" s="28"/>
      <c r="U44" s="28"/>
      <c r="V44" s="28"/>
      <c r="W44" s="28"/>
      <c r="X44" s="28"/>
      <c r="Y44" s="28"/>
      <c r="Z44" s="28"/>
    </row>
    <row r="45" spans="1:26" ht="15.75" customHeight="1">
      <c r="A45" s="111">
        <v>35</v>
      </c>
      <c r="B45" s="33" t="s">
        <v>2452</v>
      </c>
      <c r="C45" s="48"/>
      <c r="D45" s="48"/>
      <c r="E45" s="116" t="s">
        <v>1305</v>
      </c>
      <c r="F45" s="111"/>
      <c r="G45" s="670">
        <v>135</v>
      </c>
      <c r="H45" s="88">
        <v>1</v>
      </c>
      <c r="I45" s="88">
        <v>3.4</v>
      </c>
      <c r="J45" s="40" t="s">
        <v>33</v>
      </c>
      <c r="K45" s="41" t="s">
        <v>26</v>
      </c>
      <c r="L45" s="42" t="str">
        <f t="shared" si="0"/>
        <v>3.4kg</v>
      </c>
      <c r="M45" s="658">
        <f t="shared" si="1"/>
        <v>3.4</v>
      </c>
      <c r="N45" s="659" t="str">
        <f t="shared" si="2"/>
        <v>3.4 kg</v>
      </c>
      <c r="O45" s="692">
        <f t="shared" si="3"/>
        <v>135</v>
      </c>
      <c r="P45" s="29">
        <f t="shared" si="4"/>
        <v>135</v>
      </c>
      <c r="Q45" s="109">
        <f t="shared" si="5"/>
        <v>0</v>
      </c>
      <c r="R45" s="11"/>
      <c r="S45" s="28"/>
      <c r="T45" s="28"/>
      <c r="U45" s="28"/>
      <c r="V45" s="28"/>
      <c r="W45" s="28"/>
      <c r="X45" s="28"/>
      <c r="Y45" s="28"/>
      <c r="Z45" s="28"/>
    </row>
    <row r="46" spans="1:26" ht="15.75" customHeight="1">
      <c r="A46" s="111">
        <v>36</v>
      </c>
      <c r="B46" s="48" t="s">
        <v>1249</v>
      </c>
      <c r="C46" s="48"/>
      <c r="D46" s="48"/>
      <c r="E46" s="116" t="s">
        <v>1250</v>
      </c>
      <c r="F46" s="111"/>
      <c r="G46" s="670">
        <v>15</v>
      </c>
      <c r="H46" s="88">
        <v>5</v>
      </c>
      <c r="I46" s="88">
        <v>250</v>
      </c>
      <c r="J46" s="40" t="s">
        <v>2698</v>
      </c>
      <c r="K46" s="41" t="s">
        <v>26</v>
      </c>
      <c r="L46" s="42" t="str">
        <f t="shared" si="0"/>
        <v>250g</v>
      </c>
      <c r="M46" s="658">
        <f t="shared" si="1"/>
        <v>1250</v>
      </c>
      <c r="N46" s="659" t="str">
        <f t="shared" si="2"/>
        <v>1250 g</v>
      </c>
      <c r="O46" s="692">
        <f t="shared" si="3"/>
        <v>75</v>
      </c>
      <c r="P46" s="29">
        <f t="shared" si="4"/>
        <v>15</v>
      </c>
      <c r="Q46" s="29">
        <f t="shared" si="5"/>
        <v>0</v>
      </c>
      <c r="R46" s="28"/>
      <c r="S46" s="28"/>
      <c r="T46" s="28"/>
      <c r="U46" s="28"/>
      <c r="V46" s="28"/>
      <c r="W46" s="28"/>
      <c r="X46" s="28"/>
      <c r="Y46" s="28"/>
      <c r="Z46" s="28"/>
    </row>
    <row r="47" spans="1:26" ht="15.75" customHeight="1">
      <c r="A47" s="111">
        <v>37</v>
      </c>
      <c r="B47" s="33" t="s">
        <v>1808</v>
      </c>
      <c r="C47" s="48"/>
      <c r="D47" s="48"/>
      <c r="E47" s="116" t="s">
        <v>295</v>
      </c>
      <c r="F47" s="111"/>
      <c r="G47" s="670">
        <v>250</v>
      </c>
      <c r="H47" s="88">
        <v>6</v>
      </c>
      <c r="I47" s="88">
        <v>250</v>
      </c>
      <c r="J47" s="40" t="s">
        <v>2698</v>
      </c>
      <c r="K47" s="41" t="s">
        <v>26</v>
      </c>
      <c r="L47" s="42" t="str">
        <f t="shared" si="0"/>
        <v>250g</v>
      </c>
      <c r="M47" s="658">
        <f t="shared" si="1"/>
        <v>1500</v>
      </c>
      <c r="N47" s="659" t="str">
        <f t="shared" si="2"/>
        <v>1500 g</v>
      </c>
      <c r="O47" s="692">
        <f t="shared" si="3"/>
        <v>1500</v>
      </c>
      <c r="P47" s="29">
        <f t="shared" si="4"/>
        <v>250</v>
      </c>
      <c r="Q47" s="109">
        <f t="shared" si="5"/>
        <v>0</v>
      </c>
      <c r="R47" s="11"/>
      <c r="S47" s="28"/>
      <c r="T47" s="28"/>
      <c r="U47" s="28"/>
      <c r="V47" s="28"/>
      <c r="W47" s="28"/>
      <c r="X47" s="28"/>
      <c r="Y47" s="28"/>
      <c r="Z47" s="28"/>
    </row>
    <row r="48" spans="1:26" ht="15.75" customHeight="1">
      <c r="A48" s="111">
        <v>38</v>
      </c>
      <c r="B48" s="33" t="s">
        <v>133</v>
      </c>
      <c r="C48" s="48"/>
      <c r="D48" s="48"/>
      <c r="E48" s="116" t="s">
        <v>134</v>
      </c>
      <c r="F48" s="111"/>
      <c r="G48" s="670">
        <v>550</v>
      </c>
      <c r="H48" s="88">
        <v>0.25</v>
      </c>
      <c r="I48" s="88">
        <v>1</v>
      </c>
      <c r="J48" s="40" t="s">
        <v>33</v>
      </c>
      <c r="K48" s="41" t="s">
        <v>26</v>
      </c>
      <c r="L48" s="42" t="str">
        <f t="shared" si="0"/>
        <v>1kg</v>
      </c>
      <c r="M48" s="658">
        <f t="shared" si="1"/>
        <v>0.25</v>
      </c>
      <c r="N48" s="659" t="str">
        <f t="shared" si="2"/>
        <v>0.25 kg</v>
      </c>
      <c r="O48" s="692">
        <f t="shared" si="3"/>
        <v>137.5</v>
      </c>
      <c r="P48" s="29">
        <f t="shared" si="4"/>
        <v>550</v>
      </c>
      <c r="Q48" s="29">
        <f t="shared" si="5"/>
        <v>0</v>
      </c>
      <c r="R48" s="28"/>
      <c r="S48" s="28"/>
      <c r="T48" s="28"/>
      <c r="U48" s="28"/>
      <c r="V48" s="28"/>
      <c r="W48" s="28"/>
      <c r="X48" s="28"/>
      <c r="Y48" s="28"/>
      <c r="Z48" s="28"/>
    </row>
    <row r="49" spans="1:26" ht="15.75" customHeight="1">
      <c r="A49" s="111">
        <v>39</v>
      </c>
      <c r="B49" s="33" t="s">
        <v>294</v>
      </c>
      <c r="C49" s="48"/>
      <c r="D49" s="48"/>
      <c r="E49" s="116" t="s">
        <v>295</v>
      </c>
      <c r="F49" s="111"/>
      <c r="G49" s="670">
        <v>118</v>
      </c>
      <c r="H49" s="88">
        <v>1.04</v>
      </c>
      <c r="I49" s="88">
        <v>250</v>
      </c>
      <c r="J49" s="40" t="s">
        <v>2698</v>
      </c>
      <c r="K49" s="41" t="s">
        <v>26</v>
      </c>
      <c r="L49" s="42" t="str">
        <f t="shared" si="0"/>
        <v>250g</v>
      </c>
      <c r="M49" s="658">
        <f t="shared" si="1"/>
        <v>260</v>
      </c>
      <c r="N49" s="659" t="str">
        <f t="shared" si="2"/>
        <v>260 g</v>
      </c>
      <c r="O49" s="692">
        <f t="shared" si="3"/>
        <v>122.72</v>
      </c>
      <c r="P49" s="29">
        <f t="shared" si="4"/>
        <v>118</v>
      </c>
      <c r="Q49" s="109">
        <f t="shared" si="5"/>
        <v>0</v>
      </c>
      <c r="R49" s="11"/>
      <c r="S49" s="28"/>
      <c r="T49" s="28"/>
      <c r="U49" s="28"/>
      <c r="V49" s="28"/>
      <c r="W49" s="28"/>
      <c r="X49" s="28"/>
      <c r="Y49" s="28"/>
      <c r="Z49" s="28"/>
    </row>
    <row r="50" spans="1:26" ht="15.75" customHeight="1">
      <c r="A50" s="111">
        <v>40</v>
      </c>
      <c r="B50" s="48" t="s">
        <v>1350</v>
      </c>
      <c r="C50" s="48"/>
      <c r="D50" s="48"/>
      <c r="E50" s="91" t="s">
        <v>295</v>
      </c>
      <c r="F50" s="111"/>
      <c r="G50" s="670">
        <v>400</v>
      </c>
      <c r="H50" s="88">
        <v>0.25</v>
      </c>
      <c r="I50" s="88">
        <v>1</v>
      </c>
      <c r="J50" s="40" t="s">
        <v>33</v>
      </c>
      <c r="K50" s="41" t="s">
        <v>26</v>
      </c>
      <c r="L50" s="42" t="str">
        <f t="shared" si="0"/>
        <v>1kg</v>
      </c>
      <c r="M50" s="658">
        <f t="shared" si="1"/>
        <v>0.25</v>
      </c>
      <c r="N50" s="659" t="str">
        <f t="shared" si="2"/>
        <v>0.25 kg</v>
      </c>
      <c r="O50" s="692">
        <f t="shared" si="3"/>
        <v>100</v>
      </c>
      <c r="P50" s="29">
        <f t="shared" si="4"/>
        <v>400</v>
      </c>
      <c r="Q50" s="29">
        <f t="shared" si="5"/>
        <v>0</v>
      </c>
      <c r="R50" s="28"/>
      <c r="S50" s="28"/>
      <c r="T50" s="28"/>
      <c r="U50" s="28"/>
      <c r="V50" s="28"/>
      <c r="W50" s="28"/>
      <c r="X50" s="28"/>
      <c r="Y50" s="28"/>
      <c r="Z50" s="28"/>
    </row>
    <row r="51" spans="1:26" ht="15.75" customHeight="1">
      <c r="A51" s="111">
        <v>41</v>
      </c>
      <c r="B51" s="490" t="s">
        <v>2325</v>
      </c>
      <c r="C51" s="48"/>
      <c r="D51" s="48"/>
      <c r="E51" s="344" t="s">
        <v>295</v>
      </c>
      <c r="F51" s="111"/>
      <c r="G51" s="670">
        <v>730</v>
      </c>
      <c r="H51" s="88">
        <v>2</v>
      </c>
      <c r="I51" s="88">
        <v>1</v>
      </c>
      <c r="J51" s="88" t="s">
        <v>33</v>
      </c>
      <c r="K51" s="41" t="s">
        <v>26</v>
      </c>
      <c r="L51" s="42" t="str">
        <f t="shared" si="0"/>
        <v>1kg</v>
      </c>
      <c r="M51" s="658">
        <f t="shared" si="1"/>
        <v>2</v>
      </c>
      <c r="N51" s="659" t="str">
        <f t="shared" si="2"/>
        <v>2 kg</v>
      </c>
      <c r="O51" s="692">
        <f t="shared" si="3"/>
        <v>1460</v>
      </c>
      <c r="P51" s="29">
        <f t="shared" si="4"/>
        <v>730</v>
      </c>
      <c r="Q51" s="29">
        <f t="shared" si="5"/>
        <v>0</v>
      </c>
      <c r="R51" s="11"/>
      <c r="S51" s="28"/>
      <c r="T51" s="28"/>
      <c r="U51" s="28"/>
      <c r="V51" s="28"/>
      <c r="W51" s="28"/>
      <c r="X51" s="28"/>
      <c r="Y51" s="28"/>
      <c r="Z51" s="28"/>
    </row>
    <row r="52" spans="1:26" ht="15.75" customHeight="1">
      <c r="A52" s="111">
        <v>42</v>
      </c>
      <c r="B52" s="209" t="s">
        <v>1480</v>
      </c>
      <c r="C52" s="48"/>
      <c r="D52" s="48"/>
      <c r="E52" s="116" t="s">
        <v>1483</v>
      </c>
      <c r="F52" s="111"/>
      <c r="G52" s="670">
        <v>63</v>
      </c>
      <c r="H52" s="88">
        <v>1</v>
      </c>
      <c r="I52" s="88">
        <v>150</v>
      </c>
      <c r="J52" s="88" t="s">
        <v>2698</v>
      </c>
      <c r="K52" s="41" t="s">
        <v>26</v>
      </c>
      <c r="L52" s="42" t="str">
        <f t="shared" si="0"/>
        <v>150g</v>
      </c>
      <c r="M52" s="658">
        <f t="shared" si="1"/>
        <v>150</v>
      </c>
      <c r="N52" s="659" t="str">
        <f t="shared" si="2"/>
        <v>150 g</v>
      </c>
      <c r="O52" s="692">
        <f t="shared" si="3"/>
        <v>63</v>
      </c>
      <c r="P52" s="29">
        <f t="shared" si="4"/>
        <v>63</v>
      </c>
      <c r="Q52" s="109">
        <f t="shared" si="5"/>
        <v>0</v>
      </c>
      <c r="R52" s="11"/>
      <c r="S52" s="28"/>
      <c r="T52" s="28"/>
      <c r="U52" s="28"/>
      <c r="V52" s="28"/>
      <c r="W52" s="28"/>
      <c r="X52" s="28"/>
      <c r="Y52" s="28"/>
      <c r="Z52" s="28"/>
    </row>
    <row r="53" spans="1:26" ht="15.75" customHeight="1">
      <c r="A53" s="111">
        <v>43</v>
      </c>
      <c r="B53" s="33" t="s">
        <v>2234</v>
      </c>
      <c r="C53" s="48"/>
      <c r="D53" s="48"/>
      <c r="E53" s="50" t="s">
        <v>233</v>
      </c>
      <c r="F53" s="111"/>
      <c r="G53" s="670">
        <v>29</v>
      </c>
      <c r="H53" s="88">
        <v>10</v>
      </c>
      <c r="I53" s="88">
        <v>44</v>
      </c>
      <c r="J53" s="88" t="s">
        <v>2698</v>
      </c>
      <c r="K53" s="41" t="s">
        <v>26</v>
      </c>
      <c r="L53" s="42" t="str">
        <f t="shared" si="0"/>
        <v>44g</v>
      </c>
      <c r="M53" s="658">
        <f t="shared" si="1"/>
        <v>440</v>
      </c>
      <c r="N53" s="659" t="str">
        <f t="shared" si="2"/>
        <v>440 g</v>
      </c>
      <c r="O53" s="692">
        <f t="shared" si="3"/>
        <v>290</v>
      </c>
      <c r="P53" s="29">
        <f t="shared" si="4"/>
        <v>29</v>
      </c>
      <c r="Q53" s="109">
        <f t="shared" si="5"/>
        <v>0</v>
      </c>
      <c r="R53" s="11"/>
      <c r="S53" s="28"/>
      <c r="T53" s="28"/>
      <c r="U53" s="28"/>
      <c r="V53" s="28"/>
      <c r="W53" s="28"/>
      <c r="X53" s="28"/>
      <c r="Y53" s="28"/>
      <c r="Z53" s="28"/>
    </row>
    <row r="54" spans="1:26" ht="15.75" customHeight="1">
      <c r="A54" s="111">
        <v>44</v>
      </c>
      <c r="B54" s="33" t="s">
        <v>811</v>
      </c>
      <c r="C54" s="48"/>
      <c r="D54" s="48"/>
      <c r="E54" s="50" t="s">
        <v>233</v>
      </c>
      <c r="F54" s="111"/>
      <c r="G54" s="670">
        <v>55</v>
      </c>
      <c r="H54" s="88">
        <v>1</v>
      </c>
      <c r="I54" s="88">
        <v>55</v>
      </c>
      <c r="J54" s="88" t="s">
        <v>2698</v>
      </c>
      <c r="K54" s="41" t="s">
        <v>26</v>
      </c>
      <c r="L54" s="42" t="str">
        <f t="shared" si="0"/>
        <v>55g</v>
      </c>
      <c r="M54" s="658">
        <f t="shared" si="1"/>
        <v>55</v>
      </c>
      <c r="N54" s="659" t="str">
        <f t="shared" si="2"/>
        <v>55 g</v>
      </c>
      <c r="O54" s="692">
        <f t="shared" si="3"/>
        <v>55</v>
      </c>
      <c r="P54" s="29">
        <f t="shared" si="4"/>
        <v>55</v>
      </c>
      <c r="Q54" s="109">
        <f t="shared" si="5"/>
        <v>0</v>
      </c>
      <c r="R54" s="11"/>
      <c r="S54" s="28"/>
      <c r="T54" s="28"/>
      <c r="U54" s="28"/>
      <c r="V54" s="28"/>
      <c r="W54" s="28"/>
      <c r="X54" s="28"/>
      <c r="Y54" s="28"/>
      <c r="Z54" s="28"/>
    </row>
    <row r="55" spans="1:26" ht="15.75" customHeight="1">
      <c r="A55" s="111">
        <v>45</v>
      </c>
      <c r="B55" s="33" t="s">
        <v>807</v>
      </c>
      <c r="C55" s="48"/>
      <c r="D55" s="139"/>
      <c r="E55" s="50" t="s">
        <v>233</v>
      </c>
      <c r="F55" s="111"/>
      <c r="G55" s="670">
        <v>55</v>
      </c>
      <c r="H55" s="88">
        <v>6</v>
      </c>
      <c r="I55" s="88">
        <v>62</v>
      </c>
      <c r="J55" s="88" t="s">
        <v>2698</v>
      </c>
      <c r="K55" s="41" t="s">
        <v>26</v>
      </c>
      <c r="L55" s="42" t="str">
        <f t="shared" si="0"/>
        <v>62g</v>
      </c>
      <c r="M55" s="658">
        <f t="shared" si="1"/>
        <v>372</v>
      </c>
      <c r="N55" s="659" t="str">
        <f t="shared" si="2"/>
        <v>372 g</v>
      </c>
      <c r="O55" s="692">
        <f t="shared" si="3"/>
        <v>330</v>
      </c>
      <c r="P55" s="29">
        <f t="shared" si="4"/>
        <v>55</v>
      </c>
      <c r="Q55" s="109">
        <f t="shared" si="5"/>
        <v>0</v>
      </c>
      <c r="R55" s="11"/>
      <c r="S55" s="28"/>
      <c r="T55" s="28"/>
      <c r="U55" s="28"/>
      <c r="V55" s="28"/>
      <c r="W55" s="28"/>
      <c r="X55" s="28"/>
      <c r="Y55" s="28"/>
      <c r="Z55" s="28"/>
    </row>
    <row r="56" spans="1:26" ht="15.75" customHeight="1">
      <c r="A56" s="111">
        <v>46</v>
      </c>
      <c r="B56" s="33" t="s">
        <v>1951</v>
      </c>
      <c r="C56" s="48"/>
      <c r="D56" s="139"/>
      <c r="E56" s="50" t="s">
        <v>233</v>
      </c>
      <c r="F56" s="111"/>
      <c r="G56" s="670">
        <v>68.3</v>
      </c>
      <c r="H56" s="88">
        <v>2</v>
      </c>
      <c r="I56" s="88">
        <v>120</v>
      </c>
      <c r="J56" s="88" t="s">
        <v>2698</v>
      </c>
      <c r="K56" s="41" t="s">
        <v>26</v>
      </c>
      <c r="L56" s="42" t="str">
        <f t="shared" si="0"/>
        <v>120g</v>
      </c>
      <c r="M56" s="658">
        <f t="shared" si="1"/>
        <v>240</v>
      </c>
      <c r="N56" s="659" t="str">
        <f t="shared" si="2"/>
        <v>240 g</v>
      </c>
      <c r="O56" s="692">
        <f t="shared" si="3"/>
        <v>136.6</v>
      </c>
      <c r="P56" s="29">
        <f t="shared" si="4"/>
        <v>68.3</v>
      </c>
      <c r="Q56" s="29">
        <f t="shared" si="5"/>
        <v>0</v>
      </c>
      <c r="R56" s="11"/>
      <c r="S56" s="28"/>
      <c r="T56" s="28"/>
      <c r="U56" s="28"/>
      <c r="V56" s="28"/>
      <c r="W56" s="28"/>
      <c r="X56" s="28"/>
      <c r="Y56" s="28"/>
      <c r="Z56" s="28"/>
    </row>
    <row r="57" spans="1:26" ht="15.75" customHeight="1">
      <c r="A57" s="111">
        <v>47</v>
      </c>
      <c r="B57" s="33" t="s">
        <v>232</v>
      </c>
      <c r="C57" s="48"/>
      <c r="D57" s="139"/>
      <c r="E57" s="50" t="s">
        <v>233</v>
      </c>
      <c r="F57" s="111"/>
      <c r="G57" s="670">
        <v>68.3</v>
      </c>
      <c r="H57" s="88">
        <v>2</v>
      </c>
      <c r="I57" s="88">
        <v>120</v>
      </c>
      <c r="J57" s="88" t="s">
        <v>2698</v>
      </c>
      <c r="K57" s="41" t="s">
        <v>26</v>
      </c>
      <c r="L57" s="42" t="str">
        <f t="shared" si="0"/>
        <v>120g</v>
      </c>
      <c r="M57" s="658">
        <f t="shared" si="1"/>
        <v>240</v>
      </c>
      <c r="N57" s="659" t="str">
        <f t="shared" si="2"/>
        <v>240 g</v>
      </c>
      <c r="O57" s="692">
        <f t="shared" si="3"/>
        <v>136.6</v>
      </c>
      <c r="P57" s="29">
        <f t="shared" si="4"/>
        <v>68.3</v>
      </c>
      <c r="Q57" s="29">
        <f t="shared" si="5"/>
        <v>0</v>
      </c>
      <c r="R57" s="28"/>
      <c r="S57" s="28"/>
      <c r="T57" s="28"/>
      <c r="U57" s="28"/>
      <c r="V57" s="28"/>
      <c r="W57" s="28"/>
      <c r="X57" s="28"/>
      <c r="Y57" s="28"/>
      <c r="Z57" s="28"/>
    </row>
    <row r="58" spans="1:26" ht="15.75" customHeight="1">
      <c r="A58" s="111">
        <v>48</v>
      </c>
      <c r="B58" s="33" t="s">
        <v>660</v>
      </c>
      <c r="C58" s="48"/>
      <c r="D58" s="139"/>
      <c r="E58" s="50" t="s">
        <v>661</v>
      </c>
      <c r="F58" s="111"/>
      <c r="G58" s="670">
        <v>26.15</v>
      </c>
      <c r="H58" s="88">
        <v>47</v>
      </c>
      <c r="I58" s="88">
        <v>50</v>
      </c>
      <c r="J58" s="88" t="s">
        <v>2698</v>
      </c>
      <c r="K58" s="41" t="s">
        <v>26</v>
      </c>
      <c r="L58" s="42" t="str">
        <f t="shared" si="0"/>
        <v>50g</v>
      </c>
      <c r="M58" s="658">
        <f t="shared" si="1"/>
        <v>2350</v>
      </c>
      <c r="N58" s="659" t="str">
        <f t="shared" si="2"/>
        <v>2350 g</v>
      </c>
      <c r="O58" s="692">
        <f t="shared" si="3"/>
        <v>1229.05</v>
      </c>
      <c r="P58" s="29">
        <f t="shared" si="4"/>
        <v>26.15</v>
      </c>
      <c r="Q58" s="109">
        <f t="shared" si="5"/>
        <v>0</v>
      </c>
      <c r="R58" s="11"/>
      <c r="S58" s="28"/>
      <c r="T58" s="28"/>
      <c r="U58" s="28"/>
      <c r="V58" s="28"/>
      <c r="W58" s="28"/>
      <c r="X58" s="28"/>
      <c r="Y58" s="28"/>
      <c r="Z58" s="28"/>
    </row>
    <row r="59" spans="1:26" ht="15.75" customHeight="1">
      <c r="A59" s="111">
        <v>49</v>
      </c>
      <c r="B59" s="48" t="s">
        <v>342</v>
      </c>
      <c r="C59" s="48"/>
      <c r="D59" s="139"/>
      <c r="E59" s="116" t="s">
        <v>349</v>
      </c>
      <c r="F59" s="111"/>
      <c r="G59" s="670">
        <v>145</v>
      </c>
      <c r="H59" s="88">
        <v>2</v>
      </c>
      <c r="I59" s="88">
        <v>1</v>
      </c>
      <c r="J59" s="88" t="s">
        <v>33</v>
      </c>
      <c r="K59" s="41" t="s">
        <v>26</v>
      </c>
      <c r="L59" s="42" t="str">
        <f t="shared" si="0"/>
        <v>1kg</v>
      </c>
      <c r="M59" s="658">
        <f t="shared" si="1"/>
        <v>2</v>
      </c>
      <c r="N59" s="659" t="str">
        <f t="shared" si="2"/>
        <v>2 kg</v>
      </c>
      <c r="O59" s="692">
        <f t="shared" si="3"/>
        <v>290</v>
      </c>
      <c r="P59" s="29">
        <f t="shared" si="4"/>
        <v>145</v>
      </c>
      <c r="Q59" s="109">
        <f t="shared" si="5"/>
        <v>0</v>
      </c>
      <c r="R59" s="11"/>
      <c r="S59" s="28"/>
      <c r="T59" s="28"/>
      <c r="U59" s="28"/>
      <c r="V59" s="28"/>
      <c r="W59" s="28"/>
      <c r="X59" s="28"/>
      <c r="Y59" s="28"/>
      <c r="Z59" s="28"/>
    </row>
    <row r="60" spans="1:26" ht="15.75" customHeight="1">
      <c r="A60" s="111">
        <v>50</v>
      </c>
      <c r="B60" s="33" t="s">
        <v>2211</v>
      </c>
      <c r="C60" s="48"/>
      <c r="D60" s="139"/>
      <c r="E60" s="50" t="s">
        <v>295</v>
      </c>
      <c r="F60" s="111"/>
      <c r="G60" s="670">
        <v>300</v>
      </c>
      <c r="H60" s="88">
        <v>1.25</v>
      </c>
      <c r="I60" s="88">
        <v>1</v>
      </c>
      <c r="J60" s="88" t="s">
        <v>33</v>
      </c>
      <c r="K60" s="41" t="s">
        <v>26</v>
      </c>
      <c r="L60" s="42" t="str">
        <f t="shared" si="0"/>
        <v>1kg</v>
      </c>
      <c r="M60" s="658">
        <f t="shared" si="1"/>
        <v>1.25</v>
      </c>
      <c r="N60" s="659" t="str">
        <f t="shared" si="2"/>
        <v>1.25 kg</v>
      </c>
      <c r="O60" s="692">
        <f t="shared" si="3"/>
        <v>375</v>
      </c>
      <c r="P60" s="29">
        <f t="shared" si="4"/>
        <v>300</v>
      </c>
      <c r="Q60" s="109">
        <f t="shared" si="5"/>
        <v>0</v>
      </c>
      <c r="R60" s="11"/>
      <c r="S60" s="28"/>
      <c r="T60" s="28"/>
      <c r="U60" s="28"/>
      <c r="V60" s="28"/>
      <c r="W60" s="28"/>
      <c r="X60" s="28"/>
      <c r="Y60" s="28"/>
      <c r="Z60" s="28"/>
    </row>
    <row r="61" spans="1:26" ht="15.75" customHeight="1">
      <c r="A61" s="111">
        <v>51</v>
      </c>
      <c r="B61" s="33" t="s">
        <v>309</v>
      </c>
      <c r="C61" s="48"/>
      <c r="D61" s="139"/>
      <c r="E61" s="144" t="s">
        <v>310</v>
      </c>
      <c r="F61" s="111"/>
      <c r="G61" s="670">
        <v>350</v>
      </c>
      <c r="H61" s="88">
        <v>1</v>
      </c>
      <c r="I61" s="88">
        <v>500</v>
      </c>
      <c r="J61" s="88" t="s">
        <v>2698</v>
      </c>
      <c r="K61" s="41" t="s">
        <v>26</v>
      </c>
      <c r="L61" s="42" t="str">
        <f t="shared" si="0"/>
        <v>500g</v>
      </c>
      <c r="M61" s="658">
        <f t="shared" si="1"/>
        <v>500</v>
      </c>
      <c r="N61" s="659" t="str">
        <f t="shared" si="2"/>
        <v>500 g</v>
      </c>
      <c r="O61" s="692">
        <f t="shared" si="3"/>
        <v>350</v>
      </c>
      <c r="P61" s="29">
        <f t="shared" si="4"/>
        <v>350</v>
      </c>
      <c r="Q61" s="29">
        <f t="shared" si="5"/>
        <v>0</v>
      </c>
      <c r="R61" s="28"/>
      <c r="S61" s="28"/>
      <c r="T61" s="28"/>
      <c r="U61" s="28"/>
      <c r="V61" s="28"/>
      <c r="W61" s="28"/>
      <c r="X61" s="28"/>
      <c r="Y61" s="28"/>
      <c r="Z61" s="28"/>
    </row>
    <row r="62" spans="1:26" ht="15.75" customHeight="1">
      <c r="A62" s="111">
        <v>52</v>
      </c>
      <c r="B62" s="48" t="s">
        <v>777</v>
      </c>
      <c r="C62" s="48"/>
      <c r="D62" s="139"/>
      <c r="E62" s="50"/>
      <c r="F62" s="111"/>
      <c r="G62" s="670">
        <v>700</v>
      </c>
      <c r="H62" s="88">
        <v>0.39</v>
      </c>
      <c r="I62" s="88">
        <v>500</v>
      </c>
      <c r="J62" s="88" t="s">
        <v>2698</v>
      </c>
      <c r="K62" s="229" t="s">
        <v>26</v>
      </c>
      <c r="L62" s="42" t="str">
        <f t="shared" si="0"/>
        <v>500g</v>
      </c>
      <c r="M62" s="658">
        <f t="shared" si="1"/>
        <v>195</v>
      </c>
      <c r="N62" s="659" t="str">
        <f t="shared" si="2"/>
        <v>195 g</v>
      </c>
      <c r="O62" s="692">
        <f t="shared" si="3"/>
        <v>273</v>
      </c>
      <c r="P62" s="693">
        <f t="shared" si="4"/>
        <v>700</v>
      </c>
      <c r="Q62" s="82">
        <f t="shared" si="5"/>
        <v>0</v>
      </c>
      <c r="R62" s="83"/>
      <c r="S62" s="84"/>
      <c r="T62" s="84"/>
      <c r="U62" s="84"/>
      <c r="V62" s="84"/>
      <c r="W62" s="84"/>
      <c r="X62" s="84"/>
      <c r="Y62" s="84"/>
      <c r="Z62" s="84"/>
    </row>
    <row r="63" spans="1:26" ht="15.75" customHeight="1">
      <c r="A63" s="111">
        <v>53</v>
      </c>
      <c r="B63" s="366" t="s">
        <v>840</v>
      </c>
      <c r="C63" s="367" t="s">
        <v>436</v>
      </c>
      <c r="D63" s="139"/>
      <c r="E63" s="367" t="s">
        <v>436</v>
      </c>
      <c r="F63" s="111"/>
      <c r="G63" s="366">
        <v>74.5</v>
      </c>
      <c r="H63" s="88">
        <v>1</v>
      </c>
      <c r="I63" s="88">
        <v>30</v>
      </c>
      <c r="J63" s="88" t="s">
        <v>2698</v>
      </c>
      <c r="K63" s="41" t="s">
        <v>26</v>
      </c>
      <c r="L63" s="42" t="str">
        <f t="shared" si="0"/>
        <v>30g</v>
      </c>
      <c r="M63" s="658">
        <f t="shared" si="1"/>
        <v>30</v>
      </c>
      <c r="N63" s="659" t="str">
        <f t="shared" si="2"/>
        <v>30 g</v>
      </c>
      <c r="O63" s="692">
        <f t="shared" si="3"/>
        <v>74.5</v>
      </c>
      <c r="P63" s="29">
        <f t="shared" si="4"/>
        <v>74.5</v>
      </c>
      <c r="Q63" s="74">
        <f t="shared" si="5"/>
        <v>0</v>
      </c>
      <c r="R63" s="28"/>
      <c r="S63" s="28"/>
      <c r="T63" s="28"/>
      <c r="U63" s="28"/>
      <c r="V63" s="28"/>
      <c r="W63" s="28"/>
      <c r="X63" s="28"/>
      <c r="Y63" s="28"/>
      <c r="Z63" s="28"/>
    </row>
    <row r="64" spans="1:26" ht="15.75" customHeight="1">
      <c r="A64" s="111">
        <v>54</v>
      </c>
      <c r="B64" s="366" t="s">
        <v>2416</v>
      </c>
      <c r="C64" s="367" t="s">
        <v>436</v>
      </c>
      <c r="D64" s="139"/>
      <c r="E64" s="367" t="s">
        <v>436</v>
      </c>
      <c r="F64" s="111"/>
      <c r="G64" s="366">
        <v>66.5</v>
      </c>
      <c r="H64" s="88">
        <v>0.14280000000000001</v>
      </c>
      <c r="I64" s="88">
        <v>14</v>
      </c>
      <c r="J64" s="88" t="s">
        <v>2698</v>
      </c>
      <c r="K64" s="41" t="s">
        <v>26</v>
      </c>
      <c r="L64" s="42" t="str">
        <f t="shared" si="0"/>
        <v>14g</v>
      </c>
      <c r="M64" s="658">
        <f t="shared" si="1"/>
        <v>1.9992000000000001</v>
      </c>
      <c r="N64" s="659" t="str">
        <f t="shared" si="2"/>
        <v>1.9992 g</v>
      </c>
      <c r="O64" s="692">
        <f t="shared" si="3"/>
        <v>9.4962</v>
      </c>
      <c r="P64" s="29">
        <f t="shared" si="4"/>
        <v>66.5</v>
      </c>
      <c r="Q64" s="74">
        <f t="shared" si="5"/>
        <v>0</v>
      </c>
      <c r="R64" s="28"/>
      <c r="S64" s="28"/>
      <c r="T64" s="28"/>
      <c r="U64" s="28"/>
      <c r="V64" s="28"/>
      <c r="W64" s="28"/>
      <c r="X64" s="28"/>
      <c r="Y64" s="28"/>
      <c r="Z64" s="28"/>
    </row>
    <row r="65" spans="1:26" ht="15.75" customHeight="1">
      <c r="A65" s="111">
        <v>55</v>
      </c>
      <c r="B65" s="366" t="s">
        <v>2397</v>
      </c>
      <c r="C65" s="367" t="s">
        <v>436</v>
      </c>
      <c r="D65" s="139"/>
      <c r="E65" s="367" t="s">
        <v>436</v>
      </c>
      <c r="F65" s="111"/>
      <c r="G65" s="366">
        <v>37</v>
      </c>
      <c r="H65" s="88">
        <v>0.6</v>
      </c>
      <c r="I65" s="88">
        <v>5</v>
      </c>
      <c r="J65" s="88" t="s">
        <v>2698</v>
      </c>
      <c r="K65" s="41" t="s">
        <v>26</v>
      </c>
      <c r="L65" s="42" t="str">
        <f t="shared" si="0"/>
        <v>5g</v>
      </c>
      <c r="M65" s="658">
        <f t="shared" si="1"/>
        <v>3</v>
      </c>
      <c r="N65" s="659" t="str">
        <f t="shared" si="2"/>
        <v>3 g</v>
      </c>
      <c r="O65" s="692">
        <f t="shared" si="3"/>
        <v>22.2</v>
      </c>
      <c r="P65" s="29">
        <f t="shared" si="4"/>
        <v>37</v>
      </c>
      <c r="Q65" s="109">
        <f t="shared" si="5"/>
        <v>0</v>
      </c>
      <c r="R65" s="11"/>
      <c r="S65" s="28"/>
      <c r="T65" s="28"/>
      <c r="U65" s="28"/>
      <c r="V65" s="28"/>
      <c r="W65" s="28"/>
      <c r="X65" s="28"/>
      <c r="Y65" s="28"/>
      <c r="Z65" s="28"/>
    </row>
    <row r="66" spans="1:26" ht="15.75" customHeight="1">
      <c r="A66" s="111">
        <v>56</v>
      </c>
      <c r="B66" s="366" t="s">
        <v>2127</v>
      </c>
      <c r="C66" s="367" t="s">
        <v>436</v>
      </c>
      <c r="D66" s="139"/>
      <c r="E66" s="367" t="s">
        <v>436</v>
      </c>
      <c r="F66" s="111"/>
      <c r="G66" s="366">
        <v>37</v>
      </c>
      <c r="H66" s="88">
        <v>0.4</v>
      </c>
      <c r="I66" s="88">
        <v>5</v>
      </c>
      <c r="J66" s="88" t="s">
        <v>2698</v>
      </c>
      <c r="K66" s="41" t="s">
        <v>26</v>
      </c>
      <c r="L66" s="42" t="str">
        <f t="shared" si="0"/>
        <v>5g</v>
      </c>
      <c r="M66" s="658">
        <f t="shared" si="1"/>
        <v>2</v>
      </c>
      <c r="N66" s="659" t="str">
        <f t="shared" si="2"/>
        <v>2 g</v>
      </c>
      <c r="O66" s="692">
        <f t="shared" si="3"/>
        <v>14.8</v>
      </c>
      <c r="P66" s="29">
        <f t="shared" si="4"/>
        <v>37</v>
      </c>
      <c r="Q66" s="29">
        <f t="shared" si="5"/>
        <v>0</v>
      </c>
      <c r="R66" s="28"/>
      <c r="S66" s="28"/>
      <c r="T66" s="28"/>
      <c r="U66" s="28"/>
      <c r="V66" s="28"/>
      <c r="W66" s="28"/>
      <c r="X66" s="28"/>
      <c r="Y66" s="28"/>
      <c r="Z66" s="28"/>
    </row>
    <row r="67" spans="1:26" ht="15.75" customHeight="1">
      <c r="A67" s="111">
        <v>57</v>
      </c>
      <c r="B67" s="366" t="s">
        <v>1252</v>
      </c>
      <c r="C67" s="367" t="s">
        <v>436</v>
      </c>
      <c r="D67" s="139"/>
      <c r="E67" s="367" t="s">
        <v>436</v>
      </c>
      <c r="F67" s="111"/>
      <c r="G67" s="366">
        <v>71</v>
      </c>
      <c r="H67" s="88">
        <v>0.76929000000000003</v>
      </c>
      <c r="I67" s="88">
        <v>13</v>
      </c>
      <c r="J67" s="88" t="s">
        <v>2698</v>
      </c>
      <c r="K67" s="41" t="s">
        <v>26</v>
      </c>
      <c r="L67" s="42" t="str">
        <f t="shared" si="0"/>
        <v>13g</v>
      </c>
      <c r="M67" s="658">
        <f t="shared" si="1"/>
        <v>10.000770000000001</v>
      </c>
      <c r="N67" s="659" t="str">
        <f t="shared" si="2"/>
        <v>10.00077 g</v>
      </c>
      <c r="O67" s="692">
        <f t="shared" si="3"/>
        <v>54.619590000000002</v>
      </c>
      <c r="P67" s="29">
        <f t="shared" si="4"/>
        <v>71</v>
      </c>
      <c r="Q67" s="29">
        <f t="shared" si="5"/>
        <v>0</v>
      </c>
      <c r="R67" s="28"/>
      <c r="S67" s="28"/>
      <c r="T67" s="28"/>
      <c r="U67" s="28"/>
      <c r="V67" s="28"/>
      <c r="W67" s="28"/>
      <c r="X67" s="28"/>
      <c r="Y67" s="28"/>
      <c r="Z67" s="28"/>
    </row>
    <row r="68" spans="1:26" ht="15.75" customHeight="1">
      <c r="A68" s="111">
        <v>58</v>
      </c>
      <c r="B68" s="366" t="s">
        <v>1058</v>
      </c>
      <c r="C68" s="367" t="s">
        <v>436</v>
      </c>
      <c r="D68" s="139"/>
      <c r="E68" s="367" t="s">
        <v>436</v>
      </c>
      <c r="F68" s="111"/>
      <c r="G68" s="366">
        <v>6</v>
      </c>
      <c r="H68" s="88">
        <v>5</v>
      </c>
      <c r="I68" s="88">
        <v>1</v>
      </c>
      <c r="J68" s="88" t="s">
        <v>2738</v>
      </c>
      <c r="K68" s="41" t="s">
        <v>26</v>
      </c>
      <c r="L68" s="42" t="str">
        <f t="shared" si="0"/>
        <v>1pc</v>
      </c>
      <c r="M68" s="658">
        <f t="shared" si="1"/>
        <v>5</v>
      </c>
      <c r="N68" s="659" t="str">
        <f t="shared" si="2"/>
        <v>5 pc</v>
      </c>
      <c r="O68" s="692">
        <f t="shared" si="3"/>
        <v>30</v>
      </c>
      <c r="P68" s="29">
        <f t="shared" si="4"/>
        <v>6</v>
      </c>
      <c r="Q68" s="109">
        <f t="shared" si="5"/>
        <v>0</v>
      </c>
      <c r="R68" s="11"/>
      <c r="S68" s="28"/>
      <c r="T68" s="28"/>
      <c r="U68" s="28"/>
      <c r="V68" s="28"/>
      <c r="W68" s="28"/>
      <c r="X68" s="28"/>
      <c r="Y68" s="28"/>
      <c r="Z68" s="28"/>
    </row>
    <row r="69" spans="1:26" ht="15.75" customHeight="1">
      <c r="A69" s="111">
        <v>59</v>
      </c>
      <c r="B69" s="366" t="s">
        <v>2303</v>
      </c>
      <c r="C69" s="367" t="s">
        <v>436</v>
      </c>
      <c r="D69" s="139"/>
      <c r="E69" s="367" t="s">
        <v>436</v>
      </c>
      <c r="F69" s="111"/>
      <c r="G69" s="366">
        <v>5.8</v>
      </c>
      <c r="H69" s="88">
        <v>15</v>
      </c>
      <c r="I69" s="88">
        <v>1</v>
      </c>
      <c r="J69" s="88" t="s">
        <v>2738</v>
      </c>
      <c r="K69" s="41" t="s">
        <v>26</v>
      </c>
      <c r="L69" s="42" t="str">
        <f t="shared" si="0"/>
        <v>1pc</v>
      </c>
      <c r="M69" s="658">
        <f t="shared" si="1"/>
        <v>15</v>
      </c>
      <c r="N69" s="659" t="str">
        <f t="shared" si="2"/>
        <v>15 pc</v>
      </c>
      <c r="O69" s="692">
        <f t="shared" si="3"/>
        <v>87</v>
      </c>
      <c r="P69" s="29">
        <f t="shared" si="4"/>
        <v>5.8</v>
      </c>
      <c r="Q69" s="109">
        <f t="shared" si="5"/>
        <v>0</v>
      </c>
      <c r="R69" s="46"/>
      <c r="S69" s="28"/>
      <c r="T69" s="28"/>
      <c r="U69" s="28"/>
      <c r="V69" s="28"/>
      <c r="W69" s="28"/>
      <c r="X69" s="28"/>
      <c r="Y69" s="28"/>
      <c r="Z69" s="28"/>
    </row>
    <row r="70" spans="1:26" ht="15.75" customHeight="1">
      <c r="A70" s="111">
        <v>60</v>
      </c>
      <c r="B70" s="366" t="s">
        <v>1388</v>
      </c>
      <c r="C70" s="367" t="s">
        <v>436</v>
      </c>
      <c r="D70" s="139"/>
      <c r="E70" s="367" t="s">
        <v>436</v>
      </c>
      <c r="F70" s="111"/>
      <c r="G70" s="366">
        <v>22</v>
      </c>
      <c r="H70" s="88">
        <v>2</v>
      </c>
      <c r="I70" s="88">
        <v>1</v>
      </c>
      <c r="J70" s="88" t="s">
        <v>2738</v>
      </c>
      <c r="K70" s="41" t="s">
        <v>26</v>
      </c>
      <c r="L70" s="42" t="str">
        <f t="shared" si="0"/>
        <v>1pc</v>
      </c>
      <c r="M70" s="658">
        <f t="shared" si="1"/>
        <v>2</v>
      </c>
      <c r="N70" s="659" t="str">
        <f t="shared" si="2"/>
        <v>2 pc</v>
      </c>
      <c r="O70" s="692">
        <f t="shared" si="3"/>
        <v>44</v>
      </c>
      <c r="P70" s="29">
        <f t="shared" si="4"/>
        <v>22</v>
      </c>
      <c r="Q70" s="29">
        <f t="shared" si="5"/>
        <v>0</v>
      </c>
      <c r="R70" s="11"/>
      <c r="S70" s="28"/>
      <c r="T70" s="28"/>
      <c r="U70" s="28"/>
      <c r="V70" s="28"/>
      <c r="W70" s="28"/>
      <c r="X70" s="28"/>
      <c r="Y70" s="28"/>
      <c r="Z70" s="28"/>
    </row>
    <row r="71" spans="1:26" ht="15.75" customHeight="1">
      <c r="A71" s="111">
        <v>61</v>
      </c>
      <c r="B71" s="366" t="s">
        <v>435</v>
      </c>
      <c r="C71" s="48"/>
      <c r="D71" s="139"/>
      <c r="E71" s="367" t="s">
        <v>436</v>
      </c>
      <c r="F71" s="111"/>
      <c r="G71" s="670">
        <v>65</v>
      </c>
      <c r="H71" s="88">
        <v>1.125</v>
      </c>
      <c r="I71" s="88">
        <v>40</v>
      </c>
      <c r="J71" s="88" t="s">
        <v>2698</v>
      </c>
      <c r="K71" s="41" t="s">
        <v>26</v>
      </c>
      <c r="L71" s="42" t="str">
        <f t="shared" si="0"/>
        <v>40g</v>
      </c>
      <c r="M71" s="658">
        <f t="shared" si="1"/>
        <v>45</v>
      </c>
      <c r="N71" s="659" t="str">
        <f t="shared" si="2"/>
        <v>45 g</v>
      </c>
      <c r="O71" s="692">
        <f t="shared" si="3"/>
        <v>73.125</v>
      </c>
      <c r="P71" s="29">
        <f t="shared" si="4"/>
        <v>65</v>
      </c>
      <c r="Q71" s="29">
        <f t="shared" si="5"/>
        <v>0</v>
      </c>
      <c r="R71" s="28"/>
      <c r="S71" s="28"/>
      <c r="T71" s="28"/>
      <c r="U71" s="28"/>
      <c r="V71" s="28"/>
      <c r="W71" s="28"/>
      <c r="X71" s="28"/>
      <c r="Y71" s="28"/>
      <c r="Z71" s="28"/>
    </row>
    <row r="72" spans="1:26" ht="15.75" customHeight="1">
      <c r="A72" s="111">
        <v>62</v>
      </c>
      <c r="B72" s="366" t="s">
        <v>1651</v>
      </c>
      <c r="C72" s="48"/>
      <c r="D72" s="179"/>
      <c r="E72" s="367" t="s">
        <v>1652</v>
      </c>
      <c r="F72" s="156"/>
      <c r="G72" s="671">
        <v>65</v>
      </c>
      <c r="H72" s="110">
        <v>0.30769000000000002</v>
      </c>
      <c r="I72" s="110">
        <v>13</v>
      </c>
      <c r="J72" s="88" t="s">
        <v>2698</v>
      </c>
      <c r="K72" s="41" t="s">
        <v>26</v>
      </c>
      <c r="L72" s="42" t="str">
        <f t="shared" si="0"/>
        <v>13g</v>
      </c>
      <c r="M72" s="658">
        <f t="shared" si="1"/>
        <v>3.9999700000000002</v>
      </c>
      <c r="N72" s="659" t="str">
        <f t="shared" si="2"/>
        <v>3.99997 g</v>
      </c>
      <c r="O72" s="692">
        <f t="shared" si="3"/>
        <v>19.999850000000002</v>
      </c>
      <c r="P72" s="29">
        <f t="shared" si="4"/>
        <v>65</v>
      </c>
      <c r="Q72" s="109">
        <f t="shared" si="5"/>
        <v>0</v>
      </c>
      <c r="R72" s="11"/>
      <c r="S72" s="28"/>
      <c r="T72" s="28"/>
      <c r="U72" s="28"/>
      <c r="V72" s="28"/>
      <c r="W72" s="28"/>
      <c r="X72" s="28"/>
      <c r="Y72" s="28"/>
      <c r="Z72" s="28"/>
    </row>
    <row r="73" spans="1:26" ht="15.75" customHeight="1">
      <c r="A73" s="111">
        <v>63</v>
      </c>
      <c r="B73" s="320" t="s">
        <v>2204</v>
      </c>
      <c r="C73" s="48"/>
      <c r="D73" s="179"/>
      <c r="E73" s="91" t="s">
        <v>2206</v>
      </c>
      <c r="F73" s="156"/>
      <c r="G73" s="670">
        <v>272</v>
      </c>
      <c r="H73" s="88">
        <v>6.0990000000000003E-2</v>
      </c>
      <c r="I73" s="88">
        <v>410</v>
      </c>
      <c r="J73" s="88" t="s">
        <v>29</v>
      </c>
      <c r="K73" s="41" t="s">
        <v>26</v>
      </c>
      <c r="L73" s="42" t="str">
        <f t="shared" si="0"/>
        <v>410ml</v>
      </c>
      <c r="M73" s="658">
        <f t="shared" si="1"/>
        <v>25.0059</v>
      </c>
      <c r="N73" s="659" t="str">
        <f t="shared" si="2"/>
        <v>25.0059 ml</v>
      </c>
      <c r="O73" s="692">
        <f t="shared" si="3"/>
        <v>16.589280000000002</v>
      </c>
      <c r="P73" s="29">
        <f t="shared" si="4"/>
        <v>272</v>
      </c>
      <c r="Q73" s="74">
        <f t="shared" si="5"/>
        <v>0</v>
      </c>
      <c r="R73" s="28"/>
      <c r="S73" s="28"/>
      <c r="T73" s="28"/>
      <c r="U73" s="28"/>
      <c r="V73" s="28"/>
      <c r="W73" s="28"/>
      <c r="X73" s="28"/>
      <c r="Y73" s="28"/>
      <c r="Z73" s="28"/>
    </row>
    <row r="74" spans="1:26" ht="15.75" customHeight="1">
      <c r="A74" s="111">
        <v>64</v>
      </c>
      <c r="B74" s="366" t="s">
        <v>1209</v>
      </c>
      <c r="C74" s="48"/>
      <c r="D74" s="179"/>
      <c r="E74" s="367" t="s">
        <v>1210</v>
      </c>
      <c r="F74" s="156"/>
      <c r="G74" s="366">
        <v>375</v>
      </c>
      <c r="H74" s="88">
        <v>0.03</v>
      </c>
      <c r="I74" s="88">
        <v>1</v>
      </c>
      <c r="J74" s="88" t="s">
        <v>33</v>
      </c>
      <c r="K74" s="41" t="s">
        <v>26</v>
      </c>
      <c r="L74" s="42" t="str">
        <f t="shared" si="0"/>
        <v>1kg</v>
      </c>
      <c r="M74" s="658">
        <f t="shared" si="1"/>
        <v>0.03</v>
      </c>
      <c r="N74" s="659" t="str">
        <f t="shared" si="2"/>
        <v>0.03 kg</v>
      </c>
      <c r="O74" s="692">
        <f t="shared" si="3"/>
        <v>11.25</v>
      </c>
      <c r="P74" s="29">
        <f t="shared" si="4"/>
        <v>375</v>
      </c>
      <c r="Q74" s="29">
        <f t="shared" si="5"/>
        <v>0</v>
      </c>
      <c r="R74" s="28"/>
      <c r="S74" s="28"/>
      <c r="T74" s="28"/>
      <c r="U74" s="28"/>
      <c r="V74" s="28"/>
      <c r="W74" s="28"/>
      <c r="X74" s="28"/>
      <c r="Y74" s="28"/>
      <c r="Z74" s="28"/>
    </row>
    <row r="75" spans="1:26" ht="15.75" customHeight="1">
      <c r="A75" s="111">
        <v>65</v>
      </c>
      <c r="B75" s="366" t="s">
        <v>123</v>
      </c>
      <c r="C75" s="48"/>
      <c r="D75" s="179"/>
      <c r="E75" s="367" t="s">
        <v>124</v>
      </c>
      <c r="F75" s="156"/>
      <c r="G75" s="366">
        <v>159.5</v>
      </c>
      <c r="H75" s="88">
        <v>1</v>
      </c>
      <c r="I75" s="88">
        <v>473</v>
      </c>
      <c r="J75" s="88" t="s">
        <v>29</v>
      </c>
      <c r="K75" s="41" t="s">
        <v>26</v>
      </c>
      <c r="L75" s="42" t="str">
        <f t="shared" si="0"/>
        <v>473ml</v>
      </c>
      <c r="M75" s="658">
        <f t="shared" si="1"/>
        <v>473</v>
      </c>
      <c r="N75" s="659" t="str">
        <f t="shared" si="2"/>
        <v>473 ml</v>
      </c>
      <c r="O75" s="692">
        <f t="shared" si="3"/>
        <v>159.5</v>
      </c>
      <c r="P75" s="29">
        <f t="shared" si="4"/>
        <v>159.5</v>
      </c>
      <c r="Q75" s="29">
        <f t="shared" si="5"/>
        <v>0</v>
      </c>
      <c r="R75" s="28"/>
      <c r="S75" s="28"/>
      <c r="T75" s="28"/>
      <c r="U75" s="28"/>
      <c r="V75" s="28"/>
      <c r="W75" s="28"/>
      <c r="X75" s="28"/>
      <c r="Y75" s="28"/>
      <c r="Z75" s="28"/>
    </row>
    <row r="76" spans="1:26" ht="15.75" customHeight="1">
      <c r="A76" s="111">
        <v>66</v>
      </c>
      <c r="B76" s="366" t="s">
        <v>1706</v>
      </c>
      <c r="C76" s="48"/>
      <c r="D76" s="179"/>
      <c r="E76" s="367" t="s">
        <v>436</v>
      </c>
      <c r="F76" s="156"/>
      <c r="G76" s="366">
        <v>95.5</v>
      </c>
      <c r="H76" s="88">
        <v>0.75</v>
      </c>
      <c r="I76" s="88">
        <v>200</v>
      </c>
      <c r="J76" s="88" t="s">
        <v>2698</v>
      </c>
      <c r="K76" s="41" t="s">
        <v>26</v>
      </c>
      <c r="L76" s="42" t="str">
        <f t="shared" si="0"/>
        <v>200g</v>
      </c>
      <c r="M76" s="658">
        <f t="shared" si="1"/>
        <v>150</v>
      </c>
      <c r="N76" s="659" t="str">
        <f t="shared" si="2"/>
        <v>150 g</v>
      </c>
      <c r="O76" s="692">
        <f t="shared" si="3"/>
        <v>71.625</v>
      </c>
      <c r="P76" s="29">
        <f t="shared" si="4"/>
        <v>95.5</v>
      </c>
      <c r="Q76" s="29">
        <f t="shared" si="5"/>
        <v>0</v>
      </c>
      <c r="R76" s="28"/>
      <c r="S76" s="28"/>
      <c r="T76" s="28"/>
      <c r="U76" s="28"/>
      <c r="V76" s="28"/>
      <c r="W76" s="28"/>
      <c r="X76" s="28"/>
      <c r="Y76" s="28"/>
      <c r="Z76" s="28"/>
    </row>
    <row r="77" spans="1:26" ht="15.75" customHeight="1">
      <c r="A77" s="111">
        <v>67</v>
      </c>
      <c r="B77" s="366" t="s">
        <v>574</v>
      </c>
      <c r="C77" s="48"/>
      <c r="D77" s="9"/>
      <c r="E77" s="367" t="s">
        <v>575</v>
      </c>
      <c r="F77" s="156"/>
      <c r="G77" s="366">
        <v>157.5</v>
      </c>
      <c r="H77" s="88">
        <v>1.61504</v>
      </c>
      <c r="I77" s="88">
        <v>226</v>
      </c>
      <c r="J77" s="88" t="s">
        <v>2698</v>
      </c>
      <c r="K77" s="41" t="s">
        <v>26</v>
      </c>
      <c r="L77" s="42" t="str">
        <f t="shared" si="0"/>
        <v>226g</v>
      </c>
      <c r="M77" s="658">
        <f t="shared" si="1"/>
        <v>364.99903999999998</v>
      </c>
      <c r="N77" s="659" t="str">
        <f t="shared" si="2"/>
        <v>364.99904 g</v>
      </c>
      <c r="O77" s="692">
        <f t="shared" si="3"/>
        <v>254.36879999999999</v>
      </c>
      <c r="P77" s="29"/>
      <c r="Q77" s="29">
        <f t="shared" si="5"/>
        <v>157.5</v>
      </c>
      <c r="R77" s="28"/>
      <c r="S77" s="28"/>
      <c r="T77" s="28"/>
      <c r="U77" s="28"/>
      <c r="V77" s="28"/>
      <c r="W77" s="28"/>
      <c r="X77" s="28"/>
      <c r="Y77" s="28"/>
      <c r="Z77" s="28"/>
    </row>
    <row r="78" spans="1:26" ht="15.75" customHeight="1">
      <c r="A78" s="111">
        <v>68</v>
      </c>
      <c r="B78" s="366" t="s">
        <v>1373</v>
      </c>
      <c r="C78" s="48"/>
      <c r="D78" s="35"/>
      <c r="E78" s="367" t="s">
        <v>1374</v>
      </c>
      <c r="F78" s="156"/>
      <c r="G78" s="366">
        <v>320</v>
      </c>
      <c r="H78" s="676">
        <v>0.2</v>
      </c>
      <c r="I78" s="88">
        <v>1</v>
      </c>
      <c r="J78" s="677" t="s">
        <v>484</v>
      </c>
      <c r="K78" s="41" t="s">
        <v>26</v>
      </c>
      <c r="L78" s="42" t="str">
        <f t="shared" si="0"/>
        <v>1l</v>
      </c>
      <c r="M78" s="658">
        <f t="shared" si="1"/>
        <v>0.2</v>
      </c>
      <c r="N78" s="659" t="str">
        <f t="shared" si="2"/>
        <v>0.2 l</v>
      </c>
      <c r="O78" s="692">
        <f t="shared" si="3"/>
        <v>64</v>
      </c>
      <c r="P78" s="29">
        <f t="shared" ref="P78:P170" si="6">O78/H78</f>
        <v>320</v>
      </c>
      <c r="Q78" s="29">
        <f t="shared" si="5"/>
        <v>0</v>
      </c>
      <c r="R78" s="28"/>
      <c r="S78" s="28"/>
      <c r="T78" s="28"/>
      <c r="U78" s="28"/>
      <c r="V78" s="28"/>
      <c r="W78" s="28"/>
      <c r="X78" s="28"/>
      <c r="Y78" s="28"/>
      <c r="Z78" s="28"/>
    </row>
    <row r="79" spans="1:26" ht="15.75" customHeight="1">
      <c r="A79" s="111">
        <v>69</v>
      </c>
      <c r="B79" s="366" t="s">
        <v>2413</v>
      </c>
      <c r="C79" s="48"/>
      <c r="D79" s="9"/>
      <c r="E79" s="367" t="s">
        <v>1374</v>
      </c>
      <c r="F79" s="161"/>
      <c r="G79" s="366">
        <v>289</v>
      </c>
      <c r="H79" s="88">
        <v>1.1499999999999999</v>
      </c>
      <c r="I79" s="88">
        <v>1</v>
      </c>
      <c r="J79" s="121" t="s">
        <v>484</v>
      </c>
      <c r="K79" s="41" t="s">
        <v>26</v>
      </c>
      <c r="L79" s="42" t="str">
        <f t="shared" si="0"/>
        <v>1l</v>
      </c>
      <c r="M79" s="658">
        <f t="shared" si="1"/>
        <v>1.1499999999999999</v>
      </c>
      <c r="N79" s="659" t="str">
        <f t="shared" si="2"/>
        <v>1.15 l</v>
      </c>
      <c r="O79" s="692">
        <f t="shared" si="3"/>
        <v>332.34999999999997</v>
      </c>
      <c r="P79" s="29">
        <f t="shared" si="6"/>
        <v>289</v>
      </c>
      <c r="Q79" s="29">
        <f t="shared" si="5"/>
        <v>0</v>
      </c>
      <c r="R79" s="28"/>
      <c r="S79" s="28"/>
      <c r="T79" s="28"/>
      <c r="U79" s="28"/>
      <c r="V79" s="28"/>
      <c r="W79" s="28"/>
      <c r="X79" s="28"/>
      <c r="Y79" s="28"/>
      <c r="Z79" s="28"/>
    </row>
    <row r="80" spans="1:26" ht="15.75" customHeight="1">
      <c r="A80" s="111">
        <v>70</v>
      </c>
      <c r="B80" s="366" t="s">
        <v>1391</v>
      </c>
      <c r="C80" s="48"/>
      <c r="D80" s="9"/>
      <c r="E80" s="367" t="s">
        <v>233</v>
      </c>
      <c r="F80" s="161"/>
      <c r="G80" s="366">
        <v>318</v>
      </c>
      <c r="H80" s="88">
        <v>0.35</v>
      </c>
      <c r="I80" s="88">
        <v>1</v>
      </c>
      <c r="J80" s="121" t="s">
        <v>484</v>
      </c>
      <c r="K80" s="41" t="s">
        <v>26</v>
      </c>
      <c r="L80" s="42" t="str">
        <f t="shared" si="0"/>
        <v>1l</v>
      </c>
      <c r="M80" s="658">
        <f t="shared" si="1"/>
        <v>0.35</v>
      </c>
      <c r="N80" s="659" t="str">
        <f t="shared" si="2"/>
        <v>0.35 l</v>
      </c>
      <c r="O80" s="692">
        <f t="shared" si="3"/>
        <v>111.3</v>
      </c>
      <c r="P80" s="29">
        <f t="shared" si="6"/>
        <v>318</v>
      </c>
      <c r="Q80" s="109">
        <f t="shared" si="5"/>
        <v>0</v>
      </c>
      <c r="R80" s="11"/>
      <c r="S80" s="28"/>
      <c r="T80" s="28"/>
      <c r="U80" s="28"/>
      <c r="V80" s="28"/>
      <c r="W80" s="28"/>
      <c r="X80" s="28"/>
      <c r="Y80" s="28"/>
      <c r="Z80" s="28"/>
    </row>
    <row r="81" spans="1:26" ht="15.75" customHeight="1">
      <c r="A81" s="111">
        <v>71</v>
      </c>
      <c r="B81" s="366" t="s">
        <v>1757</v>
      </c>
      <c r="C81" s="48"/>
      <c r="D81" s="9"/>
      <c r="E81" s="367" t="s">
        <v>1349</v>
      </c>
      <c r="F81" s="161"/>
      <c r="G81" s="366">
        <v>294</v>
      </c>
      <c r="H81" s="88">
        <v>1</v>
      </c>
      <c r="I81" s="88">
        <v>500</v>
      </c>
      <c r="J81" s="121" t="s">
        <v>2698</v>
      </c>
      <c r="K81" s="41" t="s">
        <v>26</v>
      </c>
      <c r="L81" s="42" t="str">
        <f t="shared" si="0"/>
        <v>500g</v>
      </c>
      <c r="M81" s="658">
        <f t="shared" si="1"/>
        <v>500</v>
      </c>
      <c r="N81" s="659" t="str">
        <f t="shared" si="2"/>
        <v>500 g</v>
      </c>
      <c r="O81" s="692">
        <f t="shared" si="3"/>
        <v>294</v>
      </c>
      <c r="P81" s="29">
        <f t="shared" si="6"/>
        <v>294</v>
      </c>
      <c r="Q81" s="109">
        <f t="shared" si="5"/>
        <v>0</v>
      </c>
      <c r="R81" s="11"/>
      <c r="S81" s="28"/>
      <c r="T81" s="28"/>
      <c r="U81" s="28"/>
      <c r="V81" s="28"/>
      <c r="W81" s="28"/>
      <c r="X81" s="28"/>
      <c r="Y81" s="28"/>
      <c r="Z81" s="28"/>
    </row>
    <row r="82" spans="1:26" ht="15.75" customHeight="1">
      <c r="A82" s="111">
        <v>72</v>
      </c>
      <c r="B82" s="366" t="s">
        <v>2072</v>
      </c>
      <c r="C82" s="48"/>
      <c r="D82" s="9"/>
      <c r="E82" s="367" t="s">
        <v>2073</v>
      </c>
      <c r="F82" s="161"/>
      <c r="G82" s="366">
        <v>343</v>
      </c>
      <c r="H82" s="121">
        <v>1</v>
      </c>
      <c r="I82" s="121">
        <v>750</v>
      </c>
      <c r="J82" s="168" t="s">
        <v>2698</v>
      </c>
      <c r="K82" s="41" t="s">
        <v>26</v>
      </c>
      <c r="L82" s="42" t="str">
        <f t="shared" si="0"/>
        <v>750g</v>
      </c>
      <c r="M82" s="658">
        <f t="shared" si="1"/>
        <v>750</v>
      </c>
      <c r="N82" s="659" t="str">
        <f t="shared" si="2"/>
        <v>750 g</v>
      </c>
      <c r="O82" s="692">
        <f t="shared" si="3"/>
        <v>343</v>
      </c>
      <c r="P82" s="29">
        <f t="shared" si="6"/>
        <v>343</v>
      </c>
      <c r="Q82" s="29">
        <f t="shared" si="5"/>
        <v>0</v>
      </c>
      <c r="R82" s="28"/>
      <c r="S82" s="28"/>
      <c r="T82" s="28"/>
      <c r="U82" s="28"/>
      <c r="V82" s="28"/>
      <c r="W82" s="28"/>
      <c r="X82" s="28"/>
      <c r="Y82" s="28"/>
      <c r="Z82" s="28"/>
    </row>
    <row r="83" spans="1:26" ht="15.75" customHeight="1">
      <c r="A83" s="111">
        <v>73</v>
      </c>
      <c r="B83" s="366" t="s">
        <v>1076</v>
      </c>
      <c r="C83" s="48"/>
      <c r="D83" s="9"/>
      <c r="E83" s="367" t="s">
        <v>1077</v>
      </c>
      <c r="F83" s="161"/>
      <c r="G83" s="366">
        <v>135</v>
      </c>
      <c r="H83" s="121">
        <v>0.46666000000000002</v>
      </c>
      <c r="I83" s="121">
        <v>750</v>
      </c>
      <c r="J83" s="168" t="s">
        <v>2698</v>
      </c>
      <c r="K83" s="41" t="s">
        <v>26</v>
      </c>
      <c r="L83" s="42" t="str">
        <f t="shared" si="0"/>
        <v>750g</v>
      </c>
      <c r="M83" s="658">
        <f t="shared" si="1"/>
        <v>349.995</v>
      </c>
      <c r="N83" s="659" t="str">
        <f t="shared" si="2"/>
        <v>349.995 g</v>
      </c>
      <c r="O83" s="692">
        <f t="shared" si="3"/>
        <v>62.999100000000006</v>
      </c>
      <c r="P83" s="29">
        <f t="shared" si="6"/>
        <v>135</v>
      </c>
      <c r="Q83" s="74">
        <f t="shared" si="5"/>
        <v>0</v>
      </c>
      <c r="R83" s="28"/>
      <c r="S83" s="28"/>
      <c r="T83" s="28"/>
      <c r="U83" s="28"/>
      <c r="V83" s="28"/>
      <c r="W83" s="28"/>
      <c r="X83" s="28"/>
      <c r="Y83" s="28"/>
      <c r="Z83" s="28"/>
    </row>
    <row r="84" spans="1:26" ht="15.75" customHeight="1">
      <c r="A84" s="111">
        <v>74</v>
      </c>
      <c r="B84" s="366" t="s">
        <v>1061</v>
      </c>
      <c r="C84" s="48"/>
      <c r="D84" s="9"/>
      <c r="E84" s="367" t="s">
        <v>1063</v>
      </c>
      <c r="F84" s="161"/>
      <c r="G84" s="366">
        <v>32.5</v>
      </c>
      <c r="H84" s="121">
        <v>0.16669999999999999</v>
      </c>
      <c r="I84" s="121">
        <v>750</v>
      </c>
      <c r="J84" s="168" t="s">
        <v>2698</v>
      </c>
      <c r="K84" s="41" t="s">
        <v>26</v>
      </c>
      <c r="L84" s="42" t="str">
        <f t="shared" si="0"/>
        <v>750g</v>
      </c>
      <c r="M84" s="658">
        <f t="shared" si="1"/>
        <v>125.02499999999999</v>
      </c>
      <c r="N84" s="659" t="str">
        <f t="shared" si="2"/>
        <v>125.025 g</v>
      </c>
      <c r="O84" s="692">
        <f t="shared" si="3"/>
        <v>5.4177499999999998</v>
      </c>
      <c r="P84" s="29">
        <f t="shared" si="6"/>
        <v>32.5</v>
      </c>
      <c r="Q84" s="109">
        <f t="shared" si="5"/>
        <v>0</v>
      </c>
      <c r="R84" s="11"/>
      <c r="S84" s="28"/>
      <c r="T84" s="28"/>
      <c r="U84" s="28"/>
      <c r="V84" s="28"/>
      <c r="W84" s="28"/>
      <c r="X84" s="28"/>
      <c r="Y84" s="28"/>
      <c r="Z84" s="28"/>
    </row>
    <row r="85" spans="1:26" ht="15.75" customHeight="1">
      <c r="A85" s="111">
        <v>75</v>
      </c>
      <c r="B85" s="366" t="s">
        <v>361</v>
      </c>
      <c r="C85" s="48"/>
      <c r="D85" s="9"/>
      <c r="E85" s="367" t="s">
        <v>362</v>
      </c>
      <c r="F85" s="161"/>
      <c r="G85" s="366">
        <v>18.14</v>
      </c>
      <c r="H85" s="121">
        <v>0.1449</v>
      </c>
      <c r="I85" s="121">
        <v>62</v>
      </c>
      <c r="J85" s="168" t="s">
        <v>2698</v>
      </c>
      <c r="K85" s="41" t="s">
        <v>26</v>
      </c>
      <c r="L85" s="42" t="str">
        <f t="shared" si="0"/>
        <v>62g</v>
      </c>
      <c r="M85" s="658">
        <f t="shared" si="1"/>
        <v>8.9838000000000005</v>
      </c>
      <c r="N85" s="659" t="str">
        <f t="shared" si="2"/>
        <v>8.9838 g</v>
      </c>
      <c r="O85" s="692">
        <f t="shared" si="3"/>
        <v>2.6284860000000001</v>
      </c>
      <c r="P85" s="29">
        <f t="shared" si="6"/>
        <v>18.14</v>
      </c>
      <c r="Q85" s="74">
        <f t="shared" si="5"/>
        <v>0</v>
      </c>
      <c r="R85" s="28"/>
      <c r="S85" s="28"/>
      <c r="T85" s="28"/>
      <c r="U85" s="28"/>
      <c r="V85" s="28"/>
      <c r="W85" s="28"/>
      <c r="X85" s="28"/>
      <c r="Y85" s="28"/>
      <c r="Z85" s="28"/>
    </row>
    <row r="86" spans="1:26" ht="15.75" customHeight="1">
      <c r="A86" s="111">
        <v>76</v>
      </c>
      <c r="B86" s="694" t="s">
        <v>1580</v>
      </c>
      <c r="C86" s="48"/>
      <c r="D86" s="9"/>
      <c r="E86" s="367" t="s">
        <v>110</v>
      </c>
      <c r="F86" s="161"/>
      <c r="G86" s="366">
        <v>59</v>
      </c>
      <c r="H86" s="121">
        <v>8.3379999999999996E-2</v>
      </c>
      <c r="I86" s="88">
        <v>60</v>
      </c>
      <c r="J86" s="40" t="s">
        <v>2698</v>
      </c>
      <c r="K86" s="41" t="s">
        <v>26</v>
      </c>
      <c r="L86" s="42" t="str">
        <f t="shared" si="0"/>
        <v>60g</v>
      </c>
      <c r="M86" s="658">
        <f t="shared" si="1"/>
        <v>5.0027999999999997</v>
      </c>
      <c r="N86" s="659" t="str">
        <f t="shared" si="2"/>
        <v>5.0028 g</v>
      </c>
      <c r="O86" s="692">
        <f t="shared" si="3"/>
        <v>4.9194199999999997</v>
      </c>
      <c r="P86" s="29">
        <f t="shared" si="6"/>
        <v>59</v>
      </c>
      <c r="Q86" s="29">
        <f t="shared" si="5"/>
        <v>0</v>
      </c>
      <c r="R86" s="28"/>
      <c r="S86" s="28"/>
      <c r="T86" s="28"/>
      <c r="U86" s="28"/>
      <c r="V86" s="28"/>
      <c r="W86" s="28"/>
      <c r="X86" s="28"/>
      <c r="Y86" s="28"/>
      <c r="Z86" s="28"/>
    </row>
    <row r="87" spans="1:26" ht="15.75" customHeight="1">
      <c r="A87" s="111">
        <v>77</v>
      </c>
      <c r="B87" s="366" t="s">
        <v>746</v>
      </c>
      <c r="C87" s="48"/>
      <c r="D87" s="204"/>
      <c r="E87" s="367" t="s">
        <v>744</v>
      </c>
      <c r="F87" s="161"/>
      <c r="G87" s="695">
        <v>1768</v>
      </c>
      <c r="H87" s="121">
        <v>2.5812499999999998</v>
      </c>
      <c r="I87" s="88">
        <v>16</v>
      </c>
      <c r="J87" s="40" t="s">
        <v>484</v>
      </c>
      <c r="K87" s="41" t="s">
        <v>26</v>
      </c>
      <c r="L87" s="42" t="str">
        <f t="shared" si="0"/>
        <v>16l</v>
      </c>
      <c r="M87" s="658">
        <f t="shared" si="1"/>
        <v>41.3</v>
      </c>
      <c r="N87" s="659" t="str">
        <f t="shared" si="2"/>
        <v>41.3 l</v>
      </c>
      <c r="O87" s="692">
        <f t="shared" si="3"/>
        <v>4563.6499999999996</v>
      </c>
      <c r="P87" s="29">
        <f t="shared" si="6"/>
        <v>1768</v>
      </c>
      <c r="Q87" s="109">
        <f t="shared" si="5"/>
        <v>0</v>
      </c>
      <c r="R87" s="11"/>
      <c r="S87" s="28"/>
      <c r="T87" s="28"/>
      <c r="U87" s="28"/>
      <c r="V87" s="28"/>
      <c r="W87" s="28"/>
      <c r="X87" s="28"/>
      <c r="Y87" s="28"/>
      <c r="Z87" s="28"/>
    </row>
    <row r="88" spans="1:26" ht="15.75" customHeight="1">
      <c r="A88" s="111">
        <v>78</v>
      </c>
      <c r="B88" s="366" t="s">
        <v>72</v>
      </c>
      <c r="C88" s="48"/>
      <c r="D88" s="204"/>
      <c r="E88" s="367" t="s">
        <v>64</v>
      </c>
      <c r="F88" s="161"/>
      <c r="G88" s="366">
        <v>42.7</v>
      </c>
      <c r="H88" s="88">
        <v>13.3599</v>
      </c>
      <c r="I88" s="88">
        <v>250</v>
      </c>
      <c r="J88" s="40" t="s">
        <v>2698</v>
      </c>
      <c r="K88" s="41" t="s">
        <v>26</v>
      </c>
      <c r="L88" s="42" t="str">
        <f t="shared" si="0"/>
        <v>250g</v>
      </c>
      <c r="M88" s="658">
        <f t="shared" si="1"/>
        <v>3339.9749999999999</v>
      </c>
      <c r="N88" s="659" t="str">
        <f t="shared" si="2"/>
        <v>3339.975 g</v>
      </c>
      <c r="O88" s="692">
        <f t="shared" si="3"/>
        <v>570.46773000000007</v>
      </c>
      <c r="P88" s="29">
        <f t="shared" si="6"/>
        <v>42.70000000000001</v>
      </c>
      <c r="Q88" s="74">
        <f t="shared" si="5"/>
        <v>0</v>
      </c>
      <c r="R88" s="28"/>
      <c r="S88" s="28"/>
      <c r="T88" s="28"/>
      <c r="U88" s="28"/>
      <c r="V88" s="28"/>
      <c r="W88" s="28"/>
      <c r="X88" s="28"/>
      <c r="Y88" s="28"/>
      <c r="Z88" s="28"/>
    </row>
    <row r="89" spans="1:26" ht="15.75" customHeight="1">
      <c r="A89" s="111">
        <v>79</v>
      </c>
      <c r="B89" s="366" t="s">
        <v>501</v>
      </c>
      <c r="C89" s="48"/>
      <c r="D89" s="204"/>
      <c r="E89" s="367" t="s">
        <v>506</v>
      </c>
      <c r="F89" s="161"/>
      <c r="G89" s="366">
        <v>35.5</v>
      </c>
      <c r="H89" s="88">
        <v>0.1188</v>
      </c>
      <c r="I89" s="88">
        <v>160</v>
      </c>
      <c r="J89" s="40" t="s">
        <v>2698</v>
      </c>
      <c r="K89" s="41" t="s">
        <v>26</v>
      </c>
      <c r="L89" s="42" t="str">
        <f t="shared" si="0"/>
        <v>160g</v>
      </c>
      <c r="M89" s="658">
        <f t="shared" si="1"/>
        <v>19.007999999999999</v>
      </c>
      <c r="N89" s="659" t="str">
        <f t="shared" si="2"/>
        <v>19.008 g</v>
      </c>
      <c r="O89" s="692">
        <f t="shared" si="3"/>
        <v>4.2174000000000005</v>
      </c>
      <c r="P89" s="29">
        <f t="shared" si="6"/>
        <v>35.5</v>
      </c>
      <c r="Q89" s="74">
        <f t="shared" si="5"/>
        <v>0</v>
      </c>
      <c r="R89" s="28"/>
      <c r="S89" s="28"/>
      <c r="T89" s="28"/>
      <c r="U89" s="28"/>
      <c r="V89" s="28"/>
      <c r="W89" s="28"/>
      <c r="X89" s="28"/>
      <c r="Y89" s="28"/>
      <c r="Z89" s="28"/>
    </row>
    <row r="90" spans="1:26" ht="15.75" customHeight="1">
      <c r="A90" s="111">
        <v>80</v>
      </c>
      <c r="B90" s="89" t="s">
        <v>514</v>
      </c>
      <c r="C90" s="48"/>
      <c r="D90" s="204"/>
      <c r="E90" s="149" t="s">
        <v>517</v>
      </c>
      <c r="F90" s="161"/>
      <c r="G90" s="670">
        <v>40</v>
      </c>
      <c r="H90" s="88">
        <v>1</v>
      </c>
      <c r="I90" s="88">
        <v>200</v>
      </c>
      <c r="J90" s="40" t="s">
        <v>2698</v>
      </c>
      <c r="K90" s="41" t="s">
        <v>26</v>
      </c>
      <c r="L90" s="42" t="str">
        <f t="shared" si="0"/>
        <v>200g</v>
      </c>
      <c r="M90" s="658">
        <f t="shared" si="1"/>
        <v>200</v>
      </c>
      <c r="N90" s="659" t="str">
        <f t="shared" si="2"/>
        <v>200 g</v>
      </c>
      <c r="O90" s="692">
        <f t="shared" si="3"/>
        <v>40</v>
      </c>
      <c r="P90" s="29">
        <f t="shared" si="6"/>
        <v>40</v>
      </c>
      <c r="Q90" s="74">
        <f t="shared" si="5"/>
        <v>0</v>
      </c>
      <c r="R90" s="28"/>
      <c r="S90" s="28"/>
      <c r="T90" s="28"/>
      <c r="U90" s="28"/>
      <c r="V90" s="28"/>
      <c r="W90" s="28"/>
      <c r="X90" s="28"/>
      <c r="Y90" s="28"/>
      <c r="Z90" s="28"/>
    </row>
    <row r="91" spans="1:26" ht="15.75" customHeight="1">
      <c r="A91" s="111">
        <v>81</v>
      </c>
      <c r="B91" s="366" t="s">
        <v>1152</v>
      </c>
      <c r="C91" s="48"/>
      <c r="D91" s="204"/>
      <c r="E91" s="367" t="s">
        <v>1151</v>
      </c>
      <c r="F91" s="161"/>
      <c r="G91" s="670">
        <v>12.64</v>
      </c>
      <c r="H91" s="88">
        <v>7</v>
      </c>
      <c r="I91" s="88">
        <v>25</v>
      </c>
      <c r="J91" s="40" t="s">
        <v>2698</v>
      </c>
      <c r="K91" s="41" t="s">
        <v>26</v>
      </c>
      <c r="L91" s="42" t="str">
        <f t="shared" si="0"/>
        <v>25g</v>
      </c>
      <c r="M91" s="658">
        <f t="shared" si="1"/>
        <v>175</v>
      </c>
      <c r="N91" s="659" t="str">
        <f t="shared" si="2"/>
        <v>175 g</v>
      </c>
      <c r="O91" s="692">
        <f t="shared" si="3"/>
        <v>88.48</v>
      </c>
      <c r="P91" s="29">
        <f t="shared" si="6"/>
        <v>12.64</v>
      </c>
      <c r="Q91" s="74">
        <f t="shared" si="5"/>
        <v>0</v>
      </c>
      <c r="R91" s="28"/>
      <c r="S91" s="28"/>
      <c r="T91" s="28"/>
      <c r="U91" s="28"/>
      <c r="V91" s="28"/>
      <c r="W91" s="28"/>
      <c r="X91" s="28"/>
      <c r="Y91" s="28"/>
      <c r="Z91" s="28"/>
    </row>
    <row r="92" spans="1:26" ht="15.75" customHeight="1">
      <c r="A92" s="111">
        <v>82</v>
      </c>
      <c r="B92" s="366" t="s">
        <v>1152</v>
      </c>
      <c r="C92" s="48"/>
      <c r="D92" s="204"/>
      <c r="E92" s="367" t="s">
        <v>1153</v>
      </c>
      <c r="F92" s="161"/>
      <c r="G92" s="670">
        <v>12.64</v>
      </c>
      <c r="H92" s="88">
        <v>13</v>
      </c>
      <c r="I92" s="88">
        <v>25</v>
      </c>
      <c r="J92" s="40" t="s">
        <v>2698</v>
      </c>
      <c r="K92" s="41" t="s">
        <v>26</v>
      </c>
      <c r="L92" s="42" t="str">
        <f t="shared" si="0"/>
        <v>25g</v>
      </c>
      <c r="M92" s="658">
        <f t="shared" si="1"/>
        <v>325</v>
      </c>
      <c r="N92" s="659" t="str">
        <f t="shared" si="2"/>
        <v>325 g</v>
      </c>
      <c r="O92" s="692">
        <f t="shared" si="3"/>
        <v>164.32</v>
      </c>
      <c r="P92" s="29">
        <f t="shared" si="6"/>
        <v>12.639999999999999</v>
      </c>
      <c r="Q92" s="74">
        <f t="shared" si="5"/>
        <v>0</v>
      </c>
      <c r="R92" s="28"/>
      <c r="S92" s="28"/>
      <c r="T92" s="28"/>
      <c r="U92" s="28"/>
      <c r="V92" s="28"/>
      <c r="W92" s="28"/>
      <c r="X92" s="28"/>
      <c r="Y92" s="28"/>
      <c r="Z92" s="28"/>
    </row>
    <row r="93" spans="1:26" ht="15.75" customHeight="1">
      <c r="A93" s="111">
        <v>83</v>
      </c>
      <c r="B93" s="366" t="s">
        <v>1150</v>
      </c>
      <c r="C93" s="48"/>
      <c r="D93" s="204"/>
      <c r="E93" s="367" t="s">
        <v>1151</v>
      </c>
      <c r="F93" s="161"/>
      <c r="G93" s="661">
        <v>12.64</v>
      </c>
      <c r="H93" s="257">
        <v>3</v>
      </c>
      <c r="I93" s="110">
        <v>25</v>
      </c>
      <c r="J93" s="121" t="s">
        <v>2698</v>
      </c>
      <c r="K93" s="41" t="s">
        <v>26</v>
      </c>
      <c r="L93" s="42" t="str">
        <f t="shared" si="0"/>
        <v>25g</v>
      </c>
      <c r="M93" s="658">
        <f t="shared" si="1"/>
        <v>75</v>
      </c>
      <c r="N93" s="659" t="str">
        <f t="shared" si="2"/>
        <v>75 g</v>
      </c>
      <c r="O93" s="692">
        <f t="shared" si="3"/>
        <v>37.92</v>
      </c>
      <c r="P93" s="29">
        <f t="shared" si="6"/>
        <v>12.64</v>
      </c>
      <c r="Q93" s="74">
        <f t="shared" si="5"/>
        <v>0</v>
      </c>
      <c r="R93" s="28"/>
      <c r="S93" s="28"/>
      <c r="T93" s="28"/>
      <c r="U93" s="28"/>
      <c r="V93" s="28"/>
      <c r="W93" s="28"/>
      <c r="X93" s="28"/>
      <c r="Y93" s="28"/>
      <c r="Z93" s="28"/>
    </row>
    <row r="94" spans="1:26" ht="15.75" customHeight="1">
      <c r="A94" s="111">
        <v>84</v>
      </c>
      <c r="B94" s="366" t="s">
        <v>1072</v>
      </c>
      <c r="C94" s="48"/>
      <c r="D94" s="179"/>
      <c r="E94" s="367" t="s">
        <v>1073</v>
      </c>
      <c r="F94" s="161"/>
      <c r="G94" s="366">
        <v>10.8</v>
      </c>
      <c r="H94" s="88">
        <v>0.1</v>
      </c>
      <c r="I94" s="88">
        <v>10</v>
      </c>
      <c r="J94" s="40" t="s">
        <v>2698</v>
      </c>
      <c r="K94" s="41" t="s">
        <v>26</v>
      </c>
      <c r="L94" s="42" t="str">
        <f t="shared" si="0"/>
        <v>10g</v>
      </c>
      <c r="M94" s="658">
        <f t="shared" si="1"/>
        <v>1</v>
      </c>
      <c r="N94" s="659" t="str">
        <f t="shared" si="2"/>
        <v>1 g</v>
      </c>
      <c r="O94" s="692">
        <f t="shared" si="3"/>
        <v>1.08</v>
      </c>
      <c r="P94" s="29">
        <f t="shared" si="6"/>
        <v>10.8</v>
      </c>
      <c r="Q94" s="74">
        <f t="shared" si="5"/>
        <v>0</v>
      </c>
      <c r="R94" s="28"/>
      <c r="S94" s="28"/>
      <c r="T94" s="28"/>
      <c r="U94" s="28"/>
      <c r="V94" s="28"/>
      <c r="W94" s="28"/>
      <c r="X94" s="28"/>
      <c r="Y94" s="28"/>
      <c r="Z94" s="28"/>
    </row>
    <row r="95" spans="1:26" ht="15.75" customHeight="1">
      <c r="A95" s="111">
        <v>85</v>
      </c>
      <c r="B95" s="366" t="s">
        <v>1289</v>
      </c>
      <c r="C95" s="48"/>
      <c r="D95" s="35"/>
      <c r="E95" s="367" t="s">
        <v>1288</v>
      </c>
      <c r="F95" s="161"/>
      <c r="G95" s="366">
        <v>19.2</v>
      </c>
      <c r="H95" s="88">
        <v>5.2600000000000001E-2</v>
      </c>
      <c r="I95" s="88">
        <v>19</v>
      </c>
      <c r="J95" s="40" t="s">
        <v>2698</v>
      </c>
      <c r="K95" s="41" t="s">
        <v>26</v>
      </c>
      <c r="L95" s="42" t="str">
        <f t="shared" si="0"/>
        <v>19g</v>
      </c>
      <c r="M95" s="658">
        <f t="shared" si="1"/>
        <v>0.99940000000000007</v>
      </c>
      <c r="N95" s="659" t="str">
        <f t="shared" si="2"/>
        <v>0.9994 g</v>
      </c>
      <c r="O95" s="692">
        <f t="shared" si="3"/>
        <v>1.0099199999999999</v>
      </c>
      <c r="P95" s="29">
        <f t="shared" si="6"/>
        <v>19.2</v>
      </c>
      <c r="Q95" s="74">
        <f t="shared" si="5"/>
        <v>0</v>
      </c>
      <c r="R95" s="28"/>
      <c r="S95" s="28"/>
      <c r="T95" s="28"/>
      <c r="U95" s="28"/>
      <c r="V95" s="28"/>
      <c r="W95" s="28"/>
      <c r="X95" s="28"/>
      <c r="Y95" s="28"/>
      <c r="Z95" s="28"/>
    </row>
    <row r="96" spans="1:26" ht="15.75" customHeight="1">
      <c r="A96" s="111">
        <v>86</v>
      </c>
      <c r="B96" s="366" t="s">
        <v>1287</v>
      </c>
      <c r="C96" s="48"/>
      <c r="D96" s="35"/>
      <c r="E96" s="149" t="s">
        <v>1288</v>
      </c>
      <c r="F96" s="161"/>
      <c r="G96" s="670">
        <v>19.2</v>
      </c>
      <c r="H96" s="88">
        <v>0.105</v>
      </c>
      <c r="I96" s="88">
        <v>19</v>
      </c>
      <c r="J96" s="40" t="s">
        <v>2698</v>
      </c>
      <c r="K96" s="41" t="s">
        <v>26</v>
      </c>
      <c r="L96" s="42" t="str">
        <f t="shared" si="0"/>
        <v>19g</v>
      </c>
      <c r="M96" s="658">
        <f t="shared" si="1"/>
        <v>1.9949999999999999</v>
      </c>
      <c r="N96" s="659" t="str">
        <f t="shared" si="2"/>
        <v>1.995 g</v>
      </c>
      <c r="O96" s="692">
        <f t="shared" si="3"/>
        <v>2.016</v>
      </c>
      <c r="P96" s="29">
        <f t="shared" si="6"/>
        <v>19.2</v>
      </c>
      <c r="Q96" s="74">
        <f t="shared" si="5"/>
        <v>0</v>
      </c>
      <c r="R96" s="28"/>
      <c r="S96" s="28"/>
      <c r="T96" s="28"/>
      <c r="U96" s="28"/>
      <c r="V96" s="28"/>
      <c r="W96" s="28"/>
      <c r="X96" s="28"/>
      <c r="Y96" s="28"/>
      <c r="Z96" s="28"/>
    </row>
    <row r="97" spans="1:26" ht="15.75" customHeight="1">
      <c r="A97" s="111">
        <v>87</v>
      </c>
      <c r="B97" s="366" t="s">
        <v>952</v>
      </c>
      <c r="C97" s="48"/>
      <c r="D97" s="35"/>
      <c r="E97" s="367" t="s">
        <v>75</v>
      </c>
      <c r="F97" s="161"/>
      <c r="G97" s="366">
        <v>28.7</v>
      </c>
      <c r="H97" s="88">
        <v>5.8099999999999999E-2</v>
      </c>
      <c r="I97" s="88">
        <v>360</v>
      </c>
      <c r="J97" s="40" t="s">
        <v>29</v>
      </c>
      <c r="K97" s="41" t="s">
        <v>26</v>
      </c>
      <c r="L97" s="42" t="str">
        <f t="shared" si="0"/>
        <v>360ml</v>
      </c>
      <c r="M97" s="658">
        <f t="shared" si="1"/>
        <v>20.916</v>
      </c>
      <c r="N97" s="659" t="str">
        <f t="shared" si="2"/>
        <v>20.916 ml</v>
      </c>
      <c r="O97" s="692">
        <f t="shared" si="3"/>
        <v>1.66747</v>
      </c>
      <c r="P97" s="29">
        <f t="shared" si="6"/>
        <v>28.7</v>
      </c>
      <c r="Q97" s="74">
        <f t="shared" si="5"/>
        <v>0</v>
      </c>
      <c r="R97" s="28"/>
      <c r="S97" s="28"/>
      <c r="T97" s="28"/>
      <c r="U97" s="28"/>
      <c r="V97" s="28"/>
      <c r="W97" s="28"/>
      <c r="X97" s="28"/>
      <c r="Y97" s="28"/>
      <c r="Z97" s="28"/>
    </row>
    <row r="98" spans="1:26" ht="15.75" customHeight="1">
      <c r="A98" s="111">
        <v>88</v>
      </c>
      <c r="B98" s="366" t="s">
        <v>719</v>
      </c>
      <c r="C98" s="48"/>
      <c r="D98" s="35"/>
      <c r="E98" s="367" t="s">
        <v>718</v>
      </c>
      <c r="F98" s="161"/>
      <c r="G98" s="366">
        <v>41.6</v>
      </c>
      <c r="H98" s="88">
        <v>7.7600000000000002E-2</v>
      </c>
      <c r="I98" s="88">
        <v>374</v>
      </c>
      <c r="J98" s="40" t="s">
        <v>2698</v>
      </c>
      <c r="K98" s="41" t="s">
        <v>26</v>
      </c>
      <c r="L98" s="42" t="str">
        <f t="shared" si="0"/>
        <v>374g</v>
      </c>
      <c r="M98" s="658">
        <f t="shared" si="1"/>
        <v>29.022400000000001</v>
      </c>
      <c r="N98" s="659" t="str">
        <f t="shared" si="2"/>
        <v>29.0224 g</v>
      </c>
      <c r="O98" s="692">
        <f t="shared" si="3"/>
        <v>3.2281600000000004</v>
      </c>
      <c r="P98" s="29">
        <f t="shared" si="6"/>
        <v>41.6</v>
      </c>
      <c r="Q98" s="74">
        <f t="shared" si="5"/>
        <v>0</v>
      </c>
      <c r="R98" s="28"/>
      <c r="S98" s="28"/>
      <c r="T98" s="28"/>
      <c r="U98" s="28"/>
      <c r="V98" s="28"/>
      <c r="W98" s="28"/>
      <c r="X98" s="28"/>
      <c r="Y98" s="28"/>
      <c r="Z98" s="28"/>
    </row>
    <row r="99" spans="1:26" ht="15.75" customHeight="1">
      <c r="A99" s="111">
        <v>89</v>
      </c>
      <c r="B99" s="366" t="s">
        <v>732</v>
      </c>
      <c r="C99" s="48"/>
      <c r="D99" s="35"/>
      <c r="E99" s="367" t="s">
        <v>733</v>
      </c>
      <c r="F99" s="161"/>
      <c r="G99" s="366">
        <v>59</v>
      </c>
      <c r="H99" s="88">
        <v>2.7000000000000001E-3</v>
      </c>
      <c r="I99" s="88">
        <v>374</v>
      </c>
      <c r="J99" s="40" t="s">
        <v>2698</v>
      </c>
      <c r="K99" s="41" t="s">
        <v>26</v>
      </c>
      <c r="L99" s="42" t="str">
        <f t="shared" si="0"/>
        <v>374g</v>
      </c>
      <c r="M99" s="658">
        <f t="shared" si="1"/>
        <v>1.0098</v>
      </c>
      <c r="N99" s="659" t="str">
        <f t="shared" si="2"/>
        <v>1.0098 g</v>
      </c>
      <c r="O99" s="692">
        <f t="shared" si="3"/>
        <v>0.1593</v>
      </c>
      <c r="P99" s="29">
        <f t="shared" si="6"/>
        <v>58.999999999999993</v>
      </c>
      <c r="Q99" s="74">
        <f t="shared" si="5"/>
        <v>0</v>
      </c>
      <c r="R99" s="28"/>
      <c r="S99" s="28"/>
      <c r="T99" s="28"/>
      <c r="U99" s="28"/>
      <c r="V99" s="28"/>
      <c r="W99" s="28"/>
      <c r="X99" s="28"/>
      <c r="Y99" s="28"/>
      <c r="Z99" s="28"/>
    </row>
    <row r="100" spans="1:26" ht="15.75" customHeight="1">
      <c r="A100" s="111">
        <v>90</v>
      </c>
      <c r="B100" s="366" t="s">
        <v>1507</v>
      </c>
      <c r="C100" s="48"/>
      <c r="D100" s="9"/>
      <c r="E100" s="367" t="s">
        <v>1513</v>
      </c>
      <c r="F100" s="161"/>
      <c r="G100" s="670">
        <v>517.45000000000005</v>
      </c>
      <c r="H100" s="88">
        <v>1</v>
      </c>
      <c r="I100" s="88">
        <v>2</v>
      </c>
      <c r="J100" s="88" t="s">
        <v>33</v>
      </c>
      <c r="K100" s="41" t="s">
        <v>26</v>
      </c>
      <c r="L100" s="42" t="str">
        <f t="shared" si="0"/>
        <v>2kg</v>
      </c>
      <c r="M100" s="658">
        <f t="shared" si="1"/>
        <v>2</v>
      </c>
      <c r="N100" s="659" t="str">
        <f t="shared" si="2"/>
        <v>2 kg</v>
      </c>
      <c r="O100" s="692">
        <f t="shared" si="3"/>
        <v>517.45000000000005</v>
      </c>
      <c r="P100" s="29">
        <f t="shared" si="6"/>
        <v>517.45000000000005</v>
      </c>
      <c r="Q100" s="74">
        <f t="shared" si="5"/>
        <v>0</v>
      </c>
      <c r="R100" s="28"/>
      <c r="S100" s="28"/>
      <c r="T100" s="28"/>
      <c r="U100" s="28"/>
      <c r="V100" s="28"/>
      <c r="W100" s="28"/>
      <c r="X100" s="28"/>
      <c r="Y100" s="28"/>
      <c r="Z100" s="28"/>
    </row>
    <row r="101" spans="1:26" ht="15.75" customHeight="1">
      <c r="A101" s="111">
        <v>91</v>
      </c>
      <c r="B101" s="366" t="s">
        <v>1872</v>
      </c>
      <c r="C101" s="48"/>
      <c r="D101" s="9"/>
      <c r="E101" s="367" t="s">
        <v>1873</v>
      </c>
      <c r="F101" s="161"/>
      <c r="G101" s="366">
        <v>180</v>
      </c>
      <c r="H101" s="88">
        <v>2</v>
      </c>
      <c r="I101" s="88">
        <v>1.8</v>
      </c>
      <c r="J101" s="40" t="s">
        <v>33</v>
      </c>
      <c r="K101" s="41" t="s">
        <v>26</v>
      </c>
      <c r="L101" s="42" t="str">
        <f t="shared" si="0"/>
        <v>1.8kg</v>
      </c>
      <c r="M101" s="658">
        <f t="shared" si="1"/>
        <v>3.6</v>
      </c>
      <c r="N101" s="659" t="str">
        <f t="shared" si="2"/>
        <v>3.6 kg</v>
      </c>
      <c r="O101" s="692">
        <f t="shared" si="3"/>
        <v>360</v>
      </c>
      <c r="P101" s="29">
        <f t="shared" si="6"/>
        <v>180</v>
      </c>
      <c r="Q101" s="74">
        <f t="shared" si="5"/>
        <v>0</v>
      </c>
      <c r="R101" s="28"/>
      <c r="S101" s="232"/>
      <c r="T101" s="28"/>
      <c r="U101" s="28"/>
      <c r="V101" s="28"/>
      <c r="W101" s="28"/>
      <c r="X101" s="28"/>
      <c r="Y101" s="28"/>
      <c r="Z101" s="28"/>
    </row>
    <row r="102" spans="1:26" ht="15.75" customHeight="1">
      <c r="A102" s="111">
        <v>92</v>
      </c>
      <c r="B102" s="366" t="s">
        <v>1106</v>
      </c>
      <c r="C102" s="48"/>
      <c r="D102" s="9"/>
      <c r="E102" s="367" t="s">
        <v>1108</v>
      </c>
      <c r="F102" s="161"/>
      <c r="G102" s="366">
        <v>46</v>
      </c>
      <c r="H102" s="88">
        <v>1</v>
      </c>
      <c r="I102" s="88">
        <v>500</v>
      </c>
      <c r="J102" s="40" t="s">
        <v>2698</v>
      </c>
      <c r="K102" s="41" t="s">
        <v>26</v>
      </c>
      <c r="L102" s="42" t="str">
        <f t="shared" si="0"/>
        <v>500g</v>
      </c>
      <c r="M102" s="658">
        <f t="shared" si="1"/>
        <v>500</v>
      </c>
      <c r="N102" s="659" t="str">
        <f t="shared" si="2"/>
        <v>500 g</v>
      </c>
      <c r="O102" s="692">
        <f t="shared" si="3"/>
        <v>46</v>
      </c>
      <c r="P102" s="29">
        <f t="shared" si="6"/>
        <v>46</v>
      </c>
      <c r="Q102" s="74">
        <f t="shared" si="5"/>
        <v>0</v>
      </c>
      <c r="R102" s="28"/>
      <c r="S102" s="28"/>
      <c r="T102" s="28"/>
      <c r="U102" s="28"/>
      <c r="V102" s="28"/>
      <c r="W102" s="28"/>
      <c r="X102" s="28"/>
      <c r="Y102" s="28"/>
      <c r="Z102" s="28"/>
    </row>
    <row r="103" spans="1:26" ht="15.75" customHeight="1">
      <c r="A103" s="111">
        <v>93</v>
      </c>
      <c r="B103" s="366" t="s">
        <v>1296</v>
      </c>
      <c r="C103" s="48"/>
      <c r="D103" s="9"/>
      <c r="E103" s="367" t="s">
        <v>1297</v>
      </c>
      <c r="F103" s="161"/>
      <c r="G103" s="366">
        <v>84.1</v>
      </c>
      <c r="H103" s="88">
        <v>2</v>
      </c>
      <c r="I103" s="669">
        <v>340</v>
      </c>
      <c r="J103" s="88" t="s">
        <v>2698</v>
      </c>
      <c r="K103" s="41" t="s">
        <v>26</v>
      </c>
      <c r="L103" s="42" t="str">
        <f t="shared" si="0"/>
        <v>340g</v>
      </c>
      <c r="M103" s="658">
        <f t="shared" si="1"/>
        <v>680</v>
      </c>
      <c r="N103" s="659" t="str">
        <f t="shared" si="2"/>
        <v>680 g</v>
      </c>
      <c r="O103" s="692">
        <f t="shared" si="3"/>
        <v>168.2</v>
      </c>
      <c r="P103" s="29">
        <f t="shared" si="6"/>
        <v>84.1</v>
      </c>
      <c r="Q103" s="74">
        <f t="shared" si="5"/>
        <v>0</v>
      </c>
      <c r="R103" s="28"/>
      <c r="S103" s="28"/>
      <c r="T103" s="28"/>
      <c r="U103" s="28"/>
      <c r="V103" s="28"/>
      <c r="W103" s="28"/>
      <c r="X103" s="28"/>
      <c r="Y103" s="28"/>
      <c r="Z103" s="28"/>
    </row>
    <row r="104" spans="1:26" ht="15.75" customHeight="1">
      <c r="A104" s="111">
        <v>94</v>
      </c>
      <c r="B104" s="366" t="s">
        <v>1926</v>
      </c>
      <c r="C104" s="48"/>
      <c r="D104" s="9"/>
      <c r="E104" s="367" t="s">
        <v>336</v>
      </c>
      <c r="F104" s="161"/>
      <c r="G104" s="366">
        <v>160</v>
      </c>
      <c r="H104" s="88">
        <v>1</v>
      </c>
      <c r="I104" s="88">
        <v>1</v>
      </c>
      <c r="J104" s="40" t="s">
        <v>484</v>
      </c>
      <c r="K104" s="41" t="s">
        <v>26</v>
      </c>
      <c r="L104" s="42" t="str">
        <f t="shared" si="0"/>
        <v>1l</v>
      </c>
      <c r="M104" s="658">
        <f t="shared" si="1"/>
        <v>1</v>
      </c>
      <c r="N104" s="659" t="str">
        <f t="shared" si="2"/>
        <v>1 l</v>
      </c>
      <c r="O104" s="692">
        <f t="shared" si="3"/>
        <v>160</v>
      </c>
      <c r="P104" s="29">
        <f t="shared" si="6"/>
        <v>160</v>
      </c>
      <c r="Q104" s="74">
        <f t="shared" si="5"/>
        <v>0</v>
      </c>
      <c r="R104" s="28"/>
      <c r="S104" s="28"/>
      <c r="T104" s="28"/>
      <c r="U104" s="28"/>
      <c r="V104" s="28"/>
      <c r="W104" s="28"/>
      <c r="X104" s="28"/>
      <c r="Y104" s="28"/>
      <c r="Z104" s="28"/>
    </row>
    <row r="105" spans="1:26" ht="15.75" customHeight="1">
      <c r="A105" s="111">
        <v>95</v>
      </c>
      <c r="B105" s="366" t="s">
        <v>2128</v>
      </c>
      <c r="C105" s="48"/>
      <c r="D105" s="9"/>
      <c r="E105" s="367" t="s">
        <v>336</v>
      </c>
      <c r="F105" s="161"/>
      <c r="G105" s="366">
        <v>100</v>
      </c>
      <c r="H105" s="88">
        <v>0.5</v>
      </c>
      <c r="I105" s="88">
        <v>1</v>
      </c>
      <c r="J105" s="40" t="s">
        <v>33</v>
      </c>
      <c r="K105" s="41" t="s">
        <v>26</v>
      </c>
      <c r="L105" s="42" t="str">
        <f t="shared" si="0"/>
        <v>1kg</v>
      </c>
      <c r="M105" s="658">
        <f t="shared" si="1"/>
        <v>0.5</v>
      </c>
      <c r="N105" s="659" t="str">
        <f t="shared" si="2"/>
        <v>0.5 kg</v>
      </c>
      <c r="O105" s="692">
        <f t="shared" si="3"/>
        <v>50</v>
      </c>
      <c r="P105" s="29">
        <f t="shared" si="6"/>
        <v>100</v>
      </c>
      <c r="Q105" s="74">
        <f t="shared" si="5"/>
        <v>0</v>
      </c>
      <c r="R105" s="28"/>
      <c r="S105" s="28"/>
      <c r="T105" s="28"/>
      <c r="U105" s="28"/>
      <c r="V105" s="28"/>
      <c r="W105" s="28"/>
      <c r="X105" s="28"/>
      <c r="Y105" s="28"/>
      <c r="Z105" s="28"/>
    </row>
    <row r="106" spans="1:26" ht="15.75" customHeight="1">
      <c r="A106" s="111">
        <v>96</v>
      </c>
      <c r="B106" s="366" t="s">
        <v>2110</v>
      </c>
      <c r="C106" s="48"/>
      <c r="D106" s="9"/>
      <c r="E106" s="367" t="s">
        <v>2111</v>
      </c>
      <c r="F106" s="161"/>
      <c r="G106" s="366">
        <v>152.5</v>
      </c>
      <c r="H106" s="88">
        <v>0.47619</v>
      </c>
      <c r="I106" s="88">
        <v>210</v>
      </c>
      <c r="J106" s="40" t="s">
        <v>29</v>
      </c>
      <c r="K106" s="41" t="s">
        <v>26</v>
      </c>
      <c r="L106" s="42" t="str">
        <f t="shared" si="0"/>
        <v>210ml</v>
      </c>
      <c r="M106" s="658">
        <f t="shared" si="1"/>
        <v>99.999899999999997</v>
      </c>
      <c r="N106" s="659" t="str">
        <f t="shared" si="2"/>
        <v>99.9999 ml</v>
      </c>
      <c r="O106" s="692">
        <f t="shared" si="3"/>
        <v>72.618975000000006</v>
      </c>
      <c r="P106" s="29">
        <f t="shared" si="6"/>
        <v>152.5</v>
      </c>
      <c r="Q106" s="74">
        <f t="shared" si="5"/>
        <v>0</v>
      </c>
      <c r="R106" s="28"/>
      <c r="S106" s="28"/>
      <c r="T106" s="28"/>
      <c r="U106" s="28"/>
      <c r="V106" s="28"/>
      <c r="W106" s="28"/>
      <c r="X106" s="28"/>
      <c r="Y106" s="28"/>
      <c r="Z106" s="28"/>
    </row>
    <row r="107" spans="1:26" ht="15.75" customHeight="1">
      <c r="A107" s="111">
        <v>97</v>
      </c>
      <c r="B107" s="366" t="s">
        <v>1865</v>
      </c>
      <c r="C107" s="48"/>
      <c r="D107" s="9"/>
      <c r="E107" s="116" t="s">
        <v>1866</v>
      </c>
      <c r="F107" s="161"/>
      <c r="G107" s="675">
        <v>265</v>
      </c>
      <c r="H107" s="88">
        <v>0.46256000000000003</v>
      </c>
      <c r="I107" s="88">
        <v>227</v>
      </c>
      <c r="J107" s="40" t="s">
        <v>2698</v>
      </c>
      <c r="K107" s="41" t="s">
        <v>26</v>
      </c>
      <c r="L107" s="42" t="str">
        <f t="shared" si="0"/>
        <v>227g</v>
      </c>
      <c r="M107" s="658">
        <f t="shared" si="1"/>
        <v>105.00112</v>
      </c>
      <c r="N107" s="659" t="str">
        <f t="shared" si="2"/>
        <v>105.00112 g</v>
      </c>
      <c r="O107" s="692">
        <f t="shared" si="3"/>
        <v>122.5784</v>
      </c>
      <c r="P107" s="29">
        <f t="shared" si="6"/>
        <v>265</v>
      </c>
      <c r="Q107" s="74">
        <f t="shared" si="5"/>
        <v>0</v>
      </c>
      <c r="R107" s="28"/>
      <c r="S107" s="28"/>
      <c r="T107" s="28"/>
      <c r="U107" s="28"/>
      <c r="V107" s="28"/>
      <c r="W107" s="28"/>
      <c r="X107" s="28"/>
      <c r="Y107" s="28"/>
      <c r="Z107" s="28"/>
    </row>
    <row r="108" spans="1:26" ht="15.75" customHeight="1">
      <c r="A108" s="111">
        <v>98</v>
      </c>
      <c r="B108" s="48" t="s">
        <v>1529</v>
      </c>
      <c r="C108" s="48"/>
      <c r="D108" s="35"/>
      <c r="E108" s="50" t="s">
        <v>84</v>
      </c>
      <c r="F108" s="161"/>
      <c r="G108" s="670">
        <v>428</v>
      </c>
      <c r="H108" s="88">
        <v>1.71427</v>
      </c>
      <c r="I108" s="88">
        <v>3.5</v>
      </c>
      <c r="J108" s="40" t="s">
        <v>484</v>
      </c>
      <c r="K108" s="41" t="s">
        <v>26</v>
      </c>
      <c r="L108" s="42" t="str">
        <f t="shared" si="0"/>
        <v>3.5l</v>
      </c>
      <c r="M108" s="658">
        <f t="shared" si="1"/>
        <v>5.9999450000000003</v>
      </c>
      <c r="N108" s="659" t="str">
        <f t="shared" si="2"/>
        <v>5.999945 l</v>
      </c>
      <c r="O108" s="692">
        <f t="shared" si="3"/>
        <v>733.70755999999994</v>
      </c>
      <c r="P108" s="29">
        <f t="shared" si="6"/>
        <v>428</v>
      </c>
      <c r="Q108" s="74">
        <f t="shared" si="5"/>
        <v>0</v>
      </c>
      <c r="R108" s="28"/>
      <c r="S108" s="28"/>
      <c r="T108" s="28"/>
      <c r="U108" s="28"/>
      <c r="V108" s="28"/>
      <c r="W108" s="28"/>
      <c r="X108" s="28"/>
      <c r="Y108" s="28"/>
      <c r="Z108" s="28"/>
    </row>
    <row r="109" spans="1:26" ht="15.75" customHeight="1">
      <c r="A109" s="111">
        <v>99</v>
      </c>
      <c r="B109" s="366" t="s">
        <v>2293</v>
      </c>
      <c r="C109" s="48"/>
      <c r="D109" s="35"/>
      <c r="E109" s="367" t="s">
        <v>2294</v>
      </c>
      <c r="F109" s="161"/>
      <c r="G109" s="670">
        <v>80</v>
      </c>
      <c r="H109" s="88">
        <v>4</v>
      </c>
      <c r="I109" s="88">
        <v>900</v>
      </c>
      <c r="J109" s="40" t="s">
        <v>2698</v>
      </c>
      <c r="K109" s="41" t="s">
        <v>26</v>
      </c>
      <c r="L109" s="42" t="str">
        <f t="shared" si="0"/>
        <v>900g</v>
      </c>
      <c r="M109" s="658">
        <f t="shared" si="1"/>
        <v>3600</v>
      </c>
      <c r="N109" s="659" t="str">
        <f t="shared" si="2"/>
        <v>3600 g</v>
      </c>
      <c r="O109" s="692">
        <f t="shared" si="3"/>
        <v>320</v>
      </c>
      <c r="P109" s="29">
        <f t="shared" si="6"/>
        <v>80</v>
      </c>
      <c r="Q109" s="74">
        <f t="shared" si="5"/>
        <v>0</v>
      </c>
      <c r="R109" s="28"/>
      <c r="S109" s="28"/>
      <c r="T109" s="28"/>
      <c r="U109" s="28"/>
      <c r="V109" s="28"/>
      <c r="W109" s="28"/>
      <c r="X109" s="28"/>
      <c r="Y109" s="28"/>
      <c r="Z109" s="28"/>
    </row>
    <row r="110" spans="1:26" ht="15.75" customHeight="1">
      <c r="A110" s="111">
        <v>100</v>
      </c>
      <c r="B110" s="366" t="s">
        <v>459</v>
      </c>
      <c r="C110" s="48"/>
      <c r="D110" s="35"/>
      <c r="E110" s="367" t="s">
        <v>458</v>
      </c>
      <c r="F110" s="161"/>
      <c r="G110" s="366">
        <v>90.73</v>
      </c>
      <c r="H110" s="88">
        <v>30</v>
      </c>
      <c r="I110" s="40">
        <v>500</v>
      </c>
      <c r="J110" s="40" t="s">
        <v>2698</v>
      </c>
      <c r="K110" s="41" t="s">
        <v>26</v>
      </c>
      <c r="L110" s="42" t="str">
        <f t="shared" si="0"/>
        <v>500g</v>
      </c>
      <c r="M110" s="658">
        <f t="shared" si="1"/>
        <v>15000</v>
      </c>
      <c r="N110" s="659" t="str">
        <f t="shared" si="2"/>
        <v>15000 g</v>
      </c>
      <c r="O110" s="692">
        <f t="shared" si="3"/>
        <v>2721.9</v>
      </c>
      <c r="P110" s="29">
        <f t="shared" si="6"/>
        <v>90.73</v>
      </c>
      <c r="Q110" s="74">
        <f t="shared" si="5"/>
        <v>0</v>
      </c>
      <c r="R110" s="28"/>
      <c r="S110" s="28"/>
      <c r="T110" s="28"/>
      <c r="U110" s="28"/>
      <c r="V110" s="28"/>
      <c r="W110" s="28"/>
      <c r="X110" s="28"/>
      <c r="Y110" s="28"/>
      <c r="Z110" s="28"/>
    </row>
    <row r="111" spans="1:26" ht="15.75" customHeight="1">
      <c r="A111" s="111">
        <v>101</v>
      </c>
      <c r="B111" s="366" t="s">
        <v>1449</v>
      </c>
      <c r="C111" s="48"/>
      <c r="D111" s="35"/>
      <c r="E111" s="367" t="s">
        <v>1450</v>
      </c>
      <c r="F111" s="161"/>
      <c r="G111" s="366">
        <v>380</v>
      </c>
      <c r="H111" s="88">
        <v>5</v>
      </c>
      <c r="I111" s="86">
        <v>5</v>
      </c>
      <c r="J111" s="40" t="s">
        <v>33</v>
      </c>
      <c r="K111" s="41" t="s">
        <v>26</v>
      </c>
      <c r="L111" s="42" t="str">
        <f t="shared" si="0"/>
        <v>5kg</v>
      </c>
      <c r="M111" s="658">
        <f t="shared" si="1"/>
        <v>25</v>
      </c>
      <c r="N111" s="659" t="str">
        <f t="shared" si="2"/>
        <v>25 kg</v>
      </c>
      <c r="O111" s="692">
        <f t="shared" si="3"/>
        <v>1900</v>
      </c>
      <c r="P111" s="29">
        <f t="shared" si="6"/>
        <v>380</v>
      </c>
      <c r="Q111" s="74">
        <f t="shared" si="5"/>
        <v>0</v>
      </c>
      <c r="R111" s="28"/>
      <c r="S111" s="28"/>
      <c r="T111" s="28"/>
      <c r="U111" s="28"/>
      <c r="V111" s="28"/>
      <c r="W111" s="28"/>
      <c r="X111" s="28"/>
      <c r="Y111" s="28"/>
      <c r="Z111" s="28"/>
    </row>
    <row r="112" spans="1:26" ht="15.75" customHeight="1">
      <c r="A112" s="111">
        <v>102</v>
      </c>
      <c r="B112" s="366" t="s">
        <v>1645</v>
      </c>
      <c r="C112" s="48"/>
      <c r="D112" s="35"/>
      <c r="E112" s="367" t="s">
        <v>1646</v>
      </c>
      <c r="F112" s="161"/>
      <c r="G112" s="366">
        <v>23.6</v>
      </c>
      <c r="H112" s="88">
        <v>8</v>
      </c>
      <c r="I112" s="88">
        <v>100</v>
      </c>
      <c r="J112" s="40" t="s">
        <v>2698</v>
      </c>
      <c r="K112" s="41" t="s">
        <v>26</v>
      </c>
      <c r="L112" s="42" t="str">
        <f t="shared" si="0"/>
        <v>100g</v>
      </c>
      <c r="M112" s="658">
        <f t="shared" si="1"/>
        <v>800</v>
      </c>
      <c r="N112" s="659" t="str">
        <f t="shared" si="2"/>
        <v>800 g</v>
      </c>
      <c r="O112" s="692">
        <f t="shared" si="3"/>
        <v>188.8</v>
      </c>
      <c r="P112" s="29">
        <f t="shared" si="6"/>
        <v>23.6</v>
      </c>
      <c r="Q112" s="74">
        <f t="shared" si="5"/>
        <v>0</v>
      </c>
      <c r="R112" s="28"/>
      <c r="S112" s="28"/>
      <c r="T112" s="28"/>
      <c r="U112" s="28"/>
      <c r="V112" s="28"/>
      <c r="W112" s="28"/>
      <c r="X112" s="28"/>
      <c r="Y112" s="28"/>
      <c r="Z112" s="28"/>
    </row>
    <row r="113" spans="1:26" ht="15.75" customHeight="1">
      <c r="A113" s="111">
        <v>103</v>
      </c>
      <c r="B113" s="366" t="s">
        <v>2259</v>
      </c>
      <c r="C113" s="48"/>
      <c r="D113" s="35"/>
      <c r="E113" s="367" t="s">
        <v>2261</v>
      </c>
      <c r="F113" s="161"/>
      <c r="G113" s="366">
        <v>250</v>
      </c>
      <c r="H113" s="88">
        <v>0.39</v>
      </c>
      <c r="I113" s="88">
        <v>1</v>
      </c>
      <c r="J113" s="40" t="s">
        <v>33</v>
      </c>
      <c r="K113" s="41" t="s">
        <v>26</v>
      </c>
      <c r="L113" s="42" t="str">
        <f t="shared" si="0"/>
        <v>1kg</v>
      </c>
      <c r="M113" s="658">
        <f t="shared" si="1"/>
        <v>0.39</v>
      </c>
      <c r="N113" s="659" t="str">
        <f t="shared" si="2"/>
        <v>0.39 kg</v>
      </c>
      <c r="O113" s="692">
        <f t="shared" si="3"/>
        <v>97.5</v>
      </c>
      <c r="P113" s="29">
        <f t="shared" si="6"/>
        <v>250</v>
      </c>
      <c r="Q113" s="74">
        <f t="shared" si="5"/>
        <v>0</v>
      </c>
      <c r="R113" s="28"/>
      <c r="S113" s="28"/>
      <c r="T113" s="28"/>
      <c r="U113" s="28"/>
      <c r="V113" s="28"/>
      <c r="W113" s="28"/>
      <c r="X113" s="28"/>
      <c r="Y113" s="28"/>
      <c r="Z113" s="28"/>
    </row>
    <row r="114" spans="1:26" ht="15.75" customHeight="1">
      <c r="A114" s="111">
        <v>104</v>
      </c>
      <c r="B114" s="366" t="s">
        <v>261</v>
      </c>
      <c r="C114" s="48"/>
      <c r="D114" s="35"/>
      <c r="E114" s="367" t="s">
        <v>262</v>
      </c>
      <c r="F114" s="156"/>
      <c r="G114" s="366">
        <v>41.9</v>
      </c>
      <c r="H114" s="88">
        <v>4</v>
      </c>
      <c r="I114" s="88">
        <v>500</v>
      </c>
      <c r="J114" s="40" t="s">
        <v>2698</v>
      </c>
      <c r="K114" s="41" t="s">
        <v>26</v>
      </c>
      <c r="L114" s="42" t="str">
        <f t="shared" si="0"/>
        <v>500g</v>
      </c>
      <c r="M114" s="658">
        <f t="shared" si="1"/>
        <v>2000</v>
      </c>
      <c r="N114" s="659" t="str">
        <f t="shared" si="2"/>
        <v>2000 g</v>
      </c>
      <c r="O114" s="692">
        <f t="shared" si="3"/>
        <v>167.6</v>
      </c>
      <c r="P114" s="29">
        <f t="shared" si="6"/>
        <v>41.9</v>
      </c>
      <c r="Q114" s="74">
        <f t="shared" si="5"/>
        <v>0</v>
      </c>
      <c r="R114" s="28"/>
      <c r="S114" s="28"/>
      <c r="T114" s="28"/>
      <c r="U114" s="28"/>
      <c r="V114" s="28"/>
      <c r="W114" s="28"/>
      <c r="X114" s="28"/>
      <c r="Y114" s="28"/>
      <c r="Z114" s="28"/>
    </row>
    <row r="115" spans="1:26" ht="15.75" customHeight="1">
      <c r="A115" s="111">
        <v>105</v>
      </c>
      <c r="B115" s="366" t="s">
        <v>1804</v>
      </c>
      <c r="C115" s="48"/>
      <c r="D115" s="35"/>
      <c r="E115" s="367" t="s">
        <v>262</v>
      </c>
      <c r="F115" s="156"/>
      <c r="G115" s="686">
        <v>42.2</v>
      </c>
      <c r="H115" s="88">
        <v>11.9163</v>
      </c>
      <c r="I115" s="88">
        <v>454</v>
      </c>
      <c r="J115" s="88" t="s">
        <v>2698</v>
      </c>
      <c r="K115" s="41" t="s">
        <v>26</v>
      </c>
      <c r="L115" s="42" t="str">
        <f t="shared" si="0"/>
        <v>454g</v>
      </c>
      <c r="M115" s="658">
        <f t="shared" si="1"/>
        <v>5410.0001999999995</v>
      </c>
      <c r="N115" s="659" t="str">
        <f t="shared" si="2"/>
        <v>5410.0002 g</v>
      </c>
      <c r="O115" s="692">
        <f t="shared" si="3"/>
        <v>502.86786000000001</v>
      </c>
      <c r="P115" s="29">
        <f t="shared" si="6"/>
        <v>42.2</v>
      </c>
      <c r="Q115" s="74">
        <f t="shared" si="5"/>
        <v>0</v>
      </c>
      <c r="R115" s="28"/>
      <c r="S115" s="28"/>
      <c r="T115" s="28"/>
      <c r="U115" s="28"/>
      <c r="V115" s="28"/>
      <c r="W115" s="28"/>
      <c r="X115" s="28"/>
      <c r="Y115" s="28"/>
      <c r="Z115" s="28"/>
    </row>
    <row r="116" spans="1:26" ht="15.75" customHeight="1">
      <c r="A116" s="111">
        <v>106</v>
      </c>
      <c r="B116" s="366" t="s">
        <v>1348</v>
      </c>
      <c r="C116" s="48"/>
      <c r="D116" s="35"/>
      <c r="E116" s="367" t="s">
        <v>1349</v>
      </c>
      <c r="F116" s="156"/>
      <c r="G116" s="670">
        <v>117.5</v>
      </c>
      <c r="H116" s="88">
        <v>0.66</v>
      </c>
      <c r="I116" s="88">
        <v>500</v>
      </c>
      <c r="J116" s="88" t="s">
        <v>2698</v>
      </c>
      <c r="K116" s="41" t="s">
        <v>26</v>
      </c>
      <c r="L116" s="42" t="str">
        <f t="shared" si="0"/>
        <v>500g</v>
      </c>
      <c r="M116" s="658">
        <f t="shared" si="1"/>
        <v>330</v>
      </c>
      <c r="N116" s="659" t="str">
        <f t="shared" si="2"/>
        <v>330 g</v>
      </c>
      <c r="O116" s="692">
        <f t="shared" si="3"/>
        <v>77.55</v>
      </c>
      <c r="P116" s="29">
        <f t="shared" si="6"/>
        <v>117.49999999999999</v>
      </c>
      <c r="Q116" s="74">
        <f t="shared" si="5"/>
        <v>0</v>
      </c>
      <c r="R116" s="28"/>
      <c r="S116" s="28"/>
      <c r="T116" s="28"/>
      <c r="U116" s="28"/>
      <c r="V116" s="28"/>
      <c r="W116" s="28"/>
      <c r="X116" s="28"/>
      <c r="Y116" s="28"/>
      <c r="Z116" s="28"/>
    </row>
    <row r="117" spans="1:26" ht="15.75" customHeight="1">
      <c r="A117" s="111">
        <v>107</v>
      </c>
      <c r="B117" s="366" t="s">
        <v>1401</v>
      </c>
      <c r="C117" s="48"/>
      <c r="D117" s="35"/>
      <c r="E117" s="287" t="s">
        <v>336</v>
      </c>
      <c r="F117" s="156"/>
      <c r="G117" s="675">
        <v>50</v>
      </c>
      <c r="H117" s="88">
        <v>2.6</v>
      </c>
      <c r="I117" s="40">
        <v>500</v>
      </c>
      <c r="J117" s="40" t="s">
        <v>2698</v>
      </c>
      <c r="K117" s="41" t="s">
        <v>26</v>
      </c>
      <c r="L117" s="42" t="str">
        <f t="shared" si="0"/>
        <v>500g</v>
      </c>
      <c r="M117" s="658">
        <f t="shared" si="1"/>
        <v>1300</v>
      </c>
      <c r="N117" s="659" t="str">
        <f t="shared" si="2"/>
        <v>1300 g</v>
      </c>
      <c r="O117" s="692">
        <f t="shared" si="3"/>
        <v>130</v>
      </c>
      <c r="P117" s="29">
        <f t="shared" si="6"/>
        <v>50</v>
      </c>
      <c r="Q117" s="74">
        <f t="shared" si="5"/>
        <v>0</v>
      </c>
      <c r="R117" s="28"/>
      <c r="S117" s="28"/>
      <c r="T117" s="28"/>
      <c r="U117" s="28"/>
      <c r="V117" s="28"/>
      <c r="W117" s="28"/>
      <c r="X117" s="28"/>
      <c r="Y117" s="28"/>
      <c r="Z117" s="28"/>
    </row>
    <row r="118" spans="1:26" ht="15.75" customHeight="1">
      <c r="A118" s="111">
        <v>108</v>
      </c>
      <c r="B118" s="366" t="s">
        <v>2589</v>
      </c>
      <c r="C118" s="48"/>
      <c r="D118" s="35"/>
      <c r="E118" s="116"/>
      <c r="F118" s="156"/>
      <c r="G118" s="366">
        <v>27</v>
      </c>
      <c r="H118" s="88">
        <v>4.6399999999999997</v>
      </c>
      <c r="I118" s="88">
        <v>25</v>
      </c>
      <c r="J118" s="121" t="s">
        <v>2739</v>
      </c>
      <c r="K118" s="41" t="s">
        <v>26</v>
      </c>
      <c r="L118" s="42" t="str">
        <f t="shared" si="0"/>
        <v>25pcs</v>
      </c>
      <c r="M118" s="658">
        <f t="shared" si="1"/>
        <v>115.99999999999999</v>
      </c>
      <c r="N118" s="659" t="str">
        <f t="shared" si="2"/>
        <v>116 pcs</v>
      </c>
      <c r="O118" s="692">
        <f t="shared" si="3"/>
        <v>125.27999999999999</v>
      </c>
      <c r="P118" s="29">
        <f t="shared" si="6"/>
        <v>27</v>
      </c>
      <c r="Q118" s="74">
        <f t="shared" si="5"/>
        <v>0</v>
      </c>
      <c r="R118" s="28"/>
      <c r="S118" s="28"/>
      <c r="T118" s="28"/>
      <c r="U118" s="28"/>
      <c r="V118" s="28"/>
      <c r="W118" s="28"/>
      <c r="X118" s="28"/>
      <c r="Y118" s="28"/>
      <c r="Z118" s="28"/>
    </row>
    <row r="119" spans="1:26" ht="15.75" customHeight="1">
      <c r="A119" s="111">
        <v>109</v>
      </c>
      <c r="B119" s="366" t="s">
        <v>2579</v>
      </c>
      <c r="C119" s="48"/>
      <c r="D119" s="35"/>
      <c r="E119" s="116"/>
      <c r="F119" s="156"/>
      <c r="G119" s="366">
        <v>27</v>
      </c>
      <c r="H119" s="88">
        <v>0.44</v>
      </c>
      <c r="I119" s="40">
        <v>25</v>
      </c>
      <c r="J119" s="40" t="s">
        <v>2739</v>
      </c>
      <c r="K119" s="41" t="s">
        <v>26</v>
      </c>
      <c r="L119" s="42" t="str">
        <f t="shared" si="0"/>
        <v>25pcs</v>
      </c>
      <c r="M119" s="658">
        <f t="shared" si="1"/>
        <v>11</v>
      </c>
      <c r="N119" s="659" t="str">
        <f t="shared" si="2"/>
        <v>11 pcs</v>
      </c>
      <c r="O119" s="692">
        <f t="shared" si="3"/>
        <v>11.88</v>
      </c>
      <c r="P119" s="29">
        <f t="shared" si="6"/>
        <v>27</v>
      </c>
      <c r="Q119" s="74">
        <f t="shared" si="5"/>
        <v>0</v>
      </c>
      <c r="R119" s="28"/>
      <c r="S119" s="28"/>
      <c r="T119" s="28"/>
      <c r="U119" s="28"/>
      <c r="V119" s="28"/>
      <c r="W119" s="28"/>
      <c r="X119" s="28"/>
      <c r="Y119" s="28"/>
      <c r="Z119" s="28"/>
    </row>
    <row r="120" spans="1:26" ht="15.75" customHeight="1">
      <c r="A120" s="111">
        <v>110</v>
      </c>
      <c r="B120" s="366" t="s">
        <v>2586</v>
      </c>
      <c r="C120" s="48"/>
      <c r="D120" s="35"/>
      <c r="E120" s="116"/>
      <c r="F120" s="156"/>
      <c r="G120" s="366">
        <v>27</v>
      </c>
      <c r="H120" s="88">
        <v>1</v>
      </c>
      <c r="I120" s="88">
        <v>25</v>
      </c>
      <c r="J120" s="121" t="s">
        <v>2739</v>
      </c>
      <c r="K120" s="41" t="s">
        <v>26</v>
      </c>
      <c r="L120" s="42" t="str">
        <f t="shared" si="0"/>
        <v>25pcs</v>
      </c>
      <c r="M120" s="658">
        <f t="shared" si="1"/>
        <v>25</v>
      </c>
      <c r="N120" s="659" t="str">
        <f t="shared" si="2"/>
        <v>25 pcs</v>
      </c>
      <c r="O120" s="692">
        <f t="shared" si="3"/>
        <v>27</v>
      </c>
      <c r="P120" s="29">
        <f t="shared" si="6"/>
        <v>27</v>
      </c>
      <c r="Q120" s="74">
        <f t="shared" si="5"/>
        <v>0</v>
      </c>
      <c r="R120" s="28"/>
      <c r="S120" s="28"/>
      <c r="T120" s="28"/>
      <c r="U120" s="28"/>
      <c r="V120" s="28"/>
      <c r="W120" s="28"/>
      <c r="X120" s="28"/>
      <c r="Y120" s="28"/>
      <c r="Z120" s="28"/>
    </row>
    <row r="121" spans="1:26" ht="15.75" customHeight="1">
      <c r="A121" s="111">
        <v>111</v>
      </c>
      <c r="B121" s="366" t="s">
        <v>2585</v>
      </c>
      <c r="C121" s="48"/>
      <c r="D121" s="179"/>
      <c r="E121" s="50"/>
      <c r="F121" s="156"/>
      <c r="G121" s="366">
        <v>50</v>
      </c>
      <c r="H121" s="88">
        <v>1.64</v>
      </c>
      <c r="I121" s="88">
        <v>100</v>
      </c>
      <c r="J121" s="121" t="s">
        <v>2739</v>
      </c>
      <c r="K121" s="41" t="s">
        <v>26</v>
      </c>
      <c r="L121" s="42" t="str">
        <f t="shared" si="0"/>
        <v>100pcs</v>
      </c>
      <c r="M121" s="658">
        <f t="shared" si="1"/>
        <v>164</v>
      </c>
      <c r="N121" s="659" t="str">
        <f t="shared" si="2"/>
        <v>164 pcs</v>
      </c>
      <c r="O121" s="692">
        <f t="shared" si="3"/>
        <v>82</v>
      </c>
      <c r="P121" s="29">
        <f t="shared" si="6"/>
        <v>50</v>
      </c>
      <c r="Q121" s="74">
        <f t="shared" si="5"/>
        <v>0</v>
      </c>
      <c r="R121" s="28"/>
      <c r="S121" s="28"/>
      <c r="T121" s="28"/>
      <c r="U121" s="28"/>
      <c r="V121" s="28"/>
      <c r="W121" s="28"/>
      <c r="X121" s="28"/>
      <c r="Y121" s="28"/>
      <c r="Z121" s="28"/>
    </row>
    <row r="122" spans="1:26" ht="15.75" customHeight="1">
      <c r="A122" s="111">
        <v>112</v>
      </c>
      <c r="B122" s="366" t="s">
        <v>650</v>
      </c>
      <c r="C122" s="48"/>
      <c r="D122" s="179"/>
      <c r="E122" s="116"/>
      <c r="F122" s="156"/>
      <c r="G122" s="366">
        <v>50</v>
      </c>
      <c r="H122" s="88">
        <v>9</v>
      </c>
      <c r="I122" s="88">
        <v>100</v>
      </c>
      <c r="J122" s="121" t="s">
        <v>2739</v>
      </c>
      <c r="K122" s="41" t="s">
        <v>26</v>
      </c>
      <c r="L122" s="42" t="str">
        <f t="shared" si="0"/>
        <v>100pcs</v>
      </c>
      <c r="M122" s="658">
        <f t="shared" si="1"/>
        <v>900</v>
      </c>
      <c r="N122" s="659" t="str">
        <f t="shared" si="2"/>
        <v>900 pcs</v>
      </c>
      <c r="O122" s="692">
        <f t="shared" si="3"/>
        <v>450</v>
      </c>
      <c r="P122" s="29">
        <f t="shared" si="6"/>
        <v>50</v>
      </c>
      <c r="Q122" s="74">
        <f t="shared" si="5"/>
        <v>0</v>
      </c>
      <c r="R122" s="28"/>
      <c r="S122" s="28"/>
      <c r="T122" s="28"/>
      <c r="U122" s="28"/>
      <c r="V122" s="28"/>
      <c r="W122" s="28"/>
      <c r="X122" s="28"/>
      <c r="Y122" s="28"/>
      <c r="Z122" s="28"/>
    </row>
    <row r="123" spans="1:26" ht="15.75" customHeight="1">
      <c r="A123" s="111">
        <v>113</v>
      </c>
      <c r="B123" s="366" t="s">
        <v>1937</v>
      </c>
      <c r="C123" s="48"/>
      <c r="D123" s="35"/>
      <c r="E123" s="116"/>
      <c r="F123" s="156"/>
      <c r="G123" s="366">
        <v>120</v>
      </c>
      <c r="H123" s="88">
        <v>0.125</v>
      </c>
      <c r="I123" s="88">
        <v>200</v>
      </c>
      <c r="J123" s="121" t="s">
        <v>2739</v>
      </c>
      <c r="K123" s="41" t="s">
        <v>26</v>
      </c>
      <c r="L123" s="42" t="str">
        <f t="shared" si="0"/>
        <v>200pcs</v>
      </c>
      <c r="M123" s="658">
        <f t="shared" si="1"/>
        <v>25</v>
      </c>
      <c r="N123" s="659" t="str">
        <f t="shared" si="2"/>
        <v>25 pcs</v>
      </c>
      <c r="O123" s="692">
        <f t="shared" si="3"/>
        <v>15</v>
      </c>
      <c r="P123" s="29">
        <f t="shared" si="6"/>
        <v>120</v>
      </c>
      <c r="Q123" s="74">
        <f t="shared" si="5"/>
        <v>0</v>
      </c>
      <c r="R123" s="28"/>
      <c r="S123" s="28"/>
      <c r="T123" s="28"/>
      <c r="U123" s="28"/>
      <c r="V123" s="28"/>
      <c r="W123" s="28"/>
      <c r="X123" s="28"/>
      <c r="Y123" s="28"/>
      <c r="Z123" s="28"/>
    </row>
    <row r="124" spans="1:26" ht="15.75" customHeight="1">
      <c r="A124" s="111">
        <v>114</v>
      </c>
      <c r="B124" s="366" t="s">
        <v>206</v>
      </c>
      <c r="C124" s="48"/>
      <c r="D124" s="35"/>
      <c r="E124" s="367" t="s">
        <v>207</v>
      </c>
      <c r="F124" s="156"/>
      <c r="G124" s="366">
        <v>25.56</v>
      </c>
      <c r="H124" s="88">
        <v>9</v>
      </c>
      <c r="I124" s="88">
        <v>100</v>
      </c>
      <c r="J124" s="121" t="s">
        <v>2739</v>
      </c>
      <c r="K124" s="41" t="s">
        <v>26</v>
      </c>
      <c r="L124" s="42" t="str">
        <f t="shared" si="0"/>
        <v>100pcs</v>
      </c>
      <c r="M124" s="658">
        <f t="shared" si="1"/>
        <v>900</v>
      </c>
      <c r="N124" s="659" t="str">
        <f t="shared" si="2"/>
        <v>900 pcs</v>
      </c>
      <c r="O124" s="692">
        <f t="shared" si="3"/>
        <v>230.04</v>
      </c>
      <c r="P124" s="29">
        <f t="shared" si="6"/>
        <v>25.56</v>
      </c>
      <c r="Q124" s="74">
        <f t="shared" si="5"/>
        <v>0</v>
      </c>
      <c r="R124" s="28"/>
      <c r="S124" s="28"/>
      <c r="T124" s="28"/>
      <c r="U124" s="28"/>
      <c r="V124" s="28"/>
      <c r="W124" s="28"/>
      <c r="X124" s="28"/>
      <c r="Y124" s="28"/>
      <c r="Z124" s="28"/>
    </row>
    <row r="125" spans="1:26" ht="15.75" customHeight="1">
      <c r="A125" s="111">
        <v>115</v>
      </c>
      <c r="B125" s="366" t="s">
        <v>211</v>
      </c>
      <c r="C125" s="48"/>
      <c r="D125" s="35"/>
      <c r="E125" s="367"/>
      <c r="F125" s="156"/>
      <c r="G125" s="366">
        <v>22.27</v>
      </c>
      <c r="H125" s="88">
        <v>0.85</v>
      </c>
      <c r="I125" s="88">
        <v>100</v>
      </c>
      <c r="J125" s="88" t="s">
        <v>2739</v>
      </c>
      <c r="K125" s="41" t="s">
        <v>26</v>
      </c>
      <c r="L125" s="42" t="str">
        <f t="shared" si="0"/>
        <v>100pcs</v>
      </c>
      <c r="M125" s="658">
        <f t="shared" si="1"/>
        <v>85</v>
      </c>
      <c r="N125" s="659" t="str">
        <f t="shared" si="2"/>
        <v>85 pcs</v>
      </c>
      <c r="O125" s="692">
        <f t="shared" si="3"/>
        <v>18.929500000000001</v>
      </c>
      <c r="P125" s="29">
        <f t="shared" si="6"/>
        <v>22.270000000000003</v>
      </c>
      <c r="Q125" s="74">
        <f t="shared" si="5"/>
        <v>0</v>
      </c>
      <c r="R125" s="28"/>
      <c r="S125" s="28"/>
      <c r="T125" s="28"/>
      <c r="U125" s="28"/>
      <c r="V125" s="28"/>
      <c r="W125" s="28"/>
      <c r="X125" s="28"/>
      <c r="Y125" s="28"/>
      <c r="Z125" s="28"/>
    </row>
    <row r="126" spans="1:26" ht="15.75" customHeight="1">
      <c r="A126" s="111">
        <v>116</v>
      </c>
      <c r="B126" s="366" t="s">
        <v>2223</v>
      </c>
      <c r="C126" s="48"/>
      <c r="D126" s="35"/>
      <c r="E126" s="50"/>
      <c r="F126" s="156"/>
      <c r="G126" s="366">
        <v>4</v>
      </c>
      <c r="H126" s="696">
        <v>183</v>
      </c>
      <c r="I126" s="687">
        <v>1</v>
      </c>
      <c r="J126" s="677" t="s">
        <v>2738</v>
      </c>
      <c r="K126" s="41" t="s">
        <v>26</v>
      </c>
      <c r="L126" s="42" t="str">
        <f t="shared" si="0"/>
        <v>1pc</v>
      </c>
      <c r="M126" s="658">
        <f t="shared" si="1"/>
        <v>183</v>
      </c>
      <c r="N126" s="659" t="str">
        <f t="shared" si="2"/>
        <v>183 pc</v>
      </c>
      <c r="O126" s="692">
        <f t="shared" si="3"/>
        <v>732</v>
      </c>
      <c r="P126" s="29">
        <f t="shared" si="6"/>
        <v>4</v>
      </c>
      <c r="Q126" s="74">
        <f t="shared" si="5"/>
        <v>0</v>
      </c>
      <c r="R126" s="28"/>
      <c r="S126" s="28"/>
      <c r="T126" s="28"/>
      <c r="U126" s="28"/>
      <c r="V126" s="28"/>
      <c r="W126" s="28"/>
      <c r="X126" s="28"/>
      <c r="Y126" s="28"/>
      <c r="Z126" s="28"/>
    </row>
    <row r="127" spans="1:26" ht="15.75" customHeight="1">
      <c r="A127" s="111">
        <v>117</v>
      </c>
      <c r="B127" s="366" t="s">
        <v>2522</v>
      </c>
      <c r="C127" s="48"/>
      <c r="D127" s="561"/>
      <c r="E127" s="50"/>
      <c r="F127" s="156"/>
      <c r="G127" s="366">
        <v>5</v>
      </c>
      <c r="H127" s="121">
        <v>183</v>
      </c>
      <c r="I127" s="121">
        <v>1</v>
      </c>
      <c r="J127" s="121" t="s">
        <v>2738</v>
      </c>
      <c r="K127" s="41" t="s">
        <v>26</v>
      </c>
      <c r="L127" s="42" t="str">
        <f t="shared" si="0"/>
        <v>1pc</v>
      </c>
      <c r="M127" s="658">
        <f t="shared" si="1"/>
        <v>183</v>
      </c>
      <c r="N127" s="659" t="str">
        <f t="shared" si="2"/>
        <v>183 pc</v>
      </c>
      <c r="O127" s="692">
        <f t="shared" si="3"/>
        <v>915</v>
      </c>
      <c r="P127" s="29">
        <f t="shared" si="6"/>
        <v>5</v>
      </c>
      <c r="Q127" s="74">
        <f t="shared" si="5"/>
        <v>0</v>
      </c>
      <c r="R127" s="28"/>
      <c r="S127" s="28"/>
      <c r="T127" s="28"/>
      <c r="U127" s="28"/>
      <c r="V127" s="28"/>
      <c r="W127" s="28"/>
      <c r="X127" s="28"/>
      <c r="Y127" s="28"/>
      <c r="Z127" s="28"/>
    </row>
    <row r="128" spans="1:26" ht="15.75" customHeight="1">
      <c r="A128" s="111">
        <v>118</v>
      </c>
      <c r="B128" s="366" t="s">
        <v>2414</v>
      </c>
      <c r="C128" s="48"/>
      <c r="D128" s="9"/>
      <c r="E128" s="50"/>
      <c r="F128" s="156"/>
      <c r="G128" s="366">
        <v>6</v>
      </c>
      <c r="H128" s="121">
        <v>20</v>
      </c>
      <c r="I128" s="121">
        <v>1</v>
      </c>
      <c r="J128" s="121" t="s">
        <v>2738</v>
      </c>
      <c r="K128" s="41" t="s">
        <v>26</v>
      </c>
      <c r="L128" s="42" t="str">
        <f t="shared" si="0"/>
        <v>1pc</v>
      </c>
      <c r="M128" s="658">
        <f t="shared" si="1"/>
        <v>20</v>
      </c>
      <c r="N128" s="659" t="str">
        <f t="shared" si="2"/>
        <v>20 pc</v>
      </c>
      <c r="O128" s="692">
        <f t="shared" si="3"/>
        <v>120</v>
      </c>
      <c r="P128" s="29">
        <f t="shared" si="6"/>
        <v>6</v>
      </c>
      <c r="Q128" s="74">
        <f t="shared" si="5"/>
        <v>0</v>
      </c>
      <c r="R128" s="28"/>
      <c r="S128" s="28"/>
      <c r="T128" s="28"/>
      <c r="U128" s="28"/>
      <c r="V128" s="28"/>
      <c r="W128" s="28"/>
      <c r="X128" s="28"/>
      <c r="Y128" s="28"/>
      <c r="Z128" s="28"/>
    </row>
    <row r="129" spans="1:26" ht="15.75" customHeight="1">
      <c r="A129" s="111">
        <v>119</v>
      </c>
      <c r="B129" s="366" t="s">
        <v>2740</v>
      </c>
      <c r="C129" s="48"/>
      <c r="D129" s="9"/>
      <c r="E129" s="50"/>
      <c r="F129" s="156"/>
      <c r="G129" s="366">
        <v>10</v>
      </c>
      <c r="H129" s="121">
        <v>200</v>
      </c>
      <c r="I129" s="121">
        <v>1</v>
      </c>
      <c r="J129" s="121" t="s">
        <v>2738</v>
      </c>
      <c r="K129" s="41" t="s">
        <v>26</v>
      </c>
      <c r="L129" s="42" t="str">
        <f t="shared" si="0"/>
        <v>1pc</v>
      </c>
      <c r="M129" s="658">
        <f t="shared" si="1"/>
        <v>200</v>
      </c>
      <c r="N129" s="659" t="str">
        <f t="shared" si="2"/>
        <v>200 pc</v>
      </c>
      <c r="O129" s="692">
        <f t="shared" si="3"/>
        <v>2000</v>
      </c>
      <c r="P129" s="29">
        <f t="shared" si="6"/>
        <v>10</v>
      </c>
      <c r="Q129" s="74">
        <f t="shared" si="5"/>
        <v>0</v>
      </c>
      <c r="R129" s="28"/>
      <c r="S129" s="28"/>
      <c r="T129" s="28"/>
      <c r="U129" s="28"/>
      <c r="V129" s="28"/>
      <c r="W129" s="28"/>
      <c r="X129" s="28"/>
      <c r="Y129" s="28"/>
      <c r="Z129" s="28"/>
    </row>
    <row r="130" spans="1:26" ht="15.75" customHeight="1">
      <c r="A130" s="111">
        <v>120</v>
      </c>
      <c r="B130" s="366" t="s">
        <v>254</v>
      </c>
      <c r="C130" s="48"/>
      <c r="D130" s="35"/>
      <c r="E130" s="50"/>
      <c r="F130" s="156"/>
      <c r="G130" s="366">
        <v>7</v>
      </c>
      <c r="H130" s="121">
        <v>8</v>
      </c>
      <c r="I130" s="121">
        <v>1</v>
      </c>
      <c r="J130" s="121" t="s">
        <v>2738</v>
      </c>
      <c r="K130" s="41" t="s">
        <v>26</v>
      </c>
      <c r="L130" s="42" t="str">
        <f t="shared" si="0"/>
        <v>1pc</v>
      </c>
      <c r="M130" s="658">
        <f t="shared" si="1"/>
        <v>8</v>
      </c>
      <c r="N130" s="659" t="str">
        <f t="shared" si="2"/>
        <v>8 pc</v>
      </c>
      <c r="O130" s="692">
        <f t="shared" si="3"/>
        <v>56</v>
      </c>
      <c r="P130" s="29">
        <f t="shared" si="6"/>
        <v>7</v>
      </c>
      <c r="Q130" s="74">
        <f t="shared" si="5"/>
        <v>0</v>
      </c>
      <c r="R130" s="28"/>
      <c r="S130" s="28"/>
      <c r="T130" s="28"/>
      <c r="U130" s="28"/>
      <c r="V130" s="28"/>
      <c r="W130" s="28"/>
      <c r="X130" s="28"/>
      <c r="Y130" s="28"/>
      <c r="Z130" s="28"/>
    </row>
    <row r="131" spans="1:26" ht="15.75" customHeight="1">
      <c r="A131" s="111">
        <v>121</v>
      </c>
      <c r="B131" s="366" t="s">
        <v>1858</v>
      </c>
      <c r="C131" s="48"/>
      <c r="D131" s="35"/>
      <c r="E131" s="149"/>
      <c r="F131" s="156"/>
      <c r="G131" s="366">
        <v>1.1599999999999999</v>
      </c>
      <c r="H131" s="88">
        <v>250</v>
      </c>
      <c r="I131" s="121">
        <v>1</v>
      </c>
      <c r="J131" s="121" t="s">
        <v>2738</v>
      </c>
      <c r="K131" s="41" t="s">
        <v>26</v>
      </c>
      <c r="L131" s="42" t="str">
        <f t="shared" si="0"/>
        <v>1pc</v>
      </c>
      <c r="M131" s="658">
        <f t="shared" si="1"/>
        <v>250</v>
      </c>
      <c r="N131" s="659" t="str">
        <f t="shared" si="2"/>
        <v>250 pc</v>
      </c>
      <c r="O131" s="692">
        <f t="shared" si="3"/>
        <v>290</v>
      </c>
      <c r="P131" s="29">
        <f t="shared" si="6"/>
        <v>1.1599999999999999</v>
      </c>
      <c r="Q131" s="74">
        <f t="shared" si="5"/>
        <v>0</v>
      </c>
      <c r="R131" s="28"/>
      <c r="S131" s="28"/>
      <c r="T131" s="28"/>
      <c r="U131" s="28"/>
      <c r="V131" s="28"/>
      <c r="W131" s="28"/>
      <c r="X131" s="28"/>
      <c r="Y131" s="28"/>
      <c r="Z131" s="28"/>
    </row>
    <row r="132" spans="1:26" ht="15.75" customHeight="1">
      <c r="A132" s="111">
        <v>122</v>
      </c>
      <c r="B132" s="366" t="s">
        <v>1604</v>
      </c>
      <c r="C132" s="48"/>
      <c r="D132" s="35"/>
      <c r="E132" s="367" t="s">
        <v>207</v>
      </c>
      <c r="F132" s="156"/>
      <c r="G132" s="366">
        <v>7</v>
      </c>
      <c r="H132" s="88">
        <v>10</v>
      </c>
      <c r="I132" s="121">
        <v>1</v>
      </c>
      <c r="J132" s="121" t="s">
        <v>2738</v>
      </c>
      <c r="K132" s="41" t="s">
        <v>26</v>
      </c>
      <c r="L132" s="42" t="str">
        <f t="shared" si="0"/>
        <v>1pc</v>
      </c>
      <c r="M132" s="658">
        <f t="shared" si="1"/>
        <v>10</v>
      </c>
      <c r="N132" s="659" t="str">
        <f t="shared" si="2"/>
        <v>10 pc</v>
      </c>
      <c r="O132" s="692">
        <f t="shared" si="3"/>
        <v>70</v>
      </c>
      <c r="P132" s="29">
        <f t="shared" si="6"/>
        <v>7</v>
      </c>
      <c r="Q132" s="74">
        <f t="shared" si="5"/>
        <v>0</v>
      </c>
      <c r="R132" s="28"/>
      <c r="S132" s="28"/>
      <c r="T132" s="28"/>
      <c r="U132" s="28"/>
      <c r="V132" s="28"/>
      <c r="W132" s="28"/>
      <c r="X132" s="28"/>
      <c r="Y132" s="28"/>
      <c r="Z132" s="28"/>
    </row>
    <row r="133" spans="1:26" ht="15.75" customHeight="1">
      <c r="A133" s="111">
        <v>123</v>
      </c>
      <c r="B133" s="366" t="s">
        <v>1605</v>
      </c>
      <c r="C133" s="48"/>
      <c r="D133" s="35"/>
      <c r="E133" s="367" t="s">
        <v>207</v>
      </c>
      <c r="F133" s="156"/>
      <c r="G133" s="366">
        <v>10</v>
      </c>
      <c r="H133" s="88">
        <v>5</v>
      </c>
      <c r="I133" s="121">
        <v>1</v>
      </c>
      <c r="J133" s="121" t="s">
        <v>2738</v>
      </c>
      <c r="K133" s="41" t="s">
        <v>26</v>
      </c>
      <c r="L133" s="42" t="str">
        <f t="shared" si="0"/>
        <v>1pc</v>
      </c>
      <c r="M133" s="658">
        <f t="shared" si="1"/>
        <v>5</v>
      </c>
      <c r="N133" s="659" t="str">
        <f t="shared" si="2"/>
        <v>5 pc</v>
      </c>
      <c r="O133" s="692">
        <f t="shared" si="3"/>
        <v>50</v>
      </c>
      <c r="P133" s="29">
        <f t="shared" si="6"/>
        <v>10</v>
      </c>
      <c r="Q133" s="74">
        <f t="shared" si="5"/>
        <v>0</v>
      </c>
      <c r="R133" s="28"/>
      <c r="S133" s="28"/>
      <c r="T133" s="28"/>
      <c r="U133" s="28"/>
      <c r="V133" s="28"/>
      <c r="W133" s="28"/>
      <c r="X133" s="28"/>
      <c r="Y133" s="28"/>
      <c r="Z133" s="28"/>
    </row>
    <row r="134" spans="1:26" ht="15.75" customHeight="1">
      <c r="A134" s="111">
        <v>124</v>
      </c>
      <c r="B134" s="366" t="s">
        <v>2291</v>
      </c>
      <c r="C134" s="48"/>
      <c r="D134" s="35"/>
      <c r="E134" s="367"/>
      <c r="F134" s="156"/>
      <c r="G134" s="366">
        <v>4</v>
      </c>
      <c r="H134" s="88">
        <v>28</v>
      </c>
      <c r="I134" s="121">
        <v>1</v>
      </c>
      <c r="J134" s="121" t="s">
        <v>2738</v>
      </c>
      <c r="K134" s="41" t="s">
        <v>26</v>
      </c>
      <c r="L134" s="42" t="str">
        <f t="shared" si="0"/>
        <v>1pc</v>
      </c>
      <c r="M134" s="658">
        <f t="shared" si="1"/>
        <v>28</v>
      </c>
      <c r="N134" s="659" t="str">
        <f t="shared" si="2"/>
        <v>28 pc</v>
      </c>
      <c r="O134" s="692">
        <f t="shared" si="3"/>
        <v>112</v>
      </c>
      <c r="P134" s="29">
        <f t="shared" si="6"/>
        <v>4</v>
      </c>
      <c r="Q134" s="74">
        <f t="shared" si="5"/>
        <v>0</v>
      </c>
      <c r="R134" s="28"/>
      <c r="S134" s="28"/>
      <c r="T134" s="28"/>
      <c r="U134" s="28"/>
      <c r="V134" s="28"/>
      <c r="W134" s="28"/>
      <c r="X134" s="28"/>
      <c r="Y134" s="28"/>
      <c r="Z134" s="28"/>
    </row>
    <row r="135" spans="1:26" ht="15.75" customHeight="1">
      <c r="A135" s="111">
        <v>125</v>
      </c>
      <c r="B135" s="366" t="s">
        <v>2384</v>
      </c>
      <c r="C135" s="48"/>
      <c r="D135" s="9"/>
      <c r="E135" s="367" t="s">
        <v>2385</v>
      </c>
      <c r="F135" s="156"/>
      <c r="G135" s="366">
        <v>90</v>
      </c>
      <c r="H135" s="121">
        <v>1</v>
      </c>
      <c r="I135" s="121">
        <v>1</v>
      </c>
      <c r="J135" s="121" t="s">
        <v>2738</v>
      </c>
      <c r="K135" s="41" t="s">
        <v>26</v>
      </c>
      <c r="L135" s="42" t="str">
        <f t="shared" si="0"/>
        <v>1pc</v>
      </c>
      <c r="M135" s="658">
        <f t="shared" si="1"/>
        <v>1</v>
      </c>
      <c r="N135" s="659" t="str">
        <f t="shared" si="2"/>
        <v>1 pc</v>
      </c>
      <c r="O135" s="692">
        <f t="shared" si="3"/>
        <v>90</v>
      </c>
      <c r="P135" s="29">
        <f t="shared" si="6"/>
        <v>90</v>
      </c>
      <c r="Q135" s="74">
        <f t="shared" si="5"/>
        <v>0</v>
      </c>
      <c r="R135" s="28"/>
      <c r="S135" s="28"/>
      <c r="T135" s="28"/>
      <c r="U135" s="28"/>
      <c r="V135" s="28"/>
      <c r="W135" s="28"/>
      <c r="X135" s="28"/>
      <c r="Y135" s="28"/>
      <c r="Z135" s="28"/>
    </row>
    <row r="136" spans="1:26" ht="15.75" customHeight="1">
      <c r="A136" s="111">
        <v>126</v>
      </c>
      <c r="B136" s="366" t="s">
        <v>2178</v>
      </c>
      <c r="C136" s="48"/>
      <c r="D136" s="9"/>
      <c r="E136" s="50"/>
      <c r="F136" s="156"/>
      <c r="G136" s="366">
        <v>2</v>
      </c>
      <c r="H136" s="121">
        <v>41</v>
      </c>
      <c r="I136" s="121">
        <v>1</v>
      </c>
      <c r="J136" s="121" t="s">
        <v>2738</v>
      </c>
      <c r="K136" s="41" t="s">
        <v>26</v>
      </c>
      <c r="L136" s="42" t="str">
        <f t="shared" si="0"/>
        <v>1pc</v>
      </c>
      <c r="M136" s="658">
        <f t="shared" si="1"/>
        <v>41</v>
      </c>
      <c r="N136" s="659" t="str">
        <f t="shared" si="2"/>
        <v>41 pc</v>
      </c>
      <c r="O136" s="692">
        <f t="shared" si="3"/>
        <v>82</v>
      </c>
      <c r="P136" s="29">
        <f t="shared" si="6"/>
        <v>2</v>
      </c>
      <c r="Q136" s="74">
        <f t="shared" si="5"/>
        <v>0</v>
      </c>
      <c r="R136" s="28"/>
      <c r="S136" s="28"/>
      <c r="T136" s="28"/>
      <c r="U136" s="28"/>
      <c r="V136" s="28"/>
      <c r="W136" s="28"/>
      <c r="X136" s="28"/>
      <c r="Y136" s="28"/>
      <c r="Z136" s="28"/>
    </row>
    <row r="137" spans="1:26" ht="15.75" customHeight="1">
      <c r="A137" s="111">
        <v>127</v>
      </c>
      <c r="B137" s="366" t="s">
        <v>2177</v>
      </c>
      <c r="C137" s="48"/>
      <c r="D137" s="9"/>
      <c r="E137" s="50"/>
      <c r="F137" s="156"/>
      <c r="G137" s="657">
        <v>1</v>
      </c>
      <c r="H137" s="121">
        <v>69</v>
      </c>
      <c r="I137" s="121">
        <v>1</v>
      </c>
      <c r="J137" s="121" t="s">
        <v>2738</v>
      </c>
      <c r="K137" s="41" t="s">
        <v>26</v>
      </c>
      <c r="L137" s="42" t="str">
        <f t="shared" si="0"/>
        <v>1pc</v>
      </c>
      <c r="M137" s="658">
        <f t="shared" si="1"/>
        <v>69</v>
      </c>
      <c r="N137" s="659" t="str">
        <f t="shared" si="2"/>
        <v>69 pc</v>
      </c>
      <c r="O137" s="692">
        <f t="shared" si="3"/>
        <v>69</v>
      </c>
      <c r="P137" s="29">
        <f t="shared" si="6"/>
        <v>1</v>
      </c>
      <c r="Q137" s="74">
        <f t="shared" si="5"/>
        <v>0</v>
      </c>
      <c r="R137" s="28"/>
      <c r="S137" s="28"/>
      <c r="T137" s="28"/>
      <c r="U137" s="28"/>
      <c r="V137" s="28"/>
      <c r="W137" s="28"/>
      <c r="X137" s="28"/>
      <c r="Y137" s="28"/>
      <c r="Z137" s="28"/>
    </row>
    <row r="138" spans="1:26" ht="15.75" customHeight="1">
      <c r="A138" s="111">
        <v>128</v>
      </c>
      <c r="B138" s="366" t="s">
        <v>1853</v>
      </c>
      <c r="C138" s="48"/>
      <c r="D138" s="9"/>
      <c r="E138" s="50"/>
      <c r="F138" s="156"/>
      <c r="G138" s="366">
        <v>1.89</v>
      </c>
      <c r="H138" s="121">
        <v>53</v>
      </c>
      <c r="I138" s="121">
        <v>1</v>
      </c>
      <c r="J138" s="121" t="s">
        <v>2738</v>
      </c>
      <c r="K138" s="41" t="s">
        <v>26</v>
      </c>
      <c r="L138" s="42" t="str">
        <f t="shared" si="0"/>
        <v>1pc</v>
      </c>
      <c r="M138" s="658">
        <f t="shared" si="1"/>
        <v>53</v>
      </c>
      <c r="N138" s="659" t="str">
        <f t="shared" si="2"/>
        <v>53 pc</v>
      </c>
      <c r="O138" s="692">
        <f t="shared" si="3"/>
        <v>100.17</v>
      </c>
      <c r="P138" s="29">
        <f t="shared" si="6"/>
        <v>1.8900000000000001</v>
      </c>
      <c r="Q138" s="74">
        <f t="shared" si="5"/>
        <v>0</v>
      </c>
      <c r="R138" s="28"/>
      <c r="S138" s="28"/>
      <c r="T138" s="28"/>
      <c r="U138" s="28"/>
      <c r="V138" s="28"/>
      <c r="W138" s="28"/>
      <c r="X138" s="28"/>
      <c r="Y138" s="28"/>
      <c r="Z138" s="28"/>
    </row>
    <row r="139" spans="1:26" ht="15.75" customHeight="1">
      <c r="A139" s="111">
        <v>129</v>
      </c>
      <c r="B139" s="366" t="s">
        <v>1121</v>
      </c>
      <c r="C139" s="48"/>
      <c r="D139" s="9"/>
      <c r="E139" s="149"/>
      <c r="F139" s="156"/>
      <c r="G139" s="366">
        <v>1</v>
      </c>
      <c r="H139" s="88">
        <v>9</v>
      </c>
      <c r="I139" s="121">
        <v>1</v>
      </c>
      <c r="J139" s="88" t="s">
        <v>2738</v>
      </c>
      <c r="K139" s="41" t="s">
        <v>26</v>
      </c>
      <c r="L139" s="42" t="str">
        <f t="shared" si="0"/>
        <v>1pc</v>
      </c>
      <c r="M139" s="658">
        <f t="shared" si="1"/>
        <v>9</v>
      </c>
      <c r="N139" s="659" t="str">
        <f t="shared" si="2"/>
        <v>9 pc</v>
      </c>
      <c r="O139" s="692">
        <f t="shared" si="3"/>
        <v>9</v>
      </c>
      <c r="P139" s="29">
        <f t="shared" si="6"/>
        <v>1</v>
      </c>
      <c r="Q139" s="74">
        <f t="shared" si="5"/>
        <v>0</v>
      </c>
      <c r="R139" s="28"/>
      <c r="S139" s="28"/>
      <c r="T139" s="28"/>
      <c r="U139" s="28"/>
      <c r="V139" s="28"/>
      <c r="W139" s="28"/>
      <c r="X139" s="28"/>
      <c r="Y139" s="28"/>
      <c r="Z139" s="28"/>
    </row>
    <row r="140" spans="1:26" ht="15.75" customHeight="1">
      <c r="A140" s="111">
        <v>130</v>
      </c>
      <c r="B140" s="366" t="s">
        <v>2741</v>
      </c>
      <c r="C140" s="48"/>
      <c r="D140" s="9"/>
      <c r="E140" s="149"/>
      <c r="F140" s="156"/>
      <c r="G140" s="366">
        <v>2.2400000000000002</v>
      </c>
      <c r="H140" s="88">
        <v>20</v>
      </c>
      <c r="I140" s="121">
        <v>1</v>
      </c>
      <c r="J140" s="88" t="s">
        <v>2738</v>
      </c>
      <c r="K140" s="41" t="s">
        <v>26</v>
      </c>
      <c r="L140" s="42" t="str">
        <f t="shared" si="0"/>
        <v>1pc</v>
      </c>
      <c r="M140" s="658">
        <f t="shared" si="1"/>
        <v>20</v>
      </c>
      <c r="N140" s="659" t="str">
        <f t="shared" si="2"/>
        <v>20 pc</v>
      </c>
      <c r="O140" s="692">
        <f t="shared" si="3"/>
        <v>44.800000000000004</v>
      </c>
      <c r="P140" s="29">
        <f t="shared" si="6"/>
        <v>2.2400000000000002</v>
      </c>
      <c r="Q140" s="74">
        <f t="shared" si="5"/>
        <v>0</v>
      </c>
      <c r="R140" s="28"/>
      <c r="S140" s="28"/>
      <c r="T140" s="28"/>
      <c r="U140" s="28"/>
      <c r="V140" s="28"/>
      <c r="W140" s="28"/>
      <c r="X140" s="28"/>
      <c r="Y140" s="28"/>
      <c r="Z140" s="28"/>
    </row>
    <row r="141" spans="1:26" ht="15.75" customHeight="1">
      <c r="A141" s="111">
        <v>131</v>
      </c>
      <c r="B141" s="366" t="s">
        <v>401</v>
      </c>
      <c r="C141" s="48"/>
      <c r="D141" s="9"/>
      <c r="E141" s="91"/>
      <c r="F141" s="156"/>
      <c r="G141" s="670">
        <v>0.6</v>
      </c>
      <c r="H141" s="110">
        <v>50</v>
      </c>
      <c r="I141" s="121">
        <v>1</v>
      </c>
      <c r="J141" s="110" t="s">
        <v>2738</v>
      </c>
      <c r="K141" s="41" t="s">
        <v>26</v>
      </c>
      <c r="L141" s="42" t="str">
        <f t="shared" si="0"/>
        <v>1pc</v>
      </c>
      <c r="M141" s="658">
        <f t="shared" si="1"/>
        <v>50</v>
      </c>
      <c r="N141" s="659" t="str">
        <f t="shared" si="2"/>
        <v>50 pc</v>
      </c>
      <c r="O141" s="692">
        <f t="shared" si="3"/>
        <v>30</v>
      </c>
      <c r="P141" s="29">
        <f t="shared" si="6"/>
        <v>0.6</v>
      </c>
      <c r="Q141" s="74">
        <f t="shared" si="5"/>
        <v>0</v>
      </c>
      <c r="R141" s="28"/>
      <c r="S141" s="28"/>
      <c r="T141" s="28"/>
      <c r="U141" s="28"/>
      <c r="V141" s="28"/>
      <c r="W141" s="28"/>
      <c r="X141" s="28"/>
      <c r="Y141" s="28"/>
      <c r="Z141" s="28"/>
    </row>
    <row r="142" spans="1:26" ht="15.75" customHeight="1">
      <c r="A142" s="111">
        <v>132</v>
      </c>
      <c r="B142" s="694" t="s">
        <v>917</v>
      </c>
      <c r="C142" s="48"/>
      <c r="D142" s="9"/>
      <c r="E142" s="367"/>
      <c r="F142" s="156"/>
      <c r="G142" s="366">
        <v>7</v>
      </c>
      <c r="H142" s="121">
        <v>66</v>
      </c>
      <c r="I142" s="121">
        <v>1</v>
      </c>
      <c r="J142" s="121" t="s">
        <v>2738</v>
      </c>
      <c r="K142" s="41" t="s">
        <v>26</v>
      </c>
      <c r="L142" s="42" t="str">
        <f t="shared" si="0"/>
        <v>1pc</v>
      </c>
      <c r="M142" s="658">
        <f t="shared" si="1"/>
        <v>66</v>
      </c>
      <c r="N142" s="659" t="str">
        <f t="shared" si="2"/>
        <v>66 pc</v>
      </c>
      <c r="O142" s="692">
        <f t="shared" si="3"/>
        <v>462</v>
      </c>
      <c r="P142" s="29">
        <f t="shared" si="6"/>
        <v>7</v>
      </c>
      <c r="Q142" s="74">
        <f t="shared" si="5"/>
        <v>0</v>
      </c>
      <c r="R142" s="28"/>
      <c r="S142" s="28"/>
      <c r="T142" s="28"/>
      <c r="U142" s="28"/>
      <c r="V142" s="28"/>
      <c r="W142" s="28"/>
      <c r="X142" s="28"/>
      <c r="Y142" s="28"/>
      <c r="Z142" s="28"/>
    </row>
    <row r="143" spans="1:26" ht="15.75" customHeight="1">
      <c r="A143" s="111">
        <v>133</v>
      </c>
      <c r="B143" s="694" t="s">
        <v>1933</v>
      </c>
      <c r="C143" s="48"/>
      <c r="D143" s="9"/>
      <c r="E143" s="367" t="s">
        <v>1934</v>
      </c>
      <c r="F143" s="156"/>
      <c r="G143" s="366">
        <v>12</v>
      </c>
      <c r="H143" s="121">
        <v>2</v>
      </c>
      <c r="I143" s="121">
        <v>100</v>
      </c>
      <c r="J143" s="121" t="s">
        <v>2739</v>
      </c>
      <c r="K143" s="41" t="s">
        <v>26</v>
      </c>
      <c r="L143" s="42" t="str">
        <f t="shared" si="0"/>
        <v>100pcs</v>
      </c>
      <c r="M143" s="658">
        <f t="shared" si="1"/>
        <v>200</v>
      </c>
      <c r="N143" s="659" t="str">
        <f t="shared" si="2"/>
        <v>200 pcs</v>
      </c>
      <c r="O143" s="692">
        <f t="shared" si="3"/>
        <v>24</v>
      </c>
      <c r="P143" s="29">
        <f t="shared" si="6"/>
        <v>12</v>
      </c>
      <c r="Q143" s="74">
        <f t="shared" si="5"/>
        <v>0</v>
      </c>
      <c r="R143" s="28"/>
      <c r="S143" s="28"/>
      <c r="T143" s="28"/>
      <c r="U143" s="28"/>
      <c r="V143" s="28"/>
      <c r="W143" s="28"/>
      <c r="X143" s="28"/>
      <c r="Y143" s="28"/>
      <c r="Z143" s="28"/>
    </row>
    <row r="144" spans="1:26" ht="15.75" customHeight="1">
      <c r="A144" s="111">
        <v>134</v>
      </c>
      <c r="B144" s="694" t="s">
        <v>1244</v>
      </c>
      <c r="C144" s="48"/>
      <c r="D144" s="9"/>
      <c r="E144" s="367" t="s">
        <v>44</v>
      </c>
      <c r="F144" s="156"/>
      <c r="G144" s="366">
        <v>25</v>
      </c>
      <c r="H144" s="121">
        <v>6</v>
      </c>
      <c r="I144" s="40">
        <v>100</v>
      </c>
      <c r="J144" s="121" t="s">
        <v>2739</v>
      </c>
      <c r="K144" s="41" t="s">
        <v>26</v>
      </c>
      <c r="L144" s="42" t="str">
        <f t="shared" si="0"/>
        <v>100pcs</v>
      </c>
      <c r="M144" s="658">
        <f t="shared" si="1"/>
        <v>600</v>
      </c>
      <c r="N144" s="659" t="str">
        <f t="shared" si="2"/>
        <v>600 pcs</v>
      </c>
      <c r="O144" s="692">
        <f t="shared" si="3"/>
        <v>150</v>
      </c>
      <c r="P144" s="29">
        <f t="shared" si="6"/>
        <v>25</v>
      </c>
      <c r="Q144" s="74">
        <f t="shared" si="5"/>
        <v>0</v>
      </c>
      <c r="R144" s="28"/>
      <c r="S144" s="28"/>
      <c r="T144" s="28"/>
      <c r="U144" s="28"/>
      <c r="V144" s="28"/>
      <c r="W144" s="28"/>
      <c r="X144" s="28"/>
      <c r="Y144" s="28"/>
      <c r="Z144" s="28"/>
    </row>
    <row r="145" spans="1:26" ht="15.75" customHeight="1">
      <c r="A145" s="111">
        <v>135</v>
      </c>
      <c r="B145" s="694" t="s">
        <v>1171</v>
      </c>
      <c r="C145" s="48"/>
      <c r="D145" s="9"/>
      <c r="E145" s="367" t="s">
        <v>207</v>
      </c>
      <c r="F145" s="156"/>
      <c r="G145" s="366">
        <v>65</v>
      </c>
      <c r="H145" s="121">
        <v>14</v>
      </c>
      <c r="I145" s="40">
        <v>100</v>
      </c>
      <c r="J145" s="121" t="s">
        <v>2739</v>
      </c>
      <c r="K145" s="41" t="s">
        <v>26</v>
      </c>
      <c r="L145" s="42" t="str">
        <f t="shared" si="0"/>
        <v>100pcs</v>
      </c>
      <c r="M145" s="658">
        <f t="shared" si="1"/>
        <v>1400</v>
      </c>
      <c r="N145" s="659" t="str">
        <f t="shared" si="2"/>
        <v>1400 pcs</v>
      </c>
      <c r="O145" s="692">
        <f t="shared" si="3"/>
        <v>910</v>
      </c>
      <c r="P145" s="29">
        <f t="shared" si="6"/>
        <v>65</v>
      </c>
      <c r="Q145" s="74">
        <f t="shared" si="5"/>
        <v>0</v>
      </c>
      <c r="R145" s="28"/>
      <c r="S145" s="28"/>
      <c r="T145" s="28"/>
      <c r="U145" s="28"/>
      <c r="V145" s="28"/>
      <c r="W145" s="28"/>
      <c r="X145" s="28"/>
      <c r="Y145" s="28"/>
      <c r="Z145" s="28"/>
    </row>
    <row r="146" spans="1:26" ht="15.75" customHeight="1">
      <c r="A146" s="111">
        <v>136</v>
      </c>
      <c r="B146" s="694" t="s">
        <v>999</v>
      </c>
      <c r="C146" s="48"/>
      <c r="D146" s="9"/>
      <c r="E146" s="367" t="s">
        <v>1000</v>
      </c>
      <c r="F146" s="156"/>
      <c r="G146" s="366">
        <v>275</v>
      </c>
      <c r="H146" s="121">
        <v>2</v>
      </c>
      <c r="I146" s="40">
        <v>1</v>
      </c>
      <c r="J146" s="121" t="s">
        <v>2738</v>
      </c>
      <c r="K146" s="41" t="s">
        <v>26</v>
      </c>
      <c r="L146" s="42" t="str">
        <f t="shared" si="0"/>
        <v>1pc</v>
      </c>
      <c r="M146" s="658">
        <f t="shared" si="1"/>
        <v>2</v>
      </c>
      <c r="N146" s="659" t="str">
        <f t="shared" si="2"/>
        <v>2 pc</v>
      </c>
      <c r="O146" s="692">
        <f t="shared" si="3"/>
        <v>550</v>
      </c>
      <c r="P146" s="29">
        <f t="shared" si="6"/>
        <v>275</v>
      </c>
      <c r="Q146" s="74">
        <f t="shared" si="5"/>
        <v>0</v>
      </c>
      <c r="R146" s="28"/>
      <c r="S146" s="28"/>
      <c r="T146" s="28"/>
      <c r="U146" s="28"/>
      <c r="V146" s="28"/>
      <c r="W146" s="28"/>
      <c r="X146" s="28"/>
      <c r="Y146" s="28"/>
      <c r="Z146" s="28"/>
    </row>
    <row r="147" spans="1:26" ht="15.75" customHeight="1">
      <c r="A147" s="111">
        <v>137</v>
      </c>
      <c r="B147" s="366" t="s">
        <v>1672</v>
      </c>
      <c r="C147" s="48"/>
      <c r="D147" s="35"/>
      <c r="E147" s="367"/>
      <c r="F147" s="156"/>
      <c r="G147" s="366">
        <v>120</v>
      </c>
      <c r="H147" s="121">
        <v>1</v>
      </c>
      <c r="I147" s="40">
        <v>1</v>
      </c>
      <c r="J147" s="121" t="s">
        <v>2738</v>
      </c>
      <c r="K147" s="41" t="s">
        <v>26</v>
      </c>
      <c r="L147" s="42" t="str">
        <f t="shared" si="0"/>
        <v>1pc</v>
      </c>
      <c r="M147" s="658">
        <f t="shared" si="1"/>
        <v>1</v>
      </c>
      <c r="N147" s="659" t="str">
        <f t="shared" si="2"/>
        <v>1 pc</v>
      </c>
      <c r="O147" s="692">
        <f t="shared" si="3"/>
        <v>120</v>
      </c>
      <c r="P147" s="29">
        <f t="shared" si="6"/>
        <v>120</v>
      </c>
      <c r="Q147" s="74">
        <f t="shared" si="5"/>
        <v>0</v>
      </c>
      <c r="R147" s="28"/>
      <c r="S147" s="28"/>
      <c r="T147" s="28"/>
      <c r="U147" s="28"/>
      <c r="V147" s="28"/>
      <c r="W147" s="28"/>
      <c r="X147" s="28"/>
      <c r="Y147" s="28"/>
      <c r="Z147" s="28"/>
    </row>
    <row r="148" spans="1:26" ht="15.75" customHeight="1">
      <c r="A148" s="111">
        <v>138</v>
      </c>
      <c r="B148" s="366" t="s">
        <v>2485</v>
      </c>
      <c r="C148" s="48"/>
      <c r="D148" s="35"/>
      <c r="E148" s="367" t="s">
        <v>207</v>
      </c>
      <c r="F148" s="156"/>
      <c r="G148" s="366">
        <v>50.8</v>
      </c>
      <c r="H148" s="121">
        <v>7</v>
      </c>
      <c r="I148" s="40">
        <v>1</v>
      </c>
      <c r="J148" s="121" t="s">
        <v>2738</v>
      </c>
      <c r="K148" s="41" t="s">
        <v>26</v>
      </c>
      <c r="L148" s="42" t="str">
        <f t="shared" si="0"/>
        <v>1pc</v>
      </c>
      <c r="M148" s="658">
        <f t="shared" si="1"/>
        <v>7</v>
      </c>
      <c r="N148" s="659" t="str">
        <f t="shared" si="2"/>
        <v>7 pc</v>
      </c>
      <c r="O148" s="692">
        <f t="shared" si="3"/>
        <v>355.59999999999997</v>
      </c>
      <c r="P148" s="29">
        <f t="shared" si="6"/>
        <v>50.8</v>
      </c>
      <c r="Q148" s="74">
        <f t="shared" si="5"/>
        <v>0</v>
      </c>
      <c r="R148" s="28"/>
      <c r="S148" s="28"/>
      <c r="T148" s="28"/>
      <c r="U148" s="28"/>
      <c r="V148" s="28"/>
      <c r="W148" s="28"/>
      <c r="X148" s="28"/>
      <c r="Y148" s="28"/>
      <c r="Z148" s="28"/>
    </row>
    <row r="149" spans="1:26" ht="15.75" customHeight="1">
      <c r="A149" s="111">
        <v>139</v>
      </c>
      <c r="B149" s="366" t="s">
        <v>2308</v>
      </c>
      <c r="C149" s="48"/>
      <c r="D149" s="35"/>
      <c r="E149" s="367"/>
      <c r="F149" s="156"/>
      <c r="G149" s="366">
        <v>19</v>
      </c>
      <c r="H149" s="121">
        <v>6</v>
      </c>
      <c r="I149" s="40">
        <v>1</v>
      </c>
      <c r="J149" s="121" t="s">
        <v>2738</v>
      </c>
      <c r="K149" s="41" t="s">
        <v>26</v>
      </c>
      <c r="L149" s="42" t="str">
        <f t="shared" si="0"/>
        <v>1pc</v>
      </c>
      <c r="M149" s="658">
        <f t="shared" si="1"/>
        <v>6</v>
      </c>
      <c r="N149" s="659" t="str">
        <f t="shared" si="2"/>
        <v>6 pc</v>
      </c>
      <c r="O149" s="692">
        <f t="shared" si="3"/>
        <v>114</v>
      </c>
      <c r="P149" s="29">
        <f t="shared" si="6"/>
        <v>19</v>
      </c>
      <c r="Q149" s="74">
        <f t="shared" si="5"/>
        <v>0</v>
      </c>
      <c r="R149" s="28"/>
      <c r="S149" s="28"/>
      <c r="T149" s="28"/>
      <c r="U149" s="28"/>
      <c r="V149" s="28"/>
      <c r="W149" s="28"/>
      <c r="X149" s="28"/>
      <c r="Y149" s="28"/>
      <c r="Z149" s="28"/>
    </row>
    <row r="150" spans="1:26" ht="15.75" customHeight="1">
      <c r="A150" s="111">
        <v>140</v>
      </c>
      <c r="B150" s="366" t="s">
        <v>131</v>
      </c>
      <c r="C150" s="48"/>
      <c r="D150" s="35"/>
      <c r="E150" s="367"/>
      <c r="F150" s="156"/>
      <c r="G150" s="366">
        <v>34</v>
      </c>
      <c r="H150" s="88">
        <v>174</v>
      </c>
      <c r="I150" s="40">
        <v>1</v>
      </c>
      <c r="J150" s="40" t="s">
        <v>2738</v>
      </c>
      <c r="K150" s="41" t="s">
        <v>26</v>
      </c>
      <c r="L150" s="42" t="str">
        <f t="shared" si="0"/>
        <v>1pc</v>
      </c>
      <c r="M150" s="658">
        <f t="shared" si="1"/>
        <v>174</v>
      </c>
      <c r="N150" s="659" t="str">
        <f t="shared" si="2"/>
        <v>174 pc</v>
      </c>
      <c r="O150" s="692">
        <f t="shared" si="3"/>
        <v>5916</v>
      </c>
      <c r="P150" s="29">
        <f t="shared" si="6"/>
        <v>34</v>
      </c>
      <c r="Q150" s="74">
        <f t="shared" si="5"/>
        <v>0</v>
      </c>
      <c r="R150" s="28"/>
      <c r="S150" s="28"/>
      <c r="T150" s="28"/>
      <c r="U150" s="28"/>
      <c r="V150" s="28"/>
      <c r="W150" s="28"/>
      <c r="X150" s="28"/>
      <c r="Y150" s="28"/>
      <c r="Z150" s="28"/>
    </row>
    <row r="151" spans="1:26" ht="15.75" customHeight="1">
      <c r="A151" s="111">
        <v>141</v>
      </c>
      <c r="B151" s="366" t="s">
        <v>1628</v>
      </c>
      <c r="C151" s="48"/>
      <c r="D151" s="35"/>
      <c r="E151" s="367" t="s">
        <v>1629</v>
      </c>
      <c r="F151" s="156"/>
      <c r="G151" s="695">
        <v>270.3</v>
      </c>
      <c r="H151" s="88">
        <v>2.4285600000000001</v>
      </c>
      <c r="I151" s="40">
        <v>35</v>
      </c>
      <c r="J151" s="40" t="s">
        <v>2739</v>
      </c>
      <c r="K151" s="41" t="s">
        <v>26</v>
      </c>
      <c r="L151" s="42" t="str">
        <f t="shared" si="0"/>
        <v>35pcs</v>
      </c>
      <c r="M151" s="658">
        <f t="shared" si="1"/>
        <v>84.999600000000001</v>
      </c>
      <c r="N151" s="659" t="str">
        <f t="shared" si="2"/>
        <v>84.9996 pcs</v>
      </c>
      <c r="O151" s="692">
        <f t="shared" si="3"/>
        <v>656.43976800000007</v>
      </c>
      <c r="P151" s="29">
        <f t="shared" si="6"/>
        <v>270.3</v>
      </c>
      <c r="Q151" s="74">
        <f t="shared" si="5"/>
        <v>0</v>
      </c>
      <c r="R151" s="28"/>
      <c r="S151" s="28"/>
      <c r="T151" s="28"/>
      <c r="U151" s="28"/>
      <c r="V151" s="28"/>
      <c r="W151" s="28"/>
      <c r="X151" s="28"/>
      <c r="Y151" s="28"/>
      <c r="Z151" s="28"/>
    </row>
    <row r="152" spans="1:26" ht="15.75" customHeight="1">
      <c r="A152" s="111">
        <v>142</v>
      </c>
      <c r="B152" s="366" t="s">
        <v>2332</v>
      </c>
      <c r="C152" s="48"/>
      <c r="D152" s="35"/>
      <c r="E152" s="367" t="s">
        <v>1629</v>
      </c>
      <c r="F152" s="156"/>
      <c r="G152" s="366">
        <v>75</v>
      </c>
      <c r="H152" s="366">
        <v>2</v>
      </c>
      <c r="I152" s="40">
        <v>1</v>
      </c>
      <c r="J152" s="40" t="s">
        <v>2738</v>
      </c>
      <c r="K152" s="41" t="s">
        <v>26</v>
      </c>
      <c r="L152" s="42" t="str">
        <f t="shared" si="0"/>
        <v>1pc</v>
      </c>
      <c r="M152" s="658">
        <f t="shared" si="1"/>
        <v>2</v>
      </c>
      <c r="N152" s="659" t="str">
        <f t="shared" si="2"/>
        <v>2 pc</v>
      </c>
      <c r="O152" s="692">
        <f t="shared" si="3"/>
        <v>150</v>
      </c>
      <c r="P152" s="29">
        <f t="shared" si="6"/>
        <v>75</v>
      </c>
      <c r="Q152" s="74">
        <f t="shared" si="5"/>
        <v>0</v>
      </c>
      <c r="R152" s="28"/>
      <c r="S152" s="28"/>
      <c r="T152" s="28"/>
      <c r="U152" s="28"/>
      <c r="V152" s="28"/>
      <c r="W152" s="28"/>
      <c r="X152" s="28"/>
      <c r="Y152" s="28"/>
      <c r="Z152" s="28"/>
    </row>
    <row r="153" spans="1:26" ht="15.75" customHeight="1">
      <c r="A153" s="111">
        <v>143</v>
      </c>
      <c r="B153" s="366" t="s">
        <v>54</v>
      </c>
      <c r="C153" s="48"/>
      <c r="D153" s="35"/>
      <c r="E153" s="149"/>
      <c r="F153" s="156"/>
      <c r="G153" s="366">
        <v>85</v>
      </c>
      <c r="H153" s="366">
        <v>27</v>
      </c>
      <c r="I153" s="40">
        <v>1</v>
      </c>
      <c r="J153" s="40" t="s">
        <v>2738</v>
      </c>
      <c r="K153" s="41" t="s">
        <v>26</v>
      </c>
      <c r="L153" s="42" t="str">
        <f t="shared" si="0"/>
        <v>1pc</v>
      </c>
      <c r="M153" s="658">
        <f t="shared" si="1"/>
        <v>27</v>
      </c>
      <c r="N153" s="659" t="str">
        <f t="shared" si="2"/>
        <v>27 pc</v>
      </c>
      <c r="O153" s="692">
        <f t="shared" si="3"/>
        <v>2295</v>
      </c>
      <c r="P153" s="29">
        <f t="shared" si="6"/>
        <v>85</v>
      </c>
      <c r="Q153" s="74">
        <f t="shared" si="5"/>
        <v>0</v>
      </c>
      <c r="R153" s="28"/>
      <c r="S153" s="28"/>
      <c r="T153" s="28"/>
      <c r="U153" s="28"/>
      <c r="V153" s="28"/>
      <c r="W153" s="28"/>
      <c r="X153" s="28"/>
      <c r="Y153" s="28"/>
      <c r="Z153" s="28"/>
    </row>
    <row r="154" spans="1:26" ht="15.75" customHeight="1">
      <c r="A154" s="111">
        <v>144</v>
      </c>
      <c r="B154" s="366" t="s">
        <v>1890</v>
      </c>
      <c r="C154" s="48"/>
      <c r="D154" s="35"/>
      <c r="E154" s="149"/>
      <c r="F154" s="156"/>
      <c r="G154" s="366">
        <v>85</v>
      </c>
      <c r="H154" s="366">
        <v>13.235290000000001</v>
      </c>
      <c r="I154" s="40">
        <v>1</v>
      </c>
      <c r="J154" s="40" t="s">
        <v>2738</v>
      </c>
      <c r="K154" s="41" t="s">
        <v>26</v>
      </c>
      <c r="L154" s="42" t="str">
        <f t="shared" si="0"/>
        <v>1pc</v>
      </c>
      <c r="M154" s="658">
        <f t="shared" si="1"/>
        <v>13.235290000000001</v>
      </c>
      <c r="N154" s="659" t="str">
        <f t="shared" si="2"/>
        <v>13.23529 pc</v>
      </c>
      <c r="O154" s="692">
        <f t="shared" si="3"/>
        <v>1124.99965</v>
      </c>
      <c r="P154" s="29">
        <f t="shared" si="6"/>
        <v>84.999999999999986</v>
      </c>
      <c r="Q154" s="74">
        <f t="shared" si="5"/>
        <v>0</v>
      </c>
      <c r="R154" s="28"/>
      <c r="S154" s="28"/>
      <c r="T154" s="28"/>
      <c r="U154" s="28"/>
      <c r="V154" s="28"/>
      <c r="W154" s="28"/>
      <c r="X154" s="28"/>
      <c r="Y154" s="28"/>
      <c r="Z154" s="28"/>
    </row>
    <row r="155" spans="1:26" ht="15.75" customHeight="1">
      <c r="A155" s="111">
        <v>145</v>
      </c>
      <c r="B155" s="366" t="s">
        <v>1890</v>
      </c>
      <c r="C155" s="48"/>
      <c r="D155" s="35"/>
      <c r="E155" s="149"/>
      <c r="F155" s="156"/>
      <c r="G155" s="366">
        <v>85</v>
      </c>
      <c r="H155" s="366">
        <v>6.1764700000000001</v>
      </c>
      <c r="I155" s="40">
        <v>1</v>
      </c>
      <c r="J155" s="40" t="s">
        <v>2738</v>
      </c>
      <c r="K155" s="41" t="s">
        <v>26</v>
      </c>
      <c r="L155" s="42" t="str">
        <f t="shared" si="0"/>
        <v>1pc</v>
      </c>
      <c r="M155" s="658">
        <f t="shared" si="1"/>
        <v>6.1764700000000001</v>
      </c>
      <c r="N155" s="659" t="str">
        <f t="shared" si="2"/>
        <v>6.17647 pc</v>
      </c>
      <c r="O155" s="692">
        <f t="shared" si="3"/>
        <v>524.99995000000001</v>
      </c>
      <c r="P155" s="29">
        <f t="shared" si="6"/>
        <v>85</v>
      </c>
      <c r="Q155" s="74">
        <f t="shared" si="5"/>
        <v>0</v>
      </c>
      <c r="R155" s="28"/>
      <c r="S155" s="28"/>
      <c r="T155" s="28"/>
      <c r="U155" s="28"/>
      <c r="V155" s="28"/>
      <c r="W155" s="28"/>
      <c r="X155" s="28"/>
      <c r="Y155" s="28"/>
      <c r="Z155" s="28"/>
    </row>
    <row r="156" spans="1:26" ht="15.75" customHeight="1">
      <c r="A156" s="111">
        <v>146</v>
      </c>
      <c r="B156" s="366" t="s">
        <v>705</v>
      </c>
      <c r="C156" s="48"/>
      <c r="D156" s="35"/>
      <c r="E156" s="149"/>
      <c r="F156" s="156"/>
      <c r="G156" s="695">
        <v>32.6</v>
      </c>
      <c r="H156" s="695">
        <v>52</v>
      </c>
      <c r="I156" s="40">
        <v>1</v>
      </c>
      <c r="J156" s="40" t="s">
        <v>2738</v>
      </c>
      <c r="K156" s="41" t="s">
        <v>26</v>
      </c>
      <c r="L156" s="42" t="str">
        <f t="shared" si="0"/>
        <v>1pc</v>
      </c>
      <c r="M156" s="658">
        <f t="shared" si="1"/>
        <v>52</v>
      </c>
      <c r="N156" s="659" t="str">
        <f t="shared" si="2"/>
        <v>52 pc</v>
      </c>
      <c r="O156" s="692">
        <f t="shared" si="3"/>
        <v>1695.2</v>
      </c>
      <c r="P156" s="29">
        <f t="shared" si="6"/>
        <v>32.6</v>
      </c>
      <c r="Q156" s="74">
        <f t="shared" si="5"/>
        <v>0</v>
      </c>
      <c r="R156" s="28"/>
      <c r="S156" s="28"/>
      <c r="T156" s="28"/>
      <c r="U156" s="28"/>
      <c r="V156" s="28"/>
      <c r="W156" s="28"/>
      <c r="X156" s="28"/>
      <c r="Y156" s="28"/>
      <c r="Z156" s="28"/>
    </row>
    <row r="157" spans="1:26" ht="15.75" customHeight="1">
      <c r="A157" s="111">
        <v>147</v>
      </c>
      <c r="B157" s="366" t="s">
        <v>700</v>
      </c>
      <c r="C157" s="48"/>
      <c r="D157" s="35"/>
      <c r="E157" s="149"/>
      <c r="F157" s="156"/>
      <c r="G157" s="695">
        <v>32.6</v>
      </c>
      <c r="H157" s="695">
        <v>32</v>
      </c>
      <c r="I157" s="40">
        <v>1</v>
      </c>
      <c r="J157" s="40" t="s">
        <v>2738</v>
      </c>
      <c r="K157" s="41" t="s">
        <v>26</v>
      </c>
      <c r="L157" s="42" t="str">
        <f t="shared" si="0"/>
        <v>1pc</v>
      </c>
      <c r="M157" s="658">
        <f t="shared" si="1"/>
        <v>32</v>
      </c>
      <c r="N157" s="659" t="str">
        <f t="shared" si="2"/>
        <v>32 pc</v>
      </c>
      <c r="O157" s="692">
        <f t="shared" si="3"/>
        <v>1043.2</v>
      </c>
      <c r="P157" s="29">
        <f t="shared" si="6"/>
        <v>32.6</v>
      </c>
      <c r="Q157" s="74">
        <f t="shared" si="5"/>
        <v>0</v>
      </c>
      <c r="R157" s="28"/>
      <c r="S157" s="28"/>
      <c r="T157" s="28"/>
      <c r="U157" s="28"/>
      <c r="V157" s="28"/>
      <c r="W157" s="28"/>
      <c r="X157" s="28"/>
      <c r="Y157" s="28"/>
      <c r="Z157" s="28"/>
    </row>
    <row r="158" spans="1:26" ht="15.75" customHeight="1">
      <c r="A158" s="111">
        <v>148</v>
      </c>
      <c r="B158" s="366" t="s">
        <v>1676</v>
      </c>
      <c r="C158" s="48"/>
      <c r="D158" s="35"/>
      <c r="E158" s="149"/>
      <c r="F158" s="156"/>
      <c r="G158" s="695">
        <v>32.6</v>
      </c>
      <c r="H158" s="695">
        <v>22</v>
      </c>
      <c r="I158" s="40">
        <v>1</v>
      </c>
      <c r="J158" s="40" t="s">
        <v>2738</v>
      </c>
      <c r="K158" s="41" t="s">
        <v>26</v>
      </c>
      <c r="L158" s="42" t="str">
        <f t="shared" si="0"/>
        <v>1pc</v>
      </c>
      <c r="M158" s="658">
        <f t="shared" si="1"/>
        <v>22</v>
      </c>
      <c r="N158" s="659" t="str">
        <f t="shared" si="2"/>
        <v>22 pc</v>
      </c>
      <c r="O158" s="692">
        <f t="shared" si="3"/>
        <v>717.2</v>
      </c>
      <c r="P158" s="29">
        <f t="shared" si="6"/>
        <v>32.6</v>
      </c>
      <c r="Q158" s="74">
        <f t="shared" si="5"/>
        <v>0</v>
      </c>
      <c r="R158" s="28"/>
      <c r="S158" s="28"/>
      <c r="T158" s="28"/>
      <c r="U158" s="28"/>
      <c r="V158" s="28"/>
      <c r="W158" s="28"/>
      <c r="X158" s="28"/>
      <c r="Y158" s="28"/>
      <c r="Z158" s="28"/>
    </row>
    <row r="159" spans="1:26" ht="15.75" customHeight="1">
      <c r="A159" s="111">
        <v>149</v>
      </c>
      <c r="B159" s="366" t="s">
        <v>1675</v>
      </c>
      <c r="C159" s="48"/>
      <c r="D159" s="35"/>
      <c r="E159" s="430"/>
      <c r="F159" s="156"/>
      <c r="G159" s="695">
        <v>33</v>
      </c>
      <c r="H159" s="695">
        <v>7</v>
      </c>
      <c r="I159" s="40">
        <v>1</v>
      </c>
      <c r="J159" s="40" t="s">
        <v>2738</v>
      </c>
      <c r="K159" s="41" t="s">
        <v>26</v>
      </c>
      <c r="L159" s="42" t="str">
        <f t="shared" si="0"/>
        <v>1pc</v>
      </c>
      <c r="M159" s="658">
        <f t="shared" si="1"/>
        <v>7</v>
      </c>
      <c r="N159" s="659" t="str">
        <f t="shared" si="2"/>
        <v>7 pc</v>
      </c>
      <c r="O159" s="692">
        <f t="shared" si="3"/>
        <v>231</v>
      </c>
      <c r="P159" s="29">
        <f t="shared" si="6"/>
        <v>33</v>
      </c>
      <c r="Q159" s="74">
        <f t="shared" si="5"/>
        <v>0</v>
      </c>
      <c r="R159" s="28"/>
      <c r="S159" s="28"/>
      <c r="T159" s="28"/>
      <c r="U159" s="28"/>
      <c r="V159" s="28"/>
      <c r="W159" s="28"/>
      <c r="X159" s="28"/>
      <c r="Y159" s="28"/>
      <c r="Z159" s="28"/>
    </row>
    <row r="160" spans="1:26" ht="15.75" customHeight="1">
      <c r="A160" s="111">
        <v>150</v>
      </c>
      <c r="B160" s="366" t="s">
        <v>1011</v>
      </c>
      <c r="C160" s="48"/>
      <c r="D160" s="35"/>
      <c r="E160" s="430" t="s">
        <v>970</v>
      </c>
      <c r="F160" s="156"/>
      <c r="G160" s="695">
        <v>29.5</v>
      </c>
      <c r="H160" s="695">
        <v>31</v>
      </c>
      <c r="I160" s="40">
        <v>1</v>
      </c>
      <c r="J160" s="40" t="s">
        <v>2738</v>
      </c>
      <c r="K160" s="41" t="s">
        <v>26</v>
      </c>
      <c r="L160" s="42" t="str">
        <f t="shared" si="0"/>
        <v>1pc</v>
      </c>
      <c r="M160" s="658">
        <f t="shared" si="1"/>
        <v>31</v>
      </c>
      <c r="N160" s="659" t="str">
        <f t="shared" si="2"/>
        <v>31 pc</v>
      </c>
      <c r="O160" s="692">
        <f t="shared" si="3"/>
        <v>914.5</v>
      </c>
      <c r="P160" s="29">
        <f t="shared" si="6"/>
        <v>29.5</v>
      </c>
      <c r="Q160" s="74">
        <f t="shared" si="5"/>
        <v>0</v>
      </c>
      <c r="R160" s="28"/>
      <c r="S160" s="28"/>
      <c r="T160" s="28"/>
      <c r="U160" s="28"/>
      <c r="V160" s="28"/>
      <c r="W160" s="28"/>
      <c r="X160" s="28"/>
      <c r="Y160" s="28"/>
      <c r="Z160" s="28"/>
    </row>
    <row r="161" spans="1:26" ht="15.75" customHeight="1">
      <c r="A161" s="111">
        <v>151</v>
      </c>
      <c r="B161" s="366" t="s">
        <v>1912</v>
      </c>
      <c r="C161" s="48"/>
      <c r="D161" s="35"/>
      <c r="E161" s="430" t="s">
        <v>970</v>
      </c>
      <c r="F161" s="156"/>
      <c r="G161" s="695">
        <v>29.5</v>
      </c>
      <c r="H161" s="695">
        <v>15</v>
      </c>
      <c r="I161" s="40">
        <v>1</v>
      </c>
      <c r="J161" s="40" t="s">
        <v>2738</v>
      </c>
      <c r="K161" s="41" t="s">
        <v>26</v>
      </c>
      <c r="L161" s="42" t="str">
        <f t="shared" si="0"/>
        <v>1pc</v>
      </c>
      <c r="M161" s="658">
        <f t="shared" si="1"/>
        <v>15</v>
      </c>
      <c r="N161" s="659" t="str">
        <f t="shared" si="2"/>
        <v>15 pc</v>
      </c>
      <c r="O161" s="692">
        <f t="shared" si="3"/>
        <v>442.5</v>
      </c>
      <c r="P161" s="29">
        <f t="shared" si="6"/>
        <v>29.5</v>
      </c>
      <c r="Q161" s="74">
        <f t="shared" si="5"/>
        <v>0</v>
      </c>
      <c r="R161" s="28"/>
      <c r="S161" s="28"/>
      <c r="T161" s="28"/>
      <c r="U161" s="28"/>
      <c r="V161" s="28"/>
      <c r="W161" s="28"/>
      <c r="X161" s="28"/>
      <c r="Y161" s="28"/>
      <c r="Z161" s="28"/>
    </row>
    <row r="162" spans="1:26" ht="15.75" customHeight="1">
      <c r="A162" s="111">
        <v>152</v>
      </c>
      <c r="B162" s="366" t="s">
        <v>2105</v>
      </c>
      <c r="C162" s="48"/>
      <c r="D162" s="35"/>
      <c r="E162" s="430" t="s">
        <v>2106</v>
      </c>
      <c r="F162" s="156"/>
      <c r="G162" s="695">
        <v>24</v>
      </c>
      <c r="H162" s="695">
        <v>35</v>
      </c>
      <c r="I162" s="40">
        <v>1</v>
      </c>
      <c r="J162" s="40" t="s">
        <v>2738</v>
      </c>
      <c r="K162" s="41" t="s">
        <v>26</v>
      </c>
      <c r="L162" s="42" t="str">
        <f t="shared" si="0"/>
        <v>1pc</v>
      </c>
      <c r="M162" s="658">
        <f t="shared" si="1"/>
        <v>35</v>
      </c>
      <c r="N162" s="659" t="str">
        <f t="shared" si="2"/>
        <v>35 pc</v>
      </c>
      <c r="O162" s="692">
        <f t="shared" si="3"/>
        <v>840</v>
      </c>
      <c r="P162" s="29">
        <f t="shared" si="6"/>
        <v>24</v>
      </c>
      <c r="Q162" s="74">
        <f t="shared" si="5"/>
        <v>0</v>
      </c>
      <c r="R162" s="28"/>
      <c r="S162" s="28"/>
      <c r="T162" s="28"/>
      <c r="U162" s="28"/>
      <c r="V162" s="28"/>
      <c r="W162" s="28"/>
      <c r="X162" s="28"/>
      <c r="Y162" s="28"/>
      <c r="Z162" s="28"/>
    </row>
    <row r="163" spans="1:26" ht="15.75" customHeight="1">
      <c r="A163" s="111">
        <v>153</v>
      </c>
      <c r="B163" s="366" t="s">
        <v>2107</v>
      </c>
      <c r="C163" s="48"/>
      <c r="D163" s="35"/>
      <c r="E163" s="430" t="s">
        <v>2106</v>
      </c>
      <c r="F163" s="156"/>
      <c r="G163" s="695">
        <v>24</v>
      </c>
      <c r="H163" s="695">
        <v>11</v>
      </c>
      <c r="I163" s="40">
        <v>1</v>
      </c>
      <c r="J163" s="40" t="s">
        <v>2738</v>
      </c>
      <c r="K163" s="41" t="s">
        <v>26</v>
      </c>
      <c r="L163" s="42" t="str">
        <f t="shared" si="0"/>
        <v>1pc</v>
      </c>
      <c r="M163" s="658">
        <f t="shared" si="1"/>
        <v>11</v>
      </c>
      <c r="N163" s="659" t="str">
        <f t="shared" si="2"/>
        <v>11 pc</v>
      </c>
      <c r="O163" s="692">
        <f t="shared" si="3"/>
        <v>264</v>
      </c>
      <c r="P163" s="29">
        <f t="shared" si="6"/>
        <v>24</v>
      </c>
      <c r="Q163" s="74">
        <f t="shared" si="5"/>
        <v>0</v>
      </c>
      <c r="R163" s="28"/>
      <c r="S163" s="28"/>
      <c r="T163" s="28"/>
      <c r="U163" s="28"/>
      <c r="V163" s="28"/>
      <c r="W163" s="28"/>
      <c r="X163" s="28"/>
      <c r="Y163" s="28"/>
      <c r="Z163" s="28"/>
    </row>
    <row r="164" spans="1:26" ht="15.75" customHeight="1">
      <c r="A164" s="111">
        <v>154</v>
      </c>
      <c r="B164" s="366" t="s">
        <v>1940</v>
      </c>
      <c r="C164" s="48"/>
      <c r="D164" s="35"/>
      <c r="E164" s="149"/>
      <c r="F164" s="156"/>
      <c r="G164" s="695">
        <v>34</v>
      </c>
      <c r="H164" s="88">
        <v>18</v>
      </c>
      <c r="I164" s="40">
        <v>1</v>
      </c>
      <c r="J164" s="40" t="s">
        <v>2738</v>
      </c>
      <c r="K164" s="41" t="s">
        <v>26</v>
      </c>
      <c r="L164" s="42" t="str">
        <f t="shared" si="0"/>
        <v>1pc</v>
      </c>
      <c r="M164" s="658">
        <f t="shared" si="1"/>
        <v>18</v>
      </c>
      <c r="N164" s="659" t="str">
        <f t="shared" si="2"/>
        <v>18 pc</v>
      </c>
      <c r="O164" s="692">
        <f t="shared" si="3"/>
        <v>612</v>
      </c>
      <c r="P164" s="29">
        <f t="shared" si="6"/>
        <v>34</v>
      </c>
      <c r="Q164" s="74">
        <f t="shared" si="5"/>
        <v>0</v>
      </c>
      <c r="R164" s="28"/>
      <c r="S164" s="28"/>
      <c r="T164" s="28"/>
      <c r="U164" s="28"/>
      <c r="V164" s="28"/>
      <c r="W164" s="28"/>
      <c r="X164" s="28"/>
      <c r="Y164" s="28"/>
      <c r="Z164" s="28"/>
    </row>
    <row r="165" spans="1:26" ht="15.75" customHeight="1">
      <c r="A165" s="111">
        <v>155</v>
      </c>
      <c r="B165" s="366" t="s">
        <v>2119</v>
      </c>
      <c r="C165" s="48"/>
      <c r="D165" s="35"/>
      <c r="E165" s="149"/>
      <c r="F165" s="156"/>
      <c r="G165" s="695">
        <v>31.35</v>
      </c>
      <c r="H165" s="88">
        <v>49</v>
      </c>
      <c r="I165" s="40">
        <v>1</v>
      </c>
      <c r="J165" s="40" t="s">
        <v>2738</v>
      </c>
      <c r="K165" s="41" t="s">
        <v>26</v>
      </c>
      <c r="L165" s="42" t="str">
        <f t="shared" si="0"/>
        <v>1pc</v>
      </c>
      <c r="M165" s="658">
        <f t="shared" si="1"/>
        <v>49</v>
      </c>
      <c r="N165" s="659" t="str">
        <f t="shared" si="2"/>
        <v>49 pc</v>
      </c>
      <c r="O165" s="692">
        <f t="shared" si="3"/>
        <v>1536.15</v>
      </c>
      <c r="P165" s="29">
        <f t="shared" si="6"/>
        <v>31.35</v>
      </c>
      <c r="Q165" s="74">
        <f t="shared" si="5"/>
        <v>0</v>
      </c>
      <c r="R165" s="28"/>
      <c r="S165" s="28"/>
      <c r="T165" s="28"/>
      <c r="U165" s="28"/>
      <c r="V165" s="28"/>
      <c r="W165" s="28"/>
      <c r="X165" s="28"/>
      <c r="Y165" s="28"/>
      <c r="Z165" s="28"/>
    </row>
    <row r="166" spans="1:26" ht="15.75" customHeight="1">
      <c r="A166" s="111">
        <v>156</v>
      </c>
      <c r="B166" s="366" t="s">
        <v>144</v>
      </c>
      <c r="C166" s="48"/>
      <c r="D166" s="35"/>
      <c r="E166" s="367" t="s">
        <v>145</v>
      </c>
      <c r="F166" s="156"/>
      <c r="G166" s="366">
        <v>24.8</v>
      </c>
      <c r="H166" s="88">
        <v>39</v>
      </c>
      <c r="I166" s="40">
        <v>1</v>
      </c>
      <c r="J166" s="40" t="s">
        <v>2738</v>
      </c>
      <c r="K166" s="41" t="s">
        <v>26</v>
      </c>
      <c r="L166" s="42" t="str">
        <f t="shared" si="0"/>
        <v>1pc</v>
      </c>
      <c r="M166" s="658">
        <f t="shared" si="1"/>
        <v>39</v>
      </c>
      <c r="N166" s="659" t="str">
        <f t="shared" si="2"/>
        <v>39 pc</v>
      </c>
      <c r="O166" s="692">
        <f t="shared" si="3"/>
        <v>967.2</v>
      </c>
      <c r="P166" s="29">
        <f t="shared" si="6"/>
        <v>24.8</v>
      </c>
      <c r="Q166" s="74">
        <f t="shared" si="5"/>
        <v>0</v>
      </c>
      <c r="R166" s="28"/>
      <c r="S166" s="28"/>
      <c r="T166" s="28"/>
      <c r="U166" s="28"/>
      <c r="V166" s="28"/>
      <c r="W166" s="28"/>
      <c r="X166" s="28"/>
      <c r="Y166" s="28"/>
      <c r="Z166" s="28"/>
    </row>
    <row r="167" spans="1:26" ht="15.75" customHeight="1">
      <c r="A167" s="111">
        <v>157</v>
      </c>
      <c r="B167" s="366" t="s">
        <v>2742</v>
      </c>
      <c r="C167" s="48"/>
      <c r="D167" s="35"/>
      <c r="E167" s="149"/>
      <c r="F167" s="156"/>
      <c r="G167" s="366">
        <v>21.12</v>
      </c>
      <c r="H167" s="88">
        <v>19</v>
      </c>
      <c r="I167" s="40">
        <v>1</v>
      </c>
      <c r="J167" s="40" t="s">
        <v>2738</v>
      </c>
      <c r="K167" s="41" t="s">
        <v>26</v>
      </c>
      <c r="L167" s="42" t="str">
        <f t="shared" si="0"/>
        <v>1pc</v>
      </c>
      <c r="M167" s="658">
        <f t="shared" si="1"/>
        <v>19</v>
      </c>
      <c r="N167" s="659" t="str">
        <f t="shared" si="2"/>
        <v>19 pc</v>
      </c>
      <c r="O167" s="692">
        <f t="shared" si="3"/>
        <v>401.28000000000003</v>
      </c>
      <c r="P167" s="29">
        <f t="shared" si="6"/>
        <v>21.12</v>
      </c>
      <c r="Q167" s="74">
        <f t="shared" si="5"/>
        <v>0</v>
      </c>
      <c r="R167" s="28"/>
      <c r="S167" s="28"/>
      <c r="T167" s="28"/>
      <c r="U167" s="28"/>
      <c r="V167" s="28"/>
      <c r="W167" s="28"/>
      <c r="X167" s="28"/>
      <c r="Y167" s="28"/>
      <c r="Z167" s="28"/>
    </row>
    <row r="168" spans="1:26" ht="15.75" customHeight="1">
      <c r="A168" s="111">
        <v>158</v>
      </c>
      <c r="B168" s="366" t="s">
        <v>2743</v>
      </c>
      <c r="C168" s="48"/>
      <c r="D168" s="35"/>
      <c r="E168" s="367" t="s">
        <v>145</v>
      </c>
      <c r="F168" s="156"/>
      <c r="G168" s="366">
        <v>22.1</v>
      </c>
      <c r="H168" s="88">
        <v>17</v>
      </c>
      <c r="I168" s="40">
        <v>1</v>
      </c>
      <c r="J168" s="40" t="s">
        <v>2738</v>
      </c>
      <c r="K168" s="41" t="s">
        <v>26</v>
      </c>
      <c r="L168" s="42" t="str">
        <f t="shared" si="0"/>
        <v>1pc</v>
      </c>
      <c r="M168" s="658">
        <f t="shared" si="1"/>
        <v>17</v>
      </c>
      <c r="N168" s="659" t="str">
        <f t="shared" si="2"/>
        <v>17 pc</v>
      </c>
      <c r="O168" s="692">
        <f t="shared" si="3"/>
        <v>375.70000000000005</v>
      </c>
      <c r="P168" s="29">
        <f t="shared" si="6"/>
        <v>22.1</v>
      </c>
      <c r="Q168" s="74">
        <f t="shared" si="5"/>
        <v>0</v>
      </c>
      <c r="R168" s="28"/>
      <c r="S168" s="28"/>
      <c r="T168" s="28"/>
      <c r="U168" s="28"/>
      <c r="V168" s="28"/>
      <c r="W168" s="28"/>
      <c r="X168" s="28"/>
      <c r="Y168" s="28"/>
      <c r="Z168" s="28"/>
    </row>
    <row r="169" spans="1:26" ht="15.75" customHeight="1">
      <c r="A169" s="111">
        <v>159</v>
      </c>
      <c r="B169" s="366" t="s">
        <v>2305</v>
      </c>
      <c r="C169" s="48"/>
      <c r="D169" s="35"/>
      <c r="E169" s="367" t="s">
        <v>145</v>
      </c>
      <c r="F169" s="156"/>
      <c r="G169" s="366">
        <v>22.45</v>
      </c>
      <c r="H169" s="88">
        <v>7</v>
      </c>
      <c r="I169" s="40">
        <v>1</v>
      </c>
      <c r="J169" s="40" t="s">
        <v>2738</v>
      </c>
      <c r="K169" s="41" t="s">
        <v>26</v>
      </c>
      <c r="L169" s="42" t="str">
        <f t="shared" si="0"/>
        <v>1pc</v>
      </c>
      <c r="M169" s="658">
        <f t="shared" si="1"/>
        <v>7</v>
      </c>
      <c r="N169" s="659" t="str">
        <f t="shared" si="2"/>
        <v>7 pc</v>
      </c>
      <c r="O169" s="692">
        <f t="shared" si="3"/>
        <v>157.15</v>
      </c>
      <c r="P169" s="29">
        <f t="shared" si="6"/>
        <v>22.45</v>
      </c>
      <c r="Q169" s="74">
        <f t="shared" si="5"/>
        <v>0</v>
      </c>
      <c r="R169" s="28"/>
      <c r="S169" s="28"/>
      <c r="T169" s="28"/>
      <c r="U169" s="28"/>
      <c r="V169" s="28"/>
      <c r="W169" s="28"/>
      <c r="X169" s="28"/>
      <c r="Y169" s="28"/>
      <c r="Z169" s="28"/>
    </row>
    <row r="170" spans="1:26" ht="15.75" customHeight="1">
      <c r="A170" s="111">
        <v>160</v>
      </c>
      <c r="B170" s="366" t="s">
        <v>1868</v>
      </c>
      <c r="C170" s="48"/>
      <c r="D170" s="35"/>
      <c r="E170" s="367" t="s">
        <v>145</v>
      </c>
      <c r="F170" s="156"/>
      <c r="G170" s="366">
        <v>22.45</v>
      </c>
      <c r="H170" s="88">
        <v>1</v>
      </c>
      <c r="I170" s="40">
        <v>1</v>
      </c>
      <c r="J170" s="40" t="s">
        <v>2738</v>
      </c>
      <c r="K170" s="41" t="s">
        <v>26</v>
      </c>
      <c r="L170" s="42" t="str">
        <f t="shared" si="0"/>
        <v>1pc</v>
      </c>
      <c r="M170" s="658">
        <f t="shared" si="1"/>
        <v>1</v>
      </c>
      <c r="N170" s="659" t="str">
        <f t="shared" si="2"/>
        <v>1 pc</v>
      </c>
      <c r="O170" s="692">
        <f t="shared" si="3"/>
        <v>22.45</v>
      </c>
      <c r="P170" s="29">
        <f t="shared" si="6"/>
        <v>22.45</v>
      </c>
      <c r="Q170" s="74">
        <f t="shared" si="5"/>
        <v>0</v>
      </c>
      <c r="R170" s="28"/>
      <c r="S170" s="28"/>
      <c r="T170" s="28"/>
      <c r="U170" s="28"/>
      <c r="V170" s="28"/>
      <c r="W170" s="28"/>
      <c r="X170" s="28"/>
      <c r="Y170" s="28"/>
      <c r="Z170" s="28"/>
    </row>
    <row r="171" spans="1:26" ht="15.75" customHeight="1">
      <c r="A171" s="111">
        <v>161</v>
      </c>
      <c r="B171" s="366" t="s">
        <v>1606</v>
      </c>
      <c r="C171" s="48"/>
      <c r="D171" s="35"/>
      <c r="E171" s="367" t="s">
        <v>145</v>
      </c>
      <c r="F171" s="156"/>
      <c r="G171" s="366">
        <v>22.45</v>
      </c>
      <c r="H171" s="88">
        <v>24</v>
      </c>
      <c r="I171" s="40">
        <v>1</v>
      </c>
      <c r="J171" s="40" t="s">
        <v>2738</v>
      </c>
      <c r="K171" s="41"/>
      <c r="L171" s="42"/>
      <c r="M171" s="658"/>
      <c r="N171" s="659" t="str">
        <f t="shared" si="2"/>
        <v>pc</v>
      </c>
      <c r="O171" s="692">
        <f t="shared" si="3"/>
        <v>538.79999999999995</v>
      </c>
      <c r="P171" s="29"/>
      <c r="Q171" s="74"/>
      <c r="R171" s="28"/>
      <c r="S171" s="28"/>
      <c r="T171" s="28"/>
      <c r="U171" s="28"/>
      <c r="V171" s="28"/>
      <c r="W171" s="28"/>
      <c r="X171" s="28"/>
      <c r="Y171" s="28"/>
      <c r="Z171" s="28"/>
    </row>
    <row r="172" spans="1:26" ht="15.75" customHeight="1">
      <c r="A172" s="111">
        <v>162</v>
      </c>
      <c r="B172" s="366" t="s">
        <v>2407</v>
      </c>
      <c r="C172" s="48"/>
      <c r="D172" s="35"/>
      <c r="E172" s="367" t="s">
        <v>2075</v>
      </c>
      <c r="F172" s="156"/>
      <c r="G172" s="366">
        <v>21.45</v>
      </c>
      <c r="H172" s="88">
        <v>13</v>
      </c>
      <c r="I172" s="40">
        <v>1</v>
      </c>
      <c r="J172" s="40" t="s">
        <v>2738</v>
      </c>
      <c r="K172" s="41"/>
      <c r="L172" s="42"/>
      <c r="M172" s="658"/>
      <c r="N172" s="659" t="str">
        <f t="shared" si="2"/>
        <v>pc</v>
      </c>
      <c r="O172" s="692">
        <f t="shared" si="3"/>
        <v>278.84999999999997</v>
      </c>
      <c r="P172" s="29"/>
      <c r="Q172" s="74"/>
      <c r="R172" s="28"/>
      <c r="S172" s="28"/>
      <c r="T172" s="28"/>
      <c r="U172" s="28"/>
      <c r="V172" s="28"/>
      <c r="W172" s="28"/>
      <c r="X172" s="28"/>
      <c r="Y172" s="28"/>
      <c r="Z172" s="28"/>
    </row>
    <row r="173" spans="1:26" ht="15.75" customHeight="1">
      <c r="A173" s="111">
        <v>163</v>
      </c>
      <c r="B173" s="366" t="s">
        <v>2399</v>
      </c>
      <c r="C173" s="48"/>
      <c r="D173" s="35"/>
      <c r="E173" s="367" t="s">
        <v>145</v>
      </c>
      <c r="F173" s="156"/>
      <c r="G173" s="366">
        <v>22.37</v>
      </c>
      <c r="H173" s="88">
        <v>30</v>
      </c>
      <c r="I173" s="40">
        <v>1</v>
      </c>
      <c r="J173" s="40" t="s">
        <v>2738</v>
      </c>
      <c r="K173" s="41"/>
      <c r="L173" s="42"/>
      <c r="M173" s="658"/>
      <c r="N173" s="659" t="str">
        <f t="shared" si="2"/>
        <v>pc</v>
      </c>
      <c r="O173" s="692">
        <f t="shared" si="3"/>
        <v>671.1</v>
      </c>
      <c r="P173" s="29"/>
      <c r="Q173" s="74"/>
      <c r="R173" s="28"/>
      <c r="S173" s="28"/>
      <c r="T173" s="28"/>
      <c r="U173" s="28"/>
      <c r="V173" s="28"/>
      <c r="W173" s="28"/>
      <c r="X173" s="28"/>
      <c r="Y173" s="28"/>
      <c r="Z173" s="28"/>
    </row>
    <row r="174" spans="1:26" ht="15.75" customHeight="1">
      <c r="A174" s="111">
        <v>164</v>
      </c>
      <c r="B174" s="366" t="s">
        <v>499</v>
      </c>
      <c r="C174" s="48"/>
      <c r="D174" s="35"/>
      <c r="E174" s="367" t="s">
        <v>500</v>
      </c>
      <c r="F174" s="156"/>
      <c r="G174" s="366">
        <v>19.16</v>
      </c>
      <c r="H174" s="88">
        <v>30</v>
      </c>
      <c r="I174" s="40">
        <v>1</v>
      </c>
      <c r="J174" s="40" t="s">
        <v>2738</v>
      </c>
      <c r="K174" s="41"/>
      <c r="L174" s="42"/>
      <c r="M174" s="658"/>
      <c r="N174" s="659" t="str">
        <f t="shared" si="2"/>
        <v>pc</v>
      </c>
      <c r="O174" s="692">
        <f t="shared" si="3"/>
        <v>574.79999999999995</v>
      </c>
      <c r="P174" s="29"/>
      <c r="Q174" s="74"/>
      <c r="R174" s="28"/>
      <c r="S174" s="28"/>
      <c r="T174" s="28"/>
      <c r="U174" s="28"/>
      <c r="V174" s="28"/>
      <c r="W174" s="28"/>
      <c r="X174" s="28"/>
      <c r="Y174" s="28"/>
      <c r="Z174" s="28"/>
    </row>
    <row r="175" spans="1:26" ht="15.75" customHeight="1">
      <c r="A175" s="111">
        <v>165</v>
      </c>
      <c r="B175" s="366" t="s">
        <v>2404</v>
      </c>
      <c r="C175" s="48"/>
      <c r="D175" s="35"/>
      <c r="E175" s="367" t="s">
        <v>500</v>
      </c>
      <c r="F175" s="156"/>
      <c r="G175" s="366">
        <v>19.16</v>
      </c>
      <c r="H175" s="88">
        <v>53</v>
      </c>
      <c r="I175" s="40">
        <v>1</v>
      </c>
      <c r="J175" s="40" t="s">
        <v>2738</v>
      </c>
      <c r="K175" s="41"/>
      <c r="L175" s="42"/>
      <c r="M175" s="658"/>
      <c r="N175" s="659" t="str">
        <f t="shared" si="2"/>
        <v>pc</v>
      </c>
      <c r="O175" s="692">
        <f t="shared" si="3"/>
        <v>1015.48</v>
      </c>
      <c r="P175" s="29"/>
      <c r="Q175" s="74"/>
      <c r="R175" s="28"/>
      <c r="S175" s="28"/>
      <c r="T175" s="28"/>
      <c r="U175" s="28"/>
      <c r="V175" s="28"/>
      <c r="W175" s="28"/>
      <c r="X175" s="28"/>
      <c r="Y175" s="28"/>
      <c r="Z175" s="28"/>
    </row>
    <row r="176" spans="1:26" ht="15.75" customHeight="1">
      <c r="A176" s="111">
        <v>166</v>
      </c>
      <c r="B176" s="366" t="s">
        <v>1894</v>
      </c>
      <c r="C176" s="48"/>
      <c r="D176" s="35"/>
      <c r="E176" s="367" t="s">
        <v>1476</v>
      </c>
      <c r="F176" s="156"/>
      <c r="G176" s="366">
        <v>56.45</v>
      </c>
      <c r="H176" s="88">
        <v>18</v>
      </c>
      <c r="I176" s="40">
        <v>1</v>
      </c>
      <c r="J176" s="40" t="s">
        <v>2738</v>
      </c>
      <c r="K176" s="41"/>
      <c r="L176" s="42"/>
      <c r="M176" s="658"/>
      <c r="N176" s="659" t="str">
        <f t="shared" si="2"/>
        <v>pc</v>
      </c>
      <c r="O176" s="692">
        <f t="shared" si="3"/>
        <v>1016.1</v>
      </c>
      <c r="P176" s="29"/>
      <c r="Q176" s="74"/>
      <c r="R176" s="28"/>
      <c r="S176" s="28"/>
      <c r="T176" s="28"/>
      <c r="U176" s="28"/>
      <c r="V176" s="28"/>
      <c r="W176" s="28"/>
      <c r="X176" s="28"/>
      <c r="Y176" s="28"/>
      <c r="Z176" s="28"/>
    </row>
    <row r="177" spans="1:26" ht="15.75" customHeight="1">
      <c r="A177" s="111">
        <v>167</v>
      </c>
      <c r="B177" s="366" t="s">
        <v>1312</v>
      </c>
      <c r="C177" s="48"/>
      <c r="D177" s="35"/>
      <c r="E177" s="367" t="s">
        <v>145</v>
      </c>
      <c r="F177" s="156"/>
      <c r="G177" s="366">
        <v>24.25</v>
      </c>
      <c r="H177" s="88">
        <v>60</v>
      </c>
      <c r="I177" s="40">
        <v>1</v>
      </c>
      <c r="J177" s="40" t="s">
        <v>2738</v>
      </c>
      <c r="K177" s="41"/>
      <c r="L177" s="42"/>
      <c r="M177" s="658"/>
      <c r="N177" s="659" t="str">
        <f t="shared" si="2"/>
        <v>pc</v>
      </c>
      <c r="O177" s="692">
        <f t="shared" si="3"/>
        <v>1455</v>
      </c>
      <c r="P177" s="29"/>
      <c r="Q177" s="74"/>
      <c r="R177" s="28"/>
      <c r="S177" s="28"/>
      <c r="T177" s="28"/>
      <c r="U177" s="28"/>
      <c r="V177" s="28"/>
      <c r="W177" s="28"/>
      <c r="X177" s="28"/>
      <c r="Y177" s="28"/>
      <c r="Z177" s="28"/>
    </row>
    <row r="178" spans="1:26" ht="15.75" customHeight="1">
      <c r="A178" s="111">
        <v>168</v>
      </c>
      <c r="B178" s="366" t="s">
        <v>1681</v>
      </c>
      <c r="C178" s="48"/>
      <c r="D178" s="35"/>
      <c r="E178" s="367" t="s">
        <v>1476</v>
      </c>
      <c r="F178" s="156"/>
      <c r="G178" s="366">
        <v>16.95</v>
      </c>
      <c r="H178" s="88">
        <v>47</v>
      </c>
      <c r="I178" s="40">
        <v>1</v>
      </c>
      <c r="J178" s="40" t="s">
        <v>2738</v>
      </c>
      <c r="K178" s="41"/>
      <c r="L178" s="42"/>
      <c r="M178" s="658"/>
      <c r="N178" s="659" t="str">
        <f t="shared" si="2"/>
        <v>pc</v>
      </c>
      <c r="O178" s="692">
        <f t="shared" si="3"/>
        <v>796.65</v>
      </c>
      <c r="P178" s="29"/>
      <c r="Q178" s="74"/>
      <c r="R178" s="28"/>
      <c r="S178" s="28"/>
      <c r="T178" s="28"/>
      <c r="U178" s="28"/>
      <c r="V178" s="28"/>
      <c r="W178" s="28"/>
      <c r="X178" s="28"/>
      <c r="Y178" s="28"/>
      <c r="Z178" s="28"/>
    </row>
    <row r="179" spans="1:26" ht="15.75" customHeight="1">
      <c r="A179" s="111">
        <v>169</v>
      </c>
      <c r="B179" s="366" t="s">
        <v>1098</v>
      </c>
      <c r="C179" s="48"/>
      <c r="D179" s="35"/>
      <c r="E179" s="367" t="s">
        <v>1095</v>
      </c>
      <c r="F179" s="156"/>
      <c r="G179" s="366">
        <v>25.55</v>
      </c>
      <c r="H179" s="366">
        <v>10</v>
      </c>
      <c r="I179" s="40">
        <v>1</v>
      </c>
      <c r="J179" s="40" t="s">
        <v>2738</v>
      </c>
      <c r="K179" s="41"/>
      <c r="L179" s="42"/>
      <c r="M179" s="658"/>
      <c r="N179" s="659" t="str">
        <f t="shared" si="2"/>
        <v>pc</v>
      </c>
      <c r="O179" s="692">
        <f t="shared" si="3"/>
        <v>255.5</v>
      </c>
      <c r="P179" s="29"/>
      <c r="Q179" s="74"/>
      <c r="R179" s="28"/>
      <c r="S179" s="28"/>
      <c r="T179" s="28"/>
      <c r="U179" s="28"/>
      <c r="V179" s="28"/>
      <c r="W179" s="28"/>
      <c r="X179" s="28"/>
      <c r="Y179" s="28"/>
      <c r="Z179" s="28"/>
    </row>
    <row r="180" spans="1:26" ht="15.75" customHeight="1">
      <c r="A180" s="111">
        <v>170</v>
      </c>
      <c r="B180" s="366" t="s">
        <v>1100</v>
      </c>
      <c r="C180" s="48"/>
      <c r="D180" s="35"/>
      <c r="E180" s="367" t="s">
        <v>1095</v>
      </c>
      <c r="F180" s="156"/>
      <c r="G180" s="366">
        <v>25.55</v>
      </c>
      <c r="H180" s="366">
        <v>7</v>
      </c>
      <c r="I180" s="40">
        <v>1</v>
      </c>
      <c r="J180" s="40" t="s">
        <v>2738</v>
      </c>
      <c r="K180" s="41"/>
      <c r="L180" s="42"/>
      <c r="M180" s="658"/>
      <c r="N180" s="659" t="str">
        <f t="shared" si="2"/>
        <v>pc</v>
      </c>
      <c r="O180" s="692">
        <f t="shared" si="3"/>
        <v>178.85</v>
      </c>
      <c r="P180" s="29"/>
      <c r="Q180" s="74"/>
      <c r="R180" s="28"/>
      <c r="S180" s="28"/>
      <c r="T180" s="28"/>
      <c r="U180" s="28"/>
      <c r="V180" s="28"/>
      <c r="W180" s="28"/>
      <c r="X180" s="28"/>
      <c r="Y180" s="28"/>
      <c r="Z180" s="28"/>
    </row>
    <row r="181" spans="1:26" ht="15.75" customHeight="1">
      <c r="A181" s="111">
        <v>171</v>
      </c>
      <c r="B181" s="366" t="s">
        <v>1094</v>
      </c>
      <c r="C181" s="48"/>
      <c r="D181" s="35"/>
      <c r="E181" s="367" t="s">
        <v>1095</v>
      </c>
      <c r="F181" s="156"/>
      <c r="G181" s="366">
        <v>21.65</v>
      </c>
      <c r="H181" s="366">
        <v>8</v>
      </c>
      <c r="I181" s="40">
        <v>1</v>
      </c>
      <c r="J181" s="40" t="s">
        <v>2738</v>
      </c>
      <c r="K181" s="41"/>
      <c r="L181" s="42"/>
      <c r="M181" s="658"/>
      <c r="N181" s="659" t="str">
        <f t="shared" si="2"/>
        <v>pc</v>
      </c>
      <c r="O181" s="692">
        <f t="shared" si="3"/>
        <v>173.2</v>
      </c>
      <c r="P181" s="29"/>
      <c r="Q181" s="74"/>
      <c r="R181" s="28"/>
      <c r="S181" s="28"/>
      <c r="T181" s="28"/>
      <c r="U181" s="28"/>
      <c r="V181" s="28"/>
      <c r="W181" s="28"/>
      <c r="X181" s="28"/>
      <c r="Y181" s="28"/>
      <c r="Z181" s="28"/>
    </row>
    <row r="182" spans="1:26" ht="15.75" customHeight="1">
      <c r="A182" s="111">
        <v>172</v>
      </c>
      <c r="B182" s="366" t="s">
        <v>1097</v>
      </c>
      <c r="C182" s="48"/>
      <c r="D182" s="35"/>
      <c r="E182" s="367" t="s">
        <v>1095</v>
      </c>
      <c r="F182" s="156"/>
      <c r="G182" s="366">
        <v>21.65</v>
      </c>
      <c r="H182" s="366">
        <v>17</v>
      </c>
      <c r="I182" s="40">
        <v>1</v>
      </c>
      <c r="J182" s="40" t="s">
        <v>2738</v>
      </c>
      <c r="K182" s="41"/>
      <c r="L182" s="42"/>
      <c r="M182" s="658"/>
      <c r="N182" s="659" t="str">
        <f t="shared" si="2"/>
        <v>pc</v>
      </c>
      <c r="O182" s="692">
        <f t="shared" si="3"/>
        <v>368.04999999999995</v>
      </c>
      <c r="P182" s="29"/>
      <c r="Q182" s="74"/>
      <c r="R182" s="28"/>
      <c r="S182" s="28"/>
      <c r="T182" s="28"/>
      <c r="U182" s="28"/>
      <c r="V182" s="28"/>
      <c r="W182" s="28"/>
      <c r="X182" s="28"/>
      <c r="Y182" s="28"/>
      <c r="Z182" s="28"/>
    </row>
    <row r="183" spans="1:26" ht="15.75" customHeight="1">
      <c r="A183" s="111">
        <v>173</v>
      </c>
      <c r="B183" s="366" t="s">
        <v>1096</v>
      </c>
      <c r="C183" s="48"/>
      <c r="D183" s="35"/>
      <c r="E183" s="367" t="s">
        <v>1095</v>
      </c>
      <c r="F183" s="156"/>
      <c r="G183" s="366">
        <v>21.65</v>
      </c>
      <c r="H183" s="366">
        <v>10</v>
      </c>
      <c r="I183" s="40">
        <v>1</v>
      </c>
      <c r="J183" s="40" t="s">
        <v>2738</v>
      </c>
      <c r="K183" s="41"/>
      <c r="L183" s="42"/>
      <c r="M183" s="658"/>
      <c r="N183" s="659" t="str">
        <f t="shared" si="2"/>
        <v>pc</v>
      </c>
      <c r="O183" s="692">
        <f t="shared" si="3"/>
        <v>216.5</v>
      </c>
      <c r="P183" s="29"/>
      <c r="Q183" s="74"/>
      <c r="R183" s="28"/>
      <c r="S183" s="28"/>
      <c r="T183" s="28"/>
      <c r="U183" s="28"/>
      <c r="V183" s="28"/>
      <c r="W183" s="28"/>
      <c r="X183" s="28"/>
      <c r="Y183" s="28"/>
      <c r="Z183" s="28"/>
    </row>
    <row r="184" spans="1:26" ht="15.75" customHeight="1">
      <c r="A184" s="111">
        <v>174</v>
      </c>
      <c r="B184" s="366" t="s">
        <v>1101</v>
      </c>
      <c r="C184" s="48"/>
      <c r="D184" s="35"/>
      <c r="E184" s="367" t="s">
        <v>1095</v>
      </c>
      <c r="F184" s="156"/>
      <c r="G184" s="366">
        <v>21.65</v>
      </c>
      <c r="H184" s="366">
        <v>10</v>
      </c>
      <c r="I184" s="40">
        <v>1</v>
      </c>
      <c r="J184" s="40" t="s">
        <v>2738</v>
      </c>
      <c r="K184" s="41"/>
      <c r="L184" s="42"/>
      <c r="M184" s="658"/>
      <c r="N184" s="659" t="str">
        <f t="shared" si="2"/>
        <v>pc</v>
      </c>
      <c r="O184" s="692">
        <f t="shared" si="3"/>
        <v>216.5</v>
      </c>
      <c r="P184" s="29"/>
      <c r="Q184" s="74"/>
      <c r="R184" s="28"/>
      <c r="S184" s="28"/>
      <c r="T184" s="28"/>
      <c r="U184" s="28"/>
      <c r="V184" s="28"/>
      <c r="W184" s="28"/>
      <c r="X184" s="28"/>
      <c r="Y184" s="28"/>
      <c r="Z184" s="28"/>
    </row>
    <row r="185" spans="1:26" ht="15.75" customHeight="1">
      <c r="A185" s="111">
        <v>175</v>
      </c>
      <c r="B185" s="366" t="s">
        <v>1099</v>
      </c>
      <c r="C185" s="48"/>
      <c r="D185" s="35"/>
      <c r="E185" s="367" t="s">
        <v>1095</v>
      </c>
      <c r="F185" s="156"/>
      <c r="G185" s="366">
        <v>21.65</v>
      </c>
      <c r="H185" s="366">
        <v>5</v>
      </c>
      <c r="I185" s="40">
        <v>1</v>
      </c>
      <c r="J185" s="40" t="s">
        <v>2738</v>
      </c>
      <c r="K185" s="41"/>
      <c r="L185" s="42"/>
      <c r="M185" s="658"/>
      <c r="N185" s="659" t="str">
        <f t="shared" si="2"/>
        <v>pc</v>
      </c>
      <c r="O185" s="692">
        <f t="shared" si="3"/>
        <v>108.25</v>
      </c>
      <c r="P185" s="29"/>
      <c r="Q185" s="74"/>
      <c r="R185" s="28"/>
      <c r="S185" s="28"/>
      <c r="T185" s="28"/>
      <c r="U185" s="28"/>
      <c r="V185" s="28"/>
      <c r="W185" s="28"/>
      <c r="X185" s="28"/>
      <c r="Y185" s="28"/>
      <c r="Z185" s="28"/>
    </row>
    <row r="186" spans="1:26" ht="15.75" customHeight="1">
      <c r="A186" s="111">
        <v>176</v>
      </c>
      <c r="B186" s="366" t="s">
        <v>1217</v>
      </c>
      <c r="C186" s="48"/>
      <c r="D186" s="35"/>
      <c r="E186" s="367" t="s">
        <v>1216</v>
      </c>
      <c r="F186" s="156"/>
      <c r="G186" s="366">
        <v>6</v>
      </c>
      <c r="H186" s="88">
        <v>6</v>
      </c>
      <c r="I186" s="40">
        <v>1</v>
      </c>
      <c r="J186" s="40" t="s">
        <v>2738</v>
      </c>
      <c r="K186" s="41"/>
      <c r="L186" s="42"/>
      <c r="M186" s="658"/>
      <c r="N186" s="659" t="str">
        <f t="shared" si="2"/>
        <v>pc</v>
      </c>
      <c r="O186" s="692">
        <f t="shared" si="3"/>
        <v>36</v>
      </c>
      <c r="P186" s="29"/>
      <c r="Q186" s="74"/>
      <c r="R186" s="28"/>
      <c r="S186" s="28"/>
      <c r="T186" s="28"/>
      <c r="U186" s="28"/>
      <c r="V186" s="28"/>
      <c r="W186" s="28"/>
      <c r="X186" s="28"/>
      <c r="Y186" s="28"/>
      <c r="Z186" s="28"/>
    </row>
    <row r="187" spans="1:26" ht="15.75" customHeight="1">
      <c r="A187" s="111">
        <v>177</v>
      </c>
      <c r="B187" s="366" t="s">
        <v>1215</v>
      </c>
      <c r="C187" s="48"/>
      <c r="D187" s="35"/>
      <c r="E187" s="367" t="s">
        <v>1216</v>
      </c>
      <c r="F187" s="156"/>
      <c r="G187" s="366">
        <v>5.5</v>
      </c>
      <c r="H187" s="88">
        <v>7</v>
      </c>
      <c r="I187" s="40">
        <v>1</v>
      </c>
      <c r="J187" s="40" t="s">
        <v>2738</v>
      </c>
      <c r="K187" s="41"/>
      <c r="L187" s="42"/>
      <c r="M187" s="658"/>
      <c r="N187" s="659" t="str">
        <f t="shared" si="2"/>
        <v>pc</v>
      </c>
      <c r="O187" s="692">
        <f t="shared" si="3"/>
        <v>38.5</v>
      </c>
      <c r="P187" s="29"/>
      <c r="Q187" s="74"/>
      <c r="R187" s="28"/>
      <c r="S187" s="28"/>
      <c r="T187" s="28"/>
      <c r="U187" s="28"/>
      <c r="V187" s="28"/>
      <c r="W187" s="28"/>
      <c r="X187" s="28"/>
      <c r="Y187" s="28"/>
      <c r="Z187" s="28"/>
    </row>
    <row r="188" spans="1:26" ht="15.75" customHeight="1">
      <c r="A188" s="111">
        <v>178</v>
      </c>
      <c r="B188" s="366" t="s">
        <v>532</v>
      </c>
      <c r="C188" s="48"/>
      <c r="D188" s="35"/>
      <c r="E188" s="149"/>
      <c r="F188" s="156"/>
      <c r="G188" s="695">
        <v>12.2</v>
      </c>
      <c r="H188" s="697">
        <v>7</v>
      </c>
      <c r="I188" s="40">
        <v>1</v>
      </c>
      <c r="J188" s="40" t="s">
        <v>2738</v>
      </c>
      <c r="K188" s="41"/>
      <c r="L188" s="42"/>
      <c r="M188" s="658"/>
      <c r="N188" s="659" t="str">
        <f t="shared" si="2"/>
        <v>pc</v>
      </c>
      <c r="O188" s="692">
        <f t="shared" si="3"/>
        <v>85.399999999999991</v>
      </c>
      <c r="P188" s="29"/>
      <c r="Q188" s="74"/>
      <c r="R188" s="28"/>
      <c r="S188" s="28"/>
      <c r="T188" s="28"/>
      <c r="U188" s="28"/>
      <c r="V188" s="28"/>
      <c r="W188" s="28"/>
      <c r="X188" s="28"/>
      <c r="Y188" s="28"/>
      <c r="Z188" s="28"/>
    </row>
    <row r="189" spans="1:26" ht="15.75" customHeight="1">
      <c r="A189" s="111">
        <v>179</v>
      </c>
      <c r="B189" s="366" t="s">
        <v>533</v>
      </c>
      <c r="C189" s="48"/>
      <c r="D189" s="35"/>
      <c r="E189" s="149"/>
      <c r="F189" s="156"/>
      <c r="G189" s="695">
        <v>12.2</v>
      </c>
      <c r="H189" s="697">
        <v>5</v>
      </c>
      <c r="I189" s="40">
        <v>1</v>
      </c>
      <c r="J189" s="40" t="s">
        <v>2738</v>
      </c>
      <c r="K189" s="41"/>
      <c r="L189" s="42"/>
      <c r="M189" s="658"/>
      <c r="N189" s="659" t="str">
        <f t="shared" si="2"/>
        <v>pc</v>
      </c>
      <c r="O189" s="692">
        <f t="shared" si="3"/>
        <v>61</v>
      </c>
      <c r="P189" s="29"/>
      <c r="Q189" s="74"/>
      <c r="R189" s="28"/>
      <c r="S189" s="28"/>
      <c r="T189" s="28"/>
      <c r="U189" s="28"/>
      <c r="V189" s="28"/>
      <c r="W189" s="28"/>
      <c r="X189" s="28"/>
      <c r="Y189" s="28"/>
      <c r="Z189" s="28"/>
    </row>
    <row r="190" spans="1:26" ht="15.75" customHeight="1">
      <c r="A190" s="111">
        <v>180</v>
      </c>
      <c r="B190" s="366" t="s">
        <v>1334</v>
      </c>
      <c r="C190" s="48"/>
      <c r="D190" s="35"/>
      <c r="E190" s="149"/>
      <c r="F190" s="156"/>
      <c r="G190" s="695">
        <v>12.4</v>
      </c>
      <c r="H190" s="697">
        <v>6</v>
      </c>
      <c r="I190" s="40">
        <v>1</v>
      </c>
      <c r="J190" s="40" t="s">
        <v>2738</v>
      </c>
      <c r="K190" s="41"/>
      <c r="L190" s="42"/>
      <c r="M190" s="658"/>
      <c r="N190" s="659" t="str">
        <f t="shared" si="2"/>
        <v>pc</v>
      </c>
      <c r="O190" s="692">
        <f t="shared" si="3"/>
        <v>74.400000000000006</v>
      </c>
      <c r="P190" s="29"/>
      <c r="Q190" s="74"/>
      <c r="R190" s="28"/>
      <c r="S190" s="28"/>
      <c r="T190" s="28"/>
      <c r="U190" s="28"/>
      <c r="V190" s="28"/>
      <c r="W190" s="28"/>
      <c r="X190" s="28"/>
      <c r="Y190" s="28"/>
      <c r="Z190" s="28"/>
    </row>
    <row r="191" spans="1:26" ht="15.75" customHeight="1">
      <c r="A191" s="111">
        <v>181</v>
      </c>
      <c r="B191" s="366" t="s">
        <v>1335</v>
      </c>
      <c r="C191" s="48"/>
      <c r="D191" s="35"/>
      <c r="E191" s="149"/>
      <c r="F191" s="156"/>
      <c r="G191" s="695">
        <v>12.4</v>
      </c>
      <c r="H191" s="697">
        <v>1</v>
      </c>
      <c r="I191" s="40">
        <v>1</v>
      </c>
      <c r="J191" s="40" t="s">
        <v>2738</v>
      </c>
      <c r="K191" s="41"/>
      <c r="L191" s="42"/>
      <c r="M191" s="658"/>
      <c r="N191" s="659" t="str">
        <f t="shared" si="2"/>
        <v>pc</v>
      </c>
      <c r="O191" s="692">
        <f t="shared" si="3"/>
        <v>12.4</v>
      </c>
      <c r="P191" s="29"/>
      <c r="Q191" s="74"/>
      <c r="R191" s="28"/>
      <c r="S191" s="28"/>
      <c r="T191" s="28"/>
      <c r="U191" s="28"/>
      <c r="V191" s="28"/>
      <c r="W191" s="28"/>
      <c r="X191" s="28"/>
      <c r="Y191" s="28"/>
      <c r="Z191" s="28"/>
    </row>
    <row r="192" spans="1:26" ht="15.75" customHeight="1">
      <c r="A192" s="111">
        <v>182</v>
      </c>
      <c r="B192" s="366" t="s">
        <v>1332</v>
      </c>
      <c r="C192" s="48"/>
      <c r="D192" s="35"/>
      <c r="E192" s="149"/>
      <c r="F192" s="156"/>
      <c r="G192" s="695">
        <v>12.4</v>
      </c>
      <c r="H192" s="697">
        <v>2</v>
      </c>
      <c r="I192" s="40">
        <v>1</v>
      </c>
      <c r="J192" s="40" t="s">
        <v>2738</v>
      </c>
      <c r="K192" s="41"/>
      <c r="L192" s="42"/>
      <c r="M192" s="658"/>
      <c r="N192" s="659" t="str">
        <f t="shared" si="2"/>
        <v>pc</v>
      </c>
      <c r="O192" s="692">
        <f t="shared" si="3"/>
        <v>24.8</v>
      </c>
      <c r="P192" s="29"/>
      <c r="Q192" s="74"/>
      <c r="R192" s="28"/>
      <c r="S192" s="28"/>
      <c r="T192" s="28"/>
      <c r="U192" s="28"/>
      <c r="V192" s="28"/>
      <c r="W192" s="28"/>
      <c r="X192" s="28"/>
      <c r="Y192" s="28"/>
      <c r="Z192" s="28"/>
    </row>
    <row r="193" spans="1:26" ht="15.75" customHeight="1">
      <c r="A193" s="111">
        <v>183</v>
      </c>
      <c r="B193" s="694" t="s">
        <v>271</v>
      </c>
      <c r="C193" s="48"/>
      <c r="D193" s="35"/>
      <c r="E193" s="149"/>
      <c r="F193" s="156"/>
      <c r="G193" s="366">
        <v>6.8</v>
      </c>
      <c r="H193" s="88">
        <v>3</v>
      </c>
      <c r="I193" s="40">
        <v>1</v>
      </c>
      <c r="J193" s="40" t="s">
        <v>2738</v>
      </c>
      <c r="K193" s="41"/>
      <c r="L193" s="42"/>
      <c r="M193" s="658"/>
      <c r="N193" s="659" t="str">
        <f t="shared" si="2"/>
        <v>pc</v>
      </c>
      <c r="O193" s="692">
        <f t="shared" si="3"/>
        <v>20.399999999999999</v>
      </c>
      <c r="P193" s="29"/>
      <c r="Q193" s="74"/>
      <c r="R193" s="28"/>
      <c r="S193" s="28"/>
      <c r="T193" s="28"/>
      <c r="U193" s="28"/>
      <c r="V193" s="28"/>
      <c r="W193" s="28"/>
      <c r="X193" s="28"/>
      <c r="Y193" s="28"/>
      <c r="Z193" s="28"/>
    </row>
    <row r="194" spans="1:26" ht="15.75" customHeight="1">
      <c r="A194" s="111">
        <v>184</v>
      </c>
      <c r="B194" s="694" t="s">
        <v>1477</v>
      </c>
      <c r="C194" s="48"/>
      <c r="D194" s="35"/>
      <c r="E194" s="367" t="s">
        <v>1476</v>
      </c>
      <c r="F194" s="156"/>
      <c r="G194" s="366">
        <v>5.6</v>
      </c>
      <c r="H194" s="88">
        <v>10</v>
      </c>
      <c r="I194" s="40">
        <v>1</v>
      </c>
      <c r="J194" s="40" t="s">
        <v>2738</v>
      </c>
      <c r="K194" s="41"/>
      <c r="L194" s="42"/>
      <c r="M194" s="658"/>
      <c r="N194" s="659" t="str">
        <f t="shared" si="2"/>
        <v>pc</v>
      </c>
      <c r="O194" s="692">
        <f t="shared" si="3"/>
        <v>56</v>
      </c>
      <c r="P194" s="29"/>
      <c r="Q194" s="74"/>
      <c r="R194" s="28"/>
      <c r="S194" s="28"/>
      <c r="T194" s="28"/>
      <c r="U194" s="28"/>
      <c r="V194" s="28"/>
      <c r="W194" s="28"/>
      <c r="X194" s="28"/>
      <c r="Y194" s="28"/>
      <c r="Z194" s="28"/>
    </row>
    <row r="195" spans="1:26" ht="15.75" customHeight="1">
      <c r="A195" s="111">
        <v>185</v>
      </c>
      <c r="B195" s="366" t="s">
        <v>2058</v>
      </c>
      <c r="C195" s="48"/>
      <c r="D195" s="35"/>
      <c r="E195" s="367" t="s">
        <v>339</v>
      </c>
      <c r="F195" s="156"/>
      <c r="G195" s="670">
        <v>5.9</v>
      </c>
      <c r="H195" s="88">
        <v>10</v>
      </c>
      <c r="I195" s="40">
        <v>1</v>
      </c>
      <c r="J195" s="40" t="s">
        <v>2738</v>
      </c>
      <c r="K195" s="41"/>
      <c r="L195" s="42"/>
      <c r="M195" s="658"/>
      <c r="N195" s="659" t="str">
        <f t="shared" si="2"/>
        <v>pc</v>
      </c>
      <c r="O195" s="692">
        <f t="shared" si="3"/>
        <v>59</v>
      </c>
      <c r="P195" s="29"/>
      <c r="Q195" s="74"/>
      <c r="R195" s="28"/>
      <c r="S195" s="28"/>
      <c r="T195" s="28"/>
      <c r="U195" s="28"/>
      <c r="V195" s="28"/>
      <c r="W195" s="28"/>
      <c r="X195" s="28"/>
      <c r="Y195" s="28"/>
      <c r="Z195" s="28"/>
    </row>
    <row r="196" spans="1:26" ht="15.75" customHeight="1">
      <c r="A196" s="111">
        <v>186</v>
      </c>
      <c r="B196" s="366" t="s">
        <v>2064</v>
      </c>
      <c r="C196" s="48"/>
      <c r="D196" s="35"/>
      <c r="E196" s="367" t="s">
        <v>339</v>
      </c>
      <c r="F196" s="156"/>
      <c r="G196" s="366">
        <v>5.6</v>
      </c>
      <c r="H196" s="88">
        <v>7</v>
      </c>
      <c r="I196" s="40">
        <v>1</v>
      </c>
      <c r="J196" s="40" t="s">
        <v>2738</v>
      </c>
      <c r="K196" s="41"/>
      <c r="L196" s="42"/>
      <c r="M196" s="658"/>
      <c r="N196" s="659" t="str">
        <f t="shared" si="2"/>
        <v>pc</v>
      </c>
      <c r="O196" s="692">
        <f t="shared" si="3"/>
        <v>39.199999999999996</v>
      </c>
      <c r="P196" s="29"/>
      <c r="Q196" s="74"/>
      <c r="R196" s="28"/>
      <c r="S196" s="28"/>
      <c r="T196" s="28"/>
      <c r="U196" s="28"/>
      <c r="V196" s="28"/>
      <c r="W196" s="28"/>
      <c r="X196" s="28"/>
      <c r="Y196" s="28"/>
      <c r="Z196" s="28"/>
    </row>
    <row r="197" spans="1:26" ht="15.75" customHeight="1">
      <c r="A197" s="111">
        <v>187</v>
      </c>
      <c r="B197" s="366" t="s">
        <v>2062</v>
      </c>
      <c r="C197" s="48"/>
      <c r="D197" s="35"/>
      <c r="E197" s="149"/>
      <c r="F197" s="156"/>
      <c r="G197" s="670">
        <v>5.7</v>
      </c>
      <c r="H197" s="88">
        <v>6</v>
      </c>
      <c r="I197" s="40">
        <v>1</v>
      </c>
      <c r="J197" s="40" t="s">
        <v>2738</v>
      </c>
      <c r="K197" s="41"/>
      <c r="L197" s="42"/>
      <c r="M197" s="658"/>
      <c r="N197" s="659" t="str">
        <f t="shared" si="2"/>
        <v>pc</v>
      </c>
      <c r="O197" s="692">
        <f t="shared" si="3"/>
        <v>34.200000000000003</v>
      </c>
      <c r="P197" s="29"/>
      <c r="Q197" s="74"/>
      <c r="R197" s="28"/>
      <c r="S197" s="28"/>
      <c r="T197" s="28"/>
      <c r="U197" s="28"/>
      <c r="V197" s="28"/>
      <c r="W197" s="28"/>
      <c r="X197" s="28"/>
      <c r="Y197" s="28"/>
      <c r="Z197" s="28"/>
    </row>
    <row r="198" spans="1:26" ht="15.75" customHeight="1">
      <c r="A198" s="111">
        <v>188</v>
      </c>
      <c r="B198" s="366" t="s">
        <v>2504</v>
      </c>
      <c r="C198" s="48"/>
      <c r="D198" s="35"/>
      <c r="E198" s="367">
        <v>555</v>
      </c>
      <c r="F198" s="156"/>
      <c r="G198" s="366">
        <v>28.95</v>
      </c>
      <c r="H198" s="366">
        <v>5</v>
      </c>
      <c r="I198" s="40">
        <v>1</v>
      </c>
      <c r="J198" s="40" t="s">
        <v>2738</v>
      </c>
      <c r="K198" s="41"/>
      <c r="L198" s="42"/>
      <c r="M198" s="658"/>
      <c r="N198" s="659" t="str">
        <f t="shared" si="2"/>
        <v>pc</v>
      </c>
      <c r="O198" s="692">
        <f t="shared" si="3"/>
        <v>144.75</v>
      </c>
      <c r="P198" s="29"/>
      <c r="Q198" s="74"/>
      <c r="R198" s="28"/>
      <c r="S198" s="28"/>
      <c r="T198" s="28"/>
      <c r="U198" s="28"/>
      <c r="V198" s="28"/>
      <c r="W198" s="28"/>
      <c r="X198" s="28"/>
      <c r="Y198" s="28"/>
      <c r="Z198" s="28"/>
    </row>
    <row r="199" spans="1:26" ht="15.75" customHeight="1">
      <c r="A199" s="111">
        <v>189</v>
      </c>
      <c r="B199" s="366" t="s">
        <v>2502</v>
      </c>
      <c r="C199" s="48"/>
      <c r="D199" s="35"/>
      <c r="E199" s="367">
        <v>555</v>
      </c>
      <c r="F199" s="156"/>
      <c r="G199" s="366">
        <v>28.95</v>
      </c>
      <c r="H199" s="366">
        <v>4</v>
      </c>
      <c r="I199" s="40">
        <v>1</v>
      </c>
      <c r="J199" s="40" t="s">
        <v>2738</v>
      </c>
      <c r="K199" s="41"/>
      <c r="L199" s="42"/>
      <c r="M199" s="658"/>
      <c r="N199" s="659" t="str">
        <f t="shared" si="2"/>
        <v>pc</v>
      </c>
      <c r="O199" s="692">
        <f t="shared" si="3"/>
        <v>115.8</v>
      </c>
      <c r="P199" s="29"/>
      <c r="Q199" s="74"/>
      <c r="R199" s="28"/>
      <c r="S199" s="28"/>
      <c r="T199" s="28"/>
      <c r="U199" s="28"/>
      <c r="V199" s="28"/>
      <c r="W199" s="28"/>
      <c r="X199" s="28"/>
      <c r="Y199" s="28"/>
      <c r="Z199" s="28"/>
    </row>
    <row r="200" spans="1:26" ht="15.75" customHeight="1">
      <c r="A200" s="111">
        <v>190</v>
      </c>
      <c r="B200" s="366" t="s">
        <v>2503</v>
      </c>
      <c r="C200" s="48"/>
      <c r="D200" s="35"/>
      <c r="E200" s="367">
        <v>555</v>
      </c>
      <c r="F200" s="156"/>
      <c r="G200" s="366">
        <v>28.95</v>
      </c>
      <c r="H200" s="366">
        <v>20</v>
      </c>
      <c r="I200" s="40">
        <v>1</v>
      </c>
      <c r="J200" s="40" t="s">
        <v>2738</v>
      </c>
      <c r="K200" s="41"/>
      <c r="L200" s="42"/>
      <c r="M200" s="658"/>
      <c r="N200" s="659" t="str">
        <f t="shared" si="2"/>
        <v>pc</v>
      </c>
      <c r="O200" s="692">
        <f t="shared" si="3"/>
        <v>579</v>
      </c>
      <c r="P200" s="29"/>
      <c r="Q200" s="74"/>
      <c r="R200" s="28"/>
      <c r="S200" s="28"/>
      <c r="T200" s="28"/>
      <c r="U200" s="28"/>
      <c r="V200" s="28"/>
      <c r="W200" s="28"/>
      <c r="X200" s="28"/>
      <c r="Y200" s="28"/>
      <c r="Z200" s="28"/>
    </row>
    <row r="201" spans="1:26" ht="15.75" customHeight="1">
      <c r="A201" s="111">
        <v>191</v>
      </c>
      <c r="B201" s="366" t="s">
        <v>572</v>
      </c>
      <c r="C201" s="48"/>
      <c r="D201" s="35"/>
      <c r="E201" s="367" t="s">
        <v>573</v>
      </c>
      <c r="F201" s="156"/>
      <c r="G201" s="366">
        <v>37.5</v>
      </c>
      <c r="H201" s="366">
        <v>7</v>
      </c>
      <c r="I201" s="40">
        <v>1</v>
      </c>
      <c r="J201" s="40" t="s">
        <v>2738</v>
      </c>
      <c r="K201" s="41"/>
      <c r="L201" s="42"/>
      <c r="M201" s="658"/>
      <c r="N201" s="659" t="str">
        <f t="shared" si="2"/>
        <v>pc</v>
      </c>
      <c r="O201" s="692">
        <f t="shared" si="3"/>
        <v>262.5</v>
      </c>
      <c r="P201" s="29"/>
      <c r="Q201" s="74"/>
      <c r="R201" s="28"/>
      <c r="S201" s="28"/>
      <c r="T201" s="28"/>
      <c r="U201" s="28"/>
      <c r="V201" s="28"/>
      <c r="W201" s="28"/>
      <c r="X201" s="28"/>
      <c r="Y201" s="28"/>
      <c r="Z201" s="28"/>
    </row>
    <row r="202" spans="1:26" ht="15.75" customHeight="1">
      <c r="A202" s="111">
        <v>192</v>
      </c>
      <c r="B202" s="366" t="s">
        <v>2514</v>
      </c>
      <c r="C202" s="48"/>
      <c r="D202" s="35"/>
      <c r="E202" s="367" t="s">
        <v>2508</v>
      </c>
      <c r="F202" s="156"/>
      <c r="G202" s="366">
        <v>36.200000000000003</v>
      </c>
      <c r="H202" s="88">
        <v>4</v>
      </c>
      <c r="I202" s="40">
        <v>1</v>
      </c>
      <c r="J202" s="40" t="s">
        <v>2738</v>
      </c>
      <c r="K202" s="41"/>
      <c r="L202" s="42"/>
      <c r="M202" s="658"/>
      <c r="N202" s="659" t="str">
        <f t="shared" si="2"/>
        <v>pc</v>
      </c>
      <c r="O202" s="692">
        <f t="shared" si="3"/>
        <v>144.80000000000001</v>
      </c>
      <c r="P202" s="29"/>
      <c r="Q202" s="74"/>
      <c r="R202" s="28"/>
      <c r="S202" s="28"/>
      <c r="T202" s="28"/>
      <c r="U202" s="28"/>
      <c r="V202" s="28"/>
      <c r="W202" s="28"/>
      <c r="X202" s="28"/>
      <c r="Y202" s="28"/>
      <c r="Z202" s="28"/>
    </row>
    <row r="203" spans="1:26" ht="15.75" customHeight="1">
      <c r="A203" s="111">
        <v>193</v>
      </c>
      <c r="B203" s="366" t="s">
        <v>2507</v>
      </c>
      <c r="C203" s="48"/>
      <c r="D203" s="35"/>
      <c r="E203" s="367" t="s">
        <v>2508</v>
      </c>
      <c r="F203" s="156"/>
      <c r="G203" s="366">
        <v>36.200000000000003</v>
      </c>
      <c r="H203" s="88">
        <v>5</v>
      </c>
      <c r="I203" s="40">
        <v>1</v>
      </c>
      <c r="J203" s="40" t="s">
        <v>2738</v>
      </c>
      <c r="K203" s="41"/>
      <c r="L203" s="42"/>
      <c r="M203" s="658"/>
      <c r="N203" s="659" t="str">
        <f t="shared" si="2"/>
        <v>pc</v>
      </c>
      <c r="O203" s="692">
        <f t="shared" si="3"/>
        <v>181</v>
      </c>
      <c r="P203" s="29"/>
      <c r="Q203" s="74"/>
      <c r="R203" s="28"/>
      <c r="S203" s="28"/>
      <c r="T203" s="28"/>
      <c r="U203" s="28"/>
      <c r="V203" s="28"/>
      <c r="W203" s="28"/>
      <c r="X203" s="28"/>
      <c r="Y203" s="28"/>
      <c r="Z203" s="28"/>
    </row>
    <row r="204" spans="1:26" ht="15.75" customHeight="1">
      <c r="A204" s="111">
        <v>194</v>
      </c>
      <c r="B204" s="366" t="s">
        <v>2166</v>
      </c>
      <c r="C204" s="48"/>
      <c r="D204" s="35"/>
      <c r="E204" s="367">
        <v>555</v>
      </c>
      <c r="F204" s="156"/>
      <c r="G204" s="366">
        <v>24.3</v>
      </c>
      <c r="H204" s="88">
        <v>3</v>
      </c>
      <c r="I204" s="40">
        <v>1</v>
      </c>
      <c r="J204" s="40" t="s">
        <v>2738</v>
      </c>
      <c r="K204" s="41"/>
      <c r="L204" s="42"/>
      <c r="M204" s="658"/>
      <c r="N204" s="659" t="str">
        <f t="shared" si="2"/>
        <v>pc</v>
      </c>
      <c r="O204" s="692">
        <f t="shared" si="3"/>
        <v>72.900000000000006</v>
      </c>
      <c r="P204" s="29"/>
      <c r="Q204" s="74"/>
      <c r="R204" s="28"/>
      <c r="S204" s="28"/>
      <c r="T204" s="28"/>
      <c r="U204" s="28"/>
      <c r="V204" s="28"/>
      <c r="W204" s="28"/>
      <c r="X204" s="28"/>
      <c r="Y204" s="28"/>
      <c r="Z204" s="28"/>
    </row>
    <row r="205" spans="1:26" ht="15.75" customHeight="1">
      <c r="A205" s="111">
        <v>195</v>
      </c>
      <c r="B205" s="366" t="s">
        <v>1410</v>
      </c>
      <c r="C205" s="48"/>
      <c r="D205" s="35"/>
      <c r="E205" s="149" t="s">
        <v>1411</v>
      </c>
      <c r="F205" s="156"/>
      <c r="G205" s="366">
        <v>55.2</v>
      </c>
      <c r="H205" s="88">
        <v>1.1000000000000001</v>
      </c>
      <c r="I205" s="40">
        <v>10</v>
      </c>
      <c r="J205" s="40" t="s">
        <v>2739</v>
      </c>
      <c r="K205" s="41"/>
      <c r="L205" s="42"/>
      <c r="M205" s="658"/>
      <c r="N205" s="659" t="str">
        <f t="shared" si="2"/>
        <v>pcs</v>
      </c>
      <c r="O205" s="692">
        <f t="shared" si="3"/>
        <v>60.720000000000006</v>
      </c>
      <c r="P205" s="29"/>
      <c r="Q205" s="74"/>
      <c r="R205" s="28"/>
      <c r="S205" s="28"/>
      <c r="T205" s="28"/>
      <c r="U205" s="28"/>
      <c r="V205" s="28"/>
      <c r="W205" s="28"/>
      <c r="X205" s="28"/>
      <c r="Y205" s="28"/>
      <c r="Z205" s="28"/>
    </row>
    <row r="206" spans="1:26" ht="15.75" customHeight="1">
      <c r="A206" s="111">
        <v>196</v>
      </c>
      <c r="B206" s="366" t="s">
        <v>921</v>
      </c>
      <c r="C206" s="48"/>
      <c r="D206" s="35"/>
      <c r="E206" s="149"/>
      <c r="F206" s="156"/>
      <c r="G206" s="670">
        <v>6</v>
      </c>
      <c r="H206" s="366">
        <v>530</v>
      </c>
      <c r="I206" s="40">
        <v>1</v>
      </c>
      <c r="J206" s="40" t="s">
        <v>2738</v>
      </c>
      <c r="K206" s="41"/>
      <c r="L206" s="42"/>
      <c r="M206" s="658"/>
      <c r="N206" s="659" t="str">
        <f t="shared" si="2"/>
        <v>pc</v>
      </c>
      <c r="O206" s="692">
        <f t="shared" si="3"/>
        <v>3180</v>
      </c>
      <c r="P206" s="29"/>
      <c r="Q206" s="74"/>
      <c r="R206" s="28"/>
      <c r="S206" s="28"/>
      <c r="T206" s="28"/>
      <c r="U206" s="28"/>
      <c r="V206" s="28"/>
      <c r="W206" s="28"/>
      <c r="X206" s="28"/>
      <c r="Y206" s="28"/>
      <c r="Z206" s="28"/>
    </row>
    <row r="207" spans="1:26" ht="15.75" customHeight="1">
      <c r="A207" s="111">
        <v>197</v>
      </c>
      <c r="B207" s="366" t="s">
        <v>2147</v>
      </c>
      <c r="C207" s="48"/>
      <c r="D207" s="35"/>
      <c r="E207" s="367" t="s">
        <v>336</v>
      </c>
      <c r="F207" s="156"/>
      <c r="G207" s="670">
        <v>20</v>
      </c>
      <c r="H207" s="366">
        <v>16</v>
      </c>
      <c r="I207" s="40">
        <v>1</v>
      </c>
      <c r="J207" s="40" t="s">
        <v>2738</v>
      </c>
      <c r="K207" s="41"/>
      <c r="L207" s="42"/>
      <c r="M207" s="658"/>
      <c r="N207" s="659" t="str">
        <f t="shared" si="2"/>
        <v>pc</v>
      </c>
      <c r="O207" s="692">
        <f t="shared" si="3"/>
        <v>320</v>
      </c>
      <c r="P207" s="29"/>
      <c r="Q207" s="74"/>
      <c r="R207" s="28"/>
      <c r="S207" s="28"/>
      <c r="T207" s="28"/>
      <c r="U207" s="28"/>
      <c r="V207" s="28"/>
      <c r="W207" s="28"/>
      <c r="X207" s="28"/>
      <c r="Y207" s="28"/>
      <c r="Z207" s="28"/>
    </row>
    <row r="208" spans="1:26" ht="15.75" customHeight="1">
      <c r="A208" s="111">
        <v>198</v>
      </c>
      <c r="B208" s="366" t="s">
        <v>1488</v>
      </c>
      <c r="C208" s="48"/>
      <c r="D208" s="35"/>
      <c r="E208" s="367" t="s">
        <v>336</v>
      </c>
      <c r="F208" s="156"/>
      <c r="G208" s="695">
        <v>90</v>
      </c>
      <c r="H208" s="88">
        <v>2.6</v>
      </c>
      <c r="I208" s="40">
        <v>1</v>
      </c>
      <c r="J208" s="40" t="s">
        <v>33</v>
      </c>
      <c r="K208" s="41"/>
      <c r="L208" s="42"/>
      <c r="M208" s="658"/>
      <c r="N208" s="659" t="str">
        <f t="shared" si="2"/>
        <v>kg</v>
      </c>
      <c r="O208" s="692">
        <f t="shared" si="3"/>
        <v>234</v>
      </c>
      <c r="P208" s="29"/>
      <c r="Q208" s="74"/>
      <c r="R208" s="28"/>
      <c r="S208" s="28"/>
      <c r="T208" s="28"/>
      <c r="U208" s="28"/>
      <c r="V208" s="28"/>
      <c r="W208" s="28"/>
      <c r="X208" s="28"/>
      <c r="Y208" s="28"/>
      <c r="Z208" s="28"/>
    </row>
    <row r="209" spans="1:26" ht="15.75" customHeight="1">
      <c r="A209" s="111">
        <v>199</v>
      </c>
      <c r="B209" s="366" t="s">
        <v>2076</v>
      </c>
      <c r="C209" s="48"/>
      <c r="D209" s="35"/>
      <c r="E209" s="367" t="s">
        <v>2071</v>
      </c>
      <c r="F209" s="156"/>
      <c r="G209" s="695">
        <v>1200</v>
      </c>
      <c r="H209" s="88">
        <v>6.36</v>
      </c>
      <c r="I209" s="40">
        <v>25</v>
      </c>
      <c r="J209" s="40" t="s">
        <v>2744</v>
      </c>
      <c r="K209" s="41"/>
      <c r="L209" s="42"/>
      <c r="M209" s="658"/>
      <c r="N209" s="659" t="str">
        <f t="shared" si="2"/>
        <v>kgs</v>
      </c>
      <c r="O209" s="692">
        <f t="shared" si="3"/>
        <v>7632</v>
      </c>
      <c r="P209" s="29"/>
      <c r="Q209" s="74"/>
      <c r="R209" s="28"/>
      <c r="S209" s="28"/>
      <c r="T209" s="28"/>
      <c r="U209" s="28"/>
      <c r="V209" s="28"/>
      <c r="W209" s="28"/>
      <c r="X209" s="28"/>
      <c r="Y209" s="28"/>
      <c r="Z209" s="28"/>
    </row>
    <row r="210" spans="1:26" ht="15.75" customHeight="1">
      <c r="A210" s="111">
        <v>200</v>
      </c>
      <c r="B210" s="694" t="s">
        <v>2070</v>
      </c>
      <c r="C210" s="48"/>
      <c r="D210" s="35"/>
      <c r="E210" s="367" t="s">
        <v>2071</v>
      </c>
      <c r="F210" s="156"/>
      <c r="G210" s="695">
        <v>1700</v>
      </c>
      <c r="H210" s="88">
        <v>0.78</v>
      </c>
      <c r="I210" s="40">
        <v>5</v>
      </c>
      <c r="J210" s="40" t="s">
        <v>33</v>
      </c>
      <c r="K210" s="41"/>
      <c r="L210" s="42"/>
      <c r="M210" s="658"/>
      <c r="N210" s="659" t="str">
        <f t="shared" si="2"/>
        <v>kg</v>
      </c>
      <c r="O210" s="692">
        <f t="shared" si="3"/>
        <v>1326</v>
      </c>
      <c r="P210" s="29"/>
      <c r="Q210" s="74"/>
      <c r="R210" s="28"/>
      <c r="S210" s="28"/>
      <c r="T210" s="28"/>
      <c r="U210" s="28"/>
      <c r="V210" s="28"/>
      <c r="W210" s="28"/>
      <c r="X210" s="28"/>
      <c r="Y210" s="28"/>
      <c r="Z210" s="28"/>
    </row>
    <row r="211" spans="1:26" ht="15.75" customHeight="1">
      <c r="A211" s="111">
        <v>201</v>
      </c>
      <c r="B211" s="367" t="s">
        <v>238</v>
      </c>
      <c r="C211" s="48"/>
      <c r="D211" s="35"/>
      <c r="E211" s="149"/>
      <c r="F211" s="156"/>
      <c r="G211" s="366">
        <v>385</v>
      </c>
      <c r="H211" s="88">
        <v>13.1</v>
      </c>
      <c r="I211" s="40">
        <v>1</v>
      </c>
      <c r="J211" s="40" t="s">
        <v>33</v>
      </c>
      <c r="K211" s="41"/>
      <c r="L211" s="42"/>
      <c r="M211" s="658"/>
      <c r="N211" s="659" t="str">
        <f t="shared" si="2"/>
        <v>kg</v>
      </c>
      <c r="O211" s="692">
        <f t="shared" si="3"/>
        <v>5043.5</v>
      </c>
      <c r="P211" s="29"/>
      <c r="Q211" s="74"/>
      <c r="R211" s="28"/>
      <c r="S211" s="28"/>
      <c r="T211" s="28"/>
      <c r="U211" s="28"/>
      <c r="V211" s="28"/>
      <c r="W211" s="28"/>
      <c r="X211" s="28"/>
      <c r="Y211" s="28"/>
      <c r="Z211" s="28"/>
    </row>
    <row r="212" spans="1:26" ht="15.75" customHeight="1">
      <c r="A212" s="111">
        <v>202</v>
      </c>
      <c r="B212" s="366" t="s">
        <v>1025</v>
      </c>
      <c r="C212" s="48"/>
      <c r="D212" s="35"/>
      <c r="E212" s="149"/>
      <c r="F212" s="156"/>
      <c r="G212" s="366">
        <v>275</v>
      </c>
      <c r="H212" s="88">
        <v>87.3</v>
      </c>
      <c r="I212" s="40">
        <v>1</v>
      </c>
      <c r="J212" s="40" t="s">
        <v>33</v>
      </c>
      <c r="K212" s="41"/>
      <c r="L212" s="42"/>
      <c r="M212" s="658"/>
      <c r="N212" s="659" t="str">
        <f t="shared" si="2"/>
        <v>kg</v>
      </c>
      <c r="O212" s="692">
        <f t="shared" si="3"/>
        <v>24007.5</v>
      </c>
      <c r="P212" s="29"/>
      <c r="Q212" s="74"/>
      <c r="R212" s="28"/>
      <c r="S212" s="28"/>
      <c r="T212" s="28"/>
      <c r="U212" s="28"/>
      <c r="V212" s="28"/>
      <c r="W212" s="28"/>
      <c r="X212" s="28"/>
      <c r="Y212" s="28"/>
      <c r="Z212" s="28"/>
    </row>
    <row r="213" spans="1:26" ht="15.75" customHeight="1">
      <c r="A213" s="111">
        <v>203</v>
      </c>
      <c r="B213" s="366" t="s">
        <v>1026</v>
      </c>
      <c r="C213" s="48"/>
      <c r="D213" s="35"/>
      <c r="E213" s="149"/>
      <c r="F213" s="156"/>
      <c r="G213" s="366">
        <v>289</v>
      </c>
      <c r="H213" s="88">
        <v>11.3</v>
      </c>
      <c r="I213" s="40">
        <v>1</v>
      </c>
      <c r="J213" s="40" t="s">
        <v>33</v>
      </c>
      <c r="K213" s="41"/>
      <c r="L213" s="42"/>
      <c r="M213" s="658"/>
      <c r="N213" s="659" t="str">
        <f t="shared" si="2"/>
        <v>kg</v>
      </c>
      <c r="O213" s="692">
        <f t="shared" si="3"/>
        <v>3265.7000000000003</v>
      </c>
      <c r="P213" s="29"/>
      <c r="Q213" s="74"/>
      <c r="R213" s="28"/>
      <c r="S213" s="28"/>
      <c r="T213" s="28"/>
      <c r="U213" s="28"/>
      <c r="V213" s="28"/>
      <c r="W213" s="28"/>
      <c r="X213" s="28"/>
      <c r="Y213" s="28"/>
      <c r="Z213" s="28"/>
    </row>
    <row r="214" spans="1:26" ht="15.75" customHeight="1">
      <c r="A214" s="111">
        <v>204</v>
      </c>
      <c r="B214" s="366" t="s">
        <v>1024</v>
      </c>
      <c r="C214" s="48"/>
      <c r="D214" s="35"/>
      <c r="E214" s="149"/>
      <c r="F214" s="156"/>
      <c r="G214" s="366">
        <v>220</v>
      </c>
      <c r="H214" s="88">
        <v>13.7</v>
      </c>
      <c r="I214" s="40">
        <v>1</v>
      </c>
      <c r="J214" s="40" t="s">
        <v>33</v>
      </c>
      <c r="K214" s="41"/>
      <c r="L214" s="42"/>
      <c r="M214" s="658"/>
      <c r="N214" s="659" t="str">
        <f t="shared" si="2"/>
        <v>kg</v>
      </c>
      <c r="O214" s="692">
        <f t="shared" si="3"/>
        <v>3014</v>
      </c>
      <c r="P214" s="29"/>
      <c r="Q214" s="74"/>
      <c r="R214" s="28"/>
      <c r="S214" s="28"/>
      <c r="T214" s="28"/>
      <c r="U214" s="28"/>
      <c r="V214" s="28"/>
      <c r="W214" s="28"/>
      <c r="X214" s="28"/>
      <c r="Y214" s="28"/>
      <c r="Z214" s="28"/>
    </row>
    <row r="215" spans="1:26" ht="15.75" customHeight="1">
      <c r="A215" s="111">
        <v>205</v>
      </c>
      <c r="B215" s="366" t="s">
        <v>1027</v>
      </c>
      <c r="C215" s="48"/>
      <c r="D215" s="35"/>
      <c r="E215" s="149"/>
      <c r="F215" s="156"/>
      <c r="G215" s="366">
        <v>190</v>
      </c>
      <c r="H215" s="88">
        <v>5.2</v>
      </c>
      <c r="I215" s="40">
        <v>1</v>
      </c>
      <c r="J215" s="40" t="s">
        <v>33</v>
      </c>
      <c r="K215" s="41"/>
      <c r="L215" s="42"/>
      <c r="M215" s="658"/>
      <c r="N215" s="659" t="str">
        <f t="shared" si="2"/>
        <v>kg</v>
      </c>
      <c r="O215" s="692">
        <f t="shared" si="3"/>
        <v>988</v>
      </c>
      <c r="P215" s="29"/>
      <c r="Q215" s="74"/>
      <c r="R215" s="28"/>
      <c r="S215" s="28"/>
      <c r="T215" s="28"/>
      <c r="U215" s="28"/>
      <c r="V215" s="28"/>
      <c r="W215" s="28"/>
      <c r="X215" s="28"/>
      <c r="Y215" s="28"/>
      <c r="Z215" s="28"/>
    </row>
    <row r="216" spans="1:26" ht="15.75" customHeight="1">
      <c r="A216" s="111">
        <v>206</v>
      </c>
      <c r="B216" s="366" t="s">
        <v>1021</v>
      </c>
      <c r="C216" s="48"/>
      <c r="D216" s="35"/>
      <c r="E216" s="149"/>
      <c r="F216" s="156"/>
      <c r="G216" s="366">
        <v>150</v>
      </c>
      <c r="H216" s="88">
        <v>56</v>
      </c>
      <c r="I216" s="40">
        <v>1</v>
      </c>
      <c r="J216" s="40" t="s">
        <v>33</v>
      </c>
      <c r="K216" s="41"/>
      <c r="L216" s="42"/>
      <c r="M216" s="658"/>
      <c r="N216" s="659" t="str">
        <f t="shared" si="2"/>
        <v>kg</v>
      </c>
      <c r="O216" s="692">
        <f t="shared" si="3"/>
        <v>8400</v>
      </c>
      <c r="P216" s="29"/>
      <c r="Q216" s="74"/>
      <c r="R216" s="28"/>
      <c r="S216" s="28"/>
      <c r="T216" s="28"/>
      <c r="U216" s="28"/>
      <c r="V216" s="28"/>
      <c r="W216" s="28"/>
      <c r="X216" s="28"/>
      <c r="Y216" s="28"/>
      <c r="Z216" s="28"/>
    </row>
    <row r="217" spans="1:26" ht="15.75" customHeight="1">
      <c r="A217" s="111">
        <v>207</v>
      </c>
      <c r="B217" s="366" t="s">
        <v>1018</v>
      </c>
      <c r="C217" s="48"/>
      <c r="D217" s="35"/>
      <c r="E217" s="149"/>
      <c r="F217" s="156"/>
      <c r="G217" s="366">
        <v>185</v>
      </c>
      <c r="H217" s="88">
        <v>50.4</v>
      </c>
      <c r="I217" s="40">
        <v>1</v>
      </c>
      <c r="J217" s="40" t="s">
        <v>33</v>
      </c>
      <c r="K217" s="41"/>
      <c r="L217" s="42"/>
      <c r="M217" s="658"/>
      <c r="N217" s="659" t="str">
        <f t="shared" si="2"/>
        <v>kg</v>
      </c>
      <c r="O217" s="692">
        <f t="shared" si="3"/>
        <v>9324</v>
      </c>
      <c r="P217" s="29"/>
      <c r="Q217" s="74"/>
      <c r="R217" s="28"/>
      <c r="S217" s="28"/>
      <c r="T217" s="28"/>
      <c r="U217" s="28"/>
      <c r="V217" s="28"/>
      <c r="W217" s="28"/>
      <c r="X217" s="28"/>
      <c r="Y217" s="28"/>
      <c r="Z217" s="28"/>
    </row>
    <row r="218" spans="1:26" ht="15.75" customHeight="1">
      <c r="A218" s="111">
        <v>208</v>
      </c>
      <c r="B218" s="366" t="s">
        <v>2033</v>
      </c>
      <c r="C218" s="48"/>
      <c r="D218" s="35"/>
      <c r="E218" s="367" t="s">
        <v>2034</v>
      </c>
      <c r="F218" s="156"/>
      <c r="G218" s="366">
        <v>56.35</v>
      </c>
      <c r="H218" s="88">
        <v>9.0907999999999998</v>
      </c>
      <c r="I218" s="40">
        <v>220</v>
      </c>
      <c r="J218" s="40" t="s">
        <v>2698</v>
      </c>
      <c r="K218" s="41"/>
      <c r="L218" s="42"/>
      <c r="M218" s="658"/>
      <c r="N218" s="659" t="str">
        <f t="shared" si="2"/>
        <v>g</v>
      </c>
      <c r="O218" s="692">
        <f t="shared" si="3"/>
        <v>512.26657999999998</v>
      </c>
      <c r="P218" s="29"/>
      <c r="Q218" s="74"/>
      <c r="R218" s="28"/>
      <c r="S218" s="28"/>
      <c r="T218" s="28"/>
      <c r="U218" s="28"/>
      <c r="V218" s="28"/>
      <c r="W218" s="28"/>
      <c r="X218" s="28"/>
      <c r="Y218" s="28"/>
      <c r="Z218" s="28"/>
    </row>
    <row r="219" spans="1:26" ht="15.75" customHeight="1">
      <c r="A219" s="111">
        <v>209</v>
      </c>
      <c r="B219" s="366" t="s">
        <v>2321</v>
      </c>
      <c r="C219" s="48"/>
      <c r="D219" s="35"/>
      <c r="E219" s="367" t="s">
        <v>2322</v>
      </c>
      <c r="F219" s="156"/>
      <c r="G219" s="670">
        <v>55</v>
      </c>
      <c r="H219" s="88">
        <v>4.78</v>
      </c>
      <c r="I219" s="40">
        <v>500</v>
      </c>
      <c r="J219" s="40" t="s">
        <v>2698</v>
      </c>
      <c r="K219" s="41"/>
      <c r="L219" s="42"/>
      <c r="M219" s="658"/>
      <c r="N219" s="659" t="str">
        <f t="shared" si="2"/>
        <v>g</v>
      </c>
      <c r="O219" s="692">
        <f t="shared" si="3"/>
        <v>262.90000000000003</v>
      </c>
      <c r="P219" s="29"/>
      <c r="Q219" s="74"/>
      <c r="R219" s="28"/>
      <c r="S219" s="28"/>
      <c r="T219" s="28"/>
      <c r="U219" s="28"/>
      <c r="V219" s="28"/>
      <c r="W219" s="28"/>
      <c r="X219" s="28"/>
      <c r="Y219" s="28"/>
      <c r="Z219" s="28"/>
    </row>
    <row r="220" spans="1:26" ht="15.75" customHeight="1">
      <c r="A220" s="111">
        <v>210</v>
      </c>
      <c r="B220" s="694" t="s">
        <v>2380</v>
      </c>
      <c r="C220" s="48"/>
      <c r="D220" s="35"/>
      <c r="E220" s="367" t="s">
        <v>142</v>
      </c>
      <c r="F220" s="156"/>
      <c r="G220" s="670">
        <v>65</v>
      </c>
      <c r="H220" s="88">
        <v>0.48</v>
      </c>
      <c r="I220" s="40">
        <v>250</v>
      </c>
      <c r="J220" s="40" t="s">
        <v>2698</v>
      </c>
      <c r="K220" s="41"/>
      <c r="L220" s="42"/>
      <c r="M220" s="658"/>
      <c r="N220" s="659" t="str">
        <f t="shared" si="2"/>
        <v>g</v>
      </c>
      <c r="O220" s="692">
        <f t="shared" si="3"/>
        <v>31.2</v>
      </c>
      <c r="P220" s="29"/>
      <c r="Q220" s="74"/>
      <c r="R220" s="28"/>
      <c r="S220" s="28"/>
      <c r="T220" s="28"/>
      <c r="U220" s="28"/>
      <c r="V220" s="28"/>
      <c r="W220" s="28"/>
      <c r="X220" s="28"/>
      <c r="Y220" s="28"/>
      <c r="Z220" s="28"/>
    </row>
    <row r="221" spans="1:26" ht="15.75" customHeight="1">
      <c r="A221" s="111">
        <v>211</v>
      </c>
      <c r="B221" s="366" t="s">
        <v>1661</v>
      </c>
      <c r="C221" s="48"/>
      <c r="D221" s="35"/>
      <c r="E221" s="367" t="s">
        <v>1662</v>
      </c>
      <c r="F221" s="156"/>
      <c r="G221" s="670">
        <v>50</v>
      </c>
      <c r="H221" s="88">
        <v>3</v>
      </c>
      <c r="I221" s="40">
        <v>400</v>
      </c>
      <c r="J221" s="40" t="s">
        <v>2698</v>
      </c>
      <c r="K221" s="41"/>
      <c r="L221" s="42"/>
      <c r="M221" s="658"/>
      <c r="N221" s="659" t="str">
        <f t="shared" si="2"/>
        <v>g</v>
      </c>
      <c r="O221" s="692">
        <f t="shared" si="3"/>
        <v>150</v>
      </c>
      <c r="P221" s="29"/>
      <c r="Q221" s="74"/>
      <c r="R221" s="28"/>
      <c r="S221" s="28"/>
      <c r="T221" s="28"/>
      <c r="U221" s="28"/>
      <c r="V221" s="28"/>
      <c r="W221" s="28"/>
      <c r="X221" s="28"/>
      <c r="Y221" s="28"/>
      <c r="Z221" s="28"/>
    </row>
    <row r="222" spans="1:26" ht="15.75" customHeight="1">
      <c r="A222" s="111">
        <v>212</v>
      </c>
      <c r="B222" s="366" t="s">
        <v>335</v>
      </c>
      <c r="C222" s="48"/>
      <c r="D222" s="35"/>
      <c r="E222" s="367" t="s">
        <v>336</v>
      </c>
      <c r="F222" s="156"/>
      <c r="G222" s="695">
        <v>1300</v>
      </c>
      <c r="H222" s="88">
        <v>0.37</v>
      </c>
      <c r="I222" s="40">
        <v>1</v>
      </c>
      <c r="J222" s="40" t="s">
        <v>33</v>
      </c>
      <c r="K222" s="41"/>
      <c r="L222" s="42"/>
      <c r="M222" s="658"/>
      <c r="N222" s="659" t="str">
        <f t="shared" si="2"/>
        <v>kg</v>
      </c>
      <c r="O222" s="692">
        <f t="shared" si="3"/>
        <v>481</v>
      </c>
      <c r="P222" s="29"/>
      <c r="Q222" s="74"/>
      <c r="R222" s="28"/>
      <c r="S222" s="28"/>
      <c r="T222" s="28"/>
      <c r="U222" s="28"/>
      <c r="V222" s="28"/>
      <c r="W222" s="28"/>
      <c r="X222" s="28"/>
      <c r="Y222" s="28"/>
      <c r="Z222" s="28"/>
    </row>
    <row r="223" spans="1:26" ht="15.75" customHeight="1">
      <c r="A223" s="111">
        <v>213</v>
      </c>
      <c r="B223" s="366" t="s">
        <v>868</v>
      </c>
      <c r="C223" s="48"/>
      <c r="D223" s="35"/>
      <c r="E223" s="367" t="s">
        <v>336</v>
      </c>
      <c r="F223" s="156"/>
      <c r="G223" s="695">
        <v>1300</v>
      </c>
      <c r="H223" s="88">
        <v>0.63</v>
      </c>
      <c r="I223" s="40">
        <v>1</v>
      </c>
      <c r="J223" s="40" t="s">
        <v>33</v>
      </c>
      <c r="K223" s="41"/>
      <c r="L223" s="42"/>
      <c r="M223" s="658"/>
      <c r="N223" s="659" t="str">
        <f t="shared" si="2"/>
        <v>kg</v>
      </c>
      <c r="O223" s="692">
        <f t="shared" si="3"/>
        <v>819</v>
      </c>
      <c r="P223" s="29"/>
      <c r="Q223" s="74"/>
      <c r="R223" s="28"/>
      <c r="S223" s="28"/>
      <c r="T223" s="28"/>
      <c r="U223" s="28"/>
      <c r="V223" s="28"/>
      <c r="W223" s="28"/>
      <c r="X223" s="28"/>
      <c r="Y223" s="28"/>
      <c r="Z223" s="28"/>
    </row>
    <row r="224" spans="1:26" ht="15.75" customHeight="1">
      <c r="A224" s="111">
        <v>214</v>
      </c>
      <c r="B224" s="366" t="s">
        <v>62</v>
      </c>
      <c r="C224" s="48"/>
      <c r="D224" s="35"/>
      <c r="E224" s="149"/>
      <c r="F224" s="156"/>
      <c r="G224" s="366">
        <v>60</v>
      </c>
      <c r="H224" s="366">
        <v>5</v>
      </c>
      <c r="I224" s="40">
        <v>1</v>
      </c>
      <c r="J224" s="40" t="s">
        <v>33</v>
      </c>
      <c r="K224" s="41"/>
      <c r="L224" s="42"/>
      <c r="M224" s="658"/>
      <c r="N224" s="659" t="str">
        <f t="shared" si="2"/>
        <v>kg</v>
      </c>
      <c r="O224" s="692">
        <f t="shared" si="3"/>
        <v>300</v>
      </c>
      <c r="P224" s="29"/>
      <c r="Q224" s="74"/>
      <c r="R224" s="28"/>
      <c r="S224" s="28"/>
      <c r="T224" s="28"/>
      <c r="U224" s="28"/>
      <c r="V224" s="28"/>
      <c r="W224" s="28"/>
      <c r="X224" s="28"/>
      <c r="Y224" s="28"/>
      <c r="Z224" s="28"/>
    </row>
    <row r="225" spans="1:26" ht="15.75" customHeight="1">
      <c r="A225" s="111">
        <v>215</v>
      </c>
      <c r="B225" s="366" t="s">
        <v>113</v>
      </c>
      <c r="C225" s="48"/>
      <c r="D225" s="35"/>
      <c r="E225" s="149"/>
      <c r="F225" s="156"/>
      <c r="G225" s="366">
        <v>220</v>
      </c>
      <c r="H225" s="366">
        <v>2.6</v>
      </c>
      <c r="I225" s="40">
        <v>1</v>
      </c>
      <c r="J225" s="40" t="s">
        <v>33</v>
      </c>
      <c r="K225" s="41"/>
      <c r="L225" s="42"/>
      <c r="M225" s="658"/>
      <c r="N225" s="659" t="str">
        <f t="shared" si="2"/>
        <v>kg</v>
      </c>
      <c r="O225" s="692">
        <f t="shared" si="3"/>
        <v>572</v>
      </c>
      <c r="P225" s="29"/>
      <c r="Q225" s="74"/>
      <c r="R225" s="28"/>
      <c r="S225" s="28"/>
      <c r="T225" s="28"/>
      <c r="U225" s="28"/>
      <c r="V225" s="28"/>
      <c r="W225" s="28"/>
      <c r="X225" s="28"/>
      <c r="Y225" s="28"/>
      <c r="Z225" s="28"/>
    </row>
    <row r="226" spans="1:26" ht="15.75" customHeight="1">
      <c r="A226" s="111">
        <v>216</v>
      </c>
      <c r="B226" s="366" t="s">
        <v>184</v>
      </c>
      <c r="C226" s="48"/>
      <c r="D226" s="35"/>
      <c r="E226" s="149"/>
      <c r="F226" s="156"/>
      <c r="G226" s="366">
        <v>200</v>
      </c>
      <c r="H226" s="366">
        <v>3.5</v>
      </c>
      <c r="I226" s="40">
        <v>1</v>
      </c>
      <c r="J226" s="40" t="s">
        <v>33</v>
      </c>
      <c r="K226" s="41"/>
      <c r="L226" s="42"/>
      <c r="M226" s="658"/>
      <c r="N226" s="659" t="str">
        <f t="shared" si="2"/>
        <v>kg</v>
      </c>
      <c r="O226" s="692">
        <f t="shared" si="3"/>
        <v>700</v>
      </c>
      <c r="P226" s="29"/>
      <c r="Q226" s="74"/>
      <c r="R226" s="28"/>
      <c r="S226" s="28"/>
      <c r="T226" s="28"/>
      <c r="U226" s="28"/>
      <c r="V226" s="28"/>
      <c r="W226" s="28"/>
      <c r="X226" s="28"/>
      <c r="Y226" s="28"/>
      <c r="Z226" s="28"/>
    </row>
    <row r="227" spans="1:26" ht="15.75" customHeight="1">
      <c r="A227" s="111">
        <v>217</v>
      </c>
      <c r="B227" s="366" t="s">
        <v>863</v>
      </c>
      <c r="C227" s="48"/>
      <c r="D227" s="35"/>
      <c r="E227" s="149"/>
      <c r="F227" s="156"/>
      <c r="G227" s="366">
        <v>310</v>
      </c>
      <c r="H227" s="366">
        <v>2.7</v>
      </c>
      <c r="I227" s="40">
        <v>1</v>
      </c>
      <c r="J227" s="40" t="s">
        <v>33</v>
      </c>
      <c r="K227" s="41"/>
      <c r="L227" s="42"/>
      <c r="M227" s="658"/>
      <c r="N227" s="659" t="str">
        <f t="shared" si="2"/>
        <v>kg</v>
      </c>
      <c r="O227" s="692">
        <f t="shared" si="3"/>
        <v>837</v>
      </c>
      <c r="P227" s="29"/>
      <c r="Q227" s="74"/>
      <c r="R227" s="28"/>
      <c r="S227" s="28"/>
      <c r="T227" s="28"/>
      <c r="U227" s="28"/>
      <c r="V227" s="28"/>
      <c r="W227" s="28"/>
      <c r="X227" s="28"/>
      <c r="Y227" s="28"/>
      <c r="Z227" s="28"/>
    </row>
    <row r="228" spans="1:26" ht="15.75" customHeight="1">
      <c r="A228" s="111">
        <v>218</v>
      </c>
      <c r="B228" s="366" t="s">
        <v>889</v>
      </c>
      <c r="C228" s="48"/>
      <c r="D228" s="35"/>
      <c r="E228" s="149"/>
      <c r="F228" s="156"/>
      <c r="G228" s="366">
        <v>190</v>
      </c>
      <c r="H228" s="366">
        <v>3.8</v>
      </c>
      <c r="I228" s="40">
        <v>1</v>
      </c>
      <c r="J228" s="40" t="s">
        <v>33</v>
      </c>
      <c r="K228" s="41"/>
      <c r="L228" s="42"/>
      <c r="M228" s="658"/>
      <c r="N228" s="659" t="str">
        <f t="shared" si="2"/>
        <v>kg</v>
      </c>
      <c r="O228" s="692">
        <f t="shared" si="3"/>
        <v>722</v>
      </c>
      <c r="P228" s="29"/>
      <c r="Q228" s="74"/>
      <c r="R228" s="28"/>
      <c r="S228" s="28"/>
      <c r="T228" s="28"/>
      <c r="U228" s="28"/>
      <c r="V228" s="28"/>
      <c r="W228" s="28"/>
      <c r="X228" s="28"/>
      <c r="Y228" s="28"/>
      <c r="Z228" s="28"/>
    </row>
    <row r="229" spans="1:26" ht="15.75" customHeight="1">
      <c r="A229" s="111">
        <v>219</v>
      </c>
      <c r="B229" s="366" t="s">
        <v>913</v>
      </c>
      <c r="C229" s="48"/>
      <c r="D229" s="35"/>
      <c r="E229" s="149"/>
      <c r="F229" s="156"/>
      <c r="G229" s="366">
        <v>190</v>
      </c>
      <c r="H229" s="366">
        <v>0.5</v>
      </c>
      <c r="I229" s="40">
        <v>1</v>
      </c>
      <c r="J229" s="40" t="s">
        <v>33</v>
      </c>
      <c r="K229" s="41"/>
      <c r="L229" s="42"/>
      <c r="M229" s="658"/>
      <c r="N229" s="659" t="str">
        <f t="shared" si="2"/>
        <v>kg</v>
      </c>
      <c r="O229" s="692">
        <f t="shared" si="3"/>
        <v>95</v>
      </c>
      <c r="P229" s="29"/>
      <c r="Q229" s="74"/>
      <c r="R229" s="28"/>
      <c r="S229" s="28"/>
      <c r="T229" s="28"/>
      <c r="U229" s="28"/>
      <c r="V229" s="28"/>
      <c r="W229" s="28"/>
      <c r="X229" s="28"/>
      <c r="Y229" s="28"/>
      <c r="Z229" s="28"/>
    </row>
    <row r="230" spans="1:26" ht="15.75" customHeight="1">
      <c r="A230" s="111">
        <v>220</v>
      </c>
      <c r="B230" s="366" t="s">
        <v>1047</v>
      </c>
      <c r="C230" s="48"/>
      <c r="D230" s="35"/>
      <c r="E230" s="149"/>
      <c r="F230" s="156"/>
      <c r="G230" s="366">
        <v>320</v>
      </c>
      <c r="H230" s="366">
        <v>3.5</v>
      </c>
      <c r="I230" s="40">
        <v>1</v>
      </c>
      <c r="J230" s="40" t="s">
        <v>33</v>
      </c>
      <c r="K230" s="41"/>
      <c r="L230" s="42"/>
      <c r="M230" s="658"/>
      <c r="N230" s="659" t="str">
        <f t="shared" si="2"/>
        <v>kg</v>
      </c>
      <c r="O230" s="692">
        <f t="shared" si="3"/>
        <v>1120</v>
      </c>
      <c r="P230" s="29"/>
      <c r="Q230" s="74"/>
      <c r="R230" s="28"/>
      <c r="S230" s="28"/>
      <c r="T230" s="28"/>
      <c r="U230" s="28"/>
      <c r="V230" s="28"/>
      <c r="W230" s="28"/>
      <c r="X230" s="28"/>
      <c r="Y230" s="28"/>
      <c r="Z230" s="28"/>
    </row>
    <row r="231" spans="1:26" ht="15.75" customHeight="1">
      <c r="A231" s="111">
        <v>221</v>
      </c>
      <c r="B231" s="366" t="s">
        <v>1927</v>
      </c>
      <c r="C231" s="48"/>
      <c r="D231" s="35"/>
      <c r="E231" s="149"/>
      <c r="F231" s="156"/>
      <c r="G231" s="366">
        <v>600</v>
      </c>
      <c r="H231" s="88">
        <v>1.8</v>
      </c>
      <c r="I231" s="40">
        <v>1</v>
      </c>
      <c r="J231" s="40" t="s">
        <v>33</v>
      </c>
      <c r="K231" s="41"/>
      <c r="L231" s="42"/>
      <c r="M231" s="658"/>
      <c r="N231" s="659" t="str">
        <f t="shared" si="2"/>
        <v>kg</v>
      </c>
      <c r="O231" s="692">
        <f t="shared" si="3"/>
        <v>1080</v>
      </c>
      <c r="P231" s="29"/>
      <c r="Q231" s="74"/>
      <c r="R231" s="28"/>
      <c r="S231" s="28"/>
      <c r="T231" s="28"/>
      <c r="U231" s="28"/>
      <c r="V231" s="28"/>
      <c r="W231" s="28"/>
      <c r="X231" s="28"/>
      <c r="Y231" s="28"/>
      <c r="Z231" s="28"/>
    </row>
    <row r="232" spans="1:26" ht="15.75" customHeight="1">
      <c r="A232" s="111">
        <v>222</v>
      </c>
      <c r="B232" s="366" t="s">
        <v>2137</v>
      </c>
      <c r="C232" s="48"/>
      <c r="D232" s="35"/>
      <c r="E232" s="149"/>
      <c r="F232" s="156"/>
      <c r="G232" s="366">
        <v>220</v>
      </c>
      <c r="H232" s="88">
        <v>2.6</v>
      </c>
      <c r="I232" s="40">
        <v>1</v>
      </c>
      <c r="J232" s="40" t="s">
        <v>33</v>
      </c>
      <c r="K232" s="41"/>
      <c r="L232" s="42"/>
      <c r="M232" s="658"/>
      <c r="N232" s="659" t="str">
        <f t="shared" si="2"/>
        <v>kg</v>
      </c>
      <c r="O232" s="692">
        <f t="shared" si="3"/>
        <v>572</v>
      </c>
      <c r="P232" s="29"/>
      <c r="Q232" s="74"/>
      <c r="R232" s="28"/>
      <c r="S232" s="28"/>
      <c r="T232" s="28"/>
      <c r="U232" s="28"/>
      <c r="V232" s="28"/>
      <c r="W232" s="28"/>
      <c r="X232" s="28"/>
      <c r="Y232" s="28"/>
      <c r="Z232" s="28"/>
    </row>
    <row r="233" spans="1:26" ht="15.75" customHeight="1">
      <c r="A233" s="111">
        <v>223</v>
      </c>
      <c r="B233" s="366" t="s">
        <v>2500</v>
      </c>
      <c r="C233" s="48"/>
      <c r="D233" s="35"/>
      <c r="E233" s="149"/>
      <c r="F233" s="156"/>
      <c r="G233" s="366">
        <v>450</v>
      </c>
      <c r="H233" s="88">
        <v>2.2999999999999998</v>
      </c>
      <c r="I233" s="40">
        <v>1</v>
      </c>
      <c r="J233" s="40" t="s">
        <v>33</v>
      </c>
      <c r="K233" s="41"/>
      <c r="L233" s="42"/>
      <c r="M233" s="658"/>
      <c r="N233" s="659" t="str">
        <f t="shared" si="2"/>
        <v>kg</v>
      </c>
      <c r="O233" s="692">
        <f t="shared" si="3"/>
        <v>1035</v>
      </c>
      <c r="P233" s="29"/>
      <c r="Q233" s="74"/>
      <c r="R233" s="28"/>
      <c r="S233" s="28"/>
      <c r="T233" s="28"/>
      <c r="U233" s="28"/>
      <c r="V233" s="28"/>
      <c r="W233" s="28"/>
      <c r="X233" s="28"/>
      <c r="Y233" s="28"/>
      <c r="Z233" s="28"/>
    </row>
    <row r="234" spans="1:26" ht="15.75" customHeight="1">
      <c r="A234" s="111">
        <v>224</v>
      </c>
      <c r="B234" s="366" t="s">
        <v>2419</v>
      </c>
      <c r="C234" s="48"/>
      <c r="D234" s="35"/>
      <c r="E234" s="149"/>
      <c r="F234" s="156"/>
      <c r="G234" s="366">
        <v>150</v>
      </c>
      <c r="H234" s="88">
        <v>3.5</v>
      </c>
      <c r="I234" s="40">
        <v>1</v>
      </c>
      <c r="J234" s="40" t="s">
        <v>33</v>
      </c>
      <c r="K234" s="41"/>
      <c r="L234" s="42"/>
      <c r="M234" s="658"/>
      <c r="N234" s="659" t="str">
        <f t="shared" si="2"/>
        <v>kg</v>
      </c>
      <c r="O234" s="692">
        <f t="shared" si="3"/>
        <v>525</v>
      </c>
      <c r="P234" s="29"/>
      <c r="Q234" s="74"/>
      <c r="R234" s="28"/>
      <c r="S234" s="28"/>
      <c r="T234" s="28"/>
      <c r="U234" s="28"/>
      <c r="V234" s="28"/>
      <c r="W234" s="28"/>
      <c r="X234" s="28"/>
      <c r="Y234" s="28"/>
      <c r="Z234" s="28"/>
    </row>
    <row r="235" spans="1:26" ht="15.75" customHeight="1">
      <c r="A235" s="111">
        <v>225</v>
      </c>
      <c r="B235" s="366" t="s">
        <v>2392</v>
      </c>
      <c r="C235" s="48"/>
      <c r="D235" s="35"/>
      <c r="E235" s="149"/>
      <c r="F235" s="156"/>
      <c r="G235" s="366">
        <v>270</v>
      </c>
      <c r="H235" s="88">
        <v>0.8</v>
      </c>
      <c r="I235" s="40">
        <v>1</v>
      </c>
      <c r="J235" s="40" t="s">
        <v>33</v>
      </c>
      <c r="K235" s="41"/>
      <c r="L235" s="42"/>
      <c r="M235" s="658"/>
      <c r="N235" s="659" t="str">
        <f t="shared" si="2"/>
        <v>kg</v>
      </c>
      <c r="O235" s="692">
        <f t="shared" si="3"/>
        <v>216</v>
      </c>
      <c r="P235" s="29"/>
      <c r="Q235" s="74"/>
      <c r="R235" s="28"/>
      <c r="S235" s="28"/>
      <c r="T235" s="28"/>
      <c r="U235" s="28"/>
      <c r="V235" s="28"/>
      <c r="W235" s="28"/>
      <c r="X235" s="28"/>
      <c r="Y235" s="28"/>
      <c r="Z235" s="28"/>
    </row>
    <row r="236" spans="1:26" ht="15.75" customHeight="1">
      <c r="A236" s="111">
        <v>226</v>
      </c>
      <c r="B236" s="366" t="s">
        <v>1666</v>
      </c>
      <c r="C236" s="48"/>
      <c r="D236" s="35"/>
      <c r="E236" s="367" t="s">
        <v>336</v>
      </c>
      <c r="F236" s="156"/>
      <c r="G236" s="695">
        <v>88</v>
      </c>
      <c r="H236" s="88">
        <v>5.5</v>
      </c>
      <c r="I236" s="40">
        <v>1</v>
      </c>
      <c r="J236" s="40" t="s">
        <v>33</v>
      </c>
      <c r="K236" s="41"/>
      <c r="L236" s="42"/>
      <c r="M236" s="658"/>
      <c r="N236" s="659" t="str">
        <f t="shared" si="2"/>
        <v>kg</v>
      </c>
      <c r="O236" s="692">
        <f t="shared" si="3"/>
        <v>484</v>
      </c>
      <c r="P236" s="29"/>
      <c r="Q236" s="74"/>
      <c r="R236" s="28"/>
      <c r="S236" s="28"/>
      <c r="T236" s="28"/>
      <c r="U236" s="28"/>
      <c r="V236" s="28"/>
      <c r="W236" s="28"/>
      <c r="X236" s="28"/>
      <c r="Y236" s="28"/>
      <c r="Z236" s="28"/>
    </row>
    <row r="237" spans="1:26" ht="15.75" customHeight="1">
      <c r="A237" s="111">
        <v>227</v>
      </c>
      <c r="B237" s="366" t="s">
        <v>158</v>
      </c>
      <c r="C237" s="48"/>
      <c r="D237" s="35"/>
      <c r="E237" s="149"/>
      <c r="F237" s="156"/>
      <c r="G237" s="695">
        <v>160</v>
      </c>
      <c r="H237" s="88">
        <v>0.26</v>
      </c>
      <c r="I237" s="40">
        <v>1</v>
      </c>
      <c r="J237" s="40" t="s">
        <v>33</v>
      </c>
      <c r="K237" s="41"/>
      <c r="L237" s="42"/>
      <c r="M237" s="658"/>
      <c r="N237" s="659" t="str">
        <f t="shared" si="2"/>
        <v>kg</v>
      </c>
      <c r="O237" s="692">
        <f t="shared" si="3"/>
        <v>41.6</v>
      </c>
      <c r="P237" s="29"/>
      <c r="Q237" s="74"/>
      <c r="R237" s="28"/>
      <c r="S237" s="28"/>
      <c r="T237" s="28"/>
      <c r="U237" s="28"/>
      <c r="V237" s="28"/>
      <c r="W237" s="28"/>
      <c r="X237" s="28"/>
      <c r="Y237" s="28"/>
      <c r="Z237" s="28"/>
    </row>
    <row r="238" spans="1:26" ht="15.75" customHeight="1">
      <c r="A238" s="111">
        <v>228</v>
      </c>
      <c r="B238" s="366" t="s">
        <v>370</v>
      </c>
      <c r="C238" s="48"/>
      <c r="D238" s="35"/>
      <c r="E238" s="149"/>
      <c r="F238" s="156"/>
      <c r="G238" s="695">
        <v>150</v>
      </c>
      <c r="H238" s="88">
        <v>2.1</v>
      </c>
      <c r="I238" s="40">
        <v>1</v>
      </c>
      <c r="J238" s="40" t="s">
        <v>33</v>
      </c>
      <c r="K238" s="41"/>
      <c r="L238" s="42"/>
      <c r="M238" s="658"/>
      <c r="N238" s="659" t="str">
        <f t="shared" si="2"/>
        <v>kg</v>
      </c>
      <c r="O238" s="692">
        <f t="shared" si="3"/>
        <v>315</v>
      </c>
      <c r="P238" s="29"/>
      <c r="Q238" s="74"/>
      <c r="R238" s="28"/>
      <c r="S238" s="28"/>
      <c r="T238" s="28"/>
      <c r="U238" s="28"/>
      <c r="V238" s="28"/>
      <c r="W238" s="28"/>
      <c r="X238" s="28"/>
      <c r="Y238" s="28"/>
      <c r="Z238" s="28"/>
    </row>
    <row r="239" spans="1:26" ht="15.75" customHeight="1">
      <c r="A239" s="111">
        <v>229</v>
      </c>
      <c r="B239" s="366" t="s">
        <v>429</v>
      </c>
      <c r="C239" s="48"/>
      <c r="D239" s="35"/>
      <c r="E239" s="149"/>
      <c r="F239" s="156"/>
      <c r="G239" s="695">
        <v>75</v>
      </c>
      <c r="H239" s="88">
        <v>3.6</v>
      </c>
      <c r="I239" s="40">
        <v>1</v>
      </c>
      <c r="J239" s="40" t="s">
        <v>33</v>
      </c>
      <c r="K239" s="41"/>
      <c r="L239" s="42"/>
      <c r="M239" s="658"/>
      <c r="N239" s="659" t="str">
        <f t="shared" si="2"/>
        <v>kg</v>
      </c>
      <c r="O239" s="692">
        <f t="shared" si="3"/>
        <v>270</v>
      </c>
      <c r="P239" s="29"/>
      <c r="Q239" s="74"/>
      <c r="R239" s="28"/>
      <c r="S239" s="28"/>
      <c r="T239" s="28"/>
      <c r="U239" s="28"/>
      <c r="V239" s="28"/>
      <c r="W239" s="28"/>
      <c r="X239" s="28"/>
      <c r="Y239" s="28"/>
      <c r="Z239" s="28"/>
    </row>
    <row r="240" spans="1:26" ht="15.75" customHeight="1">
      <c r="A240" s="111">
        <v>230</v>
      </c>
      <c r="B240" s="366" t="s">
        <v>443</v>
      </c>
      <c r="C240" s="48"/>
      <c r="D240" s="35"/>
      <c r="E240" s="149"/>
      <c r="F240" s="156"/>
      <c r="G240" s="695">
        <v>55</v>
      </c>
      <c r="H240" s="88">
        <v>6.5</v>
      </c>
      <c r="I240" s="40">
        <v>1</v>
      </c>
      <c r="J240" s="40" t="s">
        <v>33</v>
      </c>
      <c r="K240" s="41"/>
      <c r="L240" s="42"/>
      <c r="M240" s="658"/>
      <c r="N240" s="659" t="str">
        <f t="shared" si="2"/>
        <v>kg</v>
      </c>
      <c r="O240" s="692">
        <f t="shared" si="3"/>
        <v>357.5</v>
      </c>
      <c r="P240" s="29"/>
      <c r="Q240" s="74"/>
      <c r="R240" s="28"/>
      <c r="S240" s="28"/>
      <c r="T240" s="28"/>
      <c r="U240" s="28"/>
      <c r="V240" s="28"/>
      <c r="W240" s="28"/>
      <c r="X240" s="28"/>
      <c r="Y240" s="28"/>
      <c r="Z240" s="28"/>
    </row>
    <row r="241" spans="1:26" ht="15.75" customHeight="1">
      <c r="A241" s="111">
        <v>231</v>
      </c>
      <c r="B241" s="366" t="s">
        <v>444</v>
      </c>
      <c r="C241" s="48"/>
      <c r="D241" s="35"/>
      <c r="E241" s="149"/>
      <c r="F241" s="156"/>
      <c r="G241" s="695">
        <v>90</v>
      </c>
      <c r="H241" s="88">
        <v>1.4</v>
      </c>
      <c r="I241" s="40">
        <v>1</v>
      </c>
      <c r="J241" s="40" t="s">
        <v>33</v>
      </c>
      <c r="K241" s="41"/>
      <c r="L241" s="42"/>
      <c r="M241" s="658"/>
      <c r="N241" s="659" t="str">
        <f t="shared" si="2"/>
        <v>kg</v>
      </c>
      <c r="O241" s="692">
        <f t="shared" si="3"/>
        <v>125.99999999999999</v>
      </c>
      <c r="P241" s="29"/>
      <c r="Q241" s="74"/>
      <c r="R241" s="28"/>
      <c r="S241" s="28"/>
      <c r="T241" s="28"/>
      <c r="U241" s="28"/>
      <c r="V241" s="28"/>
      <c r="W241" s="28"/>
      <c r="X241" s="28"/>
      <c r="Y241" s="28"/>
      <c r="Z241" s="28"/>
    </row>
    <row r="242" spans="1:26" ht="15.75" customHeight="1">
      <c r="A242" s="111">
        <v>232</v>
      </c>
      <c r="B242" s="366" t="s">
        <v>1294</v>
      </c>
      <c r="C242" s="48"/>
      <c r="D242" s="35"/>
      <c r="E242" s="149"/>
      <c r="F242" s="156"/>
      <c r="G242" s="670">
        <v>10</v>
      </c>
      <c r="H242" s="88">
        <v>1</v>
      </c>
      <c r="I242" s="40">
        <v>1</v>
      </c>
      <c r="J242" s="40" t="s">
        <v>396</v>
      </c>
      <c r="K242" s="41"/>
      <c r="L242" s="42"/>
      <c r="M242" s="658"/>
      <c r="N242" s="659" t="str">
        <f t="shared" si="2"/>
        <v>bundle</v>
      </c>
      <c r="O242" s="692">
        <f t="shared" si="3"/>
        <v>10</v>
      </c>
      <c r="P242" s="29"/>
      <c r="Q242" s="74"/>
      <c r="R242" s="28"/>
      <c r="S242" s="28"/>
      <c r="T242" s="28"/>
      <c r="U242" s="28"/>
      <c r="V242" s="28"/>
      <c r="W242" s="28"/>
      <c r="X242" s="28"/>
      <c r="Y242" s="28"/>
      <c r="Z242" s="28"/>
    </row>
    <row r="243" spans="1:26" ht="15.75" customHeight="1">
      <c r="A243" s="111">
        <v>233</v>
      </c>
      <c r="B243" s="366" t="s">
        <v>112</v>
      </c>
      <c r="C243" s="48"/>
      <c r="D243" s="35"/>
      <c r="E243" s="149"/>
      <c r="F243" s="156"/>
      <c r="G243" s="670">
        <v>80</v>
      </c>
      <c r="H243" s="88">
        <v>1</v>
      </c>
      <c r="I243" s="40">
        <v>1</v>
      </c>
      <c r="J243" s="40" t="s">
        <v>33</v>
      </c>
      <c r="K243" s="41"/>
      <c r="L243" s="42"/>
      <c r="M243" s="658"/>
      <c r="N243" s="659" t="str">
        <f t="shared" si="2"/>
        <v>kg</v>
      </c>
      <c r="O243" s="692">
        <f t="shared" si="3"/>
        <v>80</v>
      </c>
      <c r="P243" s="29"/>
      <c r="Q243" s="74"/>
      <c r="R243" s="28"/>
      <c r="S243" s="28"/>
      <c r="T243" s="28"/>
      <c r="U243" s="28"/>
      <c r="V243" s="28"/>
      <c r="W243" s="28"/>
      <c r="X243" s="28"/>
      <c r="Y243" s="28"/>
      <c r="Z243" s="28"/>
    </row>
    <row r="244" spans="1:26" ht="15.75" customHeight="1">
      <c r="A244" s="111">
        <v>234</v>
      </c>
      <c r="B244" s="366" t="s">
        <v>1413</v>
      </c>
      <c r="C244" s="48"/>
      <c r="D244" s="35"/>
      <c r="E244" s="149"/>
      <c r="F244" s="156"/>
      <c r="G244" s="670">
        <v>1</v>
      </c>
      <c r="H244" s="88">
        <v>900</v>
      </c>
      <c r="I244" s="40">
        <v>1</v>
      </c>
      <c r="J244" s="40" t="s">
        <v>2738</v>
      </c>
      <c r="K244" s="41"/>
      <c r="L244" s="42"/>
      <c r="M244" s="658"/>
      <c r="N244" s="659" t="str">
        <f t="shared" si="2"/>
        <v>pc</v>
      </c>
      <c r="O244" s="692">
        <f t="shared" si="3"/>
        <v>900</v>
      </c>
      <c r="P244" s="29"/>
      <c r="Q244" s="74"/>
      <c r="R244" s="28"/>
      <c r="S244" s="28"/>
      <c r="T244" s="28"/>
      <c r="U244" s="28"/>
      <c r="V244" s="28"/>
      <c r="W244" s="28"/>
      <c r="X244" s="28"/>
      <c r="Y244" s="28"/>
      <c r="Z244" s="28"/>
    </row>
    <row r="245" spans="1:26" ht="15.75" customHeight="1">
      <c r="A245" s="111">
        <v>235</v>
      </c>
      <c r="B245" s="366" t="s">
        <v>1755</v>
      </c>
      <c r="C245" s="48"/>
      <c r="D245" s="35"/>
      <c r="E245" s="149"/>
      <c r="F245" s="156"/>
      <c r="G245" s="695">
        <v>55</v>
      </c>
      <c r="H245" s="88">
        <v>0.56000000000000005</v>
      </c>
      <c r="I245" s="40">
        <v>1</v>
      </c>
      <c r="J245" s="40" t="s">
        <v>33</v>
      </c>
      <c r="K245" s="41"/>
      <c r="L245" s="42"/>
      <c r="M245" s="658"/>
      <c r="N245" s="659" t="str">
        <f t="shared" si="2"/>
        <v>kg</v>
      </c>
      <c r="O245" s="692">
        <f t="shared" si="3"/>
        <v>30.800000000000004</v>
      </c>
      <c r="P245" s="29"/>
      <c r="Q245" s="74"/>
      <c r="R245" s="28"/>
      <c r="S245" s="28"/>
      <c r="T245" s="28"/>
      <c r="U245" s="28"/>
      <c r="V245" s="28"/>
      <c r="W245" s="28"/>
      <c r="X245" s="28"/>
      <c r="Y245" s="28"/>
      <c r="Z245" s="28"/>
    </row>
    <row r="246" spans="1:26" ht="15.75" customHeight="1">
      <c r="A246" s="111">
        <v>236</v>
      </c>
      <c r="B246" s="366" t="s">
        <v>1768</v>
      </c>
      <c r="C246" s="48"/>
      <c r="D246" s="35"/>
      <c r="E246" s="149"/>
      <c r="F246" s="156"/>
      <c r="G246" s="695">
        <v>95</v>
      </c>
      <c r="H246" s="88">
        <v>1.2</v>
      </c>
      <c r="I246" s="40">
        <v>1</v>
      </c>
      <c r="J246" s="40" t="s">
        <v>33</v>
      </c>
      <c r="K246" s="41"/>
      <c r="L246" s="42"/>
      <c r="M246" s="658"/>
      <c r="N246" s="659" t="str">
        <f t="shared" si="2"/>
        <v>kg</v>
      </c>
      <c r="O246" s="692">
        <f t="shared" si="3"/>
        <v>114</v>
      </c>
      <c r="P246" s="29"/>
      <c r="Q246" s="74"/>
      <c r="R246" s="28"/>
      <c r="S246" s="28"/>
      <c r="T246" s="28"/>
      <c r="U246" s="28"/>
      <c r="V246" s="28"/>
      <c r="W246" s="28"/>
      <c r="X246" s="28"/>
      <c r="Y246" s="28"/>
      <c r="Z246" s="28"/>
    </row>
    <row r="247" spans="1:26" ht="15.75" customHeight="1">
      <c r="A247" s="111">
        <v>237</v>
      </c>
      <c r="B247" s="366" t="s">
        <v>1775</v>
      </c>
      <c r="C247" s="48"/>
      <c r="D247" s="35"/>
      <c r="E247" s="149"/>
      <c r="F247" s="156"/>
      <c r="G247" s="695">
        <v>85</v>
      </c>
      <c r="H247" s="88">
        <v>2.4</v>
      </c>
      <c r="I247" s="40">
        <v>1</v>
      </c>
      <c r="J247" s="40" t="s">
        <v>33</v>
      </c>
      <c r="K247" s="41"/>
      <c r="L247" s="42"/>
      <c r="M247" s="658"/>
      <c r="N247" s="659" t="str">
        <f t="shared" si="2"/>
        <v>kg</v>
      </c>
      <c r="O247" s="692">
        <f t="shared" si="3"/>
        <v>204</v>
      </c>
      <c r="P247" s="29"/>
      <c r="Q247" s="74"/>
      <c r="R247" s="28"/>
      <c r="S247" s="28"/>
      <c r="T247" s="28"/>
      <c r="U247" s="28"/>
      <c r="V247" s="28"/>
      <c r="W247" s="28"/>
      <c r="X247" s="28"/>
      <c r="Y247" s="28"/>
      <c r="Z247" s="28"/>
    </row>
    <row r="248" spans="1:26" ht="15.75" customHeight="1">
      <c r="A248" s="111">
        <v>238</v>
      </c>
      <c r="B248" s="366" t="s">
        <v>1057</v>
      </c>
      <c r="C248" s="48"/>
      <c r="D248" s="35"/>
      <c r="E248" s="149"/>
      <c r="F248" s="156"/>
      <c r="G248" s="695">
        <v>140</v>
      </c>
      <c r="H248" s="88">
        <v>1.2</v>
      </c>
      <c r="I248" s="40">
        <v>1</v>
      </c>
      <c r="J248" s="40" t="s">
        <v>33</v>
      </c>
      <c r="K248" s="41"/>
      <c r="L248" s="42"/>
      <c r="M248" s="658"/>
      <c r="N248" s="659" t="str">
        <f t="shared" si="2"/>
        <v>kg</v>
      </c>
      <c r="O248" s="692">
        <f t="shared" si="3"/>
        <v>168</v>
      </c>
      <c r="P248" s="29"/>
      <c r="Q248" s="74"/>
      <c r="R248" s="28"/>
      <c r="S248" s="28"/>
      <c r="T248" s="28"/>
      <c r="U248" s="28"/>
      <c r="V248" s="28"/>
      <c r="W248" s="28"/>
      <c r="X248" s="28"/>
      <c r="Y248" s="28"/>
      <c r="Z248" s="28"/>
    </row>
    <row r="249" spans="1:26" ht="15.75" customHeight="1">
      <c r="A249" s="111">
        <v>239</v>
      </c>
      <c r="B249" s="366" t="s">
        <v>1884</v>
      </c>
      <c r="C249" s="48"/>
      <c r="D249" s="35"/>
      <c r="E249" s="149"/>
      <c r="F249" s="156"/>
      <c r="G249" s="695">
        <v>75</v>
      </c>
      <c r="H249" s="88">
        <v>1</v>
      </c>
      <c r="I249" s="40">
        <v>1</v>
      </c>
      <c r="J249" s="40" t="s">
        <v>33</v>
      </c>
      <c r="K249" s="41"/>
      <c r="L249" s="42"/>
      <c r="M249" s="658"/>
      <c r="N249" s="659" t="str">
        <f t="shared" si="2"/>
        <v>kg</v>
      </c>
      <c r="O249" s="692">
        <f t="shared" si="3"/>
        <v>75</v>
      </c>
      <c r="P249" s="29"/>
      <c r="Q249" s="74"/>
      <c r="R249" s="28"/>
      <c r="S249" s="28"/>
      <c r="T249" s="28"/>
      <c r="U249" s="28"/>
      <c r="V249" s="28"/>
      <c r="W249" s="28"/>
      <c r="X249" s="28"/>
      <c r="Y249" s="28"/>
      <c r="Z249" s="28"/>
    </row>
    <row r="250" spans="1:26" ht="15.75" customHeight="1">
      <c r="A250" s="111">
        <v>240</v>
      </c>
      <c r="B250" s="366" t="s">
        <v>1885</v>
      </c>
      <c r="C250" s="48"/>
      <c r="D250" s="35"/>
      <c r="E250" s="149"/>
      <c r="F250" s="156"/>
      <c r="G250" s="695">
        <v>50</v>
      </c>
      <c r="H250" s="88">
        <v>1.9</v>
      </c>
      <c r="I250" s="40">
        <v>1</v>
      </c>
      <c r="J250" s="40" t="s">
        <v>33</v>
      </c>
      <c r="K250" s="41"/>
      <c r="L250" s="42"/>
      <c r="M250" s="658"/>
      <c r="N250" s="659" t="str">
        <f t="shared" si="2"/>
        <v>kg</v>
      </c>
      <c r="O250" s="692">
        <f t="shared" si="3"/>
        <v>95</v>
      </c>
      <c r="P250" s="29"/>
      <c r="Q250" s="74"/>
      <c r="R250" s="28"/>
      <c r="S250" s="28"/>
      <c r="T250" s="28"/>
      <c r="U250" s="28"/>
      <c r="V250" s="28"/>
      <c r="W250" s="28"/>
      <c r="X250" s="28"/>
      <c r="Y250" s="28"/>
      <c r="Z250" s="28"/>
    </row>
    <row r="251" spans="1:26" ht="15.75" customHeight="1">
      <c r="A251" s="111">
        <v>241</v>
      </c>
      <c r="B251" s="366" t="s">
        <v>2016</v>
      </c>
      <c r="C251" s="48"/>
      <c r="D251" s="35"/>
      <c r="E251" s="149"/>
      <c r="F251" s="156"/>
      <c r="G251" s="695">
        <v>40</v>
      </c>
      <c r="H251" s="88">
        <v>1</v>
      </c>
      <c r="I251" s="40">
        <v>1</v>
      </c>
      <c r="J251" s="40" t="s">
        <v>33</v>
      </c>
      <c r="K251" s="41"/>
      <c r="L251" s="42"/>
      <c r="M251" s="658"/>
      <c r="N251" s="659" t="str">
        <f t="shared" si="2"/>
        <v>kg</v>
      </c>
      <c r="O251" s="692">
        <f t="shared" si="3"/>
        <v>40</v>
      </c>
      <c r="P251" s="29"/>
      <c r="Q251" s="74"/>
      <c r="R251" s="28"/>
      <c r="S251" s="28"/>
      <c r="T251" s="28"/>
      <c r="U251" s="28"/>
      <c r="V251" s="28"/>
      <c r="W251" s="28"/>
      <c r="X251" s="28"/>
      <c r="Y251" s="28"/>
      <c r="Z251" s="28"/>
    </row>
    <row r="252" spans="1:26" ht="15.75" customHeight="1">
      <c r="A252" s="111">
        <v>242</v>
      </c>
      <c r="B252" s="366" t="s">
        <v>2179</v>
      </c>
      <c r="C252" s="48"/>
      <c r="D252" s="35"/>
      <c r="E252" s="149"/>
      <c r="F252" s="156"/>
      <c r="G252" s="695">
        <v>50</v>
      </c>
      <c r="H252" s="88">
        <v>0.43</v>
      </c>
      <c r="I252" s="40">
        <v>1</v>
      </c>
      <c r="J252" s="40" t="s">
        <v>33</v>
      </c>
      <c r="K252" s="41"/>
      <c r="L252" s="42"/>
      <c r="M252" s="658"/>
      <c r="N252" s="659" t="str">
        <f t="shared" si="2"/>
        <v>kg</v>
      </c>
      <c r="O252" s="692">
        <f t="shared" si="3"/>
        <v>21.5</v>
      </c>
      <c r="P252" s="29"/>
      <c r="Q252" s="74"/>
      <c r="R252" s="28"/>
      <c r="S252" s="28"/>
      <c r="T252" s="28"/>
      <c r="U252" s="28"/>
      <c r="V252" s="28"/>
      <c r="W252" s="28"/>
      <c r="X252" s="28"/>
      <c r="Y252" s="28"/>
      <c r="Z252" s="28"/>
    </row>
    <row r="253" spans="1:26" ht="15.75" customHeight="1">
      <c r="A253" s="111">
        <v>243</v>
      </c>
      <c r="B253" s="366" t="s">
        <v>2220</v>
      </c>
      <c r="C253" s="48"/>
      <c r="D253" s="35"/>
      <c r="E253" s="149"/>
      <c r="F253" s="156"/>
      <c r="G253" s="695">
        <v>730</v>
      </c>
      <c r="H253" s="88">
        <v>0.66</v>
      </c>
      <c r="I253" s="40">
        <v>1</v>
      </c>
      <c r="J253" s="40" t="s">
        <v>33</v>
      </c>
      <c r="K253" s="41"/>
      <c r="L253" s="42"/>
      <c r="M253" s="658"/>
      <c r="N253" s="659" t="str">
        <f t="shared" si="2"/>
        <v>kg</v>
      </c>
      <c r="O253" s="692">
        <f t="shared" si="3"/>
        <v>481.8</v>
      </c>
      <c r="P253" s="29"/>
      <c r="Q253" s="74"/>
      <c r="R253" s="28"/>
      <c r="S253" s="28"/>
      <c r="T253" s="28"/>
      <c r="U253" s="28"/>
      <c r="V253" s="28"/>
      <c r="W253" s="28"/>
      <c r="X253" s="28"/>
      <c r="Y253" s="28"/>
      <c r="Z253" s="28"/>
    </row>
    <row r="254" spans="1:26" ht="15.75" customHeight="1">
      <c r="A254" s="111">
        <v>244</v>
      </c>
      <c r="B254" s="366" t="s">
        <v>2221</v>
      </c>
      <c r="C254" s="48"/>
      <c r="D254" s="35"/>
      <c r="E254" s="149"/>
      <c r="F254" s="156"/>
      <c r="G254" s="695">
        <v>115</v>
      </c>
      <c r="H254" s="88">
        <v>0.95</v>
      </c>
      <c r="I254" s="40">
        <v>1</v>
      </c>
      <c r="J254" s="40" t="s">
        <v>33</v>
      </c>
      <c r="K254" s="41"/>
      <c r="L254" s="42"/>
      <c r="M254" s="658"/>
      <c r="N254" s="659" t="str">
        <f t="shared" si="2"/>
        <v>kg</v>
      </c>
      <c r="O254" s="692">
        <f t="shared" si="3"/>
        <v>109.25</v>
      </c>
      <c r="P254" s="29"/>
      <c r="Q254" s="74"/>
      <c r="R254" s="28"/>
      <c r="S254" s="28"/>
      <c r="T254" s="28"/>
      <c r="U254" s="28"/>
      <c r="V254" s="28"/>
      <c r="W254" s="28"/>
      <c r="X254" s="28"/>
      <c r="Y254" s="28"/>
      <c r="Z254" s="28"/>
    </row>
    <row r="255" spans="1:26" ht="15.75" customHeight="1">
      <c r="A255" s="111">
        <v>245</v>
      </c>
      <c r="B255" s="366" t="s">
        <v>2390</v>
      </c>
      <c r="C255" s="48"/>
      <c r="D255" s="35"/>
      <c r="E255" s="149"/>
      <c r="F255" s="156"/>
      <c r="G255" s="670">
        <v>70</v>
      </c>
      <c r="H255" s="88">
        <v>3.3</v>
      </c>
      <c r="I255" s="40">
        <v>1</v>
      </c>
      <c r="J255" s="40" t="s">
        <v>33</v>
      </c>
      <c r="K255" s="41"/>
      <c r="L255" s="42"/>
      <c r="M255" s="658"/>
      <c r="N255" s="659" t="str">
        <f t="shared" si="2"/>
        <v>kg</v>
      </c>
      <c r="O255" s="692">
        <f t="shared" si="3"/>
        <v>231</v>
      </c>
      <c r="P255" s="29"/>
      <c r="Q255" s="74"/>
      <c r="R255" s="28"/>
      <c r="S255" s="28"/>
      <c r="T255" s="28"/>
      <c r="U255" s="28"/>
      <c r="V255" s="28"/>
      <c r="W255" s="28"/>
      <c r="X255" s="28"/>
      <c r="Y255" s="28"/>
      <c r="Z255" s="28"/>
    </row>
    <row r="256" spans="1:26" ht="15.75" customHeight="1">
      <c r="A256" s="111">
        <v>246</v>
      </c>
      <c r="B256" s="366" t="s">
        <v>2441</v>
      </c>
      <c r="C256" s="48"/>
      <c r="D256" s="35"/>
      <c r="E256" s="149"/>
      <c r="F256" s="156"/>
      <c r="G256" s="670">
        <v>40</v>
      </c>
      <c r="H256" s="88">
        <v>1.075</v>
      </c>
      <c r="I256" s="40">
        <v>1</v>
      </c>
      <c r="J256" s="40" t="s">
        <v>33</v>
      </c>
      <c r="K256" s="41"/>
      <c r="L256" s="42"/>
      <c r="M256" s="658"/>
      <c r="N256" s="659" t="str">
        <f t="shared" si="2"/>
        <v>kg</v>
      </c>
      <c r="O256" s="692">
        <f t="shared" si="3"/>
        <v>43</v>
      </c>
      <c r="P256" s="29"/>
      <c r="Q256" s="74"/>
      <c r="R256" s="28"/>
      <c r="S256" s="28"/>
      <c r="T256" s="28"/>
      <c r="U256" s="28"/>
      <c r="V256" s="28"/>
      <c r="W256" s="28"/>
      <c r="X256" s="28"/>
      <c r="Y256" s="28"/>
      <c r="Z256" s="28"/>
    </row>
    <row r="257" spans="1:26" ht="15.75" customHeight="1">
      <c r="A257" s="111">
        <v>247</v>
      </c>
      <c r="B257" s="366" t="s">
        <v>2436</v>
      </c>
      <c r="C257" s="48"/>
      <c r="D257" s="35"/>
      <c r="E257" s="149"/>
      <c r="F257" s="156"/>
      <c r="G257" s="670">
        <v>45</v>
      </c>
      <c r="H257" s="88">
        <v>8</v>
      </c>
      <c r="I257" s="40">
        <v>1</v>
      </c>
      <c r="J257" s="40" t="s">
        <v>2738</v>
      </c>
      <c r="K257" s="41"/>
      <c r="L257" s="42"/>
      <c r="M257" s="658"/>
      <c r="N257" s="659" t="str">
        <f t="shared" si="2"/>
        <v>pc</v>
      </c>
      <c r="O257" s="692">
        <f t="shared" si="3"/>
        <v>360</v>
      </c>
      <c r="P257" s="29"/>
      <c r="Q257" s="74"/>
      <c r="R257" s="28"/>
      <c r="S257" s="28"/>
      <c r="T257" s="28"/>
      <c r="U257" s="28"/>
      <c r="V257" s="28"/>
      <c r="W257" s="28"/>
      <c r="X257" s="28"/>
      <c r="Y257" s="28"/>
      <c r="Z257" s="28"/>
    </row>
    <row r="258" spans="1:26" ht="15.75" customHeight="1">
      <c r="A258" s="111">
        <v>248</v>
      </c>
      <c r="B258" s="366" t="s">
        <v>1766</v>
      </c>
      <c r="C258" s="48"/>
      <c r="D258" s="35"/>
      <c r="E258" s="149"/>
      <c r="F258" s="156"/>
      <c r="G258" s="670">
        <v>100</v>
      </c>
      <c r="H258" s="88">
        <v>0.19</v>
      </c>
      <c r="I258" s="40">
        <v>1</v>
      </c>
      <c r="J258" s="40" t="s">
        <v>33</v>
      </c>
      <c r="K258" s="41"/>
      <c r="L258" s="42"/>
      <c r="M258" s="658"/>
      <c r="N258" s="659" t="str">
        <f t="shared" si="2"/>
        <v>kg</v>
      </c>
      <c r="O258" s="692">
        <f t="shared" si="3"/>
        <v>19</v>
      </c>
      <c r="P258" s="29"/>
      <c r="Q258" s="74"/>
      <c r="R258" s="28"/>
      <c r="S258" s="28"/>
      <c r="T258" s="28"/>
      <c r="U258" s="28"/>
      <c r="V258" s="28"/>
      <c r="W258" s="28"/>
      <c r="X258" s="28"/>
      <c r="Y258" s="28"/>
      <c r="Z258" s="28"/>
    </row>
    <row r="259" spans="1:26" ht="15.75" customHeight="1">
      <c r="A259" s="111">
        <v>249</v>
      </c>
      <c r="B259" s="366" t="s">
        <v>1431</v>
      </c>
      <c r="C259" s="48"/>
      <c r="D259" s="35"/>
      <c r="E259" s="149"/>
      <c r="F259" s="156"/>
      <c r="G259" s="695">
        <v>140</v>
      </c>
      <c r="H259" s="88">
        <v>0.92</v>
      </c>
      <c r="I259" s="40">
        <v>1</v>
      </c>
      <c r="J259" s="40" t="s">
        <v>33</v>
      </c>
      <c r="K259" s="41"/>
      <c r="L259" s="42"/>
      <c r="M259" s="658"/>
      <c r="N259" s="659" t="str">
        <f t="shared" si="2"/>
        <v>kg</v>
      </c>
      <c r="O259" s="692">
        <f t="shared" si="3"/>
        <v>128.80000000000001</v>
      </c>
      <c r="P259" s="29"/>
      <c r="Q259" s="74"/>
      <c r="R259" s="28"/>
      <c r="S259" s="28"/>
      <c r="T259" s="28"/>
      <c r="U259" s="28"/>
      <c r="V259" s="28"/>
      <c r="W259" s="28"/>
      <c r="X259" s="28"/>
      <c r="Y259" s="28"/>
      <c r="Z259" s="28"/>
    </row>
    <row r="260" spans="1:26" ht="15.75" customHeight="1">
      <c r="A260" s="111">
        <v>250</v>
      </c>
      <c r="B260" s="366" t="s">
        <v>465</v>
      </c>
      <c r="C260" s="48"/>
      <c r="D260" s="35"/>
      <c r="E260" s="149"/>
      <c r="F260" s="156"/>
      <c r="G260" s="695">
        <v>70</v>
      </c>
      <c r="H260" s="88">
        <v>2.9</v>
      </c>
      <c r="I260" s="40">
        <v>1</v>
      </c>
      <c r="J260" s="40" t="s">
        <v>33</v>
      </c>
      <c r="K260" s="41"/>
      <c r="L260" s="42"/>
      <c r="M260" s="658"/>
      <c r="N260" s="659" t="str">
        <f t="shared" si="2"/>
        <v>kg</v>
      </c>
      <c r="O260" s="692">
        <f t="shared" si="3"/>
        <v>203</v>
      </c>
      <c r="P260" s="29"/>
      <c r="Q260" s="74"/>
      <c r="R260" s="28"/>
      <c r="S260" s="28"/>
      <c r="T260" s="28"/>
      <c r="U260" s="28"/>
      <c r="V260" s="28"/>
      <c r="W260" s="28"/>
      <c r="X260" s="28"/>
      <c r="Y260" s="28"/>
      <c r="Z260" s="28"/>
    </row>
    <row r="261" spans="1:26" ht="15.75" customHeight="1">
      <c r="A261" s="111">
        <v>251</v>
      </c>
      <c r="B261" s="366" t="s">
        <v>122</v>
      </c>
      <c r="C261" s="48"/>
      <c r="D261" s="35"/>
      <c r="E261" s="149"/>
      <c r="F261" s="156"/>
      <c r="G261" s="695">
        <v>30</v>
      </c>
      <c r="H261" s="88">
        <v>4</v>
      </c>
      <c r="I261" s="40">
        <v>1</v>
      </c>
      <c r="J261" s="40" t="s">
        <v>2738</v>
      </c>
      <c r="K261" s="41"/>
      <c r="L261" s="42"/>
      <c r="M261" s="658"/>
      <c r="N261" s="659" t="str">
        <f t="shared" si="2"/>
        <v>pc</v>
      </c>
      <c r="O261" s="692">
        <f t="shared" si="3"/>
        <v>120</v>
      </c>
      <c r="P261" s="29"/>
      <c r="Q261" s="74"/>
      <c r="R261" s="28"/>
      <c r="S261" s="28"/>
      <c r="T261" s="28"/>
      <c r="U261" s="28"/>
      <c r="V261" s="28"/>
      <c r="W261" s="28"/>
      <c r="X261" s="28"/>
      <c r="Y261" s="28"/>
      <c r="Z261" s="28"/>
    </row>
    <row r="262" spans="1:26" ht="15.75" customHeight="1">
      <c r="A262" s="111">
        <v>252</v>
      </c>
      <c r="B262" s="366" t="s">
        <v>1783</v>
      </c>
      <c r="C262" s="48"/>
      <c r="D262" s="35"/>
      <c r="E262" s="149"/>
      <c r="F262" s="156"/>
      <c r="G262" s="695">
        <v>45</v>
      </c>
      <c r="H262" s="88">
        <v>8</v>
      </c>
      <c r="I262" s="40">
        <v>1</v>
      </c>
      <c r="J262" s="40" t="s">
        <v>2738</v>
      </c>
      <c r="K262" s="41"/>
      <c r="L262" s="42"/>
      <c r="M262" s="658"/>
      <c r="N262" s="659" t="str">
        <f t="shared" si="2"/>
        <v>pc</v>
      </c>
      <c r="O262" s="692">
        <f t="shared" si="3"/>
        <v>360</v>
      </c>
      <c r="P262" s="29"/>
      <c r="Q262" s="74"/>
      <c r="R262" s="28"/>
      <c r="S262" s="28"/>
      <c r="T262" s="28"/>
      <c r="U262" s="28"/>
      <c r="V262" s="28"/>
      <c r="W262" s="28"/>
      <c r="X262" s="28"/>
      <c r="Y262" s="28"/>
      <c r="Z262" s="28"/>
    </row>
    <row r="263" spans="1:26" ht="15.75" customHeight="1">
      <c r="A263" s="111">
        <v>253</v>
      </c>
      <c r="B263" s="366" t="s">
        <v>1115</v>
      </c>
      <c r="C263" s="48"/>
      <c r="D263" s="35"/>
      <c r="E263" s="149"/>
      <c r="F263" s="156"/>
      <c r="G263" s="695">
        <v>270</v>
      </c>
      <c r="H263" s="88">
        <v>0.28000000000000003</v>
      </c>
      <c r="I263" s="40">
        <v>1</v>
      </c>
      <c r="J263" s="40" t="s">
        <v>33</v>
      </c>
      <c r="K263" s="41"/>
      <c r="L263" s="42"/>
      <c r="M263" s="658"/>
      <c r="N263" s="659" t="str">
        <f t="shared" si="2"/>
        <v>kg</v>
      </c>
      <c r="O263" s="692">
        <f t="shared" si="3"/>
        <v>75.600000000000009</v>
      </c>
      <c r="P263" s="29"/>
      <c r="Q263" s="74"/>
      <c r="R263" s="28"/>
      <c r="S263" s="28"/>
      <c r="T263" s="28"/>
      <c r="U263" s="28"/>
      <c r="V263" s="28"/>
      <c r="W263" s="28"/>
      <c r="X263" s="28"/>
      <c r="Y263" s="28"/>
      <c r="Z263" s="28"/>
    </row>
    <row r="264" spans="1:26" ht="15.75" customHeight="1">
      <c r="A264" s="111">
        <v>254</v>
      </c>
      <c r="B264" s="694" t="s">
        <v>2604</v>
      </c>
      <c r="C264" s="48"/>
      <c r="D264" s="35"/>
      <c r="E264" s="149"/>
      <c r="F264" s="156"/>
      <c r="G264" s="670">
        <v>120</v>
      </c>
      <c r="H264" s="88">
        <v>1</v>
      </c>
      <c r="I264" s="40">
        <v>1</v>
      </c>
      <c r="J264" s="40" t="s">
        <v>2738</v>
      </c>
      <c r="K264" s="41"/>
      <c r="L264" s="42"/>
      <c r="M264" s="658"/>
      <c r="N264" s="659" t="str">
        <f t="shared" si="2"/>
        <v>pc</v>
      </c>
      <c r="O264" s="692">
        <f t="shared" si="3"/>
        <v>120</v>
      </c>
      <c r="P264" s="29"/>
      <c r="Q264" s="74"/>
      <c r="R264" s="28"/>
      <c r="S264" s="28"/>
      <c r="T264" s="28"/>
      <c r="U264" s="28"/>
      <c r="V264" s="28"/>
      <c r="W264" s="28"/>
      <c r="X264" s="28"/>
      <c r="Y264" s="28"/>
      <c r="Z264" s="28"/>
    </row>
    <row r="265" spans="1:26" ht="15.75" customHeight="1">
      <c r="A265" s="111">
        <v>255</v>
      </c>
      <c r="B265" s="694" t="s">
        <v>1336</v>
      </c>
      <c r="C265" s="48"/>
      <c r="D265" s="35"/>
      <c r="E265" s="149"/>
      <c r="F265" s="156"/>
      <c r="G265" s="670">
        <v>95</v>
      </c>
      <c r="H265" s="88">
        <v>2</v>
      </c>
      <c r="I265" s="40">
        <v>1</v>
      </c>
      <c r="J265" s="40" t="s">
        <v>33</v>
      </c>
      <c r="K265" s="41"/>
      <c r="L265" s="42"/>
      <c r="M265" s="658"/>
      <c r="N265" s="659" t="str">
        <f t="shared" ref="N265:N510" si="7">CONCATENATE(M265,K265,J265)</f>
        <v>kg</v>
      </c>
      <c r="O265" s="692">
        <f t="shared" ref="O265:O510" si="8">G265*H265</f>
        <v>190</v>
      </c>
      <c r="P265" s="29"/>
      <c r="Q265" s="74"/>
      <c r="R265" s="28"/>
      <c r="S265" s="28"/>
      <c r="T265" s="28"/>
      <c r="U265" s="28"/>
      <c r="V265" s="28"/>
      <c r="W265" s="28"/>
      <c r="X265" s="28"/>
      <c r="Y265" s="28"/>
      <c r="Z265" s="28"/>
    </row>
    <row r="266" spans="1:26" ht="15.75" customHeight="1">
      <c r="A266" s="111">
        <v>256</v>
      </c>
      <c r="B266" s="48"/>
      <c r="C266" s="48"/>
      <c r="D266" s="35"/>
      <c r="E266" s="149"/>
      <c r="F266" s="156"/>
      <c r="G266" s="670"/>
      <c r="H266" s="88"/>
      <c r="I266" s="40"/>
      <c r="J266" s="40"/>
      <c r="K266" s="41"/>
      <c r="L266" s="42"/>
      <c r="M266" s="658"/>
      <c r="N266" s="659" t="str">
        <f t="shared" si="7"/>
        <v/>
      </c>
      <c r="O266" s="692">
        <f t="shared" si="8"/>
        <v>0</v>
      </c>
      <c r="P266" s="29"/>
      <c r="Q266" s="74"/>
      <c r="R266" s="28"/>
      <c r="S266" s="28"/>
      <c r="T266" s="28"/>
      <c r="U266" s="28"/>
      <c r="V266" s="28"/>
      <c r="W266" s="28"/>
      <c r="X266" s="28"/>
      <c r="Y266" s="28"/>
      <c r="Z266" s="28"/>
    </row>
    <row r="267" spans="1:26" ht="15.75" customHeight="1">
      <c r="A267" s="111">
        <v>257</v>
      </c>
      <c r="B267" s="48"/>
      <c r="C267" s="48"/>
      <c r="D267" s="35"/>
      <c r="E267" s="149"/>
      <c r="F267" s="156"/>
      <c r="G267" s="670"/>
      <c r="H267" s="88"/>
      <c r="I267" s="40"/>
      <c r="J267" s="40"/>
      <c r="K267" s="41"/>
      <c r="L267" s="42"/>
      <c r="M267" s="658"/>
      <c r="N267" s="659" t="str">
        <f t="shared" si="7"/>
        <v/>
      </c>
      <c r="O267" s="692">
        <f t="shared" si="8"/>
        <v>0</v>
      </c>
      <c r="P267" s="29"/>
      <c r="Q267" s="74"/>
      <c r="R267" s="28"/>
      <c r="S267" s="28"/>
      <c r="T267" s="28"/>
      <c r="U267" s="28"/>
      <c r="V267" s="28"/>
      <c r="W267" s="28"/>
      <c r="X267" s="28"/>
      <c r="Y267" s="28"/>
      <c r="Z267" s="28"/>
    </row>
    <row r="268" spans="1:26" ht="15.75" customHeight="1">
      <c r="A268" s="111">
        <v>258</v>
      </c>
      <c r="B268" s="48"/>
      <c r="C268" s="48"/>
      <c r="D268" s="35"/>
      <c r="E268" s="149"/>
      <c r="F268" s="156"/>
      <c r="G268" s="670"/>
      <c r="H268" s="88"/>
      <c r="I268" s="40"/>
      <c r="J268" s="40"/>
      <c r="K268" s="41"/>
      <c r="L268" s="42"/>
      <c r="M268" s="658"/>
      <c r="N268" s="659" t="str">
        <f t="shared" si="7"/>
        <v/>
      </c>
      <c r="O268" s="692">
        <f t="shared" si="8"/>
        <v>0</v>
      </c>
      <c r="P268" s="29"/>
      <c r="Q268" s="74"/>
      <c r="R268" s="28"/>
      <c r="S268" s="28"/>
      <c r="T268" s="28"/>
      <c r="U268" s="28"/>
      <c r="V268" s="28"/>
      <c r="W268" s="28"/>
      <c r="X268" s="28"/>
      <c r="Y268" s="28"/>
      <c r="Z268" s="28"/>
    </row>
    <row r="269" spans="1:26" ht="15.75" customHeight="1">
      <c r="A269" s="111">
        <v>259</v>
      </c>
      <c r="B269" s="48"/>
      <c r="C269" s="48"/>
      <c r="D269" s="35"/>
      <c r="E269" s="149"/>
      <c r="F269" s="156"/>
      <c r="G269" s="670"/>
      <c r="H269" s="88"/>
      <c r="I269" s="40"/>
      <c r="J269" s="40"/>
      <c r="K269" s="41"/>
      <c r="L269" s="42"/>
      <c r="M269" s="658"/>
      <c r="N269" s="659" t="str">
        <f t="shared" si="7"/>
        <v/>
      </c>
      <c r="O269" s="692">
        <f t="shared" si="8"/>
        <v>0</v>
      </c>
      <c r="P269" s="29"/>
      <c r="Q269" s="74"/>
      <c r="R269" s="28"/>
      <c r="S269" s="28"/>
      <c r="T269" s="28"/>
      <c r="U269" s="28"/>
      <c r="V269" s="28"/>
      <c r="W269" s="28"/>
      <c r="X269" s="28"/>
      <c r="Y269" s="28"/>
      <c r="Z269" s="28"/>
    </row>
    <row r="270" spans="1:26" ht="15.75" customHeight="1">
      <c r="A270" s="111">
        <v>260</v>
      </c>
      <c r="B270" s="48"/>
      <c r="C270" s="48"/>
      <c r="D270" s="35"/>
      <c r="E270" s="149"/>
      <c r="F270" s="156"/>
      <c r="G270" s="670"/>
      <c r="H270" s="88"/>
      <c r="I270" s="40"/>
      <c r="J270" s="40"/>
      <c r="K270" s="41"/>
      <c r="L270" s="42"/>
      <c r="M270" s="658"/>
      <c r="N270" s="659" t="str">
        <f t="shared" si="7"/>
        <v/>
      </c>
      <c r="O270" s="692">
        <f t="shared" si="8"/>
        <v>0</v>
      </c>
      <c r="P270" s="29"/>
      <c r="Q270" s="74"/>
      <c r="R270" s="28"/>
      <c r="S270" s="28"/>
      <c r="T270" s="28"/>
      <c r="U270" s="28"/>
      <c r="V270" s="28"/>
      <c r="W270" s="28"/>
      <c r="X270" s="28"/>
      <c r="Y270" s="28"/>
      <c r="Z270" s="28"/>
    </row>
    <row r="271" spans="1:26" ht="15.75" customHeight="1">
      <c r="A271" s="111">
        <v>261</v>
      </c>
      <c r="B271" s="48"/>
      <c r="C271" s="48"/>
      <c r="D271" s="35"/>
      <c r="E271" s="149"/>
      <c r="F271" s="156"/>
      <c r="G271" s="670"/>
      <c r="H271" s="88"/>
      <c r="I271" s="40"/>
      <c r="J271" s="40"/>
      <c r="K271" s="41"/>
      <c r="L271" s="42"/>
      <c r="M271" s="658"/>
      <c r="N271" s="659" t="str">
        <f t="shared" si="7"/>
        <v/>
      </c>
      <c r="O271" s="692">
        <f t="shared" si="8"/>
        <v>0</v>
      </c>
      <c r="P271" s="29"/>
      <c r="Q271" s="74"/>
      <c r="R271" s="28"/>
      <c r="S271" s="28"/>
      <c r="T271" s="28"/>
      <c r="U271" s="28"/>
      <c r="V271" s="28"/>
      <c r="W271" s="28"/>
      <c r="X271" s="28"/>
      <c r="Y271" s="28"/>
      <c r="Z271" s="28"/>
    </row>
    <row r="272" spans="1:26" ht="15.75" customHeight="1">
      <c r="A272" s="111">
        <v>262</v>
      </c>
      <c r="B272" s="48"/>
      <c r="C272" s="48"/>
      <c r="D272" s="35"/>
      <c r="E272" s="149"/>
      <c r="F272" s="156"/>
      <c r="G272" s="670"/>
      <c r="H272" s="88"/>
      <c r="I272" s="40"/>
      <c r="J272" s="40"/>
      <c r="K272" s="41"/>
      <c r="L272" s="42"/>
      <c r="M272" s="658"/>
      <c r="N272" s="659" t="str">
        <f t="shared" si="7"/>
        <v/>
      </c>
      <c r="O272" s="692">
        <f t="shared" si="8"/>
        <v>0</v>
      </c>
      <c r="P272" s="29"/>
      <c r="Q272" s="74"/>
      <c r="R272" s="28"/>
      <c r="S272" s="28"/>
      <c r="T272" s="28"/>
      <c r="U272" s="28"/>
      <c r="V272" s="28"/>
      <c r="W272" s="28"/>
      <c r="X272" s="28"/>
      <c r="Y272" s="28"/>
      <c r="Z272" s="28"/>
    </row>
    <row r="273" spans="1:26" ht="15.75" customHeight="1">
      <c r="A273" s="111">
        <v>263</v>
      </c>
      <c r="B273" s="48"/>
      <c r="C273" s="48"/>
      <c r="D273" s="35"/>
      <c r="E273" s="149"/>
      <c r="F273" s="156"/>
      <c r="G273" s="670"/>
      <c r="H273" s="88"/>
      <c r="I273" s="40"/>
      <c r="J273" s="40"/>
      <c r="K273" s="41"/>
      <c r="L273" s="42"/>
      <c r="M273" s="658"/>
      <c r="N273" s="659" t="str">
        <f t="shared" si="7"/>
        <v/>
      </c>
      <c r="O273" s="692">
        <f t="shared" si="8"/>
        <v>0</v>
      </c>
      <c r="P273" s="29"/>
      <c r="Q273" s="74"/>
      <c r="R273" s="28"/>
      <c r="S273" s="28"/>
      <c r="T273" s="28"/>
      <c r="U273" s="28"/>
      <c r="V273" s="28"/>
      <c r="W273" s="28"/>
      <c r="X273" s="28"/>
      <c r="Y273" s="28"/>
      <c r="Z273" s="28"/>
    </row>
    <row r="274" spans="1:26" ht="15.75" customHeight="1">
      <c r="A274" s="111">
        <v>264</v>
      </c>
      <c r="B274" s="48"/>
      <c r="C274" s="48"/>
      <c r="D274" s="35"/>
      <c r="E274" s="149"/>
      <c r="F274" s="156"/>
      <c r="G274" s="670"/>
      <c r="H274" s="88"/>
      <c r="I274" s="40"/>
      <c r="J274" s="40"/>
      <c r="K274" s="41"/>
      <c r="L274" s="42"/>
      <c r="M274" s="658"/>
      <c r="N274" s="659" t="str">
        <f t="shared" si="7"/>
        <v/>
      </c>
      <c r="O274" s="692">
        <f t="shared" si="8"/>
        <v>0</v>
      </c>
      <c r="P274" s="29"/>
      <c r="Q274" s="74"/>
      <c r="R274" s="28"/>
      <c r="S274" s="28"/>
      <c r="T274" s="28"/>
      <c r="U274" s="28"/>
      <c r="V274" s="28"/>
      <c r="W274" s="28"/>
      <c r="X274" s="28"/>
      <c r="Y274" s="28"/>
      <c r="Z274" s="28"/>
    </row>
    <row r="275" spans="1:26" ht="15.75" customHeight="1">
      <c r="A275" s="111">
        <v>265</v>
      </c>
      <c r="B275" s="48"/>
      <c r="C275" s="48"/>
      <c r="D275" s="35"/>
      <c r="E275" s="149"/>
      <c r="F275" s="156"/>
      <c r="G275" s="670"/>
      <c r="H275" s="88"/>
      <c r="I275" s="40"/>
      <c r="J275" s="40"/>
      <c r="K275" s="41"/>
      <c r="L275" s="42"/>
      <c r="M275" s="658"/>
      <c r="N275" s="659" t="str">
        <f t="shared" si="7"/>
        <v/>
      </c>
      <c r="O275" s="692">
        <f t="shared" si="8"/>
        <v>0</v>
      </c>
      <c r="P275" s="29"/>
      <c r="Q275" s="74"/>
      <c r="R275" s="28"/>
      <c r="S275" s="28"/>
      <c r="T275" s="28"/>
      <c r="U275" s="28"/>
      <c r="V275" s="28"/>
      <c r="W275" s="28"/>
      <c r="X275" s="28"/>
      <c r="Y275" s="28"/>
      <c r="Z275" s="28"/>
    </row>
    <row r="276" spans="1:26" ht="15.75" customHeight="1">
      <c r="A276" s="111">
        <v>266</v>
      </c>
      <c r="B276" s="48"/>
      <c r="C276" s="48"/>
      <c r="D276" s="35"/>
      <c r="E276" s="149"/>
      <c r="F276" s="156"/>
      <c r="G276" s="670"/>
      <c r="H276" s="88"/>
      <c r="I276" s="40"/>
      <c r="J276" s="40"/>
      <c r="K276" s="41"/>
      <c r="L276" s="42"/>
      <c r="M276" s="658"/>
      <c r="N276" s="659" t="str">
        <f t="shared" si="7"/>
        <v/>
      </c>
      <c r="O276" s="692">
        <f t="shared" si="8"/>
        <v>0</v>
      </c>
      <c r="P276" s="29"/>
      <c r="Q276" s="74"/>
      <c r="R276" s="28"/>
      <c r="S276" s="28"/>
      <c r="T276" s="28"/>
      <c r="U276" s="28"/>
      <c r="V276" s="28"/>
      <c r="W276" s="28"/>
      <c r="X276" s="28"/>
      <c r="Y276" s="28"/>
      <c r="Z276" s="28"/>
    </row>
    <row r="277" spans="1:26" ht="15.75" customHeight="1">
      <c r="A277" s="111">
        <v>267</v>
      </c>
      <c r="B277" s="48"/>
      <c r="C277" s="48"/>
      <c r="D277" s="35"/>
      <c r="E277" s="149"/>
      <c r="F277" s="156"/>
      <c r="G277" s="670"/>
      <c r="H277" s="88"/>
      <c r="I277" s="40"/>
      <c r="J277" s="40"/>
      <c r="K277" s="41"/>
      <c r="L277" s="42"/>
      <c r="M277" s="658"/>
      <c r="N277" s="659" t="str">
        <f t="shared" si="7"/>
        <v/>
      </c>
      <c r="O277" s="692">
        <f t="shared" si="8"/>
        <v>0</v>
      </c>
      <c r="P277" s="29"/>
      <c r="Q277" s="74"/>
      <c r="R277" s="28"/>
      <c r="S277" s="28"/>
      <c r="T277" s="28"/>
      <c r="U277" s="28"/>
      <c r="V277" s="28"/>
      <c r="W277" s="28"/>
      <c r="X277" s="28"/>
      <c r="Y277" s="28"/>
      <c r="Z277" s="28"/>
    </row>
    <row r="278" spans="1:26" ht="15.75" customHeight="1">
      <c r="A278" s="111">
        <v>268</v>
      </c>
      <c r="B278" s="48"/>
      <c r="C278" s="48"/>
      <c r="D278" s="35"/>
      <c r="E278" s="149"/>
      <c r="F278" s="156"/>
      <c r="G278" s="670"/>
      <c r="H278" s="88"/>
      <c r="I278" s="40"/>
      <c r="J278" s="40"/>
      <c r="K278" s="41"/>
      <c r="L278" s="42"/>
      <c r="M278" s="658"/>
      <c r="N278" s="659" t="str">
        <f t="shared" si="7"/>
        <v/>
      </c>
      <c r="O278" s="692">
        <f t="shared" si="8"/>
        <v>0</v>
      </c>
      <c r="P278" s="29"/>
      <c r="Q278" s="74"/>
      <c r="R278" s="28"/>
      <c r="S278" s="28"/>
      <c r="T278" s="28"/>
      <c r="U278" s="28"/>
      <c r="V278" s="28"/>
      <c r="W278" s="28"/>
      <c r="X278" s="28"/>
      <c r="Y278" s="28"/>
      <c r="Z278" s="28"/>
    </row>
    <row r="279" spans="1:26" ht="15.75" customHeight="1">
      <c r="A279" s="111">
        <v>269</v>
      </c>
      <c r="B279" s="48"/>
      <c r="C279" s="48"/>
      <c r="D279" s="35"/>
      <c r="E279" s="149"/>
      <c r="F279" s="156"/>
      <c r="G279" s="670"/>
      <c r="H279" s="88"/>
      <c r="I279" s="40"/>
      <c r="J279" s="40"/>
      <c r="K279" s="41"/>
      <c r="L279" s="42"/>
      <c r="M279" s="658"/>
      <c r="N279" s="659" t="str">
        <f t="shared" si="7"/>
        <v/>
      </c>
      <c r="O279" s="692">
        <f t="shared" si="8"/>
        <v>0</v>
      </c>
      <c r="P279" s="29"/>
      <c r="Q279" s="74"/>
      <c r="R279" s="28"/>
      <c r="S279" s="28"/>
      <c r="T279" s="28"/>
      <c r="U279" s="28"/>
      <c r="V279" s="28"/>
      <c r="W279" s="28"/>
      <c r="X279" s="28"/>
      <c r="Y279" s="28"/>
      <c r="Z279" s="28"/>
    </row>
    <row r="280" spans="1:26" ht="15.75" customHeight="1">
      <c r="A280" s="111">
        <v>270</v>
      </c>
      <c r="B280" s="48"/>
      <c r="C280" s="48"/>
      <c r="D280" s="35"/>
      <c r="E280" s="149"/>
      <c r="F280" s="156"/>
      <c r="G280" s="670"/>
      <c r="H280" s="88"/>
      <c r="I280" s="40"/>
      <c r="J280" s="40"/>
      <c r="K280" s="41"/>
      <c r="L280" s="42"/>
      <c r="M280" s="658"/>
      <c r="N280" s="659" t="str">
        <f t="shared" si="7"/>
        <v/>
      </c>
      <c r="O280" s="692">
        <f t="shared" si="8"/>
        <v>0</v>
      </c>
      <c r="P280" s="29"/>
      <c r="Q280" s="74"/>
      <c r="R280" s="28"/>
      <c r="S280" s="28"/>
      <c r="T280" s="28"/>
      <c r="U280" s="28"/>
      <c r="V280" s="28"/>
      <c r="W280" s="28"/>
      <c r="X280" s="28"/>
      <c r="Y280" s="28"/>
      <c r="Z280" s="28"/>
    </row>
    <row r="281" spans="1:26" ht="15.75" customHeight="1">
      <c r="A281" s="111">
        <v>271</v>
      </c>
      <c r="B281" s="48"/>
      <c r="C281" s="48"/>
      <c r="D281" s="35"/>
      <c r="E281" s="149"/>
      <c r="F281" s="156"/>
      <c r="G281" s="670"/>
      <c r="H281" s="88"/>
      <c r="I281" s="40"/>
      <c r="J281" s="40"/>
      <c r="K281" s="41"/>
      <c r="L281" s="42"/>
      <c r="M281" s="658"/>
      <c r="N281" s="659" t="str">
        <f t="shared" si="7"/>
        <v/>
      </c>
      <c r="O281" s="692">
        <f t="shared" si="8"/>
        <v>0</v>
      </c>
      <c r="P281" s="29"/>
      <c r="Q281" s="74"/>
      <c r="R281" s="28"/>
      <c r="S281" s="28"/>
      <c r="T281" s="28"/>
      <c r="U281" s="28"/>
      <c r="V281" s="28"/>
      <c r="W281" s="28"/>
      <c r="X281" s="28"/>
      <c r="Y281" s="28"/>
      <c r="Z281" s="28"/>
    </row>
    <row r="282" spans="1:26" ht="15.75" customHeight="1">
      <c r="A282" s="111">
        <v>272</v>
      </c>
      <c r="B282" s="48"/>
      <c r="C282" s="48"/>
      <c r="D282" s="35"/>
      <c r="E282" s="149"/>
      <c r="F282" s="156"/>
      <c r="G282" s="670"/>
      <c r="H282" s="88"/>
      <c r="I282" s="40"/>
      <c r="J282" s="40"/>
      <c r="K282" s="41"/>
      <c r="L282" s="42"/>
      <c r="M282" s="658"/>
      <c r="N282" s="659" t="str">
        <f t="shared" si="7"/>
        <v/>
      </c>
      <c r="O282" s="692">
        <f t="shared" si="8"/>
        <v>0</v>
      </c>
      <c r="P282" s="29"/>
      <c r="Q282" s="74"/>
      <c r="R282" s="28"/>
      <c r="S282" s="28"/>
      <c r="T282" s="28"/>
      <c r="U282" s="28"/>
      <c r="V282" s="28"/>
      <c r="W282" s="28"/>
      <c r="X282" s="28"/>
      <c r="Y282" s="28"/>
      <c r="Z282" s="28"/>
    </row>
    <row r="283" spans="1:26" ht="15.75" customHeight="1">
      <c r="A283" s="111">
        <v>273</v>
      </c>
      <c r="B283" s="48"/>
      <c r="C283" s="48"/>
      <c r="D283" s="35"/>
      <c r="E283" s="149"/>
      <c r="F283" s="156"/>
      <c r="G283" s="670"/>
      <c r="H283" s="88"/>
      <c r="I283" s="40"/>
      <c r="J283" s="40"/>
      <c r="K283" s="41"/>
      <c r="L283" s="42"/>
      <c r="M283" s="658"/>
      <c r="N283" s="659" t="str">
        <f t="shared" si="7"/>
        <v/>
      </c>
      <c r="O283" s="692">
        <f t="shared" si="8"/>
        <v>0</v>
      </c>
      <c r="P283" s="29"/>
      <c r="Q283" s="74"/>
      <c r="R283" s="28"/>
      <c r="S283" s="28"/>
      <c r="T283" s="28"/>
      <c r="U283" s="28"/>
      <c r="V283" s="28"/>
      <c r="W283" s="28"/>
      <c r="X283" s="28"/>
      <c r="Y283" s="28"/>
      <c r="Z283" s="28"/>
    </row>
    <row r="284" spans="1:26" ht="15.75" customHeight="1">
      <c r="A284" s="111">
        <v>274</v>
      </c>
      <c r="B284" s="48"/>
      <c r="C284" s="48"/>
      <c r="D284" s="35"/>
      <c r="E284" s="149"/>
      <c r="F284" s="156"/>
      <c r="G284" s="670"/>
      <c r="H284" s="88"/>
      <c r="I284" s="40"/>
      <c r="J284" s="40"/>
      <c r="K284" s="41"/>
      <c r="L284" s="42"/>
      <c r="M284" s="658"/>
      <c r="N284" s="659" t="str">
        <f t="shared" si="7"/>
        <v/>
      </c>
      <c r="O284" s="692">
        <f t="shared" si="8"/>
        <v>0</v>
      </c>
      <c r="P284" s="29"/>
      <c r="Q284" s="74"/>
      <c r="R284" s="28"/>
      <c r="S284" s="28"/>
      <c r="T284" s="28"/>
      <c r="U284" s="28"/>
      <c r="V284" s="28"/>
      <c r="W284" s="28"/>
      <c r="X284" s="28"/>
      <c r="Y284" s="28"/>
      <c r="Z284" s="28"/>
    </row>
    <row r="285" spans="1:26" ht="15.75" customHeight="1">
      <c r="A285" s="111">
        <v>275</v>
      </c>
      <c r="B285" s="48"/>
      <c r="C285" s="48"/>
      <c r="D285" s="35"/>
      <c r="E285" s="149"/>
      <c r="F285" s="156"/>
      <c r="G285" s="670"/>
      <c r="H285" s="88"/>
      <c r="I285" s="40"/>
      <c r="J285" s="40"/>
      <c r="K285" s="41"/>
      <c r="L285" s="42"/>
      <c r="M285" s="658"/>
      <c r="N285" s="659" t="str">
        <f t="shared" si="7"/>
        <v/>
      </c>
      <c r="O285" s="692">
        <f t="shared" si="8"/>
        <v>0</v>
      </c>
      <c r="P285" s="29"/>
      <c r="Q285" s="74"/>
      <c r="R285" s="28"/>
      <c r="S285" s="28"/>
      <c r="T285" s="28"/>
      <c r="U285" s="28"/>
      <c r="V285" s="28"/>
      <c r="W285" s="28"/>
      <c r="X285" s="28"/>
      <c r="Y285" s="28"/>
      <c r="Z285" s="28"/>
    </row>
    <row r="286" spans="1:26" ht="15.75" customHeight="1">
      <c r="A286" s="111">
        <v>276</v>
      </c>
      <c r="B286" s="48"/>
      <c r="C286" s="48"/>
      <c r="D286" s="35"/>
      <c r="E286" s="149"/>
      <c r="F286" s="156"/>
      <c r="G286" s="670"/>
      <c r="H286" s="88"/>
      <c r="I286" s="40"/>
      <c r="J286" s="40"/>
      <c r="K286" s="41"/>
      <c r="L286" s="42"/>
      <c r="M286" s="658"/>
      <c r="N286" s="659" t="str">
        <f t="shared" si="7"/>
        <v/>
      </c>
      <c r="O286" s="692">
        <f t="shared" si="8"/>
        <v>0</v>
      </c>
      <c r="P286" s="29"/>
      <c r="Q286" s="74"/>
      <c r="R286" s="28"/>
      <c r="S286" s="28"/>
      <c r="T286" s="28"/>
      <c r="U286" s="28"/>
      <c r="V286" s="28"/>
      <c r="W286" s="28"/>
      <c r="X286" s="28"/>
      <c r="Y286" s="28"/>
      <c r="Z286" s="28"/>
    </row>
    <row r="287" spans="1:26" ht="15.75" customHeight="1">
      <c r="A287" s="111">
        <v>277</v>
      </c>
      <c r="B287" s="48"/>
      <c r="C287" s="48"/>
      <c r="D287" s="35"/>
      <c r="E287" s="149"/>
      <c r="F287" s="156"/>
      <c r="G287" s="670"/>
      <c r="H287" s="88"/>
      <c r="I287" s="40"/>
      <c r="J287" s="40"/>
      <c r="K287" s="41"/>
      <c r="L287" s="42"/>
      <c r="M287" s="658"/>
      <c r="N287" s="659" t="str">
        <f t="shared" si="7"/>
        <v/>
      </c>
      <c r="O287" s="692">
        <f t="shared" si="8"/>
        <v>0</v>
      </c>
      <c r="P287" s="29"/>
      <c r="Q287" s="74"/>
      <c r="R287" s="28"/>
      <c r="S287" s="28"/>
      <c r="T287" s="28"/>
      <c r="U287" s="28"/>
      <c r="V287" s="28"/>
      <c r="W287" s="28"/>
      <c r="X287" s="28"/>
      <c r="Y287" s="28"/>
      <c r="Z287" s="28"/>
    </row>
    <row r="288" spans="1:26" ht="15.75" customHeight="1">
      <c r="A288" s="111">
        <v>278</v>
      </c>
      <c r="B288" s="48"/>
      <c r="C288" s="48"/>
      <c r="D288" s="35"/>
      <c r="E288" s="149"/>
      <c r="F288" s="156"/>
      <c r="G288" s="670"/>
      <c r="H288" s="88"/>
      <c r="I288" s="40"/>
      <c r="J288" s="40"/>
      <c r="K288" s="41"/>
      <c r="L288" s="42"/>
      <c r="M288" s="658"/>
      <c r="N288" s="659" t="str">
        <f t="shared" si="7"/>
        <v/>
      </c>
      <c r="O288" s="692">
        <f t="shared" si="8"/>
        <v>0</v>
      </c>
      <c r="P288" s="29"/>
      <c r="Q288" s="74"/>
      <c r="R288" s="28"/>
      <c r="S288" s="28"/>
      <c r="T288" s="28"/>
      <c r="U288" s="28"/>
      <c r="V288" s="28"/>
      <c r="W288" s="28"/>
      <c r="X288" s="28"/>
      <c r="Y288" s="28"/>
      <c r="Z288" s="28"/>
    </row>
    <row r="289" spans="1:26" ht="15.75" customHeight="1">
      <c r="A289" s="111">
        <v>279</v>
      </c>
      <c r="B289" s="48"/>
      <c r="C289" s="48"/>
      <c r="D289" s="35"/>
      <c r="E289" s="149"/>
      <c r="F289" s="156"/>
      <c r="G289" s="670"/>
      <c r="H289" s="88"/>
      <c r="I289" s="40"/>
      <c r="J289" s="40"/>
      <c r="K289" s="41"/>
      <c r="L289" s="42"/>
      <c r="M289" s="658"/>
      <c r="N289" s="659" t="str">
        <f t="shared" si="7"/>
        <v/>
      </c>
      <c r="O289" s="692">
        <f t="shared" si="8"/>
        <v>0</v>
      </c>
      <c r="P289" s="29"/>
      <c r="Q289" s="74"/>
      <c r="R289" s="28"/>
      <c r="S289" s="28"/>
      <c r="T289" s="28"/>
      <c r="U289" s="28"/>
      <c r="V289" s="28"/>
      <c r="W289" s="28"/>
      <c r="X289" s="28"/>
      <c r="Y289" s="28"/>
      <c r="Z289" s="28"/>
    </row>
    <row r="290" spans="1:26" ht="15.75" customHeight="1">
      <c r="A290" s="111">
        <v>280</v>
      </c>
      <c r="B290" s="48"/>
      <c r="C290" s="48"/>
      <c r="D290" s="35"/>
      <c r="E290" s="149"/>
      <c r="F290" s="156"/>
      <c r="G290" s="670"/>
      <c r="H290" s="88"/>
      <c r="I290" s="40"/>
      <c r="J290" s="40"/>
      <c r="K290" s="41"/>
      <c r="L290" s="42"/>
      <c r="M290" s="658"/>
      <c r="N290" s="659" t="str">
        <f t="shared" si="7"/>
        <v/>
      </c>
      <c r="O290" s="692">
        <f t="shared" si="8"/>
        <v>0</v>
      </c>
      <c r="P290" s="29"/>
      <c r="Q290" s="74"/>
      <c r="R290" s="28"/>
      <c r="S290" s="28"/>
      <c r="T290" s="28"/>
      <c r="U290" s="28"/>
      <c r="V290" s="28"/>
      <c r="W290" s="28"/>
      <c r="X290" s="28"/>
      <c r="Y290" s="28"/>
      <c r="Z290" s="28"/>
    </row>
    <row r="291" spans="1:26" ht="15.75" customHeight="1">
      <c r="A291" s="111">
        <v>281</v>
      </c>
      <c r="B291" s="48"/>
      <c r="C291" s="48"/>
      <c r="D291" s="35"/>
      <c r="E291" s="149"/>
      <c r="F291" s="156"/>
      <c r="G291" s="670"/>
      <c r="H291" s="88"/>
      <c r="I291" s="40"/>
      <c r="J291" s="40"/>
      <c r="K291" s="41"/>
      <c r="L291" s="42"/>
      <c r="M291" s="658"/>
      <c r="N291" s="659" t="str">
        <f t="shared" si="7"/>
        <v/>
      </c>
      <c r="O291" s="692">
        <f t="shared" si="8"/>
        <v>0</v>
      </c>
      <c r="P291" s="29"/>
      <c r="Q291" s="74"/>
      <c r="R291" s="28"/>
      <c r="S291" s="28"/>
      <c r="T291" s="28"/>
      <c r="U291" s="28"/>
      <c r="V291" s="28"/>
      <c r="W291" s="28"/>
      <c r="X291" s="28"/>
      <c r="Y291" s="28"/>
      <c r="Z291" s="28"/>
    </row>
    <row r="292" spans="1:26" ht="15.75" customHeight="1">
      <c r="A292" s="111">
        <v>282</v>
      </c>
      <c r="B292" s="48"/>
      <c r="C292" s="48"/>
      <c r="D292" s="35"/>
      <c r="E292" s="149"/>
      <c r="F292" s="156"/>
      <c r="G292" s="670"/>
      <c r="H292" s="88"/>
      <c r="I292" s="40"/>
      <c r="J292" s="40"/>
      <c r="K292" s="41"/>
      <c r="L292" s="42"/>
      <c r="M292" s="658"/>
      <c r="N292" s="659" t="str">
        <f t="shared" si="7"/>
        <v/>
      </c>
      <c r="O292" s="692">
        <f t="shared" si="8"/>
        <v>0</v>
      </c>
      <c r="P292" s="29"/>
      <c r="Q292" s="74"/>
      <c r="R292" s="28"/>
      <c r="S292" s="28"/>
      <c r="T292" s="28"/>
      <c r="U292" s="28"/>
      <c r="V292" s="28"/>
      <c r="W292" s="28"/>
      <c r="X292" s="28"/>
      <c r="Y292" s="28"/>
      <c r="Z292" s="28"/>
    </row>
    <row r="293" spans="1:26" ht="15.75" customHeight="1">
      <c r="A293" s="111">
        <v>283</v>
      </c>
      <c r="B293" s="48"/>
      <c r="C293" s="48"/>
      <c r="D293" s="35"/>
      <c r="E293" s="149"/>
      <c r="F293" s="156"/>
      <c r="G293" s="670"/>
      <c r="H293" s="88"/>
      <c r="I293" s="40"/>
      <c r="J293" s="40"/>
      <c r="K293" s="41"/>
      <c r="L293" s="42"/>
      <c r="M293" s="658"/>
      <c r="N293" s="659" t="str">
        <f t="shared" si="7"/>
        <v/>
      </c>
      <c r="O293" s="692">
        <f t="shared" si="8"/>
        <v>0</v>
      </c>
      <c r="P293" s="29"/>
      <c r="Q293" s="74"/>
      <c r="R293" s="28"/>
      <c r="S293" s="28"/>
      <c r="T293" s="28"/>
      <c r="U293" s="28"/>
      <c r="V293" s="28"/>
      <c r="W293" s="28"/>
      <c r="X293" s="28"/>
      <c r="Y293" s="28"/>
      <c r="Z293" s="28"/>
    </row>
    <row r="294" spans="1:26" ht="15.75" customHeight="1">
      <c r="A294" s="111">
        <v>284</v>
      </c>
      <c r="B294" s="48"/>
      <c r="C294" s="48"/>
      <c r="D294" s="35"/>
      <c r="E294" s="149"/>
      <c r="F294" s="156"/>
      <c r="G294" s="670"/>
      <c r="H294" s="88"/>
      <c r="I294" s="40"/>
      <c r="J294" s="40"/>
      <c r="K294" s="41"/>
      <c r="L294" s="42"/>
      <c r="M294" s="658"/>
      <c r="N294" s="659" t="str">
        <f t="shared" si="7"/>
        <v/>
      </c>
      <c r="O294" s="692">
        <f t="shared" si="8"/>
        <v>0</v>
      </c>
      <c r="P294" s="29"/>
      <c r="Q294" s="74"/>
      <c r="R294" s="28"/>
      <c r="S294" s="28"/>
      <c r="T294" s="28"/>
      <c r="U294" s="28"/>
      <c r="V294" s="28"/>
      <c r="W294" s="28"/>
      <c r="X294" s="28"/>
      <c r="Y294" s="28"/>
      <c r="Z294" s="28"/>
    </row>
    <row r="295" spans="1:26" ht="15.75" customHeight="1">
      <c r="A295" s="111">
        <v>285</v>
      </c>
      <c r="B295" s="48"/>
      <c r="C295" s="48"/>
      <c r="D295" s="35"/>
      <c r="E295" s="149"/>
      <c r="F295" s="156"/>
      <c r="G295" s="670"/>
      <c r="H295" s="88"/>
      <c r="I295" s="40"/>
      <c r="J295" s="40"/>
      <c r="K295" s="41"/>
      <c r="L295" s="42"/>
      <c r="M295" s="658"/>
      <c r="N295" s="659" t="str">
        <f t="shared" si="7"/>
        <v/>
      </c>
      <c r="O295" s="692">
        <f t="shared" si="8"/>
        <v>0</v>
      </c>
      <c r="P295" s="29"/>
      <c r="Q295" s="74"/>
      <c r="R295" s="28"/>
      <c r="S295" s="28"/>
      <c r="T295" s="28"/>
      <c r="U295" s="28"/>
      <c r="V295" s="28"/>
      <c r="W295" s="28"/>
      <c r="X295" s="28"/>
      <c r="Y295" s="28"/>
      <c r="Z295" s="28"/>
    </row>
    <row r="296" spans="1:26" ht="15.75" customHeight="1">
      <c r="A296" s="111">
        <v>286</v>
      </c>
      <c r="B296" s="48"/>
      <c r="C296" s="48"/>
      <c r="D296" s="35"/>
      <c r="E296" s="149"/>
      <c r="F296" s="156"/>
      <c r="G296" s="670"/>
      <c r="H296" s="88"/>
      <c r="I296" s="40"/>
      <c r="J296" s="40"/>
      <c r="K296" s="41"/>
      <c r="L296" s="42"/>
      <c r="M296" s="658"/>
      <c r="N296" s="659" t="str">
        <f t="shared" si="7"/>
        <v/>
      </c>
      <c r="O296" s="692">
        <f t="shared" si="8"/>
        <v>0</v>
      </c>
      <c r="P296" s="29"/>
      <c r="Q296" s="74"/>
      <c r="R296" s="28"/>
      <c r="S296" s="28"/>
      <c r="T296" s="28"/>
      <c r="U296" s="28"/>
      <c r="V296" s="28"/>
      <c r="W296" s="28"/>
      <c r="X296" s="28"/>
      <c r="Y296" s="28"/>
      <c r="Z296" s="28"/>
    </row>
    <row r="297" spans="1:26" ht="15.75" customHeight="1">
      <c r="A297" s="111">
        <v>287</v>
      </c>
      <c r="B297" s="48"/>
      <c r="C297" s="48"/>
      <c r="D297" s="35"/>
      <c r="E297" s="149"/>
      <c r="F297" s="156"/>
      <c r="G297" s="670"/>
      <c r="H297" s="88"/>
      <c r="I297" s="40"/>
      <c r="J297" s="40"/>
      <c r="K297" s="41"/>
      <c r="L297" s="42"/>
      <c r="M297" s="658"/>
      <c r="N297" s="659" t="str">
        <f t="shared" si="7"/>
        <v/>
      </c>
      <c r="O297" s="692">
        <f t="shared" si="8"/>
        <v>0</v>
      </c>
      <c r="P297" s="29"/>
      <c r="Q297" s="74"/>
      <c r="R297" s="28"/>
      <c r="S297" s="28"/>
      <c r="T297" s="28"/>
      <c r="U297" s="28"/>
      <c r="V297" s="28"/>
      <c r="W297" s="28"/>
      <c r="X297" s="28"/>
      <c r="Y297" s="28"/>
      <c r="Z297" s="28"/>
    </row>
    <row r="298" spans="1:26" ht="15.75" customHeight="1">
      <c r="A298" s="111">
        <v>288</v>
      </c>
      <c r="B298" s="48"/>
      <c r="C298" s="48"/>
      <c r="D298" s="35"/>
      <c r="E298" s="149"/>
      <c r="F298" s="156"/>
      <c r="G298" s="670"/>
      <c r="H298" s="88"/>
      <c r="I298" s="40"/>
      <c r="J298" s="40"/>
      <c r="K298" s="41"/>
      <c r="L298" s="42"/>
      <c r="M298" s="658"/>
      <c r="N298" s="659" t="str">
        <f t="shared" si="7"/>
        <v/>
      </c>
      <c r="O298" s="692">
        <f t="shared" si="8"/>
        <v>0</v>
      </c>
      <c r="P298" s="29"/>
      <c r="Q298" s="74"/>
      <c r="R298" s="28"/>
      <c r="S298" s="28"/>
      <c r="T298" s="28"/>
      <c r="U298" s="28"/>
      <c r="V298" s="28"/>
      <c r="W298" s="28"/>
      <c r="X298" s="28"/>
      <c r="Y298" s="28"/>
      <c r="Z298" s="28"/>
    </row>
    <row r="299" spans="1:26" ht="15.75" customHeight="1">
      <c r="A299" s="111">
        <v>289</v>
      </c>
      <c r="B299" s="48"/>
      <c r="C299" s="48"/>
      <c r="D299" s="35"/>
      <c r="E299" s="149"/>
      <c r="F299" s="156"/>
      <c r="G299" s="670"/>
      <c r="H299" s="88"/>
      <c r="I299" s="40"/>
      <c r="J299" s="40"/>
      <c r="K299" s="41"/>
      <c r="L299" s="42"/>
      <c r="M299" s="658"/>
      <c r="N299" s="659" t="str">
        <f t="shared" si="7"/>
        <v/>
      </c>
      <c r="O299" s="692">
        <f t="shared" si="8"/>
        <v>0</v>
      </c>
      <c r="P299" s="29"/>
      <c r="Q299" s="74"/>
      <c r="R299" s="28"/>
      <c r="S299" s="28"/>
      <c r="T299" s="28"/>
      <c r="U299" s="28"/>
      <c r="V299" s="28"/>
      <c r="W299" s="28"/>
      <c r="X299" s="28"/>
      <c r="Y299" s="28"/>
      <c r="Z299" s="28"/>
    </row>
    <row r="300" spans="1:26" ht="15.75" customHeight="1">
      <c r="A300" s="111">
        <v>290</v>
      </c>
      <c r="B300" s="48"/>
      <c r="C300" s="48"/>
      <c r="D300" s="35"/>
      <c r="E300" s="149"/>
      <c r="F300" s="156"/>
      <c r="G300" s="670"/>
      <c r="H300" s="88"/>
      <c r="I300" s="40"/>
      <c r="J300" s="40"/>
      <c r="K300" s="41"/>
      <c r="L300" s="42"/>
      <c r="M300" s="658"/>
      <c r="N300" s="659" t="str">
        <f t="shared" si="7"/>
        <v/>
      </c>
      <c r="O300" s="692">
        <f t="shared" si="8"/>
        <v>0</v>
      </c>
      <c r="P300" s="29"/>
      <c r="Q300" s="74"/>
      <c r="R300" s="28"/>
      <c r="S300" s="28"/>
      <c r="T300" s="28"/>
      <c r="U300" s="28"/>
      <c r="V300" s="28"/>
      <c r="W300" s="28"/>
      <c r="X300" s="28"/>
      <c r="Y300" s="28"/>
      <c r="Z300" s="28"/>
    </row>
    <row r="301" spans="1:26" ht="15.75" customHeight="1">
      <c r="A301" s="111">
        <v>291</v>
      </c>
      <c r="B301" s="48"/>
      <c r="C301" s="48"/>
      <c r="D301" s="35"/>
      <c r="E301" s="149"/>
      <c r="F301" s="156"/>
      <c r="G301" s="670"/>
      <c r="H301" s="88"/>
      <c r="I301" s="40"/>
      <c r="J301" s="40"/>
      <c r="K301" s="41"/>
      <c r="L301" s="42"/>
      <c r="M301" s="658"/>
      <c r="N301" s="659" t="str">
        <f t="shared" si="7"/>
        <v/>
      </c>
      <c r="O301" s="692">
        <f t="shared" si="8"/>
        <v>0</v>
      </c>
      <c r="P301" s="29"/>
      <c r="Q301" s="74"/>
      <c r="R301" s="28"/>
      <c r="S301" s="28"/>
      <c r="T301" s="28"/>
      <c r="U301" s="28"/>
      <c r="V301" s="28"/>
      <c r="W301" s="28"/>
      <c r="X301" s="28"/>
      <c r="Y301" s="28"/>
      <c r="Z301" s="28"/>
    </row>
    <row r="302" spans="1:26" ht="15.75" customHeight="1">
      <c r="A302" s="111">
        <v>292</v>
      </c>
      <c r="B302" s="48"/>
      <c r="C302" s="48"/>
      <c r="D302" s="35"/>
      <c r="E302" s="149"/>
      <c r="F302" s="156"/>
      <c r="G302" s="670"/>
      <c r="H302" s="88"/>
      <c r="I302" s="40"/>
      <c r="J302" s="40"/>
      <c r="K302" s="41"/>
      <c r="L302" s="42"/>
      <c r="M302" s="658"/>
      <c r="N302" s="659" t="str">
        <f t="shared" si="7"/>
        <v/>
      </c>
      <c r="O302" s="692">
        <f t="shared" si="8"/>
        <v>0</v>
      </c>
      <c r="P302" s="29"/>
      <c r="Q302" s="74"/>
      <c r="R302" s="28"/>
      <c r="S302" s="28"/>
      <c r="T302" s="28"/>
      <c r="U302" s="28"/>
      <c r="V302" s="28"/>
      <c r="W302" s="28"/>
      <c r="X302" s="28"/>
      <c r="Y302" s="28"/>
      <c r="Z302" s="28"/>
    </row>
    <row r="303" spans="1:26" ht="15.75" customHeight="1">
      <c r="A303" s="111">
        <v>293</v>
      </c>
      <c r="B303" s="48"/>
      <c r="C303" s="48"/>
      <c r="D303" s="35"/>
      <c r="E303" s="149"/>
      <c r="F303" s="156"/>
      <c r="G303" s="670"/>
      <c r="H303" s="88"/>
      <c r="I303" s="40"/>
      <c r="J303" s="40"/>
      <c r="K303" s="41"/>
      <c r="L303" s="42"/>
      <c r="M303" s="658"/>
      <c r="N303" s="659" t="str">
        <f t="shared" si="7"/>
        <v/>
      </c>
      <c r="O303" s="692">
        <f t="shared" si="8"/>
        <v>0</v>
      </c>
      <c r="P303" s="29"/>
      <c r="Q303" s="74"/>
      <c r="R303" s="28"/>
      <c r="S303" s="28"/>
      <c r="T303" s="28"/>
      <c r="U303" s="28"/>
      <c r="V303" s="28"/>
      <c r="W303" s="28"/>
      <c r="X303" s="28"/>
      <c r="Y303" s="28"/>
      <c r="Z303" s="28"/>
    </row>
    <row r="304" spans="1:26" ht="15.75" customHeight="1">
      <c r="A304" s="111">
        <v>294</v>
      </c>
      <c r="B304" s="48"/>
      <c r="C304" s="48"/>
      <c r="D304" s="35"/>
      <c r="E304" s="149"/>
      <c r="F304" s="156"/>
      <c r="G304" s="670"/>
      <c r="H304" s="88"/>
      <c r="I304" s="40"/>
      <c r="J304" s="40"/>
      <c r="K304" s="41"/>
      <c r="L304" s="42"/>
      <c r="M304" s="658"/>
      <c r="N304" s="659" t="str">
        <f t="shared" si="7"/>
        <v/>
      </c>
      <c r="O304" s="692">
        <f t="shared" si="8"/>
        <v>0</v>
      </c>
      <c r="P304" s="29"/>
      <c r="Q304" s="74"/>
      <c r="R304" s="28"/>
      <c r="S304" s="28"/>
      <c r="T304" s="28"/>
      <c r="U304" s="28"/>
      <c r="V304" s="28"/>
      <c r="W304" s="28"/>
      <c r="X304" s="28"/>
      <c r="Y304" s="28"/>
      <c r="Z304" s="28"/>
    </row>
    <row r="305" spans="1:26" ht="15.75" customHeight="1">
      <c r="A305" s="111">
        <v>295</v>
      </c>
      <c r="B305" s="48"/>
      <c r="C305" s="48"/>
      <c r="D305" s="35"/>
      <c r="E305" s="149"/>
      <c r="F305" s="156"/>
      <c r="G305" s="670"/>
      <c r="H305" s="88"/>
      <c r="I305" s="40"/>
      <c r="J305" s="40"/>
      <c r="K305" s="41"/>
      <c r="L305" s="42"/>
      <c r="M305" s="658"/>
      <c r="N305" s="659" t="str">
        <f t="shared" si="7"/>
        <v/>
      </c>
      <c r="O305" s="692">
        <f t="shared" si="8"/>
        <v>0</v>
      </c>
      <c r="P305" s="29"/>
      <c r="Q305" s="74"/>
      <c r="R305" s="28"/>
      <c r="S305" s="28"/>
      <c r="T305" s="28"/>
      <c r="U305" s="28"/>
      <c r="V305" s="28"/>
      <c r="W305" s="28"/>
      <c r="X305" s="28"/>
      <c r="Y305" s="28"/>
      <c r="Z305" s="28"/>
    </row>
    <row r="306" spans="1:26" ht="15.75" customHeight="1">
      <c r="A306" s="111">
        <v>296</v>
      </c>
      <c r="B306" s="48"/>
      <c r="C306" s="48"/>
      <c r="D306" s="35"/>
      <c r="E306" s="149"/>
      <c r="F306" s="156"/>
      <c r="G306" s="670"/>
      <c r="H306" s="88"/>
      <c r="I306" s="40"/>
      <c r="J306" s="40"/>
      <c r="K306" s="41"/>
      <c r="L306" s="42"/>
      <c r="M306" s="658"/>
      <c r="N306" s="659" t="str">
        <f t="shared" si="7"/>
        <v/>
      </c>
      <c r="O306" s="692">
        <f t="shared" si="8"/>
        <v>0</v>
      </c>
      <c r="P306" s="29"/>
      <c r="Q306" s="74"/>
      <c r="R306" s="28"/>
      <c r="S306" s="28"/>
      <c r="T306" s="28"/>
      <c r="U306" s="28"/>
      <c r="V306" s="28"/>
      <c r="W306" s="28"/>
      <c r="X306" s="28"/>
      <c r="Y306" s="28"/>
      <c r="Z306" s="28"/>
    </row>
    <row r="307" spans="1:26" ht="15.75" customHeight="1">
      <c r="A307" s="111">
        <v>297</v>
      </c>
      <c r="B307" s="48"/>
      <c r="C307" s="48"/>
      <c r="D307" s="35"/>
      <c r="E307" s="149"/>
      <c r="F307" s="156"/>
      <c r="G307" s="670"/>
      <c r="H307" s="88"/>
      <c r="I307" s="40"/>
      <c r="J307" s="40"/>
      <c r="K307" s="41"/>
      <c r="L307" s="42"/>
      <c r="M307" s="658"/>
      <c r="N307" s="659" t="str">
        <f t="shared" si="7"/>
        <v/>
      </c>
      <c r="O307" s="692">
        <f t="shared" si="8"/>
        <v>0</v>
      </c>
      <c r="P307" s="29"/>
      <c r="Q307" s="74"/>
      <c r="R307" s="28"/>
      <c r="S307" s="28"/>
      <c r="T307" s="28"/>
      <c r="U307" s="28"/>
      <c r="V307" s="28"/>
      <c r="W307" s="28"/>
      <c r="X307" s="28"/>
      <c r="Y307" s="28"/>
      <c r="Z307" s="28"/>
    </row>
    <row r="308" spans="1:26" ht="15.75" customHeight="1">
      <c r="A308" s="111">
        <v>298</v>
      </c>
      <c r="B308" s="48"/>
      <c r="C308" s="48"/>
      <c r="D308" s="35"/>
      <c r="E308" s="149"/>
      <c r="F308" s="156"/>
      <c r="G308" s="670"/>
      <c r="H308" s="88"/>
      <c r="I308" s="40"/>
      <c r="J308" s="40"/>
      <c r="K308" s="41"/>
      <c r="L308" s="42"/>
      <c r="M308" s="658"/>
      <c r="N308" s="659" t="str">
        <f t="shared" si="7"/>
        <v/>
      </c>
      <c r="O308" s="692">
        <f t="shared" si="8"/>
        <v>0</v>
      </c>
      <c r="P308" s="29"/>
      <c r="Q308" s="74"/>
      <c r="R308" s="28"/>
      <c r="S308" s="28"/>
      <c r="T308" s="28"/>
      <c r="U308" s="28"/>
      <c r="V308" s="28"/>
      <c r="W308" s="28"/>
      <c r="X308" s="28"/>
      <c r="Y308" s="28"/>
      <c r="Z308" s="28"/>
    </row>
    <row r="309" spans="1:26" ht="15.75" customHeight="1">
      <c r="A309" s="111">
        <v>299</v>
      </c>
      <c r="B309" s="48"/>
      <c r="C309" s="48"/>
      <c r="D309" s="35"/>
      <c r="E309" s="149"/>
      <c r="F309" s="156"/>
      <c r="G309" s="670"/>
      <c r="H309" s="88"/>
      <c r="I309" s="40"/>
      <c r="J309" s="40"/>
      <c r="K309" s="41"/>
      <c r="L309" s="42"/>
      <c r="M309" s="658"/>
      <c r="N309" s="659" t="str">
        <f t="shared" si="7"/>
        <v/>
      </c>
      <c r="O309" s="692">
        <f t="shared" si="8"/>
        <v>0</v>
      </c>
      <c r="P309" s="29"/>
      <c r="Q309" s="74"/>
      <c r="R309" s="28"/>
      <c r="S309" s="28"/>
      <c r="T309" s="28"/>
      <c r="U309" s="28"/>
      <c r="V309" s="28"/>
      <c r="W309" s="28"/>
      <c r="X309" s="28"/>
      <c r="Y309" s="28"/>
      <c r="Z309" s="28"/>
    </row>
    <row r="310" spans="1:26" ht="15.75" customHeight="1">
      <c r="A310" s="111">
        <v>300</v>
      </c>
      <c r="B310" s="48"/>
      <c r="C310" s="48"/>
      <c r="D310" s="35"/>
      <c r="E310" s="149"/>
      <c r="F310" s="156"/>
      <c r="G310" s="670"/>
      <c r="H310" s="88"/>
      <c r="I310" s="40"/>
      <c r="J310" s="40"/>
      <c r="K310" s="41"/>
      <c r="L310" s="42"/>
      <c r="M310" s="658"/>
      <c r="N310" s="659" t="str">
        <f t="shared" si="7"/>
        <v/>
      </c>
      <c r="O310" s="692">
        <f t="shared" si="8"/>
        <v>0</v>
      </c>
      <c r="P310" s="29"/>
      <c r="Q310" s="74"/>
      <c r="R310" s="28"/>
      <c r="S310" s="28"/>
      <c r="T310" s="28"/>
      <c r="U310" s="28"/>
      <c r="V310" s="28"/>
      <c r="W310" s="28"/>
      <c r="X310" s="28"/>
      <c r="Y310" s="28"/>
      <c r="Z310" s="28"/>
    </row>
    <row r="311" spans="1:26" ht="15.75" customHeight="1">
      <c r="A311" s="111">
        <v>301</v>
      </c>
      <c r="B311" s="48"/>
      <c r="C311" s="48"/>
      <c r="D311" s="35"/>
      <c r="E311" s="149"/>
      <c r="F311" s="156"/>
      <c r="G311" s="670"/>
      <c r="H311" s="88"/>
      <c r="I311" s="40"/>
      <c r="J311" s="40"/>
      <c r="K311" s="41"/>
      <c r="L311" s="42"/>
      <c r="M311" s="658"/>
      <c r="N311" s="659" t="str">
        <f t="shared" si="7"/>
        <v/>
      </c>
      <c r="O311" s="692">
        <f t="shared" si="8"/>
        <v>0</v>
      </c>
      <c r="P311" s="29"/>
      <c r="Q311" s="74"/>
      <c r="R311" s="28"/>
      <c r="S311" s="28"/>
      <c r="T311" s="28"/>
      <c r="U311" s="28"/>
      <c r="V311" s="28"/>
      <c r="W311" s="28"/>
      <c r="X311" s="28"/>
      <c r="Y311" s="28"/>
      <c r="Z311" s="28"/>
    </row>
    <row r="312" spans="1:26" ht="15.75" customHeight="1">
      <c r="A312" s="111">
        <v>302</v>
      </c>
      <c r="B312" s="48"/>
      <c r="C312" s="48"/>
      <c r="D312" s="35"/>
      <c r="E312" s="149"/>
      <c r="F312" s="156"/>
      <c r="G312" s="670"/>
      <c r="H312" s="88"/>
      <c r="I312" s="40"/>
      <c r="J312" s="40"/>
      <c r="K312" s="41"/>
      <c r="L312" s="42"/>
      <c r="M312" s="658"/>
      <c r="N312" s="659" t="str">
        <f t="shared" si="7"/>
        <v/>
      </c>
      <c r="O312" s="692">
        <f t="shared" si="8"/>
        <v>0</v>
      </c>
      <c r="P312" s="29"/>
      <c r="Q312" s="74"/>
      <c r="R312" s="28"/>
      <c r="S312" s="28"/>
      <c r="T312" s="28"/>
      <c r="U312" s="28"/>
      <c r="V312" s="28"/>
      <c r="W312" s="28"/>
      <c r="X312" s="28"/>
      <c r="Y312" s="28"/>
      <c r="Z312" s="28"/>
    </row>
    <row r="313" spans="1:26" ht="15.75" customHeight="1">
      <c r="A313" s="111">
        <v>303</v>
      </c>
      <c r="B313" s="48"/>
      <c r="C313" s="48"/>
      <c r="D313" s="35"/>
      <c r="E313" s="149"/>
      <c r="F313" s="156"/>
      <c r="G313" s="670"/>
      <c r="H313" s="88"/>
      <c r="I313" s="40"/>
      <c r="J313" s="40"/>
      <c r="K313" s="41"/>
      <c r="L313" s="42"/>
      <c r="M313" s="658"/>
      <c r="N313" s="659" t="str">
        <f t="shared" si="7"/>
        <v/>
      </c>
      <c r="O313" s="692">
        <f t="shared" si="8"/>
        <v>0</v>
      </c>
      <c r="P313" s="29"/>
      <c r="Q313" s="74"/>
      <c r="R313" s="28"/>
      <c r="S313" s="28"/>
      <c r="T313" s="28"/>
      <c r="U313" s="28"/>
      <c r="V313" s="28"/>
      <c r="W313" s="28"/>
      <c r="X313" s="28"/>
      <c r="Y313" s="28"/>
      <c r="Z313" s="28"/>
    </row>
    <row r="314" spans="1:26" ht="15.75" customHeight="1">
      <c r="A314" s="111">
        <v>304</v>
      </c>
      <c r="B314" s="48"/>
      <c r="C314" s="48"/>
      <c r="D314" s="35"/>
      <c r="E314" s="149"/>
      <c r="F314" s="156"/>
      <c r="G314" s="670"/>
      <c r="H314" s="88"/>
      <c r="I314" s="40"/>
      <c r="J314" s="40"/>
      <c r="K314" s="41"/>
      <c r="L314" s="42"/>
      <c r="M314" s="658"/>
      <c r="N314" s="659" t="str">
        <f t="shared" si="7"/>
        <v/>
      </c>
      <c r="O314" s="692">
        <f t="shared" si="8"/>
        <v>0</v>
      </c>
      <c r="P314" s="29"/>
      <c r="Q314" s="74"/>
      <c r="R314" s="28"/>
      <c r="S314" s="28"/>
      <c r="T314" s="28"/>
      <c r="U314" s="28"/>
      <c r="V314" s="28"/>
      <c r="W314" s="28"/>
      <c r="X314" s="28"/>
      <c r="Y314" s="28"/>
      <c r="Z314" s="28"/>
    </row>
    <row r="315" spans="1:26" ht="15.75" customHeight="1">
      <c r="A315" s="111">
        <v>305</v>
      </c>
      <c r="B315" s="48"/>
      <c r="C315" s="48"/>
      <c r="D315" s="35"/>
      <c r="E315" s="149"/>
      <c r="F315" s="156"/>
      <c r="G315" s="670"/>
      <c r="H315" s="88"/>
      <c r="I315" s="40"/>
      <c r="J315" s="40"/>
      <c r="K315" s="41"/>
      <c r="L315" s="42"/>
      <c r="M315" s="658"/>
      <c r="N315" s="659" t="str">
        <f t="shared" si="7"/>
        <v/>
      </c>
      <c r="O315" s="692">
        <f t="shared" si="8"/>
        <v>0</v>
      </c>
      <c r="P315" s="29"/>
      <c r="Q315" s="74"/>
      <c r="R315" s="28"/>
      <c r="S315" s="28"/>
      <c r="T315" s="28"/>
      <c r="U315" s="28"/>
      <c r="V315" s="28"/>
      <c r="W315" s="28"/>
      <c r="X315" s="28"/>
      <c r="Y315" s="28"/>
      <c r="Z315" s="28"/>
    </row>
    <row r="316" spans="1:26" ht="15.75" customHeight="1">
      <c r="A316" s="111">
        <v>306</v>
      </c>
      <c r="B316" s="48"/>
      <c r="C316" s="48"/>
      <c r="D316" s="35"/>
      <c r="E316" s="149"/>
      <c r="F316" s="156"/>
      <c r="G316" s="670"/>
      <c r="H316" s="88"/>
      <c r="I316" s="40"/>
      <c r="J316" s="40"/>
      <c r="K316" s="41"/>
      <c r="L316" s="42"/>
      <c r="M316" s="658"/>
      <c r="N316" s="659" t="str">
        <f t="shared" si="7"/>
        <v/>
      </c>
      <c r="O316" s="692">
        <f t="shared" si="8"/>
        <v>0</v>
      </c>
      <c r="P316" s="29"/>
      <c r="Q316" s="74"/>
      <c r="R316" s="28"/>
      <c r="S316" s="28"/>
      <c r="T316" s="28"/>
      <c r="U316" s="28"/>
      <c r="V316" s="28"/>
      <c r="W316" s="28"/>
      <c r="X316" s="28"/>
      <c r="Y316" s="28"/>
      <c r="Z316" s="28"/>
    </row>
    <row r="317" spans="1:26" ht="15.75" customHeight="1">
      <c r="A317" s="111">
        <v>307</v>
      </c>
      <c r="B317" s="48"/>
      <c r="C317" s="48"/>
      <c r="D317" s="35"/>
      <c r="E317" s="149"/>
      <c r="F317" s="156"/>
      <c r="G317" s="670"/>
      <c r="H317" s="88"/>
      <c r="I317" s="40"/>
      <c r="J317" s="40"/>
      <c r="K317" s="41"/>
      <c r="L317" s="42"/>
      <c r="M317" s="658"/>
      <c r="N317" s="659" t="str">
        <f t="shared" si="7"/>
        <v/>
      </c>
      <c r="O317" s="692">
        <f t="shared" si="8"/>
        <v>0</v>
      </c>
      <c r="P317" s="29"/>
      <c r="Q317" s="74"/>
      <c r="R317" s="28"/>
      <c r="S317" s="28"/>
      <c r="T317" s="28"/>
      <c r="U317" s="28"/>
      <c r="V317" s="28"/>
      <c r="W317" s="28"/>
      <c r="X317" s="28"/>
      <c r="Y317" s="28"/>
      <c r="Z317" s="28"/>
    </row>
    <row r="318" spans="1:26" ht="15.75" customHeight="1">
      <c r="A318" s="111">
        <v>308</v>
      </c>
      <c r="B318" s="48"/>
      <c r="C318" s="48"/>
      <c r="D318" s="35"/>
      <c r="E318" s="149"/>
      <c r="F318" s="156"/>
      <c r="G318" s="670"/>
      <c r="H318" s="88"/>
      <c r="I318" s="40"/>
      <c r="J318" s="40"/>
      <c r="K318" s="41"/>
      <c r="L318" s="42"/>
      <c r="M318" s="658"/>
      <c r="N318" s="659" t="str">
        <f t="shared" si="7"/>
        <v/>
      </c>
      <c r="O318" s="692">
        <f t="shared" si="8"/>
        <v>0</v>
      </c>
      <c r="P318" s="29"/>
      <c r="Q318" s="74"/>
      <c r="R318" s="28"/>
      <c r="S318" s="28"/>
      <c r="T318" s="28"/>
      <c r="U318" s="28"/>
      <c r="V318" s="28"/>
      <c r="W318" s="28"/>
      <c r="X318" s="28"/>
      <c r="Y318" s="28"/>
      <c r="Z318" s="28"/>
    </row>
    <row r="319" spans="1:26" ht="15.75" customHeight="1">
      <c r="A319" s="111">
        <v>309</v>
      </c>
      <c r="B319" s="48"/>
      <c r="C319" s="48"/>
      <c r="D319" s="35"/>
      <c r="E319" s="149"/>
      <c r="F319" s="156"/>
      <c r="G319" s="670"/>
      <c r="H319" s="88"/>
      <c r="I319" s="40"/>
      <c r="J319" s="40"/>
      <c r="K319" s="41"/>
      <c r="L319" s="42"/>
      <c r="M319" s="658"/>
      <c r="N319" s="659" t="str">
        <f t="shared" si="7"/>
        <v/>
      </c>
      <c r="O319" s="692">
        <f t="shared" si="8"/>
        <v>0</v>
      </c>
      <c r="P319" s="29"/>
      <c r="Q319" s="74"/>
      <c r="R319" s="28"/>
      <c r="S319" s="28"/>
      <c r="T319" s="28"/>
      <c r="U319" s="28"/>
      <c r="V319" s="28"/>
      <c r="W319" s="28"/>
      <c r="X319" s="28"/>
      <c r="Y319" s="28"/>
      <c r="Z319" s="28"/>
    </row>
    <row r="320" spans="1:26" ht="15.75" customHeight="1">
      <c r="A320" s="111">
        <v>310</v>
      </c>
      <c r="B320" s="48"/>
      <c r="C320" s="48"/>
      <c r="D320" s="35"/>
      <c r="E320" s="149"/>
      <c r="F320" s="156"/>
      <c r="G320" s="670"/>
      <c r="H320" s="88"/>
      <c r="I320" s="40"/>
      <c r="J320" s="40"/>
      <c r="K320" s="41"/>
      <c r="L320" s="42"/>
      <c r="M320" s="658"/>
      <c r="N320" s="659" t="str">
        <f t="shared" si="7"/>
        <v/>
      </c>
      <c r="O320" s="692">
        <f t="shared" si="8"/>
        <v>0</v>
      </c>
      <c r="P320" s="29"/>
      <c r="Q320" s="74"/>
      <c r="R320" s="28"/>
      <c r="S320" s="28"/>
      <c r="T320" s="28"/>
      <c r="U320" s="28"/>
      <c r="V320" s="28"/>
      <c r="W320" s="28"/>
      <c r="X320" s="28"/>
      <c r="Y320" s="28"/>
      <c r="Z320" s="28"/>
    </row>
    <row r="321" spans="1:26" ht="15.75" customHeight="1">
      <c r="A321" s="111">
        <v>311</v>
      </c>
      <c r="B321" s="48"/>
      <c r="C321" s="48"/>
      <c r="D321" s="35"/>
      <c r="E321" s="149"/>
      <c r="F321" s="156"/>
      <c r="G321" s="670"/>
      <c r="H321" s="88"/>
      <c r="I321" s="40"/>
      <c r="J321" s="40"/>
      <c r="K321" s="41"/>
      <c r="L321" s="42"/>
      <c r="M321" s="658"/>
      <c r="N321" s="659" t="str">
        <f t="shared" si="7"/>
        <v/>
      </c>
      <c r="O321" s="692">
        <f t="shared" si="8"/>
        <v>0</v>
      </c>
      <c r="P321" s="29"/>
      <c r="Q321" s="74"/>
      <c r="R321" s="28"/>
      <c r="S321" s="28"/>
      <c r="T321" s="28"/>
      <c r="U321" s="28"/>
      <c r="V321" s="28"/>
      <c r="W321" s="28"/>
      <c r="X321" s="28"/>
      <c r="Y321" s="28"/>
      <c r="Z321" s="28"/>
    </row>
    <row r="322" spans="1:26" ht="15.75" customHeight="1">
      <c r="A322" s="111">
        <v>312</v>
      </c>
      <c r="B322" s="48"/>
      <c r="C322" s="48"/>
      <c r="D322" s="35"/>
      <c r="E322" s="149"/>
      <c r="F322" s="156"/>
      <c r="G322" s="670"/>
      <c r="H322" s="88"/>
      <c r="I322" s="40"/>
      <c r="J322" s="40"/>
      <c r="K322" s="41"/>
      <c r="L322" s="42"/>
      <c r="M322" s="658"/>
      <c r="N322" s="659" t="str">
        <f t="shared" si="7"/>
        <v/>
      </c>
      <c r="O322" s="692">
        <f t="shared" si="8"/>
        <v>0</v>
      </c>
      <c r="P322" s="29"/>
      <c r="Q322" s="74"/>
      <c r="R322" s="28"/>
      <c r="S322" s="28"/>
      <c r="T322" s="28"/>
      <c r="U322" s="28"/>
      <c r="V322" s="28"/>
      <c r="W322" s="28"/>
      <c r="X322" s="28"/>
      <c r="Y322" s="28"/>
      <c r="Z322" s="28"/>
    </row>
    <row r="323" spans="1:26" ht="15.75" customHeight="1">
      <c r="A323" s="111">
        <v>313</v>
      </c>
      <c r="B323" s="48"/>
      <c r="C323" s="48"/>
      <c r="D323" s="35"/>
      <c r="E323" s="149"/>
      <c r="F323" s="156"/>
      <c r="G323" s="670"/>
      <c r="H323" s="88"/>
      <c r="I323" s="40"/>
      <c r="J323" s="40"/>
      <c r="K323" s="41"/>
      <c r="L323" s="42"/>
      <c r="M323" s="658"/>
      <c r="N323" s="659" t="str">
        <f t="shared" si="7"/>
        <v/>
      </c>
      <c r="O323" s="692">
        <f t="shared" si="8"/>
        <v>0</v>
      </c>
      <c r="P323" s="29"/>
      <c r="Q323" s="74"/>
      <c r="R323" s="28"/>
      <c r="S323" s="28"/>
      <c r="T323" s="28"/>
      <c r="U323" s="28"/>
      <c r="V323" s="28"/>
      <c r="W323" s="28"/>
      <c r="X323" s="28"/>
      <c r="Y323" s="28"/>
      <c r="Z323" s="28"/>
    </row>
    <row r="324" spans="1:26" ht="15.75" customHeight="1">
      <c r="A324" s="111">
        <v>314</v>
      </c>
      <c r="B324" s="48"/>
      <c r="C324" s="48"/>
      <c r="D324" s="35"/>
      <c r="E324" s="149"/>
      <c r="F324" s="156"/>
      <c r="G324" s="670"/>
      <c r="H324" s="88"/>
      <c r="I324" s="40"/>
      <c r="J324" s="40"/>
      <c r="K324" s="41"/>
      <c r="L324" s="42"/>
      <c r="M324" s="658"/>
      <c r="N324" s="659" t="str">
        <f t="shared" si="7"/>
        <v/>
      </c>
      <c r="O324" s="692">
        <f t="shared" si="8"/>
        <v>0</v>
      </c>
      <c r="P324" s="29"/>
      <c r="Q324" s="74"/>
      <c r="R324" s="28"/>
      <c r="S324" s="28"/>
      <c r="T324" s="28"/>
      <c r="U324" s="28"/>
      <c r="V324" s="28"/>
      <c r="W324" s="28"/>
      <c r="X324" s="28"/>
      <c r="Y324" s="28"/>
      <c r="Z324" s="28"/>
    </row>
    <row r="325" spans="1:26" ht="15.75" customHeight="1">
      <c r="A325" s="111">
        <v>315</v>
      </c>
      <c r="B325" s="48"/>
      <c r="C325" s="48"/>
      <c r="D325" s="35"/>
      <c r="E325" s="149"/>
      <c r="F325" s="156"/>
      <c r="G325" s="670"/>
      <c r="H325" s="88"/>
      <c r="I325" s="40"/>
      <c r="J325" s="40"/>
      <c r="K325" s="41"/>
      <c r="L325" s="42"/>
      <c r="M325" s="658"/>
      <c r="N325" s="659" t="str">
        <f t="shared" si="7"/>
        <v/>
      </c>
      <c r="O325" s="692">
        <f t="shared" si="8"/>
        <v>0</v>
      </c>
      <c r="P325" s="29"/>
      <c r="Q325" s="74"/>
      <c r="R325" s="28"/>
      <c r="S325" s="28"/>
      <c r="T325" s="28"/>
      <c r="U325" s="28"/>
      <c r="V325" s="28"/>
      <c r="W325" s="28"/>
      <c r="X325" s="28"/>
      <c r="Y325" s="28"/>
      <c r="Z325" s="28"/>
    </row>
    <row r="326" spans="1:26" ht="15.75" customHeight="1">
      <c r="A326" s="111">
        <v>316</v>
      </c>
      <c r="B326" s="48"/>
      <c r="C326" s="48"/>
      <c r="D326" s="35"/>
      <c r="E326" s="149"/>
      <c r="F326" s="156"/>
      <c r="G326" s="670"/>
      <c r="H326" s="88"/>
      <c r="I326" s="40"/>
      <c r="J326" s="40"/>
      <c r="K326" s="41"/>
      <c r="L326" s="42"/>
      <c r="M326" s="658"/>
      <c r="N326" s="659" t="str">
        <f t="shared" si="7"/>
        <v/>
      </c>
      <c r="O326" s="692">
        <f t="shared" si="8"/>
        <v>0</v>
      </c>
      <c r="P326" s="29"/>
      <c r="Q326" s="74"/>
      <c r="R326" s="28"/>
      <c r="S326" s="28"/>
      <c r="T326" s="28"/>
      <c r="U326" s="28"/>
      <c r="V326" s="28"/>
      <c r="W326" s="28"/>
      <c r="X326" s="28"/>
      <c r="Y326" s="28"/>
      <c r="Z326" s="28"/>
    </row>
    <row r="327" spans="1:26" ht="15.75" customHeight="1">
      <c r="A327" s="111">
        <v>317</v>
      </c>
      <c r="B327" s="48"/>
      <c r="C327" s="48"/>
      <c r="D327" s="35"/>
      <c r="E327" s="149"/>
      <c r="F327" s="156"/>
      <c r="G327" s="670"/>
      <c r="H327" s="88"/>
      <c r="I327" s="40"/>
      <c r="J327" s="40"/>
      <c r="K327" s="41"/>
      <c r="L327" s="42"/>
      <c r="M327" s="658"/>
      <c r="N327" s="659" t="str">
        <f t="shared" si="7"/>
        <v/>
      </c>
      <c r="O327" s="692">
        <f t="shared" si="8"/>
        <v>0</v>
      </c>
      <c r="P327" s="29"/>
      <c r="Q327" s="74"/>
      <c r="R327" s="28"/>
      <c r="S327" s="28"/>
      <c r="T327" s="28"/>
      <c r="U327" s="28"/>
      <c r="V327" s="28"/>
      <c r="W327" s="28"/>
      <c r="X327" s="28"/>
      <c r="Y327" s="28"/>
      <c r="Z327" s="28"/>
    </row>
    <row r="328" spans="1:26" ht="15.75" customHeight="1">
      <c r="A328" s="111">
        <v>318</v>
      </c>
      <c r="B328" s="48"/>
      <c r="C328" s="48"/>
      <c r="D328" s="35"/>
      <c r="E328" s="149"/>
      <c r="F328" s="156"/>
      <c r="G328" s="670"/>
      <c r="H328" s="88"/>
      <c r="I328" s="40"/>
      <c r="J328" s="40"/>
      <c r="K328" s="41"/>
      <c r="L328" s="42"/>
      <c r="M328" s="658"/>
      <c r="N328" s="659" t="str">
        <f t="shared" si="7"/>
        <v/>
      </c>
      <c r="O328" s="692">
        <f t="shared" si="8"/>
        <v>0</v>
      </c>
      <c r="P328" s="29"/>
      <c r="Q328" s="74"/>
      <c r="R328" s="28"/>
      <c r="S328" s="28"/>
      <c r="T328" s="28"/>
      <c r="U328" s="28"/>
      <c r="V328" s="28"/>
      <c r="W328" s="28"/>
      <c r="X328" s="28"/>
      <c r="Y328" s="28"/>
      <c r="Z328" s="28"/>
    </row>
    <row r="329" spans="1:26" ht="15.75" customHeight="1">
      <c r="A329" s="111">
        <v>319</v>
      </c>
      <c r="B329" s="48"/>
      <c r="C329" s="48"/>
      <c r="D329" s="35"/>
      <c r="E329" s="149"/>
      <c r="F329" s="156"/>
      <c r="G329" s="670"/>
      <c r="H329" s="88"/>
      <c r="I329" s="40"/>
      <c r="J329" s="40"/>
      <c r="K329" s="41"/>
      <c r="L329" s="42"/>
      <c r="M329" s="658"/>
      <c r="N329" s="659" t="str">
        <f t="shared" si="7"/>
        <v/>
      </c>
      <c r="O329" s="692">
        <f t="shared" si="8"/>
        <v>0</v>
      </c>
      <c r="P329" s="29"/>
      <c r="Q329" s="74"/>
      <c r="R329" s="28"/>
      <c r="S329" s="28"/>
      <c r="T329" s="28"/>
      <c r="U329" s="28"/>
      <c r="V329" s="28"/>
      <c r="W329" s="28"/>
      <c r="X329" s="28"/>
      <c r="Y329" s="28"/>
      <c r="Z329" s="28"/>
    </row>
    <row r="330" spans="1:26" ht="15.75" customHeight="1">
      <c r="A330" s="111">
        <v>320</v>
      </c>
      <c r="B330" s="48"/>
      <c r="C330" s="48"/>
      <c r="D330" s="35"/>
      <c r="E330" s="149"/>
      <c r="F330" s="156"/>
      <c r="G330" s="670"/>
      <c r="H330" s="88"/>
      <c r="I330" s="40"/>
      <c r="J330" s="40"/>
      <c r="K330" s="41"/>
      <c r="L330" s="42"/>
      <c r="M330" s="658"/>
      <c r="N330" s="659" t="str">
        <f t="shared" si="7"/>
        <v/>
      </c>
      <c r="O330" s="692">
        <f t="shared" si="8"/>
        <v>0</v>
      </c>
      <c r="P330" s="29"/>
      <c r="Q330" s="74"/>
      <c r="R330" s="28"/>
      <c r="S330" s="28"/>
      <c r="T330" s="28"/>
      <c r="U330" s="28"/>
      <c r="V330" s="28"/>
      <c r="W330" s="28"/>
      <c r="X330" s="28"/>
      <c r="Y330" s="28"/>
      <c r="Z330" s="28"/>
    </row>
    <row r="331" spans="1:26" ht="15.75" customHeight="1">
      <c r="A331" s="111">
        <v>321</v>
      </c>
      <c r="B331" s="48"/>
      <c r="C331" s="48"/>
      <c r="D331" s="35"/>
      <c r="E331" s="149"/>
      <c r="F331" s="156"/>
      <c r="G331" s="670"/>
      <c r="H331" s="88"/>
      <c r="I331" s="40"/>
      <c r="J331" s="40"/>
      <c r="K331" s="41"/>
      <c r="L331" s="42"/>
      <c r="M331" s="658"/>
      <c r="N331" s="659" t="str">
        <f t="shared" si="7"/>
        <v/>
      </c>
      <c r="O331" s="692">
        <f t="shared" si="8"/>
        <v>0</v>
      </c>
      <c r="P331" s="29"/>
      <c r="Q331" s="74"/>
      <c r="R331" s="28"/>
      <c r="S331" s="28"/>
      <c r="T331" s="28"/>
      <c r="U331" s="28"/>
      <c r="V331" s="28"/>
      <c r="W331" s="28"/>
      <c r="X331" s="28"/>
      <c r="Y331" s="28"/>
      <c r="Z331" s="28"/>
    </row>
    <row r="332" spans="1:26" ht="15.75" customHeight="1">
      <c r="A332" s="111">
        <v>322</v>
      </c>
      <c r="B332" s="48"/>
      <c r="C332" s="48"/>
      <c r="D332" s="35"/>
      <c r="E332" s="149"/>
      <c r="F332" s="156"/>
      <c r="G332" s="670"/>
      <c r="H332" s="88"/>
      <c r="I332" s="40"/>
      <c r="J332" s="40"/>
      <c r="K332" s="41"/>
      <c r="L332" s="42"/>
      <c r="M332" s="658"/>
      <c r="N332" s="659" t="str">
        <f t="shared" si="7"/>
        <v/>
      </c>
      <c r="O332" s="692">
        <f t="shared" si="8"/>
        <v>0</v>
      </c>
      <c r="P332" s="29"/>
      <c r="Q332" s="74"/>
      <c r="R332" s="28"/>
      <c r="S332" s="28"/>
      <c r="T332" s="28"/>
      <c r="U332" s="28"/>
      <c r="V332" s="28"/>
      <c r="W332" s="28"/>
      <c r="X332" s="28"/>
      <c r="Y332" s="28"/>
      <c r="Z332" s="28"/>
    </row>
    <row r="333" spans="1:26" ht="15.75" customHeight="1">
      <c r="A333" s="111">
        <v>323</v>
      </c>
      <c r="B333" s="48"/>
      <c r="C333" s="48"/>
      <c r="D333" s="35"/>
      <c r="E333" s="149"/>
      <c r="F333" s="156"/>
      <c r="G333" s="670"/>
      <c r="H333" s="88"/>
      <c r="I333" s="40"/>
      <c r="J333" s="40"/>
      <c r="K333" s="41"/>
      <c r="L333" s="42"/>
      <c r="M333" s="658"/>
      <c r="N333" s="659" t="str">
        <f t="shared" si="7"/>
        <v/>
      </c>
      <c r="O333" s="692">
        <f t="shared" si="8"/>
        <v>0</v>
      </c>
      <c r="P333" s="29"/>
      <c r="Q333" s="74"/>
      <c r="R333" s="28"/>
      <c r="S333" s="28"/>
      <c r="T333" s="28"/>
      <c r="U333" s="28"/>
      <c r="V333" s="28"/>
      <c r="W333" s="28"/>
      <c r="X333" s="28"/>
      <c r="Y333" s="28"/>
      <c r="Z333" s="28"/>
    </row>
    <row r="334" spans="1:26" ht="15.75" customHeight="1">
      <c r="A334" s="111">
        <v>324</v>
      </c>
      <c r="B334" s="48"/>
      <c r="C334" s="48"/>
      <c r="D334" s="35"/>
      <c r="E334" s="149"/>
      <c r="F334" s="156"/>
      <c r="G334" s="670"/>
      <c r="H334" s="88"/>
      <c r="I334" s="40"/>
      <c r="J334" s="40"/>
      <c r="K334" s="41"/>
      <c r="L334" s="42"/>
      <c r="M334" s="658"/>
      <c r="N334" s="659" t="str">
        <f t="shared" si="7"/>
        <v/>
      </c>
      <c r="O334" s="692">
        <f t="shared" si="8"/>
        <v>0</v>
      </c>
      <c r="P334" s="29"/>
      <c r="Q334" s="74"/>
      <c r="R334" s="28"/>
      <c r="S334" s="28"/>
      <c r="T334" s="28"/>
      <c r="U334" s="28"/>
      <c r="V334" s="28"/>
      <c r="W334" s="28"/>
      <c r="X334" s="28"/>
      <c r="Y334" s="28"/>
      <c r="Z334" s="28"/>
    </row>
    <row r="335" spans="1:26" ht="15.75" customHeight="1">
      <c r="A335" s="111">
        <v>325</v>
      </c>
      <c r="B335" s="48"/>
      <c r="C335" s="48"/>
      <c r="D335" s="35"/>
      <c r="E335" s="149"/>
      <c r="F335" s="156"/>
      <c r="G335" s="670"/>
      <c r="H335" s="88"/>
      <c r="I335" s="40"/>
      <c r="J335" s="40"/>
      <c r="K335" s="41"/>
      <c r="L335" s="42"/>
      <c r="M335" s="658"/>
      <c r="N335" s="659" t="str">
        <f t="shared" si="7"/>
        <v/>
      </c>
      <c r="O335" s="692">
        <f t="shared" si="8"/>
        <v>0</v>
      </c>
      <c r="P335" s="29"/>
      <c r="Q335" s="74"/>
      <c r="R335" s="28"/>
      <c r="S335" s="28"/>
      <c r="T335" s="28"/>
      <c r="U335" s="28"/>
      <c r="V335" s="28"/>
      <c r="W335" s="28"/>
      <c r="X335" s="28"/>
      <c r="Y335" s="28"/>
      <c r="Z335" s="28"/>
    </row>
    <row r="336" spans="1:26" ht="15.75" customHeight="1">
      <c r="A336" s="111">
        <v>326</v>
      </c>
      <c r="B336" s="48"/>
      <c r="C336" s="48"/>
      <c r="D336" s="35"/>
      <c r="E336" s="149"/>
      <c r="F336" s="156"/>
      <c r="G336" s="670"/>
      <c r="H336" s="88"/>
      <c r="I336" s="40"/>
      <c r="J336" s="40"/>
      <c r="K336" s="41"/>
      <c r="L336" s="42"/>
      <c r="M336" s="658"/>
      <c r="N336" s="659" t="str">
        <f t="shared" si="7"/>
        <v/>
      </c>
      <c r="O336" s="692">
        <f t="shared" si="8"/>
        <v>0</v>
      </c>
      <c r="P336" s="29"/>
      <c r="Q336" s="74"/>
      <c r="R336" s="28"/>
      <c r="S336" s="28"/>
      <c r="T336" s="28"/>
      <c r="U336" s="28"/>
      <c r="V336" s="28"/>
      <c r="W336" s="28"/>
      <c r="X336" s="28"/>
      <c r="Y336" s="28"/>
      <c r="Z336" s="28"/>
    </row>
    <row r="337" spans="1:26" ht="15.75" customHeight="1">
      <c r="A337" s="111">
        <v>327</v>
      </c>
      <c r="B337" s="48"/>
      <c r="C337" s="48"/>
      <c r="D337" s="35"/>
      <c r="E337" s="149"/>
      <c r="F337" s="156"/>
      <c r="G337" s="670"/>
      <c r="H337" s="88"/>
      <c r="I337" s="40"/>
      <c r="J337" s="40"/>
      <c r="K337" s="41"/>
      <c r="L337" s="42"/>
      <c r="M337" s="658"/>
      <c r="N337" s="659" t="str">
        <f t="shared" si="7"/>
        <v/>
      </c>
      <c r="O337" s="692">
        <f t="shared" si="8"/>
        <v>0</v>
      </c>
      <c r="P337" s="29"/>
      <c r="Q337" s="74"/>
      <c r="R337" s="28"/>
      <c r="S337" s="28"/>
      <c r="T337" s="28"/>
      <c r="U337" s="28"/>
      <c r="V337" s="28"/>
      <c r="W337" s="28"/>
      <c r="X337" s="28"/>
      <c r="Y337" s="28"/>
      <c r="Z337" s="28"/>
    </row>
    <row r="338" spans="1:26" ht="15.75" customHeight="1">
      <c r="A338" s="111">
        <v>328</v>
      </c>
      <c r="B338" s="48"/>
      <c r="C338" s="48"/>
      <c r="D338" s="35"/>
      <c r="E338" s="149"/>
      <c r="F338" s="156"/>
      <c r="G338" s="670"/>
      <c r="H338" s="88"/>
      <c r="I338" s="40"/>
      <c r="J338" s="40"/>
      <c r="K338" s="41"/>
      <c r="L338" s="42"/>
      <c r="M338" s="658"/>
      <c r="N338" s="659" t="str">
        <f t="shared" si="7"/>
        <v/>
      </c>
      <c r="O338" s="692">
        <f t="shared" si="8"/>
        <v>0</v>
      </c>
      <c r="P338" s="29"/>
      <c r="Q338" s="74"/>
      <c r="R338" s="28"/>
      <c r="S338" s="28"/>
      <c r="T338" s="28"/>
      <c r="U338" s="28"/>
      <c r="V338" s="28"/>
      <c r="W338" s="28"/>
      <c r="X338" s="28"/>
      <c r="Y338" s="28"/>
      <c r="Z338" s="28"/>
    </row>
    <row r="339" spans="1:26" ht="15.75" customHeight="1">
      <c r="A339" s="111">
        <v>329</v>
      </c>
      <c r="B339" s="48"/>
      <c r="C339" s="48"/>
      <c r="D339" s="35"/>
      <c r="E339" s="149"/>
      <c r="F339" s="156"/>
      <c r="G339" s="670"/>
      <c r="H339" s="88"/>
      <c r="I339" s="40"/>
      <c r="J339" s="40"/>
      <c r="K339" s="41"/>
      <c r="L339" s="42"/>
      <c r="M339" s="658"/>
      <c r="N339" s="659" t="str">
        <f t="shared" si="7"/>
        <v/>
      </c>
      <c r="O339" s="692">
        <f t="shared" si="8"/>
        <v>0</v>
      </c>
      <c r="P339" s="29"/>
      <c r="Q339" s="74"/>
      <c r="R339" s="28"/>
      <c r="S339" s="28"/>
      <c r="T339" s="28"/>
      <c r="U339" s="28"/>
      <c r="V339" s="28"/>
      <c r="W339" s="28"/>
      <c r="X339" s="28"/>
      <c r="Y339" s="28"/>
      <c r="Z339" s="28"/>
    </row>
    <row r="340" spans="1:26" ht="15.75" customHeight="1">
      <c r="A340" s="111">
        <v>330</v>
      </c>
      <c r="B340" s="48"/>
      <c r="C340" s="48"/>
      <c r="D340" s="35"/>
      <c r="E340" s="149"/>
      <c r="F340" s="156"/>
      <c r="G340" s="670"/>
      <c r="H340" s="88"/>
      <c r="I340" s="40"/>
      <c r="J340" s="40"/>
      <c r="K340" s="41"/>
      <c r="L340" s="42"/>
      <c r="M340" s="658"/>
      <c r="N340" s="659" t="str">
        <f t="shared" si="7"/>
        <v/>
      </c>
      <c r="O340" s="692">
        <f t="shared" si="8"/>
        <v>0</v>
      </c>
      <c r="P340" s="29"/>
      <c r="Q340" s="74"/>
      <c r="R340" s="28"/>
      <c r="S340" s="28"/>
      <c r="T340" s="28"/>
      <c r="U340" s="28"/>
      <c r="V340" s="28"/>
      <c r="W340" s="28"/>
      <c r="X340" s="28"/>
      <c r="Y340" s="28"/>
      <c r="Z340" s="28"/>
    </row>
    <row r="341" spans="1:26" ht="15.75" customHeight="1">
      <c r="A341" s="111">
        <v>331</v>
      </c>
      <c r="B341" s="48"/>
      <c r="C341" s="48"/>
      <c r="D341" s="35"/>
      <c r="E341" s="149"/>
      <c r="F341" s="156"/>
      <c r="G341" s="670"/>
      <c r="H341" s="88"/>
      <c r="I341" s="40"/>
      <c r="J341" s="40"/>
      <c r="K341" s="41"/>
      <c r="L341" s="42"/>
      <c r="M341" s="658"/>
      <c r="N341" s="659" t="str">
        <f t="shared" si="7"/>
        <v/>
      </c>
      <c r="O341" s="692">
        <f t="shared" si="8"/>
        <v>0</v>
      </c>
      <c r="P341" s="29"/>
      <c r="Q341" s="74"/>
      <c r="R341" s="28"/>
      <c r="S341" s="28"/>
      <c r="T341" s="28"/>
      <c r="U341" s="28"/>
      <c r="V341" s="28"/>
      <c r="W341" s="28"/>
      <c r="X341" s="28"/>
      <c r="Y341" s="28"/>
      <c r="Z341" s="28"/>
    </row>
    <row r="342" spans="1:26" ht="15.75" customHeight="1">
      <c r="A342" s="111">
        <v>332</v>
      </c>
      <c r="B342" s="48"/>
      <c r="C342" s="48"/>
      <c r="D342" s="35"/>
      <c r="E342" s="149"/>
      <c r="F342" s="156"/>
      <c r="G342" s="670"/>
      <c r="H342" s="88"/>
      <c r="I342" s="40"/>
      <c r="J342" s="40"/>
      <c r="K342" s="41"/>
      <c r="L342" s="42"/>
      <c r="M342" s="658"/>
      <c r="N342" s="659" t="str">
        <f t="shared" si="7"/>
        <v/>
      </c>
      <c r="O342" s="692">
        <f t="shared" si="8"/>
        <v>0</v>
      </c>
      <c r="P342" s="29"/>
      <c r="Q342" s="74"/>
      <c r="R342" s="28"/>
      <c r="S342" s="28"/>
      <c r="T342" s="28"/>
      <c r="U342" s="28"/>
      <c r="V342" s="28"/>
      <c r="W342" s="28"/>
      <c r="X342" s="28"/>
      <c r="Y342" s="28"/>
      <c r="Z342" s="28"/>
    </row>
    <row r="343" spans="1:26" ht="15.75" customHeight="1">
      <c r="A343" s="111">
        <v>333</v>
      </c>
      <c r="B343" s="48"/>
      <c r="C343" s="48"/>
      <c r="D343" s="35"/>
      <c r="E343" s="149"/>
      <c r="F343" s="156"/>
      <c r="G343" s="670"/>
      <c r="H343" s="88"/>
      <c r="I343" s="40"/>
      <c r="J343" s="40"/>
      <c r="K343" s="41"/>
      <c r="L343" s="42"/>
      <c r="M343" s="658"/>
      <c r="N343" s="659" t="str">
        <f t="shared" si="7"/>
        <v/>
      </c>
      <c r="O343" s="692">
        <f t="shared" si="8"/>
        <v>0</v>
      </c>
      <c r="P343" s="29"/>
      <c r="Q343" s="74"/>
      <c r="R343" s="28"/>
      <c r="S343" s="28"/>
      <c r="T343" s="28"/>
      <c r="U343" s="28"/>
      <c r="V343" s="28"/>
      <c r="W343" s="28"/>
      <c r="X343" s="28"/>
      <c r="Y343" s="28"/>
      <c r="Z343" s="28"/>
    </row>
    <row r="344" spans="1:26" ht="15.75" customHeight="1">
      <c r="A344" s="111">
        <v>334</v>
      </c>
      <c r="B344" s="48"/>
      <c r="C344" s="48"/>
      <c r="D344" s="35"/>
      <c r="E344" s="149"/>
      <c r="F344" s="156"/>
      <c r="G344" s="670"/>
      <c r="H344" s="88"/>
      <c r="I344" s="40"/>
      <c r="J344" s="40"/>
      <c r="K344" s="41"/>
      <c r="L344" s="42"/>
      <c r="M344" s="658"/>
      <c r="N344" s="659" t="str">
        <f t="shared" si="7"/>
        <v/>
      </c>
      <c r="O344" s="692">
        <f t="shared" si="8"/>
        <v>0</v>
      </c>
      <c r="P344" s="29"/>
      <c r="Q344" s="74"/>
      <c r="R344" s="28"/>
      <c r="S344" s="28"/>
      <c r="T344" s="28"/>
      <c r="U344" s="28"/>
      <c r="V344" s="28"/>
      <c r="W344" s="28"/>
      <c r="X344" s="28"/>
      <c r="Y344" s="28"/>
      <c r="Z344" s="28"/>
    </row>
    <row r="345" spans="1:26" ht="15.75" customHeight="1">
      <c r="A345" s="111">
        <v>335</v>
      </c>
      <c r="B345" s="48"/>
      <c r="C345" s="48"/>
      <c r="D345" s="35"/>
      <c r="E345" s="149"/>
      <c r="F345" s="156"/>
      <c r="G345" s="670"/>
      <c r="H345" s="88"/>
      <c r="I345" s="40"/>
      <c r="J345" s="40"/>
      <c r="K345" s="41"/>
      <c r="L345" s="42"/>
      <c r="M345" s="658"/>
      <c r="N345" s="659" t="str">
        <f t="shared" si="7"/>
        <v/>
      </c>
      <c r="O345" s="692">
        <f t="shared" si="8"/>
        <v>0</v>
      </c>
      <c r="P345" s="29"/>
      <c r="Q345" s="74"/>
      <c r="R345" s="28"/>
      <c r="S345" s="28"/>
      <c r="T345" s="28"/>
      <c r="U345" s="28"/>
      <c r="V345" s="28"/>
      <c r="W345" s="28"/>
      <c r="X345" s="28"/>
      <c r="Y345" s="28"/>
      <c r="Z345" s="28"/>
    </row>
    <row r="346" spans="1:26" ht="15.75" customHeight="1">
      <c r="A346" s="111">
        <v>336</v>
      </c>
      <c r="B346" s="48"/>
      <c r="C346" s="48"/>
      <c r="D346" s="35"/>
      <c r="E346" s="149"/>
      <c r="F346" s="156"/>
      <c r="G346" s="670"/>
      <c r="H346" s="88"/>
      <c r="I346" s="40"/>
      <c r="J346" s="40"/>
      <c r="K346" s="41"/>
      <c r="L346" s="42"/>
      <c r="M346" s="658"/>
      <c r="N346" s="659" t="str">
        <f t="shared" si="7"/>
        <v/>
      </c>
      <c r="O346" s="692">
        <f t="shared" si="8"/>
        <v>0</v>
      </c>
      <c r="P346" s="29"/>
      <c r="Q346" s="74"/>
      <c r="R346" s="28"/>
      <c r="S346" s="28"/>
      <c r="T346" s="28"/>
      <c r="U346" s="28"/>
      <c r="V346" s="28"/>
      <c r="W346" s="28"/>
      <c r="X346" s="28"/>
      <c r="Y346" s="28"/>
      <c r="Z346" s="28"/>
    </row>
    <row r="347" spans="1:26" ht="15.75" customHeight="1">
      <c r="A347" s="111">
        <v>337</v>
      </c>
      <c r="B347" s="48"/>
      <c r="C347" s="48"/>
      <c r="D347" s="35"/>
      <c r="E347" s="149"/>
      <c r="F347" s="156"/>
      <c r="G347" s="670"/>
      <c r="H347" s="88"/>
      <c r="I347" s="40"/>
      <c r="J347" s="40"/>
      <c r="K347" s="41"/>
      <c r="L347" s="42"/>
      <c r="M347" s="658"/>
      <c r="N347" s="659" t="str">
        <f t="shared" si="7"/>
        <v/>
      </c>
      <c r="O347" s="692">
        <f t="shared" si="8"/>
        <v>0</v>
      </c>
      <c r="P347" s="29"/>
      <c r="Q347" s="74"/>
      <c r="R347" s="28"/>
      <c r="S347" s="28"/>
      <c r="T347" s="28"/>
      <c r="U347" s="28"/>
      <c r="V347" s="28"/>
      <c r="W347" s="28"/>
      <c r="X347" s="28"/>
      <c r="Y347" s="28"/>
      <c r="Z347" s="28"/>
    </row>
    <row r="348" spans="1:26" ht="15.75" customHeight="1">
      <c r="A348" s="111">
        <v>338</v>
      </c>
      <c r="B348" s="48"/>
      <c r="C348" s="48"/>
      <c r="D348" s="35"/>
      <c r="E348" s="149"/>
      <c r="F348" s="156"/>
      <c r="G348" s="670"/>
      <c r="H348" s="88"/>
      <c r="I348" s="40"/>
      <c r="J348" s="40"/>
      <c r="K348" s="41"/>
      <c r="L348" s="42"/>
      <c r="M348" s="658"/>
      <c r="N348" s="659" t="str">
        <f t="shared" si="7"/>
        <v/>
      </c>
      <c r="O348" s="692">
        <f t="shared" si="8"/>
        <v>0</v>
      </c>
      <c r="P348" s="29"/>
      <c r="Q348" s="74"/>
      <c r="R348" s="28"/>
      <c r="S348" s="28"/>
      <c r="T348" s="28"/>
      <c r="U348" s="28"/>
      <c r="V348" s="28"/>
      <c r="W348" s="28"/>
      <c r="X348" s="28"/>
      <c r="Y348" s="28"/>
      <c r="Z348" s="28"/>
    </row>
    <row r="349" spans="1:26" ht="15.75" customHeight="1">
      <c r="A349" s="111">
        <v>339</v>
      </c>
      <c r="B349" s="48"/>
      <c r="C349" s="48"/>
      <c r="D349" s="35"/>
      <c r="E349" s="149"/>
      <c r="F349" s="156"/>
      <c r="G349" s="670"/>
      <c r="H349" s="88"/>
      <c r="I349" s="40"/>
      <c r="J349" s="40"/>
      <c r="K349" s="41"/>
      <c r="L349" s="42"/>
      <c r="M349" s="658"/>
      <c r="N349" s="659" t="str">
        <f t="shared" si="7"/>
        <v/>
      </c>
      <c r="O349" s="692">
        <f t="shared" si="8"/>
        <v>0</v>
      </c>
      <c r="P349" s="29"/>
      <c r="Q349" s="74"/>
      <c r="R349" s="28"/>
      <c r="S349" s="28"/>
      <c r="T349" s="28"/>
      <c r="U349" s="28"/>
      <c r="V349" s="28"/>
      <c r="W349" s="28"/>
      <c r="X349" s="28"/>
      <c r="Y349" s="28"/>
      <c r="Z349" s="28"/>
    </row>
    <row r="350" spans="1:26" ht="15.75" customHeight="1">
      <c r="A350" s="111">
        <v>340</v>
      </c>
      <c r="B350" s="48"/>
      <c r="C350" s="48"/>
      <c r="D350" s="35"/>
      <c r="E350" s="149"/>
      <c r="F350" s="156"/>
      <c r="G350" s="670"/>
      <c r="H350" s="88"/>
      <c r="I350" s="40"/>
      <c r="J350" s="40"/>
      <c r="K350" s="41"/>
      <c r="L350" s="42"/>
      <c r="M350" s="658"/>
      <c r="N350" s="659" t="str">
        <f t="shared" si="7"/>
        <v/>
      </c>
      <c r="O350" s="692">
        <f t="shared" si="8"/>
        <v>0</v>
      </c>
      <c r="P350" s="29"/>
      <c r="Q350" s="74"/>
      <c r="R350" s="28"/>
      <c r="S350" s="28"/>
      <c r="T350" s="28"/>
      <c r="U350" s="28"/>
      <c r="V350" s="28"/>
      <c r="W350" s="28"/>
      <c r="X350" s="28"/>
      <c r="Y350" s="28"/>
      <c r="Z350" s="28"/>
    </row>
    <row r="351" spans="1:26" ht="15.75" customHeight="1">
      <c r="A351" s="111">
        <v>341</v>
      </c>
      <c r="B351" s="48"/>
      <c r="C351" s="48"/>
      <c r="D351" s="35"/>
      <c r="E351" s="149"/>
      <c r="F351" s="156"/>
      <c r="G351" s="670"/>
      <c r="H351" s="88"/>
      <c r="I351" s="40"/>
      <c r="J351" s="40"/>
      <c r="K351" s="41"/>
      <c r="L351" s="42"/>
      <c r="M351" s="658"/>
      <c r="N351" s="659" t="str">
        <f t="shared" si="7"/>
        <v/>
      </c>
      <c r="O351" s="692">
        <f t="shared" si="8"/>
        <v>0</v>
      </c>
      <c r="P351" s="29"/>
      <c r="Q351" s="74"/>
      <c r="R351" s="28"/>
      <c r="S351" s="28"/>
      <c r="T351" s="28"/>
      <c r="U351" s="28"/>
      <c r="V351" s="28"/>
      <c r="W351" s="28"/>
      <c r="X351" s="28"/>
      <c r="Y351" s="28"/>
      <c r="Z351" s="28"/>
    </row>
    <row r="352" spans="1:26" ht="15.75" customHeight="1">
      <c r="A352" s="111">
        <v>342</v>
      </c>
      <c r="B352" s="48"/>
      <c r="C352" s="48"/>
      <c r="D352" s="35"/>
      <c r="E352" s="149"/>
      <c r="F352" s="156"/>
      <c r="G352" s="670"/>
      <c r="H352" s="88"/>
      <c r="I352" s="40"/>
      <c r="J352" s="40"/>
      <c r="K352" s="41"/>
      <c r="L352" s="42"/>
      <c r="M352" s="658"/>
      <c r="N352" s="659" t="str">
        <f t="shared" si="7"/>
        <v/>
      </c>
      <c r="O352" s="692">
        <f t="shared" si="8"/>
        <v>0</v>
      </c>
      <c r="P352" s="29"/>
      <c r="Q352" s="74"/>
      <c r="R352" s="28"/>
      <c r="S352" s="28"/>
      <c r="T352" s="28"/>
      <c r="U352" s="28"/>
      <c r="V352" s="28"/>
      <c r="W352" s="28"/>
      <c r="X352" s="28"/>
      <c r="Y352" s="28"/>
      <c r="Z352" s="28"/>
    </row>
    <row r="353" spans="1:26" ht="15.75" customHeight="1">
      <c r="A353" s="111">
        <v>343</v>
      </c>
      <c r="B353" s="48"/>
      <c r="C353" s="48"/>
      <c r="D353" s="35"/>
      <c r="E353" s="149"/>
      <c r="F353" s="156"/>
      <c r="G353" s="670"/>
      <c r="H353" s="88"/>
      <c r="I353" s="40"/>
      <c r="J353" s="40"/>
      <c r="K353" s="41"/>
      <c r="L353" s="42"/>
      <c r="M353" s="658"/>
      <c r="N353" s="659" t="str">
        <f t="shared" si="7"/>
        <v/>
      </c>
      <c r="O353" s="692">
        <f t="shared" si="8"/>
        <v>0</v>
      </c>
      <c r="P353" s="29"/>
      <c r="Q353" s="74"/>
      <c r="R353" s="28"/>
      <c r="S353" s="28"/>
      <c r="T353" s="28"/>
      <c r="U353" s="28"/>
      <c r="V353" s="28"/>
      <c r="W353" s="28"/>
      <c r="X353" s="28"/>
      <c r="Y353" s="28"/>
      <c r="Z353" s="28"/>
    </row>
    <row r="354" spans="1:26" ht="15.75" customHeight="1">
      <c r="A354" s="111">
        <v>344</v>
      </c>
      <c r="B354" s="48"/>
      <c r="C354" s="48"/>
      <c r="D354" s="35"/>
      <c r="E354" s="149"/>
      <c r="F354" s="156"/>
      <c r="G354" s="670"/>
      <c r="H354" s="88"/>
      <c r="I354" s="40"/>
      <c r="J354" s="40"/>
      <c r="K354" s="41"/>
      <c r="L354" s="42"/>
      <c r="M354" s="658"/>
      <c r="N354" s="659" t="str">
        <f t="shared" si="7"/>
        <v/>
      </c>
      <c r="O354" s="692">
        <f t="shared" si="8"/>
        <v>0</v>
      </c>
      <c r="P354" s="29"/>
      <c r="Q354" s="74"/>
      <c r="R354" s="28"/>
      <c r="S354" s="28"/>
      <c r="T354" s="28"/>
      <c r="U354" s="28"/>
      <c r="V354" s="28"/>
      <c r="W354" s="28"/>
      <c r="X354" s="28"/>
      <c r="Y354" s="28"/>
      <c r="Z354" s="28"/>
    </row>
    <row r="355" spans="1:26" ht="15.75" customHeight="1">
      <c r="A355" s="111">
        <v>345</v>
      </c>
      <c r="B355" s="48"/>
      <c r="C355" s="48"/>
      <c r="D355" s="35"/>
      <c r="E355" s="149"/>
      <c r="F355" s="156"/>
      <c r="G355" s="670"/>
      <c r="H355" s="88"/>
      <c r="I355" s="40"/>
      <c r="J355" s="40"/>
      <c r="K355" s="41"/>
      <c r="L355" s="42"/>
      <c r="M355" s="658"/>
      <c r="N355" s="659" t="str">
        <f t="shared" si="7"/>
        <v/>
      </c>
      <c r="O355" s="692">
        <f t="shared" si="8"/>
        <v>0</v>
      </c>
      <c r="P355" s="29"/>
      <c r="Q355" s="74"/>
      <c r="R355" s="28"/>
      <c r="S355" s="28"/>
      <c r="T355" s="28"/>
      <c r="U355" s="28"/>
      <c r="V355" s="28"/>
      <c r="W355" s="28"/>
      <c r="X355" s="28"/>
      <c r="Y355" s="28"/>
      <c r="Z355" s="28"/>
    </row>
    <row r="356" spans="1:26" ht="15.75" customHeight="1">
      <c r="A356" s="111">
        <v>346</v>
      </c>
      <c r="B356" s="48"/>
      <c r="C356" s="48"/>
      <c r="D356" s="35"/>
      <c r="E356" s="149"/>
      <c r="F356" s="156"/>
      <c r="G356" s="670"/>
      <c r="H356" s="88"/>
      <c r="I356" s="40"/>
      <c r="J356" s="40"/>
      <c r="K356" s="41"/>
      <c r="L356" s="42"/>
      <c r="M356" s="658"/>
      <c r="N356" s="659" t="str">
        <f t="shared" si="7"/>
        <v/>
      </c>
      <c r="O356" s="692">
        <f t="shared" si="8"/>
        <v>0</v>
      </c>
      <c r="P356" s="29"/>
      <c r="Q356" s="74"/>
      <c r="R356" s="28"/>
      <c r="S356" s="28"/>
      <c r="T356" s="28"/>
      <c r="U356" s="28"/>
      <c r="V356" s="28"/>
      <c r="W356" s="28"/>
      <c r="X356" s="28"/>
      <c r="Y356" s="28"/>
      <c r="Z356" s="28"/>
    </row>
    <row r="357" spans="1:26" ht="15.75" customHeight="1">
      <c r="A357" s="111">
        <v>347</v>
      </c>
      <c r="B357" s="48"/>
      <c r="C357" s="48"/>
      <c r="D357" s="35"/>
      <c r="E357" s="149"/>
      <c r="F357" s="156"/>
      <c r="G357" s="670"/>
      <c r="H357" s="88"/>
      <c r="I357" s="40"/>
      <c r="J357" s="40"/>
      <c r="K357" s="41"/>
      <c r="L357" s="42"/>
      <c r="M357" s="658"/>
      <c r="N357" s="659" t="str">
        <f t="shared" si="7"/>
        <v/>
      </c>
      <c r="O357" s="692">
        <f t="shared" si="8"/>
        <v>0</v>
      </c>
      <c r="P357" s="29"/>
      <c r="Q357" s="74"/>
      <c r="R357" s="28"/>
      <c r="S357" s="28"/>
      <c r="T357" s="28"/>
      <c r="U357" s="28"/>
      <c r="V357" s="28"/>
      <c r="W357" s="28"/>
      <c r="X357" s="28"/>
      <c r="Y357" s="28"/>
      <c r="Z357" s="28"/>
    </row>
    <row r="358" spans="1:26" ht="15.75" customHeight="1">
      <c r="A358" s="111">
        <v>348</v>
      </c>
      <c r="B358" s="48"/>
      <c r="C358" s="48"/>
      <c r="D358" s="35"/>
      <c r="E358" s="149"/>
      <c r="F358" s="156"/>
      <c r="G358" s="670"/>
      <c r="H358" s="88"/>
      <c r="I358" s="40"/>
      <c r="J358" s="40"/>
      <c r="K358" s="41"/>
      <c r="L358" s="42"/>
      <c r="M358" s="658"/>
      <c r="N358" s="659" t="str">
        <f t="shared" si="7"/>
        <v/>
      </c>
      <c r="O358" s="692">
        <f t="shared" si="8"/>
        <v>0</v>
      </c>
      <c r="P358" s="29"/>
      <c r="Q358" s="74"/>
      <c r="R358" s="28"/>
      <c r="S358" s="28"/>
      <c r="T358" s="28"/>
      <c r="U358" s="28"/>
      <c r="V358" s="28"/>
      <c r="W358" s="28"/>
      <c r="X358" s="28"/>
      <c r="Y358" s="28"/>
      <c r="Z358" s="28"/>
    </row>
    <row r="359" spans="1:26" ht="15.75" customHeight="1">
      <c r="A359" s="111">
        <v>349</v>
      </c>
      <c r="B359" s="48"/>
      <c r="C359" s="48"/>
      <c r="D359" s="35"/>
      <c r="E359" s="149"/>
      <c r="F359" s="156"/>
      <c r="G359" s="670"/>
      <c r="H359" s="88"/>
      <c r="I359" s="40"/>
      <c r="J359" s="40"/>
      <c r="K359" s="41"/>
      <c r="L359" s="42"/>
      <c r="M359" s="658"/>
      <c r="N359" s="659" t="str">
        <f t="shared" si="7"/>
        <v/>
      </c>
      <c r="O359" s="692">
        <f t="shared" si="8"/>
        <v>0</v>
      </c>
      <c r="P359" s="29"/>
      <c r="Q359" s="74"/>
      <c r="R359" s="28"/>
      <c r="S359" s="28"/>
      <c r="T359" s="28"/>
      <c r="U359" s="28"/>
      <c r="V359" s="28"/>
      <c r="W359" s="28"/>
      <c r="X359" s="28"/>
      <c r="Y359" s="28"/>
      <c r="Z359" s="28"/>
    </row>
    <row r="360" spans="1:26" ht="15.75" customHeight="1">
      <c r="A360" s="111">
        <v>350</v>
      </c>
      <c r="B360" s="48"/>
      <c r="C360" s="48"/>
      <c r="D360" s="35"/>
      <c r="E360" s="149"/>
      <c r="F360" s="156"/>
      <c r="G360" s="670"/>
      <c r="H360" s="88"/>
      <c r="I360" s="40"/>
      <c r="J360" s="40"/>
      <c r="K360" s="41"/>
      <c r="L360" s="42"/>
      <c r="M360" s="658"/>
      <c r="N360" s="659" t="str">
        <f t="shared" si="7"/>
        <v/>
      </c>
      <c r="O360" s="692">
        <f t="shared" si="8"/>
        <v>0</v>
      </c>
      <c r="P360" s="29"/>
      <c r="Q360" s="74"/>
      <c r="R360" s="28"/>
      <c r="S360" s="28"/>
      <c r="T360" s="28"/>
      <c r="U360" s="28"/>
      <c r="V360" s="28"/>
      <c r="W360" s="28"/>
      <c r="X360" s="28"/>
      <c r="Y360" s="28"/>
      <c r="Z360" s="28"/>
    </row>
    <row r="361" spans="1:26" ht="15.75" customHeight="1">
      <c r="A361" s="111">
        <v>351</v>
      </c>
      <c r="B361" s="48"/>
      <c r="C361" s="48"/>
      <c r="D361" s="35"/>
      <c r="E361" s="149"/>
      <c r="F361" s="156"/>
      <c r="G361" s="670"/>
      <c r="H361" s="88"/>
      <c r="I361" s="40"/>
      <c r="J361" s="40"/>
      <c r="K361" s="41"/>
      <c r="L361" s="42"/>
      <c r="M361" s="658"/>
      <c r="N361" s="659" t="str">
        <f t="shared" si="7"/>
        <v/>
      </c>
      <c r="O361" s="692">
        <f t="shared" si="8"/>
        <v>0</v>
      </c>
      <c r="P361" s="29"/>
      <c r="Q361" s="74"/>
      <c r="R361" s="28"/>
      <c r="S361" s="28"/>
      <c r="T361" s="28"/>
      <c r="U361" s="28"/>
      <c r="V361" s="28"/>
      <c r="W361" s="28"/>
      <c r="X361" s="28"/>
      <c r="Y361" s="28"/>
      <c r="Z361" s="28"/>
    </row>
    <row r="362" spans="1:26" ht="15.75" customHeight="1">
      <c r="A362" s="111">
        <v>352</v>
      </c>
      <c r="B362" s="48"/>
      <c r="C362" s="48"/>
      <c r="D362" s="35"/>
      <c r="E362" s="149"/>
      <c r="F362" s="156"/>
      <c r="G362" s="670"/>
      <c r="H362" s="88"/>
      <c r="I362" s="40"/>
      <c r="J362" s="40"/>
      <c r="K362" s="41"/>
      <c r="L362" s="42"/>
      <c r="M362" s="658"/>
      <c r="N362" s="659" t="str">
        <f t="shared" si="7"/>
        <v/>
      </c>
      <c r="O362" s="692">
        <f t="shared" si="8"/>
        <v>0</v>
      </c>
      <c r="P362" s="29"/>
      <c r="Q362" s="74"/>
      <c r="R362" s="28"/>
      <c r="S362" s="28"/>
      <c r="T362" s="28"/>
      <c r="U362" s="28"/>
      <c r="V362" s="28"/>
      <c r="W362" s="28"/>
      <c r="X362" s="28"/>
      <c r="Y362" s="28"/>
      <c r="Z362" s="28"/>
    </row>
    <row r="363" spans="1:26" ht="15.75" customHeight="1">
      <c r="A363" s="111">
        <v>353</v>
      </c>
      <c r="B363" s="48"/>
      <c r="C363" s="48"/>
      <c r="D363" s="35"/>
      <c r="E363" s="149"/>
      <c r="F363" s="156"/>
      <c r="G363" s="670"/>
      <c r="H363" s="88"/>
      <c r="I363" s="40"/>
      <c r="J363" s="40"/>
      <c r="K363" s="41"/>
      <c r="L363" s="42"/>
      <c r="M363" s="658"/>
      <c r="N363" s="659" t="str">
        <f t="shared" si="7"/>
        <v/>
      </c>
      <c r="O363" s="692">
        <f t="shared" si="8"/>
        <v>0</v>
      </c>
      <c r="P363" s="29"/>
      <c r="Q363" s="74"/>
      <c r="R363" s="28"/>
      <c r="S363" s="28"/>
      <c r="T363" s="28"/>
      <c r="U363" s="28"/>
      <c r="V363" s="28"/>
      <c r="W363" s="28"/>
      <c r="X363" s="28"/>
      <c r="Y363" s="28"/>
      <c r="Z363" s="28"/>
    </row>
    <row r="364" spans="1:26" ht="15.75" customHeight="1">
      <c r="A364" s="111">
        <v>354</v>
      </c>
      <c r="B364" s="48"/>
      <c r="C364" s="48"/>
      <c r="D364" s="35"/>
      <c r="E364" s="149"/>
      <c r="F364" s="156"/>
      <c r="G364" s="670"/>
      <c r="H364" s="88"/>
      <c r="I364" s="40"/>
      <c r="J364" s="40"/>
      <c r="K364" s="41"/>
      <c r="L364" s="42"/>
      <c r="M364" s="658"/>
      <c r="N364" s="659" t="str">
        <f t="shared" si="7"/>
        <v/>
      </c>
      <c r="O364" s="692">
        <f t="shared" si="8"/>
        <v>0</v>
      </c>
      <c r="P364" s="29"/>
      <c r="Q364" s="74"/>
      <c r="R364" s="28"/>
      <c r="S364" s="28"/>
      <c r="T364" s="28"/>
      <c r="U364" s="28"/>
      <c r="V364" s="28"/>
      <c r="W364" s="28"/>
      <c r="X364" s="28"/>
      <c r="Y364" s="28"/>
      <c r="Z364" s="28"/>
    </row>
    <row r="365" spans="1:26" ht="15.75" customHeight="1">
      <c r="A365" s="111">
        <v>355</v>
      </c>
      <c r="B365" s="48"/>
      <c r="C365" s="48"/>
      <c r="D365" s="35"/>
      <c r="E365" s="149"/>
      <c r="F365" s="156"/>
      <c r="G365" s="670"/>
      <c r="H365" s="88"/>
      <c r="I365" s="40"/>
      <c r="J365" s="40"/>
      <c r="K365" s="41"/>
      <c r="L365" s="42"/>
      <c r="M365" s="658"/>
      <c r="N365" s="659" t="str">
        <f t="shared" si="7"/>
        <v/>
      </c>
      <c r="O365" s="692">
        <f t="shared" si="8"/>
        <v>0</v>
      </c>
      <c r="P365" s="29"/>
      <c r="Q365" s="74"/>
      <c r="R365" s="28"/>
      <c r="S365" s="28"/>
      <c r="T365" s="28"/>
      <c r="U365" s="28"/>
      <c r="V365" s="28"/>
      <c r="W365" s="28"/>
      <c r="X365" s="28"/>
      <c r="Y365" s="28"/>
      <c r="Z365" s="28"/>
    </row>
    <row r="366" spans="1:26" ht="15.75" customHeight="1">
      <c r="A366" s="111">
        <v>356</v>
      </c>
      <c r="B366" s="48"/>
      <c r="C366" s="48"/>
      <c r="D366" s="35"/>
      <c r="E366" s="149"/>
      <c r="F366" s="156"/>
      <c r="G366" s="670"/>
      <c r="H366" s="88"/>
      <c r="I366" s="40"/>
      <c r="J366" s="40"/>
      <c r="K366" s="41"/>
      <c r="L366" s="42"/>
      <c r="M366" s="658"/>
      <c r="N366" s="659" t="str">
        <f t="shared" si="7"/>
        <v/>
      </c>
      <c r="O366" s="692">
        <f t="shared" si="8"/>
        <v>0</v>
      </c>
      <c r="P366" s="29"/>
      <c r="Q366" s="74"/>
      <c r="R366" s="28"/>
      <c r="S366" s="28"/>
      <c r="T366" s="28"/>
      <c r="U366" s="28"/>
      <c r="V366" s="28"/>
      <c r="W366" s="28"/>
      <c r="X366" s="28"/>
      <c r="Y366" s="28"/>
      <c r="Z366" s="28"/>
    </row>
    <row r="367" spans="1:26" ht="15.75" customHeight="1">
      <c r="A367" s="111">
        <v>357</v>
      </c>
      <c r="B367" s="48"/>
      <c r="C367" s="48"/>
      <c r="D367" s="35"/>
      <c r="E367" s="149"/>
      <c r="F367" s="156"/>
      <c r="G367" s="670"/>
      <c r="H367" s="88"/>
      <c r="I367" s="40"/>
      <c r="J367" s="40"/>
      <c r="K367" s="41"/>
      <c r="L367" s="42"/>
      <c r="M367" s="658"/>
      <c r="N367" s="659" t="str">
        <f t="shared" si="7"/>
        <v/>
      </c>
      <c r="O367" s="692">
        <f t="shared" si="8"/>
        <v>0</v>
      </c>
      <c r="P367" s="29"/>
      <c r="Q367" s="74"/>
      <c r="R367" s="28"/>
      <c r="S367" s="28"/>
      <c r="T367" s="28"/>
      <c r="U367" s="28"/>
      <c r="V367" s="28"/>
      <c r="W367" s="28"/>
      <c r="X367" s="28"/>
      <c r="Y367" s="28"/>
      <c r="Z367" s="28"/>
    </row>
    <row r="368" spans="1:26" ht="15.75" customHeight="1">
      <c r="A368" s="111">
        <v>358</v>
      </c>
      <c r="B368" s="48"/>
      <c r="C368" s="48"/>
      <c r="D368" s="35"/>
      <c r="E368" s="149"/>
      <c r="F368" s="156"/>
      <c r="G368" s="670"/>
      <c r="H368" s="88"/>
      <c r="I368" s="40"/>
      <c r="J368" s="40"/>
      <c r="K368" s="41"/>
      <c r="L368" s="42"/>
      <c r="M368" s="658"/>
      <c r="N368" s="659" t="str">
        <f t="shared" si="7"/>
        <v/>
      </c>
      <c r="O368" s="692">
        <f t="shared" si="8"/>
        <v>0</v>
      </c>
      <c r="P368" s="29"/>
      <c r="Q368" s="74"/>
      <c r="R368" s="28"/>
      <c r="S368" s="28"/>
      <c r="T368" s="28"/>
      <c r="U368" s="28"/>
      <c r="V368" s="28"/>
      <c r="W368" s="28"/>
      <c r="X368" s="28"/>
      <c r="Y368" s="28"/>
      <c r="Z368" s="28"/>
    </row>
    <row r="369" spans="1:26" ht="15.75" customHeight="1">
      <c r="A369" s="111">
        <v>359</v>
      </c>
      <c r="B369" s="48"/>
      <c r="C369" s="48"/>
      <c r="D369" s="35"/>
      <c r="E369" s="149"/>
      <c r="F369" s="156"/>
      <c r="G369" s="670"/>
      <c r="H369" s="88"/>
      <c r="I369" s="40"/>
      <c r="J369" s="40"/>
      <c r="K369" s="41"/>
      <c r="L369" s="42"/>
      <c r="M369" s="658"/>
      <c r="N369" s="659" t="str">
        <f t="shared" si="7"/>
        <v/>
      </c>
      <c r="O369" s="692">
        <f t="shared" si="8"/>
        <v>0</v>
      </c>
      <c r="P369" s="29"/>
      <c r="Q369" s="74"/>
      <c r="R369" s="28"/>
      <c r="S369" s="28"/>
      <c r="T369" s="28"/>
      <c r="U369" s="28"/>
      <c r="V369" s="28"/>
      <c r="W369" s="28"/>
      <c r="X369" s="28"/>
      <c r="Y369" s="28"/>
      <c r="Z369" s="28"/>
    </row>
    <row r="370" spans="1:26" ht="15.75" customHeight="1">
      <c r="A370" s="111">
        <v>360</v>
      </c>
      <c r="B370" s="48"/>
      <c r="C370" s="48"/>
      <c r="D370" s="35"/>
      <c r="E370" s="149"/>
      <c r="F370" s="156"/>
      <c r="G370" s="670"/>
      <c r="H370" s="88"/>
      <c r="I370" s="40"/>
      <c r="J370" s="40"/>
      <c r="K370" s="41"/>
      <c r="L370" s="42"/>
      <c r="M370" s="658"/>
      <c r="N370" s="659" t="str">
        <f t="shared" si="7"/>
        <v/>
      </c>
      <c r="O370" s="692">
        <f t="shared" si="8"/>
        <v>0</v>
      </c>
      <c r="P370" s="29"/>
      <c r="Q370" s="74"/>
      <c r="R370" s="28"/>
      <c r="S370" s="28"/>
      <c r="T370" s="28"/>
      <c r="U370" s="28"/>
      <c r="V370" s="28"/>
      <c r="W370" s="28"/>
      <c r="X370" s="28"/>
      <c r="Y370" s="28"/>
      <c r="Z370" s="28"/>
    </row>
    <row r="371" spans="1:26" ht="15.75" customHeight="1">
      <c r="A371" s="111">
        <v>361</v>
      </c>
      <c r="B371" s="48"/>
      <c r="C371" s="48"/>
      <c r="D371" s="35"/>
      <c r="E371" s="149"/>
      <c r="F371" s="156"/>
      <c r="G371" s="670"/>
      <c r="H371" s="88"/>
      <c r="I371" s="40"/>
      <c r="J371" s="40"/>
      <c r="K371" s="41"/>
      <c r="L371" s="42"/>
      <c r="M371" s="658"/>
      <c r="N371" s="659" t="str">
        <f t="shared" si="7"/>
        <v/>
      </c>
      <c r="O371" s="692">
        <f t="shared" si="8"/>
        <v>0</v>
      </c>
      <c r="P371" s="29"/>
      <c r="Q371" s="74"/>
      <c r="R371" s="28"/>
      <c r="S371" s="28"/>
      <c r="T371" s="28"/>
      <c r="U371" s="28"/>
      <c r="V371" s="28"/>
      <c r="W371" s="28"/>
      <c r="X371" s="28"/>
      <c r="Y371" s="28"/>
      <c r="Z371" s="28"/>
    </row>
    <row r="372" spans="1:26" ht="15.75" customHeight="1">
      <c r="A372" s="111">
        <v>362</v>
      </c>
      <c r="B372" s="48"/>
      <c r="C372" s="48"/>
      <c r="D372" s="35"/>
      <c r="E372" s="149"/>
      <c r="F372" s="156"/>
      <c r="G372" s="670"/>
      <c r="H372" s="88"/>
      <c r="I372" s="40"/>
      <c r="J372" s="40"/>
      <c r="K372" s="41"/>
      <c r="L372" s="42"/>
      <c r="M372" s="658"/>
      <c r="N372" s="659" t="str">
        <f t="shared" si="7"/>
        <v/>
      </c>
      <c r="O372" s="692">
        <f t="shared" si="8"/>
        <v>0</v>
      </c>
      <c r="P372" s="29"/>
      <c r="Q372" s="74"/>
      <c r="R372" s="28"/>
      <c r="S372" s="28"/>
      <c r="T372" s="28"/>
      <c r="U372" s="28"/>
      <c r="V372" s="28"/>
      <c r="W372" s="28"/>
      <c r="X372" s="28"/>
      <c r="Y372" s="28"/>
      <c r="Z372" s="28"/>
    </row>
    <row r="373" spans="1:26" ht="15.75" customHeight="1">
      <c r="A373" s="111">
        <v>363</v>
      </c>
      <c r="B373" s="48"/>
      <c r="C373" s="48"/>
      <c r="D373" s="35"/>
      <c r="E373" s="149"/>
      <c r="F373" s="156"/>
      <c r="G373" s="670"/>
      <c r="H373" s="88"/>
      <c r="I373" s="40"/>
      <c r="J373" s="40"/>
      <c r="K373" s="41"/>
      <c r="L373" s="42"/>
      <c r="M373" s="658"/>
      <c r="N373" s="659" t="str">
        <f t="shared" si="7"/>
        <v/>
      </c>
      <c r="O373" s="692">
        <f t="shared" si="8"/>
        <v>0</v>
      </c>
      <c r="P373" s="29"/>
      <c r="Q373" s="74"/>
      <c r="R373" s="28"/>
      <c r="S373" s="28"/>
      <c r="T373" s="28"/>
      <c r="U373" s="28"/>
      <c r="V373" s="28"/>
      <c r="W373" s="28"/>
      <c r="X373" s="28"/>
      <c r="Y373" s="28"/>
      <c r="Z373" s="28"/>
    </row>
    <row r="374" spans="1:26" ht="15.75" customHeight="1">
      <c r="A374" s="111">
        <v>364</v>
      </c>
      <c r="B374" s="48"/>
      <c r="C374" s="48"/>
      <c r="D374" s="35"/>
      <c r="E374" s="149"/>
      <c r="F374" s="156"/>
      <c r="G374" s="670"/>
      <c r="H374" s="88"/>
      <c r="I374" s="40"/>
      <c r="J374" s="40"/>
      <c r="K374" s="41"/>
      <c r="L374" s="42"/>
      <c r="M374" s="658"/>
      <c r="N374" s="659" t="str">
        <f t="shared" si="7"/>
        <v/>
      </c>
      <c r="O374" s="692">
        <f t="shared" si="8"/>
        <v>0</v>
      </c>
      <c r="P374" s="29"/>
      <c r="Q374" s="74"/>
      <c r="R374" s="28"/>
      <c r="S374" s="28"/>
      <c r="T374" s="28"/>
      <c r="U374" s="28"/>
      <c r="V374" s="28"/>
      <c r="W374" s="28"/>
      <c r="X374" s="28"/>
      <c r="Y374" s="28"/>
      <c r="Z374" s="28"/>
    </row>
    <row r="375" spans="1:26" ht="15.75" customHeight="1">
      <c r="A375" s="111">
        <v>365</v>
      </c>
      <c r="B375" s="48"/>
      <c r="C375" s="48"/>
      <c r="D375" s="35"/>
      <c r="E375" s="149"/>
      <c r="F375" s="156"/>
      <c r="G375" s="670"/>
      <c r="H375" s="88"/>
      <c r="I375" s="40"/>
      <c r="J375" s="40"/>
      <c r="K375" s="41"/>
      <c r="L375" s="42"/>
      <c r="M375" s="658"/>
      <c r="N375" s="659" t="str">
        <f t="shared" si="7"/>
        <v/>
      </c>
      <c r="O375" s="692">
        <f t="shared" si="8"/>
        <v>0</v>
      </c>
      <c r="P375" s="29"/>
      <c r="Q375" s="74"/>
      <c r="R375" s="28"/>
      <c r="S375" s="28"/>
      <c r="T375" s="28"/>
      <c r="U375" s="28"/>
      <c r="V375" s="28"/>
      <c r="W375" s="28"/>
      <c r="X375" s="28"/>
      <c r="Y375" s="28"/>
      <c r="Z375" s="28"/>
    </row>
    <row r="376" spans="1:26" ht="15.75" customHeight="1">
      <c r="A376" s="111">
        <v>366</v>
      </c>
      <c r="B376" s="48"/>
      <c r="C376" s="48"/>
      <c r="D376" s="35"/>
      <c r="E376" s="149"/>
      <c r="F376" s="156"/>
      <c r="G376" s="670"/>
      <c r="H376" s="88"/>
      <c r="I376" s="40"/>
      <c r="J376" s="40"/>
      <c r="K376" s="41"/>
      <c r="L376" s="42"/>
      <c r="M376" s="658"/>
      <c r="N376" s="659" t="str">
        <f t="shared" si="7"/>
        <v/>
      </c>
      <c r="O376" s="692">
        <f t="shared" si="8"/>
        <v>0</v>
      </c>
      <c r="P376" s="29"/>
      <c r="Q376" s="74"/>
      <c r="R376" s="28"/>
      <c r="S376" s="28"/>
      <c r="T376" s="28"/>
      <c r="U376" s="28"/>
      <c r="V376" s="28"/>
      <c r="W376" s="28"/>
      <c r="X376" s="28"/>
      <c r="Y376" s="28"/>
      <c r="Z376" s="28"/>
    </row>
    <row r="377" spans="1:26" ht="15.75" customHeight="1">
      <c r="A377" s="111">
        <v>367</v>
      </c>
      <c r="B377" s="48"/>
      <c r="C377" s="48"/>
      <c r="D377" s="35"/>
      <c r="E377" s="149"/>
      <c r="F377" s="156"/>
      <c r="G377" s="670"/>
      <c r="H377" s="88"/>
      <c r="I377" s="40"/>
      <c r="J377" s="40"/>
      <c r="K377" s="41"/>
      <c r="L377" s="42"/>
      <c r="M377" s="658"/>
      <c r="N377" s="659" t="str">
        <f t="shared" si="7"/>
        <v/>
      </c>
      <c r="O377" s="692">
        <f t="shared" si="8"/>
        <v>0</v>
      </c>
      <c r="P377" s="29"/>
      <c r="Q377" s="74"/>
      <c r="R377" s="28"/>
      <c r="S377" s="28"/>
      <c r="T377" s="28"/>
      <c r="U377" s="28"/>
      <c r="V377" s="28"/>
      <c r="W377" s="28"/>
      <c r="X377" s="28"/>
      <c r="Y377" s="28"/>
      <c r="Z377" s="28"/>
    </row>
    <row r="378" spans="1:26" ht="15.75" customHeight="1">
      <c r="A378" s="111">
        <v>368</v>
      </c>
      <c r="B378" s="48"/>
      <c r="C378" s="48"/>
      <c r="D378" s="35"/>
      <c r="E378" s="149"/>
      <c r="F378" s="156"/>
      <c r="G378" s="670"/>
      <c r="H378" s="88"/>
      <c r="I378" s="40"/>
      <c r="J378" s="40"/>
      <c r="K378" s="41"/>
      <c r="L378" s="42"/>
      <c r="M378" s="658"/>
      <c r="N378" s="659" t="str">
        <f t="shared" si="7"/>
        <v/>
      </c>
      <c r="O378" s="692">
        <f t="shared" si="8"/>
        <v>0</v>
      </c>
      <c r="P378" s="29"/>
      <c r="Q378" s="74"/>
      <c r="R378" s="28"/>
      <c r="S378" s="28"/>
      <c r="T378" s="28"/>
      <c r="U378" s="28"/>
      <c r="V378" s="28"/>
      <c r="W378" s="28"/>
      <c r="X378" s="28"/>
      <c r="Y378" s="28"/>
      <c r="Z378" s="28"/>
    </row>
    <row r="379" spans="1:26" ht="15.75" customHeight="1">
      <c r="A379" s="111">
        <v>369</v>
      </c>
      <c r="B379" s="48"/>
      <c r="C379" s="48"/>
      <c r="D379" s="35"/>
      <c r="E379" s="149"/>
      <c r="F379" s="156"/>
      <c r="G379" s="670"/>
      <c r="H379" s="88"/>
      <c r="I379" s="40"/>
      <c r="J379" s="40"/>
      <c r="K379" s="41"/>
      <c r="L379" s="42"/>
      <c r="M379" s="658"/>
      <c r="N379" s="659" t="str">
        <f t="shared" si="7"/>
        <v/>
      </c>
      <c r="O379" s="692">
        <f t="shared" si="8"/>
        <v>0</v>
      </c>
      <c r="P379" s="29"/>
      <c r="Q379" s="74"/>
      <c r="R379" s="28"/>
      <c r="S379" s="28"/>
      <c r="T379" s="28"/>
      <c r="U379" s="28"/>
      <c r="V379" s="28"/>
      <c r="W379" s="28"/>
      <c r="X379" s="28"/>
      <c r="Y379" s="28"/>
      <c r="Z379" s="28"/>
    </row>
    <row r="380" spans="1:26" ht="15.75" customHeight="1">
      <c r="A380" s="111">
        <v>370</v>
      </c>
      <c r="B380" s="48"/>
      <c r="C380" s="48"/>
      <c r="D380" s="35"/>
      <c r="E380" s="149"/>
      <c r="F380" s="156"/>
      <c r="G380" s="670"/>
      <c r="H380" s="88"/>
      <c r="I380" s="40"/>
      <c r="J380" s="40"/>
      <c r="K380" s="41"/>
      <c r="L380" s="42"/>
      <c r="M380" s="658"/>
      <c r="N380" s="659" t="str">
        <f t="shared" si="7"/>
        <v/>
      </c>
      <c r="O380" s="692">
        <f t="shared" si="8"/>
        <v>0</v>
      </c>
      <c r="P380" s="29"/>
      <c r="Q380" s="74"/>
      <c r="R380" s="28"/>
      <c r="S380" s="28"/>
      <c r="T380" s="28"/>
      <c r="U380" s="28"/>
      <c r="V380" s="28"/>
      <c r="W380" s="28"/>
      <c r="X380" s="28"/>
      <c r="Y380" s="28"/>
      <c r="Z380" s="28"/>
    </row>
    <row r="381" spans="1:26" ht="15.75" customHeight="1">
      <c r="A381" s="111">
        <v>371</v>
      </c>
      <c r="B381" s="48"/>
      <c r="C381" s="48"/>
      <c r="D381" s="35"/>
      <c r="E381" s="149"/>
      <c r="F381" s="156"/>
      <c r="G381" s="670"/>
      <c r="H381" s="88"/>
      <c r="I381" s="40"/>
      <c r="J381" s="40"/>
      <c r="K381" s="41"/>
      <c r="L381" s="42"/>
      <c r="M381" s="658"/>
      <c r="N381" s="659" t="str">
        <f t="shared" si="7"/>
        <v/>
      </c>
      <c r="O381" s="692">
        <f t="shared" si="8"/>
        <v>0</v>
      </c>
      <c r="P381" s="29"/>
      <c r="Q381" s="74"/>
      <c r="R381" s="28"/>
      <c r="S381" s="28"/>
      <c r="T381" s="28"/>
      <c r="U381" s="28"/>
      <c r="V381" s="28"/>
      <c r="W381" s="28"/>
      <c r="X381" s="28"/>
      <c r="Y381" s="28"/>
      <c r="Z381" s="28"/>
    </row>
    <row r="382" spans="1:26" ht="15.75" customHeight="1">
      <c r="A382" s="111">
        <v>372</v>
      </c>
      <c r="B382" s="48"/>
      <c r="C382" s="48"/>
      <c r="D382" s="35"/>
      <c r="E382" s="149"/>
      <c r="F382" s="156"/>
      <c r="G382" s="670"/>
      <c r="H382" s="88"/>
      <c r="I382" s="40"/>
      <c r="J382" s="40"/>
      <c r="K382" s="41"/>
      <c r="L382" s="42"/>
      <c r="M382" s="658"/>
      <c r="N382" s="659" t="str">
        <f t="shared" si="7"/>
        <v/>
      </c>
      <c r="O382" s="692">
        <f t="shared" si="8"/>
        <v>0</v>
      </c>
      <c r="P382" s="29"/>
      <c r="Q382" s="74"/>
      <c r="R382" s="28"/>
      <c r="S382" s="28"/>
      <c r="T382" s="28"/>
      <c r="U382" s="28"/>
      <c r="V382" s="28"/>
      <c r="W382" s="28"/>
      <c r="X382" s="28"/>
      <c r="Y382" s="28"/>
      <c r="Z382" s="28"/>
    </row>
    <row r="383" spans="1:26" ht="15.75" customHeight="1">
      <c r="A383" s="111">
        <v>373</v>
      </c>
      <c r="B383" s="48"/>
      <c r="C383" s="48"/>
      <c r="D383" s="35"/>
      <c r="E383" s="149"/>
      <c r="F383" s="156"/>
      <c r="G383" s="670"/>
      <c r="H383" s="88"/>
      <c r="I383" s="40"/>
      <c r="J383" s="40"/>
      <c r="K383" s="41"/>
      <c r="L383" s="42"/>
      <c r="M383" s="658"/>
      <c r="N383" s="659" t="str">
        <f t="shared" si="7"/>
        <v/>
      </c>
      <c r="O383" s="692">
        <f t="shared" si="8"/>
        <v>0</v>
      </c>
      <c r="P383" s="29"/>
      <c r="Q383" s="74"/>
      <c r="R383" s="28"/>
      <c r="S383" s="28"/>
      <c r="T383" s="28"/>
      <c r="U383" s="28"/>
      <c r="V383" s="28"/>
      <c r="W383" s="28"/>
      <c r="X383" s="28"/>
      <c r="Y383" s="28"/>
      <c r="Z383" s="28"/>
    </row>
    <row r="384" spans="1:26" ht="15.75" customHeight="1">
      <c r="A384" s="111">
        <v>374</v>
      </c>
      <c r="B384" s="48"/>
      <c r="C384" s="48"/>
      <c r="D384" s="35"/>
      <c r="E384" s="149"/>
      <c r="F384" s="156"/>
      <c r="G384" s="670"/>
      <c r="H384" s="88"/>
      <c r="I384" s="40"/>
      <c r="J384" s="40"/>
      <c r="K384" s="41"/>
      <c r="L384" s="42"/>
      <c r="M384" s="658"/>
      <c r="N384" s="659" t="str">
        <f t="shared" si="7"/>
        <v/>
      </c>
      <c r="O384" s="692">
        <f t="shared" si="8"/>
        <v>0</v>
      </c>
      <c r="P384" s="29"/>
      <c r="Q384" s="74"/>
      <c r="R384" s="28"/>
      <c r="S384" s="28"/>
      <c r="T384" s="28"/>
      <c r="U384" s="28"/>
      <c r="V384" s="28"/>
      <c r="W384" s="28"/>
      <c r="X384" s="28"/>
      <c r="Y384" s="28"/>
      <c r="Z384" s="28"/>
    </row>
    <row r="385" spans="1:26" ht="15.75" customHeight="1">
      <c r="A385" s="111">
        <v>375</v>
      </c>
      <c r="B385" s="48"/>
      <c r="C385" s="48"/>
      <c r="D385" s="35"/>
      <c r="E385" s="149"/>
      <c r="F385" s="156"/>
      <c r="G385" s="670"/>
      <c r="H385" s="88"/>
      <c r="I385" s="40"/>
      <c r="J385" s="40"/>
      <c r="K385" s="41"/>
      <c r="L385" s="42"/>
      <c r="M385" s="658"/>
      <c r="N385" s="659" t="str">
        <f t="shared" si="7"/>
        <v/>
      </c>
      <c r="O385" s="692">
        <f t="shared" si="8"/>
        <v>0</v>
      </c>
      <c r="P385" s="29"/>
      <c r="Q385" s="74"/>
      <c r="R385" s="28"/>
      <c r="S385" s="28"/>
      <c r="T385" s="28"/>
      <c r="U385" s="28"/>
      <c r="V385" s="28"/>
      <c r="W385" s="28"/>
      <c r="X385" s="28"/>
      <c r="Y385" s="28"/>
      <c r="Z385" s="28"/>
    </row>
    <row r="386" spans="1:26" ht="15.75" customHeight="1">
      <c r="A386" s="111">
        <v>376</v>
      </c>
      <c r="B386" s="48"/>
      <c r="C386" s="48"/>
      <c r="D386" s="35"/>
      <c r="E386" s="149"/>
      <c r="F386" s="156"/>
      <c r="G386" s="670"/>
      <c r="H386" s="88"/>
      <c r="I386" s="40"/>
      <c r="J386" s="40"/>
      <c r="K386" s="41"/>
      <c r="L386" s="42"/>
      <c r="M386" s="658"/>
      <c r="N386" s="659" t="str">
        <f t="shared" si="7"/>
        <v/>
      </c>
      <c r="O386" s="692">
        <f t="shared" si="8"/>
        <v>0</v>
      </c>
      <c r="P386" s="29"/>
      <c r="Q386" s="74"/>
      <c r="R386" s="28"/>
      <c r="S386" s="28"/>
      <c r="T386" s="28"/>
      <c r="U386" s="28"/>
      <c r="V386" s="28"/>
      <c r="W386" s="28"/>
      <c r="X386" s="28"/>
      <c r="Y386" s="28"/>
      <c r="Z386" s="28"/>
    </row>
    <row r="387" spans="1:26" ht="15.75" customHeight="1">
      <c r="A387" s="111">
        <v>377</v>
      </c>
      <c r="B387" s="48"/>
      <c r="C387" s="48"/>
      <c r="D387" s="35"/>
      <c r="E387" s="149"/>
      <c r="F387" s="156"/>
      <c r="G387" s="670"/>
      <c r="H387" s="88"/>
      <c r="I387" s="40"/>
      <c r="J387" s="40"/>
      <c r="K387" s="41"/>
      <c r="L387" s="42"/>
      <c r="M387" s="658"/>
      <c r="N387" s="659" t="str">
        <f t="shared" si="7"/>
        <v/>
      </c>
      <c r="O387" s="692">
        <f t="shared" si="8"/>
        <v>0</v>
      </c>
      <c r="P387" s="29"/>
      <c r="Q387" s="74"/>
      <c r="R387" s="28"/>
      <c r="S387" s="28"/>
      <c r="T387" s="28"/>
      <c r="U387" s="28"/>
      <c r="V387" s="28"/>
      <c r="W387" s="28"/>
      <c r="X387" s="28"/>
      <c r="Y387" s="28"/>
      <c r="Z387" s="28"/>
    </row>
    <row r="388" spans="1:26" ht="15.75" customHeight="1">
      <c r="A388" s="111">
        <v>378</v>
      </c>
      <c r="B388" s="48"/>
      <c r="C388" s="48"/>
      <c r="D388" s="35"/>
      <c r="E388" s="149"/>
      <c r="F388" s="156"/>
      <c r="G388" s="670"/>
      <c r="H388" s="88"/>
      <c r="I388" s="40"/>
      <c r="J388" s="40"/>
      <c r="K388" s="41"/>
      <c r="L388" s="42"/>
      <c r="M388" s="658"/>
      <c r="N388" s="659" t="str">
        <f t="shared" si="7"/>
        <v/>
      </c>
      <c r="O388" s="692">
        <f t="shared" si="8"/>
        <v>0</v>
      </c>
      <c r="P388" s="29"/>
      <c r="Q388" s="74"/>
      <c r="R388" s="28"/>
      <c r="S388" s="28"/>
      <c r="T388" s="28"/>
      <c r="U388" s="28"/>
      <c r="V388" s="28"/>
      <c r="W388" s="28"/>
      <c r="X388" s="28"/>
      <c r="Y388" s="28"/>
      <c r="Z388" s="28"/>
    </row>
    <row r="389" spans="1:26" ht="15.75" customHeight="1">
      <c r="A389" s="111">
        <v>379</v>
      </c>
      <c r="B389" s="48"/>
      <c r="C389" s="48"/>
      <c r="D389" s="35"/>
      <c r="E389" s="149"/>
      <c r="F389" s="156"/>
      <c r="G389" s="670"/>
      <c r="H389" s="88"/>
      <c r="I389" s="40"/>
      <c r="J389" s="40"/>
      <c r="K389" s="41"/>
      <c r="L389" s="42"/>
      <c r="M389" s="658"/>
      <c r="N389" s="659" t="str">
        <f t="shared" si="7"/>
        <v/>
      </c>
      <c r="O389" s="692">
        <f t="shared" si="8"/>
        <v>0</v>
      </c>
      <c r="P389" s="29"/>
      <c r="Q389" s="74"/>
      <c r="R389" s="28"/>
      <c r="S389" s="28"/>
      <c r="T389" s="28"/>
      <c r="U389" s="28"/>
      <c r="V389" s="28"/>
      <c r="W389" s="28"/>
      <c r="X389" s="28"/>
      <c r="Y389" s="28"/>
      <c r="Z389" s="28"/>
    </row>
    <row r="390" spans="1:26" ht="15.75" customHeight="1">
      <c r="A390" s="111">
        <v>380</v>
      </c>
      <c r="B390" s="48"/>
      <c r="C390" s="48"/>
      <c r="D390" s="35"/>
      <c r="E390" s="149"/>
      <c r="F390" s="156"/>
      <c r="G390" s="670"/>
      <c r="H390" s="88"/>
      <c r="I390" s="40"/>
      <c r="J390" s="40"/>
      <c r="K390" s="41"/>
      <c r="L390" s="42"/>
      <c r="M390" s="658"/>
      <c r="N390" s="659" t="str">
        <f t="shared" si="7"/>
        <v/>
      </c>
      <c r="O390" s="692">
        <f t="shared" si="8"/>
        <v>0</v>
      </c>
      <c r="P390" s="29"/>
      <c r="Q390" s="74"/>
      <c r="R390" s="28"/>
      <c r="S390" s="28"/>
      <c r="T390" s="28"/>
      <c r="U390" s="28"/>
      <c r="V390" s="28"/>
      <c r="W390" s="28"/>
      <c r="X390" s="28"/>
      <c r="Y390" s="28"/>
      <c r="Z390" s="28"/>
    </row>
    <row r="391" spans="1:26" ht="15.75" customHeight="1">
      <c r="A391" s="111">
        <v>381</v>
      </c>
      <c r="B391" s="48"/>
      <c r="C391" s="48"/>
      <c r="D391" s="35"/>
      <c r="E391" s="149"/>
      <c r="F391" s="156"/>
      <c r="G391" s="670"/>
      <c r="H391" s="88"/>
      <c r="I391" s="40"/>
      <c r="J391" s="40"/>
      <c r="K391" s="41"/>
      <c r="L391" s="42"/>
      <c r="M391" s="658"/>
      <c r="N391" s="659" t="str">
        <f t="shared" si="7"/>
        <v/>
      </c>
      <c r="O391" s="692">
        <f t="shared" si="8"/>
        <v>0</v>
      </c>
      <c r="P391" s="29"/>
      <c r="Q391" s="74"/>
      <c r="R391" s="28"/>
      <c r="S391" s="28"/>
      <c r="T391" s="28"/>
      <c r="U391" s="28"/>
      <c r="V391" s="28"/>
      <c r="W391" s="28"/>
      <c r="X391" s="28"/>
      <c r="Y391" s="28"/>
      <c r="Z391" s="28"/>
    </row>
    <row r="392" spans="1:26" ht="15.75" customHeight="1">
      <c r="A392" s="111">
        <v>382</v>
      </c>
      <c r="B392" s="48"/>
      <c r="C392" s="48"/>
      <c r="D392" s="35"/>
      <c r="E392" s="149"/>
      <c r="F392" s="156"/>
      <c r="G392" s="670"/>
      <c r="H392" s="88"/>
      <c r="I392" s="40"/>
      <c r="J392" s="40"/>
      <c r="K392" s="41"/>
      <c r="L392" s="42"/>
      <c r="M392" s="658"/>
      <c r="N392" s="659" t="str">
        <f t="shared" si="7"/>
        <v/>
      </c>
      <c r="O392" s="692">
        <f t="shared" si="8"/>
        <v>0</v>
      </c>
      <c r="P392" s="29"/>
      <c r="Q392" s="74"/>
      <c r="R392" s="28"/>
      <c r="S392" s="28"/>
      <c r="T392" s="28"/>
      <c r="U392" s="28"/>
      <c r="V392" s="28"/>
      <c r="W392" s="28"/>
      <c r="X392" s="28"/>
      <c r="Y392" s="28"/>
      <c r="Z392" s="28"/>
    </row>
    <row r="393" spans="1:26" ht="15.75" customHeight="1">
      <c r="A393" s="111">
        <v>383</v>
      </c>
      <c r="B393" s="48"/>
      <c r="C393" s="48"/>
      <c r="D393" s="35"/>
      <c r="E393" s="149"/>
      <c r="F393" s="156"/>
      <c r="G393" s="670"/>
      <c r="H393" s="88"/>
      <c r="I393" s="40"/>
      <c r="J393" s="40"/>
      <c r="K393" s="41"/>
      <c r="L393" s="42"/>
      <c r="M393" s="658"/>
      <c r="N393" s="659" t="str">
        <f t="shared" si="7"/>
        <v/>
      </c>
      <c r="O393" s="692">
        <f t="shared" si="8"/>
        <v>0</v>
      </c>
      <c r="P393" s="29"/>
      <c r="Q393" s="74"/>
      <c r="R393" s="28"/>
      <c r="S393" s="28"/>
      <c r="T393" s="28"/>
      <c r="U393" s="28"/>
      <c r="V393" s="28"/>
      <c r="W393" s="28"/>
      <c r="X393" s="28"/>
      <c r="Y393" s="28"/>
      <c r="Z393" s="28"/>
    </row>
    <row r="394" spans="1:26" ht="15.75" customHeight="1">
      <c r="A394" s="111">
        <v>384</v>
      </c>
      <c r="B394" s="48"/>
      <c r="C394" s="48"/>
      <c r="D394" s="35"/>
      <c r="E394" s="149"/>
      <c r="F394" s="156"/>
      <c r="G394" s="670"/>
      <c r="H394" s="88"/>
      <c r="I394" s="40"/>
      <c r="J394" s="40"/>
      <c r="K394" s="41"/>
      <c r="L394" s="42"/>
      <c r="M394" s="658"/>
      <c r="N394" s="659" t="str">
        <f t="shared" si="7"/>
        <v/>
      </c>
      <c r="O394" s="692">
        <f t="shared" si="8"/>
        <v>0</v>
      </c>
      <c r="P394" s="29"/>
      <c r="Q394" s="74"/>
      <c r="R394" s="28"/>
      <c r="S394" s="28"/>
      <c r="T394" s="28"/>
      <c r="U394" s="28"/>
      <c r="V394" s="28"/>
      <c r="W394" s="28"/>
      <c r="X394" s="28"/>
      <c r="Y394" s="28"/>
      <c r="Z394" s="28"/>
    </row>
    <row r="395" spans="1:26" ht="15.75" customHeight="1">
      <c r="A395" s="111">
        <v>385</v>
      </c>
      <c r="B395" s="48"/>
      <c r="C395" s="48"/>
      <c r="D395" s="35"/>
      <c r="E395" s="149"/>
      <c r="F395" s="156"/>
      <c r="G395" s="670"/>
      <c r="H395" s="88"/>
      <c r="I395" s="40"/>
      <c r="J395" s="40"/>
      <c r="K395" s="41"/>
      <c r="L395" s="42"/>
      <c r="M395" s="658"/>
      <c r="N395" s="659" t="str">
        <f t="shared" si="7"/>
        <v/>
      </c>
      <c r="O395" s="692">
        <f t="shared" si="8"/>
        <v>0</v>
      </c>
      <c r="P395" s="29"/>
      <c r="Q395" s="74"/>
      <c r="R395" s="28"/>
      <c r="S395" s="28"/>
      <c r="T395" s="28"/>
      <c r="U395" s="28"/>
      <c r="V395" s="28"/>
      <c r="W395" s="28"/>
      <c r="X395" s="28"/>
      <c r="Y395" s="28"/>
      <c r="Z395" s="28"/>
    </row>
    <row r="396" spans="1:26" ht="15.75" customHeight="1">
      <c r="A396" s="111">
        <v>386</v>
      </c>
      <c r="B396" s="48"/>
      <c r="C396" s="48"/>
      <c r="D396" s="35"/>
      <c r="E396" s="149"/>
      <c r="F396" s="156"/>
      <c r="G396" s="670"/>
      <c r="H396" s="88"/>
      <c r="I396" s="40"/>
      <c r="J396" s="40"/>
      <c r="K396" s="41"/>
      <c r="L396" s="42"/>
      <c r="M396" s="658"/>
      <c r="N396" s="659" t="str">
        <f t="shared" si="7"/>
        <v/>
      </c>
      <c r="O396" s="692">
        <f t="shared" si="8"/>
        <v>0</v>
      </c>
      <c r="P396" s="29"/>
      <c r="Q396" s="74"/>
      <c r="R396" s="28"/>
      <c r="S396" s="28"/>
      <c r="T396" s="28"/>
      <c r="U396" s="28"/>
      <c r="V396" s="28"/>
      <c r="W396" s="28"/>
      <c r="X396" s="28"/>
      <c r="Y396" s="28"/>
      <c r="Z396" s="28"/>
    </row>
    <row r="397" spans="1:26" ht="15.75" customHeight="1">
      <c r="A397" s="111">
        <v>387</v>
      </c>
      <c r="B397" s="48"/>
      <c r="C397" s="48"/>
      <c r="D397" s="35"/>
      <c r="E397" s="149"/>
      <c r="F397" s="156"/>
      <c r="G397" s="670"/>
      <c r="H397" s="88"/>
      <c r="I397" s="40"/>
      <c r="J397" s="40"/>
      <c r="K397" s="41"/>
      <c r="L397" s="42"/>
      <c r="M397" s="658"/>
      <c r="N397" s="659" t="str">
        <f t="shared" si="7"/>
        <v/>
      </c>
      <c r="O397" s="692">
        <f t="shared" si="8"/>
        <v>0</v>
      </c>
      <c r="P397" s="29"/>
      <c r="Q397" s="74"/>
      <c r="R397" s="28"/>
      <c r="S397" s="28"/>
      <c r="T397" s="28"/>
      <c r="U397" s="28"/>
      <c r="V397" s="28"/>
      <c r="W397" s="28"/>
      <c r="X397" s="28"/>
      <c r="Y397" s="28"/>
      <c r="Z397" s="28"/>
    </row>
    <row r="398" spans="1:26" ht="15.75" customHeight="1">
      <c r="A398" s="111">
        <v>388</v>
      </c>
      <c r="B398" s="48"/>
      <c r="C398" s="48"/>
      <c r="D398" s="35"/>
      <c r="E398" s="149"/>
      <c r="F398" s="156"/>
      <c r="G398" s="670"/>
      <c r="H398" s="88"/>
      <c r="I398" s="40"/>
      <c r="J398" s="40"/>
      <c r="K398" s="41"/>
      <c r="L398" s="42"/>
      <c r="M398" s="658"/>
      <c r="N398" s="659" t="str">
        <f t="shared" si="7"/>
        <v/>
      </c>
      <c r="O398" s="692">
        <f t="shared" si="8"/>
        <v>0</v>
      </c>
      <c r="P398" s="29"/>
      <c r="Q398" s="74"/>
      <c r="R398" s="28"/>
      <c r="S398" s="28"/>
      <c r="T398" s="28"/>
      <c r="U398" s="28"/>
      <c r="V398" s="28"/>
      <c r="W398" s="28"/>
      <c r="X398" s="28"/>
      <c r="Y398" s="28"/>
      <c r="Z398" s="28"/>
    </row>
    <row r="399" spans="1:26" ht="15.75" customHeight="1">
      <c r="A399" s="111">
        <v>389</v>
      </c>
      <c r="B399" s="48"/>
      <c r="C399" s="48"/>
      <c r="D399" s="35"/>
      <c r="E399" s="149"/>
      <c r="F399" s="156"/>
      <c r="G399" s="670"/>
      <c r="H399" s="88"/>
      <c r="I399" s="40"/>
      <c r="J399" s="40"/>
      <c r="K399" s="41"/>
      <c r="L399" s="42"/>
      <c r="M399" s="658"/>
      <c r="N399" s="659" t="str">
        <f t="shared" si="7"/>
        <v/>
      </c>
      <c r="O399" s="692">
        <f t="shared" si="8"/>
        <v>0</v>
      </c>
      <c r="P399" s="29"/>
      <c r="Q399" s="74"/>
      <c r="R399" s="28"/>
      <c r="S399" s="28"/>
      <c r="T399" s="28"/>
      <c r="U399" s="28"/>
      <c r="V399" s="28"/>
      <c r="W399" s="28"/>
      <c r="X399" s="28"/>
      <c r="Y399" s="28"/>
      <c r="Z399" s="28"/>
    </row>
    <row r="400" spans="1:26" ht="15.75" customHeight="1">
      <c r="A400" s="111">
        <v>390</v>
      </c>
      <c r="B400" s="48"/>
      <c r="C400" s="48"/>
      <c r="D400" s="35"/>
      <c r="E400" s="149"/>
      <c r="F400" s="156"/>
      <c r="G400" s="670"/>
      <c r="H400" s="88"/>
      <c r="I400" s="40"/>
      <c r="J400" s="40"/>
      <c r="K400" s="41"/>
      <c r="L400" s="42"/>
      <c r="M400" s="658"/>
      <c r="N400" s="659" t="str">
        <f t="shared" si="7"/>
        <v/>
      </c>
      <c r="O400" s="692">
        <f t="shared" si="8"/>
        <v>0</v>
      </c>
      <c r="P400" s="29"/>
      <c r="Q400" s="74"/>
      <c r="R400" s="28"/>
      <c r="S400" s="28"/>
      <c r="T400" s="28"/>
      <c r="U400" s="28"/>
      <c r="V400" s="28"/>
      <c r="W400" s="28"/>
      <c r="X400" s="28"/>
      <c r="Y400" s="28"/>
      <c r="Z400" s="28"/>
    </row>
    <row r="401" spans="1:26" ht="15.75" customHeight="1">
      <c r="A401" s="111">
        <v>391</v>
      </c>
      <c r="B401" s="48"/>
      <c r="C401" s="48"/>
      <c r="D401" s="35"/>
      <c r="E401" s="149"/>
      <c r="F401" s="156"/>
      <c r="G401" s="670"/>
      <c r="H401" s="88"/>
      <c r="I401" s="40"/>
      <c r="J401" s="40"/>
      <c r="K401" s="41"/>
      <c r="L401" s="42"/>
      <c r="M401" s="658"/>
      <c r="N401" s="659" t="str">
        <f t="shared" si="7"/>
        <v/>
      </c>
      <c r="O401" s="692">
        <f t="shared" si="8"/>
        <v>0</v>
      </c>
      <c r="P401" s="29"/>
      <c r="Q401" s="74"/>
      <c r="R401" s="28"/>
      <c r="S401" s="28"/>
      <c r="T401" s="28"/>
      <c r="U401" s="28"/>
      <c r="V401" s="28"/>
      <c r="W401" s="28"/>
      <c r="X401" s="28"/>
      <c r="Y401" s="28"/>
      <c r="Z401" s="28"/>
    </row>
    <row r="402" spans="1:26" ht="15.75" customHeight="1">
      <c r="A402" s="111">
        <v>392</v>
      </c>
      <c r="B402" s="48"/>
      <c r="C402" s="48"/>
      <c r="D402" s="35"/>
      <c r="E402" s="149"/>
      <c r="F402" s="156"/>
      <c r="G402" s="670"/>
      <c r="H402" s="88"/>
      <c r="I402" s="40"/>
      <c r="J402" s="40"/>
      <c r="K402" s="41"/>
      <c r="L402" s="42"/>
      <c r="M402" s="658"/>
      <c r="N402" s="659" t="str">
        <f t="shared" si="7"/>
        <v/>
      </c>
      <c r="O402" s="692">
        <f t="shared" si="8"/>
        <v>0</v>
      </c>
      <c r="P402" s="29"/>
      <c r="Q402" s="74"/>
      <c r="R402" s="28"/>
      <c r="S402" s="28"/>
      <c r="T402" s="28"/>
      <c r="U402" s="28"/>
      <c r="V402" s="28"/>
      <c r="W402" s="28"/>
      <c r="X402" s="28"/>
      <c r="Y402" s="28"/>
      <c r="Z402" s="28"/>
    </row>
    <row r="403" spans="1:26" ht="15.75" customHeight="1">
      <c r="A403" s="111">
        <v>393</v>
      </c>
      <c r="B403" s="48"/>
      <c r="C403" s="48"/>
      <c r="D403" s="35"/>
      <c r="E403" s="149"/>
      <c r="F403" s="156"/>
      <c r="G403" s="670"/>
      <c r="H403" s="88"/>
      <c r="I403" s="40"/>
      <c r="J403" s="40"/>
      <c r="K403" s="41"/>
      <c r="L403" s="42"/>
      <c r="M403" s="658"/>
      <c r="N403" s="659" t="str">
        <f t="shared" si="7"/>
        <v/>
      </c>
      <c r="O403" s="692">
        <f t="shared" si="8"/>
        <v>0</v>
      </c>
      <c r="P403" s="29"/>
      <c r="Q403" s="74"/>
      <c r="R403" s="28"/>
      <c r="S403" s="28"/>
      <c r="T403" s="28"/>
      <c r="U403" s="28"/>
      <c r="V403" s="28"/>
      <c r="W403" s="28"/>
      <c r="X403" s="28"/>
      <c r="Y403" s="28"/>
      <c r="Z403" s="28"/>
    </row>
    <row r="404" spans="1:26" ht="15.75" customHeight="1">
      <c r="A404" s="111">
        <v>394</v>
      </c>
      <c r="B404" s="48"/>
      <c r="C404" s="48"/>
      <c r="D404" s="35"/>
      <c r="E404" s="149"/>
      <c r="F404" s="156"/>
      <c r="G404" s="670"/>
      <c r="H404" s="88"/>
      <c r="I404" s="40"/>
      <c r="J404" s="40"/>
      <c r="K404" s="41"/>
      <c r="L404" s="42"/>
      <c r="M404" s="658"/>
      <c r="N404" s="659" t="str">
        <f t="shared" si="7"/>
        <v/>
      </c>
      <c r="O404" s="692">
        <f t="shared" si="8"/>
        <v>0</v>
      </c>
      <c r="P404" s="29"/>
      <c r="Q404" s="74"/>
      <c r="R404" s="28"/>
      <c r="S404" s="28"/>
      <c r="T404" s="28"/>
      <c r="U404" s="28"/>
      <c r="V404" s="28"/>
      <c r="W404" s="28"/>
      <c r="X404" s="28"/>
      <c r="Y404" s="28"/>
      <c r="Z404" s="28"/>
    </row>
    <row r="405" spans="1:26" ht="15.75" customHeight="1">
      <c r="A405" s="111">
        <v>395</v>
      </c>
      <c r="B405" s="48"/>
      <c r="C405" s="48"/>
      <c r="D405" s="35"/>
      <c r="E405" s="149"/>
      <c r="F405" s="156"/>
      <c r="G405" s="670"/>
      <c r="H405" s="88"/>
      <c r="I405" s="40"/>
      <c r="J405" s="40"/>
      <c r="K405" s="41"/>
      <c r="L405" s="42"/>
      <c r="M405" s="658"/>
      <c r="N405" s="659" t="str">
        <f t="shared" si="7"/>
        <v/>
      </c>
      <c r="O405" s="692">
        <f t="shared" si="8"/>
        <v>0</v>
      </c>
      <c r="P405" s="29"/>
      <c r="Q405" s="74"/>
      <c r="R405" s="28"/>
      <c r="S405" s="28"/>
      <c r="T405" s="28"/>
      <c r="U405" s="28"/>
      <c r="V405" s="28"/>
      <c r="W405" s="28"/>
      <c r="X405" s="28"/>
      <c r="Y405" s="28"/>
      <c r="Z405" s="28"/>
    </row>
    <row r="406" spans="1:26" ht="15.75" customHeight="1">
      <c r="A406" s="111">
        <v>396</v>
      </c>
      <c r="B406" s="48"/>
      <c r="C406" s="48"/>
      <c r="D406" s="35"/>
      <c r="E406" s="149"/>
      <c r="F406" s="156"/>
      <c r="G406" s="670"/>
      <c r="H406" s="88"/>
      <c r="I406" s="40"/>
      <c r="J406" s="40"/>
      <c r="K406" s="41"/>
      <c r="L406" s="42"/>
      <c r="M406" s="658"/>
      <c r="N406" s="659" t="str">
        <f t="shared" si="7"/>
        <v/>
      </c>
      <c r="O406" s="692">
        <f t="shared" si="8"/>
        <v>0</v>
      </c>
      <c r="P406" s="29"/>
      <c r="Q406" s="74"/>
      <c r="R406" s="28"/>
      <c r="S406" s="28"/>
      <c r="T406" s="28"/>
      <c r="U406" s="28"/>
      <c r="V406" s="28"/>
      <c r="W406" s="28"/>
      <c r="X406" s="28"/>
      <c r="Y406" s="28"/>
      <c r="Z406" s="28"/>
    </row>
    <row r="407" spans="1:26" ht="15.75" customHeight="1">
      <c r="A407" s="111">
        <v>397</v>
      </c>
      <c r="B407" s="48"/>
      <c r="C407" s="48"/>
      <c r="D407" s="35"/>
      <c r="E407" s="149"/>
      <c r="F407" s="156"/>
      <c r="G407" s="670"/>
      <c r="H407" s="88"/>
      <c r="I407" s="40"/>
      <c r="J407" s="40"/>
      <c r="K407" s="41"/>
      <c r="L407" s="42"/>
      <c r="M407" s="658"/>
      <c r="N407" s="659" t="str">
        <f t="shared" si="7"/>
        <v/>
      </c>
      <c r="O407" s="692">
        <f t="shared" si="8"/>
        <v>0</v>
      </c>
      <c r="P407" s="29"/>
      <c r="Q407" s="74"/>
      <c r="R407" s="28"/>
      <c r="S407" s="28"/>
      <c r="T407" s="28"/>
      <c r="U407" s="28"/>
      <c r="V407" s="28"/>
      <c r="W407" s="28"/>
      <c r="X407" s="28"/>
      <c r="Y407" s="28"/>
      <c r="Z407" s="28"/>
    </row>
    <row r="408" spans="1:26" ht="15.75" customHeight="1">
      <c r="A408" s="111">
        <v>398</v>
      </c>
      <c r="B408" s="48"/>
      <c r="C408" s="48"/>
      <c r="D408" s="35"/>
      <c r="E408" s="149"/>
      <c r="F408" s="156"/>
      <c r="G408" s="670"/>
      <c r="H408" s="88"/>
      <c r="I408" s="40"/>
      <c r="J408" s="40"/>
      <c r="K408" s="41"/>
      <c r="L408" s="42"/>
      <c r="M408" s="658"/>
      <c r="N408" s="659" t="str">
        <f t="shared" si="7"/>
        <v/>
      </c>
      <c r="O408" s="692">
        <f t="shared" si="8"/>
        <v>0</v>
      </c>
      <c r="P408" s="29"/>
      <c r="Q408" s="74"/>
      <c r="R408" s="28"/>
      <c r="S408" s="28"/>
      <c r="T408" s="28"/>
      <c r="U408" s="28"/>
      <c r="V408" s="28"/>
      <c r="W408" s="28"/>
      <c r="X408" s="28"/>
      <c r="Y408" s="28"/>
      <c r="Z408" s="28"/>
    </row>
    <row r="409" spans="1:26" ht="15.75" customHeight="1">
      <c r="A409" s="111">
        <v>399</v>
      </c>
      <c r="B409" s="48"/>
      <c r="C409" s="48"/>
      <c r="D409" s="35"/>
      <c r="E409" s="149"/>
      <c r="F409" s="156"/>
      <c r="G409" s="670"/>
      <c r="H409" s="88"/>
      <c r="I409" s="40"/>
      <c r="J409" s="40"/>
      <c r="K409" s="41"/>
      <c r="L409" s="42"/>
      <c r="M409" s="658"/>
      <c r="N409" s="659" t="str">
        <f t="shared" si="7"/>
        <v/>
      </c>
      <c r="O409" s="692">
        <f t="shared" si="8"/>
        <v>0</v>
      </c>
      <c r="P409" s="29"/>
      <c r="Q409" s="74"/>
      <c r="R409" s="28"/>
      <c r="S409" s="28"/>
      <c r="T409" s="28"/>
      <c r="U409" s="28"/>
      <c r="V409" s="28"/>
      <c r="W409" s="28"/>
      <c r="X409" s="28"/>
      <c r="Y409" s="28"/>
      <c r="Z409" s="28"/>
    </row>
    <row r="410" spans="1:26" ht="15.75" customHeight="1">
      <c r="A410" s="111">
        <v>400</v>
      </c>
      <c r="B410" s="48"/>
      <c r="C410" s="48"/>
      <c r="D410" s="35"/>
      <c r="E410" s="149"/>
      <c r="F410" s="156"/>
      <c r="G410" s="670"/>
      <c r="H410" s="88"/>
      <c r="I410" s="40"/>
      <c r="J410" s="40"/>
      <c r="K410" s="41"/>
      <c r="L410" s="42"/>
      <c r="M410" s="658"/>
      <c r="N410" s="659" t="str">
        <f t="shared" si="7"/>
        <v/>
      </c>
      <c r="O410" s="692">
        <f t="shared" si="8"/>
        <v>0</v>
      </c>
      <c r="P410" s="29"/>
      <c r="Q410" s="74"/>
      <c r="R410" s="28"/>
      <c r="S410" s="28"/>
      <c r="T410" s="28"/>
      <c r="U410" s="28"/>
      <c r="V410" s="28"/>
      <c r="W410" s="28"/>
      <c r="X410" s="28"/>
      <c r="Y410" s="28"/>
      <c r="Z410" s="28"/>
    </row>
    <row r="411" spans="1:26" ht="15.75" customHeight="1">
      <c r="A411" s="111">
        <v>401</v>
      </c>
      <c r="B411" s="48"/>
      <c r="C411" s="48"/>
      <c r="D411" s="35"/>
      <c r="E411" s="149"/>
      <c r="F411" s="156"/>
      <c r="G411" s="670"/>
      <c r="H411" s="88"/>
      <c r="I411" s="40"/>
      <c r="J411" s="40"/>
      <c r="K411" s="41"/>
      <c r="L411" s="42"/>
      <c r="M411" s="658"/>
      <c r="N411" s="659" t="str">
        <f t="shared" si="7"/>
        <v/>
      </c>
      <c r="O411" s="692">
        <f t="shared" si="8"/>
        <v>0</v>
      </c>
      <c r="P411" s="29"/>
      <c r="Q411" s="74"/>
      <c r="R411" s="28"/>
      <c r="S411" s="28"/>
      <c r="T411" s="28"/>
      <c r="U411" s="28"/>
      <c r="V411" s="28"/>
      <c r="W411" s="28"/>
      <c r="X411" s="28"/>
      <c r="Y411" s="28"/>
      <c r="Z411" s="28"/>
    </row>
    <row r="412" spans="1:26" ht="15.75" customHeight="1">
      <c r="A412" s="111">
        <v>402</v>
      </c>
      <c r="B412" s="48"/>
      <c r="C412" s="48"/>
      <c r="D412" s="35"/>
      <c r="E412" s="149"/>
      <c r="F412" s="156"/>
      <c r="G412" s="670"/>
      <c r="H412" s="88"/>
      <c r="I412" s="40"/>
      <c r="J412" s="40"/>
      <c r="K412" s="41"/>
      <c r="L412" s="42"/>
      <c r="M412" s="658"/>
      <c r="N412" s="659" t="str">
        <f t="shared" si="7"/>
        <v/>
      </c>
      <c r="O412" s="692">
        <f t="shared" si="8"/>
        <v>0</v>
      </c>
      <c r="P412" s="29"/>
      <c r="Q412" s="74"/>
      <c r="R412" s="28"/>
      <c r="S412" s="28"/>
      <c r="T412" s="28"/>
      <c r="U412" s="28"/>
      <c r="V412" s="28"/>
      <c r="W412" s="28"/>
      <c r="X412" s="28"/>
      <c r="Y412" s="28"/>
      <c r="Z412" s="28"/>
    </row>
    <row r="413" spans="1:26" ht="15.75" customHeight="1">
      <c r="A413" s="111">
        <v>403</v>
      </c>
      <c r="B413" s="48"/>
      <c r="C413" s="48"/>
      <c r="D413" s="35"/>
      <c r="E413" s="149"/>
      <c r="F413" s="156"/>
      <c r="G413" s="670"/>
      <c r="H413" s="88"/>
      <c r="I413" s="40"/>
      <c r="J413" s="40"/>
      <c r="K413" s="41"/>
      <c r="L413" s="42"/>
      <c r="M413" s="658"/>
      <c r="N413" s="659" t="str">
        <f t="shared" si="7"/>
        <v/>
      </c>
      <c r="O413" s="692">
        <f t="shared" si="8"/>
        <v>0</v>
      </c>
      <c r="P413" s="29"/>
      <c r="Q413" s="74"/>
      <c r="R413" s="28"/>
      <c r="S413" s="28"/>
      <c r="T413" s="28"/>
      <c r="U413" s="28"/>
      <c r="V413" s="28"/>
      <c r="W413" s="28"/>
      <c r="X413" s="28"/>
      <c r="Y413" s="28"/>
      <c r="Z413" s="28"/>
    </row>
    <row r="414" spans="1:26" ht="15.75" customHeight="1">
      <c r="A414" s="111">
        <v>404</v>
      </c>
      <c r="B414" s="48"/>
      <c r="C414" s="48"/>
      <c r="D414" s="35"/>
      <c r="E414" s="149"/>
      <c r="F414" s="156"/>
      <c r="G414" s="670"/>
      <c r="H414" s="88"/>
      <c r="I414" s="40"/>
      <c r="J414" s="40"/>
      <c r="K414" s="41"/>
      <c r="L414" s="42"/>
      <c r="M414" s="658"/>
      <c r="N414" s="659" t="str">
        <f t="shared" si="7"/>
        <v/>
      </c>
      <c r="O414" s="692">
        <f t="shared" si="8"/>
        <v>0</v>
      </c>
      <c r="P414" s="29"/>
      <c r="Q414" s="74"/>
      <c r="R414" s="28"/>
      <c r="S414" s="28"/>
      <c r="T414" s="28"/>
      <c r="U414" s="28"/>
      <c r="V414" s="28"/>
      <c r="W414" s="28"/>
      <c r="X414" s="28"/>
      <c r="Y414" s="28"/>
      <c r="Z414" s="28"/>
    </row>
    <row r="415" spans="1:26" ht="15.75" customHeight="1">
      <c r="A415" s="111">
        <v>405</v>
      </c>
      <c r="B415" s="48"/>
      <c r="C415" s="48"/>
      <c r="D415" s="35"/>
      <c r="E415" s="149"/>
      <c r="F415" s="156"/>
      <c r="G415" s="670"/>
      <c r="H415" s="88"/>
      <c r="I415" s="40"/>
      <c r="J415" s="40"/>
      <c r="K415" s="41"/>
      <c r="L415" s="42"/>
      <c r="M415" s="658"/>
      <c r="N415" s="659" t="str">
        <f t="shared" si="7"/>
        <v/>
      </c>
      <c r="O415" s="692">
        <f t="shared" si="8"/>
        <v>0</v>
      </c>
      <c r="P415" s="29"/>
      <c r="Q415" s="74"/>
      <c r="R415" s="28"/>
      <c r="S415" s="28"/>
      <c r="T415" s="28"/>
      <c r="U415" s="28"/>
      <c r="V415" s="28"/>
      <c r="W415" s="28"/>
      <c r="X415" s="28"/>
      <c r="Y415" s="28"/>
      <c r="Z415" s="28"/>
    </row>
    <row r="416" spans="1:26" ht="15.75" customHeight="1">
      <c r="A416" s="111">
        <v>406</v>
      </c>
      <c r="B416" s="48"/>
      <c r="C416" s="48"/>
      <c r="D416" s="35"/>
      <c r="E416" s="149"/>
      <c r="F416" s="156"/>
      <c r="G416" s="670"/>
      <c r="H416" s="88"/>
      <c r="I416" s="40"/>
      <c r="J416" s="40"/>
      <c r="K416" s="41"/>
      <c r="L416" s="42"/>
      <c r="M416" s="658"/>
      <c r="N416" s="659" t="str">
        <f t="shared" si="7"/>
        <v/>
      </c>
      <c r="O416" s="692">
        <f t="shared" si="8"/>
        <v>0</v>
      </c>
      <c r="P416" s="29"/>
      <c r="Q416" s="74"/>
      <c r="R416" s="28"/>
      <c r="S416" s="28"/>
      <c r="T416" s="28"/>
      <c r="U416" s="28"/>
      <c r="V416" s="28"/>
      <c r="W416" s="28"/>
      <c r="X416" s="28"/>
      <c r="Y416" s="28"/>
      <c r="Z416" s="28"/>
    </row>
    <row r="417" spans="1:26" ht="15.75" customHeight="1">
      <c r="A417" s="111">
        <v>407</v>
      </c>
      <c r="B417" s="48"/>
      <c r="C417" s="48"/>
      <c r="D417" s="35"/>
      <c r="E417" s="149"/>
      <c r="F417" s="156"/>
      <c r="G417" s="670"/>
      <c r="H417" s="88"/>
      <c r="I417" s="40"/>
      <c r="J417" s="40"/>
      <c r="K417" s="41"/>
      <c r="L417" s="42"/>
      <c r="M417" s="658"/>
      <c r="N417" s="659" t="str">
        <f t="shared" si="7"/>
        <v/>
      </c>
      <c r="O417" s="692">
        <f t="shared" si="8"/>
        <v>0</v>
      </c>
      <c r="P417" s="29"/>
      <c r="Q417" s="74"/>
      <c r="R417" s="28"/>
      <c r="S417" s="28"/>
      <c r="T417" s="28"/>
      <c r="U417" s="28"/>
      <c r="V417" s="28"/>
      <c r="W417" s="28"/>
      <c r="X417" s="28"/>
      <c r="Y417" s="28"/>
      <c r="Z417" s="28"/>
    </row>
    <row r="418" spans="1:26" ht="15.75" customHeight="1">
      <c r="A418" s="111">
        <v>408</v>
      </c>
      <c r="B418" s="48"/>
      <c r="C418" s="48"/>
      <c r="D418" s="35"/>
      <c r="E418" s="149"/>
      <c r="F418" s="156"/>
      <c r="G418" s="670"/>
      <c r="H418" s="88"/>
      <c r="I418" s="40"/>
      <c r="J418" s="40"/>
      <c r="K418" s="41"/>
      <c r="L418" s="42"/>
      <c r="M418" s="658"/>
      <c r="N418" s="659" t="str">
        <f t="shared" si="7"/>
        <v/>
      </c>
      <c r="O418" s="692">
        <f t="shared" si="8"/>
        <v>0</v>
      </c>
      <c r="P418" s="29"/>
      <c r="Q418" s="74"/>
      <c r="R418" s="28"/>
      <c r="S418" s="28"/>
      <c r="T418" s="28"/>
      <c r="U418" s="28"/>
      <c r="V418" s="28"/>
      <c r="W418" s="28"/>
      <c r="X418" s="28"/>
      <c r="Y418" s="28"/>
      <c r="Z418" s="28"/>
    </row>
    <row r="419" spans="1:26" ht="15.75" customHeight="1">
      <c r="A419" s="111">
        <v>409</v>
      </c>
      <c r="B419" s="48"/>
      <c r="C419" s="48"/>
      <c r="D419" s="35"/>
      <c r="E419" s="149"/>
      <c r="F419" s="156"/>
      <c r="G419" s="670"/>
      <c r="H419" s="88"/>
      <c r="I419" s="40"/>
      <c r="J419" s="40"/>
      <c r="K419" s="41"/>
      <c r="L419" s="42"/>
      <c r="M419" s="658"/>
      <c r="N419" s="659" t="str">
        <f t="shared" si="7"/>
        <v/>
      </c>
      <c r="O419" s="692">
        <f t="shared" si="8"/>
        <v>0</v>
      </c>
      <c r="P419" s="29"/>
      <c r="Q419" s="74"/>
      <c r="R419" s="28"/>
      <c r="S419" s="28"/>
      <c r="T419" s="28"/>
      <c r="U419" s="28"/>
      <c r="V419" s="28"/>
      <c r="W419" s="28"/>
      <c r="X419" s="28"/>
      <c r="Y419" s="28"/>
      <c r="Z419" s="28"/>
    </row>
    <row r="420" spans="1:26" ht="15.75" customHeight="1">
      <c r="A420" s="111">
        <v>410</v>
      </c>
      <c r="B420" s="48"/>
      <c r="C420" s="48"/>
      <c r="D420" s="35"/>
      <c r="E420" s="149"/>
      <c r="F420" s="156"/>
      <c r="G420" s="670"/>
      <c r="H420" s="88"/>
      <c r="I420" s="40"/>
      <c r="J420" s="40"/>
      <c r="K420" s="41"/>
      <c r="L420" s="42"/>
      <c r="M420" s="658"/>
      <c r="N420" s="659" t="str">
        <f t="shared" si="7"/>
        <v/>
      </c>
      <c r="O420" s="692">
        <f t="shared" si="8"/>
        <v>0</v>
      </c>
      <c r="P420" s="29"/>
      <c r="Q420" s="74"/>
      <c r="R420" s="28"/>
      <c r="S420" s="28"/>
      <c r="T420" s="28"/>
      <c r="U420" s="28"/>
      <c r="V420" s="28"/>
      <c r="W420" s="28"/>
      <c r="X420" s="28"/>
      <c r="Y420" s="28"/>
      <c r="Z420" s="28"/>
    </row>
    <row r="421" spans="1:26" ht="15.75" customHeight="1">
      <c r="A421" s="111">
        <v>411</v>
      </c>
      <c r="B421" s="48"/>
      <c r="C421" s="48"/>
      <c r="D421" s="35"/>
      <c r="E421" s="149"/>
      <c r="F421" s="156"/>
      <c r="G421" s="670"/>
      <c r="H421" s="88"/>
      <c r="I421" s="40"/>
      <c r="J421" s="40"/>
      <c r="K421" s="41"/>
      <c r="L421" s="42"/>
      <c r="M421" s="658"/>
      <c r="N421" s="659" t="str">
        <f t="shared" si="7"/>
        <v/>
      </c>
      <c r="O421" s="692">
        <f t="shared" si="8"/>
        <v>0</v>
      </c>
      <c r="P421" s="29"/>
      <c r="Q421" s="74"/>
      <c r="R421" s="28"/>
      <c r="S421" s="28"/>
      <c r="T421" s="28"/>
      <c r="U421" s="28"/>
      <c r="V421" s="28"/>
      <c r="W421" s="28"/>
      <c r="X421" s="28"/>
      <c r="Y421" s="28"/>
      <c r="Z421" s="28"/>
    </row>
    <row r="422" spans="1:26" ht="15.75" customHeight="1">
      <c r="A422" s="111">
        <v>412</v>
      </c>
      <c r="B422" s="48"/>
      <c r="C422" s="48"/>
      <c r="D422" s="35"/>
      <c r="E422" s="149"/>
      <c r="F422" s="156"/>
      <c r="G422" s="670"/>
      <c r="H422" s="88"/>
      <c r="I422" s="40"/>
      <c r="J422" s="40"/>
      <c r="K422" s="41"/>
      <c r="L422" s="42"/>
      <c r="M422" s="658"/>
      <c r="N422" s="659" t="str">
        <f t="shared" si="7"/>
        <v/>
      </c>
      <c r="O422" s="692">
        <f t="shared" si="8"/>
        <v>0</v>
      </c>
      <c r="P422" s="29"/>
      <c r="Q422" s="74"/>
      <c r="R422" s="28"/>
      <c r="S422" s="28"/>
      <c r="T422" s="28"/>
      <c r="U422" s="28"/>
      <c r="V422" s="28"/>
      <c r="W422" s="28"/>
      <c r="X422" s="28"/>
      <c r="Y422" s="28"/>
      <c r="Z422" s="28"/>
    </row>
    <row r="423" spans="1:26" ht="15.75" customHeight="1">
      <c r="A423" s="111">
        <v>413</v>
      </c>
      <c r="B423" s="48"/>
      <c r="C423" s="48"/>
      <c r="D423" s="35"/>
      <c r="E423" s="149"/>
      <c r="F423" s="156"/>
      <c r="G423" s="670"/>
      <c r="H423" s="88"/>
      <c r="I423" s="40"/>
      <c r="J423" s="40"/>
      <c r="K423" s="41"/>
      <c r="L423" s="42"/>
      <c r="M423" s="658"/>
      <c r="N423" s="659" t="str">
        <f t="shared" si="7"/>
        <v/>
      </c>
      <c r="O423" s="692">
        <f t="shared" si="8"/>
        <v>0</v>
      </c>
      <c r="P423" s="29"/>
      <c r="Q423" s="74"/>
      <c r="R423" s="28"/>
      <c r="S423" s="28"/>
      <c r="T423" s="28"/>
      <c r="U423" s="28"/>
      <c r="V423" s="28"/>
      <c r="W423" s="28"/>
      <c r="X423" s="28"/>
      <c r="Y423" s="28"/>
      <c r="Z423" s="28"/>
    </row>
    <row r="424" spans="1:26" ht="15.75" customHeight="1">
      <c r="A424" s="111">
        <v>414</v>
      </c>
      <c r="B424" s="48"/>
      <c r="C424" s="48"/>
      <c r="D424" s="35"/>
      <c r="E424" s="149"/>
      <c r="F424" s="156"/>
      <c r="G424" s="670"/>
      <c r="H424" s="88"/>
      <c r="I424" s="40"/>
      <c r="J424" s="40"/>
      <c r="K424" s="41"/>
      <c r="L424" s="42"/>
      <c r="M424" s="658"/>
      <c r="N424" s="659" t="str">
        <f t="shared" si="7"/>
        <v/>
      </c>
      <c r="O424" s="692">
        <f t="shared" si="8"/>
        <v>0</v>
      </c>
      <c r="P424" s="29"/>
      <c r="Q424" s="74"/>
      <c r="R424" s="28"/>
      <c r="S424" s="28"/>
      <c r="T424" s="28"/>
      <c r="U424" s="28"/>
      <c r="V424" s="28"/>
      <c r="W424" s="28"/>
      <c r="X424" s="28"/>
      <c r="Y424" s="28"/>
      <c r="Z424" s="28"/>
    </row>
    <row r="425" spans="1:26" ht="15.75" customHeight="1">
      <c r="A425" s="111">
        <v>415</v>
      </c>
      <c r="B425" s="48"/>
      <c r="C425" s="48"/>
      <c r="D425" s="35"/>
      <c r="E425" s="149"/>
      <c r="F425" s="156"/>
      <c r="G425" s="670"/>
      <c r="H425" s="88"/>
      <c r="I425" s="40"/>
      <c r="J425" s="40"/>
      <c r="K425" s="41"/>
      <c r="L425" s="42"/>
      <c r="M425" s="658"/>
      <c r="N425" s="659" t="str">
        <f t="shared" si="7"/>
        <v/>
      </c>
      <c r="O425" s="692">
        <f t="shared" si="8"/>
        <v>0</v>
      </c>
      <c r="P425" s="29"/>
      <c r="Q425" s="74"/>
      <c r="R425" s="28"/>
      <c r="S425" s="28"/>
      <c r="T425" s="28"/>
      <c r="U425" s="28"/>
      <c r="V425" s="28"/>
      <c r="W425" s="28"/>
      <c r="X425" s="28"/>
      <c r="Y425" s="28"/>
      <c r="Z425" s="28"/>
    </row>
    <row r="426" spans="1:26" ht="15.75" customHeight="1">
      <c r="A426" s="111">
        <v>416</v>
      </c>
      <c r="B426" s="48"/>
      <c r="C426" s="48"/>
      <c r="D426" s="35"/>
      <c r="E426" s="149"/>
      <c r="F426" s="156"/>
      <c r="G426" s="670"/>
      <c r="H426" s="88"/>
      <c r="I426" s="40"/>
      <c r="J426" s="40"/>
      <c r="K426" s="41"/>
      <c r="L426" s="42"/>
      <c r="M426" s="658"/>
      <c r="N426" s="659" t="str">
        <f t="shared" si="7"/>
        <v/>
      </c>
      <c r="O426" s="692">
        <f t="shared" si="8"/>
        <v>0</v>
      </c>
      <c r="P426" s="29"/>
      <c r="Q426" s="74"/>
      <c r="R426" s="28"/>
      <c r="S426" s="28"/>
      <c r="T426" s="28"/>
      <c r="U426" s="28"/>
      <c r="V426" s="28"/>
      <c r="W426" s="28"/>
      <c r="X426" s="28"/>
      <c r="Y426" s="28"/>
      <c r="Z426" s="28"/>
    </row>
    <row r="427" spans="1:26" ht="15.75" customHeight="1">
      <c r="A427" s="111">
        <v>417</v>
      </c>
      <c r="B427" s="48"/>
      <c r="C427" s="48"/>
      <c r="D427" s="35"/>
      <c r="E427" s="149"/>
      <c r="F427" s="156"/>
      <c r="G427" s="670"/>
      <c r="H427" s="88"/>
      <c r="I427" s="40"/>
      <c r="J427" s="40"/>
      <c r="K427" s="41"/>
      <c r="L427" s="42"/>
      <c r="M427" s="658"/>
      <c r="N427" s="659" t="str">
        <f t="shared" si="7"/>
        <v/>
      </c>
      <c r="O427" s="692">
        <f t="shared" si="8"/>
        <v>0</v>
      </c>
      <c r="P427" s="29"/>
      <c r="Q427" s="74"/>
      <c r="R427" s="28"/>
      <c r="S427" s="28"/>
      <c r="T427" s="28"/>
      <c r="U427" s="28"/>
      <c r="V427" s="28"/>
      <c r="W427" s="28"/>
      <c r="X427" s="28"/>
      <c r="Y427" s="28"/>
      <c r="Z427" s="28"/>
    </row>
    <row r="428" spans="1:26" ht="15.75" customHeight="1">
      <c r="A428" s="111">
        <v>418</v>
      </c>
      <c r="B428" s="48"/>
      <c r="C428" s="48"/>
      <c r="D428" s="35"/>
      <c r="E428" s="149"/>
      <c r="F428" s="156"/>
      <c r="G428" s="670"/>
      <c r="H428" s="88"/>
      <c r="I428" s="40"/>
      <c r="J428" s="40"/>
      <c r="K428" s="41"/>
      <c r="L428" s="42"/>
      <c r="M428" s="658"/>
      <c r="N428" s="659" t="str">
        <f t="shared" si="7"/>
        <v/>
      </c>
      <c r="O428" s="692">
        <f t="shared" si="8"/>
        <v>0</v>
      </c>
      <c r="P428" s="29"/>
      <c r="Q428" s="74"/>
      <c r="R428" s="28"/>
      <c r="S428" s="28"/>
      <c r="T428" s="28"/>
      <c r="U428" s="28"/>
      <c r="V428" s="28"/>
      <c r="W428" s="28"/>
      <c r="X428" s="28"/>
      <c r="Y428" s="28"/>
      <c r="Z428" s="28"/>
    </row>
    <row r="429" spans="1:26" ht="15.75" customHeight="1">
      <c r="A429" s="111">
        <v>419</v>
      </c>
      <c r="B429" s="48"/>
      <c r="C429" s="48"/>
      <c r="D429" s="35"/>
      <c r="E429" s="149"/>
      <c r="F429" s="156"/>
      <c r="G429" s="670"/>
      <c r="H429" s="88"/>
      <c r="I429" s="40"/>
      <c r="J429" s="40"/>
      <c r="K429" s="41"/>
      <c r="L429" s="42"/>
      <c r="M429" s="658"/>
      <c r="N429" s="659" t="str">
        <f t="shared" si="7"/>
        <v/>
      </c>
      <c r="O429" s="692">
        <f t="shared" si="8"/>
        <v>0</v>
      </c>
      <c r="P429" s="29"/>
      <c r="Q429" s="74"/>
      <c r="R429" s="28"/>
      <c r="S429" s="28"/>
      <c r="T429" s="28"/>
      <c r="U429" s="28"/>
      <c r="V429" s="28"/>
      <c r="W429" s="28"/>
      <c r="X429" s="28"/>
      <c r="Y429" s="28"/>
      <c r="Z429" s="28"/>
    </row>
    <row r="430" spans="1:26" ht="15.75" customHeight="1">
      <c r="A430" s="111">
        <v>420</v>
      </c>
      <c r="B430" s="48"/>
      <c r="C430" s="48"/>
      <c r="D430" s="35"/>
      <c r="E430" s="149"/>
      <c r="F430" s="156"/>
      <c r="G430" s="670"/>
      <c r="H430" s="88"/>
      <c r="I430" s="40"/>
      <c r="J430" s="40"/>
      <c r="K430" s="41"/>
      <c r="L430" s="42"/>
      <c r="M430" s="658"/>
      <c r="N430" s="659" t="str">
        <f t="shared" si="7"/>
        <v/>
      </c>
      <c r="O430" s="692">
        <f t="shared" si="8"/>
        <v>0</v>
      </c>
      <c r="P430" s="29"/>
      <c r="Q430" s="74"/>
      <c r="R430" s="28"/>
      <c r="S430" s="28"/>
      <c r="T430" s="28"/>
      <c r="U430" s="28"/>
      <c r="V430" s="28"/>
      <c r="W430" s="28"/>
      <c r="X430" s="28"/>
      <c r="Y430" s="28"/>
      <c r="Z430" s="28"/>
    </row>
    <row r="431" spans="1:26" ht="15.75" customHeight="1">
      <c r="A431" s="111">
        <v>421</v>
      </c>
      <c r="B431" s="48"/>
      <c r="C431" s="48"/>
      <c r="D431" s="35"/>
      <c r="E431" s="149"/>
      <c r="F431" s="156"/>
      <c r="G431" s="670"/>
      <c r="H431" s="88"/>
      <c r="I431" s="40"/>
      <c r="J431" s="40"/>
      <c r="K431" s="41"/>
      <c r="L431" s="42"/>
      <c r="M431" s="658"/>
      <c r="N431" s="659" t="str">
        <f t="shared" si="7"/>
        <v/>
      </c>
      <c r="O431" s="692">
        <f t="shared" si="8"/>
        <v>0</v>
      </c>
      <c r="P431" s="29"/>
      <c r="Q431" s="74"/>
      <c r="R431" s="28"/>
      <c r="S431" s="28"/>
      <c r="T431" s="28"/>
      <c r="U431" s="28"/>
      <c r="V431" s="28"/>
      <c r="W431" s="28"/>
      <c r="X431" s="28"/>
      <c r="Y431" s="28"/>
      <c r="Z431" s="28"/>
    </row>
    <row r="432" spans="1:26" ht="15.75" customHeight="1">
      <c r="A432" s="111">
        <v>422</v>
      </c>
      <c r="B432" s="48"/>
      <c r="C432" s="48"/>
      <c r="D432" s="35"/>
      <c r="E432" s="149"/>
      <c r="F432" s="156"/>
      <c r="G432" s="670"/>
      <c r="H432" s="88"/>
      <c r="I432" s="40"/>
      <c r="J432" s="40"/>
      <c r="K432" s="41"/>
      <c r="L432" s="42"/>
      <c r="M432" s="658"/>
      <c r="N432" s="659" t="str">
        <f t="shared" si="7"/>
        <v/>
      </c>
      <c r="O432" s="692">
        <f t="shared" si="8"/>
        <v>0</v>
      </c>
      <c r="P432" s="29"/>
      <c r="Q432" s="74"/>
      <c r="R432" s="28"/>
      <c r="S432" s="28"/>
      <c r="T432" s="28"/>
      <c r="U432" s="28"/>
      <c r="V432" s="28"/>
      <c r="W432" s="28"/>
      <c r="X432" s="28"/>
      <c r="Y432" s="28"/>
      <c r="Z432" s="28"/>
    </row>
    <row r="433" spans="1:26" ht="15.75" customHeight="1">
      <c r="A433" s="111">
        <v>423</v>
      </c>
      <c r="B433" s="48"/>
      <c r="C433" s="48"/>
      <c r="D433" s="35"/>
      <c r="E433" s="149"/>
      <c r="F433" s="156"/>
      <c r="G433" s="670"/>
      <c r="H433" s="88"/>
      <c r="I433" s="40"/>
      <c r="J433" s="40"/>
      <c r="K433" s="41"/>
      <c r="L433" s="42"/>
      <c r="M433" s="658"/>
      <c r="N433" s="659" t="str">
        <f t="shared" si="7"/>
        <v/>
      </c>
      <c r="O433" s="692">
        <f t="shared" si="8"/>
        <v>0</v>
      </c>
      <c r="P433" s="29"/>
      <c r="Q433" s="74"/>
      <c r="R433" s="28"/>
      <c r="S433" s="28"/>
      <c r="T433" s="28"/>
      <c r="U433" s="28"/>
      <c r="V433" s="28"/>
      <c r="W433" s="28"/>
      <c r="X433" s="28"/>
      <c r="Y433" s="28"/>
      <c r="Z433" s="28"/>
    </row>
    <row r="434" spans="1:26" ht="15.75" customHeight="1">
      <c r="A434" s="111">
        <v>424</v>
      </c>
      <c r="B434" s="48"/>
      <c r="C434" s="48"/>
      <c r="D434" s="35"/>
      <c r="E434" s="149"/>
      <c r="F434" s="156"/>
      <c r="G434" s="670"/>
      <c r="H434" s="88"/>
      <c r="I434" s="40"/>
      <c r="J434" s="40"/>
      <c r="K434" s="41"/>
      <c r="L434" s="42"/>
      <c r="M434" s="658"/>
      <c r="N434" s="659" t="str">
        <f t="shared" si="7"/>
        <v/>
      </c>
      <c r="O434" s="692">
        <f t="shared" si="8"/>
        <v>0</v>
      </c>
      <c r="P434" s="29"/>
      <c r="Q434" s="74"/>
      <c r="R434" s="28"/>
      <c r="S434" s="28"/>
      <c r="T434" s="28"/>
      <c r="U434" s="28"/>
      <c r="V434" s="28"/>
      <c r="W434" s="28"/>
      <c r="X434" s="28"/>
      <c r="Y434" s="28"/>
      <c r="Z434" s="28"/>
    </row>
    <row r="435" spans="1:26" ht="15.75" customHeight="1">
      <c r="A435" s="111">
        <v>425</v>
      </c>
      <c r="B435" s="48"/>
      <c r="C435" s="48"/>
      <c r="D435" s="35"/>
      <c r="E435" s="149"/>
      <c r="F435" s="156"/>
      <c r="G435" s="670"/>
      <c r="H435" s="88"/>
      <c r="I435" s="40"/>
      <c r="J435" s="40"/>
      <c r="K435" s="41"/>
      <c r="L435" s="42"/>
      <c r="M435" s="658"/>
      <c r="N435" s="659" t="str">
        <f t="shared" si="7"/>
        <v/>
      </c>
      <c r="O435" s="692">
        <f t="shared" si="8"/>
        <v>0</v>
      </c>
      <c r="P435" s="29"/>
      <c r="Q435" s="74"/>
      <c r="R435" s="28"/>
      <c r="S435" s="28"/>
      <c r="T435" s="28"/>
      <c r="U435" s="28"/>
      <c r="V435" s="28"/>
      <c r="W435" s="28"/>
      <c r="X435" s="28"/>
      <c r="Y435" s="28"/>
      <c r="Z435" s="28"/>
    </row>
    <row r="436" spans="1:26" ht="15.75" customHeight="1">
      <c r="A436" s="111">
        <v>426</v>
      </c>
      <c r="B436" s="48"/>
      <c r="C436" s="48"/>
      <c r="D436" s="35"/>
      <c r="E436" s="149"/>
      <c r="F436" s="156"/>
      <c r="G436" s="670"/>
      <c r="H436" s="88"/>
      <c r="I436" s="40"/>
      <c r="J436" s="40"/>
      <c r="K436" s="41"/>
      <c r="L436" s="42"/>
      <c r="M436" s="658"/>
      <c r="N436" s="659" t="str">
        <f t="shared" si="7"/>
        <v/>
      </c>
      <c r="O436" s="692">
        <f t="shared" si="8"/>
        <v>0</v>
      </c>
      <c r="P436" s="29"/>
      <c r="Q436" s="74"/>
      <c r="R436" s="28"/>
      <c r="S436" s="28"/>
      <c r="T436" s="28"/>
      <c r="U436" s="28"/>
      <c r="V436" s="28"/>
      <c r="W436" s="28"/>
      <c r="X436" s="28"/>
      <c r="Y436" s="28"/>
      <c r="Z436" s="28"/>
    </row>
    <row r="437" spans="1:26" ht="15.75" customHeight="1">
      <c r="A437" s="111">
        <v>427</v>
      </c>
      <c r="B437" s="48"/>
      <c r="C437" s="48"/>
      <c r="D437" s="35"/>
      <c r="E437" s="149"/>
      <c r="F437" s="156"/>
      <c r="G437" s="670"/>
      <c r="H437" s="88"/>
      <c r="I437" s="40"/>
      <c r="J437" s="40"/>
      <c r="K437" s="41"/>
      <c r="L437" s="42"/>
      <c r="M437" s="658"/>
      <c r="N437" s="659" t="str">
        <f t="shared" si="7"/>
        <v/>
      </c>
      <c r="O437" s="692">
        <f t="shared" si="8"/>
        <v>0</v>
      </c>
      <c r="P437" s="29"/>
      <c r="Q437" s="74"/>
      <c r="R437" s="28"/>
      <c r="S437" s="28"/>
      <c r="T437" s="28"/>
      <c r="U437" s="28"/>
      <c r="V437" s="28"/>
      <c r="W437" s="28"/>
      <c r="X437" s="28"/>
      <c r="Y437" s="28"/>
      <c r="Z437" s="28"/>
    </row>
    <row r="438" spans="1:26" ht="15.75" customHeight="1">
      <c r="A438" s="111">
        <v>428</v>
      </c>
      <c r="B438" s="48"/>
      <c r="C438" s="48"/>
      <c r="D438" s="35"/>
      <c r="E438" s="149"/>
      <c r="F438" s="156"/>
      <c r="G438" s="670"/>
      <c r="H438" s="88"/>
      <c r="I438" s="40"/>
      <c r="J438" s="40"/>
      <c r="K438" s="41"/>
      <c r="L438" s="42"/>
      <c r="M438" s="658"/>
      <c r="N438" s="659" t="str">
        <f t="shared" si="7"/>
        <v/>
      </c>
      <c r="O438" s="692">
        <f t="shared" si="8"/>
        <v>0</v>
      </c>
      <c r="P438" s="29"/>
      <c r="Q438" s="74"/>
      <c r="R438" s="28"/>
      <c r="S438" s="28"/>
      <c r="T438" s="28"/>
      <c r="U438" s="28"/>
      <c r="V438" s="28"/>
      <c r="W438" s="28"/>
      <c r="X438" s="28"/>
      <c r="Y438" s="28"/>
      <c r="Z438" s="28"/>
    </row>
    <row r="439" spans="1:26" ht="15.75" customHeight="1">
      <c r="A439" s="111">
        <v>429</v>
      </c>
      <c r="B439" s="48"/>
      <c r="C439" s="48"/>
      <c r="D439" s="35"/>
      <c r="E439" s="149"/>
      <c r="F439" s="156"/>
      <c r="G439" s="670"/>
      <c r="H439" s="88"/>
      <c r="I439" s="40"/>
      <c r="J439" s="40"/>
      <c r="K439" s="41"/>
      <c r="L439" s="42"/>
      <c r="M439" s="658"/>
      <c r="N439" s="659" t="str">
        <f t="shared" si="7"/>
        <v/>
      </c>
      <c r="O439" s="692">
        <f t="shared" si="8"/>
        <v>0</v>
      </c>
      <c r="P439" s="29"/>
      <c r="Q439" s="74"/>
      <c r="R439" s="28"/>
      <c r="S439" s="28"/>
      <c r="T439" s="28"/>
      <c r="U439" s="28"/>
      <c r="V439" s="28"/>
      <c r="W439" s="28"/>
      <c r="X439" s="28"/>
      <c r="Y439" s="28"/>
      <c r="Z439" s="28"/>
    </row>
    <row r="440" spans="1:26" ht="15.75" customHeight="1">
      <c r="A440" s="111">
        <v>430</v>
      </c>
      <c r="B440" s="48"/>
      <c r="C440" s="48"/>
      <c r="D440" s="35"/>
      <c r="E440" s="149"/>
      <c r="F440" s="156"/>
      <c r="G440" s="670"/>
      <c r="H440" s="88"/>
      <c r="I440" s="40"/>
      <c r="J440" s="40"/>
      <c r="K440" s="41"/>
      <c r="L440" s="42"/>
      <c r="M440" s="658"/>
      <c r="N440" s="659" t="str">
        <f t="shared" si="7"/>
        <v/>
      </c>
      <c r="O440" s="692">
        <f t="shared" si="8"/>
        <v>0</v>
      </c>
      <c r="P440" s="29"/>
      <c r="Q440" s="74"/>
      <c r="R440" s="28"/>
      <c r="S440" s="28"/>
      <c r="T440" s="28"/>
      <c r="U440" s="28"/>
      <c r="V440" s="28"/>
      <c r="W440" s="28"/>
      <c r="X440" s="28"/>
      <c r="Y440" s="28"/>
      <c r="Z440" s="28"/>
    </row>
    <row r="441" spans="1:26" ht="15.75" customHeight="1">
      <c r="A441" s="111">
        <v>431</v>
      </c>
      <c r="B441" s="48"/>
      <c r="C441" s="48"/>
      <c r="D441" s="35"/>
      <c r="E441" s="149"/>
      <c r="F441" s="156"/>
      <c r="G441" s="670"/>
      <c r="H441" s="88"/>
      <c r="I441" s="40"/>
      <c r="J441" s="40"/>
      <c r="K441" s="41"/>
      <c r="L441" s="42"/>
      <c r="M441" s="658"/>
      <c r="N441" s="659" t="str">
        <f t="shared" si="7"/>
        <v/>
      </c>
      <c r="O441" s="692">
        <f t="shared" si="8"/>
        <v>0</v>
      </c>
      <c r="P441" s="29"/>
      <c r="Q441" s="74"/>
      <c r="R441" s="28"/>
      <c r="S441" s="28"/>
      <c r="T441" s="28"/>
      <c r="U441" s="28"/>
      <c r="V441" s="28"/>
      <c r="W441" s="28"/>
      <c r="X441" s="28"/>
      <c r="Y441" s="28"/>
      <c r="Z441" s="28"/>
    </row>
    <row r="442" spans="1:26" ht="15.75" customHeight="1">
      <c r="A442" s="111">
        <v>432</v>
      </c>
      <c r="B442" s="48"/>
      <c r="C442" s="48"/>
      <c r="D442" s="35"/>
      <c r="E442" s="149"/>
      <c r="F442" s="156"/>
      <c r="G442" s="670"/>
      <c r="H442" s="88"/>
      <c r="I442" s="40"/>
      <c r="J442" s="40"/>
      <c r="K442" s="41"/>
      <c r="L442" s="42"/>
      <c r="M442" s="658"/>
      <c r="N442" s="659" t="str">
        <f t="shared" si="7"/>
        <v/>
      </c>
      <c r="O442" s="692">
        <f t="shared" si="8"/>
        <v>0</v>
      </c>
      <c r="P442" s="29"/>
      <c r="Q442" s="74"/>
      <c r="R442" s="28"/>
      <c r="S442" s="28"/>
      <c r="T442" s="28"/>
      <c r="U442" s="28"/>
      <c r="V442" s="28"/>
      <c r="W442" s="28"/>
      <c r="X442" s="28"/>
      <c r="Y442" s="28"/>
      <c r="Z442" s="28"/>
    </row>
    <row r="443" spans="1:26" ht="15.75" customHeight="1">
      <c r="A443" s="111">
        <v>433</v>
      </c>
      <c r="B443" s="48"/>
      <c r="C443" s="48"/>
      <c r="D443" s="35"/>
      <c r="E443" s="149"/>
      <c r="F443" s="156"/>
      <c r="G443" s="670"/>
      <c r="H443" s="88"/>
      <c r="I443" s="40"/>
      <c r="J443" s="40"/>
      <c r="K443" s="41"/>
      <c r="L443" s="42"/>
      <c r="M443" s="658"/>
      <c r="N443" s="659" t="str">
        <f t="shared" si="7"/>
        <v/>
      </c>
      <c r="O443" s="692">
        <f t="shared" si="8"/>
        <v>0</v>
      </c>
      <c r="P443" s="29"/>
      <c r="Q443" s="74"/>
      <c r="R443" s="28"/>
      <c r="S443" s="28"/>
      <c r="T443" s="28"/>
      <c r="U443" s="28"/>
      <c r="V443" s="28"/>
      <c r="W443" s="28"/>
      <c r="X443" s="28"/>
      <c r="Y443" s="28"/>
      <c r="Z443" s="28"/>
    </row>
    <row r="444" spans="1:26" ht="15.75" customHeight="1">
      <c r="A444" s="111">
        <v>434</v>
      </c>
      <c r="B444" s="48"/>
      <c r="C444" s="48"/>
      <c r="D444" s="35"/>
      <c r="E444" s="149"/>
      <c r="F444" s="156"/>
      <c r="G444" s="670"/>
      <c r="H444" s="88"/>
      <c r="I444" s="40"/>
      <c r="J444" s="40"/>
      <c r="K444" s="41"/>
      <c r="L444" s="42"/>
      <c r="M444" s="658"/>
      <c r="N444" s="659" t="str">
        <f t="shared" si="7"/>
        <v/>
      </c>
      <c r="O444" s="692">
        <f t="shared" si="8"/>
        <v>0</v>
      </c>
      <c r="P444" s="29"/>
      <c r="Q444" s="74"/>
      <c r="R444" s="28"/>
      <c r="S444" s="28"/>
      <c r="T444" s="28"/>
      <c r="U444" s="28"/>
      <c r="V444" s="28"/>
      <c r="W444" s="28"/>
      <c r="X444" s="28"/>
      <c r="Y444" s="28"/>
      <c r="Z444" s="28"/>
    </row>
    <row r="445" spans="1:26" ht="15.75" customHeight="1">
      <c r="A445" s="111">
        <v>435</v>
      </c>
      <c r="B445" s="48"/>
      <c r="C445" s="48"/>
      <c r="D445" s="35"/>
      <c r="E445" s="149"/>
      <c r="F445" s="156"/>
      <c r="G445" s="670"/>
      <c r="H445" s="88"/>
      <c r="I445" s="40"/>
      <c r="J445" s="40"/>
      <c r="K445" s="41"/>
      <c r="L445" s="42"/>
      <c r="M445" s="658"/>
      <c r="N445" s="659" t="str">
        <f t="shared" si="7"/>
        <v/>
      </c>
      <c r="O445" s="692">
        <f t="shared" si="8"/>
        <v>0</v>
      </c>
      <c r="P445" s="29"/>
      <c r="Q445" s="74"/>
      <c r="R445" s="28"/>
      <c r="S445" s="28"/>
      <c r="T445" s="28"/>
      <c r="U445" s="28"/>
      <c r="V445" s="28"/>
      <c r="W445" s="28"/>
      <c r="X445" s="28"/>
      <c r="Y445" s="28"/>
      <c r="Z445" s="28"/>
    </row>
    <row r="446" spans="1:26" ht="15.75" customHeight="1">
      <c r="A446" s="111">
        <v>436</v>
      </c>
      <c r="B446" s="48"/>
      <c r="C446" s="48"/>
      <c r="D446" s="35"/>
      <c r="E446" s="149"/>
      <c r="F446" s="156"/>
      <c r="G446" s="670"/>
      <c r="H446" s="88"/>
      <c r="I446" s="40"/>
      <c r="J446" s="40"/>
      <c r="K446" s="41"/>
      <c r="L446" s="42"/>
      <c r="M446" s="658"/>
      <c r="N446" s="659" t="str">
        <f t="shared" si="7"/>
        <v/>
      </c>
      <c r="O446" s="692">
        <f t="shared" si="8"/>
        <v>0</v>
      </c>
      <c r="P446" s="29"/>
      <c r="Q446" s="74"/>
      <c r="R446" s="28"/>
      <c r="S446" s="28"/>
      <c r="T446" s="28"/>
      <c r="U446" s="28"/>
      <c r="V446" s="28"/>
      <c r="W446" s="28"/>
      <c r="X446" s="28"/>
      <c r="Y446" s="28"/>
      <c r="Z446" s="28"/>
    </row>
    <row r="447" spans="1:26" ht="15.75" customHeight="1">
      <c r="A447" s="111">
        <v>437</v>
      </c>
      <c r="B447" s="48"/>
      <c r="C447" s="48"/>
      <c r="D447" s="35"/>
      <c r="E447" s="149"/>
      <c r="F447" s="156"/>
      <c r="G447" s="670"/>
      <c r="H447" s="88"/>
      <c r="I447" s="40"/>
      <c r="J447" s="40"/>
      <c r="K447" s="41"/>
      <c r="L447" s="42"/>
      <c r="M447" s="658"/>
      <c r="N447" s="659" t="str">
        <f t="shared" si="7"/>
        <v/>
      </c>
      <c r="O447" s="692">
        <f t="shared" si="8"/>
        <v>0</v>
      </c>
      <c r="P447" s="29"/>
      <c r="Q447" s="74"/>
      <c r="R447" s="28"/>
      <c r="S447" s="28"/>
      <c r="T447" s="28"/>
      <c r="U447" s="28"/>
      <c r="V447" s="28"/>
      <c r="W447" s="28"/>
      <c r="X447" s="28"/>
      <c r="Y447" s="28"/>
      <c r="Z447" s="28"/>
    </row>
    <row r="448" spans="1:26" ht="15.75" customHeight="1">
      <c r="A448" s="111">
        <v>438</v>
      </c>
      <c r="B448" s="48"/>
      <c r="C448" s="48"/>
      <c r="D448" s="35"/>
      <c r="E448" s="149"/>
      <c r="F448" s="156"/>
      <c r="G448" s="670"/>
      <c r="H448" s="88"/>
      <c r="I448" s="40"/>
      <c r="J448" s="40"/>
      <c r="K448" s="41"/>
      <c r="L448" s="42"/>
      <c r="M448" s="658"/>
      <c r="N448" s="659" t="str">
        <f t="shared" si="7"/>
        <v/>
      </c>
      <c r="O448" s="692">
        <f t="shared" si="8"/>
        <v>0</v>
      </c>
      <c r="P448" s="29"/>
      <c r="Q448" s="74"/>
      <c r="R448" s="28"/>
      <c r="S448" s="28"/>
      <c r="T448" s="28"/>
      <c r="U448" s="28"/>
      <c r="V448" s="28"/>
      <c r="W448" s="28"/>
      <c r="X448" s="28"/>
      <c r="Y448" s="28"/>
      <c r="Z448" s="28"/>
    </row>
    <row r="449" spans="1:26" ht="15.75" customHeight="1">
      <c r="A449" s="111">
        <v>439</v>
      </c>
      <c r="B449" s="48"/>
      <c r="C449" s="48"/>
      <c r="D449" s="35"/>
      <c r="E449" s="149"/>
      <c r="F449" s="156"/>
      <c r="G449" s="670"/>
      <c r="H449" s="88"/>
      <c r="I449" s="40"/>
      <c r="J449" s="40"/>
      <c r="K449" s="41"/>
      <c r="L449" s="42"/>
      <c r="M449" s="658"/>
      <c r="N449" s="659" t="str">
        <f t="shared" si="7"/>
        <v/>
      </c>
      <c r="O449" s="692">
        <f t="shared" si="8"/>
        <v>0</v>
      </c>
      <c r="P449" s="29"/>
      <c r="Q449" s="74"/>
      <c r="R449" s="28"/>
      <c r="S449" s="28"/>
      <c r="T449" s="28"/>
      <c r="U449" s="28"/>
      <c r="V449" s="28"/>
      <c r="W449" s="28"/>
      <c r="X449" s="28"/>
      <c r="Y449" s="28"/>
      <c r="Z449" s="28"/>
    </row>
    <row r="450" spans="1:26" ht="15.75" customHeight="1">
      <c r="A450" s="111">
        <v>440</v>
      </c>
      <c r="B450" s="48"/>
      <c r="C450" s="48"/>
      <c r="D450" s="35"/>
      <c r="E450" s="149"/>
      <c r="F450" s="156"/>
      <c r="G450" s="670"/>
      <c r="H450" s="88"/>
      <c r="I450" s="40"/>
      <c r="J450" s="40"/>
      <c r="K450" s="41"/>
      <c r="L450" s="42"/>
      <c r="M450" s="658"/>
      <c r="N450" s="659" t="str">
        <f t="shared" si="7"/>
        <v/>
      </c>
      <c r="O450" s="692">
        <f t="shared" si="8"/>
        <v>0</v>
      </c>
      <c r="P450" s="29"/>
      <c r="Q450" s="74"/>
      <c r="R450" s="28"/>
      <c r="S450" s="28"/>
      <c r="T450" s="28"/>
      <c r="U450" s="28"/>
      <c r="V450" s="28"/>
      <c r="W450" s="28"/>
      <c r="X450" s="28"/>
      <c r="Y450" s="28"/>
      <c r="Z450" s="28"/>
    </row>
    <row r="451" spans="1:26" ht="15.75" customHeight="1">
      <c r="A451" s="111">
        <v>441</v>
      </c>
      <c r="B451" s="48"/>
      <c r="C451" s="48"/>
      <c r="D451" s="35"/>
      <c r="E451" s="149"/>
      <c r="F451" s="156"/>
      <c r="G451" s="670"/>
      <c r="H451" s="88"/>
      <c r="I451" s="40"/>
      <c r="J451" s="40"/>
      <c r="K451" s="41"/>
      <c r="L451" s="42"/>
      <c r="M451" s="658"/>
      <c r="N451" s="659" t="str">
        <f t="shared" si="7"/>
        <v/>
      </c>
      <c r="O451" s="692">
        <f t="shared" si="8"/>
        <v>0</v>
      </c>
      <c r="P451" s="29"/>
      <c r="Q451" s="74"/>
      <c r="R451" s="28"/>
      <c r="S451" s="28"/>
      <c r="T451" s="28"/>
      <c r="U451" s="28"/>
      <c r="V451" s="28"/>
      <c r="W451" s="28"/>
      <c r="X451" s="28"/>
      <c r="Y451" s="28"/>
      <c r="Z451" s="28"/>
    </row>
    <row r="452" spans="1:26" ht="15.75" customHeight="1">
      <c r="A452" s="111">
        <v>442</v>
      </c>
      <c r="B452" s="48"/>
      <c r="C452" s="48"/>
      <c r="D452" s="35"/>
      <c r="E452" s="149"/>
      <c r="F452" s="156"/>
      <c r="G452" s="670"/>
      <c r="H452" s="88"/>
      <c r="I452" s="40"/>
      <c r="J452" s="40"/>
      <c r="K452" s="41"/>
      <c r="L452" s="42"/>
      <c r="M452" s="658"/>
      <c r="N452" s="659" t="str">
        <f t="shared" si="7"/>
        <v/>
      </c>
      <c r="O452" s="692">
        <f t="shared" si="8"/>
        <v>0</v>
      </c>
      <c r="P452" s="29"/>
      <c r="Q452" s="74"/>
      <c r="R452" s="28"/>
      <c r="S452" s="28"/>
      <c r="T452" s="28"/>
      <c r="U452" s="28"/>
      <c r="V452" s="28"/>
      <c r="W452" s="28"/>
      <c r="X452" s="28"/>
      <c r="Y452" s="28"/>
      <c r="Z452" s="28"/>
    </row>
    <row r="453" spans="1:26" ht="15.75" customHeight="1">
      <c r="A453" s="111">
        <v>443</v>
      </c>
      <c r="B453" s="48"/>
      <c r="C453" s="48"/>
      <c r="D453" s="35"/>
      <c r="E453" s="149"/>
      <c r="F453" s="156"/>
      <c r="G453" s="670"/>
      <c r="H453" s="88"/>
      <c r="I453" s="40"/>
      <c r="J453" s="40"/>
      <c r="K453" s="41"/>
      <c r="L453" s="42"/>
      <c r="M453" s="658"/>
      <c r="N453" s="659" t="str">
        <f t="shared" si="7"/>
        <v/>
      </c>
      <c r="O453" s="692">
        <f t="shared" si="8"/>
        <v>0</v>
      </c>
      <c r="P453" s="29"/>
      <c r="Q453" s="74"/>
      <c r="R453" s="28"/>
      <c r="S453" s="28"/>
      <c r="T453" s="28"/>
      <c r="U453" s="28"/>
      <c r="V453" s="28"/>
      <c r="W453" s="28"/>
      <c r="X453" s="28"/>
      <c r="Y453" s="28"/>
      <c r="Z453" s="28"/>
    </row>
    <row r="454" spans="1:26" ht="15.75" customHeight="1">
      <c r="A454" s="111">
        <v>444</v>
      </c>
      <c r="B454" s="48"/>
      <c r="C454" s="48"/>
      <c r="D454" s="35"/>
      <c r="E454" s="149"/>
      <c r="F454" s="156"/>
      <c r="G454" s="670"/>
      <c r="H454" s="88"/>
      <c r="I454" s="40"/>
      <c r="J454" s="40"/>
      <c r="K454" s="41"/>
      <c r="L454" s="42"/>
      <c r="M454" s="658"/>
      <c r="N454" s="659" t="str">
        <f t="shared" si="7"/>
        <v/>
      </c>
      <c r="O454" s="692">
        <f t="shared" si="8"/>
        <v>0</v>
      </c>
      <c r="P454" s="29"/>
      <c r="Q454" s="74"/>
      <c r="R454" s="28"/>
      <c r="S454" s="28"/>
      <c r="T454" s="28"/>
      <c r="U454" s="28"/>
      <c r="V454" s="28"/>
      <c r="W454" s="28"/>
      <c r="X454" s="28"/>
      <c r="Y454" s="28"/>
      <c r="Z454" s="28"/>
    </row>
    <row r="455" spans="1:26" ht="15.75" customHeight="1">
      <c r="A455" s="111">
        <v>445</v>
      </c>
      <c r="B455" s="48"/>
      <c r="C455" s="48"/>
      <c r="D455" s="35"/>
      <c r="E455" s="149"/>
      <c r="F455" s="156"/>
      <c r="G455" s="670"/>
      <c r="H455" s="88"/>
      <c r="I455" s="40"/>
      <c r="J455" s="40"/>
      <c r="K455" s="41"/>
      <c r="L455" s="42"/>
      <c r="M455" s="658"/>
      <c r="N455" s="659" t="str">
        <f t="shared" si="7"/>
        <v/>
      </c>
      <c r="O455" s="692">
        <f t="shared" si="8"/>
        <v>0</v>
      </c>
      <c r="P455" s="29"/>
      <c r="Q455" s="74"/>
      <c r="R455" s="28"/>
      <c r="S455" s="28"/>
      <c r="T455" s="28"/>
      <c r="U455" s="28"/>
      <c r="V455" s="28"/>
      <c r="W455" s="28"/>
      <c r="X455" s="28"/>
      <c r="Y455" s="28"/>
      <c r="Z455" s="28"/>
    </row>
    <row r="456" spans="1:26" ht="15.75" customHeight="1">
      <c r="A456" s="111">
        <v>446</v>
      </c>
      <c r="B456" s="48"/>
      <c r="C456" s="48"/>
      <c r="D456" s="35"/>
      <c r="E456" s="149"/>
      <c r="F456" s="156"/>
      <c r="G456" s="670"/>
      <c r="H456" s="88"/>
      <c r="I456" s="40"/>
      <c r="J456" s="40"/>
      <c r="K456" s="41"/>
      <c r="L456" s="42"/>
      <c r="M456" s="658"/>
      <c r="N456" s="659" t="str">
        <f t="shared" si="7"/>
        <v/>
      </c>
      <c r="O456" s="692">
        <f t="shared" si="8"/>
        <v>0</v>
      </c>
      <c r="P456" s="29"/>
      <c r="Q456" s="74"/>
      <c r="R456" s="28"/>
      <c r="S456" s="28"/>
      <c r="T456" s="28"/>
      <c r="U456" s="28"/>
      <c r="V456" s="28"/>
      <c r="W456" s="28"/>
      <c r="X456" s="28"/>
      <c r="Y456" s="28"/>
      <c r="Z456" s="28"/>
    </row>
    <row r="457" spans="1:26" ht="15.75" customHeight="1">
      <c r="A457" s="111">
        <v>447</v>
      </c>
      <c r="B457" s="48"/>
      <c r="C457" s="48"/>
      <c r="D457" s="35"/>
      <c r="E457" s="149"/>
      <c r="F457" s="156"/>
      <c r="G457" s="670"/>
      <c r="H457" s="88"/>
      <c r="I457" s="40"/>
      <c r="J457" s="40"/>
      <c r="K457" s="41"/>
      <c r="L457" s="42"/>
      <c r="M457" s="658"/>
      <c r="N457" s="659" t="str">
        <f t="shared" si="7"/>
        <v/>
      </c>
      <c r="O457" s="692">
        <f t="shared" si="8"/>
        <v>0</v>
      </c>
      <c r="P457" s="29"/>
      <c r="Q457" s="74"/>
      <c r="R457" s="28"/>
      <c r="S457" s="28"/>
      <c r="T457" s="28"/>
      <c r="U457" s="28"/>
      <c r="V457" s="28"/>
      <c r="W457" s="28"/>
      <c r="X457" s="28"/>
      <c r="Y457" s="28"/>
      <c r="Z457" s="28"/>
    </row>
    <row r="458" spans="1:26" ht="15.75" customHeight="1">
      <c r="A458" s="111">
        <v>448</v>
      </c>
      <c r="B458" s="48"/>
      <c r="C458" s="48"/>
      <c r="D458" s="35"/>
      <c r="E458" s="149"/>
      <c r="F458" s="156"/>
      <c r="G458" s="670"/>
      <c r="H458" s="88"/>
      <c r="I458" s="40"/>
      <c r="J458" s="40"/>
      <c r="K458" s="41"/>
      <c r="L458" s="42"/>
      <c r="M458" s="658"/>
      <c r="N458" s="659" t="str">
        <f t="shared" si="7"/>
        <v/>
      </c>
      <c r="O458" s="692">
        <f t="shared" si="8"/>
        <v>0</v>
      </c>
      <c r="P458" s="29"/>
      <c r="Q458" s="74"/>
      <c r="R458" s="28"/>
      <c r="S458" s="28"/>
      <c r="T458" s="28"/>
      <c r="U458" s="28"/>
      <c r="V458" s="28"/>
      <c r="W458" s="28"/>
      <c r="X458" s="28"/>
      <c r="Y458" s="28"/>
      <c r="Z458" s="28"/>
    </row>
    <row r="459" spans="1:26" ht="15.75" customHeight="1">
      <c r="A459" s="111">
        <v>449</v>
      </c>
      <c r="B459" s="48"/>
      <c r="C459" s="48"/>
      <c r="D459" s="35"/>
      <c r="E459" s="149"/>
      <c r="F459" s="156"/>
      <c r="G459" s="670"/>
      <c r="H459" s="88"/>
      <c r="I459" s="40"/>
      <c r="J459" s="40"/>
      <c r="K459" s="41"/>
      <c r="L459" s="42"/>
      <c r="M459" s="658"/>
      <c r="N459" s="659" t="str">
        <f t="shared" si="7"/>
        <v/>
      </c>
      <c r="O459" s="692">
        <f t="shared" si="8"/>
        <v>0</v>
      </c>
      <c r="P459" s="29"/>
      <c r="Q459" s="74"/>
      <c r="R459" s="28"/>
      <c r="S459" s="28"/>
      <c r="T459" s="28"/>
      <c r="U459" s="28"/>
      <c r="V459" s="28"/>
      <c r="W459" s="28"/>
      <c r="X459" s="28"/>
      <c r="Y459" s="28"/>
      <c r="Z459" s="28"/>
    </row>
    <row r="460" spans="1:26" ht="15.75" customHeight="1">
      <c r="A460" s="111">
        <v>450</v>
      </c>
      <c r="B460" s="48"/>
      <c r="C460" s="48"/>
      <c r="D460" s="35"/>
      <c r="E460" s="149"/>
      <c r="F460" s="156"/>
      <c r="G460" s="670"/>
      <c r="H460" s="88"/>
      <c r="I460" s="40"/>
      <c r="J460" s="40"/>
      <c r="K460" s="41"/>
      <c r="L460" s="42"/>
      <c r="M460" s="658"/>
      <c r="N460" s="659" t="str">
        <f t="shared" si="7"/>
        <v/>
      </c>
      <c r="O460" s="692">
        <f t="shared" si="8"/>
        <v>0</v>
      </c>
      <c r="P460" s="29"/>
      <c r="Q460" s="74"/>
      <c r="R460" s="28"/>
      <c r="S460" s="28"/>
      <c r="T460" s="28"/>
      <c r="U460" s="28"/>
      <c r="V460" s="28"/>
      <c r="W460" s="28"/>
      <c r="X460" s="28"/>
      <c r="Y460" s="28"/>
      <c r="Z460" s="28"/>
    </row>
    <row r="461" spans="1:26" ht="15.75" customHeight="1">
      <c r="A461" s="111">
        <v>451</v>
      </c>
      <c r="B461" s="48"/>
      <c r="C461" s="48"/>
      <c r="D461" s="35"/>
      <c r="E461" s="149"/>
      <c r="F461" s="156"/>
      <c r="G461" s="670"/>
      <c r="H461" s="88"/>
      <c r="I461" s="40"/>
      <c r="J461" s="40"/>
      <c r="K461" s="41"/>
      <c r="L461" s="42"/>
      <c r="M461" s="658"/>
      <c r="N461" s="659" t="str">
        <f t="shared" si="7"/>
        <v/>
      </c>
      <c r="O461" s="692">
        <f t="shared" si="8"/>
        <v>0</v>
      </c>
      <c r="P461" s="29"/>
      <c r="Q461" s="74"/>
      <c r="R461" s="28"/>
      <c r="S461" s="28"/>
      <c r="T461" s="28"/>
      <c r="U461" s="28"/>
      <c r="V461" s="28"/>
      <c r="W461" s="28"/>
      <c r="X461" s="28"/>
      <c r="Y461" s="28"/>
      <c r="Z461" s="28"/>
    </row>
    <row r="462" spans="1:26" ht="15.75" customHeight="1">
      <c r="A462" s="111">
        <v>452</v>
      </c>
      <c r="B462" s="48"/>
      <c r="C462" s="48"/>
      <c r="D462" s="35"/>
      <c r="E462" s="149"/>
      <c r="F462" s="156"/>
      <c r="G462" s="670"/>
      <c r="H462" s="88"/>
      <c r="I462" s="40"/>
      <c r="J462" s="40"/>
      <c r="K462" s="41"/>
      <c r="L462" s="42"/>
      <c r="M462" s="658"/>
      <c r="N462" s="659" t="str">
        <f t="shared" si="7"/>
        <v/>
      </c>
      <c r="O462" s="692">
        <f t="shared" si="8"/>
        <v>0</v>
      </c>
      <c r="P462" s="29"/>
      <c r="Q462" s="74"/>
      <c r="R462" s="28"/>
      <c r="S462" s="28"/>
      <c r="T462" s="28"/>
      <c r="U462" s="28"/>
      <c r="V462" s="28"/>
      <c r="W462" s="28"/>
      <c r="X462" s="28"/>
      <c r="Y462" s="28"/>
      <c r="Z462" s="28"/>
    </row>
    <row r="463" spans="1:26" ht="15.75" customHeight="1">
      <c r="A463" s="111">
        <v>453</v>
      </c>
      <c r="B463" s="48"/>
      <c r="C463" s="48"/>
      <c r="D463" s="35"/>
      <c r="E463" s="149"/>
      <c r="F463" s="156"/>
      <c r="G463" s="670"/>
      <c r="H463" s="88"/>
      <c r="I463" s="40"/>
      <c r="J463" s="40"/>
      <c r="K463" s="41"/>
      <c r="L463" s="42"/>
      <c r="M463" s="658"/>
      <c r="N463" s="659" t="str">
        <f t="shared" si="7"/>
        <v/>
      </c>
      <c r="O463" s="692">
        <f t="shared" si="8"/>
        <v>0</v>
      </c>
      <c r="P463" s="29"/>
      <c r="Q463" s="74"/>
      <c r="R463" s="28"/>
      <c r="S463" s="28"/>
      <c r="T463" s="28"/>
      <c r="U463" s="28"/>
      <c r="V463" s="28"/>
      <c r="W463" s="28"/>
      <c r="X463" s="28"/>
      <c r="Y463" s="28"/>
      <c r="Z463" s="28"/>
    </row>
    <row r="464" spans="1:26" ht="15.75" customHeight="1">
      <c r="A464" s="111">
        <v>454</v>
      </c>
      <c r="B464" s="48"/>
      <c r="C464" s="48"/>
      <c r="D464" s="35"/>
      <c r="E464" s="149"/>
      <c r="F464" s="156"/>
      <c r="G464" s="670"/>
      <c r="H464" s="88"/>
      <c r="I464" s="40"/>
      <c r="J464" s="40"/>
      <c r="K464" s="41"/>
      <c r="L464" s="42"/>
      <c r="M464" s="658"/>
      <c r="N464" s="659" t="str">
        <f t="shared" si="7"/>
        <v/>
      </c>
      <c r="O464" s="692">
        <f t="shared" si="8"/>
        <v>0</v>
      </c>
      <c r="P464" s="29"/>
      <c r="Q464" s="74"/>
      <c r="R464" s="28"/>
      <c r="S464" s="28"/>
      <c r="T464" s="28"/>
      <c r="U464" s="28"/>
      <c r="V464" s="28"/>
      <c r="W464" s="28"/>
      <c r="X464" s="28"/>
      <c r="Y464" s="28"/>
      <c r="Z464" s="28"/>
    </row>
    <row r="465" spans="1:26" ht="15.75" customHeight="1">
      <c r="A465" s="111">
        <v>455</v>
      </c>
      <c r="B465" s="48"/>
      <c r="C465" s="48"/>
      <c r="D465" s="35"/>
      <c r="E465" s="149"/>
      <c r="F465" s="156"/>
      <c r="G465" s="670"/>
      <c r="H465" s="88"/>
      <c r="I465" s="40"/>
      <c r="J465" s="40"/>
      <c r="K465" s="41"/>
      <c r="L465" s="42"/>
      <c r="M465" s="658"/>
      <c r="N465" s="659" t="str">
        <f t="shared" si="7"/>
        <v/>
      </c>
      <c r="O465" s="692">
        <f t="shared" si="8"/>
        <v>0</v>
      </c>
      <c r="P465" s="29"/>
      <c r="Q465" s="74"/>
      <c r="R465" s="28"/>
      <c r="S465" s="28"/>
      <c r="T465" s="28"/>
      <c r="U465" s="28"/>
      <c r="V465" s="28"/>
      <c r="W465" s="28"/>
      <c r="X465" s="28"/>
      <c r="Y465" s="28"/>
      <c r="Z465" s="28"/>
    </row>
    <row r="466" spans="1:26" ht="15.75" customHeight="1">
      <c r="A466" s="111">
        <v>456</v>
      </c>
      <c r="B466" s="48"/>
      <c r="C466" s="48"/>
      <c r="D466" s="35"/>
      <c r="E466" s="149"/>
      <c r="F466" s="156"/>
      <c r="G466" s="670"/>
      <c r="H466" s="88"/>
      <c r="I466" s="40"/>
      <c r="J466" s="40"/>
      <c r="K466" s="41"/>
      <c r="L466" s="42"/>
      <c r="M466" s="658"/>
      <c r="N466" s="659" t="str">
        <f t="shared" si="7"/>
        <v/>
      </c>
      <c r="O466" s="692">
        <f t="shared" si="8"/>
        <v>0</v>
      </c>
      <c r="P466" s="29"/>
      <c r="Q466" s="74"/>
      <c r="R466" s="28"/>
      <c r="S466" s="28"/>
      <c r="T466" s="28"/>
      <c r="U466" s="28"/>
      <c r="V466" s="28"/>
      <c r="W466" s="28"/>
      <c r="X466" s="28"/>
      <c r="Y466" s="28"/>
      <c r="Z466" s="28"/>
    </row>
    <row r="467" spans="1:26" ht="15.75" customHeight="1">
      <c r="A467" s="111">
        <v>457</v>
      </c>
      <c r="B467" s="48"/>
      <c r="C467" s="48"/>
      <c r="D467" s="35"/>
      <c r="E467" s="149"/>
      <c r="F467" s="156"/>
      <c r="G467" s="670"/>
      <c r="H467" s="88"/>
      <c r="I467" s="40"/>
      <c r="J467" s="40"/>
      <c r="K467" s="41"/>
      <c r="L467" s="42"/>
      <c r="M467" s="658"/>
      <c r="N467" s="659" t="str">
        <f t="shared" si="7"/>
        <v/>
      </c>
      <c r="O467" s="692">
        <f t="shared" si="8"/>
        <v>0</v>
      </c>
      <c r="P467" s="29"/>
      <c r="Q467" s="74"/>
      <c r="R467" s="28"/>
      <c r="S467" s="28"/>
      <c r="T467" s="28"/>
      <c r="U467" s="28"/>
      <c r="V467" s="28"/>
      <c r="W467" s="28"/>
      <c r="X467" s="28"/>
      <c r="Y467" s="28"/>
      <c r="Z467" s="28"/>
    </row>
    <row r="468" spans="1:26" ht="15.75" customHeight="1">
      <c r="A468" s="111">
        <v>458</v>
      </c>
      <c r="B468" s="48"/>
      <c r="C468" s="48"/>
      <c r="D468" s="35"/>
      <c r="E468" s="149"/>
      <c r="F468" s="156"/>
      <c r="G468" s="670"/>
      <c r="H468" s="88"/>
      <c r="I468" s="40"/>
      <c r="J468" s="40"/>
      <c r="K468" s="41"/>
      <c r="L468" s="42"/>
      <c r="M468" s="658"/>
      <c r="N468" s="659" t="str">
        <f t="shared" si="7"/>
        <v/>
      </c>
      <c r="O468" s="692">
        <f t="shared" si="8"/>
        <v>0</v>
      </c>
      <c r="P468" s="29"/>
      <c r="Q468" s="74"/>
      <c r="R468" s="28"/>
      <c r="S468" s="28"/>
      <c r="T468" s="28"/>
      <c r="U468" s="28"/>
      <c r="V468" s="28"/>
      <c r="W468" s="28"/>
      <c r="X468" s="28"/>
      <c r="Y468" s="28"/>
      <c r="Z468" s="28"/>
    </row>
    <row r="469" spans="1:26" ht="15.75" customHeight="1">
      <c r="A469" s="111">
        <v>459</v>
      </c>
      <c r="B469" s="48"/>
      <c r="C469" s="48"/>
      <c r="D469" s="35"/>
      <c r="E469" s="149"/>
      <c r="F469" s="156"/>
      <c r="G469" s="670"/>
      <c r="H469" s="88"/>
      <c r="I469" s="40"/>
      <c r="J469" s="40"/>
      <c r="K469" s="41"/>
      <c r="L469" s="42"/>
      <c r="M469" s="658"/>
      <c r="N469" s="659" t="str">
        <f t="shared" si="7"/>
        <v/>
      </c>
      <c r="O469" s="692">
        <f t="shared" si="8"/>
        <v>0</v>
      </c>
      <c r="P469" s="29"/>
      <c r="Q469" s="74"/>
      <c r="R469" s="28"/>
      <c r="S469" s="28"/>
      <c r="T469" s="28"/>
      <c r="U469" s="28"/>
      <c r="V469" s="28"/>
      <c r="W469" s="28"/>
      <c r="X469" s="28"/>
      <c r="Y469" s="28"/>
      <c r="Z469" s="28"/>
    </row>
    <row r="470" spans="1:26" ht="15.75" customHeight="1">
      <c r="A470" s="111">
        <v>460</v>
      </c>
      <c r="B470" s="48"/>
      <c r="C470" s="48"/>
      <c r="D470" s="35"/>
      <c r="E470" s="149"/>
      <c r="F470" s="156"/>
      <c r="G470" s="670"/>
      <c r="H470" s="88"/>
      <c r="I470" s="40"/>
      <c r="J470" s="40"/>
      <c r="K470" s="41"/>
      <c r="L470" s="42"/>
      <c r="M470" s="658"/>
      <c r="N470" s="659" t="str">
        <f t="shared" si="7"/>
        <v/>
      </c>
      <c r="O470" s="692">
        <f t="shared" si="8"/>
        <v>0</v>
      </c>
      <c r="P470" s="29"/>
      <c r="Q470" s="74"/>
      <c r="R470" s="28"/>
      <c r="S470" s="28"/>
      <c r="T470" s="28"/>
      <c r="U470" s="28"/>
      <c r="V470" s="28"/>
      <c r="W470" s="28"/>
      <c r="X470" s="28"/>
      <c r="Y470" s="28"/>
      <c r="Z470" s="28"/>
    </row>
    <row r="471" spans="1:26" ht="15.75" customHeight="1">
      <c r="A471" s="111">
        <v>461</v>
      </c>
      <c r="B471" s="48"/>
      <c r="C471" s="48"/>
      <c r="D471" s="35"/>
      <c r="E471" s="149"/>
      <c r="F471" s="156"/>
      <c r="G471" s="670"/>
      <c r="H471" s="88"/>
      <c r="I471" s="40"/>
      <c r="J471" s="40"/>
      <c r="K471" s="41"/>
      <c r="L471" s="42"/>
      <c r="M471" s="658"/>
      <c r="N471" s="659" t="str">
        <f t="shared" si="7"/>
        <v/>
      </c>
      <c r="O471" s="692">
        <f t="shared" si="8"/>
        <v>0</v>
      </c>
      <c r="P471" s="29"/>
      <c r="Q471" s="74"/>
      <c r="R471" s="28"/>
      <c r="S471" s="28"/>
      <c r="T471" s="28"/>
      <c r="U471" s="28"/>
      <c r="V471" s="28"/>
      <c r="W471" s="28"/>
      <c r="X471" s="28"/>
      <c r="Y471" s="28"/>
      <c r="Z471" s="28"/>
    </row>
    <row r="472" spans="1:26" ht="15.75" customHeight="1">
      <c r="A472" s="111">
        <v>462</v>
      </c>
      <c r="B472" s="48"/>
      <c r="C472" s="48"/>
      <c r="D472" s="35"/>
      <c r="E472" s="149"/>
      <c r="F472" s="156"/>
      <c r="G472" s="670"/>
      <c r="H472" s="88"/>
      <c r="I472" s="40"/>
      <c r="J472" s="40"/>
      <c r="K472" s="41"/>
      <c r="L472" s="42"/>
      <c r="M472" s="658"/>
      <c r="N472" s="659" t="str">
        <f t="shared" si="7"/>
        <v/>
      </c>
      <c r="O472" s="692">
        <f t="shared" si="8"/>
        <v>0</v>
      </c>
      <c r="P472" s="29"/>
      <c r="Q472" s="74"/>
      <c r="R472" s="28"/>
      <c r="S472" s="28"/>
      <c r="T472" s="28"/>
      <c r="U472" s="28"/>
      <c r="V472" s="28"/>
      <c r="W472" s="28"/>
      <c r="X472" s="28"/>
      <c r="Y472" s="28"/>
      <c r="Z472" s="28"/>
    </row>
    <row r="473" spans="1:26" ht="15.75" customHeight="1">
      <c r="A473" s="111">
        <v>463</v>
      </c>
      <c r="B473" s="48"/>
      <c r="C473" s="48"/>
      <c r="D473" s="35"/>
      <c r="E473" s="149"/>
      <c r="F473" s="156"/>
      <c r="G473" s="670"/>
      <c r="H473" s="88"/>
      <c r="I473" s="40"/>
      <c r="J473" s="40"/>
      <c r="K473" s="41"/>
      <c r="L473" s="42"/>
      <c r="M473" s="658"/>
      <c r="N473" s="659" t="str">
        <f t="shared" si="7"/>
        <v/>
      </c>
      <c r="O473" s="692">
        <f t="shared" si="8"/>
        <v>0</v>
      </c>
      <c r="P473" s="29"/>
      <c r="Q473" s="74"/>
      <c r="R473" s="28"/>
      <c r="S473" s="28"/>
      <c r="T473" s="28"/>
      <c r="U473" s="28"/>
      <c r="V473" s="28"/>
      <c r="W473" s="28"/>
      <c r="X473" s="28"/>
      <c r="Y473" s="28"/>
      <c r="Z473" s="28"/>
    </row>
    <row r="474" spans="1:26" ht="15.75" customHeight="1">
      <c r="A474" s="111">
        <v>464</v>
      </c>
      <c r="B474" s="48"/>
      <c r="C474" s="48"/>
      <c r="D474" s="35"/>
      <c r="E474" s="149"/>
      <c r="F474" s="156"/>
      <c r="G474" s="670"/>
      <c r="H474" s="88"/>
      <c r="I474" s="40"/>
      <c r="J474" s="40"/>
      <c r="K474" s="41"/>
      <c r="L474" s="42"/>
      <c r="M474" s="658"/>
      <c r="N474" s="659" t="str">
        <f t="shared" si="7"/>
        <v/>
      </c>
      <c r="O474" s="692">
        <f t="shared" si="8"/>
        <v>0</v>
      </c>
      <c r="P474" s="29"/>
      <c r="Q474" s="74"/>
      <c r="R474" s="28"/>
      <c r="S474" s="28"/>
      <c r="T474" s="28"/>
      <c r="U474" s="28"/>
      <c r="V474" s="28"/>
      <c r="W474" s="28"/>
      <c r="X474" s="28"/>
      <c r="Y474" s="28"/>
      <c r="Z474" s="28"/>
    </row>
    <row r="475" spans="1:26" ht="15.75" customHeight="1">
      <c r="A475" s="111">
        <v>465</v>
      </c>
      <c r="B475" s="48"/>
      <c r="C475" s="48"/>
      <c r="D475" s="35"/>
      <c r="E475" s="149"/>
      <c r="F475" s="156"/>
      <c r="G475" s="670"/>
      <c r="H475" s="88"/>
      <c r="I475" s="40"/>
      <c r="J475" s="40"/>
      <c r="K475" s="41"/>
      <c r="L475" s="42"/>
      <c r="M475" s="658"/>
      <c r="N475" s="659" t="str">
        <f t="shared" si="7"/>
        <v/>
      </c>
      <c r="O475" s="692">
        <f t="shared" si="8"/>
        <v>0</v>
      </c>
      <c r="P475" s="29"/>
      <c r="Q475" s="74"/>
      <c r="R475" s="28"/>
      <c r="S475" s="28"/>
      <c r="T475" s="28"/>
      <c r="U475" s="28"/>
      <c r="V475" s="28"/>
      <c r="W475" s="28"/>
      <c r="X475" s="28"/>
      <c r="Y475" s="28"/>
      <c r="Z475" s="28"/>
    </row>
    <row r="476" spans="1:26" ht="15.75" customHeight="1">
      <c r="A476" s="111">
        <v>466</v>
      </c>
      <c r="B476" s="48"/>
      <c r="C476" s="48"/>
      <c r="D476" s="35"/>
      <c r="E476" s="149"/>
      <c r="F476" s="156"/>
      <c r="G476" s="670"/>
      <c r="H476" s="88"/>
      <c r="I476" s="40"/>
      <c r="J476" s="40"/>
      <c r="K476" s="41"/>
      <c r="L476" s="42"/>
      <c r="M476" s="658"/>
      <c r="N476" s="659" t="str">
        <f t="shared" si="7"/>
        <v/>
      </c>
      <c r="O476" s="692">
        <f t="shared" si="8"/>
        <v>0</v>
      </c>
      <c r="P476" s="29"/>
      <c r="Q476" s="74"/>
      <c r="R476" s="28"/>
      <c r="S476" s="28"/>
      <c r="T476" s="28"/>
      <c r="U476" s="28"/>
      <c r="V476" s="28"/>
      <c r="W476" s="28"/>
      <c r="X476" s="28"/>
      <c r="Y476" s="28"/>
      <c r="Z476" s="28"/>
    </row>
    <row r="477" spans="1:26" ht="15.75" customHeight="1">
      <c r="A477" s="111">
        <v>467</v>
      </c>
      <c r="B477" s="48"/>
      <c r="C477" s="48"/>
      <c r="D477" s="35"/>
      <c r="E477" s="149"/>
      <c r="F477" s="156"/>
      <c r="G477" s="670"/>
      <c r="H477" s="88"/>
      <c r="I477" s="40"/>
      <c r="J477" s="40"/>
      <c r="K477" s="41"/>
      <c r="L477" s="42"/>
      <c r="M477" s="658"/>
      <c r="N477" s="659" t="str">
        <f t="shared" si="7"/>
        <v/>
      </c>
      <c r="O477" s="692">
        <f t="shared" si="8"/>
        <v>0</v>
      </c>
      <c r="P477" s="29"/>
      <c r="Q477" s="74"/>
      <c r="R477" s="28"/>
      <c r="S477" s="28"/>
      <c r="T477" s="28"/>
      <c r="U477" s="28"/>
      <c r="V477" s="28"/>
      <c r="W477" s="28"/>
      <c r="X477" s="28"/>
      <c r="Y477" s="28"/>
      <c r="Z477" s="28"/>
    </row>
    <row r="478" spans="1:26" ht="15.75" customHeight="1">
      <c r="A478" s="111">
        <v>468</v>
      </c>
      <c r="B478" s="48"/>
      <c r="C478" s="48"/>
      <c r="D478" s="35"/>
      <c r="E478" s="149"/>
      <c r="F478" s="156"/>
      <c r="G478" s="670"/>
      <c r="H478" s="88"/>
      <c r="I478" s="40"/>
      <c r="J478" s="40"/>
      <c r="K478" s="41"/>
      <c r="L478" s="42"/>
      <c r="M478" s="658"/>
      <c r="N478" s="659" t="str">
        <f t="shared" si="7"/>
        <v/>
      </c>
      <c r="O478" s="692">
        <f t="shared" si="8"/>
        <v>0</v>
      </c>
      <c r="P478" s="29"/>
      <c r="Q478" s="74"/>
      <c r="R478" s="28"/>
      <c r="S478" s="28"/>
      <c r="T478" s="28"/>
      <c r="U478" s="28"/>
      <c r="V478" s="28"/>
      <c r="W478" s="28"/>
      <c r="X478" s="28"/>
      <c r="Y478" s="28"/>
      <c r="Z478" s="28"/>
    </row>
    <row r="479" spans="1:26" ht="15.75" customHeight="1">
      <c r="A479" s="111">
        <v>469</v>
      </c>
      <c r="B479" s="48"/>
      <c r="C479" s="48"/>
      <c r="D479" s="35"/>
      <c r="E479" s="149"/>
      <c r="F479" s="156"/>
      <c r="G479" s="670"/>
      <c r="H479" s="88"/>
      <c r="I479" s="40"/>
      <c r="J479" s="40"/>
      <c r="K479" s="41"/>
      <c r="L479" s="42"/>
      <c r="M479" s="658"/>
      <c r="N479" s="659" t="str">
        <f t="shared" si="7"/>
        <v/>
      </c>
      <c r="O479" s="692">
        <f t="shared" si="8"/>
        <v>0</v>
      </c>
      <c r="P479" s="29"/>
      <c r="Q479" s="74"/>
      <c r="R479" s="28"/>
      <c r="S479" s="28"/>
      <c r="T479" s="28"/>
      <c r="U479" s="28"/>
      <c r="V479" s="28"/>
      <c r="W479" s="28"/>
      <c r="X479" s="28"/>
      <c r="Y479" s="28"/>
      <c r="Z479" s="28"/>
    </row>
    <row r="480" spans="1:26" ht="15.75" customHeight="1">
      <c r="A480" s="111">
        <v>470</v>
      </c>
      <c r="B480" s="48"/>
      <c r="C480" s="48"/>
      <c r="D480" s="35"/>
      <c r="E480" s="149"/>
      <c r="F480" s="156"/>
      <c r="G480" s="670"/>
      <c r="H480" s="88"/>
      <c r="I480" s="40"/>
      <c r="J480" s="40"/>
      <c r="K480" s="41"/>
      <c r="L480" s="42"/>
      <c r="M480" s="658"/>
      <c r="N480" s="659" t="str">
        <f t="shared" si="7"/>
        <v/>
      </c>
      <c r="O480" s="692">
        <f t="shared" si="8"/>
        <v>0</v>
      </c>
      <c r="P480" s="29"/>
      <c r="Q480" s="74"/>
      <c r="R480" s="28"/>
      <c r="S480" s="28"/>
      <c r="T480" s="28"/>
      <c r="U480" s="28"/>
      <c r="V480" s="28"/>
      <c r="W480" s="28"/>
      <c r="X480" s="28"/>
      <c r="Y480" s="28"/>
      <c r="Z480" s="28"/>
    </row>
    <row r="481" spans="1:26" ht="15.75" customHeight="1">
      <c r="A481" s="111">
        <v>471</v>
      </c>
      <c r="B481" s="48"/>
      <c r="C481" s="48"/>
      <c r="D481" s="35"/>
      <c r="E481" s="149"/>
      <c r="F481" s="156"/>
      <c r="G481" s="670"/>
      <c r="H481" s="88"/>
      <c r="I481" s="40"/>
      <c r="J481" s="40"/>
      <c r="K481" s="41"/>
      <c r="L481" s="42"/>
      <c r="M481" s="658"/>
      <c r="N481" s="659" t="str">
        <f t="shared" si="7"/>
        <v/>
      </c>
      <c r="O481" s="692">
        <f t="shared" si="8"/>
        <v>0</v>
      </c>
      <c r="P481" s="29"/>
      <c r="Q481" s="74"/>
      <c r="R481" s="28"/>
      <c r="S481" s="28"/>
      <c r="T481" s="28"/>
      <c r="U481" s="28"/>
      <c r="V481" s="28"/>
      <c r="W481" s="28"/>
      <c r="X481" s="28"/>
      <c r="Y481" s="28"/>
      <c r="Z481" s="28"/>
    </row>
    <row r="482" spans="1:26" ht="15.75" customHeight="1">
      <c r="A482" s="111">
        <v>472</v>
      </c>
      <c r="B482" s="48"/>
      <c r="C482" s="48"/>
      <c r="D482" s="35"/>
      <c r="E482" s="149"/>
      <c r="F482" s="156"/>
      <c r="G482" s="670"/>
      <c r="H482" s="88"/>
      <c r="I482" s="40"/>
      <c r="J482" s="40"/>
      <c r="K482" s="41"/>
      <c r="L482" s="42"/>
      <c r="M482" s="658"/>
      <c r="N482" s="659" t="str">
        <f t="shared" si="7"/>
        <v/>
      </c>
      <c r="O482" s="692">
        <f t="shared" si="8"/>
        <v>0</v>
      </c>
      <c r="P482" s="29"/>
      <c r="Q482" s="74"/>
      <c r="R482" s="28"/>
      <c r="S482" s="28"/>
      <c r="T482" s="28"/>
      <c r="U482" s="28"/>
      <c r="V482" s="28"/>
      <c r="W482" s="28"/>
      <c r="X482" s="28"/>
      <c r="Y482" s="28"/>
      <c r="Z482" s="28"/>
    </row>
    <row r="483" spans="1:26" ht="15.75" customHeight="1">
      <c r="A483" s="111">
        <v>473</v>
      </c>
      <c r="B483" s="48"/>
      <c r="C483" s="48"/>
      <c r="D483" s="35"/>
      <c r="E483" s="149"/>
      <c r="F483" s="156"/>
      <c r="G483" s="670"/>
      <c r="H483" s="88"/>
      <c r="I483" s="40"/>
      <c r="J483" s="40"/>
      <c r="K483" s="41"/>
      <c r="L483" s="42"/>
      <c r="M483" s="658"/>
      <c r="N483" s="659" t="str">
        <f t="shared" si="7"/>
        <v/>
      </c>
      <c r="O483" s="692">
        <f t="shared" si="8"/>
        <v>0</v>
      </c>
      <c r="P483" s="29"/>
      <c r="Q483" s="74"/>
      <c r="R483" s="28"/>
      <c r="S483" s="28"/>
      <c r="T483" s="28"/>
      <c r="U483" s="28"/>
      <c r="V483" s="28"/>
      <c r="W483" s="28"/>
      <c r="X483" s="28"/>
      <c r="Y483" s="28"/>
      <c r="Z483" s="28"/>
    </row>
    <row r="484" spans="1:26" ht="15.75" customHeight="1">
      <c r="A484" s="111">
        <v>474</v>
      </c>
      <c r="B484" s="48"/>
      <c r="C484" s="48"/>
      <c r="D484" s="35"/>
      <c r="E484" s="149"/>
      <c r="F484" s="156"/>
      <c r="G484" s="670"/>
      <c r="H484" s="88"/>
      <c r="I484" s="40"/>
      <c r="J484" s="40"/>
      <c r="K484" s="41"/>
      <c r="L484" s="42"/>
      <c r="M484" s="658"/>
      <c r="N484" s="659" t="str">
        <f t="shared" si="7"/>
        <v/>
      </c>
      <c r="O484" s="692">
        <f t="shared" si="8"/>
        <v>0</v>
      </c>
      <c r="P484" s="29"/>
      <c r="Q484" s="74"/>
      <c r="R484" s="28"/>
      <c r="S484" s="28"/>
      <c r="T484" s="28"/>
      <c r="U484" s="28"/>
      <c r="V484" s="28"/>
      <c r="W484" s="28"/>
      <c r="X484" s="28"/>
      <c r="Y484" s="28"/>
      <c r="Z484" s="28"/>
    </row>
    <row r="485" spans="1:26" ht="15.75" customHeight="1">
      <c r="A485" s="111">
        <v>475</v>
      </c>
      <c r="B485" s="48"/>
      <c r="C485" s="48"/>
      <c r="D485" s="35"/>
      <c r="E485" s="149"/>
      <c r="F485" s="156"/>
      <c r="G485" s="670"/>
      <c r="H485" s="88"/>
      <c r="I485" s="40"/>
      <c r="J485" s="40"/>
      <c r="K485" s="41"/>
      <c r="L485" s="42"/>
      <c r="M485" s="658"/>
      <c r="N485" s="659" t="str">
        <f t="shared" si="7"/>
        <v/>
      </c>
      <c r="O485" s="692">
        <f t="shared" si="8"/>
        <v>0</v>
      </c>
      <c r="P485" s="29"/>
      <c r="Q485" s="74"/>
      <c r="R485" s="28"/>
      <c r="S485" s="28"/>
      <c r="T485" s="28"/>
      <c r="U485" s="28"/>
      <c r="V485" s="28"/>
      <c r="W485" s="28"/>
      <c r="X485" s="28"/>
      <c r="Y485" s="28"/>
      <c r="Z485" s="28"/>
    </row>
    <row r="486" spans="1:26" ht="15.75" customHeight="1">
      <c r="A486" s="111">
        <v>476</v>
      </c>
      <c r="B486" s="48"/>
      <c r="C486" s="48"/>
      <c r="D486" s="35"/>
      <c r="E486" s="149"/>
      <c r="F486" s="156"/>
      <c r="G486" s="670"/>
      <c r="H486" s="88"/>
      <c r="I486" s="40"/>
      <c r="J486" s="40"/>
      <c r="K486" s="41"/>
      <c r="L486" s="42"/>
      <c r="M486" s="658"/>
      <c r="N486" s="659" t="str">
        <f t="shared" si="7"/>
        <v/>
      </c>
      <c r="O486" s="692">
        <f t="shared" si="8"/>
        <v>0</v>
      </c>
      <c r="P486" s="29"/>
      <c r="Q486" s="74"/>
      <c r="R486" s="28"/>
      <c r="S486" s="28"/>
      <c r="T486" s="28"/>
      <c r="U486" s="28"/>
      <c r="V486" s="28"/>
      <c r="W486" s="28"/>
      <c r="X486" s="28"/>
      <c r="Y486" s="28"/>
      <c r="Z486" s="28"/>
    </row>
    <row r="487" spans="1:26" ht="15.75" customHeight="1">
      <c r="A487" s="111">
        <v>477</v>
      </c>
      <c r="B487" s="48"/>
      <c r="C487" s="48"/>
      <c r="D487" s="35"/>
      <c r="E487" s="149"/>
      <c r="F487" s="156"/>
      <c r="G487" s="670"/>
      <c r="H487" s="88"/>
      <c r="I487" s="40"/>
      <c r="J487" s="40"/>
      <c r="K487" s="41"/>
      <c r="L487" s="42"/>
      <c r="M487" s="658"/>
      <c r="N487" s="659" t="str">
        <f t="shared" si="7"/>
        <v/>
      </c>
      <c r="O487" s="692">
        <f t="shared" si="8"/>
        <v>0</v>
      </c>
      <c r="P487" s="29"/>
      <c r="Q487" s="74"/>
      <c r="R487" s="28"/>
      <c r="S487" s="28"/>
      <c r="T487" s="28"/>
      <c r="U487" s="28"/>
      <c r="V487" s="28"/>
      <c r="W487" s="28"/>
      <c r="X487" s="28"/>
      <c r="Y487" s="28"/>
      <c r="Z487" s="28"/>
    </row>
    <row r="488" spans="1:26" ht="15.75" customHeight="1">
      <c r="A488" s="111">
        <v>478</v>
      </c>
      <c r="B488" s="48"/>
      <c r="C488" s="48"/>
      <c r="D488" s="35"/>
      <c r="E488" s="149"/>
      <c r="F488" s="156"/>
      <c r="G488" s="670"/>
      <c r="H488" s="88"/>
      <c r="I488" s="40"/>
      <c r="J488" s="40"/>
      <c r="K488" s="41"/>
      <c r="L488" s="42"/>
      <c r="M488" s="658"/>
      <c r="N488" s="659" t="str">
        <f t="shared" si="7"/>
        <v/>
      </c>
      <c r="O488" s="692">
        <f t="shared" si="8"/>
        <v>0</v>
      </c>
      <c r="P488" s="29"/>
      <c r="Q488" s="74"/>
      <c r="R488" s="28"/>
      <c r="S488" s="28"/>
      <c r="T488" s="28"/>
      <c r="U488" s="28"/>
      <c r="V488" s="28"/>
      <c r="W488" s="28"/>
      <c r="X488" s="28"/>
      <c r="Y488" s="28"/>
      <c r="Z488" s="28"/>
    </row>
    <row r="489" spans="1:26" ht="15.75" customHeight="1">
      <c r="A489" s="111">
        <v>479</v>
      </c>
      <c r="B489" s="48"/>
      <c r="C489" s="48"/>
      <c r="D489" s="35"/>
      <c r="E489" s="149"/>
      <c r="F489" s="156"/>
      <c r="G489" s="670"/>
      <c r="H489" s="88"/>
      <c r="I489" s="40"/>
      <c r="J489" s="40"/>
      <c r="K489" s="41"/>
      <c r="L489" s="42"/>
      <c r="M489" s="658"/>
      <c r="N489" s="659" t="str">
        <f t="shared" si="7"/>
        <v/>
      </c>
      <c r="O489" s="692">
        <f t="shared" si="8"/>
        <v>0</v>
      </c>
      <c r="P489" s="29"/>
      <c r="Q489" s="74"/>
      <c r="R489" s="28"/>
      <c r="S489" s="28"/>
      <c r="T489" s="28"/>
      <c r="U489" s="28"/>
      <c r="V489" s="28"/>
      <c r="W489" s="28"/>
      <c r="X489" s="28"/>
      <c r="Y489" s="28"/>
      <c r="Z489" s="28"/>
    </row>
    <row r="490" spans="1:26" ht="15.75" customHeight="1">
      <c r="A490" s="111">
        <v>480</v>
      </c>
      <c r="B490" s="48"/>
      <c r="C490" s="48"/>
      <c r="D490" s="35"/>
      <c r="E490" s="149"/>
      <c r="F490" s="156"/>
      <c r="G490" s="670"/>
      <c r="H490" s="88"/>
      <c r="I490" s="40"/>
      <c r="J490" s="40"/>
      <c r="K490" s="41"/>
      <c r="L490" s="42"/>
      <c r="M490" s="658"/>
      <c r="N490" s="659" t="str">
        <f t="shared" si="7"/>
        <v/>
      </c>
      <c r="O490" s="692">
        <f t="shared" si="8"/>
        <v>0</v>
      </c>
      <c r="P490" s="29"/>
      <c r="Q490" s="74"/>
      <c r="R490" s="28"/>
      <c r="S490" s="28"/>
      <c r="T490" s="28"/>
      <c r="U490" s="28"/>
      <c r="V490" s="28"/>
      <c r="W490" s="28"/>
      <c r="X490" s="28"/>
      <c r="Y490" s="28"/>
      <c r="Z490" s="28"/>
    </row>
    <row r="491" spans="1:26" ht="15.75" customHeight="1">
      <c r="A491" s="111">
        <v>481</v>
      </c>
      <c r="B491" s="48"/>
      <c r="C491" s="48"/>
      <c r="D491" s="35"/>
      <c r="E491" s="149"/>
      <c r="F491" s="156"/>
      <c r="G491" s="670"/>
      <c r="H491" s="88"/>
      <c r="I491" s="40"/>
      <c r="J491" s="40"/>
      <c r="K491" s="41"/>
      <c r="L491" s="42"/>
      <c r="M491" s="658"/>
      <c r="N491" s="659" t="str">
        <f t="shared" si="7"/>
        <v/>
      </c>
      <c r="O491" s="692">
        <f t="shared" si="8"/>
        <v>0</v>
      </c>
      <c r="P491" s="29"/>
      <c r="Q491" s="74"/>
      <c r="R491" s="28"/>
      <c r="S491" s="28"/>
      <c r="T491" s="28"/>
      <c r="U491" s="28"/>
      <c r="V491" s="28"/>
      <c r="W491" s="28"/>
      <c r="X491" s="28"/>
      <c r="Y491" s="28"/>
      <c r="Z491" s="28"/>
    </row>
    <row r="492" spans="1:26" ht="15.75" customHeight="1">
      <c r="A492" s="111">
        <v>482</v>
      </c>
      <c r="B492" s="48"/>
      <c r="C492" s="48"/>
      <c r="D492" s="35"/>
      <c r="E492" s="149"/>
      <c r="F492" s="156"/>
      <c r="G492" s="670"/>
      <c r="H492" s="88"/>
      <c r="I492" s="40"/>
      <c r="J492" s="40"/>
      <c r="K492" s="41"/>
      <c r="L492" s="42"/>
      <c r="M492" s="658"/>
      <c r="N492" s="659" t="str">
        <f t="shared" si="7"/>
        <v/>
      </c>
      <c r="O492" s="692">
        <f t="shared" si="8"/>
        <v>0</v>
      </c>
      <c r="P492" s="29"/>
      <c r="Q492" s="74"/>
      <c r="R492" s="28"/>
      <c r="S492" s="28"/>
      <c r="T492" s="28"/>
      <c r="U492" s="28"/>
      <c r="V492" s="28"/>
      <c r="W492" s="28"/>
      <c r="X492" s="28"/>
      <c r="Y492" s="28"/>
      <c r="Z492" s="28"/>
    </row>
    <row r="493" spans="1:26" ht="15.75" customHeight="1">
      <c r="A493" s="111">
        <v>483</v>
      </c>
      <c r="B493" s="48"/>
      <c r="C493" s="48"/>
      <c r="D493" s="35"/>
      <c r="E493" s="149"/>
      <c r="F493" s="156"/>
      <c r="G493" s="670"/>
      <c r="H493" s="88"/>
      <c r="I493" s="40"/>
      <c r="J493" s="40"/>
      <c r="K493" s="41"/>
      <c r="L493" s="42"/>
      <c r="M493" s="658"/>
      <c r="N493" s="659" t="str">
        <f t="shared" si="7"/>
        <v/>
      </c>
      <c r="O493" s="692">
        <f t="shared" si="8"/>
        <v>0</v>
      </c>
      <c r="P493" s="29"/>
      <c r="Q493" s="74"/>
      <c r="R493" s="28"/>
      <c r="S493" s="28"/>
      <c r="T493" s="28"/>
      <c r="U493" s="28"/>
      <c r="V493" s="28"/>
      <c r="W493" s="28"/>
      <c r="X493" s="28"/>
      <c r="Y493" s="28"/>
      <c r="Z493" s="28"/>
    </row>
    <row r="494" spans="1:26" ht="15.75" customHeight="1">
      <c r="A494" s="111">
        <v>484</v>
      </c>
      <c r="B494" s="48"/>
      <c r="C494" s="48"/>
      <c r="D494" s="35"/>
      <c r="E494" s="149"/>
      <c r="F494" s="156"/>
      <c r="G494" s="670"/>
      <c r="H494" s="88"/>
      <c r="I494" s="40"/>
      <c r="J494" s="40"/>
      <c r="K494" s="41"/>
      <c r="L494" s="42"/>
      <c r="M494" s="658"/>
      <c r="N494" s="659" t="str">
        <f t="shared" si="7"/>
        <v/>
      </c>
      <c r="O494" s="692">
        <f t="shared" si="8"/>
        <v>0</v>
      </c>
      <c r="P494" s="29"/>
      <c r="Q494" s="74"/>
      <c r="R494" s="28"/>
      <c r="S494" s="28"/>
      <c r="T494" s="28"/>
      <c r="U494" s="28"/>
      <c r="V494" s="28"/>
      <c r="W494" s="28"/>
      <c r="X494" s="28"/>
      <c r="Y494" s="28"/>
      <c r="Z494" s="28"/>
    </row>
    <row r="495" spans="1:26" ht="15.75" customHeight="1">
      <c r="A495" s="111">
        <v>485</v>
      </c>
      <c r="B495" s="48"/>
      <c r="C495" s="48"/>
      <c r="D495" s="35"/>
      <c r="E495" s="149"/>
      <c r="F495" s="156"/>
      <c r="G495" s="670"/>
      <c r="H495" s="88"/>
      <c r="I495" s="40"/>
      <c r="J495" s="40"/>
      <c r="K495" s="41"/>
      <c r="L495" s="42"/>
      <c r="M495" s="658"/>
      <c r="N495" s="659" t="str">
        <f t="shared" si="7"/>
        <v/>
      </c>
      <c r="O495" s="692">
        <f t="shared" si="8"/>
        <v>0</v>
      </c>
      <c r="P495" s="29"/>
      <c r="Q495" s="74"/>
      <c r="R495" s="28"/>
      <c r="S495" s="28"/>
      <c r="T495" s="28"/>
      <c r="U495" s="28"/>
      <c r="V495" s="28"/>
      <c r="W495" s="28"/>
      <c r="X495" s="28"/>
      <c r="Y495" s="28"/>
      <c r="Z495" s="28"/>
    </row>
    <row r="496" spans="1:26" ht="15.75" customHeight="1">
      <c r="A496" s="111">
        <v>486</v>
      </c>
      <c r="B496" s="48"/>
      <c r="C496" s="48"/>
      <c r="D496" s="35"/>
      <c r="E496" s="149"/>
      <c r="F496" s="156"/>
      <c r="G496" s="670"/>
      <c r="H496" s="88"/>
      <c r="I496" s="40"/>
      <c r="J496" s="40"/>
      <c r="K496" s="41"/>
      <c r="L496" s="42"/>
      <c r="M496" s="658"/>
      <c r="N496" s="659" t="str">
        <f t="shared" si="7"/>
        <v/>
      </c>
      <c r="O496" s="692">
        <f t="shared" si="8"/>
        <v>0</v>
      </c>
      <c r="P496" s="29"/>
      <c r="Q496" s="74"/>
      <c r="R496" s="28"/>
      <c r="S496" s="28"/>
      <c r="T496" s="28"/>
      <c r="U496" s="28"/>
      <c r="V496" s="28"/>
      <c r="W496" s="28"/>
      <c r="X496" s="28"/>
      <c r="Y496" s="28"/>
      <c r="Z496" s="28"/>
    </row>
    <row r="497" spans="1:26" ht="15.75" customHeight="1">
      <c r="A497" s="111">
        <v>487</v>
      </c>
      <c r="B497" s="48"/>
      <c r="C497" s="48"/>
      <c r="D497" s="35"/>
      <c r="E497" s="149"/>
      <c r="F497" s="156"/>
      <c r="G497" s="670"/>
      <c r="H497" s="88"/>
      <c r="I497" s="40"/>
      <c r="J497" s="40"/>
      <c r="K497" s="41"/>
      <c r="L497" s="42"/>
      <c r="M497" s="658"/>
      <c r="N497" s="659" t="str">
        <f t="shared" si="7"/>
        <v/>
      </c>
      <c r="O497" s="692">
        <f t="shared" si="8"/>
        <v>0</v>
      </c>
      <c r="P497" s="29"/>
      <c r="Q497" s="74"/>
      <c r="R497" s="28"/>
      <c r="S497" s="28"/>
      <c r="T497" s="28"/>
      <c r="U497" s="28"/>
      <c r="V497" s="28"/>
      <c r="W497" s="28"/>
      <c r="X497" s="28"/>
      <c r="Y497" s="28"/>
      <c r="Z497" s="28"/>
    </row>
    <row r="498" spans="1:26" ht="15.75" customHeight="1">
      <c r="A498" s="111">
        <v>488</v>
      </c>
      <c r="B498" s="48"/>
      <c r="C498" s="48"/>
      <c r="D498" s="35"/>
      <c r="E498" s="149"/>
      <c r="F498" s="156"/>
      <c r="G498" s="670"/>
      <c r="H498" s="88"/>
      <c r="I498" s="40"/>
      <c r="J498" s="40"/>
      <c r="K498" s="41"/>
      <c r="L498" s="42"/>
      <c r="M498" s="658"/>
      <c r="N498" s="659" t="str">
        <f t="shared" si="7"/>
        <v/>
      </c>
      <c r="O498" s="692">
        <f t="shared" si="8"/>
        <v>0</v>
      </c>
      <c r="P498" s="29"/>
      <c r="Q498" s="74"/>
      <c r="R498" s="28"/>
      <c r="S498" s="28"/>
      <c r="T498" s="28"/>
      <c r="U498" s="28"/>
      <c r="V498" s="28"/>
      <c r="W498" s="28"/>
      <c r="X498" s="28"/>
      <c r="Y498" s="28"/>
      <c r="Z498" s="28"/>
    </row>
    <row r="499" spans="1:26" ht="15.75" customHeight="1">
      <c r="A499" s="111">
        <v>489</v>
      </c>
      <c r="B499" s="48"/>
      <c r="C499" s="48"/>
      <c r="D499" s="35"/>
      <c r="E499" s="149"/>
      <c r="F499" s="156"/>
      <c r="G499" s="670"/>
      <c r="H499" s="88"/>
      <c r="I499" s="40"/>
      <c r="J499" s="40"/>
      <c r="K499" s="41"/>
      <c r="L499" s="42"/>
      <c r="M499" s="658"/>
      <c r="N499" s="659" t="str">
        <f t="shared" si="7"/>
        <v/>
      </c>
      <c r="O499" s="692">
        <f t="shared" si="8"/>
        <v>0</v>
      </c>
      <c r="P499" s="29"/>
      <c r="Q499" s="74"/>
      <c r="R499" s="28"/>
      <c r="S499" s="28"/>
      <c r="T499" s="28"/>
      <c r="U499" s="28"/>
      <c r="V499" s="28"/>
      <c r="W499" s="28"/>
      <c r="X499" s="28"/>
      <c r="Y499" s="28"/>
      <c r="Z499" s="28"/>
    </row>
    <row r="500" spans="1:26" ht="15.75" customHeight="1">
      <c r="A500" s="111">
        <v>490</v>
      </c>
      <c r="B500" s="48"/>
      <c r="C500" s="48"/>
      <c r="D500" s="35"/>
      <c r="E500" s="149"/>
      <c r="F500" s="156"/>
      <c r="G500" s="670"/>
      <c r="H500" s="88"/>
      <c r="I500" s="40"/>
      <c r="J500" s="40"/>
      <c r="K500" s="41"/>
      <c r="L500" s="42"/>
      <c r="M500" s="658"/>
      <c r="N500" s="659" t="str">
        <f t="shared" si="7"/>
        <v/>
      </c>
      <c r="O500" s="692">
        <f t="shared" si="8"/>
        <v>0</v>
      </c>
      <c r="P500" s="29"/>
      <c r="Q500" s="74"/>
      <c r="R500" s="28"/>
      <c r="S500" s="28"/>
      <c r="T500" s="28"/>
      <c r="U500" s="28"/>
      <c r="V500" s="28"/>
      <c r="W500" s="28"/>
      <c r="X500" s="28"/>
      <c r="Y500" s="28"/>
      <c r="Z500" s="28"/>
    </row>
    <row r="501" spans="1:26" ht="15.75" customHeight="1">
      <c r="A501" s="111">
        <v>491</v>
      </c>
      <c r="B501" s="48"/>
      <c r="C501" s="48"/>
      <c r="D501" s="35"/>
      <c r="E501" s="149"/>
      <c r="F501" s="156"/>
      <c r="G501" s="670"/>
      <c r="H501" s="88"/>
      <c r="I501" s="40"/>
      <c r="J501" s="40"/>
      <c r="K501" s="41"/>
      <c r="L501" s="42"/>
      <c r="M501" s="658"/>
      <c r="N501" s="659" t="str">
        <f t="shared" si="7"/>
        <v/>
      </c>
      <c r="O501" s="692">
        <f t="shared" si="8"/>
        <v>0</v>
      </c>
      <c r="P501" s="29"/>
      <c r="Q501" s="74"/>
      <c r="R501" s="28"/>
      <c r="S501" s="28"/>
      <c r="T501" s="28"/>
      <c r="U501" s="28"/>
      <c r="V501" s="28"/>
      <c r="W501" s="28"/>
      <c r="X501" s="28"/>
      <c r="Y501" s="28"/>
      <c r="Z501" s="28"/>
    </row>
    <row r="502" spans="1:26" ht="15.75" customHeight="1">
      <c r="A502" s="111">
        <v>492</v>
      </c>
      <c r="B502" s="48"/>
      <c r="C502" s="48"/>
      <c r="D502" s="35"/>
      <c r="E502" s="149"/>
      <c r="F502" s="156"/>
      <c r="G502" s="670"/>
      <c r="H502" s="88"/>
      <c r="I502" s="40"/>
      <c r="J502" s="40"/>
      <c r="K502" s="41"/>
      <c r="L502" s="42"/>
      <c r="M502" s="658"/>
      <c r="N502" s="659" t="str">
        <f t="shared" si="7"/>
        <v/>
      </c>
      <c r="O502" s="692">
        <f t="shared" si="8"/>
        <v>0</v>
      </c>
      <c r="P502" s="29"/>
      <c r="Q502" s="74"/>
      <c r="R502" s="28"/>
      <c r="S502" s="28"/>
      <c r="T502" s="28"/>
      <c r="U502" s="28"/>
      <c r="V502" s="28"/>
      <c r="W502" s="28"/>
      <c r="X502" s="28"/>
      <c r="Y502" s="28"/>
      <c r="Z502" s="28"/>
    </row>
    <row r="503" spans="1:26" ht="15.75" customHeight="1">
      <c r="A503" s="111">
        <v>493</v>
      </c>
      <c r="B503" s="48"/>
      <c r="C503" s="48"/>
      <c r="D503" s="35"/>
      <c r="E503" s="149"/>
      <c r="F503" s="156"/>
      <c r="G503" s="670"/>
      <c r="H503" s="88"/>
      <c r="I503" s="40"/>
      <c r="J503" s="40"/>
      <c r="K503" s="41"/>
      <c r="L503" s="42"/>
      <c r="M503" s="658"/>
      <c r="N503" s="659" t="str">
        <f t="shared" si="7"/>
        <v/>
      </c>
      <c r="O503" s="692">
        <f t="shared" si="8"/>
        <v>0</v>
      </c>
      <c r="P503" s="29"/>
      <c r="Q503" s="74"/>
      <c r="R503" s="28"/>
      <c r="S503" s="28"/>
      <c r="T503" s="28"/>
      <c r="U503" s="28"/>
      <c r="V503" s="28"/>
      <c r="W503" s="28"/>
      <c r="X503" s="28"/>
      <c r="Y503" s="28"/>
      <c r="Z503" s="28"/>
    </row>
    <row r="504" spans="1:26" ht="15.75" customHeight="1">
      <c r="A504" s="111">
        <v>494</v>
      </c>
      <c r="B504" s="48"/>
      <c r="C504" s="48"/>
      <c r="D504" s="35"/>
      <c r="E504" s="149"/>
      <c r="F504" s="156"/>
      <c r="G504" s="670"/>
      <c r="H504" s="88"/>
      <c r="I504" s="40"/>
      <c r="J504" s="40"/>
      <c r="K504" s="41"/>
      <c r="L504" s="42"/>
      <c r="M504" s="658"/>
      <c r="N504" s="659" t="str">
        <f t="shared" si="7"/>
        <v/>
      </c>
      <c r="O504" s="692">
        <f t="shared" si="8"/>
        <v>0</v>
      </c>
      <c r="P504" s="29"/>
      <c r="Q504" s="74"/>
      <c r="R504" s="28"/>
      <c r="S504" s="28"/>
      <c r="T504" s="28"/>
      <c r="U504" s="28"/>
      <c r="V504" s="28"/>
      <c r="W504" s="28"/>
      <c r="X504" s="28"/>
      <c r="Y504" s="28"/>
      <c r="Z504" s="28"/>
    </row>
    <row r="505" spans="1:26" ht="15.75" customHeight="1">
      <c r="A505" s="111">
        <v>495</v>
      </c>
      <c r="B505" s="48"/>
      <c r="C505" s="48"/>
      <c r="D505" s="35"/>
      <c r="E505" s="149"/>
      <c r="F505" s="156"/>
      <c r="G505" s="670"/>
      <c r="H505" s="88"/>
      <c r="I505" s="40"/>
      <c r="J505" s="40"/>
      <c r="K505" s="41"/>
      <c r="L505" s="42"/>
      <c r="M505" s="658"/>
      <c r="N505" s="659" t="str">
        <f t="shared" si="7"/>
        <v/>
      </c>
      <c r="O505" s="692">
        <f t="shared" si="8"/>
        <v>0</v>
      </c>
      <c r="P505" s="29"/>
      <c r="Q505" s="74"/>
      <c r="R505" s="28"/>
      <c r="S505" s="28"/>
      <c r="T505" s="28"/>
      <c r="U505" s="28"/>
      <c r="V505" s="28"/>
      <c r="W505" s="28"/>
      <c r="X505" s="28"/>
      <c r="Y505" s="28"/>
      <c r="Z505" s="28"/>
    </row>
    <row r="506" spans="1:26" ht="15.75" customHeight="1">
      <c r="A506" s="111">
        <v>496</v>
      </c>
      <c r="B506" s="48"/>
      <c r="C506" s="48"/>
      <c r="D506" s="35"/>
      <c r="E506" s="149"/>
      <c r="F506" s="156"/>
      <c r="G506" s="670"/>
      <c r="H506" s="88"/>
      <c r="I506" s="40"/>
      <c r="J506" s="40"/>
      <c r="K506" s="41"/>
      <c r="L506" s="42"/>
      <c r="M506" s="658"/>
      <c r="N506" s="659" t="str">
        <f t="shared" si="7"/>
        <v/>
      </c>
      <c r="O506" s="692">
        <f t="shared" si="8"/>
        <v>0</v>
      </c>
      <c r="P506" s="29"/>
      <c r="Q506" s="74"/>
      <c r="R506" s="28"/>
      <c r="S506" s="28"/>
      <c r="T506" s="28"/>
      <c r="U506" s="28"/>
      <c r="V506" s="28"/>
      <c r="W506" s="28"/>
      <c r="X506" s="28"/>
      <c r="Y506" s="28"/>
      <c r="Z506" s="28"/>
    </row>
    <row r="507" spans="1:26" ht="15.75" customHeight="1">
      <c r="A507" s="111">
        <v>497</v>
      </c>
      <c r="B507" s="48"/>
      <c r="C507" s="48"/>
      <c r="D507" s="35"/>
      <c r="E507" s="149"/>
      <c r="F507" s="156"/>
      <c r="G507" s="670"/>
      <c r="H507" s="88"/>
      <c r="I507" s="40"/>
      <c r="J507" s="40"/>
      <c r="K507" s="41"/>
      <c r="L507" s="42"/>
      <c r="M507" s="658"/>
      <c r="N507" s="659" t="str">
        <f t="shared" si="7"/>
        <v/>
      </c>
      <c r="O507" s="692">
        <f t="shared" si="8"/>
        <v>0</v>
      </c>
      <c r="P507" s="29"/>
      <c r="Q507" s="74"/>
      <c r="R507" s="28"/>
      <c r="S507" s="28"/>
      <c r="T507" s="28"/>
      <c r="U507" s="28"/>
      <c r="V507" s="28"/>
      <c r="W507" s="28"/>
      <c r="X507" s="28"/>
      <c r="Y507" s="28"/>
      <c r="Z507" s="28"/>
    </row>
    <row r="508" spans="1:26" ht="15.75" customHeight="1">
      <c r="A508" s="111">
        <v>498</v>
      </c>
      <c r="B508" s="48"/>
      <c r="C508" s="48"/>
      <c r="D508" s="35"/>
      <c r="E508" s="149"/>
      <c r="F508" s="156"/>
      <c r="G508" s="670"/>
      <c r="H508" s="88"/>
      <c r="I508" s="40"/>
      <c r="J508" s="40"/>
      <c r="K508" s="41" t="s">
        <v>26</v>
      </c>
      <c r="L508" s="42" t="str">
        <f t="shared" ref="L508:L511" si="9">CONCATENATE(I508,J508)</f>
        <v/>
      </c>
      <c r="M508" s="658">
        <f t="shared" ref="M508:M510" si="10">H508*I508</f>
        <v>0</v>
      </c>
      <c r="N508" s="659" t="str">
        <f t="shared" si="7"/>
        <v xml:space="preserve">0 </v>
      </c>
      <c r="O508" s="692">
        <f t="shared" si="8"/>
        <v>0</v>
      </c>
      <c r="P508" s="29" t="e">
        <f t="shared" ref="P508:P511" si="11">O508/H508</f>
        <v>#DIV/0!</v>
      </c>
      <c r="Q508" s="74" t="e">
        <f t="shared" ref="Q508:Q510" si="12">G508-P508</f>
        <v>#DIV/0!</v>
      </c>
      <c r="R508" s="28"/>
      <c r="S508" s="28"/>
      <c r="T508" s="28"/>
      <c r="U508" s="28"/>
      <c r="V508" s="28"/>
      <c r="W508" s="28"/>
      <c r="X508" s="28"/>
      <c r="Y508" s="28"/>
      <c r="Z508" s="28"/>
    </row>
    <row r="509" spans="1:26" ht="15.75" customHeight="1">
      <c r="A509" s="111">
        <v>499</v>
      </c>
      <c r="B509" s="48"/>
      <c r="C509" s="48"/>
      <c r="D509" s="35"/>
      <c r="E509" s="149"/>
      <c r="F509" s="156"/>
      <c r="G509" s="670"/>
      <c r="H509" s="88"/>
      <c r="I509" s="40"/>
      <c r="J509" s="40"/>
      <c r="K509" s="41" t="s">
        <v>26</v>
      </c>
      <c r="L509" s="42" t="str">
        <f t="shared" si="9"/>
        <v/>
      </c>
      <c r="M509" s="658">
        <f t="shared" si="10"/>
        <v>0</v>
      </c>
      <c r="N509" s="659" t="str">
        <f t="shared" si="7"/>
        <v xml:space="preserve">0 </v>
      </c>
      <c r="O509" s="692">
        <f t="shared" si="8"/>
        <v>0</v>
      </c>
      <c r="P509" s="29" t="e">
        <f t="shared" si="11"/>
        <v>#DIV/0!</v>
      </c>
      <c r="Q509" s="74" t="e">
        <f t="shared" si="12"/>
        <v>#DIV/0!</v>
      </c>
      <c r="R509" s="28"/>
      <c r="S509" s="28"/>
      <c r="T509" s="28"/>
      <c r="U509" s="28"/>
      <c r="V509" s="28"/>
      <c r="W509" s="28"/>
      <c r="X509" s="28"/>
      <c r="Y509" s="28"/>
      <c r="Z509" s="28"/>
    </row>
    <row r="510" spans="1:26" ht="15.75" customHeight="1">
      <c r="A510" s="111">
        <v>500</v>
      </c>
      <c r="B510" s="48"/>
      <c r="C510" s="48"/>
      <c r="D510" s="35"/>
      <c r="E510" s="149"/>
      <c r="F510" s="156"/>
      <c r="G510" s="670"/>
      <c r="H510" s="88"/>
      <c r="I510" s="40"/>
      <c r="J510" s="40"/>
      <c r="K510" s="41" t="s">
        <v>26</v>
      </c>
      <c r="L510" s="42" t="str">
        <f t="shared" si="9"/>
        <v/>
      </c>
      <c r="M510" s="658">
        <f t="shared" si="10"/>
        <v>0</v>
      </c>
      <c r="N510" s="659" t="str">
        <f t="shared" si="7"/>
        <v xml:space="preserve">0 </v>
      </c>
      <c r="O510" s="692">
        <f t="shared" si="8"/>
        <v>0</v>
      </c>
      <c r="P510" s="29" t="e">
        <f t="shared" si="11"/>
        <v>#DIV/0!</v>
      </c>
      <c r="Q510" s="74" t="e">
        <f t="shared" si="12"/>
        <v>#DIV/0!</v>
      </c>
      <c r="R510" s="28"/>
      <c r="S510" s="28"/>
      <c r="T510" s="28"/>
      <c r="U510" s="28"/>
      <c r="V510" s="28"/>
      <c r="W510" s="28"/>
      <c r="X510" s="28"/>
      <c r="Y510" s="28"/>
      <c r="Z510" s="28"/>
    </row>
    <row r="511" spans="1:26" ht="25.5" customHeight="1">
      <c r="A511" s="698" t="s">
        <v>3218</v>
      </c>
      <c r="B511" s="699"/>
      <c r="C511" s="700"/>
      <c r="D511" s="700"/>
      <c r="E511" s="701"/>
      <c r="F511" s="700"/>
      <c r="G511" s="702"/>
      <c r="H511" s="700"/>
      <c r="I511" s="703"/>
      <c r="J511" s="703"/>
      <c r="K511" s="703"/>
      <c r="L511" s="42" t="str">
        <f t="shared" si="9"/>
        <v/>
      </c>
      <c r="M511" s="704"/>
      <c r="N511" s="705"/>
      <c r="O511" s="706">
        <f>SUM(O11:O510)</f>
        <v>159682.00769899992</v>
      </c>
      <c r="P511" s="29" t="e">
        <f t="shared" si="11"/>
        <v>#DIV/0!</v>
      </c>
      <c r="Q511" s="11"/>
      <c r="R511" s="11"/>
      <c r="S511" s="11"/>
      <c r="T511" s="11"/>
      <c r="U511" s="11"/>
      <c r="V511" s="11"/>
      <c r="W511" s="11"/>
      <c r="X511" s="11"/>
      <c r="Y511" s="11"/>
      <c r="Z511" s="11"/>
    </row>
    <row r="512" spans="1:26" ht="13.5" hidden="1" customHeight="1">
      <c r="A512" s="707" t="s">
        <v>2841</v>
      </c>
      <c r="B512" s="708"/>
      <c r="C512" s="709" t="s">
        <v>2842</v>
      </c>
      <c r="D512" s="709"/>
      <c r="E512" s="709"/>
      <c r="F512" s="709"/>
      <c r="G512" s="709"/>
      <c r="H512" s="709"/>
      <c r="I512" s="709"/>
      <c r="J512" s="709"/>
      <c r="K512" s="709"/>
      <c r="L512" s="709"/>
      <c r="M512" s="709"/>
      <c r="N512" s="109"/>
      <c r="O512" s="109"/>
      <c r="P512" s="29"/>
      <c r="Q512" s="11"/>
      <c r="R512" s="11"/>
      <c r="S512" s="11"/>
      <c r="T512" s="11"/>
      <c r="U512" s="11"/>
      <c r="V512" s="11"/>
      <c r="W512" s="11"/>
      <c r="X512" s="11"/>
      <c r="Y512" s="11"/>
      <c r="Z512" s="11"/>
    </row>
    <row r="513" spans="1:26" ht="14.25" hidden="1" customHeight="1">
      <c r="A513" s="710"/>
      <c r="B513" s="711"/>
      <c r="C513" s="709"/>
      <c r="D513" s="709"/>
      <c r="E513" s="709"/>
      <c r="F513" s="709"/>
      <c r="G513" s="709"/>
      <c r="H513" s="709"/>
      <c r="I513" s="709"/>
      <c r="J513" s="709"/>
      <c r="K513" s="709"/>
      <c r="L513" s="709"/>
      <c r="M513" s="709"/>
      <c r="N513" s="109"/>
      <c r="O513" s="109"/>
      <c r="P513" s="29"/>
      <c r="Q513" s="11"/>
      <c r="R513" s="11"/>
      <c r="S513" s="11"/>
      <c r="T513" s="11"/>
      <c r="U513" s="11"/>
      <c r="V513" s="11"/>
      <c r="W513" s="11"/>
      <c r="X513" s="11"/>
      <c r="Y513" s="11"/>
      <c r="Z513" s="11"/>
    </row>
    <row r="514" spans="1:26" ht="14.25" hidden="1" customHeight="1">
      <c r="A514" s="710"/>
      <c r="B514" s="711"/>
      <c r="C514" s="709"/>
      <c r="D514" s="709"/>
      <c r="E514" s="709"/>
      <c r="F514" s="709"/>
      <c r="G514" s="709"/>
      <c r="H514" s="709"/>
      <c r="I514" s="709"/>
      <c r="J514" s="709"/>
      <c r="K514" s="709"/>
      <c r="L514" s="709"/>
      <c r="M514" s="709"/>
      <c r="N514" s="109"/>
      <c r="O514" s="109"/>
      <c r="P514" s="29"/>
      <c r="Q514" s="11"/>
      <c r="R514" s="11"/>
      <c r="S514" s="11"/>
      <c r="T514" s="11"/>
      <c r="U514" s="11"/>
      <c r="V514" s="11"/>
      <c r="W514" s="11"/>
      <c r="X514" s="11"/>
      <c r="Y514" s="11"/>
      <c r="Z514" s="11"/>
    </row>
    <row r="515" spans="1:26" ht="14.25" hidden="1" customHeight="1">
      <c r="A515" s="710"/>
      <c r="B515" s="711"/>
      <c r="C515" s="709"/>
      <c r="D515" s="709"/>
      <c r="E515" s="709"/>
      <c r="F515" s="709"/>
      <c r="G515" s="709"/>
      <c r="H515" s="709"/>
      <c r="I515" s="709"/>
      <c r="J515" s="709"/>
      <c r="K515" s="709"/>
      <c r="L515" s="709"/>
      <c r="M515" s="709"/>
      <c r="N515" s="109"/>
      <c r="O515" s="109"/>
      <c r="P515" s="29"/>
      <c r="Q515" s="11"/>
      <c r="R515" s="11"/>
      <c r="S515" s="11"/>
      <c r="T515" s="11"/>
      <c r="U515" s="11"/>
      <c r="V515" s="11"/>
      <c r="W515" s="11"/>
      <c r="X515" s="11"/>
      <c r="Y515" s="11"/>
      <c r="Z515" s="11"/>
    </row>
    <row r="516" spans="1:26" ht="14.25" hidden="1" customHeight="1">
      <c r="A516" s="710"/>
      <c r="B516" s="711"/>
      <c r="C516" s="712"/>
      <c r="D516" s="712"/>
      <c r="E516" s="710"/>
      <c r="F516" s="712"/>
      <c r="G516" s="713"/>
      <c r="H516" s="712"/>
      <c r="I516" s="712"/>
      <c r="J516" s="712"/>
      <c r="K516" s="712"/>
      <c r="L516" s="712"/>
      <c r="M516" s="714"/>
      <c r="N516" s="109"/>
      <c r="O516" s="109"/>
      <c r="P516" s="29"/>
      <c r="Q516" s="11"/>
      <c r="R516" s="11"/>
      <c r="S516" s="11"/>
      <c r="T516" s="11"/>
      <c r="U516" s="11"/>
      <c r="V516" s="11"/>
      <c r="W516" s="11"/>
      <c r="X516" s="11"/>
      <c r="Y516" s="11"/>
      <c r="Z516" s="11"/>
    </row>
    <row r="517" spans="1:26" ht="14.25" hidden="1" customHeight="1">
      <c r="A517" s="710"/>
      <c r="B517" s="708"/>
      <c r="C517" s="712" t="s">
        <v>2843</v>
      </c>
      <c r="D517" s="712"/>
      <c r="E517" s="710"/>
      <c r="F517" s="712"/>
      <c r="G517" s="713"/>
      <c r="H517" s="712"/>
      <c r="I517" s="712"/>
      <c r="J517" s="712"/>
      <c r="K517" s="712"/>
      <c r="L517" s="712"/>
      <c r="M517" s="714"/>
      <c r="N517" s="109"/>
      <c r="O517" s="109"/>
      <c r="P517" s="29"/>
      <c r="Q517" s="11"/>
      <c r="R517" s="11"/>
      <c r="S517" s="11"/>
      <c r="T517" s="11"/>
      <c r="U517" s="11"/>
      <c r="V517" s="11"/>
      <c r="W517" s="11"/>
      <c r="X517" s="11"/>
      <c r="Y517" s="11"/>
      <c r="Z517" s="11"/>
    </row>
    <row r="518" spans="1:26" ht="14.25" hidden="1" customHeight="1">
      <c r="A518" s="710"/>
      <c r="B518" s="711"/>
      <c r="C518" s="715" t="s">
        <v>4858</v>
      </c>
      <c r="D518" s="716" t="s">
        <v>2845</v>
      </c>
      <c r="E518" s="716"/>
      <c r="F518" s="712"/>
      <c r="G518" s="716" t="s">
        <v>2846</v>
      </c>
      <c r="H518" s="716"/>
      <c r="I518" s="716"/>
      <c r="J518" s="716"/>
      <c r="K518" s="716"/>
      <c r="L518" s="716"/>
      <c r="M518" s="716"/>
      <c r="N518" s="109"/>
      <c r="O518" s="109"/>
      <c r="P518" s="29"/>
      <c r="Q518" s="11"/>
      <c r="R518" s="11"/>
      <c r="S518" s="11"/>
      <c r="T518" s="11"/>
      <c r="U518" s="11"/>
      <c r="V518" s="11"/>
      <c r="W518" s="11"/>
      <c r="X518" s="11"/>
      <c r="Y518" s="11"/>
      <c r="Z518" s="11"/>
    </row>
    <row r="519" spans="1:26" ht="14.25" hidden="1" customHeight="1">
      <c r="A519" s="710"/>
      <c r="B519" s="711"/>
      <c r="C519" s="715"/>
      <c r="D519" s="716"/>
      <c r="E519" s="716"/>
      <c r="F519" s="712"/>
      <c r="G519" s="717"/>
      <c r="H519" s="718"/>
      <c r="I519" s="718"/>
      <c r="J519" s="718"/>
      <c r="K519" s="718"/>
      <c r="L519" s="718"/>
      <c r="M519" s="719"/>
      <c r="N519" s="109"/>
      <c r="O519" s="109"/>
      <c r="P519" s="29"/>
      <c r="Q519" s="11"/>
      <c r="R519" s="11"/>
      <c r="S519" s="11"/>
      <c r="T519" s="11"/>
      <c r="U519" s="11"/>
      <c r="V519" s="11"/>
      <c r="W519" s="11"/>
      <c r="X519" s="11"/>
      <c r="Y519" s="11"/>
      <c r="Z519" s="11"/>
    </row>
    <row r="520" spans="1:26" ht="14.25" hidden="1" customHeight="1">
      <c r="A520" s="710"/>
      <c r="B520" s="711"/>
      <c r="C520" s="715"/>
      <c r="D520" s="712"/>
      <c r="E520" s="710"/>
      <c r="F520" s="712"/>
      <c r="G520" s="713"/>
      <c r="H520" s="712"/>
      <c r="I520" s="712"/>
      <c r="J520" s="712"/>
      <c r="K520" s="712"/>
      <c r="L520" s="712"/>
      <c r="M520" s="714"/>
      <c r="N520" s="109"/>
      <c r="O520" s="109"/>
      <c r="P520" s="29"/>
      <c r="Q520" s="11"/>
      <c r="R520" s="11"/>
      <c r="S520" s="11"/>
      <c r="T520" s="11"/>
      <c r="U520" s="11"/>
      <c r="V520" s="11"/>
      <c r="W520" s="11"/>
      <c r="X520" s="11"/>
      <c r="Y520" s="11"/>
      <c r="Z520" s="11"/>
    </row>
    <row r="521" spans="1:26" ht="14.25" hidden="1" customHeight="1">
      <c r="A521" s="710"/>
      <c r="B521" s="711"/>
      <c r="C521" s="715" t="s">
        <v>2847</v>
      </c>
      <c r="D521" s="716" t="s">
        <v>2848</v>
      </c>
      <c r="E521" s="716"/>
      <c r="F521" s="712"/>
      <c r="G521" s="716" t="s">
        <v>2849</v>
      </c>
      <c r="H521" s="716"/>
      <c r="I521" s="716"/>
      <c r="J521" s="716"/>
      <c r="K521" s="716"/>
      <c r="L521" s="716"/>
      <c r="M521" s="716"/>
      <c r="N521" s="109"/>
      <c r="O521" s="109"/>
      <c r="P521" s="29"/>
      <c r="Q521" s="11"/>
      <c r="R521" s="11"/>
      <c r="S521" s="11"/>
      <c r="T521" s="11"/>
      <c r="U521" s="11"/>
      <c r="V521" s="11"/>
      <c r="W521" s="11"/>
      <c r="X521" s="11"/>
      <c r="Y521" s="11"/>
      <c r="Z521" s="11"/>
    </row>
    <row r="522" spans="1:26" ht="14.25" hidden="1" customHeight="1">
      <c r="A522" s="710"/>
      <c r="B522" s="711"/>
      <c r="C522" s="715"/>
      <c r="D522" s="716"/>
      <c r="E522" s="716"/>
      <c r="F522" s="712"/>
      <c r="G522" s="720"/>
      <c r="H522" s="718"/>
      <c r="I522" s="718"/>
      <c r="J522" s="718"/>
      <c r="K522" s="718"/>
      <c r="L522" s="718"/>
      <c r="M522" s="714"/>
      <c r="N522" s="109"/>
      <c r="O522" s="109"/>
      <c r="P522" s="29"/>
      <c r="Q522" s="11"/>
      <c r="R522" s="11"/>
      <c r="S522" s="11"/>
      <c r="T522" s="11"/>
      <c r="U522" s="11"/>
      <c r="V522" s="11"/>
      <c r="W522" s="11"/>
      <c r="X522" s="11"/>
      <c r="Y522" s="11"/>
      <c r="Z522" s="11"/>
    </row>
    <row r="523" spans="1:26" ht="14.25" hidden="1" customHeight="1">
      <c r="A523" s="710"/>
      <c r="B523" s="711"/>
      <c r="C523" s="715"/>
      <c r="D523" s="712"/>
      <c r="E523" s="710"/>
      <c r="F523" s="712"/>
      <c r="G523" s="713"/>
      <c r="H523" s="712"/>
      <c r="I523" s="712"/>
      <c r="J523" s="712"/>
      <c r="K523" s="712"/>
      <c r="L523" s="712"/>
      <c r="M523" s="714"/>
      <c r="N523" s="109"/>
      <c r="O523" s="109"/>
      <c r="P523" s="29"/>
      <c r="Q523" s="11"/>
      <c r="R523" s="11"/>
      <c r="S523" s="11"/>
      <c r="T523" s="11"/>
      <c r="U523" s="11"/>
      <c r="V523" s="11"/>
      <c r="W523" s="11"/>
      <c r="X523" s="11"/>
      <c r="Y523" s="11"/>
      <c r="Z523" s="11"/>
    </row>
    <row r="524" spans="1:26" ht="14.25" hidden="1" customHeight="1">
      <c r="A524" s="710"/>
      <c r="B524" s="711"/>
      <c r="C524" s="715" t="s">
        <v>2850</v>
      </c>
      <c r="D524" s="712" t="s">
        <v>2851</v>
      </c>
      <c r="E524" s="710"/>
      <c r="F524" s="712"/>
      <c r="G524" s="713"/>
      <c r="H524" s="712"/>
      <c r="I524" s="712"/>
      <c r="J524" s="712"/>
      <c r="K524" s="712"/>
      <c r="L524" s="712"/>
      <c r="M524" s="714"/>
      <c r="N524" s="109"/>
      <c r="O524" s="109"/>
      <c r="P524" s="29"/>
      <c r="Q524" s="11"/>
      <c r="R524" s="11"/>
      <c r="S524" s="11"/>
      <c r="T524" s="11"/>
      <c r="U524" s="11"/>
      <c r="V524" s="11"/>
      <c r="W524" s="11"/>
      <c r="X524" s="11"/>
      <c r="Y524" s="11"/>
      <c r="Z524" s="11"/>
    </row>
    <row r="525" spans="1:26" ht="14.25" hidden="1" customHeight="1">
      <c r="A525" s="710"/>
      <c r="B525" s="711"/>
      <c r="C525" s="715"/>
      <c r="D525" s="712"/>
      <c r="E525" s="710"/>
      <c r="F525" s="712"/>
      <c r="G525" s="713"/>
      <c r="H525" s="712"/>
      <c r="I525" s="712"/>
      <c r="J525" s="712"/>
      <c r="K525" s="712"/>
      <c r="L525" s="712"/>
      <c r="M525" s="714"/>
      <c r="N525" s="109"/>
      <c r="O525" s="109"/>
      <c r="P525" s="29"/>
      <c r="Q525" s="11"/>
      <c r="R525" s="11"/>
      <c r="S525" s="11"/>
      <c r="T525" s="11"/>
      <c r="U525" s="11"/>
      <c r="V525" s="11"/>
      <c r="W525" s="11"/>
      <c r="X525" s="11"/>
      <c r="Y525" s="11"/>
      <c r="Z525" s="11"/>
    </row>
    <row r="526" spans="1:26" ht="14.25" hidden="1" customHeight="1">
      <c r="A526" s="710"/>
      <c r="B526" s="711"/>
      <c r="C526" s="715" t="s">
        <v>4859</v>
      </c>
      <c r="D526" s="716" t="s">
        <v>2853</v>
      </c>
      <c r="E526" s="716"/>
      <c r="F526" s="712"/>
      <c r="G526" s="716" t="s">
        <v>2854</v>
      </c>
      <c r="H526" s="716"/>
      <c r="I526" s="716"/>
      <c r="J526" s="716"/>
      <c r="K526" s="716"/>
      <c r="L526" s="716"/>
      <c r="M526" s="716"/>
      <c r="N526" s="109"/>
      <c r="O526" s="109"/>
      <c r="P526" s="29"/>
      <c r="Q526" s="11"/>
      <c r="R526" s="11"/>
      <c r="S526" s="11"/>
      <c r="T526" s="11"/>
      <c r="U526" s="11"/>
      <c r="V526" s="11"/>
      <c r="W526" s="11"/>
      <c r="X526" s="11"/>
      <c r="Y526" s="11"/>
      <c r="Z526" s="11"/>
    </row>
    <row r="527" spans="1:26" ht="14.25" hidden="1" customHeight="1">
      <c r="A527" s="710"/>
      <c r="B527" s="711"/>
      <c r="C527" s="712"/>
      <c r="D527" s="716"/>
      <c r="E527" s="716"/>
      <c r="F527" s="712"/>
      <c r="G527" s="713"/>
      <c r="H527" s="712"/>
      <c r="I527" s="712"/>
      <c r="J527" s="712"/>
      <c r="K527" s="712"/>
      <c r="L527" s="712"/>
      <c r="M527" s="714"/>
      <c r="N527" s="109"/>
      <c r="O527" s="109"/>
      <c r="P527" s="29"/>
      <c r="Q527" s="11"/>
      <c r="R527" s="11"/>
      <c r="S527" s="11"/>
      <c r="T527" s="11"/>
      <c r="U527" s="11"/>
      <c r="V527" s="11"/>
      <c r="W527" s="11"/>
      <c r="X527" s="11"/>
      <c r="Y527" s="11"/>
      <c r="Z527" s="11"/>
    </row>
    <row r="528" spans="1:26" ht="14.25" hidden="1" customHeight="1">
      <c r="A528" s="710"/>
      <c r="B528" s="711"/>
      <c r="C528" s="712"/>
      <c r="D528" s="712"/>
      <c r="E528" s="710"/>
      <c r="F528" s="712"/>
      <c r="G528" s="713"/>
      <c r="H528" s="712"/>
      <c r="I528" s="712"/>
      <c r="J528" s="712"/>
      <c r="K528" s="712"/>
      <c r="L528" s="712"/>
      <c r="M528" s="714"/>
      <c r="N528" s="109"/>
      <c r="O528" s="109"/>
      <c r="P528" s="29"/>
      <c r="Q528" s="11"/>
      <c r="R528" s="11"/>
      <c r="S528" s="11"/>
      <c r="T528" s="11"/>
      <c r="U528" s="11"/>
      <c r="V528" s="11"/>
      <c r="W528" s="11"/>
      <c r="X528" s="11"/>
      <c r="Y528" s="11"/>
      <c r="Z528" s="11"/>
    </row>
    <row r="529" spans="1:26" ht="14.25" hidden="1" customHeight="1">
      <c r="A529" s="707" t="s">
        <v>2855</v>
      </c>
      <c r="B529" s="711"/>
      <c r="C529" s="709" t="s">
        <v>2856</v>
      </c>
      <c r="D529" s="709"/>
      <c r="E529" s="709"/>
      <c r="F529" s="709"/>
      <c r="G529" s="709"/>
      <c r="H529" s="709"/>
      <c r="I529" s="709"/>
      <c r="J529" s="709"/>
      <c r="K529" s="709"/>
      <c r="L529" s="709"/>
      <c r="M529" s="709"/>
      <c r="N529" s="109"/>
      <c r="O529" s="109"/>
      <c r="P529" s="29"/>
      <c r="Q529" s="11"/>
      <c r="R529" s="11"/>
      <c r="S529" s="11"/>
      <c r="T529" s="11"/>
      <c r="U529" s="11"/>
      <c r="V529" s="11"/>
      <c r="W529" s="11"/>
      <c r="X529" s="11"/>
      <c r="Y529" s="11"/>
      <c r="Z529" s="11"/>
    </row>
    <row r="530" spans="1:26" ht="14.25" hidden="1" customHeight="1">
      <c r="A530" s="11"/>
      <c r="B530" s="12"/>
      <c r="C530" s="721"/>
      <c r="D530" s="721"/>
      <c r="E530" s="722"/>
      <c r="F530" s="721"/>
      <c r="G530" s="723"/>
      <c r="H530" s="721"/>
      <c r="I530" s="721"/>
      <c r="J530" s="721"/>
      <c r="K530" s="721"/>
      <c r="L530" s="721"/>
      <c r="M530" s="724"/>
      <c r="N530" s="109"/>
      <c r="O530" s="109"/>
      <c r="P530" s="29"/>
      <c r="Q530" s="11"/>
      <c r="R530" s="11"/>
      <c r="S530" s="11"/>
      <c r="T530" s="11"/>
      <c r="U530" s="11"/>
      <c r="V530" s="11"/>
      <c r="W530" s="11"/>
      <c r="X530" s="11"/>
      <c r="Y530" s="11"/>
      <c r="Z530" s="11"/>
    </row>
    <row r="531" spans="1:26" ht="14.25" hidden="1" customHeight="1">
      <c r="A531" s="11"/>
      <c r="B531" s="725" t="s">
        <v>2857</v>
      </c>
      <c r="C531" s="725"/>
      <c r="D531" s="725"/>
      <c r="E531" s="725"/>
      <c r="F531" s="725"/>
      <c r="G531" s="725"/>
      <c r="H531" s="725"/>
      <c r="I531" s="725"/>
      <c r="J531" s="725"/>
      <c r="K531" s="725"/>
      <c r="L531" s="725"/>
      <c r="M531" s="725"/>
      <c r="N531" s="726"/>
      <c r="O531" s="109"/>
      <c r="P531" s="29"/>
      <c r="Q531" s="11"/>
      <c r="R531" s="11"/>
      <c r="S531" s="11"/>
      <c r="T531" s="11"/>
      <c r="U531" s="11"/>
      <c r="V531" s="11"/>
      <c r="W531" s="11"/>
      <c r="X531" s="11"/>
      <c r="Y531" s="11"/>
      <c r="Z531" s="11"/>
    </row>
    <row r="532" spans="1:26" ht="14.25" hidden="1" customHeight="1">
      <c r="A532" s="11"/>
      <c r="B532" s="725"/>
      <c r="C532" s="725"/>
      <c r="D532" s="725"/>
      <c r="E532" s="725"/>
      <c r="F532" s="725"/>
      <c r="G532" s="725"/>
      <c r="H532" s="725"/>
      <c r="I532" s="725"/>
      <c r="J532" s="725"/>
      <c r="K532" s="725"/>
      <c r="L532" s="725"/>
      <c r="M532" s="725"/>
      <c r="N532" s="726"/>
      <c r="O532" s="109"/>
      <c r="P532" s="29"/>
      <c r="Q532" s="11"/>
      <c r="R532" s="11"/>
      <c r="S532" s="11"/>
      <c r="T532" s="11"/>
      <c r="U532" s="11"/>
      <c r="V532" s="11"/>
      <c r="W532" s="11"/>
      <c r="X532" s="11"/>
      <c r="Y532" s="11"/>
      <c r="Z532" s="11"/>
    </row>
    <row r="533" spans="1:26" ht="14.25" hidden="1" customHeight="1">
      <c r="A533" s="11"/>
      <c r="B533" s="725"/>
      <c r="C533" s="725"/>
      <c r="D533" s="725"/>
      <c r="E533" s="725"/>
      <c r="F533" s="725"/>
      <c r="G533" s="725"/>
      <c r="H533" s="725"/>
      <c r="I533" s="725"/>
      <c r="J533" s="725"/>
      <c r="K533" s="725"/>
      <c r="L533" s="725"/>
      <c r="M533" s="725"/>
      <c r="N533" s="726"/>
      <c r="O533" s="109"/>
      <c r="P533" s="29"/>
      <c r="Q533" s="11"/>
      <c r="R533" s="11"/>
      <c r="S533" s="11"/>
      <c r="T533" s="11"/>
      <c r="U533" s="11"/>
      <c r="V533" s="11"/>
      <c r="W533" s="11"/>
      <c r="X533" s="11"/>
      <c r="Y533" s="11"/>
      <c r="Z533" s="11"/>
    </row>
    <row r="534" spans="1:26" ht="14.25" hidden="1" customHeight="1">
      <c r="A534" s="11"/>
      <c r="B534" s="727"/>
      <c r="C534" s="24"/>
      <c r="D534" s="24"/>
      <c r="E534" s="728"/>
      <c r="F534" s="24"/>
      <c r="G534" s="729"/>
      <c r="H534" s="24"/>
      <c r="I534" s="24"/>
      <c r="J534" s="24"/>
      <c r="K534" s="24"/>
      <c r="L534" s="24"/>
      <c r="M534" s="730"/>
      <c r="N534" s="729"/>
      <c r="O534" s="109"/>
      <c r="P534" s="29"/>
      <c r="Q534" s="11"/>
      <c r="R534" s="11"/>
      <c r="S534" s="11"/>
      <c r="T534" s="11"/>
      <c r="U534" s="11"/>
      <c r="V534" s="11"/>
      <c r="W534" s="11"/>
      <c r="X534" s="11"/>
      <c r="Y534" s="11"/>
      <c r="Z534" s="11"/>
    </row>
    <row r="535" spans="1:26" ht="14.25" hidden="1" customHeight="1">
      <c r="A535" s="11"/>
      <c r="B535" s="12"/>
      <c r="C535" s="731"/>
      <c r="D535" s="731"/>
      <c r="E535" s="11"/>
      <c r="F535" s="731"/>
      <c r="G535" s="732" t="s">
        <v>2858</v>
      </c>
      <c r="H535" s="732"/>
      <c r="I535" s="732"/>
      <c r="J535" s="732"/>
      <c r="K535" s="733"/>
      <c r="L535" s="731"/>
      <c r="M535" s="724"/>
      <c r="N535" s="109"/>
      <c r="O535" s="109"/>
      <c r="P535" s="29"/>
      <c r="Q535" s="11"/>
      <c r="R535" s="11"/>
      <c r="S535" s="11"/>
      <c r="T535" s="11"/>
      <c r="U535" s="11"/>
      <c r="V535" s="11"/>
      <c r="W535" s="11"/>
      <c r="X535" s="11"/>
      <c r="Y535" s="11"/>
      <c r="Z535" s="11"/>
    </row>
    <row r="536" spans="1:26" ht="14.25" hidden="1" customHeight="1">
      <c r="A536" s="11"/>
      <c r="B536" s="12"/>
      <c r="C536" s="731"/>
      <c r="D536" s="731"/>
      <c r="E536" s="11"/>
      <c r="F536" s="731"/>
      <c r="G536" s="734" t="s">
        <v>2859</v>
      </c>
      <c r="H536" s="734"/>
      <c r="I536" s="734"/>
      <c r="J536" s="734"/>
      <c r="K536" s="731"/>
      <c r="L536" s="731"/>
      <c r="M536" s="724"/>
      <c r="N536" s="109"/>
      <c r="O536" s="109"/>
      <c r="P536" s="29"/>
      <c r="Q536" s="11"/>
      <c r="R536" s="11"/>
      <c r="S536" s="11"/>
      <c r="T536" s="11"/>
      <c r="U536" s="11"/>
      <c r="V536" s="11"/>
      <c r="W536" s="11"/>
      <c r="X536" s="11"/>
      <c r="Y536" s="11"/>
      <c r="Z536" s="11"/>
    </row>
    <row r="537" spans="1:26" ht="14.25" hidden="1" customHeight="1">
      <c r="A537" s="11"/>
      <c r="B537" s="12"/>
      <c r="C537" s="731"/>
      <c r="D537" s="731"/>
      <c r="E537" s="11"/>
      <c r="F537" s="731"/>
      <c r="G537" s="11"/>
      <c r="H537" s="11"/>
      <c r="I537" s="11"/>
      <c r="J537" s="11"/>
      <c r="K537" s="731"/>
      <c r="L537" s="731"/>
      <c r="M537" s="724"/>
      <c r="N537" s="109"/>
      <c r="O537" s="109"/>
      <c r="P537" s="29"/>
      <c r="Q537" s="11"/>
      <c r="R537" s="11"/>
      <c r="S537" s="11"/>
      <c r="T537" s="11"/>
      <c r="U537" s="11"/>
      <c r="V537" s="11"/>
      <c r="W537" s="11"/>
      <c r="X537" s="11"/>
      <c r="Y537" s="11"/>
      <c r="Z537" s="11"/>
    </row>
    <row r="538" spans="1:26" ht="14.25" hidden="1" customHeight="1">
      <c r="A538" s="11"/>
      <c r="B538" s="12"/>
      <c r="C538" s="731"/>
      <c r="D538" s="731"/>
      <c r="E538" s="11"/>
      <c r="F538" s="731"/>
      <c r="G538" s="109" t="s">
        <v>2860</v>
      </c>
      <c r="H538" s="11" t="s">
        <v>2861</v>
      </c>
      <c r="I538" s="11"/>
      <c r="J538" s="11"/>
      <c r="K538" s="11"/>
      <c r="L538" s="11"/>
      <c r="M538" s="724"/>
      <c r="N538" s="109"/>
      <c r="O538" s="109"/>
      <c r="P538" s="29"/>
      <c r="Q538" s="11"/>
      <c r="R538" s="11"/>
      <c r="S538" s="11"/>
      <c r="T538" s="11"/>
      <c r="U538" s="11"/>
      <c r="V538" s="11"/>
      <c r="W538" s="11"/>
      <c r="X538" s="11"/>
      <c r="Y538" s="11"/>
      <c r="Z538" s="11"/>
    </row>
    <row r="539" spans="1:26" ht="14.25" hidden="1" customHeight="1">
      <c r="A539" s="11"/>
      <c r="B539" s="12"/>
      <c r="C539" s="731"/>
      <c r="D539" s="731"/>
      <c r="E539" s="11"/>
      <c r="F539" s="731"/>
      <c r="G539" s="109"/>
      <c r="H539" s="731"/>
      <c r="I539" s="731"/>
      <c r="J539" s="731"/>
      <c r="K539" s="731"/>
      <c r="L539" s="731"/>
      <c r="M539" s="724"/>
      <c r="N539" s="109"/>
      <c r="O539" s="109"/>
      <c r="P539" s="29"/>
      <c r="Q539" s="11"/>
      <c r="R539" s="11"/>
      <c r="S539" s="11"/>
      <c r="T539" s="11"/>
      <c r="U539" s="11"/>
      <c r="V539" s="11"/>
      <c r="W539" s="11"/>
      <c r="X539" s="11"/>
      <c r="Y539" s="11"/>
      <c r="Z539" s="11"/>
    </row>
    <row r="540" spans="1:26" ht="14.25" hidden="1" customHeight="1">
      <c r="A540" s="11"/>
      <c r="B540" s="12"/>
      <c r="C540" s="731"/>
      <c r="D540" s="731"/>
      <c r="E540" s="11"/>
      <c r="F540" s="731"/>
      <c r="G540" s="109"/>
      <c r="H540" s="731"/>
      <c r="I540" s="731"/>
      <c r="J540" s="731"/>
      <c r="K540" s="731"/>
      <c r="L540" s="731"/>
      <c r="M540" s="724"/>
      <c r="N540" s="109"/>
      <c r="O540" s="109"/>
      <c r="P540" s="29"/>
      <c r="Q540" s="11"/>
      <c r="R540" s="11"/>
      <c r="S540" s="11"/>
      <c r="T540" s="11"/>
      <c r="U540" s="11"/>
      <c r="V540" s="11"/>
      <c r="W540" s="11"/>
      <c r="X540" s="11"/>
      <c r="Y540" s="11"/>
      <c r="Z540" s="11"/>
    </row>
    <row r="541" spans="1:26" ht="14.25" hidden="1" customHeight="1">
      <c r="A541" s="3"/>
      <c r="B541" s="12"/>
      <c r="C541" s="3"/>
      <c r="D541" s="3"/>
      <c r="E541" s="12"/>
      <c r="F541" s="3"/>
      <c r="G541" s="690"/>
      <c r="H541" s="3"/>
      <c r="I541" s="5"/>
      <c r="J541" s="5"/>
      <c r="K541" s="5"/>
      <c r="L541" s="3"/>
      <c r="M541" s="6"/>
      <c r="N541" s="690"/>
      <c r="O541" s="690"/>
      <c r="P541" s="29"/>
      <c r="Q541" s="11"/>
      <c r="R541" s="11"/>
      <c r="S541" s="11"/>
      <c r="T541" s="11"/>
      <c r="U541" s="11"/>
      <c r="V541" s="11"/>
      <c r="W541" s="11"/>
      <c r="X541" s="11"/>
      <c r="Y541" s="11"/>
      <c r="Z541" s="11"/>
    </row>
    <row r="542" spans="1:26" ht="14.25" hidden="1" customHeight="1">
      <c r="A542" s="3"/>
      <c r="B542" s="12"/>
      <c r="C542" s="3"/>
      <c r="D542" s="3"/>
      <c r="E542" s="12"/>
      <c r="F542" s="3"/>
      <c r="G542" s="690"/>
      <c r="H542" s="3"/>
      <c r="I542" s="5"/>
      <c r="J542" s="5"/>
      <c r="K542" s="5"/>
      <c r="L542" s="3"/>
      <c r="M542" s="6"/>
      <c r="N542" s="690"/>
      <c r="O542" s="690"/>
      <c r="P542" s="29"/>
      <c r="Q542" s="11"/>
      <c r="R542" s="11"/>
      <c r="S542" s="11"/>
      <c r="T542" s="11"/>
      <c r="U542" s="11"/>
      <c r="V542" s="11"/>
      <c r="W542" s="11"/>
      <c r="X542" s="11"/>
      <c r="Y542" s="11"/>
      <c r="Z542" s="11"/>
    </row>
    <row r="543" spans="1:26" ht="14.25" hidden="1" customHeight="1">
      <c r="A543" s="3"/>
      <c r="B543" s="12"/>
      <c r="C543" s="3"/>
      <c r="D543" s="3"/>
      <c r="E543" s="12"/>
      <c r="F543" s="3"/>
      <c r="G543" s="690"/>
      <c r="H543" s="3"/>
      <c r="I543" s="5"/>
      <c r="J543" s="5"/>
      <c r="K543" s="5"/>
      <c r="L543" s="3"/>
      <c r="M543" s="6"/>
      <c r="N543" s="690"/>
      <c r="O543" s="690"/>
      <c r="P543" s="29"/>
      <c r="Q543" s="11"/>
      <c r="R543" s="11"/>
      <c r="S543" s="11"/>
      <c r="T543" s="11"/>
      <c r="U543" s="11"/>
      <c r="V543" s="11"/>
      <c r="W543" s="11"/>
      <c r="X543" s="11"/>
      <c r="Y543" s="11"/>
      <c r="Z543" s="11"/>
    </row>
    <row r="544" spans="1:26" ht="14.25" hidden="1" customHeight="1">
      <c r="A544" s="3"/>
      <c r="B544" s="12"/>
      <c r="C544" s="3"/>
      <c r="D544" s="3"/>
      <c r="E544" s="12"/>
      <c r="F544" s="3"/>
      <c r="G544" s="690"/>
      <c r="H544" s="3"/>
      <c r="I544" s="5"/>
      <c r="J544" s="5"/>
      <c r="K544" s="5"/>
      <c r="L544" s="3"/>
      <c r="M544" s="6"/>
      <c r="N544" s="690"/>
      <c r="O544" s="690"/>
      <c r="P544" s="29"/>
      <c r="Q544" s="11"/>
      <c r="R544" s="11"/>
      <c r="S544" s="11"/>
      <c r="T544" s="11"/>
      <c r="U544" s="11"/>
      <c r="V544" s="11"/>
      <c r="W544" s="11"/>
      <c r="X544" s="11"/>
      <c r="Y544" s="11"/>
      <c r="Z544" s="11"/>
    </row>
    <row r="545" spans="1:26" ht="14.25" hidden="1" customHeight="1">
      <c r="A545" s="3"/>
      <c r="B545" s="12"/>
      <c r="C545" s="3"/>
      <c r="D545" s="3"/>
      <c r="E545" s="12"/>
      <c r="F545" s="3"/>
      <c r="G545" s="690"/>
      <c r="H545" s="3"/>
      <c r="I545" s="5"/>
      <c r="J545" s="5"/>
      <c r="K545" s="5"/>
      <c r="L545" s="3"/>
      <c r="M545" s="6"/>
      <c r="N545" s="690"/>
      <c r="O545" s="690"/>
      <c r="P545" s="29"/>
      <c r="Q545" s="11"/>
      <c r="R545" s="11"/>
      <c r="S545" s="11"/>
      <c r="T545" s="11"/>
      <c r="U545" s="11"/>
      <c r="V545" s="11"/>
      <c r="W545" s="11"/>
      <c r="X545" s="11"/>
      <c r="Y545" s="11"/>
      <c r="Z545" s="11"/>
    </row>
    <row r="546" spans="1:26" ht="14.25" hidden="1" customHeight="1">
      <c r="A546" s="3"/>
      <c r="B546" s="12"/>
      <c r="C546" s="3"/>
      <c r="D546" s="3"/>
      <c r="E546" s="12"/>
      <c r="F546" s="3"/>
      <c r="G546" s="690"/>
      <c r="H546" s="3"/>
      <c r="I546" s="5"/>
      <c r="J546" s="5"/>
      <c r="K546" s="5"/>
      <c r="L546" s="3"/>
      <c r="M546" s="6"/>
      <c r="N546" s="690"/>
      <c r="O546" s="690"/>
      <c r="P546" s="29"/>
      <c r="Q546" s="11"/>
      <c r="R546" s="11"/>
      <c r="S546" s="11"/>
      <c r="T546" s="11"/>
      <c r="U546" s="11"/>
      <c r="V546" s="11"/>
      <c r="W546" s="11"/>
      <c r="X546" s="11"/>
      <c r="Y546" s="11"/>
      <c r="Z546" s="11"/>
    </row>
    <row r="547" spans="1:26" ht="14.25" hidden="1" customHeight="1">
      <c r="A547" s="3"/>
      <c r="B547" s="12"/>
      <c r="C547" s="3"/>
      <c r="D547" s="3"/>
      <c r="E547" s="12"/>
      <c r="F547" s="3"/>
      <c r="G547" s="690"/>
      <c r="H547" s="3"/>
      <c r="I547" s="5"/>
      <c r="J547" s="5"/>
      <c r="K547" s="5"/>
      <c r="L547" s="3"/>
      <c r="M547" s="6"/>
      <c r="N547" s="690"/>
      <c r="O547" s="690"/>
      <c r="P547" s="29"/>
      <c r="Q547" s="11"/>
      <c r="R547" s="11"/>
      <c r="S547" s="11"/>
      <c r="T547" s="11"/>
      <c r="U547" s="11"/>
      <c r="V547" s="11"/>
      <c r="W547" s="11"/>
      <c r="X547" s="11"/>
      <c r="Y547" s="11"/>
      <c r="Z547" s="11"/>
    </row>
    <row r="548" spans="1:26" ht="14.25" hidden="1" customHeight="1">
      <c r="A548" s="3"/>
      <c r="B548" s="12"/>
      <c r="C548" s="3"/>
      <c r="D548" s="3"/>
      <c r="E548" s="12"/>
      <c r="F548" s="3"/>
      <c r="G548" s="690"/>
      <c r="H548" s="3"/>
      <c r="I548" s="5"/>
      <c r="J548" s="5"/>
      <c r="K548" s="5"/>
      <c r="L548" s="3"/>
      <c r="M548" s="6"/>
      <c r="N548" s="690"/>
      <c r="O548" s="690"/>
      <c r="P548" s="29"/>
      <c r="Q548" s="11"/>
      <c r="R548" s="11"/>
      <c r="S548" s="11"/>
      <c r="T548" s="11"/>
      <c r="U548" s="11"/>
      <c r="V548" s="11"/>
      <c r="W548" s="11"/>
      <c r="X548" s="11"/>
      <c r="Y548" s="11"/>
      <c r="Z548" s="11"/>
    </row>
    <row r="549" spans="1:26" ht="14.25" hidden="1" customHeight="1">
      <c r="A549" s="3"/>
      <c r="B549" s="12"/>
      <c r="C549" s="3"/>
      <c r="D549" s="3"/>
      <c r="E549" s="12"/>
      <c r="F549" s="3"/>
      <c r="G549" s="690"/>
      <c r="H549" s="3"/>
      <c r="I549" s="5"/>
      <c r="J549" s="5"/>
      <c r="K549" s="5"/>
      <c r="L549" s="3"/>
      <c r="M549" s="6"/>
      <c r="N549" s="690"/>
      <c r="O549" s="690"/>
      <c r="P549" s="29"/>
      <c r="Q549" s="11"/>
      <c r="R549" s="11"/>
      <c r="S549" s="11"/>
      <c r="T549" s="11"/>
      <c r="U549" s="11"/>
      <c r="V549" s="11"/>
      <c r="W549" s="11"/>
      <c r="X549" s="11"/>
      <c r="Y549" s="11"/>
      <c r="Z549" s="11"/>
    </row>
    <row r="550" spans="1:26" ht="14.25" hidden="1" customHeight="1">
      <c r="A550" s="3"/>
      <c r="B550" s="12"/>
      <c r="C550" s="3"/>
      <c r="D550" s="3"/>
      <c r="E550" s="12"/>
      <c r="F550" s="3"/>
      <c r="G550" s="690"/>
      <c r="H550" s="3"/>
      <c r="I550" s="5"/>
      <c r="J550" s="5"/>
      <c r="K550" s="5"/>
      <c r="L550" s="3"/>
      <c r="M550" s="6"/>
      <c r="N550" s="690"/>
      <c r="O550" s="690"/>
      <c r="P550" s="29"/>
      <c r="Q550" s="11"/>
      <c r="R550" s="11"/>
      <c r="S550" s="11"/>
      <c r="T550" s="11"/>
      <c r="U550" s="11"/>
      <c r="V550" s="11"/>
      <c r="W550" s="11"/>
      <c r="X550" s="11"/>
      <c r="Y550" s="11"/>
      <c r="Z550" s="11"/>
    </row>
    <row r="551" spans="1:26" ht="14.25" hidden="1" customHeight="1">
      <c r="A551" s="3"/>
      <c r="B551" s="12"/>
      <c r="C551" s="3"/>
      <c r="D551" s="3"/>
      <c r="E551" s="12"/>
      <c r="F551" s="3"/>
      <c r="G551" s="690"/>
      <c r="H551" s="3"/>
      <c r="I551" s="5"/>
      <c r="J551" s="5"/>
      <c r="K551" s="5"/>
      <c r="L551" s="3"/>
      <c r="M551" s="6"/>
      <c r="N551" s="690"/>
      <c r="O551" s="690"/>
      <c r="P551" s="29"/>
      <c r="Q551" s="11"/>
      <c r="R551" s="11"/>
      <c r="S551" s="11"/>
      <c r="T551" s="11"/>
      <c r="U551" s="11"/>
      <c r="V551" s="11"/>
      <c r="W551" s="11"/>
      <c r="X551" s="11"/>
      <c r="Y551" s="11"/>
      <c r="Z551" s="11"/>
    </row>
    <row r="552" spans="1:26" ht="14.25" hidden="1" customHeight="1">
      <c r="A552" s="3"/>
      <c r="B552" s="12"/>
      <c r="C552" s="3"/>
      <c r="D552" s="3"/>
      <c r="E552" s="12"/>
      <c r="F552" s="3"/>
      <c r="G552" s="690"/>
      <c r="H552" s="3"/>
      <c r="I552" s="5"/>
      <c r="J552" s="5"/>
      <c r="K552" s="5"/>
      <c r="L552" s="3"/>
      <c r="M552" s="6"/>
      <c r="N552" s="690"/>
      <c r="O552" s="690"/>
      <c r="P552" s="29"/>
      <c r="Q552" s="11"/>
      <c r="R552" s="11"/>
      <c r="S552" s="11"/>
      <c r="T552" s="11"/>
      <c r="U552" s="11"/>
      <c r="V552" s="11"/>
      <c r="W552" s="11"/>
      <c r="X552" s="11"/>
      <c r="Y552" s="11"/>
      <c r="Z552" s="11"/>
    </row>
    <row r="553" spans="1:26" ht="14.25" hidden="1" customHeight="1">
      <c r="A553" s="3"/>
      <c r="B553" s="12"/>
      <c r="C553" s="3"/>
      <c r="D553" s="3"/>
      <c r="E553" s="12"/>
      <c r="F553" s="3"/>
      <c r="G553" s="690"/>
      <c r="H553" s="3"/>
      <c r="I553" s="5"/>
      <c r="J553" s="5"/>
      <c r="K553" s="5"/>
      <c r="L553" s="3"/>
      <c r="M553" s="6"/>
      <c r="N553" s="690"/>
      <c r="O553" s="690"/>
      <c r="P553" s="29"/>
      <c r="Q553" s="11"/>
      <c r="R553" s="11"/>
      <c r="S553" s="11"/>
      <c r="T553" s="11"/>
      <c r="U553" s="11"/>
      <c r="V553" s="11"/>
      <c r="W553" s="11"/>
      <c r="X553" s="11"/>
      <c r="Y553" s="11"/>
      <c r="Z553" s="11"/>
    </row>
    <row r="554" spans="1:26" ht="14.25" hidden="1" customHeight="1">
      <c r="A554" s="3"/>
      <c r="B554" s="12"/>
      <c r="C554" s="3"/>
      <c r="D554" s="3"/>
      <c r="E554" s="12"/>
      <c r="F554" s="3"/>
      <c r="G554" s="690"/>
      <c r="H554" s="3"/>
      <c r="I554" s="5"/>
      <c r="J554" s="5"/>
      <c r="K554" s="5"/>
      <c r="L554" s="3"/>
      <c r="M554" s="6"/>
      <c r="N554" s="690"/>
      <c r="O554" s="690"/>
      <c r="P554" s="29"/>
      <c r="Q554" s="11"/>
      <c r="R554" s="11"/>
      <c r="S554" s="11"/>
      <c r="T554" s="11"/>
      <c r="U554" s="11"/>
      <c r="V554" s="11"/>
      <c r="W554" s="11"/>
      <c r="X554" s="11"/>
      <c r="Y554" s="11"/>
      <c r="Z554" s="11"/>
    </row>
    <row r="555" spans="1:26" ht="14.25" hidden="1" customHeight="1">
      <c r="A555" s="3"/>
      <c r="B555" s="12"/>
      <c r="C555" s="3"/>
      <c r="D555" s="3"/>
      <c r="E555" s="12"/>
      <c r="F555" s="3"/>
      <c r="G555" s="690"/>
      <c r="H555" s="3"/>
      <c r="I555" s="5"/>
      <c r="J555" s="5"/>
      <c r="K555" s="5"/>
      <c r="L555" s="3"/>
      <c r="M555" s="6"/>
      <c r="N555" s="690"/>
      <c r="O555" s="690"/>
      <c r="P555" s="29"/>
      <c r="Q555" s="11"/>
      <c r="R555" s="11"/>
      <c r="S555" s="11"/>
      <c r="T555" s="11"/>
      <c r="U555" s="11"/>
      <c r="V555" s="11"/>
      <c r="W555" s="11"/>
      <c r="X555" s="11"/>
      <c r="Y555" s="11"/>
      <c r="Z555" s="11"/>
    </row>
    <row r="556" spans="1:26" ht="14.25" hidden="1" customHeight="1">
      <c r="A556" s="3"/>
      <c r="B556" s="12"/>
      <c r="C556" s="3"/>
      <c r="D556" s="3"/>
      <c r="E556" s="12"/>
      <c r="F556" s="3"/>
      <c r="G556" s="690"/>
      <c r="H556" s="3"/>
      <c r="I556" s="5"/>
      <c r="J556" s="5"/>
      <c r="K556" s="5"/>
      <c r="L556" s="3"/>
      <c r="M556" s="6"/>
      <c r="N556" s="690"/>
      <c r="O556" s="690"/>
      <c r="P556" s="29"/>
      <c r="Q556" s="11"/>
      <c r="R556" s="11"/>
      <c r="S556" s="11"/>
      <c r="T556" s="11"/>
      <c r="U556" s="11"/>
      <c r="V556" s="11"/>
      <c r="W556" s="11"/>
      <c r="X556" s="11"/>
      <c r="Y556" s="11"/>
      <c r="Z556" s="11"/>
    </row>
    <row r="557" spans="1:26" ht="14.25" hidden="1" customHeight="1">
      <c r="A557" s="3"/>
      <c r="B557" s="12"/>
      <c r="C557" s="3"/>
      <c r="D557" s="3"/>
      <c r="E557" s="12"/>
      <c r="F557" s="3"/>
      <c r="G557" s="690"/>
      <c r="H557" s="3"/>
      <c r="I557" s="5"/>
      <c r="J557" s="5"/>
      <c r="K557" s="5"/>
      <c r="L557" s="3"/>
      <c r="M557" s="6"/>
      <c r="N557" s="690"/>
      <c r="O557" s="690"/>
      <c r="P557" s="29"/>
      <c r="Q557" s="11"/>
      <c r="R557" s="11"/>
      <c r="S557" s="11"/>
      <c r="T557" s="11"/>
      <c r="U557" s="11"/>
      <c r="V557" s="11"/>
      <c r="W557" s="11"/>
      <c r="X557" s="11"/>
      <c r="Y557" s="11"/>
      <c r="Z557" s="11"/>
    </row>
    <row r="558" spans="1:26" ht="14.25" hidden="1" customHeight="1">
      <c r="A558" s="3"/>
      <c r="B558" s="12"/>
      <c r="C558" s="3"/>
      <c r="D558" s="3"/>
      <c r="E558" s="12"/>
      <c r="F558" s="3"/>
      <c r="G558" s="690"/>
      <c r="H558" s="3"/>
      <c r="I558" s="5"/>
      <c r="J558" s="5"/>
      <c r="K558" s="5"/>
      <c r="L558" s="3"/>
      <c r="M558" s="6"/>
      <c r="N558" s="690"/>
      <c r="O558" s="690"/>
      <c r="P558" s="29"/>
      <c r="Q558" s="11"/>
      <c r="R558" s="11"/>
      <c r="S558" s="11"/>
      <c r="T558" s="11"/>
      <c r="U558" s="11"/>
      <c r="V558" s="11"/>
      <c r="W558" s="11"/>
      <c r="X558" s="11"/>
      <c r="Y558" s="11"/>
      <c r="Z558" s="11"/>
    </row>
    <row r="559" spans="1:26" ht="14.25" hidden="1" customHeight="1">
      <c r="A559" s="3"/>
      <c r="B559" s="12"/>
      <c r="C559" s="3"/>
      <c r="D559" s="3"/>
      <c r="E559" s="12"/>
      <c r="F559" s="3"/>
      <c r="G559" s="690"/>
      <c r="H559" s="3"/>
      <c r="I559" s="5"/>
      <c r="J559" s="5"/>
      <c r="K559" s="5"/>
      <c r="L559" s="3"/>
      <c r="M559" s="6"/>
      <c r="N559" s="690"/>
      <c r="O559" s="690"/>
      <c r="P559" s="29"/>
      <c r="Q559" s="11"/>
      <c r="R559" s="11"/>
      <c r="S559" s="11"/>
      <c r="T559" s="11"/>
      <c r="U559" s="11"/>
      <c r="V559" s="11"/>
      <c r="W559" s="11"/>
      <c r="X559" s="11"/>
      <c r="Y559" s="11"/>
      <c r="Z559" s="11"/>
    </row>
    <row r="560" spans="1:26" ht="14.25" hidden="1" customHeight="1">
      <c r="A560" s="3"/>
      <c r="B560" s="12"/>
      <c r="C560" s="3"/>
      <c r="D560" s="3"/>
      <c r="E560" s="12"/>
      <c r="F560" s="3"/>
      <c r="G560" s="690"/>
      <c r="H560" s="3"/>
      <c r="I560" s="5"/>
      <c r="J560" s="5"/>
      <c r="K560" s="5"/>
      <c r="L560" s="3"/>
      <c r="M560" s="6"/>
      <c r="N560" s="690"/>
      <c r="O560" s="690"/>
      <c r="P560" s="29"/>
      <c r="Q560" s="11"/>
      <c r="R560" s="11"/>
      <c r="S560" s="11"/>
      <c r="T560" s="11"/>
      <c r="U560" s="11"/>
      <c r="V560" s="11"/>
      <c r="W560" s="11"/>
      <c r="X560" s="11"/>
      <c r="Y560" s="11"/>
      <c r="Z560" s="11"/>
    </row>
    <row r="561" spans="1:26" ht="14.25" hidden="1" customHeight="1">
      <c r="A561" s="3"/>
      <c r="B561" s="12"/>
      <c r="C561" s="3"/>
      <c r="D561" s="3"/>
      <c r="E561" s="12"/>
      <c r="F561" s="3"/>
      <c r="G561" s="690"/>
      <c r="H561" s="3"/>
      <c r="I561" s="5"/>
      <c r="J561" s="5"/>
      <c r="K561" s="5"/>
      <c r="L561" s="3"/>
      <c r="M561" s="6"/>
      <c r="N561" s="690"/>
      <c r="O561" s="690"/>
      <c r="P561" s="29"/>
      <c r="Q561" s="11"/>
      <c r="R561" s="11"/>
      <c r="S561" s="11"/>
      <c r="T561" s="11"/>
      <c r="U561" s="11"/>
      <c r="V561" s="11"/>
      <c r="W561" s="11"/>
      <c r="X561" s="11"/>
      <c r="Y561" s="11"/>
      <c r="Z561" s="11"/>
    </row>
    <row r="562" spans="1:26" ht="14.25" hidden="1" customHeight="1">
      <c r="A562" s="3"/>
      <c r="B562" s="12"/>
      <c r="C562" s="3"/>
      <c r="D562" s="3"/>
      <c r="E562" s="12"/>
      <c r="F562" s="3"/>
      <c r="G562" s="690"/>
      <c r="H562" s="3"/>
      <c r="I562" s="5"/>
      <c r="J562" s="5"/>
      <c r="K562" s="5"/>
      <c r="L562" s="3"/>
      <c r="M562" s="6"/>
      <c r="N562" s="690"/>
      <c r="O562" s="690"/>
      <c r="P562" s="29"/>
      <c r="Q562" s="11"/>
      <c r="R562" s="11"/>
      <c r="S562" s="11"/>
      <c r="T562" s="11"/>
      <c r="U562" s="11"/>
      <c r="V562" s="11"/>
      <c r="W562" s="11"/>
      <c r="X562" s="11"/>
      <c r="Y562" s="11"/>
      <c r="Z562" s="11"/>
    </row>
    <row r="563" spans="1:26" ht="14.25" hidden="1" customHeight="1">
      <c r="A563" s="3"/>
      <c r="B563" s="12"/>
      <c r="C563" s="3"/>
      <c r="D563" s="3"/>
      <c r="E563" s="12"/>
      <c r="F563" s="3"/>
      <c r="G563" s="690"/>
      <c r="H563" s="3"/>
      <c r="I563" s="5"/>
      <c r="J563" s="5"/>
      <c r="K563" s="5"/>
      <c r="L563" s="3"/>
      <c r="M563" s="6"/>
      <c r="N563" s="690"/>
      <c r="O563" s="690"/>
      <c r="P563" s="29"/>
      <c r="Q563" s="11"/>
      <c r="R563" s="11"/>
      <c r="S563" s="11"/>
      <c r="T563" s="11"/>
      <c r="U563" s="11"/>
      <c r="V563" s="11"/>
      <c r="W563" s="11"/>
      <c r="X563" s="11"/>
      <c r="Y563" s="11"/>
      <c r="Z563" s="11"/>
    </row>
    <row r="564" spans="1:26" ht="14.25" hidden="1" customHeight="1">
      <c r="A564" s="3"/>
      <c r="B564" s="12"/>
      <c r="C564" s="3"/>
      <c r="D564" s="3"/>
      <c r="E564" s="12"/>
      <c r="F564" s="3"/>
      <c r="G564" s="690"/>
      <c r="H564" s="3"/>
      <c r="I564" s="5"/>
      <c r="J564" s="5"/>
      <c r="K564" s="5"/>
      <c r="L564" s="3"/>
      <c r="M564" s="6"/>
      <c r="N564" s="690"/>
      <c r="O564" s="690"/>
      <c r="P564" s="29"/>
      <c r="Q564" s="11"/>
      <c r="R564" s="11"/>
      <c r="S564" s="11"/>
      <c r="T564" s="11"/>
      <c r="U564" s="11"/>
      <c r="V564" s="11"/>
      <c r="W564" s="11"/>
      <c r="X564" s="11"/>
      <c r="Y564" s="11"/>
      <c r="Z564" s="11"/>
    </row>
    <row r="565" spans="1:26" ht="14.25" hidden="1" customHeight="1">
      <c r="A565" s="3"/>
      <c r="B565" s="12"/>
      <c r="C565" s="3"/>
      <c r="D565" s="3"/>
      <c r="E565" s="12"/>
      <c r="F565" s="3"/>
      <c r="G565" s="690"/>
      <c r="H565" s="3"/>
      <c r="I565" s="5"/>
      <c r="J565" s="5"/>
      <c r="K565" s="5"/>
      <c r="L565" s="3"/>
      <c r="M565" s="6"/>
      <c r="N565" s="690"/>
      <c r="O565" s="690"/>
      <c r="P565" s="29"/>
      <c r="Q565" s="11"/>
      <c r="R565" s="11"/>
      <c r="S565" s="11"/>
      <c r="T565" s="11"/>
      <c r="U565" s="11"/>
      <c r="V565" s="11"/>
      <c r="W565" s="11"/>
      <c r="X565" s="11"/>
      <c r="Y565" s="11"/>
      <c r="Z565" s="11"/>
    </row>
    <row r="566" spans="1:26" ht="14.25" hidden="1" customHeight="1">
      <c r="A566" s="3"/>
      <c r="B566" s="12"/>
      <c r="C566" s="3"/>
      <c r="D566" s="3"/>
      <c r="E566" s="12"/>
      <c r="F566" s="3"/>
      <c r="G566" s="690"/>
      <c r="H566" s="3"/>
      <c r="I566" s="5"/>
      <c r="J566" s="5"/>
      <c r="K566" s="5"/>
      <c r="L566" s="3"/>
      <c r="M566" s="6"/>
      <c r="N566" s="690"/>
      <c r="O566" s="690"/>
      <c r="P566" s="29"/>
      <c r="Q566" s="11"/>
      <c r="R566" s="11"/>
      <c r="S566" s="11"/>
      <c r="T566" s="11"/>
      <c r="U566" s="11"/>
      <c r="V566" s="11"/>
      <c r="W566" s="11"/>
      <c r="X566" s="11"/>
      <c r="Y566" s="11"/>
      <c r="Z566" s="11"/>
    </row>
    <row r="567" spans="1:26" ht="14.25" hidden="1" customHeight="1">
      <c r="A567" s="3"/>
      <c r="B567" s="12"/>
      <c r="C567" s="3"/>
      <c r="D567" s="3"/>
      <c r="E567" s="12"/>
      <c r="F567" s="3"/>
      <c r="G567" s="690"/>
      <c r="H567" s="3"/>
      <c r="I567" s="5"/>
      <c r="J567" s="5"/>
      <c r="K567" s="5"/>
      <c r="L567" s="3"/>
      <c r="M567" s="6"/>
      <c r="N567" s="690"/>
      <c r="O567" s="690"/>
      <c r="P567" s="29"/>
      <c r="Q567" s="11"/>
      <c r="R567" s="11"/>
      <c r="S567" s="11"/>
      <c r="T567" s="11"/>
      <c r="U567" s="11"/>
      <c r="V567" s="11"/>
      <c r="W567" s="11"/>
      <c r="X567" s="11"/>
      <c r="Y567" s="11"/>
      <c r="Z567" s="11"/>
    </row>
    <row r="568" spans="1:26" ht="14.25" hidden="1" customHeight="1">
      <c r="A568" s="3"/>
      <c r="B568" s="12"/>
      <c r="C568" s="3"/>
      <c r="D568" s="3"/>
      <c r="E568" s="12"/>
      <c r="F568" s="3"/>
      <c r="G568" s="690"/>
      <c r="H568" s="3"/>
      <c r="I568" s="5"/>
      <c r="J568" s="5"/>
      <c r="K568" s="5"/>
      <c r="L568" s="3"/>
      <c r="M568" s="6"/>
      <c r="N568" s="690"/>
      <c r="O568" s="690"/>
      <c r="P568" s="29"/>
      <c r="Q568" s="11"/>
      <c r="R568" s="11"/>
      <c r="S568" s="11"/>
      <c r="T568" s="11"/>
      <c r="U568" s="11"/>
      <c r="V568" s="11"/>
      <c r="W568" s="11"/>
      <c r="X568" s="11"/>
      <c r="Y568" s="11"/>
      <c r="Z568" s="11"/>
    </row>
    <row r="569" spans="1:26" ht="14.25" hidden="1" customHeight="1">
      <c r="A569" s="3"/>
      <c r="B569" s="12"/>
      <c r="C569" s="3"/>
      <c r="D569" s="3"/>
      <c r="E569" s="12"/>
      <c r="F569" s="3"/>
      <c r="G569" s="690"/>
      <c r="H569" s="3"/>
      <c r="I569" s="5"/>
      <c r="J569" s="5"/>
      <c r="K569" s="5"/>
      <c r="L569" s="3"/>
      <c r="M569" s="6"/>
      <c r="N569" s="690"/>
      <c r="O569" s="690"/>
      <c r="P569" s="29"/>
      <c r="Q569" s="11"/>
      <c r="R569" s="11"/>
      <c r="S569" s="11"/>
      <c r="T569" s="11"/>
      <c r="U569" s="11"/>
      <c r="V569" s="11"/>
      <c r="W569" s="11"/>
      <c r="X569" s="11"/>
      <c r="Y569" s="11"/>
      <c r="Z569" s="11"/>
    </row>
    <row r="570" spans="1:26" ht="14.25" hidden="1" customHeight="1">
      <c r="A570" s="3"/>
      <c r="B570" s="12"/>
      <c r="C570" s="3"/>
      <c r="D570" s="3"/>
      <c r="E570" s="12"/>
      <c r="F570" s="3"/>
      <c r="G570" s="690"/>
      <c r="H570" s="3"/>
      <c r="I570" s="5"/>
      <c r="J570" s="5"/>
      <c r="K570" s="5"/>
      <c r="L570" s="3"/>
      <c r="M570" s="6"/>
      <c r="N570" s="690"/>
      <c r="O570" s="690"/>
      <c r="P570" s="29"/>
      <c r="Q570" s="11"/>
      <c r="R570" s="11"/>
      <c r="S570" s="11"/>
      <c r="T570" s="11"/>
      <c r="U570" s="11"/>
      <c r="V570" s="11"/>
      <c r="W570" s="11"/>
      <c r="X570" s="11"/>
      <c r="Y570" s="11"/>
      <c r="Z570" s="11"/>
    </row>
    <row r="571" spans="1:26" ht="14.25" hidden="1" customHeight="1">
      <c r="A571" s="3"/>
      <c r="B571" s="12"/>
      <c r="C571" s="3"/>
      <c r="D571" s="3"/>
      <c r="E571" s="12"/>
      <c r="F571" s="3"/>
      <c r="G571" s="690"/>
      <c r="H571" s="3"/>
      <c r="I571" s="5"/>
      <c r="J571" s="5"/>
      <c r="K571" s="5"/>
      <c r="L571" s="3"/>
      <c r="M571" s="6"/>
      <c r="N571" s="690"/>
      <c r="O571" s="690"/>
      <c r="P571" s="29"/>
      <c r="Q571" s="11"/>
      <c r="R571" s="11"/>
      <c r="S571" s="11"/>
      <c r="T571" s="11"/>
      <c r="U571" s="11"/>
      <c r="V571" s="11"/>
      <c r="W571" s="11"/>
      <c r="X571" s="11"/>
      <c r="Y571" s="11"/>
      <c r="Z571" s="11"/>
    </row>
    <row r="572" spans="1:26" ht="14.25" hidden="1" customHeight="1">
      <c r="A572" s="3"/>
      <c r="B572" s="12"/>
      <c r="C572" s="3"/>
      <c r="D572" s="3"/>
      <c r="E572" s="12"/>
      <c r="F572" s="3"/>
      <c r="G572" s="690"/>
      <c r="H572" s="3"/>
      <c r="I572" s="5"/>
      <c r="J572" s="5"/>
      <c r="K572" s="5"/>
      <c r="L572" s="3"/>
      <c r="M572" s="6"/>
      <c r="N572" s="690"/>
      <c r="O572" s="690"/>
      <c r="P572" s="29"/>
      <c r="Q572" s="11"/>
      <c r="R572" s="11"/>
      <c r="S572" s="11"/>
      <c r="T572" s="11"/>
      <c r="U572" s="11"/>
      <c r="V572" s="11"/>
      <c r="W572" s="11"/>
      <c r="X572" s="11"/>
      <c r="Y572" s="11"/>
      <c r="Z572" s="11"/>
    </row>
    <row r="573" spans="1:26" ht="14.25" hidden="1" customHeight="1">
      <c r="A573" s="3"/>
      <c r="B573" s="12"/>
      <c r="C573" s="3"/>
      <c r="D573" s="3"/>
      <c r="E573" s="12"/>
      <c r="F573" s="3"/>
      <c r="G573" s="690"/>
      <c r="H573" s="3"/>
      <c r="I573" s="5"/>
      <c r="J573" s="5"/>
      <c r="K573" s="5"/>
      <c r="L573" s="3"/>
      <c r="M573" s="6"/>
      <c r="N573" s="690"/>
      <c r="O573" s="690"/>
      <c r="P573" s="29"/>
      <c r="Q573" s="11"/>
      <c r="R573" s="11"/>
      <c r="S573" s="11"/>
      <c r="T573" s="11"/>
      <c r="U573" s="11"/>
      <c r="V573" s="11"/>
      <c r="W573" s="11"/>
      <c r="X573" s="11"/>
      <c r="Y573" s="11"/>
      <c r="Z573" s="11"/>
    </row>
    <row r="574" spans="1:26" ht="14.25" hidden="1" customHeight="1">
      <c r="A574" s="3"/>
      <c r="B574" s="12"/>
      <c r="C574" s="3"/>
      <c r="D574" s="3"/>
      <c r="E574" s="12"/>
      <c r="F574" s="3"/>
      <c r="G574" s="690"/>
      <c r="H574" s="3"/>
      <c r="I574" s="5"/>
      <c r="J574" s="5"/>
      <c r="K574" s="5"/>
      <c r="L574" s="3"/>
      <c r="M574" s="6"/>
      <c r="N574" s="690"/>
      <c r="O574" s="690"/>
      <c r="P574" s="29"/>
      <c r="Q574" s="11"/>
      <c r="R574" s="11"/>
      <c r="S574" s="11"/>
      <c r="T574" s="11"/>
      <c r="U574" s="11"/>
      <c r="V574" s="11"/>
      <c r="W574" s="11"/>
      <c r="X574" s="11"/>
      <c r="Y574" s="11"/>
      <c r="Z574" s="11"/>
    </row>
    <row r="575" spans="1:26" ht="14.25" hidden="1" customHeight="1">
      <c r="A575" s="3"/>
      <c r="B575" s="12"/>
      <c r="C575" s="3"/>
      <c r="D575" s="3"/>
      <c r="E575" s="12"/>
      <c r="F575" s="3"/>
      <c r="G575" s="690"/>
      <c r="H575" s="3"/>
      <c r="I575" s="5"/>
      <c r="J575" s="5"/>
      <c r="K575" s="5"/>
      <c r="L575" s="3"/>
      <c r="M575" s="6"/>
      <c r="N575" s="690"/>
      <c r="O575" s="690"/>
      <c r="P575" s="29"/>
      <c r="Q575" s="11"/>
      <c r="R575" s="11"/>
      <c r="S575" s="11"/>
      <c r="T575" s="11"/>
      <c r="U575" s="11"/>
      <c r="V575" s="11"/>
      <c r="W575" s="11"/>
      <c r="X575" s="11"/>
      <c r="Y575" s="11"/>
      <c r="Z575" s="11"/>
    </row>
    <row r="576" spans="1:26" ht="14.25" hidden="1" customHeight="1">
      <c r="A576" s="3"/>
      <c r="B576" s="12"/>
      <c r="C576" s="3"/>
      <c r="D576" s="3"/>
      <c r="E576" s="12"/>
      <c r="F576" s="3"/>
      <c r="G576" s="690"/>
      <c r="H576" s="3"/>
      <c r="I576" s="5"/>
      <c r="J576" s="5"/>
      <c r="K576" s="5"/>
      <c r="L576" s="3"/>
      <c r="M576" s="6"/>
      <c r="N576" s="690"/>
      <c r="O576" s="690"/>
      <c r="P576" s="29"/>
      <c r="Q576" s="11"/>
      <c r="R576" s="11"/>
      <c r="S576" s="11"/>
      <c r="T576" s="11"/>
      <c r="U576" s="11"/>
      <c r="V576" s="11"/>
      <c r="W576" s="11"/>
      <c r="X576" s="11"/>
      <c r="Y576" s="11"/>
      <c r="Z576" s="11"/>
    </row>
    <row r="577" spans="1:26" ht="14.25" hidden="1" customHeight="1">
      <c r="A577" s="3"/>
      <c r="B577" s="12"/>
      <c r="C577" s="3"/>
      <c r="D577" s="3"/>
      <c r="E577" s="12"/>
      <c r="F577" s="3"/>
      <c r="G577" s="690"/>
      <c r="H577" s="3"/>
      <c r="I577" s="5"/>
      <c r="J577" s="5"/>
      <c r="K577" s="5"/>
      <c r="L577" s="3"/>
      <c r="M577" s="6"/>
      <c r="N577" s="690"/>
      <c r="O577" s="690"/>
      <c r="P577" s="29"/>
      <c r="Q577" s="11"/>
      <c r="R577" s="11"/>
      <c r="S577" s="11"/>
      <c r="T577" s="11"/>
      <c r="U577" s="11"/>
      <c r="V577" s="11"/>
      <c r="W577" s="11"/>
      <c r="X577" s="11"/>
      <c r="Y577" s="11"/>
      <c r="Z577" s="11"/>
    </row>
    <row r="578" spans="1:26" ht="14.25" hidden="1" customHeight="1">
      <c r="A578" s="3"/>
      <c r="B578" s="12"/>
      <c r="C578" s="3"/>
      <c r="D578" s="3"/>
      <c r="E578" s="12"/>
      <c r="F578" s="3"/>
      <c r="G578" s="690"/>
      <c r="H578" s="3"/>
      <c r="I578" s="5"/>
      <c r="J578" s="5"/>
      <c r="K578" s="5"/>
      <c r="L578" s="3"/>
      <c r="M578" s="6"/>
      <c r="N578" s="690"/>
      <c r="O578" s="690"/>
      <c r="P578" s="29"/>
      <c r="Q578" s="11"/>
      <c r="R578" s="11"/>
      <c r="S578" s="11"/>
      <c r="T578" s="11"/>
      <c r="U578" s="11"/>
      <c r="V578" s="11"/>
      <c r="W578" s="11"/>
      <c r="X578" s="11"/>
      <c r="Y578" s="11"/>
      <c r="Z578" s="11"/>
    </row>
    <row r="579" spans="1:26" ht="14.25" hidden="1" customHeight="1">
      <c r="A579" s="3"/>
      <c r="B579" s="12"/>
      <c r="C579" s="3"/>
      <c r="D579" s="3"/>
      <c r="E579" s="12"/>
      <c r="F579" s="3"/>
      <c r="G579" s="690"/>
      <c r="H579" s="3"/>
      <c r="I579" s="5"/>
      <c r="J579" s="5"/>
      <c r="K579" s="5"/>
      <c r="L579" s="3"/>
      <c r="M579" s="6"/>
      <c r="N579" s="690"/>
      <c r="O579" s="690"/>
      <c r="P579" s="29"/>
      <c r="Q579" s="11"/>
      <c r="R579" s="11"/>
      <c r="S579" s="11"/>
      <c r="T579" s="11"/>
      <c r="U579" s="11"/>
      <c r="V579" s="11"/>
      <c r="W579" s="11"/>
      <c r="X579" s="11"/>
      <c r="Y579" s="11"/>
      <c r="Z579" s="11"/>
    </row>
    <row r="580" spans="1:26" ht="14.25" hidden="1" customHeight="1">
      <c r="A580" s="3"/>
      <c r="B580" s="12"/>
      <c r="C580" s="3"/>
      <c r="D580" s="3"/>
      <c r="E580" s="12"/>
      <c r="F580" s="3"/>
      <c r="G580" s="690"/>
      <c r="H580" s="3"/>
      <c r="I580" s="5"/>
      <c r="J580" s="5"/>
      <c r="K580" s="5"/>
      <c r="L580" s="3"/>
      <c r="M580" s="6"/>
      <c r="N580" s="690"/>
      <c r="O580" s="690"/>
      <c r="P580" s="29"/>
      <c r="Q580" s="11"/>
      <c r="R580" s="11"/>
      <c r="S580" s="11"/>
      <c r="T580" s="11"/>
      <c r="U580" s="11"/>
      <c r="V580" s="11"/>
      <c r="W580" s="11"/>
      <c r="X580" s="11"/>
      <c r="Y580" s="11"/>
      <c r="Z580" s="11"/>
    </row>
    <row r="581" spans="1:26" ht="14.25" hidden="1" customHeight="1">
      <c r="A581" s="3"/>
      <c r="B581" s="12"/>
      <c r="C581" s="3"/>
      <c r="D581" s="3"/>
      <c r="E581" s="12"/>
      <c r="F581" s="3"/>
      <c r="G581" s="690"/>
      <c r="H581" s="3"/>
      <c r="I581" s="5"/>
      <c r="J581" s="5"/>
      <c r="K581" s="5"/>
      <c r="L581" s="3"/>
      <c r="M581" s="6"/>
      <c r="N581" s="690"/>
      <c r="O581" s="690"/>
      <c r="P581" s="29"/>
      <c r="Q581" s="11"/>
      <c r="R581" s="11"/>
      <c r="S581" s="11"/>
      <c r="T581" s="11"/>
      <c r="U581" s="11"/>
      <c r="V581" s="11"/>
      <c r="W581" s="11"/>
      <c r="X581" s="11"/>
      <c r="Y581" s="11"/>
      <c r="Z581" s="11"/>
    </row>
    <row r="582" spans="1:26" ht="14.25" hidden="1" customHeight="1">
      <c r="A582" s="3"/>
      <c r="B582" s="12"/>
      <c r="C582" s="3"/>
      <c r="D582" s="3"/>
      <c r="E582" s="12"/>
      <c r="F582" s="3"/>
      <c r="G582" s="690"/>
      <c r="H582" s="3"/>
      <c r="I582" s="5"/>
      <c r="J582" s="5"/>
      <c r="K582" s="5"/>
      <c r="L582" s="3"/>
      <c r="M582" s="6"/>
      <c r="N582" s="690"/>
      <c r="O582" s="690"/>
      <c r="P582" s="29"/>
      <c r="Q582" s="11"/>
      <c r="R582" s="11"/>
      <c r="S582" s="11"/>
      <c r="T582" s="11"/>
      <c r="U582" s="11"/>
      <c r="V582" s="11"/>
      <c r="W582" s="11"/>
      <c r="X582" s="11"/>
      <c r="Y582" s="11"/>
      <c r="Z582" s="11"/>
    </row>
    <row r="583" spans="1:26" ht="14.25" hidden="1" customHeight="1">
      <c r="A583" s="3"/>
      <c r="B583" s="12"/>
      <c r="C583" s="3"/>
      <c r="D583" s="3"/>
      <c r="E583" s="12"/>
      <c r="F583" s="3"/>
      <c r="G583" s="690"/>
      <c r="H583" s="3"/>
      <c r="I583" s="5"/>
      <c r="J583" s="5"/>
      <c r="K583" s="5"/>
      <c r="L583" s="3"/>
      <c r="M583" s="6"/>
      <c r="N583" s="690"/>
      <c r="O583" s="690"/>
      <c r="P583" s="29"/>
      <c r="Q583" s="11"/>
      <c r="R583" s="11"/>
      <c r="S583" s="11"/>
      <c r="T583" s="11"/>
      <c r="U583" s="11"/>
      <c r="V583" s="11"/>
      <c r="W583" s="11"/>
      <c r="X583" s="11"/>
      <c r="Y583" s="11"/>
      <c r="Z583" s="11"/>
    </row>
    <row r="584" spans="1:26" ht="14.25" hidden="1" customHeight="1">
      <c r="A584" s="3"/>
      <c r="B584" s="12"/>
      <c r="C584" s="3"/>
      <c r="D584" s="3"/>
      <c r="E584" s="12"/>
      <c r="F584" s="3"/>
      <c r="G584" s="690"/>
      <c r="H584" s="3"/>
      <c r="I584" s="5"/>
      <c r="J584" s="5"/>
      <c r="K584" s="5"/>
      <c r="L584" s="3"/>
      <c r="M584" s="6"/>
      <c r="N584" s="690"/>
      <c r="O584" s="690"/>
      <c r="P584" s="29"/>
      <c r="Q584" s="11"/>
      <c r="R584" s="11"/>
      <c r="S584" s="11"/>
      <c r="T584" s="11"/>
      <c r="U584" s="11"/>
      <c r="V584" s="11"/>
      <c r="W584" s="11"/>
      <c r="X584" s="11"/>
      <c r="Y584" s="11"/>
      <c r="Z584" s="11"/>
    </row>
    <row r="585" spans="1:26" ht="14.25" hidden="1" customHeight="1">
      <c r="A585" s="3"/>
      <c r="B585" s="12"/>
      <c r="C585" s="3"/>
      <c r="D585" s="3"/>
      <c r="E585" s="12"/>
      <c r="F585" s="3"/>
      <c r="G585" s="690"/>
      <c r="H585" s="3"/>
      <c r="I585" s="5"/>
      <c r="J585" s="5"/>
      <c r="K585" s="5"/>
      <c r="L585" s="3"/>
      <c r="M585" s="6"/>
      <c r="N585" s="690"/>
      <c r="O585" s="690"/>
      <c r="P585" s="29"/>
      <c r="Q585" s="11"/>
      <c r="R585" s="11"/>
      <c r="S585" s="11"/>
      <c r="T585" s="11"/>
      <c r="U585" s="11"/>
      <c r="V585" s="11"/>
      <c r="W585" s="11"/>
      <c r="X585" s="11"/>
      <c r="Y585" s="11"/>
      <c r="Z585" s="11"/>
    </row>
    <row r="586" spans="1:26" ht="14.25" hidden="1" customHeight="1">
      <c r="A586" s="3"/>
      <c r="B586" s="12"/>
      <c r="C586" s="3"/>
      <c r="D586" s="3"/>
      <c r="E586" s="12"/>
      <c r="F586" s="3"/>
      <c r="G586" s="690"/>
      <c r="H586" s="3"/>
      <c r="I586" s="5"/>
      <c r="J586" s="5"/>
      <c r="K586" s="5"/>
      <c r="L586" s="3"/>
      <c r="M586" s="6"/>
      <c r="N586" s="690"/>
      <c r="O586" s="690"/>
      <c r="P586" s="29"/>
      <c r="Q586" s="11"/>
      <c r="R586" s="11"/>
      <c r="S586" s="11"/>
      <c r="T586" s="11"/>
      <c r="U586" s="11"/>
      <c r="V586" s="11"/>
      <c r="W586" s="11"/>
      <c r="X586" s="11"/>
      <c r="Y586" s="11"/>
      <c r="Z586" s="11"/>
    </row>
    <row r="587" spans="1:26" ht="14.25" hidden="1" customHeight="1">
      <c r="A587" s="3"/>
      <c r="B587" s="12"/>
      <c r="C587" s="3"/>
      <c r="D587" s="3"/>
      <c r="E587" s="12"/>
      <c r="F587" s="3"/>
      <c r="G587" s="690"/>
      <c r="H587" s="3"/>
      <c r="I587" s="5"/>
      <c r="J587" s="5"/>
      <c r="K587" s="5"/>
      <c r="L587" s="3"/>
      <c r="M587" s="6"/>
      <c r="N587" s="690"/>
      <c r="O587" s="690"/>
      <c r="P587" s="29"/>
      <c r="Q587" s="11"/>
      <c r="R587" s="11"/>
      <c r="S587" s="11"/>
      <c r="T587" s="11"/>
      <c r="U587" s="11"/>
      <c r="V587" s="11"/>
      <c r="W587" s="11"/>
      <c r="X587" s="11"/>
      <c r="Y587" s="11"/>
      <c r="Z587" s="11"/>
    </row>
    <row r="588" spans="1:26" ht="14.25" hidden="1" customHeight="1">
      <c r="A588" s="3"/>
      <c r="B588" s="12"/>
      <c r="C588" s="3"/>
      <c r="D588" s="3"/>
      <c r="E588" s="12"/>
      <c r="F588" s="3"/>
      <c r="G588" s="690"/>
      <c r="H588" s="3"/>
      <c r="I588" s="5"/>
      <c r="J588" s="5"/>
      <c r="K588" s="5"/>
      <c r="L588" s="3"/>
      <c r="M588" s="6"/>
      <c r="N588" s="690"/>
      <c r="O588" s="690"/>
      <c r="P588" s="29"/>
      <c r="Q588" s="11"/>
      <c r="R588" s="11"/>
      <c r="S588" s="11"/>
      <c r="T588" s="11"/>
      <c r="U588" s="11"/>
      <c r="V588" s="11"/>
      <c r="W588" s="11"/>
      <c r="X588" s="11"/>
      <c r="Y588" s="11"/>
      <c r="Z588" s="11"/>
    </row>
    <row r="589" spans="1:26" ht="14.25" hidden="1" customHeight="1">
      <c r="A589" s="3"/>
      <c r="B589" s="12"/>
      <c r="C589" s="3"/>
      <c r="D589" s="3"/>
      <c r="E589" s="12"/>
      <c r="F589" s="3"/>
      <c r="G589" s="690"/>
      <c r="H589" s="3"/>
      <c r="I589" s="5"/>
      <c r="J589" s="5"/>
      <c r="K589" s="5"/>
      <c r="L589" s="3"/>
      <c r="M589" s="6"/>
      <c r="N589" s="690"/>
      <c r="O589" s="690"/>
      <c r="P589" s="29"/>
      <c r="Q589" s="11"/>
      <c r="R589" s="11"/>
      <c r="S589" s="11"/>
      <c r="T589" s="11"/>
      <c r="U589" s="11"/>
      <c r="V589" s="11"/>
      <c r="W589" s="11"/>
      <c r="X589" s="11"/>
      <c r="Y589" s="11"/>
      <c r="Z589" s="11"/>
    </row>
    <row r="590" spans="1:26" ht="14.25" hidden="1" customHeight="1">
      <c r="A590" s="3"/>
      <c r="B590" s="12"/>
      <c r="C590" s="3"/>
      <c r="D590" s="3"/>
      <c r="E590" s="12"/>
      <c r="F590" s="3"/>
      <c r="G590" s="690"/>
      <c r="H590" s="3"/>
      <c r="I590" s="5"/>
      <c r="J590" s="5"/>
      <c r="K590" s="5"/>
      <c r="L590" s="3"/>
      <c r="M590" s="6"/>
      <c r="N590" s="690"/>
      <c r="O590" s="690"/>
      <c r="P590" s="29"/>
      <c r="Q590" s="11"/>
      <c r="R590" s="11"/>
      <c r="S590" s="11"/>
      <c r="T590" s="11"/>
      <c r="U590" s="11"/>
      <c r="V590" s="11"/>
      <c r="W590" s="11"/>
      <c r="X590" s="11"/>
      <c r="Y590" s="11"/>
      <c r="Z590" s="11"/>
    </row>
    <row r="591" spans="1:26" ht="14.25" hidden="1" customHeight="1">
      <c r="A591" s="3"/>
      <c r="B591" s="12"/>
      <c r="C591" s="3"/>
      <c r="D591" s="3"/>
      <c r="E591" s="12"/>
      <c r="F591" s="3"/>
      <c r="G591" s="690"/>
      <c r="H591" s="3"/>
      <c r="I591" s="5"/>
      <c r="J591" s="5"/>
      <c r="K591" s="5"/>
      <c r="L591" s="3"/>
      <c r="M591" s="6"/>
      <c r="N591" s="690"/>
      <c r="O591" s="690"/>
      <c r="P591" s="29"/>
      <c r="Q591" s="11"/>
      <c r="R591" s="11"/>
      <c r="S591" s="11"/>
      <c r="T591" s="11"/>
      <c r="U591" s="11"/>
      <c r="V591" s="11"/>
      <c r="W591" s="11"/>
      <c r="X591" s="11"/>
      <c r="Y591" s="11"/>
      <c r="Z591" s="11"/>
    </row>
    <row r="592" spans="1:26" ht="14.25" hidden="1" customHeight="1">
      <c r="A592" s="3"/>
      <c r="B592" s="12"/>
      <c r="C592" s="3"/>
      <c r="D592" s="3"/>
      <c r="E592" s="12"/>
      <c r="F592" s="3"/>
      <c r="G592" s="690"/>
      <c r="H592" s="3"/>
      <c r="I592" s="5"/>
      <c r="J592" s="5"/>
      <c r="K592" s="5"/>
      <c r="L592" s="3"/>
      <c r="M592" s="6"/>
      <c r="N592" s="690"/>
      <c r="O592" s="690"/>
      <c r="P592" s="29"/>
      <c r="Q592" s="11"/>
      <c r="R592" s="11"/>
      <c r="S592" s="11"/>
      <c r="T592" s="11"/>
      <c r="U592" s="11"/>
      <c r="V592" s="11"/>
      <c r="W592" s="11"/>
      <c r="X592" s="11"/>
      <c r="Y592" s="11"/>
      <c r="Z592" s="11"/>
    </row>
    <row r="593" spans="1:26" ht="14.25" hidden="1" customHeight="1">
      <c r="A593" s="3"/>
      <c r="B593" s="12"/>
      <c r="C593" s="3"/>
      <c r="D593" s="3"/>
      <c r="E593" s="12"/>
      <c r="F593" s="3"/>
      <c r="G593" s="690"/>
      <c r="H593" s="3"/>
      <c r="I593" s="5"/>
      <c r="J593" s="5"/>
      <c r="K593" s="5"/>
      <c r="L593" s="3"/>
      <c r="M593" s="6"/>
      <c r="N593" s="690"/>
      <c r="O593" s="690"/>
      <c r="P593" s="29"/>
      <c r="Q593" s="11"/>
      <c r="R593" s="11"/>
      <c r="S593" s="11"/>
      <c r="T593" s="11"/>
      <c r="U593" s="11"/>
      <c r="V593" s="11"/>
      <c r="W593" s="11"/>
      <c r="X593" s="11"/>
      <c r="Y593" s="11"/>
      <c r="Z593" s="11"/>
    </row>
    <row r="594" spans="1:26" ht="14.25" hidden="1" customHeight="1">
      <c r="A594" s="3"/>
      <c r="B594" s="12"/>
      <c r="C594" s="3"/>
      <c r="D594" s="3"/>
      <c r="E594" s="12"/>
      <c r="F594" s="3"/>
      <c r="G594" s="690"/>
      <c r="H594" s="3"/>
      <c r="I594" s="5"/>
      <c r="J594" s="5"/>
      <c r="K594" s="5"/>
      <c r="L594" s="3"/>
      <c r="M594" s="6"/>
      <c r="N594" s="690"/>
      <c r="O594" s="690"/>
      <c r="P594" s="29"/>
      <c r="Q594" s="11"/>
      <c r="R594" s="11"/>
      <c r="S594" s="11"/>
      <c r="T594" s="11"/>
      <c r="U594" s="11"/>
      <c r="V594" s="11"/>
      <c r="W594" s="11"/>
      <c r="X594" s="11"/>
      <c r="Y594" s="11"/>
      <c r="Z594" s="11"/>
    </row>
    <row r="595" spans="1:26" ht="14.25" hidden="1" customHeight="1">
      <c r="A595" s="3"/>
      <c r="B595" s="12"/>
      <c r="C595" s="3"/>
      <c r="D595" s="3"/>
      <c r="E595" s="12"/>
      <c r="F595" s="3"/>
      <c r="G595" s="690"/>
      <c r="H595" s="3"/>
      <c r="I595" s="5"/>
      <c r="J595" s="5"/>
      <c r="K595" s="5"/>
      <c r="L595" s="3"/>
      <c r="M595" s="6"/>
      <c r="N595" s="690"/>
      <c r="O595" s="690"/>
      <c r="P595" s="29"/>
      <c r="Q595" s="11"/>
      <c r="R595" s="11"/>
      <c r="S595" s="11"/>
      <c r="T595" s="11"/>
      <c r="U595" s="11"/>
      <c r="V595" s="11"/>
      <c r="W595" s="11"/>
      <c r="X595" s="11"/>
      <c r="Y595" s="11"/>
      <c r="Z595" s="11"/>
    </row>
    <row r="596" spans="1:26" ht="14.25" hidden="1" customHeight="1">
      <c r="A596" s="3"/>
      <c r="B596" s="12"/>
      <c r="C596" s="3"/>
      <c r="D596" s="3"/>
      <c r="E596" s="12"/>
      <c r="F596" s="3"/>
      <c r="G596" s="690"/>
      <c r="H596" s="3"/>
      <c r="I596" s="5"/>
      <c r="J596" s="5"/>
      <c r="K596" s="5"/>
      <c r="L596" s="3"/>
      <c r="M596" s="6"/>
      <c r="N596" s="690"/>
      <c r="O596" s="690"/>
      <c r="P596" s="29"/>
      <c r="Q596" s="11"/>
      <c r="R596" s="11"/>
      <c r="S596" s="11"/>
      <c r="T596" s="11"/>
      <c r="U596" s="11"/>
      <c r="V596" s="11"/>
      <c r="W596" s="11"/>
      <c r="X596" s="11"/>
      <c r="Y596" s="11"/>
      <c r="Z596" s="11"/>
    </row>
    <row r="597" spans="1:26" ht="14.25" hidden="1" customHeight="1">
      <c r="A597" s="3"/>
      <c r="B597" s="12"/>
      <c r="C597" s="3"/>
      <c r="D597" s="3"/>
      <c r="E597" s="12"/>
      <c r="F597" s="3"/>
      <c r="G597" s="690"/>
      <c r="H597" s="3"/>
      <c r="I597" s="5"/>
      <c r="J597" s="5"/>
      <c r="K597" s="5"/>
      <c r="L597" s="3"/>
      <c r="M597" s="6"/>
      <c r="N597" s="690"/>
      <c r="O597" s="690"/>
      <c r="P597" s="29"/>
      <c r="Q597" s="11"/>
      <c r="R597" s="11"/>
      <c r="S597" s="11"/>
      <c r="T597" s="11"/>
      <c r="U597" s="11"/>
      <c r="V597" s="11"/>
      <c r="W597" s="11"/>
      <c r="X597" s="11"/>
      <c r="Y597" s="11"/>
      <c r="Z597" s="11"/>
    </row>
    <row r="598" spans="1:26" ht="14.25" hidden="1" customHeight="1">
      <c r="A598" s="3"/>
      <c r="B598" s="12"/>
      <c r="C598" s="3"/>
      <c r="D598" s="3"/>
      <c r="E598" s="12"/>
      <c r="F598" s="3"/>
      <c r="G598" s="690"/>
      <c r="H598" s="3"/>
      <c r="I598" s="5"/>
      <c r="J598" s="5"/>
      <c r="K598" s="5"/>
      <c r="L598" s="3"/>
      <c r="M598" s="6"/>
      <c r="N598" s="690"/>
      <c r="O598" s="690"/>
      <c r="P598" s="29"/>
      <c r="Q598" s="11"/>
      <c r="R598" s="11"/>
      <c r="S598" s="11"/>
      <c r="T598" s="11"/>
      <c r="U598" s="11"/>
      <c r="V598" s="11"/>
      <c r="W598" s="11"/>
      <c r="X598" s="11"/>
      <c r="Y598" s="11"/>
      <c r="Z598" s="11"/>
    </row>
    <row r="599" spans="1:26" ht="14.25" hidden="1" customHeight="1">
      <c r="A599" s="3"/>
      <c r="B599" s="12"/>
      <c r="C599" s="3"/>
      <c r="D599" s="3"/>
      <c r="E599" s="12"/>
      <c r="F599" s="3"/>
      <c r="G599" s="690"/>
      <c r="H599" s="3"/>
      <c r="I599" s="5"/>
      <c r="J599" s="5"/>
      <c r="K599" s="5"/>
      <c r="L599" s="3"/>
      <c r="M599" s="6"/>
      <c r="N599" s="690"/>
      <c r="O599" s="690"/>
      <c r="P599" s="29"/>
      <c r="Q599" s="11"/>
      <c r="R599" s="11"/>
      <c r="S599" s="11"/>
      <c r="T599" s="11"/>
      <c r="U599" s="11"/>
      <c r="V599" s="11"/>
      <c r="W599" s="11"/>
      <c r="X599" s="11"/>
      <c r="Y599" s="11"/>
      <c r="Z599" s="11"/>
    </row>
    <row r="600" spans="1:26" ht="14.25" hidden="1" customHeight="1">
      <c r="A600" s="3"/>
      <c r="B600" s="12"/>
      <c r="C600" s="3"/>
      <c r="D600" s="3"/>
      <c r="E600" s="12"/>
      <c r="F600" s="3"/>
      <c r="G600" s="690"/>
      <c r="H600" s="3"/>
      <c r="I600" s="5"/>
      <c r="J600" s="5"/>
      <c r="K600" s="5"/>
      <c r="L600" s="3"/>
      <c r="M600" s="6"/>
      <c r="N600" s="690"/>
      <c r="O600" s="690"/>
      <c r="P600" s="29"/>
      <c r="Q600" s="11"/>
      <c r="R600" s="11"/>
      <c r="S600" s="11"/>
      <c r="T600" s="11"/>
      <c r="U600" s="11"/>
      <c r="V600" s="11"/>
      <c r="W600" s="11"/>
      <c r="X600" s="11"/>
      <c r="Y600" s="11"/>
      <c r="Z600" s="11"/>
    </row>
    <row r="601" spans="1:26" ht="14.25" hidden="1" customHeight="1">
      <c r="A601" s="3"/>
      <c r="B601" s="12"/>
      <c r="C601" s="3"/>
      <c r="D601" s="3"/>
      <c r="E601" s="12"/>
      <c r="F601" s="3"/>
      <c r="G601" s="690"/>
      <c r="H601" s="3"/>
      <c r="I601" s="5"/>
      <c r="J601" s="5"/>
      <c r="K601" s="5"/>
      <c r="L601" s="3"/>
      <c r="M601" s="6"/>
      <c r="N601" s="690"/>
      <c r="O601" s="690"/>
      <c r="P601" s="29"/>
      <c r="Q601" s="11"/>
      <c r="R601" s="11"/>
      <c r="S601" s="11"/>
      <c r="T601" s="11"/>
      <c r="U601" s="11"/>
      <c r="V601" s="11"/>
      <c r="W601" s="11"/>
      <c r="X601" s="11"/>
      <c r="Y601" s="11"/>
      <c r="Z601" s="11"/>
    </row>
    <row r="602" spans="1:26" ht="14.25" hidden="1" customHeight="1">
      <c r="A602" s="3"/>
      <c r="B602" s="12"/>
      <c r="C602" s="3"/>
      <c r="D602" s="3"/>
      <c r="E602" s="12"/>
      <c r="F602" s="3"/>
      <c r="G602" s="690"/>
      <c r="H602" s="3"/>
      <c r="I602" s="5"/>
      <c r="J602" s="5"/>
      <c r="K602" s="5"/>
      <c r="L602" s="3"/>
      <c r="M602" s="6"/>
      <c r="N602" s="690"/>
      <c r="O602" s="690"/>
      <c r="P602" s="29"/>
      <c r="Q602" s="11"/>
      <c r="R602" s="11"/>
      <c r="S602" s="11"/>
      <c r="T602" s="11"/>
      <c r="U602" s="11"/>
      <c r="V602" s="11"/>
      <c r="W602" s="11"/>
      <c r="X602" s="11"/>
      <c r="Y602" s="11"/>
      <c r="Z602" s="11"/>
    </row>
    <row r="603" spans="1:26" ht="14.25" hidden="1" customHeight="1">
      <c r="A603" s="3"/>
      <c r="B603" s="12"/>
      <c r="C603" s="3"/>
      <c r="D603" s="3"/>
      <c r="E603" s="12"/>
      <c r="F603" s="3"/>
      <c r="G603" s="690"/>
      <c r="H603" s="3"/>
      <c r="I603" s="5"/>
      <c r="J603" s="5"/>
      <c r="K603" s="5"/>
      <c r="L603" s="3"/>
      <c r="M603" s="6"/>
      <c r="N603" s="690"/>
      <c r="O603" s="690"/>
      <c r="P603" s="29"/>
      <c r="Q603" s="11"/>
      <c r="R603" s="11"/>
      <c r="S603" s="11"/>
      <c r="T603" s="11"/>
      <c r="U603" s="11"/>
      <c r="V603" s="11"/>
      <c r="W603" s="11"/>
      <c r="X603" s="11"/>
      <c r="Y603" s="11"/>
      <c r="Z603" s="11"/>
    </row>
    <row r="604" spans="1:26" ht="14.25" hidden="1" customHeight="1">
      <c r="A604" s="3"/>
      <c r="B604" s="12"/>
      <c r="C604" s="3"/>
      <c r="D604" s="3"/>
      <c r="E604" s="12"/>
      <c r="F604" s="3"/>
      <c r="G604" s="690"/>
      <c r="H604" s="3"/>
      <c r="I604" s="5"/>
      <c r="J604" s="5"/>
      <c r="K604" s="5"/>
      <c r="L604" s="3"/>
      <c r="M604" s="6"/>
      <c r="N604" s="690"/>
      <c r="O604" s="690"/>
      <c r="P604" s="29"/>
      <c r="Q604" s="11"/>
      <c r="R604" s="11"/>
      <c r="S604" s="11"/>
      <c r="T604" s="11"/>
      <c r="U604" s="11"/>
      <c r="V604" s="11"/>
      <c r="W604" s="11"/>
      <c r="X604" s="11"/>
      <c r="Y604" s="11"/>
      <c r="Z604" s="11"/>
    </row>
    <row r="605" spans="1:26" ht="14.25" hidden="1" customHeight="1">
      <c r="A605" s="3"/>
      <c r="B605" s="12"/>
      <c r="C605" s="3"/>
      <c r="D605" s="3"/>
      <c r="E605" s="12"/>
      <c r="F605" s="3"/>
      <c r="G605" s="690"/>
      <c r="H605" s="3"/>
      <c r="I605" s="5"/>
      <c r="J605" s="5"/>
      <c r="K605" s="5"/>
      <c r="L605" s="3"/>
      <c r="M605" s="6"/>
      <c r="N605" s="690"/>
      <c r="O605" s="690"/>
      <c r="P605" s="29"/>
      <c r="Q605" s="11"/>
      <c r="R605" s="11"/>
      <c r="S605" s="11"/>
      <c r="T605" s="11"/>
      <c r="U605" s="11"/>
      <c r="V605" s="11"/>
      <c r="W605" s="11"/>
      <c r="X605" s="11"/>
      <c r="Y605" s="11"/>
      <c r="Z605" s="11"/>
    </row>
    <row r="606" spans="1:26" ht="14.25" hidden="1" customHeight="1">
      <c r="A606" s="3"/>
      <c r="B606" s="12"/>
      <c r="C606" s="3"/>
      <c r="D606" s="3"/>
      <c r="E606" s="12"/>
      <c r="F606" s="3"/>
      <c r="G606" s="690"/>
      <c r="H606" s="3"/>
      <c r="I606" s="5"/>
      <c r="J606" s="5"/>
      <c r="K606" s="5"/>
      <c r="L606" s="3"/>
      <c r="M606" s="6"/>
      <c r="N606" s="690"/>
      <c r="O606" s="690"/>
      <c r="P606" s="29"/>
      <c r="Q606" s="11"/>
      <c r="R606" s="11"/>
      <c r="S606" s="11"/>
      <c r="T606" s="11"/>
      <c r="U606" s="11"/>
      <c r="V606" s="11"/>
      <c r="W606" s="11"/>
      <c r="X606" s="11"/>
      <c r="Y606" s="11"/>
      <c r="Z606" s="11"/>
    </row>
    <row r="607" spans="1:26" ht="14.25" hidden="1" customHeight="1">
      <c r="A607" s="3"/>
      <c r="B607" s="12"/>
      <c r="C607" s="3"/>
      <c r="D607" s="3"/>
      <c r="E607" s="12"/>
      <c r="F607" s="3"/>
      <c r="G607" s="690"/>
      <c r="H607" s="3"/>
      <c r="I607" s="5"/>
      <c r="J607" s="5"/>
      <c r="K607" s="5"/>
      <c r="L607" s="3"/>
      <c r="M607" s="6"/>
      <c r="N607" s="690"/>
      <c r="O607" s="690"/>
      <c r="P607" s="29"/>
      <c r="Q607" s="11"/>
      <c r="R607" s="11"/>
      <c r="S607" s="11"/>
      <c r="T607" s="11"/>
      <c r="U607" s="11"/>
      <c r="V607" s="11"/>
      <c r="W607" s="11"/>
      <c r="X607" s="11"/>
      <c r="Y607" s="11"/>
      <c r="Z607" s="11"/>
    </row>
    <row r="608" spans="1:26" ht="14.25" hidden="1" customHeight="1">
      <c r="A608" s="3"/>
      <c r="B608" s="12"/>
      <c r="C608" s="3"/>
      <c r="D608" s="3"/>
      <c r="E608" s="12"/>
      <c r="F608" s="3"/>
      <c r="G608" s="690"/>
      <c r="H608" s="3"/>
      <c r="I608" s="5"/>
      <c r="J608" s="5"/>
      <c r="K608" s="5"/>
      <c r="L608" s="3"/>
      <c r="M608" s="6"/>
      <c r="N608" s="690"/>
      <c r="O608" s="690"/>
      <c r="P608" s="29"/>
      <c r="Q608" s="11"/>
      <c r="R608" s="11"/>
      <c r="S608" s="11"/>
      <c r="T608" s="11"/>
      <c r="U608" s="11"/>
      <c r="V608" s="11"/>
      <c r="W608" s="11"/>
      <c r="X608" s="11"/>
      <c r="Y608" s="11"/>
      <c r="Z608" s="11"/>
    </row>
    <row r="609" spans="1:26" ht="14.25" hidden="1" customHeight="1">
      <c r="A609" s="3"/>
      <c r="B609" s="12"/>
      <c r="C609" s="3"/>
      <c r="D609" s="3"/>
      <c r="E609" s="12"/>
      <c r="F609" s="3"/>
      <c r="G609" s="690"/>
      <c r="H609" s="3"/>
      <c r="I609" s="5"/>
      <c r="J609" s="5"/>
      <c r="K609" s="5"/>
      <c r="L609" s="3"/>
      <c r="M609" s="6"/>
      <c r="N609" s="690"/>
      <c r="O609" s="690"/>
      <c r="P609" s="29"/>
      <c r="Q609" s="11"/>
      <c r="R609" s="11"/>
      <c r="S609" s="11"/>
      <c r="T609" s="11"/>
      <c r="U609" s="11"/>
      <c r="V609" s="11"/>
      <c r="W609" s="11"/>
      <c r="X609" s="11"/>
      <c r="Y609" s="11"/>
      <c r="Z609" s="11"/>
    </row>
    <row r="610" spans="1:26" ht="14.25" hidden="1" customHeight="1">
      <c r="A610" s="3"/>
      <c r="B610" s="12"/>
      <c r="C610" s="3"/>
      <c r="D610" s="3"/>
      <c r="E610" s="12"/>
      <c r="F610" s="3"/>
      <c r="G610" s="690"/>
      <c r="H610" s="3"/>
      <c r="I610" s="5"/>
      <c r="J610" s="5"/>
      <c r="K610" s="5"/>
      <c r="L610" s="3"/>
      <c r="M610" s="6"/>
      <c r="N610" s="690"/>
      <c r="O610" s="690"/>
      <c r="P610" s="29"/>
      <c r="Q610" s="11"/>
      <c r="R610" s="11"/>
      <c r="S610" s="11"/>
      <c r="T610" s="11"/>
      <c r="U610" s="11"/>
      <c r="V610" s="11"/>
      <c r="W610" s="11"/>
      <c r="X610" s="11"/>
      <c r="Y610" s="11"/>
      <c r="Z610" s="11"/>
    </row>
    <row r="611" spans="1:26" ht="14.25" hidden="1" customHeight="1">
      <c r="A611" s="3"/>
      <c r="B611" s="12"/>
      <c r="C611" s="3"/>
      <c r="D611" s="3"/>
      <c r="E611" s="12"/>
      <c r="F611" s="3"/>
      <c r="G611" s="690"/>
      <c r="H611" s="3"/>
      <c r="I611" s="5"/>
      <c r="J611" s="5"/>
      <c r="K611" s="5"/>
      <c r="L611" s="3"/>
      <c r="M611" s="6"/>
      <c r="N611" s="690"/>
      <c r="O611" s="690"/>
      <c r="P611" s="29"/>
      <c r="Q611" s="11"/>
      <c r="R611" s="11"/>
      <c r="S611" s="11"/>
      <c r="T611" s="11"/>
      <c r="U611" s="11"/>
      <c r="V611" s="11"/>
      <c r="W611" s="11"/>
      <c r="X611" s="11"/>
      <c r="Y611" s="11"/>
      <c r="Z611" s="11"/>
    </row>
    <row r="612" spans="1:26" ht="14.25" hidden="1" customHeight="1">
      <c r="A612" s="3"/>
      <c r="B612" s="12"/>
      <c r="C612" s="3"/>
      <c r="D612" s="3"/>
      <c r="E612" s="12"/>
      <c r="F612" s="3"/>
      <c r="G612" s="690"/>
      <c r="H612" s="3"/>
      <c r="I612" s="5"/>
      <c r="J612" s="5"/>
      <c r="K612" s="5"/>
      <c r="L612" s="3"/>
      <c r="M612" s="6"/>
      <c r="N612" s="690"/>
      <c r="O612" s="690"/>
      <c r="P612" s="29"/>
      <c r="Q612" s="11"/>
      <c r="R612" s="11"/>
      <c r="S612" s="11"/>
      <c r="T612" s="11"/>
      <c r="U612" s="11"/>
      <c r="V612" s="11"/>
      <c r="W612" s="11"/>
      <c r="X612" s="11"/>
      <c r="Y612" s="11"/>
      <c r="Z612" s="11"/>
    </row>
    <row r="613" spans="1:26" ht="14.25" hidden="1" customHeight="1">
      <c r="A613" s="3"/>
      <c r="B613" s="12"/>
      <c r="C613" s="3"/>
      <c r="D613" s="3"/>
      <c r="E613" s="12"/>
      <c r="F613" s="3"/>
      <c r="G613" s="690"/>
      <c r="H613" s="3"/>
      <c r="I613" s="5"/>
      <c r="J613" s="5"/>
      <c r="K613" s="5"/>
      <c r="L613" s="3"/>
      <c r="M613" s="6"/>
      <c r="N613" s="690"/>
      <c r="O613" s="690"/>
      <c r="P613" s="29"/>
      <c r="Q613" s="11"/>
      <c r="R613" s="11"/>
      <c r="S613" s="11"/>
      <c r="T613" s="11"/>
      <c r="U613" s="11"/>
      <c r="V613" s="11"/>
      <c r="W613" s="11"/>
      <c r="X613" s="11"/>
      <c r="Y613" s="11"/>
      <c r="Z613" s="11"/>
    </row>
    <row r="614" spans="1:26" ht="14.25" hidden="1" customHeight="1">
      <c r="A614" s="3"/>
      <c r="B614" s="12"/>
      <c r="C614" s="3"/>
      <c r="D614" s="3"/>
      <c r="E614" s="12"/>
      <c r="F614" s="3"/>
      <c r="G614" s="690"/>
      <c r="H614" s="3"/>
      <c r="I614" s="5"/>
      <c r="J614" s="5"/>
      <c r="K614" s="5"/>
      <c r="L614" s="3"/>
      <c r="M614" s="6"/>
      <c r="N614" s="690"/>
      <c r="O614" s="690"/>
      <c r="P614" s="29"/>
      <c r="Q614" s="11"/>
      <c r="R614" s="11"/>
      <c r="S614" s="11"/>
      <c r="T614" s="11"/>
      <c r="U614" s="11"/>
      <c r="V614" s="11"/>
      <c r="W614" s="11"/>
      <c r="X614" s="11"/>
      <c r="Y614" s="11"/>
      <c r="Z614" s="11"/>
    </row>
    <row r="615" spans="1:26" ht="14.25" hidden="1" customHeight="1">
      <c r="A615" s="3"/>
      <c r="B615" s="12"/>
      <c r="C615" s="3"/>
      <c r="D615" s="3"/>
      <c r="E615" s="12"/>
      <c r="F615" s="3"/>
      <c r="G615" s="690"/>
      <c r="H615" s="3"/>
      <c r="I615" s="5"/>
      <c r="J615" s="5"/>
      <c r="K615" s="5"/>
      <c r="L615" s="3"/>
      <c r="M615" s="6"/>
      <c r="N615" s="690"/>
      <c r="O615" s="690"/>
      <c r="P615" s="29"/>
      <c r="Q615" s="11"/>
      <c r="R615" s="11"/>
      <c r="S615" s="11"/>
      <c r="T615" s="11"/>
      <c r="U615" s="11"/>
      <c r="V615" s="11"/>
      <c r="W615" s="11"/>
      <c r="X615" s="11"/>
      <c r="Y615" s="11"/>
      <c r="Z615" s="11"/>
    </row>
    <row r="616" spans="1:26" ht="14.25" hidden="1" customHeight="1">
      <c r="A616" s="3"/>
      <c r="B616" s="12"/>
      <c r="C616" s="3"/>
      <c r="D616" s="3"/>
      <c r="E616" s="12"/>
      <c r="F616" s="3"/>
      <c r="G616" s="690"/>
      <c r="H616" s="3"/>
      <c r="I616" s="5"/>
      <c r="J616" s="5"/>
      <c r="K616" s="5"/>
      <c r="L616" s="3"/>
      <c r="M616" s="6"/>
      <c r="N616" s="690"/>
      <c r="O616" s="690"/>
      <c r="P616" s="29"/>
      <c r="Q616" s="11"/>
      <c r="R616" s="11"/>
      <c r="S616" s="11"/>
      <c r="T616" s="11"/>
      <c r="U616" s="11"/>
      <c r="V616" s="11"/>
      <c r="W616" s="11"/>
      <c r="X616" s="11"/>
      <c r="Y616" s="11"/>
      <c r="Z616" s="11"/>
    </row>
    <row r="617" spans="1:26" ht="14.25" hidden="1" customHeight="1">
      <c r="A617" s="3"/>
      <c r="B617" s="12"/>
      <c r="C617" s="3"/>
      <c r="D617" s="3"/>
      <c r="E617" s="12"/>
      <c r="F617" s="3"/>
      <c r="G617" s="690"/>
      <c r="H617" s="3"/>
      <c r="I617" s="5"/>
      <c r="J617" s="5"/>
      <c r="K617" s="5"/>
      <c r="L617" s="3"/>
      <c r="M617" s="6"/>
      <c r="N617" s="690"/>
      <c r="O617" s="690"/>
      <c r="P617" s="29"/>
      <c r="Q617" s="11"/>
      <c r="R617" s="11"/>
      <c r="S617" s="11"/>
      <c r="T617" s="11"/>
      <c r="U617" s="11"/>
      <c r="V617" s="11"/>
      <c r="W617" s="11"/>
      <c r="X617" s="11"/>
      <c r="Y617" s="11"/>
      <c r="Z617" s="11"/>
    </row>
    <row r="618" spans="1:26" ht="14.25" hidden="1" customHeight="1">
      <c r="A618" s="3"/>
      <c r="B618" s="12"/>
      <c r="C618" s="3"/>
      <c r="D618" s="3"/>
      <c r="E618" s="12"/>
      <c r="F618" s="3"/>
      <c r="G618" s="690"/>
      <c r="H618" s="3"/>
      <c r="I618" s="5"/>
      <c r="J618" s="5"/>
      <c r="K618" s="5"/>
      <c r="L618" s="3"/>
      <c r="M618" s="6"/>
      <c r="N618" s="690"/>
      <c r="O618" s="690"/>
      <c r="P618" s="29"/>
      <c r="Q618" s="11"/>
      <c r="R618" s="11"/>
      <c r="S618" s="11"/>
      <c r="T618" s="11"/>
      <c r="U618" s="11"/>
      <c r="V618" s="11"/>
      <c r="W618" s="11"/>
      <c r="X618" s="11"/>
      <c r="Y618" s="11"/>
      <c r="Z618" s="11"/>
    </row>
    <row r="619" spans="1:26" ht="14.25" hidden="1" customHeight="1">
      <c r="A619" s="3"/>
      <c r="B619" s="12"/>
      <c r="C619" s="3"/>
      <c r="D619" s="3"/>
      <c r="E619" s="12"/>
      <c r="F619" s="3"/>
      <c r="G619" s="690"/>
      <c r="H619" s="3"/>
      <c r="I619" s="5"/>
      <c r="J619" s="5"/>
      <c r="K619" s="5"/>
      <c r="L619" s="3"/>
      <c r="M619" s="6"/>
      <c r="N619" s="690"/>
      <c r="O619" s="690"/>
      <c r="P619" s="29"/>
      <c r="Q619" s="11"/>
      <c r="R619" s="11"/>
      <c r="S619" s="11"/>
      <c r="T619" s="11"/>
      <c r="U619" s="11"/>
      <c r="V619" s="11"/>
      <c r="W619" s="11"/>
      <c r="X619" s="11"/>
      <c r="Y619" s="11"/>
      <c r="Z619" s="11"/>
    </row>
    <row r="620" spans="1:26" ht="14.25" hidden="1" customHeight="1">
      <c r="A620" s="3"/>
      <c r="B620" s="12"/>
      <c r="C620" s="3"/>
      <c r="D620" s="3"/>
      <c r="E620" s="12"/>
      <c r="F620" s="3"/>
      <c r="G620" s="690"/>
      <c r="H620" s="3"/>
      <c r="I620" s="5"/>
      <c r="J620" s="5"/>
      <c r="K620" s="5"/>
      <c r="L620" s="3"/>
      <c r="M620" s="6"/>
      <c r="N620" s="690"/>
      <c r="O620" s="690"/>
      <c r="P620" s="29"/>
      <c r="Q620" s="11"/>
      <c r="R620" s="11"/>
      <c r="S620" s="11"/>
      <c r="T620" s="11"/>
      <c r="U620" s="11"/>
      <c r="V620" s="11"/>
      <c r="W620" s="11"/>
      <c r="X620" s="11"/>
      <c r="Y620" s="11"/>
      <c r="Z620" s="11"/>
    </row>
    <row r="621" spans="1:26" ht="14.25" hidden="1" customHeight="1">
      <c r="A621" s="3"/>
      <c r="B621" s="12"/>
      <c r="C621" s="3"/>
      <c r="D621" s="3"/>
      <c r="E621" s="12"/>
      <c r="F621" s="3"/>
      <c r="G621" s="690"/>
      <c r="H621" s="3"/>
      <c r="I621" s="5"/>
      <c r="J621" s="5"/>
      <c r="K621" s="5"/>
      <c r="L621" s="3"/>
      <c r="M621" s="6"/>
      <c r="N621" s="690"/>
      <c r="O621" s="690"/>
      <c r="P621" s="29"/>
      <c r="Q621" s="11"/>
      <c r="R621" s="11"/>
      <c r="S621" s="11"/>
      <c r="T621" s="11"/>
      <c r="U621" s="11"/>
      <c r="V621" s="11"/>
      <c r="W621" s="11"/>
      <c r="X621" s="11"/>
      <c r="Y621" s="11"/>
      <c r="Z621" s="11"/>
    </row>
    <row r="622" spans="1:26" ht="14.25" hidden="1" customHeight="1">
      <c r="A622" s="3"/>
      <c r="B622" s="12"/>
      <c r="C622" s="3"/>
      <c r="D622" s="3"/>
      <c r="E622" s="12"/>
      <c r="F622" s="3"/>
      <c r="G622" s="690"/>
      <c r="H622" s="3"/>
      <c r="I622" s="5"/>
      <c r="J622" s="5"/>
      <c r="K622" s="5"/>
      <c r="L622" s="3"/>
      <c r="M622" s="6"/>
      <c r="N622" s="690"/>
      <c r="O622" s="690"/>
      <c r="P622" s="29"/>
      <c r="Q622" s="11"/>
      <c r="R622" s="11"/>
      <c r="S622" s="11"/>
      <c r="T622" s="11"/>
      <c r="U622" s="11"/>
      <c r="V622" s="11"/>
      <c r="W622" s="11"/>
      <c r="X622" s="11"/>
      <c r="Y622" s="11"/>
      <c r="Z622" s="11"/>
    </row>
    <row r="623" spans="1:26" ht="14.25" hidden="1" customHeight="1">
      <c r="A623" s="3"/>
      <c r="B623" s="12"/>
      <c r="C623" s="3"/>
      <c r="D623" s="3"/>
      <c r="E623" s="12"/>
      <c r="F623" s="3"/>
      <c r="G623" s="690"/>
      <c r="H623" s="3"/>
      <c r="I623" s="5"/>
      <c r="J623" s="5"/>
      <c r="K623" s="5"/>
      <c r="L623" s="3"/>
      <c r="M623" s="6"/>
      <c r="N623" s="690"/>
      <c r="O623" s="690"/>
      <c r="P623" s="29"/>
      <c r="Q623" s="11"/>
      <c r="R623" s="11"/>
      <c r="S623" s="11"/>
      <c r="T623" s="11"/>
      <c r="U623" s="11"/>
      <c r="V623" s="11"/>
      <c r="W623" s="11"/>
      <c r="X623" s="11"/>
      <c r="Y623" s="11"/>
      <c r="Z623" s="11"/>
    </row>
    <row r="624" spans="1:26" ht="14.25" hidden="1" customHeight="1">
      <c r="A624" s="3"/>
      <c r="B624" s="12"/>
      <c r="C624" s="3"/>
      <c r="D624" s="3"/>
      <c r="E624" s="12"/>
      <c r="F624" s="3"/>
      <c r="G624" s="690"/>
      <c r="H624" s="3"/>
      <c r="I624" s="5"/>
      <c r="J624" s="5"/>
      <c r="K624" s="5"/>
      <c r="L624" s="3"/>
      <c r="M624" s="6"/>
      <c r="N624" s="690"/>
      <c r="O624" s="690"/>
      <c r="P624" s="29"/>
      <c r="Q624" s="11"/>
      <c r="R624" s="11"/>
      <c r="S624" s="11"/>
      <c r="T624" s="11"/>
      <c r="U624" s="11"/>
      <c r="V624" s="11"/>
      <c r="W624" s="11"/>
      <c r="X624" s="11"/>
      <c r="Y624" s="11"/>
      <c r="Z624" s="11"/>
    </row>
    <row r="625" spans="1:26" ht="14.25" hidden="1" customHeight="1">
      <c r="A625" s="3"/>
      <c r="B625" s="12"/>
      <c r="C625" s="3"/>
      <c r="D625" s="3"/>
      <c r="E625" s="12"/>
      <c r="F625" s="3"/>
      <c r="G625" s="690"/>
      <c r="H625" s="3"/>
      <c r="I625" s="5"/>
      <c r="J625" s="5"/>
      <c r="K625" s="5"/>
      <c r="L625" s="3"/>
      <c r="M625" s="6"/>
      <c r="N625" s="690"/>
      <c r="O625" s="690"/>
      <c r="P625" s="29"/>
      <c r="Q625" s="11"/>
      <c r="R625" s="11"/>
      <c r="S625" s="11"/>
      <c r="T625" s="11"/>
      <c r="U625" s="11"/>
      <c r="V625" s="11"/>
      <c r="W625" s="11"/>
      <c r="X625" s="11"/>
      <c r="Y625" s="11"/>
      <c r="Z625" s="11"/>
    </row>
    <row r="626" spans="1:26" ht="14.25" hidden="1" customHeight="1">
      <c r="A626" s="3"/>
      <c r="B626" s="12"/>
      <c r="C626" s="3"/>
      <c r="D626" s="3"/>
      <c r="E626" s="12"/>
      <c r="F626" s="3"/>
      <c r="G626" s="690"/>
      <c r="H626" s="3"/>
      <c r="I626" s="5"/>
      <c r="J626" s="5"/>
      <c r="K626" s="5"/>
      <c r="L626" s="3"/>
      <c r="M626" s="6"/>
      <c r="N626" s="690"/>
      <c r="O626" s="690"/>
      <c r="P626" s="29"/>
      <c r="Q626" s="11"/>
      <c r="R626" s="11"/>
      <c r="S626" s="11"/>
      <c r="T626" s="11"/>
      <c r="U626" s="11"/>
      <c r="V626" s="11"/>
      <c r="W626" s="11"/>
      <c r="X626" s="11"/>
      <c r="Y626" s="11"/>
      <c r="Z626" s="11"/>
    </row>
    <row r="627" spans="1:26" ht="14.25" hidden="1" customHeight="1">
      <c r="A627" s="3"/>
      <c r="B627" s="12"/>
      <c r="C627" s="3"/>
      <c r="D627" s="3"/>
      <c r="E627" s="12"/>
      <c r="F627" s="3"/>
      <c r="G627" s="690"/>
      <c r="H627" s="3"/>
      <c r="I627" s="5"/>
      <c r="J627" s="5"/>
      <c r="K627" s="5"/>
      <c r="L627" s="3"/>
      <c r="M627" s="6"/>
      <c r="N627" s="690"/>
      <c r="O627" s="690"/>
      <c r="P627" s="29"/>
      <c r="Q627" s="11"/>
      <c r="R627" s="11"/>
      <c r="S627" s="11"/>
      <c r="T627" s="11"/>
      <c r="U627" s="11"/>
      <c r="V627" s="11"/>
      <c r="W627" s="11"/>
      <c r="X627" s="11"/>
      <c r="Y627" s="11"/>
      <c r="Z627" s="11"/>
    </row>
    <row r="628" spans="1:26" ht="14.25" hidden="1" customHeight="1">
      <c r="A628" s="3"/>
      <c r="B628" s="12"/>
      <c r="C628" s="3"/>
      <c r="D628" s="3"/>
      <c r="E628" s="12"/>
      <c r="F628" s="3"/>
      <c r="G628" s="690"/>
      <c r="H628" s="3"/>
      <c r="I628" s="5"/>
      <c r="J628" s="5"/>
      <c r="K628" s="5"/>
      <c r="L628" s="3"/>
      <c r="M628" s="6"/>
      <c r="N628" s="690"/>
      <c r="O628" s="690"/>
      <c r="P628" s="29"/>
      <c r="Q628" s="11"/>
      <c r="R628" s="11"/>
      <c r="S628" s="11"/>
      <c r="T628" s="11"/>
      <c r="U628" s="11"/>
      <c r="V628" s="11"/>
      <c r="W628" s="11"/>
      <c r="X628" s="11"/>
      <c r="Y628" s="11"/>
      <c r="Z628" s="11"/>
    </row>
    <row r="629" spans="1:26" ht="14.25" hidden="1" customHeight="1">
      <c r="A629" s="3"/>
      <c r="B629" s="12"/>
      <c r="C629" s="3"/>
      <c r="D629" s="3"/>
      <c r="E629" s="12"/>
      <c r="F629" s="3"/>
      <c r="G629" s="690"/>
      <c r="H629" s="3"/>
      <c r="I629" s="5"/>
      <c r="J629" s="5"/>
      <c r="K629" s="5"/>
      <c r="L629" s="3"/>
      <c r="M629" s="6"/>
      <c r="N629" s="690"/>
      <c r="O629" s="690"/>
      <c r="P629" s="29"/>
      <c r="Q629" s="11"/>
      <c r="R629" s="11"/>
      <c r="S629" s="11"/>
      <c r="T629" s="11"/>
      <c r="U629" s="11"/>
      <c r="V629" s="11"/>
      <c r="W629" s="11"/>
      <c r="X629" s="11"/>
      <c r="Y629" s="11"/>
      <c r="Z629" s="11"/>
    </row>
    <row r="630" spans="1:26" ht="14.25" hidden="1" customHeight="1">
      <c r="A630" s="3"/>
      <c r="B630" s="12"/>
      <c r="C630" s="3"/>
      <c r="D630" s="3"/>
      <c r="E630" s="12"/>
      <c r="F630" s="3"/>
      <c r="G630" s="690"/>
      <c r="H630" s="3"/>
      <c r="I630" s="5"/>
      <c r="J630" s="5"/>
      <c r="K630" s="5"/>
      <c r="L630" s="3"/>
      <c r="M630" s="6"/>
      <c r="N630" s="690"/>
      <c r="O630" s="690"/>
      <c r="P630" s="29"/>
      <c r="Q630" s="11"/>
      <c r="R630" s="11"/>
      <c r="S630" s="11"/>
      <c r="T630" s="11"/>
      <c r="U630" s="11"/>
      <c r="V630" s="11"/>
      <c r="W630" s="11"/>
      <c r="X630" s="11"/>
      <c r="Y630" s="11"/>
      <c r="Z630" s="11"/>
    </row>
    <row r="631" spans="1:26" ht="14.25" hidden="1" customHeight="1">
      <c r="A631" s="3"/>
      <c r="B631" s="12"/>
      <c r="C631" s="3"/>
      <c r="D631" s="3"/>
      <c r="E631" s="12"/>
      <c r="F631" s="3"/>
      <c r="G631" s="690"/>
      <c r="H631" s="3"/>
      <c r="I631" s="5"/>
      <c r="J631" s="5"/>
      <c r="K631" s="5"/>
      <c r="L631" s="3"/>
      <c r="M631" s="6"/>
      <c r="N631" s="690"/>
      <c r="O631" s="690"/>
      <c r="P631" s="29"/>
      <c r="Q631" s="11"/>
      <c r="R631" s="11"/>
      <c r="S631" s="11"/>
      <c r="T631" s="11"/>
      <c r="U631" s="11"/>
      <c r="V631" s="11"/>
      <c r="W631" s="11"/>
      <c r="X631" s="11"/>
      <c r="Y631" s="11"/>
      <c r="Z631" s="11"/>
    </row>
    <row r="632" spans="1:26" ht="14.25" hidden="1" customHeight="1">
      <c r="A632" s="3"/>
      <c r="B632" s="12"/>
      <c r="C632" s="3"/>
      <c r="D632" s="3"/>
      <c r="E632" s="12"/>
      <c r="F632" s="3"/>
      <c r="G632" s="690"/>
      <c r="H632" s="3"/>
      <c r="I632" s="5"/>
      <c r="J632" s="5"/>
      <c r="K632" s="5"/>
      <c r="L632" s="3"/>
      <c r="M632" s="6"/>
      <c r="N632" s="690"/>
      <c r="O632" s="690"/>
      <c r="P632" s="29"/>
      <c r="Q632" s="11"/>
      <c r="R632" s="11"/>
      <c r="S632" s="11"/>
      <c r="T632" s="11"/>
      <c r="U632" s="11"/>
      <c r="V632" s="11"/>
      <c r="W632" s="11"/>
      <c r="X632" s="11"/>
      <c r="Y632" s="11"/>
      <c r="Z632" s="11"/>
    </row>
    <row r="633" spans="1:26" ht="14.25" hidden="1" customHeight="1">
      <c r="A633" s="3"/>
      <c r="B633" s="12"/>
      <c r="C633" s="3"/>
      <c r="D633" s="3"/>
      <c r="E633" s="12"/>
      <c r="F633" s="3"/>
      <c r="G633" s="690"/>
      <c r="H633" s="3"/>
      <c r="I633" s="5"/>
      <c r="J633" s="5"/>
      <c r="K633" s="5"/>
      <c r="L633" s="3"/>
      <c r="M633" s="6"/>
      <c r="N633" s="690"/>
      <c r="O633" s="690"/>
      <c r="P633" s="29"/>
      <c r="Q633" s="11"/>
      <c r="R633" s="11"/>
      <c r="S633" s="11"/>
      <c r="T633" s="11"/>
      <c r="U633" s="11"/>
      <c r="V633" s="11"/>
      <c r="W633" s="11"/>
      <c r="X633" s="11"/>
      <c r="Y633" s="11"/>
      <c r="Z633" s="11"/>
    </row>
    <row r="634" spans="1:26" ht="14.25" hidden="1" customHeight="1">
      <c r="A634" s="3"/>
      <c r="B634" s="12"/>
      <c r="C634" s="3"/>
      <c r="D634" s="3"/>
      <c r="E634" s="12"/>
      <c r="F634" s="3"/>
      <c r="G634" s="690"/>
      <c r="H634" s="3"/>
      <c r="I634" s="5"/>
      <c r="J634" s="5"/>
      <c r="K634" s="5"/>
      <c r="L634" s="3"/>
      <c r="M634" s="6"/>
      <c r="N634" s="690"/>
      <c r="O634" s="690"/>
      <c r="P634" s="29"/>
      <c r="Q634" s="11"/>
      <c r="R634" s="11"/>
      <c r="S634" s="11"/>
      <c r="T634" s="11"/>
      <c r="U634" s="11"/>
      <c r="V634" s="11"/>
      <c r="W634" s="11"/>
      <c r="X634" s="11"/>
      <c r="Y634" s="11"/>
      <c r="Z634" s="11"/>
    </row>
    <row r="635" spans="1:26" ht="14.25" hidden="1" customHeight="1">
      <c r="A635" s="3"/>
      <c r="B635" s="12"/>
      <c r="C635" s="3"/>
      <c r="D635" s="3"/>
      <c r="E635" s="12"/>
      <c r="F635" s="3"/>
      <c r="G635" s="690"/>
      <c r="H635" s="3"/>
      <c r="I635" s="5"/>
      <c r="J635" s="5"/>
      <c r="K635" s="5"/>
      <c r="L635" s="3"/>
      <c r="M635" s="6"/>
      <c r="N635" s="690"/>
      <c r="O635" s="690"/>
      <c r="P635" s="29"/>
      <c r="Q635" s="11"/>
      <c r="R635" s="11"/>
      <c r="S635" s="11"/>
      <c r="T635" s="11"/>
      <c r="U635" s="11"/>
      <c r="V635" s="11"/>
      <c r="W635" s="11"/>
      <c r="X635" s="11"/>
      <c r="Y635" s="11"/>
      <c r="Z635" s="11"/>
    </row>
    <row r="636" spans="1:26" ht="14.25" hidden="1" customHeight="1">
      <c r="A636" s="3"/>
      <c r="B636" s="12"/>
      <c r="C636" s="3"/>
      <c r="D636" s="3"/>
      <c r="E636" s="12"/>
      <c r="F636" s="3"/>
      <c r="G636" s="690"/>
      <c r="H636" s="3"/>
      <c r="I636" s="5"/>
      <c r="J636" s="5"/>
      <c r="K636" s="5"/>
      <c r="L636" s="3"/>
      <c r="M636" s="6"/>
      <c r="N636" s="690"/>
      <c r="O636" s="690"/>
      <c r="P636" s="29"/>
      <c r="Q636" s="11"/>
      <c r="R636" s="11"/>
      <c r="S636" s="11"/>
      <c r="T636" s="11"/>
      <c r="U636" s="11"/>
      <c r="V636" s="11"/>
      <c r="W636" s="11"/>
      <c r="X636" s="11"/>
      <c r="Y636" s="11"/>
      <c r="Z636" s="11"/>
    </row>
    <row r="637" spans="1:26" ht="14.25" hidden="1" customHeight="1">
      <c r="A637" s="3"/>
      <c r="B637" s="12"/>
      <c r="C637" s="3"/>
      <c r="D637" s="3"/>
      <c r="E637" s="12"/>
      <c r="F637" s="3"/>
      <c r="G637" s="690"/>
      <c r="H637" s="3"/>
      <c r="I637" s="5"/>
      <c r="J637" s="5"/>
      <c r="K637" s="5"/>
      <c r="L637" s="3"/>
      <c r="M637" s="6"/>
      <c r="N637" s="690"/>
      <c r="O637" s="690"/>
      <c r="P637" s="29"/>
      <c r="Q637" s="11"/>
      <c r="R637" s="11"/>
      <c r="S637" s="11"/>
      <c r="T637" s="11"/>
      <c r="U637" s="11"/>
      <c r="V637" s="11"/>
      <c r="W637" s="11"/>
      <c r="X637" s="11"/>
      <c r="Y637" s="11"/>
      <c r="Z637" s="11"/>
    </row>
    <row r="638" spans="1:26" ht="14.25" hidden="1" customHeight="1">
      <c r="A638" s="3"/>
      <c r="B638" s="12"/>
      <c r="C638" s="3"/>
      <c r="D638" s="3"/>
      <c r="E638" s="12"/>
      <c r="F638" s="3"/>
      <c r="G638" s="690"/>
      <c r="H638" s="3"/>
      <c r="I638" s="5"/>
      <c r="J638" s="5"/>
      <c r="K638" s="5"/>
      <c r="L638" s="3"/>
      <c r="M638" s="6"/>
      <c r="N638" s="690"/>
      <c r="O638" s="690"/>
      <c r="P638" s="29"/>
      <c r="Q638" s="11"/>
      <c r="R638" s="11"/>
      <c r="S638" s="11"/>
      <c r="T638" s="11"/>
      <c r="U638" s="11"/>
      <c r="V638" s="11"/>
      <c r="W638" s="11"/>
      <c r="X638" s="11"/>
      <c r="Y638" s="11"/>
      <c r="Z638" s="11"/>
    </row>
    <row r="639" spans="1:26" ht="14.25" hidden="1" customHeight="1">
      <c r="A639" s="3"/>
      <c r="B639" s="12"/>
      <c r="C639" s="3"/>
      <c r="D639" s="3"/>
      <c r="E639" s="12"/>
      <c r="F639" s="3"/>
      <c r="G639" s="690"/>
      <c r="H639" s="3"/>
      <c r="I639" s="5"/>
      <c r="J639" s="5"/>
      <c r="K639" s="5"/>
      <c r="L639" s="3"/>
      <c r="M639" s="6"/>
      <c r="N639" s="690"/>
      <c r="O639" s="690"/>
      <c r="P639" s="29"/>
      <c r="Q639" s="11"/>
      <c r="R639" s="11"/>
      <c r="S639" s="11"/>
      <c r="T639" s="11"/>
      <c r="U639" s="11"/>
      <c r="V639" s="11"/>
      <c r="W639" s="11"/>
      <c r="X639" s="11"/>
      <c r="Y639" s="11"/>
      <c r="Z639" s="11"/>
    </row>
    <row r="640" spans="1:26" ht="14.25" hidden="1" customHeight="1">
      <c r="A640" s="3"/>
      <c r="B640" s="12"/>
      <c r="C640" s="3"/>
      <c r="D640" s="3"/>
      <c r="E640" s="12"/>
      <c r="F640" s="3"/>
      <c r="G640" s="690"/>
      <c r="H640" s="3"/>
      <c r="I640" s="5"/>
      <c r="J640" s="5"/>
      <c r="K640" s="5"/>
      <c r="L640" s="3"/>
      <c r="M640" s="6"/>
      <c r="N640" s="690"/>
      <c r="O640" s="690"/>
      <c r="P640" s="29"/>
      <c r="Q640" s="11"/>
      <c r="R640" s="11"/>
      <c r="S640" s="11"/>
      <c r="T640" s="11"/>
      <c r="U640" s="11"/>
      <c r="V640" s="11"/>
      <c r="W640" s="11"/>
      <c r="X640" s="11"/>
      <c r="Y640" s="11"/>
      <c r="Z640" s="11"/>
    </row>
    <row r="641" spans="1:26" ht="14.25" hidden="1" customHeight="1">
      <c r="A641" s="3"/>
      <c r="B641" s="12"/>
      <c r="C641" s="3"/>
      <c r="D641" s="3"/>
      <c r="E641" s="12"/>
      <c r="F641" s="3"/>
      <c r="G641" s="690"/>
      <c r="H641" s="3"/>
      <c r="I641" s="5"/>
      <c r="J641" s="5"/>
      <c r="K641" s="5"/>
      <c r="L641" s="3"/>
      <c r="M641" s="6"/>
      <c r="N641" s="690"/>
      <c r="O641" s="690"/>
      <c r="P641" s="29"/>
      <c r="Q641" s="11"/>
      <c r="R641" s="11"/>
      <c r="S641" s="11"/>
      <c r="T641" s="11"/>
      <c r="U641" s="11"/>
      <c r="V641" s="11"/>
      <c r="W641" s="11"/>
      <c r="X641" s="11"/>
      <c r="Y641" s="11"/>
      <c r="Z641" s="11"/>
    </row>
    <row r="642" spans="1:26" ht="14.25" hidden="1" customHeight="1">
      <c r="A642" s="3"/>
      <c r="B642" s="12"/>
      <c r="C642" s="3"/>
      <c r="D642" s="3"/>
      <c r="E642" s="12"/>
      <c r="F642" s="3"/>
      <c r="G642" s="690"/>
      <c r="H642" s="3"/>
      <c r="I642" s="5"/>
      <c r="J642" s="5"/>
      <c r="K642" s="5"/>
      <c r="L642" s="3"/>
      <c r="M642" s="6"/>
      <c r="N642" s="690"/>
      <c r="O642" s="690"/>
      <c r="P642" s="29"/>
      <c r="Q642" s="11"/>
      <c r="R642" s="11"/>
      <c r="S642" s="11"/>
      <c r="T642" s="11"/>
      <c r="U642" s="11"/>
      <c r="V642" s="11"/>
      <c r="W642" s="11"/>
      <c r="X642" s="11"/>
      <c r="Y642" s="11"/>
      <c r="Z642" s="11"/>
    </row>
    <row r="643" spans="1:26" ht="14.25" hidden="1" customHeight="1">
      <c r="A643" s="3"/>
      <c r="B643" s="12"/>
      <c r="C643" s="3"/>
      <c r="D643" s="3"/>
      <c r="E643" s="12"/>
      <c r="F643" s="3"/>
      <c r="G643" s="690"/>
      <c r="H643" s="3"/>
      <c r="I643" s="5"/>
      <c r="J643" s="5"/>
      <c r="K643" s="5"/>
      <c r="L643" s="3"/>
      <c r="M643" s="6"/>
      <c r="N643" s="690"/>
      <c r="O643" s="690"/>
      <c r="P643" s="29"/>
      <c r="Q643" s="11"/>
      <c r="R643" s="11"/>
      <c r="S643" s="11"/>
      <c r="T643" s="11"/>
      <c r="U643" s="11"/>
      <c r="V643" s="11"/>
      <c r="W643" s="11"/>
      <c r="X643" s="11"/>
      <c r="Y643" s="11"/>
      <c r="Z643" s="11"/>
    </row>
    <row r="644" spans="1:26" ht="14.25" hidden="1" customHeight="1">
      <c r="A644" s="3"/>
      <c r="B644" s="12"/>
      <c r="C644" s="3"/>
      <c r="D644" s="3"/>
      <c r="E644" s="12"/>
      <c r="F644" s="3"/>
      <c r="G644" s="690"/>
      <c r="H644" s="3"/>
      <c r="I644" s="5"/>
      <c r="J644" s="5"/>
      <c r="K644" s="5"/>
      <c r="L644" s="3"/>
      <c r="M644" s="6"/>
      <c r="N644" s="690"/>
      <c r="O644" s="690"/>
      <c r="P644" s="29"/>
      <c r="Q644" s="11"/>
      <c r="R644" s="11"/>
      <c r="S644" s="11"/>
      <c r="T644" s="11"/>
      <c r="U644" s="11"/>
      <c r="V644" s="11"/>
      <c r="W644" s="11"/>
      <c r="X644" s="11"/>
      <c r="Y644" s="11"/>
      <c r="Z644" s="11"/>
    </row>
    <row r="645" spans="1:26" ht="14.25" hidden="1" customHeight="1">
      <c r="A645" s="3"/>
      <c r="B645" s="12"/>
      <c r="C645" s="3"/>
      <c r="D645" s="3"/>
      <c r="E645" s="12"/>
      <c r="F645" s="3"/>
      <c r="G645" s="690"/>
      <c r="H645" s="3"/>
      <c r="I645" s="5"/>
      <c r="J645" s="5"/>
      <c r="K645" s="5"/>
      <c r="L645" s="3"/>
      <c r="M645" s="6"/>
      <c r="N645" s="690"/>
      <c r="O645" s="690"/>
      <c r="P645" s="29"/>
      <c r="Q645" s="11"/>
      <c r="R645" s="11"/>
      <c r="S645" s="11"/>
      <c r="T645" s="11"/>
      <c r="U645" s="11"/>
      <c r="V645" s="11"/>
      <c r="W645" s="11"/>
      <c r="X645" s="11"/>
      <c r="Y645" s="11"/>
      <c r="Z645" s="11"/>
    </row>
    <row r="646" spans="1:26" ht="14.25" hidden="1" customHeight="1">
      <c r="A646" s="3"/>
      <c r="B646" s="12"/>
      <c r="C646" s="3"/>
      <c r="D646" s="3"/>
      <c r="E646" s="12"/>
      <c r="F646" s="3"/>
      <c r="G646" s="690"/>
      <c r="H646" s="3"/>
      <c r="I646" s="5"/>
      <c r="J646" s="5"/>
      <c r="K646" s="5"/>
      <c r="L646" s="3"/>
      <c r="M646" s="6"/>
      <c r="N646" s="690"/>
      <c r="O646" s="690"/>
      <c r="P646" s="29"/>
      <c r="Q646" s="11"/>
      <c r="R646" s="11"/>
      <c r="S646" s="11"/>
      <c r="T646" s="11"/>
      <c r="U646" s="11"/>
      <c r="V646" s="11"/>
      <c r="W646" s="11"/>
      <c r="X646" s="11"/>
      <c r="Y646" s="11"/>
      <c r="Z646" s="11"/>
    </row>
    <row r="647" spans="1:26" ht="14.25" hidden="1" customHeight="1">
      <c r="A647" s="3"/>
      <c r="B647" s="12"/>
      <c r="C647" s="3"/>
      <c r="D647" s="3"/>
      <c r="E647" s="12"/>
      <c r="F647" s="3"/>
      <c r="G647" s="690"/>
      <c r="H647" s="3"/>
      <c r="I647" s="5"/>
      <c r="J647" s="5"/>
      <c r="K647" s="5"/>
      <c r="L647" s="3"/>
      <c r="M647" s="6"/>
      <c r="N647" s="690"/>
      <c r="O647" s="690"/>
      <c r="P647" s="29"/>
      <c r="Q647" s="11"/>
      <c r="R647" s="11"/>
      <c r="S647" s="11"/>
      <c r="T647" s="11"/>
      <c r="U647" s="11"/>
      <c r="V647" s="11"/>
      <c r="W647" s="11"/>
      <c r="X647" s="11"/>
      <c r="Y647" s="11"/>
      <c r="Z647" s="11"/>
    </row>
    <row r="648" spans="1:26" ht="14.25" hidden="1" customHeight="1">
      <c r="A648" s="3"/>
      <c r="B648" s="12"/>
      <c r="C648" s="3"/>
      <c r="D648" s="3"/>
      <c r="E648" s="12"/>
      <c r="F648" s="3"/>
      <c r="G648" s="690"/>
      <c r="H648" s="3"/>
      <c r="I648" s="5"/>
      <c r="J648" s="5"/>
      <c r="K648" s="5"/>
      <c r="L648" s="3"/>
      <c r="M648" s="6"/>
      <c r="N648" s="690"/>
      <c r="O648" s="690"/>
      <c r="P648" s="29"/>
      <c r="Q648" s="11"/>
      <c r="R648" s="11"/>
      <c r="S648" s="11"/>
      <c r="T648" s="11"/>
      <c r="U648" s="11"/>
      <c r="V648" s="11"/>
      <c r="W648" s="11"/>
      <c r="X648" s="11"/>
      <c r="Y648" s="11"/>
      <c r="Z648" s="11"/>
    </row>
    <row r="649" spans="1:26" ht="14.25" hidden="1" customHeight="1">
      <c r="A649" s="3"/>
      <c r="B649" s="12"/>
      <c r="C649" s="3"/>
      <c r="D649" s="3"/>
      <c r="E649" s="12"/>
      <c r="F649" s="3"/>
      <c r="G649" s="690"/>
      <c r="H649" s="3"/>
      <c r="I649" s="5"/>
      <c r="J649" s="5"/>
      <c r="K649" s="5"/>
      <c r="L649" s="3"/>
      <c r="M649" s="6"/>
      <c r="N649" s="690"/>
      <c r="O649" s="690"/>
      <c r="P649" s="29"/>
      <c r="Q649" s="11"/>
      <c r="R649" s="11"/>
      <c r="S649" s="11"/>
      <c r="T649" s="11"/>
      <c r="U649" s="11"/>
      <c r="V649" s="11"/>
      <c r="W649" s="11"/>
      <c r="X649" s="11"/>
      <c r="Y649" s="11"/>
      <c r="Z649" s="11"/>
    </row>
    <row r="650" spans="1:26" ht="14.25" hidden="1" customHeight="1">
      <c r="A650" s="3"/>
      <c r="B650" s="12"/>
      <c r="C650" s="3"/>
      <c r="D650" s="3"/>
      <c r="E650" s="12"/>
      <c r="F650" s="3"/>
      <c r="G650" s="690"/>
      <c r="H650" s="3"/>
      <c r="I650" s="5"/>
      <c r="J650" s="5"/>
      <c r="K650" s="5"/>
      <c r="L650" s="3"/>
      <c r="M650" s="6"/>
      <c r="N650" s="690"/>
      <c r="O650" s="690"/>
      <c r="P650" s="29"/>
      <c r="Q650" s="11"/>
      <c r="R650" s="11"/>
      <c r="S650" s="11"/>
      <c r="T650" s="11"/>
      <c r="U650" s="11"/>
      <c r="V650" s="11"/>
      <c r="W650" s="11"/>
      <c r="X650" s="11"/>
      <c r="Y650" s="11"/>
      <c r="Z650" s="11"/>
    </row>
    <row r="651" spans="1:26" ht="14.25" hidden="1" customHeight="1">
      <c r="A651" s="3"/>
      <c r="B651" s="12"/>
      <c r="C651" s="3"/>
      <c r="D651" s="3"/>
      <c r="E651" s="12"/>
      <c r="F651" s="3"/>
      <c r="G651" s="690"/>
      <c r="H651" s="3"/>
      <c r="I651" s="5"/>
      <c r="J651" s="5"/>
      <c r="K651" s="5"/>
      <c r="L651" s="3"/>
      <c r="M651" s="6"/>
      <c r="N651" s="690"/>
      <c r="O651" s="690"/>
      <c r="P651" s="29"/>
      <c r="Q651" s="11"/>
      <c r="R651" s="11"/>
      <c r="S651" s="11"/>
      <c r="T651" s="11"/>
      <c r="U651" s="11"/>
      <c r="V651" s="11"/>
      <c r="W651" s="11"/>
      <c r="X651" s="11"/>
      <c r="Y651" s="11"/>
      <c r="Z651" s="11"/>
    </row>
    <row r="652" spans="1:26" ht="14.25" hidden="1" customHeight="1">
      <c r="A652" s="3"/>
      <c r="B652" s="12"/>
      <c r="C652" s="3"/>
      <c r="D652" s="3"/>
      <c r="E652" s="12"/>
      <c r="F652" s="3"/>
      <c r="G652" s="690"/>
      <c r="H652" s="3"/>
      <c r="I652" s="5"/>
      <c r="J652" s="5"/>
      <c r="K652" s="5"/>
      <c r="L652" s="3"/>
      <c r="M652" s="6"/>
      <c r="N652" s="690"/>
      <c r="O652" s="690"/>
      <c r="P652" s="29"/>
      <c r="Q652" s="11"/>
      <c r="R652" s="11"/>
      <c r="S652" s="11"/>
      <c r="T652" s="11"/>
      <c r="U652" s="11"/>
      <c r="V652" s="11"/>
      <c r="W652" s="11"/>
      <c r="X652" s="11"/>
      <c r="Y652" s="11"/>
      <c r="Z652" s="11"/>
    </row>
    <row r="653" spans="1:26" ht="14.25" hidden="1" customHeight="1">
      <c r="A653" s="3"/>
      <c r="B653" s="12"/>
      <c r="C653" s="3"/>
      <c r="D653" s="3"/>
      <c r="E653" s="12"/>
      <c r="F653" s="3"/>
      <c r="G653" s="690"/>
      <c r="H653" s="3"/>
      <c r="I653" s="5"/>
      <c r="J653" s="5"/>
      <c r="K653" s="5"/>
      <c r="L653" s="3"/>
      <c r="M653" s="6"/>
      <c r="N653" s="690"/>
      <c r="O653" s="690"/>
      <c r="P653" s="29"/>
      <c r="Q653" s="11"/>
      <c r="R653" s="11"/>
      <c r="S653" s="11"/>
      <c r="T653" s="11"/>
      <c r="U653" s="11"/>
      <c r="V653" s="11"/>
      <c r="W653" s="11"/>
      <c r="X653" s="11"/>
      <c r="Y653" s="11"/>
      <c r="Z653" s="11"/>
    </row>
    <row r="654" spans="1:26" ht="14.25" hidden="1" customHeight="1">
      <c r="A654" s="3"/>
      <c r="B654" s="12"/>
      <c r="C654" s="3"/>
      <c r="D654" s="3"/>
      <c r="E654" s="12"/>
      <c r="F654" s="3"/>
      <c r="G654" s="690"/>
      <c r="H654" s="3"/>
      <c r="I654" s="5"/>
      <c r="J654" s="5"/>
      <c r="K654" s="5"/>
      <c r="L654" s="3"/>
      <c r="M654" s="6"/>
      <c r="N654" s="690"/>
      <c r="O654" s="690"/>
      <c r="P654" s="29"/>
      <c r="Q654" s="11"/>
      <c r="R654" s="11"/>
      <c r="S654" s="11"/>
      <c r="T654" s="11"/>
      <c r="U654" s="11"/>
      <c r="V654" s="11"/>
      <c r="W654" s="11"/>
      <c r="X654" s="11"/>
      <c r="Y654" s="11"/>
      <c r="Z654" s="11"/>
    </row>
    <row r="655" spans="1:26" ht="14.25" hidden="1" customHeight="1">
      <c r="A655" s="3"/>
      <c r="B655" s="12"/>
      <c r="C655" s="3"/>
      <c r="D655" s="3"/>
      <c r="E655" s="12"/>
      <c r="F655" s="3"/>
      <c r="G655" s="690"/>
      <c r="H655" s="3"/>
      <c r="I655" s="5"/>
      <c r="J655" s="5"/>
      <c r="K655" s="5"/>
      <c r="L655" s="3"/>
      <c r="M655" s="6"/>
      <c r="N655" s="690"/>
      <c r="O655" s="690"/>
      <c r="P655" s="29"/>
      <c r="Q655" s="11"/>
      <c r="R655" s="11"/>
      <c r="S655" s="11"/>
      <c r="T655" s="11"/>
      <c r="U655" s="11"/>
      <c r="V655" s="11"/>
      <c r="W655" s="11"/>
      <c r="X655" s="11"/>
      <c r="Y655" s="11"/>
      <c r="Z655" s="11"/>
    </row>
    <row r="656" spans="1:26" ht="14.25" hidden="1" customHeight="1">
      <c r="A656" s="3"/>
      <c r="B656" s="12"/>
      <c r="C656" s="3"/>
      <c r="D656" s="3"/>
      <c r="E656" s="12"/>
      <c r="F656" s="3"/>
      <c r="G656" s="690"/>
      <c r="H656" s="3"/>
      <c r="I656" s="5"/>
      <c r="J656" s="5"/>
      <c r="K656" s="5"/>
      <c r="L656" s="3"/>
      <c r="M656" s="6"/>
      <c r="N656" s="690"/>
      <c r="O656" s="690"/>
      <c r="P656" s="29"/>
      <c r="Q656" s="11"/>
      <c r="R656" s="11"/>
      <c r="S656" s="11"/>
      <c r="T656" s="11"/>
      <c r="U656" s="11"/>
      <c r="V656" s="11"/>
      <c r="W656" s="11"/>
      <c r="X656" s="11"/>
      <c r="Y656" s="11"/>
      <c r="Z656" s="11"/>
    </row>
    <row r="657" spans="1:26" ht="14.25" hidden="1" customHeight="1">
      <c r="A657" s="3"/>
      <c r="B657" s="12"/>
      <c r="C657" s="3"/>
      <c r="D657" s="3"/>
      <c r="E657" s="12"/>
      <c r="F657" s="3"/>
      <c r="G657" s="690"/>
      <c r="H657" s="3"/>
      <c r="I657" s="5"/>
      <c r="J657" s="5"/>
      <c r="K657" s="5"/>
      <c r="L657" s="3"/>
      <c r="M657" s="6"/>
      <c r="N657" s="690"/>
      <c r="O657" s="690"/>
      <c r="P657" s="29"/>
      <c r="Q657" s="11"/>
      <c r="R657" s="11"/>
      <c r="S657" s="11"/>
      <c r="T657" s="11"/>
      <c r="U657" s="11"/>
      <c r="V657" s="11"/>
      <c r="W657" s="11"/>
      <c r="X657" s="11"/>
      <c r="Y657" s="11"/>
      <c r="Z657" s="11"/>
    </row>
    <row r="658" spans="1:26" ht="14.25" hidden="1" customHeight="1">
      <c r="A658" s="3"/>
      <c r="B658" s="12"/>
      <c r="C658" s="3"/>
      <c r="D658" s="3"/>
      <c r="E658" s="12"/>
      <c r="F658" s="3"/>
      <c r="G658" s="690"/>
      <c r="H658" s="3"/>
      <c r="I658" s="5"/>
      <c r="J658" s="5"/>
      <c r="K658" s="5"/>
      <c r="L658" s="3"/>
      <c r="M658" s="6"/>
      <c r="N658" s="690"/>
      <c r="O658" s="690"/>
      <c r="P658" s="29"/>
      <c r="Q658" s="11"/>
      <c r="R658" s="11"/>
      <c r="S658" s="11"/>
      <c r="T658" s="11"/>
      <c r="U658" s="11"/>
      <c r="V658" s="11"/>
      <c r="W658" s="11"/>
      <c r="X658" s="11"/>
      <c r="Y658" s="11"/>
      <c r="Z658" s="11"/>
    </row>
    <row r="659" spans="1:26" ht="14.25" hidden="1" customHeight="1">
      <c r="A659" s="3"/>
      <c r="B659" s="12"/>
      <c r="C659" s="3"/>
      <c r="D659" s="3"/>
      <c r="E659" s="12"/>
      <c r="F659" s="3"/>
      <c r="G659" s="690"/>
      <c r="H659" s="3"/>
      <c r="I659" s="5"/>
      <c r="J659" s="5"/>
      <c r="K659" s="5"/>
      <c r="L659" s="3"/>
      <c r="M659" s="6"/>
      <c r="N659" s="690"/>
      <c r="O659" s="690"/>
      <c r="P659" s="29"/>
      <c r="Q659" s="11"/>
      <c r="R659" s="11"/>
      <c r="S659" s="11"/>
      <c r="T659" s="11"/>
      <c r="U659" s="11"/>
      <c r="V659" s="11"/>
      <c r="W659" s="11"/>
      <c r="X659" s="11"/>
      <c r="Y659" s="11"/>
      <c r="Z659" s="11"/>
    </row>
    <row r="660" spans="1:26" ht="14.25" hidden="1" customHeight="1">
      <c r="A660" s="3"/>
      <c r="B660" s="12"/>
      <c r="C660" s="3"/>
      <c r="D660" s="3"/>
      <c r="E660" s="12"/>
      <c r="F660" s="3"/>
      <c r="G660" s="690"/>
      <c r="H660" s="3"/>
      <c r="I660" s="5"/>
      <c r="J660" s="5"/>
      <c r="K660" s="5"/>
      <c r="L660" s="3"/>
      <c r="M660" s="6"/>
      <c r="N660" s="690"/>
      <c r="O660" s="690"/>
      <c r="P660" s="29"/>
      <c r="Q660" s="11"/>
      <c r="R660" s="11"/>
      <c r="S660" s="11"/>
      <c r="T660" s="11"/>
      <c r="U660" s="11"/>
      <c r="V660" s="11"/>
      <c r="W660" s="11"/>
      <c r="X660" s="11"/>
      <c r="Y660" s="11"/>
      <c r="Z660" s="11"/>
    </row>
    <row r="661" spans="1:26" ht="14.25" hidden="1" customHeight="1">
      <c r="A661" s="3"/>
      <c r="B661" s="12"/>
      <c r="C661" s="3"/>
      <c r="D661" s="3"/>
      <c r="E661" s="12"/>
      <c r="F661" s="3"/>
      <c r="G661" s="690"/>
      <c r="H661" s="3"/>
      <c r="I661" s="5"/>
      <c r="J661" s="5"/>
      <c r="K661" s="5"/>
      <c r="L661" s="3"/>
      <c r="M661" s="6"/>
      <c r="N661" s="690"/>
      <c r="O661" s="690"/>
      <c r="P661" s="29"/>
      <c r="Q661" s="11"/>
      <c r="R661" s="11"/>
      <c r="S661" s="11"/>
      <c r="T661" s="11"/>
      <c r="U661" s="11"/>
      <c r="V661" s="11"/>
      <c r="W661" s="11"/>
      <c r="X661" s="11"/>
      <c r="Y661" s="11"/>
      <c r="Z661" s="11"/>
    </row>
    <row r="662" spans="1:26" ht="14.25" hidden="1" customHeight="1">
      <c r="A662" s="3"/>
      <c r="B662" s="12"/>
      <c r="C662" s="3"/>
      <c r="D662" s="3"/>
      <c r="E662" s="12"/>
      <c r="F662" s="3"/>
      <c r="G662" s="690"/>
      <c r="H662" s="3"/>
      <c r="I662" s="5"/>
      <c r="J662" s="5"/>
      <c r="K662" s="5"/>
      <c r="L662" s="3"/>
      <c r="M662" s="6"/>
      <c r="N662" s="690"/>
      <c r="O662" s="690"/>
      <c r="P662" s="29"/>
      <c r="Q662" s="11"/>
      <c r="R662" s="11"/>
      <c r="S662" s="11"/>
      <c r="T662" s="11"/>
      <c r="U662" s="11"/>
      <c r="V662" s="11"/>
      <c r="W662" s="11"/>
      <c r="X662" s="11"/>
      <c r="Y662" s="11"/>
      <c r="Z662" s="11"/>
    </row>
    <row r="663" spans="1:26" ht="14.25" hidden="1" customHeight="1">
      <c r="A663" s="3"/>
      <c r="B663" s="12"/>
      <c r="C663" s="3"/>
      <c r="D663" s="3"/>
      <c r="E663" s="12"/>
      <c r="F663" s="3"/>
      <c r="G663" s="690"/>
      <c r="H663" s="3"/>
      <c r="I663" s="5"/>
      <c r="J663" s="5"/>
      <c r="K663" s="5"/>
      <c r="L663" s="3"/>
      <c r="M663" s="6"/>
      <c r="N663" s="690"/>
      <c r="O663" s="690"/>
      <c r="P663" s="29"/>
      <c r="Q663" s="11"/>
      <c r="R663" s="11"/>
      <c r="S663" s="11"/>
      <c r="T663" s="11"/>
      <c r="U663" s="11"/>
      <c r="V663" s="11"/>
      <c r="W663" s="11"/>
      <c r="X663" s="11"/>
      <c r="Y663" s="11"/>
      <c r="Z663" s="11"/>
    </row>
    <row r="664" spans="1:26" ht="14.25" hidden="1" customHeight="1">
      <c r="A664" s="3"/>
      <c r="B664" s="12"/>
      <c r="C664" s="3"/>
      <c r="D664" s="3"/>
      <c r="E664" s="12"/>
      <c r="F664" s="3"/>
      <c r="G664" s="690"/>
      <c r="H664" s="3"/>
      <c r="I664" s="5"/>
      <c r="J664" s="5"/>
      <c r="K664" s="5"/>
      <c r="L664" s="3"/>
      <c r="M664" s="6"/>
      <c r="N664" s="690"/>
      <c r="O664" s="690"/>
      <c r="P664" s="29"/>
      <c r="Q664" s="11"/>
      <c r="R664" s="11"/>
      <c r="S664" s="11"/>
      <c r="T664" s="11"/>
      <c r="U664" s="11"/>
      <c r="V664" s="11"/>
      <c r="W664" s="11"/>
      <c r="X664" s="11"/>
      <c r="Y664" s="11"/>
      <c r="Z664" s="11"/>
    </row>
    <row r="665" spans="1:26" ht="14.25" hidden="1" customHeight="1">
      <c r="A665" s="3"/>
      <c r="B665" s="12"/>
      <c r="C665" s="3"/>
      <c r="D665" s="3"/>
      <c r="E665" s="12"/>
      <c r="F665" s="3"/>
      <c r="G665" s="690"/>
      <c r="H665" s="3"/>
      <c r="I665" s="5"/>
      <c r="J665" s="5"/>
      <c r="K665" s="5"/>
      <c r="L665" s="3"/>
      <c r="M665" s="6"/>
      <c r="N665" s="690"/>
      <c r="O665" s="690"/>
      <c r="P665" s="29"/>
      <c r="Q665" s="11"/>
      <c r="R665" s="11"/>
      <c r="S665" s="11"/>
      <c r="T665" s="11"/>
      <c r="U665" s="11"/>
      <c r="V665" s="11"/>
      <c r="W665" s="11"/>
      <c r="X665" s="11"/>
      <c r="Y665" s="11"/>
      <c r="Z665" s="11"/>
    </row>
    <row r="666" spans="1:26" ht="14.25" hidden="1" customHeight="1">
      <c r="A666" s="3"/>
      <c r="B666" s="12"/>
      <c r="C666" s="3"/>
      <c r="D666" s="3"/>
      <c r="E666" s="12"/>
      <c r="F666" s="3"/>
      <c r="G666" s="690"/>
      <c r="H666" s="3"/>
      <c r="I666" s="5"/>
      <c r="J666" s="5"/>
      <c r="K666" s="5"/>
      <c r="L666" s="3"/>
      <c r="M666" s="6"/>
      <c r="N666" s="690"/>
      <c r="O666" s="690"/>
      <c r="P666" s="29"/>
      <c r="Q666" s="11"/>
      <c r="R666" s="11"/>
      <c r="S666" s="11"/>
      <c r="T666" s="11"/>
      <c r="U666" s="11"/>
      <c r="V666" s="11"/>
      <c r="W666" s="11"/>
      <c r="X666" s="11"/>
      <c r="Y666" s="11"/>
      <c r="Z666" s="11"/>
    </row>
    <row r="667" spans="1:26" ht="14.25" hidden="1" customHeight="1">
      <c r="A667" s="3"/>
      <c r="B667" s="12"/>
      <c r="C667" s="3"/>
      <c r="D667" s="3"/>
      <c r="E667" s="12"/>
      <c r="F667" s="3"/>
      <c r="G667" s="690"/>
      <c r="H667" s="3"/>
      <c r="I667" s="5"/>
      <c r="J667" s="5"/>
      <c r="K667" s="5"/>
      <c r="L667" s="3"/>
      <c r="M667" s="6"/>
      <c r="N667" s="690"/>
      <c r="O667" s="690"/>
      <c r="P667" s="29"/>
      <c r="Q667" s="11"/>
      <c r="R667" s="11"/>
      <c r="S667" s="11"/>
      <c r="T667" s="11"/>
      <c r="U667" s="11"/>
      <c r="V667" s="11"/>
      <c r="W667" s="11"/>
      <c r="X667" s="11"/>
      <c r="Y667" s="11"/>
      <c r="Z667" s="11"/>
    </row>
    <row r="668" spans="1:26" ht="14.25" hidden="1" customHeight="1">
      <c r="A668" s="3"/>
      <c r="B668" s="12"/>
      <c r="C668" s="3"/>
      <c r="D668" s="3"/>
      <c r="E668" s="12"/>
      <c r="F668" s="3"/>
      <c r="G668" s="690"/>
      <c r="H668" s="3"/>
      <c r="I668" s="5"/>
      <c r="J668" s="5"/>
      <c r="K668" s="5"/>
      <c r="L668" s="3"/>
      <c r="M668" s="6"/>
      <c r="N668" s="690"/>
      <c r="O668" s="690"/>
      <c r="P668" s="29"/>
      <c r="Q668" s="11"/>
      <c r="R668" s="11"/>
      <c r="S668" s="11"/>
      <c r="T668" s="11"/>
      <c r="U668" s="11"/>
      <c r="V668" s="11"/>
      <c r="W668" s="11"/>
      <c r="X668" s="11"/>
      <c r="Y668" s="11"/>
      <c r="Z668" s="11"/>
    </row>
    <row r="669" spans="1:26" ht="14.25" hidden="1" customHeight="1">
      <c r="A669" s="3"/>
      <c r="B669" s="12"/>
      <c r="C669" s="3"/>
      <c r="D669" s="3"/>
      <c r="E669" s="12"/>
      <c r="F669" s="3"/>
      <c r="G669" s="690"/>
      <c r="H669" s="3"/>
      <c r="I669" s="5"/>
      <c r="J669" s="5"/>
      <c r="K669" s="5"/>
      <c r="L669" s="3"/>
      <c r="M669" s="6"/>
      <c r="N669" s="690"/>
      <c r="O669" s="690"/>
      <c r="P669" s="29"/>
      <c r="Q669" s="11"/>
      <c r="R669" s="11"/>
      <c r="S669" s="11"/>
      <c r="T669" s="11"/>
      <c r="U669" s="11"/>
      <c r="V669" s="11"/>
      <c r="W669" s="11"/>
      <c r="X669" s="11"/>
      <c r="Y669" s="11"/>
      <c r="Z669" s="11"/>
    </row>
    <row r="670" spans="1:26" ht="14.25" hidden="1" customHeight="1">
      <c r="A670" s="3"/>
      <c r="B670" s="12"/>
      <c r="C670" s="3"/>
      <c r="D670" s="3"/>
      <c r="E670" s="12"/>
      <c r="F670" s="3"/>
      <c r="G670" s="690"/>
      <c r="H670" s="3"/>
      <c r="I670" s="5"/>
      <c r="J670" s="5"/>
      <c r="K670" s="5"/>
      <c r="L670" s="3"/>
      <c r="M670" s="6"/>
      <c r="N670" s="690"/>
      <c r="O670" s="690"/>
      <c r="P670" s="29"/>
      <c r="Q670" s="11"/>
      <c r="R670" s="11"/>
      <c r="S670" s="11"/>
      <c r="T670" s="11"/>
      <c r="U670" s="11"/>
      <c r="V670" s="11"/>
      <c r="W670" s="11"/>
      <c r="X670" s="11"/>
      <c r="Y670" s="11"/>
      <c r="Z670" s="11"/>
    </row>
    <row r="671" spans="1:26" ht="14.25" hidden="1" customHeight="1">
      <c r="A671" s="3"/>
      <c r="B671" s="12"/>
      <c r="C671" s="3"/>
      <c r="D671" s="3"/>
      <c r="E671" s="12"/>
      <c r="F671" s="3"/>
      <c r="G671" s="690"/>
      <c r="H671" s="3"/>
      <c r="I671" s="5"/>
      <c r="J671" s="5"/>
      <c r="K671" s="5"/>
      <c r="L671" s="3"/>
      <c r="M671" s="6"/>
      <c r="N671" s="690"/>
      <c r="O671" s="690"/>
      <c r="P671" s="29"/>
      <c r="Q671" s="11"/>
      <c r="R671" s="11"/>
      <c r="S671" s="11"/>
      <c r="T671" s="11"/>
      <c r="U671" s="11"/>
      <c r="V671" s="11"/>
      <c r="W671" s="11"/>
      <c r="X671" s="11"/>
      <c r="Y671" s="11"/>
      <c r="Z671" s="11"/>
    </row>
    <row r="672" spans="1:26" ht="14.25" hidden="1" customHeight="1">
      <c r="A672" s="3"/>
      <c r="B672" s="12"/>
      <c r="C672" s="3"/>
      <c r="D672" s="3"/>
      <c r="E672" s="12"/>
      <c r="F672" s="3"/>
      <c r="G672" s="690"/>
      <c r="H672" s="3"/>
      <c r="I672" s="5"/>
      <c r="J672" s="5"/>
      <c r="K672" s="5"/>
      <c r="L672" s="3"/>
      <c r="M672" s="6"/>
      <c r="N672" s="690"/>
      <c r="O672" s="690"/>
      <c r="P672" s="29"/>
      <c r="Q672" s="11"/>
      <c r="R672" s="11"/>
      <c r="S672" s="11"/>
      <c r="T672" s="11"/>
      <c r="U672" s="11"/>
      <c r="V672" s="11"/>
      <c r="W672" s="11"/>
      <c r="X672" s="11"/>
      <c r="Y672" s="11"/>
      <c r="Z672" s="11"/>
    </row>
    <row r="673" spans="1:26" ht="14.25" hidden="1" customHeight="1">
      <c r="A673" s="3"/>
      <c r="B673" s="12"/>
      <c r="C673" s="3"/>
      <c r="D673" s="3"/>
      <c r="E673" s="12"/>
      <c r="F673" s="3"/>
      <c r="G673" s="690"/>
      <c r="H673" s="3"/>
      <c r="I673" s="5"/>
      <c r="J673" s="5"/>
      <c r="K673" s="5"/>
      <c r="L673" s="3"/>
      <c r="M673" s="6"/>
      <c r="N673" s="690"/>
      <c r="O673" s="690"/>
      <c r="P673" s="29"/>
      <c r="Q673" s="11"/>
      <c r="R673" s="11"/>
      <c r="S673" s="11"/>
      <c r="T673" s="11"/>
      <c r="U673" s="11"/>
      <c r="V673" s="11"/>
      <c r="W673" s="11"/>
      <c r="X673" s="11"/>
      <c r="Y673" s="11"/>
      <c r="Z673" s="11"/>
    </row>
    <row r="674" spans="1:26" ht="14.25" hidden="1" customHeight="1">
      <c r="A674" s="3"/>
      <c r="B674" s="12"/>
      <c r="C674" s="3"/>
      <c r="D674" s="3"/>
      <c r="E674" s="12"/>
      <c r="F674" s="3"/>
      <c r="G674" s="690"/>
      <c r="H674" s="3"/>
      <c r="I674" s="5"/>
      <c r="J674" s="5"/>
      <c r="K674" s="5"/>
      <c r="L674" s="3"/>
      <c r="M674" s="6"/>
      <c r="N674" s="690"/>
      <c r="O674" s="690"/>
      <c r="P674" s="29"/>
      <c r="Q674" s="11"/>
      <c r="R674" s="11"/>
      <c r="S674" s="11"/>
      <c r="T674" s="11"/>
      <c r="U674" s="11"/>
      <c r="V674" s="11"/>
      <c r="W674" s="11"/>
      <c r="X674" s="11"/>
      <c r="Y674" s="11"/>
      <c r="Z674" s="11"/>
    </row>
    <row r="675" spans="1:26" ht="14.25" hidden="1" customHeight="1">
      <c r="A675" s="3"/>
      <c r="B675" s="12"/>
      <c r="C675" s="3"/>
      <c r="D675" s="3"/>
      <c r="E675" s="12"/>
      <c r="F675" s="3"/>
      <c r="G675" s="690"/>
      <c r="H675" s="3"/>
      <c r="I675" s="5"/>
      <c r="J675" s="5"/>
      <c r="K675" s="5"/>
      <c r="L675" s="3"/>
      <c r="M675" s="6"/>
      <c r="N675" s="690"/>
      <c r="O675" s="690"/>
      <c r="P675" s="29"/>
      <c r="Q675" s="11"/>
      <c r="R675" s="11"/>
      <c r="S675" s="11"/>
      <c r="T675" s="11"/>
      <c r="U675" s="11"/>
      <c r="V675" s="11"/>
      <c r="W675" s="11"/>
      <c r="X675" s="11"/>
      <c r="Y675" s="11"/>
      <c r="Z675" s="11"/>
    </row>
    <row r="676" spans="1:26" ht="14.25" hidden="1" customHeight="1">
      <c r="A676" s="3"/>
      <c r="B676" s="12"/>
      <c r="C676" s="3"/>
      <c r="D676" s="3"/>
      <c r="E676" s="12"/>
      <c r="F676" s="3"/>
      <c r="G676" s="690"/>
      <c r="H676" s="3"/>
      <c r="I676" s="5"/>
      <c r="J676" s="5"/>
      <c r="K676" s="5"/>
      <c r="L676" s="3"/>
      <c r="M676" s="6"/>
      <c r="N676" s="690"/>
      <c r="O676" s="690"/>
      <c r="P676" s="29"/>
      <c r="Q676" s="11"/>
      <c r="R676" s="11"/>
      <c r="S676" s="11"/>
      <c r="T676" s="11"/>
      <c r="U676" s="11"/>
      <c r="V676" s="11"/>
      <c r="W676" s="11"/>
      <c r="X676" s="11"/>
      <c r="Y676" s="11"/>
      <c r="Z676" s="11"/>
    </row>
    <row r="677" spans="1:26" ht="14.25" hidden="1" customHeight="1">
      <c r="A677" s="3"/>
      <c r="B677" s="12"/>
      <c r="C677" s="3"/>
      <c r="D677" s="3"/>
      <c r="E677" s="12"/>
      <c r="F677" s="3"/>
      <c r="G677" s="690"/>
      <c r="H677" s="3"/>
      <c r="I677" s="5"/>
      <c r="J677" s="5"/>
      <c r="K677" s="5"/>
      <c r="L677" s="3"/>
      <c r="M677" s="6"/>
      <c r="N677" s="690"/>
      <c r="O677" s="690"/>
      <c r="P677" s="29"/>
      <c r="Q677" s="11"/>
      <c r="R677" s="11"/>
      <c r="S677" s="11"/>
      <c r="T677" s="11"/>
      <c r="U677" s="11"/>
      <c r="V677" s="11"/>
      <c r="W677" s="11"/>
      <c r="X677" s="11"/>
      <c r="Y677" s="11"/>
      <c r="Z677" s="11"/>
    </row>
    <row r="678" spans="1:26" ht="14.25" hidden="1" customHeight="1">
      <c r="A678" s="3"/>
      <c r="B678" s="12"/>
      <c r="C678" s="3"/>
      <c r="D678" s="3"/>
      <c r="E678" s="12"/>
      <c r="F678" s="3"/>
      <c r="G678" s="690"/>
      <c r="H678" s="3"/>
      <c r="I678" s="5"/>
      <c r="J678" s="5"/>
      <c r="K678" s="5"/>
      <c r="L678" s="3"/>
      <c r="M678" s="6"/>
      <c r="N678" s="690"/>
      <c r="O678" s="690"/>
      <c r="P678" s="29"/>
      <c r="Q678" s="11"/>
      <c r="R678" s="11"/>
      <c r="S678" s="11"/>
      <c r="T678" s="11"/>
      <c r="U678" s="11"/>
      <c r="V678" s="11"/>
      <c r="W678" s="11"/>
      <c r="X678" s="11"/>
      <c r="Y678" s="11"/>
      <c r="Z678" s="11"/>
    </row>
    <row r="679" spans="1:26" ht="14.25" hidden="1" customHeight="1">
      <c r="A679" s="3"/>
      <c r="B679" s="12"/>
      <c r="C679" s="3"/>
      <c r="D679" s="3"/>
      <c r="E679" s="12"/>
      <c r="F679" s="3"/>
      <c r="G679" s="690"/>
      <c r="H679" s="3"/>
      <c r="I679" s="5"/>
      <c r="J679" s="5"/>
      <c r="K679" s="5"/>
      <c r="L679" s="3"/>
      <c r="M679" s="6"/>
      <c r="N679" s="690"/>
      <c r="O679" s="690"/>
      <c r="P679" s="29"/>
      <c r="Q679" s="11"/>
      <c r="R679" s="11"/>
      <c r="S679" s="11"/>
      <c r="T679" s="11"/>
      <c r="U679" s="11"/>
      <c r="V679" s="11"/>
      <c r="W679" s="11"/>
      <c r="X679" s="11"/>
      <c r="Y679" s="11"/>
      <c r="Z679" s="11"/>
    </row>
    <row r="680" spans="1:26" ht="14.25" hidden="1" customHeight="1">
      <c r="A680" s="3"/>
      <c r="B680" s="12"/>
      <c r="C680" s="3"/>
      <c r="D680" s="3"/>
      <c r="E680" s="12"/>
      <c r="F680" s="3"/>
      <c r="G680" s="690"/>
      <c r="H680" s="3"/>
      <c r="I680" s="5"/>
      <c r="J680" s="5"/>
      <c r="K680" s="5"/>
      <c r="L680" s="3"/>
      <c r="M680" s="6"/>
      <c r="N680" s="690"/>
      <c r="O680" s="690"/>
      <c r="P680" s="29"/>
      <c r="Q680" s="11"/>
      <c r="R680" s="11"/>
      <c r="S680" s="11"/>
      <c r="T680" s="11"/>
      <c r="U680" s="11"/>
      <c r="V680" s="11"/>
      <c r="W680" s="11"/>
      <c r="X680" s="11"/>
      <c r="Y680" s="11"/>
      <c r="Z680" s="11"/>
    </row>
    <row r="681" spans="1:26" ht="14.25" hidden="1" customHeight="1">
      <c r="A681" s="3"/>
      <c r="B681" s="12"/>
      <c r="C681" s="3"/>
      <c r="D681" s="3"/>
      <c r="E681" s="12"/>
      <c r="F681" s="3"/>
      <c r="G681" s="690"/>
      <c r="H681" s="3"/>
      <c r="I681" s="5"/>
      <c r="J681" s="5"/>
      <c r="K681" s="5"/>
      <c r="L681" s="3"/>
      <c r="M681" s="6"/>
      <c r="N681" s="690"/>
      <c r="O681" s="690"/>
      <c r="P681" s="29"/>
      <c r="Q681" s="11"/>
      <c r="R681" s="11"/>
      <c r="S681" s="11"/>
      <c r="T681" s="11"/>
      <c r="U681" s="11"/>
      <c r="V681" s="11"/>
      <c r="W681" s="11"/>
      <c r="X681" s="11"/>
      <c r="Y681" s="11"/>
      <c r="Z681" s="11"/>
    </row>
    <row r="682" spans="1:26" ht="14.25" hidden="1" customHeight="1">
      <c r="A682" s="3"/>
      <c r="B682" s="12"/>
      <c r="C682" s="3"/>
      <c r="D682" s="3"/>
      <c r="E682" s="12"/>
      <c r="F682" s="3"/>
      <c r="G682" s="690"/>
      <c r="H682" s="3"/>
      <c r="I682" s="5"/>
      <c r="J682" s="5"/>
      <c r="K682" s="5"/>
      <c r="L682" s="3"/>
      <c r="M682" s="6"/>
      <c r="N682" s="690"/>
      <c r="O682" s="690"/>
      <c r="P682" s="29"/>
      <c r="Q682" s="11"/>
      <c r="R682" s="11"/>
      <c r="S682" s="11"/>
      <c r="T682" s="11"/>
      <c r="U682" s="11"/>
      <c r="V682" s="11"/>
      <c r="W682" s="11"/>
      <c r="X682" s="11"/>
      <c r="Y682" s="11"/>
      <c r="Z682" s="11"/>
    </row>
    <row r="683" spans="1:26" ht="14.25" hidden="1" customHeight="1">
      <c r="A683" s="3"/>
      <c r="B683" s="12"/>
      <c r="C683" s="3"/>
      <c r="D683" s="3"/>
      <c r="E683" s="12"/>
      <c r="F683" s="3"/>
      <c r="G683" s="690"/>
      <c r="H683" s="3"/>
      <c r="I683" s="5"/>
      <c r="J683" s="5"/>
      <c r="K683" s="5"/>
      <c r="L683" s="3"/>
      <c r="M683" s="6"/>
      <c r="N683" s="690"/>
      <c r="O683" s="690"/>
      <c r="P683" s="29"/>
      <c r="Q683" s="11"/>
      <c r="R683" s="11"/>
      <c r="S683" s="11"/>
      <c r="T683" s="11"/>
      <c r="U683" s="11"/>
      <c r="V683" s="11"/>
      <c r="W683" s="11"/>
      <c r="X683" s="11"/>
      <c r="Y683" s="11"/>
      <c r="Z683" s="11"/>
    </row>
    <row r="684" spans="1:26" ht="14.25" hidden="1" customHeight="1">
      <c r="A684" s="3"/>
      <c r="B684" s="12"/>
      <c r="C684" s="3"/>
      <c r="D684" s="3"/>
      <c r="E684" s="12"/>
      <c r="F684" s="3"/>
      <c r="G684" s="690"/>
      <c r="H684" s="3"/>
      <c r="I684" s="5"/>
      <c r="J684" s="5"/>
      <c r="K684" s="5"/>
      <c r="L684" s="3"/>
      <c r="M684" s="6"/>
      <c r="N684" s="690"/>
      <c r="O684" s="690"/>
      <c r="P684" s="29"/>
      <c r="Q684" s="11"/>
      <c r="R684" s="11"/>
      <c r="S684" s="11"/>
      <c r="T684" s="11"/>
      <c r="U684" s="11"/>
      <c r="V684" s="11"/>
      <c r="W684" s="11"/>
      <c r="X684" s="11"/>
      <c r="Y684" s="11"/>
      <c r="Z684" s="11"/>
    </row>
    <row r="685" spans="1:26" ht="14.25" hidden="1" customHeight="1">
      <c r="A685" s="3"/>
      <c r="B685" s="12"/>
      <c r="C685" s="3"/>
      <c r="D685" s="3"/>
      <c r="E685" s="12"/>
      <c r="F685" s="3"/>
      <c r="G685" s="690"/>
      <c r="H685" s="3"/>
      <c r="I685" s="5"/>
      <c r="J685" s="5"/>
      <c r="K685" s="5"/>
      <c r="L685" s="3"/>
      <c r="M685" s="6"/>
      <c r="N685" s="690"/>
      <c r="O685" s="690"/>
      <c r="P685" s="29"/>
      <c r="Q685" s="11"/>
      <c r="R685" s="11"/>
      <c r="S685" s="11"/>
      <c r="T685" s="11"/>
      <c r="U685" s="11"/>
      <c r="V685" s="11"/>
      <c r="W685" s="11"/>
      <c r="X685" s="11"/>
      <c r="Y685" s="11"/>
      <c r="Z685" s="11"/>
    </row>
    <row r="686" spans="1:26" ht="14.25" hidden="1" customHeight="1">
      <c r="A686" s="3"/>
      <c r="B686" s="12"/>
      <c r="C686" s="3"/>
      <c r="D686" s="3"/>
      <c r="E686" s="12"/>
      <c r="F686" s="3"/>
      <c r="G686" s="690"/>
      <c r="H686" s="3"/>
      <c r="I686" s="5"/>
      <c r="J686" s="5"/>
      <c r="K686" s="5"/>
      <c r="L686" s="3"/>
      <c r="M686" s="6"/>
      <c r="N686" s="690"/>
      <c r="O686" s="690"/>
      <c r="P686" s="29"/>
      <c r="Q686" s="11"/>
      <c r="R686" s="11"/>
      <c r="S686" s="11"/>
      <c r="T686" s="11"/>
      <c r="U686" s="11"/>
      <c r="V686" s="11"/>
      <c r="W686" s="11"/>
      <c r="X686" s="11"/>
      <c r="Y686" s="11"/>
      <c r="Z686" s="11"/>
    </row>
    <row r="687" spans="1:26" ht="14.25" hidden="1" customHeight="1">
      <c r="A687" s="3"/>
      <c r="B687" s="12"/>
      <c r="C687" s="3"/>
      <c r="D687" s="3"/>
      <c r="E687" s="12"/>
      <c r="F687" s="3"/>
      <c r="G687" s="690"/>
      <c r="H687" s="3"/>
      <c r="I687" s="5"/>
      <c r="J687" s="5"/>
      <c r="K687" s="5"/>
      <c r="L687" s="3"/>
      <c r="M687" s="6"/>
      <c r="N687" s="690"/>
      <c r="O687" s="690"/>
      <c r="P687" s="29"/>
      <c r="Q687" s="11"/>
      <c r="R687" s="11"/>
      <c r="S687" s="11"/>
      <c r="T687" s="11"/>
      <c r="U687" s="11"/>
      <c r="V687" s="11"/>
      <c r="W687" s="11"/>
      <c r="X687" s="11"/>
      <c r="Y687" s="11"/>
      <c r="Z687" s="11"/>
    </row>
    <row r="688" spans="1:26" ht="14.25" hidden="1" customHeight="1">
      <c r="A688" s="3"/>
      <c r="B688" s="12"/>
      <c r="C688" s="3"/>
      <c r="D688" s="3"/>
      <c r="E688" s="12"/>
      <c r="F688" s="3"/>
      <c r="G688" s="690"/>
      <c r="H688" s="3"/>
      <c r="I688" s="5"/>
      <c r="J688" s="5"/>
      <c r="K688" s="5"/>
      <c r="L688" s="3"/>
      <c r="M688" s="6"/>
      <c r="N688" s="690"/>
      <c r="O688" s="690"/>
      <c r="P688" s="29"/>
      <c r="Q688" s="11"/>
      <c r="R688" s="11"/>
      <c r="S688" s="11"/>
      <c r="T688" s="11"/>
      <c r="U688" s="11"/>
      <c r="V688" s="11"/>
      <c r="W688" s="11"/>
      <c r="X688" s="11"/>
      <c r="Y688" s="11"/>
      <c r="Z688" s="11"/>
    </row>
    <row r="689" spans="1:26" ht="14.25" hidden="1" customHeight="1">
      <c r="A689" s="3"/>
      <c r="B689" s="12"/>
      <c r="C689" s="3"/>
      <c r="D689" s="3"/>
      <c r="E689" s="12"/>
      <c r="F689" s="3"/>
      <c r="G689" s="690"/>
      <c r="H689" s="3"/>
      <c r="I689" s="5"/>
      <c r="J689" s="5"/>
      <c r="K689" s="5"/>
      <c r="L689" s="3"/>
      <c r="M689" s="6"/>
      <c r="N689" s="690"/>
      <c r="O689" s="690"/>
      <c r="P689" s="29"/>
      <c r="Q689" s="11"/>
      <c r="R689" s="11"/>
      <c r="S689" s="11"/>
      <c r="T689" s="11"/>
      <c r="U689" s="11"/>
      <c r="V689" s="11"/>
      <c r="W689" s="11"/>
      <c r="X689" s="11"/>
      <c r="Y689" s="11"/>
      <c r="Z689" s="11"/>
    </row>
    <row r="690" spans="1:26" ht="14.25" hidden="1" customHeight="1">
      <c r="A690" s="3"/>
      <c r="B690" s="12"/>
      <c r="C690" s="3"/>
      <c r="D690" s="3"/>
      <c r="E690" s="12"/>
      <c r="F690" s="3"/>
      <c r="G690" s="690"/>
      <c r="H690" s="3"/>
      <c r="I690" s="5"/>
      <c r="J690" s="5"/>
      <c r="K690" s="5"/>
      <c r="L690" s="3"/>
      <c r="M690" s="6"/>
      <c r="N690" s="690"/>
      <c r="O690" s="690"/>
      <c r="P690" s="29"/>
      <c r="Q690" s="11"/>
      <c r="R690" s="11"/>
      <c r="S690" s="11"/>
      <c r="T690" s="11"/>
      <c r="U690" s="11"/>
      <c r="V690" s="11"/>
      <c r="W690" s="11"/>
      <c r="X690" s="11"/>
      <c r="Y690" s="11"/>
      <c r="Z690" s="11"/>
    </row>
    <row r="691" spans="1:26" ht="14.25" hidden="1" customHeight="1">
      <c r="A691" s="3"/>
      <c r="B691" s="12"/>
      <c r="C691" s="3"/>
      <c r="D691" s="3"/>
      <c r="E691" s="12"/>
      <c r="F691" s="3"/>
      <c r="G691" s="690"/>
      <c r="H691" s="3"/>
      <c r="I691" s="5"/>
      <c r="J691" s="5"/>
      <c r="K691" s="5"/>
      <c r="L691" s="3"/>
      <c r="M691" s="6"/>
      <c r="N691" s="690"/>
      <c r="O691" s="690"/>
      <c r="P691" s="29"/>
      <c r="Q691" s="11"/>
      <c r="R691" s="11"/>
      <c r="S691" s="11"/>
      <c r="T691" s="11"/>
      <c r="U691" s="11"/>
      <c r="V691" s="11"/>
      <c r="W691" s="11"/>
      <c r="X691" s="11"/>
      <c r="Y691" s="11"/>
      <c r="Z691" s="11"/>
    </row>
    <row r="692" spans="1:26" ht="14.25" hidden="1" customHeight="1">
      <c r="A692" s="3"/>
      <c r="B692" s="12"/>
      <c r="C692" s="3"/>
      <c r="D692" s="3"/>
      <c r="E692" s="12"/>
      <c r="F692" s="3"/>
      <c r="G692" s="690"/>
      <c r="H692" s="3"/>
      <c r="I692" s="5"/>
      <c r="J692" s="5"/>
      <c r="K692" s="5"/>
      <c r="L692" s="3"/>
      <c r="M692" s="6"/>
      <c r="N692" s="690"/>
      <c r="O692" s="690"/>
      <c r="P692" s="29"/>
      <c r="Q692" s="11"/>
      <c r="R692" s="11"/>
      <c r="S692" s="11"/>
      <c r="T692" s="11"/>
      <c r="U692" s="11"/>
      <c r="V692" s="11"/>
      <c r="W692" s="11"/>
      <c r="X692" s="11"/>
      <c r="Y692" s="11"/>
      <c r="Z692" s="11"/>
    </row>
    <row r="693" spans="1:26" ht="14.25" hidden="1" customHeight="1">
      <c r="A693" s="3"/>
      <c r="B693" s="12"/>
      <c r="C693" s="3"/>
      <c r="D693" s="3"/>
      <c r="E693" s="12"/>
      <c r="F693" s="3"/>
      <c r="G693" s="690"/>
      <c r="H693" s="3"/>
      <c r="I693" s="5"/>
      <c r="J693" s="5"/>
      <c r="K693" s="5"/>
      <c r="L693" s="3"/>
      <c r="M693" s="6"/>
      <c r="N693" s="690"/>
      <c r="O693" s="690"/>
      <c r="P693" s="29"/>
      <c r="Q693" s="11"/>
      <c r="R693" s="11"/>
      <c r="S693" s="11"/>
      <c r="T693" s="11"/>
      <c r="U693" s="11"/>
      <c r="V693" s="11"/>
      <c r="W693" s="11"/>
      <c r="X693" s="11"/>
      <c r="Y693" s="11"/>
      <c r="Z693" s="11"/>
    </row>
    <row r="694" spans="1:26" ht="14.25" hidden="1" customHeight="1">
      <c r="A694" s="3"/>
      <c r="B694" s="12"/>
      <c r="C694" s="3"/>
      <c r="D694" s="3"/>
      <c r="E694" s="12"/>
      <c r="F694" s="3"/>
      <c r="G694" s="690"/>
      <c r="H694" s="3"/>
      <c r="I694" s="5"/>
      <c r="J694" s="5"/>
      <c r="K694" s="5"/>
      <c r="L694" s="3"/>
      <c r="M694" s="6"/>
      <c r="N694" s="690"/>
      <c r="O694" s="690"/>
      <c r="P694" s="29"/>
      <c r="Q694" s="11"/>
      <c r="R694" s="11"/>
      <c r="S694" s="11"/>
      <c r="T694" s="11"/>
      <c r="U694" s="11"/>
      <c r="V694" s="11"/>
      <c r="W694" s="11"/>
      <c r="X694" s="11"/>
      <c r="Y694" s="11"/>
      <c r="Z694" s="11"/>
    </row>
    <row r="695" spans="1:26" ht="14.25" hidden="1" customHeight="1">
      <c r="A695" s="3"/>
      <c r="B695" s="12"/>
      <c r="C695" s="3"/>
      <c r="D695" s="3"/>
      <c r="E695" s="12"/>
      <c r="F695" s="3"/>
      <c r="G695" s="690"/>
      <c r="H695" s="3"/>
      <c r="I695" s="5"/>
      <c r="J695" s="5"/>
      <c r="K695" s="5"/>
      <c r="L695" s="3"/>
      <c r="M695" s="6"/>
      <c r="N695" s="690"/>
      <c r="O695" s="690"/>
      <c r="P695" s="29"/>
      <c r="Q695" s="11"/>
      <c r="R695" s="11"/>
      <c r="S695" s="11"/>
      <c r="T695" s="11"/>
      <c r="U695" s="11"/>
      <c r="V695" s="11"/>
      <c r="W695" s="11"/>
      <c r="X695" s="11"/>
      <c r="Y695" s="11"/>
      <c r="Z695" s="11"/>
    </row>
    <row r="696" spans="1:26" ht="14.25" hidden="1" customHeight="1">
      <c r="A696" s="3"/>
      <c r="B696" s="12"/>
      <c r="C696" s="3"/>
      <c r="D696" s="3"/>
      <c r="E696" s="12"/>
      <c r="F696" s="3"/>
      <c r="G696" s="690"/>
      <c r="H696" s="3"/>
      <c r="I696" s="5"/>
      <c r="J696" s="5"/>
      <c r="K696" s="5"/>
      <c r="L696" s="3"/>
      <c r="M696" s="6"/>
      <c r="N696" s="690"/>
      <c r="O696" s="690"/>
      <c r="P696" s="29"/>
      <c r="Q696" s="11"/>
      <c r="R696" s="11"/>
      <c r="S696" s="11"/>
      <c r="T696" s="11"/>
      <c r="U696" s="11"/>
      <c r="V696" s="11"/>
      <c r="W696" s="11"/>
      <c r="X696" s="11"/>
      <c r="Y696" s="11"/>
      <c r="Z696" s="11"/>
    </row>
    <row r="697" spans="1:26" ht="14.25" hidden="1" customHeight="1">
      <c r="A697" s="3"/>
      <c r="B697" s="12"/>
      <c r="C697" s="3"/>
      <c r="D697" s="3"/>
      <c r="E697" s="12"/>
      <c r="F697" s="3"/>
      <c r="G697" s="690"/>
      <c r="H697" s="3"/>
      <c r="I697" s="5"/>
      <c r="J697" s="5"/>
      <c r="K697" s="5"/>
      <c r="L697" s="3"/>
      <c r="M697" s="6"/>
      <c r="N697" s="690"/>
      <c r="O697" s="690"/>
      <c r="P697" s="29"/>
      <c r="Q697" s="11"/>
      <c r="R697" s="11"/>
      <c r="S697" s="11"/>
      <c r="T697" s="11"/>
      <c r="U697" s="11"/>
      <c r="V697" s="11"/>
      <c r="W697" s="11"/>
      <c r="X697" s="11"/>
      <c r="Y697" s="11"/>
      <c r="Z697" s="11"/>
    </row>
    <row r="698" spans="1:26" ht="14.25" hidden="1" customHeight="1">
      <c r="A698" s="3"/>
      <c r="B698" s="12"/>
      <c r="C698" s="3"/>
      <c r="D698" s="3"/>
      <c r="E698" s="12"/>
      <c r="F698" s="3"/>
      <c r="G698" s="690"/>
      <c r="H698" s="3"/>
      <c r="I698" s="5"/>
      <c r="J698" s="5"/>
      <c r="K698" s="5"/>
      <c r="L698" s="3"/>
      <c r="M698" s="6"/>
      <c r="N698" s="690"/>
      <c r="O698" s="690"/>
      <c r="P698" s="29"/>
      <c r="Q698" s="11"/>
      <c r="R698" s="11"/>
      <c r="S698" s="11"/>
      <c r="T698" s="11"/>
      <c r="U698" s="11"/>
      <c r="V698" s="11"/>
      <c r="W698" s="11"/>
      <c r="X698" s="11"/>
      <c r="Y698" s="11"/>
      <c r="Z698" s="11"/>
    </row>
    <row r="699" spans="1:26" ht="14.25" hidden="1" customHeight="1">
      <c r="A699" s="3"/>
      <c r="B699" s="12"/>
      <c r="C699" s="3"/>
      <c r="D699" s="3"/>
      <c r="E699" s="12"/>
      <c r="F699" s="3"/>
      <c r="G699" s="690"/>
      <c r="H699" s="3"/>
      <c r="I699" s="5"/>
      <c r="J699" s="5"/>
      <c r="K699" s="5"/>
      <c r="L699" s="3"/>
      <c r="M699" s="6"/>
      <c r="N699" s="690"/>
      <c r="O699" s="690"/>
      <c r="P699" s="29"/>
      <c r="Q699" s="11"/>
      <c r="R699" s="11"/>
      <c r="S699" s="11"/>
      <c r="T699" s="11"/>
      <c r="U699" s="11"/>
      <c r="V699" s="11"/>
      <c r="W699" s="11"/>
      <c r="X699" s="11"/>
      <c r="Y699" s="11"/>
      <c r="Z699" s="11"/>
    </row>
    <row r="700" spans="1:26" ht="14.25" hidden="1" customHeight="1">
      <c r="A700" s="3"/>
      <c r="B700" s="12"/>
      <c r="C700" s="3"/>
      <c r="D700" s="3"/>
      <c r="E700" s="12"/>
      <c r="F700" s="3"/>
      <c r="G700" s="690"/>
      <c r="H700" s="3"/>
      <c r="I700" s="5"/>
      <c r="J700" s="5"/>
      <c r="K700" s="5"/>
      <c r="L700" s="3"/>
      <c r="M700" s="6"/>
      <c r="N700" s="690"/>
      <c r="O700" s="690"/>
      <c r="P700" s="29"/>
      <c r="Q700" s="11"/>
      <c r="R700" s="11"/>
      <c r="S700" s="11"/>
      <c r="T700" s="11"/>
      <c r="U700" s="11"/>
      <c r="V700" s="11"/>
      <c r="W700" s="11"/>
      <c r="X700" s="11"/>
      <c r="Y700" s="11"/>
      <c r="Z700" s="11"/>
    </row>
    <row r="701" spans="1:26" ht="14.25" hidden="1" customHeight="1">
      <c r="A701" s="3"/>
      <c r="B701" s="12"/>
      <c r="C701" s="3"/>
      <c r="D701" s="3"/>
      <c r="E701" s="12"/>
      <c r="F701" s="3"/>
      <c r="G701" s="690"/>
      <c r="H701" s="3"/>
      <c r="I701" s="5"/>
      <c r="J701" s="5"/>
      <c r="K701" s="5"/>
      <c r="L701" s="3"/>
      <c r="M701" s="6"/>
      <c r="N701" s="690"/>
      <c r="O701" s="690"/>
      <c r="P701" s="29"/>
      <c r="Q701" s="11"/>
      <c r="R701" s="11"/>
      <c r="S701" s="11"/>
      <c r="T701" s="11"/>
      <c r="U701" s="11"/>
      <c r="V701" s="11"/>
      <c r="W701" s="11"/>
      <c r="X701" s="11"/>
      <c r="Y701" s="11"/>
      <c r="Z701" s="11"/>
    </row>
    <row r="702" spans="1:26" ht="14.25" hidden="1" customHeight="1">
      <c r="A702" s="3"/>
      <c r="B702" s="12"/>
      <c r="C702" s="3"/>
      <c r="D702" s="3"/>
      <c r="E702" s="12"/>
      <c r="F702" s="3"/>
      <c r="G702" s="690"/>
      <c r="H702" s="3"/>
      <c r="I702" s="5"/>
      <c r="J702" s="5"/>
      <c r="K702" s="5"/>
      <c r="L702" s="3"/>
      <c r="M702" s="6"/>
      <c r="N702" s="690"/>
      <c r="O702" s="690"/>
      <c r="P702" s="29"/>
      <c r="Q702" s="11"/>
      <c r="R702" s="11"/>
      <c r="S702" s="11"/>
      <c r="T702" s="11"/>
      <c r="U702" s="11"/>
      <c r="V702" s="11"/>
      <c r="W702" s="11"/>
      <c r="X702" s="11"/>
      <c r="Y702" s="11"/>
      <c r="Z702" s="11"/>
    </row>
    <row r="703" spans="1:26" ht="14.25" hidden="1" customHeight="1">
      <c r="A703" s="3"/>
      <c r="B703" s="12"/>
      <c r="C703" s="3"/>
      <c r="D703" s="3"/>
      <c r="E703" s="12"/>
      <c r="F703" s="3"/>
      <c r="G703" s="690"/>
      <c r="H703" s="3"/>
      <c r="I703" s="5"/>
      <c r="J703" s="5"/>
      <c r="K703" s="5"/>
      <c r="L703" s="3"/>
      <c r="M703" s="6"/>
      <c r="N703" s="690"/>
      <c r="O703" s="690"/>
      <c r="P703" s="29"/>
      <c r="Q703" s="11"/>
      <c r="R703" s="11"/>
      <c r="S703" s="11"/>
      <c r="T703" s="11"/>
      <c r="U703" s="11"/>
      <c r="V703" s="11"/>
      <c r="W703" s="11"/>
      <c r="X703" s="11"/>
      <c r="Y703" s="11"/>
      <c r="Z703" s="11"/>
    </row>
    <row r="704" spans="1:26" ht="14.25" hidden="1" customHeight="1">
      <c r="A704" s="3"/>
      <c r="B704" s="12"/>
      <c r="C704" s="3"/>
      <c r="D704" s="3"/>
      <c r="E704" s="12"/>
      <c r="F704" s="3"/>
      <c r="G704" s="690"/>
      <c r="H704" s="3"/>
      <c r="I704" s="5"/>
      <c r="J704" s="5"/>
      <c r="K704" s="5"/>
      <c r="L704" s="3"/>
      <c r="M704" s="6"/>
      <c r="N704" s="690"/>
      <c r="O704" s="690"/>
      <c r="P704" s="29"/>
      <c r="Q704" s="11"/>
      <c r="R704" s="11"/>
      <c r="S704" s="11"/>
      <c r="T704" s="11"/>
      <c r="U704" s="11"/>
      <c r="V704" s="11"/>
      <c r="W704" s="11"/>
      <c r="X704" s="11"/>
      <c r="Y704" s="11"/>
      <c r="Z704" s="11"/>
    </row>
    <row r="705" spans="1:26" ht="14.25" hidden="1" customHeight="1">
      <c r="A705" s="3"/>
      <c r="B705" s="12"/>
      <c r="C705" s="3"/>
      <c r="D705" s="3"/>
      <c r="E705" s="12"/>
      <c r="F705" s="3"/>
      <c r="G705" s="690"/>
      <c r="H705" s="3"/>
      <c r="I705" s="5"/>
      <c r="J705" s="5"/>
      <c r="K705" s="5"/>
      <c r="L705" s="3"/>
      <c r="M705" s="6"/>
      <c r="N705" s="690"/>
      <c r="O705" s="690"/>
      <c r="P705" s="29"/>
      <c r="Q705" s="11"/>
      <c r="R705" s="11"/>
      <c r="S705" s="11"/>
      <c r="T705" s="11"/>
      <c r="U705" s="11"/>
      <c r="V705" s="11"/>
      <c r="W705" s="11"/>
      <c r="X705" s="11"/>
      <c r="Y705" s="11"/>
      <c r="Z705" s="11"/>
    </row>
    <row r="706" spans="1:26" ht="14.25" hidden="1" customHeight="1">
      <c r="A706" s="3"/>
      <c r="B706" s="12"/>
      <c r="C706" s="3"/>
      <c r="D706" s="3"/>
      <c r="E706" s="12"/>
      <c r="F706" s="3"/>
      <c r="G706" s="690"/>
      <c r="H706" s="3"/>
      <c r="I706" s="5"/>
      <c r="J706" s="5"/>
      <c r="K706" s="5"/>
      <c r="L706" s="3"/>
      <c r="M706" s="6"/>
      <c r="N706" s="690"/>
      <c r="O706" s="690"/>
      <c r="P706" s="29"/>
      <c r="Q706" s="11"/>
      <c r="R706" s="11"/>
      <c r="S706" s="11"/>
      <c r="T706" s="11"/>
      <c r="U706" s="11"/>
      <c r="V706" s="11"/>
      <c r="W706" s="11"/>
      <c r="X706" s="11"/>
      <c r="Y706" s="11"/>
      <c r="Z706" s="11"/>
    </row>
    <row r="707" spans="1:26" ht="14.25" hidden="1" customHeight="1">
      <c r="A707" s="3"/>
      <c r="B707" s="12"/>
      <c r="C707" s="3"/>
      <c r="D707" s="3"/>
      <c r="E707" s="12"/>
      <c r="F707" s="3"/>
      <c r="G707" s="690"/>
      <c r="H707" s="3"/>
      <c r="I707" s="5"/>
      <c r="J707" s="5"/>
      <c r="K707" s="5"/>
      <c r="L707" s="3"/>
      <c r="M707" s="6"/>
      <c r="N707" s="690"/>
      <c r="O707" s="690"/>
      <c r="P707" s="29"/>
      <c r="Q707" s="11"/>
      <c r="R707" s="11"/>
      <c r="S707" s="11"/>
      <c r="T707" s="11"/>
      <c r="U707" s="11"/>
      <c r="V707" s="11"/>
      <c r="W707" s="11"/>
      <c r="X707" s="11"/>
      <c r="Y707" s="11"/>
      <c r="Z707" s="11"/>
    </row>
    <row r="708" spans="1:26" ht="14.25" hidden="1" customHeight="1">
      <c r="A708" s="3"/>
      <c r="B708" s="12"/>
      <c r="C708" s="3"/>
      <c r="D708" s="3"/>
      <c r="E708" s="12"/>
      <c r="F708" s="3"/>
      <c r="G708" s="690"/>
      <c r="H708" s="3"/>
      <c r="I708" s="5"/>
      <c r="J708" s="5"/>
      <c r="K708" s="5"/>
      <c r="L708" s="3"/>
      <c r="M708" s="6"/>
      <c r="N708" s="690"/>
      <c r="O708" s="690"/>
      <c r="P708" s="29"/>
      <c r="Q708" s="11"/>
      <c r="R708" s="11"/>
      <c r="S708" s="11"/>
      <c r="T708" s="11"/>
      <c r="U708" s="11"/>
      <c r="V708" s="11"/>
      <c r="W708" s="11"/>
      <c r="X708" s="11"/>
      <c r="Y708" s="11"/>
      <c r="Z708" s="11"/>
    </row>
    <row r="709" spans="1:26" ht="14.25" hidden="1" customHeight="1">
      <c r="A709" s="3"/>
      <c r="B709" s="12"/>
      <c r="C709" s="3"/>
      <c r="D709" s="3"/>
      <c r="E709" s="12"/>
      <c r="F709" s="3"/>
      <c r="G709" s="690"/>
      <c r="H709" s="3"/>
      <c r="I709" s="5"/>
      <c r="J709" s="5"/>
      <c r="K709" s="5"/>
      <c r="L709" s="3"/>
      <c r="M709" s="6"/>
      <c r="N709" s="690"/>
      <c r="O709" s="690"/>
      <c r="P709" s="29"/>
      <c r="Q709" s="11"/>
      <c r="R709" s="11"/>
      <c r="S709" s="11"/>
      <c r="T709" s="11"/>
      <c r="U709" s="11"/>
      <c r="V709" s="11"/>
      <c r="W709" s="11"/>
      <c r="X709" s="11"/>
      <c r="Y709" s="11"/>
      <c r="Z709" s="11"/>
    </row>
    <row r="710" spans="1:26" ht="14.25" hidden="1" customHeight="1">
      <c r="A710" s="3"/>
      <c r="B710" s="12"/>
      <c r="C710" s="3"/>
      <c r="D710" s="3"/>
      <c r="E710" s="12"/>
      <c r="F710" s="3"/>
      <c r="G710" s="690"/>
      <c r="H710" s="3"/>
      <c r="I710" s="5"/>
      <c r="J710" s="5"/>
      <c r="K710" s="5"/>
      <c r="L710" s="3"/>
      <c r="M710" s="6"/>
      <c r="N710" s="690"/>
      <c r="O710" s="690"/>
      <c r="P710" s="29"/>
      <c r="Q710" s="11"/>
      <c r="R710" s="11"/>
      <c r="S710" s="11"/>
      <c r="T710" s="11"/>
      <c r="U710" s="11"/>
      <c r="V710" s="11"/>
      <c r="W710" s="11"/>
      <c r="X710" s="11"/>
      <c r="Y710" s="11"/>
      <c r="Z710" s="11"/>
    </row>
    <row r="711" spans="1:26" ht="14.25" hidden="1" customHeight="1">
      <c r="A711" s="3"/>
      <c r="B711" s="12"/>
      <c r="C711" s="3"/>
      <c r="D711" s="3"/>
      <c r="E711" s="12"/>
      <c r="F711" s="3"/>
      <c r="G711" s="690"/>
      <c r="H711" s="3"/>
      <c r="I711" s="5"/>
      <c r="J711" s="5"/>
      <c r="K711" s="5"/>
      <c r="L711" s="3"/>
      <c r="M711" s="6"/>
      <c r="N711" s="690"/>
      <c r="O711" s="690"/>
      <c r="P711" s="29"/>
      <c r="Q711" s="11"/>
      <c r="R711" s="11"/>
      <c r="S711" s="11"/>
      <c r="T711" s="11"/>
      <c r="U711" s="11"/>
      <c r="V711" s="11"/>
      <c r="W711" s="11"/>
      <c r="X711" s="11"/>
      <c r="Y711" s="11"/>
      <c r="Z711" s="11"/>
    </row>
    <row r="712" spans="1:26" ht="14.25" hidden="1" customHeight="1">
      <c r="A712" s="3"/>
      <c r="B712" s="12"/>
      <c r="C712" s="3"/>
      <c r="D712" s="3"/>
      <c r="E712" s="12"/>
      <c r="F712" s="3"/>
      <c r="G712" s="690"/>
      <c r="H712" s="3"/>
      <c r="I712" s="5"/>
      <c r="J712" s="5"/>
      <c r="K712" s="5"/>
      <c r="L712" s="3"/>
      <c r="M712" s="6"/>
      <c r="N712" s="690"/>
      <c r="O712" s="690"/>
      <c r="P712" s="29"/>
      <c r="Q712" s="11"/>
      <c r="R712" s="11"/>
      <c r="S712" s="11"/>
      <c r="T712" s="11"/>
      <c r="U712" s="11"/>
      <c r="V712" s="11"/>
      <c r="W712" s="11"/>
      <c r="X712" s="11"/>
      <c r="Y712" s="11"/>
      <c r="Z712" s="11"/>
    </row>
    <row r="713" spans="1:26" ht="14.25" hidden="1" customHeight="1">
      <c r="A713" s="3"/>
      <c r="B713" s="12"/>
      <c r="C713" s="3"/>
      <c r="D713" s="3"/>
      <c r="E713" s="12"/>
      <c r="F713" s="3"/>
      <c r="G713" s="690"/>
      <c r="H713" s="3"/>
      <c r="I713" s="5"/>
      <c r="J713" s="5"/>
      <c r="K713" s="5"/>
      <c r="L713" s="3"/>
      <c r="M713" s="6"/>
      <c r="N713" s="690"/>
      <c r="O713" s="690"/>
      <c r="P713" s="29"/>
      <c r="Q713" s="11"/>
      <c r="R713" s="11"/>
      <c r="S713" s="11"/>
      <c r="T713" s="11"/>
      <c r="U713" s="11"/>
      <c r="V713" s="11"/>
      <c r="W713" s="11"/>
      <c r="X713" s="11"/>
      <c r="Y713" s="11"/>
      <c r="Z713" s="11"/>
    </row>
    <row r="714" spans="1:26" ht="14.25" hidden="1" customHeight="1">
      <c r="A714" s="3"/>
      <c r="B714" s="12"/>
      <c r="C714" s="3"/>
      <c r="D714" s="3"/>
      <c r="E714" s="12"/>
      <c r="F714" s="3"/>
      <c r="G714" s="690"/>
      <c r="H714" s="3"/>
      <c r="I714" s="5"/>
      <c r="J714" s="5"/>
      <c r="K714" s="5"/>
      <c r="L714" s="3"/>
      <c r="M714" s="6"/>
      <c r="N714" s="690"/>
      <c r="O714" s="690"/>
      <c r="P714" s="29"/>
      <c r="Q714" s="11"/>
      <c r="R714" s="11"/>
      <c r="S714" s="11"/>
      <c r="T714" s="11"/>
      <c r="U714" s="11"/>
      <c r="V714" s="11"/>
      <c r="W714" s="11"/>
      <c r="X714" s="11"/>
      <c r="Y714" s="11"/>
      <c r="Z714" s="11"/>
    </row>
    <row r="715" spans="1:26" ht="14.25" hidden="1" customHeight="1">
      <c r="A715" s="3"/>
      <c r="B715" s="12"/>
      <c r="C715" s="3"/>
      <c r="D715" s="3"/>
      <c r="E715" s="12"/>
      <c r="F715" s="3"/>
      <c r="G715" s="690"/>
      <c r="H715" s="3"/>
      <c r="I715" s="5"/>
      <c r="J715" s="5"/>
      <c r="K715" s="5"/>
      <c r="L715" s="3"/>
      <c r="M715" s="6"/>
      <c r="N715" s="690"/>
      <c r="O715" s="690"/>
      <c r="P715" s="29"/>
      <c r="Q715" s="11"/>
      <c r="R715" s="11"/>
      <c r="S715" s="11"/>
      <c r="T715" s="11"/>
      <c r="U715" s="11"/>
      <c r="V715" s="11"/>
      <c r="W715" s="11"/>
      <c r="X715" s="11"/>
      <c r="Y715" s="11"/>
      <c r="Z715" s="11"/>
    </row>
    <row r="716" spans="1:26" ht="14.25" hidden="1" customHeight="1">
      <c r="A716" s="3"/>
      <c r="B716" s="12"/>
      <c r="C716" s="3"/>
      <c r="D716" s="3"/>
      <c r="E716" s="12"/>
      <c r="F716" s="3"/>
      <c r="G716" s="690"/>
      <c r="H716" s="3"/>
      <c r="I716" s="5"/>
      <c r="J716" s="5"/>
      <c r="K716" s="5"/>
      <c r="L716" s="3"/>
      <c r="M716" s="6"/>
      <c r="N716" s="690"/>
      <c r="O716" s="690"/>
      <c r="P716" s="29"/>
      <c r="Q716" s="11"/>
      <c r="R716" s="11"/>
      <c r="S716" s="11"/>
      <c r="T716" s="11"/>
      <c r="U716" s="11"/>
      <c r="V716" s="11"/>
      <c r="W716" s="11"/>
      <c r="X716" s="11"/>
      <c r="Y716" s="11"/>
      <c r="Z716" s="11"/>
    </row>
    <row r="717" spans="1:26" ht="14.25" hidden="1" customHeight="1">
      <c r="A717" s="3"/>
      <c r="B717" s="12"/>
      <c r="C717" s="3"/>
      <c r="D717" s="3"/>
      <c r="E717" s="12"/>
      <c r="F717" s="3"/>
      <c r="G717" s="690"/>
      <c r="H717" s="3"/>
      <c r="I717" s="5"/>
      <c r="J717" s="5"/>
      <c r="K717" s="5"/>
      <c r="L717" s="3"/>
      <c r="M717" s="6"/>
      <c r="N717" s="690"/>
      <c r="O717" s="690"/>
      <c r="P717" s="29"/>
      <c r="Q717" s="11"/>
      <c r="R717" s="11"/>
      <c r="S717" s="11"/>
      <c r="T717" s="11"/>
      <c r="U717" s="11"/>
      <c r="V717" s="11"/>
      <c r="W717" s="11"/>
      <c r="X717" s="11"/>
      <c r="Y717" s="11"/>
      <c r="Z717" s="11"/>
    </row>
    <row r="718" spans="1:26" ht="14.25" hidden="1" customHeight="1">
      <c r="A718" s="3"/>
      <c r="B718" s="12"/>
      <c r="C718" s="3"/>
      <c r="D718" s="3"/>
      <c r="E718" s="12"/>
      <c r="F718" s="3"/>
      <c r="G718" s="690"/>
      <c r="H718" s="3"/>
      <c r="I718" s="5"/>
      <c r="J718" s="5"/>
      <c r="K718" s="5"/>
      <c r="L718" s="3"/>
      <c r="M718" s="6"/>
      <c r="N718" s="690"/>
      <c r="O718" s="690"/>
      <c r="P718" s="29"/>
      <c r="Q718" s="11"/>
      <c r="R718" s="11"/>
      <c r="S718" s="11"/>
      <c r="T718" s="11"/>
      <c r="U718" s="11"/>
      <c r="V718" s="11"/>
      <c r="W718" s="11"/>
      <c r="X718" s="11"/>
      <c r="Y718" s="11"/>
      <c r="Z718" s="11"/>
    </row>
    <row r="719" spans="1:26" ht="14.25" hidden="1" customHeight="1">
      <c r="A719" s="3"/>
      <c r="B719" s="12"/>
      <c r="C719" s="3"/>
      <c r="D719" s="3"/>
      <c r="E719" s="12"/>
      <c r="F719" s="3"/>
      <c r="G719" s="690"/>
      <c r="H719" s="3"/>
      <c r="I719" s="5"/>
      <c r="J719" s="5"/>
      <c r="K719" s="5"/>
      <c r="L719" s="3"/>
      <c r="M719" s="6"/>
      <c r="N719" s="690"/>
      <c r="O719" s="690"/>
      <c r="P719" s="29"/>
      <c r="Q719" s="11"/>
      <c r="R719" s="11"/>
      <c r="S719" s="11"/>
      <c r="T719" s="11"/>
      <c r="U719" s="11"/>
      <c r="V719" s="11"/>
      <c r="W719" s="11"/>
      <c r="X719" s="11"/>
      <c r="Y719" s="11"/>
      <c r="Z719" s="11"/>
    </row>
    <row r="720" spans="1:26" ht="14.25" hidden="1" customHeight="1">
      <c r="A720" s="3"/>
      <c r="B720" s="12"/>
      <c r="C720" s="3"/>
      <c r="D720" s="3"/>
      <c r="E720" s="12"/>
      <c r="F720" s="3"/>
      <c r="G720" s="690"/>
      <c r="H720" s="3"/>
      <c r="I720" s="5"/>
      <c r="J720" s="5"/>
      <c r="K720" s="5"/>
      <c r="L720" s="3"/>
      <c r="M720" s="6"/>
      <c r="N720" s="690"/>
      <c r="O720" s="690"/>
      <c r="P720" s="29"/>
      <c r="Q720" s="11"/>
      <c r="R720" s="11"/>
      <c r="S720" s="11"/>
      <c r="T720" s="11"/>
      <c r="U720" s="11"/>
      <c r="V720" s="11"/>
      <c r="W720" s="11"/>
      <c r="X720" s="11"/>
      <c r="Y720" s="11"/>
      <c r="Z720" s="11"/>
    </row>
    <row r="721" spans="1:26" ht="14.25" hidden="1" customHeight="1">
      <c r="A721" s="3"/>
      <c r="B721" s="12"/>
      <c r="C721" s="3"/>
      <c r="D721" s="3"/>
      <c r="E721" s="12"/>
      <c r="F721" s="3"/>
      <c r="G721" s="690"/>
      <c r="H721" s="3"/>
      <c r="I721" s="5"/>
      <c r="J721" s="5"/>
      <c r="K721" s="5"/>
      <c r="L721" s="3"/>
      <c r="M721" s="6"/>
      <c r="N721" s="690"/>
      <c r="O721" s="690"/>
      <c r="P721" s="29"/>
      <c r="Q721" s="11"/>
      <c r="R721" s="11"/>
      <c r="S721" s="11"/>
      <c r="T721" s="11"/>
      <c r="U721" s="11"/>
      <c r="V721" s="11"/>
      <c r="W721" s="11"/>
      <c r="X721" s="11"/>
      <c r="Y721" s="11"/>
      <c r="Z721" s="11"/>
    </row>
    <row r="722" spans="1:26" ht="14.25" hidden="1" customHeight="1">
      <c r="A722" s="3"/>
      <c r="B722" s="12"/>
      <c r="C722" s="3"/>
      <c r="D722" s="3"/>
      <c r="E722" s="12"/>
      <c r="F722" s="3"/>
      <c r="G722" s="690"/>
      <c r="H722" s="3"/>
      <c r="I722" s="5"/>
      <c r="J722" s="5"/>
      <c r="K722" s="5"/>
      <c r="L722" s="3"/>
      <c r="M722" s="6"/>
      <c r="N722" s="690"/>
      <c r="O722" s="690"/>
      <c r="P722" s="29"/>
      <c r="Q722" s="11"/>
      <c r="R722" s="11"/>
      <c r="S722" s="11"/>
      <c r="T722" s="11"/>
      <c r="U722" s="11"/>
      <c r="V722" s="11"/>
      <c r="W722" s="11"/>
      <c r="X722" s="11"/>
      <c r="Y722" s="11"/>
      <c r="Z722" s="11"/>
    </row>
    <row r="723" spans="1:26" ht="14.25" hidden="1" customHeight="1">
      <c r="A723" s="3"/>
      <c r="B723" s="12"/>
      <c r="C723" s="3"/>
      <c r="D723" s="3"/>
      <c r="E723" s="12"/>
      <c r="F723" s="3"/>
      <c r="G723" s="690"/>
      <c r="H723" s="3"/>
      <c r="I723" s="5"/>
      <c r="J723" s="5"/>
      <c r="K723" s="5"/>
      <c r="L723" s="3"/>
      <c r="M723" s="6"/>
      <c r="N723" s="690"/>
      <c r="O723" s="690"/>
      <c r="P723" s="29"/>
      <c r="Q723" s="11"/>
      <c r="R723" s="11"/>
      <c r="S723" s="11"/>
      <c r="T723" s="11"/>
      <c r="U723" s="11"/>
      <c r="V723" s="11"/>
      <c r="W723" s="11"/>
      <c r="X723" s="11"/>
      <c r="Y723" s="11"/>
      <c r="Z723" s="11"/>
    </row>
    <row r="724" spans="1:26" ht="14.25" hidden="1" customHeight="1">
      <c r="A724" s="3"/>
      <c r="B724" s="12"/>
      <c r="C724" s="3"/>
      <c r="D724" s="3"/>
      <c r="E724" s="12"/>
      <c r="F724" s="3"/>
      <c r="G724" s="690"/>
      <c r="H724" s="3"/>
      <c r="I724" s="5"/>
      <c r="J724" s="5"/>
      <c r="K724" s="5"/>
      <c r="L724" s="3"/>
      <c r="M724" s="6"/>
      <c r="N724" s="690"/>
      <c r="O724" s="690"/>
      <c r="P724" s="29"/>
      <c r="Q724" s="11"/>
      <c r="R724" s="11"/>
      <c r="S724" s="11"/>
      <c r="T724" s="11"/>
      <c r="U724" s="11"/>
      <c r="V724" s="11"/>
      <c r="W724" s="11"/>
      <c r="X724" s="11"/>
      <c r="Y724" s="11"/>
      <c r="Z724" s="11"/>
    </row>
    <row r="725" spans="1:26" ht="14.25" hidden="1" customHeight="1">
      <c r="A725" s="3"/>
      <c r="B725" s="12"/>
      <c r="C725" s="3"/>
      <c r="D725" s="3"/>
      <c r="E725" s="12"/>
      <c r="F725" s="3"/>
      <c r="G725" s="690"/>
      <c r="H725" s="3"/>
      <c r="I725" s="5"/>
      <c r="J725" s="5"/>
      <c r="K725" s="5"/>
      <c r="L725" s="3"/>
      <c r="M725" s="6"/>
      <c r="N725" s="690"/>
      <c r="O725" s="690"/>
      <c r="P725" s="29"/>
      <c r="Q725" s="11"/>
      <c r="R725" s="11"/>
      <c r="S725" s="11"/>
      <c r="T725" s="11"/>
      <c r="U725" s="11"/>
      <c r="V725" s="11"/>
      <c r="W725" s="11"/>
      <c r="X725" s="11"/>
      <c r="Y725" s="11"/>
      <c r="Z725" s="11"/>
    </row>
    <row r="726" spans="1:26" ht="14.25" hidden="1" customHeight="1">
      <c r="A726" s="3"/>
      <c r="B726" s="12"/>
      <c r="C726" s="3"/>
      <c r="D726" s="3"/>
      <c r="E726" s="12"/>
      <c r="F726" s="3"/>
      <c r="G726" s="690"/>
      <c r="H726" s="3"/>
      <c r="I726" s="5"/>
      <c r="J726" s="5"/>
      <c r="K726" s="5"/>
      <c r="L726" s="3"/>
      <c r="M726" s="6"/>
      <c r="N726" s="690"/>
      <c r="O726" s="690"/>
      <c r="P726" s="29"/>
      <c r="Q726" s="11"/>
      <c r="R726" s="11"/>
      <c r="S726" s="11"/>
      <c r="T726" s="11"/>
      <c r="U726" s="11"/>
      <c r="V726" s="11"/>
      <c r="W726" s="11"/>
      <c r="X726" s="11"/>
      <c r="Y726" s="11"/>
      <c r="Z726" s="11"/>
    </row>
    <row r="727" spans="1:26" ht="14.25" hidden="1" customHeight="1">
      <c r="A727" s="3"/>
      <c r="B727" s="12"/>
      <c r="C727" s="3"/>
      <c r="D727" s="3"/>
      <c r="E727" s="12"/>
      <c r="F727" s="3"/>
      <c r="G727" s="690"/>
      <c r="H727" s="3"/>
      <c r="I727" s="5"/>
      <c r="J727" s="5"/>
      <c r="K727" s="5"/>
      <c r="L727" s="3"/>
      <c r="M727" s="6"/>
      <c r="N727" s="690"/>
      <c r="O727" s="690"/>
      <c r="P727" s="29"/>
      <c r="Q727" s="11"/>
      <c r="R727" s="11"/>
      <c r="S727" s="11"/>
      <c r="T727" s="11"/>
      <c r="U727" s="11"/>
      <c r="V727" s="11"/>
      <c r="W727" s="11"/>
      <c r="X727" s="11"/>
      <c r="Y727" s="11"/>
      <c r="Z727" s="11"/>
    </row>
    <row r="728" spans="1:26" ht="14.25" hidden="1" customHeight="1">
      <c r="A728" s="3"/>
      <c r="B728" s="12"/>
      <c r="C728" s="3"/>
      <c r="D728" s="3"/>
      <c r="E728" s="12"/>
      <c r="F728" s="3"/>
      <c r="G728" s="690"/>
      <c r="H728" s="3"/>
      <c r="I728" s="5"/>
      <c r="J728" s="5"/>
      <c r="K728" s="5"/>
      <c r="L728" s="3"/>
      <c r="M728" s="6"/>
      <c r="N728" s="690"/>
      <c r="O728" s="690"/>
      <c r="P728" s="29"/>
      <c r="Q728" s="11"/>
      <c r="R728" s="11"/>
      <c r="S728" s="11"/>
      <c r="T728" s="11"/>
      <c r="U728" s="11"/>
      <c r="V728" s="11"/>
      <c r="W728" s="11"/>
      <c r="X728" s="11"/>
      <c r="Y728" s="11"/>
      <c r="Z728" s="11"/>
    </row>
    <row r="729" spans="1:26" ht="14.25" hidden="1" customHeight="1">
      <c r="A729" s="3"/>
      <c r="B729" s="12"/>
      <c r="C729" s="3"/>
      <c r="D729" s="3"/>
      <c r="E729" s="12"/>
      <c r="F729" s="3"/>
      <c r="G729" s="690"/>
      <c r="H729" s="3"/>
      <c r="I729" s="5"/>
      <c r="J729" s="5"/>
      <c r="K729" s="5"/>
      <c r="L729" s="3"/>
      <c r="M729" s="6"/>
      <c r="N729" s="690"/>
      <c r="O729" s="690"/>
      <c r="P729" s="29"/>
      <c r="Q729" s="11"/>
      <c r="R729" s="11"/>
      <c r="S729" s="11"/>
      <c r="T729" s="11"/>
      <c r="U729" s="11"/>
      <c r="V729" s="11"/>
      <c r="W729" s="11"/>
      <c r="X729" s="11"/>
      <c r="Y729" s="11"/>
      <c r="Z729" s="11"/>
    </row>
    <row r="730" spans="1:26" ht="14.25" hidden="1" customHeight="1">
      <c r="A730" s="3"/>
      <c r="B730" s="12"/>
      <c r="C730" s="3"/>
      <c r="D730" s="3"/>
      <c r="E730" s="12"/>
      <c r="F730" s="3"/>
      <c r="G730" s="690"/>
      <c r="H730" s="3"/>
      <c r="I730" s="5"/>
      <c r="J730" s="5"/>
      <c r="K730" s="5"/>
      <c r="L730" s="3"/>
      <c r="M730" s="6"/>
      <c r="N730" s="690"/>
      <c r="O730" s="690"/>
      <c r="P730" s="29"/>
      <c r="Q730" s="11"/>
      <c r="R730" s="11"/>
      <c r="S730" s="11"/>
      <c r="T730" s="11"/>
      <c r="U730" s="11"/>
      <c r="V730" s="11"/>
      <c r="W730" s="11"/>
      <c r="X730" s="11"/>
      <c r="Y730" s="11"/>
      <c r="Z730" s="11"/>
    </row>
    <row r="731" spans="1:26" ht="14.25" hidden="1" customHeight="1">
      <c r="A731" s="3"/>
      <c r="B731" s="12"/>
      <c r="C731" s="3"/>
      <c r="D731" s="3"/>
      <c r="E731" s="12"/>
      <c r="F731" s="3"/>
      <c r="G731" s="690"/>
      <c r="H731" s="3"/>
      <c r="I731" s="5"/>
      <c r="J731" s="5"/>
      <c r="K731" s="5"/>
      <c r="L731" s="3"/>
      <c r="M731" s="6"/>
      <c r="N731" s="690"/>
      <c r="O731" s="690"/>
      <c r="P731" s="29"/>
      <c r="Q731" s="11"/>
      <c r="R731" s="11"/>
      <c r="S731" s="11"/>
      <c r="T731" s="11"/>
      <c r="U731" s="11"/>
      <c r="V731" s="11"/>
      <c r="W731" s="11"/>
      <c r="X731" s="11"/>
      <c r="Y731" s="11"/>
      <c r="Z731" s="11"/>
    </row>
    <row r="732" spans="1:26" ht="14.25" hidden="1" customHeight="1">
      <c r="A732" s="3"/>
      <c r="B732" s="12"/>
      <c r="C732" s="3"/>
      <c r="D732" s="3"/>
      <c r="E732" s="12"/>
      <c r="F732" s="3"/>
      <c r="G732" s="690"/>
      <c r="H732" s="3"/>
      <c r="I732" s="5"/>
      <c r="J732" s="5"/>
      <c r="K732" s="5"/>
      <c r="L732" s="3"/>
      <c r="M732" s="6"/>
      <c r="N732" s="690"/>
      <c r="O732" s="690"/>
      <c r="P732" s="29"/>
      <c r="Q732" s="11"/>
      <c r="R732" s="11"/>
      <c r="S732" s="11"/>
      <c r="T732" s="11"/>
      <c r="U732" s="11"/>
      <c r="V732" s="11"/>
      <c r="W732" s="11"/>
      <c r="X732" s="11"/>
      <c r="Y732" s="11"/>
      <c r="Z732" s="11"/>
    </row>
    <row r="733" spans="1:26" ht="14.25" hidden="1" customHeight="1">
      <c r="A733" s="3"/>
      <c r="B733" s="12"/>
      <c r="C733" s="3"/>
      <c r="D733" s="3"/>
      <c r="E733" s="12"/>
      <c r="F733" s="3"/>
      <c r="G733" s="690"/>
      <c r="H733" s="3"/>
      <c r="I733" s="5"/>
      <c r="J733" s="5"/>
      <c r="K733" s="5"/>
      <c r="L733" s="3"/>
      <c r="M733" s="6"/>
      <c r="N733" s="690"/>
      <c r="O733" s="690"/>
      <c r="P733" s="29"/>
      <c r="Q733" s="11"/>
      <c r="R733" s="11"/>
      <c r="S733" s="11"/>
      <c r="T733" s="11"/>
      <c r="U733" s="11"/>
      <c r="V733" s="11"/>
      <c r="W733" s="11"/>
      <c r="X733" s="11"/>
      <c r="Y733" s="11"/>
      <c r="Z733" s="11"/>
    </row>
    <row r="734" spans="1:26" ht="14.25" hidden="1" customHeight="1">
      <c r="A734" s="3"/>
      <c r="B734" s="12"/>
      <c r="C734" s="3"/>
      <c r="D734" s="3"/>
      <c r="E734" s="12"/>
      <c r="F734" s="3"/>
      <c r="G734" s="690"/>
      <c r="H734" s="3"/>
      <c r="I734" s="5"/>
      <c r="J734" s="5"/>
      <c r="K734" s="5"/>
      <c r="L734" s="3"/>
      <c r="M734" s="6"/>
      <c r="N734" s="690"/>
      <c r="O734" s="690"/>
      <c r="P734" s="29"/>
      <c r="Q734" s="11"/>
      <c r="R734" s="11"/>
      <c r="S734" s="11"/>
      <c r="T734" s="11"/>
      <c r="U734" s="11"/>
      <c r="V734" s="11"/>
      <c r="W734" s="11"/>
      <c r="X734" s="11"/>
      <c r="Y734" s="11"/>
      <c r="Z734" s="11"/>
    </row>
    <row r="735" spans="1:26" ht="14.25" hidden="1" customHeight="1">
      <c r="A735" s="3"/>
      <c r="B735" s="12"/>
      <c r="C735" s="3"/>
      <c r="D735" s="3"/>
      <c r="E735" s="12"/>
      <c r="F735" s="3"/>
      <c r="G735" s="690"/>
      <c r="H735" s="3"/>
      <c r="I735" s="5"/>
      <c r="J735" s="5"/>
      <c r="K735" s="5"/>
      <c r="L735" s="3"/>
      <c r="M735" s="6"/>
      <c r="N735" s="690"/>
      <c r="O735" s="690"/>
      <c r="P735" s="29"/>
      <c r="Q735" s="11"/>
      <c r="R735" s="11"/>
      <c r="S735" s="11"/>
      <c r="T735" s="11"/>
      <c r="U735" s="11"/>
      <c r="V735" s="11"/>
      <c r="W735" s="11"/>
      <c r="X735" s="11"/>
      <c r="Y735" s="11"/>
      <c r="Z735" s="11"/>
    </row>
    <row r="736" spans="1:26" ht="14.25" hidden="1" customHeight="1">
      <c r="A736" s="3"/>
      <c r="B736" s="12"/>
      <c r="C736" s="3"/>
      <c r="D736" s="3"/>
      <c r="E736" s="12"/>
      <c r="F736" s="3"/>
      <c r="G736" s="690"/>
      <c r="H736" s="3"/>
      <c r="I736" s="5"/>
      <c r="J736" s="5"/>
      <c r="K736" s="5"/>
      <c r="L736" s="3"/>
      <c r="M736" s="6"/>
      <c r="N736" s="690"/>
      <c r="O736" s="690"/>
      <c r="P736" s="29"/>
      <c r="Q736" s="11"/>
      <c r="R736" s="11"/>
      <c r="S736" s="11"/>
      <c r="T736" s="11"/>
      <c r="U736" s="11"/>
      <c r="V736" s="11"/>
      <c r="W736" s="11"/>
      <c r="X736" s="11"/>
      <c r="Y736" s="11"/>
      <c r="Z736" s="11"/>
    </row>
    <row r="737" spans="1:26" ht="14.25" hidden="1" customHeight="1">
      <c r="A737" s="3"/>
      <c r="B737" s="12"/>
      <c r="C737" s="3"/>
      <c r="D737" s="3"/>
      <c r="E737" s="12"/>
      <c r="F737" s="3"/>
      <c r="G737" s="690"/>
      <c r="H737" s="3"/>
      <c r="I737" s="5"/>
      <c r="J737" s="5"/>
      <c r="K737" s="5"/>
      <c r="L737" s="3"/>
      <c r="M737" s="6"/>
      <c r="N737" s="690"/>
      <c r="O737" s="690"/>
      <c r="P737" s="29"/>
      <c r="Q737" s="11"/>
      <c r="R737" s="11"/>
      <c r="S737" s="11"/>
      <c r="T737" s="11"/>
      <c r="U737" s="11"/>
      <c r="V737" s="11"/>
      <c r="W737" s="11"/>
      <c r="X737" s="11"/>
      <c r="Y737" s="11"/>
      <c r="Z737" s="11"/>
    </row>
    <row r="738" spans="1:26" ht="14.25" hidden="1" customHeight="1">
      <c r="A738" s="3"/>
      <c r="B738" s="12"/>
      <c r="C738" s="3"/>
      <c r="D738" s="3"/>
      <c r="E738" s="12"/>
      <c r="F738" s="3"/>
      <c r="G738" s="690"/>
      <c r="H738" s="3"/>
      <c r="I738" s="5"/>
      <c r="J738" s="5"/>
      <c r="K738" s="5"/>
      <c r="L738" s="3"/>
      <c r="M738" s="6"/>
      <c r="N738" s="690"/>
      <c r="O738" s="690"/>
      <c r="P738" s="29"/>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7" right="0.7" top="0.75" bottom="0.75" header="0" footer="0"/>
  <pageSetup paperSize="5" orientation="landscape"/>
  <rowBreaks count="1" manualBreakCount="1">
    <brk id="140"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workbookViewId="0">
      <pane xSplit="1" ySplit="10" topLeftCell="B11" activePane="bottomRight" state="frozen"/>
      <selection pane="topRight" activeCell="B1" sqref="B1"/>
      <selection pane="bottomLeft" activeCell="A11" sqref="A11"/>
      <selection pane="bottomRight" activeCell="B11" sqref="B11"/>
    </sheetView>
  </sheetViews>
  <sheetFormatPr defaultColWidth="12.6640625" defaultRowHeight="15" customHeight="1" outlineLevelCol="1"/>
  <cols>
    <col min="1" max="1" width="7.6640625" customWidth="1"/>
    <col min="2" max="2" width="26" customWidth="1"/>
    <col min="3" max="4" width="7" hidden="1" customWidth="1"/>
    <col min="5" max="5" width="25.33203125" customWidth="1"/>
    <col min="6" max="6" width="12.44140625" customWidth="1"/>
    <col min="7" max="7" width="9.33203125" customWidth="1"/>
    <col min="8" max="10" width="11.109375" customWidth="1"/>
    <col min="11" max="13" width="7" hidden="1" customWidth="1"/>
    <col min="14" max="14" width="12.77734375" customWidth="1"/>
    <col min="15" max="15" width="13.77734375" customWidth="1"/>
    <col min="16" max="16" width="9.88671875" customWidth="1" outlineLevel="1"/>
    <col min="17" max="17" width="7" hidden="1" customWidth="1"/>
    <col min="18" max="18" width="11.109375" customWidth="1"/>
    <col min="19" max="19" width="7.6640625" customWidth="1"/>
    <col min="20" max="26" width="7" customWidth="1"/>
  </cols>
  <sheetData>
    <row r="1" spans="1:26" ht="18" hidden="1" customHeight="1">
      <c r="A1" s="1" t="s">
        <v>0</v>
      </c>
      <c r="B1" s="2"/>
      <c r="C1" s="3"/>
      <c r="D1" s="3"/>
      <c r="E1" s="2"/>
      <c r="F1" s="3"/>
      <c r="G1" s="634"/>
      <c r="H1" s="3"/>
      <c r="I1" s="5"/>
      <c r="J1" s="5"/>
      <c r="K1" s="5"/>
      <c r="L1" s="3"/>
      <c r="M1" s="6"/>
      <c r="N1" s="634"/>
      <c r="O1" s="634"/>
      <c r="P1" s="7"/>
      <c r="Q1" s="7"/>
      <c r="R1" s="7"/>
      <c r="S1" s="7"/>
      <c r="T1" s="7"/>
      <c r="U1" s="7"/>
      <c r="V1" s="7"/>
      <c r="W1" s="7"/>
      <c r="X1" s="7"/>
      <c r="Y1" s="7"/>
      <c r="Z1" s="7"/>
    </row>
    <row r="2" spans="1:26" ht="22.5" hidden="1" customHeight="1">
      <c r="A2" s="3"/>
      <c r="B2" s="12"/>
      <c r="C2" s="3"/>
      <c r="D2" s="3"/>
      <c r="E2" s="12"/>
      <c r="F2" s="3"/>
      <c r="G2" s="635"/>
      <c r="H2" s="3"/>
      <c r="I2" s="3"/>
      <c r="J2" s="3"/>
      <c r="K2" s="5"/>
      <c r="L2" s="3"/>
      <c r="M2" s="636" t="s">
        <v>2668</v>
      </c>
      <c r="N2" s="637"/>
      <c r="O2" s="635"/>
      <c r="P2" s="11"/>
      <c r="Q2" s="11"/>
      <c r="R2" s="11"/>
      <c r="S2" s="11"/>
      <c r="T2" s="11"/>
      <c r="U2" s="11"/>
      <c r="V2" s="11"/>
      <c r="W2" s="11"/>
      <c r="X2" s="11"/>
      <c r="Y2" s="11"/>
      <c r="Z2" s="11"/>
    </row>
    <row r="3" spans="1:26" ht="15.75" customHeight="1">
      <c r="A3" s="8" t="s">
        <v>1</v>
      </c>
      <c r="B3" s="8"/>
      <c r="C3" s="8"/>
      <c r="D3" s="8"/>
      <c r="E3" s="8"/>
      <c r="F3" s="8"/>
      <c r="G3" s="8"/>
      <c r="H3" s="8"/>
      <c r="I3" s="8"/>
      <c r="J3" s="8"/>
      <c r="K3" s="8"/>
      <c r="L3" s="8"/>
      <c r="M3" s="8"/>
      <c r="N3" s="638"/>
      <c r="O3" s="8"/>
      <c r="P3" s="11" t="s">
        <v>3</v>
      </c>
      <c r="Q3" s="11"/>
      <c r="R3" s="11"/>
      <c r="S3" s="11"/>
      <c r="T3" s="11"/>
      <c r="U3" s="11"/>
      <c r="V3" s="11"/>
      <c r="W3" s="11"/>
      <c r="X3" s="11"/>
      <c r="Y3" s="11"/>
      <c r="Z3" s="11"/>
    </row>
    <row r="4" spans="1:26" ht="15.75" customHeight="1">
      <c r="A4" s="8" t="s">
        <v>4</v>
      </c>
      <c r="B4" s="8"/>
      <c r="C4" s="8"/>
      <c r="D4" s="8"/>
      <c r="E4" s="8"/>
      <c r="F4" s="8"/>
      <c r="G4" s="8"/>
      <c r="H4" s="8"/>
      <c r="I4" s="8"/>
      <c r="J4" s="8"/>
      <c r="K4" s="8"/>
      <c r="L4" s="8"/>
      <c r="M4" s="8"/>
      <c r="N4" s="638"/>
      <c r="O4" s="8"/>
      <c r="P4" s="11"/>
      <c r="Q4" s="11"/>
      <c r="R4" s="11"/>
      <c r="S4" s="11"/>
      <c r="T4" s="11"/>
      <c r="U4" s="11"/>
      <c r="V4" s="11"/>
      <c r="W4" s="11"/>
      <c r="X4" s="11"/>
      <c r="Y4" s="11"/>
      <c r="Z4" s="11"/>
    </row>
    <row r="5" spans="1:26" ht="15.75" customHeight="1">
      <c r="A5" s="12" t="s">
        <v>5</v>
      </c>
      <c r="B5" s="12"/>
      <c r="C5" s="12"/>
      <c r="D5" s="12"/>
      <c r="E5" s="12"/>
      <c r="F5" s="12"/>
      <c r="G5" s="12"/>
      <c r="H5" s="12"/>
      <c r="I5" s="12"/>
      <c r="J5" s="12"/>
      <c r="K5" s="12"/>
      <c r="L5" s="12"/>
      <c r="M5" s="12"/>
      <c r="N5" s="635"/>
      <c r="O5" s="12"/>
      <c r="P5" s="11"/>
      <c r="Q5" s="11"/>
      <c r="R5" s="11"/>
      <c r="S5" s="11"/>
      <c r="T5" s="11"/>
      <c r="U5" s="11"/>
      <c r="V5" s="11"/>
      <c r="W5" s="11"/>
      <c r="X5" s="11"/>
      <c r="Y5" s="11"/>
      <c r="Z5" s="11"/>
    </row>
    <row r="6" spans="1:26" ht="15.75" customHeight="1">
      <c r="A6" s="13" t="s">
        <v>7</v>
      </c>
      <c r="B6" s="14" t="s">
        <v>8</v>
      </c>
      <c r="C6" s="14" t="s">
        <v>9</v>
      </c>
      <c r="D6" s="14"/>
      <c r="E6" s="14"/>
      <c r="F6" s="13" t="s">
        <v>11</v>
      </c>
      <c r="G6" s="639" t="s">
        <v>12</v>
      </c>
      <c r="H6" s="14" t="s">
        <v>13</v>
      </c>
      <c r="I6" s="17" t="s">
        <v>14</v>
      </c>
      <c r="J6" s="17" t="s">
        <v>15</v>
      </c>
      <c r="K6" s="18"/>
      <c r="L6" s="19" t="s">
        <v>16</v>
      </c>
      <c r="M6" s="20" t="s">
        <v>17</v>
      </c>
      <c r="N6" s="640" t="s">
        <v>17</v>
      </c>
      <c r="O6" s="641" t="s">
        <v>18</v>
      </c>
      <c r="P6" s="23"/>
      <c r="Q6" s="24"/>
      <c r="R6" s="24"/>
      <c r="S6" s="24"/>
      <c r="T6" s="24"/>
      <c r="U6" s="24"/>
      <c r="V6" s="24"/>
      <c r="W6" s="24"/>
      <c r="X6" s="24"/>
      <c r="Y6" s="24"/>
      <c r="Z6" s="24"/>
    </row>
    <row r="7" spans="1:26" ht="12.75" customHeight="1">
      <c r="A7" s="13"/>
      <c r="B7" s="14"/>
      <c r="C7" s="14" t="s">
        <v>2669</v>
      </c>
      <c r="D7" s="14" t="s">
        <v>2670</v>
      </c>
      <c r="E7" s="14" t="s">
        <v>10</v>
      </c>
      <c r="F7" s="13"/>
      <c r="G7" s="639"/>
      <c r="H7" s="14"/>
      <c r="I7" s="25"/>
      <c r="J7" s="25"/>
      <c r="K7" s="26"/>
      <c r="L7" s="19"/>
      <c r="M7" s="20"/>
      <c r="N7" s="640"/>
      <c r="O7" s="641"/>
      <c r="P7" s="24"/>
      <c r="Q7" s="24"/>
      <c r="R7" s="24"/>
      <c r="S7" s="24"/>
      <c r="T7" s="24"/>
      <c r="U7" s="24"/>
      <c r="V7" s="24"/>
      <c r="W7" s="24"/>
      <c r="X7" s="24"/>
      <c r="Y7" s="24"/>
      <c r="Z7" s="24"/>
    </row>
    <row r="8" spans="1:26" ht="14.25" customHeight="1">
      <c r="A8" s="13"/>
      <c r="B8" s="14"/>
      <c r="C8" s="14"/>
      <c r="D8" s="14"/>
      <c r="E8" s="14"/>
      <c r="F8" s="13"/>
      <c r="G8" s="639"/>
      <c r="H8" s="14"/>
      <c r="I8" s="25"/>
      <c r="J8" s="25"/>
      <c r="K8" s="26"/>
      <c r="L8" s="518" t="s">
        <v>2671</v>
      </c>
      <c r="M8" s="20"/>
      <c r="N8" s="640"/>
      <c r="O8" s="641"/>
      <c r="P8" s="24"/>
      <c r="Q8" s="24"/>
      <c r="R8" s="24"/>
      <c r="S8" s="24"/>
      <c r="T8" s="24"/>
      <c r="U8" s="24"/>
      <c r="V8" s="24"/>
      <c r="W8" s="24"/>
      <c r="X8" s="24"/>
      <c r="Y8" s="24"/>
      <c r="Z8" s="24"/>
    </row>
    <row r="9" spans="1:26" ht="15.75" customHeight="1">
      <c r="A9" s="13"/>
      <c r="B9" s="14"/>
      <c r="C9" s="14"/>
      <c r="D9" s="14"/>
      <c r="E9" s="14"/>
      <c r="F9" s="27" t="s">
        <v>2672</v>
      </c>
      <c r="G9" s="639"/>
      <c r="H9" s="14"/>
      <c r="I9" s="642"/>
      <c r="J9" s="642"/>
      <c r="K9" s="643"/>
      <c r="L9" s="518" t="s">
        <v>2673</v>
      </c>
      <c r="M9" s="20"/>
      <c r="N9" s="640"/>
      <c r="O9" s="641"/>
      <c r="P9" s="28" t="s">
        <v>23</v>
      </c>
      <c r="Q9" s="28"/>
      <c r="R9" s="28"/>
      <c r="S9" s="28"/>
      <c r="T9" s="28"/>
      <c r="U9" s="28"/>
      <c r="V9" s="28"/>
      <c r="W9" s="28"/>
      <c r="X9" s="28"/>
      <c r="Y9" s="28"/>
      <c r="Z9" s="28"/>
    </row>
    <row r="10" spans="1:26" ht="15" customHeight="1">
      <c r="A10" s="644" t="s">
        <v>2674</v>
      </c>
      <c r="B10" s="645" t="s">
        <v>2675</v>
      </c>
      <c r="C10" s="645" t="s">
        <v>6</v>
      </c>
      <c r="D10" s="644"/>
      <c r="E10" s="646" t="s">
        <v>79</v>
      </c>
      <c r="F10" s="644" t="s">
        <v>76</v>
      </c>
      <c r="G10" s="647">
        <v>67.5</v>
      </c>
      <c r="H10" s="648">
        <v>10</v>
      </c>
      <c r="I10" s="648">
        <v>250</v>
      </c>
      <c r="J10" s="649" t="s">
        <v>29</v>
      </c>
      <c r="K10" s="650" t="s">
        <v>26</v>
      </c>
      <c r="L10" s="651" t="str">
        <f t="shared" ref="L10:L170" si="0">CONCATENATE(I10,J10)</f>
        <v>250ml</v>
      </c>
      <c r="M10" s="652">
        <f t="shared" ref="M10:M170" si="1">H10*I10</f>
        <v>2500</v>
      </c>
      <c r="N10" s="653" t="str">
        <f t="shared" ref="N10:N264" si="2">CONCATENATE(M10,K10,J10)</f>
        <v>2500 ml</v>
      </c>
      <c r="O10" s="653">
        <f t="shared" ref="O10:O84" si="3">G10*H10</f>
        <v>675</v>
      </c>
      <c r="P10" s="654">
        <f t="shared" ref="P10:P76" si="4">O10/H10</f>
        <v>67.5</v>
      </c>
      <c r="Q10" s="655">
        <f t="shared" ref="Q10:Q170" si="5">G10-P10</f>
        <v>0</v>
      </c>
      <c r="R10" s="28"/>
      <c r="S10" s="28"/>
      <c r="T10" s="28"/>
      <c r="U10" s="28"/>
      <c r="V10" s="28"/>
      <c r="W10" s="28"/>
      <c r="X10" s="28"/>
      <c r="Y10" s="28"/>
      <c r="Z10" s="28"/>
    </row>
    <row r="11" spans="1:26" ht="15" customHeight="1">
      <c r="A11" s="111">
        <v>1</v>
      </c>
      <c r="B11" s="48" t="s">
        <v>1224</v>
      </c>
      <c r="C11" s="48"/>
      <c r="D11" s="231"/>
      <c r="E11" s="116" t="s">
        <v>93</v>
      </c>
      <c r="F11" s="111" t="s">
        <v>76</v>
      </c>
      <c r="G11" s="657">
        <v>45</v>
      </c>
      <c r="H11" s="121">
        <v>20</v>
      </c>
      <c r="I11" s="121">
        <v>400</v>
      </c>
      <c r="J11" s="40" t="s">
        <v>59</v>
      </c>
      <c r="K11" s="41" t="s">
        <v>26</v>
      </c>
      <c r="L11" s="42" t="str">
        <f t="shared" si="0"/>
        <v>400grams</v>
      </c>
      <c r="M11" s="658">
        <f t="shared" si="1"/>
        <v>8000</v>
      </c>
      <c r="N11" s="689" t="str">
        <f t="shared" si="2"/>
        <v>8000 grams</v>
      </c>
      <c r="O11" s="660">
        <f t="shared" si="3"/>
        <v>900</v>
      </c>
      <c r="P11" s="655">
        <f t="shared" si="4"/>
        <v>45</v>
      </c>
      <c r="Q11" s="655">
        <f t="shared" si="5"/>
        <v>0</v>
      </c>
      <c r="R11" s="11"/>
      <c r="S11" s="28"/>
      <c r="T11" s="28"/>
      <c r="U11" s="28"/>
      <c r="V11" s="28"/>
      <c r="W11" s="28"/>
      <c r="X11" s="28"/>
      <c r="Y11" s="28"/>
      <c r="Z11" s="28"/>
    </row>
    <row r="12" spans="1:26" ht="15" customHeight="1">
      <c r="A12" s="111">
        <v>2</v>
      </c>
      <c r="B12" s="33" t="s">
        <v>90</v>
      </c>
      <c r="C12" s="48"/>
      <c r="D12" s="9"/>
      <c r="E12" s="50" t="s">
        <v>2676</v>
      </c>
      <c r="F12" s="111"/>
      <c r="G12" s="657">
        <v>48</v>
      </c>
      <c r="H12" s="121">
        <v>1</v>
      </c>
      <c r="I12" s="121">
        <v>1</v>
      </c>
      <c r="J12" s="40" t="s">
        <v>2677</v>
      </c>
      <c r="K12" s="41" t="s">
        <v>26</v>
      </c>
      <c r="L12" s="42" t="str">
        <f t="shared" si="0"/>
        <v>1kilograms</v>
      </c>
      <c r="M12" s="658">
        <f t="shared" si="1"/>
        <v>1</v>
      </c>
      <c r="N12" s="689" t="str">
        <f t="shared" si="2"/>
        <v>1 kilograms</v>
      </c>
      <c r="O12" s="660">
        <f t="shared" si="3"/>
        <v>48</v>
      </c>
      <c r="P12" s="655">
        <f t="shared" si="4"/>
        <v>48</v>
      </c>
      <c r="Q12" s="655">
        <f t="shared" si="5"/>
        <v>0</v>
      </c>
      <c r="R12" s="28"/>
      <c r="S12" s="28"/>
      <c r="T12" s="28"/>
      <c r="U12" s="28"/>
      <c r="V12" s="28"/>
      <c r="W12" s="28"/>
      <c r="X12" s="28"/>
      <c r="Y12" s="28"/>
      <c r="Z12" s="28"/>
    </row>
    <row r="13" spans="1:26" ht="15" customHeight="1">
      <c r="A13" s="111">
        <v>3</v>
      </c>
      <c r="B13" s="48" t="s">
        <v>108</v>
      </c>
      <c r="C13" s="48"/>
      <c r="D13" s="9"/>
      <c r="E13" s="116" t="s">
        <v>2678</v>
      </c>
      <c r="F13" s="111"/>
      <c r="G13" s="661">
        <v>48</v>
      </c>
      <c r="H13" s="257">
        <v>1</v>
      </c>
      <c r="I13" s="257">
        <v>1</v>
      </c>
      <c r="J13" s="40" t="s">
        <v>2677</v>
      </c>
      <c r="K13" s="41" t="s">
        <v>26</v>
      </c>
      <c r="L13" s="42" t="str">
        <f t="shared" si="0"/>
        <v>1kilograms</v>
      </c>
      <c r="M13" s="658">
        <f t="shared" si="1"/>
        <v>1</v>
      </c>
      <c r="N13" s="689" t="str">
        <f t="shared" si="2"/>
        <v>1 kilograms</v>
      </c>
      <c r="O13" s="660">
        <f t="shared" si="3"/>
        <v>48</v>
      </c>
      <c r="P13" s="655">
        <f t="shared" si="4"/>
        <v>48</v>
      </c>
      <c r="Q13" s="662">
        <f t="shared" si="5"/>
        <v>0</v>
      </c>
      <c r="R13" s="11"/>
      <c r="S13" s="28"/>
      <c r="T13" s="28"/>
      <c r="U13" s="28"/>
      <c r="V13" s="28"/>
      <c r="W13" s="28"/>
      <c r="X13" s="28"/>
      <c r="Y13" s="28"/>
      <c r="Z13" s="28"/>
    </row>
    <row r="14" spans="1:26" ht="15" customHeight="1">
      <c r="A14" s="111">
        <v>4</v>
      </c>
      <c r="B14" s="48" t="s">
        <v>160</v>
      </c>
      <c r="C14" s="48"/>
      <c r="D14" s="35"/>
      <c r="E14" s="116" t="s">
        <v>164</v>
      </c>
      <c r="F14" s="111"/>
      <c r="G14" s="663">
        <v>21</v>
      </c>
      <c r="H14" s="664">
        <v>1</v>
      </c>
      <c r="I14" s="664">
        <v>50</v>
      </c>
      <c r="J14" s="40" t="s">
        <v>59</v>
      </c>
      <c r="K14" s="41" t="s">
        <v>26</v>
      </c>
      <c r="L14" s="42" t="str">
        <f t="shared" si="0"/>
        <v>50grams</v>
      </c>
      <c r="M14" s="658">
        <f t="shared" si="1"/>
        <v>50</v>
      </c>
      <c r="N14" s="689" t="str">
        <f t="shared" si="2"/>
        <v>50 grams</v>
      </c>
      <c r="O14" s="660">
        <f t="shared" si="3"/>
        <v>21</v>
      </c>
      <c r="P14" s="655">
        <f t="shared" si="4"/>
        <v>21</v>
      </c>
      <c r="Q14" s="655">
        <f t="shared" si="5"/>
        <v>0</v>
      </c>
      <c r="R14" s="28"/>
      <c r="S14" s="28"/>
      <c r="T14" s="28"/>
      <c r="U14" s="28"/>
      <c r="V14" s="28"/>
      <c r="W14" s="28"/>
      <c r="X14" s="28"/>
      <c r="Y14" s="28"/>
      <c r="Z14" s="28"/>
    </row>
    <row r="15" spans="1:26" ht="15" customHeight="1">
      <c r="A15" s="111">
        <v>5</v>
      </c>
      <c r="B15" s="48" t="s">
        <v>4860</v>
      </c>
      <c r="C15" s="48"/>
      <c r="D15" s="35"/>
      <c r="E15" s="116" t="s">
        <v>2679</v>
      </c>
      <c r="F15" s="111"/>
      <c r="G15" s="661">
        <v>120</v>
      </c>
      <c r="H15" s="257">
        <v>1</v>
      </c>
      <c r="I15" s="257">
        <v>1000</v>
      </c>
      <c r="J15" s="40" t="s">
        <v>59</v>
      </c>
      <c r="K15" s="41" t="s">
        <v>26</v>
      </c>
      <c r="L15" s="42" t="str">
        <f t="shared" si="0"/>
        <v>1000grams</v>
      </c>
      <c r="M15" s="658">
        <f t="shared" si="1"/>
        <v>1000</v>
      </c>
      <c r="N15" s="689" t="str">
        <f t="shared" si="2"/>
        <v>1000 grams</v>
      </c>
      <c r="O15" s="660">
        <f t="shared" si="3"/>
        <v>120</v>
      </c>
      <c r="P15" s="655">
        <f t="shared" si="4"/>
        <v>120</v>
      </c>
      <c r="Q15" s="655">
        <f t="shared" si="5"/>
        <v>0</v>
      </c>
      <c r="R15" s="28"/>
      <c r="S15" s="28"/>
      <c r="T15" s="28"/>
      <c r="U15" s="28"/>
      <c r="V15" s="28"/>
      <c r="W15" s="28"/>
      <c r="X15" s="28"/>
      <c r="Y15" s="28"/>
      <c r="Z15" s="28"/>
    </row>
    <row r="16" spans="1:26" ht="15" customHeight="1">
      <c r="A16" s="111">
        <v>6</v>
      </c>
      <c r="B16" s="48" t="s">
        <v>358</v>
      </c>
      <c r="C16" s="48"/>
      <c r="D16" s="35"/>
      <c r="E16" s="116" t="s">
        <v>2680</v>
      </c>
      <c r="F16" s="111"/>
      <c r="G16" s="661">
        <v>143.19999999999999</v>
      </c>
      <c r="H16" s="257">
        <v>2</v>
      </c>
      <c r="I16" s="257">
        <v>1000</v>
      </c>
      <c r="J16" s="40" t="s">
        <v>59</v>
      </c>
      <c r="K16" s="41" t="s">
        <v>26</v>
      </c>
      <c r="L16" s="42" t="str">
        <f t="shared" si="0"/>
        <v>1000grams</v>
      </c>
      <c r="M16" s="658">
        <f t="shared" si="1"/>
        <v>2000</v>
      </c>
      <c r="N16" s="689" t="str">
        <f t="shared" si="2"/>
        <v>2000 grams</v>
      </c>
      <c r="O16" s="660">
        <f t="shared" si="3"/>
        <v>286.39999999999998</v>
      </c>
      <c r="P16" s="655">
        <f t="shared" si="4"/>
        <v>143.19999999999999</v>
      </c>
      <c r="Q16" s="655">
        <f t="shared" si="5"/>
        <v>0</v>
      </c>
      <c r="R16" s="28"/>
      <c r="S16" s="28"/>
      <c r="T16" s="28"/>
      <c r="U16" s="28"/>
      <c r="V16" s="28"/>
      <c r="W16" s="28"/>
      <c r="X16" s="28"/>
      <c r="Y16" s="28"/>
      <c r="Z16" s="28"/>
    </row>
    <row r="17" spans="1:26" ht="15" customHeight="1">
      <c r="A17" s="111">
        <v>7</v>
      </c>
      <c r="B17" s="48" t="s">
        <v>501</v>
      </c>
      <c r="C17" s="48"/>
      <c r="D17" s="35"/>
      <c r="E17" s="116" t="s">
        <v>507</v>
      </c>
      <c r="F17" s="111"/>
      <c r="G17" s="661">
        <v>35.5</v>
      </c>
      <c r="H17" s="257">
        <v>3</v>
      </c>
      <c r="I17" s="257">
        <v>160</v>
      </c>
      <c r="J17" s="40" t="s">
        <v>59</v>
      </c>
      <c r="K17" s="41" t="s">
        <v>26</v>
      </c>
      <c r="L17" s="42" t="str">
        <f t="shared" si="0"/>
        <v>160grams</v>
      </c>
      <c r="M17" s="658">
        <f t="shared" si="1"/>
        <v>480</v>
      </c>
      <c r="N17" s="689" t="str">
        <f t="shared" si="2"/>
        <v>480 grams</v>
      </c>
      <c r="O17" s="660">
        <f t="shared" si="3"/>
        <v>106.5</v>
      </c>
      <c r="P17" s="655">
        <f t="shared" si="4"/>
        <v>35.5</v>
      </c>
      <c r="Q17" s="655">
        <f t="shared" si="5"/>
        <v>0</v>
      </c>
      <c r="R17" s="28"/>
      <c r="S17" s="28"/>
      <c r="T17" s="28"/>
      <c r="U17" s="28"/>
      <c r="V17" s="28"/>
      <c r="W17" s="28"/>
      <c r="X17" s="28"/>
      <c r="Y17" s="28"/>
      <c r="Z17" s="28"/>
    </row>
    <row r="18" spans="1:26" ht="15" customHeight="1">
      <c r="A18" s="111">
        <v>8</v>
      </c>
      <c r="B18" s="48" t="s">
        <v>952</v>
      </c>
      <c r="C18" s="48"/>
      <c r="D18" s="35"/>
      <c r="E18" s="116" t="s">
        <v>956</v>
      </c>
      <c r="F18" s="111"/>
      <c r="G18" s="661">
        <v>31.9</v>
      </c>
      <c r="H18" s="257">
        <v>30</v>
      </c>
      <c r="I18" s="257">
        <v>410</v>
      </c>
      <c r="J18" s="40" t="s">
        <v>29</v>
      </c>
      <c r="K18" s="41" t="s">
        <v>26</v>
      </c>
      <c r="L18" s="42" t="str">
        <f t="shared" si="0"/>
        <v>410ml</v>
      </c>
      <c r="M18" s="658">
        <f t="shared" si="1"/>
        <v>12300</v>
      </c>
      <c r="N18" s="689" t="str">
        <f t="shared" si="2"/>
        <v>12300 ml</v>
      </c>
      <c r="O18" s="660">
        <f t="shared" si="3"/>
        <v>957</v>
      </c>
      <c r="P18" s="655">
        <f t="shared" si="4"/>
        <v>31.9</v>
      </c>
      <c r="Q18" s="655">
        <f t="shared" si="5"/>
        <v>0</v>
      </c>
      <c r="R18" s="28"/>
      <c r="S18" s="28"/>
      <c r="T18" s="28"/>
      <c r="U18" s="28"/>
      <c r="V18" s="28"/>
      <c r="W18" s="28"/>
      <c r="X18" s="28"/>
      <c r="Y18" s="28"/>
      <c r="Z18" s="28"/>
    </row>
    <row r="19" spans="1:26" ht="15" customHeight="1">
      <c r="A19" s="111">
        <v>9</v>
      </c>
      <c r="B19" s="48" t="s">
        <v>1154</v>
      </c>
      <c r="C19" s="48"/>
      <c r="D19" s="35"/>
      <c r="E19" s="116" t="s">
        <v>1142</v>
      </c>
      <c r="F19" s="111"/>
      <c r="G19" s="661">
        <v>12.76</v>
      </c>
      <c r="H19" s="257">
        <v>6</v>
      </c>
      <c r="I19" s="257">
        <v>25</v>
      </c>
      <c r="J19" s="40" t="s">
        <v>59</v>
      </c>
      <c r="K19" s="41" t="s">
        <v>26</v>
      </c>
      <c r="L19" s="42" t="str">
        <f t="shared" si="0"/>
        <v>25grams</v>
      </c>
      <c r="M19" s="658">
        <f t="shared" si="1"/>
        <v>150</v>
      </c>
      <c r="N19" s="689" t="str">
        <f t="shared" si="2"/>
        <v>150 grams</v>
      </c>
      <c r="O19" s="660">
        <f t="shared" si="3"/>
        <v>76.56</v>
      </c>
      <c r="P19" s="655">
        <f t="shared" si="4"/>
        <v>12.76</v>
      </c>
      <c r="Q19" s="665">
        <f t="shared" si="5"/>
        <v>0</v>
      </c>
      <c r="R19" s="46"/>
      <c r="S19" s="28"/>
      <c r="T19" s="28"/>
      <c r="U19" s="28"/>
      <c r="V19" s="28"/>
      <c r="W19" s="28"/>
      <c r="X19" s="28"/>
      <c r="Y19" s="28"/>
      <c r="Z19" s="28"/>
    </row>
    <row r="20" spans="1:26" ht="15" customHeight="1">
      <c r="A20" s="111">
        <v>10</v>
      </c>
      <c r="B20" s="61" t="s">
        <v>1141</v>
      </c>
      <c r="C20" s="48"/>
      <c r="D20" s="35"/>
      <c r="E20" s="116" t="s">
        <v>1142</v>
      </c>
      <c r="F20" s="111"/>
      <c r="G20" s="661">
        <v>11.58</v>
      </c>
      <c r="H20" s="257">
        <v>10</v>
      </c>
      <c r="I20" s="257">
        <v>25</v>
      </c>
      <c r="J20" s="40" t="s">
        <v>59</v>
      </c>
      <c r="K20" s="41" t="s">
        <v>26</v>
      </c>
      <c r="L20" s="42" t="str">
        <f t="shared" si="0"/>
        <v>25grams</v>
      </c>
      <c r="M20" s="658">
        <f t="shared" si="1"/>
        <v>250</v>
      </c>
      <c r="N20" s="689" t="str">
        <f t="shared" si="2"/>
        <v>250 grams</v>
      </c>
      <c r="O20" s="660">
        <f t="shared" si="3"/>
        <v>115.8</v>
      </c>
      <c r="P20" s="655">
        <f t="shared" si="4"/>
        <v>11.58</v>
      </c>
      <c r="Q20" s="655">
        <f t="shared" si="5"/>
        <v>0</v>
      </c>
      <c r="R20" s="28"/>
      <c r="S20" s="28"/>
      <c r="T20" s="28"/>
      <c r="U20" s="28"/>
      <c r="V20" s="28"/>
      <c r="W20" s="28"/>
      <c r="X20" s="28"/>
      <c r="Y20" s="28"/>
      <c r="Z20" s="28"/>
    </row>
    <row r="21" spans="1:26" ht="15" customHeight="1">
      <c r="A21" s="111">
        <v>11</v>
      </c>
      <c r="B21" s="89" t="s">
        <v>1141</v>
      </c>
      <c r="C21" s="48"/>
      <c r="D21" s="9"/>
      <c r="E21" s="50" t="s">
        <v>1142</v>
      </c>
      <c r="F21" s="111"/>
      <c r="G21" s="666">
        <v>11.58</v>
      </c>
      <c r="H21" s="88">
        <v>10</v>
      </c>
      <c r="I21" s="88">
        <v>25</v>
      </c>
      <c r="J21" s="40" t="s">
        <v>59</v>
      </c>
      <c r="K21" s="41" t="s">
        <v>26</v>
      </c>
      <c r="L21" s="42" t="str">
        <f t="shared" si="0"/>
        <v>25grams</v>
      </c>
      <c r="M21" s="658">
        <f t="shared" si="1"/>
        <v>250</v>
      </c>
      <c r="N21" s="689" t="str">
        <f t="shared" si="2"/>
        <v>250 grams</v>
      </c>
      <c r="O21" s="660">
        <f t="shared" si="3"/>
        <v>115.8</v>
      </c>
      <c r="P21" s="655">
        <f t="shared" si="4"/>
        <v>11.58</v>
      </c>
      <c r="Q21" s="655">
        <f t="shared" si="5"/>
        <v>0</v>
      </c>
      <c r="R21" s="28"/>
      <c r="S21" s="28"/>
      <c r="T21" s="28"/>
      <c r="U21" s="28"/>
      <c r="V21" s="28"/>
      <c r="W21" s="28"/>
      <c r="X21" s="28"/>
      <c r="Y21" s="28"/>
      <c r="Z21" s="28"/>
    </row>
    <row r="22" spans="1:26" ht="15" customHeight="1">
      <c r="A22" s="111">
        <v>12</v>
      </c>
      <c r="B22" s="89" t="s">
        <v>1146</v>
      </c>
      <c r="C22" s="48"/>
      <c r="D22" s="9"/>
      <c r="E22" s="116" t="s">
        <v>1142</v>
      </c>
      <c r="F22" s="111"/>
      <c r="G22" s="667">
        <v>13.27</v>
      </c>
      <c r="H22" s="88">
        <v>1</v>
      </c>
      <c r="I22" s="88">
        <v>25</v>
      </c>
      <c r="J22" s="40" t="s">
        <v>59</v>
      </c>
      <c r="K22" s="41" t="s">
        <v>26</v>
      </c>
      <c r="L22" s="42" t="str">
        <f t="shared" si="0"/>
        <v>25grams</v>
      </c>
      <c r="M22" s="658">
        <f t="shared" si="1"/>
        <v>25</v>
      </c>
      <c r="N22" s="689" t="str">
        <f t="shared" si="2"/>
        <v>25 grams</v>
      </c>
      <c r="O22" s="660">
        <f t="shared" si="3"/>
        <v>13.27</v>
      </c>
      <c r="P22" s="655">
        <f t="shared" si="4"/>
        <v>13.27</v>
      </c>
      <c r="Q22" s="655">
        <f t="shared" si="5"/>
        <v>0</v>
      </c>
      <c r="R22" s="46"/>
      <c r="S22" s="28"/>
      <c r="T22" s="28"/>
      <c r="U22" s="28"/>
      <c r="V22" s="28"/>
      <c r="W22" s="28"/>
      <c r="X22" s="28"/>
      <c r="Y22" s="28"/>
      <c r="Z22" s="28"/>
    </row>
    <row r="23" spans="1:26" ht="15" customHeight="1">
      <c r="A23" s="111">
        <v>13</v>
      </c>
      <c r="B23" s="89" t="s">
        <v>1148</v>
      </c>
      <c r="C23" s="48"/>
      <c r="D23" s="9"/>
      <c r="E23" s="62" t="s">
        <v>1142</v>
      </c>
      <c r="F23" s="111"/>
      <c r="G23" s="668">
        <v>11.58</v>
      </c>
      <c r="H23" s="88">
        <v>14</v>
      </c>
      <c r="I23" s="669">
        <v>25</v>
      </c>
      <c r="J23" s="86" t="s">
        <v>59</v>
      </c>
      <c r="K23" s="41" t="s">
        <v>26</v>
      </c>
      <c r="L23" s="42" t="str">
        <f t="shared" si="0"/>
        <v>25grams</v>
      </c>
      <c r="M23" s="658">
        <f t="shared" si="1"/>
        <v>350</v>
      </c>
      <c r="N23" s="689" t="str">
        <f t="shared" si="2"/>
        <v>350 grams</v>
      </c>
      <c r="O23" s="660">
        <f t="shared" si="3"/>
        <v>162.12</v>
      </c>
      <c r="P23" s="655">
        <f t="shared" si="4"/>
        <v>11.58</v>
      </c>
      <c r="Q23" s="665">
        <f t="shared" si="5"/>
        <v>0</v>
      </c>
      <c r="R23" s="46"/>
      <c r="S23" s="28"/>
      <c r="T23" s="28"/>
      <c r="U23" s="28"/>
      <c r="V23" s="28"/>
      <c r="W23" s="28"/>
      <c r="X23" s="28"/>
      <c r="Y23" s="28"/>
      <c r="Z23" s="28"/>
    </row>
    <row r="24" spans="1:26" ht="15" customHeight="1">
      <c r="A24" s="111">
        <v>14</v>
      </c>
      <c r="B24" s="89" t="s">
        <v>1149</v>
      </c>
      <c r="C24" s="48"/>
      <c r="D24" s="9"/>
      <c r="E24" s="185" t="s">
        <v>1142</v>
      </c>
      <c r="F24" s="111"/>
      <c r="G24" s="661">
        <v>13.43</v>
      </c>
      <c r="H24" s="88">
        <v>160</v>
      </c>
      <c r="I24" s="121">
        <v>25</v>
      </c>
      <c r="J24" s="86" t="s">
        <v>59</v>
      </c>
      <c r="K24" s="41" t="s">
        <v>26</v>
      </c>
      <c r="L24" s="42" t="str">
        <f t="shared" si="0"/>
        <v>25grams</v>
      </c>
      <c r="M24" s="658">
        <f t="shared" si="1"/>
        <v>4000</v>
      </c>
      <c r="N24" s="689" t="str">
        <f t="shared" si="2"/>
        <v>4000 grams</v>
      </c>
      <c r="O24" s="660">
        <f t="shared" si="3"/>
        <v>2148.8000000000002</v>
      </c>
      <c r="P24" s="655">
        <f t="shared" si="4"/>
        <v>13.430000000000001</v>
      </c>
      <c r="Q24" s="655">
        <f t="shared" si="5"/>
        <v>0</v>
      </c>
      <c r="R24" s="28"/>
      <c r="S24" s="28"/>
      <c r="T24" s="28"/>
      <c r="U24" s="28"/>
      <c r="V24" s="28"/>
      <c r="W24" s="28"/>
      <c r="X24" s="28"/>
      <c r="Y24" s="28"/>
      <c r="Z24" s="28"/>
    </row>
    <row r="25" spans="1:26" ht="15" customHeight="1">
      <c r="A25" s="111">
        <v>15</v>
      </c>
      <c r="B25" s="89" t="s">
        <v>1225</v>
      </c>
      <c r="C25" s="48"/>
      <c r="D25" s="9"/>
      <c r="E25" s="149" t="s">
        <v>1229</v>
      </c>
      <c r="F25" s="111"/>
      <c r="G25" s="670">
        <v>57.4</v>
      </c>
      <c r="H25" s="88">
        <v>7</v>
      </c>
      <c r="I25" s="88">
        <v>500</v>
      </c>
      <c r="J25" s="40" t="s">
        <v>59</v>
      </c>
      <c r="K25" s="41" t="s">
        <v>26</v>
      </c>
      <c r="L25" s="42" t="str">
        <f t="shared" si="0"/>
        <v>500grams</v>
      </c>
      <c r="M25" s="658">
        <f t="shared" si="1"/>
        <v>3500</v>
      </c>
      <c r="N25" s="689" t="str">
        <f t="shared" si="2"/>
        <v>3500 grams</v>
      </c>
      <c r="O25" s="660">
        <f t="shared" si="3"/>
        <v>401.8</v>
      </c>
      <c r="P25" s="655">
        <f t="shared" si="4"/>
        <v>57.4</v>
      </c>
      <c r="Q25" s="655">
        <f t="shared" si="5"/>
        <v>0</v>
      </c>
      <c r="R25" s="28"/>
      <c r="S25" s="28"/>
      <c r="T25" s="28"/>
      <c r="U25" s="28"/>
      <c r="V25" s="28"/>
      <c r="W25" s="28"/>
      <c r="X25" s="28"/>
      <c r="Y25" s="28"/>
      <c r="Z25" s="28"/>
    </row>
    <row r="26" spans="1:26" ht="15" customHeight="1">
      <c r="A26" s="111">
        <v>16</v>
      </c>
      <c r="B26" s="89" t="s">
        <v>1880</v>
      </c>
      <c r="C26" s="48"/>
      <c r="D26" s="9"/>
      <c r="E26" s="91" t="s">
        <v>1881</v>
      </c>
      <c r="F26" s="111"/>
      <c r="G26" s="671">
        <v>230</v>
      </c>
      <c r="H26" s="88">
        <v>2</v>
      </c>
      <c r="I26" s="88">
        <v>1800</v>
      </c>
      <c r="J26" s="88" t="s">
        <v>59</v>
      </c>
      <c r="K26" s="41" t="s">
        <v>26</v>
      </c>
      <c r="L26" s="42" t="str">
        <f t="shared" si="0"/>
        <v>1800grams</v>
      </c>
      <c r="M26" s="658">
        <f t="shared" si="1"/>
        <v>3600</v>
      </c>
      <c r="N26" s="689" t="str">
        <f t="shared" si="2"/>
        <v>3600 grams</v>
      </c>
      <c r="O26" s="660">
        <f t="shared" si="3"/>
        <v>460</v>
      </c>
      <c r="P26" s="655">
        <f t="shared" si="4"/>
        <v>230</v>
      </c>
      <c r="Q26" s="655">
        <f t="shared" si="5"/>
        <v>0</v>
      </c>
      <c r="R26" s="28"/>
      <c r="S26" s="28"/>
      <c r="T26" s="28"/>
      <c r="U26" s="28"/>
      <c r="V26" s="28"/>
      <c r="W26" s="28"/>
      <c r="X26" s="28"/>
      <c r="Y26" s="28"/>
      <c r="Z26" s="28"/>
    </row>
    <row r="27" spans="1:26" ht="15" customHeight="1">
      <c r="A27" s="111">
        <v>17</v>
      </c>
      <c r="B27" s="89" t="s">
        <v>2371</v>
      </c>
      <c r="C27" s="48"/>
      <c r="D27" s="9"/>
      <c r="E27" s="91" t="s">
        <v>2681</v>
      </c>
      <c r="F27" s="111"/>
      <c r="G27" s="670">
        <v>80.599999999999994</v>
      </c>
      <c r="H27" s="88">
        <v>40</v>
      </c>
      <c r="I27" s="88">
        <v>1000</v>
      </c>
      <c r="J27" s="88" t="s">
        <v>59</v>
      </c>
      <c r="K27" s="41" t="s">
        <v>26</v>
      </c>
      <c r="L27" s="42" t="str">
        <f t="shared" si="0"/>
        <v>1000grams</v>
      </c>
      <c r="M27" s="658">
        <f t="shared" si="1"/>
        <v>40000</v>
      </c>
      <c r="N27" s="689" t="str">
        <f t="shared" si="2"/>
        <v>40000 grams</v>
      </c>
      <c r="O27" s="660">
        <f t="shared" si="3"/>
        <v>3224</v>
      </c>
      <c r="P27" s="655">
        <f t="shared" si="4"/>
        <v>80.599999999999994</v>
      </c>
      <c r="Q27" s="655">
        <f t="shared" si="5"/>
        <v>0</v>
      </c>
      <c r="R27" s="28"/>
      <c r="S27" s="28"/>
      <c r="T27" s="28"/>
      <c r="U27" s="28"/>
      <c r="V27" s="28"/>
      <c r="W27" s="28"/>
      <c r="X27" s="28"/>
      <c r="Y27" s="28"/>
      <c r="Z27" s="28"/>
    </row>
    <row r="28" spans="1:26" ht="15" customHeight="1">
      <c r="A28" s="111">
        <v>18</v>
      </c>
      <c r="B28" s="89" t="s">
        <v>2372</v>
      </c>
      <c r="C28" s="48"/>
      <c r="D28" s="9"/>
      <c r="E28" s="91" t="s">
        <v>2682</v>
      </c>
      <c r="F28" s="111"/>
      <c r="G28" s="670">
        <v>42.8</v>
      </c>
      <c r="H28" s="88">
        <v>53</v>
      </c>
      <c r="I28" s="88">
        <v>500</v>
      </c>
      <c r="J28" s="88" t="s">
        <v>59</v>
      </c>
      <c r="K28" s="41" t="s">
        <v>26</v>
      </c>
      <c r="L28" s="42" t="str">
        <f t="shared" si="0"/>
        <v>500grams</v>
      </c>
      <c r="M28" s="658">
        <f t="shared" si="1"/>
        <v>26500</v>
      </c>
      <c r="N28" s="689" t="str">
        <f t="shared" si="2"/>
        <v>26500 grams</v>
      </c>
      <c r="O28" s="660">
        <f t="shared" si="3"/>
        <v>2268.3999999999996</v>
      </c>
      <c r="P28" s="655">
        <f t="shared" si="4"/>
        <v>42.79999999999999</v>
      </c>
      <c r="Q28" s="655">
        <f t="shared" si="5"/>
        <v>0</v>
      </c>
      <c r="R28" s="28"/>
      <c r="S28" s="28"/>
      <c r="T28" s="28"/>
      <c r="U28" s="28"/>
      <c r="V28" s="28"/>
      <c r="W28" s="28"/>
      <c r="X28" s="28"/>
      <c r="Y28" s="28"/>
      <c r="Z28" s="28"/>
    </row>
    <row r="29" spans="1:26" ht="15" customHeight="1">
      <c r="A29" s="111">
        <v>19</v>
      </c>
      <c r="B29" s="89" t="s">
        <v>240</v>
      </c>
      <c r="C29" s="48"/>
      <c r="D29" s="9"/>
      <c r="E29" s="149"/>
      <c r="F29" s="111"/>
      <c r="G29" s="670">
        <v>312</v>
      </c>
      <c r="H29" s="88">
        <v>19.600000000000001</v>
      </c>
      <c r="I29" s="88">
        <v>1</v>
      </c>
      <c r="J29" s="88" t="s">
        <v>2677</v>
      </c>
      <c r="K29" s="41" t="s">
        <v>26</v>
      </c>
      <c r="L29" s="42" t="str">
        <f t="shared" si="0"/>
        <v>1kilograms</v>
      </c>
      <c r="M29" s="658">
        <f t="shared" si="1"/>
        <v>19.600000000000001</v>
      </c>
      <c r="N29" s="689" t="str">
        <f t="shared" si="2"/>
        <v>19.6 kilograms</v>
      </c>
      <c r="O29" s="660">
        <f t="shared" si="3"/>
        <v>6115.2000000000007</v>
      </c>
      <c r="P29" s="655">
        <f t="shared" si="4"/>
        <v>312</v>
      </c>
      <c r="Q29" s="655">
        <f t="shared" si="5"/>
        <v>0</v>
      </c>
      <c r="R29" s="28"/>
      <c r="S29" s="28"/>
      <c r="T29" s="28"/>
      <c r="U29" s="28"/>
      <c r="V29" s="28"/>
      <c r="W29" s="28"/>
      <c r="X29" s="28"/>
      <c r="Y29" s="28"/>
      <c r="Z29" s="28"/>
    </row>
    <row r="30" spans="1:26" ht="15" customHeight="1">
      <c r="A30" s="111">
        <v>20</v>
      </c>
      <c r="B30" s="89" t="s">
        <v>1793</v>
      </c>
      <c r="C30" s="48"/>
      <c r="D30" s="525"/>
      <c r="E30" s="149" t="s">
        <v>560</v>
      </c>
      <c r="F30" s="111"/>
      <c r="G30" s="670">
        <v>160</v>
      </c>
      <c r="H30" s="88">
        <v>2.2999999999999998</v>
      </c>
      <c r="I30" s="88">
        <v>2300</v>
      </c>
      <c r="J30" s="88" t="s">
        <v>59</v>
      </c>
      <c r="K30" s="41" t="s">
        <v>26</v>
      </c>
      <c r="L30" s="42" t="str">
        <f t="shared" si="0"/>
        <v>2300grams</v>
      </c>
      <c r="M30" s="658">
        <f t="shared" si="1"/>
        <v>5290</v>
      </c>
      <c r="N30" s="689" t="str">
        <f t="shared" si="2"/>
        <v>5290 grams</v>
      </c>
      <c r="O30" s="660">
        <f t="shared" si="3"/>
        <v>368</v>
      </c>
      <c r="P30" s="655">
        <f t="shared" si="4"/>
        <v>160</v>
      </c>
      <c r="Q30" s="655">
        <f t="shared" si="5"/>
        <v>0</v>
      </c>
      <c r="R30" s="11"/>
      <c r="S30" s="28"/>
      <c r="T30" s="28"/>
      <c r="U30" s="28"/>
      <c r="V30" s="28"/>
      <c r="W30" s="28"/>
      <c r="X30" s="28"/>
      <c r="Y30" s="28"/>
      <c r="Z30" s="28"/>
    </row>
    <row r="31" spans="1:26" ht="15" customHeight="1">
      <c r="A31" s="111">
        <v>21</v>
      </c>
      <c r="B31" s="89" t="s">
        <v>125</v>
      </c>
      <c r="C31" s="48"/>
      <c r="D31" s="35"/>
      <c r="E31" s="149" t="s">
        <v>2683</v>
      </c>
      <c r="F31" s="111"/>
      <c r="G31" s="670">
        <v>88.6</v>
      </c>
      <c r="H31" s="88">
        <v>2</v>
      </c>
      <c r="I31" s="88">
        <v>250</v>
      </c>
      <c r="J31" s="88" t="s">
        <v>29</v>
      </c>
      <c r="K31" s="41" t="s">
        <v>26</v>
      </c>
      <c r="L31" s="42" t="str">
        <f t="shared" si="0"/>
        <v>250ml</v>
      </c>
      <c r="M31" s="658">
        <f t="shared" si="1"/>
        <v>500</v>
      </c>
      <c r="N31" s="689" t="str">
        <f t="shared" si="2"/>
        <v>500 ml</v>
      </c>
      <c r="O31" s="660">
        <f t="shared" si="3"/>
        <v>177.2</v>
      </c>
      <c r="P31" s="655">
        <f t="shared" si="4"/>
        <v>88.6</v>
      </c>
      <c r="Q31" s="662">
        <f t="shared" si="5"/>
        <v>0</v>
      </c>
      <c r="R31" s="11"/>
      <c r="S31" s="28"/>
      <c r="T31" s="28"/>
      <c r="U31" s="28"/>
      <c r="V31" s="28"/>
      <c r="W31" s="28"/>
      <c r="X31" s="28"/>
      <c r="Y31" s="28"/>
      <c r="Z31" s="28"/>
    </row>
    <row r="32" spans="1:26" ht="15" customHeight="1">
      <c r="A32" s="111">
        <v>22</v>
      </c>
      <c r="B32" s="89" t="s">
        <v>706</v>
      </c>
      <c r="C32" s="48"/>
      <c r="D32" s="9"/>
      <c r="E32" s="149" t="s">
        <v>2684</v>
      </c>
      <c r="F32" s="111"/>
      <c r="G32" s="670">
        <v>31.6</v>
      </c>
      <c r="H32" s="88">
        <v>5</v>
      </c>
      <c r="I32" s="88">
        <v>320</v>
      </c>
      <c r="J32" s="88" t="s">
        <v>29</v>
      </c>
      <c r="K32" s="41" t="s">
        <v>26</v>
      </c>
      <c r="L32" s="42" t="str">
        <f t="shared" si="0"/>
        <v>320ml</v>
      </c>
      <c r="M32" s="658">
        <f t="shared" si="1"/>
        <v>1600</v>
      </c>
      <c r="N32" s="689" t="str">
        <f t="shared" si="2"/>
        <v>1600 ml</v>
      </c>
      <c r="O32" s="660">
        <f t="shared" si="3"/>
        <v>158</v>
      </c>
      <c r="P32" s="655">
        <f t="shared" si="4"/>
        <v>31.6</v>
      </c>
      <c r="Q32" s="655">
        <f t="shared" si="5"/>
        <v>0</v>
      </c>
      <c r="R32" s="28"/>
      <c r="S32" s="28"/>
      <c r="T32" s="28"/>
      <c r="U32" s="28"/>
      <c r="V32" s="28"/>
      <c r="W32" s="28"/>
      <c r="X32" s="28"/>
      <c r="Y32" s="28"/>
      <c r="Z32" s="28"/>
    </row>
    <row r="33" spans="1:26" ht="15" customHeight="1">
      <c r="A33" s="111">
        <v>23</v>
      </c>
      <c r="B33" s="89" t="s">
        <v>1011</v>
      </c>
      <c r="C33" s="48"/>
      <c r="D33" s="9"/>
      <c r="E33" s="149" t="s">
        <v>2685</v>
      </c>
      <c r="F33" s="111"/>
      <c r="G33" s="670">
        <v>29.43</v>
      </c>
      <c r="H33" s="88">
        <v>53</v>
      </c>
      <c r="I33" s="88">
        <v>220</v>
      </c>
      <c r="J33" s="88" t="s">
        <v>29</v>
      </c>
      <c r="K33" s="41" t="s">
        <v>26</v>
      </c>
      <c r="L33" s="42" t="str">
        <f t="shared" si="0"/>
        <v>220ml</v>
      </c>
      <c r="M33" s="658">
        <f t="shared" si="1"/>
        <v>11660</v>
      </c>
      <c r="N33" s="689" t="str">
        <f t="shared" si="2"/>
        <v>11660 ml</v>
      </c>
      <c r="O33" s="660">
        <f t="shared" si="3"/>
        <v>1559.79</v>
      </c>
      <c r="P33" s="655">
        <f t="shared" si="4"/>
        <v>29.43</v>
      </c>
      <c r="Q33" s="665">
        <f t="shared" si="5"/>
        <v>0</v>
      </c>
      <c r="R33" s="28"/>
      <c r="S33" s="28"/>
      <c r="T33" s="28"/>
      <c r="U33" s="28"/>
      <c r="V33" s="28"/>
      <c r="W33" s="28"/>
      <c r="X33" s="28"/>
      <c r="Y33" s="28"/>
      <c r="Z33" s="28"/>
    </row>
    <row r="34" spans="1:26" ht="15" customHeight="1">
      <c r="A34" s="111">
        <v>24</v>
      </c>
      <c r="B34" s="89" t="s">
        <v>1067</v>
      </c>
      <c r="C34" s="48"/>
      <c r="D34" s="9"/>
      <c r="E34" s="149" t="s">
        <v>1068</v>
      </c>
      <c r="F34" s="111"/>
      <c r="G34" s="670">
        <v>33.619999999999997</v>
      </c>
      <c r="H34" s="88">
        <v>72</v>
      </c>
      <c r="I34" s="88">
        <v>500</v>
      </c>
      <c r="J34" s="88" t="s">
        <v>29</v>
      </c>
      <c r="K34" s="41" t="s">
        <v>26</v>
      </c>
      <c r="L34" s="42" t="str">
        <f t="shared" si="0"/>
        <v>500ml</v>
      </c>
      <c r="M34" s="658">
        <f t="shared" si="1"/>
        <v>36000</v>
      </c>
      <c r="N34" s="689" t="str">
        <f t="shared" si="2"/>
        <v>36000 ml</v>
      </c>
      <c r="O34" s="660">
        <f t="shared" si="3"/>
        <v>2420.64</v>
      </c>
      <c r="P34" s="655">
        <f t="shared" si="4"/>
        <v>33.619999999999997</v>
      </c>
      <c r="Q34" s="665">
        <f t="shared" si="5"/>
        <v>0</v>
      </c>
      <c r="R34" s="28"/>
      <c r="S34" s="28"/>
      <c r="T34" s="28"/>
      <c r="U34" s="28"/>
      <c r="V34" s="28"/>
      <c r="W34" s="28"/>
      <c r="X34" s="28"/>
      <c r="Y34" s="28"/>
      <c r="Z34" s="28"/>
    </row>
    <row r="35" spans="1:26" ht="15" customHeight="1">
      <c r="A35" s="111">
        <v>25</v>
      </c>
      <c r="B35" s="241" t="s">
        <v>1505</v>
      </c>
      <c r="C35" s="48"/>
      <c r="D35" s="9"/>
      <c r="E35" s="114" t="s">
        <v>1165</v>
      </c>
      <c r="F35" s="111"/>
      <c r="G35" s="672">
        <v>9.74</v>
      </c>
      <c r="H35" s="669">
        <v>20</v>
      </c>
      <c r="I35" s="669">
        <v>250</v>
      </c>
      <c r="J35" s="88" t="s">
        <v>29</v>
      </c>
      <c r="K35" s="41" t="s">
        <v>26</v>
      </c>
      <c r="L35" s="42" t="str">
        <f t="shared" si="0"/>
        <v>250ml</v>
      </c>
      <c r="M35" s="658">
        <f t="shared" si="1"/>
        <v>5000</v>
      </c>
      <c r="N35" s="689" t="str">
        <f t="shared" si="2"/>
        <v>5000 ml</v>
      </c>
      <c r="O35" s="660">
        <f t="shared" si="3"/>
        <v>194.8</v>
      </c>
      <c r="P35" s="655">
        <f t="shared" si="4"/>
        <v>9.74</v>
      </c>
      <c r="Q35" s="665">
        <f t="shared" si="5"/>
        <v>0</v>
      </c>
      <c r="R35" s="28"/>
      <c r="S35" s="28"/>
      <c r="T35" s="28"/>
      <c r="U35" s="28"/>
      <c r="V35" s="28"/>
      <c r="W35" s="28"/>
      <c r="X35" s="28"/>
      <c r="Y35" s="28"/>
      <c r="Z35" s="28"/>
    </row>
    <row r="36" spans="1:26" ht="15" customHeight="1">
      <c r="A36" s="111">
        <v>26</v>
      </c>
      <c r="B36" s="33" t="s">
        <v>1613</v>
      </c>
      <c r="C36" s="48"/>
      <c r="D36" s="9"/>
      <c r="E36" s="50" t="s">
        <v>2614</v>
      </c>
      <c r="F36" s="111"/>
      <c r="G36" s="657">
        <v>39</v>
      </c>
      <c r="H36" s="121">
        <v>49</v>
      </c>
      <c r="I36" s="121">
        <v>330</v>
      </c>
      <c r="J36" s="88" t="s">
        <v>29</v>
      </c>
      <c r="K36" s="41" t="s">
        <v>26</v>
      </c>
      <c r="L36" s="42" t="str">
        <f t="shared" si="0"/>
        <v>330ml</v>
      </c>
      <c r="M36" s="658">
        <f t="shared" si="1"/>
        <v>16170</v>
      </c>
      <c r="N36" s="689" t="str">
        <f t="shared" si="2"/>
        <v>16170 ml</v>
      </c>
      <c r="O36" s="660">
        <f t="shared" si="3"/>
        <v>1911</v>
      </c>
      <c r="P36" s="655">
        <f t="shared" si="4"/>
        <v>39</v>
      </c>
      <c r="Q36" s="655">
        <f t="shared" si="5"/>
        <v>0</v>
      </c>
      <c r="R36" s="28"/>
      <c r="S36" s="28"/>
      <c r="T36" s="28"/>
      <c r="U36" s="28"/>
      <c r="V36" s="28"/>
      <c r="W36" s="28"/>
      <c r="X36" s="28"/>
      <c r="Y36" s="28"/>
      <c r="Z36" s="28"/>
    </row>
    <row r="37" spans="1:26" ht="15" customHeight="1">
      <c r="A37" s="111">
        <v>27</v>
      </c>
      <c r="B37" s="33" t="s">
        <v>1613</v>
      </c>
      <c r="C37" s="48"/>
      <c r="D37" s="9"/>
      <c r="E37" s="50" t="s">
        <v>1614</v>
      </c>
      <c r="F37" s="111"/>
      <c r="G37" s="657">
        <v>90</v>
      </c>
      <c r="H37" s="121">
        <v>11</v>
      </c>
      <c r="I37" s="121">
        <v>250</v>
      </c>
      <c r="J37" s="88" t="s">
        <v>29</v>
      </c>
      <c r="K37" s="41" t="s">
        <v>26</v>
      </c>
      <c r="L37" s="42" t="str">
        <f t="shared" si="0"/>
        <v>250ml</v>
      </c>
      <c r="M37" s="658">
        <f t="shared" si="1"/>
        <v>2750</v>
      </c>
      <c r="N37" s="689" t="str">
        <f t="shared" si="2"/>
        <v>2750 ml</v>
      </c>
      <c r="O37" s="660">
        <f t="shared" si="3"/>
        <v>990</v>
      </c>
      <c r="P37" s="655">
        <f t="shared" si="4"/>
        <v>90</v>
      </c>
      <c r="Q37" s="662">
        <f t="shared" si="5"/>
        <v>0</v>
      </c>
      <c r="R37" s="11"/>
      <c r="S37" s="28"/>
      <c r="T37" s="28"/>
      <c r="U37" s="28"/>
      <c r="V37" s="28"/>
      <c r="W37" s="28"/>
      <c r="X37" s="28"/>
      <c r="Y37" s="28"/>
      <c r="Z37" s="28"/>
    </row>
    <row r="38" spans="1:26" ht="15" customHeight="1">
      <c r="A38" s="111">
        <v>28</v>
      </c>
      <c r="B38" s="33" t="s">
        <v>1613</v>
      </c>
      <c r="C38" s="48"/>
      <c r="D38" s="9"/>
      <c r="E38" s="50" t="s">
        <v>1615</v>
      </c>
      <c r="F38" s="111"/>
      <c r="G38" s="657">
        <v>114</v>
      </c>
      <c r="H38" s="121">
        <v>6</v>
      </c>
      <c r="I38" s="121">
        <v>500</v>
      </c>
      <c r="J38" s="88" t="s">
        <v>29</v>
      </c>
      <c r="K38" s="41" t="s">
        <v>26</v>
      </c>
      <c r="L38" s="42" t="str">
        <f t="shared" si="0"/>
        <v>500ml</v>
      </c>
      <c r="M38" s="658">
        <f t="shared" si="1"/>
        <v>3000</v>
      </c>
      <c r="N38" s="689" t="str">
        <f t="shared" si="2"/>
        <v>3000 ml</v>
      </c>
      <c r="O38" s="660">
        <f t="shared" si="3"/>
        <v>684</v>
      </c>
      <c r="P38" s="655">
        <f t="shared" si="4"/>
        <v>114</v>
      </c>
      <c r="Q38" s="665">
        <f t="shared" si="5"/>
        <v>0</v>
      </c>
      <c r="R38" s="28"/>
      <c r="S38" s="28"/>
      <c r="T38" s="28"/>
      <c r="U38" s="28"/>
      <c r="V38" s="28"/>
      <c r="W38" s="28"/>
      <c r="X38" s="28"/>
      <c r="Y38" s="28"/>
      <c r="Z38" s="28"/>
    </row>
    <row r="39" spans="1:26" ht="15" customHeight="1">
      <c r="A39" s="111">
        <v>29</v>
      </c>
      <c r="B39" s="33" t="s">
        <v>1613</v>
      </c>
      <c r="C39" s="48"/>
      <c r="D39" s="9"/>
      <c r="E39" s="50" t="s">
        <v>1626</v>
      </c>
      <c r="F39" s="111"/>
      <c r="G39" s="657">
        <v>7.72</v>
      </c>
      <c r="H39" s="121">
        <v>65</v>
      </c>
      <c r="I39" s="121">
        <v>350</v>
      </c>
      <c r="J39" s="88" t="s">
        <v>29</v>
      </c>
      <c r="K39" s="41" t="s">
        <v>26</v>
      </c>
      <c r="L39" s="42" t="str">
        <f t="shared" si="0"/>
        <v>350ml</v>
      </c>
      <c r="M39" s="658">
        <f t="shared" si="1"/>
        <v>22750</v>
      </c>
      <c r="N39" s="689" t="str">
        <f t="shared" si="2"/>
        <v>22750 ml</v>
      </c>
      <c r="O39" s="660">
        <f t="shared" si="3"/>
        <v>501.8</v>
      </c>
      <c r="P39" s="655">
        <f t="shared" si="4"/>
        <v>7.72</v>
      </c>
      <c r="Q39" s="655">
        <f t="shared" si="5"/>
        <v>0</v>
      </c>
      <c r="R39" s="28"/>
      <c r="S39" s="28"/>
      <c r="T39" s="28"/>
      <c r="U39" s="28"/>
      <c r="V39" s="28"/>
      <c r="W39" s="28"/>
      <c r="X39" s="28"/>
      <c r="Y39" s="28"/>
      <c r="Z39" s="28"/>
    </row>
    <row r="40" spans="1:26" ht="15" customHeight="1">
      <c r="A40" s="111">
        <v>30</v>
      </c>
      <c r="B40" s="48" t="s">
        <v>1613</v>
      </c>
      <c r="C40" s="48"/>
      <c r="D40" s="9"/>
      <c r="E40" s="116" t="s">
        <v>1625</v>
      </c>
      <c r="F40" s="111"/>
      <c r="G40" s="657">
        <v>10.16</v>
      </c>
      <c r="H40" s="121">
        <v>24</v>
      </c>
      <c r="I40" s="88">
        <v>500</v>
      </c>
      <c r="J40" s="121" t="s">
        <v>29</v>
      </c>
      <c r="K40" s="41" t="s">
        <v>26</v>
      </c>
      <c r="L40" s="42" t="str">
        <f t="shared" si="0"/>
        <v>500ml</v>
      </c>
      <c r="M40" s="658">
        <f t="shared" si="1"/>
        <v>12000</v>
      </c>
      <c r="N40" s="689" t="str">
        <f t="shared" si="2"/>
        <v>12000 ml</v>
      </c>
      <c r="O40" s="660">
        <f t="shared" si="3"/>
        <v>243.84</v>
      </c>
      <c r="P40" s="655">
        <f t="shared" si="4"/>
        <v>10.16</v>
      </c>
      <c r="Q40" s="655">
        <f t="shared" si="5"/>
        <v>0</v>
      </c>
      <c r="R40" s="28"/>
      <c r="S40" s="28"/>
      <c r="T40" s="28"/>
      <c r="U40" s="28"/>
      <c r="V40" s="28"/>
      <c r="W40" s="28"/>
      <c r="X40" s="28"/>
      <c r="Y40" s="28"/>
      <c r="Z40" s="28"/>
    </row>
    <row r="41" spans="1:26" ht="15" customHeight="1">
      <c r="A41" s="111">
        <v>31</v>
      </c>
      <c r="B41" s="33" t="s">
        <v>1919</v>
      </c>
      <c r="C41" s="48"/>
      <c r="D41" s="9"/>
      <c r="E41" s="116" t="s">
        <v>2685</v>
      </c>
      <c r="F41" s="111"/>
      <c r="G41" s="670">
        <v>29.41</v>
      </c>
      <c r="H41" s="88">
        <v>160</v>
      </c>
      <c r="I41" s="88">
        <v>220</v>
      </c>
      <c r="J41" s="40" t="s">
        <v>29</v>
      </c>
      <c r="K41" s="41" t="s">
        <v>26</v>
      </c>
      <c r="L41" s="42" t="str">
        <f t="shared" si="0"/>
        <v>220ml</v>
      </c>
      <c r="M41" s="658">
        <f t="shared" si="1"/>
        <v>35200</v>
      </c>
      <c r="N41" s="689" t="str">
        <f t="shared" si="2"/>
        <v>35200 ml</v>
      </c>
      <c r="O41" s="660">
        <f t="shared" si="3"/>
        <v>4705.6000000000004</v>
      </c>
      <c r="P41" s="655">
        <f t="shared" si="4"/>
        <v>29.410000000000004</v>
      </c>
      <c r="Q41" s="665">
        <f t="shared" si="5"/>
        <v>0</v>
      </c>
      <c r="R41" s="28"/>
      <c r="S41" s="28"/>
      <c r="T41" s="28"/>
      <c r="U41" s="28"/>
      <c r="V41" s="28"/>
      <c r="W41" s="28"/>
      <c r="X41" s="28"/>
      <c r="Y41" s="28"/>
      <c r="Z41" s="28"/>
    </row>
    <row r="42" spans="1:26" ht="15" customHeight="1">
      <c r="A42" s="111">
        <v>32</v>
      </c>
      <c r="B42" s="33" t="s">
        <v>2685</v>
      </c>
      <c r="C42" s="48"/>
      <c r="D42" s="9"/>
      <c r="E42" s="116" t="s">
        <v>2664</v>
      </c>
      <c r="F42" s="111"/>
      <c r="G42" s="670">
        <v>43.88</v>
      </c>
      <c r="H42" s="88">
        <v>10</v>
      </c>
      <c r="I42" s="88">
        <v>220</v>
      </c>
      <c r="J42" s="40" t="s">
        <v>29</v>
      </c>
      <c r="K42" s="41" t="s">
        <v>26</v>
      </c>
      <c r="L42" s="42" t="str">
        <f t="shared" si="0"/>
        <v>220ml</v>
      </c>
      <c r="M42" s="658">
        <f t="shared" si="1"/>
        <v>2200</v>
      </c>
      <c r="N42" s="689" t="str">
        <f t="shared" si="2"/>
        <v>2200 ml</v>
      </c>
      <c r="O42" s="660">
        <f t="shared" si="3"/>
        <v>438.8</v>
      </c>
      <c r="P42" s="655">
        <f t="shared" si="4"/>
        <v>43.88</v>
      </c>
      <c r="Q42" s="665">
        <f t="shared" si="5"/>
        <v>0</v>
      </c>
      <c r="R42" s="28"/>
      <c r="S42" s="28"/>
      <c r="T42" s="28"/>
      <c r="U42" s="28"/>
      <c r="V42" s="28"/>
      <c r="W42" s="28"/>
      <c r="X42" s="28"/>
      <c r="Y42" s="28"/>
      <c r="Z42" s="28"/>
    </row>
    <row r="43" spans="1:26" ht="15" customHeight="1">
      <c r="A43" s="111">
        <v>33</v>
      </c>
      <c r="B43" s="208" t="s">
        <v>1938</v>
      </c>
      <c r="C43" s="48"/>
      <c r="D43" s="48"/>
      <c r="E43" s="208" t="s">
        <v>1939</v>
      </c>
      <c r="F43" s="111"/>
      <c r="G43" s="670">
        <v>32.200000000000003</v>
      </c>
      <c r="H43" s="88">
        <v>11</v>
      </c>
      <c r="I43" s="88">
        <v>220</v>
      </c>
      <c r="J43" s="40" t="s">
        <v>29</v>
      </c>
      <c r="K43" s="41" t="s">
        <v>26</v>
      </c>
      <c r="L43" s="42" t="str">
        <f t="shared" si="0"/>
        <v>220ml</v>
      </c>
      <c r="M43" s="658">
        <f t="shared" si="1"/>
        <v>2420</v>
      </c>
      <c r="N43" s="689" t="str">
        <f t="shared" si="2"/>
        <v>2420 ml</v>
      </c>
      <c r="O43" s="660">
        <f t="shared" si="3"/>
        <v>354.20000000000005</v>
      </c>
      <c r="P43" s="655">
        <f t="shared" si="4"/>
        <v>32.200000000000003</v>
      </c>
      <c r="Q43" s="665">
        <f t="shared" si="5"/>
        <v>0</v>
      </c>
      <c r="R43" s="28"/>
      <c r="S43" s="28"/>
      <c r="T43" s="28"/>
      <c r="U43" s="28"/>
      <c r="V43" s="28"/>
      <c r="W43" s="28"/>
      <c r="X43" s="28"/>
      <c r="Y43" s="28"/>
      <c r="Z43" s="28"/>
    </row>
    <row r="44" spans="1:26" ht="15" customHeight="1">
      <c r="A44" s="111">
        <v>34</v>
      </c>
      <c r="B44" s="36" t="s">
        <v>2103</v>
      </c>
      <c r="C44" s="48"/>
      <c r="D44" s="48"/>
      <c r="E44" s="36" t="s">
        <v>2686</v>
      </c>
      <c r="F44" s="111"/>
      <c r="G44" s="670">
        <v>25.63</v>
      </c>
      <c r="H44" s="88">
        <v>40</v>
      </c>
      <c r="I44" s="88">
        <v>250</v>
      </c>
      <c r="J44" s="40" t="s">
        <v>29</v>
      </c>
      <c r="K44" s="41" t="s">
        <v>26</v>
      </c>
      <c r="L44" s="42" t="str">
        <f t="shared" si="0"/>
        <v>250ml</v>
      </c>
      <c r="M44" s="658">
        <f t="shared" si="1"/>
        <v>10000</v>
      </c>
      <c r="N44" s="689" t="str">
        <f t="shared" si="2"/>
        <v>10000 ml</v>
      </c>
      <c r="O44" s="660">
        <f t="shared" si="3"/>
        <v>1025.2</v>
      </c>
      <c r="P44" s="655">
        <f t="shared" si="4"/>
        <v>25.630000000000003</v>
      </c>
      <c r="Q44" s="655">
        <f t="shared" si="5"/>
        <v>0</v>
      </c>
      <c r="R44" s="28"/>
      <c r="S44" s="28"/>
      <c r="T44" s="28"/>
      <c r="U44" s="28"/>
      <c r="V44" s="28"/>
      <c r="W44" s="28"/>
      <c r="X44" s="28"/>
      <c r="Y44" s="28"/>
      <c r="Z44" s="28"/>
    </row>
    <row r="45" spans="1:26" ht="15" customHeight="1">
      <c r="A45" s="111">
        <v>35</v>
      </c>
      <c r="B45" s="208" t="s">
        <v>1132</v>
      </c>
      <c r="C45" s="48"/>
      <c r="D45" s="48"/>
      <c r="E45" s="208" t="s">
        <v>2687</v>
      </c>
      <c r="F45" s="111"/>
      <c r="G45" s="670">
        <v>8.59</v>
      </c>
      <c r="H45" s="88">
        <v>15</v>
      </c>
      <c r="I45" s="88">
        <v>1.5</v>
      </c>
      <c r="J45" s="40" t="s">
        <v>59</v>
      </c>
      <c r="K45" s="41" t="s">
        <v>26</v>
      </c>
      <c r="L45" s="42" t="str">
        <f t="shared" si="0"/>
        <v>1.5grams</v>
      </c>
      <c r="M45" s="658">
        <f t="shared" si="1"/>
        <v>22.5</v>
      </c>
      <c r="N45" s="689" t="str">
        <f t="shared" si="2"/>
        <v>22.5 grams</v>
      </c>
      <c r="O45" s="660">
        <f t="shared" si="3"/>
        <v>128.85</v>
      </c>
      <c r="P45" s="655">
        <f t="shared" si="4"/>
        <v>8.59</v>
      </c>
      <c r="Q45" s="662">
        <f t="shared" si="5"/>
        <v>0</v>
      </c>
      <c r="R45" s="11"/>
      <c r="S45" s="28"/>
      <c r="T45" s="28"/>
      <c r="U45" s="28"/>
      <c r="V45" s="28"/>
      <c r="W45" s="28"/>
      <c r="X45" s="28"/>
      <c r="Y45" s="28"/>
      <c r="Z45" s="28"/>
    </row>
    <row r="46" spans="1:26" ht="15" customHeight="1">
      <c r="A46" s="111">
        <v>36</v>
      </c>
      <c r="B46" s="36" t="s">
        <v>1776</v>
      </c>
      <c r="C46" s="48"/>
      <c r="D46" s="48"/>
      <c r="E46" s="36" t="s">
        <v>1165</v>
      </c>
      <c r="F46" s="111"/>
      <c r="G46" s="670">
        <v>8.86</v>
      </c>
      <c r="H46" s="88">
        <v>20</v>
      </c>
      <c r="I46" s="88">
        <v>250</v>
      </c>
      <c r="J46" s="40" t="s">
        <v>29</v>
      </c>
      <c r="K46" s="41" t="s">
        <v>26</v>
      </c>
      <c r="L46" s="42" t="str">
        <f t="shared" si="0"/>
        <v>250ml</v>
      </c>
      <c r="M46" s="658">
        <f t="shared" si="1"/>
        <v>5000</v>
      </c>
      <c r="N46" s="689" t="str">
        <f t="shared" si="2"/>
        <v>5000 ml</v>
      </c>
      <c r="O46" s="660">
        <f t="shared" si="3"/>
        <v>177.2</v>
      </c>
      <c r="P46" s="655">
        <f t="shared" si="4"/>
        <v>8.86</v>
      </c>
      <c r="Q46" s="655">
        <f t="shared" si="5"/>
        <v>0</v>
      </c>
      <c r="R46" s="28"/>
      <c r="S46" s="28"/>
      <c r="T46" s="28"/>
      <c r="U46" s="28"/>
      <c r="V46" s="28"/>
      <c r="W46" s="28"/>
      <c r="X46" s="28"/>
      <c r="Y46" s="28"/>
      <c r="Z46" s="28"/>
    </row>
    <row r="47" spans="1:26" ht="15" customHeight="1">
      <c r="A47" s="111">
        <v>37</v>
      </c>
      <c r="B47" s="208" t="s">
        <v>2027</v>
      </c>
      <c r="C47" s="48"/>
      <c r="D47" s="48"/>
      <c r="E47" s="208" t="s">
        <v>2688</v>
      </c>
      <c r="F47" s="111"/>
      <c r="G47" s="670">
        <v>10.83</v>
      </c>
      <c r="H47" s="88">
        <v>10</v>
      </c>
      <c r="I47" s="88">
        <v>33</v>
      </c>
      <c r="J47" s="40" t="s">
        <v>59</v>
      </c>
      <c r="K47" s="41" t="s">
        <v>26</v>
      </c>
      <c r="L47" s="42" t="str">
        <f t="shared" si="0"/>
        <v>33grams</v>
      </c>
      <c r="M47" s="658">
        <f t="shared" si="1"/>
        <v>330</v>
      </c>
      <c r="N47" s="689" t="str">
        <f t="shared" si="2"/>
        <v>330 grams</v>
      </c>
      <c r="O47" s="660">
        <f t="shared" si="3"/>
        <v>108.3</v>
      </c>
      <c r="P47" s="655">
        <f t="shared" si="4"/>
        <v>10.83</v>
      </c>
      <c r="Q47" s="662">
        <f t="shared" si="5"/>
        <v>0</v>
      </c>
      <c r="R47" s="11"/>
      <c r="S47" s="28"/>
      <c r="T47" s="28"/>
      <c r="U47" s="28"/>
      <c r="V47" s="28"/>
      <c r="W47" s="28"/>
      <c r="X47" s="28"/>
      <c r="Y47" s="28"/>
      <c r="Z47" s="28"/>
    </row>
    <row r="48" spans="1:26" ht="15" customHeight="1">
      <c r="A48" s="111">
        <v>38</v>
      </c>
      <c r="B48" s="208" t="s">
        <v>2345</v>
      </c>
      <c r="C48" s="48"/>
      <c r="D48" s="48"/>
      <c r="E48" s="208" t="s">
        <v>2689</v>
      </c>
      <c r="F48" s="111"/>
      <c r="G48" s="670">
        <v>22</v>
      </c>
      <c r="H48" s="88">
        <v>5.54</v>
      </c>
      <c r="I48" s="88">
        <v>1</v>
      </c>
      <c r="J48" s="40" t="s">
        <v>59</v>
      </c>
      <c r="K48" s="41" t="s">
        <v>26</v>
      </c>
      <c r="L48" s="42" t="str">
        <f t="shared" si="0"/>
        <v>1grams</v>
      </c>
      <c r="M48" s="658">
        <f t="shared" si="1"/>
        <v>5.54</v>
      </c>
      <c r="N48" s="689" t="str">
        <f t="shared" si="2"/>
        <v>5.54 grams</v>
      </c>
      <c r="O48" s="660">
        <f t="shared" si="3"/>
        <v>121.88</v>
      </c>
      <c r="P48" s="655">
        <f t="shared" si="4"/>
        <v>22</v>
      </c>
      <c r="Q48" s="655">
        <f t="shared" si="5"/>
        <v>0</v>
      </c>
      <c r="R48" s="28"/>
      <c r="S48" s="28"/>
      <c r="T48" s="28"/>
      <c r="U48" s="28"/>
      <c r="V48" s="28"/>
      <c r="W48" s="28"/>
      <c r="X48" s="28"/>
      <c r="Y48" s="28"/>
      <c r="Z48" s="28"/>
    </row>
    <row r="49" spans="1:26" ht="15" customHeight="1">
      <c r="A49" s="111">
        <v>39</v>
      </c>
      <c r="B49" s="208" t="s">
        <v>2601</v>
      </c>
      <c r="C49" s="48"/>
      <c r="D49" s="48"/>
      <c r="E49" s="208" t="s">
        <v>2602</v>
      </c>
      <c r="F49" s="111"/>
      <c r="G49" s="670">
        <v>4.8600000000000003</v>
      </c>
      <c r="H49" s="88">
        <v>46</v>
      </c>
      <c r="I49" s="88">
        <v>2</v>
      </c>
      <c r="J49" s="40" t="s">
        <v>59</v>
      </c>
      <c r="K49" s="41" t="s">
        <v>26</v>
      </c>
      <c r="L49" s="42" t="str">
        <f t="shared" si="0"/>
        <v>2grams</v>
      </c>
      <c r="M49" s="658">
        <f t="shared" si="1"/>
        <v>92</v>
      </c>
      <c r="N49" s="689" t="str">
        <f t="shared" si="2"/>
        <v>92 grams</v>
      </c>
      <c r="O49" s="660">
        <f t="shared" si="3"/>
        <v>223.56</v>
      </c>
      <c r="P49" s="655">
        <f t="shared" si="4"/>
        <v>4.8600000000000003</v>
      </c>
      <c r="Q49" s="662">
        <f t="shared" si="5"/>
        <v>0</v>
      </c>
      <c r="R49" s="11"/>
      <c r="S49" s="28"/>
      <c r="T49" s="28"/>
      <c r="U49" s="28"/>
      <c r="V49" s="28"/>
      <c r="W49" s="28"/>
      <c r="X49" s="28"/>
      <c r="Y49" s="28"/>
      <c r="Z49" s="28"/>
    </row>
    <row r="50" spans="1:26" ht="15" customHeight="1">
      <c r="A50" s="111">
        <v>40</v>
      </c>
      <c r="B50" s="208" t="s">
        <v>1028</v>
      </c>
      <c r="C50" s="48"/>
      <c r="D50" s="48"/>
      <c r="E50" s="362" t="s">
        <v>1030</v>
      </c>
      <c r="F50" s="111"/>
      <c r="G50" s="670">
        <v>166.49</v>
      </c>
      <c r="H50" s="88">
        <v>3</v>
      </c>
      <c r="I50" s="88">
        <v>3033</v>
      </c>
      <c r="J50" s="40" t="s">
        <v>59</v>
      </c>
      <c r="K50" s="41" t="s">
        <v>26</v>
      </c>
      <c r="L50" s="42" t="str">
        <f t="shared" si="0"/>
        <v>3033grams</v>
      </c>
      <c r="M50" s="658">
        <f t="shared" si="1"/>
        <v>9099</v>
      </c>
      <c r="N50" s="689" t="str">
        <f t="shared" si="2"/>
        <v>9099 grams</v>
      </c>
      <c r="O50" s="660">
        <f t="shared" si="3"/>
        <v>499.47</v>
      </c>
      <c r="P50" s="655">
        <f t="shared" si="4"/>
        <v>166.49</v>
      </c>
      <c r="Q50" s="655">
        <f t="shared" si="5"/>
        <v>0</v>
      </c>
      <c r="R50" s="28"/>
      <c r="S50" s="28"/>
      <c r="T50" s="28"/>
      <c r="U50" s="28"/>
      <c r="V50" s="28"/>
      <c r="W50" s="28"/>
      <c r="X50" s="28"/>
      <c r="Y50" s="28"/>
      <c r="Z50" s="28"/>
    </row>
    <row r="51" spans="1:26" ht="15" customHeight="1">
      <c r="A51" s="111">
        <v>41</v>
      </c>
      <c r="B51" s="208" t="s">
        <v>1050</v>
      </c>
      <c r="C51" s="48"/>
      <c r="D51" s="48"/>
      <c r="E51" s="208" t="s">
        <v>2690</v>
      </c>
      <c r="F51" s="111"/>
      <c r="G51" s="670">
        <v>27.2</v>
      </c>
      <c r="H51" s="88">
        <v>3</v>
      </c>
      <c r="I51" s="88">
        <v>113</v>
      </c>
      <c r="J51" s="88" t="s">
        <v>59</v>
      </c>
      <c r="K51" s="41" t="s">
        <v>26</v>
      </c>
      <c r="L51" s="42" t="str">
        <f t="shared" si="0"/>
        <v>113grams</v>
      </c>
      <c r="M51" s="658">
        <f t="shared" si="1"/>
        <v>339</v>
      </c>
      <c r="N51" s="689" t="str">
        <f t="shared" si="2"/>
        <v>339 grams</v>
      </c>
      <c r="O51" s="660">
        <f t="shared" si="3"/>
        <v>81.599999999999994</v>
      </c>
      <c r="P51" s="655">
        <f t="shared" si="4"/>
        <v>27.2</v>
      </c>
      <c r="Q51" s="655">
        <f t="shared" si="5"/>
        <v>0</v>
      </c>
      <c r="R51" s="11"/>
      <c r="S51" s="28"/>
      <c r="T51" s="28"/>
      <c r="U51" s="28"/>
      <c r="V51" s="28"/>
      <c r="W51" s="28"/>
      <c r="X51" s="28"/>
      <c r="Y51" s="28"/>
      <c r="Z51" s="28"/>
    </row>
    <row r="52" spans="1:26" ht="15" customHeight="1">
      <c r="A52" s="111">
        <v>42</v>
      </c>
      <c r="B52" s="208" t="s">
        <v>1300</v>
      </c>
      <c r="C52" s="48"/>
      <c r="D52" s="48"/>
      <c r="E52" s="208" t="s">
        <v>1303</v>
      </c>
      <c r="F52" s="111"/>
      <c r="G52" s="670">
        <v>42.3</v>
      </c>
      <c r="H52" s="88">
        <v>12</v>
      </c>
      <c r="I52" s="88">
        <v>250</v>
      </c>
      <c r="J52" s="88" t="s">
        <v>59</v>
      </c>
      <c r="K52" s="41" t="s">
        <v>26</v>
      </c>
      <c r="L52" s="42" t="str">
        <f t="shared" si="0"/>
        <v>250grams</v>
      </c>
      <c r="M52" s="658">
        <f t="shared" si="1"/>
        <v>3000</v>
      </c>
      <c r="N52" s="689" t="str">
        <f t="shared" si="2"/>
        <v>3000 grams</v>
      </c>
      <c r="O52" s="660">
        <f t="shared" si="3"/>
        <v>507.59999999999997</v>
      </c>
      <c r="P52" s="655">
        <f t="shared" si="4"/>
        <v>42.3</v>
      </c>
      <c r="Q52" s="662">
        <f t="shared" si="5"/>
        <v>0</v>
      </c>
      <c r="R52" s="11"/>
      <c r="S52" s="28"/>
      <c r="T52" s="28"/>
      <c r="U52" s="28"/>
      <c r="V52" s="28"/>
      <c r="W52" s="28"/>
      <c r="X52" s="28"/>
      <c r="Y52" s="28"/>
      <c r="Z52" s="28"/>
    </row>
    <row r="53" spans="1:26" ht="15" customHeight="1">
      <c r="A53" s="111">
        <v>43</v>
      </c>
      <c r="B53" s="208" t="s">
        <v>1397</v>
      </c>
      <c r="C53" s="48"/>
      <c r="D53" s="48"/>
      <c r="E53" s="208" t="s">
        <v>1399</v>
      </c>
      <c r="F53" s="111"/>
      <c r="G53" s="670">
        <v>22.9</v>
      </c>
      <c r="H53" s="88">
        <v>6</v>
      </c>
      <c r="I53" s="88">
        <v>85</v>
      </c>
      <c r="J53" s="88" t="s">
        <v>59</v>
      </c>
      <c r="K53" s="41" t="s">
        <v>26</v>
      </c>
      <c r="L53" s="42" t="str">
        <f t="shared" si="0"/>
        <v>85grams</v>
      </c>
      <c r="M53" s="658">
        <f t="shared" si="1"/>
        <v>510</v>
      </c>
      <c r="N53" s="689" t="str">
        <f t="shared" si="2"/>
        <v>510 grams</v>
      </c>
      <c r="O53" s="660">
        <f t="shared" si="3"/>
        <v>137.39999999999998</v>
      </c>
      <c r="P53" s="655">
        <f t="shared" si="4"/>
        <v>22.899999999999995</v>
      </c>
      <c r="Q53" s="662">
        <f t="shared" si="5"/>
        <v>0</v>
      </c>
      <c r="R53" s="11"/>
      <c r="S53" s="28"/>
      <c r="T53" s="28"/>
      <c r="U53" s="28"/>
      <c r="V53" s="28"/>
      <c r="W53" s="28"/>
      <c r="X53" s="28"/>
      <c r="Y53" s="28"/>
      <c r="Z53" s="28"/>
    </row>
    <row r="54" spans="1:26" ht="15" customHeight="1">
      <c r="A54" s="111">
        <v>44</v>
      </c>
      <c r="B54" s="36" t="s">
        <v>1425</v>
      </c>
      <c r="C54" s="48"/>
      <c r="D54" s="48"/>
      <c r="E54" s="36" t="s">
        <v>1427</v>
      </c>
      <c r="F54" s="111"/>
      <c r="G54" s="670">
        <v>85.1</v>
      </c>
      <c r="H54" s="88">
        <v>8</v>
      </c>
      <c r="I54" s="88">
        <v>350</v>
      </c>
      <c r="J54" s="88" t="s">
        <v>59</v>
      </c>
      <c r="K54" s="41" t="s">
        <v>26</v>
      </c>
      <c r="L54" s="42" t="str">
        <f t="shared" si="0"/>
        <v>350grams</v>
      </c>
      <c r="M54" s="658">
        <f t="shared" si="1"/>
        <v>2800</v>
      </c>
      <c r="N54" s="689" t="str">
        <f t="shared" si="2"/>
        <v>2800 grams</v>
      </c>
      <c r="O54" s="660">
        <f t="shared" si="3"/>
        <v>680.8</v>
      </c>
      <c r="P54" s="655">
        <f t="shared" si="4"/>
        <v>85.1</v>
      </c>
      <c r="Q54" s="662">
        <f t="shared" si="5"/>
        <v>0</v>
      </c>
      <c r="R54" s="11"/>
      <c r="S54" s="28"/>
      <c r="T54" s="28"/>
      <c r="U54" s="28"/>
      <c r="V54" s="28"/>
      <c r="W54" s="28"/>
      <c r="X54" s="28"/>
      <c r="Y54" s="28"/>
      <c r="Z54" s="28"/>
    </row>
    <row r="55" spans="1:26" ht="15" customHeight="1">
      <c r="A55" s="111">
        <v>45</v>
      </c>
      <c r="B55" s="36" t="s">
        <v>1425</v>
      </c>
      <c r="C55" s="48"/>
      <c r="D55" s="139"/>
      <c r="E55" s="381" t="s">
        <v>1423</v>
      </c>
      <c r="F55" s="111"/>
      <c r="G55" s="670">
        <v>82.5</v>
      </c>
      <c r="H55" s="88">
        <v>6</v>
      </c>
      <c r="I55" s="88">
        <v>350</v>
      </c>
      <c r="J55" s="88" t="s">
        <v>59</v>
      </c>
      <c r="K55" s="41" t="s">
        <v>26</v>
      </c>
      <c r="L55" s="42" t="str">
        <f t="shared" si="0"/>
        <v>350grams</v>
      </c>
      <c r="M55" s="658">
        <f t="shared" si="1"/>
        <v>2100</v>
      </c>
      <c r="N55" s="689" t="str">
        <f t="shared" si="2"/>
        <v>2100 grams</v>
      </c>
      <c r="O55" s="660">
        <f t="shared" si="3"/>
        <v>495</v>
      </c>
      <c r="P55" s="655">
        <f t="shared" si="4"/>
        <v>82.5</v>
      </c>
      <c r="Q55" s="662">
        <f t="shared" si="5"/>
        <v>0</v>
      </c>
      <c r="R55" s="11"/>
      <c r="S55" s="28"/>
      <c r="T55" s="28"/>
      <c r="U55" s="28"/>
      <c r="V55" s="28"/>
      <c r="W55" s="28"/>
      <c r="X55" s="28"/>
      <c r="Y55" s="28"/>
      <c r="Z55" s="28"/>
    </row>
    <row r="56" spans="1:26" ht="15" customHeight="1">
      <c r="A56" s="111">
        <v>46</v>
      </c>
      <c r="B56" s="208" t="s">
        <v>1459</v>
      </c>
      <c r="C56" s="48"/>
      <c r="D56" s="139"/>
      <c r="E56" s="208" t="s">
        <v>1461</v>
      </c>
      <c r="F56" s="111"/>
      <c r="G56" s="670">
        <v>67.400000000000006</v>
      </c>
      <c r="H56" s="88">
        <v>10</v>
      </c>
      <c r="I56" s="88">
        <v>425</v>
      </c>
      <c r="J56" s="88" t="s">
        <v>59</v>
      </c>
      <c r="K56" s="41" t="s">
        <v>26</v>
      </c>
      <c r="L56" s="42" t="str">
        <f t="shared" si="0"/>
        <v>425grams</v>
      </c>
      <c r="M56" s="658">
        <f t="shared" si="1"/>
        <v>4250</v>
      </c>
      <c r="N56" s="689" t="str">
        <f t="shared" si="2"/>
        <v>4250 grams</v>
      </c>
      <c r="O56" s="660">
        <f t="shared" si="3"/>
        <v>674</v>
      </c>
      <c r="P56" s="655">
        <f t="shared" si="4"/>
        <v>67.400000000000006</v>
      </c>
      <c r="Q56" s="655">
        <f t="shared" si="5"/>
        <v>0</v>
      </c>
      <c r="R56" s="11"/>
      <c r="S56" s="28"/>
      <c r="T56" s="28"/>
      <c r="U56" s="28"/>
      <c r="V56" s="28"/>
      <c r="W56" s="28"/>
      <c r="X56" s="28"/>
      <c r="Y56" s="28"/>
      <c r="Z56" s="28"/>
    </row>
    <row r="57" spans="1:26" ht="15" customHeight="1">
      <c r="A57" s="111">
        <v>47</v>
      </c>
      <c r="B57" s="208" t="s">
        <v>2691</v>
      </c>
      <c r="C57" s="48"/>
      <c r="D57" s="139"/>
      <c r="E57" s="208" t="s">
        <v>1704</v>
      </c>
      <c r="F57" s="111"/>
      <c r="G57" s="670">
        <v>47.9</v>
      </c>
      <c r="H57" s="88">
        <v>12</v>
      </c>
      <c r="I57" s="88">
        <v>156</v>
      </c>
      <c r="J57" s="88" t="s">
        <v>59</v>
      </c>
      <c r="K57" s="41" t="s">
        <v>26</v>
      </c>
      <c r="L57" s="42" t="str">
        <f t="shared" si="0"/>
        <v>156grams</v>
      </c>
      <c r="M57" s="658">
        <f t="shared" si="1"/>
        <v>1872</v>
      </c>
      <c r="N57" s="689" t="str">
        <f t="shared" si="2"/>
        <v>1872 grams</v>
      </c>
      <c r="O57" s="660">
        <f t="shared" si="3"/>
        <v>574.79999999999995</v>
      </c>
      <c r="P57" s="655">
        <f t="shared" si="4"/>
        <v>47.9</v>
      </c>
      <c r="Q57" s="655">
        <f t="shared" si="5"/>
        <v>0</v>
      </c>
      <c r="R57" s="28"/>
      <c r="S57" s="28"/>
      <c r="T57" s="28"/>
      <c r="U57" s="28"/>
      <c r="V57" s="28"/>
      <c r="W57" s="28"/>
      <c r="X57" s="28"/>
      <c r="Y57" s="28"/>
      <c r="Z57" s="28"/>
    </row>
    <row r="58" spans="1:26" ht="15" customHeight="1">
      <c r="A58" s="111">
        <v>48</v>
      </c>
      <c r="B58" s="36" t="s">
        <v>2173</v>
      </c>
      <c r="C58" s="48"/>
      <c r="D58" s="139"/>
      <c r="E58" s="36" t="s">
        <v>2171</v>
      </c>
      <c r="F58" s="111"/>
      <c r="G58" s="670">
        <v>60.3</v>
      </c>
      <c r="H58" s="88">
        <v>12</v>
      </c>
      <c r="I58" s="88">
        <v>425</v>
      </c>
      <c r="J58" s="88" t="s">
        <v>59</v>
      </c>
      <c r="K58" s="41" t="s">
        <v>26</v>
      </c>
      <c r="L58" s="42" t="str">
        <f t="shared" si="0"/>
        <v>425grams</v>
      </c>
      <c r="M58" s="658">
        <f t="shared" si="1"/>
        <v>5100</v>
      </c>
      <c r="N58" s="689" t="str">
        <f t="shared" si="2"/>
        <v>5100 grams</v>
      </c>
      <c r="O58" s="660">
        <f t="shared" si="3"/>
        <v>723.59999999999991</v>
      </c>
      <c r="P58" s="655">
        <f t="shared" si="4"/>
        <v>60.29999999999999</v>
      </c>
      <c r="Q58" s="662">
        <f t="shared" si="5"/>
        <v>0</v>
      </c>
      <c r="R58" s="11"/>
      <c r="S58" s="28"/>
      <c r="T58" s="28"/>
      <c r="U58" s="28"/>
      <c r="V58" s="28"/>
      <c r="W58" s="28"/>
      <c r="X58" s="28"/>
      <c r="Y58" s="28"/>
      <c r="Z58" s="28"/>
    </row>
    <row r="59" spans="1:26" ht="15" customHeight="1">
      <c r="A59" s="111">
        <v>49</v>
      </c>
      <c r="B59" s="36" t="s">
        <v>556</v>
      </c>
      <c r="C59" s="48"/>
      <c r="D59" s="139"/>
      <c r="E59" s="208" t="s">
        <v>2692</v>
      </c>
      <c r="F59" s="111"/>
      <c r="G59" s="670">
        <v>134</v>
      </c>
      <c r="H59" s="88">
        <v>38</v>
      </c>
      <c r="I59" s="88">
        <v>1</v>
      </c>
      <c r="J59" s="88" t="s">
        <v>33</v>
      </c>
      <c r="K59" s="41" t="s">
        <v>26</v>
      </c>
      <c r="L59" s="42" t="str">
        <f t="shared" si="0"/>
        <v>1kg</v>
      </c>
      <c r="M59" s="658">
        <f t="shared" si="1"/>
        <v>38</v>
      </c>
      <c r="N59" s="689" t="str">
        <f t="shared" si="2"/>
        <v>38 kg</v>
      </c>
      <c r="O59" s="660">
        <f t="shared" si="3"/>
        <v>5092</v>
      </c>
      <c r="P59" s="655">
        <f t="shared" si="4"/>
        <v>134</v>
      </c>
      <c r="Q59" s="662">
        <f t="shared" si="5"/>
        <v>0</v>
      </c>
      <c r="R59" s="11"/>
      <c r="S59" s="28"/>
      <c r="T59" s="28"/>
      <c r="U59" s="28"/>
      <c r="V59" s="28"/>
      <c r="W59" s="28"/>
      <c r="X59" s="28"/>
      <c r="Y59" s="28"/>
      <c r="Z59" s="28"/>
    </row>
    <row r="60" spans="1:26" ht="15" customHeight="1">
      <c r="A60" s="111">
        <v>50</v>
      </c>
      <c r="B60" s="36" t="s">
        <v>962</v>
      </c>
      <c r="C60" s="48"/>
      <c r="D60" s="139"/>
      <c r="E60" s="36" t="s">
        <v>2693</v>
      </c>
      <c r="F60" s="111"/>
      <c r="G60" s="670">
        <v>57</v>
      </c>
      <c r="H60" s="88">
        <v>1</v>
      </c>
      <c r="I60" s="88">
        <v>1000</v>
      </c>
      <c r="J60" s="88" t="s">
        <v>59</v>
      </c>
      <c r="K60" s="41" t="s">
        <v>26</v>
      </c>
      <c r="L60" s="42" t="str">
        <f t="shared" si="0"/>
        <v>1000grams</v>
      </c>
      <c r="M60" s="658">
        <f t="shared" si="1"/>
        <v>1000</v>
      </c>
      <c r="N60" s="689" t="str">
        <f t="shared" si="2"/>
        <v>1000 grams</v>
      </c>
      <c r="O60" s="660">
        <f t="shared" si="3"/>
        <v>57</v>
      </c>
      <c r="P60" s="655">
        <f t="shared" si="4"/>
        <v>57</v>
      </c>
      <c r="Q60" s="662">
        <f t="shared" si="5"/>
        <v>0</v>
      </c>
      <c r="R60" s="11"/>
      <c r="S60" s="28"/>
      <c r="T60" s="28"/>
      <c r="U60" s="28"/>
      <c r="V60" s="28"/>
      <c r="W60" s="28"/>
      <c r="X60" s="28"/>
      <c r="Y60" s="28"/>
      <c r="Z60" s="28"/>
    </row>
    <row r="61" spans="1:26" ht="15" customHeight="1">
      <c r="A61" s="111">
        <v>51</v>
      </c>
      <c r="B61" s="36" t="s">
        <v>1007</v>
      </c>
      <c r="C61" s="48"/>
      <c r="D61" s="139"/>
      <c r="E61" s="36" t="s">
        <v>2694</v>
      </c>
      <c r="F61" s="111"/>
      <c r="G61" s="670">
        <v>175</v>
      </c>
      <c r="H61" s="88">
        <v>2</v>
      </c>
      <c r="I61" s="88">
        <v>1000</v>
      </c>
      <c r="J61" s="88" t="s">
        <v>59</v>
      </c>
      <c r="K61" s="41" t="s">
        <v>26</v>
      </c>
      <c r="L61" s="42" t="str">
        <f t="shared" si="0"/>
        <v>1000grams</v>
      </c>
      <c r="M61" s="658">
        <f t="shared" si="1"/>
        <v>2000</v>
      </c>
      <c r="N61" s="689" t="str">
        <f t="shared" si="2"/>
        <v>2000 grams</v>
      </c>
      <c r="O61" s="660">
        <f t="shared" si="3"/>
        <v>350</v>
      </c>
      <c r="P61" s="655">
        <f t="shared" si="4"/>
        <v>175</v>
      </c>
      <c r="Q61" s="655">
        <f t="shared" si="5"/>
        <v>0</v>
      </c>
      <c r="R61" s="28"/>
      <c r="S61" s="28"/>
      <c r="T61" s="28"/>
      <c r="U61" s="28"/>
      <c r="V61" s="28"/>
      <c r="W61" s="28"/>
      <c r="X61" s="28"/>
      <c r="Y61" s="28"/>
      <c r="Z61" s="28"/>
    </row>
    <row r="62" spans="1:26" ht="15" customHeight="1">
      <c r="A62" s="111">
        <v>52</v>
      </c>
      <c r="B62" s="36" t="s">
        <v>1235</v>
      </c>
      <c r="C62" s="48"/>
      <c r="D62" s="139"/>
      <c r="E62" s="208" t="s">
        <v>2695</v>
      </c>
      <c r="F62" s="111"/>
      <c r="G62" s="670">
        <v>195</v>
      </c>
      <c r="H62" s="88">
        <v>5</v>
      </c>
      <c r="I62" s="88">
        <v>1000</v>
      </c>
      <c r="J62" s="88" t="s">
        <v>2696</v>
      </c>
      <c r="K62" s="229" t="s">
        <v>26</v>
      </c>
      <c r="L62" s="42" t="str">
        <f t="shared" si="0"/>
        <v xml:space="preserve">1000grams </v>
      </c>
      <c r="M62" s="658">
        <f t="shared" si="1"/>
        <v>5000</v>
      </c>
      <c r="N62" s="689" t="str">
        <f t="shared" si="2"/>
        <v xml:space="preserve">5000 grams </v>
      </c>
      <c r="O62" s="660">
        <f t="shared" si="3"/>
        <v>975</v>
      </c>
      <c r="P62" s="673">
        <f t="shared" si="4"/>
        <v>195</v>
      </c>
      <c r="Q62" s="674">
        <f t="shared" si="5"/>
        <v>0</v>
      </c>
      <c r="R62" s="83"/>
      <c r="S62" s="84"/>
      <c r="T62" s="84"/>
      <c r="U62" s="84"/>
      <c r="V62" s="84"/>
      <c r="W62" s="84"/>
      <c r="X62" s="84"/>
      <c r="Y62" s="84"/>
      <c r="Z62" s="84"/>
    </row>
    <row r="63" spans="1:26" ht="15" customHeight="1">
      <c r="A63" s="111">
        <v>53</v>
      </c>
      <c r="B63" s="208" t="s">
        <v>1972</v>
      </c>
      <c r="C63" s="48"/>
      <c r="D63" s="139"/>
      <c r="E63" s="208" t="s">
        <v>2697</v>
      </c>
      <c r="F63" s="111"/>
      <c r="G63" s="670">
        <v>140</v>
      </c>
      <c r="H63" s="88">
        <v>1</v>
      </c>
      <c r="I63" s="88">
        <v>1000</v>
      </c>
      <c r="J63" s="88" t="s">
        <v>2698</v>
      </c>
      <c r="K63" s="41" t="s">
        <v>26</v>
      </c>
      <c r="L63" s="42" t="str">
        <f t="shared" si="0"/>
        <v>1000g</v>
      </c>
      <c r="M63" s="658">
        <f t="shared" si="1"/>
        <v>1000</v>
      </c>
      <c r="N63" s="689" t="str">
        <f t="shared" si="2"/>
        <v>1000 g</v>
      </c>
      <c r="O63" s="660">
        <f t="shared" si="3"/>
        <v>140</v>
      </c>
      <c r="P63" s="655">
        <f t="shared" si="4"/>
        <v>140</v>
      </c>
      <c r="Q63" s="665">
        <f t="shared" si="5"/>
        <v>0</v>
      </c>
      <c r="R63" s="28"/>
      <c r="S63" s="28"/>
      <c r="T63" s="28"/>
      <c r="U63" s="28"/>
      <c r="V63" s="28"/>
      <c r="W63" s="28"/>
      <c r="X63" s="28"/>
      <c r="Y63" s="28"/>
      <c r="Z63" s="28"/>
    </row>
    <row r="64" spans="1:26" ht="15" customHeight="1">
      <c r="A64" s="111">
        <v>54</v>
      </c>
      <c r="B64" s="208" t="s">
        <v>1980</v>
      </c>
      <c r="C64" s="48"/>
      <c r="D64" s="139"/>
      <c r="E64" s="208" t="s">
        <v>2699</v>
      </c>
      <c r="F64" s="111"/>
      <c r="G64" s="670">
        <v>240</v>
      </c>
      <c r="H64" s="88">
        <v>1</v>
      </c>
      <c r="I64" s="88">
        <v>1000</v>
      </c>
      <c r="J64" s="88" t="s">
        <v>2698</v>
      </c>
      <c r="K64" s="41" t="s">
        <v>26</v>
      </c>
      <c r="L64" s="42" t="str">
        <f t="shared" si="0"/>
        <v>1000g</v>
      </c>
      <c r="M64" s="658">
        <f t="shared" si="1"/>
        <v>1000</v>
      </c>
      <c r="N64" s="689" t="str">
        <f t="shared" si="2"/>
        <v>1000 g</v>
      </c>
      <c r="O64" s="660">
        <f t="shared" si="3"/>
        <v>240</v>
      </c>
      <c r="P64" s="655">
        <f t="shared" si="4"/>
        <v>240</v>
      </c>
      <c r="Q64" s="665">
        <f t="shared" si="5"/>
        <v>0</v>
      </c>
      <c r="R64" s="28"/>
      <c r="S64" s="28"/>
      <c r="T64" s="28"/>
      <c r="U64" s="28"/>
      <c r="V64" s="28"/>
      <c r="W64" s="28"/>
      <c r="X64" s="28"/>
      <c r="Y64" s="28"/>
      <c r="Z64" s="28"/>
    </row>
    <row r="65" spans="1:26" ht="15" customHeight="1">
      <c r="A65" s="111">
        <v>55</v>
      </c>
      <c r="B65" s="36" t="s">
        <v>2380</v>
      </c>
      <c r="C65" s="48"/>
      <c r="D65" s="139"/>
      <c r="E65" s="36" t="s">
        <v>2700</v>
      </c>
      <c r="F65" s="111"/>
      <c r="G65" s="670">
        <v>48.45</v>
      </c>
      <c r="H65" s="88">
        <v>2</v>
      </c>
      <c r="I65" s="88">
        <v>250</v>
      </c>
      <c r="J65" s="88" t="s">
        <v>2698</v>
      </c>
      <c r="K65" s="41" t="s">
        <v>26</v>
      </c>
      <c r="L65" s="42" t="str">
        <f t="shared" si="0"/>
        <v>250g</v>
      </c>
      <c r="M65" s="658">
        <f t="shared" si="1"/>
        <v>500</v>
      </c>
      <c r="N65" s="689" t="str">
        <f t="shared" si="2"/>
        <v>500 g</v>
      </c>
      <c r="O65" s="660">
        <f t="shared" si="3"/>
        <v>96.9</v>
      </c>
      <c r="P65" s="655">
        <f t="shared" si="4"/>
        <v>48.45</v>
      </c>
      <c r="Q65" s="662">
        <f t="shared" si="5"/>
        <v>0</v>
      </c>
      <c r="R65" s="11"/>
      <c r="S65" s="28"/>
      <c r="T65" s="28"/>
      <c r="U65" s="28"/>
      <c r="V65" s="28"/>
      <c r="W65" s="28"/>
      <c r="X65" s="28"/>
      <c r="Y65" s="28"/>
      <c r="Z65" s="28"/>
    </row>
    <row r="66" spans="1:26" ht="15" customHeight="1">
      <c r="A66" s="111">
        <v>56</v>
      </c>
      <c r="B66" s="36" t="s">
        <v>83</v>
      </c>
      <c r="C66" s="48"/>
      <c r="D66" s="139"/>
      <c r="E66" s="36" t="s">
        <v>2701</v>
      </c>
      <c r="F66" s="111"/>
      <c r="G66" s="670">
        <v>420.6</v>
      </c>
      <c r="H66" s="88">
        <v>2</v>
      </c>
      <c r="I66" s="88">
        <v>3500</v>
      </c>
      <c r="J66" s="88" t="s">
        <v>29</v>
      </c>
      <c r="K66" s="41" t="s">
        <v>26</v>
      </c>
      <c r="L66" s="42" t="str">
        <f t="shared" si="0"/>
        <v>3500ml</v>
      </c>
      <c r="M66" s="658">
        <f t="shared" si="1"/>
        <v>7000</v>
      </c>
      <c r="N66" s="689" t="str">
        <f t="shared" si="2"/>
        <v>7000 ml</v>
      </c>
      <c r="O66" s="660">
        <f t="shared" si="3"/>
        <v>841.2</v>
      </c>
      <c r="P66" s="655">
        <f t="shared" si="4"/>
        <v>420.6</v>
      </c>
      <c r="Q66" s="655">
        <f t="shared" si="5"/>
        <v>0</v>
      </c>
      <c r="R66" s="28"/>
      <c r="S66" s="28"/>
      <c r="T66" s="28"/>
      <c r="U66" s="28"/>
      <c r="V66" s="28"/>
      <c r="W66" s="28"/>
      <c r="X66" s="28"/>
      <c r="Y66" s="28"/>
      <c r="Z66" s="28"/>
    </row>
    <row r="67" spans="1:26" ht="15" customHeight="1">
      <c r="A67" s="111">
        <v>57</v>
      </c>
      <c r="B67" s="36" t="s">
        <v>305</v>
      </c>
      <c r="C67" s="48"/>
      <c r="D67" s="139"/>
      <c r="E67" s="36" t="s">
        <v>2702</v>
      </c>
      <c r="F67" s="111"/>
      <c r="G67" s="670">
        <v>590</v>
      </c>
      <c r="H67" s="88">
        <v>1</v>
      </c>
      <c r="I67" s="88">
        <v>1000</v>
      </c>
      <c r="J67" s="88" t="s">
        <v>2698</v>
      </c>
      <c r="K67" s="41" t="s">
        <v>26</v>
      </c>
      <c r="L67" s="42" t="str">
        <f t="shared" si="0"/>
        <v>1000g</v>
      </c>
      <c r="M67" s="658">
        <f t="shared" si="1"/>
        <v>1000</v>
      </c>
      <c r="N67" s="689" t="str">
        <f t="shared" si="2"/>
        <v>1000 g</v>
      </c>
      <c r="O67" s="660">
        <f t="shared" si="3"/>
        <v>590</v>
      </c>
      <c r="P67" s="655">
        <f t="shared" si="4"/>
        <v>590</v>
      </c>
      <c r="Q67" s="655">
        <f t="shared" si="5"/>
        <v>0</v>
      </c>
      <c r="R67" s="28"/>
      <c r="S67" s="28"/>
      <c r="T67" s="28"/>
      <c r="U67" s="28"/>
      <c r="V67" s="28"/>
      <c r="W67" s="28"/>
      <c r="X67" s="28"/>
      <c r="Y67" s="28"/>
      <c r="Z67" s="28"/>
    </row>
    <row r="68" spans="1:26" ht="15" customHeight="1">
      <c r="A68" s="111">
        <v>58</v>
      </c>
      <c r="B68" s="36" t="s">
        <v>479</v>
      </c>
      <c r="C68" s="48"/>
      <c r="D68" s="139"/>
      <c r="E68" s="36" t="s">
        <v>2703</v>
      </c>
      <c r="F68" s="111"/>
      <c r="G68" s="670">
        <v>88</v>
      </c>
      <c r="H68" s="88">
        <v>11</v>
      </c>
      <c r="I68" s="88">
        <v>3500</v>
      </c>
      <c r="J68" s="88" t="s">
        <v>29</v>
      </c>
      <c r="K68" s="41" t="s">
        <v>26</v>
      </c>
      <c r="L68" s="42" t="str">
        <f t="shared" si="0"/>
        <v>3500ml</v>
      </c>
      <c r="M68" s="658">
        <f t="shared" si="1"/>
        <v>38500</v>
      </c>
      <c r="N68" s="689" t="str">
        <f t="shared" si="2"/>
        <v>38500 ml</v>
      </c>
      <c r="O68" s="660">
        <f t="shared" si="3"/>
        <v>968</v>
      </c>
      <c r="P68" s="655">
        <f t="shared" si="4"/>
        <v>88</v>
      </c>
      <c r="Q68" s="662">
        <f t="shared" si="5"/>
        <v>0</v>
      </c>
      <c r="R68" s="11"/>
      <c r="S68" s="28"/>
      <c r="T68" s="28"/>
      <c r="U68" s="28"/>
      <c r="V68" s="28"/>
      <c r="W68" s="28"/>
      <c r="X68" s="28"/>
      <c r="Y68" s="28"/>
      <c r="Z68" s="28"/>
    </row>
    <row r="69" spans="1:26" ht="15" customHeight="1">
      <c r="A69" s="111">
        <v>59</v>
      </c>
      <c r="B69" s="208" t="s">
        <v>539</v>
      </c>
      <c r="C69" s="48"/>
      <c r="D69" s="139"/>
      <c r="E69" s="149"/>
      <c r="F69" s="111"/>
      <c r="G69" s="670">
        <v>220</v>
      </c>
      <c r="H69" s="88">
        <v>2</v>
      </c>
      <c r="I69" s="88">
        <v>1000</v>
      </c>
      <c r="J69" s="88" t="s">
        <v>2698</v>
      </c>
      <c r="K69" s="41" t="s">
        <v>26</v>
      </c>
      <c r="L69" s="42" t="str">
        <f t="shared" si="0"/>
        <v>1000g</v>
      </c>
      <c r="M69" s="658">
        <f t="shared" si="1"/>
        <v>2000</v>
      </c>
      <c r="N69" s="689" t="str">
        <f t="shared" si="2"/>
        <v>2000 g</v>
      </c>
      <c r="O69" s="660">
        <f t="shared" si="3"/>
        <v>440</v>
      </c>
      <c r="P69" s="655">
        <f t="shared" si="4"/>
        <v>220</v>
      </c>
      <c r="Q69" s="662">
        <f t="shared" si="5"/>
        <v>0</v>
      </c>
      <c r="R69" s="46"/>
      <c r="S69" s="28"/>
      <c r="T69" s="28"/>
      <c r="U69" s="28"/>
      <c r="V69" s="28"/>
      <c r="W69" s="28"/>
      <c r="X69" s="28"/>
      <c r="Y69" s="28"/>
      <c r="Z69" s="28"/>
    </row>
    <row r="70" spans="1:26" ht="15" customHeight="1">
      <c r="A70" s="111">
        <v>60</v>
      </c>
      <c r="B70" s="36" t="s">
        <v>656</v>
      </c>
      <c r="C70" s="48"/>
      <c r="D70" s="139"/>
      <c r="E70" s="36" t="s">
        <v>2704</v>
      </c>
      <c r="F70" s="111"/>
      <c r="G70" s="670">
        <v>685</v>
      </c>
      <c r="H70" s="88">
        <v>2</v>
      </c>
      <c r="I70" s="88">
        <v>50</v>
      </c>
      <c r="J70" s="88" t="s">
        <v>2698</v>
      </c>
      <c r="K70" s="41" t="s">
        <v>26</v>
      </c>
      <c r="L70" s="42" t="str">
        <f t="shared" si="0"/>
        <v>50g</v>
      </c>
      <c r="M70" s="658">
        <f t="shared" si="1"/>
        <v>100</v>
      </c>
      <c r="N70" s="689" t="str">
        <f t="shared" si="2"/>
        <v>100 g</v>
      </c>
      <c r="O70" s="660">
        <f t="shared" si="3"/>
        <v>1370</v>
      </c>
      <c r="P70" s="655">
        <f t="shared" si="4"/>
        <v>685</v>
      </c>
      <c r="Q70" s="655">
        <f t="shared" si="5"/>
        <v>0</v>
      </c>
      <c r="R70" s="11"/>
      <c r="S70" s="28"/>
      <c r="T70" s="28"/>
      <c r="U70" s="28"/>
      <c r="V70" s="28"/>
      <c r="W70" s="28"/>
      <c r="X70" s="28"/>
      <c r="Y70" s="28"/>
      <c r="Z70" s="28"/>
    </row>
    <row r="71" spans="1:26" ht="15" customHeight="1">
      <c r="A71" s="111">
        <v>61</v>
      </c>
      <c r="B71" s="208" t="s">
        <v>746</v>
      </c>
      <c r="C71" s="48"/>
      <c r="D71" s="139"/>
      <c r="E71" s="208" t="s">
        <v>2705</v>
      </c>
      <c r="F71" s="111"/>
      <c r="G71" s="670">
        <v>295</v>
      </c>
      <c r="H71" s="88">
        <v>16</v>
      </c>
      <c r="I71" s="88">
        <v>3500</v>
      </c>
      <c r="J71" s="88" t="s">
        <v>29</v>
      </c>
      <c r="K71" s="41" t="s">
        <v>26</v>
      </c>
      <c r="L71" s="42" t="str">
        <f t="shared" si="0"/>
        <v>3500ml</v>
      </c>
      <c r="M71" s="658">
        <f t="shared" si="1"/>
        <v>56000</v>
      </c>
      <c r="N71" s="689" t="str">
        <f t="shared" si="2"/>
        <v>56000 ml</v>
      </c>
      <c r="O71" s="660">
        <f t="shared" si="3"/>
        <v>4720</v>
      </c>
      <c r="P71" s="655">
        <f t="shared" si="4"/>
        <v>295</v>
      </c>
      <c r="Q71" s="655">
        <f t="shared" si="5"/>
        <v>0</v>
      </c>
      <c r="R71" s="28"/>
      <c r="S71" s="28"/>
      <c r="T71" s="28"/>
      <c r="U71" s="28"/>
      <c r="V71" s="28"/>
      <c r="W71" s="28"/>
      <c r="X71" s="28"/>
      <c r="Y71" s="28"/>
      <c r="Z71" s="28"/>
    </row>
    <row r="72" spans="1:26" ht="15" customHeight="1">
      <c r="A72" s="111">
        <v>62</v>
      </c>
      <c r="B72" s="36" t="s">
        <v>807</v>
      </c>
      <c r="C72" s="48"/>
      <c r="D72" s="179"/>
      <c r="E72" s="36" t="s">
        <v>810</v>
      </c>
      <c r="F72" s="156"/>
      <c r="G72" s="671">
        <v>52.6</v>
      </c>
      <c r="H72" s="110">
        <v>13</v>
      </c>
      <c r="I72" s="110">
        <v>62</v>
      </c>
      <c r="J72" s="88" t="s">
        <v>2698</v>
      </c>
      <c r="K72" s="41" t="s">
        <v>26</v>
      </c>
      <c r="L72" s="42" t="str">
        <f t="shared" si="0"/>
        <v>62g</v>
      </c>
      <c r="M72" s="658">
        <f t="shared" si="1"/>
        <v>806</v>
      </c>
      <c r="N72" s="689" t="str">
        <f t="shared" si="2"/>
        <v>806 g</v>
      </c>
      <c r="O72" s="660">
        <f t="shared" si="3"/>
        <v>683.80000000000007</v>
      </c>
      <c r="P72" s="655">
        <f t="shared" si="4"/>
        <v>52.600000000000009</v>
      </c>
      <c r="Q72" s="662">
        <f t="shared" si="5"/>
        <v>0</v>
      </c>
      <c r="R72" s="11"/>
      <c r="S72" s="28"/>
      <c r="T72" s="28"/>
      <c r="U72" s="28"/>
      <c r="V72" s="28"/>
      <c r="W72" s="28"/>
      <c r="X72" s="28"/>
      <c r="Y72" s="28"/>
      <c r="Z72" s="28"/>
    </row>
    <row r="73" spans="1:26" ht="15" customHeight="1">
      <c r="A73" s="111">
        <v>63</v>
      </c>
      <c r="B73" s="36" t="s">
        <v>966</v>
      </c>
      <c r="C73" s="48"/>
      <c r="D73" s="179"/>
      <c r="E73" s="36" t="s">
        <v>2703</v>
      </c>
      <c r="F73" s="156"/>
      <c r="G73" s="670">
        <v>73</v>
      </c>
      <c r="H73" s="88">
        <v>7</v>
      </c>
      <c r="I73" s="88">
        <v>3500</v>
      </c>
      <c r="J73" s="88" t="s">
        <v>29</v>
      </c>
      <c r="K73" s="41" t="s">
        <v>26</v>
      </c>
      <c r="L73" s="42" t="str">
        <f t="shared" si="0"/>
        <v>3500ml</v>
      </c>
      <c r="M73" s="658">
        <f t="shared" si="1"/>
        <v>24500</v>
      </c>
      <c r="N73" s="689" t="str">
        <f t="shared" si="2"/>
        <v>24500 ml</v>
      </c>
      <c r="O73" s="660">
        <f t="shared" si="3"/>
        <v>511</v>
      </c>
      <c r="P73" s="655">
        <f t="shared" si="4"/>
        <v>73</v>
      </c>
      <c r="Q73" s="665">
        <f t="shared" si="5"/>
        <v>0</v>
      </c>
      <c r="R73" s="28"/>
      <c r="S73" s="28"/>
      <c r="T73" s="28"/>
      <c r="U73" s="28"/>
      <c r="V73" s="28"/>
      <c r="W73" s="28"/>
      <c r="X73" s="28"/>
      <c r="Y73" s="28"/>
      <c r="Z73" s="28"/>
    </row>
    <row r="74" spans="1:26" ht="15" customHeight="1">
      <c r="A74" s="111">
        <v>64</v>
      </c>
      <c r="B74" s="36" t="s">
        <v>1525</v>
      </c>
      <c r="C74" s="48"/>
      <c r="D74" s="179"/>
      <c r="E74" s="52" t="s">
        <v>1526</v>
      </c>
      <c r="F74" s="156"/>
      <c r="G74" s="670">
        <v>11.9</v>
      </c>
      <c r="H74" s="88">
        <v>13</v>
      </c>
      <c r="I74" s="88">
        <v>24</v>
      </c>
      <c r="J74" s="88" t="s">
        <v>2698</v>
      </c>
      <c r="K74" s="41" t="s">
        <v>26</v>
      </c>
      <c r="L74" s="42" t="str">
        <f t="shared" si="0"/>
        <v>24g</v>
      </c>
      <c r="M74" s="658">
        <f t="shared" si="1"/>
        <v>312</v>
      </c>
      <c r="N74" s="689" t="str">
        <f t="shared" si="2"/>
        <v>312 g</v>
      </c>
      <c r="O74" s="660">
        <f t="shared" si="3"/>
        <v>154.70000000000002</v>
      </c>
      <c r="P74" s="655">
        <f t="shared" si="4"/>
        <v>11.900000000000002</v>
      </c>
      <c r="Q74" s="655">
        <f t="shared" si="5"/>
        <v>0</v>
      </c>
      <c r="R74" s="28"/>
      <c r="S74" s="28"/>
      <c r="T74" s="28"/>
      <c r="U74" s="28"/>
      <c r="V74" s="28"/>
      <c r="W74" s="28"/>
      <c r="X74" s="28"/>
      <c r="Y74" s="28"/>
      <c r="Z74" s="28"/>
    </row>
    <row r="75" spans="1:26" ht="15" customHeight="1">
      <c r="A75" s="111">
        <v>65</v>
      </c>
      <c r="B75" s="36" t="s">
        <v>1794</v>
      </c>
      <c r="C75" s="48"/>
      <c r="D75" s="179"/>
      <c r="E75" s="52" t="s">
        <v>2703</v>
      </c>
      <c r="F75" s="156"/>
      <c r="G75" s="670">
        <v>199</v>
      </c>
      <c r="H75" s="88">
        <v>7</v>
      </c>
      <c r="I75" s="88">
        <v>3500</v>
      </c>
      <c r="J75" s="88" t="s">
        <v>29</v>
      </c>
      <c r="K75" s="41" t="s">
        <v>26</v>
      </c>
      <c r="L75" s="42" t="str">
        <f t="shared" si="0"/>
        <v>3500ml</v>
      </c>
      <c r="M75" s="658">
        <f t="shared" si="1"/>
        <v>24500</v>
      </c>
      <c r="N75" s="689" t="str">
        <f t="shared" si="2"/>
        <v>24500 ml</v>
      </c>
      <c r="O75" s="660">
        <f t="shared" si="3"/>
        <v>1393</v>
      </c>
      <c r="P75" s="655">
        <f t="shared" si="4"/>
        <v>199</v>
      </c>
      <c r="Q75" s="655">
        <f t="shared" si="5"/>
        <v>0</v>
      </c>
      <c r="R75" s="28"/>
      <c r="S75" s="28"/>
      <c r="T75" s="28"/>
      <c r="U75" s="28"/>
      <c r="V75" s="28"/>
      <c r="W75" s="28"/>
      <c r="X75" s="28"/>
      <c r="Y75" s="28"/>
      <c r="Z75" s="28"/>
    </row>
    <row r="76" spans="1:26" ht="15" customHeight="1">
      <c r="A76" s="111">
        <v>66</v>
      </c>
      <c r="B76" s="208" t="s">
        <v>2143</v>
      </c>
      <c r="C76" s="48"/>
      <c r="D76" s="179"/>
      <c r="E76" s="208" t="s">
        <v>2706</v>
      </c>
      <c r="F76" s="156"/>
      <c r="G76" s="670">
        <v>25</v>
      </c>
      <c r="H76" s="88">
        <v>26</v>
      </c>
      <c r="I76" s="88">
        <v>1000</v>
      </c>
      <c r="J76" s="88" t="s">
        <v>2698</v>
      </c>
      <c r="K76" s="41" t="s">
        <v>26</v>
      </c>
      <c r="L76" s="42" t="str">
        <f t="shared" si="0"/>
        <v>1000g</v>
      </c>
      <c r="M76" s="658">
        <f t="shared" si="1"/>
        <v>26000</v>
      </c>
      <c r="N76" s="689" t="str">
        <f t="shared" si="2"/>
        <v>26000 g</v>
      </c>
      <c r="O76" s="660">
        <f t="shared" si="3"/>
        <v>650</v>
      </c>
      <c r="P76" s="655">
        <f t="shared" si="4"/>
        <v>25</v>
      </c>
      <c r="Q76" s="655">
        <f t="shared" si="5"/>
        <v>0</v>
      </c>
      <c r="R76" s="28"/>
      <c r="S76" s="28"/>
      <c r="T76" s="28"/>
      <c r="U76" s="28"/>
      <c r="V76" s="28"/>
      <c r="W76" s="28"/>
      <c r="X76" s="28"/>
      <c r="Y76" s="28"/>
      <c r="Z76" s="28"/>
    </row>
    <row r="77" spans="1:26" ht="15" customHeight="1">
      <c r="A77" s="111">
        <v>67</v>
      </c>
      <c r="B77" s="36" t="s">
        <v>2225</v>
      </c>
      <c r="C77" s="48"/>
      <c r="D77" s="9"/>
      <c r="E77" s="36" t="s">
        <v>2227</v>
      </c>
      <c r="F77" s="156"/>
      <c r="G77" s="670">
        <v>14.8</v>
      </c>
      <c r="H77" s="88">
        <v>12</v>
      </c>
      <c r="I77" s="88">
        <v>25</v>
      </c>
      <c r="J77" s="88" t="s">
        <v>2698</v>
      </c>
      <c r="K77" s="41" t="s">
        <v>26</v>
      </c>
      <c r="L77" s="42" t="str">
        <f t="shared" si="0"/>
        <v>25g</v>
      </c>
      <c r="M77" s="658">
        <f t="shared" si="1"/>
        <v>300</v>
      </c>
      <c r="N77" s="689" t="str">
        <f t="shared" si="2"/>
        <v>300 g</v>
      </c>
      <c r="O77" s="660">
        <f t="shared" si="3"/>
        <v>177.60000000000002</v>
      </c>
      <c r="P77" s="655"/>
      <c r="Q77" s="655">
        <f t="shared" si="5"/>
        <v>14.8</v>
      </c>
      <c r="R77" s="28"/>
      <c r="S77" s="28"/>
      <c r="T77" s="28"/>
      <c r="U77" s="28"/>
      <c r="V77" s="28"/>
      <c r="W77" s="28"/>
      <c r="X77" s="28"/>
      <c r="Y77" s="28"/>
      <c r="Z77" s="28"/>
    </row>
    <row r="78" spans="1:26" ht="15" customHeight="1">
      <c r="A78" s="111">
        <v>68</v>
      </c>
      <c r="B78" s="33" t="s">
        <v>26</v>
      </c>
      <c r="C78" s="48"/>
      <c r="D78" s="35"/>
      <c r="E78" s="36" t="s">
        <v>2703</v>
      </c>
      <c r="F78" s="156"/>
      <c r="G78" s="675">
        <v>73</v>
      </c>
      <c r="H78" s="676">
        <v>29</v>
      </c>
      <c r="I78" s="88">
        <v>3500</v>
      </c>
      <c r="J78" s="677" t="s">
        <v>29</v>
      </c>
      <c r="K78" s="41" t="s">
        <v>26</v>
      </c>
      <c r="L78" s="42" t="str">
        <f t="shared" si="0"/>
        <v>3500ml</v>
      </c>
      <c r="M78" s="658">
        <f t="shared" si="1"/>
        <v>101500</v>
      </c>
      <c r="N78" s="689" t="str">
        <f t="shared" si="2"/>
        <v>101500 ml</v>
      </c>
      <c r="O78" s="660">
        <f t="shared" si="3"/>
        <v>2117</v>
      </c>
      <c r="P78" s="655">
        <f t="shared" ref="P78:P170" si="6">O78/H78</f>
        <v>73</v>
      </c>
      <c r="Q78" s="655">
        <f t="shared" si="5"/>
        <v>0</v>
      </c>
      <c r="R78" s="28"/>
      <c r="S78" s="28"/>
      <c r="T78" s="28"/>
      <c r="U78" s="28"/>
      <c r="V78" s="28"/>
      <c r="W78" s="28"/>
      <c r="X78" s="28"/>
      <c r="Y78" s="28"/>
      <c r="Z78" s="28"/>
    </row>
    <row r="79" spans="1:26" ht="15" customHeight="1">
      <c r="A79" s="111">
        <v>69</v>
      </c>
      <c r="B79" s="208" t="s">
        <v>2422</v>
      </c>
      <c r="C79" s="48"/>
      <c r="D79" s="9"/>
      <c r="E79" s="50"/>
      <c r="F79" s="161"/>
      <c r="G79" s="670">
        <v>120</v>
      </c>
      <c r="H79" s="88">
        <v>0.5</v>
      </c>
      <c r="I79" s="88"/>
      <c r="J79" s="121"/>
      <c r="K79" s="41" t="s">
        <v>26</v>
      </c>
      <c r="L79" s="42" t="str">
        <f t="shared" si="0"/>
        <v/>
      </c>
      <c r="M79" s="658">
        <f t="shared" si="1"/>
        <v>0</v>
      </c>
      <c r="N79" s="689" t="str">
        <f t="shared" si="2"/>
        <v xml:space="preserve">0 </v>
      </c>
      <c r="O79" s="660">
        <f t="shared" si="3"/>
        <v>60</v>
      </c>
      <c r="P79" s="655">
        <f t="shared" si="6"/>
        <v>120</v>
      </c>
      <c r="Q79" s="655">
        <f t="shared" si="5"/>
        <v>0</v>
      </c>
      <c r="R79" s="28"/>
      <c r="S79" s="28"/>
      <c r="T79" s="28"/>
      <c r="U79" s="28"/>
      <c r="V79" s="28"/>
      <c r="W79" s="28"/>
      <c r="X79" s="28"/>
      <c r="Y79" s="28"/>
      <c r="Z79" s="28"/>
    </row>
    <row r="80" spans="1:26" ht="15" customHeight="1">
      <c r="A80" s="111">
        <v>70</v>
      </c>
      <c r="B80" s="36" t="s">
        <v>2446</v>
      </c>
      <c r="C80" s="48"/>
      <c r="D80" s="9"/>
      <c r="E80" s="36" t="s">
        <v>2449</v>
      </c>
      <c r="F80" s="161"/>
      <c r="G80" s="670">
        <v>18.190000000000001</v>
      </c>
      <c r="H80" s="88">
        <v>62</v>
      </c>
      <c r="I80" s="88">
        <v>70</v>
      </c>
      <c r="J80" s="121" t="s">
        <v>2698</v>
      </c>
      <c r="K80" s="41" t="s">
        <v>26</v>
      </c>
      <c r="L80" s="42" t="str">
        <f t="shared" si="0"/>
        <v>70g</v>
      </c>
      <c r="M80" s="658">
        <f t="shared" si="1"/>
        <v>4340</v>
      </c>
      <c r="N80" s="689" t="str">
        <f t="shared" si="2"/>
        <v>4340 g</v>
      </c>
      <c r="O80" s="660">
        <f t="shared" si="3"/>
        <v>1127.78</v>
      </c>
      <c r="P80" s="655">
        <f t="shared" si="6"/>
        <v>18.190000000000001</v>
      </c>
      <c r="Q80" s="662">
        <f t="shared" si="5"/>
        <v>0</v>
      </c>
      <c r="R80" s="11"/>
      <c r="S80" s="28"/>
      <c r="T80" s="28"/>
      <c r="U80" s="28"/>
      <c r="V80" s="28"/>
      <c r="W80" s="28"/>
      <c r="X80" s="28"/>
      <c r="Y80" s="28"/>
      <c r="Z80" s="28"/>
    </row>
    <row r="81" spans="1:26" ht="15" customHeight="1">
      <c r="A81" s="111">
        <v>71</v>
      </c>
      <c r="B81" s="36" t="s">
        <v>2451</v>
      </c>
      <c r="C81" s="48"/>
      <c r="D81" s="9"/>
      <c r="E81" s="36" t="s">
        <v>2703</v>
      </c>
      <c r="F81" s="161"/>
      <c r="G81" s="670">
        <v>135</v>
      </c>
      <c r="H81" s="88">
        <v>11</v>
      </c>
      <c r="I81" s="88">
        <v>3500</v>
      </c>
      <c r="J81" s="121" t="s">
        <v>29</v>
      </c>
      <c r="K81" s="41" t="s">
        <v>26</v>
      </c>
      <c r="L81" s="42" t="str">
        <f t="shared" si="0"/>
        <v>3500ml</v>
      </c>
      <c r="M81" s="658">
        <f t="shared" si="1"/>
        <v>38500</v>
      </c>
      <c r="N81" s="689" t="str">
        <f t="shared" si="2"/>
        <v>38500 ml</v>
      </c>
      <c r="O81" s="660">
        <f t="shared" si="3"/>
        <v>1485</v>
      </c>
      <c r="P81" s="655">
        <f t="shared" si="6"/>
        <v>135</v>
      </c>
      <c r="Q81" s="662">
        <f t="shared" si="5"/>
        <v>0</v>
      </c>
      <c r="R81" s="11"/>
      <c r="S81" s="28"/>
      <c r="T81" s="28"/>
      <c r="U81" s="28"/>
      <c r="V81" s="28"/>
      <c r="W81" s="28"/>
      <c r="X81" s="28"/>
      <c r="Y81" s="28"/>
      <c r="Z81" s="28"/>
    </row>
    <row r="82" spans="1:26" ht="15" customHeight="1">
      <c r="A82" s="111">
        <v>72</v>
      </c>
      <c r="B82" s="36" t="s">
        <v>2542</v>
      </c>
      <c r="C82" s="48"/>
      <c r="D82" s="9"/>
      <c r="E82" s="36" t="s">
        <v>2703</v>
      </c>
      <c r="F82" s="161"/>
      <c r="G82" s="657">
        <v>70</v>
      </c>
      <c r="H82" s="121">
        <v>10</v>
      </c>
      <c r="I82" s="121">
        <v>3500</v>
      </c>
      <c r="J82" s="168" t="s">
        <v>29</v>
      </c>
      <c r="K82" s="41" t="s">
        <v>26</v>
      </c>
      <c r="L82" s="42" t="str">
        <f t="shared" si="0"/>
        <v>3500ml</v>
      </c>
      <c r="M82" s="658">
        <f t="shared" si="1"/>
        <v>35000</v>
      </c>
      <c r="N82" s="689" t="str">
        <f t="shared" si="2"/>
        <v>35000 ml</v>
      </c>
      <c r="O82" s="660">
        <f t="shared" si="3"/>
        <v>700</v>
      </c>
      <c r="P82" s="655">
        <f t="shared" si="6"/>
        <v>70</v>
      </c>
      <c r="Q82" s="655">
        <f t="shared" si="5"/>
        <v>0</v>
      </c>
      <c r="R82" s="28"/>
      <c r="S82" s="28"/>
      <c r="T82" s="28"/>
      <c r="U82" s="28"/>
      <c r="V82" s="28"/>
      <c r="W82" s="28"/>
      <c r="X82" s="28"/>
      <c r="Y82" s="28"/>
      <c r="Z82" s="28"/>
    </row>
    <row r="83" spans="1:26" ht="15" customHeight="1">
      <c r="A83" s="111">
        <v>73</v>
      </c>
      <c r="B83" s="208" t="s">
        <v>921</v>
      </c>
      <c r="C83" s="48"/>
      <c r="D83" s="9"/>
      <c r="E83" s="208" t="s">
        <v>930</v>
      </c>
      <c r="F83" s="161"/>
      <c r="G83" s="657">
        <v>7.17</v>
      </c>
      <c r="H83" s="121">
        <v>1949</v>
      </c>
      <c r="I83" s="121"/>
      <c r="J83" s="168"/>
      <c r="K83" s="41" t="s">
        <v>26</v>
      </c>
      <c r="L83" s="42" t="str">
        <f t="shared" si="0"/>
        <v/>
      </c>
      <c r="M83" s="658">
        <f t="shared" si="1"/>
        <v>0</v>
      </c>
      <c r="N83" s="689" t="str">
        <f t="shared" si="2"/>
        <v xml:space="preserve">0 </v>
      </c>
      <c r="O83" s="660">
        <f t="shared" si="3"/>
        <v>13974.33</v>
      </c>
      <c r="P83" s="655">
        <f t="shared" si="6"/>
        <v>7.17</v>
      </c>
      <c r="Q83" s="665">
        <f t="shared" si="5"/>
        <v>0</v>
      </c>
      <c r="R83" s="28"/>
      <c r="S83" s="28"/>
      <c r="T83" s="28"/>
      <c r="U83" s="28"/>
      <c r="V83" s="28"/>
      <c r="W83" s="28"/>
      <c r="X83" s="28"/>
      <c r="Y83" s="28"/>
      <c r="Z83" s="28"/>
    </row>
    <row r="84" spans="1:26" ht="15" customHeight="1">
      <c r="A84" s="111">
        <v>74</v>
      </c>
      <c r="B84" s="208" t="s">
        <v>921</v>
      </c>
      <c r="C84" s="48"/>
      <c r="D84" s="9"/>
      <c r="E84" s="208" t="s">
        <v>922</v>
      </c>
      <c r="F84" s="161"/>
      <c r="G84" s="657">
        <v>7.5</v>
      </c>
      <c r="H84" s="121">
        <v>600</v>
      </c>
      <c r="I84" s="121"/>
      <c r="J84" s="168"/>
      <c r="K84" s="41" t="s">
        <v>26</v>
      </c>
      <c r="L84" s="42" t="str">
        <f t="shared" si="0"/>
        <v/>
      </c>
      <c r="M84" s="658">
        <f t="shared" si="1"/>
        <v>0</v>
      </c>
      <c r="N84" s="689" t="str">
        <f t="shared" si="2"/>
        <v xml:space="preserve">0 </v>
      </c>
      <c r="O84" s="660">
        <f t="shared" si="3"/>
        <v>4500</v>
      </c>
      <c r="P84" s="655">
        <f t="shared" si="6"/>
        <v>7.5</v>
      </c>
      <c r="Q84" s="662">
        <f t="shared" si="5"/>
        <v>0</v>
      </c>
      <c r="R84" s="11"/>
      <c r="S84" s="28"/>
      <c r="T84" s="28"/>
      <c r="U84" s="28"/>
      <c r="V84" s="28"/>
      <c r="W84" s="28"/>
      <c r="X84" s="28"/>
      <c r="Y84" s="28"/>
      <c r="Z84" s="28"/>
    </row>
    <row r="85" spans="1:26" ht="15" customHeight="1">
      <c r="A85" s="111">
        <v>75</v>
      </c>
      <c r="B85" s="36" t="s">
        <v>113</v>
      </c>
      <c r="C85" s="48"/>
      <c r="D85" s="9"/>
      <c r="E85" s="87" t="s">
        <v>2707</v>
      </c>
      <c r="F85" s="161"/>
      <c r="G85" s="657">
        <v>310</v>
      </c>
      <c r="H85" s="121">
        <v>8</v>
      </c>
      <c r="I85" s="121"/>
      <c r="J85" s="168"/>
      <c r="K85" s="41" t="s">
        <v>26</v>
      </c>
      <c r="L85" s="42" t="str">
        <f t="shared" si="0"/>
        <v/>
      </c>
      <c r="M85" s="658">
        <f t="shared" si="1"/>
        <v>0</v>
      </c>
      <c r="N85" s="689" t="str">
        <f t="shared" si="2"/>
        <v xml:space="preserve">0 </v>
      </c>
      <c r="O85" s="678">
        <v>2418</v>
      </c>
      <c r="P85" s="655">
        <f t="shared" si="6"/>
        <v>302.25</v>
      </c>
      <c r="Q85" s="665">
        <f t="shared" si="5"/>
        <v>7.75</v>
      </c>
      <c r="R85" s="28"/>
      <c r="S85" s="28"/>
      <c r="T85" s="28"/>
      <c r="U85" s="28"/>
      <c r="V85" s="28"/>
      <c r="W85" s="28"/>
      <c r="X85" s="28"/>
      <c r="Y85" s="28"/>
      <c r="Z85" s="28"/>
    </row>
    <row r="86" spans="1:26" ht="15" customHeight="1">
      <c r="A86" s="111">
        <v>76</v>
      </c>
      <c r="B86" s="36" t="s">
        <v>62</v>
      </c>
      <c r="C86" s="48"/>
      <c r="D86" s="9"/>
      <c r="E86" s="87"/>
      <c r="F86" s="161"/>
      <c r="G86" s="679">
        <v>60</v>
      </c>
      <c r="H86" s="121">
        <v>2</v>
      </c>
      <c r="I86" s="88"/>
      <c r="J86" s="40"/>
      <c r="K86" s="41" t="s">
        <v>26</v>
      </c>
      <c r="L86" s="42" t="str">
        <f t="shared" si="0"/>
        <v/>
      </c>
      <c r="M86" s="658">
        <f t="shared" si="1"/>
        <v>0</v>
      </c>
      <c r="N86" s="689" t="str">
        <f t="shared" si="2"/>
        <v xml:space="preserve">0 </v>
      </c>
      <c r="O86" s="660">
        <f>G86*H86</f>
        <v>120</v>
      </c>
      <c r="P86" s="655">
        <f t="shared" si="6"/>
        <v>60</v>
      </c>
      <c r="Q86" s="655">
        <f t="shared" si="5"/>
        <v>0</v>
      </c>
      <c r="R86" s="28"/>
      <c r="S86" s="28"/>
      <c r="T86" s="28"/>
      <c r="U86" s="28"/>
      <c r="V86" s="28"/>
      <c r="W86" s="28"/>
      <c r="X86" s="28"/>
      <c r="Y86" s="28"/>
      <c r="Z86" s="28"/>
    </row>
    <row r="87" spans="1:26" ht="15" customHeight="1">
      <c r="A87" s="111">
        <v>77</v>
      </c>
      <c r="B87" s="36" t="s">
        <v>184</v>
      </c>
      <c r="C87" s="48"/>
      <c r="D87" s="199"/>
      <c r="E87" s="87" t="s">
        <v>2708</v>
      </c>
      <c r="F87" s="161"/>
      <c r="G87" s="679">
        <v>260</v>
      </c>
      <c r="H87" s="121">
        <v>20</v>
      </c>
      <c r="I87" s="88"/>
      <c r="J87" s="40"/>
      <c r="K87" s="41" t="s">
        <v>26</v>
      </c>
      <c r="L87" s="42" t="str">
        <f t="shared" si="0"/>
        <v/>
      </c>
      <c r="M87" s="658">
        <f t="shared" si="1"/>
        <v>0</v>
      </c>
      <c r="N87" s="689" t="str">
        <f t="shared" si="2"/>
        <v xml:space="preserve">0 </v>
      </c>
      <c r="O87" s="678">
        <v>5512</v>
      </c>
      <c r="P87" s="655">
        <f t="shared" si="6"/>
        <v>275.60000000000002</v>
      </c>
      <c r="Q87" s="662">
        <f t="shared" si="5"/>
        <v>-15.600000000000023</v>
      </c>
      <c r="R87" s="11"/>
      <c r="S87" s="28"/>
      <c r="T87" s="28"/>
      <c r="U87" s="28"/>
      <c r="V87" s="28"/>
      <c r="W87" s="28"/>
      <c r="X87" s="28"/>
      <c r="Y87" s="28"/>
      <c r="Z87" s="28"/>
    </row>
    <row r="88" spans="1:26" ht="15" customHeight="1">
      <c r="A88" s="111">
        <v>78</v>
      </c>
      <c r="B88" s="208" t="s">
        <v>1047</v>
      </c>
      <c r="C88" s="48"/>
      <c r="D88" s="199"/>
      <c r="E88" s="50"/>
      <c r="F88" s="161"/>
      <c r="G88" s="670">
        <v>320</v>
      </c>
      <c r="H88" s="88">
        <v>7</v>
      </c>
      <c r="I88" s="88"/>
      <c r="J88" s="40"/>
      <c r="K88" s="41" t="s">
        <v>26</v>
      </c>
      <c r="L88" s="42" t="str">
        <f t="shared" si="0"/>
        <v/>
      </c>
      <c r="M88" s="658">
        <f t="shared" si="1"/>
        <v>0</v>
      </c>
      <c r="N88" s="689" t="str">
        <f t="shared" si="2"/>
        <v xml:space="preserve">0 </v>
      </c>
      <c r="O88" s="678">
        <v>2432</v>
      </c>
      <c r="P88" s="655">
        <f t="shared" si="6"/>
        <v>347.42857142857144</v>
      </c>
      <c r="Q88" s="665">
        <f t="shared" si="5"/>
        <v>-27.428571428571445</v>
      </c>
      <c r="R88" s="28"/>
      <c r="S88" s="28"/>
      <c r="T88" s="28"/>
      <c r="U88" s="28"/>
      <c r="V88" s="28"/>
      <c r="W88" s="28"/>
      <c r="X88" s="28"/>
      <c r="Y88" s="28"/>
      <c r="Z88" s="28"/>
    </row>
    <row r="89" spans="1:26" ht="15" customHeight="1">
      <c r="A89" s="111">
        <v>79</v>
      </c>
      <c r="B89" s="208" t="s">
        <v>1927</v>
      </c>
      <c r="C89" s="48"/>
      <c r="D89" s="199"/>
      <c r="E89" s="149"/>
      <c r="F89" s="161"/>
      <c r="G89" s="670">
        <v>700</v>
      </c>
      <c r="H89" s="88">
        <v>3</v>
      </c>
      <c r="I89" s="88"/>
      <c r="J89" s="40"/>
      <c r="K89" s="41" t="s">
        <v>26</v>
      </c>
      <c r="L89" s="42" t="str">
        <f t="shared" si="0"/>
        <v/>
      </c>
      <c r="M89" s="658">
        <f t="shared" si="1"/>
        <v>0</v>
      </c>
      <c r="N89" s="689" t="str">
        <f t="shared" si="2"/>
        <v xml:space="preserve">0 </v>
      </c>
      <c r="O89" s="678">
        <v>1960</v>
      </c>
      <c r="P89" s="655">
        <f t="shared" si="6"/>
        <v>653.33333333333337</v>
      </c>
      <c r="Q89" s="665">
        <f t="shared" si="5"/>
        <v>46.666666666666629</v>
      </c>
      <c r="R89" s="28"/>
      <c r="S89" s="28"/>
      <c r="T89" s="28"/>
      <c r="U89" s="28"/>
      <c r="V89" s="28"/>
      <c r="W89" s="28"/>
      <c r="X89" s="28"/>
      <c r="Y89" s="28"/>
      <c r="Z89" s="28"/>
    </row>
    <row r="90" spans="1:26" ht="15" customHeight="1">
      <c r="A90" s="111">
        <v>80</v>
      </c>
      <c r="B90" s="208" t="s">
        <v>2515</v>
      </c>
      <c r="C90" s="48"/>
      <c r="D90" s="199"/>
      <c r="E90" s="149"/>
      <c r="F90" s="161"/>
      <c r="G90" s="670">
        <v>480</v>
      </c>
      <c r="H90" s="88"/>
      <c r="I90" s="88"/>
      <c r="J90" s="40"/>
      <c r="K90" s="41" t="s">
        <v>26</v>
      </c>
      <c r="L90" s="42" t="str">
        <f t="shared" si="0"/>
        <v/>
      </c>
      <c r="M90" s="658">
        <f t="shared" si="1"/>
        <v>0</v>
      </c>
      <c r="N90" s="689" t="str">
        <f t="shared" si="2"/>
        <v xml:space="preserve">0 </v>
      </c>
      <c r="O90" s="678">
        <v>3024</v>
      </c>
      <c r="P90" s="655" t="e">
        <f t="shared" si="6"/>
        <v>#DIV/0!</v>
      </c>
      <c r="Q90" s="665" t="e">
        <f t="shared" si="5"/>
        <v>#DIV/0!</v>
      </c>
      <c r="R90" s="28"/>
      <c r="S90" s="28"/>
      <c r="T90" s="28"/>
      <c r="U90" s="28"/>
      <c r="V90" s="28"/>
      <c r="W90" s="28"/>
      <c r="X90" s="28"/>
      <c r="Y90" s="28"/>
      <c r="Z90" s="28"/>
    </row>
    <row r="91" spans="1:26" ht="15" customHeight="1">
      <c r="A91" s="111">
        <v>81</v>
      </c>
      <c r="B91" s="208" t="s">
        <v>2605</v>
      </c>
      <c r="C91" s="48"/>
      <c r="D91" s="199"/>
      <c r="E91" s="149"/>
      <c r="F91" s="161"/>
      <c r="G91" s="670">
        <v>280</v>
      </c>
      <c r="H91" s="88"/>
      <c r="I91" s="88"/>
      <c r="J91" s="40"/>
      <c r="K91" s="41" t="s">
        <v>26</v>
      </c>
      <c r="L91" s="42" t="str">
        <f t="shared" si="0"/>
        <v/>
      </c>
      <c r="M91" s="658">
        <f t="shared" si="1"/>
        <v>0</v>
      </c>
      <c r="N91" s="689" t="str">
        <f t="shared" si="2"/>
        <v xml:space="preserve">0 </v>
      </c>
      <c r="O91" s="678">
        <v>6.3</v>
      </c>
      <c r="P91" s="655" t="e">
        <f t="shared" si="6"/>
        <v>#DIV/0!</v>
      </c>
      <c r="Q91" s="665" t="e">
        <f t="shared" si="5"/>
        <v>#DIV/0!</v>
      </c>
      <c r="R91" s="28"/>
      <c r="S91" s="28"/>
      <c r="T91" s="28"/>
      <c r="U91" s="28"/>
      <c r="V91" s="28"/>
      <c r="W91" s="28"/>
      <c r="X91" s="28"/>
      <c r="Y91" s="28"/>
      <c r="Z91" s="28"/>
    </row>
    <row r="92" spans="1:26" ht="15" customHeight="1">
      <c r="A92" s="111">
        <v>82</v>
      </c>
      <c r="B92" s="736"/>
      <c r="C92" s="48"/>
      <c r="D92" s="199"/>
      <c r="E92" s="149"/>
      <c r="F92" s="161"/>
      <c r="G92" s="670">
        <v>35</v>
      </c>
      <c r="H92" s="88">
        <v>32</v>
      </c>
      <c r="I92" s="88"/>
      <c r="J92" s="40"/>
      <c r="K92" s="41" t="s">
        <v>26</v>
      </c>
      <c r="L92" s="42" t="str">
        <f t="shared" si="0"/>
        <v/>
      </c>
      <c r="M92" s="658">
        <f t="shared" si="1"/>
        <v>0</v>
      </c>
      <c r="N92" s="689" t="str">
        <f t="shared" si="2"/>
        <v xml:space="preserve">0 </v>
      </c>
      <c r="O92" s="678">
        <v>1155</v>
      </c>
      <c r="P92" s="655">
        <f t="shared" si="6"/>
        <v>36.09375</v>
      </c>
      <c r="Q92" s="665">
        <f t="shared" si="5"/>
        <v>-1.09375</v>
      </c>
      <c r="R92" s="28"/>
      <c r="S92" s="28"/>
      <c r="T92" s="28"/>
      <c r="U92" s="28"/>
      <c r="V92" s="28"/>
      <c r="W92" s="28"/>
      <c r="X92" s="28"/>
      <c r="Y92" s="28"/>
      <c r="Z92" s="28"/>
    </row>
    <row r="93" spans="1:26" ht="15" customHeight="1">
      <c r="A93" s="111">
        <v>83</v>
      </c>
      <c r="B93" s="208" t="s">
        <v>403</v>
      </c>
      <c r="C93" s="48"/>
      <c r="D93" s="199"/>
      <c r="E93" s="208" t="s">
        <v>2697</v>
      </c>
      <c r="F93" s="161"/>
      <c r="G93" s="661">
        <v>260</v>
      </c>
      <c r="H93" s="257">
        <v>1</v>
      </c>
      <c r="I93" s="110"/>
      <c r="J93" s="121"/>
      <c r="K93" s="41" t="s">
        <v>26</v>
      </c>
      <c r="L93" s="42" t="str">
        <f t="shared" si="0"/>
        <v/>
      </c>
      <c r="M93" s="658">
        <f t="shared" si="1"/>
        <v>0</v>
      </c>
      <c r="N93" s="689" t="str">
        <f t="shared" si="2"/>
        <v xml:space="preserve">0 </v>
      </c>
      <c r="O93" s="660">
        <f>G93*H93</f>
        <v>260</v>
      </c>
      <c r="P93" s="655">
        <f t="shared" si="6"/>
        <v>260</v>
      </c>
      <c r="Q93" s="665">
        <f t="shared" si="5"/>
        <v>0</v>
      </c>
      <c r="R93" s="28"/>
      <c r="S93" s="28"/>
      <c r="T93" s="28"/>
      <c r="U93" s="28"/>
      <c r="V93" s="28"/>
      <c r="W93" s="28"/>
      <c r="X93" s="28"/>
      <c r="Y93" s="28"/>
      <c r="Z93" s="28"/>
    </row>
    <row r="94" spans="1:26" ht="15" customHeight="1">
      <c r="A94" s="111">
        <v>84</v>
      </c>
      <c r="B94" s="208" t="s">
        <v>1336</v>
      </c>
      <c r="C94" s="48"/>
      <c r="D94" s="179"/>
      <c r="E94" s="149"/>
      <c r="F94" s="161"/>
      <c r="G94" s="670">
        <v>90</v>
      </c>
      <c r="H94" s="88"/>
      <c r="I94" s="88"/>
      <c r="J94" s="40"/>
      <c r="K94" s="41" t="s">
        <v>26</v>
      </c>
      <c r="L94" s="42" t="str">
        <f t="shared" si="0"/>
        <v/>
      </c>
      <c r="M94" s="658">
        <f t="shared" si="1"/>
        <v>0</v>
      </c>
      <c r="N94" s="689" t="str">
        <f t="shared" si="2"/>
        <v xml:space="preserve">0 </v>
      </c>
      <c r="O94" s="678">
        <v>1.08</v>
      </c>
      <c r="P94" s="655" t="e">
        <f t="shared" si="6"/>
        <v>#DIV/0!</v>
      </c>
      <c r="Q94" s="665" t="e">
        <f t="shared" si="5"/>
        <v>#DIV/0!</v>
      </c>
      <c r="R94" s="28"/>
      <c r="S94" s="28"/>
      <c r="T94" s="28"/>
      <c r="U94" s="28"/>
      <c r="V94" s="28"/>
      <c r="W94" s="28"/>
      <c r="X94" s="28"/>
      <c r="Y94" s="28"/>
      <c r="Z94" s="28"/>
    </row>
    <row r="95" spans="1:26" ht="15" customHeight="1">
      <c r="A95" s="111">
        <v>85</v>
      </c>
      <c r="B95" s="36" t="s">
        <v>1365</v>
      </c>
      <c r="C95" s="48"/>
      <c r="D95" s="35"/>
      <c r="E95" s="149"/>
      <c r="F95" s="161"/>
      <c r="G95" s="670">
        <v>30</v>
      </c>
      <c r="H95" s="88"/>
      <c r="I95" s="88"/>
      <c r="J95" s="40"/>
      <c r="K95" s="41" t="s">
        <v>26</v>
      </c>
      <c r="L95" s="42" t="str">
        <f t="shared" si="0"/>
        <v/>
      </c>
      <c r="M95" s="658">
        <f t="shared" si="1"/>
        <v>0</v>
      </c>
      <c r="N95" s="689" t="str">
        <f t="shared" si="2"/>
        <v xml:space="preserve">0 </v>
      </c>
      <c r="O95" s="678">
        <v>120</v>
      </c>
      <c r="P95" s="655" t="e">
        <f t="shared" si="6"/>
        <v>#DIV/0!</v>
      </c>
      <c r="Q95" s="665" t="e">
        <f t="shared" si="5"/>
        <v>#DIV/0!</v>
      </c>
      <c r="R95" s="28"/>
      <c r="S95" s="28"/>
      <c r="T95" s="28"/>
      <c r="U95" s="28"/>
      <c r="V95" s="28"/>
      <c r="W95" s="28"/>
      <c r="X95" s="28"/>
      <c r="Y95" s="28"/>
      <c r="Z95" s="28"/>
    </row>
    <row r="96" spans="1:26" ht="15" customHeight="1">
      <c r="A96" s="111">
        <v>86</v>
      </c>
      <c r="B96" s="208" t="s">
        <v>1506</v>
      </c>
      <c r="C96" s="48"/>
      <c r="D96" s="35"/>
      <c r="E96" s="149"/>
      <c r="F96" s="161"/>
      <c r="G96" s="670">
        <v>180</v>
      </c>
      <c r="H96" s="88"/>
      <c r="I96" s="88"/>
      <c r="J96" s="40"/>
      <c r="K96" s="41" t="s">
        <v>26</v>
      </c>
      <c r="L96" s="42" t="str">
        <f t="shared" si="0"/>
        <v/>
      </c>
      <c r="M96" s="658">
        <f t="shared" si="1"/>
        <v>0</v>
      </c>
      <c r="N96" s="689" t="str">
        <f t="shared" si="2"/>
        <v xml:space="preserve">0 </v>
      </c>
      <c r="O96" s="678">
        <v>0.36</v>
      </c>
      <c r="P96" s="655" t="e">
        <f t="shared" si="6"/>
        <v>#DIV/0!</v>
      </c>
      <c r="Q96" s="665" t="e">
        <f t="shared" si="5"/>
        <v>#DIV/0!</v>
      </c>
      <c r="R96" s="28"/>
      <c r="S96" s="28"/>
      <c r="T96" s="28"/>
      <c r="U96" s="28"/>
      <c r="V96" s="28"/>
      <c r="W96" s="28"/>
      <c r="X96" s="28"/>
      <c r="Y96" s="28"/>
      <c r="Z96" s="28"/>
    </row>
    <row r="97" spans="1:26" ht="15" customHeight="1">
      <c r="A97" s="111">
        <v>87</v>
      </c>
      <c r="B97" s="208" t="s">
        <v>1585</v>
      </c>
      <c r="C97" s="48"/>
      <c r="D97" s="35"/>
      <c r="E97" s="149"/>
      <c r="F97" s="161"/>
      <c r="G97" s="670">
        <v>160</v>
      </c>
      <c r="H97" s="88"/>
      <c r="I97" s="88"/>
      <c r="J97" s="40"/>
      <c r="K97" s="41" t="s">
        <v>26</v>
      </c>
      <c r="L97" s="42" t="str">
        <f t="shared" si="0"/>
        <v/>
      </c>
      <c r="M97" s="658">
        <f t="shared" si="1"/>
        <v>0</v>
      </c>
      <c r="N97" s="689" t="str">
        <f t="shared" si="2"/>
        <v xml:space="preserve">0 </v>
      </c>
      <c r="O97" s="678">
        <v>0.19</v>
      </c>
      <c r="P97" s="655" t="e">
        <f t="shared" si="6"/>
        <v>#DIV/0!</v>
      </c>
      <c r="Q97" s="665" t="e">
        <f t="shared" si="5"/>
        <v>#DIV/0!</v>
      </c>
      <c r="R97" s="28"/>
      <c r="S97" s="28"/>
      <c r="T97" s="28"/>
      <c r="U97" s="28"/>
      <c r="V97" s="28"/>
      <c r="W97" s="28"/>
      <c r="X97" s="28"/>
      <c r="Y97" s="28"/>
      <c r="Z97" s="28"/>
    </row>
    <row r="98" spans="1:26" ht="15" customHeight="1">
      <c r="A98" s="111">
        <v>88</v>
      </c>
      <c r="B98" s="36" t="s">
        <v>1783</v>
      </c>
      <c r="C98" s="48"/>
      <c r="D98" s="35"/>
      <c r="E98" s="91"/>
      <c r="F98" s="161"/>
      <c r="G98" s="670">
        <v>45</v>
      </c>
      <c r="H98" s="88"/>
      <c r="I98" s="88"/>
      <c r="J98" s="40"/>
      <c r="K98" s="41" t="s">
        <v>26</v>
      </c>
      <c r="L98" s="42" t="str">
        <f t="shared" si="0"/>
        <v/>
      </c>
      <c r="M98" s="658">
        <f t="shared" si="1"/>
        <v>0</v>
      </c>
      <c r="N98" s="689" t="str">
        <f t="shared" si="2"/>
        <v xml:space="preserve">0 </v>
      </c>
      <c r="O98" s="678">
        <v>2.48</v>
      </c>
      <c r="P98" s="655" t="e">
        <f t="shared" si="6"/>
        <v>#DIV/0!</v>
      </c>
      <c r="Q98" s="665" t="e">
        <f t="shared" si="5"/>
        <v>#DIV/0!</v>
      </c>
      <c r="R98" s="28"/>
      <c r="S98" s="28"/>
      <c r="T98" s="28"/>
      <c r="U98" s="28"/>
      <c r="V98" s="28"/>
      <c r="W98" s="28"/>
      <c r="X98" s="28"/>
      <c r="Y98" s="28"/>
      <c r="Z98" s="28"/>
    </row>
    <row r="99" spans="1:26" ht="15" customHeight="1">
      <c r="A99" s="111">
        <v>89</v>
      </c>
      <c r="B99" s="36" t="s">
        <v>1802</v>
      </c>
      <c r="C99" s="48"/>
      <c r="D99" s="35"/>
      <c r="E99" s="116"/>
      <c r="F99" s="161"/>
      <c r="G99" s="675">
        <v>250</v>
      </c>
      <c r="H99" s="88">
        <v>2</v>
      </c>
      <c r="I99" s="88"/>
      <c r="J99" s="40"/>
      <c r="K99" s="41" t="s">
        <v>26</v>
      </c>
      <c r="L99" s="42" t="str">
        <f t="shared" si="0"/>
        <v/>
      </c>
      <c r="M99" s="658">
        <f t="shared" si="1"/>
        <v>0</v>
      </c>
      <c r="N99" s="689" t="str">
        <f t="shared" si="2"/>
        <v xml:space="preserve">0 </v>
      </c>
      <c r="O99" s="678">
        <v>500</v>
      </c>
      <c r="P99" s="655">
        <f t="shared" si="6"/>
        <v>250</v>
      </c>
      <c r="Q99" s="665">
        <f t="shared" si="5"/>
        <v>0</v>
      </c>
      <c r="R99" s="28"/>
      <c r="S99" s="28"/>
      <c r="T99" s="28"/>
      <c r="U99" s="28"/>
      <c r="V99" s="28"/>
      <c r="W99" s="28"/>
      <c r="X99" s="28"/>
      <c r="Y99" s="28"/>
      <c r="Z99" s="28"/>
    </row>
    <row r="100" spans="1:26" ht="15" customHeight="1">
      <c r="A100" s="111">
        <v>90</v>
      </c>
      <c r="B100" s="208" t="s">
        <v>1829</v>
      </c>
      <c r="C100" s="48"/>
      <c r="D100" s="9"/>
      <c r="E100" s="116"/>
      <c r="F100" s="161"/>
      <c r="G100" s="670">
        <v>60</v>
      </c>
      <c r="H100" s="88"/>
      <c r="I100" s="88"/>
      <c r="J100" s="88"/>
      <c r="K100" s="41" t="s">
        <v>26</v>
      </c>
      <c r="L100" s="42" t="str">
        <f t="shared" si="0"/>
        <v/>
      </c>
      <c r="M100" s="658">
        <f t="shared" si="1"/>
        <v>0</v>
      </c>
      <c r="N100" s="689" t="str">
        <f t="shared" si="2"/>
        <v xml:space="preserve">0 </v>
      </c>
      <c r="O100" s="678">
        <v>180</v>
      </c>
      <c r="P100" s="655" t="e">
        <f t="shared" si="6"/>
        <v>#DIV/0!</v>
      </c>
      <c r="Q100" s="665" t="e">
        <f t="shared" si="5"/>
        <v>#DIV/0!</v>
      </c>
      <c r="R100" s="28"/>
      <c r="S100" s="28"/>
      <c r="T100" s="28"/>
      <c r="U100" s="28"/>
      <c r="V100" s="28"/>
      <c r="W100" s="28"/>
      <c r="X100" s="28"/>
      <c r="Y100" s="28"/>
      <c r="Z100" s="28"/>
    </row>
    <row r="101" spans="1:26" ht="15" customHeight="1">
      <c r="A101" s="111">
        <v>91</v>
      </c>
      <c r="B101" s="36" t="s">
        <v>1931</v>
      </c>
      <c r="C101" s="48"/>
      <c r="D101" s="9"/>
      <c r="E101" s="116"/>
      <c r="F101" s="161"/>
      <c r="G101" s="670">
        <v>85</v>
      </c>
      <c r="H101" s="88"/>
      <c r="I101" s="88"/>
      <c r="J101" s="40"/>
      <c r="K101" s="41" t="s">
        <v>26</v>
      </c>
      <c r="L101" s="42" t="str">
        <f t="shared" si="0"/>
        <v/>
      </c>
      <c r="M101" s="658">
        <f t="shared" si="1"/>
        <v>0</v>
      </c>
      <c r="N101" s="689" t="str">
        <f t="shared" si="2"/>
        <v xml:space="preserve">0 </v>
      </c>
      <c r="O101" s="678">
        <v>170</v>
      </c>
      <c r="P101" s="655" t="e">
        <f t="shared" si="6"/>
        <v>#DIV/0!</v>
      </c>
      <c r="Q101" s="665" t="e">
        <f t="shared" si="5"/>
        <v>#DIV/0!</v>
      </c>
      <c r="R101" s="28"/>
      <c r="S101" s="232"/>
      <c r="T101" s="28"/>
      <c r="U101" s="28"/>
      <c r="V101" s="28"/>
      <c r="W101" s="28"/>
      <c r="X101" s="28"/>
      <c r="Y101" s="28"/>
      <c r="Z101" s="28"/>
    </row>
    <row r="102" spans="1:26" ht="15" customHeight="1">
      <c r="A102" s="111">
        <v>92</v>
      </c>
      <c r="B102" s="36" t="s">
        <v>2126</v>
      </c>
      <c r="C102" s="48"/>
      <c r="D102" s="9"/>
      <c r="E102" s="116"/>
      <c r="F102" s="161"/>
      <c r="G102" s="670">
        <v>3.25</v>
      </c>
      <c r="H102" s="88"/>
      <c r="I102" s="88"/>
      <c r="J102" s="40"/>
      <c r="K102" s="41" t="s">
        <v>26</v>
      </c>
      <c r="L102" s="42" t="str">
        <f t="shared" si="0"/>
        <v/>
      </c>
      <c r="M102" s="658">
        <f t="shared" si="1"/>
        <v>0</v>
      </c>
      <c r="N102" s="689" t="str">
        <f t="shared" si="2"/>
        <v xml:space="preserve">0 </v>
      </c>
      <c r="O102" s="678">
        <v>113.75</v>
      </c>
      <c r="P102" s="655" t="e">
        <f t="shared" si="6"/>
        <v>#DIV/0!</v>
      </c>
      <c r="Q102" s="665" t="e">
        <f t="shared" si="5"/>
        <v>#DIV/0!</v>
      </c>
      <c r="R102" s="28"/>
      <c r="S102" s="28"/>
      <c r="T102" s="28"/>
      <c r="U102" s="28"/>
      <c r="V102" s="28"/>
      <c r="W102" s="28"/>
      <c r="X102" s="28"/>
      <c r="Y102" s="28"/>
      <c r="Z102" s="28"/>
    </row>
    <row r="103" spans="1:26" ht="15" customHeight="1">
      <c r="A103" s="111">
        <v>93</v>
      </c>
      <c r="B103" s="208" t="s">
        <v>261</v>
      </c>
      <c r="C103" s="48"/>
      <c r="D103" s="9"/>
      <c r="E103" s="36" t="s">
        <v>2709</v>
      </c>
      <c r="F103" s="161"/>
      <c r="G103" s="670">
        <v>41.9</v>
      </c>
      <c r="H103" s="88">
        <v>28</v>
      </c>
      <c r="I103" s="669"/>
      <c r="J103" s="88"/>
      <c r="K103" s="41" t="s">
        <v>26</v>
      </c>
      <c r="L103" s="42" t="str">
        <f t="shared" si="0"/>
        <v/>
      </c>
      <c r="M103" s="658">
        <f t="shared" si="1"/>
        <v>0</v>
      </c>
      <c r="N103" s="689" t="str">
        <f t="shared" si="2"/>
        <v xml:space="preserve">0 </v>
      </c>
      <c r="O103" s="660">
        <f>G103*H103</f>
        <v>1173.2</v>
      </c>
      <c r="P103" s="655">
        <f t="shared" si="6"/>
        <v>41.9</v>
      </c>
      <c r="Q103" s="665">
        <f t="shared" si="5"/>
        <v>0</v>
      </c>
      <c r="R103" s="28"/>
      <c r="S103" s="28"/>
      <c r="T103" s="28"/>
      <c r="U103" s="28"/>
      <c r="V103" s="28"/>
      <c r="W103" s="28"/>
      <c r="X103" s="28"/>
      <c r="Y103" s="28"/>
      <c r="Z103" s="28"/>
    </row>
    <row r="104" spans="1:26" ht="15" customHeight="1">
      <c r="A104" s="111">
        <v>94</v>
      </c>
      <c r="B104" s="208" t="s">
        <v>1402</v>
      </c>
      <c r="C104" s="48"/>
      <c r="D104" s="9"/>
      <c r="E104" s="208" t="s">
        <v>2710</v>
      </c>
      <c r="F104" s="161"/>
      <c r="G104" s="670">
        <v>47</v>
      </c>
      <c r="H104" s="88"/>
      <c r="I104" s="88"/>
      <c r="J104" s="40"/>
      <c r="K104" s="41" t="s">
        <v>26</v>
      </c>
      <c r="L104" s="42" t="str">
        <f t="shared" si="0"/>
        <v/>
      </c>
      <c r="M104" s="658">
        <f t="shared" si="1"/>
        <v>0</v>
      </c>
      <c r="N104" s="689" t="str">
        <f t="shared" si="2"/>
        <v xml:space="preserve">0 </v>
      </c>
      <c r="O104" s="678">
        <v>58.75</v>
      </c>
      <c r="P104" s="655" t="e">
        <f t="shared" si="6"/>
        <v>#DIV/0!</v>
      </c>
      <c r="Q104" s="665" t="e">
        <f t="shared" si="5"/>
        <v>#DIV/0!</v>
      </c>
      <c r="R104" s="28"/>
      <c r="S104" s="28"/>
      <c r="T104" s="28"/>
      <c r="U104" s="28"/>
      <c r="V104" s="28"/>
      <c r="W104" s="28"/>
      <c r="X104" s="28"/>
      <c r="Y104" s="28"/>
      <c r="Z104" s="28"/>
    </row>
    <row r="105" spans="1:26" ht="15" customHeight="1">
      <c r="A105" s="111">
        <v>95</v>
      </c>
      <c r="B105" s="208" t="s">
        <v>1444</v>
      </c>
      <c r="C105" s="48"/>
      <c r="D105" s="9"/>
      <c r="E105" s="208" t="s">
        <v>2711</v>
      </c>
      <c r="F105" s="161"/>
      <c r="G105" s="670">
        <v>296.7</v>
      </c>
      <c r="H105" s="88">
        <v>1</v>
      </c>
      <c r="I105" s="88"/>
      <c r="J105" s="40"/>
      <c r="K105" s="41" t="s">
        <v>26</v>
      </c>
      <c r="L105" s="42" t="str">
        <f t="shared" si="0"/>
        <v/>
      </c>
      <c r="M105" s="658">
        <f t="shared" si="1"/>
        <v>0</v>
      </c>
      <c r="N105" s="689" t="str">
        <f t="shared" si="2"/>
        <v xml:space="preserve">0 </v>
      </c>
      <c r="O105" s="660">
        <f t="shared" ref="O105:O108" si="7">G105*H105</f>
        <v>296.7</v>
      </c>
      <c r="P105" s="655">
        <f t="shared" si="6"/>
        <v>296.7</v>
      </c>
      <c r="Q105" s="665">
        <f t="shared" si="5"/>
        <v>0</v>
      </c>
      <c r="R105" s="28"/>
      <c r="S105" s="28"/>
      <c r="T105" s="28"/>
      <c r="U105" s="28"/>
      <c r="V105" s="28"/>
      <c r="W105" s="28"/>
      <c r="X105" s="28"/>
      <c r="Y105" s="28"/>
      <c r="Z105" s="28"/>
    </row>
    <row r="106" spans="1:26" ht="15" customHeight="1">
      <c r="A106" s="111">
        <v>96</v>
      </c>
      <c r="B106" s="208" t="s">
        <v>1804</v>
      </c>
      <c r="C106" s="48"/>
      <c r="D106" s="9"/>
      <c r="E106" s="36" t="s">
        <v>2709</v>
      </c>
      <c r="F106" s="161"/>
      <c r="G106" s="670">
        <v>42.2</v>
      </c>
      <c r="H106" s="88">
        <v>14</v>
      </c>
      <c r="I106" s="88"/>
      <c r="J106" s="40"/>
      <c r="K106" s="41" t="s">
        <v>26</v>
      </c>
      <c r="L106" s="42" t="str">
        <f t="shared" si="0"/>
        <v/>
      </c>
      <c r="M106" s="658">
        <f t="shared" si="1"/>
        <v>0</v>
      </c>
      <c r="N106" s="689" t="str">
        <f t="shared" si="2"/>
        <v xml:space="preserve">0 </v>
      </c>
      <c r="O106" s="660">
        <f t="shared" si="7"/>
        <v>590.80000000000007</v>
      </c>
      <c r="P106" s="655">
        <f t="shared" si="6"/>
        <v>42.2</v>
      </c>
      <c r="Q106" s="665">
        <f t="shared" si="5"/>
        <v>0</v>
      </c>
      <c r="R106" s="28"/>
      <c r="S106" s="28"/>
      <c r="T106" s="28"/>
      <c r="U106" s="28"/>
      <c r="V106" s="28"/>
      <c r="W106" s="28"/>
      <c r="X106" s="28"/>
      <c r="Y106" s="28"/>
      <c r="Z106" s="28"/>
    </row>
    <row r="107" spans="1:26" ht="15" customHeight="1">
      <c r="A107" s="111">
        <v>97</v>
      </c>
      <c r="B107" s="208" t="s">
        <v>2259</v>
      </c>
      <c r="C107" s="48"/>
      <c r="D107" s="9"/>
      <c r="E107" s="36" t="s">
        <v>2712</v>
      </c>
      <c r="F107" s="161"/>
      <c r="G107" s="675">
        <v>310</v>
      </c>
      <c r="H107" s="88">
        <v>6</v>
      </c>
      <c r="I107" s="88"/>
      <c r="J107" s="40"/>
      <c r="K107" s="41" t="s">
        <v>26</v>
      </c>
      <c r="L107" s="42" t="str">
        <f t="shared" si="0"/>
        <v/>
      </c>
      <c r="M107" s="658">
        <f t="shared" si="1"/>
        <v>0</v>
      </c>
      <c r="N107" s="689" t="str">
        <f t="shared" si="2"/>
        <v xml:space="preserve">0 </v>
      </c>
      <c r="O107" s="660">
        <f t="shared" si="7"/>
        <v>1860</v>
      </c>
      <c r="P107" s="655">
        <f t="shared" si="6"/>
        <v>310</v>
      </c>
      <c r="Q107" s="665">
        <f t="shared" si="5"/>
        <v>0</v>
      </c>
      <c r="R107" s="28"/>
      <c r="S107" s="28"/>
      <c r="T107" s="28"/>
      <c r="U107" s="28"/>
      <c r="V107" s="28"/>
      <c r="W107" s="28"/>
      <c r="X107" s="28"/>
      <c r="Y107" s="28"/>
      <c r="Z107" s="28"/>
    </row>
    <row r="108" spans="1:26" ht="15" customHeight="1">
      <c r="A108" s="111">
        <v>98</v>
      </c>
      <c r="B108" s="208" t="s">
        <v>2284</v>
      </c>
      <c r="C108" s="48"/>
      <c r="D108" s="35"/>
      <c r="E108" s="489" t="s">
        <v>2713</v>
      </c>
      <c r="F108" s="161"/>
      <c r="G108" s="670">
        <v>80</v>
      </c>
      <c r="H108" s="88">
        <v>3</v>
      </c>
      <c r="I108" s="88"/>
      <c r="J108" s="40"/>
      <c r="K108" s="41" t="s">
        <v>26</v>
      </c>
      <c r="L108" s="42" t="str">
        <f t="shared" si="0"/>
        <v/>
      </c>
      <c r="M108" s="658">
        <f t="shared" si="1"/>
        <v>0</v>
      </c>
      <c r="N108" s="689" t="str">
        <f t="shared" si="2"/>
        <v xml:space="preserve">0 </v>
      </c>
      <c r="O108" s="660">
        <f t="shared" si="7"/>
        <v>240</v>
      </c>
      <c r="P108" s="655">
        <f t="shared" si="6"/>
        <v>80</v>
      </c>
      <c r="Q108" s="665">
        <f t="shared" si="5"/>
        <v>0</v>
      </c>
      <c r="R108" s="28"/>
      <c r="S108" s="28"/>
      <c r="T108" s="28"/>
      <c r="U108" s="28"/>
      <c r="V108" s="28"/>
      <c r="W108" s="28"/>
      <c r="X108" s="28"/>
      <c r="Y108" s="28"/>
      <c r="Z108" s="28"/>
    </row>
    <row r="109" spans="1:26" ht="15" customHeight="1">
      <c r="A109" s="111">
        <v>99</v>
      </c>
      <c r="B109" s="208" t="s">
        <v>199</v>
      </c>
      <c r="C109" s="48"/>
      <c r="D109" s="35"/>
      <c r="E109" s="208" t="s">
        <v>201</v>
      </c>
      <c r="F109" s="161"/>
      <c r="G109" s="670">
        <v>8.1</v>
      </c>
      <c r="H109" s="88"/>
      <c r="I109" s="88"/>
      <c r="J109" s="40"/>
      <c r="K109" s="41" t="s">
        <v>26</v>
      </c>
      <c r="L109" s="42" t="str">
        <f t="shared" si="0"/>
        <v/>
      </c>
      <c r="M109" s="658">
        <f t="shared" si="1"/>
        <v>0</v>
      </c>
      <c r="N109" s="689" t="str">
        <f t="shared" si="2"/>
        <v xml:space="preserve">0 </v>
      </c>
      <c r="O109" s="678">
        <v>32.4</v>
      </c>
      <c r="P109" s="655" t="e">
        <f t="shared" si="6"/>
        <v>#DIV/0!</v>
      </c>
      <c r="Q109" s="665" t="e">
        <f t="shared" si="5"/>
        <v>#DIV/0!</v>
      </c>
      <c r="R109" s="28"/>
      <c r="S109" s="28"/>
      <c r="T109" s="28"/>
      <c r="U109" s="28"/>
      <c r="V109" s="28"/>
      <c r="W109" s="28"/>
      <c r="X109" s="28"/>
      <c r="Y109" s="28"/>
      <c r="Z109" s="28"/>
    </row>
    <row r="110" spans="1:26" ht="15" customHeight="1">
      <c r="A110" s="111">
        <v>100</v>
      </c>
      <c r="B110" s="208" t="s">
        <v>202</v>
      </c>
      <c r="C110" s="48"/>
      <c r="D110" s="35"/>
      <c r="E110" s="208" t="s">
        <v>2714</v>
      </c>
      <c r="F110" s="161"/>
      <c r="G110" s="670">
        <v>120.5</v>
      </c>
      <c r="H110" s="88"/>
      <c r="I110" s="40"/>
      <c r="J110" s="40"/>
      <c r="K110" s="41" t="s">
        <v>26</v>
      </c>
      <c r="L110" s="42" t="str">
        <f t="shared" si="0"/>
        <v/>
      </c>
      <c r="M110" s="658">
        <f t="shared" si="1"/>
        <v>0</v>
      </c>
      <c r="N110" s="689" t="str">
        <f t="shared" si="2"/>
        <v xml:space="preserve">0 </v>
      </c>
      <c r="O110" s="678">
        <v>482</v>
      </c>
      <c r="P110" s="655" t="e">
        <f t="shared" si="6"/>
        <v>#DIV/0!</v>
      </c>
      <c r="Q110" s="665" t="e">
        <f t="shared" si="5"/>
        <v>#DIV/0!</v>
      </c>
      <c r="R110" s="28"/>
      <c r="S110" s="28"/>
      <c r="T110" s="28"/>
      <c r="U110" s="28"/>
      <c r="V110" s="28"/>
      <c r="W110" s="28"/>
      <c r="X110" s="28"/>
      <c r="Y110" s="28"/>
      <c r="Z110" s="28"/>
    </row>
    <row r="111" spans="1:26" ht="15" customHeight="1">
      <c r="A111" s="111">
        <v>101</v>
      </c>
      <c r="B111" s="208" t="s">
        <v>737</v>
      </c>
      <c r="C111" s="48"/>
      <c r="D111" s="35"/>
      <c r="E111" s="208" t="s">
        <v>738</v>
      </c>
      <c r="F111" s="161"/>
      <c r="G111" s="670">
        <v>6.1</v>
      </c>
      <c r="H111" s="88">
        <v>11</v>
      </c>
      <c r="I111" s="86"/>
      <c r="J111" s="40"/>
      <c r="K111" s="41" t="s">
        <v>26</v>
      </c>
      <c r="L111" s="42" t="str">
        <f t="shared" si="0"/>
        <v/>
      </c>
      <c r="M111" s="658">
        <f t="shared" si="1"/>
        <v>0</v>
      </c>
      <c r="N111" s="689" t="str">
        <f t="shared" si="2"/>
        <v xml:space="preserve">0 </v>
      </c>
      <c r="O111" s="660">
        <f t="shared" ref="O111:O117" si="8">G111*H111</f>
        <v>67.099999999999994</v>
      </c>
      <c r="P111" s="655">
        <f t="shared" si="6"/>
        <v>6.1</v>
      </c>
      <c r="Q111" s="665">
        <f t="shared" si="5"/>
        <v>0</v>
      </c>
      <c r="R111" s="28"/>
      <c r="S111" s="28"/>
      <c r="T111" s="28"/>
      <c r="U111" s="28"/>
      <c r="V111" s="28"/>
      <c r="W111" s="28"/>
      <c r="X111" s="28"/>
      <c r="Y111" s="28"/>
      <c r="Z111" s="28"/>
    </row>
    <row r="112" spans="1:26" ht="15" customHeight="1">
      <c r="A112" s="111">
        <v>102</v>
      </c>
      <c r="B112" s="208" t="s">
        <v>2045</v>
      </c>
      <c r="C112" s="48"/>
      <c r="D112" s="35"/>
      <c r="E112" s="208" t="s">
        <v>2715</v>
      </c>
      <c r="F112" s="161"/>
      <c r="G112" s="675">
        <v>25.8</v>
      </c>
      <c r="H112" s="88">
        <v>8</v>
      </c>
      <c r="I112" s="88"/>
      <c r="J112" s="40"/>
      <c r="K112" s="41" t="s">
        <v>26</v>
      </c>
      <c r="L112" s="42" t="str">
        <f t="shared" si="0"/>
        <v/>
      </c>
      <c r="M112" s="658">
        <f t="shared" si="1"/>
        <v>0</v>
      </c>
      <c r="N112" s="689" t="str">
        <f t="shared" si="2"/>
        <v xml:space="preserve">0 </v>
      </c>
      <c r="O112" s="660">
        <f t="shared" si="8"/>
        <v>206.4</v>
      </c>
      <c r="P112" s="655">
        <f t="shared" si="6"/>
        <v>25.8</v>
      </c>
      <c r="Q112" s="665">
        <f t="shared" si="5"/>
        <v>0</v>
      </c>
      <c r="R112" s="28"/>
      <c r="S112" s="28"/>
      <c r="T112" s="28"/>
      <c r="U112" s="28"/>
      <c r="V112" s="28"/>
      <c r="W112" s="28"/>
      <c r="X112" s="28"/>
      <c r="Y112" s="28"/>
      <c r="Z112" s="28"/>
    </row>
    <row r="113" spans="1:26" ht="15" customHeight="1">
      <c r="A113" s="111">
        <v>103</v>
      </c>
      <c r="B113" s="36" t="s">
        <v>2464</v>
      </c>
      <c r="C113" s="48"/>
      <c r="D113" s="35"/>
      <c r="E113" s="36" t="s">
        <v>2468</v>
      </c>
      <c r="F113" s="161"/>
      <c r="G113" s="670">
        <v>13</v>
      </c>
      <c r="H113" s="88">
        <v>3</v>
      </c>
      <c r="I113" s="88"/>
      <c r="J113" s="40"/>
      <c r="K113" s="41" t="s">
        <v>26</v>
      </c>
      <c r="L113" s="42" t="str">
        <f t="shared" si="0"/>
        <v/>
      </c>
      <c r="M113" s="658">
        <f t="shared" si="1"/>
        <v>0</v>
      </c>
      <c r="N113" s="689" t="str">
        <f t="shared" si="2"/>
        <v xml:space="preserve">0 </v>
      </c>
      <c r="O113" s="660">
        <f t="shared" si="8"/>
        <v>39</v>
      </c>
      <c r="P113" s="655">
        <f t="shared" si="6"/>
        <v>13</v>
      </c>
      <c r="Q113" s="665">
        <f t="shared" si="5"/>
        <v>0</v>
      </c>
      <c r="R113" s="28"/>
      <c r="S113" s="28"/>
      <c r="T113" s="28"/>
      <c r="U113" s="28"/>
      <c r="V113" s="28"/>
      <c r="W113" s="28"/>
      <c r="X113" s="28"/>
      <c r="Y113" s="28"/>
      <c r="Z113" s="28"/>
    </row>
    <row r="114" spans="1:26" ht="15" customHeight="1">
      <c r="A114" s="111">
        <v>104</v>
      </c>
      <c r="B114" s="36" t="s">
        <v>206</v>
      </c>
      <c r="C114" s="48"/>
      <c r="D114" s="35"/>
      <c r="E114" s="36" t="s">
        <v>2716</v>
      </c>
      <c r="F114" s="156"/>
      <c r="G114" s="670">
        <v>17</v>
      </c>
      <c r="H114" s="88">
        <v>3</v>
      </c>
      <c r="I114" s="88"/>
      <c r="J114" s="40"/>
      <c r="K114" s="41" t="s">
        <v>26</v>
      </c>
      <c r="L114" s="42" t="str">
        <f t="shared" si="0"/>
        <v/>
      </c>
      <c r="M114" s="658">
        <f t="shared" si="1"/>
        <v>0</v>
      </c>
      <c r="N114" s="689" t="str">
        <f t="shared" si="2"/>
        <v xml:space="preserve">0 </v>
      </c>
      <c r="O114" s="660">
        <f t="shared" si="8"/>
        <v>51</v>
      </c>
      <c r="P114" s="655">
        <f t="shared" si="6"/>
        <v>17</v>
      </c>
      <c r="Q114" s="665">
        <f t="shared" si="5"/>
        <v>0</v>
      </c>
      <c r="R114" s="28"/>
      <c r="S114" s="28"/>
      <c r="T114" s="28"/>
      <c r="U114" s="28"/>
      <c r="V114" s="28"/>
      <c r="W114" s="28"/>
      <c r="X114" s="28"/>
      <c r="Y114" s="28"/>
      <c r="Z114" s="28"/>
    </row>
    <row r="115" spans="1:26" ht="15" customHeight="1">
      <c r="A115" s="111">
        <v>105</v>
      </c>
      <c r="B115" s="36" t="s">
        <v>2475</v>
      </c>
      <c r="C115" s="48"/>
      <c r="D115" s="35"/>
      <c r="E115" s="36" t="s">
        <v>2717</v>
      </c>
      <c r="F115" s="156"/>
      <c r="G115" s="686">
        <v>25</v>
      </c>
      <c r="H115" s="88">
        <v>3</v>
      </c>
      <c r="I115" s="88"/>
      <c r="J115" s="88"/>
      <c r="K115" s="41" t="s">
        <v>26</v>
      </c>
      <c r="L115" s="42" t="str">
        <f t="shared" si="0"/>
        <v/>
      </c>
      <c r="M115" s="658">
        <f t="shared" si="1"/>
        <v>0</v>
      </c>
      <c r="N115" s="689" t="str">
        <f t="shared" si="2"/>
        <v xml:space="preserve">0 </v>
      </c>
      <c r="O115" s="660">
        <f t="shared" si="8"/>
        <v>75</v>
      </c>
      <c r="P115" s="655">
        <f t="shared" si="6"/>
        <v>25</v>
      </c>
      <c r="Q115" s="665">
        <f t="shared" si="5"/>
        <v>0</v>
      </c>
      <c r="R115" s="28"/>
      <c r="S115" s="28"/>
      <c r="T115" s="28"/>
      <c r="U115" s="28"/>
      <c r="V115" s="28"/>
      <c r="W115" s="28"/>
      <c r="X115" s="28"/>
      <c r="Y115" s="28"/>
      <c r="Z115" s="28"/>
    </row>
    <row r="116" spans="1:26" ht="15" customHeight="1">
      <c r="A116" s="111">
        <v>106</v>
      </c>
      <c r="B116" s="36" t="s">
        <v>2589</v>
      </c>
      <c r="C116" s="48"/>
      <c r="D116" s="35"/>
      <c r="E116" s="36" t="s">
        <v>2718</v>
      </c>
      <c r="F116" s="156"/>
      <c r="G116" s="670">
        <v>30</v>
      </c>
      <c r="H116" s="88">
        <v>3</v>
      </c>
      <c r="I116" s="88"/>
      <c r="J116" s="88"/>
      <c r="K116" s="41" t="s">
        <v>26</v>
      </c>
      <c r="L116" s="42" t="str">
        <f t="shared" si="0"/>
        <v/>
      </c>
      <c r="M116" s="658">
        <f t="shared" si="1"/>
        <v>0</v>
      </c>
      <c r="N116" s="689" t="str">
        <f t="shared" si="2"/>
        <v xml:space="preserve">0 </v>
      </c>
      <c r="O116" s="660">
        <f t="shared" si="8"/>
        <v>90</v>
      </c>
      <c r="P116" s="655">
        <f t="shared" si="6"/>
        <v>30</v>
      </c>
      <c r="Q116" s="665">
        <f t="shared" si="5"/>
        <v>0</v>
      </c>
      <c r="R116" s="28"/>
      <c r="S116" s="28"/>
      <c r="T116" s="28"/>
      <c r="U116" s="28"/>
      <c r="V116" s="28"/>
      <c r="W116" s="28"/>
      <c r="X116" s="28"/>
      <c r="Y116" s="28"/>
      <c r="Z116" s="28"/>
    </row>
    <row r="117" spans="1:26" ht="15" customHeight="1">
      <c r="A117" s="111">
        <v>107</v>
      </c>
      <c r="B117" s="36" t="s">
        <v>1961</v>
      </c>
      <c r="C117" s="48"/>
      <c r="D117" s="35"/>
      <c r="E117" s="208" t="s">
        <v>2692</v>
      </c>
      <c r="F117" s="156"/>
      <c r="G117" s="675">
        <v>175</v>
      </c>
      <c r="H117" s="88">
        <v>20</v>
      </c>
      <c r="I117" s="40"/>
      <c r="J117" s="40"/>
      <c r="K117" s="41" t="s">
        <v>26</v>
      </c>
      <c r="L117" s="42" t="str">
        <f t="shared" si="0"/>
        <v/>
      </c>
      <c r="M117" s="658">
        <f t="shared" si="1"/>
        <v>0</v>
      </c>
      <c r="N117" s="689" t="str">
        <f t="shared" si="2"/>
        <v xml:space="preserve">0 </v>
      </c>
      <c r="O117" s="660">
        <f t="shared" si="8"/>
        <v>3500</v>
      </c>
      <c r="P117" s="655">
        <f t="shared" si="6"/>
        <v>175</v>
      </c>
      <c r="Q117" s="665">
        <f t="shared" si="5"/>
        <v>0</v>
      </c>
      <c r="R117" s="28"/>
      <c r="S117" s="28"/>
      <c r="T117" s="28"/>
      <c r="U117" s="28"/>
      <c r="V117" s="28"/>
      <c r="W117" s="28"/>
      <c r="X117" s="28"/>
      <c r="Y117" s="28"/>
      <c r="Z117" s="28"/>
    </row>
    <row r="118" spans="1:26" ht="15" customHeight="1">
      <c r="A118" s="111">
        <v>108</v>
      </c>
      <c r="B118" s="36" t="s">
        <v>1963</v>
      </c>
      <c r="C118" s="48"/>
      <c r="D118" s="35"/>
      <c r="E118" s="208" t="s">
        <v>2692</v>
      </c>
      <c r="F118" s="156"/>
      <c r="G118" s="657">
        <v>215</v>
      </c>
      <c r="H118" s="88">
        <v>76</v>
      </c>
      <c r="I118" s="88"/>
      <c r="J118" s="121"/>
      <c r="K118" s="41" t="s">
        <v>26</v>
      </c>
      <c r="L118" s="42" t="str">
        <f t="shared" si="0"/>
        <v/>
      </c>
      <c r="M118" s="658">
        <f t="shared" si="1"/>
        <v>0</v>
      </c>
      <c r="N118" s="689" t="str">
        <f t="shared" si="2"/>
        <v xml:space="preserve">0 </v>
      </c>
      <c r="O118" s="678">
        <v>15200</v>
      </c>
      <c r="P118" s="655">
        <f t="shared" si="6"/>
        <v>200</v>
      </c>
      <c r="Q118" s="665">
        <f t="shared" si="5"/>
        <v>15</v>
      </c>
      <c r="R118" s="28"/>
      <c r="S118" s="28"/>
      <c r="T118" s="28"/>
      <c r="U118" s="28"/>
      <c r="V118" s="28"/>
      <c r="W118" s="28"/>
      <c r="X118" s="28"/>
      <c r="Y118" s="28"/>
      <c r="Z118" s="28"/>
    </row>
    <row r="119" spans="1:26" ht="15" customHeight="1">
      <c r="A119" s="111">
        <v>109</v>
      </c>
      <c r="B119" s="36" t="s">
        <v>1967</v>
      </c>
      <c r="C119" s="48"/>
      <c r="D119" s="35"/>
      <c r="E119" s="208" t="s">
        <v>2719</v>
      </c>
      <c r="F119" s="156"/>
      <c r="G119" s="657">
        <v>270</v>
      </c>
      <c r="H119" s="88">
        <v>25</v>
      </c>
      <c r="I119" s="40"/>
      <c r="J119" s="40"/>
      <c r="K119" s="41" t="s">
        <v>26</v>
      </c>
      <c r="L119" s="42" t="str">
        <f t="shared" si="0"/>
        <v/>
      </c>
      <c r="M119" s="658">
        <f t="shared" si="1"/>
        <v>0</v>
      </c>
      <c r="N119" s="689" t="str">
        <f t="shared" si="2"/>
        <v xml:space="preserve">0 </v>
      </c>
      <c r="O119" s="678">
        <v>6804</v>
      </c>
      <c r="P119" s="655">
        <f t="shared" si="6"/>
        <v>272.16000000000003</v>
      </c>
      <c r="Q119" s="665">
        <f t="shared" si="5"/>
        <v>-2.160000000000025</v>
      </c>
      <c r="R119" s="28"/>
      <c r="S119" s="28"/>
      <c r="T119" s="28"/>
      <c r="U119" s="28"/>
      <c r="V119" s="28"/>
      <c r="W119" s="28"/>
      <c r="X119" s="28"/>
      <c r="Y119" s="28"/>
      <c r="Z119" s="28"/>
    </row>
    <row r="120" spans="1:26" ht="15" customHeight="1">
      <c r="A120" s="111">
        <v>110</v>
      </c>
      <c r="B120" s="36" t="s">
        <v>1489</v>
      </c>
      <c r="C120" s="48"/>
      <c r="D120" s="35"/>
      <c r="E120" s="36" t="s">
        <v>2720</v>
      </c>
      <c r="F120" s="156"/>
      <c r="G120" s="657">
        <v>85</v>
      </c>
      <c r="H120" s="88">
        <v>4</v>
      </c>
      <c r="I120" s="88"/>
      <c r="J120" s="121"/>
      <c r="K120" s="41" t="s">
        <v>26</v>
      </c>
      <c r="L120" s="42" t="str">
        <f t="shared" si="0"/>
        <v/>
      </c>
      <c r="M120" s="658">
        <f t="shared" si="1"/>
        <v>0</v>
      </c>
      <c r="N120" s="689" t="str">
        <f t="shared" si="2"/>
        <v xml:space="preserve">0 </v>
      </c>
      <c r="O120" s="660">
        <f t="shared" ref="O120:O122" si="9">G120*H120</f>
        <v>340</v>
      </c>
      <c r="P120" s="655">
        <f t="shared" si="6"/>
        <v>85</v>
      </c>
      <c r="Q120" s="665">
        <f t="shared" si="5"/>
        <v>0</v>
      </c>
      <c r="R120" s="28"/>
      <c r="S120" s="28"/>
      <c r="T120" s="28"/>
      <c r="U120" s="28"/>
      <c r="V120" s="28"/>
      <c r="W120" s="28"/>
      <c r="X120" s="28"/>
      <c r="Y120" s="28"/>
      <c r="Z120" s="28"/>
    </row>
    <row r="121" spans="1:26" ht="15" customHeight="1">
      <c r="A121" s="111">
        <v>111</v>
      </c>
      <c r="B121" s="36" t="s">
        <v>2076</v>
      </c>
      <c r="C121" s="48"/>
      <c r="D121" s="179"/>
      <c r="E121" s="208" t="s">
        <v>2721</v>
      </c>
      <c r="F121" s="156"/>
      <c r="G121" s="657">
        <v>1050</v>
      </c>
      <c r="H121" s="88">
        <v>16</v>
      </c>
      <c r="I121" s="88"/>
      <c r="J121" s="121"/>
      <c r="K121" s="41" t="s">
        <v>26</v>
      </c>
      <c r="L121" s="42" t="str">
        <f t="shared" si="0"/>
        <v/>
      </c>
      <c r="M121" s="658">
        <f t="shared" si="1"/>
        <v>0</v>
      </c>
      <c r="N121" s="689" t="str">
        <f t="shared" si="2"/>
        <v xml:space="preserve">0 </v>
      </c>
      <c r="O121" s="660">
        <f t="shared" si="9"/>
        <v>16800</v>
      </c>
      <c r="P121" s="655">
        <f t="shared" si="6"/>
        <v>1050</v>
      </c>
      <c r="Q121" s="665">
        <f t="shared" si="5"/>
        <v>0</v>
      </c>
      <c r="R121" s="28"/>
      <c r="S121" s="28"/>
      <c r="T121" s="28"/>
      <c r="U121" s="28"/>
      <c r="V121" s="28"/>
      <c r="W121" s="28"/>
      <c r="X121" s="28"/>
      <c r="Y121" s="28"/>
      <c r="Z121" s="28"/>
    </row>
    <row r="122" spans="1:26" ht="15" customHeight="1">
      <c r="A122" s="111">
        <v>112</v>
      </c>
      <c r="B122" s="208" t="s">
        <v>1106</v>
      </c>
      <c r="C122" s="48"/>
      <c r="D122" s="179"/>
      <c r="E122" s="36" t="s">
        <v>2722</v>
      </c>
      <c r="F122" s="156"/>
      <c r="G122" s="657">
        <v>41.9</v>
      </c>
      <c r="H122" s="88">
        <v>3</v>
      </c>
      <c r="I122" s="88"/>
      <c r="J122" s="121"/>
      <c r="K122" s="41" t="s">
        <v>26</v>
      </c>
      <c r="L122" s="42" t="str">
        <f t="shared" si="0"/>
        <v/>
      </c>
      <c r="M122" s="658">
        <f t="shared" si="1"/>
        <v>0</v>
      </c>
      <c r="N122" s="689" t="str">
        <f t="shared" si="2"/>
        <v xml:space="preserve">0 </v>
      </c>
      <c r="O122" s="660">
        <f t="shared" si="9"/>
        <v>125.69999999999999</v>
      </c>
      <c r="P122" s="655">
        <f t="shared" si="6"/>
        <v>41.9</v>
      </c>
      <c r="Q122" s="665">
        <f t="shared" si="5"/>
        <v>0</v>
      </c>
      <c r="R122" s="28"/>
      <c r="S122" s="28"/>
      <c r="T122" s="28"/>
      <c r="U122" s="28"/>
      <c r="V122" s="28"/>
      <c r="W122" s="28"/>
      <c r="X122" s="28"/>
      <c r="Y122" s="28"/>
      <c r="Z122" s="28"/>
    </row>
    <row r="123" spans="1:26" ht="15" customHeight="1">
      <c r="A123" s="111">
        <v>113</v>
      </c>
      <c r="B123" s="36" t="s">
        <v>1743</v>
      </c>
      <c r="C123" s="48"/>
      <c r="D123" s="35"/>
      <c r="E123" s="36" t="s">
        <v>2723</v>
      </c>
      <c r="F123" s="156"/>
      <c r="G123" s="657">
        <v>32.4</v>
      </c>
      <c r="H123" s="88"/>
      <c r="I123" s="88"/>
      <c r="J123" s="121"/>
      <c r="K123" s="41" t="s">
        <v>26</v>
      </c>
      <c r="L123" s="42" t="str">
        <f t="shared" si="0"/>
        <v/>
      </c>
      <c r="M123" s="658">
        <f t="shared" si="1"/>
        <v>0</v>
      </c>
      <c r="N123" s="689" t="str">
        <f t="shared" si="2"/>
        <v xml:space="preserve">0 </v>
      </c>
      <c r="O123" s="678">
        <v>6.48</v>
      </c>
      <c r="P123" s="655" t="e">
        <f t="shared" si="6"/>
        <v>#DIV/0!</v>
      </c>
      <c r="Q123" s="665" t="e">
        <f t="shared" si="5"/>
        <v>#DIV/0!</v>
      </c>
      <c r="R123" s="28"/>
      <c r="S123" s="28"/>
      <c r="T123" s="28"/>
      <c r="U123" s="28"/>
      <c r="V123" s="28"/>
      <c r="W123" s="28"/>
      <c r="X123" s="28"/>
      <c r="Y123" s="28"/>
      <c r="Z123" s="28"/>
    </row>
    <row r="124" spans="1:26" ht="15" customHeight="1">
      <c r="A124" s="111">
        <v>114</v>
      </c>
      <c r="B124" s="208" t="s">
        <v>2248</v>
      </c>
      <c r="C124" s="48"/>
      <c r="D124" s="35"/>
      <c r="E124" s="36" t="s">
        <v>2724</v>
      </c>
      <c r="F124" s="156"/>
      <c r="G124" s="657">
        <v>58.5</v>
      </c>
      <c r="H124" s="88">
        <v>2</v>
      </c>
      <c r="I124" s="88"/>
      <c r="J124" s="121"/>
      <c r="K124" s="41" t="s">
        <v>26</v>
      </c>
      <c r="L124" s="42" t="str">
        <f t="shared" si="0"/>
        <v/>
      </c>
      <c r="M124" s="658">
        <f t="shared" si="1"/>
        <v>0</v>
      </c>
      <c r="N124" s="689" t="str">
        <f t="shared" si="2"/>
        <v xml:space="preserve">0 </v>
      </c>
      <c r="O124" s="678">
        <v>169.65</v>
      </c>
      <c r="P124" s="655">
        <f t="shared" si="6"/>
        <v>84.825000000000003</v>
      </c>
      <c r="Q124" s="665">
        <f t="shared" si="5"/>
        <v>-26.325000000000003</v>
      </c>
      <c r="R124" s="28"/>
      <c r="S124" s="28"/>
      <c r="T124" s="28"/>
      <c r="U124" s="28"/>
      <c r="V124" s="28"/>
      <c r="W124" s="28"/>
      <c r="X124" s="28"/>
      <c r="Y124" s="28"/>
      <c r="Z124" s="28"/>
    </row>
    <row r="125" spans="1:26" ht="15" customHeight="1">
      <c r="A125" s="111">
        <v>115</v>
      </c>
      <c r="B125" s="36" t="s">
        <v>2402</v>
      </c>
      <c r="C125" s="48"/>
      <c r="D125" s="35"/>
      <c r="E125" s="36" t="s">
        <v>2403</v>
      </c>
      <c r="F125" s="156"/>
      <c r="G125" s="670">
        <v>671.35</v>
      </c>
      <c r="H125" s="88">
        <v>3</v>
      </c>
      <c r="I125" s="88"/>
      <c r="J125" s="88"/>
      <c r="K125" s="41" t="s">
        <v>26</v>
      </c>
      <c r="L125" s="42" t="str">
        <f t="shared" si="0"/>
        <v/>
      </c>
      <c r="M125" s="658">
        <f t="shared" si="1"/>
        <v>0</v>
      </c>
      <c r="N125" s="689" t="str">
        <f t="shared" si="2"/>
        <v xml:space="preserve">0 </v>
      </c>
      <c r="O125" s="660">
        <f>G125*H125</f>
        <v>2014.0500000000002</v>
      </c>
      <c r="P125" s="655">
        <f t="shared" si="6"/>
        <v>671.35</v>
      </c>
      <c r="Q125" s="665">
        <f t="shared" si="5"/>
        <v>0</v>
      </c>
      <c r="R125" s="28"/>
      <c r="S125" s="28"/>
      <c r="T125" s="28"/>
      <c r="U125" s="28"/>
      <c r="V125" s="28"/>
      <c r="W125" s="28"/>
      <c r="X125" s="28"/>
      <c r="Y125" s="28"/>
      <c r="Z125" s="28"/>
    </row>
    <row r="126" spans="1:26" ht="15" customHeight="1">
      <c r="A126" s="111">
        <v>116</v>
      </c>
      <c r="B126" s="36" t="s">
        <v>120</v>
      </c>
      <c r="C126" s="59" t="s">
        <v>121</v>
      </c>
      <c r="D126" s="35"/>
      <c r="E126" s="50" t="s">
        <v>121</v>
      </c>
      <c r="F126" s="156"/>
      <c r="G126" s="657">
        <v>120</v>
      </c>
      <c r="H126" s="696"/>
      <c r="I126" s="687"/>
      <c r="J126" s="677"/>
      <c r="K126" s="41" t="s">
        <v>26</v>
      </c>
      <c r="L126" s="42" t="str">
        <f t="shared" si="0"/>
        <v/>
      </c>
      <c r="M126" s="658">
        <f t="shared" si="1"/>
        <v>0</v>
      </c>
      <c r="N126" s="689" t="str">
        <f t="shared" si="2"/>
        <v xml:space="preserve">0 </v>
      </c>
      <c r="O126" s="678">
        <v>516</v>
      </c>
      <c r="P126" s="655" t="e">
        <f t="shared" si="6"/>
        <v>#DIV/0!</v>
      </c>
      <c r="Q126" s="665" t="e">
        <f t="shared" si="5"/>
        <v>#DIV/0!</v>
      </c>
      <c r="R126" s="28"/>
      <c r="S126" s="28"/>
      <c r="T126" s="28"/>
      <c r="U126" s="28"/>
      <c r="V126" s="28"/>
      <c r="W126" s="28"/>
      <c r="X126" s="28"/>
      <c r="Y126" s="28"/>
      <c r="Z126" s="28"/>
    </row>
    <row r="127" spans="1:26" ht="15" customHeight="1">
      <c r="A127" s="111">
        <v>117</v>
      </c>
      <c r="B127" s="33" t="s">
        <v>159</v>
      </c>
      <c r="C127" s="48"/>
      <c r="D127" s="561"/>
      <c r="E127" s="50"/>
      <c r="F127" s="156"/>
      <c r="G127" s="657">
        <v>155</v>
      </c>
      <c r="H127" s="121"/>
      <c r="I127" s="121"/>
      <c r="J127" s="121"/>
      <c r="K127" s="41" t="s">
        <v>26</v>
      </c>
      <c r="L127" s="42" t="str">
        <f t="shared" si="0"/>
        <v/>
      </c>
      <c r="M127" s="658">
        <f t="shared" si="1"/>
        <v>0</v>
      </c>
      <c r="N127" s="689" t="str">
        <f t="shared" si="2"/>
        <v xml:space="preserve">0 </v>
      </c>
      <c r="O127" s="678">
        <v>131.75</v>
      </c>
      <c r="P127" s="655" t="e">
        <f t="shared" si="6"/>
        <v>#DIV/0!</v>
      </c>
      <c r="Q127" s="665" t="e">
        <f t="shared" si="5"/>
        <v>#DIV/0!</v>
      </c>
      <c r="R127" s="28"/>
      <c r="S127" s="28"/>
      <c r="T127" s="28"/>
      <c r="U127" s="28"/>
      <c r="V127" s="28"/>
      <c r="W127" s="28"/>
      <c r="X127" s="28"/>
      <c r="Y127" s="28"/>
      <c r="Z127" s="28"/>
    </row>
    <row r="128" spans="1:26" ht="15" customHeight="1">
      <c r="A128" s="111">
        <v>118</v>
      </c>
      <c r="B128" s="33" t="s">
        <v>250</v>
      </c>
      <c r="C128" s="48"/>
      <c r="D128" s="9"/>
      <c r="E128" s="50"/>
      <c r="F128" s="156"/>
      <c r="G128" s="657">
        <v>200</v>
      </c>
      <c r="H128" s="121"/>
      <c r="I128" s="121"/>
      <c r="J128" s="121"/>
      <c r="K128" s="41" t="s">
        <v>26</v>
      </c>
      <c r="L128" s="42" t="str">
        <f t="shared" si="0"/>
        <v/>
      </c>
      <c r="M128" s="658">
        <f t="shared" si="1"/>
        <v>0</v>
      </c>
      <c r="N128" s="689" t="str">
        <f t="shared" si="2"/>
        <v xml:space="preserve">0 </v>
      </c>
      <c r="O128" s="678">
        <v>148</v>
      </c>
      <c r="P128" s="655" t="e">
        <f t="shared" si="6"/>
        <v>#DIV/0!</v>
      </c>
      <c r="Q128" s="665" t="e">
        <f t="shared" si="5"/>
        <v>#DIV/0!</v>
      </c>
      <c r="R128" s="28"/>
      <c r="S128" s="28"/>
      <c r="T128" s="28"/>
      <c r="U128" s="28"/>
      <c r="V128" s="28"/>
      <c r="W128" s="28"/>
      <c r="X128" s="28"/>
      <c r="Y128" s="28"/>
      <c r="Z128" s="28"/>
    </row>
    <row r="129" spans="1:26" ht="15" customHeight="1">
      <c r="A129" s="111">
        <v>119</v>
      </c>
      <c r="B129" s="33" t="s">
        <v>369</v>
      </c>
      <c r="C129" s="48"/>
      <c r="D129" s="9"/>
      <c r="E129" s="50"/>
      <c r="F129" s="156"/>
      <c r="G129" s="657">
        <v>210</v>
      </c>
      <c r="H129" s="121"/>
      <c r="I129" s="121"/>
      <c r="J129" s="121"/>
      <c r="K129" s="41" t="s">
        <v>26</v>
      </c>
      <c r="L129" s="42" t="str">
        <f t="shared" si="0"/>
        <v/>
      </c>
      <c r="M129" s="658">
        <f t="shared" si="1"/>
        <v>0</v>
      </c>
      <c r="N129" s="689" t="str">
        <f t="shared" si="2"/>
        <v xml:space="preserve">0 </v>
      </c>
      <c r="O129" s="678">
        <v>231</v>
      </c>
      <c r="P129" s="655" t="e">
        <f t="shared" si="6"/>
        <v>#DIV/0!</v>
      </c>
      <c r="Q129" s="665" t="e">
        <f t="shared" si="5"/>
        <v>#DIV/0!</v>
      </c>
      <c r="R129" s="28"/>
      <c r="S129" s="28"/>
      <c r="T129" s="28"/>
      <c r="U129" s="28"/>
      <c r="V129" s="28"/>
      <c r="W129" s="28"/>
      <c r="X129" s="28"/>
      <c r="Y129" s="28"/>
      <c r="Z129" s="28"/>
    </row>
    <row r="130" spans="1:26" ht="15" customHeight="1">
      <c r="A130" s="111">
        <v>120</v>
      </c>
      <c r="B130" s="48" t="s">
        <v>429</v>
      </c>
      <c r="C130" s="48"/>
      <c r="D130" s="35"/>
      <c r="E130" s="50"/>
      <c r="F130" s="156"/>
      <c r="G130" s="657">
        <v>70</v>
      </c>
      <c r="H130" s="121"/>
      <c r="I130" s="121"/>
      <c r="J130" s="121"/>
      <c r="K130" s="41" t="s">
        <v>26</v>
      </c>
      <c r="L130" s="42" t="str">
        <f t="shared" si="0"/>
        <v/>
      </c>
      <c r="M130" s="658">
        <f t="shared" si="1"/>
        <v>0</v>
      </c>
      <c r="N130" s="689" t="str">
        <f t="shared" si="2"/>
        <v xml:space="preserve">0 </v>
      </c>
      <c r="O130" s="678">
        <v>1610</v>
      </c>
      <c r="P130" s="655" t="e">
        <f t="shared" si="6"/>
        <v>#DIV/0!</v>
      </c>
      <c r="Q130" s="665" t="e">
        <f t="shared" si="5"/>
        <v>#DIV/0!</v>
      </c>
      <c r="R130" s="28"/>
      <c r="S130" s="28"/>
      <c r="T130" s="28"/>
      <c r="U130" s="28"/>
      <c r="V130" s="28"/>
      <c r="W130" s="28"/>
      <c r="X130" s="28"/>
      <c r="Y130" s="28"/>
      <c r="Z130" s="28"/>
    </row>
    <row r="131" spans="1:26" ht="15" customHeight="1">
      <c r="A131" s="111">
        <v>121</v>
      </c>
      <c r="B131" s="90" t="s">
        <v>443</v>
      </c>
      <c r="C131" s="48"/>
      <c r="D131" s="35"/>
      <c r="E131" s="149"/>
      <c r="F131" s="156"/>
      <c r="G131" s="670">
        <v>45</v>
      </c>
      <c r="H131" s="88"/>
      <c r="I131" s="121"/>
      <c r="J131" s="121"/>
      <c r="K131" s="41" t="s">
        <v>26</v>
      </c>
      <c r="L131" s="42" t="str">
        <f t="shared" si="0"/>
        <v/>
      </c>
      <c r="M131" s="658">
        <f t="shared" si="1"/>
        <v>0</v>
      </c>
      <c r="N131" s="689" t="str">
        <f t="shared" si="2"/>
        <v xml:space="preserve">0 </v>
      </c>
      <c r="O131" s="678">
        <v>1633.5</v>
      </c>
      <c r="P131" s="655" t="e">
        <f t="shared" si="6"/>
        <v>#DIV/0!</v>
      </c>
      <c r="Q131" s="665" t="e">
        <f t="shared" si="5"/>
        <v>#DIV/0!</v>
      </c>
      <c r="R131" s="28"/>
      <c r="S131" s="28"/>
      <c r="T131" s="28"/>
      <c r="U131" s="28"/>
      <c r="V131" s="28"/>
      <c r="W131" s="28"/>
      <c r="X131" s="28"/>
      <c r="Y131" s="28"/>
      <c r="Z131" s="28"/>
    </row>
    <row r="132" spans="1:26" ht="15" customHeight="1">
      <c r="A132" s="111">
        <v>122</v>
      </c>
      <c r="B132" s="89" t="s">
        <v>465</v>
      </c>
      <c r="C132" s="48"/>
      <c r="D132" s="35"/>
      <c r="E132" s="149"/>
      <c r="F132" s="156"/>
      <c r="G132" s="670">
        <v>120</v>
      </c>
      <c r="H132" s="88"/>
      <c r="I132" s="121"/>
      <c r="J132" s="121"/>
      <c r="K132" s="41" t="s">
        <v>26</v>
      </c>
      <c r="L132" s="42" t="str">
        <f t="shared" si="0"/>
        <v/>
      </c>
      <c r="M132" s="658">
        <f t="shared" si="1"/>
        <v>0</v>
      </c>
      <c r="N132" s="689" t="str">
        <f t="shared" si="2"/>
        <v xml:space="preserve">0 </v>
      </c>
      <c r="O132" s="678">
        <v>480</v>
      </c>
      <c r="P132" s="655" t="e">
        <f t="shared" si="6"/>
        <v>#DIV/0!</v>
      </c>
      <c r="Q132" s="665" t="e">
        <f t="shared" si="5"/>
        <v>#DIV/0!</v>
      </c>
      <c r="R132" s="28"/>
      <c r="S132" s="28"/>
      <c r="T132" s="28"/>
      <c r="U132" s="28"/>
      <c r="V132" s="28"/>
      <c r="W132" s="28"/>
      <c r="X132" s="28"/>
      <c r="Y132" s="28"/>
      <c r="Z132" s="28"/>
    </row>
    <row r="133" spans="1:26" ht="15" customHeight="1">
      <c r="A133" s="111">
        <v>123</v>
      </c>
      <c r="B133" s="89" t="s">
        <v>862</v>
      </c>
      <c r="C133" s="48"/>
      <c r="D133" s="35"/>
      <c r="E133" s="149"/>
      <c r="F133" s="156"/>
      <c r="G133" s="670">
        <v>45</v>
      </c>
      <c r="H133" s="88"/>
      <c r="I133" s="121"/>
      <c r="J133" s="121"/>
      <c r="K133" s="41" t="s">
        <v>26</v>
      </c>
      <c r="L133" s="42" t="str">
        <f t="shared" si="0"/>
        <v/>
      </c>
      <c r="M133" s="658">
        <f t="shared" si="1"/>
        <v>0</v>
      </c>
      <c r="N133" s="689" t="str">
        <f t="shared" si="2"/>
        <v xml:space="preserve">0 </v>
      </c>
      <c r="O133" s="678">
        <v>45</v>
      </c>
      <c r="P133" s="655" t="e">
        <f t="shared" si="6"/>
        <v>#DIV/0!</v>
      </c>
      <c r="Q133" s="665" t="e">
        <f t="shared" si="5"/>
        <v>#DIV/0!</v>
      </c>
      <c r="R133" s="28"/>
      <c r="S133" s="28"/>
      <c r="T133" s="28"/>
      <c r="U133" s="28"/>
      <c r="V133" s="28"/>
      <c r="W133" s="28"/>
      <c r="X133" s="28"/>
      <c r="Y133" s="28"/>
      <c r="Z133" s="28"/>
    </row>
    <row r="134" spans="1:26" ht="15" customHeight="1">
      <c r="A134" s="111">
        <v>124</v>
      </c>
      <c r="B134" s="89" t="s">
        <v>1023</v>
      </c>
      <c r="C134" s="48"/>
      <c r="D134" s="35"/>
      <c r="E134" s="149"/>
      <c r="F134" s="156"/>
      <c r="G134" s="670">
        <v>145</v>
      </c>
      <c r="H134" s="88">
        <v>1</v>
      </c>
      <c r="I134" s="121"/>
      <c r="J134" s="121"/>
      <c r="K134" s="41" t="s">
        <v>26</v>
      </c>
      <c r="L134" s="42" t="str">
        <f t="shared" si="0"/>
        <v/>
      </c>
      <c r="M134" s="658">
        <f t="shared" si="1"/>
        <v>0</v>
      </c>
      <c r="N134" s="689" t="str">
        <f t="shared" si="2"/>
        <v xml:space="preserve">0 </v>
      </c>
      <c r="O134" s="660">
        <f>G134*H134</f>
        <v>145</v>
      </c>
      <c r="P134" s="655">
        <f t="shared" si="6"/>
        <v>145</v>
      </c>
      <c r="Q134" s="665">
        <f t="shared" si="5"/>
        <v>0</v>
      </c>
      <c r="R134" s="28"/>
      <c r="S134" s="28"/>
      <c r="T134" s="28"/>
      <c r="U134" s="28"/>
      <c r="V134" s="28"/>
      <c r="W134" s="28"/>
      <c r="X134" s="28"/>
      <c r="Y134" s="28"/>
      <c r="Z134" s="28"/>
    </row>
    <row r="135" spans="1:26" ht="15" customHeight="1">
      <c r="A135" s="111">
        <v>125</v>
      </c>
      <c r="B135" s="48" t="s">
        <v>1057</v>
      </c>
      <c r="C135" s="48"/>
      <c r="D135" s="9"/>
      <c r="E135" s="50"/>
      <c r="F135" s="156"/>
      <c r="G135" s="657">
        <v>125</v>
      </c>
      <c r="H135" s="121"/>
      <c r="I135" s="121"/>
      <c r="J135" s="121"/>
      <c r="K135" s="41" t="s">
        <v>26</v>
      </c>
      <c r="L135" s="42" t="str">
        <f t="shared" si="0"/>
        <v/>
      </c>
      <c r="M135" s="658">
        <f t="shared" si="1"/>
        <v>0</v>
      </c>
      <c r="N135" s="689" t="str">
        <f t="shared" si="2"/>
        <v xml:space="preserve">0 </v>
      </c>
      <c r="O135" s="678">
        <v>523.75</v>
      </c>
      <c r="P135" s="655" t="e">
        <f t="shared" si="6"/>
        <v>#DIV/0!</v>
      </c>
      <c r="Q135" s="665" t="e">
        <f t="shared" si="5"/>
        <v>#DIV/0!</v>
      </c>
      <c r="R135" s="28"/>
      <c r="S135" s="28"/>
      <c r="T135" s="28"/>
      <c r="U135" s="28"/>
      <c r="V135" s="28"/>
      <c r="W135" s="28"/>
      <c r="X135" s="28"/>
      <c r="Y135" s="28"/>
      <c r="Z135" s="28"/>
    </row>
    <row r="136" spans="1:26" ht="15" customHeight="1">
      <c r="A136" s="111">
        <v>126</v>
      </c>
      <c r="B136" s="48" t="s">
        <v>1078</v>
      </c>
      <c r="C136" s="48"/>
      <c r="D136" s="9"/>
      <c r="E136" s="50"/>
      <c r="F136" s="156"/>
      <c r="G136" s="657">
        <v>50</v>
      </c>
      <c r="H136" s="121"/>
      <c r="I136" s="121"/>
      <c r="J136" s="121"/>
      <c r="K136" s="41" t="s">
        <v>26</v>
      </c>
      <c r="L136" s="42" t="str">
        <f t="shared" si="0"/>
        <v/>
      </c>
      <c r="M136" s="658">
        <f t="shared" si="1"/>
        <v>0</v>
      </c>
      <c r="N136" s="689" t="str">
        <f t="shared" si="2"/>
        <v xml:space="preserve">0 </v>
      </c>
      <c r="O136" s="678">
        <v>88.5</v>
      </c>
      <c r="P136" s="655" t="e">
        <f t="shared" si="6"/>
        <v>#DIV/0!</v>
      </c>
      <c r="Q136" s="665" t="e">
        <f t="shared" si="5"/>
        <v>#DIV/0!</v>
      </c>
      <c r="R136" s="28"/>
      <c r="S136" s="28"/>
      <c r="T136" s="28"/>
      <c r="U136" s="28"/>
      <c r="V136" s="28"/>
      <c r="W136" s="28"/>
      <c r="X136" s="28"/>
      <c r="Y136" s="28"/>
      <c r="Z136" s="28"/>
    </row>
    <row r="137" spans="1:26" ht="15" customHeight="1">
      <c r="A137" s="111">
        <v>127</v>
      </c>
      <c r="B137" s="48" t="s">
        <v>1294</v>
      </c>
      <c r="C137" s="48"/>
      <c r="D137" s="9"/>
      <c r="E137" s="50"/>
      <c r="F137" s="156"/>
      <c r="G137" s="657">
        <v>90</v>
      </c>
      <c r="H137" s="121"/>
      <c r="I137" s="121"/>
      <c r="J137" s="121"/>
      <c r="K137" s="41" t="s">
        <v>26</v>
      </c>
      <c r="L137" s="42" t="str">
        <f t="shared" si="0"/>
        <v/>
      </c>
      <c r="M137" s="658">
        <f t="shared" si="1"/>
        <v>0</v>
      </c>
      <c r="N137" s="689" t="str">
        <f t="shared" si="2"/>
        <v xml:space="preserve">0 </v>
      </c>
      <c r="O137" s="678">
        <v>90</v>
      </c>
      <c r="P137" s="655" t="e">
        <f t="shared" si="6"/>
        <v>#DIV/0!</v>
      </c>
      <c r="Q137" s="665" t="e">
        <f t="shared" si="5"/>
        <v>#DIV/0!</v>
      </c>
      <c r="R137" s="28"/>
      <c r="S137" s="28"/>
      <c r="T137" s="28"/>
      <c r="U137" s="28"/>
      <c r="V137" s="28"/>
      <c r="W137" s="28"/>
      <c r="X137" s="28"/>
      <c r="Y137" s="28"/>
      <c r="Z137" s="28"/>
    </row>
    <row r="138" spans="1:26" ht="15" customHeight="1">
      <c r="A138" s="111">
        <v>128</v>
      </c>
      <c r="B138" s="116" t="s">
        <v>1370</v>
      </c>
      <c r="C138" s="48"/>
      <c r="D138" s="9"/>
      <c r="E138" s="50"/>
      <c r="F138" s="156"/>
      <c r="G138" s="657">
        <v>195</v>
      </c>
      <c r="H138" s="121"/>
      <c r="I138" s="121"/>
      <c r="J138" s="121"/>
      <c r="K138" s="41" t="s">
        <v>26</v>
      </c>
      <c r="L138" s="42" t="str">
        <f t="shared" si="0"/>
        <v/>
      </c>
      <c r="M138" s="658">
        <f t="shared" si="1"/>
        <v>0</v>
      </c>
      <c r="N138" s="689" t="str">
        <f t="shared" si="2"/>
        <v xml:space="preserve">0 </v>
      </c>
      <c r="O138" s="678">
        <v>93.5</v>
      </c>
      <c r="P138" s="655" t="e">
        <f t="shared" si="6"/>
        <v>#DIV/0!</v>
      </c>
      <c r="Q138" s="665" t="e">
        <f t="shared" si="5"/>
        <v>#DIV/0!</v>
      </c>
      <c r="R138" s="28"/>
      <c r="S138" s="28"/>
      <c r="T138" s="28"/>
      <c r="U138" s="28"/>
      <c r="V138" s="28"/>
      <c r="W138" s="28"/>
      <c r="X138" s="28"/>
      <c r="Y138" s="28"/>
      <c r="Z138" s="28"/>
    </row>
    <row r="139" spans="1:26" ht="15" customHeight="1">
      <c r="A139" s="111">
        <v>129</v>
      </c>
      <c r="B139" s="33" t="s">
        <v>1416</v>
      </c>
      <c r="C139" s="48"/>
      <c r="D139" s="9"/>
      <c r="E139" s="208" t="s">
        <v>2725</v>
      </c>
      <c r="F139" s="156"/>
      <c r="G139" s="670">
        <v>90</v>
      </c>
      <c r="H139" s="88"/>
      <c r="I139" s="121"/>
      <c r="J139" s="88"/>
      <c r="K139" s="41" t="s">
        <v>26</v>
      </c>
      <c r="L139" s="42" t="str">
        <f t="shared" si="0"/>
        <v/>
      </c>
      <c r="M139" s="658">
        <f t="shared" si="1"/>
        <v>0</v>
      </c>
      <c r="N139" s="689" t="str">
        <f t="shared" si="2"/>
        <v xml:space="preserve">0 </v>
      </c>
      <c r="O139" s="678">
        <v>27</v>
      </c>
      <c r="P139" s="655" t="e">
        <f t="shared" si="6"/>
        <v>#DIV/0!</v>
      </c>
      <c r="Q139" s="665" t="e">
        <f t="shared" si="5"/>
        <v>#DIV/0!</v>
      </c>
      <c r="R139" s="28"/>
      <c r="S139" s="28"/>
      <c r="T139" s="28"/>
      <c r="U139" s="28"/>
      <c r="V139" s="28"/>
      <c r="W139" s="28"/>
      <c r="X139" s="28"/>
      <c r="Y139" s="28"/>
      <c r="Z139" s="28"/>
    </row>
    <row r="140" spans="1:26" ht="15" customHeight="1">
      <c r="A140" s="111">
        <v>130</v>
      </c>
      <c r="B140" s="36" t="s">
        <v>1666</v>
      </c>
      <c r="C140" s="48"/>
      <c r="D140" s="9"/>
      <c r="E140" s="68" t="s">
        <v>121</v>
      </c>
      <c r="F140" s="156"/>
      <c r="G140" s="670">
        <v>140</v>
      </c>
      <c r="H140" s="88"/>
      <c r="I140" s="121"/>
      <c r="J140" s="88"/>
      <c r="K140" s="41" t="s">
        <v>26</v>
      </c>
      <c r="L140" s="42" t="str">
        <f t="shared" si="0"/>
        <v/>
      </c>
      <c r="M140" s="658">
        <f t="shared" si="1"/>
        <v>0</v>
      </c>
      <c r="N140" s="689" t="str">
        <f t="shared" si="2"/>
        <v xml:space="preserve">0 </v>
      </c>
      <c r="O140" s="678">
        <v>1260</v>
      </c>
      <c r="P140" s="655" t="e">
        <f t="shared" si="6"/>
        <v>#DIV/0!</v>
      </c>
      <c r="Q140" s="665" t="e">
        <f t="shared" si="5"/>
        <v>#DIV/0!</v>
      </c>
      <c r="R140" s="28"/>
      <c r="S140" s="28"/>
      <c r="T140" s="28"/>
      <c r="U140" s="28"/>
      <c r="V140" s="28"/>
      <c r="W140" s="28"/>
      <c r="X140" s="28"/>
      <c r="Y140" s="28"/>
      <c r="Z140" s="28"/>
    </row>
    <row r="141" spans="1:26" ht="15" customHeight="1">
      <c r="A141" s="111">
        <v>131</v>
      </c>
      <c r="B141" s="48" t="s">
        <v>1755</v>
      </c>
      <c r="C141" s="48"/>
      <c r="D141" s="9"/>
      <c r="E141" s="91"/>
      <c r="F141" s="156"/>
      <c r="G141" s="670">
        <v>95</v>
      </c>
      <c r="H141" s="110"/>
      <c r="I141" s="121"/>
      <c r="J141" s="110"/>
      <c r="K141" s="41" t="s">
        <v>26</v>
      </c>
      <c r="L141" s="42" t="str">
        <f t="shared" si="0"/>
        <v/>
      </c>
      <c r="M141" s="658">
        <f t="shared" si="1"/>
        <v>0</v>
      </c>
      <c r="N141" s="689" t="str">
        <f t="shared" si="2"/>
        <v xml:space="preserve">0 </v>
      </c>
      <c r="O141" s="678">
        <v>294.5</v>
      </c>
      <c r="P141" s="655" t="e">
        <f t="shared" si="6"/>
        <v>#DIV/0!</v>
      </c>
      <c r="Q141" s="665" t="e">
        <f t="shared" si="5"/>
        <v>#DIV/0!</v>
      </c>
      <c r="R141" s="28"/>
      <c r="S141" s="28"/>
      <c r="T141" s="28"/>
      <c r="U141" s="28"/>
      <c r="V141" s="28"/>
      <c r="W141" s="28"/>
      <c r="X141" s="28"/>
      <c r="Y141" s="28"/>
      <c r="Z141" s="28"/>
    </row>
    <row r="142" spans="1:26" ht="15" customHeight="1">
      <c r="A142" s="111">
        <v>132</v>
      </c>
      <c r="B142" s="33" t="s">
        <v>1773</v>
      </c>
      <c r="C142" s="48"/>
      <c r="D142" s="9"/>
      <c r="E142" s="50"/>
      <c r="F142" s="156"/>
      <c r="G142" s="670">
        <v>90</v>
      </c>
      <c r="H142" s="121"/>
      <c r="I142" s="121"/>
      <c r="J142" s="121"/>
      <c r="K142" s="41" t="s">
        <v>26</v>
      </c>
      <c r="L142" s="42" t="str">
        <f t="shared" si="0"/>
        <v/>
      </c>
      <c r="M142" s="658">
        <f t="shared" si="1"/>
        <v>0</v>
      </c>
      <c r="N142" s="689" t="str">
        <f t="shared" si="2"/>
        <v xml:space="preserve">0 </v>
      </c>
      <c r="O142" s="678">
        <v>926.1</v>
      </c>
      <c r="P142" s="655" t="e">
        <f t="shared" si="6"/>
        <v>#DIV/0!</v>
      </c>
      <c r="Q142" s="665" t="e">
        <f t="shared" si="5"/>
        <v>#DIV/0!</v>
      </c>
      <c r="R142" s="28"/>
      <c r="S142" s="28"/>
      <c r="T142" s="28"/>
      <c r="U142" s="28"/>
      <c r="V142" s="28"/>
      <c r="W142" s="28"/>
      <c r="X142" s="28"/>
      <c r="Y142" s="28"/>
      <c r="Z142" s="28"/>
    </row>
    <row r="143" spans="1:26" ht="15" customHeight="1">
      <c r="A143" s="111">
        <v>133</v>
      </c>
      <c r="B143" s="33" t="s">
        <v>1884</v>
      </c>
      <c r="C143" s="48"/>
      <c r="D143" s="9"/>
      <c r="E143" s="50"/>
      <c r="F143" s="156"/>
      <c r="G143" s="670">
        <v>50</v>
      </c>
      <c r="H143" s="121"/>
      <c r="I143" s="121"/>
      <c r="J143" s="121"/>
      <c r="K143" s="41" t="s">
        <v>26</v>
      </c>
      <c r="L143" s="42" t="str">
        <f t="shared" si="0"/>
        <v/>
      </c>
      <c r="M143" s="658">
        <f t="shared" si="1"/>
        <v>0</v>
      </c>
      <c r="N143" s="689" t="str">
        <f t="shared" si="2"/>
        <v xml:space="preserve">0 </v>
      </c>
      <c r="O143" s="678">
        <v>60</v>
      </c>
      <c r="P143" s="655" t="e">
        <f t="shared" si="6"/>
        <v>#DIV/0!</v>
      </c>
      <c r="Q143" s="665" t="e">
        <f t="shared" si="5"/>
        <v>#DIV/0!</v>
      </c>
      <c r="R143" s="28"/>
      <c r="S143" s="28"/>
      <c r="T143" s="28"/>
      <c r="U143" s="28"/>
      <c r="V143" s="28"/>
      <c r="W143" s="28"/>
      <c r="X143" s="28"/>
      <c r="Y143" s="28"/>
      <c r="Z143" s="28"/>
    </row>
    <row r="144" spans="1:26" ht="15" customHeight="1">
      <c r="A144" s="111">
        <v>134</v>
      </c>
      <c r="B144" s="48" t="s">
        <v>1932</v>
      </c>
      <c r="C144" s="48"/>
      <c r="D144" s="9"/>
      <c r="E144" s="50"/>
      <c r="F144" s="156"/>
      <c r="G144" s="657">
        <v>95</v>
      </c>
      <c r="H144" s="121"/>
      <c r="I144" s="40"/>
      <c r="J144" s="121"/>
      <c r="K144" s="41" t="s">
        <v>26</v>
      </c>
      <c r="L144" s="42" t="str">
        <f t="shared" si="0"/>
        <v/>
      </c>
      <c r="M144" s="658">
        <f t="shared" si="1"/>
        <v>0</v>
      </c>
      <c r="N144" s="689" t="str">
        <f t="shared" si="2"/>
        <v xml:space="preserve">0 </v>
      </c>
      <c r="O144" s="678">
        <v>218</v>
      </c>
      <c r="P144" s="655" t="e">
        <f t="shared" si="6"/>
        <v>#DIV/0!</v>
      </c>
      <c r="Q144" s="665" t="e">
        <f t="shared" si="5"/>
        <v>#DIV/0!</v>
      </c>
      <c r="R144" s="28"/>
      <c r="S144" s="28"/>
      <c r="T144" s="28"/>
      <c r="U144" s="28"/>
      <c r="V144" s="28"/>
      <c r="W144" s="28"/>
      <c r="X144" s="28"/>
      <c r="Y144" s="28"/>
      <c r="Z144" s="28"/>
    </row>
    <row r="145" spans="1:26" ht="15" customHeight="1">
      <c r="A145" s="111">
        <v>135</v>
      </c>
      <c r="B145" s="48" t="s">
        <v>1986</v>
      </c>
      <c r="C145" s="48"/>
      <c r="D145" s="9"/>
      <c r="E145" s="50"/>
      <c r="F145" s="156"/>
      <c r="G145" s="657">
        <v>110</v>
      </c>
      <c r="H145" s="121"/>
      <c r="I145" s="40"/>
      <c r="J145" s="121"/>
      <c r="K145" s="41" t="s">
        <v>26</v>
      </c>
      <c r="L145" s="42" t="str">
        <f t="shared" si="0"/>
        <v/>
      </c>
      <c r="M145" s="658">
        <f t="shared" si="1"/>
        <v>0</v>
      </c>
      <c r="N145" s="689" t="str">
        <f t="shared" si="2"/>
        <v xml:space="preserve">0 </v>
      </c>
      <c r="O145" s="678">
        <v>134.1</v>
      </c>
      <c r="P145" s="655" t="e">
        <f t="shared" si="6"/>
        <v>#DIV/0!</v>
      </c>
      <c r="Q145" s="665" t="e">
        <f t="shared" si="5"/>
        <v>#DIV/0!</v>
      </c>
      <c r="R145" s="28"/>
      <c r="S145" s="28"/>
      <c r="T145" s="28"/>
      <c r="U145" s="28"/>
      <c r="V145" s="28"/>
      <c r="W145" s="28"/>
      <c r="X145" s="28"/>
      <c r="Y145" s="28"/>
      <c r="Z145" s="28"/>
    </row>
    <row r="146" spans="1:26" ht="15" customHeight="1">
      <c r="A146" s="111">
        <v>136</v>
      </c>
      <c r="B146" s="48" t="s">
        <v>2017</v>
      </c>
      <c r="C146" s="48"/>
      <c r="D146" s="9"/>
      <c r="E146" s="50"/>
      <c r="F146" s="156"/>
      <c r="G146" s="657">
        <v>45</v>
      </c>
      <c r="H146" s="121"/>
      <c r="I146" s="40"/>
      <c r="J146" s="121"/>
      <c r="K146" s="41" t="s">
        <v>26</v>
      </c>
      <c r="L146" s="42" t="str">
        <f t="shared" si="0"/>
        <v/>
      </c>
      <c r="M146" s="658">
        <f t="shared" si="1"/>
        <v>0</v>
      </c>
      <c r="N146" s="689" t="str">
        <f t="shared" si="2"/>
        <v xml:space="preserve">0 </v>
      </c>
      <c r="O146" s="678">
        <v>180</v>
      </c>
      <c r="P146" s="655" t="e">
        <f t="shared" si="6"/>
        <v>#DIV/0!</v>
      </c>
      <c r="Q146" s="665" t="e">
        <f t="shared" si="5"/>
        <v>#DIV/0!</v>
      </c>
      <c r="R146" s="28"/>
      <c r="S146" s="28"/>
      <c r="T146" s="28"/>
      <c r="U146" s="28"/>
      <c r="V146" s="28"/>
      <c r="W146" s="28"/>
      <c r="X146" s="28"/>
      <c r="Y146" s="28"/>
      <c r="Z146" s="28"/>
    </row>
    <row r="147" spans="1:26" ht="15" customHeight="1">
      <c r="A147" s="111">
        <v>137</v>
      </c>
      <c r="B147" s="48" t="s">
        <v>2179</v>
      </c>
      <c r="C147" s="48"/>
      <c r="D147" s="35"/>
      <c r="E147" s="50"/>
      <c r="F147" s="156"/>
      <c r="G147" s="657">
        <v>45</v>
      </c>
      <c r="H147" s="121"/>
      <c r="I147" s="40"/>
      <c r="J147" s="121"/>
      <c r="K147" s="41" t="s">
        <v>26</v>
      </c>
      <c r="L147" s="42" t="str">
        <f t="shared" si="0"/>
        <v/>
      </c>
      <c r="M147" s="658">
        <f t="shared" si="1"/>
        <v>0</v>
      </c>
      <c r="N147" s="689" t="str">
        <f t="shared" si="2"/>
        <v xml:space="preserve">0 </v>
      </c>
      <c r="O147" s="678">
        <v>975.15</v>
      </c>
      <c r="P147" s="655" t="e">
        <f t="shared" si="6"/>
        <v>#DIV/0!</v>
      </c>
      <c r="Q147" s="665" t="e">
        <f t="shared" si="5"/>
        <v>#DIV/0!</v>
      </c>
      <c r="R147" s="28"/>
      <c r="S147" s="28"/>
      <c r="T147" s="28"/>
      <c r="U147" s="28"/>
      <c r="V147" s="28"/>
      <c r="W147" s="28"/>
      <c r="X147" s="28"/>
      <c r="Y147" s="28"/>
      <c r="Z147" s="28"/>
    </row>
    <row r="148" spans="1:26" ht="15" customHeight="1">
      <c r="A148" s="111">
        <v>138</v>
      </c>
      <c r="B148" s="48" t="s">
        <v>2237</v>
      </c>
      <c r="C148" s="48"/>
      <c r="D148" s="35"/>
      <c r="E148" s="50"/>
      <c r="F148" s="156"/>
      <c r="G148" s="657">
        <v>70</v>
      </c>
      <c r="H148" s="121"/>
      <c r="I148" s="40"/>
      <c r="J148" s="121"/>
      <c r="K148" s="41" t="s">
        <v>26</v>
      </c>
      <c r="L148" s="42" t="str">
        <f t="shared" si="0"/>
        <v/>
      </c>
      <c r="M148" s="658">
        <f t="shared" si="1"/>
        <v>0</v>
      </c>
      <c r="N148" s="689" t="str">
        <f t="shared" si="2"/>
        <v xml:space="preserve">0 </v>
      </c>
      <c r="O148" s="678">
        <v>175</v>
      </c>
      <c r="P148" s="655" t="e">
        <f t="shared" si="6"/>
        <v>#DIV/0!</v>
      </c>
      <c r="Q148" s="665" t="e">
        <f t="shared" si="5"/>
        <v>#DIV/0!</v>
      </c>
      <c r="R148" s="28"/>
      <c r="S148" s="28"/>
      <c r="T148" s="28"/>
      <c r="U148" s="28"/>
      <c r="V148" s="28"/>
      <c r="W148" s="28"/>
      <c r="X148" s="28"/>
      <c r="Y148" s="28"/>
      <c r="Z148" s="28"/>
    </row>
    <row r="149" spans="1:26" ht="15" customHeight="1">
      <c r="A149" s="111">
        <v>139</v>
      </c>
      <c r="B149" s="48" t="s">
        <v>2390</v>
      </c>
      <c r="C149" s="48"/>
      <c r="D149" s="35"/>
      <c r="E149" s="50"/>
      <c r="F149" s="156"/>
      <c r="G149" s="657">
        <v>65</v>
      </c>
      <c r="H149" s="121"/>
      <c r="I149" s="40"/>
      <c r="J149" s="121"/>
      <c r="K149" s="41" t="s">
        <v>26</v>
      </c>
      <c r="L149" s="42" t="str">
        <f t="shared" si="0"/>
        <v/>
      </c>
      <c r="M149" s="658">
        <f t="shared" si="1"/>
        <v>0</v>
      </c>
      <c r="N149" s="689" t="str">
        <f t="shared" si="2"/>
        <v xml:space="preserve">0 </v>
      </c>
      <c r="O149" s="678">
        <v>156</v>
      </c>
      <c r="P149" s="655" t="e">
        <f t="shared" si="6"/>
        <v>#DIV/0!</v>
      </c>
      <c r="Q149" s="665" t="e">
        <f t="shared" si="5"/>
        <v>#DIV/0!</v>
      </c>
      <c r="R149" s="28"/>
      <c r="S149" s="28"/>
      <c r="T149" s="28"/>
      <c r="U149" s="28"/>
      <c r="V149" s="28"/>
      <c r="W149" s="28"/>
      <c r="X149" s="28"/>
      <c r="Y149" s="28"/>
      <c r="Z149" s="28"/>
    </row>
    <row r="150" spans="1:26" ht="15" customHeight="1">
      <c r="A150" s="111">
        <v>140</v>
      </c>
      <c r="B150" s="48" t="s">
        <v>2441</v>
      </c>
      <c r="C150" s="48"/>
      <c r="D150" s="35"/>
      <c r="E150" s="287"/>
      <c r="F150" s="156"/>
      <c r="G150" s="675">
        <v>42</v>
      </c>
      <c r="H150" s="88"/>
      <c r="I150" s="40"/>
      <c r="J150" s="40"/>
      <c r="K150" s="41" t="s">
        <v>26</v>
      </c>
      <c r="L150" s="42" t="str">
        <f t="shared" si="0"/>
        <v/>
      </c>
      <c r="M150" s="658">
        <f t="shared" si="1"/>
        <v>0</v>
      </c>
      <c r="N150" s="689" t="str">
        <f t="shared" si="2"/>
        <v xml:space="preserve">0 </v>
      </c>
      <c r="O150" s="678">
        <v>42</v>
      </c>
      <c r="P150" s="655" t="e">
        <f t="shared" si="6"/>
        <v>#DIV/0!</v>
      </c>
      <c r="Q150" s="665" t="e">
        <f t="shared" si="5"/>
        <v>#DIV/0!</v>
      </c>
      <c r="R150" s="28"/>
      <c r="S150" s="28"/>
      <c r="T150" s="28"/>
      <c r="U150" s="28"/>
      <c r="V150" s="28"/>
      <c r="W150" s="28"/>
      <c r="X150" s="28"/>
      <c r="Y150" s="28"/>
      <c r="Z150" s="28"/>
    </row>
    <row r="151" spans="1:26" ht="15" customHeight="1">
      <c r="A151" s="111">
        <v>141</v>
      </c>
      <c r="B151" s="48" t="s">
        <v>2442</v>
      </c>
      <c r="C151" s="48"/>
      <c r="D151" s="35"/>
      <c r="E151" s="149"/>
      <c r="F151" s="156"/>
      <c r="G151" s="670">
        <v>6</v>
      </c>
      <c r="H151" s="88"/>
      <c r="I151" s="40"/>
      <c r="J151" s="40"/>
      <c r="K151" s="41" t="s">
        <v>26</v>
      </c>
      <c r="L151" s="42" t="str">
        <f t="shared" si="0"/>
        <v/>
      </c>
      <c r="M151" s="658">
        <f t="shared" si="1"/>
        <v>0</v>
      </c>
      <c r="N151" s="689" t="str">
        <f t="shared" si="2"/>
        <v xml:space="preserve">0 </v>
      </c>
      <c r="O151" s="678">
        <v>348</v>
      </c>
      <c r="P151" s="655" t="e">
        <f t="shared" si="6"/>
        <v>#DIV/0!</v>
      </c>
      <c r="Q151" s="665" t="e">
        <f t="shared" si="5"/>
        <v>#DIV/0!</v>
      </c>
      <c r="R151" s="28"/>
      <c r="S151" s="28"/>
      <c r="T151" s="28"/>
      <c r="U151" s="28"/>
      <c r="V151" s="28"/>
      <c r="W151" s="28"/>
      <c r="X151" s="28"/>
      <c r="Y151" s="28"/>
      <c r="Z151" s="28"/>
    </row>
    <row r="152" spans="1:26" ht="15" customHeight="1">
      <c r="A152" s="111">
        <v>142</v>
      </c>
      <c r="B152" s="48" t="s">
        <v>2443</v>
      </c>
      <c r="C152" s="48"/>
      <c r="D152" s="35"/>
      <c r="E152" s="149"/>
      <c r="F152" s="156"/>
      <c r="G152" s="670">
        <v>90</v>
      </c>
      <c r="H152" s="88"/>
      <c r="I152" s="40"/>
      <c r="J152" s="40"/>
      <c r="K152" s="41" t="s">
        <v>26</v>
      </c>
      <c r="L152" s="42" t="str">
        <f t="shared" si="0"/>
        <v/>
      </c>
      <c r="M152" s="658">
        <f t="shared" si="1"/>
        <v>0</v>
      </c>
      <c r="N152" s="689" t="str">
        <f t="shared" si="2"/>
        <v xml:space="preserve">0 </v>
      </c>
      <c r="O152" s="678">
        <v>612</v>
      </c>
      <c r="P152" s="655" t="e">
        <f t="shared" si="6"/>
        <v>#DIV/0!</v>
      </c>
      <c r="Q152" s="665" t="e">
        <f t="shared" si="5"/>
        <v>#DIV/0!</v>
      </c>
      <c r="R152" s="28"/>
      <c r="S152" s="28"/>
      <c r="T152" s="28"/>
      <c r="U152" s="28"/>
      <c r="V152" s="28"/>
      <c r="W152" s="28"/>
      <c r="X152" s="28"/>
      <c r="Y152" s="28"/>
      <c r="Z152" s="28"/>
    </row>
    <row r="153" spans="1:26" ht="15" customHeight="1">
      <c r="A153" s="111">
        <v>143</v>
      </c>
      <c r="B153" s="48" t="s">
        <v>2527</v>
      </c>
      <c r="C153" s="48"/>
      <c r="D153" s="35"/>
      <c r="E153" s="149"/>
      <c r="F153" s="156"/>
      <c r="G153" s="670">
        <v>45</v>
      </c>
      <c r="H153" s="88"/>
      <c r="I153" s="40"/>
      <c r="J153" s="40"/>
      <c r="K153" s="41" t="s">
        <v>26</v>
      </c>
      <c r="L153" s="42" t="str">
        <f t="shared" si="0"/>
        <v/>
      </c>
      <c r="M153" s="658">
        <f t="shared" si="1"/>
        <v>0</v>
      </c>
      <c r="N153" s="689" t="str">
        <f t="shared" si="2"/>
        <v xml:space="preserve">0 </v>
      </c>
      <c r="O153" s="678">
        <v>225</v>
      </c>
      <c r="P153" s="655" t="e">
        <f t="shared" si="6"/>
        <v>#DIV/0!</v>
      </c>
      <c r="Q153" s="665" t="e">
        <f t="shared" si="5"/>
        <v>#DIV/0!</v>
      </c>
      <c r="R153" s="28"/>
      <c r="S153" s="28"/>
      <c r="T153" s="28"/>
      <c r="U153" s="28"/>
      <c r="V153" s="28"/>
      <c r="W153" s="28"/>
      <c r="X153" s="28"/>
      <c r="Y153" s="28"/>
      <c r="Z153" s="28"/>
    </row>
    <row r="154" spans="1:26" ht="15" customHeight="1">
      <c r="A154" s="111">
        <v>144</v>
      </c>
      <c r="B154" s="48" t="s">
        <v>2607</v>
      </c>
      <c r="C154" s="48"/>
      <c r="D154" s="35"/>
      <c r="E154" s="149"/>
      <c r="F154" s="156"/>
      <c r="G154" s="670">
        <v>210</v>
      </c>
      <c r="H154" s="88"/>
      <c r="I154" s="40"/>
      <c r="J154" s="40"/>
      <c r="K154" s="41" t="s">
        <v>26</v>
      </c>
      <c r="L154" s="42" t="str">
        <f t="shared" si="0"/>
        <v/>
      </c>
      <c r="M154" s="658">
        <f t="shared" si="1"/>
        <v>0</v>
      </c>
      <c r="N154" s="689" t="str">
        <f t="shared" si="2"/>
        <v xml:space="preserve">0 </v>
      </c>
      <c r="O154" s="678">
        <v>100.8</v>
      </c>
      <c r="P154" s="655" t="e">
        <f t="shared" si="6"/>
        <v>#DIV/0!</v>
      </c>
      <c r="Q154" s="665" t="e">
        <f t="shared" si="5"/>
        <v>#DIV/0!</v>
      </c>
      <c r="R154" s="28"/>
      <c r="S154" s="28"/>
      <c r="T154" s="28"/>
      <c r="U154" s="28"/>
      <c r="V154" s="28"/>
      <c r="W154" s="28"/>
      <c r="X154" s="28"/>
      <c r="Y154" s="28"/>
      <c r="Z154" s="28"/>
    </row>
    <row r="155" spans="1:26" ht="15" customHeight="1">
      <c r="A155" s="111">
        <v>145</v>
      </c>
      <c r="B155" s="48" t="s">
        <v>1529</v>
      </c>
      <c r="C155" s="48"/>
      <c r="D155" s="35"/>
      <c r="E155" s="132" t="s">
        <v>1530</v>
      </c>
      <c r="F155" s="156"/>
      <c r="G155" s="670">
        <v>11</v>
      </c>
      <c r="H155" s="88">
        <v>9</v>
      </c>
      <c r="I155" s="40"/>
      <c r="J155" s="40"/>
      <c r="K155" s="41" t="s">
        <v>26</v>
      </c>
      <c r="L155" s="42" t="str">
        <f t="shared" si="0"/>
        <v/>
      </c>
      <c r="M155" s="658">
        <f t="shared" si="1"/>
        <v>0</v>
      </c>
      <c r="N155" s="689" t="str">
        <f t="shared" si="2"/>
        <v xml:space="preserve">0 </v>
      </c>
      <c r="O155" s="660">
        <f>G155*H155</f>
        <v>99</v>
      </c>
      <c r="P155" s="655">
        <f t="shared" si="6"/>
        <v>11</v>
      </c>
      <c r="Q155" s="665">
        <f t="shared" si="5"/>
        <v>0</v>
      </c>
      <c r="R155" s="28"/>
      <c r="S155" s="28"/>
      <c r="T155" s="28"/>
      <c r="U155" s="28"/>
      <c r="V155" s="28"/>
      <c r="W155" s="28"/>
      <c r="X155" s="28"/>
      <c r="Y155" s="28"/>
      <c r="Z155" s="28"/>
    </row>
    <row r="156" spans="1:26" ht="15" customHeight="1">
      <c r="A156" s="111">
        <v>146</v>
      </c>
      <c r="B156" s="48" t="s">
        <v>431</v>
      </c>
      <c r="C156" s="48"/>
      <c r="D156" s="35"/>
      <c r="E156" s="132" t="s">
        <v>2726</v>
      </c>
      <c r="F156" s="156"/>
      <c r="G156" s="670">
        <v>399</v>
      </c>
      <c r="H156" s="88"/>
      <c r="I156" s="40"/>
      <c r="J156" s="40"/>
      <c r="K156" s="41" t="s">
        <v>26</v>
      </c>
      <c r="L156" s="42" t="str">
        <f t="shared" si="0"/>
        <v/>
      </c>
      <c r="M156" s="658">
        <f t="shared" si="1"/>
        <v>0</v>
      </c>
      <c r="N156" s="689" t="str">
        <f t="shared" si="2"/>
        <v xml:space="preserve">0 </v>
      </c>
      <c r="O156" s="678">
        <v>339.15</v>
      </c>
      <c r="P156" s="655" t="e">
        <f t="shared" si="6"/>
        <v>#DIV/0!</v>
      </c>
      <c r="Q156" s="665" t="e">
        <f t="shared" si="5"/>
        <v>#DIV/0!</v>
      </c>
      <c r="R156" s="28"/>
      <c r="S156" s="28"/>
      <c r="T156" s="28"/>
      <c r="U156" s="28"/>
      <c r="V156" s="28"/>
      <c r="W156" s="28"/>
      <c r="X156" s="28"/>
      <c r="Y156" s="28"/>
      <c r="Z156" s="28"/>
    </row>
    <row r="157" spans="1:26" ht="15" customHeight="1">
      <c r="A157" s="111">
        <v>147</v>
      </c>
      <c r="B157" s="48" t="s">
        <v>581</v>
      </c>
      <c r="C157" s="48"/>
      <c r="D157" s="35"/>
      <c r="E157" s="132" t="s">
        <v>2727</v>
      </c>
      <c r="F157" s="156"/>
      <c r="G157" s="670">
        <v>200</v>
      </c>
      <c r="H157" s="88"/>
      <c r="I157" s="40"/>
      <c r="J157" s="40"/>
      <c r="K157" s="41" t="s">
        <v>26</v>
      </c>
      <c r="L157" s="42" t="str">
        <f t="shared" si="0"/>
        <v/>
      </c>
      <c r="M157" s="658">
        <f t="shared" si="1"/>
        <v>0</v>
      </c>
      <c r="N157" s="689" t="str">
        <f t="shared" si="2"/>
        <v xml:space="preserve">0 </v>
      </c>
      <c r="O157" s="678">
        <v>20</v>
      </c>
      <c r="P157" s="655" t="e">
        <f t="shared" si="6"/>
        <v>#DIV/0!</v>
      </c>
      <c r="Q157" s="665" t="e">
        <f t="shared" si="5"/>
        <v>#DIV/0!</v>
      </c>
      <c r="R157" s="28"/>
      <c r="S157" s="28"/>
      <c r="T157" s="28"/>
      <c r="U157" s="28"/>
      <c r="V157" s="28"/>
      <c r="W157" s="28"/>
      <c r="X157" s="28"/>
      <c r="Y157" s="28"/>
      <c r="Z157" s="28"/>
    </row>
    <row r="158" spans="1:26" ht="15" customHeight="1">
      <c r="A158" s="111">
        <v>148</v>
      </c>
      <c r="B158" s="48" t="s">
        <v>1862</v>
      </c>
      <c r="C158" s="48"/>
      <c r="D158" s="35"/>
      <c r="E158" s="132" t="s">
        <v>2727</v>
      </c>
      <c r="F158" s="156"/>
      <c r="G158" s="670">
        <v>190</v>
      </c>
      <c r="H158" s="88"/>
      <c r="I158" s="40"/>
      <c r="J158" s="40"/>
      <c r="K158" s="41" t="s">
        <v>26</v>
      </c>
      <c r="L158" s="42" t="str">
        <f t="shared" si="0"/>
        <v/>
      </c>
      <c r="M158" s="658">
        <f t="shared" si="1"/>
        <v>0</v>
      </c>
      <c r="N158" s="689" t="str">
        <f t="shared" si="2"/>
        <v xml:space="preserve">0 </v>
      </c>
      <c r="O158" s="678">
        <v>57</v>
      </c>
      <c r="P158" s="655" t="e">
        <f t="shared" si="6"/>
        <v>#DIV/0!</v>
      </c>
      <c r="Q158" s="665" t="e">
        <f t="shared" si="5"/>
        <v>#DIV/0!</v>
      </c>
      <c r="R158" s="28"/>
      <c r="S158" s="28"/>
      <c r="T158" s="28"/>
      <c r="U158" s="28"/>
      <c r="V158" s="28"/>
      <c r="W158" s="28"/>
      <c r="X158" s="28"/>
      <c r="Y158" s="28"/>
      <c r="Z158" s="28"/>
    </row>
    <row r="159" spans="1:26" ht="15" customHeight="1">
      <c r="A159" s="111">
        <v>149</v>
      </c>
      <c r="B159" s="48" t="s">
        <v>2388</v>
      </c>
      <c r="C159" s="48"/>
      <c r="D159" s="35"/>
      <c r="E159" s="132" t="s">
        <v>2389</v>
      </c>
      <c r="F159" s="156"/>
      <c r="G159" s="670">
        <v>71.25</v>
      </c>
      <c r="H159" s="88">
        <v>2</v>
      </c>
      <c r="I159" s="40"/>
      <c r="J159" s="40"/>
      <c r="K159" s="41" t="s">
        <v>26</v>
      </c>
      <c r="L159" s="42" t="str">
        <f t="shared" si="0"/>
        <v/>
      </c>
      <c r="M159" s="658">
        <f t="shared" si="1"/>
        <v>0</v>
      </c>
      <c r="N159" s="689" t="str">
        <f t="shared" si="2"/>
        <v xml:space="preserve">0 </v>
      </c>
      <c r="O159" s="678">
        <v>178.13</v>
      </c>
      <c r="P159" s="655">
        <f t="shared" si="6"/>
        <v>89.064999999999998</v>
      </c>
      <c r="Q159" s="665">
        <f t="shared" si="5"/>
        <v>-17.814999999999998</v>
      </c>
      <c r="R159" s="28"/>
      <c r="S159" s="28"/>
      <c r="T159" s="28"/>
      <c r="U159" s="28"/>
      <c r="V159" s="28"/>
      <c r="W159" s="28"/>
      <c r="X159" s="28"/>
      <c r="Y159" s="28"/>
      <c r="Z159" s="28"/>
    </row>
    <row r="160" spans="1:26" ht="15" customHeight="1">
      <c r="A160" s="111">
        <v>150</v>
      </c>
      <c r="B160" s="48" t="s">
        <v>501</v>
      </c>
      <c r="C160" s="48"/>
      <c r="D160" s="35"/>
      <c r="E160" s="132" t="s">
        <v>509</v>
      </c>
      <c r="F160" s="156"/>
      <c r="G160" s="670">
        <v>55.9</v>
      </c>
      <c r="H160" s="88"/>
      <c r="I160" s="40"/>
      <c r="J160" s="40"/>
      <c r="K160" s="41" t="s">
        <v>26</v>
      </c>
      <c r="L160" s="42" t="str">
        <f t="shared" si="0"/>
        <v/>
      </c>
      <c r="M160" s="658">
        <f t="shared" si="1"/>
        <v>0</v>
      </c>
      <c r="N160" s="689" t="str">
        <f t="shared" si="2"/>
        <v xml:space="preserve">0 </v>
      </c>
      <c r="O160" s="678">
        <v>447.2</v>
      </c>
      <c r="P160" s="655" t="e">
        <f t="shared" si="6"/>
        <v>#DIV/0!</v>
      </c>
      <c r="Q160" s="665" t="e">
        <f t="shared" si="5"/>
        <v>#DIV/0!</v>
      </c>
      <c r="R160" s="28"/>
      <c r="S160" s="28"/>
      <c r="T160" s="28"/>
      <c r="U160" s="28"/>
      <c r="V160" s="28"/>
      <c r="W160" s="28"/>
      <c r="X160" s="28"/>
      <c r="Y160" s="28"/>
      <c r="Z160" s="28"/>
    </row>
    <row r="161" spans="1:26" ht="15" customHeight="1">
      <c r="A161" s="111">
        <v>151</v>
      </c>
      <c r="B161" s="48" t="s">
        <v>87</v>
      </c>
      <c r="C161" s="48"/>
      <c r="D161" s="35"/>
      <c r="E161" s="132" t="s">
        <v>89</v>
      </c>
      <c r="F161" s="156"/>
      <c r="G161" s="670">
        <v>890</v>
      </c>
      <c r="H161" s="88"/>
      <c r="I161" s="40"/>
      <c r="J161" s="40"/>
      <c r="K161" s="41" t="s">
        <v>26</v>
      </c>
      <c r="L161" s="42" t="str">
        <f t="shared" si="0"/>
        <v/>
      </c>
      <c r="M161" s="658">
        <f t="shared" si="1"/>
        <v>0</v>
      </c>
      <c r="N161" s="689" t="str">
        <f t="shared" si="2"/>
        <v xml:space="preserve">0 </v>
      </c>
      <c r="O161" s="678">
        <v>605.20000000000005</v>
      </c>
      <c r="P161" s="655" t="e">
        <f t="shared" si="6"/>
        <v>#DIV/0!</v>
      </c>
      <c r="Q161" s="665" t="e">
        <f t="shared" si="5"/>
        <v>#DIV/0!</v>
      </c>
      <c r="R161" s="28"/>
      <c r="S161" s="28"/>
      <c r="T161" s="28"/>
      <c r="U161" s="28"/>
      <c r="V161" s="28"/>
      <c r="W161" s="28"/>
      <c r="X161" s="28"/>
      <c r="Y161" s="28"/>
      <c r="Z161" s="28"/>
    </row>
    <row r="162" spans="1:26" ht="15" customHeight="1">
      <c r="A162" s="111">
        <v>152</v>
      </c>
      <c r="B162" s="48" t="s">
        <v>769</v>
      </c>
      <c r="C162" s="48"/>
      <c r="D162" s="35"/>
      <c r="E162" s="132" t="s">
        <v>770</v>
      </c>
      <c r="F162" s="156"/>
      <c r="G162" s="670">
        <v>1030</v>
      </c>
      <c r="H162" s="88"/>
      <c r="I162" s="40"/>
      <c r="J162" s="40"/>
      <c r="K162" s="41" t="s">
        <v>26</v>
      </c>
      <c r="L162" s="42" t="str">
        <f t="shared" si="0"/>
        <v/>
      </c>
      <c r="M162" s="658">
        <f t="shared" si="1"/>
        <v>0</v>
      </c>
      <c r="N162" s="689" t="str">
        <f t="shared" si="2"/>
        <v xml:space="preserve">0 </v>
      </c>
      <c r="O162" s="678">
        <v>164.8</v>
      </c>
      <c r="P162" s="655" t="e">
        <f t="shared" si="6"/>
        <v>#DIV/0!</v>
      </c>
      <c r="Q162" s="665" t="e">
        <f t="shared" si="5"/>
        <v>#DIV/0!</v>
      </c>
      <c r="R162" s="28"/>
      <c r="S162" s="28"/>
      <c r="T162" s="28"/>
      <c r="U162" s="28"/>
      <c r="V162" s="28"/>
      <c r="W162" s="28"/>
      <c r="X162" s="28"/>
      <c r="Y162" s="28"/>
      <c r="Z162" s="28"/>
    </row>
    <row r="163" spans="1:26" ht="15" customHeight="1">
      <c r="A163" s="111">
        <v>153</v>
      </c>
      <c r="B163" s="48" t="s">
        <v>719</v>
      </c>
      <c r="C163" s="48"/>
      <c r="D163" s="35"/>
      <c r="E163" s="132" t="s">
        <v>725</v>
      </c>
      <c r="F163" s="156"/>
      <c r="G163" s="670">
        <v>48.7</v>
      </c>
      <c r="H163" s="88"/>
      <c r="I163" s="40"/>
      <c r="J163" s="40"/>
      <c r="K163" s="41" t="s">
        <v>26</v>
      </c>
      <c r="L163" s="42" t="str">
        <f t="shared" si="0"/>
        <v/>
      </c>
      <c r="M163" s="658">
        <f t="shared" si="1"/>
        <v>0</v>
      </c>
      <c r="N163" s="689" t="str">
        <f t="shared" si="2"/>
        <v xml:space="preserve">0 </v>
      </c>
      <c r="O163" s="678">
        <v>1266.2</v>
      </c>
      <c r="P163" s="655" t="e">
        <f t="shared" si="6"/>
        <v>#DIV/0!</v>
      </c>
      <c r="Q163" s="665" t="e">
        <f t="shared" si="5"/>
        <v>#DIV/0!</v>
      </c>
      <c r="R163" s="28"/>
      <c r="S163" s="28"/>
      <c r="T163" s="28"/>
      <c r="U163" s="28"/>
      <c r="V163" s="28"/>
      <c r="W163" s="28"/>
      <c r="X163" s="28"/>
      <c r="Y163" s="28"/>
      <c r="Z163" s="28"/>
    </row>
    <row r="164" spans="1:26" ht="15" customHeight="1">
      <c r="A164" s="111">
        <v>154</v>
      </c>
      <c r="B164" s="48" t="s">
        <v>1507</v>
      </c>
      <c r="C164" s="48"/>
      <c r="D164" s="35"/>
      <c r="E164" s="149" t="s">
        <v>1508</v>
      </c>
      <c r="F164" s="156"/>
      <c r="G164" s="670">
        <v>60</v>
      </c>
      <c r="H164" s="88"/>
      <c r="I164" s="40"/>
      <c r="J164" s="40"/>
      <c r="K164" s="41" t="s">
        <v>26</v>
      </c>
      <c r="L164" s="42" t="str">
        <f t="shared" si="0"/>
        <v/>
      </c>
      <c r="M164" s="658">
        <f t="shared" si="1"/>
        <v>0</v>
      </c>
      <c r="N164" s="689" t="str">
        <f t="shared" si="2"/>
        <v xml:space="preserve">0 </v>
      </c>
      <c r="O164" s="678">
        <v>180</v>
      </c>
      <c r="P164" s="655" t="e">
        <f t="shared" si="6"/>
        <v>#DIV/0!</v>
      </c>
      <c r="Q164" s="665" t="e">
        <f t="shared" si="5"/>
        <v>#DIV/0!</v>
      </c>
      <c r="R164" s="28"/>
      <c r="S164" s="28"/>
      <c r="T164" s="28"/>
      <c r="U164" s="28"/>
      <c r="V164" s="28"/>
      <c r="W164" s="28"/>
      <c r="X164" s="28"/>
      <c r="Y164" s="28"/>
      <c r="Z164" s="28"/>
    </row>
    <row r="165" spans="1:26" ht="15" customHeight="1">
      <c r="A165" s="111">
        <v>155</v>
      </c>
      <c r="B165" s="48"/>
      <c r="C165" s="48"/>
      <c r="D165" s="35"/>
      <c r="E165" s="149"/>
      <c r="F165" s="156"/>
      <c r="G165" s="670"/>
      <c r="H165" s="88"/>
      <c r="I165" s="40"/>
      <c r="J165" s="40"/>
      <c r="K165" s="41" t="s">
        <v>26</v>
      </c>
      <c r="L165" s="42" t="str">
        <f t="shared" si="0"/>
        <v/>
      </c>
      <c r="M165" s="658">
        <f t="shared" si="1"/>
        <v>0</v>
      </c>
      <c r="N165" s="689" t="str">
        <f t="shared" si="2"/>
        <v xml:space="preserve">0 </v>
      </c>
      <c r="O165" s="660">
        <f>G165*H165</f>
        <v>0</v>
      </c>
      <c r="P165" s="655" t="e">
        <f t="shared" si="6"/>
        <v>#DIV/0!</v>
      </c>
      <c r="Q165" s="665" t="e">
        <f t="shared" si="5"/>
        <v>#DIV/0!</v>
      </c>
      <c r="R165" s="28"/>
      <c r="S165" s="28"/>
      <c r="T165" s="28"/>
      <c r="U165" s="28"/>
      <c r="V165" s="28"/>
      <c r="W165" s="28"/>
      <c r="X165" s="28"/>
      <c r="Y165" s="28"/>
      <c r="Z165" s="28"/>
    </row>
    <row r="166" spans="1:26" ht="15" customHeight="1">
      <c r="A166" s="111">
        <v>156</v>
      </c>
      <c r="B166" s="48" t="s">
        <v>2235</v>
      </c>
      <c r="C166" s="48"/>
      <c r="D166" s="35"/>
      <c r="E166" s="132" t="s">
        <v>2728</v>
      </c>
      <c r="F166" s="156"/>
      <c r="G166" s="670">
        <v>144</v>
      </c>
      <c r="H166" s="88"/>
      <c r="I166" s="40"/>
      <c r="J166" s="40"/>
      <c r="K166" s="41" t="s">
        <v>26</v>
      </c>
      <c r="L166" s="42" t="str">
        <f t="shared" si="0"/>
        <v/>
      </c>
      <c r="M166" s="658">
        <f t="shared" si="1"/>
        <v>0</v>
      </c>
      <c r="N166" s="689" t="str">
        <f t="shared" si="2"/>
        <v xml:space="preserve">0 </v>
      </c>
      <c r="O166" s="678">
        <v>144</v>
      </c>
      <c r="P166" s="655" t="e">
        <f t="shared" si="6"/>
        <v>#DIV/0!</v>
      </c>
      <c r="Q166" s="665" t="e">
        <f t="shared" si="5"/>
        <v>#DIV/0!</v>
      </c>
      <c r="R166" s="28"/>
      <c r="S166" s="28"/>
      <c r="T166" s="28"/>
      <c r="U166" s="28"/>
      <c r="V166" s="28"/>
      <c r="W166" s="28"/>
      <c r="X166" s="28"/>
      <c r="Y166" s="28"/>
      <c r="Z166" s="28"/>
    </row>
    <row r="167" spans="1:26" ht="15" customHeight="1">
      <c r="A167" s="111">
        <v>157</v>
      </c>
      <c r="B167" s="374" t="s">
        <v>2134</v>
      </c>
      <c r="C167" s="48"/>
      <c r="D167" s="35"/>
      <c r="E167" s="374" t="s">
        <v>2729</v>
      </c>
      <c r="F167" s="156"/>
      <c r="G167" s="670">
        <v>165</v>
      </c>
      <c r="H167" s="88"/>
      <c r="I167" s="40"/>
      <c r="J167" s="40"/>
      <c r="K167" s="41" t="s">
        <v>26</v>
      </c>
      <c r="L167" s="42" t="str">
        <f t="shared" si="0"/>
        <v/>
      </c>
      <c r="M167" s="658">
        <f t="shared" si="1"/>
        <v>0</v>
      </c>
      <c r="N167" s="689" t="str">
        <f t="shared" si="2"/>
        <v xml:space="preserve">0 </v>
      </c>
      <c r="O167" s="678">
        <v>165</v>
      </c>
      <c r="P167" s="655" t="e">
        <f t="shared" si="6"/>
        <v>#DIV/0!</v>
      </c>
      <c r="Q167" s="665" t="e">
        <f t="shared" si="5"/>
        <v>#DIV/0!</v>
      </c>
      <c r="R167" s="28"/>
      <c r="S167" s="28"/>
      <c r="T167" s="28"/>
      <c r="U167" s="28"/>
      <c r="V167" s="28"/>
      <c r="W167" s="28"/>
      <c r="X167" s="28"/>
      <c r="Y167" s="28"/>
      <c r="Z167" s="28"/>
    </row>
    <row r="168" spans="1:26" ht="15" customHeight="1">
      <c r="A168" s="111">
        <v>158</v>
      </c>
      <c r="B168" s="374" t="s">
        <v>545</v>
      </c>
      <c r="C168" s="48"/>
      <c r="D168" s="35"/>
      <c r="E168" s="374" t="s">
        <v>546</v>
      </c>
      <c r="F168" s="156"/>
      <c r="G168" s="670">
        <v>38</v>
      </c>
      <c r="H168" s="88"/>
      <c r="I168" s="40"/>
      <c r="J168" s="40"/>
      <c r="K168" s="41" t="s">
        <v>26</v>
      </c>
      <c r="L168" s="42" t="str">
        <f t="shared" si="0"/>
        <v/>
      </c>
      <c r="M168" s="658">
        <f t="shared" si="1"/>
        <v>0</v>
      </c>
      <c r="N168" s="689" t="str">
        <f t="shared" si="2"/>
        <v xml:space="preserve">0 </v>
      </c>
      <c r="O168" s="678">
        <v>190</v>
      </c>
      <c r="P168" s="655" t="e">
        <f t="shared" si="6"/>
        <v>#DIV/0!</v>
      </c>
      <c r="Q168" s="665" t="e">
        <f t="shared" si="5"/>
        <v>#DIV/0!</v>
      </c>
      <c r="R168" s="28"/>
      <c r="S168" s="28"/>
      <c r="T168" s="28"/>
      <c r="U168" s="28"/>
      <c r="V168" s="28"/>
      <c r="W168" s="28"/>
      <c r="X168" s="28"/>
      <c r="Y168" s="28"/>
      <c r="Z168" s="28"/>
    </row>
    <row r="169" spans="1:26" ht="15" customHeight="1">
      <c r="A169" s="111">
        <v>159</v>
      </c>
      <c r="B169" s="374" t="s">
        <v>554</v>
      </c>
      <c r="C169" s="48"/>
      <c r="D169" s="35"/>
      <c r="E169" s="374" t="s">
        <v>2730</v>
      </c>
      <c r="F169" s="156"/>
      <c r="G169" s="670">
        <v>180</v>
      </c>
      <c r="H169" s="88"/>
      <c r="I169" s="40"/>
      <c r="J169" s="40"/>
      <c r="K169" s="41" t="s">
        <v>26</v>
      </c>
      <c r="L169" s="42" t="str">
        <f t="shared" si="0"/>
        <v/>
      </c>
      <c r="M169" s="658">
        <f t="shared" si="1"/>
        <v>0</v>
      </c>
      <c r="N169" s="689" t="str">
        <f t="shared" si="2"/>
        <v xml:space="preserve">0 </v>
      </c>
      <c r="O169" s="678">
        <v>54</v>
      </c>
      <c r="P169" s="655" t="e">
        <f t="shared" si="6"/>
        <v>#DIV/0!</v>
      </c>
      <c r="Q169" s="665" t="e">
        <f t="shared" si="5"/>
        <v>#DIV/0!</v>
      </c>
      <c r="R169" s="28"/>
      <c r="S169" s="28"/>
      <c r="T169" s="28"/>
      <c r="U169" s="28"/>
      <c r="V169" s="28"/>
      <c r="W169" s="28"/>
      <c r="X169" s="28"/>
      <c r="Y169" s="28"/>
      <c r="Z169" s="28"/>
    </row>
    <row r="170" spans="1:26" ht="15" customHeight="1">
      <c r="A170" s="111">
        <v>160</v>
      </c>
      <c r="B170" s="374" t="s">
        <v>1954</v>
      </c>
      <c r="C170" s="48"/>
      <c r="D170" s="35"/>
      <c r="E170" s="374" t="s">
        <v>1955</v>
      </c>
      <c r="F170" s="156"/>
      <c r="G170" s="670">
        <v>55</v>
      </c>
      <c r="H170" s="88"/>
      <c r="I170" s="40"/>
      <c r="J170" s="40"/>
      <c r="K170" s="41" t="s">
        <v>26</v>
      </c>
      <c r="L170" s="42" t="str">
        <f t="shared" si="0"/>
        <v/>
      </c>
      <c r="M170" s="658">
        <f t="shared" si="1"/>
        <v>0</v>
      </c>
      <c r="N170" s="689" t="str">
        <f t="shared" si="2"/>
        <v xml:space="preserve">0 </v>
      </c>
      <c r="O170" s="678">
        <v>55</v>
      </c>
      <c r="P170" s="655" t="e">
        <f t="shared" si="6"/>
        <v>#DIV/0!</v>
      </c>
      <c r="Q170" s="665" t="e">
        <f t="shared" si="5"/>
        <v>#DIV/0!</v>
      </c>
      <c r="R170" s="28"/>
      <c r="S170" s="28"/>
      <c r="T170" s="28"/>
      <c r="U170" s="28"/>
      <c r="V170" s="28"/>
      <c r="W170" s="28"/>
      <c r="X170" s="28"/>
      <c r="Y170" s="28"/>
      <c r="Z170" s="28"/>
    </row>
    <row r="171" spans="1:26" ht="15" customHeight="1">
      <c r="A171" s="111">
        <v>161</v>
      </c>
      <c r="B171" s="374" t="s">
        <v>1242</v>
      </c>
      <c r="C171" s="48"/>
      <c r="D171" s="35"/>
      <c r="E171" s="374" t="s">
        <v>2731</v>
      </c>
      <c r="F171" s="156"/>
      <c r="G171" s="670">
        <v>285</v>
      </c>
      <c r="H171" s="88"/>
      <c r="I171" s="40"/>
      <c r="J171" s="40"/>
      <c r="K171" s="41"/>
      <c r="L171" s="42"/>
      <c r="M171" s="658"/>
      <c r="N171" s="689" t="str">
        <f t="shared" si="2"/>
        <v/>
      </c>
      <c r="O171" s="678">
        <v>570</v>
      </c>
      <c r="P171" s="655"/>
      <c r="Q171" s="665"/>
      <c r="R171" s="28"/>
      <c r="S171" s="28"/>
      <c r="T171" s="28"/>
      <c r="U171" s="28"/>
      <c r="V171" s="28"/>
      <c r="W171" s="28"/>
      <c r="X171" s="28"/>
      <c r="Y171" s="28"/>
      <c r="Z171" s="28"/>
    </row>
    <row r="172" spans="1:26" ht="15" customHeight="1">
      <c r="A172" s="111">
        <v>162</v>
      </c>
      <c r="B172" s="374" t="s">
        <v>1494</v>
      </c>
      <c r="C172" s="48"/>
      <c r="D172" s="35"/>
      <c r="E172" s="374" t="s">
        <v>1496</v>
      </c>
      <c r="F172" s="156"/>
      <c r="G172" s="670">
        <v>50</v>
      </c>
      <c r="H172" s="88"/>
      <c r="I172" s="40"/>
      <c r="J172" s="40"/>
      <c r="K172" s="41"/>
      <c r="L172" s="42"/>
      <c r="M172" s="658"/>
      <c r="N172" s="689" t="str">
        <f t="shared" si="2"/>
        <v/>
      </c>
      <c r="O172" s="678">
        <v>281.25</v>
      </c>
      <c r="P172" s="655"/>
      <c r="Q172" s="665"/>
      <c r="R172" s="28"/>
      <c r="S172" s="28"/>
      <c r="T172" s="28"/>
      <c r="U172" s="28"/>
      <c r="V172" s="28"/>
      <c r="W172" s="28"/>
      <c r="X172" s="28"/>
      <c r="Y172" s="28"/>
      <c r="Z172" s="28"/>
    </row>
    <row r="173" spans="1:26" ht="15" customHeight="1">
      <c r="A173" s="111">
        <v>163</v>
      </c>
      <c r="B173" s="374" t="s">
        <v>1844</v>
      </c>
      <c r="C173" s="48"/>
      <c r="D173" s="35"/>
      <c r="E173" s="374" t="s">
        <v>2732</v>
      </c>
      <c r="F173" s="156"/>
      <c r="G173" s="670">
        <v>45</v>
      </c>
      <c r="H173" s="88"/>
      <c r="I173" s="40"/>
      <c r="J173" s="40"/>
      <c r="K173" s="41"/>
      <c r="L173" s="42"/>
      <c r="M173" s="658"/>
      <c r="N173" s="689" t="str">
        <f t="shared" si="2"/>
        <v/>
      </c>
      <c r="O173" s="678">
        <v>315</v>
      </c>
      <c r="P173" s="655"/>
      <c r="Q173" s="665"/>
      <c r="R173" s="28"/>
      <c r="S173" s="28"/>
      <c r="T173" s="28"/>
      <c r="U173" s="28"/>
      <c r="V173" s="28"/>
      <c r="W173" s="28"/>
      <c r="X173" s="28"/>
      <c r="Y173" s="28"/>
      <c r="Z173" s="28"/>
    </row>
    <row r="174" spans="1:26" ht="15" customHeight="1">
      <c r="A174" s="111">
        <v>164</v>
      </c>
      <c r="B174" s="374" t="s">
        <v>1859</v>
      </c>
      <c r="C174" s="48"/>
      <c r="D174" s="35"/>
      <c r="E174" s="374" t="s">
        <v>2732</v>
      </c>
      <c r="F174" s="156"/>
      <c r="G174" s="670">
        <v>100</v>
      </c>
      <c r="H174" s="88"/>
      <c r="I174" s="40"/>
      <c r="J174" s="40"/>
      <c r="K174" s="41"/>
      <c r="L174" s="42"/>
      <c r="M174" s="658"/>
      <c r="N174" s="689" t="str">
        <f t="shared" si="2"/>
        <v/>
      </c>
      <c r="O174" s="678">
        <v>300</v>
      </c>
      <c r="P174" s="655"/>
      <c r="Q174" s="665"/>
      <c r="R174" s="28"/>
      <c r="S174" s="28"/>
      <c r="T174" s="28"/>
      <c r="U174" s="28"/>
      <c r="V174" s="28"/>
      <c r="W174" s="28"/>
      <c r="X174" s="28"/>
      <c r="Y174" s="28"/>
      <c r="Z174" s="28"/>
    </row>
    <row r="175" spans="1:26" ht="15" customHeight="1">
      <c r="A175" s="111">
        <v>165</v>
      </c>
      <c r="B175" s="374" t="s">
        <v>1846</v>
      </c>
      <c r="C175" s="48"/>
      <c r="D175" s="35"/>
      <c r="E175" s="374" t="s">
        <v>2732</v>
      </c>
      <c r="F175" s="156"/>
      <c r="G175" s="670">
        <v>75</v>
      </c>
      <c r="H175" s="88"/>
      <c r="I175" s="40"/>
      <c r="J175" s="40"/>
      <c r="K175" s="41"/>
      <c r="L175" s="42"/>
      <c r="M175" s="658"/>
      <c r="N175" s="689" t="str">
        <f t="shared" si="2"/>
        <v/>
      </c>
      <c r="O175" s="678">
        <v>75</v>
      </c>
      <c r="P175" s="655"/>
      <c r="Q175" s="665"/>
      <c r="R175" s="28"/>
      <c r="S175" s="28"/>
      <c r="T175" s="28"/>
      <c r="U175" s="28"/>
      <c r="V175" s="28"/>
      <c r="W175" s="28"/>
      <c r="X175" s="28"/>
      <c r="Y175" s="28"/>
      <c r="Z175" s="28"/>
    </row>
    <row r="176" spans="1:26" ht="15" customHeight="1">
      <c r="A176" s="111">
        <v>166</v>
      </c>
      <c r="B176" s="374" t="s">
        <v>2479</v>
      </c>
      <c r="C176" s="48"/>
      <c r="D176" s="35"/>
      <c r="E176" s="374" t="s">
        <v>2733</v>
      </c>
      <c r="F176" s="156"/>
      <c r="G176" s="670">
        <v>85</v>
      </c>
      <c r="H176" s="88"/>
      <c r="I176" s="40"/>
      <c r="J176" s="40"/>
      <c r="K176" s="41"/>
      <c r="L176" s="42"/>
      <c r="M176" s="658"/>
      <c r="N176" s="689" t="str">
        <f t="shared" si="2"/>
        <v/>
      </c>
      <c r="O176" s="678">
        <v>85</v>
      </c>
      <c r="P176" s="655"/>
      <c r="Q176" s="665"/>
      <c r="R176" s="28"/>
      <c r="S176" s="28"/>
      <c r="T176" s="28"/>
      <c r="U176" s="28"/>
      <c r="V176" s="28"/>
      <c r="W176" s="28"/>
      <c r="X176" s="28"/>
      <c r="Y176" s="28"/>
      <c r="Z176" s="28"/>
    </row>
    <row r="177" spans="1:26" ht="15" customHeight="1">
      <c r="A177" s="111">
        <v>167</v>
      </c>
      <c r="B177" s="374" t="s">
        <v>1710</v>
      </c>
      <c r="C177" s="48"/>
      <c r="D177" s="35"/>
      <c r="E177" s="374" t="s">
        <v>2734</v>
      </c>
      <c r="F177" s="156"/>
      <c r="G177" s="670">
        <v>19.100000000000001</v>
      </c>
      <c r="H177" s="88"/>
      <c r="I177" s="40"/>
      <c r="J177" s="40"/>
      <c r="K177" s="41"/>
      <c r="L177" s="42"/>
      <c r="M177" s="658"/>
      <c r="N177" s="689" t="str">
        <f t="shared" si="2"/>
        <v/>
      </c>
      <c r="O177" s="678">
        <v>38.200000000000003</v>
      </c>
      <c r="P177" s="655"/>
      <c r="Q177" s="665"/>
      <c r="R177" s="28"/>
      <c r="S177" s="28"/>
      <c r="T177" s="28"/>
      <c r="U177" s="28"/>
      <c r="V177" s="28"/>
      <c r="W177" s="28"/>
      <c r="X177" s="28"/>
      <c r="Y177" s="28"/>
      <c r="Z177" s="28"/>
    </row>
    <row r="178" spans="1:26" ht="15" customHeight="1">
      <c r="A178" s="111">
        <v>168</v>
      </c>
      <c r="B178" s="374" t="s">
        <v>1710</v>
      </c>
      <c r="C178" s="48"/>
      <c r="D178" s="35"/>
      <c r="E178" s="374" t="s">
        <v>2735</v>
      </c>
      <c r="F178" s="156"/>
      <c r="G178" s="670">
        <v>22.3</v>
      </c>
      <c r="H178" s="88"/>
      <c r="I178" s="40"/>
      <c r="J178" s="40"/>
      <c r="K178" s="41"/>
      <c r="L178" s="42"/>
      <c r="M178" s="658"/>
      <c r="N178" s="689" t="str">
        <f t="shared" si="2"/>
        <v/>
      </c>
      <c r="O178" s="678">
        <v>44.6</v>
      </c>
      <c r="P178" s="655"/>
      <c r="Q178" s="665"/>
      <c r="R178" s="28"/>
      <c r="S178" s="28"/>
      <c r="T178" s="28"/>
      <c r="U178" s="28"/>
      <c r="V178" s="28"/>
      <c r="W178" s="28"/>
      <c r="X178" s="28"/>
      <c r="Y178" s="28"/>
      <c r="Z178" s="28"/>
    </row>
    <row r="179" spans="1:26" ht="15" customHeight="1">
      <c r="A179" s="111">
        <v>169</v>
      </c>
      <c r="B179" s="374" t="s">
        <v>1824</v>
      </c>
      <c r="C179" s="48"/>
      <c r="D179" s="35"/>
      <c r="E179" s="374" t="s">
        <v>2736</v>
      </c>
      <c r="F179" s="156"/>
      <c r="G179" s="670">
        <v>26</v>
      </c>
      <c r="H179" s="88"/>
      <c r="I179" s="40"/>
      <c r="J179" s="40"/>
      <c r="K179" s="41"/>
      <c r="L179" s="42"/>
      <c r="M179" s="658"/>
      <c r="N179" s="689" t="str">
        <f t="shared" si="2"/>
        <v/>
      </c>
      <c r="O179" s="678">
        <v>149.5</v>
      </c>
      <c r="P179" s="655"/>
      <c r="Q179" s="665"/>
      <c r="R179" s="28"/>
      <c r="S179" s="28"/>
      <c r="T179" s="28"/>
      <c r="U179" s="28"/>
      <c r="V179" s="28"/>
      <c r="W179" s="28"/>
      <c r="X179" s="28"/>
      <c r="Y179" s="28"/>
      <c r="Z179" s="28"/>
    </row>
    <row r="180" spans="1:26" ht="15" customHeight="1">
      <c r="A180" s="111">
        <v>170</v>
      </c>
      <c r="B180" s="48"/>
      <c r="C180" s="48"/>
      <c r="D180" s="35"/>
      <c r="E180" s="149"/>
      <c r="F180" s="156"/>
      <c r="G180" s="670"/>
      <c r="H180" s="88"/>
      <c r="I180" s="40"/>
      <c r="J180" s="40"/>
      <c r="K180" s="41"/>
      <c r="L180" s="42"/>
      <c r="M180" s="658"/>
      <c r="N180" s="689" t="str">
        <f t="shared" si="2"/>
        <v/>
      </c>
      <c r="O180" s="660">
        <f t="shared" ref="O180:O434" si="10">G180*H180</f>
        <v>0</v>
      </c>
      <c r="P180" s="655"/>
      <c r="Q180" s="665"/>
      <c r="R180" s="28"/>
      <c r="S180" s="28"/>
      <c r="T180" s="28"/>
      <c r="U180" s="28"/>
      <c r="V180" s="28"/>
      <c r="W180" s="28"/>
      <c r="X180" s="28"/>
      <c r="Y180" s="28"/>
      <c r="Z180" s="28"/>
    </row>
    <row r="181" spans="1:26" ht="15" customHeight="1">
      <c r="A181" s="111">
        <v>171</v>
      </c>
      <c r="B181" s="48"/>
      <c r="C181" s="48"/>
      <c r="D181" s="35"/>
      <c r="E181" s="149"/>
      <c r="F181" s="156"/>
      <c r="G181" s="670"/>
      <c r="H181" s="88"/>
      <c r="I181" s="40"/>
      <c r="J181" s="40"/>
      <c r="K181" s="41"/>
      <c r="L181" s="42"/>
      <c r="M181" s="658"/>
      <c r="N181" s="689" t="str">
        <f t="shared" si="2"/>
        <v/>
      </c>
      <c r="O181" s="660">
        <f t="shared" si="10"/>
        <v>0</v>
      </c>
      <c r="P181" s="655"/>
      <c r="Q181" s="665"/>
      <c r="R181" s="28"/>
      <c r="S181" s="28"/>
      <c r="T181" s="28"/>
      <c r="U181" s="28"/>
      <c r="V181" s="28"/>
      <c r="W181" s="28"/>
      <c r="X181" s="28"/>
      <c r="Y181" s="28"/>
      <c r="Z181" s="28"/>
    </row>
    <row r="182" spans="1:26" ht="15" customHeight="1">
      <c r="A182" s="111">
        <v>172</v>
      </c>
      <c r="B182" s="48"/>
      <c r="C182" s="48"/>
      <c r="D182" s="35"/>
      <c r="E182" s="149"/>
      <c r="F182" s="156"/>
      <c r="G182" s="670"/>
      <c r="H182" s="88"/>
      <c r="I182" s="40"/>
      <c r="J182" s="40"/>
      <c r="K182" s="41"/>
      <c r="L182" s="42"/>
      <c r="M182" s="658"/>
      <c r="N182" s="689" t="str">
        <f t="shared" si="2"/>
        <v/>
      </c>
      <c r="O182" s="660">
        <f t="shared" si="10"/>
        <v>0</v>
      </c>
      <c r="P182" s="655"/>
      <c r="Q182" s="665"/>
      <c r="R182" s="28"/>
      <c r="S182" s="28"/>
      <c r="T182" s="28"/>
      <c r="U182" s="28"/>
      <c r="V182" s="28"/>
      <c r="W182" s="28"/>
      <c r="X182" s="28"/>
      <c r="Y182" s="28"/>
      <c r="Z182" s="28"/>
    </row>
    <row r="183" spans="1:26" ht="15" customHeight="1">
      <c r="A183" s="111">
        <v>173</v>
      </c>
      <c r="B183" s="48"/>
      <c r="C183" s="48"/>
      <c r="D183" s="35"/>
      <c r="E183" s="149"/>
      <c r="F183" s="156"/>
      <c r="G183" s="670"/>
      <c r="H183" s="88"/>
      <c r="I183" s="40"/>
      <c r="J183" s="40"/>
      <c r="K183" s="41"/>
      <c r="L183" s="42"/>
      <c r="M183" s="658"/>
      <c r="N183" s="689" t="str">
        <f t="shared" si="2"/>
        <v/>
      </c>
      <c r="O183" s="660">
        <f t="shared" si="10"/>
        <v>0</v>
      </c>
      <c r="P183" s="655"/>
      <c r="Q183" s="665"/>
      <c r="R183" s="28"/>
      <c r="S183" s="28"/>
      <c r="T183" s="28"/>
      <c r="U183" s="28"/>
      <c r="V183" s="28"/>
      <c r="W183" s="28"/>
      <c r="X183" s="28"/>
      <c r="Y183" s="28"/>
      <c r="Z183" s="28"/>
    </row>
    <row r="184" spans="1:26" ht="15" customHeight="1">
      <c r="A184" s="111">
        <v>174</v>
      </c>
      <c r="B184" s="48"/>
      <c r="C184" s="48"/>
      <c r="D184" s="35"/>
      <c r="E184" s="149"/>
      <c r="F184" s="156"/>
      <c r="G184" s="670"/>
      <c r="H184" s="88"/>
      <c r="I184" s="40"/>
      <c r="J184" s="40"/>
      <c r="K184" s="41"/>
      <c r="L184" s="42"/>
      <c r="M184" s="658"/>
      <c r="N184" s="689" t="str">
        <f t="shared" si="2"/>
        <v/>
      </c>
      <c r="O184" s="660">
        <f t="shared" si="10"/>
        <v>0</v>
      </c>
      <c r="P184" s="655"/>
      <c r="Q184" s="665"/>
      <c r="R184" s="28"/>
      <c r="S184" s="28"/>
      <c r="T184" s="28"/>
      <c r="U184" s="28"/>
      <c r="V184" s="28"/>
      <c r="W184" s="28"/>
      <c r="X184" s="28"/>
      <c r="Y184" s="28"/>
      <c r="Z184" s="28"/>
    </row>
    <row r="185" spans="1:26" ht="15" customHeight="1">
      <c r="A185" s="111">
        <v>175</v>
      </c>
      <c r="B185" s="48"/>
      <c r="C185" s="48"/>
      <c r="D185" s="35"/>
      <c r="E185" s="149"/>
      <c r="F185" s="156"/>
      <c r="G185" s="670"/>
      <c r="H185" s="88"/>
      <c r="I185" s="40"/>
      <c r="J185" s="40"/>
      <c r="K185" s="41"/>
      <c r="L185" s="42"/>
      <c r="M185" s="658"/>
      <c r="N185" s="689" t="str">
        <f t="shared" si="2"/>
        <v/>
      </c>
      <c r="O185" s="660">
        <f t="shared" si="10"/>
        <v>0</v>
      </c>
      <c r="P185" s="655"/>
      <c r="Q185" s="665"/>
      <c r="R185" s="28"/>
      <c r="S185" s="28"/>
      <c r="T185" s="28"/>
      <c r="U185" s="28"/>
      <c r="V185" s="28"/>
      <c r="W185" s="28"/>
      <c r="X185" s="28"/>
      <c r="Y185" s="28"/>
      <c r="Z185" s="28"/>
    </row>
    <row r="186" spans="1:26" ht="15" customHeight="1">
      <c r="A186" s="111">
        <v>176</v>
      </c>
      <c r="B186" s="48"/>
      <c r="C186" s="48"/>
      <c r="D186" s="35"/>
      <c r="E186" s="149"/>
      <c r="F186" s="156"/>
      <c r="G186" s="670"/>
      <c r="H186" s="88"/>
      <c r="I186" s="40"/>
      <c r="J186" s="40"/>
      <c r="K186" s="41"/>
      <c r="L186" s="42"/>
      <c r="M186" s="658"/>
      <c r="N186" s="689" t="str">
        <f t="shared" si="2"/>
        <v/>
      </c>
      <c r="O186" s="660">
        <f t="shared" si="10"/>
        <v>0</v>
      </c>
      <c r="P186" s="655"/>
      <c r="Q186" s="665"/>
      <c r="R186" s="28"/>
      <c r="S186" s="28"/>
      <c r="T186" s="28"/>
      <c r="U186" s="28"/>
      <c r="V186" s="28"/>
      <c r="W186" s="28"/>
      <c r="X186" s="28"/>
      <c r="Y186" s="28"/>
      <c r="Z186" s="28"/>
    </row>
    <row r="187" spans="1:26" ht="15" customHeight="1">
      <c r="A187" s="111">
        <v>177</v>
      </c>
      <c r="B187" s="48"/>
      <c r="C187" s="48"/>
      <c r="D187" s="35"/>
      <c r="E187" s="149"/>
      <c r="F187" s="156"/>
      <c r="G187" s="670"/>
      <c r="H187" s="88"/>
      <c r="I187" s="40"/>
      <c r="J187" s="40"/>
      <c r="K187" s="41"/>
      <c r="L187" s="42"/>
      <c r="M187" s="658"/>
      <c r="N187" s="689" t="str">
        <f t="shared" si="2"/>
        <v/>
      </c>
      <c r="O187" s="660">
        <f t="shared" si="10"/>
        <v>0</v>
      </c>
      <c r="P187" s="655"/>
      <c r="Q187" s="665"/>
      <c r="R187" s="28"/>
      <c r="S187" s="28"/>
      <c r="T187" s="28"/>
      <c r="U187" s="28"/>
      <c r="V187" s="28"/>
      <c r="W187" s="28"/>
      <c r="X187" s="28"/>
      <c r="Y187" s="28"/>
      <c r="Z187" s="28"/>
    </row>
    <row r="188" spans="1:26" ht="15" customHeight="1">
      <c r="A188" s="111">
        <v>178</v>
      </c>
      <c r="B188" s="48"/>
      <c r="C188" s="48"/>
      <c r="D188" s="35"/>
      <c r="E188" s="149"/>
      <c r="F188" s="156"/>
      <c r="G188" s="670"/>
      <c r="H188" s="88"/>
      <c r="I188" s="40"/>
      <c r="J188" s="40"/>
      <c r="K188" s="41"/>
      <c r="L188" s="42"/>
      <c r="M188" s="658"/>
      <c r="N188" s="689" t="str">
        <f t="shared" si="2"/>
        <v/>
      </c>
      <c r="O188" s="660">
        <f t="shared" si="10"/>
        <v>0</v>
      </c>
      <c r="P188" s="655"/>
      <c r="Q188" s="665"/>
      <c r="R188" s="28"/>
      <c r="S188" s="28"/>
      <c r="T188" s="28"/>
      <c r="U188" s="28"/>
      <c r="V188" s="28"/>
      <c r="W188" s="28"/>
      <c r="X188" s="28"/>
      <c r="Y188" s="28"/>
      <c r="Z188" s="28"/>
    </row>
    <row r="189" spans="1:26" ht="15" customHeight="1">
      <c r="A189" s="111">
        <v>179</v>
      </c>
      <c r="B189" s="48"/>
      <c r="C189" s="48"/>
      <c r="D189" s="35"/>
      <c r="E189" s="149"/>
      <c r="F189" s="156"/>
      <c r="G189" s="670"/>
      <c r="H189" s="88"/>
      <c r="I189" s="40"/>
      <c r="J189" s="40"/>
      <c r="K189" s="41"/>
      <c r="L189" s="42"/>
      <c r="M189" s="658"/>
      <c r="N189" s="689" t="str">
        <f t="shared" si="2"/>
        <v/>
      </c>
      <c r="O189" s="660">
        <f t="shared" si="10"/>
        <v>0</v>
      </c>
      <c r="P189" s="655"/>
      <c r="Q189" s="665"/>
      <c r="R189" s="28"/>
      <c r="S189" s="28"/>
      <c r="T189" s="28"/>
      <c r="U189" s="28"/>
      <c r="V189" s="28"/>
      <c r="W189" s="28"/>
      <c r="X189" s="28"/>
      <c r="Y189" s="28"/>
      <c r="Z189" s="28"/>
    </row>
    <row r="190" spans="1:26" ht="15" customHeight="1">
      <c r="A190" s="111">
        <v>180</v>
      </c>
      <c r="B190" s="48"/>
      <c r="C190" s="48"/>
      <c r="D190" s="35"/>
      <c r="E190" s="149"/>
      <c r="F190" s="156"/>
      <c r="G190" s="670"/>
      <c r="H190" s="88"/>
      <c r="I190" s="40"/>
      <c r="J190" s="40"/>
      <c r="K190" s="41"/>
      <c r="L190" s="42"/>
      <c r="M190" s="658"/>
      <c r="N190" s="689" t="str">
        <f t="shared" si="2"/>
        <v/>
      </c>
      <c r="O190" s="660">
        <f t="shared" si="10"/>
        <v>0</v>
      </c>
      <c r="P190" s="655"/>
      <c r="Q190" s="665"/>
      <c r="R190" s="28"/>
      <c r="S190" s="28"/>
      <c r="T190" s="28"/>
      <c r="U190" s="28"/>
      <c r="V190" s="28"/>
      <c r="W190" s="28"/>
      <c r="X190" s="28"/>
      <c r="Y190" s="28"/>
      <c r="Z190" s="28"/>
    </row>
    <row r="191" spans="1:26" ht="15" customHeight="1">
      <c r="A191" s="111">
        <v>181</v>
      </c>
      <c r="B191" s="48"/>
      <c r="C191" s="48"/>
      <c r="D191" s="35"/>
      <c r="E191" s="149"/>
      <c r="F191" s="156"/>
      <c r="G191" s="670"/>
      <c r="H191" s="88"/>
      <c r="I191" s="40"/>
      <c r="J191" s="40"/>
      <c r="K191" s="41"/>
      <c r="L191" s="42"/>
      <c r="M191" s="658"/>
      <c r="N191" s="689" t="str">
        <f t="shared" si="2"/>
        <v/>
      </c>
      <c r="O191" s="660">
        <f t="shared" si="10"/>
        <v>0</v>
      </c>
      <c r="P191" s="655"/>
      <c r="Q191" s="665"/>
      <c r="R191" s="28"/>
      <c r="S191" s="28"/>
      <c r="T191" s="28"/>
      <c r="U191" s="28"/>
      <c r="V191" s="28"/>
      <c r="W191" s="28"/>
      <c r="X191" s="28"/>
      <c r="Y191" s="28"/>
      <c r="Z191" s="28"/>
    </row>
    <row r="192" spans="1:26" ht="15" customHeight="1">
      <c r="A192" s="111">
        <v>182</v>
      </c>
      <c r="B192" s="48"/>
      <c r="C192" s="48"/>
      <c r="D192" s="35"/>
      <c r="E192" s="149"/>
      <c r="F192" s="156"/>
      <c r="G192" s="670"/>
      <c r="H192" s="88"/>
      <c r="I192" s="40"/>
      <c r="J192" s="40"/>
      <c r="K192" s="41"/>
      <c r="L192" s="42"/>
      <c r="M192" s="658"/>
      <c r="N192" s="689" t="str">
        <f t="shared" si="2"/>
        <v/>
      </c>
      <c r="O192" s="660">
        <f t="shared" si="10"/>
        <v>0</v>
      </c>
      <c r="P192" s="655"/>
      <c r="Q192" s="665"/>
      <c r="R192" s="28"/>
      <c r="S192" s="28"/>
      <c r="T192" s="28"/>
      <c r="U192" s="28"/>
      <c r="V192" s="28"/>
      <c r="W192" s="28"/>
      <c r="X192" s="28"/>
      <c r="Y192" s="28"/>
      <c r="Z192" s="28"/>
    </row>
    <row r="193" spans="1:26" ht="15" customHeight="1">
      <c r="A193" s="111">
        <v>183</v>
      </c>
      <c r="B193" s="48"/>
      <c r="C193" s="48"/>
      <c r="D193" s="35"/>
      <c r="E193" s="149"/>
      <c r="F193" s="156"/>
      <c r="G193" s="670"/>
      <c r="H193" s="88"/>
      <c r="I193" s="40"/>
      <c r="J193" s="40"/>
      <c r="K193" s="41"/>
      <c r="L193" s="42"/>
      <c r="M193" s="658"/>
      <c r="N193" s="689" t="str">
        <f t="shared" si="2"/>
        <v/>
      </c>
      <c r="O193" s="660">
        <f t="shared" si="10"/>
        <v>0</v>
      </c>
      <c r="P193" s="655"/>
      <c r="Q193" s="665"/>
      <c r="R193" s="28"/>
      <c r="S193" s="28"/>
      <c r="T193" s="28"/>
      <c r="U193" s="28"/>
      <c r="V193" s="28"/>
      <c r="W193" s="28"/>
      <c r="X193" s="28"/>
      <c r="Y193" s="28"/>
      <c r="Z193" s="28"/>
    </row>
    <row r="194" spans="1:26" ht="15" customHeight="1">
      <c r="A194" s="111">
        <v>184</v>
      </c>
      <c r="B194" s="48"/>
      <c r="C194" s="48"/>
      <c r="D194" s="35"/>
      <c r="E194" s="149"/>
      <c r="F194" s="156"/>
      <c r="G194" s="670"/>
      <c r="H194" s="88"/>
      <c r="I194" s="40"/>
      <c r="J194" s="40"/>
      <c r="K194" s="41"/>
      <c r="L194" s="42"/>
      <c r="M194" s="658"/>
      <c r="N194" s="689" t="str">
        <f t="shared" si="2"/>
        <v/>
      </c>
      <c r="O194" s="660">
        <f t="shared" si="10"/>
        <v>0</v>
      </c>
      <c r="P194" s="655"/>
      <c r="Q194" s="665"/>
      <c r="R194" s="28"/>
      <c r="S194" s="28"/>
      <c r="T194" s="28"/>
      <c r="U194" s="28"/>
      <c r="V194" s="28"/>
      <c r="W194" s="28"/>
      <c r="X194" s="28"/>
      <c r="Y194" s="28"/>
      <c r="Z194" s="28"/>
    </row>
    <row r="195" spans="1:26" ht="15" customHeight="1">
      <c r="A195" s="111">
        <v>185</v>
      </c>
      <c r="B195" s="48"/>
      <c r="C195" s="48"/>
      <c r="D195" s="35"/>
      <c r="E195" s="149"/>
      <c r="F195" s="156"/>
      <c r="G195" s="670"/>
      <c r="H195" s="88"/>
      <c r="I195" s="40"/>
      <c r="J195" s="40"/>
      <c r="K195" s="41"/>
      <c r="L195" s="42"/>
      <c r="M195" s="658"/>
      <c r="N195" s="689" t="str">
        <f t="shared" si="2"/>
        <v/>
      </c>
      <c r="O195" s="660">
        <f t="shared" si="10"/>
        <v>0</v>
      </c>
      <c r="P195" s="655"/>
      <c r="Q195" s="665"/>
      <c r="R195" s="28"/>
      <c r="S195" s="28"/>
      <c r="T195" s="28"/>
      <c r="U195" s="28"/>
      <c r="V195" s="28"/>
      <c r="W195" s="28"/>
      <c r="X195" s="28"/>
      <c r="Y195" s="28"/>
      <c r="Z195" s="28"/>
    </row>
    <row r="196" spans="1:26" ht="15" customHeight="1">
      <c r="A196" s="111">
        <v>186</v>
      </c>
      <c r="B196" s="48"/>
      <c r="C196" s="48"/>
      <c r="D196" s="35"/>
      <c r="E196" s="149"/>
      <c r="F196" s="156"/>
      <c r="G196" s="670"/>
      <c r="H196" s="88"/>
      <c r="I196" s="40"/>
      <c r="J196" s="40"/>
      <c r="K196" s="41"/>
      <c r="L196" s="42"/>
      <c r="M196" s="658"/>
      <c r="N196" s="689" t="str">
        <f t="shared" si="2"/>
        <v/>
      </c>
      <c r="O196" s="660">
        <f t="shared" si="10"/>
        <v>0</v>
      </c>
      <c r="P196" s="655"/>
      <c r="Q196" s="665"/>
      <c r="R196" s="28"/>
      <c r="S196" s="28"/>
      <c r="T196" s="28"/>
      <c r="U196" s="28"/>
      <c r="V196" s="28"/>
      <c r="W196" s="28"/>
      <c r="X196" s="28"/>
      <c r="Y196" s="28"/>
      <c r="Z196" s="28"/>
    </row>
    <row r="197" spans="1:26" ht="15" customHeight="1">
      <c r="A197" s="111">
        <v>187</v>
      </c>
      <c r="B197" s="48"/>
      <c r="C197" s="48"/>
      <c r="D197" s="35"/>
      <c r="E197" s="149"/>
      <c r="F197" s="156"/>
      <c r="G197" s="670"/>
      <c r="H197" s="88"/>
      <c r="I197" s="40"/>
      <c r="J197" s="40"/>
      <c r="K197" s="41"/>
      <c r="L197" s="42"/>
      <c r="M197" s="658"/>
      <c r="N197" s="689" t="str">
        <f t="shared" si="2"/>
        <v/>
      </c>
      <c r="O197" s="660">
        <f t="shared" si="10"/>
        <v>0</v>
      </c>
      <c r="P197" s="655"/>
      <c r="Q197" s="665"/>
      <c r="R197" s="28"/>
      <c r="S197" s="28"/>
      <c r="T197" s="28"/>
      <c r="U197" s="28"/>
      <c r="V197" s="28"/>
      <c r="W197" s="28"/>
      <c r="X197" s="28"/>
      <c r="Y197" s="28"/>
      <c r="Z197" s="28"/>
    </row>
    <row r="198" spans="1:26" ht="15" customHeight="1">
      <c r="A198" s="111">
        <v>188</v>
      </c>
      <c r="B198" s="48"/>
      <c r="C198" s="48"/>
      <c r="D198" s="35"/>
      <c r="E198" s="149"/>
      <c r="F198" s="156"/>
      <c r="G198" s="670"/>
      <c r="H198" s="88"/>
      <c r="I198" s="40"/>
      <c r="J198" s="40"/>
      <c r="K198" s="41"/>
      <c r="L198" s="42"/>
      <c r="M198" s="658"/>
      <c r="N198" s="689" t="str">
        <f t="shared" si="2"/>
        <v/>
      </c>
      <c r="O198" s="660">
        <f t="shared" si="10"/>
        <v>0</v>
      </c>
      <c r="P198" s="655"/>
      <c r="Q198" s="665"/>
      <c r="R198" s="28"/>
      <c r="S198" s="28"/>
      <c r="T198" s="28"/>
      <c r="U198" s="28"/>
      <c r="V198" s="28"/>
      <c r="W198" s="28"/>
      <c r="X198" s="28"/>
      <c r="Y198" s="28"/>
      <c r="Z198" s="28"/>
    </row>
    <row r="199" spans="1:26" ht="15" customHeight="1">
      <c r="A199" s="111">
        <v>189</v>
      </c>
      <c r="B199" s="48"/>
      <c r="C199" s="48"/>
      <c r="D199" s="35"/>
      <c r="E199" s="149"/>
      <c r="F199" s="156"/>
      <c r="G199" s="670"/>
      <c r="H199" s="88"/>
      <c r="I199" s="40"/>
      <c r="J199" s="40"/>
      <c r="K199" s="41"/>
      <c r="L199" s="42"/>
      <c r="M199" s="658"/>
      <c r="N199" s="689" t="str">
        <f t="shared" si="2"/>
        <v/>
      </c>
      <c r="O199" s="660">
        <f t="shared" si="10"/>
        <v>0</v>
      </c>
      <c r="P199" s="655"/>
      <c r="Q199" s="665"/>
      <c r="R199" s="28"/>
      <c r="S199" s="28"/>
      <c r="T199" s="28"/>
      <c r="U199" s="28"/>
      <c r="V199" s="28"/>
      <c r="W199" s="28"/>
      <c r="X199" s="28"/>
      <c r="Y199" s="28"/>
      <c r="Z199" s="28"/>
    </row>
    <row r="200" spans="1:26" ht="15" customHeight="1">
      <c r="A200" s="111">
        <v>190</v>
      </c>
      <c r="B200" s="48"/>
      <c r="C200" s="48"/>
      <c r="D200" s="35"/>
      <c r="E200" s="149"/>
      <c r="F200" s="156"/>
      <c r="G200" s="670"/>
      <c r="H200" s="88"/>
      <c r="I200" s="40"/>
      <c r="J200" s="40"/>
      <c r="K200" s="41"/>
      <c r="L200" s="42"/>
      <c r="M200" s="658"/>
      <c r="N200" s="689" t="str">
        <f t="shared" si="2"/>
        <v/>
      </c>
      <c r="O200" s="660">
        <f t="shared" si="10"/>
        <v>0</v>
      </c>
      <c r="P200" s="655"/>
      <c r="Q200" s="665"/>
      <c r="R200" s="28"/>
      <c r="S200" s="28"/>
      <c r="T200" s="28"/>
      <c r="U200" s="28"/>
      <c r="V200" s="28"/>
      <c r="W200" s="28"/>
      <c r="X200" s="28"/>
      <c r="Y200" s="28"/>
      <c r="Z200" s="28"/>
    </row>
    <row r="201" spans="1:26" ht="15" customHeight="1">
      <c r="A201" s="111">
        <v>191</v>
      </c>
      <c r="B201" s="48"/>
      <c r="C201" s="48"/>
      <c r="D201" s="35"/>
      <c r="E201" s="149"/>
      <c r="F201" s="156"/>
      <c r="G201" s="670"/>
      <c r="H201" s="88"/>
      <c r="I201" s="40"/>
      <c r="J201" s="40"/>
      <c r="K201" s="41"/>
      <c r="L201" s="42"/>
      <c r="M201" s="658"/>
      <c r="N201" s="689" t="str">
        <f t="shared" si="2"/>
        <v/>
      </c>
      <c r="O201" s="660">
        <f t="shared" si="10"/>
        <v>0</v>
      </c>
      <c r="P201" s="655"/>
      <c r="Q201" s="665"/>
      <c r="R201" s="28"/>
      <c r="S201" s="28"/>
      <c r="T201" s="28"/>
      <c r="U201" s="28"/>
      <c r="V201" s="28"/>
      <c r="W201" s="28"/>
      <c r="X201" s="28"/>
      <c r="Y201" s="28"/>
      <c r="Z201" s="28"/>
    </row>
    <row r="202" spans="1:26" ht="15" customHeight="1">
      <c r="A202" s="111">
        <v>192</v>
      </c>
      <c r="B202" s="48"/>
      <c r="C202" s="48"/>
      <c r="D202" s="35"/>
      <c r="E202" s="149"/>
      <c r="F202" s="156"/>
      <c r="G202" s="670"/>
      <c r="H202" s="88"/>
      <c r="I202" s="40"/>
      <c r="J202" s="40"/>
      <c r="K202" s="41"/>
      <c r="L202" s="42"/>
      <c r="M202" s="658"/>
      <c r="N202" s="689" t="str">
        <f t="shared" si="2"/>
        <v/>
      </c>
      <c r="O202" s="660">
        <f t="shared" si="10"/>
        <v>0</v>
      </c>
      <c r="P202" s="655"/>
      <c r="Q202" s="665"/>
      <c r="R202" s="28"/>
      <c r="S202" s="28"/>
      <c r="T202" s="28"/>
      <c r="U202" s="28"/>
      <c r="V202" s="28"/>
      <c r="W202" s="28"/>
      <c r="X202" s="28"/>
      <c r="Y202" s="28"/>
      <c r="Z202" s="28"/>
    </row>
    <row r="203" spans="1:26" ht="15" customHeight="1">
      <c r="A203" s="111">
        <v>193</v>
      </c>
      <c r="B203" s="48"/>
      <c r="C203" s="48"/>
      <c r="D203" s="35"/>
      <c r="E203" s="149"/>
      <c r="F203" s="156"/>
      <c r="G203" s="670"/>
      <c r="H203" s="88"/>
      <c r="I203" s="40"/>
      <c r="J203" s="40"/>
      <c r="K203" s="41"/>
      <c r="L203" s="42"/>
      <c r="M203" s="658"/>
      <c r="N203" s="689" t="str">
        <f t="shared" si="2"/>
        <v/>
      </c>
      <c r="O203" s="660">
        <f t="shared" si="10"/>
        <v>0</v>
      </c>
      <c r="P203" s="655"/>
      <c r="Q203" s="665"/>
      <c r="R203" s="28"/>
      <c r="S203" s="28"/>
      <c r="T203" s="28"/>
      <c r="U203" s="28"/>
      <c r="V203" s="28"/>
      <c r="W203" s="28"/>
      <c r="X203" s="28"/>
      <c r="Y203" s="28"/>
      <c r="Z203" s="28"/>
    </row>
    <row r="204" spans="1:26" ht="15" customHeight="1">
      <c r="A204" s="111">
        <v>194</v>
      </c>
      <c r="B204" s="48"/>
      <c r="C204" s="48"/>
      <c r="D204" s="35"/>
      <c r="E204" s="149"/>
      <c r="F204" s="156"/>
      <c r="G204" s="670"/>
      <c r="H204" s="88"/>
      <c r="I204" s="40"/>
      <c r="J204" s="40"/>
      <c r="K204" s="41"/>
      <c r="L204" s="42"/>
      <c r="M204" s="658"/>
      <c r="N204" s="689" t="str">
        <f t="shared" si="2"/>
        <v/>
      </c>
      <c r="O204" s="660">
        <f t="shared" si="10"/>
        <v>0</v>
      </c>
      <c r="P204" s="655"/>
      <c r="Q204" s="665"/>
      <c r="R204" s="28"/>
      <c r="S204" s="28"/>
      <c r="T204" s="28"/>
      <c r="U204" s="28"/>
      <c r="V204" s="28"/>
      <c r="W204" s="28"/>
      <c r="X204" s="28"/>
      <c r="Y204" s="28"/>
      <c r="Z204" s="28"/>
    </row>
    <row r="205" spans="1:26" ht="15" customHeight="1">
      <c r="A205" s="111">
        <v>195</v>
      </c>
      <c r="B205" s="48"/>
      <c r="C205" s="48"/>
      <c r="D205" s="35"/>
      <c r="E205" s="149"/>
      <c r="F205" s="156"/>
      <c r="G205" s="670"/>
      <c r="H205" s="88"/>
      <c r="I205" s="40"/>
      <c r="J205" s="40"/>
      <c r="K205" s="41"/>
      <c r="L205" s="42"/>
      <c r="M205" s="658"/>
      <c r="N205" s="689" t="str">
        <f t="shared" si="2"/>
        <v/>
      </c>
      <c r="O205" s="660">
        <f t="shared" si="10"/>
        <v>0</v>
      </c>
      <c r="P205" s="655"/>
      <c r="Q205" s="665"/>
      <c r="R205" s="28"/>
      <c r="S205" s="28"/>
      <c r="T205" s="28"/>
      <c r="U205" s="28"/>
      <c r="V205" s="28"/>
      <c r="W205" s="28"/>
      <c r="X205" s="28"/>
      <c r="Y205" s="28"/>
      <c r="Z205" s="28"/>
    </row>
    <row r="206" spans="1:26" ht="15" customHeight="1">
      <c r="A206" s="111">
        <v>196</v>
      </c>
      <c r="B206" s="48"/>
      <c r="C206" s="48"/>
      <c r="D206" s="35"/>
      <c r="E206" s="149"/>
      <c r="F206" s="156"/>
      <c r="G206" s="670"/>
      <c r="H206" s="88"/>
      <c r="I206" s="40"/>
      <c r="J206" s="40"/>
      <c r="K206" s="41"/>
      <c r="L206" s="42"/>
      <c r="M206" s="658"/>
      <c r="N206" s="689" t="str">
        <f t="shared" si="2"/>
        <v/>
      </c>
      <c r="O206" s="660">
        <f t="shared" si="10"/>
        <v>0</v>
      </c>
      <c r="P206" s="655"/>
      <c r="Q206" s="665"/>
      <c r="R206" s="28"/>
      <c r="S206" s="28"/>
      <c r="T206" s="28"/>
      <c r="U206" s="28"/>
      <c r="V206" s="28"/>
      <c r="W206" s="28"/>
      <c r="X206" s="28"/>
      <c r="Y206" s="28"/>
      <c r="Z206" s="28"/>
    </row>
    <row r="207" spans="1:26" ht="15" customHeight="1">
      <c r="A207" s="111">
        <v>197</v>
      </c>
      <c r="B207" s="48"/>
      <c r="C207" s="48"/>
      <c r="D207" s="35"/>
      <c r="E207" s="149"/>
      <c r="F207" s="156"/>
      <c r="G207" s="670"/>
      <c r="H207" s="88"/>
      <c r="I207" s="40"/>
      <c r="J207" s="40"/>
      <c r="K207" s="41"/>
      <c r="L207" s="42"/>
      <c r="M207" s="658"/>
      <c r="N207" s="689" t="str">
        <f t="shared" si="2"/>
        <v/>
      </c>
      <c r="O207" s="660">
        <f t="shared" si="10"/>
        <v>0</v>
      </c>
      <c r="P207" s="655"/>
      <c r="Q207" s="665"/>
      <c r="R207" s="28"/>
      <c r="S207" s="28"/>
      <c r="T207" s="28"/>
      <c r="U207" s="28"/>
      <c r="V207" s="28"/>
      <c r="W207" s="28"/>
      <c r="X207" s="28"/>
      <c r="Y207" s="28"/>
      <c r="Z207" s="28"/>
    </row>
    <row r="208" spans="1:26" ht="15" customHeight="1">
      <c r="A208" s="111">
        <v>198</v>
      </c>
      <c r="B208" s="48"/>
      <c r="C208" s="48"/>
      <c r="D208" s="35"/>
      <c r="E208" s="149"/>
      <c r="F208" s="156"/>
      <c r="G208" s="670"/>
      <c r="H208" s="88"/>
      <c r="I208" s="40"/>
      <c r="J208" s="40"/>
      <c r="K208" s="41"/>
      <c r="L208" s="42"/>
      <c r="M208" s="658"/>
      <c r="N208" s="689" t="str">
        <f t="shared" si="2"/>
        <v/>
      </c>
      <c r="O208" s="660">
        <f t="shared" si="10"/>
        <v>0</v>
      </c>
      <c r="P208" s="655"/>
      <c r="Q208" s="665"/>
      <c r="R208" s="28"/>
      <c r="S208" s="28"/>
      <c r="T208" s="28"/>
      <c r="U208" s="28"/>
      <c r="V208" s="28"/>
      <c r="W208" s="28"/>
      <c r="X208" s="28"/>
      <c r="Y208" s="28"/>
      <c r="Z208" s="28"/>
    </row>
    <row r="209" spans="1:26" ht="15" customHeight="1">
      <c r="A209" s="111">
        <v>199</v>
      </c>
      <c r="B209" s="48"/>
      <c r="C209" s="48"/>
      <c r="D209" s="35"/>
      <c r="E209" s="149"/>
      <c r="F209" s="156"/>
      <c r="G209" s="670"/>
      <c r="H209" s="88"/>
      <c r="I209" s="40"/>
      <c r="J209" s="40"/>
      <c r="K209" s="41"/>
      <c r="L209" s="42"/>
      <c r="M209" s="658"/>
      <c r="N209" s="689" t="str">
        <f t="shared" si="2"/>
        <v/>
      </c>
      <c r="O209" s="660">
        <f t="shared" si="10"/>
        <v>0</v>
      </c>
      <c r="P209" s="655"/>
      <c r="Q209" s="665"/>
      <c r="R209" s="28"/>
      <c r="S209" s="28"/>
      <c r="T209" s="28"/>
      <c r="U209" s="28"/>
      <c r="V209" s="28"/>
      <c r="W209" s="28"/>
      <c r="X209" s="28"/>
      <c r="Y209" s="28"/>
      <c r="Z209" s="28"/>
    </row>
    <row r="210" spans="1:26" ht="15" customHeight="1">
      <c r="A210" s="111">
        <v>200</v>
      </c>
      <c r="B210" s="48"/>
      <c r="C210" s="48"/>
      <c r="D210" s="35"/>
      <c r="E210" s="149"/>
      <c r="F210" s="156"/>
      <c r="G210" s="670"/>
      <c r="H210" s="88"/>
      <c r="I210" s="40"/>
      <c r="J210" s="40"/>
      <c r="K210" s="41"/>
      <c r="L210" s="42"/>
      <c r="M210" s="658"/>
      <c r="N210" s="689" t="str">
        <f t="shared" si="2"/>
        <v/>
      </c>
      <c r="O210" s="660">
        <f t="shared" si="10"/>
        <v>0</v>
      </c>
      <c r="P210" s="655"/>
      <c r="Q210" s="665"/>
      <c r="R210" s="28"/>
      <c r="S210" s="28"/>
      <c r="T210" s="28"/>
      <c r="U210" s="28"/>
      <c r="V210" s="28"/>
      <c r="W210" s="28"/>
      <c r="X210" s="28"/>
      <c r="Y210" s="28"/>
      <c r="Z210" s="28"/>
    </row>
    <row r="211" spans="1:26" ht="15" customHeight="1">
      <c r="A211" s="111">
        <v>201</v>
      </c>
      <c r="B211" s="48"/>
      <c r="C211" s="48"/>
      <c r="D211" s="35"/>
      <c r="E211" s="149"/>
      <c r="F211" s="156"/>
      <c r="G211" s="670"/>
      <c r="H211" s="88"/>
      <c r="I211" s="40"/>
      <c r="J211" s="40"/>
      <c r="K211" s="41"/>
      <c r="L211" s="42"/>
      <c r="M211" s="658"/>
      <c r="N211" s="689" t="str">
        <f t="shared" si="2"/>
        <v/>
      </c>
      <c r="O211" s="660">
        <f t="shared" si="10"/>
        <v>0</v>
      </c>
      <c r="P211" s="655"/>
      <c r="Q211" s="665"/>
      <c r="R211" s="28"/>
      <c r="S211" s="28"/>
      <c r="T211" s="28"/>
      <c r="U211" s="28"/>
      <c r="V211" s="28"/>
      <c r="W211" s="28"/>
      <c r="X211" s="28"/>
      <c r="Y211" s="28"/>
      <c r="Z211" s="28"/>
    </row>
    <row r="212" spans="1:26" ht="15" customHeight="1">
      <c r="A212" s="111">
        <v>202</v>
      </c>
      <c r="B212" s="48"/>
      <c r="C212" s="48"/>
      <c r="D212" s="35"/>
      <c r="E212" s="149"/>
      <c r="F212" s="156"/>
      <c r="G212" s="670"/>
      <c r="H212" s="88"/>
      <c r="I212" s="40"/>
      <c r="J212" s="40"/>
      <c r="K212" s="41"/>
      <c r="L212" s="42"/>
      <c r="M212" s="658"/>
      <c r="N212" s="689" t="str">
        <f t="shared" si="2"/>
        <v/>
      </c>
      <c r="O212" s="660">
        <f t="shared" si="10"/>
        <v>0</v>
      </c>
      <c r="P212" s="655"/>
      <c r="Q212" s="665"/>
      <c r="R212" s="28"/>
      <c r="S212" s="28"/>
      <c r="T212" s="28"/>
      <c r="U212" s="28"/>
      <c r="V212" s="28"/>
      <c r="W212" s="28"/>
      <c r="X212" s="28"/>
      <c r="Y212" s="28"/>
      <c r="Z212" s="28"/>
    </row>
    <row r="213" spans="1:26" ht="15" customHeight="1">
      <c r="A213" s="111">
        <v>203</v>
      </c>
      <c r="B213" s="48"/>
      <c r="C213" s="48"/>
      <c r="D213" s="35"/>
      <c r="E213" s="149"/>
      <c r="F213" s="156"/>
      <c r="G213" s="670"/>
      <c r="H213" s="88"/>
      <c r="I213" s="40"/>
      <c r="J213" s="40"/>
      <c r="K213" s="41"/>
      <c r="L213" s="42"/>
      <c r="M213" s="658"/>
      <c r="N213" s="689" t="str">
        <f t="shared" si="2"/>
        <v/>
      </c>
      <c r="O213" s="660">
        <f t="shared" si="10"/>
        <v>0</v>
      </c>
      <c r="P213" s="655"/>
      <c r="Q213" s="665"/>
      <c r="R213" s="28"/>
      <c r="S213" s="28"/>
      <c r="T213" s="28"/>
      <c r="U213" s="28"/>
      <c r="V213" s="28"/>
      <c r="W213" s="28"/>
      <c r="X213" s="28"/>
      <c r="Y213" s="28"/>
      <c r="Z213" s="28"/>
    </row>
    <row r="214" spans="1:26" ht="15" customHeight="1">
      <c r="A214" s="111">
        <v>204</v>
      </c>
      <c r="B214" s="48"/>
      <c r="C214" s="48"/>
      <c r="D214" s="35"/>
      <c r="E214" s="149"/>
      <c r="F214" s="156"/>
      <c r="G214" s="670"/>
      <c r="H214" s="88"/>
      <c r="I214" s="40"/>
      <c r="J214" s="40"/>
      <c r="K214" s="41"/>
      <c r="L214" s="42"/>
      <c r="M214" s="658"/>
      <c r="N214" s="689" t="str">
        <f t="shared" si="2"/>
        <v/>
      </c>
      <c r="O214" s="660">
        <f t="shared" si="10"/>
        <v>0</v>
      </c>
      <c r="P214" s="655"/>
      <c r="Q214" s="665"/>
      <c r="R214" s="28"/>
      <c r="S214" s="28"/>
      <c r="T214" s="28"/>
      <c r="U214" s="28"/>
      <c r="V214" s="28"/>
      <c r="W214" s="28"/>
      <c r="X214" s="28"/>
      <c r="Y214" s="28"/>
      <c r="Z214" s="28"/>
    </row>
    <row r="215" spans="1:26" ht="15" customHeight="1">
      <c r="A215" s="111">
        <v>205</v>
      </c>
      <c r="B215" s="48"/>
      <c r="C215" s="48"/>
      <c r="D215" s="35"/>
      <c r="E215" s="149"/>
      <c r="F215" s="156"/>
      <c r="G215" s="670"/>
      <c r="H215" s="88"/>
      <c r="I215" s="40"/>
      <c r="J215" s="40"/>
      <c r="K215" s="41"/>
      <c r="L215" s="42"/>
      <c r="M215" s="658"/>
      <c r="N215" s="689" t="str">
        <f t="shared" si="2"/>
        <v/>
      </c>
      <c r="O215" s="660">
        <f t="shared" si="10"/>
        <v>0</v>
      </c>
      <c r="P215" s="655"/>
      <c r="Q215" s="665"/>
      <c r="R215" s="28"/>
      <c r="S215" s="28"/>
      <c r="T215" s="28"/>
      <c r="U215" s="28"/>
      <c r="V215" s="28"/>
      <c r="W215" s="28"/>
      <c r="X215" s="28"/>
      <c r="Y215" s="28"/>
      <c r="Z215" s="28"/>
    </row>
    <row r="216" spans="1:26" ht="15" customHeight="1">
      <c r="A216" s="111">
        <v>206</v>
      </c>
      <c r="B216" s="48"/>
      <c r="C216" s="48"/>
      <c r="D216" s="35"/>
      <c r="E216" s="149"/>
      <c r="F216" s="156"/>
      <c r="G216" s="670"/>
      <c r="H216" s="88"/>
      <c r="I216" s="40"/>
      <c r="J216" s="40"/>
      <c r="K216" s="41"/>
      <c r="L216" s="42"/>
      <c r="M216" s="658"/>
      <c r="N216" s="689" t="str">
        <f t="shared" si="2"/>
        <v/>
      </c>
      <c r="O216" s="660">
        <f t="shared" si="10"/>
        <v>0</v>
      </c>
      <c r="P216" s="655"/>
      <c r="Q216" s="665"/>
      <c r="R216" s="28"/>
      <c r="S216" s="28"/>
      <c r="T216" s="28"/>
      <c r="U216" s="28"/>
      <c r="V216" s="28"/>
      <c r="W216" s="28"/>
      <c r="X216" s="28"/>
      <c r="Y216" s="28"/>
      <c r="Z216" s="28"/>
    </row>
    <row r="217" spans="1:26" ht="15" customHeight="1">
      <c r="A217" s="111">
        <v>207</v>
      </c>
      <c r="B217" s="48"/>
      <c r="C217" s="48"/>
      <c r="D217" s="35"/>
      <c r="E217" s="149"/>
      <c r="F217" s="156"/>
      <c r="G217" s="670"/>
      <c r="H217" s="88"/>
      <c r="I217" s="40"/>
      <c r="J217" s="40"/>
      <c r="K217" s="41"/>
      <c r="L217" s="42"/>
      <c r="M217" s="658"/>
      <c r="N217" s="689" t="str">
        <f t="shared" si="2"/>
        <v/>
      </c>
      <c r="O217" s="660">
        <f t="shared" si="10"/>
        <v>0</v>
      </c>
      <c r="P217" s="655"/>
      <c r="Q217" s="665"/>
      <c r="R217" s="28"/>
      <c r="S217" s="28"/>
      <c r="T217" s="28"/>
      <c r="U217" s="28"/>
      <c r="V217" s="28"/>
      <c r="W217" s="28"/>
      <c r="X217" s="28"/>
      <c r="Y217" s="28"/>
      <c r="Z217" s="28"/>
    </row>
    <row r="218" spans="1:26" ht="15" customHeight="1">
      <c r="A218" s="111">
        <v>208</v>
      </c>
      <c r="B218" s="48"/>
      <c r="C218" s="48"/>
      <c r="D218" s="35"/>
      <c r="E218" s="149"/>
      <c r="F218" s="156"/>
      <c r="G218" s="670"/>
      <c r="H218" s="88"/>
      <c r="I218" s="40"/>
      <c r="J218" s="40"/>
      <c r="K218" s="41"/>
      <c r="L218" s="42"/>
      <c r="M218" s="658"/>
      <c r="N218" s="689" t="str">
        <f t="shared" si="2"/>
        <v/>
      </c>
      <c r="O218" s="660">
        <f t="shared" si="10"/>
        <v>0</v>
      </c>
      <c r="P218" s="655"/>
      <c r="Q218" s="665"/>
      <c r="R218" s="28"/>
      <c r="S218" s="28"/>
      <c r="T218" s="28"/>
      <c r="U218" s="28"/>
      <c r="V218" s="28"/>
      <c r="W218" s="28"/>
      <c r="X218" s="28"/>
      <c r="Y218" s="28"/>
      <c r="Z218" s="28"/>
    </row>
    <row r="219" spans="1:26" ht="15" customHeight="1">
      <c r="A219" s="111">
        <v>209</v>
      </c>
      <c r="B219" s="48"/>
      <c r="C219" s="48"/>
      <c r="D219" s="35"/>
      <c r="E219" s="149"/>
      <c r="F219" s="156"/>
      <c r="G219" s="670"/>
      <c r="H219" s="88"/>
      <c r="I219" s="40"/>
      <c r="J219" s="40"/>
      <c r="K219" s="41"/>
      <c r="L219" s="42"/>
      <c r="M219" s="658"/>
      <c r="N219" s="689" t="str">
        <f t="shared" si="2"/>
        <v/>
      </c>
      <c r="O219" s="660">
        <f t="shared" si="10"/>
        <v>0</v>
      </c>
      <c r="P219" s="655"/>
      <c r="Q219" s="665"/>
      <c r="R219" s="28"/>
      <c r="S219" s="28"/>
      <c r="T219" s="28"/>
      <c r="U219" s="28"/>
      <c r="V219" s="28"/>
      <c r="W219" s="28"/>
      <c r="X219" s="28"/>
      <c r="Y219" s="28"/>
      <c r="Z219" s="28"/>
    </row>
    <row r="220" spans="1:26" ht="15" customHeight="1">
      <c r="A220" s="111">
        <v>210</v>
      </c>
      <c r="B220" s="48"/>
      <c r="C220" s="48"/>
      <c r="D220" s="35"/>
      <c r="E220" s="149"/>
      <c r="F220" s="156"/>
      <c r="G220" s="670"/>
      <c r="H220" s="88"/>
      <c r="I220" s="40"/>
      <c r="J220" s="40"/>
      <c r="K220" s="41"/>
      <c r="L220" s="42"/>
      <c r="M220" s="658"/>
      <c r="N220" s="689" t="str">
        <f t="shared" si="2"/>
        <v/>
      </c>
      <c r="O220" s="660">
        <f t="shared" si="10"/>
        <v>0</v>
      </c>
      <c r="P220" s="655"/>
      <c r="Q220" s="665"/>
      <c r="R220" s="28"/>
      <c r="S220" s="28"/>
      <c r="T220" s="28"/>
      <c r="U220" s="28"/>
      <c r="V220" s="28"/>
      <c r="W220" s="28"/>
      <c r="X220" s="28"/>
      <c r="Y220" s="28"/>
      <c r="Z220" s="28"/>
    </row>
    <row r="221" spans="1:26" ht="15" customHeight="1">
      <c r="A221" s="111">
        <v>211</v>
      </c>
      <c r="B221" s="48"/>
      <c r="C221" s="48"/>
      <c r="D221" s="35"/>
      <c r="E221" s="149"/>
      <c r="F221" s="156"/>
      <c r="G221" s="670"/>
      <c r="H221" s="88"/>
      <c r="I221" s="40"/>
      <c r="J221" s="40"/>
      <c r="K221" s="41"/>
      <c r="L221" s="42"/>
      <c r="M221" s="658"/>
      <c r="N221" s="689" t="str">
        <f t="shared" si="2"/>
        <v/>
      </c>
      <c r="O221" s="660">
        <f t="shared" si="10"/>
        <v>0</v>
      </c>
      <c r="P221" s="655"/>
      <c r="Q221" s="665"/>
      <c r="R221" s="28"/>
      <c r="S221" s="28"/>
      <c r="T221" s="28"/>
      <c r="U221" s="28"/>
      <c r="V221" s="28"/>
      <c r="W221" s="28"/>
      <c r="X221" s="28"/>
      <c r="Y221" s="28"/>
      <c r="Z221" s="28"/>
    </row>
    <row r="222" spans="1:26" ht="15" customHeight="1">
      <c r="A222" s="111">
        <v>212</v>
      </c>
      <c r="B222" s="48"/>
      <c r="C222" s="48"/>
      <c r="D222" s="35"/>
      <c r="E222" s="149"/>
      <c r="F222" s="156"/>
      <c r="G222" s="670"/>
      <c r="H222" s="88"/>
      <c r="I222" s="40"/>
      <c r="J222" s="40"/>
      <c r="K222" s="41"/>
      <c r="L222" s="42"/>
      <c r="M222" s="658"/>
      <c r="N222" s="689" t="str">
        <f t="shared" si="2"/>
        <v/>
      </c>
      <c r="O222" s="660">
        <f t="shared" si="10"/>
        <v>0</v>
      </c>
      <c r="P222" s="655"/>
      <c r="Q222" s="665"/>
      <c r="R222" s="28"/>
      <c r="S222" s="28"/>
      <c r="T222" s="28"/>
      <c r="U222" s="28"/>
      <c r="V222" s="28"/>
      <c r="W222" s="28"/>
      <c r="X222" s="28"/>
      <c r="Y222" s="28"/>
      <c r="Z222" s="28"/>
    </row>
    <row r="223" spans="1:26" ht="15" customHeight="1">
      <c r="A223" s="111">
        <v>213</v>
      </c>
      <c r="B223" s="48"/>
      <c r="C223" s="48"/>
      <c r="D223" s="35"/>
      <c r="E223" s="149"/>
      <c r="F223" s="156"/>
      <c r="G223" s="670"/>
      <c r="H223" s="88"/>
      <c r="I223" s="40"/>
      <c r="J223" s="40"/>
      <c r="K223" s="41"/>
      <c r="L223" s="42"/>
      <c r="M223" s="658"/>
      <c r="N223" s="689" t="str">
        <f t="shared" si="2"/>
        <v/>
      </c>
      <c r="O223" s="660">
        <f t="shared" si="10"/>
        <v>0</v>
      </c>
      <c r="P223" s="655"/>
      <c r="Q223" s="665"/>
      <c r="R223" s="28"/>
      <c r="S223" s="28"/>
      <c r="T223" s="28"/>
      <c r="U223" s="28"/>
      <c r="V223" s="28"/>
      <c r="W223" s="28"/>
      <c r="X223" s="28"/>
      <c r="Y223" s="28"/>
      <c r="Z223" s="28"/>
    </row>
    <row r="224" spans="1:26" ht="15" customHeight="1">
      <c r="A224" s="111">
        <v>214</v>
      </c>
      <c r="B224" s="48"/>
      <c r="C224" s="48"/>
      <c r="D224" s="35"/>
      <c r="E224" s="149"/>
      <c r="F224" s="156"/>
      <c r="G224" s="670"/>
      <c r="H224" s="88"/>
      <c r="I224" s="40"/>
      <c r="J224" s="40"/>
      <c r="K224" s="41"/>
      <c r="L224" s="42"/>
      <c r="M224" s="658"/>
      <c r="N224" s="689" t="str">
        <f t="shared" si="2"/>
        <v/>
      </c>
      <c r="O224" s="660">
        <f t="shared" si="10"/>
        <v>0</v>
      </c>
      <c r="P224" s="655"/>
      <c r="Q224" s="665"/>
      <c r="R224" s="28"/>
      <c r="S224" s="28"/>
      <c r="T224" s="28"/>
      <c r="U224" s="28"/>
      <c r="V224" s="28"/>
      <c r="W224" s="28"/>
      <c r="X224" s="28"/>
      <c r="Y224" s="28"/>
      <c r="Z224" s="28"/>
    </row>
    <row r="225" spans="1:26" ht="15" customHeight="1">
      <c r="A225" s="111">
        <v>215</v>
      </c>
      <c r="B225" s="48"/>
      <c r="C225" s="48"/>
      <c r="D225" s="35"/>
      <c r="E225" s="149"/>
      <c r="F225" s="156"/>
      <c r="G225" s="670"/>
      <c r="H225" s="88"/>
      <c r="I225" s="40"/>
      <c r="J225" s="40"/>
      <c r="K225" s="41"/>
      <c r="L225" s="42"/>
      <c r="M225" s="658"/>
      <c r="N225" s="689" t="str">
        <f t="shared" si="2"/>
        <v/>
      </c>
      <c r="O225" s="660">
        <f t="shared" si="10"/>
        <v>0</v>
      </c>
      <c r="P225" s="655"/>
      <c r="Q225" s="665"/>
      <c r="R225" s="28"/>
      <c r="S225" s="28"/>
      <c r="T225" s="28"/>
      <c r="U225" s="28"/>
      <c r="V225" s="28"/>
      <c r="W225" s="28"/>
      <c r="X225" s="28"/>
      <c r="Y225" s="28"/>
      <c r="Z225" s="28"/>
    </row>
    <row r="226" spans="1:26" ht="15" customHeight="1">
      <c r="A226" s="111">
        <v>216</v>
      </c>
      <c r="B226" s="48"/>
      <c r="C226" s="48"/>
      <c r="D226" s="35"/>
      <c r="E226" s="149"/>
      <c r="F226" s="156"/>
      <c r="G226" s="670"/>
      <c r="H226" s="88"/>
      <c r="I226" s="40"/>
      <c r="J226" s="40"/>
      <c r="K226" s="41"/>
      <c r="L226" s="42"/>
      <c r="M226" s="658"/>
      <c r="N226" s="689" t="str">
        <f t="shared" si="2"/>
        <v/>
      </c>
      <c r="O226" s="660">
        <f t="shared" si="10"/>
        <v>0</v>
      </c>
      <c r="P226" s="655"/>
      <c r="Q226" s="665"/>
      <c r="R226" s="28"/>
      <c r="S226" s="28"/>
      <c r="T226" s="28"/>
      <c r="U226" s="28"/>
      <c r="V226" s="28"/>
      <c r="W226" s="28"/>
      <c r="X226" s="28"/>
      <c r="Y226" s="28"/>
      <c r="Z226" s="28"/>
    </row>
    <row r="227" spans="1:26" ht="15" customHeight="1">
      <c r="A227" s="111">
        <v>217</v>
      </c>
      <c r="B227" s="48"/>
      <c r="C227" s="48"/>
      <c r="D227" s="35"/>
      <c r="E227" s="149"/>
      <c r="F227" s="156"/>
      <c r="G227" s="670"/>
      <c r="H227" s="88"/>
      <c r="I227" s="40"/>
      <c r="J227" s="40"/>
      <c r="K227" s="41"/>
      <c r="L227" s="42"/>
      <c r="M227" s="658"/>
      <c r="N227" s="689" t="str">
        <f t="shared" si="2"/>
        <v/>
      </c>
      <c r="O227" s="660">
        <f t="shared" si="10"/>
        <v>0</v>
      </c>
      <c r="P227" s="655"/>
      <c r="Q227" s="665"/>
      <c r="R227" s="28"/>
      <c r="S227" s="28"/>
      <c r="T227" s="28"/>
      <c r="U227" s="28"/>
      <c r="V227" s="28"/>
      <c r="W227" s="28"/>
      <c r="X227" s="28"/>
      <c r="Y227" s="28"/>
      <c r="Z227" s="28"/>
    </row>
    <row r="228" spans="1:26" ht="15" customHeight="1">
      <c r="A228" s="111">
        <v>218</v>
      </c>
      <c r="B228" s="48"/>
      <c r="C228" s="48"/>
      <c r="D228" s="35"/>
      <c r="E228" s="149"/>
      <c r="F228" s="156"/>
      <c r="G228" s="670"/>
      <c r="H228" s="88"/>
      <c r="I228" s="40"/>
      <c r="J228" s="40"/>
      <c r="K228" s="41"/>
      <c r="L228" s="42"/>
      <c r="M228" s="658"/>
      <c r="N228" s="689" t="str">
        <f t="shared" si="2"/>
        <v/>
      </c>
      <c r="O228" s="660">
        <f t="shared" si="10"/>
        <v>0</v>
      </c>
      <c r="P228" s="655"/>
      <c r="Q228" s="665"/>
      <c r="R228" s="28"/>
      <c r="S228" s="28"/>
      <c r="T228" s="28"/>
      <c r="U228" s="28"/>
      <c r="V228" s="28"/>
      <c r="W228" s="28"/>
      <c r="X228" s="28"/>
      <c r="Y228" s="28"/>
      <c r="Z228" s="28"/>
    </row>
    <row r="229" spans="1:26" ht="15" customHeight="1">
      <c r="A229" s="111">
        <v>219</v>
      </c>
      <c r="B229" s="48"/>
      <c r="C229" s="48"/>
      <c r="D229" s="35"/>
      <c r="E229" s="149"/>
      <c r="F229" s="156"/>
      <c r="G229" s="670"/>
      <c r="H229" s="88"/>
      <c r="I229" s="40"/>
      <c r="J229" s="40"/>
      <c r="K229" s="41"/>
      <c r="L229" s="42"/>
      <c r="M229" s="658"/>
      <c r="N229" s="689" t="str">
        <f t="shared" si="2"/>
        <v/>
      </c>
      <c r="O229" s="660">
        <f t="shared" si="10"/>
        <v>0</v>
      </c>
      <c r="P229" s="655"/>
      <c r="Q229" s="665"/>
      <c r="R229" s="28"/>
      <c r="S229" s="28"/>
      <c r="T229" s="28"/>
      <c r="U229" s="28"/>
      <c r="V229" s="28"/>
      <c r="W229" s="28"/>
      <c r="X229" s="28"/>
      <c r="Y229" s="28"/>
      <c r="Z229" s="28"/>
    </row>
    <row r="230" spans="1:26" ht="15" customHeight="1">
      <c r="A230" s="111">
        <v>220</v>
      </c>
      <c r="B230" s="48"/>
      <c r="C230" s="48"/>
      <c r="D230" s="35"/>
      <c r="E230" s="149"/>
      <c r="F230" s="156"/>
      <c r="G230" s="670"/>
      <c r="H230" s="88"/>
      <c r="I230" s="40"/>
      <c r="J230" s="40"/>
      <c r="K230" s="41"/>
      <c r="L230" s="42"/>
      <c r="M230" s="658"/>
      <c r="N230" s="689" t="str">
        <f t="shared" si="2"/>
        <v/>
      </c>
      <c r="O230" s="660">
        <f t="shared" si="10"/>
        <v>0</v>
      </c>
      <c r="P230" s="655"/>
      <c r="Q230" s="665"/>
      <c r="R230" s="28"/>
      <c r="S230" s="28"/>
      <c r="T230" s="28"/>
      <c r="U230" s="28"/>
      <c r="V230" s="28"/>
      <c r="W230" s="28"/>
      <c r="X230" s="28"/>
      <c r="Y230" s="28"/>
      <c r="Z230" s="28"/>
    </row>
    <row r="231" spans="1:26" ht="15" customHeight="1">
      <c r="A231" s="111">
        <v>221</v>
      </c>
      <c r="B231" s="48"/>
      <c r="C231" s="48"/>
      <c r="D231" s="35"/>
      <c r="E231" s="149"/>
      <c r="F231" s="156"/>
      <c r="G231" s="670"/>
      <c r="H231" s="88"/>
      <c r="I231" s="40"/>
      <c r="J231" s="40"/>
      <c r="K231" s="41"/>
      <c r="L231" s="42"/>
      <c r="M231" s="658"/>
      <c r="N231" s="689" t="str">
        <f t="shared" si="2"/>
        <v/>
      </c>
      <c r="O231" s="660">
        <f t="shared" si="10"/>
        <v>0</v>
      </c>
      <c r="P231" s="655"/>
      <c r="Q231" s="665"/>
      <c r="R231" s="28"/>
      <c r="S231" s="28"/>
      <c r="T231" s="28"/>
      <c r="U231" s="28"/>
      <c r="V231" s="28"/>
      <c r="W231" s="28"/>
      <c r="X231" s="28"/>
      <c r="Y231" s="28"/>
      <c r="Z231" s="28"/>
    </row>
    <row r="232" spans="1:26" ht="15" customHeight="1">
      <c r="A232" s="111">
        <v>222</v>
      </c>
      <c r="B232" s="48"/>
      <c r="C232" s="48"/>
      <c r="D232" s="35"/>
      <c r="E232" s="149"/>
      <c r="F232" s="156"/>
      <c r="G232" s="670"/>
      <c r="H232" s="88"/>
      <c r="I232" s="40"/>
      <c r="J232" s="40"/>
      <c r="K232" s="41"/>
      <c r="L232" s="42"/>
      <c r="M232" s="658"/>
      <c r="N232" s="689" t="str">
        <f t="shared" si="2"/>
        <v/>
      </c>
      <c r="O232" s="660">
        <f t="shared" si="10"/>
        <v>0</v>
      </c>
      <c r="P232" s="655"/>
      <c r="Q232" s="665"/>
      <c r="R232" s="28"/>
      <c r="S232" s="28"/>
      <c r="T232" s="28"/>
      <c r="U232" s="28"/>
      <c r="V232" s="28"/>
      <c r="W232" s="28"/>
      <c r="X232" s="28"/>
      <c r="Y232" s="28"/>
      <c r="Z232" s="28"/>
    </row>
    <row r="233" spans="1:26" ht="15" customHeight="1">
      <c r="A233" s="111">
        <v>223</v>
      </c>
      <c r="B233" s="48"/>
      <c r="C233" s="48"/>
      <c r="D233" s="35"/>
      <c r="E233" s="149"/>
      <c r="F233" s="156"/>
      <c r="G233" s="670"/>
      <c r="H233" s="88"/>
      <c r="I233" s="40"/>
      <c r="J233" s="40"/>
      <c r="K233" s="41"/>
      <c r="L233" s="42"/>
      <c r="M233" s="658"/>
      <c r="N233" s="689" t="str">
        <f t="shared" si="2"/>
        <v/>
      </c>
      <c r="O233" s="660">
        <f t="shared" si="10"/>
        <v>0</v>
      </c>
      <c r="P233" s="655"/>
      <c r="Q233" s="665"/>
      <c r="R233" s="28"/>
      <c r="S233" s="28"/>
      <c r="T233" s="28"/>
      <c r="U233" s="28"/>
      <c r="V233" s="28"/>
      <c r="W233" s="28"/>
      <c r="X233" s="28"/>
      <c r="Y233" s="28"/>
      <c r="Z233" s="28"/>
    </row>
    <row r="234" spans="1:26" ht="15" customHeight="1">
      <c r="A234" s="111">
        <v>224</v>
      </c>
      <c r="B234" s="48"/>
      <c r="C234" s="48"/>
      <c r="D234" s="35"/>
      <c r="E234" s="149"/>
      <c r="F234" s="156"/>
      <c r="G234" s="670"/>
      <c r="H234" s="88"/>
      <c r="I234" s="40"/>
      <c r="J234" s="40"/>
      <c r="K234" s="41"/>
      <c r="L234" s="42"/>
      <c r="M234" s="658"/>
      <c r="N234" s="689" t="str">
        <f t="shared" si="2"/>
        <v/>
      </c>
      <c r="O234" s="660">
        <f t="shared" si="10"/>
        <v>0</v>
      </c>
      <c r="P234" s="655"/>
      <c r="Q234" s="665"/>
      <c r="R234" s="28"/>
      <c r="S234" s="28"/>
      <c r="T234" s="28"/>
      <c r="U234" s="28"/>
      <c r="V234" s="28"/>
      <c r="W234" s="28"/>
      <c r="X234" s="28"/>
      <c r="Y234" s="28"/>
      <c r="Z234" s="28"/>
    </row>
    <row r="235" spans="1:26" ht="15" customHeight="1">
      <c r="A235" s="111">
        <v>225</v>
      </c>
      <c r="B235" s="48"/>
      <c r="C235" s="48"/>
      <c r="D235" s="35"/>
      <c r="E235" s="149"/>
      <c r="F235" s="156"/>
      <c r="G235" s="670"/>
      <c r="H235" s="88"/>
      <c r="I235" s="40"/>
      <c r="J235" s="40"/>
      <c r="K235" s="41"/>
      <c r="L235" s="42"/>
      <c r="M235" s="658"/>
      <c r="N235" s="689" t="str">
        <f t="shared" si="2"/>
        <v/>
      </c>
      <c r="O235" s="660">
        <f t="shared" si="10"/>
        <v>0</v>
      </c>
      <c r="P235" s="655"/>
      <c r="Q235" s="665"/>
      <c r="R235" s="28"/>
      <c r="S235" s="28"/>
      <c r="T235" s="28"/>
      <c r="U235" s="28"/>
      <c r="V235" s="28"/>
      <c r="W235" s="28"/>
      <c r="X235" s="28"/>
      <c r="Y235" s="28"/>
      <c r="Z235" s="28"/>
    </row>
    <row r="236" spans="1:26" ht="15" customHeight="1">
      <c r="A236" s="111">
        <v>226</v>
      </c>
      <c r="B236" s="48"/>
      <c r="C236" s="48"/>
      <c r="D236" s="35"/>
      <c r="E236" s="149"/>
      <c r="F236" s="156"/>
      <c r="G236" s="670"/>
      <c r="H236" s="88"/>
      <c r="I236" s="40"/>
      <c r="J236" s="40"/>
      <c r="K236" s="41"/>
      <c r="L236" s="42"/>
      <c r="M236" s="658"/>
      <c r="N236" s="689" t="str">
        <f t="shared" si="2"/>
        <v/>
      </c>
      <c r="O236" s="660">
        <f t="shared" si="10"/>
        <v>0</v>
      </c>
      <c r="P236" s="655"/>
      <c r="Q236" s="665"/>
      <c r="R236" s="28"/>
      <c r="S236" s="28"/>
      <c r="T236" s="28"/>
      <c r="U236" s="28"/>
      <c r="V236" s="28"/>
      <c r="W236" s="28"/>
      <c r="X236" s="28"/>
      <c r="Y236" s="28"/>
      <c r="Z236" s="28"/>
    </row>
    <row r="237" spans="1:26" ht="15" customHeight="1">
      <c r="A237" s="111">
        <v>227</v>
      </c>
      <c r="B237" s="48"/>
      <c r="C237" s="48"/>
      <c r="D237" s="35"/>
      <c r="E237" s="149"/>
      <c r="F237" s="156"/>
      <c r="G237" s="670"/>
      <c r="H237" s="88"/>
      <c r="I237" s="40"/>
      <c r="J237" s="40"/>
      <c r="K237" s="41"/>
      <c r="L237" s="42"/>
      <c r="M237" s="658"/>
      <c r="N237" s="689" t="str">
        <f t="shared" si="2"/>
        <v/>
      </c>
      <c r="O237" s="660">
        <f t="shared" si="10"/>
        <v>0</v>
      </c>
      <c r="P237" s="655"/>
      <c r="Q237" s="665"/>
      <c r="R237" s="28"/>
      <c r="S237" s="28"/>
      <c r="T237" s="28"/>
      <c r="U237" s="28"/>
      <c r="V237" s="28"/>
      <c r="W237" s="28"/>
      <c r="X237" s="28"/>
      <c r="Y237" s="28"/>
      <c r="Z237" s="28"/>
    </row>
    <row r="238" spans="1:26" ht="15" customHeight="1">
      <c r="A238" s="111">
        <v>228</v>
      </c>
      <c r="B238" s="48"/>
      <c r="C238" s="48"/>
      <c r="D238" s="35"/>
      <c r="E238" s="149"/>
      <c r="F238" s="156"/>
      <c r="G238" s="670"/>
      <c r="H238" s="88"/>
      <c r="I238" s="40"/>
      <c r="J238" s="40"/>
      <c r="K238" s="41"/>
      <c r="L238" s="42"/>
      <c r="M238" s="658"/>
      <c r="N238" s="689" t="str">
        <f t="shared" si="2"/>
        <v/>
      </c>
      <c r="O238" s="660">
        <f t="shared" si="10"/>
        <v>0</v>
      </c>
      <c r="P238" s="655"/>
      <c r="Q238" s="665"/>
      <c r="R238" s="28"/>
      <c r="S238" s="28"/>
      <c r="T238" s="28"/>
      <c r="U238" s="28"/>
      <c r="V238" s="28"/>
      <c r="W238" s="28"/>
      <c r="X238" s="28"/>
      <c r="Y238" s="28"/>
      <c r="Z238" s="28"/>
    </row>
    <row r="239" spans="1:26" ht="15" customHeight="1">
      <c r="A239" s="111">
        <v>229</v>
      </c>
      <c r="B239" s="48"/>
      <c r="C239" s="48"/>
      <c r="D239" s="35"/>
      <c r="E239" s="149"/>
      <c r="F239" s="156"/>
      <c r="G239" s="670"/>
      <c r="H239" s="88"/>
      <c r="I239" s="40"/>
      <c r="J239" s="40"/>
      <c r="K239" s="41"/>
      <c r="L239" s="42"/>
      <c r="M239" s="658"/>
      <c r="N239" s="689" t="str">
        <f t="shared" si="2"/>
        <v/>
      </c>
      <c r="O239" s="660">
        <f t="shared" si="10"/>
        <v>0</v>
      </c>
      <c r="P239" s="655"/>
      <c r="Q239" s="665"/>
      <c r="R239" s="28"/>
      <c r="S239" s="28"/>
      <c r="T239" s="28"/>
      <c r="U239" s="28"/>
      <c r="V239" s="28"/>
      <c r="W239" s="28"/>
      <c r="X239" s="28"/>
      <c r="Y239" s="28"/>
      <c r="Z239" s="28"/>
    </row>
    <row r="240" spans="1:26" ht="15" customHeight="1">
      <c r="A240" s="111">
        <v>230</v>
      </c>
      <c r="B240" s="48"/>
      <c r="C240" s="48"/>
      <c r="D240" s="35"/>
      <c r="E240" s="149"/>
      <c r="F240" s="156"/>
      <c r="G240" s="670"/>
      <c r="H240" s="88"/>
      <c r="I240" s="40"/>
      <c r="J240" s="40"/>
      <c r="K240" s="41"/>
      <c r="L240" s="42"/>
      <c r="M240" s="658"/>
      <c r="N240" s="689" t="str">
        <f t="shared" si="2"/>
        <v/>
      </c>
      <c r="O240" s="660">
        <f t="shared" si="10"/>
        <v>0</v>
      </c>
      <c r="P240" s="655"/>
      <c r="Q240" s="665"/>
      <c r="R240" s="28"/>
      <c r="S240" s="28"/>
      <c r="T240" s="28"/>
      <c r="U240" s="28"/>
      <c r="V240" s="28"/>
      <c r="W240" s="28"/>
      <c r="X240" s="28"/>
      <c r="Y240" s="28"/>
      <c r="Z240" s="28"/>
    </row>
    <row r="241" spans="1:26" ht="15" customHeight="1">
      <c r="A241" s="111">
        <v>231</v>
      </c>
      <c r="B241" s="48"/>
      <c r="C241" s="48"/>
      <c r="D241" s="35"/>
      <c r="E241" s="149"/>
      <c r="F241" s="156"/>
      <c r="G241" s="670"/>
      <c r="H241" s="88"/>
      <c r="I241" s="40"/>
      <c r="J241" s="40"/>
      <c r="K241" s="41"/>
      <c r="L241" s="42"/>
      <c r="M241" s="658"/>
      <c r="N241" s="689" t="str">
        <f t="shared" si="2"/>
        <v/>
      </c>
      <c r="O241" s="660">
        <f t="shared" si="10"/>
        <v>0</v>
      </c>
      <c r="P241" s="655"/>
      <c r="Q241" s="665"/>
      <c r="R241" s="28"/>
      <c r="S241" s="28"/>
      <c r="T241" s="28"/>
      <c r="U241" s="28"/>
      <c r="V241" s="28"/>
      <c r="W241" s="28"/>
      <c r="X241" s="28"/>
      <c r="Y241" s="28"/>
      <c r="Z241" s="28"/>
    </row>
    <row r="242" spans="1:26" ht="15" customHeight="1">
      <c r="A242" s="111">
        <v>232</v>
      </c>
      <c r="B242" s="48"/>
      <c r="C242" s="48"/>
      <c r="D242" s="35"/>
      <c r="E242" s="149"/>
      <c r="F242" s="156"/>
      <c r="G242" s="670"/>
      <c r="H242" s="88"/>
      <c r="I242" s="40"/>
      <c r="J242" s="40"/>
      <c r="K242" s="41"/>
      <c r="L242" s="42"/>
      <c r="M242" s="658"/>
      <c r="N242" s="689" t="str">
        <f t="shared" si="2"/>
        <v/>
      </c>
      <c r="O242" s="660">
        <f t="shared" si="10"/>
        <v>0</v>
      </c>
      <c r="P242" s="655"/>
      <c r="Q242" s="665"/>
      <c r="R242" s="28"/>
      <c r="S242" s="28"/>
      <c r="T242" s="28"/>
      <c r="U242" s="28"/>
      <c r="V242" s="28"/>
      <c r="W242" s="28"/>
      <c r="X242" s="28"/>
      <c r="Y242" s="28"/>
      <c r="Z242" s="28"/>
    </row>
    <row r="243" spans="1:26" ht="15" customHeight="1">
      <c r="A243" s="111">
        <v>233</v>
      </c>
      <c r="B243" s="48"/>
      <c r="C243" s="48"/>
      <c r="D243" s="35"/>
      <c r="E243" s="149"/>
      <c r="F243" s="156"/>
      <c r="G243" s="670"/>
      <c r="H243" s="88"/>
      <c r="I243" s="40"/>
      <c r="J243" s="40"/>
      <c r="K243" s="41"/>
      <c r="L243" s="42"/>
      <c r="M243" s="658"/>
      <c r="N243" s="689" t="str">
        <f t="shared" si="2"/>
        <v/>
      </c>
      <c r="O243" s="660">
        <f t="shared" si="10"/>
        <v>0</v>
      </c>
      <c r="P243" s="655"/>
      <c r="Q243" s="665"/>
      <c r="R243" s="28"/>
      <c r="S243" s="28"/>
      <c r="T243" s="28"/>
      <c r="U243" s="28"/>
      <c r="V243" s="28"/>
      <c r="W243" s="28"/>
      <c r="X243" s="28"/>
      <c r="Y243" s="28"/>
      <c r="Z243" s="28"/>
    </row>
    <row r="244" spans="1:26" ht="15" customHeight="1">
      <c r="A244" s="111">
        <v>234</v>
      </c>
      <c r="B244" s="48"/>
      <c r="C244" s="48"/>
      <c r="D244" s="35"/>
      <c r="E244" s="149"/>
      <c r="F244" s="156"/>
      <c r="G244" s="670"/>
      <c r="H244" s="88"/>
      <c r="I244" s="40"/>
      <c r="J244" s="40"/>
      <c r="K244" s="41"/>
      <c r="L244" s="42"/>
      <c r="M244" s="658"/>
      <c r="N244" s="689" t="str">
        <f t="shared" si="2"/>
        <v/>
      </c>
      <c r="O244" s="660">
        <f t="shared" si="10"/>
        <v>0</v>
      </c>
      <c r="P244" s="655"/>
      <c r="Q244" s="665"/>
      <c r="R244" s="28"/>
      <c r="S244" s="28"/>
      <c r="T244" s="28"/>
      <c r="U244" s="28"/>
      <c r="V244" s="28"/>
      <c r="W244" s="28"/>
      <c r="X244" s="28"/>
      <c r="Y244" s="28"/>
      <c r="Z244" s="28"/>
    </row>
    <row r="245" spans="1:26" ht="15" customHeight="1">
      <c r="A245" s="111">
        <v>235</v>
      </c>
      <c r="B245" s="48"/>
      <c r="C245" s="48"/>
      <c r="D245" s="35"/>
      <c r="E245" s="149"/>
      <c r="F245" s="156"/>
      <c r="G245" s="670"/>
      <c r="H245" s="88"/>
      <c r="I245" s="40"/>
      <c r="J245" s="40"/>
      <c r="K245" s="41"/>
      <c r="L245" s="42"/>
      <c r="M245" s="658"/>
      <c r="N245" s="689" t="str">
        <f t="shared" si="2"/>
        <v/>
      </c>
      <c r="O245" s="660">
        <f t="shared" si="10"/>
        <v>0</v>
      </c>
      <c r="P245" s="655"/>
      <c r="Q245" s="665"/>
      <c r="R245" s="28"/>
      <c r="S245" s="28"/>
      <c r="T245" s="28"/>
      <c r="U245" s="28"/>
      <c r="V245" s="28"/>
      <c r="W245" s="28"/>
      <c r="X245" s="28"/>
      <c r="Y245" s="28"/>
      <c r="Z245" s="28"/>
    </row>
    <row r="246" spans="1:26" ht="15" customHeight="1">
      <c r="A246" s="111">
        <v>236</v>
      </c>
      <c r="B246" s="48"/>
      <c r="C246" s="48"/>
      <c r="D246" s="35"/>
      <c r="E246" s="149"/>
      <c r="F246" s="156"/>
      <c r="G246" s="670"/>
      <c r="H246" s="88"/>
      <c r="I246" s="40"/>
      <c r="J246" s="40"/>
      <c r="K246" s="41"/>
      <c r="L246" s="42"/>
      <c r="M246" s="658"/>
      <c r="N246" s="689" t="str">
        <f t="shared" si="2"/>
        <v/>
      </c>
      <c r="O246" s="660">
        <f t="shared" si="10"/>
        <v>0</v>
      </c>
      <c r="P246" s="655"/>
      <c r="Q246" s="665"/>
      <c r="R246" s="28"/>
      <c r="S246" s="28"/>
      <c r="T246" s="28"/>
      <c r="U246" s="28"/>
      <c r="V246" s="28"/>
      <c r="W246" s="28"/>
      <c r="X246" s="28"/>
      <c r="Y246" s="28"/>
      <c r="Z246" s="28"/>
    </row>
    <row r="247" spans="1:26" ht="15" customHeight="1">
      <c r="A247" s="111">
        <v>237</v>
      </c>
      <c r="B247" s="48"/>
      <c r="C247" s="48"/>
      <c r="D247" s="35"/>
      <c r="E247" s="149"/>
      <c r="F247" s="156"/>
      <c r="G247" s="670"/>
      <c r="H247" s="88"/>
      <c r="I247" s="40"/>
      <c r="J247" s="40"/>
      <c r="K247" s="41"/>
      <c r="L247" s="42"/>
      <c r="M247" s="658"/>
      <c r="N247" s="689" t="str">
        <f t="shared" si="2"/>
        <v/>
      </c>
      <c r="O247" s="660">
        <f t="shared" si="10"/>
        <v>0</v>
      </c>
      <c r="P247" s="655"/>
      <c r="Q247" s="665"/>
      <c r="R247" s="28"/>
      <c r="S247" s="28"/>
      <c r="T247" s="28"/>
      <c r="U247" s="28"/>
      <c r="V247" s="28"/>
      <c r="W247" s="28"/>
      <c r="X247" s="28"/>
      <c r="Y247" s="28"/>
      <c r="Z247" s="28"/>
    </row>
    <row r="248" spans="1:26" ht="15" customHeight="1">
      <c r="A248" s="111">
        <v>238</v>
      </c>
      <c r="B248" s="48"/>
      <c r="C248" s="48"/>
      <c r="D248" s="35"/>
      <c r="E248" s="149"/>
      <c r="F248" s="156"/>
      <c r="G248" s="670"/>
      <c r="H248" s="88"/>
      <c r="I248" s="40"/>
      <c r="J248" s="40"/>
      <c r="K248" s="41"/>
      <c r="L248" s="42"/>
      <c r="M248" s="658"/>
      <c r="N248" s="689" t="str">
        <f t="shared" si="2"/>
        <v/>
      </c>
      <c r="O248" s="660">
        <f t="shared" si="10"/>
        <v>0</v>
      </c>
      <c r="P248" s="655"/>
      <c r="Q248" s="665"/>
      <c r="R248" s="28"/>
      <c r="S248" s="28"/>
      <c r="T248" s="28"/>
      <c r="U248" s="28"/>
      <c r="V248" s="28"/>
      <c r="W248" s="28"/>
      <c r="X248" s="28"/>
      <c r="Y248" s="28"/>
      <c r="Z248" s="28"/>
    </row>
    <row r="249" spans="1:26" ht="15" customHeight="1">
      <c r="A249" s="111">
        <v>239</v>
      </c>
      <c r="B249" s="48"/>
      <c r="C249" s="48"/>
      <c r="D249" s="35"/>
      <c r="E249" s="149"/>
      <c r="F249" s="156"/>
      <c r="G249" s="670"/>
      <c r="H249" s="88"/>
      <c r="I249" s="40"/>
      <c r="J249" s="40"/>
      <c r="K249" s="41"/>
      <c r="L249" s="42"/>
      <c r="M249" s="658"/>
      <c r="N249" s="689" t="str">
        <f t="shared" si="2"/>
        <v/>
      </c>
      <c r="O249" s="660">
        <f t="shared" si="10"/>
        <v>0</v>
      </c>
      <c r="P249" s="655"/>
      <c r="Q249" s="665"/>
      <c r="R249" s="28"/>
      <c r="S249" s="28"/>
      <c r="T249" s="28"/>
      <c r="U249" s="28"/>
      <c r="V249" s="28"/>
      <c r="W249" s="28"/>
      <c r="X249" s="28"/>
      <c r="Y249" s="28"/>
      <c r="Z249" s="28"/>
    </row>
    <row r="250" spans="1:26" ht="15" customHeight="1">
      <c r="A250" s="111">
        <v>240</v>
      </c>
      <c r="B250" s="48"/>
      <c r="C250" s="48"/>
      <c r="D250" s="35"/>
      <c r="E250" s="149"/>
      <c r="F250" s="156"/>
      <c r="G250" s="670"/>
      <c r="H250" s="88"/>
      <c r="I250" s="40"/>
      <c r="J250" s="40"/>
      <c r="K250" s="41"/>
      <c r="L250" s="42"/>
      <c r="M250" s="658"/>
      <c r="N250" s="689" t="str">
        <f t="shared" si="2"/>
        <v/>
      </c>
      <c r="O250" s="660">
        <f t="shared" si="10"/>
        <v>0</v>
      </c>
      <c r="P250" s="655"/>
      <c r="Q250" s="665"/>
      <c r="R250" s="28"/>
      <c r="S250" s="28"/>
      <c r="T250" s="28"/>
      <c r="U250" s="28"/>
      <c r="V250" s="28"/>
      <c r="W250" s="28"/>
      <c r="X250" s="28"/>
      <c r="Y250" s="28"/>
      <c r="Z250" s="28"/>
    </row>
    <row r="251" spans="1:26" ht="15" customHeight="1">
      <c r="A251" s="111">
        <v>241</v>
      </c>
      <c r="B251" s="48"/>
      <c r="C251" s="48"/>
      <c r="D251" s="35"/>
      <c r="E251" s="149"/>
      <c r="F251" s="156"/>
      <c r="G251" s="670"/>
      <c r="H251" s="88"/>
      <c r="I251" s="40"/>
      <c r="J251" s="40"/>
      <c r="K251" s="41"/>
      <c r="L251" s="42"/>
      <c r="M251" s="658"/>
      <c r="N251" s="689" t="str">
        <f t="shared" si="2"/>
        <v/>
      </c>
      <c r="O251" s="660">
        <f t="shared" si="10"/>
        <v>0</v>
      </c>
      <c r="P251" s="655"/>
      <c r="Q251" s="665"/>
      <c r="R251" s="28"/>
      <c r="S251" s="28"/>
      <c r="T251" s="28"/>
      <c r="U251" s="28"/>
      <c r="V251" s="28"/>
      <c r="W251" s="28"/>
      <c r="X251" s="28"/>
      <c r="Y251" s="28"/>
      <c r="Z251" s="28"/>
    </row>
    <row r="252" spans="1:26" ht="15" customHeight="1">
      <c r="A252" s="111">
        <v>242</v>
      </c>
      <c r="B252" s="48"/>
      <c r="C252" s="48"/>
      <c r="D252" s="35"/>
      <c r="E252" s="149"/>
      <c r="F252" s="156"/>
      <c r="G252" s="670"/>
      <c r="H252" s="88"/>
      <c r="I252" s="40"/>
      <c r="J252" s="40"/>
      <c r="K252" s="41"/>
      <c r="L252" s="42"/>
      <c r="M252" s="658"/>
      <c r="N252" s="689" t="str">
        <f t="shared" si="2"/>
        <v/>
      </c>
      <c r="O252" s="660">
        <f t="shared" si="10"/>
        <v>0</v>
      </c>
      <c r="P252" s="655"/>
      <c r="Q252" s="665"/>
      <c r="R252" s="28"/>
      <c r="S252" s="28"/>
      <c r="T252" s="28"/>
      <c r="U252" s="28"/>
      <c r="V252" s="28"/>
      <c r="W252" s="28"/>
      <c r="X252" s="28"/>
      <c r="Y252" s="28"/>
      <c r="Z252" s="28"/>
    </row>
    <row r="253" spans="1:26" ht="15" customHeight="1">
      <c r="A253" s="111">
        <v>243</v>
      </c>
      <c r="B253" s="48"/>
      <c r="C253" s="48"/>
      <c r="D253" s="35"/>
      <c r="E253" s="149"/>
      <c r="F253" s="156"/>
      <c r="G253" s="670"/>
      <c r="H253" s="88"/>
      <c r="I253" s="40"/>
      <c r="J253" s="40"/>
      <c r="K253" s="41"/>
      <c r="L253" s="42"/>
      <c r="M253" s="658"/>
      <c r="N253" s="689" t="str">
        <f t="shared" si="2"/>
        <v/>
      </c>
      <c r="O253" s="660">
        <f t="shared" si="10"/>
        <v>0</v>
      </c>
      <c r="P253" s="655"/>
      <c r="Q253" s="665"/>
      <c r="R253" s="28"/>
      <c r="S253" s="28"/>
      <c r="T253" s="28"/>
      <c r="U253" s="28"/>
      <c r="V253" s="28"/>
      <c r="W253" s="28"/>
      <c r="X253" s="28"/>
      <c r="Y253" s="28"/>
      <c r="Z253" s="28"/>
    </row>
    <row r="254" spans="1:26" ht="15" customHeight="1">
      <c r="A254" s="111">
        <v>244</v>
      </c>
      <c r="B254" s="48"/>
      <c r="C254" s="48"/>
      <c r="D254" s="35"/>
      <c r="E254" s="149"/>
      <c r="F254" s="156"/>
      <c r="G254" s="670"/>
      <c r="H254" s="88"/>
      <c r="I254" s="40"/>
      <c r="J254" s="40"/>
      <c r="K254" s="41"/>
      <c r="L254" s="42"/>
      <c r="M254" s="658"/>
      <c r="N254" s="689" t="str">
        <f t="shared" si="2"/>
        <v/>
      </c>
      <c r="O254" s="660">
        <f t="shared" si="10"/>
        <v>0</v>
      </c>
      <c r="P254" s="655"/>
      <c r="Q254" s="665"/>
      <c r="R254" s="28"/>
      <c r="S254" s="28"/>
      <c r="T254" s="28"/>
      <c r="U254" s="28"/>
      <c r="V254" s="28"/>
      <c r="W254" s="28"/>
      <c r="X254" s="28"/>
      <c r="Y254" s="28"/>
      <c r="Z254" s="28"/>
    </row>
    <row r="255" spans="1:26" ht="15" customHeight="1">
      <c r="A255" s="111">
        <v>245</v>
      </c>
      <c r="B255" s="48"/>
      <c r="C255" s="48"/>
      <c r="D255" s="35"/>
      <c r="E255" s="149"/>
      <c r="F255" s="156"/>
      <c r="G255" s="670"/>
      <c r="H255" s="88"/>
      <c r="I255" s="40"/>
      <c r="J255" s="40"/>
      <c r="K255" s="41"/>
      <c r="L255" s="42"/>
      <c r="M255" s="658"/>
      <c r="N255" s="689" t="str">
        <f t="shared" si="2"/>
        <v/>
      </c>
      <c r="O255" s="660">
        <f t="shared" si="10"/>
        <v>0</v>
      </c>
      <c r="P255" s="655"/>
      <c r="Q255" s="665"/>
      <c r="R255" s="28"/>
      <c r="S255" s="28"/>
      <c r="T255" s="28"/>
      <c r="U255" s="28"/>
      <c r="V255" s="28"/>
      <c r="W255" s="28"/>
      <c r="X255" s="28"/>
      <c r="Y255" s="28"/>
      <c r="Z255" s="28"/>
    </row>
    <row r="256" spans="1:26" ht="15" customHeight="1">
      <c r="A256" s="111">
        <v>246</v>
      </c>
      <c r="B256" s="48"/>
      <c r="C256" s="48"/>
      <c r="D256" s="35"/>
      <c r="E256" s="149"/>
      <c r="F256" s="156"/>
      <c r="G256" s="670"/>
      <c r="H256" s="88"/>
      <c r="I256" s="40"/>
      <c r="J256" s="40"/>
      <c r="K256" s="41"/>
      <c r="L256" s="42"/>
      <c r="M256" s="658"/>
      <c r="N256" s="689" t="str">
        <f t="shared" si="2"/>
        <v/>
      </c>
      <c r="O256" s="660">
        <f t="shared" si="10"/>
        <v>0</v>
      </c>
      <c r="P256" s="655"/>
      <c r="Q256" s="665"/>
      <c r="R256" s="28"/>
      <c r="S256" s="28"/>
      <c r="T256" s="28"/>
      <c r="U256" s="28"/>
      <c r="V256" s="28"/>
      <c r="W256" s="28"/>
      <c r="X256" s="28"/>
      <c r="Y256" s="28"/>
      <c r="Z256" s="28"/>
    </row>
    <row r="257" spans="1:26" ht="15" customHeight="1">
      <c r="A257" s="111">
        <v>247</v>
      </c>
      <c r="B257" s="48"/>
      <c r="C257" s="48"/>
      <c r="D257" s="35"/>
      <c r="E257" s="149"/>
      <c r="F257" s="156"/>
      <c r="G257" s="670"/>
      <c r="H257" s="88"/>
      <c r="I257" s="40"/>
      <c r="J257" s="40"/>
      <c r="K257" s="41"/>
      <c r="L257" s="42"/>
      <c r="M257" s="658"/>
      <c r="N257" s="689" t="str">
        <f t="shared" si="2"/>
        <v/>
      </c>
      <c r="O257" s="660">
        <f t="shared" si="10"/>
        <v>0</v>
      </c>
      <c r="P257" s="655"/>
      <c r="Q257" s="665"/>
      <c r="R257" s="28"/>
      <c r="S257" s="28"/>
      <c r="T257" s="28"/>
      <c r="U257" s="28"/>
      <c r="V257" s="28"/>
      <c r="W257" s="28"/>
      <c r="X257" s="28"/>
      <c r="Y257" s="28"/>
      <c r="Z257" s="28"/>
    </row>
    <row r="258" spans="1:26" ht="15" customHeight="1">
      <c r="A258" s="111">
        <v>248</v>
      </c>
      <c r="B258" s="48"/>
      <c r="C258" s="48"/>
      <c r="D258" s="35"/>
      <c r="E258" s="149"/>
      <c r="F258" s="156"/>
      <c r="G258" s="670"/>
      <c r="H258" s="88"/>
      <c r="I258" s="40"/>
      <c r="J258" s="40"/>
      <c r="K258" s="41"/>
      <c r="L258" s="42"/>
      <c r="M258" s="658"/>
      <c r="N258" s="689" t="str">
        <f t="shared" si="2"/>
        <v/>
      </c>
      <c r="O258" s="660">
        <f t="shared" si="10"/>
        <v>0</v>
      </c>
      <c r="P258" s="655"/>
      <c r="Q258" s="665"/>
      <c r="R258" s="28"/>
      <c r="S258" s="28"/>
      <c r="T258" s="28"/>
      <c r="U258" s="28"/>
      <c r="V258" s="28"/>
      <c r="W258" s="28"/>
      <c r="X258" s="28"/>
      <c r="Y258" s="28"/>
      <c r="Z258" s="28"/>
    </row>
    <row r="259" spans="1:26" ht="15" customHeight="1">
      <c r="A259" s="111">
        <v>249</v>
      </c>
      <c r="B259" s="48"/>
      <c r="C259" s="48"/>
      <c r="D259" s="35"/>
      <c r="E259" s="149"/>
      <c r="F259" s="156"/>
      <c r="G259" s="670"/>
      <c r="H259" s="88"/>
      <c r="I259" s="40"/>
      <c r="J259" s="40"/>
      <c r="K259" s="41"/>
      <c r="L259" s="42"/>
      <c r="M259" s="658"/>
      <c r="N259" s="689" t="str">
        <f t="shared" si="2"/>
        <v/>
      </c>
      <c r="O259" s="660">
        <f t="shared" si="10"/>
        <v>0</v>
      </c>
      <c r="P259" s="655"/>
      <c r="Q259" s="665"/>
      <c r="R259" s="28"/>
      <c r="S259" s="28"/>
      <c r="T259" s="28"/>
      <c r="U259" s="28"/>
      <c r="V259" s="28"/>
      <c r="W259" s="28"/>
      <c r="X259" s="28"/>
      <c r="Y259" s="28"/>
      <c r="Z259" s="28"/>
    </row>
    <row r="260" spans="1:26" ht="15" customHeight="1">
      <c r="A260" s="111">
        <v>250</v>
      </c>
      <c r="B260" s="48"/>
      <c r="C260" s="48"/>
      <c r="D260" s="35"/>
      <c r="E260" s="149"/>
      <c r="F260" s="156"/>
      <c r="G260" s="670"/>
      <c r="H260" s="88"/>
      <c r="I260" s="40"/>
      <c r="J260" s="40"/>
      <c r="K260" s="41"/>
      <c r="L260" s="42"/>
      <c r="M260" s="658"/>
      <c r="N260" s="689" t="str">
        <f t="shared" si="2"/>
        <v/>
      </c>
      <c r="O260" s="660">
        <f t="shared" si="10"/>
        <v>0</v>
      </c>
      <c r="P260" s="655"/>
      <c r="Q260" s="665"/>
      <c r="R260" s="28"/>
      <c r="S260" s="28"/>
      <c r="T260" s="28"/>
      <c r="U260" s="28"/>
      <c r="V260" s="28"/>
      <c r="W260" s="28"/>
      <c r="X260" s="28"/>
      <c r="Y260" s="28"/>
      <c r="Z260" s="28"/>
    </row>
    <row r="261" spans="1:26" ht="15" customHeight="1">
      <c r="A261" s="111">
        <v>251</v>
      </c>
      <c r="B261" s="48"/>
      <c r="C261" s="48"/>
      <c r="D261" s="35"/>
      <c r="E261" s="149"/>
      <c r="F261" s="156"/>
      <c r="G261" s="670"/>
      <c r="H261" s="88"/>
      <c r="I261" s="40"/>
      <c r="J261" s="40"/>
      <c r="K261" s="41"/>
      <c r="L261" s="42"/>
      <c r="M261" s="658"/>
      <c r="N261" s="689" t="str">
        <f t="shared" si="2"/>
        <v/>
      </c>
      <c r="O261" s="660">
        <f t="shared" si="10"/>
        <v>0</v>
      </c>
      <c r="P261" s="655"/>
      <c r="Q261" s="665"/>
      <c r="R261" s="28"/>
      <c r="S261" s="28"/>
      <c r="T261" s="28"/>
      <c r="U261" s="28"/>
      <c r="V261" s="28"/>
      <c r="W261" s="28"/>
      <c r="X261" s="28"/>
      <c r="Y261" s="28"/>
      <c r="Z261" s="28"/>
    </row>
    <row r="262" spans="1:26" ht="15" customHeight="1">
      <c r="A262" s="111">
        <v>252</v>
      </c>
      <c r="B262" s="48"/>
      <c r="C262" s="48"/>
      <c r="D262" s="35"/>
      <c r="E262" s="149"/>
      <c r="F262" s="156"/>
      <c r="G262" s="670"/>
      <c r="H262" s="88"/>
      <c r="I262" s="40"/>
      <c r="J262" s="40"/>
      <c r="K262" s="41"/>
      <c r="L262" s="42"/>
      <c r="M262" s="658"/>
      <c r="N262" s="689" t="str">
        <f t="shared" si="2"/>
        <v/>
      </c>
      <c r="O262" s="660">
        <f t="shared" si="10"/>
        <v>0</v>
      </c>
      <c r="P262" s="655"/>
      <c r="Q262" s="665"/>
      <c r="R262" s="28"/>
      <c r="S262" s="28"/>
      <c r="T262" s="28"/>
      <c r="U262" s="28"/>
      <c r="V262" s="28"/>
      <c r="W262" s="28"/>
      <c r="X262" s="28"/>
      <c r="Y262" s="28"/>
      <c r="Z262" s="28"/>
    </row>
    <row r="263" spans="1:26" ht="15" customHeight="1">
      <c r="A263" s="111">
        <v>253</v>
      </c>
      <c r="B263" s="48"/>
      <c r="C263" s="48"/>
      <c r="D263" s="35"/>
      <c r="E263" s="149"/>
      <c r="F263" s="156"/>
      <c r="G263" s="670"/>
      <c r="H263" s="88"/>
      <c r="I263" s="40"/>
      <c r="J263" s="40"/>
      <c r="K263" s="41"/>
      <c r="L263" s="42"/>
      <c r="M263" s="658"/>
      <c r="N263" s="689" t="str">
        <f t="shared" si="2"/>
        <v/>
      </c>
      <c r="O263" s="660">
        <f t="shared" si="10"/>
        <v>0</v>
      </c>
      <c r="P263" s="655"/>
      <c r="Q263" s="665"/>
      <c r="R263" s="28"/>
      <c r="S263" s="28"/>
      <c r="T263" s="28"/>
      <c r="U263" s="28"/>
      <c r="V263" s="28"/>
      <c r="W263" s="28"/>
      <c r="X263" s="28"/>
      <c r="Y263" s="28"/>
      <c r="Z263" s="28"/>
    </row>
    <row r="264" spans="1:26" ht="15" customHeight="1">
      <c r="A264" s="111">
        <v>254</v>
      </c>
      <c r="B264" s="48"/>
      <c r="C264" s="48"/>
      <c r="D264" s="35"/>
      <c r="E264" s="149"/>
      <c r="F264" s="156"/>
      <c r="G264" s="670"/>
      <c r="H264" s="88"/>
      <c r="I264" s="40"/>
      <c r="J264" s="40"/>
      <c r="K264" s="41"/>
      <c r="L264" s="42"/>
      <c r="M264" s="658"/>
      <c r="N264" s="689" t="str">
        <f t="shared" si="2"/>
        <v/>
      </c>
      <c r="O264" s="660">
        <f t="shared" si="10"/>
        <v>0</v>
      </c>
      <c r="P264" s="655"/>
      <c r="Q264" s="665"/>
      <c r="R264" s="28"/>
      <c r="S264" s="28"/>
      <c r="T264" s="28"/>
      <c r="U264" s="28"/>
      <c r="V264" s="28"/>
      <c r="W264" s="28"/>
      <c r="X264" s="28"/>
      <c r="Y264" s="28"/>
      <c r="Z264" s="28"/>
    </row>
    <row r="265" spans="1:26" ht="15" customHeight="1">
      <c r="A265" s="111">
        <v>255</v>
      </c>
      <c r="B265" s="48"/>
      <c r="C265" s="48"/>
      <c r="D265" s="35"/>
      <c r="E265" s="149"/>
      <c r="F265" s="156"/>
      <c r="G265" s="670"/>
      <c r="H265" s="88"/>
      <c r="I265" s="40"/>
      <c r="J265" s="40"/>
      <c r="K265" s="41"/>
      <c r="L265" s="42"/>
      <c r="M265" s="658"/>
      <c r="N265" s="689" t="str">
        <f t="shared" ref="N265:N510" si="11">CONCATENATE(M265,K265,J265)</f>
        <v/>
      </c>
      <c r="O265" s="660">
        <f t="shared" si="10"/>
        <v>0</v>
      </c>
      <c r="P265" s="655"/>
      <c r="Q265" s="665"/>
      <c r="R265" s="28"/>
      <c r="S265" s="28"/>
      <c r="T265" s="28"/>
      <c r="U265" s="28"/>
      <c r="V265" s="28"/>
      <c r="W265" s="28"/>
      <c r="X265" s="28"/>
      <c r="Y265" s="28"/>
      <c r="Z265" s="28"/>
    </row>
    <row r="266" spans="1:26" ht="15" customHeight="1">
      <c r="A266" s="111">
        <v>256</v>
      </c>
      <c r="B266" s="48"/>
      <c r="C266" s="48"/>
      <c r="D266" s="35"/>
      <c r="E266" s="149"/>
      <c r="F266" s="156"/>
      <c r="G266" s="670"/>
      <c r="H266" s="88"/>
      <c r="I266" s="40"/>
      <c r="J266" s="40"/>
      <c r="K266" s="41"/>
      <c r="L266" s="42"/>
      <c r="M266" s="658"/>
      <c r="N266" s="689" t="str">
        <f t="shared" si="11"/>
        <v/>
      </c>
      <c r="O266" s="660">
        <f t="shared" si="10"/>
        <v>0</v>
      </c>
      <c r="P266" s="655"/>
      <c r="Q266" s="665"/>
      <c r="R266" s="28"/>
      <c r="S266" s="28"/>
      <c r="T266" s="28"/>
      <c r="U266" s="28"/>
      <c r="V266" s="28"/>
      <c r="W266" s="28"/>
      <c r="X266" s="28"/>
      <c r="Y266" s="28"/>
      <c r="Z266" s="28"/>
    </row>
    <row r="267" spans="1:26" ht="15" customHeight="1">
      <c r="A267" s="111">
        <v>257</v>
      </c>
      <c r="B267" s="48"/>
      <c r="C267" s="48"/>
      <c r="D267" s="35"/>
      <c r="E267" s="149"/>
      <c r="F267" s="156"/>
      <c r="G267" s="670"/>
      <c r="H267" s="88"/>
      <c r="I267" s="40"/>
      <c r="J267" s="40"/>
      <c r="K267" s="41"/>
      <c r="L267" s="42"/>
      <c r="M267" s="658"/>
      <c r="N267" s="689" t="str">
        <f t="shared" si="11"/>
        <v/>
      </c>
      <c r="O267" s="660">
        <f t="shared" si="10"/>
        <v>0</v>
      </c>
      <c r="P267" s="655"/>
      <c r="Q267" s="665"/>
      <c r="R267" s="28"/>
      <c r="S267" s="28"/>
      <c r="T267" s="28"/>
      <c r="U267" s="28"/>
      <c r="V267" s="28"/>
      <c r="W267" s="28"/>
      <c r="X267" s="28"/>
      <c r="Y267" s="28"/>
      <c r="Z267" s="28"/>
    </row>
    <row r="268" spans="1:26" ht="15" customHeight="1">
      <c r="A268" s="111">
        <v>258</v>
      </c>
      <c r="B268" s="48"/>
      <c r="C268" s="48"/>
      <c r="D268" s="35"/>
      <c r="E268" s="149"/>
      <c r="F268" s="156"/>
      <c r="G268" s="670"/>
      <c r="H268" s="88"/>
      <c r="I268" s="40"/>
      <c r="J268" s="40"/>
      <c r="K268" s="41"/>
      <c r="L268" s="42"/>
      <c r="M268" s="658"/>
      <c r="N268" s="689" t="str">
        <f t="shared" si="11"/>
        <v/>
      </c>
      <c r="O268" s="660">
        <f t="shared" si="10"/>
        <v>0</v>
      </c>
      <c r="P268" s="655"/>
      <c r="Q268" s="665"/>
      <c r="R268" s="28"/>
      <c r="S268" s="28"/>
      <c r="T268" s="28"/>
      <c r="U268" s="28"/>
      <c r="V268" s="28"/>
      <c r="W268" s="28"/>
      <c r="X268" s="28"/>
      <c r="Y268" s="28"/>
      <c r="Z268" s="28"/>
    </row>
    <row r="269" spans="1:26" ht="15" customHeight="1">
      <c r="A269" s="111">
        <v>259</v>
      </c>
      <c r="B269" s="48"/>
      <c r="C269" s="48"/>
      <c r="D269" s="35"/>
      <c r="E269" s="149"/>
      <c r="F269" s="156"/>
      <c r="G269" s="670"/>
      <c r="H269" s="88"/>
      <c r="I269" s="40"/>
      <c r="J269" s="40"/>
      <c r="K269" s="41"/>
      <c r="L269" s="42"/>
      <c r="M269" s="658"/>
      <c r="N269" s="689" t="str">
        <f t="shared" si="11"/>
        <v/>
      </c>
      <c r="O269" s="660">
        <f t="shared" si="10"/>
        <v>0</v>
      </c>
      <c r="P269" s="655"/>
      <c r="Q269" s="665"/>
      <c r="R269" s="28"/>
      <c r="S269" s="28"/>
      <c r="T269" s="28"/>
      <c r="U269" s="28"/>
      <c r="V269" s="28"/>
      <c r="W269" s="28"/>
      <c r="X269" s="28"/>
      <c r="Y269" s="28"/>
      <c r="Z269" s="28"/>
    </row>
    <row r="270" spans="1:26" ht="15" customHeight="1">
      <c r="A270" s="111">
        <v>260</v>
      </c>
      <c r="B270" s="48"/>
      <c r="C270" s="48"/>
      <c r="D270" s="35"/>
      <c r="E270" s="149"/>
      <c r="F270" s="156"/>
      <c r="G270" s="670"/>
      <c r="H270" s="88"/>
      <c r="I270" s="40"/>
      <c r="J270" s="40"/>
      <c r="K270" s="41"/>
      <c r="L270" s="42"/>
      <c r="M270" s="658"/>
      <c r="N270" s="689" t="str">
        <f t="shared" si="11"/>
        <v/>
      </c>
      <c r="O270" s="660">
        <f t="shared" si="10"/>
        <v>0</v>
      </c>
      <c r="P270" s="655"/>
      <c r="Q270" s="665"/>
      <c r="R270" s="28"/>
      <c r="S270" s="28"/>
      <c r="T270" s="28"/>
      <c r="U270" s="28"/>
      <c r="V270" s="28"/>
      <c r="W270" s="28"/>
      <c r="X270" s="28"/>
      <c r="Y270" s="28"/>
      <c r="Z270" s="28"/>
    </row>
    <row r="271" spans="1:26" ht="15" customHeight="1">
      <c r="A271" s="111">
        <v>261</v>
      </c>
      <c r="B271" s="48"/>
      <c r="C271" s="48"/>
      <c r="D271" s="35"/>
      <c r="E271" s="149"/>
      <c r="F271" s="156"/>
      <c r="G271" s="670"/>
      <c r="H271" s="88"/>
      <c r="I271" s="40"/>
      <c r="J271" s="40"/>
      <c r="K271" s="41"/>
      <c r="L271" s="42"/>
      <c r="M271" s="658"/>
      <c r="N271" s="689" t="str">
        <f t="shared" si="11"/>
        <v/>
      </c>
      <c r="O271" s="660">
        <f t="shared" si="10"/>
        <v>0</v>
      </c>
      <c r="P271" s="655"/>
      <c r="Q271" s="665"/>
      <c r="R271" s="28"/>
      <c r="S271" s="28"/>
      <c r="T271" s="28"/>
      <c r="U271" s="28"/>
      <c r="V271" s="28"/>
      <c r="W271" s="28"/>
      <c r="X271" s="28"/>
      <c r="Y271" s="28"/>
      <c r="Z271" s="28"/>
    </row>
    <row r="272" spans="1:26" ht="15" customHeight="1">
      <c r="A272" s="111">
        <v>262</v>
      </c>
      <c r="B272" s="48"/>
      <c r="C272" s="48"/>
      <c r="D272" s="35"/>
      <c r="E272" s="149"/>
      <c r="F272" s="156"/>
      <c r="G272" s="670"/>
      <c r="H272" s="88"/>
      <c r="I272" s="40"/>
      <c r="J272" s="40"/>
      <c r="K272" s="41"/>
      <c r="L272" s="42"/>
      <c r="M272" s="658"/>
      <c r="N272" s="689" t="str">
        <f t="shared" si="11"/>
        <v/>
      </c>
      <c r="O272" s="660">
        <f t="shared" si="10"/>
        <v>0</v>
      </c>
      <c r="P272" s="655"/>
      <c r="Q272" s="665"/>
      <c r="R272" s="28"/>
      <c r="S272" s="28"/>
      <c r="T272" s="28"/>
      <c r="U272" s="28"/>
      <c r="V272" s="28"/>
      <c r="W272" s="28"/>
      <c r="X272" s="28"/>
      <c r="Y272" s="28"/>
      <c r="Z272" s="28"/>
    </row>
    <row r="273" spans="1:26" ht="15" customHeight="1">
      <c r="A273" s="111">
        <v>263</v>
      </c>
      <c r="B273" s="48"/>
      <c r="C273" s="48"/>
      <c r="D273" s="35"/>
      <c r="E273" s="149"/>
      <c r="F273" s="156"/>
      <c r="G273" s="670"/>
      <c r="H273" s="88"/>
      <c r="I273" s="40"/>
      <c r="J273" s="40"/>
      <c r="K273" s="41"/>
      <c r="L273" s="42"/>
      <c r="M273" s="658"/>
      <c r="N273" s="689" t="str">
        <f t="shared" si="11"/>
        <v/>
      </c>
      <c r="O273" s="660">
        <f t="shared" si="10"/>
        <v>0</v>
      </c>
      <c r="P273" s="655"/>
      <c r="Q273" s="665"/>
      <c r="R273" s="28"/>
      <c r="S273" s="28"/>
      <c r="T273" s="28"/>
      <c r="U273" s="28"/>
      <c r="V273" s="28"/>
      <c r="W273" s="28"/>
      <c r="X273" s="28"/>
      <c r="Y273" s="28"/>
      <c r="Z273" s="28"/>
    </row>
    <row r="274" spans="1:26" ht="15" customHeight="1">
      <c r="A274" s="111">
        <v>264</v>
      </c>
      <c r="B274" s="48"/>
      <c r="C274" s="48"/>
      <c r="D274" s="35"/>
      <c r="E274" s="149"/>
      <c r="F274" s="156"/>
      <c r="G274" s="670"/>
      <c r="H274" s="88"/>
      <c r="I274" s="40"/>
      <c r="J274" s="40"/>
      <c r="K274" s="41"/>
      <c r="L274" s="42"/>
      <c r="M274" s="658"/>
      <c r="N274" s="689" t="str">
        <f t="shared" si="11"/>
        <v/>
      </c>
      <c r="O274" s="660">
        <f t="shared" si="10"/>
        <v>0</v>
      </c>
      <c r="P274" s="655"/>
      <c r="Q274" s="665"/>
      <c r="R274" s="28"/>
      <c r="S274" s="28"/>
      <c r="T274" s="28"/>
      <c r="U274" s="28"/>
      <c r="V274" s="28"/>
      <c r="W274" s="28"/>
      <c r="X274" s="28"/>
      <c r="Y274" s="28"/>
      <c r="Z274" s="28"/>
    </row>
    <row r="275" spans="1:26" ht="15" customHeight="1">
      <c r="A275" s="111">
        <v>265</v>
      </c>
      <c r="B275" s="48"/>
      <c r="C275" s="48"/>
      <c r="D275" s="35"/>
      <c r="E275" s="149"/>
      <c r="F275" s="156"/>
      <c r="G275" s="670"/>
      <c r="H275" s="88"/>
      <c r="I275" s="40"/>
      <c r="J275" s="40"/>
      <c r="K275" s="41"/>
      <c r="L275" s="42"/>
      <c r="M275" s="658"/>
      <c r="N275" s="689" t="str">
        <f t="shared" si="11"/>
        <v/>
      </c>
      <c r="O275" s="660">
        <f t="shared" si="10"/>
        <v>0</v>
      </c>
      <c r="P275" s="655"/>
      <c r="Q275" s="665"/>
      <c r="R275" s="28"/>
      <c r="S275" s="28"/>
      <c r="T275" s="28"/>
      <c r="U275" s="28"/>
      <c r="V275" s="28"/>
      <c r="W275" s="28"/>
      <c r="X275" s="28"/>
      <c r="Y275" s="28"/>
      <c r="Z275" s="28"/>
    </row>
    <row r="276" spans="1:26" ht="15" customHeight="1">
      <c r="A276" s="111">
        <v>266</v>
      </c>
      <c r="B276" s="48"/>
      <c r="C276" s="48"/>
      <c r="D276" s="35"/>
      <c r="E276" s="149"/>
      <c r="F276" s="156"/>
      <c r="G276" s="670"/>
      <c r="H276" s="88"/>
      <c r="I276" s="40"/>
      <c r="J276" s="40"/>
      <c r="K276" s="41"/>
      <c r="L276" s="42"/>
      <c r="M276" s="658"/>
      <c r="N276" s="689" t="str">
        <f t="shared" si="11"/>
        <v/>
      </c>
      <c r="O276" s="660">
        <f t="shared" si="10"/>
        <v>0</v>
      </c>
      <c r="P276" s="655"/>
      <c r="Q276" s="665"/>
      <c r="R276" s="28"/>
      <c r="S276" s="28"/>
      <c r="T276" s="28"/>
      <c r="U276" s="28"/>
      <c r="V276" s="28"/>
      <c r="W276" s="28"/>
      <c r="X276" s="28"/>
      <c r="Y276" s="28"/>
      <c r="Z276" s="28"/>
    </row>
    <row r="277" spans="1:26" ht="15" customHeight="1">
      <c r="A277" s="111">
        <v>267</v>
      </c>
      <c r="B277" s="48"/>
      <c r="C277" s="48"/>
      <c r="D277" s="35"/>
      <c r="E277" s="149"/>
      <c r="F277" s="156"/>
      <c r="G277" s="670"/>
      <c r="H277" s="88"/>
      <c r="I277" s="40"/>
      <c r="J277" s="40"/>
      <c r="K277" s="41"/>
      <c r="L277" s="42"/>
      <c r="M277" s="658"/>
      <c r="N277" s="689" t="str">
        <f t="shared" si="11"/>
        <v/>
      </c>
      <c r="O277" s="660">
        <f t="shared" si="10"/>
        <v>0</v>
      </c>
      <c r="P277" s="655"/>
      <c r="Q277" s="665"/>
      <c r="R277" s="28"/>
      <c r="S277" s="28"/>
      <c r="T277" s="28"/>
      <c r="U277" s="28"/>
      <c r="V277" s="28"/>
      <c r="W277" s="28"/>
      <c r="X277" s="28"/>
      <c r="Y277" s="28"/>
      <c r="Z277" s="28"/>
    </row>
    <row r="278" spans="1:26" ht="15" customHeight="1">
      <c r="A278" s="111">
        <v>268</v>
      </c>
      <c r="B278" s="48"/>
      <c r="C278" s="48"/>
      <c r="D278" s="35"/>
      <c r="E278" s="149"/>
      <c r="F278" s="156"/>
      <c r="G278" s="670"/>
      <c r="H278" s="88"/>
      <c r="I278" s="40"/>
      <c r="J278" s="40"/>
      <c r="K278" s="41"/>
      <c r="L278" s="42"/>
      <c r="M278" s="658"/>
      <c r="N278" s="689" t="str">
        <f t="shared" si="11"/>
        <v/>
      </c>
      <c r="O278" s="660">
        <f t="shared" si="10"/>
        <v>0</v>
      </c>
      <c r="P278" s="655"/>
      <c r="Q278" s="665"/>
      <c r="R278" s="28"/>
      <c r="S278" s="28"/>
      <c r="T278" s="28"/>
      <c r="U278" s="28"/>
      <c r="V278" s="28"/>
      <c r="W278" s="28"/>
      <c r="X278" s="28"/>
      <c r="Y278" s="28"/>
      <c r="Z278" s="28"/>
    </row>
    <row r="279" spans="1:26" ht="15" customHeight="1">
      <c r="A279" s="111">
        <v>269</v>
      </c>
      <c r="B279" s="48"/>
      <c r="C279" s="48"/>
      <c r="D279" s="35"/>
      <c r="E279" s="149"/>
      <c r="F279" s="156"/>
      <c r="G279" s="670"/>
      <c r="H279" s="88"/>
      <c r="I279" s="40"/>
      <c r="J279" s="40"/>
      <c r="K279" s="41"/>
      <c r="L279" s="42"/>
      <c r="M279" s="658"/>
      <c r="N279" s="689" t="str">
        <f t="shared" si="11"/>
        <v/>
      </c>
      <c r="O279" s="660">
        <f t="shared" si="10"/>
        <v>0</v>
      </c>
      <c r="P279" s="655"/>
      <c r="Q279" s="665"/>
      <c r="R279" s="28"/>
      <c r="S279" s="28"/>
      <c r="T279" s="28"/>
      <c r="U279" s="28"/>
      <c r="V279" s="28"/>
      <c r="W279" s="28"/>
      <c r="X279" s="28"/>
      <c r="Y279" s="28"/>
      <c r="Z279" s="28"/>
    </row>
    <row r="280" spans="1:26" ht="15" customHeight="1">
      <c r="A280" s="111">
        <v>270</v>
      </c>
      <c r="B280" s="48"/>
      <c r="C280" s="48"/>
      <c r="D280" s="35"/>
      <c r="E280" s="149"/>
      <c r="F280" s="156"/>
      <c r="G280" s="670"/>
      <c r="H280" s="88"/>
      <c r="I280" s="40"/>
      <c r="J280" s="40"/>
      <c r="K280" s="41"/>
      <c r="L280" s="42"/>
      <c r="M280" s="658"/>
      <c r="N280" s="689" t="str">
        <f t="shared" si="11"/>
        <v/>
      </c>
      <c r="O280" s="660">
        <f t="shared" si="10"/>
        <v>0</v>
      </c>
      <c r="P280" s="655"/>
      <c r="Q280" s="665"/>
      <c r="R280" s="28"/>
      <c r="S280" s="28"/>
      <c r="T280" s="28"/>
      <c r="U280" s="28"/>
      <c r="V280" s="28"/>
      <c r="W280" s="28"/>
      <c r="X280" s="28"/>
      <c r="Y280" s="28"/>
      <c r="Z280" s="28"/>
    </row>
    <row r="281" spans="1:26" ht="15" customHeight="1">
      <c r="A281" s="111">
        <v>271</v>
      </c>
      <c r="B281" s="48"/>
      <c r="C281" s="48"/>
      <c r="D281" s="35"/>
      <c r="E281" s="149"/>
      <c r="F281" s="156"/>
      <c r="G281" s="670"/>
      <c r="H281" s="88"/>
      <c r="I281" s="40"/>
      <c r="J281" s="40"/>
      <c r="K281" s="41"/>
      <c r="L281" s="42"/>
      <c r="M281" s="658"/>
      <c r="N281" s="689" t="str">
        <f t="shared" si="11"/>
        <v/>
      </c>
      <c r="O281" s="660">
        <f t="shared" si="10"/>
        <v>0</v>
      </c>
      <c r="P281" s="655"/>
      <c r="Q281" s="665"/>
      <c r="R281" s="28"/>
      <c r="S281" s="28"/>
      <c r="T281" s="28"/>
      <c r="U281" s="28"/>
      <c r="V281" s="28"/>
      <c r="W281" s="28"/>
      <c r="X281" s="28"/>
      <c r="Y281" s="28"/>
      <c r="Z281" s="28"/>
    </row>
    <row r="282" spans="1:26" ht="15" customHeight="1">
      <c r="A282" s="111">
        <v>272</v>
      </c>
      <c r="B282" s="48"/>
      <c r="C282" s="48"/>
      <c r="D282" s="35"/>
      <c r="E282" s="149"/>
      <c r="F282" s="156"/>
      <c r="G282" s="670"/>
      <c r="H282" s="88"/>
      <c r="I282" s="40"/>
      <c r="J282" s="40"/>
      <c r="K282" s="41"/>
      <c r="L282" s="42"/>
      <c r="M282" s="658"/>
      <c r="N282" s="689" t="str">
        <f t="shared" si="11"/>
        <v/>
      </c>
      <c r="O282" s="660">
        <f t="shared" si="10"/>
        <v>0</v>
      </c>
      <c r="P282" s="655"/>
      <c r="Q282" s="665"/>
      <c r="R282" s="28"/>
      <c r="S282" s="28"/>
      <c r="T282" s="28"/>
      <c r="U282" s="28"/>
      <c r="V282" s="28"/>
      <c r="W282" s="28"/>
      <c r="X282" s="28"/>
      <c r="Y282" s="28"/>
      <c r="Z282" s="28"/>
    </row>
    <row r="283" spans="1:26" ht="15" customHeight="1">
      <c r="A283" s="111">
        <v>273</v>
      </c>
      <c r="B283" s="48"/>
      <c r="C283" s="48"/>
      <c r="D283" s="35"/>
      <c r="E283" s="149"/>
      <c r="F283" s="156"/>
      <c r="G283" s="670"/>
      <c r="H283" s="88"/>
      <c r="I283" s="40"/>
      <c r="J283" s="40"/>
      <c r="K283" s="41"/>
      <c r="L283" s="42"/>
      <c r="M283" s="658"/>
      <c r="N283" s="689" t="str">
        <f t="shared" si="11"/>
        <v/>
      </c>
      <c r="O283" s="660">
        <f t="shared" si="10"/>
        <v>0</v>
      </c>
      <c r="P283" s="655"/>
      <c r="Q283" s="665"/>
      <c r="R283" s="28"/>
      <c r="S283" s="28"/>
      <c r="T283" s="28"/>
      <c r="U283" s="28"/>
      <c r="V283" s="28"/>
      <c r="W283" s="28"/>
      <c r="X283" s="28"/>
      <c r="Y283" s="28"/>
      <c r="Z283" s="28"/>
    </row>
    <row r="284" spans="1:26" ht="15" customHeight="1">
      <c r="A284" s="111">
        <v>274</v>
      </c>
      <c r="B284" s="48"/>
      <c r="C284" s="48"/>
      <c r="D284" s="35"/>
      <c r="E284" s="149"/>
      <c r="F284" s="156"/>
      <c r="G284" s="670"/>
      <c r="H284" s="88"/>
      <c r="I284" s="40"/>
      <c r="J284" s="40"/>
      <c r="K284" s="41"/>
      <c r="L284" s="42"/>
      <c r="M284" s="658"/>
      <c r="N284" s="689" t="str">
        <f t="shared" si="11"/>
        <v/>
      </c>
      <c r="O284" s="660">
        <f t="shared" si="10"/>
        <v>0</v>
      </c>
      <c r="P284" s="655"/>
      <c r="Q284" s="665"/>
      <c r="R284" s="28"/>
      <c r="S284" s="28"/>
      <c r="T284" s="28"/>
      <c r="U284" s="28"/>
      <c r="V284" s="28"/>
      <c r="W284" s="28"/>
      <c r="X284" s="28"/>
      <c r="Y284" s="28"/>
      <c r="Z284" s="28"/>
    </row>
    <row r="285" spans="1:26" ht="15" customHeight="1">
      <c r="A285" s="111">
        <v>275</v>
      </c>
      <c r="B285" s="48"/>
      <c r="C285" s="48"/>
      <c r="D285" s="35"/>
      <c r="E285" s="149"/>
      <c r="F285" s="156"/>
      <c r="G285" s="670"/>
      <c r="H285" s="88"/>
      <c r="I285" s="40"/>
      <c r="J285" s="40"/>
      <c r="K285" s="41"/>
      <c r="L285" s="42"/>
      <c r="M285" s="658"/>
      <c r="N285" s="689" t="str">
        <f t="shared" si="11"/>
        <v/>
      </c>
      <c r="O285" s="660">
        <f t="shared" si="10"/>
        <v>0</v>
      </c>
      <c r="P285" s="655"/>
      <c r="Q285" s="665"/>
      <c r="R285" s="28"/>
      <c r="S285" s="28"/>
      <c r="T285" s="28"/>
      <c r="U285" s="28"/>
      <c r="V285" s="28"/>
      <c r="W285" s="28"/>
      <c r="X285" s="28"/>
      <c r="Y285" s="28"/>
      <c r="Z285" s="28"/>
    </row>
    <row r="286" spans="1:26" ht="15" customHeight="1">
      <c r="A286" s="111">
        <v>276</v>
      </c>
      <c r="B286" s="48"/>
      <c r="C286" s="48"/>
      <c r="D286" s="35"/>
      <c r="E286" s="149"/>
      <c r="F286" s="156"/>
      <c r="G286" s="670"/>
      <c r="H286" s="88"/>
      <c r="I286" s="40"/>
      <c r="J286" s="40"/>
      <c r="K286" s="41"/>
      <c r="L286" s="42"/>
      <c r="M286" s="658"/>
      <c r="N286" s="689" t="str">
        <f t="shared" si="11"/>
        <v/>
      </c>
      <c r="O286" s="660">
        <f t="shared" si="10"/>
        <v>0</v>
      </c>
      <c r="P286" s="655"/>
      <c r="Q286" s="665"/>
      <c r="R286" s="28"/>
      <c r="S286" s="28"/>
      <c r="T286" s="28"/>
      <c r="U286" s="28"/>
      <c r="V286" s="28"/>
      <c r="W286" s="28"/>
      <c r="X286" s="28"/>
      <c r="Y286" s="28"/>
      <c r="Z286" s="28"/>
    </row>
    <row r="287" spans="1:26" ht="15" customHeight="1">
      <c r="A287" s="111">
        <v>277</v>
      </c>
      <c r="B287" s="48"/>
      <c r="C287" s="48"/>
      <c r="D287" s="35"/>
      <c r="E287" s="149"/>
      <c r="F287" s="156"/>
      <c r="G287" s="670"/>
      <c r="H287" s="88"/>
      <c r="I287" s="40"/>
      <c r="J287" s="40"/>
      <c r="K287" s="41"/>
      <c r="L287" s="42"/>
      <c r="M287" s="658"/>
      <c r="N287" s="689" t="str">
        <f t="shared" si="11"/>
        <v/>
      </c>
      <c r="O287" s="660">
        <f t="shared" si="10"/>
        <v>0</v>
      </c>
      <c r="P287" s="655"/>
      <c r="Q287" s="665"/>
      <c r="R287" s="28"/>
      <c r="S287" s="28"/>
      <c r="T287" s="28"/>
      <c r="U287" s="28"/>
      <c r="V287" s="28"/>
      <c r="W287" s="28"/>
      <c r="X287" s="28"/>
      <c r="Y287" s="28"/>
      <c r="Z287" s="28"/>
    </row>
    <row r="288" spans="1:26" ht="15" customHeight="1">
      <c r="A288" s="111">
        <v>278</v>
      </c>
      <c r="B288" s="48"/>
      <c r="C288" s="48"/>
      <c r="D288" s="35"/>
      <c r="E288" s="149"/>
      <c r="F288" s="156"/>
      <c r="G288" s="670"/>
      <c r="H288" s="88"/>
      <c r="I288" s="40"/>
      <c r="J288" s="40"/>
      <c r="K288" s="41"/>
      <c r="L288" s="42"/>
      <c r="M288" s="658"/>
      <c r="N288" s="689" t="str">
        <f t="shared" si="11"/>
        <v/>
      </c>
      <c r="O288" s="660">
        <f t="shared" si="10"/>
        <v>0</v>
      </c>
      <c r="P288" s="655"/>
      <c r="Q288" s="665"/>
      <c r="R288" s="28"/>
      <c r="S288" s="28"/>
      <c r="T288" s="28"/>
      <c r="U288" s="28"/>
      <c r="V288" s="28"/>
      <c r="W288" s="28"/>
      <c r="X288" s="28"/>
      <c r="Y288" s="28"/>
      <c r="Z288" s="28"/>
    </row>
    <row r="289" spans="1:26" ht="15" customHeight="1">
      <c r="A289" s="111">
        <v>279</v>
      </c>
      <c r="B289" s="48"/>
      <c r="C289" s="48"/>
      <c r="D289" s="35"/>
      <c r="E289" s="149"/>
      <c r="F289" s="156"/>
      <c r="G289" s="670"/>
      <c r="H289" s="88"/>
      <c r="I289" s="40"/>
      <c r="J289" s="40"/>
      <c r="K289" s="41"/>
      <c r="L289" s="42"/>
      <c r="M289" s="658"/>
      <c r="N289" s="689" t="str">
        <f t="shared" si="11"/>
        <v/>
      </c>
      <c r="O289" s="660">
        <f t="shared" si="10"/>
        <v>0</v>
      </c>
      <c r="P289" s="655"/>
      <c r="Q289" s="665"/>
      <c r="R289" s="28"/>
      <c r="S289" s="28"/>
      <c r="T289" s="28"/>
      <c r="U289" s="28"/>
      <c r="V289" s="28"/>
      <c r="W289" s="28"/>
      <c r="X289" s="28"/>
      <c r="Y289" s="28"/>
      <c r="Z289" s="28"/>
    </row>
    <row r="290" spans="1:26" ht="15" customHeight="1">
      <c r="A290" s="111">
        <v>280</v>
      </c>
      <c r="B290" s="48"/>
      <c r="C290" s="48"/>
      <c r="D290" s="35"/>
      <c r="E290" s="149"/>
      <c r="F290" s="156"/>
      <c r="G290" s="670"/>
      <c r="H290" s="88"/>
      <c r="I290" s="40"/>
      <c r="J290" s="40"/>
      <c r="K290" s="41"/>
      <c r="L290" s="42"/>
      <c r="M290" s="658"/>
      <c r="N290" s="689" t="str">
        <f t="shared" si="11"/>
        <v/>
      </c>
      <c r="O290" s="660">
        <f t="shared" si="10"/>
        <v>0</v>
      </c>
      <c r="P290" s="655"/>
      <c r="Q290" s="665"/>
      <c r="R290" s="28"/>
      <c r="S290" s="28"/>
      <c r="T290" s="28"/>
      <c r="U290" s="28"/>
      <c r="V290" s="28"/>
      <c r="W290" s="28"/>
      <c r="X290" s="28"/>
      <c r="Y290" s="28"/>
      <c r="Z290" s="28"/>
    </row>
    <row r="291" spans="1:26" ht="15" customHeight="1">
      <c r="A291" s="111">
        <v>281</v>
      </c>
      <c r="B291" s="48"/>
      <c r="C291" s="48"/>
      <c r="D291" s="35"/>
      <c r="E291" s="149"/>
      <c r="F291" s="156"/>
      <c r="G291" s="670"/>
      <c r="H291" s="88"/>
      <c r="I291" s="40"/>
      <c r="J291" s="40"/>
      <c r="K291" s="41"/>
      <c r="L291" s="42"/>
      <c r="M291" s="658"/>
      <c r="N291" s="689" t="str">
        <f t="shared" si="11"/>
        <v/>
      </c>
      <c r="O291" s="660">
        <f t="shared" si="10"/>
        <v>0</v>
      </c>
      <c r="P291" s="655"/>
      <c r="Q291" s="665"/>
      <c r="R291" s="28"/>
      <c r="S291" s="28"/>
      <c r="T291" s="28"/>
      <c r="U291" s="28"/>
      <c r="V291" s="28"/>
      <c r="W291" s="28"/>
      <c r="X291" s="28"/>
      <c r="Y291" s="28"/>
      <c r="Z291" s="28"/>
    </row>
    <row r="292" spans="1:26" ht="15" customHeight="1">
      <c r="A292" s="111">
        <v>282</v>
      </c>
      <c r="B292" s="48"/>
      <c r="C292" s="48"/>
      <c r="D292" s="35"/>
      <c r="E292" s="149"/>
      <c r="F292" s="156"/>
      <c r="G292" s="670"/>
      <c r="H292" s="88"/>
      <c r="I292" s="40"/>
      <c r="J292" s="40"/>
      <c r="K292" s="41"/>
      <c r="L292" s="42"/>
      <c r="M292" s="658"/>
      <c r="N292" s="689" t="str">
        <f t="shared" si="11"/>
        <v/>
      </c>
      <c r="O292" s="660">
        <f t="shared" si="10"/>
        <v>0</v>
      </c>
      <c r="P292" s="655"/>
      <c r="Q292" s="665"/>
      <c r="R292" s="28"/>
      <c r="S292" s="28"/>
      <c r="T292" s="28"/>
      <c r="U292" s="28"/>
      <c r="V292" s="28"/>
      <c r="W292" s="28"/>
      <c r="X292" s="28"/>
      <c r="Y292" s="28"/>
      <c r="Z292" s="28"/>
    </row>
    <row r="293" spans="1:26" ht="15" customHeight="1">
      <c r="A293" s="111">
        <v>283</v>
      </c>
      <c r="B293" s="48"/>
      <c r="C293" s="48"/>
      <c r="D293" s="35"/>
      <c r="E293" s="149"/>
      <c r="F293" s="156"/>
      <c r="G293" s="670"/>
      <c r="H293" s="88"/>
      <c r="I293" s="40"/>
      <c r="J293" s="40"/>
      <c r="K293" s="41"/>
      <c r="L293" s="42"/>
      <c r="M293" s="658"/>
      <c r="N293" s="689" t="str">
        <f t="shared" si="11"/>
        <v/>
      </c>
      <c r="O293" s="660">
        <f t="shared" si="10"/>
        <v>0</v>
      </c>
      <c r="P293" s="655"/>
      <c r="Q293" s="665"/>
      <c r="R293" s="28"/>
      <c r="S293" s="28"/>
      <c r="T293" s="28"/>
      <c r="U293" s="28"/>
      <c r="V293" s="28"/>
      <c r="W293" s="28"/>
      <c r="X293" s="28"/>
      <c r="Y293" s="28"/>
      <c r="Z293" s="28"/>
    </row>
    <row r="294" spans="1:26" ht="15" customHeight="1">
      <c r="A294" s="111">
        <v>284</v>
      </c>
      <c r="B294" s="48"/>
      <c r="C294" s="48"/>
      <c r="D294" s="35"/>
      <c r="E294" s="149"/>
      <c r="F294" s="156"/>
      <c r="G294" s="670"/>
      <c r="H294" s="88"/>
      <c r="I294" s="40"/>
      <c r="J294" s="40"/>
      <c r="K294" s="41"/>
      <c r="L294" s="42"/>
      <c r="M294" s="658"/>
      <c r="N294" s="689" t="str">
        <f t="shared" si="11"/>
        <v/>
      </c>
      <c r="O294" s="660">
        <f t="shared" si="10"/>
        <v>0</v>
      </c>
      <c r="P294" s="655"/>
      <c r="Q294" s="665"/>
      <c r="R294" s="28"/>
      <c r="S294" s="28"/>
      <c r="T294" s="28"/>
      <c r="U294" s="28"/>
      <c r="V294" s="28"/>
      <c r="W294" s="28"/>
      <c r="X294" s="28"/>
      <c r="Y294" s="28"/>
      <c r="Z294" s="28"/>
    </row>
    <row r="295" spans="1:26" ht="15" customHeight="1">
      <c r="A295" s="111">
        <v>285</v>
      </c>
      <c r="B295" s="48"/>
      <c r="C295" s="48"/>
      <c r="D295" s="35"/>
      <c r="E295" s="149"/>
      <c r="F295" s="156"/>
      <c r="G295" s="670"/>
      <c r="H295" s="88"/>
      <c r="I295" s="40"/>
      <c r="J295" s="40"/>
      <c r="K295" s="41"/>
      <c r="L295" s="42"/>
      <c r="M295" s="658"/>
      <c r="N295" s="689" t="str">
        <f t="shared" si="11"/>
        <v/>
      </c>
      <c r="O295" s="660">
        <f t="shared" si="10"/>
        <v>0</v>
      </c>
      <c r="P295" s="655"/>
      <c r="Q295" s="665"/>
      <c r="R295" s="28"/>
      <c r="S295" s="28"/>
      <c r="T295" s="28"/>
      <c r="U295" s="28"/>
      <c r="V295" s="28"/>
      <c r="W295" s="28"/>
      <c r="X295" s="28"/>
      <c r="Y295" s="28"/>
      <c r="Z295" s="28"/>
    </row>
    <row r="296" spans="1:26" ht="15" customHeight="1">
      <c r="A296" s="111">
        <v>286</v>
      </c>
      <c r="B296" s="48"/>
      <c r="C296" s="48"/>
      <c r="D296" s="35"/>
      <c r="E296" s="149"/>
      <c r="F296" s="156"/>
      <c r="G296" s="670"/>
      <c r="H296" s="88"/>
      <c r="I296" s="40"/>
      <c r="J296" s="40"/>
      <c r="K296" s="41"/>
      <c r="L296" s="42"/>
      <c r="M296" s="658"/>
      <c r="N296" s="689" t="str">
        <f t="shared" si="11"/>
        <v/>
      </c>
      <c r="O296" s="660">
        <f t="shared" si="10"/>
        <v>0</v>
      </c>
      <c r="P296" s="655"/>
      <c r="Q296" s="665"/>
      <c r="R296" s="28"/>
      <c r="S296" s="28"/>
      <c r="T296" s="28"/>
      <c r="U296" s="28"/>
      <c r="V296" s="28"/>
      <c r="W296" s="28"/>
      <c r="X296" s="28"/>
      <c r="Y296" s="28"/>
      <c r="Z296" s="28"/>
    </row>
    <row r="297" spans="1:26" ht="15" customHeight="1">
      <c r="A297" s="111">
        <v>287</v>
      </c>
      <c r="B297" s="48"/>
      <c r="C297" s="48"/>
      <c r="D297" s="35"/>
      <c r="E297" s="149"/>
      <c r="F297" s="156"/>
      <c r="G297" s="670"/>
      <c r="H297" s="88"/>
      <c r="I297" s="40"/>
      <c r="J297" s="40"/>
      <c r="K297" s="41"/>
      <c r="L297" s="42"/>
      <c r="M297" s="658"/>
      <c r="N297" s="689" t="str">
        <f t="shared" si="11"/>
        <v/>
      </c>
      <c r="O297" s="660">
        <f t="shared" si="10"/>
        <v>0</v>
      </c>
      <c r="P297" s="655"/>
      <c r="Q297" s="665"/>
      <c r="R297" s="28"/>
      <c r="S297" s="28"/>
      <c r="T297" s="28"/>
      <c r="U297" s="28"/>
      <c r="V297" s="28"/>
      <c r="W297" s="28"/>
      <c r="X297" s="28"/>
      <c r="Y297" s="28"/>
      <c r="Z297" s="28"/>
    </row>
    <row r="298" spans="1:26" ht="15" customHeight="1">
      <c r="A298" s="111">
        <v>288</v>
      </c>
      <c r="B298" s="48"/>
      <c r="C298" s="48"/>
      <c r="D298" s="35"/>
      <c r="E298" s="149"/>
      <c r="F298" s="156"/>
      <c r="G298" s="670"/>
      <c r="H298" s="88"/>
      <c r="I298" s="40"/>
      <c r="J298" s="40"/>
      <c r="K298" s="41"/>
      <c r="L298" s="42"/>
      <c r="M298" s="658"/>
      <c r="N298" s="689" t="str">
        <f t="shared" si="11"/>
        <v/>
      </c>
      <c r="O298" s="660">
        <f t="shared" si="10"/>
        <v>0</v>
      </c>
      <c r="P298" s="655"/>
      <c r="Q298" s="665"/>
      <c r="R298" s="28"/>
      <c r="S298" s="28"/>
      <c r="T298" s="28"/>
      <c r="U298" s="28"/>
      <c r="V298" s="28"/>
      <c r="W298" s="28"/>
      <c r="X298" s="28"/>
      <c r="Y298" s="28"/>
      <c r="Z298" s="28"/>
    </row>
    <row r="299" spans="1:26" ht="15" customHeight="1">
      <c r="A299" s="111">
        <v>289</v>
      </c>
      <c r="B299" s="48"/>
      <c r="C299" s="48"/>
      <c r="D299" s="35"/>
      <c r="E299" s="149"/>
      <c r="F299" s="156"/>
      <c r="G299" s="670"/>
      <c r="H299" s="88"/>
      <c r="I299" s="40"/>
      <c r="J299" s="40"/>
      <c r="K299" s="41"/>
      <c r="L299" s="42"/>
      <c r="M299" s="658"/>
      <c r="N299" s="689" t="str">
        <f t="shared" si="11"/>
        <v/>
      </c>
      <c r="O299" s="660">
        <f t="shared" si="10"/>
        <v>0</v>
      </c>
      <c r="P299" s="655"/>
      <c r="Q299" s="665"/>
      <c r="R299" s="28"/>
      <c r="S299" s="28"/>
      <c r="T299" s="28"/>
      <c r="U299" s="28"/>
      <c r="V299" s="28"/>
      <c r="W299" s="28"/>
      <c r="X299" s="28"/>
      <c r="Y299" s="28"/>
      <c r="Z299" s="28"/>
    </row>
    <row r="300" spans="1:26" ht="15" customHeight="1">
      <c r="A300" s="111">
        <v>290</v>
      </c>
      <c r="B300" s="48"/>
      <c r="C300" s="48"/>
      <c r="D300" s="35"/>
      <c r="E300" s="149"/>
      <c r="F300" s="156"/>
      <c r="G300" s="670"/>
      <c r="H300" s="88"/>
      <c r="I300" s="40"/>
      <c r="J300" s="40"/>
      <c r="K300" s="41"/>
      <c r="L300" s="42"/>
      <c r="M300" s="658"/>
      <c r="N300" s="689" t="str">
        <f t="shared" si="11"/>
        <v/>
      </c>
      <c r="O300" s="660">
        <f t="shared" si="10"/>
        <v>0</v>
      </c>
      <c r="P300" s="655"/>
      <c r="Q300" s="665"/>
      <c r="R300" s="28"/>
      <c r="S300" s="28"/>
      <c r="T300" s="28"/>
      <c r="U300" s="28"/>
      <c r="V300" s="28"/>
      <c r="W300" s="28"/>
      <c r="X300" s="28"/>
      <c r="Y300" s="28"/>
      <c r="Z300" s="28"/>
    </row>
    <row r="301" spans="1:26" ht="15" customHeight="1">
      <c r="A301" s="111">
        <v>291</v>
      </c>
      <c r="B301" s="48"/>
      <c r="C301" s="48"/>
      <c r="D301" s="35"/>
      <c r="E301" s="149"/>
      <c r="F301" s="156"/>
      <c r="G301" s="670"/>
      <c r="H301" s="88"/>
      <c r="I301" s="40"/>
      <c r="J301" s="40"/>
      <c r="K301" s="41"/>
      <c r="L301" s="42"/>
      <c r="M301" s="658"/>
      <c r="N301" s="689" t="str">
        <f t="shared" si="11"/>
        <v/>
      </c>
      <c r="O301" s="660">
        <f t="shared" si="10"/>
        <v>0</v>
      </c>
      <c r="P301" s="655"/>
      <c r="Q301" s="665"/>
      <c r="R301" s="28"/>
      <c r="S301" s="28"/>
      <c r="T301" s="28"/>
      <c r="U301" s="28"/>
      <c r="V301" s="28"/>
      <c r="W301" s="28"/>
      <c r="X301" s="28"/>
      <c r="Y301" s="28"/>
      <c r="Z301" s="28"/>
    </row>
    <row r="302" spans="1:26" ht="15" customHeight="1">
      <c r="A302" s="111">
        <v>292</v>
      </c>
      <c r="B302" s="48"/>
      <c r="C302" s="48"/>
      <c r="D302" s="35"/>
      <c r="E302" s="149"/>
      <c r="F302" s="156"/>
      <c r="G302" s="670"/>
      <c r="H302" s="88"/>
      <c r="I302" s="40"/>
      <c r="J302" s="40"/>
      <c r="K302" s="41"/>
      <c r="L302" s="42"/>
      <c r="M302" s="658"/>
      <c r="N302" s="689" t="str">
        <f t="shared" si="11"/>
        <v/>
      </c>
      <c r="O302" s="660">
        <f t="shared" si="10"/>
        <v>0</v>
      </c>
      <c r="P302" s="655"/>
      <c r="Q302" s="665"/>
      <c r="R302" s="28"/>
      <c r="S302" s="28"/>
      <c r="T302" s="28"/>
      <c r="U302" s="28"/>
      <c r="V302" s="28"/>
      <c r="W302" s="28"/>
      <c r="X302" s="28"/>
      <c r="Y302" s="28"/>
      <c r="Z302" s="28"/>
    </row>
    <row r="303" spans="1:26" ht="15" customHeight="1">
      <c r="A303" s="111">
        <v>293</v>
      </c>
      <c r="B303" s="48"/>
      <c r="C303" s="48"/>
      <c r="D303" s="35"/>
      <c r="E303" s="149"/>
      <c r="F303" s="156"/>
      <c r="G303" s="670"/>
      <c r="H303" s="88"/>
      <c r="I303" s="40"/>
      <c r="J303" s="40"/>
      <c r="K303" s="41"/>
      <c r="L303" s="42"/>
      <c r="M303" s="658"/>
      <c r="N303" s="689" t="str">
        <f t="shared" si="11"/>
        <v/>
      </c>
      <c r="O303" s="660">
        <f t="shared" si="10"/>
        <v>0</v>
      </c>
      <c r="P303" s="655"/>
      <c r="Q303" s="665"/>
      <c r="R303" s="28"/>
      <c r="S303" s="28"/>
      <c r="T303" s="28"/>
      <c r="U303" s="28"/>
      <c r="V303" s="28"/>
      <c r="W303" s="28"/>
      <c r="X303" s="28"/>
      <c r="Y303" s="28"/>
      <c r="Z303" s="28"/>
    </row>
    <row r="304" spans="1:26" ht="15" customHeight="1">
      <c r="A304" s="111">
        <v>294</v>
      </c>
      <c r="B304" s="48"/>
      <c r="C304" s="48"/>
      <c r="D304" s="35"/>
      <c r="E304" s="149"/>
      <c r="F304" s="156"/>
      <c r="G304" s="670"/>
      <c r="H304" s="88"/>
      <c r="I304" s="40"/>
      <c r="J304" s="40"/>
      <c r="K304" s="41"/>
      <c r="L304" s="42"/>
      <c r="M304" s="658"/>
      <c r="N304" s="689" t="str">
        <f t="shared" si="11"/>
        <v/>
      </c>
      <c r="O304" s="660">
        <f t="shared" si="10"/>
        <v>0</v>
      </c>
      <c r="P304" s="655"/>
      <c r="Q304" s="665"/>
      <c r="R304" s="28"/>
      <c r="S304" s="28"/>
      <c r="T304" s="28"/>
      <c r="U304" s="28"/>
      <c r="V304" s="28"/>
      <c r="W304" s="28"/>
      <c r="X304" s="28"/>
      <c r="Y304" s="28"/>
      <c r="Z304" s="28"/>
    </row>
    <row r="305" spans="1:26" ht="15" customHeight="1">
      <c r="A305" s="111">
        <v>295</v>
      </c>
      <c r="B305" s="48"/>
      <c r="C305" s="48"/>
      <c r="D305" s="35"/>
      <c r="E305" s="149"/>
      <c r="F305" s="156"/>
      <c r="G305" s="670"/>
      <c r="H305" s="88"/>
      <c r="I305" s="40"/>
      <c r="J305" s="40"/>
      <c r="K305" s="41"/>
      <c r="L305" s="42"/>
      <c r="M305" s="658"/>
      <c r="N305" s="689" t="str">
        <f t="shared" si="11"/>
        <v/>
      </c>
      <c r="O305" s="660">
        <f t="shared" si="10"/>
        <v>0</v>
      </c>
      <c r="P305" s="655"/>
      <c r="Q305" s="665"/>
      <c r="R305" s="28"/>
      <c r="S305" s="28"/>
      <c r="T305" s="28"/>
      <c r="U305" s="28"/>
      <c r="V305" s="28"/>
      <c r="W305" s="28"/>
      <c r="X305" s="28"/>
      <c r="Y305" s="28"/>
      <c r="Z305" s="28"/>
    </row>
    <row r="306" spans="1:26" ht="15" customHeight="1">
      <c r="A306" s="111">
        <v>296</v>
      </c>
      <c r="B306" s="48"/>
      <c r="C306" s="48"/>
      <c r="D306" s="35"/>
      <c r="E306" s="149"/>
      <c r="F306" s="156"/>
      <c r="G306" s="670"/>
      <c r="H306" s="88"/>
      <c r="I306" s="40"/>
      <c r="J306" s="40"/>
      <c r="K306" s="41"/>
      <c r="L306" s="42"/>
      <c r="M306" s="658"/>
      <c r="N306" s="689" t="str">
        <f t="shared" si="11"/>
        <v/>
      </c>
      <c r="O306" s="660">
        <f t="shared" si="10"/>
        <v>0</v>
      </c>
      <c r="P306" s="655"/>
      <c r="Q306" s="665"/>
      <c r="R306" s="28"/>
      <c r="S306" s="28"/>
      <c r="T306" s="28"/>
      <c r="U306" s="28"/>
      <c r="V306" s="28"/>
      <c r="W306" s="28"/>
      <c r="X306" s="28"/>
      <c r="Y306" s="28"/>
      <c r="Z306" s="28"/>
    </row>
    <row r="307" spans="1:26" ht="15" customHeight="1">
      <c r="A307" s="111">
        <v>297</v>
      </c>
      <c r="B307" s="48"/>
      <c r="C307" s="48"/>
      <c r="D307" s="35"/>
      <c r="E307" s="149"/>
      <c r="F307" s="156"/>
      <c r="G307" s="670"/>
      <c r="H307" s="88"/>
      <c r="I307" s="40"/>
      <c r="J307" s="40"/>
      <c r="K307" s="41"/>
      <c r="L307" s="42"/>
      <c r="M307" s="658"/>
      <c r="N307" s="689" t="str">
        <f t="shared" si="11"/>
        <v/>
      </c>
      <c r="O307" s="660">
        <f t="shared" si="10"/>
        <v>0</v>
      </c>
      <c r="P307" s="655"/>
      <c r="Q307" s="665"/>
      <c r="R307" s="28"/>
      <c r="S307" s="28"/>
      <c r="T307" s="28"/>
      <c r="U307" s="28"/>
      <c r="V307" s="28"/>
      <c r="W307" s="28"/>
      <c r="X307" s="28"/>
      <c r="Y307" s="28"/>
      <c r="Z307" s="28"/>
    </row>
    <row r="308" spans="1:26" ht="15" customHeight="1">
      <c r="A308" s="111">
        <v>298</v>
      </c>
      <c r="B308" s="48"/>
      <c r="C308" s="48"/>
      <c r="D308" s="35"/>
      <c r="E308" s="149"/>
      <c r="F308" s="156"/>
      <c r="G308" s="670"/>
      <c r="H308" s="88"/>
      <c r="I308" s="40"/>
      <c r="J308" s="40"/>
      <c r="K308" s="41"/>
      <c r="L308" s="42"/>
      <c r="M308" s="658"/>
      <c r="N308" s="689" t="str">
        <f t="shared" si="11"/>
        <v/>
      </c>
      <c r="O308" s="660">
        <f t="shared" si="10"/>
        <v>0</v>
      </c>
      <c r="P308" s="655"/>
      <c r="Q308" s="665"/>
      <c r="R308" s="28"/>
      <c r="S308" s="28"/>
      <c r="T308" s="28"/>
      <c r="U308" s="28"/>
      <c r="V308" s="28"/>
      <c r="W308" s="28"/>
      <c r="X308" s="28"/>
      <c r="Y308" s="28"/>
      <c r="Z308" s="28"/>
    </row>
    <row r="309" spans="1:26" ht="15" customHeight="1">
      <c r="A309" s="111">
        <v>299</v>
      </c>
      <c r="B309" s="48"/>
      <c r="C309" s="48"/>
      <c r="D309" s="35"/>
      <c r="E309" s="149"/>
      <c r="F309" s="156"/>
      <c r="G309" s="670"/>
      <c r="H309" s="88"/>
      <c r="I309" s="40"/>
      <c r="J309" s="40"/>
      <c r="K309" s="41"/>
      <c r="L309" s="42"/>
      <c r="M309" s="658"/>
      <c r="N309" s="689" t="str">
        <f t="shared" si="11"/>
        <v/>
      </c>
      <c r="O309" s="660">
        <f t="shared" si="10"/>
        <v>0</v>
      </c>
      <c r="P309" s="655"/>
      <c r="Q309" s="665"/>
      <c r="R309" s="28"/>
      <c r="S309" s="28"/>
      <c r="T309" s="28"/>
      <c r="U309" s="28"/>
      <c r="V309" s="28"/>
      <c r="W309" s="28"/>
      <c r="X309" s="28"/>
      <c r="Y309" s="28"/>
      <c r="Z309" s="28"/>
    </row>
    <row r="310" spans="1:26" ht="15" customHeight="1">
      <c r="A310" s="111">
        <v>300</v>
      </c>
      <c r="B310" s="48"/>
      <c r="C310" s="48"/>
      <c r="D310" s="35"/>
      <c r="E310" s="149"/>
      <c r="F310" s="156"/>
      <c r="G310" s="670"/>
      <c r="H310" s="88"/>
      <c r="I310" s="40"/>
      <c r="J310" s="40"/>
      <c r="K310" s="41"/>
      <c r="L310" s="42"/>
      <c r="M310" s="658"/>
      <c r="N310" s="689" t="str">
        <f t="shared" si="11"/>
        <v/>
      </c>
      <c r="O310" s="660">
        <f t="shared" si="10"/>
        <v>0</v>
      </c>
      <c r="P310" s="655"/>
      <c r="Q310" s="665"/>
      <c r="R310" s="28"/>
      <c r="S310" s="28"/>
      <c r="T310" s="28"/>
      <c r="U310" s="28"/>
      <c r="V310" s="28"/>
      <c r="W310" s="28"/>
      <c r="X310" s="28"/>
      <c r="Y310" s="28"/>
      <c r="Z310" s="28"/>
    </row>
    <row r="311" spans="1:26" ht="15" customHeight="1">
      <c r="A311" s="111">
        <v>301</v>
      </c>
      <c r="B311" s="48"/>
      <c r="C311" s="48"/>
      <c r="D311" s="35"/>
      <c r="E311" s="149"/>
      <c r="F311" s="156"/>
      <c r="G311" s="670"/>
      <c r="H311" s="88"/>
      <c r="I311" s="40"/>
      <c r="J311" s="40"/>
      <c r="K311" s="41"/>
      <c r="L311" s="42"/>
      <c r="M311" s="658"/>
      <c r="N311" s="689" t="str">
        <f t="shared" si="11"/>
        <v/>
      </c>
      <c r="O311" s="660">
        <f t="shared" si="10"/>
        <v>0</v>
      </c>
      <c r="P311" s="655"/>
      <c r="Q311" s="665"/>
      <c r="R311" s="28"/>
      <c r="S311" s="28"/>
      <c r="T311" s="28"/>
      <c r="U311" s="28"/>
      <c r="V311" s="28"/>
      <c r="W311" s="28"/>
      <c r="X311" s="28"/>
      <c r="Y311" s="28"/>
      <c r="Z311" s="28"/>
    </row>
    <row r="312" spans="1:26" ht="15" customHeight="1">
      <c r="A312" s="111">
        <v>302</v>
      </c>
      <c r="B312" s="48"/>
      <c r="C312" s="48"/>
      <c r="D312" s="35"/>
      <c r="E312" s="149"/>
      <c r="F312" s="156"/>
      <c r="G312" s="670"/>
      <c r="H312" s="88"/>
      <c r="I312" s="40"/>
      <c r="J312" s="40"/>
      <c r="K312" s="41"/>
      <c r="L312" s="42"/>
      <c r="M312" s="658"/>
      <c r="N312" s="689" t="str">
        <f t="shared" si="11"/>
        <v/>
      </c>
      <c r="O312" s="660">
        <f t="shared" si="10"/>
        <v>0</v>
      </c>
      <c r="P312" s="655"/>
      <c r="Q312" s="665"/>
      <c r="R312" s="28"/>
      <c r="S312" s="28"/>
      <c r="T312" s="28"/>
      <c r="U312" s="28"/>
      <c r="V312" s="28"/>
      <c r="W312" s="28"/>
      <c r="X312" s="28"/>
      <c r="Y312" s="28"/>
      <c r="Z312" s="28"/>
    </row>
    <row r="313" spans="1:26" ht="15" customHeight="1">
      <c r="A313" s="111">
        <v>303</v>
      </c>
      <c r="B313" s="48"/>
      <c r="C313" s="48"/>
      <c r="D313" s="35"/>
      <c r="E313" s="149"/>
      <c r="F313" s="156"/>
      <c r="G313" s="670"/>
      <c r="H313" s="88"/>
      <c r="I313" s="40"/>
      <c r="J313" s="40"/>
      <c r="K313" s="41"/>
      <c r="L313" s="42"/>
      <c r="M313" s="658"/>
      <c r="N313" s="689" t="str">
        <f t="shared" si="11"/>
        <v/>
      </c>
      <c r="O313" s="660">
        <f t="shared" si="10"/>
        <v>0</v>
      </c>
      <c r="P313" s="655"/>
      <c r="Q313" s="665"/>
      <c r="R313" s="28"/>
      <c r="S313" s="28"/>
      <c r="T313" s="28"/>
      <c r="U313" s="28"/>
      <c r="V313" s="28"/>
      <c r="W313" s="28"/>
      <c r="X313" s="28"/>
      <c r="Y313" s="28"/>
      <c r="Z313" s="28"/>
    </row>
    <row r="314" spans="1:26" ht="15" customHeight="1">
      <c r="A314" s="111">
        <v>304</v>
      </c>
      <c r="B314" s="48"/>
      <c r="C314" s="48"/>
      <c r="D314" s="35"/>
      <c r="E314" s="149"/>
      <c r="F314" s="156"/>
      <c r="G314" s="670"/>
      <c r="H314" s="88"/>
      <c r="I314" s="40"/>
      <c r="J314" s="40"/>
      <c r="K314" s="41"/>
      <c r="L314" s="42"/>
      <c r="M314" s="658"/>
      <c r="N314" s="689" t="str">
        <f t="shared" si="11"/>
        <v/>
      </c>
      <c r="O314" s="660">
        <f t="shared" si="10"/>
        <v>0</v>
      </c>
      <c r="P314" s="655"/>
      <c r="Q314" s="665"/>
      <c r="R314" s="28"/>
      <c r="S314" s="28"/>
      <c r="T314" s="28"/>
      <c r="U314" s="28"/>
      <c r="V314" s="28"/>
      <c r="W314" s="28"/>
      <c r="X314" s="28"/>
      <c r="Y314" s="28"/>
      <c r="Z314" s="28"/>
    </row>
    <row r="315" spans="1:26" ht="15" customHeight="1">
      <c r="A315" s="111">
        <v>305</v>
      </c>
      <c r="B315" s="48"/>
      <c r="C315" s="48"/>
      <c r="D315" s="35"/>
      <c r="E315" s="149"/>
      <c r="F315" s="156"/>
      <c r="G315" s="670"/>
      <c r="H315" s="88"/>
      <c r="I315" s="40"/>
      <c r="J315" s="40"/>
      <c r="K315" s="41"/>
      <c r="L315" s="42"/>
      <c r="M315" s="658"/>
      <c r="N315" s="689" t="str">
        <f t="shared" si="11"/>
        <v/>
      </c>
      <c r="O315" s="660">
        <f t="shared" si="10"/>
        <v>0</v>
      </c>
      <c r="P315" s="655"/>
      <c r="Q315" s="665"/>
      <c r="R315" s="28"/>
      <c r="S315" s="28"/>
      <c r="T315" s="28"/>
      <c r="U315" s="28"/>
      <c r="V315" s="28"/>
      <c r="W315" s="28"/>
      <c r="X315" s="28"/>
      <c r="Y315" s="28"/>
      <c r="Z315" s="28"/>
    </row>
    <row r="316" spans="1:26" ht="15" customHeight="1">
      <c r="A316" s="111">
        <v>306</v>
      </c>
      <c r="B316" s="48"/>
      <c r="C316" s="48"/>
      <c r="D316" s="35"/>
      <c r="E316" s="149"/>
      <c r="F316" s="156"/>
      <c r="G316" s="670"/>
      <c r="H316" s="88"/>
      <c r="I316" s="40"/>
      <c r="J316" s="40"/>
      <c r="K316" s="41"/>
      <c r="L316" s="42"/>
      <c r="M316" s="658"/>
      <c r="N316" s="689" t="str">
        <f t="shared" si="11"/>
        <v/>
      </c>
      <c r="O316" s="660">
        <f t="shared" si="10"/>
        <v>0</v>
      </c>
      <c r="P316" s="655"/>
      <c r="Q316" s="665"/>
      <c r="R316" s="28"/>
      <c r="S316" s="28"/>
      <c r="T316" s="28"/>
      <c r="U316" s="28"/>
      <c r="V316" s="28"/>
      <c r="W316" s="28"/>
      <c r="X316" s="28"/>
      <c r="Y316" s="28"/>
      <c r="Z316" s="28"/>
    </row>
    <row r="317" spans="1:26" ht="15" customHeight="1">
      <c r="A317" s="111">
        <v>307</v>
      </c>
      <c r="B317" s="48"/>
      <c r="C317" s="48"/>
      <c r="D317" s="35"/>
      <c r="E317" s="149"/>
      <c r="F317" s="156"/>
      <c r="G317" s="670"/>
      <c r="H317" s="88"/>
      <c r="I317" s="40"/>
      <c r="J317" s="40"/>
      <c r="K317" s="41"/>
      <c r="L317" s="42"/>
      <c r="M317" s="658"/>
      <c r="N317" s="689" t="str">
        <f t="shared" si="11"/>
        <v/>
      </c>
      <c r="O317" s="660">
        <f t="shared" si="10"/>
        <v>0</v>
      </c>
      <c r="P317" s="655"/>
      <c r="Q317" s="665"/>
      <c r="R317" s="28"/>
      <c r="S317" s="28"/>
      <c r="T317" s="28"/>
      <c r="U317" s="28"/>
      <c r="V317" s="28"/>
      <c r="W317" s="28"/>
      <c r="X317" s="28"/>
      <c r="Y317" s="28"/>
      <c r="Z317" s="28"/>
    </row>
    <row r="318" spans="1:26" ht="15" customHeight="1">
      <c r="A318" s="111">
        <v>308</v>
      </c>
      <c r="B318" s="48"/>
      <c r="C318" s="48"/>
      <c r="D318" s="35"/>
      <c r="E318" s="149"/>
      <c r="F318" s="156"/>
      <c r="G318" s="670"/>
      <c r="H318" s="88"/>
      <c r="I318" s="40"/>
      <c r="J318" s="40"/>
      <c r="K318" s="41"/>
      <c r="L318" s="42"/>
      <c r="M318" s="658"/>
      <c r="N318" s="689" t="str">
        <f t="shared" si="11"/>
        <v/>
      </c>
      <c r="O318" s="660">
        <f t="shared" si="10"/>
        <v>0</v>
      </c>
      <c r="P318" s="655"/>
      <c r="Q318" s="665"/>
      <c r="R318" s="28"/>
      <c r="S318" s="28"/>
      <c r="T318" s="28"/>
      <c r="U318" s="28"/>
      <c r="V318" s="28"/>
      <c r="W318" s="28"/>
      <c r="X318" s="28"/>
      <c r="Y318" s="28"/>
      <c r="Z318" s="28"/>
    </row>
    <row r="319" spans="1:26" ht="15" customHeight="1">
      <c r="A319" s="111">
        <v>309</v>
      </c>
      <c r="B319" s="48"/>
      <c r="C319" s="48"/>
      <c r="D319" s="35"/>
      <c r="E319" s="149"/>
      <c r="F319" s="156"/>
      <c r="G319" s="670"/>
      <c r="H319" s="88"/>
      <c r="I319" s="40"/>
      <c r="J319" s="40"/>
      <c r="K319" s="41"/>
      <c r="L319" s="42"/>
      <c r="M319" s="658"/>
      <c r="N319" s="689" t="str">
        <f t="shared" si="11"/>
        <v/>
      </c>
      <c r="O319" s="660">
        <f t="shared" si="10"/>
        <v>0</v>
      </c>
      <c r="P319" s="655"/>
      <c r="Q319" s="665"/>
      <c r="R319" s="28"/>
      <c r="S319" s="28"/>
      <c r="T319" s="28"/>
      <c r="U319" s="28"/>
      <c r="V319" s="28"/>
      <c r="W319" s="28"/>
      <c r="X319" s="28"/>
      <c r="Y319" s="28"/>
      <c r="Z319" s="28"/>
    </row>
    <row r="320" spans="1:26" ht="15" customHeight="1">
      <c r="A320" s="111">
        <v>310</v>
      </c>
      <c r="B320" s="48"/>
      <c r="C320" s="48"/>
      <c r="D320" s="35"/>
      <c r="E320" s="149"/>
      <c r="F320" s="156"/>
      <c r="G320" s="670"/>
      <c r="H320" s="88"/>
      <c r="I320" s="40"/>
      <c r="J320" s="40"/>
      <c r="K320" s="41"/>
      <c r="L320" s="42"/>
      <c r="M320" s="658"/>
      <c r="N320" s="689" t="str">
        <f t="shared" si="11"/>
        <v/>
      </c>
      <c r="O320" s="660">
        <f t="shared" si="10"/>
        <v>0</v>
      </c>
      <c r="P320" s="655"/>
      <c r="Q320" s="665"/>
      <c r="R320" s="28"/>
      <c r="S320" s="28"/>
      <c r="T320" s="28"/>
      <c r="U320" s="28"/>
      <c r="V320" s="28"/>
      <c r="W320" s="28"/>
      <c r="X320" s="28"/>
      <c r="Y320" s="28"/>
      <c r="Z320" s="28"/>
    </row>
    <row r="321" spans="1:26" ht="15" customHeight="1">
      <c r="A321" s="111">
        <v>311</v>
      </c>
      <c r="B321" s="48"/>
      <c r="C321" s="48"/>
      <c r="D321" s="35"/>
      <c r="E321" s="149"/>
      <c r="F321" s="156"/>
      <c r="G321" s="670"/>
      <c r="H321" s="88"/>
      <c r="I321" s="40"/>
      <c r="J321" s="40"/>
      <c r="K321" s="41"/>
      <c r="L321" s="42"/>
      <c r="M321" s="658"/>
      <c r="N321" s="689" t="str">
        <f t="shared" si="11"/>
        <v/>
      </c>
      <c r="O321" s="660">
        <f t="shared" si="10"/>
        <v>0</v>
      </c>
      <c r="P321" s="655"/>
      <c r="Q321" s="665"/>
      <c r="R321" s="28"/>
      <c r="S321" s="28"/>
      <c r="T321" s="28"/>
      <c r="U321" s="28"/>
      <c r="V321" s="28"/>
      <c r="W321" s="28"/>
      <c r="X321" s="28"/>
      <c r="Y321" s="28"/>
      <c r="Z321" s="28"/>
    </row>
    <row r="322" spans="1:26" ht="15" customHeight="1">
      <c r="A322" s="111">
        <v>312</v>
      </c>
      <c r="B322" s="48"/>
      <c r="C322" s="48"/>
      <c r="D322" s="35"/>
      <c r="E322" s="149"/>
      <c r="F322" s="156"/>
      <c r="G322" s="670"/>
      <c r="H322" s="88"/>
      <c r="I322" s="40"/>
      <c r="J322" s="40"/>
      <c r="K322" s="41"/>
      <c r="L322" s="42"/>
      <c r="M322" s="658"/>
      <c r="N322" s="689" t="str">
        <f t="shared" si="11"/>
        <v/>
      </c>
      <c r="O322" s="660">
        <f t="shared" si="10"/>
        <v>0</v>
      </c>
      <c r="P322" s="655"/>
      <c r="Q322" s="665"/>
      <c r="R322" s="28"/>
      <c r="S322" s="28"/>
      <c r="T322" s="28"/>
      <c r="U322" s="28"/>
      <c r="V322" s="28"/>
      <c r="W322" s="28"/>
      <c r="X322" s="28"/>
      <c r="Y322" s="28"/>
      <c r="Z322" s="28"/>
    </row>
    <row r="323" spans="1:26" ht="15" customHeight="1">
      <c r="A323" s="111">
        <v>313</v>
      </c>
      <c r="B323" s="48"/>
      <c r="C323" s="48"/>
      <c r="D323" s="35"/>
      <c r="E323" s="149"/>
      <c r="F323" s="156"/>
      <c r="G323" s="670"/>
      <c r="H323" s="88"/>
      <c r="I323" s="40"/>
      <c r="J323" s="40"/>
      <c r="K323" s="41"/>
      <c r="L323" s="42"/>
      <c r="M323" s="658"/>
      <c r="N323" s="689" t="str">
        <f t="shared" si="11"/>
        <v/>
      </c>
      <c r="O323" s="660">
        <f t="shared" si="10"/>
        <v>0</v>
      </c>
      <c r="P323" s="655"/>
      <c r="Q323" s="665"/>
      <c r="R323" s="28"/>
      <c r="S323" s="28"/>
      <c r="T323" s="28"/>
      <c r="U323" s="28"/>
      <c r="V323" s="28"/>
      <c r="W323" s="28"/>
      <c r="X323" s="28"/>
      <c r="Y323" s="28"/>
      <c r="Z323" s="28"/>
    </row>
    <row r="324" spans="1:26" ht="15" customHeight="1">
      <c r="A324" s="111">
        <v>314</v>
      </c>
      <c r="B324" s="48"/>
      <c r="C324" s="48"/>
      <c r="D324" s="35"/>
      <c r="E324" s="149"/>
      <c r="F324" s="156"/>
      <c r="G324" s="670"/>
      <c r="H324" s="88"/>
      <c r="I324" s="40"/>
      <c r="J324" s="40"/>
      <c r="K324" s="41"/>
      <c r="L324" s="42"/>
      <c r="M324" s="658"/>
      <c r="N324" s="689" t="str">
        <f t="shared" si="11"/>
        <v/>
      </c>
      <c r="O324" s="660">
        <f t="shared" si="10"/>
        <v>0</v>
      </c>
      <c r="P324" s="655"/>
      <c r="Q324" s="665"/>
      <c r="R324" s="28"/>
      <c r="S324" s="28"/>
      <c r="T324" s="28"/>
      <c r="U324" s="28"/>
      <c r="V324" s="28"/>
      <c r="W324" s="28"/>
      <c r="X324" s="28"/>
      <c r="Y324" s="28"/>
      <c r="Z324" s="28"/>
    </row>
    <row r="325" spans="1:26" ht="15" customHeight="1">
      <c r="A325" s="111">
        <v>315</v>
      </c>
      <c r="B325" s="48"/>
      <c r="C325" s="48"/>
      <c r="D325" s="35"/>
      <c r="E325" s="149"/>
      <c r="F325" s="156"/>
      <c r="G325" s="670"/>
      <c r="H325" s="88"/>
      <c r="I325" s="40"/>
      <c r="J325" s="40"/>
      <c r="K325" s="41"/>
      <c r="L325" s="42"/>
      <c r="M325" s="658"/>
      <c r="N325" s="689" t="str">
        <f t="shared" si="11"/>
        <v/>
      </c>
      <c r="O325" s="660">
        <f t="shared" si="10"/>
        <v>0</v>
      </c>
      <c r="P325" s="655"/>
      <c r="Q325" s="665"/>
      <c r="R325" s="28"/>
      <c r="S325" s="28"/>
      <c r="T325" s="28"/>
      <c r="U325" s="28"/>
      <c r="V325" s="28"/>
      <c r="W325" s="28"/>
      <c r="X325" s="28"/>
      <c r="Y325" s="28"/>
      <c r="Z325" s="28"/>
    </row>
    <row r="326" spans="1:26" ht="15" customHeight="1">
      <c r="A326" s="111">
        <v>316</v>
      </c>
      <c r="B326" s="48"/>
      <c r="C326" s="48"/>
      <c r="D326" s="35"/>
      <c r="E326" s="149"/>
      <c r="F326" s="156"/>
      <c r="G326" s="670"/>
      <c r="H326" s="88"/>
      <c r="I326" s="40"/>
      <c r="J326" s="40"/>
      <c r="K326" s="41"/>
      <c r="L326" s="42"/>
      <c r="M326" s="658"/>
      <c r="N326" s="689" t="str">
        <f t="shared" si="11"/>
        <v/>
      </c>
      <c r="O326" s="660">
        <f t="shared" si="10"/>
        <v>0</v>
      </c>
      <c r="P326" s="655"/>
      <c r="Q326" s="665"/>
      <c r="R326" s="28"/>
      <c r="S326" s="28"/>
      <c r="T326" s="28"/>
      <c r="U326" s="28"/>
      <c r="V326" s="28"/>
      <c r="W326" s="28"/>
      <c r="X326" s="28"/>
      <c r="Y326" s="28"/>
      <c r="Z326" s="28"/>
    </row>
    <row r="327" spans="1:26" ht="15" customHeight="1">
      <c r="A327" s="111">
        <v>317</v>
      </c>
      <c r="B327" s="48"/>
      <c r="C327" s="48"/>
      <c r="D327" s="35"/>
      <c r="E327" s="149"/>
      <c r="F327" s="156"/>
      <c r="G327" s="670"/>
      <c r="H327" s="88"/>
      <c r="I327" s="40"/>
      <c r="J327" s="40"/>
      <c r="K327" s="41"/>
      <c r="L327" s="42"/>
      <c r="M327" s="658"/>
      <c r="N327" s="689" t="str">
        <f t="shared" si="11"/>
        <v/>
      </c>
      <c r="O327" s="660">
        <f t="shared" si="10"/>
        <v>0</v>
      </c>
      <c r="P327" s="655"/>
      <c r="Q327" s="665"/>
      <c r="R327" s="28"/>
      <c r="S327" s="28"/>
      <c r="T327" s="28"/>
      <c r="U327" s="28"/>
      <c r="V327" s="28"/>
      <c r="W327" s="28"/>
      <c r="X327" s="28"/>
      <c r="Y327" s="28"/>
      <c r="Z327" s="28"/>
    </row>
    <row r="328" spans="1:26" ht="15" customHeight="1">
      <c r="A328" s="111">
        <v>318</v>
      </c>
      <c r="B328" s="48"/>
      <c r="C328" s="48"/>
      <c r="D328" s="35"/>
      <c r="E328" s="149"/>
      <c r="F328" s="156"/>
      <c r="G328" s="670"/>
      <c r="H328" s="88"/>
      <c r="I328" s="40"/>
      <c r="J328" s="40"/>
      <c r="K328" s="41"/>
      <c r="L328" s="42"/>
      <c r="M328" s="658"/>
      <c r="N328" s="689" t="str">
        <f t="shared" si="11"/>
        <v/>
      </c>
      <c r="O328" s="660">
        <f t="shared" si="10"/>
        <v>0</v>
      </c>
      <c r="P328" s="655"/>
      <c r="Q328" s="665"/>
      <c r="R328" s="28"/>
      <c r="S328" s="28"/>
      <c r="T328" s="28"/>
      <c r="U328" s="28"/>
      <c r="V328" s="28"/>
      <c r="W328" s="28"/>
      <c r="X328" s="28"/>
      <c r="Y328" s="28"/>
      <c r="Z328" s="28"/>
    </row>
    <row r="329" spans="1:26" ht="15" customHeight="1">
      <c r="A329" s="111">
        <v>319</v>
      </c>
      <c r="B329" s="48"/>
      <c r="C329" s="48"/>
      <c r="D329" s="35"/>
      <c r="E329" s="149"/>
      <c r="F329" s="156"/>
      <c r="G329" s="670"/>
      <c r="H329" s="88"/>
      <c r="I329" s="40"/>
      <c r="J329" s="40"/>
      <c r="K329" s="41"/>
      <c r="L329" s="42"/>
      <c r="M329" s="658"/>
      <c r="N329" s="689" t="str">
        <f t="shared" si="11"/>
        <v/>
      </c>
      <c r="O329" s="660">
        <f t="shared" si="10"/>
        <v>0</v>
      </c>
      <c r="P329" s="655"/>
      <c r="Q329" s="665"/>
      <c r="R329" s="28"/>
      <c r="S329" s="28"/>
      <c r="T329" s="28"/>
      <c r="U329" s="28"/>
      <c r="V329" s="28"/>
      <c r="W329" s="28"/>
      <c r="X329" s="28"/>
      <c r="Y329" s="28"/>
      <c r="Z329" s="28"/>
    </row>
    <row r="330" spans="1:26" ht="15" customHeight="1">
      <c r="A330" s="111">
        <v>320</v>
      </c>
      <c r="B330" s="48"/>
      <c r="C330" s="48"/>
      <c r="D330" s="35"/>
      <c r="E330" s="149"/>
      <c r="F330" s="156"/>
      <c r="G330" s="670"/>
      <c r="H330" s="88"/>
      <c r="I330" s="40"/>
      <c r="J330" s="40"/>
      <c r="K330" s="41"/>
      <c r="L330" s="42"/>
      <c r="M330" s="658"/>
      <c r="N330" s="689" t="str">
        <f t="shared" si="11"/>
        <v/>
      </c>
      <c r="O330" s="660">
        <f t="shared" si="10"/>
        <v>0</v>
      </c>
      <c r="P330" s="655"/>
      <c r="Q330" s="665"/>
      <c r="R330" s="28"/>
      <c r="S330" s="28"/>
      <c r="T330" s="28"/>
      <c r="U330" s="28"/>
      <c r="V330" s="28"/>
      <c r="W330" s="28"/>
      <c r="X330" s="28"/>
      <c r="Y330" s="28"/>
      <c r="Z330" s="28"/>
    </row>
    <row r="331" spans="1:26" ht="15" customHeight="1">
      <c r="A331" s="111">
        <v>321</v>
      </c>
      <c r="B331" s="48"/>
      <c r="C331" s="48"/>
      <c r="D331" s="35"/>
      <c r="E331" s="149"/>
      <c r="F331" s="156"/>
      <c r="G331" s="670"/>
      <c r="H331" s="88"/>
      <c r="I331" s="40"/>
      <c r="J331" s="40"/>
      <c r="K331" s="41"/>
      <c r="L331" s="42"/>
      <c r="M331" s="658"/>
      <c r="N331" s="689" t="str">
        <f t="shared" si="11"/>
        <v/>
      </c>
      <c r="O331" s="660">
        <f t="shared" si="10"/>
        <v>0</v>
      </c>
      <c r="P331" s="655"/>
      <c r="Q331" s="665"/>
      <c r="R331" s="28"/>
      <c r="S331" s="28"/>
      <c r="T331" s="28"/>
      <c r="U331" s="28"/>
      <c r="V331" s="28"/>
      <c r="W331" s="28"/>
      <c r="X331" s="28"/>
      <c r="Y331" s="28"/>
      <c r="Z331" s="28"/>
    </row>
    <row r="332" spans="1:26" ht="15" customHeight="1">
      <c r="A332" s="111">
        <v>322</v>
      </c>
      <c r="B332" s="48"/>
      <c r="C332" s="48"/>
      <c r="D332" s="35"/>
      <c r="E332" s="149"/>
      <c r="F332" s="156"/>
      <c r="G332" s="670"/>
      <c r="H332" s="88"/>
      <c r="I332" s="40"/>
      <c r="J332" s="40"/>
      <c r="K332" s="41"/>
      <c r="L332" s="42"/>
      <c r="M332" s="658"/>
      <c r="N332" s="689" t="str">
        <f t="shared" si="11"/>
        <v/>
      </c>
      <c r="O332" s="660">
        <f t="shared" si="10"/>
        <v>0</v>
      </c>
      <c r="P332" s="655"/>
      <c r="Q332" s="665"/>
      <c r="R332" s="28"/>
      <c r="S332" s="28"/>
      <c r="T332" s="28"/>
      <c r="U332" s="28"/>
      <c r="V332" s="28"/>
      <c r="W332" s="28"/>
      <c r="X332" s="28"/>
      <c r="Y332" s="28"/>
      <c r="Z332" s="28"/>
    </row>
    <row r="333" spans="1:26" ht="15" customHeight="1">
      <c r="A333" s="111">
        <v>323</v>
      </c>
      <c r="B333" s="48"/>
      <c r="C333" s="48"/>
      <c r="D333" s="35"/>
      <c r="E333" s="149"/>
      <c r="F333" s="156"/>
      <c r="G333" s="670"/>
      <c r="H333" s="88"/>
      <c r="I333" s="40"/>
      <c r="J333" s="40"/>
      <c r="K333" s="41"/>
      <c r="L333" s="42"/>
      <c r="M333" s="658"/>
      <c r="N333" s="689" t="str">
        <f t="shared" si="11"/>
        <v/>
      </c>
      <c r="O333" s="660">
        <f t="shared" si="10"/>
        <v>0</v>
      </c>
      <c r="P333" s="655"/>
      <c r="Q333" s="665"/>
      <c r="R333" s="28"/>
      <c r="S333" s="28"/>
      <c r="T333" s="28"/>
      <c r="U333" s="28"/>
      <c r="V333" s="28"/>
      <c r="W333" s="28"/>
      <c r="X333" s="28"/>
      <c r="Y333" s="28"/>
      <c r="Z333" s="28"/>
    </row>
    <row r="334" spans="1:26" ht="15" customHeight="1">
      <c r="A334" s="111">
        <v>324</v>
      </c>
      <c r="B334" s="48"/>
      <c r="C334" s="48"/>
      <c r="D334" s="35"/>
      <c r="E334" s="149"/>
      <c r="F334" s="156"/>
      <c r="G334" s="670"/>
      <c r="H334" s="88"/>
      <c r="I334" s="40"/>
      <c r="J334" s="40"/>
      <c r="K334" s="41"/>
      <c r="L334" s="42"/>
      <c r="M334" s="658"/>
      <c r="N334" s="689" t="str">
        <f t="shared" si="11"/>
        <v/>
      </c>
      <c r="O334" s="660">
        <f t="shared" si="10"/>
        <v>0</v>
      </c>
      <c r="P334" s="655"/>
      <c r="Q334" s="665"/>
      <c r="R334" s="28"/>
      <c r="S334" s="28"/>
      <c r="T334" s="28"/>
      <c r="U334" s="28"/>
      <c r="V334" s="28"/>
      <c r="W334" s="28"/>
      <c r="X334" s="28"/>
      <c r="Y334" s="28"/>
      <c r="Z334" s="28"/>
    </row>
    <row r="335" spans="1:26" ht="15" customHeight="1">
      <c r="A335" s="111">
        <v>325</v>
      </c>
      <c r="B335" s="48"/>
      <c r="C335" s="48"/>
      <c r="D335" s="35"/>
      <c r="E335" s="149"/>
      <c r="F335" s="156"/>
      <c r="G335" s="670"/>
      <c r="H335" s="88"/>
      <c r="I335" s="40"/>
      <c r="J335" s="40"/>
      <c r="K335" s="41"/>
      <c r="L335" s="42"/>
      <c r="M335" s="658"/>
      <c r="N335" s="689" t="str">
        <f t="shared" si="11"/>
        <v/>
      </c>
      <c r="O335" s="660">
        <f t="shared" si="10"/>
        <v>0</v>
      </c>
      <c r="P335" s="655"/>
      <c r="Q335" s="665"/>
      <c r="R335" s="28"/>
      <c r="S335" s="28"/>
      <c r="T335" s="28"/>
      <c r="U335" s="28"/>
      <c r="V335" s="28"/>
      <c r="W335" s="28"/>
      <c r="X335" s="28"/>
      <c r="Y335" s="28"/>
      <c r="Z335" s="28"/>
    </row>
    <row r="336" spans="1:26" ht="15" customHeight="1">
      <c r="A336" s="111">
        <v>326</v>
      </c>
      <c r="B336" s="48"/>
      <c r="C336" s="48"/>
      <c r="D336" s="35"/>
      <c r="E336" s="149"/>
      <c r="F336" s="156"/>
      <c r="G336" s="670"/>
      <c r="H336" s="88"/>
      <c r="I336" s="40"/>
      <c r="J336" s="40"/>
      <c r="K336" s="41"/>
      <c r="L336" s="42"/>
      <c r="M336" s="658"/>
      <c r="N336" s="689" t="str">
        <f t="shared" si="11"/>
        <v/>
      </c>
      <c r="O336" s="660">
        <f t="shared" si="10"/>
        <v>0</v>
      </c>
      <c r="P336" s="655"/>
      <c r="Q336" s="665"/>
      <c r="R336" s="28"/>
      <c r="S336" s="28"/>
      <c r="T336" s="28"/>
      <c r="U336" s="28"/>
      <c r="V336" s="28"/>
      <c r="W336" s="28"/>
      <c r="X336" s="28"/>
      <c r="Y336" s="28"/>
      <c r="Z336" s="28"/>
    </row>
    <row r="337" spans="1:26" ht="15" customHeight="1">
      <c r="A337" s="111">
        <v>327</v>
      </c>
      <c r="B337" s="48"/>
      <c r="C337" s="48"/>
      <c r="D337" s="35"/>
      <c r="E337" s="149"/>
      <c r="F337" s="156"/>
      <c r="G337" s="670"/>
      <c r="H337" s="88"/>
      <c r="I337" s="40"/>
      <c r="J337" s="40"/>
      <c r="K337" s="41"/>
      <c r="L337" s="42"/>
      <c r="M337" s="658"/>
      <c r="N337" s="689" t="str">
        <f t="shared" si="11"/>
        <v/>
      </c>
      <c r="O337" s="660">
        <f t="shared" si="10"/>
        <v>0</v>
      </c>
      <c r="P337" s="655"/>
      <c r="Q337" s="665"/>
      <c r="R337" s="28"/>
      <c r="S337" s="28"/>
      <c r="T337" s="28"/>
      <c r="U337" s="28"/>
      <c r="V337" s="28"/>
      <c r="W337" s="28"/>
      <c r="X337" s="28"/>
      <c r="Y337" s="28"/>
      <c r="Z337" s="28"/>
    </row>
    <row r="338" spans="1:26" ht="15" customHeight="1">
      <c r="A338" s="111">
        <v>328</v>
      </c>
      <c r="B338" s="48"/>
      <c r="C338" s="48"/>
      <c r="D338" s="35"/>
      <c r="E338" s="149"/>
      <c r="F338" s="156"/>
      <c r="G338" s="670"/>
      <c r="H338" s="88"/>
      <c r="I338" s="40"/>
      <c r="J338" s="40"/>
      <c r="K338" s="41"/>
      <c r="L338" s="42"/>
      <c r="M338" s="658"/>
      <c r="N338" s="689" t="str">
        <f t="shared" si="11"/>
        <v/>
      </c>
      <c r="O338" s="660">
        <f t="shared" si="10"/>
        <v>0</v>
      </c>
      <c r="P338" s="655"/>
      <c r="Q338" s="665"/>
      <c r="R338" s="28"/>
      <c r="S338" s="28"/>
      <c r="T338" s="28"/>
      <c r="U338" s="28"/>
      <c r="V338" s="28"/>
      <c r="W338" s="28"/>
      <c r="X338" s="28"/>
      <c r="Y338" s="28"/>
      <c r="Z338" s="28"/>
    </row>
    <row r="339" spans="1:26" ht="15" customHeight="1">
      <c r="A339" s="111">
        <v>329</v>
      </c>
      <c r="B339" s="48"/>
      <c r="C339" s="48"/>
      <c r="D339" s="35"/>
      <c r="E339" s="149"/>
      <c r="F339" s="156"/>
      <c r="G339" s="670"/>
      <c r="H339" s="88"/>
      <c r="I339" s="40"/>
      <c r="J339" s="40"/>
      <c r="K339" s="41"/>
      <c r="L339" s="42"/>
      <c r="M339" s="658"/>
      <c r="N339" s="689" t="str">
        <f t="shared" si="11"/>
        <v/>
      </c>
      <c r="O339" s="660">
        <f t="shared" si="10"/>
        <v>0</v>
      </c>
      <c r="P339" s="655"/>
      <c r="Q339" s="665"/>
      <c r="R339" s="28"/>
      <c r="S339" s="28"/>
      <c r="T339" s="28"/>
      <c r="U339" s="28"/>
      <c r="V339" s="28"/>
      <c r="W339" s="28"/>
      <c r="X339" s="28"/>
      <c r="Y339" s="28"/>
      <c r="Z339" s="28"/>
    </row>
    <row r="340" spans="1:26" ht="15" customHeight="1">
      <c r="A340" s="111">
        <v>330</v>
      </c>
      <c r="B340" s="48"/>
      <c r="C340" s="48"/>
      <c r="D340" s="35"/>
      <c r="E340" s="149"/>
      <c r="F340" s="156"/>
      <c r="G340" s="670"/>
      <c r="H340" s="88"/>
      <c r="I340" s="40"/>
      <c r="J340" s="40"/>
      <c r="K340" s="41"/>
      <c r="L340" s="42"/>
      <c r="M340" s="658"/>
      <c r="N340" s="689" t="str">
        <f t="shared" si="11"/>
        <v/>
      </c>
      <c r="O340" s="660">
        <f t="shared" si="10"/>
        <v>0</v>
      </c>
      <c r="P340" s="655"/>
      <c r="Q340" s="665"/>
      <c r="R340" s="28"/>
      <c r="S340" s="28"/>
      <c r="T340" s="28"/>
      <c r="U340" s="28"/>
      <c r="V340" s="28"/>
      <c r="W340" s="28"/>
      <c r="X340" s="28"/>
      <c r="Y340" s="28"/>
      <c r="Z340" s="28"/>
    </row>
    <row r="341" spans="1:26" ht="15" customHeight="1">
      <c r="A341" s="111">
        <v>331</v>
      </c>
      <c r="B341" s="48"/>
      <c r="C341" s="48"/>
      <c r="D341" s="35"/>
      <c r="E341" s="149"/>
      <c r="F341" s="156"/>
      <c r="G341" s="670"/>
      <c r="H341" s="88"/>
      <c r="I341" s="40"/>
      <c r="J341" s="40"/>
      <c r="K341" s="41"/>
      <c r="L341" s="42"/>
      <c r="M341" s="658"/>
      <c r="N341" s="689" t="str">
        <f t="shared" si="11"/>
        <v/>
      </c>
      <c r="O341" s="660">
        <f t="shared" si="10"/>
        <v>0</v>
      </c>
      <c r="P341" s="655"/>
      <c r="Q341" s="665"/>
      <c r="R341" s="28"/>
      <c r="S341" s="28"/>
      <c r="T341" s="28"/>
      <c r="U341" s="28"/>
      <c r="V341" s="28"/>
      <c r="W341" s="28"/>
      <c r="X341" s="28"/>
      <c r="Y341" s="28"/>
      <c r="Z341" s="28"/>
    </row>
    <row r="342" spans="1:26" ht="15" customHeight="1">
      <c r="A342" s="111">
        <v>332</v>
      </c>
      <c r="B342" s="48"/>
      <c r="C342" s="48"/>
      <c r="D342" s="35"/>
      <c r="E342" s="149"/>
      <c r="F342" s="156"/>
      <c r="G342" s="670"/>
      <c r="H342" s="88"/>
      <c r="I342" s="40"/>
      <c r="J342" s="40"/>
      <c r="K342" s="41"/>
      <c r="L342" s="42"/>
      <c r="M342" s="658"/>
      <c r="N342" s="689" t="str">
        <f t="shared" si="11"/>
        <v/>
      </c>
      <c r="O342" s="660">
        <f t="shared" si="10"/>
        <v>0</v>
      </c>
      <c r="P342" s="655"/>
      <c r="Q342" s="665"/>
      <c r="R342" s="28"/>
      <c r="S342" s="28"/>
      <c r="T342" s="28"/>
      <c r="U342" s="28"/>
      <c r="V342" s="28"/>
      <c r="W342" s="28"/>
      <c r="X342" s="28"/>
      <c r="Y342" s="28"/>
      <c r="Z342" s="28"/>
    </row>
    <row r="343" spans="1:26" ht="15" customHeight="1">
      <c r="A343" s="111">
        <v>333</v>
      </c>
      <c r="B343" s="48"/>
      <c r="C343" s="48"/>
      <c r="D343" s="35"/>
      <c r="E343" s="149"/>
      <c r="F343" s="156"/>
      <c r="G343" s="670"/>
      <c r="H343" s="88"/>
      <c r="I343" s="40"/>
      <c r="J343" s="40"/>
      <c r="K343" s="41"/>
      <c r="L343" s="42"/>
      <c r="M343" s="658"/>
      <c r="N343" s="689" t="str">
        <f t="shared" si="11"/>
        <v/>
      </c>
      <c r="O343" s="660">
        <f t="shared" si="10"/>
        <v>0</v>
      </c>
      <c r="P343" s="655"/>
      <c r="Q343" s="665"/>
      <c r="R343" s="28"/>
      <c r="S343" s="28"/>
      <c r="T343" s="28"/>
      <c r="U343" s="28"/>
      <c r="V343" s="28"/>
      <c r="W343" s="28"/>
      <c r="X343" s="28"/>
      <c r="Y343" s="28"/>
      <c r="Z343" s="28"/>
    </row>
    <row r="344" spans="1:26" ht="15" customHeight="1">
      <c r="A344" s="111">
        <v>334</v>
      </c>
      <c r="B344" s="48"/>
      <c r="C344" s="48"/>
      <c r="D344" s="35"/>
      <c r="E344" s="149"/>
      <c r="F344" s="156"/>
      <c r="G344" s="670"/>
      <c r="H344" s="88"/>
      <c r="I344" s="40"/>
      <c r="J344" s="40"/>
      <c r="K344" s="41"/>
      <c r="L344" s="42"/>
      <c r="M344" s="658"/>
      <c r="N344" s="689" t="str">
        <f t="shared" si="11"/>
        <v/>
      </c>
      <c r="O344" s="660">
        <f t="shared" si="10"/>
        <v>0</v>
      </c>
      <c r="P344" s="655"/>
      <c r="Q344" s="665"/>
      <c r="R344" s="28"/>
      <c r="S344" s="28"/>
      <c r="T344" s="28"/>
      <c r="U344" s="28"/>
      <c r="V344" s="28"/>
      <c r="W344" s="28"/>
      <c r="X344" s="28"/>
      <c r="Y344" s="28"/>
      <c r="Z344" s="28"/>
    </row>
    <row r="345" spans="1:26" ht="15" customHeight="1">
      <c r="A345" s="111">
        <v>335</v>
      </c>
      <c r="B345" s="48"/>
      <c r="C345" s="48"/>
      <c r="D345" s="35"/>
      <c r="E345" s="149"/>
      <c r="F345" s="156"/>
      <c r="G345" s="670"/>
      <c r="H345" s="88"/>
      <c r="I345" s="40"/>
      <c r="J345" s="40"/>
      <c r="K345" s="41"/>
      <c r="L345" s="42"/>
      <c r="M345" s="658"/>
      <c r="N345" s="689" t="str">
        <f t="shared" si="11"/>
        <v/>
      </c>
      <c r="O345" s="660">
        <f t="shared" si="10"/>
        <v>0</v>
      </c>
      <c r="P345" s="655"/>
      <c r="Q345" s="665"/>
      <c r="R345" s="28"/>
      <c r="S345" s="28"/>
      <c r="T345" s="28"/>
      <c r="U345" s="28"/>
      <c r="V345" s="28"/>
      <c r="W345" s="28"/>
      <c r="X345" s="28"/>
      <c r="Y345" s="28"/>
      <c r="Z345" s="28"/>
    </row>
    <row r="346" spans="1:26" ht="15" customHeight="1">
      <c r="A346" s="111">
        <v>336</v>
      </c>
      <c r="B346" s="48"/>
      <c r="C346" s="48"/>
      <c r="D346" s="35"/>
      <c r="E346" s="149"/>
      <c r="F346" s="156"/>
      <c r="G346" s="670"/>
      <c r="H346" s="88"/>
      <c r="I346" s="40"/>
      <c r="J346" s="40"/>
      <c r="K346" s="41"/>
      <c r="L346" s="42"/>
      <c r="M346" s="658"/>
      <c r="N346" s="689" t="str">
        <f t="shared" si="11"/>
        <v/>
      </c>
      <c r="O346" s="660">
        <f t="shared" si="10"/>
        <v>0</v>
      </c>
      <c r="P346" s="655"/>
      <c r="Q346" s="665"/>
      <c r="R346" s="28"/>
      <c r="S346" s="28"/>
      <c r="T346" s="28"/>
      <c r="U346" s="28"/>
      <c r="V346" s="28"/>
      <c r="W346" s="28"/>
      <c r="X346" s="28"/>
      <c r="Y346" s="28"/>
      <c r="Z346" s="28"/>
    </row>
    <row r="347" spans="1:26" ht="15" customHeight="1">
      <c r="A347" s="111">
        <v>337</v>
      </c>
      <c r="B347" s="48"/>
      <c r="C347" s="48"/>
      <c r="D347" s="35"/>
      <c r="E347" s="149"/>
      <c r="F347" s="156"/>
      <c r="G347" s="670"/>
      <c r="H347" s="88"/>
      <c r="I347" s="40"/>
      <c r="J347" s="40"/>
      <c r="K347" s="41"/>
      <c r="L347" s="42"/>
      <c r="M347" s="658"/>
      <c r="N347" s="689" t="str">
        <f t="shared" si="11"/>
        <v/>
      </c>
      <c r="O347" s="660">
        <f t="shared" si="10"/>
        <v>0</v>
      </c>
      <c r="P347" s="655"/>
      <c r="Q347" s="665"/>
      <c r="R347" s="28"/>
      <c r="S347" s="28"/>
      <c r="T347" s="28"/>
      <c r="U347" s="28"/>
      <c r="V347" s="28"/>
      <c r="W347" s="28"/>
      <c r="X347" s="28"/>
      <c r="Y347" s="28"/>
      <c r="Z347" s="28"/>
    </row>
    <row r="348" spans="1:26" ht="15" customHeight="1">
      <c r="A348" s="111">
        <v>338</v>
      </c>
      <c r="B348" s="48"/>
      <c r="C348" s="48"/>
      <c r="D348" s="35"/>
      <c r="E348" s="149"/>
      <c r="F348" s="156"/>
      <c r="G348" s="670"/>
      <c r="H348" s="88"/>
      <c r="I348" s="40"/>
      <c r="J348" s="40"/>
      <c r="K348" s="41"/>
      <c r="L348" s="42"/>
      <c r="M348" s="658"/>
      <c r="N348" s="689" t="str">
        <f t="shared" si="11"/>
        <v/>
      </c>
      <c r="O348" s="660">
        <f t="shared" si="10"/>
        <v>0</v>
      </c>
      <c r="P348" s="655"/>
      <c r="Q348" s="665"/>
      <c r="R348" s="28"/>
      <c r="S348" s="28"/>
      <c r="T348" s="28"/>
      <c r="U348" s="28"/>
      <c r="V348" s="28"/>
      <c r="W348" s="28"/>
      <c r="X348" s="28"/>
      <c r="Y348" s="28"/>
      <c r="Z348" s="28"/>
    </row>
    <row r="349" spans="1:26" ht="15" customHeight="1">
      <c r="A349" s="111">
        <v>339</v>
      </c>
      <c r="B349" s="48"/>
      <c r="C349" s="48"/>
      <c r="D349" s="35"/>
      <c r="E349" s="149"/>
      <c r="F349" s="156"/>
      <c r="G349" s="670"/>
      <c r="H349" s="88"/>
      <c r="I349" s="40"/>
      <c r="J349" s="40"/>
      <c r="K349" s="41"/>
      <c r="L349" s="42"/>
      <c r="M349" s="658"/>
      <c r="N349" s="689" t="str">
        <f t="shared" si="11"/>
        <v/>
      </c>
      <c r="O349" s="660">
        <f t="shared" si="10"/>
        <v>0</v>
      </c>
      <c r="P349" s="655"/>
      <c r="Q349" s="665"/>
      <c r="R349" s="28"/>
      <c r="S349" s="28"/>
      <c r="T349" s="28"/>
      <c r="U349" s="28"/>
      <c r="V349" s="28"/>
      <c r="W349" s="28"/>
      <c r="X349" s="28"/>
      <c r="Y349" s="28"/>
      <c r="Z349" s="28"/>
    </row>
    <row r="350" spans="1:26" ht="15" customHeight="1">
      <c r="A350" s="111">
        <v>340</v>
      </c>
      <c r="B350" s="48"/>
      <c r="C350" s="48"/>
      <c r="D350" s="35"/>
      <c r="E350" s="149"/>
      <c r="F350" s="156"/>
      <c r="G350" s="670"/>
      <c r="H350" s="88"/>
      <c r="I350" s="40"/>
      <c r="J350" s="40"/>
      <c r="K350" s="41"/>
      <c r="L350" s="42"/>
      <c r="M350" s="658"/>
      <c r="N350" s="689" t="str">
        <f t="shared" si="11"/>
        <v/>
      </c>
      <c r="O350" s="660">
        <f t="shared" si="10"/>
        <v>0</v>
      </c>
      <c r="P350" s="655"/>
      <c r="Q350" s="665"/>
      <c r="R350" s="28"/>
      <c r="S350" s="28"/>
      <c r="T350" s="28"/>
      <c r="U350" s="28"/>
      <c r="V350" s="28"/>
      <c r="W350" s="28"/>
      <c r="X350" s="28"/>
      <c r="Y350" s="28"/>
      <c r="Z350" s="28"/>
    </row>
    <row r="351" spans="1:26" ht="15" customHeight="1">
      <c r="A351" s="111">
        <v>341</v>
      </c>
      <c r="B351" s="48"/>
      <c r="C351" s="48"/>
      <c r="D351" s="35"/>
      <c r="E351" s="149"/>
      <c r="F351" s="156"/>
      <c r="G351" s="670"/>
      <c r="H351" s="88"/>
      <c r="I351" s="40"/>
      <c r="J351" s="40"/>
      <c r="K351" s="41"/>
      <c r="L351" s="42"/>
      <c r="M351" s="658"/>
      <c r="N351" s="689" t="str">
        <f t="shared" si="11"/>
        <v/>
      </c>
      <c r="O351" s="660">
        <f t="shared" si="10"/>
        <v>0</v>
      </c>
      <c r="P351" s="655"/>
      <c r="Q351" s="665"/>
      <c r="R351" s="28"/>
      <c r="S351" s="28"/>
      <c r="T351" s="28"/>
      <c r="U351" s="28"/>
      <c r="V351" s="28"/>
      <c r="W351" s="28"/>
      <c r="X351" s="28"/>
      <c r="Y351" s="28"/>
      <c r="Z351" s="28"/>
    </row>
    <row r="352" spans="1:26" ht="15" customHeight="1">
      <c r="A352" s="111">
        <v>342</v>
      </c>
      <c r="B352" s="48"/>
      <c r="C352" s="48"/>
      <c r="D352" s="35"/>
      <c r="E352" s="149"/>
      <c r="F352" s="156"/>
      <c r="G352" s="670"/>
      <c r="H352" s="88"/>
      <c r="I352" s="40"/>
      <c r="J352" s="40"/>
      <c r="K352" s="41"/>
      <c r="L352" s="42"/>
      <c r="M352" s="658"/>
      <c r="N352" s="689" t="str">
        <f t="shared" si="11"/>
        <v/>
      </c>
      <c r="O352" s="660">
        <f t="shared" si="10"/>
        <v>0</v>
      </c>
      <c r="P352" s="655"/>
      <c r="Q352" s="665"/>
      <c r="R352" s="28"/>
      <c r="S352" s="28"/>
      <c r="T352" s="28"/>
      <c r="U352" s="28"/>
      <c r="V352" s="28"/>
      <c r="W352" s="28"/>
      <c r="X352" s="28"/>
      <c r="Y352" s="28"/>
      <c r="Z352" s="28"/>
    </row>
    <row r="353" spans="1:26" ht="15" customHeight="1">
      <c r="A353" s="111">
        <v>343</v>
      </c>
      <c r="B353" s="48"/>
      <c r="C353" s="48"/>
      <c r="D353" s="35"/>
      <c r="E353" s="149"/>
      <c r="F353" s="156"/>
      <c r="G353" s="670"/>
      <c r="H353" s="88"/>
      <c r="I353" s="40"/>
      <c r="J353" s="40"/>
      <c r="K353" s="41"/>
      <c r="L353" s="42"/>
      <c r="M353" s="658"/>
      <c r="N353" s="689" t="str">
        <f t="shared" si="11"/>
        <v/>
      </c>
      <c r="O353" s="660">
        <f t="shared" si="10"/>
        <v>0</v>
      </c>
      <c r="P353" s="655"/>
      <c r="Q353" s="665"/>
      <c r="R353" s="28"/>
      <c r="S353" s="28"/>
      <c r="T353" s="28"/>
      <c r="U353" s="28"/>
      <c r="V353" s="28"/>
      <c r="W353" s="28"/>
      <c r="X353" s="28"/>
      <c r="Y353" s="28"/>
      <c r="Z353" s="28"/>
    </row>
    <row r="354" spans="1:26" ht="15" customHeight="1">
      <c r="A354" s="111">
        <v>344</v>
      </c>
      <c r="B354" s="48"/>
      <c r="C354" s="48"/>
      <c r="D354" s="35"/>
      <c r="E354" s="149"/>
      <c r="F354" s="156"/>
      <c r="G354" s="670"/>
      <c r="H354" s="88"/>
      <c r="I354" s="40"/>
      <c r="J354" s="40"/>
      <c r="K354" s="41"/>
      <c r="L354" s="42"/>
      <c r="M354" s="658"/>
      <c r="N354" s="689" t="str">
        <f t="shared" si="11"/>
        <v/>
      </c>
      <c r="O354" s="660">
        <f t="shared" si="10"/>
        <v>0</v>
      </c>
      <c r="P354" s="655"/>
      <c r="Q354" s="665"/>
      <c r="R354" s="28"/>
      <c r="S354" s="28"/>
      <c r="T354" s="28"/>
      <c r="U354" s="28"/>
      <c r="V354" s="28"/>
      <c r="W354" s="28"/>
      <c r="X354" s="28"/>
      <c r="Y354" s="28"/>
      <c r="Z354" s="28"/>
    </row>
    <row r="355" spans="1:26" ht="15" customHeight="1">
      <c r="A355" s="111">
        <v>345</v>
      </c>
      <c r="B355" s="48"/>
      <c r="C355" s="48"/>
      <c r="D355" s="35"/>
      <c r="E355" s="149"/>
      <c r="F355" s="156"/>
      <c r="G355" s="670"/>
      <c r="H355" s="88"/>
      <c r="I355" s="40"/>
      <c r="J355" s="40"/>
      <c r="K355" s="41"/>
      <c r="L355" s="42"/>
      <c r="M355" s="658"/>
      <c r="N355" s="689" t="str">
        <f t="shared" si="11"/>
        <v/>
      </c>
      <c r="O355" s="660">
        <f t="shared" si="10"/>
        <v>0</v>
      </c>
      <c r="P355" s="655"/>
      <c r="Q355" s="665"/>
      <c r="R355" s="28"/>
      <c r="S355" s="28"/>
      <c r="T355" s="28"/>
      <c r="U355" s="28"/>
      <c r="V355" s="28"/>
      <c r="W355" s="28"/>
      <c r="X355" s="28"/>
      <c r="Y355" s="28"/>
      <c r="Z355" s="28"/>
    </row>
    <row r="356" spans="1:26" ht="15" customHeight="1">
      <c r="A356" s="111">
        <v>346</v>
      </c>
      <c r="B356" s="48"/>
      <c r="C356" s="48"/>
      <c r="D356" s="35"/>
      <c r="E356" s="149"/>
      <c r="F356" s="156"/>
      <c r="G356" s="670"/>
      <c r="H356" s="88"/>
      <c r="I356" s="40"/>
      <c r="J356" s="40"/>
      <c r="K356" s="41"/>
      <c r="L356" s="42"/>
      <c r="M356" s="658"/>
      <c r="N356" s="689" t="str">
        <f t="shared" si="11"/>
        <v/>
      </c>
      <c r="O356" s="660">
        <f t="shared" si="10"/>
        <v>0</v>
      </c>
      <c r="P356" s="655"/>
      <c r="Q356" s="665"/>
      <c r="R356" s="28"/>
      <c r="S356" s="28"/>
      <c r="T356" s="28"/>
      <c r="U356" s="28"/>
      <c r="V356" s="28"/>
      <c r="W356" s="28"/>
      <c r="X356" s="28"/>
      <c r="Y356" s="28"/>
      <c r="Z356" s="28"/>
    </row>
    <row r="357" spans="1:26" ht="15" customHeight="1">
      <c r="A357" s="111">
        <v>347</v>
      </c>
      <c r="B357" s="48"/>
      <c r="C357" s="48"/>
      <c r="D357" s="35"/>
      <c r="E357" s="149"/>
      <c r="F357" s="156"/>
      <c r="G357" s="670"/>
      <c r="H357" s="88"/>
      <c r="I357" s="40"/>
      <c r="J357" s="40"/>
      <c r="K357" s="41"/>
      <c r="L357" s="42"/>
      <c r="M357" s="658"/>
      <c r="N357" s="689" t="str">
        <f t="shared" si="11"/>
        <v/>
      </c>
      <c r="O357" s="660">
        <f t="shared" si="10"/>
        <v>0</v>
      </c>
      <c r="P357" s="655"/>
      <c r="Q357" s="665"/>
      <c r="R357" s="28"/>
      <c r="S357" s="28"/>
      <c r="T357" s="28"/>
      <c r="U357" s="28"/>
      <c r="V357" s="28"/>
      <c r="W357" s="28"/>
      <c r="X357" s="28"/>
      <c r="Y357" s="28"/>
      <c r="Z357" s="28"/>
    </row>
    <row r="358" spans="1:26" ht="15" customHeight="1">
      <c r="A358" s="111">
        <v>348</v>
      </c>
      <c r="B358" s="48"/>
      <c r="C358" s="48"/>
      <c r="D358" s="35"/>
      <c r="E358" s="149"/>
      <c r="F358" s="156"/>
      <c r="G358" s="670"/>
      <c r="H358" s="88"/>
      <c r="I358" s="40"/>
      <c r="J358" s="40"/>
      <c r="K358" s="41"/>
      <c r="L358" s="42"/>
      <c r="M358" s="658"/>
      <c r="N358" s="689" t="str">
        <f t="shared" si="11"/>
        <v/>
      </c>
      <c r="O358" s="660">
        <f t="shared" si="10"/>
        <v>0</v>
      </c>
      <c r="P358" s="655"/>
      <c r="Q358" s="665"/>
      <c r="R358" s="28"/>
      <c r="S358" s="28"/>
      <c r="T358" s="28"/>
      <c r="U358" s="28"/>
      <c r="V358" s="28"/>
      <c r="W358" s="28"/>
      <c r="X358" s="28"/>
      <c r="Y358" s="28"/>
      <c r="Z358" s="28"/>
    </row>
    <row r="359" spans="1:26" ht="15" customHeight="1">
      <c r="A359" s="111">
        <v>349</v>
      </c>
      <c r="B359" s="48"/>
      <c r="C359" s="48"/>
      <c r="D359" s="35"/>
      <c r="E359" s="149"/>
      <c r="F359" s="156"/>
      <c r="G359" s="670"/>
      <c r="H359" s="88"/>
      <c r="I359" s="40"/>
      <c r="J359" s="40"/>
      <c r="K359" s="41"/>
      <c r="L359" s="42"/>
      <c r="M359" s="658"/>
      <c r="N359" s="689" t="str">
        <f t="shared" si="11"/>
        <v/>
      </c>
      <c r="O359" s="660">
        <f t="shared" si="10"/>
        <v>0</v>
      </c>
      <c r="P359" s="655"/>
      <c r="Q359" s="665"/>
      <c r="R359" s="28"/>
      <c r="S359" s="28"/>
      <c r="T359" s="28"/>
      <c r="U359" s="28"/>
      <c r="V359" s="28"/>
      <c r="W359" s="28"/>
      <c r="X359" s="28"/>
      <c r="Y359" s="28"/>
      <c r="Z359" s="28"/>
    </row>
    <row r="360" spans="1:26" ht="15" customHeight="1">
      <c r="A360" s="111">
        <v>350</v>
      </c>
      <c r="B360" s="48"/>
      <c r="C360" s="48"/>
      <c r="D360" s="35"/>
      <c r="E360" s="149"/>
      <c r="F360" s="156"/>
      <c r="G360" s="670"/>
      <c r="H360" s="88"/>
      <c r="I360" s="40"/>
      <c r="J360" s="40"/>
      <c r="K360" s="41"/>
      <c r="L360" s="42"/>
      <c r="M360" s="658"/>
      <c r="N360" s="689" t="str">
        <f t="shared" si="11"/>
        <v/>
      </c>
      <c r="O360" s="660">
        <f t="shared" si="10"/>
        <v>0</v>
      </c>
      <c r="P360" s="655"/>
      <c r="Q360" s="665"/>
      <c r="R360" s="28"/>
      <c r="S360" s="28"/>
      <c r="T360" s="28"/>
      <c r="U360" s="28"/>
      <c r="V360" s="28"/>
      <c r="W360" s="28"/>
      <c r="X360" s="28"/>
      <c r="Y360" s="28"/>
      <c r="Z360" s="28"/>
    </row>
    <row r="361" spans="1:26" ht="15" customHeight="1">
      <c r="A361" s="111">
        <v>351</v>
      </c>
      <c r="B361" s="48"/>
      <c r="C361" s="48"/>
      <c r="D361" s="35"/>
      <c r="E361" s="149"/>
      <c r="F361" s="156"/>
      <c r="G361" s="670"/>
      <c r="H361" s="88"/>
      <c r="I361" s="40"/>
      <c r="J361" s="40"/>
      <c r="K361" s="41"/>
      <c r="L361" s="42"/>
      <c r="M361" s="658"/>
      <c r="N361" s="689" t="str">
        <f t="shared" si="11"/>
        <v/>
      </c>
      <c r="O361" s="660">
        <f t="shared" si="10"/>
        <v>0</v>
      </c>
      <c r="P361" s="655"/>
      <c r="Q361" s="665"/>
      <c r="R361" s="28"/>
      <c r="S361" s="28"/>
      <c r="T361" s="28"/>
      <c r="U361" s="28"/>
      <c r="V361" s="28"/>
      <c r="W361" s="28"/>
      <c r="X361" s="28"/>
      <c r="Y361" s="28"/>
      <c r="Z361" s="28"/>
    </row>
    <row r="362" spans="1:26" ht="15" customHeight="1">
      <c r="A362" s="111">
        <v>352</v>
      </c>
      <c r="B362" s="48"/>
      <c r="C362" s="48"/>
      <c r="D362" s="35"/>
      <c r="E362" s="149"/>
      <c r="F362" s="156"/>
      <c r="G362" s="670"/>
      <c r="H362" s="88"/>
      <c r="I362" s="40"/>
      <c r="J362" s="40"/>
      <c r="K362" s="41"/>
      <c r="L362" s="42"/>
      <c r="M362" s="658"/>
      <c r="N362" s="689" t="str">
        <f t="shared" si="11"/>
        <v/>
      </c>
      <c r="O362" s="660">
        <f t="shared" si="10"/>
        <v>0</v>
      </c>
      <c r="P362" s="655"/>
      <c r="Q362" s="665"/>
      <c r="R362" s="28"/>
      <c r="S362" s="28"/>
      <c r="T362" s="28"/>
      <c r="U362" s="28"/>
      <c r="V362" s="28"/>
      <c r="W362" s="28"/>
      <c r="X362" s="28"/>
      <c r="Y362" s="28"/>
      <c r="Z362" s="28"/>
    </row>
    <row r="363" spans="1:26" ht="15" customHeight="1">
      <c r="A363" s="111">
        <v>353</v>
      </c>
      <c r="B363" s="48"/>
      <c r="C363" s="48"/>
      <c r="D363" s="35"/>
      <c r="E363" s="149"/>
      <c r="F363" s="156"/>
      <c r="G363" s="670"/>
      <c r="H363" s="88"/>
      <c r="I363" s="40"/>
      <c r="J363" s="40"/>
      <c r="K363" s="41"/>
      <c r="L363" s="42"/>
      <c r="M363" s="658"/>
      <c r="N363" s="689" t="str">
        <f t="shared" si="11"/>
        <v/>
      </c>
      <c r="O363" s="660">
        <f t="shared" si="10"/>
        <v>0</v>
      </c>
      <c r="P363" s="655"/>
      <c r="Q363" s="665"/>
      <c r="R363" s="28"/>
      <c r="S363" s="28"/>
      <c r="T363" s="28"/>
      <c r="U363" s="28"/>
      <c r="V363" s="28"/>
      <c r="W363" s="28"/>
      <c r="X363" s="28"/>
      <c r="Y363" s="28"/>
      <c r="Z363" s="28"/>
    </row>
    <row r="364" spans="1:26" ht="15" customHeight="1">
      <c r="A364" s="111">
        <v>354</v>
      </c>
      <c r="B364" s="48"/>
      <c r="C364" s="48"/>
      <c r="D364" s="35"/>
      <c r="E364" s="149"/>
      <c r="F364" s="156"/>
      <c r="G364" s="670"/>
      <c r="H364" s="88"/>
      <c r="I364" s="40"/>
      <c r="J364" s="40"/>
      <c r="K364" s="41"/>
      <c r="L364" s="42"/>
      <c r="M364" s="658"/>
      <c r="N364" s="689" t="str">
        <f t="shared" si="11"/>
        <v/>
      </c>
      <c r="O364" s="660">
        <f t="shared" si="10"/>
        <v>0</v>
      </c>
      <c r="P364" s="655"/>
      <c r="Q364" s="665"/>
      <c r="R364" s="28"/>
      <c r="S364" s="28"/>
      <c r="T364" s="28"/>
      <c r="U364" s="28"/>
      <c r="V364" s="28"/>
      <c r="W364" s="28"/>
      <c r="X364" s="28"/>
      <c r="Y364" s="28"/>
      <c r="Z364" s="28"/>
    </row>
    <row r="365" spans="1:26" ht="15" customHeight="1">
      <c r="A365" s="111">
        <v>355</v>
      </c>
      <c r="B365" s="48"/>
      <c r="C365" s="48"/>
      <c r="D365" s="35"/>
      <c r="E365" s="149"/>
      <c r="F365" s="156"/>
      <c r="G365" s="670"/>
      <c r="H365" s="88"/>
      <c r="I365" s="40"/>
      <c r="J365" s="40"/>
      <c r="K365" s="41"/>
      <c r="L365" s="42"/>
      <c r="M365" s="658"/>
      <c r="N365" s="689" t="str">
        <f t="shared" si="11"/>
        <v/>
      </c>
      <c r="O365" s="660">
        <f t="shared" si="10"/>
        <v>0</v>
      </c>
      <c r="P365" s="655"/>
      <c r="Q365" s="665"/>
      <c r="R365" s="28"/>
      <c r="S365" s="28"/>
      <c r="T365" s="28"/>
      <c r="U365" s="28"/>
      <c r="V365" s="28"/>
      <c r="W365" s="28"/>
      <c r="X365" s="28"/>
      <c r="Y365" s="28"/>
      <c r="Z365" s="28"/>
    </row>
    <row r="366" spans="1:26" ht="15" customHeight="1">
      <c r="A366" s="111">
        <v>356</v>
      </c>
      <c r="B366" s="48"/>
      <c r="C366" s="48"/>
      <c r="D366" s="35"/>
      <c r="E366" s="149"/>
      <c r="F366" s="156"/>
      <c r="G366" s="670"/>
      <c r="H366" s="88"/>
      <c r="I366" s="40"/>
      <c r="J366" s="40"/>
      <c r="K366" s="41"/>
      <c r="L366" s="42"/>
      <c r="M366" s="658"/>
      <c r="N366" s="689" t="str">
        <f t="shared" si="11"/>
        <v/>
      </c>
      <c r="O366" s="660">
        <f t="shared" si="10"/>
        <v>0</v>
      </c>
      <c r="P366" s="655"/>
      <c r="Q366" s="665"/>
      <c r="R366" s="28"/>
      <c r="S366" s="28"/>
      <c r="T366" s="28"/>
      <c r="U366" s="28"/>
      <c r="V366" s="28"/>
      <c r="W366" s="28"/>
      <c r="X366" s="28"/>
      <c r="Y366" s="28"/>
      <c r="Z366" s="28"/>
    </row>
    <row r="367" spans="1:26" ht="15" customHeight="1">
      <c r="A367" s="111">
        <v>357</v>
      </c>
      <c r="B367" s="48"/>
      <c r="C367" s="48"/>
      <c r="D367" s="35"/>
      <c r="E367" s="149"/>
      <c r="F367" s="156"/>
      <c r="G367" s="670"/>
      <c r="H367" s="88"/>
      <c r="I367" s="40"/>
      <c r="J367" s="40"/>
      <c r="K367" s="41"/>
      <c r="L367" s="42"/>
      <c r="M367" s="658"/>
      <c r="N367" s="689" t="str">
        <f t="shared" si="11"/>
        <v/>
      </c>
      <c r="O367" s="660">
        <f t="shared" si="10"/>
        <v>0</v>
      </c>
      <c r="P367" s="655"/>
      <c r="Q367" s="665"/>
      <c r="R367" s="28"/>
      <c r="S367" s="28"/>
      <c r="T367" s="28"/>
      <c r="U367" s="28"/>
      <c r="V367" s="28"/>
      <c r="W367" s="28"/>
      <c r="X367" s="28"/>
      <c r="Y367" s="28"/>
      <c r="Z367" s="28"/>
    </row>
    <row r="368" spans="1:26" ht="15" customHeight="1">
      <c r="A368" s="111">
        <v>358</v>
      </c>
      <c r="B368" s="48"/>
      <c r="C368" s="48"/>
      <c r="D368" s="35"/>
      <c r="E368" s="149"/>
      <c r="F368" s="156"/>
      <c r="G368" s="670"/>
      <c r="H368" s="88"/>
      <c r="I368" s="40"/>
      <c r="J368" s="40"/>
      <c r="K368" s="41"/>
      <c r="L368" s="42"/>
      <c r="M368" s="658"/>
      <c r="N368" s="689" t="str">
        <f t="shared" si="11"/>
        <v/>
      </c>
      <c r="O368" s="660">
        <f t="shared" si="10"/>
        <v>0</v>
      </c>
      <c r="P368" s="655"/>
      <c r="Q368" s="665"/>
      <c r="R368" s="28"/>
      <c r="S368" s="28"/>
      <c r="T368" s="28"/>
      <c r="U368" s="28"/>
      <c r="V368" s="28"/>
      <c r="W368" s="28"/>
      <c r="X368" s="28"/>
      <c r="Y368" s="28"/>
      <c r="Z368" s="28"/>
    </row>
    <row r="369" spans="1:26" ht="15" customHeight="1">
      <c r="A369" s="111">
        <v>359</v>
      </c>
      <c r="B369" s="48"/>
      <c r="C369" s="48"/>
      <c r="D369" s="35"/>
      <c r="E369" s="149"/>
      <c r="F369" s="156"/>
      <c r="G369" s="670"/>
      <c r="H369" s="88"/>
      <c r="I369" s="40"/>
      <c r="J369" s="40"/>
      <c r="K369" s="41"/>
      <c r="L369" s="42"/>
      <c r="M369" s="658"/>
      <c r="N369" s="689" t="str">
        <f t="shared" si="11"/>
        <v/>
      </c>
      <c r="O369" s="660">
        <f t="shared" si="10"/>
        <v>0</v>
      </c>
      <c r="P369" s="655"/>
      <c r="Q369" s="665"/>
      <c r="R369" s="28"/>
      <c r="S369" s="28"/>
      <c r="T369" s="28"/>
      <c r="U369" s="28"/>
      <c r="V369" s="28"/>
      <c r="W369" s="28"/>
      <c r="X369" s="28"/>
      <c r="Y369" s="28"/>
      <c r="Z369" s="28"/>
    </row>
    <row r="370" spans="1:26" ht="15" customHeight="1">
      <c r="A370" s="111">
        <v>360</v>
      </c>
      <c r="B370" s="48"/>
      <c r="C370" s="48"/>
      <c r="D370" s="35"/>
      <c r="E370" s="149"/>
      <c r="F370" s="156"/>
      <c r="G370" s="670"/>
      <c r="H370" s="88"/>
      <c r="I370" s="40"/>
      <c r="J370" s="40"/>
      <c r="K370" s="41"/>
      <c r="L370" s="42"/>
      <c r="M370" s="658"/>
      <c r="N370" s="689" t="str">
        <f t="shared" si="11"/>
        <v/>
      </c>
      <c r="O370" s="660">
        <f t="shared" si="10"/>
        <v>0</v>
      </c>
      <c r="P370" s="655"/>
      <c r="Q370" s="665"/>
      <c r="R370" s="28"/>
      <c r="S370" s="28"/>
      <c r="T370" s="28"/>
      <c r="U370" s="28"/>
      <c r="V370" s="28"/>
      <c r="W370" s="28"/>
      <c r="X370" s="28"/>
      <c r="Y370" s="28"/>
      <c r="Z370" s="28"/>
    </row>
    <row r="371" spans="1:26" ht="15" customHeight="1">
      <c r="A371" s="111">
        <v>361</v>
      </c>
      <c r="B371" s="48"/>
      <c r="C371" s="48"/>
      <c r="D371" s="35"/>
      <c r="E371" s="149"/>
      <c r="F371" s="156"/>
      <c r="G371" s="670"/>
      <c r="H371" s="88"/>
      <c r="I371" s="40"/>
      <c r="J371" s="40"/>
      <c r="K371" s="41"/>
      <c r="L371" s="42"/>
      <c r="M371" s="658"/>
      <c r="N371" s="689" t="str">
        <f t="shared" si="11"/>
        <v/>
      </c>
      <c r="O371" s="660">
        <f t="shared" si="10"/>
        <v>0</v>
      </c>
      <c r="P371" s="655"/>
      <c r="Q371" s="665"/>
      <c r="R371" s="28"/>
      <c r="S371" s="28"/>
      <c r="T371" s="28"/>
      <c r="U371" s="28"/>
      <c r="V371" s="28"/>
      <c r="W371" s="28"/>
      <c r="X371" s="28"/>
      <c r="Y371" s="28"/>
      <c r="Z371" s="28"/>
    </row>
    <row r="372" spans="1:26" ht="15" customHeight="1">
      <c r="A372" s="111">
        <v>362</v>
      </c>
      <c r="B372" s="48"/>
      <c r="C372" s="48"/>
      <c r="D372" s="35"/>
      <c r="E372" s="149"/>
      <c r="F372" s="156"/>
      <c r="G372" s="670"/>
      <c r="H372" s="88"/>
      <c r="I372" s="40"/>
      <c r="J372" s="40"/>
      <c r="K372" s="41"/>
      <c r="L372" s="42"/>
      <c r="M372" s="658"/>
      <c r="N372" s="689" t="str">
        <f t="shared" si="11"/>
        <v/>
      </c>
      <c r="O372" s="660">
        <f t="shared" si="10"/>
        <v>0</v>
      </c>
      <c r="P372" s="655"/>
      <c r="Q372" s="665"/>
      <c r="R372" s="28"/>
      <c r="S372" s="28"/>
      <c r="T372" s="28"/>
      <c r="U372" s="28"/>
      <c r="V372" s="28"/>
      <c r="W372" s="28"/>
      <c r="X372" s="28"/>
      <c r="Y372" s="28"/>
      <c r="Z372" s="28"/>
    </row>
    <row r="373" spans="1:26" ht="15" customHeight="1">
      <c r="A373" s="111">
        <v>363</v>
      </c>
      <c r="B373" s="48"/>
      <c r="C373" s="48"/>
      <c r="D373" s="35"/>
      <c r="E373" s="149"/>
      <c r="F373" s="156"/>
      <c r="G373" s="670"/>
      <c r="H373" s="88"/>
      <c r="I373" s="40"/>
      <c r="J373" s="40"/>
      <c r="K373" s="41"/>
      <c r="L373" s="42"/>
      <c r="M373" s="658"/>
      <c r="N373" s="689" t="str">
        <f t="shared" si="11"/>
        <v/>
      </c>
      <c r="O373" s="660">
        <f t="shared" si="10"/>
        <v>0</v>
      </c>
      <c r="P373" s="655"/>
      <c r="Q373" s="665"/>
      <c r="R373" s="28"/>
      <c r="S373" s="28"/>
      <c r="T373" s="28"/>
      <c r="U373" s="28"/>
      <c r="V373" s="28"/>
      <c r="W373" s="28"/>
      <c r="X373" s="28"/>
      <c r="Y373" s="28"/>
      <c r="Z373" s="28"/>
    </row>
    <row r="374" spans="1:26" ht="15" customHeight="1">
      <c r="A374" s="111">
        <v>364</v>
      </c>
      <c r="B374" s="48"/>
      <c r="C374" s="48"/>
      <c r="D374" s="35"/>
      <c r="E374" s="149"/>
      <c r="F374" s="156"/>
      <c r="G374" s="670"/>
      <c r="H374" s="88"/>
      <c r="I374" s="40"/>
      <c r="J374" s="40"/>
      <c r="K374" s="41"/>
      <c r="L374" s="42"/>
      <c r="M374" s="658"/>
      <c r="N374" s="689" t="str">
        <f t="shared" si="11"/>
        <v/>
      </c>
      <c r="O374" s="660">
        <f t="shared" si="10"/>
        <v>0</v>
      </c>
      <c r="P374" s="655"/>
      <c r="Q374" s="665"/>
      <c r="R374" s="28"/>
      <c r="S374" s="28"/>
      <c r="T374" s="28"/>
      <c r="U374" s="28"/>
      <c r="V374" s="28"/>
      <c r="W374" s="28"/>
      <c r="X374" s="28"/>
      <c r="Y374" s="28"/>
      <c r="Z374" s="28"/>
    </row>
    <row r="375" spans="1:26" ht="15" customHeight="1">
      <c r="A375" s="111">
        <v>365</v>
      </c>
      <c r="B375" s="48"/>
      <c r="C375" s="48"/>
      <c r="D375" s="35"/>
      <c r="E375" s="149"/>
      <c r="F375" s="156"/>
      <c r="G375" s="670"/>
      <c r="H375" s="88"/>
      <c r="I375" s="40"/>
      <c r="J375" s="40"/>
      <c r="K375" s="41"/>
      <c r="L375" s="42"/>
      <c r="M375" s="658"/>
      <c r="N375" s="689" t="str">
        <f t="shared" si="11"/>
        <v/>
      </c>
      <c r="O375" s="660">
        <f t="shared" si="10"/>
        <v>0</v>
      </c>
      <c r="P375" s="655"/>
      <c r="Q375" s="665"/>
      <c r="R375" s="28"/>
      <c r="S375" s="28"/>
      <c r="T375" s="28"/>
      <c r="U375" s="28"/>
      <c r="V375" s="28"/>
      <c r="W375" s="28"/>
      <c r="X375" s="28"/>
      <c r="Y375" s="28"/>
      <c r="Z375" s="28"/>
    </row>
    <row r="376" spans="1:26" ht="15" customHeight="1">
      <c r="A376" s="111">
        <v>366</v>
      </c>
      <c r="B376" s="48"/>
      <c r="C376" s="48"/>
      <c r="D376" s="35"/>
      <c r="E376" s="149"/>
      <c r="F376" s="156"/>
      <c r="G376" s="670"/>
      <c r="H376" s="88"/>
      <c r="I376" s="40"/>
      <c r="J376" s="40"/>
      <c r="K376" s="41"/>
      <c r="L376" s="42"/>
      <c r="M376" s="658"/>
      <c r="N376" s="689" t="str">
        <f t="shared" si="11"/>
        <v/>
      </c>
      <c r="O376" s="660">
        <f t="shared" si="10"/>
        <v>0</v>
      </c>
      <c r="P376" s="655"/>
      <c r="Q376" s="665"/>
      <c r="R376" s="28"/>
      <c r="S376" s="28"/>
      <c r="T376" s="28"/>
      <c r="U376" s="28"/>
      <c r="V376" s="28"/>
      <c r="W376" s="28"/>
      <c r="X376" s="28"/>
      <c r="Y376" s="28"/>
      <c r="Z376" s="28"/>
    </row>
    <row r="377" spans="1:26" ht="15" customHeight="1">
      <c r="A377" s="111">
        <v>367</v>
      </c>
      <c r="B377" s="48"/>
      <c r="C377" s="48"/>
      <c r="D377" s="35"/>
      <c r="E377" s="149"/>
      <c r="F377" s="156"/>
      <c r="G377" s="670"/>
      <c r="H377" s="88"/>
      <c r="I377" s="40"/>
      <c r="J377" s="40"/>
      <c r="K377" s="41"/>
      <c r="L377" s="42"/>
      <c r="M377" s="658"/>
      <c r="N377" s="689" t="str">
        <f t="shared" si="11"/>
        <v/>
      </c>
      <c r="O377" s="660">
        <f t="shared" si="10"/>
        <v>0</v>
      </c>
      <c r="P377" s="655"/>
      <c r="Q377" s="665"/>
      <c r="R377" s="28"/>
      <c r="S377" s="28"/>
      <c r="T377" s="28"/>
      <c r="U377" s="28"/>
      <c r="V377" s="28"/>
      <c r="W377" s="28"/>
      <c r="X377" s="28"/>
      <c r="Y377" s="28"/>
      <c r="Z377" s="28"/>
    </row>
    <row r="378" spans="1:26" ht="15" customHeight="1">
      <c r="A378" s="111">
        <v>368</v>
      </c>
      <c r="B378" s="48"/>
      <c r="C378" s="48"/>
      <c r="D378" s="35"/>
      <c r="E378" s="149"/>
      <c r="F378" s="156"/>
      <c r="G378" s="670"/>
      <c r="H378" s="88"/>
      <c r="I378" s="40"/>
      <c r="J378" s="40"/>
      <c r="K378" s="41"/>
      <c r="L378" s="42"/>
      <c r="M378" s="658"/>
      <c r="N378" s="689" t="str">
        <f t="shared" si="11"/>
        <v/>
      </c>
      <c r="O378" s="660">
        <f t="shared" si="10"/>
        <v>0</v>
      </c>
      <c r="P378" s="655"/>
      <c r="Q378" s="665"/>
      <c r="R378" s="28"/>
      <c r="S378" s="28"/>
      <c r="T378" s="28"/>
      <c r="U378" s="28"/>
      <c r="V378" s="28"/>
      <c r="W378" s="28"/>
      <c r="X378" s="28"/>
      <c r="Y378" s="28"/>
      <c r="Z378" s="28"/>
    </row>
    <row r="379" spans="1:26" ht="15" customHeight="1">
      <c r="A379" s="111">
        <v>369</v>
      </c>
      <c r="B379" s="48"/>
      <c r="C379" s="48"/>
      <c r="D379" s="35"/>
      <c r="E379" s="149"/>
      <c r="F379" s="156"/>
      <c r="G379" s="670"/>
      <c r="H379" s="88"/>
      <c r="I379" s="40"/>
      <c r="J379" s="40"/>
      <c r="K379" s="41"/>
      <c r="L379" s="42"/>
      <c r="M379" s="658"/>
      <c r="N379" s="689" t="str">
        <f t="shared" si="11"/>
        <v/>
      </c>
      <c r="O379" s="660">
        <f t="shared" si="10"/>
        <v>0</v>
      </c>
      <c r="P379" s="655"/>
      <c r="Q379" s="665"/>
      <c r="R379" s="28"/>
      <c r="S379" s="28"/>
      <c r="T379" s="28"/>
      <c r="U379" s="28"/>
      <c r="V379" s="28"/>
      <c r="W379" s="28"/>
      <c r="X379" s="28"/>
      <c r="Y379" s="28"/>
      <c r="Z379" s="28"/>
    </row>
    <row r="380" spans="1:26" ht="15" customHeight="1">
      <c r="A380" s="111">
        <v>370</v>
      </c>
      <c r="B380" s="48"/>
      <c r="C380" s="48"/>
      <c r="D380" s="35"/>
      <c r="E380" s="149"/>
      <c r="F380" s="156"/>
      <c r="G380" s="670"/>
      <c r="H380" s="88"/>
      <c r="I380" s="40"/>
      <c r="J380" s="40"/>
      <c r="K380" s="41"/>
      <c r="L380" s="42"/>
      <c r="M380" s="658"/>
      <c r="N380" s="689" t="str">
        <f t="shared" si="11"/>
        <v/>
      </c>
      <c r="O380" s="660">
        <f t="shared" si="10"/>
        <v>0</v>
      </c>
      <c r="P380" s="655"/>
      <c r="Q380" s="665"/>
      <c r="R380" s="28"/>
      <c r="S380" s="28"/>
      <c r="T380" s="28"/>
      <c r="U380" s="28"/>
      <c r="V380" s="28"/>
      <c r="W380" s="28"/>
      <c r="X380" s="28"/>
      <c r="Y380" s="28"/>
      <c r="Z380" s="28"/>
    </row>
    <row r="381" spans="1:26" ht="15" customHeight="1">
      <c r="A381" s="111">
        <v>371</v>
      </c>
      <c r="B381" s="48"/>
      <c r="C381" s="48"/>
      <c r="D381" s="35"/>
      <c r="E381" s="149"/>
      <c r="F381" s="156"/>
      <c r="G381" s="670"/>
      <c r="H381" s="88"/>
      <c r="I381" s="40"/>
      <c r="J381" s="40"/>
      <c r="K381" s="41"/>
      <c r="L381" s="42"/>
      <c r="M381" s="658"/>
      <c r="N381" s="689" t="str">
        <f t="shared" si="11"/>
        <v/>
      </c>
      <c r="O381" s="660">
        <f t="shared" si="10"/>
        <v>0</v>
      </c>
      <c r="P381" s="655"/>
      <c r="Q381" s="665"/>
      <c r="R381" s="28"/>
      <c r="S381" s="28"/>
      <c r="T381" s="28"/>
      <c r="U381" s="28"/>
      <c r="V381" s="28"/>
      <c r="W381" s="28"/>
      <c r="X381" s="28"/>
      <c r="Y381" s="28"/>
      <c r="Z381" s="28"/>
    </row>
    <row r="382" spans="1:26" ht="15" customHeight="1">
      <c r="A382" s="111">
        <v>372</v>
      </c>
      <c r="B382" s="48"/>
      <c r="C382" s="48"/>
      <c r="D382" s="35"/>
      <c r="E382" s="149"/>
      <c r="F382" s="156"/>
      <c r="G382" s="670"/>
      <c r="H382" s="88"/>
      <c r="I382" s="40"/>
      <c r="J382" s="40"/>
      <c r="K382" s="41"/>
      <c r="L382" s="42"/>
      <c r="M382" s="658"/>
      <c r="N382" s="689" t="str">
        <f t="shared" si="11"/>
        <v/>
      </c>
      <c r="O382" s="660">
        <f t="shared" si="10"/>
        <v>0</v>
      </c>
      <c r="P382" s="655"/>
      <c r="Q382" s="665"/>
      <c r="R382" s="28"/>
      <c r="S382" s="28"/>
      <c r="T382" s="28"/>
      <c r="U382" s="28"/>
      <c r="V382" s="28"/>
      <c r="W382" s="28"/>
      <c r="X382" s="28"/>
      <c r="Y382" s="28"/>
      <c r="Z382" s="28"/>
    </row>
    <row r="383" spans="1:26" ht="15" customHeight="1">
      <c r="A383" s="111">
        <v>373</v>
      </c>
      <c r="B383" s="48"/>
      <c r="C383" s="48"/>
      <c r="D383" s="35"/>
      <c r="E383" s="149"/>
      <c r="F383" s="156"/>
      <c r="G383" s="670"/>
      <c r="H383" s="88"/>
      <c r="I383" s="40"/>
      <c r="J383" s="40"/>
      <c r="K383" s="41"/>
      <c r="L383" s="42"/>
      <c r="M383" s="658"/>
      <c r="N383" s="689" t="str">
        <f t="shared" si="11"/>
        <v/>
      </c>
      <c r="O383" s="660">
        <f t="shared" si="10"/>
        <v>0</v>
      </c>
      <c r="P383" s="655"/>
      <c r="Q383" s="665"/>
      <c r="R383" s="28"/>
      <c r="S383" s="28"/>
      <c r="T383" s="28"/>
      <c r="U383" s="28"/>
      <c r="V383" s="28"/>
      <c r="W383" s="28"/>
      <c r="X383" s="28"/>
      <c r="Y383" s="28"/>
      <c r="Z383" s="28"/>
    </row>
    <row r="384" spans="1:26" ht="15" customHeight="1">
      <c r="A384" s="111">
        <v>374</v>
      </c>
      <c r="B384" s="48"/>
      <c r="C384" s="48"/>
      <c r="D384" s="35"/>
      <c r="E384" s="149"/>
      <c r="F384" s="156"/>
      <c r="G384" s="670"/>
      <c r="H384" s="88"/>
      <c r="I384" s="40"/>
      <c r="J384" s="40"/>
      <c r="K384" s="41"/>
      <c r="L384" s="42"/>
      <c r="M384" s="658"/>
      <c r="N384" s="689" t="str">
        <f t="shared" si="11"/>
        <v/>
      </c>
      <c r="O384" s="660">
        <f t="shared" si="10"/>
        <v>0</v>
      </c>
      <c r="P384" s="655"/>
      <c r="Q384" s="665"/>
      <c r="R384" s="28"/>
      <c r="S384" s="28"/>
      <c r="T384" s="28"/>
      <c r="U384" s="28"/>
      <c r="V384" s="28"/>
      <c r="W384" s="28"/>
      <c r="X384" s="28"/>
      <c r="Y384" s="28"/>
      <c r="Z384" s="28"/>
    </row>
    <row r="385" spans="1:26" ht="15" customHeight="1">
      <c r="A385" s="111">
        <v>375</v>
      </c>
      <c r="B385" s="48"/>
      <c r="C385" s="48"/>
      <c r="D385" s="35"/>
      <c r="E385" s="149"/>
      <c r="F385" s="156"/>
      <c r="G385" s="670"/>
      <c r="H385" s="88"/>
      <c r="I385" s="40"/>
      <c r="J385" s="40"/>
      <c r="K385" s="41"/>
      <c r="L385" s="42"/>
      <c r="M385" s="658"/>
      <c r="N385" s="689" t="str">
        <f t="shared" si="11"/>
        <v/>
      </c>
      <c r="O385" s="660">
        <f t="shared" si="10"/>
        <v>0</v>
      </c>
      <c r="P385" s="655"/>
      <c r="Q385" s="665"/>
      <c r="R385" s="28"/>
      <c r="S385" s="28"/>
      <c r="T385" s="28"/>
      <c r="U385" s="28"/>
      <c r="V385" s="28"/>
      <c r="W385" s="28"/>
      <c r="X385" s="28"/>
      <c r="Y385" s="28"/>
      <c r="Z385" s="28"/>
    </row>
    <row r="386" spans="1:26" ht="15" customHeight="1">
      <c r="A386" s="111">
        <v>376</v>
      </c>
      <c r="B386" s="48"/>
      <c r="C386" s="48"/>
      <c r="D386" s="35"/>
      <c r="E386" s="149"/>
      <c r="F386" s="156"/>
      <c r="G386" s="670"/>
      <c r="H386" s="88"/>
      <c r="I386" s="40"/>
      <c r="J386" s="40"/>
      <c r="K386" s="41"/>
      <c r="L386" s="42"/>
      <c r="M386" s="658"/>
      <c r="N386" s="689" t="str">
        <f t="shared" si="11"/>
        <v/>
      </c>
      <c r="O386" s="660">
        <f t="shared" si="10"/>
        <v>0</v>
      </c>
      <c r="P386" s="655"/>
      <c r="Q386" s="665"/>
      <c r="R386" s="28"/>
      <c r="S386" s="28"/>
      <c r="T386" s="28"/>
      <c r="U386" s="28"/>
      <c r="V386" s="28"/>
      <c r="W386" s="28"/>
      <c r="X386" s="28"/>
      <c r="Y386" s="28"/>
      <c r="Z386" s="28"/>
    </row>
    <row r="387" spans="1:26" ht="15" customHeight="1">
      <c r="A387" s="111">
        <v>377</v>
      </c>
      <c r="B387" s="48"/>
      <c r="C387" s="48"/>
      <c r="D387" s="35"/>
      <c r="E387" s="149"/>
      <c r="F387" s="156"/>
      <c r="G387" s="670"/>
      <c r="H387" s="88"/>
      <c r="I387" s="40"/>
      <c r="J387" s="40"/>
      <c r="K387" s="41"/>
      <c r="L387" s="42"/>
      <c r="M387" s="658"/>
      <c r="N387" s="689" t="str">
        <f t="shared" si="11"/>
        <v/>
      </c>
      <c r="O387" s="660">
        <f t="shared" si="10"/>
        <v>0</v>
      </c>
      <c r="P387" s="655"/>
      <c r="Q387" s="665"/>
      <c r="R387" s="28"/>
      <c r="S387" s="28"/>
      <c r="T387" s="28"/>
      <c r="U387" s="28"/>
      <c r="V387" s="28"/>
      <c r="W387" s="28"/>
      <c r="X387" s="28"/>
      <c r="Y387" s="28"/>
      <c r="Z387" s="28"/>
    </row>
    <row r="388" spans="1:26" ht="15" customHeight="1">
      <c r="A388" s="111">
        <v>378</v>
      </c>
      <c r="B388" s="48"/>
      <c r="C388" s="48"/>
      <c r="D388" s="35"/>
      <c r="E388" s="149"/>
      <c r="F388" s="156"/>
      <c r="G388" s="670"/>
      <c r="H388" s="88"/>
      <c r="I388" s="40"/>
      <c r="J388" s="40"/>
      <c r="K388" s="41"/>
      <c r="L388" s="42"/>
      <c r="M388" s="658"/>
      <c r="N388" s="689" t="str">
        <f t="shared" si="11"/>
        <v/>
      </c>
      <c r="O388" s="660">
        <f t="shared" si="10"/>
        <v>0</v>
      </c>
      <c r="P388" s="655"/>
      <c r="Q388" s="665"/>
      <c r="R388" s="28"/>
      <c r="S388" s="28"/>
      <c r="T388" s="28"/>
      <c r="U388" s="28"/>
      <c r="V388" s="28"/>
      <c r="W388" s="28"/>
      <c r="X388" s="28"/>
      <c r="Y388" s="28"/>
      <c r="Z388" s="28"/>
    </row>
    <row r="389" spans="1:26" ht="15" customHeight="1">
      <c r="A389" s="111">
        <v>379</v>
      </c>
      <c r="B389" s="48"/>
      <c r="C389" s="48"/>
      <c r="D389" s="35"/>
      <c r="E389" s="149"/>
      <c r="F389" s="156"/>
      <c r="G389" s="670"/>
      <c r="H389" s="88"/>
      <c r="I389" s="40"/>
      <c r="J389" s="40"/>
      <c r="K389" s="41"/>
      <c r="L389" s="42"/>
      <c r="M389" s="658"/>
      <c r="N389" s="689" t="str">
        <f t="shared" si="11"/>
        <v/>
      </c>
      <c r="O389" s="660">
        <f t="shared" si="10"/>
        <v>0</v>
      </c>
      <c r="P389" s="655"/>
      <c r="Q389" s="665"/>
      <c r="R389" s="28"/>
      <c r="S389" s="28"/>
      <c r="T389" s="28"/>
      <c r="U389" s="28"/>
      <c r="V389" s="28"/>
      <c r="W389" s="28"/>
      <c r="X389" s="28"/>
      <c r="Y389" s="28"/>
      <c r="Z389" s="28"/>
    </row>
    <row r="390" spans="1:26" ht="15" customHeight="1">
      <c r="A390" s="111">
        <v>380</v>
      </c>
      <c r="B390" s="48"/>
      <c r="C390" s="48"/>
      <c r="D390" s="35"/>
      <c r="E390" s="149"/>
      <c r="F390" s="156"/>
      <c r="G390" s="670"/>
      <c r="H390" s="88"/>
      <c r="I390" s="40"/>
      <c r="J390" s="40"/>
      <c r="K390" s="41"/>
      <c r="L390" s="42"/>
      <c r="M390" s="658"/>
      <c r="N390" s="689" t="str">
        <f t="shared" si="11"/>
        <v/>
      </c>
      <c r="O390" s="660">
        <f t="shared" si="10"/>
        <v>0</v>
      </c>
      <c r="P390" s="655"/>
      <c r="Q390" s="665"/>
      <c r="R390" s="28"/>
      <c r="S390" s="28"/>
      <c r="T390" s="28"/>
      <c r="U390" s="28"/>
      <c r="V390" s="28"/>
      <c r="W390" s="28"/>
      <c r="X390" s="28"/>
      <c r="Y390" s="28"/>
      <c r="Z390" s="28"/>
    </row>
    <row r="391" spans="1:26" ht="15" customHeight="1">
      <c r="A391" s="111">
        <v>381</v>
      </c>
      <c r="B391" s="48"/>
      <c r="C391" s="48"/>
      <c r="D391" s="35"/>
      <c r="E391" s="149"/>
      <c r="F391" s="156"/>
      <c r="G391" s="670"/>
      <c r="H391" s="88"/>
      <c r="I391" s="40"/>
      <c r="J391" s="40"/>
      <c r="K391" s="41"/>
      <c r="L391" s="42"/>
      <c r="M391" s="658"/>
      <c r="N391" s="689" t="str">
        <f t="shared" si="11"/>
        <v/>
      </c>
      <c r="O391" s="660">
        <f t="shared" si="10"/>
        <v>0</v>
      </c>
      <c r="P391" s="655"/>
      <c r="Q391" s="665"/>
      <c r="R391" s="28"/>
      <c r="S391" s="28"/>
      <c r="T391" s="28"/>
      <c r="U391" s="28"/>
      <c r="V391" s="28"/>
      <c r="W391" s="28"/>
      <c r="X391" s="28"/>
      <c r="Y391" s="28"/>
      <c r="Z391" s="28"/>
    </row>
    <row r="392" spans="1:26" ht="15" customHeight="1">
      <c r="A392" s="111">
        <v>382</v>
      </c>
      <c r="B392" s="48"/>
      <c r="C392" s="48"/>
      <c r="D392" s="35"/>
      <c r="E392" s="149"/>
      <c r="F392" s="156"/>
      <c r="G392" s="670"/>
      <c r="H392" s="88"/>
      <c r="I392" s="40"/>
      <c r="J392" s="40"/>
      <c r="K392" s="41"/>
      <c r="L392" s="42"/>
      <c r="M392" s="658"/>
      <c r="N392" s="689" t="str">
        <f t="shared" si="11"/>
        <v/>
      </c>
      <c r="O392" s="660">
        <f t="shared" si="10"/>
        <v>0</v>
      </c>
      <c r="P392" s="655"/>
      <c r="Q392" s="665"/>
      <c r="R392" s="28"/>
      <c r="S392" s="28"/>
      <c r="T392" s="28"/>
      <c r="U392" s="28"/>
      <c r="V392" s="28"/>
      <c r="W392" s="28"/>
      <c r="X392" s="28"/>
      <c r="Y392" s="28"/>
      <c r="Z392" s="28"/>
    </row>
    <row r="393" spans="1:26" ht="15" customHeight="1">
      <c r="A393" s="111">
        <v>383</v>
      </c>
      <c r="B393" s="48"/>
      <c r="C393" s="48"/>
      <c r="D393" s="35"/>
      <c r="E393" s="149"/>
      <c r="F393" s="156"/>
      <c r="G393" s="670"/>
      <c r="H393" s="88"/>
      <c r="I393" s="40"/>
      <c r="J393" s="40"/>
      <c r="K393" s="41"/>
      <c r="L393" s="42"/>
      <c r="M393" s="658"/>
      <c r="N393" s="689" t="str">
        <f t="shared" si="11"/>
        <v/>
      </c>
      <c r="O393" s="660">
        <f t="shared" si="10"/>
        <v>0</v>
      </c>
      <c r="P393" s="655"/>
      <c r="Q393" s="665"/>
      <c r="R393" s="28"/>
      <c r="S393" s="28"/>
      <c r="T393" s="28"/>
      <c r="U393" s="28"/>
      <c r="V393" s="28"/>
      <c r="W393" s="28"/>
      <c r="X393" s="28"/>
      <c r="Y393" s="28"/>
      <c r="Z393" s="28"/>
    </row>
    <row r="394" spans="1:26" ht="15" customHeight="1">
      <c r="A394" s="111">
        <v>384</v>
      </c>
      <c r="B394" s="48"/>
      <c r="C394" s="48"/>
      <c r="D394" s="35"/>
      <c r="E394" s="149"/>
      <c r="F394" s="156"/>
      <c r="G394" s="670"/>
      <c r="H394" s="88"/>
      <c r="I394" s="40"/>
      <c r="J394" s="40"/>
      <c r="K394" s="41"/>
      <c r="L394" s="42"/>
      <c r="M394" s="658"/>
      <c r="N394" s="689" t="str">
        <f t="shared" si="11"/>
        <v/>
      </c>
      <c r="O394" s="660">
        <f t="shared" si="10"/>
        <v>0</v>
      </c>
      <c r="P394" s="655"/>
      <c r="Q394" s="665"/>
      <c r="R394" s="28"/>
      <c r="S394" s="28"/>
      <c r="T394" s="28"/>
      <c r="U394" s="28"/>
      <c r="V394" s="28"/>
      <c r="W394" s="28"/>
      <c r="X394" s="28"/>
      <c r="Y394" s="28"/>
      <c r="Z394" s="28"/>
    </row>
    <row r="395" spans="1:26" ht="15" customHeight="1">
      <c r="A395" s="111">
        <v>385</v>
      </c>
      <c r="B395" s="48"/>
      <c r="C395" s="48"/>
      <c r="D395" s="35"/>
      <c r="E395" s="149"/>
      <c r="F395" s="156"/>
      <c r="G395" s="670"/>
      <c r="H395" s="88"/>
      <c r="I395" s="40"/>
      <c r="J395" s="40"/>
      <c r="K395" s="41"/>
      <c r="L395" s="42"/>
      <c r="M395" s="658"/>
      <c r="N395" s="689" t="str">
        <f t="shared" si="11"/>
        <v/>
      </c>
      <c r="O395" s="660">
        <f t="shared" si="10"/>
        <v>0</v>
      </c>
      <c r="P395" s="655"/>
      <c r="Q395" s="665"/>
      <c r="R395" s="28"/>
      <c r="S395" s="28"/>
      <c r="T395" s="28"/>
      <c r="U395" s="28"/>
      <c r="V395" s="28"/>
      <c r="W395" s="28"/>
      <c r="X395" s="28"/>
      <c r="Y395" s="28"/>
      <c r="Z395" s="28"/>
    </row>
    <row r="396" spans="1:26" ht="15" customHeight="1">
      <c r="A396" s="111">
        <v>386</v>
      </c>
      <c r="B396" s="48"/>
      <c r="C396" s="48"/>
      <c r="D396" s="35"/>
      <c r="E396" s="149"/>
      <c r="F396" s="156"/>
      <c r="G396" s="670"/>
      <c r="H396" s="88"/>
      <c r="I396" s="40"/>
      <c r="J396" s="40"/>
      <c r="K396" s="41"/>
      <c r="L396" s="42"/>
      <c r="M396" s="658"/>
      <c r="N396" s="689" t="str">
        <f t="shared" si="11"/>
        <v/>
      </c>
      <c r="O396" s="660">
        <f t="shared" si="10"/>
        <v>0</v>
      </c>
      <c r="P396" s="655"/>
      <c r="Q396" s="665"/>
      <c r="R396" s="28"/>
      <c r="S396" s="28"/>
      <c r="T396" s="28"/>
      <c r="U396" s="28"/>
      <c r="V396" s="28"/>
      <c r="W396" s="28"/>
      <c r="X396" s="28"/>
      <c r="Y396" s="28"/>
      <c r="Z396" s="28"/>
    </row>
    <row r="397" spans="1:26" ht="15" customHeight="1">
      <c r="A397" s="111">
        <v>387</v>
      </c>
      <c r="B397" s="48"/>
      <c r="C397" s="48"/>
      <c r="D397" s="35"/>
      <c r="E397" s="149"/>
      <c r="F397" s="156"/>
      <c r="G397" s="670"/>
      <c r="H397" s="88"/>
      <c r="I397" s="40"/>
      <c r="J397" s="40"/>
      <c r="K397" s="41"/>
      <c r="L397" s="42"/>
      <c r="M397" s="658"/>
      <c r="N397" s="689" t="str">
        <f t="shared" si="11"/>
        <v/>
      </c>
      <c r="O397" s="660">
        <f t="shared" si="10"/>
        <v>0</v>
      </c>
      <c r="P397" s="655"/>
      <c r="Q397" s="665"/>
      <c r="R397" s="28"/>
      <c r="S397" s="28"/>
      <c r="T397" s="28"/>
      <c r="U397" s="28"/>
      <c r="V397" s="28"/>
      <c r="W397" s="28"/>
      <c r="X397" s="28"/>
      <c r="Y397" s="28"/>
      <c r="Z397" s="28"/>
    </row>
    <row r="398" spans="1:26" ht="15" customHeight="1">
      <c r="A398" s="111">
        <v>388</v>
      </c>
      <c r="B398" s="48"/>
      <c r="C398" s="48"/>
      <c r="D398" s="35"/>
      <c r="E398" s="149"/>
      <c r="F398" s="156"/>
      <c r="G398" s="670"/>
      <c r="H398" s="88"/>
      <c r="I398" s="40"/>
      <c r="J398" s="40"/>
      <c r="K398" s="41"/>
      <c r="L398" s="42"/>
      <c r="M398" s="658"/>
      <c r="N398" s="689" t="str">
        <f t="shared" si="11"/>
        <v/>
      </c>
      <c r="O398" s="660">
        <f t="shared" si="10"/>
        <v>0</v>
      </c>
      <c r="P398" s="655"/>
      <c r="Q398" s="665"/>
      <c r="R398" s="28"/>
      <c r="S398" s="28"/>
      <c r="T398" s="28"/>
      <c r="U398" s="28"/>
      <c r="V398" s="28"/>
      <c r="W398" s="28"/>
      <c r="X398" s="28"/>
      <c r="Y398" s="28"/>
      <c r="Z398" s="28"/>
    </row>
    <row r="399" spans="1:26" ht="15" customHeight="1">
      <c r="A399" s="111">
        <v>389</v>
      </c>
      <c r="B399" s="48"/>
      <c r="C399" s="48"/>
      <c r="D399" s="35"/>
      <c r="E399" s="149"/>
      <c r="F399" s="156"/>
      <c r="G399" s="670"/>
      <c r="H399" s="88"/>
      <c r="I399" s="40"/>
      <c r="J399" s="40"/>
      <c r="K399" s="41"/>
      <c r="L399" s="42"/>
      <c r="M399" s="658"/>
      <c r="N399" s="689" t="str">
        <f t="shared" si="11"/>
        <v/>
      </c>
      <c r="O399" s="660">
        <f t="shared" si="10"/>
        <v>0</v>
      </c>
      <c r="P399" s="655"/>
      <c r="Q399" s="665"/>
      <c r="R399" s="28"/>
      <c r="S399" s="28"/>
      <c r="T399" s="28"/>
      <c r="U399" s="28"/>
      <c r="V399" s="28"/>
      <c r="W399" s="28"/>
      <c r="X399" s="28"/>
      <c r="Y399" s="28"/>
      <c r="Z399" s="28"/>
    </row>
    <row r="400" spans="1:26" ht="15" customHeight="1">
      <c r="A400" s="111">
        <v>390</v>
      </c>
      <c r="B400" s="48"/>
      <c r="C400" s="48"/>
      <c r="D400" s="35"/>
      <c r="E400" s="149"/>
      <c r="F400" s="156"/>
      <c r="G400" s="670"/>
      <c r="H400" s="88"/>
      <c r="I400" s="40"/>
      <c r="J400" s="40"/>
      <c r="K400" s="41"/>
      <c r="L400" s="42"/>
      <c r="M400" s="658"/>
      <c r="N400" s="689" t="str">
        <f t="shared" si="11"/>
        <v/>
      </c>
      <c r="O400" s="660">
        <f t="shared" si="10"/>
        <v>0</v>
      </c>
      <c r="P400" s="655"/>
      <c r="Q400" s="665"/>
      <c r="R400" s="28"/>
      <c r="S400" s="28"/>
      <c r="T400" s="28"/>
      <c r="U400" s="28"/>
      <c r="V400" s="28"/>
      <c r="W400" s="28"/>
      <c r="X400" s="28"/>
      <c r="Y400" s="28"/>
      <c r="Z400" s="28"/>
    </row>
    <row r="401" spans="1:26" ht="15" customHeight="1">
      <c r="A401" s="111">
        <v>391</v>
      </c>
      <c r="B401" s="48"/>
      <c r="C401" s="48"/>
      <c r="D401" s="35"/>
      <c r="E401" s="149"/>
      <c r="F401" s="156"/>
      <c r="G401" s="670"/>
      <c r="H401" s="88"/>
      <c r="I401" s="40"/>
      <c r="J401" s="40"/>
      <c r="K401" s="41"/>
      <c r="L401" s="42"/>
      <c r="M401" s="658"/>
      <c r="N401" s="689" t="str">
        <f t="shared" si="11"/>
        <v/>
      </c>
      <c r="O401" s="660">
        <f t="shared" si="10"/>
        <v>0</v>
      </c>
      <c r="P401" s="655"/>
      <c r="Q401" s="665"/>
      <c r="R401" s="28"/>
      <c r="S401" s="28"/>
      <c r="T401" s="28"/>
      <c r="U401" s="28"/>
      <c r="V401" s="28"/>
      <c r="W401" s="28"/>
      <c r="X401" s="28"/>
      <c r="Y401" s="28"/>
      <c r="Z401" s="28"/>
    </row>
    <row r="402" spans="1:26" ht="15" customHeight="1">
      <c r="A402" s="111">
        <v>392</v>
      </c>
      <c r="B402" s="48"/>
      <c r="C402" s="48"/>
      <c r="D402" s="35"/>
      <c r="E402" s="149"/>
      <c r="F402" s="156"/>
      <c r="G402" s="670"/>
      <c r="H402" s="88"/>
      <c r="I402" s="40"/>
      <c r="J402" s="40"/>
      <c r="K402" s="41"/>
      <c r="L402" s="42"/>
      <c r="M402" s="658"/>
      <c r="N402" s="689" t="str">
        <f t="shared" si="11"/>
        <v/>
      </c>
      <c r="O402" s="660">
        <f t="shared" si="10"/>
        <v>0</v>
      </c>
      <c r="P402" s="655"/>
      <c r="Q402" s="665"/>
      <c r="R402" s="28"/>
      <c r="S402" s="28"/>
      <c r="T402" s="28"/>
      <c r="U402" s="28"/>
      <c r="V402" s="28"/>
      <c r="W402" s="28"/>
      <c r="X402" s="28"/>
      <c r="Y402" s="28"/>
      <c r="Z402" s="28"/>
    </row>
    <row r="403" spans="1:26" ht="15" customHeight="1">
      <c r="A403" s="111">
        <v>393</v>
      </c>
      <c r="B403" s="48"/>
      <c r="C403" s="48"/>
      <c r="D403" s="35"/>
      <c r="E403" s="149"/>
      <c r="F403" s="156"/>
      <c r="G403" s="670"/>
      <c r="H403" s="88"/>
      <c r="I403" s="40"/>
      <c r="J403" s="40"/>
      <c r="K403" s="41"/>
      <c r="L403" s="42"/>
      <c r="M403" s="658"/>
      <c r="N403" s="689" t="str">
        <f t="shared" si="11"/>
        <v/>
      </c>
      <c r="O403" s="660">
        <f t="shared" si="10"/>
        <v>0</v>
      </c>
      <c r="P403" s="655"/>
      <c r="Q403" s="665"/>
      <c r="R403" s="28"/>
      <c r="S403" s="28"/>
      <c r="T403" s="28"/>
      <c r="U403" s="28"/>
      <c r="V403" s="28"/>
      <c r="W403" s="28"/>
      <c r="X403" s="28"/>
      <c r="Y403" s="28"/>
      <c r="Z403" s="28"/>
    </row>
    <row r="404" spans="1:26" ht="15" customHeight="1">
      <c r="A404" s="111">
        <v>394</v>
      </c>
      <c r="B404" s="48"/>
      <c r="C404" s="48"/>
      <c r="D404" s="35"/>
      <c r="E404" s="149"/>
      <c r="F404" s="156"/>
      <c r="G404" s="670"/>
      <c r="H404" s="88"/>
      <c r="I404" s="40"/>
      <c r="J404" s="40"/>
      <c r="K404" s="41"/>
      <c r="L404" s="42"/>
      <c r="M404" s="658"/>
      <c r="N404" s="689" t="str">
        <f t="shared" si="11"/>
        <v/>
      </c>
      <c r="O404" s="660">
        <f t="shared" si="10"/>
        <v>0</v>
      </c>
      <c r="P404" s="655"/>
      <c r="Q404" s="665"/>
      <c r="R404" s="28"/>
      <c r="S404" s="28"/>
      <c r="T404" s="28"/>
      <c r="U404" s="28"/>
      <c r="V404" s="28"/>
      <c r="W404" s="28"/>
      <c r="X404" s="28"/>
      <c r="Y404" s="28"/>
      <c r="Z404" s="28"/>
    </row>
    <row r="405" spans="1:26" ht="15" customHeight="1">
      <c r="A405" s="111">
        <v>395</v>
      </c>
      <c r="B405" s="48"/>
      <c r="C405" s="48"/>
      <c r="D405" s="35"/>
      <c r="E405" s="149"/>
      <c r="F405" s="156"/>
      <c r="G405" s="670"/>
      <c r="H405" s="88"/>
      <c r="I405" s="40"/>
      <c r="J405" s="40"/>
      <c r="K405" s="41"/>
      <c r="L405" s="42"/>
      <c r="M405" s="658"/>
      <c r="N405" s="689" t="str">
        <f t="shared" si="11"/>
        <v/>
      </c>
      <c r="O405" s="660">
        <f t="shared" si="10"/>
        <v>0</v>
      </c>
      <c r="P405" s="655"/>
      <c r="Q405" s="665"/>
      <c r="R405" s="28"/>
      <c r="S405" s="28"/>
      <c r="T405" s="28"/>
      <c r="U405" s="28"/>
      <c r="V405" s="28"/>
      <c r="W405" s="28"/>
      <c r="X405" s="28"/>
      <c r="Y405" s="28"/>
      <c r="Z405" s="28"/>
    </row>
    <row r="406" spans="1:26" ht="15" customHeight="1">
      <c r="A406" s="111">
        <v>396</v>
      </c>
      <c r="B406" s="48"/>
      <c r="C406" s="48"/>
      <c r="D406" s="35"/>
      <c r="E406" s="149"/>
      <c r="F406" s="156"/>
      <c r="G406" s="670"/>
      <c r="H406" s="88"/>
      <c r="I406" s="40"/>
      <c r="J406" s="40"/>
      <c r="K406" s="41"/>
      <c r="L406" s="42"/>
      <c r="M406" s="658"/>
      <c r="N406" s="689" t="str">
        <f t="shared" si="11"/>
        <v/>
      </c>
      <c r="O406" s="660">
        <f t="shared" si="10"/>
        <v>0</v>
      </c>
      <c r="P406" s="655"/>
      <c r="Q406" s="665"/>
      <c r="R406" s="28"/>
      <c r="S406" s="28"/>
      <c r="T406" s="28"/>
      <c r="U406" s="28"/>
      <c r="V406" s="28"/>
      <c r="W406" s="28"/>
      <c r="X406" s="28"/>
      <c r="Y406" s="28"/>
      <c r="Z406" s="28"/>
    </row>
    <row r="407" spans="1:26" ht="15" customHeight="1">
      <c r="A407" s="111">
        <v>397</v>
      </c>
      <c r="B407" s="48"/>
      <c r="C407" s="48"/>
      <c r="D407" s="35"/>
      <c r="E407" s="149"/>
      <c r="F407" s="156"/>
      <c r="G407" s="670"/>
      <c r="H407" s="88"/>
      <c r="I407" s="40"/>
      <c r="J407" s="40"/>
      <c r="K407" s="41"/>
      <c r="L407" s="42"/>
      <c r="M407" s="658"/>
      <c r="N407" s="689" t="str">
        <f t="shared" si="11"/>
        <v/>
      </c>
      <c r="O407" s="660">
        <f t="shared" si="10"/>
        <v>0</v>
      </c>
      <c r="P407" s="655"/>
      <c r="Q407" s="665"/>
      <c r="R407" s="28"/>
      <c r="S407" s="28"/>
      <c r="T407" s="28"/>
      <c r="U407" s="28"/>
      <c r="V407" s="28"/>
      <c r="W407" s="28"/>
      <c r="X407" s="28"/>
      <c r="Y407" s="28"/>
      <c r="Z407" s="28"/>
    </row>
    <row r="408" spans="1:26" ht="15" customHeight="1">
      <c r="A408" s="111">
        <v>398</v>
      </c>
      <c r="B408" s="48"/>
      <c r="C408" s="48"/>
      <c r="D408" s="35"/>
      <c r="E408" s="149"/>
      <c r="F408" s="156"/>
      <c r="G408" s="670"/>
      <c r="H408" s="88"/>
      <c r="I408" s="40"/>
      <c r="J408" s="40"/>
      <c r="K408" s="41"/>
      <c r="L408" s="42"/>
      <c r="M408" s="658"/>
      <c r="N408" s="689" t="str">
        <f t="shared" si="11"/>
        <v/>
      </c>
      <c r="O408" s="660">
        <f t="shared" si="10"/>
        <v>0</v>
      </c>
      <c r="P408" s="655"/>
      <c r="Q408" s="665"/>
      <c r="R408" s="28"/>
      <c r="S408" s="28"/>
      <c r="T408" s="28"/>
      <c r="U408" s="28"/>
      <c r="V408" s="28"/>
      <c r="W408" s="28"/>
      <c r="X408" s="28"/>
      <c r="Y408" s="28"/>
      <c r="Z408" s="28"/>
    </row>
    <row r="409" spans="1:26" ht="15" customHeight="1">
      <c r="A409" s="111">
        <v>399</v>
      </c>
      <c r="B409" s="48"/>
      <c r="C409" s="48"/>
      <c r="D409" s="35"/>
      <c r="E409" s="149"/>
      <c r="F409" s="156"/>
      <c r="G409" s="670"/>
      <c r="H409" s="88"/>
      <c r="I409" s="40"/>
      <c r="J409" s="40"/>
      <c r="K409" s="41"/>
      <c r="L409" s="42"/>
      <c r="M409" s="658"/>
      <c r="N409" s="689" t="str">
        <f t="shared" si="11"/>
        <v/>
      </c>
      <c r="O409" s="660">
        <f t="shared" si="10"/>
        <v>0</v>
      </c>
      <c r="P409" s="655"/>
      <c r="Q409" s="665"/>
      <c r="R409" s="28"/>
      <c r="S409" s="28"/>
      <c r="T409" s="28"/>
      <c r="U409" s="28"/>
      <c r="V409" s="28"/>
      <c r="W409" s="28"/>
      <c r="X409" s="28"/>
      <c r="Y409" s="28"/>
      <c r="Z409" s="28"/>
    </row>
    <row r="410" spans="1:26" ht="15" customHeight="1">
      <c r="A410" s="111">
        <v>400</v>
      </c>
      <c r="B410" s="48"/>
      <c r="C410" s="48"/>
      <c r="D410" s="35"/>
      <c r="E410" s="149"/>
      <c r="F410" s="156"/>
      <c r="G410" s="670"/>
      <c r="H410" s="88"/>
      <c r="I410" s="40"/>
      <c r="J410" s="40"/>
      <c r="K410" s="41"/>
      <c r="L410" s="42"/>
      <c r="M410" s="658"/>
      <c r="N410" s="689" t="str">
        <f t="shared" si="11"/>
        <v/>
      </c>
      <c r="O410" s="660">
        <f t="shared" si="10"/>
        <v>0</v>
      </c>
      <c r="P410" s="655"/>
      <c r="Q410" s="665"/>
      <c r="R410" s="28"/>
      <c r="S410" s="28"/>
      <c r="T410" s="28"/>
      <c r="U410" s="28"/>
      <c r="V410" s="28"/>
      <c r="W410" s="28"/>
      <c r="X410" s="28"/>
      <c r="Y410" s="28"/>
      <c r="Z410" s="28"/>
    </row>
    <row r="411" spans="1:26" ht="15" customHeight="1">
      <c r="A411" s="111">
        <v>401</v>
      </c>
      <c r="B411" s="48"/>
      <c r="C411" s="48"/>
      <c r="D411" s="35"/>
      <c r="E411" s="149"/>
      <c r="F411" s="156"/>
      <c r="G411" s="670"/>
      <c r="H411" s="88"/>
      <c r="I411" s="40"/>
      <c r="J411" s="40"/>
      <c r="K411" s="41"/>
      <c r="L411" s="42"/>
      <c r="M411" s="658"/>
      <c r="N411" s="689" t="str">
        <f t="shared" si="11"/>
        <v/>
      </c>
      <c r="O411" s="660">
        <f t="shared" si="10"/>
        <v>0</v>
      </c>
      <c r="P411" s="655"/>
      <c r="Q411" s="665"/>
      <c r="R411" s="28"/>
      <c r="S411" s="28"/>
      <c r="T411" s="28"/>
      <c r="U411" s="28"/>
      <c r="V411" s="28"/>
      <c r="W411" s="28"/>
      <c r="X411" s="28"/>
      <c r="Y411" s="28"/>
      <c r="Z411" s="28"/>
    </row>
    <row r="412" spans="1:26" ht="15" customHeight="1">
      <c r="A412" s="111">
        <v>402</v>
      </c>
      <c r="B412" s="48"/>
      <c r="C412" s="48"/>
      <c r="D412" s="35"/>
      <c r="E412" s="149"/>
      <c r="F412" s="156"/>
      <c r="G412" s="670"/>
      <c r="H412" s="88"/>
      <c r="I412" s="40"/>
      <c r="J412" s="40"/>
      <c r="K412" s="41"/>
      <c r="L412" s="42"/>
      <c r="M412" s="658"/>
      <c r="N412" s="689" t="str">
        <f t="shared" si="11"/>
        <v/>
      </c>
      <c r="O412" s="660">
        <f t="shared" si="10"/>
        <v>0</v>
      </c>
      <c r="P412" s="655"/>
      <c r="Q412" s="665"/>
      <c r="R412" s="28"/>
      <c r="S412" s="28"/>
      <c r="T412" s="28"/>
      <c r="U412" s="28"/>
      <c r="V412" s="28"/>
      <c r="W412" s="28"/>
      <c r="X412" s="28"/>
      <c r="Y412" s="28"/>
      <c r="Z412" s="28"/>
    </row>
    <row r="413" spans="1:26" ht="15" customHeight="1">
      <c r="A413" s="111">
        <v>403</v>
      </c>
      <c r="B413" s="48"/>
      <c r="C413" s="48"/>
      <c r="D413" s="35"/>
      <c r="E413" s="149"/>
      <c r="F413" s="156"/>
      <c r="G413" s="670"/>
      <c r="H413" s="88"/>
      <c r="I413" s="40"/>
      <c r="J413" s="40"/>
      <c r="K413" s="41"/>
      <c r="L413" s="42"/>
      <c r="M413" s="658"/>
      <c r="N413" s="689" t="str">
        <f t="shared" si="11"/>
        <v/>
      </c>
      <c r="O413" s="660">
        <f t="shared" si="10"/>
        <v>0</v>
      </c>
      <c r="P413" s="655"/>
      <c r="Q413" s="665"/>
      <c r="R413" s="28"/>
      <c r="S413" s="28"/>
      <c r="T413" s="28"/>
      <c r="U413" s="28"/>
      <c r="V413" s="28"/>
      <c r="W413" s="28"/>
      <c r="X413" s="28"/>
      <c r="Y413" s="28"/>
      <c r="Z413" s="28"/>
    </row>
    <row r="414" spans="1:26" ht="15" customHeight="1">
      <c r="A414" s="111">
        <v>404</v>
      </c>
      <c r="B414" s="48"/>
      <c r="C414" s="48"/>
      <c r="D414" s="35"/>
      <c r="E414" s="149"/>
      <c r="F414" s="156"/>
      <c r="G414" s="670"/>
      <c r="H414" s="88"/>
      <c r="I414" s="40"/>
      <c r="J414" s="40"/>
      <c r="K414" s="41"/>
      <c r="L414" s="42"/>
      <c r="M414" s="658"/>
      <c r="N414" s="689" t="str">
        <f t="shared" si="11"/>
        <v/>
      </c>
      <c r="O414" s="660">
        <f t="shared" si="10"/>
        <v>0</v>
      </c>
      <c r="P414" s="655"/>
      <c r="Q414" s="665"/>
      <c r="R414" s="28"/>
      <c r="S414" s="28"/>
      <c r="T414" s="28"/>
      <c r="U414" s="28"/>
      <c r="V414" s="28"/>
      <c r="W414" s="28"/>
      <c r="X414" s="28"/>
      <c r="Y414" s="28"/>
      <c r="Z414" s="28"/>
    </row>
    <row r="415" spans="1:26" ht="15" customHeight="1">
      <c r="A415" s="111">
        <v>405</v>
      </c>
      <c r="B415" s="48"/>
      <c r="C415" s="48"/>
      <c r="D415" s="35"/>
      <c r="E415" s="149"/>
      <c r="F415" s="156"/>
      <c r="G415" s="670"/>
      <c r="H415" s="88"/>
      <c r="I415" s="40"/>
      <c r="J415" s="40"/>
      <c r="K415" s="41"/>
      <c r="L415" s="42"/>
      <c r="M415" s="658"/>
      <c r="N415" s="689" t="str">
        <f t="shared" si="11"/>
        <v/>
      </c>
      <c r="O415" s="660">
        <f t="shared" si="10"/>
        <v>0</v>
      </c>
      <c r="P415" s="655"/>
      <c r="Q415" s="665"/>
      <c r="R415" s="28"/>
      <c r="S415" s="28"/>
      <c r="T415" s="28"/>
      <c r="U415" s="28"/>
      <c r="V415" s="28"/>
      <c r="W415" s="28"/>
      <c r="X415" s="28"/>
      <c r="Y415" s="28"/>
      <c r="Z415" s="28"/>
    </row>
    <row r="416" spans="1:26" ht="15" customHeight="1">
      <c r="A416" s="111">
        <v>406</v>
      </c>
      <c r="B416" s="48"/>
      <c r="C416" s="48"/>
      <c r="D416" s="35"/>
      <c r="E416" s="149"/>
      <c r="F416" s="156"/>
      <c r="G416" s="670"/>
      <c r="H416" s="88"/>
      <c r="I416" s="40"/>
      <c r="J416" s="40"/>
      <c r="K416" s="41"/>
      <c r="L416" s="42"/>
      <c r="M416" s="658"/>
      <c r="N416" s="689" t="str">
        <f t="shared" si="11"/>
        <v/>
      </c>
      <c r="O416" s="660">
        <f t="shared" si="10"/>
        <v>0</v>
      </c>
      <c r="P416" s="655"/>
      <c r="Q416" s="665"/>
      <c r="R416" s="28"/>
      <c r="S416" s="28"/>
      <c r="T416" s="28"/>
      <c r="U416" s="28"/>
      <c r="V416" s="28"/>
      <c r="W416" s="28"/>
      <c r="X416" s="28"/>
      <c r="Y416" s="28"/>
      <c r="Z416" s="28"/>
    </row>
    <row r="417" spans="1:26" ht="15" customHeight="1">
      <c r="A417" s="111">
        <v>407</v>
      </c>
      <c r="B417" s="48"/>
      <c r="C417" s="48"/>
      <c r="D417" s="35"/>
      <c r="E417" s="149"/>
      <c r="F417" s="156"/>
      <c r="G417" s="670"/>
      <c r="H417" s="88"/>
      <c r="I417" s="40"/>
      <c r="J417" s="40"/>
      <c r="K417" s="41"/>
      <c r="L417" s="42"/>
      <c r="M417" s="658"/>
      <c r="N417" s="689" t="str">
        <f t="shared" si="11"/>
        <v/>
      </c>
      <c r="O417" s="660">
        <f t="shared" si="10"/>
        <v>0</v>
      </c>
      <c r="P417" s="655"/>
      <c r="Q417" s="665"/>
      <c r="R417" s="28"/>
      <c r="S417" s="28"/>
      <c r="T417" s="28"/>
      <c r="U417" s="28"/>
      <c r="V417" s="28"/>
      <c r="W417" s="28"/>
      <c r="X417" s="28"/>
      <c r="Y417" s="28"/>
      <c r="Z417" s="28"/>
    </row>
    <row r="418" spans="1:26" ht="15" customHeight="1">
      <c r="A418" s="111">
        <v>408</v>
      </c>
      <c r="B418" s="48"/>
      <c r="C418" s="48"/>
      <c r="D418" s="35"/>
      <c r="E418" s="149"/>
      <c r="F418" s="156"/>
      <c r="G418" s="670"/>
      <c r="H418" s="88"/>
      <c r="I418" s="40"/>
      <c r="J418" s="40"/>
      <c r="K418" s="41"/>
      <c r="L418" s="42"/>
      <c r="M418" s="658"/>
      <c r="N418" s="689" t="str">
        <f t="shared" si="11"/>
        <v/>
      </c>
      <c r="O418" s="660">
        <f t="shared" si="10"/>
        <v>0</v>
      </c>
      <c r="P418" s="655"/>
      <c r="Q418" s="665"/>
      <c r="R418" s="28"/>
      <c r="S418" s="28"/>
      <c r="T418" s="28"/>
      <c r="U418" s="28"/>
      <c r="V418" s="28"/>
      <c r="W418" s="28"/>
      <c r="X418" s="28"/>
      <c r="Y418" s="28"/>
      <c r="Z418" s="28"/>
    </row>
    <row r="419" spans="1:26" ht="15" customHeight="1">
      <c r="A419" s="111">
        <v>409</v>
      </c>
      <c r="B419" s="48"/>
      <c r="C419" s="48"/>
      <c r="D419" s="35"/>
      <c r="E419" s="149"/>
      <c r="F419" s="156"/>
      <c r="G419" s="670"/>
      <c r="H419" s="88"/>
      <c r="I419" s="40"/>
      <c r="J419" s="40"/>
      <c r="K419" s="41"/>
      <c r="L419" s="42"/>
      <c r="M419" s="658"/>
      <c r="N419" s="689" t="str">
        <f t="shared" si="11"/>
        <v/>
      </c>
      <c r="O419" s="660">
        <f t="shared" si="10"/>
        <v>0</v>
      </c>
      <c r="P419" s="655"/>
      <c r="Q419" s="665"/>
      <c r="R419" s="28"/>
      <c r="S419" s="28"/>
      <c r="T419" s="28"/>
      <c r="U419" s="28"/>
      <c r="V419" s="28"/>
      <c r="W419" s="28"/>
      <c r="X419" s="28"/>
      <c r="Y419" s="28"/>
      <c r="Z419" s="28"/>
    </row>
    <row r="420" spans="1:26" ht="15" customHeight="1">
      <c r="A420" s="111">
        <v>410</v>
      </c>
      <c r="B420" s="48"/>
      <c r="C420" s="48"/>
      <c r="D420" s="35"/>
      <c r="E420" s="149"/>
      <c r="F420" s="156"/>
      <c r="G420" s="670"/>
      <c r="H420" s="88"/>
      <c r="I420" s="40"/>
      <c r="J420" s="40"/>
      <c r="K420" s="41"/>
      <c r="L420" s="42"/>
      <c r="M420" s="658"/>
      <c r="N420" s="689" t="str">
        <f t="shared" si="11"/>
        <v/>
      </c>
      <c r="O420" s="660">
        <f t="shared" si="10"/>
        <v>0</v>
      </c>
      <c r="P420" s="655"/>
      <c r="Q420" s="665"/>
      <c r="R420" s="28"/>
      <c r="S420" s="28"/>
      <c r="T420" s="28"/>
      <c r="U420" s="28"/>
      <c r="V420" s="28"/>
      <c r="W420" s="28"/>
      <c r="X420" s="28"/>
      <c r="Y420" s="28"/>
      <c r="Z420" s="28"/>
    </row>
    <row r="421" spans="1:26" ht="15" customHeight="1">
      <c r="A421" s="111">
        <v>411</v>
      </c>
      <c r="B421" s="48"/>
      <c r="C421" s="48"/>
      <c r="D421" s="35"/>
      <c r="E421" s="149"/>
      <c r="F421" s="156"/>
      <c r="G421" s="670"/>
      <c r="H421" s="88"/>
      <c r="I421" s="40"/>
      <c r="J421" s="40"/>
      <c r="K421" s="41"/>
      <c r="L421" s="42"/>
      <c r="M421" s="658"/>
      <c r="N421" s="689" t="str">
        <f t="shared" si="11"/>
        <v/>
      </c>
      <c r="O421" s="660">
        <f t="shared" si="10"/>
        <v>0</v>
      </c>
      <c r="P421" s="655"/>
      <c r="Q421" s="665"/>
      <c r="R421" s="28"/>
      <c r="S421" s="28"/>
      <c r="T421" s="28"/>
      <c r="U421" s="28"/>
      <c r="V421" s="28"/>
      <c r="W421" s="28"/>
      <c r="X421" s="28"/>
      <c r="Y421" s="28"/>
      <c r="Z421" s="28"/>
    </row>
    <row r="422" spans="1:26" ht="15" customHeight="1">
      <c r="A422" s="111">
        <v>412</v>
      </c>
      <c r="B422" s="48"/>
      <c r="C422" s="48"/>
      <c r="D422" s="35"/>
      <c r="E422" s="149"/>
      <c r="F422" s="156"/>
      <c r="G422" s="670"/>
      <c r="H422" s="88"/>
      <c r="I422" s="40"/>
      <c r="J422" s="40"/>
      <c r="K422" s="41"/>
      <c r="L422" s="42"/>
      <c r="M422" s="658"/>
      <c r="N422" s="689" t="str">
        <f t="shared" si="11"/>
        <v/>
      </c>
      <c r="O422" s="660">
        <f t="shared" si="10"/>
        <v>0</v>
      </c>
      <c r="P422" s="655"/>
      <c r="Q422" s="665"/>
      <c r="R422" s="28"/>
      <c r="S422" s="28"/>
      <c r="T422" s="28"/>
      <c r="U422" s="28"/>
      <c r="V422" s="28"/>
      <c r="W422" s="28"/>
      <c r="X422" s="28"/>
      <c r="Y422" s="28"/>
      <c r="Z422" s="28"/>
    </row>
    <row r="423" spans="1:26" ht="15" customHeight="1">
      <c r="A423" s="111">
        <v>413</v>
      </c>
      <c r="B423" s="48"/>
      <c r="C423" s="48"/>
      <c r="D423" s="35"/>
      <c r="E423" s="149"/>
      <c r="F423" s="156"/>
      <c r="G423" s="670"/>
      <c r="H423" s="88"/>
      <c r="I423" s="40"/>
      <c r="J423" s="40"/>
      <c r="K423" s="41"/>
      <c r="L423" s="42"/>
      <c r="M423" s="658"/>
      <c r="N423" s="689" t="str">
        <f t="shared" si="11"/>
        <v/>
      </c>
      <c r="O423" s="660">
        <f t="shared" si="10"/>
        <v>0</v>
      </c>
      <c r="P423" s="655"/>
      <c r="Q423" s="665"/>
      <c r="R423" s="28"/>
      <c r="S423" s="28"/>
      <c r="T423" s="28"/>
      <c r="U423" s="28"/>
      <c r="V423" s="28"/>
      <c r="W423" s="28"/>
      <c r="X423" s="28"/>
      <c r="Y423" s="28"/>
      <c r="Z423" s="28"/>
    </row>
    <row r="424" spans="1:26" ht="15" customHeight="1">
      <c r="A424" s="111">
        <v>414</v>
      </c>
      <c r="B424" s="48"/>
      <c r="C424" s="48"/>
      <c r="D424" s="35"/>
      <c r="E424" s="149"/>
      <c r="F424" s="156"/>
      <c r="G424" s="670"/>
      <c r="H424" s="88"/>
      <c r="I424" s="40"/>
      <c r="J424" s="40"/>
      <c r="K424" s="41"/>
      <c r="L424" s="42"/>
      <c r="M424" s="658"/>
      <c r="N424" s="689" t="str">
        <f t="shared" si="11"/>
        <v/>
      </c>
      <c r="O424" s="660">
        <f t="shared" si="10"/>
        <v>0</v>
      </c>
      <c r="P424" s="655"/>
      <c r="Q424" s="665"/>
      <c r="R424" s="28"/>
      <c r="S424" s="28"/>
      <c r="T424" s="28"/>
      <c r="U424" s="28"/>
      <c r="V424" s="28"/>
      <c r="W424" s="28"/>
      <c r="X424" s="28"/>
      <c r="Y424" s="28"/>
      <c r="Z424" s="28"/>
    </row>
    <row r="425" spans="1:26" ht="15" customHeight="1">
      <c r="A425" s="111">
        <v>415</v>
      </c>
      <c r="B425" s="48"/>
      <c r="C425" s="48"/>
      <c r="D425" s="35"/>
      <c r="E425" s="149"/>
      <c r="F425" s="156"/>
      <c r="G425" s="670"/>
      <c r="H425" s="88"/>
      <c r="I425" s="40"/>
      <c r="J425" s="40"/>
      <c r="K425" s="41"/>
      <c r="L425" s="42"/>
      <c r="M425" s="658"/>
      <c r="N425" s="689" t="str">
        <f t="shared" si="11"/>
        <v/>
      </c>
      <c r="O425" s="660">
        <f t="shared" si="10"/>
        <v>0</v>
      </c>
      <c r="P425" s="655"/>
      <c r="Q425" s="665"/>
      <c r="R425" s="28"/>
      <c r="S425" s="28"/>
      <c r="T425" s="28"/>
      <c r="U425" s="28"/>
      <c r="V425" s="28"/>
      <c r="W425" s="28"/>
      <c r="X425" s="28"/>
      <c r="Y425" s="28"/>
      <c r="Z425" s="28"/>
    </row>
    <row r="426" spans="1:26" ht="15" customHeight="1">
      <c r="A426" s="111">
        <v>416</v>
      </c>
      <c r="B426" s="48"/>
      <c r="C426" s="48"/>
      <c r="D426" s="35"/>
      <c r="E426" s="149"/>
      <c r="F426" s="156"/>
      <c r="G426" s="670"/>
      <c r="H426" s="88"/>
      <c r="I426" s="40"/>
      <c r="J426" s="40"/>
      <c r="K426" s="41"/>
      <c r="L426" s="42"/>
      <c r="M426" s="658"/>
      <c r="N426" s="689" t="str">
        <f t="shared" si="11"/>
        <v/>
      </c>
      <c r="O426" s="660">
        <f t="shared" si="10"/>
        <v>0</v>
      </c>
      <c r="P426" s="655"/>
      <c r="Q426" s="665"/>
      <c r="R426" s="28"/>
      <c r="S426" s="28"/>
      <c r="T426" s="28"/>
      <c r="U426" s="28"/>
      <c r="V426" s="28"/>
      <c r="W426" s="28"/>
      <c r="X426" s="28"/>
      <c r="Y426" s="28"/>
      <c r="Z426" s="28"/>
    </row>
    <row r="427" spans="1:26" ht="15" customHeight="1">
      <c r="A427" s="111">
        <v>417</v>
      </c>
      <c r="B427" s="48"/>
      <c r="C427" s="48"/>
      <c r="D427" s="35"/>
      <c r="E427" s="149"/>
      <c r="F427" s="156"/>
      <c r="G427" s="670"/>
      <c r="H427" s="88"/>
      <c r="I427" s="40"/>
      <c r="J427" s="40"/>
      <c r="K427" s="41"/>
      <c r="L427" s="42"/>
      <c r="M427" s="658"/>
      <c r="N427" s="689" t="str">
        <f t="shared" si="11"/>
        <v/>
      </c>
      <c r="O427" s="660">
        <f t="shared" si="10"/>
        <v>0</v>
      </c>
      <c r="P427" s="655"/>
      <c r="Q427" s="665"/>
      <c r="R427" s="28"/>
      <c r="S427" s="28"/>
      <c r="T427" s="28"/>
      <c r="U427" s="28"/>
      <c r="V427" s="28"/>
      <c r="W427" s="28"/>
      <c r="X427" s="28"/>
      <c r="Y427" s="28"/>
      <c r="Z427" s="28"/>
    </row>
    <row r="428" spans="1:26" ht="15" customHeight="1">
      <c r="A428" s="111">
        <v>418</v>
      </c>
      <c r="B428" s="48"/>
      <c r="C428" s="48"/>
      <c r="D428" s="35"/>
      <c r="E428" s="149"/>
      <c r="F428" s="156"/>
      <c r="G428" s="670"/>
      <c r="H428" s="88"/>
      <c r="I428" s="40"/>
      <c r="J428" s="40"/>
      <c r="K428" s="41"/>
      <c r="L428" s="42"/>
      <c r="M428" s="658"/>
      <c r="N428" s="689" t="str">
        <f t="shared" si="11"/>
        <v/>
      </c>
      <c r="O428" s="660">
        <f t="shared" si="10"/>
        <v>0</v>
      </c>
      <c r="P428" s="655"/>
      <c r="Q428" s="665"/>
      <c r="R428" s="28"/>
      <c r="S428" s="28"/>
      <c r="T428" s="28"/>
      <c r="U428" s="28"/>
      <c r="V428" s="28"/>
      <c r="W428" s="28"/>
      <c r="X428" s="28"/>
      <c r="Y428" s="28"/>
      <c r="Z428" s="28"/>
    </row>
    <row r="429" spans="1:26" ht="15" customHeight="1">
      <c r="A429" s="111">
        <v>419</v>
      </c>
      <c r="B429" s="48"/>
      <c r="C429" s="48"/>
      <c r="D429" s="35"/>
      <c r="E429" s="149"/>
      <c r="F429" s="156"/>
      <c r="G429" s="670"/>
      <c r="H429" s="88"/>
      <c r="I429" s="40"/>
      <c r="J429" s="40"/>
      <c r="K429" s="41"/>
      <c r="L429" s="42"/>
      <c r="M429" s="658"/>
      <c r="N429" s="689" t="str">
        <f t="shared" si="11"/>
        <v/>
      </c>
      <c r="O429" s="660">
        <f t="shared" si="10"/>
        <v>0</v>
      </c>
      <c r="P429" s="655"/>
      <c r="Q429" s="665"/>
      <c r="R429" s="28"/>
      <c r="S429" s="28"/>
      <c r="T429" s="28"/>
      <c r="U429" s="28"/>
      <c r="V429" s="28"/>
      <c r="W429" s="28"/>
      <c r="X429" s="28"/>
      <c r="Y429" s="28"/>
      <c r="Z429" s="28"/>
    </row>
    <row r="430" spans="1:26" ht="15" customHeight="1">
      <c r="A430" s="111">
        <v>420</v>
      </c>
      <c r="B430" s="48"/>
      <c r="C430" s="48"/>
      <c r="D430" s="35"/>
      <c r="E430" s="149"/>
      <c r="F430" s="156"/>
      <c r="G430" s="670"/>
      <c r="H430" s="88"/>
      <c r="I430" s="40"/>
      <c r="J430" s="40"/>
      <c r="K430" s="41"/>
      <c r="L430" s="42"/>
      <c r="M430" s="658"/>
      <c r="N430" s="689" t="str">
        <f t="shared" si="11"/>
        <v/>
      </c>
      <c r="O430" s="660">
        <f t="shared" si="10"/>
        <v>0</v>
      </c>
      <c r="P430" s="655"/>
      <c r="Q430" s="665"/>
      <c r="R430" s="28"/>
      <c r="S430" s="28"/>
      <c r="T430" s="28"/>
      <c r="U430" s="28"/>
      <c r="V430" s="28"/>
      <c r="W430" s="28"/>
      <c r="X430" s="28"/>
      <c r="Y430" s="28"/>
      <c r="Z430" s="28"/>
    </row>
    <row r="431" spans="1:26" ht="15" customHeight="1">
      <c r="A431" s="111">
        <v>421</v>
      </c>
      <c r="B431" s="48"/>
      <c r="C431" s="48"/>
      <c r="D431" s="35"/>
      <c r="E431" s="149"/>
      <c r="F431" s="156"/>
      <c r="G431" s="670"/>
      <c r="H431" s="88"/>
      <c r="I431" s="40"/>
      <c r="J431" s="40"/>
      <c r="K431" s="41"/>
      <c r="L431" s="42"/>
      <c r="M431" s="658"/>
      <c r="N431" s="689" t="str">
        <f t="shared" si="11"/>
        <v/>
      </c>
      <c r="O431" s="660">
        <f t="shared" si="10"/>
        <v>0</v>
      </c>
      <c r="P431" s="655"/>
      <c r="Q431" s="665"/>
      <c r="R431" s="28"/>
      <c r="S431" s="28"/>
      <c r="T431" s="28"/>
      <c r="U431" s="28"/>
      <c r="V431" s="28"/>
      <c r="W431" s="28"/>
      <c r="X431" s="28"/>
      <c r="Y431" s="28"/>
      <c r="Z431" s="28"/>
    </row>
    <row r="432" spans="1:26" ht="15" customHeight="1">
      <c r="A432" s="111">
        <v>422</v>
      </c>
      <c r="B432" s="48"/>
      <c r="C432" s="48"/>
      <c r="D432" s="35"/>
      <c r="E432" s="149"/>
      <c r="F432" s="156"/>
      <c r="G432" s="670"/>
      <c r="H432" s="88"/>
      <c r="I432" s="40"/>
      <c r="J432" s="40"/>
      <c r="K432" s="41"/>
      <c r="L432" s="42"/>
      <c r="M432" s="658"/>
      <c r="N432" s="689" t="str">
        <f t="shared" si="11"/>
        <v/>
      </c>
      <c r="O432" s="660">
        <f t="shared" si="10"/>
        <v>0</v>
      </c>
      <c r="P432" s="655"/>
      <c r="Q432" s="665"/>
      <c r="R432" s="28"/>
      <c r="S432" s="28"/>
      <c r="T432" s="28"/>
      <c r="U432" s="28"/>
      <c r="V432" s="28"/>
      <c r="W432" s="28"/>
      <c r="X432" s="28"/>
      <c r="Y432" s="28"/>
      <c r="Z432" s="28"/>
    </row>
    <row r="433" spans="1:26" ht="15" customHeight="1">
      <c r="A433" s="111">
        <v>423</v>
      </c>
      <c r="B433" s="48"/>
      <c r="C433" s="48"/>
      <c r="D433" s="35"/>
      <c r="E433" s="149"/>
      <c r="F433" s="156"/>
      <c r="G433" s="670"/>
      <c r="H433" s="88"/>
      <c r="I433" s="40"/>
      <c r="J433" s="40"/>
      <c r="K433" s="41"/>
      <c r="L433" s="42"/>
      <c r="M433" s="658"/>
      <c r="N433" s="689" t="str">
        <f t="shared" si="11"/>
        <v/>
      </c>
      <c r="O433" s="660">
        <f t="shared" si="10"/>
        <v>0</v>
      </c>
      <c r="P433" s="655"/>
      <c r="Q433" s="665"/>
      <c r="R433" s="28"/>
      <c r="S433" s="28"/>
      <c r="T433" s="28"/>
      <c r="U433" s="28"/>
      <c r="V433" s="28"/>
      <c r="W433" s="28"/>
      <c r="X433" s="28"/>
      <c r="Y433" s="28"/>
      <c r="Z433" s="28"/>
    </row>
    <row r="434" spans="1:26" ht="15" customHeight="1">
      <c r="A434" s="111">
        <v>424</v>
      </c>
      <c r="B434" s="48"/>
      <c r="C434" s="48"/>
      <c r="D434" s="35"/>
      <c r="E434" s="149"/>
      <c r="F434" s="156"/>
      <c r="G434" s="670"/>
      <c r="H434" s="88"/>
      <c r="I434" s="40"/>
      <c r="J434" s="40"/>
      <c r="K434" s="41"/>
      <c r="L434" s="42"/>
      <c r="M434" s="658"/>
      <c r="N434" s="689" t="str">
        <f t="shared" si="11"/>
        <v/>
      </c>
      <c r="O434" s="660">
        <f t="shared" si="10"/>
        <v>0</v>
      </c>
      <c r="P434" s="655"/>
      <c r="Q434" s="665"/>
      <c r="R434" s="28"/>
      <c r="S434" s="28"/>
      <c r="T434" s="28"/>
      <c r="U434" s="28"/>
      <c r="V434" s="28"/>
      <c r="W434" s="28"/>
      <c r="X434" s="28"/>
      <c r="Y434" s="28"/>
      <c r="Z434" s="28"/>
    </row>
    <row r="435" spans="1:26" ht="15" customHeight="1">
      <c r="A435" s="111">
        <v>425</v>
      </c>
      <c r="B435" s="48"/>
      <c r="C435" s="48"/>
      <c r="D435" s="35"/>
      <c r="E435" s="149"/>
      <c r="F435" s="156"/>
      <c r="G435" s="670"/>
      <c r="H435" s="88"/>
      <c r="I435" s="40"/>
      <c r="J435" s="40"/>
      <c r="K435" s="41"/>
      <c r="L435" s="42"/>
      <c r="M435" s="658"/>
      <c r="N435" s="689" t="str">
        <f t="shared" si="11"/>
        <v/>
      </c>
      <c r="O435" s="660">
        <f t="shared" ref="O435:O510" si="12">G435*H435</f>
        <v>0</v>
      </c>
      <c r="P435" s="655"/>
      <c r="Q435" s="665"/>
      <c r="R435" s="28"/>
      <c r="S435" s="28"/>
      <c r="T435" s="28"/>
      <c r="U435" s="28"/>
      <c r="V435" s="28"/>
      <c r="W435" s="28"/>
      <c r="X435" s="28"/>
      <c r="Y435" s="28"/>
      <c r="Z435" s="28"/>
    </row>
    <row r="436" spans="1:26" ht="15" customHeight="1">
      <c r="A436" s="111">
        <v>426</v>
      </c>
      <c r="B436" s="48"/>
      <c r="C436" s="48"/>
      <c r="D436" s="35"/>
      <c r="E436" s="149"/>
      <c r="F436" s="156"/>
      <c r="G436" s="670"/>
      <c r="H436" s="88"/>
      <c r="I436" s="40"/>
      <c r="J436" s="40"/>
      <c r="K436" s="41"/>
      <c r="L436" s="42"/>
      <c r="M436" s="658"/>
      <c r="N436" s="689" t="str">
        <f t="shared" si="11"/>
        <v/>
      </c>
      <c r="O436" s="660">
        <f t="shared" si="12"/>
        <v>0</v>
      </c>
      <c r="P436" s="655"/>
      <c r="Q436" s="665"/>
      <c r="R436" s="28"/>
      <c r="S436" s="28"/>
      <c r="T436" s="28"/>
      <c r="U436" s="28"/>
      <c r="V436" s="28"/>
      <c r="W436" s="28"/>
      <c r="X436" s="28"/>
      <c r="Y436" s="28"/>
      <c r="Z436" s="28"/>
    </row>
    <row r="437" spans="1:26" ht="15" customHeight="1">
      <c r="A437" s="111">
        <v>427</v>
      </c>
      <c r="B437" s="48"/>
      <c r="C437" s="48"/>
      <c r="D437" s="35"/>
      <c r="E437" s="149"/>
      <c r="F437" s="156"/>
      <c r="G437" s="670"/>
      <c r="H437" s="88"/>
      <c r="I437" s="40"/>
      <c r="J437" s="40"/>
      <c r="K437" s="41"/>
      <c r="L437" s="42"/>
      <c r="M437" s="658"/>
      <c r="N437" s="689" t="str">
        <f t="shared" si="11"/>
        <v/>
      </c>
      <c r="O437" s="660">
        <f t="shared" si="12"/>
        <v>0</v>
      </c>
      <c r="P437" s="655"/>
      <c r="Q437" s="665"/>
      <c r="R437" s="28"/>
      <c r="S437" s="28"/>
      <c r="T437" s="28"/>
      <c r="U437" s="28"/>
      <c r="V437" s="28"/>
      <c r="W437" s="28"/>
      <c r="X437" s="28"/>
      <c r="Y437" s="28"/>
      <c r="Z437" s="28"/>
    </row>
    <row r="438" spans="1:26" ht="15" customHeight="1">
      <c r="A438" s="111">
        <v>428</v>
      </c>
      <c r="B438" s="48"/>
      <c r="C438" s="48"/>
      <c r="D438" s="35"/>
      <c r="E438" s="149"/>
      <c r="F438" s="156"/>
      <c r="G438" s="670"/>
      <c r="H438" s="88"/>
      <c r="I438" s="40"/>
      <c r="J438" s="40"/>
      <c r="K438" s="41"/>
      <c r="L438" s="42"/>
      <c r="M438" s="658"/>
      <c r="N438" s="689" t="str">
        <f t="shared" si="11"/>
        <v/>
      </c>
      <c r="O438" s="660">
        <f t="shared" si="12"/>
        <v>0</v>
      </c>
      <c r="P438" s="655"/>
      <c r="Q438" s="665"/>
      <c r="R438" s="28"/>
      <c r="S438" s="28"/>
      <c r="T438" s="28"/>
      <c r="U438" s="28"/>
      <c r="V438" s="28"/>
      <c r="W438" s="28"/>
      <c r="X438" s="28"/>
      <c r="Y438" s="28"/>
      <c r="Z438" s="28"/>
    </row>
    <row r="439" spans="1:26" ht="15" customHeight="1">
      <c r="A439" s="111">
        <v>429</v>
      </c>
      <c r="B439" s="48"/>
      <c r="C439" s="48"/>
      <c r="D439" s="35"/>
      <c r="E439" s="149"/>
      <c r="F439" s="156"/>
      <c r="G439" s="670"/>
      <c r="H439" s="88"/>
      <c r="I439" s="40"/>
      <c r="J439" s="40"/>
      <c r="K439" s="41"/>
      <c r="L439" s="42"/>
      <c r="M439" s="658"/>
      <c r="N439" s="689" t="str">
        <f t="shared" si="11"/>
        <v/>
      </c>
      <c r="O439" s="660">
        <f t="shared" si="12"/>
        <v>0</v>
      </c>
      <c r="P439" s="655"/>
      <c r="Q439" s="665"/>
      <c r="R439" s="28"/>
      <c r="S439" s="28"/>
      <c r="T439" s="28"/>
      <c r="U439" s="28"/>
      <c r="V439" s="28"/>
      <c r="W439" s="28"/>
      <c r="X439" s="28"/>
      <c r="Y439" s="28"/>
      <c r="Z439" s="28"/>
    </row>
    <row r="440" spans="1:26" ht="15" customHeight="1">
      <c r="A440" s="111">
        <v>430</v>
      </c>
      <c r="B440" s="48"/>
      <c r="C440" s="48"/>
      <c r="D440" s="35"/>
      <c r="E440" s="149"/>
      <c r="F440" s="156"/>
      <c r="G440" s="670"/>
      <c r="H440" s="88"/>
      <c r="I440" s="40"/>
      <c r="J440" s="40"/>
      <c r="K440" s="41"/>
      <c r="L440" s="42"/>
      <c r="M440" s="658"/>
      <c r="N440" s="689" t="str">
        <f t="shared" si="11"/>
        <v/>
      </c>
      <c r="O440" s="660">
        <f t="shared" si="12"/>
        <v>0</v>
      </c>
      <c r="P440" s="655"/>
      <c r="Q440" s="665"/>
      <c r="R440" s="28"/>
      <c r="S440" s="28"/>
      <c r="T440" s="28"/>
      <c r="U440" s="28"/>
      <c r="V440" s="28"/>
      <c r="W440" s="28"/>
      <c r="X440" s="28"/>
      <c r="Y440" s="28"/>
      <c r="Z440" s="28"/>
    </row>
    <row r="441" spans="1:26" ht="15" customHeight="1">
      <c r="A441" s="111">
        <v>431</v>
      </c>
      <c r="B441" s="48"/>
      <c r="C441" s="48"/>
      <c r="D441" s="35"/>
      <c r="E441" s="149"/>
      <c r="F441" s="156"/>
      <c r="G441" s="670"/>
      <c r="H441" s="88"/>
      <c r="I441" s="40"/>
      <c r="J441" s="40"/>
      <c r="K441" s="41"/>
      <c r="L441" s="42"/>
      <c r="M441" s="658"/>
      <c r="N441" s="689" t="str">
        <f t="shared" si="11"/>
        <v/>
      </c>
      <c r="O441" s="660">
        <f t="shared" si="12"/>
        <v>0</v>
      </c>
      <c r="P441" s="655"/>
      <c r="Q441" s="665"/>
      <c r="R441" s="28"/>
      <c r="S441" s="28"/>
      <c r="T441" s="28"/>
      <c r="U441" s="28"/>
      <c r="V441" s="28"/>
      <c r="W441" s="28"/>
      <c r="X441" s="28"/>
      <c r="Y441" s="28"/>
      <c r="Z441" s="28"/>
    </row>
    <row r="442" spans="1:26" ht="15" customHeight="1">
      <c r="A442" s="111">
        <v>432</v>
      </c>
      <c r="B442" s="48"/>
      <c r="C442" s="48"/>
      <c r="D442" s="35"/>
      <c r="E442" s="149"/>
      <c r="F442" s="156"/>
      <c r="G442" s="670"/>
      <c r="H442" s="88"/>
      <c r="I442" s="40"/>
      <c r="J442" s="40"/>
      <c r="K442" s="41"/>
      <c r="L442" s="42"/>
      <c r="M442" s="658"/>
      <c r="N442" s="689" t="str">
        <f t="shared" si="11"/>
        <v/>
      </c>
      <c r="O442" s="660">
        <f t="shared" si="12"/>
        <v>0</v>
      </c>
      <c r="P442" s="655"/>
      <c r="Q442" s="665"/>
      <c r="R442" s="28"/>
      <c r="S442" s="28"/>
      <c r="T442" s="28"/>
      <c r="U442" s="28"/>
      <c r="V442" s="28"/>
      <c r="W442" s="28"/>
      <c r="X442" s="28"/>
      <c r="Y442" s="28"/>
      <c r="Z442" s="28"/>
    </row>
    <row r="443" spans="1:26" ht="15" customHeight="1">
      <c r="A443" s="111">
        <v>433</v>
      </c>
      <c r="B443" s="48"/>
      <c r="C443" s="48"/>
      <c r="D443" s="35"/>
      <c r="E443" s="149"/>
      <c r="F443" s="156"/>
      <c r="G443" s="670"/>
      <c r="H443" s="88"/>
      <c r="I443" s="40"/>
      <c r="J443" s="40"/>
      <c r="K443" s="41"/>
      <c r="L443" s="42"/>
      <c r="M443" s="658"/>
      <c r="N443" s="689" t="str">
        <f t="shared" si="11"/>
        <v/>
      </c>
      <c r="O443" s="660">
        <f t="shared" si="12"/>
        <v>0</v>
      </c>
      <c r="P443" s="655"/>
      <c r="Q443" s="665"/>
      <c r="R443" s="28"/>
      <c r="S443" s="28"/>
      <c r="T443" s="28"/>
      <c r="U443" s="28"/>
      <c r="V443" s="28"/>
      <c r="W443" s="28"/>
      <c r="X443" s="28"/>
      <c r="Y443" s="28"/>
      <c r="Z443" s="28"/>
    </row>
    <row r="444" spans="1:26" ht="15" customHeight="1">
      <c r="A444" s="111">
        <v>434</v>
      </c>
      <c r="B444" s="48"/>
      <c r="C444" s="48"/>
      <c r="D444" s="35"/>
      <c r="E444" s="149"/>
      <c r="F444" s="156"/>
      <c r="G444" s="670"/>
      <c r="H444" s="88"/>
      <c r="I444" s="40"/>
      <c r="J444" s="40"/>
      <c r="K444" s="41"/>
      <c r="L444" s="42"/>
      <c r="M444" s="658"/>
      <c r="N444" s="689" t="str">
        <f t="shared" si="11"/>
        <v/>
      </c>
      <c r="O444" s="660">
        <f t="shared" si="12"/>
        <v>0</v>
      </c>
      <c r="P444" s="655"/>
      <c r="Q444" s="665"/>
      <c r="R444" s="28"/>
      <c r="S444" s="28"/>
      <c r="T444" s="28"/>
      <c r="U444" s="28"/>
      <c r="V444" s="28"/>
      <c r="W444" s="28"/>
      <c r="X444" s="28"/>
      <c r="Y444" s="28"/>
      <c r="Z444" s="28"/>
    </row>
    <row r="445" spans="1:26" ht="15" customHeight="1">
      <c r="A445" s="111">
        <v>435</v>
      </c>
      <c r="B445" s="48"/>
      <c r="C445" s="48"/>
      <c r="D445" s="35"/>
      <c r="E445" s="149"/>
      <c r="F445" s="156"/>
      <c r="G445" s="670"/>
      <c r="H445" s="88"/>
      <c r="I445" s="40"/>
      <c r="J445" s="40"/>
      <c r="K445" s="41"/>
      <c r="L445" s="42"/>
      <c r="M445" s="658"/>
      <c r="N445" s="689" t="str">
        <f t="shared" si="11"/>
        <v/>
      </c>
      <c r="O445" s="660">
        <f t="shared" si="12"/>
        <v>0</v>
      </c>
      <c r="P445" s="655"/>
      <c r="Q445" s="665"/>
      <c r="R445" s="28"/>
      <c r="S445" s="28"/>
      <c r="T445" s="28"/>
      <c r="U445" s="28"/>
      <c r="V445" s="28"/>
      <c r="W445" s="28"/>
      <c r="X445" s="28"/>
      <c r="Y445" s="28"/>
      <c r="Z445" s="28"/>
    </row>
    <row r="446" spans="1:26" ht="15" customHeight="1">
      <c r="A446" s="111">
        <v>436</v>
      </c>
      <c r="B446" s="48"/>
      <c r="C446" s="48"/>
      <c r="D446" s="35"/>
      <c r="E446" s="149"/>
      <c r="F446" s="156"/>
      <c r="G446" s="670"/>
      <c r="H446" s="88"/>
      <c r="I446" s="40"/>
      <c r="J446" s="40"/>
      <c r="K446" s="41"/>
      <c r="L446" s="42"/>
      <c r="M446" s="658"/>
      <c r="N446" s="689" t="str">
        <f t="shared" si="11"/>
        <v/>
      </c>
      <c r="O446" s="660">
        <f t="shared" si="12"/>
        <v>0</v>
      </c>
      <c r="P446" s="655"/>
      <c r="Q446" s="665"/>
      <c r="R446" s="28"/>
      <c r="S446" s="28"/>
      <c r="T446" s="28"/>
      <c r="U446" s="28"/>
      <c r="V446" s="28"/>
      <c r="W446" s="28"/>
      <c r="X446" s="28"/>
      <c r="Y446" s="28"/>
      <c r="Z446" s="28"/>
    </row>
    <row r="447" spans="1:26" ht="15" customHeight="1">
      <c r="A447" s="111">
        <v>437</v>
      </c>
      <c r="B447" s="48"/>
      <c r="C447" s="48"/>
      <c r="D447" s="35"/>
      <c r="E447" s="149"/>
      <c r="F447" s="156"/>
      <c r="G447" s="670"/>
      <c r="H447" s="88"/>
      <c r="I447" s="40"/>
      <c r="J447" s="40"/>
      <c r="K447" s="41"/>
      <c r="L447" s="42"/>
      <c r="M447" s="658"/>
      <c r="N447" s="689" t="str">
        <f t="shared" si="11"/>
        <v/>
      </c>
      <c r="O447" s="660">
        <f t="shared" si="12"/>
        <v>0</v>
      </c>
      <c r="P447" s="655"/>
      <c r="Q447" s="665"/>
      <c r="R447" s="28"/>
      <c r="S447" s="28"/>
      <c r="T447" s="28"/>
      <c r="U447" s="28"/>
      <c r="V447" s="28"/>
      <c r="W447" s="28"/>
      <c r="X447" s="28"/>
      <c r="Y447" s="28"/>
      <c r="Z447" s="28"/>
    </row>
    <row r="448" spans="1:26" ht="15" customHeight="1">
      <c r="A448" s="111">
        <v>438</v>
      </c>
      <c r="B448" s="48"/>
      <c r="C448" s="48"/>
      <c r="D448" s="35"/>
      <c r="E448" s="149"/>
      <c r="F448" s="156"/>
      <c r="G448" s="670"/>
      <c r="H448" s="88"/>
      <c r="I448" s="40"/>
      <c r="J448" s="40"/>
      <c r="K448" s="41"/>
      <c r="L448" s="42"/>
      <c r="M448" s="658"/>
      <c r="N448" s="689" t="str">
        <f t="shared" si="11"/>
        <v/>
      </c>
      <c r="O448" s="660">
        <f t="shared" si="12"/>
        <v>0</v>
      </c>
      <c r="P448" s="655"/>
      <c r="Q448" s="665"/>
      <c r="R448" s="28"/>
      <c r="S448" s="28"/>
      <c r="T448" s="28"/>
      <c r="U448" s="28"/>
      <c r="V448" s="28"/>
      <c r="W448" s="28"/>
      <c r="X448" s="28"/>
      <c r="Y448" s="28"/>
      <c r="Z448" s="28"/>
    </row>
    <row r="449" spans="1:26" ht="15" customHeight="1">
      <c r="A449" s="111">
        <v>439</v>
      </c>
      <c r="B449" s="48"/>
      <c r="C449" s="48"/>
      <c r="D449" s="35"/>
      <c r="E449" s="149"/>
      <c r="F449" s="156"/>
      <c r="G449" s="670"/>
      <c r="H449" s="88"/>
      <c r="I449" s="40"/>
      <c r="J449" s="40"/>
      <c r="K449" s="41"/>
      <c r="L449" s="42"/>
      <c r="M449" s="658"/>
      <c r="N449" s="689" t="str">
        <f t="shared" si="11"/>
        <v/>
      </c>
      <c r="O449" s="660">
        <f t="shared" si="12"/>
        <v>0</v>
      </c>
      <c r="P449" s="655"/>
      <c r="Q449" s="665"/>
      <c r="R449" s="28"/>
      <c r="S449" s="28"/>
      <c r="T449" s="28"/>
      <c r="U449" s="28"/>
      <c r="V449" s="28"/>
      <c r="W449" s="28"/>
      <c r="X449" s="28"/>
      <c r="Y449" s="28"/>
      <c r="Z449" s="28"/>
    </row>
    <row r="450" spans="1:26" ht="15" customHeight="1">
      <c r="A450" s="111">
        <v>440</v>
      </c>
      <c r="B450" s="48"/>
      <c r="C450" s="48"/>
      <c r="D450" s="35"/>
      <c r="E450" s="149"/>
      <c r="F450" s="156"/>
      <c r="G450" s="670"/>
      <c r="H450" s="88"/>
      <c r="I450" s="40"/>
      <c r="J450" s="40"/>
      <c r="K450" s="41"/>
      <c r="L450" s="42"/>
      <c r="M450" s="658"/>
      <c r="N450" s="689" t="str">
        <f t="shared" si="11"/>
        <v/>
      </c>
      <c r="O450" s="660">
        <f t="shared" si="12"/>
        <v>0</v>
      </c>
      <c r="P450" s="655"/>
      <c r="Q450" s="665"/>
      <c r="R450" s="28"/>
      <c r="S450" s="28"/>
      <c r="T450" s="28"/>
      <c r="U450" s="28"/>
      <c r="V450" s="28"/>
      <c r="W450" s="28"/>
      <c r="X450" s="28"/>
      <c r="Y450" s="28"/>
      <c r="Z450" s="28"/>
    </row>
    <row r="451" spans="1:26" ht="15" customHeight="1">
      <c r="A451" s="111">
        <v>441</v>
      </c>
      <c r="B451" s="48"/>
      <c r="C451" s="48"/>
      <c r="D451" s="35"/>
      <c r="E451" s="149"/>
      <c r="F451" s="156"/>
      <c r="G451" s="670"/>
      <c r="H451" s="88"/>
      <c r="I451" s="40"/>
      <c r="J451" s="40"/>
      <c r="K451" s="41"/>
      <c r="L451" s="42"/>
      <c r="M451" s="658"/>
      <c r="N451" s="689" t="str">
        <f t="shared" si="11"/>
        <v/>
      </c>
      <c r="O451" s="660">
        <f t="shared" si="12"/>
        <v>0</v>
      </c>
      <c r="P451" s="655"/>
      <c r="Q451" s="665"/>
      <c r="R451" s="28"/>
      <c r="S451" s="28"/>
      <c r="T451" s="28"/>
      <c r="U451" s="28"/>
      <c r="V451" s="28"/>
      <c r="W451" s="28"/>
      <c r="X451" s="28"/>
      <c r="Y451" s="28"/>
      <c r="Z451" s="28"/>
    </row>
    <row r="452" spans="1:26" ht="15" customHeight="1">
      <c r="A452" s="111">
        <v>442</v>
      </c>
      <c r="B452" s="48"/>
      <c r="C452" s="48"/>
      <c r="D452" s="35"/>
      <c r="E452" s="149"/>
      <c r="F452" s="156"/>
      <c r="G452" s="670"/>
      <c r="H452" s="88"/>
      <c r="I452" s="40"/>
      <c r="J452" s="40"/>
      <c r="K452" s="41"/>
      <c r="L452" s="42"/>
      <c r="M452" s="658"/>
      <c r="N452" s="689" t="str">
        <f t="shared" si="11"/>
        <v/>
      </c>
      <c r="O452" s="660">
        <f t="shared" si="12"/>
        <v>0</v>
      </c>
      <c r="P452" s="655"/>
      <c r="Q452" s="665"/>
      <c r="R452" s="28"/>
      <c r="S452" s="28"/>
      <c r="T452" s="28"/>
      <c r="U452" s="28"/>
      <c r="V452" s="28"/>
      <c r="W452" s="28"/>
      <c r="X452" s="28"/>
      <c r="Y452" s="28"/>
      <c r="Z452" s="28"/>
    </row>
    <row r="453" spans="1:26" ht="15" customHeight="1">
      <c r="A453" s="111">
        <v>443</v>
      </c>
      <c r="B453" s="48"/>
      <c r="C453" s="48"/>
      <c r="D453" s="35"/>
      <c r="E453" s="149"/>
      <c r="F453" s="156"/>
      <c r="G453" s="670"/>
      <c r="H453" s="88"/>
      <c r="I453" s="40"/>
      <c r="J453" s="40"/>
      <c r="K453" s="41"/>
      <c r="L453" s="42"/>
      <c r="M453" s="658"/>
      <c r="N453" s="689" t="str">
        <f t="shared" si="11"/>
        <v/>
      </c>
      <c r="O453" s="660">
        <f t="shared" si="12"/>
        <v>0</v>
      </c>
      <c r="P453" s="655"/>
      <c r="Q453" s="665"/>
      <c r="R453" s="28"/>
      <c r="S453" s="28"/>
      <c r="T453" s="28"/>
      <c r="U453" s="28"/>
      <c r="V453" s="28"/>
      <c r="W453" s="28"/>
      <c r="X453" s="28"/>
      <c r="Y453" s="28"/>
      <c r="Z453" s="28"/>
    </row>
    <row r="454" spans="1:26" ht="15" customHeight="1">
      <c r="A454" s="111">
        <v>444</v>
      </c>
      <c r="B454" s="48"/>
      <c r="C454" s="48"/>
      <c r="D454" s="35"/>
      <c r="E454" s="149"/>
      <c r="F454" s="156"/>
      <c r="G454" s="670"/>
      <c r="H454" s="88"/>
      <c r="I454" s="40"/>
      <c r="J454" s="40"/>
      <c r="K454" s="41"/>
      <c r="L454" s="42"/>
      <c r="M454" s="658"/>
      <c r="N454" s="689" t="str">
        <f t="shared" si="11"/>
        <v/>
      </c>
      <c r="O454" s="660">
        <f t="shared" si="12"/>
        <v>0</v>
      </c>
      <c r="P454" s="655"/>
      <c r="Q454" s="665"/>
      <c r="R454" s="28"/>
      <c r="S454" s="28"/>
      <c r="T454" s="28"/>
      <c r="U454" s="28"/>
      <c r="V454" s="28"/>
      <c r="W454" s="28"/>
      <c r="X454" s="28"/>
      <c r="Y454" s="28"/>
      <c r="Z454" s="28"/>
    </row>
    <row r="455" spans="1:26" ht="15" customHeight="1">
      <c r="A455" s="111">
        <v>445</v>
      </c>
      <c r="B455" s="48"/>
      <c r="C455" s="48"/>
      <c r="D455" s="35"/>
      <c r="E455" s="149"/>
      <c r="F455" s="156"/>
      <c r="G455" s="670"/>
      <c r="H455" s="88"/>
      <c r="I455" s="40"/>
      <c r="J455" s="40"/>
      <c r="K455" s="41"/>
      <c r="L455" s="42"/>
      <c r="M455" s="658"/>
      <c r="N455" s="689" t="str">
        <f t="shared" si="11"/>
        <v/>
      </c>
      <c r="O455" s="660">
        <f t="shared" si="12"/>
        <v>0</v>
      </c>
      <c r="P455" s="655"/>
      <c r="Q455" s="665"/>
      <c r="R455" s="28"/>
      <c r="S455" s="28"/>
      <c r="T455" s="28"/>
      <c r="U455" s="28"/>
      <c r="V455" s="28"/>
      <c r="W455" s="28"/>
      <c r="X455" s="28"/>
      <c r="Y455" s="28"/>
      <c r="Z455" s="28"/>
    </row>
    <row r="456" spans="1:26" ht="15" customHeight="1">
      <c r="A456" s="111">
        <v>446</v>
      </c>
      <c r="B456" s="48"/>
      <c r="C456" s="48"/>
      <c r="D456" s="35"/>
      <c r="E456" s="149"/>
      <c r="F456" s="156"/>
      <c r="G456" s="670"/>
      <c r="H456" s="88"/>
      <c r="I456" s="40"/>
      <c r="J456" s="40"/>
      <c r="K456" s="41"/>
      <c r="L456" s="42"/>
      <c r="M456" s="658"/>
      <c r="N456" s="689" t="str">
        <f t="shared" si="11"/>
        <v/>
      </c>
      <c r="O456" s="660">
        <f t="shared" si="12"/>
        <v>0</v>
      </c>
      <c r="P456" s="655"/>
      <c r="Q456" s="665"/>
      <c r="R456" s="28"/>
      <c r="S456" s="28"/>
      <c r="T456" s="28"/>
      <c r="U456" s="28"/>
      <c r="V456" s="28"/>
      <c r="W456" s="28"/>
      <c r="X456" s="28"/>
      <c r="Y456" s="28"/>
      <c r="Z456" s="28"/>
    </row>
    <row r="457" spans="1:26" ht="15" customHeight="1">
      <c r="A457" s="111">
        <v>447</v>
      </c>
      <c r="B457" s="48"/>
      <c r="C457" s="48"/>
      <c r="D457" s="35"/>
      <c r="E457" s="149"/>
      <c r="F457" s="156"/>
      <c r="G457" s="670"/>
      <c r="H457" s="88"/>
      <c r="I457" s="40"/>
      <c r="J457" s="40"/>
      <c r="K457" s="41"/>
      <c r="L457" s="42"/>
      <c r="M457" s="658"/>
      <c r="N457" s="689" t="str">
        <f t="shared" si="11"/>
        <v/>
      </c>
      <c r="O457" s="660">
        <f t="shared" si="12"/>
        <v>0</v>
      </c>
      <c r="P457" s="655"/>
      <c r="Q457" s="665"/>
      <c r="R457" s="28"/>
      <c r="S457" s="28"/>
      <c r="T457" s="28"/>
      <c r="U457" s="28"/>
      <c r="V457" s="28"/>
      <c r="W457" s="28"/>
      <c r="X457" s="28"/>
      <c r="Y457" s="28"/>
      <c r="Z457" s="28"/>
    </row>
    <row r="458" spans="1:26" ht="15" customHeight="1">
      <c r="A458" s="111">
        <v>448</v>
      </c>
      <c r="B458" s="48"/>
      <c r="C458" s="48"/>
      <c r="D458" s="35"/>
      <c r="E458" s="149"/>
      <c r="F458" s="156"/>
      <c r="G458" s="670"/>
      <c r="H458" s="88"/>
      <c r="I458" s="40"/>
      <c r="J458" s="40"/>
      <c r="K458" s="41"/>
      <c r="L458" s="42"/>
      <c r="M458" s="658"/>
      <c r="N458" s="689" t="str">
        <f t="shared" si="11"/>
        <v/>
      </c>
      <c r="O458" s="660">
        <f t="shared" si="12"/>
        <v>0</v>
      </c>
      <c r="P458" s="655"/>
      <c r="Q458" s="665"/>
      <c r="R458" s="28"/>
      <c r="S458" s="28"/>
      <c r="T458" s="28"/>
      <c r="U458" s="28"/>
      <c r="V458" s="28"/>
      <c r="W458" s="28"/>
      <c r="X458" s="28"/>
      <c r="Y458" s="28"/>
      <c r="Z458" s="28"/>
    </row>
    <row r="459" spans="1:26" ht="15" customHeight="1">
      <c r="A459" s="111">
        <v>449</v>
      </c>
      <c r="B459" s="48"/>
      <c r="C459" s="48"/>
      <c r="D459" s="35"/>
      <c r="E459" s="149"/>
      <c r="F459" s="156"/>
      <c r="G459" s="670"/>
      <c r="H459" s="88"/>
      <c r="I459" s="40"/>
      <c r="J459" s="40"/>
      <c r="K459" s="41"/>
      <c r="L459" s="42"/>
      <c r="M459" s="658"/>
      <c r="N459" s="689" t="str">
        <f t="shared" si="11"/>
        <v/>
      </c>
      <c r="O459" s="660">
        <f t="shared" si="12"/>
        <v>0</v>
      </c>
      <c r="P459" s="655"/>
      <c r="Q459" s="665"/>
      <c r="R459" s="28"/>
      <c r="S459" s="28"/>
      <c r="T459" s="28"/>
      <c r="U459" s="28"/>
      <c r="V459" s="28"/>
      <c r="W459" s="28"/>
      <c r="X459" s="28"/>
      <c r="Y459" s="28"/>
      <c r="Z459" s="28"/>
    </row>
    <row r="460" spans="1:26" ht="15" customHeight="1">
      <c r="A460" s="111">
        <v>450</v>
      </c>
      <c r="B460" s="48"/>
      <c r="C460" s="48"/>
      <c r="D460" s="35"/>
      <c r="E460" s="149"/>
      <c r="F460" s="156"/>
      <c r="G460" s="670"/>
      <c r="H460" s="88"/>
      <c r="I460" s="40"/>
      <c r="J460" s="40"/>
      <c r="K460" s="41"/>
      <c r="L460" s="42"/>
      <c r="M460" s="658"/>
      <c r="N460" s="689" t="str">
        <f t="shared" si="11"/>
        <v/>
      </c>
      <c r="O460" s="660">
        <f t="shared" si="12"/>
        <v>0</v>
      </c>
      <c r="P460" s="655"/>
      <c r="Q460" s="665"/>
      <c r="R460" s="28"/>
      <c r="S460" s="28"/>
      <c r="T460" s="28"/>
      <c r="U460" s="28"/>
      <c r="V460" s="28"/>
      <c r="W460" s="28"/>
      <c r="X460" s="28"/>
      <c r="Y460" s="28"/>
      <c r="Z460" s="28"/>
    </row>
    <row r="461" spans="1:26" ht="15" customHeight="1">
      <c r="A461" s="111">
        <v>451</v>
      </c>
      <c r="B461" s="48"/>
      <c r="C461" s="48"/>
      <c r="D461" s="35"/>
      <c r="E461" s="149"/>
      <c r="F461" s="156"/>
      <c r="G461" s="670"/>
      <c r="H461" s="88"/>
      <c r="I461" s="40"/>
      <c r="J461" s="40"/>
      <c r="K461" s="41"/>
      <c r="L461" s="42"/>
      <c r="M461" s="658"/>
      <c r="N461" s="689" t="str">
        <f t="shared" si="11"/>
        <v/>
      </c>
      <c r="O461" s="660">
        <f t="shared" si="12"/>
        <v>0</v>
      </c>
      <c r="P461" s="655"/>
      <c r="Q461" s="665"/>
      <c r="R461" s="28"/>
      <c r="S461" s="28"/>
      <c r="T461" s="28"/>
      <c r="U461" s="28"/>
      <c r="V461" s="28"/>
      <c r="W461" s="28"/>
      <c r="X461" s="28"/>
      <c r="Y461" s="28"/>
      <c r="Z461" s="28"/>
    </row>
    <row r="462" spans="1:26" ht="15" customHeight="1">
      <c r="A462" s="111">
        <v>452</v>
      </c>
      <c r="B462" s="48"/>
      <c r="C462" s="48"/>
      <c r="D462" s="35"/>
      <c r="E462" s="149"/>
      <c r="F462" s="156"/>
      <c r="G462" s="670"/>
      <c r="H462" s="88"/>
      <c r="I462" s="40"/>
      <c r="J462" s="40"/>
      <c r="K462" s="41"/>
      <c r="L462" s="42"/>
      <c r="M462" s="658"/>
      <c r="N462" s="689" t="str">
        <f t="shared" si="11"/>
        <v/>
      </c>
      <c r="O462" s="660">
        <f t="shared" si="12"/>
        <v>0</v>
      </c>
      <c r="P462" s="655"/>
      <c r="Q462" s="665"/>
      <c r="R462" s="28"/>
      <c r="S462" s="28"/>
      <c r="T462" s="28"/>
      <c r="U462" s="28"/>
      <c r="V462" s="28"/>
      <c r="W462" s="28"/>
      <c r="X462" s="28"/>
      <c r="Y462" s="28"/>
      <c r="Z462" s="28"/>
    </row>
    <row r="463" spans="1:26" ht="15" customHeight="1">
      <c r="A463" s="111">
        <v>453</v>
      </c>
      <c r="B463" s="48"/>
      <c r="C463" s="48"/>
      <c r="D463" s="35"/>
      <c r="E463" s="149"/>
      <c r="F463" s="156"/>
      <c r="G463" s="670"/>
      <c r="H463" s="88"/>
      <c r="I463" s="40"/>
      <c r="J463" s="40"/>
      <c r="K463" s="41"/>
      <c r="L463" s="42"/>
      <c r="M463" s="658"/>
      <c r="N463" s="689" t="str">
        <f t="shared" si="11"/>
        <v/>
      </c>
      <c r="O463" s="660">
        <f t="shared" si="12"/>
        <v>0</v>
      </c>
      <c r="P463" s="655"/>
      <c r="Q463" s="665"/>
      <c r="R463" s="28"/>
      <c r="S463" s="28"/>
      <c r="T463" s="28"/>
      <c r="U463" s="28"/>
      <c r="V463" s="28"/>
      <c r="W463" s="28"/>
      <c r="X463" s="28"/>
      <c r="Y463" s="28"/>
      <c r="Z463" s="28"/>
    </row>
    <row r="464" spans="1:26" ht="15" customHeight="1">
      <c r="A464" s="111">
        <v>454</v>
      </c>
      <c r="B464" s="48"/>
      <c r="C464" s="48"/>
      <c r="D464" s="35"/>
      <c r="E464" s="149"/>
      <c r="F464" s="156"/>
      <c r="G464" s="670"/>
      <c r="H464" s="88"/>
      <c r="I464" s="40"/>
      <c r="J464" s="40"/>
      <c r="K464" s="41"/>
      <c r="L464" s="42"/>
      <c r="M464" s="658"/>
      <c r="N464" s="689" t="str">
        <f t="shared" si="11"/>
        <v/>
      </c>
      <c r="O464" s="660">
        <f t="shared" si="12"/>
        <v>0</v>
      </c>
      <c r="P464" s="655"/>
      <c r="Q464" s="665"/>
      <c r="R464" s="28"/>
      <c r="S464" s="28"/>
      <c r="T464" s="28"/>
      <c r="U464" s="28"/>
      <c r="V464" s="28"/>
      <c r="W464" s="28"/>
      <c r="X464" s="28"/>
      <c r="Y464" s="28"/>
      <c r="Z464" s="28"/>
    </row>
    <row r="465" spans="1:26" ht="15" customHeight="1">
      <c r="A465" s="111">
        <v>455</v>
      </c>
      <c r="B465" s="48"/>
      <c r="C465" s="48"/>
      <c r="D465" s="35"/>
      <c r="E465" s="149"/>
      <c r="F465" s="156"/>
      <c r="G465" s="670"/>
      <c r="H465" s="88"/>
      <c r="I465" s="40"/>
      <c r="J465" s="40"/>
      <c r="K465" s="41"/>
      <c r="L465" s="42"/>
      <c r="M465" s="658"/>
      <c r="N465" s="689" t="str">
        <f t="shared" si="11"/>
        <v/>
      </c>
      <c r="O465" s="660">
        <f t="shared" si="12"/>
        <v>0</v>
      </c>
      <c r="P465" s="655"/>
      <c r="Q465" s="665"/>
      <c r="R465" s="28"/>
      <c r="S465" s="28"/>
      <c r="T465" s="28"/>
      <c r="U465" s="28"/>
      <c r="V465" s="28"/>
      <c r="W465" s="28"/>
      <c r="X465" s="28"/>
      <c r="Y465" s="28"/>
      <c r="Z465" s="28"/>
    </row>
    <row r="466" spans="1:26" ht="15" customHeight="1">
      <c r="A466" s="111">
        <v>456</v>
      </c>
      <c r="B466" s="48"/>
      <c r="C466" s="48"/>
      <c r="D466" s="35"/>
      <c r="E466" s="149"/>
      <c r="F466" s="156"/>
      <c r="G466" s="670"/>
      <c r="H466" s="88"/>
      <c r="I466" s="40"/>
      <c r="J466" s="40"/>
      <c r="K466" s="41"/>
      <c r="L466" s="42"/>
      <c r="M466" s="658"/>
      <c r="N466" s="689" t="str">
        <f t="shared" si="11"/>
        <v/>
      </c>
      <c r="O466" s="660">
        <f t="shared" si="12"/>
        <v>0</v>
      </c>
      <c r="P466" s="655"/>
      <c r="Q466" s="665"/>
      <c r="R466" s="28"/>
      <c r="S466" s="28"/>
      <c r="T466" s="28"/>
      <c r="U466" s="28"/>
      <c r="V466" s="28"/>
      <c r="W466" s="28"/>
      <c r="X466" s="28"/>
      <c r="Y466" s="28"/>
      <c r="Z466" s="28"/>
    </row>
    <row r="467" spans="1:26" ht="15" customHeight="1">
      <c r="A467" s="111">
        <v>457</v>
      </c>
      <c r="B467" s="48"/>
      <c r="C467" s="48"/>
      <c r="D467" s="35"/>
      <c r="E467" s="149"/>
      <c r="F467" s="156"/>
      <c r="G467" s="670"/>
      <c r="H467" s="88"/>
      <c r="I467" s="40"/>
      <c r="J467" s="40"/>
      <c r="K467" s="41"/>
      <c r="L467" s="42"/>
      <c r="M467" s="658"/>
      <c r="N467" s="689" t="str">
        <f t="shared" si="11"/>
        <v/>
      </c>
      <c r="O467" s="660">
        <f t="shared" si="12"/>
        <v>0</v>
      </c>
      <c r="P467" s="655"/>
      <c r="Q467" s="665"/>
      <c r="R467" s="28"/>
      <c r="S467" s="28"/>
      <c r="T467" s="28"/>
      <c r="U467" s="28"/>
      <c r="V467" s="28"/>
      <c r="W467" s="28"/>
      <c r="X467" s="28"/>
      <c r="Y467" s="28"/>
      <c r="Z467" s="28"/>
    </row>
    <row r="468" spans="1:26" ht="15" customHeight="1">
      <c r="A468" s="111">
        <v>458</v>
      </c>
      <c r="B468" s="48"/>
      <c r="C468" s="48"/>
      <c r="D468" s="35"/>
      <c r="E468" s="149"/>
      <c r="F468" s="156"/>
      <c r="G468" s="670"/>
      <c r="H468" s="88"/>
      <c r="I468" s="40"/>
      <c r="J468" s="40"/>
      <c r="K468" s="41"/>
      <c r="L468" s="42"/>
      <c r="M468" s="658"/>
      <c r="N468" s="689" t="str">
        <f t="shared" si="11"/>
        <v/>
      </c>
      <c r="O468" s="660">
        <f t="shared" si="12"/>
        <v>0</v>
      </c>
      <c r="P468" s="655"/>
      <c r="Q468" s="665"/>
      <c r="R468" s="28"/>
      <c r="S468" s="28"/>
      <c r="T468" s="28"/>
      <c r="U468" s="28"/>
      <c r="V468" s="28"/>
      <c r="W468" s="28"/>
      <c r="X468" s="28"/>
      <c r="Y468" s="28"/>
      <c r="Z468" s="28"/>
    </row>
    <row r="469" spans="1:26" ht="15" customHeight="1">
      <c r="A469" s="111">
        <v>459</v>
      </c>
      <c r="B469" s="48"/>
      <c r="C469" s="48"/>
      <c r="D469" s="35"/>
      <c r="E469" s="149"/>
      <c r="F469" s="156"/>
      <c r="G469" s="670"/>
      <c r="H469" s="88"/>
      <c r="I469" s="40"/>
      <c r="J469" s="40"/>
      <c r="K469" s="41"/>
      <c r="L469" s="42"/>
      <c r="M469" s="658"/>
      <c r="N469" s="689" t="str">
        <f t="shared" si="11"/>
        <v/>
      </c>
      <c r="O469" s="660">
        <f t="shared" si="12"/>
        <v>0</v>
      </c>
      <c r="P469" s="655"/>
      <c r="Q469" s="665"/>
      <c r="R469" s="28"/>
      <c r="S469" s="28"/>
      <c r="T469" s="28"/>
      <c r="U469" s="28"/>
      <c r="V469" s="28"/>
      <c r="W469" s="28"/>
      <c r="X469" s="28"/>
      <c r="Y469" s="28"/>
      <c r="Z469" s="28"/>
    </row>
    <row r="470" spans="1:26" ht="15" customHeight="1">
      <c r="A470" s="111">
        <v>460</v>
      </c>
      <c r="B470" s="48"/>
      <c r="C470" s="48"/>
      <c r="D470" s="35"/>
      <c r="E470" s="149"/>
      <c r="F470" s="156"/>
      <c r="G470" s="670"/>
      <c r="H470" s="88"/>
      <c r="I470" s="40"/>
      <c r="J470" s="40"/>
      <c r="K470" s="41"/>
      <c r="L470" s="42"/>
      <c r="M470" s="658"/>
      <c r="N470" s="689" t="str">
        <f t="shared" si="11"/>
        <v/>
      </c>
      <c r="O470" s="660">
        <f t="shared" si="12"/>
        <v>0</v>
      </c>
      <c r="P470" s="655"/>
      <c r="Q470" s="665"/>
      <c r="R470" s="28"/>
      <c r="S470" s="28"/>
      <c r="T470" s="28"/>
      <c r="U470" s="28"/>
      <c r="V470" s="28"/>
      <c r="W470" s="28"/>
      <c r="X470" s="28"/>
      <c r="Y470" s="28"/>
      <c r="Z470" s="28"/>
    </row>
    <row r="471" spans="1:26" ht="15" customHeight="1">
      <c r="A471" s="111">
        <v>461</v>
      </c>
      <c r="B471" s="48"/>
      <c r="C471" s="48"/>
      <c r="D471" s="35"/>
      <c r="E471" s="149"/>
      <c r="F471" s="156"/>
      <c r="G471" s="670"/>
      <c r="H471" s="88"/>
      <c r="I471" s="40"/>
      <c r="J471" s="40"/>
      <c r="K471" s="41"/>
      <c r="L471" s="42"/>
      <c r="M471" s="658"/>
      <c r="N471" s="689" t="str">
        <f t="shared" si="11"/>
        <v/>
      </c>
      <c r="O471" s="660">
        <f t="shared" si="12"/>
        <v>0</v>
      </c>
      <c r="P471" s="655"/>
      <c r="Q471" s="665"/>
      <c r="R471" s="28"/>
      <c r="S471" s="28"/>
      <c r="T471" s="28"/>
      <c r="U471" s="28"/>
      <c r="V471" s="28"/>
      <c r="W471" s="28"/>
      <c r="X471" s="28"/>
      <c r="Y471" s="28"/>
      <c r="Z471" s="28"/>
    </row>
    <row r="472" spans="1:26" ht="15" customHeight="1">
      <c r="A472" s="111">
        <v>462</v>
      </c>
      <c r="B472" s="48"/>
      <c r="C472" s="48"/>
      <c r="D472" s="35"/>
      <c r="E472" s="149"/>
      <c r="F472" s="156"/>
      <c r="G472" s="670"/>
      <c r="H472" s="88"/>
      <c r="I472" s="40"/>
      <c r="J472" s="40"/>
      <c r="K472" s="41"/>
      <c r="L472" s="42"/>
      <c r="M472" s="658"/>
      <c r="N472" s="689" t="str">
        <f t="shared" si="11"/>
        <v/>
      </c>
      <c r="O472" s="660">
        <f t="shared" si="12"/>
        <v>0</v>
      </c>
      <c r="P472" s="655"/>
      <c r="Q472" s="665"/>
      <c r="R472" s="28"/>
      <c r="S472" s="28"/>
      <c r="T472" s="28"/>
      <c r="U472" s="28"/>
      <c r="V472" s="28"/>
      <c r="W472" s="28"/>
      <c r="X472" s="28"/>
      <c r="Y472" s="28"/>
      <c r="Z472" s="28"/>
    </row>
    <row r="473" spans="1:26" ht="15" customHeight="1">
      <c r="A473" s="111">
        <v>463</v>
      </c>
      <c r="B473" s="48"/>
      <c r="C473" s="48"/>
      <c r="D473" s="35"/>
      <c r="E473" s="149"/>
      <c r="F473" s="156"/>
      <c r="G473" s="670"/>
      <c r="H473" s="88"/>
      <c r="I473" s="40"/>
      <c r="J473" s="40"/>
      <c r="K473" s="41"/>
      <c r="L473" s="42"/>
      <c r="M473" s="658"/>
      <c r="N473" s="689" t="str">
        <f t="shared" si="11"/>
        <v/>
      </c>
      <c r="O473" s="660">
        <f t="shared" si="12"/>
        <v>0</v>
      </c>
      <c r="P473" s="655"/>
      <c r="Q473" s="665"/>
      <c r="R473" s="28"/>
      <c r="S473" s="28"/>
      <c r="T473" s="28"/>
      <c r="U473" s="28"/>
      <c r="V473" s="28"/>
      <c r="W473" s="28"/>
      <c r="X473" s="28"/>
      <c r="Y473" s="28"/>
      <c r="Z473" s="28"/>
    </row>
    <row r="474" spans="1:26" ht="15" customHeight="1">
      <c r="A474" s="111">
        <v>464</v>
      </c>
      <c r="B474" s="48"/>
      <c r="C474" s="48"/>
      <c r="D474" s="35"/>
      <c r="E474" s="149"/>
      <c r="F474" s="156"/>
      <c r="G474" s="670"/>
      <c r="H474" s="88"/>
      <c r="I474" s="40"/>
      <c r="J474" s="40"/>
      <c r="K474" s="41"/>
      <c r="L474" s="42"/>
      <c r="M474" s="658"/>
      <c r="N474" s="689" t="str">
        <f t="shared" si="11"/>
        <v/>
      </c>
      <c r="O474" s="660">
        <f t="shared" si="12"/>
        <v>0</v>
      </c>
      <c r="P474" s="655"/>
      <c r="Q474" s="665"/>
      <c r="R474" s="28"/>
      <c r="S474" s="28"/>
      <c r="T474" s="28"/>
      <c r="U474" s="28"/>
      <c r="V474" s="28"/>
      <c r="W474" s="28"/>
      <c r="X474" s="28"/>
      <c r="Y474" s="28"/>
      <c r="Z474" s="28"/>
    </row>
    <row r="475" spans="1:26" ht="15" customHeight="1">
      <c r="A475" s="111">
        <v>465</v>
      </c>
      <c r="B475" s="48"/>
      <c r="C475" s="48"/>
      <c r="D475" s="35"/>
      <c r="E475" s="149"/>
      <c r="F475" s="156"/>
      <c r="G475" s="670"/>
      <c r="H475" s="88"/>
      <c r="I475" s="40"/>
      <c r="J475" s="40"/>
      <c r="K475" s="41"/>
      <c r="L475" s="42"/>
      <c r="M475" s="658"/>
      <c r="N475" s="689" t="str">
        <f t="shared" si="11"/>
        <v/>
      </c>
      <c r="O475" s="660">
        <f t="shared" si="12"/>
        <v>0</v>
      </c>
      <c r="P475" s="655"/>
      <c r="Q475" s="665"/>
      <c r="R475" s="28"/>
      <c r="S475" s="28"/>
      <c r="T475" s="28"/>
      <c r="U475" s="28"/>
      <c r="V475" s="28"/>
      <c r="W475" s="28"/>
      <c r="X475" s="28"/>
      <c r="Y475" s="28"/>
      <c r="Z475" s="28"/>
    </row>
    <row r="476" spans="1:26" ht="15" customHeight="1">
      <c r="A476" s="111">
        <v>466</v>
      </c>
      <c r="B476" s="48"/>
      <c r="C476" s="48"/>
      <c r="D476" s="35"/>
      <c r="E476" s="149"/>
      <c r="F476" s="156"/>
      <c r="G476" s="670"/>
      <c r="H476" s="88"/>
      <c r="I476" s="40"/>
      <c r="J476" s="40"/>
      <c r="K476" s="41"/>
      <c r="L476" s="42"/>
      <c r="M476" s="658"/>
      <c r="N476" s="689" t="str">
        <f t="shared" si="11"/>
        <v/>
      </c>
      <c r="O476" s="660">
        <f t="shared" si="12"/>
        <v>0</v>
      </c>
      <c r="P476" s="655"/>
      <c r="Q476" s="665"/>
      <c r="R476" s="28"/>
      <c r="S476" s="28"/>
      <c r="T476" s="28"/>
      <c r="U476" s="28"/>
      <c r="V476" s="28"/>
      <c r="W476" s="28"/>
      <c r="X476" s="28"/>
      <c r="Y476" s="28"/>
      <c r="Z476" s="28"/>
    </row>
    <row r="477" spans="1:26" ht="15" customHeight="1">
      <c r="A477" s="111">
        <v>467</v>
      </c>
      <c r="B477" s="48"/>
      <c r="C477" s="48"/>
      <c r="D477" s="35"/>
      <c r="E477" s="149"/>
      <c r="F477" s="156"/>
      <c r="G477" s="670"/>
      <c r="H477" s="88"/>
      <c r="I477" s="40"/>
      <c r="J477" s="40"/>
      <c r="K477" s="41"/>
      <c r="L477" s="42"/>
      <c r="M477" s="658"/>
      <c r="N477" s="689" t="str">
        <f t="shared" si="11"/>
        <v/>
      </c>
      <c r="O477" s="660">
        <f t="shared" si="12"/>
        <v>0</v>
      </c>
      <c r="P477" s="655"/>
      <c r="Q477" s="665"/>
      <c r="R477" s="28"/>
      <c r="S477" s="28"/>
      <c r="T477" s="28"/>
      <c r="U477" s="28"/>
      <c r="V477" s="28"/>
      <c r="W477" s="28"/>
      <c r="X477" s="28"/>
      <c r="Y477" s="28"/>
      <c r="Z477" s="28"/>
    </row>
    <row r="478" spans="1:26" ht="15" customHeight="1">
      <c r="A478" s="111">
        <v>468</v>
      </c>
      <c r="B478" s="48"/>
      <c r="C478" s="48"/>
      <c r="D478" s="35"/>
      <c r="E478" s="149"/>
      <c r="F478" s="156"/>
      <c r="G478" s="670"/>
      <c r="H478" s="88"/>
      <c r="I478" s="40"/>
      <c r="J478" s="40"/>
      <c r="K478" s="41"/>
      <c r="L478" s="42"/>
      <c r="M478" s="658"/>
      <c r="N478" s="689" t="str">
        <f t="shared" si="11"/>
        <v/>
      </c>
      <c r="O478" s="660">
        <f t="shared" si="12"/>
        <v>0</v>
      </c>
      <c r="P478" s="655"/>
      <c r="Q478" s="665"/>
      <c r="R478" s="28"/>
      <c r="S478" s="28"/>
      <c r="T478" s="28"/>
      <c r="U478" s="28"/>
      <c r="V478" s="28"/>
      <c r="W478" s="28"/>
      <c r="X478" s="28"/>
      <c r="Y478" s="28"/>
      <c r="Z478" s="28"/>
    </row>
    <row r="479" spans="1:26" ht="15" customHeight="1">
      <c r="A479" s="111">
        <v>469</v>
      </c>
      <c r="B479" s="48"/>
      <c r="C479" s="48"/>
      <c r="D479" s="35"/>
      <c r="E479" s="149"/>
      <c r="F479" s="156"/>
      <c r="G479" s="670"/>
      <c r="H479" s="88"/>
      <c r="I479" s="40"/>
      <c r="J479" s="40"/>
      <c r="K479" s="41"/>
      <c r="L479" s="42"/>
      <c r="M479" s="658"/>
      <c r="N479" s="689" t="str">
        <f t="shared" si="11"/>
        <v/>
      </c>
      <c r="O479" s="660">
        <f t="shared" si="12"/>
        <v>0</v>
      </c>
      <c r="P479" s="655"/>
      <c r="Q479" s="665"/>
      <c r="R479" s="28"/>
      <c r="S479" s="28"/>
      <c r="T479" s="28"/>
      <c r="U479" s="28"/>
      <c r="V479" s="28"/>
      <c r="W479" s="28"/>
      <c r="X479" s="28"/>
      <c r="Y479" s="28"/>
      <c r="Z479" s="28"/>
    </row>
    <row r="480" spans="1:26" ht="15" customHeight="1">
      <c r="A480" s="111">
        <v>470</v>
      </c>
      <c r="B480" s="48"/>
      <c r="C480" s="48"/>
      <c r="D480" s="35"/>
      <c r="E480" s="149"/>
      <c r="F480" s="156"/>
      <c r="G480" s="670"/>
      <c r="H480" s="88"/>
      <c r="I480" s="40"/>
      <c r="J480" s="40"/>
      <c r="K480" s="41"/>
      <c r="L480" s="42"/>
      <c r="M480" s="658"/>
      <c r="N480" s="689" t="str">
        <f t="shared" si="11"/>
        <v/>
      </c>
      <c r="O480" s="660">
        <f t="shared" si="12"/>
        <v>0</v>
      </c>
      <c r="P480" s="655"/>
      <c r="Q480" s="665"/>
      <c r="R480" s="28"/>
      <c r="S480" s="28"/>
      <c r="T480" s="28"/>
      <c r="U480" s="28"/>
      <c r="V480" s="28"/>
      <c r="W480" s="28"/>
      <c r="X480" s="28"/>
      <c r="Y480" s="28"/>
      <c r="Z480" s="28"/>
    </row>
    <row r="481" spans="1:26" ht="15" customHeight="1">
      <c r="A481" s="111">
        <v>471</v>
      </c>
      <c r="B481" s="48"/>
      <c r="C481" s="48"/>
      <c r="D481" s="35"/>
      <c r="E481" s="149"/>
      <c r="F481" s="156"/>
      <c r="G481" s="670"/>
      <c r="H481" s="88"/>
      <c r="I481" s="40"/>
      <c r="J481" s="40"/>
      <c r="K481" s="41"/>
      <c r="L481" s="42"/>
      <c r="M481" s="658"/>
      <c r="N481" s="689" t="str">
        <f t="shared" si="11"/>
        <v/>
      </c>
      <c r="O481" s="660">
        <f t="shared" si="12"/>
        <v>0</v>
      </c>
      <c r="P481" s="655"/>
      <c r="Q481" s="665"/>
      <c r="R481" s="28"/>
      <c r="S481" s="28"/>
      <c r="T481" s="28"/>
      <c r="U481" s="28"/>
      <c r="V481" s="28"/>
      <c r="W481" s="28"/>
      <c r="X481" s="28"/>
      <c r="Y481" s="28"/>
      <c r="Z481" s="28"/>
    </row>
    <row r="482" spans="1:26" ht="15" customHeight="1">
      <c r="A482" s="111">
        <v>472</v>
      </c>
      <c r="B482" s="48"/>
      <c r="C482" s="48"/>
      <c r="D482" s="35"/>
      <c r="E482" s="149"/>
      <c r="F482" s="156"/>
      <c r="G482" s="670"/>
      <c r="H482" s="88"/>
      <c r="I482" s="40"/>
      <c r="J482" s="40"/>
      <c r="K482" s="41"/>
      <c r="L482" s="42"/>
      <c r="M482" s="658"/>
      <c r="N482" s="689" t="str">
        <f t="shared" si="11"/>
        <v/>
      </c>
      <c r="O482" s="660">
        <f t="shared" si="12"/>
        <v>0</v>
      </c>
      <c r="P482" s="655"/>
      <c r="Q482" s="665"/>
      <c r="R482" s="28"/>
      <c r="S482" s="28"/>
      <c r="T482" s="28"/>
      <c r="U482" s="28"/>
      <c r="V482" s="28"/>
      <c r="W482" s="28"/>
      <c r="X482" s="28"/>
      <c r="Y482" s="28"/>
      <c r="Z482" s="28"/>
    </row>
    <row r="483" spans="1:26" ht="15" customHeight="1">
      <c r="A483" s="111">
        <v>473</v>
      </c>
      <c r="B483" s="48"/>
      <c r="C483" s="48"/>
      <c r="D483" s="35"/>
      <c r="E483" s="149"/>
      <c r="F483" s="156"/>
      <c r="G483" s="670"/>
      <c r="H483" s="88"/>
      <c r="I483" s="40"/>
      <c r="J483" s="40"/>
      <c r="K483" s="41"/>
      <c r="L483" s="42"/>
      <c r="M483" s="658"/>
      <c r="N483" s="689" t="str">
        <f t="shared" si="11"/>
        <v/>
      </c>
      <c r="O483" s="660">
        <f t="shared" si="12"/>
        <v>0</v>
      </c>
      <c r="P483" s="655"/>
      <c r="Q483" s="665"/>
      <c r="R483" s="28"/>
      <c r="S483" s="28"/>
      <c r="T483" s="28"/>
      <c r="U483" s="28"/>
      <c r="V483" s="28"/>
      <c r="W483" s="28"/>
      <c r="X483" s="28"/>
      <c r="Y483" s="28"/>
      <c r="Z483" s="28"/>
    </row>
    <row r="484" spans="1:26" ht="15" customHeight="1">
      <c r="A484" s="111">
        <v>474</v>
      </c>
      <c r="B484" s="48"/>
      <c r="C484" s="48"/>
      <c r="D484" s="35"/>
      <c r="E484" s="149"/>
      <c r="F484" s="156"/>
      <c r="G484" s="670"/>
      <c r="H484" s="88"/>
      <c r="I484" s="40"/>
      <c r="J484" s="40"/>
      <c r="K484" s="41"/>
      <c r="L484" s="42"/>
      <c r="M484" s="658"/>
      <c r="N484" s="689" t="str">
        <f t="shared" si="11"/>
        <v/>
      </c>
      <c r="O484" s="660">
        <f t="shared" si="12"/>
        <v>0</v>
      </c>
      <c r="P484" s="655"/>
      <c r="Q484" s="665"/>
      <c r="R484" s="28"/>
      <c r="S484" s="28"/>
      <c r="T484" s="28"/>
      <c r="U484" s="28"/>
      <c r="V484" s="28"/>
      <c r="W484" s="28"/>
      <c r="X484" s="28"/>
      <c r="Y484" s="28"/>
      <c r="Z484" s="28"/>
    </row>
    <row r="485" spans="1:26" ht="15" customHeight="1">
      <c r="A485" s="111">
        <v>475</v>
      </c>
      <c r="B485" s="48"/>
      <c r="C485" s="48"/>
      <c r="D485" s="35"/>
      <c r="E485" s="149"/>
      <c r="F485" s="156"/>
      <c r="G485" s="670"/>
      <c r="H485" s="88"/>
      <c r="I485" s="40"/>
      <c r="J485" s="40"/>
      <c r="K485" s="41"/>
      <c r="L485" s="42"/>
      <c r="M485" s="658"/>
      <c r="N485" s="689" t="str">
        <f t="shared" si="11"/>
        <v/>
      </c>
      <c r="O485" s="660">
        <f t="shared" si="12"/>
        <v>0</v>
      </c>
      <c r="P485" s="655"/>
      <c r="Q485" s="665"/>
      <c r="R485" s="28"/>
      <c r="S485" s="28"/>
      <c r="T485" s="28"/>
      <c r="U485" s="28"/>
      <c r="V485" s="28"/>
      <c r="W485" s="28"/>
      <c r="X485" s="28"/>
      <c r="Y485" s="28"/>
      <c r="Z485" s="28"/>
    </row>
    <row r="486" spans="1:26" ht="15" customHeight="1">
      <c r="A486" s="111">
        <v>476</v>
      </c>
      <c r="B486" s="48"/>
      <c r="C486" s="48"/>
      <c r="D486" s="35"/>
      <c r="E486" s="149"/>
      <c r="F486" s="156"/>
      <c r="G486" s="670"/>
      <c r="H486" s="88"/>
      <c r="I486" s="40"/>
      <c r="J486" s="40"/>
      <c r="K486" s="41"/>
      <c r="L486" s="42"/>
      <c r="M486" s="658"/>
      <c r="N486" s="689" t="str">
        <f t="shared" si="11"/>
        <v/>
      </c>
      <c r="O486" s="660">
        <f t="shared" si="12"/>
        <v>0</v>
      </c>
      <c r="P486" s="655"/>
      <c r="Q486" s="665"/>
      <c r="R486" s="28"/>
      <c r="S486" s="28"/>
      <c r="T486" s="28"/>
      <c r="U486" s="28"/>
      <c r="V486" s="28"/>
      <c r="W486" s="28"/>
      <c r="X486" s="28"/>
      <c r="Y486" s="28"/>
      <c r="Z486" s="28"/>
    </row>
    <row r="487" spans="1:26" ht="15" customHeight="1">
      <c r="A487" s="111">
        <v>477</v>
      </c>
      <c r="B487" s="48"/>
      <c r="C487" s="48"/>
      <c r="D487" s="35"/>
      <c r="E487" s="149"/>
      <c r="F487" s="156"/>
      <c r="G487" s="670"/>
      <c r="H487" s="88"/>
      <c r="I487" s="40"/>
      <c r="J487" s="40"/>
      <c r="K487" s="41"/>
      <c r="L487" s="42"/>
      <c r="M487" s="658"/>
      <c r="N487" s="689" t="str">
        <f t="shared" si="11"/>
        <v/>
      </c>
      <c r="O487" s="660">
        <f t="shared" si="12"/>
        <v>0</v>
      </c>
      <c r="P487" s="655"/>
      <c r="Q487" s="665"/>
      <c r="R487" s="28"/>
      <c r="S487" s="28"/>
      <c r="T487" s="28"/>
      <c r="U487" s="28"/>
      <c r="V487" s="28"/>
      <c r="W487" s="28"/>
      <c r="X487" s="28"/>
      <c r="Y487" s="28"/>
      <c r="Z487" s="28"/>
    </row>
    <row r="488" spans="1:26" ht="15" customHeight="1">
      <c r="A488" s="111">
        <v>478</v>
      </c>
      <c r="B488" s="48"/>
      <c r="C488" s="48"/>
      <c r="D488" s="35"/>
      <c r="E488" s="149"/>
      <c r="F488" s="156"/>
      <c r="G488" s="670"/>
      <c r="H488" s="88"/>
      <c r="I488" s="40"/>
      <c r="J488" s="40"/>
      <c r="K488" s="41"/>
      <c r="L488" s="42"/>
      <c r="M488" s="658"/>
      <c r="N488" s="689" t="str">
        <f t="shared" si="11"/>
        <v/>
      </c>
      <c r="O488" s="660">
        <f t="shared" si="12"/>
        <v>0</v>
      </c>
      <c r="P488" s="655"/>
      <c r="Q488" s="665"/>
      <c r="R488" s="28"/>
      <c r="S488" s="28"/>
      <c r="T488" s="28"/>
      <c r="U488" s="28"/>
      <c r="V488" s="28"/>
      <c r="W488" s="28"/>
      <c r="X488" s="28"/>
      <c r="Y488" s="28"/>
      <c r="Z488" s="28"/>
    </row>
    <row r="489" spans="1:26" ht="15" customHeight="1">
      <c r="A489" s="111">
        <v>479</v>
      </c>
      <c r="B489" s="48"/>
      <c r="C489" s="48"/>
      <c r="D489" s="35"/>
      <c r="E489" s="149"/>
      <c r="F489" s="156"/>
      <c r="G489" s="670"/>
      <c r="H489" s="88"/>
      <c r="I489" s="40"/>
      <c r="J489" s="40"/>
      <c r="K489" s="41"/>
      <c r="L489" s="42"/>
      <c r="M489" s="658"/>
      <c r="N489" s="689" t="str">
        <f t="shared" si="11"/>
        <v/>
      </c>
      <c r="O489" s="660">
        <f t="shared" si="12"/>
        <v>0</v>
      </c>
      <c r="P489" s="655"/>
      <c r="Q489" s="665"/>
      <c r="R489" s="28"/>
      <c r="S489" s="28"/>
      <c r="T489" s="28"/>
      <c r="U489" s="28"/>
      <c r="V489" s="28"/>
      <c r="W489" s="28"/>
      <c r="X489" s="28"/>
      <c r="Y489" s="28"/>
      <c r="Z489" s="28"/>
    </row>
    <row r="490" spans="1:26" ht="15" customHeight="1">
      <c r="A490" s="111">
        <v>480</v>
      </c>
      <c r="B490" s="48"/>
      <c r="C490" s="48"/>
      <c r="D490" s="35"/>
      <c r="E490" s="149"/>
      <c r="F490" s="156"/>
      <c r="G490" s="670"/>
      <c r="H490" s="88"/>
      <c r="I490" s="40"/>
      <c r="J490" s="40"/>
      <c r="K490" s="41"/>
      <c r="L490" s="42"/>
      <c r="M490" s="658"/>
      <c r="N490" s="689" t="str">
        <f t="shared" si="11"/>
        <v/>
      </c>
      <c r="O490" s="660">
        <f t="shared" si="12"/>
        <v>0</v>
      </c>
      <c r="P490" s="655"/>
      <c r="Q490" s="665"/>
      <c r="R490" s="28"/>
      <c r="S490" s="28"/>
      <c r="T490" s="28"/>
      <c r="U490" s="28"/>
      <c r="V490" s="28"/>
      <c r="W490" s="28"/>
      <c r="X490" s="28"/>
      <c r="Y490" s="28"/>
      <c r="Z490" s="28"/>
    </row>
    <row r="491" spans="1:26" ht="15" customHeight="1">
      <c r="A491" s="111">
        <v>481</v>
      </c>
      <c r="B491" s="48"/>
      <c r="C491" s="48"/>
      <c r="D491" s="35"/>
      <c r="E491" s="149"/>
      <c r="F491" s="156"/>
      <c r="G491" s="670"/>
      <c r="H491" s="88"/>
      <c r="I491" s="40"/>
      <c r="J491" s="40"/>
      <c r="K491" s="41"/>
      <c r="L491" s="42"/>
      <c r="M491" s="658"/>
      <c r="N491" s="689" t="str">
        <f t="shared" si="11"/>
        <v/>
      </c>
      <c r="O491" s="660">
        <f t="shared" si="12"/>
        <v>0</v>
      </c>
      <c r="P491" s="655"/>
      <c r="Q491" s="665"/>
      <c r="R491" s="28"/>
      <c r="S491" s="28"/>
      <c r="T491" s="28"/>
      <c r="U491" s="28"/>
      <c r="V491" s="28"/>
      <c r="W491" s="28"/>
      <c r="X491" s="28"/>
      <c r="Y491" s="28"/>
      <c r="Z491" s="28"/>
    </row>
    <row r="492" spans="1:26" ht="15" customHeight="1">
      <c r="A492" s="111">
        <v>482</v>
      </c>
      <c r="B492" s="48"/>
      <c r="C492" s="48"/>
      <c r="D492" s="35"/>
      <c r="E492" s="149"/>
      <c r="F492" s="156"/>
      <c r="G492" s="670"/>
      <c r="H492" s="88"/>
      <c r="I492" s="40"/>
      <c r="J492" s="40"/>
      <c r="K492" s="41"/>
      <c r="L492" s="42"/>
      <c r="M492" s="658"/>
      <c r="N492" s="689" t="str">
        <f t="shared" si="11"/>
        <v/>
      </c>
      <c r="O492" s="660">
        <f t="shared" si="12"/>
        <v>0</v>
      </c>
      <c r="P492" s="655"/>
      <c r="Q492" s="665"/>
      <c r="R492" s="28"/>
      <c r="S492" s="28"/>
      <c r="T492" s="28"/>
      <c r="U492" s="28"/>
      <c r="V492" s="28"/>
      <c r="W492" s="28"/>
      <c r="X492" s="28"/>
      <c r="Y492" s="28"/>
      <c r="Z492" s="28"/>
    </row>
    <row r="493" spans="1:26" ht="15" customHeight="1">
      <c r="A493" s="111">
        <v>483</v>
      </c>
      <c r="B493" s="48"/>
      <c r="C493" s="48"/>
      <c r="D493" s="35"/>
      <c r="E493" s="149"/>
      <c r="F493" s="156"/>
      <c r="G493" s="670"/>
      <c r="H493" s="88"/>
      <c r="I493" s="40"/>
      <c r="J493" s="40"/>
      <c r="K493" s="41"/>
      <c r="L493" s="42"/>
      <c r="M493" s="658"/>
      <c r="N493" s="689" t="str">
        <f t="shared" si="11"/>
        <v/>
      </c>
      <c r="O493" s="660">
        <f t="shared" si="12"/>
        <v>0</v>
      </c>
      <c r="P493" s="655"/>
      <c r="Q493" s="665"/>
      <c r="R493" s="28"/>
      <c r="S493" s="28"/>
      <c r="T493" s="28"/>
      <c r="U493" s="28"/>
      <c r="V493" s="28"/>
      <c r="W493" s="28"/>
      <c r="X493" s="28"/>
      <c r="Y493" s="28"/>
      <c r="Z493" s="28"/>
    </row>
    <row r="494" spans="1:26" ht="15" customHeight="1">
      <c r="A494" s="111">
        <v>484</v>
      </c>
      <c r="B494" s="48"/>
      <c r="C494" s="48"/>
      <c r="D494" s="35"/>
      <c r="E494" s="149"/>
      <c r="F494" s="156"/>
      <c r="G494" s="670"/>
      <c r="H494" s="88"/>
      <c r="I494" s="40"/>
      <c r="J494" s="40"/>
      <c r="K494" s="41"/>
      <c r="L494" s="42"/>
      <c r="M494" s="658"/>
      <c r="N494" s="689" t="str">
        <f t="shared" si="11"/>
        <v/>
      </c>
      <c r="O494" s="660">
        <f t="shared" si="12"/>
        <v>0</v>
      </c>
      <c r="P494" s="655"/>
      <c r="Q494" s="665"/>
      <c r="R494" s="28"/>
      <c r="S494" s="28"/>
      <c r="T494" s="28"/>
      <c r="U494" s="28"/>
      <c r="V494" s="28"/>
      <c r="W494" s="28"/>
      <c r="X494" s="28"/>
      <c r="Y494" s="28"/>
      <c r="Z494" s="28"/>
    </row>
    <row r="495" spans="1:26" ht="15" customHeight="1">
      <c r="A495" s="111">
        <v>485</v>
      </c>
      <c r="B495" s="48"/>
      <c r="C495" s="48"/>
      <c r="D495" s="35"/>
      <c r="E495" s="149"/>
      <c r="F495" s="156"/>
      <c r="G495" s="670"/>
      <c r="H495" s="88"/>
      <c r="I495" s="40"/>
      <c r="J495" s="40"/>
      <c r="K495" s="41"/>
      <c r="L495" s="42"/>
      <c r="M495" s="658"/>
      <c r="N495" s="689" t="str">
        <f t="shared" si="11"/>
        <v/>
      </c>
      <c r="O495" s="660">
        <f t="shared" si="12"/>
        <v>0</v>
      </c>
      <c r="P495" s="655"/>
      <c r="Q495" s="665"/>
      <c r="R495" s="28"/>
      <c r="S495" s="28"/>
      <c r="T495" s="28"/>
      <c r="U495" s="28"/>
      <c r="V495" s="28"/>
      <c r="W495" s="28"/>
      <c r="X495" s="28"/>
      <c r="Y495" s="28"/>
      <c r="Z495" s="28"/>
    </row>
    <row r="496" spans="1:26" ht="15" customHeight="1">
      <c r="A496" s="111">
        <v>486</v>
      </c>
      <c r="B496" s="48"/>
      <c r="C496" s="48"/>
      <c r="D496" s="35"/>
      <c r="E496" s="149"/>
      <c r="F496" s="156"/>
      <c r="G496" s="670"/>
      <c r="H496" s="88"/>
      <c r="I496" s="40"/>
      <c r="J496" s="40"/>
      <c r="K496" s="41"/>
      <c r="L496" s="42"/>
      <c r="M496" s="658"/>
      <c r="N496" s="689" t="str">
        <f t="shared" si="11"/>
        <v/>
      </c>
      <c r="O496" s="660">
        <f t="shared" si="12"/>
        <v>0</v>
      </c>
      <c r="P496" s="655"/>
      <c r="Q496" s="665"/>
      <c r="R496" s="28"/>
      <c r="S496" s="28"/>
      <c r="T496" s="28"/>
      <c r="U496" s="28"/>
      <c r="V496" s="28"/>
      <c r="W496" s="28"/>
      <c r="X496" s="28"/>
      <c r="Y496" s="28"/>
      <c r="Z496" s="28"/>
    </row>
    <row r="497" spans="1:26" ht="15" customHeight="1">
      <c r="A497" s="111">
        <v>487</v>
      </c>
      <c r="B497" s="48"/>
      <c r="C497" s="48"/>
      <c r="D497" s="35"/>
      <c r="E497" s="149"/>
      <c r="F497" s="156"/>
      <c r="G497" s="670"/>
      <c r="H497" s="88"/>
      <c r="I497" s="40"/>
      <c r="J497" s="40"/>
      <c r="K497" s="41"/>
      <c r="L497" s="42"/>
      <c r="M497" s="658"/>
      <c r="N497" s="689" t="str">
        <f t="shared" si="11"/>
        <v/>
      </c>
      <c r="O497" s="660">
        <f t="shared" si="12"/>
        <v>0</v>
      </c>
      <c r="P497" s="655"/>
      <c r="Q497" s="665"/>
      <c r="R497" s="28"/>
      <c r="S497" s="28"/>
      <c r="T497" s="28"/>
      <c r="U497" s="28"/>
      <c r="V497" s="28"/>
      <c r="W497" s="28"/>
      <c r="X497" s="28"/>
      <c r="Y497" s="28"/>
      <c r="Z497" s="28"/>
    </row>
    <row r="498" spans="1:26" ht="15" customHeight="1">
      <c r="A498" s="111">
        <v>488</v>
      </c>
      <c r="B498" s="48"/>
      <c r="C498" s="48"/>
      <c r="D498" s="35"/>
      <c r="E498" s="149"/>
      <c r="F498" s="156"/>
      <c r="G498" s="670"/>
      <c r="H498" s="88"/>
      <c r="I498" s="40"/>
      <c r="J498" s="40"/>
      <c r="K498" s="41"/>
      <c r="L498" s="42"/>
      <c r="M498" s="658"/>
      <c r="N498" s="689" t="str">
        <f t="shared" si="11"/>
        <v/>
      </c>
      <c r="O498" s="660">
        <f t="shared" si="12"/>
        <v>0</v>
      </c>
      <c r="P498" s="655"/>
      <c r="Q498" s="665"/>
      <c r="R498" s="28"/>
      <c r="S498" s="28"/>
      <c r="T498" s="28"/>
      <c r="U498" s="28"/>
      <c r="V498" s="28"/>
      <c r="W498" s="28"/>
      <c r="X498" s="28"/>
      <c r="Y498" s="28"/>
      <c r="Z498" s="28"/>
    </row>
    <row r="499" spans="1:26" ht="15" customHeight="1">
      <c r="A499" s="111">
        <v>489</v>
      </c>
      <c r="B499" s="48"/>
      <c r="C499" s="48"/>
      <c r="D499" s="35"/>
      <c r="E499" s="149"/>
      <c r="F499" s="156"/>
      <c r="G499" s="670"/>
      <c r="H499" s="88"/>
      <c r="I499" s="40"/>
      <c r="J499" s="40"/>
      <c r="K499" s="41"/>
      <c r="L499" s="42"/>
      <c r="M499" s="658"/>
      <c r="N499" s="689" t="str">
        <f t="shared" si="11"/>
        <v/>
      </c>
      <c r="O499" s="660">
        <f t="shared" si="12"/>
        <v>0</v>
      </c>
      <c r="P499" s="655"/>
      <c r="Q499" s="665"/>
      <c r="R499" s="28"/>
      <c r="S499" s="28"/>
      <c r="T499" s="28"/>
      <c r="U499" s="28"/>
      <c r="V499" s="28"/>
      <c r="W499" s="28"/>
      <c r="X499" s="28"/>
      <c r="Y499" s="28"/>
      <c r="Z499" s="28"/>
    </row>
    <row r="500" spans="1:26" ht="15" customHeight="1">
      <c r="A500" s="111">
        <v>490</v>
      </c>
      <c r="B500" s="48"/>
      <c r="C500" s="48"/>
      <c r="D500" s="35"/>
      <c r="E500" s="149"/>
      <c r="F500" s="156"/>
      <c r="G500" s="670"/>
      <c r="H500" s="88"/>
      <c r="I500" s="40"/>
      <c r="J500" s="40"/>
      <c r="K500" s="41"/>
      <c r="L500" s="42"/>
      <c r="M500" s="658"/>
      <c r="N500" s="689" t="str">
        <f t="shared" si="11"/>
        <v/>
      </c>
      <c r="O500" s="660">
        <f t="shared" si="12"/>
        <v>0</v>
      </c>
      <c r="P500" s="655"/>
      <c r="Q500" s="665"/>
      <c r="R500" s="28"/>
      <c r="S500" s="28"/>
      <c r="T500" s="28"/>
      <c r="U500" s="28"/>
      <c r="V500" s="28"/>
      <c r="W500" s="28"/>
      <c r="X500" s="28"/>
      <c r="Y500" s="28"/>
      <c r="Z500" s="28"/>
    </row>
    <row r="501" spans="1:26" ht="15" customHeight="1">
      <c r="A501" s="111">
        <v>491</v>
      </c>
      <c r="B501" s="48"/>
      <c r="C501" s="48"/>
      <c r="D501" s="35"/>
      <c r="E501" s="149"/>
      <c r="F501" s="156"/>
      <c r="G501" s="670"/>
      <c r="H501" s="88"/>
      <c r="I501" s="40"/>
      <c r="J501" s="40"/>
      <c r="K501" s="41"/>
      <c r="L501" s="42"/>
      <c r="M501" s="658"/>
      <c r="N501" s="689" t="str">
        <f t="shared" si="11"/>
        <v/>
      </c>
      <c r="O501" s="660">
        <f t="shared" si="12"/>
        <v>0</v>
      </c>
      <c r="P501" s="655"/>
      <c r="Q501" s="665"/>
      <c r="R501" s="28"/>
      <c r="S501" s="28"/>
      <c r="T501" s="28"/>
      <c r="U501" s="28"/>
      <c r="V501" s="28"/>
      <c r="W501" s="28"/>
      <c r="X501" s="28"/>
      <c r="Y501" s="28"/>
      <c r="Z501" s="28"/>
    </row>
    <row r="502" spans="1:26" ht="15" customHeight="1">
      <c r="A502" s="111">
        <v>492</v>
      </c>
      <c r="B502" s="48"/>
      <c r="C502" s="48"/>
      <c r="D502" s="35"/>
      <c r="E502" s="149"/>
      <c r="F502" s="156"/>
      <c r="G502" s="670"/>
      <c r="H502" s="88"/>
      <c r="I502" s="40"/>
      <c r="J502" s="40"/>
      <c r="K502" s="41"/>
      <c r="L502" s="42"/>
      <c r="M502" s="658"/>
      <c r="N502" s="689" t="str">
        <f t="shared" si="11"/>
        <v/>
      </c>
      <c r="O502" s="660">
        <f t="shared" si="12"/>
        <v>0</v>
      </c>
      <c r="P502" s="655"/>
      <c r="Q502" s="665"/>
      <c r="R502" s="28"/>
      <c r="S502" s="28"/>
      <c r="T502" s="28"/>
      <c r="U502" s="28"/>
      <c r="V502" s="28"/>
      <c r="W502" s="28"/>
      <c r="X502" s="28"/>
      <c r="Y502" s="28"/>
      <c r="Z502" s="28"/>
    </row>
    <row r="503" spans="1:26" ht="15" customHeight="1">
      <c r="A503" s="111">
        <v>493</v>
      </c>
      <c r="B503" s="48"/>
      <c r="C503" s="48"/>
      <c r="D503" s="35"/>
      <c r="E503" s="149"/>
      <c r="F503" s="156"/>
      <c r="G503" s="670"/>
      <c r="H503" s="88"/>
      <c r="I503" s="40"/>
      <c r="J503" s="40"/>
      <c r="K503" s="41"/>
      <c r="L503" s="42"/>
      <c r="M503" s="658"/>
      <c r="N503" s="689" t="str">
        <f t="shared" si="11"/>
        <v/>
      </c>
      <c r="O503" s="660">
        <f t="shared" si="12"/>
        <v>0</v>
      </c>
      <c r="P503" s="655"/>
      <c r="Q503" s="665"/>
      <c r="R503" s="28"/>
      <c r="S503" s="28"/>
      <c r="T503" s="28"/>
      <c r="U503" s="28"/>
      <c r="V503" s="28"/>
      <c r="W503" s="28"/>
      <c r="X503" s="28"/>
      <c r="Y503" s="28"/>
      <c r="Z503" s="28"/>
    </row>
    <row r="504" spans="1:26" ht="15" customHeight="1">
      <c r="A504" s="111">
        <v>494</v>
      </c>
      <c r="B504" s="48"/>
      <c r="C504" s="48"/>
      <c r="D504" s="35"/>
      <c r="E504" s="149"/>
      <c r="F504" s="156"/>
      <c r="G504" s="670"/>
      <c r="H504" s="88"/>
      <c r="I504" s="40"/>
      <c r="J504" s="40"/>
      <c r="K504" s="41"/>
      <c r="L504" s="42"/>
      <c r="M504" s="658"/>
      <c r="N504" s="689" t="str">
        <f t="shared" si="11"/>
        <v/>
      </c>
      <c r="O504" s="660">
        <f t="shared" si="12"/>
        <v>0</v>
      </c>
      <c r="P504" s="655"/>
      <c r="Q504" s="665"/>
      <c r="R504" s="28"/>
      <c r="S504" s="28"/>
      <c r="T504" s="28"/>
      <c r="U504" s="28"/>
      <c r="V504" s="28"/>
      <c r="W504" s="28"/>
      <c r="X504" s="28"/>
      <c r="Y504" s="28"/>
      <c r="Z504" s="28"/>
    </row>
    <row r="505" spans="1:26" ht="15" customHeight="1">
      <c r="A505" s="111">
        <v>495</v>
      </c>
      <c r="B505" s="48"/>
      <c r="C505" s="48"/>
      <c r="D505" s="35"/>
      <c r="E505" s="149"/>
      <c r="F505" s="156"/>
      <c r="G505" s="670"/>
      <c r="H505" s="88"/>
      <c r="I505" s="40"/>
      <c r="J505" s="40"/>
      <c r="K505" s="41"/>
      <c r="L505" s="42"/>
      <c r="M505" s="658"/>
      <c r="N505" s="689" t="str">
        <f t="shared" si="11"/>
        <v/>
      </c>
      <c r="O505" s="660">
        <f t="shared" si="12"/>
        <v>0</v>
      </c>
      <c r="P505" s="655"/>
      <c r="Q505" s="665"/>
      <c r="R505" s="28"/>
      <c r="S505" s="28"/>
      <c r="T505" s="28"/>
      <c r="U505" s="28"/>
      <c r="V505" s="28"/>
      <c r="W505" s="28"/>
      <c r="X505" s="28"/>
      <c r="Y505" s="28"/>
      <c r="Z505" s="28"/>
    </row>
    <row r="506" spans="1:26" ht="15" customHeight="1">
      <c r="A506" s="111">
        <v>496</v>
      </c>
      <c r="B506" s="48"/>
      <c r="C506" s="48"/>
      <c r="D506" s="35"/>
      <c r="E506" s="149"/>
      <c r="F506" s="156"/>
      <c r="G506" s="670"/>
      <c r="H506" s="88"/>
      <c r="I506" s="40"/>
      <c r="J506" s="40"/>
      <c r="K506" s="41"/>
      <c r="L506" s="42"/>
      <c r="M506" s="658"/>
      <c r="N506" s="689" t="str">
        <f t="shared" si="11"/>
        <v/>
      </c>
      <c r="O506" s="660">
        <f t="shared" si="12"/>
        <v>0</v>
      </c>
      <c r="P506" s="655"/>
      <c r="Q506" s="665"/>
      <c r="R506" s="28"/>
      <c r="S506" s="28"/>
      <c r="T506" s="28"/>
      <c r="U506" s="28"/>
      <c r="V506" s="28"/>
      <c r="W506" s="28"/>
      <c r="X506" s="28"/>
      <c r="Y506" s="28"/>
      <c r="Z506" s="28"/>
    </row>
    <row r="507" spans="1:26" ht="15" customHeight="1">
      <c r="A507" s="111">
        <v>497</v>
      </c>
      <c r="B507" s="48"/>
      <c r="C507" s="48"/>
      <c r="D507" s="35"/>
      <c r="E507" s="149"/>
      <c r="F507" s="156"/>
      <c r="G507" s="670"/>
      <c r="H507" s="88"/>
      <c r="I507" s="40"/>
      <c r="J507" s="40"/>
      <c r="K507" s="41"/>
      <c r="L507" s="42"/>
      <c r="M507" s="658"/>
      <c r="N507" s="689" t="str">
        <f t="shared" si="11"/>
        <v/>
      </c>
      <c r="O507" s="660">
        <f t="shared" si="12"/>
        <v>0</v>
      </c>
      <c r="P507" s="655"/>
      <c r="Q507" s="665"/>
      <c r="R507" s="28"/>
      <c r="S507" s="28"/>
      <c r="T507" s="28"/>
      <c r="U507" s="28"/>
      <c r="V507" s="28"/>
      <c r="W507" s="28"/>
      <c r="X507" s="28"/>
      <c r="Y507" s="28"/>
      <c r="Z507" s="28"/>
    </row>
    <row r="508" spans="1:26" ht="15" customHeight="1">
      <c r="A508" s="111">
        <v>498</v>
      </c>
      <c r="B508" s="48"/>
      <c r="C508" s="48"/>
      <c r="D508" s="35"/>
      <c r="E508" s="149"/>
      <c r="F508" s="156"/>
      <c r="G508" s="670"/>
      <c r="H508" s="88"/>
      <c r="I508" s="40"/>
      <c r="J508" s="40"/>
      <c r="K508" s="41" t="s">
        <v>26</v>
      </c>
      <c r="L508" s="42" t="str">
        <f t="shared" ref="L508:L511" si="13">CONCATENATE(I508,J508)</f>
        <v/>
      </c>
      <c r="M508" s="658">
        <f t="shared" ref="M508:M510" si="14">H508*I508</f>
        <v>0</v>
      </c>
      <c r="N508" s="689" t="str">
        <f t="shared" si="11"/>
        <v xml:space="preserve">0 </v>
      </c>
      <c r="O508" s="660">
        <f t="shared" si="12"/>
        <v>0</v>
      </c>
      <c r="P508" s="655" t="e">
        <f t="shared" ref="P508:P511" si="15">O508/H508</f>
        <v>#DIV/0!</v>
      </c>
      <c r="Q508" s="665" t="e">
        <f t="shared" ref="Q508:Q510" si="16">G508-P508</f>
        <v>#DIV/0!</v>
      </c>
      <c r="R508" s="28"/>
      <c r="S508" s="28"/>
      <c r="T508" s="28"/>
      <c r="U508" s="28"/>
      <c r="V508" s="28"/>
      <c r="W508" s="28"/>
      <c r="X508" s="28"/>
      <c r="Y508" s="28"/>
      <c r="Z508" s="28"/>
    </row>
    <row r="509" spans="1:26" ht="15" customHeight="1">
      <c r="A509" s="111">
        <v>499</v>
      </c>
      <c r="B509" s="48"/>
      <c r="C509" s="48"/>
      <c r="D509" s="35"/>
      <c r="E509" s="149"/>
      <c r="F509" s="156"/>
      <c r="G509" s="670"/>
      <c r="H509" s="88"/>
      <c r="I509" s="40"/>
      <c r="J509" s="40"/>
      <c r="K509" s="41" t="s">
        <v>26</v>
      </c>
      <c r="L509" s="42" t="str">
        <f t="shared" si="13"/>
        <v/>
      </c>
      <c r="M509" s="658">
        <f t="shared" si="14"/>
        <v>0</v>
      </c>
      <c r="N509" s="689" t="str">
        <f t="shared" si="11"/>
        <v xml:space="preserve">0 </v>
      </c>
      <c r="O509" s="660">
        <f t="shared" si="12"/>
        <v>0</v>
      </c>
      <c r="P509" s="655" t="e">
        <f t="shared" si="15"/>
        <v>#DIV/0!</v>
      </c>
      <c r="Q509" s="665" t="e">
        <f t="shared" si="16"/>
        <v>#DIV/0!</v>
      </c>
      <c r="R509" s="28"/>
      <c r="S509" s="28"/>
      <c r="T509" s="28"/>
      <c r="U509" s="28"/>
      <c r="V509" s="28"/>
      <c r="W509" s="28"/>
      <c r="X509" s="28"/>
      <c r="Y509" s="28"/>
      <c r="Z509" s="28"/>
    </row>
    <row r="510" spans="1:26" ht="15" customHeight="1">
      <c r="A510" s="111">
        <v>500</v>
      </c>
      <c r="B510" s="48"/>
      <c r="C510" s="48"/>
      <c r="D510" s="35"/>
      <c r="E510" s="149"/>
      <c r="F510" s="156"/>
      <c r="G510" s="670"/>
      <c r="H510" s="88"/>
      <c r="I510" s="40"/>
      <c r="J510" s="40"/>
      <c r="K510" s="41" t="s">
        <v>26</v>
      </c>
      <c r="L510" s="42" t="str">
        <f t="shared" si="13"/>
        <v/>
      </c>
      <c r="M510" s="658">
        <f t="shared" si="14"/>
        <v>0</v>
      </c>
      <c r="N510" s="689" t="str">
        <f t="shared" si="11"/>
        <v xml:space="preserve">0 </v>
      </c>
      <c r="O510" s="660">
        <f t="shared" si="12"/>
        <v>0</v>
      </c>
      <c r="P510" s="655" t="e">
        <f t="shared" si="15"/>
        <v>#DIV/0!</v>
      </c>
      <c r="Q510" s="665" t="e">
        <f t="shared" si="16"/>
        <v>#DIV/0!</v>
      </c>
      <c r="R510" s="28"/>
      <c r="S510" s="28"/>
      <c r="T510" s="28"/>
      <c r="U510" s="28"/>
      <c r="V510" s="28"/>
      <c r="W510" s="28"/>
      <c r="X510" s="28"/>
      <c r="Y510" s="28"/>
      <c r="Z510" s="28"/>
    </row>
    <row r="511" spans="1:26" ht="25.5" customHeight="1">
      <c r="A511" s="698" t="s">
        <v>3218</v>
      </c>
      <c r="B511" s="699"/>
      <c r="C511" s="700"/>
      <c r="D511" s="700"/>
      <c r="E511" s="701"/>
      <c r="F511" s="700"/>
      <c r="G511" s="790"/>
      <c r="H511" s="700"/>
      <c r="I511" s="703"/>
      <c r="J511" s="703"/>
      <c r="K511" s="703"/>
      <c r="L511" s="42" t="str">
        <f t="shared" si="13"/>
        <v/>
      </c>
      <c r="M511" s="704"/>
      <c r="N511" s="831"/>
      <c r="O511" s="832">
        <f>SUM(O11:O510)</f>
        <v>167360.16</v>
      </c>
      <c r="P511" s="655" t="e">
        <f t="shared" si="15"/>
        <v>#DIV/0!</v>
      </c>
      <c r="Q511" s="11"/>
      <c r="R511" s="11"/>
      <c r="S511" s="11"/>
      <c r="T511" s="11"/>
      <c r="U511" s="11"/>
      <c r="V511" s="11"/>
      <c r="W511" s="11"/>
      <c r="X511" s="11"/>
      <c r="Y511" s="11"/>
      <c r="Z511" s="11"/>
    </row>
    <row r="512" spans="1:26" ht="14.25" hidden="1" customHeight="1">
      <c r="A512" s="707" t="s">
        <v>2841</v>
      </c>
      <c r="B512" s="708"/>
      <c r="C512" s="709" t="s">
        <v>2842</v>
      </c>
      <c r="D512" s="709"/>
      <c r="E512" s="709"/>
      <c r="F512" s="709"/>
      <c r="G512" s="709"/>
      <c r="H512" s="709"/>
      <c r="I512" s="709"/>
      <c r="J512" s="709"/>
      <c r="K512" s="709"/>
      <c r="L512" s="709"/>
      <c r="M512" s="709"/>
      <c r="N512" s="662"/>
      <c r="O512" s="662"/>
      <c r="P512" s="655"/>
      <c r="Q512" s="11"/>
      <c r="R512" s="11"/>
      <c r="S512" s="11"/>
      <c r="T512" s="11"/>
      <c r="U512" s="11"/>
      <c r="V512" s="11"/>
      <c r="W512" s="11"/>
      <c r="X512" s="11"/>
      <c r="Y512" s="11"/>
      <c r="Z512" s="11"/>
    </row>
    <row r="513" spans="1:26" ht="15.75" hidden="1" customHeight="1">
      <c r="A513" s="710"/>
      <c r="B513" s="711"/>
      <c r="C513" s="709"/>
      <c r="D513" s="709"/>
      <c r="E513" s="709"/>
      <c r="F513" s="709"/>
      <c r="G513" s="709"/>
      <c r="H513" s="709"/>
      <c r="I513" s="709"/>
      <c r="J513" s="709"/>
      <c r="K513" s="709"/>
      <c r="L513" s="709"/>
      <c r="M513" s="709"/>
      <c r="N513" s="662"/>
      <c r="O513" s="662"/>
      <c r="P513" s="655"/>
      <c r="Q513" s="11"/>
      <c r="R513" s="11"/>
      <c r="S513" s="11"/>
      <c r="T513" s="11"/>
      <c r="U513" s="11"/>
      <c r="V513" s="11"/>
      <c r="W513" s="11"/>
      <c r="X513" s="11"/>
      <c r="Y513" s="11"/>
      <c r="Z513" s="11"/>
    </row>
    <row r="514" spans="1:26" ht="15.75" hidden="1" customHeight="1">
      <c r="A514" s="710"/>
      <c r="B514" s="711"/>
      <c r="C514" s="709"/>
      <c r="D514" s="709"/>
      <c r="E514" s="709"/>
      <c r="F514" s="709"/>
      <c r="G514" s="709"/>
      <c r="H514" s="709"/>
      <c r="I514" s="709"/>
      <c r="J514" s="709"/>
      <c r="K514" s="709"/>
      <c r="L514" s="709"/>
      <c r="M514" s="709"/>
      <c r="N514" s="662"/>
      <c r="O514" s="662"/>
      <c r="P514" s="655"/>
      <c r="Q514" s="11"/>
      <c r="R514" s="11"/>
      <c r="S514" s="11"/>
      <c r="T514" s="11"/>
      <c r="U514" s="11"/>
      <c r="V514" s="11"/>
      <c r="W514" s="11"/>
      <c r="X514" s="11"/>
      <c r="Y514" s="11"/>
      <c r="Z514" s="11"/>
    </row>
    <row r="515" spans="1:26" ht="15.75" hidden="1" customHeight="1">
      <c r="A515" s="710"/>
      <c r="B515" s="711"/>
      <c r="C515" s="709"/>
      <c r="D515" s="709"/>
      <c r="E515" s="709"/>
      <c r="F515" s="709"/>
      <c r="G515" s="709"/>
      <c r="H515" s="709"/>
      <c r="I515" s="709"/>
      <c r="J515" s="709"/>
      <c r="K515" s="709"/>
      <c r="L515" s="709"/>
      <c r="M515" s="709"/>
      <c r="N515" s="662"/>
      <c r="O515" s="662"/>
      <c r="P515" s="655"/>
      <c r="Q515" s="11"/>
      <c r="R515" s="11"/>
      <c r="S515" s="11"/>
      <c r="T515" s="11"/>
      <c r="U515" s="11"/>
      <c r="V515" s="11"/>
      <c r="W515" s="11"/>
      <c r="X515" s="11"/>
      <c r="Y515" s="11"/>
      <c r="Z515" s="11"/>
    </row>
    <row r="516" spans="1:26" ht="15.75" hidden="1" customHeight="1">
      <c r="A516" s="710"/>
      <c r="B516" s="711"/>
      <c r="C516" s="712"/>
      <c r="D516" s="712"/>
      <c r="E516" s="710"/>
      <c r="F516" s="712"/>
      <c r="G516" s="792"/>
      <c r="H516" s="712"/>
      <c r="I516" s="712"/>
      <c r="J516" s="712"/>
      <c r="K516" s="712"/>
      <c r="L516" s="712"/>
      <c r="M516" s="714"/>
      <c r="N516" s="662"/>
      <c r="O516" s="662"/>
      <c r="P516" s="655"/>
      <c r="Q516" s="11"/>
      <c r="R516" s="11"/>
      <c r="S516" s="11"/>
      <c r="T516" s="11"/>
      <c r="U516" s="11"/>
      <c r="V516" s="11"/>
      <c r="W516" s="11"/>
      <c r="X516" s="11"/>
      <c r="Y516" s="11"/>
      <c r="Z516" s="11"/>
    </row>
    <row r="517" spans="1:26" ht="15.75" hidden="1" customHeight="1">
      <c r="A517" s="710"/>
      <c r="B517" s="708"/>
      <c r="C517" s="712" t="s">
        <v>2843</v>
      </c>
      <c r="D517" s="712"/>
      <c r="E517" s="710"/>
      <c r="F517" s="712"/>
      <c r="G517" s="792"/>
      <c r="H517" s="712"/>
      <c r="I517" s="712"/>
      <c r="J517" s="712"/>
      <c r="K517" s="712"/>
      <c r="L517" s="712"/>
      <c r="M517" s="714"/>
      <c r="N517" s="662"/>
      <c r="O517" s="662"/>
      <c r="P517" s="655"/>
      <c r="Q517" s="11"/>
      <c r="R517" s="11"/>
      <c r="S517" s="11"/>
      <c r="T517" s="11"/>
      <c r="U517" s="11"/>
      <c r="V517" s="11"/>
      <c r="W517" s="11"/>
      <c r="X517" s="11"/>
      <c r="Y517" s="11"/>
      <c r="Z517" s="11"/>
    </row>
    <row r="518" spans="1:26" ht="15.75" hidden="1" customHeight="1">
      <c r="A518" s="710"/>
      <c r="B518" s="711"/>
      <c r="C518" s="715" t="s">
        <v>4861</v>
      </c>
      <c r="D518" s="716" t="s">
        <v>2845</v>
      </c>
      <c r="E518" s="716"/>
      <c r="F518" s="712"/>
      <c r="G518" s="716" t="s">
        <v>2846</v>
      </c>
      <c r="H518" s="716"/>
      <c r="I518" s="716"/>
      <c r="J518" s="716"/>
      <c r="K518" s="716"/>
      <c r="L518" s="716"/>
      <c r="M518" s="716"/>
      <c r="N518" s="662"/>
      <c r="O518" s="662"/>
      <c r="P518" s="655"/>
      <c r="Q518" s="11"/>
      <c r="R518" s="11"/>
      <c r="S518" s="11"/>
      <c r="T518" s="11"/>
      <c r="U518" s="11"/>
      <c r="V518" s="11"/>
      <c r="W518" s="11"/>
      <c r="X518" s="11"/>
      <c r="Y518" s="11"/>
      <c r="Z518" s="11"/>
    </row>
    <row r="519" spans="1:26" ht="15.75" hidden="1" customHeight="1">
      <c r="A519" s="710"/>
      <c r="B519" s="711"/>
      <c r="C519" s="715"/>
      <c r="D519" s="716"/>
      <c r="E519" s="716"/>
      <c r="F519" s="712"/>
      <c r="G519" s="794"/>
      <c r="H519" s="718"/>
      <c r="I519" s="718"/>
      <c r="J519" s="718"/>
      <c r="K519" s="718"/>
      <c r="L519" s="718"/>
      <c r="M519" s="719"/>
      <c r="N519" s="662"/>
      <c r="O519" s="662"/>
      <c r="P519" s="655"/>
      <c r="Q519" s="11"/>
      <c r="R519" s="11"/>
      <c r="S519" s="11"/>
      <c r="T519" s="11"/>
      <c r="U519" s="11"/>
      <c r="V519" s="11"/>
      <c r="W519" s="11"/>
      <c r="X519" s="11"/>
      <c r="Y519" s="11"/>
      <c r="Z519" s="11"/>
    </row>
    <row r="520" spans="1:26" ht="15.75" hidden="1" customHeight="1">
      <c r="A520" s="710"/>
      <c r="B520" s="711"/>
      <c r="C520" s="715"/>
      <c r="D520" s="712"/>
      <c r="E520" s="710"/>
      <c r="F520" s="712"/>
      <c r="G520" s="792"/>
      <c r="H520" s="712"/>
      <c r="I520" s="712"/>
      <c r="J520" s="712"/>
      <c r="K520" s="712"/>
      <c r="L520" s="712"/>
      <c r="M520" s="714"/>
      <c r="N520" s="662"/>
      <c r="O520" s="662"/>
      <c r="P520" s="655"/>
      <c r="Q520" s="11"/>
      <c r="R520" s="11"/>
      <c r="S520" s="11"/>
      <c r="T520" s="11"/>
      <c r="U520" s="11"/>
      <c r="V520" s="11"/>
      <c r="W520" s="11"/>
      <c r="X520" s="11"/>
      <c r="Y520" s="11"/>
      <c r="Z520" s="11"/>
    </row>
    <row r="521" spans="1:26" ht="15.75" hidden="1" customHeight="1">
      <c r="A521" s="710"/>
      <c r="B521" s="711"/>
      <c r="C521" s="715" t="s">
        <v>2847</v>
      </c>
      <c r="D521" s="716" t="s">
        <v>2848</v>
      </c>
      <c r="E521" s="716"/>
      <c r="F521" s="712"/>
      <c r="G521" s="716" t="s">
        <v>2849</v>
      </c>
      <c r="H521" s="716"/>
      <c r="I521" s="716"/>
      <c r="J521" s="716"/>
      <c r="K521" s="716"/>
      <c r="L521" s="716"/>
      <c r="M521" s="716"/>
      <c r="N521" s="662"/>
      <c r="O521" s="662"/>
      <c r="P521" s="655"/>
      <c r="Q521" s="11"/>
      <c r="R521" s="11"/>
      <c r="S521" s="11"/>
      <c r="T521" s="11"/>
      <c r="U521" s="11"/>
      <c r="V521" s="11"/>
      <c r="W521" s="11"/>
      <c r="X521" s="11"/>
      <c r="Y521" s="11"/>
      <c r="Z521" s="11"/>
    </row>
    <row r="522" spans="1:26" ht="15.75" hidden="1" customHeight="1">
      <c r="A522" s="710"/>
      <c r="B522" s="711"/>
      <c r="C522" s="715"/>
      <c r="D522" s="716"/>
      <c r="E522" s="716"/>
      <c r="F522" s="712"/>
      <c r="G522" s="793"/>
      <c r="H522" s="718"/>
      <c r="I522" s="718"/>
      <c r="J522" s="718"/>
      <c r="K522" s="718"/>
      <c r="L522" s="718"/>
      <c r="M522" s="714"/>
      <c r="N522" s="662"/>
      <c r="O522" s="662"/>
      <c r="P522" s="655"/>
      <c r="Q522" s="11"/>
      <c r="R522" s="11"/>
      <c r="S522" s="11"/>
      <c r="T522" s="11"/>
      <c r="U522" s="11"/>
      <c r="V522" s="11"/>
      <c r="W522" s="11"/>
      <c r="X522" s="11"/>
      <c r="Y522" s="11"/>
      <c r="Z522" s="11"/>
    </row>
    <row r="523" spans="1:26" ht="15.75" hidden="1" customHeight="1">
      <c r="A523" s="710"/>
      <c r="B523" s="711"/>
      <c r="C523" s="715"/>
      <c r="D523" s="712"/>
      <c r="E523" s="710"/>
      <c r="F523" s="712"/>
      <c r="G523" s="792"/>
      <c r="H523" s="712"/>
      <c r="I523" s="712"/>
      <c r="J523" s="712"/>
      <c r="K523" s="712"/>
      <c r="L523" s="712"/>
      <c r="M523" s="714"/>
      <c r="N523" s="662"/>
      <c r="O523" s="662"/>
      <c r="P523" s="655"/>
      <c r="Q523" s="11"/>
      <c r="R523" s="11"/>
      <c r="S523" s="11"/>
      <c r="T523" s="11"/>
      <c r="U523" s="11"/>
      <c r="V523" s="11"/>
      <c r="W523" s="11"/>
      <c r="X523" s="11"/>
      <c r="Y523" s="11"/>
      <c r="Z523" s="11"/>
    </row>
    <row r="524" spans="1:26" ht="15.75" hidden="1" customHeight="1">
      <c r="A524" s="710"/>
      <c r="B524" s="711"/>
      <c r="C524" s="715" t="s">
        <v>2850</v>
      </c>
      <c r="D524" s="712" t="s">
        <v>2851</v>
      </c>
      <c r="E524" s="710"/>
      <c r="F524" s="712"/>
      <c r="G524" s="792"/>
      <c r="H524" s="712"/>
      <c r="I524" s="712"/>
      <c r="J524" s="712"/>
      <c r="K524" s="712"/>
      <c r="L524" s="712"/>
      <c r="M524" s="714"/>
      <c r="N524" s="662"/>
      <c r="O524" s="662"/>
      <c r="P524" s="655"/>
      <c r="Q524" s="11"/>
      <c r="R524" s="11"/>
      <c r="S524" s="11"/>
      <c r="T524" s="11"/>
      <c r="U524" s="11"/>
      <c r="V524" s="11"/>
      <c r="W524" s="11"/>
      <c r="X524" s="11"/>
      <c r="Y524" s="11"/>
      <c r="Z524" s="11"/>
    </row>
    <row r="525" spans="1:26" ht="15.75" hidden="1" customHeight="1">
      <c r="A525" s="710"/>
      <c r="B525" s="711"/>
      <c r="C525" s="715"/>
      <c r="D525" s="712"/>
      <c r="E525" s="710"/>
      <c r="F525" s="712"/>
      <c r="G525" s="792"/>
      <c r="H525" s="712"/>
      <c r="I525" s="712"/>
      <c r="J525" s="712"/>
      <c r="K525" s="712"/>
      <c r="L525" s="712"/>
      <c r="M525" s="714"/>
      <c r="N525" s="662"/>
      <c r="O525" s="662"/>
      <c r="P525" s="655"/>
      <c r="Q525" s="11"/>
      <c r="R525" s="11"/>
      <c r="S525" s="11"/>
      <c r="T525" s="11"/>
      <c r="U525" s="11"/>
      <c r="V525" s="11"/>
      <c r="W525" s="11"/>
      <c r="X525" s="11"/>
      <c r="Y525" s="11"/>
      <c r="Z525" s="11"/>
    </row>
    <row r="526" spans="1:26" ht="15.75" hidden="1" customHeight="1">
      <c r="A526" s="710"/>
      <c r="B526" s="711"/>
      <c r="C526" s="715" t="s">
        <v>4862</v>
      </c>
      <c r="D526" s="716" t="s">
        <v>2853</v>
      </c>
      <c r="E526" s="716"/>
      <c r="F526" s="712"/>
      <c r="G526" s="716" t="s">
        <v>2854</v>
      </c>
      <c r="H526" s="716"/>
      <c r="I526" s="716"/>
      <c r="J526" s="716"/>
      <c r="K526" s="716"/>
      <c r="L526" s="716"/>
      <c r="M526" s="716"/>
      <c r="N526" s="662"/>
      <c r="O526" s="662"/>
      <c r="P526" s="655"/>
      <c r="Q526" s="11"/>
      <c r="R526" s="11"/>
      <c r="S526" s="11"/>
      <c r="T526" s="11"/>
      <c r="U526" s="11"/>
      <c r="V526" s="11"/>
      <c r="W526" s="11"/>
      <c r="X526" s="11"/>
      <c r="Y526" s="11"/>
      <c r="Z526" s="11"/>
    </row>
    <row r="527" spans="1:26" ht="15.75" hidden="1" customHeight="1">
      <c r="A527" s="710"/>
      <c r="B527" s="711"/>
      <c r="C527" s="712"/>
      <c r="D527" s="716"/>
      <c r="E527" s="716"/>
      <c r="F527" s="712"/>
      <c r="G527" s="792"/>
      <c r="H527" s="712"/>
      <c r="I527" s="712"/>
      <c r="J527" s="712"/>
      <c r="K527" s="712"/>
      <c r="L527" s="712"/>
      <c r="M527" s="714"/>
      <c r="N527" s="662"/>
      <c r="O527" s="662"/>
      <c r="P527" s="655"/>
      <c r="Q527" s="11"/>
      <c r="R527" s="11"/>
      <c r="S527" s="11"/>
      <c r="T527" s="11"/>
      <c r="U527" s="11"/>
      <c r="V527" s="11"/>
      <c r="W527" s="11"/>
      <c r="X527" s="11"/>
      <c r="Y527" s="11"/>
      <c r="Z527" s="11"/>
    </row>
    <row r="528" spans="1:26" ht="15.75" hidden="1" customHeight="1">
      <c r="A528" s="710"/>
      <c r="B528" s="711"/>
      <c r="C528" s="712"/>
      <c r="D528" s="712"/>
      <c r="E528" s="710"/>
      <c r="F528" s="712"/>
      <c r="G528" s="792"/>
      <c r="H528" s="712"/>
      <c r="I528" s="712"/>
      <c r="J528" s="712"/>
      <c r="K528" s="712"/>
      <c r="L528" s="712"/>
      <c r="M528" s="714"/>
      <c r="N528" s="662"/>
      <c r="O528" s="662"/>
      <c r="P528" s="655"/>
      <c r="Q528" s="11"/>
      <c r="R528" s="11"/>
      <c r="S528" s="11"/>
      <c r="T528" s="11"/>
      <c r="U528" s="11"/>
      <c r="V528" s="11"/>
      <c r="W528" s="11"/>
      <c r="X528" s="11"/>
      <c r="Y528" s="11"/>
      <c r="Z528" s="11"/>
    </row>
    <row r="529" spans="1:26" ht="15.75" hidden="1" customHeight="1">
      <c r="A529" s="707" t="s">
        <v>2855</v>
      </c>
      <c r="B529" s="711"/>
      <c r="C529" s="709" t="s">
        <v>2856</v>
      </c>
      <c r="D529" s="709"/>
      <c r="E529" s="709"/>
      <c r="F529" s="709"/>
      <c r="G529" s="709"/>
      <c r="H529" s="709"/>
      <c r="I529" s="709"/>
      <c r="J529" s="709"/>
      <c r="K529" s="709"/>
      <c r="L529" s="709"/>
      <c r="M529" s="709"/>
      <c r="N529" s="662"/>
      <c r="O529" s="662"/>
      <c r="P529" s="655"/>
      <c r="Q529" s="11"/>
      <c r="R529" s="11"/>
      <c r="S529" s="11"/>
      <c r="T529" s="11"/>
      <c r="U529" s="11"/>
      <c r="V529" s="11"/>
      <c r="W529" s="11"/>
      <c r="X529" s="11"/>
      <c r="Y529" s="11"/>
      <c r="Z529" s="11"/>
    </row>
    <row r="530" spans="1:26" ht="15.75" hidden="1" customHeight="1">
      <c r="A530" s="11"/>
      <c r="B530" s="12"/>
      <c r="C530" s="721"/>
      <c r="D530" s="721"/>
      <c r="E530" s="722"/>
      <c r="F530" s="721"/>
      <c r="G530" s="795"/>
      <c r="H530" s="721"/>
      <c r="I530" s="721"/>
      <c r="J530" s="721"/>
      <c r="K530" s="721"/>
      <c r="L530" s="721"/>
      <c r="M530" s="724"/>
      <c r="N530" s="662"/>
      <c r="O530" s="662"/>
      <c r="P530" s="655"/>
      <c r="Q530" s="11"/>
      <c r="R530" s="11"/>
      <c r="S530" s="11"/>
      <c r="T530" s="11"/>
      <c r="U530" s="11"/>
      <c r="V530" s="11"/>
      <c r="W530" s="11"/>
      <c r="X530" s="11"/>
      <c r="Y530" s="11"/>
      <c r="Z530" s="11"/>
    </row>
    <row r="531" spans="1:26" ht="15.75" hidden="1" customHeight="1">
      <c r="A531" s="11"/>
      <c r="B531" s="725" t="s">
        <v>2857</v>
      </c>
      <c r="C531" s="725"/>
      <c r="D531" s="725"/>
      <c r="E531" s="725"/>
      <c r="F531" s="725"/>
      <c r="G531" s="725"/>
      <c r="H531" s="725"/>
      <c r="I531" s="725"/>
      <c r="J531" s="725"/>
      <c r="K531" s="725"/>
      <c r="L531" s="725"/>
      <c r="M531" s="725"/>
      <c r="N531" s="796"/>
      <c r="O531" s="662"/>
      <c r="P531" s="655"/>
      <c r="Q531" s="11"/>
      <c r="R531" s="11"/>
      <c r="S531" s="11"/>
      <c r="T531" s="11"/>
      <c r="U531" s="11"/>
      <c r="V531" s="11"/>
      <c r="W531" s="11"/>
      <c r="X531" s="11"/>
      <c r="Y531" s="11"/>
      <c r="Z531" s="11"/>
    </row>
    <row r="532" spans="1:26" ht="15.75" hidden="1" customHeight="1">
      <c r="A532" s="11"/>
      <c r="B532" s="725"/>
      <c r="C532" s="725"/>
      <c r="D532" s="725"/>
      <c r="E532" s="725"/>
      <c r="F532" s="725"/>
      <c r="G532" s="725"/>
      <c r="H532" s="725"/>
      <c r="I532" s="725"/>
      <c r="J532" s="725"/>
      <c r="K532" s="725"/>
      <c r="L532" s="725"/>
      <c r="M532" s="725"/>
      <c r="N532" s="796"/>
      <c r="O532" s="662"/>
      <c r="P532" s="655"/>
      <c r="Q532" s="11"/>
      <c r="R532" s="11"/>
      <c r="S532" s="11"/>
      <c r="T532" s="11"/>
      <c r="U532" s="11"/>
      <c r="V532" s="11"/>
      <c r="W532" s="11"/>
      <c r="X532" s="11"/>
      <c r="Y532" s="11"/>
      <c r="Z532" s="11"/>
    </row>
    <row r="533" spans="1:26" ht="15.75" hidden="1" customHeight="1">
      <c r="A533" s="11"/>
      <c r="B533" s="725"/>
      <c r="C533" s="725"/>
      <c r="D533" s="725"/>
      <c r="E533" s="725"/>
      <c r="F533" s="725"/>
      <c r="G533" s="725"/>
      <c r="H533" s="725"/>
      <c r="I533" s="725"/>
      <c r="J533" s="725"/>
      <c r="K533" s="725"/>
      <c r="L533" s="725"/>
      <c r="M533" s="725"/>
      <c r="N533" s="796"/>
      <c r="O533" s="662"/>
      <c r="P533" s="655"/>
      <c r="Q533" s="11"/>
      <c r="R533" s="11"/>
      <c r="S533" s="11"/>
      <c r="T533" s="11"/>
      <c r="U533" s="11"/>
      <c r="V533" s="11"/>
      <c r="W533" s="11"/>
      <c r="X533" s="11"/>
      <c r="Y533" s="11"/>
      <c r="Z533" s="11"/>
    </row>
    <row r="534" spans="1:26" ht="15.75" hidden="1" customHeight="1">
      <c r="A534" s="11"/>
      <c r="B534" s="727"/>
      <c r="C534" s="24"/>
      <c r="D534" s="24"/>
      <c r="E534" s="728"/>
      <c r="F534" s="24"/>
      <c r="G534" s="797"/>
      <c r="H534" s="24"/>
      <c r="I534" s="24"/>
      <c r="J534" s="24"/>
      <c r="K534" s="24"/>
      <c r="L534" s="24"/>
      <c r="M534" s="730"/>
      <c r="N534" s="797"/>
      <c r="O534" s="662"/>
      <c r="P534" s="655"/>
      <c r="Q534" s="11"/>
      <c r="R534" s="11"/>
      <c r="S534" s="11"/>
      <c r="T534" s="11"/>
      <c r="U534" s="11"/>
      <c r="V534" s="11"/>
      <c r="W534" s="11"/>
      <c r="X534" s="11"/>
      <c r="Y534" s="11"/>
      <c r="Z534" s="11"/>
    </row>
    <row r="535" spans="1:26" ht="15.75" hidden="1" customHeight="1">
      <c r="A535" s="11"/>
      <c r="B535" s="12"/>
      <c r="C535" s="731"/>
      <c r="D535" s="731"/>
      <c r="E535" s="11"/>
      <c r="F535" s="731"/>
      <c r="G535" s="732" t="s">
        <v>2858</v>
      </c>
      <c r="H535" s="732"/>
      <c r="I535" s="732"/>
      <c r="J535" s="732"/>
      <c r="K535" s="733"/>
      <c r="L535" s="731"/>
      <c r="M535" s="724"/>
      <c r="N535" s="662"/>
      <c r="O535" s="662"/>
      <c r="P535" s="655"/>
      <c r="Q535" s="11"/>
      <c r="R535" s="11"/>
      <c r="S535" s="11"/>
      <c r="T535" s="11"/>
      <c r="U535" s="11"/>
      <c r="V535" s="11"/>
      <c r="W535" s="11"/>
      <c r="X535" s="11"/>
      <c r="Y535" s="11"/>
      <c r="Z535" s="11"/>
    </row>
    <row r="536" spans="1:26" ht="15.75" hidden="1" customHeight="1">
      <c r="A536" s="11"/>
      <c r="B536" s="12"/>
      <c r="C536" s="731"/>
      <c r="D536" s="731"/>
      <c r="E536" s="11"/>
      <c r="F536" s="731"/>
      <c r="G536" s="734" t="s">
        <v>2859</v>
      </c>
      <c r="H536" s="734"/>
      <c r="I536" s="734"/>
      <c r="J536" s="734"/>
      <c r="K536" s="731"/>
      <c r="L536" s="731"/>
      <c r="M536" s="724"/>
      <c r="N536" s="662"/>
      <c r="O536" s="662"/>
      <c r="P536" s="655"/>
      <c r="Q536" s="11"/>
      <c r="R536" s="11"/>
      <c r="S536" s="11"/>
      <c r="T536" s="11"/>
      <c r="U536" s="11"/>
      <c r="V536" s="11"/>
      <c r="W536" s="11"/>
      <c r="X536" s="11"/>
      <c r="Y536" s="11"/>
      <c r="Z536" s="11"/>
    </row>
    <row r="537" spans="1:26" ht="15.75" hidden="1" customHeight="1">
      <c r="A537" s="11"/>
      <c r="B537" s="12"/>
      <c r="C537" s="731"/>
      <c r="D537" s="731"/>
      <c r="E537" s="11"/>
      <c r="F537" s="731"/>
      <c r="G537" s="11"/>
      <c r="H537" s="11"/>
      <c r="I537" s="11"/>
      <c r="J537" s="11"/>
      <c r="K537" s="731"/>
      <c r="L537" s="731"/>
      <c r="M537" s="724"/>
      <c r="N537" s="662"/>
      <c r="O537" s="662"/>
      <c r="P537" s="655"/>
      <c r="Q537" s="11"/>
      <c r="R537" s="11"/>
      <c r="S537" s="11"/>
      <c r="T537" s="11"/>
      <c r="U537" s="11"/>
      <c r="V537" s="11"/>
      <c r="W537" s="11"/>
      <c r="X537" s="11"/>
      <c r="Y537" s="11"/>
      <c r="Z537" s="11"/>
    </row>
    <row r="538" spans="1:26" ht="15.75" hidden="1" customHeight="1">
      <c r="A538" s="11"/>
      <c r="B538" s="12"/>
      <c r="C538" s="731"/>
      <c r="D538" s="731"/>
      <c r="E538" s="11"/>
      <c r="F538" s="731"/>
      <c r="G538" s="662" t="s">
        <v>2860</v>
      </c>
      <c r="H538" s="11" t="s">
        <v>2861</v>
      </c>
      <c r="I538" s="11"/>
      <c r="J538" s="11"/>
      <c r="K538" s="11"/>
      <c r="L538" s="11"/>
      <c r="M538" s="724"/>
      <c r="N538" s="662"/>
      <c r="O538" s="662"/>
      <c r="P538" s="655"/>
      <c r="Q538" s="11"/>
      <c r="R538" s="11"/>
      <c r="S538" s="11"/>
      <c r="T538" s="11"/>
      <c r="U538" s="11"/>
      <c r="V538" s="11"/>
      <c r="W538" s="11"/>
      <c r="X538" s="11"/>
      <c r="Y538" s="11"/>
      <c r="Z538" s="11"/>
    </row>
    <row r="539" spans="1:26" ht="15.75" hidden="1" customHeight="1">
      <c r="A539" s="11"/>
      <c r="B539" s="12"/>
      <c r="C539" s="731"/>
      <c r="D539" s="731"/>
      <c r="E539" s="11"/>
      <c r="F539" s="731"/>
      <c r="G539" s="662"/>
      <c r="H539" s="731"/>
      <c r="I539" s="731"/>
      <c r="J539" s="731"/>
      <c r="K539" s="731"/>
      <c r="L539" s="731"/>
      <c r="M539" s="724"/>
      <c r="N539" s="662"/>
      <c r="O539" s="662"/>
      <c r="P539" s="655"/>
      <c r="Q539" s="11"/>
      <c r="R539" s="11"/>
      <c r="S539" s="11"/>
      <c r="T539" s="11"/>
      <c r="U539" s="11"/>
      <c r="V539" s="11"/>
      <c r="W539" s="11"/>
      <c r="X539" s="11"/>
      <c r="Y539" s="11"/>
      <c r="Z539" s="11"/>
    </row>
    <row r="540" spans="1:26" ht="15.75" hidden="1" customHeight="1">
      <c r="A540" s="11"/>
      <c r="B540" s="12"/>
      <c r="C540" s="731"/>
      <c r="D540" s="731"/>
      <c r="E540" s="11"/>
      <c r="F540" s="731"/>
      <c r="G540" s="662"/>
      <c r="H540" s="731"/>
      <c r="I540" s="731"/>
      <c r="J540" s="731"/>
      <c r="K540" s="731"/>
      <c r="L540" s="731"/>
      <c r="M540" s="724"/>
      <c r="N540" s="662"/>
      <c r="O540" s="662"/>
      <c r="P540" s="655"/>
      <c r="Q540" s="11"/>
      <c r="R540" s="11"/>
      <c r="S540" s="11"/>
      <c r="T540" s="11"/>
      <c r="U540" s="11"/>
      <c r="V540" s="11"/>
      <c r="W540" s="11"/>
      <c r="X540" s="11"/>
      <c r="Y540" s="11"/>
      <c r="Z540" s="11"/>
    </row>
    <row r="541" spans="1:26" ht="14.25" hidden="1" customHeight="1">
      <c r="A541" s="3"/>
      <c r="B541" s="12"/>
      <c r="C541" s="3"/>
      <c r="D541" s="3"/>
      <c r="E541" s="12"/>
      <c r="F541" s="3"/>
      <c r="G541" s="635"/>
      <c r="H541" s="3"/>
      <c r="I541" s="3"/>
      <c r="J541" s="3"/>
      <c r="K541" s="5"/>
      <c r="L541" s="3"/>
      <c r="M541" s="6"/>
      <c r="N541" s="635"/>
      <c r="O541" s="635"/>
      <c r="P541" s="655"/>
      <c r="Q541" s="11"/>
      <c r="R541" s="11"/>
      <c r="S541" s="11"/>
      <c r="T541" s="11"/>
      <c r="U541" s="11"/>
      <c r="V541" s="11"/>
      <c r="W541" s="11"/>
      <c r="X541" s="11"/>
      <c r="Y541" s="11"/>
      <c r="Z541" s="11"/>
    </row>
    <row r="542" spans="1:26" ht="14.25" hidden="1" customHeight="1">
      <c r="A542" s="3"/>
      <c r="B542" s="12"/>
      <c r="C542" s="3"/>
      <c r="D542" s="3"/>
      <c r="E542" s="12"/>
      <c r="F542" s="3"/>
      <c r="G542" s="635"/>
      <c r="H542" s="3"/>
      <c r="I542" s="3"/>
      <c r="J542" s="3"/>
      <c r="K542" s="5"/>
      <c r="L542" s="3"/>
      <c r="M542" s="6"/>
      <c r="N542" s="635"/>
      <c r="O542" s="635"/>
      <c r="P542" s="655"/>
      <c r="Q542" s="11"/>
      <c r="R542" s="11"/>
      <c r="S542" s="11"/>
      <c r="T542" s="11"/>
      <c r="U542" s="11"/>
      <c r="V542" s="11"/>
      <c r="W542" s="11"/>
      <c r="X542" s="11"/>
      <c r="Y542" s="11"/>
      <c r="Z542" s="11"/>
    </row>
    <row r="543" spans="1:26" ht="14.25" hidden="1" customHeight="1">
      <c r="A543" s="3"/>
      <c r="B543" s="12"/>
      <c r="C543" s="3"/>
      <c r="D543" s="3"/>
      <c r="E543" s="12"/>
      <c r="F543" s="3"/>
      <c r="G543" s="635"/>
      <c r="H543" s="3"/>
      <c r="I543" s="3"/>
      <c r="J543" s="3"/>
      <c r="K543" s="5"/>
      <c r="L543" s="3"/>
      <c r="M543" s="6"/>
      <c r="N543" s="635"/>
      <c r="O543" s="635"/>
      <c r="P543" s="655"/>
      <c r="Q543" s="11"/>
      <c r="R543" s="11"/>
      <c r="S543" s="11"/>
      <c r="T543" s="11"/>
      <c r="U543" s="11"/>
      <c r="V543" s="11"/>
      <c r="W543" s="11"/>
      <c r="X543" s="11"/>
      <c r="Y543" s="11"/>
      <c r="Z543" s="11"/>
    </row>
    <row r="544" spans="1:26" ht="14.25" hidden="1" customHeight="1">
      <c r="A544" s="3"/>
      <c r="B544" s="12"/>
      <c r="C544" s="3"/>
      <c r="D544" s="3"/>
      <c r="E544" s="12"/>
      <c r="F544" s="3"/>
      <c r="G544" s="635"/>
      <c r="H544" s="3"/>
      <c r="I544" s="3"/>
      <c r="J544" s="3"/>
      <c r="K544" s="5"/>
      <c r="L544" s="3"/>
      <c r="M544" s="6"/>
      <c r="N544" s="635"/>
      <c r="O544" s="635"/>
      <c r="P544" s="655"/>
      <c r="Q544" s="11"/>
      <c r="R544" s="11"/>
      <c r="S544" s="11"/>
      <c r="T544" s="11"/>
      <c r="U544" s="11"/>
      <c r="V544" s="11"/>
      <c r="W544" s="11"/>
      <c r="X544" s="11"/>
      <c r="Y544" s="11"/>
      <c r="Z544" s="11"/>
    </row>
    <row r="545" spans="1:26" ht="14.25" hidden="1" customHeight="1">
      <c r="A545" s="3"/>
      <c r="B545" s="12"/>
      <c r="C545" s="3"/>
      <c r="D545" s="3"/>
      <c r="E545" s="12"/>
      <c r="F545" s="3"/>
      <c r="G545" s="635"/>
      <c r="H545" s="3"/>
      <c r="I545" s="3"/>
      <c r="J545" s="3"/>
      <c r="K545" s="5"/>
      <c r="L545" s="3"/>
      <c r="M545" s="6"/>
      <c r="N545" s="635"/>
      <c r="O545" s="635"/>
      <c r="P545" s="655"/>
      <c r="Q545" s="11"/>
      <c r="R545" s="11"/>
      <c r="S545" s="11"/>
      <c r="T545" s="11"/>
      <c r="U545" s="11"/>
      <c r="V545" s="11"/>
      <c r="W545" s="11"/>
      <c r="X545" s="11"/>
      <c r="Y545" s="11"/>
      <c r="Z545" s="11"/>
    </row>
    <row r="546" spans="1:26" ht="14.25" hidden="1" customHeight="1">
      <c r="A546" s="3"/>
      <c r="B546" s="12"/>
      <c r="C546" s="3"/>
      <c r="D546" s="3"/>
      <c r="E546" s="12"/>
      <c r="F546" s="3"/>
      <c r="G546" s="635"/>
      <c r="H546" s="3"/>
      <c r="I546" s="3"/>
      <c r="J546" s="3"/>
      <c r="K546" s="5"/>
      <c r="L546" s="3"/>
      <c r="M546" s="6"/>
      <c r="N546" s="635"/>
      <c r="O546" s="635"/>
      <c r="P546" s="655"/>
      <c r="Q546" s="11"/>
      <c r="R546" s="11"/>
      <c r="S546" s="11"/>
      <c r="T546" s="11"/>
      <c r="U546" s="11"/>
      <c r="V546" s="11"/>
      <c r="W546" s="11"/>
      <c r="X546" s="11"/>
      <c r="Y546" s="11"/>
      <c r="Z546" s="11"/>
    </row>
    <row r="547" spans="1:26" ht="14.25" hidden="1" customHeight="1">
      <c r="A547" s="3"/>
      <c r="B547" s="12"/>
      <c r="C547" s="3"/>
      <c r="D547" s="3"/>
      <c r="E547" s="12"/>
      <c r="F547" s="3"/>
      <c r="G547" s="635"/>
      <c r="H547" s="3"/>
      <c r="I547" s="3"/>
      <c r="J547" s="3"/>
      <c r="K547" s="5"/>
      <c r="L547" s="3"/>
      <c r="M547" s="6"/>
      <c r="N547" s="635"/>
      <c r="O547" s="635"/>
      <c r="P547" s="655"/>
      <c r="Q547" s="11"/>
      <c r="R547" s="11"/>
      <c r="S547" s="11"/>
      <c r="T547" s="11"/>
      <c r="U547" s="11"/>
      <c r="V547" s="11"/>
      <c r="W547" s="11"/>
      <c r="X547" s="11"/>
      <c r="Y547" s="11"/>
      <c r="Z547" s="11"/>
    </row>
    <row r="548" spans="1:26" ht="14.25" hidden="1" customHeight="1">
      <c r="A548" s="3"/>
      <c r="B548" s="12"/>
      <c r="C548" s="3"/>
      <c r="D548" s="3"/>
      <c r="E548" s="12"/>
      <c r="F548" s="3"/>
      <c r="G548" s="635"/>
      <c r="H548" s="3"/>
      <c r="I548" s="3"/>
      <c r="J548" s="3"/>
      <c r="K548" s="5"/>
      <c r="L548" s="3"/>
      <c r="M548" s="6"/>
      <c r="N548" s="635"/>
      <c r="O548" s="635"/>
      <c r="P548" s="655"/>
      <c r="Q548" s="11"/>
      <c r="R548" s="11"/>
      <c r="S548" s="11"/>
      <c r="T548" s="11"/>
      <c r="U548" s="11"/>
      <c r="V548" s="11"/>
      <c r="W548" s="11"/>
      <c r="X548" s="11"/>
      <c r="Y548" s="11"/>
      <c r="Z548" s="11"/>
    </row>
    <row r="549" spans="1:26" ht="14.25" hidden="1" customHeight="1">
      <c r="A549" s="3"/>
      <c r="B549" s="12"/>
      <c r="C549" s="3"/>
      <c r="D549" s="3"/>
      <c r="E549" s="12"/>
      <c r="F549" s="3"/>
      <c r="G549" s="635"/>
      <c r="H549" s="3"/>
      <c r="I549" s="3"/>
      <c r="J549" s="3"/>
      <c r="K549" s="5"/>
      <c r="L549" s="3"/>
      <c r="M549" s="6"/>
      <c r="N549" s="635"/>
      <c r="O549" s="635"/>
      <c r="P549" s="655"/>
      <c r="Q549" s="11"/>
      <c r="R549" s="11"/>
      <c r="S549" s="11"/>
      <c r="T549" s="11"/>
      <c r="U549" s="11"/>
      <c r="V549" s="11"/>
      <c r="W549" s="11"/>
      <c r="X549" s="11"/>
      <c r="Y549" s="11"/>
      <c r="Z549" s="11"/>
    </row>
    <row r="550" spans="1:26" ht="14.25" hidden="1" customHeight="1">
      <c r="A550" s="3"/>
      <c r="B550" s="12"/>
      <c r="C550" s="3"/>
      <c r="D550" s="3"/>
      <c r="E550" s="12"/>
      <c r="F550" s="3"/>
      <c r="G550" s="635"/>
      <c r="H550" s="3"/>
      <c r="I550" s="3"/>
      <c r="J550" s="3"/>
      <c r="K550" s="5"/>
      <c r="L550" s="3"/>
      <c r="M550" s="6"/>
      <c r="N550" s="635"/>
      <c r="O550" s="635"/>
      <c r="P550" s="655"/>
      <c r="Q550" s="11"/>
      <c r="R550" s="11"/>
      <c r="S550" s="11"/>
      <c r="T550" s="11"/>
      <c r="U550" s="11"/>
      <c r="V550" s="11"/>
      <c r="W550" s="11"/>
      <c r="X550" s="11"/>
      <c r="Y550" s="11"/>
      <c r="Z550" s="11"/>
    </row>
    <row r="551" spans="1:26" ht="14.25" hidden="1" customHeight="1">
      <c r="A551" s="3"/>
      <c r="B551" s="12"/>
      <c r="C551" s="3"/>
      <c r="D551" s="3"/>
      <c r="E551" s="12"/>
      <c r="F551" s="3"/>
      <c r="G551" s="635"/>
      <c r="H551" s="3"/>
      <c r="I551" s="3"/>
      <c r="J551" s="3"/>
      <c r="K551" s="5"/>
      <c r="L551" s="3"/>
      <c r="M551" s="6"/>
      <c r="N551" s="635"/>
      <c r="O551" s="635"/>
      <c r="P551" s="655"/>
      <c r="Q551" s="11"/>
      <c r="R551" s="11"/>
      <c r="S551" s="11"/>
      <c r="T551" s="11"/>
      <c r="U551" s="11"/>
      <c r="V551" s="11"/>
      <c r="W551" s="11"/>
      <c r="X551" s="11"/>
      <c r="Y551" s="11"/>
      <c r="Z551" s="11"/>
    </row>
    <row r="552" spans="1:26" ht="14.25" hidden="1" customHeight="1">
      <c r="A552" s="3"/>
      <c r="B552" s="12"/>
      <c r="C552" s="3"/>
      <c r="D552" s="3"/>
      <c r="E552" s="12"/>
      <c r="F552" s="3"/>
      <c r="G552" s="635"/>
      <c r="H552" s="3"/>
      <c r="I552" s="3"/>
      <c r="J552" s="3"/>
      <c r="K552" s="5"/>
      <c r="L552" s="3"/>
      <c r="M552" s="6"/>
      <c r="N552" s="635"/>
      <c r="O552" s="635"/>
      <c r="P552" s="655"/>
      <c r="Q552" s="11"/>
      <c r="R552" s="11"/>
      <c r="S552" s="11"/>
      <c r="T552" s="11"/>
      <c r="U552" s="11"/>
      <c r="V552" s="11"/>
      <c r="W552" s="11"/>
      <c r="X552" s="11"/>
      <c r="Y552" s="11"/>
      <c r="Z552" s="11"/>
    </row>
    <row r="553" spans="1:26" ht="14.25" hidden="1" customHeight="1">
      <c r="A553" s="3"/>
      <c r="B553" s="12"/>
      <c r="C553" s="3"/>
      <c r="D553" s="3"/>
      <c r="E553" s="12"/>
      <c r="F553" s="3"/>
      <c r="G553" s="635"/>
      <c r="H553" s="3"/>
      <c r="I553" s="3"/>
      <c r="J553" s="3"/>
      <c r="K553" s="5"/>
      <c r="L553" s="3"/>
      <c r="M553" s="6"/>
      <c r="N553" s="635"/>
      <c r="O553" s="635"/>
      <c r="P553" s="655"/>
      <c r="Q553" s="11"/>
      <c r="R553" s="11"/>
      <c r="S553" s="11"/>
      <c r="T553" s="11"/>
      <c r="U553" s="11"/>
      <c r="V553" s="11"/>
      <c r="W553" s="11"/>
      <c r="X553" s="11"/>
      <c r="Y553" s="11"/>
      <c r="Z553" s="11"/>
    </row>
    <row r="554" spans="1:26" ht="14.25" hidden="1" customHeight="1">
      <c r="A554" s="3"/>
      <c r="B554" s="12"/>
      <c r="C554" s="3"/>
      <c r="D554" s="3"/>
      <c r="E554" s="12"/>
      <c r="F554" s="3"/>
      <c r="G554" s="635"/>
      <c r="H554" s="3"/>
      <c r="I554" s="3"/>
      <c r="J554" s="3"/>
      <c r="K554" s="5"/>
      <c r="L554" s="3"/>
      <c r="M554" s="6"/>
      <c r="N554" s="635"/>
      <c r="O554" s="635"/>
      <c r="P554" s="655"/>
      <c r="Q554" s="11"/>
      <c r="R554" s="11"/>
      <c r="S554" s="11"/>
      <c r="T554" s="11"/>
      <c r="U554" s="11"/>
      <c r="V554" s="11"/>
      <c r="W554" s="11"/>
      <c r="X554" s="11"/>
      <c r="Y554" s="11"/>
      <c r="Z554" s="11"/>
    </row>
    <row r="555" spans="1:26" ht="14.25" hidden="1" customHeight="1">
      <c r="A555" s="3"/>
      <c r="B555" s="12"/>
      <c r="C555" s="3"/>
      <c r="D555" s="3"/>
      <c r="E555" s="12"/>
      <c r="F555" s="3"/>
      <c r="G555" s="635"/>
      <c r="H555" s="3"/>
      <c r="I555" s="3"/>
      <c r="J555" s="3"/>
      <c r="K555" s="5"/>
      <c r="L555" s="3"/>
      <c r="M555" s="6"/>
      <c r="N555" s="635"/>
      <c r="O555" s="635"/>
      <c r="P555" s="655"/>
      <c r="Q555" s="11"/>
      <c r="R555" s="11"/>
      <c r="S555" s="11"/>
      <c r="T555" s="11"/>
      <c r="U555" s="11"/>
      <c r="V555" s="11"/>
      <c r="W555" s="11"/>
      <c r="X555" s="11"/>
      <c r="Y555" s="11"/>
      <c r="Z555" s="11"/>
    </row>
    <row r="556" spans="1:26" ht="14.25" hidden="1" customHeight="1">
      <c r="A556" s="3"/>
      <c r="B556" s="12"/>
      <c r="C556" s="3"/>
      <c r="D556" s="3"/>
      <c r="E556" s="12"/>
      <c r="F556" s="3"/>
      <c r="G556" s="635"/>
      <c r="H556" s="3"/>
      <c r="I556" s="3"/>
      <c r="J556" s="3"/>
      <c r="K556" s="5"/>
      <c r="L556" s="3"/>
      <c r="M556" s="6"/>
      <c r="N556" s="635"/>
      <c r="O556" s="635"/>
      <c r="P556" s="655"/>
      <c r="Q556" s="11"/>
      <c r="R556" s="11"/>
      <c r="S556" s="11"/>
      <c r="T556" s="11"/>
      <c r="U556" s="11"/>
      <c r="V556" s="11"/>
      <c r="W556" s="11"/>
      <c r="X556" s="11"/>
      <c r="Y556" s="11"/>
      <c r="Z556" s="11"/>
    </row>
    <row r="557" spans="1:26" ht="14.25" hidden="1" customHeight="1">
      <c r="A557" s="3"/>
      <c r="B557" s="12"/>
      <c r="C557" s="3"/>
      <c r="D557" s="3"/>
      <c r="E557" s="12"/>
      <c r="F557" s="3"/>
      <c r="G557" s="635"/>
      <c r="H557" s="3"/>
      <c r="I557" s="3"/>
      <c r="J557" s="3"/>
      <c r="K557" s="5"/>
      <c r="L557" s="3"/>
      <c r="M557" s="6"/>
      <c r="N557" s="635"/>
      <c r="O557" s="635"/>
      <c r="P557" s="655"/>
      <c r="Q557" s="11"/>
      <c r="R557" s="11"/>
      <c r="S557" s="11"/>
      <c r="T557" s="11"/>
      <c r="U557" s="11"/>
      <c r="V557" s="11"/>
      <c r="W557" s="11"/>
      <c r="X557" s="11"/>
      <c r="Y557" s="11"/>
      <c r="Z557" s="11"/>
    </row>
    <row r="558" spans="1:26" ht="14.25" hidden="1" customHeight="1">
      <c r="A558" s="3"/>
      <c r="B558" s="12"/>
      <c r="C558" s="3"/>
      <c r="D558" s="3"/>
      <c r="E558" s="12"/>
      <c r="F558" s="3"/>
      <c r="G558" s="635"/>
      <c r="H558" s="3"/>
      <c r="I558" s="3"/>
      <c r="J558" s="3"/>
      <c r="K558" s="5"/>
      <c r="L558" s="3"/>
      <c r="M558" s="6"/>
      <c r="N558" s="635"/>
      <c r="O558" s="635"/>
      <c r="P558" s="655"/>
      <c r="Q558" s="11"/>
      <c r="R558" s="11"/>
      <c r="S558" s="11"/>
      <c r="T558" s="11"/>
      <c r="U558" s="11"/>
      <c r="V558" s="11"/>
      <c r="W558" s="11"/>
      <c r="X558" s="11"/>
      <c r="Y558" s="11"/>
      <c r="Z558" s="11"/>
    </row>
    <row r="559" spans="1:26" ht="14.25" hidden="1" customHeight="1">
      <c r="A559" s="3"/>
      <c r="B559" s="12"/>
      <c r="C559" s="3"/>
      <c r="D559" s="3"/>
      <c r="E559" s="12"/>
      <c r="F559" s="3"/>
      <c r="G559" s="635"/>
      <c r="H559" s="3"/>
      <c r="I559" s="3"/>
      <c r="J559" s="3"/>
      <c r="K559" s="5"/>
      <c r="L559" s="3"/>
      <c r="M559" s="6"/>
      <c r="N559" s="635"/>
      <c r="O559" s="635"/>
      <c r="P559" s="655"/>
      <c r="Q559" s="11"/>
      <c r="R559" s="11"/>
      <c r="S559" s="11"/>
      <c r="T559" s="11"/>
      <c r="U559" s="11"/>
      <c r="V559" s="11"/>
      <c r="W559" s="11"/>
      <c r="X559" s="11"/>
      <c r="Y559" s="11"/>
      <c r="Z559" s="11"/>
    </row>
    <row r="560" spans="1:26" ht="14.25" hidden="1" customHeight="1">
      <c r="A560" s="3"/>
      <c r="B560" s="12"/>
      <c r="C560" s="3"/>
      <c r="D560" s="3"/>
      <c r="E560" s="12"/>
      <c r="F560" s="3"/>
      <c r="G560" s="635"/>
      <c r="H560" s="3"/>
      <c r="I560" s="3"/>
      <c r="J560" s="3"/>
      <c r="K560" s="5"/>
      <c r="L560" s="3"/>
      <c r="M560" s="6"/>
      <c r="N560" s="635"/>
      <c r="O560" s="635"/>
      <c r="P560" s="655"/>
      <c r="Q560" s="11"/>
      <c r="R560" s="11"/>
      <c r="S560" s="11"/>
      <c r="T560" s="11"/>
      <c r="U560" s="11"/>
      <c r="V560" s="11"/>
      <c r="W560" s="11"/>
      <c r="X560" s="11"/>
      <c r="Y560" s="11"/>
      <c r="Z560" s="11"/>
    </row>
    <row r="561" spans="1:26" ht="14.25" hidden="1" customHeight="1">
      <c r="A561" s="3"/>
      <c r="B561" s="12"/>
      <c r="C561" s="3"/>
      <c r="D561" s="3"/>
      <c r="E561" s="12"/>
      <c r="F561" s="3"/>
      <c r="G561" s="635"/>
      <c r="H561" s="3"/>
      <c r="I561" s="3"/>
      <c r="J561" s="3"/>
      <c r="K561" s="5"/>
      <c r="L561" s="3"/>
      <c r="M561" s="6"/>
      <c r="N561" s="635"/>
      <c r="O561" s="635"/>
      <c r="P561" s="655"/>
      <c r="Q561" s="11"/>
      <c r="R561" s="11"/>
      <c r="S561" s="11"/>
      <c r="T561" s="11"/>
      <c r="U561" s="11"/>
      <c r="V561" s="11"/>
      <c r="W561" s="11"/>
      <c r="X561" s="11"/>
      <c r="Y561" s="11"/>
      <c r="Z561" s="11"/>
    </row>
    <row r="562" spans="1:26" ht="14.25" hidden="1" customHeight="1">
      <c r="A562" s="3"/>
      <c r="B562" s="12"/>
      <c r="C562" s="3"/>
      <c r="D562" s="3"/>
      <c r="E562" s="12"/>
      <c r="F562" s="3"/>
      <c r="G562" s="635"/>
      <c r="H562" s="3"/>
      <c r="I562" s="3"/>
      <c r="J562" s="3"/>
      <c r="K562" s="5"/>
      <c r="L562" s="3"/>
      <c r="M562" s="6"/>
      <c r="N562" s="635"/>
      <c r="O562" s="635"/>
      <c r="P562" s="655"/>
      <c r="Q562" s="11"/>
      <c r="R562" s="11"/>
      <c r="S562" s="11"/>
      <c r="T562" s="11"/>
      <c r="U562" s="11"/>
      <c r="V562" s="11"/>
      <c r="W562" s="11"/>
      <c r="X562" s="11"/>
      <c r="Y562" s="11"/>
      <c r="Z562" s="11"/>
    </row>
    <row r="563" spans="1:26" ht="14.25" hidden="1" customHeight="1">
      <c r="A563" s="3"/>
      <c r="B563" s="12"/>
      <c r="C563" s="3"/>
      <c r="D563" s="3"/>
      <c r="E563" s="12"/>
      <c r="F563" s="3"/>
      <c r="G563" s="635"/>
      <c r="H563" s="3"/>
      <c r="I563" s="3"/>
      <c r="J563" s="3"/>
      <c r="K563" s="5"/>
      <c r="L563" s="3"/>
      <c r="M563" s="6"/>
      <c r="N563" s="635"/>
      <c r="O563" s="635"/>
      <c r="P563" s="655"/>
      <c r="Q563" s="11"/>
      <c r="R563" s="11"/>
      <c r="S563" s="11"/>
      <c r="T563" s="11"/>
      <c r="U563" s="11"/>
      <c r="V563" s="11"/>
      <c r="W563" s="11"/>
      <c r="X563" s="11"/>
      <c r="Y563" s="11"/>
      <c r="Z563" s="11"/>
    </row>
    <row r="564" spans="1:26" ht="14.25" hidden="1" customHeight="1">
      <c r="A564" s="3"/>
      <c r="B564" s="12"/>
      <c r="C564" s="3"/>
      <c r="D564" s="3"/>
      <c r="E564" s="12"/>
      <c r="F564" s="3"/>
      <c r="G564" s="635"/>
      <c r="H564" s="3"/>
      <c r="I564" s="3"/>
      <c r="J564" s="3"/>
      <c r="K564" s="5"/>
      <c r="L564" s="3"/>
      <c r="M564" s="6"/>
      <c r="N564" s="635"/>
      <c r="O564" s="635"/>
      <c r="P564" s="655"/>
      <c r="Q564" s="11"/>
      <c r="R564" s="11"/>
      <c r="S564" s="11"/>
      <c r="T564" s="11"/>
      <c r="U564" s="11"/>
      <c r="V564" s="11"/>
      <c r="W564" s="11"/>
      <c r="X564" s="11"/>
      <c r="Y564" s="11"/>
      <c r="Z564" s="11"/>
    </row>
    <row r="565" spans="1:26" ht="14.25" hidden="1" customHeight="1">
      <c r="A565" s="3"/>
      <c r="B565" s="12"/>
      <c r="C565" s="3"/>
      <c r="D565" s="3"/>
      <c r="E565" s="12"/>
      <c r="F565" s="3"/>
      <c r="G565" s="635"/>
      <c r="H565" s="3"/>
      <c r="I565" s="3"/>
      <c r="J565" s="3"/>
      <c r="K565" s="5"/>
      <c r="L565" s="3"/>
      <c r="M565" s="6"/>
      <c r="N565" s="635"/>
      <c r="O565" s="635"/>
      <c r="P565" s="655"/>
      <c r="Q565" s="11"/>
      <c r="R565" s="11"/>
      <c r="S565" s="11"/>
      <c r="T565" s="11"/>
      <c r="U565" s="11"/>
      <c r="V565" s="11"/>
      <c r="W565" s="11"/>
      <c r="X565" s="11"/>
      <c r="Y565" s="11"/>
      <c r="Z565" s="11"/>
    </row>
    <row r="566" spans="1:26" ht="14.25" hidden="1" customHeight="1">
      <c r="A566" s="3"/>
      <c r="B566" s="12"/>
      <c r="C566" s="3"/>
      <c r="D566" s="3"/>
      <c r="E566" s="12"/>
      <c r="F566" s="3"/>
      <c r="G566" s="635"/>
      <c r="H566" s="3"/>
      <c r="I566" s="3"/>
      <c r="J566" s="3"/>
      <c r="K566" s="5"/>
      <c r="L566" s="3"/>
      <c r="M566" s="6"/>
      <c r="N566" s="635"/>
      <c r="O566" s="635"/>
      <c r="P566" s="655"/>
      <c r="Q566" s="11"/>
      <c r="R566" s="11"/>
      <c r="S566" s="11"/>
      <c r="T566" s="11"/>
      <c r="U566" s="11"/>
      <c r="V566" s="11"/>
      <c r="W566" s="11"/>
      <c r="X566" s="11"/>
      <c r="Y566" s="11"/>
      <c r="Z566" s="11"/>
    </row>
    <row r="567" spans="1:26" ht="14.25" hidden="1" customHeight="1">
      <c r="A567" s="3"/>
      <c r="B567" s="12"/>
      <c r="C567" s="3"/>
      <c r="D567" s="3"/>
      <c r="E567" s="12"/>
      <c r="F567" s="3"/>
      <c r="G567" s="635"/>
      <c r="H567" s="3"/>
      <c r="I567" s="3"/>
      <c r="J567" s="3"/>
      <c r="K567" s="5"/>
      <c r="L567" s="3"/>
      <c r="M567" s="6"/>
      <c r="N567" s="635"/>
      <c r="O567" s="635"/>
      <c r="P567" s="655"/>
      <c r="Q567" s="11"/>
      <c r="R567" s="11"/>
      <c r="S567" s="11"/>
      <c r="T567" s="11"/>
      <c r="U567" s="11"/>
      <c r="V567" s="11"/>
      <c r="W567" s="11"/>
      <c r="X567" s="11"/>
      <c r="Y567" s="11"/>
      <c r="Z567" s="11"/>
    </row>
    <row r="568" spans="1:26" ht="14.25" hidden="1" customHeight="1">
      <c r="A568" s="3"/>
      <c r="B568" s="12"/>
      <c r="C568" s="3"/>
      <c r="D568" s="3"/>
      <c r="E568" s="12"/>
      <c r="F568" s="3"/>
      <c r="G568" s="635"/>
      <c r="H568" s="3"/>
      <c r="I568" s="3"/>
      <c r="J568" s="3"/>
      <c r="K568" s="5"/>
      <c r="L568" s="3"/>
      <c r="M568" s="6"/>
      <c r="N568" s="635"/>
      <c r="O568" s="635"/>
      <c r="P568" s="655"/>
      <c r="Q568" s="11"/>
      <c r="R568" s="11"/>
      <c r="S568" s="11"/>
      <c r="T568" s="11"/>
      <c r="U568" s="11"/>
      <c r="V568" s="11"/>
      <c r="W568" s="11"/>
      <c r="X568" s="11"/>
      <c r="Y568" s="11"/>
      <c r="Z568" s="11"/>
    </row>
    <row r="569" spans="1:26" ht="14.25" hidden="1" customHeight="1">
      <c r="A569" s="3"/>
      <c r="B569" s="12"/>
      <c r="C569" s="3"/>
      <c r="D569" s="3"/>
      <c r="E569" s="12"/>
      <c r="F569" s="3"/>
      <c r="G569" s="635"/>
      <c r="H569" s="3"/>
      <c r="I569" s="3"/>
      <c r="J569" s="3"/>
      <c r="K569" s="5"/>
      <c r="L569" s="3"/>
      <c r="M569" s="6"/>
      <c r="N569" s="635"/>
      <c r="O569" s="635"/>
      <c r="P569" s="655"/>
      <c r="Q569" s="11"/>
      <c r="R569" s="11"/>
      <c r="S569" s="11"/>
      <c r="T569" s="11"/>
      <c r="U569" s="11"/>
      <c r="V569" s="11"/>
      <c r="W569" s="11"/>
      <c r="X569" s="11"/>
      <c r="Y569" s="11"/>
      <c r="Z569" s="11"/>
    </row>
    <row r="570" spans="1:26" ht="14.25" hidden="1" customHeight="1">
      <c r="A570" s="3"/>
      <c r="B570" s="12"/>
      <c r="C570" s="3"/>
      <c r="D570" s="3"/>
      <c r="E570" s="12"/>
      <c r="F570" s="3"/>
      <c r="G570" s="635"/>
      <c r="H570" s="3"/>
      <c r="I570" s="3"/>
      <c r="J570" s="3"/>
      <c r="K570" s="5"/>
      <c r="L570" s="3"/>
      <c r="M570" s="6"/>
      <c r="N570" s="635"/>
      <c r="O570" s="635"/>
      <c r="P570" s="655"/>
      <c r="Q570" s="11"/>
      <c r="R570" s="11"/>
      <c r="S570" s="11"/>
      <c r="T570" s="11"/>
      <c r="U570" s="11"/>
      <c r="V570" s="11"/>
      <c r="W570" s="11"/>
      <c r="X570" s="11"/>
      <c r="Y570" s="11"/>
      <c r="Z570" s="11"/>
    </row>
    <row r="571" spans="1:26" ht="14.25" hidden="1" customHeight="1">
      <c r="A571" s="3"/>
      <c r="B571" s="12"/>
      <c r="C571" s="3"/>
      <c r="D571" s="3"/>
      <c r="E571" s="12"/>
      <c r="F571" s="3"/>
      <c r="G571" s="635"/>
      <c r="H571" s="3"/>
      <c r="I571" s="3"/>
      <c r="J571" s="3"/>
      <c r="K571" s="5"/>
      <c r="L571" s="3"/>
      <c r="M571" s="6"/>
      <c r="N571" s="635"/>
      <c r="O571" s="635"/>
      <c r="P571" s="655"/>
      <c r="Q571" s="11"/>
      <c r="R571" s="11"/>
      <c r="S571" s="11"/>
      <c r="T571" s="11"/>
      <c r="U571" s="11"/>
      <c r="V571" s="11"/>
      <c r="W571" s="11"/>
      <c r="X571" s="11"/>
      <c r="Y571" s="11"/>
      <c r="Z571" s="11"/>
    </row>
    <row r="572" spans="1:26" ht="14.25" hidden="1" customHeight="1">
      <c r="A572" s="3"/>
      <c r="B572" s="12"/>
      <c r="C572" s="3"/>
      <c r="D572" s="3"/>
      <c r="E572" s="12"/>
      <c r="F572" s="3"/>
      <c r="G572" s="635"/>
      <c r="H572" s="3"/>
      <c r="I572" s="3"/>
      <c r="J572" s="3"/>
      <c r="K572" s="5"/>
      <c r="L572" s="3"/>
      <c r="M572" s="6"/>
      <c r="N572" s="635"/>
      <c r="O572" s="635"/>
      <c r="P572" s="655"/>
      <c r="Q572" s="11"/>
      <c r="R572" s="11"/>
      <c r="S572" s="11"/>
      <c r="T572" s="11"/>
      <c r="U572" s="11"/>
      <c r="V572" s="11"/>
      <c r="W572" s="11"/>
      <c r="X572" s="11"/>
      <c r="Y572" s="11"/>
      <c r="Z572" s="11"/>
    </row>
    <row r="573" spans="1:26" ht="14.25" hidden="1" customHeight="1">
      <c r="A573" s="3"/>
      <c r="B573" s="12"/>
      <c r="C573" s="3"/>
      <c r="D573" s="3"/>
      <c r="E573" s="12"/>
      <c r="F573" s="3"/>
      <c r="G573" s="635"/>
      <c r="H573" s="3"/>
      <c r="I573" s="3"/>
      <c r="J573" s="3"/>
      <c r="K573" s="5"/>
      <c r="L573" s="3"/>
      <c r="M573" s="6"/>
      <c r="N573" s="635"/>
      <c r="O573" s="635"/>
      <c r="P573" s="655"/>
      <c r="Q573" s="11"/>
      <c r="R573" s="11"/>
      <c r="S573" s="11"/>
      <c r="T573" s="11"/>
      <c r="U573" s="11"/>
      <c r="V573" s="11"/>
      <c r="W573" s="11"/>
      <c r="X573" s="11"/>
      <c r="Y573" s="11"/>
      <c r="Z573" s="11"/>
    </row>
    <row r="574" spans="1:26" ht="14.25" hidden="1" customHeight="1">
      <c r="A574" s="3"/>
      <c r="B574" s="12"/>
      <c r="C574" s="3"/>
      <c r="D574" s="3"/>
      <c r="E574" s="12"/>
      <c r="F574" s="3"/>
      <c r="G574" s="635"/>
      <c r="H574" s="3"/>
      <c r="I574" s="3"/>
      <c r="J574" s="3"/>
      <c r="K574" s="5"/>
      <c r="L574" s="3"/>
      <c r="M574" s="6"/>
      <c r="N574" s="635"/>
      <c r="O574" s="635"/>
      <c r="P574" s="655"/>
      <c r="Q574" s="11"/>
      <c r="R574" s="11"/>
      <c r="S574" s="11"/>
      <c r="T574" s="11"/>
      <c r="U574" s="11"/>
      <c r="V574" s="11"/>
      <c r="W574" s="11"/>
      <c r="X574" s="11"/>
      <c r="Y574" s="11"/>
      <c r="Z574" s="11"/>
    </row>
    <row r="575" spans="1:26" ht="14.25" hidden="1" customHeight="1">
      <c r="A575" s="3"/>
      <c r="B575" s="12"/>
      <c r="C575" s="3"/>
      <c r="D575" s="3"/>
      <c r="E575" s="12"/>
      <c r="F575" s="3"/>
      <c r="G575" s="635"/>
      <c r="H575" s="3"/>
      <c r="I575" s="3"/>
      <c r="J575" s="3"/>
      <c r="K575" s="5"/>
      <c r="L575" s="3"/>
      <c r="M575" s="6"/>
      <c r="N575" s="635"/>
      <c r="O575" s="635"/>
      <c r="P575" s="655"/>
      <c r="Q575" s="11"/>
      <c r="R575" s="11"/>
      <c r="S575" s="11"/>
      <c r="T575" s="11"/>
      <c r="U575" s="11"/>
      <c r="V575" s="11"/>
      <c r="W575" s="11"/>
      <c r="X575" s="11"/>
      <c r="Y575" s="11"/>
      <c r="Z575" s="11"/>
    </row>
    <row r="576" spans="1:26" ht="14.25" hidden="1" customHeight="1">
      <c r="A576" s="3"/>
      <c r="B576" s="12"/>
      <c r="C576" s="3"/>
      <c r="D576" s="3"/>
      <c r="E576" s="12"/>
      <c r="F576" s="3"/>
      <c r="G576" s="635"/>
      <c r="H576" s="3"/>
      <c r="I576" s="3"/>
      <c r="J576" s="3"/>
      <c r="K576" s="5"/>
      <c r="L576" s="3"/>
      <c r="M576" s="6"/>
      <c r="N576" s="635"/>
      <c r="O576" s="635"/>
      <c r="P576" s="655"/>
      <c r="Q576" s="11"/>
      <c r="R576" s="11"/>
      <c r="S576" s="11"/>
      <c r="T576" s="11"/>
      <c r="U576" s="11"/>
      <c r="V576" s="11"/>
      <c r="W576" s="11"/>
      <c r="X576" s="11"/>
      <c r="Y576" s="11"/>
      <c r="Z576" s="11"/>
    </row>
    <row r="577" spans="1:26" ht="14.25" hidden="1" customHeight="1">
      <c r="A577" s="3"/>
      <c r="B577" s="12"/>
      <c r="C577" s="3"/>
      <c r="D577" s="3"/>
      <c r="E577" s="12"/>
      <c r="F577" s="3"/>
      <c r="G577" s="635"/>
      <c r="H577" s="3"/>
      <c r="I577" s="3"/>
      <c r="J577" s="3"/>
      <c r="K577" s="5"/>
      <c r="L577" s="3"/>
      <c r="M577" s="6"/>
      <c r="N577" s="635"/>
      <c r="O577" s="635"/>
      <c r="P577" s="655"/>
      <c r="Q577" s="11"/>
      <c r="R577" s="11"/>
      <c r="S577" s="11"/>
      <c r="T577" s="11"/>
      <c r="U577" s="11"/>
      <c r="V577" s="11"/>
      <c r="W577" s="11"/>
      <c r="X577" s="11"/>
      <c r="Y577" s="11"/>
      <c r="Z577" s="11"/>
    </row>
    <row r="578" spans="1:26" ht="14.25" hidden="1" customHeight="1">
      <c r="A578" s="3"/>
      <c r="B578" s="12"/>
      <c r="C578" s="3"/>
      <c r="D578" s="3"/>
      <c r="E578" s="12"/>
      <c r="F578" s="3"/>
      <c r="G578" s="635"/>
      <c r="H578" s="3"/>
      <c r="I578" s="3"/>
      <c r="J578" s="3"/>
      <c r="K578" s="5"/>
      <c r="L578" s="3"/>
      <c r="M578" s="6"/>
      <c r="N578" s="635"/>
      <c r="O578" s="635"/>
      <c r="P578" s="655"/>
      <c r="Q578" s="11"/>
      <c r="R578" s="11"/>
      <c r="S578" s="11"/>
      <c r="T578" s="11"/>
      <c r="U578" s="11"/>
      <c r="V578" s="11"/>
      <c r="W578" s="11"/>
      <c r="X578" s="11"/>
      <c r="Y578" s="11"/>
      <c r="Z578" s="11"/>
    </row>
    <row r="579" spans="1:26" ht="14.25" hidden="1" customHeight="1">
      <c r="A579" s="3"/>
      <c r="B579" s="12"/>
      <c r="C579" s="3"/>
      <c r="D579" s="3"/>
      <c r="E579" s="12"/>
      <c r="F579" s="3"/>
      <c r="G579" s="635"/>
      <c r="H579" s="3"/>
      <c r="I579" s="3"/>
      <c r="J579" s="3"/>
      <c r="K579" s="5"/>
      <c r="L579" s="3"/>
      <c r="M579" s="6"/>
      <c r="N579" s="635"/>
      <c r="O579" s="635"/>
      <c r="P579" s="655"/>
      <c r="Q579" s="11"/>
      <c r="R579" s="11"/>
      <c r="S579" s="11"/>
      <c r="T579" s="11"/>
      <c r="U579" s="11"/>
      <c r="V579" s="11"/>
      <c r="W579" s="11"/>
      <c r="X579" s="11"/>
      <c r="Y579" s="11"/>
      <c r="Z579" s="11"/>
    </row>
    <row r="580" spans="1:26" ht="14.25" hidden="1" customHeight="1">
      <c r="A580" s="3"/>
      <c r="B580" s="12"/>
      <c r="C580" s="3"/>
      <c r="D580" s="3"/>
      <c r="E580" s="12"/>
      <c r="F580" s="3"/>
      <c r="G580" s="635"/>
      <c r="H580" s="3"/>
      <c r="I580" s="3"/>
      <c r="J580" s="3"/>
      <c r="K580" s="5"/>
      <c r="L580" s="3"/>
      <c r="M580" s="6"/>
      <c r="N580" s="635"/>
      <c r="O580" s="635"/>
      <c r="P580" s="655"/>
      <c r="Q580" s="11"/>
      <c r="R580" s="11"/>
      <c r="S580" s="11"/>
      <c r="T580" s="11"/>
      <c r="U580" s="11"/>
      <c r="V580" s="11"/>
      <c r="W580" s="11"/>
      <c r="X580" s="11"/>
      <c r="Y580" s="11"/>
      <c r="Z580" s="11"/>
    </row>
    <row r="581" spans="1:26" ht="14.25" hidden="1" customHeight="1">
      <c r="A581" s="3"/>
      <c r="B581" s="12"/>
      <c r="C581" s="3"/>
      <c r="D581" s="3"/>
      <c r="E581" s="12"/>
      <c r="F581" s="3"/>
      <c r="G581" s="635"/>
      <c r="H581" s="3"/>
      <c r="I581" s="3"/>
      <c r="J581" s="3"/>
      <c r="K581" s="5"/>
      <c r="L581" s="3"/>
      <c r="M581" s="6"/>
      <c r="N581" s="635"/>
      <c r="O581" s="635"/>
      <c r="P581" s="655"/>
      <c r="Q581" s="11"/>
      <c r="R581" s="11"/>
      <c r="S581" s="11"/>
      <c r="T581" s="11"/>
      <c r="U581" s="11"/>
      <c r="V581" s="11"/>
      <c r="W581" s="11"/>
      <c r="X581" s="11"/>
      <c r="Y581" s="11"/>
      <c r="Z581" s="11"/>
    </row>
    <row r="582" spans="1:26" ht="14.25" hidden="1" customHeight="1">
      <c r="A582" s="3"/>
      <c r="B582" s="12"/>
      <c r="C582" s="3"/>
      <c r="D582" s="3"/>
      <c r="E582" s="12"/>
      <c r="F582" s="3"/>
      <c r="G582" s="635"/>
      <c r="H582" s="3"/>
      <c r="I582" s="3"/>
      <c r="J582" s="3"/>
      <c r="K582" s="5"/>
      <c r="L582" s="3"/>
      <c r="M582" s="6"/>
      <c r="N582" s="635"/>
      <c r="O582" s="635"/>
      <c r="P582" s="655"/>
      <c r="Q582" s="11"/>
      <c r="R582" s="11"/>
      <c r="S582" s="11"/>
      <c r="T582" s="11"/>
      <c r="U582" s="11"/>
      <c r="V582" s="11"/>
      <c r="W582" s="11"/>
      <c r="X582" s="11"/>
      <c r="Y582" s="11"/>
      <c r="Z582" s="11"/>
    </row>
    <row r="583" spans="1:26" ht="14.25" hidden="1" customHeight="1">
      <c r="A583" s="3"/>
      <c r="B583" s="12"/>
      <c r="C583" s="3"/>
      <c r="D583" s="3"/>
      <c r="E583" s="12"/>
      <c r="F583" s="3"/>
      <c r="G583" s="635"/>
      <c r="H583" s="3"/>
      <c r="I583" s="3"/>
      <c r="J583" s="3"/>
      <c r="K583" s="5"/>
      <c r="L583" s="3"/>
      <c r="M583" s="6"/>
      <c r="N583" s="635"/>
      <c r="O583" s="635"/>
      <c r="P583" s="655"/>
      <c r="Q583" s="11"/>
      <c r="R583" s="11"/>
      <c r="S583" s="11"/>
      <c r="T583" s="11"/>
      <c r="U583" s="11"/>
      <c r="V583" s="11"/>
      <c r="W583" s="11"/>
      <c r="X583" s="11"/>
      <c r="Y583" s="11"/>
      <c r="Z583" s="11"/>
    </row>
    <row r="584" spans="1:26" ht="14.25" hidden="1" customHeight="1">
      <c r="A584" s="3"/>
      <c r="B584" s="12"/>
      <c r="C584" s="3"/>
      <c r="D584" s="3"/>
      <c r="E584" s="12"/>
      <c r="F584" s="3"/>
      <c r="G584" s="635"/>
      <c r="H584" s="3"/>
      <c r="I584" s="3"/>
      <c r="J584" s="3"/>
      <c r="K584" s="5"/>
      <c r="L584" s="3"/>
      <c r="M584" s="6"/>
      <c r="N584" s="635"/>
      <c r="O584" s="635"/>
      <c r="P584" s="655"/>
      <c r="Q584" s="11"/>
      <c r="R584" s="11"/>
      <c r="S584" s="11"/>
      <c r="T584" s="11"/>
      <c r="U584" s="11"/>
      <c r="V584" s="11"/>
      <c r="W584" s="11"/>
      <c r="X584" s="11"/>
      <c r="Y584" s="11"/>
      <c r="Z584" s="11"/>
    </row>
    <row r="585" spans="1:26" ht="14.25" hidden="1" customHeight="1">
      <c r="A585" s="3"/>
      <c r="B585" s="12"/>
      <c r="C585" s="3"/>
      <c r="D585" s="3"/>
      <c r="E585" s="12"/>
      <c r="F585" s="3"/>
      <c r="G585" s="635"/>
      <c r="H585" s="3"/>
      <c r="I585" s="3"/>
      <c r="J585" s="3"/>
      <c r="K585" s="5"/>
      <c r="L585" s="3"/>
      <c r="M585" s="6"/>
      <c r="N585" s="635"/>
      <c r="O585" s="635"/>
      <c r="P585" s="655"/>
      <c r="Q585" s="11"/>
      <c r="R585" s="11"/>
      <c r="S585" s="11"/>
      <c r="T585" s="11"/>
      <c r="U585" s="11"/>
      <c r="V585" s="11"/>
      <c r="W585" s="11"/>
      <c r="X585" s="11"/>
      <c r="Y585" s="11"/>
      <c r="Z585" s="11"/>
    </row>
    <row r="586" spans="1:26" ht="14.25" hidden="1" customHeight="1">
      <c r="A586" s="3"/>
      <c r="B586" s="12"/>
      <c r="C586" s="3"/>
      <c r="D586" s="3"/>
      <c r="E586" s="12"/>
      <c r="F586" s="3"/>
      <c r="G586" s="635"/>
      <c r="H586" s="3"/>
      <c r="I586" s="3"/>
      <c r="J586" s="3"/>
      <c r="K586" s="5"/>
      <c r="L586" s="3"/>
      <c r="M586" s="6"/>
      <c r="N586" s="635"/>
      <c r="O586" s="635"/>
      <c r="P586" s="655"/>
      <c r="Q586" s="11"/>
      <c r="R586" s="11"/>
      <c r="S586" s="11"/>
      <c r="T586" s="11"/>
      <c r="U586" s="11"/>
      <c r="V586" s="11"/>
      <c r="W586" s="11"/>
      <c r="X586" s="11"/>
      <c r="Y586" s="11"/>
      <c r="Z586" s="11"/>
    </row>
    <row r="587" spans="1:26" ht="14.25" hidden="1" customHeight="1">
      <c r="A587" s="3"/>
      <c r="B587" s="12"/>
      <c r="C587" s="3"/>
      <c r="D587" s="3"/>
      <c r="E587" s="12"/>
      <c r="F587" s="3"/>
      <c r="G587" s="635"/>
      <c r="H587" s="3"/>
      <c r="I587" s="3"/>
      <c r="J587" s="3"/>
      <c r="K587" s="5"/>
      <c r="L587" s="3"/>
      <c r="M587" s="6"/>
      <c r="N587" s="635"/>
      <c r="O587" s="635"/>
      <c r="P587" s="655"/>
      <c r="Q587" s="11"/>
      <c r="R587" s="11"/>
      <c r="S587" s="11"/>
      <c r="T587" s="11"/>
      <c r="U587" s="11"/>
      <c r="V587" s="11"/>
      <c r="W587" s="11"/>
      <c r="X587" s="11"/>
      <c r="Y587" s="11"/>
      <c r="Z587" s="11"/>
    </row>
    <row r="588" spans="1:26" ht="14.25" hidden="1" customHeight="1">
      <c r="A588" s="3"/>
      <c r="B588" s="12"/>
      <c r="C588" s="3"/>
      <c r="D588" s="3"/>
      <c r="E588" s="12"/>
      <c r="F588" s="3"/>
      <c r="G588" s="635"/>
      <c r="H588" s="3"/>
      <c r="I588" s="3"/>
      <c r="J588" s="3"/>
      <c r="K588" s="5"/>
      <c r="L588" s="3"/>
      <c r="M588" s="6"/>
      <c r="N588" s="635"/>
      <c r="O588" s="635"/>
      <c r="P588" s="655"/>
      <c r="Q588" s="11"/>
      <c r="R588" s="11"/>
      <c r="S588" s="11"/>
      <c r="T588" s="11"/>
      <c r="U588" s="11"/>
      <c r="V588" s="11"/>
      <c r="W588" s="11"/>
      <c r="X588" s="11"/>
      <c r="Y588" s="11"/>
      <c r="Z588" s="11"/>
    </row>
    <row r="589" spans="1:26" ht="14.25" hidden="1" customHeight="1">
      <c r="A589" s="3"/>
      <c r="B589" s="12"/>
      <c r="C589" s="3"/>
      <c r="D589" s="3"/>
      <c r="E589" s="12"/>
      <c r="F589" s="3"/>
      <c r="G589" s="635"/>
      <c r="H589" s="3"/>
      <c r="I589" s="3"/>
      <c r="J589" s="3"/>
      <c r="K589" s="5"/>
      <c r="L589" s="3"/>
      <c r="M589" s="6"/>
      <c r="N589" s="635"/>
      <c r="O589" s="635"/>
      <c r="P589" s="655"/>
      <c r="Q589" s="11"/>
      <c r="R589" s="11"/>
      <c r="S589" s="11"/>
      <c r="T589" s="11"/>
      <c r="U589" s="11"/>
      <c r="V589" s="11"/>
      <c r="W589" s="11"/>
      <c r="X589" s="11"/>
      <c r="Y589" s="11"/>
      <c r="Z589" s="11"/>
    </row>
    <row r="590" spans="1:26" ht="14.25" hidden="1" customHeight="1">
      <c r="A590" s="3"/>
      <c r="B590" s="12"/>
      <c r="C590" s="3"/>
      <c r="D590" s="3"/>
      <c r="E590" s="12"/>
      <c r="F590" s="3"/>
      <c r="G590" s="635"/>
      <c r="H590" s="3"/>
      <c r="I590" s="3"/>
      <c r="J590" s="3"/>
      <c r="K590" s="5"/>
      <c r="L590" s="3"/>
      <c r="M590" s="6"/>
      <c r="N590" s="635"/>
      <c r="O590" s="635"/>
      <c r="P590" s="655"/>
      <c r="Q590" s="11"/>
      <c r="R590" s="11"/>
      <c r="S590" s="11"/>
      <c r="T590" s="11"/>
      <c r="U590" s="11"/>
      <c r="V590" s="11"/>
      <c r="W590" s="11"/>
      <c r="X590" s="11"/>
      <c r="Y590" s="11"/>
      <c r="Z590" s="11"/>
    </row>
    <row r="591" spans="1:26" ht="14.25" hidden="1" customHeight="1">
      <c r="A591" s="3"/>
      <c r="B591" s="12"/>
      <c r="C591" s="3"/>
      <c r="D591" s="3"/>
      <c r="E591" s="12"/>
      <c r="F591" s="3"/>
      <c r="G591" s="635"/>
      <c r="H591" s="3"/>
      <c r="I591" s="3"/>
      <c r="J591" s="3"/>
      <c r="K591" s="5"/>
      <c r="L591" s="3"/>
      <c r="M591" s="6"/>
      <c r="N591" s="635"/>
      <c r="O591" s="635"/>
      <c r="P591" s="655"/>
      <c r="Q591" s="11"/>
      <c r="R591" s="11"/>
      <c r="S591" s="11"/>
      <c r="T591" s="11"/>
      <c r="U591" s="11"/>
      <c r="V591" s="11"/>
      <c r="W591" s="11"/>
      <c r="X591" s="11"/>
      <c r="Y591" s="11"/>
      <c r="Z591" s="11"/>
    </row>
    <row r="592" spans="1:26" ht="14.25" hidden="1" customHeight="1">
      <c r="A592" s="3"/>
      <c r="B592" s="12"/>
      <c r="C592" s="3"/>
      <c r="D592" s="3"/>
      <c r="E592" s="12"/>
      <c r="F592" s="3"/>
      <c r="G592" s="635"/>
      <c r="H592" s="3"/>
      <c r="I592" s="3"/>
      <c r="J592" s="3"/>
      <c r="K592" s="5"/>
      <c r="L592" s="3"/>
      <c r="M592" s="6"/>
      <c r="N592" s="635"/>
      <c r="O592" s="635"/>
      <c r="P592" s="655"/>
      <c r="Q592" s="11"/>
      <c r="R592" s="11"/>
      <c r="S592" s="11"/>
      <c r="T592" s="11"/>
      <c r="U592" s="11"/>
      <c r="V592" s="11"/>
      <c r="W592" s="11"/>
      <c r="X592" s="11"/>
      <c r="Y592" s="11"/>
      <c r="Z592" s="11"/>
    </row>
    <row r="593" spans="1:26" ht="14.25" hidden="1" customHeight="1">
      <c r="A593" s="3"/>
      <c r="B593" s="12"/>
      <c r="C593" s="3"/>
      <c r="D593" s="3"/>
      <c r="E593" s="12"/>
      <c r="F593" s="3"/>
      <c r="G593" s="635"/>
      <c r="H593" s="3"/>
      <c r="I593" s="3"/>
      <c r="J593" s="3"/>
      <c r="K593" s="5"/>
      <c r="L593" s="3"/>
      <c r="M593" s="6"/>
      <c r="N593" s="635"/>
      <c r="O593" s="635"/>
      <c r="P593" s="655"/>
      <c r="Q593" s="11"/>
      <c r="R593" s="11"/>
      <c r="S593" s="11"/>
      <c r="T593" s="11"/>
      <c r="U593" s="11"/>
      <c r="V593" s="11"/>
      <c r="W593" s="11"/>
      <c r="X593" s="11"/>
      <c r="Y593" s="11"/>
      <c r="Z593" s="11"/>
    </row>
    <row r="594" spans="1:26" ht="14.25" hidden="1" customHeight="1">
      <c r="A594" s="3"/>
      <c r="B594" s="12"/>
      <c r="C594" s="3"/>
      <c r="D594" s="3"/>
      <c r="E594" s="12"/>
      <c r="F594" s="3"/>
      <c r="G594" s="635"/>
      <c r="H594" s="3"/>
      <c r="I594" s="3"/>
      <c r="J594" s="3"/>
      <c r="K594" s="5"/>
      <c r="L594" s="3"/>
      <c r="M594" s="6"/>
      <c r="N594" s="635"/>
      <c r="O594" s="635"/>
      <c r="P594" s="655"/>
      <c r="Q594" s="11"/>
      <c r="R594" s="11"/>
      <c r="S594" s="11"/>
      <c r="T594" s="11"/>
      <c r="U594" s="11"/>
      <c r="V594" s="11"/>
      <c r="W594" s="11"/>
      <c r="X594" s="11"/>
      <c r="Y594" s="11"/>
      <c r="Z594" s="11"/>
    </row>
    <row r="595" spans="1:26" ht="14.25" hidden="1" customHeight="1">
      <c r="A595" s="3"/>
      <c r="B595" s="12"/>
      <c r="C595" s="3"/>
      <c r="D595" s="3"/>
      <c r="E595" s="12"/>
      <c r="F595" s="3"/>
      <c r="G595" s="635"/>
      <c r="H595" s="3"/>
      <c r="I595" s="3"/>
      <c r="J595" s="3"/>
      <c r="K595" s="5"/>
      <c r="L595" s="3"/>
      <c r="M595" s="6"/>
      <c r="N595" s="635"/>
      <c r="O595" s="635"/>
      <c r="P595" s="655"/>
      <c r="Q595" s="11"/>
      <c r="R595" s="11"/>
      <c r="S595" s="11"/>
      <c r="T595" s="11"/>
      <c r="U595" s="11"/>
      <c r="V595" s="11"/>
      <c r="W595" s="11"/>
      <c r="X595" s="11"/>
      <c r="Y595" s="11"/>
      <c r="Z595" s="11"/>
    </row>
    <row r="596" spans="1:26" ht="14.25" hidden="1" customHeight="1">
      <c r="A596" s="3"/>
      <c r="B596" s="12"/>
      <c r="C596" s="3"/>
      <c r="D596" s="3"/>
      <c r="E596" s="12"/>
      <c r="F596" s="3"/>
      <c r="G596" s="635"/>
      <c r="H596" s="3"/>
      <c r="I596" s="3"/>
      <c r="J596" s="3"/>
      <c r="K596" s="5"/>
      <c r="L596" s="3"/>
      <c r="M596" s="6"/>
      <c r="N596" s="635"/>
      <c r="O596" s="635"/>
      <c r="P596" s="655"/>
      <c r="Q596" s="11"/>
      <c r="R596" s="11"/>
      <c r="S596" s="11"/>
      <c r="T596" s="11"/>
      <c r="U596" s="11"/>
      <c r="V596" s="11"/>
      <c r="W596" s="11"/>
      <c r="X596" s="11"/>
      <c r="Y596" s="11"/>
      <c r="Z596" s="11"/>
    </row>
    <row r="597" spans="1:26" ht="14.25" hidden="1" customHeight="1">
      <c r="A597" s="3"/>
      <c r="B597" s="12"/>
      <c r="C597" s="3"/>
      <c r="D597" s="3"/>
      <c r="E597" s="12"/>
      <c r="F597" s="3"/>
      <c r="G597" s="635"/>
      <c r="H597" s="3"/>
      <c r="I597" s="3"/>
      <c r="J597" s="3"/>
      <c r="K597" s="5"/>
      <c r="L597" s="3"/>
      <c r="M597" s="6"/>
      <c r="N597" s="635"/>
      <c r="O597" s="635"/>
      <c r="P597" s="655"/>
      <c r="Q597" s="11"/>
      <c r="R597" s="11"/>
      <c r="S597" s="11"/>
      <c r="T597" s="11"/>
      <c r="U597" s="11"/>
      <c r="V597" s="11"/>
      <c r="W597" s="11"/>
      <c r="X597" s="11"/>
      <c r="Y597" s="11"/>
      <c r="Z597" s="11"/>
    </row>
    <row r="598" spans="1:26" ht="14.25" hidden="1" customHeight="1">
      <c r="A598" s="3"/>
      <c r="B598" s="12"/>
      <c r="C598" s="3"/>
      <c r="D598" s="3"/>
      <c r="E598" s="12"/>
      <c r="F598" s="3"/>
      <c r="G598" s="635"/>
      <c r="H598" s="3"/>
      <c r="I598" s="3"/>
      <c r="J598" s="3"/>
      <c r="K598" s="5"/>
      <c r="L598" s="3"/>
      <c r="M598" s="6"/>
      <c r="N598" s="635"/>
      <c r="O598" s="635"/>
      <c r="P598" s="655"/>
      <c r="Q598" s="11"/>
      <c r="R598" s="11"/>
      <c r="S598" s="11"/>
      <c r="T598" s="11"/>
      <c r="U598" s="11"/>
      <c r="V598" s="11"/>
      <c r="W598" s="11"/>
      <c r="X598" s="11"/>
      <c r="Y598" s="11"/>
      <c r="Z598" s="11"/>
    </row>
    <row r="599" spans="1:26" ht="14.25" hidden="1" customHeight="1">
      <c r="A599" s="3"/>
      <c r="B599" s="12"/>
      <c r="C599" s="3"/>
      <c r="D599" s="3"/>
      <c r="E599" s="12"/>
      <c r="F599" s="3"/>
      <c r="G599" s="635"/>
      <c r="H599" s="3"/>
      <c r="I599" s="3"/>
      <c r="J599" s="3"/>
      <c r="K599" s="5"/>
      <c r="L599" s="3"/>
      <c r="M599" s="6"/>
      <c r="N599" s="635"/>
      <c r="O599" s="635"/>
      <c r="P599" s="655"/>
      <c r="Q599" s="11"/>
      <c r="R599" s="11"/>
      <c r="S599" s="11"/>
      <c r="T599" s="11"/>
      <c r="U599" s="11"/>
      <c r="V599" s="11"/>
      <c r="W599" s="11"/>
      <c r="X599" s="11"/>
      <c r="Y599" s="11"/>
      <c r="Z599" s="11"/>
    </row>
    <row r="600" spans="1:26" ht="14.25" hidden="1" customHeight="1">
      <c r="A600" s="3"/>
      <c r="B600" s="12"/>
      <c r="C600" s="3"/>
      <c r="D600" s="3"/>
      <c r="E600" s="12"/>
      <c r="F600" s="3"/>
      <c r="G600" s="635"/>
      <c r="H600" s="3"/>
      <c r="I600" s="3"/>
      <c r="J600" s="3"/>
      <c r="K600" s="5"/>
      <c r="L600" s="3"/>
      <c r="M600" s="6"/>
      <c r="N600" s="635"/>
      <c r="O600" s="635"/>
      <c r="P600" s="655"/>
      <c r="Q600" s="11"/>
      <c r="R600" s="11"/>
      <c r="S600" s="11"/>
      <c r="T600" s="11"/>
      <c r="U600" s="11"/>
      <c r="V600" s="11"/>
      <c r="W600" s="11"/>
      <c r="X600" s="11"/>
      <c r="Y600" s="11"/>
      <c r="Z600" s="11"/>
    </row>
    <row r="601" spans="1:26" ht="14.25" hidden="1" customHeight="1">
      <c r="A601" s="3"/>
      <c r="B601" s="12"/>
      <c r="C601" s="3"/>
      <c r="D601" s="3"/>
      <c r="E601" s="12"/>
      <c r="F601" s="3"/>
      <c r="G601" s="635"/>
      <c r="H601" s="3"/>
      <c r="I601" s="3"/>
      <c r="J601" s="3"/>
      <c r="K601" s="5"/>
      <c r="L601" s="3"/>
      <c r="M601" s="6"/>
      <c r="N601" s="635"/>
      <c r="O601" s="635"/>
      <c r="P601" s="655"/>
      <c r="Q601" s="11"/>
      <c r="R601" s="11"/>
      <c r="S601" s="11"/>
      <c r="T601" s="11"/>
      <c r="U601" s="11"/>
      <c r="V601" s="11"/>
      <c r="W601" s="11"/>
      <c r="X601" s="11"/>
      <c r="Y601" s="11"/>
      <c r="Z601" s="11"/>
    </row>
    <row r="602" spans="1:26" ht="14.25" hidden="1" customHeight="1">
      <c r="A602" s="3"/>
      <c r="B602" s="12"/>
      <c r="C602" s="3"/>
      <c r="D602" s="3"/>
      <c r="E602" s="12"/>
      <c r="F602" s="3"/>
      <c r="G602" s="635"/>
      <c r="H602" s="3"/>
      <c r="I602" s="3"/>
      <c r="J602" s="3"/>
      <c r="K602" s="5"/>
      <c r="L602" s="3"/>
      <c r="M602" s="6"/>
      <c r="N602" s="635"/>
      <c r="O602" s="635"/>
      <c r="P602" s="655"/>
      <c r="Q602" s="11"/>
      <c r="R602" s="11"/>
      <c r="S602" s="11"/>
      <c r="T602" s="11"/>
      <c r="U602" s="11"/>
      <c r="V602" s="11"/>
      <c r="W602" s="11"/>
      <c r="X602" s="11"/>
      <c r="Y602" s="11"/>
      <c r="Z602" s="11"/>
    </row>
    <row r="603" spans="1:26" ht="14.25" hidden="1" customHeight="1">
      <c r="A603" s="3"/>
      <c r="B603" s="12"/>
      <c r="C603" s="3"/>
      <c r="D603" s="3"/>
      <c r="E603" s="12"/>
      <c r="F603" s="3"/>
      <c r="G603" s="635"/>
      <c r="H603" s="3"/>
      <c r="I603" s="3"/>
      <c r="J603" s="3"/>
      <c r="K603" s="5"/>
      <c r="L603" s="3"/>
      <c r="M603" s="6"/>
      <c r="N603" s="635"/>
      <c r="O603" s="635"/>
      <c r="P603" s="655"/>
      <c r="Q603" s="11"/>
      <c r="R603" s="11"/>
      <c r="S603" s="11"/>
      <c r="T603" s="11"/>
      <c r="U603" s="11"/>
      <c r="V603" s="11"/>
      <c r="W603" s="11"/>
      <c r="X603" s="11"/>
      <c r="Y603" s="11"/>
      <c r="Z603" s="11"/>
    </row>
    <row r="604" spans="1:26" ht="14.25" hidden="1" customHeight="1">
      <c r="A604" s="3"/>
      <c r="B604" s="12"/>
      <c r="C604" s="3"/>
      <c r="D604" s="3"/>
      <c r="E604" s="12"/>
      <c r="F604" s="3"/>
      <c r="G604" s="635"/>
      <c r="H604" s="3"/>
      <c r="I604" s="3"/>
      <c r="J604" s="3"/>
      <c r="K604" s="5"/>
      <c r="L604" s="3"/>
      <c r="M604" s="6"/>
      <c r="N604" s="635"/>
      <c r="O604" s="635"/>
      <c r="P604" s="655"/>
      <c r="Q604" s="11"/>
      <c r="R604" s="11"/>
      <c r="S604" s="11"/>
      <c r="T604" s="11"/>
      <c r="U604" s="11"/>
      <c r="V604" s="11"/>
      <c r="W604" s="11"/>
      <c r="X604" s="11"/>
      <c r="Y604" s="11"/>
      <c r="Z604" s="11"/>
    </row>
    <row r="605" spans="1:26" ht="14.25" hidden="1" customHeight="1">
      <c r="A605" s="3"/>
      <c r="B605" s="12"/>
      <c r="C605" s="3"/>
      <c r="D605" s="3"/>
      <c r="E605" s="12"/>
      <c r="F605" s="3"/>
      <c r="G605" s="635"/>
      <c r="H605" s="3"/>
      <c r="I605" s="3"/>
      <c r="J605" s="3"/>
      <c r="K605" s="5"/>
      <c r="L605" s="3"/>
      <c r="M605" s="6"/>
      <c r="N605" s="635"/>
      <c r="O605" s="635"/>
      <c r="P605" s="655"/>
      <c r="Q605" s="11"/>
      <c r="R605" s="11"/>
      <c r="S605" s="11"/>
      <c r="T605" s="11"/>
      <c r="U605" s="11"/>
      <c r="V605" s="11"/>
      <c r="W605" s="11"/>
      <c r="X605" s="11"/>
      <c r="Y605" s="11"/>
      <c r="Z605" s="11"/>
    </row>
    <row r="606" spans="1:26" ht="14.25" hidden="1" customHeight="1">
      <c r="A606" s="3"/>
      <c r="B606" s="12"/>
      <c r="C606" s="3"/>
      <c r="D606" s="3"/>
      <c r="E606" s="12"/>
      <c r="F606" s="3"/>
      <c r="G606" s="635"/>
      <c r="H606" s="3"/>
      <c r="I606" s="3"/>
      <c r="J606" s="3"/>
      <c r="K606" s="5"/>
      <c r="L606" s="3"/>
      <c r="M606" s="6"/>
      <c r="N606" s="635"/>
      <c r="O606" s="635"/>
      <c r="P606" s="655"/>
      <c r="Q606" s="11"/>
      <c r="R606" s="11"/>
      <c r="S606" s="11"/>
      <c r="T606" s="11"/>
      <c r="U606" s="11"/>
      <c r="V606" s="11"/>
      <c r="W606" s="11"/>
      <c r="X606" s="11"/>
      <c r="Y606" s="11"/>
      <c r="Z606" s="11"/>
    </row>
    <row r="607" spans="1:26" ht="14.25" hidden="1" customHeight="1">
      <c r="A607" s="3"/>
      <c r="B607" s="12"/>
      <c r="C607" s="3"/>
      <c r="D607" s="3"/>
      <c r="E607" s="12"/>
      <c r="F607" s="3"/>
      <c r="G607" s="635"/>
      <c r="H607" s="3"/>
      <c r="I607" s="3"/>
      <c r="J607" s="3"/>
      <c r="K607" s="5"/>
      <c r="L607" s="3"/>
      <c r="M607" s="6"/>
      <c r="N607" s="635"/>
      <c r="O607" s="635"/>
      <c r="P607" s="655"/>
      <c r="Q607" s="11"/>
      <c r="R607" s="11"/>
      <c r="S607" s="11"/>
      <c r="T607" s="11"/>
      <c r="U607" s="11"/>
      <c r="V607" s="11"/>
      <c r="W607" s="11"/>
      <c r="X607" s="11"/>
      <c r="Y607" s="11"/>
      <c r="Z607" s="11"/>
    </row>
    <row r="608" spans="1:26" ht="14.25" hidden="1" customHeight="1">
      <c r="A608" s="3"/>
      <c r="B608" s="12"/>
      <c r="C608" s="3"/>
      <c r="D608" s="3"/>
      <c r="E608" s="12"/>
      <c r="F608" s="3"/>
      <c r="G608" s="635"/>
      <c r="H608" s="3"/>
      <c r="I608" s="3"/>
      <c r="J608" s="3"/>
      <c r="K608" s="5"/>
      <c r="L608" s="3"/>
      <c r="M608" s="6"/>
      <c r="N608" s="635"/>
      <c r="O608" s="635"/>
      <c r="P608" s="655"/>
      <c r="Q608" s="11"/>
      <c r="R608" s="11"/>
      <c r="S608" s="11"/>
      <c r="T608" s="11"/>
      <c r="U608" s="11"/>
      <c r="V608" s="11"/>
      <c r="W608" s="11"/>
      <c r="X608" s="11"/>
      <c r="Y608" s="11"/>
      <c r="Z608" s="11"/>
    </row>
    <row r="609" spans="1:26" ht="14.25" hidden="1" customHeight="1">
      <c r="A609" s="3"/>
      <c r="B609" s="12"/>
      <c r="C609" s="3"/>
      <c r="D609" s="3"/>
      <c r="E609" s="12"/>
      <c r="F609" s="3"/>
      <c r="G609" s="635"/>
      <c r="H609" s="3"/>
      <c r="I609" s="3"/>
      <c r="J609" s="3"/>
      <c r="K609" s="5"/>
      <c r="L609" s="3"/>
      <c r="M609" s="6"/>
      <c r="N609" s="635"/>
      <c r="O609" s="635"/>
      <c r="P609" s="655"/>
      <c r="Q609" s="11"/>
      <c r="R609" s="11"/>
      <c r="S609" s="11"/>
      <c r="T609" s="11"/>
      <c r="U609" s="11"/>
      <c r="V609" s="11"/>
      <c r="W609" s="11"/>
      <c r="X609" s="11"/>
      <c r="Y609" s="11"/>
      <c r="Z609" s="11"/>
    </row>
    <row r="610" spans="1:26" ht="14.25" hidden="1" customHeight="1">
      <c r="A610" s="3"/>
      <c r="B610" s="12"/>
      <c r="C610" s="3"/>
      <c r="D610" s="3"/>
      <c r="E610" s="12"/>
      <c r="F610" s="3"/>
      <c r="G610" s="635"/>
      <c r="H610" s="3"/>
      <c r="I610" s="3"/>
      <c r="J610" s="3"/>
      <c r="K610" s="5"/>
      <c r="L610" s="3"/>
      <c r="M610" s="6"/>
      <c r="N610" s="635"/>
      <c r="O610" s="635"/>
      <c r="P610" s="655"/>
      <c r="Q610" s="11"/>
      <c r="R610" s="11"/>
      <c r="S610" s="11"/>
      <c r="T610" s="11"/>
      <c r="U610" s="11"/>
      <c r="V610" s="11"/>
      <c r="W610" s="11"/>
      <c r="X610" s="11"/>
      <c r="Y610" s="11"/>
      <c r="Z610" s="11"/>
    </row>
    <row r="611" spans="1:26" ht="14.25" hidden="1" customHeight="1">
      <c r="A611" s="3"/>
      <c r="B611" s="12"/>
      <c r="C611" s="3"/>
      <c r="D611" s="3"/>
      <c r="E611" s="12"/>
      <c r="F611" s="3"/>
      <c r="G611" s="635"/>
      <c r="H611" s="3"/>
      <c r="I611" s="3"/>
      <c r="J611" s="3"/>
      <c r="K611" s="5"/>
      <c r="L611" s="3"/>
      <c r="M611" s="6"/>
      <c r="N611" s="635"/>
      <c r="O611" s="635"/>
      <c r="P611" s="655"/>
      <c r="Q611" s="11"/>
      <c r="R611" s="11"/>
      <c r="S611" s="11"/>
      <c r="T611" s="11"/>
      <c r="U611" s="11"/>
      <c r="V611" s="11"/>
      <c r="W611" s="11"/>
      <c r="X611" s="11"/>
      <c r="Y611" s="11"/>
      <c r="Z611" s="11"/>
    </row>
    <row r="612" spans="1:26" ht="14.25" hidden="1" customHeight="1">
      <c r="A612" s="3"/>
      <c r="B612" s="12"/>
      <c r="C612" s="3"/>
      <c r="D612" s="3"/>
      <c r="E612" s="12"/>
      <c r="F612" s="3"/>
      <c r="G612" s="635"/>
      <c r="H612" s="3"/>
      <c r="I612" s="3"/>
      <c r="J612" s="3"/>
      <c r="K612" s="5"/>
      <c r="L612" s="3"/>
      <c r="M612" s="6"/>
      <c r="N612" s="635"/>
      <c r="O612" s="635"/>
      <c r="P612" s="655"/>
      <c r="Q612" s="11"/>
      <c r="R612" s="11"/>
      <c r="S612" s="11"/>
      <c r="T612" s="11"/>
      <c r="U612" s="11"/>
      <c r="V612" s="11"/>
      <c r="W612" s="11"/>
      <c r="X612" s="11"/>
      <c r="Y612" s="11"/>
      <c r="Z612" s="11"/>
    </row>
    <row r="613" spans="1:26" ht="14.25" hidden="1" customHeight="1">
      <c r="A613" s="3"/>
      <c r="B613" s="12"/>
      <c r="C613" s="3"/>
      <c r="D613" s="3"/>
      <c r="E613" s="12"/>
      <c r="F613" s="3"/>
      <c r="G613" s="635"/>
      <c r="H613" s="3"/>
      <c r="I613" s="3"/>
      <c r="J613" s="3"/>
      <c r="K613" s="5"/>
      <c r="L613" s="3"/>
      <c r="M613" s="6"/>
      <c r="N613" s="635"/>
      <c r="O613" s="635"/>
      <c r="P613" s="655"/>
      <c r="Q613" s="11"/>
      <c r="R613" s="11"/>
      <c r="S613" s="11"/>
      <c r="T613" s="11"/>
      <c r="U613" s="11"/>
      <c r="V613" s="11"/>
      <c r="W613" s="11"/>
      <c r="X613" s="11"/>
      <c r="Y613" s="11"/>
      <c r="Z613" s="11"/>
    </row>
    <row r="614" spans="1:26" ht="14.25" hidden="1" customHeight="1">
      <c r="A614" s="3"/>
      <c r="B614" s="12"/>
      <c r="C614" s="3"/>
      <c r="D614" s="3"/>
      <c r="E614" s="12"/>
      <c r="F614" s="3"/>
      <c r="G614" s="635"/>
      <c r="H614" s="3"/>
      <c r="I614" s="3"/>
      <c r="J614" s="3"/>
      <c r="K614" s="5"/>
      <c r="L614" s="3"/>
      <c r="M614" s="6"/>
      <c r="N614" s="635"/>
      <c r="O614" s="635"/>
      <c r="P614" s="655"/>
      <c r="Q614" s="11"/>
      <c r="R614" s="11"/>
      <c r="S614" s="11"/>
      <c r="T614" s="11"/>
      <c r="U614" s="11"/>
      <c r="V614" s="11"/>
      <c r="W614" s="11"/>
      <c r="X614" s="11"/>
      <c r="Y614" s="11"/>
      <c r="Z614" s="11"/>
    </row>
    <row r="615" spans="1:26" ht="14.25" hidden="1" customHeight="1">
      <c r="A615" s="3"/>
      <c r="B615" s="12"/>
      <c r="C615" s="3"/>
      <c r="D615" s="3"/>
      <c r="E615" s="12"/>
      <c r="F615" s="3"/>
      <c r="G615" s="635"/>
      <c r="H615" s="3"/>
      <c r="I615" s="3"/>
      <c r="J615" s="3"/>
      <c r="K615" s="5"/>
      <c r="L615" s="3"/>
      <c r="M615" s="6"/>
      <c r="N615" s="635"/>
      <c r="O615" s="635"/>
      <c r="P615" s="655"/>
      <c r="Q615" s="11"/>
      <c r="R615" s="11"/>
      <c r="S615" s="11"/>
      <c r="T615" s="11"/>
      <c r="U615" s="11"/>
      <c r="V615" s="11"/>
      <c r="W615" s="11"/>
      <c r="X615" s="11"/>
      <c r="Y615" s="11"/>
      <c r="Z615" s="11"/>
    </row>
    <row r="616" spans="1:26" ht="14.25" hidden="1" customHeight="1">
      <c r="A616" s="3"/>
      <c r="B616" s="12"/>
      <c r="C616" s="3"/>
      <c r="D616" s="3"/>
      <c r="E616" s="12"/>
      <c r="F616" s="3"/>
      <c r="G616" s="635"/>
      <c r="H616" s="3"/>
      <c r="I616" s="3"/>
      <c r="J616" s="3"/>
      <c r="K616" s="5"/>
      <c r="L616" s="3"/>
      <c r="M616" s="6"/>
      <c r="N616" s="635"/>
      <c r="O616" s="635"/>
      <c r="P616" s="655"/>
      <c r="Q616" s="11"/>
      <c r="R616" s="11"/>
      <c r="S616" s="11"/>
      <c r="T616" s="11"/>
      <c r="U616" s="11"/>
      <c r="V616" s="11"/>
      <c r="W616" s="11"/>
      <c r="X616" s="11"/>
      <c r="Y616" s="11"/>
      <c r="Z616" s="11"/>
    </row>
    <row r="617" spans="1:26" ht="14.25" hidden="1" customHeight="1">
      <c r="A617" s="3"/>
      <c r="B617" s="12"/>
      <c r="C617" s="3"/>
      <c r="D617" s="3"/>
      <c r="E617" s="12"/>
      <c r="F617" s="3"/>
      <c r="G617" s="635"/>
      <c r="H617" s="3"/>
      <c r="I617" s="3"/>
      <c r="J617" s="3"/>
      <c r="K617" s="5"/>
      <c r="L617" s="3"/>
      <c r="M617" s="6"/>
      <c r="N617" s="635"/>
      <c r="O617" s="635"/>
      <c r="P617" s="655"/>
      <c r="Q617" s="11"/>
      <c r="R617" s="11"/>
      <c r="S617" s="11"/>
      <c r="T617" s="11"/>
      <c r="U617" s="11"/>
      <c r="V617" s="11"/>
      <c r="W617" s="11"/>
      <c r="X617" s="11"/>
      <c r="Y617" s="11"/>
      <c r="Z617" s="11"/>
    </row>
    <row r="618" spans="1:26" ht="14.25" hidden="1" customHeight="1">
      <c r="A618" s="3"/>
      <c r="B618" s="12"/>
      <c r="C618" s="3"/>
      <c r="D618" s="3"/>
      <c r="E618" s="12"/>
      <c r="F618" s="3"/>
      <c r="G618" s="635"/>
      <c r="H618" s="3"/>
      <c r="I618" s="3"/>
      <c r="J618" s="3"/>
      <c r="K618" s="5"/>
      <c r="L618" s="3"/>
      <c r="M618" s="6"/>
      <c r="N618" s="635"/>
      <c r="O618" s="635"/>
      <c r="P618" s="655"/>
      <c r="Q618" s="11"/>
      <c r="R618" s="11"/>
      <c r="S618" s="11"/>
      <c r="T618" s="11"/>
      <c r="U618" s="11"/>
      <c r="V618" s="11"/>
      <c r="W618" s="11"/>
      <c r="X618" s="11"/>
      <c r="Y618" s="11"/>
      <c r="Z618" s="11"/>
    </row>
    <row r="619" spans="1:26" ht="14.25" hidden="1" customHeight="1">
      <c r="A619" s="3"/>
      <c r="B619" s="12"/>
      <c r="C619" s="3"/>
      <c r="D619" s="3"/>
      <c r="E619" s="12"/>
      <c r="F619" s="3"/>
      <c r="G619" s="635"/>
      <c r="H619" s="3"/>
      <c r="I619" s="3"/>
      <c r="J619" s="3"/>
      <c r="K619" s="5"/>
      <c r="L619" s="3"/>
      <c r="M619" s="6"/>
      <c r="N619" s="635"/>
      <c r="O619" s="635"/>
      <c r="P619" s="655"/>
      <c r="Q619" s="11"/>
      <c r="R619" s="11"/>
      <c r="S619" s="11"/>
      <c r="T619" s="11"/>
      <c r="U619" s="11"/>
      <c r="V619" s="11"/>
      <c r="W619" s="11"/>
      <c r="X619" s="11"/>
      <c r="Y619" s="11"/>
      <c r="Z619" s="11"/>
    </row>
    <row r="620" spans="1:26" ht="14.25" hidden="1" customHeight="1">
      <c r="A620" s="3"/>
      <c r="B620" s="12"/>
      <c r="C620" s="3"/>
      <c r="D620" s="3"/>
      <c r="E620" s="12"/>
      <c r="F620" s="3"/>
      <c r="G620" s="635"/>
      <c r="H620" s="3"/>
      <c r="I620" s="3"/>
      <c r="J620" s="3"/>
      <c r="K620" s="5"/>
      <c r="L620" s="3"/>
      <c r="M620" s="6"/>
      <c r="N620" s="635"/>
      <c r="O620" s="635"/>
      <c r="P620" s="655"/>
      <c r="Q620" s="11"/>
      <c r="R620" s="11"/>
      <c r="S620" s="11"/>
      <c r="T620" s="11"/>
      <c r="U620" s="11"/>
      <c r="V620" s="11"/>
      <c r="W620" s="11"/>
      <c r="X620" s="11"/>
      <c r="Y620" s="11"/>
      <c r="Z620" s="11"/>
    </row>
    <row r="621" spans="1:26" ht="14.25" hidden="1" customHeight="1">
      <c r="A621" s="3"/>
      <c r="B621" s="12"/>
      <c r="C621" s="3"/>
      <c r="D621" s="3"/>
      <c r="E621" s="12"/>
      <c r="F621" s="3"/>
      <c r="G621" s="635"/>
      <c r="H621" s="3"/>
      <c r="I621" s="3"/>
      <c r="J621" s="3"/>
      <c r="K621" s="5"/>
      <c r="L621" s="3"/>
      <c r="M621" s="6"/>
      <c r="N621" s="635"/>
      <c r="O621" s="635"/>
      <c r="P621" s="655"/>
      <c r="Q621" s="11"/>
      <c r="R621" s="11"/>
      <c r="S621" s="11"/>
      <c r="T621" s="11"/>
      <c r="U621" s="11"/>
      <c r="V621" s="11"/>
      <c r="W621" s="11"/>
      <c r="X621" s="11"/>
      <c r="Y621" s="11"/>
      <c r="Z621" s="11"/>
    </row>
    <row r="622" spans="1:26" ht="14.25" hidden="1" customHeight="1">
      <c r="A622" s="3"/>
      <c r="B622" s="12"/>
      <c r="C622" s="3"/>
      <c r="D622" s="3"/>
      <c r="E622" s="12"/>
      <c r="F622" s="3"/>
      <c r="G622" s="635"/>
      <c r="H622" s="3"/>
      <c r="I622" s="3"/>
      <c r="J622" s="3"/>
      <c r="K622" s="5"/>
      <c r="L622" s="3"/>
      <c r="M622" s="6"/>
      <c r="N622" s="635"/>
      <c r="O622" s="635"/>
      <c r="P622" s="655"/>
      <c r="Q622" s="11"/>
      <c r="R622" s="11"/>
      <c r="S622" s="11"/>
      <c r="T622" s="11"/>
      <c r="U622" s="11"/>
      <c r="V622" s="11"/>
      <c r="W622" s="11"/>
      <c r="X622" s="11"/>
      <c r="Y622" s="11"/>
      <c r="Z622" s="11"/>
    </row>
    <row r="623" spans="1:26" ht="14.25" hidden="1" customHeight="1">
      <c r="A623" s="3"/>
      <c r="B623" s="12"/>
      <c r="C623" s="3"/>
      <c r="D623" s="3"/>
      <c r="E623" s="12"/>
      <c r="F623" s="3"/>
      <c r="G623" s="635"/>
      <c r="H623" s="3"/>
      <c r="I623" s="3"/>
      <c r="J623" s="3"/>
      <c r="K623" s="5"/>
      <c r="L623" s="3"/>
      <c r="M623" s="6"/>
      <c r="N623" s="635"/>
      <c r="O623" s="635"/>
      <c r="P623" s="655"/>
      <c r="Q623" s="11"/>
      <c r="R623" s="11"/>
      <c r="S623" s="11"/>
      <c r="T623" s="11"/>
      <c r="U623" s="11"/>
      <c r="V623" s="11"/>
      <c r="W623" s="11"/>
      <c r="X623" s="11"/>
      <c r="Y623" s="11"/>
      <c r="Z623" s="11"/>
    </row>
    <row r="624" spans="1:26" ht="14.25" hidden="1" customHeight="1">
      <c r="A624" s="3"/>
      <c r="B624" s="12"/>
      <c r="C624" s="3"/>
      <c r="D624" s="3"/>
      <c r="E624" s="12"/>
      <c r="F624" s="3"/>
      <c r="G624" s="635"/>
      <c r="H624" s="3"/>
      <c r="I624" s="3"/>
      <c r="J624" s="3"/>
      <c r="K624" s="5"/>
      <c r="L624" s="3"/>
      <c r="M624" s="6"/>
      <c r="N624" s="635"/>
      <c r="O624" s="635"/>
      <c r="P624" s="655"/>
      <c r="Q624" s="11"/>
      <c r="R624" s="11"/>
      <c r="S624" s="11"/>
      <c r="T624" s="11"/>
      <c r="U624" s="11"/>
      <c r="V624" s="11"/>
      <c r="W624" s="11"/>
      <c r="X624" s="11"/>
      <c r="Y624" s="11"/>
      <c r="Z624" s="11"/>
    </row>
    <row r="625" spans="1:26" ht="14.25" hidden="1" customHeight="1">
      <c r="A625" s="3"/>
      <c r="B625" s="12"/>
      <c r="C625" s="3"/>
      <c r="D625" s="3"/>
      <c r="E625" s="12"/>
      <c r="F625" s="3"/>
      <c r="G625" s="635"/>
      <c r="H625" s="3"/>
      <c r="I625" s="3"/>
      <c r="J625" s="3"/>
      <c r="K625" s="5"/>
      <c r="L625" s="3"/>
      <c r="M625" s="6"/>
      <c r="N625" s="635"/>
      <c r="O625" s="635"/>
      <c r="P625" s="655"/>
      <c r="Q625" s="11"/>
      <c r="R625" s="11"/>
      <c r="S625" s="11"/>
      <c r="T625" s="11"/>
      <c r="U625" s="11"/>
      <c r="V625" s="11"/>
      <c r="W625" s="11"/>
      <c r="X625" s="11"/>
      <c r="Y625" s="11"/>
      <c r="Z625" s="11"/>
    </row>
    <row r="626" spans="1:26" ht="14.25" hidden="1" customHeight="1">
      <c r="A626" s="3"/>
      <c r="B626" s="12"/>
      <c r="C626" s="3"/>
      <c r="D626" s="3"/>
      <c r="E626" s="12"/>
      <c r="F626" s="3"/>
      <c r="G626" s="635"/>
      <c r="H626" s="3"/>
      <c r="I626" s="3"/>
      <c r="J626" s="3"/>
      <c r="K626" s="5"/>
      <c r="L626" s="3"/>
      <c r="M626" s="6"/>
      <c r="N626" s="635"/>
      <c r="O626" s="635"/>
      <c r="P626" s="655"/>
      <c r="Q626" s="11"/>
      <c r="R626" s="11"/>
      <c r="S626" s="11"/>
      <c r="T626" s="11"/>
      <c r="U626" s="11"/>
      <c r="V626" s="11"/>
      <c r="W626" s="11"/>
      <c r="X626" s="11"/>
      <c r="Y626" s="11"/>
      <c r="Z626" s="11"/>
    </row>
    <row r="627" spans="1:26" ht="14.25" hidden="1" customHeight="1">
      <c r="A627" s="3"/>
      <c r="B627" s="12"/>
      <c r="C627" s="3"/>
      <c r="D627" s="3"/>
      <c r="E627" s="12"/>
      <c r="F627" s="3"/>
      <c r="G627" s="635"/>
      <c r="H627" s="3"/>
      <c r="I627" s="3"/>
      <c r="J627" s="3"/>
      <c r="K627" s="5"/>
      <c r="L627" s="3"/>
      <c r="M627" s="6"/>
      <c r="N627" s="635"/>
      <c r="O627" s="635"/>
      <c r="P627" s="655"/>
      <c r="Q627" s="11"/>
      <c r="R627" s="11"/>
      <c r="S627" s="11"/>
      <c r="T627" s="11"/>
      <c r="U627" s="11"/>
      <c r="V627" s="11"/>
      <c r="W627" s="11"/>
      <c r="X627" s="11"/>
      <c r="Y627" s="11"/>
      <c r="Z627" s="11"/>
    </row>
    <row r="628" spans="1:26" ht="14.25" hidden="1" customHeight="1">
      <c r="A628" s="3"/>
      <c r="B628" s="12"/>
      <c r="C628" s="3"/>
      <c r="D628" s="3"/>
      <c r="E628" s="12"/>
      <c r="F628" s="3"/>
      <c r="G628" s="635"/>
      <c r="H628" s="3"/>
      <c r="I628" s="3"/>
      <c r="J628" s="3"/>
      <c r="K628" s="5"/>
      <c r="L628" s="3"/>
      <c r="M628" s="6"/>
      <c r="N628" s="635"/>
      <c r="O628" s="635"/>
      <c r="P628" s="655"/>
      <c r="Q628" s="11"/>
      <c r="R628" s="11"/>
      <c r="S628" s="11"/>
      <c r="T628" s="11"/>
      <c r="U628" s="11"/>
      <c r="V628" s="11"/>
      <c r="W628" s="11"/>
      <c r="X628" s="11"/>
      <c r="Y628" s="11"/>
      <c r="Z628" s="11"/>
    </row>
    <row r="629" spans="1:26" ht="14.25" hidden="1" customHeight="1">
      <c r="A629" s="3"/>
      <c r="B629" s="12"/>
      <c r="C629" s="3"/>
      <c r="D629" s="3"/>
      <c r="E629" s="12"/>
      <c r="F629" s="3"/>
      <c r="G629" s="635"/>
      <c r="H629" s="3"/>
      <c r="I629" s="3"/>
      <c r="J629" s="3"/>
      <c r="K629" s="5"/>
      <c r="L629" s="3"/>
      <c r="M629" s="6"/>
      <c r="N629" s="635"/>
      <c r="O629" s="635"/>
      <c r="P629" s="655"/>
      <c r="Q629" s="11"/>
      <c r="R629" s="11"/>
      <c r="S629" s="11"/>
      <c r="T629" s="11"/>
      <c r="U629" s="11"/>
      <c r="V629" s="11"/>
      <c r="W629" s="11"/>
      <c r="X629" s="11"/>
      <c r="Y629" s="11"/>
      <c r="Z629" s="11"/>
    </row>
    <row r="630" spans="1:26" ht="14.25" hidden="1" customHeight="1">
      <c r="A630" s="3"/>
      <c r="B630" s="12"/>
      <c r="C630" s="3"/>
      <c r="D630" s="3"/>
      <c r="E630" s="12"/>
      <c r="F630" s="3"/>
      <c r="G630" s="635"/>
      <c r="H630" s="3"/>
      <c r="I630" s="3"/>
      <c r="J630" s="3"/>
      <c r="K630" s="5"/>
      <c r="L630" s="3"/>
      <c r="M630" s="6"/>
      <c r="N630" s="635"/>
      <c r="O630" s="635"/>
      <c r="P630" s="655"/>
      <c r="Q630" s="11"/>
      <c r="R630" s="11"/>
      <c r="S630" s="11"/>
      <c r="T630" s="11"/>
      <c r="U630" s="11"/>
      <c r="V630" s="11"/>
      <c r="W630" s="11"/>
      <c r="X630" s="11"/>
      <c r="Y630" s="11"/>
      <c r="Z630" s="11"/>
    </row>
    <row r="631" spans="1:26" ht="14.25" hidden="1" customHeight="1">
      <c r="A631" s="3"/>
      <c r="B631" s="12"/>
      <c r="C631" s="3"/>
      <c r="D631" s="3"/>
      <c r="E631" s="12"/>
      <c r="F631" s="3"/>
      <c r="G631" s="635"/>
      <c r="H631" s="3"/>
      <c r="I631" s="3"/>
      <c r="J631" s="3"/>
      <c r="K631" s="5"/>
      <c r="L631" s="3"/>
      <c r="M631" s="6"/>
      <c r="N631" s="635"/>
      <c r="O631" s="635"/>
      <c r="P631" s="655"/>
      <c r="Q631" s="11"/>
      <c r="R631" s="11"/>
      <c r="S631" s="11"/>
      <c r="T631" s="11"/>
      <c r="U631" s="11"/>
      <c r="V631" s="11"/>
      <c r="W631" s="11"/>
      <c r="X631" s="11"/>
      <c r="Y631" s="11"/>
      <c r="Z631" s="11"/>
    </row>
    <row r="632" spans="1:26" ht="14.25" hidden="1" customHeight="1">
      <c r="A632" s="3"/>
      <c r="B632" s="12"/>
      <c r="C632" s="3"/>
      <c r="D632" s="3"/>
      <c r="E632" s="12"/>
      <c r="F632" s="3"/>
      <c r="G632" s="635"/>
      <c r="H632" s="3"/>
      <c r="I632" s="3"/>
      <c r="J632" s="3"/>
      <c r="K632" s="5"/>
      <c r="L632" s="3"/>
      <c r="M632" s="6"/>
      <c r="N632" s="635"/>
      <c r="O632" s="635"/>
      <c r="P632" s="655"/>
      <c r="Q632" s="11"/>
      <c r="R632" s="11"/>
      <c r="S632" s="11"/>
      <c r="T632" s="11"/>
      <c r="U632" s="11"/>
      <c r="V632" s="11"/>
      <c r="W632" s="11"/>
      <c r="X632" s="11"/>
      <c r="Y632" s="11"/>
      <c r="Z632" s="11"/>
    </row>
    <row r="633" spans="1:26" ht="14.25" hidden="1" customHeight="1">
      <c r="A633" s="3"/>
      <c r="B633" s="12"/>
      <c r="C633" s="3"/>
      <c r="D633" s="3"/>
      <c r="E633" s="12"/>
      <c r="F633" s="3"/>
      <c r="G633" s="635"/>
      <c r="H633" s="3"/>
      <c r="I633" s="3"/>
      <c r="J633" s="3"/>
      <c r="K633" s="5"/>
      <c r="L633" s="3"/>
      <c r="M633" s="6"/>
      <c r="N633" s="635"/>
      <c r="O633" s="635"/>
      <c r="P633" s="655"/>
      <c r="Q633" s="11"/>
      <c r="R633" s="11"/>
      <c r="S633" s="11"/>
      <c r="T633" s="11"/>
      <c r="U633" s="11"/>
      <c r="V633" s="11"/>
      <c r="W633" s="11"/>
      <c r="X633" s="11"/>
      <c r="Y633" s="11"/>
      <c r="Z633" s="11"/>
    </row>
    <row r="634" spans="1:26" ht="14.25" hidden="1" customHeight="1">
      <c r="A634" s="3"/>
      <c r="B634" s="12"/>
      <c r="C634" s="3"/>
      <c r="D634" s="3"/>
      <c r="E634" s="12"/>
      <c r="F634" s="3"/>
      <c r="G634" s="635"/>
      <c r="H634" s="3"/>
      <c r="I634" s="3"/>
      <c r="J634" s="3"/>
      <c r="K634" s="5"/>
      <c r="L634" s="3"/>
      <c r="M634" s="6"/>
      <c r="N634" s="635"/>
      <c r="O634" s="635"/>
      <c r="P634" s="655"/>
      <c r="Q634" s="11"/>
      <c r="R634" s="11"/>
      <c r="S634" s="11"/>
      <c r="T634" s="11"/>
      <c r="U634" s="11"/>
      <c r="V634" s="11"/>
      <c r="W634" s="11"/>
      <c r="X634" s="11"/>
      <c r="Y634" s="11"/>
      <c r="Z634" s="11"/>
    </row>
    <row r="635" spans="1:26" ht="14.25" hidden="1" customHeight="1">
      <c r="A635" s="3"/>
      <c r="B635" s="12"/>
      <c r="C635" s="3"/>
      <c r="D635" s="3"/>
      <c r="E635" s="12"/>
      <c r="F635" s="3"/>
      <c r="G635" s="635"/>
      <c r="H635" s="3"/>
      <c r="I635" s="3"/>
      <c r="J635" s="3"/>
      <c r="K635" s="5"/>
      <c r="L635" s="3"/>
      <c r="M635" s="6"/>
      <c r="N635" s="635"/>
      <c r="O635" s="635"/>
      <c r="P635" s="655"/>
      <c r="Q635" s="11"/>
      <c r="R635" s="11"/>
      <c r="S635" s="11"/>
      <c r="T635" s="11"/>
      <c r="U635" s="11"/>
      <c r="V635" s="11"/>
      <c r="W635" s="11"/>
      <c r="X635" s="11"/>
      <c r="Y635" s="11"/>
      <c r="Z635" s="11"/>
    </row>
    <row r="636" spans="1:26" ht="14.25" hidden="1" customHeight="1">
      <c r="A636" s="3"/>
      <c r="B636" s="12"/>
      <c r="C636" s="3"/>
      <c r="D636" s="3"/>
      <c r="E636" s="12"/>
      <c r="F636" s="3"/>
      <c r="G636" s="635"/>
      <c r="H636" s="3"/>
      <c r="I636" s="3"/>
      <c r="J636" s="3"/>
      <c r="K636" s="5"/>
      <c r="L636" s="3"/>
      <c r="M636" s="6"/>
      <c r="N636" s="635"/>
      <c r="O636" s="635"/>
      <c r="P636" s="655"/>
      <c r="Q636" s="11"/>
      <c r="R636" s="11"/>
      <c r="S636" s="11"/>
      <c r="T636" s="11"/>
      <c r="U636" s="11"/>
      <c r="V636" s="11"/>
      <c r="W636" s="11"/>
      <c r="X636" s="11"/>
      <c r="Y636" s="11"/>
      <c r="Z636" s="11"/>
    </row>
    <row r="637" spans="1:26" ht="14.25" hidden="1" customHeight="1">
      <c r="A637" s="3"/>
      <c r="B637" s="12"/>
      <c r="C637" s="3"/>
      <c r="D637" s="3"/>
      <c r="E637" s="12"/>
      <c r="F637" s="3"/>
      <c r="G637" s="635"/>
      <c r="H637" s="3"/>
      <c r="I637" s="3"/>
      <c r="J637" s="3"/>
      <c r="K637" s="5"/>
      <c r="L637" s="3"/>
      <c r="M637" s="6"/>
      <c r="N637" s="635"/>
      <c r="O637" s="635"/>
      <c r="P637" s="655"/>
      <c r="Q637" s="11"/>
      <c r="R637" s="11"/>
      <c r="S637" s="11"/>
      <c r="T637" s="11"/>
      <c r="U637" s="11"/>
      <c r="V637" s="11"/>
      <c r="W637" s="11"/>
      <c r="X637" s="11"/>
      <c r="Y637" s="11"/>
      <c r="Z637" s="11"/>
    </row>
    <row r="638" spans="1:26" ht="14.25" hidden="1" customHeight="1">
      <c r="A638" s="3"/>
      <c r="B638" s="12"/>
      <c r="C638" s="3"/>
      <c r="D638" s="3"/>
      <c r="E638" s="12"/>
      <c r="F638" s="3"/>
      <c r="G638" s="635"/>
      <c r="H638" s="3"/>
      <c r="I638" s="3"/>
      <c r="J638" s="3"/>
      <c r="K638" s="5"/>
      <c r="L638" s="3"/>
      <c r="M638" s="6"/>
      <c r="N638" s="635"/>
      <c r="O638" s="635"/>
      <c r="P638" s="655"/>
      <c r="Q638" s="11"/>
      <c r="R638" s="11"/>
      <c r="S638" s="11"/>
      <c r="T638" s="11"/>
      <c r="U638" s="11"/>
      <c r="V638" s="11"/>
      <c r="W638" s="11"/>
      <c r="X638" s="11"/>
      <c r="Y638" s="11"/>
      <c r="Z638" s="11"/>
    </row>
    <row r="639" spans="1:26" ht="14.25" hidden="1" customHeight="1">
      <c r="A639" s="3"/>
      <c r="B639" s="12"/>
      <c r="C639" s="3"/>
      <c r="D639" s="3"/>
      <c r="E639" s="12"/>
      <c r="F639" s="3"/>
      <c r="G639" s="635"/>
      <c r="H639" s="3"/>
      <c r="I639" s="3"/>
      <c r="J639" s="3"/>
      <c r="K639" s="5"/>
      <c r="L639" s="3"/>
      <c r="M639" s="6"/>
      <c r="N639" s="635"/>
      <c r="O639" s="635"/>
      <c r="P639" s="655"/>
      <c r="Q639" s="11"/>
      <c r="R639" s="11"/>
      <c r="S639" s="11"/>
      <c r="T639" s="11"/>
      <c r="U639" s="11"/>
      <c r="V639" s="11"/>
      <c r="W639" s="11"/>
      <c r="X639" s="11"/>
      <c r="Y639" s="11"/>
      <c r="Z639" s="11"/>
    </row>
    <row r="640" spans="1:26" ht="14.25" hidden="1" customHeight="1">
      <c r="A640" s="3"/>
      <c r="B640" s="12"/>
      <c r="C640" s="3"/>
      <c r="D640" s="3"/>
      <c r="E640" s="12"/>
      <c r="F640" s="3"/>
      <c r="G640" s="635"/>
      <c r="H640" s="3"/>
      <c r="I640" s="3"/>
      <c r="J640" s="3"/>
      <c r="K640" s="5"/>
      <c r="L640" s="3"/>
      <c r="M640" s="6"/>
      <c r="N640" s="635"/>
      <c r="O640" s="635"/>
      <c r="P640" s="655"/>
      <c r="Q640" s="11"/>
      <c r="R640" s="11"/>
      <c r="S640" s="11"/>
      <c r="T640" s="11"/>
      <c r="U640" s="11"/>
      <c r="V640" s="11"/>
      <c r="W640" s="11"/>
      <c r="X640" s="11"/>
      <c r="Y640" s="11"/>
      <c r="Z640" s="11"/>
    </row>
    <row r="641" spans="1:26" ht="14.25" hidden="1" customHeight="1">
      <c r="A641" s="3"/>
      <c r="B641" s="12"/>
      <c r="C641" s="3"/>
      <c r="D641" s="3"/>
      <c r="E641" s="12"/>
      <c r="F641" s="3"/>
      <c r="G641" s="635"/>
      <c r="H641" s="3"/>
      <c r="I641" s="3"/>
      <c r="J641" s="3"/>
      <c r="K641" s="5"/>
      <c r="L641" s="3"/>
      <c r="M641" s="6"/>
      <c r="N641" s="635"/>
      <c r="O641" s="635"/>
      <c r="P641" s="655"/>
      <c r="Q641" s="11"/>
      <c r="R641" s="11"/>
      <c r="S641" s="11"/>
      <c r="T641" s="11"/>
      <c r="U641" s="11"/>
      <c r="V641" s="11"/>
      <c r="W641" s="11"/>
      <c r="X641" s="11"/>
      <c r="Y641" s="11"/>
      <c r="Z641" s="11"/>
    </row>
    <row r="642" spans="1:26" ht="14.25" hidden="1" customHeight="1">
      <c r="A642" s="3"/>
      <c r="B642" s="12"/>
      <c r="C642" s="3"/>
      <c r="D642" s="3"/>
      <c r="E642" s="12"/>
      <c r="F642" s="3"/>
      <c r="G642" s="635"/>
      <c r="H642" s="3"/>
      <c r="I642" s="3"/>
      <c r="J642" s="3"/>
      <c r="K642" s="5"/>
      <c r="L642" s="3"/>
      <c r="M642" s="6"/>
      <c r="N642" s="635"/>
      <c r="O642" s="635"/>
      <c r="P642" s="655"/>
      <c r="Q642" s="11"/>
      <c r="R642" s="11"/>
      <c r="S642" s="11"/>
      <c r="T642" s="11"/>
      <c r="U642" s="11"/>
      <c r="V642" s="11"/>
      <c r="W642" s="11"/>
      <c r="X642" s="11"/>
      <c r="Y642" s="11"/>
      <c r="Z642" s="11"/>
    </row>
    <row r="643" spans="1:26" ht="14.25" hidden="1" customHeight="1">
      <c r="A643" s="3"/>
      <c r="B643" s="12"/>
      <c r="C643" s="3"/>
      <c r="D643" s="3"/>
      <c r="E643" s="12"/>
      <c r="F643" s="3"/>
      <c r="G643" s="635"/>
      <c r="H643" s="3"/>
      <c r="I643" s="3"/>
      <c r="J643" s="3"/>
      <c r="K643" s="5"/>
      <c r="L643" s="3"/>
      <c r="M643" s="6"/>
      <c r="N643" s="635"/>
      <c r="O643" s="635"/>
      <c r="P643" s="655"/>
      <c r="Q643" s="11"/>
      <c r="R643" s="11"/>
      <c r="S643" s="11"/>
      <c r="T643" s="11"/>
      <c r="U643" s="11"/>
      <c r="V643" s="11"/>
      <c r="W643" s="11"/>
      <c r="X643" s="11"/>
      <c r="Y643" s="11"/>
      <c r="Z643" s="11"/>
    </row>
    <row r="644" spans="1:26" ht="14.25" hidden="1" customHeight="1">
      <c r="A644" s="3"/>
      <c r="B644" s="12"/>
      <c r="C644" s="3"/>
      <c r="D644" s="3"/>
      <c r="E644" s="12"/>
      <c r="F644" s="3"/>
      <c r="G644" s="635"/>
      <c r="H644" s="3"/>
      <c r="I644" s="3"/>
      <c r="J644" s="3"/>
      <c r="K644" s="5"/>
      <c r="L644" s="3"/>
      <c r="M644" s="6"/>
      <c r="N644" s="635"/>
      <c r="O644" s="635"/>
      <c r="P644" s="655"/>
      <c r="Q644" s="11"/>
      <c r="R644" s="11"/>
      <c r="S644" s="11"/>
      <c r="T644" s="11"/>
      <c r="U644" s="11"/>
      <c r="V644" s="11"/>
      <c r="W644" s="11"/>
      <c r="X644" s="11"/>
      <c r="Y644" s="11"/>
      <c r="Z644" s="11"/>
    </row>
    <row r="645" spans="1:26" ht="14.25" hidden="1" customHeight="1">
      <c r="A645" s="3"/>
      <c r="B645" s="12"/>
      <c r="C645" s="3"/>
      <c r="D645" s="3"/>
      <c r="E645" s="12"/>
      <c r="F645" s="3"/>
      <c r="G645" s="635"/>
      <c r="H645" s="3"/>
      <c r="I645" s="3"/>
      <c r="J645" s="3"/>
      <c r="K645" s="5"/>
      <c r="L645" s="3"/>
      <c r="M645" s="6"/>
      <c r="N645" s="635"/>
      <c r="O645" s="635"/>
      <c r="P645" s="655"/>
      <c r="Q645" s="11"/>
      <c r="R645" s="11"/>
      <c r="S645" s="11"/>
      <c r="T645" s="11"/>
      <c r="U645" s="11"/>
      <c r="V645" s="11"/>
      <c r="W645" s="11"/>
      <c r="X645" s="11"/>
      <c r="Y645" s="11"/>
      <c r="Z645" s="11"/>
    </row>
    <row r="646" spans="1:26" ht="14.25" hidden="1" customHeight="1">
      <c r="A646" s="3"/>
      <c r="B646" s="12"/>
      <c r="C646" s="3"/>
      <c r="D646" s="3"/>
      <c r="E646" s="12"/>
      <c r="F646" s="3"/>
      <c r="G646" s="635"/>
      <c r="H646" s="3"/>
      <c r="I646" s="3"/>
      <c r="J646" s="3"/>
      <c r="K646" s="5"/>
      <c r="L646" s="3"/>
      <c r="M646" s="6"/>
      <c r="N646" s="635"/>
      <c r="O646" s="635"/>
      <c r="P646" s="655"/>
      <c r="Q646" s="11"/>
      <c r="R646" s="11"/>
      <c r="S646" s="11"/>
      <c r="T646" s="11"/>
      <c r="U646" s="11"/>
      <c r="V646" s="11"/>
      <c r="W646" s="11"/>
      <c r="X646" s="11"/>
      <c r="Y646" s="11"/>
      <c r="Z646" s="11"/>
    </row>
    <row r="647" spans="1:26" ht="14.25" hidden="1" customHeight="1">
      <c r="A647" s="3"/>
      <c r="B647" s="12"/>
      <c r="C647" s="3"/>
      <c r="D647" s="3"/>
      <c r="E647" s="12"/>
      <c r="F647" s="3"/>
      <c r="G647" s="635"/>
      <c r="H647" s="3"/>
      <c r="I647" s="3"/>
      <c r="J647" s="3"/>
      <c r="K647" s="5"/>
      <c r="L647" s="3"/>
      <c r="M647" s="6"/>
      <c r="N647" s="635"/>
      <c r="O647" s="635"/>
      <c r="P647" s="655"/>
      <c r="Q647" s="11"/>
      <c r="R647" s="11"/>
      <c r="S647" s="11"/>
      <c r="T647" s="11"/>
      <c r="U647" s="11"/>
      <c r="V647" s="11"/>
      <c r="W647" s="11"/>
      <c r="X647" s="11"/>
      <c r="Y647" s="11"/>
      <c r="Z647" s="11"/>
    </row>
    <row r="648" spans="1:26" ht="14.25" hidden="1" customHeight="1">
      <c r="A648" s="3"/>
      <c r="B648" s="12"/>
      <c r="C648" s="3"/>
      <c r="D648" s="3"/>
      <c r="E648" s="12"/>
      <c r="F648" s="3"/>
      <c r="G648" s="635"/>
      <c r="H648" s="3"/>
      <c r="I648" s="3"/>
      <c r="J648" s="3"/>
      <c r="K648" s="5"/>
      <c r="L648" s="3"/>
      <c r="M648" s="6"/>
      <c r="N648" s="635"/>
      <c r="O648" s="635"/>
      <c r="P648" s="655"/>
      <c r="Q648" s="11"/>
      <c r="R648" s="11"/>
      <c r="S648" s="11"/>
      <c r="T648" s="11"/>
      <c r="U648" s="11"/>
      <c r="V648" s="11"/>
      <c r="W648" s="11"/>
      <c r="X648" s="11"/>
      <c r="Y648" s="11"/>
      <c r="Z648" s="11"/>
    </row>
    <row r="649" spans="1:26" ht="14.25" hidden="1" customHeight="1">
      <c r="A649" s="3"/>
      <c r="B649" s="12"/>
      <c r="C649" s="3"/>
      <c r="D649" s="3"/>
      <c r="E649" s="12"/>
      <c r="F649" s="3"/>
      <c r="G649" s="635"/>
      <c r="H649" s="3"/>
      <c r="I649" s="3"/>
      <c r="J649" s="3"/>
      <c r="K649" s="5"/>
      <c r="L649" s="3"/>
      <c r="M649" s="6"/>
      <c r="N649" s="635"/>
      <c r="O649" s="635"/>
      <c r="P649" s="655"/>
      <c r="Q649" s="11"/>
      <c r="R649" s="11"/>
      <c r="S649" s="11"/>
      <c r="T649" s="11"/>
      <c r="U649" s="11"/>
      <c r="V649" s="11"/>
      <c r="W649" s="11"/>
      <c r="X649" s="11"/>
      <c r="Y649" s="11"/>
      <c r="Z649" s="11"/>
    </row>
    <row r="650" spans="1:26" ht="14.25" hidden="1" customHeight="1">
      <c r="A650" s="3"/>
      <c r="B650" s="12"/>
      <c r="C650" s="3"/>
      <c r="D650" s="3"/>
      <c r="E650" s="12"/>
      <c r="F650" s="3"/>
      <c r="G650" s="635"/>
      <c r="H650" s="3"/>
      <c r="I650" s="3"/>
      <c r="J650" s="3"/>
      <c r="K650" s="5"/>
      <c r="L650" s="3"/>
      <c r="M650" s="6"/>
      <c r="N650" s="635"/>
      <c r="O650" s="635"/>
      <c r="P650" s="655"/>
      <c r="Q650" s="11"/>
      <c r="R650" s="11"/>
      <c r="S650" s="11"/>
      <c r="T650" s="11"/>
      <c r="U650" s="11"/>
      <c r="V650" s="11"/>
      <c r="W650" s="11"/>
      <c r="X650" s="11"/>
      <c r="Y650" s="11"/>
      <c r="Z650" s="11"/>
    </row>
    <row r="651" spans="1:26" ht="14.25" hidden="1" customHeight="1">
      <c r="A651" s="3"/>
      <c r="B651" s="12"/>
      <c r="C651" s="3"/>
      <c r="D651" s="3"/>
      <c r="E651" s="12"/>
      <c r="F651" s="3"/>
      <c r="G651" s="635"/>
      <c r="H651" s="3"/>
      <c r="I651" s="3"/>
      <c r="J651" s="3"/>
      <c r="K651" s="5"/>
      <c r="L651" s="3"/>
      <c r="M651" s="6"/>
      <c r="N651" s="635"/>
      <c r="O651" s="635"/>
      <c r="P651" s="655"/>
      <c r="Q651" s="11"/>
      <c r="R651" s="11"/>
      <c r="S651" s="11"/>
      <c r="T651" s="11"/>
      <c r="U651" s="11"/>
      <c r="V651" s="11"/>
      <c r="W651" s="11"/>
      <c r="X651" s="11"/>
      <c r="Y651" s="11"/>
      <c r="Z651" s="11"/>
    </row>
    <row r="652" spans="1:26" ht="14.25" hidden="1" customHeight="1">
      <c r="A652" s="3"/>
      <c r="B652" s="12"/>
      <c r="C652" s="3"/>
      <c r="D652" s="3"/>
      <c r="E652" s="12"/>
      <c r="F652" s="3"/>
      <c r="G652" s="635"/>
      <c r="H652" s="3"/>
      <c r="I652" s="3"/>
      <c r="J652" s="3"/>
      <c r="K652" s="5"/>
      <c r="L652" s="3"/>
      <c r="M652" s="6"/>
      <c r="N652" s="635"/>
      <c r="O652" s="635"/>
      <c r="P652" s="655"/>
      <c r="Q652" s="11"/>
      <c r="R652" s="11"/>
      <c r="S652" s="11"/>
      <c r="T652" s="11"/>
      <c r="U652" s="11"/>
      <c r="V652" s="11"/>
      <c r="W652" s="11"/>
      <c r="X652" s="11"/>
      <c r="Y652" s="11"/>
      <c r="Z652" s="11"/>
    </row>
    <row r="653" spans="1:26" ht="14.25" hidden="1" customHeight="1">
      <c r="A653" s="3"/>
      <c r="B653" s="12"/>
      <c r="C653" s="3"/>
      <c r="D653" s="3"/>
      <c r="E653" s="12"/>
      <c r="F653" s="3"/>
      <c r="G653" s="635"/>
      <c r="H653" s="3"/>
      <c r="I653" s="3"/>
      <c r="J653" s="3"/>
      <c r="K653" s="5"/>
      <c r="L653" s="3"/>
      <c r="M653" s="6"/>
      <c r="N653" s="635"/>
      <c r="O653" s="635"/>
      <c r="P653" s="655"/>
      <c r="Q653" s="11"/>
      <c r="R653" s="11"/>
      <c r="S653" s="11"/>
      <c r="T653" s="11"/>
      <c r="U653" s="11"/>
      <c r="V653" s="11"/>
      <c r="W653" s="11"/>
      <c r="X653" s="11"/>
      <c r="Y653" s="11"/>
      <c r="Z653" s="11"/>
    </row>
    <row r="654" spans="1:26" ht="14.25" hidden="1" customHeight="1">
      <c r="A654" s="3"/>
      <c r="B654" s="12"/>
      <c r="C654" s="3"/>
      <c r="D654" s="3"/>
      <c r="E654" s="12"/>
      <c r="F654" s="3"/>
      <c r="G654" s="635"/>
      <c r="H654" s="3"/>
      <c r="I654" s="3"/>
      <c r="J654" s="3"/>
      <c r="K654" s="5"/>
      <c r="L654" s="3"/>
      <c r="M654" s="6"/>
      <c r="N654" s="635"/>
      <c r="O654" s="635"/>
      <c r="P654" s="655"/>
      <c r="Q654" s="11"/>
      <c r="R654" s="11"/>
      <c r="S654" s="11"/>
      <c r="T654" s="11"/>
      <c r="U654" s="11"/>
      <c r="V654" s="11"/>
      <c r="W654" s="11"/>
      <c r="X654" s="11"/>
      <c r="Y654" s="11"/>
      <c r="Z654" s="11"/>
    </row>
    <row r="655" spans="1:26" ht="14.25" hidden="1" customHeight="1">
      <c r="A655" s="3"/>
      <c r="B655" s="12"/>
      <c r="C655" s="3"/>
      <c r="D655" s="3"/>
      <c r="E655" s="12"/>
      <c r="F655" s="3"/>
      <c r="G655" s="635"/>
      <c r="H655" s="3"/>
      <c r="I655" s="3"/>
      <c r="J655" s="3"/>
      <c r="K655" s="5"/>
      <c r="L655" s="3"/>
      <c r="M655" s="6"/>
      <c r="N655" s="635"/>
      <c r="O655" s="635"/>
      <c r="P655" s="655"/>
      <c r="Q655" s="11"/>
      <c r="R655" s="11"/>
      <c r="S655" s="11"/>
      <c r="T655" s="11"/>
      <c r="U655" s="11"/>
      <c r="V655" s="11"/>
      <c r="W655" s="11"/>
      <c r="X655" s="11"/>
      <c r="Y655" s="11"/>
      <c r="Z655" s="11"/>
    </row>
    <row r="656" spans="1:26" ht="14.25" hidden="1" customHeight="1">
      <c r="A656" s="3"/>
      <c r="B656" s="12"/>
      <c r="C656" s="3"/>
      <c r="D656" s="3"/>
      <c r="E656" s="12"/>
      <c r="F656" s="3"/>
      <c r="G656" s="635"/>
      <c r="H656" s="3"/>
      <c r="I656" s="3"/>
      <c r="J656" s="3"/>
      <c r="K656" s="5"/>
      <c r="L656" s="3"/>
      <c r="M656" s="6"/>
      <c r="N656" s="635"/>
      <c r="O656" s="635"/>
      <c r="P656" s="655"/>
      <c r="Q656" s="11"/>
      <c r="R656" s="11"/>
      <c r="S656" s="11"/>
      <c r="T656" s="11"/>
      <c r="U656" s="11"/>
      <c r="V656" s="11"/>
      <c r="W656" s="11"/>
      <c r="X656" s="11"/>
      <c r="Y656" s="11"/>
      <c r="Z656" s="11"/>
    </row>
    <row r="657" spans="1:26" ht="14.25" hidden="1" customHeight="1">
      <c r="A657" s="3"/>
      <c r="B657" s="12"/>
      <c r="C657" s="3"/>
      <c r="D657" s="3"/>
      <c r="E657" s="12"/>
      <c r="F657" s="3"/>
      <c r="G657" s="635"/>
      <c r="H657" s="3"/>
      <c r="I657" s="3"/>
      <c r="J657" s="3"/>
      <c r="K657" s="5"/>
      <c r="L657" s="3"/>
      <c r="M657" s="6"/>
      <c r="N657" s="635"/>
      <c r="O657" s="635"/>
      <c r="P657" s="655"/>
      <c r="Q657" s="11"/>
      <c r="R657" s="11"/>
      <c r="S657" s="11"/>
      <c r="T657" s="11"/>
      <c r="U657" s="11"/>
      <c r="V657" s="11"/>
      <c r="W657" s="11"/>
      <c r="X657" s="11"/>
      <c r="Y657" s="11"/>
      <c r="Z657" s="11"/>
    </row>
    <row r="658" spans="1:26" ht="14.25" hidden="1" customHeight="1">
      <c r="A658" s="3"/>
      <c r="B658" s="12"/>
      <c r="C658" s="3"/>
      <c r="D658" s="3"/>
      <c r="E658" s="12"/>
      <c r="F658" s="3"/>
      <c r="G658" s="635"/>
      <c r="H658" s="3"/>
      <c r="I658" s="3"/>
      <c r="J658" s="3"/>
      <c r="K658" s="5"/>
      <c r="L658" s="3"/>
      <c r="M658" s="6"/>
      <c r="N658" s="635"/>
      <c r="O658" s="635"/>
      <c r="P658" s="655"/>
      <c r="Q658" s="11"/>
      <c r="R658" s="11"/>
      <c r="S658" s="11"/>
      <c r="T658" s="11"/>
      <c r="U658" s="11"/>
      <c r="V658" s="11"/>
      <c r="W658" s="11"/>
      <c r="X658" s="11"/>
      <c r="Y658" s="11"/>
      <c r="Z658" s="11"/>
    </row>
    <row r="659" spans="1:26" ht="14.25" hidden="1" customHeight="1">
      <c r="A659" s="3"/>
      <c r="B659" s="12"/>
      <c r="C659" s="3"/>
      <c r="D659" s="3"/>
      <c r="E659" s="12"/>
      <c r="F659" s="3"/>
      <c r="G659" s="635"/>
      <c r="H659" s="3"/>
      <c r="I659" s="3"/>
      <c r="J659" s="3"/>
      <c r="K659" s="5"/>
      <c r="L659" s="3"/>
      <c r="M659" s="6"/>
      <c r="N659" s="635"/>
      <c r="O659" s="635"/>
      <c r="P659" s="655"/>
      <c r="Q659" s="11"/>
      <c r="R659" s="11"/>
      <c r="S659" s="11"/>
      <c r="T659" s="11"/>
      <c r="U659" s="11"/>
      <c r="V659" s="11"/>
      <c r="W659" s="11"/>
      <c r="X659" s="11"/>
      <c r="Y659" s="11"/>
      <c r="Z659" s="11"/>
    </row>
    <row r="660" spans="1:26" ht="14.25" hidden="1" customHeight="1">
      <c r="A660" s="3"/>
      <c r="B660" s="12"/>
      <c r="C660" s="3"/>
      <c r="D660" s="3"/>
      <c r="E660" s="12"/>
      <c r="F660" s="3"/>
      <c r="G660" s="635"/>
      <c r="H660" s="3"/>
      <c r="I660" s="3"/>
      <c r="J660" s="3"/>
      <c r="K660" s="5"/>
      <c r="L660" s="3"/>
      <c r="M660" s="6"/>
      <c r="N660" s="635"/>
      <c r="O660" s="635"/>
      <c r="P660" s="655"/>
      <c r="Q660" s="11"/>
      <c r="R660" s="11"/>
      <c r="S660" s="11"/>
      <c r="T660" s="11"/>
      <c r="U660" s="11"/>
      <c r="V660" s="11"/>
      <c r="W660" s="11"/>
      <c r="X660" s="11"/>
      <c r="Y660" s="11"/>
      <c r="Z660" s="11"/>
    </row>
    <row r="661" spans="1:26" ht="14.25" hidden="1" customHeight="1">
      <c r="A661" s="3"/>
      <c r="B661" s="12"/>
      <c r="C661" s="3"/>
      <c r="D661" s="3"/>
      <c r="E661" s="12"/>
      <c r="F661" s="3"/>
      <c r="G661" s="635"/>
      <c r="H661" s="3"/>
      <c r="I661" s="3"/>
      <c r="J661" s="3"/>
      <c r="K661" s="5"/>
      <c r="L661" s="3"/>
      <c r="M661" s="6"/>
      <c r="N661" s="635"/>
      <c r="O661" s="635"/>
      <c r="P661" s="655"/>
      <c r="Q661" s="11"/>
      <c r="R661" s="11"/>
      <c r="S661" s="11"/>
      <c r="T661" s="11"/>
      <c r="U661" s="11"/>
      <c r="V661" s="11"/>
      <c r="W661" s="11"/>
      <c r="X661" s="11"/>
      <c r="Y661" s="11"/>
      <c r="Z661" s="11"/>
    </row>
    <row r="662" spans="1:26" ht="14.25" hidden="1" customHeight="1">
      <c r="A662" s="3"/>
      <c r="B662" s="12"/>
      <c r="C662" s="3"/>
      <c r="D662" s="3"/>
      <c r="E662" s="12"/>
      <c r="F662" s="3"/>
      <c r="G662" s="635"/>
      <c r="H662" s="3"/>
      <c r="I662" s="3"/>
      <c r="J662" s="3"/>
      <c r="K662" s="5"/>
      <c r="L662" s="3"/>
      <c r="M662" s="6"/>
      <c r="N662" s="635"/>
      <c r="O662" s="635"/>
      <c r="P662" s="655"/>
      <c r="Q662" s="11"/>
      <c r="R662" s="11"/>
      <c r="S662" s="11"/>
      <c r="T662" s="11"/>
      <c r="U662" s="11"/>
      <c r="V662" s="11"/>
      <c r="W662" s="11"/>
      <c r="X662" s="11"/>
      <c r="Y662" s="11"/>
      <c r="Z662" s="11"/>
    </row>
    <row r="663" spans="1:26" ht="14.25" hidden="1" customHeight="1">
      <c r="A663" s="3"/>
      <c r="B663" s="12"/>
      <c r="C663" s="3"/>
      <c r="D663" s="3"/>
      <c r="E663" s="12"/>
      <c r="F663" s="3"/>
      <c r="G663" s="635"/>
      <c r="H663" s="3"/>
      <c r="I663" s="3"/>
      <c r="J663" s="3"/>
      <c r="K663" s="5"/>
      <c r="L663" s="3"/>
      <c r="M663" s="6"/>
      <c r="N663" s="635"/>
      <c r="O663" s="635"/>
      <c r="P663" s="655"/>
      <c r="Q663" s="11"/>
      <c r="R663" s="11"/>
      <c r="S663" s="11"/>
      <c r="T663" s="11"/>
      <c r="U663" s="11"/>
      <c r="V663" s="11"/>
      <c r="W663" s="11"/>
      <c r="X663" s="11"/>
      <c r="Y663" s="11"/>
      <c r="Z663" s="11"/>
    </row>
    <row r="664" spans="1:26" ht="14.25" hidden="1" customHeight="1">
      <c r="A664" s="3"/>
      <c r="B664" s="12"/>
      <c r="C664" s="3"/>
      <c r="D664" s="3"/>
      <c r="E664" s="12"/>
      <c r="F664" s="3"/>
      <c r="G664" s="635"/>
      <c r="H664" s="3"/>
      <c r="I664" s="3"/>
      <c r="J664" s="3"/>
      <c r="K664" s="5"/>
      <c r="L664" s="3"/>
      <c r="M664" s="6"/>
      <c r="N664" s="635"/>
      <c r="O664" s="635"/>
      <c r="P664" s="655"/>
      <c r="Q664" s="11"/>
      <c r="R664" s="11"/>
      <c r="S664" s="11"/>
      <c r="T664" s="11"/>
      <c r="U664" s="11"/>
      <c r="V664" s="11"/>
      <c r="W664" s="11"/>
      <c r="X664" s="11"/>
      <c r="Y664" s="11"/>
      <c r="Z664" s="11"/>
    </row>
    <row r="665" spans="1:26" ht="14.25" hidden="1" customHeight="1">
      <c r="A665" s="3"/>
      <c r="B665" s="12"/>
      <c r="C665" s="3"/>
      <c r="D665" s="3"/>
      <c r="E665" s="12"/>
      <c r="F665" s="3"/>
      <c r="G665" s="635"/>
      <c r="H665" s="3"/>
      <c r="I665" s="3"/>
      <c r="J665" s="3"/>
      <c r="K665" s="5"/>
      <c r="L665" s="3"/>
      <c r="M665" s="6"/>
      <c r="N665" s="635"/>
      <c r="O665" s="635"/>
      <c r="P665" s="655"/>
      <c r="Q665" s="11"/>
      <c r="R665" s="11"/>
      <c r="S665" s="11"/>
      <c r="T665" s="11"/>
      <c r="U665" s="11"/>
      <c r="V665" s="11"/>
      <c r="W665" s="11"/>
      <c r="X665" s="11"/>
      <c r="Y665" s="11"/>
      <c r="Z665" s="11"/>
    </row>
    <row r="666" spans="1:26" ht="14.25" hidden="1" customHeight="1">
      <c r="A666" s="3"/>
      <c r="B666" s="12"/>
      <c r="C666" s="3"/>
      <c r="D666" s="3"/>
      <c r="E666" s="12"/>
      <c r="F666" s="3"/>
      <c r="G666" s="635"/>
      <c r="H666" s="3"/>
      <c r="I666" s="3"/>
      <c r="J666" s="3"/>
      <c r="K666" s="5"/>
      <c r="L666" s="3"/>
      <c r="M666" s="6"/>
      <c r="N666" s="635"/>
      <c r="O666" s="635"/>
      <c r="P666" s="655"/>
      <c r="Q666" s="11"/>
      <c r="R666" s="11"/>
      <c r="S666" s="11"/>
      <c r="T666" s="11"/>
      <c r="U666" s="11"/>
      <c r="V666" s="11"/>
      <c r="W666" s="11"/>
      <c r="X666" s="11"/>
      <c r="Y666" s="11"/>
      <c r="Z666" s="11"/>
    </row>
    <row r="667" spans="1:26" ht="14.25" hidden="1" customHeight="1">
      <c r="A667" s="3"/>
      <c r="B667" s="12"/>
      <c r="C667" s="3"/>
      <c r="D667" s="3"/>
      <c r="E667" s="12"/>
      <c r="F667" s="3"/>
      <c r="G667" s="635"/>
      <c r="H667" s="3"/>
      <c r="I667" s="3"/>
      <c r="J667" s="3"/>
      <c r="K667" s="5"/>
      <c r="L667" s="3"/>
      <c r="M667" s="6"/>
      <c r="N667" s="635"/>
      <c r="O667" s="635"/>
      <c r="P667" s="655"/>
      <c r="Q667" s="11"/>
      <c r="R667" s="11"/>
      <c r="S667" s="11"/>
      <c r="T667" s="11"/>
      <c r="U667" s="11"/>
      <c r="V667" s="11"/>
      <c r="W667" s="11"/>
      <c r="X667" s="11"/>
      <c r="Y667" s="11"/>
      <c r="Z667" s="11"/>
    </row>
    <row r="668" spans="1:26" ht="14.25" hidden="1" customHeight="1">
      <c r="A668" s="3"/>
      <c r="B668" s="12"/>
      <c r="C668" s="3"/>
      <c r="D668" s="3"/>
      <c r="E668" s="12"/>
      <c r="F668" s="3"/>
      <c r="G668" s="635"/>
      <c r="H668" s="3"/>
      <c r="I668" s="3"/>
      <c r="J668" s="3"/>
      <c r="K668" s="5"/>
      <c r="L668" s="3"/>
      <c r="M668" s="6"/>
      <c r="N668" s="635"/>
      <c r="O668" s="635"/>
      <c r="P668" s="655"/>
      <c r="Q668" s="11"/>
      <c r="R668" s="11"/>
      <c r="S668" s="11"/>
      <c r="T668" s="11"/>
      <c r="U668" s="11"/>
      <c r="V668" s="11"/>
      <c r="W668" s="11"/>
      <c r="X668" s="11"/>
      <c r="Y668" s="11"/>
      <c r="Z668" s="11"/>
    </row>
    <row r="669" spans="1:26" ht="14.25" hidden="1" customHeight="1">
      <c r="A669" s="3"/>
      <c r="B669" s="12"/>
      <c r="C669" s="3"/>
      <c r="D669" s="3"/>
      <c r="E669" s="12"/>
      <c r="F669" s="3"/>
      <c r="G669" s="635"/>
      <c r="H669" s="3"/>
      <c r="I669" s="3"/>
      <c r="J669" s="3"/>
      <c r="K669" s="5"/>
      <c r="L669" s="3"/>
      <c r="M669" s="6"/>
      <c r="N669" s="635"/>
      <c r="O669" s="635"/>
      <c r="P669" s="655"/>
      <c r="Q669" s="11"/>
      <c r="R669" s="11"/>
      <c r="S669" s="11"/>
      <c r="T669" s="11"/>
      <c r="U669" s="11"/>
      <c r="V669" s="11"/>
      <c r="W669" s="11"/>
      <c r="X669" s="11"/>
      <c r="Y669" s="11"/>
      <c r="Z669" s="11"/>
    </row>
    <row r="670" spans="1:26" ht="14.25" hidden="1" customHeight="1">
      <c r="A670" s="3"/>
      <c r="B670" s="12"/>
      <c r="C670" s="3"/>
      <c r="D670" s="3"/>
      <c r="E670" s="12"/>
      <c r="F670" s="3"/>
      <c r="G670" s="635"/>
      <c r="H670" s="3"/>
      <c r="I670" s="3"/>
      <c r="J670" s="3"/>
      <c r="K670" s="5"/>
      <c r="L670" s="3"/>
      <c r="M670" s="6"/>
      <c r="N670" s="635"/>
      <c r="O670" s="635"/>
      <c r="P670" s="655"/>
      <c r="Q670" s="11"/>
      <c r="R670" s="11"/>
      <c r="S670" s="11"/>
      <c r="T670" s="11"/>
      <c r="U670" s="11"/>
      <c r="V670" s="11"/>
      <c r="W670" s="11"/>
      <c r="X670" s="11"/>
      <c r="Y670" s="11"/>
      <c r="Z670" s="11"/>
    </row>
    <row r="671" spans="1:26" ht="14.25" hidden="1" customHeight="1">
      <c r="A671" s="3"/>
      <c r="B671" s="12"/>
      <c r="C671" s="3"/>
      <c r="D671" s="3"/>
      <c r="E671" s="12"/>
      <c r="F671" s="3"/>
      <c r="G671" s="635"/>
      <c r="H671" s="3"/>
      <c r="I671" s="3"/>
      <c r="J671" s="3"/>
      <c r="K671" s="5"/>
      <c r="L671" s="3"/>
      <c r="M671" s="6"/>
      <c r="N671" s="635"/>
      <c r="O671" s="635"/>
      <c r="P671" s="655"/>
      <c r="Q671" s="11"/>
      <c r="R671" s="11"/>
      <c r="S671" s="11"/>
      <c r="T671" s="11"/>
      <c r="U671" s="11"/>
      <c r="V671" s="11"/>
      <c r="W671" s="11"/>
      <c r="X671" s="11"/>
      <c r="Y671" s="11"/>
      <c r="Z671" s="11"/>
    </row>
    <row r="672" spans="1:26" ht="14.25" hidden="1" customHeight="1">
      <c r="A672" s="3"/>
      <c r="B672" s="12"/>
      <c r="C672" s="3"/>
      <c r="D672" s="3"/>
      <c r="E672" s="12"/>
      <c r="F672" s="3"/>
      <c r="G672" s="635"/>
      <c r="H672" s="3"/>
      <c r="I672" s="3"/>
      <c r="J672" s="3"/>
      <c r="K672" s="5"/>
      <c r="L672" s="3"/>
      <c r="M672" s="6"/>
      <c r="N672" s="635"/>
      <c r="O672" s="635"/>
      <c r="P672" s="655"/>
      <c r="Q672" s="11"/>
      <c r="R672" s="11"/>
      <c r="S672" s="11"/>
      <c r="T672" s="11"/>
      <c r="U672" s="11"/>
      <c r="V672" s="11"/>
      <c r="W672" s="11"/>
      <c r="X672" s="11"/>
      <c r="Y672" s="11"/>
      <c r="Z672" s="11"/>
    </row>
    <row r="673" spans="1:26" ht="14.25" hidden="1" customHeight="1">
      <c r="A673" s="3"/>
      <c r="B673" s="12"/>
      <c r="C673" s="3"/>
      <c r="D673" s="3"/>
      <c r="E673" s="12"/>
      <c r="F673" s="3"/>
      <c r="G673" s="635"/>
      <c r="H673" s="3"/>
      <c r="I673" s="3"/>
      <c r="J673" s="3"/>
      <c r="K673" s="5"/>
      <c r="L673" s="3"/>
      <c r="M673" s="6"/>
      <c r="N673" s="635"/>
      <c r="O673" s="635"/>
      <c r="P673" s="655"/>
      <c r="Q673" s="11"/>
      <c r="R673" s="11"/>
      <c r="S673" s="11"/>
      <c r="T673" s="11"/>
      <c r="U673" s="11"/>
      <c r="V673" s="11"/>
      <c r="W673" s="11"/>
      <c r="X673" s="11"/>
      <c r="Y673" s="11"/>
      <c r="Z673" s="11"/>
    </row>
    <row r="674" spans="1:26" ht="14.25" hidden="1" customHeight="1">
      <c r="A674" s="3"/>
      <c r="B674" s="12"/>
      <c r="C674" s="3"/>
      <c r="D674" s="3"/>
      <c r="E674" s="12"/>
      <c r="F674" s="3"/>
      <c r="G674" s="635"/>
      <c r="H674" s="3"/>
      <c r="I674" s="3"/>
      <c r="J674" s="3"/>
      <c r="K674" s="5"/>
      <c r="L674" s="3"/>
      <c r="M674" s="6"/>
      <c r="N674" s="635"/>
      <c r="O674" s="635"/>
      <c r="P674" s="655"/>
      <c r="Q674" s="11"/>
      <c r="R674" s="11"/>
      <c r="S674" s="11"/>
      <c r="T674" s="11"/>
      <c r="U674" s="11"/>
      <c r="V674" s="11"/>
      <c r="W674" s="11"/>
      <c r="X674" s="11"/>
      <c r="Y674" s="11"/>
      <c r="Z674" s="11"/>
    </row>
    <row r="675" spans="1:26" ht="14.25" hidden="1" customHeight="1">
      <c r="A675" s="3"/>
      <c r="B675" s="12"/>
      <c r="C675" s="3"/>
      <c r="D675" s="3"/>
      <c r="E675" s="12"/>
      <c r="F675" s="3"/>
      <c r="G675" s="635"/>
      <c r="H675" s="3"/>
      <c r="I675" s="3"/>
      <c r="J675" s="3"/>
      <c r="K675" s="5"/>
      <c r="L675" s="3"/>
      <c r="M675" s="6"/>
      <c r="N675" s="635"/>
      <c r="O675" s="635"/>
      <c r="P675" s="655"/>
      <c r="Q675" s="11"/>
      <c r="R675" s="11"/>
      <c r="S675" s="11"/>
      <c r="T675" s="11"/>
      <c r="U675" s="11"/>
      <c r="V675" s="11"/>
      <c r="W675" s="11"/>
      <c r="X675" s="11"/>
      <c r="Y675" s="11"/>
      <c r="Z675" s="11"/>
    </row>
    <row r="676" spans="1:26" ht="14.25" hidden="1" customHeight="1">
      <c r="A676" s="3"/>
      <c r="B676" s="12"/>
      <c r="C676" s="3"/>
      <c r="D676" s="3"/>
      <c r="E676" s="12"/>
      <c r="F676" s="3"/>
      <c r="G676" s="635"/>
      <c r="H676" s="3"/>
      <c r="I676" s="3"/>
      <c r="J676" s="3"/>
      <c r="K676" s="5"/>
      <c r="L676" s="3"/>
      <c r="M676" s="6"/>
      <c r="N676" s="635"/>
      <c r="O676" s="635"/>
      <c r="P676" s="655"/>
      <c r="Q676" s="11"/>
      <c r="R676" s="11"/>
      <c r="S676" s="11"/>
      <c r="T676" s="11"/>
      <c r="U676" s="11"/>
      <c r="V676" s="11"/>
      <c r="W676" s="11"/>
      <c r="X676" s="11"/>
      <c r="Y676" s="11"/>
      <c r="Z676" s="11"/>
    </row>
    <row r="677" spans="1:26" ht="14.25" hidden="1" customHeight="1">
      <c r="A677" s="3"/>
      <c r="B677" s="12"/>
      <c r="C677" s="3"/>
      <c r="D677" s="3"/>
      <c r="E677" s="12"/>
      <c r="F677" s="3"/>
      <c r="G677" s="635"/>
      <c r="H677" s="3"/>
      <c r="I677" s="3"/>
      <c r="J677" s="3"/>
      <c r="K677" s="5"/>
      <c r="L677" s="3"/>
      <c r="M677" s="6"/>
      <c r="N677" s="635"/>
      <c r="O677" s="635"/>
      <c r="P677" s="655"/>
      <c r="Q677" s="11"/>
      <c r="R677" s="11"/>
      <c r="S677" s="11"/>
      <c r="T677" s="11"/>
      <c r="U677" s="11"/>
      <c r="V677" s="11"/>
      <c r="W677" s="11"/>
      <c r="X677" s="11"/>
      <c r="Y677" s="11"/>
      <c r="Z677" s="11"/>
    </row>
    <row r="678" spans="1:26" ht="14.25" hidden="1" customHeight="1">
      <c r="A678" s="3"/>
      <c r="B678" s="12"/>
      <c r="C678" s="3"/>
      <c r="D678" s="3"/>
      <c r="E678" s="12"/>
      <c r="F678" s="3"/>
      <c r="G678" s="635"/>
      <c r="H678" s="3"/>
      <c r="I678" s="3"/>
      <c r="J678" s="3"/>
      <c r="K678" s="5"/>
      <c r="L678" s="3"/>
      <c r="M678" s="6"/>
      <c r="N678" s="635"/>
      <c r="O678" s="635"/>
      <c r="P678" s="655"/>
      <c r="Q678" s="11"/>
      <c r="R678" s="11"/>
      <c r="S678" s="11"/>
      <c r="T678" s="11"/>
      <c r="U678" s="11"/>
      <c r="V678" s="11"/>
      <c r="W678" s="11"/>
      <c r="X678" s="11"/>
      <c r="Y678" s="11"/>
      <c r="Z678" s="11"/>
    </row>
    <row r="679" spans="1:26" ht="14.25" hidden="1" customHeight="1">
      <c r="A679" s="3"/>
      <c r="B679" s="12"/>
      <c r="C679" s="3"/>
      <c r="D679" s="3"/>
      <c r="E679" s="12"/>
      <c r="F679" s="3"/>
      <c r="G679" s="635"/>
      <c r="H679" s="3"/>
      <c r="I679" s="3"/>
      <c r="J679" s="3"/>
      <c r="K679" s="5"/>
      <c r="L679" s="3"/>
      <c r="M679" s="6"/>
      <c r="N679" s="635"/>
      <c r="O679" s="635"/>
      <c r="P679" s="655"/>
      <c r="Q679" s="11"/>
      <c r="R679" s="11"/>
      <c r="S679" s="11"/>
      <c r="T679" s="11"/>
      <c r="U679" s="11"/>
      <c r="V679" s="11"/>
      <c r="W679" s="11"/>
      <c r="X679" s="11"/>
      <c r="Y679" s="11"/>
      <c r="Z679" s="11"/>
    </row>
    <row r="680" spans="1:26" ht="14.25" hidden="1" customHeight="1">
      <c r="A680" s="3"/>
      <c r="B680" s="12"/>
      <c r="C680" s="3"/>
      <c r="D680" s="3"/>
      <c r="E680" s="12"/>
      <c r="F680" s="3"/>
      <c r="G680" s="635"/>
      <c r="H680" s="3"/>
      <c r="I680" s="3"/>
      <c r="J680" s="3"/>
      <c r="K680" s="5"/>
      <c r="L680" s="3"/>
      <c r="M680" s="6"/>
      <c r="N680" s="635"/>
      <c r="O680" s="635"/>
      <c r="P680" s="655"/>
      <c r="Q680" s="11"/>
      <c r="R680" s="11"/>
      <c r="S680" s="11"/>
      <c r="T680" s="11"/>
      <c r="U680" s="11"/>
      <c r="V680" s="11"/>
      <c r="W680" s="11"/>
      <c r="X680" s="11"/>
      <c r="Y680" s="11"/>
      <c r="Z680" s="11"/>
    </row>
    <row r="681" spans="1:26" ht="14.25" hidden="1" customHeight="1">
      <c r="A681" s="3"/>
      <c r="B681" s="12"/>
      <c r="C681" s="3"/>
      <c r="D681" s="3"/>
      <c r="E681" s="12"/>
      <c r="F681" s="3"/>
      <c r="G681" s="635"/>
      <c r="H681" s="3"/>
      <c r="I681" s="3"/>
      <c r="J681" s="3"/>
      <c r="K681" s="5"/>
      <c r="L681" s="3"/>
      <c r="M681" s="6"/>
      <c r="N681" s="635"/>
      <c r="O681" s="635"/>
      <c r="P681" s="655"/>
      <c r="Q681" s="11"/>
      <c r="R681" s="11"/>
      <c r="S681" s="11"/>
      <c r="T681" s="11"/>
      <c r="U681" s="11"/>
      <c r="V681" s="11"/>
      <c r="W681" s="11"/>
      <c r="X681" s="11"/>
      <c r="Y681" s="11"/>
      <c r="Z681" s="11"/>
    </row>
    <row r="682" spans="1:26" ht="14.25" hidden="1" customHeight="1">
      <c r="A682" s="3"/>
      <c r="B682" s="12"/>
      <c r="C682" s="3"/>
      <c r="D682" s="3"/>
      <c r="E682" s="12"/>
      <c r="F682" s="3"/>
      <c r="G682" s="635"/>
      <c r="H682" s="3"/>
      <c r="I682" s="3"/>
      <c r="J682" s="3"/>
      <c r="K682" s="5"/>
      <c r="L682" s="3"/>
      <c r="M682" s="6"/>
      <c r="N682" s="635"/>
      <c r="O682" s="635"/>
      <c r="P682" s="655"/>
      <c r="Q682" s="11"/>
      <c r="R682" s="11"/>
      <c r="S682" s="11"/>
      <c r="T682" s="11"/>
      <c r="U682" s="11"/>
      <c r="V682" s="11"/>
      <c r="W682" s="11"/>
      <c r="X682" s="11"/>
      <c r="Y682" s="11"/>
      <c r="Z682" s="11"/>
    </row>
    <row r="683" spans="1:26" ht="14.25" hidden="1" customHeight="1">
      <c r="A683" s="3"/>
      <c r="B683" s="12"/>
      <c r="C683" s="3"/>
      <c r="D683" s="3"/>
      <c r="E683" s="12"/>
      <c r="F683" s="3"/>
      <c r="G683" s="635"/>
      <c r="H683" s="3"/>
      <c r="I683" s="3"/>
      <c r="J683" s="3"/>
      <c r="K683" s="5"/>
      <c r="L683" s="3"/>
      <c r="M683" s="6"/>
      <c r="N683" s="635"/>
      <c r="O683" s="635"/>
      <c r="P683" s="655"/>
      <c r="Q683" s="11"/>
      <c r="R683" s="11"/>
      <c r="S683" s="11"/>
      <c r="T683" s="11"/>
      <c r="U683" s="11"/>
      <c r="V683" s="11"/>
      <c r="W683" s="11"/>
      <c r="X683" s="11"/>
      <c r="Y683" s="11"/>
      <c r="Z683" s="11"/>
    </row>
    <row r="684" spans="1:26" ht="14.25" hidden="1" customHeight="1">
      <c r="A684" s="3"/>
      <c r="B684" s="12"/>
      <c r="C684" s="3"/>
      <c r="D684" s="3"/>
      <c r="E684" s="12"/>
      <c r="F684" s="3"/>
      <c r="G684" s="635"/>
      <c r="H684" s="3"/>
      <c r="I684" s="3"/>
      <c r="J684" s="3"/>
      <c r="K684" s="5"/>
      <c r="L684" s="3"/>
      <c r="M684" s="6"/>
      <c r="N684" s="635"/>
      <c r="O684" s="635"/>
      <c r="P684" s="655"/>
      <c r="Q684" s="11"/>
      <c r="R684" s="11"/>
      <c r="S684" s="11"/>
      <c r="T684" s="11"/>
      <c r="U684" s="11"/>
      <c r="V684" s="11"/>
      <c r="W684" s="11"/>
      <c r="X684" s="11"/>
      <c r="Y684" s="11"/>
      <c r="Z684" s="11"/>
    </row>
    <row r="685" spans="1:26" ht="14.25" hidden="1" customHeight="1">
      <c r="A685" s="3"/>
      <c r="B685" s="12"/>
      <c r="C685" s="3"/>
      <c r="D685" s="3"/>
      <c r="E685" s="12"/>
      <c r="F685" s="3"/>
      <c r="G685" s="635"/>
      <c r="H685" s="3"/>
      <c r="I685" s="3"/>
      <c r="J685" s="3"/>
      <c r="K685" s="5"/>
      <c r="L685" s="3"/>
      <c r="M685" s="6"/>
      <c r="N685" s="635"/>
      <c r="O685" s="635"/>
      <c r="P685" s="655"/>
      <c r="Q685" s="11"/>
      <c r="R685" s="11"/>
      <c r="S685" s="11"/>
      <c r="T685" s="11"/>
      <c r="U685" s="11"/>
      <c r="V685" s="11"/>
      <c r="W685" s="11"/>
      <c r="X685" s="11"/>
      <c r="Y685" s="11"/>
      <c r="Z685" s="11"/>
    </row>
    <row r="686" spans="1:26" ht="14.25" hidden="1" customHeight="1">
      <c r="A686" s="3"/>
      <c r="B686" s="12"/>
      <c r="C686" s="3"/>
      <c r="D686" s="3"/>
      <c r="E686" s="12"/>
      <c r="F686" s="3"/>
      <c r="G686" s="635"/>
      <c r="H686" s="3"/>
      <c r="I686" s="3"/>
      <c r="J686" s="3"/>
      <c r="K686" s="5"/>
      <c r="L686" s="3"/>
      <c r="M686" s="6"/>
      <c r="N686" s="635"/>
      <c r="O686" s="635"/>
      <c r="P686" s="655"/>
      <c r="Q686" s="11"/>
      <c r="R686" s="11"/>
      <c r="S686" s="11"/>
      <c r="T686" s="11"/>
      <c r="U686" s="11"/>
      <c r="V686" s="11"/>
      <c r="W686" s="11"/>
      <c r="X686" s="11"/>
      <c r="Y686" s="11"/>
      <c r="Z686" s="11"/>
    </row>
    <row r="687" spans="1:26" ht="14.25" hidden="1" customHeight="1">
      <c r="A687" s="3"/>
      <c r="B687" s="12"/>
      <c r="C687" s="3"/>
      <c r="D687" s="3"/>
      <c r="E687" s="12"/>
      <c r="F687" s="3"/>
      <c r="G687" s="635"/>
      <c r="H687" s="3"/>
      <c r="I687" s="3"/>
      <c r="J687" s="3"/>
      <c r="K687" s="5"/>
      <c r="L687" s="3"/>
      <c r="M687" s="6"/>
      <c r="N687" s="635"/>
      <c r="O687" s="635"/>
      <c r="P687" s="655"/>
      <c r="Q687" s="11"/>
      <c r="R687" s="11"/>
      <c r="S687" s="11"/>
      <c r="T687" s="11"/>
      <c r="U687" s="11"/>
      <c r="V687" s="11"/>
      <c r="W687" s="11"/>
      <c r="X687" s="11"/>
      <c r="Y687" s="11"/>
      <c r="Z687" s="11"/>
    </row>
    <row r="688" spans="1:26" ht="14.25" hidden="1" customHeight="1">
      <c r="A688" s="3"/>
      <c r="B688" s="12"/>
      <c r="C688" s="3"/>
      <c r="D688" s="3"/>
      <c r="E688" s="12"/>
      <c r="F688" s="3"/>
      <c r="G688" s="635"/>
      <c r="H688" s="3"/>
      <c r="I688" s="3"/>
      <c r="J688" s="3"/>
      <c r="K688" s="5"/>
      <c r="L688" s="3"/>
      <c r="M688" s="6"/>
      <c r="N688" s="635"/>
      <c r="O688" s="635"/>
      <c r="P688" s="655"/>
      <c r="Q688" s="11"/>
      <c r="R688" s="11"/>
      <c r="S688" s="11"/>
      <c r="T688" s="11"/>
      <c r="U688" s="11"/>
      <c r="V688" s="11"/>
      <c r="W688" s="11"/>
      <c r="X688" s="11"/>
      <c r="Y688" s="11"/>
      <c r="Z688" s="11"/>
    </row>
    <row r="689" spans="1:26" ht="14.25" hidden="1" customHeight="1">
      <c r="A689" s="3"/>
      <c r="B689" s="12"/>
      <c r="C689" s="3"/>
      <c r="D689" s="3"/>
      <c r="E689" s="12"/>
      <c r="F689" s="3"/>
      <c r="G689" s="635"/>
      <c r="H689" s="3"/>
      <c r="I689" s="3"/>
      <c r="J689" s="3"/>
      <c r="K689" s="5"/>
      <c r="L689" s="3"/>
      <c r="M689" s="6"/>
      <c r="N689" s="635"/>
      <c r="O689" s="635"/>
      <c r="P689" s="655"/>
      <c r="Q689" s="11"/>
      <c r="R689" s="11"/>
      <c r="S689" s="11"/>
      <c r="T689" s="11"/>
      <c r="U689" s="11"/>
      <c r="V689" s="11"/>
      <c r="W689" s="11"/>
      <c r="X689" s="11"/>
      <c r="Y689" s="11"/>
      <c r="Z689" s="11"/>
    </row>
    <row r="690" spans="1:26" ht="14.25" hidden="1" customHeight="1">
      <c r="A690" s="3"/>
      <c r="B690" s="12"/>
      <c r="C690" s="3"/>
      <c r="D690" s="3"/>
      <c r="E690" s="12"/>
      <c r="F690" s="3"/>
      <c r="G690" s="635"/>
      <c r="H690" s="3"/>
      <c r="I690" s="3"/>
      <c r="J690" s="3"/>
      <c r="K690" s="5"/>
      <c r="L690" s="3"/>
      <c r="M690" s="6"/>
      <c r="N690" s="635"/>
      <c r="O690" s="635"/>
      <c r="P690" s="655"/>
      <c r="Q690" s="11"/>
      <c r="R690" s="11"/>
      <c r="S690" s="11"/>
      <c r="T690" s="11"/>
      <c r="U690" s="11"/>
      <c r="V690" s="11"/>
      <c r="W690" s="11"/>
      <c r="X690" s="11"/>
      <c r="Y690" s="11"/>
      <c r="Z690" s="11"/>
    </row>
    <row r="691" spans="1:26" ht="14.25" hidden="1" customHeight="1">
      <c r="A691" s="3"/>
      <c r="B691" s="12"/>
      <c r="C691" s="3"/>
      <c r="D691" s="3"/>
      <c r="E691" s="12"/>
      <c r="F691" s="3"/>
      <c r="G691" s="635"/>
      <c r="H691" s="3"/>
      <c r="I691" s="3"/>
      <c r="J691" s="3"/>
      <c r="K691" s="5"/>
      <c r="L691" s="3"/>
      <c r="M691" s="6"/>
      <c r="N691" s="635"/>
      <c r="O691" s="635"/>
      <c r="P691" s="655"/>
      <c r="Q691" s="11"/>
      <c r="R691" s="11"/>
      <c r="S691" s="11"/>
      <c r="T691" s="11"/>
      <c r="U691" s="11"/>
      <c r="V691" s="11"/>
      <c r="W691" s="11"/>
      <c r="X691" s="11"/>
      <c r="Y691" s="11"/>
      <c r="Z691" s="11"/>
    </row>
    <row r="692" spans="1:26" ht="14.25" hidden="1" customHeight="1">
      <c r="A692" s="3"/>
      <c r="B692" s="12"/>
      <c r="C692" s="3"/>
      <c r="D692" s="3"/>
      <c r="E692" s="12"/>
      <c r="F692" s="3"/>
      <c r="G692" s="635"/>
      <c r="H692" s="3"/>
      <c r="I692" s="3"/>
      <c r="J692" s="3"/>
      <c r="K692" s="5"/>
      <c r="L692" s="3"/>
      <c r="M692" s="6"/>
      <c r="N692" s="635"/>
      <c r="O692" s="635"/>
      <c r="P692" s="655"/>
      <c r="Q692" s="11"/>
      <c r="R692" s="11"/>
      <c r="S692" s="11"/>
      <c r="T692" s="11"/>
      <c r="U692" s="11"/>
      <c r="V692" s="11"/>
      <c r="W692" s="11"/>
      <c r="X692" s="11"/>
      <c r="Y692" s="11"/>
      <c r="Z692" s="11"/>
    </row>
    <row r="693" spans="1:26" ht="14.25" hidden="1" customHeight="1">
      <c r="A693" s="3"/>
      <c r="B693" s="12"/>
      <c r="C693" s="3"/>
      <c r="D693" s="3"/>
      <c r="E693" s="12"/>
      <c r="F693" s="3"/>
      <c r="G693" s="635"/>
      <c r="H693" s="3"/>
      <c r="I693" s="3"/>
      <c r="J693" s="3"/>
      <c r="K693" s="5"/>
      <c r="L693" s="3"/>
      <c r="M693" s="6"/>
      <c r="N693" s="635"/>
      <c r="O693" s="635"/>
      <c r="P693" s="655"/>
      <c r="Q693" s="11"/>
      <c r="R693" s="11"/>
      <c r="S693" s="11"/>
      <c r="T693" s="11"/>
      <c r="U693" s="11"/>
      <c r="V693" s="11"/>
      <c r="W693" s="11"/>
      <c r="X693" s="11"/>
      <c r="Y693" s="11"/>
      <c r="Z693" s="11"/>
    </row>
    <row r="694" spans="1:26" ht="14.25" hidden="1" customHeight="1">
      <c r="A694" s="3"/>
      <c r="B694" s="12"/>
      <c r="C694" s="3"/>
      <c r="D694" s="3"/>
      <c r="E694" s="12"/>
      <c r="F694" s="3"/>
      <c r="G694" s="635"/>
      <c r="H694" s="3"/>
      <c r="I694" s="3"/>
      <c r="J694" s="3"/>
      <c r="K694" s="5"/>
      <c r="L694" s="3"/>
      <c r="M694" s="6"/>
      <c r="N694" s="635"/>
      <c r="O694" s="635"/>
      <c r="P694" s="655"/>
      <c r="Q694" s="11"/>
      <c r="R694" s="11"/>
      <c r="S694" s="11"/>
      <c r="T694" s="11"/>
      <c r="U694" s="11"/>
      <c r="V694" s="11"/>
      <c r="W694" s="11"/>
      <c r="X694" s="11"/>
      <c r="Y694" s="11"/>
      <c r="Z694" s="11"/>
    </row>
    <row r="695" spans="1:26" ht="14.25" hidden="1" customHeight="1">
      <c r="A695" s="3"/>
      <c r="B695" s="12"/>
      <c r="C695" s="3"/>
      <c r="D695" s="3"/>
      <c r="E695" s="12"/>
      <c r="F695" s="3"/>
      <c r="G695" s="635"/>
      <c r="H695" s="3"/>
      <c r="I695" s="3"/>
      <c r="J695" s="3"/>
      <c r="K695" s="5"/>
      <c r="L695" s="3"/>
      <c r="M695" s="6"/>
      <c r="N695" s="635"/>
      <c r="O695" s="635"/>
      <c r="P695" s="655"/>
      <c r="Q695" s="11"/>
      <c r="R695" s="11"/>
      <c r="S695" s="11"/>
      <c r="T695" s="11"/>
      <c r="U695" s="11"/>
      <c r="V695" s="11"/>
      <c r="W695" s="11"/>
      <c r="X695" s="11"/>
      <c r="Y695" s="11"/>
      <c r="Z695" s="11"/>
    </row>
    <row r="696" spans="1:26" ht="14.25" hidden="1" customHeight="1">
      <c r="A696" s="3"/>
      <c r="B696" s="12"/>
      <c r="C696" s="3"/>
      <c r="D696" s="3"/>
      <c r="E696" s="12"/>
      <c r="F696" s="3"/>
      <c r="G696" s="635"/>
      <c r="H696" s="3"/>
      <c r="I696" s="3"/>
      <c r="J696" s="3"/>
      <c r="K696" s="5"/>
      <c r="L696" s="3"/>
      <c r="M696" s="6"/>
      <c r="N696" s="635"/>
      <c r="O696" s="635"/>
      <c r="P696" s="655"/>
      <c r="Q696" s="11"/>
      <c r="R696" s="11"/>
      <c r="S696" s="11"/>
      <c r="T696" s="11"/>
      <c r="U696" s="11"/>
      <c r="V696" s="11"/>
      <c r="W696" s="11"/>
      <c r="X696" s="11"/>
      <c r="Y696" s="11"/>
      <c r="Z696" s="11"/>
    </row>
    <row r="697" spans="1:26" ht="14.25" hidden="1" customHeight="1">
      <c r="A697" s="3"/>
      <c r="B697" s="12"/>
      <c r="C697" s="3"/>
      <c r="D697" s="3"/>
      <c r="E697" s="12"/>
      <c r="F697" s="3"/>
      <c r="G697" s="635"/>
      <c r="H697" s="3"/>
      <c r="I697" s="3"/>
      <c r="J697" s="3"/>
      <c r="K697" s="5"/>
      <c r="L697" s="3"/>
      <c r="M697" s="6"/>
      <c r="N697" s="635"/>
      <c r="O697" s="635"/>
      <c r="P697" s="655"/>
      <c r="Q697" s="11"/>
      <c r="R697" s="11"/>
      <c r="S697" s="11"/>
      <c r="T697" s="11"/>
      <c r="U697" s="11"/>
      <c r="V697" s="11"/>
      <c r="W697" s="11"/>
      <c r="X697" s="11"/>
      <c r="Y697" s="11"/>
      <c r="Z697" s="11"/>
    </row>
    <row r="698" spans="1:26" ht="14.25" hidden="1" customHeight="1">
      <c r="A698" s="3"/>
      <c r="B698" s="12"/>
      <c r="C698" s="3"/>
      <c r="D698" s="3"/>
      <c r="E698" s="12"/>
      <c r="F698" s="3"/>
      <c r="G698" s="635"/>
      <c r="H698" s="3"/>
      <c r="I698" s="3"/>
      <c r="J698" s="3"/>
      <c r="K698" s="5"/>
      <c r="L698" s="3"/>
      <c r="M698" s="6"/>
      <c r="N698" s="635"/>
      <c r="O698" s="635"/>
      <c r="P698" s="655"/>
      <c r="Q698" s="11"/>
      <c r="R698" s="11"/>
      <c r="S698" s="11"/>
      <c r="T698" s="11"/>
      <c r="U698" s="11"/>
      <c r="V698" s="11"/>
      <c r="W698" s="11"/>
      <c r="X698" s="11"/>
      <c r="Y698" s="11"/>
      <c r="Z698" s="11"/>
    </row>
    <row r="699" spans="1:26" ht="14.25" hidden="1" customHeight="1">
      <c r="A699" s="3"/>
      <c r="B699" s="12"/>
      <c r="C699" s="3"/>
      <c r="D699" s="3"/>
      <c r="E699" s="12"/>
      <c r="F699" s="3"/>
      <c r="G699" s="635"/>
      <c r="H699" s="3"/>
      <c r="I699" s="3"/>
      <c r="J699" s="3"/>
      <c r="K699" s="5"/>
      <c r="L699" s="3"/>
      <c r="M699" s="6"/>
      <c r="N699" s="635"/>
      <c r="O699" s="635"/>
      <c r="P699" s="655"/>
      <c r="Q699" s="11"/>
      <c r="R699" s="11"/>
      <c r="S699" s="11"/>
      <c r="T699" s="11"/>
      <c r="U699" s="11"/>
      <c r="V699" s="11"/>
      <c r="W699" s="11"/>
      <c r="X699" s="11"/>
      <c r="Y699" s="11"/>
      <c r="Z699" s="11"/>
    </row>
    <row r="700" spans="1:26" ht="14.25" hidden="1" customHeight="1">
      <c r="A700" s="3"/>
      <c r="B700" s="12"/>
      <c r="C700" s="3"/>
      <c r="D700" s="3"/>
      <c r="E700" s="12"/>
      <c r="F700" s="3"/>
      <c r="G700" s="635"/>
      <c r="H700" s="3"/>
      <c r="I700" s="3"/>
      <c r="J700" s="3"/>
      <c r="K700" s="5"/>
      <c r="L700" s="3"/>
      <c r="M700" s="6"/>
      <c r="N700" s="635"/>
      <c r="O700" s="635"/>
      <c r="P700" s="655"/>
      <c r="Q700" s="11"/>
      <c r="R700" s="11"/>
      <c r="S700" s="11"/>
      <c r="T700" s="11"/>
      <c r="U700" s="11"/>
      <c r="V700" s="11"/>
      <c r="W700" s="11"/>
      <c r="X700" s="11"/>
      <c r="Y700" s="11"/>
      <c r="Z700" s="11"/>
    </row>
    <row r="701" spans="1:26" ht="14.25" hidden="1" customHeight="1">
      <c r="A701" s="3"/>
      <c r="B701" s="12"/>
      <c r="C701" s="3"/>
      <c r="D701" s="3"/>
      <c r="E701" s="12"/>
      <c r="F701" s="3"/>
      <c r="G701" s="635"/>
      <c r="H701" s="3"/>
      <c r="I701" s="3"/>
      <c r="J701" s="3"/>
      <c r="K701" s="5"/>
      <c r="L701" s="3"/>
      <c r="M701" s="6"/>
      <c r="N701" s="635"/>
      <c r="O701" s="635"/>
      <c r="P701" s="655"/>
      <c r="Q701" s="11"/>
      <c r="R701" s="11"/>
      <c r="S701" s="11"/>
      <c r="T701" s="11"/>
      <c r="U701" s="11"/>
      <c r="V701" s="11"/>
      <c r="W701" s="11"/>
      <c r="X701" s="11"/>
      <c r="Y701" s="11"/>
      <c r="Z701" s="11"/>
    </row>
    <row r="702" spans="1:26" ht="14.25" hidden="1" customHeight="1">
      <c r="A702" s="3"/>
      <c r="B702" s="12"/>
      <c r="C702" s="3"/>
      <c r="D702" s="3"/>
      <c r="E702" s="12"/>
      <c r="F702" s="3"/>
      <c r="G702" s="635"/>
      <c r="H702" s="3"/>
      <c r="I702" s="3"/>
      <c r="J702" s="3"/>
      <c r="K702" s="5"/>
      <c r="L702" s="3"/>
      <c r="M702" s="6"/>
      <c r="N702" s="635"/>
      <c r="O702" s="635"/>
      <c r="P702" s="655"/>
      <c r="Q702" s="11"/>
      <c r="R702" s="11"/>
      <c r="S702" s="11"/>
      <c r="T702" s="11"/>
      <c r="U702" s="11"/>
      <c r="V702" s="11"/>
      <c r="W702" s="11"/>
      <c r="X702" s="11"/>
      <c r="Y702" s="11"/>
      <c r="Z702" s="11"/>
    </row>
    <row r="703" spans="1:26" ht="14.25" hidden="1" customHeight="1">
      <c r="A703" s="3"/>
      <c r="B703" s="12"/>
      <c r="C703" s="3"/>
      <c r="D703" s="3"/>
      <c r="E703" s="12"/>
      <c r="F703" s="3"/>
      <c r="G703" s="635"/>
      <c r="H703" s="3"/>
      <c r="I703" s="3"/>
      <c r="J703" s="3"/>
      <c r="K703" s="5"/>
      <c r="L703" s="3"/>
      <c r="M703" s="6"/>
      <c r="N703" s="635"/>
      <c r="O703" s="635"/>
      <c r="P703" s="655"/>
      <c r="Q703" s="11"/>
      <c r="R703" s="11"/>
      <c r="S703" s="11"/>
      <c r="T703" s="11"/>
      <c r="U703" s="11"/>
      <c r="V703" s="11"/>
      <c r="W703" s="11"/>
      <c r="X703" s="11"/>
      <c r="Y703" s="11"/>
      <c r="Z703" s="11"/>
    </row>
    <row r="704" spans="1:26" ht="14.25" hidden="1" customHeight="1">
      <c r="A704" s="3"/>
      <c r="B704" s="12"/>
      <c r="C704" s="3"/>
      <c r="D704" s="3"/>
      <c r="E704" s="12"/>
      <c r="F704" s="3"/>
      <c r="G704" s="635"/>
      <c r="H704" s="3"/>
      <c r="I704" s="3"/>
      <c r="J704" s="3"/>
      <c r="K704" s="5"/>
      <c r="L704" s="3"/>
      <c r="M704" s="6"/>
      <c r="N704" s="635"/>
      <c r="O704" s="635"/>
      <c r="P704" s="655"/>
      <c r="Q704" s="11"/>
      <c r="R704" s="11"/>
      <c r="S704" s="11"/>
      <c r="T704" s="11"/>
      <c r="U704" s="11"/>
      <c r="V704" s="11"/>
      <c r="W704" s="11"/>
      <c r="X704" s="11"/>
      <c r="Y704" s="11"/>
      <c r="Z704" s="11"/>
    </row>
    <row r="705" spans="1:26" ht="14.25" hidden="1" customHeight="1">
      <c r="A705" s="3"/>
      <c r="B705" s="12"/>
      <c r="C705" s="3"/>
      <c r="D705" s="3"/>
      <c r="E705" s="12"/>
      <c r="F705" s="3"/>
      <c r="G705" s="635"/>
      <c r="H705" s="3"/>
      <c r="I705" s="3"/>
      <c r="J705" s="3"/>
      <c r="K705" s="5"/>
      <c r="L705" s="3"/>
      <c r="M705" s="6"/>
      <c r="N705" s="635"/>
      <c r="O705" s="635"/>
      <c r="P705" s="655"/>
      <c r="Q705" s="11"/>
      <c r="R705" s="11"/>
      <c r="S705" s="11"/>
      <c r="T705" s="11"/>
      <c r="U705" s="11"/>
      <c r="V705" s="11"/>
      <c r="W705" s="11"/>
      <c r="X705" s="11"/>
      <c r="Y705" s="11"/>
      <c r="Z705" s="11"/>
    </row>
    <row r="706" spans="1:26" ht="14.25" hidden="1" customHeight="1">
      <c r="A706" s="3"/>
      <c r="B706" s="12"/>
      <c r="C706" s="3"/>
      <c r="D706" s="3"/>
      <c r="E706" s="12"/>
      <c r="F706" s="3"/>
      <c r="G706" s="635"/>
      <c r="H706" s="3"/>
      <c r="I706" s="3"/>
      <c r="J706" s="3"/>
      <c r="K706" s="5"/>
      <c r="L706" s="3"/>
      <c r="M706" s="6"/>
      <c r="N706" s="635"/>
      <c r="O706" s="635"/>
      <c r="P706" s="655"/>
      <c r="Q706" s="11"/>
      <c r="R706" s="11"/>
      <c r="S706" s="11"/>
      <c r="T706" s="11"/>
      <c r="U706" s="11"/>
      <c r="V706" s="11"/>
      <c r="W706" s="11"/>
      <c r="X706" s="11"/>
      <c r="Y706" s="11"/>
      <c r="Z706" s="11"/>
    </row>
    <row r="707" spans="1:26" ht="14.25" hidden="1" customHeight="1">
      <c r="A707" s="3"/>
      <c r="B707" s="12"/>
      <c r="C707" s="3"/>
      <c r="D707" s="3"/>
      <c r="E707" s="12"/>
      <c r="F707" s="3"/>
      <c r="G707" s="635"/>
      <c r="H707" s="3"/>
      <c r="I707" s="3"/>
      <c r="J707" s="3"/>
      <c r="K707" s="5"/>
      <c r="L707" s="3"/>
      <c r="M707" s="6"/>
      <c r="N707" s="635"/>
      <c r="O707" s="635"/>
      <c r="P707" s="655"/>
      <c r="Q707" s="11"/>
      <c r="R707" s="11"/>
      <c r="S707" s="11"/>
      <c r="T707" s="11"/>
      <c r="U707" s="11"/>
      <c r="V707" s="11"/>
      <c r="W707" s="11"/>
      <c r="X707" s="11"/>
      <c r="Y707" s="11"/>
      <c r="Z707" s="11"/>
    </row>
    <row r="708" spans="1:26" ht="14.25" hidden="1" customHeight="1">
      <c r="A708" s="3"/>
      <c r="B708" s="12"/>
      <c r="C708" s="3"/>
      <c r="D708" s="3"/>
      <c r="E708" s="12"/>
      <c r="F708" s="3"/>
      <c r="G708" s="635"/>
      <c r="H708" s="3"/>
      <c r="I708" s="3"/>
      <c r="J708" s="3"/>
      <c r="K708" s="5"/>
      <c r="L708" s="3"/>
      <c r="M708" s="6"/>
      <c r="N708" s="635"/>
      <c r="O708" s="635"/>
      <c r="P708" s="655"/>
      <c r="Q708" s="11"/>
      <c r="R708" s="11"/>
      <c r="S708" s="11"/>
      <c r="T708" s="11"/>
      <c r="U708" s="11"/>
      <c r="V708" s="11"/>
      <c r="W708" s="11"/>
      <c r="X708" s="11"/>
      <c r="Y708" s="11"/>
      <c r="Z708" s="11"/>
    </row>
    <row r="709" spans="1:26" ht="14.25" hidden="1" customHeight="1">
      <c r="A709" s="3"/>
      <c r="B709" s="12"/>
      <c r="C709" s="3"/>
      <c r="D709" s="3"/>
      <c r="E709" s="12"/>
      <c r="F709" s="3"/>
      <c r="G709" s="635"/>
      <c r="H709" s="3"/>
      <c r="I709" s="3"/>
      <c r="J709" s="3"/>
      <c r="K709" s="5"/>
      <c r="L709" s="3"/>
      <c r="M709" s="6"/>
      <c r="N709" s="635"/>
      <c r="O709" s="635"/>
      <c r="P709" s="655"/>
      <c r="Q709" s="11"/>
      <c r="R709" s="11"/>
      <c r="S709" s="11"/>
      <c r="T709" s="11"/>
      <c r="U709" s="11"/>
      <c r="V709" s="11"/>
      <c r="W709" s="11"/>
      <c r="X709" s="11"/>
      <c r="Y709" s="11"/>
      <c r="Z709" s="11"/>
    </row>
    <row r="710" spans="1:26" ht="14.25" hidden="1" customHeight="1">
      <c r="A710" s="3"/>
      <c r="B710" s="12"/>
      <c r="C710" s="3"/>
      <c r="D710" s="3"/>
      <c r="E710" s="12"/>
      <c r="F710" s="3"/>
      <c r="G710" s="635"/>
      <c r="H710" s="3"/>
      <c r="I710" s="3"/>
      <c r="J710" s="3"/>
      <c r="K710" s="5"/>
      <c r="L710" s="3"/>
      <c r="M710" s="6"/>
      <c r="N710" s="635"/>
      <c r="O710" s="635"/>
      <c r="P710" s="655"/>
      <c r="Q710" s="11"/>
      <c r="R710" s="11"/>
      <c r="S710" s="11"/>
      <c r="T710" s="11"/>
      <c r="U710" s="11"/>
      <c r="V710" s="11"/>
      <c r="W710" s="11"/>
      <c r="X710" s="11"/>
      <c r="Y710" s="11"/>
      <c r="Z710" s="11"/>
    </row>
    <row r="711" spans="1:26" ht="14.25" hidden="1" customHeight="1">
      <c r="A711" s="3"/>
      <c r="B711" s="12"/>
      <c r="C711" s="3"/>
      <c r="D711" s="3"/>
      <c r="E711" s="12"/>
      <c r="F711" s="3"/>
      <c r="G711" s="635"/>
      <c r="H711" s="3"/>
      <c r="I711" s="3"/>
      <c r="J711" s="3"/>
      <c r="K711" s="5"/>
      <c r="L711" s="3"/>
      <c r="M711" s="6"/>
      <c r="N711" s="635"/>
      <c r="O711" s="635"/>
      <c r="P711" s="655"/>
      <c r="Q711" s="11"/>
      <c r="R711" s="11"/>
      <c r="S711" s="11"/>
      <c r="T711" s="11"/>
      <c r="U711" s="11"/>
      <c r="V711" s="11"/>
      <c r="W711" s="11"/>
      <c r="X711" s="11"/>
      <c r="Y711" s="11"/>
      <c r="Z711" s="11"/>
    </row>
    <row r="712" spans="1:26" ht="14.25" hidden="1" customHeight="1">
      <c r="A712" s="3"/>
      <c r="B712" s="12"/>
      <c r="C712" s="3"/>
      <c r="D712" s="3"/>
      <c r="E712" s="12"/>
      <c r="F712" s="3"/>
      <c r="G712" s="635"/>
      <c r="H712" s="3"/>
      <c r="I712" s="3"/>
      <c r="J712" s="3"/>
      <c r="K712" s="5"/>
      <c r="L712" s="3"/>
      <c r="M712" s="6"/>
      <c r="N712" s="635"/>
      <c r="O712" s="635"/>
      <c r="P712" s="655"/>
      <c r="Q712" s="11"/>
      <c r="R712" s="11"/>
      <c r="S712" s="11"/>
      <c r="T712" s="11"/>
      <c r="U712" s="11"/>
      <c r="V712" s="11"/>
      <c r="W712" s="11"/>
      <c r="X712" s="11"/>
      <c r="Y712" s="11"/>
      <c r="Z712" s="11"/>
    </row>
    <row r="713" spans="1:26" ht="14.25" hidden="1" customHeight="1">
      <c r="A713" s="3"/>
      <c r="B713" s="12"/>
      <c r="C713" s="3"/>
      <c r="D713" s="3"/>
      <c r="E713" s="12"/>
      <c r="F713" s="3"/>
      <c r="G713" s="635"/>
      <c r="H713" s="3"/>
      <c r="I713" s="3"/>
      <c r="J713" s="3"/>
      <c r="K713" s="5"/>
      <c r="L713" s="3"/>
      <c r="M713" s="6"/>
      <c r="N713" s="635"/>
      <c r="O713" s="635"/>
      <c r="P713" s="655"/>
      <c r="Q713" s="11"/>
      <c r="R713" s="11"/>
      <c r="S713" s="11"/>
      <c r="T713" s="11"/>
      <c r="U713" s="11"/>
      <c r="V713" s="11"/>
      <c r="W713" s="11"/>
      <c r="X713" s="11"/>
      <c r="Y713" s="11"/>
      <c r="Z713" s="11"/>
    </row>
    <row r="714" spans="1:26" ht="14.25" hidden="1" customHeight="1">
      <c r="A714" s="3"/>
      <c r="B714" s="12"/>
      <c r="C714" s="3"/>
      <c r="D714" s="3"/>
      <c r="E714" s="12"/>
      <c r="F714" s="3"/>
      <c r="G714" s="635"/>
      <c r="H714" s="3"/>
      <c r="I714" s="3"/>
      <c r="J714" s="3"/>
      <c r="K714" s="5"/>
      <c r="L714" s="3"/>
      <c r="M714" s="6"/>
      <c r="N714" s="635"/>
      <c r="O714" s="635"/>
      <c r="P714" s="655"/>
      <c r="Q714" s="11"/>
      <c r="R714" s="11"/>
      <c r="S714" s="11"/>
      <c r="T714" s="11"/>
      <c r="U714" s="11"/>
      <c r="V714" s="11"/>
      <c r="W714" s="11"/>
      <c r="X714" s="11"/>
      <c r="Y714" s="11"/>
      <c r="Z714" s="11"/>
    </row>
    <row r="715" spans="1:26" ht="14.25" hidden="1" customHeight="1">
      <c r="A715" s="3"/>
      <c r="B715" s="12"/>
      <c r="C715" s="3"/>
      <c r="D715" s="3"/>
      <c r="E715" s="12"/>
      <c r="F715" s="3"/>
      <c r="G715" s="635"/>
      <c r="H715" s="3"/>
      <c r="I715" s="3"/>
      <c r="J715" s="3"/>
      <c r="K715" s="5"/>
      <c r="L715" s="3"/>
      <c r="M715" s="6"/>
      <c r="N715" s="635"/>
      <c r="O715" s="635"/>
      <c r="P715" s="655"/>
      <c r="Q715" s="11"/>
      <c r="R715" s="11"/>
      <c r="S715" s="11"/>
      <c r="T715" s="11"/>
      <c r="U715" s="11"/>
      <c r="V715" s="11"/>
      <c r="W715" s="11"/>
      <c r="X715" s="11"/>
      <c r="Y715" s="11"/>
      <c r="Z715" s="11"/>
    </row>
    <row r="716" spans="1:26" ht="14.25" hidden="1" customHeight="1">
      <c r="A716" s="3"/>
      <c r="B716" s="12"/>
      <c r="C716" s="3"/>
      <c r="D716" s="3"/>
      <c r="E716" s="12"/>
      <c r="F716" s="3"/>
      <c r="G716" s="635"/>
      <c r="H716" s="3"/>
      <c r="I716" s="3"/>
      <c r="J716" s="3"/>
      <c r="K716" s="5"/>
      <c r="L716" s="3"/>
      <c r="M716" s="6"/>
      <c r="N716" s="635"/>
      <c r="O716" s="635"/>
      <c r="P716" s="655"/>
      <c r="Q716" s="11"/>
      <c r="R716" s="11"/>
      <c r="S716" s="11"/>
      <c r="T716" s="11"/>
      <c r="U716" s="11"/>
      <c r="V716" s="11"/>
      <c r="W716" s="11"/>
      <c r="X716" s="11"/>
      <c r="Y716" s="11"/>
      <c r="Z716" s="11"/>
    </row>
    <row r="717" spans="1:26" ht="14.25" hidden="1" customHeight="1">
      <c r="A717" s="3"/>
      <c r="B717" s="12"/>
      <c r="C717" s="3"/>
      <c r="D717" s="3"/>
      <c r="E717" s="12"/>
      <c r="F717" s="3"/>
      <c r="G717" s="635"/>
      <c r="H717" s="3"/>
      <c r="I717" s="3"/>
      <c r="J717" s="3"/>
      <c r="K717" s="5"/>
      <c r="L717" s="3"/>
      <c r="M717" s="6"/>
      <c r="N717" s="635"/>
      <c r="O717" s="635"/>
      <c r="P717" s="655"/>
      <c r="Q717" s="11"/>
      <c r="R717" s="11"/>
      <c r="S717" s="11"/>
      <c r="T717" s="11"/>
      <c r="U717" s="11"/>
      <c r="V717" s="11"/>
      <c r="W717" s="11"/>
      <c r="X717" s="11"/>
      <c r="Y717" s="11"/>
      <c r="Z717" s="11"/>
    </row>
    <row r="718" spans="1:26" ht="14.25" hidden="1" customHeight="1">
      <c r="A718" s="3"/>
      <c r="B718" s="12"/>
      <c r="C718" s="3"/>
      <c r="D718" s="3"/>
      <c r="E718" s="12"/>
      <c r="F718" s="3"/>
      <c r="G718" s="635"/>
      <c r="H718" s="3"/>
      <c r="I718" s="3"/>
      <c r="J718" s="3"/>
      <c r="K718" s="5"/>
      <c r="L718" s="3"/>
      <c r="M718" s="6"/>
      <c r="N718" s="635"/>
      <c r="O718" s="635"/>
      <c r="P718" s="655"/>
      <c r="Q718" s="11"/>
      <c r="R718" s="11"/>
      <c r="S718" s="11"/>
      <c r="T718" s="11"/>
      <c r="U718" s="11"/>
      <c r="V718" s="11"/>
      <c r="W718" s="11"/>
      <c r="X718" s="11"/>
      <c r="Y718" s="11"/>
      <c r="Z718" s="11"/>
    </row>
    <row r="719" spans="1:26" ht="14.25" hidden="1" customHeight="1">
      <c r="A719" s="3"/>
      <c r="B719" s="12"/>
      <c r="C719" s="3"/>
      <c r="D719" s="3"/>
      <c r="E719" s="12"/>
      <c r="F719" s="3"/>
      <c r="G719" s="635"/>
      <c r="H719" s="3"/>
      <c r="I719" s="3"/>
      <c r="J719" s="3"/>
      <c r="K719" s="5"/>
      <c r="L719" s="3"/>
      <c r="M719" s="6"/>
      <c r="N719" s="635"/>
      <c r="O719" s="635"/>
      <c r="P719" s="655"/>
      <c r="Q719" s="11"/>
      <c r="R719" s="11"/>
      <c r="S719" s="11"/>
      <c r="T719" s="11"/>
      <c r="U719" s="11"/>
      <c r="V719" s="11"/>
      <c r="W719" s="11"/>
      <c r="X719" s="11"/>
      <c r="Y719" s="11"/>
      <c r="Z719" s="11"/>
    </row>
    <row r="720" spans="1:26" ht="14.25" hidden="1" customHeight="1">
      <c r="A720" s="3"/>
      <c r="B720" s="12"/>
      <c r="C720" s="3"/>
      <c r="D720" s="3"/>
      <c r="E720" s="12"/>
      <c r="F720" s="3"/>
      <c r="G720" s="635"/>
      <c r="H720" s="3"/>
      <c r="I720" s="3"/>
      <c r="J720" s="3"/>
      <c r="K720" s="5"/>
      <c r="L720" s="3"/>
      <c r="M720" s="6"/>
      <c r="N720" s="635"/>
      <c r="O720" s="635"/>
      <c r="P720" s="655"/>
      <c r="Q720" s="11"/>
      <c r="R720" s="11"/>
      <c r="S720" s="11"/>
      <c r="T720" s="11"/>
      <c r="U720" s="11"/>
      <c r="V720" s="11"/>
      <c r="W720" s="11"/>
      <c r="X720" s="11"/>
      <c r="Y720" s="11"/>
      <c r="Z720" s="11"/>
    </row>
    <row r="721" spans="1:26" ht="14.25" hidden="1" customHeight="1">
      <c r="A721" s="3"/>
      <c r="B721" s="12"/>
      <c r="C721" s="3"/>
      <c r="D721" s="3"/>
      <c r="E721" s="12"/>
      <c r="F721" s="3"/>
      <c r="G721" s="635"/>
      <c r="H721" s="3"/>
      <c r="I721" s="3"/>
      <c r="J721" s="3"/>
      <c r="K721" s="5"/>
      <c r="L721" s="3"/>
      <c r="M721" s="6"/>
      <c r="N721" s="635"/>
      <c r="O721" s="635"/>
      <c r="P721" s="655"/>
      <c r="Q721" s="11"/>
      <c r="R721" s="11"/>
      <c r="S721" s="11"/>
      <c r="T721" s="11"/>
      <c r="U721" s="11"/>
      <c r="V721" s="11"/>
      <c r="W721" s="11"/>
      <c r="X721" s="11"/>
      <c r="Y721" s="11"/>
      <c r="Z721" s="11"/>
    </row>
    <row r="722" spans="1:26" ht="14.25" hidden="1" customHeight="1">
      <c r="A722" s="3"/>
      <c r="B722" s="12"/>
      <c r="C722" s="3"/>
      <c r="D722" s="3"/>
      <c r="E722" s="12"/>
      <c r="F722" s="3"/>
      <c r="G722" s="635"/>
      <c r="H722" s="3"/>
      <c r="I722" s="3"/>
      <c r="J722" s="3"/>
      <c r="K722" s="5"/>
      <c r="L722" s="3"/>
      <c r="M722" s="6"/>
      <c r="N722" s="635"/>
      <c r="O722" s="635"/>
      <c r="P722" s="655"/>
      <c r="Q722" s="11"/>
      <c r="R722" s="11"/>
      <c r="S722" s="11"/>
      <c r="T722" s="11"/>
      <c r="U722" s="11"/>
      <c r="V722" s="11"/>
      <c r="W722" s="11"/>
      <c r="X722" s="11"/>
      <c r="Y722" s="11"/>
      <c r="Z722" s="11"/>
    </row>
    <row r="723" spans="1:26" ht="14.25" hidden="1" customHeight="1">
      <c r="A723" s="3"/>
      <c r="B723" s="12"/>
      <c r="C723" s="3"/>
      <c r="D723" s="3"/>
      <c r="E723" s="12"/>
      <c r="F723" s="3"/>
      <c r="G723" s="635"/>
      <c r="H723" s="3"/>
      <c r="I723" s="3"/>
      <c r="J723" s="3"/>
      <c r="K723" s="5"/>
      <c r="L723" s="3"/>
      <c r="M723" s="6"/>
      <c r="N723" s="635"/>
      <c r="O723" s="635"/>
      <c r="P723" s="655"/>
      <c r="Q723" s="11"/>
      <c r="R723" s="11"/>
      <c r="S723" s="11"/>
      <c r="T723" s="11"/>
      <c r="U723" s="11"/>
      <c r="V723" s="11"/>
      <c r="W723" s="11"/>
      <c r="X723" s="11"/>
      <c r="Y723" s="11"/>
      <c r="Z723" s="11"/>
    </row>
    <row r="724" spans="1:26" ht="14.25" hidden="1" customHeight="1">
      <c r="A724" s="3"/>
      <c r="B724" s="12"/>
      <c r="C724" s="3"/>
      <c r="D724" s="3"/>
      <c r="E724" s="12"/>
      <c r="F724" s="3"/>
      <c r="G724" s="635"/>
      <c r="H724" s="3"/>
      <c r="I724" s="3"/>
      <c r="J724" s="3"/>
      <c r="K724" s="5"/>
      <c r="L724" s="3"/>
      <c r="M724" s="6"/>
      <c r="N724" s="635"/>
      <c r="O724" s="635"/>
      <c r="P724" s="655"/>
      <c r="Q724" s="11"/>
      <c r="R724" s="11"/>
      <c r="S724" s="11"/>
      <c r="T724" s="11"/>
      <c r="U724" s="11"/>
      <c r="V724" s="11"/>
      <c r="W724" s="11"/>
      <c r="X724" s="11"/>
      <c r="Y724" s="11"/>
      <c r="Z724" s="11"/>
    </row>
    <row r="725" spans="1:26" ht="14.25" hidden="1" customHeight="1">
      <c r="A725" s="3"/>
      <c r="B725" s="12"/>
      <c r="C725" s="3"/>
      <c r="D725" s="3"/>
      <c r="E725" s="12"/>
      <c r="F725" s="3"/>
      <c r="G725" s="635"/>
      <c r="H725" s="3"/>
      <c r="I725" s="3"/>
      <c r="J725" s="3"/>
      <c r="K725" s="5"/>
      <c r="L725" s="3"/>
      <c r="M725" s="6"/>
      <c r="N725" s="635"/>
      <c r="O725" s="635"/>
      <c r="P725" s="655"/>
      <c r="Q725" s="11"/>
      <c r="R725" s="11"/>
      <c r="S725" s="11"/>
      <c r="T725" s="11"/>
      <c r="U725" s="11"/>
      <c r="V725" s="11"/>
      <c r="W725" s="11"/>
      <c r="X725" s="11"/>
      <c r="Y725" s="11"/>
      <c r="Z725" s="11"/>
    </row>
    <row r="726" spans="1:26" ht="14.25" hidden="1" customHeight="1">
      <c r="A726" s="3"/>
      <c r="B726" s="12"/>
      <c r="C726" s="3"/>
      <c r="D726" s="3"/>
      <c r="E726" s="12"/>
      <c r="F726" s="3"/>
      <c r="G726" s="635"/>
      <c r="H726" s="3"/>
      <c r="I726" s="3"/>
      <c r="J726" s="3"/>
      <c r="K726" s="5"/>
      <c r="L726" s="3"/>
      <c r="M726" s="6"/>
      <c r="N726" s="635"/>
      <c r="O726" s="635"/>
      <c r="P726" s="655"/>
      <c r="Q726" s="11"/>
      <c r="R726" s="11"/>
      <c r="S726" s="11"/>
      <c r="T726" s="11"/>
      <c r="U726" s="11"/>
      <c r="V726" s="11"/>
      <c r="W726" s="11"/>
      <c r="X726" s="11"/>
      <c r="Y726" s="11"/>
      <c r="Z726" s="11"/>
    </row>
    <row r="727" spans="1:26" ht="14.25" hidden="1" customHeight="1">
      <c r="A727" s="3"/>
      <c r="B727" s="12"/>
      <c r="C727" s="3"/>
      <c r="D727" s="3"/>
      <c r="E727" s="12"/>
      <c r="F727" s="3"/>
      <c r="G727" s="635"/>
      <c r="H727" s="3"/>
      <c r="I727" s="3"/>
      <c r="J727" s="3"/>
      <c r="K727" s="5"/>
      <c r="L727" s="3"/>
      <c r="M727" s="6"/>
      <c r="N727" s="635"/>
      <c r="O727" s="635"/>
      <c r="P727" s="655"/>
      <c r="Q727" s="11"/>
      <c r="R727" s="11"/>
      <c r="S727" s="11"/>
      <c r="T727" s="11"/>
      <c r="U727" s="11"/>
      <c r="V727" s="11"/>
      <c r="W727" s="11"/>
      <c r="X727" s="11"/>
      <c r="Y727" s="11"/>
      <c r="Z727" s="11"/>
    </row>
    <row r="728" spans="1:26" ht="14.25" hidden="1" customHeight="1">
      <c r="A728" s="3"/>
      <c r="B728" s="12"/>
      <c r="C728" s="3"/>
      <c r="D728" s="3"/>
      <c r="E728" s="12"/>
      <c r="F728" s="3"/>
      <c r="G728" s="635"/>
      <c r="H728" s="3"/>
      <c r="I728" s="3"/>
      <c r="J728" s="3"/>
      <c r="K728" s="5"/>
      <c r="L728" s="3"/>
      <c r="M728" s="6"/>
      <c r="N728" s="635"/>
      <c r="O728" s="635"/>
      <c r="P728" s="655"/>
      <c r="Q728" s="11"/>
      <c r="R728" s="11"/>
      <c r="S728" s="11"/>
      <c r="T728" s="11"/>
      <c r="U728" s="11"/>
      <c r="V728" s="11"/>
      <c r="W728" s="11"/>
      <c r="X728" s="11"/>
      <c r="Y728" s="11"/>
      <c r="Z728" s="11"/>
    </row>
    <row r="729" spans="1:26" ht="14.25" hidden="1" customHeight="1">
      <c r="A729" s="3"/>
      <c r="B729" s="12"/>
      <c r="C729" s="3"/>
      <c r="D729" s="3"/>
      <c r="E729" s="12"/>
      <c r="F729" s="3"/>
      <c r="G729" s="635"/>
      <c r="H729" s="3"/>
      <c r="I729" s="3"/>
      <c r="J729" s="3"/>
      <c r="K729" s="5"/>
      <c r="L729" s="3"/>
      <c r="M729" s="6"/>
      <c r="N729" s="635"/>
      <c r="O729" s="635"/>
      <c r="P729" s="655"/>
      <c r="Q729" s="11"/>
      <c r="R729" s="11"/>
      <c r="S729" s="11"/>
      <c r="T729" s="11"/>
      <c r="U729" s="11"/>
      <c r="V729" s="11"/>
      <c r="W729" s="11"/>
      <c r="X729" s="11"/>
      <c r="Y729" s="11"/>
      <c r="Z729" s="11"/>
    </row>
    <row r="730" spans="1:26" ht="14.25" hidden="1" customHeight="1">
      <c r="A730" s="3"/>
      <c r="B730" s="12"/>
      <c r="C730" s="3"/>
      <c r="D730" s="3"/>
      <c r="E730" s="12"/>
      <c r="F730" s="3"/>
      <c r="G730" s="635"/>
      <c r="H730" s="3"/>
      <c r="I730" s="3"/>
      <c r="J730" s="3"/>
      <c r="K730" s="5"/>
      <c r="L730" s="3"/>
      <c r="M730" s="6"/>
      <c r="N730" s="635"/>
      <c r="O730" s="635"/>
      <c r="P730" s="655"/>
      <c r="Q730" s="11"/>
      <c r="R730" s="11"/>
      <c r="S730" s="11"/>
      <c r="T730" s="11"/>
      <c r="U730" s="11"/>
      <c r="V730" s="11"/>
      <c r="W730" s="11"/>
      <c r="X730" s="11"/>
      <c r="Y730" s="11"/>
      <c r="Z730" s="11"/>
    </row>
    <row r="731" spans="1:26" ht="14.25" hidden="1" customHeight="1">
      <c r="A731" s="3"/>
      <c r="B731" s="12"/>
      <c r="C731" s="3"/>
      <c r="D731" s="3"/>
      <c r="E731" s="12"/>
      <c r="F731" s="3"/>
      <c r="G731" s="635"/>
      <c r="H731" s="3"/>
      <c r="I731" s="3"/>
      <c r="J731" s="3"/>
      <c r="K731" s="5"/>
      <c r="L731" s="3"/>
      <c r="M731" s="6"/>
      <c r="N731" s="635"/>
      <c r="O731" s="635"/>
      <c r="P731" s="655"/>
      <c r="Q731" s="11"/>
      <c r="R731" s="11"/>
      <c r="S731" s="11"/>
      <c r="T731" s="11"/>
      <c r="U731" s="11"/>
      <c r="V731" s="11"/>
      <c r="W731" s="11"/>
      <c r="X731" s="11"/>
      <c r="Y731" s="11"/>
      <c r="Z731" s="11"/>
    </row>
    <row r="732" spans="1:26" ht="14.25" hidden="1" customHeight="1">
      <c r="A732" s="3"/>
      <c r="B732" s="12"/>
      <c r="C732" s="3"/>
      <c r="D732" s="3"/>
      <c r="E732" s="12"/>
      <c r="F732" s="3"/>
      <c r="G732" s="635"/>
      <c r="H732" s="3"/>
      <c r="I732" s="3"/>
      <c r="J732" s="3"/>
      <c r="K732" s="5"/>
      <c r="L732" s="3"/>
      <c r="M732" s="6"/>
      <c r="N732" s="635"/>
      <c r="O732" s="635"/>
      <c r="P732" s="655"/>
      <c r="Q732" s="11"/>
      <c r="R732" s="11"/>
      <c r="S732" s="11"/>
      <c r="T732" s="11"/>
      <c r="U732" s="11"/>
      <c r="V732" s="11"/>
      <c r="W732" s="11"/>
      <c r="X732" s="11"/>
      <c r="Y732" s="11"/>
      <c r="Z732" s="11"/>
    </row>
    <row r="733" spans="1:26" ht="14.25" hidden="1" customHeight="1">
      <c r="A733" s="3"/>
      <c r="B733" s="12"/>
      <c r="C733" s="3"/>
      <c r="D733" s="3"/>
      <c r="E733" s="12"/>
      <c r="F733" s="3"/>
      <c r="G733" s="635"/>
      <c r="H733" s="3"/>
      <c r="I733" s="3"/>
      <c r="J733" s="3"/>
      <c r="K733" s="5"/>
      <c r="L733" s="3"/>
      <c r="M733" s="6"/>
      <c r="N733" s="635"/>
      <c r="O733" s="635"/>
      <c r="P733" s="655"/>
      <c r="Q733" s="11"/>
      <c r="R733" s="11"/>
      <c r="S733" s="11"/>
      <c r="T733" s="11"/>
      <c r="U733" s="11"/>
      <c r="V733" s="11"/>
      <c r="W733" s="11"/>
      <c r="X733" s="11"/>
      <c r="Y733" s="11"/>
      <c r="Z733" s="11"/>
    </row>
    <row r="734" spans="1:26" ht="14.25" hidden="1" customHeight="1">
      <c r="A734" s="3"/>
      <c r="B734" s="12"/>
      <c r="C734" s="3"/>
      <c r="D734" s="3"/>
      <c r="E734" s="12"/>
      <c r="F734" s="3"/>
      <c r="G734" s="635"/>
      <c r="H734" s="3"/>
      <c r="I734" s="3"/>
      <c r="J734" s="3"/>
      <c r="K734" s="5"/>
      <c r="L734" s="3"/>
      <c r="M734" s="6"/>
      <c r="N734" s="635"/>
      <c r="O734" s="635"/>
      <c r="P734" s="655"/>
      <c r="Q734" s="11"/>
      <c r="R734" s="11"/>
      <c r="S734" s="11"/>
      <c r="T734" s="11"/>
      <c r="U734" s="11"/>
      <c r="V734" s="11"/>
      <c r="W734" s="11"/>
      <c r="X734" s="11"/>
      <c r="Y734" s="11"/>
      <c r="Z734" s="11"/>
    </row>
    <row r="735" spans="1:26" ht="14.25" hidden="1" customHeight="1">
      <c r="A735" s="3"/>
      <c r="B735" s="12"/>
      <c r="C735" s="3"/>
      <c r="D735" s="3"/>
      <c r="E735" s="12"/>
      <c r="F735" s="3"/>
      <c r="G735" s="635"/>
      <c r="H735" s="3"/>
      <c r="I735" s="3"/>
      <c r="J735" s="3"/>
      <c r="K735" s="5"/>
      <c r="L735" s="3"/>
      <c r="M735" s="6"/>
      <c r="N735" s="635"/>
      <c r="O735" s="635"/>
      <c r="P735" s="655"/>
      <c r="Q735" s="11"/>
      <c r="R735" s="11"/>
      <c r="S735" s="11"/>
      <c r="T735" s="11"/>
      <c r="U735" s="11"/>
      <c r="V735" s="11"/>
      <c r="W735" s="11"/>
      <c r="X735" s="11"/>
      <c r="Y735" s="11"/>
      <c r="Z735" s="11"/>
    </row>
    <row r="736" spans="1:26" ht="14.25" hidden="1" customHeight="1">
      <c r="A736" s="3"/>
      <c r="B736" s="12"/>
      <c r="C736" s="3"/>
      <c r="D736" s="3"/>
      <c r="E736" s="12"/>
      <c r="F736" s="3"/>
      <c r="G736" s="635"/>
      <c r="H736" s="3"/>
      <c r="I736" s="3"/>
      <c r="J736" s="3"/>
      <c r="K736" s="5"/>
      <c r="L736" s="3"/>
      <c r="M736" s="6"/>
      <c r="N736" s="635"/>
      <c r="O736" s="635"/>
      <c r="P736" s="655"/>
      <c r="Q736" s="11"/>
      <c r="R736" s="11"/>
      <c r="S736" s="11"/>
      <c r="T736" s="11"/>
      <c r="U736" s="11"/>
      <c r="V736" s="11"/>
      <c r="W736" s="11"/>
      <c r="X736" s="11"/>
      <c r="Y736" s="11"/>
      <c r="Z736" s="11"/>
    </row>
    <row r="737" spans="1:26" ht="14.25" hidden="1" customHeight="1">
      <c r="A737" s="3"/>
      <c r="B737" s="12"/>
      <c r="C737" s="3"/>
      <c r="D737" s="3"/>
      <c r="E737" s="12"/>
      <c r="F737" s="3"/>
      <c r="G737" s="635"/>
      <c r="H737" s="3"/>
      <c r="I737" s="3"/>
      <c r="J737" s="3"/>
      <c r="K737" s="5"/>
      <c r="L737" s="3"/>
      <c r="M737" s="6"/>
      <c r="N737" s="635"/>
      <c r="O737" s="635"/>
      <c r="P737" s="655"/>
      <c r="Q737" s="11"/>
      <c r="R737" s="11"/>
      <c r="S737" s="11"/>
      <c r="T737" s="11"/>
      <c r="U737" s="11"/>
      <c r="V737" s="11"/>
      <c r="W737" s="11"/>
      <c r="X737" s="11"/>
      <c r="Y737" s="11"/>
      <c r="Z737" s="11"/>
    </row>
    <row r="738" spans="1:26" ht="14.25" hidden="1" customHeight="1">
      <c r="A738" s="3"/>
      <c r="B738" s="12"/>
      <c r="C738" s="3"/>
      <c r="D738" s="3"/>
      <c r="E738" s="12"/>
      <c r="F738" s="3"/>
      <c r="G738" s="635"/>
      <c r="H738" s="3"/>
      <c r="I738" s="3"/>
      <c r="J738" s="3"/>
      <c r="K738" s="5"/>
      <c r="L738" s="3"/>
      <c r="M738" s="6"/>
      <c r="N738" s="635"/>
      <c r="O738" s="635"/>
      <c r="P738" s="655"/>
      <c r="Q738" s="11"/>
      <c r="R738" s="11"/>
      <c r="S738" s="11"/>
      <c r="T738" s="11"/>
      <c r="U738" s="11"/>
      <c r="V738" s="11"/>
      <c r="W738" s="11"/>
      <c r="X738" s="11"/>
      <c r="Y738" s="11"/>
      <c r="Z738" s="11"/>
    </row>
    <row r="739" spans="1:26" ht="15.75" customHeight="1"/>
    <row r="740" spans="1:26" ht="15.75" customHeight="1"/>
    <row r="741" spans="1:26" ht="15.75" customHeight="1"/>
    <row r="742" spans="1:26" ht="15.75" customHeight="1"/>
    <row r="743" spans="1:26" ht="15.75" customHeight="1"/>
    <row r="744" spans="1:26" ht="15.75" customHeight="1"/>
    <row r="745" spans="1:26" ht="15.75" customHeight="1"/>
    <row r="746" spans="1:26" ht="15.75" customHeight="1"/>
    <row r="747" spans="1:26" ht="15.75" customHeight="1"/>
    <row r="748" spans="1:26" ht="15.75" customHeight="1"/>
    <row r="749" spans="1:26" ht="15.75" customHeight="1"/>
    <row r="750" spans="1:26" ht="15.75" customHeight="1"/>
    <row r="751" spans="1:26" ht="15.75" customHeight="1"/>
    <row r="752" spans="1:26"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left="0.69991251615088756" right="0.69991251615088756" top="0.74990626395218019" bottom="0.74990626395218019" header="0" footer="0"/>
  <pageSetup paperSize="5" orientation="landscape"/>
  <rowBreaks count="1" manualBreakCount="1">
    <brk id="14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Raw</vt:lpstr>
      <vt:lpstr>combined_data</vt:lpstr>
      <vt:lpstr>cleaned_CF</vt:lpstr>
      <vt:lpstr>cleaned_LF </vt:lpstr>
      <vt:lpstr>cleaned_Malvar</vt:lpstr>
      <vt:lpstr>cleaned_MCN</vt:lpstr>
      <vt:lpstr>cleaned_MCQ</vt:lpstr>
      <vt:lpstr>toReplace_CDO</vt:lpstr>
      <vt:lpstr>cleaned_WYETH</vt:lpstr>
      <vt:lpstr>cleaned_SSS</vt:lpstr>
      <vt:lpstr>cleaned_TF</vt:lpstr>
      <vt:lpstr>cleaned_PMI</vt:lpstr>
      <vt:lpstr>cleaned_Annex</vt:lpstr>
      <vt:lpstr>Sheet1</vt:lpstr>
      <vt:lpstr>Annex</vt:lpstr>
      <vt:lpstr>PMI</vt:lpstr>
      <vt:lpstr>TF</vt:lpstr>
      <vt:lpstr>SSS</vt:lpstr>
      <vt:lpstr>WYETH</vt:lpstr>
      <vt:lpstr>CDO</vt:lpstr>
      <vt:lpstr>MCQ</vt:lpstr>
      <vt:lpstr>MCN</vt:lpstr>
      <vt:lpstr>Malvar</vt:lpstr>
      <vt:lpstr>LF</vt:lpstr>
      <vt:lpstr>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Andal</cp:lastModifiedBy>
  <dcterms:modified xsi:type="dcterms:W3CDTF">2026-01-28T07:39:10Z</dcterms:modified>
</cp:coreProperties>
</file>